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130"/>
  <workbookPr codeName="EstaPastaDeTrabalho"/>
  <mc:AlternateContent xmlns:mc="http://schemas.openxmlformats.org/markup-compatibility/2006">
    <mc:Choice Requires="x15">
      <x15ac:absPath xmlns:x15ac="http://schemas.microsoft.com/office/spreadsheetml/2010/11/ac" url="F:\Trabalho\Niteroi\2019-11-27 - 3a rev TCE - CD\"/>
    </mc:Choice>
  </mc:AlternateContent>
  <xr:revisionPtr revIDLastSave="0" documentId="13_ncr:1_{41A26600-C295-46ED-8DFD-C88CFDFB4324}" xr6:coauthVersionLast="45" xr6:coauthVersionMax="45" xr10:uidLastSave="{00000000-0000-0000-0000-000000000000}"/>
  <bookViews>
    <workbookView xWindow="28680" yWindow="-120" windowWidth="38640" windowHeight="15840" tabRatio="860" activeTab="3" xr2:uid="{FA690161-2C2F-4B11-BC90-81C6AC1EF1DB}"/>
  </bookViews>
  <sheets>
    <sheet name="RelaçaoRuas" sheetId="79" r:id="rId1"/>
    <sheet name="ÁREA DE PAVIMENTAÇÃO" sheetId="80" r:id="rId2"/>
    <sheet name="QD. CALÇADAS EXISTENTES" sheetId="93" r:id="rId3"/>
    <sheet name="orcam" sheetId="84" r:id="rId4"/>
    <sheet name="SPmob" sheetId="83" r:id="rId5"/>
    <sheet name="COMP. ENS. CONC. ASFALTICO" sheetId="91" r:id="rId6"/>
    <sheet name="COMP. M.O.LOCAL" sheetId="88" r:id="rId7"/>
    <sheet name="M.O.LOCAL" sheetId="78" r:id="rId8"/>
    <sheet name="ADM.LOCAL" sheetId="92" r:id="rId9"/>
    <sheet name="proj.pav" sheetId="90" r:id="rId10"/>
    <sheet name="MEM.proj.pav" sheetId="82" r:id="rId11"/>
    <sheet name="COMP. PROJ.PAV" sheetId="89" r:id="rId12"/>
    <sheet name="RESUMODREN" sheetId="85" r:id="rId13"/>
    <sheet name="dren" sheetId="17" r:id="rId14"/>
    <sheet name="DREN.ESCAV" sheetId="86" r:id="rId15"/>
    <sheet name="pavim" sheetId="67" r:id="rId16"/>
    <sheet name="Passarela" sheetId="87" r:id="rId17"/>
    <sheet name="Crono" sheetId="77" r:id="rId18"/>
    <sheet name="DIPREVS1" sheetId="54" r:id="rId19"/>
    <sheet name="EMOP0619" sheetId="53" r:id="rId20"/>
  </sheets>
  <definedNames>
    <definedName name="_xlnm._FilterDatabase" localSheetId="14" hidden="1">DREN.ESCAV!$A$1:$AA$1532</definedName>
    <definedName name="_xlnm.Print_Area" localSheetId="8">ADM.LOCAL!$A$1:$AA$47</definedName>
    <definedName name="_xlnm.Print_Area" localSheetId="1">'ÁREA DE PAVIMENTAÇÃO'!$B$2:$G$103</definedName>
    <definedName name="_xlnm.Print_Area" localSheetId="5">'COMP. ENS. CONC. ASFALTICO'!$A$1:$G$17</definedName>
    <definedName name="_xlnm.Print_Area" localSheetId="6">'COMP. M.O.LOCAL'!$A$1:$G$25</definedName>
    <definedName name="_xlnm.Print_Area" localSheetId="11">'COMP. PROJ.PAV'!$A$1:$G$9</definedName>
    <definedName name="_xlnm.Print_Area" localSheetId="17">Crono!$A$1:$W$37</definedName>
    <definedName name="_xlnm.Print_Area" localSheetId="13">dren!$A$1:$AA$360</definedName>
    <definedName name="_xlnm.Print_Area" localSheetId="14">DREN.ESCAV!$A$1:$BJ$1062</definedName>
    <definedName name="_xlnm.Print_Area" localSheetId="7">'M.O.LOCAL'!$A$1:$AA$94</definedName>
    <definedName name="_xlnm.Print_Area" localSheetId="10">'MEM.proj.pav'!$A$1:$AA$21</definedName>
    <definedName name="_xlnm.Print_Area" localSheetId="3">orcam!$A$1:$G$166</definedName>
    <definedName name="_xlnm.Print_Area" localSheetId="16">Passarela!$A$1:$AA$111</definedName>
    <definedName name="_xlnm.Print_Area" localSheetId="15">pavim!$A$1:$AA$217</definedName>
    <definedName name="_xlnm.Print_Area" localSheetId="9">proj.pav!$A$1:$AA$43</definedName>
    <definedName name="_xlnm.Print_Area" localSheetId="2">'QD. CALÇADAS EXISTENTES'!$B$2:$F$70</definedName>
    <definedName name="_xlnm.Print_Area" localSheetId="0">RelaçaoRuas!$B$2:$F$82</definedName>
    <definedName name="_xlnm.Print_Area" localSheetId="12">RESUMODREN!$A$1:$AA$210</definedName>
    <definedName name="_xlnm.Print_Area" localSheetId="4">SPmob!$A$1:$AA$183</definedName>
    <definedName name="_xlnm.Database" localSheetId="1">#REF!</definedName>
    <definedName name="_xlnm.Database" localSheetId="5">#REF!</definedName>
    <definedName name="_xlnm.Database" localSheetId="6">#REF!</definedName>
    <definedName name="_xlnm.Database" localSheetId="11">#REF!</definedName>
    <definedName name="_xlnm.Database" localSheetId="14">#REF!</definedName>
    <definedName name="_xlnm.Database" localSheetId="10">#REF!</definedName>
    <definedName name="_xlnm.Database" localSheetId="3">#REF!</definedName>
    <definedName name="_xlnm.Database" localSheetId="16">#REF!</definedName>
    <definedName name="_xlnm.Database" localSheetId="9">#REF!</definedName>
    <definedName name="_xlnm.Database" localSheetId="2">#REF!</definedName>
    <definedName name="_xlnm.Database" localSheetId="0">#REF!</definedName>
    <definedName name="_xlnm.Database" localSheetId="4">#REF!</definedName>
    <definedName name="_xlnm.Database">#REF!</definedName>
    <definedName name="_xlnm.Print_Titles" localSheetId="8">ADM.LOCAL!$1:$4</definedName>
    <definedName name="_xlnm.Print_Titles" localSheetId="5">'COMP. ENS. CONC. ASFALTICO'!$1:$6</definedName>
    <definedName name="_xlnm.Print_Titles" localSheetId="6">'COMP. M.O.LOCAL'!$1:$6</definedName>
    <definedName name="_xlnm.Print_Titles" localSheetId="11">'COMP. PROJ.PAV'!$1:$6</definedName>
    <definedName name="_xlnm.Print_Titles" localSheetId="17">Crono!$A:$D</definedName>
    <definedName name="_xlnm.Print_Titles" localSheetId="13">dren!$1:$4</definedName>
    <definedName name="_xlnm.Print_Titles" localSheetId="14">DREN.ESCAV!$1:$9</definedName>
    <definedName name="_xlnm.Print_Titles" localSheetId="7">'M.O.LOCAL'!$1:$4</definedName>
    <definedName name="_xlnm.Print_Titles" localSheetId="10">'MEM.proj.pav'!$1:$3</definedName>
    <definedName name="_xlnm.Print_Titles" localSheetId="3">orcam!$1:$7</definedName>
    <definedName name="_xlnm.Print_Titles" localSheetId="16">Passarela!$1:$3</definedName>
    <definedName name="_xlnm.Print_Titles" localSheetId="15">pavim!$1:$4</definedName>
    <definedName name="_xlnm.Print_Titles" localSheetId="9">proj.pav!$1:$4</definedName>
    <definedName name="_xlnm.Print_Titles" localSheetId="2">'QD. CALÇADAS EXISTENTES'!$2:$3</definedName>
    <definedName name="_xlnm.Print_Titles" localSheetId="0">RelaçaoRuas!$2:$5</definedName>
    <definedName name="_xlnm.Print_Titles" localSheetId="12">RESUMODREN!$1:$6</definedName>
    <definedName name="_xlnm.Print_Titles" localSheetId="4">SPmob!$1:$3</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V35" i="77" l="1"/>
  <c r="V32" i="77"/>
  <c r="U35" i="77"/>
  <c r="J32" i="77"/>
  <c r="U29" i="77"/>
  <c r="V29" i="77"/>
  <c r="V22" i="77"/>
  <c r="Q13" i="77"/>
  <c r="R13" i="77"/>
  <c r="S13" i="77"/>
  <c r="T13" i="77"/>
  <c r="U13" i="77"/>
  <c r="V13" i="77"/>
  <c r="L47" i="92" l="1"/>
  <c r="M44" i="92"/>
  <c r="E66" i="93" l="1"/>
  <c r="F33" i="93"/>
  <c r="F66" i="93" s="1"/>
  <c r="F69" i="93" s="1"/>
  <c r="W26" i="67" s="1"/>
  <c r="A8" i="92" l="1"/>
  <c r="J46" i="92"/>
  <c r="I47" i="92" s="1"/>
  <c r="AC43" i="92"/>
  <c r="B38" i="92"/>
  <c r="K34" i="92"/>
  <c r="K33" i="92"/>
  <c r="K36" i="92" s="1"/>
  <c r="N36" i="92" s="1"/>
  <c r="W32" i="92" s="1"/>
  <c r="AC32" i="92"/>
  <c r="B30" i="92"/>
  <c r="K26" i="92"/>
  <c r="K25" i="92"/>
  <c r="AC24" i="92"/>
  <c r="B22" i="92"/>
  <c r="K18" i="92"/>
  <c r="K17" i="92"/>
  <c r="H20" i="92" s="1"/>
  <c r="K20" i="92" s="1"/>
  <c r="W16" i="92" s="1"/>
  <c r="AC16" i="92"/>
  <c r="B14" i="92"/>
  <c r="H12" i="92"/>
  <c r="K12" i="92" s="1"/>
  <c r="W8" i="92" s="1"/>
  <c r="AC8" i="92"/>
  <c r="B6" i="92"/>
  <c r="A1" i="92"/>
  <c r="A16" i="92" l="1"/>
  <c r="A24" i="92" s="1"/>
  <c r="AF32" i="92"/>
  <c r="A32" i="92"/>
  <c r="A43" i="92" s="1"/>
  <c r="A7" i="90" s="1"/>
  <c r="H28" i="92"/>
  <c r="K28" i="92" s="1"/>
  <c r="W24" i="92" s="1"/>
  <c r="AF24" i="92" s="1"/>
  <c r="AF8" i="92"/>
  <c r="AF16" i="92"/>
  <c r="D23621" i="54" l="1"/>
  <c r="D23620" i="54"/>
  <c r="D23619" i="54"/>
  <c r="D23618" i="54"/>
  <c r="E15" i="91"/>
  <c r="C14" i="91"/>
  <c r="E13" i="91"/>
  <c r="C12" i="91"/>
  <c r="E11" i="91"/>
  <c r="C10" i="91"/>
  <c r="C9" i="91"/>
  <c r="E8" i="91"/>
  <c r="E7" i="91"/>
  <c r="D7" i="91"/>
  <c r="C7" i="91"/>
  <c r="D23613" i="54"/>
  <c r="D23612" i="54"/>
  <c r="D23611" i="54"/>
  <c r="D23610" i="54"/>
  <c r="D23609" i="54"/>
  <c r="D23608" i="54"/>
  <c r="D23607" i="54"/>
  <c r="D23606" i="54"/>
  <c r="D23605" i="54"/>
  <c r="D23604" i="54"/>
  <c r="D23603" i="54"/>
  <c r="D23602" i="54"/>
  <c r="D23601" i="54"/>
  <c r="D23600" i="54"/>
  <c r="D23599" i="54"/>
  <c r="D23598" i="54"/>
  <c r="D23597" i="54"/>
  <c r="D23596" i="54"/>
  <c r="D23595" i="54"/>
  <c r="D23594" i="54"/>
  <c r="D23593" i="54"/>
  <c r="D23592" i="54"/>
  <c r="D23591" i="54"/>
  <c r="D23590" i="54"/>
  <c r="D23589" i="54"/>
  <c r="D23588" i="54"/>
  <c r="D23587" i="54"/>
  <c r="D23586" i="54"/>
  <c r="D23585" i="54"/>
  <c r="D23584" i="54"/>
  <c r="D23583" i="54"/>
  <c r="D23582" i="54"/>
  <c r="D23581" i="54"/>
  <c r="D23580" i="54"/>
  <c r="D23579" i="54"/>
  <c r="D23578" i="54"/>
  <c r="D23577" i="54"/>
  <c r="D23576" i="54"/>
  <c r="D23575" i="54"/>
  <c r="D23574" i="54"/>
  <c r="D23573" i="54"/>
  <c r="D23572" i="54"/>
  <c r="D23571" i="54"/>
  <c r="D23570" i="54"/>
  <c r="D23569" i="54"/>
  <c r="D23568" i="54"/>
  <c r="D23567" i="54"/>
  <c r="D23566" i="54"/>
  <c r="D23565" i="54"/>
  <c r="D23564" i="54"/>
  <c r="D23563" i="54"/>
  <c r="D23562" i="54"/>
  <c r="D23561" i="54"/>
  <c r="D23560" i="54"/>
  <c r="D23559" i="54"/>
  <c r="D23558" i="54"/>
  <c r="D23557" i="54"/>
  <c r="D23556" i="54"/>
  <c r="D23555" i="54"/>
  <c r="D23554" i="54"/>
  <c r="D23553" i="54"/>
  <c r="D23552" i="54"/>
  <c r="D23551" i="54"/>
  <c r="D23550" i="54"/>
  <c r="D23549" i="54"/>
  <c r="D23548" i="54"/>
  <c r="D23547" i="54"/>
  <c r="D23546" i="54"/>
  <c r="D23545" i="54"/>
  <c r="D23544" i="54"/>
  <c r="D23543" i="54"/>
  <c r="D23542" i="54"/>
  <c r="D23541" i="54"/>
  <c r="D23540" i="54"/>
  <c r="D23539" i="54"/>
  <c r="D23538" i="54"/>
  <c r="D23537" i="54"/>
  <c r="D23536" i="54"/>
  <c r="D23535" i="54"/>
  <c r="D23534" i="54"/>
  <c r="D23533" i="54"/>
  <c r="D23532" i="54"/>
  <c r="D23531" i="54"/>
  <c r="D23530" i="54"/>
  <c r="D23529" i="54"/>
  <c r="D23528" i="54"/>
  <c r="D23527" i="54"/>
  <c r="D23526" i="54"/>
  <c r="D23525" i="54"/>
  <c r="D23524" i="54"/>
  <c r="D23523" i="54"/>
  <c r="D23522" i="54"/>
  <c r="D23521" i="54"/>
  <c r="D23520" i="54"/>
  <c r="D23519" i="54"/>
  <c r="D23518" i="54"/>
  <c r="D23517" i="54"/>
  <c r="D23516" i="54"/>
  <c r="D23515" i="54"/>
  <c r="D23514" i="54"/>
  <c r="D23513" i="54"/>
  <c r="D23512" i="54"/>
  <c r="D23511" i="54"/>
  <c r="D23510" i="54"/>
  <c r="D23509" i="54"/>
  <c r="D23508" i="54"/>
  <c r="D23507" i="54"/>
  <c r="D23506" i="54"/>
  <c r="D23505" i="54"/>
  <c r="D23504" i="54"/>
  <c r="D23503" i="54"/>
  <c r="D23502" i="54"/>
  <c r="D23501" i="54"/>
  <c r="D23500" i="54"/>
  <c r="D23499" i="54"/>
  <c r="D23498" i="54"/>
  <c r="D23497" i="54"/>
  <c r="D23496" i="54"/>
  <c r="D23495" i="54"/>
  <c r="D23494" i="54"/>
  <c r="D23493" i="54"/>
  <c r="D23492" i="54"/>
  <c r="D23491" i="54"/>
  <c r="D23490" i="54"/>
  <c r="D23489" i="54"/>
  <c r="D23488" i="54"/>
  <c r="D23487" i="54"/>
  <c r="D23486" i="54"/>
  <c r="D23485" i="54"/>
  <c r="D23484" i="54"/>
  <c r="D23483" i="54"/>
  <c r="D23482" i="54"/>
  <c r="D23481" i="54"/>
  <c r="D23480" i="54"/>
  <c r="D23479" i="54"/>
  <c r="D23478" i="54"/>
  <c r="D23477" i="54"/>
  <c r="D23476" i="54"/>
  <c r="D23475" i="54"/>
  <c r="D23474" i="54"/>
  <c r="D23473" i="54"/>
  <c r="D23472" i="54"/>
  <c r="D23471" i="54"/>
  <c r="D23470" i="54"/>
  <c r="D23469" i="54"/>
  <c r="D23468" i="54"/>
  <c r="D23467" i="54"/>
  <c r="D23466" i="54"/>
  <c r="D23465" i="54"/>
  <c r="D23464" i="54"/>
  <c r="D23463" i="54"/>
  <c r="D23462" i="54"/>
  <c r="D23461" i="54"/>
  <c r="D23460" i="54"/>
  <c r="D23459" i="54"/>
  <c r="D23458" i="54"/>
  <c r="D23457" i="54"/>
  <c r="D23456" i="54"/>
  <c r="D23455" i="54"/>
  <c r="D23454" i="54"/>
  <c r="D23453" i="54"/>
  <c r="D23452" i="54"/>
  <c r="D23451" i="54"/>
  <c r="D23450" i="54"/>
  <c r="D23449" i="54"/>
  <c r="D23448" i="54"/>
  <c r="D23447" i="54"/>
  <c r="D23446" i="54"/>
  <c r="D23445" i="54"/>
  <c r="D23444" i="54"/>
  <c r="D23443" i="54"/>
  <c r="D23442" i="54"/>
  <c r="D23441" i="54"/>
  <c r="D23440" i="54"/>
  <c r="D23439" i="54"/>
  <c r="D23438" i="54"/>
  <c r="D23437" i="54"/>
  <c r="D23436" i="54"/>
  <c r="D23435" i="54"/>
  <c r="D23434" i="54"/>
  <c r="D23433" i="54"/>
  <c r="D23432" i="54"/>
  <c r="D23431" i="54"/>
  <c r="D23430" i="54"/>
  <c r="D23429" i="54"/>
  <c r="D23428" i="54"/>
  <c r="D23427" i="54"/>
  <c r="D23426" i="54"/>
  <c r="D23425" i="54"/>
  <c r="D23424" i="54"/>
  <c r="D23423" i="54"/>
  <c r="D23422" i="54"/>
  <c r="D23421" i="54"/>
  <c r="D23420" i="54"/>
  <c r="D23419" i="54"/>
  <c r="D23418" i="54"/>
  <c r="D23417" i="54"/>
  <c r="D23416" i="54"/>
  <c r="D23415" i="54"/>
  <c r="D23414" i="54"/>
  <c r="D23413" i="54"/>
  <c r="D23412" i="54"/>
  <c r="D23411" i="54"/>
  <c r="D23410" i="54"/>
  <c r="D23409" i="54"/>
  <c r="D23408" i="54"/>
  <c r="D23407" i="54"/>
  <c r="D23406" i="54"/>
  <c r="D23405" i="54"/>
  <c r="D23404" i="54"/>
  <c r="D23403" i="54"/>
  <c r="D23402" i="54"/>
  <c r="D23401" i="54"/>
  <c r="D23400" i="54"/>
  <c r="D23399" i="54"/>
  <c r="D23398" i="54"/>
  <c r="D23397" i="54"/>
  <c r="D23396" i="54"/>
  <c r="D23395" i="54"/>
  <c r="D23394" i="54"/>
  <c r="D23393" i="54"/>
  <c r="D23392" i="54"/>
  <c r="D23391" i="54"/>
  <c r="D23390" i="54"/>
  <c r="D23389" i="54"/>
  <c r="D23388" i="54"/>
  <c r="D23387" i="54"/>
  <c r="D23386" i="54"/>
  <c r="D23385" i="54"/>
  <c r="D23384" i="54"/>
  <c r="D23383" i="54"/>
  <c r="D23382" i="54"/>
  <c r="D23381" i="54"/>
  <c r="D23380" i="54"/>
  <c r="D23379" i="54"/>
  <c r="D23378" i="54"/>
  <c r="D23377" i="54"/>
  <c r="D23376" i="54"/>
  <c r="D23375" i="54"/>
  <c r="D23374" i="54"/>
  <c r="D23373" i="54"/>
  <c r="D23372" i="54"/>
  <c r="D23371" i="54"/>
  <c r="D23370" i="54"/>
  <c r="D23369" i="54"/>
  <c r="D23368" i="54"/>
  <c r="D23367" i="54"/>
  <c r="D23366" i="54"/>
  <c r="D23365" i="54"/>
  <c r="D23364" i="54"/>
  <c r="D23363" i="54"/>
  <c r="D23362" i="54"/>
  <c r="D23361" i="54"/>
  <c r="D23360" i="54"/>
  <c r="D23359" i="54"/>
  <c r="D23358" i="54"/>
  <c r="D23357" i="54"/>
  <c r="D23356" i="54"/>
  <c r="D23355" i="54"/>
  <c r="D23354" i="54"/>
  <c r="D23353" i="54"/>
  <c r="D23352" i="54"/>
  <c r="D23351" i="54"/>
  <c r="D23350" i="54"/>
  <c r="D23349" i="54"/>
  <c r="D23348" i="54"/>
  <c r="D23347" i="54"/>
  <c r="D23346" i="54"/>
  <c r="D23345" i="54"/>
  <c r="D23344" i="54"/>
  <c r="D23343" i="54"/>
  <c r="D23342" i="54"/>
  <c r="D23341" i="54"/>
  <c r="D23340" i="54"/>
  <c r="D23339" i="54"/>
  <c r="D23338" i="54"/>
  <c r="D23337" i="54"/>
  <c r="D23336" i="54"/>
  <c r="D23335" i="54"/>
  <c r="D23334" i="54"/>
  <c r="D23333" i="54"/>
  <c r="D23332" i="54"/>
  <c r="D23331" i="54"/>
  <c r="D23330" i="54"/>
  <c r="D23329" i="54"/>
  <c r="D23328" i="54"/>
  <c r="D23327" i="54"/>
  <c r="D23326" i="54"/>
  <c r="D23325" i="54"/>
  <c r="D23324" i="54"/>
  <c r="D23323" i="54"/>
  <c r="D23322" i="54"/>
  <c r="D23321" i="54"/>
  <c r="D23320" i="54"/>
  <c r="D23319" i="54"/>
  <c r="D23318" i="54"/>
  <c r="D23317" i="54"/>
  <c r="D23316" i="54"/>
  <c r="D23315" i="54"/>
  <c r="D23314" i="54"/>
  <c r="D23313" i="54"/>
  <c r="D23312" i="54"/>
  <c r="D23311" i="54"/>
  <c r="D23310" i="54"/>
  <c r="D23309" i="54"/>
  <c r="D23308" i="54"/>
  <c r="D23307" i="54"/>
  <c r="D23306" i="54"/>
  <c r="D23305" i="54"/>
  <c r="D23304" i="54"/>
  <c r="D23303" i="54"/>
  <c r="D23302" i="54"/>
  <c r="D23301" i="54"/>
  <c r="D23300" i="54"/>
  <c r="D23299" i="54"/>
  <c r="D23298" i="54"/>
  <c r="D23297" i="54"/>
  <c r="D23296" i="54"/>
  <c r="D23295" i="54"/>
  <c r="D23294" i="54"/>
  <c r="D23293" i="54"/>
  <c r="D23292" i="54"/>
  <c r="D23291" i="54"/>
  <c r="D23290" i="54"/>
  <c r="D23289" i="54"/>
  <c r="D23288" i="54"/>
  <c r="D23287" i="54"/>
  <c r="D23286" i="54"/>
  <c r="D23285" i="54"/>
  <c r="D23284" i="54"/>
  <c r="D23283" i="54"/>
  <c r="D23282" i="54"/>
  <c r="D23281" i="54"/>
  <c r="D23280" i="54"/>
  <c r="D23279" i="54"/>
  <c r="D23278" i="54"/>
  <c r="D23277" i="54"/>
  <c r="D23276" i="54"/>
  <c r="D23275" i="54"/>
  <c r="D23274" i="54"/>
  <c r="D23273" i="54"/>
  <c r="D23272" i="54"/>
  <c r="D23271" i="54"/>
  <c r="D23270" i="54"/>
  <c r="D23269" i="54"/>
  <c r="D23268" i="54"/>
  <c r="D23267" i="54"/>
  <c r="D23266" i="54"/>
  <c r="D23265" i="54"/>
  <c r="D23264" i="54"/>
  <c r="D23263" i="54"/>
  <c r="D23262" i="54"/>
  <c r="D23261" i="54"/>
  <c r="D23260" i="54"/>
  <c r="D23259" i="54"/>
  <c r="D23258" i="54"/>
  <c r="D23257" i="54"/>
  <c r="D23256" i="54"/>
  <c r="D23255" i="54"/>
  <c r="D23254" i="54"/>
  <c r="D23253" i="54"/>
  <c r="D23252" i="54"/>
  <c r="D23251" i="54"/>
  <c r="D23250" i="54"/>
  <c r="D23249" i="54"/>
  <c r="D23248" i="54"/>
  <c r="D23247" i="54"/>
  <c r="D23246" i="54"/>
  <c r="D23245" i="54"/>
  <c r="D23244" i="54"/>
  <c r="D23243" i="54"/>
  <c r="D23242" i="54"/>
  <c r="D23241" i="54"/>
  <c r="D23240" i="54"/>
  <c r="D23239" i="54"/>
  <c r="D23238" i="54"/>
  <c r="D23237" i="54"/>
  <c r="D23236" i="54"/>
  <c r="D23235" i="54"/>
  <c r="D23234" i="54"/>
  <c r="D23233" i="54"/>
  <c r="D23232" i="54"/>
  <c r="D23231" i="54"/>
  <c r="D23230" i="54"/>
  <c r="D23229" i="54"/>
  <c r="D23228" i="54"/>
  <c r="D23227" i="54"/>
  <c r="D23226" i="54"/>
  <c r="D23225" i="54"/>
  <c r="D23224" i="54"/>
  <c r="D23223" i="54"/>
  <c r="D23222" i="54"/>
  <c r="D23221" i="54"/>
  <c r="D23220" i="54"/>
  <c r="D23219" i="54"/>
  <c r="D23218" i="54"/>
  <c r="D23217" i="54"/>
  <c r="D23216" i="54"/>
  <c r="D23215" i="54"/>
  <c r="D23214" i="54"/>
  <c r="D23213" i="54"/>
  <c r="D23212" i="54"/>
  <c r="D23211" i="54"/>
  <c r="D23210" i="54"/>
  <c r="D23209" i="54"/>
  <c r="D23208" i="54"/>
  <c r="D23207" i="54"/>
  <c r="D23206" i="54"/>
  <c r="D23205" i="54"/>
  <c r="D23204" i="54"/>
  <c r="D23203" i="54"/>
  <c r="D23202" i="54"/>
  <c r="D23201" i="54"/>
  <c r="D23200" i="54"/>
  <c r="D23199" i="54"/>
  <c r="D23198" i="54"/>
  <c r="D23197" i="54"/>
  <c r="D23196" i="54"/>
  <c r="D23195" i="54"/>
  <c r="D23194" i="54"/>
  <c r="D23193" i="54"/>
  <c r="D23192" i="54"/>
  <c r="D23191" i="54"/>
  <c r="D23190" i="54"/>
  <c r="D23189" i="54"/>
  <c r="D23188" i="54"/>
  <c r="D23187" i="54"/>
  <c r="D23186" i="54"/>
  <c r="D23185" i="54"/>
  <c r="D23184" i="54"/>
  <c r="D23183" i="54"/>
  <c r="D23182" i="54"/>
  <c r="D23181" i="54"/>
  <c r="D23180" i="54"/>
  <c r="D23179" i="54"/>
  <c r="D23178" i="54"/>
  <c r="D23177" i="54"/>
  <c r="D23176" i="54"/>
  <c r="D23175" i="54"/>
  <c r="D23174" i="54"/>
  <c r="D23173" i="54"/>
  <c r="D23172" i="54"/>
  <c r="D23171" i="54"/>
  <c r="D23170" i="54"/>
  <c r="D23169" i="54"/>
  <c r="D23168" i="54"/>
  <c r="D23167" i="54"/>
  <c r="D23166" i="54"/>
  <c r="D23165" i="54"/>
  <c r="D23164" i="54"/>
  <c r="D23163" i="54"/>
  <c r="D23162" i="54"/>
  <c r="D23161" i="54"/>
  <c r="D23160" i="54"/>
  <c r="D23159" i="54"/>
  <c r="D23158" i="54"/>
  <c r="D23157" i="54"/>
  <c r="D23156" i="54"/>
  <c r="D23155" i="54"/>
  <c r="D23154" i="54"/>
  <c r="D23153" i="54"/>
  <c r="D23152" i="54"/>
  <c r="D23151" i="54"/>
  <c r="D23150" i="54"/>
  <c r="D23149" i="54"/>
  <c r="D23148" i="54"/>
  <c r="D23147" i="54"/>
  <c r="D23146" i="54"/>
  <c r="D23145" i="54"/>
  <c r="D23144" i="54"/>
  <c r="D23143" i="54"/>
  <c r="D23142" i="54"/>
  <c r="D23141" i="54"/>
  <c r="D23140" i="54"/>
  <c r="D23139" i="54"/>
  <c r="D23138" i="54"/>
  <c r="D23137" i="54"/>
  <c r="D23136" i="54"/>
  <c r="D23135" i="54"/>
  <c r="D23134" i="54"/>
  <c r="D23133" i="54"/>
  <c r="D23132" i="54"/>
  <c r="D23131" i="54"/>
  <c r="D23130" i="54"/>
  <c r="D23129" i="54"/>
  <c r="D23128" i="54"/>
  <c r="D23127" i="54"/>
  <c r="D23126" i="54"/>
  <c r="D23125" i="54"/>
  <c r="D23124" i="54"/>
  <c r="D23123" i="54"/>
  <c r="D23122" i="54"/>
  <c r="D23121" i="54"/>
  <c r="D23120" i="54"/>
  <c r="D23119" i="54"/>
  <c r="D23118" i="54"/>
  <c r="D23117" i="54"/>
  <c r="D23116" i="54"/>
  <c r="D23115" i="54"/>
  <c r="D23114" i="54"/>
  <c r="D23113" i="54"/>
  <c r="D23112" i="54"/>
  <c r="D23111" i="54"/>
  <c r="D23110" i="54"/>
  <c r="D23109" i="54"/>
  <c r="D23108" i="54"/>
  <c r="D23107" i="54"/>
  <c r="D23106" i="54"/>
  <c r="D23105" i="54"/>
  <c r="D23104" i="54"/>
  <c r="D23103" i="54"/>
  <c r="D23102" i="54"/>
  <c r="D23101" i="54"/>
  <c r="D23100" i="54"/>
  <c r="D23099" i="54"/>
  <c r="D23098" i="54"/>
  <c r="D23097" i="54"/>
  <c r="D23096" i="54"/>
  <c r="D23095" i="54"/>
  <c r="D23094" i="54"/>
  <c r="D23093" i="54"/>
  <c r="D23092" i="54"/>
  <c r="D23091" i="54"/>
  <c r="D23090" i="54"/>
  <c r="D23089" i="54"/>
  <c r="D23088" i="54"/>
  <c r="D23087" i="54"/>
  <c r="D23086" i="54"/>
  <c r="D23085" i="54"/>
  <c r="D23084" i="54"/>
  <c r="D23083" i="54"/>
  <c r="D23082" i="54"/>
  <c r="D23081" i="54"/>
  <c r="D23080" i="54"/>
  <c r="D23079" i="54"/>
  <c r="D23078" i="54"/>
  <c r="D23077" i="54"/>
  <c r="D23076" i="54"/>
  <c r="D23075" i="54"/>
  <c r="D23074" i="54"/>
  <c r="D23073" i="54"/>
  <c r="D23072" i="54"/>
  <c r="D23071" i="54"/>
  <c r="D23070" i="54"/>
  <c r="D23069" i="54"/>
  <c r="D23068" i="54"/>
  <c r="D23067" i="54"/>
  <c r="D23066" i="54"/>
  <c r="D23065" i="54"/>
  <c r="D23064" i="54"/>
  <c r="D23063" i="54"/>
  <c r="D23062" i="54"/>
  <c r="D23061" i="54"/>
  <c r="D23060" i="54"/>
  <c r="D23059" i="54"/>
  <c r="D23058" i="54"/>
  <c r="D23057" i="54"/>
  <c r="D23056" i="54"/>
  <c r="D23055" i="54"/>
  <c r="D23054" i="54"/>
  <c r="D23053" i="54"/>
  <c r="D23052" i="54"/>
  <c r="D23051" i="54"/>
  <c r="D23050" i="54"/>
  <c r="D23049" i="54"/>
  <c r="D23048" i="54"/>
  <c r="D23047" i="54"/>
  <c r="D23046" i="54"/>
  <c r="D23045" i="54"/>
  <c r="D23044" i="54"/>
  <c r="D23043" i="54"/>
  <c r="D23042" i="54"/>
  <c r="D23041" i="54"/>
  <c r="D23040" i="54"/>
  <c r="D23039" i="54"/>
  <c r="D23038" i="54"/>
  <c r="D23037" i="54"/>
  <c r="D23036" i="54"/>
  <c r="D23035" i="54"/>
  <c r="D23034" i="54"/>
  <c r="D23033" i="54"/>
  <c r="D23032" i="54"/>
  <c r="D23031" i="54"/>
  <c r="D23030" i="54"/>
  <c r="D23029" i="54"/>
  <c r="D23028" i="54"/>
  <c r="D23027" i="54"/>
  <c r="D23026" i="54"/>
  <c r="D23025" i="54"/>
  <c r="D23024" i="54"/>
  <c r="D23023" i="54"/>
  <c r="D23022" i="54"/>
  <c r="D23021" i="54"/>
  <c r="D23020" i="54"/>
  <c r="D23019" i="54"/>
  <c r="D23018" i="54"/>
  <c r="D23017" i="54"/>
  <c r="D23016" i="54"/>
  <c r="D23015" i="54"/>
  <c r="D23014" i="54"/>
  <c r="D23013" i="54"/>
  <c r="D23012" i="54"/>
  <c r="D23011" i="54"/>
  <c r="D23010" i="54"/>
  <c r="D23009" i="54"/>
  <c r="D23008" i="54"/>
  <c r="D23007" i="54"/>
  <c r="D23006" i="54"/>
  <c r="D23005" i="54"/>
  <c r="D23004" i="54"/>
  <c r="D23003" i="54"/>
  <c r="D23002" i="54"/>
  <c r="D23001" i="54"/>
  <c r="D23000" i="54"/>
  <c r="D22999" i="54"/>
  <c r="D22998" i="54"/>
  <c r="D22997" i="54"/>
  <c r="D22996" i="54"/>
  <c r="D22995" i="54"/>
  <c r="D22994" i="54"/>
  <c r="D22993" i="54"/>
  <c r="D22992" i="54"/>
  <c r="D22991" i="54"/>
  <c r="D22990" i="54"/>
  <c r="D22989" i="54"/>
  <c r="D22988" i="54"/>
  <c r="D22987" i="54"/>
  <c r="D22986" i="54"/>
  <c r="D22985" i="54"/>
  <c r="D22984" i="54"/>
  <c r="D22983" i="54"/>
  <c r="D22982" i="54"/>
  <c r="D22981" i="54"/>
  <c r="D22980" i="54"/>
  <c r="D22979" i="54"/>
  <c r="D22978" i="54"/>
  <c r="D22977" i="54"/>
  <c r="D22976" i="54"/>
  <c r="D22975" i="54"/>
  <c r="D22974" i="54"/>
  <c r="D22973" i="54"/>
  <c r="D22972" i="54"/>
  <c r="D22971" i="54"/>
  <c r="D22970" i="54"/>
  <c r="D22969" i="54"/>
  <c r="D22968" i="54"/>
  <c r="D22967" i="54"/>
  <c r="D22966" i="54"/>
  <c r="D22965" i="54"/>
  <c r="D22964" i="54"/>
  <c r="D22963" i="54"/>
  <c r="D22962" i="54"/>
  <c r="D22961" i="54"/>
  <c r="D22960" i="54"/>
  <c r="D22959" i="54"/>
  <c r="D22958" i="54"/>
  <c r="D22957" i="54"/>
  <c r="D22956" i="54"/>
  <c r="D22955" i="54"/>
  <c r="D22954" i="54"/>
  <c r="D22953" i="54"/>
  <c r="D22952" i="54"/>
  <c r="D22951" i="54"/>
  <c r="D22950" i="54"/>
  <c r="D22949" i="54"/>
  <c r="D22948" i="54"/>
  <c r="D22947" i="54"/>
  <c r="D22946" i="54"/>
  <c r="D22945" i="54"/>
  <c r="D22944" i="54"/>
  <c r="D22943" i="54"/>
  <c r="D22942" i="54"/>
  <c r="D22941" i="54"/>
  <c r="D22940" i="54"/>
  <c r="D22939" i="54"/>
  <c r="D22938" i="54"/>
  <c r="D22937" i="54"/>
  <c r="D22936" i="54"/>
  <c r="D22935" i="54"/>
  <c r="D22934" i="54"/>
  <c r="D22933" i="54"/>
  <c r="D22932" i="54"/>
  <c r="D22931" i="54"/>
  <c r="D22930" i="54"/>
  <c r="D22929" i="54"/>
  <c r="D22928" i="54"/>
  <c r="D22927" i="54"/>
  <c r="D22926" i="54"/>
  <c r="D22925" i="54"/>
  <c r="D22924" i="54"/>
  <c r="D22923" i="54"/>
  <c r="D22922" i="54"/>
  <c r="D22921" i="54"/>
  <c r="D22920" i="54"/>
  <c r="D22919" i="54"/>
  <c r="D22918" i="54"/>
  <c r="D22917" i="54"/>
  <c r="D22916" i="54"/>
  <c r="D22915" i="54"/>
  <c r="D22914" i="54"/>
  <c r="D22913" i="54"/>
  <c r="D22912" i="54"/>
  <c r="D22911" i="54"/>
  <c r="D22910" i="54"/>
  <c r="D22909" i="54"/>
  <c r="D22908" i="54"/>
  <c r="D22907" i="54"/>
  <c r="D22906" i="54"/>
  <c r="D22905" i="54"/>
  <c r="D22904" i="54"/>
  <c r="D22903" i="54"/>
  <c r="D22902" i="54"/>
  <c r="D22901" i="54"/>
  <c r="D22900" i="54"/>
  <c r="D22899" i="54"/>
  <c r="D22898" i="54"/>
  <c r="D22897" i="54"/>
  <c r="D22896" i="54"/>
  <c r="D22895" i="54"/>
  <c r="D22894" i="54"/>
  <c r="D22893" i="54"/>
  <c r="D22892" i="54"/>
  <c r="D22891" i="54"/>
  <c r="D22890" i="54"/>
  <c r="D22889" i="54"/>
  <c r="D22888" i="54"/>
  <c r="D22887" i="54"/>
  <c r="D22886" i="54"/>
  <c r="D22885" i="54"/>
  <c r="D22884" i="54"/>
  <c r="D22883" i="54"/>
  <c r="D22882" i="54"/>
  <c r="D22881" i="54"/>
  <c r="D22880" i="54"/>
  <c r="D22879" i="54"/>
  <c r="D22878" i="54"/>
  <c r="D22877" i="54"/>
  <c r="D22876" i="54"/>
  <c r="D22875" i="54"/>
  <c r="D22874" i="54"/>
  <c r="D22873" i="54"/>
  <c r="D22872" i="54"/>
  <c r="D22871" i="54"/>
  <c r="D22870" i="54"/>
  <c r="D22869" i="54"/>
  <c r="D22868" i="54"/>
  <c r="D22867" i="54"/>
  <c r="D22866" i="54"/>
  <c r="D22865" i="54"/>
  <c r="D22864" i="54"/>
  <c r="D22863" i="54"/>
  <c r="D22862" i="54"/>
  <c r="D22861" i="54"/>
  <c r="D22860" i="54"/>
  <c r="D22859" i="54"/>
  <c r="D22858" i="54"/>
  <c r="D22857" i="54"/>
  <c r="D22856" i="54"/>
  <c r="D22855" i="54"/>
  <c r="D22854" i="54"/>
  <c r="D22853" i="54"/>
  <c r="D22852" i="54"/>
  <c r="D22851" i="54"/>
  <c r="D22850" i="54"/>
  <c r="D22849" i="54"/>
  <c r="D22848" i="54"/>
  <c r="D22847" i="54"/>
  <c r="D22846" i="54"/>
  <c r="D22845" i="54"/>
  <c r="D22844" i="54"/>
  <c r="D22843" i="54"/>
  <c r="D22842" i="54"/>
  <c r="D22841" i="54"/>
  <c r="D22840" i="54"/>
  <c r="D22839" i="54"/>
  <c r="D22838" i="54"/>
  <c r="D22837" i="54"/>
  <c r="D22836" i="54"/>
  <c r="D22835" i="54"/>
  <c r="D22834" i="54"/>
  <c r="D22833" i="54"/>
  <c r="D22832" i="54"/>
  <c r="D22831" i="54"/>
  <c r="D22830" i="54"/>
  <c r="D22829" i="54"/>
  <c r="D22828" i="54"/>
  <c r="D22827" i="54"/>
  <c r="D22826" i="54"/>
  <c r="D22825" i="54"/>
  <c r="D22824" i="54"/>
  <c r="D22823" i="54"/>
  <c r="D22822" i="54"/>
  <c r="D22821" i="54"/>
  <c r="D22820" i="54"/>
  <c r="D22819" i="54"/>
  <c r="D22818" i="54"/>
  <c r="D22817" i="54"/>
  <c r="D22816" i="54"/>
  <c r="D22815" i="54"/>
  <c r="D22814" i="54"/>
  <c r="D22813" i="54"/>
  <c r="D22812" i="54"/>
  <c r="D22811" i="54"/>
  <c r="D22810" i="54"/>
  <c r="D22809" i="54"/>
  <c r="D22808" i="54"/>
  <c r="D22807" i="54"/>
  <c r="D22806" i="54"/>
  <c r="D22805" i="54"/>
  <c r="D22804" i="54"/>
  <c r="D22803" i="54"/>
  <c r="D22802" i="54"/>
  <c r="D22801" i="54"/>
  <c r="D22800" i="54"/>
  <c r="D22799" i="54"/>
  <c r="D22798" i="54"/>
  <c r="D22797" i="54"/>
  <c r="D22796" i="54"/>
  <c r="D22795" i="54"/>
  <c r="D22794" i="54"/>
  <c r="D22793" i="54"/>
  <c r="D22792" i="54"/>
  <c r="D22791" i="54"/>
  <c r="D22790" i="54"/>
  <c r="D22789" i="54"/>
  <c r="D22788" i="54"/>
  <c r="D22787" i="54"/>
  <c r="D22786" i="54"/>
  <c r="D22785" i="54"/>
  <c r="D22784" i="54"/>
  <c r="D22783" i="54"/>
  <c r="D22782" i="54"/>
  <c r="D22781" i="54"/>
  <c r="D22780" i="54"/>
  <c r="D22779" i="54"/>
  <c r="D22778" i="54"/>
  <c r="D22777" i="54"/>
  <c r="D22776" i="54"/>
  <c r="D22775" i="54"/>
  <c r="D22774" i="54"/>
  <c r="D22773" i="54"/>
  <c r="D22772" i="54"/>
  <c r="D22771" i="54"/>
  <c r="D22770" i="54"/>
  <c r="D22769" i="54"/>
  <c r="D22768" i="54"/>
  <c r="D22767" i="54"/>
  <c r="D22766" i="54"/>
  <c r="D22765" i="54"/>
  <c r="D22764" i="54"/>
  <c r="D22763" i="54"/>
  <c r="D22762" i="54"/>
  <c r="D22761" i="54"/>
  <c r="D22760" i="54"/>
  <c r="D22759" i="54"/>
  <c r="D22758" i="54"/>
  <c r="D22757" i="54"/>
  <c r="D22756" i="54"/>
  <c r="D22755" i="54"/>
  <c r="D22754" i="54"/>
  <c r="D22753" i="54"/>
  <c r="D22752" i="54"/>
  <c r="D22751" i="54"/>
  <c r="D22750" i="54"/>
  <c r="D22749" i="54"/>
  <c r="D22748" i="54"/>
  <c r="D22747" i="54"/>
  <c r="D22746" i="54"/>
  <c r="D22745" i="54"/>
  <c r="D22744" i="54"/>
  <c r="D22743" i="54"/>
  <c r="D22742" i="54"/>
  <c r="D22741" i="54"/>
  <c r="D22740" i="54"/>
  <c r="D22739" i="54"/>
  <c r="D22738" i="54"/>
  <c r="D22737" i="54"/>
  <c r="D22736" i="54"/>
  <c r="D22735" i="54"/>
  <c r="D22734" i="54"/>
  <c r="D22733" i="54"/>
  <c r="D22732" i="54"/>
  <c r="D22731" i="54"/>
  <c r="D22730" i="54"/>
  <c r="D22729" i="54"/>
  <c r="D22728" i="54"/>
  <c r="D22727" i="54"/>
  <c r="D22726" i="54"/>
  <c r="D22725" i="54"/>
  <c r="D22724" i="54"/>
  <c r="D22723" i="54"/>
  <c r="D22722" i="54"/>
  <c r="D22721" i="54"/>
  <c r="D22720" i="54"/>
  <c r="D22719" i="54"/>
  <c r="D22718" i="54"/>
  <c r="D22717" i="54"/>
  <c r="D22716" i="54"/>
  <c r="D22715" i="54"/>
  <c r="D22714" i="54"/>
  <c r="D22713" i="54"/>
  <c r="D22712" i="54"/>
  <c r="D22711" i="54"/>
  <c r="D22710" i="54"/>
  <c r="D22709" i="54"/>
  <c r="D22708" i="54"/>
  <c r="D22707" i="54"/>
  <c r="D22706" i="54"/>
  <c r="D22705" i="54"/>
  <c r="D22704" i="54"/>
  <c r="D22703" i="54"/>
  <c r="D22702" i="54"/>
  <c r="D22701" i="54"/>
  <c r="D22700" i="54"/>
  <c r="D22699" i="54"/>
  <c r="D22698" i="54"/>
  <c r="D22697" i="54"/>
  <c r="D22696" i="54"/>
  <c r="D22695" i="54"/>
  <c r="D22694" i="54"/>
  <c r="D22693" i="54"/>
  <c r="D22692" i="54"/>
  <c r="D22691" i="54"/>
  <c r="D22690" i="54"/>
  <c r="D22689" i="54"/>
  <c r="D22688" i="54"/>
  <c r="D22687" i="54"/>
  <c r="D22686" i="54"/>
  <c r="D22685" i="54"/>
  <c r="D22684" i="54"/>
  <c r="D22683" i="54"/>
  <c r="D22682" i="54"/>
  <c r="D22681" i="54"/>
  <c r="D22680" i="54"/>
  <c r="D22679" i="54"/>
  <c r="D22678" i="54"/>
  <c r="D22677" i="54"/>
  <c r="D22676" i="54"/>
  <c r="D22675" i="54"/>
  <c r="D22674" i="54"/>
  <c r="D22673" i="54"/>
  <c r="D22672" i="54"/>
  <c r="D22671" i="54"/>
  <c r="D22670" i="54"/>
  <c r="D22669" i="54"/>
  <c r="D22668" i="54"/>
  <c r="D22667" i="54"/>
  <c r="D22666" i="54"/>
  <c r="D22665" i="54"/>
  <c r="D22664" i="54"/>
  <c r="D22663" i="54"/>
  <c r="D22662" i="54"/>
  <c r="D22661" i="54"/>
  <c r="D22660" i="54"/>
  <c r="D22659" i="54"/>
  <c r="D22658" i="54"/>
  <c r="D22657" i="54"/>
  <c r="D22656" i="54"/>
  <c r="D22655" i="54"/>
  <c r="D22654" i="54"/>
  <c r="D22653" i="54"/>
  <c r="D22652" i="54"/>
  <c r="D22651" i="54"/>
  <c r="D22650" i="54"/>
  <c r="D22649" i="54"/>
  <c r="D22648" i="54"/>
  <c r="D22647" i="54"/>
  <c r="D22646" i="54"/>
  <c r="D22645" i="54"/>
  <c r="D22644" i="54"/>
  <c r="D22643" i="54"/>
  <c r="D22642" i="54"/>
  <c r="D22641" i="54"/>
  <c r="D22640" i="54"/>
  <c r="D22639" i="54"/>
  <c r="D22638" i="54"/>
  <c r="D22637" i="54"/>
  <c r="D22636" i="54"/>
  <c r="D22635" i="54"/>
  <c r="D22634" i="54"/>
  <c r="D22633" i="54"/>
  <c r="D22632" i="54"/>
  <c r="D22631" i="54"/>
  <c r="D22630" i="54"/>
  <c r="D22629" i="54"/>
  <c r="D22628" i="54"/>
  <c r="D22627" i="54"/>
  <c r="D22626" i="54"/>
  <c r="D22625" i="54"/>
  <c r="D22624" i="54"/>
  <c r="D22623" i="54"/>
  <c r="D22622" i="54"/>
  <c r="D22621" i="54"/>
  <c r="D22620" i="54"/>
  <c r="D22619" i="54"/>
  <c r="D22618" i="54"/>
  <c r="D22617" i="54"/>
  <c r="D22616" i="54"/>
  <c r="D22615" i="54"/>
  <c r="D22614" i="54"/>
  <c r="D22613" i="54"/>
  <c r="D22612" i="54"/>
  <c r="D22611" i="54"/>
  <c r="D22610" i="54"/>
  <c r="D22609" i="54"/>
  <c r="D22608" i="54"/>
  <c r="D22607" i="54"/>
  <c r="D22606" i="54"/>
  <c r="D22605" i="54"/>
  <c r="D22604" i="54"/>
  <c r="D22603" i="54"/>
  <c r="D22602" i="54"/>
  <c r="D22601" i="54"/>
  <c r="D22600" i="54"/>
  <c r="D22599" i="54"/>
  <c r="D22598" i="54"/>
  <c r="D22597" i="54"/>
  <c r="D22596" i="54"/>
  <c r="D22595" i="54"/>
  <c r="D22594" i="54"/>
  <c r="D22593" i="54"/>
  <c r="D22592" i="54"/>
  <c r="D22591" i="54"/>
  <c r="D22590" i="54"/>
  <c r="D22589" i="54"/>
  <c r="D22588" i="54"/>
  <c r="D22587" i="54"/>
  <c r="D22586" i="54"/>
  <c r="D22585" i="54"/>
  <c r="D22584" i="54"/>
  <c r="D22583" i="54"/>
  <c r="D22582" i="54"/>
  <c r="D22581" i="54"/>
  <c r="D22580" i="54"/>
  <c r="D22579" i="54"/>
  <c r="D22578" i="54"/>
  <c r="D22577" i="54"/>
  <c r="D22576" i="54"/>
  <c r="D22575" i="54"/>
  <c r="D22574" i="54"/>
  <c r="D22573" i="54"/>
  <c r="D22572" i="54"/>
  <c r="D22571" i="54"/>
  <c r="D22570" i="54"/>
  <c r="D22569" i="54"/>
  <c r="D22568" i="54"/>
  <c r="D22567" i="54"/>
  <c r="D22566" i="54"/>
  <c r="D22565" i="54"/>
  <c r="D22564" i="54"/>
  <c r="D22563" i="54"/>
  <c r="D22562" i="54"/>
  <c r="D22561" i="54"/>
  <c r="D22560" i="54"/>
  <c r="D22559" i="54"/>
  <c r="D22558" i="54"/>
  <c r="D22557" i="54"/>
  <c r="D22556" i="54"/>
  <c r="D22555" i="54"/>
  <c r="D22554" i="54"/>
  <c r="D22553" i="54"/>
  <c r="D22552" i="54"/>
  <c r="D22551" i="54"/>
  <c r="D22550" i="54"/>
  <c r="D22549" i="54"/>
  <c r="D22548" i="54"/>
  <c r="D22547" i="54"/>
  <c r="D22546" i="54"/>
  <c r="D22545" i="54"/>
  <c r="D22544" i="54"/>
  <c r="D22543" i="54"/>
  <c r="D22542" i="54"/>
  <c r="D22541" i="54"/>
  <c r="D22540" i="54"/>
  <c r="D22539" i="54"/>
  <c r="D22538" i="54"/>
  <c r="D22537" i="54"/>
  <c r="D22536" i="54"/>
  <c r="D22535" i="54"/>
  <c r="D22534" i="54"/>
  <c r="D22533" i="54"/>
  <c r="D22532" i="54"/>
  <c r="D22531" i="54"/>
  <c r="D22530" i="54"/>
  <c r="D22529" i="54"/>
  <c r="D22528" i="54"/>
  <c r="D22527" i="54"/>
  <c r="D22526" i="54"/>
  <c r="D22525" i="54"/>
  <c r="D22524" i="54"/>
  <c r="D22523" i="54"/>
  <c r="D22522" i="54"/>
  <c r="D22521" i="54"/>
  <c r="D22520" i="54"/>
  <c r="D22519" i="54"/>
  <c r="D22518" i="54"/>
  <c r="D22517" i="54"/>
  <c r="D22516" i="54"/>
  <c r="D22515" i="54"/>
  <c r="D22514" i="54"/>
  <c r="D22513" i="54"/>
  <c r="D22512" i="54"/>
  <c r="D22511" i="54"/>
  <c r="D22510" i="54"/>
  <c r="D22509" i="54"/>
  <c r="D22508" i="54"/>
  <c r="D22507" i="54"/>
  <c r="D22506" i="54"/>
  <c r="D22505" i="54"/>
  <c r="D22504" i="54"/>
  <c r="D22503" i="54"/>
  <c r="D22502" i="54"/>
  <c r="D22501" i="54"/>
  <c r="D22500" i="54"/>
  <c r="D22499" i="54"/>
  <c r="D22498" i="54"/>
  <c r="D22497" i="54"/>
  <c r="D22496" i="54"/>
  <c r="D22495" i="54"/>
  <c r="D22494" i="54"/>
  <c r="D22493" i="54"/>
  <c r="D22492" i="54"/>
  <c r="D22491" i="54"/>
  <c r="D22490" i="54"/>
  <c r="D22489" i="54"/>
  <c r="D22488" i="54"/>
  <c r="D22487" i="54"/>
  <c r="D22486" i="54"/>
  <c r="D22485" i="54"/>
  <c r="D22484" i="54"/>
  <c r="D22483" i="54"/>
  <c r="D22482" i="54"/>
  <c r="D22481" i="54"/>
  <c r="D22480" i="54"/>
  <c r="D22479" i="54"/>
  <c r="D22478" i="54"/>
  <c r="D22477" i="54"/>
  <c r="D22476" i="54"/>
  <c r="D22475" i="54"/>
  <c r="D22474" i="54"/>
  <c r="D22473" i="54"/>
  <c r="D22472" i="54"/>
  <c r="D22471" i="54"/>
  <c r="D22470" i="54"/>
  <c r="D22469" i="54"/>
  <c r="D22468" i="54"/>
  <c r="D22467" i="54"/>
  <c r="D22466" i="54"/>
  <c r="D22465" i="54"/>
  <c r="D22464" i="54"/>
  <c r="D22463" i="54"/>
  <c r="D22462" i="54"/>
  <c r="D22461" i="54"/>
  <c r="D22460" i="54"/>
  <c r="D22459" i="54"/>
  <c r="D22458" i="54"/>
  <c r="D22457" i="54"/>
  <c r="D22456" i="54"/>
  <c r="D22455" i="54"/>
  <c r="D22454" i="54"/>
  <c r="D22453" i="54"/>
  <c r="D22452" i="54"/>
  <c r="D22451" i="54"/>
  <c r="D22450" i="54"/>
  <c r="D22449" i="54"/>
  <c r="D22448" i="54"/>
  <c r="D22447" i="54"/>
  <c r="D22446" i="54"/>
  <c r="D22445" i="54"/>
  <c r="D22444" i="54"/>
  <c r="D22443" i="54"/>
  <c r="D22442" i="54"/>
  <c r="D22441" i="54"/>
  <c r="D22440" i="54"/>
  <c r="D22439" i="54"/>
  <c r="D22438" i="54"/>
  <c r="D22437" i="54"/>
  <c r="D22436" i="54"/>
  <c r="D22435" i="54"/>
  <c r="D22434" i="54"/>
  <c r="D22433" i="54"/>
  <c r="D22432" i="54"/>
  <c r="D22431" i="54"/>
  <c r="D22430" i="54"/>
  <c r="D22429" i="54"/>
  <c r="D22428" i="54"/>
  <c r="D22427" i="54"/>
  <c r="D22426" i="54"/>
  <c r="D22425" i="54"/>
  <c r="D22424" i="54"/>
  <c r="D22423" i="54"/>
  <c r="D22422" i="54"/>
  <c r="D22421" i="54"/>
  <c r="D22420" i="54"/>
  <c r="D22419" i="54"/>
  <c r="D22418" i="54"/>
  <c r="D22417" i="54"/>
  <c r="D22416" i="54"/>
  <c r="D22415" i="54"/>
  <c r="D22414" i="54"/>
  <c r="D22413" i="54"/>
  <c r="D22412" i="54"/>
  <c r="D22411" i="54"/>
  <c r="D22410" i="54"/>
  <c r="D22409" i="54"/>
  <c r="D22408" i="54"/>
  <c r="D22407" i="54"/>
  <c r="D22406" i="54"/>
  <c r="D22405" i="54"/>
  <c r="D22404" i="54"/>
  <c r="D22403" i="54"/>
  <c r="D22402" i="54"/>
  <c r="D22401" i="54"/>
  <c r="D22400" i="54"/>
  <c r="D22399" i="54"/>
  <c r="D22398" i="54"/>
  <c r="D22397" i="54"/>
  <c r="D22396" i="54"/>
  <c r="D22395" i="54"/>
  <c r="D22394" i="54"/>
  <c r="D22393" i="54"/>
  <c r="D22392" i="54"/>
  <c r="D22391" i="54"/>
  <c r="D22390" i="54"/>
  <c r="D22389" i="54"/>
  <c r="D22388" i="54"/>
  <c r="D22387" i="54"/>
  <c r="D22386" i="54"/>
  <c r="D22385" i="54"/>
  <c r="D22384" i="54"/>
  <c r="D22383" i="54"/>
  <c r="D22382" i="54"/>
  <c r="D22381" i="54"/>
  <c r="D22380" i="54"/>
  <c r="D22379" i="54"/>
  <c r="D22378" i="54"/>
  <c r="D22377" i="54"/>
  <c r="D22376" i="54"/>
  <c r="D22375" i="54"/>
  <c r="D22374" i="54"/>
  <c r="D22373" i="54"/>
  <c r="D22372" i="54"/>
  <c r="D22371" i="54"/>
  <c r="D22370" i="54"/>
  <c r="D22369" i="54"/>
  <c r="D22368" i="54"/>
  <c r="D22367" i="54"/>
  <c r="D22366" i="54"/>
  <c r="D22365" i="54"/>
  <c r="D22364" i="54"/>
  <c r="D22363" i="54"/>
  <c r="D22362" i="54"/>
  <c r="D22361" i="54"/>
  <c r="D22360" i="54"/>
  <c r="D22359" i="54"/>
  <c r="D22358" i="54"/>
  <c r="D22357" i="54"/>
  <c r="D22356" i="54"/>
  <c r="D22355" i="54"/>
  <c r="D22354" i="54"/>
  <c r="D22353" i="54"/>
  <c r="D22352" i="54"/>
  <c r="D22351" i="54"/>
  <c r="D22350" i="54"/>
  <c r="D22349" i="54"/>
  <c r="D22348" i="54"/>
  <c r="D22347" i="54"/>
  <c r="D22346" i="54"/>
  <c r="D22345" i="54"/>
  <c r="D22344" i="54"/>
  <c r="D22343" i="54"/>
  <c r="D22342" i="54"/>
  <c r="D22341" i="54"/>
  <c r="D22340" i="54"/>
  <c r="D22339" i="54"/>
  <c r="D22338" i="54"/>
  <c r="D22337" i="54"/>
  <c r="D22336" i="54"/>
  <c r="D22335" i="54"/>
  <c r="D22334" i="54"/>
  <c r="D22333" i="54"/>
  <c r="D22332" i="54"/>
  <c r="D22331" i="54"/>
  <c r="D22330" i="54"/>
  <c r="D22329" i="54"/>
  <c r="D22328" i="54"/>
  <c r="D22327" i="54"/>
  <c r="D22326" i="54"/>
  <c r="D22325" i="54"/>
  <c r="D22324" i="54"/>
  <c r="D22323" i="54"/>
  <c r="D22322" i="54"/>
  <c r="D22321" i="54"/>
  <c r="D22320" i="54"/>
  <c r="D22319" i="54"/>
  <c r="D22318" i="54"/>
  <c r="D22317" i="54"/>
  <c r="D22316" i="54"/>
  <c r="D22315" i="54"/>
  <c r="D22314" i="54"/>
  <c r="D22313" i="54"/>
  <c r="D22312" i="54"/>
  <c r="D22311" i="54"/>
  <c r="D22310" i="54"/>
  <c r="D22309" i="54"/>
  <c r="D22308" i="54"/>
  <c r="D22307" i="54"/>
  <c r="D22306" i="54"/>
  <c r="D22305" i="54"/>
  <c r="D22304" i="54"/>
  <c r="D22303" i="54"/>
  <c r="D22302" i="54"/>
  <c r="D22301" i="54"/>
  <c r="D22300" i="54"/>
  <c r="D22299" i="54"/>
  <c r="D22298" i="54"/>
  <c r="D22297" i="54"/>
  <c r="D22296" i="54"/>
  <c r="D22295" i="54"/>
  <c r="D22294" i="54"/>
  <c r="D22293" i="54"/>
  <c r="D22292" i="54"/>
  <c r="D22291" i="54"/>
  <c r="D22290" i="54"/>
  <c r="D22289" i="54"/>
  <c r="D22288" i="54"/>
  <c r="D22287" i="54"/>
  <c r="D22286" i="54"/>
  <c r="D22285" i="54"/>
  <c r="D22284" i="54"/>
  <c r="D22283" i="54"/>
  <c r="D22282" i="54"/>
  <c r="D22281" i="54"/>
  <c r="D22280" i="54"/>
  <c r="D22279" i="54"/>
  <c r="D22278" i="54"/>
  <c r="D22277" i="54"/>
  <c r="D22276" i="54"/>
  <c r="D22275" i="54"/>
  <c r="D22274" i="54"/>
  <c r="D22273" i="54"/>
  <c r="D22272" i="54"/>
  <c r="D22271" i="54"/>
  <c r="D22270" i="54"/>
  <c r="D22269" i="54"/>
  <c r="D22268" i="54"/>
  <c r="D22267" i="54"/>
  <c r="D22266" i="54"/>
  <c r="D22265" i="54"/>
  <c r="D22264" i="54"/>
  <c r="D22263" i="54"/>
  <c r="D22262" i="54"/>
  <c r="D22261" i="54"/>
  <c r="D22260" i="54"/>
  <c r="D22259" i="54"/>
  <c r="D22258" i="54"/>
  <c r="D22257" i="54"/>
  <c r="D22256" i="54"/>
  <c r="D22255" i="54"/>
  <c r="D22254" i="54"/>
  <c r="D22253" i="54"/>
  <c r="D22252" i="54"/>
  <c r="D22251" i="54"/>
  <c r="D22250" i="54"/>
  <c r="D22249" i="54"/>
  <c r="D22248" i="54"/>
  <c r="D22247" i="54"/>
  <c r="D22246" i="54"/>
  <c r="D22245" i="54"/>
  <c r="D22244" i="54"/>
  <c r="D22243" i="54"/>
  <c r="D22242" i="54"/>
  <c r="D22241" i="54"/>
  <c r="D22240" i="54"/>
  <c r="D22239" i="54"/>
  <c r="D22238" i="54"/>
  <c r="D22237" i="54"/>
  <c r="D22236" i="54"/>
  <c r="D22235" i="54"/>
  <c r="D22234" i="54"/>
  <c r="D22233" i="54"/>
  <c r="D22232" i="54"/>
  <c r="D22231" i="54"/>
  <c r="D22230" i="54"/>
  <c r="D22229" i="54"/>
  <c r="D22228" i="54"/>
  <c r="D22227" i="54"/>
  <c r="D22226" i="54"/>
  <c r="D22225" i="54"/>
  <c r="D22224" i="54"/>
  <c r="D22223" i="54"/>
  <c r="D22222" i="54"/>
  <c r="D22221" i="54"/>
  <c r="D22220" i="54"/>
  <c r="D22219" i="54"/>
  <c r="D22218" i="54"/>
  <c r="D22217" i="54"/>
  <c r="D22216" i="54"/>
  <c r="D22215" i="54"/>
  <c r="D22214" i="54"/>
  <c r="D22213" i="54"/>
  <c r="D22212" i="54"/>
  <c r="D22211" i="54"/>
  <c r="D22210" i="54"/>
  <c r="D22209" i="54"/>
  <c r="D22208" i="54"/>
  <c r="D22207" i="54"/>
  <c r="D22206" i="54"/>
  <c r="D22205" i="54"/>
  <c r="D22204" i="54"/>
  <c r="D22203" i="54"/>
  <c r="D22202" i="54"/>
  <c r="D22201" i="54"/>
  <c r="D22200" i="54"/>
  <c r="D22199" i="54"/>
  <c r="D22198" i="54"/>
  <c r="D22197" i="54"/>
  <c r="D22196" i="54"/>
  <c r="D22195" i="54"/>
  <c r="D22194" i="54"/>
  <c r="D22193" i="54"/>
  <c r="D22192" i="54"/>
  <c r="D22191" i="54"/>
  <c r="D22190" i="54"/>
  <c r="D22189" i="54"/>
  <c r="D22188" i="54"/>
  <c r="D22187" i="54"/>
  <c r="D22186" i="54"/>
  <c r="D22185" i="54"/>
  <c r="D22184" i="54"/>
  <c r="D22183" i="54"/>
  <c r="D22182" i="54"/>
  <c r="D22181" i="54"/>
  <c r="D22180" i="54"/>
  <c r="D22179" i="54"/>
  <c r="D22178" i="54"/>
  <c r="D22177" i="54"/>
  <c r="D22176" i="54"/>
  <c r="D22175" i="54"/>
  <c r="D22174" i="54"/>
  <c r="D22173" i="54"/>
  <c r="D22172" i="54"/>
  <c r="D22171" i="54"/>
  <c r="D22170" i="54"/>
  <c r="D22169" i="54"/>
  <c r="D22168" i="54"/>
  <c r="D22167" i="54"/>
  <c r="D22166" i="54"/>
  <c r="D22165" i="54"/>
  <c r="D22164" i="54"/>
  <c r="D22163" i="54"/>
  <c r="D22162" i="54"/>
  <c r="D22161" i="54"/>
  <c r="D22160" i="54"/>
  <c r="D22159" i="54"/>
  <c r="D22158" i="54"/>
  <c r="D22157" i="54"/>
  <c r="D22156" i="54"/>
  <c r="D22155" i="54"/>
  <c r="D22154" i="54"/>
  <c r="D22153" i="54"/>
  <c r="D22152" i="54"/>
  <c r="D22151" i="54"/>
  <c r="D22150" i="54"/>
  <c r="D22149" i="54"/>
  <c r="D22148" i="54"/>
  <c r="D22147" i="54"/>
  <c r="D22146" i="54"/>
  <c r="D22145" i="54"/>
  <c r="D22144" i="54"/>
  <c r="D22143" i="54"/>
  <c r="D22142" i="54"/>
  <c r="D22141" i="54"/>
  <c r="D22140" i="54"/>
  <c r="D22139" i="54"/>
  <c r="D22138" i="54"/>
  <c r="D22137" i="54"/>
  <c r="D22136" i="54"/>
  <c r="D22135" i="54"/>
  <c r="D22134" i="54"/>
  <c r="D22133" i="54"/>
  <c r="D22132" i="54"/>
  <c r="D22131" i="54"/>
  <c r="D22130" i="54"/>
  <c r="D22129" i="54"/>
  <c r="D22128" i="54"/>
  <c r="D22127" i="54"/>
  <c r="D22126" i="54"/>
  <c r="D22125" i="54"/>
  <c r="D22124" i="54"/>
  <c r="D22123" i="54"/>
  <c r="D22122" i="54"/>
  <c r="D22121" i="54"/>
  <c r="D22120" i="54"/>
  <c r="D22119" i="54"/>
  <c r="D22118" i="54"/>
  <c r="D22117" i="54"/>
  <c r="D22116" i="54"/>
  <c r="D22115" i="54"/>
  <c r="D22114" i="54"/>
  <c r="D22113" i="54"/>
  <c r="D22112" i="54"/>
  <c r="D22111" i="54"/>
  <c r="D22110" i="54"/>
  <c r="D22109" i="54"/>
  <c r="D22108" i="54"/>
  <c r="D22107" i="54"/>
  <c r="D22106" i="54"/>
  <c r="D22105" i="54"/>
  <c r="D22104" i="54"/>
  <c r="D22103" i="54"/>
  <c r="D22102" i="54"/>
  <c r="D22101" i="54"/>
  <c r="D22100" i="54"/>
  <c r="D22099" i="54"/>
  <c r="D22098" i="54"/>
  <c r="D22097" i="54"/>
  <c r="D22096" i="54"/>
  <c r="D22095" i="54"/>
  <c r="D22094" i="54"/>
  <c r="D22093" i="54"/>
  <c r="D22092" i="54"/>
  <c r="D22091" i="54"/>
  <c r="D22090" i="54"/>
  <c r="D22089" i="54"/>
  <c r="D22088" i="54"/>
  <c r="D22087" i="54"/>
  <c r="D22086" i="54"/>
  <c r="D22085" i="54"/>
  <c r="D22084" i="54"/>
  <c r="D22083" i="54"/>
  <c r="D22082" i="54"/>
  <c r="D22081" i="54"/>
  <c r="D22080" i="54"/>
  <c r="D22079" i="54"/>
  <c r="D22078" i="54"/>
  <c r="D22077" i="54"/>
  <c r="D22076" i="54"/>
  <c r="D22075" i="54"/>
  <c r="D22074" i="54"/>
  <c r="D22073" i="54"/>
  <c r="D22072" i="54"/>
  <c r="D22071" i="54"/>
  <c r="D22070" i="54"/>
  <c r="D22069" i="54"/>
  <c r="D22068" i="54"/>
  <c r="D22067" i="54"/>
  <c r="D22066" i="54"/>
  <c r="D22065" i="54"/>
  <c r="D22064" i="54"/>
  <c r="D22063" i="54"/>
  <c r="D22062" i="54"/>
  <c r="D22061" i="54"/>
  <c r="D22060" i="54"/>
  <c r="D22059" i="54"/>
  <c r="D22058" i="54"/>
  <c r="D22057" i="54"/>
  <c r="D22056" i="54"/>
  <c r="D22055" i="54"/>
  <c r="D22054" i="54"/>
  <c r="D22053" i="54"/>
  <c r="D22052" i="54"/>
  <c r="D22051" i="54"/>
  <c r="D22050" i="54"/>
  <c r="D22049" i="54"/>
  <c r="D22048" i="54"/>
  <c r="D22047" i="54"/>
  <c r="D22046" i="54"/>
  <c r="D22045" i="54"/>
  <c r="D22044" i="54"/>
  <c r="D22043" i="54"/>
  <c r="D22042" i="54"/>
  <c r="D22041" i="54"/>
  <c r="D22040" i="54"/>
  <c r="D22039" i="54"/>
  <c r="D22038" i="54"/>
  <c r="D22037" i="54"/>
  <c r="D22036" i="54"/>
  <c r="D22035" i="54"/>
  <c r="D22034" i="54"/>
  <c r="D22033" i="54"/>
  <c r="D22032" i="54"/>
  <c r="D22031" i="54"/>
  <c r="D22030" i="54"/>
  <c r="D22029" i="54"/>
  <c r="D22028" i="54"/>
  <c r="D22027" i="54"/>
  <c r="D22026" i="54"/>
  <c r="D22025" i="54"/>
  <c r="D22024" i="54"/>
  <c r="D22023" i="54"/>
  <c r="D22022" i="54"/>
  <c r="D22021" i="54"/>
  <c r="D22020" i="54"/>
  <c r="D22019" i="54"/>
  <c r="D22018" i="54"/>
  <c r="D22017" i="54"/>
  <c r="D22016" i="54"/>
  <c r="D22015" i="54"/>
  <c r="D22014" i="54"/>
  <c r="D22013" i="54"/>
  <c r="D22012" i="54"/>
  <c r="D22011" i="54"/>
  <c r="D22010" i="54"/>
  <c r="D22009" i="54"/>
  <c r="D22008" i="54"/>
  <c r="D22007" i="54"/>
  <c r="D22006" i="54"/>
  <c r="D22005" i="54"/>
  <c r="D22004" i="54"/>
  <c r="D22003" i="54"/>
  <c r="D22002" i="54"/>
  <c r="D22001" i="54"/>
  <c r="D22000" i="54"/>
  <c r="D21999" i="54"/>
  <c r="D21998" i="54"/>
  <c r="D21997" i="54"/>
  <c r="D21996" i="54"/>
  <c r="D21995" i="54"/>
  <c r="D21994" i="54"/>
  <c r="D21993" i="54"/>
  <c r="D21992" i="54"/>
  <c r="D21991" i="54"/>
  <c r="D21990" i="54"/>
  <c r="D21989" i="54"/>
  <c r="D21988" i="54"/>
  <c r="D21987" i="54"/>
  <c r="D21986" i="54"/>
  <c r="D21985" i="54"/>
  <c r="D21984" i="54"/>
  <c r="D21983" i="54"/>
  <c r="D21982" i="54"/>
  <c r="D21981" i="54"/>
  <c r="D21980" i="54"/>
  <c r="D21979" i="54"/>
  <c r="D21978" i="54"/>
  <c r="D21977" i="54"/>
  <c r="D21976" i="54"/>
  <c r="D21975" i="54"/>
  <c r="D21974" i="54"/>
  <c r="D21973" i="54"/>
  <c r="D21972" i="54"/>
  <c r="D21971" i="54"/>
  <c r="D21970" i="54"/>
  <c r="D21969" i="54"/>
  <c r="D21968" i="54"/>
  <c r="D21967" i="54"/>
  <c r="D21966" i="54"/>
  <c r="D21965" i="54"/>
  <c r="D21964" i="54"/>
  <c r="D21963" i="54"/>
  <c r="D21962" i="54"/>
  <c r="D21961" i="54"/>
  <c r="D21960" i="54"/>
  <c r="D21959" i="54"/>
  <c r="D21958" i="54"/>
  <c r="D21957" i="54"/>
  <c r="D21956" i="54"/>
  <c r="D21955" i="54"/>
  <c r="D21954" i="54"/>
  <c r="D21953" i="54"/>
  <c r="D21952" i="54"/>
  <c r="D21951" i="54"/>
  <c r="D21950" i="54"/>
  <c r="D21949" i="54"/>
  <c r="D21948" i="54"/>
  <c r="D21947" i="54"/>
  <c r="D21946" i="54"/>
  <c r="D21945" i="54"/>
  <c r="D21944" i="54"/>
  <c r="D21943" i="54"/>
  <c r="D21942" i="54"/>
  <c r="D21941" i="54"/>
  <c r="D21940" i="54"/>
  <c r="D21939" i="54"/>
  <c r="D21938" i="54"/>
  <c r="D21937" i="54"/>
  <c r="D21936" i="54"/>
  <c r="D21935" i="54"/>
  <c r="D21934" i="54"/>
  <c r="D21933" i="54"/>
  <c r="D21932" i="54"/>
  <c r="D21931" i="54"/>
  <c r="D21930" i="54"/>
  <c r="D21929" i="54"/>
  <c r="D21928" i="54"/>
  <c r="D21927" i="54"/>
  <c r="D21926" i="54"/>
  <c r="D21925" i="54"/>
  <c r="D21924" i="54"/>
  <c r="D21923" i="54"/>
  <c r="D21922" i="54"/>
  <c r="D21921" i="54"/>
  <c r="D21920" i="54"/>
  <c r="D21919" i="54"/>
  <c r="D21918" i="54"/>
  <c r="D21917" i="54"/>
  <c r="D21916" i="54"/>
  <c r="D21915" i="54"/>
  <c r="D21914" i="54"/>
  <c r="D21913" i="54"/>
  <c r="D21912" i="54"/>
  <c r="D21911" i="54"/>
  <c r="D21910" i="54"/>
  <c r="D21909" i="54"/>
  <c r="D21908" i="54"/>
  <c r="D21907" i="54"/>
  <c r="D21906" i="54"/>
  <c r="D21905" i="54"/>
  <c r="D21904" i="54"/>
  <c r="D21903" i="54"/>
  <c r="D21902" i="54"/>
  <c r="D21901" i="54"/>
  <c r="D21900" i="54"/>
  <c r="D21899" i="54"/>
  <c r="D21898" i="54"/>
  <c r="D21897" i="54"/>
  <c r="D21896" i="54"/>
  <c r="D21895" i="54"/>
  <c r="D21894" i="54"/>
  <c r="D21893" i="54"/>
  <c r="D21892" i="54"/>
  <c r="D21891" i="54"/>
  <c r="D21890" i="54"/>
  <c r="D21889" i="54"/>
  <c r="D21888" i="54"/>
  <c r="D21887" i="54"/>
  <c r="D21886" i="54"/>
  <c r="D21885" i="54"/>
  <c r="D21884" i="54"/>
  <c r="D21883" i="54"/>
  <c r="D21882" i="54"/>
  <c r="D21881" i="54"/>
  <c r="D21880" i="54"/>
  <c r="D21879" i="54"/>
  <c r="D21878" i="54"/>
  <c r="D21877" i="54"/>
  <c r="D21876" i="54"/>
  <c r="D21875" i="54"/>
  <c r="D21874" i="54"/>
  <c r="D21873" i="54"/>
  <c r="D21872" i="54"/>
  <c r="D21871" i="54"/>
  <c r="D21870" i="54"/>
  <c r="D21869" i="54"/>
  <c r="D21868" i="54"/>
  <c r="D21867" i="54"/>
  <c r="D21866" i="54"/>
  <c r="D21865" i="54"/>
  <c r="D21864" i="54"/>
  <c r="D21863" i="54"/>
  <c r="D21862" i="54"/>
  <c r="D21861" i="54"/>
  <c r="D21860" i="54"/>
  <c r="D21859" i="54"/>
  <c r="D21858" i="54"/>
  <c r="D21857" i="54"/>
  <c r="D21856" i="54"/>
  <c r="D21855" i="54"/>
  <c r="D21854" i="54"/>
  <c r="D21853" i="54"/>
  <c r="D21852" i="54"/>
  <c r="D21851" i="54"/>
  <c r="D21850" i="54"/>
  <c r="D21849" i="54"/>
  <c r="D21848" i="54"/>
  <c r="D21847" i="54"/>
  <c r="D21846" i="54"/>
  <c r="D21845" i="54"/>
  <c r="D21844" i="54"/>
  <c r="D21843" i="54"/>
  <c r="D21842" i="54"/>
  <c r="D21841" i="54"/>
  <c r="D21840" i="54"/>
  <c r="D21839" i="54"/>
  <c r="D21838" i="54"/>
  <c r="D21837" i="54"/>
  <c r="D21836" i="54"/>
  <c r="D21835" i="54"/>
  <c r="D21834" i="54"/>
  <c r="D21833" i="54"/>
  <c r="D21832" i="54"/>
  <c r="D21831" i="54"/>
  <c r="D21830" i="54"/>
  <c r="D21829" i="54"/>
  <c r="D21828" i="54"/>
  <c r="D21827" i="54"/>
  <c r="D21826" i="54"/>
  <c r="D21825" i="54"/>
  <c r="D21824" i="54"/>
  <c r="D21823" i="54"/>
  <c r="D21822" i="54"/>
  <c r="D21821" i="54"/>
  <c r="D21820" i="54"/>
  <c r="D21819" i="54"/>
  <c r="D21818" i="54"/>
  <c r="D21817" i="54"/>
  <c r="D21816" i="54"/>
  <c r="D21815" i="54"/>
  <c r="D21814" i="54"/>
  <c r="D21813" i="54"/>
  <c r="D21812" i="54"/>
  <c r="D21811" i="54"/>
  <c r="D21810" i="54"/>
  <c r="D21809" i="54"/>
  <c r="D21808" i="54"/>
  <c r="D21807" i="54"/>
  <c r="D21806" i="54"/>
  <c r="D21805" i="54"/>
  <c r="D21804" i="54"/>
  <c r="D21803" i="54"/>
  <c r="D21802" i="54"/>
  <c r="D21801" i="54"/>
  <c r="D21800" i="54"/>
  <c r="D21799" i="54"/>
  <c r="D21798" i="54"/>
  <c r="D21797" i="54"/>
  <c r="D21796" i="54"/>
  <c r="D21795" i="54"/>
  <c r="D21794" i="54"/>
  <c r="D21793" i="54"/>
  <c r="D21792" i="54"/>
  <c r="D21791" i="54"/>
  <c r="D21790" i="54"/>
  <c r="D21789" i="54"/>
  <c r="D21788" i="54"/>
  <c r="D21787" i="54"/>
  <c r="D21786" i="54"/>
  <c r="D21785" i="54"/>
  <c r="D21784" i="54"/>
  <c r="D21783" i="54"/>
  <c r="D21782" i="54"/>
  <c r="D21781" i="54"/>
  <c r="D21780" i="54"/>
  <c r="D21779" i="54"/>
  <c r="D21778" i="54"/>
  <c r="D21777" i="54"/>
  <c r="D21776" i="54"/>
  <c r="D21775" i="54"/>
  <c r="D21774" i="54"/>
  <c r="D21773" i="54"/>
  <c r="D21772" i="54"/>
  <c r="D21771" i="54"/>
  <c r="D21770" i="54"/>
  <c r="D21769" i="54"/>
  <c r="D21768" i="54"/>
  <c r="D21767" i="54"/>
  <c r="D21766" i="54"/>
  <c r="D21765" i="54"/>
  <c r="D21764" i="54"/>
  <c r="D21763" i="54"/>
  <c r="D21762" i="54"/>
  <c r="D21761" i="54"/>
  <c r="D21760" i="54"/>
  <c r="D21759" i="54"/>
  <c r="D21758" i="54"/>
  <c r="D21757" i="54"/>
  <c r="D21756" i="54"/>
  <c r="D21755" i="54"/>
  <c r="D21754" i="54"/>
  <c r="D21753" i="54"/>
  <c r="D21752" i="54"/>
  <c r="D21751" i="54"/>
  <c r="D21750" i="54"/>
  <c r="D21749" i="54"/>
  <c r="D21748" i="54"/>
  <c r="D21747" i="54"/>
  <c r="D21746" i="54"/>
  <c r="D21745" i="54"/>
  <c r="D21744" i="54"/>
  <c r="D21743" i="54"/>
  <c r="D21742" i="54"/>
  <c r="D21741" i="54"/>
  <c r="D21740" i="54"/>
  <c r="D21739" i="54"/>
  <c r="D21738" i="54"/>
  <c r="D21737" i="54"/>
  <c r="D21736" i="54"/>
  <c r="D21735" i="54"/>
  <c r="D21734" i="54"/>
  <c r="D21733" i="54"/>
  <c r="D21732" i="54"/>
  <c r="D21731" i="54"/>
  <c r="D21730" i="54"/>
  <c r="D21729" i="54"/>
  <c r="D21728" i="54"/>
  <c r="D21727" i="54"/>
  <c r="D21726" i="54"/>
  <c r="D21725" i="54"/>
  <c r="D21724" i="54"/>
  <c r="D21723" i="54"/>
  <c r="D21722" i="54"/>
  <c r="D21721" i="54"/>
  <c r="D21720" i="54"/>
  <c r="D21719" i="54"/>
  <c r="D21718" i="54"/>
  <c r="D21717" i="54"/>
  <c r="D21716" i="54"/>
  <c r="D21715" i="54"/>
  <c r="D21714" i="54"/>
  <c r="D21713" i="54"/>
  <c r="D21712" i="54"/>
  <c r="D21711" i="54"/>
  <c r="D21710" i="54"/>
  <c r="D21709" i="54"/>
  <c r="D21708" i="54"/>
  <c r="D21707" i="54"/>
  <c r="D21706" i="54"/>
  <c r="D21705" i="54"/>
  <c r="D21704" i="54"/>
  <c r="D21703" i="54"/>
  <c r="D21702" i="54"/>
  <c r="D21701" i="54"/>
  <c r="D21700" i="54"/>
  <c r="D21699" i="54"/>
  <c r="D21698" i="54"/>
  <c r="D21697" i="54"/>
  <c r="D21696" i="54"/>
  <c r="D21695" i="54"/>
  <c r="D21694" i="54"/>
  <c r="D21693" i="54"/>
  <c r="D21692" i="54"/>
  <c r="D21691" i="54"/>
  <c r="D21690" i="54"/>
  <c r="D21689" i="54"/>
  <c r="D21688" i="54"/>
  <c r="D21687" i="54"/>
  <c r="D21686" i="54"/>
  <c r="D21685" i="54"/>
  <c r="D21684" i="54"/>
  <c r="D21683" i="54"/>
  <c r="D21682" i="54"/>
  <c r="D21681" i="54"/>
  <c r="D21680" i="54"/>
  <c r="D21679" i="54"/>
  <c r="D21678" i="54"/>
  <c r="D21677" i="54"/>
  <c r="D21676" i="54"/>
  <c r="D21675" i="54"/>
  <c r="D21674" i="54"/>
  <c r="D21673" i="54"/>
  <c r="D21672" i="54"/>
  <c r="D21671" i="54"/>
  <c r="D21670" i="54"/>
  <c r="D21669" i="54"/>
  <c r="D21668" i="54"/>
  <c r="D21667" i="54"/>
  <c r="D21666" i="54"/>
  <c r="D21665" i="54"/>
  <c r="D21664" i="54"/>
  <c r="D21663" i="54"/>
  <c r="D21662" i="54"/>
  <c r="D21661" i="54"/>
  <c r="D21660" i="54"/>
  <c r="D21659" i="54"/>
  <c r="D21658" i="54"/>
  <c r="D21657" i="54"/>
  <c r="D21656" i="54"/>
  <c r="D21655" i="54"/>
  <c r="D21654" i="54"/>
  <c r="D21653" i="54"/>
  <c r="D21652" i="54"/>
  <c r="D21651" i="54"/>
  <c r="D21650" i="54"/>
  <c r="D21649" i="54"/>
  <c r="D21648" i="54"/>
  <c r="D21647" i="54"/>
  <c r="D21646" i="54"/>
  <c r="D21645" i="54"/>
  <c r="D21644" i="54"/>
  <c r="D21643" i="54"/>
  <c r="D21642" i="54"/>
  <c r="D21641" i="54"/>
  <c r="D21640" i="54"/>
  <c r="D21639" i="54"/>
  <c r="D21638" i="54"/>
  <c r="D21637" i="54"/>
  <c r="D21636" i="54"/>
  <c r="D21635" i="54"/>
  <c r="D21634" i="54"/>
  <c r="D21633" i="54"/>
  <c r="D21632" i="54"/>
  <c r="D21631" i="54"/>
  <c r="D21630" i="54"/>
  <c r="D21629" i="54"/>
  <c r="D21628" i="54"/>
  <c r="D21627" i="54"/>
  <c r="D21626" i="54"/>
  <c r="D21625" i="54"/>
  <c r="D21624" i="54"/>
  <c r="D21623" i="54"/>
  <c r="D21622" i="54"/>
  <c r="D21621" i="54"/>
  <c r="D21620" i="54"/>
  <c r="D21619" i="54"/>
  <c r="D21618" i="54"/>
  <c r="D21617" i="54"/>
  <c r="D21616" i="54"/>
  <c r="D21615" i="54"/>
  <c r="D21614" i="54"/>
  <c r="D21613" i="54"/>
  <c r="D21612" i="54"/>
  <c r="D21611" i="54"/>
  <c r="D21610" i="54"/>
  <c r="D21609" i="54"/>
  <c r="D21608" i="54"/>
  <c r="D21607" i="54"/>
  <c r="D21606" i="54"/>
  <c r="D21605" i="54"/>
  <c r="D21604" i="54"/>
  <c r="D21603" i="54"/>
  <c r="D21602" i="54"/>
  <c r="D21601" i="54"/>
  <c r="D21600" i="54"/>
  <c r="D21599" i="54"/>
  <c r="D21598" i="54"/>
  <c r="D21597" i="54"/>
  <c r="D21596" i="54"/>
  <c r="D21595" i="54"/>
  <c r="D21594" i="54"/>
  <c r="D21593" i="54"/>
  <c r="D21592" i="54"/>
  <c r="D21591" i="54"/>
  <c r="D21590" i="54"/>
  <c r="D21589" i="54"/>
  <c r="D21588" i="54"/>
  <c r="D21587" i="54"/>
  <c r="D21586" i="54"/>
  <c r="D21585" i="54"/>
  <c r="D21584" i="54"/>
  <c r="D21583" i="54"/>
  <c r="D21582" i="54"/>
  <c r="D21581" i="54"/>
  <c r="D21580" i="54"/>
  <c r="D21579" i="54"/>
  <c r="D21578" i="54"/>
  <c r="D21577" i="54"/>
  <c r="D21576" i="54"/>
  <c r="D21575" i="54"/>
  <c r="D21574" i="54"/>
  <c r="D21573" i="54"/>
  <c r="D21572" i="54"/>
  <c r="D21571" i="54"/>
  <c r="D21570" i="54"/>
  <c r="D21569" i="54"/>
  <c r="D21568" i="54"/>
  <c r="D21567" i="54"/>
  <c r="D21566" i="54"/>
  <c r="D21565" i="54"/>
  <c r="D21564" i="54"/>
  <c r="D21563" i="54"/>
  <c r="D21562" i="54"/>
  <c r="D21561" i="54"/>
  <c r="D21560" i="54"/>
  <c r="D21559" i="54"/>
  <c r="D21558" i="54"/>
  <c r="D21557" i="54"/>
  <c r="D21556" i="54"/>
  <c r="D21555" i="54"/>
  <c r="D21554" i="54"/>
  <c r="D21553" i="54"/>
  <c r="D21552" i="54"/>
  <c r="D21551" i="54"/>
  <c r="D21550" i="54"/>
  <c r="D21549" i="54"/>
  <c r="D21548" i="54"/>
  <c r="D21547" i="54"/>
  <c r="D21546" i="54"/>
  <c r="D21545" i="54"/>
  <c r="D21544" i="54"/>
  <c r="D21543" i="54"/>
  <c r="D21542" i="54"/>
  <c r="D21541" i="54"/>
  <c r="D21540" i="54"/>
  <c r="D21539" i="54"/>
  <c r="D21538" i="54"/>
  <c r="D21537" i="54"/>
  <c r="D21536" i="54"/>
  <c r="D21535" i="54"/>
  <c r="D21534" i="54"/>
  <c r="D21533" i="54"/>
  <c r="D21532" i="54"/>
  <c r="D21531" i="54"/>
  <c r="D21530" i="54"/>
  <c r="D21529" i="54"/>
  <c r="D21528" i="54"/>
  <c r="D21527" i="54"/>
  <c r="D21526" i="54"/>
  <c r="D21525" i="54"/>
  <c r="D21524" i="54"/>
  <c r="D21523" i="54"/>
  <c r="D21522" i="54"/>
  <c r="D21521" i="54"/>
  <c r="D21520" i="54"/>
  <c r="D21519" i="54"/>
  <c r="D21518" i="54"/>
  <c r="D21517" i="54"/>
  <c r="D21516" i="54"/>
  <c r="D21515" i="54"/>
  <c r="D21514" i="54"/>
  <c r="D21513" i="54"/>
  <c r="D21512" i="54"/>
  <c r="D21511" i="54"/>
  <c r="D21510" i="54"/>
  <c r="D21509" i="54"/>
  <c r="D21508" i="54"/>
  <c r="D21507" i="54"/>
  <c r="D21506" i="54"/>
  <c r="D21505" i="54"/>
  <c r="D21504" i="54"/>
  <c r="D21503" i="54"/>
  <c r="D21502" i="54"/>
  <c r="D21501" i="54"/>
  <c r="D21500" i="54"/>
  <c r="D21499" i="54"/>
  <c r="D21498" i="54"/>
  <c r="D21497" i="54"/>
  <c r="D21496" i="54"/>
  <c r="D21495" i="54"/>
  <c r="D21494" i="54"/>
  <c r="D21493" i="54"/>
  <c r="D21492" i="54"/>
  <c r="D21491" i="54"/>
  <c r="D21490" i="54"/>
  <c r="D21489" i="54"/>
  <c r="D21488" i="54"/>
  <c r="D21487" i="54"/>
  <c r="D21486" i="54"/>
  <c r="D21485" i="54"/>
  <c r="D21484" i="54"/>
  <c r="D21483" i="54"/>
  <c r="D21482" i="54"/>
  <c r="D21481" i="54"/>
  <c r="D21480" i="54"/>
  <c r="D21479" i="54"/>
  <c r="D21478" i="54"/>
  <c r="D21477" i="54"/>
  <c r="D21476" i="54"/>
  <c r="D21475" i="54"/>
  <c r="D21474" i="54"/>
  <c r="D21473" i="54"/>
  <c r="D21472" i="54"/>
  <c r="D21471" i="54"/>
  <c r="D21470" i="54"/>
  <c r="D21469" i="54"/>
  <c r="D21468" i="54"/>
  <c r="D21467" i="54"/>
  <c r="D21466" i="54"/>
  <c r="D21465" i="54"/>
  <c r="D21464" i="54"/>
  <c r="D21463" i="54"/>
  <c r="D21462" i="54"/>
  <c r="D21461" i="54"/>
  <c r="D21460" i="54"/>
  <c r="D21459" i="54"/>
  <c r="D21458" i="54"/>
  <c r="D21457" i="54"/>
  <c r="D21456" i="54"/>
  <c r="D21455" i="54"/>
  <c r="D21454" i="54"/>
  <c r="D21453" i="54"/>
  <c r="D21452" i="54"/>
  <c r="D21451" i="54"/>
  <c r="D21450" i="54"/>
  <c r="D21449" i="54"/>
  <c r="D21448" i="54"/>
  <c r="D21447" i="54"/>
  <c r="D21446" i="54"/>
  <c r="D21445" i="54"/>
  <c r="D21444" i="54"/>
  <c r="D21443" i="54"/>
  <c r="D21442" i="54"/>
  <c r="D21441" i="54"/>
  <c r="D21440" i="54"/>
  <c r="D21439" i="54"/>
  <c r="D21438" i="54"/>
  <c r="D21437" i="54"/>
  <c r="D21436" i="54"/>
  <c r="D21435" i="54"/>
  <c r="D21434" i="54"/>
  <c r="D21433" i="54"/>
  <c r="D21432" i="54"/>
  <c r="D21431" i="54"/>
  <c r="D21430" i="54"/>
  <c r="D21429" i="54"/>
  <c r="D21428" i="54"/>
  <c r="D21427" i="54"/>
  <c r="D21426" i="54"/>
  <c r="D21425" i="54"/>
  <c r="D21424" i="54"/>
  <c r="D21423" i="54"/>
  <c r="D21422" i="54"/>
  <c r="D21421" i="54"/>
  <c r="D21420" i="54"/>
  <c r="D21419" i="54"/>
  <c r="D21418" i="54"/>
  <c r="D21417" i="54"/>
  <c r="D21416" i="54"/>
  <c r="D21415" i="54"/>
  <c r="D21414" i="54"/>
  <c r="D21413" i="54"/>
  <c r="D21412" i="54"/>
  <c r="D21411" i="54"/>
  <c r="D21410" i="54"/>
  <c r="D21409" i="54"/>
  <c r="D21408" i="54"/>
  <c r="D21407" i="54"/>
  <c r="D21406" i="54"/>
  <c r="D21405" i="54"/>
  <c r="D21404" i="54"/>
  <c r="D21403" i="54"/>
  <c r="D21402" i="54"/>
  <c r="D21401" i="54"/>
  <c r="D21400" i="54"/>
  <c r="D21399" i="54"/>
  <c r="D21398" i="54"/>
  <c r="D21397" i="54"/>
  <c r="D21396" i="54"/>
  <c r="D21395" i="54"/>
  <c r="D21394" i="54"/>
  <c r="D21393" i="54"/>
  <c r="D21392" i="54"/>
  <c r="D21391" i="54"/>
  <c r="D21390" i="54"/>
  <c r="D21389" i="54"/>
  <c r="D21388" i="54"/>
  <c r="D21387" i="54"/>
  <c r="D21386" i="54"/>
  <c r="D21385" i="54"/>
  <c r="D21384" i="54"/>
  <c r="D21383" i="54"/>
  <c r="D21382" i="54"/>
  <c r="D21381" i="54"/>
  <c r="D21380" i="54"/>
  <c r="D21379" i="54"/>
  <c r="D21378" i="54"/>
  <c r="D21377" i="54"/>
  <c r="D21376" i="54"/>
  <c r="D21375" i="54"/>
  <c r="D21374" i="54"/>
  <c r="D21373" i="54"/>
  <c r="D21372" i="54"/>
  <c r="D21371" i="54"/>
  <c r="D21370" i="54"/>
  <c r="D21369" i="54"/>
  <c r="D21368" i="54"/>
  <c r="D21367" i="54"/>
  <c r="D21366" i="54"/>
  <c r="D21365" i="54"/>
  <c r="D21364" i="54"/>
  <c r="D21363" i="54"/>
  <c r="D21362" i="54"/>
  <c r="D21361" i="54"/>
  <c r="D21360" i="54"/>
  <c r="D21359" i="54"/>
  <c r="D21358" i="54"/>
  <c r="D21357" i="54"/>
  <c r="D21356" i="54"/>
  <c r="D21355" i="54"/>
  <c r="D21354" i="54"/>
  <c r="D21353" i="54"/>
  <c r="D21352" i="54"/>
  <c r="D21351" i="54"/>
  <c r="D21350" i="54"/>
  <c r="D21349" i="54"/>
  <c r="D21348" i="54"/>
  <c r="D21347" i="54"/>
  <c r="D21346" i="54"/>
  <c r="D21345" i="54"/>
  <c r="D21344" i="54"/>
  <c r="D21343" i="54"/>
  <c r="D21342" i="54"/>
  <c r="D21341" i="54"/>
  <c r="D21340" i="54"/>
  <c r="D21339" i="54"/>
  <c r="D21338" i="54"/>
  <c r="D21337" i="54"/>
  <c r="D21336" i="54"/>
  <c r="D21335" i="54"/>
  <c r="D21334" i="54"/>
  <c r="D21333" i="54"/>
  <c r="D21332" i="54"/>
  <c r="D21331" i="54"/>
  <c r="D21330" i="54"/>
  <c r="D21329" i="54"/>
  <c r="D21328" i="54"/>
  <c r="D21327" i="54"/>
  <c r="D21326" i="54"/>
  <c r="D21325" i="54"/>
  <c r="D21324" i="54"/>
  <c r="D21323" i="54"/>
  <c r="D21322" i="54"/>
  <c r="D21321" i="54"/>
  <c r="D21320" i="54"/>
  <c r="D21319" i="54"/>
  <c r="D21318" i="54"/>
  <c r="D21317" i="54"/>
  <c r="D21316" i="54"/>
  <c r="D21315" i="54"/>
  <c r="D21314" i="54"/>
  <c r="D21313" i="54"/>
  <c r="D21312" i="54"/>
  <c r="D21311" i="54"/>
  <c r="D21310" i="54"/>
  <c r="D21309" i="54"/>
  <c r="D21308" i="54"/>
  <c r="D21307" i="54"/>
  <c r="D21306" i="54"/>
  <c r="D21305" i="54"/>
  <c r="D21304" i="54"/>
  <c r="D21303" i="54"/>
  <c r="D21302" i="54"/>
  <c r="D21301" i="54"/>
  <c r="D21300" i="54"/>
  <c r="D21299" i="54"/>
  <c r="D21298" i="54"/>
  <c r="D21297" i="54"/>
  <c r="D21296" i="54"/>
  <c r="D21295" i="54"/>
  <c r="D21294" i="54"/>
  <c r="D21293" i="54"/>
  <c r="D21292" i="54"/>
  <c r="D21291" i="54"/>
  <c r="D21290" i="54"/>
  <c r="D21289" i="54"/>
  <c r="D21288" i="54"/>
  <c r="D21287" i="54"/>
  <c r="D21286" i="54"/>
  <c r="D21285" i="54"/>
  <c r="D21284" i="54"/>
  <c r="D21283" i="54"/>
  <c r="D21282" i="54"/>
  <c r="D21281" i="54"/>
  <c r="D21280" i="54"/>
  <c r="D21279" i="54"/>
  <c r="D21278" i="54"/>
  <c r="D21277" i="54"/>
  <c r="D21276" i="54"/>
  <c r="D21275" i="54"/>
  <c r="D21274" i="54"/>
  <c r="D21273" i="54"/>
  <c r="D21272" i="54"/>
  <c r="D21271" i="54"/>
  <c r="D21270" i="54"/>
  <c r="D21269" i="54"/>
  <c r="D21268" i="54"/>
  <c r="D21267" i="54"/>
  <c r="D21266" i="54"/>
  <c r="D21265" i="54"/>
  <c r="D21264" i="54"/>
  <c r="D21263" i="54"/>
  <c r="D21262" i="54"/>
  <c r="D21261" i="54"/>
  <c r="D21260" i="54"/>
  <c r="D21259" i="54"/>
  <c r="D21258" i="54"/>
  <c r="D21257" i="54"/>
  <c r="D21256" i="54"/>
  <c r="D21255" i="54"/>
  <c r="D21254" i="54"/>
  <c r="D21253" i="54"/>
  <c r="D21252" i="54"/>
  <c r="D21251" i="54"/>
  <c r="D21250" i="54"/>
  <c r="D21249" i="54"/>
  <c r="D21248" i="54"/>
  <c r="D21247" i="54"/>
  <c r="D21246" i="54"/>
  <c r="D21245" i="54"/>
  <c r="D21244" i="54"/>
  <c r="D21243" i="54"/>
  <c r="D21242" i="54"/>
  <c r="D21241" i="54"/>
  <c r="D21240" i="54"/>
  <c r="D21239" i="54"/>
  <c r="D21238" i="54"/>
  <c r="D21237" i="54"/>
  <c r="D21236" i="54"/>
  <c r="D21235" i="54"/>
  <c r="D21234" i="54"/>
  <c r="D21233" i="54"/>
  <c r="D21232" i="54"/>
  <c r="D21231" i="54"/>
  <c r="D21230" i="54"/>
  <c r="D21229" i="54"/>
  <c r="D21228" i="54"/>
  <c r="D21227" i="54"/>
  <c r="D21226" i="54"/>
  <c r="D21225" i="54"/>
  <c r="D21224" i="54"/>
  <c r="D21223" i="54"/>
  <c r="D21222" i="54"/>
  <c r="D21221" i="54"/>
  <c r="D21220" i="54"/>
  <c r="D21219" i="54"/>
  <c r="D21218" i="54"/>
  <c r="D21217" i="54"/>
  <c r="D21216" i="54"/>
  <c r="D21215" i="54"/>
  <c r="D21214" i="54"/>
  <c r="D21213" i="54"/>
  <c r="D21212" i="54"/>
  <c r="D21211" i="54"/>
  <c r="D21210" i="54"/>
  <c r="D21209" i="54"/>
  <c r="D21208" i="54"/>
  <c r="D21207" i="54"/>
  <c r="D21206" i="54"/>
  <c r="D21205" i="54"/>
  <c r="D21204" i="54"/>
  <c r="D21203" i="54"/>
  <c r="D21202" i="54"/>
  <c r="D21201" i="54"/>
  <c r="D21200" i="54"/>
  <c r="D21199" i="54"/>
  <c r="D21198" i="54"/>
  <c r="D21197" i="54"/>
  <c r="D21196" i="54"/>
  <c r="D21195" i="54"/>
  <c r="D21194" i="54"/>
  <c r="D21193" i="54"/>
  <c r="D21192" i="54"/>
  <c r="D21191" i="54"/>
  <c r="D21190" i="54"/>
  <c r="D21189" i="54"/>
  <c r="D21188" i="54"/>
  <c r="D21187" i="54"/>
  <c r="D21186" i="54"/>
  <c r="D21185" i="54"/>
  <c r="D21184" i="54"/>
  <c r="D21183" i="54"/>
  <c r="D21182" i="54"/>
  <c r="D21181" i="54"/>
  <c r="D21180" i="54"/>
  <c r="D21179" i="54"/>
  <c r="D21178" i="54"/>
  <c r="D21177" i="54"/>
  <c r="D21176" i="54"/>
  <c r="D21175" i="54"/>
  <c r="D21174" i="54"/>
  <c r="D21173" i="54"/>
  <c r="D21172" i="54"/>
  <c r="D21171" i="54"/>
  <c r="D21170" i="54"/>
  <c r="D21169" i="54"/>
  <c r="D21168" i="54"/>
  <c r="D21167" i="54"/>
  <c r="D21166" i="54"/>
  <c r="D21165" i="54"/>
  <c r="D21164" i="54"/>
  <c r="D21163" i="54"/>
  <c r="D21162" i="54"/>
  <c r="D21161" i="54"/>
  <c r="D21160" i="54"/>
  <c r="D21159" i="54"/>
  <c r="D21158" i="54"/>
  <c r="D21157" i="54"/>
  <c r="D21156" i="54"/>
  <c r="D21155" i="54"/>
  <c r="D21154" i="54"/>
  <c r="D21153" i="54"/>
  <c r="D21152" i="54"/>
  <c r="D21151" i="54"/>
  <c r="D21150" i="54"/>
  <c r="D21149" i="54"/>
  <c r="D21148" i="54"/>
  <c r="D21147" i="54"/>
  <c r="D21146" i="54"/>
  <c r="D21145" i="54"/>
  <c r="D21144" i="54"/>
  <c r="D21143" i="54"/>
  <c r="D21142" i="54"/>
  <c r="D21141" i="54"/>
  <c r="D21140" i="54"/>
  <c r="D21139" i="54"/>
  <c r="D21138" i="54"/>
  <c r="D21137" i="54"/>
  <c r="D21136" i="54"/>
  <c r="D21135" i="54"/>
  <c r="D21134" i="54"/>
  <c r="D21133" i="54"/>
  <c r="D21132" i="54"/>
  <c r="D21131" i="54"/>
  <c r="D21130" i="54"/>
  <c r="D21129" i="54"/>
  <c r="D21128" i="54"/>
  <c r="D21127" i="54"/>
  <c r="D21126" i="54"/>
  <c r="D21125" i="54"/>
  <c r="D21124" i="54"/>
  <c r="D21123" i="54"/>
  <c r="D21122" i="54"/>
  <c r="D21121" i="54"/>
  <c r="D21120" i="54"/>
  <c r="D21119" i="54"/>
  <c r="D21118" i="54"/>
  <c r="D21117" i="54"/>
  <c r="D21116" i="54"/>
  <c r="D21115" i="54"/>
  <c r="D21114" i="54"/>
  <c r="D21113" i="54"/>
  <c r="D21112" i="54"/>
  <c r="D21111" i="54"/>
  <c r="D21110" i="54"/>
  <c r="D21109" i="54"/>
  <c r="D21108" i="54"/>
  <c r="D21107" i="54"/>
  <c r="D21106" i="54"/>
  <c r="D21105" i="54"/>
  <c r="D21104" i="54"/>
  <c r="D21103" i="54"/>
  <c r="D21102" i="54"/>
  <c r="D21101" i="54"/>
  <c r="D21100" i="54"/>
  <c r="D21099" i="54"/>
  <c r="D21098" i="54"/>
  <c r="D21097" i="54"/>
  <c r="D21096" i="54"/>
  <c r="D21095" i="54"/>
  <c r="D21094" i="54"/>
  <c r="D21093" i="54"/>
  <c r="D21092" i="54"/>
  <c r="D21091" i="54"/>
  <c r="D21090" i="54"/>
  <c r="D21089" i="54"/>
  <c r="D21088" i="54"/>
  <c r="D21087" i="54"/>
  <c r="D21086" i="54"/>
  <c r="D21085" i="54"/>
  <c r="D21084" i="54"/>
  <c r="D21083" i="54"/>
  <c r="D21082" i="54"/>
  <c r="D21081" i="54"/>
  <c r="D21080" i="54"/>
  <c r="D21079" i="54"/>
  <c r="D21078" i="54"/>
  <c r="D21077" i="54"/>
  <c r="D21076" i="54"/>
  <c r="D21075" i="54"/>
  <c r="D21074" i="54"/>
  <c r="D21073" i="54"/>
  <c r="D21072" i="54"/>
  <c r="D21071" i="54"/>
  <c r="D21070" i="54"/>
  <c r="D21069" i="54"/>
  <c r="D21068" i="54"/>
  <c r="D21067" i="54"/>
  <c r="D21066" i="54"/>
  <c r="D21065" i="54"/>
  <c r="D21064" i="54"/>
  <c r="D21063" i="54"/>
  <c r="D21062" i="54"/>
  <c r="D21061" i="54"/>
  <c r="D21060" i="54"/>
  <c r="D21059" i="54"/>
  <c r="D21058" i="54"/>
  <c r="D21057" i="54"/>
  <c r="D21056" i="54"/>
  <c r="D21055" i="54"/>
  <c r="D21054" i="54"/>
  <c r="D21053" i="54"/>
  <c r="D21052" i="54"/>
  <c r="D21051" i="54"/>
  <c r="D21050" i="54"/>
  <c r="D21049" i="54"/>
  <c r="D21048" i="54"/>
  <c r="D21047" i="54"/>
  <c r="D21046" i="54"/>
  <c r="D21045" i="54"/>
  <c r="D21044" i="54"/>
  <c r="D21043" i="54"/>
  <c r="D21042" i="54"/>
  <c r="D21041" i="54"/>
  <c r="D21040" i="54"/>
  <c r="D21039" i="54"/>
  <c r="D21038" i="54"/>
  <c r="D21037" i="54"/>
  <c r="D21036" i="54"/>
  <c r="D21035" i="54"/>
  <c r="D21034" i="54"/>
  <c r="D21033" i="54"/>
  <c r="D21032" i="54"/>
  <c r="D21031" i="54"/>
  <c r="D21030" i="54"/>
  <c r="D21029" i="54"/>
  <c r="D21028" i="54"/>
  <c r="D21027" i="54"/>
  <c r="D21026" i="54"/>
  <c r="D21025" i="54"/>
  <c r="D21024" i="54"/>
  <c r="D21023" i="54"/>
  <c r="D21022" i="54"/>
  <c r="D21021" i="54"/>
  <c r="D21020" i="54"/>
  <c r="D21019" i="54"/>
  <c r="D21018" i="54"/>
  <c r="D21017" i="54"/>
  <c r="D21016" i="54"/>
  <c r="D21015" i="54"/>
  <c r="D21014" i="54"/>
  <c r="D21013" i="54"/>
  <c r="D21012" i="54"/>
  <c r="D21011" i="54"/>
  <c r="D21010" i="54"/>
  <c r="D21009" i="54"/>
  <c r="D21008" i="54"/>
  <c r="D21007" i="54"/>
  <c r="D21006" i="54"/>
  <c r="D21005" i="54"/>
  <c r="D21004" i="54"/>
  <c r="D21003" i="54"/>
  <c r="D21002" i="54"/>
  <c r="D21001" i="54"/>
  <c r="D21000" i="54"/>
  <c r="D20999" i="54"/>
  <c r="D20998" i="54"/>
  <c r="D20997" i="54"/>
  <c r="D20996" i="54"/>
  <c r="D20995" i="54"/>
  <c r="D20994" i="54"/>
  <c r="D20993" i="54"/>
  <c r="D20992" i="54"/>
  <c r="D20991" i="54"/>
  <c r="D20990" i="54"/>
  <c r="D20989" i="54"/>
  <c r="D20988" i="54"/>
  <c r="D20987" i="54"/>
  <c r="D20986" i="54"/>
  <c r="D20985" i="54"/>
  <c r="D20984" i="54"/>
  <c r="D20983" i="54"/>
  <c r="D20982" i="54"/>
  <c r="D20981" i="54"/>
  <c r="D20980" i="54"/>
  <c r="D20979" i="54"/>
  <c r="D20978" i="54"/>
  <c r="D20977" i="54"/>
  <c r="D20976" i="54"/>
  <c r="D20975" i="54"/>
  <c r="D20974" i="54"/>
  <c r="D20973" i="54"/>
  <c r="D20972" i="54"/>
  <c r="D20971" i="54"/>
  <c r="D20970" i="54"/>
  <c r="D20969" i="54"/>
  <c r="D20968" i="54"/>
  <c r="D20967" i="54"/>
  <c r="D20966" i="54"/>
  <c r="D20965" i="54"/>
  <c r="D20964" i="54"/>
  <c r="D20963" i="54"/>
  <c r="D20962" i="54"/>
  <c r="D20961" i="54"/>
  <c r="D20960" i="54"/>
  <c r="D20959" i="54"/>
  <c r="D20958" i="54"/>
  <c r="D20957" i="54"/>
  <c r="D20956" i="54"/>
  <c r="D20955" i="54"/>
  <c r="D20954" i="54"/>
  <c r="D20953" i="54"/>
  <c r="D20952" i="54"/>
  <c r="D20951" i="54"/>
  <c r="D20950" i="54"/>
  <c r="D20949" i="54"/>
  <c r="D20948" i="54"/>
  <c r="D20947" i="54"/>
  <c r="D20946" i="54"/>
  <c r="D20945" i="54"/>
  <c r="D20944" i="54"/>
  <c r="D20943" i="54"/>
  <c r="D20942" i="54"/>
  <c r="D20941" i="54"/>
  <c r="D20940" i="54"/>
  <c r="D20939" i="54"/>
  <c r="D20938" i="54"/>
  <c r="D20937" i="54"/>
  <c r="D20936" i="54"/>
  <c r="D20935" i="54"/>
  <c r="D20934" i="54"/>
  <c r="D20933" i="54"/>
  <c r="D20932" i="54"/>
  <c r="D20931" i="54"/>
  <c r="D20930" i="54"/>
  <c r="D20929" i="54"/>
  <c r="D20928" i="54"/>
  <c r="D20927" i="54"/>
  <c r="D20926" i="54"/>
  <c r="D20925" i="54"/>
  <c r="D20924" i="54"/>
  <c r="D20923" i="54"/>
  <c r="D20922" i="54"/>
  <c r="D20921" i="54"/>
  <c r="D20920" i="54"/>
  <c r="D20919" i="54"/>
  <c r="D20918" i="54"/>
  <c r="D20917" i="54"/>
  <c r="D20916" i="54"/>
  <c r="D20915" i="54"/>
  <c r="D20914" i="54"/>
  <c r="D20913" i="54"/>
  <c r="D20912" i="54"/>
  <c r="D20911" i="54"/>
  <c r="D20910" i="54"/>
  <c r="D20909" i="54"/>
  <c r="D20908" i="54"/>
  <c r="D20907" i="54"/>
  <c r="D20906" i="54"/>
  <c r="D20905" i="54"/>
  <c r="D20904" i="54"/>
  <c r="D20903" i="54"/>
  <c r="D20902" i="54"/>
  <c r="D20901" i="54"/>
  <c r="D20900" i="54"/>
  <c r="D20899" i="54"/>
  <c r="D20898" i="54"/>
  <c r="D20897" i="54"/>
  <c r="D20896" i="54"/>
  <c r="D20895" i="54"/>
  <c r="D20894" i="54"/>
  <c r="D20893" i="54"/>
  <c r="D20892" i="54"/>
  <c r="D20891" i="54"/>
  <c r="D20890" i="54"/>
  <c r="D20889" i="54"/>
  <c r="D20888" i="54"/>
  <c r="D20887" i="54"/>
  <c r="D20886" i="54"/>
  <c r="D20885" i="54"/>
  <c r="D20884" i="54"/>
  <c r="D20883" i="54"/>
  <c r="D20882" i="54"/>
  <c r="D20881" i="54"/>
  <c r="D20880" i="54"/>
  <c r="D20879" i="54"/>
  <c r="D20878" i="54"/>
  <c r="D20877" i="54"/>
  <c r="D20876" i="54"/>
  <c r="D20875" i="54"/>
  <c r="D20874" i="54"/>
  <c r="D20873" i="54"/>
  <c r="D20872" i="54"/>
  <c r="D20871" i="54"/>
  <c r="D20870" i="54"/>
  <c r="D20869" i="54"/>
  <c r="D20868" i="54"/>
  <c r="D20867" i="54"/>
  <c r="D20866" i="54"/>
  <c r="D20865" i="54"/>
  <c r="D20864" i="54"/>
  <c r="D20863" i="54"/>
  <c r="D20862" i="54"/>
  <c r="D20861" i="54"/>
  <c r="D20860" i="54"/>
  <c r="D20859" i="54"/>
  <c r="D20858" i="54"/>
  <c r="D20857" i="54"/>
  <c r="D20856" i="54"/>
  <c r="D20855" i="54"/>
  <c r="D20854" i="54"/>
  <c r="D20853" i="54"/>
  <c r="D20852" i="54"/>
  <c r="D20851" i="54"/>
  <c r="D20850" i="54"/>
  <c r="D20849" i="54"/>
  <c r="D20848" i="54"/>
  <c r="D20847" i="54"/>
  <c r="D20846" i="54"/>
  <c r="D20845" i="54"/>
  <c r="D20844" i="54"/>
  <c r="D20843" i="54"/>
  <c r="D20842" i="54"/>
  <c r="D20841" i="54"/>
  <c r="D20840" i="54"/>
  <c r="D20839" i="54"/>
  <c r="D20838" i="54"/>
  <c r="D20837" i="54"/>
  <c r="D20836" i="54"/>
  <c r="D20835" i="54"/>
  <c r="D20834" i="54"/>
  <c r="D20833" i="54"/>
  <c r="D20832" i="54"/>
  <c r="D20831" i="54"/>
  <c r="D20830" i="54"/>
  <c r="D20829" i="54"/>
  <c r="D20828" i="54"/>
  <c r="D20827" i="54"/>
  <c r="D20826" i="54"/>
  <c r="D20825" i="54"/>
  <c r="D20824" i="54"/>
  <c r="D20823" i="54"/>
  <c r="D20822" i="54"/>
  <c r="D20821" i="54"/>
  <c r="D20820" i="54"/>
  <c r="D20819" i="54"/>
  <c r="D20818" i="54"/>
  <c r="D20817" i="54"/>
  <c r="D20816" i="54"/>
  <c r="D20815" i="54"/>
  <c r="D20814" i="54"/>
  <c r="D20813" i="54"/>
  <c r="D20812" i="54"/>
  <c r="D20811" i="54"/>
  <c r="D20810" i="54"/>
  <c r="D20809" i="54"/>
  <c r="D20808" i="54"/>
  <c r="D20807" i="54"/>
  <c r="D20806" i="54"/>
  <c r="D20805" i="54"/>
  <c r="D20804" i="54"/>
  <c r="D20803" i="54"/>
  <c r="D20802" i="54"/>
  <c r="D20801" i="54"/>
  <c r="D20800" i="54"/>
  <c r="D20799" i="54"/>
  <c r="D20798" i="54"/>
  <c r="D20797" i="54"/>
  <c r="D20796" i="54"/>
  <c r="D20795" i="54"/>
  <c r="D20794" i="54"/>
  <c r="D20793" i="54"/>
  <c r="D20792" i="54"/>
  <c r="D20791" i="54"/>
  <c r="D20790" i="54"/>
  <c r="D20789" i="54"/>
  <c r="D20788" i="54"/>
  <c r="D20787" i="54"/>
  <c r="D20786" i="54"/>
  <c r="D20785" i="54"/>
  <c r="D20784" i="54"/>
  <c r="D20783" i="54"/>
  <c r="D20782" i="54"/>
  <c r="D20781" i="54"/>
  <c r="D20780" i="54"/>
  <c r="D20779" i="54"/>
  <c r="D20778" i="54"/>
  <c r="D20777" i="54"/>
  <c r="D20776" i="54"/>
  <c r="D20775" i="54"/>
  <c r="D20774" i="54"/>
  <c r="D20773" i="54"/>
  <c r="D20772" i="54"/>
  <c r="D20771" i="54"/>
  <c r="D20770" i="54"/>
  <c r="D20769" i="54"/>
  <c r="D20768" i="54"/>
  <c r="D20767" i="54"/>
  <c r="D20766" i="54"/>
  <c r="D20765" i="54"/>
  <c r="D20764" i="54"/>
  <c r="D20763" i="54"/>
  <c r="D20762" i="54"/>
  <c r="D20761" i="54"/>
  <c r="D20760" i="54"/>
  <c r="D20759" i="54"/>
  <c r="D20758" i="54"/>
  <c r="D20757" i="54"/>
  <c r="D20756" i="54"/>
  <c r="D20755" i="54"/>
  <c r="D20754" i="54"/>
  <c r="D20753" i="54"/>
  <c r="D20752" i="54"/>
  <c r="D20751" i="54"/>
  <c r="D20750" i="54"/>
  <c r="D20749" i="54"/>
  <c r="D20748" i="54"/>
  <c r="D20747" i="54"/>
  <c r="D20746" i="54"/>
  <c r="D20745" i="54"/>
  <c r="D20744" i="54"/>
  <c r="D20743" i="54"/>
  <c r="D20742" i="54"/>
  <c r="D20741" i="54"/>
  <c r="D20740" i="54"/>
  <c r="D20739" i="54"/>
  <c r="D20738" i="54"/>
  <c r="D20737" i="54"/>
  <c r="D20736" i="54"/>
  <c r="D20735" i="54"/>
  <c r="D20734" i="54"/>
  <c r="D20733" i="54"/>
  <c r="D20732" i="54"/>
  <c r="D20731" i="54"/>
  <c r="D20730" i="54"/>
  <c r="D20729" i="54"/>
  <c r="D20728" i="54"/>
  <c r="D20727" i="54"/>
  <c r="D20726" i="54"/>
  <c r="D20725" i="54"/>
  <c r="D20724" i="54"/>
  <c r="D20723" i="54"/>
  <c r="D20722" i="54"/>
  <c r="D20721" i="54"/>
  <c r="D20720" i="54"/>
  <c r="D20719" i="54"/>
  <c r="D20718" i="54"/>
  <c r="D20717" i="54"/>
  <c r="D20716" i="54"/>
  <c r="D20715" i="54"/>
  <c r="D20714" i="54"/>
  <c r="D20713" i="54"/>
  <c r="D20712" i="54"/>
  <c r="D20711" i="54"/>
  <c r="D20710" i="54"/>
  <c r="D20709" i="54"/>
  <c r="D20708" i="54"/>
  <c r="D20707" i="54"/>
  <c r="D20706" i="54"/>
  <c r="D20705" i="54"/>
  <c r="D20704" i="54"/>
  <c r="D20703" i="54"/>
  <c r="D20702" i="54"/>
  <c r="D20701" i="54"/>
  <c r="D20700" i="54"/>
  <c r="D20699" i="54"/>
  <c r="D20698" i="54"/>
  <c r="D20697" i="54"/>
  <c r="D20696" i="54"/>
  <c r="D20695" i="54"/>
  <c r="D20694" i="54"/>
  <c r="D20693" i="54"/>
  <c r="D20692" i="54"/>
  <c r="D20691" i="54"/>
  <c r="D20690" i="54"/>
  <c r="D20689" i="54"/>
  <c r="D20688" i="54"/>
  <c r="D20687" i="54"/>
  <c r="D20686" i="54"/>
  <c r="D20685" i="54"/>
  <c r="D20684" i="54"/>
  <c r="D20683" i="54"/>
  <c r="D20682" i="54"/>
  <c r="D20681" i="54"/>
  <c r="D20680" i="54"/>
  <c r="D20679" i="54"/>
  <c r="D20678" i="54"/>
  <c r="D20677" i="54"/>
  <c r="D20676" i="54"/>
  <c r="D20675" i="54"/>
  <c r="D20674" i="54"/>
  <c r="D20673" i="54"/>
  <c r="D20672" i="54"/>
  <c r="D20671" i="54"/>
  <c r="D20670" i="54"/>
  <c r="D20669" i="54"/>
  <c r="D20668" i="54"/>
  <c r="D20667" i="54"/>
  <c r="D20666" i="54"/>
  <c r="D20665" i="54"/>
  <c r="D20664" i="54"/>
  <c r="D20663" i="54"/>
  <c r="D20662" i="54"/>
  <c r="D20661" i="54"/>
  <c r="D20660" i="54"/>
  <c r="D20659" i="54"/>
  <c r="D20658" i="54"/>
  <c r="D20657" i="54"/>
  <c r="D20656" i="54"/>
  <c r="D20655" i="54"/>
  <c r="D20654" i="54"/>
  <c r="D20653" i="54"/>
  <c r="D20652" i="54"/>
  <c r="D20651" i="54"/>
  <c r="D20650" i="54"/>
  <c r="D20649" i="54"/>
  <c r="D20648" i="54"/>
  <c r="D20647" i="54"/>
  <c r="D20646" i="54"/>
  <c r="D20645" i="54"/>
  <c r="D20644" i="54"/>
  <c r="D20643" i="54"/>
  <c r="D20642" i="54"/>
  <c r="D20641" i="54"/>
  <c r="D20640" i="54"/>
  <c r="D20639" i="54"/>
  <c r="D20638" i="54"/>
  <c r="D20637" i="54"/>
  <c r="D20636" i="54"/>
  <c r="D20635" i="54"/>
  <c r="D20634" i="54"/>
  <c r="D20633" i="54"/>
  <c r="D20632" i="54"/>
  <c r="D20631" i="54"/>
  <c r="D20630" i="54"/>
  <c r="D20629" i="54"/>
  <c r="D20628" i="54"/>
  <c r="D20627" i="54"/>
  <c r="D20626" i="54"/>
  <c r="D20625" i="54"/>
  <c r="D20624" i="54"/>
  <c r="D20623" i="54"/>
  <c r="D20622" i="54"/>
  <c r="D20621" i="54"/>
  <c r="D20620" i="54"/>
  <c r="D20619" i="54"/>
  <c r="D20618" i="54"/>
  <c r="D20617" i="54"/>
  <c r="D20616" i="54"/>
  <c r="D20615" i="54"/>
  <c r="D20614" i="54"/>
  <c r="D20613" i="54"/>
  <c r="D20612" i="54"/>
  <c r="D20611" i="54"/>
  <c r="D20610" i="54"/>
  <c r="D20609" i="54"/>
  <c r="D20608" i="54"/>
  <c r="D20607" i="54"/>
  <c r="D20606" i="54"/>
  <c r="D20605" i="54"/>
  <c r="D20604" i="54"/>
  <c r="D20603" i="54"/>
  <c r="D20602" i="54"/>
  <c r="D20601" i="54"/>
  <c r="D20600" i="54"/>
  <c r="D20599" i="54"/>
  <c r="D20598" i="54"/>
  <c r="D20597" i="54"/>
  <c r="D20596" i="54"/>
  <c r="D20595" i="54"/>
  <c r="D20594" i="54"/>
  <c r="D20593" i="54"/>
  <c r="D20592" i="54"/>
  <c r="D20591" i="54"/>
  <c r="D20590" i="54"/>
  <c r="D20589" i="54"/>
  <c r="D20588" i="54"/>
  <c r="D20587" i="54"/>
  <c r="D20586" i="54"/>
  <c r="D20585" i="54"/>
  <c r="D20584" i="54"/>
  <c r="D20583" i="54"/>
  <c r="D20582" i="54"/>
  <c r="D20581" i="54"/>
  <c r="D20580" i="54"/>
  <c r="D20579" i="54"/>
  <c r="D20578" i="54"/>
  <c r="D20577" i="54"/>
  <c r="D20576" i="54"/>
  <c r="D20575" i="54"/>
  <c r="D20574" i="54"/>
  <c r="D20573" i="54"/>
  <c r="D20572" i="54"/>
  <c r="D20571" i="54"/>
  <c r="D20570" i="54"/>
  <c r="D20569" i="54"/>
  <c r="D20568" i="54"/>
  <c r="D20567" i="54"/>
  <c r="D20566" i="54"/>
  <c r="D20565" i="54"/>
  <c r="D20564" i="54"/>
  <c r="D20563" i="54"/>
  <c r="D20562" i="54"/>
  <c r="D20561" i="54"/>
  <c r="D20560" i="54"/>
  <c r="D20559" i="54"/>
  <c r="D20558" i="54"/>
  <c r="D20557" i="54"/>
  <c r="D20556" i="54"/>
  <c r="D20555" i="54"/>
  <c r="D20554" i="54"/>
  <c r="D20553" i="54"/>
  <c r="D20552" i="54"/>
  <c r="D20551" i="54"/>
  <c r="D20550" i="54"/>
  <c r="D20549" i="54"/>
  <c r="D20548" i="54"/>
  <c r="D20547" i="54"/>
  <c r="D20546" i="54"/>
  <c r="D20545" i="54"/>
  <c r="D20544" i="54"/>
  <c r="D20543" i="54"/>
  <c r="D20542" i="54"/>
  <c r="D20541" i="54"/>
  <c r="D20540" i="54"/>
  <c r="D20539" i="54"/>
  <c r="D20538" i="54"/>
  <c r="D20537" i="54"/>
  <c r="D20536" i="54"/>
  <c r="D20535" i="54"/>
  <c r="D20534" i="54"/>
  <c r="D20533" i="54"/>
  <c r="D20532" i="54"/>
  <c r="D20531" i="54"/>
  <c r="D20530" i="54"/>
  <c r="D20529" i="54"/>
  <c r="D20528" i="54"/>
  <c r="D20527" i="54"/>
  <c r="D20526" i="54"/>
  <c r="D20525" i="54"/>
  <c r="D20524" i="54"/>
  <c r="D20523" i="54"/>
  <c r="D20522" i="54"/>
  <c r="D20521" i="54"/>
  <c r="D20520" i="54"/>
  <c r="D20519" i="54"/>
  <c r="D20518" i="54"/>
  <c r="D20517" i="54"/>
  <c r="D20516" i="54"/>
  <c r="D20515" i="54"/>
  <c r="D20514" i="54"/>
  <c r="D20513" i="54"/>
  <c r="D20512" i="54"/>
  <c r="D20511" i="54"/>
  <c r="D20510" i="54"/>
  <c r="D20509" i="54"/>
  <c r="D20508" i="54"/>
  <c r="D20507" i="54"/>
  <c r="D20506" i="54"/>
  <c r="D20505" i="54"/>
  <c r="D20504" i="54"/>
  <c r="D20503" i="54"/>
  <c r="D20502" i="54"/>
  <c r="D20501" i="54"/>
  <c r="D20500" i="54"/>
  <c r="D20499" i="54"/>
  <c r="D20498" i="54"/>
  <c r="D20497" i="54"/>
  <c r="D20496" i="54"/>
  <c r="D20495" i="54"/>
  <c r="D20494" i="54"/>
  <c r="D20493" i="54"/>
  <c r="D20492" i="54"/>
  <c r="D20491" i="54"/>
  <c r="D20490" i="54"/>
  <c r="D20489" i="54"/>
  <c r="D20488" i="54"/>
  <c r="D20487" i="54"/>
  <c r="D20486" i="54"/>
  <c r="D20485" i="54"/>
  <c r="D20484" i="54"/>
  <c r="D20483" i="54"/>
  <c r="D20482" i="54"/>
  <c r="D20481" i="54"/>
  <c r="D20480" i="54"/>
  <c r="D20479" i="54"/>
  <c r="D20478" i="54"/>
  <c r="D20477" i="54"/>
  <c r="D20476" i="54"/>
  <c r="D20475" i="54"/>
  <c r="D20474" i="54"/>
  <c r="D20473" i="54"/>
  <c r="D20472" i="54"/>
  <c r="D20471" i="54"/>
  <c r="D20470" i="54"/>
  <c r="D20469" i="54"/>
  <c r="D20468" i="54"/>
  <c r="D20467" i="54"/>
  <c r="D20466" i="54"/>
  <c r="D20465" i="54"/>
  <c r="D20464" i="54"/>
  <c r="D20463" i="54"/>
  <c r="D20462" i="54"/>
  <c r="D20461" i="54"/>
  <c r="D20460" i="54"/>
  <c r="D20459" i="54"/>
  <c r="D20458" i="54"/>
  <c r="D20457" i="54"/>
  <c r="D20456" i="54"/>
  <c r="D20455" i="54"/>
  <c r="D20454" i="54"/>
  <c r="D20453" i="54"/>
  <c r="D20452" i="54"/>
  <c r="D20451" i="54"/>
  <c r="D20450" i="54"/>
  <c r="D20449" i="54"/>
  <c r="D20448" i="54"/>
  <c r="D20447" i="54"/>
  <c r="D20446" i="54"/>
  <c r="D20445" i="54"/>
  <c r="D20444" i="54"/>
  <c r="D20443" i="54"/>
  <c r="D20442" i="54"/>
  <c r="D20441" i="54"/>
  <c r="D20440" i="54"/>
  <c r="D20439" i="54"/>
  <c r="D20438" i="54"/>
  <c r="D20437" i="54"/>
  <c r="D20436" i="54"/>
  <c r="D20435" i="54"/>
  <c r="D20434" i="54"/>
  <c r="D20433" i="54"/>
  <c r="D20432" i="54"/>
  <c r="D20431" i="54"/>
  <c r="D20430" i="54"/>
  <c r="D20429" i="54"/>
  <c r="D20428" i="54"/>
  <c r="D20427" i="54"/>
  <c r="D20426" i="54"/>
  <c r="D20425" i="54"/>
  <c r="D20424" i="54"/>
  <c r="D20423" i="54"/>
  <c r="D20422" i="54"/>
  <c r="D20421" i="54"/>
  <c r="D20420" i="54"/>
  <c r="D20419" i="54"/>
  <c r="D20418" i="54"/>
  <c r="D20417" i="54"/>
  <c r="D20416" i="54"/>
  <c r="D20415" i="54"/>
  <c r="D20414" i="54"/>
  <c r="D20413" i="54"/>
  <c r="D20412" i="54"/>
  <c r="D20411" i="54"/>
  <c r="D20410" i="54"/>
  <c r="D20409" i="54"/>
  <c r="D20408" i="54"/>
  <c r="D20407" i="54"/>
  <c r="D20406" i="54"/>
  <c r="D20405" i="54"/>
  <c r="D20404" i="54"/>
  <c r="D20403" i="54"/>
  <c r="D20402" i="54"/>
  <c r="D20401" i="54"/>
  <c r="D20400" i="54"/>
  <c r="D20399" i="54"/>
  <c r="D20398" i="54"/>
  <c r="D20397" i="54"/>
  <c r="D20396" i="54"/>
  <c r="D20395" i="54"/>
  <c r="D20394" i="54"/>
  <c r="D20393" i="54"/>
  <c r="D20392" i="54"/>
  <c r="D20391" i="54"/>
  <c r="D20390" i="54"/>
  <c r="D20389" i="54"/>
  <c r="D20388" i="54"/>
  <c r="D20387" i="54"/>
  <c r="D20386" i="54"/>
  <c r="D20385" i="54"/>
  <c r="D20384" i="54"/>
  <c r="D20383" i="54"/>
  <c r="D20382" i="54"/>
  <c r="D20381" i="54"/>
  <c r="D20380" i="54"/>
  <c r="D20379" i="54"/>
  <c r="D20378" i="54"/>
  <c r="D20377" i="54"/>
  <c r="D20376" i="54"/>
  <c r="D20375" i="54"/>
  <c r="D20374" i="54"/>
  <c r="D20373" i="54"/>
  <c r="D20372" i="54"/>
  <c r="D20371" i="54"/>
  <c r="D20370" i="54"/>
  <c r="D20369" i="54"/>
  <c r="D20368" i="54"/>
  <c r="D20367" i="54"/>
  <c r="D20366" i="54"/>
  <c r="D20365" i="54"/>
  <c r="D20364" i="54"/>
  <c r="D20363" i="54"/>
  <c r="D20362" i="54"/>
  <c r="D20361" i="54"/>
  <c r="D20360" i="54"/>
  <c r="D20359" i="54"/>
  <c r="D20358" i="54"/>
  <c r="D20357" i="54"/>
  <c r="D20356" i="54"/>
  <c r="D20355" i="54"/>
  <c r="D20354" i="54"/>
  <c r="D20353" i="54"/>
  <c r="D20352" i="54"/>
  <c r="D20351" i="54"/>
  <c r="D20350" i="54"/>
  <c r="D20349" i="54"/>
  <c r="D20348" i="54"/>
  <c r="D20347" i="54"/>
  <c r="D20346" i="54"/>
  <c r="D20345" i="54"/>
  <c r="D20344" i="54"/>
  <c r="D20343" i="54"/>
  <c r="D20342" i="54"/>
  <c r="D20341" i="54"/>
  <c r="D20340" i="54"/>
  <c r="D20339" i="54"/>
  <c r="D20338" i="54"/>
  <c r="D20337" i="54"/>
  <c r="D20336" i="54"/>
  <c r="D20335" i="54"/>
  <c r="D20334" i="54"/>
  <c r="D20333" i="54"/>
  <c r="D20332" i="54"/>
  <c r="D20331" i="54"/>
  <c r="D20330" i="54"/>
  <c r="D20329" i="54"/>
  <c r="D20328" i="54"/>
  <c r="D20327" i="54"/>
  <c r="D20326" i="54"/>
  <c r="D20325" i="54"/>
  <c r="D20324" i="54"/>
  <c r="D20323" i="54"/>
  <c r="D20322" i="54"/>
  <c r="D20321" i="54"/>
  <c r="D20320" i="54"/>
  <c r="D20319" i="54"/>
  <c r="D20318" i="54"/>
  <c r="D20317" i="54"/>
  <c r="D20316" i="54"/>
  <c r="D20315" i="54"/>
  <c r="D20314" i="54"/>
  <c r="D20313" i="54"/>
  <c r="D20312" i="54"/>
  <c r="D20311" i="54"/>
  <c r="D20310" i="54"/>
  <c r="D20309" i="54"/>
  <c r="D20308" i="54"/>
  <c r="D20307" i="54"/>
  <c r="D20306" i="54"/>
  <c r="D20305" i="54"/>
  <c r="D20304" i="54"/>
  <c r="D20303" i="54"/>
  <c r="D20302" i="54"/>
  <c r="D20301" i="54"/>
  <c r="D20300" i="54"/>
  <c r="D20299" i="54"/>
  <c r="D20298" i="54"/>
  <c r="D20297" i="54"/>
  <c r="D20296" i="54"/>
  <c r="D20295" i="54"/>
  <c r="D20294" i="54"/>
  <c r="D20293" i="54"/>
  <c r="D20292" i="54"/>
  <c r="D20291" i="54"/>
  <c r="D20290" i="54"/>
  <c r="D20289" i="54"/>
  <c r="D20288" i="54"/>
  <c r="D20287" i="54"/>
  <c r="D20286" i="54"/>
  <c r="D20285" i="54"/>
  <c r="D20284" i="54"/>
  <c r="D20283" i="54"/>
  <c r="D20282" i="54"/>
  <c r="D20281" i="54"/>
  <c r="D20280" i="54"/>
  <c r="D20279" i="54"/>
  <c r="D20278" i="54"/>
  <c r="D20277" i="54"/>
  <c r="D20276" i="54"/>
  <c r="D20275" i="54"/>
  <c r="D20274" i="54"/>
  <c r="D20273" i="54"/>
  <c r="D20272" i="54"/>
  <c r="D20271" i="54"/>
  <c r="D20270" i="54"/>
  <c r="D20269" i="54"/>
  <c r="D20268" i="54"/>
  <c r="D20267" i="54"/>
  <c r="D20266" i="54"/>
  <c r="D20265" i="54"/>
  <c r="D20264" i="54"/>
  <c r="D20263" i="54"/>
  <c r="D20262" i="54"/>
  <c r="D20261" i="54"/>
  <c r="D20260" i="54"/>
  <c r="D20259" i="54"/>
  <c r="D20258" i="54"/>
  <c r="D20257" i="54"/>
  <c r="D20256" i="54"/>
  <c r="D20255" i="54"/>
  <c r="D20254" i="54"/>
  <c r="D20253" i="54"/>
  <c r="D20252" i="54"/>
  <c r="D20251" i="54"/>
  <c r="D20250" i="54"/>
  <c r="D20249" i="54"/>
  <c r="D20248" i="54"/>
  <c r="D20247" i="54"/>
  <c r="D20246" i="54"/>
  <c r="D20245" i="54"/>
  <c r="D20244" i="54"/>
  <c r="D20243" i="54"/>
  <c r="D20242" i="54"/>
  <c r="D20241" i="54"/>
  <c r="D20240" i="54"/>
  <c r="D20239" i="54"/>
  <c r="D20238" i="54"/>
  <c r="D20237" i="54"/>
  <c r="D20236" i="54"/>
  <c r="D20235" i="54"/>
  <c r="D20234" i="54"/>
  <c r="D20233" i="54"/>
  <c r="D20232" i="54"/>
  <c r="D20231" i="54"/>
  <c r="D20230" i="54"/>
  <c r="D20229" i="54"/>
  <c r="D20228" i="54"/>
  <c r="D20227" i="54"/>
  <c r="D20226" i="54"/>
  <c r="D20225" i="54"/>
  <c r="D20224" i="54"/>
  <c r="D20223" i="54"/>
  <c r="D20222" i="54"/>
  <c r="D20221" i="54"/>
  <c r="D20220" i="54"/>
  <c r="D20219" i="54"/>
  <c r="D20218" i="54"/>
  <c r="D20217" i="54"/>
  <c r="D20216" i="54"/>
  <c r="D20215" i="54"/>
  <c r="D20214" i="54"/>
  <c r="D20213" i="54"/>
  <c r="D20212" i="54"/>
  <c r="D20211" i="54"/>
  <c r="D20210" i="54"/>
  <c r="D20209" i="54"/>
  <c r="D20208" i="54"/>
  <c r="D20207" i="54"/>
  <c r="D20206" i="54"/>
  <c r="D20205" i="54"/>
  <c r="D20204" i="54"/>
  <c r="D20203" i="54"/>
  <c r="D20202" i="54"/>
  <c r="D20201" i="54"/>
  <c r="D20200" i="54"/>
  <c r="D20199" i="54"/>
  <c r="D20198" i="54"/>
  <c r="D20197" i="54"/>
  <c r="D20196" i="54"/>
  <c r="D20195" i="54"/>
  <c r="D20194" i="54"/>
  <c r="D20193" i="54"/>
  <c r="D20192" i="54"/>
  <c r="D20191" i="54"/>
  <c r="D20190" i="54"/>
  <c r="D20189" i="54"/>
  <c r="D20188" i="54"/>
  <c r="D20187" i="54"/>
  <c r="D20186" i="54"/>
  <c r="D20185" i="54"/>
  <c r="D20184" i="54"/>
  <c r="D20183" i="54"/>
  <c r="D20182" i="54"/>
  <c r="D20181" i="54"/>
  <c r="D20180" i="54"/>
  <c r="D20179" i="54"/>
  <c r="D20178" i="54"/>
  <c r="D20177" i="54"/>
  <c r="D20176" i="54"/>
  <c r="D20175" i="54"/>
  <c r="D20174" i="54"/>
  <c r="D20173" i="54"/>
  <c r="D20172" i="54"/>
  <c r="D20171" i="54"/>
  <c r="D20170" i="54"/>
  <c r="D20169" i="54"/>
  <c r="D20168" i="54"/>
  <c r="D20167" i="54"/>
  <c r="D20166" i="54"/>
  <c r="D20165" i="54"/>
  <c r="D20164" i="54"/>
  <c r="D20163" i="54"/>
  <c r="D20162" i="54"/>
  <c r="D20161" i="54"/>
  <c r="D20160" i="54"/>
  <c r="D20159" i="54"/>
  <c r="D20158" i="54"/>
  <c r="D20157" i="54"/>
  <c r="D20156" i="54"/>
  <c r="D20155" i="54"/>
  <c r="D20154" i="54"/>
  <c r="D20153" i="54"/>
  <c r="D20152" i="54"/>
  <c r="D20151" i="54"/>
  <c r="D20150" i="54"/>
  <c r="D20149" i="54"/>
  <c r="D20148" i="54"/>
  <c r="D20147" i="54"/>
  <c r="D20146" i="54"/>
  <c r="D20145" i="54"/>
  <c r="D20144" i="54"/>
  <c r="D20143" i="54"/>
  <c r="D20142" i="54"/>
  <c r="D20141" i="54"/>
  <c r="D20140" i="54"/>
  <c r="D20139" i="54"/>
  <c r="D20138" i="54"/>
  <c r="D20137" i="54"/>
  <c r="D20136" i="54"/>
  <c r="D20135" i="54"/>
  <c r="D20134" i="54"/>
  <c r="D20133" i="54"/>
  <c r="D20132" i="54"/>
  <c r="D20131" i="54"/>
  <c r="D20130" i="54"/>
  <c r="D20129" i="54"/>
  <c r="D20128" i="54"/>
  <c r="D20127" i="54"/>
  <c r="D20126" i="54"/>
  <c r="D20125" i="54"/>
  <c r="D20124" i="54"/>
  <c r="D20123" i="54"/>
  <c r="D20122" i="54"/>
  <c r="D20121" i="54"/>
  <c r="D20120" i="54"/>
  <c r="D20119" i="54"/>
  <c r="D20118" i="54"/>
  <c r="D20117" i="54"/>
  <c r="D20116" i="54"/>
  <c r="D20115" i="54"/>
  <c r="D20114" i="54"/>
  <c r="D20113" i="54"/>
  <c r="D20112" i="54"/>
  <c r="D20111" i="54"/>
  <c r="D20110" i="54"/>
  <c r="D20109" i="54"/>
  <c r="D20108" i="54"/>
  <c r="D20107" i="54"/>
  <c r="D20106" i="54"/>
  <c r="D20105" i="54"/>
  <c r="D20104" i="54"/>
  <c r="D20103" i="54"/>
  <c r="D20102" i="54"/>
  <c r="D20101" i="54"/>
  <c r="D20100" i="54"/>
  <c r="D20099" i="54"/>
  <c r="D20098" i="54"/>
  <c r="D20097" i="54"/>
  <c r="D20096" i="54"/>
  <c r="D20095" i="54"/>
  <c r="D20094" i="54"/>
  <c r="D20093" i="54"/>
  <c r="D20092" i="54"/>
  <c r="D20091" i="54"/>
  <c r="D20090" i="54"/>
  <c r="D20089" i="54"/>
  <c r="D20088" i="54"/>
  <c r="D20087" i="54"/>
  <c r="D20086" i="54"/>
  <c r="D20085" i="54"/>
  <c r="D20084" i="54"/>
  <c r="D20083" i="54"/>
  <c r="D20082" i="54"/>
  <c r="D20081" i="54"/>
  <c r="D20080" i="54"/>
  <c r="D20079" i="54"/>
  <c r="D20078" i="54"/>
  <c r="D20077" i="54"/>
  <c r="D20076" i="54"/>
  <c r="D20075" i="54"/>
  <c r="D20074" i="54"/>
  <c r="D20073" i="54"/>
  <c r="D20072" i="54"/>
  <c r="D20071" i="54"/>
  <c r="D20070" i="54"/>
  <c r="D20069" i="54"/>
  <c r="D20068" i="54"/>
  <c r="D20067" i="54"/>
  <c r="D20066" i="54"/>
  <c r="D20065" i="54"/>
  <c r="D20064" i="54"/>
  <c r="D20063" i="54"/>
  <c r="D20062" i="54"/>
  <c r="D20061" i="54"/>
  <c r="D20060" i="54"/>
  <c r="D20059" i="54"/>
  <c r="D20058" i="54"/>
  <c r="D20057" i="54"/>
  <c r="D20056" i="54"/>
  <c r="D20055" i="54"/>
  <c r="D20054" i="54"/>
  <c r="D20053" i="54"/>
  <c r="D20052" i="54"/>
  <c r="D20051" i="54"/>
  <c r="D20050" i="54"/>
  <c r="D20049" i="54"/>
  <c r="D20048" i="54"/>
  <c r="D20047" i="54"/>
  <c r="D20046" i="54"/>
  <c r="D20045" i="54"/>
  <c r="D20044" i="54"/>
  <c r="D20043" i="54"/>
  <c r="D20042" i="54"/>
  <c r="D20041" i="54"/>
  <c r="D20040" i="54"/>
  <c r="D20039" i="54"/>
  <c r="D20038" i="54"/>
  <c r="D20037" i="54"/>
  <c r="D20036" i="54"/>
  <c r="D20035" i="54"/>
  <c r="D20034" i="54"/>
  <c r="D20033" i="54"/>
  <c r="D20032" i="54"/>
  <c r="D20031" i="54"/>
  <c r="D20030" i="54"/>
  <c r="D20029" i="54"/>
  <c r="D20028" i="54"/>
  <c r="D20027" i="54"/>
  <c r="D20026" i="54"/>
  <c r="D20025" i="54"/>
  <c r="D20024" i="54"/>
  <c r="D20023" i="54"/>
  <c r="D20022" i="54"/>
  <c r="D20021" i="54"/>
  <c r="D20020" i="54"/>
  <c r="D20019" i="54"/>
  <c r="D20018" i="54"/>
  <c r="D20017" i="54"/>
  <c r="D20016" i="54"/>
  <c r="D20015" i="54"/>
  <c r="D20014" i="54"/>
  <c r="D20013" i="54"/>
  <c r="D20012" i="54"/>
  <c r="D20011" i="54"/>
  <c r="D20010" i="54"/>
  <c r="D20009" i="54"/>
  <c r="D20008" i="54"/>
  <c r="D20007" i="54"/>
  <c r="D20006" i="54"/>
  <c r="D20005" i="54"/>
  <c r="D20004" i="54"/>
  <c r="D20003" i="54"/>
  <c r="D20002" i="54"/>
  <c r="D20001" i="54"/>
  <c r="D20000" i="54"/>
  <c r="D19999" i="54"/>
  <c r="D19998" i="54"/>
  <c r="D19997" i="54"/>
  <c r="D19996" i="54"/>
  <c r="D19995" i="54"/>
  <c r="D19994" i="54"/>
  <c r="D19993" i="54"/>
  <c r="D19992" i="54"/>
  <c r="D19991" i="54"/>
  <c r="D19990" i="54"/>
  <c r="D19989" i="54"/>
  <c r="D19988" i="54"/>
  <c r="D19987" i="54"/>
  <c r="D19986" i="54"/>
  <c r="D19985" i="54"/>
  <c r="D19984" i="54"/>
  <c r="D19983" i="54"/>
  <c r="D19982" i="54"/>
  <c r="D19981" i="54"/>
  <c r="D19980" i="54"/>
  <c r="D19979" i="54"/>
  <c r="D19978" i="54"/>
  <c r="D19977" i="54"/>
  <c r="D19976" i="54"/>
  <c r="D19975" i="54"/>
  <c r="D19974" i="54"/>
  <c r="D19973" i="54"/>
  <c r="D19972" i="54"/>
  <c r="D19971" i="54"/>
  <c r="D19970" i="54"/>
  <c r="D19969" i="54"/>
  <c r="D19968" i="54"/>
  <c r="D19967" i="54"/>
  <c r="D19966" i="54"/>
  <c r="D19965" i="54"/>
  <c r="D19964" i="54"/>
  <c r="D19963" i="54"/>
  <c r="D19962" i="54"/>
  <c r="D19961" i="54"/>
  <c r="D19960" i="54"/>
  <c r="D19959" i="54"/>
  <c r="D19958" i="54"/>
  <c r="D19957" i="54"/>
  <c r="D19956" i="54"/>
  <c r="D19955" i="54"/>
  <c r="D19954" i="54"/>
  <c r="D19953" i="54"/>
  <c r="D19952" i="54"/>
  <c r="D19951" i="54"/>
  <c r="D19950" i="54"/>
  <c r="D19949" i="54"/>
  <c r="D19948" i="54"/>
  <c r="D19947" i="54"/>
  <c r="D19946" i="54"/>
  <c r="D19945" i="54"/>
  <c r="D19944" i="54"/>
  <c r="D19943" i="54"/>
  <c r="D19942" i="54"/>
  <c r="D19941" i="54"/>
  <c r="D19940" i="54"/>
  <c r="D19939" i="54"/>
  <c r="D19938" i="54"/>
  <c r="D19937" i="54"/>
  <c r="D19936" i="54"/>
  <c r="D19935" i="54"/>
  <c r="D19934" i="54"/>
  <c r="D19933" i="54"/>
  <c r="D19932" i="54"/>
  <c r="D19931" i="54"/>
  <c r="D19930" i="54"/>
  <c r="D19929" i="54"/>
  <c r="D19928" i="54"/>
  <c r="D19927" i="54"/>
  <c r="D19926" i="54"/>
  <c r="D19925" i="54"/>
  <c r="D19924" i="54"/>
  <c r="D19923" i="54"/>
  <c r="D19922" i="54"/>
  <c r="D19921" i="54"/>
  <c r="D19920" i="54"/>
  <c r="D19919" i="54"/>
  <c r="D19918" i="54"/>
  <c r="D19917" i="54"/>
  <c r="D19916" i="54"/>
  <c r="D19915" i="54"/>
  <c r="D19914" i="54"/>
  <c r="D19913" i="54"/>
  <c r="D19912" i="54"/>
  <c r="D19911" i="54"/>
  <c r="D19910" i="54"/>
  <c r="D19909" i="54"/>
  <c r="D19908" i="54"/>
  <c r="D19907" i="54"/>
  <c r="D19906" i="54"/>
  <c r="D19905" i="54"/>
  <c r="D19904" i="54"/>
  <c r="D19903" i="54"/>
  <c r="D19902" i="54"/>
  <c r="D19901" i="54"/>
  <c r="D19900" i="54"/>
  <c r="D19899" i="54"/>
  <c r="D19898" i="54"/>
  <c r="D19897" i="54"/>
  <c r="D19896" i="54"/>
  <c r="D19895" i="54"/>
  <c r="D19894" i="54"/>
  <c r="D19893" i="54"/>
  <c r="D19892" i="54"/>
  <c r="D19891" i="54"/>
  <c r="D19890" i="54"/>
  <c r="D19889" i="54"/>
  <c r="D19888" i="54"/>
  <c r="D19887" i="54"/>
  <c r="D19886" i="54"/>
  <c r="D19885" i="54"/>
  <c r="D19884" i="54"/>
  <c r="D19883" i="54"/>
  <c r="D19882" i="54"/>
  <c r="D19881" i="54"/>
  <c r="D19880" i="54"/>
  <c r="D19879" i="54"/>
  <c r="D19878" i="54"/>
  <c r="D19877" i="54"/>
  <c r="D19876" i="54"/>
  <c r="D19875" i="54"/>
  <c r="D19874" i="54"/>
  <c r="D19873" i="54"/>
  <c r="D19872" i="54"/>
  <c r="D19871" i="54"/>
  <c r="D19870" i="54"/>
  <c r="D19869" i="54"/>
  <c r="D19868" i="54"/>
  <c r="D19867" i="54"/>
  <c r="D19866" i="54"/>
  <c r="D19865" i="54"/>
  <c r="D19864" i="54"/>
  <c r="D19863" i="54"/>
  <c r="D19862" i="54"/>
  <c r="D19861" i="54"/>
  <c r="D19860" i="54"/>
  <c r="D19859" i="54"/>
  <c r="D19858" i="54"/>
  <c r="D19857" i="54"/>
  <c r="D19856" i="54"/>
  <c r="D19855" i="54"/>
  <c r="D19854" i="54"/>
  <c r="D19853" i="54"/>
  <c r="D19852" i="54"/>
  <c r="D19851" i="54"/>
  <c r="D19850" i="54"/>
  <c r="D19849" i="54"/>
  <c r="D19848" i="54"/>
  <c r="D19847" i="54"/>
  <c r="D19846" i="54"/>
  <c r="D19845" i="54"/>
  <c r="D19844" i="54"/>
  <c r="D19843" i="54"/>
  <c r="D19842" i="54"/>
  <c r="D19841" i="54"/>
  <c r="D19840" i="54"/>
  <c r="D19839" i="54"/>
  <c r="D19838" i="54"/>
  <c r="D19837" i="54"/>
  <c r="D19836" i="54"/>
  <c r="D19835" i="54"/>
  <c r="D19834" i="54"/>
  <c r="D19833" i="54"/>
  <c r="D19832" i="54"/>
  <c r="D19831" i="54"/>
  <c r="D19830" i="54"/>
  <c r="D19829" i="54"/>
  <c r="D19828" i="54"/>
  <c r="D19827" i="54"/>
  <c r="D19826" i="54"/>
  <c r="D19825" i="54"/>
  <c r="D19824" i="54"/>
  <c r="D19823" i="54"/>
  <c r="D19822" i="54"/>
  <c r="D19821" i="54"/>
  <c r="D19820" i="54"/>
  <c r="D19819" i="54"/>
  <c r="D19818" i="54"/>
  <c r="D19817" i="54"/>
  <c r="D19816" i="54"/>
  <c r="D19815" i="54"/>
  <c r="D19814" i="54"/>
  <c r="D19813" i="54"/>
  <c r="D19812" i="54"/>
  <c r="D19811" i="54"/>
  <c r="D19810" i="54"/>
  <c r="D19809" i="54"/>
  <c r="D19808" i="54"/>
  <c r="D19807" i="54"/>
  <c r="D19806" i="54"/>
  <c r="D19805" i="54"/>
  <c r="D19804" i="54"/>
  <c r="D19803" i="54"/>
  <c r="D19802" i="54"/>
  <c r="D19801" i="54"/>
  <c r="D19800" i="54"/>
  <c r="D19799" i="54"/>
  <c r="D19798" i="54"/>
  <c r="D19797" i="54"/>
  <c r="D19796" i="54"/>
  <c r="D19795" i="54"/>
  <c r="D19794" i="54"/>
  <c r="D19793" i="54"/>
  <c r="D19792" i="54"/>
  <c r="D19791" i="54"/>
  <c r="D19790" i="54"/>
  <c r="D19789" i="54"/>
  <c r="D19788" i="54"/>
  <c r="D19787" i="54"/>
  <c r="D19786" i="54"/>
  <c r="D19785" i="54"/>
  <c r="D19784" i="54"/>
  <c r="D19783" i="54"/>
  <c r="D19782" i="54"/>
  <c r="D19781" i="54"/>
  <c r="D19780" i="54"/>
  <c r="D19779" i="54"/>
  <c r="D19778" i="54"/>
  <c r="D19777" i="54"/>
  <c r="D19776" i="54"/>
  <c r="D19775" i="54"/>
  <c r="D19774" i="54"/>
  <c r="D19773" i="54"/>
  <c r="D19772" i="54"/>
  <c r="D19771" i="54"/>
  <c r="D19770" i="54"/>
  <c r="D19769" i="54"/>
  <c r="D19768" i="54"/>
  <c r="D19767" i="54"/>
  <c r="D19766" i="54"/>
  <c r="D19765" i="54"/>
  <c r="D19764" i="54"/>
  <c r="D19763" i="54"/>
  <c r="D19762" i="54"/>
  <c r="D19761" i="54"/>
  <c r="D19760" i="54"/>
  <c r="D19759" i="54"/>
  <c r="D19758" i="54"/>
  <c r="D19757" i="54"/>
  <c r="D19756" i="54"/>
  <c r="D19755" i="54"/>
  <c r="D19754" i="54"/>
  <c r="D19753" i="54"/>
  <c r="D19752" i="54"/>
  <c r="D19751" i="54"/>
  <c r="D19750" i="54"/>
  <c r="D19749" i="54"/>
  <c r="D19748" i="54"/>
  <c r="D19747" i="54"/>
  <c r="D19746" i="54"/>
  <c r="D19745" i="54"/>
  <c r="D19744" i="54"/>
  <c r="D19743" i="54"/>
  <c r="D19742" i="54"/>
  <c r="D19741" i="54"/>
  <c r="D19740" i="54"/>
  <c r="D19739" i="54"/>
  <c r="D19738" i="54"/>
  <c r="D19737" i="54"/>
  <c r="D19736" i="54"/>
  <c r="D19735" i="54"/>
  <c r="D19734" i="54"/>
  <c r="D19733" i="54"/>
  <c r="D19732" i="54"/>
  <c r="D19731" i="54"/>
  <c r="D19730" i="54"/>
  <c r="D19729" i="54"/>
  <c r="D19728" i="54"/>
  <c r="D19727" i="54"/>
  <c r="D19726" i="54"/>
  <c r="D19725" i="54"/>
  <c r="D19724" i="54"/>
  <c r="D19723" i="54"/>
  <c r="D19722" i="54"/>
  <c r="D19721" i="54"/>
  <c r="D19720" i="54"/>
  <c r="D19719" i="54"/>
  <c r="D19718" i="54"/>
  <c r="D19717" i="54"/>
  <c r="D19716" i="54"/>
  <c r="D19715" i="54"/>
  <c r="D19714" i="54"/>
  <c r="D19713" i="54"/>
  <c r="D19712" i="54"/>
  <c r="D19711" i="54"/>
  <c r="D19710" i="54"/>
  <c r="D19709" i="54"/>
  <c r="D19708" i="54"/>
  <c r="D19707" i="54"/>
  <c r="D19706" i="54"/>
  <c r="D19705" i="54"/>
  <c r="D19704" i="54"/>
  <c r="D19703" i="54"/>
  <c r="D19702" i="54"/>
  <c r="D19701" i="54"/>
  <c r="D19700" i="54"/>
  <c r="D19699" i="54"/>
  <c r="D19698" i="54"/>
  <c r="D19697" i="54"/>
  <c r="D19696" i="54"/>
  <c r="D19695" i="54"/>
  <c r="D19694" i="54"/>
  <c r="D19693" i="54"/>
  <c r="D19692" i="54"/>
  <c r="D19691" i="54"/>
  <c r="D19690" i="54"/>
  <c r="D19689" i="54"/>
  <c r="D19688" i="54"/>
  <c r="D19687" i="54"/>
  <c r="D19686" i="54"/>
  <c r="D19685" i="54"/>
  <c r="D19684" i="54"/>
  <c r="D19683" i="54"/>
  <c r="D19682" i="54"/>
  <c r="D19681" i="54"/>
  <c r="D19680" i="54"/>
  <c r="D19679" i="54"/>
  <c r="D19678" i="54"/>
  <c r="D19677" i="54"/>
  <c r="D19676" i="54"/>
  <c r="D19675" i="54"/>
  <c r="D19674" i="54"/>
  <c r="D19673" i="54"/>
  <c r="D19672" i="54"/>
  <c r="D19671" i="54"/>
  <c r="D19670" i="54"/>
  <c r="D19669" i="54"/>
  <c r="D19668" i="54"/>
  <c r="D19667" i="54"/>
  <c r="D19666" i="54"/>
  <c r="D19665" i="54"/>
  <c r="D19664" i="54"/>
  <c r="D19663" i="54"/>
  <c r="D19662" i="54"/>
  <c r="D19661" i="54"/>
  <c r="D19660" i="54"/>
  <c r="D19659" i="54"/>
  <c r="D19658" i="54"/>
  <c r="D19657" i="54"/>
  <c r="D19656" i="54"/>
  <c r="D19655" i="54"/>
  <c r="D19654" i="54"/>
  <c r="D19653" i="54"/>
  <c r="D19652" i="54"/>
  <c r="D19651" i="54"/>
  <c r="D19650" i="54"/>
  <c r="D19649" i="54"/>
  <c r="D19648" i="54"/>
  <c r="D19647" i="54"/>
  <c r="D19646" i="54"/>
  <c r="D19645" i="54"/>
  <c r="D19644" i="54"/>
  <c r="D19643" i="54"/>
  <c r="D19642" i="54"/>
  <c r="D19641" i="54"/>
  <c r="D19640" i="54"/>
  <c r="D19639" i="54"/>
  <c r="D19638" i="54"/>
  <c r="D19637" i="54"/>
  <c r="D19636" i="54"/>
  <c r="D19635" i="54"/>
  <c r="D19634" i="54"/>
  <c r="D19633" i="54"/>
  <c r="D19632" i="54"/>
  <c r="D19631" i="54"/>
  <c r="D19630" i="54"/>
  <c r="D19629" i="54"/>
  <c r="D19628" i="54"/>
  <c r="D19627" i="54"/>
  <c r="D19626" i="54"/>
  <c r="D19625" i="54"/>
  <c r="D19624" i="54"/>
  <c r="D19623" i="54"/>
  <c r="D19622" i="54"/>
  <c r="D19621" i="54"/>
  <c r="D19620" i="54"/>
  <c r="D19619" i="54"/>
  <c r="D19618" i="54"/>
  <c r="D19617" i="54"/>
  <c r="D19616" i="54"/>
  <c r="D19615" i="54"/>
  <c r="D19614" i="54"/>
  <c r="D19613" i="54"/>
  <c r="D19612" i="54"/>
  <c r="D19611" i="54"/>
  <c r="D19610" i="54"/>
  <c r="D19609" i="54"/>
  <c r="D19608" i="54"/>
  <c r="D19607" i="54"/>
  <c r="D19606" i="54"/>
  <c r="D19605" i="54"/>
  <c r="D19604" i="54"/>
  <c r="D19603" i="54"/>
  <c r="D19602" i="54"/>
  <c r="D19601" i="54"/>
  <c r="D19600" i="54"/>
  <c r="D19599" i="54"/>
  <c r="D19598" i="54"/>
  <c r="D19597" i="54"/>
  <c r="D19596" i="54"/>
  <c r="D19595" i="54"/>
  <c r="D19594" i="54"/>
  <c r="D19593" i="54"/>
  <c r="D19592" i="54"/>
  <c r="D19591" i="54"/>
  <c r="D19590" i="54"/>
  <c r="D19589" i="54"/>
  <c r="D19588" i="54"/>
  <c r="D19587" i="54"/>
  <c r="D19586" i="54"/>
  <c r="D19585" i="54"/>
  <c r="D19584" i="54"/>
  <c r="D19583" i="54"/>
  <c r="D19582" i="54"/>
  <c r="D19581" i="54"/>
  <c r="D19580" i="54"/>
  <c r="D19579" i="54"/>
  <c r="D19578" i="54"/>
  <c r="D19577" i="54"/>
  <c r="D19576" i="54"/>
  <c r="D19575" i="54"/>
  <c r="D19574" i="54"/>
  <c r="D19573" i="54"/>
  <c r="D19572" i="54"/>
  <c r="D19571" i="54"/>
  <c r="D19570" i="54"/>
  <c r="D19569" i="54"/>
  <c r="D19568" i="54"/>
  <c r="D19567" i="54"/>
  <c r="D19566" i="54"/>
  <c r="D19565" i="54"/>
  <c r="D19564" i="54"/>
  <c r="D19563" i="54"/>
  <c r="D19562" i="54"/>
  <c r="D19561" i="54"/>
  <c r="D19560" i="54"/>
  <c r="D19559" i="54"/>
  <c r="D19558" i="54"/>
  <c r="D19557" i="54"/>
  <c r="D19556" i="54"/>
  <c r="D19555" i="54"/>
  <c r="D19554" i="54"/>
  <c r="D19553" i="54"/>
  <c r="D19552" i="54"/>
  <c r="D19551" i="54"/>
  <c r="D19550" i="54"/>
  <c r="D19549" i="54"/>
  <c r="D19548" i="54"/>
  <c r="D19547" i="54"/>
  <c r="D19546" i="54"/>
  <c r="D19545" i="54"/>
  <c r="D19544" i="54"/>
  <c r="D19543" i="54"/>
  <c r="D19542" i="54"/>
  <c r="D19541" i="54"/>
  <c r="D19540" i="54"/>
  <c r="D19539" i="54"/>
  <c r="D19538" i="54"/>
  <c r="D19537" i="54"/>
  <c r="D19536" i="54"/>
  <c r="D19535" i="54"/>
  <c r="D19534" i="54"/>
  <c r="D19533" i="54"/>
  <c r="D19532" i="54"/>
  <c r="D19531" i="54"/>
  <c r="D19530" i="54"/>
  <c r="D19529" i="54"/>
  <c r="D19528" i="54"/>
  <c r="D19527" i="54"/>
  <c r="D19526" i="54"/>
  <c r="D19525" i="54"/>
  <c r="D19524" i="54"/>
  <c r="D19523" i="54"/>
  <c r="D19522" i="54"/>
  <c r="D19521" i="54"/>
  <c r="D19520" i="54"/>
  <c r="D19519" i="54"/>
  <c r="D19518" i="54"/>
  <c r="D19517" i="54"/>
  <c r="D19516" i="54"/>
  <c r="D19515" i="54"/>
  <c r="D19514" i="54"/>
  <c r="D19513" i="54"/>
  <c r="D19512" i="54"/>
  <c r="D19511" i="54"/>
  <c r="D19510" i="54"/>
  <c r="D19509" i="54"/>
  <c r="D19508" i="54"/>
  <c r="D19507" i="54"/>
  <c r="D19506" i="54"/>
  <c r="D19505" i="54"/>
  <c r="D19504" i="54"/>
  <c r="D19503" i="54"/>
  <c r="D19502" i="54"/>
  <c r="D19501" i="54"/>
  <c r="D19500" i="54"/>
  <c r="D19499" i="54"/>
  <c r="D19498" i="54"/>
  <c r="D19497" i="54"/>
  <c r="D19496" i="54"/>
  <c r="D19495" i="54"/>
  <c r="D19494" i="54"/>
  <c r="D19493" i="54"/>
  <c r="D19492" i="54"/>
  <c r="D19491" i="54"/>
  <c r="D19490" i="54"/>
  <c r="D19489" i="54"/>
  <c r="D19488" i="54"/>
  <c r="D19487" i="54"/>
  <c r="D19486" i="54"/>
  <c r="D19485" i="54"/>
  <c r="D19484" i="54"/>
  <c r="D19483" i="54"/>
  <c r="D19482" i="54"/>
  <c r="D19481" i="54"/>
  <c r="D19480" i="54"/>
  <c r="D19479" i="54"/>
  <c r="D19478" i="54"/>
  <c r="D19477" i="54"/>
  <c r="D19476" i="54"/>
  <c r="D19475" i="54"/>
  <c r="D19474" i="54"/>
  <c r="D19473" i="54"/>
  <c r="D19472" i="54"/>
  <c r="D19471" i="54"/>
  <c r="D19470" i="54"/>
  <c r="D19469" i="54"/>
  <c r="D19468" i="54"/>
  <c r="D19467" i="54"/>
  <c r="D19466" i="54"/>
  <c r="D19465" i="54"/>
  <c r="D19464" i="54"/>
  <c r="D19463" i="54"/>
  <c r="D19462" i="54"/>
  <c r="D19461" i="54"/>
  <c r="D19460" i="54"/>
  <c r="D19459" i="54"/>
  <c r="D19458" i="54"/>
  <c r="D19457" i="54"/>
  <c r="D19456" i="54"/>
  <c r="D19455" i="54"/>
  <c r="D19454" i="54"/>
  <c r="D19453" i="54"/>
  <c r="D19452" i="54"/>
  <c r="D19451" i="54"/>
  <c r="D19450" i="54"/>
  <c r="D19449" i="54"/>
  <c r="D19448" i="54"/>
  <c r="D19447" i="54"/>
  <c r="D19446" i="54"/>
  <c r="D19445" i="54"/>
  <c r="D19444" i="54"/>
  <c r="D19443" i="54"/>
  <c r="D19442" i="54"/>
  <c r="D19441" i="54"/>
  <c r="D19440" i="54"/>
  <c r="D19439" i="54"/>
  <c r="D19438" i="54"/>
  <c r="D19437" i="54"/>
  <c r="D19436" i="54"/>
  <c r="D19435" i="54"/>
  <c r="D19434" i="54"/>
  <c r="D19433" i="54"/>
  <c r="D19432" i="54"/>
  <c r="D19431" i="54"/>
  <c r="D19430" i="54"/>
  <c r="D19429" i="54"/>
  <c r="D19428" i="54"/>
  <c r="D19427" i="54"/>
  <c r="D19426" i="54"/>
  <c r="D19425" i="54"/>
  <c r="D19424" i="54"/>
  <c r="D19423" i="54"/>
  <c r="D19422" i="54"/>
  <c r="D19421" i="54"/>
  <c r="D19420" i="54"/>
  <c r="D19419" i="54"/>
  <c r="D19418" i="54"/>
  <c r="D19417" i="54"/>
  <c r="D19416" i="54"/>
  <c r="D19415" i="54"/>
  <c r="D19414" i="54"/>
  <c r="D19413" i="54"/>
  <c r="D19412" i="54"/>
  <c r="D19411" i="54"/>
  <c r="D19410" i="54"/>
  <c r="D19409" i="54"/>
  <c r="D19408" i="54"/>
  <c r="D19407" i="54"/>
  <c r="D19406" i="54"/>
  <c r="D19405" i="54"/>
  <c r="D19404" i="54"/>
  <c r="D19403" i="54"/>
  <c r="D19402" i="54"/>
  <c r="D19401" i="54"/>
  <c r="D19400" i="54"/>
  <c r="D19399" i="54"/>
  <c r="D19398" i="54"/>
  <c r="D19397" i="54"/>
  <c r="D19396" i="54"/>
  <c r="D19395" i="54"/>
  <c r="D19394" i="54"/>
  <c r="D19393" i="54"/>
  <c r="D19392" i="54"/>
  <c r="D19391" i="54"/>
  <c r="D19390" i="54"/>
  <c r="D19389" i="54"/>
  <c r="D19388" i="54"/>
  <c r="D19387" i="54"/>
  <c r="D19386" i="54"/>
  <c r="D19385" i="54"/>
  <c r="D19384" i="54"/>
  <c r="D19383" i="54"/>
  <c r="D19382" i="54"/>
  <c r="D19381" i="54"/>
  <c r="D19380" i="54"/>
  <c r="D19379" i="54"/>
  <c r="D19378" i="54"/>
  <c r="D19377" i="54"/>
  <c r="D19376" i="54"/>
  <c r="D19375" i="54"/>
  <c r="D19374" i="54"/>
  <c r="D19373" i="54"/>
  <c r="D19372" i="54"/>
  <c r="D19371" i="54"/>
  <c r="D19370" i="54"/>
  <c r="D19369" i="54"/>
  <c r="D19368" i="54"/>
  <c r="D19367" i="54"/>
  <c r="D19366" i="54"/>
  <c r="D19365" i="54"/>
  <c r="D19364" i="54"/>
  <c r="D19363" i="54"/>
  <c r="D19362" i="54"/>
  <c r="D19361" i="54"/>
  <c r="D19360" i="54"/>
  <c r="D19359" i="54"/>
  <c r="D19358" i="54"/>
  <c r="D19357" i="54"/>
  <c r="D19356" i="54"/>
  <c r="D19355" i="54"/>
  <c r="D19354" i="54"/>
  <c r="D19353" i="54"/>
  <c r="D19352" i="54"/>
  <c r="D19351" i="54"/>
  <c r="D19350" i="54"/>
  <c r="D19349" i="54"/>
  <c r="D19348" i="54"/>
  <c r="D19347" i="54"/>
  <c r="D19346" i="54"/>
  <c r="D19345" i="54"/>
  <c r="D19344" i="54"/>
  <c r="D19343" i="54"/>
  <c r="D19342" i="54"/>
  <c r="D19341" i="54"/>
  <c r="D19340" i="54"/>
  <c r="D19339" i="54"/>
  <c r="D19338" i="54"/>
  <c r="D19337" i="54"/>
  <c r="D19336" i="54"/>
  <c r="D19335" i="54"/>
  <c r="D19334" i="54"/>
  <c r="D19333" i="54"/>
  <c r="D19332" i="54"/>
  <c r="D19331" i="54"/>
  <c r="D19330" i="54"/>
  <c r="D19329" i="54"/>
  <c r="D19328" i="54"/>
  <c r="D19327" i="54"/>
  <c r="D19326" i="54"/>
  <c r="D19325" i="54"/>
  <c r="D19324" i="54"/>
  <c r="D19323" i="54"/>
  <c r="D19322" i="54"/>
  <c r="D19321" i="54"/>
  <c r="D19320" i="54"/>
  <c r="D19319" i="54"/>
  <c r="D19318" i="54"/>
  <c r="D19317" i="54"/>
  <c r="D19316" i="54"/>
  <c r="D19315" i="54"/>
  <c r="D19314" i="54"/>
  <c r="D19313" i="54"/>
  <c r="D19312" i="54"/>
  <c r="D19311" i="54"/>
  <c r="D19310" i="54"/>
  <c r="D19309" i="54"/>
  <c r="D19308" i="54"/>
  <c r="D19307" i="54"/>
  <c r="D19306" i="54"/>
  <c r="D19305" i="54"/>
  <c r="D19304" i="54"/>
  <c r="D19303" i="54"/>
  <c r="D19302" i="54"/>
  <c r="D19301" i="54"/>
  <c r="D19300" i="54"/>
  <c r="D19299" i="54"/>
  <c r="D19298" i="54"/>
  <c r="D19297" i="54"/>
  <c r="D19296" i="54"/>
  <c r="D19295" i="54"/>
  <c r="D19294" i="54"/>
  <c r="D19293" i="54"/>
  <c r="D19292" i="54"/>
  <c r="D19291" i="54"/>
  <c r="D19290" i="54"/>
  <c r="D19289" i="54"/>
  <c r="D19288" i="54"/>
  <c r="D19287" i="54"/>
  <c r="D19286" i="54"/>
  <c r="D19285" i="54"/>
  <c r="D19284" i="54"/>
  <c r="D19283" i="54"/>
  <c r="D19282" i="54"/>
  <c r="D19281" i="54"/>
  <c r="D19280" i="54"/>
  <c r="D19279" i="54"/>
  <c r="D19278" i="54"/>
  <c r="D19277" i="54"/>
  <c r="D19276" i="54"/>
  <c r="D19275" i="54"/>
  <c r="D19274" i="54"/>
  <c r="D19273" i="54"/>
  <c r="D19272" i="54"/>
  <c r="D19271" i="54"/>
  <c r="D19270" i="54"/>
  <c r="D19269" i="54"/>
  <c r="D19268" i="54"/>
  <c r="D19267" i="54"/>
  <c r="D19266" i="54"/>
  <c r="D19265" i="54"/>
  <c r="D19264" i="54"/>
  <c r="D19263" i="54"/>
  <c r="D19262" i="54"/>
  <c r="D19261" i="54"/>
  <c r="D19260" i="54"/>
  <c r="D19259" i="54"/>
  <c r="D19258" i="54"/>
  <c r="D19257" i="54"/>
  <c r="D19256" i="54"/>
  <c r="D19255" i="54"/>
  <c r="D19254" i="54"/>
  <c r="D19253" i="54"/>
  <c r="D19252" i="54"/>
  <c r="D19251" i="54"/>
  <c r="D19250" i="54"/>
  <c r="D19249" i="54"/>
  <c r="D19248" i="54"/>
  <c r="D19247" i="54"/>
  <c r="D19246" i="54"/>
  <c r="D19245" i="54"/>
  <c r="D19244" i="54"/>
  <c r="D19243" i="54"/>
  <c r="D19242" i="54"/>
  <c r="D19241" i="54"/>
  <c r="D19240" i="54"/>
  <c r="D19239" i="54"/>
  <c r="D19238" i="54"/>
  <c r="D19237" i="54"/>
  <c r="D19236" i="54"/>
  <c r="D19235" i="54"/>
  <c r="D19234" i="54"/>
  <c r="D19233" i="54"/>
  <c r="D19232" i="54"/>
  <c r="D19231" i="54"/>
  <c r="D19230" i="54"/>
  <c r="D19229" i="54"/>
  <c r="D19228" i="54"/>
  <c r="D19227" i="54"/>
  <c r="D19226" i="54"/>
  <c r="D19225" i="54"/>
  <c r="D19224" i="54"/>
  <c r="D19223" i="54"/>
  <c r="D19222" i="54"/>
  <c r="D19221" i="54"/>
  <c r="D19220" i="54"/>
  <c r="D19219" i="54"/>
  <c r="D19218" i="54"/>
  <c r="D19217" i="54"/>
  <c r="D19216" i="54"/>
  <c r="D19215" i="54"/>
  <c r="D19214" i="54"/>
  <c r="D19213" i="54"/>
  <c r="D19212" i="54"/>
  <c r="D19211" i="54"/>
  <c r="D19210" i="54"/>
  <c r="D19209" i="54"/>
  <c r="D19208" i="54"/>
  <c r="D19207" i="54"/>
  <c r="D19206" i="54"/>
  <c r="D19205" i="54"/>
  <c r="D19204" i="54"/>
  <c r="D19203" i="54"/>
  <c r="D19202" i="54"/>
  <c r="D19201" i="54"/>
  <c r="D19200" i="54"/>
  <c r="D19199" i="54"/>
  <c r="D19198" i="54"/>
  <c r="D19197" i="54"/>
  <c r="D19196" i="54"/>
  <c r="D19195" i="54"/>
  <c r="D19194" i="54"/>
  <c r="D19193" i="54"/>
  <c r="D19192" i="54"/>
  <c r="D19191" i="54"/>
  <c r="D19190" i="54"/>
  <c r="D19189" i="54"/>
  <c r="D19188" i="54"/>
  <c r="D19187" i="54"/>
  <c r="D19186" i="54"/>
  <c r="D19185" i="54"/>
  <c r="D19184" i="54"/>
  <c r="D19183" i="54"/>
  <c r="D19182" i="54"/>
  <c r="D19181" i="54"/>
  <c r="D19180" i="54"/>
  <c r="D19179" i="54"/>
  <c r="D19178" i="54"/>
  <c r="D19177" i="54"/>
  <c r="D19176" i="54"/>
  <c r="D19175" i="54"/>
  <c r="D19174" i="54"/>
  <c r="D19173" i="54"/>
  <c r="D19172" i="54"/>
  <c r="D19171" i="54"/>
  <c r="D19170" i="54"/>
  <c r="D19169" i="54"/>
  <c r="D19168" i="54"/>
  <c r="D19167" i="54"/>
  <c r="D19166" i="54"/>
  <c r="D19165" i="54"/>
  <c r="D19164" i="54"/>
  <c r="D19163" i="54"/>
  <c r="D19162" i="54"/>
  <c r="D19161" i="54"/>
  <c r="D19160" i="54"/>
  <c r="D19159" i="54"/>
  <c r="D19158" i="54"/>
  <c r="D19157" i="54"/>
  <c r="D19156" i="54"/>
  <c r="D19155" i="54"/>
  <c r="D19154" i="54"/>
  <c r="D19153" i="54"/>
  <c r="D19152" i="54"/>
  <c r="D19151" i="54"/>
  <c r="D19150" i="54"/>
  <c r="D19149" i="54"/>
  <c r="D19148" i="54"/>
  <c r="D19147" i="54"/>
  <c r="D19146" i="54"/>
  <c r="D19145" i="54"/>
  <c r="D19144" i="54"/>
  <c r="D19143" i="54"/>
  <c r="D19142" i="54"/>
  <c r="D19141" i="54"/>
  <c r="D19140" i="54"/>
  <c r="D19139" i="54"/>
  <c r="D19138" i="54"/>
  <c r="D19137" i="54"/>
  <c r="D19136" i="54"/>
  <c r="D19135" i="54"/>
  <c r="D19134" i="54"/>
  <c r="D19133" i="54"/>
  <c r="D19132" i="54"/>
  <c r="D19131" i="54"/>
  <c r="D19130" i="54"/>
  <c r="D19129" i="54"/>
  <c r="D19128" i="54"/>
  <c r="D19127" i="54"/>
  <c r="D19126" i="54"/>
  <c r="D19125" i="54"/>
  <c r="D19124" i="54"/>
  <c r="D19123" i="54"/>
  <c r="D19122" i="54"/>
  <c r="D19121" i="54"/>
  <c r="D19120" i="54"/>
  <c r="D19119" i="54"/>
  <c r="D19118" i="54"/>
  <c r="D19117" i="54"/>
  <c r="D19116" i="54"/>
  <c r="D19115" i="54"/>
  <c r="D19114" i="54"/>
  <c r="D19113" i="54"/>
  <c r="D19112" i="54"/>
  <c r="D19111" i="54"/>
  <c r="D19110" i="54"/>
  <c r="D19109" i="54"/>
  <c r="D19108" i="54"/>
  <c r="D19107" i="54"/>
  <c r="D19106" i="54"/>
  <c r="D19105" i="54"/>
  <c r="D19104" i="54"/>
  <c r="D19103" i="54"/>
  <c r="D19102" i="54"/>
  <c r="D19101" i="54"/>
  <c r="D19100" i="54"/>
  <c r="D19099" i="54"/>
  <c r="D19098" i="54"/>
  <c r="D19097" i="54"/>
  <c r="D19096" i="54"/>
  <c r="D19095" i="54"/>
  <c r="D19094" i="54"/>
  <c r="D19093" i="54"/>
  <c r="D19092" i="54"/>
  <c r="D19091" i="54"/>
  <c r="D19090" i="54"/>
  <c r="D19089" i="54"/>
  <c r="D19088" i="54"/>
  <c r="D19087" i="54"/>
  <c r="D19086" i="54"/>
  <c r="D19085" i="54"/>
  <c r="D19084" i="54"/>
  <c r="D19083" i="54"/>
  <c r="D19082" i="54"/>
  <c r="D19081" i="54"/>
  <c r="D19080" i="54"/>
  <c r="D19079" i="54"/>
  <c r="D19078" i="54"/>
  <c r="D19077" i="54"/>
  <c r="D19076" i="54"/>
  <c r="D19075" i="54"/>
  <c r="D19074" i="54"/>
  <c r="D19073" i="54"/>
  <c r="D19072" i="54"/>
  <c r="D19071" i="54"/>
  <c r="D19070" i="54"/>
  <c r="D19069" i="54"/>
  <c r="D19068" i="54"/>
  <c r="D19067" i="54"/>
  <c r="D19066" i="54"/>
  <c r="D19065" i="54"/>
  <c r="D19064" i="54"/>
  <c r="D19063" i="54"/>
  <c r="D19062" i="54"/>
  <c r="D19061" i="54"/>
  <c r="D19060" i="54"/>
  <c r="D19059" i="54"/>
  <c r="D19058" i="54"/>
  <c r="D19057" i="54"/>
  <c r="D19056" i="54"/>
  <c r="D19055" i="54"/>
  <c r="D19054" i="54"/>
  <c r="D19053" i="54"/>
  <c r="D19052" i="54"/>
  <c r="D19051" i="54"/>
  <c r="D19050" i="54"/>
  <c r="D19049" i="54"/>
  <c r="D19048" i="54"/>
  <c r="D19047" i="54"/>
  <c r="D19046" i="54"/>
  <c r="D19045" i="54"/>
  <c r="D19044" i="54"/>
  <c r="D19043" i="54"/>
  <c r="D19042" i="54"/>
  <c r="D19041" i="54"/>
  <c r="D19040" i="54"/>
  <c r="D19039" i="54"/>
  <c r="D19038" i="54"/>
  <c r="D19037" i="54"/>
  <c r="D19036" i="54"/>
  <c r="D19035" i="54"/>
  <c r="D19034" i="54"/>
  <c r="D19033" i="54"/>
  <c r="D19032" i="54"/>
  <c r="D19031" i="54"/>
  <c r="D19030" i="54"/>
  <c r="D19029" i="54"/>
  <c r="D19028" i="54"/>
  <c r="D19027" i="54"/>
  <c r="D19026" i="54"/>
  <c r="D19025" i="54"/>
  <c r="D19024" i="54"/>
  <c r="D19023" i="54"/>
  <c r="D19022" i="54"/>
  <c r="D19021" i="54"/>
  <c r="D19020" i="54"/>
  <c r="D19019" i="54"/>
  <c r="D19018" i="54"/>
  <c r="D19017" i="54"/>
  <c r="D19016" i="54"/>
  <c r="D19015" i="54"/>
  <c r="D19014" i="54"/>
  <c r="D19013" i="54"/>
  <c r="D19012" i="54"/>
  <c r="D19011" i="54"/>
  <c r="D19010" i="54"/>
  <c r="D19009" i="54"/>
  <c r="D19008" i="54"/>
  <c r="D19007" i="54"/>
  <c r="D19006" i="54"/>
  <c r="D19005" i="54"/>
  <c r="D19004" i="54"/>
  <c r="D19003" i="54"/>
  <c r="D19002" i="54"/>
  <c r="D19001" i="54"/>
  <c r="D19000" i="54"/>
  <c r="D18999" i="54"/>
  <c r="D18998" i="54"/>
  <c r="D18997" i="54"/>
  <c r="D18996" i="54"/>
  <c r="D18995" i="54"/>
  <c r="D18994" i="54"/>
  <c r="D18993" i="54"/>
  <c r="D18992" i="54"/>
  <c r="D18991" i="54"/>
  <c r="D18990" i="54"/>
  <c r="D18989" i="54"/>
  <c r="D18988" i="54"/>
  <c r="D18987" i="54"/>
  <c r="D18986" i="54"/>
  <c r="D18985" i="54"/>
  <c r="D18984" i="54"/>
  <c r="D18983" i="54"/>
  <c r="D18982" i="54"/>
  <c r="D18981" i="54"/>
  <c r="D18980" i="54"/>
  <c r="D18979" i="54"/>
  <c r="D18978" i="54"/>
  <c r="D18977" i="54"/>
  <c r="D18976" i="54"/>
  <c r="D18975" i="54"/>
  <c r="D18974" i="54"/>
  <c r="D18973" i="54"/>
  <c r="D18972" i="54"/>
  <c r="D18971" i="54"/>
  <c r="D18970" i="54"/>
  <c r="D18969" i="54"/>
  <c r="D18968" i="54"/>
  <c r="D18967" i="54"/>
  <c r="D18966" i="54"/>
  <c r="D18965" i="54"/>
  <c r="D18964" i="54"/>
  <c r="D18963" i="54"/>
  <c r="D18962" i="54"/>
  <c r="D18961" i="54"/>
  <c r="D18960" i="54"/>
  <c r="D18959" i="54"/>
  <c r="D18958" i="54"/>
  <c r="D18957" i="54"/>
  <c r="D18956" i="54"/>
  <c r="D18955" i="54"/>
  <c r="D18954" i="54"/>
  <c r="D18953" i="54"/>
  <c r="D18952" i="54"/>
  <c r="D18951" i="54"/>
  <c r="D18950" i="54"/>
  <c r="D18949" i="54"/>
  <c r="D18948" i="54"/>
  <c r="D18947" i="54"/>
  <c r="D18946" i="54"/>
  <c r="D18945" i="54"/>
  <c r="D18944" i="54"/>
  <c r="D18943" i="54"/>
  <c r="D18942" i="54"/>
  <c r="D18941" i="54"/>
  <c r="D18940" i="54"/>
  <c r="D18939" i="54"/>
  <c r="D18938" i="54"/>
  <c r="D18937" i="54"/>
  <c r="D18936" i="54"/>
  <c r="D18935" i="54"/>
  <c r="D18934" i="54"/>
  <c r="D18933" i="54"/>
  <c r="D18932" i="54"/>
  <c r="D18931" i="54"/>
  <c r="D18930" i="54"/>
  <c r="D18929" i="54"/>
  <c r="D18928" i="54"/>
  <c r="D18927" i="54"/>
  <c r="D18926" i="54"/>
  <c r="D18925" i="54"/>
  <c r="D18924" i="54"/>
  <c r="D18923" i="54"/>
  <c r="D18922" i="54"/>
  <c r="D18921" i="54"/>
  <c r="D18920" i="54"/>
  <c r="D18919" i="54"/>
  <c r="D18918" i="54"/>
  <c r="D18917" i="54"/>
  <c r="D18916" i="54"/>
  <c r="D18915" i="54"/>
  <c r="D18914" i="54"/>
  <c r="D18913" i="54"/>
  <c r="D18912" i="54"/>
  <c r="D18911" i="54"/>
  <c r="D18910" i="54"/>
  <c r="D18909" i="54"/>
  <c r="D18908" i="54"/>
  <c r="D18907" i="54"/>
  <c r="D18906" i="54"/>
  <c r="D18905" i="54"/>
  <c r="D18904" i="54"/>
  <c r="D18903" i="54"/>
  <c r="D18902" i="54"/>
  <c r="D18901" i="54"/>
  <c r="D18900" i="54"/>
  <c r="D18899" i="54"/>
  <c r="D18898" i="54"/>
  <c r="D18897" i="54"/>
  <c r="D18896" i="54"/>
  <c r="D18895" i="54"/>
  <c r="D18894" i="54"/>
  <c r="D18893" i="54"/>
  <c r="D18892" i="54"/>
  <c r="D18891" i="54"/>
  <c r="D18890" i="54"/>
  <c r="D18889" i="54"/>
  <c r="D18888" i="54"/>
  <c r="D18887" i="54"/>
  <c r="D18886" i="54"/>
  <c r="D18885" i="54"/>
  <c r="D18884" i="54"/>
  <c r="D18883" i="54"/>
  <c r="D18882" i="54"/>
  <c r="D18881" i="54"/>
  <c r="D18880" i="54"/>
  <c r="D18879" i="54"/>
  <c r="D18878" i="54"/>
  <c r="D18877" i="54"/>
  <c r="D18876" i="54"/>
  <c r="D18875" i="54"/>
  <c r="D18874" i="54"/>
  <c r="D18873" i="54"/>
  <c r="D18872" i="54"/>
  <c r="D18871" i="54"/>
  <c r="D18870" i="54"/>
  <c r="D18869" i="54"/>
  <c r="D18868" i="54"/>
  <c r="D18867" i="54"/>
  <c r="D18866" i="54"/>
  <c r="D18865" i="54"/>
  <c r="D18864" i="54"/>
  <c r="D18863" i="54"/>
  <c r="D18862" i="54"/>
  <c r="D18861" i="54"/>
  <c r="D18860" i="54"/>
  <c r="D18859" i="54"/>
  <c r="D18858" i="54"/>
  <c r="D18857" i="54"/>
  <c r="D18856" i="54"/>
  <c r="D18855" i="54"/>
  <c r="D18854" i="54"/>
  <c r="D18853" i="54"/>
  <c r="D18852" i="54"/>
  <c r="D18851" i="54"/>
  <c r="D18850" i="54"/>
  <c r="D18849" i="54"/>
  <c r="D18848" i="54"/>
  <c r="D18847" i="54"/>
  <c r="D18846" i="54"/>
  <c r="D18845" i="54"/>
  <c r="D18844" i="54"/>
  <c r="D18843" i="54"/>
  <c r="D18842" i="54"/>
  <c r="D18841" i="54"/>
  <c r="D18840" i="54"/>
  <c r="D18839" i="54"/>
  <c r="D18838" i="54"/>
  <c r="D18837" i="54"/>
  <c r="D18836" i="54"/>
  <c r="D18835" i="54"/>
  <c r="D18834" i="54"/>
  <c r="D18833" i="54"/>
  <c r="D18832" i="54"/>
  <c r="D18831" i="54"/>
  <c r="D18830" i="54"/>
  <c r="D18829" i="54"/>
  <c r="D18828" i="54"/>
  <c r="D18827" i="54"/>
  <c r="D18826" i="54"/>
  <c r="D18825" i="54"/>
  <c r="D18824" i="54"/>
  <c r="D18823" i="54"/>
  <c r="D18822" i="54"/>
  <c r="D18821" i="54"/>
  <c r="D18820" i="54"/>
  <c r="D18819" i="54"/>
  <c r="D18818" i="54"/>
  <c r="D18817" i="54"/>
  <c r="D18816" i="54"/>
  <c r="D18815" i="54"/>
  <c r="D18814" i="54"/>
  <c r="D18813" i="54"/>
  <c r="D18812" i="54"/>
  <c r="D18811" i="54"/>
  <c r="D18810" i="54"/>
  <c r="D18809" i="54"/>
  <c r="D18808" i="54"/>
  <c r="D18807" i="54"/>
  <c r="D18806" i="54"/>
  <c r="D18805" i="54"/>
  <c r="D18804" i="54"/>
  <c r="D18803" i="54"/>
  <c r="D18802" i="54"/>
  <c r="D18801" i="54"/>
  <c r="D18800" i="54"/>
  <c r="D18799" i="54"/>
  <c r="D18798" i="54"/>
  <c r="D18797" i="54"/>
  <c r="D18796" i="54"/>
  <c r="D18795" i="54"/>
  <c r="D18794" i="54"/>
  <c r="D18793" i="54"/>
  <c r="D18792" i="54"/>
  <c r="D18791" i="54"/>
  <c r="D18790" i="54"/>
  <c r="D18789" i="54"/>
  <c r="D18788" i="54"/>
  <c r="D18787" i="54"/>
  <c r="D18786" i="54"/>
  <c r="D18785" i="54"/>
  <c r="D18784" i="54"/>
  <c r="D18783" i="54"/>
  <c r="D18782" i="54"/>
  <c r="D18781" i="54"/>
  <c r="D18780" i="54"/>
  <c r="D18779" i="54"/>
  <c r="D18778" i="54"/>
  <c r="D18777" i="54"/>
  <c r="D18776" i="54"/>
  <c r="D18775" i="54"/>
  <c r="D18774" i="54"/>
  <c r="D18773" i="54"/>
  <c r="D18772" i="54"/>
  <c r="D18771" i="54"/>
  <c r="D18770" i="54"/>
  <c r="D18769" i="54"/>
  <c r="D18768" i="54"/>
  <c r="D18767" i="54"/>
  <c r="D18766" i="54"/>
  <c r="D18765" i="54"/>
  <c r="D18764" i="54"/>
  <c r="D18763" i="54"/>
  <c r="D18762" i="54"/>
  <c r="D18761" i="54"/>
  <c r="D18760" i="54"/>
  <c r="D18759" i="54"/>
  <c r="D18758" i="54"/>
  <c r="D18757" i="54"/>
  <c r="D18756" i="54"/>
  <c r="D18755" i="54"/>
  <c r="D18754" i="54"/>
  <c r="D18753" i="54"/>
  <c r="D18752" i="54"/>
  <c r="D18751" i="54"/>
  <c r="D18750" i="54"/>
  <c r="D18749" i="54"/>
  <c r="D18748" i="54"/>
  <c r="D18747" i="54"/>
  <c r="D18746" i="54"/>
  <c r="D18745" i="54"/>
  <c r="D18744" i="54"/>
  <c r="D18743" i="54"/>
  <c r="D18742" i="54"/>
  <c r="D18741" i="54"/>
  <c r="D18740" i="54"/>
  <c r="D18739" i="54"/>
  <c r="D18738" i="54"/>
  <c r="D18737" i="54"/>
  <c r="D18736" i="54"/>
  <c r="D18735" i="54"/>
  <c r="D18734" i="54"/>
  <c r="D18733" i="54"/>
  <c r="D18732" i="54"/>
  <c r="D18731" i="54"/>
  <c r="D18730" i="54"/>
  <c r="D18729" i="54"/>
  <c r="D18728" i="54"/>
  <c r="D18727" i="54"/>
  <c r="D18726" i="54"/>
  <c r="D18725" i="54"/>
  <c r="D18724" i="54"/>
  <c r="D18723" i="54"/>
  <c r="D18722" i="54"/>
  <c r="D18721" i="54"/>
  <c r="D18720" i="54"/>
  <c r="D18719" i="54"/>
  <c r="D18718" i="54"/>
  <c r="D18717" i="54"/>
  <c r="D18716" i="54"/>
  <c r="D18715" i="54"/>
  <c r="D18714" i="54"/>
  <c r="D18713" i="54"/>
  <c r="D18712" i="54"/>
  <c r="D18711" i="54"/>
  <c r="D18710" i="54"/>
  <c r="D18709" i="54"/>
  <c r="D18708" i="54"/>
  <c r="D18707" i="54"/>
  <c r="D18706" i="54"/>
  <c r="D18705" i="54"/>
  <c r="D18704" i="54"/>
  <c r="D18703" i="54"/>
  <c r="D18702" i="54"/>
  <c r="D18701" i="54"/>
  <c r="D18700" i="54"/>
  <c r="D18699" i="54"/>
  <c r="D18698" i="54"/>
  <c r="D18697" i="54"/>
  <c r="D18696" i="54"/>
  <c r="D18695" i="54"/>
  <c r="D18694" i="54"/>
  <c r="D18693" i="54"/>
  <c r="D18692" i="54"/>
  <c r="D18691" i="54"/>
  <c r="D18690" i="54"/>
  <c r="D18689" i="54"/>
  <c r="D18688" i="54"/>
  <c r="D18687" i="54"/>
  <c r="D18686" i="54"/>
  <c r="D18685" i="54"/>
  <c r="D18684" i="54"/>
  <c r="D18683" i="54"/>
  <c r="D18682" i="54"/>
  <c r="D18681" i="54"/>
  <c r="D18680" i="54"/>
  <c r="D18679" i="54"/>
  <c r="D18678" i="54"/>
  <c r="D18677" i="54"/>
  <c r="D18676" i="54"/>
  <c r="D18675" i="54"/>
  <c r="D18674" i="54"/>
  <c r="D18673" i="54"/>
  <c r="D18672" i="54"/>
  <c r="D18671" i="54"/>
  <c r="D18670" i="54"/>
  <c r="D18669" i="54"/>
  <c r="D18668" i="54"/>
  <c r="D18667" i="54"/>
  <c r="D18666" i="54"/>
  <c r="D18665" i="54"/>
  <c r="D18664" i="54"/>
  <c r="D18663" i="54"/>
  <c r="D18662" i="54"/>
  <c r="D18661" i="54"/>
  <c r="D18660" i="54"/>
  <c r="D18659" i="54"/>
  <c r="D18658" i="54"/>
  <c r="D18657" i="54"/>
  <c r="D18656" i="54"/>
  <c r="D18655" i="54"/>
  <c r="D18654" i="54"/>
  <c r="D18653" i="54"/>
  <c r="D18652" i="54"/>
  <c r="D18651" i="54"/>
  <c r="D18650" i="54"/>
  <c r="D18649" i="54"/>
  <c r="D18648" i="54"/>
  <c r="D18647" i="54"/>
  <c r="D18646" i="54"/>
  <c r="D18645" i="54"/>
  <c r="D18644" i="54"/>
  <c r="D18643" i="54"/>
  <c r="D18642" i="54"/>
  <c r="D18641" i="54"/>
  <c r="D18640" i="54"/>
  <c r="D18639" i="54"/>
  <c r="D18638" i="54"/>
  <c r="D18637" i="54"/>
  <c r="D18636" i="54"/>
  <c r="D18635" i="54"/>
  <c r="D18634" i="54"/>
  <c r="D18633" i="54"/>
  <c r="D18632" i="54"/>
  <c r="D18631" i="54"/>
  <c r="D18630" i="54"/>
  <c r="D18629" i="54"/>
  <c r="D18628" i="54"/>
  <c r="D18627" i="54"/>
  <c r="D18626" i="54"/>
  <c r="D18625" i="54"/>
  <c r="D18624" i="54"/>
  <c r="D18623" i="54"/>
  <c r="D18622" i="54"/>
  <c r="D18621" i="54"/>
  <c r="D18620" i="54"/>
  <c r="D18619" i="54"/>
  <c r="D18618" i="54"/>
  <c r="D18617" i="54"/>
  <c r="D18616" i="54"/>
  <c r="D18615" i="54"/>
  <c r="D18614" i="54"/>
  <c r="D18613" i="54"/>
  <c r="D18612" i="54"/>
  <c r="D18611" i="54"/>
  <c r="D18610" i="54"/>
  <c r="D18609" i="54"/>
  <c r="D18608" i="54"/>
  <c r="D18607" i="54"/>
  <c r="D18606" i="54"/>
  <c r="D18605" i="54"/>
  <c r="D18604" i="54"/>
  <c r="D18603" i="54"/>
  <c r="D18602" i="54"/>
  <c r="D18601" i="54"/>
  <c r="D18600" i="54"/>
  <c r="D18599" i="54"/>
  <c r="D18598" i="54"/>
  <c r="D18597" i="54"/>
  <c r="D18596" i="54"/>
  <c r="D18595" i="54"/>
  <c r="D18594" i="54"/>
  <c r="D18593" i="54"/>
  <c r="D18592" i="54"/>
  <c r="D18591" i="54"/>
  <c r="D18590" i="54"/>
  <c r="D18589" i="54"/>
  <c r="D18588" i="54"/>
  <c r="D18587" i="54"/>
  <c r="D18586" i="54"/>
  <c r="D18585" i="54"/>
  <c r="D18584" i="54"/>
  <c r="D18583" i="54"/>
  <c r="D18582" i="54"/>
  <c r="D18581" i="54"/>
  <c r="D18580" i="54"/>
  <c r="D18579" i="54"/>
  <c r="D18578" i="54"/>
  <c r="D18577" i="54"/>
  <c r="D18576" i="54"/>
  <c r="D18575" i="54"/>
  <c r="D18574" i="54"/>
  <c r="D18573" i="54"/>
  <c r="D18572" i="54"/>
  <c r="D18571" i="54"/>
  <c r="D18570" i="54"/>
  <c r="D18569" i="54"/>
  <c r="D18568" i="54"/>
  <c r="D18567" i="54"/>
  <c r="D18566" i="54"/>
  <c r="D18565" i="54"/>
  <c r="D18564" i="54"/>
  <c r="D18563" i="54"/>
  <c r="D18562" i="54"/>
  <c r="D18561" i="54"/>
  <c r="D18560" i="54"/>
  <c r="D18559" i="54"/>
  <c r="D18558" i="54"/>
  <c r="D18557" i="54"/>
  <c r="D18556" i="54"/>
  <c r="D18555" i="54"/>
  <c r="D18554" i="54"/>
  <c r="D18553" i="54"/>
  <c r="D18552" i="54"/>
  <c r="D18551" i="54"/>
  <c r="D18550" i="54"/>
  <c r="D18549" i="54"/>
  <c r="D18548" i="54"/>
  <c r="D18547" i="54"/>
  <c r="D18546" i="54"/>
  <c r="D18545" i="54"/>
  <c r="D18544" i="54"/>
  <c r="D18543" i="54"/>
  <c r="D18542" i="54"/>
  <c r="D18541" i="54"/>
  <c r="D18540" i="54"/>
  <c r="D18539" i="54"/>
  <c r="D18538" i="54"/>
  <c r="D18537" i="54"/>
  <c r="D18536" i="54"/>
  <c r="D18535" i="54"/>
  <c r="D18534" i="54"/>
  <c r="D18533" i="54"/>
  <c r="D18532" i="54"/>
  <c r="D18531" i="54"/>
  <c r="D18530" i="54"/>
  <c r="D18529" i="54"/>
  <c r="D18528" i="54"/>
  <c r="D18527" i="54"/>
  <c r="D18526" i="54"/>
  <c r="D18525" i="54"/>
  <c r="D18524" i="54"/>
  <c r="D18523" i="54"/>
  <c r="D18522" i="54"/>
  <c r="D18521" i="54"/>
  <c r="D18520" i="54"/>
  <c r="D18519" i="54"/>
  <c r="D18518" i="54"/>
  <c r="D18517" i="54"/>
  <c r="D18516" i="54"/>
  <c r="D18515" i="54"/>
  <c r="D18514" i="54"/>
  <c r="D18513" i="54"/>
  <c r="D18512" i="54"/>
  <c r="D18511" i="54"/>
  <c r="D18510" i="54"/>
  <c r="D18509" i="54"/>
  <c r="D18508" i="54"/>
  <c r="D18507" i="54"/>
  <c r="D18506" i="54"/>
  <c r="D18505" i="54"/>
  <c r="D18504" i="54"/>
  <c r="D18503" i="54"/>
  <c r="D18502" i="54"/>
  <c r="D18501" i="54"/>
  <c r="D18500" i="54"/>
  <c r="D18499" i="54"/>
  <c r="D18498" i="54"/>
  <c r="D18497" i="54"/>
  <c r="D18496" i="54"/>
  <c r="D18495" i="54"/>
  <c r="D18494" i="54"/>
  <c r="D18493" i="54"/>
  <c r="D18492" i="54"/>
  <c r="D18491" i="54"/>
  <c r="D18490" i="54"/>
  <c r="D18489" i="54"/>
  <c r="D18488" i="54"/>
  <c r="D18487" i="54"/>
  <c r="D18486" i="54"/>
  <c r="D18485" i="54"/>
  <c r="D18484" i="54"/>
  <c r="D18483" i="54"/>
  <c r="D18482" i="54"/>
  <c r="D18481" i="54"/>
  <c r="D18480" i="54"/>
  <c r="D18479" i="54"/>
  <c r="D18478" i="54"/>
  <c r="D18477" i="54"/>
  <c r="D18476" i="54"/>
  <c r="D18475" i="54"/>
  <c r="D18474" i="54"/>
  <c r="D18473" i="54"/>
  <c r="D18472" i="54"/>
  <c r="D18471" i="54"/>
  <c r="D18470" i="54"/>
  <c r="D18469" i="54"/>
  <c r="D18468" i="54"/>
  <c r="D18467" i="54"/>
  <c r="D18466" i="54"/>
  <c r="D18465" i="54"/>
  <c r="D18464" i="54"/>
  <c r="D18463" i="54"/>
  <c r="D18462" i="54"/>
  <c r="D18461" i="54"/>
  <c r="D18460" i="54"/>
  <c r="D18459" i="54"/>
  <c r="D18458" i="54"/>
  <c r="D18457" i="54"/>
  <c r="D18456" i="54"/>
  <c r="D18455" i="54"/>
  <c r="D18454" i="54"/>
  <c r="D18453" i="54"/>
  <c r="D18452" i="54"/>
  <c r="D18451" i="54"/>
  <c r="D18450" i="54"/>
  <c r="D18449" i="54"/>
  <c r="D18448" i="54"/>
  <c r="D18447" i="54"/>
  <c r="D18446" i="54"/>
  <c r="D18445" i="54"/>
  <c r="D18444" i="54"/>
  <c r="D18443" i="54"/>
  <c r="D18442" i="54"/>
  <c r="D18441" i="54"/>
  <c r="D18440" i="54"/>
  <c r="D18439" i="54"/>
  <c r="D18438" i="54"/>
  <c r="D18437" i="54"/>
  <c r="D18436" i="54"/>
  <c r="D18435" i="54"/>
  <c r="D18434" i="54"/>
  <c r="D18433" i="54"/>
  <c r="D18432" i="54"/>
  <c r="D18431" i="54"/>
  <c r="D18430" i="54"/>
  <c r="D18429" i="54"/>
  <c r="D18428" i="54"/>
  <c r="D18427" i="54"/>
  <c r="D18426" i="54"/>
  <c r="D18425" i="54"/>
  <c r="D18424" i="54"/>
  <c r="D18423" i="54"/>
  <c r="D18422" i="54"/>
  <c r="D18421" i="54"/>
  <c r="D18420" i="54"/>
  <c r="D18419" i="54"/>
  <c r="D18418" i="54"/>
  <c r="D18417" i="54"/>
  <c r="D18416" i="54"/>
  <c r="D18415" i="54"/>
  <c r="D18414" i="54"/>
  <c r="D18413" i="54"/>
  <c r="D18412" i="54"/>
  <c r="D18411" i="54"/>
  <c r="D18410" i="54"/>
  <c r="D18409" i="54"/>
  <c r="D18408" i="54"/>
  <c r="D18407" i="54"/>
  <c r="D18406" i="54"/>
  <c r="D18405" i="54"/>
  <c r="D18404" i="54"/>
  <c r="D18403" i="54"/>
  <c r="D18402" i="54"/>
  <c r="D18401" i="54"/>
  <c r="D18400" i="54"/>
  <c r="D18399" i="54"/>
  <c r="D18398" i="54"/>
  <c r="D18397" i="54"/>
  <c r="D18396" i="54"/>
  <c r="D18395" i="54"/>
  <c r="D18394" i="54"/>
  <c r="D18393" i="54"/>
  <c r="D18392" i="54"/>
  <c r="D18391" i="54"/>
  <c r="D18390" i="54"/>
  <c r="D18389" i="54"/>
  <c r="D18388" i="54"/>
  <c r="D18387" i="54"/>
  <c r="D18386" i="54"/>
  <c r="D18385" i="54"/>
  <c r="D18384" i="54"/>
  <c r="D18383" i="54"/>
  <c r="D18382" i="54"/>
  <c r="D18381" i="54"/>
  <c r="D18380" i="54"/>
  <c r="D18379" i="54"/>
  <c r="D18378" i="54"/>
  <c r="D18377" i="54"/>
  <c r="D18376" i="54"/>
  <c r="D18375" i="54"/>
  <c r="D18374" i="54"/>
  <c r="D18373" i="54"/>
  <c r="D18372" i="54"/>
  <c r="D18371" i="54"/>
  <c r="D18370" i="54"/>
  <c r="D18369" i="54"/>
  <c r="D18368" i="54"/>
  <c r="D18367" i="54"/>
  <c r="D18366" i="54"/>
  <c r="D18365" i="54"/>
  <c r="D18364" i="54"/>
  <c r="D18363" i="54"/>
  <c r="D18362" i="54"/>
  <c r="D18361" i="54"/>
  <c r="D18360" i="54"/>
  <c r="D18359" i="54"/>
  <c r="D18358" i="54"/>
  <c r="D18357" i="54"/>
  <c r="D18356" i="54"/>
  <c r="D18355" i="54"/>
  <c r="D18354" i="54"/>
  <c r="D18353" i="54"/>
  <c r="D18352" i="54"/>
  <c r="D18351" i="54"/>
  <c r="D18350" i="54"/>
  <c r="D18349" i="54"/>
  <c r="D18348" i="54"/>
  <c r="D18347" i="54"/>
  <c r="D18346" i="54"/>
  <c r="D18345" i="54"/>
  <c r="D18344" i="54"/>
  <c r="D18343" i="54"/>
  <c r="D18342" i="54"/>
  <c r="D18341" i="54"/>
  <c r="D18340" i="54"/>
  <c r="D18339" i="54"/>
  <c r="D18338" i="54"/>
  <c r="D18337" i="54"/>
  <c r="D18336" i="54"/>
  <c r="D18335" i="54"/>
  <c r="D18334" i="54"/>
  <c r="D18333" i="54"/>
  <c r="D18332" i="54"/>
  <c r="D18331" i="54"/>
  <c r="D18330" i="54"/>
  <c r="D18329" i="54"/>
  <c r="D18328" i="54"/>
  <c r="D18327" i="54"/>
  <c r="D18326" i="54"/>
  <c r="D18325" i="54"/>
  <c r="D18324" i="54"/>
  <c r="D18323" i="54"/>
  <c r="D18322" i="54"/>
  <c r="D18321" i="54"/>
  <c r="D18320" i="54"/>
  <c r="D18319" i="54"/>
  <c r="D18318" i="54"/>
  <c r="D18317" i="54"/>
  <c r="D18316" i="54"/>
  <c r="D18315" i="54"/>
  <c r="D18314" i="54"/>
  <c r="D18313" i="54"/>
  <c r="D18312" i="54"/>
  <c r="D18311" i="54"/>
  <c r="D18310" i="54"/>
  <c r="D18309" i="54"/>
  <c r="D18308" i="54"/>
  <c r="D18307" i="54"/>
  <c r="D18306" i="54"/>
  <c r="D18305" i="54"/>
  <c r="D18304" i="54"/>
  <c r="D18303" i="54"/>
  <c r="D18302" i="54"/>
  <c r="D18301" i="54"/>
  <c r="D18300" i="54"/>
  <c r="D18299" i="54"/>
  <c r="D18298" i="54"/>
  <c r="D18297" i="54"/>
  <c r="D18296" i="54"/>
  <c r="D18295" i="54"/>
  <c r="D18294" i="54"/>
  <c r="D18293" i="54"/>
  <c r="D18292" i="54"/>
  <c r="D18291" i="54"/>
  <c r="D18290" i="54"/>
  <c r="D18289" i="54"/>
  <c r="D18288" i="54"/>
  <c r="D18287" i="54"/>
  <c r="D18286" i="54"/>
  <c r="D18285" i="54"/>
  <c r="D18284" i="54"/>
  <c r="D18283" i="54"/>
  <c r="D18282" i="54"/>
  <c r="D18281" i="54"/>
  <c r="D18280" i="54"/>
  <c r="D18279" i="54"/>
  <c r="D18278" i="54"/>
  <c r="D18277" i="54"/>
  <c r="D18276" i="54"/>
  <c r="D18275" i="54"/>
  <c r="D18274" i="54"/>
  <c r="D18273" i="54"/>
  <c r="D18272" i="54"/>
  <c r="D18271" i="54"/>
  <c r="D18270" i="54"/>
  <c r="D18269" i="54"/>
  <c r="D18268" i="54"/>
  <c r="D18267" i="54"/>
  <c r="D18266" i="54"/>
  <c r="D18265" i="54"/>
  <c r="D18264" i="54"/>
  <c r="D18263" i="54"/>
  <c r="D18262" i="54"/>
  <c r="D18261" i="54"/>
  <c r="D18260" i="54"/>
  <c r="D18259" i="54"/>
  <c r="D18258" i="54"/>
  <c r="D18257" i="54"/>
  <c r="D18256" i="54"/>
  <c r="D18255" i="54"/>
  <c r="D18254" i="54"/>
  <c r="D18253" i="54"/>
  <c r="D18252" i="54"/>
  <c r="D18251" i="54"/>
  <c r="D18250" i="54"/>
  <c r="D18249" i="54"/>
  <c r="D18248" i="54"/>
  <c r="D18247" i="54"/>
  <c r="D18246" i="54"/>
  <c r="D18245" i="54"/>
  <c r="D18244" i="54"/>
  <c r="D18243" i="54"/>
  <c r="D18242" i="54"/>
  <c r="D18241" i="54"/>
  <c r="D18240" i="54"/>
  <c r="D18239" i="54"/>
  <c r="D18238" i="54"/>
  <c r="D18237" i="54"/>
  <c r="D18236" i="54"/>
  <c r="D18235" i="54"/>
  <c r="D18234" i="54"/>
  <c r="D18233" i="54"/>
  <c r="D18232" i="54"/>
  <c r="D18231" i="54"/>
  <c r="D18230" i="54"/>
  <c r="D18229" i="54"/>
  <c r="D18228" i="54"/>
  <c r="D18227" i="54"/>
  <c r="D18226" i="54"/>
  <c r="D18225" i="54"/>
  <c r="D18224" i="54"/>
  <c r="D18223" i="54"/>
  <c r="D18222" i="54"/>
  <c r="D18221" i="54"/>
  <c r="D18220" i="54"/>
  <c r="D18219" i="54"/>
  <c r="D18218" i="54"/>
  <c r="D18217" i="54"/>
  <c r="D18216" i="54"/>
  <c r="D18215" i="54"/>
  <c r="D18214" i="54"/>
  <c r="D18213" i="54"/>
  <c r="D18212" i="54"/>
  <c r="D18211" i="54"/>
  <c r="D18210" i="54"/>
  <c r="D18209" i="54"/>
  <c r="D18208" i="54"/>
  <c r="D18207" i="54"/>
  <c r="D18206" i="54"/>
  <c r="D18205" i="54"/>
  <c r="D18204" i="54"/>
  <c r="D18203" i="54"/>
  <c r="D18202" i="54"/>
  <c r="D18201" i="54"/>
  <c r="D18200" i="54"/>
  <c r="D18199" i="54"/>
  <c r="D18198" i="54"/>
  <c r="D18197" i="54"/>
  <c r="D18196" i="54"/>
  <c r="D18195" i="54"/>
  <c r="D18194" i="54"/>
  <c r="D18193" i="54"/>
  <c r="D18192" i="54"/>
  <c r="D18191" i="54"/>
  <c r="D18190" i="54"/>
  <c r="D18189" i="54"/>
  <c r="D18188" i="54"/>
  <c r="D18187" i="54"/>
  <c r="D18186" i="54"/>
  <c r="D18185" i="54"/>
  <c r="D18184" i="54"/>
  <c r="D18183" i="54"/>
  <c r="D18182" i="54"/>
  <c r="D18181" i="54"/>
  <c r="D18180" i="54"/>
  <c r="D18179" i="54"/>
  <c r="D18178" i="54"/>
  <c r="D18177" i="54"/>
  <c r="D18176" i="54"/>
  <c r="D18175" i="54"/>
  <c r="D18174" i="54"/>
  <c r="D18173" i="54"/>
  <c r="D18172" i="54"/>
  <c r="D18171" i="54"/>
  <c r="D18170" i="54"/>
  <c r="D18169" i="54"/>
  <c r="D18168" i="54"/>
  <c r="D18167" i="54"/>
  <c r="D18166" i="54"/>
  <c r="D18165" i="54"/>
  <c r="D18164" i="54"/>
  <c r="D18163" i="54"/>
  <c r="D18162" i="54"/>
  <c r="D18161" i="54"/>
  <c r="D18160" i="54"/>
  <c r="D18159" i="54"/>
  <c r="D18158" i="54"/>
  <c r="D18157" i="54"/>
  <c r="D18156" i="54"/>
  <c r="D18155" i="54"/>
  <c r="D18154" i="54"/>
  <c r="D18153" i="54"/>
  <c r="D18152" i="54"/>
  <c r="D18151" i="54"/>
  <c r="D18150" i="54"/>
  <c r="D18149" i="54"/>
  <c r="D18148" i="54"/>
  <c r="D18147" i="54"/>
  <c r="D18146" i="54"/>
  <c r="D18145" i="54"/>
  <c r="D18144" i="54"/>
  <c r="D18143" i="54"/>
  <c r="D18142" i="54"/>
  <c r="D18141" i="54"/>
  <c r="D18140" i="54"/>
  <c r="D18139" i="54"/>
  <c r="D18138" i="54"/>
  <c r="D18137" i="54"/>
  <c r="D18136" i="54"/>
  <c r="D18135" i="54"/>
  <c r="D18134" i="54"/>
  <c r="D18133" i="54"/>
  <c r="D18132" i="54"/>
  <c r="D18131" i="54"/>
  <c r="D18130" i="54"/>
  <c r="D18129" i="54"/>
  <c r="D18128" i="54"/>
  <c r="D18127" i="54"/>
  <c r="D18126" i="54"/>
  <c r="D18125" i="54"/>
  <c r="D18124" i="54"/>
  <c r="D18123" i="54"/>
  <c r="D18122" i="54"/>
  <c r="D18121" i="54"/>
  <c r="D18120" i="54"/>
  <c r="D18119" i="54"/>
  <c r="D18118" i="54"/>
  <c r="D18117" i="54"/>
  <c r="D18116" i="54"/>
  <c r="D18115" i="54"/>
  <c r="D18114" i="54"/>
  <c r="D18113" i="54"/>
  <c r="D18112" i="54"/>
  <c r="D18111" i="54"/>
  <c r="D18110" i="54"/>
  <c r="D18109" i="54"/>
  <c r="D18108" i="54"/>
  <c r="D18107" i="54"/>
  <c r="D18106" i="54"/>
  <c r="D18105" i="54"/>
  <c r="D18104" i="54"/>
  <c r="D18103" i="54"/>
  <c r="D18102" i="54"/>
  <c r="D18101" i="54"/>
  <c r="D18100" i="54"/>
  <c r="D18099" i="54"/>
  <c r="D18098" i="54"/>
  <c r="D18097" i="54"/>
  <c r="D18096" i="54"/>
  <c r="D18095" i="54"/>
  <c r="D18094" i="54"/>
  <c r="D18093" i="54"/>
  <c r="D18092" i="54"/>
  <c r="D18091" i="54"/>
  <c r="D18090" i="54"/>
  <c r="D18089" i="54"/>
  <c r="D18088" i="54"/>
  <c r="D18087" i="54"/>
  <c r="D18086" i="54"/>
  <c r="D18085" i="54"/>
  <c r="D18084" i="54"/>
  <c r="D18083" i="54"/>
  <c r="D18082" i="54"/>
  <c r="D18081" i="54"/>
  <c r="D18080" i="54"/>
  <c r="D18079" i="54"/>
  <c r="D18078" i="54"/>
  <c r="D18077" i="54"/>
  <c r="D18076" i="54"/>
  <c r="D18075" i="54"/>
  <c r="D18074" i="54"/>
  <c r="D18073" i="54"/>
  <c r="D18072" i="54"/>
  <c r="D18071" i="54"/>
  <c r="D18070" i="54"/>
  <c r="D18069" i="54"/>
  <c r="D18068" i="54"/>
  <c r="D18067" i="54"/>
  <c r="D18066" i="54"/>
  <c r="D18065" i="54"/>
  <c r="D18064" i="54"/>
  <c r="D18063" i="54"/>
  <c r="D18062" i="54"/>
  <c r="D18061" i="54"/>
  <c r="D18060" i="54"/>
  <c r="D18059" i="54"/>
  <c r="D18058" i="54"/>
  <c r="D18057" i="54"/>
  <c r="D18056" i="54"/>
  <c r="D18055" i="54"/>
  <c r="D18054" i="54"/>
  <c r="D18053" i="54"/>
  <c r="D18052" i="54"/>
  <c r="D18051" i="54"/>
  <c r="D18050" i="54"/>
  <c r="D18049" i="54"/>
  <c r="D18048" i="54"/>
  <c r="D18047" i="54"/>
  <c r="D18046" i="54"/>
  <c r="D18045" i="54"/>
  <c r="D18044" i="54"/>
  <c r="D18043" i="54"/>
  <c r="D18042" i="54"/>
  <c r="D18041" i="54"/>
  <c r="D18040" i="54"/>
  <c r="D18039" i="54"/>
  <c r="D18038" i="54"/>
  <c r="D18037" i="54"/>
  <c r="D18036" i="54"/>
  <c r="D18035" i="54"/>
  <c r="D18034" i="54"/>
  <c r="D18033" i="54"/>
  <c r="D18032" i="54"/>
  <c r="D18031" i="54"/>
  <c r="D18030" i="54"/>
  <c r="D18029" i="54"/>
  <c r="D18028" i="54"/>
  <c r="D18027" i="54"/>
  <c r="D18026" i="54"/>
  <c r="D18025" i="54"/>
  <c r="D18024" i="54"/>
  <c r="D18023" i="54"/>
  <c r="D18022" i="54"/>
  <c r="D18021" i="54"/>
  <c r="D18020" i="54"/>
  <c r="D18019" i="54"/>
  <c r="D18018" i="54"/>
  <c r="D18017" i="54"/>
  <c r="D18016" i="54"/>
  <c r="D18015" i="54"/>
  <c r="D18014" i="54"/>
  <c r="D18013" i="54"/>
  <c r="D18012" i="54"/>
  <c r="D18011" i="54"/>
  <c r="D18010" i="54"/>
  <c r="D18009" i="54"/>
  <c r="D18008" i="54"/>
  <c r="D18007" i="54"/>
  <c r="D18006" i="54"/>
  <c r="D18005" i="54"/>
  <c r="D18004" i="54"/>
  <c r="D18003" i="54"/>
  <c r="D18002" i="54"/>
  <c r="D18001" i="54"/>
  <c r="D18000" i="54"/>
  <c r="D17999" i="54"/>
  <c r="D17998" i="54"/>
  <c r="D17997" i="54"/>
  <c r="D17996" i="54"/>
  <c r="D17995" i="54"/>
  <c r="D17994" i="54"/>
  <c r="D17993" i="54"/>
  <c r="D17992" i="54"/>
  <c r="D17991" i="54"/>
  <c r="D17990" i="54"/>
  <c r="D17989" i="54"/>
  <c r="D17988" i="54"/>
  <c r="D17987" i="54"/>
  <c r="D17986" i="54"/>
  <c r="D17985" i="54"/>
  <c r="D17984" i="54"/>
  <c r="D17983" i="54"/>
  <c r="D17982" i="54"/>
  <c r="D17981" i="54"/>
  <c r="D17980" i="54"/>
  <c r="D17979" i="54"/>
  <c r="D17978" i="54"/>
  <c r="D17977" i="54"/>
  <c r="D17976" i="54"/>
  <c r="D17975" i="54"/>
  <c r="D17974" i="54"/>
  <c r="D17973" i="54"/>
  <c r="D17972" i="54"/>
  <c r="D17971" i="54"/>
  <c r="D17970" i="54"/>
  <c r="D17969" i="54"/>
  <c r="D17968" i="54"/>
  <c r="D17967" i="54"/>
  <c r="D17966" i="54"/>
  <c r="D17965" i="54"/>
  <c r="D17964" i="54"/>
  <c r="D17963" i="54"/>
  <c r="D17962" i="54"/>
  <c r="D17961" i="54"/>
  <c r="D17960" i="54"/>
  <c r="D17959" i="54"/>
  <c r="D17958" i="54"/>
  <c r="D17957" i="54"/>
  <c r="D17956" i="54"/>
  <c r="D17955" i="54"/>
  <c r="D17954" i="54"/>
  <c r="D17953" i="54"/>
  <c r="D17952" i="54"/>
  <c r="D17951" i="54"/>
  <c r="D17950" i="54"/>
  <c r="D17949" i="54"/>
  <c r="D17948" i="54"/>
  <c r="D17947" i="54"/>
  <c r="D17946" i="54"/>
  <c r="D17945" i="54"/>
  <c r="D17944" i="54"/>
  <c r="D17943" i="54"/>
  <c r="D17942" i="54"/>
  <c r="D17941" i="54"/>
  <c r="D17940" i="54"/>
  <c r="D17939" i="54"/>
  <c r="D17938" i="54"/>
  <c r="D17937" i="54"/>
  <c r="D17936" i="54"/>
  <c r="D17935" i="54"/>
  <c r="D17934" i="54"/>
  <c r="D17933" i="54"/>
  <c r="D17932" i="54"/>
  <c r="D17931" i="54"/>
  <c r="D17930" i="54"/>
  <c r="D17929" i="54"/>
  <c r="D17928" i="54"/>
  <c r="D17927" i="54"/>
  <c r="D17926" i="54"/>
  <c r="D17925" i="54"/>
  <c r="D17924" i="54"/>
  <c r="D17923" i="54"/>
  <c r="D17922" i="54"/>
  <c r="D17921" i="54"/>
  <c r="D17920" i="54"/>
  <c r="D17919" i="54"/>
  <c r="D17918" i="54"/>
  <c r="D17917" i="54"/>
  <c r="D17916" i="54"/>
  <c r="D17915" i="54"/>
  <c r="D17914" i="54"/>
  <c r="D17913" i="54"/>
  <c r="D17912" i="54"/>
  <c r="D17911" i="54"/>
  <c r="D17910" i="54"/>
  <c r="D17909" i="54"/>
  <c r="D17908" i="54"/>
  <c r="D17907" i="54"/>
  <c r="D17906" i="54"/>
  <c r="D17905" i="54"/>
  <c r="D17904" i="54"/>
  <c r="D17903" i="54"/>
  <c r="D17902" i="54"/>
  <c r="D17901" i="54"/>
  <c r="D17900" i="54"/>
  <c r="D17899" i="54"/>
  <c r="D17898" i="54"/>
  <c r="D17897" i="54"/>
  <c r="D17896" i="54"/>
  <c r="D17895" i="54"/>
  <c r="D17894" i="54"/>
  <c r="D17893" i="54"/>
  <c r="D17892" i="54"/>
  <c r="D17891" i="54"/>
  <c r="D17890" i="54"/>
  <c r="D17889" i="54"/>
  <c r="D17888" i="54"/>
  <c r="D17887" i="54"/>
  <c r="D17886" i="54"/>
  <c r="D17885" i="54"/>
  <c r="D17884" i="54"/>
  <c r="D17883" i="54"/>
  <c r="D17882" i="54"/>
  <c r="D17881" i="54"/>
  <c r="D17880" i="54"/>
  <c r="D17879" i="54"/>
  <c r="D17878" i="54"/>
  <c r="D17877" i="54"/>
  <c r="D17876" i="54"/>
  <c r="D17875" i="54"/>
  <c r="D17874" i="54"/>
  <c r="D17873" i="54"/>
  <c r="D17872" i="54"/>
  <c r="D17871" i="54"/>
  <c r="D17870" i="54"/>
  <c r="D17869" i="54"/>
  <c r="D17868" i="54"/>
  <c r="D17867" i="54"/>
  <c r="D17866" i="54"/>
  <c r="D17865" i="54"/>
  <c r="D17864" i="54"/>
  <c r="D17863" i="54"/>
  <c r="D17862" i="54"/>
  <c r="D17861" i="54"/>
  <c r="D17860" i="54"/>
  <c r="D17859" i="54"/>
  <c r="D17858" i="54"/>
  <c r="D17857" i="54"/>
  <c r="D17856" i="54"/>
  <c r="D17855" i="54"/>
  <c r="D17854" i="54"/>
  <c r="D17853" i="54"/>
  <c r="D17852" i="54"/>
  <c r="D17851" i="54"/>
  <c r="D17850" i="54"/>
  <c r="D17849" i="54"/>
  <c r="D17848" i="54"/>
  <c r="D17847" i="54"/>
  <c r="D17846" i="54"/>
  <c r="D17845" i="54"/>
  <c r="D17844" i="54"/>
  <c r="D17843" i="54"/>
  <c r="D17842" i="54"/>
  <c r="D17841" i="54"/>
  <c r="D17840" i="54"/>
  <c r="D17839" i="54"/>
  <c r="D17838" i="54"/>
  <c r="D17837" i="54"/>
  <c r="D17836" i="54"/>
  <c r="D17835" i="54"/>
  <c r="D17834" i="54"/>
  <c r="D17833" i="54"/>
  <c r="D17832" i="54"/>
  <c r="D17831" i="54"/>
  <c r="D17830" i="54"/>
  <c r="D17829" i="54"/>
  <c r="D17828" i="54"/>
  <c r="D17827" i="54"/>
  <c r="D17826" i="54"/>
  <c r="D17825" i="54"/>
  <c r="D17824" i="54"/>
  <c r="D17823" i="54"/>
  <c r="D17822" i="54"/>
  <c r="D17821" i="54"/>
  <c r="D17820" i="54"/>
  <c r="D17819" i="54"/>
  <c r="D17818" i="54"/>
  <c r="D17817" i="54"/>
  <c r="D17816" i="54"/>
  <c r="D17815" i="54"/>
  <c r="D17814" i="54"/>
  <c r="D17813" i="54"/>
  <c r="D17812" i="54"/>
  <c r="D17811" i="54"/>
  <c r="D17810" i="54"/>
  <c r="D17809" i="54"/>
  <c r="D17808" i="54"/>
  <c r="D17807" i="54"/>
  <c r="D17806" i="54"/>
  <c r="D17805" i="54"/>
  <c r="D17804" i="54"/>
  <c r="D17803" i="54"/>
  <c r="D17802" i="54"/>
  <c r="D17801" i="54"/>
  <c r="D17800" i="54"/>
  <c r="D17799" i="54"/>
  <c r="D17798" i="54"/>
  <c r="D17797" i="54"/>
  <c r="D17796" i="54"/>
  <c r="D17795" i="54"/>
  <c r="D17794" i="54"/>
  <c r="D17793" i="54"/>
  <c r="D17792" i="54"/>
  <c r="D17791" i="54"/>
  <c r="D17790" i="54"/>
  <c r="D17789" i="54"/>
  <c r="D17788" i="54"/>
  <c r="D17787" i="54"/>
  <c r="D17786" i="54"/>
  <c r="D17785" i="54"/>
  <c r="D17784" i="54"/>
  <c r="D17783" i="54"/>
  <c r="D17782" i="54"/>
  <c r="D17781" i="54"/>
  <c r="D17780" i="54"/>
  <c r="D17779" i="54"/>
  <c r="D17778" i="54"/>
  <c r="D17777" i="54"/>
  <c r="D17776" i="54"/>
  <c r="D17775" i="54"/>
  <c r="D17774" i="54"/>
  <c r="D17773" i="54"/>
  <c r="D17772" i="54"/>
  <c r="D17771" i="54"/>
  <c r="D17770" i="54"/>
  <c r="D17769" i="54"/>
  <c r="D17768" i="54"/>
  <c r="D17767" i="54"/>
  <c r="D17766" i="54"/>
  <c r="D17765" i="54"/>
  <c r="D17764" i="54"/>
  <c r="D17763" i="54"/>
  <c r="D17762" i="54"/>
  <c r="D17761" i="54"/>
  <c r="D17760" i="54"/>
  <c r="D17759" i="54"/>
  <c r="D17758" i="54"/>
  <c r="D17757" i="54"/>
  <c r="D17756" i="54"/>
  <c r="D17755" i="54"/>
  <c r="D17754" i="54"/>
  <c r="D17753" i="54"/>
  <c r="D17752" i="54"/>
  <c r="D17751" i="54"/>
  <c r="D17750" i="54"/>
  <c r="D17749" i="54"/>
  <c r="D17748" i="54"/>
  <c r="D17747" i="54"/>
  <c r="D17746" i="54"/>
  <c r="D17745" i="54"/>
  <c r="D17744" i="54"/>
  <c r="D17743" i="54"/>
  <c r="D17742" i="54"/>
  <c r="D17741" i="54"/>
  <c r="D17740" i="54"/>
  <c r="D17739" i="54"/>
  <c r="D17738" i="54"/>
  <c r="D17737" i="54"/>
  <c r="D17736" i="54"/>
  <c r="D17735" i="54"/>
  <c r="D17734" i="54"/>
  <c r="D17733" i="54"/>
  <c r="D17732" i="54"/>
  <c r="D17731" i="54"/>
  <c r="D17730" i="54"/>
  <c r="D17729" i="54"/>
  <c r="D17728" i="54"/>
  <c r="D17727" i="54"/>
  <c r="D17726" i="54"/>
  <c r="D17725" i="54"/>
  <c r="D17724" i="54"/>
  <c r="D17723" i="54"/>
  <c r="D17722" i="54"/>
  <c r="D17721" i="54"/>
  <c r="D17720" i="54"/>
  <c r="D17719" i="54"/>
  <c r="D17718" i="54"/>
  <c r="D17717" i="54"/>
  <c r="D17716" i="54"/>
  <c r="D17715" i="54"/>
  <c r="D17714" i="54"/>
  <c r="D17713" i="54"/>
  <c r="D17712" i="54"/>
  <c r="D17711" i="54"/>
  <c r="D17710" i="54"/>
  <c r="D17709" i="54"/>
  <c r="D17708" i="54"/>
  <c r="D17707" i="54"/>
  <c r="D17706" i="54"/>
  <c r="D17705" i="54"/>
  <c r="D17704" i="54"/>
  <c r="D17703" i="54"/>
  <c r="D17702" i="54"/>
  <c r="D17701" i="54"/>
  <c r="D17700" i="54"/>
  <c r="D17699" i="54"/>
  <c r="D17698" i="54"/>
  <c r="D17697" i="54"/>
  <c r="D17696" i="54"/>
  <c r="D17695" i="54"/>
  <c r="D17694" i="54"/>
  <c r="D17693" i="54"/>
  <c r="D17692" i="54"/>
  <c r="D17691" i="54"/>
  <c r="D17690" i="54"/>
  <c r="D17689" i="54"/>
  <c r="D17688" i="54"/>
  <c r="D17687" i="54"/>
  <c r="D17686" i="54"/>
  <c r="D17685" i="54"/>
  <c r="D17684" i="54"/>
  <c r="D17683" i="54"/>
  <c r="D17682" i="54"/>
  <c r="D17681" i="54"/>
  <c r="D17680" i="54"/>
  <c r="D17679" i="54"/>
  <c r="D17678" i="54"/>
  <c r="D17677" i="54"/>
  <c r="D17676" i="54"/>
  <c r="D17675" i="54"/>
  <c r="D17674" i="54"/>
  <c r="D17673" i="54"/>
  <c r="D17672" i="54"/>
  <c r="D17671" i="54"/>
  <c r="D17670" i="54"/>
  <c r="D17669" i="54"/>
  <c r="D17668" i="54"/>
  <c r="D17667" i="54"/>
  <c r="D17666" i="54"/>
  <c r="D17665" i="54"/>
  <c r="D17664" i="54"/>
  <c r="D17663" i="54"/>
  <c r="D17662" i="54"/>
  <c r="D17661" i="54"/>
  <c r="D17660" i="54"/>
  <c r="D17659" i="54"/>
  <c r="D17658" i="54"/>
  <c r="D17657" i="54"/>
  <c r="D17656" i="54"/>
  <c r="D17655" i="54"/>
  <c r="D17654" i="54"/>
  <c r="D17653" i="54"/>
  <c r="D17652" i="54"/>
  <c r="D17651" i="54"/>
  <c r="D17650" i="54"/>
  <c r="D17649" i="54"/>
  <c r="D17648" i="54"/>
  <c r="D17647" i="54"/>
  <c r="D17646" i="54"/>
  <c r="D17645" i="54"/>
  <c r="D17644" i="54"/>
  <c r="D17643" i="54"/>
  <c r="D17642" i="54"/>
  <c r="D17641" i="54"/>
  <c r="D17640" i="54"/>
  <c r="D17639" i="54"/>
  <c r="D17638" i="54"/>
  <c r="D17637" i="54"/>
  <c r="D17636" i="54"/>
  <c r="D17635" i="54"/>
  <c r="D17634" i="54"/>
  <c r="D17633" i="54"/>
  <c r="D17632" i="54"/>
  <c r="D17631" i="54"/>
  <c r="D17630" i="54"/>
  <c r="D17629" i="54"/>
  <c r="D17628" i="54"/>
  <c r="D17627" i="54"/>
  <c r="D17626" i="54"/>
  <c r="D17625" i="54"/>
  <c r="D17624" i="54"/>
  <c r="D17623" i="54"/>
  <c r="D17622" i="54"/>
  <c r="D17621" i="54"/>
  <c r="D17620" i="54"/>
  <c r="D17619" i="54"/>
  <c r="D17618" i="54"/>
  <c r="D17617" i="54"/>
  <c r="D17616" i="54"/>
  <c r="D17615" i="54"/>
  <c r="D17614" i="54"/>
  <c r="D17613" i="54"/>
  <c r="D17612" i="54"/>
  <c r="D17611" i="54"/>
  <c r="D17610" i="54"/>
  <c r="D17609" i="54"/>
  <c r="D17608" i="54"/>
  <c r="D17607" i="54"/>
  <c r="D17606" i="54"/>
  <c r="D17605" i="54"/>
  <c r="D17604" i="54"/>
  <c r="D17603" i="54"/>
  <c r="D17602" i="54"/>
  <c r="D17601" i="54"/>
  <c r="D17600" i="54"/>
  <c r="D17599" i="54"/>
  <c r="D17598" i="54"/>
  <c r="D17597" i="54"/>
  <c r="D17596" i="54"/>
  <c r="D17595" i="54"/>
  <c r="D17594" i="54"/>
  <c r="D17593" i="54"/>
  <c r="D17592" i="54"/>
  <c r="D17591" i="54"/>
  <c r="D17590" i="54"/>
  <c r="D17589" i="54"/>
  <c r="D17588" i="54"/>
  <c r="D17587" i="54"/>
  <c r="D17586" i="54"/>
  <c r="D17585" i="54"/>
  <c r="D17584" i="54"/>
  <c r="D17583" i="54"/>
  <c r="D17582" i="54"/>
  <c r="D17581" i="54"/>
  <c r="D17580" i="54"/>
  <c r="D17579" i="54"/>
  <c r="D17578" i="54"/>
  <c r="D17577" i="54"/>
  <c r="D17576" i="54"/>
  <c r="D17575" i="54"/>
  <c r="D17574" i="54"/>
  <c r="D17573" i="54"/>
  <c r="D17572" i="54"/>
  <c r="D17571" i="54"/>
  <c r="D17570" i="54"/>
  <c r="D17569" i="54"/>
  <c r="D17568" i="54"/>
  <c r="D17567" i="54"/>
  <c r="D17566" i="54"/>
  <c r="D17565" i="54"/>
  <c r="D17564" i="54"/>
  <c r="D17563" i="54"/>
  <c r="D17562" i="54"/>
  <c r="D17561" i="54"/>
  <c r="D17560" i="54"/>
  <c r="D17559" i="54"/>
  <c r="D17558" i="54"/>
  <c r="D17557" i="54"/>
  <c r="D17556" i="54"/>
  <c r="D17555" i="54"/>
  <c r="D17554" i="54"/>
  <c r="D17553" i="54"/>
  <c r="D17552" i="54"/>
  <c r="D17551" i="54"/>
  <c r="D17550" i="54"/>
  <c r="D17549" i="54"/>
  <c r="D17548" i="54"/>
  <c r="D17547" i="54"/>
  <c r="D17546" i="54"/>
  <c r="D17545" i="54"/>
  <c r="D17544" i="54"/>
  <c r="D17543" i="54"/>
  <c r="D17542" i="54"/>
  <c r="D17541" i="54"/>
  <c r="D17540" i="54"/>
  <c r="D17539" i="54"/>
  <c r="D17538" i="54"/>
  <c r="D17537" i="54"/>
  <c r="D17536" i="54"/>
  <c r="D17535" i="54"/>
  <c r="D17534" i="54"/>
  <c r="D17533" i="54"/>
  <c r="D17532" i="54"/>
  <c r="D17531" i="54"/>
  <c r="D17530" i="54"/>
  <c r="D17529" i="54"/>
  <c r="D17528" i="54"/>
  <c r="D17527" i="54"/>
  <c r="D17526" i="54"/>
  <c r="D17525" i="54"/>
  <c r="D17524" i="54"/>
  <c r="D17523" i="54"/>
  <c r="D17522" i="54"/>
  <c r="D17521" i="54"/>
  <c r="D17520" i="54"/>
  <c r="D17519" i="54"/>
  <c r="D17518" i="54"/>
  <c r="D17517" i="54"/>
  <c r="D17516" i="54"/>
  <c r="D17515" i="54"/>
  <c r="D17514" i="54"/>
  <c r="D17513" i="54"/>
  <c r="D17512" i="54"/>
  <c r="D17511" i="54"/>
  <c r="D17510" i="54"/>
  <c r="D17509" i="54"/>
  <c r="D17508" i="54"/>
  <c r="D17507" i="54"/>
  <c r="D17506" i="54"/>
  <c r="D17505" i="54"/>
  <c r="D17504" i="54"/>
  <c r="D17503" i="54"/>
  <c r="D17502" i="54"/>
  <c r="D17501" i="54"/>
  <c r="D17500" i="54"/>
  <c r="D17499" i="54"/>
  <c r="D17498" i="54"/>
  <c r="D17497" i="54"/>
  <c r="D17496" i="54"/>
  <c r="D17495" i="54"/>
  <c r="D17494" i="54"/>
  <c r="D17493" i="54"/>
  <c r="D17492" i="54"/>
  <c r="D17491" i="54"/>
  <c r="D17490" i="54"/>
  <c r="D17489" i="54"/>
  <c r="D17488" i="54"/>
  <c r="D17487" i="54"/>
  <c r="D17486" i="54"/>
  <c r="D17485" i="54"/>
  <c r="D17484" i="54"/>
  <c r="D17483" i="54"/>
  <c r="D17482" i="54"/>
  <c r="D17481" i="54"/>
  <c r="D17480" i="54"/>
  <c r="D17479" i="54"/>
  <c r="D17478" i="54"/>
  <c r="D17477" i="54"/>
  <c r="D17476" i="54"/>
  <c r="D17475" i="54"/>
  <c r="D17474" i="54"/>
  <c r="D17473" i="54"/>
  <c r="D17472" i="54"/>
  <c r="D17471" i="54"/>
  <c r="D17470" i="54"/>
  <c r="D17469" i="54"/>
  <c r="D17468" i="54"/>
  <c r="D17467" i="54"/>
  <c r="D17466" i="54"/>
  <c r="D17465" i="54"/>
  <c r="D17464" i="54"/>
  <c r="D17463" i="54"/>
  <c r="D17462" i="54"/>
  <c r="D17461" i="54"/>
  <c r="D17460" i="54"/>
  <c r="D17459" i="54"/>
  <c r="D17458" i="54"/>
  <c r="D17457" i="54"/>
  <c r="D17456" i="54"/>
  <c r="D17455" i="54"/>
  <c r="D17454" i="54"/>
  <c r="D17453" i="54"/>
  <c r="D17452" i="54"/>
  <c r="D17451" i="54"/>
  <c r="D17450" i="54"/>
  <c r="D17449" i="54"/>
  <c r="D17448" i="54"/>
  <c r="D17447" i="54"/>
  <c r="D17446" i="54"/>
  <c r="D17445" i="54"/>
  <c r="D17444" i="54"/>
  <c r="D17443" i="54"/>
  <c r="D17442" i="54"/>
  <c r="D17441" i="54"/>
  <c r="D17440" i="54"/>
  <c r="D17439" i="54"/>
  <c r="D17438" i="54"/>
  <c r="D17437" i="54"/>
  <c r="D17436" i="54"/>
  <c r="D17435" i="54"/>
  <c r="D17434" i="54"/>
  <c r="D17433" i="54"/>
  <c r="D17432" i="54"/>
  <c r="D17431" i="54"/>
  <c r="D17430" i="54"/>
  <c r="D17429" i="54"/>
  <c r="D17428" i="54"/>
  <c r="D17427" i="54"/>
  <c r="D17426" i="54"/>
  <c r="D17425" i="54"/>
  <c r="D17424" i="54"/>
  <c r="D17423" i="54"/>
  <c r="D17422" i="54"/>
  <c r="D17421" i="54"/>
  <c r="D17420" i="54"/>
  <c r="D17419" i="54"/>
  <c r="D17418" i="54"/>
  <c r="D17417" i="54"/>
  <c r="D17416" i="54"/>
  <c r="D17415" i="54"/>
  <c r="D17414" i="54"/>
  <c r="D17413" i="54"/>
  <c r="D17412" i="54"/>
  <c r="D17411" i="54"/>
  <c r="D17410" i="54"/>
  <c r="D17409" i="54"/>
  <c r="D17408" i="54"/>
  <c r="D17407" i="54"/>
  <c r="D17406" i="54"/>
  <c r="D17405" i="54"/>
  <c r="D17404" i="54"/>
  <c r="D17403" i="54"/>
  <c r="D17402" i="54"/>
  <c r="D17401" i="54"/>
  <c r="D17400" i="54"/>
  <c r="D17399" i="54"/>
  <c r="D17398" i="54"/>
  <c r="D17397" i="54"/>
  <c r="D17396" i="54"/>
  <c r="D17395" i="54"/>
  <c r="D17394" i="54"/>
  <c r="D17393" i="54"/>
  <c r="D17392" i="54"/>
  <c r="D17391" i="54"/>
  <c r="D17390" i="54"/>
  <c r="D17389" i="54"/>
  <c r="D17388" i="54"/>
  <c r="D17387" i="54"/>
  <c r="D17386" i="54"/>
  <c r="D17385" i="54"/>
  <c r="D17384" i="54"/>
  <c r="D17383" i="54"/>
  <c r="D17382" i="54"/>
  <c r="D17381" i="54"/>
  <c r="D17380" i="54"/>
  <c r="D17379" i="54"/>
  <c r="D17378" i="54"/>
  <c r="D17377" i="54"/>
  <c r="D17376" i="54"/>
  <c r="D17375" i="54"/>
  <c r="D17374" i="54"/>
  <c r="D17373" i="54"/>
  <c r="D17372" i="54"/>
  <c r="D17371" i="54"/>
  <c r="D17370" i="54"/>
  <c r="D17369" i="54"/>
  <c r="D17368" i="54"/>
  <c r="D17367" i="54"/>
  <c r="D17366" i="54"/>
  <c r="D17365" i="54"/>
  <c r="D17364" i="54"/>
  <c r="D17363" i="54"/>
  <c r="D17362" i="54"/>
  <c r="D17361" i="54"/>
  <c r="D17360" i="54"/>
  <c r="D17359" i="54"/>
  <c r="D17358" i="54"/>
  <c r="D17357" i="54"/>
  <c r="D17356" i="54"/>
  <c r="D17355" i="54"/>
  <c r="D17354" i="54"/>
  <c r="D17353" i="54"/>
  <c r="D17352" i="54"/>
  <c r="D17351" i="54"/>
  <c r="D17350" i="54"/>
  <c r="D17349" i="54"/>
  <c r="D17348" i="54"/>
  <c r="D17347" i="54"/>
  <c r="D17346" i="54"/>
  <c r="D17345" i="54"/>
  <c r="D17344" i="54"/>
  <c r="D17343" i="54"/>
  <c r="D17342" i="54"/>
  <c r="D17341" i="54"/>
  <c r="D17340" i="54"/>
  <c r="D17339" i="54"/>
  <c r="D17338" i="54"/>
  <c r="D17337" i="54"/>
  <c r="D17336" i="54"/>
  <c r="D17335" i="54"/>
  <c r="D17334" i="54"/>
  <c r="D17333" i="54"/>
  <c r="D17332" i="54"/>
  <c r="D17331" i="54"/>
  <c r="D17330" i="54"/>
  <c r="D17329" i="54"/>
  <c r="D17328" i="54"/>
  <c r="D17327" i="54"/>
  <c r="D17326" i="54"/>
  <c r="D17325" i="54"/>
  <c r="D17324" i="54"/>
  <c r="D17323" i="54"/>
  <c r="D17322" i="54"/>
  <c r="D17321" i="54"/>
  <c r="D17320" i="54"/>
  <c r="D17319" i="54"/>
  <c r="D17318" i="54"/>
  <c r="D17317" i="54"/>
  <c r="D17316" i="54"/>
  <c r="D17315" i="54"/>
  <c r="D17314" i="54"/>
  <c r="D17313" i="54"/>
  <c r="D17312" i="54"/>
  <c r="D17311" i="54"/>
  <c r="D17310" i="54"/>
  <c r="D17309" i="54"/>
  <c r="D17308" i="54"/>
  <c r="D17307" i="54"/>
  <c r="D17306" i="54"/>
  <c r="D17305" i="54"/>
  <c r="D17304" i="54"/>
  <c r="D17303" i="54"/>
  <c r="D17302" i="54"/>
  <c r="D17301" i="54"/>
  <c r="D17300" i="54"/>
  <c r="D17299" i="54"/>
  <c r="D17298" i="54"/>
  <c r="D17297" i="54"/>
  <c r="D17296" i="54"/>
  <c r="D17295" i="54"/>
  <c r="D17294" i="54"/>
  <c r="D17293" i="54"/>
  <c r="D17292" i="54"/>
  <c r="D17291" i="54"/>
  <c r="D17290" i="54"/>
  <c r="D17289" i="54"/>
  <c r="D17288" i="54"/>
  <c r="D17287" i="54"/>
  <c r="D17286" i="54"/>
  <c r="D17285" i="54"/>
  <c r="D17284" i="54"/>
  <c r="D17283" i="54"/>
  <c r="D17282" i="54"/>
  <c r="D17281" i="54"/>
  <c r="D17280" i="54"/>
  <c r="D17279" i="54"/>
  <c r="D17278" i="54"/>
  <c r="D17277" i="54"/>
  <c r="D17276" i="54"/>
  <c r="D17275" i="54"/>
  <c r="D17274" i="54"/>
  <c r="D17273" i="54"/>
  <c r="D17272" i="54"/>
  <c r="D17271" i="54"/>
  <c r="D17270" i="54"/>
  <c r="D17269" i="54"/>
  <c r="D17268" i="54"/>
  <c r="D17267" i="54"/>
  <c r="D17266" i="54"/>
  <c r="D17265" i="54"/>
  <c r="D17264" i="54"/>
  <c r="D17263" i="54"/>
  <c r="D17262" i="54"/>
  <c r="D17261" i="54"/>
  <c r="D17260" i="54"/>
  <c r="D17259" i="54"/>
  <c r="D17258" i="54"/>
  <c r="D17257" i="54"/>
  <c r="D17256" i="54"/>
  <c r="D17255" i="54"/>
  <c r="D17254" i="54"/>
  <c r="D17253" i="54"/>
  <c r="D17252" i="54"/>
  <c r="D17251" i="54"/>
  <c r="D17250" i="54"/>
  <c r="D17249" i="54"/>
  <c r="D17248" i="54"/>
  <c r="D17247" i="54"/>
  <c r="D17246" i="54"/>
  <c r="D17245" i="54"/>
  <c r="D17244" i="54"/>
  <c r="D17243" i="54"/>
  <c r="D17242" i="54"/>
  <c r="D17241" i="54"/>
  <c r="D17240" i="54"/>
  <c r="D17239" i="54"/>
  <c r="D17238" i="54"/>
  <c r="D17237" i="54"/>
  <c r="D17236" i="54"/>
  <c r="D17235" i="54"/>
  <c r="D17234" i="54"/>
  <c r="D17233" i="54"/>
  <c r="D17232" i="54"/>
  <c r="D17231" i="54"/>
  <c r="D17230" i="54"/>
  <c r="D17229" i="54"/>
  <c r="D17228" i="54"/>
  <c r="D17227" i="54"/>
  <c r="D17226" i="54"/>
  <c r="D17225" i="54"/>
  <c r="D17224" i="54"/>
  <c r="D17223" i="54"/>
  <c r="D17222" i="54"/>
  <c r="D17221" i="54"/>
  <c r="D17220" i="54"/>
  <c r="D17219" i="54"/>
  <c r="D17218" i="54"/>
  <c r="D17217" i="54"/>
  <c r="D17216" i="54"/>
  <c r="D17215" i="54"/>
  <c r="D17214" i="54"/>
  <c r="D17213" i="54"/>
  <c r="D17212" i="54"/>
  <c r="D17211" i="54"/>
  <c r="D17210" i="54"/>
  <c r="D17209" i="54"/>
  <c r="D17208" i="54"/>
  <c r="D17207" i="54"/>
  <c r="D17206" i="54"/>
  <c r="D17205" i="54"/>
  <c r="D17204" i="54"/>
  <c r="D17203" i="54"/>
  <c r="D17202" i="54"/>
  <c r="D17201" i="54"/>
  <c r="D17200" i="54"/>
  <c r="D17199" i="54"/>
  <c r="D17198" i="54"/>
  <c r="D17197" i="54"/>
  <c r="D17196" i="54"/>
  <c r="D17195" i="54"/>
  <c r="D17194" i="54"/>
  <c r="D17193" i="54"/>
  <c r="D17192" i="54"/>
  <c r="D17191" i="54"/>
  <c r="D17190" i="54"/>
  <c r="D17189" i="54"/>
  <c r="D17188" i="54"/>
  <c r="D17187" i="54"/>
  <c r="D17186" i="54"/>
  <c r="D17185" i="54"/>
  <c r="D17184" i="54"/>
  <c r="D17183" i="54"/>
  <c r="D17182" i="54"/>
  <c r="D17181" i="54"/>
  <c r="D17180" i="54"/>
  <c r="D17179" i="54"/>
  <c r="D17178" i="54"/>
  <c r="D17177" i="54"/>
  <c r="D17176" i="54"/>
  <c r="D17175" i="54"/>
  <c r="D17174" i="54"/>
  <c r="D17173" i="54"/>
  <c r="D17172" i="54"/>
  <c r="D17171" i="54"/>
  <c r="D17170" i="54"/>
  <c r="D17169" i="54"/>
  <c r="D17168" i="54"/>
  <c r="D17167" i="54"/>
  <c r="D17166" i="54"/>
  <c r="D17165" i="54"/>
  <c r="D17164" i="54"/>
  <c r="D17163" i="54"/>
  <c r="D17162" i="54"/>
  <c r="D17161" i="54"/>
  <c r="D17160" i="54"/>
  <c r="D17159" i="54"/>
  <c r="D17158" i="54"/>
  <c r="D17157" i="54"/>
  <c r="D17156" i="54"/>
  <c r="D17155" i="54"/>
  <c r="D17154" i="54"/>
  <c r="D17153" i="54"/>
  <c r="D17152" i="54"/>
  <c r="D17151" i="54"/>
  <c r="D17150" i="54"/>
  <c r="D17149" i="54"/>
  <c r="D17148" i="54"/>
  <c r="D17147" i="54"/>
  <c r="D17146" i="54"/>
  <c r="D17145" i="54"/>
  <c r="D17144" i="54"/>
  <c r="D17143" i="54"/>
  <c r="D17142" i="54"/>
  <c r="D17141" i="54"/>
  <c r="D17140" i="54"/>
  <c r="D17139" i="54"/>
  <c r="D17138" i="54"/>
  <c r="D17137" i="54"/>
  <c r="D17136" i="54"/>
  <c r="D17135" i="54"/>
  <c r="D17134" i="54"/>
  <c r="D17133" i="54"/>
  <c r="D17132" i="54"/>
  <c r="D17131" i="54"/>
  <c r="D17130" i="54"/>
  <c r="D17129" i="54"/>
  <c r="D17128" i="54"/>
  <c r="D17127" i="54"/>
  <c r="D17126" i="54"/>
  <c r="D17125" i="54"/>
  <c r="D17124" i="54"/>
  <c r="D17123" i="54"/>
  <c r="D17122" i="54"/>
  <c r="D17121" i="54"/>
  <c r="D17120" i="54"/>
  <c r="D17119" i="54"/>
  <c r="D17118" i="54"/>
  <c r="D17117" i="54"/>
  <c r="D17116" i="54"/>
  <c r="D17115" i="54"/>
  <c r="D17114" i="54"/>
  <c r="D17113" i="54"/>
  <c r="D17112" i="54"/>
  <c r="D17111" i="54"/>
  <c r="D17110" i="54"/>
  <c r="D17109" i="54"/>
  <c r="D17108" i="54"/>
  <c r="D17107" i="54"/>
  <c r="D17106" i="54"/>
  <c r="D17105" i="54"/>
  <c r="D17104" i="54"/>
  <c r="D17103" i="54"/>
  <c r="D17102" i="54"/>
  <c r="D17101" i="54"/>
  <c r="D17100" i="54"/>
  <c r="D17099" i="54"/>
  <c r="D17098" i="54"/>
  <c r="D17097" i="54"/>
  <c r="D17096" i="54"/>
  <c r="D17095" i="54"/>
  <c r="D17094" i="54"/>
  <c r="D17093" i="54"/>
  <c r="D17092" i="54"/>
  <c r="D17091" i="54"/>
  <c r="D17090" i="54"/>
  <c r="D17089" i="54"/>
  <c r="D17088" i="54"/>
  <c r="D17087" i="54"/>
  <c r="D17086" i="54"/>
  <c r="D17085" i="54"/>
  <c r="D17084" i="54"/>
  <c r="D17083" i="54"/>
  <c r="D17082" i="54"/>
  <c r="D17081" i="54"/>
  <c r="D17080" i="54"/>
  <c r="D17079" i="54"/>
  <c r="D17078" i="54"/>
  <c r="D17077" i="54"/>
  <c r="D17076" i="54"/>
  <c r="D17075" i="54"/>
  <c r="D17074" i="54"/>
  <c r="D17073" i="54"/>
  <c r="D17072" i="54"/>
  <c r="D17071" i="54"/>
  <c r="D17070" i="54"/>
  <c r="D17069" i="54"/>
  <c r="D17068" i="54"/>
  <c r="D17067" i="54"/>
  <c r="D17066" i="54"/>
  <c r="D17065" i="54"/>
  <c r="D17064" i="54"/>
  <c r="D17063" i="54"/>
  <c r="D17062" i="54"/>
  <c r="D17061" i="54"/>
  <c r="D17060" i="54"/>
  <c r="D17059" i="54"/>
  <c r="D17058" i="54"/>
  <c r="D17057" i="54"/>
  <c r="D17056" i="54"/>
  <c r="D17055" i="54"/>
  <c r="D17054" i="54"/>
  <c r="D17053" i="54"/>
  <c r="D17052" i="54"/>
  <c r="D17051" i="54"/>
  <c r="D17050" i="54"/>
  <c r="D17049" i="54"/>
  <c r="D17048" i="54"/>
  <c r="D17047" i="54"/>
  <c r="D17046" i="54"/>
  <c r="D17045" i="54"/>
  <c r="D17044" i="54"/>
  <c r="D17043" i="54"/>
  <c r="D17042" i="54"/>
  <c r="D17041" i="54"/>
  <c r="D17040" i="54"/>
  <c r="D17039" i="54"/>
  <c r="D17038" i="54"/>
  <c r="D17037" i="54"/>
  <c r="D17036" i="54"/>
  <c r="D17035" i="54"/>
  <c r="D17034" i="54"/>
  <c r="D17033" i="54"/>
  <c r="D17032" i="54"/>
  <c r="D17031" i="54"/>
  <c r="D17030" i="54"/>
  <c r="D17029" i="54"/>
  <c r="D17028" i="54"/>
  <c r="D17027" i="54"/>
  <c r="D17026" i="54"/>
  <c r="D17025" i="54"/>
  <c r="D17024" i="54"/>
  <c r="D17023" i="54"/>
  <c r="D17022" i="54"/>
  <c r="D17021" i="54"/>
  <c r="D17020" i="54"/>
  <c r="D17019" i="54"/>
  <c r="D17018" i="54"/>
  <c r="D17017" i="54"/>
  <c r="D17016" i="54"/>
  <c r="D17015" i="54"/>
  <c r="D17014" i="54"/>
  <c r="D17013" i="54"/>
  <c r="D17012" i="54"/>
  <c r="D17011" i="54"/>
  <c r="D17010" i="54"/>
  <c r="D17009" i="54"/>
  <c r="D17008" i="54"/>
  <c r="D17007" i="54"/>
  <c r="D17006" i="54"/>
  <c r="D17005" i="54"/>
  <c r="D17004" i="54"/>
  <c r="D17003" i="54"/>
  <c r="D17002" i="54"/>
  <c r="D17001" i="54"/>
  <c r="D17000" i="54"/>
  <c r="D16999" i="54"/>
  <c r="D16998" i="54"/>
  <c r="D16997" i="54"/>
  <c r="D16996" i="54"/>
  <c r="D16995" i="54"/>
  <c r="D16994" i="54"/>
  <c r="D16993" i="54"/>
  <c r="D16992" i="54"/>
  <c r="D16991" i="54"/>
  <c r="D16990" i="54"/>
  <c r="D16989" i="54"/>
  <c r="D16988" i="54"/>
  <c r="D16987" i="54"/>
  <c r="D16986" i="54"/>
  <c r="D16985" i="54"/>
  <c r="D16984" i="54"/>
  <c r="D16983" i="54"/>
  <c r="D16982" i="54"/>
  <c r="D16981" i="54"/>
  <c r="D16980" i="54"/>
  <c r="D16979" i="54"/>
  <c r="D16978" i="54"/>
  <c r="D16977" i="54"/>
  <c r="D16976" i="54"/>
  <c r="D16975" i="54"/>
  <c r="D16974" i="54"/>
  <c r="D16973" i="54"/>
  <c r="D16972" i="54"/>
  <c r="D16971" i="54"/>
  <c r="D16970" i="54"/>
  <c r="D16969" i="54"/>
  <c r="D16968" i="54"/>
  <c r="D16967" i="54"/>
  <c r="D16966" i="54"/>
  <c r="D16965" i="54"/>
  <c r="D16964" i="54"/>
  <c r="D16963" i="54"/>
  <c r="D16962" i="54"/>
  <c r="D16961" i="54"/>
  <c r="D16960" i="54"/>
  <c r="D16959" i="54"/>
  <c r="D16958" i="54"/>
  <c r="D16957" i="54"/>
  <c r="D16956" i="54"/>
  <c r="D16955" i="54"/>
  <c r="D16954" i="54"/>
  <c r="D16953" i="54"/>
  <c r="D16952" i="54"/>
  <c r="D16951" i="54"/>
  <c r="D16950" i="54"/>
  <c r="D16949" i="54"/>
  <c r="D16948" i="54"/>
  <c r="D16947" i="54"/>
  <c r="D16946" i="54"/>
  <c r="D16945" i="54"/>
  <c r="D16944" i="54"/>
  <c r="D16943" i="54"/>
  <c r="D16942" i="54"/>
  <c r="D16941" i="54"/>
  <c r="D16940" i="54"/>
  <c r="D16939" i="54"/>
  <c r="D16938" i="54"/>
  <c r="D16937" i="54"/>
  <c r="D16936" i="54"/>
  <c r="D16935" i="54"/>
  <c r="D16934" i="54"/>
  <c r="D16933" i="54"/>
  <c r="D16932" i="54"/>
  <c r="D16931" i="54"/>
  <c r="D16930" i="54"/>
  <c r="D16929" i="54"/>
  <c r="D16928" i="54"/>
  <c r="D16927" i="54"/>
  <c r="D16926" i="54"/>
  <c r="D16925" i="54"/>
  <c r="D16924" i="54"/>
  <c r="D16923" i="54"/>
  <c r="D16922" i="54"/>
  <c r="D16921" i="54"/>
  <c r="D16920" i="54"/>
  <c r="D16919" i="54"/>
  <c r="D16918" i="54"/>
  <c r="D16917" i="54"/>
  <c r="D16916" i="54"/>
  <c r="D16915" i="54"/>
  <c r="D16914" i="54"/>
  <c r="D16913" i="54"/>
  <c r="D16912" i="54"/>
  <c r="D16911" i="54"/>
  <c r="D16910" i="54"/>
  <c r="D16909" i="54"/>
  <c r="D16908" i="54"/>
  <c r="D16907" i="54"/>
  <c r="D16906" i="54"/>
  <c r="D16905" i="54"/>
  <c r="D16904" i="54"/>
  <c r="D16903" i="54"/>
  <c r="D16902" i="54"/>
  <c r="D16901" i="54"/>
  <c r="D16900" i="54"/>
  <c r="D16899" i="54"/>
  <c r="D16898" i="54"/>
  <c r="D16897" i="54"/>
  <c r="D16896" i="54"/>
  <c r="D16895" i="54"/>
  <c r="D16894" i="54"/>
  <c r="D16893" i="54"/>
  <c r="D16892" i="54"/>
  <c r="D16891" i="54"/>
  <c r="D16890" i="54"/>
  <c r="D16889" i="54"/>
  <c r="D16888" i="54"/>
  <c r="D16887" i="54"/>
  <c r="D16886" i="54"/>
  <c r="D16885" i="54"/>
  <c r="D16884" i="54"/>
  <c r="D16883" i="54"/>
  <c r="D16882" i="54"/>
  <c r="D16881" i="54"/>
  <c r="D16880" i="54"/>
  <c r="D16879" i="54"/>
  <c r="D16878" i="54"/>
  <c r="D16877" i="54"/>
  <c r="D16876" i="54"/>
  <c r="D16875" i="54"/>
  <c r="D16874" i="54"/>
  <c r="D16873" i="54"/>
  <c r="D16872" i="54"/>
  <c r="D16871" i="54"/>
  <c r="D16870" i="54"/>
  <c r="D16869" i="54"/>
  <c r="D16868" i="54"/>
  <c r="D16867" i="54"/>
  <c r="D16866" i="54"/>
  <c r="D16865" i="54"/>
  <c r="D16864" i="54"/>
  <c r="D16863" i="54"/>
  <c r="D16862" i="54"/>
  <c r="D16861" i="54"/>
  <c r="D16860" i="54"/>
  <c r="D16859" i="54"/>
  <c r="D16858" i="54"/>
  <c r="D16857" i="54"/>
  <c r="D16856" i="54"/>
  <c r="D16855" i="54"/>
  <c r="D16854" i="54"/>
  <c r="D16853" i="54"/>
  <c r="D16852" i="54"/>
  <c r="D16851" i="54"/>
  <c r="D16850" i="54"/>
  <c r="D16849" i="54"/>
  <c r="D16848" i="54"/>
  <c r="D16847" i="54"/>
  <c r="D16846" i="54"/>
  <c r="D16845" i="54"/>
  <c r="D16844" i="54"/>
  <c r="D16843" i="54"/>
  <c r="D16842" i="54"/>
  <c r="D16841" i="54"/>
  <c r="D16840" i="54"/>
  <c r="D16839" i="54"/>
  <c r="D16838" i="54"/>
  <c r="D16837" i="54"/>
  <c r="D16836" i="54"/>
  <c r="D16835" i="54"/>
  <c r="D16834" i="54"/>
  <c r="D16833" i="54"/>
  <c r="D16832" i="54"/>
  <c r="D16831" i="54"/>
  <c r="D16830" i="54"/>
  <c r="D16829" i="54"/>
  <c r="D16828" i="54"/>
  <c r="D16827" i="54"/>
  <c r="D16826" i="54"/>
  <c r="D16825" i="54"/>
  <c r="D16824" i="54"/>
  <c r="D16823" i="54"/>
  <c r="D16822" i="54"/>
  <c r="D16821" i="54"/>
  <c r="D16820" i="54"/>
  <c r="D16819" i="54"/>
  <c r="D16818" i="54"/>
  <c r="D16817" i="54"/>
  <c r="D16816" i="54"/>
  <c r="D16815" i="54"/>
  <c r="D16814" i="54"/>
  <c r="D16813" i="54"/>
  <c r="D16812" i="54"/>
  <c r="D16811" i="54"/>
  <c r="D16810" i="54"/>
  <c r="D16809" i="54"/>
  <c r="D16808" i="54"/>
  <c r="D16807" i="54"/>
  <c r="D16806" i="54"/>
  <c r="D16805" i="54"/>
  <c r="D16804" i="54"/>
  <c r="D16803" i="54"/>
  <c r="D16802" i="54"/>
  <c r="D16801" i="54"/>
  <c r="D16800" i="54"/>
  <c r="D16799" i="54"/>
  <c r="D16798" i="54"/>
  <c r="D16797" i="54"/>
  <c r="D16796" i="54"/>
  <c r="D16795" i="54"/>
  <c r="D16794" i="54"/>
  <c r="D16793" i="54"/>
  <c r="D16792" i="54"/>
  <c r="D16791" i="54"/>
  <c r="D16790" i="54"/>
  <c r="D16789" i="54"/>
  <c r="D16788" i="54"/>
  <c r="D16787" i="54"/>
  <c r="D16786" i="54"/>
  <c r="D16785" i="54"/>
  <c r="D16784" i="54"/>
  <c r="D16783" i="54"/>
  <c r="D16782" i="54"/>
  <c r="D16781" i="54"/>
  <c r="D16780" i="54"/>
  <c r="D16779" i="54"/>
  <c r="D16778" i="54"/>
  <c r="D16777" i="54"/>
  <c r="D16776" i="54"/>
  <c r="D16775" i="54"/>
  <c r="D16774" i="54"/>
  <c r="D16773" i="54"/>
  <c r="D16772" i="54"/>
  <c r="D16771" i="54"/>
  <c r="D16770" i="54"/>
  <c r="D16769" i="54"/>
  <c r="D16768" i="54"/>
  <c r="D16767" i="54"/>
  <c r="D16766" i="54"/>
  <c r="D16765" i="54"/>
  <c r="D16764" i="54"/>
  <c r="D16763" i="54"/>
  <c r="D16762" i="54"/>
  <c r="D16761" i="54"/>
  <c r="D16760" i="54"/>
  <c r="D16759" i="54"/>
  <c r="D16758" i="54"/>
  <c r="D16757" i="54"/>
  <c r="D16756" i="54"/>
  <c r="D16755" i="54"/>
  <c r="D16754" i="54"/>
  <c r="D16753" i="54"/>
  <c r="D16752" i="54"/>
  <c r="D16751" i="54"/>
  <c r="D16750" i="54"/>
  <c r="D16749" i="54"/>
  <c r="D16748" i="54"/>
  <c r="D16747" i="54"/>
  <c r="D16746" i="54"/>
  <c r="D16745" i="54"/>
  <c r="D16744" i="54"/>
  <c r="D16743" i="54"/>
  <c r="D16742" i="54"/>
  <c r="D16741" i="54"/>
  <c r="D16740" i="54"/>
  <c r="D16739" i="54"/>
  <c r="D16738" i="54"/>
  <c r="D16737" i="54"/>
  <c r="D16736" i="54"/>
  <c r="D16735" i="54"/>
  <c r="D16734" i="54"/>
  <c r="D16733" i="54"/>
  <c r="D16732" i="54"/>
  <c r="D16731" i="54"/>
  <c r="D16730" i="54"/>
  <c r="D16729" i="54"/>
  <c r="D16728" i="54"/>
  <c r="D16727" i="54"/>
  <c r="D16726" i="54"/>
  <c r="D16725" i="54"/>
  <c r="D16724" i="54"/>
  <c r="D16723" i="54"/>
  <c r="D16722" i="54"/>
  <c r="D16721" i="54"/>
  <c r="D16720" i="54"/>
  <c r="D16719" i="54"/>
  <c r="D16718" i="54"/>
  <c r="D16717" i="54"/>
  <c r="D16716" i="54"/>
  <c r="D16715" i="54"/>
  <c r="D16714" i="54"/>
  <c r="D16713" i="54"/>
  <c r="D16712" i="54"/>
  <c r="D16711" i="54"/>
  <c r="D16710" i="54"/>
  <c r="D16709" i="54"/>
  <c r="D16708" i="54"/>
  <c r="D16707" i="54"/>
  <c r="D16706" i="54"/>
  <c r="D16705" i="54"/>
  <c r="D16704" i="54"/>
  <c r="D16703" i="54"/>
  <c r="D16702" i="54"/>
  <c r="D16701" i="54"/>
  <c r="D16700" i="54"/>
  <c r="D16699" i="54"/>
  <c r="D16698" i="54"/>
  <c r="D16697" i="54"/>
  <c r="D16696" i="54"/>
  <c r="D16695" i="54"/>
  <c r="D16694" i="54"/>
  <c r="D16693" i="54"/>
  <c r="D16692" i="54"/>
  <c r="D16691" i="54"/>
  <c r="D16690" i="54"/>
  <c r="D16689" i="54"/>
  <c r="D16688" i="54"/>
  <c r="D16687" i="54"/>
  <c r="D16686" i="54"/>
  <c r="D16685" i="54"/>
  <c r="D16684" i="54"/>
  <c r="D16683" i="54"/>
  <c r="D16682" i="54"/>
  <c r="D16681" i="54"/>
  <c r="D16680" i="54"/>
  <c r="D16679" i="54"/>
  <c r="D16678" i="54"/>
  <c r="D16677" i="54"/>
  <c r="D16676" i="54"/>
  <c r="D16675" i="54"/>
  <c r="D16674" i="54"/>
  <c r="D16673" i="54"/>
  <c r="D16672" i="54"/>
  <c r="D16671" i="54"/>
  <c r="D16670" i="54"/>
  <c r="D16669" i="54"/>
  <c r="D16668" i="54"/>
  <c r="D16667" i="54"/>
  <c r="D16666" i="54"/>
  <c r="D16665" i="54"/>
  <c r="D16664" i="54"/>
  <c r="D16663" i="54"/>
  <c r="D16662" i="54"/>
  <c r="D16661" i="54"/>
  <c r="D16660" i="54"/>
  <c r="D16659" i="54"/>
  <c r="D16658" i="54"/>
  <c r="D16657" i="54"/>
  <c r="D16656" i="54"/>
  <c r="D16655" i="54"/>
  <c r="D16654" i="54"/>
  <c r="D16653" i="54"/>
  <c r="D16652" i="54"/>
  <c r="D16651" i="54"/>
  <c r="D16650" i="54"/>
  <c r="D16649" i="54"/>
  <c r="D16648" i="54"/>
  <c r="D16647" i="54"/>
  <c r="D16646" i="54"/>
  <c r="D16645" i="54"/>
  <c r="D16644" i="54"/>
  <c r="D16643" i="54"/>
  <c r="D16642" i="54"/>
  <c r="D16641" i="54"/>
  <c r="D16640" i="54"/>
  <c r="D16639" i="54"/>
  <c r="D16638" i="54"/>
  <c r="D16637" i="54"/>
  <c r="D16636" i="54"/>
  <c r="D16635" i="54"/>
  <c r="D16634" i="54"/>
  <c r="D16633" i="54"/>
  <c r="D16632" i="54"/>
  <c r="D16631" i="54"/>
  <c r="D16630" i="54"/>
  <c r="D16629" i="54"/>
  <c r="D16628" i="54"/>
  <c r="D16627" i="54"/>
  <c r="D16626" i="54"/>
  <c r="D16625" i="54"/>
  <c r="D16624" i="54"/>
  <c r="D16623" i="54"/>
  <c r="D16622" i="54"/>
  <c r="D16621" i="54"/>
  <c r="D16620" i="54"/>
  <c r="D16619" i="54"/>
  <c r="D16618" i="54"/>
  <c r="D16617" i="54"/>
  <c r="D16616" i="54"/>
  <c r="D16615" i="54"/>
  <c r="D16614" i="54"/>
  <c r="D16613" i="54"/>
  <c r="D16612" i="54"/>
  <c r="D16611" i="54"/>
  <c r="D16610" i="54"/>
  <c r="D16609" i="54"/>
  <c r="D16608" i="54"/>
  <c r="D16607" i="54"/>
  <c r="D16606" i="54"/>
  <c r="D16605" i="54"/>
  <c r="D16604" i="54"/>
  <c r="D16603" i="54"/>
  <c r="D16602" i="54"/>
  <c r="D16601" i="54"/>
  <c r="D16600" i="54"/>
  <c r="D16599" i="54"/>
  <c r="D16598" i="54"/>
  <c r="D16597" i="54"/>
  <c r="D16596" i="54"/>
  <c r="D16595" i="54"/>
  <c r="D16594" i="54"/>
  <c r="D16593" i="54"/>
  <c r="D16592" i="54"/>
  <c r="D16591" i="54"/>
  <c r="D16590" i="54"/>
  <c r="D16589" i="54"/>
  <c r="D16588" i="54"/>
  <c r="D16587" i="54"/>
  <c r="D16586" i="54"/>
  <c r="D16585" i="54"/>
  <c r="D16584" i="54"/>
  <c r="D16583" i="54"/>
  <c r="D16582" i="54"/>
  <c r="D16581" i="54"/>
  <c r="D16580" i="54"/>
  <c r="D16579" i="54"/>
  <c r="D16578" i="54"/>
  <c r="D16577" i="54"/>
  <c r="D16576" i="54"/>
  <c r="D16575" i="54"/>
  <c r="D16574" i="54"/>
  <c r="D16573" i="54"/>
  <c r="D16572" i="54"/>
  <c r="D16571" i="54"/>
  <c r="D16570" i="54"/>
  <c r="D16569" i="54"/>
  <c r="D16568" i="54"/>
  <c r="D16567" i="54"/>
  <c r="D16566" i="54"/>
  <c r="D16565" i="54"/>
  <c r="D16564" i="54"/>
  <c r="D16563" i="54"/>
  <c r="D16562" i="54"/>
  <c r="D16561" i="54"/>
  <c r="D16560" i="54"/>
  <c r="D16559" i="54"/>
  <c r="D16558" i="54"/>
  <c r="D16557" i="54"/>
  <c r="D16556" i="54"/>
  <c r="D16555" i="54"/>
  <c r="D16554" i="54"/>
  <c r="D16553" i="54"/>
  <c r="D16552" i="54"/>
  <c r="D16551" i="54"/>
  <c r="D16550" i="54"/>
  <c r="D16549" i="54"/>
  <c r="D16548" i="54"/>
  <c r="D16547" i="54"/>
  <c r="D16546" i="54"/>
  <c r="D16545" i="54"/>
  <c r="D16544" i="54"/>
  <c r="D16543" i="54"/>
  <c r="D16542" i="54"/>
  <c r="D16541" i="54"/>
  <c r="D16540" i="54"/>
  <c r="D16539" i="54"/>
  <c r="D16538" i="54"/>
  <c r="D16537" i="54"/>
  <c r="D16536" i="54"/>
  <c r="D16535" i="54"/>
  <c r="D16534" i="54"/>
  <c r="D16533" i="54"/>
  <c r="D16532" i="54"/>
  <c r="D16531" i="54"/>
  <c r="D16530" i="54"/>
  <c r="D16529" i="54"/>
  <c r="D16528" i="54"/>
  <c r="D16527" i="54"/>
  <c r="D16526" i="54"/>
  <c r="D16525" i="54"/>
  <c r="D16524" i="54"/>
  <c r="D16523" i="54"/>
  <c r="D16522" i="54"/>
  <c r="D16521" i="54"/>
  <c r="D16520" i="54"/>
  <c r="D16519" i="54"/>
  <c r="D16518" i="54"/>
  <c r="D16517" i="54"/>
  <c r="D16516" i="54"/>
  <c r="D16515" i="54"/>
  <c r="D16514" i="54"/>
  <c r="D16513" i="54"/>
  <c r="D16512" i="54"/>
  <c r="D16511" i="54"/>
  <c r="D16510" i="54"/>
  <c r="D16509" i="54"/>
  <c r="D16508" i="54"/>
  <c r="D16507" i="54"/>
  <c r="D16506" i="54"/>
  <c r="D16505" i="54"/>
  <c r="D16504" i="54"/>
  <c r="D16503" i="54"/>
  <c r="D16502" i="54"/>
  <c r="D16501" i="54"/>
  <c r="D16500" i="54"/>
  <c r="D16499" i="54"/>
  <c r="D16498" i="54"/>
  <c r="D16497" i="54"/>
  <c r="D16496" i="54"/>
  <c r="D16495" i="54"/>
  <c r="D16494" i="54"/>
  <c r="D16493" i="54"/>
  <c r="D16492" i="54"/>
  <c r="D16491" i="54"/>
  <c r="D16490" i="54"/>
  <c r="D16489" i="54"/>
  <c r="D16488" i="54"/>
  <c r="D16487" i="54"/>
  <c r="D16486" i="54"/>
  <c r="D16485" i="54"/>
  <c r="D16484" i="54"/>
  <c r="D16483" i="54"/>
  <c r="D16482" i="54"/>
  <c r="D16481" i="54"/>
  <c r="D16480" i="54"/>
  <c r="D16479" i="54"/>
  <c r="D16478" i="54"/>
  <c r="D16477" i="54"/>
  <c r="D16476" i="54"/>
  <c r="D16475" i="54"/>
  <c r="D16474" i="54"/>
  <c r="D16473" i="54"/>
  <c r="D16472" i="54"/>
  <c r="D16471" i="54"/>
  <c r="D16470" i="54"/>
  <c r="D16469" i="54"/>
  <c r="D16468" i="54"/>
  <c r="D16467" i="54"/>
  <c r="D16466" i="54"/>
  <c r="D16465" i="54"/>
  <c r="D16464" i="54"/>
  <c r="D16463" i="54"/>
  <c r="D16462" i="54"/>
  <c r="D16461" i="54"/>
  <c r="D16460" i="54"/>
  <c r="D16459" i="54"/>
  <c r="D16458" i="54"/>
  <c r="D16457" i="54"/>
  <c r="D16456" i="54"/>
  <c r="D16455" i="54"/>
  <c r="D16454" i="54"/>
  <c r="D16453" i="54"/>
  <c r="D16452" i="54"/>
  <c r="D16451" i="54"/>
  <c r="D16450" i="54"/>
  <c r="D16449" i="54"/>
  <c r="D16448" i="54"/>
  <c r="D16447" i="54"/>
  <c r="D16446" i="54"/>
  <c r="D16445" i="54"/>
  <c r="D16444" i="54"/>
  <c r="D16443" i="54"/>
  <c r="D16442" i="54"/>
  <c r="D16441" i="54"/>
  <c r="D16440" i="54"/>
  <c r="D16439" i="54"/>
  <c r="D16438" i="54"/>
  <c r="D16437" i="54"/>
  <c r="D16436" i="54"/>
  <c r="D16435" i="54"/>
  <c r="D16434" i="54"/>
  <c r="D16433" i="54"/>
  <c r="D16432" i="54"/>
  <c r="D16431" i="54"/>
  <c r="D16430" i="54"/>
  <c r="D16429" i="54"/>
  <c r="D16428" i="54"/>
  <c r="D16427" i="54"/>
  <c r="D16426" i="54"/>
  <c r="D16425" i="54"/>
  <c r="D16424" i="54"/>
  <c r="D16423" i="54"/>
  <c r="D16422" i="54"/>
  <c r="D16421" i="54"/>
  <c r="D16420" i="54"/>
  <c r="D16419" i="54"/>
  <c r="D16418" i="54"/>
  <c r="D16417" i="54"/>
  <c r="D16416" i="54"/>
  <c r="D16415" i="54"/>
  <c r="D16414" i="54"/>
  <c r="D16413" i="54"/>
  <c r="D16412" i="54"/>
  <c r="D16411" i="54"/>
  <c r="D16410" i="54"/>
  <c r="D16409" i="54"/>
  <c r="D16408" i="54"/>
  <c r="D16407" i="54"/>
  <c r="D16406" i="54"/>
  <c r="D16405" i="54"/>
  <c r="D16404" i="54"/>
  <c r="D16403" i="54"/>
  <c r="D16402" i="54"/>
  <c r="D16401" i="54"/>
  <c r="D16400" i="54"/>
  <c r="D16399" i="54"/>
  <c r="D16398" i="54"/>
  <c r="D16397" i="54"/>
  <c r="D16396" i="54"/>
  <c r="D16395" i="54"/>
  <c r="D16394" i="54"/>
  <c r="D16393" i="54"/>
  <c r="D16392" i="54"/>
  <c r="D16391" i="54"/>
  <c r="D16390" i="54"/>
  <c r="D16389" i="54"/>
  <c r="D16388" i="54"/>
  <c r="D16387" i="54"/>
  <c r="D16386" i="54"/>
  <c r="D16385" i="54"/>
  <c r="D16384" i="54"/>
  <c r="D16383" i="54"/>
  <c r="D16382" i="54"/>
  <c r="D16381" i="54"/>
  <c r="D16380" i="54"/>
  <c r="D16379" i="54"/>
  <c r="D16378" i="54"/>
  <c r="D16377" i="54"/>
  <c r="D16376" i="54"/>
  <c r="D16375" i="54"/>
  <c r="D16374" i="54"/>
  <c r="D16373" i="54"/>
  <c r="D16372" i="54"/>
  <c r="D16371" i="54"/>
  <c r="D16370" i="54"/>
  <c r="D16369" i="54"/>
  <c r="D16368" i="54"/>
  <c r="D16367" i="54"/>
  <c r="D16366" i="54"/>
  <c r="D16365" i="54"/>
  <c r="D16364" i="54"/>
  <c r="D16363" i="54"/>
  <c r="D16362" i="54"/>
  <c r="D16361" i="54"/>
  <c r="D16360" i="54"/>
  <c r="D16359" i="54"/>
  <c r="D16358" i="54"/>
  <c r="D16357" i="54"/>
  <c r="D16356" i="54"/>
  <c r="D16355" i="54"/>
  <c r="D16354" i="54"/>
  <c r="D16353" i="54"/>
  <c r="D16352" i="54"/>
  <c r="D16351" i="54"/>
  <c r="D16350" i="54"/>
  <c r="D16349" i="54"/>
  <c r="D16348" i="54"/>
  <c r="D16347" i="54"/>
  <c r="D16346" i="54"/>
  <c r="D16345" i="54"/>
  <c r="D16344" i="54"/>
  <c r="D16343" i="54"/>
  <c r="D16342" i="54"/>
  <c r="D16341" i="54"/>
  <c r="D16340" i="54"/>
  <c r="D16339" i="54"/>
  <c r="D16338" i="54"/>
  <c r="D16337" i="54"/>
  <c r="D16336" i="54"/>
  <c r="D16335" i="54"/>
  <c r="D16334" i="54"/>
  <c r="D16333" i="54"/>
  <c r="D16332" i="54"/>
  <c r="D16331" i="54"/>
  <c r="D16330" i="54"/>
  <c r="D16329" i="54"/>
  <c r="D16328" i="54"/>
  <c r="D16327" i="54"/>
  <c r="D16326" i="54"/>
  <c r="D16325" i="54"/>
  <c r="D16324" i="54"/>
  <c r="D16323" i="54"/>
  <c r="D16322" i="54"/>
  <c r="D16321" i="54"/>
  <c r="D16320" i="54"/>
  <c r="D16319" i="54"/>
  <c r="D16318" i="54"/>
  <c r="D16317" i="54"/>
  <c r="D16316" i="54"/>
  <c r="D16315" i="54"/>
  <c r="D16314" i="54"/>
  <c r="D16313" i="54"/>
  <c r="D16312" i="54"/>
  <c r="D16311" i="54"/>
  <c r="D16310" i="54"/>
  <c r="D16309" i="54"/>
  <c r="D16308" i="54"/>
  <c r="D16307" i="54"/>
  <c r="D16306" i="54"/>
  <c r="D16305" i="54"/>
  <c r="D16304" i="54"/>
  <c r="D16303" i="54"/>
  <c r="D16302" i="54"/>
  <c r="D16301" i="54"/>
  <c r="D16300" i="54"/>
  <c r="D16299" i="54"/>
  <c r="D16298" i="54"/>
  <c r="D16297" i="54"/>
  <c r="D16296" i="54"/>
  <c r="D16295" i="54"/>
  <c r="D16294" i="54"/>
  <c r="D16293" i="54"/>
  <c r="D16292" i="54"/>
  <c r="D16291" i="54"/>
  <c r="D16290" i="54"/>
  <c r="D16289" i="54"/>
  <c r="D16288" i="54"/>
  <c r="D16287" i="54"/>
  <c r="D16286" i="54"/>
  <c r="D16285" i="54"/>
  <c r="D16284" i="54"/>
  <c r="D16283" i="54"/>
  <c r="D16282" i="54"/>
  <c r="D16281" i="54"/>
  <c r="D16280" i="54"/>
  <c r="D16279" i="54"/>
  <c r="D16278" i="54"/>
  <c r="D16277" i="54"/>
  <c r="D16276" i="54"/>
  <c r="D16275" i="54"/>
  <c r="D16274" i="54"/>
  <c r="D16273" i="54"/>
  <c r="D16272" i="54"/>
  <c r="D16271" i="54"/>
  <c r="D16270" i="54"/>
  <c r="D16269" i="54"/>
  <c r="D16268" i="54"/>
  <c r="D16267" i="54"/>
  <c r="D16266" i="54"/>
  <c r="D16265" i="54"/>
  <c r="D16264" i="54"/>
  <c r="D16263" i="54"/>
  <c r="D16262" i="54"/>
  <c r="D16261" i="54"/>
  <c r="D16260" i="54"/>
  <c r="D16259" i="54"/>
  <c r="D16258" i="54"/>
  <c r="D16257" i="54"/>
  <c r="D16256" i="54"/>
  <c r="D16255" i="54"/>
  <c r="D16254" i="54"/>
  <c r="D16253" i="54"/>
  <c r="D16252" i="54"/>
  <c r="D16251" i="54"/>
  <c r="D16250" i="54"/>
  <c r="D16249" i="54"/>
  <c r="D16248" i="54"/>
  <c r="D16247" i="54"/>
  <c r="D16246" i="54"/>
  <c r="D16245" i="54"/>
  <c r="D16244" i="54"/>
  <c r="D16243" i="54"/>
  <c r="D16242" i="54"/>
  <c r="D16241" i="54"/>
  <c r="D16240" i="54"/>
  <c r="D16239" i="54"/>
  <c r="D16238" i="54"/>
  <c r="D16237" i="54"/>
  <c r="D16236" i="54"/>
  <c r="D16235" i="54"/>
  <c r="D16234" i="54"/>
  <c r="D16233" i="54"/>
  <c r="D16232" i="54"/>
  <c r="D16231" i="54"/>
  <c r="D16230" i="54"/>
  <c r="D16229" i="54"/>
  <c r="D16228" i="54"/>
  <c r="D16227" i="54"/>
  <c r="D16226" i="54"/>
  <c r="D16225" i="54"/>
  <c r="D16224" i="54"/>
  <c r="D16223" i="54"/>
  <c r="D16222" i="54"/>
  <c r="D16221" i="54"/>
  <c r="D16220" i="54"/>
  <c r="D16219" i="54"/>
  <c r="D16218" i="54"/>
  <c r="D16217" i="54"/>
  <c r="D16216" i="54"/>
  <c r="D16215" i="54"/>
  <c r="D16214" i="54"/>
  <c r="D16213" i="54"/>
  <c r="D16212" i="54"/>
  <c r="D16211" i="54"/>
  <c r="D16210" i="54"/>
  <c r="D16209" i="54"/>
  <c r="D16208" i="54"/>
  <c r="D16207" i="54"/>
  <c r="D16206" i="54"/>
  <c r="D16205" i="54"/>
  <c r="D16204" i="54"/>
  <c r="D16203" i="54"/>
  <c r="D16202" i="54"/>
  <c r="D16201" i="54"/>
  <c r="D16200" i="54"/>
  <c r="D16199" i="54"/>
  <c r="D16198" i="54"/>
  <c r="D16197" i="54"/>
  <c r="D16196" i="54"/>
  <c r="D16195" i="54"/>
  <c r="D16194" i="54"/>
  <c r="D16193" i="54"/>
  <c r="D16192" i="54"/>
  <c r="D16191" i="54"/>
  <c r="D16190" i="54"/>
  <c r="D16189" i="54"/>
  <c r="D16188" i="54"/>
  <c r="D16187" i="54"/>
  <c r="D16186" i="54"/>
  <c r="D16185" i="54"/>
  <c r="D16184" i="54"/>
  <c r="D16183" i="54"/>
  <c r="D16182" i="54"/>
  <c r="D16181" i="54"/>
  <c r="D16180" i="54"/>
  <c r="D16179" i="54"/>
  <c r="D16178" i="54"/>
  <c r="D16177" i="54"/>
  <c r="D16176" i="54"/>
  <c r="D16175" i="54"/>
  <c r="D16174" i="54"/>
  <c r="D16173" i="54"/>
  <c r="D16172" i="54"/>
  <c r="D16171" i="54"/>
  <c r="D16170" i="54"/>
  <c r="D16169" i="54"/>
  <c r="D16168" i="54"/>
  <c r="D16167" i="54"/>
  <c r="D16166" i="54"/>
  <c r="D16165" i="54"/>
  <c r="D16164" i="54"/>
  <c r="D16163" i="54"/>
  <c r="D16162" i="54"/>
  <c r="D16161" i="54"/>
  <c r="D16160" i="54"/>
  <c r="D16159" i="54"/>
  <c r="D16158" i="54"/>
  <c r="D16157" i="54"/>
  <c r="D16156" i="54"/>
  <c r="D16155" i="54"/>
  <c r="D16154" i="54"/>
  <c r="D16153" i="54"/>
  <c r="D16152" i="54"/>
  <c r="D16151" i="54"/>
  <c r="D16150" i="54"/>
  <c r="D16149" i="54"/>
  <c r="D16148" i="54"/>
  <c r="D16147" i="54"/>
  <c r="D16146" i="54"/>
  <c r="D16145" i="54"/>
  <c r="D16144" i="54"/>
  <c r="D16143" i="54"/>
  <c r="D16142" i="54"/>
  <c r="D16141" i="54"/>
  <c r="D16140" i="54"/>
  <c r="D16139" i="54"/>
  <c r="D16138" i="54"/>
  <c r="D16137" i="54"/>
  <c r="D16136" i="54"/>
  <c r="D16135" i="54"/>
  <c r="D16134" i="54"/>
  <c r="D16133" i="54"/>
  <c r="D16132" i="54"/>
  <c r="D16131" i="54"/>
  <c r="D16130" i="54"/>
  <c r="D16129" i="54"/>
  <c r="D16128" i="54"/>
  <c r="D16127" i="54"/>
  <c r="D16126" i="54"/>
  <c r="D16125" i="54"/>
  <c r="D16124" i="54"/>
  <c r="D16123" i="54"/>
  <c r="D16122" i="54"/>
  <c r="D16121" i="54"/>
  <c r="D16120" i="54"/>
  <c r="D16119" i="54"/>
  <c r="D16118" i="54"/>
  <c r="D16117" i="54"/>
  <c r="D16116" i="54"/>
  <c r="D16115" i="54"/>
  <c r="D16114" i="54"/>
  <c r="D16113" i="54"/>
  <c r="D16112" i="54"/>
  <c r="D16111" i="54"/>
  <c r="D16110" i="54"/>
  <c r="D16109" i="54"/>
  <c r="D16108" i="54"/>
  <c r="D16107" i="54"/>
  <c r="D16106" i="54"/>
  <c r="D16105" i="54"/>
  <c r="D16104" i="54"/>
  <c r="D16103" i="54"/>
  <c r="D16102" i="54"/>
  <c r="D16101" i="54"/>
  <c r="D16100" i="54"/>
  <c r="D16099" i="54"/>
  <c r="D16098" i="54"/>
  <c r="D16097" i="54"/>
  <c r="D16096" i="54"/>
  <c r="D16095" i="54"/>
  <c r="D16094" i="54"/>
  <c r="D16093" i="54"/>
  <c r="D16092" i="54"/>
  <c r="D16091" i="54"/>
  <c r="D16090" i="54"/>
  <c r="D16089" i="54"/>
  <c r="D16088" i="54"/>
  <c r="D16087" i="54"/>
  <c r="D16086" i="54"/>
  <c r="D16085" i="54"/>
  <c r="D16084" i="54"/>
  <c r="D16083" i="54"/>
  <c r="D16082" i="54"/>
  <c r="D16081" i="54"/>
  <c r="D16080" i="54"/>
  <c r="D16079" i="54"/>
  <c r="D16078" i="54"/>
  <c r="D16077" i="54"/>
  <c r="D16076" i="54"/>
  <c r="D16075" i="54"/>
  <c r="D16074" i="54"/>
  <c r="D16073" i="54"/>
  <c r="D16072" i="54"/>
  <c r="D16071" i="54"/>
  <c r="D16070" i="54"/>
  <c r="D16069" i="54"/>
  <c r="D16068" i="54"/>
  <c r="D16067" i="54"/>
  <c r="D16066" i="54"/>
  <c r="D16065" i="54"/>
  <c r="D16064" i="54"/>
  <c r="D16063" i="54"/>
  <c r="D16062" i="54"/>
  <c r="D16061" i="54"/>
  <c r="D16060" i="54"/>
  <c r="D16059" i="54"/>
  <c r="D16058" i="54"/>
  <c r="D16057" i="54"/>
  <c r="D16056" i="54"/>
  <c r="D16055" i="54"/>
  <c r="D16054" i="54"/>
  <c r="D16053" i="54"/>
  <c r="D16052" i="54"/>
  <c r="D16051" i="54"/>
  <c r="D16050" i="54"/>
  <c r="D16049" i="54"/>
  <c r="D16048" i="54"/>
  <c r="D16047" i="54"/>
  <c r="D16046" i="54"/>
  <c r="D16045" i="54"/>
  <c r="D16044" i="54"/>
  <c r="D16043" i="54"/>
  <c r="D16042" i="54"/>
  <c r="D16041" i="54"/>
  <c r="D16040" i="54"/>
  <c r="D16039" i="54"/>
  <c r="D16038" i="54"/>
  <c r="D16037" i="54"/>
  <c r="D16036" i="54"/>
  <c r="D16035" i="54"/>
  <c r="D16034" i="54"/>
  <c r="D16033" i="54"/>
  <c r="D16032" i="54"/>
  <c r="D16031" i="54"/>
  <c r="D16030" i="54"/>
  <c r="D16029" i="54"/>
  <c r="D16028" i="54"/>
  <c r="D16027" i="54"/>
  <c r="D16026" i="54"/>
  <c r="D16025" i="54"/>
  <c r="D16024" i="54"/>
  <c r="D16023" i="54"/>
  <c r="D16022" i="54"/>
  <c r="D16021" i="54"/>
  <c r="D16020" i="54"/>
  <c r="D16019" i="54"/>
  <c r="D16018" i="54"/>
  <c r="D16017" i="54"/>
  <c r="D16016" i="54"/>
  <c r="D16015" i="54"/>
  <c r="D16014" i="54"/>
  <c r="D16013" i="54"/>
  <c r="D16012" i="54"/>
  <c r="D16011" i="54"/>
  <c r="D16010" i="54"/>
  <c r="D16009" i="54"/>
  <c r="D16008" i="54"/>
  <c r="D16007" i="54"/>
  <c r="D16006" i="54"/>
  <c r="D16005" i="54"/>
  <c r="D16004" i="54"/>
  <c r="D16003" i="54"/>
  <c r="D16002" i="54"/>
  <c r="D16001" i="54"/>
  <c r="D16000" i="54"/>
  <c r="D15999" i="54"/>
  <c r="D15998" i="54"/>
  <c r="D15997" i="54"/>
  <c r="D15996" i="54"/>
  <c r="D15995" i="54"/>
  <c r="D15994" i="54"/>
  <c r="D15993" i="54"/>
  <c r="D15992" i="54"/>
  <c r="D15991" i="54"/>
  <c r="D15990" i="54"/>
  <c r="D15989" i="54"/>
  <c r="D15988" i="54"/>
  <c r="D15987" i="54"/>
  <c r="D15986" i="54"/>
  <c r="D15985" i="54"/>
  <c r="D15984" i="54"/>
  <c r="D15983" i="54"/>
  <c r="D15982" i="54"/>
  <c r="D15981" i="54"/>
  <c r="D15980" i="54"/>
  <c r="D15979" i="54"/>
  <c r="D15978" i="54"/>
  <c r="D15977" i="54"/>
  <c r="D15976" i="54"/>
  <c r="D15975" i="54"/>
  <c r="D15974" i="54"/>
  <c r="D15973" i="54"/>
  <c r="D15972" i="54"/>
  <c r="D15971" i="54"/>
  <c r="D15970" i="54"/>
  <c r="D15969" i="54"/>
  <c r="D15968" i="54"/>
  <c r="D15967" i="54"/>
  <c r="D15966" i="54"/>
  <c r="D15965" i="54"/>
  <c r="D15964" i="54"/>
  <c r="D15963" i="54"/>
  <c r="D15962" i="54"/>
  <c r="D15961" i="54"/>
  <c r="D15960" i="54"/>
  <c r="D15959" i="54"/>
  <c r="D15958" i="54"/>
  <c r="D15957" i="54"/>
  <c r="D15956" i="54"/>
  <c r="D15955" i="54"/>
  <c r="D15954" i="54"/>
  <c r="D15953" i="54"/>
  <c r="D15952" i="54"/>
  <c r="D15951" i="54"/>
  <c r="D15950" i="54"/>
  <c r="D15949" i="54"/>
  <c r="D15948" i="54"/>
  <c r="D15947" i="54"/>
  <c r="D15946" i="54"/>
  <c r="D15945" i="54"/>
  <c r="D15944" i="54"/>
  <c r="D15943" i="54"/>
  <c r="D15942" i="54"/>
  <c r="D15941" i="54"/>
  <c r="D15940" i="54"/>
  <c r="D15939" i="54"/>
  <c r="D15938" i="54"/>
  <c r="D15937" i="54"/>
  <c r="D15936" i="54"/>
  <c r="D15935" i="54"/>
  <c r="D15934" i="54"/>
  <c r="D15933" i="54"/>
  <c r="D15932" i="54"/>
  <c r="D15931" i="54"/>
  <c r="D15930" i="54"/>
  <c r="D15929" i="54"/>
  <c r="D15928" i="54"/>
  <c r="D15927" i="54"/>
  <c r="D15926" i="54"/>
  <c r="D15925" i="54"/>
  <c r="D15924" i="54"/>
  <c r="D15923" i="54"/>
  <c r="D15922" i="54"/>
  <c r="D15921" i="54"/>
  <c r="D15920" i="54"/>
  <c r="D15919" i="54"/>
  <c r="D15918" i="54"/>
  <c r="D15917" i="54"/>
  <c r="D15916" i="54"/>
  <c r="D15915" i="54"/>
  <c r="D15914" i="54"/>
  <c r="D15913" i="54"/>
  <c r="D15912" i="54"/>
  <c r="D15911" i="54"/>
  <c r="D15910" i="54"/>
  <c r="D15909" i="54"/>
  <c r="D15908" i="54"/>
  <c r="D15907" i="54"/>
  <c r="D15906" i="54"/>
  <c r="D15905" i="54"/>
  <c r="D15904" i="54"/>
  <c r="D15903" i="54"/>
  <c r="D15902" i="54"/>
  <c r="D15901" i="54"/>
  <c r="D15900" i="54"/>
  <c r="D15899" i="54"/>
  <c r="D15898" i="54"/>
  <c r="D15897" i="54"/>
  <c r="D15896" i="54"/>
  <c r="D15895" i="54"/>
  <c r="D15894" i="54"/>
  <c r="D15893" i="54"/>
  <c r="D15892" i="54"/>
  <c r="D15891" i="54"/>
  <c r="D15890" i="54"/>
  <c r="D15889" i="54"/>
  <c r="D15888" i="54"/>
  <c r="D15887" i="54"/>
  <c r="D15886" i="54"/>
  <c r="D15885" i="54"/>
  <c r="D15884" i="54"/>
  <c r="D15883" i="54"/>
  <c r="D15882" i="54"/>
  <c r="D15881" i="54"/>
  <c r="D15880" i="54"/>
  <c r="D15879" i="54"/>
  <c r="D15878" i="54"/>
  <c r="D15877" i="54"/>
  <c r="D15876" i="54"/>
  <c r="D15875" i="54"/>
  <c r="D15874" i="54"/>
  <c r="D15873" i="54"/>
  <c r="D15872" i="54"/>
  <c r="D15871" i="54"/>
  <c r="D15870" i="54"/>
  <c r="D15869" i="54"/>
  <c r="D15868" i="54"/>
  <c r="D15867" i="54"/>
  <c r="D15866" i="54"/>
  <c r="D15865" i="54"/>
  <c r="D15864" i="54"/>
  <c r="D15863" i="54"/>
  <c r="D15862" i="54"/>
  <c r="D15861" i="54"/>
  <c r="D15860" i="54"/>
  <c r="D15859" i="54"/>
  <c r="D15858" i="54"/>
  <c r="D15857" i="54"/>
  <c r="D15856" i="54"/>
  <c r="D15855" i="54"/>
  <c r="D15854" i="54"/>
  <c r="D15853" i="54"/>
  <c r="D15852" i="54"/>
  <c r="D15851" i="54"/>
  <c r="D15850" i="54"/>
  <c r="D15849" i="54"/>
  <c r="D15848" i="54"/>
  <c r="D15847" i="54"/>
  <c r="D15846" i="54"/>
  <c r="D15845" i="54"/>
  <c r="D15844" i="54"/>
  <c r="D15843" i="54"/>
  <c r="D15842" i="54"/>
  <c r="D15841" i="54"/>
  <c r="D15840" i="54"/>
  <c r="D15839" i="54"/>
  <c r="D15838" i="54"/>
  <c r="D15837" i="54"/>
  <c r="D15836" i="54"/>
  <c r="D15835" i="54"/>
  <c r="D15834" i="54"/>
  <c r="D15833" i="54"/>
  <c r="D15832" i="54"/>
  <c r="D15831" i="54"/>
  <c r="D15830" i="54"/>
  <c r="D15829" i="54"/>
  <c r="D15828" i="54"/>
  <c r="D15827" i="54"/>
  <c r="D15826" i="54"/>
  <c r="D15825" i="54"/>
  <c r="D15824" i="54"/>
  <c r="D15823" i="54"/>
  <c r="D15822" i="54"/>
  <c r="D15821" i="54"/>
  <c r="D15820" i="54"/>
  <c r="D15819" i="54"/>
  <c r="D15818" i="54"/>
  <c r="D15817" i="54"/>
  <c r="D15816" i="54"/>
  <c r="D15815" i="54"/>
  <c r="D15814" i="54"/>
  <c r="D15813" i="54"/>
  <c r="D15812" i="54"/>
  <c r="D15811" i="54"/>
  <c r="D15810" i="54"/>
  <c r="D15809" i="54"/>
  <c r="D15808" i="54"/>
  <c r="D15807" i="54"/>
  <c r="D15806" i="54"/>
  <c r="D15805" i="54"/>
  <c r="D15804" i="54"/>
  <c r="D15803" i="54"/>
  <c r="D15802" i="54"/>
  <c r="D15801" i="54"/>
  <c r="D15800" i="54"/>
  <c r="D15799" i="54"/>
  <c r="D15798" i="54"/>
  <c r="D15797" i="54"/>
  <c r="D15796" i="54"/>
  <c r="D15795" i="54"/>
  <c r="D15794" i="54"/>
  <c r="D15793" i="54"/>
  <c r="D15792" i="54"/>
  <c r="D15791" i="54"/>
  <c r="D15790" i="54"/>
  <c r="D15789" i="54"/>
  <c r="D15788" i="54"/>
  <c r="D15787" i="54"/>
  <c r="D15786" i="54"/>
  <c r="D15785" i="54"/>
  <c r="D15784" i="54"/>
  <c r="D15783" i="54"/>
  <c r="D15782" i="54"/>
  <c r="D15781" i="54"/>
  <c r="D15780" i="54"/>
  <c r="D15779" i="54"/>
  <c r="D15778" i="54"/>
  <c r="D15777" i="54"/>
  <c r="D15776" i="54"/>
  <c r="D15775" i="54"/>
  <c r="D15774" i="54"/>
  <c r="D15773" i="54"/>
  <c r="D15772" i="54"/>
  <c r="D15771" i="54"/>
  <c r="D15770" i="54"/>
  <c r="D15769" i="54"/>
  <c r="D15768" i="54"/>
  <c r="D15767" i="54"/>
  <c r="D15766" i="54"/>
  <c r="D15765" i="54"/>
  <c r="D15764" i="54"/>
  <c r="D15763" i="54"/>
  <c r="D15762" i="54"/>
  <c r="D15761" i="54"/>
  <c r="D15760" i="54"/>
  <c r="D15759" i="54"/>
  <c r="D15758" i="54"/>
  <c r="D15757" i="54"/>
  <c r="D15756" i="54"/>
  <c r="D15755" i="54"/>
  <c r="D15754" i="54"/>
  <c r="D15753" i="54"/>
  <c r="D15752" i="54"/>
  <c r="D15751" i="54"/>
  <c r="D15750" i="54"/>
  <c r="D15749" i="54"/>
  <c r="D15748" i="54"/>
  <c r="D15747" i="54"/>
  <c r="D15746" i="54"/>
  <c r="D15745" i="54"/>
  <c r="D15744" i="54"/>
  <c r="D15743" i="54"/>
  <c r="D15742" i="54"/>
  <c r="D15741" i="54"/>
  <c r="D15740" i="54"/>
  <c r="D15739" i="54"/>
  <c r="D15738" i="54"/>
  <c r="D15737" i="54"/>
  <c r="D15736" i="54"/>
  <c r="D15735" i="54"/>
  <c r="D15734" i="54"/>
  <c r="D15733" i="54"/>
  <c r="D15732" i="54"/>
  <c r="D15731" i="54"/>
  <c r="D15730" i="54"/>
  <c r="D15729" i="54"/>
  <c r="D15728" i="54"/>
  <c r="D15727" i="54"/>
  <c r="D15726" i="54"/>
  <c r="D15725" i="54"/>
  <c r="D15724" i="54"/>
  <c r="D15723" i="54"/>
  <c r="D15722" i="54"/>
  <c r="D15721" i="54"/>
  <c r="D15720" i="54"/>
  <c r="D15719" i="54"/>
  <c r="D15718" i="54"/>
  <c r="D15717" i="54"/>
  <c r="D15716" i="54"/>
  <c r="D15715" i="54"/>
  <c r="D15714" i="54"/>
  <c r="D15713" i="54"/>
  <c r="D15712" i="54"/>
  <c r="D15711" i="54"/>
  <c r="D15710" i="54"/>
  <c r="D15709" i="54"/>
  <c r="D15708" i="54"/>
  <c r="D15707" i="54"/>
  <c r="D15706" i="54"/>
  <c r="D15705" i="54"/>
  <c r="D15704" i="54"/>
  <c r="D15703" i="54"/>
  <c r="D15702" i="54"/>
  <c r="D15701" i="54"/>
  <c r="D15700" i="54"/>
  <c r="D15699" i="54"/>
  <c r="D15698" i="54"/>
  <c r="D15697" i="54"/>
  <c r="D15696" i="54"/>
  <c r="D15695" i="54"/>
  <c r="D15694" i="54"/>
  <c r="D15693" i="54"/>
  <c r="D15692" i="54"/>
  <c r="D15691" i="54"/>
  <c r="D15690" i="54"/>
  <c r="D15689" i="54"/>
  <c r="D15688" i="54"/>
  <c r="D15687" i="54"/>
  <c r="D15686" i="54"/>
  <c r="D15685" i="54"/>
  <c r="D15684" i="54"/>
  <c r="D15683" i="54"/>
  <c r="D15682" i="54"/>
  <c r="D15681" i="54"/>
  <c r="D15680" i="54"/>
  <c r="D15679" i="54"/>
  <c r="D15678" i="54"/>
  <c r="D15677" i="54"/>
  <c r="D15676" i="54"/>
  <c r="D15675" i="54"/>
  <c r="D15674" i="54"/>
  <c r="D15673" i="54"/>
  <c r="D15672" i="54"/>
  <c r="D15671" i="54"/>
  <c r="D15670" i="54"/>
  <c r="D15669" i="54"/>
  <c r="D15668" i="54"/>
  <c r="D15667" i="54"/>
  <c r="D15666" i="54"/>
  <c r="D15665" i="54"/>
  <c r="D15664" i="54"/>
  <c r="D15663" i="54"/>
  <c r="D15662" i="54"/>
  <c r="D15661" i="54"/>
  <c r="D15660" i="54"/>
  <c r="D15659" i="54"/>
  <c r="D15658" i="54"/>
  <c r="D15657" i="54"/>
  <c r="D15656" i="54"/>
  <c r="D15655" i="54"/>
  <c r="D15654" i="54"/>
  <c r="D15653" i="54"/>
  <c r="D15652" i="54"/>
  <c r="D15651" i="54"/>
  <c r="D15650" i="54"/>
  <c r="D15649" i="54"/>
  <c r="D15648" i="54"/>
  <c r="D15647" i="54"/>
  <c r="D15646" i="54"/>
  <c r="D15645" i="54"/>
  <c r="D15644" i="54"/>
  <c r="D15643" i="54"/>
  <c r="D15642" i="54"/>
  <c r="D15641" i="54"/>
  <c r="D15640" i="54"/>
  <c r="D15639" i="54"/>
  <c r="D15638" i="54"/>
  <c r="D15637" i="54"/>
  <c r="D15636" i="54"/>
  <c r="D15635" i="54"/>
  <c r="D15634" i="54"/>
  <c r="D15633" i="54"/>
  <c r="D15632" i="54"/>
  <c r="D15631" i="54"/>
  <c r="D15630" i="54"/>
  <c r="D15629" i="54"/>
  <c r="D15628" i="54"/>
  <c r="D15627" i="54"/>
  <c r="D15626" i="54"/>
  <c r="D15625" i="54"/>
  <c r="D15624" i="54"/>
  <c r="D15623" i="54"/>
  <c r="D15622" i="54"/>
  <c r="D15621" i="54"/>
  <c r="D15620" i="54"/>
  <c r="D15619" i="54"/>
  <c r="D15618" i="54"/>
  <c r="D15617" i="54"/>
  <c r="D15616" i="54"/>
  <c r="D15615" i="54"/>
  <c r="D15614" i="54"/>
  <c r="D15613" i="54"/>
  <c r="D15612" i="54"/>
  <c r="D15611" i="54"/>
  <c r="D15610" i="54"/>
  <c r="D15609" i="54"/>
  <c r="D15608" i="54"/>
  <c r="D15607" i="54"/>
  <c r="D15606" i="54"/>
  <c r="D15605" i="54"/>
  <c r="D15604" i="54"/>
  <c r="D15603" i="54"/>
  <c r="D15602" i="54"/>
  <c r="D15601" i="54"/>
  <c r="D15600" i="54"/>
  <c r="D15599" i="54"/>
  <c r="D15598" i="54"/>
  <c r="D15597" i="54"/>
  <c r="D15596" i="54"/>
  <c r="D15595" i="54"/>
  <c r="D15594" i="54"/>
  <c r="D15593" i="54"/>
  <c r="D15592" i="54"/>
  <c r="D15591" i="54"/>
  <c r="D15590" i="54"/>
  <c r="D15589" i="54"/>
  <c r="D15588" i="54"/>
  <c r="D15587" i="54"/>
  <c r="D15586" i="54"/>
  <c r="D15585" i="54"/>
  <c r="D15584" i="54"/>
  <c r="D15583" i="54"/>
  <c r="D15582" i="54"/>
  <c r="D15581" i="54"/>
  <c r="D15580" i="54"/>
  <c r="D15579" i="54"/>
  <c r="D15578" i="54"/>
  <c r="D15577" i="54"/>
  <c r="D15576" i="54"/>
  <c r="D15575" i="54"/>
  <c r="D15574" i="54"/>
  <c r="D15573" i="54"/>
  <c r="D15572" i="54"/>
  <c r="D15571" i="54"/>
  <c r="D15570" i="54"/>
  <c r="D15569" i="54"/>
  <c r="D15568" i="54"/>
  <c r="D15567" i="54"/>
  <c r="D15566" i="54"/>
  <c r="D15565" i="54"/>
  <c r="D15564" i="54"/>
  <c r="D15563" i="54"/>
  <c r="D15562" i="54"/>
  <c r="D15561" i="54"/>
  <c r="D15560" i="54"/>
  <c r="D15559" i="54"/>
  <c r="D15558" i="54"/>
  <c r="D15557" i="54"/>
  <c r="D15556" i="54"/>
  <c r="D15555" i="54"/>
  <c r="D15554" i="54"/>
  <c r="D15553" i="54"/>
  <c r="D15552" i="54"/>
  <c r="D15551" i="54"/>
  <c r="D15550" i="54"/>
  <c r="D15549" i="54"/>
  <c r="D15548" i="54"/>
  <c r="D15547" i="54"/>
  <c r="D15546" i="54"/>
  <c r="D15545" i="54"/>
  <c r="D15544" i="54"/>
  <c r="D15543" i="54"/>
  <c r="D15542" i="54"/>
  <c r="D15541" i="54"/>
  <c r="D15540" i="54"/>
  <c r="D15539" i="54"/>
  <c r="D15538" i="54"/>
  <c r="D15537" i="54"/>
  <c r="D15536" i="54"/>
  <c r="D15535" i="54"/>
  <c r="D15534" i="54"/>
  <c r="D15533" i="54"/>
  <c r="D15532" i="54"/>
  <c r="D15531" i="54"/>
  <c r="D15530" i="54"/>
  <c r="D15529" i="54"/>
  <c r="D15528" i="54"/>
  <c r="D15527" i="54"/>
  <c r="D15526" i="54"/>
  <c r="D15525" i="54"/>
  <c r="D15524" i="54"/>
  <c r="D15523" i="54"/>
  <c r="D15522" i="54"/>
  <c r="D15521" i="54"/>
  <c r="D15520" i="54"/>
  <c r="D15519" i="54"/>
  <c r="D15518" i="54"/>
  <c r="D15517" i="54"/>
  <c r="D15516" i="54"/>
  <c r="D15515" i="54"/>
  <c r="D15514" i="54"/>
  <c r="D15513" i="54"/>
  <c r="D15512" i="54"/>
  <c r="D15511" i="54"/>
  <c r="D15510" i="54"/>
  <c r="D15509" i="54"/>
  <c r="D15508" i="54"/>
  <c r="D15507" i="54"/>
  <c r="D15506" i="54"/>
  <c r="D15505" i="54"/>
  <c r="D15504" i="54"/>
  <c r="D15503" i="54"/>
  <c r="D15502" i="54"/>
  <c r="D15501" i="54"/>
  <c r="D15500" i="54"/>
  <c r="D15499" i="54"/>
  <c r="D15498" i="54"/>
  <c r="D15497" i="54"/>
  <c r="D15496" i="54"/>
  <c r="D15495" i="54"/>
  <c r="D15494" i="54"/>
  <c r="D15493" i="54"/>
  <c r="D15492" i="54"/>
  <c r="D15491" i="54"/>
  <c r="D15490" i="54"/>
  <c r="D15489" i="54"/>
  <c r="D15488" i="54"/>
  <c r="D15487" i="54"/>
  <c r="D15486" i="54"/>
  <c r="D15485" i="54"/>
  <c r="D15484" i="54"/>
  <c r="D15483" i="54"/>
  <c r="D15482" i="54"/>
  <c r="D15481" i="54"/>
  <c r="D15480" i="54"/>
  <c r="D15479" i="54"/>
  <c r="D15478" i="54"/>
  <c r="D15477" i="54"/>
  <c r="D15476" i="54"/>
  <c r="D15475" i="54"/>
  <c r="D15474" i="54"/>
  <c r="D15473" i="54"/>
  <c r="D15472" i="54"/>
  <c r="D15471" i="54"/>
  <c r="D15470" i="54"/>
  <c r="D15469" i="54"/>
  <c r="D15468" i="54"/>
  <c r="D15467" i="54"/>
  <c r="D15466" i="54"/>
  <c r="D15465" i="54"/>
  <c r="D15464" i="54"/>
  <c r="D15463" i="54"/>
  <c r="D15462" i="54"/>
  <c r="D15461" i="54"/>
  <c r="D15460" i="54"/>
  <c r="D15459" i="54"/>
  <c r="D15458" i="54"/>
  <c r="D15457" i="54"/>
  <c r="D15456" i="54"/>
  <c r="D15455" i="54"/>
  <c r="D15454" i="54"/>
  <c r="D15453" i="54"/>
  <c r="D15452" i="54"/>
  <c r="D15451" i="54"/>
  <c r="D15450" i="54"/>
  <c r="D15449" i="54"/>
  <c r="D15448" i="54"/>
  <c r="D15447" i="54"/>
  <c r="D15446" i="54"/>
  <c r="D15445" i="54"/>
  <c r="D15444" i="54"/>
  <c r="D15443" i="54"/>
  <c r="D15442" i="54"/>
  <c r="D15441" i="54"/>
  <c r="D15440" i="54"/>
  <c r="D15439" i="54"/>
  <c r="D15438" i="54"/>
  <c r="D15437" i="54"/>
  <c r="D15436" i="54"/>
  <c r="D15435" i="54"/>
  <c r="D15434" i="54"/>
  <c r="D15433" i="54"/>
  <c r="D15432" i="54"/>
  <c r="D15431" i="54"/>
  <c r="D15430" i="54"/>
  <c r="D15429" i="54"/>
  <c r="D15428" i="54"/>
  <c r="D15427" i="54"/>
  <c r="D15426" i="54"/>
  <c r="D15425" i="54"/>
  <c r="D15424" i="54"/>
  <c r="D15423" i="54"/>
  <c r="D15422" i="54"/>
  <c r="D15421" i="54"/>
  <c r="D15420" i="54"/>
  <c r="D15419" i="54"/>
  <c r="D15418" i="54"/>
  <c r="D15417" i="54"/>
  <c r="D15416" i="54"/>
  <c r="D15415" i="54"/>
  <c r="D15414" i="54"/>
  <c r="D15413" i="54"/>
  <c r="D15412" i="54"/>
  <c r="D15411" i="54"/>
  <c r="D15410" i="54"/>
  <c r="D15409" i="54"/>
  <c r="D15408" i="54"/>
  <c r="D15407" i="54"/>
  <c r="D15406" i="54"/>
  <c r="D15405" i="54"/>
  <c r="D15404" i="54"/>
  <c r="D15403" i="54"/>
  <c r="D15402" i="54"/>
  <c r="D15401" i="54"/>
  <c r="D15400" i="54"/>
  <c r="D15399" i="54"/>
  <c r="D15398" i="54"/>
  <c r="D15397" i="54"/>
  <c r="D15396" i="54"/>
  <c r="D15395" i="54"/>
  <c r="D15394" i="54"/>
  <c r="D15393" i="54"/>
  <c r="D15392" i="54"/>
  <c r="D15391" i="54"/>
  <c r="D15390" i="54"/>
  <c r="D15389" i="54"/>
  <c r="D15388" i="54"/>
  <c r="D15387" i="54"/>
  <c r="D15386" i="54"/>
  <c r="D15385" i="54"/>
  <c r="D15384" i="54"/>
  <c r="D15383" i="54"/>
  <c r="D15382" i="54"/>
  <c r="D15381" i="54"/>
  <c r="D15380" i="54"/>
  <c r="D15379" i="54"/>
  <c r="D15378" i="54"/>
  <c r="D15377" i="54"/>
  <c r="D15376" i="54"/>
  <c r="D15375" i="54"/>
  <c r="D15374" i="54"/>
  <c r="D15373" i="54"/>
  <c r="D15372" i="54"/>
  <c r="D15371" i="54"/>
  <c r="D15370" i="54"/>
  <c r="D15369" i="54"/>
  <c r="D15368" i="54"/>
  <c r="D15367" i="54"/>
  <c r="D15366" i="54"/>
  <c r="D15365" i="54"/>
  <c r="D15364" i="54"/>
  <c r="D15363" i="54"/>
  <c r="D15362" i="54"/>
  <c r="D15361" i="54"/>
  <c r="D15360" i="54"/>
  <c r="D15359" i="54"/>
  <c r="D15358" i="54"/>
  <c r="D15357" i="54"/>
  <c r="D15356" i="54"/>
  <c r="D15355" i="54"/>
  <c r="D15354" i="54"/>
  <c r="D15353" i="54"/>
  <c r="D15352" i="54"/>
  <c r="D15351" i="54"/>
  <c r="D15350" i="54"/>
  <c r="D15349" i="54"/>
  <c r="D15348" i="54"/>
  <c r="D15347" i="54"/>
  <c r="D15346" i="54"/>
  <c r="D15345" i="54"/>
  <c r="D15344" i="54"/>
  <c r="D15343" i="54"/>
  <c r="D15342" i="54"/>
  <c r="D15341" i="54"/>
  <c r="D15340" i="54"/>
  <c r="D15339" i="54"/>
  <c r="D15338" i="54"/>
  <c r="D15337" i="54"/>
  <c r="D15336" i="54"/>
  <c r="D15335" i="54"/>
  <c r="D15334" i="54"/>
  <c r="D15333" i="54"/>
  <c r="D15332" i="54"/>
  <c r="D15331" i="54"/>
  <c r="D15330" i="54"/>
  <c r="D15329" i="54"/>
  <c r="D15328" i="54"/>
  <c r="D15327" i="54"/>
  <c r="D15326" i="54"/>
  <c r="D15325" i="54"/>
  <c r="D15324" i="54"/>
  <c r="D15323" i="54"/>
  <c r="D15322" i="54"/>
  <c r="D15321" i="54"/>
  <c r="D15320" i="54"/>
  <c r="D15319" i="54"/>
  <c r="D15318" i="54"/>
  <c r="D15317" i="54"/>
  <c r="D15316" i="54"/>
  <c r="D15315" i="54"/>
  <c r="D15314" i="54"/>
  <c r="D15313" i="54"/>
  <c r="D15312" i="54"/>
  <c r="D15311" i="54"/>
  <c r="D15310" i="54"/>
  <c r="D15309" i="54"/>
  <c r="D15308" i="54"/>
  <c r="D15307" i="54"/>
  <c r="D15306" i="54"/>
  <c r="D15305" i="54"/>
  <c r="D15304" i="54"/>
  <c r="D15303" i="54"/>
  <c r="D15302" i="54"/>
  <c r="D15301" i="54"/>
  <c r="D15300" i="54"/>
  <c r="D15299" i="54"/>
  <c r="D15298" i="54"/>
  <c r="D15297" i="54"/>
  <c r="D15296" i="54"/>
  <c r="D15295" i="54"/>
  <c r="D15294" i="54"/>
  <c r="D15293" i="54"/>
  <c r="D15292" i="54"/>
  <c r="D15291" i="54"/>
  <c r="D15290" i="54"/>
  <c r="D15289" i="54"/>
  <c r="D15288" i="54"/>
  <c r="D15287" i="54"/>
  <c r="D15286" i="54"/>
  <c r="D15285" i="54"/>
  <c r="D15284" i="54"/>
  <c r="D15283" i="54"/>
  <c r="D15282" i="54"/>
  <c r="D15281" i="54"/>
  <c r="D15280" i="54"/>
  <c r="D15279" i="54"/>
  <c r="D15278" i="54"/>
  <c r="D15277" i="54"/>
  <c r="D15276" i="54"/>
  <c r="D15275" i="54"/>
  <c r="D15274" i="54"/>
  <c r="D15273" i="54"/>
  <c r="D15272" i="54"/>
  <c r="D15271" i="54"/>
  <c r="D15270" i="54"/>
  <c r="D15269" i="54"/>
  <c r="D15268" i="54"/>
  <c r="D15267" i="54"/>
  <c r="D15266" i="54"/>
  <c r="D15265" i="54"/>
  <c r="D15264" i="54"/>
  <c r="D15263" i="54"/>
  <c r="D15262" i="54"/>
  <c r="D15261" i="54"/>
  <c r="D15260" i="54"/>
  <c r="D15259" i="54"/>
  <c r="D15258" i="54"/>
  <c r="D15257" i="54"/>
  <c r="D15256" i="54"/>
  <c r="D15255" i="54"/>
  <c r="D15254" i="54"/>
  <c r="D15253" i="54"/>
  <c r="D15252" i="54"/>
  <c r="D15251" i="54"/>
  <c r="D15250" i="54"/>
  <c r="D15249" i="54"/>
  <c r="D15248" i="54"/>
  <c r="D15247" i="54"/>
  <c r="D15246" i="54"/>
  <c r="D15245" i="54"/>
  <c r="D15244" i="54"/>
  <c r="D15243" i="54"/>
  <c r="D15242" i="54"/>
  <c r="D15241" i="54"/>
  <c r="D15240" i="54"/>
  <c r="D15239" i="54"/>
  <c r="D15238" i="54"/>
  <c r="D15237" i="54"/>
  <c r="D15236" i="54"/>
  <c r="D15235" i="54"/>
  <c r="D15234" i="54"/>
  <c r="D15233" i="54"/>
  <c r="D15232" i="54"/>
  <c r="D15231" i="54"/>
  <c r="D15230" i="54"/>
  <c r="D15229" i="54"/>
  <c r="D15228" i="54"/>
  <c r="D15227" i="54"/>
  <c r="D15226" i="54"/>
  <c r="D15225" i="54"/>
  <c r="D15224" i="54"/>
  <c r="D15223" i="54"/>
  <c r="D15222" i="54"/>
  <c r="D15221" i="54"/>
  <c r="D15220" i="54"/>
  <c r="D15219" i="54"/>
  <c r="D15218" i="54"/>
  <c r="D15217" i="54"/>
  <c r="D15216" i="54"/>
  <c r="D15215" i="54"/>
  <c r="D15214" i="54"/>
  <c r="D15213" i="54"/>
  <c r="D15212" i="54"/>
  <c r="D15211" i="54"/>
  <c r="D15210" i="54"/>
  <c r="D15209" i="54"/>
  <c r="D15208" i="54"/>
  <c r="D15207" i="54"/>
  <c r="D15206" i="54"/>
  <c r="D15205" i="54"/>
  <c r="D15204" i="54"/>
  <c r="D15203" i="54"/>
  <c r="D15202" i="54"/>
  <c r="D15201" i="54"/>
  <c r="D15200" i="54"/>
  <c r="D15199" i="54"/>
  <c r="D15198" i="54"/>
  <c r="D15197" i="54"/>
  <c r="D15196" i="54"/>
  <c r="D15195" i="54"/>
  <c r="D15194" i="54"/>
  <c r="D15193" i="54"/>
  <c r="D15192" i="54"/>
  <c r="D15191" i="54"/>
  <c r="D15190" i="54"/>
  <c r="D15189" i="54"/>
  <c r="D15188" i="54"/>
  <c r="D15187" i="54"/>
  <c r="D15186" i="54"/>
  <c r="D15185" i="54"/>
  <c r="D15184" i="54"/>
  <c r="D15183" i="54"/>
  <c r="D15182" i="54"/>
  <c r="D15181" i="54"/>
  <c r="D15180" i="54"/>
  <c r="D15179" i="54"/>
  <c r="D15178" i="54"/>
  <c r="D15177" i="54"/>
  <c r="D15176" i="54"/>
  <c r="D15175" i="54"/>
  <c r="D15174" i="54"/>
  <c r="D15173" i="54"/>
  <c r="D15172" i="54"/>
  <c r="D15171" i="54"/>
  <c r="D15170" i="54"/>
  <c r="D15169" i="54"/>
  <c r="D15168" i="54"/>
  <c r="D15167" i="54"/>
  <c r="D15166" i="54"/>
  <c r="D15165" i="54"/>
  <c r="D15164" i="54"/>
  <c r="D15163" i="54"/>
  <c r="D15162" i="54"/>
  <c r="D15161" i="54"/>
  <c r="D15160" i="54"/>
  <c r="D15159" i="54"/>
  <c r="D15158" i="54"/>
  <c r="D15157" i="54"/>
  <c r="D15156" i="54"/>
  <c r="D15155" i="54"/>
  <c r="D15154" i="54"/>
  <c r="D15153" i="54"/>
  <c r="D15152" i="54"/>
  <c r="D15151" i="54"/>
  <c r="D15150" i="54"/>
  <c r="D15149" i="54"/>
  <c r="D15148" i="54"/>
  <c r="D15147" i="54"/>
  <c r="D15146" i="54"/>
  <c r="D15145" i="54"/>
  <c r="D15144" i="54"/>
  <c r="D15143" i="54"/>
  <c r="D15142" i="54"/>
  <c r="D15141" i="54"/>
  <c r="D15140" i="54"/>
  <c r="D15139" i="54"/>
  <c r="D15138" i="54"/>
  <c r="D15137" i="54"/>
  <c r="D15136" i="54"/>
  <c r="D15135" i="54"/>
  <c r="D15134" i="54"/>
  <c r="D15133" i="54"/>
  <c r="D15132" i="54"/>
  <c r="D15131" i="54"/>
  <c r="D15130" i="54"/>
  <c r="D15129" i="54"/>
  <c r="D15128" i="54"/>
  <c r="D15127" i="54"/>
  <c r="D15126" i="54"/>
  <c r="D15125" i="54"/>
  <c r="D15124" i="54"/>
  <c r="D15123" i="54"/>
  <c r="D15122" i="54"/>
  <c r="D15121" i="54"/>
  <c r="D15120" i="54"/>
  <c r="D15119" i="54"/>
  <c r="D15118" i="54"/>
  <c r="D15117" i="54"/>
  <c r="D15116" i="54"/>
  <c r="D15115" i="54"/>
  <c r="D15114" i="54"/>
  <c r="D15113" i="54"/>
  <c r="D15112" i="54"/>
  <c r="D15111" i="54"/>
  <c r="D15110" i="54"/>
  <c r="D15109" i="54"/>
  <c r="D15108" i="54"/>
  <c r="D15107" i="54"/>
  <c r="D15106" i="54"/>
  <c r="D15105" i="54"/>
  <c r="D15104" i="54"/>
  <c r="D15103" i="54"/>
  <c r="D15102" i="54"/>
  <c r="D15101" i="54"/>
  <c r="D15100" i="54"/>
  <c r="D15099" i="54"/>
  <c r="D15098" i="54"/>
  <c r="D15097" i="54"/>
  <c r="D15096" i="54"/>
  <c r="D15095" i="54"/>
  <c r="D15094" i="54"/>
  <c r="D15093" i="54"/>
  <c r="D15092" i="54"/>
  <c r="D15091" i="54"/>
  <c r="D15090" i="54"/>
  <c r="D15089" i="54"/>
  <c r="D15088" i="54"/>
  <c r="D15087" i="54"/>
  <c r="D15086" i="54"/>
  <c r="D15085" i="54"/>
  <c r="D15084" i="54"/>
  <c r="D15083" i="54"/>
  <c r="D15082" i="54"/>
  <c r="D15081" i="54"/>
  <c r="D15080" i="54"/>
  <c r="D15079" i="54"/>
  <c r="D15078" i="54"/>
  <c r="D15077" i="54"/>
  <c r="D15076" i="54"/>
  <c r="D15075" i="54"/>
  <c r="D15074" i="54"/>
  <c r="D15073" i="54"/>
  <c r="D15072" i="54"/>
  <c r="D15071" i="54"/>
  <c r="D15070" i="54"/>
  <c r="D15069" i="54"/>
  <c r="D15068" i="54"/>
  <c r="D15067" i="54"/>
  <c r="D15066" i="54"/>
  <c r="D15065" i="54"/>
  <c r="D15064" i="54"/>
  <c r="D15063" i="54"/>
  <c r="D15062" i="54"/>
  <c r="D15061" i="54"/>
  <c r="D15060" i="54"/>
  <c r="D15059" i="54"/>
  <c r="D15058" i="54"/>
  <c r="D15057" i="54"/>
  <c r="D15056" i="54"/>
  <c r="D15055" i="54"/>
  <c r="D15054" i="54"/>
  <c r="D15053" i="54"/>
  <c r="D15052" i="54"/>
  <c r="D15051" i="54"/>
  <c r="D15050" i="54"/>
  <c r="D15049" i="54"/>
  <c r="D15048" i="54"/>
  <c r="D15047" i="54"/>
  <c r="D15046" i="54"/>
  <c r="D15045" i="54"/>
  <c r="D15044" i="54"/>
  <c r="D15043" i="54"/>
  <c r="D15042" i="54"/>
  <c r="D15041" i="54"/>
  <c r="D15040" i="54"/>
  <c r="D15039" i="54"/>
  <c r="D15038" i="54"/>
  <c r="D15037" i="54"/>
  <c r="D15036" i="54"/>
  <c r="D15035" i="54"/>
  <c r="D15034" i="54"/>
  <c r="D15033" i="54"/>
  <c r="D15032" i="54"/>
  <c r="D15031" i="54"/>
  <c r="D15030" i="54"/>
  <c r="D15029" i="54"/>
  <c r="D15028" i="54"/>
  <c r="D15027" i="54"/>
  <c r="D15026" i="54"/>
  <c r="D15025" i="54"/>
  <c r="D15024" i="54"/>
  <c r="D15023" i="54"/>
  <c r="D15022" i="54"/>
  <c r="D15021" i="54"/>
  <c r="D15020" i="54"/>
  <c r="D15019" i="54"/>
  <c r="D15018" i="54"/>
  <c r="D15017" i="54"/>
  <c r="D15016" i="54"/>
  <c r="D15015" i="54"/>
  <c r="D15014" i="54"/>
  <c r="D15013" i="54"/>
  <c r="D15012" i="54"/>
  <c r="D15011" i="54"/>
  <c r="D15010" i="54"/>
  <c r="D15009" i="54"/>
  <c r="D15008" i="54"/>
  <c r="D15007" i="54"/>
  <c r="D15006" i="54"/>
  <c r="D15005" i="54"/>
  <c r="D15004" i="54"/>
  <c r="D15003" i="54"/>
  <c r="D15002" i="54"/>
  <c r="D15001" i="54"/>
  <c r="D15000" i="54"/>
  <c r="D14999" i="54"/>
  <c r="D14998" i="54"/>
  <c r="D14997" i="54"/>
  <c r="D14996" i="54"/>
  <c r="D14995" i="54"/>
  <c r="D14994" i="54"/>
  <c r="D14993" i="54"/>
  <c r="D14992" i="54"/>
  <c r="D14991" i="54"/>
  <c r="D14990" i="54"/>
  <c r="D14989" i="54"/>
  <c r="D14988" i="54"/>
  <c r="D14987" i="54"/>
  <c r="D14986" i="54"/>
  <c r="D14985" i="54"/>
  <c r="D14984" i="54"/>
  <c r="D14983" i="54"/>
  <c r="D14982" i="54"/>
  <c r="D14981" i="54"/>
  <c r="D14980" i="54"/>
  <c r="D14979" i="54"/>
  <c r="D14978" i="54"/>
  <c r="D14977" i="54"/>
  <c r="D14976" i="54"/>
  <c r="D14975" i="54"/>
  <c r="D14974" i="54"/>
  <c r="D14973" i="54"/>
  <c r="D14972" i="54"/>
  <c r="D14971" i="54"/>
  <c r="D14970" i="54"/>
  <c r="D14969" i="54"/>
  <c r="D14968" i="54"/>
  <c r="D14967" i="54"/>
  <c r="D14966" i="54"/>
  <c r="D14965" i="54"/>
  <c r="D14964" i="54"/>
  <c r="D14963" i="54"/>
  <c r="D14962" i="54"/>
  <c r="D14961" i="54"/>
  <c r="D14960" i="54"/>
  <c r="D14959" i="54"/>
  <c r="D14958" i="54"/>
  <c r="D14957" i="54"/>
  <c r="D14956" i="54"/>
  <c r="D14955" i="54"/>
  <c r="D14954" i="54"/>
  <c r="D14953" i="54"/>
  <c r="D14952" i="54"/>
  <c r="D14951" i="54"/>
  <c r="D14950" i="54"/>
  <c r="D14949" i="54"/>
  <c r="D14948" i="54"/>
  <c r="D14947" i="54"/>
  <c r="D14946" i="54"/>
  <c r="D14945" i="54"/>
  <c r="D14944" i="54"/>
  <c r="D14943" i="54"/>
  <c r="D14942" i="54"/>
  <c r="D14941" i="54"/>
  <c r="D14940" i="54"/>
  <c r="D14939" i="54"/>
  <c r="D14938" i="54"/>
  <c r="D14937" i="54"/>
  <c r="D14936" i="54"/>
  <c r="D14935" i="54"/>
  <c r="D14934" i="54"/>
  <c r="D14933" i="54"/>
  <c r="D14932" i="54"/>
  <c r="D14931" i="54"/>
  <c r="D14930" i="54"/>
  <c r="D14929" i="54"/>
  <c r="D14928" i="54"/>
  <c r="D14927" i="54"/>
  <c r="D14926" i="54"/>
  <c r="D14925" i="54"/>
  <c r="D14924" i="54"/>
  <c r="D14923" i="54"/>
  <c r="D14922" i="54"/>
  <c r="D14921" i="54"/>
  <c r="D14920" i="54"/>
  <c r="D14919" i="54"/>
  <c r="D14918" i="54"/>
  <c r="D14917" i="54"/>
  <c r="D14916" i="54"/>
  <c r="D14915" i="54"/>
  <c r="D14914" i="54"/>
  <c r="D14913" i="54"/>
  <c r="D14912" i="54"/>
  <c r="D14911" i="54"/>
  <c r="D14910" i="54"/>
  <c r="D14909" i="54"/>
  <c r="D14908" i="54"/>
  <c r="D14907" i="54"/>
  <c r="D14906" i="54"/>
  <c r="D14905" i="54"/>
  <c r="D14904" i="54"/>
  <c r="D14903" i="54"/>
  <c r="D14902" i="54"/>
  <c r="D14901" i="54"/>
  <c r="D14900" i="54"/>
  <c r="D14899" i="54"/>
  <c r="D14898" i="54"/>
  <c r="D14897" i="54"/>
  <c r="D14896" i="54"/>
  <c r="D14895" i="54"/>
  <c r="D14894" i="54"/>
  <c r="D14893" i="54"/>
  <c r="D14892" i="54"/>
  <c r="D14891" i="54"/>
  <c r="D14890" i="54"/>
  <c r="D14889" i="54"/>
  <c r="D14888" i="54"/>
  <c r="D14887" i="54"/>
  <c r="D14886" i="54"/>
  <c r="D14885" i="54"/>
  <c r="D14884" i="54"/>
  <c r="D14883" i="54"/>
  <c r="D14882" i="54"/>
  <c r="D14881" i="54"/>
  <c r="D14880" i="54"/>
  <c r="D14879" i="54"/>
  <c r="D14878" i="54"/>
  <c r="D14877" i="54"/>
  <c r="D14876" i="54"/>
  <c r="D14875" i="54"/>
  <c r="D14874" i="54"/>
  <c r="D14873" i="54"/>
  <c r="D14872" i="54"/>
  <c r="D14871" i="54"/>
  <c r="D14870" i="54"/>
  <c r="D14869" i="54"/>
  <c r="D14868" i="54"/>
  <c r="D14867" i="54"/>
  <c r="D14866" i="54"/>
  <c r="D14865" i="54"/>
  <c r="D14864" i="54"/>
  <c r="D14863" i="54"/>
  <c r="D14862" i="54"/>
  <c r="D14861" i="54"/>
  <c r="D14860" i="54"/>
  <c r="D14859" i="54"/>
  <c r="D14858" i="54"/>
  <c r="D14857" i="54"/>
  <c r="D14856" i="54"/>
  <c r="D14855" i="54"/>
  <c r="D14854" i="54"/>
  <c r="D14853" i="54"/>
  <c r="D14852" i="54"/>
  <c r="D14851" i="54"/>
  <c r="D14850" i="54"/>
  <c r="D14849" i="54"/>
  <c r="D14848" i="54"/>
  <c r="D14847" i="54"/>
  <c r="D14846" i="54"/>
  <c r="D14845" i="54"/>
  <c r="D14844" i="54"/>
  <c r="D14843" i="54"/>
  <c r="D14842" i="54"/>
  <c r="D14841" i="54"/>
  <c r="D14840" i="54"/>
  <c r="D14839" i="54"/>
  <c r="D14838" i="54"/>
  <c r="D14837" i="54"/>
  <c r="D14836" i="54"/>
  <c r="D14835" i="54"/>
  <c r="D14834" i="54"/>
  <c r="D14833" i="54"/>
  <c r="D14832" i="54"/>
  <c r="D14831" i="54"/>
  <c r="D14830" i="54"/>
  <c r="D14829" i="54"/>
  <c r="D14828" i="54"/>
  <c r="D14827" i="54"/>
  <c r="D14826" i="54"/>
  <c r="D14825" i="54"/>
  <c r="D14824" i="54"/>
  <c r="D14823" i="54"/>
  <c r="D14822" i="54"/>
  <c r="D14821" i="54"/>
  <c r="D14820" i="54"/>
  <c r="D14819" i="54"/>
  <c r="D14818" i="54"/>
  <c r="D14817" i="54"/>
  <c r="D14816" i="54"/>
  <c r="D14815" i="54"/>
  <c r="D14814" i="54"/>
  <c r="D14813" i="54"/>
  <c r="D14812" i="54"/>
  <c r="D14811" i="54"/>
  <c r="D14810" i="54"/>
  <c r="D14809" i="54"/>
  <c r="D14808" i="54"/>
  <c r="D14807" i="54"/>
  <c r="D14806" i="54"/>
  <c r="D14805" i="54"/>
  <c r="D14804" i="54"/>
  <c r="D14803" i="54"/>
  <c r="D14802" i="54"/>
  <c r="D14801" i="54"/>
  <c r="D14800" i="54"/>
  <c r="D14799" i="54"/>
  <c r="D14798" i="54"/>
  <c r="D14797" i="54"/>
  <c r="D14796" i="54"/>
  <c r="D14795" i="54"/>
  <c r="D14794" i="54"/>
  <c r="D14793" i="54"/>
  <c r="D14792" i="54"/>
  <c r="D14791" i="54"/>
  <c r="D14790" i="54"/>
  <c r="D14789" i="54"/>
  <c r="D14788" i="54"/>
  <c r="D14787" i="54"/>
  <c r="D14786" i="54"/>
  <c r="D14785" i="54"/>
  <c r="D14784" i="54"/>
  <c r="D14783" i="54"/>
  <c r="D14782" i="54"/>
  <c r="D14781" i="54"/>
  <c r="D14780" i="54"/>
  <c r="D14779" i="54"/>
  <c r="D14778" i="54"/>
  <c r="D14777" i="54"/>
  <c r="D14776" i="54"/>
  <c r="D14775" i="54"/>
  <c r="D14774" i="54"/>
  <c r="D14773" i="54"/>
  <c r="D14772" i="54"/>
  <c r="D14771" i="54"/>
  <c r="D14770" i="54"/>
  <c r="D14769" i="54"/>
  <c r="D14768" i="54"/>
  <c r="D14767" i="54"/>
  <c r="D14766" i="54"/>
  <c r="D14765" i="54"/>
  <c r="D14764" i="54"/>
  <c r="D14763" i="54"/>
  <c r="D14762" i="54"/>
  <c r="D14761" i="54"/>
  <c r="D14760" i="54"/>
  <c r="D14759" i="54"/>
  <c r="D14758" i="54"/>
  <c r="D14757" i="54"/>
  <c r="D14756" i="54"/>
  <c r="D14755" i="54"/>
  <c r="D14754" i="54"/>
  <c r="D14753" i="54"/>
  <c r="D14752" i="54"/>
  <c r="D14751" i="54"/>
  <c r="D14750" i="54"/>
  <c r="D14749" i="54"/>
  <c r="D14748" i="54"/>
  <c r="D14747" i="54"/>
  <c r="D14746" i="54"/>
  <c r="D14745" i="54"/>
  <c r="D14744" i="54"/>
  <c r="D14743" i="54"/>
  <c r="D14742" i="54"/>
  <c r="D14741" i="54"/>
  <c r="D14740" i="54"/>
  <c r="D14739" i="54"/>
  <c r="D14738" i="54"/>
  <c r="D14737" i="54"/>
  <c r="D14736" i="54"/>
  <c r="D14735" i="54"/>
  <c r="D14734" i="54"/>
  <c r="D14733" i="54"/>
  <c r="D14732" i="54"/>
  <c r="D14731" i="54"/>
  <c r="D14730" i="54"/>
  <c r="D14729" i="54"/>
  <c r="D14728" i="54"/>
  <c r="D14727" i="54"/>
  <c r="D14726" i="54"/>
  <c r="D14725" i="54"/>
  <c r="D14724" i="54"/>
  <c r="D14723" i="54"/>
  <c r="D14722" i="54"/>
  <c r="D14721" i="54"/>
  <c r="D14720" i="54"/>
  <c r="D14719" i="54"/>
  <c r="D14718" i="54"/>
  <c r="D14717" i="54"/>
  <c r="D14716" i="54"/>
  <c r="D14715" i="54"/>
  <c r="D14714" i="54"/>
  <c r="D14713" i="54"/>
  <c r="D14712" i="54"/>
  <c r="D14711" i="54"/>
  <c r="D14710" i="54"/>
  <c r="D14709" i="54"/>
  <c r="D14708" i="54"/>
  <c r="D14707" i="54"/>
  <c r="D14706" i="54"/>
  <c r="D14705" i="54"/>
  <c r="D14704" i="54"/>
  <c r="D14703" i="54"/>
  <c r="D14702" i="54"/>
  <c r="D14701" i="54"/>
  <c r="D14700" i="54"/>
  <c r="D14699" i="54"/>
  <c r="D14698" i="54"/>
  <c r="D14697" i="54"/>
  <c r="D14696" i="54"/>
  <c r="D14695" i="54"/>
  <c r="D14694" i="54"/>
  <c r="D14693" i="54"/>
  <c r="D14692" i="54"/>
  <c r="D14691" i="54"/>
  <c r="D14690" i="54"/>
  <c r="D14689" i="54"/>
  <c r="D14688" i="54"/>
  <c r="D14687" i="54"/>
  <c r="D14686" i="54"/>
  <c r="D14685" i="54"/>
  <c r="D14684" i="54"/>
  <c r="D14683" i="54"/>
  <c r="D14682" i="54"/>
  <c r="D14681" i="54"/>
  <c r="D14680" i="54"/>
  <c r="D14679" i="54"/>
  <c r="D14678" i="54"/>
  <c r="D14677" i="54"/>
  <c r="D14676" i="54"/>
  <c r="D14675" i="54"/>
  <c r="D14674" i="54"/>
  <c r="D14673" i="54"/>
  <c r="D14672" i="54"/>
  <c r="D14671" i="54"/>
  <c r="D14670" i="54"/>
  <c r="D14669" i="54"/>
  <c r="D14668" i="54"/>
  <c r="D14667" i="54"/>
  <c r="D14666" i="54"/>
  <c r="D14665" i="54"/>
  <c r="D14664" i="54"/>
  <c r="D14663" i="54"/>
  <c r="D14662" i="54"/>
  <c r="D14661" i="54"/>
  <c r="D14660" i="54"/>
  <c r="D14659" i="54"/>
  <c r="D14658" i="54"/>
  <c r="D14657" i="54"/>
  <c r="D14656" i="54"/>
  <c r="D14655" i="54"/>
  <c r="D14654" i="54"/>
  <c r="D14653" i="54"/>
  <c r="D14652" i="54"/>
  <c r="D14651" i="54"/>
  <c r="D14650" i="54"/>
  <c r="D14649" i="54"/>
  <c r="D14648" i="54"/>
  <c r="D14647" i="54"/>
  <c r="D14646" i="54"/>
  <c r="D14645" i="54"/>
  <c r="D14644" i="54"/>
  <c r="D14643" i="54"/>
  <c r="D14642" i="54"/>
  <c r="D14641" i="54"/>
  <c r="D14640" i="54"/>
  <c r="D14639" i="54"/>
  <c r="D14638" i="54"/>
  <c r="D14637" i="54"/>
  <c r="D14636" i="54"/>
  <c r="D14635" i="54"/>
  <c r="D14634" i="54"/>
  <c r="D14633" i="54"/>
  <c r="D14632" i="54"/>
  <c r="D14631" i="54"/>
  <c r="D14630" i="54"/>
  <c r="D14629" i="54"/>
  <c r="D14628" i="54"/>
  <c r="D14627" i="54"/>
  <c r="D14626" i="54"/>
  <c r="D14625" i="54"/>
  <c r="D14624" i="54"/>
  <c r="D14623" i="54"/>
  <c r="D14622" i="54"/>
  <c r="D14621" i="54"/>
  <c r="D14620" i="54"/>
  <c r="D14619" i="54"/>
  <c r="D14618" i="54"/>
  <c r="D14617" i="54"/>
  <c r="D14616" i="54"/>
  <c r="D14615" i="54"/>
  <c r="D14614" i="54"/>
  <c r="D14613" i="54"/>
  <c r="D14612" i="54"/>
  <c r="D14611" i="54"/>
  <c r="D14610" i="54"/>
  <c r="D14609" i="54"/>
  <c r="D14608" i="54"/>
  <c r="D14607" i="54"/>
  <c r="D14606" i="54"/>
  <c r="D14605" i="54"/>
  <c r="D14604" i="54"/>
  <c r="D14603" i="54"/>
  <c r="D14602" i="54"/>
  <c r="D14601" i="54"/>
  <c r="D14600" i="54"/>
  <c r="D14599" i="54"/>
  <c r="D14598" i="54"/>
  <c r="D14597" i="54"/>
  <c r="D14596" i="54"/>
  <c r="D14595" i="54"/>
  <c r="D14594" i="54"/>
  <c r="D14593" i="54"/>
  <c r="D14592" i="54"/>
  <c r="D14591" i="54"/>
  <c r="D14590" i="54"/>
  <c r="D14589" i="54"/>
  <c r="D14588" i="54"/>
  <c r="D14587" i="54"/>
  <c r="D14586" i="54"/>
  <c r="D14585" i="54"/>
  <c r="D14584" i="54"/>
  <c r="D14583" i="54"/>
  <c r="D14582" i="54"/>
  <c r="D14581" i="54"/>
  <c r="D14580" i="54"/>
  <c r="D14579" i="54"/>
  <c r="D14578" i="54"/>
  <c r="D14577" i="54"/>
  <c r="D14576" i="54"/>
  <c r="D14575" i="54"/>
  <c r="D14574" i="54"/>
  <c r="D14573" i="54"/>
  <c r="D14572" i="54"/>
  <c r="D14571" i="54"/>
  <c r="D14570" i="54"/>
  <c r="D14569" i="54"/>
  <c r="D14568" i="54"/>
  <c r="D14567" i="54"/>
  <c r="D14566" i="54"/>
  <c r="D14565" i="54"/>
  <c r="D14564" i="54"/>
  <c r="D14563" i="54"/>
  <c r="D14562" i="54"/>
  <c r="D14561" i="54"/>
  <c r="D14560" i="54"/>
  <c r="D14559" i="54"/>
  <c r="D14558" i="54"/>
  <c r="D14557" i="54"/>
  <c r="D14556" i="54"/>
  <c r="D14555" i="54"/>
  <c r="D14554" i="54"/>
  <c r="D14553" i="54"/>
  <c r="D14552" i="54"/>
  <c r="D14551" i="54"/>
  <c r="D14550" i="54"/>
  <c r="D14549" i="54"/>
  <c r="D14548" i="54"/>
  <c r="D14547" i="54"/>
  <c r="D14546" i="54"/>
  <c r="D14545" i="54"/>
  <c r="D14544" i="54"/>
  <c r="D14543" i="54"/>
  <c r="D14542" i="54"/>
  <c r="D14541" i="54"/>
  <c r="D14540" i="54"/>
  <c r="D14539" i="54"/>
  <c r="D14538" i="54"/>
  <c r="D14537" i="54"/>
  <c r="D14536" i="54"/>
  <c r="D14535" i="54"/>
  <c r="D14534" i="54"/>
  <c r="D14533" i="54"/>
  <c r="D14532" i="54"/>
  <c r="D14531" i="54"/>
  <c r="D14530" i="54"/>
  <c r="D14529" i="54"/>
  <c r="D14528" i="54"/>
  <c r="D14527" i="54"/>
  <c r="D14526" i="54"/>
  <c r="D14525" i="54"/>
  <c r="D14524" i="54"/>
  <c r="D14523" i="54"/>
  <c r="D14522" i="54"/>
  <c r="D14521" i="54"/>
  <c r="D14520" i="54"/>
  <c r="D14519" i="54"/>
  <c r="D14518" i="54"/>
  <c r="D14517" i="54"/>
  <c r="D14516" i="54"/>
  <c r="D14515" i="54"/>
  <c r="D14514" i="54"/>
  <c r="D14513" i="54"/>
  <c r="D14512" i="54"/>
  <c r="D14511" i="54"/>
  <c r="D14510" i="54"/>
  <c r="D14509" i="54"/>
  <c r="D14508" i="54"/>
  <c r="D14507" i="54"/>
  <c r="D14506" i="54"/>
  <c r="D14505" i="54"/>
  <c r="D14504" i="54"/>
  <c r="D14503" i="54"/>
  <c r="D14502" i="54"/>
  <c r="D14501" i="54"/>
  <c r="D14500" i="54"/>
  <c r="D14499" i="54"/>
  <c r="D14498" i="54"/>
  <c r="D14497" i="54"/>
  <c r="D14496" i="54"/>
  <c r="D14495" i="54"/>
  <c r="D14494" i="54"/>
  <c r="D14493" i="54"/>
  <c r="D14492" i="54"/>
  <c r="D14491" i="54"/>
  <c r="D14490" i="54"/>
  <c r="D14489" i="54"/>
  <c r="D14488" i="54"/>
  <c r="D14487" i="54"/>
  <c r="D14486" i="54"/>
  <c r="D14485" i="54"/>
  <c r="D14484" i="54"/>
  <c r="D14483" i="54"/>
  <c r="D14482" i="54"/>
  <c r="D14481" i="54"/>
  <c r="D14480" i="54"/>
  <c r="D14479" i="54"/>
  <c r="D14478" i="54"/>
  <c r="D14477" i="54"/>
  <c r="D14476" i="54"/>
  <c r="D14475" i="54"/>
  <c r="D14474" i="54"/>
  <c r="D14473" i="54"/>
  <c r="D14472" i="54"/>
  <c r="D14471" i="54"/>
  <c r="D14470" i="54"/>
  <c r="D14469" i="54"/>
  <c r="D14468" i="54"/>
  <c r="D14467" i="54"/>
  <c r="D14466" i="54"/>
  <c r="D14465" i="54"/>
  <c r="D14464" i="54"/>
  <c r="D14463" i="54"/>
  <c r="D14462" i="54"/>
  <c r="D14461" i="54"/>
  <c r="D14460" i="54"/>
  <c r="D14459" i="54"/>
  <c r="D14458" i="54"/>
  <c r="D14457" i="54"/>
  <c r="D14456" i="54"/>
  <c r="D14455" i="54"/>
  <c r="D14454" i="54"/>
  <c r="D14453" i="54"/>
  <c r="D14452" i="54"/>
  <c r="D14451" i="54"/>
  <c r="D14450" i="54"/>
  <c r="D14449" i="54"/>
  <c r="D14448" i="54"/>
  <c r="D14447" i="54"/>
  <c r="D14446" i="54"/>
  <c r="D14445" i="54"/>
  <c r="D14444" i="54"/>
  <c r="D14443" i="54"/>
  <c r="D14442" i="54"/>
  <c r="D14441" i="54"/>
  <c r="D14440" i="54"/>
  <c r="D14439" i="54"/>
  <c r="D14438" i="54"/>
  <c r="D14437" i="54"/>
  <c r="D14436" i="54"/>
  <c r="D14435" i="54"/>
  <c r="D14434" i="54"/>
  <c r="D14433" i="54"/>
  <c r="D14432" i="54"/>
  <c r="D14431" i="54"/>
  <c r="D14430" i="54"/>
  <c r="D14429" i="54"/>
  <c r="D14428" i="54"/>
  <c r="D14427" i="54"/>
  <c r="D14426" i="54"/>
  <c r="D14425" i="54"/>
  <c r="D14424" i="54"/>
  <c r="D14423" i="54"/>
  <c r="D14422" i="54"/>
  <c r="D14421" i="54"/>
  <c r="D14420" i="54"/>
  <c r="D14419" i="54"/>
  <c r="D14418" i="54"/>
  <c r="D14417" i="54"/>
  <c r="D14416" i="54"/>
  <c r="D14415" i="54"/>
  <c r="D14414" i="54"/>
  <c r="D14413" i="54"/>
  <c r="D14412" i="54"/>
  <c r="D14411" i="54"/>
  <c r="D14410" i="54"/>
  <c r="D14409" i="54"/>
  <c r="D14408" i="54"/>
  <c r="D14407" i="54"/>
  <c r="D14406" i="54"/>
  <c r="D14405" i="54"/>
  <c r="D14404" i="54"/>
  <c r="D14403" i="54"/>
  <c r="D14402" i="54"/>
  <c r="D14401" i="54"/>
  <c r="D14400" i="54"/>
  <c r="D14399" i="54"/>
  <c r="D14398" i="54"/>
  <c r="D14397" i="54"/>
  <c r="D14396" i="54"/>
  <c r="D14395" i="54"/>
  <c r="D14394" i="54"/>
  <c r="D14393" i="54"/>
  <c r="D14392" i="54"/>
  <c r="D14391" i="54"/>
  <c r="D14390" i="54"/>
  <c r="D14389" i="54"/>
  <c r="D14388" i="54"/>
  <c r="D14387" i="54"/>
  <c r="D14386" i="54"/>
  <c r="D14385" i="54"/>
  <c r="D14384" i="54"/>
  <c r="D14383" i="54"/>
  <c r="D14382" i="54"/>
  <c r="D14381" i="54"/>
  <c r="D14380" i="54"/>
  <c r="D14379" i="54"/>
  <c r="D14378" i="54"/>
  <c r="D14377" i="54"/>
  <c r="D14376" i="54"/>
  <c r="D14375" i="54"/>
  <c r="D14374" i="54"/>
  <c r="D14373" i="54"/>
  <c r="D14372" i="54"/>
  <c r="D14371" i="54"/>
  <c r="D14370" i="54"/>
  <c r="D14369" i="54"/>
  <c r="D14368" i="54"/>
  <c r="D14367" i="54"/>
  <c r="D14366" i="54"/>
  <c r="D14365" i="54"/>
  <c r="D14364" i="54"/>
  <c r="D14363" i="54"/>
  <c r="D14362" i="54"/>
  <c r="D14361" i="54"/>
  <c r="D14360" i="54"/>
  <c r="D14359" i="54"/>
  <c r="D14358" i="54"/>
  <c r="D14357" i="54"/>
  <c r="D14356" i="54"/>
  <c r="D14355" i="54"/>
  <c r="D14354" i="54"/>
  <c r="D14353" i="54"/>
  <c r="D14352" i="54"/>
  <c r="D14351" i="54"/>
  <c r="D14350" i="54"/>
  <c r="D14349" i="54"/>
  <c r="D14348" i="54"/>
  <c r="D14347" i="54"/>
  <c r="D14346" i="54"/>
  <c r="D14345" i="54"/>
  <c r="D14344" i="54"/>
  <c r="D14343" i="54"/>
  <c r="D14342" i="54"/>
  <c r="D14341" i="54"/>
  <c r="D14340" i="54"/>
  <c r="D14339" i="54"/>
  <c r="D14338" i="54"/>
  <c r="D14337" i="54"/>
  <c r="D14336" i="54"/>
  <c r="D14335" i="54"/>
  <c r="D14334" i="54"/>
  <c r="D14333" i="54"/>
  <c r="D14332" i="54"/>
  <c r="D14331" i="54"/>
  <c r="D14330" i="54"/>
  <c r="D14329" i="54"/>
  <c r="D14328" i="54"/>
  <c r="D14327" i="54"/>
  <c r="D14326" i="54"/>
  <c r="D14325" i="54"/>
  <c r="D14324" i="54"/>
  <c r="D14323" i="54"/>
  <c r="D14322" i="54"/>
  <c r="D14321" i="54"/>
  <c r="D14320" i="54"/>
  <c r="D14319" i="54"/>
  <c r="D14318" i="54"/>
  <c r="D14317" i="54"/>
  <c r="D14316" i="54"/>
  <c r="D14315" i="54"/>
  <c r="D14314" i="54"/>
  <c r="D14313" i="54"/>
  <c r="D14312" i="54"/>
  <c r="D14311" i="54"/>
  <c r="D14310" i="54"/>
  <c r="D14309" i="54"/>
  <c r="D14308" i="54"/>
  <c r="D14307" i="54"/>
  <c r="D14306" i="54"/>
  <c r="D14305" i="54"/>
  <c r="D14304" i="54"/>
  <c r="D14303" i="54"/>
  <c r="D14302" i="54"/>
  <c r="D14301" i="54"/>
  <c r="D14300" i="54"/>
  <c r="D14299" i="54"/>
  <c r="D14298" i="54"/>
  <c r="D14297" i="54"/>
  <c r="D14296" i="54"/>
  <c r="D14295" i="54"/>
  <c r="D14294" i="54"/>
  <c r="D14293" i="54"/>
  <c r="D14292" i="54"/>
  <c r="D14291" i="54"/>
  <c r="D14290" i="54"/>
  <c r="D14289" i="54"/>
  <c r="D14288" i="54"/>
  <c r="D14287" i="54"/>
  <c r="D14286" i="54"/>
  <c r="D14285" i="54"/>
  <c r="D14284" i="54"/>
  <c r="D14283" i="54"/>
  <c r="D14282" i="54"/>
  <c r="D14281" i="54"/>
  <c r="D14280" i="54"/>
  <c r="D14279" i="54"/>
  <c r="D14278" i="54"/>
  <c r="D14277" i="54"/>
  <c r="D14276" i="54"/>
  <c r="D14275" i="54"/>
  <c r="D14274" i="54"/>
  <c r="D14273" i="54"/>
  <c r="D14272" i="54"/>
  <c r="D14271" i="54"/>
  <c r="D14270" i="54"/>
  <c r="D14269" i="54"/>
  <c r="D14268" i="54"/>
  <c r="D14267" i="54"/>
  <c r="D14266" i="54"/>
  <c r="D14265" i="54"/>
  <c r="D14264" i="54"/>
  <c r="D14263" i="54"/>
  <c r="D14262" i="54"/>
  <c r="D14261" i="54"/>
  <c r="D14260" i="54"/>
  <c r="D14259" i="54"/>
  <c r="D14258" i="54"/>
  <c r="D14257" i="54"/>
  <c r="D14256" i="54"/>
  <c r="D14255" i="54"/>
  <c r="D14254" i="54"/>
  <c r="D14253" i="54"/>
  <c r="D14252" i="54"/>
  <c r="D14251" i="54"/>
  <c r="D14250" i="54"/>
  <c r="D14249" i="54"/>
  <c r="D14248" i="54"/>
  <c r="D14247" i="54"/>
  <c r="D14246" i="54"/>
  <c r="D14245" i="54"/>
  <c r="D14244" i="54"/>
  <c r="D14243" i="54"/>
  <c r="D14242" i="54"/>
  <c r="D14241" i="54"/>
  <c r="D14240" i="54"/>
  <c r="D14239" i="54"/>
  <c r="D14238" i="54"/>
  <c r="D14237" i="54"/>
  <c r="D14236" i="54"/>
  <c r="D14235" i="54"/>
  <c r="D14234" i="54"/>
  <c r="D14233" i="54"/>
  <c r="D14232" i="54"/>
  <c r="D14231" i="54"/>
  <c r="D14230" i="54"/>
  <c r="D14229" i="54"/>
  <c r="D14228" i="54"/>
  <c r="D14227" i="54"/>
  <c r="D14226" i="54"/>
  <c r="D14225" i="54"/>
  <c r="D14224" i="54"/>
  <c r="D14223" i="54"/>
  <c r="D14222" i="54"/>
  <c r="D14221" i="54"/>
  <c r="D14220" i="54"/>
  <c r="D14219" i="54"/>
  <c r="D14218" i="54"/>
  <c r="D14217" i="54"/>
  <c r="D14216" i="54"/>
  <c r="D14215" i="54"/>
  <c r="D14214" i="54"/>
  <c r="D14213" i="54"/>
  <c r="D14212" i="54"/>
  <c r="D14211" i="54"/>
  <c r="D14210" i="54"/>
  <c r="D14209" i="54"/>
  <c r="D14208" i="54"/>
  <c r="D14207" i="54"/>
  <c r="D14206" i="54"/>
  <c r="D14205" i="54"/>
  <c r="D14204" i="54"/>
  <c r="D14203" i="54"/>
  <c r="D14202" i="54"/>
  <c r="D14201" i="54"/>
  <c r="D14200" i="54"/>
  <c r="D14199" i="54"/>
  <c r="D14198" i="54"/>
  <c r="D14197" i="54"/>
  <c r="D14196" i="54"/>
  <c r="D14195" i="54"/>
  <c r="D14194" i="54"/>
  <c r="D14193" i="54"/>
  <c r="D14192" i="54"/>
  <c r="D14191" i="54"/>
  <c r="D14190" i="54"/>
  <c r="D14189" i="54"/>
  <c r="D14188" i="54"/>
  <c r="D14187" i="54"/>
  <c r="D14186" i="54"/>
  <c r="D14185" i="54"/>
  <c r="D14184" i="54"/>
  <c r="D14183" i="54"/>
  <c r="D14182" i="54"/>
  <c r="D14181" i="54"/>
  <c r="D14180" i="54"/>
  <c r="D14179" i="54"/>
  <c r="D14178" i="54"/>
  <c r="D14177" i="54"/>
  <c r="D14176" i="54"/>
  <c r="D14175" i="54"/>
  <c r="D14174" i="54"/>
  <c r="D14173" i="54"/>
  <c r="D14172" i="54"/>
  <c r="D14171" i="54"/>
  <c r="D14170" i="54"/>
  <c r="D14169" i="54"/>
  <c r="D14168" i="54"/>
  <c r="D14167" i="54"/>
  <c r="D14166" i="54"/>
  <c r="D14165" i="54"/>
  <c r="D14164" i="54"/>
  <c r="D14163" i="54"/>
  <c r="D14162" i="54"/>
  <c r="D14161" i="54"/>
  <c r="D14160" i="54"/>
  <c r="D14159" i="54"/>
  <c r="D14158" i="54"/>
  <c r="D14157" i="54"/>
  <c r="D14156" i="54"/>
  <c r="D14155" i="54"/>
  <c r="D14154" i="54"/>
  <c r="D14153" i="54"/>
  <c r="D14152" i="54"/>
  <c r="D14151" i="54"/>
  <c r="D14150" i="54"/>
  <c r="D14149" i="54"/>
  <c r="D14148" i="54"/>
  <c r="D14147" i="54"/>
  <c r="D14146" i="54"/>
  <c r="D14145" i="54"/>
  <c r="D14144" i="54"/>
  <c r="D14143" i="54"/>
  <c r="D14142" i="54"/>
  <c r="D14141" i="54"/>
  <c r="D14140" i="54"/>
  <c r="D14139" i="54"/>
  <c r="D14138" i="54"/>
  <c r="D14137" i="54"/>
  <c r="D14136" i="54"/>
  <c r="D14135" i="54"/>
  <c r="D14134" i="54"/>
  <c r="D14133" i="54"/>
  <c r="D14132" i="54"/>
  <c r="D14131" i="54"/>
  <c r="D14130" i="54"/>
  <c r="D14129" i="54"/>
  <c r="D14128" i="54"/>
  <c r="D14127" i="54"/>
  <c r="D14126" i="54"/>
  <c r="D14125" i="54"/>
  <c r="D14124" i="54"/>
  <c r="D14123" i="54"/>
  <c r="D14122" i="54"/>
  <c r="D14121" i="54"/>
  <c r="D14120" i="54"/>
  <c r="D14119" i="54"/>
  <c r="D14118" i="54"/>
  <c r="D14117" i="54"/>
  <c r="D14116" i="54"/>
  <c r="D14115" i="54"/>
  <c r="D14114" i="54"/>
  <c r="D14113" i="54"/>
  <c r="D14112" i="54"/>
  <c r="D14111" i="54"/>
  <c r="D14110" i="54"/>
  <c r="D14109" i="54"/>
  <c r="D14108" i="54"/>
  <c r="D14107" i="54"/>
  <c r="D14106" i="54"/>
  <c r="D14105" i="54"/>
  <c r="D14104" i="54"/>
  <c r="D14103" i="54"/>
  <c r="D14102" i="54"/>
  <c r="D14101" i="54"/>
  <c r="D14100" i="54"/>
  <c r="D14099" i="54"/>
  <c r="D14098" i="54"/>
  <c r="D14097" i="54"/>
  <c r="D14096" i="54"/>
  <c r="D14095" i="54"/>
  <c r="D14094" i="54"/>
  <c r="D14093" i="54"/>
  <c r="D14092" i="54"/>
  <c r="D14091" i="54"/>
  <c r="D14090" i="54"/>
  <c r="D14089" i="54"/>
  <c r="D14088" i="54"/>
  <c r="D14087" i="54"/>
  <c r="D14086" i="54"/>
  <c r="D14085" i="54"/>
  <c r="D14084" i="54"/>
  <c r="D14083" i="54"/>
  <c r="D14082" i="54"/>
  <c r="D14081" i="54"/>
  <c r="D14080" i="54"/>
  <c r="D14079" i="54"/>
  <c r="D14078" i="54"/>
  <c r="D14077" i="54"/>
  <c r="D14076" i="54"/>
  <c r="D14075" i="54"/>
  <c r="D14074" i="54"/>
  <c r="D14073" i="54"/>
  <c r="D14072" i="54"/>
  <c r="D14071" i="54"/>
  <c r="D14070" i="54"/>
  <c r="D14069" i="54"/>
  <c r="D14068" i="54"/>
  <c r="D14067" i="54"/>
  <c r="D14066" i="54"/>
  <c r="D14065" i="54"/>
  <c r="D14064" i="54"/>
  <c r="D14063" i="54"/>
  <c r="D14062" i="54"/>
  <c r="D14061" i="54"/>
  <c r="D14060" i="54"/>
  <c r="D14059" i="54"/>
  <c r="D14058" i="54"/>
  <c r="D14057" i="54"/>
  <c r="D14056" i="54"/>
  <c r="D14055" i="54"/>
  <c r="D14054" i="54"/>
  <c r="D14053" i="54"/>
  <c r="D14052" i="54"/>
  <c r="D14051" i="54"/>
  <c r="D14050" i="54"/>
  <c r="D14049" i="54"/>
  <c r="D14048" i="54"/>
  <c r="D14047" i="54"/>
  <c r="D14046" i="54"/>
  <c r="D14045" i="54"/>
  <c r="D14044" i="54"/>
  <c r="D14043" i="54"/>
  <c r="D14042" i="54"/>
  <c r="D14041" i="54"/>
  <c r="D14040" i="54"/>
  <c r="D14039" i="54"/>
  <c r="D14038" i="54"/>
  <c r="D14037" i="54"/>
  <c r="D14036" i="54"/>
  <c r="D14035" i="54"/>
  <c r="D14034" i="54"/>
  <c r="D14033" i="54"/>
  <c r="D14032" i="54"/>
  <c r="D14031" i="54"/>
  <c r="D14030" i="54"/>
  <c r="D14029" i="54"/>
  <c r="D14028" i="54"/>
  <c r="D14027" i="54"/>
  <c r="D14026" i="54"/>
  <c r="D14025" i="54"/>
  <c r="D14024" i="54"/>
  <c r="D14023" i="54"/>
  <c r="D14022" i="54"/>
  <c r="D14021" i="54"/>
  <c r="D14020" i="54"/>
  <c r="D14019" i="54"/>
  <c r="D14018" i="54"/>
  <c r="D14017" i="54"/>
  <c r="D14016" i="54"/>
  <c r="D14015" i="54"/>
  <c r="D14014" i="54"/>
  <c r="D14013" i="54"/>
  <c r="D14012" i="54"/>
  <c r="D14011" i="54"/>
  <c r="D14010" i="54"/>
  <c r="D14009" i="54"/>
  <c r="D14008" i="54"/>
  <c r="D14007" i="54"/>
  <c r="D14006" i="54"/>
  <c r="D14005" i="54"/>
  <c r="D14004" i="54"/>
  <c r="D14003" i="54"/>
  <c r="D14002" i="54"/>
  <c r="D14001" i="54"/>
  <c r="D14000" i="54"/>
  <c r="D13999" i="54"/>
  <c r="D13998" i="54"/>
  <c r="D13997" i="54"/>
  <c r="D13996" i="54"/>
  <c r="D13995" i="54"/>
  <c r="D13994" i="54"/>
  <c r="D13993" i="54"/>
  <c r="D13992" i="54"/>
  <c r="D13991" i="54"/>
  <c r="D13990" i="54"/>
  <c r="D13989" i="54"/>
  <c r="D13988" i="54"/>
  <c r="D13987" i="54"/>
  <c r="D13986" i="54"/>
  <c r="D13985" i="54"/>
  <c r="D13984" i="54"/>
  <c r="D13983" i="54"/>
  <c r="D13982" i="54"/>
  <c r="D13981" i="54"/>
  <c r="D13980" i="54"/>
  <c r="D13979" i="54"/>
  <c r="D13978" i="54"/>
  <c r="D13977" i="54"/>
  <c r="D13976" i="54"/>
  <c r="D13975" i="54"/>
  <c r="D13974" i="54"/>
  <c r="D13973" i="54"/>
  <c r="D13972" i="54"/>
  <c r="D13971" i="54"/>
  <c r="D13970" i="54"/>
  <c r="D13969" i="54"/>
  <c r="D13968" i="54"/>
  <c r="D13967" i="54"/>
  <c r="D13966" i="54"/>
  <c r="D13965" i="54"/>
  <c r="D13964" i="54"/>
  <c r="D13963" i="54"/>
  <c r="D13962" i="54"/>
  <c r="D13961" i="54"/>
  <c r="D13960" i="54"/>
  <c r="D13959" i="54"/>
  <c r="D13958" i="54"/>
  <c r="D13957" i="54"/>
  <c r="D13956" i="54"/>
  <c r="D13955" i="54"/>
  <c r="D13954" i="54"/>
  <c r="D13953" i="54"/>
  <c r="D13952" i="54"/>
  <c r="D13951" i="54"/>
  <c r="D13950" i="54"/>
  <c r="D13949" i="54"/>
  <c r="D13948" i="54"/>
  <c r="D13947" i="54"/>
  <c r="D13946" i="54"/>
  <c r="D13945" i="54"/>
  <c r="D13944" i="54"/>
  <c r="D13943" i="54"/>
  <c r="D13942" i="54"/>
  <c r="D13941" i="54"/>
  <c r="D13940" i="54"/>
  <c r="D13939" i="54"/>
  <c r="D13938" i="54"/>
  <c r="D13937" i="54"/>
  <c r="D13936" i="54"/>
  <c r="D13935" i="54"/>
  <c r="D13934" i="54"/>
  <c r="D13933" i="54"/>
  <c r="D13932" i="54"/>
  <c r="D13931" i="54"/>
  <c r="D13930" i="54"/>
  <c r="D13929" i="54"/>
  <c r="D13928" i="54"/>
  <c r="D13927" i="54"/>
  <c r="D13926" i="54"/>
  <c r="D13925" i="54"/>
  <c r="D13924" i="54"/>
  <c r="D13923" i="54"/>
  <c r="D13922" i="54"/>
  <c r="D13921" i="54"/>
  <c r="D13920" i="54"/>
  <c r="D13919" i="54"/>
  <c r="D13918" i="54"/>
  <c r="D13917" i="54"/>
  <c r="D13916" i="54"/>
  <c r="D13915" i="54"/>
  <c r="D13914" i="54"/>
  <c r="D13913" i="54"/>
  <c r="D13912" i="54"/>
  <c r="D13911" i="54"/>
  <c r="D13910" i="54"/>
  <c r="D13909" i="54"/>
  <c r="D13908" i="54"/>
  <c r="D13907" i="54"/>
  <c r="D13906" i="54"/>
  <c r="D13905" i="54"/>
  <c r="D13904" i="54"/>
  <c r="D13903" i="54"/>
  <c r="D13902" i="54"/>
  <c r="D13901" i="54"/>
  <c r="D13900" i="54"/>
  <c r="D13899" i="54"/>
  <c r="D13898" i="54"/>
  <c r="D13897" i="54"/>
  <c r="D13896" i="54"/>
  <c r="D13895" i="54"/>
  <c r="D13894" i="54"/>
  <c r="D13893" i="54"/>
  <c r="D13892" i="54"/>
  <c r="D13891" i="54"/>
  <c r="D13890" i="54"/>
  <c r="D13889" i="54"/>
  <c r="D13888" i="54"/>
  <c r="D13887" i="54"/>
  <c r="D13886" i="54"/>
  <c r="D13885" i="54"/>
  <c r="D13884" i="54"/>
  <c r="D13883" i="54"/>
  <c r="D13882" i="54"/>
  <c r="D13881" i="54"/>
  <c r="D13880" i="54"/>
  <c r="D13879" i="54"/>
  <c r="D13878" i="54"/>
  <c r="D13877" i="54"/>
  <c r="D13876" i="54"/>
  <c r="D13875" i="54"/>
  <c r="D13874" i="54"/>
  <c r="D13873" i="54"/>
  <c r="D13872" i="54"/>
  <c r="D13871" i="54"/>
  <c r="D13870" i="54"/>
  <c r="D13869" i="54"/>
  <c r="D13868" i="54"/>
  <c r="D13867" i="54"/>
  <c r="D13866" i="54"/>
  <c r="D13865" i="54"/>
  <c r="D13864" i="54"/>
  <c r="D13863" i="54"/>
  <c r="D13862" i="54"/>
  <c r="D13861" i="54"/>
  <c r="D13860" i="54"/>
  <c r="D13859" i="54"/>
  <c r="D13858" i="54"/>
  <c r="D13857" i="54"/>
  <c r="D13856" i="54"/>
  <c r="D13855" i="54"/>
  <c r="D13854" i="54"/>
  <c r="D13853" i="54"/>
  <c r="D13852" i="54"/>
  <c r="D13851" i="54"/>
  <c r="D13850" i="54"/>
  <c r="D13849" i="54"/>
  <c r="D13848" i="54"/>
  <c r="D13847" i="54"/>
  <c r="D13846" i="54"/>
  <c r="D13845" i="54"/>
  <c r="D13844" i="54"/>
  <c r="D13843" i="54"/>
  <c r="D13842" i="54"/>
  <c r="D13841" i="54"/>
  <c r="D13840" i="54"/>
  <c r="D13839" i="54"/>
  <c r="D13838" i="54"/>
  <c r="D13837" i="54"/>
  <c r="D13836" i="54"/>
  <c r="D13835" i="54"/>
  <c r="D13834" i="54"/>
  <c r="D13833" i="54"/>
  <c r="D13832" i="54"/>
  <c r="D13831" i="54"/>
  <c r="D13830" i="54"/>
  <c r="D13829" i="54"/>
  <c r="D13828" i="54"/>
  <c r="D13827" i="54"/>
  <c r="D13826" i="54"/>
  <c r="D13825" i="54"/>
  <c r="D13824" i="54"/>
  <c r="D13823" i="54"/>
  <c r="D13822" i="54"/>
  <c r="D13821" i="54"/>
  <c r="D13820" i="54"/>
  <c r="D13819" i="54"/>
  <c r="D13818" i="54"/>
  <c r="D13817" i="54"/>
  <c r="D13816" i="54"/>
  <c r="D13815" i="54"/>
  <c r="D13814" i="54"/>
  <c r="D13813" i="54"/>
  <c r="D13812" i="54"/>
  <c r="D13811" i="54"/>
  <c r="D13810" i="54"/>
  <c r="D13809" i="54"/>
  <c r="D13808" i="54"/>
  <c r="D13807" i="54"/>
  <c r="D13806" i="54"/>
  <c r="D13805" i="54"/>
  <c r="D13804" i="54"/>
  <c r="D13803" i="54"/>
  <c r="D13802" i="54"/>
  <c r="D13801" i="54"/>
  <c r="D13800" i="54"/>
  <c r="D13799" i="54"/>
  <c r="D13798" i="54"/>
  <c r="D13797" i="54"/>
  <c r="D13796" i="54"/>
  <c r="D13795" i="54"/>
  <c r="D13794" i="54"/>
  <c r="D13793" i="54"/>
  <c r="D13792" i="54"/>
  <c r="D13791" i="54"/>
  <c r="D13790" i="54"/>
  <c r="D13789" i="54"/>
  <c r="D13788" i="54"/>
  <c r="D13787" i="54"/>
  <c r="D13786" i="54"/>
  <c r="D13785" i="54"/>
  <c r="D13784" i="54"/>
  <c r="D13783" i="54"/>
  <c r="D13782" i="54"/>
  <c r="D13781" i="54"/>
  <c r="D13780" i="54"/>
  <c r="D13779" i="54"/>
  <c r="D13778" i="54"/>
  <c r="D13777" i="54"/>
  <c r="D13776" i="54"/>
  <c r="D13775" i="54"/>
  <c r="D13774" i="54"/>
  <c r="D13773" i="54"/>
  <c r="D13772" i="54"/>
  <c r="D13771" i="54"/>
  <c r="D13770" i="54"/>
  <c r="D13769" i="54"/>
  <c r="D13768" i="54"/>
  <c r="D13767" i="54"/>
  <c r="D13766" i="54"/>
  <c r="D13765" i="54"/>
  <c r="D13764" i="54"/>
  <c r="D13763" i="54"/>
  <c r="D13762" i="54"/>
  <c r="D13761" i="54"/>
  <c r="D13760" i="54"/>
  <c r="D13759" i="54"/>
  <c r="D13758" i="54"/>
  <c r="D13757" i="54"/>
  <c r="D13756" i="54"/>
  <c r="D13755" i="54"/>
  <c r="D13754" i="54"/>
  <c r="D13753" i="54"/>
  <c r="D13752" i="54"/>
  <c r="D13751" i="54"/>
  <c r="D13750" i="54"/>
  <c r="D13749" i="54"/>
  <c r="D13748" i="54"/>
  <c r="D13747" i="54"/>
  <c r="D13746" i="54"/>
  <c r="D13745" i="54"/>
  <c r="D13744" i="54"/>
  <c r="D13743" i="54"/>
  <c r="D13742" i="54"/>
  <c r="D13741" i="54"/>
  <c r="D13740" i="54"/>
  <c r="D13739" i="54"/>
  <c r="D13738" i="54"/>
  <c r="D13737" i="54"/>
  <c r="D13736" i="54"/>
  <c r="D13735" i="54"/>
  <c r="D13734" i="54"/>
  <c r="D13733" i="54"/>
  <c r="D13732" i="54"/>
  <c r="D13731" i="54"/>
  <c r="D13730" i="54"/>
  <c r="D13729" i="54"/>
  <c r="D13728" i="54"/>
  <c r="D13727" i="54"/>
  <c r="D13726" i="54"/>
  <c r="D13725" i="54"/>
  <c r="D13724" i="54"/>
  <c r="D13723" i="54"/>
  <c r="D13722" i="54"/>
  <c r="D13721" i="54"/>
  <c r="D13720" i="54"/>
  <c r="D13719" i="54"/>
  <c r="D13718" i="54"/>
  <c r="D13717" i="54"/>
  <c r="D13716" i="54"/>
  <c r="D13715" i="54"/>
  <c r="D13714" i="54"/>
  <c r="D13713" i="54"/>
  <c r="D13712" i="54"/>
  <c r="D13711" i="54"/>
  <c r="D13710" i="54"/>
  <c r="D13709" i="54"/>
  <c r="D13708" i="54"/>
  <c r="D13707" i="54"/>
  <c r="D13706" i="54"/>
  <c r="D13705" i="54"/>
  <c r="D13704" i="54"/>
  <c r="D13703" i="54"/>
  <c r="D13702" i="54"/>
  <c r="D13701" i="54"/>
  <c r="D13700" i="54"/>
  <c r="D13699" i="54"/>
  <c r="D13698" i="54"/>
  <c r="D13697" i="54"/>
  <c r="D13696" i="54"/>
  <c r="D13695" i="54"/>
  <c r="D13694" i="54"/>
  <c r="D13693" i="54"/>
  <c r="D13692" i="54"/>
  <c r="D13691" i="54"/>
  <c r="D13690" i="54"/>
  <c r="D13689" i="54"/>
  <c r="D13688" i="54"/>
  <c r="D13687" i="54"/>
  <c r="D13686" i="54"/>
  <c r="D13685" i="54"/>
  <c r="D13684" i="54"/>
  <c r="D13683" i="54"/>
  <c r="D13682" i="54"/>
  <c r="D13681" i="54"/>
  <c r="D13680" i="54"/>
  <c r="D13679" i="54"/>
  <c r="D13678" i="54"/>
  <c r="D13677" i="54"/>
  <c r="D13676" i="54"/>
  <c r="D13675" i="54"/>
  <c r="D13674" i="54"/>
  <c r="D13673" i="54"/>
  <c r="D13672" i="54"/>
  <c r="D13671" i="54"/>
  <c r="D13670" i="54"/>
  <c r="D13669" i="54"/>
  <c r="D13668" i="54"/>
  <c r="D13667" i="54"/>
  <c r="D13666" i="54"/>
  <c r="D13665" i="54"/>
  <c r="D13664" i="54"/>
  <c r="D13663" i="54"/>
  <c r="D13662" i="54"/>
  <c r="D13661" i="54"/>
  <c r="D13660" i="54"/>
  <c r="D13659" i="54"/>
  <c r="D13658" i="54"/>
  <c r="D13657" i="54"/>
  <c r="D13656" i="54"/>
  <c r="D13655" i="54"/>
  <c r="D13654" i="54"/>
  <c r="D13653" i="54"/>
  <c r="D13652" i="54"/>
  <c r="D13651" i="54"/>
  <c r="D13650" i="54"/>
  <c r="D13649" i="54"/>
  <c r="D13648" i="54"/>
  <c r="D13647" i="54"/>
  <c r="D13646" i="54"/>
  <c r="D13645" i="54"/>
  <c r="D13644" i="54"/>
  <c r="D13643" i="54"/>
  <c r="D13642" i="54"/>
  <c r="D13641" i="54"/>
  <c r="D13640" i="54"/>
  <c r="D13639" i="54"/>
  <c r="D13638" i="54"/>
  <c r="D13637" i="54"/>
  <c r="D13636" i="54"/>
  <c r="D13635" i="54"/>
  <c r="D13634" i="54"/>
  <c r="D13633" i="54"/>
  <c r="D13632" i="54"/>
  <c r="D13631" i="54"/>
  <c r="D13630" i="54"/>
  <c r="D13629" i="54"/>
  <c r="D13628" i="54"/>
  <c r="D13627" i="54"/>
  <c r="D13626" i="54"/>
  <c r="D13625" i="54"/>
  <c r="D13624" i="54"/>
  <c r="D13623" i="54"/>
  <c r="D13622" i="54"/>
  <c r="D13621" i="54"/>
  <c r="D13620" i="54"/>
  <c r="D13619" i="54"/>
  <c r="D13618" i="54"/>
  <c r="D13617" i="54"/>
  <c r="D13616" i="54"/>
  <c r="D13615" i="54"/>
  <c r="D13614" i="54"/>
  <c r="D13613" i="54"/>
  <c r="D13612" i="54"/>
  <c r="D13611" i="54"/>
  <c r="D13610" i="54"/>
  <c r="D13609" i="54"/>
  <c r="D13608" i="54"/>
  <c r="D13607" i="54"/>
  <c r="D13606" i="54"/>
  <c r="D13605" i="54"/>
  <c r="D13604" i="54"/>
  <c r="D13603" i="54"/>
  <c r="D13602" i="54"/>
  <c r="D13601" i="54"/>
  <c r="D13600" i="54"/>
  <c r="D13599" i="54"/>
  <c r="D13598" i="54"/>
  <c r="D13597" i="54"/>
  <c r="D13596" i="54"/>
  <c r="D13595" i="54"/>
  <c r="D13594" i="54"/>
  <c r="D13593" i="54"/>
  <c r="D13592" i="54"/>
  <c r="D13591" i="54"/>
  <c r="D13590" i="54"/>
  <c r="D13589" i="54"/>
  <c r="D13588" i="54"/>
  <c r="D13587" i="54"/>
  <c r="D13586" i="54"/>
  <c r="D13585" i="54"/>
  <c r="D13584" i="54"/>
  <c r="D13583" i="54"/>
  <c r="D13582" i="54"/>
  <c r="D13581" i="54"/>
  <c r="D13580" i="54"/>
  <c r="D13579" i="54"/>
  <c r="D13578" i="54"/>
  <c r="D13577" i="54"/>
  <c r="D13576" i="54"/>
  <c r="D13575" i="54"/>
  <c r="D13574" i="54"/>
  <c r="D13573" i="54"/>
  <c r="D13572" i="54"/>
  <c r="D13571" i="54"/>
  <c r="D13570" i="54"/>
  <c r="D13569" i="54"/>
  <c r="D13568" i="54"/>
  <c r="D13567" i="54"/>
  <c r="D13566" i="54"/>
  <c r="D13565" i="54"/>
  <c r="D13564" i="54"/>
  <c r="D13563" i="54"/>
  <c r="D13562" i="54"/>
  <c r="D13561" i="54"/>
  <c r="D13560" i="54"/>
  <c r="D13559" i="54"/>
  <c r="D13558" i="54"/>
  <c r="D13557" i="54"/>
  <c r="D13556" i="54"/>
  <c r="D13555" i="54"/>
  <c r="D13554" i="54"/>
  <c r="D13553" i="54"/>
  <c r="D13552" i="54"/>
  <c r="D13551" i="54"/>
  <c r="D13550" i="54"/>
  <c r="D13549" i="54"/>
  <c r="D13548" i="54"/>
  <c r="D13547" i="54"/>
  <c r="D13546" i="54"/>
  <c r="D13545" i="54"/>
  <c r="D13544" i="54"/>
  <c r="D13543" i="54"/>
  <c r="D13542" i="54"/>
  <c r="D13541" i="54"/>
  <c r="D13540" i="54"/>
  <c r="D13539" i="54"/>
  <c r="D13538" i="54"/>
  <c r="D13537" i="54"/>
  <c r="D13536" i="54"/>
  <c r="D13535" i="54"/>
  <c r="D13534" i="54"/>
  <c r="D13533" i="54"/>
  <c r="D13532" i="54"/>
  <c r="D13531" i="54"/>
  <c r="D13530" i="54"/>
  <c r="D13529" i="54"/>
  <c r="D13528" i="54"/>
  <c r="D13527" i="54"/>
  <c r="D13526" i="54"/>
  <c r="D13525" i="54"/>
  <c r="D13524" i="54"/>
  <c r="D13523" i="54"/>
  <c r="D13522" i="54"/>
  <c r="D13521" i="54"/>
  <c r="D13520" i="54"/>
  <c r="D13519" i="54"/>
  <c r="D13518" i="54"/>
  <c r="D13517" i="54"/>
  <c r="D13516" i="54"/>
  <c r="D13515" i="54"/>
  <c r="D13514" i="54"/>
  <c r="D13513" i="54"/>
  <c r="D13512" i="54"/>
  <c r="D13511" i="54"/>
  <c r="D13510" i="54"/>
  <c r="D13509" i="54"/>
  <c r="D13508" i="54"/>
  <c r="D13507" i="54"/>
  <c r="D13506" i="54"/>
  <c r="D13505" i="54"/>
  <c r="D13504" i="54"/>
  <c r="D13503" i="54"/>
  <c r="D13502" i="54"/>
  <c r="D13501" i="54"/>
  <c r="D13500" i="54"/>
  <c r="D13499" i="54"/>
  <c r="D13498" i="54"/>
  <c r="D13497" i="54"/>
  <c r="D13496" i="54"/>
  <c r="D13495" i="54"/>
  <c r="D13494" i="54"/>
  <c r="D13493" i="54"/>
  <c r="D13492" i="54"/>
  <c r="D13491" i="54"/>
  <c r="D13490" i="54"/>
  <c r="D13489" i="54"/>
  <c r="D13488" i="54"/>
  <c r="D13487" i="54"/>
  <c r="D13486" i="54"/>
  <c r="D13485" i="54"/>
  <c r="D13484" i="54"/>
  <c r="D13483" i="54"/>
  <c r="D13482" i="54"/>
  <c r="D13481" i="54"/>
  <c r="D13480" i="54"/>
  <c r="D13479" i="54"/>
  <c r="D13478" i="54"/>
  <c r="D13477" i="54"/>
  <c r="D13476" i="54"/>
  <c r="D13475" i="54"/>
  <c r="D13474" i="54"/>
  <c r="D13473" i="54"/>
  <c r="D13472" i="54"/>
  <c r="D13471" i="54"/>
  <c r="D13470" i="54"/>
  <c r="D13469" i="54"/>
  <c r="D13468" i="54"/>
  <c r="D13467" i="54"/>
  <c r="D13466" i="54"/>
  <c r="D13465" i="54"/>
  <c r="D13464" i="54"/>
  <c r="D13463" i="54"/>
  <c r="D13462" i="54"/>
  <c r="D13461" i="54"/>
  <c r="D13460" i="54"/>
  <c r="D13459" i="54"/>
  <c r="D13458" i="54"/>
  <c r="D13457" i="54"/>
  <c r="D13456" i="54"/>
  <c r="D13455" i="54"/>
  <c r="D13454" i="54"/>
  <c r="D13453" i="54"/>
  <c r="D13452" i="54"/>
  <c r="D13451" i="54"/>
  <c r="D13450" i="54"/>
  <c r="D13449" i="54"/>
  <c r="D13448" i="54"/>
  <c r="D13447" i="54"/>
  <c r="D13446" i="54"/>
  <c r="D13445" i="54"/>
  <c r="D13444" i="54"/>
  <c r="D13443" i="54"/>
  <c r="D13442" i="54"/>
  <c r="D13441" i="54"/>
  <c r="D13440" i="54"/>
  <c r="D13439" i="54"/>
  <c r="D13438" i="54"/>
  <c r="D13437" i="54"/>
  <c r="D13436" i="54"/>
  <c r="D13435" i="54"/>
  <c r="D13434" i="54"/>
  <c r="D13433" i="54"/>
  <c r="D13432" i="54"/>
  <c r="D13431" i="54"/>
  <c r="D13430" i="54"/>
  <c r="D13429" i="54"/>
  <c r="D13428" i="54"/>
  <c r="D13427" i="54"/>
  <c r="D13426" i="54"/>
  <c r="D13425" i="54"/>
  <c r="D13424" i="54"/>
  <c r="D13423" i="54"/>
  <c r="D13422" i="54"/>
  <c r="D13421" i="54"/>
  <c r="D13420" i="54"/>
  <c r="D13419" i="54"/>
  <c r="D13418" i="54"/>
  <c r="D13417" i="54"/>
  <c r="D13416" i="54"/>
  <c r="D13415" i="54"/>
  <c r="D13414" i="54"/>
  <c r="D13413" i="54"/>
  <c r="D13412" i="54"/>
  <c r="D13411" i="54"/>
  <c r="D13410" i="54"/>
  <c r="D13409" i="54"/>
  <c r="D13408" i="54"/>
  <c r="D13407" i="54"/>
  <c r="D13406" i="54"/>
  <c r="D13405" i="54"/>
  <c r="D13404" i="54"/>
  <c r="D13403" i="54"/>
  <c r="D13402" i="54"/>
  <c r="D13401" i="54"/>
  <c r="D13400" i="54"/>
  <c r="D13399" i="54"/>
  <c r="D13398" i="54"/>
  <c r="D13397" i="54"/>
  <c r="D13396" i="54"/>
  <c r="D13395" i="54"/>
  <c r="D13394" i="54"/>
  <c r="D13393" i="54"/>
  <c r="D13392" i="54"/>
  <c r="D13391" i="54"/>
  <c r="D13390" i="54"/>
  <c r="D13389" i="54"/>
  <c r="D13388" i="54"/>
  <c r="D13387" i="54"/>
  <c r="D13386" i="54"/>
  <c r="D13385" i="54"/>
  <c r="D13384" i="54"/>
  <c r="D13383" i="54"/>
  <c r="D13382" i="54"/>
  <c r="D13381" i="54"/>
  <c r="D13380" i="54"/>
  <c r="D13379" i="54"/>
  <c r="D13378" i="54"/>
  <c r="D13377" i="54"/>
  <c r="D13376" i="54"/>
  <c r="D13375" i="54"/>
  <c r="D13374" i="54"/>
  <c r="D13373" i="54"/>
  <c r="D13372" i="54"/>
  <c r="D13371" i="54"/>
  <c r="D13370" i="54"/>
  <c r="D13369" i="54"/>
  <c r="D13368" i="54"/>
  <c r="D13367" i="54"/>
  <c r="D13366" i="54"/>
  <c r="D13365" i="54"/>
  <c r="D13364" i="54"/>
  <c r="D13363" i="54"/>
  <c r="D13362" i="54"/>
  <c r="D13361" i="54"/>
  <c r="D13360" i="54"/>
  <c r="D13359" i="54"/>
  <c r="D13358" i="54"/>
  <c r="D13357" i="54"/>
  <c r="D13356" i="54"/>
  <c r="D13355" i="54"/>
  <c r="D13354" i="54"/>
  <c r="D13353" i="54"/>
  <c r="D13352" i="54"/>
  <c r="D13351" i="54"/>
  <c r="D13350" i="54"/>
  <c r="D13349" i="54"/>
  <c r="D13348" i="54"/>
  <c r="D13347" i="54"/>
  <c r="D13346" i="54"/>
  <c r="D13345" i="54"/>
  <c r="D13344" i="54"/>
  <c r="D13343" i="54"/>
  <c r="D13342" i="54"/>
  <c r="D13341" i="54"/>
  <c r="D13340" i="54"/>
  <c r="D13339" i="54"/>
  <c r="D13338" i="54"/>
  <c r="D13337" i="54"/>
  <c r="D13336" i="54"/>
  <c r="D13335" i="54"/>
  <c r="D13334" i="54"/>
  <c r="D13333" i="54"/>
  <c r="D13332" i="54"/>
  <c r="D13331" i="54"/>
  <c r="D13330" i="54"/>
  <c r="D13329" i="54"/>
  <c r="D13328" i="54"/>
  <c r="D13327" i="54"/>
  <c r="D13326" i="54"/>
  <c r="D13325" i="54"/>
  <c r="D13324" i="54"/>
  <c r="D13323" i="54"/>
  <c r="D13322" i="54"/>
  <c r="D13321" i="54"/>
  <c r="D13320" i="54"/>
  <c r="D13319" i="54"/>
  <c r="D13318" i="54"/>
  <c r="D13317" i="54"/>
  <c r="D13316" i="54"/>
  <c r="D13315" i="54"/>
  <c r="D13314" i="54"/>
  <c r="D13313" i="54"/>
  <c r="D13312" i="54"/>
  <c r="D13311" i="54"/>
  <c r="D13310" i="54"/>
  <c r="D13309" i="54"/>
  <c r="D13308" i="54"/>
  <c r="D13307" i="54"/>
  <c r="D13306" i="54"/>
  <c r="D13305" i="54"/>
  <c r="D13304" i="54"/>
  <c r="D13303" i="54"/>
  <c r="D13302" i="54"/>
  <c r="D13301" i="54"/>
  <c r="D13300" i="54"/>
  <c r="D13299" i="54"/>
  <c r="D13298" i="54"/>
  <c r="D13297" i="54"/>
  <c r="D13296" i="54"/>
  <c r="D13295" i="54"/>
  <c r="D13294" i="54"/>
  <c r="D13293" i="54"/>
  <c r="D13292" i="54"/>
  <c r="D13291" i="54"/>
  <c r="D13290" i="54"/>
  <c r="D13289" i="54"/>
  <c r="D13288" i="54"/>
  <c r="D13287" i="54"/>
  <c r="D13286" i="54"/>
  <c r="D13285" i="54"/>
  <c r="D13284" i="54"/>
  <c r="D13283" i="54"/>
  <c r="D13282" i="54"/>
  <c r="D13281" i="54"/>
  <c r="D13280" i="54"/>
  <c r="D13279" i="54"/>
  <c r="D13278" i="54"/>
  <c r="D13277" i="54"/>
  <c r="D13276" i="54"/>
  <c r="D13275" i="54"/>
  <c r="D13274" i="54"/>
  <c r="D13273" i="54"/>
  <c r="D13272" i="54"/>
  <c r="D13271" i="54"/>
  <c r="D13270" i="54"/>
  <c r="D13269" i="54"/>
  <c r="D13268" i="54"/>
  <c r="D13267" i="54"/>
  <c r="D13266" i="54"/>
  <c r="D13265" i="54"/>
  <c r="D13264" i="54"/>
  <c r="D13263" i="54"/>
  <c r="D13262" i="54"/>
  <c r="D13261" i="54"/>
  <c r="D13260" i="54"/>
  <c r="D13259" i="54"/>
  <c r="D13258" i="54"/>
  <c r="D13257" i="54"/>
  <c r="D13256" i="54"/>
  <c r="D13255" i="54"/>
  <c r="D13254" i="54"/>
  <c r="D13253" i="54"/>
  <c r="D13252" i="54"/>
  <c r="D13251" i="54"/>
  <c r="D13250" i="54"/>
  <c r="D13249" i="54"/>
  <c r="D13248" i="54"/>
  <c r="D13247" i="54"/>
  <c r="D13246" i="54"/>
  <c r="D13245" i="54"/>
  <c r="D13244" i="54"/>
  <c r="D13243" i="54"/>
  <c r="D13242" i="54"/>
  <c r="D13241" i="54"/>
  <c r="D13240" i="54"/>
  <c r="D13239" i="54"/>
  <c r="D13238" i="54"/>
  <c r="D13237" i="54"/>
  <c r="D13236" i="54"/>
  <c r="D13235" i="54"/>
  <c r="D13234" i="54"/>
  <c r="D13233" i="54"/>
  <c r="D13232" i="54"/>
  <c r="D13231" i="54"/>
  <c r="D13230" i="54"/>
  <c r="D13229" i="54"/>
  <c r="D13228" i="54"/>
  <c r="D13227" i="54"/>
  <c r="D13226" i="54"/>
  <c r="D13225" i="54"/>
  <c r="D13224" i="54"/>
  <c r="D13223" i="54"/>
  <c r="D13222" i="54"/>
  <c r="D13221" i="54"/>
  <c r="D13220" i="54"/>
  <c r="D13219" i="54"/>
  <c r="D13218" i="54"/>
  <c r="D13217" i="54"/>
  <c r="D13216" i="54"/>
  <c r="D13215" i="54"/>
  <c r="D13214" i="54"/>
  <c r="D13213" i="54"/>
  <c r="D13212" i="54"/>
  <c r="D13211" i="54"/>
  <c r="D13210" i="54"/>
  <c r="D13209" i="54"/>
  <c r="D13208" i="54"/>
  <c r="D13207" i="54"/>
  <c r="D13206" i="54"/>
  <c r="D13205" i="54"/>
  <c r="D13204" i="54"/>
  <c r="D13203" i="54"/>
  <c r="D13202" i="54"/>
  <c r="D13201" i="54"/>
  <c r="D13200" i="54"/>
  <c r="D13199" i="54"/>
  <c r="D13198" i="54"/>
  <c r="D13197" i="54"/>
  <c r="D13196" i="54"/>
  <c r="D13195" i="54"/>
  <c r="D13194" i="54"/>
  <c r="D13193" i="54"/>
  <c r="D13192" i="54"/>
  <c r="D13191" i="54"/>
  <c r="D13190" i="54"/>
  <c r="D13189" i="54"/>
  <c r="D13188" i="54"/>
  <c r="D13187" i="54"/>
  <c r="D13186" i="54"/>
  <c r="D13185" i="54"/>
  <c r="D13184" i="54"/>
  <c r="D13183" i="54"/>
  <c r="D13182" i="54"/>
  <c r="D13181" i="54"/>
  <c r="D13180" i="54"/>
  <c r="D13179" i="54"/>
  <c r="D13178" i="54"/>
  <c r="D13177" i="54"/>
  <c r="D13176" i="54"/>
  <c r="D13175" i="54"/>
  <c r="D13174" i="54"/>
  <c r="D13173" i="54"/>
  <c r="D13172" i="54"/>
  <c r="D13171" i="54"/>
  <c r="D13170" i="54"/>
  <c r="D13169" i="54"/>
  <c r="D13168" i="54"/>
  <c r="D13167" i="54"/>
  <c r="D13166" i="54"/>
  <c r="D13165" i="54"/>
  <c r="D13164" i="54"/>
  <c r="D13163" i="54"/>
  <c r="D13162" i="54"/>
  <c r="D13161" i="54"/>
  <c r="D13160" i="54"/>
  <c r="D13159" i="54"/>
  <c r="D13158" i="54"/>
  <c r="D13157" i="54"/>
  <c r="D13156" i="54"/>
  <c r="D13155" i="54"/>
  <c r="D13154" i="54"/>
  <c r="D13153" i="54"/>
  <c r="D13152" i="54"/>
  <c r="D13151" i="54"/>
  <c r="D13150" i="54"/>
  <c r="D13149" i="54"/>
  <c r="D13148" i="54"/>
  <c r="D13147" i="54"/>
  <c r="D13146" i="54"/>
  <c r="D13145" i="54"/>
  <c r="D13144" i="54"/>
  <c r="D13143" i="54"/>
  <c r="D13142" i="54"/>
  <c r="D13141" i="54"/>
  <c r="D13140" i="54"/>
  <c r="D13139" i="54"/>
  <c r="D13138" i="54"/>
  <c r="D13137" i="54"/>
  <c r="D13136" i="54"/>
  <c r="D13135" i="54"/>
  <c r="D13134" i="54"/>
  <c r="D13133" i="54"/>
  <c r="D13132" i="54"/>
  <c r="D13131" i="54"/>
  <c r="D13130" i="54"/>
  <c r="D13129" i="54"/>
  <c r="D13128" i="54"/>
  <c r="D13127" i="54"/>
  <c r="D13126" i="54"/>
  <c r="D13125" i="54"/>
  <c r="D13124" i="54"/>
  <c r="D13123" i="54"/>
  <c r="D13122" i="54"/>
  <c r="D13121" i="54"/>
  <c r="D13120" i="54"/>
  <c r="D13119" i="54"/>
  <c r="D13118" i="54"/>
  <c r="D13117" i="54"/>
  <c r="D13116" i="54"/>
  <c r="D13115" i="54"/>
  <c r="D13114" i="54"/>
  <c r="D13113" i="54"/>
  <c r="D13112" i="54"/>
  <c r="D13111" i="54"/>
  <c r="D13110" i="54"/>
  <c r="D13109" i="54"/>
  <c r="D13108" i="54"/>
  <c r="D13107" i="54"/>
  <c r="D13106" i="54"/>
  <c r="D13105" i="54"/>
  <c r="D13104" i="54"/>
  <c r="D13103" i="54"/>
  <c r="D13102" i="54"/>
  <c r="D13101" i="54"/>
  <c r="D13100" i="54"/>
  <c r="D13099" i="54"/>
  <c r="D13098" i="54"/>
  <c r="D13097" i="54"/>
  <c r="D13096" i="54"/>
  <c r="D13095" i="54"/>
  <c r="D13094" i="54"/>
  <c r="D13093" i="54"/>
  <c r="D13092" i="54"/>
  <c r="D13091" i="54"/>
  <c r="D13090" i="54"/>
  <c r="D13089" i="54"/>
  <c r="D13088" i="54"/>
  <c r="D13087" i="54"/>
  <c r="D13086" i="54"/>
  <c r="D13085" i="54"/>
  <c r="D13084" i="54"/>
  <c r="D13083" i="54"/>
  <c r="D13082" i="54"/>
  <c r="D13081" i="54"/>
  <c r="D13080" i="54"/>
  <c r="D13079" i="54"/>
  <c r="D13078" i="54"/>
  <c r="D13077" i="54"/>
  <c r="D13076" i="54"/>
  <c r="D13075" i="54"/>
  <c r="D13074" i="54"/>
  <c r="D13073" i="54"/>
  <c r="D13072" i="54"/>
  <c r="D13071" i="54"/>
  <c r="D13070" i="54"/>
  <c r="D13069" i="54"/>
  <c r="D13068" i="54"/>
  <c r="D13067" i="54"/>
  <c r="D13066" i="54"/>
  <c r="D13065" i="54"/>
  <c r="D13064" i="54"/>
  <c r="D13063" i="54"/>
  <c r="D13062" i="54"/>
  <c r="D13061" i="54"/>
  <c r="D13060" i="54"/>
  <c r="D13059" i="54"/>
  <c r="D13058" i="54"/>
  <c r="D13057" i="54"/>
  <c r="D13056" i="54"/>
  <c r="D13055" i="54"/>
  <c r="D13054" i="54"/>
  <c r="D13053" i="54"/>
  <c r="D13052" i="54"/>
  <c r="D13051" i="54"/>
  <c r="D13050" i="54"/>
  <c r="D13049" i="54"/>
  <c r="D13048" i="54"/>
  <c r="D13047" i="54"/>
  <c r="D13046" i="54"/>
  <c r="D13045" i="54"/>
  <c r="D13044" i="54"/>
  <c r="D13043" i="54"/>
  <c r="D13042" i="54"/>
  <c r="D13041" i="54"/>
  <c r="D13040" i="54"/>
  <c r="D13039" i="54"/>
  <c r="D13038" i="54"/>
  <c r="D13037" i="54"/>
  <c r="D13036" i="54"/>
  <c r="D13035" i="54"/>
  <c r="D13034" i="54"/>
  <c r="D13033" i="54"/>
  <c r="D13032" i="54"/>
  <c r="D13031" i="54"/>
  <c r="D13030" i="54"/>
  <c r="D13029" i="54"/>
  <c r="D13028" i="54"/>
  <c r="D13027" i="54"/>
  <c r="D13026" i="54"/>
  <c r="D13025" i="54"/>
  <c r="D13024" i="54"/>
  <c r="D13023" i="54"/>
  <c r="D13022" i="54"/>
  <c r="D13021" i="54"/>
  <c r="D13020" i="54"/>
  <c r="D13019" i="54"/>
  <c r="D13018" i="54"/>
  <c r="D13017" i="54"/>
  <c r="D13016" i="54"/>
  <c r="D13015" i="54"/>
  <c r="D13014" i="54"/>
  <c r="D13013" i="54"/>
  <c r="D13012" i="54"/>
  <c r="D13011" i="54"/>
  <c r="D13010" i="54"/>
  <c r="D13009" i="54"/>
  <c r="D13008" i="54"/>
  <c r="D13007" i="54"/>
  <c r="D13006" i="54"/>
  <c r="D13005" i="54"/>
  <c r="D13004" i="54"/>
  <c r="D13003" i="54"/>
  <c r="D13002" i="54"/>
  <c r="D13001" i="54"/>
  <c r="D13000" i="54"/>
  <c r="D12999" i="54"/>
  <c r="D12998" i="54"/>
  <c r="D12997" i="54"/>
  <c r="D12996" i="54"/>
  <c r="D12995" i="54"/>
  <c r="D12994" i="54"/>
  <c r="D12993" i="54"/>
  <c r="D12992" i="54"/>
  <c r="D12991" i="54"/>
  <c r="D12990" i="54"/>
  <c r="D12989" i="54"/>
  <c r="D12988" i="54"/>
  <c r="D12987" i="54"/>
  <c r="D12986" i="54"/>
  <c r="D12985" i="54"/>
  <c r="D12984" i="54"/>
  <c r="D12983" i="54"/>
  <c r="D12982" i="54"/>
  <c r="D12981" i="54"/>
  <c r="D12980" i="54"/>
  <c r="D12979" i="54"/>
  <c r="D12978" i="54"/>
  <c r="D12977" i="54"/>
  <c r="D12976" i="54"/>
  <c r="D12975" i="54"/>
  <c r="D12974" i="54"/>
  <c r="D12973" i="54"/>
  <c r="D12972" i="54"/>
  <c r="D12971" i="54"/>
  <c r="D12970" i="54"/>
  <c r="D12969" i="54"/>
  <c r="D12968" i="54"/>
  <c r="D12967" i="54"/>
  <c r="D12966" i="54"/>
  <c r="D12965" i="54"/>
  <c r="D12964" i="54"/>
  <c r="D12963" i="54"/>
  <c r="D12962" i="54"/>
  <c r="D12961" i="54"/>
  <c r="D12960" i="54"/>
  <c r="D12959" i="54"/>
  <c r="D12958" i="54"/>
  <c r="D12957" i="54"/>
  <c r="D12956" i="54"/>
  <c r="D12955" i="54"/>
  <c r="D12954" i="54"/>
  <c r="D12953" i="54"/>
  <c r="D12952" i="54"/>
  <c r="D12951" i="54"/>
  <c r="D12950" i="54"/>
  <c r="D12949" i="54"/>
  <c r="D12948" i="54"/>
  <c r="D12947" i="54"/>
  <c r="D12946" i="54"/>
  <c r="D12945" i="54"/>
  <c r="D12944" i="54"/>
  <c r="D12943" i="54"/>
  <c r="D12942" i="54"/>
  <c r="D12941" i="54"/>
  <c r="D12940" i="54"/>
  <c r="D12939" i="54"/>
  <c r="D12938" i="54"/>
  <c r="D12937" i="54"/>
  <c r="D12936" i="54"/>
  <c r="D12935" i="54"/>
  <c r="D12934" i="54"/>
  <c r="D12933" i="54"/>
  <c r="D12932" i="54"/>
  <c r="D12931" i="54"/>
  <c r="D12930" i="54"/>
  <c r="D12929" i="54"/>
  <c r="D12928" i="54"/>
  <c r="D12927" i="54"/>
  <c r="D12926" i="54"/>
  <c r="D12925" i="54"/>
  <c r="D12924" i="54"/>
  <c r="D12923" i="54"/>
  <c r="D12922" i="54"/>
  <c r="D12921" i="54"/>
  <c r="D12920" i="54"/>
  <c r="D12919" i="54"/>
  <c r="D12918" i="54"/>
  <c r="D12917" i="54"/>
  <c r="D12916" i="54"/>
  <c r="D12915" i="54"/>
  <c r="D12914" i="54"/>
  <c r="D12913" i="54"/>
  <c r="D12912" i="54"/>
  <c r="D12911" i="54"/>
  <c r="D12910" i="54"/>
  <c r="D12909" i="54"/>
  <c r="D12908" i="54"/>
  <c r="D12907" i="54"/>
  <c r="D12906" i="54"/>
  <c r="D12905" i="54"/>
  <c r="D12904" i="54"/>
  <c r="D12903" i="54"/>
  <c r="D12902" i="54"/>
  <c r="D12901" i="54"/>
  <c r="D12900" i="54"/>
  <c r="D12899" i="54"/>
  <c r="D12898" i="54"/>
  <c r="D12897" i="54"/>
  <c r="D12896" i="54"/>
  <c r="D12895" i="54"/>
  <c r="D12894" i="54"/>
  <c r="D12893" i="54"/>
  <c r="D12892" i="54"/>
  <c r="D12891" i="54"/>
  <c r="D12890" i="54"/>
  <c r="D12889" i="54"/>
  <c r="D12888" i="54"/>
  <c r="D12887" i="54"/>
  <c r="D12886" i="54"/>
  <c r="D12885" i="54"/>
  <c r="D12884" i="54"/>
  <c r="D12883" i="54"/>
  <c r="D12882" i="54"/>
  <c r="D12881" i="54"/>
  <c r="D12880" i="54"/>
  <c r="D12879" i="54"/>
  <c r="D12878" i="54"/>
  <c r="D12877" i="54"/>
  <c r="D12876" i="54"/>
  <c r="D12875" i="54"/>
  <c r="D12874" i="54"/>
  <c r="D12873" i="54"/>
  <c r="D12872" i="54"/>
  <c r="D12871" i="54"/>
  <c r="D12870" i="54"/>
  <c r="D12869" i="54"/>
  <c r="D12868" i="54"/>
  <c r="D12867" i="54"/>
  <c r="D12866" i="54"/>
  <c r="D12865" i="54"/>
  <c r="D12864" i="54"/>
  <c r="D12863" i="54"/>
  <c r="D12862" i="54"/>
  <c r="D12861" i="54"/>
  <c r="D12860" i="54"/>
  <c r="D12859" i="54"/>
  <c r="D12858" i="54"/>
  <c r="D12857" i="54"/>
  <c r="D12856" i="54"/>
  <c r="D12855" i="54"/>
  <c r="D12854" i="54"/>
  <c r="D12853" i="54"/>
  <c r="D12852" i="54"/>
  <c r="D12851" i="54"/>
  <c r="D12850" i="54"/>
  <c r="D12849" i="54"/>
  <c r="D12848" i="54"/>
  <c r="D12847" i="54"/>
  <c r="D12846" i="54"/>
  <c r="D12845" i="54"/>
  <c r="D12844" i="54"/>
  <c r="D12843" i="54"/>
  <c r="D12842" i="54"/>
  <c r="D12841" i="54"/>
  <c r="D12840" i="54"/>
  <c r="D12839" i="54"/>
  <c r="D12838" i="54"/>
  <c r="D12837" i="54"/>
  <c r="D12836" i="54"/>
  <c r="D12835" i="54"/>
  <c r="D12834" i="54"/>
  <c r="D12833" i="54"/>
  <c r="D12832" i="54"/>
  <c r="D12831" i="54"/>
  <c r="D12830" i="54"/>
  <c r="D12829" i="54"/>
  <c r="D12828" i="54"/>
  <c r="D12827" i="54"/>
  <c r="D12826" i="54"/>
  <c r="D12825" i="54"/>
  <c r="D12824" i="54"/>
  <c r="D12823" i="54"/>
  <c r="D12822" i="54"/>
  <c r="D12821" i="54"/>
  <c r="D12820" i="54"/>
  <c r="D12819" i="54"/>
  <c r="D12818" i="54"/>
  <c r="D12817" i="54"/>
  <c r="D12816" i="54"/>
  <c r="D12815" i="54"/>
  <c r="D12814" i="54"/>
  <c r="D12813" i="54"/>
  <c r="D12812" i="54"/>
  <c r="D12811" i="54"/>
  <c r="D12810" i="54"/>
  <c r="D12809" i="54"/>
  <c r="D12808" i="54"/>
  <c r="D12807" i="54"/>
  <c r="D12806" i="54"/>
  <c r="D12805" i="54"/>
  <c r="D12804" i="54"/>
  <c r="D12803" i="54"/>
  <c r="D12802" i="54"/>
  <c r="D12801" i="54"/>
  <c r="D12800" i="54"/>
  <c r="D12799" i="54"/>
  <c r="D12798" i="54"/>
  <c r="D12797" i="54"/>
  <c r="D12796" i="54"/>
  <c r="D12795" i="54"/>
  <c r="D12794" i="54"/>
  <c r="D12793" i="54"/>
  <c r="D12792" i="54"/>
  <c r="D12791" i="54"/>
  <c r="D12790" i="54"/>
  <c r="D12789" i="54"/>
  <c r="D12788" i="54"/>
  <c r="D12787" i="54"/>
  <c r="D12786" i="54"/>
  <c r="D12785" i="54"/>
  <c r="D12784" i="54"/>
  <c r="D12783" i="54"/>
  <c r="D12782" i="54"/>
  <c r="D12781" i="54"/>
  <c r="D12780" i="54"/>
  <c r="D12779" i="54"/>
  <c r="D12778" i="54"/>
  <c r="D12777" i="54"/>
  <c r="D12776" i="54"/>
  <c r="D12775" i="54"/>
  <c r="D12774" i="54"/>
  <c r="D12773" i="54"/>
  <c r="D12772" i="54"/>
  <c r="D12771" i="54"/>
  <c r="D12770" i="54"/>
  <c r="D12769" i="54"/>
  <c r="D12768" i="54"/>
  <c r="D12767" i="54"/>
  <c r="D12766" i="54"/>
  <c r="D12765" i="54"/>
  <c r="D12764" i="54"/>
  <c r="D12763" i="54"/>
  <c r="D12762" i="54"/>
  <c r="D12761" i="54"/>
  <c r="D12760" i="54"/>
  <c r="D12759" i="54"/>
  <c r="D12758" i="54"/>
  <c r="D12757" i="54"/>
  <c r="D12756" i="54"/>
  <c r="D12755" i="54"/>
  <c r="D12754" i="54"/>
  <c r="D12753" i="54"/>
  <c r="D12752" i="54"/>
  <c r="D12751" i="54"/>
  <c r="D12750" i="54"/>
  <c r="D12749" i="54"/>
  <c r="D12748" i="54"/>
  <c r="D12747" i="54"/>
  <c r="D12746" i="54"/>
  <c r="D12745" i="54"/>
  <c r="D12744" i="54"/>
  <c r="D12743" i="54"/>
  <c r="D12742" i="54"/>
  <c r="D12741" i="54"/>
  <c r="D12740" i="54"/>
  <c r="D12739" i="54"/>
  <c r="D12738" i="54"/>
  <c r="D12737" i="54"/>
  <c r="D12736" i="54"/>
  <c r="D12735" i="54"/>
  <c r="D12734" i="54"/>
  <c r="D12733" i="54"/>
  <c r="D12732" i="54"/>
  <c r="D12731" i="54"/>
  <c r="D12730" i="54"/>
  <c r="D12729" i="54"/>
  <c r="D12728" i="54"/>
  <c r="D12727" i="54"/>
  <c r="D12726" i="54"/>
  <c r="D12725" i="54"/>
  <c r="D12724" i="54"/>
  <c r="D12723" i="54"/>
  <c r="D12722" i="54"/>
  <c r="D12721" i="54"/>
  <c r="D12720" i="54"/>
  <c r="D12719" i="54"/>
  <c r="D12718" i="54"/>
  <c r="D12717" i="54"/>
  <c r="D12716" i="54"/>
  <c r="D12715" i="54"/>
  <c r="D12714" i="54"/>
  <c r="D12713" i="54"/>
  <c r="D12712" i="54"/>
  <c r="D12711" i="54"/>
  <c r="D12710" i="54"/>
  <c r="D12709" i="54"/>
  <c r="D12708" i="54"/>
  <c r="D12707" i="54"/>
  <c r="D12706" i="54"/>
  <c r="D12705" i="54"/>
  <c r="D12704" i="54"/>
  <c r="D12703" i="54"/>
  <c r="D12702" i="54"/>
  <c r="D12701" i="54"/>
  <c r="D12700" i="54"/>
  <c r="D12699" i="54"/>
  <c r="D12698" i="54"/>
  <c r="D12697" i="54"/>
  <c r="D12696" i="54"/>
  <c r="D12695" i="54"/>
  <c r="D12694" i="54"/>
  <c r="D12693" i="54"/>
  <c r="D12692" i="54"/>
  <c r="D12691" i="54"/>
  <c r="D12690" i="54"/>
  <c r="D12689" i="54"/>
  <c r="D12688" i="54"/>
  <c r="D12687" i="54"/>
  <c r="D12686" i="54"/>
  <c r="D12685" i="54"/>
  <c r="D12684" i="54"/>
  <c r="D12683" i="54"/>
  <c r="D12682" i="54"/>
  <c r="D12681" i="54"/>
  <c r="D12680" i="54"/>
  <c r="D12679" i="54"/>
  <c r="D12678" i="54"/>
  <c r="D12677" i="54"/>
  <c r="D12676" i="54"/>
  <c r="D12675" i="54"/>
  <c r="D12674" i="54"/>
  <c r="D12673" i="54"/>
  <c r="D12672" i="54"/>
  <c r="D12671" i="54"/>
  <c r="D12670" i="54"/>
  <c r="D12669" i="54"/>
  <c r="D12668" i="54"/>
  <c r="D12667" i="54"/>
  <c r="D12666" i="54"/>
  <c r="D12665" i="54"/>
  <c r="D12664" i="54"/>
  <c r="D12663" i="54"/>
  <c r="D12662" i="54"/>
  <c r="D12661" i="54"/>
  <c r="D12660" i="54"/>
  <c r="D12659" i="54"/>
  <c r="D12658" i="54"/>
  <c r="D12657" i="54"/>
  <c r="D12656" i="54"/>
  <c r="D12655" i="54"/>
  <c r="D12654" i="54"/>
  <c r="D12653" i="54"/>
  <c r="D12652" i="54"/>
  <c r="D12651" i="54"/>
  <c r="D12650" i="54"/>
  <c r="D12649" i="54"/>
  <c r="D12648" i="54"/>
  <c r="D12647" i="54"/>
  <c r="D12646" i="54"/>
  <c r="D12645" i="54"/>
  <c r="D12644" i="54"/>
  <c r="D12643" i="54"/>
  <c r="D12642" i="54"/>
  <c r="D12641" i="54"/>
  <c r="D12640" i="54"/>
  <c r="D12639" i="54"/>
  <c r="D12638" i="54"/>
  <c r="D12637" i="54"/>
  <c r="D12636" i="54"/>
  <c r="D12635" i="54"/>
  <c r="D12634" i="54"/>
  <c r="D12633" i="54"/>
  <c r="D12632" i="54"/>
  <c r="D12631" i="54"/>
  <c r="D12630" i="54"/>
  <c r="D12629" i="54"/>
  <c r="D12628" i="54"/>
  <c r="D12627" i="54"/>
  <c r="D12626" i="54"/>
  <c r="D12625" i="54"/>
  <c r="D12624" i="54"/>
  <c r="D12623" i="54"/>
  <c r="D12622" i="54"/>
  <c r="D12621" i="54"/>
  <c r="D12620" i="54"/>
  <c r="D12619" i="54"/>
  <c r="D12618" i="54"/>
  <c r="D12617" i="54"/>
  <c r="D12616" i="54"/>
  <c r="D12615" i="54"/>
  <c r="D12614" i="54"/>
  <c r="D12613" i="54"/>
  <c r="D12612" i="54"/>
  <c r="D12611" i="54"/>
  <c r="D12610" i="54"/>
  <c r="D12609" i="54"/>
  <c r="D12608" i="54"/>
  <c r="D12607" i="54"/>
  <c r="D12606" i="54"/>
  <c r="D12605" i="54"/>
  <c r="D12604" i="54"/>
  <c r="D12603" i="54"/>
  <c r="D12602" i="54"/>
  <c r="D12601" i="54"/>
  <c r="D12600" i="54"/>
  <c r="D12599" i="54"/>
  <c r="D12598" i="54"/>
  <c r="D12597" i="54"/>
  <c r="D12596" i="54"/>
  <c r="D12595" i="54"/>
  <c r="D12594" i="54"/>
  <c r="D12593" i="54"/>
  <c r="D12592" i="54"/>
  <c r="D12591" i="54"/>
  <c r="D12590" i="54"/>
  <c r="D12589" i="54"/>
  <c r="D12588" i="54"/>
  <c r="D12587" i="54"/>
  <c r="D12586" i="54"/>
  <c r="D12585" i="54"/>
  <c r="D12584" i="54"/>
  <c r="D12583" i="54"/>
  <c r="D12582" i="54"/>
  <c r="D12581" i="54"/>
  <c r="D12580" i="54"/>
  <c r="D12579" i="54"/>
  <c r="D12578" i="54"/>
  <c r="D12577" i="54"/>
  <c r="D12576" i="54"/>
  <c r="D12575" i="54"/>
  <c r="D12574" i="54"/>
  <c r="D12573" i="54"/>
  <c r="D12572" i="54"/>
  <c r="D12571" i="54"/>
  <c r="D12570" i="54"/>
  <c r="D12569" i="54"/>
  <c r="D12568" i="54"/>
  <c r="D12567" i="54"/>
  <c r="D12566" i="54"/>
  <c r="D12565" i="54"/>
  <c r="D12564" i="54"/>
  <c r="D12563" i="54"/>
  <c r="D12562" i="54"/>
  <c r="D12561" i="54"/>
  <c r="D12560" i="54"/>
  <c r="D12559" i="54"/>
  <c r="D12558" i="54"/>
  <c r="D12557" i="54"/>
  <c r="D12556" i="54"/>
  <c r="D12555" i="54"/>
  <c r="D12554" i="54"/>
  <c r="D12553" i="54"/>
  <c r="D12552" i="54"/>
  <c r="D12551" i="54"/>
  <c r="D12550" i="54"/>
  <c r="D12549" i="54"/>
  <c r="D12548" i="54"/>
  <c r="D12547" i="54"/>
  <c r="D12546" i="54"/>
  <c r="D12545" i="54"/>
  <c r="D12544" i="54"/>
  <c r="D12543" i="54"/>
  <c r="D12542" i="54"/>
  <c r="D12541" i="54"/>
  <c r="D12540" i="54"/>
  <c r="D12539" i="54"/>
  <c r="D12538" i="54"/>
  <c r="D12537" i="54"/>
  <c r="D12536" i="54"/>
  <c r="D12535" i="54"/>
  <c r="D12534" i="54"/>
  <c r="D12533" i="54"/>
  <c r="D12532" i="54"/>
  <c r="D12531" i="54"/>
  <c r="D12530" i="54"/>
  <c r="D12529" i="54"/>
  <c r="D12528" i="54"/>
  <c r="D12527" i="54"/>
  <c r="D12526" i="54"/>
  <c r="D12525" i="54"/>
  <c r="D12524" i="54"/>
  <c r="D12523" i="54"/>
  <c r="D12522" i="54"/>
  <c r="D12521" i="54"/>
  <c r="D12520" i="54"/>
  <c r="D12519" i="54"/>
  <c r="D12518" i="54"/>
  <c r="D12517" i="54"/>
  <c r="D12516" i="54"/>
  <c r="D12515" i="54"/>
  <c r="D12514" i="54"/>
  <c r="D12513" i="54"/>
  <c r="D12512" i="54"/>
  <c r="D12511" i="54"/>
  <c r="D12510" i="54"/>
  <c r="D12509" i="54"/>
  <c r="D12508" i="54"/>
  <c r="D12507" i="54"/>
  <c r="D12506" i="54"/>
  <c r="D12505" i="54"/>
  <c r="D12504" i="54"/>
  <c r="D12503" i="54"/>
  <c r="D12502" i="54"/>
  <c r="D12501" i="54"/>
  <c r="D12500" i="54"/>
  <c r="D12499" i="54"/>
  <c r="D12498" i="54"/>
  <c r="D12497" i="54"/>
  <c r="D12496" i="54"/>
  <c r="D12495" i="54"/>
  <c r="D12494" i="54"/>
  <c r="D12493" i="54"/>
  <c r="D12492" i="54"/>
  <c r="D12491" i="54"/>
  <c r="D12490" i="54"/>
  <c r="D12489" i="54"/>
  <c r="D12488" i="54"/>
  <c r="D12487" i="54"/>
  <c r="D12486" i="54"/>
  <c r="D12485" i="54"/>
  <c r="D12484" i="54"/>
  <c r="D12483" i="54"/>
  <c r="D12482" i="54"/>
  <c r="D12481" i="54"/>
  <c r="D12480" i="54"/>
  <c r="D12479" i="54"/>
  <c r="D12478" i="54"/>
  <c r="D12477" i="54"/>
  <c r="D12476" i="54"/>
  <c r="D12475" i="54"/>
  <c r="D12474" i="54"/>
  <c r="D12473" i="54"/>
  <c r="D12472" i="54"/>
  <c r="D12471" i="54"/>
  <c r="D12470" i="54"/>
  <c r="D12469" i="54"/>
  <c r="D12468" i="54"/>
  <c r="D12467" i="54"/>
  <c r="D12466" i="54"/>
  <c r="D12465" i="54"/>
  <c r="D12464" i="54"/>
  <c r="D12463" i="54"/>
  <c r="D12462" i="54"/>
  <c r="D12461" i="54"/>
  <c r="D12460" i="54"/>
  <c r="D12459" i="54"/>
  <c r="D12458" i="54"/>
  <c r="D12457" i="54"/>
  <c r="D12456" i="54"/>
  <c r="D12455" i="54"/>
  <c r="D12454" i="54"/>
  <c r="D12453" i="54"/>
  <c r="D12452" i="54"/>
  <c r="D12451" i="54"/>
  <c r="D12450" i="54"/>
  <c r="D12449" i="54"/>
  <c r="D12448" i="54"/>
  <c r="D12447" i="54"/>
  <c r="D12446" i="54"/>
  <c r="D12445" i="54"/>
  <c r="D12444" i="54"/>
  <c r="D12443" i="54"/>
  <c r="D12442" i="54"/>
  <c r="D12441" i="54"/>
  <c r="D12440" i="54"/>
  <c r="D12439" i="54"/>
  <c r="D12438" i="54"/>
  <c r="D12437" i="54"/>
  <c r="D12436" i="54"/>
  <c r="D12435" i="54"/>
  <c r="D12434" i="54"/>
  <c r="D12433" i="54"/>
  <c r="D12432" i="54"/>
  <c r="D12431" i="54"/>
  <c r="D12430" i="54"/>
  <c r="D12429" i="54"/>
  <c r="D12428" i="54"/>
  <c r="D12427" i="54"/>
  <c r="D12426" i="54"/>
  <c r="D12425" i="54"/>
  <c r="D12424" i="54"/>
  <c r="D12423" i="54"/>
  <c r="D12422" i="54"/>
  <c r="D12421" i="54"/>
  <c r="D12420" i="54"/>
  <c r="D12419" i="54"/>
  <c r="D12418" i="54"/>
  <c r="D12417" i="54"/>
  <c r="D12416" i="54"/>
  <c r="D12415" i="54"/>
  <c r="D12414" i="54"/>
  <c r="D12413" i="54"/>
  <c r="D12412" i="54"/>
  <c r="D12411" i="54"/>
  <c r="D12410" i="54"/>
  <c r="D12409" i="54"/>
  <c r="D12408" i="54"/>
  <c r="D12407" i="54"/>
  <c r="D12406" i="54"/>
  <c r="D12405" i="54"/>
  <c r="D12404" i="54"/>
  <c r="D12403" i="54"/>
  <c r="D12402" i="54"/>
  <c r="D12401" i="54"/>
  <c r="D12400" i="54"/>
  <c r="D12399" i="54"/>
  <c r="D12398" i="54"/>
  <c r="D12397" i="54"/>
  <c r="D12396" i="54"/>
  <c r="D12395" i="54"/>
  <c r="D12394" i="54"/>
  <c r="D12393" i="54"/>
  <c r="D12392" i="54"/>
  <c r="D12391" i="54"/>
  <c r="D12390" i="54"/>
  <c r="D12389" i="54"/>
  <c r="D12388" i="54"/>
  <c r="D12387" i="54"/>
  <c r="D12386" i="54"/>
  <c r="D12385" i="54"/>
  <c r="D12384" i="54"/>
  <c r="D12383" i="54"/>
  <c r="D12382" i="54"/>
  <c r="D12381" i="54"/>
  <c r="D12380" i="54"/>
  <c r="D12379" i="54"/>
  <c r="D12378" i="54"/>
  <c r="D12377" i="54"/>
  <c r="D12376" i="54"/>
  <c r="D12375" i="54"/>
  <c r="D12374" i="54"/>
  <c r="D12373" i="54"/>
  <c r="D12372" i="54"/>
  <c r="D12371" i="54"/>
  <c r="D12370" i="54"/>
  <c r="D12369" i="54"/>
  <c r="D12368" i="54"/>
  <c r="D12367" i="54"/>
  <c r="D12366" i="54"/>
  <c r="D12365" i="54"/>
  <c r="D12364" i="54"/>
  <c r="D12363" i="54"/>
  <c r="D12362" i="54"/>
  <c r="D12361" i="54"/>
  <c r="D12360" i="54"/>
  <c r="D12359" i="54"/>
  <c r="D12358" i="54"/>
  <c r="D12357" i="54"/>
  <c r="D12356" i="54"/>
  <c r="D12355" i="54"/>
  <c r="D12354" i="54"/>
  <c r="D12353" i="54"/>
  <c r="D12352" i="54"/>
  <c r="D12351" i="54"/>
  <c r="D12350" i="54"/>
  <c r="D12349" i="54"/>
  <c r="D12348" i="54"/>
  <c r="D12347" i="54"/>
  <c r="D12346" i="54"/>
  <c r="D12345" i="54"/>
  <c r="D12344" i="54"/>
  <c r="D12343" i="54"/>
  <c r="D12342" i="54"/>
  <c r="D12341" i="54"/>
  <c r="D12340" i="54"/>
  <c r="D12339" i="54"/>
  <c r="D12338" i="54"/>
  <c r="D12337" i="54"/>
  <c r="D12336" i="54"/>
  <c r="D12335" i="54"/>
  <c r="D12334" i="54"/>
  <c r="D12333" i="54"/>
  <c r="D12332" i="54"/>
  <c r="D12331" i="54"/>
  <c r="D12330" i="54"/>
  <c r="D12329" i="54"/>
  <c r="D12328" i="54"/>
  <c r="D12327" i="54"/>
  <c r="D12326" i="54"/>
  <c r="D12325" i="54"/>
  <c r="D12324" i="54"/>
  <c r="D12323" i="54"/>
  <c r="D12322" i="54"/>
  <c r="D12321" i="54"/>
  <c r="D12320" i="54"/>
  <c r="D12319" i="54"/>
  <c r="D12318" i="54"/>
  <c r="D12317" i="54"/>
  <c r="D12316" i="54"/>
  <c r="D12315" i="54"/>
  <c r="D12314" i="54"/>
  <c r="D12313" i="54"/>
  <c r="D12312" i="54"/>
  <c r="D12311" i="54"/>
  <c r="D12310" i="54"/>
  <c r="D12309" i="54"/>
  <c r="D12308" i="54"/>
  <c r="D12307" i="54"/>
  <c r="D12306" i="54"/>
  <c r="D12305" i="54"/>
  <c r="D12304" i="54"/>
  <c r="D12303" i="54"/>
  <c r="D12302" i="54"/>
  <c r="D12301" i="54"/>
  <c r="D12300" i="54"/>
  <c r="D12299" i="54"/>
  <c r="D12298" i="54"/>
  <c r="D12297" i="54"/>
  <c r="D12296" i="54"/>
  <c r="D12295" i="54"/>
  <c r="D12294" i="54"/>
  <c r="D12293" i="54"/>
  <c r="D12292" i="54"/>
  <c r="D12291" i="54"/>
  <c r="D12290" i="54"/>
  <c r="D12289" i="54"/>
  <c r="D12288" i="54"/>
  <c r="D12287" i="54"/>
  <c r="D12286" i="54"/>
  <c r="D12285" i="54"/>
  <c r="D12284" i="54"/>
  <c r="D12283" i="54"/>
  <c r="D12282" i="54"/>
  <c r="D12281" i="54"/>
  <c r="D12280" i="54"/>
  <c r="D12279" i="54"/>
  <c r="D12278" i="54"/>
  <c r="D12277" i="54"/>
  <c r="D12276" i="54"/>
  <c r="D12275" i="54"/>
  <c r="D12274" i="54"/>
  <c r="D12273" i="54"/>
  <c r="D12272" i="54"/>
  <c r="D12271" i="54"/>
  <c r="D12270" i="54"/>
  <c r="D12269" i="54"/>
  <c r="D12268" i="54"/>
  <c r="D12267" i="54"/>
  <c r="D12266" i="54"/>
  <c r="D12265" i="54"/>
  <c r="D12264" i="54"/>
  <c r="D12263" i="54"/>
  <c r="D12262" i="54"/>
  <c r="D12261" i="54"/>
  <c r="D12260" i="54"/>
  <c r="D12259" i="54"/>
  <c r="D12258" i="54"/>
  <c r="D12257" i="54"/>
  <c r="D12256" i="54"/>
  <c r="D12255" i="54"/>
  <c r="D12254" i="54"/>
  <c r="D12253" i="54"/>
  <c r="D12252" i="54"/>
  <c r="D12251" i="54"/>
  <c r="D12250" i="54"/>
  <c r="D12249" i="54"/>
  <c r="D12248" i="54"/>
  <c r="D12247" i="54"/>
  <c r="D12246" i="54"/>
  <c r="D12245" i="54"/>
  <c r="D12244" i="54"/>
  <c r="D12243" i="54"/>
  <c r="D12242" i="54"/>
  <c r="D12241" i="54"/>
  <c r="D12240" i="54"/>
  <c r="D12239" i="54"/>
  <c r="D12238" i="54"/>
  <c r="D12237" i="54"/>
  <c r="D12236" i="54"/>
  <c r="D12235" i="54"/>
  <c r="D12234" i="54"/>
  <c r="D12233" i="54"/>
  <c r="D12232" i="54"/>
  <c r="D12231" i="54"/>
  <c r="D12230" i="54"/>
  <c r="D12229" i="54"/>
  <c r="D12228" i="54"/>
  <c r="D12227" i="54"/>
  <c r="D12226" i="54"/>
  <c r="D12225" i="54"/>
  <c r="D12224" i="54"/>
  <c r="D12223" i="54"/>
  <c r="D12222" i="54"/>
  <c r="D12221" i="54"/>
  <c r="D12220" i="54"/>
  <c r="D12219" i="54"/>
  <c r="D12218" i="54"/>
  <c r="D12217" i="54"/>
  <c r="D12216" i="54"/>
  <c r="D12215" i="54"/>
  <c r="D12214" i="54"/>
  <c r="D12213" i="54"/>
  <c r="D12212" i="54"/>
  <c r="D12211" i="54"/>
  <c r="D12210" i="54"/>
  <c r="D12209" i="54"/>
  <c r="D12208" i="54"/>
  <c r="D12207" i="54"/>
  <c r="D12206" i="54"/>
  <c r="D12205" i="54"/>
  <c r="D12204" i="54"/>
  <c r="D12203" i="54"/>
  <c r="D12202" i="54"/>
  <c r="D12201" i="54"/>
  <c r="D12200" i="54"/>
  <c r="D12199" i="54"/>
  <c r="D12198" i="54"/>
  <c r="D12197" i="54"/>
  <c r="D12196" i="54"/>
  <c r="D12195" i="54"/>
  <c r="D12194" i="54"/>
  <c r="D12193" i="54"/>
  <c r="D12192" i="54"/>
  <c r="D12191" i="54"/>
  <c r="D12190" i="54"/>
  <c r="D12189" i="54"/>
  <c r="D12188" i="54"/>
  <c r="D12187" i="54"/>
  <c r="D12186" i="54"/>
  <c r="D12185" i="54"/>
  <c r="D12184" i="54"/>
  <c r="D12183" i="54"/>
  <c r="D12182" i="54"/>
  <c r="D12181" i="54"/>
  <c r="D12180" i="54"/>
  <c r="D12179" i="54"/>
  <c r="D12178" i="54"/>
  <c r="D12177" i="54"/>
  <c r="D12176" i="54"/>
  <c r="D12175" i="54"/>
  <c r="D12174" i="54"/>
  <c r="D12173" i="54"/>
  <c r="D12172" i="54"/>
  <c r="D12171" i="54"/>
  <c r="D12170" i="54"/>
  <c r="D12169" i="54"/>
  <c r="D12168" i="54"/>
  <c r="D12167" i="54"/>
  <c r="D12166" i="54"/>
  <c r="D12165" i="54"/>
  <c r="D12164" i="54"/>
  <c r="D12163" i="54"/>
  <c r="D12162" i="54"/>
  <c r="D12161" i="54"/>
  <c r="D12160" i="54"/>
  <c r="D12159" i="54"/>
  <c r="D12158" i="54"/>
  <c r="D12157" i="54"/>
  <c r="D12156" i="54"/>
  <c r="D12155" i="54"/>
  <c r="D12154" i="54"/>
  <c r="D12153" i="54"/>
  <c r="D12152" i="54"/>
  <c r="D12151" i="54"/>
  <c r="D12150" i="54"/>
  <c r="D12149" i="54"/>
  <c r="D12148" i="54"/>
  <c r="D12147" i="54"/>
  <c r="D12146" i="54"/>
  <c r="D12145" i="54"/>
  <c r="D12144" i="54"/>
  <c r="D12143" i="54"/>
  <c r="D12142" i="54"/>
  <c r="D12141" i="54"/>
  <c r="D12140" i="54"/>
  <c r="D12139" i="54"/>
  <c r="D12138" i="54"/>
  <c r="D12137" i="54"/>
  <c r="D12136" i="54"/>
  <c r="D12135" i="54"/>
  <c r="D12134" i="54"/>
  <c r="D12133" i="54"/>
  <c r="D12132" i="54"/>
  <c r="D12131" i="54"/>
  <c r="D12130" i="54"/>
  <c r="D12129" i="54"/>
  <c r="D12128" i="54"/>
  <c r="D12127" i="54"/>
  <c r="D12126" i="54"/>
  <c r="D12125" i="54"/>
  <c r="D12124" i="54"/>
  <c r="D12123" i="54"/>
  <c r="D12122" i="54"/>
  <c r="D12121" i="54"/>
  <c r="D12120" i="54"/>
  <c r="D12119" i="54"/>
  <c r="D12118" i="54"/>
  <c r="D12117" i="54"/>
  <c r="D12116" i="54"/>
  <c r="D12115" i="54"/>
  <c r="D12114" i="54"/>
  <c r="D12113" i="54"/>
  <c r="D12112" i="54"/>
  <c r="D12111" i="54"/>
  <c r="D12110" i="54"/>
  <c r="D12109" i="54"/>
  <c r="D12108" i="54"/>
  <c r="D12107" i="54"/>
  <c r="D12106" i="54"/>
  <c r="D12105" i="54"/>
  <c r="D12104" i="54"/>
  <c r="D12103" i="54"/>
  <c r="D12102" i="54"/>
  <c r="D12101" i="54"/>
  <c r="D12100" i="54"/>
  <c r="D12099" i="54"/>
  <c r="D12098" i="54"/>
  <c r="D12097" i="54"/>
  <c r="D12096" i="54"/>
  <c r="D12095" i="54"/>
  <c r="D12094" i="54"/>
  <c r="D12093" i="54"/>
  <c r="D12092" i="54"/>
  <c r="D12091" i="54"/>
  <c r="D12090" i="54"/>
  <c r="D12089" i="54"/>
  <c r="D12088" i="54"/>
  <c r="D12087" i="54"/>
  <c r="D12086" i="54"/>
  <c r="D12085" i="54"/>
  <c r="D12084" i="54"/>
  <c r="D12083" i="54"/>
  <c r="D12082" i="54"/>
  <c r="D12081" i="54"/>
  <c r="D12080" i="54"/>
  <c r="D12079" i="54"/>
  <c r="D12078" i="54"/>
  <c r="D12077" i="54"/>
  <c r="D12076" i="54"/>
  <c r="D12075" i="54"/>
  <c r="D12074" i="54"/>
  <c r="D12073" i="54"/>
  <c r="D12072" i="54"/>
  <c r="D12071" i="54"/>
  <c r="D12070" i="54"/>
  <c r="D12069" i="54"/>
  <c r="D12068" i="54"/>
  <c r="D12067" i="54"/>
  <c r="D12066" i="54"/>
  <c r="D12065" i="54"/>
  <c r="D12064" i="54"/>
  <c r="D12063" i="54"/>
  <c r="D12062" i="54"/>
  <c r="D12061" i="54"/>
  <c r="D12060" i="54"/>
  <c r="D12059" i="54"/>
  <c r="D12058" i="54"/>
  <c r="D12057" i="54"/>
  <c r="D12056" i="54"/>
  <c r="D12055" i="54"/>
  <c r="D12054" i="54"/>
  <c r="D12053" i="54"/>
  <c r="D12052" i="54"/>
  <c r="D12051" i="54"/>
  <c r="D12050" i="54"/>
  <c r="D12049" i="54"/>
  <c r="D12048" i="54"/>
  <c r="D12047" i="54"/>
  <c r="D12046" i="54"/>
  <c r="D12045" i="54"/>
  <c r="D12044" i="54"/>
  <c r="D12043" i="54"/>
  <c r="D12042" i="54"/>
  <c r="D12041" i="54"/>
  <c r="D12040" i="54"/>
  <c r="D12039" i="54"/>
  <c r="D12038" i="54"/>
  <c r="D12037" i="54"/>
  <c r="D12036" i="54"/>
  <c r="D12035" i="54"/>
  <c r="D12034" i="54"/>
  <c r="D12033" i="54"/>
  <c r="D12032" i="54"/>
  <c r="D12031" i="54"/>
  <c r="D12030" i="54"/>
  <c r="D12029" i="54"/>
  <c r="D12028" i="54"/>
  <c r="D12027" i="54"/>
  <c r="D12026" i="54"/>
  <c r="D12025" i="54"/>
  <c r="D12024" i="54"/>
  <c r="D12023" i="54"/>
  <c r="D12022" i="54"/>
  <c r="D12021" i="54"/>
  <c r="D12020" i="54"/>
  <c r="D12019" i="54"/>
  <c r="D12018" i="54"/>
  <c r="D12017" i="54"/>
  <c r="D12016" i="54"/>
  <c r="D12015" i="54"/>
  <c r="D12014" i="54"/>
  <c r="D12013" i="54"/>
  <c r="D12012" i="54"/>
  <c r="D12011" i="54"/>
  <c r="D12010" i="54"/>
  <c r="D12009" i="54"/>
  <c r="D12008" i="54"/>
  <c r="D12007" i="54"/>
  <c r="D12006" i="54"/>
  <c r="D12005" i="54"/>
  <c r="D12004" i="54"/>
  <c r="D12003" i="54"/>
  <c r="D12002" i="54"/>
  <c r="D12001" i="54"/>
  <c r="D12000" i="54"/>
  <c r="D11999" i="54"/>
  <c r="D11998" i="54"/>
  <c r="D11997" i="54"/>
  <c r="D11996" i="54"/>
  <c r="D11995" i="54"/>
  <c r="D11994" i="54"/>
  <c r="D11993" i="54"/>
  <c r="D11992" i="54"/>
  <c r="D11991" i="54"/>
  <c r="D11990" i="54"/>
  <c r="D11989" i="54"/>
  <c r="D11988" i="54"/>
  <c r="D11987" i="54"/>
  <c r="D11986" i="54"/>
  <c r="D11985" i="54"/>
  <c r="D11984" i="54"/>
  <c r="D11983" i="54"/>
  <c r="D11982" i="54"/>
  <c r="D11981" i="54"/>
  <c r="D11980" i="54"/>
  <c r="D11979" i="54"/>
  <c r="D11978" i="54"/>
  <c r="D11977" i="54"/>
  <c r="D11976" i="54"/>
  <c r="D11975" i="54"/>
  <c r="D11974" i="54"/>
  <c r="D11973" i="54"/>
  <c r="D11972" i="54"/>
  <c r="D11971" i="54"/>
  <c r="D11970" i="54"/>
  <c r="D11969" i="54"/>
  <c r="D11968" i="54"/>
  <c r="D11967" i="54"/>
  <c r="D11966" i="54"/>
  <c r="D11965" i="54"/>
  <c r="D11964" i="54"/>
  <c r="D11963" i="54"/>
  <c r="D11962" i="54"/>
  <c r="D11961" i="54"/>
  <c r="D11960" i="54"/>
  <c r="D11959" i="54"/>
  <c r="D11958" i="54"/>
  <c r="D11957" i="54"/>
  <c r="D11956" i="54"/>
  <c r="D11955" i="54"/>
  <c r="D11954" i="54"/>
  <c r="D11953" i="54"/>
  <c r="D11952" i="54"/>
  <c r="D11951" i="54"/>
  <c r="D11950" i="54"/>
  <c r="D11949" i="54"/>
  <c r="D11948" i="54"/>
  <c r="D11947" i="54"/>
  <c r="D11946" i="54"/>
  <c r="D11945" i="54"/>
  <c r="D11944" i="54"/>
  <c r="D11943" i="54"/>
  <c r="D11942" i="54"/>
  <c r="D11941" i="54"/>
  <c r="D11940" i="54"/>
  <c r="D11939" i="54"/>
  <c r="D11938" i="54"/>
  <c r="D11937" i="54"/>
  <c r="D11936" i="54"/>
  <c r="D11935" i="54"/>
  <c r="D11934" i="54"/>
  <c r="D11933" i="54"/>
  <c r="D11932" i="54"/>
  <c r="D11931" i="54"/>
  <c r="D11930" i="54"/>
  <c r="D11929" i="54"/>
  <c r="D11928" i="54"/>
  <c r="D11927" i="54"/>
  <c r="D11926" i="54"/>
  <c r="D11925" i="54"/>
  <c r="D11924" i="54"/>
  <c r="D11923" i="54"/>
  <c r="D11922" i="54"/>
  <c r="D11921" i="54"/>
  <c r="D11920" i="54"/>
  <c r="D11919" i="54"/>
  <c r="D11918" i="54"/>
  <c r="D11917" i="54"/>
  <c r="D11916" i="54"/>
  <c r="D11915" i="54"/>
  <c r="D11914" i="54"/>
  <c r="D11913" i="54"/>
  <c r="D11912" i="54"/>
  <c r="D11911" i="54"/>
  <c r="D11910" i="54"/>
  <c r="D11909" i="54"/>
  <c r="D11908" i="54"/>
  <c r="D11907" i="54"/>
  <c r="D11906" i="54"/>
  <c r="D11905" i="54"/>
  <c r="D11904" i="54"/>
  <c r="D11903" i="54"/>
  <c r="D11902" i="54"/>
  <c r="D11901" i="54"/>
  <c r="D11900" i="54"/>
  <c r="D11899" i="54"/>
  <c r="D11898" i="54"/>
  <c r="D11897" i="54"/>
  <c r="D11896" i="54"/>
  <c r="D11895" i="54"/>
  <c r="D11894" i="54"/>
  <c r="D11893" i="54"/>
  <c r="D11892" i="54"/>
  <c r="D11891" i="54"/>
  <c r="D11890" i="54"/>
  <c r="D11889" i="54"/>
  <c r="D11888" i="54"/>
  <c r="D11887" i="54"/>
  <c r="D11886" i="54"/>
  <c r="D11885" i="54"/>
  <c r="D11884" i="54"/>
  <c r="D11883" i="54"/>
  <c r="D11882" i="54"/>
  <c r="D11881" i="54"/>
  <c r="D11880" i="54"/>
  <c r="D11879" i="54"/>
  <c r="D11878" i="54"/>
  <c r="D11877" i="54"/>
  <c r="D11876" i="54"/>
  <c r="D11875" i="54"/>
  <c r="D11874" i="54"/>
  <c r="D11873" i="54"/>
  <c r="D11872" i="54"/>
  <c r="D11871" i="54"/>
  <c r="D11870" i="54"/>
  <c r="D11869" i="54"/>
  <c r="D11868" i="54"/>
  <c r="D11867" i="54"/>
  <c r="D11866" i="54"/>
  <c r="D11865" i="54"/>
  <c r="D11864" i="54"/>
  <c r="D11863" i="54"/>
  <c r="D11862" i="54"/>
  <c r="D11861" i="54"/>
  <c r="D11860" i="54"/>
  <c r="D11859" i="54"/>
  <c r="D11858" i="54"/>
  <c r="D11857" i="54"/>
  <c r="D11856" i="54"/>
  <c r="D11855" i="54"/>
  <c r="D11854" i="54"/>
  <c r="D11853" i="54"/>
  <c r="D11852" i="54"/>
  <c r="D11851" i="54"/>
  <c r="D11850" i="54"/>
  <c r="D11849" i="54"/>
  <c r="D11848" i="54"/>
  <c r="D11847" i="54"/>
  <c r="D11846" i="54"/>
  <c r="D11845" i="54"/>
  <c r="D11844" i="54"/>
  <c r="D11843" i="54"/>
  <c r="D11842" i="54"/>
  <c r="D11841" i="54"/>
  <c r="D11840" i="54"/>
  <c r="D11839" i="54"/>
  <c r="D11838" i="54"/>
  <c r="D11837" i="54"/>
  <c r="D11836" i="54"/>
  <c r="D11835" i="54"/>
  <c r="D11834" i="54"/>
  <c r="D11833" i="54"/>
  <c r="D11832" i="54"/>
  <c r="D11831" i="54"/>
  <c r="D11830" i="54"/>
  <c r="D11829" i="54"/>
  <c r="D11828" i="54"/>
  <c r="D11827" i="54"/>
  <c r="D11826" i="54"/>
  <c r="D11825" i="54"/>
  <c r="D11824" i="54"/>
  <c r="D11823" i="54"/>
  <c r="D11822" i="54"/>
  <c r="D11821" i="54"/>
  <c r="D11820" i="54"/>
  <c r="D11819" i="54"/>
  <c r="D11818" i="54"/>
  <c r="D11817" i="54"/>
  <c r="D11816" i="54"/>
  <c r="D11815" i="54"/>
  <c r="D11814" i="54"/>
  <c r="D11813" i="54"/>
  <c r="D11812" i="54"/>
  <c r="D11811" i="54"/>
  <c r="D11810" i="54"/>
  <c r="D11809" i="54"/>
  <c r="D11808" i="54"/>
  <c r="D11807" i="54"/>
  <c r="D11806" i="54"/>
  <c r="D11805" i="54"/>
  <c r="D11804" i="54"/>
  <c r="D11803" i="54"/>
  <c r="D11802" i="54"/>
  <c r="D11801" i="54"/>
  <c r="D11800" i="54"/>
  <c r="D11799" i="54"/>
  <c r="D11798" i="54"/>
  <c r="D11797" i="54"/>
  <c r="D11796" i="54"/>
  <c r="D11795" i="54"/>
  <c r="D11794" i="54"/>
  <c r="D11793" i="54"/>
  <c r="D11792" i="54"/>
  <c r="D11791" i="54"/>
  <c r="D11790" i="54"/>
  <c r="D11789" i="54"/>
  <c r="D11788" i="54"/>
  <c r="D11787" i="54"/>
  <c r="D11786" i="54"/>
  <c r="D11785" i="54"/>
  <c r="D11784" i="54"/>
  <c r="D11783" i="54"/>
  <c r="D11782" i="54"/>
  <c r="D11781" i="54"/>
  <c r="D11780" i="54"/>
  <c r="D11779" i="54"/>
  <c r="D11778" i="54"/>
  <c r="D11777" i="54"/>
  <c r="D11776" i="54"/>
  <c r="D11775" i="54"/>
  <c r="D11774" i="54"/>
  <c r="D11773" i="54"/>
  <c r="D11772" i="54"/>
  <c r="D11771" i="54"/>
  <c r="D11770" i="54"/>
  <c r="D11769" i="54"/>
  <c r="D11768" i="54"/>
  <c r="D11767" i="54"/>
  <c r="D11766" i="54"/>
  <c r="D11765" i="54"/>
  <c r="D11764" i="54"/>
  <c r="D11763" i="54"/>
  <c r="D11762" i="54"/>
  <c r="D11761" i="54"/>
  <c r="D11760" i="54"/>
  <c r="D11759" i="54"/>
  <c r="D11758" i="54"/>
  <c r="D11757" i="54"/>
  <c r="D11756" i="54"/>
  <c r="D11755" i="54"/>
  <c r="D11754" i="54"/>
  <c r="D11753" i="54"/>
  <c r="D11752" i="54"/>
  <c r="D11751" i="54"/>
  <c r="D11750" i="54"/>
  <c r="D11749" i="54"/>
  <c r="D11748" i="54"/>
  <c r="D11747" i="54"/>
  <c r="D11746" i="54"/>
  <c r="D11745" i="54"/>
  <c r="D11744" i="54"/>
  <c r="D11743" i="54"/>
  <c r="D11742" i="54"/>
  <c r="D11741" i="54"/>
  <c r="D11740" i="54"/>
  <c r="D11739" i="54"/>
  <c r="D11738" i="54"/>
  <c r="D11737" i="54"/>
  <c r="D11736" i="54"/>
  <c r="D11735" i="54"/>
  <c r="D11734" i="54"/>
  <c r="D11733" i="54"/>
  <c r="D11732" i="54"/>
  <c r="D11731" i="54"/>
  <c r="D11730" i="54"/>
  <c r="D11729" i="54"/>
  <c r="D11728" i="54"/>
  <c r="D11727" i="54"/>
  <c r="D11726" i="54"/>
  <c r="D11725" i="54"/>
  <c r="D11724" i="54"/>
  <c r="D11723" i="54"/>
  <c r="D11722" i="54"/>
  <c r="D11721" i="54"/>
  <c r="D11720" i="54"/>
  <c r="D11719" i="54"/>
  <c r="D11718" i="54"/>
  <c r="D11717" i="54"/>
  <c r="D11716" i="54"/>
  <c r="D11715" i="54"/>
  <c r="D11714" i="54"/>
  <c r="D11713" i="54"/>
  <c r="D11712" i="54"/>
  <c r="D11711" i="54"/>
  <c r="D11710" i="54"/>
  <c r="D11709" i="54"/>
  <c r="D11708" i="54"/>
  <c r="D11707" i="54"/>
  <c r="D11706" i="54"/>
  <c r="D11705" i="54"/>
  <c r="D11704" i="54"/>
  <c r="D11703" i="54"/>
  <c r="D11702" i="54"/>
  <c r="D11701" i="54"/>
  <c r="D11700" i="54"/>
  <c r="D11699" i="54"/>
  <c r="D11698" i="54"/>
  <c r="D11697" i="54"/>
  <c r="D11696" i="54"/>
  <c r="D11695" i="54"/>
  <c r="D11694" i="54"/>
  <c r="D11693" i="54"/>
  <c r="D11692" i="54"/>
  <c r="D11691" i="54"/>
  <c r="D11690" i="54"/>
  <c r="D11689" i="54"/>
  <c r="D11688" i="54"/>
  <c r="D11687" i="54"/>
  <c r="D11686" i="54"/>
  <c r="D11685" i="54"/>
  <c r="D11684" i="54"/>
  <c r="D11683" i="54"/>
  <c r="D11682" i="54"/>
  <c r="D11681" i="54"/>
  <c r="D11680" i="54"/>
  <c r="D11679" i="54"/>
  <c r="D11678" i="54"/>
  <c r="D11677" i="54"/>
  <c r="D11676" i="54"/>
  <c r="D11675" i="54"/>
  <c r="D11674" i="54"/>
  <c r="D11673" i="54"/>
  <c r="D11672" i="54"/>
  <c r="D11671" i="54"/>
  <c r="D11670" i="54"/>
  <c r="D11669" i="54"/>
  <c r="D11668" i="54"/>
  <c r="D11667" i="54"/>
  <c r="D11666" i="54"/>
  <c r="D11665" i="54"/>
  <c r="D11664" i="54"/>
  <c r="D11663" i="54"/>
  <c r="D11662" i="54"/>
  <c r="D11661" i="54"/>
  <c r="D11660" i="54"/>
  <c r="D11659" i="54"/>
  <c r="D11658" i="54"/>
  <c r="D11657" i="54"/>
  <c r="D11656" i="54"/>
  <c r="D11655" i="54"/>
  <c r="D11654" i="54"/>
  <c r="D11653" i="54"/>
  <c r="D11652" i="54"/>
  <c r="D11651" i="54"/>
  <c r="D11650" i="54"/>
  <c r="D11649" i="54"/>
  <c r="D11648" i="54"/>
  <c r="D11647" i="54"/>
  <c r="D11646" i="54"/>
  <c r="D11645" i="54"/>
  <c r="D11644" i="54"/>
  <c r="D11643" i="54"/>
  <c r="D11642" i="54"/>
  <c r="D11641" i="54"/>
  <c r="D11640" i="54"/>
  <c r="D11639" i="54"/>
  <c r="D11638" i="54"/>
  <c r="D11637" i="54"/>
  <c r="D11636" i="54"/>
  <c r="D11635" i="54"/>
  <c r="D11634" i="54"/>
  <c r="D11633" i="54"/>
  <c r="D11632" i="54"/>
  <c r="D11631" i="54"/>
  <c r="D11630" i="54"/>
  <c r="D11629" i="54"/>
  <c r="D11628" i="54"/>
  <c r="D11627" i="54"/>
  <c r="D11626" i="54"/>
  <c r="D11625" i="54"/>
  <c r="D11624" i="54"/>
  <c r="D11623" i="54"/>
  <c r="D11622" i="54"/>
  <c r="D11621" i="54"/>
  <c r="D11620" i="54"/>
  <c r="D11619" i="54"/>
  <c r="D11618" i="54"/>
  <c r="D11617" i="54"/>
  <c r="D11616" i="54"/>
  <c r="D11615" i="54"/>
  <c r="D11614" i="54"/>
  <c r="D11613" i="54"/>
  <c r="D11612" i="54"/>
  <c r="D11611" i="54"/>
  <c r="D11610" i="54"/>
  <c r="D11609" i="54"/>
  <c r="D11608" i="54"/>
  <c r="D11607" i="54"/>
  <c r="D11606" i="54"/>
  <c r="D11605" i="54"/>
  <c r="D11604" i="54"/>
  <c r="D11603" i="54"/>
  <c r="D11602" i="54"/>
  <c r="D11601" i="54"/>
  <c r="D11600" i="54"/>
  <c r="D11599" i="54"/>
  <c r="D11598" i="54"/>
  <c r="D11597" i="54"/>
  <c r="D11596" i="54"/>
  <c r="D11595" i="54"/>
  <c r="D11594" i="54"/>
  <c r="D11593" i="54"/>
  <c r="D11592" i="54"/>
  <c r="D11591" i="54"/>
  <c r="D11590" i="54"/>
  <c r="D11589" i="54"/>
  <c r="D11588" i="54"/>
  <c r="D11587" i="54"/>
  <c r="D11586" i="54"/>
  <c r="D11585" i="54"/>
  <c r="D11584" i="54"/>
  <c r="D11583" i="54"/>
  <c r="D11582" i="54"/>
  <c r="D11581" i="54"/>
  <c r="D11580" i="54"/>
  <c r="D11579" i="54"/>
  <c r="D11578" i="54"/>
  <c r="D11577" i="54"/>
  <c r="D11576" i="54"/>
  <c r="D11575" i="54"/>
  <c r="D11574" i="54"/>
  <c r="D11573" i="54"/>
  <c r="D11572" i="54"/>
  <c r="D11571" i="54"/>
  <c r="D11570" i="54"/>
  <c r="D11569" i="54"/>
  <c r="D11568" i="54"/>
  <c r="D11567" i="54"/>
  <c r="D11566" i="54"/>
  <c r="D11565" i="54"/>
  <c r="D11564" i="54"/>
  <c r="D11563" i="54"/>
  <c r="D11562" i="54"/>
  <c r="D11561" i="54"/>
  <c r="D11560" i="54"/>
  <c r="D11559" i="54"/>
  <c r="D11558" i="54"/>
  <c r="D11557" i="54"/>
  <c r="D11556" i="54"/>
  <c r="D11555" i="54"/>
  <c r="D11554" i="54"/>
  <c r="D11553" i="54"/>
  <c r="D11552" i="54"/>
  <c r="D11551" i="54"/>
  <c r="D11550" i="54"/>
  <c r="D11549" i="54"/>
  <c r="D11548" i="54"/>
  <c r="D11547" i="54"/>
  <c r="D11546" i="54"/>
  <c r="D11545" i="54"/>
  <c r="D11544" i="54"/>
  <c r="D11543" i="54"/>
  <c r="D11542" i="54"/>
  <c r="D11541" i="54"/>
  <c r="D11540" i="54"/>
  <c r="D11539" i="54"/>
  <c r="D11538" i="54"/>
  <c r="D11537" i="54"/>
  <c r="D11536" i="54"/>
  <c r="D11535" i="54"/>
  <c r="D11534" i="54"/>
  <c r="D11533" i="54"/>
  <c r="D11532" i="54"/>
  <c r="D11531" i="54"/>
  <c r="D11530" i="54"/>
  <c r="D11529" i="54"/>
  <c r="D11528" i="54"/>
  <c r="D11527" i="54"/>
  <c r="D11526" i="54"/>
  <c r="D11525" i="54"/>
  <c r="D11524" i="54"/>
  <c r="D11523" i="54"/>
  <c r="D11522" i="54"/>
  <c r="D11521" i="54"/>
  <c r="D11520" i="54"/>
  <c r="D11519" i="54"/>
  <c r="D11518" i="54"/>
  <c r="D11517" i="54"/>
  <c r="D11516" i="54"/>
  <c r="D11515" i="54"/>
  <c r="D11514" i="54"/>
  <c r="D11513" i="54"/>
  <c r="D11512" i="54"/>
  <c r="D11511" i="54"/>
  <c r="D11510" i="54"/>
  <c r="D11509" i="54"/>
  <c r="D11508" i="54"/>
  <c r="D11507" i="54"/>
  <c r="D11506" i="54"/>
  <c r="D11505" i="54"/>
  <c r="D11504" i="54"/>
  <c r="D11503" i="54"/>
  <c r="D11502" i="54"/>
  <c r="D11501" i="54"/>
  <c r="D11500" i="54"/>
  <c r="D11499" i="54"/>
  <c r="D11498" i="54"/>
  <c r="D11497" i="54"/>
  <c r="D11496" i="54"/>
  <c r="D11495" i="54"/>
  <c r="D11494" i="54"/>
  <c r="D11493" i="54"/>
  <c r="D11492" i="54"/>
  <c r="D11491" i="54"/>
  <c r="D11490" i="54"/>
  <c r="D11489" i="54"/>
  <c r="D11488" i="54"/>
  <c r="D11487" i="54"/>
  <c r="D11486" i="54"/>
  <c r="D11485" i="54"/>
  <c r="D11484" i="54"/>
  <c r="D11483" i="54"/>
  <c r="D11482" i="54"/>
  <c r="D11481" i="54"/>
  <c r="D11480" i="54"/>
  <c r="D11479" i="54"/>
  <c r="D11478" i="54"/>
  <c r="D11477" i="54"/>
  <c r="D11476" i="54"/>
  <c r="D11475" i="54"/>
  <c r="D11474" i="54"/>
  <c r="D11473" i="54"/>
  <c r="D11472" i="54"/>
  <c r="D11471" i="54"/>
  <c r="D11470" i="54"/>
  <c r="D11469" i="54"/>
  <c r="D11468" i="54"/>
  <c r="D11467" i="54"/>
  <c r="D11466" i="54"/>
  <c r="D11465" i="54"/>
  <c r="D11464" i="54"/>
  <c r="D11463" i="54"/>
  <c r="D11462" i="54"/>
  <c r="D11461" i="54"/>
  <c r="D11460" i="54"/>
  <c r="D11459" i="54"/>
  <c r="D11458" i="54"/>
  <c r="D11457" i="54"/>
  <c r="D11456" i="54"/>
  <c r="D11455" i="54"/>
  <c r="D11454" i="54"/>
  <c r="D11453" i="54"/>
  <c r="D11452" i="54"/>
  <c r="D11451" i="54"/>
  <c r="D11450" i="54"/>
  <c r="D11449" i="54"/>
  <c r="D11448" i="54"/>
  <c r="D11447" i="54"/>
  <c r="D11446" i="54"/>
  <c r="D11445" i="54"/>
  <c r="D11444" i="54"/>
  <c r="D11443" i="54"/>
  <c r="D11442" i="54"/>
  <c r="D11441" i="54"/>
  <c r="D11440" i="54"/>
  <c r="D11439" i="54"/>
  <c r="D11438" i="54"/>
  <c r="D11437" i="54"/>
  <c r="D11436" i="54"/>
  <c r="D11435" i="54"/>
  <c r="D11434" i="54"/>
  <c r="D11433" i="54"/>
  <c r="D11432" i="54"/>
  <c r="D11431" i="54"/>
  <c r="D11430" i="54"/>
  <c r="D11429" i="54"/>
  <c r="D11428" i="54"/>
  <c r="D11427" i="54"/>
  <c r="D11426" i="54"/>
  <c r="D11425" i="54"/>
  <c r="D11424" i="54"/>
  <c r="D11423" i="54"/>
  <c r="D11422" i="54"/>
  <c r="D11421" i="54"/>
  <c r="D11420" i="54"/>
  <c r="D11419" i="54"/>
  <c r="D11418" i="54"/>
  <c r="D11417" i="54"/>
  <c r="D11416" i="54"/>
  <c r="D11415" i="54"/>
  <c r="D11414" i="54"/>
  <c r="D11413" i="54"/>
  <c r="D11412" i="54"/>
  <c r="D11411" i="54"/>
  <c r="D11410" i="54"/>
  <c r="D11409" i="54"/>
  <c r="D11408" i="54"/>
  <c r="D11407" i="54"/>
  <c r="D11406" i="54"/>
  <c r="D11405" i="54"/>
  <c r="D11404" i="54"/>
  <c r="D11403" i="54"/>
  <c r="D11402" i="54"/>
  <c r="D11401" i="54"/>
  <c r="D11400" i="54"/>
  <c r="D11399" i="54"/>
  <c r="D11398" i="54"/>
  <c r="D11397" i="54"/>
  <c r="D11396" i="54"/>
  <c r="D11395" i="54"/>
  <c r="D11394" i="54"/>
  <c r="D11393" i="54"/>
  <c r="D11392" i="54"/>
  <c r="D11391" i="54"/>
  <c r="D11390" i="54"/>
  <c r="D11389" i="54"/>
  <c r="D11388" i="54"/>
  <c r="D11387" i="54"/>
  <c r="D11386" i="54"/>
  <c r="D11385" i="54"/>
  <c r="D11384" i="54"/>
  <c r="D11383" i="54"/>
  <c r="D11382" i="54"/>
  <c r="D11381" i="54"/>
  <c r="D11380" i="54"/>
  <c r="D11379" i="54"/>
  <c r="D11378" i="54"/>
  <c r="D11377" i="54"/>
  <c r="D11376" i="54"/>
  <c r="D11375" i="54"/>
  <c r="D11374" i="54"/>
  <c r="D11373" i="54"/>
  <c r="D11372" i="54"/>
  <c r="D11371" i="54"/>
  <c r="D11370" i="54"/>
  <c r="D11369" i="54"/>
  <c r="D11368" i="54"/>
  <c r="D11367" i="54"/>
  <c r="D11366" i="54"/>
  <c r="D11365" i="54"/>
  <c r="D11364" i="54"/>
  <c r="D11363" i="54"/>
  <c r="D11362" i="54"/>
  <c r="D11361" i="54"/>
  <c r="D11360" i="54"/>
  <c r="D11359" i="54"/>
  <c r="D11358" i="54"/>
  <c r="D11357" i="54"/>
  <c r="D11356" i="54"/>
  <c r="D11355" i="54"/>
  <c r="D11354" i="54"/>
  <c r="D11353" i="54"/>
  <c r="D11352" i="54"/>
  <c r="D11351" i="54"/>
  <c r="D11350" i="54"/>
  <c r="D11349" i="54"/>
  <c r="D11348" i="54"/>
  <c r="D11347" i="54"/>
  <c r="D11346" i="54"/>
  <c r="D11345" i="54"/>
  <c r="D11344" i="54"/>
  <c r="D11343" i="54"/>
  <c r="D11342" i="54"/>
  <c r="D11341" i="54"/>
  <c r="D11340" i="54"/>
  <c r="D11339" i="54"/>
  <c r="D11338" i="54"/>
  <c r="D11337" i="54"/>
  <c r="D11336" i="54"/>
  <c r="D11335" i="54"/>
  <c r="D11334" i="54"/>
  <c r="D11333" i="54"/>
  <c r="D11332" i="54"/>
  <c r="D11331" i="54"/>
  <c r="D11330" i="54"/>
  <c r="D11329" i="54"/>
  <c r="D11328" i="54"/>
  <c r="D11327" i="54"/>
  <c r="D11326" i="54"/>
  <c r="D11325" i="54"/>
  <c r="D11324" i="54"/>
  <c r="D11323" i="54"/>
  <c r="D11322" i="54"/>
  <c r="D11321" i="54"/>
  <c r="D11320" i="54"/>
  <c r="D11319" i="54"/>
  <c r="D11318" i="54"/>
  <c r="D11317" i="54"/>
  <c r="D11316" i="54"/>
  <c r="D11315" i="54"/>
  <c r="D11314" i="54"/>
  <c r="D11313" i="54"/>
  <c r="D11312" i="54"/>
  <c r="D11311" i="54"/>
  <c r="D11310" i="54"/>
  <c r="D11309" i="54"/>
  <c r="D11308" i="54"/>
  <c r="D11307" i="54"/>
  <c r="D11306" i="54"/>
  <c r="D11305" i="54"/>
  <c r="D11304" i="54"/>
  <c r="D11303" i="54"/>
  <c r="D11302" i="54"/>
  <c r="D11301" i="54"/>
  <c r="D11300" i="54"/>
  <c r="D11299" i="54"/>
  <c r="D11298" i="54"/>
  <c r="D11297" i="54"/>
  <c r="D11296" i="54"/>
  <c r="D11295" i="54"/>
  <c r="D11294" i="54"/>
  <c r="D11293" i="54"/>
  <c r="D11292" i="54"/>
  <c r="D11291" i="54"/>
  <c r="D11290" i="54"/>
  <c r="D11289" i="54"/>
  <c r="D11288" i="54"/>
  <c r="D11287" i="54"/>
  <c r="D11286" i="54"/>
  <c r="D11285" i="54"/>
  <c r="D11284" i="54"/>
  <c r="D11283" i="54"/>
  <c r="D11282" i="54"/>
  <c r="D11281" i="54"/>
  <c r="D11280" i="54"/>
  <c r="D11279" i="54"/>
  <c r="D11278" i="54"/>
  <c r="D11277" i="54"/>
  <c r="D11276" i="54"/>
  <c r="D11275" i="54"/>
  <c r="D11274" i="54"/>
  <c r="D11273" i="54"/>
  <c r="D11272" i="54"/>
  <c r="D11271" i="54"/>
  <c r="D11270" i="54"/>
  <c r="D11269" i="54"/>
  <c r="D11268" i="54"/>
  <c r="D11267" i="54"/>
  <c r="D11266" i="54"/>
  <c r="D11265" i="54"/>
  <c r="D11264" i="54"/>
  <c r="D11263" i="54"/>
  <c r="D11262" i="54"/>
  <c r="D11261" i="54"/>
  <c r="D11260" i="54"/>
  <c r="D11259" i="54"/>
  <c r="D11258" i="54"/>
  <c r="D11257" i="54"/>
  <c r="D11256" i="54"/>
  <c r="D11255" i="54"/>
  <c r="D11254" i="54"/>
  <c r="D11253" i="54"/>
  <c r="D11252" i="54"/>
  <c r="D11251" i="54"/>
  <c r="D11250" i="54"/>
  <c r="D11249" i="54"/>
  <c r="D11248" i="54"/>
  <c r="D11247" i="54"/>
  <c r="D11246" i="54"/>
  <c r="D11245" i="54"/>
  <c r="D11244" i="54"/>
  <c r="D11243" i="54"/>
  <c r="D11242" i="54"/>
  <c r="D11241" i="54"/>
  <c r="D11240" i="54"/>
  <c r="D11239" i="54"/>
  <c r="D11238" i="54"/>
  <c r="D11237" i="54"/>
  <c r="D11236" i="54"/>
  <c r="D11235" i="54"/>
  <c r="D11234" i="54"/>
  <c r="D11233" i="54"/>
  <c r="D11232" i="54"/>
  <c r="D11231" i="54"/>
  <c r="D11230" i="54"/>
  <c r="D11229" i="54"/>
  <c r="D11228" i="54"/>
  <c r="D11227" i="54"/>
  <c r="D11226" i="54"/>
  <c r="D11225" i="54"/>
  <c r="D11224" i="54"/>
  <c r="D11223" i="54"/>
  <c r="D11222" i="54"/>
  <c r="D11221" i="54"/>
  <c r="D11220" i="54"/>
  <c r="D11219" i="54"/>
  <c r="D11218" i="54"/>
  <c r="D11217" i="54"/>
  <c r="D11216" i="54"/>
  <c r="D11215" i="54"/>
  <c r="D11214" i="54"/>
  <c r="D11213" i="54"/>
  <c r="D11212" i="54"/>
  <c r="D11211" i="54"/>
  <c r="D11210" i="54"/>
  <c r="D11209" i="54"/>
  <c r="D11208" i="54"/>
  <c r="D11207" i="54"/>
  <c r="D11206" i="54"/>
  <c r="D11205" i="54"/>
  <c r="D11204" i="54"/>
  <c r="D11203" i="54"/>
  <c r="D11202" i="54"/>
  <c r="D11201" i="54"/>
  <c r="D11200" i="54"/>
  <c r="D11199" i="54"/>
  <c r="D11198" i="54"/>
  <c r="D11197" i="54"/>
  <c r="D11196" i="54"/>
  <c r="D11195" i="54"/>
  <c r="D11194" i="54"/>
  <c r="D11193" i="54"/>
  <c r="D11192" i="54"/>
  <c r="D11191" i="54"/>
  <c r="D11190" i="54"/>
  <c r="D11189" i="54"/>
  <c r="D11188" i="54"/>
  <c r="D11187" i="54"/>
  <c r="D11186" i="54"/>
  <c r="D11185" i="54"/>
  <c r="D11184" i="54"/>
  <c r="D11183" i="54"/>
  <c r="D11182" i="54"/>
  <c r="D11181" i="54"/>
  <c r="D11180" i="54"/>
  <c r="D11179" i="54"/>
  <c r="D11178" i="54"/>
  <c r="D11177" i="54"/>
  <c r="D11176" i="54"/>
  <c r="D11175" i="54"/>
  <c r="D11174" i="54"/>
  <c r="D11173" i="54"/>
  <c r="D11172" i="54"/>
  <c r="D11171" i="54"/>
  <c r="D11170" i="54"/>
  <c r="D11169" i="54"/>
  <c r="D11168" i="54"/>
  <c r="D11167" i="54"/>
  <c r="D11166" i="54"/>
  <c r="D11165" i="54"/>
  <c r="D11164" i="54"/>
  <c r="D11163" i="54"/>
  <c r="D11162" i="54"/>
  <c r="D11161" i="54"/>
  <c r="D11160" i="54"/>
  <c r="D11159" i="54"/>
  <c r="D11158" i="54"/>
  <c r="D11157" i="54"/>
  <c r="D11156" i="54"/>
  <c r="D11155" i="54"/>
  <c r="D11154" i="54"/>
  <c r="D11153" i="54"/>
  <c r="D11152" i="54"/>
  <c r="D11151" i="54"/>
  <c r="D11150" i="54"/>
  <c r="D11149" i="54"/>
  <c r="D11148" i="54"/>
  <c r="D11147" i="54"/>
  <c r="D11146" i="54"/>
  <c r="D11145" i="54"/>
  <c r="D11144" i="54"/>
  <c r="D11143" i="54"/>
  <c r="D11142" i="54"/>
  <c r="D11141" i="54"/>
  <c r="D11140" i="54"/>
  <c r="D11139" i="54"/>
  <c r="D11138" i="54"/>
  <c r="D11137" i="54"/>
  <c r="D11136" i="54"/>
  <c r="D11135" i="54"/>
  <c r="D11134" i="54"/>
  <c r="D11133" i="54"/>
  <c r="D11132" i="54"/>
  <c r="D11131" i="54"/>
  <c r="D11130" i="54"/>
  <c r="D11129" i="54"/>
  <c r="D11128" i="54"/>
  <c r="D11127" i="54"/>
  <c r="D11126" i="54"/>
  <c r="D11125" i="54"/>
  <c r="D11124" i="54"/>
  <c r="D11123" i="54"/>
  <c r="D11122" i="54"/>
  <c r="D11121" i="54"/>
  <c r="D11120" i="54"/>
  <c r="D11119" i="54"/>
  <c r="D11118" i="54"/>
  <c r="D11117" i="54"/>
  <c r="D11116" i="54"/>
  <c r="D11115" i="54"/>
  <c r="D11114" i="54"/>
  <c r="D11113" i="54"/>
  <c r="D11112" i="54"/>
  <c r="D11111" i="54"/>
  <c r="D11110" i="54"/>
  <c r="D11109" i="54"/>
  <c r="D11108" i="54"/>
  <c r="D11107" i="54"/>
  <c r="D11106" i="54"/>
  <c r="D11105" i="54"/>
  <c r="D11104" i="54"/>
  <c r="D11103" i="54"/>
  <c r="D11102" i="54"/>
  <c r="D11101" i="54"/>
  <c r="D11100" i="54"/>
  <c r="D11099" i="54"/>
  <c r="D11098" i="54"/>
  <c r="D11097" i="54"/>
  <c r="D11096" i="54"/>
  <c r="D11095" i="54"/>
  <c r="D11094" i="54"/>
  <c r="D11093" i="54"/>
  <c r="D11092" i="54"/>
  <c r="D11091" i="54"/>
  <c r="D11090" i="54"/>
  <c r="D11089" i="54"/>
  <c r="D11088" i="54"/>
  <c r="D11087" i="54"/>
  <c r="D11086" i="54"/>
  <c r="D11085" i="54"/>
  <c r="D11084" i="54"/>
  <c r="D11083" i="54"/>
  <c r="D11082" i="54"/>
  <c r="D11081" i="54"/>
  <c r="D11080" i="54"/>
  <c r="D11079" i="54"/>
  <c r="D11078" i="54"/>
  <c r="D11077" i="54"/>
  <c r="D11076" i="54"/>
  <c r="D11075" i="54"/>
  <c r="D11074" i="54"/>
  <c r="D11073" i="54"/>
  <c r="D11072" i="54"/>
  <c r="D11071" i="54"/>
  <c r="D11070" i="54"/>
  <c r="D11069" i="54"/>
  <c r="D11068" i="54"/>
  <c r="D11067" i="54"/>
  <c r="D11066" i="54"/>
  <c r="D11065" i="54"/>
  <c r="D11064" i="54"/>
  <c r="D11063" i="54"/>
  <c r="D11062" i="54"/>
  <c r="D11061" i="54"/>
  <c r="D11060" i="54"/>
  <c r="D11059" i="54"/>
  <c r="D11058" i="54"/>
  <c r="D11057" i="54"/>
  <c r="D11056" i="54"/>
  <c r="D11055" i="54"/>
  <c r="D11054" i="54"/>
  <c r="D11053" i="54"/>
  <c r="D11052" i="54"/>
  <c r="D11051" i="54"/>
  <c r="D11050" i="54"/>
  <c r="D11049" i="54"/>
  <c r="D11048" i="54"/>
  <c r="D11047" i="54"/>
  <c r="D11046" i="54"/>
  <c r="D11045" i="54"/>
  <c r="D11044" i="54"/>
  <c r="D11043" i="54"/>
  <c r="D11042" i="54"/>
  <c r="D11041" i="54"/>
  <c r="D11040" i="54"/>
  <c r="D11039" i="54"/>
  <c r="D11038" i="54"/>
  <c r="D11037" i="54"/>
  <c r="D11036" i="54"/>
  <c r="D11035" i="54"/>
  <c r="D11034" i="54"/>
  <c r="D11033" i="54"/>
  <c r="D11032" i="54"/>
  <c r="D11031" i="54"/>
  <c r="D11030" i="54"/>
  <c r="D11029" i="54"/>
  <c r="D11028" i="54"/>
  <c r="D11027" i="54"/>
  <c r="D11026" i="54"/>
  <c r="D11025" i="54"/>
  <c r="D11024" i="54"/>
  <c r="D11023" i="54"/>
  <c r="D11022" i="54"/>
  <c r="D11021" i="54"/>
  <c r="D11020" i="54"/>
  <c r="D11019" i="54"/>
  <c r="D11018" i="54"/>
  <c r="D11017" i="54"/>
  <c r="D11016" i="54"/>
  <c r="D11015" i="54"/>
  <c r="D11014" i="54"/>
  <c r="D11013" i="54"/>
  <c r="D11012" i="54"/>
  <c r="D11011" i="54"/>
  <c r="D11010" i="54"/>
  <c r="D11009" i="54"/>
  <c r="D11008" i="54"/>
  <c r="D11007" i="54"/>
  <c r="D11006" i="54"/>
  <c r="D11005" i="54"/>
  <c r="D11004" i="54"/>
  <c r="D11003" i="54"/>
  <c r="D11002" i="54"/>
  <c r="D11001" i="54"/>
  <c r="D11000" i="54"/>
  <c r="D10999" i="54"/>
  <c r="D10998" i="54"/>
  <c r="D10997" i="54"/>
  <c r="D10996" i="54"/>
  <c r="D10995" i="54"/>
  <c r="D10994" i="54"/>
  <c r="D10993" i="54"/>
  <c r="D10992" i="54"/>
  <c r="D10991" i="54"/>
  <c r="D10990" i="54"/>
  <c r="D10989" i="54"/>
  <c r="D10988" i="54"/>
  <c r="D10987" i="54"/>
  <c r="D10986" i="54"/>
  <c r="D10985" i="54"/>
  <c r="D10984" i="54"/>
  <c r="D10983" i="54"/>
  <c r="D10982" i="54"/>
  <c r="D10981" i="54"/>
  <c r="D10980" i="54"/>
  <c r="D10979" i="54"/>
  <c r="D10978" i="54"/>
  <c r="D10977" i="54"/>
  <c r="D10976" i="54"/>
  <c r="D10975" i="54"/>
  <c r="D10974" i="54"/>
  <c r="D10973" i="54"/>
  <c r="D10972" i="54"/>
  <c r="D10971" i="54"/>
  <c r="D10970" i="54"/>
  <c r="D10969" i="54"/>
  <c r="D10968" i="54"/>
  <c r="D10967" i="54"/>
  <c r="D10966" i="54"/>
  <c r="D10965" i="54"/>
  <c r="D10964" i="54"/>
  <c r="D10963" i="54"/>
  <c r="D10962" i="54"/>
  <c r="D10961" i="54"/>
  <c r="D10960" i="54"/>
  <c r="D10959" i="54"/>
  <c r="D10958" i="54"/>
  <c r="D10957" i="54"/>
  <c r="D10956" i="54"/>
  <c r="D10955" i="54"/>
  <c r="D10954" i="54"/>
  <c r="D10953" i="54"/>
  <c r="D10952" i="54"/>
  <c r="D10951" i="54"/>
  <c r="D10950" i="54"/>
  <c r="D10949" i="54"/>
  <c r="D10948" i="54"/>
  <c r="D10947" i="54"/>
  <c r="D10946" i="54"/>
  <c r="D10945" i="54"/>
  <c r="D10944" i="54"/>
  <c r="D10943" i="54"/>
  <c r="D10942" i="54"/>
  <c r="D10941" i="54"/>
  <c r="D10940" i="54"/>
  <c r="D10939" i="54"/>
  <c r="D10938" i="54"/>
  <c r="D10937" i="54"/>
  <c r="D10936" i="54"/>
  <c r="D10935" i="54"/>
  <c r="D10934" i="54"/>
  <c r="D10933" i="54"/>
  <c r="D10932" i="54"/>
  <c r="D10931" i="54"/>
  <c r="D10930" i="54"/>
  <c r="D10929" i="54"/>
  <c r="D10928" i="54"/>
  <c r="D10927" i="54"/>
  <c r="D10926" i="54"/>
  <c r="D10925" i="54"/>
  <c r="D10924" i="54"/>
  <c r="D10923" i="54"/>
  <c r="D10922" i="54"/>
  <c r="D10921" i="54"/>
  <c r="D10920" i="54"/>
  <c r="D10919" i="54"/>
  <c r="D10918" i="54"/>
  <c r="D10917" i="54"/>
  <c r="D10916" i="54"/>
  <c r="D10915" i="54"/>
  <c r="D10914" i="54"/>
  <c r="D10913" i="54"/>
  <c r="D10912" i="54"/>
  <c r="D10911" i="54"/>
  <c r="D10910" i="54"/>
  <c r="D10909" i="54"/>
  <c r="D10908" i="54"/>
  <c r="D10907" i="54"/>
  <c r="D10906" i="54"/>
  <c r="D10905" i="54"/>
  <c r="D10904" i="54"/>
  <c r="D10903" i="54"/>
  <c r="D10902" i="54"/>
  <c r="D10901" i="54"/>
  <c r="D10900" i="54"/>
  <c r="D10899" i="54"/>
  <c r="D10898" i="54"/>
  <c r="D10897" i="54"/>
  <c r="D10896" i="54"/>
  <c r="D10895" i="54"/>
  <c r="D10894" i="54"/>
  <c r="D10893" i="54"/>
  <c r="D10892" i="54"/>
  <c r="D10891" i="54"/>
  <c r="D10890" i="54"/>
  <c r="D10889" i="54"/>
  <c r="D10888" i="54"/>
  <c r="D10887" i="54"/>
  <c r="D10886" i="54"/>
  <c r="D10885" i="54"/>
  <c r="D10884" i="54"/>
  <c r="D10883" i="54"/>
  <c r="D10882" i="54"/>
  <c r="D10881" i="54"/>
  <c r="D10880" i="54"/>
  <c r="D10879" i="54"/>
  <c r="D10878" i="54"/>
  <c r="D10877" i="54"/>
  <c r="D10876" i="54"/>
  <c r="D10875" i="54"/>
  <c r="D10874" i="54"/>
  <c r="D10873" i="54"/>
  <c r="D10872" i="54"/>
  <c r="D10871" i="54"/>
  <c r="D10870" i="54"/>
  <c r="D10869" i="54"/>
  <c r="D10868" i="54"/>
  <c r="D10867" i="54"/>
  <c r="D10866" i="54"/>
  <c r="D10865" i="54"/>
  <c r="D10864" i="54"/>
  <c r="D10863" i="54"/>
  <c r="D10862" i="54"/>
  <c r="D10861" i="54"/>
  <c r="D10860" i="54"/>
  <c r="D10859" i="54"/>
  <c r="D10858" i="54"/>
  <c r="D10857" i="54"/>
  <c r="D10856" i="54"/>
  <c r="D10855" i="54"/>
  <c r="D10854" i="54"/>
  <c r="D10853" i="54"/>
  <c r="D10852" i="54"/>
  <c r="D10851" i="54"/>
  <c r="D10850" i="54"/>
  <c r="D10849" i="54"/>
  <c r="D10848" i="54"/>
  <c r="D10847" i="54"/>
  <c r="D10846" i="54"/>
  <c r="D10845" i="54"/>
  <c r="D10844" i="54"/>
  <c r="D10843" i="54"/>
  <c r="D10842" i="54"/>
  <c r="D10841" i="54"/>
  <c r="D10840" i="54"/>
  <c r="D10839" i="54"/>
  <c r="D10838" i="54"/>
  <c r="D10837" i="54"/>
  <c r="D10836" i="54"/>
  <c r="D10835" i="54"/>
  <c r="D10834" i="54"/>
  <c r="D10833" i="54"/>
  <c r="D10832" i="54"/>
  <c r="D10831" i="54"/>
  <c r="D10830" i="54"/>
  <c r="D10829" i="54"/>
  <c r="D10828" i="54"/>
  <c r="D10827" i="54"/>
  <c r="D10826" i="54"/>
  <c r="D10825" i="54"/>
  <c r="D10824" i="54"/>
  <c r="D10823" i="54"/>
  <c r="D10822" i="54"/>
  <c r="D10821" i="54"/>
  <c r="D10820" i="54"/>
  <c r="D10819" i="54"/>
  <c r="D10818" i="54"/>
  <c r="D10817" i="54"/>
  <c r="D10816" i="54"/>
  <c r="D10815" i="54"/>
  <c r="D10814" i="54"/>
  <c r="D10813" i="54"/>
  <c r="D10812" i="54"/>
  <c r="D10811" i="54"/>
  <c r="D10810" i="54"/>
  <c r="D10809" i="54"/>
  <c r="D10808" i="54"/>
  <c r="D10807" i="54"/>
  <c r="D10806" i="54"/>
  <c r="D10805" i="54"/>
  <c r="D10804" i="54"/>
  <c r="D10803" i="54"/>
  <c r="D10802" i="54"/>
  <c r="D10801" i="54"/>
  <c r="D10800" i="54"/>
  <c r="D10799" i="54"/>
  <c r="D10798" i="54"/>
  <c r="D10797" i="54"/>
  <c r="D10796" i="54"/>
  <c r="D10795" i="54"/>
  <c r="D10794" i="54"/>
  <c r="D10793" i="54"/>
  <c r="D10792" i="54"/>
  <c r="D10791" i="54"/>
  <c r="D10790" i="54"/>
  <c r="D10789" i="54"/>
  <c r="D10788" i="54"/>
  <c r="D10787" i="54"/>
  <c r="D10786" i="54"/>
  <c r="D10785" i="54"/>
  <c r="D10784" i="54"/>
  <c r="D10783" i="54"/>
  <c r="D10782" i="54"/>
  <c r="D10781" i="54"/>
  <c r="D10780" i="54"/>
  <c r="D10779" i="54"/>
  <c r="D10778" i="54"/>
  <c r="D10777" i="54"/>
  <c r="D10776" i="54"/>
  <c r="D10775" i="54"/>
  <c r="D10774" i="54"/>
  <c r="D10773" i="54"/>
  <c r="D10772" i="54"/>
  <c r="D10771" i="54"/>
  <c r="D10770" i="54"/>
  <c r="D10769" i="54"/>
  <c r="D10768" i="54"/>
  <c r="D10767" i="54"/>
  <c r="D10766" i="54"/>
  <c r="D10765" i="54"/>
  <c r="D10764" i="54"/>
  <c r="D10763" i="54"/>
  <c r="D10762" i="54"/>
  <c r="D10761" i="54"/>
  <c r="D10760" i="54"/>
  <c r="D10759" i="54"/>
  <c r="D10758" i="54"/>
  <c r="D10757" i="54"/>
  <c r="D10756" i="54"/>
  <c r="D10755" i="54"/>
  <c r="D10754" i="54"/>
  <c r="D10753" i="54"/>
  <c r="D10752" i="54"/>
  <c r="D10751" i="54"/>
  <c r="D10750" i="54"/>
  <c r="D10749" i="54"/>
  <c r="D10748" i="54"/>
  <c r="D10747" i="54"/>
  <c r="D10746" i="54"/>
  <c r="D10745" i="54"/>
  <c r="D10744" i="54"/>
  <c r="D10743" i="54"/>
  <c r="D10742" i="54"/>
  <c r="D10741" i="54"/>
  <c r="D10740" i="54"/>
  <c r="D10739" i="54"/>
  <c r="D10738" i="54"/>
  <c r="D10737" i="54"/>
  <c r="D10736" i="54"/>
  <c r="D10735" i="54"/>
  <c r="D10734" i="54"/>
  <c r="D10733" i="54"/>
  <c r="D10732" i="54"/>
  <c r="D10731" i="54"/>
  <c r="D10730" i="54"/>
  <c r="D10729" i="54"/>
  <c r="D10728" i="54"/>
  <c r="D10727" i="54"/>
  <c r="D10726" i="54"/>
  <c r="D10725" i="54"/>
  <c r="D10724" i="54"/>
  <c r="D10723" i="54"/>
  <c r="D10722" i="54"/>
  <c r="D10721" i="54"/>
  <c r="D10720" i="54"/>
  <c r="D10719" i="54"/>
  <c r="D10718" i="54"/>
  <c r="D10717" i="54"/>
  <c r="D10716" i="54"/>
  <c r="D10715" i="54"/>
  <c r="D10714" i="54"/>
  <c r="D10713" i="54"/>
  <c r="D10712" i="54"/>
  <c r="D10711" i="54"/>
  <c r="D10710" i="54"/>
  <c r="D10709" i="54"/>
  <c r="D10708" i="54"/>
  <c r="D10707" i="54"/>
  <c r="D10706" i="54"/>
  <c r="D10705" i="54"/>
  <c r="D10704" i="54"/>
  <c r="D10703" i="54"/>
  <c r="D10702" i="54"/>
  <c r="D10701" i="54"/>
  <c r="D10700" i="54"/>
  <c r="D10699" i="54"/>
  <c r="D10698" i="54"/>
  <c r="D10697" i="54"/>
  <c r="D10696" i="54"/>
  <c r="D10695" i="54"/>
  <c r="D10694" i="54"/>
  <c r="D10693" i="54"/>
  <c r="D10692" i="54"/>
  <c r="D10691" i="54"/>
  <c r="D10690" i="54"/>
  <c r="D10689" i="54"/>
  <c r="D10688" i="54"/>
  <c r="D10687" i="54"/>
  <c r="D10686" i="54"/>
  <c r="D10685" i="54"/>
  <c r="D10684" i="54"/>
  <c r="D10683" i="54"/>
  <c r="D10682" i="54"/>
  <c r="D10681" i="54"/>
  <c r="D10680" i="54"/>
  <c r="D10679" i="54"/>
  <c r="D10678" i="54"/>
  <c r="D10677" i="54"/>
  <c r="D10676" i="54"/>
  <c r="D10675" i="54"/>
  <c r="D10674" i="54"/>
  <c r="D10673" i="54"/>
  <c r="D10672" i="54"/>
  <c r="D10671" i="54"/>
  <c r="D10670" i="54"/>
  <c r="D10669" i="54"/>
  <c r="D10668" i="54"/>
  <c r="D10667" i="54"/>
  <c r="D10666" i="54"/>
  <c r="D10665" i="54"/>
  <c r="D10664" i="54"/>
  <c r="D10663" i="54"/>
  <c r="D10662" i="54"/>
  <c r="D10661" i="54"/>
  <c r="D10660" i="54"/>
  <c r="D10659" i="54"/>
  <c r="D10658" i="54"/>
  <c r="D10657" i="54"/>
  <c r="D10656" i="54"/>
  <c r="D10655" i="54"/>
  <c r="D10654" i="54"/>
  <c r="D10653" i="54"/>
  <c r="D10652" i="54"/>
  <c r="D10651" i="54"/>
  <c r="D10650" i="54"/>
  <c r="D10649" i="54"/>
  <c r="D10648" i="54"/>
  <c r="D10647" i="54"/>
  <c r="D10646" i="54"/>
  <c r="D10645" i="54"/>
  <c r="D10644" i="54"/>
  <c r="D10643" i="54"/>
  <c r="D10642" i="54"/>
  <c r="D10641" i="54"/>
  <c r="D10640" i="54"/>
  <c r="D10639" i="54"/>
  <c r="D10638" i="54"/>
  <c r="D10637" i="54"/>
  <c r="D10636" i="54"/>
  <c r="D10635" i="54"/>
  <c r="D10634" i="54"/>
  <c r="D10633" i="54"/>
  <c r="D10632" i="54"/>
  <c r="D10631" i="54"/>
  <c r="D10630" i="54"/>
  <c r="D10629" i="54"/>
  <c r="D10628" i="54"/>
  <c r="D10627" i="54"/>
  <c r="D10626" i="54"/>
  <c r="D10625" i="54"/>
  <c r="D10624" i="54"/>
  <c r="D10623" i="54"/>
  <c r="D10622" i="54"/>
  <c r="D10621" i="54"/>
  <c r="D10620" i="54"/>
  <c r="D10619" i="54"/>
  <c r="D10618" i="54"/>
  <c r="D10617" i="54"/>
  <c r="D10616" i="54"/>
  <c r="D10615" i="54"/>
  <c r="D10614" i="54"/>
  <c r="D10613" i="54"/>
  <c r="D10612" i="54"/>
  <c r="D10611" i="54"/>
  <c r="D10610" i="54"/>
  <c r="D10609" i="54"/>
  <c r="D10608" i="54"/>
  <c r="D10607" i="54"/>
  <c r="D10606" i="54"/>
  <c r="D10605" i="54"/>
  <c r="D10604" i="54"/>
  <c r="D10603" i="54"/>
  <c r="D10602" i="54"/>
  <c r="D10601" i="54"/>
  <c r="D10600" i="54"/>
  <c r="D10599" i="54"/>
  <c r="D10598" i="54"/>
  <c r="D10597" i="54"/>
  <c r="D10596" i="54"/>
  <c r="D10595" i="54"/>
  <c r="D10594" i="54"/>
  <c r="D10593" i="54"/>
  <c r="D10592" i="54"/>
  <c r="D10591" i="54"/>
  <c r="D10590" i="54"/>
  <c r="D10589" i="54"/>
  <c r="D10588" i="54"/>
  <c r="D10587" i="54"/>
  <c r="D10586" i="54"/>
  <c r="D10585" i="54"/>
  <c r="D10584" i="54"/>
  <c r="D10583" i="54"/>
  <c r="D10582" i="54"/>
  <c r="D10581" i="54"/>
  <c r="D10580" i="54"/>
  <c r="D10579" i="54"/>
  <c r="D10578" i="54"/>
  <c r="D10577" i="54"/>
  <c r="D10576" i="54"/>
  <c r="D10575" i="54"/>
  <c r="D10574" i="54"/>
  <c r="D10573" i="54"/>
  <c r="D10572" i="54"/>
  <c r="D10571" i="54"/>
  <c r="D10570" i="54"/>
  <c r="D10569" i="54"/>
  <c r="D10568" i="54"/>
  <c r="D10567" i="54"/>
  <c r="D10566" i="54"/>
  <c r="D10565" i="54"/>
  <c r="D10564" i="54"/>
  <c r="D10563" i="54"/>
  <c r="D10562" i="54"/>
  <c r="D10561" i="54"/>
  <c r="D10560" i="54"/>
  <c r="D10559" i="54"/>
  <c r="D10558" i="54"/>
  <c r="D10557" i="54"/>
  <c r="D10556" i="54"/>
  <c r="D10555" i="54"/>
  <c r="D10554" i="54"/>
  <c r="D10553" i="54"/>
  <c r="D10552" i="54"/>
  <c r="D10551" i="54"/>
  <c r="D10550" i="54"/>
  <c r="D10549" i="54"/>
  <c r="D10548" i="54"/>
  <c r="D10547" i="54"/>
  <c r="D10546" i="54"/>
  <c r="D10545" i="54"/>
  <c r="D10544" i="54"/>
  <c r="D10543" i="54"/>
  <c r="D10542" i="54"/>
  <c r="D10541" i="54"/>
  <c r="D10540" i="54"/>
  <c r="D10539" i="54"/>
  <c r="D10538" i="54"/>
  <c r="D10537" i="54"/>
  <c r="D10536" i="54"/>
  <c r="D10535" i="54"/>
  <c r="D10534" i="54"/>
  <c r="D10533" i="54"/>
  <c r="D10532" i="54"/>
  <c r="D10531" i="54"/>
  <c r="D10530" i="54"/>
  <c r="D10529" i="54"/>
  <c r="D10528" i="54"/>
  <c r="D10527" i="54"/>
  <c r="D10526" i="54"/>
  <c r="D10525" i="54"/>
  <c r="D10524" i="54"/>
  <c r="D10523" i="54"/>
  <c r="D10522" i="54"/>
  <c r="D10521" i="54"/>
  <c r="D10520" i="54"/>
  <c r="D10519" i="54"/>
  <c r="D10518" i="54"/>
  <c r="D10517" i="54"/>
  <c r="D10516" i="54"/>
  <c r="D10515" i="54"/>
  <c r="D10514" i="54"/>
  <c r="D10513" i="54"/>
  <c r="D10512" i="54"/>
  <c r="D10511" i="54"/>
  <c r="D10510" i="54"/>
  <c r="D10509" i="54"/>
  <c r="D10508" i="54"/>
  <c r="D10507" i="54"/>
  <c r="D10506" i="54"/>
  <c r="D10505" i="54"/>
  <c r="D10504" i="54"/>
  <c r="D10503" i="54"/>
  <c r="D10502" i="54"/>
  <c r="D10501" i="54"/>
  <c r="D10500" i="54"/>
  <c r="D10499" i="54"/>
  <c r="D10498" i="54"/>
  <c r="D10497" i="54"/>
  <c r="D10496" i="54"/>
  <c r="D10495" i="54"/>
  <c r="D10494" i="54"/>
  <c r="D10493" i="54"/>
  <c r="D10492" i="54"/>
  <c r="D10491" i="54"/>
  <c r="D10490" i="54"/>
  <c r="D10489" i="54"/>
  <c r="D10488" i="54"/>
  <c r="D10487" i="54"/>
  <c r="D10486" i="54"/>
  <c r="D10485" i="54"/>
  <c r="D10484" i="54"/>
  <c r="D10483" i="54"/>
  <c r="D10482" i="54"/>
  <c r="D10481" i="54"/>
  <c r="D10480" i="54"/>
  <c r="D10479" i="54"/>
  <c r="D10478" i="54"/>
  <c r="D10477" i="54"/>
  <c r="D10476" i="54"/>
  <c r="D10475" i="54"/>
  <c r="D10474" i="54"/>
  <c r="D10473" i="54"/>
  <c r="D10472" i="54"/>
  <c r="D10471" i="54"/>
  <c r="D10470" i="54"/>
  <c r="D10469" i="54"/>
  <c r="D10468" i="54"/>
  <c r="D10467" i="54"/>
  <c r="D10466" i="54"/>
  <c r="D10465" i="54"/>
  <c r="D10464" i="54"/>
  <c r="D10463" i="54"/>
  <c r="D10462" i="54"/>
  <c r="D10461" i="54"/>
  <c r="D10460" i="54"/>
  <c r="D10459" i="54"/>
  <c r="D10458" i="54"/>
  <c r="D10457" i="54"/>
  <c r="D10456" i="54"/>
  <c r="D10455" i="54"/>
  <c r="D10454" i="54"/>
  <c r="D10453" i="54"/>
  <c r="D10452" i="54"/>
  <c r="D10451" i="54"/>
  <c r="D10450" i="54"/>
  <c r="D10449" i="54"/>
  <c r="D10448" i="54"/>
  <c r="D10447" i="54"/>
  <c r="D10446" i="54"/>
  <c r="D10445" i="54"/>
  <c r="D10444" i="54"/>
  <c r="D10443" i="54"/>
  <c r="D10442" i="54"/>
  <c r="D10441" i="54"/>
  <c r="D10440" i="54"/>
  <c r="D10439" i="54"/>
  <c r="D10438" i="54"/>
  <c r="D10437" i="54"/>
  <c r="D10436" i="54"/>
  <c r="D10435" i="54"/>
  <c r="D10434" i="54"/>
  <c r="D10433" i="54"/>
  <c r="D10432" i="54"/>
  <c r="D10431" i="54"/>
  <c r="D10430" i="54"/>
  <c r="D10429" i="54"/>
  <c r="D10428" i="54"/>
  <c r="D10427" i="54"/>
  <c r="D10426" i="54"/>
  <c r="D10425" i="54"/>
  <c r="D10424" i="54"/>
  <c r="D10423" i="54"/>
  <c r="D10422" i="54"/>
  <c r="D10421" i="54"/>
  <c r="D10420" i="54"/>
  <c r="D10419" i="54"/>
  <c r="D10418" i="54"/>
  <c r="D10417" i="54"/>
  <c r="D10416" i="54"/>
  <c r="D10415" i="54"/>
  <c r="D10414" i="54"/>
  <c r="D10413" i="54"/>
  <c r="D10412" i="54"/>
  <c r="D10411" i="54"/>
  <c r="D10410" i="54"/>
  <c r="D10409" i="54"/>
  <c r="D10408" i="54"/>
  <c r="D10407" i="54"/>
  <c r="D10406" i="54"/>
  <c r="D10405" i="54"/>
  <c r="D10404" i="54"/>
  <c r="D10403" i="54"/>
  <c r="D10402" i="54"/>
  <c r="D10401" i="54"/>
  <c r="D10400" i="54"/>
  <c r="D10399" i="54"/>
  <c r="D10398" i="54"/>
  <c r="D10397" i="54"/>
  <c r="D10396" i="54"/>
  <c r="D10395" i="54"/>
  <c r="D10394" i="54"/>
  <c r="D10393" i="54"/>
  <c r="D10392" i="54"/>
  <c r="D10391" i="54"/>
  <c r="D10390" i="54"/>
  <c r="D10389" i="54"/>
  <c r="D10388" i="54"/>
  <c r="D10387" i="54"/>
  <c r="D10386" i="54"/>
  <c r="D10385" i="54"/>
  <c r="D10384" i="54"/>
  <c r="D10383" i="54"/>
  <c r="D10382" i="54"/>
  <c r="D10381" i="54"/>
  <c r="D10380" i="54"/>
  <c r="D10379" i="54"/>
  <c r="D10378" i="54"/>
  <c r="D10377" i="54"/>
  <c r="D10376" i="54"/>
  <c r="D10375" i="54"/>
  <c r="D10374" i="54"/>
  <c r="D10373" i="54"/>
  <c r="D10372" i="54"/>
  <c r="D10371" i="54"/>
  <c r="D10370" i="54"/>
  <c r="D10369" i="54"/>
  <c r="D10368" i="54"/>
  <c r="D10367" i="54"/>
  <c r="D10366" i="54"/>
  <c r="D10365" i="54"/>
  <c r="D10364" i="54"/>
  <c r="D10363" i="54"/>
  <c r="D10362" i="54"/>
  <c r="D10361" i="54"/>
  <c r="D10360" i="54"/>
  <c r="D10359" i="54"/>
  <c r="D10358" i="54"/>
  <c r="D10357" i="54"/>
  <c r="D10356" i="54"/>
  <c r="D10355" i="54"/>
  <c r="D10354" i="54"/>
  <c r="D10353" i="54"/>
  <c r="D10352" i="54"/>
  <c r="D10351" i="54"/>
  <c r="D10350" i="54"/>
  <c r="D10349" i="54"/>
  <c r="D10348" i="54"/>
  <c r="D10347" i="54"/>
  <c r="D10346" i="54"/>
  <c r="D10345" i="54"/>
  <c r="D10344" i="54"/>
  <c r="D10343" i="54"/>
  <c r="D10342" i="54"/>
  <c r="D10341" i="54"/>
  <c r="D10340" i="54"/>
  <c r="D10339" i="54"/>
  <c r="D10338" i="54"/>
  <c r="D10337" i="54"/>
  <c r="D10336" i="54"/>
  <c r="D10335" i="54"/>
  <c r="D10334" i="54"/>
  <c r="D10333" i="54"/>
  <c r="D10332" i="54"/>
  <c r="D10331" i="54"/>
  <c r="D10330" i="54"/>
  <c r="D10329" i="54"/>
  <c r="D10328" i="54"/>
  <c r="D10327" i="54"/>
  <c r="D10326" i="54"/>
  <c r="D10325" i="54"/>
  <c r="D10324" i="54"/>
  <c r="D10323" i="54"/>
  <c r="D10322" i="54"/>
  <c r="D10321" i="54"/>
  <c r="D10320" i="54"/>
  <c r="D10319" i="54"/>
  <c r="D10318" i="54"/>
  <c r="D10317" i="54"/>
  <c r="D10316" i="54"/>
  <c r="D10315" i="54"/>
  <c r="D10314" i="54"/>
  <c r="D10313" i="54"/>
  <c r="D10312" i="54"/>
  <c r="D10311" i="54"/>
  <c r="D10310" i="54"/>
  <c r="D10309" i="54"/>
  <c r="D10308" i="54"/>
  <c r="D10307" i="54"/>
  <c r="D10306" i="54"/>
  <c r="D10305" i="54"/>
  <c r="D10304" i="54"/>
  <c r="D10303" i="54"/>
  <c r="D10302" i="54"/>
  <c r="D10301" i="54"/>
  <c r="D10300" i="54"/>
  <c r="D10299" i="54"/>
  <c r="D10298" i="54"/>
  <c r="D10297" i="54"/>
  <c r="D10296" i="54"/>
  <c r="D10295" i="54"/>
  <c r="D10294" i="54"/>
  <c r="D10293" i="54"/>
  <c r="D10292" i="54"/>
  <c r="D10291" i="54"/>
  <c r="D10290" i="54"/>
  <c r="D10289" i="54"/>
  <c r="D10288" i="54"/>
  <c r="D10287" i="54"/>
  <c r="D10286" i="54"/>
  <c r="D10285" i="54"/>
  <c r="D10284" i="54"/>
  <c r="D10283" i="54"/>
  <c r="D10282" i="54"/>
  <c r="D10281" i="54"/>
  <c r="D10280" i="54"/>
  <c r="D10279" i="54"/>
  <c r="D10278" i="54"/>
  <c r="D10277" i="54"/>
  <c r="D10276" i="54"/>
  <c r="D10275" i="54"/>
  <c r="D10274" i="54"/>
  <c r="D10273" i="54"/>
  <c r="D10272" i="54"/>
  <c r="D10271" i="54"/>
  <c r="D10270" i="54"/>
  <c r="D10269" i="54"/>
  <c r="D10268" i="54"/>
  <c r="D10267" i="54"/>
  <c r="D10266" i="54"/>
  <c r="D10265" i="54"/>
  <c r="D10264" i="54"/>
  <c r="D10263" i="54"/>
  <c r="D10262" i="54"/>
  <c r="D10261" i="54"/>
  <c r="D10260" i="54"/>
  <c r="D10259" i="54"/>
  <c r="D10258" i="54"/>
  <c r="D10257" i="54"/>
  <c r="D10256" i="54"/>
  <c r="D10255" i="54"/>
  <c r="D10254" i="54"/>
  <c r="D10253" i="54"/>
  <c r="D10252" i="54"/>
  <c r="D10251" i="54"/>
  <c r="D10250" i="54"/>
  <c r="D10249" i="54"/>
  <c r="D10248" i="54"/>
  <c r="D10247" i="54"/>
  <c r="D10246" i="54"/>
  <c r="D10245" i="54"/>
  <c r="D10244" i="54"/>
  <c r="D10243" i="54"/>
  <c r="D10242" i="54"/>
  <c r="D10241" i="54"/>
  <c r="D10240" i="54"/>
  <c r="D10239" i="54"/>
  <c r="D10238" i="54"/>
  <c r="D10237" i="54"/>
  <c r="D10236" i="54"/>
  <c r="D10235" i="54"/>
  <c r="D10234" i="54"/>
  <c r="D10233" i="54"/>
  <c r="D10232" i="54"/>
  <c r="D10231" i="54"/>
  <c r="D10230" i="54"/>
  <c r="D10229" i="54"/>
  <c r="D10228" i="54"/>
  <c r="D10227" i="54"/>
  <c r="D10226" i="54"/>
  <c r="D10225" i="54"/>
  <c r="D10224" i="54"/>
  <c r="D10223" i="54"/>
  <c r="D10222" i="54"/>
  <c r="D10221" i="54"/>
  <c r="D10220" i="54"/>
  <c r="D10219" i="54"/>
  <c r="D10218" i="54"/>
  <c r="D10217" i="54"/>
  <c r="D10216" i="54"/>
  <c r="D10215" i="54"/>
  <c r="D10214" i="54"/>
  <c r="D10213" i="54"/>
  <c r="D10212" i="54"/>
  <c r="D10211" i="54"/>
  <c r="D10210" i="54"/>
  <c r="D10209" i="54"/>
  <c r="D10208" i="54"/>
  <c r="D10207" i="54"/>
  <c r="D10206" i="54"/>
  <c r="D10205" i="54"/>
  <c r="D10204" i="54"/>
  <c r="D10203" i="54"/>
  <c r="D10202" i="54"/>
  <c r="D10201" i="54"/>
  <c r="D10200" i="54"/>
  <c r="D10199" i="54"/>
  <c r="D10198" i="54"/>
  <c r="D10197" i="54"/>
  <c r="D10196" i="54"/>
  <c r="D10195" i="54"/>
  <c r="D10194" i="54"/>
  <c r="D10193" i="54"/>
  <c r="D10192" i="54"/>
  <c r="D10191" i="54"/>
  <c r="D10190" i="54"/>
  <c r="D10189" i="54"/>
  <c r="D10188" i="54"/>
  <c r="D10187" i="54"/>
  <c r="D10186" i="54"/>
  <c r="D10185" i="54"/>
  <c r="D10184" i="54"/>
  <c r="D10183" i="54"/>
  <c r="D10182" i="54"/>
  <c r="D10181" i="54"/>
  <c r="D10180" i="54"/>
  <c r="D10179" i="54"/>
  <c r="D10178" i="54"/>
  <c r="D10177" i="54"/>
  <c r="D10176" i="54"/>
  <c r="D10175" i="54"/>
  <c r="D10174" i="54"/>
  <c r="D10173" i="54"/>
  <c r="D10172" i="54"/>
  <c r="D10171" i="54"/>
  <c r="D10170" i="54"/>
  <c r="D10169" i="54"/>
  <c r="D10168" i="54"/>
  <c r="D10167" i="54"/>
  <c r="D10166" i="54"/>
  <c r="D10165" i="54"/>
  <c r="D10164" i="54"/>
  <c r="D10163" i="54"/>
  <c r="D10162" i="54"/>
  <c r="D10161" i="54"/>
  <c r="D10160" i="54"/>
  <c r="D10159" i="54"/>
  <c r="D10158" i="54"/>
  <c r="D10157" i="54"/>
  <c r="D10156" i="54"/>
  <c r="D10155" i="54"/>
  <c r="D10154" i="54"/>
  <c r="D10153" i="54"/>
  <c r="D10152" i="54"/>
  <c r="D10151" i="54"/>
  <c r="D10150" i="54"/>
  <c r="D10149" i="54"/>
  <c r="D10148" i="54"/>
  <c r="D10147" i="54"/>
  <c r="D10146" i="54"/>
  <c r="D10145" i="54"/>
  <c r="D10144" i="54"/>
  <c r="D10143" i="54"/>
  <c r="D10142" i="54"/>
  <c r="D10141" i="54"/>
  <c r="D10140" i="54"/>
  <c r="D10139" i="54"/>
  <c r="D10138" i="54"/>
  <c r="D10137" i="54"/>
  <c r="D10136" i="54"/>
  <c r="D10135" i="54"/>
  <c r="D10134" i="54"/>
  <c r="D10133" i="54"/>
  <c r="D10132" i="54"/>
  <c r="D10131" i="54"/>
  <c r="D10130" i="54"/>
  <c r="D10129" i="54"/>
  <c r="D10128" i="54"/>
  <c r="D10127" i="54"/>
  <c r="D10126" i="54"/>
  <c r="D10125" i="54"/>
  <c r="D10124" i="54"/>
  <c r="D10123" i="54"/>
  <c r="D10122" i="54"/>
  <c r="D10121" i="54"/>
  <c r="D10120" i="54"/>
  <c r="D10119" i="54"/>
  <c r="D10118" i="54"/>
  <c r="D10117" i="54"/>
  <c r="D10116" i="54"/>
  <c r="D10115" i="54"/>
  <c r="D10114" i="54"/>
  <c r="D10113" i="54"/>
  <c r="D10112" i="54"/>
  <c r="D10111" i="54"/>
  <c r="D10110" i="54"/>
  <c r="D10109" i="54"/>
  <c r="D10108" i="54"/>
  <c r="D10107" i="54"/>
  <c r="D10106" i="54"/>
  <c r="D10105" i="54"/>
  <c r="D10104" i="54"/>
  <c r="D10103" i="54"/>
  <c r="D10102" i="54"/>
  <c r="D10101" i="54"/>
  <c r="D10100" i="54"/>
  <c r="D10099" i="54"/>
  <c r="D10098" i="54"/>
  <c r="D10097" i="54"/>
  <c r="D10096" i="54"/>
  <c r="D10095" i="54"/>
  <c r="D10094" i="54"/>
  <c r="D10093" i="54"/>
  <c r="D10092" i="54"/>
  <c r="D10091" i="54"/>
  <c r="D10090" i="54"/>
  <c r="D10089" i="54"/>
  <c r="D10088" i="54"/>
  <c r="D10087" i="54"/>
  <c r="D10086" i="54"/>
  <c r="D10085" i="54"/>
  <c r="D10084" i="54"/>
  <c r="D10083" i="54"/>
  <c r="D10082" i="54"/>
  <c r="D10081" i="54"/>
  <c r="D10080" i="54"/>
  <c r="D10079" i="54"/>
  <c r="D10078" i="54"/>
  <c r="D10077" i="54"/>
  <c r="D10076" i="54"/>
  <c r="D10075" i="54"/>
  <c r="D10074" i="54"/>
  <c r="D10073" i="54"/>
  <c r="D10072" i="54"/>
  <c r="D10071" i="54"/>
  <c r="D10070" i="54"/>
  <c r="D10069" i="54"/>
  <c r="D10068" i="54"/>
  <c r="D10067" i="54"/>
  <c r="D10066" i="54"/>
  <c r="D10065" i="54"/>
  <c r="D10064" i="54"/>
  <c r="D10063" i="54"/>
  <c r="D10062" i="54"/>
  <c r="D10061" i="54"/>
  <c r="D10060" i="54"/>
  <c r="D10059" i="54"/>
  <c r="D10058" i="54"/>
  <c r="D10057" i="54"/>
  <c r="D10056" i="54"/>
  <c r="D10055" i="54"/>
  <c r="D10054" i="54"/>
  <c r="D10053" i="54"/>
  <c r="D10052" i="54"/>
  <c r="D10051" i="54"/>
  <c r="D10050" i="54"/>
  <c r="D10049" i="54"/>
  <c r="D10048" i="54"/>
  <c r="D10047" i="54"/>
  <c r="D10046" i="54"/>
  <c r="D10045" i="54"/>
  <c r="D10044" i="54"/>
  <c r="D10043" i="54"/>
  <c r="D10042" i="54"/>
  <c r="D10041" i="54"/>
  <c r="D10040" i="54"/>
  <c r="D10039" i="54"/>
  <c r="D10038" i="54"/>
  <c r="D10037" i="54"/>
  <c r="D10036" i="54"/>
  <c r="D10035" i="54"/>
  <c r="D10034" i="54"/>
  <c r="D10033" i="54"/>
  <c r="D10032" i="54"/>
  <c r="D10031" i="54"/>
  <c r="D10030" i="54"/>
  <c r="D10029" i="54"/>
  <c r="D10028" i="54"/>
  <c r="D10027" i="54"/>
  <c r="D10026" i="54"/>
  <c r="D10025" i="54"/>
  <c r="D10024" i="54"/>
  <c r="D10023" i="54"/>
  <c r="D10022" i="54"/>
  <c r="D10021" i="54"/>
  <c r="D10020" i="54"/>
  <c r="D10019" i="54"/>
  <c r="D10018" i="54"/>
  <c r="D10017" i="54"/>
  <c r="D10016" i="54"/>
  <c r="D10015" i="54"/>
  <c r="D10014" i="54"/>
  <c r="D10013" i="54"/>
  <c r="D10012" i="54"/>
  <c r="D10011" i="54"/>
  <c r="D10010" i="54"/>
  <c r="D10009" i="54"/>
  <c r="D10008" i="54"/>
  <c r="D10007" i="54"/>
  <c r="D10006" i="54"/>
  <c r="D10005" i="54"/>
  <c r="D10004" i="54"/>
  <c r="D10003" i="54"/>
  <c r="D10002" i="54"/>
  <c r="D10001" i="54"/>
  <c r="D10000" i="54"/>
  <c r="D9999" i="54"/>
  <c r="D9998" i="54"/>
  <c r="D9997" i="54"/>
  <c r="D9996" i="54"/>
  <c r="D9995" i="54"/>
  <c r="D9994" i="54"/>
  <c r="D9993" i="54"/>
  <c r="D9992" i="54"/>
  <c r="D9991" i="54"/>
  <c r="D9990" i="54"/>
  <c r="D9989" i="54"/>
  <c r="D9988" i="54"/>
  <c r="D9987" i="54"/>
  <c r="D9986" i="54"/>
  <c r="D9985" i="54"/>
  <c r="D9984" i="54"/>
  <c r="D9983" i="54"/>
  <c r="D9982" i="54"/>
  <c r="D9981" i="54"/>
  <c r="D9980" i="54"/>
  <c r="D9979" i="54"/>
  <c r="D9978" i="54"/>
  <c r="D9977" i="54"/>
  <c r="D9976" i="54"/>
  <c r="D9975" i="54"/>
  <c r="D9974" i="54"/>
  <c r="D9973" i="54"/>
  <c r="D9972" i="54"/>
  <c r="D9971" i="54"/>
  <c r="D9970" i="54"/>
  <c r="D9969" i="54"/>
  <c r="D9968" i="54"/>
  <c r="D9967" i="54"/>
  <c r="D9966" i="54"/>
  <c r="D9965" i="54"/>
  <c r="D9964" i="54"/>
  <c r="D9963" i="54"/>
  <c r="D9962" i="54"/>
  <c r="D9961" i="54"/>
  <c r="D9960" i="54"/>
  <c r="D9959" i="54"/>
  <c r="D9958" i="54"/>
  <c r="D9957" i="54"/>
  <c r="D9956" i="54"/>
  <c r="D9955" i="54"/>
  <c r="D9954" i="54"/>
  <c r="D9953" i="54"/>
  <c r="D9952" i="54"/>
  <c r="D9951" i="54"/>
  <c r="D9950" i="54"/>
  <c r="D9949" i="54"/>
  <c r="D9948" i="54"/>
  <c r="D9947" i="54"/>
  <c r="D9946" i="54"/>
  <c r="D9945" i="54"/>
  <c r="D9944" i="54"/>
  <c r="D9943" i="54"/>
  <c r="D9942" i="54"/>
  <c r="D9941" i="54"/>
  <c r="D9940" i="54"/>
  <c r="D9939" i="54"/>
  <c r="D9938" i="54"/>
  <c r="D9937" i="54"/>
  <c r="D9936" i="54"/>
  <c r="D9935" i="54"/>
  <c r="D9934" i="54"/>
  <c r="D9933" i="54"/>
  <c r="D9932" i="54"/>
  <c r="D9931" i="54"/>
  <c r="D9930" i="54"/>
  <c r="D9929" i="54"/>
  <c r="D9928" i="54"/>
  <c r="D9927" i="54"/>
  <c r="D9926" i="54"/>
  <c r="D9925" i="54"/>
  <c r="D9924" i="54"/>
  <c r="D9923" i="54"/>
  <c r="D9922" i="54"/>
  <c r="D9921" i="54"/>
  <c r="D9920" i="54"/>
  <c r="D9919" i="54"/>
  <c r="D9918" i="54"/>
  <c r="D9917" i="54"/>
  <c r="D9916" i="54"/>
  <c r="D9915" i="54"/>
  <c r="D9914" i="54"/>
  <c r="D9913" i="54"/>
  <c r="D9912" i="54"/>
  <c r="D9911" i="54"/>
  <c r="D9910" i="54"/>
  <c r="D9909" i="54"/>
  <c r="D9908" i="54"/>
  <c r="D9907" i="54"/>
  <c r="D9906" i="54"/>
  <c r="D9905" i="54"/>
  <c r="D9904" i="54"/>
  <c r="D9903" i="54"/>
  <c r="D9902" i="54"/>
  <c r="D9901" i="54"/>
  <c r="D9900" i="54"/>
  <c r="D9899" i="54"/>
  <c r="D9898" i="54"/>
  <c r="D9897" i="54"/>
  <c r="D9896" i="54"/>
  <c r="D9895" i="54"/>
  <c r="D9894" i="54"/>
  <c r="D9893" i="54"/>
  <c r="D9892" i="54"/>
  <c r="D9891" i="54"/>
  <c r="D9890" i="54"/>
  <c r="D9889" i="54"/>
  <c r="D9888" i="54"/>
  <c r="D9887" i="54"/>
  <c r="D9886" i="54"/>
  <c r="D9885" i="54"/>
  <c r="D9884" i="54"/>
  <c r="D9883" i="54"/>
  <c r="D9882" i="54"/>
  <c r="D9881" i="54"/>
  <c r="D9880" i="54"/>
  <c r="D9879" i="54"/>
  <c r="D9878" i="54"/>
  <c r="D9877" i="54"/>
  <c r="D9876" i="54"/>
  <c r="D9875" i="54"/>
  <c r="D9874" i="54"/>
  <c r="D9873" i="54"/>
  <c r="D9872" i="54"/>
  <c r="D9871" i="54"/>
  <c r="D9870" i="54"/>
  <c r="D9869" i="54"/>
  <c r="D9868" i="54"/>
  <c r="D9867" i="54"/>
  <c r="D9866" i="54"/>
  <c r="D9865" i="54"/>
  <c r="D9864" i="54"/>
  <c r="D9863" i="54"/>
  <c r="D9862" i="54"/>
  <c r="D9861" i="54"/>
  <c r="D9860" i="54"/>
  <c r="D9859" i="54"/>
  <c r="D9858" i="54"/>
  <c r="D9857" i="54"/>
  <c r="D9856" i="54"/>
  <c r="D9855" i="54"/>
  <c r="D9854" i="54"/>
  <c r="D9853" i="54"/>
  <c r="D9852" i="54"/>
  <c r="D9851" i="54"/>
  <c r="D9850" i="54"/>
  <c r="D9849" i="54"/>
  <c r="D9848" i="54"/>
  <c r="D9847" i="54"/>
  <c r="D9846" i="54"/>
  <c r="D9845" i="54"/>
  <c r="D9844" i="54"/>
  <c r="D9843" i="54"/>
  <c r="D9842" i="54"/>
  <c r="D9841" i="54"/>
  <c r="D9840" i="54"/>
  <c r="D9839" i="54"/>
  <c r="D9838" i="54"/>
  <c r="D9837" i="54"/>
  <c r="D9836" i="54"/>
  <c r="D9835" i="54"/>
  <c r="D9834" i="54"/>
  <c r="D9833" i="54"/>
  <c r="D9832" i="54"/>
  <c r="D9831" i="54"/>
  <c r="D9830" i="54"/>
  <c r="D9829" i="54"/>
  <c r="D9828" i="54"/>
  <c r="D9827" i="54"/>
  <c r="D9826" i="54"/>
  <c r="D9825" i="54"/>
  <c r="D9824" i="54"/>
  <c r="D9823" i="54"/>
  <c r="D9822" i="54"/>
  <c r="D9821" i="54"/>
  <c r="D9820" i="54"/>
  <c r="D9819" i="54"/>
  <c r="D9818" i="54"/>
  <c r="D9817" i="54"/>
  <c r="D9816" i="54"/>
  <c r="D9815" i="54"/>
  <c r="D9814" i="54"/>
  <c r="D9813" i="54"/>
  <c r="D9812" i="54"/>
  <c r="D9811" i="54"/>
  <c r="D9810" i="54"/>
  <c r="D9809" i="54"/>
  <c r="D9808" i="54"/>
  <c r="D9807" i="54"/>
  <c r="D9806" i="54"/>
  <c r="D9805" i="54"/>
  <c r="D9804" i="54"/>
  <c r="D9803" i="54"/>
  <c r="D9802" i="54"/>
  <c r="D9801" i="54"/>
  <c r="D9800" i="54"/>
  <c r="D9799" i="54"/>
  <c r="D9798" i="54"/>
  <c r="D9797" i="54"/>
  <c r="D9796" i="54"/>
  <c r="D9795" i="54"/>
  <c r="D9794" i="54"/>
  <c r="D9793" i="54"/>
  <c r="D9792" i="54"/>
  <c r="D9791" i="54"/>
  <c r="D9790" i="54"/>
  <c r="D9789" i="54"/>
  <c r="D9788" i="54"/>
  <c r="D9787" i="54"/>
  <c r="D9786" i="54"/>
  <c r="D9785" i="54"/>
  <c r="D9784" i="54"/>
  <c r="D9783" i="54"/>
  <c r="D9782" i="54"/>
  <c r="D9781" i="54"/>
  <c r="D9780" i="54"/>
  <c r="D9779" i="54"/>
  <c r="D9778" i="54"/>
  <c r="D9777" i="54"/>
  <c r="D9776" i="54"/>
  <c r="D9775" i="54"/>
  <c r="D9774" i="54"/>
  <c r="D9773" i="54"/>
  <c r="D9772" i="54"/>
  <c r="D9771" i="54"/>
  <c r="D9770" i="54"/>
  <c r="D9769" i="54"/>
  <c r="D9768" i="54"/>
  <c r="D9767" i="54"/>
  <c r="D9766" i="54"/>
  <c r="D9765" i="54"/>
  <c r="D9764" i="54"/>
  <c r="D9763" i="54"/>
  <c r="D9762" i="54"/>
  <c r="D9761" i="54"/>
  <c r="D9760" i="54"/>
  <c r="D9759" i="54"/>
  <c r="D9758" i="54"/>
  <c r="D9757" i="54"/>
  <c r="D9756" i="54"/>
  <c r="D9755" i="54"/>
  <c r="D9754" i="54"/>
  <c r="D9753" i="54"/>
  <c r="D9752" i="54"/>
  <c r="D9751" i="54"/>
  <c r="D9750" i="54"/>
  <c r="D9749" i="54"/>
  <c r="D9748" i="54"/>
  <c r="D9747" i="54"/>
  <c r="D9746" i="54"/>
  <c r="D9745" i="54"/>
  <c r="D9744" i="54"/>
  <c r="D9743" i="54"/>
  <c r="D9742" i="54"/>
  <c r="D9741" i="54"/>
  <c r="D9740" i="54"/>
  <c r="D9739" i="54"/>
  <c r="D9738" i="54"/>
  <c r="D9737" i="54"/>
  <c r="D9736" i="54"/>
  <c r="D9735" i="54"/>
  <c r="D9734" i="54"/>
  <c r="D9733" i="54"/>
  <c r="D9732" i="54"/>
  <c r="D9731" i="54"/>
  <c r="D9730" i="54"/>
  <c r="D9729" i="54"/>
  <c r="D9728" i="54"/>
  <c r="D9727" i="54"/>
  <c r="D9726" i="54"/>
  <c r="D9725" i="54"/>
  <c r="D9724" i="54"/>
  <c r="D9723" i="54"/>
  <c r="D9722" i="54"/>
  <c r="D9721" i="54"/>
  <c r="D9720" i="54"/>
  <c r="D9719" i="54"/>
  <c r="D9718" i="54"/>
  <c r="D9717" i="54"/>
  <c r="D9716" i="54"/>
  <c r="D9715" i="54"/>
  <c r="D9714" i="54"/>
  <c r="D9713" i="54"/>
  <c r="D9712" i="54"/>
  <c r="D9711" i="54"/>
  <c r="D9710" i="54"/>
  <c r="D9709" i="54"/>
  <c r="D9708" i="54"/>
  <c r="D9707" i="54"/>
  <c r="D9706" i="54"/>
  <c r="D9705" i="54"/>
  <c r="D9704" i="54"/>
  <c r="D9703" i="54"/>
  <c r="D9702" i="54"/>
  <c r="D9701" i="54"/>
  <c r="D9700" i="54"/>
  <c r="D9699" i="54"/>
  <c r="D9698" i="54"/>
  <c r="D9697" i="54"/>
  <c r="D9696" i="54"/>
  <c r="D9695" i="54"/>
  <c r="D9694" i="54"/>
  <c r="D9693" i="54"/>
  <c r="D9692" i="54"/>
  <c r="D9691" i="54"/>
  <c r="D9690" i="54"/>
  <c r="D9689" i="54"/>
  <c r="D9688" i="54"/>
  <c r="D9687" i="54"/>
  <c r="D9686" i="54"/>
  <c r="D9685" i="54"/>
  <c r="D9684" i="54"/>
  <c r="D9683" i="54"/>
  <c r="D9682" i="54"/>
  <c r="D9681" i="54"/>
  <c r="D9680" i="54"/>
  <c r="D9679" i="54"/>
  <c r="D9678" i="54"/>
  <c r="D9677" i="54"/>
  <c r="D9676" i="54"/>
  <c r="D9675" i="54"/>
  <c r="D9674" i="54"/>
  <c r="D9673" i="54"/>
  <c r="D9672" i="54"/>
  <c r="D9671" i="54"/>
  <c r="D9670" i="54"/>
  <c r="D9669" i="54"/>
  <c r="D9668" i="54"/>
  <c r="D9667" i="54"/>
  <c r="D9666" i="54"/>
  <c r="D9665" i="54"/>
  <c r="D9664" i="54"/>
  <c r="D9663" i="54"/>
  <c r="D9662" i="54"/>
  <c r="D9661" i="54"/>
  <c r="D9660" i="54"/>
  <c r="D9659" i="54"/>
  <c r="D9658" i="54"/>
  <c r="D9657" i="54"/>
  <c r="D9656" i="54"/>
  <c r="D9655" i="54"/>
  <c r="D9654" i="54"/>
  <c r="D9653" i="54"/>
  <c r="D9652" i="54"/>
  <c r="D9651" i="54"/>
  <c r="D9650" i="54"/>
  <c r="D9649" i="54"/>
  <c r="D9648" i="54"/>
  <c r="D9647" i="54"/>
  <c r="D9646" i="54"/>
  <c r="D9645" i="54"/>
  <c r="D9644" i="54"/>
  <c r="D9643" i="54"/>
  <c r="D9642" i="54"/>
  <c r="D9641" i="54"/>
  <c r="D9640" i="54"/>
  <c r="D9639" i="54"/>
  <c r="D9638" i="54"/>
  <c r="D9637" i="54"/>
  <c r="D9636" i="54"/>
  <c r="D9635" i="54"/>
  <c r="D9634" i="54"/>
  <c r="D9633" i="54"/>
  <c r="D9632" i="54"/>
  <c r="D9631" i="54"/>
  <c r="D9630" i="54"/>
  <c r="D9629" i="54"/>
  <c r="D9628" i="54"/>
  <c r="D9627" i="54"/>
  <c r="D9626" i="54"/>
  <c r="D9625" i="54"/>
  <c r="D9624" i="54"/>
  <c r="D9623" i="54"/>
  <c r="D9622" i="54"/>
  <c r="D9621" i="54"/>
  <c r="D9620" i="54"/>
  <c r="D9619" i="54"/>
  <c r="D9618" i="54"/>
  <c r="D9617" i="54"/>
  <c r="D9616" i="54"/>
  <c r="D9615" i="54"/>
  <c r="D9614" i="54"/>
  <c r="D9613" i="54"/>
  <c r="D9612" i="54"/>
  <c r="D9611" i="54"/>
  <c r="D9610" i="54"/>
  <c r="D9609" i="54"/>
  <c r="D9608" i="54"/>
  <c r="D9607" i="54"/>
  <c r="D9606" i="54"/>
  <c r="D9605" i="54"/>
  <c r="D9604" i="54"/>
  <c r="D9603" i="54"/>
  <c r="D9602" i="54"/>
  <c r="D9601" i="54"/>
  <c r="D9600" i="54"/>
  <c r="D9599" i="54"/>
  <c r="D9598" i="54"/>
  <c r="D9597" i="54"/>
  <c r="D9596" i="54"/>
  <c r="D9595" i="54"/>
  <c r="D9594" i="54"/>
  <c r="D9593" i="54"/>
  <c r="D9592" i="54"/>
  <c r="D9591" i="54"/>
  <c r="D9590" i="54"/>
  <c r="D9589" i="54"/>
  <c r="D9588" i="54"/>
  <c r="D9587" i="54"/>
  <c r="D9586" i="54"/>
  <c r="D9585" i="54"/>
  <c r="D9584" i="54"/>
  <c r="D9583" i="54"/>
  <c r="D9582" i="54"/>
  <c r="D9581" i="54"/>
  <c r="D9580" i="54"/>
  <c r="D9579" i="54"/>
  <c r="D9578" i="54"/>
  <c r="D9577" i="54"/>
  <c r="D9576" i="54"/>
  <c r="D9575" i="54"/>
  <c r="D9574" i="54"/>
  <c r="D9573" i="54"/>
  <c r="D9572" i="54"/>
  <c r="D9571" i="54"/>
  <c r="D9570" i="54"/>
  <c r="D9569" i="54"/>
  <c r="D9568" i="54"/>
  <c r="D9567" i="54"/>
  <c r="D9566" i="54"/>
  <c r="D9565" i="54"/>
  <c r="D9564" i="54"/>
  <c r="D9563" i="54"/>
  <c r="D9562" i="54"/>
  <c r="D9561" i="54"/>
  <c r="D9560" i="54"/>
  <c r="D9559" i="54"/>
  <c r="D9558" i="54"/>
  <c r="D9557" i="54"/>
  <c r="D9556" i="54"/>
  <c r="D9555" i="54"/>
  <c r="D9554" i="54"/>
  <c r="D9553" i="54"/>
  <c r="D9552" i="54"/>
  <c r="D9551" i="54"/>
  <c r="D9550" i="54"/>
  <c r="D9549" i="54"/>
  <c r="D9548" i="54"/>
  <c r="D9547" i="54"/>
  <c r="D9546" i="54"/>
  <c r="D9545" i="54"/>
  <c r="D9544" i="54"/>
  <c r="D9543" i="54"/>
  <c r="D9542" i="54"/>
  <c r="D9541" i="54"/>
  <c r="D9540" i="54"/>
  <c r="D9539" i="54"/>
  <c r="D9538" i="54"/>
  <c r="D9537" i="54"/>
  <c r="D9536" i="54"/>
  <c r="D9535" i="54"/>
  <c r="D9534" i="54"/>
  <c r="D9533" i="54"/>
  <c r="D9532" i="54"/>
  <c r="D9531" i="54"/>
  <c r="D9530" i="54"/>
  <c r="D9529" i="54"/>
  <c r="D9528" i="54"/>
  <c r="D9527" i="54"/>
  <c r="D9526" i="54"/>
  <c r="D9525" i="54"/>
  <c r="D9524" i="54"/>
  <c r="D9523" i="54"/>
  <c r="D9522" i="54"/>
  <c r="D9521" i="54"/>
  <c r="D9520" i="54"/>
  <c r="D9519" i="54"/>
  <c r="D9518" i="54"/>
  <c r="D9517" i="54"/>
  <c r="D9516" i="54"/>
  <c r="D9515" i="54"/>
  <c r="D9514" i="54"/>
  <c r="D9513" i="54"/>
  <c r="D9512" i="54"/>
  <c r="D9511" i="54"/>
  <c r="D9510" i="54"/>
  <c r="D9509" i="54"/>
  <c r="D9508" i="54"/>
  <c r="D9507" i="54"/>
  <c r="D9506" i="54"/>
  <c r="D9505" i="54"/>
  <c r="D9504" i="54"/>
  <c r="D9503" i="54"/>
  <c r="D9502" i="54"/>
  <c r="D9501" i="54"/>
  <c r="D9500" i="54"/>
  <c r="D9499" i="54"/>
  <c r="D9498" i="54"/>
  <c r="D9497" i="54"/>
  <c r="D9496" i="54"/>
  <c r="D9495" i="54"/>
  <c r="D9494" i="54"/>
  <c r="D9493" i="54"/>
  <c r="D9492" i="54"/>
  <c r="D9491" i="54"/>
  <c r="D9490" i="54"/>
  <c r="D9489" i="54"/>
  <c r="D9488" i="54"/>
  <c r="D9487" i="54"/>
  <c r="D9486" i="54"/>
  <c r="D9485" i="54"/>
  <c r="D9484" i="54"/>
  <c r="D9483" i="54"/>
  <c r="D9482" i="54"/>
  <c r="D9481" i="54"/>
  <c r="D9480" i="54"/>
  <c r="D9479" i="54"/>
  <c r="D9478" i="54"/>
  <c r="D9477" i="54"/>
  <c r="D9476" i="54"/>
  <c r="D9475" i="54"/>
  <c r="D9474" i="54"/>
  <c r="D9473" i="54"/>
  <c r="D9472" i="54"/>
  <c r="D9471" i="54"/>
  <c r="D9470" i="54"/>
  <c r="D9469" i="54"/>
  <c r="D9468" i="54"/>
  <c r="D9467" i="54"/>
  <c r="D9466" i="54"/>
  <c r="D9465" i="54"/>
  <c r="D9464" i="54"/>
  <c r="D9463" i="54"/>
  <c r="D9462" i="54"/>
  <c r="D9461" i="54"/>
  <c r="D9460" i="54"/>
  <c r="D9459" i="54"/>
  <c r="D9458" i="54"/>
  <c r="D9457" i="54"/>
  <c r="D9456" i="54"/>
  <c r="D9455" i="54"/>
  <c r="D9454" i="54"/>
  <c r="D9453" i="54"/>
  <c r="D9452" i="54"/>
  <c r="D9451" i="54"/>
  <c r="D9450" i="54"/>
  <c r="D9449" i="54"/>
  <c r="D9448" i="54"/>
  <c r="D9447" i="54"/>
  <c r="D9446" i="54"/>
  <c r="D9445" i="54"/>
  <c r="D9444" i="54"/>
  <c r="D9443" i="54"/>
  <c r="D9442" i="54"/>
  <c r="D9441" i="54"/>
  <c r="D9440" i="54"/>
  <c r="D9439" i="54"/>
  <c r="D9438" i="54"/>
  <c r="D9437" i="54"/>
  <c r="D9436" i="54"/>
  <c r="D9435" i="54"/>
  <c r="D9434" i="54"/>
  <c r="D9433" i="54"/>
  <c r="D9432" i="54"/>
  <c r="D9431" i="54"/>
  <c r="D9430" i="54"/>
  <c r="D9429" i="54"/>
  <c r="D9428" i="54"/>
  <c r="D9427" i="54"/>
  <c r="D9426" i="54"/>
  <c r="D9425" i="54"/>
  <c r="D9424" i="54"/>
  <c r="D9423" i="54"/>
  <c r="D9422" i="54"/>
  <c r="D9421" i="54"/>
  <c r="D9420" i="54"/>
  <c r="D9419" i="54"/>
  <c r="D9418" i="54"/>
  <c r="D9417" i="54"/>
  <c r="D9416" i="54"/>
  <c r="D9415" i="54"/>
  <c r="D9414" i="54"/>
  <c r="D9413" i="54"/>
  <c r="D9412" i="54"/>
  <c r="D9411" i="54"/>
  <c r="D9410" i="54"/>
  <c r="D9409" i="54"/>
  <c r="D9408" i="54"/>
  <c r="D9407" i="54"/>
  <c r="D9406" i="54"/>
  <c r="D9405" i="54"/>
  <c r="D9404" i="54"/>
  <c r="D9403" i="54"/>
  <c r="D9402" i="54"/>
  <c r="D9401" i="54"/>
  <c r="D9400" i="54"/>
  <c r="D9399" i="54"/>
  <c r="D9398" i="54"/>
  <c r="D9397" i="54"/>
  <c r="D9396" i="54"/>
  <c r="D9395" i="54"/>
  <c r="D9394" i="54"/>
  <c r="D9393" i="54"/>
  <c r="D9392" i="54"/>
  <c r="D9391" i="54"/>
  <c r="D9390" i="54"/>
  <c r="D9389" i="54"/>
  <c r="D9388" i="54"/>
  <c r="D9387" i="54"/>
  <c r="D9386" i="54"/>
  <c r="D9385" i="54"/>
  <c r="D9384" i="54"/>
  <c r="D9383" i="54"/>
  <c r="D9382" i="54"/>
  <c r="D9381" i="54"/>
  <c r="D9380" i="54"/>
  <c r="D9379" i="54"/>
  <c r="D9378" i="54"/>
  <c r="D9377" i="54"/>
  <c r="D9376" i="54"/>
  <c r="D9375" i="54"/>
  <c r="D9374" i="54"/>
  <c r="D9373" i="54"/>
  <c r="D9372" i="54"/>
  <c r="D9371" i="54"/>
  <c r="D9370" i="54"/>
  <c r="D9369" i="54"/>
  <c r="D9368" i="54"/>
  <c r="D9367" i="54"/>
  <c r="D9366" i="54"/>
  <c r="D9365" i="54"/>
  <c r="D9364" i="54"/>
  <c r="D9363" i="54"/>
  <c r="D9362" i="54"/>
  <c r="D9361" i="54"/>
  <c r="D9360" i="54"/>
  <c r="D9359" i="54"/>
  <c r="D9358" i="54"/>
  <c r="D9357" i="54"/>
  <c r="D9356" i="54"/>
  <c r="D9355" i="54"/>
  <c r="D9354" i="54"/>
  <c r="D9353" i="54"/>
  <c r="D9352" i="54"/>
  <c r="D9351" i="54"/>
  <c r="D9350" i="54"/>
  <c r="D9349" i="54"/>
  <c r="D9348" i="54"/>
  <c r="D9347" i="54"/>
  <c r="D9346" i="54"/>
  <c r="D9345" i="54"/>
  <c r="D9344" i="54"/>
  <c r="D9343" i="54"/>
  <c r="D9342" i="54"/>
  <c r="D9341" i="54"/>
  <c r="D9340" i="54"/>
  <c r="D9339" i="54"/>
  <c r="D9338" i="54"/>
  <c r="D9337" i="54"/>
  <c r="D9336" i="54"/>
  <c r="D9335" i="54"/>
  <c r="D9334" i="54"/>
  <c r="D9333" i="54"/>
  <c r="D9332" i="54"/>
  <c r="D9331" i="54"/>
  <c r="D9330" i="54"/>
  <c r="D9329" i="54"/>
  <c r="D9328" i="54"/>
  <c r="D9327" i="54"/>
  <c r="D9326" i="54"/>
  <c r="D9325" i="54"/>
  <c r="D9324" i="54"/>
  <c r="D9323" i="54"/>
  <c r="D9322" i="54"/>
  <c r="D9321" i="54"/>
  <c r="D9320" i="54"/>
  <c r="D9319" i="54"/>
  <c r="D9318" i="54"/>
  <c r="D9317" i="54"/>
  <c r="D9316" i="54"/>
  <c r="D9315" i="54"/>
  <c r="D9314" i="54"/>
  <c r="D9313" i="54"/>
  <c r="D9312" i="54"/>
  <c r="D9311" i="54"/>
  <c r="D9310" i="54"/>
  <c r="D9309" i="54"/>
  <c r="D9308" i="54"/>
  <c r="D9307" i="54"/>
  <c r="D9306" i="54"/>
  <c r="D9305" i="54"/>
  <c r="D9304" i="54"/>
  <c r="D9303" i="54"/>
  <c r="D9302" i="54"/>
  <c r="D9301" i="54"/>
  <c r="D9300" i="54"/>
  <c r="D9299" i="54"/>
  <c r="D9298" i="54"/>
  <c r="D9297" i="54"/>
  <c r="D9296" i="54"/>
  <c r="D9295" i="54"/>
  <c r="D9294" i="54"/>
  <c r="D9293" i="54"/>
  <c r="D9292" i="54"/>
  <c r="D9291" i="54"/>
  <c r="D9290" i="54"/>
  <c r="D9289" i="54"/>
  <c r="D9288" i="54"/>
  <c r="D9287" i="54"/>
  <c r="D9286" i="54"/>
  <c r="D9285" i="54"/>
  <c r="D9284" i="54"/>
  <c r="D9283" i="54"/>
  <c r="D9282" i="54"/>
  <c r="D9281" i="54"/>
  <c r="D9280" i="54"/>
  <c r="D9279" i="54"/>
  <c r="D9278" i="54"/>
  <c r="D9277" i="54"/>
  <c r="D9276" i="54"/>
  <c r="D9275" i="54"/>
  <c r="D9274" i="54"/>
  <c r="D9273" i="54"/>
  <c r="D9272" i="54"/>
  <c r="D9271" i="54"/>
  <c r="D9270" i="54"/>
  <c r="D9269" i="54"/>
  <c r="D9268" i="54"/>
  <c r="D9267" i="54"/>
  <c r="D9266" i="54"/>
  <c r="D9265" i="54"/>
  <c r="D9264" i="54"/>
  <c r="D9263" i="54"/>
  <c r="D9262" i="54"/>
  <c r="D9261" i="54"/>
  <c r="D9260" i="54"/>
  <c r="D9259" i="54"/>
  <c r="D9258" i="54"/>
  <c r="D9257" i="54"/>
  <c r="D9256" i="54"/>
  <c r="D9255" i="54"/>
  <c r="D9254" i="54"/>
  <c r="D9253" i="54"/>
  <c r="D9252" i="54"/>
  <c r="D9251" i="54"/>
  <c r="D9250" i="54"/>
  <c r="D9249" i="54"/>
  <c r="D9248" i="54"/>
  <c r="D9247" i="54"/>
  <c r="D9246" i="54"/>
  <c r="D9245" i="54"/>
  <c r="D9244" i="54"/>
  <c r="D9243" i="54"/>
  <c r="D9242" i="54"/>
  <c r="D9241" i="54"/>
  <c r="D9240" i="54"/>
  <c r="D9239" i="54"/>
  <c r="D9238" i="54"/>
  <c r="D9237" i="54"/>
  <c r="D9236" i="54"/>
  <c r="D9235" i="54"/>
  <c r="D9234" i="54"/>
  <c r="D9233" i="54"/>
  <c r="D9232" i="54"/>
  <c r="D9231" i="54"/>
  <c r="D9230" i="54"/>
  <c r="D9229" i="54"/>
  <c r="D9228" i="54"/>
  <c r="D9227" i="54"/>
  <c r="D9226" i="54"/>
  <c r="D9225" i="54"/>
  <c r="D9224" i="54"/>
  <c r="D9223" i="54"/>
  <c r="D9222" i="54"/>
  <c r="D9221" i="54"/>
  <c r="D9220" i="54"/>
  <c r="D9219" i="54"/>
  <c r="D9218" i="54"/>
  <c r="D9217" i="54"/>
  <c r="D9216" i="54"/>
  <c r="D9215" i="54"/>
  <c r="D9214" i="54"/>
  <c r="D9213" i="54"/>
  <c r="D9212" i="54"/>
  <c r="D9211" i="54"/>
  <c r="D9210" i="54"/>
  <c r="D9209" i="54"/>
  <c r="D9208" i="54"/>
  <c r="D9207" i="54"/>
  <c r="D9206" i="54"/>
  <c r="D9205" i="54"/>
  <c r="D9204" i="54"/>
  <c r="D9203" i="54"/>
  <c r="D9202" i="54"/>
  <c r="D9201" i="54"/>
  <c r="D9200" i="54"/>
  <c r="D9199" i="54"/>
  <c r="D9198" i="54"/>
  <c r="D9197" i="54"/>
  <c r="D9196" i="54"/>
  <c r="D9195" i="54"/>
  <c r="D9194" i="54"/>
  <c r="D9193" i="54"/>
  <c r="D9192" i="54"/>
  <c r="D9191" i="54"/>
  <c r="D9190" i="54"/>
  <c r="D9189" i="54"/>
  <c r="D9188" i="54"/>
  <c r="D9187" i="54"/>
  <c r="D9186" i="54"/>
  <c r="D9185" i="54"/>
  <c r="D9184" i="54"/>
  <c r="D9183" i="54"/>
  <c r="D9182" i="54"/>
  <c r="D9181" i="54"/>
  <c r="D9180" i="54"/>
  <c r="D9179" i="54"/>
  <c r="D9178" i="54"/>
  <c r="D9177" i="54"/>
  <c r="D9176" i="54"/>
  <c r="D9175" i="54"/>
  <c r="D9174" i="54"/>
  <c r="D9173" i="54"/>
  <c r="D9172" i="54"/>
  <c r="D9171" i="54"/>
  <c r="D9170" i="54"/>
  <c r="D9169" i="54"/>
  <c r="D9168" i="54"/>
  <c r="D9167" i="54"/>
  <c r="D9166" i="54"/>
  <c r="D9165" i="54"/>
  <c r="D9164" i="54"/>
  <c r="D9163" i="54"/>
  <c r="D9162" i="54"/>
  <c r="D9161" i="54"/>
  <c r="D9160" i="54"/>
  <c r="D9159" i="54"/>
  <c r="D9158" i="54"/>
  <c r="D9157" i="54"/>
  <c r="D9156" i="54"/>
  <c r="D9155" i="54"/>
  <c r="D9154" i="54"/>
  <c r="D9153" i="54"/>
  <c r="D9152" i="54"/>
  <c r="D9151" i="54"/>
  <c r="D9150" i="54"/>
  <c r="D9149" i="54"/>
  <c r="D9148" i="54"/>
  <c r="D9147" i="54"/>
  <c r="D9146" i="54"/>
  <c r="D9145" i="54"/>
  <c r="D9144" i="54"/>
  <c r="D9143" i="54"/>
  <c r="D9142" i="54"/>
  <c r="D9141" i="54"/>
  <c r="D9140" i="54"/>
  <c r="D9139" i="54"/>
  <c r="D9138" i="54"/>
  <c r="D9137" i="54"/>
  <c r="D9136" i="54"/>
  <c r="D9135" i="54"/>
  <c r="D9134" i="54"/>
  <c r="D9133" i="54"/>
  <c r="D9132" i="54"/>
  <c r="D9131" i="54"/>
  <c r="D9130" i="54"/>
  <c r="D9129" i="54"/>
  <c r="D9128" i="54"/>
  <c r="D9127" i="54"/>
  <c r="D9126" i="54"/>
  <c r="D9125" i="54"/>
  <c r="D9124" i="54"/>
  <c r="D9123" i="54"/>
  <c r="D9122" i="54"/>
  <c r="D9121" i="54"/>
  <c r="D9120" i="54"/>
  <c r="D9119" i="54"/>
  <c r="D9118" i="54"/>
  <c r="D9117" i="54"/>
  <c r="D9116" i="54"/>
  <c r="D9115" i="54"/>
  <c r="D9114" i="54"/>
  <c r="D9113" i="54"/>
  <c r="D9112" i="54"/>
  <c r="D9111" i="54"/>
  <c r="D9110" i="54"/>
  <c r="D9109" i="54"/>
  <c r="D9108" i="54"/>
  <c r="D9107" i="54"/>
  <c r="D9106" i="54"/>
  <c r="D9105" i="54"/>
  <c r="D9104" i="54"/>
  <c r="D9103" i="54"/>
  <c r="D9102" i="54"/>
  <c r="D9101" i="54"/>
  <c r="D9100" i="54"/>
  <c r="D9099" i="54"/>
  <c r="D9098" i="54"/>
  <c r="D9097" i="54"/>
  <c r="D9096" i="54"/>
  <c r="D9095" i="54"/>
  <c r="D9094" i="54"/>
  <c r="D9093" i="54"/>
  <c r="D9092" i="54"/>
  <c r="D9091" i="54"/>
  <c r="D9090" i="54"/>
  <c r="D9089" i="54"/>
  <c r="D9088" i="54"/>
  <c r="D9087" i="54"/>
  <c r="D9086" i="54"/>
  <c r="D9085" i="54"/>
  <c r="D9084" i="54"/>
  <c r="D9083" i="54"/>
  <c r="D9082" i="54"/>
  <c r="D9081" i="54"/>
  <c r="D9080" i="54"/>
  <c r="D9079" i="54"/>
  <c r="D9078" i="54"/>
  <c r="D9077" i="54"/>
  <c r="D9076" i="54"/>
  <c r="D9075" i="54"/>
  <c r="D9074" i="54"/>
  <c r="D9073" i="54"/>
  <c r="D9072" i="54"/>
  <c r="D9071" i="54"/>
  <c r="D9070" i="54"/>
  <c r="D9069" i="54"/>
  <c r="D9068" i="54"/>
  <c r="D9067" i="54"/>
  <c r="D9066" i="54"/>
  <c r="D9065" i="54"/>
  <c r="D9064" i="54"/>
  <c r="D9063" i="54"/>
  <c r="D9062" i="54"/>
  <c r="D9061" i="54"/>
  <c r="D9060" i="54"/>
  <c r="D9059" i="54"/>
  <c r="D9058" i="54"/>
  <c r="D9057" i="54"/>
  <c r="D9056" i="54"/>
  <c r="D9055" i="54"/>
  <c r="D9054" i="54"/>
  <c r="D9053" i="54"/>
  <c r="D9052" i="54"/>
  <c r="D9051" i="54"/>
  <c r="D9050" i="54"/>
  <c r="D9049" i="54"/>
  <c r="D9048" i="54"/>
  <c r="D9047" i="54"/>
  <c r="D9046" i="54"/>
  <c r="D9045" i="54"/>
  <c r="D9044" i="54"/>
  <c r="D9043" i="54"/>
  <c r="D9042" i="54"/>
  <c r="D9041" i="54"/>
  <c r="D9040" i="54"/>
  <c r="D9039" i="54"/>
  <c r="D9038" i="54"/>
  <c r="D9037" i="54"/>
  <c r="D9036" i="54"/>
  <c r="D9035" i="54"/>
  <c r="D9034" i="54"/>
  <c r="D9033" i="54"/>
  <c r="D9032" i="54"/>
  <c r="D9031" i="54"/>
  <c r="D9030" i="54"/>
  <c r="D9029" i="54"/>
  <c r="D9028" i="54"/>
  <c r="D9027" i="54"/>
  <c r="D9026" i="54"/>
  <c r="D9025" i="54"/>
  <c r="D9024" i="54"/>
  <c r="D9023" i="54"/>
  <c r="D9022" i="54"/>
  <c r="D9021" i="54"/>
  <c r="D9020" i="54"/>
  <c r="D9019" i="54"/>
  <c r="D9018" i="54"/>
  <c r="D9017" i="54"/>
  <c r="D9016" i="54"/>
  <c r="D9015" i="54"/>
  <c r="D9014" i="54"/>
  <c r="D9013" i="54"/>
  <c r="D9012" i="54"/>
  <c r="D9011" i="54"/>
  <c r="D9010" i="54"/>
  <c r="D9009" i="54"/>
  <c r="D9008" i="54"/>
  <c r="D9007" i="54"/>
  <c r="D9006" i="54"/>
  <c r="D9005" i="54"/>
  <c r="D9004" i="54"/>
  <c r="D9003" i="54"/>
  <c r="D9002" i="54"/>
  <c r="D9001" i="54"/>
  <c r="D9000" i="54"/>
  <c r="D8999" i="54"/>
  <c r="D8998" i="54"/>
  <c r="D8997" i="54"/>
  <c r="D8996" i="54"/>
  <c r="D8995" i="54"/>
  <c r="D8994" i="54"/>
  <c r="D8993" i="54"/>
  <c r="D8992" i="54"/>
  <c r="D8991" i="54"/>
  <c r="D8990" i="54"/>
  <c r="D8989" i="54"/>
  <c r="D8988" i="54"/>
  <c r="D8987" i="54"/>
  <c r="D8986" i="54"/>
  <c r="D8985" i="54"/>
  <c r="D8984" i="54"/>
  <c r="D8983" i="54"/>
  <c r="D8982" i="54"/>
  <c r="D8981" i="54"/>
  <c r="D8980" i="54"/>
  <c r="D8979" i="54"/>
  <c r="D8978" i="54"/>
  <c r="D8977" i="54"/>
  <c r="D8976" i="54"/>
  <c r="D8975" i="54"/>
  <c r="D8974" i="54"/>
  <c r="D8973" i="54"/>
  <c r="D8972" i="54"/>
  <c r="D8971" i="54"/>
  <c r="D8970" i="54"/>
  <c r="D8969" i="54"/>
  <c r="D8968" i="54"/>
  <c r="D8967" i="54"/>
  <c r="D8966" i="54"/>
  <c r="D8965" i="54"/>
  <c r="D8964" i="54"/>
  <c r="D8963" i="54"/>
  <c r="D8962" i="54"/>
  <c r="D8961" i="54"/>
  <c r="D8960" i="54"/>
  <c r="D8959" i="54"/>
  <c r="D8958" i="54"/>
  <c r="D8957" i="54"/>
  <c r="D8956" i="54"/>
  <c r="D8955" i="54"/>
  <c r="D8954" i="54"/>
  <c r="D8953" i="54"/>
  <c r="D8952" i="54"/>
  <c r="D8951" i="54"/>
  <c r="D8950" i="54"/>
  <c r="D8949" i="54"/>
  <c r="D8948" i="54"/>
  <c r="D8947" i="54"/>
  <c r="D8946" i="54"/>
  <c r="D8945" i="54"/>
  <c r="D8944" i="54"/>
  <c r="D8943" i="54"/>
  <c r="D8942" i="54"/>
  <c r="D8941" i="54"/>
  <c r="D8940" i="54"/>
  <c r="D8939" i="54"/>
  <c r="D8938" i="54"/>
  <c r="D8937" i="54"/>
  <c r="D8936" i="54"/>
  <c r="D8935" i="54"/>
  <c r="D8934" i="54"/>
  <c r="D8933" i="54"/>
  <c r="D8932" i="54"/>
  <c r="D8931" i="54"/>
  <c r="D8930" i="54"/>
  <c r="D8929" i="54"/>
  <c r="D8928" i="54"/>
  <c r="D8927" i="54"/>
  <c r="D8926" i="54"/>
  <c r="D8925" i="54"/>
  <c r="D8924" i="54"/>
  <c r="D8923" i="54"/>
  <c r="D8922" i="54"/>
  <c r="D8921" i="54"/>
  <c r="D8920" i="54"/>
  <c r="D8919" i="54"/>
  <c r="D8918" i="54"/>
  <c r="D8917" i="54"/>
  <c r="D8916" i="54"/>
  <c r="D8915" i="54"/>
  <c r="D8914" i="54"/>
  <c r="D8913" i="54"/>
  <c r="D8912" i="54"/>
  <c r="D8911" i="54"/>
  <c r="D8910" i="54"/>
  <c r="D8909" i="54"/>
  <c r="D8908" i="54"/>
  <c r="D8907" i="54"/>
  <c r="D8906" i="54"/>
  <c r="D8905" i="54"/>
  <c r="D8904" i="54"/>
  <c r="D8903" i="54"/>
  <c r="D8902" i="54"/>
  <c r="D8901" i="54"/>
  <c r="D8900" i="54"/>
  <c r="D8899" i="54"/>
  <c r="D8898" i="54"/>
  <c r="D8897" i="54"/>
  <c r="D8896" i="54"/>
  <c r="D8895" i="54"/>
  <c r="D8894" i="54"/>
  <c r="D8893" i="54"/>
  <c r="D8892" i="54"/>
  <c r="D8891" i="54"/>
  <c r="D8890" i="54"/>
  <c r="D8889" i="54"/>
  <c r="D8888" i="54"/>
  <c r="D8887" i="54"/>
  <c r="D8886" i="54"/>
  <c r="D8885" i="54"/>
  <c r="D8884" i="54"/>
  <c r="D8883" i="54"/>
  <c r="D8882" i="54"/>
  <c r="D8881" i="54"/>
  <c r="D8880" i="54"/>
  <c r="D8879" i="54"/>
  <c r="D8878" i="54"/>
  <c r="D8877" i="54"/>
  <c r="D8876" i="54"/>
  <c r="D8875" i="54"/>
  <c r="D8874" i="54"/>
  <c r="D8873" i="54"/>
  <c r="D8872" i="54"/>
  <c r="D8871" i="54"/>
  <c r="D8870" i="54"/>
  <c r="D8869" i="54"/>
  <c r="D8868" i="54"/>
  <c r="D8867" i="54"/>
  <c r="D8866" i="54"/>
  <c r="D8865" i="54"/>
  <c r="D8864" i="54"/>
  <c r="D8863" i="54"/>
  <c r="D8862" i="54"/>
  <c r="D8861" i="54"/>
  <c r="D8860" i="54"/>
  <c r="D8859" i="54"/>
  <c r="D8858" i="54"/>
  <c r="D8857" i="54"/>
  <c r="D8856" i="54"/>
  <c r="D8855" i="54"/>
  <c r="D8854" i="54"/>
  <c r="D8853" i="54"/>
  <c r="D8852" i="54"/>
  <c r="D8851" i="54"/>
  <c r="D8850" i="54"/>
  <c r="D8849" i="54"/>
  <c r="D8848" i="54"/>
  <c r="D8847" i="54"/>
  <c r="D8846" i="54"/>
  <c r="D8845" i="54"/>
  <c r="D8844" i="54"/>
  <c r="D8843" i="54"/>
  <c r="D8842" i="54"/>
  <c r="D8841" i="54"/>
  <c r="D8840" i="54"/>
  <c r="D8839" i="54"/>
  <c r="D8838" i="54"/>
  <c r="D8837" i="54"/>
  <c r="D8836" i="54"/>
  <c r="D8835" i="54"/>
  <c r="D8834" i="54"/>
  <c r="D8833" i="54"/>
  <c r="D8832" i="54"/>
  <c r="D8831" i="54"/>
  <c r="D8830" i="54"/>
  <c r="D8829" i="54"/>
  <c r="D8828" i="54"/>
  <c r="D8827" i="54"/>
  <c r="D8826" i="54"/>
  <c r="D8825" i="54"/>
  <c r="D8824" i="54"/>
  <c r="D8823" i="54"/>
  <c r="D8822" i="54"/>
  <c r="D8821" i="54"/>
  <c r="D8820" i="54"/>
  <c r="D8819" i="54"/>
  <c r="D8818" i="54"/>
  <c r="D8817" i="54"/>
  <c r="D8816" i="54"/>
  <c r="D8815" i="54"/>
  <c r="D8814" i="54"/>
  <c r="D8813" i="54"/>
  <c r="D8812" i="54"/>
  <c r="D8811" i="54"/>
  <c r="D8810" i="54"/>
  <c r="D8809" i="54"/>
  <c r="D8808" i="54"/>
  <c r="D8807" i="54"/>
  <c r="D8806" i="54"/>
  <c r="D8805" i="54"/>
  <c r="D8804" i="54"/>
  <c r="D8803" i="54"/>
  <c r="D8802" i="54"/>
  <c r="D8801" i="54"/>
  <c r="D8800" i="54"/>
  <c r="D8799" i="54"/>
  <c r="D8798" i="54"/>
  <c r="D8797" i="54"/>
  <c r="D8796" i="54"/>
  <c r="D8795" i="54"/>
  <c r="D8794" i="54"/>
  <c r="D8793" i="54"/>
  <c r="D8792" i="54"/>
  <c r="D8791" i="54"/>
  <c r="D8790" i="54"/>
  <c r="D8789" i="54"/>
  <c r="D8788" i="54"/>
  <c r="D8787" i="54"/>
  <c r="D8786" i="54"/>
  <c r="D8785" i="54"/>
  <c r="D8784" i="54"/>
  <c r="D8783" i="54"/>
  <c r="D8782" i="54"/>
  <c r="D8781" i="54"/>
  <c r="D8780" i="54"/>
  <c r="D8779" i="54"/>
  <c r="D8778" i="54"/>
  <c r="D8777" i="54"/>
  <c r="D8776" i="54"/>
  <c r="D8775" i="54"/>
  <c r="D8774" i="54"/>
  <c r="D8773" i="54"/>
  <c r="D8772" i="54"/>
  <c r="D8771" i="54"/>
  <c r="D8770" i="54"/>
  <c r="D8769" i="54"/>
  <c r="D8768" i="54"/>
  <c r="D8767" i="54"/>
  <c r="D8766" i="54"/>
  <c r="D8765" i="54"/>
  <c r="D8764" i="54"/>
  <c r="D8763" i="54"/>
  <c r="D8762" i="54"/>
  <c r="D8761" i="54"/>
  <c r="D8760" i="54"/>
  <c r="D8759" i="54"/>
  <c r="D8758" i="54"/>
  <c r="D8757" i="54"/>
  <c r="D8756" i="54"/>
  <c r="D8755" i="54"/>
  <c r="D8754" i="54"/>
  <c r="D8753" i="54"/>
  <c r="D8752" i="54"/>
  <c r="D8751" i="54"/>
  <c r="D8750" i="54"/>
  <c r="D8749" i="54"/>
  <c r="D8748" i="54"/>
  <c r="D8747" i="54"/>
  <c r="D8746" i="54"/>
  <c r="D8745" i="54"/>
  <c r="D8744" i="54"/>
  <c r="D8743" i="54"/>
  <c r="D8742" i="54"/>
  <c r="D8741" i="54"/>
  <c r="D8740" i="54"/>
  <c r="D8739" i="54"/>
  <c r="D8738" i="54"/>
  <c r="D8737" i="54"/>
  <c r="D8736" i="54"/>
  <c r="D8735" i="54"/>
  <c r="D8734" i="54"/>
  <c r="D8733" i="54"/>
  <c r="D8732" i="54"/>
  <c r="D8731" i="54"/>
  <c r="D8730" i="54"/>
  <c r="D8729" i="54"/>
  <c r="D8728" i="54"/>
  <c r="D8727" i="54"/>
  <c r="D8726" i="54"/>
  <c r="D8725" i="54"/>
  <c r="D8724" i="54"/>
  <c r="D8723" i="54"/>
  <c r="D8722" i="54"/>
  <c r="D8721" i="54"/>
  <c r="D8720" i="54"/>
  <c r="D8719" i="54"/>
  <c r="D8718" i="54"/>
  <c r="D8717" i="54"/>
  <c r="D8716" i="54"/>
  <c r="D8715" i="54"/>
  <c r="D8714" i="54"/>
  <c r="D8713" i="54"/>
  <c r="D8712" i="54"/>
  <c r="D8711" i="54"/>
  <c r="D8710" i="54"/>
  <c r="D8709" i="54"/>
  <c r="D8708" i="54"/>
  <c r="D8707" i="54"/>
  <c r="D8706" i="54"/>
  <c r="D8705" i="54"/>
  <c r="D8704" i="54"/>
  <c r="D8703" i="54"/>
  <c r="D8702" i="54"/>
  <c r="D8701" i="54"/>
  <c r="D8700" i="54"/>
  <c r="D8699" i="54"/>
  <c r="D8698" i="54"/>
  <c r="D8697" i="54"/>
  <c r="D8696" i="54"/>
  <c r="D8695" i="54"/>
  <c r="D8694" i="54"/>
  <c r="D8693" i="54"/>
  <c r="D8692" i="54"/>
  <c r="D8691" i="54"/>
  <c r="D8690" i="54"/>
  <c r="D8689" i="54"/>
  <c r="D8688" i="54"/>
  <c r="D8687" i="54"/>
  <c r="D8686" i="54"/>
  <c r="D8685" i="54"/>
  <c r="D8684" i="54"/>
  <c r="D8683" i="54"/>
  <c r="D8682" i="54"/>
  <c r="D8681" i="54"/>
  <c r="D8680" i="54"/>
  <c r="D8679" i="54"/>
  <c r="D8678" i="54"/>
  <c r="D8677" i="54"/>
  <c r="D8676" i="54"/>
  <c r="D8675" i="54"/>
  <c r="D8674" i="54"/>
  <c r="D8673" i="54"/>
  <c r="D8672" i="54"/>
  <c r="D8671" i="54"/>
  <c r="D8670" i="54"/>
  <c r="D8669" i="54"/>
  <c r="D8668" i="54"/>
  <c r="D8667" i="54"/>
  <c r="D8666" i="54"/>
  <c r="D8665" i="54"/>
  <c r="D8664" i="54"/>
  <c r="D8663" i="54"/>
  <c r="D8662" i="54"/>
  <c r="D8661" i="54"/>
  <c r="D8660" i="54"/>
  <c r="D8659" i="54"/>
  <c r="D8658" i="54"/>
  <c r="D8657" i="54"/>
  <c r="D8656" i="54"/>
  <c r="D8655" i="54"/>
  <c r="D8654" i="54"/>
  <c r="D8653" i="54"/>
  <c r="D8652" i="54"/>
  <c r="D8651" i="54"/>
  <c r="D8650" i="54"/>
  <c r="D8649" i="54"/>
  <c r="D8648" i="54"/>
  <c r="D8647" i="54"/>
  <c r="D8646" i="54"/>
  <c r="D8645" i="54"/>
  <c r="D8644" i="54"/>
  <c r="D8643" i="54"/>
  <c r="D8642" i="54"/>
  <c r="D8641" i="54"/>
  <c r="D8640" i="54"/>
  <c r="D8639" i="54"/>
  <c r="D8638" i="54"/>
  <c r="D8637" i="54"/>
  <c r="D8636" i="54"/>
  <c r="D8635" i="54"/>
  <c r="D8634" i="54"/>
  <c r="D8633" i="54"/>
  <c r="D8632" i="54"/>
  <c r="D8631" i="54"/>
  <c r="D8630" i="54"/>
  <c r="D8629" i="54"/>
  <c r="D8628" i="54"/>
  <c r="D8627" i="54"/>
  <c r="D8626" i="54"/>
  <c r="D8625" i="54"/>
  <c r="D8624" i="54"/>
  <c r="D8623" i="54"/>
  <c r="D8622" i="54"/>
  <c r="D8621" i="54"/>
  <c r="D8620" i="54"/>
  <c r="D8619" i="54"/>
  <c r="D8618" i="54"/>
  <c r="D8617" i="54"/>
  <c r="D8616" i="54"/>
  <c r="D8615" i="54"/>
  <c r="D8614" i="54"/>
  <c r="D8613" i="54"/>
  <c r="D8612" i="54"/>
  <c r="D8611" i="54"/>
  <c r="D8610" i="54"/>
  <c r="D8609" i="54"/>
  <c r="D8608" i="54"/>
  <c r="D8607" i="54"/>
  <c r="D8606" i="54"/>
  <c r="D8605" i="54"/>
  <c r="D8604" i="54"/>
  <c r="D8603" i="54"/>
  <c r="D8602" i="54"/>
  <c r="D8601" i="54"/>
  <c r="D8600" i="54"/>
  <c r="D8599" i="54"/>
  <c r="D8598" i="54"/>
  <c r="D8597" i="54"/>
  <c r="D8596" i="54"/>
  <c r="D8595" i="54"/>
  <c r="D8594" i="54"/>
  <c r="D8593" i="54"/>
  <c r="D8592" i="54"/>
  <c r="D8591" i="54"/>
  <c r="D8590" i="54"/>
  <c r="D8589" i="54"/>
  <c r="D8588" i="54"/>
  <c r="D8587" i="54"/>
  <c r="D8586" i="54"/>
  <c r="D8585" i="54"/>
  <c r="D8584" i="54"/>
  <c r="D8583" i="54"/>
  <c r="D8582" i="54"/>
  <c r="D8581" i="54"/>
  <c r="D8580" i="54"/>
  <c r="D8579" i="54"/>
  <c r="D8578" i="54"/>
  <c r="D8577" i="54"/>
  <c r="D8576" i="54"/>
  <c r="D8575" i="54"/>
  <c r="D8574" i="54"/>
  <c r="D8573" i="54"/>
  <c r="D8572" i="54"/>
  <c r="D8571" i="54"/>
  <c r="D8570" i="54"/>
  <c r="D8569" i="54"/>
  <c r="D8568" i="54"/>
  <c r="D8567" i="54"/>
  <c r="D8566" i="54"/>
  <c r="D8565" i="54"/>
  <c r="D8564" i="54"/>
  <c r="D8563" i="54"/>
  <c r="D8562" i="54"/>
  <c r="D8561" i="54"/>
  <c r="D8560" i="54"/>
  <c r="D8559" i="54"/>
  <c r="D8558" i="54"/>
  <c r="D8557" i="54"/>
  <c r="D8556" i="54"/>
  <c r="D8555" i="54"/>
  <c r="D8554" i="54"/>
  <c r="D8553" i="54"/>
  <c r="D8552" i="54"/>
  <c r="D8551" i="54"/>
  <c r="D8550" i="54"/>
  <c r="D8549" i="54"/>
  <c r="D8548" i="54"/>
  <c r="D8547" i="54"/>
  <c r="D8546" i="54"/>
  <c r="D8545" i="54"/>
  <c r="D8544" i="54"/>
  <c r="D8543" i="54"/>
  <c r="D8542" i="54"/>
  <c r="D8541" i="54"/>
  <c r="D8540" i="54"/>
  <c r="D8539" i="54"/>
  <c r="D8538" i="54"/>
  <c r="D8537" i="54"/>
  <c r="D8536" i="54"/>
  <c r="D8535" i="54"/>
  <c r="D8534" i="54"/>
  <c r="D8533" i="54"/>
  <c r="D8532" i="54"/>
  <c r="D8531" i="54"/>
  <c r="D8530" i="54"/>
  <c r="D8529" i="54"/>
  <c r="D8528" i="54"/>
  <c r="D8527" i="54"/>
  <c r="D8526" i="54"/>
  <c r="D8525" i="54"/>
  <c r="D8524" i="54"/>
  <c r="D8523" i="54"/>
  <c r="D8522" i="54"/>
  <c r="D8521" i="54"/>
  <c r="D8520" i="54"/>
  <c r="D8519" i="54"/>
  <c r="D8518" i="54"/>
  <c r="D8517" i="54"/>
  <c r="D8516" i="54"/>
  <c r="D8515" i="54"/>
  <c r="D8514" i="54"/>
  <c r="D8513" i="54"/>
  <c r="D8512" i="54"/>
  <c r="D8511" i="54"/>
  <c r="D8510" i="54"/>
  <c r="D8509" i="54"/>
  <c r="D8508" i="54"/>
  <c r="D8507" i="54"/>
  <c r="D8506" i="54"/>
  <c r="D8505" i="54"/>
  <c r="D8504" i="54"/>
  <c r="D8503" i="54"/>
  <c r="D8502" i="54"/>
  <c r="D8501" i="54"/>
  <c r="D8500" i="54"/>
  <c r="D8499" i="54"/>
  <c r="D8498" i="54"/>
  <c r="D8497" i="54"/>
  <c r="D8496" i="54"/>
  <c r="D8495" i="54"/>
  <c r="D8494" i="54"/>
  <c r="D8493" i="54"/>
  <c r="D8492" i="54"/>
  <c r="D8491" i="54"/>
  <c r="D8490" i="54"/>
  <c r="D8489" i="54"/>
  <c r="D8488" i="54"/>
  <c r="D8487" i="54"/>
  <c r="D8486" i="54"/>
  <c r="D8485" i="54"/>
  <c r="D8484" i="54"/>
  <c r="D8483" i="54"/>
  <c r="D8482" i="54"/>
  <c r="D8481" i="54"/>
  <c r="D8480" i="54"/>
  <c r="D8479" i="54"/>
  <c r="D8478" i="54"/>
  <c r="D8477" i="54"/>
  <c r="D8476" i="54"/>
  <c r="D8475" i="54"/>
  <c r="D8474" i="54"/>
  <c r="D8473" i="54"/>
  <c r="D8472" i="54"/>
  <c r="D8471" i="54"/>
  <c r="D8470" i="54"/>
  <c r="D8469" i="54"/>
  <c r="D8468" i="54"/>
  <c r="D8467" i="54"/>
  <c r="D8466" i="54"/>
  <c r="D8465" i="54"/>
  <c r="D8464" i="54"/>
  <c r="D8463" i="54"/>
  <c r="D8462" i="54"/>
  <c r="D8461" i="54"/>
  <c r="D8460" i="54"/>
  <c r="D8459" i="54"/>
  <c r="D8458" i="54"/>
  <c r="D8457" i="54"/>
  <c r="D8456" i="54"/>
  <c r="D8455" i="54"/>
  <c r="D8454" i="54"/>
  <c r="D8453" i="54"/>
  <c r="D8452" i="54"/>
  <c r="D8451" i="54"/>
  <c r="D8450" i="54"/>
  <c r="D8449" i="54"/>
  <c r="D8448" i="54"/>
  <c r="D8447" i="54"/>
  <c r="D8446" i="54"/>
  <c r="D8445" i="54"/>
  <c r="D8444" i="54"/>
  <c r="D8443" i="54"/>
  <c r="D8442" i="54"/>
  <c r="D8441" i="54"/>
  <c r="D8440" i="54"/>
  <c r="D8439" i="54"/>
  <c r="D8438" i="54"/>
  <c r="D8437" i="54"/>
  <c r="D8436" i="54"/>
  <c r="D8435" i="54"/>
  <c r="D8434" i="54"/>
  <c r="D8433" i="54"/>
  <c r="D8432" i="54"/>
  <c r="D8431" i="54"/>
  <c r="D8430" i="54"/>
  <c r="D8429" i="54"/>
  <c r="D8428" i="54"/>
  <c r="D8427" i="54"/>
  <c r="D8426" i="54"/>
  <c r="D8425" i="54"/>
  <c r="D8424" i="54"/>
  <c r="D8423" i="54"/>
  <c r="D8422" i="54"/>
  <c r="D8421" i="54"/>
  <c r="D8420" i="54"/>
  <c r="D8419" i="54"/>
  <c r="D8418" i="54"/>
  <c r="D8417" i="54"/>
  <c r="D8416" i="54"/>
  <c r="D8415" i="54"/>
  <c r="D8414" i="54"/>
  <c r="D8413" i="54"/>
  <c r="D8412" i="54"/>
  <c r="D8411" i="54"/>
  <c r="D8410" i="54"/>
  <c r="D8409" i="54"/>
  <c r="D8408" i="54"/>
  <c r="D8407" i="54"/>
  <c r="D8406" i="54"/>
  <c r="D8405" i="54"/>
  <c r="D8404" i="54"/>
  <c r="D8403" i="54"/>
  <c r="D8402" i="54"/>
  <c r="D8401" i="54"/>
  <c r="D8400" i="54"/>
  <c r="D8399" i="54"/>
  <c r="D8398" i="54"/>
  <c r="D8397" i="54"/>
  <c r="D8396" i="54"/>
  <c r="D8395" i="54"/>
  <c r="D8394" i="54"/>
  <c r="D8393" i="54"/>
  <c r="D8392" i="54"/>
  <c r="D8391" i="54"/>
  <c r="D8390" i="54"/>
  <c r="D8389" i="54"/>
  <c r="D8388" i="54"/>
  <c r="D8387" i="54"/>
  <c r="D8386" i="54"/>
  <c r="D8385" i="54"/>
  <c r="D8384" i="54"/>
  <c r="D8383" i="54"/>
  <c r="D8382" i="54"/>
  <c r="D8381" i="54"/>
  <c r="D8380" i="54"/>
  <c r="D8379" i="54"/>
  <c r="D8378" i="54"/>
  <c r="D8377" i="54"/>
  <c r="D8376" i="54"/>
  <c r="D8375" i="54"/>
  <c r="D8374" i="54"/>
  <c r="D8373" i="54"/>
  <c r="D8372" i="54"/>
  <c r="D8371" i="54"/>
  <c r="D8370" i="54"/>
  <c r="D8369" i="54"/>
  <c r="D8368" i="54"/>
  <c r="D8367" i="54"/>
  <c r="D8366" i="54"/>
  <c r="D8365" i="54"/>
  <c r="D8364" i="54"/>
  <c r="D8363" i="54"/>
  <c r="D8362" i="54"/>
  <c r="D8361" i="54"/>
  <c r="D8360" i="54"/>
  <c r="D8359" i="54"/>
  <c r="D8358" i="54"/>
  <c r="D8357" i="54"/>
  <c r="D8356" i="54"/>
  <c r="D8355" i="54"/>
  <c r="D8354" i="54"/>
  <c r="D8353" i="54"/>
  <c r="D8352" i="54"/>
  <c r="D8351" i="54"/>
  <c r="D8350" i="54"/>
  <c r="D8349" i="54"/>
  <c r="D8348" i="54"/>
  <c r="D8347" i="54"/>
  <c r="D8346" i="54"/>
  <c r="D8345" i="54"/>
  <c r="D8344" i="54"/>
  <c r="D8343" i="54"/>
  <c r="D8342" i="54"/>
  <c r="D8341" i="54"/>
  <c r="D8340" i="54"/>
  <c r="D8339" i="54"/>
  <c r="D8338" i="54"/>
  <c r="D8337" i="54"/>
  <c r="D8336" i="54"/>
  <c r="D8335" i="54"/>
  <c r="D8334" i="54"/>
  <c r="D8333" i="54"/>
  <c r="D8332" i="54"/>
  <c r="D8331" i="54"/>
  <c r="D8330" i="54"/>
  <c r="D8329" i="54"/>
  <c r="D8328" i="54"/>
  <c r="D8327" i="54"/>
  <c r="D8326" i="54"/>
  <c r="D8325" i="54"/>
  <c r="D8324" i="54"/>
  <c r="D8323" i="54"/>
  <c r="D8322" i="54"/>
  <c r="D8321" i="54"/>
  <c r="D8320" i="54"/>
  <c r="D8319" i="54"/>
  <c r="D8318" i="54"/>
  <c r="D8317" i="54"/>
  <c r="D8316" i="54"/>
  <c r="D8315" i="54"/>
  <c r="D8314" i="54"/>
  <c r="D8313" i="54"/>
  <c r="D8312" i="54"/>
  <c r="D8311" i="54"/>
  <c r="D8310" i="54"/>
  <c r="D8309" i="54"/>
  <c r="D8308" i="54"/>
  <c r="D8307" i="54"/>
  <c r="D8306" i="54"/>
  <c r="D8305" i="54"/>
  <c r="D8304" i="54"/>
  <c r="D8303" i="54"/>
  <c r="D8302" i="54"/>
  <c r="D8301" i="54"/>
  <c r="D8300" i="54"/>
  <c r="D8299" i="54"/>
  <c r="D8298" i="54"/>
  <c r="D8297" i="54"/>
  <c r="D8296" i="54"/>
  <c r="D8295" i="54"/>
  <c r="D8294" i="54"/>
  <c r="D8293" i="54"/>
  <c r="D8292" i="54"/>
  <c r="D8291" i="54"/>
  <c r="D8290" i="54"/>
  <c r="D8289" i="54"/>
  <c r="D8288" i="54"/>
  <c r="D8287" i="54"/>
  <c r="D8286" i="54"/>
  <c r="D8285" i="54"/>
  <c r="D8284" i="54"/>
  <c r="D8283" i="54"/>
  <c r="D8282" i="54"/>
  <c r="D8281" i="54"/>
  <c r="D8280" i="54"/>
  <c r="D8279" i="54"/>
  <c r="D8278" i="54"/>
  <c r="D8277" i="54"/>
  <c r="D8276" i="54"/>
  <c r="D8275" i="54"/>
  <c r="D8274" i="54"/>
  <c r="D8273" i="54"/>
  <c r="D8272" i="54"/>
  <c r="D8271" i="54"/>
  <c r="D8270" i="54"/>
  <c r="D8269" i="54"/>
  <c r="D8268" i="54"/>
  <c r="D8267" i="54"/>
  <c r="D8266" i="54"/>
  <c r="D8265" i="54"/>
  <c r="D8264" i="54"/>
  <c r="D8263" i="54"/>
  <c r="D8262" i="54"/>
  <c r="D8261" i="54"/>
  <c r="D8260" i="54"/>
  <c r="D8259" i="54"/>
  <c r="D8258" i="54"/>
  <c r="D8257" i="54"/>
  <c r="D8256" i="54"/>
  <c r="D8255" i="54"/>
  <c r="D8254" i="54"/>
  <c r="D8253" i="54"/>
  <c r="D8252" i="54"/>
  <c r="D8251" i="54"/>
  <c r="D8250" i="54"/>
  <c r="D8249" i="54"/>
  <c r="D8248" i="54"/>
  <c r="D8247" i="54"/>
  <c r="D8246" i="54"/>
  <c r="D8245" i="54"/>
  <c r="D8244" i="54"/>
  <c r="D8243" i="54"/>
  <c r="D8242" i="54"/>
  <c r="D8241" i="54"/>
  <c r="D8240" i="54"/>
  <c r="D8239" i="54"/>
  <c r="D8238" i="54"/>
  <c r="D8237" i="54"/>
  <c r="D8236" i="54"/>
  <c r="D8235" i="54"/>
  <c r="D8234" i="54"/>
  <c r="D8233" i="54"/>
  <c r="D8232" i="54"/>
  <c r="D8231" i="54"/>
  <c r="D8230" i="54"/>
  <c r="D8229" i="54"/>
  <c r="D8228" i="54"/>
  <c r="D8227" i="54"/>
  <c r="D8226" i="54"/>
  <c r="D8225" i="54"/>
  <c r="D8224" i="54"/>
  <c r="D8223" i="54"/>
  <c r="D8222" i="54"/>
  <c r="D8221" i="54"/>
  <c r="D8220" i="54"/>
  <c r="D8219" i="54"/>
  <c r="D8218" i="54"/>
  <c r="D8217" i="54"/>
  <c r="D8216" i="54"/>
  <c r="D8215" i="54"/>
  <c r="D8214" i="54"/>
  <c r="D8213" i="54"/>
  <c r="D8212" i="54"/>
  <c r="D8211" i="54"/>
  <c r="D8210" i="54"/>
  <c r="D8209" i="54"/>
  <c r="D8208" i="54"/>
  <c r="D8207" i="54"/>
  <c r="D8206" i="54"/>
  <c r="D8205" i="54"/>
  <c r="D8204" i="54"/>
  <c r="D8203" i="54"/>
  <c r="D8202" i="54"/>
  <c r="D8201" i="54"/>
  <c r="D8200" i="54"/>
  <c r="D8199" i="54"/>
  <c r="D8198" i="54"/>
  <c r="D8197" i="54"/>
  <c r="D8196" i="54"/>
  <c r="D8195" i="54"/>
  <c r="D8194" i="54"/>
  <c r="D8193" i="54"/>
  <c r="D8192" i="54"/>
  <c r="D8191" i="54"/>
  <c r="D8190" i="54"/>
  <c r="D8189" i="54"/>
  <c r="D8188" i="54"/>
  <c r="D8187" i="54"/>
  <c r="D8186" i="54"/>
  <c r="D8185" i="54"/>
  <c r="D8184" i="54"/>
  <c r="D8183" i="54"/>
  <c r="D8182" i="54"/>
  <c r="D8181" i="54"/>
  <c r="D8180" i="54"/>
  <c r="D8179" i="54"/>
  <c r="D8178" i="54"/>
  <c r="D8177" i="54"/>
  <c r="D8176" i="54"/>
  <c r="D8175" i="54"/>
  <c r="D8174" i="54"/>
  <c r="D8173" i="54"/>
  <c r="D8172" i="54"/>
  <c r="D8171" i="54"/>
  <c r="D8170" i="54"/>
  <c r="D8169" i="54"/>
  <c r="D8168" i="54"/>
  <c r="D8167" i="54"/>
  <c r="D8166" i="54"/>
  <c r="D8165" i="54"/>
  <c r="D8164" i="54"/>
  <c r="D8163" i="54"/>
  <c r="D8162" i="54"/>
  <c r="D8161" i="54"/>
  <c r="D8160" i="54"/>
  <c r="D8159" i="54"/>
  <c r="D8158" i="54"/>
  <c r="D8157" i="54"/>
  <c r="D8156" i="54"/>
  <c r="D8155" i="54"/>
  <c r="D8154" i="54"/>
  <c r="D8153" i="54"/>
  <c r="D8152" i="54"/>
  <c r="D8151" i="54"/>
  <c r="D8150" i="54"/>
  <c r="D8149" i="54"/>
  <c r="D8148" i="54"/>
  <c r="D8147" i="54"/>
  <c r="D8146" i="54"/>
  <c r="D8145" i="54"/>
  <c r="D8144" i="54"/>
  <c r="D8143" i="54"/>
  <c r="D8142" i="54"/>
  <c r="D8141" i="54"/>
  <c r="D8140" i="54"/>
  <c r="D8139" i="54"/>
  <c r="D8138" i="54"/>
  <c r="D8137" i="54"/>
  <c r="D8136" i="54"/>
  <c r="D8135" i="54"/>
  <c r="D8134" i="54"/>
  <c r="D8133" i="54"/>
  <c r="D8132" i="54"/>
  <c r="D8131" i="54"/>
  <c r="D8130" i="54"/>
  <c r="D8129" i="54"/>
  <c r="D8128" i="54"/>
  <c r="D8127" i="54"/>
  <c r="D8126" i="54"/>
  <c r="D8125" i="54"/>
  <c r="D8124" i="54"/>
  <c r="D8123" i="54"/>
  <c r="D8122" i="54"/>
  <c r="D8121" i="54"/>
  <c r="D8120" i="54"/>
  <c r="D8119" i="54"/>
  <c r="D8118" i="54"/>
  <c r="D8117" i="54"/>
  <c r="D8116" i="54"/>
  <c r="D8115" i="54"/>
  <c r="D8114" i="54"/>
  <c r="D8113" i="54"/>
  <c r="D8112" i="54"/>
  <c r="D8111" i="54"/>
  <c r="D8110" i="54"/>
  <c r="D8109" i="54"/>
  <c r="D8108" i="54"/>
  <c r="D8107" i="54"/>
  <c r="D8106" i="54"/>
  <c r="D8105" i="54"/>
  <c r="D8104" i="54"/>
  <c r="D8103" i="54"/>
  <c r="D8102" i="54"/>
  <c r="D8101" i="54"/>
  <c r="D8100" i="54"/>
  <c r="D8099" i="54"/>
  <c r="D8098" i="54"/>
  <c r="D8097" i="54"/>
  <c r="D8096" i="54"/>
  <c r="D8095" i="54"/>
  <c r="D8094" i="54"/>
  <c r="D8093" i="54"/>
  <c r="D8092" i="54"/>
  <c r="D8091" i="54"/>
  <c r="D8090" i="54"/>
  <c r="D8089" i="54"/>
  <c r="D8088" i="54"/>
  <c r="D8087" i="54"/>
  <c r="D8086" i="54"/>
  <c r="D8085" i="54"/>
  <c r="D8084" i="54"/>
  <c r="D8083" i="54"/>
  <c r="D8082" i="54"/>
  <c r="D8081" i="54"/>
  <c r="D8080" i="54"/>
  <c r="D8079" i="54"/>
  <c r="D8078" i="54"/>
  <c r="D8077" i="54"/>
  <c r="D8076" i="54"/>
  <c r="D8075" i="54"/>
  <c r="D8074" i="54"/>
  <c r="D8073" i="54"/>
  <c r="D8072" i="54"/>
  <c r="D8071" i="54"/>
  <c r="D8070" i="54"/>
  <c r="D8069" i="54"/>
  <c r="D8068" i="54"/>
  <c r="D8067" i="54"/>
  <c r="D8066" i="54"/>
  <c r="D8065" i="54"/>
  <c r="D8064" i="54"/>
  <c r="D8063" i="54"/>
  <c r="D8062" i="54"/>
  <c r="D8061" i="54"/>
  <c r="D8060" i="54"/>
  <c r="D8059" i="54"/>
  <c r="D8058" i="54"/>
  <c r="D8057" i="54"/>
  <c r="D8056" i="54"/>
  <c r="D8055" i="54"/>
  <c r="D8054" i="54"/>
  <c r="D8053" i="54"/>
  <c r="D8052" i="54"/>
  <c r="D8051" i="54"/>
  <c r="D8050" i="54"/>
  <c r="D8049" i="54"/>
  <c r="D8048" i="54"/>
  <c r="D8047" i="54"/>
  <c r="D8046" i="54"/>
  <c r="D8045" i="54"/>
  <c r="D8044" i="54"/>
  <c r="D8043" i="54"/>
  <c r="D8042" i="54"/>
  <c r="D8041" i="54"/>
  <c r="D8040" i="54"/>
  <c r="D8039" i="54"/>
  <c r="D8038" i="54"/>
  <c r="D8037" i="54"/>
  <c r="D8036" i="54"/>
  <c r="D8035" i="54"/>
  <c r="D8034" i="54"/>
  <c r="D8033" i="54"/>
  <c r="D8032" i="54"/>
  <c r="D8031" i="54"/>
  <c r="D8030" i="54"/>
  <c r="D8029" i="54"/>
  <c r="D8028" i="54"/>
  <c r="D8027" i="54"/>
  <c r="D8026" i="54"/>
  <c r="D8025" i="54"/>
  <c r="D8024" i="54"/>
  <c r="D8023" i="54"/>
  <c r="D8022" i="54"/>
  <c r="D8021" i="54"/>
  <c r="D8020" i="54"/>
  <c r="D8019" i="54"/>
  <c r="D8018" i="54"/>
  <c r="D8017" i="54"/>
  <c r="D8016" i="54"/>
  <c r="D8015" i="54"/>
  <c r="D8014" i="54"/>
  <c r="D8013" i="54"/>
  <c r="D8012" i="54"/>
  <c r="D8011" i="54"/>
  <c r="D8010" i="54"/>
  <c r="D8009" i="54"/>
  <c r="D8008" i="54"/>
  <c r="D8007" i="54"/>
  <c r="D8006" i="54"/>
  <c r="D8005" i="54"/>
  <c r="D8004" i="54"/>
  <c r="D8003" i="54"/>
  <c r="D8002" i="54"/>
  <c r="D8001" i="54"/>
  <c r="D8000" i="54"/>
  <c r="D7999" i="54"/>
  <c r="D7998" i="54"/>
  <c r="D7997" i="54"/>
  <c r="D7996" i="54"/>
  <c r="D7995" i="54"/>
  <c r="D7994" i="54"/>
  <c r="D7993" i="54"/>
  <c r="D7992" i="54"/>
  <c r="D7991" i="54"/>
  <c r="D7990" i="54"/>
  <c r="D7989" i="54"/>
  <c r="D7988" i="54"/>
  <c r="D7987" i="54"/>
  <c r="D7986" i="54"/>
  <c r="D7985" i="54"/>
  <c r="D7984" i="54"/>
  <c r="D7983" i="54"/>
  <c r="D7982" i="54"/>
  <c r="D7981" i="54"/>
  <c r="D7980" i="54"/>
  <c r="D7979" i="54"/>
  <c r="D7978" i="54"/>
  <c r="D7977" i="54"/>
  <c r="D7976" i="54"/>
  <c r="D7975" i="54"/>
  <c r="D7974" i="54"/>
  <c r="D7973" i="54"/>
  <c r="D7972" i="54"/>
  <c r="D7971" i="54"/>
  <c r="D7970" i="54"/>
  <c r="D7969" i="54"/>
  <c r="D7968" i="54"/>
  <c r="D7967" i="54"/>
  <c r="D7966" i="54"/>
  <c r="D7965" i="54"/>
  <c r="D7964" i="54"/>
  <c r="D7963" i="54"/>
  <c r="D7962" i="54"/>
  <c r="D7961" i="54"/>
  <c r="D7960" i="54"/>
  <c r="D7959" i="54"/>
  <c r="D7958" i="54"/>
  <c r="D7957" i="54"/>
  <c r="D7956" i="54"/>
  <c r="D7955" i="54"/>
  <c r="D7954" i="54"/>
  <c r="D7953" i="54"/>
  <c r="D7952" i="54"/>
  <c r="D7951" i="54"/>
  <c r="D7950" i="54"/>
  <c r="D7949" i="54"/>
  <c r="D7948" i="54"/>
  <c r="D7947" i="54"/>
  <c r="D7946" i="54"/>
  <c r="D7945" i="54"/>
  <c r="D7944" i="54"/>
  <c r="D7943" i="54"/>
  <c r="D7942" i="54"/>
  <c r="D7941" i="54"/>
  <c r="D7940" i="54"/>
  <c r="D7939" i="54"/>
  <c r="D7938" i="54"/>
  <c r="D7937" i="54"/>
  <c r="D7936" i="54"/>
  <c r="D7935" i="54"/>
  <c r="D7934" i="54"/>
  <c r="D7933" i="54"/>
  <c r="D7932" i="54"/>
  <c r="D7931" i="54"/>
  <c r="D7930" i="54"/>
  <c r="D7929" i="54"/>
  <c r="D7928" i="54"/>
  <c r="D7927" i="54"/>
  <c r="D7926" i="54"/>
  <c r="D7925" i="54"/>
  <c r="D7924" i="54"/>
  <c r="D7923" i="54"/>
  <c r="D7922" i="54"/>
  <c r="D7921" i="54"/>
  <c r="D7920" i="54"/>
  <c r="D7919" i="54"/>
  <c r="D7918" i="54"/>
  <c r="D7917" i="54"/>
  <c r="D7916" i="54"/>
  <c r="D7915" i="54"/>
  <c r="D7914" i="54"/>
  <c r="D7913" i="54"/>
  <c r="D7912" i="54"/>
  <c r="D7911" i="54"/>
  <c r="D7910" i="54"/>
  <c r="D7909" i="54"/>
  <c r="D7908" i="54"/>
  <c r="D7907" i="54"/>
  <c r="D7906" i="54"/>
  <c r="D7905" i="54"/>
  <c r="D7904" i="54"/>
  <c r="D7903" i="54"/>
  <c r="D7902" i="54"/>
  <c r="D7901" i="54"/>
  <c r="D7900" i="54"/>
  <c r="D7899" i="54"/>
  <c r="D7898" i="54"/>
  <c r="D7897" i="54"/>
  <c r="D7896" i="54"/>
  <c r="D7895" i="54"/>
  <c r="D7894" i="54"/>
  <c r="D7893" i="54"/>
  <c r="D7892" i="54"/>
  <c r="D7891" i="54"/>
  <c r="D7890" i="54"/>
  <c r="D7889" i="54"/>
  <c r="D7888" i="54"/>
  <c r="D7887" i="54"/>
  <c r="D7886" i="54"/>
  <c r="D7885" i="54"/>
  <c r="D7884" i="54"/>
  <c r="D7883" i="54"/>
  <c r="D7882" i="54"/>
  <c r="D7881" i="54"/>
  <c r="D7880" i="54"/>
  <c r="D7879" i="54"/>
  <c r="D7878" i="54"/>
  <c r="D7877" i="54"/>
  <c r="D7876" i="54"/>
  <c r="D7875" i="54"/>
  <c r="D7874" i="54"/>
  <c r="D7873" i="54"/>
  <c r="D7872" i="54"/>
  <c r="D7871" i="54"/>
  <c r="D7870" i="54"/>
  <c r="D7869" i="54"/>
  <c r="D7868" i="54"/>
  <c r="D7867" i="54"/>
  <c r="D7866" i="54"/>
  <c r="D7865" i="54"/>
  <c r="D7864" i="54"/>
  <c r="D7863" i="54"/>
  <c r="D7862" i="54"/>
  <c r="D7861" i="54"/>
  <c r="D7860" i="54"/>
  <c r="D7859" i="54"/>
  <c r="D7858" i="54"/>
  <c r="D7857" i="54"/>
  <c r="D7856" i="54"/>
  <c r="D7855" i="54"/>
  <c r="D7854" i="54"/>
  <c r="D7853" i="54"/>
  <c r="D7852" i="54"/>
  <c r="D7851" i="54"/>
  <c r="D7850" i="54"/>
  <c r="D7849" i="54"/>
  <c r="D7848" i="54"/>
  <c r="D7847" i="54"/>
  <c r="D7846" i="54"/>
  <c r="D7845" i="54"/>
  <c r="D7844" i="54"/>
  <c r="D7843" i="54"/>
  <c r="D7842" i="54"/>
  <c r="D7841" i="54"/>
  <c r="D7840" i="54"/>
  <c r="D7839" i="54"/>
  <c r="D7838" i="54"/>
  <c r="D7837" i="54"/>
  <c r="D7836" i="54"/>
  <c r="D7835" i="54"/>
  <c r="D7834" i="54"/>
  <c r="D7833" i="54"/>
  <c r="D7832" i="54"/>
  <c r="D7831" i="54"/>
  <c r="D7830" i="54"/>
  <c r="D7829" i="54"/>
  <c r="D7828" i="54"/>
  <c r="D7827" i="54"/>
  <c r="D7826" i="54"/>
  <c r="D7825" i="54"/>
  <c r="D7824" i="54"/>
  <c r="D7823" i="54"/>
  <c r="D7822" i="54"/>
  <c r="D7821" i="54"/>
  <c r="D7820" i="54"/>
  <c r="D7819" i="54"/>
  <c r="D7818" i="54"/>
  <c r="D7817" i="54"/>
  <c r="D7816" i="54"/>
  <c r="D7815" i="54"/>
  <c r="D7814" i="54"/>
  <c r="D7813" i="54"/>
  <c r="D7812" i="54"/>
  <c r="D7811" i="54"/>
  <c r="D7810" i="54"/>
  <c r="D7809" i="54"/>
  <c r="D7808" i="54"/>
  <c r="D7807" i="54"/>
  <c r="D7806" i="54"/>
  <c r="D7805" i="54"/>
  <c r="D7804" i="54"/>
  <c r="D7803" i="54"/>
  <c r="D7802" i="54"/>
  <c r="D7801" i="54"/>
  <c r="D7800" i="54"/>
  <c r="D7799" i="54"/>
  <c r="D7798" i="54"/>
  <c r="D7797" i="54"/>
  <c r="D7796" i="54"/>
  <c r="D7795" i="54"/>
  <c r="D7794" i="54"/>
  <c r="D7793" i="54"/>
  <c r="D7792" i="54"/>
  <c r="D7791" i="54"/>
  <c r="D7790" i="54"/>
  <c r="D7789" i="54"/>
  <c r="D7788" i="54"/>
  <c r="D7787" i="54"/>
  <c r="D7786" i="54"/>
  <c r="D7785" i="54"/>
  <c r="D7784" i="54"/>
  <c r="D7783" i="54"/>
  <c r="D7782" i="54"/>
  <c r="D7781" i="54"/>
  <c r="D7780" i="54"/>
  <c r="D7779" i="54"/>
  <c r="D7778" i="54"/>
  <c r="D7777" i="54"/>
  <c r="D7776" i="54"/>
  <c r="D7775" i="54"/>
  <c r="D7774" i="54"/>
  <c r="D7773" i="54"/>
  <c r="D7772" i="54"/>
  <c r="D7771" i="54"/>
  <c r="D7770" i="54"/>
  <c r="D7769" i="54"/>
  <c r="D7768" i="54"/>
  <c r="D7767" i="54"/>
  <c r="D7766" i="54"/>
  <c r="D7765" i="54"/>
  <c r="D7764" i="54"/>
  <c r="D7763" i="54"/>
  <c r="D7762" i="54"/>
  <c r="D7761" i="54"/>
  <c r="D7760" i="54"/>
  <c r="D7759" i="54"/>
  <c r="D7758" i="54"/>
  <c r="D7757" i="54"/>
  <c r="D7756" i="54"/>
  <c r="D7755" i="54"/>
  <c r="D7754" i="54"/>
  <c r="D7753" i="54"/>
  <c r="D7752" i="54"/>
  <c r="D7751" i="54"/>
  <c r="D7750" i="54"/>
  <c r="D7749" i="54"/>
  <c r="D7748" i="54"/>
  <c r="D7747" i="54"/>
  <c r="D7746" i="54"/>
  <c r="D7745" i="54"/>
  <c r="D7744" i="54"/>
  <c r="D7743" i="54"/>
  <c r="D7742" i="54"/>
  <c r="D7741" i="54"/>
  <c r="D7740" i="54"/>
  <c r="D7739" i="54"/>
  <c r="D7738" i="54"/>
  <c r="D7737" i="54"/>
  <c r="D7736" i="54"/>
  <c r="D7735" i="54"/>
  <c r="D7734" i="54"/>
  <c r="D7733" i="54"/>
  <c r="D7732" i="54"/>
  <c r="D7731" i="54"/>
  <c r="D7730" i="54"/>
  <c r="D7729" i="54"/>
  <c r="D7728" i="54"/>
  <c r="D7727" i="54"/>
  <c r="D7726" i="54"/>
  <c r="D7725" i="54"/>
  <c r="D7724" i="54"/>
  <c r="D7723" i="54"/>
  <c r="D7722" i="54"/>
  <c r="D7721" i="54"/>
  <c r="D7720" i="54"/>
  <c r="D7719" i="54"/>
  <c r="D7718" i="54"/>
  <c r="D7717" i="54"/>
  <c r="D7716" i="54"/>
  <c r="D7715" i="54"/>
  <c r="D7714" i="54"/>
  <c r="D7713" i="54"/>
  <c r="D7712" i="54"/>
  <c r="D7711" i="54"/>
  <c r="D7710" i="54"/>
  <c r="D7709" i="54"/>
  <c r="D7708" i="54"/>
  <c r="D7707" i="54"/>
  <c r="D7706" i="54"/>
  <c r="D7705" i="54"/>
  <c r="D7704" i="54"/>
  <c r="D7703" i="54"/>
  <c r="D7702" i="54"/>
  <c r="D7701" i="54"/>
  <c r="D7700" i="54"/>
  <c r="D7699" i="54"/>
  <c r="D7698" i="54"/>
  <c r="D7697" i="54"/>
  <c r="D7696" i="54"/>
  <c r="D7695" i="54"/>
  <c r="D7694" i="54"/>
  <c r="D7693" i="54"/>
  <c r="D7692" i="54"/>
  <c r="D7691" i="54"/>
  <c r="D7690" i="54"/>
  <c r="D7689" i="54"/>
  <c r="D7688" i="54"/>
  <c r="D7687" i="54"/>
  <c r="D7686" i="54"/>
  <c r="D7685" i="54"/>
  <c r="D7684" i="54"/>
  <c r="D7683" i="54"/>
  <c r="D7682" i="54"/>
  <c r="D7681" i="54"/>
  <c r="D7680" i="54"/>
  <c r="D7679" i="54"/>
  <c r="D7678" i="54"/>
  <c r="D7677" i="54"/>
  <c r="D7676" i="54"/>
  <c r="D7675" i="54"/>
  <c r="D7674" i="54"/>
  <c r="D7673" i="54"/>
  <c r="D7672" i="54"/>
  <c r="D7671" i="54"/>
  <c r="D7670" i="54"/>
  <c r="D7669" i="54"/>
  <c r="D7668" i="54"/>
  <c r="D7667" i="54"/>
  <c r="D7666" i="54"/>
  <c r="D7665" i="54"/>
  <c r="D7664" i="54"/>
  <c r="D7663" i="54"/>
  <c r="D7662" i="54"/>
  <c r="D7661" i="54"/>
  <c r="D7660" i="54"/>
  <c r="D7659" i="54"/>
  <c r="D7658" i="54"/>
  <c r="D7657" i="54"/>
  <c r="D7656" i="54"/>
  <c r="D7655" i="54"/>
  <c r="D7654" i="54"/>
  <c r="D7653" i="54"/>
  <c r="D7652" i="54"/>
  <c r="D7651" i="54"/>
  <c r="D7650" i="54"/>
  <c r="D7649" i="54"/>
  <c r="D7648" i="54"/>
  <c r="D7647" i="54"/>
  <c r="D7646" i="54"/>
  <c r="D7645" i="54"/>
  <c r="D7644" i="54"/>
  <c r="D7643" i="54"/>
  <c r="D7642" i="54"/>
  <c r="D7641" i="54"/>
  <c r="D7640" i="54"/>
  <c r="D7639" i="54"/>
  <c r="D7638" i="54"/>
  <c r="D7637" i="54"/>
  <c r="D7636" i="54"/>
  <c r="D7635" i="54"/>
  <c r="D7634" i="54"/>
  <c r="D7633" i="54"/>
  <c r="D7632" i="54"/>
  <c r="D7631" i="54"/>
  <c r="D7630" i="54"/>
  <c r="D7629" i="54"/>
  <c r="D7628" i="54"/>
  <c r="D7627" i="54"/>
  <c r="D7626" i="54"/>
  <c r="D7625" i="54"/>
  <c r="D7624" i="54"/>
  <c r="D7623" i="54"/>
  <c r="D7622" i="54"/>
  <c r="D7621" i="54"/>
  <c r="D7620" i="54"/>
  <c r="D7619" i="54"/>
  <c r="D7618" i="54"/>
  <c r="D7617" i="54"/>
  <c r="D7616" i="54"/>
  <c r="D7615" i="54"/>
  <c r="D7614" i="54"/>
  <c r="D7613" i="54"/>
  <c r="D7612" i="54"/>
  <c r="D7611" i="54"/>
  <c r="D7610" i="54"/>
  <c r="D7609" i="54"/>
  <c r="D7608" i="54"/>
  <c r="D7607" i="54"/>
  <c r="D7606" i="54"/>
  <c r="D7605" i="54"/>
  <c r="D7604" i="54"/>
  <c r="D7603" i="54"/>
  <c r="D7602" i="54"/>
  <c r="D7601" i="54"/>
  <c r="D7600" i="54"/>
  <c r="D7599" i="54"/>
  <c r="D7598" i="54"/>
  <c r="D7597" i="54"/>
  <c r="D7596" i="54"/>
  <c r="D7595" i="54"/>
  <c r="D7594" i="54"/>
  <c r="D7593" i="54"/>
  <c r="D7592" i="54"/>
  <c r="D7591" i="54"/>
  <c r="D7590" i="54"/>
  <c r="D7589" i="54"/>
  <c r="D7588" i="54"/>
  <c r="D7587" i="54"/>
  <c r="D7586" i="54"/>
  <c r="D7585" i="54"/>
  <c r="D7584" i="54"/>
  <c r="D7583" i="54"/>
  <c r="D7582" i="54"/>
  <c r="D7581" i="54"/>
  <c r="D7580" i="54"/>
  <c r="D7579" i="54"/>
  <c r="D7578" i="54"/>
  <c r="D7577" i="54"/>
  <c r="D7576" i="54"/>
  <c r="D7575" i="54"/>
  <c r="D7574" i="54"/>
  <c r="D7573" i="54"/>
  <c r="D7572" i="54"/>
  <c r="D7571" i="54"/>
  <c r="D7570" i="54"/>
  <c r="D7569" i="54"/>
  <c r="D7568" i="54"/>
  <c r="D7567" i="54"/>
  <c r="D7566" i="54"/>
  <c r="D7565" i="54"/>
  <c r="D7564" i="54"/>
  <c r="D7563" i="54"/>
  <c r="D7562" i="54"/>
  <c r="D7561" i="54"/>
  <c r="D7560" i="54"/>
  <c r="D7559" i="54"/>
  <c r="D7558" i="54"/>
  <c r="D7557" i="54"/>
  <c r="D7556" i="54"/>
  <c r="D7555" i="54"/>
  <c r="D7554" i="54"/>
  <c r="D7553" i="54"/>
  <c r="D7552" i="54"/>
  <c r="D7551" i="54"/>
  <c r="D7550" i="54"/>
  <c r="D7549" i="54"/>
  <c r="D7548" i="54"/>
  <c r="D7547" i="54"/>
  <c r="D7546" i="54"/>
  <c r="D7545" i="54"/>
  <c r="D7544" i="54"/>
  <c r="D7543" i="54"/>
  <c r="D7542" i="54"/>
  <c r="D7541" i="54"/>
  <c r="D7540" i="54"/>
  <c r="D7539" i="54"/>
  <c r="D7538" i="54"/>
  <c r="D7537" i="54"/>
  <c r="D7536" i="54"/>
  <c r="D7535" i="54"/>
  <c r="D7534" i="54"/>
  <c r="D7533" i="54"/>
  <c r="D7532" i="54"/>
  <c r="D7531" i="54"/>
  <c r="D7530" i="54"/>
  <c r="D7529" i="54"/>
  <c r="D7528" i="54"/>
  <c r="D7527" i="54"/>
  <c r="D7526" i="54"/>
  <c r="D7525" i="54"/>
  <c r="D7524" i="54"/>
  <c r="D7523" i="54"/>
  <c r="D7522" i="54"/>
  <c r="D7521" i="54"/>
  <c r="D7520" i="54"/>
  <c r="D7519" i="54"/>
  <c r="D7518" i="54"/>
  <c r="D7517" i="54"/>
  <c r="D7516" i="54"/>
  <c r="D7515" i="54"/>
  <c r="D7514" i="54"/>
  <c r="D7513" i="54"/>
  <c r="D7512" i="54"/>
  <c r="D7511" i="54"/>
  <c r="D7510" i="54"/>
  <c r="D7509" i="54"/>
  <c r="D7508" i="54"/>
  <c r="D7507" i="54"/>
  <c r="D7506" i="54"/>
  <c r="D7505" i="54"/>
  <c r="D7504" i="54"/>
  <c r="D7503" i="54"/>
  <c r="D7502" i="54"/>
  <c r="D7501" i="54"/>
  <c r="D7500" i="54"/>
  <c r="D7499" i="54"/>
  <c r="D7498" i="54"/>
  <c r="D7497" i="54"/>
  <c r="D7496" i="54"/>
  <c r="D7495" i="54"/>
  <c r="D7494" i="54"/>
  <c r="D7493" i="54"/>
  <c r="D7492" i="54"/>
  <c r="D7491" i="54"/>
  <c r="D7490" i="54"/>
  <c r="D7489" i="54"/>
  <c r="D7488" i="54"/>
  <c r="D7487" i="54"/>
  <c r="D7486" i="54"/>
  <c r="D7485" i="54"/>
  <c r="D7484" i="54"/>
  <c r="D7483" i="54"/>
  <c r="D7482" i="54"/>
  <c r="D7481" i="54"/>
  <c r="D7480" i="54"/>
  <c r="D7479" i="54"/>
  <c r="D7478" i="54"/>
  <c r="D7477" i="54"/>
  <c r="D7476" i="54"/>
  <c r="D7475" i="54"/>
  <c r="D7474" i="54"/>
  <c r="D7473" i="54"/>
  <c r="D7472" i="54"/>
  <c r="D7471" i="54"/>
  <c r="D7470" i="54"/>
  <c r="D7469" i="54"/>
  <c r="D7468" i="54"/>
  <c r="D7467" i="54"/>
  <c r="D7466" i="54"/>
  <c r="D7465" i="54"/>
  <c r="D7464" i="54"/>
  <c r="D7463" i="54"/>
  <c r="D7462" i="54"/>
  <c r="D7461" i="54"/>
  <c r="D7460" i="54"/>
  <c r="D7459" i="54"/>
  <c r="D7458" i="54"/>
  <c r="D7457" i="54"/>
  <c r="D7456" i="54"/>
  <c r="D7455" i="54"/>
  <c r="D7454" i="54"/>
  <c r="D7453" i="54"/>
  <c r="D7452" i="54"/>
  <c r="D7451" i="54"/>
  <c r="D7450" i="54"/>
  <c r="D7449" i="54"/>
  <c r="D7448" i="54"/>
  <c r="D7447" i="54"/>
  <c r="D7446" i="54"/>
  <c r="D7445" i="54"/>
  <c r="D7444" i="54"/>
  <c r="D7443" i="54"/>
  <c r="D7442" i="54"/>
  <c r="D7441" i="54"/>
  <c r="D7440" i="54"/>
  <c r="D7439" i="54"/>
  <c r="D7438" i="54"/>
  <c r="D7437" i="54"/>
  <c r="D7436" i="54"/>
  <c r="D7435" i="54"/>
  <c r="D7434" i="54"/>
  <c r="D7433" i="54"/>
  <c r="D7432" i="54"/>
  <c r="D7431" i="54"/>
  <c r="D7430" i="54"/>
  <c r="D7429" i="54"/>
  <c r="D7428" i="54"/>
  <c r="D7427" i="54"/>
  <c r="D7426" i="54"/>
  <c r="D7425" i="54"/>
  <c r="D7424" i="54"/>
  <c r="D7423" i="54"/>
  <c r="D7422" i="54"/>
  <c r="D7421" i="54"/>
  <c r="D7420" i="54"/>
  <c r="D7419" i="54"/>
  <c r="D7418" i="54"/>
  <c r="D7417" i="54"/>
  <c r="D7416" i="54"/>
  <c r="D7415" i="54"/>
  <c r="D7414" i="54"/>
  <c r="D7413" i="54"/>
  <c r="D7412" i="54"/>
  <c r="D7411" i="54"/>
  <c r="D7410" i="54"/>
  <c r="D7409" i="54"/>
  <c r="D7408" i="54"/>
  <c r="D7407" i="54"/>
  <c r="D7406" i="54"/>
  <c r="D7405" i="54"/>
  <c r="D7404" i="54"/>
  <c r="D7403" i="54"/>
  <c r="D7402" i="54"/>
  <c r="D7401" i="54"/>
  <c r="D7400" i="54"/>
  <c r="D7399" i="54"/>
  <c r="D7398" i="54"/>
  <c r="D7397" i="54"/>
  <c r="D7396" i="54"/>
  <c r="D7395" i="54"/>
  <c r="D7394" i="54"/>
  <c r="D7393" i="54"/>
  <c r="D7392" i="54"/>
  <c r="D7391" i="54"/>
  <c r="D7390" i="54"/>
  <c r="D7389" i="54"/>
  <c r="D7388" i="54"/>
  <c r="D7387" i="54"/>
  <c r="D7386" i="54"/>
  <c r="D7385" i="54"/>
  <c r="D7384" i="54"/>
  <c r="D7383" i="54"/>
  <c r="D7382" i="54"/>
  <c r="D7381" i="54"/>
  <c r="D7380" i="54"/>
  <c r="D7379" i="54"/>
  <c r="D7378" i="54"/>
  <c r="D7377" i="54"/>
  <c r="D7376" i="54"/>
  <c r="D7375" i="54"/>
  <c r="D7374" i="54"/>
  <c r="D7373" i="54"/>
  <c r="D7372" i="54"/>
  <c r="D7371" i="54"/>
  <c r="D7370" i="54"/>
  <c r="D7369" i="54"/>
  <c r="D7368" i="54"/>
  <c r="D7367" i="54"/>
  <c r="D7366" i="54"/>
  <c r="D7365" i="54"/>
  <c r="D7364" i="54"/>
  <c r="D7363" i="54"/>
  <c r="D7362" i="54"/>
  <c r="D7361" i="54"/>
  <c r="D7360" i="54"/>
  <c r="D7359" i="54"/>
  <c r="D7358" i="54"/>
  <c r="D7357" i="54"/>
  <c r="D7356" i="54"/>
  <c r="D7355" i="54"/>
  <c r="D7354" i="54"/>
  <c r="D7353" i="54"/>
  <c r="D7352" i="54"/>
  <c r="D7351" i="54"/>
  <c r="D7350" i="54"/>
  <c r="D7349" i="54"/>
  <c r="D7348" i="54"/>
  <c r="D7347" i="54"/>
  <c r="D7346" i="54"/>
  <c r="D7345" i="54"/>
  <c r="D7344" i="54"/>
  <c r="D7343" i="54"/>
  <c r="D7342" i="54"/>
  <c r="D7341" i="54"/>
  <c r="D7340" i="54"/>
  <c r="D7339" i="54"/>
  <c r="D7338" i="54"/>
  <c r="D7337" i="54"/>
  <c r="D7336" i="54"/>
  <c r="D7335" i="54"/>
  <c r="D7334" i="54"/>
  <c r="D7333" i="54"/>
  <c r="D7332" i="54"/>
  <c r="D7331" i="54"/>
  <c r="D7330" i="54"/>
  <c r="D7329" i="54"/>
  <c r="D7328" i="54"/>
  <c r="D7327" i="54"/>
  <c r="D7326" i="54"/>
  <c r="D7325" i="54"/>
  <c r="D7324" i="54"/>
  <c r="D7323" i="54"/>
  <c r="D7322" i="54"/>
  <c r="D7321" i="54"/>
  <c r="D7320" i="54"/>
  <c r="D7319" i="54"/>
  <c r="D7318" i="54"/>
  <c r="D7317" i="54"/>
  <c r="D7316" i="54"/>
  <c r="D7315" i="54"/>
  <c r="D7314" i="54"/>
  <c r="D7313" i="54"/>
  <c r="D7312" i="54"/>
  <c r="D7311" i="54"/>
  <c r="D7310" i="54"/>
  <c r="D7309" i="54"/>
  <c r="D7308" i="54"/>
  <c r="D7307" i="54"/>
  <c r="D7306" i="54"/>
  <c r="D7305" i="54"/>
  <c r="D7304" i="54"/>
  <c r="D7303" i="54"/>
  <c r="D7302" i="54"/>
  <c r="D7301" i="54"/>
  <c r="D7300" i="54"/>
  <c r="D7299" i="54"/>
  <c r="D7298" i="54"/>
  <c r="D7297" i="54"/>
  <c r="D7296" i="54"/>
  <c r="D7295" i="54"/>
  <c r="D7294" i="54"/>
  <c r="D7293" i="54"/>
  <c r="D7292" i="54"/>
  <c r="D7291" i="54"/>
  <c r="D7290" i="54"/>
  <c r="D7289" i="54"/>
  <c r="D7288" i="54"/>
  <c r="D7287" i="54"/>
  <c r="D7286" i="54"/>
  <c r="D7285" i="54"/>
  <c r="D7284" i="54"/>
  <c r="D7283" i="54"/>
  <c r="D7282" i="54"/>
  <c r="D7281" i="54"/>
  <c r="D7280" i="54"/>
  <c r="D7279" i="54"/>
  <c r="D7278" i="54"/>
  <c r="D7277" i="54"/>
  <c r="D7276" i="54"/>
  <c r="D7275" i="54"/>
  <c r="D7274" i="54"/>
  <c r="D7273" i="54"/>
  <c r="D7272" i="54"/>
  <c r="D7271" i="54"/>
  <c r="D7270" i="54"/>
  <c r="D7269" i="54"/>
  <c r="D7268" i="54"/>
  <c r="D7267" i="54"/>
  <c r="D7266" i="54"/>
  <c r="D7265" i="54"/>
  <c r="D7264" i="54"/>
  <c r="D7263" i="54"/>
  <c r="D7262" i="54"/>
  <c r="D7261" i="54"/>
  <c r="D7260" i="54"/>
  <c r="D7259" i="54"/>
  <c r="D7258" i="54"/>
  <c r="D7257" i="54"/>
  <c r="D7256" i="54"/>
  <c r="D7255" i="54"/>
  <c r="D7254" i="54"/>
  <c r="D7253" i="54"/>
  <c r="D7252" i="54"/>
  <c r="D7251" i="54"/>
  <c r="D7250" i="54"/>
  <c r="D7249" i="54"/>
  <c r="D7248" i="54"/>
  <c r="D7247" i="54"/>
  <c r="D7246" i="54"/>
  <c r="D7245" i="54"/>
  <c r="D7244" i="54"/>
  <c r="D7243" i="54"/>
  <c r="D7242" i="54"/>
  <c r="D7241" i="54"/>
  <c r="D7240" i="54"/>
  <c r="D7239" i="54"/>
  <c r="D7238" i="54"/>
  <c r="D7237" i="54"/>
  <c r="D7236" i="54"/>
  <c r="D7235" i="54"/>
  <c r="D7234" i="54"/>
  <c r="D7233" i="54"/>
  <c r="D7232" i="54"/>
  <c r="D7231" i="54"/>
  <c r="D7230" i="54"/>
  <c r="D7229" i="54"/>
  <c r="D7228" i="54"/>
  <c r="D7227" i="54"/>
  <c r="D7226" i="54"/>
  <c r="D7225" i="54"/>
  <c r="D7224" i="54"/>
  <c r="D7223" i="54"/>
  <c r="D7222" i="54"/>
  <c r="D7221" i="54"/>
  <c r="D7220" i="54"/>
  <c r="D7219" i="54"/>
  <c r="D7218" i="54"/>
  <c r="D7217" i="54"/>
  <c r="D7216" i="54"/>
  <c r="D7215" i="54"/>
  <c r="D7214" i="54"/>
  <c r="D7213" i="54"/>
  <c r="D7212" i="54"/>
  <c r="D7211" i="54"/>
  <c r="D7210" i="54"/>
  <c r="D7209" i="54"/>
  <c r="D7208" i="54"/>
  <c r="D7207" i="54"/>
  <c r="D7206" i="54"/>
  <c r="D7205" i="54"/>
  <c r="D7204" i="54"/>
  <c r="D7203" i="54"/>
  <c r="D7202" i="54"/>
  <c r="D7201" i="54"/>
  <c r="D7200" i="54"/>
  <c r="D7199" i="54"/>
  <c r="D7198" i="54"/>
  <c r="D7197" i="54"/>
  <c r="D7196" i="54"/>
  <c r="D7195" i="54"/>
  <c r="D7194" i="54"/>
  <c r="D7193" i="54"/>
  <c r="D7192" i="54"/>
  <c r="D7191" i="54"/>
  <c r="D7190" i="54"/>
  <c r="D7189" i="54"/>
  <c r="D7188" i="54"/>
  <c r="D7187" i="54"/>
  <c r="D7186" i="54"/>
  <c r="D7185" i="54"/>
  <c r="D7184" i="54"/>
  <c r="D7183" i="54"/>
  <c r="D7182" i="54"/>
  <c r="D7181" i="54"/>
  <c r="D7180" i="54"/>
  <c r="D7179" i="54"/>
  <c r="D7178" i="54"/>
  <c r="D7177" i="54"/>
  <c r="D7176" i="54"/>
  <c r="D7175" i="54"/>
  <c r="D7174" i="54"/>
  <c r="D7173" i="54"/>
  <c r="D7172" i="54"/>
  <c r="D7171" i="54"/>
  <c r="D7170" i="54"/>
  <c r="D7169" i="54"/>
  <c r="D7168" i="54"/>
  <c r="D7167" i="54"/>
  <c r="D7166" i="54"/>
  <c r="D7165" i="54"/>
  <c r="D7164" i="54"/>
  <c r="D7163" i="54"/>
  <c r="D7162" i="54"/>
  <c r="D7161" i="54"/>
  <c r="D7160" i="54"/>
  <c r="D7159" i="54"/>
  <c r="D7158" i="54"/>
  <c r="D7157" i="54"/>
  <c r="D7156" i="54"/>
  <c r="D7155" i="54"/>
  <c r="D7154" i="54"/>
  <c r="D7153" i="54"/>
  <c r="D7152" i="54"/>
  <c r="D7151" i="54"/>
  <c r="D7150" i="54"/>
  <c r="D7149" i="54"/>
  <c r="D7148" i="54"/>
  <c r="D7147" i="54"/>
  <c r="D7146" i="54"/>
  <c r="D7145" i="54"/>
  <c r="D7144" i="54"/>
  <c r="D7143" i="54"/>
  <c r="D7142" i="54"/>
  <c r="D7141" i="54"/>
  <c r="D7140" i="54"/>
  <c r="D7139" i="54"/>
  <c r="D7138" i="54"/>
  <c r="D7137" i="54"/>
  <c r="D7136" i="54"/>
  <c r="D7135" i="54"/>
  <c r="D7134" i="54"/>
  <c r="D7133" i="54"/>
  <c r="D7132" i="54"/>
  <c r="D7131" i="54"/>
  <c r="D7130" i="54"/>
  <c r="D7129" i="54"/>
  <c r="D7128" i="54"/>
  <c r="D7127" i="54"/>
  <c r="D7126" i="54"/>
  <c r="D7125" i="54"/>
  <c r="D7124" i="54"/>
  <c r="D7123" i="54"/>
  <c r="D7122" i="54"/>
  <c r="D7121" i="54"/>
  <c r="D7120" i="54"/>
  <c r="D7119" i="54"/>
  <c r="D7118" i="54"/>
  <c r="D7117" i="54"/>
  <c r="D7116" i="54"/>
  <c r="D7115" i="54"/>
  <c r="D7114" i="54"/>
  <c r="D7113" i="54"/>
  <c r="D7112" i="54"/>
  <c r="D7111" i="54"/>
  <c r="D7110" i="54"/>
  <c r="D7109" i="54"/>
  <c r="D7108" i="54"/>
  <c r="D7107" i="54"/>
  <c r="D7106" i="54"/>
  <c r="D7105" i="54"/>
  <c r="D7104" i="54"/>
  <c r="D7103" i="54"/>
  <c r="D7102" i="54"/>
  <c r="D7101" i="54"/>
  <c r="D7100" i="54"/>
  <c r="D7099" i="54"/>
  <c r="D7098" i="54"/>
  <c r="D7097" i="54"/>
  <c r="D7096" i="54"/>
  <c r="D7095" i="54"/>
  <c r="D7094" i="54"/>
  <c r="D7093" i="54"/>
  <c r="D7092" i="54"/>
  <c r="D7091" i="54"/>
  <c r="D7090" i="54"/>
  <c r="D7089" i="54"/>
  <c r="D7088" i="54"/>
  <c r="D7087" i="54"/>
  <c r="D7086" i="54"/>
  <c r="D7085" i="54"/>
  <c r="D7084" i="54"/>
  <c r="D7083" i="54"/>
  <c r="D7082" i="54"/>
  <c r="D7081" i="54"/>
  <c r="D7080" i="54"/>
  <c r="D7079" i="54"/>
  <c r="D7078" i="54"/>
  <c r="D7077" i="54"/>
  <c r="D7076" i="54"/>
  <c r="D7075" i="54"/>
  <c r="D7074" i="54"/>
  <c r="D7073" i="54"/>
  <c r="D7072" i="54"/>
  <c r="D7071" i="54"/>
  <c r="D7070" i="54"/>
  <c r="D7069" i="54"/>
  <c r="D7068" i="54"/>
  <c r="D7067" i="54"/>
  <c r="D7066" i="54"/>
  <c r="D7065" i="54"/>
  <c r="D7064" i="54"/>
  <c r="D7063" i="54"/>
  <c r="D7062" i="54"/>
  <c r="D7061" i="54"/>
  <c r="D7060" i="54"/>
  <c r="D7059" i="54"/>
  <c r="D7058" i="54"/>
  <c r="D7057" i="54"/>
  <c r="D7056" i="54"/>
  <c r="D7055" i="54"/>
  <c r="D7054" i="54"/>
  <c r="D7053" i="54"/>
  <c r="D7052" i="54"/>
  <c r="D7051" i="54"/>
  <c r="D7050" i="54"/>
  <c r="D7049" i="54"/>
  <c r="D7048" i="54"/>
  <c r="D7047" i="54"/>
  <c r="D7046" i="54"/>
  <c r="D7045" i="54"/>
  <c r="D7044" i="54"/>
  <c r="D7043" i="54"/>
  <c r="D7042" i="54"/>
  <c r="D7041" i="54"/>
  <c r="D7040" i="54"/>
  <c r="D7039" i="54"/>
  <c r="D7038" i="54"/>
  <c r="D7037" i="54"/>
  <c r="D7036" i="54"/>
  <c r="D7035" i="54"/>
  <c r="D7034" i="54"/>
  <c r="D7033" i="54"/>
  <c r="D7032" i="54"/>
  <c r="D7031" i="54"/>
  <c r="D7030" i="54"/>
  <c r="D7029" i="54"/>
  <c r="D7028" i="54"/>
  <c r="D7027" i="54"/>
  <c r="D7026" i="54"/>
  <c r="D7025" i="54"/>
  <c r="D7024" i="54"/>
  <c r="D7023" i="54"/>
  <c r="D7022" i="54"/>
  <c r="D7021" i="54"/>
  <c r="D7020" i="54"/>
  <c r="D7019" i="54"/>
  <c r="D7018" i="54"/>
  <c r="D7017" i="54"/>
  <c r="D7016" i="54"/>
  <c r="D7015" i="54"/>
  <c r="D7014" i="54"/>
  <c r="D7013" i="54"/>
  <c r="D7012" i="54"/>
  <c r="D7011" i="54"/>
  <c r="D7010" i="54"/>
  <c r="D7009" i="54"/>
  <c r="D7008" i="54"/>
  <c r="D7007" i="54"/>
  <c r="D7006" i="54"/>
  <c r="D7005" i="54"/>
  <c r="D7004" i="54"/>
  <c r="D7003" i="54"/>
  <c r="D7002" i="54"/>
  <c r="D7001" i="54"/>
  <c r="D7000" i="54"/>
  <c r="D6999" i="54"/>
  <c r="D6998" i="54"/>
  <c r="D6997" i="54"/>
  <c r="D6996" i="54"/>
  <c r="D6995" i="54"/>
  <c r="D6994" i="54"/>
  <c r="D6993" i="54"/>
  <c r="D6992" i="54"/>
  <c r="D6991" i="54"/>
  <c r="D6990" i="54"/>
  <c r="D6989" i="54"/>
  <c r="D6988" i="54"/>
  <c r="D6987" i="54"/>
  <c r="D6986" i="54"/>
  <c r="D6985" i="54"/>
  <c r="D6984" i="54"/>
  <c r="D6983" i="54"/>
  <c r="D6982" i="54"/>
  <c r="D6981" i="54"/>
  <c r="D6980" i="54"/>
  <c r="D6979" i="54"/>
  <c r="D6978" i="54"/>
  <c r="D6977" i="54"/>
  <c r="D6976" i="54"/>
  <c r="D6975" i="54"/>
  <c r="D6974" i="54"/>
  <c r="D6973" i="54"/>
  <c r="D6972" i="54"/>
  <c r="D6971" i="54"/>
  <c r="D6970" i="54"/>
  <c r="D6969" i="54"/>
  <c r="D6968" i="54"/>
  <c r="D6967" i="54"/>
  <c r="D6966" i="54"/>
  <c r="D6965" i="54"/>
  <c r="D6964" i="54"/>
  <c r="D6963" i="54"/>
  <c r="D6962" i="54"/>
  <c r="D6961" i="54"/>
  <c r="D6960" i="54"/>
  <c r="D6959" i="54"/>
  <c r="D6958" i="54"/>
  <c r="D6957" i="54"/>
  <c r="D6956" i="54"/>
  <c r="D6955" i="54"/>
  <c r="D6954" i="54"/>
  <c r="D6953" i="54"/>
  <c r="D6952" i="54"/>
  <c r="D6951" i="54"/>
  <c r="D6950" i="54"/>
  <c r="D6949" i="54"/>
  <c r="D6948" i="54"/>
  <c r="D6947" i="54"/>
  <c r="D6946" i="54"/>
  <c r="D6945" i="54"/>
  <c r="D6944" i="54"/>
  <c r="D6943" i="54"/>
  <c r="D6942" i="54"/>
  <c r="D6941" i="54"/>
  <c r="D6940" i="54"/>
  <c r="D6939" i="54"/>
  <c r="D6938" i="54"/>
  <c r="D6937" i="54"/>
  <c r="D6936" i="54"/>
  <c r="D6935" i="54"/>
  <c r="D6934" i="54"/>
  <c r="D6933" i="54"/>
  <c r="D6932" i="54"/>
  <c r="D6931" i="54"/>
  <c r="D6930" i="54"/>
  <c r="D6929" i="54"/>
  <c r="D6928" i="54"/>
  <c r="D6927" i="54"/>
  <c r="D6926" i="54"/>
  <c r="D6925" i="54"/>
  <c r="D6924" i="54"/>
  <c r="D6923" i="54"/>
  <c r="D6922" i="54"/>
  <c r="D6921" i="54"/>
  <c r="D6920" i="54"/>
  <c r="D6919" i="54"/>
  <c r="D6918" i="54"/>
  <c r="D6917" i="54"/>
  <c r="D6916" i="54"/>
  <c r="D6915" i="54"/>
  <c r="D6914" i="54"/>
  <c r="D6913" i="54"/>
  <c r="D6912" i="54"/>
  <c r="D6911" i="54"/>
  <c r="D6910" i="54"/>
  <c r="D6909" i="54"/>
  <c r="D6908" i="54"/>
  <c r="D6907" i="54"/>
  <c r="D6906" i="54"/>
  <c r="D6905" i="54"/>
  <c r="D6904" i="54"/>
  <c r="D6903" i="54"/>
  <c r="D6902" i="54"/>
  <c r="D6901" i="54"/>
  <c r="D6900" i="54"/>
  <c r="D6899" i="54"/>
  <c r="D6898" i="54"/>
  <c r="D6897" i="54"/>
  <c r="D6896" i="54"/>
  <c r="D6895" i="54"/>
  <c r="D6894" i="54"/>
  <c r="D6893" i="54"/>
  <c r="D6892" i="54"/>
  <c r="D6891" i="54"/>
  <c r="D6890" i="54"/>
  <c r="D6889" i="54"/>
  <c r="D6888" i="54"/>
  <c r="D6887" i="54"/>
  <c r="D6886" i="54"/>
  <c r="D6885" i="54"/>
  <c r="D6884" i="54"/>
  <c r="D6883" i="54"/>
  <c r="D6882" i="54"/>
  <c r="D6881" i="54"/>
  <c r="D6880" i="54"/>
  <c r="D6879" i="54"/>
  <c r="D6878" i="54"/>
  <c r="D6877" i="54"/>
  <c r="D6876" i="54"/>
  <c r="D6875" i="54"/>
  <c r="D6874" i="54"/>
  <c r="D6873" i="54"/>
  <c r="D6872" i="54"/>
  <c r="D6871" i="54"/>
  <c r="D6870" i="54"/>
  <c r="D6869" i="54"/>
  <c r="D6868" i="54"/>
  <c r="D6867" i="54"/>
  <c r="D6866" i="54"/>
  <c r="D6865" i="54"/>
  <c r="D6864" i="54"/>
  <c r="D6863" i="54"/>
  <c r="D6862" i="54"/>
  <c r="D6861" i="54"/>
  <c r="D6860" i="54"/>
  <c r="D6859" i="54"/>
  <c r="D6858" i="54"/>
  <c r="D6857" i="54"/>
  <c r="D6856" i="54"/>
  <c r="D6855" i="54"/>
  <c r="D6854" i="54"/>
  <c r="D6853" i="54"/>
  <c r="D6852" i="54"/>
  <c r="D6851" i="54"/>
  <c r="D6850" i="54"/>
  <c r="D6849" i="54"/>
  <c r="D6848" i="54"/>
  <c r="D6847" i="54"/>
  <c r="D6846" i="54"/>
  <c r="D6845" i="54"/>
  <c r="D6844" i="54"/>
  <c r="D6843" i="54"/>
  <c r="D6842" i="54"/>
  <c r="D6841" i="54"/>
  <c r="D6840" i="54"/>
  <c r="D6839" i="54"/>
  <c r="D6838" i="54"/>
  <c r="D6837" i="54"/>
  <c r="D6836" i="54"/>
  <c r="D6835" i="54"/>
  <c r="D6834" i="54"/>
  <c r="D6833" i="54"/>
  <c r="D6832" i="54"/>
  <c r="D6831" i="54"/>
  <c r="D6830" i="54"/>
  <c r="D6829" i="54"/>
  <c r="D6828" i="54"/>
  <c r="D6827" i="54"/>
  <c r="D6826" i="54"/>
  <c r="D6825" i="54"/>
  <c r="D6824" i="54"/>
  <c r="D6823" i="54"/>
  <c r="D6822" i="54"/>
  <c r="D6821" i="54"/>
  <c r="D6820" i="54"/>
  <c r="D6819" i="54"/>
  <c r="D6818" i="54"/>
  <c r="D6817" i="54"/>
  <c r="D6816" i="54"/>
  <c r="D6815" i="54"/>
  <c r="D6814" i="54"/>
  <c r="D6813" i="54"/>
  <c r="D6812" i="54"/>
  <c r="D6811" i="54"/>
  <c r="D6810" i="54"/>
  <c r="D6809" i="54"/>
  <c r="D6808" i="54"/>
  <c r="D6807" i="54"/>
  <c r="D6806" i="54"/>
  <c r="D6805" i="54"/>
  <c r="D6804" i="54"/>
  <c r="D6803" i="54"/>
  <c r="D6802" i="54"/>
  <c r="D6801" i="54"/>
  <c r="D6800" i="54"/>
  <c r="D6799" i="54"/>
  <c r="D6798" i="54"/>
  <c r="D6797" i="54"/>
  <c r="D6796" i="54"/>
  <c r="D6795" i="54"/>
  <c r="D6794" i="54"/>
  <c r="D6793" i="54"/>
  <c r="D6792" i="54"/>
  <c r="D6791" i="54"/>
  <c r="D6790" i="54"/>
  <c r="D6789" i="54"/>
  <c r="D6788" i="54"/>
  <c r="D6787" i="54"/>
  <c r="D6786" i="54"/>
  <c r="D6785" i="54"/>
  <c r="D6784" i="54"/>
  <c r="D6783" i="54"/>
  <c r="D6782" i="54"/>
  <c r="D6781" i="54"/>
  <c r="D6780" i="54"/>
  <c r="D6779" i="54"/>
  <c r="D6778" i="54"/>
  <c r="D6777" i="54"/>
  <c r="D6776" i="54"/>
  <c r="D6775" i="54"/>
  <c r="D6774" i="54"/>
  <c r="D6773" i="54"/>
  <c r="D6772" i="54"/>
  <c r="D6771" i="54"/>
  <c r="D6770" i="54"/>
  <c r="D6769" i="54"/>
  <c r="D6768" i="54"/>
  <c r="D6767" i="54"/>
  <c r="D6766" i="54"/>
  <c r="D6765" i="54"/>
  <c r="D6764" i="54"/>
  <c r="D6763" i="54"/>
  <c r="D6762" i="54"/>
  <c r="D6761" i="54"/>
  <c r="D6760" i="54"/>
  <c r="D6759" i="54"/>
  <c r="D6758" i="54"/>
  <c r="D6757" i="54"/>
  <c r="D6756" i="54"/>
  <c r="D6755" i="54"/>
  <c r="D6754" i="54"/>
  <c r="D6753" i="54"/>
  <c r="D6752" i="54"/>
  <c r="D6751" i="54"/>
  <c r="D6750" i="54"/>
  <c r="D6749" i="54"/>
  <c r="D6748" i="54"/>
  <c r="D6747" i="54"/>
  <c r="D6746" i="54"/>
  <c r="D6745" i="54"/>
  <c r="D6744" i="54"/>
  <c r="D6743" i="54"/>
  <c r="D6742" i="54"/>
  <c r="D6741" i="54"/>
  <c r="D6740" i="54"/>
  <c r="D6739" i="54"/>
  <c r="D6738" i="54"/>
  <c r="D6737" i="54"/>
  <c r="D6736" i="54"/>
  <c r="D6735" i="54"/>
  <c r="D6734" i="54"/>
  <c r="D6733" i="54"/>
  <c r="D6732" i="54"/>
  <c r="D6731" i="54"/>
  <c r="D6730" i="54"/>
  <c r="D6729" i="54"/>
  <c r="D6728" i="54"/>
  <c r="D6727" i="54"/>
  <c r="D6726" i="54"/>
  <c r="D6725" i="54"/>
  <c r="D6724" i="54"/>
  <c r="D6723" i="54"/>
  <c r="D6722" i="54"/>
  <c r="D6721" i="54"/>
  <c r="D6720" i="54"/>
  <c r="D6719" i="54"/>
  <c r="D6718" i="54"/>
  <c r="D6717" i="54"/>
  <c r="D6716" i="54"/>
  <c r="D6715" i="54"/>
  <c r="D6714" i="54"/>
  <c r="D6713" i="54"/>
  <c r="D6712" i="54"/>
  <c r="D6711" i="54"/>
  <c r="D6710" i="54"/>
  <c r="D6709" i="54"/>
  <c r="D6708" i="54"/>
  <c r="D6707" i="54"/>
  <c r="D6706" i="54"/>
  <c r="D6705" i="54"/>
  <c r="D6704" i="54"/>
  <c r="D6703" i="54"/>
  <c r="D6702" i="54"/>
  <c r="D6701" i="54"/>
  <c r="D6700" i="54"/>
  <c r="D6699" i="54"/>
  <c r="D6698" i="54"/>
  <c r="D6697" i="54"/>
  <c r="D6696" i="54"/>
  <c r="D6695" i="54"/>
  <c r="D6694" i="54"/>
  <c r="D6693" i="54"/>
  <c r="D6692" i="54"/>
  <c r="D6691" i="54"/>
  <c r="D6690" i="54"/>
  <c r="D6689" i="54"/>
  <c r="D6688" i="54"/>
  <c r="D6687" i="54"/>
  <c r="D6686" i="54"/>
  <c r="D6685" i="54"/>
  <c r="D6684" i="54"/>
  <c r="D6683" i="54"/>
  <c r="D6682" i="54"/>
  <c r="D6681" i="54"/>
  <c r="D6680" i="54"/>
  <c r="D6679" i="54"/>
  <c r="D6678" i="54"/>
  <c r="D6677" i="54"/>
  <c r="D6676" i="54"/>
  <c r="D6675" i="54"/>
  <c r="D6674" i="54"/>
  <c r="D6673" i="54"/>
  <c r="D6672" i="54"/>
  <c r="D6671" i="54"/>
  <c r="D6670" i="54"/>
  <c r="D6669" i="54"/>
  <c r="D6668" i="54"/>
  <c r="D6667" i="54"/>
  <c r="D6666" i="54"/>
  <c r="D6665" i="54"/>
  <c r="D6664" i="54"/>
  <c r="D6663" i="54"/>
  <c r="D6662" i="54"/>
  <c r="D6661" i="54"/>
  <c r="D6660" i="54"/>
  <c r="D6659" i="54"/>
  <c r="D6658" i="54"/>
  <c r="D6657" i="54"/>
  <c r="D6656" i="54"/>
  <c r="D6655" i="54"/>
  <c r="D6654" i="54"/>
  <c r="D6653" i="54"/>
  <c r="D6652" i="54"/>
  <c r="D6651" i="54"/>
  <c r="D6650" i="54"/>
  <c r="D6649" i="54"/>
  <c r="D6648" i="54"/>
  <c r="D6647" i="54"/>
  <c r="D6646" i="54"/>
  <c r="D6645" i="54"/>
  <c r="D6644" i="54"/>
  <c r="D6643" i="54"/>
  <c r="D6642" i="54"/>
  <c r="D6641" i="54"/>
  <c r="D6640" i="54"/>
  <c r="D6639" i="54"/>
  <c r="D6638" i="54"/>
  <c r="D6637" i="54"/>
  <c r="D6636" i="54"/>
  <c r="D6635" i="54"/>
  <c r="D6634" i="54"/>
  <c r="D6633" i="54"/>
  <c r="D6632" i="54"/>
  <c r="D6631" i="54"/>
  <c r="D6630" i="54"/>
  <c r="D6629" i="54"/>
  <c r="D6628" i="54"/>
  <c r="D6627" i="54"/>
  <c r="D6626" i="54"/>
  <c r="D6625" i="54"/>
  <c r="D6624" i="54"/>
  <c r="D6623" i="54"/>
  <c r="D6622" i="54"/>
  <c r="D6621" i="54"/>
  <c r="D6620" i="54"/>
  <c r="D6619" i="54"/>
  <c r="D6618" i="54"/>
  <c r="D6617" i="54"/>
  <c r="D6616" i="54"/>
  <c r="D6615" i="54"/>
  <c r="D6614" i="54"/>
  <c r="D6613" i="54"/>
  <c r="D6612" i="54"/>
  <c r="D6611" i="54"/>
  <c r="D6610" i="54"/>
  <c r="D6609" i="54"/>
  <c r="D6608" i="54"/>
  <c r="D6607" i="54"/>
  <c r="D6606" i="54"/>
  <c r="D6605" i="54"/>
  <c r="D6604" i="54"/>
  <c r="D6603" i="54"/>
  <c r="D6602" i="54"/>
  <c r="D6601" i="54"/>
  <c r="D6600" i="54"/>
  <c r="D6599" i="54"/>
  <c r="D6598" i="54"/>
  <c r="D6597" i="54"/>
  <c r="D6596" i="54"/>
  <c r="D6595" i="54"/>
  <c r="D6594" i="54"/>
  <c r="D6593" i="54"/>
  <c r="D6592" i="54"/>
  <c r="D6591" i="54"/>
  <c r="D6590" i="54"/>
  <c r="D6589" i="54"/>
  <c r="D6588" i="54"/>
  <c r="D6587" i="54"/>
  <c r="D6586" i="54"/>
  <c r="D6585" i="54"/>
  <c r="D6584" i="54"/>
  <c r="D6583" i="54"/>
  <c r="D6582" i="54"/>
  <c r="D6581" i="54"/>
  <c r="D6580" i="54"/>
  <c r="D6579" i="54"/>
  <c r="D6578" i="54"/>
  <c r="D6577" i="54"/>
  <c r="D6576" i="54"/>
  <c r="D6575" i="54"/>
  <c r="D6574" i="54"/>
  <c r="D6573" i="54"/>
  <c r="D6572" i="54"/>
  <c r="D6571" i="54"/>
  <c r="D6570" i="54"/>
  <c r="D6569" i="54"/>
  <c r="D6568" i="54"/>
  <c r="D6567" i="54"/>
  <c r="D6566" i="54"/>
  <c r="D6565" i="54"/>
  <c r="D6564" i="54"/>
  <c r="D6563" i="54"/>
  <c r="D6562" i="54"/>
  <c r="D6561" i="54"/>
  <c r="D6560" i="54"/>
  <c r="D6559" i="54"/>
  <c r="D6558" i="54"/>
  <c r="D6557" i="54"/>
  <c r="D6556" i="54"/>
  <c r="D6555" i="54"/>
  <c r="D6554" i="54"/>
  <c r="D6553" i="54"/>
  <c r="D6552" i="54"/>
  <c r="D6551" i="54"/>
  <c r="D6550" i="54"/>
  <c r="D6549" i="54"/>
  <c r="D6548" i="54"/>
  <c r="D6547" i="54"/>
  <c r="D6546" i="54"/>
  <c r="D6545" i="54"/>
  <c r="D6544" i="54"/>
  <c r="D6543" i="54"/>
  <c r="D6542" i="54"/>
  <c r="D6541" i="54"/>
  <c r="D6540" i="54"/>
  <c r="D6539" i="54"/>
  <c r="D6538" i="54"/>
  <c r="D6537" i="54"/>
  <c r="D6536" i="54"/>
  <c r="D6535" i="54"/>
  <c r="D6534" i="54"/>
  <c r="D6533" i="54"/>
  <c r="D6532" i="54"/>
  <c r="D6531" i="54"/>
  <c r="D6530" i="54"/>
  <c r="D6529" i="54"/>
  <c r="D6528" i="54"/>
  <c r="D6527" i="54"/>
  <c r="D6526" i="54"/>
  <c r="D6525" i="54"/>
  <c r="D6524" i="54"/>
  <c r="D6523" i="54"/>
  <c r="D6522" i="54"/>
  <c r="D6521" i="54"/>
  <c r="D6520" i="54"/>
  <c r="D6519" i="54"/>
  <c r="D6518" i="54"/>
  <c r="D6517" i="54"/>
  <c r="D6516" i="54"/>
  <c r="D6515" i="54"/>
  <c r="D6514" i="54"/>
  <c r="D6513" i="54"/>
  <c r="D6512" i="54"/>
  <c r="D6511" i="54"/>
  <c r="D6510" i="54"/>
  <c r="D6509" i="54"/>
  <c r="D6508" i="54"/>
  <c r="D6507" i="54"/>
  <c r="D6506" i="54"/>
  <c r="D6505" i="54"/>
  <c r="D6504" i="54"/>
  <c r="D6503" i="54"/>
  <c r="D6502" i="54"/>
  <c r="D6501" i="54"/>
  <c r="D6500" i="54"/>
  <c r="D6499" i="54"/>
  <c r="D6498" i="54"/>
  <c r="D6497" i="54"/>
  <c r="D6496" i="54"/>
  <c r="D6495" i="54"/>
  <c r="D6494" i="54"/>
  <c r="D6493" i="54"/>
  <c r="D6492" i="54"/>
  <c r="D6491" i="54"/>
  <c r="D6490" i="54"/>
  <c r="D6489" i="54"/>
  <c r="D6488" i="54"/>
  <c r="D6487" i="54"/>
  <c r="D6486" i="54"/>
  <c r="D6485" i="54"/>
  <c r="D6484" i="54"/>
  <c r="D6483" i="54"/>
  <c r="D6482" i="54"/>
  <c r="D6481" i="54"/>
  <c r="D6480" i="54"/>
  <c r="D6479" i="54"/>
  <c r="D6478" i="54"/>
  <c r="D6477" i="54"/>
  <c r="D6476" i="54"/>
  <c r="D6475" i="54"/>
  <c r="D6474" i="54"/>
  <c r="D6473" i="54"/>
  <c r="D6472" i="54"/>
  <c r="D6471" i="54"/>
  <c r="D6470" i="54"/>
  <c r="D6469" i="54"/>
  <c r="D6468" i="54"/>
  <c r="D6467" i="54"/>
  <c r="D6466" i="54"/>
  <c r="D6465" i="54"/>
  <c r="D6464" i="54"/>
  <c r="D6463" i="54"/>
  <c r="D6462" i="54"/>
  <c r="D6461" i="54"/>
  <c r="D6460" i="54"/>
  <c r="D6459" i="54"/>
  <c r="D6458" i="54"/>
  <c r="D6457" i="54"/>
  <c r="D6456" i="54"/>
  <c r="D6455" i="54"/>
  <c r="D6454" i="54"/>
  <c r="D6453" i="54"/>
  <c r="D6452" i="54"/>
  <c r="D6451" i="54"/>
  <c r="D6450" i="54"/>
  <c r="D6449" i="54"/>
  <c r="D6448" i="54"/>
  <c r="D6447" i="54"/>
  <c r="D6446" i="54"/>
  <c r="D6445" i="54"/>
  <c r="D6444" i="54"/>
  <c r="D6443" i="54"/>
  <c r="D6442" i="54"/>
  <c r="D6441" i="54"/>
  <c r="D6440" i="54"/>
  <c r="D6439" i="54"/>
  <c r="D6438" i="54"/>
  <c r="D6437" i="54"/>
  <c r="D6436" i="54"/>
  <c r="D6435" i="54"/>
  <c r="D6434" i="54"/>
  <c r="D6433" i="54"/>
  <c r="D6432" i="54"/>
  <c r="D6431" i="54"/>
  <c r="D6430" i="54"/>
  <c r="D6429" i="54"/>
  <c r="D6428" i="54"/>
  <c r="D6427" i="54"/>
  <c r="D6426" i="54"/>
  <c r="D6425" i="54"/>
  <c r="D6424" i="54"/>
  <c r="D6423" i="54"/>
  <c r="D6422" i="54"/>
  <c r="D6421" i="54"/>
  <c r="D6420" i="54"/>
  <c r="D6419" i="54"/>
  <c r="D6418" i="54"/>
  <c r="D6417" i="54"/>
  <c r="D6416" i="54"/>
  <c r="D6415" i="54"/>
  <c r="D6414" i="54"/>
  <c r="D6413" i="54"/>
  <c r="D6412" i="54"/>
  <c r="D6411" i="54"/>
  <c r="D6410" i="54"/>
  <c r="D6409" i="54"/>
  <c r="D6408" i="54"/>
  <c r="D6407" i="54"/>
  <c r="D6406" i="54"/>
  <c r="D6405" i="54"/>
  <c r="D6404" i="54"/>
  <c r="D6403" i="54"/>
  <c r="D6402" i="54"/>
  <c r="D6401" i="54"/>
  <c r="D6400" i="54"/>
  <c r="D6399" i="54"/>
  <c r="D6398" i="54"/>
  <c r="D6397" i="54"/>
  <c r="D6396" i="54"/>
  <c r="D6395" i="54"/>
  <c r="D6394" i="54"/>
  <c r="D6393" i="54"/>
  <c r="D6392" i="54"/>
  <c r="D6391" i="54"/>
  <c r="D6390" i="54"/>
  <c r="D6389" i="54"/>
  <c r="D6388" i="54"/>
  <c r="D6387" i="54"/>
  <c r="D6386" i="54"/>
  <c r="D6385" i="54"/>
  <c r="D6384" i="54"/>
  <c r="D6383" i="54"/>
  <c r="D6382" i="54"/>
  <c r="D6381" i="54"/>
  <c r="D6380" i="54"/>
  <c r="D6379" i="54"/>
  <c r="D6378" i="54"/>
  <c r="D6377" i="54"/>
  <c r="D6376" i="54"/>
  <c r="D6375" i="54"/>
  <c r="D6374" i="54"/>
  <c r="D6373" i="54"/>
  <c r="D6372" i="54"/>
  <c r="D6371" i="54"/>
  <c r="D6370" i="54"/>
  <c r="D6369" i="54"/>
  <c r="D6368" i="54"/>
  <c r="D6367" i="54"/>
  <c r="D6366" i="54"/>
  <c r="D6365" i="54"/>
  <c r="D6364" i="54"/>
  <c r="D6363" i="54"/>
  <c r="D6362" i="54"/>
  <c r="D6361" i="54"/>
  <c r="D6360" i="54"/>
  <c r="D6359" i="54"/>
  <c r="D6358" i="54"/>
  <c r="D6357" i="54"/>
  <c r="D6356" i="54"/>
  <c r="D6355" i="54"/>
  <c r="D6354" i="54"/>
  <c r="D6353" i="54"/>
  <c r="D6352" i="54"/>
  <c r="D6351" i="54"/>
  <c r="D6350" i="54"/>
  <c r="D6349" i="54"/>
  <c r="D6348" i="54"/>
  <c r="D6347" i="54"/>
  <c r="D6346" i="54"/>
  <c r="D6345" i="54"/>
  <c r="D6344" i="54"/>
  <c r="D6343" i="54"/>
  <c r="D6342" i="54"/>
  <c r="D6341" i="54"/>
  <c r="D6340" i="54"/>
  <c r="D6339" i="54"/>
  <c r="D6338" i="54"/>
  <c r="D6337" i="54"/>
  <c r="D6336" i="54"/>
  <c r="D6335" i="54"/>
  <c r="D6334" i="54"/>
  <c r="D6333" i="54"/>
  <c r="D6332" i="54"/>
  <c r="D6331" i="54"/>
  <c r="D6330" i="54"/>
  <c r="D6329" i="54"/>
  <c r="D6328" i="54"/>
  <c r="D6327" i="54"/>
  <c r="D6326" i="54"/>
  <c r="D6325" i="54"/>
  <c r="D6324" i="54"/>
  <c r="D6323" i="54"/>
  <c r="D6322" i="54"/>
  <c r="D6321" i="54"/>
  <c r="D6320" i="54"/>
  <c r="D6319" i="54"/>
  <c r="D6318" i="54"/>
  <c r="D6317" i="54"/>
  <c r="D6316" i="54"/>
  <c r="D6315" i="54"/>
  <c r="D6314" i="54"/>
  <c r="D6313" i="54"/>
  <c r="D6312" i="54"/>
  <c r="D6311" i="54"/>
  <c r="D6310" i="54"/>
  <c r="D6309" i="54"/>
  <c r="D6308" i="54"/>
  <c r="D6307" i="54"/>
  <c r="D6306" i="54"/>
  <c r="D6305" i="54"/>
  <c r="D6304" i="54"/>
  <c r="D6303" i="54"/>
  <c r="D6302" i="54"/>
  <c r="D6301" i="54"/>
  <c r="D6300" i="54"/>
  <c r="D6299" i="54"/>
  <c r="D6298" i="54"/>
  <c r="D6297" i="54"/>
  <c r="D6296" i="54"/>
  <c r="D6295" i="54"/>
  <c r="D6294" i="54"/>
  <c r="D6293" i="54"/>
  <c r="D6292" i="54"/>
  <c r="D6291" i="54"/>
  <c r="D6290" i="54"/>
  <c r="D6289" i="54"/>
  <c r="D6288" i="54"/>
  <c r="D6287" i="54"/>
  <c r="D6286" i="54"/>
  <c r="D6285" i="54"/>
  <c r="D6284" i="54"/>
  <c r="D6283" i="54"/>
  <c r="D6282" i="54"/>
  <c r="D6281" i="54"/>
  <c r="D6280" i="54"/>
  <c r="D6279" i="54"/>
  <c r="D6278" i="54"/>
  <c r="D6277" i="54"/>
  <c r="D6276" i="54"/>
  <c r="D6275" i="54"/>
  <c r="D6274" i="54"/>
  <c r="D6273" i="54"/>
  <c r="D6272" i="54"/>
  <c r="D6271" i="54"/>
  <c r="D6270" i="54"/>
  <c r="D6269" i="54"/>
  <c r="D6268" i="54"/>
  <c r="D6267" i="54"/>
  <c r="D6266" i="54"/>
  <c r="D6265" i="54"/>
  <c r="D6264" i="54"/>
  <c r="D6263" i="54"/>
  <c r="D6262" i="54"/>
  <c r="D6261" i="54"/>
  <c r="D6260" i="54"/>
  <c r="D6259" i="54"/>
  <c r="D6258" i="54"/>
  <c r="D6257" i="54"/>
  <c r="D6256" i="54"/>
  <c r="D6255" i="54"/>
  <c r="D6254" i="54"/>
  <c r="D6253" i="54"/>
  <c r="D6252" i="54"/>
  <c r="D6251" i="54"/>
  <c r="D6250" i="54"/>
  <c r="D6249" i="54"/>
  <c r="D6248" i="54"/>
  <c r="D6247" i="54"/>
  <c r="D6246" i="54"/>
  <c r="D6245" i="54"/>
  <c r="D6244" i="54"/>
  <c r="D6243" i="54"/>
  <c r="D6242" i="54"/>
  <c r="D6241" i="54"/>
  <c r="D6240" i="54"/>
  <c r="D6239" i="54"/>
  <c r="D6238" i="54"/>
  <c r="D6237" i="54"/>
  <c r="D6236" i="54"/>
  <c r="D6235" i="54"/>
  <c r="D6234" i="54"/>
  <c r="D6233" i="54"/>
  <c r="D6232" i="54"/>
  <c r="D6231" i="54"/>
  <c r="D6230" i="54"/>
  <c r="D6229" i="54"/>
  <c r="D6228" i="54"/>
  <c r="D6227" i="54"/>
  <c r="D6226" i="54"/>
  <c r="D6225" i="54"/>
  <c r="D6224" i="54"/>
  <c r="D6223" i="54"/>
  <c r="D6222" i="54"/>
  <c r="D6221" i="54"/>
  <c r="D6220" i="54"/>
  <c r="D6219" i="54"/>
  <c r="D6218" i="54"/>
  <c r="D6217" i="54"/>
  <c r="D6216" i="54"/>
  <c r="D6215" i="54"/>
  <c r="D6214" i="54"/>
  <c r="D6213" i="54"/>
  <c r="D6212" i="54"/>
  <c r="D6211" i="54"/>
  <c r="D6210" i="54"/>
  <c r="D6209" i="54"/>
  <c r="D6208" i="54"/>
  <c r="D6207" i="54"/>
  <c r="D6206" i="54"/>
  <c r="D6205" i="54"/>
  <c r="D6204" i="54"/>
  <c r="D6203" i="54"/>
  <c r="D6202" i="54"/>
  <c r="D6201" i="54"/>
  <c r="D6200" i="54"/>
  <c r="D6199" i="54"/>
  <c r="D6198" i="54"/>
  <c r="D6197" i="54"/>
  <c r="D6196" i="54"/>
  <c r="D6195" i="54"/>
  <c r="D6194" i="54"/>
  <c r="D6193" i="54"/>
  <c r="D6192" i="54"/>
  <c r="D6191" i="54"/>
  <c r="D6190" i="54"/>
  <c r="D6189" i="54"/>
  <c r="D6188" i="54"/>
  <c r="D6187" i="54"/>
  <c r="D6186" i="54"/>
  <c r="D6185" i="54"/>
  <c r="D6184" i="54"/>
  <c r="D6183" i="54"/>
  <c r="D6182" i="54"/>
  <c r="D6181" i="54"/>
  <c r="D6180" i="54"/>
  <c r="D6179" i="54"/>
  <c r="D6178" i="54"/>
  <c r="D6177" i="54"/>
  <c r="D6176" i="54"/>
  <c r="D6175" i="54"/>
  <c r="D6174" i="54"/>
  <c r="D6173" i="54"/>
  <c r="D6172" i="54"/>
  <c r="D6171" i="54"/>
  <c r="D6170" i="54"/>
  <c r="D6169" i="54"/>
  <c r="D6168" i="54"/>
  <c r="D6167" i="54"/>
  <c r="D6166" i="54"/>
  <c r="D6165" i="54"/>
  <c r="D6164" i="54"/>
  <c r="D6163" i="54"/>
  <c r="D6162" i="54"/>
  <c r="D6161" i="54"/>
  <c r="D6160" i="54"/>
  <c r="D6159" i="54"/>
  <c r="D6158" i="54"/>
  <c r="D6157" i="54"/>
  <c r="D6156" i="54"/>
  <c r="D6155" i="54"/>
  <c r="D6154" i="54"/>
  <c r="D6153" i="54"/>
  <c r="D6152" i="54"/>
  <c r="D6151" i="54"/>
  <c r="D6150" i="54"/>
  <c r="D6149" i="54"/>
  <c r="D6148" i="54"/>
  <c r="D6147" i="54"/>
  <c r="D6146" i="54"/>
  <c r="D6145" i="54"/>
  <c r="D6144" i="54"/>
  <c r="D6143" i="54"/>
  <c r="D6142" i="54"/>
  <c r="D6141" i="54"/>
  <c r="D6140" i="54"/>
  <c r="D6139" i="54"/>
  <c r="D6138" i="54"/>
  <c r="D6137" i="54"/>
  <c r="D6136" i="54"/>
  <c r="D6135" i="54"/>
  <c r="D6134" i="54"/>
  <c r="D6133" i="54"/>
  <c r="D6132" i="54"/>
  <c r="D6131" i="54"/>
  <c r="D6130" i="54"/>
  <c r="D6129" i="54"/>
  <c r="D6128" i="54"/>
  <c r="D6127" i="54"/>
  <c r="D6126" i="54"/>
  <c r="D6125" i="54"/>
  <c r="D6124" i="54"/>
  <c r="D6123" i="54"/>
  <c r="D6122" i="54"/>
  <c r="D6121" i="54"/>
  <c r="D6120" i="54"/>
  <c r="D6119" i="54"/>
  <c r="D6118" i="54"/>
  <c r="D6117" i="54"/>
  <c r="D6116" i="54"/>
  <c r="D6115" i="54"/>
  <c r="D6114" i="54"/>
  <c r="D6113" i="54"/>
  <c r="D6112" i="54"/>
  <c r="D6111" i="54"/>
  <c r="D6110" i="54"/>
  <c r="D6109" i="54"/>
  <c r="D6108" i="54"/>
  <c r="D6107" i="54"/>
  <c r="D6106" i="54"/>
  <c r="D6105" i="54"/>
  <c r="D6104" i="54"/>
  <c r="D6103" i="54"/>
  <c r="D6102" i="54"/>
  <c r="D6101" i="54"/>
  <c r="D6100" i="54"/>
  <c r="D6099" i="54"/>
  <c r="D6098" i="54"/>
  <c r="D6097" i="54"/>
  <c r="D6096" i="54"/>
  <c r="D6095" i="54"/>
  <c r="D6094" i="54"/>
  <c r="D6093" i="54"/>
  <c r="D6092" i="54"/>
  <c r="D6091" i="54"/>
  <c r="D6090" i="54"/>
  <c r="D6089" i="54"/>
  <c r="D6088" i="54"/>
  <c r="D6087" i="54"/>
  <c r="D6086" i="54"/>
  <c r="D6085" i="54"/>
  <c r="D6084" i="54"/>
  <c r="D6083" i="54"/>
  <c r="D6082" i="54"/>
  <c r="D6081" i="54"/>
  <c r="D6080" i="54"/>
  <c r="D6079" i="54"/>
  <c r="D6078" i="54"/>
  <c r="D6077" i="54"/>
  <c r="D6076" i="54"/>
  <c r="D6075" i="54"/>
  <c r="D6074" i="54"/>
  <c r="D6073" i="54"/>
  <c r="D6072" i="54"/>
  <c r="D6071" i="54"/>
  <c r="D6070" i="54"/>
  <c r="D6069" i="54"/>
  <c r="D6068" i="54"/>
  <c r="D6067" i="54"/>
  <c r="D6066" i="54"/>
  <c r="D6065" i="54"/>
  <c r="D6064" i="54"/>
  <c r="D6063" i="54"/>
  <c r="D6062" i="54"/>
  <c r="D6061" i="54"/>
  <c r="D6060" i="54"/>
  <c r="D6059" i="54"/>
  <c r="D6058" i="54"/>
  <c r="D6057" i="54"/>
  <c r="D6056" i="54"/>
  <c r="D6055" i="54"/>
  <c r="D6054" i="54"/>
  <c r="D6053" i="54"/>
  <c r="D6052" i="54"/>
  <c r="D6051" i="54"/>
  <c r="D6050" i="54"/>
  <c r="D6049" i="54"/>
  <c r="D6048" i="54"/>
  <c r="D6047" i="54"/>
  <c r="D6046" i="54"/>
  <c r="D6045" i="54"/>
  <c r="D6044" i="54"/>
  <c r="D6043" i="54"/>
  <c r="D6042" i="54"/>
  <c r="D6041" i="54"/>
  <c r="D6040" i="54"/>
  <c r="D6039" i="54"/>
  <c r="D6038" i="54"/>
  <c r="D6037" i="54"/>
  <c r="D6036" i="54"/>
  <c r="D6035" i="54"/>
  <c r="D6034" i="54"/>
  <c r="D6033" i="54"/>
  <c r="D6032" i="54"/>
  <c r="D6031" i="54"/>
  <c r="D6030" i="54"/>
  <c r="D6029" i="54"/>
  <c r="D6028" i="54"/>
  <c r="D6027" i="54"/>
  <c r="D6026" i="54"/>
  <c r="D6025" i="54"/>
  <c r="D6024" i="54"/>
  <c r="D6023" i="54"/>
  <c r="D6022" i="54"/>
  <c r="D6021" i="54"/>
  <c r="D6020" i="54"/>
  <c r="D6019" i="54"/>
  <c r="D6018" i="54"/>
  <c r="D6017" i="54"/>
  <c r="D6016" i="54"/>
  <c r="D6015" i="54"/>
  <c r="D6014" i="54"/>
  <c r="D6013" i="54"/>
  <c r="D6012" i="54"/>
  <c r="D6011" i="54"/>
  <c r="D6010" i="54"/>
  <c r="D6009" i="54"/>
  <c r="D6008" i="54"/>
  <c r="D6007" i="54"/>
  <c r="D6006" i="54"/>
  <c r="D6005" i="54"/>
  <c r="D6004" i="54"/>
  <c r="D6003" i="54"/>
  <c r="D6002" i="54"/>
  <c r="D6001" i="54"/>
  <c r="D6000" i="54"/>
  <c r="D5999" i="54"/>
  <c r="D5998" i="54"/>
  <c r="D5997" i="54"/>
  <c r="D5996" i="54"/>
  <c r="D5995" i="54"/>
  <c r="D5994" i="54"/>
  <c r="D5993" i="54"/>
  <c r="D5992" i="54"/>
  <c r="D5991" i="54"/>
  <c r="D5990" i="54"/>
  <c r="D5989" i="54"/>
  <c r="D5988" i="54"/>
  <c r="D5987" i="54"/>
  <c r="D5986" i="54"/>
  <c r="D5985" i="54"/>
  <c r="D5984" i="54"/>
  <c r="D5983" i="54"/>
  <c r="D5982" i="54"/>
  <c r="D5981" i="54"/>
  <c r="D5980" i="54"/>
  <c r="D5979" i="54"/>
  <c r="D5978" i="54"/>
  <c r="D5977" i="54"/>
  <c r="D5976" i="54"/>
  <c r="D5975" i="54"/>
  <c r="D5974" i="54"/>
  <c r="D5973" i="54"/>
  <c r="D5972" i="54"/>
  <c r="D5971" i="54"/>
  <c r="D5970" i="54"/>
  <c r="D5969" i="54"/>
  <c r="D5968" i="54"/>
  <c r="D5967" i="54"/>
  <c r="D5966" i="54"/>
  <c r="D5965" i="54"/>
  <c r="D5964" i="54"/>
  <c r="D5963" i="54"/>
  <c r="D5962" i="54"/>
  <c r="D5961" i="54"/>
  <c r="D5960" i="54"/>
  <c r="D5959" i="54"/>
  <c r="D5958" i="54"/>
  <c r="D5957" i="54"/>
  <c r="D5956" i="54"/>
  <c r="D5955" i="54"/>
  <c r="D5954" i="54"/>
  <c r="D5953" i="54"/>
  <c r="D5952" i="54"/>
  <c r="D5951" i="54"/>
  <c r="D5950" i="54"/>
  <c r="D5949" i="54"/>
  <c r="D5948" i="54"/>
  <c r="D5947" i="54"/>
  <c r="D5946" i="54"/>
  <c r="D5945" i="54"/>
  <c r="D5944" i="54"/>
  <c r="D5943" i="54"/>
  <c r="D5942" i="54"/>
  <c r="D5941" i="54"/>
  <c r="D5940" i="54"/>
  <c r="D5939" i="54"/>
  <c r="D5938" i="54"/>
  <c r="D5937" i="54"/>
  <c r="D5936" i="54"/>
  <c r="D5935" i="54"/>
  <c r="D5934" i="54"/>
  <c r="D5933" i="54"/>
  <c r="D5932" i="54"/>
  <c r="D5931" i="54"/>
  <c r="D5930" i="54"/>
  <c r="D5929" i="54"/>
  <c r="D5928" i="54"/>
  <c r="D5927" i="54"/>
  <c r="D5926" i="54"/>
  <c r="D5925" i="54"/>
  <c r="D5924" i="54"/>
  <c r="D5923" i="54"/>
  <c r="D5922" i="54"/>
  <c r="D5921" i="54"/>
  <c r="D5920" i="54"/>
  <c r="D5919" i="54"/>
  <c r="D5918" i="54"/>
  <c r="D5917" i="54"/>
  <c r="D5916" i="54"/>
  <c r="D5915" i="54"/>
  <c r="D5914" i="54"/>
  <c r="D5913" i="54"/>
  <c r="D5912" i="54"/>
  <c r="D5911" i="54"/>
  <c r="D5910" i="54"/>
  <c r="D5909" i="54"/>
  <c r="D5908" i="54"/>
  <c r="D5907" i="54"/>
  <c r="D5906" i="54"/>
  <c r="D5905" i="54"/>
  <c r="D5904" i="54"/>
  <c r="D5903" i="54"/>
  <c r="D5902" i="54"/>
  <c r="D5901" i="54"/>
  <c r="D5900" i="54"/>
  <c r="D5899" i="54"/>
  <c r="D5898" i="54"/>
  <c r="D5897" i="54"/>
  <c r="D5896" i="54"/>
  <c r="D5895" i="54"/>
  <c r="D5894" i="54"/>
  <c r="D5893" i="54"/>
  <c r="D5892" i="54"/>
  <c r="D5891" i="54"/>
  <c r="D5890" i="54"/>
  <c r="D5889" i="54"/>
  <c r="D5888" i="54"/>
  <c r="D5887" i="54"/>
  <c r="D5886" i="54"/>
  <c r="D5885" i="54"/>
  <c r="D5884" i="54"/>
  <c r="D5883" i="54"/>
  <c r="D5882" i="54"/>
  <c r="D5881" i="54"/>
  <c r="D5880" i="54"/>
  <c r="D5879" i="54"/>
  <c r="D5878" i="54"/>
  <c r="D5877" i="54"/>
  <c r="D5876" i="54"/>
  <c r="D5875" i="54"/>
  <c r="D5874" i="54"/>
  <c r="D5873" i="54"/>
  <c r="D5872" i="54"/>
  <c r="D5871" i="54"/>
  <c r="D5870" i="54"/>
  <c r="D5869" i="54"/>
  <c r="D5868" i="54"/>
  <c r="D5867" i="54"/>
  <c r="D5866" i="54"/>
  <c r="D5865" i="54"/>
  <c r="D5864" i="54"/>
  <c r="D5863" i="54"/>
  <c r="D5862" i="54"/>
  <c r="D5861" i="54"/>
  <c r="D5860" i="54"/>
  <c r="D5859" i="54"/>
  <c r="D5858" i="54"/>
  <c r="D5857" i="54"/>
  <c r="D5856" i="54"/>
  <c r="D5855" i="54"/>
  <c r="D5854" i="54"/>
  <c r="D5853" i="54"/>
  <c r="D5852" i="54"/>
  <c r="D5851" i="54"/>
  <c r="D5850" i="54"/>
  <c r="D5849" i="54"/>
  <c r="D5848" i="54"/>
  <c r="D5847" i="54"/>
  <c r="D5846" i="54"/>
  <c r="D5845" i="54"/>
  <c r="D5844" i="54"/>
  <c r="D5843" i="54"/>
  <c r="D5842" i="54"/>
  <c r="D5841" i="54"/>
  <c r="D5840" i="54"/>
  <c r="D5839" i="54"/>
  <c r="D5838" i="54"/>
  <c r="D5837" i="54"/>
  <c r="D5836" i="54"/>
  <c r="D5835" i="54"/>
  <c r="D5834" i="54"/>
  <c r="D5833" i="54"/>
  <c r="D5832" i="54"/>
  <c r="D5831" i="54"/>
  <c r="D5830" i="54"/>
  <c r="D5829" i="54"/>
  <c r="D5828" i="54"/>
  <c r="D5827" i="54"/>
  <c r="D5826" i="54"/>
  <c r="D5825" i="54"/>
  <c r="D5824" i="54"/>
  <c r="D5823" i="54"/>
  <c r="D5822" i="54"/>
  <c r="D5821" i="54"/>
  <c r="D5820" i="54"/>
  <c r="D5819" i="54"/>
  <c r="D5818" i="54"/>
  <c r="D5817" i="54"/>
  <c r="D5816" i="54"/>
  <c r="D5815" i="54"/>
  <c r="D5814" i="54"/>
  <c r="D5813" i="54"/>
  <c r="D5812" i="54"/>
  <c r="D5811" i="54"/>
  <c r="D5810" i="54"/>
  <c r="D5809" i="54"/>
  <c r="D5808" i="54"/>
  <c r="D5807" i="54"/>
  <c r="D5806" i="54"/>
  <c r="D5805" i="54"/>
  <c r="D5804" i="54"/>
  <c r="D5803" i="54"/>
  <c r="D5802" i="54"/>
  <c r="D5801" i="54"/>
  <c r="D5800" i="54"/>
  <c r="D5799" i="54"/>
  <c r="D5798" i="54"/>
  <c r="D5797" i="54"/>
  <c r="D5796" i="54"/>
  <c r="D5795" i="54"/>
  <c r="D5794" i="54"/>
  <c r="D5793" i="54"/>
  <c r="D5792" i="54"/>
  <c r="D5791" i="54"/>
  <c r="D5790" i="54"/>
  <c r="D5789" i="54"/>
  <c r="D5788" i="54"/>
  <c r="D5787" i="54"/>
  <c r="D5786" i="54"/>
  <c r="D5785" i="54"/>
  <c r="D5784" i="54"/>
  <c r="D5783" i="54"/>
  <c r="D5782" i="54"/>
  <c r="D5781" i="54"/>
  <c r="D5780" i="54"/>
  <c r="D5779" i="54"/>
  <c r="D5778" i="54"/>
  <c r="D5777" i="54"/>
  <c r="D5776" i="54"/>
  <c r="D5775" i="54"/>
  <c r="D5774" i="54"/>
  <c r="D5773" i="54"/>
  <c r="D5772" i="54"/>
  <c r="D5771" i="54"/>
  <c r="D5770" i="54"/>
  <c r="D5769" i="54"/>
  <c r="D5768" i="54"/>
  <c r="D5767" i="54"/>
  <c r="D5766" i="54"/>
  <c r="D5765" i="54"/>
  <c r="D5764" i="54"/>
  <c r="D5763" i="54"/>
  <c r="D5762" i="54"/>
  <c r="D5761" i="54"/>
  <c r="D5760" i="54"/>
  <c r="D5759" i="54"/>
  <c r="D5758" i="54"/>
  <c r="D5757" i="54"/>
  <c r="D5756" i="54"/>
  <c r="D5755" i="54"/>
  <c r="D5754" i="54"/>
  <c r="D5753" i="54"/>
  <c r="D5752" i="54"/>
  <c r="D5751" i="54"/>
  <c r="D5750" i="54"/>
  <c r="D5749" i="54"/>
  <c r="D5748" i="54"/>
  <c r="D5747" i="54"/>
  <c r="D5746" i="54"/>
  <c r="D5745" i="54"/>
  <c r="D5744" i="54"/>
  <c r="D5743" i="54"/>
  <c r="D5742" i="54"/>
  <c r="D5741" i="54"/>
  <c r="D5740" i="54"/>
  <c r="D5739" i="54"/>
  <c r="D5738" i="54"/>
  <c r="D5737" i="54"/>
  <c r="D5736" i="54"/>
  <c r="D5735" i="54"/>
  <c r="D5734" i="54"/>
  <c r="D5733" i="54"/>
  <c r="D5732" i="54"/>
  <c r="D5731" i="54"/>
  <c r="D5730" i="54"/>
  <c r="D5729" i="54"/>
  <c r="D5728" i="54"/>
  <c r="D5727" i="54"/>
  <c r="D5726" i="54"/>
  <c r="D5725" i="54"/>
  <c r="D5724" i="54"/>
  <c r="D5723" i="54"/>
  <c r="D5722" i="54"/>
  <c r="D5721" i="54"/>
  <c r="D5720" i="54"/>
  <c r="D5719" i="54"/>
  <c r="D5718" i="54"/>
  <c r="D5717" i="54"/>
  <c r="D5716" i="54"/>
  <c r="D5715" i="54"/>
  <c r="D5714" i="54"/>
  <c r="D5713" i="54"/>
  <c r="D5712" i="54"/>
  <c r="D5711" i="54"/>
  <c r="D5710" i="54"/>
  <c r="D5709" i="54"/>
  <c r="D5708" i="54"/>
  <c r="D5707" i="54"/>
  <c r="D5706" i="54"/>
  <c r="D5705" i="54"/>
  <c r="D5704" i="54"/>
  <c r="D5703" i="54"/>
  <c r="D5702" i="54"/>
  <c r="D5701" i="54"/>
  <c r="D5700" i="54"/>
  <c r="D5699" i="54"/>
  <c r="D5698" i="54"/>
  <c r="D5697" i="54"/>
  <c r="D5696" i="54"/>
  <c r="D5695" i="54"/>
  <c r="D5694" i="54"/>
  <c r="D5693" i="54"/>
  <c r="D5692" i="54"/>
  <c r="D5691" i="54"/>
  <c r="D5690" i="54"/>
  <c r="D5689" i="54"/>
  <c r="D5688" i="54"/>
  <c r="D5687" i="54"/>
  <c r="D5686" i="54"/>
  <c r="D5685" i="54"/>
  <c r="D5684" i="54"/>
  <c r="D5683" i="54"/>
  <c r="D5682" i="54"/>
  <c r="D5681" i="54"/>
  <c r="D5680" i="54"/>
  <c r="D5679" i="54"/>
  <c r="D5678" i="54"/>
  <c r="D5677" i="54"/>
  <c r="D5676" i="54"/>
  <c r="D5675" i="54"/>
  <c r="D5674" i="54"/>
  <c r="D5673" i="54"/>
  <c r="D5672" i="54"/>
  <c r="D5671" i="54"/>
  <c r="D5670" i="54"/>
  <c r="D5669" i="54"/>
  <c r="D5668" i="54"/>
  <c r="D5667" i="54"/>
  <c r="D5666" i="54"/>
  <c r="D5665" i="54"/>
  <c r="D5664" i="54"/>
  <c r="D5663" i="54"/>
  <c r="D5662" i="54"/>
  <c r="D5661" i="54"/>
  <c r="D5660" i="54"/>
  <c r="D5659" i="54"/>
  <c r="D5658" i="54"/>
  <c r="D5657" i="54"/>
  <c r="D5656" i="54"/>
  <c r="D5655" i="54"/>
  <c r="D5654" i="54"/>
  <c r="D5653" i="54"/>
  <c r="D5652" i="54"/>
  <c r="D5651" i="54"/>
  <c r="D5650" i="54"/>
  <c r="D5649" i="54"/>
  <c r="D5648" i="54"/>
  <c r="D5647" i="54"/>
  <c r="D5646" i="54"/>
  <c r="D5645" i="54"/>
  <c r="D5644" i="54"/>
  <c r="D5643" i="54"/>
  <c r="D5642" i="54"/>
  <c r="D5641" i="54"/>
  <c r="D5640" i="54"/>
  <c r="D5639" i="54"/>
  <c r="D5638" i="54"/>
  <c r="D5637" i="54"/>
  <c r="D5636" i="54"/>
  <c r="D5635" i="54"/>
  <c r="D5634" i="54"/>
  <c r="D5633" i="54"/>
  <c r="D5632" i="54"/>
  <c r="D5631" i="54"/>
  <c r="D5630" i="54"/>
  <c r="D5629" i="54"/>
  <c r="D5628" i="54"/>
  <c r="D5627" i="54"/>
  <c r="D5626" i="54"/>
  <c r="D5625" i="54"/>
  <c r="D5624" i="54"/>
  <c r="D5623" i="54"/>
  <c r="D5622" i="54"/>
  <c r="D5621" i="54"/>
  <c r="D5620" i="54"/>
  <c r="D5619" i="54"/>
  <c r="D5618" i="54"/>
  <c r="D5617" i="54"/>
  <c r="D5616" i="54"/>
  <c r="D5615" i="54"/>
  <c r="D5614" i="54"/>
  <c r="D5613" i="54"/>
  <c r="D5612" i="54"/>
  <c r="D5611" i="54"/>
  <c r="D5610" i="54"/>
  <c r="D5609" i="54"/>
  <c r="D5608" i="54"/>
  <c r="D5607" i="54"/>
  <c r="D5606" i="54"/>
  <c r="D5605" i="54"/>
  <c r="D5604" i="54"/>
  <c r="D5603" i="54"/>
  <c r="D5602" i="54"/>
  <c r="D5601" i="54"/>
  <c r="D5600" i="54"/>
  <c r="D5599" i="54"/>
  <c r="D5598" i="54"/>
  <c r="D5597" i="54"/>
  <c r="D5596" i="54"/>
  <c r="D5595" i="54"/>
  <c r="D5594" i="54"/>
  <c r="D5593" i="54"/>
  <c r="D5592" i="54"/>
  <c r="D5591" i="54"/>
  <c r="D5590" i="54"/>
  <c r="D5589" i="54"/>
  <c r="D5588" i="54"/>
  <c r="D5587" i="54"/>
  <c r="D5586" i="54"/>
  <c r="D5585" i="54"/>
  <c r="D5584" i="54"/>
  <c r="D5583" i="54"/>
  <c r="D5582" i="54"/>
  <c r="D5581" i="54"/>
  <c r="D5580" i="54"/>
  <c r="D5579" i="54"/>
  <c r="D5578" i="54"/>
  <c r="D5577" i="54"/>
  <c r="D5576" i="54"/>
  <c r="D5575" i="54"/>
  <c r="D5574" i="54"/>
  <c r="D5573" i="54"/>
  <c r="D5572" i="54"/>
  <c r="D5571" i="54"/>
  <c r="D5570" i="54"/>
  <c r="D5569" i="54"/>
  <c r="D5568" i="54"/>
  <c r="D5567" i="54"/>
  <c r="D5566" i="54"/>
  <c r="D5565" i="54"/>
  <c r="D5564" i="54"/>
  <c r="D5563" i="54"/>
  <c r="D5562" i="54"/>
  <c r="D5561" i="54"/>
  <c r="D5560" i="54"/>
  <c r="D5559" i="54"/>
  <c r="D5558" i="54"/>
  <c r="D5557" i="54"/>
  <c r="D5556" i="54"/>
  <c r="D5555" i="54"/>
  <c r="D5554" i="54"/>
  <c r="D5553" i="54"/>
  <c r="D5552" i="54"/>
  <c r="D5551" i="54"/>
  <c r="D5550" i="54"/>
  <c r="D5549" i="54"/>
  <c r="D5548" i="54"/>
  <c r="D5547" i="54"/>
  <c r="D5546" i="54"/>
  <c r="D5545" i="54"/>
  <c r="D5544" i="54"/>
  <c r="D5543" i="54"/>
  <c r="D5542" i="54"/>
  <c r="D5541" i="54"/>
  <c r="D5540" i="54"/>
  <c r="D5539" i="54"/>
  <c r="D5538" i="54"/>
  <c r="D5537" i="54"/>
  <c r="D5536" i="54"/>
  <c r="D5535" i="54"/>
  <c r="D5534" i="54"/>
  <c r="D5533" i="54"/>
  <c r="D5532" i="54"/>
  <c r="D5531" i="54"/>
  <c r="D5530" i="54"/>
  <c r="D5529" i="54"/>
  <c r="D5528" i="54"/>
  <c r="D5527" i="54"/>
  <c r="D5526" i="54"/>
  <c r="D5525" i="54"/>
  <c r="D5524" i="54"/>
  <c r="D5523" i="54"/>
  <c r="D5522" i="54"/>
  <c r="D5521" i="54"/>
  <c r="D5520" i="54"/>
  <c r="D5519" i="54"/>
  <c r="D5518" i="54"/>
  <c r="D5517" i="54"/>
  <c r="D5516" i="54"/>
  <c r="D5515" i="54"/>
  <c r="D5514" i="54"/>
  <c r="D5513" i="54"/>
  <c r="D5512" i="54"/>
  <c r="D5511" i="54"/>
  <c r="D5510" i="54"/>
  <c r="D5509" i="54"/>
  <c r="D5508" i="54"/>
  <c r="D5507" i="54"/>
  <c r="D5506" i="54"/>
  <c r="D5505" i="54"/>
  <c r="D5504" i="54"/>
  <c r="D5503" i="54"/>
  <c r="D5502" i="54"/>
  <c r="D5501" i="54"/>
  <c r="D5500" i="54"/>
  <c r="D5499" i="54"/>
  <c r="D5498" i="54"/>
  <c r="D5497" i="54"/>
  <c r="D5496" i="54"/>
  <c r="D5495" i="54"/>
  <c r="D5494" i="54"/>
  <c r="D5493" i="54"/>
  <c r="D5492" i="54"/>
  <c r="D5491" i="54"/>
  <c r="D5490" i="54"/>
  <c r="D5489" i="54"/>
  <c r="D5488" i="54"/>
  <c r="D5487" i="54"/>
  <c r="D5486" i="54"/>
  <c r="D5485" i="54"/>
  <c r="D5484" i="54"/>
  <c r="D5483" i="54"/>
  <c r="D5482" i="54"/>
  <c r="D5481" i="54"/>
  <c r="D5480" i="54"/>
  <c r="D5479" i="54"/>
  <c r="D5478" i="54"/>
  <c r="D5477" i="54"/>
  <c r="D5476" i="54"/>
  <c r="D5475" i="54"/>
  <c r="D5474" i="54"/>
  <c r="D5473" i="54"/>
  <c r="D5472" i="54"/>
  <c r="D5471" i="54"/>
  <c r="D5470" i="54"/>
  <c r="D5469" i="54"/>
  <c r="D5468" i="54"/>
  <c r="D5467" i="54"/>
  <c r="D5466" i="54"/>
  <c r="D5465" i="54"/>
  <c r="D5464" i="54"/>
  <c r="D5463" i="54"/>
  <c r="D5462" i="54"/>
  <c r="D5461" i="54"/>
  <c r="D5460" i="54"/>
  <c r="D5459" i="54"/>
  <c r="D5458" i="54"/>
  <c r="D5457" i="54"/>
  <c r="D5456" i="54"/>
  <c r="D5455" i="54"/>
  <c r="D5454" i="54"/>
  <c r="D5453" i="54"/>
  <c r="D5452" i="54"/>
  <c r="D5451" i="54"/>
  <c r="D5450" i="54"/>
  <c r="D5449" i="54"/>
  <c r="D5448" i="54"/>
  <c r="D5447" i="54"/>
  <c r="D5446" i="54"/>
  <c r="D5445" i="54"/>
  <c r="D5444" i="54"/>
  <c r="D5443" i="54"/>
  <c r="D5442" i="54"/>
  <c r="D5441" i="54"/>
  <c r="D5440" i="54"/>
  <c r="D5439" i="54"/>
  <c r="D5438" i="54"/>
  <c r="D5437" i="54"/>
  <c r="D5436" i="54"/>
  <c r="D5435" i="54"/>
  <c r="D5434" i="54"/>
  <c r="D5433" i="54"/>
  <c r="D5432" i="54"/>
  <c r="D5431" i="54"/>
  <c r="D5430" i="54"/>
  <c r="D5429" i="54"/>
  <c r="D5428" i="54"/>
  <c r="D5427" i="54"/>
  <c r="D5426" i="54"/>
  <c r="D5425" i="54"/>
  <c r="D5424" i="54"/>
  <c r="D5423" i="54"/>
  <c r="D5422" i="54"/>
  <c r="D5421" i="54"/>
  <c r="D5420" i="54"/>
  <c r="D5419" i="54"/>
  <c r="D5418" i="54"/>
  <c r="D5417" i="54"/>
  <c r="D5416" i="54"/>
  <c r="D5415" i="54"/>
  <c r="D5414" i="54"/>
  <c r="D5413" i="54"/>
  <c r="D5412" i="54"/>
  <c r="D5411" i="54"/>
  <c r="D5410" i="54"/>
  <c r="D5409" i="54"/>
  <c r="D5408" i="54"/>
  <c r="D5407" i="54"/>
  <c r="D5406" i="54"/>
  <c r="D5405" i="54"/>
  <c r="D5404" i="54"/>
  <c r="D5403" i="54"/>
  <c r="D5402" i="54"/>
  <c r="D5401" i="54"/>
  <c r="D5400" i="54"/>
  <c r="D5399" i="54"/>
  <c r="D5398" i="54"/>
  <c r="D5397" i="54"/>
  <c r="D5396" i="54"/>
  <c r="D5395" i="54"/>
  <c r="D5394" i="54"/>
  <c r="D5393" i="54"/>
  <c r="D5392" i="54"/>
  <c r="D5391" i="54"/>
  <c r="D5390" i="54"/>
  <c r="D5389" i="54"/>
  <c r="D5388" i="54"/>
  <c r="D5387" i="54"/>
  <c r="D5386" i="54"/>
  <c r="D5385" i="54"/>
  <c r="D5384" i="54"/>
  <c r="D5383" i="54"/>
  <c r="D5382" i="54"/>
  <c r="D5381" i="54"/>
  <c r="D5380" i="54"/>
  <c r="D5379" i="54"/>
  <c r="D5378" i="54"/>
  <c r="D5377" i="54"/>
  <c r="D5376" i="54"/>
  <c r="D5375" i="54"/>
  <c r="D5374" i="54"/>
  <c r="D5373" i="54"/>
  <c r="D5372" i="54"/>
  <c r="D5371" i="54"/>
  <c r="D5370" i="54"/>
  <c r="D5369" i="54"/>
  <c r="D5368" i="54"/>
  <c r="D5367" i="54"/>
  <c r="D5366" i="54"/>
  <c r="D5365" i="54"/>
  <c r="D5364" i="54"/>
  <c r="D5363" i="54"/>
  <c r="D5362" i="54"/>
  <c r="D5361" i="54"/>
  <c r="D5360" i="54"/>
  <c r="D5359" i="54"/>
  <c r="D5358" i="54"/>
  <c r="D5357" i="54"/>
  <c r="D5356" i="54"/>
  <c r="D5355" i="54"/>
  <c r="D5354" i="54"/>
  <c r="D5353" i="54"/>
  <c r="D5352" i="54"/>
  <c r="D5351" i="54"/>
  <c r="D5350" i="54"/>
  <c r="D5349" i="54"/>
  <c r="D5348" i="54"/>
  <c r="D5347" i="54"/>
  <c r="D5346" i="54"/>
  <c r="D5345" i="54"/>
  <c r="D5344" i="54"/>
  <c r="D5343" i="54"/>
  <c r="D5342" i="54"/>
  <c r="D5341" i="54"/>
  <c r="D5340" i="54"/>
  <c r="D5339" i="54"/>
  <c r="D5338" i="54"/>
  <c r="D5337" i="54"/>
  <c r="D5336" i="54"/>
  <c r="D5335" i="54"/>
  <c r="D5334" i="54"/>
  <c r="D5333" i="54"/>
  <c r="D5332" i="54"/>
  <c r="D5331" i="54"/>
  <c r="D5330" i="54"/>
  <c r="D5329" i="54"/>
  <c r="D5328" i="54"/>
  <c r="D5327" i="54"/>
  <c r="D5326" i="54"/>
  <c r="D5325" i="54"/>
  <c r="D5324" i="54"/>
  <c r="D5323" i="54"/>
  <c r="D5322" i="54"/>
  <c r="D5321" i="54"/>
  <c r="D5320" i="54"/>
  <c r="D5319" i="54"/>
  <c r="D5318" i="54"/>
  <c r="D5317" i="54"/>
  <c r="D5316" i="54"/>
  <c r="D5315" i="54"/>
  <c r="D5314" i="54"/>
  <c r="D5313" i="54"/>
  <c r="D5312" i="54"/>
  <c r="D5311" i="54"/>
  <c r="D5310" i="54"/>
  <c r="D5309" i="54"/>
  <c r="D5308" i="54"/>
  <c r="D5307" i="54"/>
  <c r="D5306" i="54"/>
  <c r="D5305" i="54"/>
  <c r="D5304" i="54"/>
  <c r="D5303" i="54"/>
  <c r="D5302" i="54"/>
  <c r="D5301" i="54"/>
  <c r="D5300" i="54"/>
  <c r="D5299" i="54"/>
  <c r="D5298" i="54"/>
  <c r="D5297" i="54"/>
  <c r="D5296" i="54"/>
  <c r="D5295" i="54"/>
  <c r="D5294" i="54"/>
  <c r="D5293" i="54"/>
  <c r="D5292" i="54"/>
  <c r="D5291" i="54"/>
  <c r="D5290" i="54"/>
  <c r="D5289" i="54"/>
  <c r="D5288" i="54"/>
  <c r="D5287" i="54"/>
  <c r="D5286" i="54"/>
  <c r="D5285" i="54"/>
  <c r="D5284" i="54"/>
  <c r="D5283" i="54"/>
  <c r="D5282" i="54"/>
  <c r="D5281" i="54"/>
  <c r="D5280" i="54"/>
  <c r="D5279" i="54"/>
  <c r="D5278" i="54"/>
  <c r="D5277" i="54"/>
  <c r="D5276" i="54"/>
  <c r="D5275" i="54"/>
  <c r="D5274" i="54"/>
  <c r="D5273" i="54"/>
  <c r="D5272" i="54"/>
  <c r="D5271" i="54"/>
  <c r="D5270" i="54"/>
  <c r="D5269" i="54"/>
  <c r="D5268" i="54"/>
  <c r="D5267" i="54"/>
  <c r="D5266" i="54"/>
  <c r="D5265" i="54"/>
  <c r="D5264" i="54"/>
  <c r="D5263" i="54"/>
  <c r="D5262" i="54"/>
  <c r="D5261" i="54"/>
  <c r="D5260" i="54"/>
  <c r="D5259" i="54"/>
  <c r="D5258" i="54"/>
  <c r="D5257" i="54"/>
  <c r="D5256" i="54"/>
  <c r="D5255" i="54"/>
  <c r="D5254" i="54"/>
  <c r="D5253" i="54"/>
  <c r="D5252" i="54"/>
  <c r="D5251" i="54"/>
  <c r="D5250" i="54"/>
  <c r="D5249" i="54"/>
  <c r="D5248" i="54"/>
  <c r="D5247" i="54"/>
  <c r="D5246" i="54"/>
  <c r="D5245" i="54"/>
  <c r="D5244" i="54"/>
  <c r="D5243" i="54"/>
  <c r="D5242" i="54"/>
  <c r="D5241" i="54"/>
  <c r="D5240" i="54"/>
  <c r="D5239" i="54"/>
  <c r="D5238" i="54"/>
  <c r="D5237" i="54"/>
  <c r="D5236" i="54"/>
  <c r="D5235" i="54"/>
  <c r="D5234" i="54"/>
  <c r="D5233" i="54"/>
  <c r="D5232" i="54"/>
  <c r="D5231" i="54"/>
  <c r="D5230" i="54"/>
  <c r="D5229" i="54"/>
  <c r="D5228" i="54"/>
  <c r="D5227" i="54"/>
  <c r="D5226" i="54"/>
  <c r="D5225" i="54"/>
  <c r="D5224" i="54"/>
  <c r="D5223" i="54"/>
  <c r="D5222" i="54"/>
  <c r="D5221" i="54"/>
  <c r="D5220" i="54"/>
  <c r="D5219" i="54"/>
  <c r="D5218" i="54"/>
  <c r="D5217" i="54"/>
  <c r="D5216" i="54"/>
  <c r="D5215" i="54"/>
  <c r="D5214" i="54"/>
  <c r="D5213" i="54"/>
  <c r="D5212" i="54"/>
  <c r="D5211" i="54"/>
  <c r="D5210" i="54"/>
  <c r="D5209" i="54"/>
  <c r="D5208" i="54"/>
  <c r="D5207" i="54"/>
  <c r="D5206" i="54"/>
  <c r="D5205" i="54"/>
  <c r="D5204" i="54"/>
  <c r="D5203" i="54"/>
  <c r="D5202" i="54"/>
  <c r="D5201" i="54"/>
  <c r="D5200" i="54"/>
  <c r="D5199" i="54"/>
  <c r="D5198" i="54"/>
  <c r="D5197" i="54"/>
  <c r="D5196" i="54"/>
  <c r="D5195" i="54"/>
  <c r="D5194" i="54"/>
  <c r="D5193" i="54"/>
  <c r="D5192" i="54"/>
  <c r="D5191" i="54"/>
  <c r="D5190" i="54"/>
  <c r="D5189" i="54"/>
  <c r="D5188" i="54"/>
  <c r="D5187" i="54"/>
  <c r="D5186" i="54"/>
  <c r="D5185" i="54"/>
  <c r="D5184" i="54"/>
  <c r="D5183" i="54"/>
  <c r="D5182" i="54"/>
  <c r="D5181" i="54"/>
  <c r="D5180" i="54"/>
  <c r="D5179" i="54"/>
  <c r="D5178" i="54"/>
  <c r="D5177" i="54"/>
  <c r="D5176" i="54"/>
  <c r="D5175" i="54"/>
  <c r="D5174" i="54"/>
  <c r="D5173" i="54"/>
  <c r="D5172" i="54"/>
  <c r="D5171" i="54"/>
  <c r="D5170" i="54"/>
  <c r="D5169" i="54"/>
  <c r="D5168" i="54"/>
  <c r="D5167" i="54"/>
  <c r="D5166" i="54"/>
  <c r="D5165" i="54"/>
  <c r="D5164" i="54"/>
  <c r="D5163" i="54"/>
  <c r="D5162" i="54"/>
  <c r="D5161" i="54"/>
  <c r="D5160" i="54"/>
  <c r="D5159" i="54"/>
  <c r="D5158" i="54"/>
  <c r="D5157" i="54"/>
  <c r="D5156" i="54"/>
  <c r="D5155" i="54"/>
  <c r="D5154" i="54"/>
  <c r="D5153" i="54"/>
  <c r="D5152" i="54"/>
  <c r="D5151" i="54"/>
  <c r="D5150" i="54"/>
  <c r="D5149" i="54"/>
  <c r="D5148" i="54"/>
  <c r="D5147" i="54"/>
  <c r="D5146" i="54"/>
  <c r="D5145" i="54"/>
  <c r="D5144" i="54"/>
  <c r="D5143" i="54"/>
  <c r="D5142" i="54"/>
  <c r="D5141" i="54"/>
  <c r="D5140" i="54"/>
  <c r="D5139" i="54"/>
  <c r="D5138" i="54"/>
  <c r="D5137" i="54"/>
  <c r="D5136" i="54"/>
  <c r="D5135" i="54"/>
  <c r="D5134" i="54"/>
  <c r="D5133" i="54"/>
  <c r="D5132" i="54"/>
  <c r="D5131" i="54"/>
  <c r="D5130" i="54"/>
  <c r="D5129" i="54"/>
  <c r="D5128" i="54"/>
  <c r="D5127" i="54"/>
  <c r="D5126" i="54"/>
  <c r="D5125" i="54"/>
  <c r="D5124" i="54"/>
  <c r="D5123" i="54"/>
  <c r="D5122" i="54"/>
  <c r="D5121" i="54"/>
  <c r="D5120" i="54"/>
  <c r="D5119" i="54"/>
  <c r="D5118" i="54"/>
  <c r="D5117" i="54"/>
  <c r="D5116" i="54"/>
  <c r="D5115" i="54"/>
  <c r="D5114" i="54"/>
  <c r="D5113" i="54"/>
  <c r="D5112" i="54"/>
  <c r="D5111" i="54"/>
  <c r="D5110" i="54"/>
  <c r="D5109" i="54"/>
  <c r="D5108" i="54"/>
  <c r="D5107" i="54"/>
  <c r="D5106" i="54"/>
  <c r="D5105" i="54"/>
  <c r="D5104" i="54"/>
  <c r="D5103" i="54"/>
  <c r="D5102" i="54"/>
  <c r="D5101" i="54"/>
  <c r="D5100" i="54"/>
  <c r="D5099" i="54"/>
  <c r="D5098" i="54"/>
  <c r="D5097" i="54"/>
  <c r="D5096" i="54"/>
  <c r="D5095" i="54"/>
  <c r="D5094" i="54"/>
  <c r="D5093" i="54"/>
  <c r="D5092" i="54"/>
  <c r="D5091" i="54"/>
  <c r="D5090" i="54"/>
  <c r="D5089" i="54"/>
  <c r="D5088" i="54"/>
  <c r="D5087" i="54"/>
  <c r="D5086" i="54"/>
  <c r="D5085" i="54"/>
  <c r="D5084" i="54"/>
  <c r="D5083" i="54"/>
  <c r="D5082" i="54"/>
  <c r="D5081" i="54"/>
  <c r="D5080" i="54"/>
  <c r="D5079" i="54"/>
  <c r="D5078" i="54"/>
  <c r="D5077" i="54"/>
  <c r="D5076" i="54"/>
  <c r="D5075" i="54"/>
  <c r="D5074" i="54"/>
  <c r="D5073" i="54"/>
  <c r="D5072" i="54"/>
  <c r="D5071" i="54"/>
  <c r="D5070" i="54"/>
  <c r="D5069" i="54"/>
  <c r="D5068" i="54"/>
  <c r="D5067" i="54"/>
  <c r="D5066" i="54"/>
  <c r="D5065" i="54"/>
  <c r="D5064" i="54"/>
  <c r="D5063" i="54"/>
  <c r="D5062" i="54"/>
  <c r="D5061" i="54"/>
  <c r="D5060" i="54"/>
  <c r="D5059" i="54"/>
  <c r="D5058" i="54"/>
  <c r="D5057" i="54"/>
  <c r="D5056" i="54"/>
  <c r="D5055" i="54"/>
  <c r="D5054" i="54"/>
  <c r="D5053" i="54"/>
  <c r="D5052" i="54"/>
  <c r="D5051" i="54"/>
  <c r="D5050" i="54"/>
  <c r="D5049" i="54"/>
  <c r="D5048" i="54"/>
  <c r="D5047" i="54"/>
  <c r="D5046" i="54"/>
  <c r="D5045" i="54"/>
  <c r="D5044" i="54"/>
  <c r="D5043" i="54"/>
  <c r="D5042" i="54"/>
  <c r="D5041" i="54"/>
  <c r="D5040" i="54"/>
  <c r="D5039" i="54"/>
  <c r="D5038" i="54"/>
  <c r="D5037" i="54"/>
  <c r="D5036" i="54"/>
  <c r="D5035" i="54"/>
  <c r="D5034" i="54"/>
  <c r="D5033" i="54"/>
  <c r="D5032" i="54"/>
  <c r="D5031" i="54"/>
  <c r="D5030" i="54"/>
  <c r="D5029" i="54"/>
  <c r="D5028" i="54"/>
  <c r="D5027" i="54"/>
  <c r="D5026" i="54"/>
  <c r="D5025" i="54"/>
  <c r="D5024" i="54"/>
  <c r="D5023" i="54"/>
  <c r="D5022" i="54"/>
  <c r="D5021" i="54"/>
  <c r="D5020" i="54"/>
  <c r="D5019" i="54"/>
  <c r="D5018" i="54"/>
  <c r="D5017" i="54"/>
  <c r="D5016" i="54"/>
  <c r="D5015" i="54"/>
  <c r="D5014" i="54"/>
  <c r="D5013" i="54"/>
  <c r="D5012" i="54"/>
  <c r="D5011" i="54"/>
  <c r="D5010" i="54"/>
  <c r="D5009" i="54"/>
  <c r="D5008" i="54"/>
  <c r="D5007" i="54"/>
  <c r="D5006" i="54"/>
  <c r="D5005" i="54"/>
  <c r="D5004" i="54"/>
  <c r="D5003" i="54"/>
  <c r="D5002" i="54"/>
  <c r="D5001" i="54"/>
  <c r="D5000" i="54"/>
  <c r="D4999" i="54"/>
  <c r="D4998" i="54"/>
  <c r="D4997" i="54"/>
  <c r="D4996" i="54"/>
  <c r="D4995" i="54"/>
  <c r="D4994" i="54"/>
  <c r="D4993" i="54"/>
  <c r="D4992" i="54"/>
  <c r="D4991" i="54"/>
  <c r="D4990" i="54"/>
  <c r="D4989" i="54"/>
  <c r="D4988" i="54"/>
  <c r="D4987" i="54"/>
  <c r="D4986" i="54"/>
  <c r="D4985" i="54"/>
  <c r="D4984" i="54"/>
  <c r="D4983" i="54"/>
  <c r="D4982" i="54"/>
  <c r="D4981" i="54"/>
  <c r="D4980" i="54"/>
  <c r="D4979" i="54"/>
  <c r="D4978" i="54"/>
  <c r="D4977" i="54"/>
  <c r="D4976" i="54"/>
  <c r="D4975" i="54"/>
  <c r="D4974" i="54"/>
  <c r="D4973" i="54"/>
  <c r="D4972" i="54"/>
  <c r="D4971" i="54"/>
  <c r="D4970" i="54"/>
  <c r="D4969" i="54"/>
  <c r="D4968" i="54"/>
  <c r="D4967" i="54"/>
  <c r="D4966" i="54"/>
  <c r="D4965" i="54"/>
  <c r="D4964" i="54"/>
  <c r="D4963" i="54"/>
  <c r="D4962" i="54"/>
  <c r="D4961" i="54"/>
  <c r="D4960" i="54"/>
  <c r="D4959" i="54"/>
  <c r="D4958" i="54"/>
  <c r="D4957" i="54"/>
  <c r="D4956" i="54"/>
  <c r="D4955" i="54"/>
  <c r="D4954" i="54"/>
  <c r="D4953" i="54"/>
  <c r="D4952" i="54"/>
  <c r="D4951" i="54"/>
  <c r="D4950" i="54"/>
  <c r="D4949" i="54"/>
  <c r="D4948" i="54"/>
  <c r="D4947" i="54"/>
  <c r="D4946" i="54"/>
  <c r="D4945" i="54"/>
  <c r="D4944" i="54"/>
  <c r="D4943" i="54"/>
  <c r="D4942" i="54"/>
  <c r="D4941" i="54"/>
  <c r="D4940" i="54"/>
  <c r="D4939" i="54"/>
  <c r="D4938" i="54"/>
  <c r="D4937" i="54"/>
  <c r="D4936" i="54"/>
  <c r="D4935" i="54"/>
  <c r="D4934" i="54"/>
  <c r="D4933" i="54"/>
  <c r="D4932" i="54"/>
  <c r="D4931" i="54"/>
  <c r="D4930" i="54"/>
  <c r="D4929" i="54"/>
  <c r="D4928" i="54"/>
  <c r="D4927" i="54"/>
  <c r="D4926" i="54"/>
  <c r="D4925" i="54"/>
  <c r="D4924" i="54"/>
  <c r="D4923" i="54"/>
  <c r="D4922" i="54"/>
  <c r="D4921" i="54"/>
  <c r="D4920" i="54"/>
  <c r="D4919" i="54"/>
  <c r="D4918" i="54"/>
  <c r="D4917" i="54"/>
  <c r="D4916" i="54"/>
  <c r="D4915" i="54"/>
  <c r="D4914" i="54"/>
  <c r="D4913" i="54"/>
  <c r="D4912" i="54"/>
  <c r="D4911" i="54"/>
  <c r="D4910" i="54"/>
  <c r="D4909" i="54"/>
  <c r="D4908" i="54"/>
  <c r="D4907" i="54"/>
  <c r="D4906" i="54"/>
  <c r="D4905" i="54"/>
  <c r="D4904" i="54"/>
  <c r="D4903" i="54"/>
  <c r="D4902" i="54"/>
  <c r="D4901" i="54"/>
  <c r="D4900" i="54"/>
  <c r="D4899" i="54"/>
  <c r="D4898" i="54"/>
  <c r="D4897" i="54"/>
  <c r="D4896" i="54"/>
  <c r="D4895" i="54"/>
  <c r="D4894" i="54"/>
  <c r="D4893" i="54"/>
  <c r="D4892" i="54"/>
  <c r="D4891" i="54"/>
  <c r="D4890" i="54"/>
  <c r="D4889" i="54"/>
  <c r="D4888" i="54"/>
  <c r="D4887" i="54"/>
  <c r="D4886" i="54"/>
  <c r="D4885" i="54"/>
  <c r="D4884" i="54"/>
  <c r="D4883" i="54"/>
  <c r="D4882" i="54"/>
  <c r="D4881" i="54"/>
  <c r="D4880" i="54"/>
  <c r="D4879" i="54"/>
  <c r="D4878" i="54"/>
  <c r="D4877" i="54"/>
  <c r="D4876" i="54"/>
  <c r="D4875" i="54"/>
  <c r="D4874" i="54"/>
  <c r="D4873" i="54"/>
  <c r="D4872" i="54"/>
  <c r="D4871" i="54"/>
  <c r="D4870" i="54"/>
  <c r="D4869" i="54"/>
  <c r="D4868" i="54"/>
  <c r="D4867" i="54"/>
  <c r="D4866" i="54"/>
  <c r="D4865" i="54"/>
  <c r="D4864" i="54"/>
  <c r="D4863" i="54"/>
  <c r="D4862" i="54"/>
  <c r="D4861" i="54"/>
  <c r="D4860" i="54"/>
  <c r="D4859" i="54"/>
  <c r="D4858" i="54"/>
  <c r="D4857" i="54"/>
  <c r="D4856" i="54"/>
  <c r="D4855" i="54"/>
  <c r="D4854" i="54"/>
  <c r="D4853" i="54"/>
  <c r="D4852" i="54"/>
  <c r="D4851" i="54"/>
  <c r="D4850" i="54"/>
  <c r="D4849" i="54"/>
  <c r="D4848" i="54"/>
  <c r="D4847" i="54"/>
  <c r="D4846" i="54"/>
  <c r="D4845" i="54"/>
  <c r="D4844" i="54"/>
  <c r="D4843" i="54"/>
  <c r="D4842" i="54"/>
  <c r="D4841" i="54"/>
  <c r="D4840" i="54"/>
  <c r="D4839" i="54"/>
  <c r="D4838" i="54"/>
  <c r="D4837" i="54"/>
  <c r="D4836" i="54"/>
  <c r="D4835" i="54"/>
  <c r="D4834" i="54"/>
  <c r="D4833" i="54"/>
  <c r="D4832" i="54"/>
  <c r="D4831" i="54"/>
  <c r="D4830" i="54"/>
  <c r="D4829" i="54"/>
  <c r="D4828" i="54"/>
  <c r="D4827" i="54"/>
  <c r="D4826" i="54"/>
  <c r="D4825" i="54"/>
  <c r="D4824" i="54"/>
  <c r="D4823" i="54"/>
  <c r="D4822" i="54"/>
  <c r="D4821" i="54"/>
  <c r="D4820" i="54"/>
  <c r="D4819" i="54"/>
  <c r="D4818" i="54"/>
  <c r="D4817" i="54"/>
  <c r="D4816" i="54"/>
  <c r="D4815" i="54"/>
  <c r="D4814" i="54"/>
  <c r="D4813" i="54"/>
  <c r="D4812" i="54"/>
  <c r="D4811" i="54"/>
  <c r="D4810" i="54"/>
  <c r="D4809" i="54"/>
  <c r="D4808" i="54"/>
  <c r="D4807" i="54"/>
  <c r="D4806" i="54"/>
  <c r="D4805" i="54"/>
  <c r="D4804" i="54"/>
  <c r="D4803" i="54"/>
  <c r="D4802" i="54"/>
  <c r="D4801" i="54"/>
  <c r="D4800" i="54"/>
  <c r="D4799" i="54"/>
  <c r="D4798" i="54"/>
  <c r="D4797" i="54"/>
  <c r="D4796" i="54"/>
  <c r="D4795" i="54"/>
  <c r="D4794" i="54"/>
  <c r="D4793" i="54"/>
  <c r="D4792" i="54"/>
  <c r="D4791" i="54"/>
  <c r="D4790" i="54"/>
  <c r="D4789" i="54"/>
  <c r="D4788" i="54"/>
  <c r="D4787" i="54"/>
  <c r="D4786" i="54"/>
  <c r="D4785" i="54"/>
  <c r="D4784" i="54"/>
  <c r="D4783" i="54"/>
  <c r="D4782" i="54"/>
  <c r="D4781" i="54"/>
  <c r="D4780" i="54"/>
  <c r="D4779" i="54"/>
  <c r="D4778" i="54"/>
  <c r="D4777" i="54"/>
  <c r="D4776" i="54"/>
  <c r="D4775" i="54"/>
  <c r="D4774" i="54"/>
  <c r="D4773" i="54"/>
  <c r="D4772" i="54"/>
  <c r="D4771" i="54"/>
  <c r="D4770" i="54"/>
  <c r="D4769" i="54"/>
  <c r="D4768" i="54"/>
  <c r="D4767" i="54"/>
  <c r="D4766" i="54"/>
  <c r="D4765" i="54"/>
  <c r="D4764" i="54"/>
  <c r="D4763" i="54"/>
  <c r="D4762" i="54"/>
  <c r="D4761" i="54"/>
  <c r="D4760" i="54"/>
  <c r="D4759" i="54"/>
  <c r="D4758" i="54"/>
  <c r="D4757" i="54"/>
  <c r="D4756" i="54"/>
  <c r="D4755" i="54"/>
  <c r="D4754" i="54"/>
  <c r="D4753" i="54"/>
  <c r="D4752" i="54"/>
  <c r="D4751" i="54"/>
  <c r="D4750" i="54"/>
  <c r="D4749" i="54"/>
  <c r="D4748" i="54"/>
  <c r="D4747" i="54"/>
  <c r="D4746" i="54"/>
  <c r="D4745" i="54"/>
  <c r="D4744" i="54"/>
  <c r="D4743" i="54"/>
  <c r="D4742" i="54"/>
  <c r="D4741" i="54"/>
  <c r="D4740" i="54"/>
  <c r="D4739" i="54"/>
  <c r="D4738" i="54"/>
  <c r="D4737" i="54"/>
  <c r="D4736" i="54"/>
  <c r="D4735" i="54"/>
  <c r="D4734" i="54"/>
  <c r="D4733" i="54"/>
  <c r="D4732" i="54"/>
  <c r="D4731" i="54"/>
  <c r="D4730" i="54"/>
  <c r="D4729" i="54"/>
  <c r="D4728" i="54"/>
  <c r="D4727" i="54"/>
  <c r="D4726" i="54"/>
  <c r="D4725" i="54"/>
  <c r="D4724" i="54"/>
  <c r="D4723" i="54"/>
  <c r="D4722" i="54"/>
  <c r="D4721" i="54"/>
  <c r="D4720" i="54"/>
  <c r="D4719" i="54"/>
  <c r="D4718" i="54"/>
  <c r="D4717" i="54"/>
  <c r="D4716" i="54"/>
  <c r="D4715" i="54"/>
  <c r="D4714" i="54"/>
  <c r="D4713" i="54"/>
  <c r="D4712" i="54"/>
  <c r="D4711" i="54"/>
  <c r="D4710" i="54"/>
  <c r="D4709" i="54"/>
  <c r="D4708" i="54"/>
  <c r="D4707" i="54"/>
  <c r="D4706" i="54"/>
  <c r="D4705" i="54"/>
  <c r="D4704" i="54"/>
  <c r="D4703" i="54"/>
  <c r="D4702" i="54"/>
  <c r="D4701" i="54"/>
  <c r="D4700" i="54"/>
  <c r="D4699" i="54"/>
  <c r="D4698" i="54"/>
  <c r="D4697" i="54"/>
  <c r="D4696" i="54"/>
  <c r="D4695" i="54"/>
  <c r="D4694" i="54"/>
  <c r="D4693" i="54"/>
  <c r="D4692" i="54"/>
  <c r="D4691" i="54"/>
  <c r="D4690" i="54"/>
  <c r="D4689" i="54"/>
  <c r="D4688" i="54"/>
  <c r="D4687" i="54"/>
  <c r="D4686" i="54"/>
  <c r="D4685" i="54"/>
  <c r="D4684" i="54"/>
  <c r="D4683" i="54"/>
  <c r="D4682" i="54"/>
  <c r="D4681" i="54"/>
  <c r="D4680" i="54"/>
  <c r="D4679" i="54"/>
  <c r="D4678" i="54"/>
  <c r="D4677" i="54"/>
  <c r="D4676" i="54"/>
  <c r="D4675" i="54"/>
  <c r="D4674" i="54"/>
  <c r="D4673" i="54"/>
  <c r="D4672" i="54"/>
  <c r="D4671" i="54"/>
  <c r="D4670" i="54"/>
  <c r="D4669" i="54"/>
  <c r="D4668" i="54"/>
  <c r="D4667" i="54"/>
  <c r="D4666" i="54"/>
  <c r="D4665" i="54"/>
  <c r="D4664" i="54"/>
  <c r="D4663" i="54"/>
  <c r="D4662" i="54"/>
  <c r="D4661" i="54"/>
  <c r="D4660" i="54"/>
  <c r="D4659" i="54"/>
  <c r="D4658" i="54"/>
  <c r="D4657" i="54"/>
  <c r="D4656" i="54"/>
  <c r="D4655" i="54"/>
  <c r="D4654" i="54"/>
  <c r="D4653" i="54"/>
  <c r="D4652" i="54"/>
  <c r="D4651" i="54"/>
  <c r="D4650" i="54"/>
  <c r="D4649" i="54"/>
  <c r="D4648" i="54"/>
  <c r="D4647" i="54"/>
  <c r="D4646" i="54"/>
  <c r="D4645" i="54"/>
  <c r="D4644" i="54"/>
  <c r="D4643" i="54"/>
  <c r="D4642" i="54"/>
  <c r="D4641" i="54"/>
  <c r="D4640" i="54"/>
  <c r="D4639" i="54"/>
  <c r="D4638" i="54"/>
  <c r="D4637" i="54"/>
  <c r="D4636" i="54"/>
  <c r="D4635" i="54"/>
  <c r="D4634" i="54"/>
  <c r="D4633" i="54"/>
  <c r="D4632" i="54"/>
  <c r="D4631" i="54"/>
  <c r="D4630" i="54"/>
  <c r="D4629" i="54"/>
  <c r="D4628" i="54"/>
  <c r="D4627" i="54"/>
  <c r="D4626" i="54"/>
  <c r="D4625" i="54"/>
  <c r="D4624" i="54"/>
  <c r="D4623" i="54"/>
  <c r="D4622" i="54"/>
  <c r="D4621" i="54"/>
  <c r="D4620" i="54"/>
  <c r="D4619" i="54"/>
  <c r="D4618" i="54"/>
  <c r="D4617" i="54"/>
  <c r="D4616" i="54"/>
  <c r="D4615" i="54"/>
  <c r="D4614" i="54"/>
  <c r="D4613" i="54"/>
  <c r="D4612" i="54"/>
  <c r="D4611" i="54"/>
  <c r="D4610" i="54"/>
  <c r="D4609" i="54"/>
  <c r="D4608" i="54"/>
  <c r="D4607" i="54"/>
  <c r="D4606" i="54"/>
  <c r="D4605" i="54"/>
  <c r="D4604" i="54"/>
  <c r="D4603" i="54"/>
  <c r="D4602" i="54"/>
  <c r="D4601" i="54"/>
  <c r="D4600" i="54"/>
  <c r="D4599" i="54"/>
  <c r="D4598" i="54"/>
  <c r="D4597" i="54"/>
  <c r="D4596" i="54"/>
  <c r="D4595" i="54"/>
  <c r="D4594" i="54"/>
  <c r="D4593" i="54"/>
  <c r="D4592" i="54"/>
  <c r="D4591" i="54"/>
  <c r="D4590" i="54"/>
  <c r="D4589" i="54"/>
  <c r="D4588" i="54"/>
  <c r="D4587" i="54"/>
  <c r="D4586" i="54"/>
  <c r="D4585" i="54"/>
  <c r="D4584" i="54"/>
  <c r="D4583" i="54"/>
  <c r="D4582" i="54"/>
  <c r="D4581" i="54"/>
  <c r="D4580" i="54"/>
  <c r="D4579" i="54"/>
  <c r="D4578" i="54"/>
  <c r="D4577" i="54"/>
  <c r="D4576" i="54"/>
  <c r="D4575" i="54"/>
  <c r="D4574" i="54"/>
  <c r="D4573" i="54"/>
  <c r="D4572" i="54"/>
  <c r="D4571" i="54"/>
  <c r="D4570" i="54"/>
  <c r="D4569" i="54"/>
  <c r="D4568" i="54"/>
  <c r="D4567" i="54"/>
  <c r="D4566" i="54"/>
  <c r="D4565" i="54"/>
  <c r="D4564" i="54"/>
  <c r="D4563" i="54"/>
  <c r="D4562" i="54"/>
  <c r="D4561" i="54"/>
  <c r="D4560" i="54"/>
  <c r="D4559" i="54"/>
  <c r="D4558" i="54"/>
  <c r="D4557" i="54"/>
  <c r="D4556" i="54"/>
  <c r="D4555" i="54"/>
  <c r="D4554" i="54"/>
  <c r="D4553" i="54"/>
  <c r="D4552" i="54"/>
  <c r="D4551" i="54"/>
  <c r="D4550" i="54"/>
  <c r="D4549" i="54"/>
  <c r="D4548" i="54"/>
  <c r="D4547" i="54"/>
  <c r="D4546" i="54"/>
  <c r="D4545" i="54"/>
  <c r="D4544" i="54"/>
  <c r="D4543" i="54"/>
  <c r="D4542" i="54"/>
  <c r="D4541" i="54"/>
  <c r="D4540" i="54"/>
  <c r="D4539" i="54"/>
  <c r="D4538" i="54"/>
  <c r="D4537" i="54"/>
  <c r="D4536" i="54"/>
  <c r="D4535" i="54"/>
  <c r="D4534" i="54"/>
  <c r="D4533" i="54"/>
  <c r="D4532" i="54"/>
  <c r="D4531" i="54"/>
  <c r="D4530" i="54"/>
  <c r="D4529" i="54"/>
  <c r="D4528" i="54"/>
  <c r="D4527" i="54"/>
  <c r="D4526" i="54"/>
  <c r="D4525" i="54"/>
  <c r="D4524" i="54"/>
  <c r="D4523" i="54"/>
  <c r="D4522" i="54"/>
  <c r="D4521" i="54"/>
  <c r="D4520" i="54"/>
  <c r="D4519" i="54"/>
  <c r="D4518" i="54"/>
  <c r="D4517" i="54"/>
  <c r="D4516" i="54"/>
  <c r="D4515" i="54"/>
  <c r="D4514" i="54"/>
  <c r="D4513" i="54"/>
  <c r="D4512" i="54"/>
  <c r="D4511" i="54"/>
  <c r="D4510" i="54"/>
  <c r="D4509" i="54"/>
  <c r="D4508" i="54"/>
  <c r="D4507" i="54"/>
  <c r="D4506" i="54"/>
  <c r="D4505" i="54"/>
  <c r="D4504" i="54"/>
  <c r="D4503" i="54"/>
  <c r="D4502" i="54"/>
  <c r="D4501" i="54"/>
  <c r="D4500" i="54"/>
  <c r="D4499" i="54"/>
  <c r="D4498" i="54"/>
  <c r="D4497" i="54"/>
  <c r="D4496" i="54"/>
  <c r="D4495" i="54"/>
  <c r="D4494" i="54"/>
  <c r="D4493" i="54"/>
  <c r="D4492" i="54"/>
  <c r="D4491" i="54"/>
  <c r="D4490" i="54"/>
  <c r="D4489" i="54"/>
  <c r="D4488" i="54"/>
  <c r="D4487" i="54"/>
  <c r="D4486" i="54"/>
  <c r="D4485" i="54"/>
  <c r="D4484" i="54"/>
  <c r="D4483" i="54"/>
  <c r="D4482" i="54"/>
  <c r="D4481" i="54"/>
  <c r="D4480" i="54"/>
  <c r="D4479" i="54"/>
  <c r="D4478" i="54"/>
  <c r="D4477" i="54"/>
  <c r="D4476" i="54"/>
  <c r="D4475" i="54"/>
  <c r="D4474" i="54"/>
  <c r="D4473" i="54"/>
  <c r="D4472" i="54"/>
  <c r="D4471" i="54"/>
  <c r="D4470" i="54"/>
  <c r="D4469" i="54"/>
  <c r="D4468" i="54"/>
  <c r="D4467" i="54"/>
  <c r="D4466" i="54"/>
  <c r="D4465" i="54"/>
  <c r="D4464" i="54"/>
  <c r="D4463" i="54"/>
  <c r="D4462" i="54"/>
  <c r="D4461" i="54"/>
  <c r="D4460" i="54"/>
  <c r="D4459" i="54"/>
  <c r="D4458" i="54"/>
  <c r="D4457" i="54"/>
  <c r="D4456" i="54"/>
  <c r="D4455" i="54"/>
  <c r="D4454" i="54"/>
  <c r="D4453" i="54"/>
  <c r="D4452" i="54"/>
  <c r="D4451" i="54"/>
  <c r="D4450" i="54"/>
  <c r="D4449" i="54"/>
  <c r="D4448" i="54"/>
  <c r="D4447" i="54"/>
  <c r="D4446" i="54"/>
  <c r="D4445" i="54"/>
  <c r="D4444" i="54"/>
  <c r="D4443" i="54"/>
  <c r="D4442" i="54"/>
  <c r="D4441" i="54"/>
  <c r="D4440" i="54"/>
  <c r="D4439" i="54"/>
  <c r="D4438" i="54"/>
  <c r="D4437" i="54"/>
  <c r="D4436" i="54"/>
  <c r="D4435" i="54"/>
  <c r="D4434" i="54"/>
  <c r="D4433" i="54"/>
  <c r="D4432" i="54"/>
  <c r="D4431" i="54"/>
  <c r="D4430" i="54"/>
  <c r="D4429" i="54"/>
  <c r="D4428" i="54"/>
  <c r="D4427" i="54"/>
  <c r="D4426" i="54"/>
  <c r="D4425" i="54"/>
  <c r="D4424" i="54"/>
  <c r="D4423" i="54"/>
  <c r="D4422" i="54"/>
  <c r="D4421" i="54"/>
  <c r="D4420" i="54"/>
  <c r="D4419" i="54"/>
  <c r="D4418" i="54"/>
  <c r="D4417" i="54"/>
  <c r="D4416" i="54"/>
  <c r="D4415" i="54"/>
  <c r="D4414" i="54"/>
  <c r="D4413" i="54"/>
  <c r="D4412" i="54"/>
  <c r="D4411" i="54"/>
  <c r="D4410" i="54"/>
  <c r="D4409" i="54"/>
  <c r="D4408" i="54"/>
  <c r="D4407" i="54"/>
  <c r="D4406" i="54"/>
  <c r="D4405" i="54"/>
  <c r="D4404" i="54"/>
  <c r="D4403" i="54"/>
  <c r="D4402" i="54"/>
  <c r="D4401" i="54"/>
  <c r="D4400" i="54"/>
  <c r="D4399" i="54"/>
  <c r="D4398" i="54"/>
  <c r="D4397" i="54"/>
  <c r="D4396" i="54"/>
  <c r="D4395" i="54"/>
  <c r="D4394" i="54"/>
  <c r="D4393" i="54"/>
  <c r="D4392" i="54"/>
  <c r="D4391" i="54"/>
  <c r="D4390" i="54"/>
  <c r="D4389" i="54"/>
  <c r="D4388" i="54"/>
  <c r="D4387" i="54"/>
  <c r="D4386" i="54"/>
  <c r="D4385" i="54"/>
  <c r="D4384" i="54"/>
  <c r="D4383" i="54"/>
  <c r="D4382" i="54"/>
  <c r="D4381" i="54"/>
  <c r="D4380" i="54"/>
  <c r="D4379" i="54"/>
  <c r="D4378" i="54"/>
  <c r="D4377" i="54"/>
  <c r="D4376" i="54"/>
  <c r="D4375" i="54"/>
  <c r="D4374" i="54"/>
  <c r="D4373" i="54"/>
  <c r="D4372" i="54"/>
  <c r="D4371" i="54"/>
  <c r="D4370" i="54"/>
  <c r="D4369" i="54"/>
  <c r="D4368" i="54"/>
  <c r="D4367" i="54"/>
  <c r="D4366" i="54"/>
  <c r="D4365" i="54"/>
  <c r="D4364" i="54"/>
  <c r="D4363" i="54"/>
  <c r="D4362" i="54"/>
  <c r="D4361" i="54"/>
  <c r="D4360" i="54"/>
  <c r="D4359" i="54"/>
  <c r="D4358" i="54"/>
  <c r="D4357" i="54"/>
  <c r="D4356" i="54"/>
  <c r="D4355" i="54"/>
  <c r="D4354" i="54"/>
  <c r="D4353" i="54"/>
  <c r="D4352" i="54"/>
  <c r="D4351" i="54"/>
  <c r="D4350" i="54"/>
  <c r="D4349" i="54"/>
  <c r="D4348" i="54"/>
  <c r="D4347" i="54"/>
  <c r="D4346" i="54"/>
  <c r="D4345" i="54"/>
  <c r="D4344" i="54"/>
  <c r="D4343" i="54"/>
  <c r="D4342" i="54"/>
  <c r="D4341" i="54"/>
  <c r="D4340" i="54"/>
  <c r="D4339" i="54"/>
  <c r="D4338" i="54"/>
  <c r="D4337" i="54"/>
  <c r="D4336" i="54"/>
  <c r="D4335" i="54"/>
  <c r="D4334" i="54"/>
  <c r="D4333" i="54"/>
  <c r="D4332" i="54"/>
  <c r="D4331" i="54"/>
  <c r="D4330" i="54"/>
  <c r="D4329" i="54"/>
  <c r="D4328" i="54"/>
  <c r="D4327" i="54"/>
  <c r="D4326" i="54"/>
  <c r="D4325" i="54"/>
  <c r="D4324" i="54"/>
  <c r="D4323" i="54"/>
  <c r="D4322" i="54"/>
  <c r="D4321" i="54"/>
  <c r="D4320" i="54"/>
  <c r="D4319" i="54"/>
  <c r="D4318" i="54"/>
  <c r="D4317" i="54"/>
  <c r="D4316" i="54"/>
  <c r="D4315" i="54"/>
  <c r="D4314" i="54"/>
  <c r="D4313" i="54"/>
  <c r="D4312" i="54"/>
  <c r="D4311" i="54"/>
  <c r="D4310" i="54"/>
  <c r="D4309" i="54"/>
  <c r="D4308" i="54"/>
  <c r="D4307" i="54"/>
  <c r="D4306" i="54"/>
  <c r="D4305" i="54"/>
  <c r="D4304" i="54"/>
  <c r="D4303" i="54"/>
  <c r="D4302" i="54"/>
  <c r="D4301" i="54"/>
  <c r="D4300" i="54"/>
  <c r="D4299" i="54"/>
  <c r="D4298" i="54"/>
  <c r="D4297" i="54"/>
  <c r="D4296" i="54"/>
  <c r="D4295" i="54"/>
  <c r="D4294" i="54"/>
  <c r="D4293" i="54"/>
  <c r="D4292" i="54"/>
  <c r="D4291" i="54"/>
  <c r="D4290" i="54"/>
  <c r="D4289" i="54"/>
  <c r="D4288" i="54"/>
  <c r="D4287" i="54"/>
  <c r="D4286" i="54"/>
  <c r="D4285" i="54"/>
  <c r="D4284" i="54"/>
  <c r="D4283" i="54"/>
  <c r="D4282" i="54"/>
  <c r="D4281" i="54"/>
  <c r="D4280" i="54"/>
  <c r="D4279" i="54"/>
  <c r="D4278" i="54"/>
  <c r="D4277" i="54"/>
  <c r="D4276" i="54"/>
  <c r="D4275" i="54"/>
  <c r="D4274" i="54"/>
  <c r="D4273" i="54"/>
  <c r="D4272" i="54"/>
  <c r="D4271" i="54"/>
  <c r="D4270" i="54"/>
  <c r="D4269" i="54"/>
  <c r="D4268" i="54"/>
  <c r="D4267" i="54"/>
  <c r="D4266" i="54"/>
  <c r="D4265" i="54"/>
  <c r="D4264" i="54"/>
  <c r="D4263" i="54"/>
  <c r="D4262" i="54"/>
  <c r="D4261" i="54"/>
  <c r="D4260" i="54"/>
  <c r="D4259" i="54"/>
  <c r="D4258" i="54"/>
  <c r="D4257" i="54"/>
  <c r="D4256" i="54"/>
  <c r="D4255" i="54"/>
  <c r="D4254" i="54"/>
  <c r="D4253" i="54"/>
  <c r="D4252" i="54"/>
  <c r="D4251" i="54"/>
  <c r="D4250" i="54"/>
  <c r="D4249" i="54"/>
  <c r="D4248" i="54"/>
  <c r="D4247" i="54"/>
  <c r="D4246" i="54"/>
  <c r="D4245" i="54"/>
  <c r="D4244" i="54"/>
  <c r="D4243" i="54"/>
  <c r="D4242" i="54"/>
  <c r="D4241" i="54"/>
  <c r="D4240" i="54"/>
  <c r="D4239" i="54"/>
  <c r="D4238" i="54"/>
  <c r="D4237" i="54"/>
  <c r="D4236" i="54"/>
  <c r="D4235" i="54"/>
  <c r="D4234" i="54"/>
  <c r="D4233" i="54"/>
  <c r="D4232" i="54"/>
  <c r="D4231" i="54"/>
  <c r="D4230" i="54"/>
  <c r="D4229" i="54"/>
  <c r="D4228" i="54"/>
  <c r="D4227" i="54"/>
  <c r="D4226" i="54"/>
  <c r="D4225" i="54"/>
  <c r="D4224" i="54"/>
  <c r="D4223" i="54"/>
  <c r="D4222" i="54"/>
  <c r="D4221" i="54"/>
  <c r="D4220" i="54"/>
  <c r="D4219" i="54"/>
  <c r="D4218" i="54"/>
  <c r="D4217" i="54"/>
  <c r="D4216" i="54"/>
  <c r="D4215" i="54"/>
  <c r="D4214" i="54"/>
  <c r="D4213" i="54"/>
  <c r="D4212" i="54"/>
  <c r="D4211" i="54"/>
  <c r="D4210" i="54"/>
  <c r="D4209" i="54"/>
  <c r="D4208" i="54"/>
  <c r="D4207" i="54"/>
  <c r="D4206" i="54"/>
  <c r="D4205" i="54"/>
  <c r="D4204" i="54"/>
  <c r="D4203" i="54"/>
  <c r="D4202" i="54"/>
  <c r="D4201" i="54"/>
  <c r="D4200" i="54"/>
  <c r="D4199" i="54"/>
  <c r="D4198" i="54"/>
  <c r="D4197" i="54"/>
  <c r="D4196" i="54"/>
  <c r="D4195" i="54"/>
  <c r="D4194" i="54"/>
  <c r="D4193" i="54"/>
  <c r="D4192" i="54"/>
  <c r="D4191" i="54"/>
  <c r="D4190" i="54"/>
  <c r="D4189" i="54"/>
  <c r="D4188" i="54"/>
  <c r="D4187" i="54"/>
  <c r="D4186" i="54"/>
  <c r="D4185" i="54"/>
  <c r="D4184" i="54"/>
  <c r="D4183" i="54"/>
  <c r="D4182" i="54"/>
  <c r="D4181" i="54"/>
  <c r="D4180" i="54"/>
  <c r="D4179" i="54"/>
  <c r="D4178" i="54"/>
  <c r="D4177" i="54"/>
  <c r="D4176" i="54"/>
  <c r="D4175" i="54"/>
  <c r="D4174" i="54"/>
  <c r="D4173" i="54"/>
  <c r="D4172" i="54"/>
  <c r="D4171" i="54"/>
  <c r="D4170" i="54"/>
  <c r="D4169" i="54"/>
  <c r="D4168" i="54"/>
  <c r="D4167" i="54"/>
  <c r="D4166" i="54"/>
  <c r="D4165" i="54"/>
  <c r="D4164" i="54"/>
  <c r="D4163" i="54"/>
  <c r="D4162" i="54"/>
  <c r="D4161" i="54"/>
  <c r="D4160" i="54"/>
  <c r="D4159" i="54"/>
  <c r="D4158" i="54"/>
  <c r="D4157" i="54"/>
  <c r="D4156" i="54"/>
  <c r="D4155" i="54"/>
  <c r="D4154" i="54"/>
  <c r="D4153" i="54"/>
  <c r="D4152" i="54"/>
  <c r="D4151" i="54"/>
  <c r="D4150" i="54"/>
  <c r="D4149" i="54"/>
  <c r="D4148" i="54"/>
  <c r="D4147" i="54"/>
  <c r="D4146" i="54"/>
  <c r="D4145" i="54"/>
  <c r="D4144" i="54"/>
  <c r="D4143" i="54"/>
  <c r="D4142" i="54"/>
  <c r="D4141" i="54"/>
  <c r="D4140" i="54"/>
  <c r="D4139" i="54"/>
  <c r="D4138" i="54"/>
  <c r="D4137" i="54"/>
  <c r="D4136" i="54"/>
  <c r="D4135" i="54"/>
  <c r="D4134" i="54"/>
  <c r="D4133" i="54"/>
  <c r="D4132" i="54"/>
  <c r="D4131" i="54"/>
  <c r="D4130" i="54"/>
  <c r="D4129" i="54"/>
  <c r="D4128" i="54"/>
  <c r="D4127" i="54"/>
  <c r="D4126" i="54"/>
  <c r="D4125" i="54"/>
  <c r="D4124" i="54"/>
  <c r="D4123" i="54"/>
  <c r="D4122" i="54"/>
  <c r="D4121" i="54"/>
  <c r="D4120" i="54"/>
  <c r="D4119" i="54"/>
  <c r="D4118" i="54"/>
  <c r="D4117" i="54"/>
  <c r="D4116" i="54"/>
  <c r="D4115" i="54"/>
  <c r="D4114" i="54"/>
  <c r="D4113" i="54"/>
  <c r="D4112" i="54"/>
  <c r="D4111" i="54"/>
  <c r="D4110" i="54"/>
  <c r="D4109" i="54"/>
  <c r="D4108" i="54"/>
  <c r="D4107" i="54"/>
  <c r="D4106" i="54"/>
  <c r="D4105" i="54"/>
  <c r="D4104" i="54"/>
  <c r="D4103" i="54"/>
  <c r="D4102" i="54"/>
  <c r="D4101" i="54"/>
  <c r="D4100" i="54"/>
  <c r="D4099" i="54"/>
  <c r="D4098" i="54"/>
  <c r="D4097" i="54"/>
  <c r="D4096" i="54"/>
  <c r="D4095" i="54"/>
  <c r="D4094" i="54"/>
  <c r="D4093" i="54"/>
  <c r="D4092" i="54"/>
  <c r="D4091" i="54"/>
  <c r="D4090" i="54"/>
  <c r="D4089" i="54"/>
  <c r="D4088" i="54"/>
  <c r="D4087" i="54"/>
  <c r="D4086" i="54"/>
  <c r="D4085" i="54"/>
  <c r="D4084" i="54"/>
  <c r="D4083" i="54"/>
  <c r="D4082" i="54"/>
  <c r="D4081" i="54"/>
  <c r="D4080" i="54"/>
  <c r="D4079" i="54"/>
  <c r="D4078" i="54"/>
  <c r="D4077" i="54"/>
  <c r="D4076" i="54"/>
  <c r="D4075" i="54"/>
  <c r="D4074" i="54"/>
  <c r="D4073" i="54"/>
  <c r="D4072" i="54"/>
  <c r="D4071" i="54"/>
  <c r="D4070" i="54"/>
  <c r="D4069" i="54"/>
  <c r="D4068" i="54"/>
  <c r="D4067" i="54"/>
  <c r="D4066" i="54"/>
  <c r="D4065" i="54"/>
  <c r="D4064" i="54"/>
  <c r="D4063" i="54"/>
  <c r="D4062" i="54"/>
  <c r="D4061" i="54"/>
  <c r="D4060" i="54"/>
  <c r="D4059" i="54"/>
  <c r="D4058" i="54"/>
  <c r="D4057" i="54"/>
  <c r="D4056" i="54"/>
  <c r="D4055" i="54"/>
  <c r="D4054" i="54"/>
  <c r="D4053" i="54"/>
  <c r="D4052" i="54"/>
  <c r="D4051" i="54"/>
  <c r="D4050" i="54"/>
  <c r="D4049" i="54"/>
  <c r="D4048" i="54"/>
  <c r="D4047" i="54"/>
  <c r="D4046" i="54"/>
  <c r="D4045" i="54"/>
  <c r="D4044" i="54"/>
  <c r="D4043" i="54"/>
  <c r="D4042" i="54"/>
  <c r="D4041" i="54"/>
  <c r="D4040" i="54"/>
  <c r="D4039" i="54"/>
  <c r="D4038" i="54"/>
  <c r="D4037" i="54"/>
  <c r="D4036" i="54"/>
  <c r="D4035" i="54"/>
  <c r="D4034" i="54"/>
  <c r="D4033" i="54"/>
  <c r="D4032" i="54"/>
  <c r="D4031" i="54"/>
  <c r="D4030" i="54"/>
  <c r="D4029" i="54"/>
  <c r="D4028" i="54"/>
  <c r="D4027" i="54"/>
  <c r="D4026" i="54"/>
  <c r="D4025" i="54"/>
  <c r="D4024" i="54"/>
  <c r="D4023" i="54"/>
  <c r="D4022" i="54"/>
  <c r="D4021" i="54"/>
  <c r="D4020" i="54"/>
  <c r="D4019" i="54"/>
  <c r="D4018" i="54"/>
  <c r="D4017" i="54"/>
  <c r="D4016" i="54"/>
  <c r="D4015" i="54"/>
  <c r="D4014" i="54"/>
  <c r="D4013" i="54"/>
  <c r="D4012" i="54"/>
  <c r="D4011" i="54"/>
  <c r="D4010" i="54"/>
  <c r="D4009" i="54"/>
  <c r="D4008" i="54"/>
  <c r="D4007" i="54"/>
  <c r="D4006" i="54"/>
  <c r="D4005" i="54"/>
  <c r="D4004" i="54"/>
  <c r="D4003" i="54"/>
  <c r="D4002" i="54"/>
  <c r="D4001" i="54"/>
  <c r="D4000" i="54"/>
  <c r="D3999" i="54"/>
  <c r="D3998" i="54"/>
  <c r="D3997" i="54"/>
  <c r="D3996" i="54"/>
  <c r="D3995" i="54"/>
  <c r="D3994" i="54"/>
  <c r="D3993" i="54"/>
  <c r="D3992" i="54"/>
  <c r="D3991" i="54"/>
  <c r="D3990" i="54"/>
  <c r="D3989" i="54"/>
  <c r="D3988" i="54"/>
  <c r="D3987" i="54"/>
  <c r="D3986" i="54"/>
  <c r="D3985" i="54"/>
  <c r="D3984" i="54"/>
  <c r="D3983" i="54"/>
  <c r="D3982" i="54"/>
  <c r="D3981" i="54"/>
  <c r="D3980" i="54"/>
  <c r="D3979" i="54"/>
  <c r="D3978" i="54"/>
  <c r="D3977" i="54"/>
  <c r="D3976" i="54"/>
  <c r="D3975" i="54"/>
  <c r="D3974" i="54"/>
  <c r="D3973" i="54"/>
  <c r="D3972" i="54"/>
  <c r="D3971" i="54"/>
  <c r="D3970" i="54"/>
  <c r="D3969" i="54"/>
  <c r="D3968" i="54"/>
  <c r="D3967" i="54"/>
  <c r="D3966" i="54"/>
  <c r="D3965" i="54"/>
  <c r="D3964" i="54"/>
  <c r="D3963" i="54"/>
  <c r="D3962" i="54"/>
  <c r="D3961" i="54"/>
  <c r="D3960" i="54"/>
  <c r="D3959" i="54"/>
  <c r="D3958" i="54"/>
  <c r="D3957" i="54"/>
  <c r="D3956" i="54"/>
  <c r="D3955" i="54"/>
  <c r="D3954" i="54"/>
  <c r="D3953" i="54"/>
  <c r="D3952" i="54"/>
  <c r="D3951" i="54"/>
  <c r="D3950" i="54"/>
  <c r="D3949" i="54"/>
  <c r="D3948" i="54"/>
  <c r="D3947" i="54"/>
  <c r="D3946" i="54"/>
  <c r="D3945" i="54"/>
  <c r="D3944" i="54"/>
  <c r="D3943" i="54"/>
  <c r="D3942" i="54"/>
  <c r="D3941" i="54"/>
  <c r="D3940" i="54"/>
  <c r="D3939" i="54"/>
  <c r="D3938" i="54"/>
  <c r="D3937" i="54"/>
  <c r="D3936" i="54"/>
  <c r="D3935" i="54"/>
  <c r="D3934" i="54"/>
  <c r="D3933" i="54"/>
  <c r="D3932" i="54"/>
  <c r="D3931" i="54"/>
  <c r="D3930" i="54"/>
  <c r="D3929" i="54"/>
  <c r="D3928" i="54"/>
  <c r="D3927" i="54"/>
  <c r="D3926" i="54"/>
  <c r="D3925" i="54"/>
  <c r="D3924" i="54"/>
  <c r="D3923" i="54"/>
  <c r="D3922" i="54"/>
  <c r="D3921" i="54"/>
  <c r="D3920" i="54"/>
  <c r="D3919" i="54"/>
  <c r="D3918" i="54"/>
  <c r="D3917" i="54"/>
  <c r="D3916" i="54"/>
  <c r="D3915" i="54"/>
  <c r="D3914" i="54"/>
  <c r="D3913" i="54"/>
  <c r="D3912" i="54"/>
  <c r="D3911" i="54"/>
  <c r="D3910" i="54"/>
  <c r="D3909" i="54"/>
  <c r="D3908" i="54"/>
  <c r="D3907" i="54"/>
  <c r="D3906" i="54"/>
  <c r="D3905" i="54"/>
  <c r="D3904" i="54"/>
  <c r="D3903" i="54"/>
  <c r="D3902" i="54"/>
  <c r="D3901" i="54"/>
  <c r="D3900" i="54"/>
  <c r="D3899" i="54"/>
  <c r="D3898" i="54"/>
  <c r="D3897" i="54"/>
  <c r="D3896" i="54"/>
  <c r="D3895" i="54"/>
  <c r="D3894" i="54"/>
  <c r="D3893" i="54"/>
  <c r="D3892" i="54"/>
  <c r="D3891" i="54"/>
  <c r="D3890" i="54"/>
  <c r="D3889" i="54"/>
  <c r="D3888" i="54"/>
  <c r="D3887" i="54"/>
  <c r="D3886" i="54"/>
  <c r="D3885" i="54"/>
  <c r="D3884" i="54"/>
  <c r="D3883" i="54"/>
  <c r="D3882" i="54"/>
  <c r="D3881" i="54"/>
  <c r="D3880" i="54"/>
  <c r="D3879" i="54"/>
  <c r="D3878" i="54"/>
  <c r="D3877" i="54"/>
  <c r="D3876" i="54"/>
  <c r="D3875" i="54"/>
  <c r="D3874" i="54"/>
  <c r="D3873" i="54"/>
  <c r="D3872" i="54"/>
  <c r="D3871" i="54"/>
  <c r="D3870" i="54"/>
  <c r="D3869" i="54"/>
  <c r="D3868" i="54"/>
  <c r="D3867" i="54"/>
  <c r="D3866" i="54"/>
  <c r="D3865" i="54"/>
  <c r="D3864" i="54"/>
  <c r="D3863" i="54"/>
  <c r="D3862" i="54"/>
  <c r="D3861" i="54"/>
  <c r="D3860" i="54"/>
  <c r="D3859" i="54"/>
  <c r="D3858" i="54"/>
  <c r="D3857" i="54"/>
  <c r="D3856" i="54"/>
  <c r="D3855" i="54"/>
  <c r="D3854" i="54"/>
  <c r="D3853" i="54"/>
  <c r="D3852" i="54"/>
  <c r="D3851" i="54"/>
  <c r="D3850" i="54"/>
  <c r="D3849" i="54"/>
  <c r="D3848" i="54"/>
  <c r="D3847" i="54"/>
  <c r="D3846" i="54"/>
  <c r="D3845" i="54"/>
  <c r="D3844" i="54"/>
  <c r="D3843" i="54"/>
  <c r="D3842" i="54"/>
  <c r="D3841" i="54"/>
  <c r="D3840" i="54"/>
  <c r="D3839" i="54"/>
  <c r="D3838" i="54"/>
  <c r="D3837" i="54"/>
  <c r="D3836" i="54"/>
  <c r="D3835" i="54"/>
  <c r="D3834" i="54"/>
  <c r="D3833" i="54"/>
  <c r="D3832" i="54"/>
  <c r="D3831" i="54"/>
  <c r="D3830" i="54"/>
  <c r="D3829" i="54"/>
  <c r="D3828" i="54"/>
  <c r="D3827" i="54"/>
  <c r="D3826" i="54"/>
  <c r="D3825" i="54"/>
  <c r="D3824" i="54"/>
  <c r="D3823" i="54"/>
  <c r="D3822" i="54"/>
  <c r="D3821" i="54"/>
  <c r="D3820" i="54"/>
  <c r="D3819" i="54"/>
  <c r="D3818" i="54"/>
  <c r="D3817" i="54"/>
  <c r="D3816" i="54"/>
  <c r="D3815" i="54"/>
  <c r="D3814" i="54"/>
  <c r="D3813" i="54"/>
  <c r="D3812" i="54"/>
  <c r="D3811" i="54"/>
  <c r="D3810" i="54"/>
  <c r="D3809" i="54"/>
  <c r="D3808" i="54"/>
  <c r="D3807" i="54"/>
  <c r="D3806" i="54"/>
  <c r="D3805" i="54"/>
  <c r="D3804" i="54"/>
  <c r="D3803" i="54"/>
  <c r="D3802" i="54"/>
  <c r="D3801" i="54"/>
  <c r="D3800" i="54"/>
  <c r="D3799" i="54"/>
  <c r="D3798" i="54"/>
  <c r="D3797" i="54"/>
  <c r="D3796" i="54"/>
  <c r="D3795" i="54"/>
  <c r="D3794" i="54"/>
  <c r="D3793" i="54"/>
  <c r="D3792" i="54"/>
  <c r="D3791" i="54"/>
  <c r="D3790" i="54"/>
  <c r="D3789" i="54"/>
  <c r="D3788" i="54"/>
  <c r="D3787" i="54"/>
  <c r="D3786" i="54"/>
  <c r="D3785" i="54"/>
  <c r="D3784" i="54"/>
  <c r="D3783" i="54"/>
  <c r="D3782" i="54"/>
  <c r="D3781" i="54"/>
  <c r="D3780" i="54"/>
  <c r="D3779" i="54"/>
  <c r="D3778" i="54"/>
  <c r="D3777" i="54"/>
  <c r="D3776" i="54"/>
  <c r="D3775" i="54"/>
  <c r="D3774" i="54"/>
  <c r="D3773" i="54"/>
  <c r="D3772" i="54"/>
  <c r="D3771" i="54"/>
  <c r="D3770" i="54"/>
  <c r="D3769" i="54"/>
  <c r="D3768" i="54"/>
  <c r="D3767" i="54"/>
  <c r="D3766" i="54"/>
  <c r="D3765" i="54"/>
  <c r="D3764" i="54"/>
  <c r="D3763" i="54"/>
  <c r="D3762" i="54"/>
  <c r="D3761" i="54"/>
  <c r="D3760" i="54"/>
  <c r="D3759" i="54"/>
  <c r="D3758" i="54"/>
  <c r="D3757" i="54"/>
  <c r="D3756" i="54"/>
  <c r="D3755" i="54"/>
  <c r="D3754" i="54"/>
  <c r="D3753" i="54"/>
  <c r="D3752" i="54"/>
  <c r="Z43" i="92" s="1"/>
  <c r="D3751" i="54"/>
  <c r="D3750" i="54"/>
  <c r="Z32" i="92" s="1"/>
  <c r="D3749" i="54"/>
  <c r="D3748" i="54"/>
  <c r="Z24" i="92" s="1"/>
  <c r="D3747" i="54"/>
  <c r="D3746" i="54"/>
  <c r="Z16" i="92" s="1"/>
  <c r="D3745" i="54"/>
  <c r="D3744" i="54"/>
  <c r="Z8" i="92" s="1"/>
  <c r="D3743" i="54"/>
  <c r="D3742" i="54"/>
  <c r="D3741" i="54"/>
  <c r="D3740" i="54"/>
  <c r="D3739" i="54"/>
  <c r="D3738" i="54"/>
  <c r="D3737" i="54"/>
  <c r="D3736" i="54"/>
  <c r="D3735" i="54"/>
  <c r="D3734" i="54"/>
  <c r="D3733" i="54"/>
  <c r="D3732" i="54"/>
  <c r="D3731" i="54"/>
  <c r="D3730" i="54"/>
  <c r="D3729" i="54"/>
  <c r="D3728" i="54"/>
  <c r="D3727" i="54"/>
  <c r="D3726" i="54"/>
  <c r="D3725" i="54"/>
  <c r="D3724" i="54"/>
  <c r="D3723" i="54"/>
  <c r="D3722" i="54"/>
  <c r="D3721" i="54"/>
  <c r="D3720" i="54"/>
  <c r="D3719" i="54"/>
  <c r="D3718" i="54"/>
  <c r="D3717" i="54"/>
  <c r="D3716" i="54"/>
  <c r="D3715" i="54"/>
  <c r="D3714" i="54"/>
  <c r="D3713" i="54"/>
  <c r="D3712" i="54"/>
  <c r="D3711" i="54"/>
  <c r="D3710" i="54"/>
  <c r="D3709" i="54"/>
  <c r="D3708" i="54"/>
  <c r="D3707" i="54"/>
  <c r="D3706" i="54"/>
  <c r="D3705" i="54"/>
  <c r="D3704" i="54"/>
  <c r="D3703" i="54"/>
  <c r="D3702" i="54"/>
  <c r="D3701" i="54"/>
  <c r="D3700" i="54"/>
  <c r="D3699" i="54"/>
  <c r="D3698" i="54"/>
  <c r="D3697" i="54"/>
  <c r="D3696" i="54"/>
  <c r="D3695" i="54"/>
  <c r="D3694" i="54"/>
  <c r="D3693" i="54"/>
  <c r="D3692" i="54"/>
  <c r="D3691" i="54"/>
  <c r="D3690" i="54"/>
  <c r="D3689" i="54"/>
  <c r="D3688" i="54"/>
  <c r="D3687" i="54"/>
  <c r="D3686" i="54"/>
  <c r="D3685" i="54"/>
  <c r="D3684" i="54"/>
  <c r="D3683" i="54"/>
  <c r="D3682" i="54"/>
  <c r="D3681" i="54"/>
  <c r="D3680" i="54"/>
  <c r="D3679" i="54"/>
  <c r="D3678" i="54"/>
  <c r="D3677" i="54"/>
  <c r="D3676" i="54"/>
  <c r="D3675" i="54"/>
  <c r="D3674" i="54"/>
  <c r="D3673" i="54"/>
  <c r="D3672" i="54"/>
  <c r="D3671" i="54"/>
  <c r="D3670" i="54"/>
  <c r="D3669" i="54"/>
  <c r="D3668" i="54"/>
  <c r="D3667" i="54"/>
  <c r="D3666" i="54"/>
  <c r="D3665" i="54"/>
  <c r="D3664" i="54"/>
  <c r="D3663" i="54"/>
  <c r="D3662" i="54"/>
  <c r="D3661" i="54"/>
  <c r="D3660" i="54"/>
  <c r="D3659" i="54"/>
  <c r="D3658" i="54"/>
  <c r="D3657" i="54"/>
  <c r="D3656" i="54"/>
  <c r="D3655" i="54"/>
  <c r="D3654" i="54"/>
  <c r="D3653" i="54"/>
  <c r="D3652" i="54"/>
  <c r="D3651" i="54"/>
  <c r="D3650" i="54"/>
  <c r="D3649" i="54"/>
  <c r="D3648" i="54"/>
  <c r="D3647" i="54"/>
  <c r="D3646" i="54"/>
  <c r="D3645" i="54"/>
  <c r="D3644" i="54"/>
  <c r="D3643" i="54"/>
  <c r="D3642" i="54"/>
  <c r="D3641" i="54"/>
  <c r="D3640" i="54"/>
  <c r="D3639" i="54"/>
  <c r="D3638" i="54"/>
  <c r="D3637" i="54"/>
  <c r="D3636" i="54"/>
  <c r="D3635" i="54"/>
  <c r="D3634" i="54"/>
  <c r="D3633" i="54"/>
  <c r="D3632" i="54"/>
  <c r="D3631" i="54"/>
  <c r="D3630" i="54"/>
  <c r="D3629" i="54"/>
  <c r="D3628" i="54"/>
  <c r="D3627" i="54"/>
  <c r="D3626" i="54"/>
  <c r="D3625" i="54"/>
  <c r="D3624" i="54"/>
  <c r="D3623" i="54"/>
  <c r="D3622" i="54"/>
  <c r="D3621" i="54"/>
  <c r="D3620" i="54"/>
  <c r="D3619" i="54"/>
  <c r="D3618" i="54"/>
  <c r="D3617" i="54"/>
  <c r="D3616" i="54"/>
  <c r="D3615" i="54"/>
  <c r="D3614" i="54"/>
  <c r="D3613" i="54"/>
  <c r="D3612" i="54"/>
  <c r="D3611" i="54"/>
  <c r="D3610" i="54"/>
  <c r="D3609" i="54"/>
  <c r="D3608" i="54"/>
  <c r="D3607" i="54"/>
  <c r="D3606" i="54"/>
  <c r="D3605" i="54"/>
  <c r="D3604" i="54"/>
  <c r="D3603" i="54"/>
  <c r="D3602" i="54"/>
  <c r="D3601" i="54"/>
  <c r="D3600" i="54"/>
  <c r="D3599" i="54"/>
  <c r="D3598" i="54"/>
  <c r="D3597" i="54"/>
  <c r="D3596" i="54"/>
  <c r="D3595" i="54"/>
  <c r="D3594" i="54"/>
  <c r="D3593" i="54"/>
  <c r="D3592" i="54"/>
  <c r="D3591" i="54"/>
  <c r="D3590" i="54"/>
  <c r="D3589" i="54"/>
  <c r="D3588" i="54"/>
  <c r="D3587" i="54"/>
  <c r="D3586" i="54"/>
  <c r="D3585" i="54"/>
  <c r="D3584" i="54"/>
  <c r="D3583" i="54"/>
  <c r="D3582" i="54"/>
  <c r="D3581" i="54"/>
  <c r="D3580" i="54"/>
  <c r="D3579" i="54"/>
  <c r="D3578" i="54"/>
  <c r="D3577" i="54"/>
  <c r="D3576" i="54"/>
  <c r="D3575" i="54"/>
  <c r="D3574" i="54"/>
  <c r="D3573" i="54"/>
  <c r="D3572" i="54"/>
  <c r="D3571" i="54"/>
  <c r="D3570" i="54"/>
  <c r="D3569" i="54"/>
  <c r="D3568" i="54"/>
  <c r="D3567" i="54"/>
  <c r="D3566" i="54"/>
  <c r="D3565" i="54"/>
  <c r="D3564" i="54"/>
  <c r="D3563" i="54"/>
  <c r="D3562" i="54"/>
  <c r="D3561" i="54"/>
  <c r="D3560" i="54"/>
  <c r="D3559" i="54"/>
  <c r="D3558" i="54"/>
  <c r="D3557" i="54"/>
  <c r="D3556" i="54"/>
  <c r="D3555" i="54"/>
  <c r="D3554" i="54"/>
  <c r="D3553" i="54"/>
  <c r="D3552" i="54"/>
  <c r="D3551" i="54"/>
  <c r="D3550" i="54"/>
  <c r="D3549" i="54"/>
  <c r="D3548" i="54"/>
  <c r="D3547" i="54"/>
  <c r="D3546" i="54"/>
  <c r="D3545" i="54"/>
  <c r="D3544" i="54"/>
  <c r="D3543" i="54"/>
  <c r="D3542" i="54"/>
  <c r="D3541" i="54"/>
  <c r="D3540" i="54"/>
  <c r="D3539" i="54"/>
  <c r="D3538" i="54"/>
  <c r="D3537" i="54"/>
  <c r="D3536" i="54"/>
  <c r="D3535" i="54"/>
  <c r="D3534" i="54"/>
  <c r="D3533" i="54"/>
  <c r="D3532" i="54"/>
  <c r="D3531" i="54"/>
  <c r="D3530" i="54"/>
  <c r="D3529" i="54"/>
  <c r="D3528" i="54"/>
  <c r="D3527" i="54"/>
  <c r="D3526" i="54"/>
  <c r="D3525" i="54"/>
  <c r="D3524" i="54"/>
  <c r="D3523" i="54"/>
  <c r="D3522" i="54"/>
  <c r="D3521" i="54"/>
  <c r="D3520" i="54"/>
  <c r="D3519" i="54"/>
  <c r="D3518" i="54"/>
  <c r="D3517" i="54"/>
  <c r="D3516" i="54"/>
  <c r="D3515" i="54"/>
  <c r="D3514" i="54"/>
  <c r="D3513" i="54"/>
  <c r="D3512" i="54"/>
  <c r="D3511" i="54"/>
  <c r="D3510" i="54"/>
  <c r="D3509" i="54"/>
  <c r="D3508" i="54"/>
  <c r="D3507" i="54"/>
  <c r="D3506" i="54"/>
  <c r="D3505" i="54"/>
  <c r="D3504" i="54"/>
  <c r="D3503" i="54"/>
  <c r="D3502" i="54"/>
  <c r="D3501" i="54"/>
  <c r="D3500" i="54"/>
  <c r="D3499" i="54"/>
  <c r="D3498" i="54"/>
  <c r="D3497" i="54"/>
  <c r="D3496" i="54"/>
  <c r="D3495" i="54"/>
  <c r="D3494" i="54"/>
  <c r="D3493" i="54"/>
  <c r="D3492" i="54"/>
  <c r="D3491" i="54"/>
  <c r="D3490" i="54"/>
  <c r="D3489" i="54"/>
  <c r="D3488" i="54"/>
  <c r="D3487" i="54"/>
  <c r="D3486" i="54"/>
  <c r="D3485" i="54"/>
  <c r="D3484" i="54"/>
  <c r="D3483" i="54"/>
  <c r="D3482" i="54"/>
  <c r="D3481" i="54"/>
  <c r="D3480" i="54"/>
  <c r="D3479" i="54"/>
  <c r="D3478" i="54"/>
  <c r="D3477" i="54"/>
  <c r="D3476" i="54"/>
  <c r="D3475" i="54"/>
  <c r="D3474" i="54"/>
  <c r="D3473" i="54"/>
  <c r="D3472" i="54"/>
  <c r="D3471" i="54"/>
  <c r="D3470" i="54"/>
  <c r="D3469" i="54"/>
  <c r="D3468" i="54"/>
  <c r="D3467" i="54"/>
  <c r="D3466" i="54"/>
  <c r="D3465" i="54"/>
  <c r="D3464" i="54"/>
  <c r="D3463" i="54"/>
  <c r="D3462" i="54"/>
  <c r="D3461" i="54"/>
  <c r="D3460" i="54"/>
  <c r="D3459" i="54"/>
  <c r="D3458" i="54"/>
  <c r="D3457" i="54"/>
  <c r="D3456" i="54"/>
  <c r="D3455" i="54"/>
  <c r="D3454" i="54"/>
  <c r="D3453" i="54"/>
  <c r="D3452" i="54"/>
  <c r="D3451" i="54"/>
  <c r="D3450" i="54"/>
  <c r="D3449" i="54"/>
  <c r="D3448" i="54"/>
  <c r="D3447" i="54"/>
  <c r="D3446" i="54"/>
  <c r="D3445" i="54"/>
  <c r="D3444" i="54"/>
  <c r="D3443" i="54"/>
  <c r="D3442" i="54"/>
  <c r="D3441" i="54"/>
  <c r="D3440" i="54"/>
  <c r="D3439" i="54"/>
  <c r="D3438" i="54"/>
  <c r="D3437" i="54"/>
  <c r="D3436" i="54"/>
  <c r="D3435" i="54"/>
  <c r="D3434" i="54"/>
  <c r="D3433" i="54"/>
  <c r="D3432" i="54"/>
  <c r="D3431" i="54"/>
  <c r="D3430" i="54"/>
  <c r="D3429" i="54"/>
  <c r="D3428" i="54"/>
  <c r="D3427" i="54"/>
  <c r="D3426" i="54"/>
  <c r="D3425" i="54"/>
  <c r="D3424" i="54"/>
  <c r="D3423" i="54"/>
  <c r="D3422" i="54"/>
  <c r="D3421" i="54"/>
  <c r="D3420" i="54"/>
  <c r="D3419" i="54"/>
  <c r="D3418" i="54"/>
  <c r="D3417" i="54"/>
  <c r="D3416" i="54"/>
  <c r="D3415" i="54"/>
  <c r="D3414" i="54"/>
  <c r="D3413" i="54"/>
  <c r="D3412" i="54"/>
  <c r="D3411" i="54"/>
  <c r="D3410" i="54"/>
  <c r="D3409" i="54"/>
  <c r="D3408" i="54"/>
  <c r="D3407" i="54"/>
  <c r="D3406" i="54"/>
  <c r="D3405" i="54"/>
  <c r="D3404" i="54"/>
  <c r="D3403" i="54"/>
  <c r="D3402" i="54"/>
  <c r="D3401" i="54"/>
  <c r="D3400" i="54"/>
  <c r="D3399" i="54"/>
  <c r="D3398" i="54"/>
  <c r="D3397" i="54"/>
  <c r="D3396" i="54"/>
  <c r="D3395" i="54"/>
  <c r="D3394" i="54"/>
  <c r="D3393" i="54"/>
  <c r="D3392" i="54"/>
  <c r="D3391" i="54"/>
  <c r="D3390" i="54"/>
  <c r="D3389" i="54"/>
  <c r="D3388" i="54"/>
  <c r="D3387" i="54"/>
  <c r="D3386" i="54"/>
  <c r="D3385" i="54"/>
  <c r="D3384" i="54"/>
  <c r="D3383" i="54"/>
  <c r="D3382" i="54"/>
  <c r="D3381" i="54"/>
  <c r="D3380" i="54"/>
  <c r="D3379" i="54"/>
  <c r="D3378" i="54"/>
  <c r="D3377" i="54"/>
  <c r="D3376" i="54"/>
  <c r="D3375" i="54"/>
  <c r="D3374" i="54"/>
  <c r="D3373" i="54"/>
  <c r="D3372" i="54"/>
  <c r="D3371" i="54"/>
  <c r="D3370" i="54"/>
  <c r="D3369" i="54"/>
  <c r="D3368" i="54"/>
  <c r="D3367" i="54"/>
  <c r="D3366" i="54"/>
  <c r="D3365" i="54"/>
  <c r="D3364" i="54"/>
  <c r="D3363" i="54"/>
  <c r="D3362" i="54"/>
  <c r="D3361" i="54"/>
  <c r="D3360" i="54"/>
  <c r="D3359" i="54"/>
  <c r="D3358" i="54"/>
  <c r="D3357" i="54"/>
  <c r="D3356" i="54"/>
  <c r="D3355" i="54"/>
  <c r="D3354" i="54"/>
  <c r="D3353" i="54"/>
  <c r="D3352" i="54"/>
  <c r="D3351" i="54"/>
  <c r="D3350" i="54"/>
  <c r="D3349" i="54"/>
  <c r="D3348" i="54"/>
  <c r="D3347" i="54"/>
  <c r="D3346" i="54"/>
  <c r="D3345" i="54"/>
  <c r="D3344" i="54"/>
  <c r="D3343" i="54"/>
  <c r="D3342" i="54"/>
  <c r="D3341" i="54"/>
  <c r="D3340" i="54"/>
  <c r="D3339" i="54"/>
  <c r="D3338" i="54"/>
  <c r="D3337" i="54"/>
  <c r="D3336" i="54"/>
  <c r="D3335" i="54"/>
  <c r="D3334" i="54"/>
  <c r="D3333" i="54"/>
  <c r="D3332" i="54"/>
  <c r="D3331" i="54"/>
  <c r="D3330" i="54"/>
  <c r="D3329" i="54"/>
  <c r="D3328" i="54"/>
  <c r="D3327" i="54"/>
  <c r="D3326" i="54"/>
  <c r="D3325" i="54"/>
  <c r="D3324" i="54"/>
  <c r="D3323" i="54"/>
  <c r="D3322" i="54"/>
  <c r="D3321" i="54"/>
  <c r="D3320" i="54"/>
  <c r="D3319" i="54"/>
  <c r="D3318" i="54"/>
  <c r="D3317" i="54"/>
  <c r="D3316" i="54"/>
  <c r="D3315" i="54"/>
  <c r="D3314" i="54"/>
  <c r="D3313" i="54"/>
  <c r="D3312" i="54"/>
  <c r="D3311" i="54"/>
  <c r="D3310" i="54"/>
  <c r="D3309" i="54"/>
  <c r="D3308" i="54"/>
  <c r="D3307" i="54"/>
  <c r="D3306" i="54"/>
  <c r="D3305" i="54"/>
  <c r="D3304" i="54"/>
  <c r="D3303" i="54"/>
  <c r="D3302" i="54"/>
  <c r="D3301" i="54"/>
  <c r="D3300" i="54"/>
  <c r="D3299" i="54"/>
  <c r="D3298" i="54"/>
  <c r="D3297" i="54"/>
  <c r="D3296" i="54"/>
  <c r="D3295" i="54"/>
  <c r="D3294" i="54"/>
  <c r="D3293" i="54"/>
  <c r="D3292" i="54"/>
  <c r="D3291" i="54"/>
  <c r="D3290" i="54"/>
  <c r="D3289" i="54"/>
  <c r="D3288" i="54"/>
  <c r="D3287" i="54"/>
  <c r="D3286" i="54"/>
  <c r="D3285" i="54"/>
  <c r="D3284" i="54"/>
  <c r="D3283" i="54"/>
  <c r="D3282" i="54"/>
  <c r="D3281" i="54"/>
  <c r="D3280" i="54"/>
  <c r="D3279" i="54"/>
  <c r="D3278" i="54"/>
  <c r="D3277" i="54"/>
  <c r="D3276" i="54"/>
  <c r="D3275" i="54"/>
  <c r="D3274" i="54"/>
  <c r="D3273" i="54"/>
  <c r="D3272" i="54"/>
  <c r="D3271" i="54"/>
  <c r="D3270" i="54"/>
  <c r="D3269" i="54"/>
  <c r="D3268" i="54"/>
  <c r="D3267" i="54"/>
  <c r="D3266" i="54"/>
  <c r="D3265" i="54"/>
  <c r="D3264" i="54"/>
  <c r="D3263" i="54"/>
  <c r="D3262" i="54"/>
  <c r="D3261" i="54"/>
  <c r="D3260" i="54"/>
  <c r="D3259" i="54"/>
  <c r="D3258" i="54"/>
  <c r="D3257" i="54"/>
  <c r="D3256" i="54"/>
  <c r="D3255" i="54"/>
  <c r="D3254" i="54"/>
  <c r="D3253" i="54"/>
  <c r="D3252" i="54"/>
  <c r="D3251" i="54"/>
  <c r="D3250" i="54"/>
  <c r="D3249" i="54"/>
  <c r="D3248" i="54"/>
  <c r="D3247" i="54"/>
  <c r="D3246" i="54"/>
  <c r="D3245" i="54"/>
  <c r="D3244" i="54"/>
  <c r="D3243" i="54"/>
  <c r="D3242" i="54"/>
  <c r="D3241" i="54"/>
  <c r="D3240" i="54"/>
  <c r="D3239" i="54"/>
  <c r="D3238" i="54"/>
  <c r="D3237" i="54"/>
  <c r="D3236" i="54"/>
  <c r="D3235" i="54"/>
  <c r="D3234" i="54"/>
  <c r="D3233" i="54"/>
  <c r="D3232" i="54"/>
  <c r="D3231" i="54"/>
  <c r="D3230" i="54"/>
  <c r="D3229" i="54"/>
  <c r="D3228" i="54"/>
  <c r="D3227" i="54"/>
  <c r="D3226" i="54"/>
  <c r="D3225" i="54"/>
  <c r="D3224" i="54"/>
  <c r="D3223" i="54"/>
  <c r="D3222" i="54"/>
  <c r="D3221" i="54"/>
  <c r="D3220" i="54"/>
  <c r="D3219" i="54"/>
  <c r="D3218" i="54"/>
  <c r="D3217" i="54"/>
  <c r="D3216" i="54"/>
  <c r="D3215" i="54"/>
  <c r="D3214" i="54"/>
  <c r="D3213" i="54"/>
  <c r="D3212" i="54"/>
  <c r="D3211" i="54"/>
  <c r="D3210" i="54"/>
  <c r="D3209" i="54"/>
  <c r="D3208" i="54"/>
  <c r="D3207" i="54"/>
  <c r="D3206" i="54"/>
  <c r="D3205" i="54"/>
  <c r="D3204" i="54"/>
  <c r="D3203" i="54"/>
  <c r="D3202" i="54"/>
  <c r="D3201" i="54"/>
  <c r="D3200" i="54"/>
  <c r="D3199" i="54"/>
  <c r="D3198" i="54"/>
  <c r="D3197" i="54"/>
  <c r="D3196" i="54"/>
  <c r="D3195" i="54"/>
  <c r="D3194" i="54"/>
  <c r="D3193" i="54"/>
  <c r="D3192" i="54"/>
  <c r="D3191" i="54"/>
  <c r="D3190" i="54"/>
  <c r="D3189" i="54"/>
  <c r="D3188" i="54"/>
  <c r="D3187" i="54"/>
  <c r="D3186" i="54"/>
  <c r="D3185" i="54"/>
  <c r="D3184" i="54"/>
  <c r="D3183" i="54"/>
  <c r="D3182" i="54"/>
  <c r="D3181" i="54"/>
  <c r="D3180" i="54"/>
  <c r="D3179" i="54"/>
  <c r="D3178" i="54"/>
  <c r="D3177" i="54"/>
  <c r="D3176" i="54"/>
  <c r="D3175" i="54"/>
  <c r="D3174" i="54"/>
  <c r="D3173" i="54"/>
  <c r="D3172" i="54"/>
  <c r="D3171" i="54"/>
  <c r="D3170" i="54"/>
  <c r="D3169" i="54"/>
  <c r="D3168" i="54"/>
  <c r="D3167" i="54"/>
  <c r="D3166" i="54"/>
  <c r="D3165" i="54"/>
  <c r="D3164" i="54"/>
  <c r="D3163" i="54"/>
  <c r="D3162" i="54"/>
  <c r="D3161" i="54"/>
  <c r="D3160" i="54"/>
  <c r="D3159" i="54"/>
  <c r="D3158" i="54"/>
  <c r="D3157" i="54"/>
  <c r="D3156" i="54"/>
  <c r="D3155" i="54"/>
  <c r="D3154" i="54"/>
  <c r="D3153" i="54"/>
  <c r="D3152" i="54"/>
  <c r="D3151" i="54"/>
  <c r="D3150" i="54"/>
  <c r="D3149" i="54"/>
  <c r="D3148" i="54"/>
  <c r="D3147" i="54"/>
  <c r="D3146" i="54"/>
  <c r="D3145" i="54"/>
  <c r="D3144" i="54"/>
  <c r="D3143" i="54"/>
  <c r="D3142" i="54"/>
  <c r="D3141" i="54"/>
  <c r="D3140" i="54"/>
  <c r="D3139" i="54"/>
  <c r="D3138" i="54"/>
  <c r="D3137" i="54"/>
  <c r="D3136" i="54"/>
  <c r="D3135" i="54"/>
  <c r="D3134" i="54"/>
  <c r="D3133" i="54"/>
  <c r="D3132" i="54"/>
  <c r="D3131" i="54"/>
  <c r="D3130" i="54"/>
  <c r="D3129" i="54"/>
  <c r="D3128" i="54"/>
  <c r="D3127" i="54"/>
  <c r="D3126" i="54"/>
  <c r="D3125" i="54"/>
  <c r="D3124" i="54"/>
  <c r="D3123" i="54"/>
  <c r="D3122" i="54"/>
  <c r="D3121" i="54"/>
  <c r="D3120" i="54"/>
  <c r="D3119" i="54"/>
  <c r="D3118" i="54"/>
  <c r="D3117" i="54"/>
  <c r="D3116" i="54"/>
  <c r="D3115" i="54"/>
  <c r="D3114" i="54"/>
  <c r="D3113" i="54"/>
  <c r="D3112" i="54"/>
  <c r="D3111" i="54"/>
  <c r="D3110" i="54"/>
  <c r="D3109" i="54"/>
  <c r="D3108" i="54"/>
  <c r="D3107" i="54"/>
  <c r="D3106" i="54"/>
  <c r="D3105" i="54"/>
  <c r="D3104" i="54"/>
  <c r="D3103" i="54"/>
  <c r="D3102" i="54"/>
  <c r="D3101" i="54"/>
  <c r="D3100" i="54"/>
  <c r="D3099" i="54"/>
  <c r="D3098" i="54"/>
  <c r="D3097" i="54"/>
  <c r="D3096" i="54"/>
  <c r="D3095" i="54"/>
  <c r="D3094" i="54"/>
  <c r="D3093" i="54"/>
  <c r="D3092" i="54"/>
  <c r="D3091" i="54"/>
  <c r="D3090" i="54"/>
  <c r="D3089" i="54"/>
  <c r="D3088" i="54"/>
  <c r="D3087" i="54"/>
  <c r="D3086" i="54"/>
  <c r="D3085" i="54"/>
  <c r="D3084" i="54"/>
  <c r="D3083" i="54"/>
  <c r="D3082" i="54"/>
  <c r="D3081" i="54"/>
  <c r="D3080" i="54"/>
  <c r="D3079" i="54"/>
  <c r="D3078" i="54"/>
  <c r="D3077" i="54"/>
  <c r="D3076" i="54"/>
  <c r="D3075" i="54"/>
  <c r="D3074" i="54"/>
  <c r="D3073" i="54"/>
  <c r="D3072" i="54"/>
  <c r="D3071" i="54"/>
  <c r="D3070" i="54"/>
  <c r="D3069" i="54"/>
  <c r="D3068" i="54"/>
  <c r="D3067" i="54"/>
  <c r="D3066" i="54"/>
  <c r="D3065" i="54"/>
  <c r="D3064" i="54"/>
  <c r="D3063" i="54"/>
  <c r="D3062" i="54"/>
  <c r="D3061" i="54"/>
  <c r="D3060" i="54"/>
  <c r="D3059" i="54"/>
  <c r="D3058" i="54"/>
  <c r="D3057" i="54"/>
  <c r="D3056" i="54"/>
  <c r="D3055" i="54"/>
  <c r="D3054" i="54"/>
  <c r="D3053" i="54"/>
  <c r="D3052" i="54"/>
  <c r="D3051" i="54"/>
  <c r="D3050" i="54"/>
  <c r="D3049" i="54"/>
  <c r="D3048" i="54"/>
  <c r="D3047" i="54"/>
  <c r="D3046" i="54"/>
  <c r="D3045" i="54"/>
  <c r="D3044" i="54"/>
  <c r="D3043" i="54"/>
  <c r="D3042" i="54"/>
  <c r="D3041" i="54"/>
  <c r="D3040" i="54"/>
  <c r="D3039" i="54"/>
  <c r="D3038" i="54"/>
  <c r="D3037" i="54"/>
  <c r="D3036" i="54"/>
  <c r="D3035" i="54"/>
  <c r="D3034" i="54"/>
  <c r="D3033" i="54"/>
  <c r="D3032" i="54"/>
  <c r="D3031" i="54"/>
  <c r="D3030" i="54"/>
  <c r="D3029" i="54"/>
  <c r="D3028" i="54"/>
  <c r="D3027" i="54"/>
  <c r="D3026" i="54"/>
  <c r="D3025" i="54"/>
  <c r="D3024" i="54"/>
  <c r="D3023" i="54"/>
  <c r="D3022" i="54"/>
  <c r="D3021" i="54"/>
  <c r="D3020" i="54"/>
  <c r="D3019" i="54"/>
  <c r="D3018" i="54"/>
  <c r="D3017" i="54"/>
  <c r="D3016" i="54"/>
  <c r="D3015" i="54"/>
  <c r="D3014" i="54"/>
  <c r="D3013" i="54"/>
  <c r="D3012" i="54"/>
  <c r="D3011" i="54"/>
  <c r="D3010" i="54"/>
  <c r="D3009" i="54"/>
  <c r="D3008" i="54"/>
  <c r="D3007" i="54"/>
  <c r="D3006" i="54"/>
  <c r="D3005" i="54"/>
  <c r="D3004" i="54"/>
  <c r="D3003" i="54"/>
  <c r="D3002" i="54"/>
  <c r="D3001" i="54"/>
  <c r="D3000" i="54"/>
  <c r="D2999" i="54"/>
  <c r="D2998" i="54"/>
  <c r="D2997" i="54"/>
  <c r="D2996" i="54"/>
  <c r="D2995" i="54"/>
  <c r="D2994" i="54"/>
  <c r="D2993" i="54"/>
  <c r="D2992" i="54"/>
  <c r="D2991" i="54"/>
  <c r="D2990" i="54"/>
  <c r="D2989" i="54"/>
  <c r="D2988" i="54"/>
  <c r="D2987" i="54"/>
  <c r="D2986" i="54"/>
  <c r="D2985" i="54"/>
  <c r="D2984" i="54"/>
  <c r="D2983" i="54"/>
  <c r="D2982" i="54"/>
  <c r="D2981" i="54"/>
  <c r="D2980" i="54"/>
  <c r="D2979" i="54"/>
  <c r="D2978" i="54"/>
  <c r="D2977" i="54"/>
  <c r="D2976" i="54"/>
  <c r="D2975" i="54"/>
  <c r="D2974" i="54"/>
  <c r="D2973" i="54"/>
  <c r="D2972" i="54"/>
  <c r="D2971" i="54"/>
  <c r="D2970" i="54"/>
  <c r="D2969" i="54"/>
  <c r="D2968" i="54"/>
  <c r="D2967" i="54"/>
  <c r="D2966" i="54"/>
  <c r="D2965" i="54"/>
  <c r="D2964" i="54"/>
  <c r="D2963" i="54"/>
  <c r="D2962" i="54"/>
  <c r="D2961" i="54"/>
  <c r="D2960" i="54"/>
  <c r="D2959" i="54"/>
  <c r="D2958" i="54"/>
  <c r="D2957" i="54"/>
  <c r="D2956" i="54"/>
  <c r="D2955" i="54"/>
  <c r="D2954" i="54"/>
  <c r="D2953" i="54"/>
  <c r="D2952" i="54"/>
  <c r="D2951" i="54"/>
  <c r="D2950" i="54"/>
  <c r="D2949" i="54"/>
  <c r="D2948" i="54"/>
  <c r="D2947" i="54"/>
  <c r="D2946" i="54"/>
  <c r="D2945" i="54"/>
  <c r="D2944" i="54"/>
  <c r="D2943" i="54"/>
  <c r="D2942" i="54"/>
  <c r="D2941" i="54"/>
  <c r="D2940" i="54"/>
  <c r="D2939" i="54"/>
  <c r="D2938" i="54"/>
  <c r="D2937" i="54"/>
  <c r="D2936" i="54"/>
  <c r="D2935" i="54"/>
  <c r="D2934" i="54"/>
  <c r="D2933" i="54"/>
  <c r="D2932" i="54"/>
  <c r="D2931" i="54"/>
  <c r="D2930" i="54"/>
  <c r="D2929" i="54"/>
  <c r="D2928" i="54"/>
  <c r="D2927" i="54"/>
  <c r="D2926" i="54"/>
  <c r="D2925" i="54"/>
  <c r="D2924" i="54"/>
  <c r="D2923" i="54"/>
  <c r="D2922" i="54"/>
  <c r="D2921" i="54"/>
  <c r="D2920" i="54"/>
  <c r="D2919" i="54"/>
  <c r="D2918" i="54"/>
  <c r="D2917" i="54"/>
  <c r="D2916" i="54"/>
  <c r="D2915" i="54"/>
  <c r="D2914" i="54"/>
  <c r="D2913" i="54"/>
  <c r="D2912" i="54"/>
  <c r="D2911" i="54"/>
  <c r="D2910" i="54"/>
  <c r="D2909" i="54"/>
  <c r="D2908" i="54"/>
  <c r="D2907" i="54"/>
  <c r="D2906" i="54"/>
  <c r="D2905" i="54"/>
  <c r="D2904" i="54"/>
  <c r="D2903" i="54"/>
  <c r="D2902" i="54"/>
  <c r="D2901" i="54"/>
  <c r="D2900" i="54"/>
  <c r="D2899" i="54"/>
  <c r="D2898" i="54"/>
  <c r="D2897" i="54"/>
  <c r="D2896" i="54"/>
  <c r="D2895" i="54"/>
  <c r="D2894" i="54"/>
  <c r="D2893" i="54"/>
  <c r="D2892" i="54"/>
  <c r="D2891" i="54"/>
  <c r="D2890" i="54"/>
  <c r="D2889" i="54"/>
  <c r="D2888" i="54"/>
  <c r="D2887" i="54"/>
  <c r="D2886" i="54"/>
  <c r="D2885" i="54"/>
  <c r="D2884" i="54"/>
  <c r="D2883" i="54"/>
  <c r="D2882" i="54"/>
  <c r="D2881" i="54"/>
  <c r="D2880" i="54"/>
  <c r="D2879" i="54"/>
  <c r="D2878" i="54"/>
  <c r="D2877" i="54"/>
  <c r="D2876" i="54"/>
  <c r="D2875" i="54"/>
  <c r="D2874" i="54"/>
  <c r="D2873" i="54"/>
  <c r="D2872" i="54"/>
  <c r="D2871" i="54"/>
  <c r="D2870" i="54"/>
  <c r="D2869" i="54"/>
  <c r="D2868" i="54"/>
  <c r="D2867" i="54"/>
  <c r="D2866" i="54"/>
  <c r="D2865" i="54"/>
  <c r="D2864" i="54"/>
  <c r="D2863" i="54"/>
  <c r="D2862" i="54"/>
  <c r="D2861" i="54"/>
  <c r="D2860" i="54"/>
  <c r="D2859" i="54"/>
  <c r="D2858" i="54"/>
  <c r="D2857" i="54"/>
  <c r="D2856" i="54"/>
  <c r="D2855" i="54"/>
  <c r="D2854" i="54"/>
  <c r="D2853" i="54"/>
  <c r="D2852" i="54"/>
  <c r="D2851" i="54"/>
  <c r="D2850" i="54"/>
  <c r="D2849" i="54"/>
  <c r="D2848" i="54"/>
  <c r="D2847" i="54"/>
  <c r="D2846" i="54"/>
  <c r="D2845" i="54"/>
  <c r="D2844" i="54"/>
  <c r="D2843" i="54"/>
  <c r="D2842" i="54"/>
  <c r="D2841" i="54"/>
  <c r="D2840" i="54"/>
  <c r="D2839" i="54"/>
  <c r="D2838" i="54"/>
  <c r="D2837" i="54"/>
  <c r="D2836" i="54"/>
  <c r="D2835" i="54"/>
  <c r="D2834" i="54"/>
  <c r="D2833" i="54"/>
  <c r="D2832" i="54"/>
  <c r="D2831" i="54"/>
  <c r="D2830" i="54"/>
  <c r="D2829" i="54"/>
  <c r="D2828" i="54"/>
  <c r="D2827" i="54"/>
  <c r="D2826" i="54"/>
  <c r="D2825" i="54"/>
  <c r="D2824" i="54"/>
  <c r="D2823" i="54"/>
  <c r="D2822" i="54"/>
  <c r="D2821" i="54"/>
  <c r="D2820" i="54"/>
  <c r="D2819" i="54"/>
  <c r="D2818" i="54"/>
  <c r="D2817" i="54"/>
  <c r="D2816" i="54"/>
  <c r="D2815" i="54"/>
  <c r="D2814" i="54"/>
  <c r="D2813" i="54"/>
  <c r="D2812" i="54"/>
  <c r="D2811" i="54"/>
  <c r="D2810" i="54"/>
  <c r="D2809" i="54"/>
  <c r="D2808" i="54"/>
  <c r="D2807" i="54"/>
  <c r="D2806" i="54"/>
  <c r="D2805" i="54"/>
  <c r="D2804" i="54"/>
  <c r="D2803" i="54"/>
  <c r="D2802" i="54"/>
  <c r="D2801" i="54"/>
  <c r="D2800" i="54"/>
  <c r="D2799" i="54"/>
  <c r="D2798" i="54"/>
  <c r="D2797" i="54"/>
  <c r="D2796" i="54"/>
  <c r="D2795" i="54"/>
  <c r="D2794" i="54"/>
  <c r="D2793" i="54"/>
  <c r="D2792" i="54"/>
  <c r="D2791" i="54"/>
  <c r="D2790" i="54"/>
  <c r="D2789" i="54"/>
  <c r="D2788" i="54"/>
  <c r="D2787" i="54"/>
  <c r="D2786" i="54"/>
  <c r="D2785" i="54"/>
  <c r="D2784" i="54"/>
  <c r="D2783" i="54"/>
  <c r="D2782" i="54"/>
  <c r="D2781" i="54"/>
  <c r="D2780" i="54"/>
  <c r="D2779" i="54"/>
  <c r="D2778" i="54"/>
  <c r="D2777" i="54"/>
  <c r="D2776" i="54"/>
  <c r="D2775" i="54"/>
  <c r="D2774" i="54"/>
  <c r="D2773" i="54"/>
  <c r="D2772" i="54"/>
  <c r="D2771" i="54"/>
  <c r="D2770" i="54"/>
  <c r="D2769" i="54"/>
  <c r="D2768" i="54"/>
  <c r="D2767" i="54"/>
  <c r="D2766" i="54"/>
  <c r="D2765" i="54"/>
  <c r="D2764" i="54"/>
  <c r="D2763" i="54"/>
  <c r="D2762" i="54"/>
  <c r="D2761" i="54"/>
  <c r="D2760" i="54"/>
  <c r="D2759" i="54"/>
  <c r="D2758" i="54"/>
  <c r="D2757" i="54"/>
  <c r="D2756" i="54"/>
  <c r="D2755" i="54"/>
  <c r="D2754" i="54"/>
  <c r="D2753" i="54"/>
  <c r="D2752" i="54"/>
  <c r="D2751" i="54"/>
  <c r="D2750" i="54"/>
  <c r="D2749" i="54"/>
  <c r="D2748" i="54"/>
  <c r="D2747" i="54"/>
  <c r="D2746" i="54"/>
  <c r="D2745" i="54"/>
  <c r="D2744" i="54"/>
  <c r="D2743" i="54"/>
  <c r="D2742" i="54"/>
  <c r="D2741" i="54"/>
  <c r="D2740" i="54"/>
  <c r="D2739" i="54"/>
  <c r="D2738" i="54"/>
  <c r="D2737" i="54"/>
  <c r="D2736" i="54"/>
  <c r="D2735" i="54"/>
  <c r="D2734" i="54"/>
  <c r="D2733" i="54"/>
  <c r="D2732" i="54"/>
  <c r="D2731" i="54"/>
  <c r="D2730" i="54"/>
  <c r="D2729" i="54"/>
  <c r="D2728" i="54"/>
  <c r="D2727" i="54"/>
  <c r="D2726" i="54"/>
  <c r="D2725" i="54"/>
  <c r="D2724" i="54"/>
  <c r="D2723" i="54"/>
  <c r="D2722" i="54"/>
  <c r="D2721" i="54"/>
  <c r="D2720" i="54"/>
  <c r="D2719" i="54"/>
  <c r="D2718" i="54"/>
  <c r="D2717" i="54"/>
  <c r="D2716" i="54"/>
  <c r="D2715" i="54"/>
  <c r="D2714" i="54"/>
  <c r="D2713" i="54"/>
  <c r="D2712" i="54"/>
  <c r="D2711" i="54"/>
  <c r="D2710" i="54"/>
  <c r="D2709" i="54"/>
  <c r="D2708" i="54"/>
  <c r="D2707" i="54"/>
  <c r="D2706" i="54"/>
  <c r="D2705" i="54"/>
  <c r="D2704" i="54"/>
  <c r="D2703" i="54"/>
  <c r="D2702" i="54"/>
  <c r="D2701" i="54"/>
  <c r="D2700" i="54"/>
  <c r="D2699" i="54"/>
  <c r="D2698" i="54"/>
  <c r="D2697" i="54"/>
  <c r="D2696" i="54"/>
  <c r="D2695" i="54"/>
  <c r="D2694" i="54"/>
  <c r="D2693" i="54"/>
  <c r="D2692" i="54"/>
  <c r="D2691" i="54"/>
  <c r="D2690" i="54"/>
  <c r="D2689" i="54"/>
  <c r="D2688" i="54"/>
  <c r="D2687" i="54"/>
  <c r="D2686" i="54"/>
  <c r="D2685" i="54"/>
  <c r="D2684" i="54"/>
  <c r="D2683" i="54"/>
  <c r="D2682" i="54"/>
  <c r="D2681" i="54"/>
  <c r="D2680" i="54"/>
  <c r="D2679" i="54"/>
  <c r="D2678" i="54"/>
  <c r="D2677" i="54"/>
  <c r="D2676" i="54"/>
  <c r="D2675" i="54"/>
  <c r="D2674" i="54"/>
  <c r="D2673" i="54"/>
  <c r="D2672" i="54"/>
  <c r="D2671" i="54"/>
  <c r="D2670" i="54"/>
  <c r="D2669" i="54"/>
  <c r="D2668" i="54"/>
  <c r="D2667" i="54"/>
  <c r="D2666" i="54"/>
  <c r="D2665" i="54"/>
  <c r="D2664" i="54"/>
  <c r="D2663" i="54"/>
  <c r="D2662" i="54"/>
  <c r="D2661" i="54"/>
  <c r="D2660" i="54"/>
  <c r="D2659" i="54"/>
  <c r="D2658" i="54"/>
  <c r="D2657" i="54"/>
  <c r="D2656" i="54"/>
  <c r="D2655" i="54"/>
  <c r="D2654" i="54"/>
  <c r="D2653" i="54"/>
  <c r="D2652" i="54"/>
  <c r="D2651" i="54"/>
  <c r="D2650" i="54"/>
  <c r="D2649" i="54"/>
  <c r="D2648" i="54"/>
  <c r="D2647" i="54"/>
  <c r="D2646" i="54"/>
  <c r="D2645" i="54"/>
  <c r="D2644" i="54"/>
  <c r="D2643" i="54"/>
  <c r="D2642" i="54"/>
  <c r="D2641" i="54"/>
  <c r="D2640" i="54"/>
  <c r="D2639" i="54"/>
  <c r="D2638" i="54"/>
  <c r="D2637" i="54"/>
  <c r="D2636" i="54"/>
  <c r="D2635" i="54"/>
  <c r="D2634" i="54"/>
  <c r="D2633" i="54"/>
  <c r="D2632" i="54"/>
  <c r="D2631" i="54"/>
  <c r="D2630" i="54"/>
  <c r="D2629" i="54"/>
  <c r="D2628" i="54"/>
  <c r="D2627" i="54"/>
  <c r="D2626" i="54"/>
  <c r="D2625" i="54"/>
  <c r="D2624" i="54"/>
  <c r="D2623" i="54"/>
  <c r="D2622" i="54"/>
  <c r="D2621" i="54"/>
  <c r="D2620" i="54"/>
  <c r="D2619" i="54"/>
  <c r="D2618" i="54"/>
  <c r="D2617" i="54"/>
  <c r="D2616" i="54"/>
  <c r="D2615" i="54"/>
  <c r="D2614" i="54"/>
  <c r="D2613" i="54"/>
  <c r="D2612" i="54"/>
  <c r="D2611" i="54"/>
  <c r="D2610" i="54"/>
  <c r="D2609" i="54"/>
  <c r="D2608" i="54"/>
  <c r="D2607" i="54"/>
  <c r="D2606" i="54"/>
  <c r="D2605" i="54"/>
  <c r="D2604" i="54"/>
  <c r="D2603" i="54"/>
  <c r="D2602" i="54"/>
  <c r="D2601" i="54"/>
  <c r="D2600" i="54"/>
  <c r="D2599" i="54"/>
  <c r="D2598" i="54"/>
  <c r="D2597" i="54"/>
  <c r="D2596" i="54"/>
  <c r="D2595" i="54"/>
  <c r="D2594" i="54"/>
  <c r="D2593" i="54"/>
  <c r="D2592" i="54"/>
  <c r="D2591" i="54"/>
  <c r="D2590" i="54"/>
  <c r="D2589" i="54"/>
  <c r="D2588" i="54"/>
  <c r="D2587" i="54"/>
  <c r="D2586" i="54"/>
  <c r="D2585" i="54"/>
  <c r="D2584" i="54"/>
  <c r="D2583" i="54"/>
  <c r="D2582" i="54"/>
  <c r="D2581" i="54"/>
  <c r="D2580" i="54"/>
  <c r="D2579" i="54"/>
  <c r="D2578" i="54"/>
  <c r="D2577" i="54"/>
  <c r="D2576" i="54"/>
  <c r="D2575" i="54"/>
  <c r="D2574" i="54"/>
  <c r="D2573" i="54"/>
  <c r="D2572" i="54"/>
  <c r="D2571" i="54"/>
  <c r="D2570" i="54"/>
  <c r="D2569" i="54"/>
  <c r="D2568" i="54"/>
  <c r="D2567" i="54"/>
  <c r="D2566" i="54"/>
  <c r="D2565" i="54"/>
  <c r="D2564" i="54"/>
  <c r="D2563" i="54"/>
  <c r="D2562" i="54"/>
  <c r="D2561" i="54"/>
  <c r="D2560" i="54"/>
  <c r="D2559" i="54"/>
  <c r="D2558" i="54"/>
  <c r="D2557" i="54"/>
  <c r="D2556" i="54"/>
  <c r="D2555" i="54"/>
  <c r="D2554" i="54"/>
  <c r="D2553" i="54"/>
  <c r="D2552" i="54"/>
  <c r="D2551" i="54"/>
  <c r="D2550" i="54"/>
  <c r="D2549" i="54"/>
  <c r="D2548" i="54"/>
  <c r="D2547" i="54"/>
  <c r="D2546" i="54"/>
  <c r="D2545" i="54"/>
  <c r="D2544" i="54"/>
  <c r="D2543" i="54"/>
  <c r="D2542" i="54"/>
  <c r="D2541" i="54"/>
  <c r="D2540" i="54"/>
  <c r="D2539" i="54"/>
  <c r="D2538" i="54"/>
  <c r="D2537" i="54"/>
  <c r="D2536" i="54"/>
  <c r="D2535" i="54"/>
  <c r="D2534" i="54"/>
  <c r="D2533" i="54"/>
  <c r="D2532" i="54"/>
  <c r="D2531" i="54"/>
  <c r="D2530" i="54"/>
  <c r="D2529" i="54"/>
  <c r="D2528" i="54"/>
  <c r="D2527" i="54"/>
  <c r="D2526" i="54"/>
  <c r="D2525" i="54"/>
  <c r="D2524" i="54"/>
  <c r="D2523" i="54"/>
  <c r="D2522" i="54"/>
  <c r="D2521" i="54"/>
  <c r="D2520" i="54"/>
  <c r="D2519" i="54"/>
  <c r="D2518" i="54"/>
  <c r="D2517" i="54"/>
  <c r="D2516" i="54"/>
  <c r="D2515" i="54"/>
  <c r="D2514" i="54"/>
  <c r="D2513" i="54"/>
  <c r="D2512" i="54"/>
  <c r="D2511" i="54"/>
  <c r="D2510" i="54"/>
  <c r="D2509" i="54"/>
  <c r="D2508" i="54"/>
  <c r="D2507" i="54"/>
  <c r="D2506" i="54"/>
  <c r="D2505" i="54"/>
  <c r="D2504" i="54"/>
  <c r="D2503" i="54"/>
  <c r="D2502" i="54"/>
  <c r="D2501" i="54"/>
  <c r="D2500" i="54"/>
  <c r="D2499" i="54"/>
  <c r="D2498" i="54"/>
  <c r="D2497" i="54"/>
  <c r="D2496" i="54"/>
  <c r="D2495" i="54"/>
  <c r="D2494" i="54"/>
  <c r="D2493" i="54"/>
  <c r="D2492" i="54"/>
  <c r="D2491" i="54"/>
  <c r="D2490" i="54"/>
  <c r="D2489" i="54"/>
  <c r="D2488" i="54"/>
  <c r="D2487" i="54"/>
  <c r="D2486" i="54"/>
  <c r="D2485" i="54"/>
  <c r="D2484" i="54"/>
  <c r="D2483" i="54"/>
  <c r="D2482" i="54"/>
  <c r="D2481" i="54"/>
  <c r="D2480" i="54"/>
  <c r="D2479" i="54"/>
  <c r="D2478" i="54"/>
  <c r="D2477" i="54"/>
  <c r="D2476" i="54"/>
  <c r="D2475" i="54"/>
  <c r="D2474" i="54"/>
  <c r="D2473" i="54"/>
  <c r="D2472" i="54"/>
  <c r="D2471" i="54"/>
  <c r="D2470" i="54"/>
  <c r="D2469" i="54"/>
  <c r="D2468" i="54"/>
  <c r="D2467" i="54"/>
  <c r="D2466" i="54"/>
  <c r="D2465" i="54"/>
  <c r="D2464" i="54"/>
  <c r="D2463" i="54"/>
  <c r="D2462" i="54"/>
  <c r="D2461" i="54"/>
  <c r="D2460" i="54"/>
  <c r="D2459" i="54"/>
  <c r="D2458" i="54"/>
  <c r="D2457" i="54"/>
  <c r="D2456" i="54"/>
  <c r="D2455" i="54"/>
  <c r="D2454" i="54"/>
  <c r="D2453" i="54"/>
  <c r="D2452" i="54"/>
  <c r="D2451" i="54"/>
  <c r="D2450" i="54"/>
  <c r="D2449" i="54"/>
  <c r="D2448" i="54"/>
  <c r="D2447" i="54"/>
  <c r="D2446" i="54"/>
  <c r="D2445" i="54"/>
  <c r="D2444" i="54"/>
  <c r="D2443" i="54"/>
  <c r="D2442" i="54"/>
  <c r="D2441" i="54"/>
  <c r="D2440" i="54"/>
  <c r="D2439" i="54"/>
  <c r="D2438" i="54"/>
  <c r="D2437" i="54"/>
  <c r="D2436" i="54"/>
  <c r="D2435" i="54"/>
  <c r="D2434" i="54"/>
  <c r="D2433" i="54"/>
  <c r="D2432" i="54"/>
  <c r="D2431" i="54"/>
  <c r="D2430" i="54"/>
  <c r="D2429" i="54"/>
  <c r="D2428" i="54"/>
  <c r="D2427" i="54"/>
  <c r="D2426" i="54"/>
  <c r="D2425" i="54"/>
  <c r="D2424" i="54"/>
  <c r="D2423" i="54"/>
  <c r="D2422" i="54"/>
  <c r="D2421" i="54"/>
  <c r="D2420" i="54"/>
  <c r="D2419" i="54"/>
  <c r="D2418" i="54"/>
  <c r="D2417" i="54"/>
  <c r="D2416" i="54"/>
  <c r="D2415" i="54"/>
  <c r="D2414" i="54"/>
  <c r="D2413" i="54"/>
  <c r="D2412" i="54"/>
  <c r="D2411" i="54"/>
  <c r="D2410" i="54"/>
  <c r="D2409" i="54"/>
  <c r="D2408" i="54"/>
  <c r="D2407" i="54"/>
  <c r="D2406" i="54"/>
  <c r="D2405" i="54"/>
  <c r="D2404" i="54"/>
  <c r="D2403" i="54"/>
  <c r="D2402" i="54"/>
  <c r="D2401" i="54"/>
  <c r="D2400" i="54"/>
  <c r="D2399" i="54"/>
  <c r="D2398" i="54"/>
  <c r="D2397" i="54"/>
  <c r="D2396" i="54"/>
  <c r="D2395" i="54"/>
  <c r="D2394" i="54"/>
  <c r="D2393" i="54"/>
  <c r="D2392" i="54"/>
  <c r="D2391" i="54"/>
  <c r="D2390" i="54"/>
  <c r="D2389" i="54"/>
  <c r="D2388" i="54"/>
  <c r="D2387" i="54"/>
  <c r="D2386" i="54"/>
  <c r="D2385" i="54"/>
  <c r="D2384" i="54"/>
  <c r="D2383" i="54"/>
  <c r="D2382" i="54"/>
  <c r="D2381" i="54"/>
  <c r="D2380" i="54"/>
  <c r="D2379" i="54"/>
  <c r="D2378" i="54"/>
  <c r="D2377" i="54"/>
  <c r="D2376" i="54"/>
  <c r="D2375" i="54"/>
  <c r="D2374" i="54"/>
  <c r="D2373" i="54"/>
  <c r="D2372" i="54"/>
  <c r="D2371" i="54"/>
  <c r="D2370" i="54"/>
  <c r="D2369" i="54"/>
  <c r="D2368" i="54"/>
  <c r="D2367" i="54"/>
  <c r="D2366" i="54"/>
  <c r="D2365" i="54"/>
  <c r="D2364" i="54"/>
  <c r="D2363" i="54"/>
  <c r="D2362" i="54"/>
  <c r="D2361" i="54"/>
  <c r="D2360" i="54"/>
  <c r="D2359" i="54"/>
  <c r="D2358" i="54"/>
  <c r="D2357" i="54"/>
  <c r="D2356" i="54"/>
  <c r="D2355" i="54"/>
  <c r="D2354" i="54"/>
  <c r="D2353" i="54"/>
  <c r="D2352" i="54"/>
  <c r="D2351" i="54"/>
  <c r="D2350" i="54"/>
  <c r="D2349" i="54"/>
  <c r="D2348" i="54"/>
  <c r="D2347" i="54"/>
  <c r="D2346" i="54"/>
  <c r="D2345" i="54"/>
  <c r="D2344" i="54"/>
  <c r="D2343" i="54"/>
  <c r="D2342" i="54"/>
  <c r="D2341" i="54"/>
  <c r="D2340" i="54"/>
  <c r="D2339" i="54"/>
  <c r="D2338" i="54"/>
  <c r="D2337" i="54"/>
  <c r="D2336" i="54"/>
  <c r="D2335" i="54"/>
  <c r="D2334" i="54"/>
  <c r="D2333" i="54"/>
  <c r="D2332" i="54"/>
  <c r="D2331" i="54"/>
  <c r="D2330" i="54"/>
  <c r="D2329" i="54"/>
  <c r="D2328" i="54"/>
  <c r="D2327" i="54"/>
  <c r="D2326" i="54"/>
  <c r="D2325" i="54"/>
  <c r="D2324" i="54"/>
  <c r="D2323" i="54"/>
  <c r="D2322" i="54"/>
  <c r="D2321" i="54"/>
  <c r="D2320" i="54"/>
  <c r="D2319" i="54"/>
  <c r="D2318" i="54"/>
  <c r="D2317" i="54"/>
  <c r="D2316" i="54"/>
  <c r="D2315" i="54"/>
  <c r="D2314" i="54"/>
  <c r="D2313" i="54"/>
  <c r="D2312" i="54"/>
  <c r="D2311" i="54"/>
  <c r="D2310" i="54"/>
  <c r="D2309" i="54"/>
  <c r="D2308" i="54"/>
  <c r="D2307" i="54"/>
  <c r="D2306" i="54"/>
  <c r="D2305" i="54"/>
  <c r="D2304" i="54"/>
  <c r="D2303" i="54"/>
  <c r="D2302" i="54"/>
  <c r="D2301" i="54"/>
  <c r="D2300" i="54"/>
  <c r="D2299" i="54"/>
  <c r="D2298" i="54"/>
  <c r="D2297" i="54"/>
  <c r="D2296" i="54"/>
  <c r="D2295" i="54"/>
  <c r="D2294" i="54"/>
  <c r="D2293" i="54"/>
  <c r="D2292" i="54"/>
  <c r="D2291" i="54"/>
  <c r="D2290" i="54"/>
  <c r="D2289" i="54"/>
  <c r="D2288" i="54"/>
  <c r="D2287" i="54"/>
  <c r="D2286" i="54"/>
  <c r="D2285" i="54"/>
  <c r="D2284" i="54"/>
  <c r="D2283" i="54"/>
  <c r="D2282" i="54"/>
  <c r="D2281" i="54"/>
  <c r="D2280" i="54"/>
  <c r="D2279" i="54"/>
  <c r="D2278" i="54"/>
  <c r="D2277" i="54"/>
  <c r="D2276" i="54"/>
  <c r="D2275" i="54"/>
  <c r="D2274" i="54"/>
  <c r="D2273" i="54"/>
  <c r="D2272" i="54"/>
  <c r="D2271" i="54"/>
  <c r="D2270" i="54"/>
  <c r="D2269" i="54"/>
  <c r="D2268" i="54"/>
  <c r="D2267" i="54"/>
  <c r="D2266" i="54"/>
  <c r="D2265" i="54"/>
  <c r="D2264" i="54"/>
  <c r="D2263" i="54"/>
  <c r="D2262" i="54"/>
  <c r="D2261" i="54"/>
  <c r="D2260" i="54"/>
  <c r="D2259" i="54"/>
  <c r="D2258" i="54"/>
  <c r="D2257" i="54"/>
  <c r="D2256" i="54"/>
  <c r="D2255" i="54"/>
  <c r="D2254" i="54"/>
  <c r="D2253" i="54"/>
  <c r="D2252" i="54"/>
  <c r="D2251" i="54"/>
  <c r="D2250" i="54"/>
  <c r="D2249" i="54"/>
  <c r="D2248" i="54"/>
  <c r="D2247" i="54"/>
  <c r="D2246" i="54"/>
  <c r="D2245" i="54"/>
  <c r="D2244" i="54"/>
  <c r="D2243" i="54"/>
  <c r="D2242" i="54"/>
  <c r="D2241" i="54"/>
  <c r="D2240" i="54"/>
  <c r="D2239" i="54"/>
  <c r="D2238" i="54"/>
  <c r="D2237" i="54"/>
  <c r="D2236" i="54"/>
  <c r="D2235" i="54"/>
  <c r="D2234" i="54"/>
  <c r="D2233" i="54"/>
  <c r="D2232" i="54"/>
  <c r="D2231" i="54"/>
  <c r="D2230" i="54"/>
  <c r="D2229" i="54"/>
  <c r="D2228" i="54"/>
  <c r="D2227" i="54"/>
  <c r="D2226" i="54"/>
  <c r="D2225" i="54"/>
  <c r="D2224" i="54"/>
  <c r="D2223" i="54"/>
  <c r="D2222" i="54"/>
  <c r="D2221" i="54"/>
  <c r="D2220" i="54"/>
  <c r="D2219" i="54"/>
  <c r="D2218" i="54"/>
  <c r="D2217" i="54"/>
  <c r="D2216" i="54"/>
  <c r="D2215" i="54"/>
  <c r="D2214" i="54"/>
  <c r="D2213" i="54"/>
  <c r="D2212" i="54"/>
  <c r="D2211" i="54"/>
  <c r="D2210" i="54"/>
  <c r="D2209" i="54"/>
  <c r="D2208" i="54"/>
  <c r="D2207" i="54"/>
  <c r="D2206" i="54"/>
  <c r="D2205" i="54"/>
  <c r="D2204" i="54"/>
  <c r="D2203" i="54"/>
  <c r="D2202" i="54"/>
  <c r="D2201" i="54"/>
  <c r="D2200" i="54"/>
  <c r="D2199" i="54"/>
  <c r="D2198" i="54"/>
  <c r="D2197" i="54"/>
  <c r="D2196" i="54"/>
  <c r="D2195" i="54"/>
  <c r="D2194" i="54"/>
  <c r="D2193" i="54"/>
  <c r="D2192" i="54"/>
  <c r="D2191" i="54"/>
  <c r="D2190" i="54"/>
  <c r="D2189" i="54"/>
  <c r="D2188" i="54"/>
  <c r="D2187" i="54"/>
  <c r="D2186" i="54"/>
  <c r="D2185" i="54"/>
  <c r="D2184" i="54"/>
  <c r="D2183" i="54"/>
  <c r="D2182" i="54"/>
  <c r="D2181" i="54"/>
  <c r="D2180" i="54"/>
  <c r="D2179" i="54"/>
  <c r="D2178" i="54"/>
  <c r="D2177" i="54"/>
  <c r="D2176" i="54"/>
  <c r="D2175" i="54"/>
  <c r="D2174" i="54"/>
  <c r="D2173" i="54"/>
  <c r="D2172" i="54"/>
  <c r="D2171" i="54"/>
  <c r="D2170" i="54"/>
  <c r="D2169" i="54"/>
  <c r="D2168" i="54"/>
  <c r="D2167" i="54"/>
  <c r="D2166" i="54"/>
  <c r="D2165" i="54"/>
  <c r="D2164" i="54"/>
  <c r="D2163" i="54"/>
  <c r="D2162" i="54"/>
  <c r="D2161" i="54"/>
  <c r="D2160" i="54"/>
  <c r="D2159" i="54"/>
  <c r="D2158" i="54"/>
  <c r="D2157" i="54"/>
  <c r="D2156" i="54"/>
  <c r="D2155" i="54"/>
  <c r="D2154" i="54"/>
  <c r="D2153" i="54"/>
  <c r="D2152" i="54"/>
  <c r="D2151" i="54"/>
  <c r="D2150" i="54"/>
  <c r="D2149" i="54"/>
  <c r="D2148" i="54"/>
  <c r="D2147" i="54"/>
  <c r="D2146" i="54"/>
  <c r="D2145" i="54"/>
  <c r="D2144" i="54"/>
  <c r="D2143" i="54"/>
  <c r="D2142" i="54"/>
  <c r="D2141" i="54"/>
  <c r="D2140" i="54"/>
  <c r="D2139" i="54"/>
  <c r="D2138" i="54"/>
  <c r="D2137" i="54"/>
  <c r="D2136" i="54"/>
  <c r="D2135" i="54"/>
  <c r="D2134" i="54"/>
  <c r="D2133" i="54"/>
  <c r="D2132" i="54"/>
  <c r="D2131" i="54"/>
  <c r="D2130" i="54"/>
  <c r="D2129" i="54"/>
  <c r="D2128" i="54"/>
  <c r="D2127" i="54"/>
  <c r="D2126" i="54"/>
  <c r="D2125" i="54"/>
  <c r="D2124" i="54"/>
  <c r="D2123" i="54"/>
  <c r="D2122" i="54"/>
  <c r="D2121" i="54"/>
  <c r="D2120" i="54"/>
  <c r="D2119" i="54"/>
  <c r="D2118" i="54"/>
  <c r="D2117" i="54"/>
  <c r="D2116" i="54"/>
  <c r="D2115" i="54"/>
  <c r="D2114" i="54"/>
  <c r="D2113" i="54"/>
  <c r="D2112" i="54"/>
  <c r="D2111" i="54"/>
  <c r="D2110" i="54"/>
  <c r="D2109" i="54"/>
  <c r="D2108" i="54"/>
  <c r="D2107" i="54"/>
  <c r="D2106" i="54"/>
  <c r="D2105" i="54"/>
  <c r="D2104" i="54"/>
  <c r="D2103" i="54"/>
  <c r="D2102" i="54"/>
  <c r="D2101" i="54"/>
  <c r="D2100" i="54"/>
  <c r="D2099" i="54"/>
  <c r="D2098" i="54"/>
  <c r="D2097" i="54"/>
  <c r="D2096" i="54"/>
  <c r="D2095" i="54"/>
  <c r="D2094" i="54"/>
  <c r="D2093" i="54"/>
  <c r="D2092" i="54"/>
  <c r="D2091" i="54"/>
  <c r="D2090" i="54"/>
  <c r="D2089" i="54"/>
  <c r="D2088" i="54"/>
  <c r="D2087" i="54"/>
  <c r="D2086" i="54"/>
  <c r="D2085" i="54"/>
  <c r="D2084" i="54"/>
  <c r="D2083" i="54"/>
  <c r="D2082" i="54"/>
  <c r="D2081" i="54"/>
  <c r="D2080" i="54"/>
  <c r="D2079" i="54"/>
  <c r="D2078" i="54"/>
  <c r="D2077" i="54"/>
  <c r="D2076" i="54"/>
  <c r="D2075" i="54"/>
  <c r="D2074" i="54"/>
  <c r="D2073" i="54"/>
  <c r="D2072" i="54"/>
  <c r="D2071" i="54"/>
  <c r="D2070" i="54"/>
  <c r="D2069" i="54"/>
  <c r="D2068" i="54"/>
  <c r="D2067" i="54"/>
  <c r="D2066" i="54"/>
  <c r="D2065" i="54"/>
  <c r="D2064" i="54"/>
  <c r="D2063" i="54"/>
  <c r="D2062" i="54"/>
  <c r="D2061" i="54"/>
  <c r="D2060" i="54"/>
  <c r="D2059" i="54"/>
  <c r="D2058" i="54"/>
  <c r="D2057" i="54"/>
  <c r="D2056" i="54"/>
  <c r="D2055" i="54"/>
  <c r="D2054" i="54"/>
  <c r="D2053" i="54"/>
  <c r="D2052" i="54"/>
  <c r="D2051" i="54"/>
  <c r="D2050" i="54"/>
  <c r="D2049" i="54"/>
  <c r="D2048" i="54"/>
  <c r="D2047" i="54"/>
  <c r="D2046" i="54"/>
  <c r="D2045" i="54"/>
  <c r="D2044" i="54"/>
  <c r="D2043" i="54"/>
  <c r="D2042" i="54"/>
  <c r="D2041" i="54"/>
  <c r="D2040" i="54"/>
  <c r="D2039" i="54"/>
  <c r="D2038" i="54"/>
  <c r="D2037" i="54"/>
  <c r="D2036" i="54"/>
  <c r="D2035" i="54"/>
  <c r="D2034" i="54"/>
  <c r="D2033" i="54"/>
  <c r="D2032" i="54"/>
  <c r="D2031" i="54"/>
  <c r="D2030" i="54"/>
  <c r="D2029" i="54"/>
  <c r="D2028" i="54"/>
  <c r="D2027" i="54"/>
  <c r="D2026" i="54"/>
  <c r="D2025" i="54"/>
  <c r="D2024" i="54"/>
  <c r="D2023" i="54"/>
  <c r="D2022" i="54"/>
  <c r="D2021" i="54"/>
  <c r="D2020" i="54"/>
  <c r="D2019" i="54"/>
  <c r="D2018" i="54"/>
  <c r="D2017" i="54"/>
  <c r="D2016" i="54"/>
  <c r="D2015" i="54"/>
  <c r="D2014" i="54"/>
  <c r="D2013" i="54"/>
  <c r="D2012" i="54"/>
  <c r="D2011" i="54"/>
  <c r="D2010" i="54"/>
  <c r="D2009" i="54"/>
  <c r="D2008" i="54"/>
  <c r="D2007" i="54"/>
  <c r="D2006" i="54"/>
  <c r="D2005" i="54"/>
  <c r="D2004" i="54"/>
  <c r="D2003" i="54"/>
  <c r="D2002" i="54"/>
  <c r="D2001" i="54"/>
  <c r="D2000" i="54"/>
  <c r="D1999" i="54"/>
  <c r="D1998" i="54"/>
  <c r="D1997" i="54"/>
  <c r="D1996" i="54"/>
  <c r="D1995" i="54"/>
  <c r="D1994" i="54"/>
  <c r="D1993" i="54"/>
  <c r="D1992" i="54"/>
  <c r="D1991" i="54"/>
  <c r="D1990" i="54"/>
  <c r="D1989" i="54"/>
  <c r="D1988" i="54"/>
  <c r="D1987" i="54"/>
  <c r="D1986" i="54"/>
  <c r="D1985" i="54"/>
  <c r="D1984" i="54"/>
  <c r="D1983" i="54"/>
  <c r="D1982" i="54"/>
  <c r="D1981" i="54"/>
  <c r="D1980" i="54"/>
  <c r="D1979" i="54"/>
  <c r="D1978" i="54"/>
  <c r="D1977" i="54"/>
  <c r="D1976" i="54"/>
  <c r="D1975" i="54"/>
  <c r="D1974" i="54"/>
  <c r="D1973" i="54"/>
  <c r="D1972" i="54"/>
  <c r="D1971" i="54"/>
  <c r="D1970" i="54"/>
  <c r="D1969" i="54"/>
  <c r="D1968" i="54"/>
  <c r="D1967" i="54"/>
  <c r="D1966" i="54"/>
  <c r="D1965" i="54"/>
  <c r="D1964" i="54"/>
  <c r="D1963" i="54"/>
  <c r="D1962" i="54"/>
  <c r="D1961" i="54"/>
  <c r="D1960" i="54"/>
  <c r="D1959" i="54"/>
  <c r="D1958" i="54"/>
  <c r="D1957" i="54"/>
  <c r="D1956" i="54"/>
  <c r="D1955" i="54"/>
  <c r="D1954" i="54"/>
  <c r="D1953" i="54"/>
  <c r="D1952" i="54"/>
  <c r="D1951" i="54"/>
  <c r="D1950" i="54"/>
  <c r="D1949" i="54"/>
  <c r="D1948" i="54"/>
  <c r="D1947" i="54"/>
  <c r="D1946" i="54"/>
  <c r="D1945" i="54"/>
  <c r="D1944" i="54"/>
  <c r="D1943" i="54"/>
  <c r="D1942" i="54"/>
  <c r="D1941" i="54"/>
  <c r="D1940" i="54"/>
  <c r="D1939" i="54"/>
  <c r="D1938" i="54"/>
  <c r="D1937" i="54"/>
  <c r="D1936" i="54"/>
  <c r="D1935" i="54"/>
  <c r="D1934" i="54"/>
  <c r="D1933" i="54"/>
  <c r="D1932" i="54"/>
  <c r="D1931" i="54"/>
  <c r="D1930" i="54"/>
  <c r="D1929" i="54"/>
  <c r="D1928" i="54"/>
  <c r="D1927" i="54"/>
  <c r="D1926" i="54"/>
  <c r="D1925" i="54"/>
  <c r="D1924" i="54"/>
  <c r="D1923" i="54"/>
  <c r="D1922" i="54"/>
  <c r="D1921" i="54"/>
  <c r="D1920" i="54"/>
  <c r="D1919" i="54"/>
  <c r="D1918" i="54"/>
  <c r="D1917" i="54"/>
  <c r="D1916" i="54"/>
  <c r="D1915" i="54"/>
  <c r="D1914" i="54"/>
  <c r="D1913" i="54"/>
  <c r="D1912" i="54"/>
  <c r="D1911" i="54"/>
  <c r="D1910" i="54"/>
  <c r="D1909" i="54"/>
  <c r="D1908" i="54"/>
  <c r="D1907" i="54"/>
  <c r="D1906" i="54"/>
  <c r="D1905" i="54"/>
  <c r="D1904" i="54"/>
  <c r="D1903" i="54"/>
  <c r="D1902" i="54"/>
  <c r="D1901" i="54"/>
  <c r="D1900" i="54"/>
  <c r="D1899" i="54"/>
  <c r="D1898" i="54"/>
  <c r="D1897" i="54"/>
  <c r="D1896" i="54"/>
  <c r="D1895" i="54"/>
  <c r="D1894" i="54"/>
  <c r="D1893" i="54"/>
  <c r="D1892" i="54"/>
  <c r="D1891" i="54"/>
  <c r="D1890" i="54"/>
  <c r="D1889" i="54"/>
  <c r="D1888" i="54"/>
  <c r="D1887" i="54"/>
  <c r="D1886" i="54"/>
  <c r="D1885" i="54"/>
  <c r="D1884" i="54"/>
  <c r="D1883" i="54"/>
  <c r="D1882" i="54"/>
  <c r="D1881" i="54"/>
  <c r="D1880" i="54"/>
  <c r="D1879" i="54"/>
  <c r="D1878" i="54"/>
  <c r="D1877" i="54"/>
  <c r="D1876" i="54"/>
  <c r="D1875" i="54"/>
  <c r="D1874" i="54"/>
  <c r="D1873" i="54"/>
  <c r="D1872" i="54"/>
  <c r="D1871" i="54"/>
  <c r="D1870" i="54"/>
  <c r="D1869" i="54"/>
  <c r="D1868" i="54"/>
  <c r="D1867" i="54"/>
  <c r="D1866" i="54"/>
  <c r="D1865" i="54"/>
  <c r="D1864" i="54"/>
  <c r="D1863" i="54"/>
  <c r="D1862" i="54"/>
  <c r="D1861" i="54"/>
  <c r="D1860" i="54"/>
  <c r="D1859" i="54"/>
  <c r="D1858" i="54"/>
  <c r="D1857" i="54"/>
  <c r="D1856" i="54"/>
  <c r="D1855" i="54"/>
  <c r="D1854" i="54"/>
  <c r="D1853" i="54"/>
  <c r="D1852" i="54"/>
  <c r="D1851" i="54"/>
  <c r="D1850" i="54"/>
  <c r="D1849" i="54"/>
  <c r="D1848" i="54"/>
  <c r="D1847" i="54"/>
  <c r="D1846" i="54"/>
  <c r="D1845" i="54"/>
  <c r="D1844" i="54"/>
  <c r="D1843" i="54"/>
  <c r="D1842" i="54"/>
  <c r="D1841" i="54"/>
  <c r="D1840" i="54"/>
  <c r="D1839" i="54"/>
  <c r="D1838" i="54"/>
  <c r="D1837" i="54"/>
  <c r="D1836" i="54"/>
  <c r="D1835" i="54"/>
  <c r="D1834" i="54"/>
  <c r="D1833" i="54"/>
  <c r="D1832" i="54"/>
  <c r="D1831" i="54"/>
  <c r="D1830" i="54"/>
  <c r="D1829" i="54"/>
  <c r="D1828" i="54"/>
  <c r="D1827" i="54"/>
  <c r="D1826" i="54"/>
  <c r="D1825" i="54"/>
  <c r="D1824" i="54"/>
  <c r="D1823" i="54"/>
  <c r="D1822" i="54"/>
  <c r="D1821" i="54"/>
  <c r="D1820" i="54"/>
  <c r="D1819" i="54"/>
  <c r="D1818" i="54"/>
  <c r="D1817" i="54"/>
  <c r="D1816" i="54"/>
  <c r="D1815" i="54"/>
  <c r="D1814" i="54"/>
  <c r="D1813" i="54"/>
  <c r="D1812" i="54"/>
  <c r="D1811" i="54"/>
  <c r="D1810" i="54"/>
  <c r="D1809" i="54"/>
  <c r="D1808" i="54"/>
  <c r="D1807" i="54"/>
  <c r="D1806" i="54"/>
  <c r="D1805" i="54"/>
  <c r="D1804" i="54"/>
  <c r="D1803" i="54"/>
  <c r="D1802" i="54"/>
  <c r="D1801" i="54"/>
  <c r="D1800" i="54"/>
  <c r="D1799" i="54"/>
  <c r="D1798" i="54"/>
  <c r="D1797" i="54"/>
  <c r="D1796" i="54"/>
  <c r="D1795" i="54"/>
  <c r="D1794" i="54"/>
  <c r="D1793" i="54"/>
  <c r="D1792" i="54"/>
  <c r="D1791" i="54"/>
  <c r="D1790" i="54"/>
  <c r="D1789" i="54"/>
  <c r="D1788" i="54"/>
  <c r="D1787" i="54"/>
  <c r="D1786" i="54"/>
  <c r="D1785" i="54"/>
  <c r="D1784" i="54"/>
  <c r="D1783" i="54"/>
  <c r="D1782" i="54"/>
  <c r="D1781" i="54"/>
  <c r="D1780" i="54"/>
  <c r="D1779" i="54"/>
  <c r="D1778" i="54"/>
  <c r="D1777" i="54"/>
  <c r="D1776" i="54"/>
  <c r="D1775" i="54"/>
  <c r="D1774" i="54"/>
  <c r="D1773" i="54"/>
  <c r="D1772" i="54"/>
  <c r="D1771" i="54"/>
  <c r="D1770" i="54"/>
  <c r="D1769" i="54"/>
  <c r="D1768" i="54"/>
  <c r="D1767" i="54"/>
  <c r="D1766" i="54"/>
  <c r="D1765" i="54"/>
  <c r="D1764" i="54"/>
  <c r="D1763" i="54"/>
  <c r="D1762" i="54"/>
  <c r="D1761" i="54"/>
  <c r="D1760" i="54"/>
  <c r="D1759" i="54"/>
  <c r="D1758" i="54"/>
  <c r="D1757" i="54"/>
  <c r="D1756" i="54"/>
  <c r="D1755" i="54"/>
  <c r="D1754" i="54"/>
  <c r="D1753" i="54"/>
  <c r="D1752" i="54"/>
  <c r="D1751" i="54"/>
  <c r="D1750" i="54"/>
  <c r="D1749" i="54"/>
  <c r="D1748" i="54"/>
  <c r="D1747" i="54"/>
  <c r="D1746" i="54"/>
  <c r="D1745" i="54"/>
  <c r="D1744" i="54"/>
  <c r="D1743" i="54"/>
  <c r="D1742" i="54"/>
  <c r="D1741" i="54"/>
  <c r="D1740" i="54"/>
  <c r="D1739" i="54"/>
  <c r="D1738" i="54"/>
  <c r="D1737" i="54"/>
  <c r="D1736" i="54"/>
  <c r="D1735" i="54"/>
  <c r="D1734" i="54"/>
  <c r="D1733" i="54"/>
  <c r="D1732" i="54"/>
  <c r="D1731" i="54"/>
  <c r="D1730" i="54"/>
  <c r="D1729" i="54"/>
  <c r="D1728" i="54"/>
  <c r="D1727" i="54"/>
  <c r="D1726" i="54"/>
  <c r="D1725" i="54"/>
  <c r="D1724" i="54"/>
  <c r="D1723" i="54"/>
  <c r="D1722" i="54"/>
  <c r="D1721" i="54"/>
  <c r="D1720" i="54"/>
  <c r="D1719" i="54"/>
  <c r="D1718" i="54"/>
  <c r="D1717" i="54"/>
  <c r="D1716" i="54"/>
  <c r="D1715" i="54"/>
  <c r="D1714" i="54"/>
  <c r="D1713" i="54"/>
  <c r="D1712" i="54"/>
  <c r="D1711" i="54"/>
  <c r="D1710" i="54"/>
  <c r="D1709" i="54"/>
  <c r="D1708" i="54"/>
  <c r="D1707" i="54"/>
  <c r="D1706" i="54"/>
  <c r="D1705" i="54"/>
  <c r="D1704" i="54"/>
  <c r="D1703" i="54"/>
  <c r="D1702" i="54"/>
  <c r="D1701" i="54"/>
  <c r="D1700" i="54"/>
  <c r="D1699" i="54"/>
  <c r="D1698" i="54"/>
  <c r="D1697" i="54"/>
  <c r="D1696" i="54"/>
  <c r="D1695" i="54"/>
  <c r="D1694" i="54"/>
  <c r="D1693" i="54"/>
  <c r="D1692" i="54"/>
  <c r="D1691" i="54"/>
  <c r="D1690" i="54"/>
  <c r="D1689" i="54"/>
  <c r="D1688" i="54"/>
  <c r="D1687" i="54"/>
  <c r="D1686" i="54"/>
  <c r="D1685" i="54"/>
  <c r="D1684" i="54"/>
  <c r="D1683" i="54"/>
  <c r="D1682" i="54"/>
  <c r="D1681" i="54"/>
  <c r="D1680" i="54"/>
  <c r="D1679" i="54"/>
  <c r="D1678" i="54"/>
  <c r="D1677" i="54"/>
  <c r="D1676" i="54"/>
  <c r="D1675" i="54"/>
  <c r="D1674" i="54"/>
  <c r="D1673" i="54"/>
  <c r="D1672" i="54"/>
  <c r="D1671" i="54"/>
  <c r="D1670" i="54"/>
  <c r="D1669" i="54"/>
  <c r="D1668" i="54"/>
  <c r="D1667" i="54"/>
  <c r="D1666" i="54"/>
  <c r="D1665" i="54"/>
  <c r="D1664" i="54"/>
  <c r="D1663" i="54"/>
  <c r="D1662" i="54"/>
  <c r="D1661" i="54"/>
  <c r="D1660" i="54"/>
  <c r="D1659" i="54"/>
  <c r="D1658" i="54"/>
  <c r="D1657" i="54"/>
  <c r="D1656" i="54"/>
  <c r="D1655" i="54"/>
  <c r="D1654" i="54"/>
  <c r="D1653" i="54"/>
  <c r="D1652" i="54"/>
  <c r="D1651" i="54"/>
  <c r="D1650" i="54"/>
  <c r="D1649" i="54"/>
  <c r="D1648" i="54"/>
  <c r="D1647" i="54"/>
  <c r="D1646" i="54"/>
  <c r="D1645" i="54"/>
  <c r="D1644" i="54"/>
  <c r="D1643" i="54"/>
  <c r="D1642" i="54"/>
  <c r="D1641" i="54"/>
  <c r="D1640" i="54"/>
  <c r="D1639" i="54"/>
  <c r="D1638" i="54"/>
  <c r="D1637" i="54"/>
  <c r="D1636" i="54"/>
  <c r="D1635" i="54"/>
  <c r="D1634" i="54"/>
  <c r="D1633" i="54"/>
  <c r="D1632" i="54"/>
  <c r="D1631" i="54"/>
  <c r="D1630" i="54"/>
  <c r="D1629" i="54"/>
  <c r="D1628" i="54"/>
  <c r="D1627" i="54"/>
  <c r="D1626" i="54"/>
  <c r="D1625" i="54"/>
  <c r="D1624" i="54"/>
  <c r="D1623" i="54"/>
  <c r="D1622" i="54"/>
  <c r="D1621" i="54"/>
  <c r="D1620" i="54"/>
  <c r="D1619" i="54"/>
  <c r="D1618" i="54"/>
  <c r="D1617" i="54"/>
  <c r="D1616" i="54"/>
  <c r="D1615" i="54"/>
  <c r="D1614" i="54"/>
  <c r="D1613" i="54"/>
  <c r="D1612" i="54"/>
  <c r="D1611" i="54"/>
  <c r="D1610" i="54"/>
  <c r="D1609" i="54"/>
  <c r="D1608" i="54"/>
  <c r="D1607" i="54"/>
  <c r="D1606" i="54"/>
  <c r="D1605" i="54"/>
  <c r="D1604" i="54"/>
  <c r="D1603" i="54"/>
  <c r="D1602" i="54"/>
  <c r="D1601" i="54"/>
  <c r="D1600" i="54"/>
  <c r="D1599" i="54"/>
  <c r="D1598" i="54"/>
  <c r="D1597" i="54"/>
  <c r="D1596" i="54"/>
  <c r="D1595" i="54"/>
  <c r="D1594" i="54"/>
  <c r="D1593" i="54"/>
  <c r="D1592" i="54"/>
  <c r="D1591" i="54"/>
  <c r="D1590" i="54"/>
  <c r="D1589" i="54"/>
  <c r="D1588" i="54"/>
  <c r="D1587" i="54"/>
  <c r="D1586" i="54"/>
  <c r="D1585" i="54"/>
  <c r="D1584" i="54"/>
  <c r="D1583" i="54"/>
  <c r="D1582" i="54"/>
  <c r="D1581" i="54"/>
  <c r="D1580" i="54"/>
  <c r="D1579" i="54"/>
  <c r="D1578" i="54"/>
  <c r="D1577" i="54"/>
  <c r="D1576" i="54"/>
  <c r="D1575" i="54"/>
  <c r="D1574" i="54"/>
  <c r="D1573" i="54"/>
  <c r="D1572" i="54"/>
  <c r="D1571" i="54"/>
  <c r="D1570" i="54"/>
  <c r="D1569" i="54"/>
  <c r="D1568" i="54"/>
  <c r="D1567" i="54"/>
  <c r="D1566" i="54"/>
  <c r="D1565" i="54"/>
  <c r="D1564" i="54"/>
  <c r="D1563" i="54"/>
  <c r="D1562" i="54"/>
  <c r="D1561" i="54"/>
  <c r="D1560" i="54"/>
  <c r="D1559" i="54"/>
  <c r="D1558" i="54"/>
  <c r="D1557" i="54"/>
  <c r="D1556" i="54"/>
  <c r="D1555" i="54"/>
  <c r="D1554" i="54"/>
  <c r="D1553" i="54"/>
  <c r="D1552" i="54"/>
  <c r="D1551" i="54"/>
  <c r="D1550" i="54"/>
  <c r="D1549" i="54"/>
  <c r="D1548" i="54"/>
  <c r="D1547" i="54"/>
  <c r="D1546" i="54"/>
  <c r="D1545" i="54"/>
  <c r="D1544" i="54"/>
  <c r="D1543" i="54"/>
  <c r="D1542" i="54"/>
  <c r="D1541" i="54"/>
  <c r="D1540" i="54"/>
  <c r="D1539" i="54"/>
  <c r="D1538" i="54"/>
  <c r="D1537" i="54"/>
  <c r="D1536" i="54"/>
  <c r="D1535" i="54"/>
  <c r="D1534" i="54"/>
  <c r="D1533" i="54"/>
  <c r="D1532" i="54"/>
  <c r="D1531" i="54"/>
  <c r="D1530" i="54"/>
  <c r="D1529" i="54"/>
  <c r="D1528" i="54"/>
  <c r="D1527" i="54"/>
  <c r="D1526" i="54"/>
  <c r="D1525" i="54"/>
  <c r="D1524" i="54"/>
  <c r="D1523" i="54"/>
  <c r="D1522" i="54"/>
  <c r="D1521" i="54"/>
  <c r="D1520" i="54"/>
  <c r="D1519" i="54"/>
  <c r="D1518" i="54"/>
  <c r="D1517" i="54"/>
  <c r="D1516" i="54"/>
  <c r="D1515" i="54"/>
  <c r="D1514" i="54"/>
  <c r="D1513" i="54"/>
  <c r="D1512" i="54"/>
  <c r="D1511" i="54"/>
  <c r="D1510" i="54"/>
  <c r="D1509" i="54"/>
  <c r="D1508" i="54"/>
  <c r="D1507" i="54"/>
  <c r="D1506" i="54"/>
  <c r="D1505" i="54"/>
  <c r="D1504" i="54"/>
  <c r="D1503" i="54"/>
  <c r="D1502" i="54"/>
  <c r="D1501" i="54"/>
  <c r="D1500" i="54"/>
  <c r="D1499" i="54"/>
  <c r="D1498" i="54"/>
  <c r="D1497" i="54"/>
  <c r="D1496" i="54"/>
  <c r="D1495" i="54"/>
  <c r="D1494" i="54"/>
  <c r="D1493" i="54"/>
  <c r="D1492" i="54"/>
  <c r="D1491" i="54"/>
  <c r="D1490" i="54"/>
  <c r="D1489" i="54"/>
  <c r="D1488" i="54"/>
  <c r="D1487" i="54"/>
  <c r="D1486" i="54"/>
  <c r="D1485" i="54"/>
  <c r="D1484" i="54"/>
  <c r="D1483" i="54"/>
  <c r="D1482" i="54"/>
  <c r="D1481" i="54"/>
  <c r="D1480" i="54"/>
  <c r="D1479" i="54"/>
  <c r="D1478" i="54"/>
  <c r="D1477" i="54"/>
  <c r="D1476" i="54"/>
  <c r="D1475" i="54"/>
  <c r="D1474" i="54"/>
  <c r="D1473" i="54"/>
  <c r="D1472" i="54"/>
  <c r="D1471" i="54"/>
  <c r="D1470" i="54"/>
  <c r="D1469" i="54"/>
  <c r="D1468" i="54"/>
  <c r="D1467" i="54"/>
  <c r="D1466" i="54"/>
  <c r="D1465" i="54"/>
  <c r="D1464" i="54"/>
  <c r="D1463" i="54"/>
  <c r="D1462" i="54"/>
  <c r="D1461" i="54"/>
  <c r="D1460" i="54"/>
  <c r="D1459" i="54"/>
  <c r="D1458" i="54"/>
  <c r="D1457" i="54"/>
  <c r="D1456" i="54"/>
  <c r="D1455" i="54"/>
  <c r="D1454" i="54"/>
  <c r="D1453" i="54"/>
  <c r="D1452" i="54"/>
  <c r="D1451" i="54"/>
  <c r="D1450" i="54"/>
  <c r="D1449" i="54"/>
  <c r="D1448" i="54"/>
  <c r="D1447" i="54"/>
  <c r="D1446" i="54"/>
  <c r="D1445" i="54"/>
  <c r="D1444" i="54"/>
  <c r="D1443" i="54"/>
  <c r="D1442" i="54"/>
  <c r="D1441" i="54"/>
  <c r="D1440" i="54"/>
  <c r="D1439" i="54"/>
  <c r="D1438" i="54"/>
  <c r="D1437" i="54"/>
  <c r="D1436" i="54"/>
  <c r="D1435" i="54"/>
  <c r="D1434" i="54"/>
  <c r="D1433" i="54"/>
  <c r="D1432" i="54"/>
  <c r="D1431" i="54"/>
  <c r="D1430" i="54"/>
  <c r="D1429" i="54"/>
  <c r="D1428" i="54"/>
  <c r="D1427" i="54"/>
  <c r="D1426" i="54"/>
  <c r="D1425" i="54"/>
  <c r="D1424" i="54"/>
  <c r="D1423" i="54"/>
  <c r="D1422" i="54"/>
  <c r="D1421" i="54"/>
  <c r="D1420" i="54"/>
  <c r="D1419" i="54"/>
  <c r="D1418" i="54"/>
  <c r="D1417" i="54"/>
  <c r="D1416" i="54"/>
  <c r="D1415" i="54"/>
  <c r="D1414" i="54"/>
  <c r="D1413" i="54"/>
  <c r="D1412" i="54"/>
  <c r="D1411" i="54"/>
  <c r="D1410" i="54"/>
  <c r="D1409" i="54"/>
  <c r="D1408" i="54"/>
  <c r="D1407" i="54"/>
  <c r="D1406" i="54"/>
  <c r="D1405" i="54"/>
  <c r="D1404" i="54"/>
  <c r="D1403" i="54"/>
  <c r="D1402" i="54"/>
  <c r="D1401" i="54"/>
  <c r="D1400" i="54"/>
  <c r="D1399" i="54"/>
  <c r="D1398" i="54"/>
  <c r="D1397" i="54"/>
  <c r="D1396" i="54"/>
  <c r="D1395" i="54"/>
  <c r="D1394" i="54"/>
  <c r="D1393" i="54"/>
  <c r="D1392" i="54"/>
  <c r="D1391" i="54"/>
  <c r="D1390" i="54"/>
  <c r="D1389" i="54"/>
  <c r="D1388" i="54"/>
  <c r="D1387" i="54"/>
  <c r="D1386" i="54"/>
  <c r="D1385" i="54"/>
  <c r="D1384" i="54"/>
  <c r="D1383" i="54"/>
  <c r="D1382" i="54"/>
  <c r="D1381" i="54"/>
  <c r="D1380" i="54"/>
  <c r="D1379" i="54"/>
  <c r="D1378" i="54"/>
  <c r="D1377" i="54"/>
  <c r="D1376" i="54"/>
  <c r="D1375" i="54"/>
  <c r="D1374" i="54"/>
  <c r="D1373" i="54"/>
  <c r="D1372" i="54"/>
  <c r="D1371" i="54"/>
  <c r="D1370" i="54"/>
  <c r="D1369" i="54"/>
  <c r="D1368" i="54"/>
  <c r="D1367" i="54"/>
  <c r="D1366" i="54"/>
  <c r="D1365" i="54"/>
  <c r="D1364" i="54"/>
  <c r="D1363" i="54"/>
  <c r="D1362" i="54"/>
  <c r="D1361" i="54"/>
  <c r="D1360" i="54"/>
  <c r="D1359" i="54"/>
  <c r="D1358" i="54"/>
  <c r="D1357" i="54"/>
  <c r="D1356" i="54"/>
  <c r="D1355" i="54"/>
  <c r="D1354" i="54"/>
  <c r="D1353" i="54"/>
  <c r="D1352" i="54"/>
  <c r="D1351" i="54"/>
  <c r="D1350" i="54"/>
  <c r="D1349" i="54"/>
  <c r="D1348" i="54"/>
  <c r="D1347" i="54"/>
  <c r="D1346" i="54"/>
  <c r="D1345" i="54"/>
  <c r="D1344" i="54"/>
  <c r="D1343" i="54"/>
  <c r="D1342" i="54"/>
  <c r="D1341" i="54"/>
  <c r="D1340" i="54"/>
  <c r="D1339" i="54"/>
  <c r="D1338" i="54"/>
  <c r="D1337" i="54"/>
  <c r="D1336" i="54"/>
  <c r="D1335" i="54"/>
  <c r="D1334" i="54"/>
  <c r="D1333" i="54"/>
  <c r="D1332" i="54"/>
  <c r="D1331" i="54"/>
  <c r="D1330" i="54"/>
  <c r="D1329" i="54"/>
  <c r="D1328" i="54"/>
  <c r="D1327" i="54"/>
  <c r="D1326" i="54"/>
  <c r="D1325" i="54"/>
  <c r="D1324" i="54"/>
  <c r="D1323" i="54"/>
  <c r="D1322" i="54"/>
  <c r="D1321" i="54"/>
  <c r="D1320" i="54"/>
  <c r="D1319" i="54"/>
  <c r="D1318" i="54"/>
  <c r="D1317" i="54"/>
  <c r="D1316" i="54"/>
  <c r="D1315" i="54"/>
  <c r="D1314" i="54"/>
  <c r="D1313" i="54"/>
  <c r="D1312" i="54"/>
  <c r="D1311" i="54"/>
  <c r="D1310" i="54"/>
  <c r="D1309" i="54"/>
  <c r="D1308" i="54"/>
  <c r="D1307" i="54"/>
  <c r="D1306" i="54"/>
  <c r="D1305" i="54"/>
  <c r="D1304" i="54"/>
  <c r="D1303" i="54"/>
  <c r="D1302" i="54"/>
  <c r="D1301" i="54"/>
  <c r="D1300" i="54"/>
  <c r="D1299" i="54"/>
  <c r="D1298" i="54"/>
  <c r="D1297" i="54"/>
  <c r="D1296" i="54"/>
  <c r="D1295" i="54"/>
  <c r="D1294" i="54"/>
  <c r="D1293" i="54"/>
  <c r="D1292" i="54"/>
  <c r="D1291" i="54"/>
  <c r="D1290" i="54"/>
  <c r="D1289" i="54"/>
  <c r="D1288" i="54"/>
  <c r="D1287" i="54"/>
  <c r="D1286" i="54"/>
  <c r="D1285" i="54"/>
  <c r="D1284" i="54"/>
  <c r="D1283" i="54"/>
  <c r="D1282" i="54"/>
  <c r="D1281" i="54"/>
  <c r="D1280" i="54"/>
  <c r="D1279" i="54"/>
  <c r="D1278" i="54"/>
  <c r="D1277" i="54"/>
  <c r="D1276" i="54"/>
  <c r="D1275" i="54"/>
  <c r="D1274" i="54"/>
  <c r="D1273" i="54"/>
  <c r="D1272" i="54"/>
  <c r="D1271" i="54"/>
  <c r="D1270" i="54"/>
  <c r="D1269" i="54"/>
  <c r="D1268" i="54"/>
  <c r="D1267" i="54"/>
  <c r="D1266" i="54"/>
  <c r="D1265" i="54"/>
  <c r="D1264" i="54"/>
  <c r="D1263" i="54"/>
  <c r="D1262" i="54"/>
  <c r="D1261" i="54"/>
  <c r="D1260" i="54"/>
  <c r="D1259" i="54"/>
  <c r="D1258" i="54"/>
  <c r="D1257" i="54"/>
  <c r="D1256" i="54"/>
  <c r="D1255" i="54"/>
  <c r="D1254" i="54"/>
  <c r="D1253" i="54"/>
  <c r="D1252" i="54"/>
  <c r="D1251" i="54"/>
  <c r="D1250" i="54"/>
  <c r="D1249" i="54"/>
  <c r="D1248" i="54"/>
  <c r="D1247" i="54"/>
  <c r="D1246" i="54"/>
  <c r="D1245" i="54"/>
  <c r="D1244" i="54"/>
  <c r="D1243" i="54"/>
  <c r="D1242" i="54"/>
  <c r="D1241" i="54"/>
  <c r="D1240" i="54"/>
  <c r="D1239" i="54"/>
  <c r="D1238" i="54"/>
  <c r="D1237" i="54"/>
  <c r="D1236" i="54"/>
  <c r="D1235" i="54"/>
  <c r="D1234" i="54"/>
  <c r="D1233" i="54"/>
  <c r="D1232" i="54"/>
  <c r="D1231" i="54"/>
  <c r="D1230" i="54"/>
  <c r="D1229" i="54"/>
  <c r="D1228" i="54"/>
  <c r="D1227" i="54"/>
  <c r="D1226" i="54"/>
  <c r="D1225" i="54"/>
  <c r="D1224" i="54"/>
  <c r="D1223" i="54"/>
  <c r="D1222" i="54"/>
  <c r="D1221" i="54"/>
  <c r="D1220" i="54"/>
  <c r="D1219" i="54"/>
  <c r="D1218" i="54"/>
  <c r="D1217" i="54"/>
  <c r="D1216" i="54"/>
  <c r="D1215" i="54"/>
  <c r="D1214" i="54"/>
  <c r="D1213" i="54"/>
  <c r="D1212" i="54"/>
  <c r="D1211" i="54"/>
  <c r="D1210" i="54"/>
  <c r="D1209" i="54"/>
  <c r="D1208" i="54"/>
  <c r="D1207" i="54"/>
  <c r="D1206" i="54"/>
  <c r="D1205" i="54"/>
  <c r="D1204" i="54"/>
  <c r="D1203" i="54"/>
  <c r="D1202" i="54"/>
  <c r="D1201" i="54"/>
  <c r="D1200" i="54"/>
  <c r="D1199" i="54"/>
  <c r="D1198" i="54"/>
  <c r="D1197" i="54"/>
  <c r="D1196" i="54"/>
  <c r="D1195" i="54"/>
  <c r="D1194" i="54"/>
  <c r="D1193" i="54"/>
  <c r="D1192" i="54"/>
  <c r="D1191" i="54"/>
  <c r="D1190" i="54"/>
  <c r="D1189" i="54"/>
  <c r="D1188" i="54"/>
  <c r="D1187" i="54"/>
  <c r="D1186" i="54"/>
  <c r="D1185" i="54"/>
  <c r="D1184" i="54"/>
  <c r="D1183" i="54"/>
  <c r="D1182" i="54"/>
  <c r="D1181" i="54"/>
  <c r="D1180" i="54"/>
  <c r="D1179" i="54"/>
  <c r="D1178" i="54"/>
  <c r="D1177" i="54"/>
  <c r="D1176" i="54"/>
  <c r="D1175" i="54"/>
  <c r="D1174" i="54"/>
  <c r="D1173" i="54"/>
  <c r="D1172" i="54"/>
  <c r="D1171" i="54"/>
  <c r="D1170" i="54"/>
  <c r="D1169" i="54"/>
  <c r="D1168" i="54"/>
  <c r="D1167" i="54"/>
  <c r="D1166" i="54"/>
  <c r="D1165" i="54"/>
  <c r="D1164" i="54"/>
  <c r="D1163" i="54"/>
  <c r="D1162" i="54"/>
  <c r="D1161" i="54"/>
  <c r="D1160" i="54"/>
  <c r="D1159" i="54"/>
  <c r="D1158" i="54"/>
  <c r="D1157" i="54"/>
  <c r="D1156" i="54"/>
  <c r="D1155" i="54"/>
  <c r="D1154" i="54"/>
  <c r="D1153" i="54"/>
  <c r="D1152" i="54"/>
  <c r="D1151" i="54"/>
  <c r="D1150" i="54"/>
  <c r="D1149" i="54"/>
  <c r="D1148" i="54"/>
  <c r="D1147" i="54"/>
  <c r="D1146" i="54"/>
  <c r="D1145" i="54"/>
  <c r="D1144" i="54"/>
  <c r="D1143" i="54"/>
  <c r="D1142" i="54"/>
  <c r="D1141" i="54"/>
  <c r="D1140" i="54"/>
  <c r="D1139" i="54"/>
  <c r="D1138" i="54"/>
  <c r="D1137" i="54"/>
  <c r="D1136" i="54"/>
  <c r="D1135" i="54"/>
  <c r="D1134" i="54"/>
  <c r="D1133" i="54"/>
  <c r="D1132" i="54"/>
  <c r="D1131" i="54"/>
  <c r="D1130" i="54"/>
  <c r="D1129" i="54"/>
  <c r="D1128" i="54"/>
  <c r="D1127" i="54"/>
  <c r="D1126" i="54"/>
  <c r="D1125" i="54"/>
  <c r="D1124" i="54"/>
  <c r="D1123" i="54"/>
  <c r="D1122" i="54"/>
  <c r="D1121" i="54"/>
  <c r="D1120" i="54"/>
  <c r="D1119" i="54"/>
  <c r="D1118" i="54"/>
  <c r="D1117" i="54"/>
  <c r="D1116" i="54"/>
  <c r="D1115" i="54"/>
  <c r="D1114" i="54"/>
  <c r="D1113" i="54"/>
  <c r="D1112" i="54"/>
  <c r="D1111" i="54"/>
  <c r="D1110" i="54"/>
  <c r="D1109" i="54"/>
  <c r="D1108" i="54"/>
  <c r="D1107" i="54"/>
  <c r="D1106" i="54"/>
  <c r="D1105" i="54"/>
  <c r="D1104" i="54"/>
  <c r="D1103" i="54"/>
  <c r="D1102" i="54"/>
  <c r="D1101" i="54"/>
  <c r="D1100" i="54"/>
  <c r="D1099" i="54"/>
  <c r="D1098" i="54"/>
  <c r="D1097" i="54"/>
  <c r="D1096" i="54"/>
  <c r="D1095" i="54"/>
  <c r="D1094" i="54"/>
  <c r="D1093" i="54"/>
  <c r="D1092" i="54"/>
  <c r="D1091" i="54"/>
  <c r="D1090" i="54"/>
  <c r="D1089" i="54"/>
  <c r="D1088" i="54"/>
  <c r="D1087" i="54"/>
  <c r="D1086" i="54"/>
  <c r="D1085" i="54"/>
  <c r="D1084" i="54"/>
  <c r="D1083" i="54"/>
  <c r="D1082" i="54"/>
  <c r="D1081" i="54"/>
  <c r="D1080" i="54"/>
  <c r="D1079" i="54"/>
  <c r="D1078" i="54"/>
  <c r="D1077" i="54"/>
  <c r="D1076" i="54"/>
  <c r="D1075" i="54"/>
  <c r="D1074" i="54"/>
  <c r="D1073" i="54"/>
  <c r="D1072" i="54"/>
  <c r="D1071" i="54"/>
  <c r="D1070" i="54"/>
  <c r="D1069" i="54"/>
  <c r="D1068" i="54"/>
  <c r="D1067" i="54"/>
  <c r="D1066" i="54"/>
  <c r="D1065" i="54"/>
  <c r="D1064" i="54"/>
  <c r="D1063" i="54"/>
  <c r="D1062" i="54"/>
  <c r="D1061" i="54"/>
  <c r="D1060" i="54"/>
  <c r="D1059" i="54"/>
  <c r="D1058" i="54"/>
  <c r="D1057" i="54"/>
  <c r="D1056" i="54"/>
  <c r="D1055" i="54"/>
  <c r="D1054" i="54"/>
  <c r="D1053" i="54"/>
  <c r="D1052" i="54"/>
  <c r="D1051" i="54"/>
  <c r="D1050" i="54"/>
  <c r="D1049" i="54"/>
  <c r="D1048" i="54"/>
  <c r="D1047" i="54"/>
  <c r="D1046" i="54"/>
  <c r="D1045" i="54"/>
  <c r="D1044" i="54"/>
  <c r="D1043" i="54"/>
  <c r="D1042" i="54"/>
  <c r="D1041" i="54"/>
  <c r="D1040" i="54"/>
  <c r="D1039" i="54"/>
  <c r="D1038" i="54"/>
  <c r="D1037" i="54"/>
  <c r="D1036" i="54"/>
  <c r="D1035" i="54"/>
  <c r="D1034" i="54"/>
  <c r="D1033" i="54"/>
  <c r="D1032" i="54"/>
  <c r="D1031" i="54"/>
  <c r="D1030" i="54"/>
  <c r="D1029" i="54"/>
  <c r="D1028" i="54"/>
  <c r="D1027" i="54"/>
  <c r="D1026" i="54"/>
  <c r="D1025" i="54"/>
  <c r="D1024" i="54"/>
  <c r="D1023" i="54"/>
  <c r="D1022" i="54"/>
  <c r="D1021" i="54"/>
  <c r="D1020" i="54"/>
  <c r="D1019" i="54"/>
  <c r="D1018" i="54"/>
  <c r="D1017" i="54"/>
  <c r="D1016" i="54"/>
  <c r="D1015" i="54"/>
  <c r="D1014" i="54"/>
  <c r="D1013" i="54"/>
  <c r="D1012" i="54"/>
  <c r="D1011" i="54"/>
  <c r="D1010" i="54"/>
  <c r="D1009" i="54"/>
  <c r="D1008" i="54"/>
  <c r="D1007" i="54"/>
  <c r="D1006" i="54"/>
  <c r="D1005" i="54"/>
  <c r="D1004" i="54"/>
  <c r="D1003" i="54"/>
  <c r="D1002" i="54"/>
  <c r="D1001" i="54"/>
  <c r="D1000" i="54"/>
  <c r="D999" i="54"/>
  <c r="D998" i="54"/>
  <c r="D997" i="54"/>
  <c r="D996" i="54"/>
  <c r="D995" i="54"/>
  <c r="D994" i="54"/>
  <c r="D993" i="54"/>
  <c r="D992" i="54"/>
  <c r="D991" i="54"/>
  <c r="D990" i="54"/>
  <c r="D989" i="54"/>
  <c r="D988" i="54"/>
  <c r="D987" i="54"/>
  <c r="D986" i="54"/>
  <c r="D985" i="54"/>
  <c r="D984" i="54"/>
  <c r="D983" i="54"/>
  <c r="D982" i="54"/>
  <c r="D981" i="54"/>
  <c r="D980" i="54"/>
  <c r="D979" i="54"/>
  <c r="D978" i="54"/>
  <c r="D977" i="54"/>
  <c r="D976" i="54"/>
  <c r="D975" i="54"/>
  <c r="D974" i="54"/>
  <c r="D973" i="54"/>
  <c r="D972" i="54"/>
  <c r="D971" i="54"/>
  <c r="D970" i="54"/>
  <c r="D969" i="54"/>
  <c r="D968" i="54"/>
  <c r="D967" i="54"/>
  <c r="D966" i="54"/>
  <c r="D965" i="54"/>
  <c r="D964" i="54"/>
  <c r="D963" i="54"/>
  <c r="D962" i="54"/>
  <c r="D961" i="54"/>
  <c r="D960" i="54"/>
  <c r="D959" i="54"/>
  <c r="D958" i="54"/>
  <c r="D957" i="54"/>
  <c r="D956" i="54"/>
  <c r="D955" i="54"/>
  <c r="D954" i="54"/>
  <c r="D953" i="54"/>
  <c r="D952" i="54"/>
  <c r="D951" i="54"/>
  <c r="D950" i="54"/>
  <c r="D949" i="54"/>
  <c r="D948" i="54"/>
  <c r="D947" i="54"/>
  <c r="D946" i="54"/>
  <c r="D945" i="54"/>
  <c r="D944" i="54"/>
  <c r="D943" i="54"/>
  <c r="D942" i="54"/>
  <c r="D941" i="54"/>
  <c r="D940" i="54"/>
  <c r="D939" i="54"/>
  <c r="D938" i="54"/>
  <c r="D937" i="54"/>
  <c r="D936" i="54"/>
  <c r="D935" i="54"/>
  <c r="D934" i="54"/>
  <c r="D933" i="54"/>
  <c r="D932" i="54"/>
  <c r="D931" i="54"/>
  <c r="D930" i="54"/>
  <c r="D929" i="54"/>
  <c r="D928" i="54"/>
  <c r="D927" i="54"/>
  <c r="D926" i="54"/>
  <c r="D925" i="54"/>
  <c r="D924" i="54"/>
  <c r="D923" i="54"/>
  <c r="D922" i="54"/>
  <c r="D921" i="54"/>
  <c r="D920" i="54"/>
  <c r="D919" i="54"/>
  <c r="D918" i="54"/>
  <c r="D917" i="54"/>
  <c r="D916" i="54"/>
  <c r="D915" i="54"/>
  <c r="D914" i="54"/>
  <c r="D913" i="54"/>
  <c r="D912" i="54"/>
  <c r="D911" i="54"/>
  <c r="D910" i="54"/>
  <c r="D909" i="54"/>
  <c r="D908" i="54"/>
  <c r="D907" i="54"/>
  <c r="D906" i="54"/>
  <c r="D905" i="54"/>
  <c r="D904" i="54"/>
  <c r="D903" i="54"/>
  <c r="D902" i="54"/>
  <c r="D901" i="54"/>
  <c r="D900" i="54"/>
  <c r="D899" i="54"/>
  <c r="D898" i="54"/>
  <c r="D897" i="54"/>
  <c r="D896" i="54"/>
  <c r="D895" i="54"/>
  <c r="D894" i="54"/>
  <c r="D893" i="54"/>
  <c r="D892" i="54"/>
  <c r="D891" i="54"/>
  <c r="D890" i="54"/>
  <c r="D889" i="54"/>
  <c r="D888" i="54"/>
  <c r="D887" i="54"/>
  <c r="D886" i="54"/>
  <c r="D885" i="54"/>
  <c r="D884" i="54"/>
  <c r="D883" i="54"/>
  <c r="D882" i="54"/>
  <c r="D881" i="54"/>
  <c r="D880" i="54"/>
  <c r="D879" i="54"/>
  <c r="D878" i="54"/>
  <c r="D877" i="54"/>
  <c r="D876" i="54"/>
  <c r="D875" i="54"/>
  <c r="D874" i="54"/>
  <c r="D873" i="54"/>
  <c r="D872" i="54"/>
  <c r="D871" i="54"/>
  <c r="D870" i="54"/>
  <c r="D869" i="54"/>
  <c r="D868" i="54"/>
  <c r="D867" i="54"/>
  <c r="D866" i="54"/>
  <c r="D865" i="54"/>
  <c r="D864" i="54"/>
  <c r="D863" i="54"/>
  <c r="D862" i="54"/>
  <c r="D861" i="54"/>
  <c r="D860" i="54"/>
  <c r="D859" i="54"/>
  <c r="D858" i="54"/>
  <c r="D857" i="54"/>
  <c r="D856" i="54"/>
  <c r="D855" i="54"/>
  <c r="D854" i="54"/>
  <c r="D853" i="54"/>
  <c r="D852" i="54"/>
  <c r="D851" i="54"/>
  <c r="D850" i="54"/>
  <c r="D849" i="54"/>
  <c r="D848" i="54"/>
  <c r="D847" i="54"/>
  <c r="D846" i="54"/>
  <c r="D845" i="54"/>
  <c r="D844" i="54"/>
  <c r="D843" i="54"/>
  <c r="D842" i="54"/>
  <c r="D841" i="54"/>
  <c r="D840" i="54"/>
  <c r="D839" i="54"/>
  <c r="D838" i="54"/>
  <c r="D837" i="54"/>
  <c r="D836" i="54"/>
  <c r="D835" i="54"/>
  <c r="D834" i="54"/>
  <c r="D833" i="54"/>
  <c r="D832" i="54"/>
  <c r="D831" i="54"/>
  <c r="D830" i="54"/>
  <c r="D829" i="54"/>
  <c r="D828" i="54"/>
  <c r="D827" i="54"/>
  <c r="D826" i="54"/>
  <c r="D825" i="54"/>
  <c r="D824" i="54"/>
  <c r="D823" i="54"/>
  <c r="D822" i="54"/>
  <c r="D821" i="54"/>
  <c r="D820" i="54"/>
  <c r="D819" i="54"/>
  <c r="D818" i="54"/>
  <c r="D817" i="54"/>
  <c r="D816" i="54"/>
  <c r="D815" i="54"/>
  <c r="D814" i="54"/>
  <c r="D813" i="54"/>
  <c r="D812" i="54"/>
  <c r="D811" i="54"/>
  <c r="D810" i="54"/>
  <c r="D809" i="54"/>
  <c r="D808" i="54"/>
  <c r="D807" i="54"/>
  <c r="D806" i="54"/>
  <c r="D805" i="54"/>
  <c r="D804" i="54"/>
  <c r="D803" i="54"/>
  <c r="D802" i="54"/>
  <c r="D801" i="54"/>
  <c r="D800" i="54"/>
  <c r="D799" i="54"/>
  <c r="D798" i="54"/>
  <c r="D797" i="54"/>
  <c r="D796" i="54"/>
  <c r="D795" i="54"/>
  <c r="D794" i="54"/>
  <c r="D793" i="54"/>
  <c r="D792" i="54"/>
  <c r="D791" i="54"/>
  <c r="D790" i="54"/>
  <c r="D789" i="54"/>
  <c r="D788" i="54"/>
  <c r="D787" i="54"/>
  <c r="D786" i="54"/>
  <c r="D785" i="54"/>
  <c r="D784" i="54"/>
  <c r="D783" i="54"/>
  <c r="D782" i="54"/>
  <c r="D781" i="54"/>
  <c r="D780" i="54"/>
  <c r="D779" i="54"/>
  <c r="D778" i="54"/>
  <c r="D777" i="54"/>
  <c r="D776" i="54"/>
  <c r="D775" i="54"/>
  <c r="D774" i="54"/>
  <c r="D773" i="54"/>
  <c r="D772" i="54"/>
  <c r="D771" i="54"/>
  <c r="D770" i="54"/>
  <c r="D769" i="54"/>
  <c r="D768" i="54"/>
  <c r="D767" i="54"/>
  <c r="D766" i="54"/>
  <c r="D765" i="54"/>
  <c r="D764" i="54"/>
  <c r="D763" i="54"/>
  <c r="D762" i="54"/>
  <c r="D761" i="54"/>
  <c r="D760" i="54"/>
  <c r="D759" i="54"/>
  <c r="D758" i="54"/>
  <c r="D757" i="54"/>
  <c r="D756" i="54"/>
  <c r="D755" i="54"/>
  <c r="D754" i="54"/>
  <c r="D753" i="54"/>
  <c r="D752" i="54"/>
  <c r="D751" i="54"/>
  <c r="D750" i="54"/>
  <c r="D749" i="54"/>
  <c r="D748" i="54"/>
  <c r="D747" i="54"/>
  <c r="D746" i="54"/>
  <c r="D745" i="54"/>
  <c r="D744" i="54"/>
  <c r="D743" i="54"/>
  <c r="D742" i="54"/>
  <c r="D741" i="54"/>
  <c r="D740" i="54"/>
  <c r="D739" i="54"/>
  <c r="D738" i="54"/>
  <c r="D737" i="54"/>
  <c r="D736" i="54"/>
  <c r="D735" i="54"/>
  <c r="D734" i="54"/>
  <c r="D733" i="54"/>
  <c r="D732" i="54"/>
  <c r="D731" i="54"/>
  <c r="D730" i="54"/>
  <c r="D729" i="54"/>
  <c r="D728" i="54"/>
  <c r="D727" i="54"/>
  <c r="D726" i="54"/>
  <c r="D725" i="54"/>
  <c r="D724" i="54"/>
  <c r="D723" i="54"/>
  <c r="D722" i="54"/>
  <c r="D721" i="54"/>
  <c r="D720" i="54"/>
  <c r="D719" i="54"/>
  <c r="D718" i="54"/>
  <c r="D717" i="54"/>
  <c r="D716" i="54"/>
  <c r="D715" i="54"/>
  <c r="D714" i="54"/>
  <c r="D713" i="54"/>
  <c r="D712" i="54"/>
  <c r="D711" i="54"/>
  <c r="D710" i="54"/>
  <c r="D709" i="54"/>
  <c r="D708" i="54"/>
  <c r="D707" i="54"/>
  <c r="D706" i="54"/>
  <c r="D705" i="54"/>
  <c r="D704" i="54"/>
  <c r="D703" i="54"/>
  <c r="D702" i="54"/>
  <c r="D701" i="54"/>
  <c r="D700" i="54"/>
  <c r="D699" i="54"/>
  <c r="D698" i="54"/>
  <c r="D697" i="54"/>
  <c r="D696" i="54"/>
  <c r="D695" i="54"/>
  <c r="D694" i="54"/>
  <c r="D693" i="54"/>
  <c r="D692" i="54"/>
  <c r="D691" i="54"/>
  <c r="D690" i="54"/>
  <c r="D689" i="54"/>
  <c r="D688" i="54"/>
  <c r="D687" i="54"/>
  <c r="D686" i="54"/>
  <c r="D685" i="54"/>
  <c r="D684" i="54"/>
  <c r="D683" i="54"/>
  <c r="D682" i="54"/>
  <c r="D681" i="54"/>
  <c r="D680" i="54"/>
  <c r="D679" i="54"/>
  <c r="D678" i="54"/>
  <c r="D677" i="54"/>
  <c r="D676" i="54"/>
  <c r="D675" i="54"/>
  <c r="D674" i="54"/>
  <c r="D673" i="54"/>
  <c r="D672" i="54"/>
  <c r="D671" i="54"/>
  <c r="D670" i="54"/>
  <c r="D669" i="54"/>
  <c r="D668" i="54"/>
  <c r="D667" i="54"/>
  <c r="D666" i="54"/>
  <c r="D665" i="54"/>
  <c r="D664" i="54"/>
  <c r="D663" i="54"/>
  <c r="D662" i="54"/>
  <c r="D661" i="54"/>
  <c r="D660" i="54"/>
  <c r="D659" i="54"/>
  <c r="D658" i="54"/>
  <c r="D657" i="54"/>
  <c r="D656" i="54"/>
  <c r="D655" i="54"/>
  <c r="D654" i="54"/>
  <c r="D653" i="54"/>
  <c r="D652" i="54"/>
  <c r="D651" i="54"/>
  <c r="D650" i="54"/>
  <c r="D649" i="54"/>
  <c r="D648" i="54"/>
  <c r="D647" i="54"/>
  <c r="D646" i="54"/>
  <c r="D645" i="54"/>
  <c r="D644" i="54"/>
  <c r="D643" i="54"/>
  <c r="D642" i="54"/>
  <c r="D641" i="54"/>
  <c r="D640" i="54"/>
  <c r="D639" i="54"/>
  <c r="D638" i="54"/>
  <c r="D637" i="54"/>
  <c r="D636" i="54"/>
  <c r="D635" i="54"/>
  <c r="D634" i="54"/>
  <c r="D633" i="54"/>
  <c r="D632" i="54"/>
  <c r="D631" i="54"/>
  <c r="D630" i="54"/>
  <c r="D629" i="54"/>
  <c r="D628" i="54"/>
  <c r="D627" i="54"/>
  <c r="D626" i="54"/>
  <c r="D625" i="54"/>
  <c r="D624" i="54"/>
  <c r="D623" i="54"/>
  <c r="D622" i="54"/>
  <c r="D621" i="54"/>
  <c r="D620" i="54"/>
  <c r="D619" i="54"/>
  <c r="D618" i="54"/>
  <c r="D617" i="54"/>
  <c r="D616" i="54"/>
  <c r="D615" i="54"/>
  <c r="D614" i="54"/>
  <c r="D613" i="54"/>
  <c r="D612" i="54"/>
  <c r="D611" i="54"/>
  <c r="D610" i="54"/>
  <c r="D609" i="54"/>
  <c r="D608" i="54"/>
  <c r="D607" i="54"/>
  <c r="D606" i="54"/>
  <c r="D605" i="54"/>
  <c r="D604" i="54"/>
  <c r="D603" i="54"/>
  <c r="D602" i="54"/>
  <c r="D601" i="54"/>
  <c r="D600" i="54"/>
  <c r="D599" i="54"/>
  <c r="D598" i="54"/>
  <c r="D597" i="54"/>
  <c r="D596" i="54"/>
  <c r="D595" i="54"/>
  <c r="D594" i="54"/>
  <c r="D593" i="54"/>
  <c r="D592" i="54"/>
  <c r="D591" i="54"/>
  <c r="D590" i="54"/>
  <c r="D589" i="54"/>
  <c r="D588" i="54"/>
  <c r="D587" i="54"/>
  <c r="D586" i="54"/>
  <c r="D585" i="54"/>
  <c r="D584" i="54"/>
  <c r="D583" i="54"/>
  <c r="D582" i="54"/>
  <c r="D581" i="54"/>
  <c r="D580" i="54"/>
  <c r="D579" i="54"/>
  <c r="D578" i="54"/>
  <c r="D577" i="54"/>
  <c r="D576" i="54"/>
  <c r="D575" i="54"/>
  <c r="D574" i="54"/>
  <c r="D573" i="54"/>
  <c r="D572" i="54"/>
  <c r="D571" i="54"/>
  <c r="D570" i="54"/>
  <c r="D569" i="54"/>
  <c r="D568" i="54"/>
  <c r="D567" i="54"/>
  <c r="D566" i="54"/>
  <c r="D565" i="54"/>
  <c r="D564" i="54"/>
  <c r="D563" i="54"/>
  <c r="D562" i="54"/>
  <c r="D561" i="54"/>
  <c r="D560" i="54"/>
  <c r="D559" i="54"/>
  <c r="D558" i="54"/>
  <c r="D557" i="54"/>
  <c r="D556" i="54"/>
  <c r="D555" i="54"/>
  <c r="D554" i="54"/>
  <c r="D553" i="54"/>
  <c r="D552" i="54"/>
  <c r="D551" i="54"/>
  <c r="D550" i="54"/>
  <c r="D549" i="54"/>
  <c r="D548" i="54"/>
  <c r="D547" i="54"/>
  <c r="D546" i="54"/>
  <c r="D545" i="54"/>
  <c r="D544" i="54"/>
  <c r="D543" i="54"/>
  <c r="D542" i="54"/>
  <c r="D541" i="54"/>
  <c r="D540" i="54"/>
  <c r="D539" i="54"/>
  <c r="D538" i="54"/>
  <c r="D537" i="54"/>
  <c r="D536" i="54"/>
  <c r="D535" i="54"/>
  <c r="D534" i="54"/>
  <c r="D533" i="54"/>
  <c r="D532" i="54"/>
  <c r="D531" i="54"/>
  <c r="D530" i="54"/>
  <c r="D529" i="54"/>
  <c r="D528" i="54"/>
  <c r="D527" i="54"/>
  <c r="D526" i="54"/>
  <c r="D525" i="54"/>
  <c r="D524" i="54"/>
  <c r="D523" i="54"/>
  <c r="D522" i="54"/>
  <c r="D521" i="54"/>
  <c r="D520" i="54"/>
  <c r="D519" i="54"/>
  <c r="D518" i="54"/>
  <c r="D517" i="54"/>
  <c r="D516" i="54"/>
  <c r="D515" i="54"/>
  <c r="D514" i="54"/>
  <c r="D513" i="54"/>
  <c r="D512" i="54"/>
  <c r="D511" i="54"/>
  <c r="D510" i="54"/>
  <c r="D509" i="54"/>
  <c r="D508" i="54"/>
  <c r="D507" i="54"/>
  <c r="D506" i="54"/>
  <c r="D505" i="54"/>
  <c r="D504" i="54"/>
  <c r="D503" i="54"/>
  <c r="D502" i="54"/>
  <c r="D501" i="54"/>
  <c r="D500" i="54"/>
  <c r="D499" i="54"/>
  <c r="D498" i="54"/>
  <c r="D497" i="54"/>
  <c r="D496" i="54"/>
  <c r="D495" i="54"/>
  <c r="D494" i="54"/>
  <c r="D493" i="54"/>
  <c r="D492" i="54"/>
  <c r="D491" i="54"/>
  <c r="D490" i="54"/>
  <c r="D489" i="54"/>
  <c r="D488" i="54"/>
  <c r="D487" i="54"/>
  <c r="D486" i="54"/>
  <c r="D485" i="54"/>
  <c r="D484" i="54"/>
  <c r="D483" i="54"/>
  <c r="D482" i="54"/>
  <c r="D481" i="54"/>
  <c r="D480" i="54"/>
  <c r="D479" i="54"/>
  <c r="D478" i="54"/>
  <c r="D477" i="54"/>
  <c r="D476" i="54"/>
  <c r="D475" i="54"/>
  <c r="D474" i="54"/>
  <c r="D473" i="54"/>
  <c r="D472" i="54"/>
  <c r="D471" i="54"/>
  <c r="D470" i="54"/>
  <c r="D469" i="54"/>
  <c r="D468" i="54"/>
  <c r="D467" i="54"/>
  <c r="D466" i="54"/>
  <c r="D465" i="54"/>
  <c r="D464" i="54"/>
  <c r="D463" i="54"/>
  <c r="D462" i="54"/>
  <c r="D461" i="54"/>
  <c r="D460" i="54"/>
  <c r="D459" i="54"/>
  <c r="D458" i="54"/>
  <c r="D457" i="54"/>
  <c r="D456" i="54"/>
  <c r="D455" i="54"/>
  <c r="D454" i="54"/>
  <c r="D453" i="54"/>
  <c r="D452" i="54"/>
  <c r="D451" i="54"/>
  <c r="D450" i="54"/>
  <c r="D449" i="54"/>
  <c r="D448" i="54"/>
  <c r="D447" i="54"/>
  <c r="D446" i="54"/>
  <c r="D445" i="54"/>
  <c r="D444" i="54"/>
  <c r="D443" i="54"/>
  <c r="D442" i="54"/>
  <c r="D441" i="54"/>
  <c r="D440" i="54"/>
  <c r="D439" i="54"/>
  <c r="D438" i="54"/>
  <c r="D437" i="54"/>
  <c r="D436" i="54"/>
  <c r="D435" i="54"/>
  <c r="D434" i="54"/>
  <c r="D433" i="54"/>
  <c r="D432" i="54"/>
  <c r="D431" i="54"/>
  <c r="D430" i="54"/>
  <c r="D429" i="54"/>
  <c r="D428" i="54"/>
  <c r="D427" i="54"/>
  <c r="D426" i="54"/>
  <c r="D425" i="54"/>
  <c r="D424" i="54"/>
  <c r="D423" i="54"/>
  <c r="D422" i="54"/>
  <c r="D421" i="54"/>
  <c r="D420" i="54"/>
  <c r="D419" i="54"/>
  <c r="D418" i="54"/>
  <c r="D417" i="54"/>
  <c r="D416" i="54"/>
  <c r="D415" i="54"/>
  <c r="D414" i="54"/>
  <c r="D413" i="54"/>
  <c r="D412" i="54"/>
  <c r="D411" i="54"/>
  <c r="D410" i="54"/>
  <c r="D409" i="54"/>
  <c r="D408" i="54"/>
  <c r="D407" i="54"/>
  <c r="D406" i="54"/>
  <c r="D405" i="54"/>
  <c r="D404" i="54"/>
  <c r="D403" i="54"/>
  <c r="D402" i="54"/>
  <c r="D401" i="54"/>
  <c r="D400" i="54"/>
  <c r="D399" i="54"/>
  <c r="D398" i="54"/>
  <c r="D397" i="54"/>
  <c r="D396" i="54"/>
  <c r="D395" i="54"/>
  <c r="D394" i="54"/>
  <c r="D393" i="54"/>
  <c r="D392" i="54"/>
  <c r="D391" i="54"/>
  <c r="D390" i="54"/>
  <c r="D389" i="54"/>
  <c r="D388" i="54"/>
  <c r="D387" i="54"/>
  <c r="D386" i="54"/>
  <c r="D385" i="54"/>
  <c r="D384" i="54"/>
  <c r="D383" i="54"/>
  <c r="D382" i="54"/>
  <c r="D381" i="54"/>
  <c r="D380" i="54"/>
  <c r="D379" i="54"/>
  <c r="D378" i="54"/>
  <c r="D377" i="54"/>
  <c r="D376" i="54"/>
  <c r="D375" i="54"/>
  <c r="D374" i="54"/>
  <c r="D373" i="54"/>
  <c r="D372" i="54"/>
  <c r="D371" i="54"/>
  <c r="D370" i="54"/>
  <c r="D369" i="54"/>
  <c r="D368" i="54"/>
  <c r="D367" i="54"/>
  <c r="D366" i="54"/>
  <c r="D365" i="54"/>
  <c r="D364" i="54"/>
  <c r="D363" i="54"/>
  <c r="D362" i="54"/>
  <c r="D361" i="54"/>
  <c r="D360" i="54"/>
  <c r="D359" i="54"/>
  <c r="D358" i="54"/>
  <c r="D357" i="54"/>
  <c r="D356" i="54"/>
  <c r="D355" i="54"/>
  <c r="D354" i="54"/>
  <c r="D353" i="54"/>
  <c r="D352" i="54"/>
  <c r="D351" i="54"/>
  <c r="D350" i="54"/>
  <c r="D349" i="54"/>
  <c r="D348" i="54"/>
  <c r="D347" i="54"/>
  <c r="D346" i="54"/>
  <c r="D345" i="54"/>
  <c r="D344" i="54"/>
  <c r="D343" i="54"/>
  <c r="D342" i="54"/>
  <c r="D341" i="54"/>
  <c r="D340" i="54"/>
  <c r="D339" i="54"/>
  <c r="D338" i="54"/>
  <c r="D337" i="54"/>
  <c r="D336" i="54"/>
  <c r="D335" i="54"/>
  <c r="D334" i="54"/>
  <c r="D333" i="54"/>
  <c r="D332" i="54"/>
  <c r="D331" i="54"/>
  <c r="D330" i="54"/>
  <c r="D329" i="54"/>
  <c r="D328" i="54"/>
  <c r="D327" i="54"/>
  <c r="D326" i="54"/>
  <c r="D325" i="54"/>
  <c r="D324" i="54"/>
  <c r="D323" i="54"/>
  <c r="D322" i="54"/>
  <c r="D321" i="54"/>
  <c r="D320" i="54"/>
  <c r="D319" i="54"/>
  <c r="D318" i="54"/>
  <c r="D317" i="54"/>
  <c r="D316" i="54"/>
  <c r="D315" i="54"/>
  <c r="D314" i="54"/>
  <c r="D313" i="54"/>
  <c r="D312" i="54"/>
  <c r="D311" i="54"/>
  <c r="D310" i="54"/>
  <c r="D309" i="54"/>
  <c r="D308" i="54"/>
  <c r="D307" i="54"/>
  <c r="D306" i="54"/>
  <c r="D305" i="54"/>
  <c r="D304" i="54"/>
  <c r="D303" i="54"/>
  <c r="D302" i="54"/>
  <c r="D301" i="54"/>
  <c r="D300" i="54"/>
  <c r="D299" i="54"/>
  <c r="D298" i="54"/>
  <c r="D297" i="54"/>
  <c r="D296" i="54"/>
  <c r="D295" i="54"/>
  <c r="D294" i="54"/>
  <c r="D293" i="54"/>
  <c r="D292" i="54"/>
  <c r="D291" i="54"/>
  <c r="D290" i="54"/>
  <c r="D289" i="54"/>
  <c r="D288" i="54"/>
  <c r="D287" i="54"/>
  <c r="D286" i="54"/>
  <c r="D285" i="54"/>
  <c r="D284" i="54"/>
  <c r="D283" i="54"/>
  <c r="D282" i="54"/>
  <c r="D281" i="54"/>
  <c r="D280" i="54"/>
  <c r="D279" i="54"/>
  <c r="D278" i="54"/>
  <c r="D277" i="54"/>
  <c r="D276" i="54"/>
  <c r="D275" i="54"/>
  <c r="D274" i="54"/>
  <c r="D273" i="54"/>
  <c r="D272" i="54"/>
  <c r="D271" i="54"/>
  <c r="D270" i="54"/>
  <c r="D269" i="54"/>
  <c r="D268" i="54"/>
  <c r="D267" i="54"/>
  <c r="D266" i="54"/>
  <c r="D265" i="54"/>
  <c r="D264" i="54"/>
  <c r="D263" i="54"/>
  <c r="D262" i="54"/>
  <c r="D261" i="54"/>
  <c r="D260" i="54"/>
  <c r="D259" i="54"/>
  <c r="D258" i="54"/>
  <c r="D257" i="54"/>
  <c r="D256" i="54"/>
  <c r="D255" i="54"/>
  <c r="D254" i="54"/>
  <c r="D253" i="54"/>
  <c r="D252" i="54"/>
  <c r="D251" i="54"/>
  <c r="D250" i="54"/>
  <c r="D249" i="54"/>
  <c r="D248" i="54"/>
  <c r="D247" i="54"/>
  <c r="D246" i="54"/>
  <c r="D245" i="54"/>
  <c r="D244" i="54"/>
  <c r="D243" i="54"/>
  <c r="D242" i="54"/>
  <c r="D241" i="54"/>
  <c r="D240" i="54"/>
  <c r="D239" i="54"/>
  <c r="D238" i="54"/>
  <c r="D237" i="54"/>
  <c r="D236" i="54"/>
  <c r="D235" i="54"/>
  <c r="D234" i="54"/>
  <c r="D233" i="54"/>
  <c r="D232" i="54"/>
  <c r="D231" i="54"/>
  <c r="D230" i="54"/>
  <c r="D229" i="54"/>
  <c r="D228" i="54"/>
  <c r="D227" i="54"/>
  <c r="D226" i="54"/>
  <c r="D225" i="54"/>
  <c r="D224" i="54"/>
  <c r="D223" i="54"/>
  <c r="D222" i="54"/>
  <c r="D221" i="54"/>
  <c r="D220" i="54"/>
  <c r="D219" i="54"/>
  <c r="D218" i="54"/>
  <c r="D217" i="54"/>
  <c r="D216" i="54"/>
  <c r="D215" i="54"/>
  <c r="D214" i="54"/>
  <c r="D213" i="54"/>
  <c r="D212" i="54"/>
  <c r="D211" i="54"/>
  <c r="D210" i="54"/>
  <c r="D209" i="54"/>
  <c r="D208" i="54"/>
  <c r="D207" i="54"/>
  <c r="D206" i="54"/>
  <c r="D205" i="54"/>
  <c r="D204" i="54"/>
  <c r="D203" i="54"/>
  <c r="D202" i="54"/>
  <c r="D201" i="54"/>
  <c r="D200" i="54"/>
  <c r="D199" i="54"/>
  <c r="D198" i="54"/>
  <c r="D197" i="54"/>
  <c r="D196" i="54"/>
  <c r="D195" i="54"/>
  <c r="D194" i="54"/>
  <c r="D193" i="54"/>
  <c r="D192" i="54"/>
  <c r="D191" i="54"/>
  <c r="D190" i="54"/>
  <c r="D189" i="54"/>
  <c r="D188" i="54"/>
  <c r="D187" i="54"/>
  <c r="D186" i="54"/>
  <c r="D185" i="54"/>
  <c r="D184" i="54"/>
  <c r="D183" i="54"/>
  <c r="D182" i="54"/>
  <c r="D181" i="54"/>
  <c r="D180" i="54"/>
  <c r="D179" i="54"/>
  <c r="D178" i="54"/>
  <c r="D177" i="54"/>
  <c r="D176" i="54"/>
  <c r="D175" i="54"/>
  <c r="D174" i="54"/>
  <c r="D173" i="54"/>
  <c r="D172" i="54"/>
  <c r="D171" i="54"/>
  <c r="D170" i="54"/>
  <c r="D169" i="54"/>
  <c r="D168" i="54"/>
  <c r="D167" i="54"/>
  <c r="D166" i="54"/>
  <c r="D165" i="54"/>
  <c r="D164" i="54"/>
  <c r="D163" i="54"/>
  <c r="D162" i="54"/>
  <c r="D161" i="54"/>
  <c r="D160" i="54"/>
  <c r="D159" i="54"/>
  <c r="D158" i="54"/>
  <c r="D157" i="54"/>
  <c r="D156" i="54"/>
  <c r="D155" i="54"/>
  <c r="D154" i="54"/>
  <c r="D153" i="54"/>
  <c r="D152" i="54"/>
  <c r="D151" i="54"/>
  <c r="D150" i="54"/>
  <c r="D149" i="54"/>
  <c r="D148" i="54"/>
  <c r="D147" i="54"/>
  <c r="D146" i="54"/>
  <c r="D145" i="54"/>
  <c r="D144" i="54"/>
  <c r="D143" i="54"/>
  <c r="D142" i="54"/>
  <c r="D141" i="54"/>
  <c r="D140" i="54"/>
  <c r="D139" i="54"/>
  <c r="D138" i="54"/>
  <c r="D137" i="54"/>
  <c r="D136" i="54"/>
  <c r="D135" i="54"/>
  <c r="D134" i="54"/>
  <c r="D133" i="54"/>
  <c r="D132" i="54"/>
  <c r="D131" i="54"/>
  <c r="D130" i="54"/>
  <c r="D129" i="54"/>
  <c r="D128" i="54"/>
  <c r="D127" i="54"/>
  <c r="D126" i="54"/>
  <c r="D125" i="54"/>
  <c r="D124" i="54"/>
  <c r="D123" i="54"/>
  <c r="D122" i="54"/>
  <c r="D121" i="54"/>
  <c r="D120" i="54"/>
  <c r="D119" i="54"/>
  <c r="D118" i="54"/>
  <c r="D117" i="54"/>
  <c r="D116" i="54"/>
  <c r="D115" i="54"/>
  <c r="D114" i="54"/>
  <c r="D113" i="54"/>
  <c r="D112" i="54"/>
  <c r="D111" i="54"/>
  <c r="D110" i="54"/>
  <c r="D109" i="54"/>
  <c r="D108" i="54"/>
  <c r="D107" i="54"/>
  <c r="D106" i="54"/>
  <c r="D105" i="54"/>
  <c r="D104" i="54"/>
  <c r="D103" i="54"/>
  <c r="D102" i="54"/>
  <c r="D101" i="54"/>
  <c r="D100" i="54"/>
  <c r="D99" i="54"/>
  <c r="D98" i="54"/>
  <c r="D97" i="54"/>
  <c r="D96" i="54"/>
  <c r="D95" i="54"/>
  <c r="D94" i="54"/>
  <c r="D93" i="54"/>
  <c r="D92" i="54"/>
  <c r="D91" i="54"/>
  <c r="D90" i="54"/>
  <c r="D89" i="54"/>
  <c r="D88" i="54"/>
  <c r="D87" i="54"/>
  <c r="D86" i="54"/>
  <c r="D85" i="54"/>
  <c r="D84" i="54"/>
  <c r="D83" i="54"/>
  <c r="D82" i="54"/>
  <c r="D81" i="54"/>
  <c r="D80" i="54"/>
  <c r="D79" i="54"/>
  <c r="D78" i="54"/>
  <c r="D77" i="54"/>
  <c r="D76" i="54"/>
  <c r="D75" i="54"/>
  <c r="D74" i="54"/>
  <c r="D73" i="54"/>
  <c r="D72" i="54"/>
  <c r="D71" i="54"/>
  <c r="D70" i="54"/>
  <c r="D69" i="54"/>
  <c r="D68" i="54"/>
  <c r="D67" i="54"/>
  <c r="D66" i="54"/>
  <c r="D65" i="54"/>
  <c r="D64" i="54"/>
  <c r="D63" i="54"/>
  <c r="D62" i="54"/>
  <c r="D61" i="54"/>
  <c r="D60" i="54"/>
  <c r="D59" i="54"/>
  <c r="D58" i="54"/>
  <c r="D57" i="54"/>
  <c r="D56" i="54"/>
  <c r="D55" i="54"/>
  <c r="D54" i="54"/>
  <c r="D53" i="54"/>
  <c r="D52" i="54"/>
  <c r="D51" i="54"/>
  <c r="D50" i="54"/>
  <c r="D49" i="54"/>
  <c r="D48" i="54"/>
  <c r="D47" i="54"/>
  <c r="D46" i="54"/>
  <c r="D45" i="54"/>
  <c r="D44" i="54"/>
  <c r="D43" i="54"/>
  <c r="D42" i="54"/>
  <c r="D41" i="54"/>
  <c r="D40" i="54"/>
  <c r="D39" i="54"/>
  <c r="D38" i="54"/>
  <c r="D37" i="54"/>
  <c r="D36" i="54"/>
  <c r="D35" i="54"/>
  <c r="D34" i="54"/>
  <c r="D33" i="54"/>
  <c r="D32" i="54"/>
  <c r="D31" i="54"/>
  <c r="D30" i="54"/>
  <c r="D29" i="54"/>
  <c r="D28" i="54"/>
  <c r="D27" i="54"/>
  <c r="D26" i="54"/>
  <c r="D25" i="54"/>
  <c r="D24" i="54"/>
  <c r="D23" i="54"/>
  <c r="D22" i="54"/>
  <c r="D21" i="54"/>
  <c r="D20" i="54"/>
  <c r="D19" i="54"/>
  <c r="D18" i="54"/>
  <c r="D17" i="54"/>
  <c r="D16" i="54"/>
  <c r="D15" i="54"/>
  <c r="D14" i="54"/>
  <c r="D13" i="54"/>
  <c r="D12" i="54"/>
  <c r="D11" i="54"/>
  <c r="D10" i="54"/>
  <c r="D9" i="54"/>
  <c r="D8" i="54"/>
  <c r="D7" i="54"/>
  <c r="D6" i="54"/>
  <c r="D5" i="54"/>
  <c r="D4" i="54"/>
  <c r="D3" i="54"/>
  <c r="D2" i="54"/>
  <c r="D1" i="54"/>
  <c r="E9" i="91" l="1"/>
  <c r="D14" i="91"/>
  <c r="D12" i="91"/>
  <c r="D10" i="91"/>
  <c r="D9" i="91"/>
  <c r="E10" i="91"/>
  <c r="C11" i="91"/>
  <c r="E12" i="91"/>
  <c r="C13" i="91"/>
  <c r="E14" i="91"/>
  <c r="C15" i="91"/>
  <c r="D11" i="91"/>
  <c r="D13" i="91"/>
  <c r="D15" i="91"/>
  <c r="G11" i="91"/>
  <c r="G13" i="91"/>
  <c r="G15" i="91"/>
  <c r="G8" i="91"/>
  <c r="G7" i="91"/>
  <c r="D8" i="91"/>
  <c r="C8" i="91"/>
  <c r="L42" i="67"/>
  <c r="L38" i="67"/>
  <c r="L37" i="67"/>
  <c r="L36" i="67"/>
  <c r="I181" i="83"/>
  <c r="C160" i="84"/>
  <c r="A14" i="90"/>
  <c r="F27" i="90" s="1"/>
  <c r="Z41" i="90"/>
  <c r="B39" i="90"/>
  <c r="Z36" i="90"/>
  <c r="B34" i="90"/>
  <c r="Z31" i="90"/>
  <c r="B29" i="90"/>
  <c r="Z26" i="90"/>
  <c r="B24" i="90"/>
  <c r="Z21" i="90"/>
  <c r="B19" i="90"/>
  <c r="F15" i="90"/>
  <c r="Z14" i="90"/>
  <c r="B12" i="90"/>
  <c r="Z7" i="90"/>
  <c r="B5" i="90"/>
  <c r="A1" i="90"/>
  <c r="F22" i="90" l="1"/>
  <c r="A21" i="90"/>
  <c r="A26" i="90" s="1"/>
  <c r="A31" i="90" s="1"/>
  <c r="A36" i="90" s="1"/>
  <c r="A41" i="90" s="1"/>
  <c r="A6" i="89" s="1"/>
  <c r="F37" i="90"/>
  <c r="F32" i="90"/>
  <c r="F42" i="90"/>
  <c r="G9" i="91"/>
  <c r="G6" i="91" s="1"/>
  <c r="G12" i="91"/>
  <c r="G14" i="91"/>
  <c r="G10" i="91"/>
  <c r="A9" i="17" l="1"/>
  <c r="AC7" i="78" l="1"/>
  <c r="AC12" i="78"/>
  <c r="AC17" i="78"/>
  <c r="AC22" i="78"/>
  <c r="AC27" i="78"/>
  <c r="AC32" i="78"/>
  <c r="AC37" i="78"/>
  <c r="AC42" i="78"/>
  <c r="AC47" i="78"/>
  <c r="AC52" i="78"/>
  <c r="AC57" i="78"/>
  <c r="AC62" i="78"/>
  <c r="AC67" i="78"/>
  <c r="AC72" i="78"/>
  <c r="AC77" i="78"/>
  <c r="AC82" i="78"/>
  <c r="AC87" i="78"/>
  <c r="AC92" i="78"/>
  <c r="A1" i="78"/>
  <c r="B9" i="88" l="1"/>
  <c r="C9" i="88" s="1"/>
  <c r="B13" i="88"/>
  <c r="C13" i="88" s="1"/>
  <c r="B17" i="88"/>
  <c r="C17" i="88" s="1"/>
  <c r="B21" i="88"/>
  <c r="C21" i="88" s="1"/>
  <c r="B10" i="88"/>
  <c r="E10" i="88" s="1"/>
  <c r="B14" i="88"/>
  <c r="E14" i="88" s="1"/>
  <c r="B18" i="88"/>
  <c r="E18" i="88" s="1"/>
  <c r="B22" i="88"/>
  <c r="E22" i="88" s="1"/>
  <c r="B7" i="88"/>
  <c r="E7" i="88" s="1"/>
  <c r="B11" i="88"/>
  <c r="C11" i="88" s="1"/>
  <c r="B15" i="88"/>
  <c r="C15" i="88" s="1"/>
  <c r="B19" i="88"/>
  <c r="C19" i="88" s="1"/>
  <c r="B23" i="88"/>
  <c r="C23" i="88" s="1"/>
  <c r="B8" i="88"/>
  <c r="E8" i="88" s="1"/>
  <c r="B12" i="88"/>
  <c r="E12" i="88" s="1"/>
  <c r="B16" i="88"/>
  <c r="E16" i="88" s="1"/>
  <c r="B20" i="88"/>
  <c r="E20" i="88" s="1"/>
  <c r="B24" i="88"/>
  <c r="E24" i="88" s="1"/>
  <c r="E19" i="88"/>
  <c r="E11" i="88"/>
  <c r="E9" i="88"/>
  <c r="E13" i="88"/>
  <c r="E17" i="88"/>
  <c r="D9" i="88"/>
  <c r="D11" i="88"/>
  <c r="D13" i="88"/>
  <c r="D17" i="88"/>
  <c r="D19" i="88"/>
  <c r="C8" i="88"/>
  <c r="C12" i="88"/>
  <c r="C18" i="88"/>
  <c r="C22" i="88"/>
  <c r="D10" i="88"/>
  <c r="D18" i="88"/>
  <c r="D22" i="88"/>
  <c r="C10" i="88"/>
  <c r="D8" i="88"/>
  <c r="D12" i="88"/>
  <c r="D24" i="88"/>
  <c r="G99" i="80"/>
  <c r="G100" i="80"/>
  <c r="G101" i="80"/>
  <c r="D20" i="88" l="1"/>
  <c r="C20" i="88"/>
  <c r="C24" i="88"/>
  <c r="D15" i="88"/>
  <c r="E15" i="88"/>
  <c r="C14" i="88"/>
  <c r="C16" i="88"/>
  <c r="D14" i="88"/>
  <c r="D23" i="88"/>
  <c r="D21" i="88"/>
  <c r="E23" i="88"/>
  <c r="D7" i="88"/>
  <c r="D16" i="88"/>
  <c r="E21" i="88"/>
  <c r="Q131" i="67"/>
  <c r="W128" i="67" s="1"/>
  <c r="BJ4" i="86" l="1"/>
  <c r="Z127" i="83" l="1"/>
  <c r="A1" i="83" l="1"/>
  <c r="Y23" i="77" l="1"/>
  <c r="U210" i="85"/>
  <c r="S210" i="85"/>
  <c r="Q210" i="85"/>
  <c r="W192" i="17" s="1"/>
  <c r="O210" i="85"/>
  <c r="W187" i="17" s="1"/>
  <c r="M210" i="85"/>
  <c r="W182" i="17" s="1"/>
  <c r="E72" i="17"/>
  <c r="N72" i="17" s="1"/>
  <c r="W62" i="17"/>
  <c r="G92" i="80"/>
  <c r="I135" i="85"/>
  <c r="L135" i="85"/>
  <c r="M155" i="17"/>
  <c r="G171" i="17"/>
  <c r="M171" i="17" s="1"/>
  <c r="Y1057" i="86"/>
  <c r="G1092" i="86"/>
  <c r="BB1057" i="86"/>
  <c r="AU1057" i="86"/>
  <c r="AY1057" i="86" s="1"/>
  <c r="AT1057" i="86"/>
  <c r="AS1057" i="86"/>
  <c r="AR1057" i="86"/>
  <c r="AO1057" i="86"/>
  <c r="AG1057" i="86"/>
  <c r="X1057" i="86"/>
  <c r="N1057" i="86"/>
  <c r="AZ1057" i="86" s="1"/>
  <c r="M1057" i="86"/>
  <c r="BF1057" i="86" s="1"/>
  <c r="L1057" i="86"/>
  <c r="AO1056" i="86"/>
  <c r="X1056" i="86"/>
  <c r="AO1052" i="86"/>
  <c r="X1052" i="86"/>
  <c r="AO1051" i="86"/>
  <c r="X1051" i="86"/>
  <c r="AO1048" i="86"/>
  <c r="X1048" i="86"/>
  <c r="AO1047" i="86"/>
  <c r="X1047" i="86"/>
  <c r="AO1044" i="86"/>
  <c r="X1044" i="86"/>
  <c r="AO1043" i="86"/>
  <c r="X1043" i="86"/>
  <c r="AO1037" i="86"/>
  <c r="X1037" i="86"/>
  <c r="AO1029" i="86"/>
  <c r="X1029" i="86"/>
  <c r="AO1028" i="86"/>
  <c r="X1028" i="86"/>
  <c r="AO1021" i="86"/>
  <c r="X1021" i="86"/>
  <c r="AO1014" i="86"/>
  <c r="X1014" i="86"/>
  <c r="AO1013" i="86"/>
  <c r="X1013" i="86"/>
  <c r="AO1009" i="86"/>
  <c r="X1009" i="86"/>
  <c r="AO1003" i="86"/>
  <c r="X1003" i="86"/>
  <c r="AO1002" i="86"/>
  <c r="X1002" i="86"/>
  <c r="AO993" i="86"/>
  <c r="X993" i="86"/>
  <c r="AO992" i="86"/>
  <c r="X992" i="86"/>
  <c r="AO989" i="86"/>
  <c r="X989" i="86"/>
  <c r="AO982" i="86"/>
  <c r="X982" i="86"/>
  <c r="AO981" i="86"/>
  <c r="X981" i="86"/>
  <c r="AO970" i="86"/>
  <c r="X970" i="86"/>
  <c r="AO969" i="86"/>
  <c r="X969" i="86"/>
  <c r="AO964" i="86"/>
  <c r="X964" i="86"/>
  <c r="AO952" i="86"/>
  <c r="X952" i="86"/>
  <c r="AO946" i="86"/>
  <c r="X946" i="86"/>
  <c r="AO945" i="86"/>
  <c r="X945" i="86"/>
  <c r="AO942" i="86"/>
  <c r="X942" i="86"/>
  <c r="AO933" i="86"/>
  <c r="X933" i="86"/>
  <c r="AO932" i="86"/>
  <c r="X932" i="86"/>
  <c r="AO923" i="86"/>
  <c r="X923" i="86"/>
  <c r="AO922" i="86"/>
  <c r="X922" i="86"/>
  <c r="AO918" i="86"/>
  <c r="X918" i="86"/>
  <c r="AO909" i="86"/>
  <c r="X909" i="86"/>
  <c r="AO908" i="86"/>
  <c r="X908" i="86"/>
  <c r="AO881" i="86"/>
  <c r="X881" i="86"/>
  <c r="AO875" i="86"/>
  <c r="X875" i="86"/>
  <c r="AO865" i="86"/>
  <c r="X865" i="86"/>
  <c r="AO861" i="86"/>
  <c r="X861" i="86"/>
  <c r="AO857" i="86"/>
  <c r="X857" i="86"/>
  <c r="AO856" i="86"/>
  <c r="X856" i="86"/>
  <c r="AO853" i="86"/>
  <c r="X853" i="86"/>
  <c r="AO845" i="86"/>
  <c r="X845" i="86"/>
  <c r="AO844" i="86"/>
  <c r="X844" i="86"/>
  <c r="AO836" i="86"/>
  <c r="X836" i="86"/>
  <c r="AO835" i="86"/>
  <c r="X835" i="86"/>
  <c r="AO828" i="86"/>
  <c r="X828" i="86"/>
  <c r="AO827" i="86"/>
  <c r="X827" i="86"/>
  <c r="AO818" i="86"/>
  <c r="X818" i="86"/>
  <c r="AO817" i="86"/>
  <c r="X817" i="86"/>
  <c r="AO812" i="86"/>
  <c r="X812" i="86"/>
  <c r="AO803" i="86"/>
  <c r="X803" i="86"/>
  <c r="AO802" i="86"/>
  <c r="X802" i="86"/>
  <c r="AO798" i="86"/>
  <c r="X798" i="86"/>
  <c r="AO791" i="86"/>
  <c r="X791" i="86"/>
  <c r="AO790" i="86"/>
  <c r="X790" i="86"/>
  <c r="AO782" i="86"/>
  <c r="X782" i="86"/>
  <c r="AO781" i="86"/>
  <c r="X781" i="86"/>
  <c r="AO778" i="86"/>
  <c r="X778" i="86"/>
  <c r="AO777" i="86"/>
  <c r="X777" i="86"/>
  <c r="AO774" i="86"/>
  <c r="X774" i="86"/>
  <c r="AO765" i="86"/>
  <c r="X765" i="86"/>
  <c r="AO764" i="86"/>
  <c r="X764" i="86"/>
  <c r="AO761" i="86"/>
  <c r="X761" i="86"/>
  <c r="AO760" i="86"/>
  <c r="X760" i="86"/>
  <c r="AO755" i="86"/>
  <c r="X755" i="86"/>
  <c r="AO754" i="86"/>
  <c r="X754" i="86"/>
  <c r="AO747" i="86"/>
  <c r="X747" i="86"/>
  <c r="AO744" i="86"/>
  <c r="X744" i="86"/>
  <c r="AO743" i="86"/>
  <c r="X743" i="86"/>
  <c r="AO736" i="86"/>
  <c r="X736" i="86"/>
  <c r="AO733" i="86"/>
  <c r="X733" i="86"/>
  <c r="AO732" i="86"/>
  <c r="X732" i="86"/>
  <c r="AO728" i="86"/>
  <c r="X728" i="86"/>
  <c r="AO727" i="86"/>
  <c r="X727" i="86"/>
  <c r="AO722" i="86"/>
  <c r="X722" i="86"/>
  <c r="AO721" i="86"/>
  <c r="X721" i="86"/>
  <c r="AO717" i="86"/>
  <c r="X717" i="86"/>
  <c r="AO716" i="86"/>
  <c r="X716" i="86"/>
  <c r="AO711" i="86"/>
  <c r="X711" i="86"/>
  <c r="AO710" i="86"/>
  <c r="X710" i="86"/>
  <c r="AO702" i="86"/>
  <c r="X702" i="86"/>
  <c r="AO701" i="86"/>
  <c r="X701" i="86"/>
  <c r="AO682" i="86"/>
  <c r="X682" i="86"/>
  <c r="AO679" i="86"/>
  <c r="X679" i="86"/>
  <c r="AO678" i="86"/>
  <c r="X678" i="86"/>
  <c r="AO603" i="86"/>
  <c r="X603" i="86"/>
  <c r="AO590" i="86"/>
  <c r="X590" i="86"/>
  <c r="AO586" i="86"/>
  <c r="X586" i="86"/>
  <c r="AO583" i="86"/>
  <c r="X583" i="86"/>
  <c r="AO578" i="86"/>
  <c r="X578" i="86"/>
  <c r="AO575" i="86"/>
  <c r="X575" i="86"/>
  <c r="AO568" i="86"/>
  <c r="X568" i="86"/>
  <c r="AO564" i="86"/>
  <c r="X564" i="86"/>
  <c r="AO558" i="86"/>
  <c r="X558" i="86"/>
  <c r="AO539" i="86"/>
  <c r="X539" i="86"/>
  <c r="AO535" i="86"/>
  <c r="X535" i="86"/>
  <c r="AO531" i="86"/>
  <c r="X531" i="86"/>
  <c r="AO520" i="86"/>
  <c r="X520" i="86"/>
  <c r="AO509" i="86"/>
  <c r="X509" i="86"/>
  <c r="AO505" i="86"/>
  <c r="X505" i="86"/>
  <c r="AO495" i="86"/>
  <c r="X495" i="86"/>
  <c r="AO492" i="86"/>
  <c r="X492" i="86"/>
  <c r="AO479" i="86"/>
  <c r="X479" i="86"/>
  <c r="AO476" i="86"/>
  <c r="X476" i="86"/>
  <c r="AO475" i="86"/>
  <c r="X475" i="86"/>
  <c r="AO439" i="86"/>
  <c r="X439" i="86"/>
  <c r="AO434" i="86"/>
  <c r="X434" i="86"/>
  <c r="AO427" i="86"/>
  <c r="X427" i="86"/>
  <c r="AO402" i="86"/>
  <c r="X402" i="86"/>
  <c r="AO398" i="86"/>
  <c r="X398" i="86"/>
  <c r="AO392" i="86"/>
  <c r="X392" i="86"/>
  <c r="AO389" i="86"/>
  <c r="X389" i="86"/>
  <c r="AO382" i="86"/>
  <c r="X382" i="86"/>
  <c r="AO378" i="86"/>
  <c r="X378" i="86"/>
  <c r="AO371" i="86"/>
  <c r="X371" i="86"/>
  <c r="AO368" i="86"/>
  <c r="X368" i="86"/>
  <c r="AO362" i="86"/>
  <c r="X362" i="86"/>
  <c r="AO358" i="86"/>
  <c r="X358" i="86"/>
  <c r="AO351" i="86"/>
  <c r="X351" i="86"/>
  <c r="AO348" i="86"/>
  <c r="X348" i="86"/>
  <c r="AO343" i="86"/>
  <c r="X343" i="86"/>
  <c r="AO339" i="86"/>
  <c r="X339" i="86"/>
  <c r="AO330" i="86"/>
  <c r="X330" i="86"/>
  <c r="AO324" i="86"/>
  <c r="X324" i="86"/>
  <c r="AO321" i="86"/>
  <c r="X321" i="86"/>
  <c r="AO315" i="86"/>
  <c r="X315" i="86"/>
  <c r="AO311" i="86"/>
  <c r="X311" i="86"/>
  <c r="AO310" i="86"/>
  <c r="X310" i="86"/>
  <c r="AO258" i="86"/>
  <c r="X258" i="86"/>
  <c r="AO253" i="86"/>
  <c r="X253" i="86"/>
  <c r="AO250" i="86"/>
  <c r="X250" i="86"/>
  <c r="AO244" i="86"/>
  <c r="X244" i="86"/>
  <c r="AO233" i="86"/>
  <c r="X233" i="86"/>
  <c r="AO225" i="86"/>
  <c r="X225" i="86"/>
  <c r="AO222" i="86"/>
  <c r="X222" i="86"/>
  <c r="AO219" i="86"/>
  <c r="X219" i="86"/>
  <c r="AO218" i="86"/>
  <c r="X218" i="86"/>
  <c r="AO191" i="86"/>
  <c r="X191" i="86"/>
  <c r="AO183" i="86"/>
  <c r="X183" i="86"/>
  <c r="AO180" i="86"/>
  <c r="X180" i="86"/>
  <c r="AO174" i="86"/>
  <c r="X174" i="86"/>
  <c r="AO170" i="86"/>
  <c r="X170" i="86"/>
  <c r="AO169" i="86"/>
  <c r="X169" i="86"/>
  <c r="AO161" i="86"/>
  <c r="X161" i="86"/>
  <c r="AO160" i="86"/>
  <c r="X160" i="86"/>
  <c r="AO151" i="86"/>
  <c r="X151" i="86"/>
  <c r="AO150" i="86"/>
  <c r="X150" i="86"/>
  <c r="AO141" i="86"/>
  <c r="X141" i="86"/>
  <c r="AO140" i="86"/>
  <c r="X140" i="86"/>
  <c r="AO136" i="86"/>
  <c r="X136" i="86"/>
  <c r="AO135" i="86"/>
  <c r="X135" i="86"/>
  <c r="AO130" i="86"/>
  <c r="X130" i="86"/>
  <c r="AO129" i="86"/>
  <c r="X129" i="86"/>
  <c r="AO118" i="86"/>
  <c r="X118" i="86"/>
  <c r="AO117" i="86"/>
  <c r="X117" i="86"/>
  <c r="AO108" i="86"/>
  <c r="X108" i="86"/>
  <c r="AO107" i="86"/>
  <c r="X107" i="86"/>
  <c r="AO98" i="86"/>
  <c r="X98" i="86"/>
  <c r="AO97" i="86"/>
  <c r="X97" i="86"/>
  <c r="AO91" i="86"/>
  <c r="X91" i="86"/>
  <c r="AO90" i="86"/>
  <c r="X90" i="86"/>
  <c r="AO84" i="86"/>
  <c r="X84" i="86"/>
  <c r="AO83" i="86"/>
  <c r="X83" i="86"/>
  <c r="AO77" i="86"/>
  <c r="X77" i="86"/>
  <c r="AO76" i="86"/>
  <c r="X76" i="86"/>
  <c r="AO72" i="86"/>
  <c r="X72" i="86"/>
  <c r="AO71" i="86"/>
  <c r="X71" i="86"/>
  <c r="AO44" i="86"/>
  <c r="X44" i="86"/>
  <c r="AO38" i="86"/>
  <c r="X38" i="86"/>
  <c r="AO30" i="86"/>
  <c r="X30" i="86"/>
  <c r="AO24" i="86"/>
  <c r="X24" i="86"/>
  <c r="AO20" i="86"/>
  <c r="X20" i="86"/>
  <c r="AO15" i="86"/>
  <c r="X15" i="86"/>
  <c r="O1057" i="86" l="1"/>
  <c r="T1057" i="86" s="1"/>
  <c r="AD1057" i="86"/>
  <c r="AA1057" i="86"/>
  <c r="BG1057" i="86"/>
  <c r="AB1057" i="86"/>
  <c r="AF1057" i="86" s="1"/>
  <c r="AV1057" i="86"/>
  <c r="BE1057" i="86"/>
  <c r="AC1057" i="86"/>
  <c r="AE1057" i="86" s="1"/>
  <c r="AO12" i="86"/>
  <c r="AO11" i="86"/>
  <c r="X12" i="86"/>
  <c r="X11" i="86"/>
  <c r="V1057" i="86" l="1"/>
  <c r="W1057" i="86"/>
  <c r="Q1057" i="86"/>
  <c r="P1057" i="86"/>
  <c r="BA1057" i="86" s="1"/>
  <c r="U1057" i="86"/>
  <c r="AK1057" i="86"/>
  <c r="AI1057" i="86"/>
  <c r="AJ1057" i="86"/>
  <c r="AH1057" i="86"/>
  <c r="AM1057" i="86"/>
  <c r="AL1057" i="86"/>
  <c r="AN1057" i="86"/>
  <c r="AX1057" i="86"/>
  <c r="BI1057" i="86"/>
  <c r="BH1057" i="86"/>
  <c r="BC1041" i="86"/>
  <c r="AU1041" i="86"/>
  <c r="AT1041" i="86"/>
  <c r="AS1041" i="86"/>
  <c r="AR1041" i="86"/>
  <c r="AQ1041" i="86"/>
  <c r="AP1041" i="86"/>
  <c r="AO1041" i="86"/>
  <c r="AG1041" i="86"/>
  <c r="Y1041" i="86"/>
  <c r="X1041" i="86"/>
  <c r="N1041" i="86"/>
  <c r="AZ1041" i="86" s="1"/>
  <c r="M1041" i="86"/>
  <c r="BF1041" i="86" s="1"/>
  <c r="L1041" i="86"/>
  <c r="BC1040" i="86"/>
  <c r="AU1040" i="86"/>
  <c r="AT1040" i="86"/>
  <c r="AS1040" i="86"/>
  <c r="AR1040" i="86"/>
  <c r="AQ1040" i="86"/>
  <c r="AP1040" i="86"/>
  <c r="AO1040" i="86"/>
  <c r="AG1040" i="86"/>
  <c r="Y1040" i="86"/>
  <c r="AA1040" i="86" s="1"/>
  <c r="X1040" i="86"/>
  <c r="N1040" i="86"/>
  <c r="AZ1040" i="86" s="1"/>
  <c r="M1040" i="86"/>
  <c r="BG1040" i="86" s="1"/>
  <c r="BI1040" i="86" s="1"/>
  <c r="L1040" i="86"/>
  <c r="BC1039" i="86"/>
  <c r="AU1039" i="86"/>
  <c r="AT1039" i="86"/>
  <c r="AS1039" i="86"/>
  <c r="AR1039" i="86"/>
  <c r="AQ1039" i="86"/>
  <c r="AP1039" i="86"/>
  <c r="AO1039" i="86"/>
  <c r="AG1039" i="86"/>
  <c r="Y1039" i="86"/>
  <c r="AA1039" i="86" s="1"/>
  <c r="X1039" i="86"/>
  <c r="N1039" i="86"/>
  <c r="AZ1039" i="86" s="1"/>
  <c r="M1039" i="86"/>
  <c r="BG1039" i="86" s="1"/>
  <c r="BI1039" i="86" s="1"/>
  <c r="L1039" i="86"/>
  <c r="BC1038" i="86"/>
  <c r="AU1038" i="86"/>
  <c r="AT1038" i="86"/>
  <c r="AS1038" i="86"/>
  <c r="AR1038" i="86"/>
  <c r="AQ1038" i="86"/>
  <c r="AP1038" i="86"/>
  <c r="AO1038" i="86"/>
  <c r="AG1038" i="86"/>
  <c r="Y1038" i="86"/>
  <c r="AB1038" i="86" s="1"/>
  <c r="AF1038" i="86" s="1"/>
  <c r="X1038" i="86"/>
  <c r="N1038" i="86"/>
  <c r="AZ1038" i="86" s="1"/>
  <c r="M1038" i="86"/>
  <c r="BG1038" i="86" s="1"/>
  <c r="BI1038" i="86" s="1"/>
  <c r="L1038" i="86"/>
  <c r="BC1035" i="86"/>
  <c r="AU1035" i="86"/>
  <c r="AT1035" i="86"/>
  <c r="AS1035" i="86"/>
  <c r="AR1035" i="86"/>
  <c r="AQ1035" i="86"/>
  <c r="AP1035" i="86"/>
  <c r="AO1035" i="86"/>
  <c r="BC1034" i="86"/>
  <c r="AU1034" i="86"/>
  <c r="AT1034" i="86"/>
  <c r="AS1034" i="86"/>
  <c r="AR1034" i="86"/>
  <c r="AQ1034" i="86"/>
  <c r="AP1034" i="86"/>
  <c r="AO1034" i="86"/>
  <c r="BC1033" i="86"/>
  <c r="AU1033" i="86"/>
  <c r="AT1033" i="86"/>
  <c r="AS1033" i="86"/>
  <c r="AR1033" i="86"/>
  <c r="AQ1033" i="86"/>
  <c r="AP1033" i="86"/>
  <c r="AO1033" i="86"/>
  <c r="BC1032" i="86"/>
  <c r="AU1032" i="86"/>
  <c r="AT1032" i="86"/>
  <c r="AS1032" i="86"/>
  <c r="AR1032" i="86"/>
  <c r="AQ1032" i="86"/>
  <c r="AP1032" i="86"/>
  <c r="AO1032" i="86"/>
  <c r="BC1031" i="86"/>
  <c r="AU1031" i="86"/>
  <c r="AT1031" i="86"/>
  <c r="AS1031" i="86"/>
  <c r="AR1031" i="86"/>
  <c r="AQ1031" i="86"/>
  <c r="AP1031" i="86"/>
  <c r="AO1031" i="86"/>
  <c r="BC1030" i="86"/>
  <c r="AU1030" i="86"/>
  <c r="AT1030" i="86"/>
  <c r="AS1030" i="86"/>
  <c r="AR1030" i="86"/>
  <c r="AQ1030" i="86"/>
  <c r="AP1030" i="86"/>
  <c r="AO1030" i="86"/>
  <c r="S1057" i="86" l="1"/>
  <c r="BC1057" i="86"/>
  <c r="R1057" i="86"/>
  <c r="BD1057" i="86" s="1"/>
  <c r="BJ1057" i="86" s="1"/>
  <c r="AC1038" i="86"/>
  <c r="AB1039" i="86"/>
  <c r="AF1039" i="86" s="1"/>
  <c r="AV1038" i="86"/>
  <c r="AX1038" i="86" s="1"/>
  <c r="AC1039" i="86"/>
  <c r="BF1038" i="86"/>
  <c r="O1039" i="86"/>
  <c r="V1039" i="86" s="1"/>
  <c r="O1038" i="86"/>
  <c r="S1038" i="86" s="1"/>
  <c r="AV1039" i="86"/>
  <c r="AY1039" i="86" s="1"/>
  <c r="BE1039" i="86" s="1"/>
  <c r="O1041" i="86"/>
  <c r="T1041" i="86" s="1"/>
  <c r="S1039" i="86"/>
  <c r="AD1041" i="86"/>
  <c r="BG1041" i="86"/>
  <c r="BI1041" i="86" s="1"/>
  <c r="AD1038" i="86"/>
  <c r="BF1039" i="86"/>
  <c r="O1040" i="86"/>
  <c r="AB1040" i="86"/>
  <c r="AF1040" i="86" s="1"/>
  <c r="AV1040" i="86"/>
  <c r="AY1040" i="86" s="1"/>
  <c r="AA1041" i="86"/>
  <c r="AA1038" i="86"/>
  <c r="AD1039" i="86"/>
  <c r="AC1040" i="86"/>
  <c r="BF1040" i="86"/>
  <c r="AB1041" i="86"/>
  <c r="AF1041" i="86" s="1"/>
  <c r="AV1041" i="86"/>
  <c r="AD1040" i="86"/>
  <c r="AC1041" i="86"/>
  <c r="W1039" i="86" l="1"/>
  <c r="R1041" i="86"/>
  <c r="V1041" i="86"/>
  <c r="W1041" i="86"/>
  <c r="P1041" i="86"/>
  <c r="BA1041" i="86" s="1"/>
  <c r="S1041" i="86"/>
  <c r="AE1038" i="86"/>
  <c r="AJ1038" i="86" s="1"/>
  <c r="U1041" i="86"/>
  <c r="AE1039" i="86"/>
  <c r="AJ1039" i="86" s="1"/>
  <c r="AX1039" i="86"/>
  <c r="BH1039" i="86" s="1"/>
  <c r="W1038" i="86"/>
  <c r="U1039" i="86"/>
  <c r="T1039" i="86"/>
  <c r="AY1038" i="86"/>
  <c r="BE1038" i="86" s="1"/>
  <c r="BH1038" i="86"/>
  <c r="P1039" i="86"/>
  <c r="BA1039" i="86" s="1"/>
  <c r="R1038" i="86"/>
  <c r="R1039" i="86"/>
  <c r="V1038" i="86"/>
  <c r="AE1041" i="86"/>
  <c r="AK1041" i="86" s="1"/>
  <c r="P1038" i="86"/>
  <c r="BA1038" i="86" s="1"/>
  <c r="T1038" i="86"/>
  <c r="U1038" i="86"/>
  <c r="AN1038" i="86"/>
  <c r="AX1041" i="86"/>
  <c r="BH1041" i="86" s="1"/>
  <c r="AY1041" i="86"/>
  <c r="BE1040" i="86"/>
  <c r="U1040" i="86"/>
  <c r="T1040" i="86"/>
  <c r="P1040" i="86"/>
  <c r="BA1040" i="86" s="1"/>
  <c r="W1040" i="86"/>
  <c r="S1040" i="86"/>
  <c r="V1040" i="86"/>
  <c r="R1040" i="86"/>
  <c r="AX1040" i="86"/>
  <c r="BH1040" i="86" s="1"/>
  <c r="AE1040" i="86"/>
  <c r="AI1038" i="86" l="1"/>
  <c r="AK1038" i="86"/>
  <c r="AH1038" i="86"/>
  <c r="AM1038" i="86"/>
  <c r="AI1039" i="86"/>
  <c r="AL1038" i="86"/>
  <c r="AM1039" i="86"/>
  <c r="AL1039" i="86"/>
  <c r="AN1039" i="86"/>
  <c r="Q1040" i="86"/>
  <c r="AK1039" i="86"/>
  <c r="Q1041" i="86"/>
  <c r="Q1038" i="86"/>
  <c r="AH1039" i="86"/>
  <c r="Q1039" i="86"/>
  <c r="AM1041" i="86"/>
  <c r="AH1041" i="86"/>
  <c r="BB1039" i="86"/>
  <c r="AN1041" i="86"/>
  <c r="AL1041" i="86"/>
  <c r="BB1038" i="86"/>
  <c r="BB1040" i="86"/>
  <c r="AI1041" i="86"/>
  <c r="AJ1041" i="86"/>
  <c r="AI1040" i="86"/>
  <c r="AM1040" i="86"/>
  <c r="AL1040" i="86"/>
  <c r="AH1040" i="86"/>
  <c r="AJ1040" i="86"/>
  <c r="AN1040" i="86"/>
  <c r="AK1040" i="86"/>
  <c r="BB1041" i="86"/>
  <c r="BE1041" i="86"/>
  <c r="BD1038" i="86" l="1"/>
  <c r="BJ1038" i="86" s="1"/>
  <c r="BD1039" i="86"/>
  <c r="BJ1039" i="86" s="1"/>
  <c r="BD1040" i="86"/>
  <c r="BJ1040" i="86" s="1"/>
  <c r="BD1041" i="86"/>
  <c r="BJ1041" i="86" s="1"/>
  <c r="BC1026" i="86"/>
  <c r="AU1026" i="86"/>
  <c r="AT1026" i="86"/>
  <c r="AS1026" i="86"/>
  <c r="AR1026" i="86"/>
  <c r="AQ1026" i="86"/>
  <c r="AP1026" i="86"/>
  <c r="AO1026" i="86"/>
  <c r="AG1026" i="86"/>
  <c r="Y1026" i="86"/>
  <c r="AV1026" i="86" s="1"/>
  <c r="AX1026" i="86" s="1"/>
  <c r="X1026" i="86"/>
  <c r="N1026" i="86"/>
  <c r="M1026" i="86"/>
  <c r="BG1026" i="86" s="1"/>
  <c r="BI1026" i="86" s="1"/>
  <c r="L1026" i="86"/>
  <c r="BC1025" i="86"/>
  <c r="AU1025" i="86"/>
  <c r="AT1025" i="86"/>
  <c r="AS1025" i="86"/>
  <c r="AR1025" i="86"/>
  <c r="AQ1025" i="86"/>
  <c r="AP1025" i="86"/>
  <c r="AO1025" i="86"/>
  <c r="AG1025" i="86"/>
  <c r="Y1025" i="86"/>
  <c r="AV1025" i="86" s="1"/>
  <c r="X1025" i="86"/>
  <c r="N1025" i="86"/>
  <c r="AZ1025" i="86" s="1"/>
  <c r="M1025" i="86"/>
  <c r="BG1025" i="86" s="1"/>
  <c r="BI1025" i="86" s="1"/>
  <c r="L1025" i="86"/>
  <c r="BC1024" i="86"/>
  <c r="AU1024" i="86"/>
  <c r="AT1024" i="86"/>
  <c r="AS1024" i="86"/>
  <c r="AR1024" i="86"/>
  <c r="AQ1024" i="86"/>
  <c r="AP1024" i="86"/>
  <c r="AO1024" i="86"/>
  <c r="AG1024" i="86"/>
  <c r="Y1024" i="86"/>
  <c r="AV1024" i="86" s="1"/>
  <c r="AX1024" i="86" s="1"/>
  <c r="X1024" i="86"/>
  <c r="N1024" i="86"/>
  <c r="AZ1024" i="86" s="1"/>
  <c r="M1024" i="86"/>
  <c r="BF1024" i="86" s="1"/>
  <c r="L1024" i="86"/>
  <c r="BC1023" i="86"/>
  <c r="AU1023" i="86"/>
  <c r="AT1023" i="86"/>
  <c r="AS1023" i="86"/>
  <c r="AR1023" i="86"/>
  <c r="AQ1023" i="86"/>
  <c r="AP1023" i="86"/>
  <c r="AO1023" i="86"/>
  <c r="AG1023" i="86"/>
  <c r="Y1023" i="86"/>
  <c r="X1023" i="86"/>
  <c r="N1023" i="86"/>
  <c r="AZ1023" i="86" s="1"/>
  <c r="M1023" i="86"/>
  <c r="BG1023" i="86" s="1"/>
  <c r="BI1023" i="86" s="1"/>
  <c r="L1023" i="86"/>
  <c r="BC1022" i="86"/>
  <c r="AU1022" i="86"/>
  <c r="AT1022" i="86"/>
  <c r="AS1022" i="86"/>
  <c r="AR1022" i="86"/>
  <c r="AQ1022" i="86"/>
  <c r="AP1022" i="86"/>
  <c r="AO1022" i="86"/>
  <c r="AG1022" i="86"/>
  <c r="Y1022" i="86"/>
  <c r="AV1022" i="86" s="1"/>
  <c r="AX1022" i="86" s="1"/>
  <c r="X1022" i="86"/>
  <c r="N1022" i="86"/>
  <c r="M1022" i="86"/>
  <c r="BG1022" i="86" s="1"/>
  <c r="BI1022" i="86" s="1"/>
  <c r="L1022" i="86"/>
  <c r="BC1019" i="86"/>
  <c r="AU1019" i="86"/>
  <c r="AT1019" i="86"/>
  <c r="AS1019" i="86"/>
  <c r="AR1019" i="86"/>
  <c r="AQ1019" i="86"/>
  <c r="AP1019" i="86"/>
  <c r="AO1019" i="86"/>
  <c r="BC1018" i="86"/>
  <c r="AU1018" i="86"/>
  <c r="AT1018" i="86"/>
  <c r="AS1018" i="86"/>
  <c r="AR1018" i="86"/>
  <c r="AQ1018" i="86"/>
  <c r="AP1018" i="86"/>
  <c r="AO1018" i="86"/>
  <c r="BC1017" i="86"/>
  <c r="AU1017" i="86"/>
  <c r="AT1017" i="86"/>
  <c r="AS1017" i="86"/>
  <c r="AR1017" i="86"/>
  <c r="AQ1017" i="86"/>
  <c r="AP1017" i="86"/>
  <c r="AO1017" i="86"/>
  <c r="BC1016" i="86"/>
  <c r="AU1016" i="86"/>
  <c r="AT1016" i="86"/>
  <c r="AS1016" i="86"/>
  <c r="AR1016" i="86"/>
  <c r="AQ1016" i="86"/>
  <c r="AP1016" i="86"/>
  <c r="AO1016" i="86"/>
  <c r="BC1015" i="86"/>
  <c r="AU1015" i="86"/>
  <c r="AT1015" i="86"/>
  <c r="AS1015" i="86"/>
  <c r="AR1015" i="86"/>
  <c r="AQ1015" i="86"/>
  <c r="AP1015" i="86"/>
  <c r="AO1015" i="86"/>
  <c r="O1023" i="86" l="1"/>
  <c r="R1023" i="86" s="1"/>
  <c r="O1025" i="86"/>
  <c r="W1025" i="86" s="1"/>
  <c r="AA1025" i="86"/>
  <c r="AA1026" i="86"/>
  <c r="AB1025" i="86"/>
  <c r="AF1025" i="86" s="1"/>
  <c r="AB1026" i="86"/>
  <c r="AF1026" i="86" s="1"/>
  <c r="AA1022" i="86"/>
  <c r="O1026" i="86"/>
  <c r="T1026" i="86" s="1"/>
  <c r="AY1026" i="86"/>
  <c r="BE1026" i="86" s="1"/>
  <c r="O1022" i="86"/>
  <c r="U1022" i="86" s="1"/>
  <c r="AB1022" i="86"/>
  <c r="AF1022" i="86" s="1"/>
  <c r="AY1022" i="86"/>
  <c r="BE1022" i="86" s="1"/>
  <c r="BF1025" i="86"/>
  <c r="AC1024" i="86"/>
  <c r="AZ1022" i="86"/>
  <c r="AC1025" i="86"/>
  <c r="AY1025" i="86"/>
  <c r="BE1025" i="86" s="1"/>
  <c r="AZ1026" i="86"/>
  <c r="O1024" i="86"/>
  <c r="P1024" i="86" s="1"/>
  <c r="BA1024" i="86" s="1"/>
  <c r="BF1023" i="86"/>
  <c r="AX1025" i="86"/>
  <c r="AC1023" i="86"/>
  <c r="AA1023" i="86"/>
  <c r="AV1023" i="86"/>
  <c r="AB1023" i="86"/>
  <c r="AF1023" i="86" s="1"/>
  <c r="U1025" i="86"/>
  <c r="AD1023" i="86"/>
  <c r="AY1024" i="86"/>
  <c r="BH1024" i="86"/>
  <c r="AD1024" i="86"/>
  <c r="BG1024" i="86"/>
  <c r="BI1024" i="86" s="1"/>
  <c r="AC1022" i="86"/>
  <c r="BF1022" i="86"/>
  <c r="BH1022" i="86" s="1"/>
  <c r="AA1024" i="86"/>
  <c r="AD1025" i="86"/>
  <c r="AC1026" i="86"/>
  <c r="BF1026" i="86"/>
  <c r="BH1026" i="86" s="1"/>
  <c r="AD1022" i="86"/>
  <c r="AB1024" i="86"/>
  <c r="AF1024" i="86" s="1"/>
  <c r="AD1026" i="86"/>
  <c r="V1023" i="86" l="1"/>
  <c r="P1025" i="86"/>
  <c r="BA1025" i="86" s="1"/>
  <c r="T1025" i="86"/>
  <c r="P1023" i="86"/>
  <c r="BA1023" i="86" s="1"/>
  <c r="BH1025" i="86"/>
  <c r="W1023" i="86"/>
  <c r="S1023" i="86"/>
  <c r="T1023" i="86"/>
  <c r="U1023" i="86"/>
  <c r="Q1025" i="86"/>
  <c r="V1025" i="86"/>
  <c r="Q1026" i="86"/>
  <c r="P1026" i="86"/>
  <c r="BA1026" i="86" s="1"/>
  <c r="T1022" i="86"/>
  <c r="U1026" i="86"/>
  <c r="AE1025" i="86"/>
  <c r="AN1025" i="86" s="1"/>
  <c r="R1022" i="86"/>
  <c r="V1026" i="86"/>
  <c r="W1026" i="86"/>
  <c r="V1024" i="86"/>
  <c r="R1026" i="86"/>
  <c r="T1024" i="86"/>
  <c r="BB1024" i="86"/>
  <c r="Q1024" i="86"/>
  <c r="W1024" i="86"/>
  <c r="S1024" i="86"/>
  <c r="U1024" i="86"/>
  <c r="S1022" i="86"/>
  <c r="V1022" i="86"/>
  <c r="W1022" i="86"/>
  <c r="P1022" i="86"/>
  <c r="BA1022" i="86" s="1"/>
  <c r="AE1023" i="86"/>
  <c r="AH1023" i="86" s="1"/>
  <c r="AE1024" i="86"/>
  <c r="AM1024" i="86" s="1"/>
  <c r="AE1026" i="86"/>
  <c r="AN1026" i="86" s="1"/>
  <c r="R1024" i="86"/>
  <c r="AK1025" i="86"/>
  <c r="BE1024" i="86"/>
  <c r="AE1022" i="86"/>
  <c r="S1025" i="86"/>
  <c r="Q1023" i="86"/>
  <c r="AX1023" i="86"/>
  <c r="BH1023" i="86" s="1"/>
  <c r="AY1023" i="86"/>
  <c r="BB1025" i="86" l="1"/>
  <c r="R1025" i="86"/>
  <c r="AI1023" i="86"/>
  <c r="BB1026" i="86"/>
  <c r="AH1025" i="86"/>
  <c r="S1026" i="86"/>
  <c r="AL1025" i="86"/>
  <c r="AI1025" i="86"/>
  <c r="AJ1025" i="86"/>
  <c r="AM1025" i="86"/>
  <c r="Q1022" i="86"/>
  <c r="AL1024" i="86"/>
  <c r="AI1026" i="86"/>
  <c r="AH1026" i="86"/>
  <c r="AJ1026" i="86"/>
  <c r="BB1022" i="86"/>
  <c r="AN1023" i="86"/>
  <c r="AM1026" i="86"/>
  <c r="AL1023" i="86"/>
  <c r="AM1023" i="86"/>
  <c r="AK1024" i="86"/>
  <c r="AH1024" i="86"/>
  <c r="AJ1024" i="86"/>
  <c r="AI1024" i="86"/>
  <c r="AN1024" i="86"/>
  <c r="AK1023" i="86"/>
  <c r="AK1026" i="86"/>
  <c r="AL1026" i="86"/>
  <c r="AJ1023" i="86"/>
  <c r="BB1023" i="86"/>
  <c r="BE1023" i="86"/>
  <c r="AN1022" i="86"/>
  <c r="AJ1022" i="86"/>
  <c r="AM1022" i="86"/>
  <c r="AI1022" i="86"/>
  <c r="AL1022" i="86"/>
  <c r="AK1022" i="86"/>
  <c r="AH1022" i="86"/>
  <c r="BD1025" i="86" l="1"/>
  <c r="BJ1025" i="86" s="1"/>
  <c r="BD1023" i="86"/>
  <c r="BJ1023" i="86" s="1"/>
  <c r="BD1026" i="86"/>
  <c r="BJ1026" i="86" s="1"/>
  <c r="BD1022" i="86"/>
  <c r="BJ1022" i="86" s="1"/>
  <c r="BD1024" i="86"/>
  <c r="BJ1024" i="86" s="1"/>
  <c r="AQ429" i="86" l="1"/>
  <c r="AO429" i="86"/>
  <c r="AQ428" i="86"/>
  <c r="AO428" i="86"/>
  <c r="BC223" i="86" l="1"/>
  <c r="AU223" i="86"/>
  <c r="AT223" i="86"/>
  <c r="AS223" i="86"/>
  <c r="AR223" i="86"/>
  <c r="AQ223" i="86"/>
  <c r="AP223" i="86"/>
  <c r="AO223" i="86"/>
  <c r="AG223" i="86"/>
  <c r="Y223" i="86"/>
  <c r="X223" i="86"/>
  <c r="N223" i="86"/>
  <c r="AZ223" i="86" s="1"/>
  <c r="M223" i="86"/>
  <c r="BF223" i="86" s="1"/>
  <c r="L223" i="86"/>
  <c r="BC220" i="86"/>
  <c r="AU220" i="86"/>
  <c r="AT220" i="86"/>
  <c r="AS220" i="86"/>
  <c r="AR220" i="86"/>
  <c r="AQ220" i="86"/>
  <c r="AP220" i="86"/>
  <c r="AO220" i="86"/>
  <c r="AG220" i="86"/>
  <c r="Y220" i="86"/>
  <c r="AV220" i="86" s="1"/>
  <c r="X220" i="86"/>
  <c r="N220" i="86"/>
  <c r="AZ220" i="86" s="1"/>
  <c r="M220" i="86"/>
  <c r="BF220" i="86" s="1"/>
  <c r="L220" i="86"/>
  <c r="AC220" i="86" l="1"/>
  <c r="O223" i="86"/>
  <c r="W223" i="86" s="1"/>
  <c r="O220" i="86"/>
  <c r="V220" i="86" s="1"/>
  <c r="AA223" i="86"/>
  <c r="AB223" i="86"/>
  <c r="AF223" i="86" s="1"/>
  <c r="AV223" i="86"/>
  <c r="AD223" i="86"/>
  <c r="BG223" i="86"/>
  <c r="BI223" i="86" s="1"/>
  <c r="AC223" i="86"/>
  <c r="AX220" i="86"/>
  <c r="BH220" i="86" s="1"/>
  <c r="AY220" i="86"/>
  <c r="BE220" i="86" s="1"/>
  <c r="AD220" i="86"/>
  <c r="BG220" i="86"/>
  <c r="BI220" i="86" s="1"/>
  <c r="AA220" i="86"/>
  <c r="AB220" i="86"/>
  <c r="P223" i="86" l="1"/>
  <c r="BA223" i="86" s="1"/>
  <c r="V223" i="86"/>
  <c r="T220" i="86"/>
  <c r="W220" i="86"/>
  <c r="Q223" i="86"/>
  <c r="Q220" i="86"/>
  <c r="U220" i="86"/>
  <c r="P220" i="86"/>
  <c r="BA220" i="86" s="1"/>
  <c r="S223" i="86"/>
  <c r="T223" i="86"/>
  <c r="AE220" i="86"/>
  <c r="AH220" i="86" s="1"/>
  <c r="U223" i="86"/>
  <c r="AE223" i="86"/>
  <c r="AH223" i="86" s="1"/>
  <c r="AX223" i="86"/>
  <c r="BH223" i="86" s="1"/>
  <c r="AY223" i="86"/>
  <c r="AF220" i="86"/>
  <c r="R223" i="86" l="1"/>
  <c r="AK220" i="86"/>
  <c r="AJ220" i="86"/>
  <c r="R220" i="86"/>
  <c r="AN220" i="86"/>
  <c r="AI223" i="86"/>
  <c r="AL223" i="86"/>
  <c r="S220" i="86"/>
  <c r="AN223" i="86"/>
  <c r="BB220" i="86"/>
  <c r="AK223" i="86"/>
  <c r="AL220" i="86"/>
  <c r="AM220" i="86"/>
  <c r="AJ223" i="86"/>
  <c r="AM223" i="86"/>
  <c r="AI220" i="86"/>
  <c r="BB223" i="86"/>
  <c r="BE223" i="86"/>
  <c r="C7" i="88" l="1"/>
  <c r="BD220" i="86"/>
  <c r="BJ220" i="86" s="1"/>
  <c r="BD223" i="86"/>
  <c r="BJ223" i="86" s="1"/>
  <c r="P20" i="87" l="1"/>
  <c r="W18" i="87" s="1"/>
  <c r="Z18" i="87"/>
  <c r="B16" i="87"/>
  <c r="Z14" i="87"/>
  <c r="B12" i="87"/>
  <c r="B142" i="84"/>
  <c r="F111" i="87"/>
  <c r="P111" i="87" s="1"/>
  <c r="E160" i="84" s="1"/>
  <c r="R105" i="87"/>
  <c r="W68" i="87" l="1"/>
  <c r="H70" i="87" s="1"/>
  <c r="Z66" i="87"/>
  <c r="B64" i="87"/>
  <c r="T56" i="87"/>
  <c r="W54" i="87" s="1"/>
  <c r="Z54" i="87"/>
  <c r="B51" i="87"/>
  <c r="Z91" i="87"/>
  <c r="B88" i="87"/>
  <c r="I86" i="87"/>
  <c r="Z82" i="87"/>
  <c r="B79" i="87"/>
  <c r="Z75" i="87"/>
  <c r="B72" i="87"/>
  <c r="Z103" i="87"/>
  <c r="W103" i="87"/>
  <c r="B101" i="87"/>
  <c r="R99" i="87"/>
  <c r="W97" i="87" s="1"/>
  <c r="Z97" i="87"/>
  <c r="B94" i="87"/>
  <c r="R62" i="87"/>
  <c r="W60" i="87" s="1"/>
  <c r="Z60" i="87"/>
  <c r="B58" i="87"/>
  <c r="L49" i="87"/>
  <c r="W48" i="87" s="1"/>
  <c r="Z48" i="87"/>
  <c r="B46" i="87"/>
  <c r="P44" i="87"/>
  <c r="W43" i="87" s="1"/>
  <c r="Z43" i="87"/>
  <c r="B41" i="87"/>
  <c r="Z24" i="87"/>
  <c r="B22" i="87"/>
  <c r="P39" i="87"/>
  <c r="W38" i="87" s="1"/>
  <c r="Z38" i="87"/>
  <c r="B36" i="87"/>
  <c r="B31" i="87"/>
  <c r="P34" i="87"/>
  <c r="W33" i="87" s="1"/>
  <c r="Z33" i="87"/>
  <c r="P29" i="87"/>
  <c r="W28" i="87" s="1"/>
  <c r="Z28" i="87"/>
  <c r="B26" i="87"/>
  <c r="B5" i="87"/>
  <c r="L10" i="87"/>
  <c r="W8" i="87" s="1"/>
  <c r="G67" i="87" l="1"/>
  <c r="D70" i="87" s="1"/>
  <c r="L70" i="87" s="1"/>
  <c r="W66" i="87" s="1"/>
  <c r="E77" i="87" l="1"/>
  <c r="N77" i="87" s="1"/>
  <c r="W75" i="87" l="1"/>
  <c r="W91" i="87"/>
  <c r="D86" i="87" l="1"/>
  <c r="M86" i="87" s="1"/>
  <c r="W82" i="87" s="1"/>
  <c r="Z8" i="87"/>
  <c r="A1" i="87"/>
  <c r="Z53" i="17"/>
  <c r="B51" i="17"/>
  <c r="W45" i="17" l="1"/>
  <c r="G154" i="17"/>
  <c r="M154" i="17" s="1"/>
  <c r="G1091" i="86"/>
  <c r="BC979" i="86"/>
  <c r="AU979" i="86"/>
  <c r="AT979" i="86"/>
  <c r="AS979" i="86"/>
  <c r="AR979" i="86"/>
  <c r="AQ979" i="86"/>
  <c r="AP979" i="86"/>
  <c r="AO979" i="86"/>
  <c r="AG979" i="86"/>
  <c r="Y979" i="86"/>
  <c r="X979" i="86"/>
  <c r="N979" i="86"/>
  <c r="AZ979" i="86" s="1"/>
  <c r="M979" i="86"/>
  <c r="BF979" i="86" s="1"/>
  <c r="L979" i="86"/>
  <c r="BC978" i="86"/>
  <c r="AU978" i="86"/>
  <c r="AT978" i="86"/>
  <c r="AS978" i="86"/>
  <c r="AR978" i="86"/>
  <c r="AQ978" i="86"/>
  <c r="AP978" i="86"/>
  <c r="AO978" i="86"/>
  <c r="AG978" i="86"/>
  <c r="Y978" i="86"/>
  <c r="AA978" i="86" s="1"/>
  <c r="X978" i="86"/>
  <c r="N978" i="86"/>
  <c r="AZ978" i="86" s="1"/>
  <c r="M978" i="86"/>
  <c r="BG978" i="86" s="1"/>
  <c r="BI978" i="86" s="1"/>
  <c r="L978" i="86"/>
  <c r="BC977" i="86"/>
  <c r="AU977" i="86"/>
  <c r="AT977" i="86"/>
  <c r="AS977" i="86"/>
  <c r="AR977" i="86"/>
  <c r="AQ977" i="86"/>
  <c r="AP977" i="86"/>
  <c r="AO977" i="86"/>
  <c r="AG977" i="86"/>
  <c r="Y977" i="86"/>
  <c r="AB977" i="86" s="1"/>
  <c r="AF977" i="86" s="1"/>
  <c r="X977" i="86"/>
  <c r="N977" i="86"/>
  <c r="AZ977" i="86" s="1"/>
  <c r="M977" i="86"/>
  <c r="BG977" i="86" s="1"/>
  <c r="BI977" i="86" s="1"/>
  <c r="L977" i="86"/>
  <c r="BC976" i="86"/>
  <c r="AU976" i="86"/>
  <c r="AT976" i="86"/>
  <c r="AS976" i="86"/>
  <c r="AR976" i="86"/>
  <c r="AQ976" i="86"/>
  <c r="AP976" i="86"/>
  <c r="AO976" i="86"/>
  <c r="AG976" i="86"/>
  <c r="Y976" i="86"/>
  <c r="AV976" i="86" s="1"/>
  <c r="AX976" i="86" s="1"/>
  <c r="X976" i="86"/>
  <c r="N976" i="86"/>
  <c r="AZ976" i="86" s="1"/>
  <c r="M976" i="86"/>
  <c r="BF976" i="86" s="1"/>
  <c r="L976" i="86"/>
  <c r="BC975" i="86"/>
  <c r="AU975" i="86"/>
  <c r="AT975" i="86"/>
  <c r="AS975" i="86"/>
  <c r="AR975" i="86"/>
  <c r="AQ975" i="86"/>
  <c r="AP975" i="86"/>
  <c r="AO975" i="86"/>
  <c r="AG975" i="86"/>
  <c r="Y975" i="86"/>
  <c r="X975" i="86"/>
  <c r="N975" i="86"/>
  <c r="AZ975" i="86" s="1"/>
  <c r="M975" i="86"/>
  <c r="BF975" i="86" s="1"/>
  <c r="L975" i="86"/>
  <c r="BC974" i="86"/>
  <c r="AU974" i="86"/>
  <c r="AT974" i="86"/>
  <c r="AS974" i="86"/>
  <c r="AR974" i="86"/>
  <c r="AQ974" i="86"/>
  <c r="AP974" i="86"/>
  <c r="AO974" i="86"/>
  <c r="AG974" i="86"/>
  <c r="Y974" i="86"/>
  <c r="AC974" i="86" s="1"/>
  <c r="X974" i="86"/>
  <c r="N974" i="86"/>
  <c r="AZ974" i="86" s="1"/>
  <c r="M974" i="86"/>
  <c r="BG974" i="86" s="1"/>
  <c r="BI974" i="86" s="1"/>
  <c r="L974" i="86"/>
  <c r="BC973" i="86"/>
  <c r="AU973" i="86"/>
  <c r="AT973" i="86"/>
  <c r="AS973" i="86"/>
  <c r="AR973" i="86"/>
  <c r="AQ973" i="86"/>
  <c r="AP973" i="86"/>
  <c r="AO973" i="86"/>
  <c r="AG973" i="86"/>
  <c r="Y973" i="86"/>
  <c r="AV973" i="86" s="1"/>
  <c r="X973" i="86"/>
  <c r="N973" i="86"/>
  <c r="AZ973" i="86" s="1"/>
  <c r="M973" i="86"/>
  <c r="BG973" i="86" s="1"/>
  <c r="BI973" i="86" s="1"/>
  <c r="L973" i="86"/>
  <c r="BC972" i="86"/>
  <c r="AU972" i="86"/>
  <c r="AT972" i="86"/>
  <c r="AS972" i="86"/>
  <c r="AR972" i="86"/>
  <c r="AQ972" i="86"/>
  <c r="AP972" i="86"/>
  <c r="AO972" i="86"/>
  <c r="AG972" i="86"/>
  <c r="Y972" i="86"/>
  <c r="AV972" i="86" s="1"/>
  <c r="AX972" i="86" s="1"/>
  <c r="X972" i="86"/>
  <c r="N972" i="86"/>
  <c r="AZ972" i="86" s="1"/>
  <c r="M972" i="86"/>
  <c r="BG972" i="86" s="1"/>
  <c r="BI972" i="86" s="1"/>
  <c r="L972" i="86"/>
  <c r="BC971" i="86"/>
  <c r="AU971" i="86"/>
  <c r="AT971" i="86"/>
  <c r="AS971" i="86"/>
  <c r="AR971" i="86"/>
  <c r="AQ971" i="86"/>
  <c r="AP971" i="86"/>
  <c r="AO971" i="86"/>
  <c r="AG971" i="86"/>
  <c r="Y971" i="86"/>
  <c r="X971" i="86"/>
  <c r="N971" i="86"/>
  <c r="AZ971" i="86" s="1"/>
  <c r="M971" i="86"/>
  <c r="BF971" i="86" s="1"/>
  <c r="L971" i="86"/>
  <c r="BC741" i="86"/>
  <c r="AU741" i="86"/>
  <c r="AT741" i="86"/>
  <c r="AS741" i="86"/>
  <c r="AR741" i="86"/>
  <c r="AQ741" i="86"/>
  <c r="AP741" i="86"/>
  <c r="AO741" i="86"/>
  <c r="AG741" i="86"/>
  <c r="Y741" i="86"/>
  <c r="X741" i="86"/>
  <c r="N741" i="86"/>
  <c r="AZ741" i="86" s="1"/>
  <c r="M741" i="86"/>
  <c r="BF741" i="86" s="1"/>
  <c r="L741" i="86"/>
  <c r="BC740" i="86"/>
  <c r="AU740" i="86"/>
  <c r="AT740" i="86"/>
  <c r="AS740" i="86"/>
  <c r="AR740" i="86"/>
  <c r="AQ740" i="86"/>
  <c r="AP740" i="86"/>
  <c r="AO740" i="86"/>
  <c r="AG740" i="86"/>
  <c r="Y740" i="86"/>
  <c r="AA740" i="86" s="1"/>
  <c r="X740" i="86"/>
  <c r="N740" i="86"/>
  <c r="AZ740" i="86" s="1"/>
  <c r="M740" i="86"/>
  <c r="L740" i="86"/>
  <c r="BC739" i="86"/>
  <c r="AU739" i="86"/>
  <c r="AT739" i="86"/>
  <c r="AS739" i="86"/>
  <c r="AR739" i="86"/>
  <c r="AQ739" i="86"/>
  <c r="AP739" i="86"/>
  <c r="AO739" i="86"/>
  <c r="AG739" i="86"/>
  <c r="Y739" i="86"/>
  <c r="X739" i="86"/>
  <c r="N739" i="86"/>
  <c r="AZ739" i="86" s="1"/>
  <c r="M739" i="86"/>
  <c r="BG739" i="86" s="1"/>
  <c r="BI739" i="86" s="1"/>
  <c r="L739" i="86"/>
  <c r="BC738" i="86"/>
  <c r="AU738" i="86"/>
  <c r="AT738" i="86"/>
  <c r="AS738" i="86"/>
  <c r="AR738" i="86"/>
  <c r="AQ738" i="86"/>
  <c r="AP738" i="86"/>
  <c r="AO738" i="86"/>
  <c r="AG738" i="86"/>
  <c r="Y738" i="86"/>
  <c r="AV738" i="86" s="1"/>
  <c r="X738" i="86"/>
  <c r="N738" i="86"/>
  <c r="AZ738" i="86" s="1"/>
  <c r="M738" i="86"/>
  <c r="L738" i="86"/>
  <c r="BC737" i="86"/>
  <c r="AU737" i="86"/>
  <c r="AT737" i="86"/>
  <c r="AS737" i="86"/>
  <c r="AR737" i="86"/>
  <c r="AQ737" i="86"/>
  <c r="AP737" i="86"/>
  <c r="AO737" i="86"/>
  <c r="AG737" i="86"/>
  <c r="Y737" i="86"/>
  <c r="X737" i="86"/>
  <c r="N737" i="86"/>
  <c r="AZ737" i="86" s="1"/>
  <c r="M737" i="86"/>
  <c r="BF737" i="86" s="1"/>
  <c r="L737" i="86"/>
  <c r="BC734" i="86"/>
  <c r="AU734" i="86"/>
  <c r="AT734" i="86"/>
  <c r="AS734" i="86"/>
  <c r="AR734" i="86"/>
  <c r="AQ734" i="86"/>
  <c r="AP734" i="86"/>
  <c r="AO734" i="86"/>
  <c r="AG734" i="86"/>
  <c r="Y734" i="86"/>
  <c r="X734" i="86"/>
  <c r="N734" i="86"/>
  <c r="AZ734" i="86" s="1"/>
  <c r="M734" i="86"/>
  <c r="BG734" i="86" s="1"/>
  <c r="BI734" i="86" s="1"/>
  <c r="L734" i="86"/>
  <c r="BC745" i="86"/>
  <c r="AY676" i="86"/>
  <c r="BB676" i="86"/>
  <c r="BC604" i="86"/>
  <c r="BC605" i="86"/>
  <c r="BC606" i="86"/>
  <c r="BC607" i="86"/>
  <c r="BC608" i="86"/>
  <c r="BC609" i="86"/>
  <c r="BC610" i="86"/>
  <c r="BC611" i="86"/>
  <c r="BC612" i="86"/>
  <c r="BC613" i="86"/>
  <c r="BC614" i="86"/>
  <c r="BC615" i="86"/>
  <c r="BC616" i="86"/>
  <c r="BC617" i="86"/>
  <c r="BC618" i="86"/>
  <c r="BC619" i="86"/>
  <c r="BC620" i="86"/>
  <c r="BC621" i="86"/>
  <c r="BC622" i="86"/>
  <c r="BC623" i="86"/>
  <c r="BC624" i="86"/>
  <c r="BC625" i="86"/>
  <c r="BC626" i="86"/>
  <c r="BC627" i="86"/>
  <c r="BC628" i="86"/>
  <c r="BC629" i="86"/>
  <c r="BC630" i="86"/>
  <c r="BC631" i="86"/>
  <c r="BC632" i="86"/>
  <c r="BC633" i="86"/>
  <c r="BC634" i="86"/>
  <c r="BB635" i="86"/>
  <c r="BB636" i="86"/>
  <c r="BB637" i="86"/>
  <c r="BB638" i="86"/>
  <c r="BB639" i="86"/>
  <c r="BB640" i="86"/>
  <c r="AY641" i="86"/>
  <c r="BB641" i="86"/>
  <c r="AY642" i="86"/>
  <c r="BB642" i="86"/>
  <c r="AY643" i="86"/>
  <c r="BB643" i="86"/>
  <c r="AY644" i="86"/>
  <c r="BB644" i="86"/>
  <c r="AY645" i="86"/>
  <c r="BB645" i="86"/>
  <c r="AY646" i="86"/>
  <c r="BB646" i="86"/>
  <c r="AY647" i="86"/>
  <c r="BB647" i="86"/>
  <c r="AY648" i="86"/>
  <c r="BB648" i="86"/>
  <c r="AY649" i="86"/>
  <c r="BB649" i="86"/>
  <c r="AY650" i="86"/>
  <c r="BB650" i="86"/>
  <c r="AY651" i="86"/>
  <c r="BB651" i="86"/>
  <c r="AY652" i="86"/>
  <c r="BB652" i="86"/>
  <c r="AY653" i="86"/>
  <c r="BB653" i="86"/>
  <c r="AY654" i="86"/>
  <c r="BB654" i="86"/>
  <c r="AY655" i="86"/>
  <c r="BB655" i="86"/>
  <c r="AY656" i="86"/>
  <c r="BB656" i="86"/>
  <c r="AY657" i="86"/>
  <c r="BB657" i="86"/>
  <c r="AY658" i="86"/>
  <c r="BB658" i="86"/>
  <c r="AY659" i="86"/>
  <c r="BB659" i="86"/>
  <c r="AY660" i="86"/>
  <c r="BB660" i="86"/>
  <c r="AY661" i="86"/>
  <c r="BB661" i="86"/>
  <c r="AY662" i="86"/>
  <c r="BB662" i="86"/>
  <c r="AY663" i="86"/>
  <c r="BB663" i="86"/>
  <c r="AY664" i="86"/>
  <c r="BB664" i="86"/>
  <c r="AY665" i="86"/>
  <c r="BB665" i="86"/>
  <c r="AY666" i="86"/>
  <c r="BB666" i="86"/>
  <c r="AY667" i="86"/>
  <c r="BB667" i="86"/>
  <c r="AY668" i="86"/>
  <c r="BB668" i="86"/>
  <c r="AY669" i="86"/>
  <c r="BB669" i="86"/>
  <c r="AY670" i="86"/>
  <c r="BB670" i="86"/>
  <c r="AY671" i="86"/>
  <c r="BB671" i="86"/>
  <c r="AY672" i="86"/>
  <c r="BB672" i="86"/>
  <c r="AY673" i="86"/>
  <c r="BB673" i="86"/>
  <c r="AY674" i="86"/>
  <c r="BB674" i="86"/>
  <c r="AY675" i="86"/>
  <c r="BB675" i="86"/>
  <c r="AO748" i="86"/>
  <c r="AP748" i="86"/>
  <c r="AQ748" i="86"/>
  <c r="AR748" i="86"/>
  <c r="AS748" i="86"/>
  <c r="AT748" i="86"/>
  <c r="AU748" i="86"/>
  <c r="BC748" i="86"/>
  <c r="AO749" i="86"/>
  <c r="AP749" i="86"/>
  <c r="AQ749" i="86"/>
  <c r="AR749" i="86"/>
  <c r="AS749" i="86"/>
  <c r="AT749" i="86"/>
  <c r="AU749" i="86"/>
  <c r="BC749" i="86"/>
  <c r="BC752" i="86"/>
  <c r="AU752" i="86"/>
  <c r="AT752" i="86"/>
  <c r="AS752" i="86"/>
  <c r="AR752" i="86"/>
  <c r="AQ752" i="86"/>
  <c r="AP752" i="86"/>
  <c r="AO752" i="86"/>
  <c r="BC751" i="86"/>
  <c r="AU751" i="86"/>
  <c r="AT751" i="86"/>
  <c r="AS751" i="86"/>
  <c r="AR751" i="86"/>
  <c r="AQ751" i="86"/>
  <c r="AP751" i="86"/>
  <c r="AO751" i="86"/>
  <c r="BC750" i="86"/>
  <c r="AU750" i="86"/>
  <c r="AT750" i="86"/>
  <c r="AS750" i="86"/>
  <c r="AR750" i="86"/>
  <c r="AQ750" i="86"/>
  <c r="AP750" i="86"/>
  <c r="AO750" i="86"/>
  <c r="G170" i="17" l="1"/>
  <c r="M170" i="17" s="1"/>
  <c r="AC978" i="86"/>
  <c r="AV977" i="86"/>
  <c r="AY977" i="86" s="1"/>
  <c r="O734" i="86"/>
  <c r="P734" i="86" s="1"/>
  <c r="BA734" i="86" s="1"/>
  <c r="O973" i="86"/>
  <c r="S973" i="86" s="1"/>
  <c r="AB972" i="86"/>
  <c r="AF972" i="86" s="1"/>
  <c r="AC972" i="86"/>
  <c r="O739" i="86"/>
  <c r="V739" i="86" s="1"/>
  <c r="O741" i="86"/>
  <c r="W741" i="86" s="1"/>
  <c r="O972" i="86"/>
  <c r="P972" i="86" s="1"/>
  <c r="BA972" i="86" s="1"/>
  <c r="AC976" i="86"/>
  <c r="AA974" i="86"/>
  <c r="BF734" i="86"/>
  <c r="AA738" i="86"/>
  <c r="O976" i="86"/>
  <c r="S976" i="86" s="1"/>
  <c r="BH976" i="86"/>
  <c r="O977" i="86"/>
  <c r="V977" i="86" s="1"/>
  <c r="AA972" i="86"/>
  <c r="BF972" i="86"/>
  <c r="BH972" i="86" s="1"/>
  <c r="AX738" i="86"/>
  <c r="BG738" i="86"/>
  <c r="BI738" i="86" s="1"/>
  <c r="BF738" i="86"/>
  <c r="AY976" i="86"/>
  <c r="BE976" i="86" s="1"/>
  <c r="AB739" i="86"/>
  <c r="AF739" i="86" s="1"/>
  <c r="AA739" i="86"/>
  <c r="AV739" i="86"/>
  <c r="AX739" i="86" s="1"/>
  <c r="AV734" i="86"/>
  <c r="AX734" i="86" s="1"/>
  <c r="AC734" i="86"/>
  <c r="AB734" i="86"/>
  <c r="AF734" i="86" s="1"/>
  <c r="AY972" i="86"/>
  <c r="BE972" i="86" s="1"/>
  <c r="AB973" i="86"/>
  <c r="AF973" i="86" s="1"/>
  <c r="O738" i="86"/>
  <c r="P738" i="86" s="1"/>
  <c r="BA738" i="86" s="1"/>
  <c r="AC738" i="86"/>
  <c r="AB738" i="86"/>
  <c r="AF738" i="86" s="1"/>
  <c r="AB976" i="86"/>
  <c r="AF976" i="86" s="1"/>
  <c r="AA976" i="86"/>
  <c r="O737" i="86"/>
  <c r="P737" i="86" s="1"/>
  <c r="O740" i="86"/>
  <c r="Q740" i="86" s="1"/>
  <c r="O974" i="86"/>
  <c r="P974" i="86" s="1"/>
  <c r="BA974" i="86" s="1"/>
  <c r="BF974" i="86"/>
  <c r="O978" i="86"/>
  <c r="U978" i="86" s="1"/>
  <c r="AY738" i="86"/>
  <c r="BE738" i="86" s="1"/>
  <c r="O971" i="86"/>
  <c r="T971" i="86" s="1"/>
  <c r="AY973" i="86"/>
  <c r="AX973" i="86"/>
  <c r="AD979" i="86"/>
  <c r="BG979" i="86"/>
  <c r="BI979" i="86" s="1"/>
  <c r="AD972" i="86"/>
  <c r="AC973" i="86"/>
  <c r="BF973" i="86"/>
  <c r="AB974" i="86"/>
  <c r="AV974" i="86"/>
  <c r="AA975" i="86"/>
  <c r="AD976" i="86"/>
  <c r="BG976" i="86"/>
  <c r="BI976" i="86" s="1"/>
  <c r="AC977" i="86"/>
  <c r="BF977" i="86"/>
  <c r="AB978" i="86"/>
  <c r="AF978" i="86" s="1"/>
  <c r="AV978" i="86"/>
  <c r="AA979" i="86"/>
  <c r="AD975" i="86"/>
  <c r="AD973" i="86"/>
  <c r="O975" i="86"/>
  <c r="AB975" i="86"/>
  <c r="AF975" i="86" s="1"/>
  <c r="AV975" i="86"/>
  <c r="AD977" i="86"/>
  <c r="BF978" i="86"/>
  <c r="O979" i="86"/>
  <c r="AB979" i="86"/>
  <c r="AF979" i="86" s="1"/>
  <c r="AV979" i="86"/>
  <c r="BG975" i="86"/>
  <c r="BI975" i="86" s="1"/>
  <c r="AA973" i="86"/>
  <c r="AD974" i="86"/>
  <c r="AC975" i="86"/>
  <c r="AA977" i="86"/>
  <c r="AD978" i="86"/>
  <c r="AC979" i="86"/>
  <c r="BG971" i="86"/>
  <c r="BI971" i="86" s="1"/>
  <c r="AA971" i="86"/>
  <c r="AD971" i="86"/>
  <c r="AB971" i="86"/>
  <c r="AF971" i="86" s="1"/>
  <c r="AV971" i="86"/>
  <c r="AC971" i="86"/>
  <c r="V738" i="86"/>
  <c r="AD737" i="86"/>
  <c r="AD741" i="86"/>
  <c r="BG741" i="86"/>
  <c r="BI741" i="86" s="1"/>
  <c r="AA737" i="86"/>
  <c r="AD738" i="86"/>
  <c r="AC739" i="86"/>
  <c r="BF739" i="86"/>
  <c r="AB740" i="86"/>
  <c r="AV740" i="86"/>
  <c r="AA741" i="86"/>
  <c r="BG737" i="86"/>
  <c r="BI737" i="86" s="1"/>
  <c r="AB737" i="86"/>
  <c r="AV737" i="86"/>
  <c r="AD739" i="86"/>
  <c r="AC740" i="86"/>
  <c r="BF740" i="86"/>
  <c r="BG740" i="86" s="1"/>
  <c r="BI740" i="86" s="1"/>
  <c r="AB741" i="86"/>
  <c r="AV741" i="86"/>
  <c r="AC737" i="86"/>
  <c r="AD740" i="86"/>
  <c r="AC741" i="86"/>
  <c r="AD734" i="86"/>
  <c r="AA734" i="86"/>
  <c r="AG752" i="86"/>
  <c r="Y752" i="86"/>
  <c r="AV752" i="86" s="1"/>
  <c r="AX752" i="86" s="1"/>
  <c r="X752" i="86"/>
  <c r="N752" i="86"/>
  <c r="AZ752" i="86" s="1"/>
  <c r="M752" i="86"/>
  <c r="L752" i="86"/>
  <c r="AG751" i="86"/>
  <c r="Y751" i="86"/>
  <c r="AV751" i="86" s="1"/>
  <c r="X751" i="86"/>
  <c r="N751" i="86"/>
  <c r="AZ751" i="86" s="1"/>
  <c r="M751" i="86"/>
  <c r="L751" i="86"/>
  <c r="AG750" i="86"/>
  <c r="Y750" i="86"/>
  <c r="AV750" i="86" s="1"/>
  <c r="AY750" i="86" s="1"/>
  <c r="X750" i="86"/>
  <c r="N750" i="86"/>
  <c r="AZ750" i="86" s="1"/>
  <c r="M750" i="86"/>
  <c r="L750" i="86"/>
  <c r="AG749" i="86"/>
  <c r="Y749" i="86"/>
  <c r="AV749" i="86" s="1"/>
  <c r="X749" i="86"/>
  <c r="N749" i="86"/>
  <c r="AZ749" i="86" s="1"/>
  <c r="M749" i="86"/>
  <c r="L749" i="86"/>
  <c r="AG748" i="86"/>
  <c r="Y748" i="86"/>
  <c r="AV748" i="86" s="1"/>
  <c r="AX748" i="86" s="1"/>
  <c r="X748" i="86"/>
  <c r="N748" i="86"/>
  <c r="AZ748" i="86" s="1"/>
  <c r="M748" i="86"/>
  <c r="L748" i="86"/>
  <c r="AG745" i="86"/>
  <c r="Y745" i="86"/>
  <c r="AV745" i="86" s="1"/>
  <c r="X745" i="86"/>
  <c r="N745" i="86"/>
  <c r="AZ745" i="86" s="1"/>
  <c r="M745" i="86"/>
  <c r="L745" i="86"/>
  <c r="BC758" i="86"/>
  <c r="BC757" i="86"/>
  <c r="BC756" i="86"/>
  <c r="AG758" i="86"/>
  <c r="Y758" i="86"/>
  <c r="AC758" i="86" s="1"/>
  <c r="X758" i="86"/>
  <c r="N758" i="86"/>
  <c r="AZ758" i="86" s="1"/>
  <c r="M758" i="86"/>
  <c r="BG758" i="86" s="1"/>
  <c r="BI758" i="86" s="1"/>
  <c r="L758" i="86"/>
  <c r="AG757" i="86"/>
  <c r="Y757" i="86"/>
  <c r="AV757" i="86" s="1"/>
  <c r="AX757" i="86" s="1"/>
  <c r="X757" i="86"/>
  <c r="N757" i="86"/>
  <c r="AZ757" i="86" s="1"/>
  <c r="M757" i="86"/>
  <c r="BG757" i="86" s="1"/>
  <c r="BI757" i="86" s="1"/>
  <c r="L757" i="86"/>
  <c r="AG756" i="86"/>
  <c r="Y756" i="86"/>
  <c r="AC756" i="86" s="1"/>
  <c r="X756" i="86"/>
  <c r="N756" i="86"/>
  <c r="AZ756" i="86" s="1"/>
  <c r="M756" i="86"/>
  <c r="BG756" i="86" s="1"/>
  <c r="BI756" i="86" s="1"/>
  <c r="L756" i="86"/>
  <c r="P762" i="86"/>
  <c r="BA762" i="86" s="1"/>
  <c r="BB762" i="86"/>
  <c r="AY762" i="86"/>
  <c r="AG762" i="86"/>
  <c r="Y762" i="86"/>
  <c r="AN762" i="86" s="1"/>
  <c r="X762" i="86"/>
  <c r="N762" i="86"/>
  <c r="AZ762" i="86" s="1"/>
  <c r="M762" i="86"/>
  <c r="L762" i="86"/>
  <c r="V734" i="86" l="1"/>
  <c r="W734" i="86"/>
  <c r="W739" i="86"/>
  <c r="T734" i="86"/>
  <c r="U734" i="86"/>
  <c r="U739" i="86"/>
  <c r="S734" i="86"/>
  <c r="T739" i="86"/>
  <c r="R734" i="86"/>
  <c r="P739" i="86"/>
  <c r="BA739" i="86" s="1"/>
  <c r="AX977" i="86"/>
  <c r="BH977" i="86" s="1"/>
  <c r="V974" i="86"/>
  <c r="T973" i="86"/>
  <c r="V973" i="86"/>
  <c r="Q739" i="86"/>
  <c r="W976" i="86"/>
  <c r="W740" i="86"/>
  <c r="U740" i="86"/>
  <c r="T977" i="86"/>
  <c r="P740" i="86"/>
  <c r="BA740" i="86" s="1"/>
  <c r="T740" i="86"/>
  <c r="V740" i="86"/>
  <c r="W977" i="86"/>
  <c r="P973" i="86"/>
  <c r="BA973" i="86" s="1"/>
  <c r="U741" i="86"/>
  <c r="U973" i="86"/>
  <c r="R973" i="86"/>
  <c r="W973" i="86"/>
  <c r="AB750" i="86"/>
  <c r="AF750" i="86" s="1"/>
  <c r="S971" i="86"/>
  <c r="AY739" i="86"/>
  <c r="BE739" i="86" s="1"/>
  <c r="T737" i="86"/>
  <c r="Q972" i="86"/>
  <c r="O745" i="86"/>
  <c r="V745" i="86" s="1"/>
  <c r="AE975" i="86"/>
  <c r="AK975" i="86" s="1"/>
  <c r="S978" i="86"/>
  <c r="S972" i="86"/>
  <c r="AC757" i="86"/>
  <c r="U971" i="86"/>
  <c r="W971" i="86"/>
  <c r="AE972" i="86"/>
  <c r="AM972" i="86" s="1"/>
  <c r="BH973" i="86"/>
  <c r="U972" i="86"/>
  <c r="W972" i="86"/>
  <c r="R971" i="86"/>
  <c r="P971" i="86"/>
  <c r="BA971" i="86" s="1"/>
  <c r="R972" i="86"/>
  <c r="U976" i="86"/>
  <c r="V971" i="86"/>
  <c r="T972" i="86"/>
  <c r="V972" i="86"/>
  <c r="AA749" i="86"/>
  <c r="V741" i="86"/>
  <c r="P741" i="86"/>
  <c r="BA741" i="86" s="1"/>
  <c r="S977" i="86"/>
  <c r="U977" i="86"/>
  <c r="P977" i="86"/>
  <c r="BA977" i="86" s="1"/>
  <c r="R974" i="86"/>
  <c r="T974" i="86"/>
  <c r="O758" i="86"/>
  <c r="U758" i="86" s="1"/>
  <c r="AB749" i="86"/>
  <c r="AF749" i="86" s="1"/>
  <c r="O752" i="86"/>
  <c r="T752" i="86" s="1"/>
  <c r="Q741" i="86"/>
  <c r="T741" i="86"/>
  <c r="AE974" i="86"/>
  <c r="AM974" i="86" s="1"/>
  <c r="AC749" i="86"/>
  <c r="R977" i="86"/>
  <c r="AE973" i="86"/>
  <c r="AN973" i="86" s="1"/>
  <c r="AE976" i="86"/>
  <c r="AK976" i="86" s="1"/>
  <c r="T978" i="86"/>
  <c r="BA737" i="86"/>
  <c r="S737" i="86"/>
  <c r="AV762" i="86"/>
  <c r="AX762" i="86" s="1"/>
  <c r="W737" i="86"/>
  <c r="W978" i="86"/>
  <c r="R978" i="86"/>
  <c r="R976" i="86"/>
  <c r="AV756" i="86"/>
  <c r="AX756" i="86" s="1"/>
  <c r="AV758" i="86"/>
  <c r="AX758" i="86" s="1"/>
  <c r="O748" i="86"/>
  <c r="V748" i="86" s="1"/>
  <c r="O751" i="86"/>
  <c r="U751" i="86" s="1"/>
  <c r="AX750" i="86"/>
  <c r="AE738" i="86"/>
  <c r="AJ738" i="86" s="1"/>
  <c r="Q737" i="86"/>
  <c r="U737" i="86"/>
  <c r="V978" i="86"/>
  <c r="P976" i="86"/>
  <c r="BA976" i="86" s="1"/>
  <c r="V976" i="86"/>
  <c r="AC762" i="86"/>
  <c r="AC748" i="86"/>
  <c r="AA750" i="86"/>
  <c r="AE734" i="86"/>
  <c r="AM734" i="86" s="1"/>
  <c r="V737" i="86"/>
  <c r="P978" i="86"/>
  <c r="BA978" i="86" s="1"/>
  <c r="T976" i="86"/>
  <c r="BH739" i="86"/>
  <c r="BH738" i="86"/>
  <c r="AX751" i="86"/>
  <c r="AE741" i="86"/>
  <c r="AL741" i="86" s="1"/>
  <c r="AF762" i="86"/>
  <c r="BF756" i="86"/>
  <c r="AY757" i="86"/>
  <c r="BE757" i="86" s="1"/>
  <c r="BF758" i="86"/>
  <c r="BG745" i="86"/>
  <c r="BI745" i="86" s="1"/>
  <c r="BF745" i="86"/>
  <c r="AX745" i="86"/>
  <c r="AY745" i="86"/>
  <c r="BE745" i="86" s="1"/>
  <c r="BF751" i="86"/>
  <c r="BG751" i="86"/>
  <c r="BI751" i="86" s="1"/>
  <c r="AA751" i="86"/>
  <c r="Q738" i="86"/>
  <c r="T738" i="86"/>
  <c r="S974" i="86"/>
  <c r="Q974" i="86"/>
  <c r="AY748" i="86"/>
  <c r="AY751" i="86"/>
  <c r="O762" i="86"/>
  <c r="V762" i="86" s="1"/>
  <c r="BE762" i="86"/>
  <c r="O757" i="86"/>
  <c r="W757" i="86" s="1"/>
  <c r="BF757" i="86"/>
  <c r="BH757" i="86" s="1"/>
  <c r="AB745" i="86"/>
  <c r="AF745" i="86" s="1"/>
  <c r="BF748" i="86"/>
  <c r="BH748" i="86" s="1"/>
  <c r="BG748" i="86"/>
  <c r="BI748" i="86" s="1"/>
  <c r="AA748" i="86"/>
  <c r="O749" i="86"/>
  <c r="W749" i="86" s="1"/>
  <c r="AX749" i="86"/>
  <c r="AC750" i="86"/>
  <c r="AB751" i="86"/>
  <c r="AF751" i="86" s="1"/>
  <c r="BF752" i="86"/>
  <c r="BH752" i="86" s="1"/>
  <c r="BG752" i="86"/>
  <c r="BI752" i="86" s="1"/>
  <c r="AB752" i="86"/>
  <c r="AF752" i="86" s="1"/>
  <c r="BE751" i="86"/>
  <c r="BH734" i="86"/>
  <c r="AE739" i="86"/>
  <c r="AI739" i="86" s="1"/>
  <c r="U738" i="86"/>
  <c r="W738" i="86"/>
  <c r="AE977" i="86"/>
  <c r="AJ977" i="86" s="1"/>
  <c r="W974" i="86"/>
  <c r="U974" i="86"/>
  <c r="AY749" i="86"/>
  <c r="AY752" i="86"/>
  <c r="BF750" i="86"/>
  <c r="BG750" i="86"/>
  <c r="BI750" i="86" s="1"/>
  <c r="AB762" i="86"/>
  <c r="AJ762" i="86"/>
  <c r="O756" i="86"/>
  <c r="V756" i="86" s="1"/>
  <c r="AC745" i="86"/>
  <c r="AB748" i="86"/>
  <c r="AF748" i="86" s="1"/>
  <c r="BF749" i="86"/>
  <c r="BG749" i="86"/>
  <c r="BI749" i="86" s="1"/>
  <c r="O750" i="86"/>
  <c r="W750" i="86" s="1"/>
  <c r="AC751" i="86"/>
  <c r="AC752" i="86"/>
  <c r="AF741" i="86"/>
  <c r="AE737" i="86"/>
  <c r="AH737" i="86" s="1"/>
  <c r="BB972" i="86"/>
  <c r="AY734" i="86"/>
  <c r="BE734" i="86" s="1"/>
  <c r="AX974" i="86"/>
  <c r="BH974" i="86" s="1"/>
  <c r="T979" i="86"/>
  <c r="P979" i="86"/>
  <c r="BA979" i="86" s="1"/>
  <c r="W979" i="86"/>
  <c r="S979" i="86"/>
  <c r="V979" i="86"/>
  <c r="R979" i="86"/>
  <c r="U979" i="86"/>
  <c r="AX978" i="86"/>
  <c r="BH978" i="86" s="1"/>
  <c r="AX975" i="86"/>
  <c r="BH975" i="86" s="1"/>
  <c r="AY975" i="86"/>
  <c r="AE979" i="86"/>
  <c r="BE973" i="86"/>
  <c r="AY974" i="86"/>
  <c r="AX979" i="86"/>
  <c r="BH979" i="86" s="1"/>
  <c r="AY979" i="86"/>
  <c r="AE978" i="86"/>
  <c r="BE977" i="86"/>
  <c r="T975" i="86"/>
  <c r="P975" i="86"/>
  <c r="BA975" i="86" s="1"/>
  <c r="U975" i="86"/>
  <c r="W975" i="86"/>
  <c r="S975" i="86"/>
  <c r="V975" i="86"/>
  <c r="R975" i="86"/>
  <c r="AF974" i="86"/>
  <c r="AY978" i="86"/>
  <c r="AE971" i="86"/>
  <c r="AK971" i="86" s="1"/>
  <c r="AX971" i="86"/>
  <c r="BH971" i="86" s="1"/>
  <c r="AY971" i="86"/>
  <c r="AE740" i="86"/>
  <c r="S738" i="86"/>
  <c r="AX741" i="86"/>
  <c r="BH741" i="86" s="1"/>
  <c r="AY741" i="86"/>
  <c r="R738" i="86"/>
  <c r="AF737" i="86"/>
  <c r="R737" i="86"/>
  <c r="AX740" i="86"/>
  <c r="BH740" i="86" s="1"/>
  <c r="AY740" i="86"/>
  <c r="AX737" i="86"/>
  <c r="BH737" i="86" s="1"/>
  <c r="AY737" i="86"/>
  <c r="AF740" i="86"/>
  <c r="BB738" i="86"/>
  <c r="Q734" i="86"/>
  <c r="BE750" i="86"/>
  <c r="AD748" i="86"/>
  <c r="AD749" i="86"/>
  <c r="AD750" i="86"/>
  <c r="AD751" i="86"/>
  <c r="AD752" i="86"/>
  <c r="AA752" i="86"/>
  <c r="AD745" i="86"/>
  <c r="AA745" i="86"/>
  <c r="AD756" i="86"/>
  <c r="AD757" i="86"/>
  <c r="AD758" i="86"/>
  <c r="AA758" i="86"/>
  <c r="AA756" i="86"/>
  <c r="AA757" i="86"/>
  <c r="AB756" i="86"/>
  <c r="AF756" i="86" s="1"/>
  <c r="AB757" i="86"/>
  <c r="AF757" i="86" s="1"/>
  <c r="AB758" i="86"/>
  <c r="BC762" i="86"/>
  <c r="AD762" i="86"/>
  <c r="AH762" i="86"/>
  <c r="AL762" i="86"/>
  <c r="AK762" i="86"/>
  <c r="AA762" i="86"/>
  <c r="AE762" i="86"/>
  <c r="AI762" i="86"/>
  <c r="AM762" i="86"/>
  <c r="Q975" i="86" l="1"/>
  <c r="AI734" i="86"/>
  <c r="W758" i="86"/>
  <c r="AJ972" i="86"/>
  <c r="R739" i="86"/>
  <c r="S739" i="86"/>
  <c r="P758" i="86"/>
  <c r="R758" i="86" s="1"/>
  <c r="W762" i="86"/>
  <c r="T758" i="86"/>
  <c r="P748" i="86"/>
  <c r="S748" i="86" s="1"/>
  <c r="Q758" i="86"/>
  <c r="T748" i="86"/>
  <c r="AN977" i="86"/>
  <c r="AK973" i="86"/>
  <c r="V758" i="86"/>
  <c r="AL972" i="86"/>
  <c r="AN738" i="86"/>
  <c r="AI738" i="86"/>
  <c r="AY758" i="86"/>
  <c r="BB758" i="86" s="1"/>
  <c r="AM741" i="86"/>
  <c r="AM738" i="86"/>
  <c r="AL975" i="86"/>
  <c r="AJ741" i="86"/>
  <c r="BB976" i="86"/>
  <c r="S740" i="86"/>
  <c r="AL738" i="86"/>
  <c r="AK738" i="86"/>
  <c r="AN741" i="86"/>
  <c r="BB973" i="86"/>
  <c r="BB734" i="86"/>
  <c r="AK737" i="86"/>
  <c r="AK741" i="86"/>
  <c r="AH741" i="86"/>
  <c r="Q976" i="86"/>
  <c r="BH758" i="86"/>
  <c r="U745" i="86"/>
  <c r="AI737" i="86"/>
  <c r="AH738" i="86"/>
  <c r="Q973" i="86"/>
  <c r="R740" i="86"/>
  <c r="AH976" i="86"/>
  <c r="Q977" i="86"/>
  <c r="Q756" i="86"/>
  <c r="V752" i="86"/>
  <c r="AJ734" i="86"/>
  <c r="AK739" i="86"/>
  <c r="T756" i="86"/>
  <c r="W756" i="86"/>
  <c r="T757" i="86"/>
  <c r="P751" i="86"/>
  <c r="BA751" i="86" s="1"/>
  <c r="AJ976" i="86"/>
  <c r="U756" i="86"/>
  <c r="T762" i="86"/>
  <c r="P756" i="86"/>
  <c r="BA756" i="86" s="1"/>
  <c r="AE748" i="86"/>
  <c r="AJ748" i="86" s="1"/>
  <c r="Q752" i="86"/>
  <c r="BB739" i="86"/>
  <c r="AI974" i="86"/>
  <c r="AJ975" i="86"/>
  <c r="AN975" i="86"/>
  <c r="Q762" i="86"/>
  <c r="U750" i="86"/>
  <c r="T749" i="86"/>
  <c r="AI975" i="86"/>
  <c r="AM975" i="86"/>
  <c r="P749" i="86"/>
  <c r="S749" i="86" s="1"/>
  <c r="U762" i="86"/>
  <c r="R762" i="86"/>
  <c r="AY756" i="86"/>
  <c r="BE756" i="86" s="1"/>
  <c r="AH975" i="86"/>
  <c r="T745" i="86"/>
  <c r="V751" i="86"/>
  <c r="U752" i="86"/>
  <c r="AJ737" i="86"/>
  <c r="AL737" i="86"/>
  <c r="AN737" i="86"/>
  <c r="AN974" i="86"/>
  <c r="AK974" i="86"/>
  <c r="AI976" i="86"/>
  <c r="AN976" i="86"/>
  <c r="AE758" i="86"/>
  <c r="AK758" i="86" s="1"/>
  <c r="AE756" i="86"/>
  <c r="AI756" i="86" s="1"/>
  <c r="P745" i="86"/>
  <c r="BA745" i="86" s="1"/>
  <c r="W745" i="86"/>
  <c r="Q751" i="86"/>
  <c r="W751" i="86"/>
  <c r="P752" i="86"/>
  <c r="BA752" i="86" s="1"/>
  <c r="W752" i="86"/>
  <c r="R741" i="86"/>
  <c r="S741" i="86"/>
  <c r="AM737" i="86"/>
  <c r="AL974" i="86"/>
  <c r="AM976" i="86"/>
  <c r="Q971" i="86"/>
  <c r="Q745" i="86"/>
  <c r="T751" i="86"/>
  <c r="AH974" i="86"/>
  <c r="AJ974" i="86"/>
  <c r="AL976" i="86"/>
  <c r="U757" i="86"/>
  <c r="AE750" i="86"/>
  <c r="AI750" i="86" s="1"/>
  <c r="V750" i="86"/>
  <c r="Q748" i="86"/>
  <c r="W748" i="86"/>
  <c r="AN734" i="86"/>
  <c r="BB977" i="86"/>
  <c r="AK972" i="86"/>
  <c r="AN972" i="86"/>
  <c r="AH734" i="86"/>
  <c r="Q757" i="86"/>
  <c r="V757" i="86"/>
  <c r="AE745" i="86"/>
  <c r="AN745" i="86" s="1"/>
  <c r="P750" i="86"/>
  <c r="BB750" i="86" s="1"/>
  <c r="T750" i="86"/>
  <c r="U748" i="86"/>
  <c r="AK734" i="86"/>
  <c r="AH973" i="86"/>
  <c r="AJ973" i="86"/>
  <c r="AI972" i="86"/>
  <c r="BH751" i="86"/>
  <c r="BH756" i="86"/>
  <c r="P757" i="86"/>
  <c r="R757" i="86" s="1"/>
  <c r="AE752" i="86"/>
  <c r="AL752" i="86" s="1"/>
  <c r="Q750" i="86"/>
  <c r="AL734" i="86"/>
  <c r="AM973" i="86"/>
  <c r="AH972" i="86"/>
  <c r="AE751" i="86"/>
  <c r="AJ751" i="86" s="1"/>
  <c r="AM739" i="86"/>
  <c r="AI741" i="86"/>
  <c r="BH750" i="86"/>
  <c r="AL973" i="86"/>
  <c r="AI973" i="86"/>
  <c r="AE749" i="86"/>
  <c r="AI749" i="86" s="1"/>
  <c r="BH749" i="86"/>
  <c r="AI977" i="86"/>
  <c r="BH745" i="86"/>
  <c r="Q978" i="86"/>
  <c r="AJ739" i="86"/>
  <c r="AJ971" i="86"/>
  <c r="AL977" i="86"/>
  <c r="BE749" i="86"/>
  <c r="Q749" i="86"/>
  <c r="V749" i="86"/>
  <c r="AH739" i="86"/>
  <c r="AN739" i="86"/>
  <c r="AN971" i="86"/>
  <c r="AK977" i="86"/>
  <c r="AH977" i="86"/>
  <c r="BE748" i="86"/>
  <c r="AF758" i="86"/>
  <c r="U749" i="86"/>
  <c r="AL739" i="86"/>
  <c r="AL971" i="86"/>
  <c r="AM977" i="86"/>
  <c r="BE752" i="86"/>
  <c r="BB979" i="86"/>
  <c r="BE979" i="86"/>
  <c r="BB975" i="86"/>
  <c r="BE975" i="86"/>
  <c r="AL979" i="86"/>
  <c r="AI979" i="86"/>
  <c r="AN979" i="86"/>
  <c r="AM979" i="86"/>
  <c r="AK979" i="86"/>
  <c r="AJ979" i="86"/>
  <c r="AH979" i="86"/>
  <c r="AM978" i="86"/>
  <c r="AK978" i="86"/>
  <c r="AI978" i="86"/>
  <c r="AL978" i="86"/>
  <c r="AJ978" i="86"/>
  <c r="AH978" i="86"/>
  <c r="AN978" i="86"/>
  <c r="BB974" i="86"/>
  <c r="BE974" i="86"/>
  <c r="BB978" i="86"/>
  <c r="BE978" i="86"/>
  <c r="Q979" i="86"/>
  <c r="AH971" i="86"/>
  <c r="AI971" i="86"/>
  <c r="AM971" i="86"/>
  <c r="BB971" i="86"/>
  <c r="BE971" i="86"/>
  <c r="BB737" i="86"/>
  <c r="BE737" i="86"/>
  <c r="BB740" i="86"/>
  <c r="BE740" i="86"/>
  <c r="BB741" i="86"/>
  <c r="BE741" i="86"/>
  <c r="AM740" i="86"/>
  <c r="AI740" i="86"/>
  <c r="AL740" i="86"/>
  <c r="AK740" i="86"/>
  <c r="AJ740" i="86"/>
  <c r="AH740" i="86"/>
  <c r="AN740" i="86"/>
  <c r="AE757" i="86"/>
  <c r="S762" i="86"/>
  <c r="BA758" i="86" l="1"/>
  <c r="S758" i="86"/>
  <c r="AH756" i="86"/>
  <c r="BB748" i="86"/>
  <c r="BD738" i="86"/>
  <c r="BJ738" i="86" s="1"/>
  <c r="BB745" i="86"/>
  <c r="AJ749" i="86"/>
  <c r="BB751" i="86"/>
  <c r="R752" i="86"/>
  <c r="R751" i="86"/>
  <c r="AJ756" i="86"/>
  <c r="R748" i="86"/>
  <c r="S751" i="86"/>
  <c r="BA757" i="86"/>
  <c r="AN756" i="86"/>
  <c r="BA748" i="86"/>
  <c r="AL749" i="86"/>
  <c r="AM756" i="86"/>
  <c r="AM749" i="86"/>
  <c r="AM750" i="86"/>
  <c r="AK748" i="86"/>
  <c r="AH749" i="86"/>
  <c r="BD737" i="86"/>
  <c r="BJ737" i="86" s="1"/>
  <c r="BE758" i="86"/>
  <c r="AJ745" i="86"/>
  <c r="AK751" i="86"/>
  <c r="AH745" i="86"/>
  <c r="AN751" i="86"/>
  <c r="AL751" i="86"/>
  <c r="BD976" i="86"/>
  <c r="BJ976" i="86" s="1"/>
  <c r="AK745" i="86"/>
  <c r="AM751" i="86"/>
  <c r="AK749" i="86"/>
  <c r="AN749" i="86"/>
  <c r="R745" i="86"/>
  <c r="AM745" i="86"/>
  <c r="AI751" i="86"/>
  <c r="AI745" i="86"/>
  <c r="AH751" i="86"/>
  <c r="AI748" i="86"/>
  <c r="AL745" i="86"/>
  <c r="AN748" i="86"/>
  <c r="BB752" i="86"/>
  <c r="BD762" i="86"/>
  <c r="BJ762" i="86" s="1"/>
  <c r="AL756" i="86"/>
  <c r="AK756" i="86"/>
  <c r="AH748" i="86"/>
  <c r="AM748" i="86"/>
  <c r="S752" i="86"/>
  <c r="BB756" i="86"/>
  <c r="AH752" i="86"/>
  <c r="S745" i="86"/>
  <c r="AJ752" i="86"/>
  <c r="AL748" i="86"/>
  <c r="BB757" i="86"/>
  <c r="AJ758" i="86"/>
  <c r="R756" i="86"/>
  <c r="S756" i="86"/>
  <c r="BD974" i="86"/>
  <c r="BJ974" i="86" s="1"/>
  <c r="BD741" i="86"/>
  <c r="BJ741" i="86" s="1"/>
  <c r="BD975" i="86"/>
  <c r="BJ975" i="86" s="1"/>
  <c r="BA749" i="86"/>
  <c r="BD734" i="86"/>
  <c r="BJ734" i="86" s="1"/>
  <c r="R749" i="86"/>
  <c r="BB749" i="86"/>
  <c r="BD973" i="86"/>
  <c r="BJ973" i="86" s="1"/>
  <c r="AL750" i="86"/>
  <c r="AH750" i="86"/>
  <c r="AJ750" i="86"/>
  <c r="BA750" i="86"/>
  <c r="AI758" i="86"/>
  <c r="AM758" i="86"/>
  <c r="AH758" i="86"/>
  <c r="AN758" i="86"/>
  <c r="S750" i="86"/>
  <c r="AK750" i="86"/>
  <c r="AN750" i="86"/>
  <c r="BD739" i="86"/>
  <c r="BJ739" i="86" s="1"/>
  <c r="R750" i="86"/>
  <c r="AL758" i="86"/>
  <c r="AN752" i="86"/>
  <c r="AM752" i="86"/>
  <c r="AI752" i="86"/>
  <c r="BD972" i="86"/>
  <c r="BJ972" i="86" s="1"/>
  <c r="AK752" i="86"/>
  <c r="S757" i="86"/>
  <c r="BD977" i="86"/>
  <c r="BJ977" i="86" s="1"/>
  <c r="BD971" i="86"/>
  <c r="BJ971" i="86" s="1"/>
  <c r="BD978" i="86"/>
  <c r="BJ978" i="86" s="1"/>
  <c r="BD979" i="86"/>
  <c r="BJ979" i="86" s="1"/>
  <c r="BD740" i="86"/>
  <c r="BJ740" i="86" s="1"/>
  <c r="AK757" i="86"/>
  <c r="AL757" i="86"/>
  <c r="AI757" i="86"/>
  <c r="AN757" i="86"/>
  <c r="AJ757" i="86"/>
  <c r="AH757" i="86"/>
  <c r="AM757" i="86"/>
  <c r="BD751" i="86" l="1"/>
  <c r="BJ751" i="86" s="1"/>
  <c r="BD756" i="86"/>
  <c r="BJ756" i="86" s="1"/>
  <c r="BD745" i="86"/>
  <c r="BJ745" i="86" s="1"/>
  <c r="BD749" i="86"/>
  <c r="BJ749" i="86" s="1"/>
  <c r="BD752" i="86"/>
  <c r="BJ752" i="86" s="1"/>
  <c r="BD748" i="86"/>
  <c r="BJ748" i="86" s="1"/>
  <c r="BD750" i="86"/>
  <c r="BJ750" i="86" s="1"/>
  <c r="BD758" i="86"/>
  <c r="BJ758" i="86" s="1"/>
  <c r="BD757" i="86"/>
  <c r="BJ757" i="86" s="1"/>
  <c r="BC138" i="86"/>
  <c r="BC137" i="86"/>
  <c r="AG138" i="86"/>
  <c r="Y138" i="86"/>
  <c r="AC138" i="86" s="1"/>
  <c r="X138" i="86"/>
  <c r="N138" i="86"/>
  <c r="M138" i="86"/>
  <c r="BG138" i="86" s="1"/>
  <c r="BI138" i="86" s="1"/>
  <c r="L138" i="86"/>
  <c r="AG137" i="86"/>
  <c r="Y137" i="86"/>
  <c r="AV137" i="86" s="1"/>
  <c r="X137" i="86"/>
  <c r="N137" i="86"/>
  <c r="M137" i="86"/>
  <c r="BG137" i="86" s="1"/>
  <c r="BI137" i="86" s="1"/>
  <c r="L137" i="86"/>
  <c r="AA137" i="86" l="1"/>
  <c r="AB137" i="86"/>
  <c r="AF137" i="86" s="1"/>
  <c r="AC137" i="86"/>
  <c r="O137" i="86"/>
  <c r="P137" i="86" s="1"/>
  <c r="BA137" i="86" s="1"/>
  <c r="AA138" i="86"/>
  <c r="AV138" i="86"/>
  <c r="O138" i="86"/>
  <c r="T138" i="86" s="1"/>
  <c r="AB138" i="86"/>
  <c r="AF138" i="86" s="1"/>
  <c r="AZ137" i="86"/>
  <c r="BF137" i="86"/>
  <c r="AZ138" i="86"/>
  <c r="BF138" i="86"/>
  <c r="AX137" i="86"/>
  <c r="AY137" i="86"/>
  <c r="AD137" i="86"/>
  <c r="AD138" i="86"/>
  <c r="T137" i="86" l="1"/>
  <c r="AE138" i="86"/>
  <c r="AH138" i="86" s="1"/>
  <c r="U137" i="86"/>
  <c r="R137" i="86"/>
  <c r="V137" i="86"/>
  <c r="W137" i="86"/>
  <c r="S137" i="86"/>
  <c r="S138" i="86"/>
  <c r="AE137" i="86"/>
  <c r="AL137" i="86" s="1"/>
  <c r="Q137" i="86"/>
  <c r="U138" i="86"/>
  <c r="P138" i="86"/>
  <c r="V138" i="86"/>
  <c r="BH137" i="86"/>
  <c r="W138" i="86"/>
  <c r="AX138" i="86"/>
  <c r="BH138" i="86" s="1"/>
  <c r="AY138" i="86"/>
  <c r="R138" i="86"/>
  <c r="BE137" i="86"/>
  <c r="BB137" i="86"/>
  <c r="AJ138" i="86" l="1"/>
  <c r="AK138" i="86"/>
  <c r="AI138" i="86"/>
  <c r="AL138" i="86"/>
  <c r="AM138" i="86"/>
  <c r="AN138" i="86"/>
  <c r="AJ137" i="86"/>
  <c r="AN137" i="86"/>
  <c r="AH137" i="86"/>
  <c r="AM137" i="86"/>
  <c r="AI137" i="86"/>
  <c r="AK137" i="86"/>
  <c r="BA138" i="86"/>
  <c r="Q138" i="86"/>
  <c r="BB138" i="86"/>
  <c r="BE138" i="86"/>
  <c r="BD138" i="86" l="1"/>
  <c r="BJ138" i="86" s="1"/>
  <c r="BD137" i="86"/>
  <c r="BJ137" i="86" s="1"/>
  <c r="G1090" i="86"/>
  <c r="G1089" i="86"/>
  <c r="G1088" i="86"/>
  <c r="G1087" i="86"/>
  <c r="G1086" i="86"/>
  <c r="G1085" i="86"/>
  <c r="G1084" i="86"/>
  <c r="H1081" i="86"/>
  <c r="H1080" i="86"/>
  <c r="H1079" i="86"/>
  <c r="H1078" i="86"/>
  <c r="H1077" i="86"/>
  <c r="H1076" i="86"/>
  <c r="H1072" i="86"/>
  <c r="H1071" i="86"/>
  <c r="H1070" i="86"/>
  <c r="H1069" i="86"/>
  <c r="H1068" i="86"/>
  <c r="H1067" i="86"/>
  <c r="H1065" i="86"/>
  <c r="D129" i="83" s="1"/>
  <c r="BC1054" i="86"/>
  <c r="AG1054" i="86"/>
  <c r="Y1054" i="86"/>
  <c r="AC1054" i="86" s="1"/>
  <c r="X1054" i="86"/>
  <c r="N1054" i="86"/>
  <c r="AZ1054" i="86" s="1"/>
  <c r="M1054" i="86"/>
  <c r="BF1054" i="86" s="1"/>
  <c r="L1054" i="86"/>
  <c r="BC1053" i="86"/>
  <c r="AG1053" i="86"/>
  <c r="Y1053" i="86"/>
  <c r="X1053" i="86"/>
  <c r="N1053" i="86"/>
  <c r="AZ1053" i="86" s="1"/>
  <c r="M1053" i="86"/>
  <c r="L1053" i="86"/>
  <c r="BC1049" i="86"/>
  <c r="AG1049" i="86"/>
  <c r="Y1049" i="86"/>
  <c r="AC1049" i="86" s="1"/>
  <c r="X1049" i="86"/>
  <c r="N1049" i="86"/>
  <c r="AZ1049" i="86" s="1"/>
  <c r="M1049" i="86"/>
  <c r="L1049" i="86"/>
  <c r="BC1045" i="86"/>
  <c r="AG1045" i="86"/>
  <c r="Y1045" i="86"/>
  <c r="X1045" i="86"/>
  <c r="N1045" i="86"/>
  <c r="AZ1045" i="86" s="1"/>
  <c r="M1045" i="86"/>
  <c r="BF1045" i="86" s="1"/>
  <c r="L1045" i="86"/>
  <c r="AG1035" i="86"/>
  <c r="Y1035" i="86"/>
  <c r="X1035" i="86"/>
  <c r="N1035" i="86"/>
  <c r="AZ1035" i="86" s="1"/>
  <c r="M1035" i="86"/>
  <c r="L1035" i="86"/>
  <c r="AG1034" i="86"/>
  <c r="Y1034" i="86"/>
  <c r="X1034" i="86"/>
  <c r="N1034" i="86"/>
  <c r="AZ1034" i="86" s="1"/>
  <c r="M1034" i="86"/>
  <c r="L1034" i="86"/>
  <c r="AG1033" i="86"/>
  <c r="Y1033" i="86"/>
  <c r="AV1033" i="86" s="1"/>
  <c r="X1033" i="86"/>
  <c r="N1033" i="86"/>
  <c r="AZ1033" i="86" s="1"/>
  <c r="M1033" i="86"/>
  <c r="L1033" i="86"/>
  <c r="AG1032" i="86"/>
  <c r="Y1032" i="86"/>
  <c r="AV1032" i="86" s="1"/>
  <c r="X1032" i="86"/>
  <c r="N1032" i="86"/>
  <c r="AZ1032" i="86" s="1"/>
  <c r="M1032" i="86"/>
  <c r="L1032" i="86"/>
  <c r="AG1031" i="86"/>
  <c r="Y1031" i="86"/>
  <c r="X1031" i="86"/>
  <c r="N1031" i="86"/>
  <c r="AZ1031" i="86" s="1"/>
  <c r="M1031" i="86"/>
  <c r="L1031" i="86"/>
  <c r="AG1030" i="86"/>
  <c r="Y1030" i="86"/>
  <c r="X1030" i="86"/>
  <c r="N1030" i="86"/>
  <c r="AZ1030" i="86" s="1"/>
  <c r="M1030" i="86"/>
  <c r="L1030" i="86"/>
  <c r="AG1019" i="86"/>
  <c r="Y1019" i="86"/>
  <c r="X1019" i="86"/>
  <c r="N1019" i="86"/>
  <c r="AZ1019" i="86" s="1"/>
  <c r="M1019" i="86"/>
  <c r="L1019" i="86"/>
  <c r="AG1018" i="86"/>
  <c r="Y1018" i="86"/>
  <c r="AV1018" i="86" s="1"/>
  <c r="X1018" i="86"/>
  <c r="N1018" i="86"/>
  <c r="AZ1018" i="86" s="1"/>
  <c r="M1018" i="86"/>
  <c r="L1018" i="86"/>
  <c r="AG1017" i="86"/>
  <c r="Y1017" i="86"/>
  <c r="AV1017" i="86" s="1"/>
  <c r="X1017" i="86"/>
  <c r="N1017" i="86"/>
  <c r="AZ1017" i="86" s="1"/>
  <c r="M1017" i="86"/>
  <c r="L1017" i="86"/>
  <c r="AG1016" i="86"/>
  <c r="Y1016" i="86"/>
  <c r="X1016" i="86"/>
  <c r="N1016" i="86"/>
  <c r="AZ1016" i="86" s="1"/>
  <c r="M1016" i="86"/>
  <c r="L1016" i="86"/>
  <c r="AG1015" i="86"/>
  <c r="Y1015" i="86"/>
  <c r="AV1015" i="86" s="1"/>
  <c r="X1015" i="86"/>
  <c r="N1015" i="86"/>
  <c r="AZ1015" i="86" s="1"/>
  <c r="M1015" i="86"/>
  <c r="L1015" i="86"/>
  <c r="BC1011" i="86"/>
  <c r="AG1011" i="86"/>
  <c r="Y1011" i="86"/>
  <c r="AD1011" i="86" s="1"/>
  <c r="X1011" i="86"/>
  <c r="N1011" i="86"/>
  <c r="AZ1011" i="86" s="1"/>
  <c r="M1011" i="86"/>
  <c r="BF1011" i="86" s="1"/>
  <c r="L1011" i="86"/>
  <c r="BC1010" i="86"/>
  <c r="AG1010" i="86"/>
  <c r="Y1010" i="86"/>
  <c r="AB1010" i="86" s="1"/>
  <c r="AF1010" i="86" s="1"/>
  <c r="X1010" i="86"/>
  <c r="N1010" i="86"/>
  <c r="AZ1010" i="86" s="1"/>
  <c r="M1010" i="86"/>
  <c r="BF1010" i="86" s="1"/>
  <c r="L1010" i="86"/>
  <c r="BC1007" i="86"/>
  <c r="AG1007" i="86"/>
  <c r="Y1007" i="86"/>
  <c r="AD1007" i="86" s="1"/>
  <c r="X1007" i="86"/>
  <c r="N1007" i="86"/>
  <c r="AZ1007" i="86" s="1"/>
  <c r="M1007" i="86"/>
  <c r="BG1007" i="86" s="1"/>
  <c r="BI1007" i="86" s="1"/>
  <c r="L1007" i="86"/>
  <c r="BC1006" i="86"/>
  <c r="AG1006" i="86"/>
  <c r="Y1006" i="86"/>
  <c r="X1006" i="86"/>
  <c r="N1006" i="86"/>
  <c r="AZ1006" i="86" s="1"/>
  <c r="M1006" i="86"/>
  <c r="BG1006" i="86" s="1"/>
  <c r="BI1006" i="86" s="1"/>
  <c r="L1006" i="86"/>
  <c r="BC1005" i="86"/>
  <c r="AG1005" i="86"/>
  <c r="Y1005" i="86"/>
  <c r="AD1005" i="86" s="1"/>
  <c r="X1005" i="86"/>
  <c r="N1005" i="86"/>
  <c r="AZ1005" i="86" s="1"/>
  <c r="M1005" i="86"/>
  <c r="BG1005" i="86" s="1"/>
  <c r="BI1005" i="86" s="1"/>
  <c r="L1005" i="86"/>
  <c r="BC1004" i="86"/>
  <c r="AG1004" i="86"/>
  <c r="Y1004" i="86"/>
  <c r="AA1004" i="86" s="1"/>
  <c r="X1004" i="86"/>
  <c r="N1004" i="86"/>
  <c r="AZ1004" i="86" s="1"/>
  <c r="M1004" i="86"/>
  <c r="L1004" i="86"/>
  <c r="BC1000" i="86"/>
  <c r="AG1000" i="86"/>
  <c r="Y1000" i="86"/>
  <c r="X1000" i="86"/>
  <c r="N1000" i="86"/>
  <c r="AZ1000" i="86" s="1"/>
  <c r="M1000" i="86"/>
  <c r="L1000" i="86"/>
  <c r="BC999" i="86"/>
  <c r="AG999" i="86"/>
  <c r="Y999" i="86"/>
  <c r="X999" i="86"/>
  <c r="N999" i="86"/>
  <c r="AZ999" i="86" s="1"/>
  <c r="M999" i="86"/>
  <c r="BF999" i="86" s="1"/>
  <c r="L999" i="86"/>
  <c r="BC998" i="86"/>
  <c r="AG998" i="86"/>
  <c r="Y998" i="86"/>
  <c r="AB998" i="86" s="1"/>
  <c r="X998" i="86"/>
  <c r="N998" i="86"/>
  <c r="AZ998" i="86" s="1"/>
  <c r="M998" i="86"/>
  <c r="BG998" i="86" s="1"/>
  <c r="BI998" i="86" s="1"/>
  <c r="L998" i="86"/>
  <c r="BC997" i="86"/>
  <c r="AG997" i="86"/>
  <c r="Y997" i="86"/>
  <c r="AA997" i="86" s="1"/>
  <c r="X997" i="86"/>
  <c r="N997" i="86"/>
  <c r="AZ997" i="86" s="1"/>
  <c r="M997" i="86"/>
  <c r="L997" i="86"/>
  <c r="BC996" i="86"/>
  <c r="AG996" i="86"/>
  <c r="Y996" i="86"/>
  <c r="X996" i="86"/>
  <c r="N996" i="86"/>
  <c r="AZ996" i="86" s="1"/>
  <c r="M996" i="86"/>
  <c r="BG996" i="86" s="1"/>
  <c r="BI996" i="86" s="1"/>
  <c r="L996" i="86"/>
  <c r="BC995" i="86"/>
  <c r="AG995" i="86"/>
  <c r="Y995" i="86"/>
  <c r="X995" i="86"/>
  <c r="N995" i="86"/>
  <c r="AZ995" i="86" s="1"/>
  <c r="M995" i="86"/>
  <c r="L995" i="86"/>
  <c r="BC994" i="86"/>
  <c r="AG994" i="86"/>
  <c r="Y994" i="86"/>
  <c r="AD994" i="86" s="1"/>
  <c r="X994" i="86"/>
  <c r="N994" i="86"/>
  <c r="M994" i="86"/>
  <c r="BG994" i="86" s="1"/>
  <c r="BI994" i="86" s="1"/>
  <c r="L994" i="86"/>
  <c r="BC990" i="86"/>
  <c r="AG990" i="86"/>
  <c r="Y990" i="86"/>
  <c r="X990" i="86"/>
  <c r="N990" i="86"/>
  <c r="AZ990" i="86" s="1"/>
  <c r="M990" i="86"/>
  <c r="L990" i="86"/>
  <c r="BC987" i="86"/>
  <c r="AG987" i="86"/>
  <c r="Y987" i="86"/>
  <c r="AD987" i="86" s="1"/>
  <c r="X987" i="86"/>
  <c r="N987" i="86"/>
  <c r="AZ987" i="86" s="1"/>
  <c r="M987" i="86"/>
  <c r="L987" i="86"/>
  <c r="BC986" i="86"/>
  <c r="AG986" i="86"/>
  <c r="Y986" i="86"/>
  <c r="X986" i="86"/>
  <c r="N986" i="86"/>
  <c r="AZ986" i="86" s="1"/>
  <c r="M986" i="86"/>
  <c r="BG986" i="86" s="1"/>
  <c r="BI986" i="86" s="1"/>
  <c r="L986" i="86"/>
  <c r="BC985" i="86"/>
  <c r="AG985" i="86"/>
  <c r="Y985" i="86"/>
  <c r="AA985" i="86" s="1"/>
  <c r="X985" i="86"/>
  <c r="N985" i="86"/>
  <c r="AZ985" i="86" s="1"/>
  <c r="M985" i="86"/>
  <c r="BF985" i="86" s="1"/>
  <c r="L985" i="86"/>
  <c r="BC984" i="86"/>
  <c r="AG984" i="86"/>
  <c r="Y984" i="86"/>
  <c r="X984" i="86"/>
  <c r="N984" i="86"/>
  <c r="AZ984" i="86" s="1"/>
  <c r="M984" i="86"/>
  <c r="BG984" i="86" s="1"/>
  <c r="BI984" i="86" s="1"/>
  <c r="L984" i="86"/>
  <c r="BC983" i="86"/>
  <c r="AG983" i="86"/>
  <c r="Y983" i="86"/>
  <c r="X983" i="86"/>
  <c r="N983" i="86"/>
  <c r="M983" i="86"/>
  <c r="BF983" i="86" s="1"/>
  <c r="L983" i="86"/>
  <c r="BC967" i="86"/>
  <c r="AG967" i="86"/>
  <c r="Y967" i="86"/>
  <c r="X967" i="86"/>
  <c r="N967" i="86"/>
  <c r="AZ967" i="86" s="1"/>
  <c r="M967" i="86"/>
  <c r="BG967" i="86" s="1"/>
  <c r="BI967" i="86" s="1"/>
  <c r="L967" i="86"/>
  <c r="BC966" i="86"/>
  <c r="AG966" i="86"/>
  <c r="Y966" i="86"/>
  <c r="X966" i="86"/>
  <c r="N966" i="86"/>
  <c r="AZ966" i="86" s="1"/>
  <c r="M966" i="86"/>
  <c r="L966" i="86"/>
  <c r="BC965" i="86"/>
  <c r="AG965" i="86"/>
  <c r="Y965" i="86"/>
  <c r="AC965" i="86" s="1"/>
  <c r="X965" i="86"/>
  <c r="N965" i="86"/>
  <c r="AZ965" i="86" s="1"/>
  <c r="M965" i="86"/>
  <c r="BG965" i="86" s="1"/>
  <c r="BI965" i="86" s="1"/>
  <c r="L965" i="86"/>
  <c r="BC962" i="86"/>
  <c r="AG962" i="86"/>
  <c r="Y962" i="86"/>
  <c r="AB962" i="86" s="1"/>
  <c r="AF962" i="86" s="1"/>
  <c r="X962" i="86"/>
  <c r="N962" i="86"/>
  <c r="AZ962" i="86" s="1"/>
  <c r="M962" i="86"/>
  <c r="BF962" i="86" s="1"/>
  <c r="L962" i="86"/>
  <c r="BC961" i="86"/>
  <c r="AG961" i="86"/>
  <c r="Y961" i="86"/>
  <c r="AV961" i="86" s="1"/>
  <c r="X961" i="86"/>
  <c r="N961" i="86"/>
  <c r="AZ961" i="86" s="1"/>
  <c r="M961" i="86"/>
  <c r="BF961" i="86" s="1"/>
  <c r="L961" i="86"/>
  <c r="BC960" i="86"/>
  <c r="AG960" i="86"/>
  <c r="Y960" i="86"/>
  <c r="AA960" i="86" s="1"/>
  <c r="X960" i="86"/>
  <c r="N960" i="86"/>
  <c r="AZ960" i="86" s="1"/>
  <c r="M960" i="86"/>
  <c r="L960" i="86"/>
  <c r="BC959" i="86"/>
  <c r="AG959" i="86"/>
  <c r="Y959" i="86"/>
  <c r="AV959" i="86" s="1"/>
  <c r="X959" i="86"/>
  <c r="N959" i="86"/>
  <c r="AZ959" i="86" s="1"/>
  <c r="M959" i="86"/>
  <c r="L959" i="86"/>
  <c r="BC958" i="86"/>
  <c r="AG958" i="86"/>
  <c r="Y958" i="86"/>
  <c r="AB958" i="86" s="1"/>
  <c r="AF958" i="86" s="1"/>
  <c r="X958" i="86"/>
  <c r="N958" i="86"/>
  <c r="M958" i="86"/>
  <c r="BG958" i="86" s="1"/>
  <c r="BI958" i="86" s="1"/>
  <c r="L958" i="86"/>
  <c r="BC957" i="86"/>
  <c r="AG957" i="86"/>
  <c r="Y957" i="86"/>
  <c r="AV957" i="86" s="1"/>
  <c r="X957" i="86"/>
  <c r="N957" i="86"/>
  <c r="AZ957" i="86" s="1"/>
  <c r="M957" i="86"/>
  <c r="L957" i="86"/>
  <c r="BC956" i="86"/>
  <c r="AG956" i="86"/>
  <c r="Y956" i="86"/>
  <c r="AB956" i="86" s="1"/>
  <c r="AF956" i="86" s="1"/>
  <c r="X956" i="86"/>
  <c r="N956" i="86"/>
  <c r="AZ956" i="86" s="1"/>
  <c r="M956" i="86"/>
  <c r="BG956" i="86" s="1"/>
  <c r="BI956" i="86" s="1"/>
  <c r="L956" i="86"/>
  <c r="BC955" i="86"/>
  <c r="AG955" i="86"/>
  <c r="Y955" i="86"/>
  <c r="AD955" i="86" s="1"/>
  <c r="X955" i="86"/>
  <c r="N955" i="86"/>
  <c r="AZ955" i="86" s="1"/>
  <c r="M955" i="86"/>
  <c r="L955" i="86"/>
  <c r="BC954" i="86"/>
  <c r="AG954" i="86"/>
  <c r="Y954" i="86"/>
  <c r="AB954" i="86" s="1"/>
  <c r="AF954" i="86" s="1"/>
  <c r="X954" i="86"/>
  <c r="N954" i="86"/>
  <c r="AZ954" i="86" s="1"/>
  <c r="M954" i="86"/>
  <c r="BG954" i="86" s="1"/>
  <c r="BI954" i="86" s="1"/>
  <c r="L954" i="86"/>
  <c r="BC953" i="86"/>
  <c r="AG953" i="86"/>
  <c r="Y953" i="86"/>
  <c r="AD953" i="86" s="1"/>
  <c r="X953" i="86"/>
  <c r="N953" i="86"/>
  <c r="AZ953" i="86" s="1"/>
  <c r="M953" i="86"/>
  <c r="BF953" i="86" s="1"/>
  <c r="L953" i="86"/>
  <c r="BC950" i="86"/>
  <c r="AG950" i="86"/>
  <c r="Y950" i="86"/>
  <c r="AB950" i="86" s="1"/>
  <c r="AF950" i="86" s="1"/>
  <c r="X950" i="86"/>
  <c r="N950" i="86"/>
  <c r="AZ950" i="86" s="1"/>
  <c r="M950" i="86"/>
  <c r="BG950" i="86" s="1"/>
  <c r="BI950" i="86" s="1"/>
  <c r="L950" i="86"/>
  <c r="BC949" i="86"/>
  <c r="AG949" i="86"/>
  <c r="Y949" i="86"/>
  <c r="AD949" i="86" s="1"/>
  <c r="X949" i="86"/>
  <c r="N949" i="86"/>
  <c r="AZ949" i="86" s="1"/>
  <c r="M949" i="86"/>
  <c r="L949" i="86"/>
  <c r="BC948" i="86"/>
  <c r="AG948" i="86"/>
  <c r="Y948" i="86"/>
  <c r="AB948" i="86" s="1"/>
  <c r="X948" i="86"/>
  <c r="N948" i="86"/>
  <c r="AZ948" i="86" s="1"/>
  <c r="M948" i="86"/>
  <c r="BF948" i="86" s="1"/>
  <c r="L948" i="86"/>
  <c r="BC947" i="86"/>
  <c r="AG947" i="86"/>
  <c r="Y947" i="86"/>
  <c r="X947" i="86"/>
  <c r="N947" i="86"/>
  <c r="AZ947" i="86" s="1"/>
  <c r="M947" i="86"/>
  <c r="BF947" i="86" s="1"/>
  <c r="L947" i="86"/>
  <c r="BC943" i="86"/>
  <c r="AG943" i="86"/>
  <c r="Y943" i="86"/>
  <c r="AB943" i="86" s="1"/>
  <c r="X943" i="86"/>
  <c r="N943" i="86"/>
  <c r="AZ943" i="86" s="1"/>
  <c r="M943" i="86"/>
  <c r="BF943" i="86" s="1"/>
  <c r="L943" i="86"/>
  <c r="BC940" i="86"/>
  <c r="AG940" i="86"/>
  <c r="Y940" i="86"/>
  <c r="X940" i="86"/>
  <c r="N940" i="86"/>
  <c r="AZ940" i="86" s="1"/>
  <c r="M940" i="86"/>
  <c r="L940" i="86"/>
  <c r="BC939" i="86"/>
  <c r="AG939" i="86"/>
  <c r="Y939" i="86"/>
  <c r="AB939" i="86" s="1"/>
  <c r="AF939" i="86" s="1"/>
  <c r="X939" i="86"/>
  <c r="N939" i="86"/>
  <c r="AZ939" i="86" s="1"/>
  <c r="M939" i="86"/>
  <c r="BG939" i="86" s="1"/>
  <c r="BI939" i="86" s="1"/>
  <c r="L939" i="86"/>
  <c r="BC938" i="86"/>
  <c r="AG938" i="86"/>
  <c r="Y938" i="86"/>
  <c r="X938" i="86"/>
  <c r="N938" i="86"/>
  <c r="AZ938" i="86" s="1"/>
  <c r="M938" i="86"/>
  <c r="BG938" i="86" s="1"/>
  <c r="BI938" i="86" s="1"/>
  <c r="L938" i="86"/>
  <c r="BC937" i="86"/>
  <c r="AG937" i="86"/>
  <c r="Y937" i="86"/>
  <c r="AV937" i="86" s="1"/>
  <c r="AY937" i="86" s="1"/>
  <c r="X937" i="86"/>
  <c r="N937" i="86"/>
  <c r="AZ937" i="86" s="1"/>
  <c r="M937" i="86"/>
  <c r="BF937" i="86" s="1"/>
  <c r="L937" i="86"/>
  <c r="BC936" i="86"/>
  <c r="AG936" i="86"/>
  <c r="Y936" i="86"/>
  <c r="X936" i="86"/>
  <c r="N936" i="86"/>
  <c r="AZ936" i="86" s="1"/>
  <c r="M936" i="86"/>
  <c r="BG936" i="86" s="1"/>
  <c r="BI936" i="86" s="1"/>
  <c r="L936" i="86"/>
  <c r="BC935" i="86"/>
  <c r="AG935" i="86"/>
  <c r="Y935" i="86"/>
  <c r="X935" i="86"/>
  <c r="N935" i="86"/>
  <c r="AZ935" i="86" s="1"/>
  <c r="M935" i="86"/>
  <c r="BF935" i="86" s="1"/>
  <c r="L935" i="86"/>
  <c r="BC934" i="86"/>
  <c r="AG934" i="86"/>
  <c r="Y934" i="86"/>
  <c r="X934" i="86"/>
  <c r="N934" i="86"/>
  <c r="AZ934" i="86" s="1"/>
  <c r="M934" i="86"/>
  <c r="BG934" i="86" s="1"/>
  <c r="BI934" i="86" s="1"/>
  <c r="L934" i="86"/>
  <c r="BC930" i="86"/>
  <c r="AG930" i="86"/>
  <c r="Y930" i="86"/>
  <c r="AV930" i="86" s="1"/>
  <c r="AY930" i="86" s="1"/>
  <c r="X930" i="86"/>
  <c r="N930" i="86"/>
  <c r="AZ930" i="86" s="1"/>
  <c r="M930" i="86"/>
  <c r="BF930" i="86" s="1"/>
  <c r="L930" i="86"/>
  <c r="BC929" i="86"/>
  <c r="AG929" i="86"/>
  <c r="Y929" i="86"/>
  <c r="X929" i="86"/>
  <c r="N929" i="86"/>
  <c r="AZ929" i="86" s="1"/>
  <c r="M929" i="86"/>
  <c r="L929" i="86"/>
  <c r="BC928" i="86"/>
  <c r="AG928" i="86"/>
  <c r="Y928" i="86"/>
  <c r="AV928" i="86" s="1"/>
  <c r="X928" i="86"/>
  <c r="N928" i="86"/>
  <c r="AZ928" i="86" s="1"/>
  <c r="M928" i="86"/>
  <c r="BG928" i="86" s="1"/>
  <c r="BI928" i="86" s="1"/>
  <c r="L928" i="86"/>
  <c r="BC927" i="86"/>
  <c r="AG927" i="86"/>
  <c r="Y927" i="86"/>
  <c r="AA927" i="86" s="1"/>
  <c r="X927" i="86"/>
  <c r="N927" i="86"/>
  <c r="AZ927" i="86" s="1"/>
  <c r="M927" i="86"/>
  <c r="L927" i="86"/>
  <c r="BC926" i="86"/>
  <c r="AG926" i="86"/>
  <c r="Y926" i="86"/>
  <c r="AC926" i="86" s="1"/>
  <c r="X926" i="86"/>
  <c r="N926" i="86"/>
  <c r="AZ926" i="86" s="1"/>
  <c r="M926" i="86"/>
  <c r="BG926" i="86" s="1"/>
  <c r="BI926" i="86" s="1"/>
  <c r="L926" i="86"/>
  <c r="BC925" i="86"/>
  <c r="AG925" i="86"/>
  <c r="Y925" i="86"/>
  <c r="X925" i="86"/>
  <c r="N925" i="86"/>
  <c r="AZ925" i="86" s="1"/>
  <c r="M925" i="86"/>
  <c r="BG925" i="86" s="1"/>
  <c r="BI925" i="86" s="1"/>
  <c r="L925" i="86"/>
  <c r="BC924" i="86"/>
  <c r="AG924" i="86"/>
  <c r="Y924" i="86"/>
  <c r="AB924" i="86" s="1"/>
  <c r="X924" i="86"/>
  <c r="N924" i="86"/>
  <c r="AZ924" i="86" s="1"/>
  <c r="M924" i="86"/>
  <c r="BG924" i="86" s="1"/>
  <c r="BI924" i="86" s="1"/>
  <c r="L924" i="86"/>
  <c r="BC920" i="86"/>
  <c r="AG920" i="86"/>
  <c r="Y920" i="86"/>
  <c r="AD920" i="86" s="1"/>
  <c r="X920" i="86"/>
  <c r="N920" i="86"/>
  <c r="M920" i="86"/>
  <c r="BG920" i="86" s="1"/>
  <c r="BI920" i="86" s="1"/>
  <c r="L920" i="86"/>
  <c r="BC919" i="86"/>
  <c r="AG919" i="86"/>
  <c r="Y919" i="86"/>
  <c r="AC919" i="86" s="1"/>
  <c r="X919" i="86"/>
  <c r="N919" i="86"/>
  <c r="AZ919" i="86" s="1"/>
  <c r="M919" i="86"/>
  <c r="BG919" i="86" s="1"/>
  <c r="BI919" i="86" s="1"/>
  <c r="L919" i="86"/>
  <c r="BC916" i="86"/>
  <c r="AG916" i="86"/>
  <c r="Y916" i="86"/>
  <c r="AD916" i="86" s="1"/>
  <c r="X916" i="86"/>
  <c r="N916" i="86"/>
  <c r="M916" i="86"/>
  <c r="L916" i="86"/>
  <c r="BC915" i="86"/>
  <c r="AG915" i="86"/>
  <c r="Y915" i="86"/>
  <c r="AV915" i="86" s="1"/>
  <c r="AY915" i="86" s="1"/>
  <c r="X915" i="86"/>
  <c r="N915" i="86"/>
  <c r="AZ915" i="86" s="1"/>
  <c r="M915" i="86"/>
  <c r="BG915" i="86" s="1"/>
  <c r="BI915" i="86" s="1"/>
  <c r="L915" i="86"/>
  <c r="BC914" i="86"/>
  <c r="AG914" i="86"/>
  <c r="Y914" i="86"/>
  <c r="AD914" i="86" s="1"/>
  <c r="X914" i="86"/>
  <c r="N914" i="86"/>
  <c r="AZ914" i="86" s="1"/>
  <c r="M914" i="86"/>
  <c r="BF914" i="86" s="1"/>
  <c r="L914" i="86"/>
  <c r="BC913" i="86"/>
  <c r="AG913" i="86"/>
  <c r="Y913" i="86"/>
  <c r="X913" i="86"/>
  <c r="N913" i="86"/>
  <c r="M913" i="86"/>
  <c r="BF913" i="86" s="1"/>
  <c r="L913" i="86"/>
  <c r="BC912" i="86"/>
  <c r="AG912" i="86"/>
  <c r="Y912" i="86"/>
  <c r="AC912" i="86" s="1"/>
  <c r="X912" i="86"/>
  <c r="N912" i="86"/>
  <c r="AZ912" i="86" s="1"/>
  <c r="M912" i="86"/>
  <c r="BG912" i="86" s="1"/>
  <c r="BI912" i="86" s="1"/>
  <c r="L912" i="86"/>
  <c r="BC911" i="86"/>
  <c r="AG911" i="86"/>
  <c r="Y911" i="86"/>
  <c r="AA911" i="86" s="1"/>
  <c r="X911" i="86"/>
  <c r="N911" i="86"/>
  <c r="M911" i="86"/>
  <c r="L911" i="86"/>
  <c r="BC910" i="86"/>
  <c r="AG910" i="86"/>
  <c r="Y910" i="86"/>
  <c r="X910" i="86"/>
  <c r="N910" i="86"/>
  <c r="AZ910" i="86" s="1"/>
  <c r="M910" i="86"/>
  <c r="BG910" i="86" s="1"/>
  <c r="BI910" i="86" s="1"/>
  <c r="L910" i="86"/>
  <c r="BB906" i="86"/>
  <c r="AG906" i="86"/>
  <c r="Y906" i="86"/>
  <c r="AB906" i="86" s="1"/>
  <c r="AF906" i="86" s="1"/>
  <c r="X906" i="86"/>
  <c r="N906" i="86"/>
  <c r="M906" i="86"/>
  <c r="BF906" i="86" s="1"/>
  <c r="BG906" i="86" s="1"/>
  <c r="BI906" i="86" s="1"/>
  <c r="L906" i="86"/>
  <c r="BB905" i="86"/>
  <c r="AG905" i="86"/>
  <c r="Y905" i="86"/>
  <c r="AC905" i="86" s="1"/>
  <c r="X905" i="86"/>
  <c r="N905" i="86"/>
  <c r="AZ905" i="86" s="1"/>
  <c r="M905" i="86"/>
  <c r="L905" i="86"/>
  <c r="BB904" i="86"/>
  <c r="AG904" i="86"/>
  <c r="Y904" i="86"/>
  <c r="X904" i="86"/>
  <c r="N904" i="86"/>
  <c r="M904" i="86"/>
  <c r="BF904" i="86" s="1"/>
  <c r="BG904" i="86" s="1"/>
  <c r="BI904" i="86" s="1"/>
  <c r="L904" i="86"/>
  <c r="BB903" i="86"/>
  <c r="AG903" i="86"/>
  <c r="Y903" i="86"/>
  <c r="AV903" i="86" s="1"/>
  <c r="X903" i="86"/>
  <c r="N903" i="86"/>
  <c r="AZ903" i="86" s="1"/>
  <c r="M903" i="86"/>
  <c r="L903" i="86"/>
  <c r="BB902" i="86"/>
  <c r="AG902" i="86"/>
  <c r="Y902" i="86"/>
  <c r="AV902" i="86" s="1"/>
  <c r="X902" i="86"/>
  <c r="N902" i="86"/>
  <c r="M902" i="86"/>
  <c r="BF902" i="86" s="1"/>
  <c r="BG902" i="86" s="1"/>
  <c r="BI902" i="86" s="1"/>
  <c r="L902" i="86"/>
  <c r="BB901" i="86"/>
  <c r="AG901" i="86"/>
  <c r="Y901" i="86"/>
  <c r="AC901" i="86" s="1"/>
  <c r="X901" i="86"/>
  <c r="N901" i="86"/>
  <c r="AZ901" i="86" s="1"/>
  <c r="M901" i="86"/>
  <c r="L901" i="86"/>
  <c r="BB900" i="86"/>
  <c r="AG900" i="86"/>
  <c r="Y900" i="86"/>
  <c r="X900" i="86"/>
  <c r="N900" i="86"/>
  <c r="M900" i="86"/>
  <c r="BF900" i="86" s="1"/>
  <c r="BG900" i="86" s="1"/>
  <c r="BI900" i="86" s="1"/>
  <c r="L900" i="86"/>
  <c r="BB899" i="86"/>
  <c r="AG899" i="86"/>
  <c r="Y899" i="86"/>
  <c r="AV899" i="86" s="1"/>
  <c r="X899" i="86"/>
  <c r="N899" i="86"/>
  <c r="AZ899" i="86" s="1"/>
  <c r="M899" i="86"/>
  <c r="L899" i="86"/>
  <c r="BB898" i="86"/>
  <c r="AG898" i="86"/>
  <c r="Y898" i="86"/>
  <c r="X898" i="86"/>
  <c r="N898" i="86"/>
  <c r="M898" i="86"/>
  <c r="BF898" i="86" s="1"/>
  <c r="BG898" i="86" s="1"/>
  <c r="BI898" i="86" s="1"/>
  <c r="L898" i="86"/>
  <c r="BC897" i="86"/>
  <c r="AG897" i="86"/>
  <c r="Y897" i="86"/>
  <c r="AV897" i="86" s="1"/>
  <c r="X897" i="86"/>
  <c r="N897" i="86"/>
  <c r="AZ897" i="86" s="1"/>
  <c r="M897" i="86"/>
  <c r="L897" i="86"/>
  <c r="BC896" i="86"/>
  <c r="AG896" i="86"/>
  <c r="Y896" i="86"/>
  <c r="X896" i="86"/>
  <c r="N896" i="86"/>
  <c r="AZ896" i="86" s="1"/>
  <c r="M896" i="86"/>
  <c r="BF896" i="86" s="1"/>
  <c r="BG896" i="86" s="1"/>
  <c r="BI896" i="86" s="1"/>
  <c r="L896" i="86"/>
  <c r="BC895" i="86"/>
  <c r="AG895" i="86"/>
  <c r="Y895" i="86"/>
  <c r="AC895" i="86" s="1"/>
  <c r="X895" i="86"/>
  <c r="N895" i="86"/>
  <c r="AZ895" i="86" s="1"/>
  <c r="M895" i="86"/>
  <c r="BF895" i="86" s="1"/>
  <c r="L895" i="86"/>
  <c r="BC894" i="86"/>
  <c r="AG894" i="86"/>
  <c r="Y894" i="86"/>
  <c r="AB894" i="86" s="1"/>
  <c r="AF894" i="86" s="1"/>
  <c r="X894" i="86"/>
  <c r="N894" i="86"/>
  <c r="AZ894" i="86" s="1"/>
  <c r="M894" i="86"/>
  <c r="BF894" i="86" s="1"/>
  <c r="BG894" i="86" s="1"/>
  <c r="BI894" i="86" s="1"/>
  <c r="L894" i="86"/>
  <c r="BC893" i="86"/>
  <c r="AG893" i="86"/>
  <c r="Y893" i="86"/>
  <c r="X893" i="86"/>
  <c r="N893" i="86"/>
  <c r="AZ893" i="86" s="1"/>
  <c r="M893" i="86"/>
  <c r="L893" i="86"/>
  <c r="BC892" i="86"/>
  <c r="AG892" i="86"/>
  <c r="Y892" i="86"/>
  <c r="X892" i="86"/>
  <c r="N892" i="86"/>
  <c r="M892" i="86"/>
  <c r="L892" i="86"/>
  <c r="BC891" i="86"/>
  <c r="AG891" i="86"/>
  <c r="Y891" i="86"/>
  <c r="AV891" i="86" s="1"/>
  <c r="X891" i="86"/>
  <c r="N891" i="86"/>
  <c r="AZ891" i="86" s="1"/>
  <c r="M891" i="86"/>
  <c r="L891" i="86"/>
  <c r="BC890" i="86"/>
  <c r="AG890" i="86"/>
  <c r="Y890" i="86"/>
  <c r="X890" i="86"/>
  <c r="N890" i="86"/>
  <c r="AZ890" i="86" s="1"/>
  <c r="M890" i="86"/>
  <c r="L890" i="86"/>
  <c r="BC889" i="86"/>
  <c r="AG889" i="86"/>
  <c r="Y889" i="86"/>
  <c r="AD889" i="86" s="1"/>
  <c r="X889" i="86"/>
  <c r="N889" i="86"/>
  <c r="AZ889" i="86" s="1"/>
  <c r="M889" i="86"/>
  <c r="L889" i="86"/>
  <c r="BC888" i="86"/>
  <c r="AG888" i="86"/>
  <c r="Y888" i="86"/>
  <c r="X888" i="86"/>
  <c r="N888" i="86"/>
  <c r="AZ888" i="86" s="1"/>
  <c r="M888" i="86"/>
  <c r="L888" i="86"/>
  <c r="BC887" i="86"/>
  <c r="AG887" i="86"/>
  <c r="Y887" i="86"/>
  <c r="AC887" i="86" s="1"/>
  <c r="X887" i="86"/>
  <c r="N887" i="86"/>
  <c r="AZ887" i="86" s="1"/>
  <c r="M887" i="86"/>
  <c r="BG887" i="86" s="1"/>
  <c r="BI887" i="86" s="1"/>
  <c r="L887" i="86"/>
  <c r="BC886" i="86"/>
  <c r="AG886" i="86"/>
  <c r="Y886" i="86"/>
  <c r="X886" i="86"/>
  <c r="N886" i="86"/>
  <c r="M886" i="86"/>
  <c r="L886" i="86"/>
  <c r="BC885" i="86"/>
  <c r="AG885" i="86"/>
  <c r="Y885" i="86"/>
  <c r="AV885" i="86" s="1"/>
  <c r="AY885" i="86" s="1"/>
  <c r="X885" i="86"/>
  <c r="N885" i="86"/>
  <c r="AZ885" i="86" s="1"/>
  <c r="M885" i="86"/>
  <c r="BG885" i="86" s="1"/>
  <c r="BI885" i="86" s="1"/>
  <c r="L885" i="86"/>
  <c r="BC884" i="86"/>
  <c r="AG884" i="86"/>
  <c r="Y884" i="86"/>
  <c r="AC884" i="86" s="1"/>
  <c r="X884" i="86"/>
  <c r="N884" i="86"/>
  <c r="M884" i="86"/>
  <c r="L884" i="86"/>
  <c r="BC883" i="86"/>
  <c r="AG883" i="86"/>
  <c r="Y883" i="86"/>
  <c r="AV883" i="86" s="1"/>
  <c r="X883" i="86"/>
  <c r="N883" i="86"/>
  <c r="AZ883" i="86" s="1"/>
  <c r="M883" i="86"/>
  <c r="L883" i="86"/>
  <c r="BC882" i="86"/>
  <c r="AG882" i="86"/>
  <c r="Y882" i="86"/>
  <c r="AV882" i="86" s="1"/>
  <c r="AX882" i="86" s="1"/>
  <c r="X882" i="86"/>
  <c r="N882" i="86"/>
  <c r="AZ882" i="86" s="1"/>
  <c r="M882" i="86"/>
  <c r="L882" i="86"/>
  <c r="BC879" i="86"/>
  <c r="AG879" i="86"/>
  <c r="Y879" i="86"/>
  <c r="AC879" i="86" s="1"/>
  <c r="X879" i="86"/>
  <c r="N879" i="86"/>
  <c r="AZ879" i="86" s="1"/>
  <c r="M879" i="86"/>
  <c r="BF879" i="86" s="1"/>
  <c r="L879" i="86"/>
  <c r="BC878" i="86"/>
  <c r="AG878" i="86"/>
  <c r="Y878" i="86"/>
  <c r="X878" i="86"/>
  <c r="N878" i="86"/>
  <c r="AZ878" i="86" s="1"/>
  <c r="M878" i="86"/>
  <c r="BF878" i="86" s="1"/>
  <c r="L878" i="86"/>
  <c r="BC877" i="86"/>
  <c r="AG877" i="86"/>
  <c r="Y877" i="86"/>
  <c r="X877" i="86"/>
  <c r="N877" i="86"/>
  <c r="AZ877" i="86" s="1"/>
  <c r="M877" i="86"/>
  <c r="L877" i="86"/>
  <c r="BC876" i="86"/>
  <c r="AG876" i="86"/>
  <c r="Y876" i="86"/>
  <c r="AV876" i="86" s="1"/>
  <c r="AY876" i="86" s="1"/>
  <c r="X876" i="86"/>
  <c r="N876" i="86"/>
  <c r="AZ876" i="86" s="1"/>
  <c r="M876" i="86"/>
  <c r="L876" i="86"/>
  <c r="BC873" i="86"/>
  <c r="AG873" i="86"/>
  <c r="Y873" i="86"/>
  <c r="AC873" i="86" s="1"/>
  <c r="X873" i="86"/>
  <c r="N873" i="86"/>
  <c r="AZ873" i="86" s="1"/>
  <c r="M873" i="86"/>
  <c r="L873" i="86"/>
  <c r="BC872" i="86"/>
  <c r="AG872" i="86"/>
  <c r="Y872" i="86"/>
  <c r="AV872" i="86" s="1"/>
  <c r="X872" i="86"/>
  <c r="N872" i="86"/>
  <c r="AZ872" i="86" s="1"/>
  <c r="M872" i="86"/>
  <c r="L872" i="86"/>
  <c r="BC871" i="86"/>
  <c r="AG871" i="86"/>
  <c r="Y871" i="86"/>
  <c r="AA871" i="86" s="1"/>
  <c r="X871" i="86"/>
  <c r="N871" i="86"/>
  <c r="AZ871" i="86" s="1"/>
  <c r="M871" i="86"/>
  <c r="BF871" i="86" s="1"/>
  <c r="L871" i="86"/>
  <c r="BC870" i="86"/>
  <c r="AG870" i="86"/>
  <c r="Y870" i="86"/>
  <c r="X870" i="86"/>
  <c r="N870" i="86"/>
  <c r="AZ870" i="86" s="1"/>
  <c r="M870" i="86"/>
  <c r="L870" i="86"/>
  <c r="BC869" i="86"/>
  <c r="AG869" i="86"/>
  <c r="Y869" i="86"/>
  <c r="AA869" i="86" s="1"/>
  <c r="X869" i="86"/>
  <c r="N869" i="86"/>
  <c r="AZ869" i="86" s="1"/>
  <c r="M869" i="86"/>
  <c r="BF869" i="86" s="1"/>
  <c r="L869" i="86"/>
  <c r="BC868" i="86"/>
  <c r="AG868" i="86"/>
  <c r="Y868" i="86"/>
  <c r="AC868" i="86" s="1"/>
  <c r="X868" i="86"/>
  <c r="N868" i="86"/>
  <c r="AZ868" i="86" s="1"/>
  <c r="M868" i="86"/>
  <c r="BF868" i="86" s="1"/>
  <c r="L868" i="86"/>
  <c r="BC867" i="86"/>
  <c r="AG867" i="86"/>
  <c r="Y867" i="86"/>
  <c r="AV867" i="86" s="1"/>
  <c r="AY867" i="86" s="1"/>
  <c r="X867" i="86"/>
  <c r="N867" i="86"/>
  <c r="AZ867" i="86" s="1"/>
  <c r="M867" i="86"/>
  <c r="BF867" i="86" s="1"/>
  <c r="L867" i="86"/>
  <c r="BC866" i="86"/>
  <c r="AG866" i="86"/>
  <c r="Y866" i="86"/>
  <c r="AC866" i="86" s="1"/>
  <c r="X866" i="86"/>
  <c r="N866" i="86"/>
  <c r="AZ866" i="86" s="1"/>
  <c r="M866" i="86"/>
  <c r="BF866" i="86" s="1"/>
  <c r="L866" i="86"/>
  <c r="BC863" i="86"/>
  <c r="AG863" i="86"/>
  <c r="Y863" i="86"/>
  <c r="X863" i="86"/>
  <c r="N863" i="86"/>
  <c r="AZ863" i="86" s="1"/>
  <c r="M863" i="86"/>
  <c r="BF863" i="86" s="1"/>
  <c r="L863" i="86"/>
  <c r="BC862" i="86"/>
  <c r="AG862" i="86"/>
  <c r="Y862" i="86"/>
  <c r="AA862" i="86" s="1"/>
  <c r="X862" i="86"/>
  <c r="N862" i="86"/>
  <c r="AZ862" i="86" s="1"/>
  <c r="M862" i="86"/>
  <c r="BF862" i="86" s="1"/>
  <c r="L862" i="86"/>
  <c r="BC859" i="86"/>
  <c r="AG859" i="86"/>
  <c r="Y859" i="86"/>
  <c r="AV859" i="86" s="1"/>
  <c r="X859" i="86"/>
  <c r="N859" i="86"/>
  <c r="AZ859" i="86" s="1"/>
  <c r="M859" i="86"/>
  <c r="BF859" i="86" s="1"/>
  <c r="L859" i="86"/>
  <c r="BC858" i="86"/>
  <c r="AG858" i="86"/>
  <c r="Y858" i="86"/>
  <c r="AC858" i="86" s="1"/>
  <c r="X858" i="86"/>
  <c r="N858" i="86"/>
  <c r="AZ858" i="86" s="1"/>
  <c r="M858" i="86"/>
  <c r="BF858" i="86" s="1"/>
  <c r="L858" i="86"/>
  <c r="BC854" i="86"/>
  <c r="AG854" i="86"/>
  <c r="Y854" i="86"/>
  <c r="AC854" i="86" s="1"/>
  <c r="X854" i="86"/>
  <c r="N854" i="86"/>
  <c r="AZ854" i="86" s="1"/>
  <c r="M854" i="86"/>
  <c r="L854" i="86"/>
  <c r="BC851" i="86"/>
  <c r="AG851" i="86"/>
  <c r="Y851" i="86"/>
  <c r="AC851" i="86" s="1"/>
  <c r="X851" i="86"/>
  <c r="N851" i="86"/>
  <c r="AZ851" i="86" s="1"/>
  <c r="M851" i="86"/>
  <c r="L851" i="86"/>
  <c r="BC850" i="86"/>
  <c r="AG850" i="86"/>
  <c r="Y850" i="86"/>
  <c r="X850" i="86"/>
  <c r="N850" i="86"/>
  <c r="AZ850" i="86" s="1"/>
  <c r="M850" i="86"/>
  <c r="L850" i="86"/>
  <c r="BC849" i="86"/>
  <c r="AG849" i="86"/>
  <c r="Y849" i="86"/>
  <c r="AC849" i="86" s="1"/>
  <c r="X849" i="86"/>
  <c r="N849" i="86"/>
  <c r="AZ849" i="86" s="1"/>
  <c r="M849" i="86"/>
  <c r="L849" i="86"/>
  <c r="BC848" i="86"/>
  <c r="AG848" i="86"/>
  <c r="Y848" i="86"/>
  <c r="AV848" i="86" s="1"/>
  <c r="X848" i="86"/>
  <c r="N848" i="86"/>
  <c r="AZ848" i="86" s="1"/>
  <c r="M848" i="86"/>
  <c r="BF848" i="86" s="1"/>
  <c r="L848" i="86"/>
  <c r="BC847" i="86"/>
  <c r="AG847" i="86"/>
  <c r="Y847" i="86"/>
  <c r="AV847" i="86" s="1"/>
  <c r="AX847" i="86" s="1"/>
  <c r="X847" i="86"/>
  <c r="N847" i="86"/>
  <c r="AZ847" i="86" s="1"/>
  <c r="M847" i="86"/>
  <c r="L847" i="86"/>
  <c r="BC846" i="86"/>
  <c r="AG846" i="86"/>
  <c r="Y846" i="86"/>
  <c r="X846" i="86"/>
  <c r="N846" i="86"/>
  <c r="AZ846" i="86" s="1"/>
  <c r="M846" i="86"/>
  <c r="BF846" i="86" s="1"/>
  <c r="L846" i="86"/>
  <c r="BC842" i="86"/>
  <c r="AG842" i="86"/>
  <c r="Y842" i="86"/>
  <c r="AV842" i="86" s="1"/>
  <c r="AY842" i="86" s="1"/>
  <c r="X842" i="86"/>
  <c r="N842" i="86"/>
  <c r="AZ842" i="86" s="1"/>
  <c r="M842" i="86"/>
  <c r="BG842" i="86" s="1"/>
  <c r="BI842" i="86" s="1"/>
  <c r="L842" i="86"/>
  <c r="BC841" i="86"/>
  <c r="AG841" i="86"/>
  <c r="Y841" i="86"/>
  <c r="AV841" i="86" s="1"/>
  <c r="X841" i="86"/>
  <c r="N841" i="86"/>
  <c r="AZ841" i="86" s="1"/>
  <c r="M841" i="86"/>
  <c r="L841" i="86"/>
  <c r="BC840" i="86"/>
  <c r="AG840" i="86"/>
  <c r="Y840" i="86"/>
  <c r="AB840" i="86" s="1"/>
  <c r="AF840" i="86" s="1"/>
  <c r="X840" i="86"/>
  <c r="N840" i="86"/>
  <c r="M840" i="86"/>
  <c r="BG840" i="86" s="1"/>
  <c r="BI840" i="86" s="1"/>
  <c r="L840" i="86"/>
  <c r="BC839" i="86"/>
  <c r="AG839" i="86"/>
  <c r="Y839" i="86"/>
  <c r="AV839" i="86" s="1"/>
  <c r="X839" i="86"/>
  <c r="N839" i="86"/>
  <c r="AZ839" i="86" s="1"/>
  <c r="M839" i="86"/>
  <c r="L839" i="86"/>
  <c r="BC838" i="86"/>
  <c r="AG838" i="86"/>
  <c r="Y838" i="86"/>
  <c r="AV838" i="86" s="1"/>
  <c r="AY838" i="86" s="1"/>
  <c r="X838" i="86"/>
  <c r="N838" i="86"/>
  <c r="AZ838" i="86" s="1"/>
  <c r="M838" i="86"/>
  <c r="L838" i="86"/>
  <c r="BC837" i="86"/>
  <c r="AG837" i="86"/>
  <c r="Y837" i="86"/>
  <c r="AV837" i="86" s="1"/>
  <c r="X837" i="86"/>
  <c r="N837" i="86"/>
  <c r="AZ837" i="86" s="1"/>
  <c r="M837" i="86"/>
  <c r="L837" i="86"/>
  <c r="BC833" i="86"/>
  <c r="AG833" i="86"/>
  <c r="Y833" i="86"/>
  <c r="AC833" i="86" s="1"/>
  <c r="X833" i="86"/>
  <c r="N833" i="86"/>
  <c r="AZ833" i="86" s="1"/>
  <c r="M833" i="86"/>
  <c r="BG833" i="86" s="1"/>
  <c r="BI833" i="86" s="1"/>
  <c r="L833" i="86"/>
  <c r="BC832" i="86"/>
  <c r="AG832" i="86"/>
  <c r="Y832" i="86"/>
  <c r="AV832" i="86" s="1"/>
  <c r="X832" i="86"/>
  <c r="N832" i="86"/>
  <c r="AZ832" i="86" s="1"/>
  <c r="M832" i="86"/>
  <c r="L832" i="86"/>
  <c r="BC831" i="86"/>
  <c r="AG831" i="86"/>
  <c r="Y831" i="86"/>
  <c r="X831" i="86"/>
  <c r="N831" i="86"/>
  <c r="AZ831" i="86" s="1"/>
  <c r="M831" i="86"/>
  <c r="BG831" i="86" s="1"/>
  <c r="BI831" i="86" s="1"/>
  <c r="L831" i="86"/>
  <c r="BC830" i="86"/>
  <c r="AG830" i="86"/>
  <c r="Y830" i="86"/>
  <c r="AV830" i="86" s="1"/>
  <c r="AY830" i="86" s="1"/>
  <c r="X830" i="86"/>
  <c r="N830" i="86"/>
  <c r="AZ830" i="86" s="1"/>
  <c r="M830" i="86"/>
  <c r="BG830" i="86" s="1"/>
  <c r="BI830" i="86" s="1"/>
  <c r="L830" i="86"/>
  <c r="BC829" i="86"/>
  <c r="AG829" i="86"/>
  <c r="Y829" i="86"/>
  <c r="X829" i="86"/>
  <c r="N829" i="86"/>
  <c r="AZ829" i="86" s="1"/>
  <c r="M829" i="86"/>
  <c r="BG829" i="86" s="1"/>
  <c r="BI829" i="86" s="1"/>
  <c r="L829" i="86"/>
  <c r="BC825" i="86"/>
  <c r="AG825" i="86"/>
  <c r="Y825" i="86"/>
  <c r="AD825" i="86" s="1"/>
  <c r="X825" i="86"/>
  <c r="N825" i="86"/>
  <c r="AZ825" i="86" s="1"/>
  <c r="M825" i="86"/>
  <c r="BG825" i="86" s="1"/>
  <c r="BI825" i="86" s="1"/>
  <c r="L825" i="86"/>
  <c r="BC824" i="86"/>
  <c r="AG824" i="86"/>
  <c r="Y824" i="86"/>
  <c r="X824" i="86"/>
  <c r="N824" i="86"/>
  <c r="AZ824" i="86" s="1"/>
  <c r="M824" i="86"/>
  <c r="BG824" i="86" s="1"/>
  <c r="BI824" i="86" s="1"/>
  <c r="L824" i="86"/>
  <c r="BC823" i="86"/>
  <c r="AG823" i="86"/>
  <c r="Y823" i="86"/>
  <c r="X823" i="86"/>
  <c r="N823" i="86"/>
  <c r="AZ823" i="86" s="1"/>
  <c r="M823" i="86"/>
  <c r="BG823" i="86" s="1"/>
  <c r="BI823" i="86" s="1"/>
  <c r="L823" i="86"/>
  <c r="BC822" i="86"/>
  <c r="AG822" i="86"/>
  <c r="Y822" i="86"/>
  <c r="X822" i="86"/>
  <c r="N822" i="86"/>
  <c r="AZ822" i="86" s="1"/>
  <c r="M822" i="86"/>
  <c r="BF822" i="86" s="1"/>
  <c r="L822" i="86"/>
  <c r="BC821" i="86"/>
  <c r="AG821" i="86"/>
  <c r="Y821" i="86"/>
  <c r="AA821" i="86" s="1"/>
  <c r="X821" i="86"/>
  <c r="N821" i="86"/>
  <c r="AZ821" i="86" s="1"/>
  <c r="M821" i="86"/>
  <c r="L821" i="86"/>
  <c r="BC820" i="86"/>
  <c r="AG820" i="86"/>
  <c r="Y820" i="86"/>
  <c r="AC820" i="86" s="1"/>
  <c r="X820" i="86"/>
  <c r="N820" i="86"/>
  <c r="AZ820" i="86" s="1"/>
  <c r="M820" i="86"/>
  <c r="L820" i="86"/>
  <c r="BC819" i="86"/>
  <c r="AG819" i="86"/>
  <c r="Y819" i="86"/>
  <c r="AD819" i="86" s="1"/>
  <c r="X819" i="86"/>
  <c r="N819" i="86"/>
  <c r="AZ819" i="86" s="1"/>
  <c r="M819" i="86"/>
  <c r="BG819" i="86" s="1"/>
  <c r="BI819" i="86" s="1"/>
  <c r="L819" i="86"/>
  <c r="BC815" i="86"/>
  <c r="AG815" i="86"/>
  <c r="Y815" i="86"/>
  <c r="AC815" i="86" s="1"/>
  <c r="X815" i="86"/>
  <c r="N815" i="86"/>
  <c r="AZ815" i="86" s="1"/>
  <c r="M815" i="86"/>
  <c r="BF815" i="86" s="1"/>
  <c r="L815" i="86"/>
  <c r="BC814" i="86"/>
  <c r="AG814" i="86"/>
  <c r="Y814" i="86"/>
  <c r="X814" i="86"/>
  <c r="N814" i="86"/>
  <c r="AZ814" i="86" s="1"/>
  <c r="M814" i="86"/>
  <c r="BF814" i="86" s="1"/>
  <c r="L814" i="86"/>
  <c r="BC813" i="86"/>
  <c r="AG813" i="86"/>
  <c r="Y813" i="86"/>
  <c r="AC813" i="86" s="1"/>
  <c r="X813" i="86"/>
  <c r="N813" i="86"/>
  <c r="AZ813" i="86" s="1"/>
  <c r="M813" i="86"/>
  <c r="L813" i="86"/>
  <c r="BC810" i="86"/>
  <c r="AG810" i="86"/>
  <c r="Y810" i="86"/>
  <c r="X810" i="86"/>
  <c r="N810" i="86"/>
  <c r="AZ810" i="86" s="1"/>
  <c r="M810" i="86"/>
  <c r="L810" i="86"/>
  <c r="BC809" i="86"/>
  <c r="AG809" i="86"/>
  <c r="Y809" i="86"/>
  <c r="X809" i="86"/>
  <c r="N809" i="86"/>
  <c r="M809" i="86"/>
  <c r="BF809" i="86" s="1"/>
  <c r="L809" i="86"/>
  <c r="BC808" i="86"/>
  <c r="AG808" i="86"/>
  <c r="Y808" i="86"/>
  <c r="X808" i="86"/>
  <c r="N808" i="86"/>
  <c r="AZ808" i="86" s="1"/>
  <c r="M808" i="86"/>
  <c r="BG808" i="86" s="1"/>
  <c r="BI808" i="86" s="1"/>
  <c r="L808" i="86"/>
  <c r="BC807" i="86"/>
  <c r="AG807" i="86"/>
  <c r="Y807" i="86"/>
  <c r="AV807" i="86" s="1"/>
  <c r="X807" i="86"/>
  <c r="N807" i="86"/>
  <c r="AZ807" i="86" s="1"/>
  <c r="M807" i="86"/>
  <c r="L807" i="86"/>
  <c r="BC806" i="86"/>
  <c r="AG806" i="86"/>
  <c r="Y806" i="86"/>
  <c r="AD806" i="86" s="1"/>
  <c r="X806" i="86"/>
  <c r="N806" i="86"/>
  <c r="AZ806" i="86" s="1"/>
  <c r="M806" i="86"/>
  <c r="BF806" i="86" s="1"/>
  <c r="L806" i="86"/>
  <c r="BC805" i="86"/>
  <c r="AG805" i="86"/>
  <c r="Y805" i="86"/>
  <c r="AC805" i="86" s="1"/>
  <c r="X805" i="86"/>
  <c r="N805" i="86"/>
  <c r="AZ805" i="86" s="1"/>
  <c r="M805" i="86"/>
  <c r="BF805" i="86" s="1"/>
  <c r="L805" i="86"/>
  <c r="BC804" i="86"/>
  <c r="AG804" i="86"/>
  <c r="Y804" i="86"/>
  <c r="X804" i="86"/>
  <c r="N804" i="86"/>
  <c r="AZ804" i="86" s="1"/>
  <c r="M804" i="86"/>
  <c r="BF804" i="86" s="1"/>
  <c r="L804" i="86"/>
  <c r="BC800" i="86"/>
  <c r="AG800" i="86"/>
  <c r="Y800" i="86"/>
  <c r="AB800" i="86" s="1"/>
  <c r="AF800" i="86" s="1"/>
  <c r="X800" i="86"/>
  <c r="N800" i="86"/>
  <c r="M800" i="86"/>
  <c r="L800" i="86"/>
  <c r="BC799" i="86"/>
  <c r="AG799" i="86"/>
  <c r="Y799" i="86"/>
  <c r="X799" i="86"/>
  <c r="N799" i="86"/>
  <c r="AZ799" i="86" s="1"/>
  <c r="M799" i="86"/>
  <c r="BF799" i="86" s="1"/>
  <c r="L799" i="86"/>
  <c r="BC796" i="86"/>
  <c r="AG796" i="86"/>
  <c r="Y796" i="86"/>
  <c r="X796" i="86"/>
  <c r="N796" i="86"/>
  <c r="AZ796" i="86" s="1"/>
  <c r="M796" i="86"/>
  <c r="L796" i="86"/>
  <c r="BC795" i="86"/>
  <c r="AG795" i="86"/>
  <c r="Y795" i="86"/>
  <c r="AD795" i="86" s="1"/>
  <c r="X795" i="86"/>
  <c r="N795" i="86"/>
  <c r="AZ795" i="86" s="1"/>
  <c r="M795" i="86"/>
  <c r="L795" i="86"/>
  <c r="BC794" i="86"/>
  <c r="AG794" i="86"/>
  <c r="Y794" i="86"/>
  <c r="X794" i="86"/>
  <c r="N794" i="86"/>
  <c r="AZ794" i="86" s="1"/>
  <c r="M794" i="86"/>
  <c r="L794" i="86"/>
  <c r="BC793" i="86"/>
  <c r="AG793" i="86"/>
  <c r="Y793" i="86"/>
  <c r="AD793" i="86" s="1"/>
  <c r="X793" i="86"/>
  <c r="N793" i="86"/>
  <c r="AZ793" i="86" s="1"/>
  <c r="M793" i="86"/>
  <c r="L793" i="86"/>
  <c r="BC792" i="86"/>
  <c r="AG792" i="86"/>
  <c r="Y792" i="86"/>
  <c r="AC792" i="86" s="1"/>
  <c r="X792" i="86"/>
  <c r="N792" i="86"/>
  <c r="AZ792" i="86" s="1"/>
  <c r="M792" i="86"/>
  <c r="L792" i="86"/>
  <c r="BC788" i="86"/>
  <c r="AG788" i="86"/>
  <c r="Y788" i="86"/>
  <c r="X788" i="86"/>
  <c r="N788" i="86"/>
  <c r="AZ788" i="86" s="1"/>
  <c r="M788" i="86"/>
  <c r="BF788" i="86" s="1"/>
  <c r="L788" i="86"/>
  <c r="BC787" i="86"/>
  <c r="AG787" i="86"/>
  <c r="Y787" i="86"/>
  <c r="X787" i="86"/>
  <c r="N787" i="86"/>
  <c r="AZ787" i="86" s="1"/>
  <c r="M787" i="86"/>
  <c r="BF787" i="86" s="1"/>
  <c r="L787" i="86"/>
  <c r="BC786" i="86"/>
  <c r="AG786" i="86"/>
  <c r="Y786" i="86"/>
  <c r="AB786" i="86" s="1"/>
  <c r="AF786" i="86" s="1"/>
  <c r="X786" i="86"/>
  <c r="N786" i="86"/>
  <c r="AZ786" i="86" s="1"/>
  <c r="M786" i="86"/>
  <c r="L786" i="86"/>
  <c r="BC785" i="86"/>
  <c r="AG785" i="86"/>
  <c r="Y785" i="86"/>
  <c r="AV785" i="86" s="1"/>
  <c r="X785" i="86"/>
  <c r="N785" i="86"/>
  <c r="AZ785" i="86" s="1"/>
  <c r="M785" i="86"/>
  <c r="L785" i="86"/>
  <c r="BC784" i="86"/>
  <c r="AG784" i="86"/>
  <c r="Y784" i="86"/>
  <c r="AB784" i="86" s="1"/>
  <c r="AF784" i="86" s="1"/>
  <c r="X784" i="86"/>
  <c r="N784" i="86"/>
  <c r="AZ784" i="86" s="1"/>
  <c r="M784" i="86"/>
  <c r="BG784" i="86" s="1"/>
  <c r="BI784" i="86" s="1"/>
  <c r="L784" i="86"/>
  <c r="BC783" i="86"/>
  <c r="AG783" i="86"/>
  <c r="Y783" i="86"/>
  <c r="AV783" i="86" s="1"/>
  <c r="X783" i="86"/>
  <c r="N783" i="86"/>
  <c r="AZ783" i="86" s="1"/>
  <c r="M783" i="86"/>
  <c r="L783" i="86"/>
  <c r="BC779" i="86"/>
  <c r="AG779" i="86"/>
  <c r="Y779" i="86"/>
  <c r="AB779" i="86" s="1"/>
  <c r="AF779" i="86" s="1"/>
  <c r="X779" i="86"/>
  <c r="N779" i="86"/>
  <c r="AZ779" i="86" s="1"/>
  <c r="M779" i="86"/>
  <c r="BG779" i="86" s="1"/>
  <c r="BI779" i="86" s="1"/>
  <c r="L779" i="86"/>
  <c r="BC775" i="86"/>
  <c r="AG775" i="86"/>
  <c r="Y775" i="86"/>
  <c r="AV775" i="86" s="1"/>
  <c r="X775" i="86"/>
  <c r="N775" i="86"/>
  <c r="AZ775" i="86" s="1"/>
  <c r="M775" i="86"/>
  <c r="L775" i="86"/>
  <c r="BC772" i="86"/>
  <c r="AG772" i="86"/>
  <c r="Y772" i="86"/>
  <c r="AB772" i="86" s="1"/>
  <c r="AF772" i="86" s="1"/>
  <c r="X772" i="86"/>
  <c r="N772" i="86"/>
  <c r="AZ772" i="86" s="1"/>
  <c r="M772" i="86"/>
  <c r="BG772" i="86" s="1"/>
  <c r="BI772" i="86" s="1"/>
  <c r="L772" i="86"/>
  <c r="BC771" i="86"/>
  <c r="AG771" i="86"/>
  <c r="Y771" i="86"/>
  <c r="AV771" i="86" s="1"/>
  <c r="X771" i="86"/>
  <c r="N771" i="86"/>
  <c r="AZ771" i="86" s="1"/>
  <c r="M771" i="86"/>
  <c r="L771" i="86"/>
  <c r="BC770" i="86"/>
  <c r="AG770" i="86"/>
  <c r="Y770" i="86"/>
  <c r="AB770" i="86" s="1"/>
  <c r="AF770" i="86" s="1"/>
  <c r="X770" i="86"/>
  <c r="N770" i="86"/>
  <c r="AZ770" i="86" s="1"/>
  <c r="M770" i="86"/>
  <c r="BG770" i="86" s="1"/>
  <c r="BI770" i="86" s="1"/>
  <c r="L770" i="86"/>
  <c r="BC769" i="86"/>
  <c r="AG769" i="86"/>
  <c r="Y769" i="86"/>
  <c r="AV769" i="86" s="1"/>
  <c r="X769" i="86"/>
  <c r="N769" i="86"/>
  <c r="AZ769" i="86" s="1"/>
  <c r="M769" i="86"/>
  <c r="L769" i="86"/>
  <c r="BC768" i="86"/>
  <c r="AG768" i="86"/>
  <c r="Y768" i="86"/>
  <c r="AB768" i="86" s="1"/>
  <c r="AF768" i="86" s="1"/>
  <c r="X768" i="86"/>
  <c r="N768" i="86"/>
  <c r="AZ768" i="86" s="1"/>
  <c r="M768" i="86"/>
  <c r="BG768" i="86" s="1"/>
  <c r="BI768" i="86" s="1"/>
  <c r="L768" i="86"/>
  <c r="BC767" i="86"/>
  <c r="AG767" i="86"/>
  <c r="Y767" i="86"/>
  <c r="AV767" i="86" s="1"/>
  <c r="X767" i="86"/>
  <c r="N767" i="86"/>
  <c r="AZ767" i="86" s="1"/>
  <c r="M767" i="86"/>
  <c r="L767" i="86"/>
  <c r="BC766" i="86"/>
  <c r="AG766" i="86"/>
  <c r="Y766" i="86"/>
  <c r="AB766" i="86" s="1"/>
  <c r="AF766" i="86" s="1"/>
  <c r="X766" i="86"/>
  <c r="N766" i="86"/>
  <c r="AZ766" i="86" s="1"/>
  <c r="M766" i="86"/>
  <c r="BG766" i="86" s="1"/>
  <c r="BI766" i="86" s="1"/>
  <c r="L766" i="86"/>
  <c r="BC730" i="86"/>
  <c r="AG730" i="86"/>
  <c r="Y730" i="86"/>
  <c r="AV730" i="86" s="1"/>
  <c r="X730" i="86"/>
  <c r="N730" i="86"/>
  <c r="AZ730" i="86" s="1"/>
  <c r="M730" i="86"/>
  <c r="L730" i="86"/>
  <c r="BC729" i="86"/>
  <c r="AG729" i="86"/>
  <c r="Y729" i="86"/>
  <c r="AB729" i="86" s="1"/>
  <c r="AF729" i="86" s="1"/>
  <c r="X729" i="86"/>
  <c r="N729" i="86"/>
  <c r="AZ729" i="86" s="1"/>
  <c r="M729" i="86"/>
  <c r="BG729" i="86" s="1"/>
  <c r="BI729" i="86" s="1"/>
  <c r="L729" i="86"/>
  <c r="BC725" i="86"/>
  <c r="AG725" i="86"/>
  <c r="Y725" i="86"/>
  <c r="AV725" i="86" s="1"/>
  <c r="X725" i="86"/>
  <c r="N725" i="86"/>
  <c r="AZ725" i="86" s="1"/>
  <c r="M725" i="86"/>
  <c r="L725" i="86"/>
  <c r="BC724" i="86"/>
  <c r="AG724" i="86"/>
  <c r="Y724" i="86"/>
  <c r="AB724" i="86" s="1"/>
  <c r="AF724" i="86" s="1"/>
  <c r="X724" i="86"/>
  <c r="N724" i="86"/>
  <c r="AZ724" i="86" s="1"/>
  <c r="M724" i="86"/>
  <c r="BG724" i="86" s="1"/>
  <c r="BI724" i="86" s="1"/>
  <c r="L724" i="86"/>
  <c r="BC723" i="86"/>
  <c r="AG723" i="86"/>
  <c r="Y723" i="86"/>
  <c r="AV723" i="86" s="1"/>
  <c r="X723" i="86"/>
  <c r="N723" i="86"/>
  <c r="AZ723" i="86" s="1"/>
  <c r="M723" i="86"/>
  <c r="L723" i="86"/>
  <c r="BC719" i="86"/>
  <c r="AG719" i="86"/>
  <c r="Y719" i="86"/>
  <c r="AB719" i="86" s="1"/>
  <c r="AF719" i="86" s="1"/>
  <c r="X719" i="86"/>
  <c r="N719" i="86"/>
  <c r="AZ719" i="86" s="1"/>
  <c r="M719" i="86"/>
  <c r="BG719" i="86" s="1"/>
  <c r="BI719" i="86" s="1"/>
  <c r="L719" i="86"/>
  <c r="BC718" i="86"/>
  <c r="AG718" i="86"/>
  <c r="Y718" i="86"/>
  <c r="AV718" i="86" s="1"/>
  <c r="X718" i="86"/>
  <c r="N718" i="86"/>
  <c r="AZ718" i="86" s="1"/>
  <c r="M718" i="86"/>
  <c r="L718" i="86"/>
  <c r="BC714" i="86"/>
  <c r="AG714" i="86"/>
  <c r="Y714" i="86"/>
  <c r="AB714" i="86" s="1"/>
  <c r="AF714" i="86" s="1"/>
  <c r="X714" i="86"/>
  <c r="N714" i="86"/>
  <c r="AZ714" i="86" s="1"/>
  <c r="M714" i="86"/>
  <c r="BG714" i="86" s="1"/>
  <c r="BI714" i="86" s="1"/>
  <c r="L714" i="86"/>
  <c r="BC713" i="86"/>
  <c r="AG713" i="86"/>
  <c r="Y713" i="86"/>
  <c r="AV713" i="86" s="1"/>
  <c r="X713" i="86"/>
  <c r="N713" i="86"/>
  <c r="AZ713" i="86" s="1"/>
  <c r="M713" i="86"/>
  <c r="L713" i="86"/>
  <c r="BC712" i="86"/>
  <c r="AG712" i="86"/>
  <c r="Y712" i="86"/>
  <c r="AB712" i="86" s="1"/>
  <c r="AF712" i="86" s="1"/>
  <c r="X712" i="86"/>
  <c r="N712" i="86"/>
  <c r="AZ712" i="86" s="1"/>
  <c r="M712" i="86"/>
  <c r="BG712" i="86" s="1"/>
  <c r="BI712" i="86" s="1"/>
  <c r="L712" i="86"/>
  <c r="BC708" i="86"/>
  <c r="AG708" i="86"/>
  <c r="Y708" i="86"/>
  <c r="AV708" i="86" s="1"/>
  <c r="X708" i="86"/>
  <c r="N708" i="86"/>
  <c r="AZ708" i="86" s="1"/>
  <c r="M708" i="86"/>
  <c r="L708" i="86"/>
  <c r="BC707" i="86"/>
  <c r="AG707" i="86"/>
  <c r="Y707" i="86"/>
  <c r="AB707" i="86" s="1"/>
  <c r="AF707" i="86" s="1"/>
  <c r="X707" i="86"/>
  <c r="N707" i="86"/>
  <c r="AZ707" i="86" s="1"/>
  <c r="M707" i="86"/>
  <c r="BG707" i="86" s="1"/>
  <c r="BI707" i="86" s="1"/>
  <c r="L707" i="86"/>
  <c r="BC706" i="86"/>
  <c r="AG706" i="86"/>
  <c r="Y706" i="86"/>
  <c r="AV706" i="86" s="1"/>
  <c r="X706" i="86"/>
  <c r="N706" i="86"/>
  <c r="AZ706" i="86" s="1"/>
  <c r="M706" i="86"/>
  <c r="L706" i="86"/>
  <c r="BC705" i="86"/>
  <c r="AG705" i="86"/>
  <c r="Y705" i="86"/>
  <c r="AB705" i="86" s="1"/>
  <c r="AF705" i="86" s="1"/>
  <c r="X705" i="86"/>
  <c r="N705" i="86"/>
  <c r="AZ705" i="86" s="1"/>
  <c r="M705" i="86"/>
  <c r="BG705" i="86" s="1"/>
  <c r="BI705" i="86" s="1"/>
  <c r="L705" i="86"/>
  <c r="BC704" i="86"/>
  <c r="AG704" i="86"/>
  <c r="Y704" i="86"/>
  <c r="AV704" i="86" s="1"/>
  <c r="X704" i="86"/>
  <c r="N704" i="86"/>
  <c r="AZ704" i="86" s="1"/>
  <c r="M704" i="86"/>
  <c r="L704" i="86"/>
  <c r="BC703" i="86"/>
  <c r="AG703" i="86"/>
  <c r="Y703" i="86"/>
  <c r="AB703" i="86" s="1"/>
  <c r="AF703" i="86" s="1"/>
  <c r="X703" i="86"/>
  <c r="N703" i="86"/>
  <c r="AZ703" i="86" s="1"/>
  <c r="M703" i="86"/>
  <c r="BG703" i="86" s="1"/>
  <c r="BI703" i="86" s="1"/>
  <c r="L703" i="86"/>
  <c r="BC699" i="86"/>
  <c r="AG699" i="86"/>
  <c r="Y699" i="86"/>
  <c r="X699" i="86"/>
  <c r="N699" i="86"/>
  <c r="AZ699" i="86" s="1"/>
  <c r="M699" i="86"/>
  <c r="L699" i="86"/>
  <c r="BC698" i="86"/>
  <c r="AG698" i="86"/>
  <c r="Y698" i="86"/>
  <c r="AB698" i="86" s="1"/>
  <c r="X698" i="86"/>
  <c r="N698" i="86"/>
  <c r="AZ698" i="86" s="1"/>
  <c r="M698" i="86"/>
  <c r="BG698" i="86" s="1"/>
  <c r="BI698" i="86" s="1"/>
  <c r="L698" i="86"/>
  <c r="BC697" i="86"/>
  <c r="AG697" i="86"/>
  <c r="Y697" i="86"/>
  <c r="AD697" i="86" s="1"/>
  <c r="X697" i="86"/>
  <c r="N697" i="86"/>
  <c r="AZ697" i="86" s="1"/>
  <c r="M697" i="86"/>
  <c r="BF697" i="86" s="1"/>
  <c r="L697" i="86"/>
  <c r="BC696" i="86"/>
  <c r="AG696" i="86"/>
  <c r="Y696" i="86"/>
  <c r="AB696" i="86" s="1"/>
  <c r="AF696" i="86" s="1"/>
  <c r="X696" i="86"/>
  <c r="N696" i="86"/>
  <c r="AZ696" i="86" s="1"/>
  <c r="M696" i="86"/>
  <c r="BG696" i="86" s="1"/>
  <c r="BI696" i="86" s="1"/>
  <c r="L696" i="86"/>
  <c r="BC695" i="86"/>
  <c r="AG695" i="86"/>
  <c r="Y695" i="86"/>
  <c r="X695" i="86"/>
  <c r="N695" i="86"/>
  <c r="AZ695" i="86" s="1"/>
  <c r="M695" i="86"/>
  <c r="L695" i="86"/>
  <c r="BC694" i="86"/>
  <c r="AG694" i="86"/>
  <c r="Y694" i="86"/>
  <c r="X694" i="86"/>
  <c r="N694" i="86"/>
  <c r="AZ694" i="86" s="1"/>
  <c r="M694" i="86"/>
  <c r="L694" i="86"/>
  <c r="BC693" i="86"/>
  <c r="AG693" i="86"/>
  <c r="Y693" i="86"/>
  <c r="X693" i="86"/>
  <c r="N693" i="86"/>
  <c r="AZ693" i="86" s="1"/>
  <c r="M693" i="86"/>
  <c r="BF693" i="86" s="1"/>
  <c r="L693" i="86"/>
  <c r="BC692" i="86"/>
  <c r="AG692" i="86"/>
  <c r="Y692" i="86"/>
  <c r="AB692" i="86" s="1"/>
  <c r="AF692" i="86" s="1"/>
  <c r="X692" i="86"/>
  <c r="N692" i="86"/>
  <c r="AZ692" i="86" s="1"/>
  <c r="M692" i="86"/>
  <c r="BG692" i="86" s="1"/>
  <c r="BI692" i="86" s="1"/>
  <c r="L692" i="86"/>
  <c r="BC691" i="86"/>
  <c r="AG691" i="86"/>
  <c r="Y691" i="86"/>
  <c r="AD691" i="86" s="1"/>
  <c r="X691" i="86"/>
  <c r="N691" i="86"/>
  <c r="AZ691" i="86" s="1"/>
  <c r="M691" i="86"/>
  <c r="BF691" i="86" s="1"/>
  <c r="L691" i="86"/>
  <c r="BC690" i="86"/>
  <c r="AG690" i="86"/>
  <c r="Y690" i="86"/>
  <c r="X690" i="86"/>
  <c r="N690" i="86"/>
  <c r="AZ690" i="86" s="1"/>
  <c r="M690" i="86"/>
  <c r="BG690" i="86" s="1"/>
  <c r="BI690" i="86" s="1"/>
  <c r="L690" i="86"/>
  <c r="BC689" i="86"/>
  <c r="AG689" i="86"/>
  <c r="Y689" i="86"/>
  <c r="X689" i="86"/>
  <c r="N689" i="86"/>
  <c r="AZ689" i="86" s="1"/>
  <c r="M689" i="86"/>
  <c r="BF689" i="86" s="1"/>
  <c r="L689" i="86"/>
  <c r="BC688" i="86"/>
  <c r="AG688" i="86"/>
  <c r="Y688" i="86"/>
  <c r="AV688" i="86" s="1"/>
  <c r="AY688" i="86" s="1"/>
  <c r="X688" i="86"/>
  <c r="N688" i="86"/>
  <c r="AZ688" i="86" s="1"/>
  <c r="M688" i="86"/>
  <c r="BG688" i="86" s="1"/>
  <c r="BI688" i="86" s="1"/>
  <c r="L688" i="86"/>
  <c r="BC687" i="86"/>
  <c r="AG687" i="86"/>
  <c r="Y687" i="86"/>
  <c r="X687" i="86"/>
  <c r="N687" i="86"/>
  <c r="AZ687" i="86" s="1"/>
  <c r="M687" i="86"/>
  <c r="L687" i="86"/>
  <c r="BC686" i="86"/>
  <c r="AG686" i="86"/>
  <c r="Y686" i="86"/>
  <c r="X686" i="86"/>
  <c r="N686" i="86"/>
  <c r="M686" i="86"/>
  <c r="BG686" i="86" s="1"/>
  <c r="BI686" i="86" s="1"/>
  <c r="L686" i="86"/>
  <c r="BC685" i="86"/>
  <c r="AG685" i="86"/>
  <c r="Y685" i="86"/>
  <c r="AD685" i="86" s="1"/>
  <c r="X685" i="86"/>
  <c r="N685" i="86"/>
  <c r="AZ685" i="86" s="1"/>
  <c r="M685" i="86"/>
  <c r="L685" i="86"/>
  <c r="BC684" i="86"/>
  <c r="AG684" i="86"/>
  <c r="Y684" i="86"/>
  <c r="X684" i="86"/>
  <c r="N684" i="86"/>
  <c r="AZ684" i="86" s="1"/>
  <c r="M684" i="86"/>
  <c r="BG684" i="86" s="1"/>
  <c r="BI684" i="86" s="1"/>
  <c r="L684" i="86"/>
  <c r="BC683" i="86"/>
  <c r="AG683" i="86"/>
  <c r="Y683" i="86"/>
  <c r="AD683" i="86" s="1"/>
  <c r="X683" i="86"/>
  <c r="N683" i="86"/>
  <c r="AZ683" i="86" s="1"/>
  <c r="M683" i="86"/>
  <c r="BF683" i="86" s="1"/>
  <c r="L683" i="86"/>
  <c r="BC680" i="86"/>
  <c r="AG680" i="86"/>
  <c r="Y680" i="86"/>
  <c r="X680" i="86"/>
  <c r="N680" i="86"/>
  <c r="AZ680" i="86" s="1"/>
  <c r="M680" i="86"/>
  <c r="BG680" i="86" s="1"/>
  <c r="BI680" i="86" s="1"/>
  <c r="L680" i="86"/>
  <c r="AG676" i="86"/>
  <c r="Y676" i="86"/>
  <c r="AV676" i="86" s="1"/>
  <c r="X676" i="86"/>
  <c r="N676" i="86"/>
  <c r="M676" i="86"/>
  <c r="L676" i="86"/>
  <c r="AG675" i="86"/>
  <c r="Y675" i="86"/>
  <c r="X675" i="86"/>
  <c r="N675" i="86"/>
  <c r="M675" i="86"/>
  <c r="L675" i="86"/>
  <c r="AG674" i="86"/>
  <c r="Y674" i="86"/>
  <c r="AV674" i="86" s="1"/>
  <c r="AX674" i="86" s="1"/>
  <c r="X674" i="86"/>
  <c r="N674" i="86"/>
  <c r="M674" i="86"/>
  <c r="L674" i="86"/>
  <c r="AG673" i="86"/>
  <c r="Y673" i="86"/>
  <c r="X673" i="86"/>
  <c r="N673" i="86"/>
  <c r="M673" i="86"/>
  <c r="L673" i="86"/>
  <c r="AG672" i="86"/>
  <c r="Y672" i="86"/>
  <c r="AV672" i="86" s="1"/>
  <c r="AX672" i="86" s="1"/>
  <c r="X672" i="86"/>
  <c r="N672" i="86"/>
  <c r="M672" i="86"/>
  <c r="L672" i="86"/>
  <c r="AG671" i="86"/>
  <c r="Y671" i="86"/>
  <c r="AV671" i="86" s="1"/>
  <c r="AX671" i="86" s="1"/>
  <c r="X671" i="86"/>
  <c r="N671" i="86"/>
  <c r="M671" i="86"/>
  <c r="L671" i="86"/>
  <c r="AG670" i="86"/>
  <c r="Y670" i="86"/>
  <c r="AV670" i="86" s="1"/>
  <c r="AX670" i="86" s="1"/>
  <c r="X670" i="86"/>
  <c r="N670" i="86"/>
  <c r="M670" i="86"/>
  <c r="L670" i="86"/>
  <c r="AG669" i="86"/>
  <c r="Y669" i="86"/>
  <c r="X669" i="86"/>
  <c r="N669" i="86"/>
  <c r="M669" i="86"/>
  <c r="L669" i="86"/>
  <c r="AG668" i="86"/>
  <c r="Y668" i="86"/>
  <c r="AV668" i="86" s="1"/>
  <c r="AX668" i="86" s="1"/>
  <c r="X668" i="86"/>
  <c r="N668" i="86"/>
  <c r="M668" i="86"/>
  <c r="L668" i="86"/>
  <c r="AG667" i="86"/>
  <c r="Y667" i="86"/>
  <c r="X667" i="86"/>
  <c r="N667" i="86"/>
  <c r="M667" i="86"/>
  <c r="L667" i="86"/>
  <c r="AG666" i="86"/>
  <c r="Y666" i="86"/>
  <c r="AV666" i="86" s="1"/>
  <c r="AX666" i="86" s="1"/>
  <c r="X666" i="86"/>
  <c r="N666" i="86"/>
  <c r="M666" i="86"/>
  <c r="L666" i="86"/>
  <c r="AG665" i="86"/>
  <c r="Y665" i="86"/>
  <c r="X665" i="86"/>
  <c r="N665" i="86"/>
  <c r="M665" i="86"/>
  <c r="L665" i="86"/>
  <c r="AG664" i="86"/>
  <c r="Y664" i="86"/>
  <c r="X664" i="86"/>
  <c r="N664" i="86"/>
  <c r="M664" i="86"/>
  <c r="L664" i="86"/>
  <c r="AG663" i="86"/>
  <c r="Y663" i="86"/>
  <c r="AV663" i="86" s="1"/>
  <c r="AX663" i="86" s="1"/>
  <c r="X663" i="86"/>
  <c r="N663" i="86"/>
  <c r="M663" i="86"/>
  <c r="L663" i="86"/>
  <c r="AG662" i="86"/>
  <c r="Y662" i="86"/>
  <c r="X662" i="86"/>
  <c r="N662" i="86"/>
  <c r="M662" i="86"/>
  <c r="L662" i="86"/>
  <c r="AG661" i="86"/>
  <c r="Y661" i="86"/>
  <c r="AV661" i="86" s="1"/>
  <c r="AX661" i="86" s="1"/>
  <c r="X661" i="86"/>
  <c r="N661" i="86"/>
  <c r="M661" i="86"/>
  <c r="L661" i="86"/>
  <c r="AG660" i="86"/>
  <c r="Y660" i="86"/>
  <c r="X660" i="86"/>
  <c r="N660" i="86"/>
  <c r="M660" i="86"/>
  <c r="L660" i="86"/>
  <c r="AG659" i="86"/>
  <c r="Y659" i="86"/>
  <c r="AV659" i="86" s="1"/>
  <c r="AX659" i="86" s="1"/>
  <c r="X659" i="86"/>
  <c r="N659" i="86"/>
  <c r="M659" i="86"/>
  <c r="L659" i="86"/>
  <c r="AG658" i="86"/>
  <c r="Y658" i="86"/>
  <c r="X658" i="86"/>
  <c r="N658" i="86"/>
  <c r="M658" i="86"/>
  <c r="L658" i="86"/>
  <c r="AG657" i="86"/>
  <c r="Y657" i="86"/>
  <c r="AV657" i="86" s="1"/>
  <c r="AX657" i="86" s="1"/>
  <c r="X657" i="86"/>
  <c r="N657" i="86"/>
  <c r="M657" i="86"/>
  <c r="L657" i="86"/>
  <c r="AG656" i="86"/>
  <c r="Y656" i="86"/>
  <c r="X656" i="86"/>
  <c r="N656" i="86"/>
  <c r="M656" i="86"/>
  <c r="L656" i="86"/>
  <c r="AG655" i="86"/>
  <c r="Y655" i="86"/>
  <c r="X655" i="86"/>
  <c r="N655" i="86"/>
  <c r="M655" i="86"/>
  <c r="L655" i="86"/>
  <c r="AG654" i="86"/>
  <c r="Y654" i="86"/>
  <c r="AV654" i="86" s="1"/>
  <c r="AX654" i="86" s="1"/>
  <c r="X654" i="86"/>
  <c r="N654" i="86"/>
  <c r="M654" i="86"/>
  <c r="L654" i="86"/>
  <c r="AG653" i="86"/>
  <c r="Y653" i="86"/>
  <c r="AV653" i="86" s="1"/>
  <c r="AX653" i="86" s="1"/>
  <c r="X653" i="86"/>
  <c r="N653" i="86"/>
  <c r="M653" i="86"/>
  <c r="L653" i="86"/>
  <c r="AG652" i="86"/>
  <c r="Y652" i="86"/>
  <c r="AV652" i="86" s="1"/>
  <c r="AX652" i="86" s="1"/>
  <c r="X652" i="86"/>
  <c r="N652" i="86"/>
  <c r="M652" i="86"/>
  <c r="L652" i="86"/>
  <c r="AG651" i="86"/>
  <c r="Y651" i="86"/>
  <c r="AV651" i="86" s="1"/>
  <c r="AX651" i="86" s="1"/>
  <c r="X651" i="86"/>
  <c r="N651" i="86"/>
  <c r="M651" i="86"/>
  <c r="L651" i="86"/>
  <c r="AG650" i="86"/>
  <c r="Y650" i="86"/>
  <c r="X650" i="86"/>
  <c r="N650" i="86"/>
  <c r="M650" i="86"/>
  <c r="L650" i="86"/>
  <c r="AG649" i="86"/>
  <c r="Y649" i="86"/>
  <c r="AV649" i="86" s="1"/>
  <c r="AX649" i="86" s="1"/>
  <c r="X649" i="86"/>
  <c r="N649" i="86"/>
  <c r="M649" i="86"/>
  <c r="L649" i="86"/>
  <c r="AG648" i="86"/>
  <c r="Y648" i="86"/>
  <c r="AV648" i="86" s="1"/>
  <c r="AX648" i="86" s="1"/>
  <c r="X648" i="86"/>
  <c r="N648" i="86"/>
  <c r="M648" i="86"/>
  <c r="L648" i="86"/>
  <c r="AG647" i="86"/>
  <c r="Y647" i="86"/>
  <c r="AV647" i="86" s="1"/>
  <c r="AX647" i="86" s="1"/>
  <c r="X647" i="86"/>
  <c r="N647" i="86"/>
  <c r="M647" i="86"/>
  <c r="L647" i="86"/>
  <c r="AG646" i="86"/>
  <c r="Y646" i="86"/>
  <c r="AV646" i="86" s="1"/>
  <c r="AX646" i="86" s="1"/>
  <c r="X646" i="86"/>
  <c r="N646" i="86"/>
  <c r="M646" i="86"/>
  <c r="L646" i="86"/>
  <c r="AG645" i="86"/>
  <c r="Y645" i="86"/>
  <c r="AV645" i="86" s="1"/>
  <c r="AX645" i="86" s="1"/>
  <c r="X645" i="86"/>
  <c r="N645" i="86"/>
  <c r="M645" i="86"/>
  <c r="L645" i="86"/>
  <c r="AG644" i="86"/>
  <c r="Y644" i="86"/>
  <c r="X644" i="86"/>
  <c r="N644" i="86"/>
  <c r="M644" i="86"/>
  <c r="L644" i="86"/>
  <c r="AG643" i="86"/>
  <c r="Y643" i="86"/>
  <c r="AV643" i="86" s="1"/>
  <c r="AX643" i="86" s="1"/>
  <c r="X643" i="86"/>
  <c r="N643" i="86"/>
  <c r="M643" i="86"/>
  <c r="L643" i="86"/>
  <c r="AG642" i="86"/>
  <c r="Y642" i="86"/>
  <c r="X642" i="86"/>
  <c r="N642" i="86"/>
  <c r="M642" i="86"/>
  <c r="L642" i="86"/>
  <c r="AG641" i="86"/>
  <c r="Y641" i="86"/>
  <c r="AV641" i="86" s="1"/>
  <c r="AX641" i="86" s="1"/>
  <c r="X641" i="86"/>
  <c r="N641" i="86"/>
  <c r="M641" i="86"/>
  <c r="L641" i="86"/>
  <c r="AG640" i="86"/>
  <c r="Y640" i="86"/>
  <c r="X640" i="86"/>
  <c r="N640" i="86"/>
  <c r="AZ640" i="86" s="1"/>
  <c r="M640" i="86"/>
  <c r="L640" i="86"/>
  <c r="AG639" i="86"/>
  <c r="Y639" i="86"/>
  <c r="AV639" i="86" s="1"/>
  <c r="X639" i="86"/>
  <c r="N639" i="86"/>
  <c r="AZ639" i="86" s="1"/>
  <c r="M639" i="86"/>
  <c r="BF639" i="86" s="1"/>
  <c r="BG639" i="86" s="1"/>
  <c r="BI639" i="86" s="1"/>
  <c r="L639" i="86"/>
  <c r="AG638" i="86"/>
  <c r="Y638" i="86"/>
  <c r="AV638" i="86" s="1"/>
  <c r="X638" i="86"/>
  <c r="N638" i="86"/>
  <c r="AZ638" i="86" s="1"/>
  <c r="M638" i="86"/>
  <c r="L638" i="86"/>
  <c r="AG637" i="86"/>
  <c r="Y637" i="86"/>
  <c r="AV637" i="86" s="1"/>
  <c r="X637" i="86"/>
  <c r="N637" i="86"/>
  <c r="AZ637" i="86" s="1"/>
  <c r="M637" i="86"/>
  <c r="L637" i="86"/>
  <c r="AG636" i="86"/>
  <c r="Y636" i="86"/>
  <c r="X636" i="86"/>
  <c r="N636" i="86"/>
  <c r="AZ636" i="86" s="1"/>
  <c r="M636" i="86"/>
  <c r="L636" i="86"/>
  <c r="AG635" i="86"/>
  <c r="Y635" i="86"/>
  <c r="AV635" i="86" s="1"/>
  <c r="X635" i="86"/>
  <c r="N635" i="86"/>
  <c r="AZ635" i="86" s="1"/>
  <c r="M635" i="86"/>
  <c r="L635" i="86"/>
  <c r="AG634" i="86"/>
  <c r="Y634" i="86"/>
  <c r="AV634" i="86" s="1"/>
  <c r="X634" i="86"/>
  <c r="N634" i="86"/>
  <c r="AZ634" i="86" s="1"/>
  <c r="M634" i="86"/>
  <c r="L634" i="86"/>
  <c r="AG633" i="86"/>
  <c r="Y633" i="86"/>
  <c r="AV633" i="86" s="1"/>
  <c r="X633" i="86"/>
  <c r="N633" i="86"/>
  <c r="AZ633" i="86" s="1"/>
  <c r="M633" i="86"/>
  <c r="BF633" i="86" s="1"/>
  <c r="BG633" i="86" s="1"/>
  <c r="BI633" i="86" s="1"/>
  <c r="L633" i="86"/>
  <c r="AG632" i="86"/>
  <c r="Y632" i="86"/>
  <c r="AV632" i="86" s="1"/>
  <c r="X632" i="86"/>
  <c r="N632" i="86"/>
  <c r="AZ632" i="86" s="1"/>
  <c r="M632" i="86"/>
  <c r="L632" i="86"/>
  <c r="AG631" i="86"/>
  <c r="Y631" i="86"/>
  <c r="AV631" i="86" s="1"/>
  <c r="X631" i="86"/>
  <c r="N631" i="86"/>
  <c r="AZ631" i="86" s="1"/>
  <c r="M631" i="86"/>
  <c r="BF631" i="86" s="1"/>
  <c r="BG631" i="86" s="1"/>
  <c r="BI631" i="86" s="1"/>
  <c r="L631" i="86"/>
  <c r="AG630" i="86"/>
  <c r="Y630" i="86"/>
  <c r="AV630" i="86" s="1"/>
  <c r="X630" i="86"/>
  <c r="N630" i="86"/>
  <c r="AZ630" i="86" s="1"/>
  <c r="M630" i="86"/>
  <c r="L630" i="86"/>
  <c r="AG629" i="86"/>
  <c r="Y629" i="86"/>
  <c r="AV629" i="86" s="1"/>
  <c r="X629" i="86"/>
  <c r="N629" i="86"/>
  <c r="AZ629" i="86" s="1"/>
  <c r="M629" i="86"/>
  <c r="L629" i="86"/>
  <c r="AG628" i="86"/>
  <c r="Y628" i="86"/>
  <c r="X628" i="86"/>
  <c r="N628" i="86"/>
  <c r="AZ628" i="86" s="1"/>
  <c r="M628" i="86"/>
  <c r="L628" i="86"/>
  <c r="AG627" i="86"/>
  <c r="Y627" i="86"/>
  <c r="AV627" i="86" s="1"/>
  <c r="X627" i="86"/>
  <c r="N627" i="86"/>
  <c r="AZ627" i="86" s="1"/>
  <c r="M627" i="86"/>
  <c r="BF627" i="86" s="1"/>
  <c r="BG627" i="86" s="1"/>
  <c r="BI627" i="86" s="1"/>
  <c r="L627" i="86"/>
  <c r="AG626" i="86"/>
  <c r="Y626" i="86"/>
  <c r="AV626" i="86" s="1"/>
  <c r="X626" i="86"/>
  <c r="N626" i="86"/>
  <c r="AZ626" i="86" s="1"/>
  <c r="M626" i="86"/>
  <c r="L626" i="86"/>
  <c r="AG625" i="86"/>
  <c r="Y625" i="86"/>
  <c r="AV625" i="86" s="1"/>
  <c r="X625" i="86"/>
  <c r="N625" i="86"/>
  <c r="AZ625" i="86" s="1"/>
  <c r="M625" i="86"/>
  <c r="BF625" i="86" s="1"/>
  <c r="BG625" i="86" s="1"/>
  <c r="BI625" i="86" s="1"/>
  <c r="L625" i="86"/>
  <c r="AG624" i="86"/>
  <c r="Y624" i="86"/>
  <c r="X624" i="86"/>
  <c r="N624" i="86"/>
  <c r="AZ624" i="86" s="1"/>
  <c r="M624" i="86"/>
  <c r="L624" i="86"/>
  <c r="AG623" i="86"/>
  <c r="Y623" i="86"/>
  <c r="AV623" i="86" s="1"/>
  <c r="X623" i="86"/>
  <c r="N623" i="86"/>
  <c r="AZ623" i="86" s="1"/>
  <c r="M623" i="86"/>
  <c r="L623" i="86"/>
  <c r="AG622" i="86"/>
  <c r="Y622" i="86"/>
  <c r="AV622" i="86" s="1"/>
  <c r="X622" i="86"/>
  <c r="N622" i="86"/>
  <c r="AZ622" i="86" s="1"/>
  <c r="M622" i="86"/>
  <c r="L622" i="86"/>
  <c r="AG621" i="86"/>
  <c r="Y621" i="86"/>
  <c r="AV621" i="86" s="1"/>
  <c r="X621" i="86"/>
  <c r="N621" i="86"/>
  <c r="AZ621" i="86" s="1"/>
  <c r="M621" i="86"/>
  <c r="BF621" i="86" s="1"/>
  <c r="BG621" i="86" s="1"/>
  <c r="BI621" i="86" s="1"/>
  <c r="L621" i="86"/>
  <c r="AG620" i="86"/>
  <c r="Y620" i="86"/>
  <c r="X620" i="86"/>
  <c r="N620" i="86"/>
  <c r="AZ620" i="86" s="1"/>
  <c r="M620" i="86"/>
  <c r="L620" i="86"/>
  <c r="AG619" i="86"/>
  <c r="Y619" i="86"/>
  <c r="AV619" i="86" s="1"/>
  <c r="X619" i="86"/>
  <c r="N619" i="86"/>
  <c r="AZ619" i="86" s="1"/>
  <c r="M619" i="86"/>
  <c r="L619" i="86"/>
  <c r="AG618" i="86"/>
  <c r="Y618" i="86"/>
  <c r="X618" i="86"/>
  <c r="N618" i="86"/>
  <c r="AZ618" i="86" s="1"/>
  <c r="M618" i="86"/>
  <c r="L618" i="86"/>
  <c r="AG617" i="86"/>
  <c r="Y617" i="86"/>
  <c r="AV617" i="86" s="1"/>
  <c r="X617" i="86"/>
  <c r="N617" i="86"/>
  <c r="AZ617" i="86" s="1"/>
  <c r="M617" i="86"/>
  <c r="L617" i="86"/>
  <c r="AG616" i="86"/>
  <c r="Y616" i="86"/>
  <c r="X616" i="86"/>
  <c r="N616" i="86"/>
  <c r="AZ616" i="86" s="1"/>
  <c r="M616" i="86"/>
  <c r="L616" i="86"/>
  <c r="AG615" i="86"/>
  <c r="Y615" i="86"/>
  <c r="AV615" i="86" s="1"/>
  <c r="X615" i="86"/>
  <c r="N615" i="86"/>
  <c r="AZ615" i="86" s="1"/>
  <c r="M615" i="86"/>
  <c r="L615" i="86"/>
  <c r="AG614" i="86"/>
  <c r="Y614" i="86"/>
  <c r="AV614" i="86" s="1"/>
  <c r="X614" i="86"/>
  <c r="N614" i="86"/>
  <c r="AZ614" i="86" s="1"/>
  <c r="M614" i="86"/>
  <c r="L614" i="86"/>
  <c r="AG613" i="86"/>
  <c r="Y613" i="86"/>
  <c r="X613" i="86"/>
  <c r="N613" i="86"/>
  <c r="AZ613" i="86" s="1"/>
  <c r="M613" i="86"/>
  <c r="L613" i="86"/>
  <c r="AG612" i="86"/>
  <c r="Y612" i="86"/>
  <c r="AV612" i="86" s="1"/>
  <c r="X612" i="86"/>
  <c r="N612" i="86"/>
  <c r="AZ612" i="86" s="1"/>
  <c r="M612" i="86"/>
  <c r="L612" i="86"/>
  <c r="AG611" i="86"/>
  <c r="Y611" i="86"/>
  <c r="X611" i="86"/>
  <c r="N611" i="86"/>
  <c r="AZ611" i="86" s="1"/>
  <c r="M611" i="86"/>
  <c r="L611" i="86"/>
  <c r="AG610" i="86"/>
  <c r="Y610" i="86"/>
  <c r="X610" i="86"/>
  <c r="N610" i="86"/>
  <c r="AZ610" i="86" s="1"/>
  <c r="M610" i="86"/>
  <c r="L610" i="86"/>
  <c r="AG609" i="86"/>
  <c r="Y609" i="86"/>
  <c r="AV609" i="86" s="1"/>
  <c r="X609" i="86"/>
  <c r="N609" i="86"/>
  <c r="AZ609" i="86" s="1"/>
  <c r="M609" i="86"/>
  <c r="L609" i="86"/>
  <c r="AG608" i="86"/>
  <c r="Y608" i="86"/>
  <c r="X608" i="86"/>
  <c r="N608" i="86"/>
  <c r="AZ608" i="86" s="1"/>
  <c r="M608" i="86"/>
  <c r="L608" i="86"/>
  <c r="AG607" i="86"/>
  <c r="Y607" i="86"/>
  <c r="AV607" i="86" s="1"/>
  <c r="X607" i="86"/>
  <c r="N607" i="86"/>
  <c r="AZ607" i="86" s="1"/>
  <c r="M607" i="86"/>
  <c r="BF607" i="86" s="1"/>
  <c r="BG607" i="86" s="1"/>
  <c r="BI607" i="86" s="1"/>
  <c r="L607" i="86"/>
  <c r="AG606" i="86"/>
  <c r="Y606" i="86"/>
  <c r="AV606" i="86" s="1"/>
  <c r="X606" i="86"/>
  <c r="N606" i="86"/>
  <c r="AZ606" i="86" s="1"/>
  <c r="M606" i="86"/>
  <c r="L606" i="86"/>
  <c r="AG605" i="86"/>
  <c r="Y605" i="86"/>
  <c r="X605" i="86"/>
  <c r="N605" i="86"/>
  <c r="AZ605" i="86" s="1"/>
  <c r="M605" i="86"/>
  <c r="L605" i="86"/>
  <c r="AG604" i="86"/>
  <c r="Y604" i="86"/>
  <c r="X604" i="86"/>
  <c r="N604" i="86"/>
  <c r="AZ604" i="86" s="1"/>
  <c r="M604" i="86"/>
  <c r="L604" i="86"/>
  <c r="BC601" i="86"/>
  <c r="AG601" i="86"/>
  <c r="Y601" i="86"/>
  <c r="AV601" i="86" s="1"/>
  <c r="X601" i="86"/>
  <c r="N601" i="86"/>
  <c r="AZ601" i="86" s="1"/>
  <c r="M601" i="86"/>
  <c r="BG601" i="86" s="1"/>
  <c r="BI601" i="86" s="1"/>
  <c r="L601" i="86"/>
  <c r="BC600" i="86"/>
  <c r="AG600" i="86"/>
  <c r="Y600" i="86"/>
  <c r="AA600" i="86" s="1"/>
  <c r="X600" i="86"/>
  <c r="N600" i="86"/>
  <c r="AZ600" i="86" s="1"/>
  <c r="M600" i="86"/>
  <c r="L600" i="86"/>
  <c r="BC599" i="86"/>
  <c r="AG599" i="86"/>
  <c r="Y599" i="86"/>
  <c r="AD599" i="86" s="1"/>
  <c r="X599" i="86"/>
  <c r="N599" i="86"/>
  <c r="AZ599" i="86" s="1"/>
  <c r="M599" i="86"/>
  <c r="BG599" i="86" s="1"/>
  <c r="BI599" i="86" s="1"/>
  <c r="L599" i="86"/>
  <c r="BC598" i="86"/>
  <c r="AG598" i="86"/>
  <c r="Y598" i="86"/>
  <c r="X598" i="86"/>
  <c r="N598" i="86"/>
  <c r="AZ598" i="86" s="1"/>
  <c r="M598" i="86"/>
  <c r="BF598" i="86" s="1"/>
  <c r="L598" i="86"/>
  <c r="BC597" i="86"/>
  <c r="AG597" i="86"/>
  <c r="Y597" i="86"/>
  <c r="AV597" i="86" s="1"/>
  <c r="X597" i="86"/>
  <c r="N597" i="86"/>
  <c r="AZ597" i="86" s="1"/>
  <c r="M597" i="86"/>
  <c r="BF597" i="86" s="1"/>
  <c r="L597" i="86"/>
  <c r="BC596" i="86"/>
  <c r="AG596" i="86"/>
  <c r="Y596" i="86"/>
  <c r="X596" i="86"/>
  <c r="N596" i="86"/>
  <c r="AZ596" i="86" s="1"/>
  <c r="M596" i="86"/>
  <c r="BF596" i="86" s="1"/>
  <c r="L596" i="86"/>
  <c r="BC595" i="86"/>
  <c r="AG595" i="86"/>
  <c r="Y595" i="86"/>
  <c r="X595" i="86"/>
  <c r="N595" i="86"/>
  <c r="AZ595" i="86" s="1"/>
  <c r="M595" i="86"/>
  <c r="BG595" i="86" s="1"/>
  <c r="BI595" i="86" s="1"/>
  <c r="L595" i="86"/>
  <c r="BC594" i="86"/>
  <c r="AG594" i="86"/>
  <c r="Y594" i="86"/>
  <c r="X594" i="86"/>
  <c r="N594" i="86"/>
  <c r="AZ594" i="86" s="1"/>
  <c r="M594" i="86"/>
  <c r="BF594" i="86" s="1"/>
  <c r="L594" i="86"/>
  <c r="BC593" i="86"/>
  <c r="AG593" i="86"/>
  <c r="Y593" i="86"/>
  <c r="AV593" i="86" s="1"/>
  <c r="X593" i="86"/>
  <c r="N593" i="86"/>
  <c r="AZ593" i="86" s="1"/>
  <c r="M593" i="86"/>
  <c r="BG593" i="86" s="1"/>
  <c r="BI593" i="86" s="1"/>
  <c r="L593" i="86"/>
  <c r="BC592" i="86"/>
  <c r="AG592" i="86"/>
  <c r="Y592" i="86"/>
  <c r="AV592" i="86" s="1"/>
  <c r="X592" i="86"/>
  <c r="N592" i="86"/>
  <c r="AZ592" i="86" s="1"/>
  <c r="M592" i="86"/>
  <c r="BF592" i="86" s="1"/>
  <c r="L592" i="86"/>
  <c r="BC591" i="86"/>
  <c r="AG591" i="86"/>
  <c r="Y591" i="86"/>
  <c r="AV591" i="86" s="1"/>
  <c r="AY591" i="86" s="1"/>
  <c r="X591" i="86"/>
  <c r="N591" i="86"/>
  <c r="AZ591" i="86" s="1"/>
  <c r="M591" i="86"/>
  <c r="BG591" i="86" s="1"/>
  <c r="BI591" i="86" s="1"/>
  <c r="L591" i="86"/>
  <c r="BC588" i="86"/>
  <c r="AG588" i="86"/>
  <c r="Y588" i="86"/>
  <c r="AV588" i="86" s="1"/>
  <c r="X588" i="86"/>
  <c r="N588" i="86"/>
  <c r="AZ588" i="86" s="1"/>
  <c r="M588" i="86"/>
  <c r="BF588" i="86" s="1"/>
  <c r="L588" i="86"/>
  <c r="BC587" i="86"/>
  <c r="AG587" i="86"/>
  <c r="Y587" i="86"/>
  <c r="AV587" i="86" s="1"/>
  <c r="X587" i="86"/>
  <c r="N587" i="86"/>
  <c r="AZ587" i="86" s="1"/>
  <c r="M587" i="86"/>
  <c r="BF587" i="86" s="1"/>
  <c r="L587" i="86"/>
  <c r="BC584" i="86"/>
  <c r="AG584" i="86"/>
  <c r="Y584" i="86"/>
  <c r="AC584" i="86" s="1"/>
  <c r="X584" i="86"/>
  <c r="N584" i="86"/>
  <c r="AZ584" i="86" s="1"/>
  <c r="M584" i="86"/>
  <c r="L584" i="86"/>
  <c r="BC581" i="86"/>
  <c r="AG581" i="86"/>
  <c r="Y581" i="86"/>
  <c r="X581" i="86"/>
  <c r="N581" i="86"/>
  <c r="AZ581" i="86" s="1"/>
  <c r="M581" i="86"/>
  <c r="BG581" i="86" s="1"/>
  <c r="BI581" i="86" s="1"/>
  <c r="L581" i="86"/>
  <c r="BC580" i="86"/>
  <c r="AG580" i="86"/>
  <c r="Y580" i="86"/>
  <c r="AA580" i="86" s="1"/>
  <c r="X580" i="86"/>
  <c r="N580" i="86"/>
  <c r="AZ580" i="86" s="1"/>
  <c r="M580" i="86"/>
  <c r="BF580" i="86" s="1"/>
  <c r="L580" i="86"/>
  <c r="BC579" i="86"/>
  <c r="AG579" i="86"/>
  <c r="Y579" i="86"/>
  <c r="AV579" i="86" s="1"/>
  <c r="X579" i="86"/>
  <c r="N579" i="86"/>
  <c r="AZ579" i="86" s="1"/>
  <c r="M579" i="86"/>
  <c r="L579" i="86"/>
  <c r="BC576" i="86"/>
  <c r="AG576" i="86"/>
  <c r="Y576" i="86"/>
  <c r="AA576" i="86" s="1"/>
  <c r="X576" i="86"/>
  <c r="N576" i="86"/>
  <c r="AZ576" i="86" s="1"/>
  <c r="M576" i="86"/>
  <c r="BF576" i="86" s="1"/>
  <c r="L576" i="86"/>
  <c r="BC573" i="86"/>
  <c r="AG573" i="86"/>
  <c r="Y573" i="86"/>
  <c r="X573" i="86"/>
  <c r="N573" i="86"/>
  <c r="AZ573" i="86" s="1"/>
  <c r="M573" i="86"/>
  <c r="BG573" i="86" s="1"/>
  <c r="BI573" i="86" s="1"/>
  <c r="L573" i="86"/>
  <c r="BC572" i="86"/>
  <c r="AG572" i="86"/>
  <c r="Y572" i="86"/>
  <c r="X572" i="86"/>
  <c r="N572" i="86"/>
  <c r="AZ572" i="86" s="1"/>
  <c r="M572" i="86"/>
  <c r="BF572" i="86" s="1"/>
  <c r="L572" i="86"/>
  <c r="BC571" i="86"/>
  <c r="AG571" i="86"/>
  <c r="Y571" i="86"/>
  <c r="X571" i="86"/>
  <c r="N571" i="86"/>
  <c r="AZ571" i="86" s="1"/>
  <c r="M571" i="86"/>
  <c r="BF571" i="86" s="1"/>
  <c r="L571" i="86"/>
  <c r="BC570" i="86"/>
  <c r="AG570" i="86"/>
  <c r="Y570" i="86"/>
  <c r="X570" i="86"/>
  <c r="N570" i="86"/>
  <c r="AZ570" i="86" s="1"/>
  <c r="M570" i="86"/>
  <c r="L570" i="86"/>
  <c r="BC569" i="86"/>
  <c r="AG569" i="86"/>
  <c r="Y569" i="86"/>
  <c r="X569" i="86"/>
  <c r="N569" i="86"/>
  <c r="AZ569" i="86" s="1"/>
  <c r="M569" i="86"/>
  <c r="BG569" i="86" s="1"/>
  <c r="BI569" i="86" s="1"/>
  <c r="L569" i="86"/>
  <c r="BC566" i="86"/>
  <c r="AG566" i="86"/>
  <c r="Y566" i="86"/>
  <c r="AB566" i="86" s="1"/>
  <c r="X566" i="86"/>
  <c r="N566" i="86"/>
  <c r="AZ566" i="86" s="1"/>
  <c r="M566" i="86"/>
  <c r="BF566" i="86" s="1"/>
  <c r="L566" i="86"/>
  <c r="BC565" i="86"/>
  <c r="AG565" i="86"/>
  <c r="Y565" i="86"/>
  <c r="X565" i="86"/>
  <c r="N565" i="86"/>
  <c r="AZ565" i="86" s="1"/>
  <c r="M565" i="86"/>
  <c r="L565" i="86"/>
  <c r="BC562" i="86"/>
  <c r="AG562" i="86"/>
  <c r="Y562" i="86"/>
  <c r="X562" i="86"/>
  <c r="N562" i="86"/>
  <c r="AZ562" i="86" s="1"/>
  <c r="M562" i="86"/>
  <c r="L562" i="86"/>
  <c r="BC561" i="86"/>
  <c r="AG561" i="86"/>
  <c r="Y561" i="86"/>
  <c r="AV561" i="86" s="1"/>
  <c r="AY561" i="86" s="1"/>
  <c r="X561" i="86"/>
  <c r="N561" i="86"/>
  <c r="AZ561" i="86" s="1"/>
  <c r="M561" i="86"/>
  <c r="BG561" i="86" s="1"/>
  <c r="BI561" i="86" s="1"/>
  <c r="L561" i="86"/>
  <c r="BC560" i="86"/>
  <c r="AG560" i="86"/>
  <c r="Y560" i="86"/>
  <c r="AC560" i="86" s="1"/>
  <c r="X560" i="86"/>
  <c r="N560" i="86"/>
  <c r="AZ560" i="86" s="1"/>
  <c r="M560" i="86"/>
  <c r="L560" i="86"/>
  <c r="BC559" i="86"/>
  <c r="AG559" i="86"/>
  <c r="Y559" i="86"/>
  <c r="AC559" i="86" s="1"/>
  <c r="X559" i="86"/>
  <c r="N559" i="86"/>
  <c r="AZ559" i="86" s="1"/>
  <c r="M559" i="86"/>
  <c r="BF559" i="86" s="1"/>
  <c r="L559" i="86"/>
  <c r="BC556" i="86"/>
  <c r="AG556" i="86"/>
  <c r="Y556" i="86"/>
  <c r="X556" i="86"/>
  <c r="N556" i="86"/>
  <c r="AZ556" i="86" s="1"/>
  <c r="M556" i="86"/>
  <c r="L556" i="86"/>
  <c r="BC555" i="86"/>
  <c r="AG555" i="86"/>
  <c r="Y555" i="86"/>
  <c r="X555" i="86"/>
  <c r="N555" i="86"/>
  <c r="AZ555" i="86" s="1"/>
  <c r="M555" i="86"/>
  <c r="BG555" i="86" s="1"/>
  <c r="BI555" i="86" s="1"/>
  <c r="L555" i="86"/>
  <c r="BC554" i="86"/>
  <c r="AG554" i="86"/>
  <c r="Y554" i="86"/>
  <c r="AA554" i="86" s="1"/>
  <c r="X554" i="86"/>
  <c r="N554" i="86"/>
  <c r="AZ554" i="86" s="1"/>
  <c r="M554" i="86"/>
  <c r="BF554" i="86" s="1"/>
  <c r="L554" i="86"/>
  <c r="BC553" i="86"/>
  <c r="AG553" i="86"/>
  <c r="Y553" i="86"/>
  <c r="AV553" i="86" s="1"/>
  <c r="X553" i="86"/>
  <c r="N553" i="86"/>
  <c r="AZ553" i="86" s="1"/>
  <c r="M553" i="86"/>
  <c r="L553" i="86"/>
  <c r="BC552" i="86"/>
  <c r="AG552" i="86"/>
  <c r="Y552" i="86"/>
  <c r="AC552" i="86" s="1"/>
  <c r="X552" i="86"/>
  <c r="N552" i="86"/>
  <c r="AZ552" i="86" s="1"/>
  <c r="M552" i="86"/>
  <c r="BF552" i="86" s="1"/>
  <c r="L552" i="86"/>
  <c r="BC551" i="86"/>
  <c r="AG551" i="86"/>
  <c r="Y551" i="86"/>
  <c r="AV551" i="86" s="1"/>
  <c r="AY551" i="86" s="1"/>
  <c r="X551" i="86"/>
  <c r="N551" i="86"/>
  <c r="AZ551" i="86" s="1"/>
  <c r="M551" i="86"/>
  <c r="L551" i="86"/>
  <c r="BC550" i="86"/>
  <c r="AG550" i="86"/>
  <c r="Y550" i="86"/>
  <c r="AB550" i="86" s="1"/>
  <c r="AF550" i="86" s="1"/>
  <c r="X550" i="86"/>
  <c r="N550" i="86"/>
  <c r="AZ550" i="86" s="1"/>
  <c r="M550" i="86"/>
  <c r="BF550" i="86" s="1"/>
  <c r="BG550" i="86" s="1"/>
  <c r="BI550" i="86" s="1"/>
  <c r="L550" i="86"/>
  <c r="BC549" i="86"/>
  <c r="AG549" i="86"/>
  <c r="Y549" i="86"/>
  <c r="X549" i="86"/>
  <c r="N549" i="86"/>
  <c r="AZ549" i="86" s="1"/>
  <c r="M549" i="86"/>
  <c r="BF549" i="86" s="1"/>
  <c r="L549" i="86"/>
  <c r="BC548" i="86"/>
  <c r="AG548" i="86"/>
  <c r="Y548" i="86"/>
  <c r="X548" i="86"/>
  <c r="N548" i="86"/>
  <c r="AZ548" i="86" s="1"/>
  <c r="M548" i="86"/>
  <c r="BF548" i="86" s="1"/>
  <c r="L548" i="86"/>
  <c r="BC547" i="86"/>
  <c r="AG547" i="86"/>
  <c r="Y547" i="86"/>
  <c r="X547" i="86"/>
  <c r="N547" i="86"/>
  <c r="AZ547" i="86" s="1"/>
  <c r="M547" i="86"/>
  <c r="L547" i="86"/>
  <c r="BC546" i="86"/>
  <c r="AG546" i="86"/>
  <c r="Y546" i="86"/>
  <c r="X546" i="86"/>
  <c r="N546" i="86"/>
  <c r="AZ546" i="86" s="1"/>
  <c r="M546" i="86"/>
  <c r="L546" i="86"/>
  <c r="BC545" i="86"/>
  <c r="AG545" i="86"/>
  <c r="Y545" i="86"/>
  <c r="AV545" i="86" s="1"/>
  <c r="X545" i="86"/>
  <c r="N545" i="86"/>
  <c r="AZ545" i="86" s="1"/>
  <c r="M545" i="86"/>
  <c r="BF545" i="86" s="1"/>
  <c r="L545" i="86"/>
  <c r="BC544" i="86"/>
  <c r="AG544" i="86"/>
  <c r="Y544" i="86"/>
  <c r="X544" i="86"/>
  <c r="N544" i="86"/>
  <c r="AZ544" i="86" s="1"/>
  <c r="M544" i="86"/>
  <c r="BF544" i="86" s="1"/>
  <c r="L544" i="86"/>
  <c r="BC543" i="86"/>
  <c r="AG543" i="86"/>
  <c r="Y543" i="86"/>
  <c r="X543" i="86"/>
  <c r="N543" i="86"/>
  <c r="AZ543" i="86" s="1"/>
  <c r="M543" i="86"/>
  <c r="BG543" i="86" s="1"/>
  <c r="BI543" i="86" s="1"/>
  <c r="L543" i="86"/>
  <c r="BC542" i="86"/>
  <c r="AG542" i="86"/>
  <c r="Y542" i="86"/>
  <c r="AB542" i="86" s="1"/>
  <c r="AF542" i="86" s="1"/>
  <c r="X542" i="86"/>
  <c r="N542" i="86"/>
  <c r="AZ542" i="86" s="1"/>
  <c r="M542" i="86"/>
  <c r="BF542" i="86" s="1"/>
  <c r="L542" i="86"/>
  <c r="BC541" i="86"/>
  <c r="AG541" i="86"/>
  <c r="Y541" i="86"/>
  <c r="AV541" i="86" s="1"/>
  <c r="X541" i="86"/>
  <c r="N541" i="86"/>
  <c r="AZ541" i="86" s="1"/>
  <c r="M541" i="86"/>
  <c r="BF541" i="86" s="1"/>
  <c r="L541" i="86"/>
  <c r="BC540" i="86"/>
  <c r="AG540" i="86"/>
  <c r="Y540" i="86"/>
  <c r="X540" i="86"/>
  <c r="N540" i="86"/>
  <c r="AZ540" i="86" s="1"/>
  <c r="M540" i="86"/>
  <c r="L540" i="86"/>
  <c r="BC537" i="86"/>
  <c r="AG537" i="86"/>
  <c r="Y537" i="86"/>
  <c r="AV537" i="86" s="1"/>
  <c r="X537" i="86"/>
  <c r="N537" i="86"/>
  <c r="AZ537" i="86" s="1"/>
  <c r="M537" i="86"/>
  <c r="L537" i="86"/>
  <c r="BC536" i="86"/>
  <c r="AG536" i="86"/>
  <c r="Y536" i="86"/>
  <c r="AV536" i="86" s="1"/>
  <c r="AX536" i="86" s="1"/>
  <c r="X536" i="86"/>
  <c r="N536" i="86"/>
  <c r="AZ536" i="86" s="1"/>
  <c r="M536" i="86"/>
  <c r="BF536" i="86" s="1"/>
  <c r="L536" i="86"/>
  <c r="BC533" i="86"/>
  <c r="AG533" i="86"/>
  <c r="Y533" i="86"/>
  <c r="AV533" i="86" s="1"/>
  <c r="X533" i="86"/>
  <c r="N533" i="86"/>
  <c r="AZ533" i="86" s="1"/>
  <c r="M533" i="86"/>
  <c r="L533" i="86"/>
  <c r="BC532" i="86"/>
  <c r="AG532" i="86"/>
  <c r="Y532" i="86"/>
  <c r="X532" i="86"/>
  <c r="N532" i="86"/>
  <c r="AZ532" i="86" s="1"/>
  <c r="M532" i="86"/>
  <c r="L532" i="86"/>
  <c r="BC529" i="86"/>
  <c r="AG529" i="86"/>
  <c r="Y529" i="86"/>
  <c r="AV529" i="86" s="1"/>
  <c r="X529" i="86"/>
  <c r="N529" i="86"/>
  <c r="AZ529" i="86" s="1"/>
  <c r="M529" i="86"/>
  <c r="L529" i="86"/>
  <c r="BC528" i="86"/>
  <c r="AG528" i="86"/>
  <c r="Y528" i="86"/>
  <c r="AV528" i="86" s="1"/>
  <c r="X528" i="86"/>
  <c r="N528" i="86"/>
  <c r="AZ528" i="86" s="1"/>
  <c r="M528" i="86"/>
  <c r="BF528" i="86" s="1"/>
  <c r="BG528" i="86" s="1"/>
  <c r="BI528" i="86" s="1"/>
  <c r="L528" i="86"/>
  <c r="BC527" i="86"/>
  <c r="AG527" i="86"/>
  <c r="Y527" i="86"/>
  <c r="AV527" i="86" s="1"/>
  <c r="X527" i="86"/>
  <c r="N527" i="86"/>
  <c r="AZ527" i="86" s="1"/>
  <c r="M527" i="86"/>
  <c r="L527" i="86"/>
  <c r="BC526" i="86"/>
  <c r="AG526" i="86"/>
  <c r="Y526" i="86"/>
  <c r="AV526" i="86" s="1"/>
  <c r="X526" i="86"/>
  <c r="N526" i="86"/>
  <c r="AZ526" i="86" s="1"/>
  <c r="M526" i="86"/>
  <c r="BF526" i="86" s="1"/>
  <c r="BG526" i="86" s="1"/>
  <c r="BI526" i="86" s="1"/>
  <c r="L526" i="86"/>
  <c r="BC525" i="86"/>
  <c r="AG525" i="86"/>
  <c r="Y525" i="86"/>
  <c r="AV525" i="86" s="1"/>
  <c r="X525" i="86"/>
  <c r="N525" i="86"/>
  <c r="AZ525" i="86" s="1"/>
  <c r="M525" i="86"/>
  <c r="L525" i="86"/>
  <c r="BC524" i="86"/>
  <c r="AG524" i="86"/>
  <c r="Y524" i="86"/>
  <c r="X524" i="86"/>
  <c r="N524" i="86"/>
  <c r="AZ524" i="86" s="1"/>
  <c r="M524" i="86"/>
  <c r="L524" i="86"/>
  <c r="BC523" i="86"/>
  <c r="AG523" i="86"/>
  <c r="Y523" i="86"/>
  <c r="AV523" i="86" s="1"/>
  <c r="X523" i="86"/>
  <c r="N523" i="86"/>
  <c r="AZ523" i="86" s="1"/>
  <c r="M523" i="86"/>
  <c r="L523" i="86"/>
  <c r="BC522" i="86"/>
  <c r="AG522" i="86"/>
  <c r="Y522" i="86"/>
  <c r="X522" i="86"/>
  <c r="N522" i="86"/>
  <c r="AZ522" i="86" s="1"/>
  <c r="M522" i="86"/>
  <c r="BF522" i="86" s="1"/>
  <c r="BG522" i="86" s="1"/>
  <c r="BI522" i="86" s="1"/>
  <c r="L522" i="86"/>
  <c r="BC521" i="86"/>
  <c r="AG521" i="86"/>
  <c r="Y521" i="86"/>
  <c r="AV521" i="86" s="1"/>
  <c r="X521" i="86"/>
  <c r="N521" i="86"/>
  <c r="AZ521" i="86" s="1"/>
  <c r="M521" i="86"/>
  <c r="L521" i="86"/>
  <c r="BC518" i="86"/>
  <c r="AG518" i="86"/>
  <c r="Y518" i="86"/>
  <c r="X518" i="86"/>
  <c r="N518" i="86"/>
  <c r="AZ518" i="86" s="1"/>
  <c r="M518" i="86"/>
  <c r="BF518" i="86" s="1"/>
  <c r="BG518" i="86" s="1"/>
  <c r="BI518" i="86" s="1"/>
  <c r="L518" i="86"/>
  <c r="BC517" i="86"/>
  <c r="AG517" i="86"/>
  <c r="Y517" i="86"/>
  <c r="AV517" i="86" s="1"/>
  <c r="X517" i="86"/>
  <c r="N517" i="86"/>
  <c r="AZ517" i="86" s="1"/>
  <c r="M517" i="86"/>
  <c r="L517" i="86"/>
  <c r="BC516" i="86"/>
  <c r="AG516" i="86"/>
  <c r="Y516" i="86"/>
  <c r="AB516" i="86" s="1"/>
  <c r="X516" i="86"/>
  <c r="N516" i="86"/>
  <c r="AZ516" i="86" s="1"/>
  <c r="M516" i="86"/>
  <c r="BF516" i="86" s="1"/>
  <c r="BG516" i="86" s="1"/>
  <c r="BI516" i="86" s="1"/>
  <c r="L516" i="86"/>
  <c r="BC515" i="86"/>
  <c r="AG515" i="86"/>
  <c r="Y515" i="86"/>
  <c r="AV515" i="86" s="1"/>
  <c r="X515" i="86"/>
  <c r="N515" i="86"/>
  <c r="AZ515" i="86" s="1"/>
  <c r="M515" i="86"/>
  <c r="L515" i="86"/>
  <c r="BC514" i="86"/>
  <c r="AG514" i="86"/>
  <c r="Y514" i="86"/>
  <c r="X514" i="86"/>
  <c r="N514" i="86"/>
  <c r="AZ514" i="86" s="1"/>
  <c r="M514" i="86"/>
  <c r="L514" i="86"/>
  <c r="BC513" i="86"/>
  <c r="AG513" i="86"/>
  <c r="Y513" i="86"/>
  <c r="AV513" i="86" s="1"/>
  <c r="X513" i="86"/>
  <c r="N513" i="86"/>
  <c r="AZ513" i="86" s="1"/>
  <c r="M513" i="86"/>
  <c r="L513" i="86"/>
  <c r="BC512" i="86"/>
  <c r="AG512" i="86"/>
  <c r="Y512" i="86"/>
  <c r="AV512" i="86" s="1"/>
  <c r="X512" i="86"/>
  <c r="N512" i="86"/>
  <c r="AZ512" i="86" s="1"/>
  <c r="M512" i="86"/>
  <c r="BF512" i="86" s="1"/>
  <c r="BG512" i="86" s="1"/>
  <c r="BI512" i="86" s="1"/>
  <c r="L512" i="86"/>
  <c r="BC511" i="86"/>
  <c r="AG511" i="86"/>
  <c r="Y511" i="86"/>
  <c r="AV511" i="86" s="1"/>
  <c r="X511" i="86"/>
  <c r="N511" i="86"/>
  <c r="AZ511" i="86" s="1"/>
  <c r="M511" i="86"/>
  <c r="L511" i="86"/>
  <c r="BC510" i="86"/>
  <c r="AG510" i="86"/>
  <c r="Y510" i="86"/>
  <c r="X510" i="86"/>
  <c r="N510" i="86"/>
  <c r="AZ510" i="86" s="1"/>
  <c r="M510" i="86"/>
  <c r="BF510" i="86" s="1"/>
  <c r="BG510" i="86" s="1"/>
  <c r="BI510" i="86" s="1"/>
  <c r="L510" i="86"/>
  <c r="BC507" i="86"/>
  <c r="AG507" i="86"/>
  <c r="Y507" i="86"/>
  <c r="AV507" i="86" s="1"/>
  <c r="X507" i="86"/>
  <c r="N507" i="86"/>
  <c r="AZ507" i="86" s="1"/>
  <c r="M507" i="86"/>
  <c r="L507" i="86"/>
  <c r="BC506" i="86"/>
  <c r="AG506" i="86"/>
  <c r="Y506" i="86"/>
  <c r="AB506" i="86" s="1"/>
  <c r="X506" i="86"/>
  <c r="N506" i="86"/>
  <c r="AZ506" i="86" s="1"/>
  <c r="M506" i="86"/>
  <c r="BF506" i="86" s="1"/>
  <c r="BG506" i="86" s="1"/>
  <c r="BI506" i="86" s="1"/>
  <c r="L506" i="86"/>
  <c r="BC503" i="86"/>
  <c r="AG503" i="86"/>
  <c r="Y503" i="86"/>
  <c r="AV503" i="86" s="1"/>
  <c r="X503" i="86"/>
  <c r="N503" i="86"/>
  <c r="AZ503" i="86" s="1"/>
  <c r="M503" i="86"/>
  <c r="L503" i="86"/>
  <c r="BC502" i="86"/>
  <c r="AG502" i="86"/>
  <c r="Y502" i="86"/>
  <c r="AV502" i="86" s="1"/>
  <c r="X502" i="86"/>
  <c r="N502" i="86"/>
  <c r="AZ502" i="86" s="1"/>
  <c r="M502" i="86"/>
  <c r="BF502" i="86" s="1"/>
  <c r="L502" i="86"/>
  <c r="BC501" i="86"/>
  <c r="AG501" i="86"/>
  <c r="Y501" i="86"/>
  <c r="AV501" i="86" s="1"/>
  <c r="X501" i="86"/>
  <c r="N501" i="86"/>
  <c r="AZ501" i="86" s="1"/>
  <c r="M501" i="86"/>
  <c r="L501" i="86"/>
  <c r="BC500" i="86"/>
  <c r="AG500" i="86"/>
  <c r="Y500" i="86"/>
  <c r="AB500" i="86" s="1"/>
  <c r="X500" i="86"/>
  <c r="N500" i="86"/>
  <c r="AZ500" i="86" s="1"/>
  <c r="M500" i="86"/>
  <c r="BF500" i="86" s="1"/>
  <c r="L500" i="86"/>
  <c r="BC499" i="86"/>
  <c r="AG499" i="86"/>
  <c r="Y499" i="86"/>
  <c r="AV499" i="86" s="1"/>
  <c r="X499" i="86"/>
  <c r="N499" i="86"/>
  <c r="AZ499" i="86" s="1"/>
  <c r="M499" i="86"/>
  <c r="L499" i="86"/>
  <c r="BC498" i="86"/>
  <c r="AG498" i="86"/>
  <c r="Y498" i="86"/>
  <c r="X498" i="86"/>
  <c r="N498" i="86"/>
  <c r="AZ498" i="86" s="1"/>
  <c r="M498" i="86"/>
  <c r="BF498" i="86" s="1"/>
  <c r="L498" i="86"/>
  <c r="BC497" i="86"/>
  <c r="AG497" i="86"/>
  <c r="Y497" i="86"/>
  <c r="AV497" i="86" s="1"/>
  <c r="X497" i="86"/>
  <c r="N497" i="86"/>
  <c r="AZ497" i="86" s="1"/>
  <c r="M497" i="86"/>
  <c r="L497" i="86"/>
  <c r="BC496" i="86"/>
  <c r="AG496" i="86"/>
  <c r="Y496" i="86"/>
  <c r="AB496" i="86" s="1"/>
  <c r="X496" i="86"/>
  <c r="N496" i="86"/>
  <c r="AZ496" i="86" s="1"/>
  <c r="M496" i="86"/>
  <c r="BF496" i="86" s="1"/>
  <c r="L496" i="86"/>
  <c r="BC493" i="86"/>
  <c r="AG493" i="86"/>
  <c r="Y493" i="86"/>
  <c r="AV493" i="86" s="1"/>
  <c r="X493" i="86"/>
  <c r="N493" i="86"/>
  <c r="AZ493" i="86" s="1"/>
  <c r="M493" i="86"/>
  <c r="L493" i="86"/>
  <c r="BC490" i="86"/>
  <c r="AG490" i="86"/>
  <c r="Y490" i="86"/>
  <c r="AV490" i="86" s="1"/>
  <c r="X490" i="86"/>
  <c r="N490" i="86"/>
  <c r="AZ490" i="86" s="1"/>
  <c r="M490" i="86"/>
  <c r="BF490" i="86" s="1"/>
  <c r="L490" i="86"/>
  <c r="BC489" i="86"/>
  <c r="AG489" i="86"/>
  <c r="Y489" i="86"/>
  <c r="AV489" i="86" s="1"/>
  <c r="X489" i="86"/>
  <c r="N489" i="86"/>
  <c r="AZ489" i="86" s="1"/>
  <c r="M489" i="86"/>
  <c r="L489" i="86"/>
  <c r="BC488" i="86"/>
  <c r="AG488" i="86"/>
  <c r="Y488" i="86"/>
  <c r="AB488" i="86" s="1"/>
  <c r="X488" i="86"/>
  <c r="N488" i="86"/>
  <c r="AZ488" i="86" s="1"/>
  <c r="M488" i="86"/>
  <c r="BF488" i="86" s="1"/>
  <c r="L488" i="86"/>
  <c r="BC487" i="86"/>
  <c r="AG487" i="86"/>
  <c r="Y487" i="86"/>
  <c r="AV487" i="86" s="1"/>
  <c r="X487" i="86"/>
  <c r="N487" i="86"/>
  <c r="AZ487" i="86" s="1"/>
  <c r="M487" i="86"/>
  <c r="L487" i="86"/>
  <c r="BC486" i="86"/>
  <c r="AG486" i="86"/>
  <c r="Y486" i="86"/>
  <c r="X486" i="86"/>
  <c r="N486" i="86"/>
  <c r="M486" i="86"/>
  <c r="BF486" i="86" s="1"/>
  <c r="L486" i="86"/>
  <c r="BC485" i="86"/>
  <c r="AG485" i="86"/>
  <c r="Y485" i="86"/>
  <c r="X485" i="86"/>
  <c r="N485" i="86"/>
  <c r="AZ485" i="86" s="1"/>
  <c r="M485" i="86"/>
  <c r="BF485" i="86" s="1"/>
  <c r="L485" i="86"/>
  <c r="BC484" i="86"/>
  <c r="AG484" i="86"/>
  <c r="Y484" i="86"/>
  <c r="X484" i="86"/>
  <c r="N484" i="86"/>
  <c r="AZ484" i="86" s="1"/>
  <c r="M484" i="86"/>
  <c r="BF484" i="86" s="1"/>
  <c r="L484" i="86"/>
  <c r="BC483" i="86"/>
  <c r="AG483" i="86"/>
  <c r="Y483" i="86"/>
  <c r="X483" i="86"/>
  <c r="N483" i="86"/>
  <c r="AZ483" i="86" s="1"/>
  <c r="M483" i="86"/>
  <c r="BF483" i="86" s="1"/>
  <c r="L483" i="86"/>
  <c r="BC482" i="86"/>
  <c r="AG482" i="86"/>
  <c r="Y482" i="86"/>
  <c r="AA482" i="86" s="1"/>
  <c r="X482" i="86"/>
  <c r="N482" i="86"/>
  <c r="AZ482" i="86" s="1"/>
  <c r="M482" i="86"/>
  <c r="BF482" i="86" s="1"/>
  <c r="L482" i="86"/>
  <c r="BC481" i="86"/>
  <c r="AG481" i="86"/>
  <c r="Y481" i="86"/>
  <c r="X481" i="86"/>
  <c r="N481" i="86"/>
  <c r="AZ481" i="86" s="1"/>
  <c r="M481" i="86"/>
  <c r="BF481" i="86" s="1"/>
  <c r="L481" i="86"/>
  <c r="BC480" i="86"/>
  <c r="AG480" i="86"/>
  <c r="Y480" i="86"/>
  <c r="AV480" i="86" s="1"/>
  <c r="AX480" i="86" s="1"/>
  <c r="X480" i="86"/>
  <c r="N480" i="86"/>
  <c r="AZ480" i="86" s="1"/>
  <c r="M480" i="86"/>
  <c r="L480" i="86"/>
  <c r="BC477" i="86"/>
  <c r="AG477" i="86"/>
  <c r="Y477" i="86"/>
  <c r="X477" i="86"/>
  <c r="N477" i="86"/>
  <c r="AZ477" i="86" s="1"/>
  <c r="M477" i="86"/>
  <c r="BF477" i="86" s="1"/>
  <c r="L477" i="86"/>
  <c r="BC473" i="86"/>
  <c r="AG473" i="86"/>
  <c r="Y473" i="86"/>
  <c r="AB473" i="86" s="1"/>
  <c r="X473" i="86"/>
  <c r="N473" i="86"/>
  <c r="M473" i="86"/>
  <c r="BF473" i="86" s="1"/>
  <c r="BG473" i="86" s="1"/>
  <c r="BI473" i="86" s="1"/>
  <c r="L473" i="86"/>
  <c r="BC472" i="86"/>
  <c r="AG472" i="86"/>
  <c r="Y472" i="86"/>
  <c r="AV472" i="86" s="1"/>
  <c r="X472" i="86"/>
  <c r="N472" i="86"/>
  <c r="AZ472" i="86" s="1"/>
  <c r="M472" i="86"/>
  <c r="L472" i="86"/>
  <c r="BC471" i="86"/>
  <c r="AG471" i="86"/>
  <c r="Y471" i="86"/>
  <c r="X471" i="86"/>
  <c r="N471" i="86"/>
  <c r="AZ471" i="86" s="1"/>
  <c r="M471" i="86"/>
  <c r="L471" i="86"/>
  <c r="BC470" i="86"/>
  <c r="AG470" i="86"/>
  <c r="Y470" i="86"/>
  <c r="AC470" i="86" s="1"/>
  <c r="X470" i="86"/>
  <c r="N470" i="86"/>
  <c r="AZ470" i="86" s="1"/>
  <c r="M470" i="86"/>
  <c r="L470" i="86"/>
  <c r="BC469" i="86"/>
  <c r="AG469" i="86"/>
  <c r="Y469" i="86"/>
  <c r="X469" i="86"/>
  <c r="N469" i="86"/>
  <c r="AZ469" i="86" s="1"/>
  <c r="M469" i="86"/>
  <c r="BF469" i="86" s="1"/>
  <c r="BG469" i="86" s="1"/>
  <c r="BI469" i="86" s="1"/>
  <c r="L469" i="86"/>
  <c r="BC468" i="86"/>
  <c r="AG468" i="86"/>
  <c r="Y468" i="86"/>
  <c r="X468" i="86"/>
  <c r="N468" i="86"/>
  <c r="AZ468" i="86" s="1"/>
  <c r="M468" i="86"/>
  <c r="L468" i="86"/>
  <c r="BC467" i="86"/>
  <c r="AG467" i="86"/>
  <c r="Y467" i="86"/>
  <c r="AV467" i="86" s="1"/>
  <c r="AX467" i="86" s="1"/>
  <c r="X467" i="86"/>
  <c r="N467" i="86"/>
  <c r="AZ467" i="86" s="1"/>
  <c r="M467" i="86"/>
  <c r="BF467" i="86" s="1"/>
  <c r="L467" i="86"/>
  <c r="BC466" i="86"/>
  <c r="AG466" i="86"/>
  <c r="Y466" i="86"/>
  <c r="AV466" i="86" s="1"/>
  <c r="X466" i="86"/>
  <c r="N466" i="86"/>
  <c r="AZ466" i="86" s="1"/>
  <c r="M466" i="86"/>
  <c r="BG466" i="86" s="1"/>
  <c r="BI466" i="86" s="1"/>
  <c r="L466" i="86"/>
  <c r="BC465" i="86"/>
  <c r="AG465" i="86"/>
  <c r="Y465" i="86"/>
  <c r="AB465" i="86" s="1"/>
  <c r="AF465" i="86" s="1"/>
  <c r="X465" i="86"/>
  <c r="N465" i="86"/>
  <c r="AZ465" i="86" s="1"/>
  <c r="M465" i="86"/>
  <c r="BF465" i="86" s="1"/>
  <c r="L465" i="86"/>
  <c r="BC464" i="86"/>
  <c r="AG464" i="86"/>
  <c r="Y464" i="86"/>
  <c r="X464" i="86"/>
  <c r="N464" i="86"/>
  <c r="AZ464" i="86" s="1"/>
  <c r="M464" i="86"/>
  <c r="BG464" i="86" s="1"/>
  <c r="BI464" i="86" s="1"/>
  <c r="L464" i="86"/>
  <c r="BC463" i="86"/>
  <c r="AG463" i="86"/>
  <c r="Y463" i="86"/>
  <c r="AV463" i="86" s="1"/>
  <c r="X463" i="86"/>
  <c r="N463" i="86"/>
  <c r="AZ463" i="86" s="1"/>
  <c r="M463" i="86"/>
  <c r="BF463" i="86" s="1"/>
  <c r="L463" i="86"/>
  <c r="BC462" i="86"/>
  <c r="AG462" i="86"/>
  <c r="Y462" i="86"/>
  <c r="AV462" i="86" s="1"/>
  <c r="X462" i="86"/>
  <c r="N462" i="86"/>
  <c r="AZ462" i="86" s="1"/>
  <c r="M462" i="86"/>
  <c r="BF462" i="86" s="1"/>
  <c r="L462" i="86"/>
  <c r="BC461" i="86"/>
  <c r="AG461" i="86"/>
  <c r="Y461" i="86"/>
  <c r="AB461" i="86" s="1"/>
  <c r="AF461" i="86" s="1"/>
  <c r="X461" i="86"/>
  <c r="N461" i="86"/>
  <c r="AZ461" i="86" s="1"/>
  <c r="M461" i="86"/>
  <c r="L461" i="86"/>
  <c r="BC460" i="86"/>
  <c r="AG460" i="86"/>
  <c r="Y460" i="86"/>
  <c r="AD460" i="86" s="1"/>
  <c r="X460" i="86"/>
  <c r="N460" i="86"/>
  <c r="AZ460" i="86" s="1"/>
  <c r="M460" i="86"/>
  <c r="BG460" i="86" s="1"/>
  <c r="BI460" i="86" s="1"/>
  <c r="L460" i="86"/>
  <c r="BC459" i="86"/>
  <c r="AG459" i="86"/>
  <c r="Y459" i="86"/>
  <c r="AC459" i="86" s="1"/>
  <c r="X459" i="86"/>
  <c r="N459" i="86"/>
  <c r="AZ459" i="86" s="1"/>
  <c r="M459" i="86"/>
  <c r="BF459" i="86" s="1"/>
  <c r="L459" i="86"/>
  <c r="BC458" i="86"/>
  <c r="AG458" i="86"/>
  <c r="Y458" i="86"/>
  <c r="AV458" i="86" s="1"/>
  <c r="X458" i="86"/>
  <c r="N458" i="86"/>
  <c r="AZ458" i="86" s="1"/>
  <c r="M458" i="86"/>
  <c r="L458" i="86"/>
  <c r="BC457" i="86"/>
  <c r="AG457" i="86"/>
  <c r="Y457" i="86"/>
  <c r="AB457" i="86" s="1"/>
  <c r="AF457" i="86" s="1"/>
  <c r="X457" i="86"/>
  <c r="N457" i="86"/>
  <c r="AZ457" i="86" s="1"/>
  <c r="M457" i="86"/>
  <c r="BF457" i="86" s="1"/>
  <c r="L457" i="86"/>
  <c r="BC456" i="86"/>
  <c r="AG456" i="86"/>
  <c r="Y456" i="86"/>
  <c r="X456" i="86"/>
  <c r="N456" i="86"/>
  <c r="AZ456" i="86" s="1"/>
  <c r="M456" i="86"/>
  <c r="BG456" i="86" s="1"/>
  <c r="BI456" i="86" s="1"/>
  <c r="L456" i="86"/>
  <c r="BC455" i="86"/>
  <c r="AG455" i="86"/>
  <c r="Y455" i="86"/>
  <c r="AV455" i="86" s="1"/>
  <c r="AX455" i="86" s="1"/>
  <c r="X455" i="86"/>
  <c r="N455" i="86"/>
  <c r="AZ455" i="86" s="1"/>
  <c r="M455" i="86"/>
  <c r="BF455" i="86" s="1"/>
  <c r="L455" i="86"/>
  <c r="BC454" i="86"/>
  <c r="AG454" i="86"/>
  <c r="Y454" i="86"/>
  <c r="X454" i="86"/>
  <c r="N454" i="86"/>
  <c r="AZ454" i="86" s="1"/>
  <c r="M454" i="86"/>
  <c r="BF454" i="86" s="1"/>
  <c r="L454" i="86"/>
  <c r="BC453" i="86"/>
  <c r="AG453" i="86"/>
  <c r="Y453" i="86"/>
  <c r="AC453" i="86" s="1"/>
  <c r="X453" i="86"/>
  <c r="N453" i="86"/>
  <c r="AZ453" i="86" s="1"/>
  <c r="M453" i="86"/>
  <c r="BF453" i="86" s="1"/>
  <c r="L453" i="86"/>
  <c r="BC452" i="86"/>
  <c r="AG452" i="86"/>
  <c r="Y452" i="86"/>
  <c r="AV452" i="86" s="1"/>
  <c r="AY452" i="86" s="1"/>
  <c r="X452" i="86"/>
  <c r="N452" i="86"/>
  <c r="AZ452" i="86" s="1"/>
  <c r="M452" i="86"/>
  <c r="BG452" i="86" s="1"/>
  <c r="BI452" i="86" s="1"/>
  <c r="L452" i="86"/>
  <c r="BC451" i="86"/>
  <c r="AG451" i="86"/>
  <c r="Y451" i="86"/>
  <c r="AV451" i="86" s="1"/>
  <c r="AX451" i="86" s="1"/>
  <c r="X451" i="86"/>
  <c r="N451" i="86"/>
  <c r="AZ451" i="86" s="1"/>
  <c r="M451" i="86"/>
  <c r="BF451" i="86" s="1"/>
  <c r="L451" i="86"/>
  <c r="BC450" i="86"/>
  <c r="AG450" i="86"/>
  <c r="Y450" i="86"/>
  <c r="AV450" i="86" s="1"/>
  <c r="X450" i="86"/>
  <c r="N450" i="86"/>
  <c r="AZ450" i="86" s="1"/>
  <c r="M450" i="86"/>
  <c r="BG450" i="86" s="1"/>
  <c r="BI450" i="86" s="1"/>
  <c r="L450" i="86"/>
  <c r="BC449" i="86"/>
  <c r="AG449" i="86"/>
  <c r="Y449" i="86"/>
  <c r="AV449" i="86" s="1"/>
  <c r="AX449" i="86" s="1"/>
  <c r="X449" i="86"/>
  <c r="N449" i="86"/>
  <c r="AZ449" i="86" s="1"/>
  <c r="M449" i="86"/>
  <c r="BF449" i="86" s="1"/>
  <c r="L449" i="86"/>
  <c r="BC448" i="86"/>
  <c r="AG448" i="86"/>
  <c r="Y448" i="86"/>
  <c r="AV448" i="86" s="1"/>
  <c r="AY448" i="86" s="1"/>
  <c r="X448" i="86"/>
  <c r="N448" i="86"/>
  <c r="AZ448" i="86" s="1"/>
  <c r="M448" i="86"/>
  <c r="BG448" i="86" s="1"/>
  <c r="BI448" i="86" s="1"/>
  <c r="L448" i="86"/>
  <c r="BC447" i="86"/>
  <c r="AG447" i="86"/>
  <c r="Y447" i="86"/>
  <c r="AC447" i="86" s="1"/>
  <c r="X447" i="86"/>
  <c r="N447" i="86"/>
  <c r="AZ447" i="86" s="1"/>
  <c r="M447" i="86"/>
  <c r="BF447" i="86" s="1"/>
  <c r="L447" i="86"/>
  <c r="BC446" i="86"/>
  <c r="AG446" i="86"/>
  <c r="Y446" i="86"/>
  <c r="AV446" i="86" s="1"/>
  <c r="X446" i="86"/>
  <c r="N446" i="86"/>
  <c r="AZ446" i="86" s="1"/>
  <c r="M446" i="86"/>
  <c r="BF446" i="86" s="1"/>
  <c r="L446" i="86"/>
  <c r="BC445" i="86"/>
  <c r="AG445" i="86"/>
  <c r="Y445" i="86"/>
  <c r="X445" i="86"/>
  <c r="N445" i="86"/>
  <c r="AZ445" i="86" s="1"/>
  <c r="M445" i="86"/>
  <c r="L445" i="86"/>
  <c r="BC444" i="86"/>
  <c r="AG444" i="86"/>
  <c r="Y444" i="86"/>
  <c r="AD444" i="86" s="1"/>
  <c r="X444" i="86"/>
  <c r="N444" i="86"/>
  <c r="AZ444" i="86" s="1"/>
  <c r="M444" i="86"/>
  <c r="BG444" i="86" s="1"/>
  <c r="BI444" i="86" s="1"/>
  <c r="L444" i="86"/>
  <c r="BC443" i="86"/>
  <c r="AG443" i="86"/>
  <c r="Y443" i="86"/>
  <c r="AC443" i="86" s="1"/>
  <c r="X443" i="86"/>
  <c r="N443" i="86"/>
  <c r="AZ443" i="86" s="1"/>
  <c r="M443" i="86"/>
  <c r="L443" i="86"/>
  <c r="BC442" i="86"/>
  <c r="AG442" i="86"/>
  <c r="Y442" i="86"/>
  <c r="AV442" i="86" s="1"/>
  <c r="X442" i="86"/>
  <c r="N442" i="86"/>
  <c r="AZ442" i="86" s="1"/>
  <c r="M442" i="86"/>
  <c r="L442" i="86"/>
  <c r="BC441" i="86"/>
  <c r="AG441" i="86"/>
  <c r="Y441" i="86"/>
  <c r="AB441" i="86" s="1"/>
  <c r="AF441" i="86" s="1"/>
  <c r="X441" i="86"/>
  <c r="N441" i="86"/>
  <c r="AZ441" i="86" s="1"/>
  <c r="M441" i="86"/>
  <c r="BF441" i="86" s="1"/>
  <c r="L441" i="86"/>
  <c r="BC440" i="86"/>
  <c r="AG440" i="86"/>
  <c r="Y440" i="86"/>
  <c r="X440" i="86"/>
  <c r="N440" i="86"/>
  <c r="AZ440" i="86" s="1"/>
  <c r="M440" i="86"/>
  <c r="BG440" i="86" s="1"/>
  <c r="BI440" i="86" s="1"/>
  <c r="L440" i="86"/>
  <c r="BC437" i="86"/>
  <c r="AG437" i="86"/>
  <c r="Y437" i="86"/>
  <c r="AV437" i="86" s="1"/>
  <c r="AX437" i="86" s="1"/>
  <c r="X437" i="86"/>
  <c r="N437" i="86"/>
  <c r="AZ437" i="86" s="1"/>
  <c r="M437" i="86"/>
  <c r="BF437" i="86" s="1"/>
  <c r="L437" i="86"/>
  <c r="BC436" i="86"/>
  <c r="AG436" i="86"/>
  <c r="Y436" i="86"/>
  <c r="X436" i="86"/>
  <c r="N436" i="86"/>
  <c r="AZ436" i="86" s="1"/>
  <c r="M436" i="86"/>
  <c r="BF436" i="86" s="1"/>
  <c r="L436" i="86"/>
  <c r="BC435" i="86"/>
  <c r="AG435" i="86"/>
  <c r="Y435" i="86"/>
  <c r="AV435" i="86" s="1"/>
  <c r="AX435" i="86" s="1"/>
  <c r="X435" i="86"/>
  <c r="N435" i="86"/>
  <c r="AZ435" i="86" s="1"/>
  <c r="M435" i="86"/>
  <c r="BF435" i="86" s="1"/>
  <c r="L435" i="86"/>
  <c r="BC432" i="86"/>
  <c r="AG432" i="86"/>
  <c r="Y432" i="86"/>
  <c r="AA432" i="86" s="1"/>
  <c r="X432" i="86"/>
  <c r="N432" i="86"/>
  <c r="AZ432" i="86" s="1"/>
  <c r="M432" i="86"/>
  <c r="BG432" i="86" s="1"/>
  <c r="BI432" i="86" s="1"/>
  <c r="L432" i="86"/>
  <c r="BC431" i="86"/>
  <c r="AG431" i="86"/>
  <c r="Y431" i="86"/>
  <c r="X431" i="86"/>
  <c r="N431" i="86"/>
  <c r="AZ431" i="86" s="1"/>
  <c r="M431" i="86"/>
  <c r="BF431" i="86" s="1"/>
  <c r="L431" i="86"/>
  <c r="BC430" i="86"/>
  <c r="AG430" i="86"/>
  <c r="Y430" i="86"/>
  <c r="X430" i="86"/>
  <c r="N430" i="86"/>
  <c r="AZ430" i="86" s="1"/>
  <c r="M430" i="86"/>
  <c r="L430" i="86"/>
  <c r="BC429" i="86"/>
  <c r="AG429" i="86"/>
  <c r="Y429" i="86"/>
  <c r="AB429" i="86" s="1"/>
  <c r="AF429" i="86" s="1"/>
  <c r="X429" i="86"/>
  <c r="N429" i="86"/>
  <c r="AZ429" i="86" s="1"/>
  <c r="M429" i="86"/>
  <c r="BF429" i="86" s="1"/>
  <c r="L429" i="86"/>
  <c r="BC428" i="86"/>
  <c r="AG428" i="86"/>
  <c r="Y428" i="86"/>
  <c r="AV428" i="86" s="1"/>
  <c r="AY428" i="86" s="1"/>
  <c r="X428" i="86"/>
  <c r="N428" i="86"/>
  <c r="AZ428" i="86" s="1"/>
  <c r="M428" i="86"/>
  <c r="L428" i="86"/>
  <c r="BC425" i="86"/>
  <c r="AG425" i="86"/>
  <c r="Y425" i="86"/>
  <c r="X425" i="86"/>
  <c r="N425" i="86"/>
  <c r="AZ425" i="86" s="1"/>
  <c r="M425" i="86"/>
  <c r="L425" i="86"/>
  <c r="BC424" i="86"/>
  <c r="AG424" i="86"/>
  <c r="Y424" i="86"/>
  <c r="AV424" i="86" s="1"/>
  <c r="X424" i="86"/>
  <c r="N424" i="86"/>
  <c r="AZ424" i="86" s="1"/>
  <c r="M424" i="86"/>
  <c r="BF424" i="86" s="1"/>
  <c r="L424" i="86"/>
  <c r="BC423" i="86"/>
  <c r="AG423" i="86"/>
  <c r="Y423" i="86"/>
  <c r="AB423" i="86" s="1"/>
  <c r="X423" i="86"/>
  <c r="N423" i="86"/>
  <c r="AZ423" i="86" s="1"/>
  <c r="M423" i="86"/>
  <c r="L423" i="86"/>
  <c r="BC422" i="86"/>
  <c r="AG422" i="86"/>
  <c r="Y422" i="86"/>
  <c r="AD422" i="86" s="1"/>
  <c r="X422" i="86"/>
  <c r="N422" i="86"/>
  <c r="AZ422" i="86" s="1"/>
  <c r="M422" i="86"/>
  <c r="L422" i="86"/>
  <c r="BC421" i="86"/>
  <c r="AG421" i="86"/>
  <c r="Y421" i="86"/>
  <c r="AB421" i="86" s="1"/>
  <c r="X421" i="86"/>
  <c r="N421" i="86"/>
  <c r="AZ421" i="86" s="1"/>
  <c r="M421" i="86"/>
  <c r="BF421" i="86" s="1"/>
  <c r="L421" i="86"/>
  <c r="BC420" i="86"/>
  <c r="AG420" i="86"/>
  <c r="Y420" i="86"/>
  <c r="X420" i="86"/>
  <c r="N420" i="86"/>
  <c r="AZ420" i="86" s="1"/>
  <c r="M420" i="86"/>
  <c r="BG420" i="86" s="1"/>
  <c r="BI420" i="86" s="1"/>
  <c r="L420" i="86"/>
  <c r="BC419" i="86"/>
  <c r="AG419" i="86"/>
  <c r="Y419" i="86"/>
  <c r="X419" i="86"/>
  <c r="N419" i="86"/>
  <c r="AZ419" i="86" s="1"/>
  <c r="M419" i="86"/>
  <c r="BG419" i="86" s="1"/>
  <c r="BI419" i="86" s="1"/>
  <c r="L419" i="86"/>
  <c r="BC418" i="86"/>
  <c r="AG418" i="86"/>
  <c r="Y418" i="86"/>
  <c r="AV418" i="86" s="1"/>
  <c r="AY418" i="86" s="1"/>
  <c r="X418" i="86"/>
  <c r="N418" i="86"/>
  <c r="AZ418" i="86" s="1"/>
  <c r="M418" i="86"/>
  <c r="BG418" i="86" s="1"/>
  <c r="BI418" i="86" s="1"/>
  <c r="L418" i="86"/>
  <c r="BC417" i="86"/>
  <c r="AG417" i="86"/>
  <c r="Y417" i="86"/>
  <c r="AC417" i="86" s="1"/>
  <c r="X417" i="86"/>
  <c r="N417" i="86"/>
  <c r="AZ417" i="86" s="1"/>
  <c r="M417" i="86"/>
  <c r="BF417" i="86" s="1"/>
  <c r="L417" i="86"/>
  <c r="BC416" i="86"/>
  <c r="AG416" i="86"/>
  <c r="Y416" i="86"/>
  <c r="AV416" i="86" s="1"/>
  <c r="X416" i="86"/>
  <c r="N416" i="86"/>
  <c r="AZ416" i="86" s="1"/>
  <c r="M416" i="86"/>
  <c r="BF416" i="86" s="1"/>
  <c r="L416" i="86"/>
  <c r="BC415" i="86"/>
  <c r="AG415" i="86"/>
  <c r="Y415" i="86"/>
  <c r="X415" i="86"/>
  <c r="N415" i="86"/>
  <c r="AZ415" i="86" s="1"/>
  <c r="M415" i="86"/>
  <c r="L415" i="86"/>
  <c r="BC414" i="86"/>
  <c r="AG414" i="86"/>
  <c r="Y414" i="86"/>
  <c r="AB414" i="86" s="1"/>
  <c r="AF414" i="86" s="1"/>
  <c r="X414" i="86"/>
  <c r="N414" i="86"/>
  <c r="AZ414" i="86" s="1"/>
  <c r="M414" i="86"/>
  <c r="BG414" i="86" s="1"/>
  <c r="BI414" i="86" s="1"/>
  <c r="L414" i="86"/>
  <c r="BC413" i="86"/>
  <c r="AG413" i="86"/>
  <c r="Y413" i="86"/>
  <c r="AD413" i="86" s="1"/>
  <c r="X413" i="86"/>
  <c r="N413" i="86"/>
  <c r="AZ413" i="86" s="1"/>
  <c r="M413" i="86"/>
  <c r="BF413" i="86" s="1"/>
  <c r="L413" i="86"/>
  <c r="BC412" i="86"/>
  <c r="AG412" i="86"/>
  <c r="Y412" i="86"/>
  <c r="AB412" i="86" s="1"/>
  <c r="AF412" i="86" s="1"/>
  <c r="X412" i="86"/>
  <c r="N412" i="86"/>
  <c r="AZ412" i="86" s="1"/>
  <c r="M412" i="86"/>
  <c r="BG412" i="86" s="1"/>
  <c r="BI412" i="86" s="1"/>
  <c r="L412" i="86"/>
  <c r="BC411" i="86"/>
  <c r="AG411" i="86"/>
  <c r="Y411" i="86"/>
  <c r="X411" i="86"/>
  <c r="N411" i="86"/>
  <c r="AZ411" i="86" s="1"/>
  <c r="M411" i="86"/>
  <c r="L411" i="86"/>
  <c r="BC410" i="86"/>
  <c r="AG410" i="86"/>
  <c r="Y410" i="86"/>
  <c r="AB410" i="86" s="1"/>
  <c r="AF410" i="86" s="1"/>
  <c r="X410" i="86"/>
  <c r="N410" i="86"/>
  <c r="AZ410" i="86" s="1"/>
  <c r="M410" i="86"/>
  <c r="BG410" i="86" s="1"/>
  <c r="BI410" i="86" s="1"/>
  <c r="L410" i="86"/>
  <c r="BC409" i="86"/>
  <c r="AG409" i="86"/>
  <c r="Y409" i="86"/>
  <c r="AD409" i="86" s="1"/>
  <c r="X409" i="86"/>
  <c r="N409" i="86"/>
  <c r="AZ409" i="86" s="1"/>
  <c r="M409" i="86"/>
  <c r="BF409" i="86" s="1"/>
  <c r="L409" i="86"/>
  <c r="BC408" i="86"/>
  <c r="AG408" i="86"/>
  <c r="Y408" i="86"/>
  <c r="AB408" i="86" s="1"/>
  <c r="AF408" i="86" s="1"/>
  <c r="X408" i="86"/>
  <c r="N408" i="86"/>
  <c r="AZ408" i="86" s="1"/>
  <c r="M408" i="86"/>
  <c r="BG408" i="86" s="1"/>
  <c r="BI408" i="86" s="1"/>
  <c r="L408" i="86"/>
  <c r="BC407" i="86"/>
  <c r="AG407" i="86"/>
  <c r="Y407" i="86"/>
  <c r="X407" i="86"/>
  <c r="N407" i="86"/>
  <c r="AZ407" i="86" s="1"/>
  <c r="M407" i="86"/>
  <c r="L407" i="86"/>
  <c r="BC406" i="86"/>
  <c r="AG406" i="86"/>
  <c r="Y406" i="86"/>
  <c r="AB406" i="86" s="1"/>
  <c r="AF406" i="86" s="1"/>
  <c r="X406" i="86"/>
  <c r="N406" i="86"/>
  <c r="AZ406" i="86" s="1"/>
  <c r="M406" i="86"/>
  <c r="BG406" i="86" s="1"/>
  <c r="BI406" i="86" s="1"/>
  <c r="L406" i="86"/>
  <c r="BC405" i="86"/>
  <c r="AG405" i="86"/>
  <c r="Y405" i="86"/>
  <c r="AD405" i="86" s="1"/>
  <c r="X405" i="86"/>
  <c r="N405" i="86"/>
  <c r="AZ405" i="86" s="1"/>
  <c r="M405" i="86"/>
  <c r="BF405" i="86" s="1"/>
  <c r="L405" i="86"/>
  <c r="BC404" i="86"/>
  <c r="AG404" i="86"/>
  <c r="Y404" i="86"/>
  <c r="AB404" i="86" s="1"/>
  <c r="AF404" i="86" s="1"/>
  <c r="X404" i="86"/>
  <c r="N404" i="86"/>
  <c r="AZ404" i="86" s="1"/>
  <c r="M404" i="86"/>
  <c r="BG404" i="86" s="1"/>
  <c r="BI404" i="86" s="1"/>
  <c r="L404" i="86"/>
  <c r="BC403" i="86"/>
  <c r="AG403" i="86"/>
  <c r="Y403" i="86"/>
  <c r="X403" i="86"/>
  <c r="N403" i="86"/>
  <c r="AZ403" i="86" s="1"/>
  <c r="M403" i="86"/>
  <c r="L403" i="86"/>
  <c r="BC400" i="86"/>
  <c r="AG400" i="86"/>
  <c r="Y400" i="86"/>
  <c r="AB400" i="86" s="1"/>
  <c r="X400" i="86"/>
  <c r="N400" i="86"/>
  <c r="AZ400" i="86" s="1"/>
  <c r="M400" i="86"/>
  <c r="BG400" i="86" s="1"/>
  <c r="BI400" i="86" s="1"/>
  <c r="L400" i="86"/>
  <c r="BC399" i="86"/>
  <c r="AG399" i="86"/>
  <c r="Y399" i="86"/>
  <c r="AD399" i="86" s="1"/>
  <c r="X399" i="86"/>
  <c r="N399" i="86"/>
  <c r="AZ399" i="86" s="1"/>
  <c r="M399" i="86"/>
  <c r="BF399" i="86" s="1"/>
  <c r="L399" i="86"/>
  <c r="BC396" i="86"/>
  <c r="AG396" i="86"/>
  <c r="Y396" i="86"/>
  <c r="AB396" i="86" s="1"/>
  <c r="AF396" i="86" s="1"/>
  <c r="X396" i="86"/>
  <c r="N396" i="86"/>
  <c r="AZ396" i="86" s="1"/>
  <c r="M396" i="86"/>
  <c r="L396" i="86"/>
  <c r="BC395" i="86"/>
  <c r="AG395" i="86"/>
  <c r="Y395" i="86"/>
  <c r="X395" i="86"/>
  <c r="N395" i="86"/>
  <c r="AZ395" i="86" s="1"/>
  <c r="M395" i="86"/>
  <c r="L395" i="86"/>
  <c r="BC394" i="86"/>
  <c r="AG394" i="86"/>
  <c r="Y394" i="86"/>
  <c r="AB394" i="86" s="1"/>
  <c r="X394" i="86"/>
  <c r="N394" i="86"/>
  <c r="AZ394" i="86" s="1"/>
  <c r="M394" i="86"/>
  <c r="L394" i="86"/>
  <c r="BC393" i="86"/>
  <c r="AG393" i="86"/>
  <c r="Y393" i="86"/>
  <c r="AD393" i="86" s="1"/>
  <c r="X393" i="86"/>
  <c r="N393" i="86"/>
  <c r="AZ393" i="86" s="1"/>
  <c r="M393" i="86"/>
  <c r="BF393" i="86" s="1"/>
  <c r="L393" i="86"/>
  <c r="BC390" i="86"/>
  <c r="AG390" i="86"/>
  <c r="Y390" i="86"/>
  <c r="AB390" i="86" s="1"/>
  <c r="AF390" i="86" s="1"/>
  <c r="X390" i="86"/>
  <c r="N390" i="86"/>
  <c r="AZ390" i="86" s="1"/>
  <c r="M390" i="86"/>
  <c r="L390" i="86"/>
  <c r="BC387" i="86"/>
  <c r="AG387" i="86"/>
  <c r="Y387" i="86"/>
  <c r="X387" i="86"/>
  <c r="N387" i="86"/>
  <c r="AZ387" i="86" s="1"/>
  <c r="M387" i="86"/>
  <c r="L387" i="86"/>
  <c r="BC386" i="86"/>
  <c r="AG386" i="86"/>
  <c r="Y386" i="86"/>
  <c r="X386" i="86"/>
  <c r="N386" i="86"/>
  <c r="AZ386" i="86" s="1"/>
  <c r="M386" i="86"/>
  <c r="L386" i="86"/>
  <c r="BC385" i="86"/>
  <c r="AG385" i="86"/>
  <c r="Y385" i="86"/>
  <c r="X385" i="86"/>
  <c r="N385" i="86"/>
  <c r="AZ385" i="86" s="1"/>
  <c r="M385" i="86"/>
  <c r="L385" i="86"/>
  <c r="BC384" i="86"/>
  <c r="AG384" i="86"/>
  <c r="Y384" i="86"/>
  <c r="X384" i="86"/>
  <c r="N384" i="86"/>
  <c r="AZ384" i="86" s="1"/>
  <c r="M384" i="86"/>
  <c r="L384" i="86"/>
  <c r="BC383" i="86"/>
  <c r="AG383" i="86"/>
  <c r="Y383" i="86"/>
  <c r="X383" i="86"/>
  <c r="N383" i="86"/>
  <c r="AZ383" i="86" s="1"/>
  <c r="M383" i="86"/>
  <c r="L383" i="86"/>
  <c r="BC380" i="86"/>
  <c r="AG380" i="86"/>
  <c r="Y380" i="86"/>
  <c r="X380" i="86"/>
  <c r="N380" i="86"/>
  <c r="AZ380" i="86" s="1"/>
  <c r="M380" i="86"/>
  <c r="L380" i="86"/>
  <c r="BC379" i="86"/>
  <c r="AG379" i="86"/>
  <c r="Y379" i="86"/>
  <c r="X379" i="86"/>
  <c r="N379" i="86"/>
  <c r="AZ379" i="86" s="1"/>
  <c r="M379" i="86"/>
  <c r="L379" i="86"/>
  <c r="BC376" i="86"/>
  <c r="AG376" i="86"/>
  <c r="Y376" i="86"/>
  <c r="X376" i="86"/>
  <c r="N376" i="86"/>
  <c r="AZ376" i="86" s="1"/>
  <c r="M376" i="86"/>
  <c r="L376" i="86"/>
  <c r="BC375" i="86"/>
  <c r="AG375" i="86"/>
  <c r="Y375" i="86"/>
  <c r="X375" i="86"/>
  <c r="N375" i="86"/>
  <c r="AZ375" i="86" s="1"/>
  <c r="M375" i="86"/>
  <c r="L375" i="86"/>
  <c r="BC374" i="86"/>
  <c r="AG374" i="86"/>
  <c r="Y374" i="86"/>
  <c r="X374" i="86"/>
  <c r="N374" i="86"/>
  <c r="AZ374" i="86" s="1"/>
  <c r="M374" i="86"/>
  <c r="L374" i="86"/>
  <c r="BC373" i="86"/>
  <c r="AG373" i="86"/>
  <c r="Y373" i="86"/>
  <c r="X373" i="86"/>
  <c r="N373" i="86"/>
  <c r="AZ373" i="86" s="1"/>
  <c r="M373" i="86"/>
  <c r="L373" i="86"/>
  <c r="BC372" i="86"/>
  <c r="AG372" i="86"/>
  <c r="Y372" i="86"/>
  <c r="X372" i="86"/>
  <c r="N372" i="86"/>
  <c r="AZ372" i="86" s="1"/>
  <c r="M372" i="86"/>
  <c r="L372" i="86"/>
  <c r="BC369" i="86"/>
  <c r="AG369" i="86"/>
  <c r="Y369" i="86"/>
  <c r="X369" i="86"/>
  <c r="N369" i="86"/>
  <c r="AZ369" i="86" s="1"/>
  <c r="M369" i="86"/>
  <c r="L369" i="86"/>
  <c r="BC366" i="86"/>
  <c r="AG366" i="86"/>
  <c r="Y366" i="86"/>
  <c r="X366" i="86"/>
  <c r="N366" i="86"/>
  <c r="AZ366" i="86" s="1"/>
  <c r="M366" i="86"/>
  <c r="L366" i="86"/>
  <c r="BC365" i="86"/>
  <c r="AG365" i="86"/>
  <c r="Y365" i="86"/>
  <c r="X365" i="86"/>
  <c r="N365" i="86"/>
  <c r="AZ365" i="86" s="1"/>
  <c r="M365" i="86"/>
  <c r="L365" i="86"/>
  <c r="BC364" i="86"/>
  <c r="AG364" i="86"/>
  <c r="Y364" i="86"/>
  <c r="X364" i="86"/>
  <c r="N364" i="86"/>
  <c r="AZ364" i="86" s="1"/>
  <c r="M364" i="86"/>
  <c r="L364" i="86"/>
  <c r="BC363" i="86"/>
  <c r="AG363" i="86"/>
  <c r="Y363" i="86"/>
  <c r="X363" i="86"/>
  <c r="N363" i="86"/>
  <c r="AZ363" i="86" s="1"/>
  <c r="M363" i="86"/>
  <c r="L363" i="86"/>
  <c r="BC360" i="86"/>
  <c r="AG360" i="86"/>
  <c r="Y360" i="86"/>
  <c r="X360" i="86"/>
  <c r="N360" i="86"/>
  <c r="AZ360" i="86" s="1"/>
  <c r="M360" i="86"/>
  <c r="L360" i="86"/>
  <c r="BC359" i="86"/>
  <c r="AG359" i="86"/>
  <c r="Y359" i="86"/>
  <c r="X359" i="86"/>
  <c r="N359" i="86"/>
  <c r="AZ359" i="86" s="1"/>
  <c r="M359" i="86"/>
  <c r="L359" i="86"/>
  <c r="BC356" i="86"/>
  <c r="AG356" i="86"/>
  <c r="Y356" i="86"/>
  <c r="X356" i="86"/>
  <c r="N356" i="86"/>
  <c r="AZ356" i="86" s="1"/>
  <c r="M356" i="86"/>
  <c r="L356" i="86"/>
  <c r="BC355" i="86"/>
  <c r="AG355" i="86"/>
  <c r="Y355" i="86"/>
  <c r="X355" i="86"/>
  <c r="N355" i="86"/>
  <c r="AZ355" i="86" s="1"/>
  <c r="M355" i="86"/>
  <c r="L355" i="86"/>
  <c r="BC354" i="86"/>
  <c r="AG354" i="86"/>
  <c r="Y354" i="86"/>
  <c r="X354" i="86"/>
  <c r="N354" i="86"/>
  <c r="AZ354" i="86" s="1"/>
  <c r="M354" i="86"/>
  <c r="L354" i="86"/>
  <c r="BC353" i="86"/>
  <c r="AG353" i="86"/>
  <c r="Y353" i="86"/>
  <c r="AB353" i="86" s="1"/>
  <c r="AF353" i="86" s="1"/>
  <c r="X353" i="86"/>
  <c r="N353" i="86"/>
  <c r="AZ353" i="86" s="1"/>
  <c r="M353" i="86"/>
  <c r="L353" i="86"/>
  <c r="BC352" i="86"/>
  <c r="AG352" i="86"/>
  <c r="Y352" i="86"/>
  <c r="X352" i="86"/>
  <c r="N352" i="86"/>
  <c r="M352" i="86"/>
  <c r="BG352" i="86" s="1"/>
  <c r="BI352" i="86" s="1"/>
  <c r="L352" i="86"/>
  <c r="BC349" i="86"/>
  <c r="AG349" i="86"/>
  <c r="Y349" i="86"/>
  <c r="X349" i="86"/>
  <c r="N349" i="86"/>
  <c r="AZ349" i="86" s="1"/>
  <c r="M349" i="86"/>
  <c r="L349" i="86"/>
  <c r="BC346" i="86"/>
  <c r="AG346" i="86"/>
  <c r="Y346" i="86"/>
  <c r="X346" i="86"/>
  <c r="N346" i="86"/>
  <c r="M346" i="86"/>
  <c r="BG346" i="86" s="1"/>
  <c r="BI346" i="86" s="1"/>
  <c r="L346" i="86"/>
  <c r="BC345" i="86"/>
  <c r="AG345" i="86"/>
  <c r="Y345" i="86"/>
  <c r="AB345" i="86" s="1"/>
  <c r="AF345" i="86" s="1"/>
  <c r="X345" i="86"/>
  <c r="N345" i="86"/>
  <c r="AZ345" i="86" s="1"/>
  <c r="M345" i="86"/>
  <c r="L345" i="86"/>
  <c r="BC344" i="86"/>
  <c r="AG344" i="86"/>
  <c r="Y344" i="86"/>
  <c r="AV344" i="86" s="1"/>
  <c r="X344" i="86"/>
  <c r="N344" i="86"/>
  <c r="AZ344" i="86" s="1"/>
  <c r="M344" i="86"/>
  <c r="BG344" i="86" s="1"/>
  <c r="BI344" i="86" s="1"/>
  <c r="L344" i="86"/>
  <c r="BC341" i="86"/>
  <c r="AG341" i="86"/>
  <c r="Y341" i="86"/>
  <c r="AV341" i="86" s="1"/>
  <c r="AX341" i="86" s="1"/>
  <c r="X341" i="86"/>
  <c r="N341" i="86"/>
  <c r="AZ341" i="86" s="1"/>
  <c r="M341" i="86"/>
  <c r="BF341" i="86" s="1"/>
  <c r="L341" i="86"/>
  <c r="BC340" i="86"/>
  <c r="AG340" i="86"/>
  <c r="Y340" i="86"/>
  <c r="AV340" i="86" s="1"/>
  <c r="X340" i="86"/>
  <c r="N340" i="86"/>
  <c r="AZ340" i="86" s="1"/>
  <c r="M340" i="86"/>
  <c r="L340" i="86"/>
  <c r="BC337" i="86"/>
  <c r="AG337" i="86"/>
  <c r="Y337" i="86"/>
  <c r="X337" i="86"/>
  <c r="N337" i="86"/>
  <c r="AZ337" i="86" s="1"/>
  <c r="M337" i="86"/>
  <c r="L337" i="86"/>
  <c r="BC336" i="86"/>
  <c r="AG336" i="86"/>
  <c r="Y336" i="86"/>
  <c r="AV336" i="86" s="1"/>
  <c r="X336" i="86"/>
  <c r="N336" i="86"/>
  <c r="AZ336" i="86" s="1"/>
  <c r="M336" i="86"/>
  <c r="L336" i="86"/>
  <c r="BC335" i="86"/>
  <c r="AG335" i="86"/>
  <c r="Y335" i="86"/>
  <c r="AV335" i="86" s="1"/>
  <c r="AX335" i="86" s="1"/>
  <c r="X335" i="86"/>
  <c r="N335" i="86"/>
  <c r="M335" i="86"/>
  <c r="BF335" i="86" s="1"/>
  <c r="L335" i="86"/>
  <c r="BC334" i="86"/>
  <c r="AG334" i="86"/>
  <c r="Y334" i="86"/>
  <c r="AV334" i="86" s="1"/>
  <c r="X334" i="86"/>
  <c r="N334" i="86"/>
  <c r="AZ334" i="86" s="1"/>
  <c r="M334" i="86"/>
  <c r="L334" i="86"/>
  <c r="BC333" i="86"/>
  <c r="AG333" i="86"/>
  <c r="Y333" i="86"/>
  <c r="AB333" i="86" s="1"/>
  <c r="X333" i="86"/>
  <c r="N333" i="86"/>
  <c r="AZ333" i="86" s="1"/>
  <c r="M333" i="86"/>
  <c r="BF333" i="86" s="1"/>
  <c r="L333" i="86"/>
  <c r="BC332" i="86"/>
  <c r="AG332" i="86"/>
  <c r="Y332" i="86"/>
  <c r="AV332" i="86" s="1"/>
  <c r="X332" i="86"/>
  <c r="N332" i="86"/>
  <c r="AZ332" i="86" s="1"/>
  <c r="M332" i="86"/>
  <c r="L332" i="86"/>
  <c r="BC331" i="86"/>
  <c r="AG331" i="86"/>
  <c r="Y331" i="86"/>
  <c r="X331" i="86"/>
  <c r="N331" i="86"/>
  <c r="AZ331" i="86" s="1"/>
  <c r="M331" i="86"/>
  <c r="BF331" i="86" s="1"/>
  <c r="L331" i="86"/>
  <c r="BC328" i="86"/>
  <c r="AG328" i="86"/>
  <c r="Y328" i="86"/>
  <c r="AA328" i="86" s="1"/>
  <c r="X328" i="86"/>
  <c r="N328" i="86"/>
  <c r="AZ328" i="86" s="1"/>
  <c r="M328" i="86"/>
  <c r="BG328" i="86" s="1"/>
  <c r="BI328" i="86" s="1"/>
  <c r="L328" i="86"/>
  <c r="BC327" i="86"/>
  <c r="AG327" i="86"/>
  <c r="Y327" i="86"/>
  <c r="AB327" i="86" s="1"/>
  <c r="AF327" i="86" s="1"/>
  <c r="X327" i="86"/>
  <c r="N327" i="86"/>
  <c r="AZ327" i="86" s="1"/>
  <c r="M327" i="86"/>
  <c r="BF327" i="86" s="1"/>
  <c r="L327" i="86"/>
  <c r="BC326" i="86"/>
  <c r="AG326" i="86"/>
  <c r="Y326" i="86"/>
  <c r="AC326" i="86" s="1"/>
  <c r="X326" i="86"/>
  <c r="N326" i="86"/>
  <c r="AZ326" i="86" s="1"/>
  <c r="M326" i="86"/>
  <c r="BF326" i="86" s="1"/>
  <c r="L326" i="86"/>
  <c r="BC325" i="86"/>
  <c r="AG325" i="86"/>
  <c r="Y325" i="86"/>
  <c r="X325" i="86"/>
  <c r="N325" i="86"/>
  <c r="AZ325" i="86" s="1"/>
  <c r="M325" i="86"/>
  <c r="BF325" i="86" s="1"/>
  <c r="L325" i="86"/>
  <c r="BC322" i="86"/>
  <c r="AG322" i="86"/>
  <c r="Y322" i="86"/>
  <c r="X322" i="86"/>
  <c r="N322" i="86"/>
  <c r="AZ322" i="86" s="1"/>
  <c r="M322" i="86"/>
  <c r="L322" i="86"/>
  <c r="BC319" i="86"/>
  <c r="AG319" i="86"/>
  <c r="Y319" i="86"/>
  <c r="X319" i="86"/>
  <c r="N319" i="86"/>
  <c r="AZ319" i="86" s="1"/>
  <c r="M319" i="86"/>
  <c r="L319" i="86"/>
  <c r="BC318" i="86"/>
  <c r="AG318" i="86"/>
  <c r="Y318" i="86"/>
  <c r="X318" i="86"/>
  <c r="N318" i="86"/>
  <c r="AZ318" i="86" s="1"/>
  <c r="M318" i="86"/>
  <c r="BF318" i="86" s="1"/>
  <c r="L318" i="86"/>
  <c r="BC317" i="86"/>
  <c r="AG317" i="86"/>
  <c r="Y317" i="86"/>
  <c r="X317" i="86"/>
  <c r="N317" i="86"/>
  <c r="AZ317" i="86" s="1"/>
  <c r="M317" i="86"/>
  <c r="BF317" i="86" s="1"/>
  <c r="L317" i="86"/>
  <c r="BC316" i="86"/>
  <c r="AG316" i="86"/>
  <c r="Y316" i="86"/>
  <c r="AA316" i="86" s="1"/>
  <c r="X316" i="86"/>
  <c r="N316" i="86"/>
  <c r="AZ316" i="86" s="1"/>
  <c r="M316" i="86"/>
  <c r="BF316" i="86" s="1"/>
  <c r="L316" i="86"/>
  <c r="BC313" i="86"/>
  <c r="AG313" i="86"/>
  <c r="Y313" i="86"/>
  <c r="X313" i="86"/>
  <c r="N313" i="86"/>
  <c r="AZ313" i="86" s="1"/>
  <c r="M313" i="86"/>
  <c r="BF313" i="86" s="1"/>
  <c r="L313" i="86"/>
  <c r="BC312" i="86"/>
  <c r="AG312" i="86"/>
  <c r="Y312" i="86"/>
  <c r="X312" i="86"/>
  <c r="N312" i="86"/>
  <c r="AZ312" i="86" s="1"/>
  <c r="M312" i="86"/>
  <c r="L312" i="86"/>
  <c r="BB308" i="86"/>
  <c r="AY308" i="86"/>
  <c r="AG308" i="86"/>
  <c r="Y308" i="86"/>
  <c r="X308" i="86"/>
  <c r="N308" i="86"/>
  <c r="AZ308" i="86" s="1"/>
  <c r="M308" i="86"/>
  <c r="BF308" i="86" s="1"/>
  <c r="L308" i="86"/>
  <c r="BB307" i="86"/>
  <c r="AY307" i="86"/>
  <c r="AG307" i="86"/>
  <c r="Y307" i="86"/>
  <c r="AK307" i="86" s="1"/>
  <c r="X307" i="86"/>
  <c r="N307" i="86"/>
  <c r="AZ307" i="86" s="1"/>
  <c r="M307" i="86"/>
  <c r="L307" i="86"/>
  <c r="BB306" i="86"/>
  <c r="AY306" i="86"/>
  <c r="AG306" i="86"/>
  <c r="Y306" i="86"/>
  <c r="AK306" i="86" s="1"/>
  <c r="X306" i="86"/>
  <c r="N306" i="86"/>
  <c r="AZ306" i="86" s="1"/>
  <c r="M306" i="86"/>
  <c r="L306" i="86"/>
  <c r="BB305" i="86"/>
  <c r="AY305" i="86"/>
  <c r="AG305" i="86"/>
  <c r="Y305" i="86"/>
  <c r="AE305" i="86" s="1"/>
  <c r="X305" i="86"/>
  <c r="N305" i="86"/>
  <c r="AZ305" i="86" s="1"/>
  <c r="M305" i="86"/>
  <c r="L305" i="86"/>
  <c r="BB304" i="86"/>
  <c r="AY304" i="86"/>
  <c r="AG304" i="86"/>
  <c r="Y304" i="86"/>
  <c r="X304" i="86"/>
  <c r="N304" i="86"/>
  <c r="AZ304" i="86" s="1"/>
  <c r="M304" i="86"/>
  <c r="BF304" i="86" s="1"/>
  <c r="L304" i="86"/>
  <c r="BB303" i="86"/>
  <c r="AY303" i="86"/>
  <c r="AG303" i="86"/>
  <c r="Y303" i="86"/>
  <c r="X303" i="86"/>
  <c r="N303" i="86"/>
  <c r="AZ303" i="86" s="1"/>
  <c r="M303" i="86"/>
  <c r="L303" i="86"/>
  <c r="BB302" i="86"/>
  <c r="AY302" i="86"/>
  <c r="AG302" i="86"/>
  <c r="Y302" i="86"/>
  <c r="AL302" i="86" s="1"/>
  <c r="X302" i="86"/>
  <c r="N302" i="86"/>
  <c r="AZ302" i="86" s="1"/>
  <c r="M302" i="86"/>
  <c r="BF302" i="86" s="1"/>
  <c r="L302" i="86"/>
  <c r="BB301" i="86"/>
  <c r="AY301" i="86"/>
  <c r="AG301" i="86"/>
  <c r="Y301" i="86"/>
  <c r="AL301" i="86" s="1"/>
  <c r="X301" i="86"/>
  <c r="N301" i="86"/>
  <c r="AZ301" i="86" s="1"/>
  <c r="M301" i="86"/>
  <c r="L301" i="86"/>
  <c r="BB300" i="86"/>
  <c r="AY300" i="86"/>
  <c r="AG300" i="86"/>
  <c r="Y300" i="86"/>
  <c r="AL300" i="86" s="1"/>
  <c r="X300" i="86"/>
  <c r="N300" i="86"/>
  <c r="AZ300" i="86" s="1"/>
  <c r="M300" i="86"/>
  <c r="L300" i="86"/>
  <c r="BB299" i="86"/>
  <c r="AY299" i="86"/>
  <c r="AG299" i="86"/>
  <c r="Y299" i="86"/>
  <c r="X299" i="86"/>
  <c r="N299" i="86"/>
  <c r="AZ299" i="86" s="1"/>
  <c r="M299" i="86"/>
  <c r="BF299" i="86" s="1"/>
  <c r="L299" i="86"/>
  <c r="BB298" i="86"/>
  <c r="AY298" i="86"/>
  <c r="AG298" i="86"/>
  <c r="Y298" i="86"/>
  <c r="AL298" i="86" s="1"/>
  <c r="X298" i="86"/>
  <c r="N298" i="86"/>
  <c r="AZ298" i="86" s="1"/>
  <c r="M298" i="86"/>
  <c r="BF298" i="86" s="1"/>
  <c r="L298" i="86"/>
  <c r="BB297" i="86"/>
  <c r="AY297" i="86"/>
  <c r="AG297" i="86"/>
  <c r="Y297" i="86"/>
  <c r="AL297" i="86" s="1"/>
  <c r="X297" i="86"/>
  <c r="N297" i="86"/>
  <c r="AZ297" i="86" s="1"/>
  <c r="M297" i="86"/>
  <c r="L297" i="86"/>
  <c r="BB296" i="86"/>
  <c r="AY296" i="86"/>
  <c r="AG296" i="86"/>
  <c r="Y296" i="86"/>
  <c r="AK296" i="86" s="1"/>
  <c r="X296" i="86"/>
  <c r="N296" i="86"/>
  <c r="AZ296" i="86" s="1"/>
  <c r="M296" i="86"/>
  <c r="L296" i="86"/>
  <c r="BB295" i="86"/>
  <c r="AY295" i="86"/>
  <c r="AG295" i="86"/>
  <c r="Y295" i="86"/>
  <c r="AL295" i="86" s="1"/>
  <c r="X295" i="86"/>
  <c r="N295" i="86"/>
  <c r="AZ295" i="86" s="1"/>
  <c r="M295" i="86"/>
  <c r="BF295" i="86" s="1"/>
  <c r="L295" i="86"/>
  <c r="BB294" i="86"/>
  <c r="AY294" i="86"/>
  <c r="AG294" i="86"/>
  <c r="Y294" i="86"/>
  <c r="X294" i="86"/>
  <c r="N294" i="86"/>
  <c r="AZ294" i="86" s="1"/>
  <c r="M294" i="86"/>
  <c r="BF294" i="86" s="1"/>
  <c r="L294" i="86"/>
  <c r="BB293" i="86"/>
  <c r="AY293" i="86"/>
  <c r="AG293" i="86"/>
  <c r="Y293" i="86"/>
  <c r="AL293" i="86" s="1"/>
  <c r="X293" i="86"/>
  <c r="N293" i="86"/>
  <c r="AZ293" i="86" s="1"/>
  <c r="M293" i="86"/>
  <c r="L293" i="86"/>
  <c r="BB292" i="86"/>
  <c r="AY292" i="86"/>
  <c r="AG292" i="86"/>
  <c r="Y292" i="86"/>
  <c r="AL292" i="86" s="1"/>
  <c r="X292" i="86"/>
  <c r="N292" i="86"/>
  <c r="AZ292" i="86" s="1"/>
  <c r="M292" i="86"/>
  <c r="L292" i="86"/>
  <c r="BB291" i="86"/>
  <c r="AY291" i="86"/>
  <c r="AG291" i="86"/>
  <c r="Y291" i="86"/>
  <c r="AL291" i="86" s="1"/>
  <c r="X291" i="86"/>
  <c r="N291" i="86"/>
  <c r="AZ291" i="86" s="1"/>
  <c r="M291" i="86"/>
  <c r="BF291" i="86" s="1"/>
  <c r="L291" i="86"/>
  <c r="BB290" i="86"/>
  <c r="AY290" i="86"/>
  <c r="AG290" i="86"/>
  <c r="Y290" i="86"/>
  <c r="AL290" i="86" s="1"/>
  <c r="X290" i="86"/>
  <c r="N290" i="86"/>
  <c r="AZ290" i="86" s="1"/>
  <c r="M290" i="86"/>
  <c r="BF290" i="86" s="1"/>
  <c r="L290" i="86"/>
  <c r="BB289" i="86"/>
  <c r="AY289" i="86"/>
  <c r="AG289" i="86"/>
  <c r="Y289" i="86"/>
  <c r="X289" i="86"/>
  <c r="N289" i="86"/>
  <c r="AZ289" i="86" s="1"/>
  <c r="M289" i="86"/>
  <c r="L289" i="86"/>
  <c r="BB288" i="86"/>
  <c r="AY288" i="86"/>
  <c r="AG288" i="86"/>
  <c r="Y288" i="86"/>
  <c r="AL288" i="86" s="1"/>
  <c r="X288" i="86"/>
  <c r="N288" i="86"/>
  <c r="AZ288" i="86" s="1"/>
  <c r="M288" i="86"/>
  <c r="L288" i="86"/>
  <c r="BB287" i="86"/>
  <c r="AY287" i="86"/>
  <c r="AG287" i="86"/>
  <c r="Y287" i="86"/>
  <c r="AL287" i="86" s="1"/>
  <c r="X287" i="86"/>
  <c r="N287" i="86"/>
  <c r="AZ287" i="86" s="1"/>
  <c r="M287" i="86"/>
  <c r="BF287" i="86" s="1"/>
  <c r="L287" i="86"/>
  <c r="BB286" i="86"/>
  <c r="AY286" i="86"/>
  <c r="AG286" i="86"/>
  <c r="Y286" i="86"/>
  <c r="X286" i="86"/>
  <c r="N286" i="86"/>
  <c r="AZ286" i="86" s="1"/>
  <c r="M286" i="86"/>
  <c r="BF286" i="86" s="1"/>
  <c r="L286" i="86"/>
  <c r="BB285" i="86"/>
  <c r="AG285" i="86"/>
  <c r="Y285" i="86"/>
  <c r="X285" i="86"/>
  <c r="N285" i="86"/>
  <c r="AZ285" i="86" s="1"/>
  <c r="M285" i="86"/>
  <c r="BF285" i="86" s="1"/>
  <c r="L285" i="86"/>
  <c r="BB284" i="86"/>
  <c r="AG284" i="86"/>
  <c r="Y284" i="86"/>
  <c r="AV284" i="86" s="1"/>
  <c r="X284" i="86"/>
  <c r="N284" i="86"/>
  <c r="AZ284" i="86" s="1"/>
  <c r="M284" i="86"/>
  <c r="BF284" i="86" s="1"/>
  <c r="L284" i="86"/>
  <c r="BB283" i="86"/>
  <c r="AG283" i="86"/>
  <c r="Y283" i="86"/>
  <c r="AC283" i="86" s="1"/>
  <c r="X283" i="86"/>
  <c r="N283" i="86"/>
  <c r="AZ283" i="86" s="1"/>
  <c r="M283" i="86"/>
  <c r="L283" i="86"/>
  <c r="BB282" i="86"/>
  <c r="AG282" i="86"/>
  <c r="Y282" i="86"/>
  <c r="X282" i="86"/>
  <c r="N282" i="86"/>
  <c r="AZ282" i="86" s="1"/>
  <c r="M282" i="86"/>
  <c r="L282" i="86"/>
  <c r="BB281" i="86"/>
  <c r="AG281" i="86"/>
  <c r="Y281" i="86"/>
  <c r="X281" i="86"/>
  <c r="N281" i="86"/>
  <c r="AZ281" i="86" s="1"/>
  <c r="M281" i="86"/>
  <c r="BF281" i="86" s="1"/>
  <c r="L281" i="86"/>
  <c r="BC280" i="86"/>
  <c r="AG280" i="86"/>
  <c r="Y280" i="86"/>
  <c r="AV280" i="86" s="1"/>
  <c r="AX280" i="86" s="1"/>
  <c r="X280" i="86"/>
  <c r="N280" i="86"/>
  <c r="AZ280" i="86" s="1"/>
  <c r="M280" i="86"/>
  <c r="BF280" i="86" s="1"/>
  <c r="BG280" i="86" s="1"/>
  <c r="BI280" i="86" s="1"/>
  <c r="L280" i="86"/>
  <c r="BC279" i="86"/>
  <c r="AG279" i="86"/>
  <c r="Y279" i="86"/>
  <c r="X279" i="86"/>
  <c r="N279" i="86"/>
  <c r="AZ279" i="86" s="1"/>
  <c r="M279" i="86"/>
  <c r="BF279" i="86" s="1"/>
  <c r="BG279" i="86" s="1"/>
  <c r="BI279" i="86" s="1"/>
  <c r="L279" i="86"/>
  <c r="BC278" i="86"/>
  <c r="AG278" i="86"/>
  <c r="Y278" i="86"/>
  <c r="AV278" i="86" s="1"/>
  <c r="X278" i="86"/>
  <c r="N278" i="86"/>
  <c r="AZ278" i="86" s="1"/>
  <c r="M278" i="86"/>
  <c r="BF278" i="86" s="1"/>
  <c r="L278" i="86"/>
  <c r="BC277" i="86"/>
  <c r="AG277" i="86"/>
  <c r="Y277" i="86"/>
  <c r="AB277" i="86" s="1"/>
  <c r="AF277" i="86" s="1"/>
  <c r="X277" i="86"/>
  <c r="N277" i="86"/>
  <c r="AZ277" i="86" s="1"/>
  <c r="M277" i="86"/>
  <c r="BF277" i="86" s="1"/>
  <c r="BG277" i="86" s="1"/>
  <c r="BI277" i="86" s="1"/>
  <c r="L277" i="86"/>
  <c r="BC276" i="86"/>
  <c r="AG276" i="86"/>
  <c r="Y276" i="86"/>
  <c r="AV276" i="86" s="1"/>
  <c r="X276" i="86"/>
  <c r="N276" i="86"/>
  <c r="AZ276" i="86" s="1"/>
  <c r="M276" i="86"/>
  <c r="BF276" i="86" s="1"/>
  <c r="BG276" i="86" s="1"/>
  <c r="BI276" i="86" s="1"/>
  <c r="L276" i="86"/>
  <c r="BC275" i="86"/>
  <c r="AG275" i="86"/>
  <c r="Y275" i="86"/>
  <c r="AC275" i="86" s="1"/>
  <c r="X275" i="86"/>
  <c r="N275" i="86"/>
  <c r="AZ275" i="86" s="1"/>
  <c r="M275" i="86"/>
  <c r="BF275" i="86" s="1"/>
  <c r="BG275" i="86" s="1"/>
  <c r="BI275" i="86" s="1"/>
  <c r="L275" i="86"/>
  <c r="BC274" i="86"/>
  <c r="AG274" i="86"/>
  <c r="Y274" i="86"/>
  <c r="AV274" i="86" s="1"/>
  <c r="X274" i="86"/>
  <c r="N274" i="86"/>
  <c r="AZ274" i="86" s="1"/>
  <c r="M274" i="86"/>
  <c r="BF274" i="86" s="1"/>
  <c r="BG274" i="86" s="1"/>
  <c r="BI274" i="86" s="1"/>
  <c r="L274" i="86"/>
  <c r="BC273" i="86"/>
  <c r="AG273" i="86"/>
  <c r="Y273" i="86"/>
  <c r="X273" i="86"/>
  <c r="N273" i="86"/>
  <c r="AZ273" i="86" s="1"/>
  <c r="M273" i="86"/>
  <c r="BF273" i="86" s="1"/>
  <c r="BG273" i="86" s="1"/>
  <c r="BI273" i="86" s="1"/>
  <c r="L273" i="86"/>
  <c r="BC272" i="86"/>
  <c r="AG272" i="86"/>
  <c r="Y272" i="86"/>
  <c r="AC272" i="86" s="1"/>
  <c r="X272" i="86"/>
  <c r="N272" i="86"/>
  <c r="AZ272" i="86" s="1"/>
  <c r="M272" i="86"/>
  <c r="BF272" i="86" s="1"/>
  <c r="L272" i="86"/>
  <c r="BC271" i="86"/>
  <c r="AG271" i="86"/>
  <c r="Y271" i="86"/>
  <c r="X271" i="86"/>
  <c r="N271" i="86"/>
  <c r="AZ271" i="86" s="1"/>
  <c r="M271" i="86"/>
  <c r="BF271" i="86" s="1"/>
  <c r="L271" i="86"/>
  <c r="BC270" i="86"/>
  <c r="AG270" i="86"/>
  <c r="Y270" i="86"/>
  <c r="AV270" i="86" s="1"/>
  <c r="X270" i="86"/>
  <c r="N270" i="86"/>
  <c r="AZ270" i="86" s="1"/>
  <c r="M270" i="86"/>
  <c r="BF270" i="86" s="1"/>
  <c r="L270" i="86"/>
  <c r="BC269" i="86"/>
  <c r="AG269" i="86"/>
  <c r="Y269" i="86"/>
  <c r="AC269" i="86" s="1"/>
  <c r="X269" i="86"/>
  <c r="N269" i="86"/>
  <c r="AZ269" i="86" s="1"/>
  <c r="M269" i="86"/>
  <c r="L269" i="86"/>
  <c r="BC268" i="86"/>
  <c r="AG268" i="86"/>
  <c r="Y268" i="86"/>
  <c r="AV268" i="86" s="1"/>
  <c r="X268" i="86"/>
  <c r="N268" i="86"/>
  <c r="AZ268" i="86" s="1"/>
  <c r="M268" i="86"/>
  <c r="BF268" i="86" s="1"/>
  <c r="BG268" i="86" s="1"/>
  <c r="BI268" i="86" s="1"/>
  <c r="L268" i="86"/>
  <c r="BC267" i="86"/>
  <c r="AG267" i="86"/>
  <c r="Y267" i="86"/>
  <c r="AB267" i="86" s="1"/>
  <c r="AF267" i="86" s="1"/>
  <c r="X267" i="86"/>
  <c r="N267" i="86"/>
  <c r="AZ267" i="86" s="1"/>
  <c r="M267" i="86"/>
  <c r="BF267" i="86" s="1"/>
  <c r="BG267" i="86" s="1"/>
  <c r="BI267" i="86" s="1"/>
  <c r="L267" i="86"/>
  <c r="BC266" i="86"/>
  <c r="AG266" i="86"/>
  <c r="Y266" i="86"/>
  <c r="AV266" i="86" s="1"/>
  <c r="X266" i="86"/>
  <c r="N266" i="86"/>
  <c r="AZ266" i="86" s="1"/>
  <c r="M266" i="86"/>
  <c r="BF266" i="86" s="1"/>
  <c r="BG266" i="86" s="1"/>
  <c r="BI266" i="86" s="1"/>
  <c r="L266" i="86"/>
  <c r="BC265" i="86"/>
  <c r="AG265" i="86"/>
  <c r="Y265" i="86"/>
  <c r="AC265" i="86" s="1"/>
  <c r="X265" i="86"/>
  <c r="N265" i="86"/>
  <c r="AZ265" i="86" s="1"/>
  <c r="M265" i="86"/>
  <c r="BF265" i="86" s="1"/>
  <c r="BG265" i="86" s="1"/>
  <c r="BI265" i="86" s="1"/>
  <c r="L265" i="86"/>
  <c r="BC264" i="86"/>
  <c r="AG264" i="86"/>
  <c r="Y264" i="86"/>
  <c r="AV264" i="86" s="1"/>
  <c r="X264" i="86"/>
  <c r="N264" i="86"/>
  <c r="AZ264" i="86" s="1"/>
  <c r="M264" i="86"/>
  <c r="BF264" i="86" s="1"/>
  <c r="BG264" i="86" s="1"/>
  <c r="BI264" i="86" s="1"/>
  <c r="L264" i="86"/>
  <c r="BC263" i="86"/>
  <c r="AG263" i="86"/>
  <c r="Y263" i="86"/>
  <c r="X263" i="86"/>
  <c r="N263" i="86"/>
  <c r="AZ263" i="86" s="1"/>
  <c r="M263" i="86"/>
  <c r="BF263" i="86" s="1"/>
  <c r="BG263" i="86" s="1"/>
  <c r="BI263" i="86" s="1"/>
  <c r="L263" i="86"/>
  <c r="BC262" i="86"/>
  <c r="AG262" i="86"/>
  <c r="Y262" i="86"/>
  <c r="AV262" i="86" s="1"/>
  <c r="X262" i="86"/>
  <c r="N262" i="86"/>
  <c r="AZ262" i="86" s="1"/>
  <c r="M262" i="86"/>
  <c r="BF262" i="86" s="1"/>
  <c r="BG262" i="86" s="1"/>
  <c r="BI262" i="86" s="1"/>
  <c r="L262" i="86"/>
  <c r="BC261" i="86"/>
  <c r="AG261" i="86"/>
  <c r="Y261" i="86"/>
  <c r="AB261" i="86" s="1"/>
  <c r="AF261" i="86" s="1"/>
  <c r="X261" i="86"/>
  <c r="N261" i="86"/>
  <c r="AZ261" i="86" s="1"/>
  <c r="M261" i="86"/>
  <c r="BF261" i="86" s="1"/>
  <c r="L261" i="86"/>
  <c r="BC260" i="86"/>
  <c r="AG260" i="86"/>
  <c r="Y260" i="86"/>
  <c r="AC260" i="86" s="1"/>
  <c r="X260" i="86"/>
  <c r="N260" i="86"/>
  <c r="AZ260" i="86" s="1"/>
  <c r="M260" i="86"/>
  <c r="BF260" i="86" s="1"/>
  <c r="L260" i="86"/>
  <c r="BC259" i="86"/>
  <c r="AG259" i="86"/>
  <c r="Y259" i="86"/>
  <c r="AC259" i="86" s="1"/>
  <c r="X259" i="86"/>
  <c r="N259" i="86"/>
  <c r="AZ259" i="86" s="1"/>
  <c r="M259" i="86"/>
  <c r="BF259" i="86" s="1"/>
  <c r="BG259" i="86" s="1"/>
  <c r="BI259" i="86" s="1"/>
  <c r="L259" i="86"/>
  <c r="BC256" i="86"/>
  <c r="AG256" i="86"/>
  <c r="Y256" i="86"/>
  <c r="AV256" i="86" s="1"/>
  <c r="X256" i="86"/>
  <c r="N256" i="86"/>
  <c r="AZ256" i="86" s="1"/>
  <c r="M256" i="86"/>
  <c r="BF256" i="86" s="1"/>
  <c r="L256" i="86"/>
  <c r="BC255" i="86"/>
  <c r="AG255" i="86"/>
  <c r="Y255" i="86"/>
  <c r="AB255" i="86" s="1"/>
  <c r="AF255" i="86" s="1"/>
  <c r="X255" i="86"/>
  <c r="N255" i="86"/>
  <c r="AZ255" i="86" s="1"/>
  <c r="M255" i="86"/>
  <c r="BF255" i="86" s="1"/>
  <c r="L255" i="86"/>
  <c r="BC254" i="86"/>
  <c r="AG254" i="86"/>
  <c r="Y254" i="86"/>
  <c r="AC254" i="86" s="1"/>
  <c r="X254" i="86"/>
  <c r="N254" i="86"/>
  <c r="AZ254" i="86" s="1"/>
  <c r="M254" i="86"/>
  <c r="BF254" i="86" s="1"/>
  <c r="L254" i="86"/>
  <c r="BC251" i="86"/>
  <c r="AG251" i="86"/>
  <c r="Y251" i="86"/>
  <c r="AC251" i="86" s="1"/>
  <c r="X251" i="86"/>
  <c r="N251" i="86"/>
  <c r="AZ251" i="86" s="1"/>
  <c r="M251" i="86"/>
  <c r="L251" i="86"/>
  <c r="BC248" i="86"/>
  <c r="AG248" i="86"/>
  <c r="Y248" i="86"/>
  <c r="AV248" i="86" s="1"/>
  <c r="AX248" i="86" s="1"/>
  <c r="X248" i="86"/>
  <c r="N248" i="86"/>
  <c r="AZ248" i="86" s="1"/>
  <c r="M248" i="86"/>
  <c r="L248" i="86"/>
  <c r="BC247" i="86"/>
  <c r="AG247" i="86"/>
  <c r="Y247" i="86"/>
  <c r="AC247" i="86" s="1"/>
  <c r="X247" i="86"/>
  <c r="N247" i="86"/>
  <c r="AZ247" i="86" s="1"/>
  <c r="M247" i="86"/>
  <c r="BF247" i="86" s="1"/>
  <c r="L247" i="86"/>
  <c r="BC246" i="86"/>
  <c r="AG246" i="86"/>
  <c r="Y246" i="86"/>
  <c r="AV246" i="86" s="1"/>
  <c r="X246" i="86"/>
  <c r="N246" i="86"/>
  <c r="AZ246" i="86" s="1"/>
  <c r="M246" i="86"/>
  <c r="BF246" i="86" s="1"/>
  <c r="L246" i="86"/>
  <c r="BC245" i="86"/>
  <c r="AG245" i="86"/>
  <c r="Y245" i="86"/>
  <c r="AC245" i="86" s="1"/>
  <c r="X245" i="86"/>
  <c r="N245" i="86"/>
  <c r="AZ245" i="86" s="1"/>
  <c r="M245" i="86"/>
  <c r="BF245" i="86" s="1"/>
  <c r="L245" i="86"/>
  <c r="BC242" i="86"/>
  <c r="AG242" i="86"/>
  <c r="Y242" i="86"/>
  <c r="AC242" i="86" s="1"/>
  <c r="X242" i="86"/>
  <c r="N242" i="86"/>
  <c r="AZ242" i="86" s="1"/>
  <c r="M242" i="86"/>
  <c r="L242" i="86"/>
  <c r="BC241" i="86"/>
  <c r="AG241" i="86"/>
  <c r="Y241" i="86"/>
  <c r="X241" i="86"/>
  <c r="N241" i="86"/>
  <c r="AZ241" i="86" s="1"/>
  <c r="M241" i="86"/>
  <c r="L241" i="86"/>
  <c r="BC240" i="86"/>
  <c r="AG240" i="86"/>
  <c r="Y240" i="86"/>
  <c r="AV240" i="86" s="1"/>
  <c r="AY240" i="86" s="1"/>
  <c r="X240" i="86"/>
  <c r="N240" i="86"/>
  <c r="AZ240" i="86" s="1"/>
  <c r="M240" i="86"/>
  <c r="BF240" i="86" s="1"/>
  <c r="L240" i="86"/>
  <c r="BC239" i="86"/>
  <c r="AG239" i="86"/>
  <c r="Y239" i="86"/>
  <c r="X239" i="86"/>
  <c r="N239" i="86"/>
  <c r="AZ239" i="86" s="1"/>
  <c r="M239" i="86"/>
  <c r="BF239" i="86" s="1"/>
  <c r="L239" i="86"/>
  <c r="BC238" i="86"/>
  <c r="AG238" i="86"/>
  <c r="Y238" i="86"/>
  <c r="AC238" i="86" s="1"/>
  <c r="X238" i="86"/>
  <c r="N238" i="86"/>
  <c r="AZ238" i="86" s="1"/>
  <c r="M238" i="86"/>
  <c r="BF238" i="86" s="1"/>
  <c r="L238" i="86"/>
  <c r="BC237" i="86"/>
  <c r="AG237" i="86"/>
  <c r="Y237" i="86"/>
  <c r="X237" i="86"/>
  <c r="N237" i="86"/>
  <c r="AZ237" i="86" s="1"/>
  <c r="M237" i="86"/>
  <c r="BF237" i="86" s="1"/>
  <c r="L237" i="86"/>
  <c r="BC236" i="86"/>
  <c r="AG236" i="86"/>
  <c r="Y236" i="86"/>
  <c r="X236" i="86"/>
  <c r="N236" i="86"/>
  <c r="AZ236" i="86" s="1"/>
  <c r="M236" i="86"/>
  <c r="L236" i="86"/>
  <c r="BC235" i="86"/>
  <c r="AG235" i="86"/>
  <c r="Y235" i="86"/>
  <c r="AB235" i="86" s="1"/>
  <c r="AF235" i="86" s="1"/>
  <c r="X235" i="86"/>
  <c r="N235" i="86"/>
  <c r="AZ235" i="86" s="1"/>
  <c r="M235" i="86"/>
  <c r="BF235" i="86" s="1"/>
  <c r="L235" i="86"/>
  <c r="BC234" i="86"/>
  <c r="AG234" i="86"/>
  <c r="Y234" i="86"/>
  <c r="AV234" i="86" s="1"/>
  <c r="AY234" i="86" s="1"/>
  <c r="X234" i="86"/>
  <c r="N234" i="86"/>
  <c r="AZ234" i="86" s="1"/>
  <c r="M234" i="86"/>
  <c r="L234" i="86"/>
  <c r="BC231" i="86"/>
  <c r="AG231" i="86"/>
  <c r="Y231" i="86"/>
  <c r="X231" i="86"/>
  <c r="N231" i="86"/>
  <c r="AZ231" i="86" s="1"/>
  <c r="M231" i="86"/>
  <c r="BF231" i="86" s="1"/>
  <c r="L231" i="86"/>
  <c r="BC230" i="86"/>
  <c r="AG230" i="86"/>
  <c r="Y230" i="86"/>
  <c r="AV230" i="86" s="1"/>
  <c r="AY230" i="86" s="1"/>
  <c r="X230" i="86"/>
  <c r="N230" i="86"/>
  <c r="AZ230" i="86" s="1"/>
  <c r="M230" i="86"/>
  <c r="BF230" i="86" s="1"/>
  <c r="BG230" i="86" s="1"/>
  <c r="BI230" i="86" s="1"/>
  <c r="L230" i="86"/>
  <c r="BC229" i="86"/>
  <c r="AG229" i="86"/>
  <c r="Y229" i="86"/>
  <c r="X229" i="86"/>
  <c r="N229" i="86"/>
  <c r="AZ229" i="86" s="1"/>
  <c r="M229" i="86"/>
  <c r="BF229" i="86" s="1"/>
  <c r="BG229" i="86" s="1"/>
  <c r="BI229" i="86" s="1"/>
  <c r="L229" i="86"/>
  <c r="BC228" i="86"/>
  <c r="AG228" i="86"/>
  <c r="Y228" i="86"/>
  <c r="AC228" i="86" s="1"/>
  <c r="X228" i="86"/>
  <c r="N228" i="86"/>
  <c r="AZ228" i="86" s="1"/>
  <c r="M228" i="86"/>
  <c r="BF228" i="86" s="1"/>
  <c r="L228" i="86"/>
  <c r="BC227" i="86"/>
  <c r="AG227" i="86"/>
  <c r="Y227" i="86"/>
  <c r="X227" i="86"/>
  <c r="N227" i="86"/>
  <c r="AZ227" i="86" s="1"/>
  <c r="M227" i="86"/>
  <c r="BF227" i="86" s="1"/>
  <c r="L227" i="86"/>
  <c r="BC226" i="86"/>
  <c r="AG226" i="86"/>
  <c r="Y226" i="86"/>
  <c r="X226" i="86"/>
  <c r="N226" i="86"/>
  <c r="AZ226" i="86" s="1"/>
  <c r="M226" i="86"/>
  <c r="L226" i="86"/>
  <c r="BB216" i="86"/>
  <c r="AG216" i="86"/>
  <c r="Y216" i="86"/>
  <c r="X216" i="86"/>
  <c r="N216" i="86"/>
  <c r="AZ216" i="86" s="1"/>
  <c r="M216" i="86"/>
  <c r="BF216" i="86" s="1"/>
  <c r="BG216" i="86" s="1"/>
  <c r="BI216" i="86" s="1"/>
  <c r="L216" i="86"/>
  <c r="BB215" i="86"/>
  <c r="AG215" i="86"/>
  <c r="Y215" i="86"/>
  <c r="X215" i="86"/>
  <c r="N215" i="86"/>
  <c r="AZ215" i="86" s="1"/>
  <c r="M215" i="86"/>
  <c r="BF215" i="86" s="1"/>
  <c r="BG215" i="86" s="1"/>
  <c r="BI215" i="86" s="1"/>
  <c r="L215" i="86"/>
  <c r="BB214" i="86"/>
  <c r="AG214" i="86"/>
  <c r="Y214" i="86"/>
  <c r="AC214" i="86" s="1"/>
  <c r="X214" i="86"/>
  <c r="N214" i="86"/>
  <c r="AZ214" i="86" s="1"/>
  <c r="M214" i="86"/>
  <c r="BF214" i="86" s="1"/>
  <c r="BG214" i="86" s="1"/>
  <c r="BI214" i="86" s="1"/>
  <c r="L214" i="86"/>
  <c r="BB213" i="86"/>
  <c r="AG213" i="86"/>
  <c r="Y213" i="86"/>
  <c r="AV213" i="86" s="1"/>
  <c r="AY213" i="86" s="1"/>
  <c r="X213" i="86"/>
  <c r="N213" i="86"/>
  <c r="AZ213" i="86" s="1"/>
  <c r="M213" i="86"/>
  <c r="L213" i="86"/>
  <c r="BB212" i="86"/>
  <c r="AG212" i="86"/>
  <c r="Y212" i="86"/>
  <c r="AC212" i="86" s="1"/>
  <c r="X212" i="86"/>
  <c r="N212" i="86"/>
  <c r="AZ212" i="86" s="1"/>
  <c r="M212" i="86"/>
  <c r="BF212" i="86" s="1"/>
  <c r="L212" i="86"/>
  <c r="BB211" i="86"/>
  <c r="AG211" i="86"/>
  <c r="Y211" i="86"/>
  <c r="AA211" i="86" s="1"/>
  <c r="X211" i="86"/>
  <c r="N211" i="86"/>
  <c r="AZ211" i="86" s="1"/>
  <c r="M211" i="86"/>
  <c r="BF211" i="86" s="1"/>
  <c r="L211" i="86"/>
  <c r="BC210" i="86"/>
  <c r="AG210" i="86"/>
  <c r="Y210" i="86"/>
  <c r="AB210" i="86" s="1"/>
  <c r="AF210" i="86" s="1"/>
  <c r="X210" i="86"/>
  <c r="N210" i="86"/>
  <c r="AZ210" i="86" s="1"/>
  <c r="M210" i="86"/>
  <c r="BF210" i="86" s="1"/>
  <c r="L210" i="86"/>
  <c r="BC209" i="86"/>
  <c r="AG209" i="86"/>
  <c r="Y209" i="86"/>
  <c r="X209" i="86"/>
  <c r="N209" i="86"/>
  <c r="AZ209" i="86" s="1"/>
  <c r="M209" i="86"/>
  <c r="BF209" i="86" s="1"/>
  <c r="BG209" i="86" s="1"/>
  <c r="BI209" i="86" s="1"/>
  <c r="L209" i="86"/>
  <c r="BC208" i="86"/>
  <c r="AG208" i="86"/>
  <c r="Y208" i="86"/>
  <c r="X208" i="86"/>
  <c r="N208" i="86"/>
  <c r="AZ208" i="86" s="1"/>
  <c r="M208" i="86"/>
  <c r="BF208" i="86" s="1"/>
  <c r="BG208" i="86" s="1"/>
  <c r="BI208" i="86" s="1"/>
  <c r="L208" i="86"/>
  <c r="BC207" i="86"/>
  <c r="AG207" i="86"/>
  <c r="Y207" i="86"/>
  <c r="X207" i="86"/>
  <c r="N207" i="86"/>
  <c r="AZ207" i="86" s="1"/>
  <c r="M207" i="86"/>
  <c r="BF207" i="86" s="1"/>
  <c r="L207" i="86"/>
  <c r="BC206" i="86"/>
  <c r="AG206" i="86"/>
  <c r="Y206" i="86"/>
  <c r="AB206" i="86" s="1"/>
  <c r="AF206" i="86" s="1"/>
  <c r="X206" i="86"/>
  <c r="N206" i="86"/>
  <c r="AZ206" i="86" s="1"/>
  <c r="M206" i="86"/>
  <c r="BF206" i="86" s="1"/>
  <c r="BG206" i="86" s="1"/>
  <c r="BI206" i="86" s="1"/>
  <c r="L206" i="86"/>
  <c r="BC205" i="86"/>
  <c r="AG205" i="86"/>
  <c r="Y205" i="86"/>
  <c r="AC205" i="86" s="1"/>
  <c r="X205" i="86"/>
  <c r="N205" i="86"/>
  <c r="AZ205" i="86" s="1"/>
  <c r="M205" i="86"/>
  <c r="BF205" i="86" s="1"/>
  <c r="L205" i="86"/>
  <c r="BC204" i="86"/>
  <c r="AG204" i="86"/>
  <c r="Y204" i="86"/>
  <c r="AV204" i="86" s="1"/>
  <c r="AY204" i="86" s="1"/>
  <c r="X204" i="86"/>
  <c r="N204" i="86"/>
  <c r="AZ204" i="86" s="1"/>
  <c r="M204" i="86"/>
  <c r="BF204" i="86" s="1"/>
  <c r="L204" i="86"/>
  <c r="BC203" i="86"/>
  <c r="AG203" i="86"/>
  <c r="Y203" i="86"/>
  <c r="X203" i="86"/>
  <c r="N203" i="86"/>
  <c r="AZ203" i="86" s="1"/>
  <c r="M203" i="86"/>
  <c r="BF203" i="86" s="1"/>
  <c r="L203" i="86"/>
  <c r="BC202" i="86"/>
  <c r="AG202" i="86"/>
  <c r="Y202" i="86"/>
  <c r="X202" i="86"/>
  <c r="N202" i="86"/>
  <c r="AZ202" i="86" s="1"/>
  <c r="M202" i="86"/>
  <c r="L202" i="86"/>
  <c r="BC201" i="86"/>
  <c r="AG201" i="86"/>
  <c r="Y201" i="86"/>
  <c r="AV201" i="86" s="1"/>
  <c r="AY201" i="86" s="1"/>
  <c r="X201" i="86"/>
  <c r="N201" i="86"/>
  <c r="AZ201" i="86" s="1"/>
  <c r="M201" i="86"/>
  <c r="BF201" i="86" s="1"/>
  <c r="BG201" i="86" s="1"/>
  <c r="BI201" i="86" s="1"/>
  <c r="L201" i="86"/>
  <c r="BC200" i="86"/>
  <c r="AG200" i="86"/>
  <c r="Y200" i="86"/>
  <c r="X200" i="86"/>
  <c r="N200" i="86"/>
  <c r="AZ200" i="86" s="1"/>
  <c r="M200" i="86"/>
  <c r="BF200" i="86" s="1"/>
  <c r="BG200" i="86" s="1"/>
  <c r="BI200" i="86" s="1"/>
  <c r="L200" i="86"/>
  <c r="BC199" i="86"/>
  <c r="AG199" i="86"/>
  <c r="Y199" i="86"/>
  <c r="AV199" i="86" s="1"/>
  <c r="X199" i="86"/>
  <c r="N199" i="86"/>
  <c r="AZ199" i="86" s="1"/>
  <c r="M199" i="86"/>
  <c r="BF199" i="86" s="1"/>
  <c r="BG199" i="86" s="1"/>
  <c r="BI199" i="86" s="1"/>
  <c r="L199" i="86"/>
  <c r="BC198" i="86"/>
  <c r="AG198" i="86"/>
  <c r="Y198" i="86"/>
  <c r="AC198" i="86" s="1"/>
  <c r="X198" i="86"/>
  <c r="N198" i="86"/>
  <c r="AZ198" i="86" s="1"/>
  <c r="M198" i="86"/>
  <c r="L198" i="86"/>
  <c r="BC197" i="86"/>
  <c r="AG197" i="86"/>
  <c r="Y197" i="86"/>
  <c r="AV197" i="86" s="1"/>
  <c r="X197" i="86"/>
  <c r="N197" i="86"/>
  <c r="AZ197" i="86" s="1"/>
  <c r="M197" i="86"/>
  <c r="BF197" i="86" s="1"/>
  <c r="L197" i="86"/>
  <c r="BC196" i="86"/>
  <c r="AG196" i="86"/>
  <c r="Y196" i="86"/>
  <c r="AC196" i="86" s="1"/>
  <c r="X196" i="86"/>
  <c r="N196" i="86"/>
  <c r="AZ196" i="86" s="1"/>
  <c r="M196" i="86"/>
  <c r="BF196" i="86" s="1"/>
  <c r="L196" i="86"/>
  <c r="BC195" i="86"/>
  <c r="AG195" i="86"/>
  <c r="Y195" i="86"/>
  <c r="AC195" i="86" s="1"/>
  <c r="X195" i="86"/>
  <c r="N195" i="86"/>
  <c r="AZ195" i="86" s="1"/>
  <c r="M195" i="86"/>
  <c r="L195" i="86"/>
  <c r="BC194" i="86"/>
  <c r="AG194" i="86"/>
  <c r="Y194" i="86"/>
  <c r="X194" i="86"/>
  <c r="N194" i="86"/>
  <c r="AZ194" i="86" s="1"/>
  <c r="M194" i="86"/>
  <c r="L194" i="86"/>
  <c r="BC193" i="86"/>
  <c r="AG193" i="86"/>
  <c r="Y193" i="86"/>
  <c r="AV193" i="86" s="1"/>
  <c r="AY193" i="86" s="1"/>
  <c r="X193" i="86"/>
  <c r="N193" i="86"/>
  <c r="AZ193" i="86" s="1"/>
  <c r="M193" i="86"/>
  <c r="BF193" i="86" s="1"/>
  <c r="L193" i="86"/>
  <c r="BC192" i="86"/>
  <c r="AG192" i="86"/>
  <c r="Y192" i="86"/>
  <c r="X192" i="86"/>
  <c r="N192" i="86"/>
  <c r="AZ192" i="86" s="1"/>
  <c r="M192" i="86"/>
  <c r="BF192" i="86" s="1"/>
  <c r="L192" i="86"/>
  <c r="BC189" i="86"/>
  <c r="AG189" i="86"/>
  <c r="Y189" i="86"/>
  <c r="X189" i="86"/>
  <c r="N189" i="86"/>
  <c r="AZ189" i="86" s="1"/>
  <c r="M189" i="86"/>
  <c r="BF189" i="86" s="1"/>
  <c r="L189" i="86"/>
  <c r="BC188" i="86"/>
  <c r="AG188" i="86"/>
  <c r="Y188" i="86"/>
  <c r="AB188" i="86" s="1"/>
  <c r="AF188" i="86" s="1"/>
  <c r="X188" i="86"/>
  <c r="N188" i="86"/>
  <c r="AZ188" i="86" s="1"/>
  <c r="M188" i="86"/>
  <c r="BF188" i="86" s="1"/>
  <c r="L188" i="86"/>
  <c r="BC187" i="86"/>
  <c r="AG187" i="86"/>
  <c r="Y187" i="86"/>
  <c r="X187" i="86"/>
  <c r="N187" i="86"/>
  <c r="AZ187" i="86" s="1"/>
  <c r="M187" i="86"/>
  <c r="BF187" i="86" s="1"/>
  <c r="L187" i="86"/>
  <c r="BC186" i="86"/>
  <c r="AG186" i="86"/>
  <c r="Y186" i="86"/>
  <c r="X186" i="86"/>
  <c r="N186" i="86"/>
  <c r="AZ186" i="86" s="1"/>
  <c r="M186" i="86"/>
  <c r="BF186" i="86" s="1"/>
  <c r="L186" i="86"/>
  <c r="BC185" i="86"/>
  <c r="AG185" i="86"/>
  <c r="Y185" i="86"/>
  <c r="X185" i="86"/>
  <c r="N185" i="86"/>
  <c r="AZ185" i="86" s="1"/>
  <c r="M185" i="86"/>
  <c r="BG185" i="86" s="1"/>
  <c r="BI185" i="86" s="1"/>
  <c r="L185" i="86"/>
  <c r="BC184" i="86"/>
  <c r="AG184" i="86"/>
  <c r="Y184" i="86"/>
  <c r="X184" i="86"/>
  <c r="N184" i="86"/>
  <c r="M184" i="86"/>
  <c r="BF184" i="86" s="1"/>
  <c r="L184" i="86"/>
  <c r="BC181" i="86"/>
  <c r="AG181" i="86"/>
  <c r="Y181" i="86"/>
  <c r="X181" i="86"/>
  <c r="N181" i="86"/>
  <c r="AZ181" i="86" s="1"/>
  <c r="M181" i="86"/>
  <c r="BG181" i="86" s="1"/>
  <c r="BI181" i="86" s="1"/>
  <c r="L181" i="86"/>
  <c r="BC178" i="86"/>
  <c r="AG178" i="86"/>
  <c r="Y178" i="86"/>
  <c r="X178" i="86"/>
  <c r="N178" i="86"/>
  <c r="AZ178" i="86" s="1"/>
  <c r="M178" i="86"/>
  <c r="BF178" i="86" s="1"/>
  <c r="L178" i="86"/>
  <c r="BC177" i="86"/>
  <c r="AG177" i="86"/>
  <c r="Y177" i="86"/>
  <c r="X177" i="86"/>
  <c r="N177" i="86"/>
  <c r="AZ177" i="86" s="1"/>
  <c r="M177" i="86"/>
  <c r="BF177" i="86" s="1"/>
  <c r="L177" i="86"/>
  <c r="BC176" i="86"/>
  <c r="AG176" i="86"/>
  <c r="Y176" i="86"/>
  <c r="X176" i="86"/>
  <c r="N176" i="86"/>
  <c r="AZ176" i="86" s="1"/>
  <c r="M176" i="86"/>
  <c r="L176" i="86"/>
  <c r="BC175" i="86"/>
  <c r="AG175" i="86"/>
  <c r="Y175" i="86"/>
  <c r="X175" i="86"/>
  <c r="N175" i="86"/>
  <c r="AZ175" i="86" s="1"/>
  <c r="M175" i="86"/>
  <c r="BF175" i="86" s="1"/>
  <c r="L175" i="86"/>
  <c r="BC172" i="86"/>
  <c r="AG172" i="86"/>
  <c r="Y172" i="86"/>
  <c r="AC172" i="86" s="1"/>
  <c r="X172" i="86"/>
  <c r="N172" i="86"/>
  <c r="AZ172" i="86" s="1"/>
  <c r="M172" i="86"/>
  <c r="BF172" i="86" s="1"/>
  <c r="L172" i="86"/>
  <c r="BC171" i="86"/>
  <c r="AG171" i="86"/>
  <c r="Y171" i="86"/>
  <c r="X171" i="86"/>
  <c r="N171" i="86"/>
  <c r="AZ171" i="86" s="1"/>
  <c r="M171" i="86"/>
  <c r="BF171" i="86" s="1"/>
  <c r="L171" i="86"/>
  <c r="BC167" i="86"/>
  <c r="AG167" i="86"/>
  <c r="Y167" i="86"/>
  <c r="AV167" i="86" s="1"/>
  <c r="X167" i="86"/>
  <c r="N167" i="86"/>
  <c r="AZ167" i="86" s="1"/>
  <c r="M167" i="86"/>
  <c r="L167" i="86"/>
  <c r="BC166" i="86"/>
  <c r="AG166" i="86"/>
  <c r="Y166" i="86"/>
  <c r="AC166" i="86" s="1"/>
  <c r="X166" i="86"/>
  <c r="N166" i="86"/>
  <c r="M166" i="86"/>
  <c r="BF166" i="86" s="1"/>
  <c r="L166" i="86"/>
  <c r="BC165" i="86"/>
  <c r="AG165" i="86"/>
  <c r="Y165" i="86"/>
  <c r="AV165" i="86" s="1"/>
  <c r="X165" i="86"/>
  <c r="N165" i="86"/>
  <c r="AZ165" i="86" s="1"/>
  <c r="M165" i="86"/>
  <c r="L165" i="86"/>
  <c r="BC164" i="86"/>
  <c r="AG164" i="86"/>
  <c r="Y164" i="86"/>
  <c r="AB164" i="86" s="1"/>
  <c r="X164" i="86"/>
  <c r="N164" i="86"/>
  <c r="AZ164" i="86" s="1"/>
  <c r="M164" i="86"/>
  <c r="BF164" i="86" s="1"/>
  <c r="L164" i="86"/>
  <c r="BC163" i="86"/>
  <c r="AG163" i="86"/>
  <c r="Y163" i="86"/>
  <c r="AV163" i="86" s="1"/>
  <c r="X163" i="86"/>
  <c r="N163" i="86"/>
  <c r="AZ163" i="86" s="1"/>
  <c r="M163" i="86"/>
  <c r="L163" i="86"/>
  <c r="BC162" i="86"/>
  <c r="AG162" i="86"/>
  <c r="Y162" i="86"/>
  <c r="AC162" i="86" s="1"/>
  <c r="X162" i="86"/>
  <c r="N162" i="86"/>
  <c r="M162" i="86"/>
  <c r="BF162" i="86" s="1"/>
  <c r="L162" i="86"/>
  <c r="BC158" i="86"/>
  <c r="AG158" i="86"/>
  <c r="Y158" i="86"/>
  <c r="AV158" i="86" s="1"/>
  <c r="X158" i="86"/>
  <c r="N158" i="86"/>
  <c r="AZ158" i="86" s="1"/>
  <c r="M158" i="86"/>
  <c r="L158" i="86"/>
  <c r="BC157" i="86"/>
  <c r="AG157" i="86"/>
  <c r="Y157" i="86"/>
  <c r="AV157" i="86" s="1"/>
  <c r="AY157" i="86" s="1"/>
  <c r="X157" i="86"/>
  <c r="N157" i="86"/>
  <c r="AZ157" i="86" s="1"/>
  <c r="M157" i="86"/>
  <c r="BF157" i="86" s="1"/>
  <c r="L157" i="86"/>
  <c r="BC156" i="86"/>
  <c r="AG156" i="86"/>
  <c r="Y156" i="86"/>
  <c r="AC156" i="86" s="1"/>
  <c r="X156" i="86"/>
  <c r="N156" i="86"/>
  <c r="AZ156" i="86" s="1"/>
  <c r="M156" i="86"/>
  <c r="BG156" i="86" s="1"/>
  <c r="BI156" i="86" s="1"/>
  <c r="L156" i="86"/>
  <c r="BC155" i="86"/>
  <c r="AG155" i="86"/>
  <c r="Y155" i="86"/>
  <c r="X155" i="86"/>
  <c r="N155" i="86"/>
  <c r="AZ155" i="86" s="1"/>
  <c r="M155" i="86"/>
  <c r="BF155" i="86" s="1"/>
  <c r="L155" i="86"/>
  <c r="BC154" i="86"/>
  <c r="AG154" i="86"/>
  <c r="Y154" i="86"/>
  <c r="AV154" i="86" s="1"/>
  <c r="X154" i="86"/>
  <c r="N154" i="86"/>
  <c r="AZ154" i="86" s="1"/>
  <c r="M154" i="86"/>
  <c r="BG154" i="86" s="1"/>
  <c r="BI154" i="86" s="1"/>
  <c r="L154" i="86"/>
  <c r="BC153" i="86"/>
  <c r="AG153" i="86"/>
  <c r="Y153" i="86"/>
  <c r="AV153" i="86" s="1"/>
  <c r="X153" i="86"/>
  <c r="N153" i="86"/>
  <c r="M153" i="86"/>
  <c r="BF153" i="86" s="1"/>
  <c r="L153" i="86"/>
  <c r="BC152" i="86"/>
  <c r="AG152" i="86"/>
  <c r="Y152" i="86"/>
  <c r="AC152" i="86" s="1"/>
  <c r="X152" i="86"/>
  <c r="N152" i="86"/>
  <c r="AZ152" i="86" s="1"/>
  <c r="M152" i="86"/>
  <c r="BG152" i="86" s="1"/>
  <c r="BI152" i="86" s="1"/>
  <c r="L152" i="86"/>
  <c r="BC148" i="86"/>
  <c r="AG148" i="86"/>
  <c r="Y148" i="86"/>
  <c r="X148" i="86"/>
  <c r="N148" i="86"/>
  <c r="M148" i="86"/>
  <c r="BF148" i="86" s="1"/>
  <c r="L148" i="86"/>
  <c r="BC147" i="86"/>
  <c r="AG147" i="86"/>
  <c r="Y147" i="86"/>
  <c r="AC147" i="86" s="1"/>
  <c r="X147" i="86"/>
  <c r="N147" i="86"/>
  <c r="AZ147" i="86" s="1"/>
  <c r="M147" i="86"/>
  <c r="BG147" i="86" s="1"/>
  <c r="BI147" i="86" s="1"/>
  <c r="L147" i="86"/>
  <c r="BC146" i="86"/>
  <c r="AG146" i="86"/>
  <c r="Y146" i="86"/>
  <c r="X146" i="86"/>
  <c r="N146" i="86"/>
  <c r="M146" i="86"/>
  <c r="BF146" i="86" s="1"/>
  <c r="L146" i="86"/>
  <c r="BC145" i="86"/>
  <c r="AG145" i="86"/>
  <c r="Y145" i="86"/>
  <c r="AC145" i="86" s="1"/>
  <c r="X145" i="86"/>
  <c r="N145" i="86"/>
  <c r="AZ145" i="86" s="1"/>
  <c r="M145" i="86"/>
  <c r="BG145" i="86" s="1"/>
  <c r="BI145" i="86" s="1"/>
  <c r="L145" i="86"/>
  <c r="BC144" i="86"/>
  <c r="AG144" i="86"/>
  <c r="Y144" i="86"/>
  <c r="X144" i="86"/>
  <c r="N144" i="86"/>
  <c r="M144" i="86"/>
  <c r="BF144" i="86" s="1"/>
  <c r="L144" i="86"/>
  <c r="BC143" i="86"/>
  <c r="AG143" i="86"/>
  <c r="Y143" i="86"/>
  <c r="X143" i="86"/>
  <c r="N143" i="86"/>
  <c r="AZ143" i="86" s="1"/>
  <c r="M143" i="86"/>
  <c r="BG143" i="86" s="1"/>
  <c r="BI143" i="86" s="1"/>
  <c r="L143" i="86"/>
  <c r="BC142" i="86"/>
  <c r="AG142" i="86"/>
  <c r="Y142" i="86"/>
  <c r="AV142" i="86" s="1"/>
  <c r="AX142" i="86" s="1"/>
  <c r="X142" i="86"/>
  <c r="N142" i="86"/>
  <c r="M142" i="86"/>
  <c r="BF142" i="86" s="1"/>
  <c r="L142" i="86"/>
  <c r="BC133" i="86"/>
  <c r="AG133" i="86"/>
  <c r="Y133" i="86"/>
  <c r="AC133" i="86" s="1"/>
  <c r="X133" i="86"/>
  <c r="N133" i="86"/>
  <c r="AZ133" i="86" s="1"/>
  <c r="M133" i="86"/>
  <c r="BG133" i="86" s="1"/>
  <c r="BI133" i="86" s="1"/>
  <c r="L133" i="86"/>
  <c r="BC132" i="86"/>
  <c r="AG132" i="86"/>
  <c r="Y132" i="86"/>
  <c r="X132" i="86"/>
  <c r="N132" i="86"/>
  <c r="M132" i="86"/>
  <c r="L132" i="86"/>
  <c r="BC131" i="86"/>
  <c r="AG131" i="86"/>
  <c r="Y131" i="86"/>
  <c r="AC131" i="86" s="1"/>
  <c r="X131" i="86"/>
  <c r="N131" i="86"/>
  <c r="AZ131" i="86" s="1"/>
  <c r="M131" i="86"/>
  <c r="BG131" i="86" s="1"/>
  <c r="BI131" i="86" s="1"/>
  <c r="L131" i="86"/>
  <c r="BC127" i="86"/>
  <c r="AG127" i="86"/>
  <c r="Y127" i="86"/>
  <c r="X127" i="86"/>
  <c r="N127" i="86"/>
  <c r="M127" i="86"/>
  <c r="L127" i="86"/>
  <c r="BC126" i="86"/>
  <c r="AG126" i="86"/>
  <c r="Y126" i="86"/>
  <c r="AC126" i="86" s="1"/>
  <c r="X126" i="86"/>
  <c r="N126" i="86"/>
  <c r="AZ126" i="86" s="1"/>
  <c r="M126" i="86"/>
  <c r="BG126" i="86" s="1"/>
  <c r="BI126" i="86" s="1"/>
  <c r="L126" i="86"/>
  <c r="BC125" i="86"/>
  <c r="AG125" i="86"/>
  <c r="Y125" i="86"/>
  <c r="X125" i="86"/>
  <c r="N125" i="86"/>
  <c r="M125" i="86"/>
  <c r="BF125" i="86" s="1"/>
  <c r="L125" i="86"/>
  <c r="BC124" i="86"/>
  <c r="AG124" i="86"/>
  <c r="Y124" i="86"/>
  <c r="AV124" i="86" s="1"/>
  <c r="X124" i="86"/>
  <c r="N124" i="86"/>
  <c r="AZ124" i="86" s="1"/>
  <c r="M124" i="86"/>
  <c r="BG124" i="86" s="1"/>
  <c r="BI124" i="86" s="1"/>
  <c r="L124" i="86"/>
  <c r="BC123" i="86"/>
  <c r="AG123" i="86"/>
  <c r="Y123" i="86"/>
  <c r="AV123" i="86" s="1"/>
  <c r="AX123" i="86" s="1"/>
  <c r="X123" i="86"/>
  <c r="N123" i="86"/>
  <c r="M123" i="86"/>
  <c r="BF123" i="86" s="1"/>
  <c r="L123" i="86"/>
  <c r="BC122" i="86"/>
  <c r="AG122" i="86"/>
  <c r="Y122" i="86"/>
  <c r="AC122" i="86" s="1"/>
  <c r="X122" i="86"/>
  <c r="N122" i="86"/>
  <c r="AZ122" i="86" s="1"/>
  <c r="M122" i="86"/>
  <c r="BG122" i="86" s="1"/>
  <c r="BI122" i="86" s="1"/>
  <c r="L122" i="86"/>
  <c r="BC121" i="86"/>
  <c r="AG121" i="86"/>
  <c r="Y121" i="86"/>
  <c r="X121" i="86"/>
  <c r="N121" i="86"/>
  <c r="M121" i="86"/>
  <c r="L121" i="86"/>
  <c r="BC120" i="86"/>
  <c r="AG120" i="86"/>
  <c r="Y120" i="86"/>
  <c r="AC120" i="86" s="1"/>
  <c r="X120" i="86"/>
  <c r="N120" i="86"/>
  <c r="AZ120" i="86" s="1"/>
  <c r="M120" i="86"/>
  <c r="BG120" i="86" s="1"/>
  <c r="BI120" i="86" s="1"/>
  <c r="L120" i="86"/>
  <c r="BC119" i="86"/>
  <c r="AG119" i="86"/>
  <c r="Y119" i="86"/>
  <c r="X119" i="86"/>
  <c r="N119" i="86"/>
  <c r="M119" i="86"/>
  <c r="BF119" i="86" s="1"/>
  <c r="L119" i="86"/>
  <c r="BC115" i="86"/>
  <c r="AG115" i="86"/>
  <c r="Y115" i="86"/>
  <c r="AC115" i="86" s="1"/>
  <c r="X115" i="86"/>
  <c r="N115" i="86"/>
  <c r="AZ115" i="86" s="1"/>
  <c r="M115" i="86"/>
  <c r="BG115" i="86" s="1"/>
  <c r="BI115" i="86" s="1"/>
  <c r="L115" i="86"/>
  <c r="BC114" i="86"/>
  <c r="AG114" i="86"/>
  <c r="Y114" i="86"/>
  <c r="X114" i="86"/>
  <c r="N114" i="86"/>
  <c r="M114" i="86"/>
  <c r="BF114" i="86" s="1"/>
  <c r="L114" i="86"/>
  <c r="BC113" i="86"/>
  <c r="AG113" i="86"/>
  <c r="Y113" i="86"/>
  <c r="AC113" i="86" s="1"/>
  <c r="X113" i="86"/>
  <c r="N113" i="86"/>
  <c r="AZ113" i="86" s="1"/>
  <c r="M113" i="86"/>
  <c r="BG113" i="86" s="1"/>
  <c r="BI113" i="86" s="1"/>
  <c r="L113" i="86"/>
  <c r="BC112" i="86"/>
  <c r="AG112" i="86"/>
  <c r="Y112" i="86"/>
  <c r="AV112" i="86" s="1"/>
  <c r="AX112" i="86" s="1"/>
  <c r="X112" i="86"/>
  <c r="N112" i="86"/>
  <c r="M112" i="86"/>
  <c r="BF112" i="86" s="1"/>
  <c r="L112" i="86"/>
  <c r="BC111" i="86"/>
  <c r="AG111" i="86"/>
  <c r="Y111" i="86"/>
  <c r="AC111" i="86" s="1"/>
  <c r="X111" i="86"/>
  <c r="N111" i="86"/>
  <c r="AZ111" i="86" s="1"/>
  <c r="M111" i="86"/>
  <c r="BG111" i="86" s="1"/>
  <c r="BI111" i="86" s="1"/>
  <c r="L111" i="86"/>
  <c r="BC110" i="86"/>
  <c r="AG110" i="86"/>
  <c r="Y110" i="86"/>
  <c r="X110" i="86"/>
  <c r="N110" i="86"/>
  <c r="M110" i="86"/>
  <c r="BF110" i="86" s="1"/>
  <c r="L110" i="86"/>
  <c r="BC109" i="86"/>
  <c r="AG109" i="86"/>
  <c r="Y109" i="86"/>
  <c r="AV109" i="86" s="1"/>
  <c r="X109" i="86"/>
  <c r="N109" i="86"/>
  <c r="AZ109" i="86" s="1"/>
  <c r="M109" i="86"/>
  <c r="L109" i="86"/>
  <c r="BC105" i="86"/>
  <c r="AG105" i="86"/>
  <c r="Y105" i="86"/>
  <c r="AC105" i="86" s="1"/>
  <c r="X105" i="86"/>
  <c r="N105" i="86"/>
  <c r="M105" i="86"/>
  <c r="BF105" i="86" s="1"/>
  <c r="BG105" i="86" s="1"/>
  <c r="BI105" i="86" s="1"/>
  <c r="L105" i="86"/>
  <c r="BC104" i="86"/>
  <c r="AG104" i="86"/>
  <c r="Y104" i="86"/>
  <c r="X104" i="86"/>
  <c r="N104" i="86"/>
  <c r="AZ104" i="86" s="1"/>
  <c r="M104" i="86"/>
  <c r="BG104" i="86" s="1"/>
  <c r="BI104" i="86" s="1"/>
  <c r="L104" i="86"/>
  <c r="BC103" i="86"/>
  <c r="AG103" i="86"/>
  <c r="Y103" i="86"/>
  <c r="AC103" i="86" s="1"/>
  <c r="X103" i="86"/>
  <c r="N103" i="86"/>
  <c r="AZ103" i="86" s="1"/>
  <c r="M103" i="86"/>
  <c r="BF103" i="86" s="1"/>
  <c r="L103" i="86"/>
  <c r="BC102" i="86"/>
  <c r="AG102" i="86"/>
  <c r="Y102" i="86"/>
  <c r="AV102" i="86" s="1"/>
  <c r="AX102" i="86" s="1"/>
  <c r="X102" i="86"/>
  <c r="N102" i="86"/>
  <c r="AZ102" i="86" s="1"/>
  <c r="M102" i="86"/>
  <c r="BG102" i="86" s="1"/>
  <c r="BI102" i="86" s="1"/>
  <c r="L102" i="86"/>
  <c r="BC101" i="86"/>
  <c r="AG101" i="86"/>
  <c r="Y101" i="86"/>
  <c r="X101" i="86"/>
  <c r="N101" i="86"/>
  <c r="AZ101" i="86" s="1"/>
  <c r="M101" i="86"/>
  <c r="BF101" i="86" s="1"/>
  <c r="L101" i="86"/>
  <c r="BC100" i="86"/>
  <c r="AG100" i="86"/>
  <c r="Y100" i="86"/>
  <c r="AD100" i="86" s="1"/>
  <c r="X100" i="86"/>
  <c r="N100" i="86"/>
  <c r="AZ100" i="86" s="1"/>
  <c r="M100" i="86"/>
  <c r="BG100" i="86" s="1"/>
  <c r="BI100" i="86" s="1"/>
  <c r="L100" i="86"/>
  <c r="BC99" i="86"/>
  <c r="AG99" i="86"/>
  <c r="Y99" i="86"/>
  <c r="AB99" i="86" s="1"/>
  <c r="X99" i="86"/>
  <c r="N99" i="86"/>
  <c r="M99" i="86"/>
  <c r="BF99" i="86" s="1"/>
  <c r="L99" i="86"/>
  <c r="BC95" i="86"/>
  <c r="AG95" i="86"/>
  <c r="Y95" i="86"/>
  <c r="AV95" i="86" s="1"/>
  <c r="X95" i="86"/>
  <c r="N95" i="86"/>
  <c r="AZ95" i="86" s="1"/>
  <c r="M95" i="86"/>
  <c r="BG95" i="86" s="1"/>
  <c r="BI95" i="86" s="1"/>
  <c r="L95" i="86"/>
  <c r="BC94" i="86"/>
  <c r="AG94" i="86"/>
  <c r="Y94" i="86"/>
  <c r="AB94" i="86" s="1"/>
  <c r="AF94" i="86" s="1"/>
  <c r="X94" i="86"/>
  <c r="N94" i="86"/>
  <c r="M94" i="86"/>
  <c r="BF94" i="86" s="1"/>
  <c r="L94" i="86"/>
  <c r="BC93" i="86"/>
  <c r="AG93" i="86"/>
  <c r="Y93" i="86"/>
  <c r="X93" i="86"/>
  <c r="N93" i="86"/>
  <c r="AZ93" i="86" s="1"/>
  <c r="M93" i="86"/>
  <c r="BG93" i="86" s="1"/>
  <c r="BI93" i="86" s="1"/>
  <c r="L93" i="86"/>
  <c r="BC92" i="86"/>
  <c r="AG92" i="86"/>
  <c r="Y92" i="86"/>
  <c r="AB92" i="86" s="1"/>
  <c r="AF92" i="86" s="1"/>
  <c r="X92" i="86"/>
  <c r="N92" i="86"/>
  <c r="AZ92" i="86" s="1"/>
  <c r="M92" i="86"/>
  <c r="BF92" i="86" s="1"/>
  <c r="L92" i="86"/>
  <c r="BC88" i="86"/>
  <c r="AG88" i="86"/>
  <c r="Y88" i="86"/>
  <c r="AV88" i="86" s="1"/>
  <c r="X88" i="86"/>
  <c r="N88" i="86"/>
  <c r="AZ88" i="86" s="1"/>
  <c r="M88" i="86"/>
  <c r="BG88" i="86" s="1"/>
  <c r="BI88" i="86" s="1"/>
  <c r="L88" i="86"/>
  <c r="BC87" i="86"/>
  <c r="AG87" i="86"/>
  <c r="Y87" i="86"/>
  <c r="X87" i="86"/>
  <c r="N87" i="86"/>
  <c r="AZ87" i="86" s="1"/>
  <c r="M87" i="86"/>
  <c r="BF87" i="86" s="1"/>
  <c r="L87" i="86"/>
  <c r="BC86" i="86"/>
  <c r="AG86" i="86"/>
  <c r="Y86" i="86"/>
  <c r="AD86" i="86" s="1"/>
  <c r="X86" i="86"/>
  <c r="N86" i="86"/>
  <c r="AZ86" i="86" s="1"/>
  <c r="M86" i="86"/>
  <c r="BG86" i="86" s="1"/>
  <c r="BI86" i="86" s="1"/>
  <c r="L86" i="86"/>
  <c r="BC85" i="86"/>
  <c r="AG85" i="86"/>
  <c r="Y85" i="86"/>
  <c r="AA85" i="86" s="1"/>
  <c r="X85" i="86"/>
  <c r="N85" i="86"/>
  <c r="M85" i="86"/>
  <c r="BF85" i="86" s="1"/>
  <c r="L85" i="86"/>
  <c r="BC81" i="86"/>
  <c r="AG81" i="86"/>
  <c r="Y81" i="86"/>
  <c r="AV81" i="86" s="1"/>
  <c r="X81" i="86"/>
  <c r="N81" i="86"/>
  <c r="AZ81" i="86" s="1"/>
  <c r="M81" i="86"/>
  <c r="BG81" i="86" s="1"/>
  <c r="BI81" i="86" s="1"/>
  <c r="L81" i="86"/>
  <c r="BC80" i="86"/>
  <c r="AG80" i="86"/>
  <c r="Y80" i="86"/>
  <c r="AB80" i="86" s="1"/>
  <c r="AF80" i="86" s="1"/>
  <c r="X80" i="86"/>
  <c r="N80" i="86"/>
  <c r="M80" i="86"/>
  <c r="BF80" i="86" s="1"/>
  <c r="L80" i="86"/>
  <c r="BC79" i="86"/>
  <c r="AG79" i="86"/>
  <c r="Y79" i="86"/>
  <c r="X79" i="86"/>
  <c r="N79" i="86"/>
  <c r="AZ79" i="86" s="1"/>
  <c r="M79" i="86"/>
  <c r="BG79" i="86" s="1"/>
  <c r="BI79" i="86" s="1"/>
  <c r="L79" i="86"/>
  <c r="BC78" i="86"/>
  <c r="AG78" i="86"/>
  <c r="Y78" i="86"/>
  <c r="X78" i="86"/>
  <c r="N78" i="86"/>
  <c r="AZ78" i="86" s="1"/>
  <c r="M78" i="86"/>
  <c r="BF78" i="86" s="1"/>
  <c r="L78" i="86"/>
  <c r="BC74" i="86"/>
  <c r="AG74" i="86"/>
  <c r="Y74" i="86"/>
  <c r="AV74" i="86" s="1"/>
  <c r="AX74" i="86" s="1"/>
  <c r="X74" i="86"/>
  <c r="N74" i="86"/>
  <c r="AZ74" i="86" s="1"/>
  <c r="M74" i="86"/>
  <c r="BG74" i="86" s="1"/>
  <c r="BI74" i="86" s="1"/>
  <c r="L74" i="86"/>
  <c r="BC73" i="86"/>
  <c r="AG73" i="86"/>
  <c r="Y73" i="86"/>
  <c r="X73" i="86"/>
  <c r="N73" i="86"/>
  <c r="M73" i="86"/>
  <c r="BF73" i="86" s="1"/>
  <c r="L73" i="86"/>
  <c r="BB69" i="86"/>
  <c r="AG69" i="86"/>
  <c r="Y69" i="86"/>
  <c r="X69" i="86"/>
  <c r="N69" i="86"/>
  <c r="AZ69" i="86" s="1"/>
  <c r="M69" i="86"/>
  <c r="BG69" i="86" s="1"/>
  <c r="BI69" i="86" s="1"/>
  <c r="L69" i="86"/>
  <c r="BB68" i="86"/>
  <c r="AG68" i="86"/>
  <c r="Y68" i="86"/>
  <c r="X68" i="86"/>
  <c r="N68" i="86"/>
  <c r="M68" i="86"/>
  <c r="BF68" i="86" s="1"/>
  <c r="L68" i="86"/>
  <c r="BB67" i="86"/>
  <c r="AG67" i="86"/>
  <c r="Y67" i="86"/>
  <c r="X67" i="86"/>
  <c r="N67" i="86"/>
  <c r="AZ67" i="86" s="1"/>
  <c r="M67" i="86"/>
  <c r="BG67" i="86" s="1"/>
  <c r="BI67" i="86" s="1"/>
  <c r="L67" i="86"/>
  <c r="BB66" i="86"/>
  <c r="AG66" i="86"/>
  <c r="Y66" i="86"/>
  <c r="X66" i="86"/>
  <c r="N66" i="86"/>
  <c r="AZ66" i="86" s="1"/>
  <c r="M66" i="86"/>
  <c r="BF66" i="86" s="1"/>
  <c r="BG66" i="86" s="1"/>
  <c r="BI66" i="86" s="1"/>
  <c r="L66" i="86"/>
  <c r="BB65" i="86"/>
  <c r="AG65" i="86"/>
  <c r="Y65" i="86"/>
  <c r="AV65" i="86" s="1"/>
  <c r="AX65" i="86" s="1"/>
  <c r="X65" i="86"/>
  <c r="N65" i="86"/>
  <c r="AZ65" i="86" s="1"/>
  <c r="M65" i="86"/>
  <c r="BF65" i="86" s="1"/>
  <c r="L65" i="86"/>
  <c r="BB64" i="86"/>
  <c r="AG64" i="86"/>
  <c r="Y64" i="86"/>
  <c r="X64" i="86"/>
  <c r="N64" i="86"/>
  <c r="AZ64" i="86" s="1"/>
  <c r="M64" i="86"/>
  <c r="BF64" i="86" s="1"/>
  <c r="L64" i="86"/>
  <c r="BB63" i="86"/>
  <c r="AG63" i="86"/>
  <c r="Y63" i="86"/>
  <c r="AD63" i="86" s="1"/>
  <c r="X63" i="86"/>
  <c r="N63" i="86"/>
  <c r="AZ63" i="86" s="1"/>
  <c r="M63" i="86"/>
  <c r="BG63" i="86" s="1"/>
  <c r="BI63" i="86" s="1"/>
  <c r="L63" i="86"/>
  <c r="BB62" i="86"/>
  <c r="AG62" i="86"/>
  <c r="Y62" i="86"/>
  <c r="AV62" i="86" s="1"/>
  <c r="X62" i="86"/>
  <c r="N62" i="86"/>
  <c r="M62" i="86"/>
  <c r="BF62" i="86" s="1"/>
  <c r="L62" i="86"/>
  <c r="BB61" i="86"/>
  <c r="AG61" i="86"/>
  <c r="Y61" i="86"/>
  <c r="AV61" i="86" s="1"/>
  <c r="X61" i="86"/>
  <c r="N61" i="86"/>
  <c r="AZ61" i="86" s="1"/>
  <c r="M61" i="86"/>
  <c r="BG61" i="86" s="1"/>
  <c r="BI61" i="86" s="1"/>
  <c r="L61" i="86"/>
  <c r="BB60" i="86"/>
  <c r="AG60" i="86"/>
  <c r="Y60" i="86"/>
  <c r="AB60" i="86" s="1"/>
  <c r="X60" i="86"/>
  <c r="N60" i="86"/>
  <c r="M60" i="86"/>
  <c r="BF60" i="86" s="1"/>
  <c r="L60" i="86"/>
  <c r="BB59" i="86"/>
  <c r="AG59" i="86"/>
  <c r="Y59" i="86"/>
  <c r="X59" i="86"/>
  <c r="N59" i="86"/>
  <c r="AZ59" i="86" s="1"/>
  <c r="M59" i="86"/>
  <c r="L59" i="86"/>
  <c r="BC58" i="86"/>
  <c r="AG58" i="86"/>
  <c r="Y58" i="86"/>
  <c r="AV58" i="86" s="1"/>
  <c r="AX58" i="86" s="1"/>
  <c r="X58" i="86"/>
  <c r="N58" i="86"/>
  <c r="AZ58" i="86" s="1"/>
  <c r="M58" i="86"/>
  <c r="BF58" i="86" s="1"/>
  <c r="L58" i="86"/>
  <c r="BC57" i="86"/>
  <c r="AG57" i="86"/>
  <c r="Y57" i="86"/>
  <c r="AV57" i="86" s="1"/>
  <c r="AX57" i="86" s="1"/>
  <c r="X57" i="86"/>
  <c r="N57" i="86"/>
  <c r="AZ57" i="86" s="1"/>
  <c r="M57" i="86"/>
  <c r="BG57" i="86" s="1"/>
  <c r="BI57" i="86" s="1"/>
  <c r="L57" i="86"/>
  <c r="BC56" i="86"/>
  <c r="AG56" i="86"/>
  <c r="Y56" i="86"/>
  <c r="X56" i="86"/>
  <c r="N56" i="86"/>
  <c r="AZ56" i="86" s="1"/>
  <c r="M56" i="86"/>
  <c r="BF56" i="86" s="1"/>
  <c r="L56" i="86"/>
  <c r="BC55" i="86"/>
  <c r="AG55" i="86"/>
  <c r="Y55" i="86"/>
  <c r="AD55" i="86" s="1"/>
  <c r="X55" i="86"/>
  <c r="N55" i="86"/>
  <c r="AZ55" i="86" s="1"/>
  <c r="M55" i="86"/>
  <c r="BG55" i="86" s="1"/>
  <c r="BI55" i="86" s="1"/>
  <c r="L55" i="86"/>
  <c r="BC54" i="86"/>
  <c r="AG54" i="86"/>
  <c r="Y54" i="86"/>
  <c r="AB54" i="86" s="1"/>
  <c r="X54" i="86"/>
  <c r="N54" i="86"/>
  <c r="M54" i="86"/>
  <c r="BF54" i="86" s="1"/>
  <c r="L54" i="86"/>
  <c r="BC53" i="86"/>
  <c r="AG53" i="86"/>
  <c r="Y53" i="86"/>
  <c r="AV53" i="86" s="1"/>
  <c r="X53" i="86"/>
  <c r="N53" i="86"/>
  <c r="AZ53" i="86" s="1"/>
  <c r="M53" i="86"/>
  <c r="BG53" i="86" s="1"/>
  <c r="BI53" i="86" s="1"/>
  <c r="L53" i="86"/>
  <c r="BC52" i="86"/>
  <c r="AG52" i="86"/>
  <c r="Y52" i="86"/>
  <c r="AB52" i="86" s="1"/>
  <c r="AF52" i="86" s="1"/>
  <c r="X52" i="86"/>
  <c r="N52" i="86"/>
  <c r="AZ52" i="86" s="1"/>
  <c r="M52" i="86"/>
  <c r="BF52" i="86" s="1"/>
  <c r="L52" i="86"/>
  <c r="BC51" i="86"/>
  <c r="AG51" i="86"/>
  <c r="Y51" i="86"/>
  <c r="X51" i="86"/>
  <c r="N51" i="86"/>
  <c r="AZ51" i="86" s="1"/>
  <c r="M51" i="86"/>
  <c r="BG51" i="86" s="1"/>
  <c r="BI51" i="86" s="1"/>
  <c r="L51" i="86"/>
  <c r="BC50" i="86"/>
  <c r="AG50" i="86"/>
  <c r="Y50" i="86"/>
  <c r="X50" i="86"/>
  <c r="N50" i="86"/>
  <c r="AZ50" i="86" s="1"/>
  <c r="M50" i="86"/>
  <c r="L50" i="86"/>
  <c r="BC49" i="86"/>
  <c r="AG49" i="86"/>
  <c r="Y49" i="86"/>
  <c r="X49" i="86"/>
  <c r="N49" i="86"/>
  <c r="AZ49" i="86" s="1"/>
  <c r="M49" i="86"/>
  <c r="BG49" i="86" s="1"/>
  <c r="BI49" i="86" s="1"/>
  <c r="L49" i="86"/>
  <c r="BC48" i="86"/>
  <c r="AG48" i="86"/>
  <c r="Y48" i="86"/>
  <c r="AB48" i="86" s="1"/>
  <c r="AF48" i="86" s="1"/>
  <c r="X48" i="86"/>
  <c r="N48" i="86"/>
  <c r="AZ48" i="86" s="1"/>
  <c r="M48" i="86"/>
  <c r="BF48" i="86" s="1"/>
  <c r="L48" i="86"/>
  <c r="BC47" i="86"/>
  <c r="AG47" i="86"/>
  <c r="Y47" i="86"/>
  <c r="X47" i="86"/>
  <c r="N47" i="86"/>
  <c r="AZ47" i="86" s="1"/>
  <c r="M47" i="86"/>
  <c r="BF47" i="86" s="1"/>
  <c r="L47" i="86"/>
  <c r="BC46" i="86"/>
  <c r="AG46" i="86"/>
  <c r="Y46" i="86"/>
  <c r="X46" i="86"/>
  <c r="N46" i="86"/>
  <c r="AZ46" i="86" s="1"/>
  <c r="M46" i="86"/>
  <c r="BF46" i="86" s="1"/>
  <c r="L46" i="86"/>
  <c r="BC45" i="86"/>
  <c r="AG45" i="86"/>
  <c r="Y45" i="86"/>
  <c r="X45" i="86"/>
  <c r="N45" i="86"/>
  <c r="AZ45" i="86" s="1"/>
  <c r="M45" i="86"/>
  <c r="BG45" i="86" s="1"/>
  <c r="BI45" i="86" s="1"/>
  <c r="L45" i="86"/>
  <c r="BC42" i="86"/>
  <c r="AG42" i="86"/>
  <c r="Y42" i="86"/>
  <c r="AC42" i="86" s="1"/>
  <c r="X42" i="86"/>
  <c r="N42" i="86"/>
  <c r="M42" i="86"/>
  <c r="BF42" i="86" s="1"/>
  <c r="L42" i="86"/>
  <c r="BC41" i="86"/>
  <c r="AG41" i="86"/>
  <c r="Y41" i="86"/>
  <c r="X41" i="86"/>
  <c r="N41" i="86"/>
  <c r="AZ41" i="86" s="1"/>
  <c r="M41" i="86"/>
  <c r="L41" i="86"/>
  <c r="BC40" i="86"/>
  <c r="AG40" i="86"/>
  <c r="Y40" i="86"/>
  <c r="AC40" i="86" s="1"/>
  <c r="X40" i="86"/>
  <c r="N40" i="86"/>
  <c r="AZ40" i="86" s="1"/>
  <c r="M40" i="86"/>
  <c r="L40" i="86"/>
  <c r="BC39" i="86"/>
  <c r="AG39" i="86"/>
  <c r="Y39" i="86"/>
  <c r="AD39" i="86" s="1"/>
  <c r="X39" i="86"/>
  <c r="N39" i="86"/>
  <c r="AZ39" i="86" s="1"/>
  <c r="M39" i="86"/>
  <c r="BF39" i="86" s="1"/>
  <c r="L39" i="86"/>
  <c r="BC36" i="86"/>
  <c r="AG36" i="86"/>
  <c r="Y36" i="86"/>
  <c r="AV36" i="86" s="1"/>
  <c r="X36" i="86"/>
  <c r="N36" i="86"/>
  <c r="AZ36" i="86" s="1"/>
  <c r="M36" i="86"/>
  <c r="L36" i="86"/>
  <c r="BC35" i="86"/>
  <c r="AG35" i="86"/>
  <c r="Y35" i="86"/>
  <c r="AV35" i="86" s="1"/>
  <c r="X35" i="86"/>
  <c r="N35" i="86"/>
  <c r="AZ35" i="86" s="1"/>
  <c r="M35" i="86"/>
  <c r="BF35" i="86" s="1"/>
  <c r="L35" i="86"/>
  <c r="BC34" i="86"/>
  <c r="AG34" i="86"/>
  <c r="Y34" i="86"/>
  <c r="AA34" i="86" s="1"/>
  <c r="X34" i="86"/>
  <c r="N34" i="86"/>
  <c r="AZ34" i="86" s="1"/>
  <c r="M34" i="86"/>
  <c r="L34" i="86"/>
  <c r="BC33" i="86"/>
  <c r="AG33" i="86"/>
  <c r="Y33" i="86"/>
  <c r="X33" i="86"/>
  <c r="N33" i="86"/>
  <c r="AZ33" i="86" s="1"/>
  <c r="M33" i="86"/>
  <c r="BG33" i="86" s="1"/>
  <c r="BI33" i="86" s="1"/>
  <c r="L33" i="86"/>
  <c r="BC32" i="86"/>
  <c r="AG32" i="86"/>
  <c r="Y32" i="86"/>
  <c r="X32" i="86"/>
  <c r="N32" i="86"/>
  <c r="AZ32" i="86" s="1"/>
  <c r="M32" i="86"/>
  <c r="BF32" i="86" s="1"/>
  <c r="L32" i="86"/>
  <c r="BC31" i="86"/>
  <c r="AG31" i="86"/>
  <c r="Y31" i="86"/>
  <c r="AA31" i="86" s="1"/>
  <c r="X31" i="86"/>
  <c r="N31" i="86"/>
  <c r="AZ31" i="86" s="1"/>
  <c r="M31" i="86"/>
  <c r="BG31" i="86" s="1"/>
  <c r="BI31" i="86" s="1"/>
  <c r="L31" i="86"/>
  <c r="BC28" i="86"/>
  <c r="AG28" i="86"/>
  <c r="Y28" i="86"/>
  <c r="X28" i="86"/>
  <c r="N28" i="86"/>
  <c r="AZ28" i="86" s="1"/>
  <c r="M28" i="86"/>
  <c r="BF28" i="86" s="1"/>
  <c r="L28" i="86"/>
  <c r="BC27" i="86"/>
  <c r="AG27" i="86"/>
  <c r="Y27" i="86"/>
  <c r="X27" i="86"/>
  <c r="N27" i="86"/>
  <c r="AZ27" i="86" s="1"/>
  <c r="M27" i="86"/>
  <c r="BF27" i="86" s="1"/>
  <c r="L27" i="86"/>
  <c r="BC26" i="86"/>
  <c r="AG26" i="86"/>
  <c r="Y26" i="86"/>
  <c r="AB26" i="86" s="1"/>
  <c r="AF26" i="86" s="1"/>
  <c r="X26" i="86"/>
  <c r="N26" i="86"/>
  <c r="AZ26" i="86" s="1"/>
  <c r="M26" i="86"/>
  <c r="BF26" i="86" s="1"/>
  <c r="L26" i="86"/>
  <c r="BC25" i="86"/>
  <c r="AG25" i="86"/>
  <c r="Y25" i="86"/>
  <c r="X25" i="86"/>
  <c r="N25" i="86"/>
  <c r="AZ25" i="86" s="1"/>
  <c r="M25" i="86"/>
  <c r="BF25" i="86" s="1"/>
  <c r="L25" i="86"/>
  <c r="BC22" i="86"/>
  <c r="AG22" i="86"/>
  <c r="Y22" i="86"/>
  <c r="X22" i="86"/>
  <c r="N22" i="86"/>
  <c r="AZ22" i="86" s="1"/>
  <c r="M22" i="86"/>
  <c r="BF22" i="86" s="1"/>
  <c r="L22" i="86"/>
  <c r="BC21" i="86"/>
  <c r="AG21" i="86"/>
  <c r="Y21" i="86"/>
  <c r="X21" i="86"/>
  <c r="N21" i="86"/>
  <c r="AZ21" i="86" s="1"/>
  <c r="M21" i="86"/>
  <c r="BG21" i="86" s="1"/>
  <c r="BI21" i="86" s="1"/>
  <c r="L21" i="86"/>
  <c r="BC18" i="86"/>
  <c r="AG18" i="86"/>
  <c r="Y18" i="86"/>
  <c r="AV18" i="86" s="1"/>
  <c r="AX18" i="86" s="1"/>
  <c r="X18" i="86"/>
  <c r="N18" i="86"/>
  <c r="M18" i="86"/>
  <c r="BF18" i="86" s="1"/>
  <c r="L18" i="86"/>
  <c r="BC17" i="86"/>
  <c r="AG17" i="86"/>
  <c r="Y17" i="86"/>
  <c r="X17" i="86"/>
  <c r="N17" i="86"/>
  <c r="AZ17" i="86" s="1"/>
  <c r="M17" i="86"/>
  <c r="L17" i="86"/>
  <c r="BC16" i="86"/>
  <c r="AG16" i="86"/>
  <c r="Y16" i="86"/>
  <c r="AV16" i="86" s="1"/>
  <c r="X16" i="86"/>
  <c r="N16" i="86"/>
  <c r="AZ16" i="86" s="1"/>
  <c r="M16" i="86"/>
  <c r="BF16" i="86" s="1"/>
  <c r="L16" i="86"/>
  <c r="BC13" i="86"/>
  <c r="AG13" i="86"/>
  <c r="Y13" i="86"/>
  <c r="X13" i="86"/>
  <c r="N13" i="86"/>
  <c r="AZ13" i="86" s="1"/>
  <c r="M13" i="86"/>
  <c r="BF13" i="86" s="1"/>
  <c r="L13" i="86"/>
  <c r="BI4" i="86"/>
  <c r="AN4" i="86"/>
  <c r="AM4" i="86"/>
  <c r="X1" i="86"/>
  <c r="AV13" i="86" l="1"/>
  <c r="AX676" i="86"/>
  <c r="AC1030" i="86"/>
  <c r="AV1030" i="86"/>
  <c r="AX1032" i="86"/>
  <c r="AY1032" i="86"/>
  <c r="AD1034" i="86"/>
  <c r="AV1034" i="86"/>
  <c r="BG1030" i="86"/>
  <c r="BI1030" i="86" s="1"/>
  <c r="BF1030" i="86"/>
  <c r="BF1032" i="86"/>
  <c r="BG1032" i="86"/>
  <c r="BI1032" i="86" s="1"/>
  <c r="BG1034" i="86"/>
  <c r="BI1034" i="86" s="1"/>
  <c r="BF1034" i="86"/>
  <c r="BG1031" i="86"/>
  <c r="BI1031" i="86" s="1"/>
  <c r="BF1031" i="86"/>
  <c r="BG1033" i="86"/>
  <c r="BI1033" i="86" s="1"/>
  <c r="BF1033" i="86"/>
  <c r="BG1035" i="86"/>
  <c r="BI1035" i="86" s="1"/>
  <c r="BF1035" i="86"/>
  <c r="AA1031" i="86"/>
  <c r="AV1031" i="86"/>
  <c r="AY1033" i="86"/>
  <c r="AX1033" i="86"/>
  <c r="AC1035" i="86"/>
  <c r="AV1035" i="86"/>
  <c r="BG1016" i="86"/>
  <c r="BI1016" i="86" s="1"/>
  <c r="BF1016" i="86"/>
  <c r="BG1018" i="86"/>
  <c r="BI1018" i="86" s="1"/>
  <c r="BF1018" i="86"/>
  <c r="AX1015" i="86"/>
  <c r="AY1015" i="86"/>
  <c r="BE1015" i="86" s="1"/>
  <c r="AY1017" i="86"/>
  <c r="BE1017" i="86" s="1"/>
  <c r="AX1017" i="86"/>
  <c r="AB1019" i="86"/>
  <c r="AF1019" i="86" s="1"/>
  <c r="AV1019" i="86"/>
  <c r="BF1015" i="86"/>
  <c r="BG1015" i="86"/>
  <c r="BI1015" i="86" s="1"/>
  <c r="BF1017" i="86"/>
  <c r="BG1017" i="86"/>
  <c r="BI1017" i="86" s="1"/>
  <c r="BF1019" i="86"/>
  <c r="BG1019" i="86"/>
  <c r="BI1019" i="86" s="1"/>
  <c r="AB1016" i="86"/>
  <c r="AV1016" i="86"/>
  <c r="AX1018" i="86"/>
  <c r="AY1018" i="86"/>
  <c r="BG605" i="86"/>
  <c r="BI605" i="86" s="1"/>
  <c r="BF605" i="86"/>
  <c r="BG609" i="86"/>
  <c r="BI609" i="86" s="1"/>
  <c r="BF609" i="86"/>
  <c r="BF611" i="86"/>
  <c r="BG611" i="86"/>
  <c r="BI611" i="86" s="1"/>
  <c r="BG613" i="86"/>
  <c r="BI613" i="86" s="1"/>
  <c r="BF613" i="86"/>
  <c r="BF615" i="86"/>
  <c r="BG615" i="86"/>
  <c r="BI615" i="86" s="1"/>
  <c r="BG617" i="86"/>
  <c r="BI617" i="86" s="1"/>
  <c r="BF617" i="86"/>
  <c r="BF619" i="86"/>
  <c r="BG619" i="86"/>
  <c r="BI619" i="86" s="1"/>
  <c r="BF623" i="86"/>
  <c r="BG623" i="86"/>
  <c r="BI623" i="86" s="1"/>
  <c r="BF629" i="86"/>
  <c r="BG629" i="86"/>
  <c r="BI629" i="86" s="1"/>
  <c r="BG635" i="86"/>
  <c r="BI635" i="86" s="1"/>
  <c r="BF635" i="86"/>
  <c r="BG637" i="86"/>
  <c r="BI637" i="86" s="1"/>
  <c r="BF637" i="86"/>
  <c r="BF641" i="86"/>
  <c r="BG641" i="86"/>
  <c r="BE641" i="86"/>
  <c r="BF643" i="86"/>
  <c r="BG643" i="86"/>
  <c r="BE643" i="86"/>
  <c r="BG645" i="86"/>
  <c r="BF645" i="86"/>
  <c r="BE645" i="86"/>
  <c r="BF647" i="86"/>
  <c r="BG647" i="86"/>
  <c r="BE647" i="86"/>
  <c r="BE649" i="86"/>
  <c r="BF649" i="86"/>
  <c r="BG649" i="86"/>
  <c r="BF651" i="86"/>
  <c r="BG651" i="86"/>
  <c r="BE651" i="86"/>
  <c r="BF653" i="86"/>
  <c r="BG653" i="86"/>
  <c r="BE653" i="86"/>
  <c r="BF655" i="86"/>
  <c r="BG655" i="86"/>
  <c r="BE655" i="86"/>
  <c r="BF657" i="86"/>
  <c r="BG657" i="86"/>
  <c r="BE657" i="86"/>
  <c r="BF659" i="86"/>
  <c r="BG659" i="86"/>
  <c r="BE659" i="86"/>
  <c r="BF661" i="86"/>
  <c r="BG661" i="86"/>
  <c r="BE661" i="86"/>
  <c r="BF663" i="86"/>
  <c r="BG663" i="86"/>
  <c r="BE663" i="86"/>
  <c r="BF665" i="86"/>
  <c r="BG665" i="86"/>
  <c r="BE665" i="86"/>
  <c r="BF667" i="86"/>
  <c r="BG667" i="86"/>
  <c r="BE667" i="86"/>
  <c r="BF669" i="86"/>
  <c r="BG669" i="86"/>
  <c r="BE669" i="86"/>
  <c r="BF671" i="86"/>
  <c r="BG671" i="86"/>
  <c r="BE671" i="86"/>
  <c r="BF673" i="86"/>
  <c r="BG673" i="86"/>
  <c r="BE673" i="86"/>
  <c r="BF675" i="86"/>
  <c r="BG675" i="86"/>
  <c r="BE675" i="86"/>
  <c r="AA604" i="86"/>
  <c r="AV604" i="86"/>
  <c r="AX606" i="86"/>
  <c r="AY606" i="86"/>
  <c r="BE606" i="86" s="1"/>
  <c r="AC608" i="86"/>
  <c r="AV608" i="86"/>
  <c r="AA610" i="86"/>
  <c r="AV610" i="86"/>
  <c r="AX612" i="86"/>
  <c r="AY612" i="86"/>
  <c r="BE612" i="86" s="1"/>
  <c r="AX614" i="86"/>
  <c r="AY614" i="86"/>
  <c r="BE614" i="86" s="1"/>
  <c r="AA616" i="86"/>
  <c r="AV616" i="86"/>
  <c r="AC618" i="86"/>
  <c r="AV618" i="86"/>
  <c r="AB620" i="86"/>
  <c r="AV620" i="86"/>
  <c r="AX622" i="86"/>
  <c r="AY622" i="86"/>
  <c r="BE622" i="86" s="1"/>
  <c r="AC624" i="86"/>
  <c r="AV624" i="86"/>
  <c r="AX626" i="86"/>
  <c r="AY626" i="86"/>
  <c r="BE626" i="86" s="1"/>
  <c r="AC628" i="86"/>
  <c r="AV628" i="86"/>
  <c r="AX630" i="86"/>
  <c r="AY630" i="86"/>
  <c r="BE630" i="86" s="1"/>
  <c r="AX632" i="86"/>
  <c r="AY632" i="86"/>
  <c r="BE632" i="86" s="1"/>
  <c r="AX634" i="86"/>
  <c r="AY634" i="86"/>
  <c r="BE634" i="86" s="1"/>
  <c r="AB636" i="86"/>
  <c r="AV636" i="86"/>
  <c r="AX638" i="86"/>
  <c r="AY638" i="86"/>
  <c r="BE638" i="86" s="1"/>
  <c r="AC640" i="86"/>
  <c r="AV640" i="86"/>
  <c r="AZ641" i="86"/>
  <c r="AL642" i="86"/>
  <c r="AV642" i="86"/>
  <c r="AX642" i="86" s="1"/>
  <c r="AZ643" i="86"/>
  <c r="AK644" i="86"/>
  <c r="AV644" i="86"/>
  <c r="AX644" i="86" s="1"/>
  <c r="AZ645" i="86"/>
  <c r="AZ647" i="86"/>
  <c r="AZ649" i="86"/>
  <c r="AL650" i="86"/>
  <c r="AV650" i="86"/>
  <c r="AX650" i="86" s="1"/>
  <c r="AZ651" i="86"/>
  <c r="AZ653" i="86"/>
  <c r="AZ655" i="86"/>
  <c r="AL656" i="86"/>
  <c r="AV656" i="86"/>
  <c r="AX656" i="86" s="1"/>
  <c r="AZ657" i="86"/>
  <c r="AH658" i="86"/>
  <c r="AV658" i="86"/>
  <c r="AX658" i="86" s="1"/>
  <c r="AZ659" i="86"/>
  <c r="AI660" i="86"/>
  <c r="AV660" i="86"/>
  <c r="AX660" i="86" s="1"/>
  <c r="AZ661" i="86"/>
  <c r="AL662" i="86"/>
  <c r="AV662" i="86"/>
  <c r="AX662" i="86" s="1"/>
  <c r="AZ663" i="86"/>
  <c r="AH664" i="86"/>
  <c r="AV664" i="86"/>
  <c r="AX664" i="86" s="1"/>
  <c r="AZ665" i="86"/>
  <c r="AZ667" i="86"/>
  <c r="AZ669" i="86"/>
  <c r="AZ671" i="86"/>
  <c r="AZ673" i="86"/>
  <c r="AZ675" i="86"/>
  <c r="O1054" i="86"/>
  <c r="BG604" i="86"/>
  <c r="BI604" i="86" s="1"/>
  <c r="BF604" i="86"/>
  <c r="BF606" i="86"/>
  <c r="BG606" i="86"/>
  <c r="BI606" i="86" s="1"/>
  <c r="BF608" i="86"/>
  <c r="BG608" i="86" s="1"/>
  <c r="BI608" i="86" s="1"/>
  <c r="BF610" i="86"/>
  <c r="BG610" i="86"/>
  <c r="BI610" i="86" s="1"/>
  <c r="BF612" i="86"/>
  <c r="BG612" i="86"/>
  <c r="BI612" i="86" s="1"/>
  <c r="BF614" i="86"/>
  <c r="BG614" i="86"/>
  <c r="BI614" i="86" s="1"/>
  <c r="BF616" i="86"/>
  <c r="BG616" i="86"/>
  <c r="BI616" i="86" s="1"/>
  <c r="BF618" i="86"/>
  <c r="BG618" i="86"/>
  <c r="BI618" i="86" s="1"/>
  <c r="BF620" i="86"/>
  <c r="BG620" i="86" s="1"/>
  <c r="BI620" i="86" s="1"/>
  <c r="BF622" i="86"/>
  <c r="BG622" i="86" s="1"/>
  <c r="BI622" i="86" s="1"/>
  <c r="BF624" i="86"/>
  <c r="BG624" i="86"/>
  <c r="BI624" i="86" s="1"/>
  <c r="BG626" i="86"/>
  <c r="BI626" i="86" s="1"/>
  <c r="BF626" i="86"/>
  <c r="BF628" i="86"/>
  <c r="BG628" i="86"/>
  <c r="BI628" i="86" s="1"/>
  <c r="BG630" i="86"/>
  <c r="BI630" i="86" s="1"/>
  <c r="BF630" i="86"/>
  <c r="BF632" i="86"/>
  <c r="BG632" i="86" s="1"/>
  <c r="BI632" i="86" s="1"/>
  <c r="BG634" i="86"/>
  <c r="BI634" i="86" s="1"/>
  <c r="BF634" i="86"/>
  <c r="BF636" i="86"/>
  <c r="BG636" i="86"/>
  <c r="BI636" i="86" s="1"/>
  <c r="BF638" i="86"/>
  <c r="BG638" i="86" s="1"/>
  <c r="BI638" i="86" s="1"/>
  <c r="BF640" i="86"/>
  <c r="BG640" i="86" s="1"/>
  <c r="BI640" i="86" s="1"/>
  <c r="BE642" i="86"/>
  <c r="BF642" i="86"/>
  <c r="BG642" i="86"/>
  <c r="BF644" i="86"/>
  <c r="BG644" i="86"/>
  <c r="BE644" i="86"/>
  <c r="BG646" i="86"/>
  <c r="BF646" i="86"/>
  <c r="BE646" i="86"/>
  <c r="BG648" i="86"/>
  <c r="BF648" i="86"/>
  <c r="BE648" i="86"/>
  <c r="BE650" i="86"/>
  <c r="BF650" i="86"/>
  <c r="BG650" i="86"/>
  <c r="BE652" i="86"/>
  <c r="BF652" i="86"/>
  <c r="BG652" i="86"/>
  <c r="BE654" i="86"/>
  <c r="BF654" i="86"/>
  <c r="BG654" i="86"/>
  <c r="BE656" i="86"/>
  <c r="BF656" i="86"/>
  <c r="BG656" i="86"/>
  <c r="BE658" i="86"/>
  <c r="BF658" i="86"/>
  <c r="BG658" i="86"/>
  <c r="BE660" i="86"/>
  <c r="BF660" i="86"/>
  <c r="BG660" i="86"/>
  <c r="BE662" i="86"/>
  <c r="BF662" i="86"/>
  <c r="BG662" i="86"/>
  <c r="BE664" i="86"/>
  <c r="BF664" i="86"/>
  <c r="BG664" i="86"/>
  <c r="BE666" i="86"/>
  <c r="BF666" i="86"/>
  <c r="BG666" i="86"/>
  <c r="BE668" i="86"/>
  <c r="BF668" i="86"/>
  <c r="BG668" i="86"/>
  <c r="BE670" i="86"/>
  <c r="BF670" i="86"/>
  <c r="BG670" i="86"/>
  <c r="BE672" i="86"/>
  <c r="BF672" i="86"/>
  <c r="BG672" i="86"/>
  <c r="BE674" i="86"/>
  <c r="BF674" i="86"/>
  <c r="BG674" i="86"/>
  <c r="BE676" i="86"/>
  <c r="BF676" i="86"/>
  <c r="BG676" i="86"/>
  <c r="AD605" i="86"/>
  <c r="AV605" i="86"/>
  <c r="AY607" i="86"/>
  <c r="AX607" i="86"/>
  <c r="BH607" i="86" s="1"/>
  <c r="AX609" i="86"/>
  <c r="AY609" i="86"/>
  <c r="AC611" i="86"/>
  <c r="AV611" i="86"/>
  <c r="AD613" i="86"/>
  <c r="AV613" i="86"/>
  <c r="AX615" i="86"/>
  <c r="AY615" i="86"/>
  <c r="AX617" i="86"/>
  <c r="AY617" i="86"/>
  <c r="AX619" i="86"/>
  <c r="AY619" i="86"/>
  <c r="AX621" i="86"/>
  <c r="BH621" i="86" s="1"/>
  <c r="AY621" i="86"/>
  <c r="AY623" i="86"/>
  <c r="AX623" i="86"/>
  <c r="BH623" i="86" s="1"/>
  <c r="AY625" i="86"/>
  <c r="AX625" i="86"/>
  <c r="BH625" i="86" s="1"/>
  <c r="AY627" i="86"/>
  <c r="AX627" i="86"/>
  <c r="BH627" i="86" s="1"/>
  <c r="AX629" i="86"/>
  <c r="AY629" i="86"/>
  <c r="AX631" i="86"/>
  <c r="BH631" i="86" s="1"/>
  <c r="AY631" i="86"/>
  <c r="AX633" i="86"/>
  <c r="BH633" i="86" s="1"/>
  <c r="AY633" i="86"/>
  <c r="AX635" i="86"/>
  <c r="AY635" i="86"/>
  <c r="AY637" i="86"/>
  <c r="AX637" i="86"/>
  <c r="AY639" i="86"/>
  <c r="AX639" i="86"/>
  <c r="BH639" i="86" s="1"/>
  <c r="AZ642" i="86"/>
  <c r="AZ644" i="86"/>
  <c r="AZ646" i="86"/>
  <c r="AZ648" i="86"/>
  <c r="AZ650" i="86"/>
  <c r="AZ652" i="86"/>
  <c r="AZ654" i="86"/>
  <c r="AF655" i="86"/>
  <c r="AV655" i="86"/>
  <c r="AX655" i="86" s="1"/>
  <c r="AZ656" i="86"/>
  <c r="AZ658" i="86"/>
  <c r="AZ660" i="86"/>
  <c r="AZ662" i="86"/>
  <c r="AZ664" i="86"/>
  <c r="AK665" i="86"/>
  <c r="AV665" i="86"/>
  <c r="AX665" i="86" s="1"/>
  <c r="AZ666" i="86"/>
  <c r="AK667" i="86"/>
  <c r="AV667" i="86"/>
  <c r="AX667" i="86" s="1"/>
  <c r="AZ668" i="86"/>
  <c r="AI669" i="86"/>
  <c r="AV669" i="86"/>
  <c r="AX669" i="86" s="1"/>
  <c r="AZ670" i="86"/>
  <c r="AZ672" i="86"/>
  <c r="AK673" i="86"/>
  <c r="AV673" i="86"/>
  <c r="AX673" i="86" s="1"/>
  <c r="AZ674" i="86"/>
  <c r="AB675" i="86"/>
  <c r="AV675" i="86"/>
  <c r="AX675" i="86" s="1"/>
  <c r="AZ676" i="86"/>
  <c r="BE591" i="86"/>
  <c r="AC897" i="86"/>
  <c r="AD13" i="86"/>
  <c r="AD35" i="86"/>
  <c r="O67" i="86"/>
  <c r="W67" i="86" s="1"/>
  <c r="AA103" i="86"/>
  <c r="BG110" i="86"/>
  <c r="BI110" i="86" s="1"/>
  <c r="BH112" i="86"/>
  <c r="O32" i="86"/>
  <c r="T32" i="86" s="1"/>
  <c r="AV34" i="86"/>
  <c r="AX34" i="86" s="1"/>
  <c r="O58" i="86"/>
  <c r="U58" i="86" s="1"/>
  <c r="AB103" i="86"/>
  <c r="AF103" i="86" s="1"/>
  <c r="O482" i="86"/>
  <c r="S482" i="86" s="1"/>
  <c r="AA461" i="86"/>
  <c r="AA269" i="86"/>
  <c r="AC455" i="86"/>
  <c r="BG878" i="86"/>
  <c r="BI878" i="86" s="1"/>
  <c r="AV905" i="86"/>
  <c r="AX905" i="86" s="1"/>
  <c r="O31" i="86"/>
  <c r="P31" i="86" s="1"/>
  <c r="BA31" i="86" s="1"/>
  <c r="AB269" i="86"/>
  <c r="AF269" i="86" s="1"/>
  <c r="AC300" i="86"/>
  <c r="AC871" i="86"/>
  <c r="AA872" i="86"/>
  <c r="AA266" i="86"/>
  <c r="AD428" i="86"/>
  <c r="AC39" i="86"/>
  <c r="O49" i="86"/>
  <c r="T49" i="86" s="1"/>
  <c r="AC266" i="86"/>
  <c r="AF306" i="86"/>
  <c r="O404" i="86"/>
  <c r="W404" i="86" s="1"/>
  <c r="AV459" i="86"/>
  <c r="AX459" i="86" s="1"/>
  <c r="AV465" i="86"/>
  <c r="AE665" i="86"/>
  <c r="AC164" i="86"/>
  <c r="O64" i="86"/>
  <c r="W64" i="86" s="1"/>
  <c r="AA214" i="86"/>
  <c r="AA251" i="86"/>
  <c r="O436" i="86"/>
  <c r="U436" i="86" s="1"/>
  <c r="O562" i="86"/>
  <c r="W562" i="86" s="1"/>
  <c r="O729" i="86"/>
  <c r="V729" i="86" s="1"/>
  <c r="AA851" i="86"/>
  <c r="AV889" i="86"/>
  <c r="AY889" i="86" s="1"/>
  <c r="BE889" i="86" s="1"/>
  <c r="AA40" i="86"/>
  <c r="BG157" i="86"/>
  <c r="BI157" i="86" s="1"/>
  <c r="AD919" i="86"/>
  <c r="AV42" i="86"/>
  <c r="AX42" i="86" s="1"/>
  <c r="BH42" i="86" s="1"/>
  <c r="AB157" i="86"/>
  <c r="AF157" i="86" s="1"/>
  <c r="AC267" i="86"/>
  <c r="AA301" i="86"/>
  <c r="AB642" i="86"/>
  <c r="AA805" i="86"/>
  <c r="AB902" i="86"/>
  <c r="AF902" i="86" s="1"/>
  <c r="BG16" i="86"/>
  <c r="BI16" i="86" s="1"/>
  <c r="O28" i="86"/>
  <c r="AA42" i="86"/>
  <c r="AC52" i="86"/>
  <c r="AD53" i="86"/>
  <c r="AC81" i="86"/>
  <c r="AV147" i="86"/>
  <c r="AY147" i="86" s="1"/>
  <c r="AV152" i="86"/>
  <c r="AY152" i="86" s="1"/>
  <c r="AK288" i="86"/>
  <c r="AC291" i="86"/>
  <c r="AB301" i="86"/>
  <c r="O322" i="86"/>
  <c r="O412" i="86"/>
  <c r="V412" i="86" s="1"/>
  <c r="AC435" i="86"/>
  <c r="AA457" i="86"/>
  <c r="AA459" i="86"/>
  <c r="AB463" i="86"/>
  <c r="AF463" i="86" s="1"/>
  <c r="AA465" i="86"/>
  <c r="AA467" i="86"/>
  <c r="BG488" i="86"/>
  <c r="BI488" i="86" s="1"/>
  <c r="O490" i="86"/>
  <c r="AC496" i="86"/>
  <c r="BG500" i="86"/>
  <c r="BI500" i="86" s="1"/>
  <c r="O510" i="86"/>
  <c r="AC601" i="86"/>
  <c r="AC604" i="86"/>
  <c r="AB606" i="86"/>
  <c r="AF606" i="86" s="1"/>
  <c r="AF642" i="86"/>
  <c r="AA669" i="86"/>
  <c r="AB805" i="86"/>
  <c r="AF805" i="86" s="1"/>
  <c r="O822" i="86"/>
  <c r="V822" i="86" s="1"/>
  <c r="AA830" i="86"/>
  <c r="AC859" i="86"/>
  <c r="AA889" i="86"/>
  <c r="AV901" i="86"/>
  <c r="AX901" i="86" s="1"/>
  <c r="AC902" i="86"/>
  <c r="BG913" i="86"/>
  <c r="BI913" i="86" s="1"/>
  <c r="AV40" i="86"/>
  <c r="AY40" i="86" s="1"/>
  <c r="BE40" i="86" s="1"/>
  <c r="AC48" i="86"/>
  <c r="AC94" i="86"/>
  <c r="AB153" i="86"/>
  <c r="AF153" i="86" s="1"/>
  <c r="AA247" i="86"/>
  <c r="AC418" i="86"/>
  <c r="AB435" i="86"/>
  <c r="AF435" i="86" s="1"/>
  <c r="AA496" i="86"/>
  <c r="AA512" i="86"/>
  <c r="AV39" i="86"/>
  <c r="AX39" i="86" s="1"/>
  <c r="BH39" i="86" s="1"/>
  <c r="AB40" i="86"/>
  <c r="AF40" i="86" s="1"/>
  <c r="AA54" i="86"/>
  <c r="AB58" i="86"/>
  <c r="AF58" i="86" s="1"/>
  <c r="AA60" i="86"/>
  <c r="O66" i="86"/>
  <c r="AC153" i="86"/>
  <c r="AV156" i="86"/>
  <c r="AC157" i="86"/>
  <c r="AA230" i="86"/>
  <c r="AA245" i="86"/>
  <c r="AC13" i="86"/>
  <c r="AA18" i="86"/>
  <c r="O26" i="86"/>
  <c r="O27" i="86"/>
  <c r="AA39" i="86"/>
  <c r="AB42" i="86"/>
  <c r="AF42" i="86" s="1"/>
  <c r="AC58" i="86"/>
  <c r="AD81" i="86"/>
  <c r="BG146" i="86"/>
  <c r="BI146" i="86" s="1"/>
  <c r="BG148" i="86"/>
  <c r="BI148" i="86" s="1"/>
  <c r="BG155" i="86"/>
  <c r="BI155" i="86" s="1"/>
  <c r="AB166" i="86"/>
  <c r="AF166" i="86" s="1"/>
  <c r="AB198" i="86"/>
  <c r="AF198" i="86" s="1"/>
  <c r="O228" i="86"/>
  <c r="P228" i="86" s="1"/>
  <c r="BA228" i="86" s="1"/>
  <c r="AC230" i="86"/>
  <c r="AC255" i="86"/>
  <c r="AA256" i="86"/>
  <c r="AA297" i="86"/>
  <c r="AE302" i="86"/>
  <c r="AC428" i="86"/>
  <c r="O429" i="86"/>
  <c r="T429" i="86" s="1"/>
  <c r="O435" i="86"/>
  <c r="R435" i="86" s="1"/>
  <c r="AC457" i="86"/>
  <c r="AA460" i="86"/>
  <c r="AC463" i="86"/>
  <c r="AC467" i="86"/>
  <c r="O484" i="86"/>
  <c r="P484" i="86" s="1"/>
  <c r="BG498" i="86"/>
  <c r="BI498" i="86" s="1"/>
  <c r="O500" i="86"/>
  <c r="O518" i="86"/>
  <c r="V518" i="86" s="1"/>
  <c r="AC622" i="86"/>
  <c r="O634" i="86"/>
  <c r="AD961" i="86"/>
  <c r="AX153" i="86"/>
  <c r="BH153" i="86" s="1"/>
  <c r="AY153" i="86"/>
  <c r="BE153" i="86" s="1"/>
  <c r="AA99" i="86"/>
  <c r="AV103" i="86"/>
  <c r="AV131" i="86"/>
  <c r="AX131" i="86" s="1"/>
  <c r="AA153" i="86"/>
  <c r="AC154" i="86"/>
  <c r="AA157" i="86"/>
  <c r="AA166" i="86"/>
  <c r="AB172" i="86"/>
  <c r="AF172" i="86" s="1"/>
  <c r="AA197" i="86"/>
  <c r="AA198" i="86"/>
  <c r="AC276" i="86"/>
  <c r="AB297" i="86"/>
  <c r="BE305" i="86"/>
  <c r="AC333" i="86"/>
  <c r="AC335" i="86"/>
  <c r="AB417" i="86"/>
  <c r="AF417" i="86" s="1"/>
  <c r="AC421" i="86"/>
  <c r="AA428" i="86"/>
  <c r="AA435" i="86"/>
  <c r="O449" i="86"/>
  <c r="AA455" i="86"/>
  <c r="AC473" i="86"/>
  <c r="AY480" i="86"/>
  <c r="BE480" i="86" s="1"/>
  <c r="AV482" i="86"/>
  <c r="AC506" i="86"/>
  <c r="AC599" i="86"/>
  <c r="AB618" i="86"/>
  <c r="AF618" i="86" s="1"/>
  <c r="AB624" i="86"/>
  <c r="AF624" i="86" s="1"/>
  <c r="AF650" i="86"/>
  <c r="O652" i="86"/>
  <c r="V652" i="86" s="1"/>
  <c r="AF698" i="86"/>
  <c r="O705" i="86"/>
  <c r="AB868" i="86"/>
  <c r="AF868" i="86" s="1"/>
  <c r="AA873" i="86"/>
  <c r="AA876" i="86"/>
  <c r="AB884" i="86"/>
  <c r="AF884" i="86" s="1"/>
  <c r="AD924" i="86"/>
  <c r="AD1018" i="86"/>
  <c r="AV453" i="86"/>
  <c r="AB142" i="86"/>
  <c r="AF142" i="86" s="1"/>
  <c r="AA199" i="86"/>
  <c r="AB214" i="86"/>
  <c r="AF214" i="86" s="1"/>
  <c r="AB245" i="86"/>
  <c r="AF245" i="86" s="1"/>
  <c r="AB247" i="86"/>
  <c r="AF247" i="86" s="1"/>
  <c r="AC256" i="86"/>
  <c r="AK297" i="86"/>
  <c r="O298" i="86"/>
  <c r="AB341" i="86"/>
  <c r="AF341" i="86" s="1"/>
  <c r="AA345" i="86"/>
  <c r="AV417" i="86"/>
  <c r="AA453" i="86"/>
  <c r="AA516" i="86"/>
  <c r="BE561" i="86"/>
  <c r="AA584" i="86"/>
  <c r="AV599" i="86"/>
  <c r="O642" i="86"/>
  <c r="AA660" i="86"/>
  <c r="AV805" i="86"/>
  <c r="BF808" i="86"/>
  <c r="AA813" i="86"/>
  <c r="AV815" i="86"/>
  <c r="AY815" i="86" s="1"/>
  <c r="AB849" i="86"/>
  <c r="AF849" i="86" s="1"/>
  <c r="AB851" i="86"/>
  <c r="AF851" i="86" s="1"/>
  <c r="AA854" i="86"/>
  <c r="AB858" i="86"/>
  <c r="AF858" i="86" s="1"/>
  <c r="AD887" i="86"/>
  <c r="AC899" i="86"/>
  <c r="O910" i="86"/>
  <c r="P910" i="86" s="1"/>
  <c r="BA910" i="86" s="1"/>
  <c r="AC939" i="86"/>
  <c r="AB960" i="86"/>
  <c r="AF960" i="86" s="1"/>
  <c r="BG80" i="86"/>
  <c r="BI80" i="86" s="1"/>
  <c r="AV85" i="86"/>
  <c r="O111" i="86"/>
  <c r="P111" i="86" s="1"/>
  <c r="BA111" i="86" s="1"/>
  <c r="AV113" i="86"/>
  <c r="AV133" i="86"/>
  <c r="AC142" i="86"/>
  <c r="AA172" i="86"/>
  <c r="AV198" i="86"/>
  <c r="AC199" i="86"/>
  <c r="O207" i="86"/>
  <c r="BE234" i="86"/>
  <c r="AC235" i="86"/>
  <c r="BG254" i="86"/>
  <c r="BI254" i="86" s="1"/>
  <c r="AA275" i="86"/>
  <c r="AA276" i="86"/>
  <c r="O285" i="86"/>
  <c r="AA288" i="86"/>
  <c r="AM297" i="86"/>
  <c r="AM301" i="86"/>
  <c r="O304" i="86"/>
  <c r="AB335" i="86"/>
  <c r="AF335" i="86" s="1"/>
  <c r="O336" i="86"/>
  <c r="V336" i="86" s="1"/>
  <c r="O341" i="86"/>
  <c r="V341" i="86" s="1"/>
  <c r="AC341" i="86"/>
  <c r="O400" i="86"/>
  <c r="P400" i="86" s="1"/>
  <c r="BA400" i="86" s="1"/>
  <c r="AC416" i="86"/>
  <c r="AA417" i="86"/>
  <c r="AA451" i="86"/>
  <c r="O453" i="86"/>
  <c r="AB453" i="86"/>
  <c r="AF453" i="86" s="1"/>
  <c r="AC516" i="86"/>
  <c r="O526" i="86"/>
  <c r="AY536" i="86"/>
  <c r="BE536" i="86" s="1"/>
  <c r="AC550" i="86"/>
  <c r="O566" i="86"/>
  <c r="R566" i="86" s="1"/>
  <c r="AA592" i="86"/>
  <c r="AA593" i="86"/>
  <c r="BG596" i="86"/>
  <c r="BI596" i="86" s="1"/>
  <c r="AA599" i="86"/>
  <c r="AA618" i="86"/>
  <c r="O625" i="86"/>
  <c r="O629" i="86"/>
  <c r="AA650" i="86"/>
  <c r="O667" i="86"/>
  <c r="W667" i="86" s="1"/>
  <c r="O684" i="86"/>
  <c r="O690" i="86"/>
  <c r="O914" i="86"/>
  <c r="P914" i="86" s="1"/>
  <c r="BA914" i="86" s="1"/>
  <c r="O937" i="86"/>
  <c r="T937" i="86" s="1"/>
  <c r="AC960" i="86"/>
  <c r="AV965" i="86"/>
  <c r="AY965" i="86" s="1"/>
  <c r="BE965" i="86" s="1"/>
  <c r="BG983" i="86"/>
  <c r="BI983" i="86" s="1"/>
  <c r="O985" i="86"/>
  <c r="W985" i="86" s="1"/>
  <c r="AC1018" i="86"/>
  <c r="BG41" i="86"/>
  <c r="BI41" i="86" s="1"/>
  <c r="BF41" i="86"/>
  <c r="AV69" i="86"/>
  <c r="AC69" i="86"/>
  <c r="AD69" i="86"/>
  <c r="AC202" i="86"/>
  <c r="AA202" i="86"/>
  <c r="AB202" i="86"/>
  <c r="AF202" i="86" s="1"/>
  <c r="AV231" i="86"/>
  <c r="AB231" i="86"/>
  <c r="AF231" i="86" s="1"/>
  <c r="AB319" i="86"/>
  <c r="AF319" i="86" s="1"/>
  <c r="AC319" i="86"/>
  <c r="BF50" i="86"/>
  <c r="BG50" i="86"/>
  <c r="BI50" i="86" s="1"/>
  <c r="AV68" i="86"/>
  <c r="AC68" i="86"/>
  <c r="AC78" i="86"/>
  <c r="AV78" i="86"/>
  <c r="AX78" i="86" s="1"/>
  <c r="BH78" i="86" s="1"/>
  <c r="AA78" i="86"/>
  <c r="AB78" i="86"/>
  <c r="AF78" i="86" s="1"/>
  <c r="BF121" i="86"/>
  <c r="BG121" i="86"/>
  <c r="BI121" i="86" s="1"/>
  <c r="AV143" i="86"/>
  <c r="AC143" i="86"/>
  <c r="AC176" i="86"/>
  <c r="AA176" i="86"/>
  <c r="AA184" i="86"/>
  <c r="AB184" i="86"/>
  <c r="AF184" i="86" s="1"/>
  <c r="AV209" i="86"/>
  <c r="AC209" i="86"/>
  <c r="AA209" i="86"/>
  <c r="AA215" i="86"/>
  <c r="AC215" i="86"/>
  <c r="AB263" i="86"/>
  <c r="AF263" i="86" s="1"/>
  <c r="AC263" i="86"/>
  <c r="AL294" i="86"/>
  <c r="AM294" i="86"/>
  <c r="AE294" i="86"/>
  <c r="AL296" i="86"/>
  <c r="AC296" i="86"/>
  <c r="AA296" i="86"/>
  <c r="AK308" i="86"/>
  <c r="AF308" i="86"/>
  <c r="AZ335" i="86"/>
  <c r="O335" i="86"/>
  <c r="Q335" i="86" s="1"/>
  <c r="AV498" i="86"/>
  <c r="AX498" i="86" s="1"/>
  <c r="BH498" i="86" s="1"/>
  <c r="AC498" i="86"/>
  <c r="AB498" i="86"/>
  <c r="AF498" i="86" s="1"/>
  <c r="AC522" i="86"/>
  <c r="AB522" i="86"/>
  <c r="AF522" i="86" s="1"/>
  <c r="AA522" i="86"/>
  <c r="AV522" i="86"/>
  <c r="AE648" i="86"/>
  <c r="AF648" i="86"/>
  <c r="AL661" i="86"/>
  <c r="AB661" i="86"/>
  <c r="AI661" i="86"/>
  <c r="AZ800" i="86"/>
  <c r="O800" i="86"/>
  <c r="W800" i="86" s="1"/>
  <c r="BF198" i="86"/>
  <c r="BG198" i="86"/>
  <c r="BI198" i="86" s="1"/>
  <c r="AB273" i="86"/>
  <c r="AF273" i="86" s="1"/>
  <c r="AC273" i="86"/>
  <c r="AZ346" i="86"/>
  <c r="O346" i="86"/>
  <c r="BG17" i="86"/>
  <c r="BI17" i="86" s="1"/>
  <c r="BF17" i="86"/>
  <c r="AC26" i="86"/>
  <c r="AC34" i="86"/>
  <c r="AB34" i="86"/>
  <c r="AF34" i="86" s="1"/>
  <c r="BF40" i="86"/>
  <c r="BG40" i="86"/>
  <c r="BI40" i="86" s="1"/>
  <c r="AA62" i="86"/>
  <c r="AB62" i="86"/>
  <c r="AF62" i="86" s="1"/>
  <c r="AC62" i="86"/>
  <c r="BF132" i="86"/>
  <c r="BG132" i="86"/>
  <c r="BI132" i="86" s="1"/>
  <c r="AV175" i="86"/>
  <c r="AY175" i="86" s="1"/>
  <c r="BE175" i="86" s="1"/>
  <c r="AD175" i="86"/>
  <c r="BF195" i="86"/>
  <c r="BG195" i="86"/>
  <c r="BI195" i="86" s="1"/>
  <c r="AB200" i="86"/>
  <c r="AF200" i="86" s="1"/>
  <c r="AC200" i="86"/>
  <c r="AC208" i="86"/>
  <c r="AA208" i="86"/>
  <c r="BF242" i="86"/>
  <c r="BG242" i="86"/>
  <c r="BI242" i="86" s="1"/>
  <c r="AV282" i="86"/>
  <c r="AC282" i="86"/>
  <c r="AA282" i="86"/>
  <c r="AL286" i="86"/>
  <c r="AE286" i="86"/>
  <c r="AL299" i="86"/>
  <c r="AI299" i="86"/>
  <c r="AC299" i="86"/>
  <c r="AV317" i="86"/>
  <c r="AC317" i="86"/>
  <c r="AB317" i="86"/>
  <c r="AF317" i="86" s="1"/>
  <c r="AB445" i="86"/>
  <c r="AF445" i="86" s="1"/>
  <c r="AC445" i="86"/>
  <c r="AA486" i="86"/>
  <c r="AB486" i="86"/>
  <c r="AF486" i="86" s="1"/>
  <c r="AV486" i="86"/>
  <c r="AX486" i="86" s="1"/>
  <c r="BH486" i="86" s="1"/>
  <c r="AA544" i="86"/>
  <c r="AV544" i="86"/>
  <c r="AV571" i="86"/>
  <c r="AX571" i="86" s="1"/>
  <c r="BH571" i="86" s="1"/>
  <c r="AD571" i="86"/>
  <c r="AC571" i="86"/>
  <c r="AV31" i="86"/>
  <c r="AC31" i="86"/>
  <c r="AV32" i="86"/>
  <c r="AC32" i="86"/>
  <c r="AD177" i="86"/>
  <c r="AC177" i="86"/>
  <c r="AV177" i="86"/>
  <c r="AA177" i="86"/>
  <c r="AL289" i="86"/>
  <c r="AK289" i="86"/>
  <c r="AA289" i="86"/>
  <c r="AN307" i="86"/>
  <c r="AE307" i="86"/>
  <c r="AM307" i="86"/>
  <c r="AC307" i="86"/>
  <c r="AV510" i="86"/>
  <c r="AB510" i="86"/>
  <c r="BF556" i="86"/>
  <c r="BG556" i="86"/>
  <c r="BI556" i="86" s="1"/>
  <c r="AA16" i="86"/>
  <c r="AC16" i="86"/>
  <c r="AB16" i="86"/>
  <c r="AF16" i="86" s="1"/>
  <c r="AC18" i="86"/>
  <c r="AB18" i="86"/>
  <c r="AF18" i="86" s="1"/>
  <c r="BF34" i="86"/>
  <c r="BG34" i="86"/>
  <c r="BI34" i="86" s="1"/>
  <c r="AC36" i="86"/>
  <c r="AB36" i="86"/>
  <c r="AF36" i="86" s="1"/>
  <c r="AA36" i="86"/>
  <c r="AB66" i="86"/>
  <c r="AF66" i="86" s="1"/>
  <c r="AC66" i="86"/>
  <c r="BF127" i="86"/>
  <c r="BG127" i="86"/>
  <c r="BI127" i="86" s="1"/>
  <c r="AC178" i="86"/>
  <c r="AV178" i="86"/>
  <c r="AX178" i="86" s="1"/>
  <c r="AA178" i="86"/>
  <c r="AB178" i="86"/>
  <c r="AF178" i="86" s="1"/>
  <c r="BF194" i="86"/>
  <c r="BG194" i="86"/>
  <c r="BI194" i="86" s="1"/>
  <c r="BF241" i="86"/>
  <c r="BG241" i="86"/>
  <c r="BI241" i="86" s="1"/>
  <c r="AC281" i="86"/>
  <c r="AV281" i="86"/>
  <c r="AA281" i="86"/>
  <c r="AB281" i="86"/>
  <c r="AF281" i="86" s="1"/>
  <c r="AC303" i="86"/>
  <c r="AI303" i="86"/>
  <c r="AC543" i="86"/>
  <c r="AA543" i="86"/>
  <c r="AB570" i="86"/>
  <c r="AF570" i="86" s="1"/>
  <c r="AV570" i="86"/>
  <c r="AX570" i="86" s="1"/>
  <c r="AA570" i="86"/>
  <c r="AL652" i="86"/>
  <c r="AK652" i="86"/>
  <c r="AB652" i="86"/>
  <c r="AI652" i="86"/>
  <c r="AA652" i="86"/>
  <c r="AN652" i="86"/>
  <c r="AC652" i="86"/>
  <c r="AC690" i="86"/>
  <c r="AV690" i="86"/>
  <c r="AY690" i="86" s="1"/>
  <c r="BE690" i="86" s="1"/>
  <c r="AB690" i="86"/>
  <c r="AF690" i="86" s="1"/>
  <c r="AC824" i="86"/>
  <c r="AB824" i="86"/>
  <c r="AF824" i="86" s="1"/>
  <c r="AV824" i="86"/>
  <c r="AY824" i="86" s="1"/>
  <c r="AA824" i="86"/>
  <c r="AV598" i="86"/>
  <c r="AX598" i="86" s="1"/>
  <c r="BH598" i="86" s="1"/>
  <c r="AC598" i="86"/>
  <c r="AB598" i="86"/>
  <c r="AF598" i="86" s="1"/>
  <c r="O604" i="86"/>
  <c r="T604" i="86" s="1"/>
  <c r="BG883" i="86"/>
  <c r="BI883" i="86" s="1"/>
  <c r="BF883" i="86"/>
  <c r="AV1053" i="86"/>
  <c r="AY1053" i="86" s="1"/>
  <c r="BE1053" i="86" s="1"/>
  <c r="AC1053" i="86"/>
  <c r="O52" i="86"/>
  <c r="V52" i="86" s="1"/>
  <c r="AF54" i="86"/>
  <c r="AV54" i="86"/>
  <c r="O62" i="86"/>
  <c r="AB105" i="86"/>
  <c r="AF105" i="86" s="1"/>
  <c r="AC109" i="86"/>
  <c r="BH123" i="86"/>
  <c r="AC124" i="86"/>
  <c r="O147" i="86"/>
  <c r="P147" i="86" s="1"/>
  <c r="BA147" i="86" s="1"/>
  <c r="AV172" i="86"/>
  <c r="O188" i="86"/>
  <c r="BG197" i="86"/>
  <c r="BI197" i="86" s="1"/>
  <c r="O206" i="86"/>
  <c r="U206" i="86" s="1"/>
  <c r="AC210" i="86"/>
  <c r="AC211" i="86"/>
  <c r="O237" i="86"/>
  <c r="AA248" i="86"/>
  <c r="AC261" i="86"/>
  <c r="O271" i="86"/>
  <c r="V271" i="86" s="1"/>
  <c r="AA283" i="86"/>
  <c r="O284" i="86"/>
  <c r="Q284" i="86" s="1"/>
  <c r="AC287" i="86"/>
  <c r="O290" i="86"/>
  <c r="U290" i="86" s="1"/>
  <c r="BG290" i="86"/>
  <c r="O295" i="86"/>
  <c r="T295" i="86" s="1"/>
  <c r="BE295" i="86"/>
  <c r="AF297" i="86"/>
  <c r="AC327" i="86"/>
  <c r="AC328" i="86"/>
  <c r="AF400" i="86"/>
  <c r="O410" i="86"/>
  <c r="P410" i="86" s="1"/>
  <c r="BA410" i="86" s="1"/>
  <c r="AB443" i="86"/>
  <c r="AF443" i="86" s="1"/>
  <c r="BG463" i="86"/>
  <c r="BI463" i="86" s="1"/>
  <c r="AB576" i="86"/>
  <c r="AF576" i="86" s="1"/>
  <c r="BG579" i="86"/>
  <c r="BI579" i="86" s="1"/>
  <c r="BF579" i="86"/>
  <c r="AC616" i="86"/>
  <c r="AB616" i="86"/>
  <c r="AF616" i="86" s="1"/>
  <c r="O639" i="86"/>
  <c r="AL667" i="86"/>
  <c r="AF667" i="86"/>
  <c r="AA667" i="86"/>
  <c r="O673" i="86"/>
  <c r="AJ673" i="86"/>
  <c r="AE673" i="86"/>
  <c r="O719" i="86"/>
  <c r="V719" i="86" s="1"/>
  <c r="AD814" i="86"/>
  <c r="AA814" i="86"/>
  <c r="AC822" i="86"/>
  <c r="AB822" i="86"/>
  <c r="AF822" i="86" s="1"/>
  <c r="AC862" i="86"/>
  <c r="AV862" i="86"/>
  <c r="AX862" i="86" s="1"/>
  <c r="BH862" i="86" s="1"/>
  <c r="AV863" i="86"/>
  <c r="AY863" i="86" s="1"/>
  <c r="AA863" i="86"/>
  <c r="AV893" i="86"/>
  <c r="AY893" i="86" s="1"/>
  <c r="BE893" i="86" s="1"/>
  <c r="AD893" i="86"/>
  <c r="AC910" i="86"/>
  <c r="AV910" i="86"/>
  <c r="AX910" i="86" s="1"/>
  <c r="AB935" i="86"/>
  <c r="AF935" i="86" s="1"/>
  <c r="AC935" i="86"/>
  <c r="AB1005" i="86"/>
  <c r="AF1005" i="86" s="1"/>
  <c r="AV1005" i="86"/>
  <c r="AY1005" i="86" s="1"/>
  <c r="BE1005" i="86" s="1"/>
  <c r="AA1006" i="86"/>
  <c r="AD1006" i="86"/>
  <c r="AB1006" i="86"/>
  <c r="AF1006" i="86" s="1"/>
  <c r="AA1053" i="86"/>
  <c r="AB484" i="86"/>
  <c r="AF484" i="86" s="1"/>
  <c r="AC484" i="86"/>
  <c r="AV518" i="86"/>
  <c r="AB518" i="86"/>
  <c r="AF518" i="86" s="1"/>
  <c r="AV566" i="86"/>
  <c r="AX566" i="86" s="1"/>
  <c r="AC566" i="86"/>
  <c r="AC632" i="86"/>
  <c r="AB632" i="86"/>
  <c r="AF632" i="86" s="1"/>
  <c r="AA632" i="86"/>
  <c r="AV840" i="86"/>
  <c r="AY840" i="86" s="1"/>
  <c r="BE840" i="86" s="1"/>
  <c r="AC840" i="86"/>
  <c r="O48" i="86"/>
  <c r="O50" i="86"/>
  <c r="O51" i="86"/>
  <c r="P51" i="86" s="1"/>
  <c r="BA51" i="86" s="1"/>
  <c r="BH58" i="86"/>
  <c r="AF60" i="86"/>
  <c r="AV60" i="86"/>
  <c r="AX60" i="86" s="1"/>
  <c r="BF67" i="86"/>
  <c r="O103" i="86"/>
  <c r="P103" i="86" s="1"/>
  <c r="O122" i="86"/>
  <c r="R122" i="86" s="1"/>
  <c r="O131" i="86"/>
  <c r="P131" i="86" s="1"/>
  <c r="BA131" i="86" s="1"/>
  <c r="BG178" i="86"/>
  <c r="BI178" i="86" s="1"/>
  <c r="BF181" i="86"/>
  <c r="AV247" i="86"/>
  <c r="AC248" i="86"/>
  <c r="O270" i="86"/>
  <c r="V270" i="86" s="1"/>
  <c r="BG281" i="86"/>
  <c r="BI281" i="86" s="1"/>
  <c r="AB283" i="86"/>
  <c r="AF283" i="86" s="1"/>
  <c r="BG295" i="86"/>
  <c r="BH295" i="86" s="1"/>
  <c r="AK301" i="86"/>
  <c r="O302" i="86"/>
  <c r="AM305" i="86"/>
  <c r="BG313" i="86"/>
  <c r="BI313" i="86" s="1"/>
  <c r="BG316" i="86"/>
  <c r="BI316" i="86" s="1"/>
  <c r="O344" i="86"/>
  <c r="AV464" i="86"/>
  <c r="AY464" i="86" s="1"/>
  <c r="BE464" i="86" s="1"/>
  <c r="AC464" i="86"/>
  <c r="O502" i="86"/>
  <c r="AC512" i="86"/>
  <c r="AB512" i="86"/>
  <c r="AF512" i="86" s="1"/>
  <c r="BG565" i="86"/>
  <c r="BI565" i="86" s="1"/>
  <c r="BF565" i="86"/>
  <c r="AC592" i="86"/>
  <c r="AB592" i="86"/>
  <c r="AF592" i="86" s="1"/>
  <c r="AL669" i="86"/>
  <c r="AN669" i="86"/>
  <c r="AC669" i="86"/>
  <c r="AK669" i="86"/>
  <c r="AB669" i="86"/>
  <c r="AD674" i="86"/>
  <c r="AH674" i="86"/>
  <c r="AC684" i="86"/>
  <c r="AV684" i="86"/>
  <c r="AY684" i="86" s="1"/>
  <c r="AB684" i="86"/>
  <c r="AF684" i="86" s="1"/>
  <c r="BF847" i="86"/>
  <c r="BH847" i="86" s="1"/>
  <c r="BG847" i="86"/>
  <c r="BI847" i="86" s="1"/>
  <c r="AV869" i="86"/>
  <c r="AC869" i="86"/>
  <c r="AC870" i="86"/>
  <c r="AB870" i="86"/>
  <c r="AF870" i="86" s="1"/>
  <c r="AA870" i="86"/>
  <c r="AC892" i="86"/>
  <c r="AB892" i="86"/>
  <c r="AF892" i="86" s="1"/>
  <c r="AV911" i="86"/>
  <c r="BF916" i="86"/>
  <c r="BG916" i="86"/>
  <c r="BI916" i="86" s="1"/>
  <c r="O441" i="86"/>
  <c r="S441" i="86" s="1"/>
  <c r="BE448" i="86"/>
  <c r="BG486" i="86"/>
  <c r="BI486" i="86" s="1"/>
  <c r="O488" i="86"/>
  <c r="O528" i="86"/>
  <c r="V528" i="86" s="1"/>
  <c r="O536" i="86"/>
  <c r="W536" i="86" s="1"/>
  <c r="O561" i="86"/>
  <c r="W561" i="86" s="1"/>
  <c r="BG598" i="86"/>
  <c r="BI598" i="86" s="1"/>
  <c r="AK650" i="86"/>
  <c r="O686" i="86"/>
  <c r="S686" i="86" s="1"/>
  <c r="O688" i="86"/>
  <c r="R688" i="86" s="1"/>
  <c r="O772" i="86"/>
  <c r="V772" i="86" s="1"/>
  <c r="O815" i="86"/>
  <c r="U815" i="86" s="1"/>
  <c r="O884" i="86"/>
  <c r="O950" i="86"/>
  <c r="W950" i="86" s="1"/>
  <c r="BF1006" i="86"/>
  <c r="O486" i="86"/>
  <c r="AA506" i="86"/>
  <c r="BE551" i="86"/>
  <c r="AA553" i="86"/>
  <c r="AB554" i="86"/>
  <c r="AF554" i="86" s="1"/>
  <c r="BG554" i="86"/>
  <c r="BI554" i="86" s="1"/>
  <c r="AA560" i="86"/>
  <c r="O605" i="86"/>
  <c r="P605" i="86" s="1"/>
  <c r="BA605" i="86" s="1"/>
  <c r="AA608" i="86"/>
  <c r="O620" i="86"/>
  <c r="AB622" i="86"/>
  <c r="AA624" i="86"/>
  <c r="O626" i="86"/>
  <c r="AM642" i="86"/>
  <c r="O643" i="86"/>
  <c r="O644" i="86"/>
  <c r="O653" i="86"/>
  <c r="W653" i="86" s="1"/>
  <c r="O671" i="86"/>
  <c r="W671" i="86" s="1"/>
  <c r="O694" i="86"/>
  <c r="W694" i="86" s="1"/>
  <c r="O712" i="86"/>
  <c r="O784" i="86"/>
  <c r="Q784" i="86" s="1"/>
  <c r="O806" i="86"/>
  <c r="T806" i="86" s="1"/>
  <c r="AA815" i="86"/>
  <c r="O829" i="86"/>
  <c r="O930" i="86"/>
  <c r="T930" i="86" s="1"/>
  <c r="O949" i="86"/>
  <c r="W949" i="86" s="1"/>
  <c r="O1018" i="86"/>
  <c r="V1018" i="86" s="1"/>
  <c r="AC92" i="86"/>
  <c r="BG94" i="86"/>
  <c r="BI94" i="86" s="1"/>
  <c r="BG99" i="86"/>
  <c r="BI99" i="86" s="1"/>
  <c r="AA105" i="86"/>
  <c r="AV105" i="86"/>
  <c r="AD109" i="86"/>
  <c r="AB112" i="86"/>
  <c r="AF112" i="86" s="1"/>
  <c r="BG114" i="86"/>
  <c r="BI114" i="86" s="1"/>
  <c r="AV115" i="86"/>
  <c r="AB123" i="86"/>
  <c r="AF123" i="86" s="1"/>
  <c r="BG123" i="86"/>
  <c r="BI123" i="86" s="1"/>
  <c r="O133" i="86"/>
  <c r="T133" i="86" s="1"/>
  <c r="BH142" i="86"/>
  <c r="O152" i="86"/>
  <c r="S152" i="86" s="1"/>
  <c r="O156" i="86"/>
  <c r="P156" i="86" s="1"/>
  <c r="R156" i="86" s="1"/>
  <c r="AA162" i="86"/>
  <c r="O164" i="86"/>
  <c r="U164" i="86" s="1"/>
  <c r="AV166" i="86"/>
  <c r="BG171" i="86"/>
  <c r="BI171" i="86" s="1"/>
  <c r="BG172" i="86"/>
  <c r="BI172" i="86" s="1"/>
  <c r="AB176" i="86"/>
  <c r="AF176" i="86" s="1"/>
  <c r="AV184" i="86"/>
  <c r="AC188" i="86"/>
  <c r="BG188" i="86"/>
  <c r="BI188" i="86" s="1"/>
  <c r="O192" i="86"/>
  <c r="W192" i="86" s="1"/>
  <c r="AA196" i="86"/>
  <c r="AC197" i="86"/>
  <c r="AB204" i="86"/>
  <c r="AF204" i="86" s="1"/>
  <c r="O205" i="86"/>
  <c r="V205" i="86" s="1"/>
  <c r="AC206" i="86"/>
  <c r="AB208" i="86"/>
  <c r="AF208" i="86" s="1"/>
  <c r="AA212" i="86"/>
  <c r="AV212" i="86"/>
  <c r="AY212" i="86" s="1"/>
  <c r="BE212" i="86" s="1"/>
  <c r="AA213" i="86"/>
  <c r="AV214" i="86"/>
  <c r="O227" i="86"/>
  <c r="V227" i="86" s="1"/>
  <c r="AC231" i="86"/>
  <c r="AA234" i="86"/>
  <c r="O235" i="86"/>
  <c r="S235" i="86" s="1"/>
  <c r="AV245" i="86"/>
  <c r="AY245" i="86" s="1"/>
  <c r="BE245" i="86" s="1"/>
  <c r="AA246" i="86"/>
  <c r="BG246" i="86"/>
  <c r="BI246" i="86" s="1"/>
  <c r="BG247" i="86"/>
  <c r="BI247" i="86" s="1"/>
  <c r="AB251" i="86"/>
  <c r="AF251" i="86" s="1"/>
  <c r="O254" i="86"/>
  <c r="O255" i="86"/>
  <c r="BG255" i="86"/>
  <c r="BI255" i="86" s="1"/>
  <c r="AA259" i="86"/>
  <c r="AV259" i="86"/>
  <c r="AA262" i="86"/>
  <c r="O263" i="86"/>
  <c r="W263" i="86" s="1"/>
  <c r="O264" i="86"/>
  <c r="V264" i="86" s="1"/>
  <c r="AA265" i="86"/>
  <c r="AB275" i="86"/>
  <c r="AF275" i="86" s="1"/>
  <c r="O279" i="86"/>
  <c r="AA280" i="86"/>
  <c r="BG286" i="86"/>
  <c r="BI286" i="86" s="1"/>
  <c r="AI287" i="86"/>
  <c r="BE287" i="86"/>
  <c r="AC288" i="86"/>
  <c r="AB289" i="86"/>
  <c r="AM289" i="86"/>
  <c r="AE290" i="86"/>
  <c r="AA292" i="86"/>
  <c r="AK292" i="86"/>
  <c r="AA293" i="86"/>
  <c r="AK293" i="86"/>
  <c r="O294" i="86"/>
  <c r="AC295" i="86"/>
  <c r="AI296" i="86"/>
  <c r="AM298" i="86"/>
  <c r="O299" i="86"/>
  <c r="V299" i="86" s="1"/>
  <c r="AN299" i="86"/>
  <c r="BG299" i="86"/>
  <c r="AF301" i="86"/>
  <c r="BG302" i="86"/>
  <c r="AN303" i="86"/>
  <c r="AA305" i="86"/>
  <c r="AB306" i="86"/>
  <c r="AI306" i="86"/>
  <c r="AX463" i="86"/>
  <c r="BH463" i="86" s="1"/>
  <c r="AY463" i="86"/>
  <c r="BE463" i="86" s="1"/>
  <c r="O78" i="86"/>
  <c r="AV111" i="86"/>
  <c r="AC112" i="86"/>
  <c r="O115" i="86"/>
  <c r="P115" i="86" s="1"/>
  <c r="BA115" i="86" s="1"/>
  <c r="BG119" i="86"/>
  <c r="BI119" i="86" s="1"/>
  <c r="AV120" i="86"/>
  <c r="AV122" i="86"/>
  <c r="AY122" i="86" s="1"/>
  <c r="AC123" i="86"/>
  <c r="BG125" i="86"/>
  <c r="BI125" i="86" s="1"/>
  <c r="AV126" i="86"/>
  <c r="AX126" i="86" s="1"/>
  <c r="BG144" i="86"/>
  <c r="BI144" i="86" s="1"/>
  <c r="AV145" i="86"/>
  <c r="AX145" i="86" s="1"/>
  <c r="AB162" i="86"/>
  <c r="AF162" i="86" s="1"/>
  <c r="O163" i="86"/>
  <c r="S163" i="86" s="1"/>
  <c r="O171" i="86"/>
  <c r="U171" i="86" s="1"/>
  <c r="O189" i="86"/>
  <c r="Q189" i="86" s="1"/>
  <c r="AB196" i="86"/>
  <c r="AF196" i="86" s="1"/>
  <c r="O197" i="86"/>
  <c r="W197" i="86" s="1"/>
  <c r="AV202" i="86"/>
  <c r="AY202" i="86" s="1"/>
  <c r="BE202" i="86" s="1"/>
  <c r="AC204" i="86"/>
  <c r="BG210" i="86"/>
  <c r="BI210" i="86" s="1"/>
  <c r="AB212" i="86"/>
  <c r="AF212" i="86" s="1"/>
  <c r="AC213" i="86"/>
  <c r="AC234" i="86"/>
  <c r="AC246" i="86"/>
  <c r="AB259" i="86"/>
  <c r="AF259" i="86" s="1"/>
  <c r="BG260" i="86"/>
  <c r="BI260" i="86" s="1"/>
  <c r="AC262" i="86"/>
  <c r="AB265" i="86"/>
  <c r="AF265" i="86" s="1"/>
  <c r="AV269" i="86"/>
  <c r="BG272" i="86"/>
  <c r="BI272" i="86" s="1"/>
  <c r="O277" i="86"/>
  <c r="W277" i="86" s="1"/>
  <c r="O278" i="86"/>
  <c r="P278" i="86" s="1"/>
  <c r="AC280" i="86"/>
  <c r="AV283" i="86"/>
  <c r="AX283" i="86" s="1"/>
  <c r="AM286" i="86"/>
  <c r="O287" i="86"/>
  <c r="V287" i="86" s="1"/>
  <c r="AN287" i="86"/>
  <c r="BG287" i="86"/>
  <c r="AF289" i="86"/>
  <c r="AI291" i="86"/>
  <c r="BE291" i="86"/>
  <c r="AC292" i="86"/>
  <c r="AB293" i="86"/>
  <c r="AM293" i="86"/>
  <c r="AI300" i="86"/>
  <c r="AM302" i="86"/>
  <c r="O303" i="86"/>
  <c r="W303" i="86" s="1"/>
  <c r="AC306" i="86"/>
  <c r="AC312" i="86"/>
  <c r="AA312" i="86"/>
  <c r="AV312" i="86"/>
  <c r="AX312" i="86" s="1"/>
  <c r="AV318" i="86"/>
  <c r="AA318" i="86"/>
  <c r="AC318" i="86"/>
  <c r="AB85" i="86"/>
  <c r="AF85" i="86" s="1"/>
  <c r="AA92" i="86"/>
  <c r="AV92" i="86"/>
  <c r="AC95" i="86"/>
  <c r="AF99" i="86"/>
  <c r="AV99" i="86"/>
  <c r="O120" i="86"/>
  <c r="O126" i="86"/>
  <c r="P126" i="86" s="1"/>
  <c r="BA126" i="86" s="1"/>
  <c r="O145" i="86"/>
  <c r="R145" i="86" s="1"/>
  <c r="O167" i="86"/>
  <c r="V167" i="86" s="1"/>
  <c r="AV176" i="86"/>
  <c r="AY176" i="86" s="1"/>
  <c r="O204" i="86"/>
  <c r="P204" i="86" s="1"/>
  <c r="BA204" i="86" s="1"/>
  <c r="AV208" i="86"/>
  <c r="BG211" i="86"/>
  <c r="BI211" i="86" s="1"/>
  <c r="O216" i="86"/>
  <c r="Q216" i="86" s="1"/>
  <c r="O238" i="86"/>
  <c r="W238" i="86" s="1"/>
  <c r="O246" i="86"/>
  <c r="T246" i="86" s="1"/>
  <c r="AV251" i="86"/>
  <c r="BG256" i="86"/>
  <c r="BI256" i="86" s="1"/>
  <c r="O260" i="86"/>
  <c r="U260" i="86" s="1"/>
  <c r="O261" i="86"/>
  <c r="W261" i="86" s="1"/>
  <c r="BG261" i="86"/>
  <c r="BI261" i="86" s="1"/>
  <c r="O267" i="86"/>
  <c r="V267" i="86" s="1"/>
  <c r="O268" i="86"/>
  <c r="T268" i="86" s="1"/>
  <c r="O272" i="86"/>
  <c r="W272" i="86" s="1"/>
  <c r="O273" i="86"/>
  <c r="O274" i="86"/>
  <c r="AV275" i="86"/>
  <c r="AX275" i="86" s="1"/>
  <c r="BH275" i="86" s="1"/>
  <c r="AC277" i="86"/>
  <c r="O286" i="86"/>
  <c r="AI288" i="86"/>
  <c r="AM290" i="86"/>
  <c r="O291" i="86"/>
  <c r="V291" i="86" s="1"/>
  <c r="AN291" i="86"/>
  <c r="BG291" i="86"/>
  <c r="AF293" i="86"/>
  <c r="BG294" i="86"/>
  <c r="BI294" i="86" s="1"/>
  <c r="AI295" i="86"/>
  <c r="AE298" i="86"/>
  <c r="AA300" i="86"/>
  <c r="AK300" i="86"/>
  <c r="AC80" i="86"/>
  <c r="O92" i="86"/>
  <c r="P92" i="86" s="1"/>
  <c r="BA92" i="86" s="1"/>
  <c r="AD95" i="86"/>
  <c r="AV162" i="86"/>
  <c r="AV196" i="86"/>
  <c r="BE204" i="86"/>
  <c r="AV265" i="86"/>
  <c r="AY265" i="86" s="1"/>
  <c r="AI292" i="86"/>
  <c r="AN295" i="86"/>
  <c r="BG298" i="86"/>
  <c r="BE299" i="86"/>
  <c r="AV305" i="86"/>
  <c r="AX305" i="86" s="1"/>
  <c r="AL306" i="86"/>
  <c r="AM306" i="86"/>
  <c r="AN306" i="86"/>
  <c r="AA306" i="86"/>
  <c r="AA307" i="86"/>
  <c r="AI307" i="86"/>
  <c r="AC316" i="86"/>
  <c r="AA319" i="86"/>
  <c r="AV319" i="86"/>
  <c r="BG325" i="86"/>
  <c r="BI325" i="86" s="1"/>
  <c r="O327" i="86"/>
  <c r="V327" i="86" s="1"/>
  <c r="BG327" i="86"/>
  <c r="BI327" i="86" s="1"/>
  <c r="BG331" i="86"/>
  <c r="BI331" i="86" s="1"/>
  <c r="O333" i="86"/>
  <c r="BH335" i="86"/>
  <c r="BH341" i="86"/>
  <c r="AD345" i="86"/>
  <c r="AD353" i="86"/>
  <c r="AF394" i="86"/>
  <c r="BG417" i="86"/>
  <c r="BI417" i="86" s="1"/>
  <c r="AA421" i="86"/>
  <c r="AV421" i="86"/>
  <c r="AA422" i="86"/>
  <c r="AA423" i="86"/>
  <c r="AA429" i="86"/>
  <c r="AD432" i="86"/>
  <c r="AA437" i="86"/>
  <c r="AA441" i="86"/>
  <c r="AV445" i="86"/>
  <c r="AB447" i="86"/>
  <c r="AF447" i="86" s="1"/>
  <c r="AB449" i="86"/>
  <c r="AF449" i="86" s="1"/>
  <c r="BF450" i="86"/>
  <c r="AD452" i="86"/>
  <c r="O454" i="86"/>
  <c r="Q454" i="86" s="1"/>
  <c r="O457" i="86"/>
  <c r="U457" i="86" s="1"/>
  <c r="AV457" i="86"/>
  <c r="AX457" i="86" s="1"/>
  <c r="AA463" i="86"/>
  <c r="AC465" i="86"/>
  <c r="AF473" i="86"/>
  <c r="AB480" i="86"/>
  <c r="AF480" i="86" s="1"/>
  <c r="O481" i="86"/>
  <c r="AA484" i="86"/>
  <c r="AV484" i="86"/>
  <c r="AY484" i="86" s="1"/>
  <c r="BE484" i="86" s="1"/>
  <c r="AA488" i="86"/>
  <c r="AB490" i="86"/>
  <c r="AF490" i="86" s="1"/>
  <c r="BG496" i="86"/>
  <c r="BI496" i="86" s="1"/>
  <c r="AA500" i="86"/>
  <c r="AB502" i="86"/>
  <c r="AF502" i="86" s="1"/>
  <c r="O513" i="86"/>
  <c r="P513" i="86" s="1"/>
  <c r="BA513" i="86" s="1"/>
  <c r="O523" i="86"/>
  <c r="AB528" i="86"/>
  <c r="AF528" i="86" s="1"/>
  <c r="AB536" i="86"/>
  <c r="AF536" i="86" s="1"/>
  <c r="AC542" i="86"/>
  <c r="AB544" i="86"/>
  <c r="AF544" i="86" s="1"/>
  <c r="BG544" i="86"/>
  <c r="BI544" i="86" s="1"/>
  <c r="AC551" i="86"/>
  <c r="O554" i="86"/>
  <c r="AV554" i="86"/>
  <c r="AX554" i="86" s="1"/>
  <c r="AA566" i="86"/>
  <c r="AC570" i="86"/>
  <c r="BF573" i="86"/>
  <c r="BG576" i="86"/>
  <c r="BI576" i="86" s="1"/>
  <c r="AV584" i="86"/>
  <c r="AX584" i="86" s="1"/>
  <c r="AC588" i="86"/>
  <c r="BG588" i="86"/>
  <c r="BI588" i="86" s="1"/>
  <c r="AD591" i="86"/>
  <c r="O594" i="86"/>
  <c r="U594" i="86" s="1"/>
  <c r="AA598" i="86"/>
  <c r="AB604" i="86"/>
  <c r="AF604" i="86" s="1"/>
  <c r="O616" i="86"/>
  <c r="W616" i="86" s="1"/>
  <c r="AC620" i="86"/>
  <c r="AA622" i="86"/>
  <c r="O630" i="86"/>
  <c r="V630" i="86" s="1"/>
  <c r="AC636" i="86"/>
  <c r="AA642" i="86"/>
  <c r="AK642" i="86"/>
  <c r="AC644" i="86"/>
  <c r="AL655" i="86"/>
  <c r="AM655" i="86"/>
  <c r="AK655" i="86"/>
  <c r="AC655" i="86"/>
  <c r="AI655" i="86"/>
  <c r="AB655" i="86"/>
  <c r="AN655" i="86"/>
  <c r="AA655" i="86"/>
  <c r="O308" i="86"/>
  <c r="BG317" i="86"/>
  <c r="BI317" i="86" s="1"/>
  <c r="O325" i="86"/>
  <c r="P325" i="86" s="1"/>
  <c r="BA325" i="86" s="1"/>
  <c r="O326" i="86"/>
  <c r="O332" i="86"/>
  <c r="BE418" i="86"/>
  <c r="BF420" i="86"/>
  <c r="AC423" i="86"/>
  <c r="AC429" i="86"/>
  <c r="AC437" i="86"/>
  <c r="AC441" i="86"/>
  <c r="AA443" i="86"/>
  <c r="AV443" i="86"/>
  <c r="AA444" i="86"/>
  <c r="AA445" i="86"/>
  <c r="AC449" i="86"/>
  <c r="AV461" i="86"/>
  <c r="O472" i="86"/>
  <c r="U472" i="86" s="1"/>
  <c r="AA473" i="86"/>
  <c r="AV473" i="86"/>
  <c r="AB482" i="86"/>
  <c r="AF482" i="86" s="1"/>
  <c r="BG482" i="86"/>
  <c r="BI482" i="86" s="1"/>
  <c r="AZ486" i="86"/>
  <c r="AC488" i="86"/>
  <c r="AC490" i="86"/>
  <c r="BG490" i="86"/>
  <c r="BI490" i="86" s="1"/>
  <c r="O496" i="86"/>
  <c r="V496" i="86" s="1"/>
  <c r="AV496" i="86"/>
  <c r="AA498" i="86"/>
  <c r="AC500" i="86"/>
  <c r="AC502" i="86"/>
  <c r="BG502" i="86"/>
  <c r="BI502" i="86" s="1"/>
  <c r="O506" i="86"/>
  <c r="AV506" i="86"/>
  <c r="O516" i="86"/>
  <c r="V516" i="86" s="1"/>
  <c r="AV516" i="86"/>
  <c r="AC528" i="86"/>
  <c r="O529" i="86"/>
  <c r="P529" i="86" s="1"/>
  <c r="BA529" i="86" s="1"/>
  <c r="O537" i="86"/>
  <c r="W537" i="86" s="1"/>
  <c r="AV543" i="86"/>
  <c r="O550" i="86"/>
  <c r="T550" i="86" s="1"/>
  <c r="AD551" i="86"/>
  <c r="O572" i="86"/>
  <c r="V572" i="86" s="1"/>
  <c r="O573" i="86"/>
  <c r="S573" i="86" s="1"/>
  <c r="AV576" i="86"/>
  <c r="O606" i="86"/>
  <c r="U606" i="86" s="1"/>
  <c r="AL644" i="86"/>
  <c r="AM644" i="86"/>
  <c r="AF644" i="86"/>
  <c r="AN644" i="86"/>
  <c r="AJ646" i="86"/>
  <c r="AV542" i="86"/>
  <c r="O618" i="86"/>
  <c r="V618" i="86" s="1"/>
  <c r="O624" i="86"/>
  <c r="V624" i="86" s="1"/>
  <c r="AA628" i="86"/>
  <c r="O632" i="86"/>
  <c r="V632" i="86" s="1"/>
  <c r="AA636" i="86"/>
  <c r="AA644" i="86"/>
  <c r="AC646" i="86"/>
  <c r="AN646" i="86"/>
  <c r="O313" i="86"/>
  <c r="O406" i="86"/>
  <c r="O408" i="86"/>
  <c r="W408" i="86" s="1"/>
  <c r="O414" i="86"/>
  <c r="T414" i="86" s="1"/>
  <c r="AF421" i="86"/>
  <c r="AV423" i="86"/>
  <c r="AV429" i="86"/>
  <c r="AX429" i="86" s="1"/>
  <c r="BH429" i="86" s="1"/>
  <c r="AV441" i="86"/>
  <c r="AA447" i="86"/>
  <c r="AV447" i="86"/>
  <c r="AC448" i="86"/>
  <c r="AA449" i="86"/>
  <c r="AC451" i="86"/>
  <c r="AA452" i="86"/>
  <c r="AB459" i="86"/>
  <c r="AF459" i="86" s="1"/>
  <c r="AC461" i="86"/>
  <c r="BF466" i="86"/>
  <c r="BG484" i="86"/>
  <c r="BI484" i="86" s="1"/>
  <c r="AV488" i="86"/>
  <c r="AA490" i="86"/>
  <c r="AV500" i="86"/>
  <c r="AX500" i="86" s="1"/>
  <c r="AA502" i="86"/>
  <c r="AB526" i="86"/>
  <c r="AF526" i="86" s="1"/>
  <c r="AA528" i="86"/>
  <c r="BH536" i="86"/>
  <c r="AA542" i="86"/>
  <c r="AD543" i="86"/>
  <c r="AA551" i="86"/>
  <c r="AB552" i="86"/>
  <c r="AF552" i="86" s="1"/>
  <c r="BG552" i="86"/>
  <c r="BI552" i="86" s="1"/>
  <c r="AB560" i="86"/>
  <c r="AF560" i="86" s="1"/>
  <c r="AC576" i="86"/>
  <c r="AC587" i="86"/>
  <c r="AB588" i="86"/>
  <c r="AF588" i="86" s="1"/>
  <c r="AC591" i="86"/>
  <c r="BF591" i="86"/>
  <c r="BG592" i="86"/>
  <c r="BI592" i="86" s="1"/>
  <c r="BG594" i="86"/>
  <c r="BI594" i="86" s="1"/>
  <c r="AD601" i="86"/>
  <c r="AC606" i="86"/>
  <c r="AC609" i="86"/>
  <c r="AD611" i="86"/>
  <c r="O622" i="86"/>
  <c r="O628" i="86"/>
  <c r="V628" i="86" s="1"/>
  <c r="AB628" i="86"/>
  <c r="AF628" i="86" s="1"/>
  <c r="O633" i="86"/>
  <c r="U633" i="86" s="1"/>
  <c r="O636" i="86"/>
  <c r="O637" i="86"/>
  <c r="W637" i="86" s="1"/>
  <c r="AA638" i="86"/>
  <c r="AB644" i="86"/>
  <c r="AI644" i="86"/>
  <c r="AE646" i="86"/>
  <c r="AJ648" i="86"/>
  <c r="AA648" i="86"/>
  <c r="AK648" i="86"/>
  <c r="AJ657" i="86"/>
  <c r="AC658" i="86"/>
  <c r="AM658" i="86"/>
  <c r="O659" i="86"/>
  <c r="V659" i="86" s="1"/>
  <c r="AC661" i="86"/>
  <c r="AK661" i="86"/>
  <c r="AH662" i="86"/>
  <c r="AA663" i="86"/>
  <c r="AF665" i="86"/>
  <c r="AB667" i="86"/>
  <c r="AM667" i="86"/>
  <c r="AF673" i="86"/>
  <c r="O674" i="86"/>
  <c r="P674" i="86" s="1"/>
  <c r="BA674" i="86" s="1"/>
  <c r="AJ675" i="86"/>
  <c r="O707" i="86"/>
  <c r="V707" i="86" s="1"/>
  <c r="AB792" i="86"/>
  <c r="AF792" i="86" s="1"/>
  <c r="BG805" i="86"/>
  <c r="BI805" i="86" s="1"/>
  <c r="AC806" i="86"/>
  <c r="AB807" i="86"/>
  <c r="AF807" i="86" s="1"/>
  <c r="AB815" i="86"/>
  <c r="AF815" i="86" s="1"/>
  <c r="AA820" i="86"/>
  <c r="AV820" i="86"/>
  <c r="AY820" i="86" s="1"/>
  <c r="BG822" i="86"/>
  <c r="BI822" i="86" s="1"/>
  <c r="O831" i="86"/>
  <c r="R831" i="86" s="1"/>
  <c r="AA832" i="86"/>
  <c r="AB833" i="86"/>
  <c r="AF833" i="86" s="1"/>
  <c r="O848" i="86"/>
  <c r="W848" i="86" s="1"/>
  <c r="AB862" i="86"/>
  <c r="AF862" i="86" s="1"/>
  <c r="AC863" i="86"/>
  <c r="AB866" i="86"/>
  <c r="AF866" i="86" s="1"/>
  <c r="BG866" i="86"/>
  <c r="BI866" i="86" s="1"/>
  <c r="O878" i="86"/>
  <c r="W878" i="86" s="1"/>
  <c r="AC889" i="86"/>
  <c r="AV892" i="86"/>
  <c r="AX892" i="86" s="1"/>
  <c r="AD895" i="86"/>
  <c r="AC906" i="86"/>
  <c r="BF920" i="86"/>
  <c r="O928" i="86"/>
  <c r="V928" i="86" s="1"/>
  <c r="AC928" i="86"/>
  <c r="AB930" i="86"/>
  <c r="AF930" i="86" s="1"/>
  <c r="AB937" i="86"/>
  <c r="AF937" i="86" s="1"/>
  <c r="O956" i="86"/>
  <c r="V956" i="86" s="1"/>
  <c r="AC962" i="86"/>
  <c r="O996" i="86"/>
  <c r="T996" i="86" s="1"/>
  <c r="BF1007" i="86"/>
  <c r="O1011" i="86"/>
  <c r="P1011" i="86" s="1"/>
  <c r="AA1019" i="86"/>
  <c r="AB1033" i="86"/>
  <c r="AF1033" i="86" s="1"/>
  <c r="AA1035" i="86"/>
  <c r="AA1049" i="86"/>
  <c r="AB1054" i="86"/>
  <c r="AF1054" i="86" s="1"/>
  <c r="O651" i="86"/>
  <c r="Q651" i="86" s="1"/>
  <c r="AD658" i="86"/>
  <c r="AF661" i="86"/>
  <c r="AM661" i="86"/>
  <c r="O703" i="86"/>
  <c r="V703" i="86" s="1"/>
  <c r="O766" i="86"/>
  <c r="T766" i="86" s="1"/>
  <c r="AB820" i="86"/>
  <c r="AF820" i="86" s="1"/>
  <c r="O823" i="86"/>
  <c r="Q823" i="86" s="1"/>
  <c r="AA849" i="86"/>
  <c r="O858" i="86"/>
  <c r="AA859" i="86"/>
  <c r="BG859" i="86"/>
  <c r="BI859" i="86" s="1"/>
  <c r="BG862" i="86"/>
  <c r="BI862" i="86" s="1"/>
  <c r="BG867" i="86"/>
  <c r="BI867" i="86" s="1"/>
  <c r="AV871" i="86"/>
  <c r="AY871" i="86" s="1"/>
  <c r="O877" i="86"/>
  <c r="P877" i="86" s="1"/>
  <c r="BA877" i="86" s="1"/>
  <c r="AA882" i="86"/>
  <c r="AA884" i="86"/>
  <c r="AV884" i="86"/>
  <c r="AX884" i="86" s="1"/>
  <c r="BF887" i="86"/>
  <c r="O890" i="86"/>
  <c r="V890" i="86" s="1"/>
  <c r="AA892" i="86"/>
  <c r="O896" i="86"/>
  <c r="V896" i="86" s="1"/>
  <c r="AA902" i="86"/>
  <c r="AV912" i="86"/>
  <c r="AX912" i="86" s="1"/>
  <c r="AB919" i="86"/>
  <c r="AF919" i="86" s="1"/>
  <c r="AC930" i="86"/>
  <c r="BG935" i="86"/>
  <c r="BI935" i="86" s="1"/>
  <c r="AC937" i="86"/>
  <c r="AV960" i="86"/>
  <c r="AA961" i="86"/>
  <c r="O962" i="86"/>
  <c r="T962" i="86" s="1"/>
  <c r="BF994" i="86"/>
  <c r="BF996" i="86"/>
  <c r="BF998" i="86"/>
  <c r="AV1007" i="86"/>
  <c r="AY1007" i="86" s="1"/>
  <c r="BE1007" i="86" s="1"/>
  <c r="O1019" i="86"/>
  <c r="T1019" i="86" s="1"/>
  <c r="AC1033" i="86"/>
  <c r="AB1035" i="86"/>
  <c r="AF1035" i="86" s="1"/>
  <c r="AB650" i="86"/>
  <c r="AM650" i="86"/>
  <c r="AF652" i="86"/>
  <c r="AM652" i="86"/>
  <c r="AC657" i="86"/>
  <c r="AA661" i="86"/>
  <c r="AN661" i="86"/>
  <c r="AA662" i="86"/>
  <c r="AJ663" i="86"/>
  <c r="AA664" i="86"/>
  <c r="O669" i="86"/>
  <c r="W669" i="86" s="1"/>
  <c r="AF669" i="86"/>
  <c r="AM669" i="86"/>
  <c r="AA673" i="86"/>
  <c r="AZ686" i="86"/>
  <c r="AV792" i="86"/>
  <c r="AY792" i="86" s="1"/>
  <c r="BG815" i="86"/>
  <c r="BI815" i="86" s="1"/>
  <c r="AV833" i="86"/>
  <c r="AY833" i="86" s="1"/>
  <c r="BE833" i="86" s="1"/>
  <c r="BG858" i="86"/>
  <c r="BI858" i="86" s="1"/>
  <c r="O871" i="86"/>
  <c r="P871" i="86" s="1"/>
  <c r="BA871" i="86" s="1"/>
  <c r="O888" i="86"/>
  <c r="AV895" i="86"/>
  <c r="AY895" i="86" s="1"/>
  <c r="BE895" i="86" s="1"/>
  <c r="BF1005" i="86"/>
  <c r="AI658" i="86"/>
  <c r="BG788" i="86"/>
  <c r="BI788" i="86" s="1"/>
  <c r="AA792" i="86"/>
  <c r="AA806" i="86"/>
  <c r="BG868" i="86"/>
  <c r="BI868" i="86" s="1"/>
  <c r="BG871" i="86"/>
  <c r="BI871" i="86" s="1"/>
  <c r="AB928" i="86"/>
  <c r="AF928" i="86" s="1"/>
  <c r="AA930" i="86"/>
  <c r="AA937" i="86"/>
  <c r="O960" i="86"/>
  <c r="U960" i="86" s="1"/>
  <c r="AA962" i="86"/>
  <c r="BG962" i="86"/>
  <c r="BI962" i="86" s="1"/>
  <c r="AB1011" i="86"/>
  <c r="AF1011" i="86" s="1"/>
  <c r="AA1033" i="86"/>
  <c r="AA1054" i="86"/>
  <c r="AV1054" i="86"/>
  <c r="AX1054" i="86" s="1"/>
  <c r="BH1054" i="86" s="1"/>
  <c r="AX278" i="86"/>
  <c r="BH278" i="86" s="1"/>
  <c r="AY278" i="86"/>
  <c r="BE278" i="86" s="1"/>
  <c r="AX268" i="86"/>
  <c r="BH268" i="86" s="1"/>
  <c r="AY268" i="86"/>
  <c r="BE268" i="86" s="1"/>
  <c r="AX264" i="86"/>
  <c r="BH264" i="86" s="1"/>
  <c r="AY264" i="86"/>
  <c r="BE264" i="86" s="1"/>
  <c r="AC22" i="86"/>
  <c r="AB22" i="86"/>
  <c r="AF22" i="86" s="1"/>
  <c r="AV22" i="86"/>
  <c r="AA22" i="86"/>
  <c r="AV41" i="86"/>
  <c r="AC41" i="86"/>
  <c r="AA41" i="86"/>
  <c r="AZ80" i="86"/>
  <c r="O80" i="86"/>
  <c r="AC101" i="86"/>
  <c r="AV101" i="86"/>
  <c r="AB101" i="86"/>
  <c r="AF101" i="86" s="1"/>
  <c r="AA101" i="86"/>
  <c r="AC110" i="86"/>
  <c r="AB110" i="86"/>
  <c r="AF110" i="86" s="1"/>
  <c r="AV110" i="86"/>
  <c r="AA110" i="86"/>
  <c r="AY112" i="86"/>
  <c r="BE112" i="86" s="1"/>
  <c r="AC155" i="86"/>
  <c r="AB155" i="86"/>
  <c r="AF155" i="86" s="1"/>
  <c r="AV155" i="86"/>
  <c r="AA155" i="86"/>
  <c r="AV187" i="86"/>
  <c r="AD187" i="86"/>
  <c r="AC192" i="86"/>
  <c r="AB192" i="86"/>
  <c r="AF192" i="86" s="1"/>
  <c r="AV192" i="86"/>
  <c r="AA192" i="86"/>
  <c r="AC207" i="86"/>
  <c r="AA207" i="86"/>
  <c r="AC226" i="86"/>
  <c r="AA226" i="86"/>
  <c r="AC236" i="86"/>
  <c r="AA236" i="86"/>
  <c r="AC237" i="86"/>
  <c r="AB237" i="86"/>
  <c r="AF237" i="86" s="1"/>
  <c r="AV237" i="86"/>
  <c r="AA237" i="86"/>
  <c r="AV17" i="86"/>
  <c r="AC17" i="86"/>
  <c r="AA17" i="86"/>
  <c r="AC50" i="86"/>
  <c r="AB50" i="86"/>
  <c r="AF50" i="86" s="1"/>
  <c r="AV50" i="86"/>
  <c r="AA50" i="86"/>
  <c r="AC270" i="86"/>
  <c r="AA270" i="86"/>
  <c r="AC271" i="86"/>
  <c r="AB271" i="86"/>
  <c r="AF271" i="86" s="1"/>
  <c r="AV271" i="86"/>
  <c r="AA271" i="86"/>
  <c r="AC274" i="86"/>
  <c r="AA274" i="86"/>
  <c r="AC284" i="86"/>
  <c r="AA284" i="86"/>
  <c r="AC285" i="86"/>
  <c r="AB285" i="86"/>
  <c r="AF285" i="86" s="1"/>
  <c r="AV285" i="86"/>
  <c r="AA285" i="86"/>
  <c r="BF305" i="86"/>
  <c r="BG305" i="86"/>
  <c r="AC322" i="86"/>
  <c r="AV322" i="86"/>
  <c r="AA322" i="86"/>
  <c r="AZ352" i="86"/>
  <c r="O352" i="86"/>
  <c r="R352" i="86" s="1"/>
  <c r="AD360" i="86"/>
  <c r="AB360" i="86"/>
  <c r="AF360" i="86" s="1"/>
  <c r="BF364" i="86"/>
  <c r="O364" i="86"/>
  <c r="AD374" i="86"/>
  <c r="AB374" i="86"/>
  <c r="AF374" i="86" s="1"/>
  <c r="BF376" i="86"/>
  <c r="O376" i="86"/>
  <c r="AD386" i="86"/>
  <c r="AB386" i="86"/>
  <c r="AF386" i="86" s="1"/>
  <c r="BG390" i="86"/>
  <c r="BI390" i="86" s="1"/>
  <c r="O390" i="86"/>
  <c r="P390" i="86" s="1"/>
  <c r="BA390" i="86" s="1"/>
  <c r="BG394" i="86"/>
  <c r="BI394" i="86" s="1"/>
  <c r="O394" i="86"/>
  <c r="W394" i="86" s="1"/>
  <c r="AC419" i="86"/>
  <c r="AB419" i="86"/>
  <c r="AF419" i="86" s="1"/>
  <c r="AV419" i="86"/>
  <c r="AA419" i="86"/>
  <c r="BF443" i="86"/>
  <c r="BG443" i="86"/>
  <c r="BI443" i="86" s="1"/>
  <c r="AY451" i="86"/>
  <c r="BE451" i="86" s="1"/>
  <c r="AV454" i="86"/>
  <c r="AY454" i="86" s="1"/>
  <c r="BE454" i="86" s="1"/>
  <c r="AC454" i="86"/>
  <c r="AY455" i="86"/>
  <c r="BE455" i="86" s="1"/>
  <c r="BG458" i="86"/>
  <c r="BI458" i="86" s="1"/>
  <c r="BF458" i="86"/>
  <c r="BF471" i="86"/>
  <c r="BG471" i="86" s="1"/>
  <c r="BI471" i="86" s="1"/>
  <c r="O471" i="86"/>
  <c r="T471" i="86" s="1"/>
  <c r="AD549" i="86"/>
  <c r="AC549" i="86"/>
  <c r="AV549" i="86"/>
  <c r="AY549" i="86" s="1"/>
  <c r="BE549" i="86" s="1"/>
  <c r="AC64" i="86"/>
  <c r="AB64" i="86"/>
  <c r="AF64" i="86" s="1"/>
  <c r="AV64" i="86"/>
  <c r="AA64" i="86"/>
  <c r="AC119" i="86"/>
  <c r="AB119" i="86"/>
  <c r="AF119" i="86" s="1"/>
  <c r="AV119" i="86"/>
  <c r="AA119" i="86"/>
  <c r="AC148" i="86"/>
  <c r="AB148" i="86"/>
  <c r="AF148" i="86" s="1"/>
  <c r="AV148" i="86"/>
  <c r="AA148" i="86"/>
  <c r="AC203" i="86"/>
  <c r="AA203" i="86"/>
  <c r="AZ162" i="86"/>
  <c r="O162" i="86"/>
  <c r="R162" i="86" s="1"/>
  <c r="BF176" i="86"/>
  <c r="BG176" i="86"/>
  <c r="BI176" i="86" s="1"/>
  <c r="AZ184" i="86"/>
  <c r="O184" i="86"/>
  <c r="P184" i="86" s="1"/>
  <c r="BA184" i="86" s="1"/>
  <c r="AC186" i="86"/>
  <c r="AB186" i="86"/>
  <c r="AF186" i="86" s="1"/>
  <c r="AV186" i="86"/>
  <c r="AA186" i="86"/>
  <c r="AD189" i="86"/>
  <c r="AC189" i="86"/>
  <c r="AV189" i="86"/>
  <c r="AA189" i="86"/>
  <c r="AC216" i="86"/>
  <c r="AB216" i="86"/>
  <c r="AF216" i="86" s="1"/>
  <c r="AV216" i="86"/>
  <c r="AA216" i="86"/>
  <c r="BF226" i="86"/>
  <c r="BG226" i="86"/>
  <c r="BI226" i="86" s="1"/>
  <c r="BF236" i="86"/>
  <c r="BG236" i="86"/>
  <c r="BI236" i="86" s="1"/>
  <c r="BF248" i="86"/>
  <c r="BH248" i="86" s="1"/>
  <c r="BG248" i="86"/>
  <c r="BI248" i="86" s="1"/>
  <c r="AX256" i="86"/>
  <c r="BH256" i="86" s="1"/>
  <c r="AY256" i="86"/>
  <c r="BE256" i="86" s="1"/>
  <c r="AX16" i="86"/>
  <c r="BH16" i="86" s="1"/>
  <c r="AY16" i="86"/>
  <c r="AC28" i="86"/>
  <c r="AV28" i="86"/>
  <c r="AB28" i="86"/>
  <c r="AF28" i="86" s="1"/>
  <c r="AA28" i="86"/>
  <c r="BF36" i="86"/>
  <c r="BG36" i="86"/>
  <c r="BI36" i="86" s="1"/>
  <c r="AZ42" i="86"/>
  <c r="O42" i="86"/>
  <c r="P42" i="86" s="1"/>
  <c r="BA42" i="86" s="1"/>
  <c r="AV47" i="86"/>
  <c r="AD47" i="86"/>
  <c r="AD49" i="86"/>
  <c r="AC49" i="86"/>
  <c r="AV49" i="86"/>
  <c r="AX49" i="86" s="1"/>
  <c r="AA49" i="86"/>
  <c r="BG54" i="86"/>
  <c r="BI54" i="86" s="1"/>
  <c r="AC56" i="86"/>
  <c r="AV56" i="86"/>
  <c r="AB56" i="86"/>
  <c r="AF56" i="86" s="1"/>
  <c r="AA56" i="86"/>
  <c r="BG59" i="86"/>
  <c r="BI59" i="86" s="1"/>
  <c r="BF59" i="86"/>
  <c r="BG60" i="86"/>
  <c r="BI60" i="86" s="1"/>
  <c r="AX62" i="86"/>
  <c r="BH62" i="86" s="1"/>
  <c r="AY62" i="86"/>
  <c r="BE62" i="86" s="1"/>
  <c r="AC73" i="86"/>
  <c r="AV73" i="86"/>
  <c r="AB73" i="86"/>
  <c r="AF73" i="86" s="1"/>
  <c r="AA73" i="86"/>
  <c r="BG85" i="86"/>
  <c r="BI85" i="86" s="1"/>
  <c r="AZ105" i="86"/>
  <c r="O105" i="86"/>
  <c r="P105" i="86" s="1"/>
  <c r="AC127" i="86"/>
  <c r="AB127" i="86"/>
  <c r="AF127" i="86" s="1"/>
  <c r="AV127" i="86"/>
  <c r="AA127" i="86"/>
  <c r="AC144" i="86"/>
  <c r="AB144" i="86"/>
  <c r="AF144" i="86" s="1"/>
  <c r="AV144" i="86"/>
  <c r="AA144" i="86"/>
  <c r="AC201" i="86"/>
  <c r="AA201" i="86"/>
  <c r="AV203" i="86"/>
  <c r="AV207" i="86"/>
  <c r="BF213" i="86"/>
  <c r="BG213" i="86"/>
  <c r="BI213" i="86" s="1"/>
  <c r="AV226" i="86"/>
  <c r="AY226" i="86" s="1"/>
  <c r="AV236" i="86"/>
  <c r="AC240" i="86"/>
  <c r="AA240" i="86"/>
  <c r="AC241" i="86"/>
  <c r="AB241" i="86"/>
  <c r="AF241" i="86" s="1"/>
  <c r="AV241" i="86"/>
  <c r="AY241" i="86" s="1"/>
  <c r="BE241" i="86" s="1"/>
  <c r="AA241" i="86"/>
  <c r="AX266" i="86"/>
  <c r="BH266" i="86" s="1"/>
  <c r="AY266" i="86"/>
  <c r="BE266" i="86" s="1"/>
  <c r="BF282" i="86"/>
  <c r="BG282" i="86"/>
  <c r="BI282" i="86" s="1"/>
  <c r="BF288" i="86"/>
  <c r="BG288" i="86"/>
  <c r="BF289" i="86"/>
  <c r="BG289" i="86"/>
  <c r="BE289" i="86"/>
  <c r="BF296" i="86"/>
  <c r="BG296" i="86"/>
  <c r="BI296" i="86" s="1"/>
  <c r="BF297" i="86"/>
  <c r="BG297" i="86"/>
  <c r="BE297" i="86"/>
  <c r="BF306" i="86"/>
  <c r="BG306" i="86"/>
  <c r="AB313" i="86"/>
  <c r="AF313" i="86" s="1"/>
  <c r="AV313" i="86"/>
  <c r="AA313" i="86"/>
  <c r="AC313" i="86"/>
  <c r="BF337" i="86"/>
  <c r="O337" i="86"/>
  <c r="BG337" i="86"/>
  <c r="BI337" i="86" s="1"/>
  <c r="AC469" i="86"/>
  <c r="AV469" i="86"/>
  <c r="AB469" i="86"/>
  <c r="AF469" i="86" s="1"/>
  <c r="AA469" i="86"/>
  <c r="AL671" i="86"/>
  <c r="AM671" i="86"/>
  <c r="AB671" i="86"/>
  <c r="AK671" i="86"/>
  <c r="AF671" i="86"/>
  <c r="AA671" i="86"/>
  <c r="AN671" i="86"/>
  <c r="AE671" i="86"/>
  <c r="AJ671" i="86"/>
  <c r="AC671" i="86"/>
  <c r="AI671" i="86"/>
  <c r="AC227" i="86"/>
  <c r="AB227" i="86"/>
  <c r="AF227" i="86" s="1"/>
  <c r="AV227" i="86"/>
  <c r="AA227" i="86"/>
  <c r="AY248" i="86"/>
  <c r="BE248" i="86" s="1"/>
  <c r="AC264" i="86"/>
  <c r="AA264" i="86"/>
  <c r="BF269" i="86"/>
  <c r="BG269" i="86"/>
  <c r="BI269" i="86" s="1"/>
  <c r="AC278" i="86"/>
  <c r="AA278" i="86"/>
  <c r="AC279" i="86"/>
  <c r="AB279" i="86"/>
  <c r="AF279" i="86" s="1"/>
  <c r="AV279" i="86"/>
  <c r="AA279" i="86"/>
  <c r="BF283" i="86"/>
  <c r="BG283" i="86"/>
  <c r="BI283" i="86" s="1"/>
  <c r="BF292" i="86"/>
  <c r="BG292" i="86"/>
  <c r="BF293" i="86"/>
  <c r="BG293" i="86"/>
  <c r="BE293" i="86"/>
  <c r="BF300" i="86"/>
  <c r="BG300" i="86"/>
  <c r="BF301" i="86"/>
  <c r="BG301" i="86"/>
  <c r="BE301" i="86"/>
  <c r="BF423" i="86"/>
  <c r="O423" i="86"/>
  <c r="P423" i="86" s="1"/>
  <c r="BG423" i="86"/>
  <c r="BI423" i="86" s="1"/>
  <c r="BF461" i="86"/>
  <c r="O461" i="86"/>
  <c r="Q461" i="86" s="1"/>
  <c r="BG461" i="86"/>
  <c r="BI461" i="86" s="1"/>
  <c r="AX512" i="86"/>
  <c r="BH512" i="86" s="1"/>
  <c r="AY512" i="86"/>
  <c r="BE512" i="86" s="1"/>
  <c r="AX526" i="86"/>
  <c r="BH526" i="86" s="1"/>
  <c r="AY526" i="86"/>
  <c r="BG553" i="86"/>
  <c r="BI553" i="86" s="1"/>
  <c r="BF553" i="86"/>
  <c r="AX36" i="86"/>
  <c r="AY36" i="86"/>
  <c r="BE36" i="86" s="1"/>
  <c r="AZ94" i="86"/>
  <c r="O94" i="86"/>
  <c r="P94" i="86" s="1"/>
  <c r="BA94" i="86" s="1"/>
  <c r="AC121" i="86"/>
  <c r="AB121" i="86"/>
  <c r="AF121" i="86" s="1"/>
  <c r="AV121" i="86"/>
  <c r="AA121" i="86"/>
  <c r="AY123" i="86"/>
  <c r="BE123" i="86" s="1"/>
  <c r="AC125" i="86"/>
  <c r="AB125" i="86"/>
  <c r="AF125" i="86" s="1"/>
  <c r="AV125" i="86"/>
  <c r="AA125" i="86"/>
  <c r="AZ18" i="86"/>
  <c r="O18" i="86"/>
  <c r="P18" i="86" s="1"/>
  <c r="AV25" i="86"/>
  <c r="AD25" i="86"/>
  <c r="AD27" i="86"/>
  <c r="AC27" i="86"/>
  <c r="AV27" i="86"/>
  <c r="AA27" i="86"/>
  <c r="AC46" i="86"/>
  <c r="AB46" i="86"/>
  <c r="AF46" i="86" s="1"/>
  <c r="AV46" i="86"/>
  <c r="AA46" i="86"/>
  <c r="AY58" i="86"/>
  <c r="BE58" i="86" s="1"/>
  <c r="BG64" i="86"/>
  <c r="BI64" i="86" s="1"/>
  <c r="AC87" i="86"/>
  <c r="AV87" i="86"/>
  <c r="AB87" i="86"/>
  <c r="AF87" i="86" s="1"/>
  <c r="AA87" i="86"/>
  <c r="AC114" i="86"/>
  <c r="AB114" i="86"/>
  <c r="AF114" i="86" s="1"/>
  <c r="AV114" i="86"/>
  <c r="AA114" i="86"/>
  <c r="AC132" i="86"/>
  <c r="AB132" i="86"/>
  <c r="AF132" i="86" s="1"/>
  <c r="AV132" i="86"/>
  <c r="AA132" i="86"/>
  <c r="AY142" i="86"/>
  <c r="BE142" i="86" s="1"/>
  <c r="AC146" i="86"/>
  <c r="AB146" i="86"/>
  <c r="AF146" i="86" s="1"/>
  <c r="AV146" i="86"/>
  <c r="AA146" i="86"/>
  <c r="AZ166" i="86"/>
  <c r="O166" i="86"/>
  <c r="AV181" i="86"/>
  <c r="AC181" i="86"/>
  <c r="AA181" i="86"/>
  <c r="AC193" i="86"/>
  <c r="AA193" i="86"/>
  <c r="AC194" i="86"/>
  <c r="AB194" i="86"/>
  <c r="AF194" i="86" s="1"/>
  <c r="AV194" i="86"/>
  <c r="AA194" i="86"/>
  <c r="BF202" i="86"/>
  <c r="BG202" i="86"/>
  <c r="BI202" i="86" s="1"/>
  <c r="AC229" i="86"/>
  <c r="AB229" i="86"/>
  <c r="AF229" i="86" s="1"/>
  <c r="AV229" i="86"/>
  <c r="AX229" i="86" s="1"/>
  <c r="BH229" i="86" s="1"/>
  <c r="AA229" i="86"/>
  <c r="BF234" i="86"/>
  <c r="BG234" i="86"/>
  <c r="BI234" i="86" s="1"/>
  <c r="AC239" i="86"/>
  <c r="AB239" i="86"/>
  <c r="AF239" i="86" s="1"/>
  <c r="AV239" i="86"/>
  <c r="AA239" i="86"/>
  <c r="BF251" i="86"/>
  <c r="BG251" i="86"/>
  <c r="BI251" i="86" s="1"/>
  <c r="AX262" i="86"/>
  <c r="BH262" i="86" s="1"/>
  <c r="AY262" i="86"/>
  <c r="BE262" i="86" s="1"/>
  <c r="AC268" i="86"/>
  <c r="AA268" i="86"/>
  <c r="AX270" i="86"/>
  <c r="BH270" i="86" s="1"/>
  <c r="AY270" i="86"/>
  <c r="BE270" i="86" s="1"/>
  <c r="AX274" i="86"/>
  <c r="BH274" i="86" s="1"/>
  <c r="AY274" i="86"/>
  <c r="BE274" i="86" s="1"/>
  <c r="AX276" i="86"/>
  <c r="BH276" i="86" s="1"/>
  <c r="AY276" i="86"/>
  <c r="BE276" i="86" s="1"/>
  <c r="AY280" i="86"/>
  <c r="BE280" i="86" s="1"/>
  <c r="AX284" i="86"/>
  <c r="BH284" i="86" s="1"/>
  <c r="AY284" i="86"/>
  <c r="BE284" i="86" s="1"/>
  <c r="AL308" i="86"/>
  <c r="AM308" i="86"/>
  <c r="AB308" i="86"/>
  <c r="AJ308" i="86"/>
  <c r="AE308" i="86"/>
  <c r="AV308" i="86"/>
  <c r="AX308" i="86" s="1"/>
  <c r="AI308" i="86"/>
  <c r="AC308" i="86"/>
  <c r="AN308" i="86"/>
  <c r="AA308" i="86"/>
  <c r="BF532" i="86"/>
  <c r="O532" i="86"/>
  <c r="R532" i="86" s="1"/>
  <c r="BG532" i="86"/>
  <c r="BI532" i="86" s="1"/>
  <c r="BF540" i="86"/>
  <c r="O540" i="86"/>
  <c r="T540" i="86" s="1"/>
  <c r="BG540" i="86"/>
  <c r="BI540" i="86" s="1"/>
  <c r="BG32" i="86"/>
  <c r="BI32" i="86" s="1"/>
  <c r="BG52" i="86"/>
  <c r="BI52" i="86" s="1"/>
  <c r="O54" i="86"/>
  <c r="Q54" i="86" s="1"/>
  <c r="AV55" i="86"/>
  <c r="BG56" i="86"/>
  <c r="BI56" i="86" s="1"/>
  <c r="O60" i="86"/>
  <c r="Q60" i="86" s="1"/>
  <c r="AV63" i="86"/>
  <c r="BG73" i="86"/>
  <c r="BI73" i="86" s="1"/>
  <c r="O85" i="86"/>
  <c r="P85" i="86" s="1"/>
  <c r="BA85" i="86" s="1"/>
  <c r="AV86" i="86"/>
  <c r="BG87" i="86"/>
  <c r="BI87" i="86" s="1"/>
  <c r="O99" i="86"/>
  <c r="AV100" i="86"/>
  <c r="AX100" i="86" s="1"/>
  <c r="BG101" i="86"/>
  <c r="BI101" i="86" s="1"/>
  <c r="BG164" i="86"/>
  <c r="BI164" i="86" s="1"/>
  <c r="AV195" i="86"/>
  <c r="AV205" i="86"/>
  <c r="AX205" i="86" s="1"/>
  <c r="BH205" i="86" s="1"/>
  <c r="AV228" i="86"/>
  <c r="BG235" i="86"/>
  <c r="BI235" i="86" s="1"/>
  <c r="AV238" i="86"/>
  <c r="AV242" i="86"/>
  <c r="AY242" i="86" s="1"/>
  <c r="BE242" i="86" s="1"/>
  <c r="AV254" i="86"/>
  <c r="AV260" i="86"/>
  <c r="AV272" i="86"/>
  <c r="AV286" i="86"/>
  <c r="AX286" i="86" s="1"/>
  <c r="AE287" i="86"/>
  <c r="AJ287" i="86"/>
  <c r="AV287" i="86"/>
  <c r="AX287" i="86" s="1"/>
  <c r="AV290" i="86"/>
  <c r="AX290" i="86" s="1"/>
  <c r="AE291" i="86"/>
  <c r="AJ291" i="86"/>
  <c r="AV291" i="86"/>
  <c r="AX291" i="86" s="1"/>
  <c r="AV294" i="86"/>
  <c r="AX294" i="86" s="1"/>
  <c r="AE295" i="86"/>
  <c r="AJ295" i="86"/>
  <c r="AV295" i="86"/>
  <c r="AX295" i="86" s="1"/>
  <c r="AV298" i="86"/>
  <c r="AX298" i="86" s="1"/>
  <c r="AE299" i="86"/>
  <c r="AJ299" i="86"/>
  <c r="AV299" i="86"/>
  <c r="AX299" i="86" s="1"/>
  <c r="AV302" i="86"/>
  <c r="AX302" i="86" s="1"/>
  <c r="AL303" i="86"/>
  <c r="AV303" i="86"/>
  <c r="AX303" i="86" s="1"/>
  <c r="AE303" i="86"/>
  <c r="AJ303" i="86"/>
  <c r="AL304" i="86"/>
  <c r="AK304" i="86"/>
  <c r="AC304" i="86"/>
  <c r="AI304" i="86"/>
  <c r="BF307" i="86"/>
  <c r="BG307" i="86"/>
  <c r="BG308" i="86"/>
  <c r="BI308" i="86" s="1"/>
  <c r="BF319" i="86"/>
  <c r="BG319" i="86"/>
  <c r="BI319" i="86" s="1"/>
  <c r="BF322" i="86"/>
  <c r="BG322" i="86"/>
  <c r="BI322" i="86" s="1"/>
  <c r="AC325" i="86"/>
  <c r="AB325" i="86"/>
  <c r="AF325" i="86" s="1"/>
  <c r="AV325" i="86"/>
  <c r="AA325" i="86"/>
  <c r="AY335" i="86"/>
  <c r="BE335" i="86" s="1"/>
  <c r="AD356" i="86"/>
  <c r="AB356" i="86"/>
  <c r="AF356" i="86" s="1"/>
  <c r="BF360" i="86"/>
  <c r="O360" i="86"/>
  <c r="T360" i="86" s="1"/>
  <c r="AD372" i="86"/>
  <c r="AB372" i="86"/>
  <c r="AF372" i="86" s="1"/>
  <c r="BF374" i="86"/>
  <c r="O374" i="86"/>
  <c r="V374" i="86" s="1"/>
  <c r="AD384" i="86"/>
  <c r="AB384" i="86"/>
  <c r="AF384" i="86" s="1"/>
  <c r="BF386" i="86"/>
  <c r="O386" i="86"/>
  <c r="P386" i="86" s="1"/>
  <c r="BA386" i="86" s="1"/>
  <c r="BF419" i="86"/>
  <c r="O419" i="86"/>
  <c r="Q419" i="86" s="1"/>
  <c r="AC425" i="86"/>
  <c r="AV425" i="86"/>
  <c r="AB425" i="86"/>
  <c r="AF425" i="86" s="1"/>
  <c r="AA425" i="86"/>
  <c r="AC431" i="86"/>
  <c r="AV431" i="86"/>
  <c r="AB431" i="86"/>
  <c r="AF431" i="86" s="1"/>
  <c r="AA431" i="86"/>
  <c r="AV436" i="86"/>
  <c r="AC436" i="86"/>
  <c r="AY437" i="86"/>
  <c r="BE437" i="86" s="1"/>
  <c r="BG442" i="86"/>
  <c r="BI442" i="86" s="1"/>
  <c r="BF442" i="86"/>
  <c r="BF445" i="86"/>
  <c r="O445" i="86"/>
  <c r="Q445" i="86" s="1"/>
  <c r="BG445" i="86"/>
  <c r="BI445" i="86" s="1"/>
  <c r="AV468" i="86"/>
  <c r="AX468" i="86" s="1"/>
  <c r="AD468" i="86"/>
  <c r="BF480" i="86"/>
  <c r="BH480" i="86" s="1"/>
  <c r="BG480" i="86"/>
  <c r="BI480" i="86" s="1"/>
  <c r="O480" i="86"/>
  <c r="T480" i="86" s="1"/>
  <c r="AX490" i="86"/>
  <c r="BH490" i="86" s="1"/>
  <c r="AY490" i="86"/>
  <c r="BE490" i="86" s="1"/>
  <c r="AX502" i="86"/>
  <c r="BH502" i="86" s="1"/>
  <c r="AY502" i="86"/>
  <c r="BE502" i="86" s="1"/>
  <c r="AC514" i="86"/>
  <c r="AB514" i="86"/>
  <c r="AF514" i="86" s="1"/>
  <c r="AV514" i="86"/>
  <c r="AA514" i="86"/>
  <c r="AC524" i="86"/>
  <c r="AB524" i="86"/>
  <c r="AF524" i="86" s="1"/>
  <c r="AV524" i="86"/>
  <c r="AA524" i="86"/>
  <c r="AC546" i="86"/>
  <c r="AV546" i="86"/>
  <c r="AB546" i="86"/>
  <c r="AF546" i="86" s="1"/>
  <c r="AA546" i="86"/>
  <c r="AC548" i="86"/>
  <c r="AB548" i="86"/>
  <c r="AF548" i="86" s="1"/>
  <c r="AV548" i="86"/>
  <c r="AX548" i="86" s="1"/>
  <c r="AA548" i="86"/>
  <c r="AV556" i="86"/>
  <c r="AA556" i="86"/>
  <c r="AC556" i="86"/>
  <c r="AB556" i="86"/>
  <c r="AF556" i="86" s="1"/>
  <c r="BF560" i="86"/>
  <c r="BG560" i="86"/>
  <c r="BI560" i="86" s="1"/>
  <c r="AL659" i="86"/>
  <c r="AN659" i="86"/>
  <c r="AI659" i="86"/>
  <c r="AC659" i="86"/>
  <c r="AM659" i="86"/>
  <c r="AB659" i="86"/>
  <c r="AF659" i="86"/>
  <c r="AK659" i="86"/>
  <c r="AE659" i="86"/>
  <c r="AJ659" i="86"/>
  <c r="AA659" i="86"/>
  <c r="AC898" i="86"/>
  <c r="AB898" i="86"/>
  <c r="AF898" i="86" s="1"/>
  <c r="AA898" i="86"/>
  <c r="AV898" i="86"/>
  <c r="O13" i="86"/>
  <c r="R13" i="86" s="1"/>
  <c r="O16" i="86"/>
  <c r="V16" i="86" s="1"/>
  <c r="O17" i="86"/>
  <c r="W17" i="86" s="1"/>
  <c r="AA26" i="86"/>
  <c r="AV26" i="86"/>
  <c r="BG28" i="86"/>
  <c r="BI28" i="86" s="1"/>
  <c r="AA32" i="86"/>
  <c r="O39" i="86"/>
  <c r="S39" i="86" s="1"/>
  <c r="O40" i="86"/>
  <c r="O41" i="86"/>
  <c r="W41" i="86" s="1"/>
  <c r="AA48" i="86"/>
  <c r="AV48" i="86"/>
  <c r="AA52" i="86"/>
  <c r="AV52" i="86"/>
  <c r="AC54" i="86"/>
  <c r="AC55" i="86"/>
  <c r="BG58" i="86"/>
  <c r="BI58" i="86" s="1"/>
  <c r="AC60" i="86"/>
  <c r="AC61" i="86"/>
  <c r="AC63" i="86"/>
  <c r="O65" i="86"/>
  <c r="P65" i="86" s="1"/>
  <c r="BA65" i="86" s="1"/>
  <c r="AA66" i="86"/>
  <c r="AV66" i="86"/>
  <c r="AA68" i="86"/>
  <c r="BG68" i="86"/>
  <c r="BI68" i="86" s="1"/>
  <c r="O73" i="86"/>
  <c r="W73" i="86" s="1"/>
  <c r="BG78" i="86"/>
  <c r="BI78" i="86" s="1"/>
  <c r="AA80" i="86"/>
  <c r="AV80" i="86"/>
  <c r="AC85" i="86"/>
  <c r="AC86" i="86"/>
  <c r="BG92" i="86"/>
  <c r="BI92" i="86" s="1"/>
  <c r="AA94" i="86"/>
  <c r="AV94" i="86"/>
  <c r="AC99" i="86"/>
  <c r="AC100" i="86"/>
  <c r="BG103" i="86"/>
  <c r="BI103" i="86" s="1"/>
  <c r="BG112" i="86"/>
  <c r="BI112" i="86" s="1"/>
  <c r="BG142" i="86"/>
  <c r="BI142" i="86" s="1"/>
  <c r="BG153" i="86"/>
  <c r="BI153" i="86" s="1"/>
  <c r="AA164" i="86"/>
  <c r="AV164" i="86"/>
  <c r="O177" i="86"/>
  <c r="O178" i="86"/>
  <c r="R178" i="86" s="1"/>
  <c r="O181" i="86"/>
  <c r="R181" i="86" s="1"/>
  <c r="AC184" i="86"/>
  <c r="AA188" i="86"/>
  <c r="AV188" i="86"/>
  <c r="AA195" i="86"/>
  <c r="O196" i="86"/>
  <c r="O198" i="86"/>
  <c r="AA200" i="86"/>
  <c r="AV200" i="86"/>
  <c r="BG204" i="86"/>
  <c r="BI204" i="86" s="1"/>
  <c r="AA205" i="86"/>
  <c r="AA206" i="86"/>
  <c r="AV206" i="86"/>
  <c r="BG207" i="86"/>
  <c r="BI207" i="86" s="1"/>
  <c r="AA210" i="86"/>
  <c r="AV210" i="86"/>
  <c r="AX210" i="86" s="1"/>
  <c r="AV211" i="86"/>
  <c r="BG212" i="86"/>
  <c r="BI212" i="86" s="1"/>
  <c r="O215" i="86"/>
  <c r="Q215" i="86" s="1"/>
  <c r="AV215" i="86"/>
  <c r="AX215" i="86" s="1"/>
  <c r="BH215" i="86" s="1"/>
  <c r="AA228" i="86"/>
  <c r="BG231" i="86"/>
  <c r="BI231" i="86" s="1"/>
  <c r="AA235" i="86"/>
  <c r="AV235" i="86"/>
  <c r="AA238" i="86"/>
  <c r="AA242" i="86"/>
  <c r="O245" i="86"/>
  <c r="V245" i="86" s="1"/>
  <c r="O247" i="86"/>
  <c r="P247" i="86" s="1"/>
  <c r="BA247" i="86" s="1"/>
  <c r="AA254" i="86"/>
  <c r="AA255" i="86"/>
  <c r="AV255" i="86"/>
  <c r="O256" i="86"/>
  <c r="P256" i="86" s="1"/>
  <c r="BA256" i="86" s="1"/>
  <c r="O259" i="86"/>
  <c r="V259" i="86" s="1"/>
  <c r="AA260" i="86"/>
  <c r="AA261" i="86"/>
  <c r="AV261" i="86"/>
  <c r="O262" i="86"/>
  <c r="U262" i="86" s="1"/>
  <c r="AA263" i="86"/>
  <c r="AV263" i="86"/>
  <c r="O266" i="86"/>
  <c r="T266" i="86" s="1"/>
  <c r="AA267" i="86"/>
  <c r="AV267" i="86"/>
  <c r="AY267" i="86" s="1"/>
  <c r="AA272" i="86"/>
  <c r="AA273" i="86"/>
  <c r="AV273" i="86"/>
  <c r="O276" i="86"/>
  <c r="Q276" i="86" s="1"/>
  <c r="AA277" i="86"/>
  <c r="AV277" i="86"/>
  <c r="O281" i="86"/>
  <c r="Q281" i="86" s="1"/>
  <c r="AA286" i="86"/>
  <c r="AI286" i="86"/>
  <c r="AA287" i="86"/>
  <c r="AF287" i="86"/>
  <c r="AK287" i="86"/>
  <c r="AE288" i="86"/>
  <c r="AM288" i="86"/>
  <c r="AC289" i="86"/>
  <c r="AI289" i="86"/>
  <c r="AN289" i="86"/>
  <c r="AA290" i="86"/>
  <c r="AI290" i="86"/>
  <c r="AA291" i="86"/>
  <c r="AF291" i="86"/>
  <c r="AK291" i="86"/>
  <c r="AE292" i="86"/>
  <c r="AM292" i="86"/>
  <c r="AC293" i="86"/>
  <c r="AI293" i="86"/>
  <c r="AN293" i="86"/>
  <c r="AA294" i="86"/>
  <c r="AI294" i="86"/>
  <c r="AA295" i="86"/>
  <c r="AF295" i="86"/>
  <c r="AK295" i="86"/>
  <c r="AE296" i="86"/>
  <c r="AM296" i="86"/>
  <c r="AC297" i="86"/>
  <c r="AI297" i="86"/>
  <c r="AN297" i="86"/>
  <c r="AA298" i="86"/>
  <c r="AI298" i="86"/>
  <c r="AA299" i="86"/>
  <c r="AF299" i="86"/>
  <c r="AK299" i="86"/>
  <c r="AE300" i="86"/>
  <c r="AM300" i="86"/>
  <c r="AC301" i="86"/>
  <c r="AI301" i="86"/>
  <c r="AN301" i="86"/>
  <c r="AA302" i="86"/>
  <c r="AI302" i="86"/>
  <c r="BF303" i="86"/>
  <c r="BG303" i="86"/>
  <c r="AA303" i="86"/>
  <c r="AF303" i="86"/>
  <c r="AK303" i="86"/>
  <c r="AA304" i="86"/>
  <c r="AM304" i="86"/>
  <c r="BG304" i="86"/>
  <c r="BE307" i="86"/>
  <c r="O312" i="86"/>
  <c r="S312" i="86" s="1"/>
  <c r="AC331" i="86"/>
  <c r="AB331" i="86"/>
  <c r="AF331" i="86" s="1"/>
  <c r="AV331" i="86"/>
  <c r="AA331" i="86"/>
  <c r="AY341" i="86"/>
  <c r="BE341" i="86" s="1"/>
  <c r="AD354" i="86"/>
  <c r="AB354" i="86"/>
  <c r="AF354" i="86" s="1"/>
  <c r="BF356" i="86"/>
  <c r="O356" i="86"/>
  <c r="Q356" i="86" s="1"/>
  <c r="AD366" i="86"/>
  <c r="AB366" i="86"/>
  <c r="AF366" i="86" s="1"/>
  <c r="BF372" i="86"/>
  <c r="O372" i="86"/>
  <c r="V372" i="86" s="1"/>
  <c r="AD380" i="86"/>
  <c r="AB380" i="86"/>
  <c r="AF380" i="86" s="1"/>
  <c r="BF384" i="86"/>
  <c r="O384" i="86"/>
  <c r="T384" i="86" s="1"/>
  <c r="BG421" i="86"/>
  <c r="BI421" i="86" s="1"/>
  <c r="BF425" i="86"/>
  <c r="BG425" i="86"/>
  <c r="BI425" i="86" s="1"/>
  <c r="BG428" i="86"/>
  <c r="BI428" i="86" s="1"/>
  <c r="BE428" i="86"/>
  <c r="BG447" i="86"/>
  <c r="BI447" i="86" s="1"/>
  <c r="AD456" i="86"/>
  <c r="AC456" i="86"/>
  <c r="AV456" i="86"/>
  <c r="AA456" i="86"/>
  <c r="BG459" i="86"/>
  <c r="BI459" i="86" s="1"/>
  <c r="O498" i="86"/>
  <c r="BF514" i="86"/>
  <c r="BG514" i="86" s="1"/>
  <c r="BI514" i="86" s="1"/>
  <c r="O514" i="86"/>
  <c r="V514" i="86" s="1"/>
  <c r="BF524" i="86"/>
  <c r="O524" i="86"/>
  <c r="BG524" i="86"/>
  <c r="BI524" i="86" s="1"/>
  <c r="AX528" i="86"/>
  <c r="BH528" i="86" s="1"/>
  <c r="AY528" i="86"/>
  <c r="BE528" i="86" s="1"/>
  <c r="BF546" i="86"/>
  <c r="BG546" i="86" s="1"/>
  <c r="BI546" i="86" s="1"/>
  <c r="O546" i="86"/>
  <c r="P546" i="86" s="1"/>
  <c r="AD561" i="86"/>
  <c r="AC561" i="86"/>
  <c r="AA561" i="86"/>
  <c r="AV562" i="86"/>
  <c r="AB562" i="86"/>
  <c r="AF562" i="86" s="1"/>
  <c r="AC562" i="86"/>
  <c r="AA562" i="86"/>
  <c r="AB572" i="86"/>
  <c r="AF572" i="86" s="1"/>
  <c r="AV572" i="86"/>
  <c r="AA572" i="86"/>
  <c r="AC572" i="86"/>
  <c r="BF600" i="86"/>
  <c r="BG600" i="86"/>
  <c r="BI600" i="86" s="1"/>
  <c r="AC794" i="86"/>
  <c r="AB794" i="86"/>
  <c r="AF794" i="86" s="1"/>
  <c r="AA794" i="86"/>
  <c r="AV794" i="86"/>
  <c r="AA13" i="86"/>
  <c r="BG18" i="86"/>
  <c r="BI18" i="86" s="1"/>
  <c r="BG22" i="86"/>
  <c r="BI22" i="86" s="1"/>
  <c r="BG26" i="86"/>
  <c r="BI26" i="86" s="1"/>
  <c r="BF31" i="86"/>
  <c r="AB32" i="86"/>
  <c r="AF32" i="86" s="1"/>
  <c r="O36" i="86"/>
  <c r="BG42" i="86"/>
  <c r="BI42" i="86" s="1"/>
  <c r="BG46" i="86"/>
  <c r="BI46" i="86" s="1"/>
  <c r="BG48" i="86"/>
  <c r="BI48" i="86" s="1"/>
  <c r="AC53" i="86"/>
  <c r="O57" i="86"/>
  <c r="AA58" i="86"/>
  <c r="O59" i="86"/>
  <c r="P59" i="86" s="1"/>
  <c r="BA59" i="86" s="1"/>
  <c r="AD61" i="86"/>
  <c r="BG62" i="86"/>
  <c r="BI62" i="86" s="1"/>
  <c r="O68" i="86"/>
  <c r="P68" i="86" s="1"/>
  <c r="AB68" i="86"/>
  <c r="AF68" i="86" s="1"/>
  <c r="O74" i="86"/>
  <c r="O79" i="86"/>
  <c r="O88" i="86"/>
  <c r="V88" i="86" s="1"/>
  <c r="O93" i="86"/>
  <c r="U93" i="86" s="1"/>
  <c r="O102" i="86"/>
  <c r="V102" i="86" s="1"/>
  <c r="O104" i="86"/>
  <c r="AA112" i="86"/>
  <c r="O113" i="86"/>
  <c r="S113" i="86" s="1"/>
  <c r="AA123" i="86"/>
  <c r="O124" i="86"/>
  <c r="AA142" i="86"/>
  <c r="O143" i="86"/>
  <c r="R143" i="86" s="1"/>
  <c r="O154" i="86"/>
  <c r="O158" i="86"/>
  <c r="BG162" i="86"/>
  <c r="BI162" i="86" s="1"/>
  <c r="O165" i="86"/>
  <c r="BG166" i="86"/>
  <c r="BI166" i="86" s="1"/>
  <c r="O176" i="86"/>
  <c r="P176" i="86" s="1"/>
  <c r="BA176" i="86" s="1"/>
  <c r="BG184" i="86"/>
  <c r="BI184" i="86" s="1"/>
  <c r="BG186" i="86"/>
  <c r="BI186" i="86" s="1"/>
  <c r="BG192" i="86"/>
  <c r="BI192" i="86" s="1"/>
  <c r="BG193" i="86"/>
  <c r="BI193" i="86" s="1"/>
  <c r="BG196" i="86"/>
  <c r="BI196" i="86" s="1"/>
  <c r="O199" i="86"/>
  <c r="Q199" i="86" s="1"/>
  <c r="BG203" i="86"/>
  <c r="BI203" i="86" s="1"/>
  <c r="AA204" i="86"/>
  <c r="BG205" i="86"/>
  <c r="BI205" i="86" s="1"/>
  <c r="O226" i="86"/>
  <c r="R226" i="86" s="1"/>
  <c r="BG227" i="86"/>
  <c r="BI227" i="86" s="1"/>
  <c r="BG228" i="86"/>
  <c r="BI228" i="86" s="1"/>
  <c r="AA231" i="86"/>
  <c r="O236" i="86"/>
  <c r="BG237" i="86"/>
  <c r="BI237" i="86" s="1"/>
  <c r="BG238" i="86"/>
  <c r="BI238" i="86" s="1"/>
  <c r="BG239" i="86"/>
  <c r="BI239" i="86" s="1"/>
  <c r="BG240" i="86"/>
  <c r="BI240" i="86" s="1"/>
  <c r="BG245" i="86"/>
  <c r="BI245" i="86" s="1"/>
  <c r="O251" i="86"/>
  <c r="S251" i="86" s="1"/>
  <c r="O265" i="86"/>
  <c r="P265" i="86" s="1"/>
  <c r="O269" i="86"/>
  <c r="P269" i="86" s="1"/>
  <c r="BG270" i="86"/>
  <c r="BI270" i="86" s="1"/>
  <c r="BG271" i="86"/>
  <c r="BI271" i="86" s="1"/>
  <c r="O275" i="86"/>
  <c r="U275" i="86" s="1"/>
  <c r="BG278" i="86"/>
  <c r="BI278" i="86" s="1"/>
  <c r="O280" i="86"/>
  <c r="O282" i="86"/>
  <c r="U282" i="86" s="1"/>
  <c r="O283" i="86"/>
  <c r="V283" i="86" s="1"/>
  <c r="BG284" i="86"/>
  <c r="BI284" i="86" s="1"/>
  <c r="BG285" i="86"/>
  <c r="BI285" i="86" s="1"/>
  <c r="AC286" i="86"/>
  <c r="AK286" i="86"/>
  <c r="AB287" i="86"/>
  <c r="AM287" i="86"/>
  <c r="O288" i="86"/>
  <c r="T288" i="86" s="1"/>
  <c r="AV288" i="86"/>
  <c r="AX288" i="86" s="1"/>
  <c r="O289" i="86"/>
  <c r="Q289" i="86" s="1"/>
  <c r="AE289" i="86"/>
  <c r="AJ289" i="86"/>
  <c r="AV289" i="86"/>
  <c r="AX289" i="86" s="1"/>
  <c r="AC290" i="86"/>
  <c r="AK290" i="86"/>
  <c r="AB291" i="86"/>
  <c r="AM291" i="86"/>
  <c r="O292" i="86"/>
  <c r="V292" i="86" s="1"/>
  <c r="AV292" i="86"/>
  <c r="AX292" i="86" s="1"/>
  <c r="O293" i="86"/>
  <c r="AE293" i="86"/>
  <c r="AJ293" i="86"/>
  <c r="AV293" i="86"/>
  <c r="AX293" i="86" s="1"/>
  <c r="AC294" i="86"/>
  <c r="AK294" i="86"/>
  <c r="AB295" i="86"/>
  <c r="AM295" i="86"/>
  <c r="O296" i="86"/>
  <c r="T296" i="86" s="1"/>
  <c r="AV296" i="86"/>
  <c r="AX296" i="86" s="1"/>
  <c r="O297" i="86"/>
  <c r="AE297" i="86"/>
  <c r="AJ297" i="86"/>
  <c r="AV297" i="86"/>
  <c r="AX297" i="86" s="1"/>
  <c r="AC298" i="86"/>
  <c r="AK298" i="86"/>
  <c r="AB299" i="86"/>
  <c r="AM299" i="86"/>
  <c r="O300" i="86"/>
  <c r="AV300" i="86"/>
  <c r="AX300" i="86" s="1"/>
  <c r="O301" i="86"/>
  <c r="Q301" i="86" s="1"/>
  <c r="AE301" i="86"/>
  <c r="AJ301" i="86"/>
  <c r="AV301" i="86"/>
  <c r="AX301" i="86" s="1"/>
  <c r="AC302" i="86"/>
  <c r="AK302" i="86"/>
  <c r="AB303" i="86"/>
  <c r="AM303" i="86"/>
  <c r="BE303" i="86"/>
  <c r="AE304" i="86"/>
  <c r="AV304" i="86"/>
  <c r="AX304" i="86" s="1"/>
  <c r="O305" i="86"/>
  <c r="AN305" i="86"/>
  <c r="AK305" i="86"/>
  <c r="AC305" i="86"/>
  <c r="AI305" i="86"/>
  <c r="BF312" i="86"/>
  <c r="BG312" i="86"/>
  <c r="BI312" i="86" s="1"/>
  <c r="BG318" i="86"/>
  <c r="BI318" i="86" s="1"/>
  <c r="AC337" i="86"/>
  <c r="AB337" i="86"/>
  <c r="AF337" i="86" s="1"/>
  <c r="AV337" i="86"/>
  <c r="AA337" i="86"/>
  <c r="AD349" i="86"/>
  <c r="AB349" i="86"/>
  <c r="AF349" i="86" s="1"/>
  <c r="AA349" i="86"/>
  <c r="BF354" i="86"/>
  <c r="O354" i="86"/>
  <c r="AD364" i="86"/>
  <c r="AB364" i="86"/>
  <c r="AF364" i="86" s="1"/>
  <c r="BF366" i="86"/>
  <c r="O366" i="86"/>
  <c r="AD376" i="86"/>
  <c r="AB376" i="86"/>
  <c r="AF376" i="86" s="1"/>
  <c r="BF380" i="86"/>
  <c r="O380" i="86"/>
  <c r="BG396" i="86"/>
  <c r="BI396" i="86" s="1"/>
  <c r="O396" i="86"/>
  <c r="V396" i="86" s="1"/>
  <c r="BG430" i="86"/>
  <c r="BI430" i="86" s="1"/>
  <c r="BF430" i="86"/>
  <c r="AD440" i="86"/>
  <c r="AC440" i="86"/>
  <c r="AV440" i="86"/>
  <c r="AY440" i="86" s="1"/>
  <c r="BE440" i="86" s="1"/>
  <c r="AA440" i="86"/>
  <c r="O465" i="86"/>
  <c r="AY467" i="86"/>
  <c r="BE467" i="86" s="1"/>
  <c r="AC471" i="86"/>
  <c r="AB471" i="86"/>
  <c r="AF471" i="86" s="1"/>
  <c r="AV471" i="86"/>
  <c r="AA471" i="86"/>
  <c r="O512" i="86"/>
  <c r="U512" i="86" s="1"/>
  <c r="O522" i="86"/>
  <c r="V522" i="86" s="1"/>
  <c r="AC532" i="86"/>
  <c r="AB532" i="86"/>
  <c r="AF532" i="86" s="1"/>
  <c r="AV532" i="86"/>
  <c r="AA532" i="86"/>
  <c r="AC540" i="86"/>
  <c r="AB540" i="86"/>
  <c r="AF540" i="86" s="1"/>
  <c r="AV540" i="86"/>
  <c r="AA540" i="86"/>
  <c r="BF584" i="86"/>
  <c r="BG584" i="86"/>
  <c r="BI584" i="86" s="1"/>
  <c r="AX588" i="86"/>
  <c r="BH588" i="86" s="1"/>
  <c r="AY588" i="86"/>
  <c r="BE588" i="86" s="1"/>
  <c r="O650" i="86"/>
  <c r="V650" i="86" s="1"/>
  <c r="AV326" i="86"/>
  <c r="BG333" i="86"/>
  <c r="BI333" i="86" s="1"/>
  <c r="O416" i="86"/>
  <c r="V416" i="86" s="1"/>
  <c r="AD418" i="86"/>
  <c r="AV422" i="86"/>
  <c r="BG429" i="86"/>
  <c r="BI429" i="86" s="1"/>
  <c r="BG431" i="86"/>
  <c r="BI431" i="86" s="1"/>
  <c r="O437" i="86"/>
  <c r="T437" i="86" s="1"/>
  <c r="BG441" i="86"/>
  <c r="BI441" i="86" s="1"/>
  <c r="AV444" i="86"/>
  <c r="AY444" i="86" s="1"/>
  <c r="BE444" i="86" s="1"/>
  <c r="AD448" i="86"/>
  <c r="O451" i="86"/>
  <c r="O455" i="86"/>
  <c r="V455" i="86" s="1"/>
  <c r="BG457" i="86"/>
  <c r="BI457" i="86" s="1"/>
  <c r="AV460" i="86"/>
  <c r="AY460" i="86" s="1"/>
  <c r="BE460" i="86" s="1"/>
  <c r="AD464" i="86"/>
  <c r="O467" i="86"/>
  <c r="P467" i="86" s="1"/>
  <c r="BA467" i="86" s="1"/>
  <c r="AV470" i="86"/>
  <c r="AX470" i="86" s="1"/>
  <c r="O473" i="86"/>
  <c r="T473" i="86" s="1"/>
  <c r="AC480" i="86"/>
  <c r="AC482" i="86"/>
  <c r="O483" i="86"/>
  <c r="Q483" i="86" s="1"/>
  <c r="O485" i="86"/>
  <c r="V485" i="86" s="1"/>
  <c r="AC486" i="86"/>
  <c r="O487" i="86"/>
  <c r="O493" i="86"/>
  <c r="T493" i="86" s="1"/>
  <c r="O499" i="86"/>
  <c r="P499" i="86" s="1"/>
  <c r="BA499" i="86" s="1"/>
  <c r="O503" i="86"/>
  <c r="T503" i="86" s="1"/>
  <c r="AC510" i="86"/>
  <c r="O515" i="86"/>
  <c r="W515" i="86" s="1"/>
  <c r="AC518" i="86"/>
  <c r="AC526" i="86"/>
  <c r="AC536" i="86"/>
  <c r="O542" i="86"/>
  <c r="Q542" i="86" s="1"/>
  <c r="O543" i="86"/>
  <c r="Q543" i="86" s="1"/>
  <c r="BF543" i="86"/>
  <c r="AC544" i="86"/>
  <c r="AV559" i="86"/>
  <c r="AX559" i="86" s="1"/>
  <c r="BH559" i="86" s="1"/>
  <c r="BF562" i="86"/>
  <c r="BG562" i="86"/>
  <c r="BI562" i="86" s="1"/>
  <c r="AV565" i="86"/>
  <c r="AX565" i="86" s="1"/>
  <c r="AA565" i="86"/>
  <c r="BF570" i="86"/>
  <c r="BG570" i="86"/>
  <c r="BI570" i="86" s="1"/>
  <c r="AC634" i="86"/>
  <c r="AB634" i="86"/>
  <c r="AF634" i="86" s="1"/>
  <c r="AA634" i="86"/>
  <c r="AM654" i="86"/>
  <c r="AD654" i="86"/>
  <c r="AH654" i="86"/>
  <c r="AC654" i="86"/>
  <c r="AV878" i="86"/>
  <c r="AY878" i="86" s="1"/>
  <c r="BE878" i="86" s="1"/>
  <c r="AA878" i="86"/>
  <c r="AC878" i="86"/>
  <c r="AB878" i="86"/>
  <c r="AF878" i="86" s="1"/>
  <c r="O316" i="86"/>
  <c r="W316" i="86" s="1"/>
  <c r="AV316" i="86"/>
  <c r="AY316" i="86" s="1"/>
  <c r="O317" i="86"/>
  <c r="T317" i="86" s="1"/>
  <c r="AA326" i="86"/>
  <c r="AA327" i="86"/>
  <c r="AV327" i="86"/>
  <c r="O328" i="86"/>
  <c r="V328" i="86" s="1"/>
  <c r="AV328" i="86"/>
  <c r="AX328" i="86" s="1"/>
  <c r="AA333" i="86"/>
  <c r="AV333" i="86"/>
  <c r="O334" i="86"/>
  <c r="O340" i="86"/>
  <c r="W340" i="86" s="1"/>
  <c r="BF346" i="86"/>
  <c r="AA353" i="86"/>
  <c r="O417" i="86"/>
  <c r="O424" i="86"/>
  <c r="Q424" i="86" s="1"/>
  <c r="AV432" i="86"/>
  <c r="AY432" i="86" s="1"/>
  <c r="BE432" i="86" s="1"/>
  <c r="BG437" i="86"/>
  <c r="BI437" i="86" s="1"/>
  <c r="O446" i="86"/>
  <c r="BG451" i="86"/>
  <c r="BI451" i="86" s="1"/>
  <c r="BG455" i="86"/>
  <c r="BI455" i="86" s="1"/>
  <c r="O462" i="86"/>
  <c r="BG467" i="86"/>
  <c r="BI467" i="86" s="1"/>
  <c r="O507" i="86"/>
  <c r="W507" i="86" s="1"/>
  <c r="O517" i="86"/>
  <c r="O525" i="86"/>
  <c r="W525" i="86" s="1"/>
  <c r="O533" i="86"/>
  <c r="V533" i="86" s="1"/>
  <c r="O541" i="86"/>
  <c r="W541" i="86" s="1"/>
  <c r="O544" i="86"/>
  <c r="AV550" i="86"/>
  <c r="O552" i="86"/>
  <c r="W552" i="86" s="1"/>
  <c r="AF566" i="86"/>
  <c r="AC573" i="86"/>
  <c r="AV573" i="86"/>
  <c r="AA573" i="86"/>
  <c r="AC594" i="86"/>
  <c r="AV594" i="86"/>
  <c r="AB594" i="86"/>
  <c r="AF594" i="86" s="1"/>
  <c r="AA594" i="86"/>
  <c r="AC596" i="86"/>
  <c r="AB596" i="86"/>
  <c r="AF596" i="86" s="1"/>
  <c r="AV596" i="86"/>
  <c r="AA596" i="86"/>
  <c r="AD597" i="86"/>
  <c r="AC597" i="86"/>
  <c r="AC680" i="86"/>
  <c r="AV680" i="86"/>
  <c r="AY680" i="86" s="1"/>
  <c r="BE680" i="86" s="1"/>
  <c r="AB680" i="86"/>
  <c r="AF680" i="86" s="1"/>
  <c r="AC686" i="86"/>
  <c r="AV686" i="86"/>
  <c r="AY686" i="86" s="1"/>
  <c r="BE686" i="86" s="1"/>
  <c r="AB686" i="86"/>
  <c r="AF686" i="86" s="1"/>
  <c r="AC850" i="86"/>
  <c r="AV850" i="86"/>
  <c r="AY850" i="86" s="1"/>
  <c r="BE850" i="86" s="1"/>
  <c r="AA850" i="86"/>
  <c r="O1016" i="86"/>
  <c r="P1016" i="86" s="1"/>
  <c r="BA1016" i="86" s="1"/>
  <c r="O306" i="86"/>
  <c r="Q306" i="86" s="1"/>
  <c r="AE306" i="86"/>
  <c r="AJ306" i="86"/>
  <c r="AV306" i="86"/>
  <c r="AX306" i="86" s="1"/>
  <c r="O307" i="86"/>
  <c r="AV307" i="86"/>
  <c r="AX307" i="86" s="1"/>
  <c r="AA317" i="86"/>
  <c r="O318" i="86"/>
  <c r="W318" i="86" s="1"/>
  <c r="O319" i="86"/>
  <c r="T319" i="86" s="1"/>
  <c r="BG326" i="86"/>
  <c r="BI326" i="86" s="1"/>
  <c r="AA335" i="86"/>
  <c r="BG335" i="86"/>
  <c r="BI335" i="86" s="1"/>
  <c r="AA341" i="86"/>
  <c r="BG341" i="86"/>
  <c r="BI341" i="86" s="1"/>
  <c r="BF352" i="86"/>
  <c r="AA418" i="86"/>
  <c r="AC424" i="86"/>
  <c r="O425" i="86"/>
  <c r="W425" i="86" s="1"/>
  <c r="BG435" i="86"/>
  <c r="BI435" i="86" s="1"/>
  <c r="AB437" i="86"/>
  <c r="AF437" i="86" s="1"/>
  <c r="O443" i="86"/>
  <c r="U443" i="86" s="1"/>
  <c r="AC446" i="86"/>
  <c r="O447" i="86"/>
  <c r="U447" i="86" s="1"/>
  <c r="AA448" i="86"/>
  <c r="BG449" i="86"/>
  <c r="BI449" i="86" s="1"/>
  <c r="AB451" i="86"/>
  <c r="AF451" i="86" s="1"/>
  <c r="BG453" i="86"/>
  <c r="BI453" i="86" s="1"/>
  <c r="AB455" i="86"/>
  <c r="AF455" i="86" s="1"/>
  <c r="O459" i="86"/>
  <c r="W459" i="86" s="1"/>
  <c r="AC462" i="86"/>
  <c r="O463" i="86"/>
  <c r="Q463" i="86" s="1"/>
  <c r="AA464" i="86"/>
  <c r="BG465" i="86"/>
  <c r="BI465" i="86" s="1"/>
  <c r="AB467" i="86"/>
  <c r="AF467" i="86" s="1"/>
  <c r="O468" i="86"/>
  <c r="W468" i="86" s="1"/>
  <c r="AA480" i="86"/>
  <c r="O489" i="86"/>
  <c r="Q489" i="86" s="1"/>
  <c r="O497" i="86"/>
  <c r="V497" i="86" s="1"/>
  <c r="O501" i="86"/>
  <c r="P501" i="86" s="1"/>
  <c r="BA501" i="86" s="1"/>
  <c r="AA510" i="86"/>
  <c r="O511" i="86"/>
  <c r="T511" i="86" s="1"/>
  <c r="AA518" i="86"/>
  <c r="O521" i="86"/>
  <c r="U521" i="86" s="1"/>
  <c r="AA526" i="86"/>
  <c r="O527" i="86"/>
  <c r="P527" i="86" s="1"/>
  <c r="BA527" i="86" s="1"/>
  <c r="AA536" i="86"/>
  <c r="BG536" i="86"/>
  <c r="BI536" i="86" s="1"/>
  <c r="BG542" i="86"/>
  <c r="BI542" i="86" s="1"/>
  <c r="BG545" i="86"/>
  <c r="BI545" i="86" s="1"/>
  <c r="AA545" i="86"/>
  <c r="BG548" i="86"/>
  <c r="BI548" i="86" s="1"/>
  <c r="AA550" i="86"/>
  <c r="BF551" i="86"/>
  <c r="BG551" i="86" s="1"/>
  <c r="BI551" i="86" s="1"/>
  <c r="AA552" i="86"/>
  <c r="AV552" i="86"/>
  <c r="AC554" i="86"/>
  <c r="AD559" i="86"/>
  <c r="O560" i="86"/>
  <c r="AV560" i="86"/>
  <c r="BF561" i="86"/>
  <c r="AD573" i="86"/>
  <c r="AX592" i="86"/>
  <c r="BH592" i="86" s="1"/>
  <c r="AY592" i="86"/>
  <c r="BE592" i="86" s="1"/>
  <c r="AC612" i="86"/>
  <c r="AB612" i="86"/>
  <c r="AF612" i="86" s="1"/>
  <c r="AA612" i="86"/>
  <c r="O614" i="86"/>
  <c r="W614" i="86" s="1"/>
  <c r="AC614" i="86"/>
  <c r="AB614" i="86"/>
  <c r="AF614" i="86" s="1"/>
  <c r="AA614" i="86"/>
  <c r="AI654" i="86"/>
  <c r="AV796" i="86"/>
  <c r="AY796" i="86" s="1"/>
  <c r="BE796" i="86" s="1"/>
  <c r="AB796" i="86"/>
  <c r="AF796" i="86" s="1"/>
  <c r="AC796" i="86"/>
  <c r="AZ840" i="86"/>
  <c r="O840" i="86"/>
  <c r="V840" i="86" s="1"/>
  <c r="AD1000" i="86"/>
  <c r="AV1000" i="86"/>
  <c r="AY1000" i="86" s="1"/>
  <c r="BE1000" i="86" s="1"/>
  <c r="AB1000" i="86"/>
  <c r="AF1000" i="86" s="1"/>
  <c r="O576" i="86"/>
  <c r="U576" i="86" s="1"/>
  <c r="O580" i="86"/>
  <c r="P580" i="86" s="1"/>
  <c r="BA580" i="86" s="1"/>
  <c r="AB580" i="86"/>
  <c r="AF580" i="86" s="1"/>
  <c r="AV580" i="86"/>
  <c r="AB584" i="86"/>
  <c r="AF584" i="86" s="1"/>
  <c r="AD587" i="86"/>
  <c r="O588" i="86"/>
  <c r="P588" i="86" s="1"/>
  <c r="O591" i="86"/>
  <c r="P591" i="86" s="1"/>
  <c r="BA591" i="86" s="1"/>
  <c r="AB600" i="86"/>
  <c r="AF600" i="86" s="1"/>
  <c r="AV600" i="86"/>
  <c r="O608" i="86"/>
  <c r="V608" i="86" s="1"/>
  <c r="AB608" i="86"/>
  <c r="AF608" i="86" s="1"/>
  <c r="O610" i="86"/>
  <c r="P610" i="86" s="1"/>
  <c r="BA610" i="86" s="1"/>
  <c r="AB610" i="86"/>
  <c r="AF610" i="86" s="1"/>
  <c r="O615" i="86"/>
  <c r="Q615" i="86" s="1"/>
  <c r="AB626" i="86"/>
  <c r="AF626" i="86" s="1"/>
  <c r="AA626" i="86"/>
  <c r="AB630" i="86"/>
  <c r="AF630" i="86" s="1"/>
  <c r="AA630" i="86"/>
  <c r="AA656" i="86"/>
  <c r="AE657" i="86"/>
  <c r="AN657" i="86"/>
  <c r="AE663" i="86"/>
  <c r="AK663" i="86"/>
  <c r="O665" i="86"/>
  <c r="AL665" i="86"/>
  <c r="AN665" i="86"/>
  <c r="AI665" i="86"/>
  <c r="AC665" i="86"/>
  <c r="AM665" i="86"/>
  <c r="AB665" i="86"/>
  <c r="AB694" i="86"/>
  <c r="AF694" i="86" s="1"/>
  <c r="BG794" i="86"/>
  <c r="BI794" i="86" s="1"/>
  <c r="O794" i="86"/>
  <c r="V794" i="86" s="1"/>
  <c r="O796" i="86"/>
  <c r="BF820" i="86"/>
  <c r="BG820" i="86"/>
  <c r="BI820" i="86" s="1"/>
  <c r="AC829" i="86"/>
  <c r="AB829" i="86"/>
  <c r="AF829" i="86" s="1"/>
  <c r="AV829" i="86"/>
  <c r="AX829" i="86" s="1"/>
  <c r="BF850" i="86"/>
  <c r="BG850" i="86"/>
  <c r="BI850" i="86" s="1"/>
  <c r="AA877" i="86"/>
  <c r="AC877" i="86"/>
  <c r="AV877" i="86"/>
  <c r="AY877" i="86" s="1"/>
  <c r="AB886" i="86"/>
  <c r="AF886" i="86" s="1"/>
  <c r="AC886" i="86"/>
  <c r="AV886" i="86"/>
  <c r="AX886" i="86" s="1"/>
  <c r="AV890" i="86"/>
  <c r="AX890" i="86" s="1"/>
  <c r="AB890" i="86"/>
  <c r="AF890" i="86" s="1"/>
  <c r="AC890" i="86"/>
  <c r="AB904" i="86"/>
  <c r="AF904" i="86" s="1"/>
  <c r="AC904" i="86"/>
  <c r="AV904" i="86"/>
  <c r="AA995" i="86"/>
  <c r="AB995" i="86"/>
  <c r="AF995" i="86" s="1"/>
  <c r="AD999" i="86"/>
  <c r="AB999" i="86"/>
  <c r="AF999" i="86" s="1"/>
  <c r="AA999" i="86"/>
  <c r="BG1000" i="86"/>
  <c r="BI1000" i="86" s="1"/>
  <c r="BF1000" i="86"/>
  <c r="BG1053" i="86"/>
  <c r="BI1053" i="86" s="1"/>
  <c r="BF1053" i="86"/>
  <c r="O551" i="86"/>
  <c r="P551" i="86" s="1"/>
  <c r="BA551" i="86" s="1"/>
  <c r="BG566" i="86"/>
  <c r="BI566" i="86" s="1"/>
  <c r="BG572" i="86"/>
  <c r="BI572" i="86" s="1"/>
  <c r="AA579" i="86"/>
  <c r="AC580" i="86"/>
  <c r="AA588" i="86"/>
  <c r="AA591" i="86"/>
  <c r="O592" i="86"/>
  <c r="T592" i="86" s="1"/>
  <c r="BF593" i="86"/>
  <c r="O598" i="86"/>
  <c r="W598" i="86" s="1"/>
  <c r="O599" i="86"/>
  <c r="U599" i="86" s="1"/>
  <c r="BF599" i="86"/>
  <c r="AC600" i="86"/>
  <c r="AA606" i="86"/>
  <c r="AC610" i="86"/>
  <c r="O612" i="86"/>
  <c r="Q612" i="86" s="1"/>
  <c r="O617" i="86"/>
  <c r="O619" i="86"/>
  <c r="AA620" i="86"/>
  <c r="O623" i="86"/>
  <c r="AC626" i="86"/>
  <c r="AC630" i="86"/>
  <c r="O645" i="86"/>
  <c r="P645" i="86" s="1"/>
  <c r="BA645" i="86" s="1"/>
  <c r="O646" i="86"/>
  <c r="AL646" i="86"/>
  <c r="AM646" i="86"/>
  <c r="AB646" i="86"/>
  <c r="AK646" i="86"/>
  <c r="AF646" i="86"/>
  <c r="AA646" i="86"/>
  <c r="AI646" i="86"/>
  <c r="O648" i="86"/>
  <c r="AL648" i="86"/>
  <c r="AN648" i="86"/>
  <c r="AI648" i="86"/>
  <c r="AC648" i="86"/>
  <c r="AM648" i="86"/>
  <c r="AB648" i="86"/>
  <c r="AF663" i="86"/>
  <c r="AA665" i="86"/>
  <c r="AJ665" i="86"/>
  <c r="AL673" i="86"/>
  <c r="AN673" i="86"/>
  <c r="AI673" i="86"/>
  <c r="AC673" i="86"/>
  <c r="AM673" i="86"/>
  <c r="AB673" i="86"/>
  <c r="O675" i="86"/>
  <c r="Q675" i="86" s="1"/>
  <c r="AM675" i="86"/>
  <c r="AN675" i="86"/>
  <c r="AF675" i="86"/>
  <c r="AK675" i="86"/>
  <c r="AC675" i="86"/>
  <c r="O680" i="86"/>
  <c r="W680" i="86" s="1"/>
  <c r="AC688" i="86"/>
  <c r="AB688" i="86"/>
  <c r="AF688" i="86" s="1"/>
  <c r="O692" i="86"/>
  <c r="O768" i="86"/>
  <c r="V768" i="86" s="1"/>
  <c r="AB831" i="86"/>
  <c r="AF831" i="86" s="1"/>
  <c r="AC831" i="86"/>
  <c r="AV831" i="86"/>
  <c r="AY831" i="86" s="1"/>
  <c r="BE831" i="86" s="1"/>
  <c r="AC838" i="86"/>
  <c r="AB838" i="86"/>
  <c r="AF838" i="86" s="1"/>
  <c r="BF873" i="86"/>
  <c r="BG873" i="86"/>
  <c r="BI873" i="86" s="1"/>
  <c r="BF876" i="86"/>
  <c r="BG876" i="86"/>
  <c r="BI876" i="86" s="1"/>
  <c r="BF882" i="86"/>
  <c r="BH882" i="86" s="1"/>
  <c r="BG882" i="86"/>
  <c r="BI882" i="86" s="1"/>
  <c r="O882" i="86"/>
  <c r="S882" i="86" s="1"/>
  <c r="AD885" i="86"/>
  <c r="BF886" i="86"/>
  <c r="BG886" i="86"/>
  <c r="BI886" i="86" s="1"/>
  <c r="AA886" i="86"/>
  <c r="BF890" i="86"/>
  <c r="BG890" i="86"/>
  <c r="BI890" i="86" s="1"/>
  <c r="AA890" i="86"/>
  <c r="BF892" i="86"/>
  <c r="BG892" i="86" s="1"/>
  <c r="BI892" i="86" s="1"/>
  <c r="AV896" i="86"/>
  <c r="AB896" i="86"/>
  <c r="AF896" i="86" s="1"/>
  <c r="AC896" i="86"/>
  <c r="AA896" i="86"/>
  <c r="AC903" i="86"/>
  <c r="AA904" i="86"/>
  <c r="AZ958" i="86"/>
  <c r="O958" i="86"/>
  <c r="V958" i="86" s="1"/>
  <c r="AV967" i="86"/>
  <c r="AY967" i="86" s="1"/>
  <c r="AD967" i="86"/>
  <c r="AZ994" i="86"/>
  <c r="O994" i="86"/>
  <c r="S994" i="86" s="1"/>
  <c r="BG580" i="86"/>
  <c r="BI580" i="86" s="1"/>
  <c r="O600" i="86"/>
  <c r="O607" i="86"/>
  <c r="V607" i="86" s="1"/>
  <c r="O613" i="86"/>
  <c r="Q613" i="86" s="1"/>
  <c r="O638" i="86"/>
  <c r="V638" i="86" s="1"/>
  <c r="AC638" i="86"/>
  <c r="AB638" i="86"/>
  <c r="AF638" i="86" s="1"/>
  <c r="O640" i="86"/>
  <c r="Q640" i="86" s="1"/>
  <c r="AB640" i="86"/>
  <c r="AF640" i="86" s="1"/>
  <c r="AA640" i="86"/>
  <c r="O657" i="86"/>
  <c r="P657" i="86" s="1"/>
  <c r="BA657" i="86" s="1"/>
  <c r="AL657" i="86"/>
  <c r="AM657" i="86"/>
  <c r="AB657" i="86"/>
  <c r="AK657" i="86"/>
  <c r="AF657" i="86"/>
  <c r="AA657" i="86"/>
  <c r="AI657" i="86"/>
  <c r="O663" i="86"/>
  <c r="U663" i="86" s="1"/>
  <c r="AL663" i="86"/>
  <c r="AN663" i="86"/>
  <c r="AI663" i="86"/>
  <c r="AC663" i="86"/>
  <c r="AM663" i="86"/>
  <c r="AB663" i="86"/>
  <c r="AL664" i="86"/>
  <c r="AE664" i="86"/>
  <c r="AI664" i="86"/>
  <c r="AD664" i="86"/>
  <c r="O770" i="86"/>
  <c r="BF792" i="86"/>
  <c r="BG792" i="86"/>
  <c r="BI792" i="86" s="1"/>
  <c r="BF807" i="86"/>
  <c r="BG807" i="86"/>
  <c r="BI807" i="86" s="1"/>
  <c r="O807" i="86"/>
  <c r="V807" i="86" s="1"/>
  <c r="BF854" i="86"/>
  <c r="BG854" i="86"/>
  <c r="BI854" i="86" s="1"/>
  <c r="O899" i="86"/>
  <c r="P899" i="86" s="1"/>
  <c r="BA899" i="86" s="1"/>
  <c r="AV900" i="86"/>
  <c r="AA900" i="86"/>
  <c r="AC900" i="86"/>
  <c r="AB900" i="86"/>
  <c r="AF900" i="86" s="1"/>
  <c r="AX902" i="86"/>
  <c r="BH902" i="86" s="1"/>
  <c r="AY902" i="86"/>
  <c r="BE902" i="86" s="1"/>
  <c r="AC913" i="86"/>
  <c r="AB913" i="86"/>
  <c r="AF913" i="86" s="1"/>
  <c r="AA913" i="86"/>
  <c r="AV913" i="86"/>
  <c r="AD915" i="86"/>
  <c r="AC915" i="86"/>
  <c r="AB915" i="86"/>
  <c r="AF915" i="86" s="1"/>
  <c r="AV966" i="86"/>
  <c r="AA966" i="86"/>
  <c r="AC966" i="86"/>
  <c r="AB966" i="86"/>
  <c r="AF966" i="86" s="1"/>
  <c r="O621" i="86"/>
  <c r="O635" i="86"/>
  <c r="U635" i="86" s="1"/>
  <c r="O641" i="86"/>
  <c r="Q641" i="86" s="1"/>
  <c r="AC642" i="86"/>
  <c r="AI642" i="86"/>
  <c r="AN642" i="86"/>
  <c r="AE644" i="86"/>
  <c r="AJ644" i="86"/>
  <c r="O649" i="86"/>
  <c r="V649" i="86" s="1"/>
  <c r="AC650" i="86"/>
  <c r="AI650" i="86"/>
  <c r="AN650" i="86"/>
  <c r="AE652" i="86"/>
  <c r="AJ652" i="86"/>
  <c r="O655" i="86"/>
  <c r="P655" i="86" s="1"/>
  <c r="BA655" i="86" s="1"/>
  <c r="AE655" i="86"/>
  <c r="AJ655" i="86"/>
  <c r="AM660" i="86"/>
  <c r="O661" i="86"/>
  <c r="W661" i="86" s="1"/>
  <c r="AE661" i="86"/>
  <c r="AJ661" i="86"/>
  <c r="AC667" i="86"/>
  <c r="AI667" i="86"/>
  <c r="AN667" i="86"/>
  <c r="AE669" i="86"/>
  <c r="AJ669" i="86"/>
  <c r="O696" i="86"/>
  <c r="O724" i="86"/>
  <c r="O786" i="86"/>
  <c r="V786" i="86" s="1"/>
  <c r="AV809" i="86"/>
  <c r="AX809" i="86" s="1"/>
  <c r="AB809" i="86"/>
  <c r="AF809" i="86" s="1"/>
  <c r="AC809" i="86"/>
  <c r="AA809" i="86"/>
  <c r="BF813" i="86"/>
  <c r="BG813" i="86"/>
  <c r="BI813" i="86" s="1"/>
  <c r="BG838" i="86"/>
  <c r="BI838" i="86" s="1"/>
  <c r="O838" i="86"/>
  <c r="V838" i="86" s="1"/>
  <c r="AC847" i="86"/>
  <c r="AB847" i="86"/>
  <c r="AF847" i="86" s="1"/>
  <c r="AA847" i="86"/>
  <c r="O872" i="86"/>
  <c r="U872" i="86" s="1"/>
  <c r="AB872" i="86"/>
  <c r="AF872" i="86" s="1"/>
  <c r="AC872" i="86"/>
  <c r="BF877" i="86"/>
  <c r="BG877" i="86"/>
  <c r="BI877" i="86" s="1"/>
  <c r="AV888" i="86"/>
  <c r="AB888" i="86"/>
  <c r="AF888" i="86" s="1"/>
  <c r="AC888" i="86"/>
  <c r="AA888" i="86"/>
  <c r="BF891" i="86"/>
  <c r="BG891" i="86" s="1"/>
  <c r="BI891" i="86" s="1"/>
  <c r="O892" i="86"/>
  <c r="W892" i="86" s="1"/>
  <c r="AV894" i="86"/>
  <c r="AX894" i="86" s="1"/>
  <c r="AA894" i="86"/>
  <c r="AC894" i="86"/>
  <c r="AB911" i="86"/>
  <c r="AF911" i="86" s="1"/>
  <c r="AC911" i="86"/>
  <c r="AD925" i="86"/>
  <c r="AA925" i="86"/>
  <c r="BF966" i="86"/>
  <c r="BG966" i="86"/>
  <c r="BI966" i="86" s="1"/>
  <c r="AB1015" i="86"/>
  <c r="AF1015" i="86" s="1"/>
  <c r="AD1045" i="86"/>
  <c r="AC1045" i="86"/>
  <c r="AA1045" i="86"/>
  <c r="AV1045" i="86"/>
  <c r="AY1045" i="86" s="1"/>
  <c r="BF1049" i="86"/>
  <c r="BG1049" i="86"/>
  <c r="BI1049" i="86" s="1"/>
  <c r="O627" i="86"/>
  <c r="V627" i="86" s="1"/>
  <c r="O631" i="86"/>
  <c r="AE642" i="86"/>
  <c r="AJ642" i="86"/>
  <c r="O647" i="86"/>
  <c r="V647" i="86" s="1"/>
  <c r="AE650" i="86"/>
  <c r="AJ650" i="86"/>
  <c r="AE667" i="86"/>
  <c r="AJ667" i="86"/>
  <c r="O698" i="86"/>
  <c r="W698" i="86" s="1"/>
  <c r="O714" i="86"/>
  <c r="W714" i="86" s="1"/>
  <c r="O779" i="86"/>
  <c r="V779" i="86" s="1"/>
  <c r="O788" i="86"/>
  <c r="V788" i="86" s="1"/>
  <c r="AV788" i="86"/>
  <c r="AY788" i="86" s="1"/>
  <c r="BE788" i="86" s="1"/>
  <c r="AC788" i="86"/>
  <c r="O792" i="86"/>
  <c r="U792" i="86" s="1"/>
  <c r="AV800" i="86"/>
  <c r="AY800" i="86" s="1"/>
  <c r="BE800" i="86" s="1"/>
  <c r="AC800" i="86"/>
  <c r="AA807" i="86"/>
  <c r="AC807" i="86"/>
  <c r="O842" i="86"/>
  <c r="V842" i="86" s="1"/>
  <c r="AB842" i="86"/>
  <c r="AF842" i="86" s="1"/>
  <c r="AC842" i="86"/>
  <c r="AD848" i="86"/>
  <c r="AC848" i="86"/>
  <c r="BF851" i="86"/>
  <c r="BG851" i="86"/>
  <c r="BI851" i="86" s="1"/>
  <c r="AA867" i="86"/>
  <c r="AC867" i="86"/>
  <c r="BF872" i="86"/>
  <c r="BG872" i="86"/>
  <c r="BI872" i="86" s="1"/>
  <c r="AC876" i="86"/>
  <c r="AB876" i="86"/>
  <c r="AF876" i="86" s="1"/>
  <c r="AC882" i="86"/>
  <c r="AB882" i="86"/>
  <c r="AF882" i="86" s="1"/>
  <c r="BF911" i="86"/>
  <c r="BG911" i="86"/>
  <c r="BI911" i="86" s="1"/>
  <c r="O940" i="86"/>
  <c r="U940" i="86" s="1"/>
  <c r="O805" i="86"/>
  <c r="P805" i="86" s="1"/>
  <c r="BA805" i="86" s="1"/>
  <c r="AV822" i="86"/>
  <c r="AY822" i="86" s="1"/>
  <c r="AA822" i="86"/>
  <c r="O833" i="86"/>
  <c r="O849" i="86"/>
  <c r="T849" i="86" s="1"/>
  <c r="AV849" i="86"/>
  <c r="AY849" i="86" s="1"/>
  <c r="AV854" i="86"/>
  <c r="AY854" i="86" s="1"/>
  <c r="AV858" i="86"/>
  <c r="AX858" i="86" s="1"/>
  <c r="BH858" i="86" s="1"/>
  <c r="AA858" i="86"/>
  <c r="BG863" i="86"/>
  <c r="BI863" i="86" s="1"/>
  <c r="BF870" i="86"/>
  <c r="BG870" i="86"/>
  <c r="BI870" i="86" s="1"/>
  <c r="AV870" i="86"/>
  <c r="AY870" i="86" s="1"/>
  <c r="AV873" i="86"/>
  <c r="AX873" i="86" s="1"/>
  <c r="BF884" i="86"/>
  <c r="BG884" i="86"/>
  <c r="BI884" i="86" s="1"/>
  <c r="AV887" i="86"/>
  <c r="AY887" i="86" s="1"/>
  <c r="BE887" i="86" s="1"/>
  <c r="BF888" i="86"/>
  <c r="BG888" i="86"/>
  <c r="BI888" i="86" s="1"/>
  <c r="O889" i="86"/>
  <c r="W889" i="86" s="1"/>
  <c r="O894" i="86"/>
  <c r="V894" i="86" s="1"/>
  <c r="O895" i="86"/>
  <c r="W895" i="86" s="1"/>
  <c r="O905" i="86"/>
  <c r="AV983" i="86"/>
  <c r="AB983" i="86"/>
  <c r="AF983" i="86" s="1"/>
  <c r="AC983" i="86"/>
  <c r="AA983" i="86"/>
  <c r="AB1004" i="86"/>
  <c r="AF1004" i="86" s="1"/>
  <c r="AD1004" i="86"/>
  <c r="AV806" i="86"/>
  <c r="AY806" i="86" s="1"/>
  <c r="BE806" i="86" s="1"/>
  <c r="BG809" i="86"/>
  <c r="BI809" i="86" s="1"/>
  <c r="O813" i="86"/>
  <c r="S813" i="86" s="1"/>
  <c r="AV813" i="86"/>
  <c r="AX813" i="86" s="1"/>
  <c r="AB813" i="86"/>
  <c r="AF813" i="86" s="1"/>
  <c r="O847" i="86"/>
  <c r="BF849" i="86"/>
  <c r="BG849" i="86"/>
  <c r="BI849" i="86" s="1"/>
  <c r="AV851" i="86"/>
  <c r="AY851" i="86" s="1"/>
  <c r="BE851" i="86" s="1"/>
  <c r="AV866" i="86"/>
  <c r="AA866" i="86"/>
  <c r="AV868" i="86"/>
  <c r="AY868" i="86" s="1"/>
  <c r="BE868" i="86" s="1"/>
  <c r="AA868" i="86"/>
  <c r="BG869" i="86"/>
  <c r="BI869" i="86" s="1"/>
  <c r="O873" i="86"/>
  <c r="Q873" i="86" s="1"/>
  <c r="O887" i="86"/>
  <c r="U887" i="86" s="1"/>
  <c r="BG889" i="86"/>
  <c r="BI889" i="86" s="1"/>
  <c r="BF889" i="86"/>
  <c r="O901" i="86"/>
  <c r="V901" i="86" s="1"/>
  <c r="AV906" i="86"/>
  <c r="AA906" i="86"/>
  <c r="O912" i="86"/>
  <c r="O948" i="86"/>
  <c r="T948" i="86" s="1"/>
  <c r="AD948" i="86"/>
  <c r="AF948" i="86"/>
  <c r="AV984" i="86"/>
  <c r="AY984" i="86" s="1"/>
  <c r="BE984" i="86" s="1"/>
  <c r="AC984" i="86"/>
  <c r="O986" i="86"/>
  <c r="S986" i="86" s="1"/>
  <c r="AV986" i="86"/>
  <c r="AY986" i="86" s="1"/>
  <c r="AD986" i="86"/>
  <c r="AB990" i="86"/>
  <c r="AF990" i="86" s="1"/>
  <c r="AA990" i="86"/>
  <c r="BG1004" i="86"/>
  <c r="BI1004" i="86" s="1"/>
  <c r="BF1004" i="86"/>
  <c r="AF1016" i="86"/>
  <c r="AD1016" i="86"/>
  <c r="O1053" i="86"/>
  <c r="W1053" i="86" s="1"/>
  <c r="O924" i="86"/>
  <c r="R924" i="86" s="1"/>
  <c r="AV924" i="86"/>
  <c r="BF925" i="86"/>
  <c r="O935" i="86"/>
  <c r="T935" i="86" s="1"/>
  <c r="AV935" i="86"/>
  <c r="AY935" i="86" s="1"/>
  <c r="BE935" i="86" s="1"/>
  <c r="O939" i="86"/>
  <c r="S939" i="86" s="1"/>
  <c r="AV939" i="86"/>
  <c r="AY939" i="86" s="1"/>
  <c r="BE939" i="86" s="1"/>
  <c r="O954" i="86"/>
  <c r="V954" i="86" s="1"/>
  <c r="BG987" i="86"/>
  <c r="BI987" i="86" s="1"/>
  <c r="BF987" i="86"/>
  <c r="O820" i="86"/>
  <c r="O824" i="86"/>
  <c r="Q824" i="86" s="1"/>
  <c r="O859" i="86"/>
  <c r="T859" i="86" s="1"/>
  <c r="O862" i="86"/>
  <c r="U862" i="86" s="1"/>
  <c r="O863" i="86"/>
  <c r="S863" i="86" s="1"/>
  <c r="O870" i="86"/>
  <c r="P870" i="86" s="1"/>
  <c r="BA870" i="86" s="1"/>
  <c r="O879" i="86"/>
  <c r="T879" i="86" s="1"/>
  <c r="O886" i="86"/>
  <c r="V886" i="86" s="1"/>
  <c r="AZ886" i="86"/>
  <c r="BG895" i="86"/>
  <c r="BI895" i="86" s="1"/>
  <c r="O897" i="86"/>
  <c r="U897" i="86" s="1"/>
  <c r="O903" i="86"/>
  <c r="P903" i="86" s="1"/>
  <c r="BA903" i="86" s="1"/>
  <c r="O915" i="86"/>
  <c r="S915" i="86" s="1"/>
  <c r="O916" i="86"/>
  <c r="W916" i="86" s="1"/>
  <c r="O919" i="86"/>
  <c r="V919" i="86" s="1"/>
  <c r="AV919" i="86"/>
  <c r="AY919" i="86" s="1"/>
  <c r="BE919" i="86" s="1"/>
  <c r="O926" i="86"/>
  <c r="W926" i="86" s="1"/>
  <c r="AV926" i="86"/>
  <c r="AY926" i="86" s="1"/>
  <c r="AB926" i="86"/>
  <c r="AF926" i="86" s="1"/>
  <c r="O934" i="86"/>
  <c r="V934" i="86" s="1"/>
  <c r="AA935" i="86"/>
  <c r="O938" i="86"/>
  <c r="T938" i="86" s="1"/>
  <c r="AA939" i="86"/>
  <c r="O943" i="86"/>
  <c r="R943" i="86" s="1"/>
  <c r="AV943" i="86"/>
  <c r="AX943" i="86" s="1"/>
  <c r="BH943" i="86" s="1"/>
  <c r="AC943" i="86"/>
  <c r="BF960" i="86"/>
  <c r="BG960" i="86"/>
  <c r="BI960" i="86" s="1"/>
  <c r="AV962" i="86"/>
  <c r="AX962" i="86" s="1"/>
  <c r="AD965" i="86"/>
  <c r="O966" i="86"/>
  <c r="T966" i="86" s="1"/>
  <c r="AB985" i="86"/>
  <c r="AF985" i="86" s="1"/>
  <c r="BG985" i="86"/>
  <c r="BI985" i="86" s="1"/>
  <c r="AB997" i="86"/>
  <c r="AF997" i="86" s="1"/>
  <c r="O998" i="86"/>
  <c r="W998" i="86" s="1"/>
  <c r="O1005" i="86"/>
  <c r="R1005" i="86" s="1"/>
  <c r="AB1007" i="86"/>
  <c r="AF1007" i="86" s="1"/>
  <c r="AB1031" i="86"/>
  <c r="AF1031" i="86" s="1"/>
  <c r="O1035" i="86"/>
  <c r="P1035" i="86" s="1"/>
  <c r="BA1035" i="86" s="1"/>
  <c r="O1049" i="86"/>
  <c r="P1049" i="86" s="1"/>
  <c r="BA1049" i="86" s="1"/>
  <c r="AV1049" i="86"/>
  <c r="AB1049" i="86"/>
  <c r="AF1049" i="86" s="1"/>
  <c r="BG930" i="86"/>
  <c r="BI930" i="86" s="1"/>
  <c r="O936" i="86"/>
  <c r="T936" i="86" s="1"/>
  <c r="BG937" i="86"/>
  <c r="BI937" i="86" s="1"/>
  <c r="O967" i="86"/>
  <c r="S967" i="86" s="1"/>
  <c r="O983" i="86"/>
  <c r="P983" i="86" s="1"/>
  <c r="O1000" i="86"/>
  <c r="Q1000" i="86" s="1"/>
  <c r="O1007" i="86"/>
  <c r="Q1007" i="86" s="1"/>
  <c r="O1045" i="86"/>
  <c r="U1045" i="86" s="1"/>
  <c r="BG1054" i="86"/>
  <c r="BI1054" i="86" s="1"/>
  <c r="AY109" i="86"/>
  <c r="BE109" i="86" s="1"/>
  <c r="AX109" i="86"/>
  <c r="AY53" i="86"/>
  <c r="BE53" i="86" s="1"/>
  <c r="AX53" i="86"/>
  <c r="AY81" i="86"/>
  <c r="BE81" i="86" s="1"/>
  <c r="AX81" i="86"/>
  <c r="AY95" i="86"/>
  <c r="BE95" i="86" s="1"/>
  <c r="AX95" i="86"/>
  <c r="AY61" i="86"/>
  <c r="BE61" i="86" s="1"/>
  <c r="AX61" i="86"/>
  <c r="AB59" i="86"/>
  <c r="AF59" i="86" s="1"/>
  <c r="AA59" i="86"/>
  <c r="AB104" i="86"/>
  <c r="AF104" i="86" s="1"/>
  <c r="AA104" i="86"/>
  <c r="AZ112" i="86"/>
  <c r="O112" i="86"/>
  <c r="AZ123" i="86"/>
  <c r="O123" i="86"/>
  <c r="AZ142" i="86"/>
  <c r="O142" i="86"/>
  <c r="AZ153" i="86"/>
  <c r="O153" i="86"/>
  <c r="BH18" i="86"/>
  <c r="BG25" i="86"/>
  <c r="BI25" i="86" s="1"/>
  <c r="AB33" i="86"/>
  <c r="AB45" i="86"/>
  <c r="AF45" i="86" s="1"/>
  <c r="BG47" i="86"/>
  <c r="BI47" i="86" s="1"/>
  <c r="AZ62" i="86"/>
  <c r="AZ73" i="86"/>
  <c r="AY88" i="86"/>
  <c r="AB93" i="86"/>
  <c r="AF93" i="86" s="1"/>
  <c r="AA93" i="86"/>
  <c r="BF95" i="86"/>
  <c r="BG13" i="86"/>
  <c r="AY18" i="86"/>
  <c r="AB35" i="86"/>
  <c r="AF35" i="86" s="1"/>
  <c r="AX35" i="86"/>
  <c r="BH35" i="86" s="1"/>
  <c r="O46" i="86"/>
  <c r="BF51" i="86"/>
  <c r="AZ54" i="86"/>
  <c r="O56" i="86"/>
  <c r="AB57" i="86"/>
  <c r="AF57" i="86" s="1"/>
  <c r="AA57" i="86"/>
  <c r="AC59" i="86"/>
  <c r="AZ60" i="86"/>
  <c r="AB65" i="86"/>
  <c r="AF65" i="86" s="1"/>
  <c r="AA65" i="86"/>
  <c r="AC67" i="86"/>
  <c r="AZ68" i="86"/>
  <c r="AB74" i="86"/>
  <c r="AF74" i="86" s="1"/>
  <c r="AA74" i="86"/>
  <c r="AC79" i="86"/>
  <c r="BF79" i="86"/>
  <c r="AZ85" i="86"/>
  <c r="O87" i="86"/>
  <c r="AB88" i="86"/>
  <c r="AF88" i="86" s="1"/>
  <c r="AA88" i="86"/>
  <c r="AX88" i="86"/>
  <c r="AC93" i="86"/>
  <c r="BF93" i="86"/>
  <c r="AZ99" i="86"/>
  <c r="O101" i="86"/>
  <c r="AB102" i="86"/>
  <c r="AF102" i="86" s="1"/>
  <c r="AA102" i="86"/>
  <c r="AC104" i="86"/>
  <c r="BF104" i="86"/>
  <c r="AZ114" i="86"/>
  <c r="O114" i="86"/>
  <c r="AZ125" i="86"/>
  <c r="O125" i="86"/>
  <c r="S126" i="86"/>
  <c r="AZ144" i="86"/>
  <c r="O144" i="86"/>
  <c r="BE157" i="86"/>
  <c r="AY158" i="86"/>
  <c r="AX158" i="86"/>
  <c r="AY165" i="86"/>
  <c r="AX165" i="86"/>
  <c r="BG35" i="86"/>
  <c r="BI35" i="86" s="1"/>
  <c r="U50" i="86"/>
  <c r="AY57" i="86"/>
  <c r="AB67" i="86"/>
  <c r="AF67" i="86" s="1"/>
  <c r="AA67" i="86"/>
  <c r="AY74" i="86"/>
  <c r="AB79" i="86"/>
  <c r="AF79" i="86" s="1"/>
  <c r="AA79" i="86"/>
  <c r="AY102" i="86"/>
  <c r="AA21" i="86"/>
  <c r="O22" i="86"/>
  <c r="AB25" i="86"/>
  <c r="AA33" i="86"/>
  <c r="O34" i="86"/>
  <c r="BG39" i="86"/>
  <c r="BI39" i="86" s="1"/>
  <c r="AA45" i="86"/>
  <c r="AB47" i="86"/>
  <c r="AF47" i="86" s="1"/>
  <c r="AC51" i="86"/>
  <c r="AB13" i="86"/>
  <c r="AX13" i="86"/>
  <c r="BH13" i="86" s="1"/>
  <c r="AD17" i="86"/>
  <c r="O21" i="86"/>
  <c r="AC21" i="86"/>
  <c r="BF21" i="86"/>
  <c r="AA25" i="86"/>
  <c r="AB27" i="86"/>
  <c r="AF27" i="86" s="1"/>
  <c r="AD31" i="86"/>
  <c r="O33" i="86"/>
  <c r="AC33" i="86"/>
  <c r="BF33" i="86"/>
  <c r="AA35" i="86"/>
  <c r="AY35" i="86"/>
  <c r="BE35" i="86" s="1"/>
  <c r="AB39" i="86"/>
  <c r="AF39" i="86" s="1"/>
  <c r="AD41" i="86"/>
  <c r="O45" i="86"/>
  <c r="AC45" i="86"/>
  <c r="BF45" i="86"/>
  <c r="AA47" i="86"/>
  <c r="AB49" i="86"/>
  <c r="BF49" i="86"/>
  <c r="AD51" i="86"/>
  <c r="O55" i="86"/>
  <c r="AB55" i="86"/>
  <c r="AA55" i="86"/>
  <c r="AC57" i="86"/>
  <c r="BF57" i="86"/>
  <c r="BH57" i="86" s="1"/>
  <c r="AD59" i="86"/>
  <c r="O63" i="86"/>
  <c r="AB63" i="86"/>
  <c r="AA63" i="86"/>
  <c r="BF63" i="86"/>
  <c r="BG65" i="86"/>
  <c r="BI65" i="86" s="1"/>
  <c r="AC65" i="86"/>
  <c r="AD67" i="86"/>
  <c r="AC74" i="86"/>
  <c r="BF74" i="86"/>
  <c r="BH74" i="86" s="1"/>
  <c r="AD79" i="86"/>
  <c r="O86" i="86"/>
  <c r="AB86" i="86"/>
  <c r="AA86" i="86"/>
  <c r="AC88" i="86"/>
  <c r="BF88" i="86"/>
  <c r="AD93" i="86"/>
  <c r="O100" i="86"/>
  <c r="AB100" i="86"/>
  <c r="AA100" i="86"/>
  <c r="AC102" i="86"/>
  <c r="BF102" i="86"/>
  <c r="BH102" i="86" s="1"/>
  <c r="AD104" i="86"/>
  <c r="AZ119" i="86"/>
  <c r="O119" i="86"/>
  <c r="AY124" i="86"/>
  <c r="AX124" i="86"/>
  <c r="AZ127" i="86"/>
  <c r="O127" i="86"/>
  <c r="W131" i="86"/>
  <c r="S131" i="86"/>
  <c r="V131" i="86"/>
  <c r="R131" i="86"/>
  <c r="U131" i="86"/>
  <c r="Q131" i="86"/>
  <c r="T131" i="86"/>
  <c r="AZ146" i="86"/>
  <c r="O146" i="86"/>
  <c r="AY154" i="86"/>
  <c r="AX154" i="86"/>
  <c r="AB21" i="86"/>
  <c r="AB51" i="86"/>
  <c r="AF51" i="86" s="1"/>
  <c r="AA51" i="86"/>
  <c r="BF53" i="86"/>
  <c r="BH65" i="86"/>
  <c r="AY65" i="86"/>
  <c r="BF81" i="86"/>
  <c r="BG109" i="86"/>
  <c r="BI109" i="86" s="1"/>
  <c r="BF109" i="86"/>
  <c r="BG27" i="86"/>
  <c r="BI27" i="86" s="1"/>
  <c r="AY13" i="86"/>
  <c r="AB17" i="86"/>
  <c r="AD21" i="86"/>
  <c r="AV21" i="86"/>
  <c r="O25" i="86"/>
  <c r="AC25" i="86"/>
  <c r="AB31" i="86"/>
  <c r="AD33" i="86"/>
  <c r="AV33" i="86"/>
  <c r="O35" i="86"/>
  <c r="AC35" i="86"/>
  <c r="AB41" i="86"/>
  <c r="AD45" i="86"/>
  <c r="AV45" i="86"/>
  <c r="O47" i="86"/>
  <c r="AC47" i="86"/>
  <c r="AV51" i="86"/>
  <c r="O53" i="86"/>
  <c r="AB53" i="86"/>
  <c r="AF53" i="86" s="1"/>
  <c r="AA53" i="86"/>
  <c r="BF55" i="86"/>
  <c r="AD57" i="86"/>
  <c r="AV59" i="86"/>
  <c r="O61" i="86"/>
  <c r="AB61" i="86"/>
  <c r="AA61" i="86"/>
  <c r="BF61" i="86"/>
  <c r="AD65" i="86"/>
  <c r="AV67" i="86"/>
  <c r="O69" i="86"/>
  <c r="AB69" i="86"/>
  <c r="AA69" i="86"/>
  <c r="BF69" i="86"/>
  <c r="AD74" i="86"/>
  <c r="AV79" i="86"/>
  <c r="O81" i="86"/>
  <c r="AB81" i="86"/>
  <c r="AF81" i="86" s="1"/>
  <c r="AA81" i="86"/>
  <c r="BF86" i="86"/>
  <c r="AD88" i="86"/>
  <c r="AV93" i="86"/>
  <c r="O95" i="86"/>
  <c r="AB95" i="86"/>
  <c r="AA95" i="86"/>
  <c r="BF100" i="86"/>
  <c r="AD102" i="86"/>
  <c r="AV104" i="86"/>
  <c r="O109" i="86"/>
  <c r="AB109" i="86"/>
  <c r="AF109" i="86" s="1"/>
  <c r="AA109" i="86"/>
  <c r="AZ110" i="86"/>
  <c r="O110" i="86"/>
  <c r="AZ121" i="86"/>
  <c r="O121" i="86"/>
  <c r="AZ132" i="86"/>
  <c r="O132" i="86"/>
  <c r="AZ148" i="86"/>
  <c r="O148" i="86"/>
  <c r="AY163" i="86"/>
  <c r="AX163" i="86"/>
  <c r="AY167" i="86"/>
  <c r="AX167" i="86"/>
  <c r="AD111" i="86"/>
  <c r="BF111" i="86"/>
  <c r="AD113" i="86"/>
  <c r="BF113" i="86"/>
  <c r="AD115" i="86"/>
  <c r="BF115" i="86"/>
  <c r="AD120" i="86"/>
  <c r="BF120" i="86"/>
  <c r="AD122" i="86"/>
  <c r="BF122" i="86"/>
  <c r="AD124" i="86"/>
  <c r="BF124" i="86"/>
  <c r="AD126" i="86"/>
  <c r="BF126" i="86"/>
  <c r="AD131" i="86"/>
  <c r="BF131" i="86"/>
  <c r="AD133" i="86"/>
  <c r="BF133" i="86"/>
  <c r="AD143" i="86"/>
  <c r="BF143" i="86"/>
  <c r="AD145" i="86"/>
  <c r="BF145" i="86"/>
  <c r="AD147" i="86"/>
  <c r="BF147" i="86"/>
  <c r="AD152" i="86"/>
  <c r="BF152" i="86"/>
  <c r="AD154" i="86"/>
  <c r="BF154" i="86"/>
  <c r="O155" i="86"/>
  <c r="AD156" i="86"/>
  <c r="BF156" i="86"/>
  <c r="O157" i="86"/>
  <c r="AD158" i="86"/>
  <c r="BF158" i="86"/>
  <c r="AD163" i="86"/>
  <c r="BF163" i="86"/>
  <c r="AF164" i="86"/>
  <c r="AD165" i="86"/>
  <c r="BF165" i="86"/>
  <c r="AD167" i="86"/>
  <c r="BF167" i="86"/>
  <c r="AB171" i="86"/>
  <c r="AF171" i="86" s="1"/>
  <c r="BG175" i="86"/>
  <c r="BI175" i="86" s="1"/>
  <c r="AB185" i="86"/>
  <c r="AF185" i="86" s="1"/>
  <c r="BG187" i="86"/>
  <c r="BI187" i="86" s="1"/>
  <c r="AX199" i="86"/>
  <c r="BH199" i="86" s="1"/>
  <c r="BE213" i="86"/>
  <c r="AY336" i="86"/>
  <c r="BE336" i="86" s="1"/>
  <c r="AX336" i="86"/>
  <c r="AY344" i="86"/>
  <c r="BE344" i="86" s="1"/>
  <c r="AX344" i="86"/>
  <c r="AA111" i="86"/>
  <c r="AA113" i="86"/>
  <c r="AA115" i="86"/>
  <c r="AA120" i="86"/>
  <c r="AA122" i="86"/>
  <c r="AA124" i="86"/>
  <c r="AA126" i="86"/>
  <c r="AA131" i="86"/>
  <c r="AA133" i="86"/>
  <c r="AA143" i="86"/>
  <c r="AA145" i="86"/>
  <c r="AA147" i="86"/>
  <c r="AA152" i="86"/>
  <c r="AA154" i="86"/>
  <c r="AA156" i="86"/>
  <c r="AA158" i="86"/>
  <c r="BG158" i="86"/>
  <c r="BI158" i="86" s="1"/>
  <c r="AA163" i="86"/>
  <c r="BG163" i="86"/>
  <c r="BI163" i="86" s="1"/>
  <c r="AA165" i="86"/>
  <c r="BG165" i="86"/>
  <c r="BI165" i="86" s="1"/>
  <c r="AA167" i="86"/>
  <c r="BG167" i="86"/>
  <c r="BI167" i="86" s="1"/>
  <c r="AA171" i="86"/>
  <c r="O172" i="86"/>
  <c r="AB175" i="86"/>
  <c r="AF175" i="86" s="1"/>
  <c r="BG177" i="86"/>
  <c r="BI177" i="86" s="1"/>
  <c r="AA185" i="86"/>
  <c r="O186" i="86"/>
  <c r="AB187" i="86"/>
  <c r="AF187" i="86" s="1"/>
  <c r="BG189" i="86"/>
  <c r="BI189" i="86" s="1"/>
  <c r="AX197" i="86"/>
  <c r="BH197" i="86" s="1"/>
  <c r="AY199" i="86"/>
  <c r="AX246" i="86"/>
  <c r="BH246" i="86" s="1"/>
  <c r="AY332" i="86"/>
  <c r="BE332" i="86" s="1"/>
  <c r="AX332" i="86"/>
  <c r="AD16" i="86"/>
  <c r="AD18" i="86"/>
  <c r="AD22" i="86"/>
  <c r="AD26" i="86"/>
  <c r="AD28" i="86"/>
  <c r="AD32" i="86"/>
  <c r="AD34" i="86"/>
  <c r="AD36" i="86"/>
  <c r="AD40" i="86"/>
  <c r="AD42" i="86"/>
  <c r="AD46" i="86"/>
  <c r="AD48" i="86"/>
  <c r="AD50" i="86"/>
  <c r="AD52" i="86"/>
  <c r="AD54" i="86"/>
  <c r="AD56" i="86"/>
  <c r="AD58" i="86"/>
  <c r="AD60" i="86"/>
  <c r="AD62" i="86"/>
  <c r="AD64" i="86"/>
  <c r="AD66" i="86"/>
  <c r="AD68" i="86"/>
  <c r="AD73" i="86"/>
  <c r="AD78" i="86"/>
  <c r="AD80" i="86"/>
  <c r="AD85" i="86"/>
  <c r="AD87" i="86"/>
  <c r="AD92" i="86"/>
  <c r="AD94" i="86"/>
  <c r="AD99" i="86"/>
  <c r="AD101" i="86"/>
  <c r="AD103" i="86"/>
  <c r="AD105" i="86"/>
  <c r="AD110" i="86"/>
  <c r="AB111" i="86"/>
  <c r="AF111" i="86" s="1"/>
  <c r="AD112" i="86"/>
  <c r="AB113" i="86"/>
  <c r="AD114" i="86"/>
  <c r="AB115" i="86"/>
  <c r="AF115" i="86" s="1"/>
  <c r="AD119" i="86"/>
  <c r="AB120" i="86"/>
  <c r="AD121" i="86"/>
  <c r="AB122" i="86"/>
  <c r="AF122" i="86" s="1"/>
  <c r="AD123" i="86"/>
  <c r="AB124" i="86"/>
  <c r="AD125" i="86"/>
  <c r="AB126" i="86"/>
  <c r="AF126" i="86" s="1"/>
  <c r="AD127" i="86"/>
  <c r="AB131" i="86"/>
  <c r="AD132" i="86"/>
  <c r="AB133" i="86"/>
  <c r="AF133" i="86" s="1"/>
  <c r="AD142" i="86"/>
  <c r="AB143" i="86"/>
  <c r="AD144" i="86"/>
  <c r="AB145" i="86"/>
  <c r="AF145" i="86" s="1"/>
  <c r="AD146" i="86"/>
  <c r="AB147" i="86"/>
  <c r="AD148" i="86"/>
  <c r="AB152" i="86"/>
  <c r="AF152" i="86" s="1"/>
  <c r="AD153" i="86"/>
  <c r="AB154" i="86"/>
  <c r="AD155" i="86"/>
  <c r="AB156" i="86"/>
  <c r="AD157" i="86"/>
  <c r="AX157" i="86"/>
  <c r="BH157" i="86" s="1"/>
  <c r="AB158" i="86"/>
  <c r="AD162" i="86"/>
  <c r="AB163" i="86"/>
  <c r="AF163" i="86" s="1"/>
  <c r="AD164" i="86"/>
  <c r="AB165" i="86"/>
  <c r="AF165" i="86" s="1"/>
  <c r="AD166" i="86"/>
  <c r="AB167" i="86"/>
  <c r="AC171" i="86"/>
  <c r="AA175" i="86"/>
  <c r="AB177" i="86"/>
  <c r="AD181" i="86"/>
  <c r="O185" i="86"/>
  <c r="AC185" i="86"/>
  <c r="BF185" i="86"/>
  <c r="AA187" i="86"/>
  <c r="AB189" i="86"/>
  <c r="AF189" i="86" s="1"/>
  <c r="O194" i="86"/>
  <c r="O195" i="86"/>
  <c r="AY197" i="86"/>
  <c r="O202" i="86"/>
  <c r="O203" i="86"/>
  <c r="AX204" i="86"/>
  <c r="BH204" i="86" s="1"/>
  <c r="O210" i="86"/>
  <c r="O211" i="86"/>
  <c r="O212" i="86"/>
  <c r="O231" i="86"/>
  <c r="O234" i="86"/>
  <c r="AX234" i="86"/>
  <c r="O241" i="86"/>
  <c r="O242" i="86"/>
  <c r="AY246" i="86"/>
  <c r="O248" i="86"/>
  <c r="P264" i="86"/>
  <c r="AY334" i="86"/>
  <c r="AX334" i="86"/>
  <c r="AY340" i="86"/>
  <c r="AX340" i="86"/>
  <c r="AC158" i="86"/>
  <c r="AC163" i="86"/>
  <c r="AC165" i="86"/>
  <c r="AC167" i="86"/>
  <c r="AD171" i="86"/>
  <c r="AV171" i="86"/>
  <c r="O175" i="86"/>
  <c r="AC175" i="86"/>
  <c r="AB181" i="86"/>
  <c r="AD185" i="86"/>
  <c r="AV185" i="86"/>
  <c r="O187" i="86"/>
  <c r="AC187" i="86"/>
  <c r="O193" i="86"/>
  <c r="AX193" i="86"/>
  <c r="BH193" i="86" s="1"/>
  <c r="BE193" i="86"/>
  <c r="O200" i="86"/>
  <c r="O201" i="86"/>
  <c r="AX201" i="86"/>
  <c r="BH201" i="86" s="1"/>
  <c r="BE201" i="86"/>
  <c r="O208" i="86"/>
  <c r="O209" i="86"/>
  <c r="O213" i="86"/>
  <c r="AX213" i="86"/>
  <c r="O214" i="86"/>
  <c r="O229" i="86"/>
  <c r="O230" i="86"/>
  <c r="AX230" i="86"/>
  <c r="BH230" i="86" s="1"/>
  <c r="BE230" i="86"/>
  <c r="O239" i="86"/>
  <c r="O240" i="86"/>
  <c r="AX240" i="86"/>
  <c r="BH240" i="86" s="1"/>
  <c r="BE240" i="86"/>
  <c r="AD172" i="86"/>
  <c r="AD176" i="86"/>
  <c r="AD178" i="86"/>
  <c r="AD184" i="86"/>
  <c r="AD186" i="86"/>
  <c r="AD188" i="86"/>
  <c r="AD192" i="86"/>
  <c r="AB193" i="86"/>
  <c r="AF193" i="86" s="1"/>
  <c r="AD194" i="86"/>
  <c r="AB195" i="86"/>
  <c r="AF195" i="86" s="1"/>
  <c r="AD196" i="86"/>
  <c r="AB197" i="86"/>
  <c r="AF197" i="86" s="1"/>
  <c r="AD198" i="86"/>
  <c r="AB199" i="86"/>
  <c r="AF199" i="86" s="1"/>
  <c r="AD200" i="86"/>
  <c r="AB201" i="86"/>
  <c r="AF201" i="86" s="1"/>
  <c r="AD202" i="86"/>
  <c r="AB203" i="86"/>
  <c r="AF203" i="86" s="1"/>
  <c r="AD204" i="86"/>
  <c r="AB205" i="86"/>
  <c r="AF205" i="86" s="1"/>
  <c r="AD206" i="86"/>
  <c r="AB207" i="86"/>
  <c r="AF207" i="86" s="1"/>
  <c r="AD208" i="86"/>
  <c r="AB209" i="86"/>
  <c r="AF209" i="86" s="1"/>
  <c r="AD210" i="86"/>
  <c r="AB211" i="86"/>
  <c r="AF211" i="86" s="1"/>
  <c r="AD212" i="86"/>
  <c r="AB213" i="86"/>
  <c r="AF213" i="86" s="1"/>
  <c r="AD214" i="86"/>
  <c r="AB215" i="86"/>
  <c r="AF215" i="86" s="1"/>
  <c r="AD216" i="86"/>
  <c r="AB226" i="86"/>
  <c r="AF226" i="86" s="1"/>
  <c r="AD227" i="86"/>
  <c r="AB228" i="86"/>
  <c r="AF228" i="86" s="1"/>
  <c r="AD229" i="86"/>
  <c r="AB230" i="86"/>
  <c r="AF230" i="86" s="1"/>
  <c r="AD231" i="86"/>
  <c r="AB234" i="86"/>
  <c r="AF234" i="86" s="1"/>
  <c r="AD235" i="86"/>
  <c r="AB236" i="86"/>
  <c r="AF236" i="86" s="1"/>
  <c r="AD237" i="86"/>
  <c r="AB238" i="86"/>
  <c r="AF238" i="86" s="1"/>
  <c r="AD239" i="86"/>
  <c r="AB240" i="86"/>
  <c r="AF240" i="86" s="1"/>
  <c r="AD241" i="86"/>
  <c r="AB242" i="86"/>
  <c r="AF242" i="86" s="1"/>
  <c r="AD245" i="86"/>
  <c r="AB246" i="86"/>
  <c r="AF246" i="86" s="1"/>
  <c r="AD247" i="86"/>
  <c r="AB248" i="86"/>
  <c r="AF248" i="86" s="1"/>
  <c r="AD251" i="86"/>
  <c r="AB254" i="86"/>
  <c r="AF254" i="86" s="1"/>
  <c r="AD255" i="86"/>
  <c r="AB256" i="86"/>
  <c r="AF256" i="86" s="1"/>
  <c r="AD259" i="86"/>
  <c r="AB260" i="86"/>
  <c r="AF260" i="86" s="1"/>
  <c r="AD261" i="86"/>
  <c r="AB262" i="86"/>
  <c r="AF262" i="86" s="1"/>
  <c r="AD263" i="86"/>
  <c r="AB264" i="86"/>
  <c r="AF264" i="86" s="1"/>
  <c r="AD265" i="86"/>
  <c r="AB266" i="86"/>
  <c r="AF266" i="86" s="1"/>
  <c r="AD267" i="86"/>
  <c r="AB268" i="86"/>
  <c r="AF268" i="86" s="1"/>
  <c r="AD269" i="86"/>
  <c r="AB270" i="86"/>
  <c r="AF270" i="86" s="1"/>
  <c r="AD271" i="86"/>
  <c r="AB272" i="86"/>
  <c r="AF272" i="86" s="1"/>
  <c r="AD273" i="86"/>
  <c r="AB274" i="86"/>
  <c r="AF274" i="86" s="1"/>
  <c r="AD275" i="86"/>
  <c r="AB276" i="86"/>
  <c r="AF276" i="86" s="1"/>
  <c r="AD277" i="86"/>
  <c r="AB278" i="86"/>
  <c r="AF278" i="86" s="1"/>
  <c r="AD279" i="86"/>
  <c r="AB280" i="86"/>
  <c r="AF280" i="86" s="1"/>
  <c r="BH280" i="86"/>
  <c r="AD281" i="86"/>
  <c r="AB282" i="86"/>
  <c r="AF282" i="86" s="1"/>
  <c r="AD283" i="86"/>
  <c r="AB284" i="86"/>
  <c r="AF284" i="86" s="1"/>
  <c r="AD285" i="86"/>
  <c r="AB286" i="86"/>
  <c r="AF286" i="86"/>
  <c r="AJ286" i="86"/>
  <c r="AN286" i="86"/>
  <c r="AD287" i="86"/>
  <c r="AH287" i="86"/>
  <c r="AB288" i="86"/>
  <c r="AF288" i="86"/>
  <c r="AJ288" i="86"/>
  <c r="AN288" i="86"/>
  <c r="AD289" i="86"/>
  <c r="AH289" i="86"/>
  <c r="AB290" i="86"/>
  <c r="AF290" i="86"/>
  <c r="AJ290" i="86"/>
  <c r="AN290" i="86"/>
  <c r="AD291" i="86"/>
  <c r="AH291" i="86"/>
  <c r="AB292" i="86"/>
  <c r="AF292" i="86"/>
  <c r="AJ292" i="86"/>
  <c r="AN292" i="86"/>
  <c r="AD293" i="86"/>
  <c r="AH293" i="86"/>
  <c r="AB294" i="86"/>
  <c r="AF294" i="86"/>
  <c r="AJ294" i="86"/>
  <c r="AN294" i="86"/>
  <c r="AD295" i="86"/>
  <c r="AH295" i="86"/>
  <c r="AB296" i="86"/>
  <c r="AF296" i="86"/>
  <c r="AJ296" i="86"/>
  <c r="AN296" i="86"/>
  <c r="AD297" i="86"/>
  <c r="AH297" i="86"/>
  <c r="AB298" i="86"/>
  <c r="AF298" i="86"/>
  <c r="AJ298" i="86"/>
  <c r="AN298" i="86"/>
  <c r="AD299" i="86"/>
  <c r="AH299" i="86"/>
  <c r="AB300" i="86"/>
  <c r="AF300" i="86"/>
  <c r="AJ300" i="86"/>
  <c r="AN300" i="86"/>
  <c r="AD301" i="86"/>
  <c r="AH301" i="86"/>
  <c r="AB302" i="86"/>
  <c r="AF302" i="86"/>
  <c r="AJ302" i="86"/>
  <c r="AN302" i="86"/>
  <c r="AD303" i="86"/>
  <c r="AH303" i="86"/>
  <c r="AB304" i="86"/>
  <c r="AF304" i="86"/>
  <c r="AJ304" i="86"/>
  <c r="AN304" i="86"/>
  <c r="AD305" i="86"/>
  <c r="AH305" i="86"/>
  <c r="AL305" i="86"/>
  <c r="AD307" i="86"/>
  <c r="AH307" i="86"/>
  <c r="AL307" i="86"/>
  <c r="AD312" i="86"/>
  <c r="AD316" i="86"/>
  <c r="AD318" i="86"/>
  <c r="AD322" i="86"/>
  <c r="AD326" i="86"/>
  <c r="AD328" i="86"/>
  <c r="BF328" i="86"/>
  <c r="O331" i="86"/>
  <c r="AD332" i="86"/>
  <c r="BF332" i="86"/>
  <c r="AF333" i="86"/>
  <c r="AD334" i="86"/>
  <c r="BF334" i="86"/>
  <c r="AD336" i="86"/>
  <c r="BF336" i="86"/>
  <c r="AD340" i="86"/>
  <c r="BF340" i="86"/>
  <c r="AD344" i="86"/>
  <c r="AA346" i="86"/>
  <c r="AA352" i="86"/>
  <c r="BG353" i="86"/>
  <c r="BI353" i="86" s="1"/>
  <c r="BG355" i="86"/>
  <c r="BI355" i="86" s="1"/>
  <c r="AV355" i="86"/>
  <c r="AC355" i="86"/>
  <c r="AA355" i="86"/>
  <c r="BG359" i="86"/>
  <c r="BI359" i="86" s="1"/>
  <c r="AV359" i="86"/>
  <c r="AC359" i="86"/>
  <c r="AA359" i="86"/>
  <c r="BG363" i="86"/>
  <c r="BI363" i="86" s="1"/>
  <c r="AV363" i="86"/>
  <c r="AC363" i="86"/>
  <c r="AA363" i="86"/>
  <c r="BG365" i="86"/>
  <c r="BI365" i="86" s="1"/>
  <c r="AV365" i="86"/>
  <c r="AC365" i="86"/>
  <c r="AA365" i="86"/>
  <c r="BG369" i="86"/>
  <c r="BI369" i="86" s="1"/>
  <c r="AV369" i="86"/>
  <c r="AC369" i="86"/>
  <c r="AA369" i="86"/>
  <c r="BG373" i="86"/>
  <c r="BI373" i="86" s="1"/>
  <c r="AV373" i="86"/>
  <c r="AC373" i="86"/>
  <c r="AA373" i="86"/>
  <c r="BG375" i="86"/>
  <c r="BI375" i="86" s="1"/>
  <c r="AV375" i="86"/>
  <c r="AC375" i="86"/>
  <c r="AA375" i="86"/>
  <c r="BG379" i="86"/>
  <c r="BI379" i="86" s="1"/>
  <c r="AV379" i="86"/>
  <c r="AC379" i="86"/>
  <c r="AA379" i="86"/>
  <c r="BG383" i="86"/>
  <c r="BI383" i="86" s="1"/>
  <c r="AV383" i="86"/>
  <c r="AC383" i="86"/>
  <c r="AA383" i="86"/>
  <c r="BG385" i="86"/>
  <c r="BI385" i="86" s="1"/>
  <c r="AV385" i="86"/>
  <c r="AC385" i="86"/>
  <c r="AA385" i="86"/>
  <c r="BG387" i="86"/>
  <c r="BI387" i="86" s="1"/>
  <c r="AV387" i="86"/>
  <c r="AC387" i="86"/>
  <c r="AA387" i="86"/>
  <c r="O395" i="86"/>
  <c r="BG395" i="86"/>
  <c r="BI395" i="86" s="1"/>
  <c r="O403" i="86"/>
  <c r="BG403" i="86"/>
  <c r="BI403" i="86" s="1"/>
  <c r="O407" i="86"/>
  <c r="BG407" i="86"/>
  <c r="BI407" i="86" s="1"/>
  <c r="O411" i="86"/>
  <c r="BG411" i="86"/>
  <c r="BI411" i="86" s="1"/>
  <c r="O415" i="86"/>
  <c r="BG415" i="86"/>
  <c r="BI415" i="86" s="1"/>
  <c r="BF422" i="86"/>
  <c r="BG422" i="86"/>
  <c r="BI422" i="86" s="1"/>
  <c r="AY472" i="86"/>
  <c r="AX472" i="86"/>
  <c r="BE286" i="86"/>
  <c r="BE288" i="86"/>
  <c r="BE290" i="86"/>
  <c r="BE292" i="86"/>
  <c r="BE294" i="86"/>
  <c r="BE296" i="86"/>
  <c r="BE298" i="86"/>
  <c r="BE300" i="86"/>
  <c r="BE302" i="86"/>
  <c r="BE304" i="86"/>
  <c r="BE306" i="86"/>
  <c r="BE308" i="86"/>
  <c r="AA332" i="86"/>
  <c r="BG332" i="86"/>
  <c r="BI332" i="86" s="1"/>
  <c r="AA334" i="86"/>
  <c r="BG334" i="86"/>
  <c r="BI334" i="86" s="1"/>
  <c r="AA336" i="86"/>
  <c r="BG336" i="86"/>
  <c r="BI336" i="86" s="1"/>
  <c r="AA340" i="86"/>
  <c r="BG340" i="86"/>
  <c r="BI340" i="86" s="1"/>
  <c r="AA344" i="86"/>
  <c r="BF345" i="86"/>
  <c r="AB346" i="86"/>
  <c r="BF349" i="86"/>
  <c r="AB352" i="86"/>
  <c r="AF352" i="86" s="1"/>
  <c r="AB355" i="86"/>
  <c r="AF355" i="86" s="1"/>
  <c r="AB359" i="86"/>
  <c r="AF359" i="86" s="1"/>
  <c r="AB363" i="86"/>
  <c r="AF363" i="86" s="1"/>
  <c r="AB365" i="86"/>
  <c r="AB369" i="86"/>
  <c r="AF369" i="86" s="1"/>
  <c r="AB373" i="86"/>
  <c r="AF373" i="86" s="1"/>
  <c r="AB375" i="86"/>
  <c r="AF375" i="86" s="1"/>
  <c r="AB379" i="86"/>
  <c r="AB383" i="86"/>
  <c r="AB385" i="86"/>
  <c r="AF385" i="86" s="1"/>
  <c r="AB387" i="86"/>
  <c r="AF387" i="86" s="1"/>
  <c r="AV395" i="86"/>
  <c r="AC395" i="86"/>
  <c r="AB395" i="86"/>
  <c r="AF395" i="86" s="1"/>
  <c r="AA395" i="86"/>
  <c r="AV403" i="86"/>
  <c r="AC403" i="86"/>
  <c r="AB403" i="86"/>
  <c r="AF403" i="86" s="1"/>
  <c r="AA403" i="86"/>
  <c r="AV407" i="86"/>
  <c r="AC407" i="86"/>
  <c r="AB407" i="86"/>
  <c r="AF407" i="86" s="1"/>
  <c r="AA407" i="86"/>
  <c r="AV411" i="86"/>
  <c r="AC411" i="86"/>
  <c r="AB411" i="86"/>
  <c r="AF411" i="86" s="1"/>
  <c r="AA411" i="86"/>
  <c r="AV415" i="86"/>
  <c r="AC415" i="86"/>
  <c r="AB415" i="86"/>
  <c r="AF415" i="86" s="1"/>
  <c r="AA415" i="86"/>
  <c r="AY416" i="86"/>
  <c r="AX416" i="86"/>
  <c r="BH416" i="86" s="1"/>
  <c r="AB420" i="86"/>
  <c r="AV420" i="86"/>
  <c r="AD420" i="86"/>
  <c r="AC420" i="86"/>
  <c r="AA420" i="86"/>
  <c r="O421" i="86"/>
  <c r="AY424" i="86"/>
  <c r="BE424" i="86" s="1"/>
  <c r="AX424" i="86"/>
  <c r="BH424" i="86" s="1"/>
  <c r="AB430" i="86"/>
  <c r="AV430" i="86"/>
  <c r="AD430" i="86"/>
  <c r="AC430" i="86"/>
  <c r="AA430" i="86"/>
  <c r="O431" i="86"/>
  <c r="AX450" i="86"/>
  <c r="AY450" i="86"/>
  <c r="AX466" i="86"/>
  <c r="AY466" i="86"/>
  <c r="AD193" i="86"/>
  <c r="AD195" i="86"/>
  <c r="AD197" i="86"/>
  <c r="AD199" i="86"/>
  <c r="AD201" i="86"/>
  <c r="AD203" i="86"/>
  <c r="AD205" i="86"/>
  <c r="AD207" i="86"/>
  <c r="AD209" i="86"/>
  <c r="AD211" i="86"/>
  <c r="AD213" i="86"/>
  <c r="AD215" i="86"/>
  <c r="AD226" i="86"/>
  <c r="AD228" i="86"/>
  <c r="AD230" i="86"/>
  <c r="AD234" i="86"/>
  <c r="AD236" i="86"/>
  <c r="AD238" i="86"/>
  <c r="AD240" i="86"/>
  <c r="AD242" i="86"/>
  <c r="AD246" i="86"/>
  <c r="AD248" i="86"/>
  <c r="AD254" i="86"/>
  <c r="AD256" i="86"/>
  <c r="AD260" i="86"/>
  <c r="AD262" i="86"/>
  <c r="AD264" i="86"/>
  <c r="AD266" i="86"/>
  <c r="AD268" i="86"/>
  <c r="AD270" i="86"/>
  <c r="AD272" i="86"/>
  <c r="AD274" i="86"/>
  <c r="AD276" i="86"/>
  <c r="AD278" i="86"/>
  <c r="AD280" i="86"/>
  <c r="AD282" i="86"/>
  <c r="AD284" i="86"/>
  <c r="AD286" i="86"/>
  <c r="AH286" i="86"/>
  <c r="AD288" i="86"/>
  <c r="AH288" i="86"/>
  <c r="AD290" i="86"/>
  <c r="AH290" i="86"/>
  <c r="AD292" i="86"/>
  <c r="AH292" i="86"/>
  <c r="AD294" i="86"/>
  <c r="AH294" i="86"/>
  <c r="AD296" i="86"/>
  <c r="AH296" i="86"/>
  <c r="AD298" i="86"/>
  <c r="AH298" i="86"/>
  <c r="AD300" i="86"/>
  <c r="AH300" i="86"/>
  <c r="AD302" i="86"/>
  <c r="AH302" i="86"/>
  <c r="AD304" i="86"/>
  <c r="AH304" i="86"/>
  <c r="AB305" i="86"/>
  <c r="AF305" i="86"/>
  <c r="AJ305" i="86"/>
  <c r="AD306" i="86"/>
  <c r="AH306" i="86"/>
  <c r="AB307" i="86"/>
  <c r="AF307" i="86"/>
  <c r="AJ307" i="86"/>
  <c r="AD308" i="86"/>
  <c r="AH308" i="86"/>
  <c r="AB312" i="86"/>
  <c r="AD313" i="86"/>
  <c r="AB316" i="86"/>
  <c r="AF316" i="86" s="1"/>
  <c r="AD317" i="86"/>
  <c r="AB318" i="86"/>
  <c r="AF318" i="86" s="1"/>
  <c r="AD319" i="86"/>
  <c r="AB322" i="86"/>
  <c r="AD325" i="86"/>
  <c r="AB326" i="86"/>
  <c r="AD327" i="86"/>
  <c r="AB328" i="86"/>
  <c r="AF328" i="86" s="1"/>
  <c r="AD331" i="86"/>
  <c r="AB332" i="86"/>
  <c r="AF332" i="86" s="1"/>
  <c r="AD333" i="86"/>
  <c r="AB334" i="86"/>
  <c r="AF334" i="86" s="1"/>
  <c r="AD335" i="86"/>
  <c r="AB336" i="86"/>
  <c r="AF336" i="86" s="1"/>
  <c r="AD337" i="86"/>
  <c r="AB340" i="86"/>
  <c r="AD341" i="86"/>
  <c r="AB344" i="86"/>
  <c r="O345" i="86"/>
  <c r="AV345" i="86"/>
  <c r="AC345" i="86"/>
  <c r="BG345" i="86"/>
  <c r="BI345" i="86" s="1"/>
  <c r="AC346" i="86"/>
  <c r="O349" i="86"/>
  <c r="AV349" i="86"/>
  <c r="AC349" i="86"/>
  <c r="BG349" i="86"/>
  <c r="BI349" i="86" s="1"/>
  <c r="AC352" i="86"/>
  <c r="O353" i="86"/>
  <c r="AV353" i="86"/>
  <c r="AC353" i="86"/>
  <c r="BF353" i="86"/>
  <c r="BG354" i="86"/>
  <c r="BI354" i="86" s="1"/>
  <c r="AA354" i="86"/>
  <c r="AV354" i="86"/>
  <c r="AC354" i="86"/>
  <c r="O355" i="86"/>
  <c r="AD355" i="86"/>
  <c r="BF355" i="86"/>
  <c r="BG356" i="86"/>
  <c r="BI356" i="86" s="1"/>
  <c r="AA356" i="86"/>
  <c r="AV356" i="86"/>
  <c r="AC356" i="86"/>
  <c r="O359" i="86"/>
  <c r="AD359" i="86"/>
  <c r="BF359" i="86"/>
  <c r="BG360" i="86"/>
  <c r="BI360" i="86" s="1"/>
  <c r="AA360" i="86"/>
  <c r="AV360" i="86"/>
  <c r="AC360" i="86"/>
  <c r="O363" i="86"/>
  <c r="AD363" i="86"/>
  <c r="BF363" i="86"/>
  <c r="BG364" i="86"/>
  <c r="BI364" i="86" s="1"/>
  <c r="AA364" i="86"/>
  <c r="AV364" i="86"/>
  <c r="AC364" i="86"/>
  <c r="O365" i="86"/>
  <c r="AD365" i="86"/>
  <c r="BF365" i="86"/>
  <c r="BG366" i="86"/>
  <c r="BI366" i="86" s="1"/>
  <c r="AA366" i="86"/>
  <c r="AV366" i="86"/>
  <c r="AC366" i="86"/>
  <c r="O369" i="86"/>
  <c r="AD369" i="86"/>
  <c r="BF369" i="86"/>
  <c r="BG372" i="86"/>
  <c r="BI372" i="86" s="1"/>
  <c r="AA372" i="86"/>
  <c r="AV372" i="86"/>
  <c r="AC372" i="86"/>
  <c r="O373" i="86"/>
  <c r="AD373" i="86"/>
  <c r="BF373" i="86"/>
  <c r="BG374" i="86"/>
  <c r="BI374" i="86" s="1"/>
  <c r="AA374" i="86"/>
  <c r="AV374" i="86"/>
  <c r="AC374" i="86"/>
  <c r="O375" i="86"/>
  <c r="AD375" i="86"/>
  <c r="BF375" i="86"/>
  <c r="BG376" i="86"/>
  <c r="BI376" i="86" s="1"/>
  <c r="AA376" i="86"/>
  <c r="AV376" i="86"/>
  <c r="AC376" i="86"/>
  <c r="O379" i="86"/>
  <c r="AD379" i="86"/>
  <c r="BF379" i="86"/>
  <c r="BG380" i="86"/>
  <c r="BI380" i="86" s="1"/>
  <c r="AA380" i="86"/>
  <c r="AV380" i="86"/>
  <c r="AC380" i="86"/>
  <c r="O383" i="86"/>
  <c r="AD383" i="86"/>
  <c r="BF383" i="86"/>
  <c r="BG384" i="86"/>
  <c r="BI384" i="86" s="1"/>
  <c r="AA384" i="86"/>
  <c r="AV384" i="86"/>
  <c r="AC384" i="86"/>
  <c r="O385" i="86"/>
  <c r="AD385" i="86"/>
  <c r="BF385" i="86"/>
  <c r="BG386" i="86"/>
  <c r="BI386" i="86" s="1"/>
  <c r="AA386" i="86"/>
  <c r="AV386" i="86"/>
  <c r="AC386" i="86"/>
  <c r="O387" i="86"/>
  <c r="AD387" i="86"/>
  <c r="BF387" i="86"/>
  <c r="O393" i="86"/>
  <c r="BG393" i="86"/>
  <c r="BI393" i="86" s="1"/>
  <c r="AD395" i="86"/>
  <c r="BF395" i="86"/>
  <c r="O399" i="86"/>
  <c r="BG399" i="86"/>
  <c r="BI399" i="86" s="1"/>
  <c r="AD403" i="86"/>
  <c r="BF403" i="86"/>
  <c r="O405" i="86"/>
  <c r="BG405" i="86"/>
  <c r="BI405" i="86" s="1"/>
  <c r="AD407" i="86"/>
  <c r="BF407" i="86"/>
  <c r="O409" i="86"/>
  <c r="BG409" i="86"/>
  <c r="BI409" i="86" s="1"/>
  <c r="AD411" i="86"/>
  <c r="BF411" i="86"/>
  <c r="O413" i="86"/>
  <c r="BG413" i="86"/>
  <c r="BI413" i="86" s="1"/>
  <c r="AD415" i="86"/>
  <c r="BF415" i="86"/>
  <c r="AF423" i="86"/>
  <c r="AY446" i="86"/>
  <c r="BE446" i="86" s="1"/>
  <c r="AX446" i="86"/>
  <c r="BH446" i="86" s="1"/>
  <c r="AY462" i="86"/>
  <c r="BE462" i="86" s="1"/>
  <c r="AX462" i="86"/>
  <c r="BH462" i="86" s="1"/>
  <c r="AC332" i="86"/>
  <c r="AC334" i="86"/>
  <c r="AC336" i="86"/>
  <c r="AC340" i="86"/>
  <c r="AC344" i="86"/>
  <c r="BF344" i="86"/>
  <c r="AD346" i="86"/>
  <c r="AV346" i="86"/>
  <c r="AD352" i="86"/>
  <c r="AV352" i="86"/>
  <c r="AV393" i="86"/>
  <c r="AC393" i="86"/>
  <c r="AB393" i="86"/>
  <c r="AF393" i="86" s="1"/>
  <c r="AA393" i="86"/>
  <c r="AV399" i="86"/>
  <c r="AC399" i="86"/>
  <c r="AB399" i="86"/>
  <c r="AF399" i="86" s="1"/>
  <c r="AA399" i="86"/>
  <c r="AV405" i="86"/>
  <c r="AC405" i="86"/>
  <c r="AB405" i="86"/>
  <c r="AF405" i="86" s="1"/>
  <c r="AA405" i="86"/>
  <c r="AV409" i="86"/>
  <c r="AC409" i="86"/>
  <c r="AB409" i="86"/>
  <c r="AF409" i="86" s="1"/>
  <c r="AA409" i="86"/>
  <c r="AV413" i="86"/>
  <c r="AC413" i="86"/>
  <c r="AB413" i="86"/>
  <c r="AF413" i="86" s="1"/>
  <c r="AA413" i="86"/>
  <c r="AX442" i="86"/>
  <c r="AY442" i="86"/>
  <c r="AX458" i="86"/>
  <c r="AY458" i="86"/>
  <c r="AC390" i="86"/>
  <c r="AV390" i="86"/>
  <c r="AC394" i="86"/>
  <c r="AV394" i="86"/>
  <c r="AC396" i="86"/>
  <c r="AV396" i="86"/>
  <c r="AC400" i="86"/>
  <c r="AV400" i="86"/>
  <c r="AC404" i="86"/>
  <c r="AV404" i="86"/>
  <c r="AC406" i="86"/>
  <c r="AV406" i="86"/>
  <c r="AC408" i="86"/>
  <c r="AV408" i="86"/>
  <c r="AC410" i="86"/>
  <c r="AV410" i="86"/>
  <c r="AC412" i="86"/>
  <c r="AV412" i="86"/>
  <c r="AC414" i="86"/>
  <c r="AV414" i="86"/>
  <c r="AD416" i="86"/>
  <c r="BG416" i="86"/>
  <c r="BI416" i="86" s="1"/>
  <c r="O418" i="86"/>
  <c r="BF418" i="86"/>
  <c r="AB422" i="86"/>
  <c r="AF422" i="86" s="1"/>
  <c r="AD424" i="86"/>
  <c r="BG424" i="86"/>
  <c r="BI424" i="86" s="1"/>
  <c r="O428" i="86"/>
  <c r="BF428" i="86"/>
  <c r="AB432" i="86"/>
  <c r="AF432" i="86" s="1"/>
  <c r="AD436" i="86"/>
  <c r="BG436" i="86"/>
  <c r="BI436" i="86" s="1"/>
  <c r="O440" i="86"/>
  <c r="BF440" i="86"/>
  <c r="AA442" i="86"/>
  <c r="AB444" i="86"/>
  <c r="AF444" i="86" s="1"/>
  <c r="AD446" i="86"/>
  <c r="BG446" i="86"/>
  <c r="BI446" i="86" s="1"/>
  <c r="O448" i="86"/>
  <c r="BF448" i="86"/>
  <c r="AY449" i="86"/>
  <c r="AA450" i="86"/>
  <c r="BH451" i="86"/>
  <c r="AB452" i="86"/>
  <c r="AF452" i="86" s="1"/>
  <c r="AX452" i="86"/>
  <c r="AD454" i="86"/>
  <c r="BG454" i="86"/>
  <c r="BI454" i="86" s="1"/>
  <c r="O456" i="86"/>
  <c r="BF456" i="86"/>
  <c r="AA458" i="86"/>
  <c r="AB460" i="86"/>
  <c r="AF460" i="86" s="1"/>
  <c r="AD462" i="86"/>
  <c r="BG462" i="86"/>
  <c r="BI462" i="86" s="1"/>
  <c r="O464" i="86"/>
  <c r="BF464" i="86"/>
  <c r="AA466" i="86"/>
  <c r="BH467" i="86"/>
  <c r="O469" i="86"/>
  <c r="O470" i="86"/>
  <c r="AB470" i="86"/>
  <c r="AA470" i="86"/>
  <c r="AC472" i="86"/>
  <c r="BF472" i="86"/>
  <c r="BG472" i="86" s="1"/>
  <c r="BI472" i="86" s="1"/>
  <c r="AD481" i="86"/>
  <c r="BG483" i="86"/>
  <c r="BI483" i="86" s="1"/>
  <c r="AD485" i="86"/>
  <c r="AY513" i="86"/>
  <c r="BE513" i="86" s="1"/>
  <c r="AX513" i="86"/>
  <c r="AY523" i="86"/>
  <c r="AX523" i="86"/>
  <c r="AY529" i="86"/>
  <c r="BE529" i="86" s="1"/>
  <c r="AX529" i="86"/>
  <c r="AY537" i="86"/>
  <c r="BE537" i="86" s="1"/>
  <c r="AX537" i="86"/>
  <c r="AX593" i="86"/>
  <c r="AY593" i="86"/>
  <c r="AD390" i="86"/>
  <c r="BF390" i="86"/>
  <c r="AD394" i="86"/>
  <c r="BF394" i="86"/>
  <c r="AD396" i="86"/>
  <c r="BF396" i="86"/>
  <c r="AD400" i="86"/>
  <c r="BF400" i="86"/>
  <c r="AD404" i="86"/>
  <c r="BF404" i="86"/>
  <c r="AD406" i="86"/>
  <c r="BF406" i="86"/>
  <c r="AD408" i="86"/>
  <c r="BF408" i="86"/>
  <c r="AD410" i="86"/>
  <c r="BF410" i="86"/>
  <c r="AD412" i="86"/>
  <c r="BF412" i="86"/>
  <c r="AD414" i="86"/>
  <c r="BF414" i="86"/>
  <c r="AB416" i="86"/>
  <c r="O420" i="86"/>
  <c r="T423" i="86"/>
  <c r="AB424" i="86"/>
  <c r="O430" i="86"/>
  <c r="BH435" i="86"/>
  <c r="AB436" i="86"/>
  <c r="O442" i="86"/>
  <c r="AC442" i="86"/>
  <c r="AB446" i="86"/>
  <c r="AF446" i="86" s="1"/>
  <c r="O450" i="86"/>
  <c r="AC450" i="86"/>
  <c r="BE452" i="86"/>
  <c r="AB454" i="86"/>
  <c r="O458" i="86"/>
  <c r="AC458" i="86"/>
  <c r="AB462" i="86"/>
  <c r="AF462" i="86" s="1"/>
  <c r="O466" i="86"/>
  <c r="AC466" i="86"/>
  <c r="AB468" i="86"/>
  <c r="AF468" i="86" s="1"/>
  <c r="AA468" i="86"/>
  <c r="BF470" i="86"/>
  <c r="BG470" i="86" s="1"/>
  <c r="BI470" i="86" s="1"/>
  <c r="AD472" i="86"/>
  <c r="AZ473" i="86"/>
  <c r="AV477" i="86"/>
  <c r="AC477" i="86"/>
  <c r="AB477" i="86"/>
  <c r="AA477" i="86"/>
  <c r="AV483" i="86"/>
  <c r="AC483" i="86"/>
  <c r="AB483" i="86"/>
  <c r="AA483" i="86"/>
  <c r="AY487" i="86"/>
  <c r="BE487" i="86" s="1"/>
  <c r="AX487" i="86"/>
  <c r="AY493" i="86"/>
  <c r="AX493" i="86"/>
  <c r="AY499" i="86"/>
  <c r="AX499" i="86"/>
  <c r="AY503" i="86"/>
  <c r="BE503" i="86" s="1"/>
  <c r="AX503" i="86"/>
  <c r="AY515" i="86"/>
  <c r="BE515" i="86" s="1"/>
  <c r="AX515" i="86"/>
  <c r="AX553" i="86"/>
  <c r="AY553" i="86"/>
  <c r="AA390" i="86"/>
  <c r="AA394" i="86"/>
  <c r="AA396" i="86"/>
  <c r="AA400" i="86"/>
  <c r="AA404" i="86"/>
  <c r="AA406" i="86"/>
  <c r="AA408" i="86"/>
  <c r="AA410" i="86"/>
  <c r="AA412" i="86"/>
  <c r="AA414" i="86"/>
  <c r="AA416" i="86"/>
  <c r="AB418" i="86"/>
  <c r="AX418" i="86"/>
  <c r="O422" i="86"/>
  <c r="AC422" i="86"/>
  <c r="V423" i="86"/>
  <c r="AA424" i="86"/>
  <c r="AB428" i="86"/>
  <c r="AX428" i="86"/>
  <c r="O432" i="86"/>
  <c r="AC432" i="86"/>
  <c r="BF432" i="86"/>
  <c r="AY435" i="86"/>
  <c r="AA436" i="86"/>
  <c r="BH437" i="86"/>
  <c r="AB440" i="86"/>
  <c r="AD442" i="86"/>
  <c r="O444" i="86"/>
  <c r="AC444" i="86"/>
  <c r="BF444" i="86"/>
  <c r="AA446" i="86"/>
  <c r="AB448" i="86"/>
  <c r="AX448" i="86"/>
  <c r="AD450" i="86"/>
  <c r="O452" i="86"/>
  <c r="AC452" i="86"/>
  <c r="BF452" i="86"/>
  <c r="AA454" i="86"/>
  <c r="BH455" i="86"/>
  <c r="AB456" i="86"/>
  <c r="AD458" i="86"/>
  <c r="O460" i="86"/>
  <c r="AC460" i="86"/>
  <c r="BF460" i="86"/>
  <c r="AA462" i="86"/>
  <c r="AB464" i="86"/>
  <c r="AF464" i="86" s="1"/>
  <c r="AD466" i="86"/>
  <c r="AC468" i="86"/>
  <c r="BF468" i="86"/>
  <c r="BG468" i="86" s="1"/>
  <c r="BI468" i="86" s="1"/>
  <c r="AD470" i="86"/>
  <c r="O477" i="86"/>
  <c r="AD477" i="86"/>
  <c r="BG481" i="86"/>
  <c r="BI481" i="86" s="1"/>
  <c r="AD483" i="86"/>
  <c r="BG485" i="86"/>
  <c r="BI485" i="86" s="1"/>
  <c r="AY507" i="86"/>
  <c r="AX507" i="86"/>
  <c r="AY517" i="86"/>
  <c r="AX517" i="86"/>
  <c r="AY525" i="86"/>
  <c r="AX525" i="86"/>
  <c r="AY533" i="86"/>
  <c r="AX533" i="86"/>
  <c r="AY541" i="86"/>
  <c r="BE541" i="86" s="1"/>
  <c r="AX541" i="86"/>
  <c r="BH541" i="86" s="1"/>
  <c r="AX545" i="86"/>
  <c r="BH545" i="86" s="1"/>
  <c r="AY545" i="86"/>
  <c r="AB442" i="86"/>
  <c r="AF442" i="86" s="1"/>
  <c r="BH449" i="86"/>
  <c r="AB450" i="86"/>
  <c r="AB458" i="86"/>
  <c r="AB466" i="86"/>
  <c r="AB472" i="86"/>
  <c r="AF472" i="86" s="1"/>
  <c r="AA472" i="86"/>
  <c r="BG477" i="86"/>
  <c r="BI477" i="86" s="1"/>
  <c r="AV481" i="86"/>
  <c r="AC481" i="86"/>
  <c r="AB481" i="86"/>
  <c r="AF481" i="86" s="1"/>
  <c r="AA481" i="86"/>
  <c r="AV485" i="86"/>
  <c r="AC485" i="86"/>
  <c r="AB485" i="86"/>
  <c r="AF485" i="86" s="1"/>
  <c r="AA485" i="86"/>
  <c r="AY489" i="86"/>
  <c r="AX489" i="86"/>
  <c r="AY497" i="86"/>
  <c r="AX497" i="86"/>
  <c r="AY501" i="86"/>
  <c r="AX501" i="86"/>
  <c r="AY511" i="86"/>
  <c r="AX511" i="86"/>
  <c r="AY521" i="86"/>
  <c r="AX521" i="86"/>
  <c r="AY527" i="86"/>
  <c r="AX527" i="86"/>
  <c r="AX579" i="86"/>
  <c r="AY579" i="86"/>
  <c r="AD487" i="86"/>
  <c r="BF487" i="86"/>
  <c r="AF488" i="86"/>
  <c r="AD489" i="86"/>
  <c r="BF489" i="86"/>
  <c r="AD493" i="86"/>
  <c r="BF493" i="86"/>
  <c r="AF496" i="86"/>
  <c r="AD497" i="86"/>
  <c r="BF497" i="86"/>
  <c r="AD499" i="86"/>
  <c r="BF499" i="86"/>
  <c r="AF500" i="86"/>
  <c r="AD501" i="86"/>
  <c r="BF501" i="86"/>
  <c r="AD503" i="86"/>
  <c r="BF503" i="86"/>
  <c r="AF506" i="86"/>
  <c r="AD507" i="86"/>
  <c r="BF507" i="86"/>
  <c r="BG507" i="86" s="1"/>
  <c r="BI507" i="86" s="1"/>
  <c r="AF510" i="86"/>
  <c r="AD511" i="86"/>
  <c r="BF511" i="86"/>
  <c r="BG511" i="86" s="1"/>
  <c r="BI511" i="86" s="1"/>
  <c r="AD513" i="86"/>
  <c r="BF513" i="86"/>
  <c r="BG513" i="86" s="1"/>
  <c r="BI513" i="86" s="1"/>
  <c r="AD515" i="86"/>
  <c r="BF515" i="86"/>
  <c r="BG515" i="86" s="1"/>
  <c r="BI515" i="86" s="1"/>
  <c r="AF516" i="86"/>
  <c r="AD517" i="86"/>
  <c r="BF517" i="86"/>
  <c r="BG517" i="86" s="1"/>
  <c r="BI517" i="86" s="1"/>
  <c r="AD521" i="86"/>
  <c r="BF521" i="86"/>
  <c r="BG521" i="86" s="1"/>
  <c r="BI521" i="86" s="1"/>
  <c r="AD523" i="86"/>
  <c r="BF523" i="86"/>
  <c r="AD525" i="86"/>
  <c r="BF525" i="86"/>
  <c r="AD527" i="86"/>
  <c r="BF527" i="86"/>
  <c r="BG527" i="86" s="1"/>
  <c r="BI527" i="86" s="1"/>
  <c r="AD529" i="86"/>
  <c r="BF529" i="86"/>
  <c r="BG529" i="86" s="1"/>
  <c r="BI529" i="86" s="1"/>
  <c r="AD533" i="86"/>
  <c r="BF533" i="86"/>
  <c r="AD537" i="86"/>
  <c r="BF537" i="86"/>
  <c r="AD541" i="86"/>
  <c r="BG541" i="86"/>
  <c r="BI541" i="86" s="1"/>
  <c r="AB547" i="86"/>
  <c r="BG549" i="86"/>
  <c r="BI549" i="86" s="1"/>
  <c r="AB555" i="86"/>
  <c r="AF555" i="86" s="1"/>
  <c r="BG559" i="86"/>
  <c r="BI559" i="86" s="1"/>
  <c r="AB569" i="86"/>
  <c r="BG571" i="86"/>
  <c r="BI571" i="86" s="1"/>
  <c r="AB581" i="86"/>
  <c r="AF581" i="86" s="1"/>
  <c r="BG587" i="86"/>
  <c r="BI587" i="86" s="1"/>
  <c r="AB595" i="86"/>
  <c r="BG597" i="86"/>
  <c r="BI597" i="86" s="1"/>
  <c r="AB607" i="86"/>
  <c r="AF607" i="86" s="1"/>
  <c r="AA607" i="86"/>
  <c r="AB615" i="86"/>
  <c r="AF615" i="86" s="1"/>
  <c r="AA615" i="86"/>
  <c r="AA487" i="86"/>
  <c r="BG487" i="86"/>
  <c r="BI487" i="86" s="1"/>
  <c r="AA489" i="86"/>
  <c r="BG489" i="86"/>
  <c r="BI489" i="86" s="1"/>
  <c r="AA493" i="86"/>
  <c r="BG493" i="86"/>
  <c r="BI493" i="86" s="1"/>
  <c r="AA497" i="86"/>
  <c r="BG497" i="86"/>
  <c r="BI497" i="86" s="1"/>
  <c r="AA499" i="86"/>
  <c r="BG499" i="86"/>
  <c r="BI499" i="86" s="1"/>
  <c r="AA501" i="86"/>
  <c r="BG501" i="86"/>
  <c r="BI501" i="86" s="1"/>
  <c r="AA503" i="86"/>
  <c r="BG503" i="86"/>
  <c r="BI503" i="86" s="1"/>
  <c r="AA507" i="86"/>
  <c r="AA511" i="86"/>
  <c r="AA513" i="86"/>
  <c r="AA515" i="86"/>
  <c r="AA517" i="86"/>
  <c r="AA521" i="86"/>
  <c r="AA523" i="86"/>
  <c r="BG523" i="86"/>
  <c r="BI523" i="86" s="1"/>
  <c r="AA525" i="86"/>
  <c r="BE526" i="86"/>
  <c r="AA527" i="86"/>
  <c r="AA529" i="86"/>
  <c r="AA533" i="86"/>
  <c r="BG533" i="86"/>
  <c r="BI533" i="86" s="1"/>
  <c r="AA537" i="86"/>
  <c r="BG537" i="86"/>
  <c r="BI537" i="86" s="1"/>
  <c r="AA541" i="86"/>
  <c r="O545" i="86"/>
  <c r="AC545" i="86"/>
  <c r="AA547" i="86"/>
  <c r="O548" i="86"/>
  <c r="AB549" i="86"/>
  <c r="O553" i="86"/>
  <c r="AC553" i="86"/>
  <c r="AA555" i="86"/>
  <c r="O556" i="86"/>
  <c r="AB559" i="86"/>
  <c r="O565" i="86"/>
  <c r="AC565" i="86"/>
  <c r="AA569" i="86"/>
  <c r="O570" i="86"/>
  <c r="AB571" i="86"/>
  <c r="AF571" i="86" s="1"/>
  <c r="O579" i="86"/>
  <c r="AC579" i="86"/>
  <c r="AA581" i="86"/>
  <c r="O584" i="86"/>
  <c r="AB587" i="86"/>
  <c r="AX587" i="86"/>
  <c r="BH587" i="86" s="1"/>
  <c r="O593" i="86"/>
  <c r="AC593" i="86"/>
  <c r="AA595" i="86"/>
  <c r="O596" i="86"/>
  <c r="AB597" i="86"/>
  <c r="AX597" i="86"/>
  <c r="BH597" i="86" s="1"/>
  <c r="AY601" i="86"/>
  <c r="BE601" i="86" s="1"/>
  <c r="AB605" i="86"/>
  <c r="AF605" i="86" s="1"/>
  <c r="AA605" i="86"/>
  <c r="AC607" i="86"/>
  <c r="AD609" i="86"/>
  <c r="AB613" i="86"/>
  <c r="AF613" i="86" s="1"/>
  <c r="AA613" i="86"/>
  <c r="AC615" i="86"/>
  <c r="AD417" i="86"/>
  <c r="AD419" i="86"/>
  <c r="AD421" i="86"/>
  <c r="AD423" i="86"/>
  <c r="AD425" i="86"/>
  <c r="AD429" i="86"/>
  <c r="AD431" i="86"/>
  <c r="AD435" i="86"/>
  <c r="AD437" i="86"/>
  <c r="AD441" i="86"/>
  <c r="AD443" i="86"/>
  <c r="AD445" i="86"/>
  <c r="AD447" i="86"/>
  <c r="AD449" i="86"/>
  <c r="AD451" i="86"/>
  <c r="AD453" i="86"/>
  <c r="AD455" i="86"/>
  <c r="AD457" i="86"/>
  <c r="AD459" i="86"/>
  <c r="AD461" i="86"/>
  <c r="AD463" i="86"/>
  <c r="AD465" i="86"/>
  <c r="AD467" i="86"/>
  <c r="AD469" i="86"/>
  <c r="AD471" i="86"/>
  <c r="AD473" i="86"/>
  <c r="AD480" i="86"/>
  <c r="AD482" i="86"/>
  <c r="AD484" i="86"/>
  <c r="AD486" i="86"/>
  <c r="AB487" i="86"/>
  <c r="AF487" i="86" s="1"/>
  <c r="AD488" i="86"/>
  <c r="AB489" i="86"/>
  <c r="AD490" i="86"/>
  <c r="AB493" i="86"/>
  <c r="AF493" i="86" s="1"/>
  <c r="AD496" i="86"/>
  <c r="AB497" i="86"/>
  <c r="AF497" i="86" s="1"/>
  <c r="AD498" i="86"/>
  <c r="AB499" i="86"/>
  <c r="AD500" i="86"/>
  <c r="AB501" i="86"/>
  <c r="AD502" i="86"/>
  <c r="AB503" i="86"/>
  <c r="AF503" i="86" s="1"/>
  <c r="AD506" i="86"/>
  <c r="AB507" i="86"/>
  <c r="AF507" i="86" s="1"/>
  <c r="AD510" i="86"/>
  <c r="AB511" i="86"/>
  <c r="AF511" i="86" s="1"/>
  <c r="AD512" i="86"/>
  <c r="AB513" i="86"/>
  <c r="AD514" i="86"/>
  <c r="AB515" i="86"/>
  <c r="AF515" i="86" s="1"/>
  <c r="AD516" i="86"/>
  <c r="AB517" i="86"/>
  <c r="AF517" i="86" s="1"/>
  <c r="AD518" i="86"/>
  <c r="AB521" i="86"/>
  <c r="AD522" i="86"/>
  <c r="AB523" i="86"/>
  <c r="AD524" i="86"/>
  <c r="AB525" i="86"/>
  <c r="AF525" i="86" s="1"/>
  <c r="AD526" i="86"/>
  <c r="AB527" i="86"/>
  <c r="AF527" i="86" s="1"/>
  <c r="AD528" i="86"/>
  <c r="AB529" i="86"/>
  <c r="AF529" i="86" s="1"/>
  <c r="AD532" i="86"/>
  <c r="AB533" i="86"/>
  <c r="AD536" i="86"/>
  <c r="AB537" i="86"/>
  <c r="AF537" i="86" s="1"/>
  <c r="AD540" i="86"/>
  <c r="AB541" i="86"/>
  <c r="AF541" i="86" s="1"/>
  <c r="AB543" i="86"/>
  <c r="AF543" i="86" s="1"/>
  <c r="AD545" i="86"/>
  <c r="O547" i="86"/>
  <c r="AC547" i="86"/>
  <c r="BF547" i="86"/>
  <c r="BG547" i="86" s="1"/>
  <c r="BI547" i="86" s="1"/>
  <c r="AA549" i="86"/>
  <c r="AB551" i="86"/>
  <c r="AX551" i="86"/>
  <c r="AD553" i="86"/>
  <c r="O555" i="86"/>
  <c r="AC555" i="86"/>
  <c r="BF555" i="86"/>
  <c r="AA559" i="86"/>
  <c r="AB561" i="86"/>
  <c r="AX561" i="86"/>
  <c r="AD565" i="86"/>
  <c r="O569" i="86"/>
  <c r="AC569" i="86"/>
  <c r="BF569" i="86"/>
  <c r="AA571" i="86"/>
  <c r="AB573" i="86"/>
  <c r="AD579" i="86"/>
  <c r="O581" i="86"/>
  <c r="AC581" i="86"/>
  <c r="BF581" i="86"/>
  <c r="AA587" i="86"/>
  <c r="AY587" i="86"/>
  <c r="BE587" i="86" s="1"/>
  <c r="AB591" i="86"/>
  <c r="AF591" i="86" s="1"/>
  <c r="AX591" i="86"/>
  <c r="AD593" i="86"/>
  <c r="O595" i="86"/>
  <c r="AC595" i="86"/>
  <c r="BF595" i="86"/>
  <c r="AA597" i="86"/>
  <c r="AY597" i="86"/>
  <c r="BE597" i="86" s="1"/>
  <c r="AB599" i="86"/>
  <c r="O601" i="86"/>
  <c r="AB601" i="86"/>
  <c r="AF601" i="86" s="1"/>
  <c r="AA601" i="86"/>
  <c r="AX601" i="86"/>
  <c r="AC605" i="86"/>
  <c r="AD607" i="86"/>
  <c r="O611" i="86"/>
  <c r="AB611" i="86"/>
  <c r="AF611" i="86" s="1"/>
  <c r="AA611" i="86"/>
  <c r="AC613" i="86"/>
  <c r="AD615" i="86"/>
  <c r="V616" i="86"/>
  <c r="U616" i="86"/>
  <c r="Q616" i="86"/>
  <c r="P616" i="86"/>
  <c r="AC487" i="86"/>
  <c r="AC489" i="86"/>
  <c r="AC493" i="86"/>
  <c r="AC497" i="86"/>
  <c r="AC499" i="86"/>
  <c r="AC501" i="86"/>
  <c r="AC503" i="86"/>
  <c r="AC507" i="86"/>
  <c r="AC511" i="86"/>
  <c r="AC513" i="86"/>
  <c r="AC515" i="86"/>
  <c r="AC517" i="86"/>
  <c r="AC521" i="86"/>
  <c r="AC523" i="86"/>
  <c r="AC525" i="86"/>
  <c r="AC527" i="86"/>
  <c r="AC529" i="86"/>
  <c r="AC533" i="86"/>
  <c r="AC537" i="86"/>
  <c r="AC541" i="86"/>
  <c r="AB545" i="86"/>
  <c r="AD547" i="86"/>
  <c r="AV547" i="86"/>
  <c r="O549" i="86"/>
  <c r="AB553" i="86"/>
  <c r="AF553" i="86" s="1"/>
  <c r="AD555" i="86"/>
  <c r="AV555" i="86"/>
  <c r="O559" i="86"/>
  <c r="AB565" i="86"/>
  <c r="AD569" i="86"/>
  <c r="AV569" i="86"/>
  <c r="O571" i="86"/>
  <c r="AB579" i="86"/>
  <c r="AF579" i="86" s="1"/>
  <c r="AD581" i="86"/>
  <c r="AV581" i="86"/>
  <c r="O587" i="86"/>
  <c r="AB593" i="86"/>
  <c r="AD595" i="86"/>
  <c r="AV595" i="86"/>
  <c r="O597" i="86"/>
  <c r="BF601" i="86"/>
  <c r="O609" i="86"/>
  <c r="AB609" i="86"/>
  <c r="AA609" i="86"/>
  <c r="AD617" i="86"/>
  <c r="W618" i="86"/>
  <c r="AD619" i="86"/>
  <c r="AF620" i="86"/>
  <c r="AD621" i="86"/>
  <c r="AF622" i="86"/>
  <c r="AD623" i="86"/>
  <c r="AD625" i="86"/>
  <c r="AD627" i="86"/>
  <c r="AD629" i="86"/>
  <c r="AD631" i="86"/>
  <c r="AD633" i="86"/>
  <c r="AD635" i="86"/>
  <c r="AF636" i="86"/>
  <c r="AD637" i="86"/>
  <c r="AD639" i="86"/>
  <c r="AD641" i="86"/>
  <c r="AH641" i="86"/>
  <c r="AL641" i="86"/>
  <c r="AD643" i="86"/>
  <c r="AH643" i="86"/>
  <c r="AL643" i="86"/>
  <c r="AD645" i="86"/>
  <c r="AH645" i="86"/>
  <c r="AL645" i="86"/>
  <c r="AD647" i="86"/>
  <c r="AH647" i="86"/>
  <c r="AL647" i="86"/>
  <c r="AD649" i="86"/>
  <c r="AH649" i="86"/>
  <c r="AL649" i="86"/>
  <c r="AD651" i="86"/>
  <c r="AH651" i="86"/>
  <c r="AL651" i="86"/>
  <c r="AL653" i="86"/>
  <c r="AH653" i="86"/>
  <c r="AD653" i="86"/>
  <c r="AE653" i="86"/>
  <c r="AJ653" i="86"/>
  <c r="AK666" i="86"/>
  <c r="AC666" i="86"/>
  <c r="AN666" i="86"/>
  <c r="AJ666" i="86"/>
  <c r="AF666" i="86"/>
  <c r="AB666" i="86"/>
  <c r="AM666" i="86"/>
  <c r="AI666" i="86"/>
  <c r="AE666" i="86"/>
  <c r="AA666" i="86"/>
  <c r="AL666" i="86"/>
  <c r="AK668" i="86"/>
  <c r="AC668" i="86"/>
  <c r="AN668" i="86"/>
  <c r="AJ668" i="86"/>
  <c r="AF668" i="86"/>
  <c r="AB668" i="86"/>
  <c r="AM668" i="86"/>
  <c r="AI668" i="86"/>
  <c r="AE668" i="86"/>
  <c r="AA668" i="86"/>
  <c r="AL668" i="86"/>
  <c r="AK670" i="86"/>
  <c r="AC670" i="86"/>
  <c r="AN670" i="86"/>
  <c r="AJ670" i="86"/>
  <c r="AF670" i="86"/>
  <c r="AB670" i="86"/>
  <c r="AM670" i="86"/>
  <c r="AI670" i="86"/>
  <c r="AE670" i="86"/>
  <c r="AA670" i="86"/>
  <c r="AL670" i="86"/>
  <c r="AK672" i="86"/>
  <c r="AC672" i="86"/>
  <c r="AN672" i="86"/>
  <c r="AJ672" i="86"/>
  <c r="AF672" i="86"/>
  <c r="AB672" i="86"/>
  <c r="AM672" i="86"/>
  <c r="AI672" i="86"/>
  <c r="AE672" i="86"/>
  <c r="AA672" i="86"/>
  <c r="AL672" i="86"/>
  <c r="AK676" i="86"/>
  <c r="AC676" i="86"/>
  <c r="AN676" i="86"/>
  <c r="AJ676" i="86"/>
  <c r="AF676" i="86"/>
  <c r="AB676" i="86"/>
  <c r="AM676" i="86"/>
  <c r="AI676" i="86"/>
  <c r="AE676" i="86"/>
  <c r="AA676" i="86"/>
  <c r="AL676" i="86"/>
  <c r="O687" i="86"/>
  <c r="BG687" i="86"/>
  <c r="BI687" i="86" s="1"/>
  <c r="AV689" i="86"/>
  <c r="AC689" i="86"/>
  <c r="AB689" i="86"/>
  <c r="AF689" i="86" s="1"/>
  <c r="AA689" i="86"/>
  <c r="AV693" i="86"/>
  <c r="AC693" i="86"/>
  <c r="AB693" i="86"/>
  <c r="AF693" i="86" s="1"/>
  <c r="AA693" i="86"/>
  <c r="O695" i="86"/>
  <c r="BG695" i="86"/>
  <c r="BI695" i="86" s="1"/>
  <c r="O699" i="86"/>
  <c r="BG699" i="86"/>
  <c r="BI699" i="86" s="1"/>
  <c r="AY706" i="86"/>
  <c r="BE706" i="86" s="1"/>
  <c r="AX706" i="86"/>
  <c r="AY713" i="86"/>
  <c r="BE713" i="86" s="1"/>
  <c r="AX713" i="86"/>
  <c r="AY723" i="86"/>
  <c r="BE723" i="86" s="1"/>
  <c r="AX723" i="86"/>
  <c r="AY730" i="86"/>
  <c r="BE730" i="86" s="1"/>
  <c r="AX730" i="86"/>
  <c r="AY769" i="86"/>
  <c r="BE769" i="86" s="1"/>
  <c r="AX769" i="86"/>
  <c r="AY775" i="86"/>
  <c r="BE775" i="86" s="1"/>
  <c r="AX775" i="86"/>
  <c r="AY785" i="86"/>
  <c r="BE785" i="86" s="1"/>
  <c r="AX785" i="86"/>
  <c r="AA617" i="86"/>
  <c r="P618" i="86"/>
  <c r="AA619" i="86"/>
  <c r="AA621" i="86"/>
  <c r="AA623" i="86"/>
  <c r="AA625" i="86"/>
  <c r="AA627" i="86"/>
  <c r="AA629" i="86"/>
  <c r="AA631" i="86"/>
  <c r="AA633" i="86"/>
  <c r="AA635" i="86"/>
  <c r="AA637" i="86"/>
  <c r="AA639" i="86"/>
  <c r="AA641" i="86"/>
  <c r="AE641" i="86"/>
  <c r="AI641" i="86"/>
  <c r="AM641" i="86"/>
  <c r="AA643" i="86"/>
  <c r="AE643" i="86"/>
  <c r="AI643" i="86"/>
  <c r="AM643" i="86"/>
  <c r="AA645" i="86"/>
  <c r="AE645" i="86"/>
  <c r="AI645" i="86"/>
  <c r="AM645" i="86"/>
  <c r="AA647" i="86"/>
  <c r="AE647" i="86"/>
  <c r="AI647" i="86"/>
  <c r="AM647" i="86"/>
  <c r="AA649" i="86"/>
  <c r="AE649" i="86"/>
  <c r="AI649" i="86"/>
  <c r="AM649" i="86"/>
  <c r="AA651" i="86"/>
  <c r="AE651" i="86"/>
  <c r="AI651" i="86"/>
  <c r="AM651" i="86"/>
  <c r="AA653" i="86"/>
  <c r="AF653" i="86"/>
  <c r="AK653" i="86"/>
  <c r="AN654" i="86"/>
  <c r="AJ654" i="86"/>
  <c r="AF654" i="86"/>
  <c r="AB654" i="86"/>
  <c r="AE654" i="86"/>
  <c r="AK654" i="86"/>
  <c r="O656" i="86"/>
  <c r="AC656" i="86"/>
  <c r="AH656" i="86"/>
  <c r="AM656" i="86"/>
  <c r="AN658" i="86"/>
  <c r="AJ658" i="86"/>
  <c r="AF658" i="86"/>
  <c r="AB658" i="86"/>
  <c r="AE658" i="86"/>
  <c r="AK658" i="86"/>
  <c r="O660" i="86"/>
  <c r="AC660" i="86"/>
  <c r="AH660" i="86"/>
  <c r="AD662" i="86"/>
  <c r="AI662" i="86"/>
  <c r="O666" i="86"/>
  <c r="AD666" i="86"/>
  <c r="AD668" i="86"/>
  <c r="AD670" i="86"/>
  <c r="AD672" i="86"/>
  <c r="AD676" i="86"/>
  <c r="O685" i="86"/>
  <c r="BG685" i="86"/>
  <c r="BI685" i="86" s="1"/>
  <c r="AV687" i="86"/>
  <c r="AC687" i="86"/>
  <c r="AB687" i="86"/>
  <c r="AF687" i="86" s="1"/>
  <c r="AA687" i="86"/>
  <c r="BF687" i="86"/>
  <c r="BE688" i="86"/>
  <c r="AD689" i="86"/>
  <c r="AD693" i="86"/>
  <c r="V694" i="86"/>
  <c r="AV695" i="86"/>
  <c r="AC695" i="86"/>
  <c r="AB695" i="86"/>
  <c r="AF695" i="86" s="1"/>
  <c r="AA695" i="86"/>
  <c r="AV699" i="86"/>
  <c r="AC699" i="86"/>
  <c r="AB699" i="86"/>
  <c r="AF699" i="86" s="1"/>
  <c r="AA699" i="86"/>
  <c r="AD542" i="86"/>
  <c r="AD544" i="86"/>
  <c r="AD546" i="86"/>
  <c r="AD548" i="86"/>
  <c r="AD550" i="86"/>
  <c r="AE550" i="86" s="1"/>
  <c r="AD552" i="86"/>
  <c r="AD554" i="86"/>
  <c r="AD556" i="86"/>
  <c r="AD560" i="86"/>
  <c r="AD562" i="86"/>
  <c r="AD566" i="86"/>
  <c r="AD570" i="86"/>
  <c r="AD572" i="86"/>
  <c r="AD576" i="86"/>
  <c r="AD580" i="86"/>
  <c r="AD584" i="86"/>
  <c r="AD588" i="86"/>
  <c r="AD592" i="86"/>
  <c r="AD594" i="86"/>
  <c r="AD596" i="86"/>
  <c r="AD598" i="86"/>
  <c r="AD600" i="86"/>
  <c r="AD604" i="86"/>
  <c r="AD606" i="86"/>
  <c r="AD608" i="86"/>
  <c r="AD610" i="86"/>
  <c r="AD612" i="86"/>
  <c r="AD614" i="86"/>
  <c r="AD616" i="86"/>
  <c r="AB617" i="86"/>
  <c r="Q618" i="86"/>
  <c r="U618" i="86"/>
  <c r="AD618" i="86"/>
  <c r="AB619" i="86"/>
  <c r="AD620" i="86"/>
  <c r="AB621" i="86"/>
  <c r="AD622" i="86"/>
  <c r="AB623" i="86"/>
  <c r="AD624" i="86"/>
  <c r="AB625" i="86"/>
  <c r="AD626" i="86"/>
  <c r="AB627" i="86"/>
  <c r="AD628" i="86"/>
  <c r="AB629" i="86"/>
  <c r="AD630" i="86"/>
  <c r="AB631" i="86"/>
  <c r="AD632" i="86"/>
  <c r="AB633" i="86"/>
  <c r="AD634" i="86"/>
  <c r="AB635" i="86"/>
  <c r="AD636" i="86"/>
  <c r="AB637" i="86"/>
  <c r="AD638" i="86"/>
  <c r="AB639" i="86"/>
  <c r="AD640" i="86"/>
  <c r="AB641" i="86"/>
  <c r="AF641" i="86"/>
  <c r="AJ641" i="86"/>
  <c r="AN641" i="86"/>
  <c r="U642" i="86"/>
  <c r="AD642" i="86"/>
  <c r="AH642" i="86"/>
  <c r="AB643" i="86"/>
  <c r="AF643" i="86"/>
  <c r="AJ643" i="86"/>
  <c r="AN643" i="86"/>
  <c r="AD644" i="86"/>
  <c r="AH644" i="86"/>
  <c r="AB645" i="86"/>
  <c r="AF645" i="86"/>
  <c r="AJ645" i="86"/>
  <c r="AN645" i="86"/>
  <c r="AD646" i="86"/>
  <c r="AH646" i="86"/>
  <c r="AB647" i="86"/>
  <c r="AF647" i="86"/>
  <c r="AJ647" i="86"/>
  <c r="AN647" i="86"/>
  <c r="AD648" i="86"/>
  <c r="AH648" i="86"/>
  <c r="AB649" i="86"/>
  <c r="AF649" i="86"/>
  <c r="AJ649" i="86"/>
  <c r="AN649" i="86"/>
  <c r="AD650" i="86"/>
  <c r="AH650" i="86"/>
  <c r="AB651" i="86"/>
  <c r="AF651" i="86"/>
  <c r="AJ651" i="86"/>
  <c r="AN651" i="86"/>
  <c r="AD652" i="86"/>
  <c r="AH652" i="86"/>
  <c r="AB653" i="86"/>
  <c r="AM653" i="86"/>
  <c r="AA654" i="86"/>
  <c r="AL654" i="86"/>
  <c r="AD656" i="86"/>
  <c r="AI656" i="86"/>
  <c r="AA658" i="86"/>
  <c r="AL658" i="86"/>
  <c r="AD660" i="86"/>
  <c r="AE662" i="86"/>
  <c r="O664" i="86"/>
  <c r="AK664" i="86"/>
  <c r="AC664" i="86"/>
  <c r="AN664" i="86"/>
  <c r="AJ664" i="86"/>
  <c r="AF664" i="86"/>
  <c r="AB664" i="86"/>
  <c r="AM664" i="86"/>
  <c r="O668" i="86"/>
  <c r="O670" i="86"/>
  <c r="O672" i="86"/>
  <c r="AK674" i="86"/>
  <c r="AC674" i="86"/>
  <c r="AN674" i="86"/>
  <c r="AJ674" i="86"/>
  <c r="AF674" i="86"/>
  <c r="AB674" i="86"/>
  <c r="AM674" i="86"/>
  <c r="AI674" i="86"/>
  <c r="AE674" i="86"/>
  <c r="AA674" i="86"/>
  <c r="AL674" i="86"/>
  <c r="O676" i="86"/>
  <c r="O683" i="86"/>
  <c r="BG683" i="86"/>
  <c r="BI683" i="86" s="1"/>
  <c r="AV685" i="86"/>
  <c r="AC685" i="86"/>
  <c r="AB685" i="86"/>
  <c r="AA685" i="86"/>
  <c r="BF685" i="86"/>
  <c r="AD687" i="86"/>
  <c r="O691" i="86"/>
  <c r="BG691" i="86"/>
  <c r="BI691" i="86" s="1"/>
  <c r="AD695" i="86"/>
  <c r="BF695" i="86"/>
  <c r="O697" i="86"/>
  <c r="BG697" i="86"/>
  <c r="BI697" i="86" s="1"/>
  <c r="AD699" i="86"/>
  <c r="BF699" i="86"/>
  <c r="AY704" i="86"/>
  <c r="BE704" i="86" s="1"/>
  <c r="AX704" i="86"/>
  <c r="AY708" i="86"/>
  <c r="BE708" i="86" s="1"/>
  <c r="AX708" i="86"/>
  <c r="AY718" i="86"/>
  <c r="AX718" i="86"/>
  <c r="AY725" i="86"/>
  <c r="BE725" i="86" s="1"/>
  <c r="AX725" i="86"/>
  <c r="AY767" i="86"/>
  <c r="BE767" i="86" s="1"/>
  <c r="AX767" i="86"/>
  <c r="AY771" i="86"/>
  <c r="BE771" i="86" s="1"/>
  <c r="AX771" i="86"/>
  <c r="AY783" i="86"/>
  <c r="AX783" i="86"/>
  <c r="AC617" i="86"/>
  <c r="AC619" i="86"/>
  <c r="AC621" i="86"/>
  <c r="AC623" i="86"/>
  <c r="AC625" i="86"/>
  <c r="AC627" i="86"/>
  <c r="AC629" i="86"/>
  <c r="AC631" i="86"/>
  <c r="AC633" i="86"/>
  <c r="AC635" i="86"/>
  <c r="AC637" i="86"/>
  <c r="AC639" i="86"/>
  <c r="AC641" i="86"/>
  <c r="AK641" i="86"/>
  <c r="AC643" i="86"/>
  <c r="AK643" i="86"/>
  <c r="AC645" i="86"/>
  <c r="AK645" i="86"/>
  <c r="AC647" i="86"/>
  <c r="AK647" i="86"/>
  <c r="AC649" i="86"/>
  <c r="AK649" i="86"/>
  <c r="AC651" i="86"/>
  <c r="AK651" i="86"/>
  <c r="AC653" i="86"/>
  <c r="AI653" i="86"/>
  <c r="AN653" i="86"/>
  <c r="O654" i="86"/>
  <c r="AN656" i="86"/>
  <c r="AJ656" i="86"/>
  <c r="AF656" i="86"/>
  <c r="AB656" i="86"/>
  <c r="AE656" i="86"/>
  <c r="AK656" i="86"/>
  <c r="O658" i="86"/>
  <c r="AK660" i="86"/>
  <c r="AN660" i="86"/>
  <c r="AJ660" i="86"/>
  <c r="AF660" i="86"/>
  <c r="AB660" i="86"/>
  <c r="AE660" i="86"/>
  <c r="AL660" i="86"/>
  <c r="O662" i="86"/>
  <c r="AK662" i="86"/>
  <c r="AC662" i="86"/>
  <c r="AN662" i="86"/>
  <c r="AJ662" i="86"/>
  <c r="AF662" i="86"/>
  <c r="AB662" i="86"/>
  <c r="AM662" i="86"/>
  <c r="AH666" i="86"/>
  <c r="AH668" i="86"/>
  <c r="AH670" i="86"/>
  <c r="AH672" i="86"/>
  <c r="AH676" i="86"/>
  <c r="AV683" i="86"/>
  <c r="AC683" i="86"/>
  <c r="AB683" i="86"/>
  <c r="AA683" i="86"/>
  <c r="O689" i="86"/>
  <c r="BG689" i="86"/>
  <c r="BI689" i="86" s="1"/>
  <c r="AV691" i="86"/>
  <c r="AC691" i="86"/>
  <c r="AB691" i="86"/>
  <c r="AF691" i="86" s="1"/>
  <c r="AA691" i="86"/>
  <c r="O693" i="86"/>
  <c r="BG693" i="86"/>
  <c r="BI693" i="86" s="1"/>
  <c r="AV697" i="86"/>
  <c r="AC697" i="86"/>
  <c r="AB697" i="86"/>
  <c r="AF697" i="86" s="1"/>
  <c r="AA697" i="86"/>
  <c r="AD704" i="86"/>
  <c r="BF704" i="86"/>
  <c r="AD706" i="86"/>
  <c r="BF706" i="86"/>
  <c r="AD708" i="86"/>
  <c r="BF708" i="86"/>
  <c r="AD713" i="86"/>
  <c r="BF713" i="86"/>
  <c r="AD718" i="86"/>
  <c r="BF718" i="86"/>
  <c r="AD723" i="86"/>
  <c r="BF723" i="86"/>
  <c r="AD725" i="86"/>
  <c r="BF725" i="86"/>
  <c r="AD730" i="86"/>
  <c r="BF730" i="86"/>
  <c r="AD767" i="86"/>
  <c r="BF767" i="86"/>
  <c r="AD769" i="86"/>
  <c r="BF769" i="86"/>
  <c r="AD771" i="86"/>
  <c r="BF771" i="86"/>
  <c r="AD775" i="86"/>
  <c r="BF775" i="86"/>
  <c r="AD783" i="86"/>
  <c r="BF783" i="86"/>
  <c r="AD785" i="86"/>
  <c r="BF785" i="86"/>
  <c r="AD787" i="86"/>
  <c r="AA804" i="86"/>
  <c r="AV804" i="86"/>
  <c r="AC804" i="86"/>
  <c r="AB804" i="86"/>
  <c r="O809" i="86"/>
  <c r="AZ809" i="86"/>
  <c r="BF810" i="86"/>
  <c r="BG810" i="86" s="1"/>
  <c r="BI810" i="86" s="1"/>
  <c r="AV810" i="86"/>
  <c r="AC810" i="86"/>
  <c r="AB810" i="86"/>
  <c r="AF810" i="86" s="1"/>
  <c r="AA810" i="86"/>
  <c r="AD810" i="86"/>
  <c r="AC692" i="86"/>
  <c r="AV692" i="86"/>
  <c r="AC694" i="86"/>
  <c r="AV694" i="86"/>
  <c r="AC696" i="86"/>
  <c r="AV696" i="86"/>
  <c r="AC698" i="86"/>
  <c r="AV698" i="86"/>
  <c r="AC703" i="86"/>
  <c r="AV703" i="86"/>
  <c r="AA704" i="86"/>
  <c r="BG704" i="86"/>
  <c r="BI704" i="86" s="1"/>
  <c r="T705" i="86"/>
  <c r="AC705" i="86"/>
  <c r="AV705" i="86"/>
  <c r="AA706" i="86"/>
  <c r="BG706" i="86"/>
  <c r="BI706" i="86" s="1"/>
  <c r="AC707" i="86"/>
  <c r="AV707" i="86"/>
  <c r="AA708" i="86"/>
  <c r="BG708" i="86"/>
  <c r="BI708" i="86" s="1"/>
  <c r="AC712" i="86"/>
  <c r="AV712" i="86"/>
  <c r="AA713" i="86"/>
  <c r="BG713" i="86"/>
  <c r="BI713" i="86" s="1"/>
  <c r="AC714" i="86"/>
  <c r="AV714" i="86"/>
  <c r="AA718" i="86"/>
  <c r="BG718" i="86"/>
  <c r="BI718" i="86" s="1"/>
  <c r="AC719" i="86"/>
  <c r="AV719" i="86"/>
  <c r="AA723" i="86"/>
  <c r="BG723" i="86"/>
  <c r="BI723" i="86" s="1"/>
  <c r="AC724" i="86"/>
  <c r="AV724" i="86"/>
  <c r="AA725" i="86"/>
  <c r="BG725" i="86"/>
  <c r="BI725" i="86" s="1"/>
  <c r="AC729" i="86"/>
  <c r="AV729" i="86"/>
  <c r="AA730" i="86"/>
  <c r="BG730" i="86"/>
  <c r="BI730" i="86" s="1"/>
  <c r="AC766" i="86"/>
  <c r="AV766" i="86"/>
  <c r="AA767" i="86"/>
  <c r="BG767" i="86"/>
  <c r="BI767" i="86" s="1"/>
  <c r="AC768" i="86"/>
  <c r="AV768" i="86"/>
  <c r="AA769" i="86"/>
  <c r="BG769" i="86"/>
  <c r="BI769" i="86" s="1"/>
  <c r="AC770" i="86"/>
  <c r="AV770" i="86"/>
  <c r="AA771" i="86"/>
  <c r="BG771" i="86"/>
  <c r="BI771" i="86" s="1"/>
  <c r="AC772" i="86"/>
  <c r="AV772" i="86"/>
  <c r="AA775" i="86"/>
  <c r="BG775" i="86"/>
  <c r="BI775" i="86" s="1"/>
  <c r="AC779" i="86"/>
  <c r="AV779" i="86"/>
  <c r="AA783" i="86"/>
  <c r="BG783" i="86"/>
  <c r="BI783" i="86" s="1"/>
  <c r="AC784" i="86"/>
  <c r="AV784" i="86"/>
  <c r="AA785" i="86"/>
  <c r="AC786" i="86"/>
  <c r="AV786" i="86"/>
  <c r="AA787" i="86"/>
  <c r="BG787" i="86"/>
  <c r="BI787" i="86" s="1"/>
  <c r="AD788" i="86"/>
  <c r="O793" i="86"/>
  <c r="O795" i="86"/>
  <c r="BG799" i="86"/>
  <c r="BI799" i="86" s="1"/>
  <c r="O799" i="86"/>
  <c r="AD804" i="86"/>
  <c r="AD655" i="86"/>
  <c r="AH655" i="86"/>
  <c r="AD657" i="86"/>
  <c r="AH657" i="86"/>
  <c r="AD659" i="86"/>
  <c r="AH659" i="86"/>
  <c r="AD661" i="86"/>
  <c r="AH661" i="86"/>
  <c r="AD663" i="86"/>
  <c r="AH663" i="86"/>
  <c r="AD665" i="86"/>
  <c r="AH665" i="86"/>
  <c r="AD667" i="86"/>
  <c r="AH667" i="86"/>
  <c r="AD669" i="86"/>
  <c r="AH669" i="86"/>
  <c r="AD671" i="86"/>
  <c r="AH671" i="86"/>
  <c r="AD673" i="86"/>
  <c r="AH673" i="86"/>
  <c r="AD675" i="86"/>
  <c r="AH675" i="86"/>
  <c r="AL675" i="86"/>
  <c r="AD680" i="86"/>
  <c r="BF680" i="86"/>
  <c r="AD684" i="86"/>
  <c r="BF684" i="86"/>
  <c r="AD686" i="86"/>
  <c r="BF686" i="86"/>
  <c r="AD688" i="86"/>
  <c r="AX688" i="86"/>
  <c r="BF688" i="86"/>
  <c r="AD690" i="86"/>
  <c r="BF690" i="86"/>
  <c r="AD692" i="86"/>
  <c r="BF692" i="86"/>
  <c r="AD694" i="86"/>
  <c r="BF694" i="86"/>
  <c r="BG694" i="86" s="1"/>
  <c r="BI694" i="86" s="1"/>
  <c r="AD696" i="86"/>
  <c r="BF696" i="86"/>
  <c r="AD698" i="86"/>
  <c r="BF698" i="86"/>
  <c r="AD703" i="86"/>
  <c r="BF703" i="86"/>
  <c r="O704" i="86"/>
  <c r="AB704" i="86"/>
  <c r="AF704" i="86" s="1"/>
  <c r="U705" i="86"/>
  <c r="AD705" i="86"/>
  <c r="BF705" i="86"/>
  <c r="O706" i="86"/>
  <c r="AB706" i="86"/>
  <c r="AD707" i="86"/>
  <c r="BF707" i="86"/>
  <c r="O708" i="86"/>
  <c r="AB708" i="86"/>
  <c r="AF708" i="86" s="1"/>
  <c r="AD712" i="86"/>
  <c r="BF712" i="86"/>
  <c r="O713" i="86"/>
  <c r="AB713" i="86"/>
  <c r="AF713" i="86" s="1"/>
  <c r="AD714" i="86"/>
  <c r="BF714" i="86"/>
  <c r="O718" i="86"/>
  <c r="AB718" i="86"/>
  <c r="AF718" i="86" s="1"/>
  <c r="AD719" i="86"/>
  <c r="BF719" i="86"/>
  <c r="O723" i="86"/>
  <c r="AB723" i="86"/>
  <c r="AD724" i="86"/>
  <c r="BF724" i="86"/>
  <c r="O725" i="86"/>
  <c r="AB725" i="86"/>
  <c r="AF725" i="86" s="1"/>
  <c r="AD729" i="86"/>
  <c r="BF729" i="86"/>
  <c r="O730" i="86"/>
  <c r="AB730" i="86"/>
  <c r="AF730" i="86" s="1"/>
  <c r="AD766" i="86"/>
  <c r="BF766" i="86"/>
  <c r="O767" i="86"/>
  <c r="AB767" i="86"/>
  <c r="AF767" i="86" s="1"/>
  <c r="AD768" i="86"/>
  <c r="BF768" i="86"/>
  <c r="O769" i="86"/>
  <c r="AB769" i="86"/>
  <c r="AD770" i="86"/>
  <c r="BF770" i="86"/>
  <c r="O771" i="86"/>
  <c r="AB771" i="86"/>
  <c r="AF771" i="86" s="1"/>
  <c r="AD772" i="86"/>
  <c r="BF772" i="86"/>
  <c r="O775" i="86"/>
  <c r="AB775" i="86"/>
  <c r="AF775" i="86" s="1"/>
  <c r="AD779" i="86"/>
  <c r="BF779" i="86"/>
  <c r="O783" i="86"/>
  <c r="AB783" i="86"/>
  <c r="AF783" i="86" s="1"/>
  <c r="AD784" i="86"/>
  <c r="BF784" i="86"/>
  <c r="O785" i="86"/>
  <c r="AB785" i="86"/>
  <c r="AD786" i="86"/>
  <c r="BF786" i="86"/>
  <c r="BG786" i="86" s="1"/>
  <c r="BI786" i="86" s="1"/>
  <c r="O787" i="86"/>
  <c r="AB787" i="86"/>
  <c r="AF787" i="86" s="1"/>
  <c r="AV787" i="86"/>
  <c r="AB788" i="86"/>
  <c r="AF788" i="86" s="1"/>
  <c r="BG793" i="86"/>
  <c r="BI793" i="86" s="1"/>
  <c r="BG795" i="86"/>
  <c r="BI795" i="86" s="1"/>
  <c r="AA799" i="86"/>
  <c r="AV799" i="86"/>
  <c r="AC799" i="86"/>
  <c r="AB799" i="86"/>
  <c r="AF799" i="86" s="1"/>
  <c r="AB808" i="86"/>
  <c r="AA808" i="86"/>
  <c r="AV808" i="86"/>
  <c r="AD808" i="86"/>
  <c r="AC808" i="86"/>
  <c r="AA675" i="86"/>
  <c r="AE675" i="86"/>
  <c r="AI675" i="86"/>
  <c r="AA680" i="86"/>
  <c r="AA684" i="86"/>
  <c r="AA686" i="86"/>
  <c r="AA688" i="86"/>
  <c r="AA690" i="86"/>
  <c r="AA692" i="86"/>
  <c r="AA694" i="86"/>
  <c r="AA696" i="86"/>
  <c r="AA698" i="86"/>
  <c r="AA703" i="86"/>
  <c r="AC704" i="86"/>
  <c r="AA705" i="86"/>
  <c r="AC706" i="86"/>
  <c r="AA707" i="86"/>
  <c r="AC708" i="86"/>
  <c r="AA712" i="86"/>
  <c r="AC713" i="86"/>
  <c r="AA714" i="86"/>
  <c r="AC718" i="86"/>
  <c r="AA719" i="86"/>
  <c r="AC723" i="86"/>
  <c r="AA724" i="86"/>
  <c r="AC725" i="86"/>
  <c r="AA729" i="86"/>
  <c r="AC730" i="86"/>
  <c r="AA766" i="86"/>
  <c r="AC767" i="86"/>
  <c r="AA768" i="86"/>
  <c r="AC769" i="86"/>
  <c r="AA770" i="86"/>
  <c r="AC771" i="86"/>
  <c r="AA772" i="86"/>
  <c r="AC775" i="86"/>
  <c r="AA779" i="86"/>
  <c r="AC783" i="86"/>
  <c r="AA784" i="86"/>
  <c r="AC785" i="86"/>
  <c r="AA786" i="86"/>
  <c r="AC787" i="86"/>
  <c r="AA788" i="86"/>
  <c r="AA793" i="86"/>
  <c r="AV793" i="86"/>
  <c r="AC793" i="86"/>
  <c r="AB793" i="86"/>
  <c r="AF793" i="86" s="1"/>
  <c r="BF793" i="86"/>
  <c r="AA795" i="86"/>
  <c r="AV795" i="86"/>
  <c r="AC795" i="86"/>
  <c r="AB795" i="86"/>
  <c r="AF795" i="86" s="1"/>
  <c r="BF795" i="86"/>
  <c r="AD799" i="86"/>
  <c r="BG804" i="86"/>
  <c r="BI804" i="86" s="1"/>
  <c r="O804" i="86"/>
  <c r="AX807" i="86"/>
  <c r="AY807" i="86"/>
  <c r="BG814" i="86"/>
  <c r="BI814" i="86" s="1"/>
  <c r="AD792" i="86"/>
  <c r="AD794" i="86"/>
  <c r="BF794" i="86"/>
  <c r="AD796" i="86"/>
  <c r="BF796" i="86"/>
  <c r="AD800" i="86"/>
  <c r="BF800" i="86"/>
  <c r="BG806" i="86"/>
  <c r="BI806" i="86" s="1"/>
  <c r="O808" i="86"/>
  <c r="O819" i="86"/>
  <c r="AV819" i="86"/>
  <c r="AC819" i="86"/>
  <c r="AB819" i="86"/>
  <c r="BF821" i="86"/>
  <c r="AD823" i="86"/>
  <c r="O825" i="86"/>
  <c r="AV825" i="86"/>
  <c r="AC825" i="86"/>
  <c r="AB825" i="86"/>
  <c r="AF825" i="86" s="1"/>
  <c r="AY837" i="86"/>
  <c r="AX837" i="86"/>
  <c r="BE838" i="86"/>
  <c r="AA796" i="86"/>
  <c r="BG796" i="86"/>
  <c r="BI796" i="86" s="1"/>
  <c r="AA800" i="86"/>
  <c r="BG800" i="86"/>
  <c r="BI800" i="86" s="1"/>
  <c r="AB806" i="86"/>
  <c r="AF806" i="86" s="1"/>
  <c r="O810" i="86"/>
  <c r="O814" i="86"/>
  <c r="AV814" i="86"/>
  <c r="AC814" i="86"/>
  <c r="AB814" i="86"/>
  <c r="AA819" i="86"/>
  <c r="BF819" i="86"/>
  <c r="AD821" i="86"/>
  <c r="BG821" i="86"/>
  <c r="BI821" i="86" s="1"/>
  <c r="AA825" i="86"/>
  <c r="BF825" i="86"/>
  <c r="AY832" i="86"/>
  <c r="AX832" i="86"/>
  <c r="AV823" i="86"/>
  <c r="AC823" i="86"/>
  <c r="AB823" i="86"/>
  <c r="BE830" i="86"/>
  <c r="AY841" i="86"/>
  <c r="AX841" i="86"/>
  <c r="BE842" i="86"/>
  <c r="O821" i="86"/>
  <c r="AV821" i="86"/>
  <c r="AC821" i="86"/>
  <c r="AB821" i="86"/>
  <c r="AA823" i="86"/>
  <c r="BF823" i="86"/>
  <c r="AX830" i="86"/>
  <c r="AY839" i="86"/>
  <c r="AX839" i="86"/>
  <c r="AD830" i="86"/>
  <c r="BF830" i="86"/>
  <c r="AD832" i="86"/>
  <c r="BF832" i="86"/>
  <c r="AD837" i="86"/>
  <c r="BF837" i="86"/>
  <c r="AD839" i="86"/>
  <c r="BF839" i="86"/>
  <c r="AD841" i="86"/>
  <c r="BF841" i="86"/>
  <c r="AD846" i="86"/>
  <c r="AV846" i="86"/>
  <c r="BG846" i="86"/>
  <c r="BI846" i="86" s="1"/>
  <c r="AY891" i="86"/>
  <c r="AX891" i="86"/>
  <c r="BG832" i="86"/>
  <c r="BI832" i="86" s="1"/>
  <c r="AA837" i="86"/>
  <c r="BG837" i="86"/>
  <c r="BI837" i="86" s="1"/>
  <c r="AA839" i="86"/>
  <c r="BG839" i="86"/>
  <c r="BI839" i="86" s="1"/>
  <c r="AA841" i="86"/>
  <c r="BG841" i="86"/>
  <c r="BI841" i="86" s="1"/>
  <c r="AA846" i="86"/>
  <c r="BG848" i="86"/>
  <c r="BI848" i="86" s="1"/>
  <c r="AX859" i="86"/>
  <c r="BH859" i="86" s="1"/>
  <c r="AX872" i="86"/>
  <c r="AD805" i="86"/>
  <c r="AD807" i="86"/>
  <c r="AD809" i="86"/>
  <c r="AD813" i="86"/>
  <c r="AD815" i="86"/>
  <c r="AD820" i="86"/>
  <c r="AD822" i="86"/>
  <c r="AD824" i="86"/>
  <c r="BF824" i="86"/>
  <c r="AD829" i="86"/>
  <c r="BF829" i="86"/>
  <c r="O830" i="86"/>
  <c r="AB830" i="86"/>
  <c r="AD831" i="86"/>
  <c r="BF831" i="86"/>
  <c r="O832" i="86"/>
  <c r="AB832" i="86"/>
  <c r="AF832" i="86" s="1"/>
  <c r="AD833" i="86"/>
  <c r="BF833" i="86"/>
  <c r="O837" i="86"/>
  <c r="AB837" i="86"/>
  <c r="AD838" i="86"/>
  <c r="AX838" i="86"/>
  <c r="BF838" i="86"/>
  <c r="O839" i="86"/>
  <c r="AB839" i="86"/>
  <c r="AD840" i="86"/>
  <c r="BF840" i="86"/>
  <c r="O841" i="86"/>
  <c r="AB841" i="86"/>
  <c r="AD842" i="86"/>
  <c r="AX842" i="86"/>
  <c r="BF842" i="86"/>
  <c r="O846" i="86"/>
  <c r="AB846" i="86"/>
  <c r="AF846" i="86" s="1"/>
  <c r="AB848" i="86"/>
  <c r="AX848" i="86"/>
  <c r="BH848" i="86" s="1"/>
  <c r="O851" i="86"/>
  <c r="O854" i="86"/>
  <c r="AY859" i="86"/>
  <c r="O868" i="86"/>
  <c r="O869" i="86"/>
  <c r="AY872" i="86"/>
  <c r="BE876" i="86"/>
  <c r="AA829" i="86"/>
  <c r="AC830" i="86"/>
  <c r="AA831" i="86"/>
  <c r="AC832" i="86"/>
  <c r="AA833" i="86"/>
  <c r="AC837" i="86"/>
  <c r="AA838" i="86"/>
  <c r="AC839" i="86"/>
  <c r="AA840" i="86"/>
  <c r="AC841" i="86"/>
  <c r="AA842" i="86"/>
  <c r="AC846" i="86"/>
  <c r="AY847" i="86"/>
  <c r="AA848" i="86"/>
  <c r="AY848" i="86"/>
  <c r="O850" i="86"/>
  <c r="O866" i="86"/>
  <c r="O867" i="86"/>
  <c r="AX867" i="86"/>
  <c r="BH867" i="86" s="1"/>
  <c r="BE867" i="86"/>
  <c r="O876" i="86"/>
  <c r="AY883" i="86"/>
  <c r="AX883" i="86"/>
  <c r="AA879" i="86"/>
  <c r="AV879" i="86"/>
  <c r="BG879" i="86"/>
  <c r="BI879" i="86" s="1"/>
  <c r="O883" i="86"/>
  <c r="AC883" i="86"/>
  <c r="AA885" i="86"/>
  <c r="BE885" i="86"/>
  <c r="AB887" i="86"/>
  <c r="O891" i="86"/>
  <c r="AC891" i="86"/>
  <c r="AA893" i="86"/>
  <c r="AB895" i="86"/>
  <c r="AY897" i="86"/>
  <c r="AX897" i="86"/>
  <c r="S910" i="86"/>
  <c r="Q910" i="86"/>
  <c r="AD847" i="86"/>
  <c r="AD849" i="86"/>
  <c r="AB850" i="86"/>
  <c r="AD851" i="86"/>
  <c r="AB854" i="86"/>
  <c r="AD858" i="86"/>
  <c r="AB859" i="86"/>
  <c r="AD862" i="86"/>
  <c r="AB863" i="86"/>
  <c r="AD866" i="86"/>
  <c r="AB867" i="86"/>
  <c r="AD868" i="86"/>
  <c r="AB869" i="86"/>
  <c r="AF869" i="86" s="1"/>
  <c r="AD870" i="86"/>
  <c r="AB871" i="86"/>
  <c r="AD872" i="86"/>
  <c r="AB873" i="86"/>
  <c r="AD876" i="86"/>
  <c r="AX876" i="86"/>
  <c r="AB877" i="86"/>
  <c r="AF877" i="86" s="1"/>
  <c r="AD878" i="86"/>
  <c r="AB879" i="86"/>
  <c r="AF879" i="86" s="1"/>
  <c r="AD883" i="86"/>
  <c r="AZ884" i="86"/>
  <c r="O885" i="86"/>
  <c r="AC885" i="86"/>
  <c r="BF885" i="86"/>
  <c r="AA887" i="86"/>
  <c r="AB889" i="86"/>
  <c r="AF889" i="86" s="1"/>
  <c r="AD891" i="86"/>
  <c r="AZ892" i="86"/>
  <c r="O893" i="86"/>
  <c r="AC893" i="86"/>
  <c r="BF893" i="86"/>
  <c r="BG893" i="86" s="1"/>
  <c r="BI893" i="86" s="1"/>
  <c r="AA895" i="86"/>
  <c r="AZ900" i="86"/>
  <c r="O900" i="86"/>
  <c r="AZ904" i="86"/>
  <c r="O904" i="86"/>
  <c r="AZ911" i="86"/>
  <c r="O911" i="86"/>
  <c r="AB883" i="86"/>
  <c r="AF883" i="86" s="1"/>
  <c r="AB891" i="86"/>
  <c r="AF891" i="86" s="1"/>
  <c r="AY899" i="86"/>
  <c r="AX899" i="86"/>
  <c r="AY903" i="86"/>
  <c r="AX903" i="86"/>
  <c r="AZ913" i="86"/>
  <c r="O913" i="86"/>
  <c r="O920" i="86"/>
  <c r="AZ920" i="86"/>
  <c r="AD850" i="86"/>
  <c r="AD854" i="86"/>
  <c r="AD859" i="86"/>
  <c r="AD863" i="86"/>
  <c r="AD867" i="86"/>
  <c r="AD869" i="86"/>
  <c r="AD871" i="86"/>
  <c r="AD873" i="86"/>
  <c r="AD877" i="86"/>
  <c r="AD879" i="86"/>
  <c r="AY882" i="86"/>
  <c r="AA883" i="86"/>
  <c r="AB885" i="86"/>
  <c r="AF885" i="86" s="1"/>
  <c r="AX885" i="86"/>
  <c r="AA891" i="86"/>
  <c r="AB893" i="86"/>
  <c r="AZ898" i="86"/>
  <c r="O898" i="86"/>
  <c r="AZ902" i="86"/>
  <c r="O902" i="86"/>
  <c r="AZ906" i="86"/>
  <c r="O906" i="86"/>
  <c r="AZ916" i="86"/>
  <c r="AD897" i="86"/>
  <c r="BF897" i="86"/>
  <c r="BG897" i="86" s="1"/>
  <c r="BI897" i="86" s="1"/>
  <c r="AD899" i="86"/>
  <c r="BF899" i="86"/>
  <c r="BG899" i="86" s="1"/>
  <c r="BI899" i="86" s="1"/>
  <c r="AD901" i="86"/>
  <c r="BF901" i="86"/>
  <c r="AD903" i="86"/>
  <c r="BF903" i="86"/>
  <c r="BG903" i="86" s="1"/>
  <c r="BI903" i="86" s="1"/>
  <c r="AD905" i="86"/>
  <c r="BF905" i="86"/>
  <c r="BG905" i="86" s="1"/>
  <c r="BI905" i="86" s="1"/>
  <c r="AD910" i="86"/>
  <c r="BF910" i="86"/>
  <c r="AD912" i="86"/>
  <c r="BF912" i="86"/>
  <c r="AV914" i="86"/>
  <c r="AC914" i="86"/>
  <c r="BG914" i="86"/>
  <c r="BI914" i="86" s="1"/>
  <c r="BE915" i="86"/>
  <c r="AV916" i="86"/>
  <c r="AC916" i="86"/>
  <c r="AV920" i="86"/>
  <c r="AC920" i="86"/>
  <c r="AC924" i="86"/>
  <c r="O925" i="86"/>
  <c r="AV925" i="86"/>
  <c r="AC925" i="86"/>
  <c r="AV927" i="86"/>
  <c r="AC927" i="86"/>
  <c r="AB927" i="86"/>
  <c r="AF927" i="86" s="1"/>
  <c r="AA897" i="86"/>
  <c r="AA899" i="86"/>
  <c r="AA901" i="86"/>
  <c r="AA903" i="86"/>
  <c r="AA905" i="86"/>
  <c r="AA910" i="86"/>
  <c r="AA912" i="86"/>
  <c r="AA914" i="86"/>
  <c r="BF915" i="86"/>
  <c r="AA916" i="86"/>
  <c r="BF919" i="86"/>
  <c r="AA920" i="86"/>
  <c r="BF924" i="86"/>
  <c r="O927" i="86"/>
  <c r="BF927" i="86"/>
  <c r="AY928" i="86"/>
  <c r="AX928" i="86"/>
  <c r="AD882" i="86"/>
  <c r="AD884" i="86"/>
  <c r="AD886" i="86"/>
  <c r="AD888" i="86"/>
  <c r="AD890" i="86"/>
  <c r="AD892" i="86"/>
  <c r="AD894" i="86"/>
  <c r="AD896" i="86"/>
  <c r="AB897" i="86"/>
  <c r="AF897" i="86" s="1"/>
  <c r="AD898" i="86"/>
  <c r="AB899" i="86"/>
  <c r="AF899" i="86" s="1"/>
  <c r="AD900" i="86"/>
  <c r="AB901" i="86"/>
  <c r="AF901" i="86" s="1"/>
  <c r="AD902" i="86"/>
  <c r="AB903" i="86"/>
  <c r="AD904" i="86"/>
  <c r="AB905" i="86"/>
  <c r="AF905" i="86" s="1"/>
  <c r="AD906" i="86"/>
  <c r="AB910" i="86"/>
  <c r="AD911" i="86"/>
  <c r="AB912" i="86"/>
  <c r="AF912" i="86" s="1"/>
  <c r="AD913" i="86"/>
  <c r="AB914" i="86"/>
  <c r="AA915" i="86"/>
  <c r="AX915" i="86"/>
  <c r="AB916" i="86"/>
  <c r="AA919" i="86"/>
  <c r="AB920" i="86"/>
  <c r="AF920" i="86" s="1"/>
  <c r="AA924" i="86"/>
  <c r="AF924" i="86"/>
  <c r="AB925" i="86"/>
  <c r="AD927" i="86"/>
  <c r="BG927" i="86"/>
  <c r="BI927" i="86" s="1"/>
  <c r="BG929" i="86"/>
  <c r="BI929" i="86" s="1"/>
  <c r="BF929" i="86"/>
  <c r="O929" i="86"/>
  <c r="BE930" i="86"/>
  <c r="BE937" i="86"/>
  <c r="AD926" i="86"/>
  <c r="BF926" i="86"/>
  <c r="AD928" i="86"/>
  <c r="BF928" i="86"/>
  <c r="AB929" i="86"/>
  <c r="AF929" i="86" s="1"/>
  <c r="AD930" i="86"/>
  <c r="AX930" i="86"/>
  <c r="BH930" i="86" s="1"/>
  <c r="AB934" i="86"/>
  <c r="AF934" i="86" s="1"/>
  <c r="AD935" i="86"/>
  <c r="AB936" i="86"/>
  <c r="AF936" i="86" s="1"/>
  <c r="AD937" i="86"/>
  <c r="AX937" i="86"/>
  <c r="BH937" i="86" s="1"/>
  <c r="AB938" i="86"/>
  <c r="AD939" i="86"/>
  <c r="BF939" i="86"/>
  <c r="AB940" i="86"/>
  <c r="AF940" i="86" s="1"/>
  <c r="AD943" i="86"/>
  <c r="O947" i="86"/>
  <c r="AD947" i="86"/>
  <c r="BG948" i="86"/>
  <c r="BI948" i="86" s="1"/>
  <c r="AA948" i="86"/>
  <c r="AV948" i="86"/>
  <c r="AC948" i="86"/>
  <c r="O955" i="86"/>
  <c r="BG955" i="86"/>
  <c r="BI955" i="86" s="1"/>
  <c r="BF955" i="86"/>
  <c r="AY959" i="86"/>
  <c r="BE959" i="86" s="1"/>
  <c r="AX959" i="86"/>
  <c r="AA926" i="86"/>
  <c r="AA928" i="86"/>
  <c r="AC929" i="86"/>
  <c r="AV929" i="86"/>
  <c r="AC934" i="86"/>
  <c r="AV934" i="86"/>
  <c r="AC936" i="86"/>
  <c r="AV936" i="86"/>
  <c r="AC938" i="86"/>
  <c r="AV938" i="86"/>
  <c r="AC940" i="86"/>
  <c r="AA943" i="86"/>
  <c r="AF943" i="86"/>
  <c r="AV949" i="86"/>
  <c r="AC949" i="86"/>
  <c r="AB949" i="86"/>
  <c r="AF949" i="86" s="1"/>
  <c r="AA949" i="86"/>
  <c r="AV955" i="86"/>
  <c r="AC955" i="86"/>
  <c r="AB955" i="86"/>
  <c r="AA955" i="86"/>
  <c r="AD929" i="86"/>
  <c r="AD934" i="86"/>
  <c r="BF934" i="86"/>
  <c r="AD936" i="86"/>
  <c r="BF936" i="86"/>
  <c r="AD938" i="86"/>
  <c r="BF938" i="86"/>
  <c r="AV940" i="86"/>
  <c r="AD940" i="86"/>
  <c r="BF940" i="86"/>
  <c r="BG947" i="86"/>
  <c r="BI947" i="86" s="1"/>
  <c r="AV947" i="86"/>
  <c r="AC947" i="86"/>
  <c r="AA947" i="86"/>
  <c r="BG949" i="86"/>
  <c r="BI949" i="86" s="1"/>
  <c r="BF949" i="86"/>
  <c r="O953" i="86"/>
  <c r="BG953" i="86"/>
  <c r="BI953" i="86" s="1"/>
  <c r="AY957" i="86"/>
  <c r="BE957" i="86" s="1"/>
  <c r="AX957" i="86"/>
  <c r="AA929" i="86"/>
  <c r="AA934" i="86"/>
  <c r="AA936" i="86"/>
  <c r="AA938" i="86"/>
  <c r="AA940" i="86"/>
  <c r="BG940" i="86"/>
  <c r="BI940" i="86" s="1"/>
  <c r="BG943" i="86"/>
  <c r="BI943" i="86" s="1"/>
  <c r="AB947" i="86"/>
  <c r="V950" i="86"/>
  <c r="P950" i="86"/>
  <c r="AV953" i="86"/>
  <c r="AC953" i="86"/>
  <c r="AB953" i="86"/>
  <c r="AF953" i="86" s="1"/>
  <c r="AA953" i="86"/>
  <c r="AD957" i="86"/>
  <c r="BF957" i="86"/>
  <c r="AD959" i="86"/>
  <c r="BF959" i="86"/>
  <c r="BG961" i="86"/>
  <c r="BI961" i="86" s="1"/>
  <c r="BF965" i="86"/>
  <c r="AZ983" i="86"/>
  <c r="BG997" i="86"/>
  <c r="BI997" i="86" s="1"/>
  <c r="BF997" i="86"/>
  <c r="O997" i="86"/>
  <c r="AC950" i="86"/>
  <c r="AV950" i="86"/>
  <c r="AC954" i="86"/>
  <c r="AV954" i="86"/>
  <c r="AC956" i="86"/>
  <c r="AV956" i="86"/>
  <c r="AA957" i="86"/>
  <c r="BG957" i="86"/>
  <c r="BI957" i="86" s="1"/>
  <c r="AC958" i="86"/>
  <c r="AV958" i="86"/>
  <c r="AA959" i="86"/>
  <c r="BG959" i="86"/>
  <c r="BI959" i="86" s="1"/>
  <c r="AB961" i="86"/>
  <c r="AF961" i="86" s="1"/>
  <c r="AX961" i="86"/>
  <c r="BH961" i="86" s="1"/>
  <c r="O984" i="86"/>
  <c r="AB984" i="86"/>
  <c r="AF984" i="86" s="1"/>
  <c r="AA984" i="86"/>
  <c r="O987" i="86"/>
  <c r="AA987" i="86"/>
  <c r="AC987" i="86"/>
  <c r="AB987" i="86"/>
  <c r="AF987" i="86" s="1"/>
  <c r="AA994" i="86"/>
  <c r="AC994" i="86"/>
  <c r="AB994" i="86"/>
  <c r="AF994" i="86" s="1"/>
  <c r="AD950" i="86"/>
  <c r="BF950" i="86"/>
  <c r="AD954" i="86"/>
  <c r="BF954" i="86"/>
  <c r="AD956" i="86"/>
  <c r="BF956" i="86"/>
  <c r="O957" i="86"/>
  <c r="AB957" i="86"/>
  <c r="AD958" i="86"/>
  <c r="BF958" i="86"/>
  <c r="O959" i="86"/>
  <c r="AB959" i="86"/>
  <c r="AF959" i="86" s="1"/>
  <c r="AY961" i="86"/>
  <c r="BE961" i="86" s="1"/>
  <c r="AB967" i="86"/>
  <c r="AF967" i="86" s="1"/>
  <c r="AA967" i="86"/>
  <c r="BF984" i="86"/>
  <c r="AB986" i="86"/>
  <c r="AF986" i="86" s="1"/>
  <c r="AA986" i="86"/>
  <c r="BG990" i="86"/>
  <c r="BI990" i="86" s="1"/>
  <c r="O990" i="86"/>
  <c r="BF990" i="86"/>
  <c r="AA996" i="86"/>
  <c r="AV996" i="86"/>
  <c r="AD996" i="86"/>
  <c r="AC996" i="86"/>
  <c r="AB996" i="86"/>
  <c r="AF996" i="86" s="1"/>
  <c r="AA950" i="86"/>
  <c r="AA954" i="86"/>
  <c r="AA956" i="86"/>
  <c r="AC957" i="86"/>
  <c r="AA958" i="86"/>
  <c r="AC959" i="86"/>
  <c r="O961" i="86"/>
  <c r="AC961" i="86"/>
  <c r="O965" i="86"/>
  <c r="AB965" i="86"/>
  <c r="AF965" i="86" s="1"/>
  <c r="AA965" i="86"/>
  <c r="AC967" i="86"/>
  <c r="BF967" i="86"/>
  <c r="AD984" i="86"/>
  <c r="AC986" i="86"/>
  <c r="BF986" i="86"/>
  <c r="AV987" i="86"/>
  <c r="AV994" i="86"/>
  <c r="BG995" i="86"/>
  <c r="BI995" i="86" s="1"/>
  <c r="O995" i="86"/>
  <c r="BF995" i="86"/>
  <c r="AC985" i="86"/>
  <c r="AV985" i="86"/>
  <c r="AD990" i="86"/>
  <c r="AD995" i="86"/>
  <c r="AD997" i="86"/>
  <c r="AD998" i="86"/>
  <c r="BG999" i="86"/>
  <c r="BI999" i="86" s="1"/>
  <c r="O999" i="86"/>
  <c r="AC1017" i="86"/>
  <c r="AA1017" i="86"/>
  <c r="AD1017" i="86"/>
  <c r="AB1017" i="86"/>
  <c r="AF1017" i="86" s="1"/>
  <c r="AD960" i="86"/>
  <c r="AD962" i="86"/>
  <c r="AD966" i="86"/>
  <c r="AD983" i="86"/>
  <c r="AD985" i="86"/>
  <c r="AV990" i="86"/>
  <c r="AC990" i="86"/>
  <c r="AV995" i="86"/>
  <c r="AC995" i="86"/>
  <c r="AV997" i="86"/>
  <c r="AC997" i="86"/>
  <c r="AF998" i="86"/>
  <c r="AA998" i="86"/>
  <c r="AC998" i="86"/>
  <c r="AV998" i="86"/>
  <c r="AV999" i="86"/>
  <c r="AC999" i="86"/>
  <c r="AC1000" i="86"/>
  <c r="O1004" i="86"/>
  <c r="AV1004" i="86"/>
  <c r="AC1004" i="86"/>
  <c r="AC1005" i="86"/>
  <c r="O1006" i="86"/>
  <c r="AV1006" i="86"/>
  <c r="AC1006" i="86"/>
  <c r="AC1007" i="86"/>
  <c r="O1010" i="86"/>
  <c r="AD1010" i="86"/>
  <c r="BG1011" i="86"/>
  <c r="BI1011" i="86" s="1"/>
  <c r="AA1011" i="86"/>
  <c r="AV1011" i="86"/>
  <c r="AC1011" i="86"/>
  <c r="O1015" i="86"/>
  <c r="AD1015" i="86"/>
  <c r="AA1016" i="86"/>
  <c r="AC1016" i="86"/>
  <c r="O1017" i="86"/>
  <c r="O1031" i="86"/>
  <c r="AA1000" i="86"/>
  <c r="AA1005" i="86"/>
  <c r="AA1007" i="86"/>
  <c r="BG1010" i="86"/>
  <c r="BI1010" i="86" s="1"/>
  <c r="AV1010" i="86"/>
  <c r="AC1010" i="86"/>
  <c r="AA1010" i="86"/>
  <c r="AC1015" i="86"/>
  <c r="AA1015" i="86"/>
  <c r="U1054" i="86"/>
  <c r="S1054" i="86"/>
  <c r="W1054" i="86"/>
  <c r="R1054" i="86"/>
  <c r="V1054" i="86"/>
  <c r="P1054" i="86"/>
  <c r="BA1054" i="86" s="1"/>
  <c r="T1054" i="86"/>
  <c r="O1030" i="86"/>
  <c r="AB1030" i="86"/>
  <c r="AF1030" i="86" s="1"/>
  <c r="AA1030" i="86"/>
  <c r="AB1032" i="86"/>
  <c r="AF1032" i="86" s="1"/>
  <c r="AD1032" i="86"/>
  <c r="AC1032" i="86"/>
  <c r="AA1032" i="86"/>
  <c r="AB1018" i="86"/>
  <c r="AF1018" i="86" s="1"/>
  <c r="AA1018" i="86"/>
  <c r="AD1030" i="86"/>
  <c r="O1033" i="86"/>
  <c r="AB1034" i="86"/>
  <c r="AF1034" i="86" s="1"/>
  <c r="BG1045" i="86"/>
  <c r="BI1045" i="86" s="1"/>
  <c r="AC1019" i="86"/>
  <c r="AC1031" i="86"/>
  <c r="O1032" i="86"/>
  <c r="AA1034" i="86"/>
  <c r="AB1045" i="86"/>
  <c r="AD1053" i="86"/>
  <c r="AD1019" i="86"/>
  <c r="AD1031" i="86"/>
  <c r="O1034" i="86"/>
  <c r="AC1034" i="86"/>
  <c r="AB1053" i="86"/>
  <c r="AF1053" i="86" s="1"/>
  <c r="AD1033" i="86"/>
  <c r="AD1035" i="86"/>
  <c r="AD1049" i="86"/>
  <c r="AD1054" i="86"/>
  <c r="G88" i="80"/>
  <c r="G89" i="80"/>
  <c r="G90" i="80"/>
  <c r="G91" i="80"/>
  <c r="G93" i="80"/>
  <c r="G94" i="80"/>
  <c r="G95" i="80"/>
  <c r="G96" i="80"/>
  <c r="G97" i="80"/>
  <c r="G98" i="80"/>
  <c r="N22" i="67"/>
  <c r="V268" i="86" l="1"/>
  <c r="P566" i="86"/>
  <c r="BA566" i="86" s="1"/>
  <c r="W457" i="86"/>
  <c r="BG1060" i="86"/>
  <c r="AB1072" i="86"/>
  <c r="BH1032" i="86"/>
  <c r="BH1033" i="86"/>
  <c r="P327" i="86"/>
  <c r="BA327" i="86" s="1"/>
  <c r="AX1034" i="86"/>
  <c r="BH1034" i="86" s="1"/>
  <c r="AY1034" i="86"/>
  <c r="W341" i="86"/>
  <c r="U238" i="86"/>
  <c r="Q914" i="86"/>
  <c r="P772" i="86"/>
  <c r="BA772" i="86" s="1"/>
  <c r="W566" i="86"/>
  <c r="Q457" i="86"/>
  <c r="P341" i="86"/>
  <c r="BA341" i="86" s="1"/>
  <c r="AX1035" i="86"/>
  <c r="BH1035" i="86" s="1"/>
  <c r="AY1035" i="86"/>
  <c r="AY1031" i="86"/>
  <c r="AX1031" i="86"/>
  <c r="BH1031" i="86" s="1"/>
  <c r="AX1030" i="86"/>
  <c r="BH1030" i="86" s="1"/>
  <c r="AY1030" i="86"/>
  <c r="V260" i="86"/>
  <c r="W960" i="86"/>
  <c r="AE939" i="86"/>
  <c r="AY862" i="86"/>
  <c r="W605" i="86"/>
  <c r="U566" i="86"/>
  <c r="U341" i="86"/>
  <c r="W268" i="86"/>
  <c r="Q204" i="86"/>
  <c r="R111" i="86"/>
  <c r="T126" i="86"/>
  <c r="BE1033" i="86"/>
  <c r="BE1032" i="86"/>
  <c r="R914" i="86"/>
  <c r="AE868" i="86"/>
  <c r="AX815" i="86"/>
  <c r="BH815" i="86" s="1"/>
  <c r="W772" i="86"/>
  <c r="V606" i="86"/>
  <c r="AY584" i="86"/>
  <c r="Q605" i="86"/>
  <c r="P606" i="86"/>
  <c r="BA606" i="86" s="1"/>
  <c r="Q529" i="86"/>
  <c r="U482" i="86"/>
  <c r="V457" i="86"/>
  <c r="R341" i="86"/>
  <c r="AY275" i="86"/>
  <c r="BE275" i="86" s="1"/>
  <c r="S341" i="86"/>
  <c r="P260" i="86"/>
  <c r="R260" i="86" s="1"/>
  <c r="P238" i="86"/>
  <c r="BA238" i="86" s="1"/>
  <c r="P268" i="86"/>
  <c r="BA268" i="86" s="1"/>
  <c r="S204" i="86"/>
  <c r="V111" i="86"/>
  <c r="R32" i="86"/>
  <c r="Q126" i="86"/>
  <c r="V914" i="86"/>
  <c r="U772" i="86"/>
  <c r="S566" i="86"/>
  <c r="W594" i="86"/>
  <c r="AE516" i="86"/>
  <c r="AE506" i="86"/>
  <c r="AN506" i="86" s="1"/>
  <c r="AE500" i="86"/>
  <c r="AK500" i="86" s="1"/>
  <c r="R605" i="86"/>
  <c r="P594" i="86"/>
  <c r="BA594" i="86" s="1"/>
  <c r="T606" i="86"/>
  <c r="T594" i="86"/>
  <c r="W482" i="86"/>
  <c r="W529" i="86"/>
  <c r="T260" i="86"/>
  <c r="Q268" i="86"/>
  <c r="V238" i="86"/>
  <c r="T204" i="86"/>
  <c r="T238" i="86"/>
  <c r="W204" i="86"/>
  <c r="AX175" i="86"/>
  <c r="BH175" i="86" s="1"/>
  <c r="R238" i="86"/>
  <c r="T111" i="86"/>
  <c r="W111" i="86"/>
  <c r="R126" i="86"/>
  <c r="AE924" i="86"/>
  <c r="T914" i="86"/>
  <c r="S914" i="86"/>
  <c r="T772" i="86"/>
  <c r="AE566" i="86"/>
  <c r="AL566" i="86" s="1"/>
  <c r="T605" i="86"/>
  <c r="R594" i="86"/>
  <c r="AY571" i="86"/>
  <c r="BE571" i="86" s="1"/>
  <c r="S605" i="86"/>
  <c r="V566" i="86"/>
  <c r="Q606" i="86"/>
  <c r="T566" i="86"/>
  <c r="T341" i="86"/>
  <c r="Q260" i="86"/>
  <c r="V204" i="86"/>
  <c r="U268" i="86"/>
  <c r="R204" i="86"/>
  <c r="S238" i="86"/>
  <c r="U111" i="86"/>
  <c r="P67" i="86"/>
  <c r="BA67" i="86" s="1"/>
  <c r="V126" i="86"/>
  <c r="BH1018" i="86"/>
  <c r="BH1015" i="86"/>
  <c r="AX1019" i="86"/>
  <c r="BH1019" i="86" s="1"/>
  <c r="AY1019" i="86"/>
  <c r="AX1016" i="86"/>
  <c r="BH1016" i="86" s="1"/>
  <c r="AY1016" i="86"/>
  <c r="BH1017" i="86"/>
  <c r="BE1018" i="86"/>
  <c r="Q516" i="86"/>
  <c r="AE935" i="86"/>
  <c r="U914" i="86"/>
  <c r="W914" i="86"/>
  <c r="AE858" i="86"/>
  <c r="AN858" i="86" s="1"/>
  <c r="Q772" i="86"/>
  <c r="S594" i="86"/>
  <c r="AE421" i="86"/>
  <c r="AJ421" i="86" s="1"/>
  <c r="V605" i="86"/>
  <c r="V594" i="86"/>
  <c r="W606" i="86"/>
  <c r="V472" i="86"/>
  <c r="W260" i="86"/>
  <c r="BB204" i="86"/>
  <c r="U204" i="86"/>
  <c r="Q111" i="86"/>
  <c r="S111" i="86"/>
  <c r="S32" i="86"/>
  <c r="Q67" i="86"/>
  <c r="U67" i="86"/>
  <c r="U126" i="86"/>
  <c r="W126" i="86"/>
  <c r="AY498" i="86"/>
  <c r="BE498" i="86" s="1"/>
  <c r="U878" i="86"/>
  <c r="U572" i="86"/>
  <c r="BH294" i="86"/>
  <c r="Q303" i="86"/>
  <c r="R325" i="86"/>
  <c r="P277" i="86"/>
  <c r="T277" i="86" s="1"/>
  <c r="T52" i="86"/>
  <c r="W147" i="86"/>
  <c r="BH629" i="86"/>
  <c r="BH619" i="86"/>
  <c r="BH615" i="86"/>
  <c r="P840" i="86"/>
  <c r="S840" i="86" s="1"/>
  <c r="BH584" i="86"/>
  <c r="P537" i="86"/>
  <c r="BA537" i="86" s="1"/>
  <c r="BH606" i="86"/>
  <c r="P943" i="86"/>
  <c r="Q943" i="86" s="1"/>
  <c r="T527" i="86"/>
  <c r="V1005" i="86"/>
  <c r="T862" i="86"/>
  <c r="AX919" i="86"/>
  <c r="BH919" i="86" s="1"/>
  <c r="U497" i="86"/>
  <c r="BH630" i="86"/>
  <c r="P522" i="86"/>
  <c r="BA522" i="86" s="1"/>
  <c r="Q518" i="86"/>
  <c r="T156" i="86"/>
  <c r="V64" i="86"/>
  <c r="T31" i="86"/>
  <c r="U842" i="86"/>
  <c r="U522" i="86"/>
  <c r="W983" i="86"/>
  <c r="U949" i="86"/>
  <c r="Q522" i="86"/>
  <c r="W522" i="86"/>
  <c r="U435" i="86"/>
  <c r="T416" i="86"/>
  <c r="T983" i="86"/>
  <c r="P949" i="86"/>
  <c r="BA949" i="86" s="1"/>
  <c r="T934" i="86"/>
  <c r="R903" i="86"/>
  <c r="W886" i="86"/>
  <c r="S862" i="86"/>
  <c r="P822" i="86"/>
  <c r="R822" i="86" s="1"/>
  <c r="T396" i="86"/>
  <c r="T64" i="86"/>
  <c r="U806" i="86"/>
  <c r="V943" i="86"/>
  <c r="P1005" i="86"/>
  <c r="BA1005" i="86" s="1"/>
  <c r="AX986" i="86"/>
  <c r="BH986" i="86" s="1"/>
  <c r="AY901" i="86"/>
  <c r="BE901" i="86" s="1"/>
  <c r="BH883" i="86"/>
  <c r="AY829" i="86"/>
  <c r="BE829" i="86" s="1"/>
  <c r="P671" i="86"/>
  <c r="BA671" i="86" s="1"/>
  <c r="T522" i="86"/>
  <c r="T562" i="86"/>
  <c r="U499" i="86"/>
  <c r="U396" i="86"/>
  <c r="P283" i="86"/>
  <c r="BA283" i="86" s="1"/>
  <c r="W228" i="86"/>
  <c r="U156" i="86"/>
  <c r="P58" i="86"/>
  <c r="BA58" i="86" s="1"/>
  <c r="W49" i="86"/>
  <c r="AX147" i="86"/>
  <c r="BH147" i="86" s="1"/>
  <c r="W497" i="86"/>
  <c r="P562" i="86"/>
  <c r="BA562" i="86" s="1"/>
  <c r="Q562" i="86"/>
  <c r="P515" i="86"/>
  <c r="BA515" i="86" s="1"/>
  <c r="S493" i="86"/>
  <c r="BH459" i="86"/>
  <c r="AE42" i="86"/>
  <c r="AI42" i="86" s="1"/>
  <c r="Q228" i="86"/>
  <c r="V156" i="86"/>
  <c r="AY39" i="86"/>
  <c r="BE39" i="86" s="1"/>
  <c r="Q64" i="86"/>
  <c r="T58" i="86"/>
  <c r="Q31" i="86"/>
  <c r="P806" i="86"/>
  <c r="BA806" i="86" s="1"/>
  <c r="R949" i="86"/>
  <c r="T949" i="86"/>
  <c r="V806" i="86"/>
  <c r="Q822" i="86"/>
  <c r="U630" i="86"/>
  <c r="Q671" i="86"/>
  <c r="P630" i="86"/>
  <c r="BA630" i="86" s="1"/>
  <c r="P608" i="86"/>
  <c r="BA608" i="86" s="1"/>
  <c r="V949" i="86"/>
  <c r="Q806" i="86"/>
  <c r="U822" i="86"/>
  <c r="AX686" i="86"/>
  <c r="BH686" i="86" s="1"/>
  <c r="T714" i="86"/>
  <c r="Q630" i="86"/>
  <c r="U671" i="86"/>
  <c r="T518" i="86"/>
  <c r="W518" i="86"/>
  <c r="T497" i="86"/>
  <c r="V562" i="86"/>
  <c r="U562" i="86"/>
  <c r="V435" i="86"/>
  <c r="U542" i="86"/>
  <c r="V228" i="86"/>
  <c r="AE80" i="86"/>
  <c r="AH80" i="86" s="1"/>
  <c r="T228" i="86"/>
  <c r="U228" i="86"/>
  <c r="W156" i="86"/>
  <c r="V58" i="86"/>
  <c r="U49" i="86"/>
  <c r="U64" i="86"/>
  <c r="Q58" i="86"/>
  <c r="R31" i="86"/>
  <c r="V49" i="86"/>
  <c r="S31" i="86"/>
  <c r="S949" i="86"/>
  <c r="W806" i="86"/>
  <c r="W822" i="86"/>
  <c r="T822" i="86"/>
  <c r="V671" i="86"/>
  <c r="W630" i="86"/>
  <c r="U518" i="86"/>
  <c r="P518" i="86"/>
  <c r="BA518" i="86" s="1"/>
  <c r="Q497" i="86"/>
  <c r="P435" i="86"/>
  <c r="BA435" i="86" s="1"/>
  <c r="T435" i="86"/>
  <c r="AE157" i="86"/>
  <c r="AM157" i="86" s="1"/>
  <c r="AE48" i="86"/>
  <c r="AK48" i="86" s="1"/>
  <c r="Q156" i="86"/>
  <c r="P49" i="86"/>
  <c r="BA49" i="86" s="1"/>
  <c r="V31" i="86"/>
  <c r="P64" i="86"/>
  <c r="R64" i="86" s="1"/>
  <c r="W58" i="86"/>
  <c r="Q49" i="86"/>
  <c r="W31" i="86"/>
  <c r="W435" i="86"/>
  <c r="R930" i="86"/>
  <c r="AY905" i="86"/>
  <c r="BE905" i="86" s="1"/>
  <c r="T842" i="86"/>
  <c r="W872" i="86"/>
  <c r="T784" i="86"/>
  <c r="Q528" i="86"/>
  <c r="R441" i="86"/>
  <c r="P441" i="86"/>
  <c r="BA441" i="86" s="1"/>
  <c r="U408" i="86"/>
  <c r="AY312" i="86"/>
  <c r="BE312" i="86" s="1"/>
  <c r="P303" i="86"/>
  <c r="R303" i="86" s="1"/>
  <c r="W206" i="86"/>
  <c r="Q115" i="86"/>
  <c r="W794" i="86"/>
  <c r="W546" i="86"/>
  <c r="V295" i="86"/>
  <c r="U284" i="86"/>
  <c r="AY145" i="86"/>
  <c r="BE145" i="86" s="1"/>
  <c r="S115" i="86"/>
  <c r="AE441" i="86"/>
  <c r="AL441" i="86" s="1"/>
  <c r="S436" i="86"/>
  <c r="U404" i="86"/>
  <c r="P838" i="86"/>
  <c r="BA838" i="86" s="1"/>
  <c r="AX788" i="86"/>
  <c r="BH788" i="86" s="1"/>
  <c r="T528" i="86"/>
  <c r="P496" i="86"/>
  <c r="BA496" i="86" s="1"/>
  <c r="T546" i="86"/>
  <c r="W516" i="86"/>
  <c r="S572" i="86"/>
  <c r="R537" i="86"/>
  <c r="P396" i="86"/>
  <c r="BA396" i="86" s="1"/>
  <c r="Q277" i="86"/>
  <c r="P206" i="86"/>
  <c r="BA206" i="86" s="1"/>
  <c r="P275" i="86"/>
  <c r="BA275" i="86" s="1"/>
  <c r="W189" i="86"/>
  <c r="U147" i="86"/>
  <c r="P930" i="86"/>
  <c r="BA930" i="86" s="1"/>
  <c r="U983" i="86"/>
  <c r="S934" i="86"/>
  <c r="P895" i="86"/>
  <c r="BA895" i="86" s="1"/>
  <c r="T903" i="86"/>
  <c r="AE813" i="86"/>
  <c r="AM813" i="86" s="1"/>
  <c r="P842" i="86"/>
  <c r="R842" i="86" s="1"/>
  <c r="AX863" i="86"/>
  <c r="BH863" i="86" s="1"/>
  <c r="W862" i="86"/>
  <c r="W842" i="86"/>
  <c r="U794" i="86"/>
  <c r="BH551" i="86"/>
  <c r="U496" i="86"/>
  <c r="P528" i="86"/>
  <c r="R528" i="86" s="1"/>
  <c r="T516" i="86"/>
  <c r="Q546" i="86"/>
  <c r="W528" i="86"/>
  <c r="W511" i="86"/>
  <c r="T441" i="86"/>
  <c r="W436" i="86"/>
  <c r="T572" i="86"/>
  <c r="V537" i="86"/>
  <c r="T537" i="86"/>
  <c r="R436" i="86"/>
  <c r="P408" i="86"/>
  <c r="BA408" i="86" s="1"/>
  <c r="V408" i="86"/>
  <c r="R404" i="86"/>
  <c r="AY429" i="86"/>
  <c r="BE429" i="86" s="1"/>
  <c r="U303" i="86"/>
  <c r="T303" i="86"/>
  <c r="W295" i="86"/>
  <c r="U277" i="86"/>
  <c r="U272" i="86"/>
  <c r="W284" i="86"/>
  <c r="V284" i="86"/>
  <c r="V206" i="86"/>
  <c r="T206" i="86"/>
  <c r="V325" i="86"/>
  <c r="P52" i="86"/>
  <c r="S52" i="86" s="1"/>
  <c r="R147" i="86"/>
  <c r="AY42" i="86"/>
  <c r="BE42" i="86" s="1"/>
  <c r="U115" i="86"/>
  <c r="W115" i="86"/>
  <c r="P939" i="86"/>
  <c r="BA939" i="86" s="1"/>
  <c r="V939" i="86"/>
  <c r="U943" i="86"/>
  <c r="U934" i="86"/>
  <c r="V903" i="86"/>
  <c r="T895" i="86"/>
  <c r="Q886" i="86"/>
  <c r="AX851" i="86"/>
  <c r="BH851" i="86" s="1"/>
  <c r="R838" i="86"/>
  <c r="AX1045" i="86"/>
  <c r="BH1045" i="86" s="1"/>
  <c r="W996" i="86"/>
  <c r="T1005" i="86"/>
  <c r="S983" i="86"/>
  <c r="S930" i="86"/>
  <c r="S943" i="86"/>
  <c r="W943" i="86"/>
  <c r="W934" i="86"/>
  <c r="R934" i="86"/>
  <c r="Q903" i="86"/>
  <c r="S903" i="86"/>
  <c r="P886" i="86"/>
  <c r="BA886" i="86" s="1"/>
  <c r="U886" i="86"/>
  <c r="P872" i="86"/>
  <c r="S872" i="86" s="1"/>
  <c r="AX850" i="86"/>
  <c r="BH850" i="86" s="1"/>
  <c r="T872" i="86"/>
  <c r="Q872" i="86"/>
  <c r="R862" i="86"/>
  <c r="W838" i="86"/>
  <c r="AX806" i="86"/>
  <c r="BH806" i="86" s="1"/>
  <c r="V815" i="86"/>
  <c r="P794" i="86"/>
  <c r="BA794" i="86" s="1"/>
  <c r="AE551" i="86"/>
  <c r="AL551" i="86" s="1"/>
  <c r="AE502" i="86"/>
  <c r="AK502" i="86" s="1"/>
  <c r="Q496" i="86"/>
  <c r="AX549" i="86"/>
  <c r="BH549" i="86" s="1"/>
  <c r="V546" i="86"/>
  <c r="P516" i="86"/>
  <c r="R516" i="86" s="1"/>
  <c r="U546" i="86"/>
  <c r="W496" i="86"/>
  <c r="P511" i="86"/>
  <c r="BA511" i="86" s="1"/>
  <c r="U441" i="86"/>
  <c r="R572" i="86"/>
  <c r="P572" i="86"/>
  <c r="BA572" i="86" s="1"/>
  <c r="P436" i="86"/>
  <c r="BA436" i="86" s="1"/>
  <c r="T436" i="86"/>
  <c r="S537" i="86"/>
  <c r="AY457" i="86"/>
  <c r="BE457" i="86" s="1"/>
  <c r="T408" i="86"/>
  <c r="P404" i="86"/>
  <c r="BA404" i="86" s="1"/>
  <c r="V404" i="86"/>
  <c r="V303" i="86"/>
  <c r="Q295" i="86"/>
  <c r="P295" i="86"/>
  <c r="BA295" i="86" s="1"/>
  <c r="V277" i="86"/>
  <c r="U189" i="86"/>
  <c r="P284" i="86"/>
  <c r="BA284" i="86" s="1"/>
  <c r="T189" i="86"/>
  <c r="W325" i="86"/>
  <c r="Q206" i="86"/>
  <c r="V189" i="86"/>
  <c r="Q52" i="86"/>
  <c r="T147" i="86"/>
  <c r="V147" i="86"/>
  <c r="AY34" i="86"/>
  <c r="BE34" i="86" s="1"/>
  <c r="R115" i="86"/>
  <c r="BH570" i="86"/>
  <c r="BH634" i="86"/>
  <c r="S1005" i="86"/>
  <c r="W1005" i="86"/>
  <c r="R983" i="86"/>
  <c r="T886" i="86"/>
  <c r="AX854" i="86"/>
  <c r="BH854" i="86" s="1"/>
  <c r="Q842" i="86"/>
  <c r="U1005" i="86"/>
  <c r="V983" i="86"/>
  <c r="T943" i="86"/>
  <c r="P934" i="86"/>
  <c r="BA934" i="86" s="1"/>
  <c r="AX889" i="86"/>
  <c r="BH889" i="86" s="1"/>
  <c r="U903" i="86"/>
  <c r="W903" i="86"/>
  <c r="P862" i="86"/>
  <c r="BA862" i="86" s="1"/>
  <c r="V872" i="86"/>
  <c r="V862" i="86"/>
  <c r="U838" i="86"/>
  <c r="T838" i="86"/>
  <c r="S838" i="86"/>
  <c r="AE800" i="86"/>
  <c r="AM800" i="86" s="1"/>
  <c r="V645" i="86"/>
  <c r="AY570" i="86"/>
  <c r="BE570" i="86" s="1"/>
  <c r="U528" i="86"/>
  <c r="U516" i="86"/>
  <c r="AE459" i="86"/>
  <c r="AK459" i="86" s="1"/>
  <c r="T496" i="86"/>
  <c r="U527" i="86"/>
  <c r="BH457" i="86"/>
  <c r="V436" i="86"/>
  <c r="W572" i="86"/>
  <c r="BH553" i="86"/>
  <c r="W441" i="86"/>
  <c r="U537" i="86"/>
  <c r="V441" i="86"/>
  <c r="Q408" i="86"/>
  <c r="T404" i="86"/>
  <c r="BH450" i="86"/>
  <c r="U295" i="86"/>
  <c r="P189" i="86"/>
  <c r="BA189" i="86" s="1"/>
  <c r="AE164" i="86"/>
  <c r="AK164" i="86" s="1"/>
  <c r="AE105" i="86"/>
  <c r="AH105" i="86" s="1"/>
  <c r="W52" i="86"/>
  <c r="U52" i="86"/>
  <c r="Q147" i="86"/>
  <c r="S147" i="86"/>
  <c r="T115" i="86"/>
  <c r="V115" i="86"/>
  <c r="T265" i="86"/>
  <c r="P497" i="86"/>
  <c r="BA497" i="86" s="1"/>
  <c r="V483" i="86"/>
  <c r="T542" i="86"/>
  <c r="Q515" i="86"/>
  <c r="Q283" i="86"/>
  <c r="Q275" i="86"/>
  <c r="U265" i="86"/>
  <c r="BB588" i="86"/>
  <c r="AY78" i="86"/>
  <c r="BE78" i="86" s="1"/>
  <c r="U283" i="86"/>
  <c r="V275" i="86"/>
  <c r="V265" i="86"/>
  <c r="W283" i="86"/>
  <c r="W275" i="86"/>
  <c r="W265" i="86"/>
  <c r="BH632" i="86"/>
  <c r="V511" i="86"/>
  <c r="BH637" i="86"/>
  <c r="U60" i="86"/>
  <c r="T698" i="86"/>
  <c r="Q511" i="86"/>
  <c r="AY215" i="86"/>
  <c r="BE215" i="86" s="1"/>
  <c r="BI295" i="86"/>
  <c r="BH622" i="86"/>
  <c r="BH60" i="86"/>
  <c r="S404" i="86"/>
  <c r="BH34" i="86"/>
  <c r="BH635" i="86"/>
  <c r="AY60" i="86"/>
  <c r="BE60" i="86" s="1"/>
  <c r="T616" i="86"/>
  <c r="BA616" i="86"/>
  <c r="BB484" i="86"/>
  <c r="BE631" i="86"/>
  <c r="BE619" i="86"/>
  <c r="BE615" i="86"/>
  <c r="AX611" i="86"/>
  <c r="BH611" i="86" s="1"/>
  <c r="AY611" i="86"/>
  <c r="BI674" i="86"/>
  <c r="BH674" i="86"/>
  <c r="BI666" i="86"/>
  <c r="BH666" i="86"/>
  <c r="BI658" i="86"/>
  <c r="BH658" i="86"/>
  <c r="BI650" i="86"/>
  <c r="BH650" i="86"/>
  <c r="BH646" i="86"/>
  <c r="BI646" i="86"/>
  <c r="BH642" i="86"/>
  <c r="BI642" i="86"/>
  <c r="BC645" i="86"/>
  <c r="BH638" i="86"/>
  <c r="AX628" i="86"/>
  <c r="BH628" i="86" s="1"/>
  <c r="AY628" i="86"/>
  <c r="AX624" i="86"/>
  <c r="BH624" i="86" s="1"/>
  <c r="AY624" i="86"/>
  <c r="BH614" i="86"/>
  <c r="BI673" i="86"/>
  <c r="BH673" i="86"/>
  <c r="BI665" i="86"/>
  <c r="BH665" i="86"/>
  <c r="BI657" i="86"/>
  <c r="BH657" i="86"/>
  <c r="BH641" i="86"/>
  <c r="BI641" i="86"/>
  <c r="AY598" i="86"/>
  <c r="BE598" i="86" s="1"/>
  <c r="BC674" i="86"/>
  <c r="BE637" i="86"/>
  <c r="BE633" i="86"/>
  <c r="BE623" i="86"/>
  <c r="BH676" i="86"/>
  <c r="BI676" i="86"/>
  <c r="BI668" i="86"/>
  <c r="BH668" i="86"/>
  <c r="BI660" i="86"/>
  <c r="BH660" i="86"/>
  <c r="BI652" i="86"/>
  <c r="BH652" i="86"/>
  <c r="BI648" i="86"/>
  <c r="BH648" i="86"/>
  <c r="AX640" i="86"/>
  <c r="BH640" i="86" s="1"/>
  <c r="AY640" i="86"/>
  <c r="AX620" i="86"/>
  <c r="BH620" i="86" s="1"/>
  <c r="AY620" i="86"/>
  <c r="AX616" i="86"/>
  <c r="BH616" i="86" s="1"/>
  <c r="AY616" i="86"/>
  <c r="AX608" i="86"/>
  <c r="BH608" i="86" s="1"/>
  <c r="AY608" i="86"/>
  <c r="BI675" i="86"/>
  <c r="BH675" i="86"/>
  <c r="BI667" i="86"/>
  <c r="BH667" i="86"/>
  <c r="BI659" i="86"/>
  <c r="BH659" i="86"/>
  <c r="BI651" i="86"/>
  <c r="BH651" i="86"/>
  <c r="BI643" i="86"/>
  <c r="BH643" i="86"/>
  <c r="S618" i="86"/>
  <c r="BA618" i="86"/>
  <c r="BE639" i="86"/>
  <c r="BE625" i="86"/>
  <c r="BE621" i="86"/>
  <c r="BE617" i="86"/>
  <c r="AX613" i="86"/>
  <c r="BH613" i="86" s="1"/>
  <c r="AY613" i="86"/>
  <c r="BE609" i="86"/>
  <c r="BE607" i="86"/>
  <c r="BI670" i="86"/>
  <c r="BH670" i="86"/>
  <c r="BI662" i="86"/>
  <c r="BH662" i="86"/>
  <c r="BI654" i="86"/>
  <c r="BH654" i="86"/>
  <c r="BH644" i="86"/>
  <c r="BI644" i="86"/>
  <c r="AX636" i="86"/>
  <c r="BH636" i="86" s="1"/>
  <c r="AY636" i="86"/>
  <c r="BH612" i="86"/>
  <c r="AX604" i="86"/>
  <c r="BH604" i="86" s="1"/>
  <c r="AY604" i="86"/>
  <c r="BI669" i="86"/>
  <c r="BH669" i="86"/>
  <c r="BI661" i="86"/>
  <c r="BH661" i="86"/>
  <c r="BI653" i="86"/>
  <c r="BH653" i="86"/>
  <c r="BE635" i="86"/>
  <c r="BE629" i="86"/>
  <c r="BE627" i="86"/>
  <c r="BH617" i="86"/>
  <c r="BH609" i="86"/>
  <c r="AX605" i="86"/>
  <c r="BH605" i="86" s="1"/>
  <c r="AY605" i="86"/>
  <c r="BI672" i="86"/>
  <c r="BH672" i="86"/>
  <c r="BI664" i="86"/>
  <c r="BH664" i="86"/>
  <c r="BI656" i="86"/>
  <c r="BH656" i="86"/>
  <c r="BC657" i="86"/>
  <c r="BC655" i="86"/>
  <c r="BH626" i="86"/>
  <c r="AX618" i="86"/>
  <c r="BH618" i="86" s="1"/>
  <c r="AY618" i="86"/>
  <c r="AX610" i="86"/>
  <c r="BH610" i="86" s="1"/>
  <c r="AY610" i="86"/>
  <c r="BI671" i="86"/>
  <c r="BH671" i="86"/>
  <c r="BI663" i="86"/>
  <c r="BH663" i="86"/>
  <c r="BI655" i="86"/>
  <c r="BH655" i="86"/>
  <c r="BH649" i="86"/>
  <c r="BI649" i="86"/>
  <c r="BH647" i="86"/>
  <c r="BI647" i="86"/>
  <c r="BH645" i="86"/>
  <c r="BI645" i="86"/>
  <c r="S958" i="86"/>
  <c r="U938" i="86"/>
  <c r="W928" i="86"/>
  <c r="V669" i="86"/>
  <c r="Q659" i="86"/>
  <c r="T1011" i="86"/>
  <c r="T956" i="86"/>
  <c r="P928" i="86"/>
  <c r="BA928" i="86" s="1"/>
  <c r="AX926" i="86"/>
  <c r="BH926" i="86" s="1"/>
  <c r="T877" i="86"/>
  <c r="AX820" i="86"/>
  <c r="BH820" i="86" s="1"/>
  <c r="U461" i="86"/>
  <c r="AE1011" i="86"/>
  <c r="AM1011" i="86" s="1"/>
  <c r="U962" i="86"/>
  <c r="S956" i="86"/>
  <c r="W877" i="86"/>
  <c r="AE480" i="86"/>
  <c r="AM480" i="86" s="1"/>
  <c r="V551" i="86"/>
  <c r="P956" i="86"/>
  <c r="BA956" i="86" s="1"/>
  <c r="T954" i="86"/>
  <c r="AE943" i="86"/>
  <c r="AN943" i="86" s="1"/>
  <c r="R1011" i="86"/>
  <c r="W1007" i="86"/>
  <c r="S928" i="86"/>
  <c r="U916" i="86"/>
  <c r="R877" i="86"/>
  <c r="W823" i="86"/>
  <c r="V823" i="86"/>
  <c r="AE588" i="86"/>
  <c r="AN588" i="86" s="1"/>
  <c r="P669" i="86"/>
  <c r="R669" i="86" s="1"/>
  <c r="W659" i="86"/>
  <c r="W374" i="86"/>
  <c r="W85" i="86"/>
  <c r="AE1033" i="86"/>
  <c r="AM1033" i="86" s="1"/>
  <c r="W1011" i="86"/>
  <c r="V1011" i="86"/>
  <c r="AX1007" i="86"/>
  <c r="BH1007" i="86" s="1"/>
  <c r="P962" i="86"/>
  <c r="BA962" i="86" s="1"/>
  <c r="R956" i="86"/>
  <c r="BH962" i="86"/>
  <c r="U956" i="86"/>
  <c r="U994" i="86"/>
  <c r="S935" i="86"/>
  <c r="V935" i="86"/>
  <c r="S936" i="86"/>
  <c r="R928" i="86"/>
  <c r="P916" i="86"/>
  <c r="R916" i="86" s="1"/>
  <c r="AE866" i="86"/>
  <c r="AH866" i="86" s="1"/>
  <c r="AY892" i="86"/>
  <c r="BE892" i="86" s="1"/>
  <c r="BH886" i="86"/>
  <c r="Q892" i="86"/>
  <c r="AE833" i="86"/>
  <c r="AM833" i="86" s="1"/>
  <c r="V877" i="86"/>
  <c r="U877" i="86"/>
  <c r="P823" i="86"/>
  <c r="R823" i="86" s="1"/>
  <c r="T824" i="86"/>
  <c r="U680" i="86"/>
  <c r="Q669" i="86"/>
  <c r="P659" i="86"/>
  <c r="S659" i="86" s="1"/>
  <c r="T463" i="86"/>
  <c r="T447" i="86"/>
  <c r="V473" i="86"/>
  <c r="U312" i="86"/>
  <c r="S93" i="86"/>
  <c r="V962" i="86"/>
  <c r="U928" i="86"/>
  <c r="Q877" i="86"/>
  <c r="U870" i="86"/>
  <c r="U768" i="86"/>
  <c r="P768" i="86"/>
  <c r="BA768" i="86" s="1"/>
  <c r="AE626" i="86"/>
  <c r="AL626" i="86" s="1"/>
  <c r="U659" i="86"/>
  <c r="W956" i="86"/>
  <c r="T928" i="86"/>
  <c r="S938" i="86"/>
  <c r="P882" i="86"/>
  <c r="BA882" i="86" s="1"/>
  <c r="P873" i="86"/>
  <c r="S873" i="86" s="1"/>
  <c r="S877" i="86"/>
  <c r="U823" i="86"/>
  <c r="T823" i="86"/>
  <c r="R849" i="86"/>
  <c r="U824" i="86"/>
  <c r="U650" i="86"/>
  <c r="AE628" i="86"/>
  <c r="AM628" i="86" s="1"/>
  <c r="U669" i="86"/>
  <c r="U463" i="86"/>
  <c r="U425" i="86"/>
  <c r="AX316" i="86"/>
  <c r="BH316" i="86" s="1"/>
  <c r="P312" i="86"/>
  <c r="BA312" i="86" s="1"/>
  <c r="R65" i="86"/>
  <c r="R312" i="86"/>
  <c r="U31" i="86"/>
  <c r="AY459" i="86"/>
  <c r="BE459" i="86" s="1"/>
  <c r="Q610" i="86"/>
  <c r="Q468" i="86"/>
  <c r="W312" i="86"/>
  <c r="S435" i="86"/>
  <c r="T1016" i="86"/>
  <c r="P614" i="86"/>
  <c r="BA614" i="86" s="1"/>
  <c r="Q786" i="86"/>
  <c r="AE437" i="86"/>
  <c r="AN437" i="86" s="1"/>
  <c r="V424" i="86"/>
  <c r="R879" i="86"/>
  <c r="S859" i="86"/>
  <c r="W1035" i="86"/>
  <c r="W924" i="86"/>
  <c r="W532" i="86"/>
  <c r="U113" i="86"/>
  <c r="V1053" i="86"/>
  <c r="R1016" i="86"/>
  <c r="T1007" i="86"/>
  <c r="W994" i="86"/>
  <c r="T958" i="86"/>
  <c r="U954" i="86"/>
  <c r="R935" i="86"/>
  <c r="U935" i="86"/>
  <c r="W938" i="86"/>
  <c r="R938" i="86"/>
  <c r="Q916" i="86"/>
  <c r="T916" i="86"/>
  <c r="BH892" i="86"/>
  <c r="AY886" i="86"/>
  <c r="BE886" i="86" s="1"/>
  <c r="W882" i="86"/>
  <c r="T870" i="86"/>
  <c r="AX871" i="86"/>
  <c r="BH871" i="86" s="1"/>
  <c r="S870" i="86"/>
  <c r="U849" i="86"/>
  <c r="W824" i="86"/>
  <c r="V824" i="86"/>
  <c r="Q768" i="86"/>
  <c r="V805" i="86"/>
  <c r="AE606" i="86"/>
  <c r="AM606" i="86" s="1"/>
  <c r="R680" i="86"/>
  <c r="W792" i="86"/>
  <c r="W647" i="86"/>
  <c r="T580" i="86"/>
  <c r="Q551" i="86"/>
  <c r="V610" i="86"/>
  <c r="U610" i="86"/>
  <c r="Q552" i="86"/>
  <c r="AE408" i="86"/>
  <c r="AE396" i="86"/>
  <c r="AM396" i="86" s="1"/>
  <c r="BH593" i="86"/>
  <c r="W424" i="86"/>
  <c r="U372" i="86"/>
  <c r="AY500" i="86"/>
  <c r="BE500" i="86" s="1"/>
  <c r="T1053" i="86"/>
  <c r="R1053" i="86"/>
  <c r="S1053" i="86"/>
  <c r="W1016" i="86"/>
  <c r="V1016" i="86"/>
  <c r="V1007" i="86"/>
  <c r="T994" i="86"/>
  <c r="U958" i="86"/>
  <c r="R994" i="86"/>
  <c r="P958" i="86"/>
  <c r="BA958" i="86" s="1"/>
  <c r="P935" i="86"/>
  <c r="R954" i="86"/>
  <c r="P938" i="86"/>
  <c r="BA938" i="86" s="1"/>
  <c r="V938" i="86"/>
  <c r="V916" i="86"/>
  <c r="T882" i="86"/>
  <c r="BH876" i="86"/>
  <c r="R899" i="86"/>
  <c r="R882" i="86"/>
  <c r="V870" i="86"/>
  <c r="R870" i="86"/>
  <c r="W870" i="86"/>
  <c r="P824" i="86"/>
  <c r="BB824" i="86" s="1"/>
  <c r="AE680" i="86"/>
  <c r="AH680" i="86" s="1"/>
  <c r="W805" i="86"/>
  <c r="S680" i="86"/>
  <c r="U628" i="86"/>
  <c r="P680" i="86"/>
  <c r="BA680" i="86" s="1"/>
  <c r="V680" i="86"/>
  <c r="R792" i="86"/>
  <c r="Q637" i="86"/>
  <c r="U551" i="86"/>
  <c r="W551" i="86"/>
  <c r="W610" i="86"/>
  <c r="P612" i="86"/>
  <c r="BA612" i="86" s="1"/>
  <c r="P318" i="86"/>
  <c r="BA318" i="86" s="1"/>
  <c r="U340" i="86"/>
  <c r="AX1005" i="86"/>
  <c r="BH1005" i="86" s="1"/>
  <c r="R958" i="86"/>
  <c r="P994" i="86"/>
  <c r="BA994" i="86" s="1"/>
  <c r="V994" i="86"/>
  <c r="W958" i="86"/>
  <c r="W935" i="86"/>
  <c r="P954" i="86"/>
  <c r="BA954" i="86" s="1"/>
  <c r="V882" i="86"/>
  <c r="U882" i="86"/>
  <c r="W896" i="86"/>
  <c r="Q870" i="86"/>
  <c r="W873" i="86"/>
  <c r="T768" i="86"/>
  <c r="W768" i="86"/>
  <c r="U632" i="86"/>
  <c r="T680" i="86"/>
  <c r="U674" i="86"/>
  <c r="P637" i="86"/>
  <c r="BA637" i="86" s="1"/>
  <c r="W533" i="86"/>
  <c r="AY328" i="86"/>
  <c r="BE328" i="86" s="1"/>
  <c r="AY1054" i="86"/>
  <c r="BB1054" i="86" s="1"/>
  <c r="AY962" i="86"/>
  <c r="BE962" i="86" s="1"/>
  <c r="AY943" i="86"/>
  <c r="BE943" i="86" s="1"/>
  <c r="W940" i="86"/>
  <c r="Q896" i="86"/>
  <c r="AX796" i="86"/>
  <c r="BH796" i="86" s="1"/>
  <c r="P447" i="86"/>
  <c r="R447" i="86" s="1"/>
  <c r="BH466" i="86"/>
  <c r="T419" i="86"/>
  <c r="AE1035" i="86"/>
  <c r="AN1035" i="86" s="1"/>
  <c r="T896" i="86"/>
  <c r="Q674" i="86"/>
  <c r="Q632" i="86"/>
  <c r="P632" i="86"/>
  <c r="BA632" i="86" s="1"/>
  <c r="V674" i="86"/>
  <c r="V561" i="86"/>
  <c r="V468" i="86"/>
  <c r="P463" i="86"/>
  <c r="R463" i="86" s="1"/>
  <c r="AE1045" i="86"/>
  <c r="AL1045" i="86" s="1"/>
  <c r="R1049" i="86"/>
  <c r="AE930" i="86"/>
  <c r="AK930" i="86" s="1"/>
  <c r="S926" i="86"/>
  <c r="AY884" i="86"/>
  <c r="BE884" i="86" s="1"/>
  <c r="AX833" i="86"/>
  <c r="BH833" i="86" s="1"/>
  <c r="P896" i="86"/>
  <c r="BA896" i="86" s="1"/>
  <c r="U896" i="86"/>
  <c r="AX824" i="86"/>
  <c r="BH824" i="86" s="1"/>
  <c r="AE552" i="86"/>
  <c r="AH552" i="86" s="1"/>
  <c r="P628" i="86"/>
  <c r="BA628" i="86" s="1"/>
  <c r="W674" i="86"/>
  <c r="W628" i="86"/>
  <c r="V637" i="86"/>
  <c r="U511" i="86"/>
  <c r="T468" i="86"/>
  <c r="V463" i="86"/>
  <c r="V447" i="86"/>
  <c r="V356" i="86"/>
  <c r="V312" i="86"/>
  <c r="T312" i="86"/>
  <c r="BH873" i="86"/>
  <c r="U936" i="86"/>
  <c r="Q628" i="86"/>
  <c r="U637" i="86"/>
  <c r="Q1049" i="86"/>
  <c r="W1000" i="86"/>
  <c r="V926" i="86"/>
  <c r="AX895" i="86"/>
  <c r="BH895" i="86" s="1"/>
  <c r="AE820" i="86"/>
  <c r="AI820" i="86" s="1"/>
  <c r="P719" i="86"/>
  <c r="BA719" i="86" s="1"/>
  <c r="W632" i="86"/>
  <c r="BH500" i="86"/>
  <c r="W463" i="86"/>
  <c r="W447" i="86"/>
  <c r="Q447" i="86"/>
  <c r="AX226" i="86"/>
  <c r="BH226" i="86" s="1"/>
  <c r="Q1035" i="86"/>
  <c r="V924" i="86"/>
  <c r="AY912" i="86"/>
  <c r="BE912" i="86" s="1"/>
  <c r="AE822" i="86"/>
  <c r="AL822" i="86" s="1"/>
  <c r="AY813" i="86"/>
  <c r="BE813" i="86" s="1"/>
  <c r="W707" i="86"/>
  <c r="T499" i="86"/>
  <c r="AX460" i="86"/>
  <c r="BH460" i="86" s="1"/>
  <c r="S386" i="86"/>
  <c r="U473" i="86"/>
  <c r="Q374" i="86"/>
  <c r="AX454" i="86"/>
  <c r="BH454" i="86" s="1"/>
  <c r="T17" i="86"/>
  <c r="V17" i="86"/>
  <c r="W113" i="86"/>
  <c r="T85" i="86"/>
  <c r="AX800" i="86"/>
  <c r="BH800" i="86" s="1"/>
  <c r="S719" i="86"/>
  <c r="V663" i="86"/>
  <c r="AE995" i="86"/>
  <c r="AI995" i="86" s="1"/>
  <c r="W1018" i="86"/>
  <c r="P966" i="86"/>
  <c r="BA966" i="86" s="1"/>
  <c r="W897" i="86"/>
  <c r="W887" i="86"/>
  <c r="AX878" i="86"/>
  <c r="BH878" i="86" s="1"/>
  <c r="AE876" i="86"/>
  <c r="AL876" i="86" s="1"/>
  <c r="T815" i="86"/>
  <c r="AX822" i="86"/>
  <c r="BH822" i="86" s="1"/>
  <c r="R719" i="86"/>
  <c r="AY559" i="86"/>
  <c r="BE559" i="86" s="1"/>
  <c r="W543" i="86"/>
  <c r="R588" i="86"/>
  <c r="T489" i="86"/>
  <c r="P461" i="86"/>
  <c r="AE322" i="86"/>
  <c r="T386" i="86"/>
  <c r="R360" i="86"/>
  <c r="R318" i="86"/>
  <c r="BH178" i="86"/>
  <c r="Q265" i="86"/>
  <c r="U65" i="86"/>
  <c r="U178" i="86"/>
  <c r="P16" i="86"/>
  <c r="U605" i="86"/>
  <c r="S1045" i="86"/>
  <c r="U1018" i="86"/>
  <c r="T890" i="86"/>
  <c r="AE983" i="86"/>
  <c r="AI983" i="86" s="1"/>
  <c r="T848" i="86"/>
  <c r="AE840" i="86"/>
  <c r="AN840" i="86" s="1"/>
  <c r="W894" i="86"/>
  <c r="Q788" i="86"/>
  <c r="P694" i="86"/>
  <c r="BA694" i="86" s="1"/>
  <c r="W627" i="86"/>
  <c r="U588" i="86"/>
  <c r="S485" i="86"/>
  <c r="U394" i="86"/>
  <c r="AX242" i="86"/>
  <c r="BH242" i="86" s="1"/>
  <c r="AY205" i="86"/>
  <c r="W281" i="86"/>
  <c r="P113" i="86"/>
  <c r="BA113" i="86" s="1"/>
  <c r="Q59" i="86"/>
  <c r="T59" i="86"/>
  <c r="V59" i="86"/>
  <c r="V143" i="86"/>
  <c r="S1035" i="86"/>
  <c r="U1035" i="86"/>
  <c r="R1045" i="86"/>
  <c r="AE966" i="86"/>
  <c r="U998" i="86"/>
  <c r="P960" i="86"/>
  <c r="AX935" i="86"/>
  <c r="BH935" i="86" s="1"/>
  <c r="S924" i="86"/>
  <c r="W919" i="86"/>
  <c r="V879" i="86"/>
  <c r="W859" i="86"/>
  <c r="T894" i="86"/>
  <c r="Q894" i="86"/>
  <c r="AX877" i="86"/>
  <c r="BH877" i="86" s="1"/>
  <c r="AX849" i="86"/>
  <c r="BH849" i="86" s="1"/>
  <c r="T786" i="86"/>
  <c r="W788" i="86"/>
  <c r="AE634" i="86"/>
  <c r="AM634" i="86" s="1"/>
  <c r="AE580" i="86"/>
  <c r="AH580" i="86" s="1"/>
  <c r="AE546" i="86"/>
  <c r="AL546" i="86" s="1"/>
  <c r="V633" i="86"/>
  <c r="U543" i="86"/>
  <c r="Q627" i="86"/>
  <c r="P627" i="86"/>
  <c r="T543" i="86"/>
  <c r="W649" i="86"/>
  <c r="S588" i="86"/>
  <c r="Q507" i="86"/>
  <c r="AE448" i="86"/>
  <c r="AN448" i="86" s="1"/>
  <c r="V499" i="86"/>
  <c r="P485" i="86"/>
  <c r="BA485" i="86" s="1"/>
  <c r="BH458" i="86"/>
  <c r="U416" i="86"/>
  <c r="S360" i="86"/>
  <c r="W473" i="86"/>
  <c r="R394" i="86"/>
  <c r="R386" i="86"/>
  <c r="P374" i="86"/>
  <c r="W360" i="86"/>
  <c r="V360" i="86"/>
  <c r="R316" i="86"/>
  <c r="AE54" i="86"/>
  <c r="AL54" i="86" s="1"/>
  <c r="AY229" i="86"/>
  <c r="BE229" i="86" s="1"/>
  <c r="P93" i="86"/>
  <c r="BA93" i="86" s="1"/>
  <c r="S17" i="86"/>
  <c r="W93" i="86"/>
  <c r="AY100" i="86"/>
  <c r="BE100" i="86" s="1"/>
  <c r="T93" i="86"/>
  <c r="V65" i="86"/>
  <c r="W59" i="86"/>
  <c r="T143" i="86"/>
  <c r="S143" i="86"/>
  <c r="R113" i="86"/>
  <c r="S85" i="86"/>
  <c r="U85" i="86"/>
  <c r="AE1049" i="86"/>
  <c r="T1035" i="86"/>
  <c r="P1045" i="86"/>
  <c r="U1019" i="86"/>
  <c r="AE998" i="86"/>
  <c r="AM998" i="86" s="1"/>
  <c r="T967" i="86"/>
  <c r="W986" i="86"/>
  <c r="V967" i="86"/>
  <c r="Q960" i="86"/>
  <c r="Q998" i="86"/>
  <c r="P924" i="86"/>
  <c r="T924" i="86"/>
  <c r="S919" i="86"/>
  <c r="P890" i="86"/>
  <c r="Q897" i="86"/>
  <c r="BH894" i="86"/>
  <c r="P879" i="86"/>
  <c r="AY873" i="86"/>
  <c r="R871" i="86"/>
  <c r="P894" i="86"/>
  <c r="U894" i="86"/>
  <c r="AE794" i="86"/>
  <c r="AJ794" i="86" s="1"/>
  <c r="U788" i="86"/>
  <c r="T788" i="86"/>
  <c r="AX792" i="86"/>
  <c r="BH792" i="86" s="1"/>
  <c r="AE562" i="86"/>
  <c r="AH562" i="86" s="1"/>
  <c r="P624" i="86"/>
  <c r="P543" i="86"/>
  <c r="U627" i="86"/>
  <c r="BH561" i="86"/>
  <c r="AY548" i="86"/>
  <c r="BE548" i="86" s="1"/>
  <c r="Q514" i="86"/>
  <c r="V543" i="86"/>
  <c r="T588" i="86"/>
  <c r="V541" i="86"/>
  <c r="T507" i="86"/>
  <c r="W499" i="86"/>
  <c r="R485" i="86"/>
  <c r="T485" i="86"/>
  <c r="W416" i="86"/>
  <c r="U386" i="86"/>
  <c r="U360" i="86"/>
  <c r="P473" i="86"/>
  <c r="R473" i="86" s="1"/>
  <c r="P394" i="86"/>
  <c r="BA394" i="86" s="1"/>
  <c r="V394" i="86"/>
  <c r="W386" i="86"/>
  <c r="V386" i="86"/>
  <c r="T374" i="86"/>
  <c r="P360" i="86"/>
  <c r="AE285" i="86"/>
  <c r="R93" i="86"/>
  <c r="U59" i="86"/>
  <c r="U143" i="86"/>
  <c r="W143" i="86"/>
  <c r="V113" i="86"/>
  <c r="R85" i="86"/>
  <c r="V1035" i="86"/>
  <c r="U924" i="86"/>
  <c r="AE848" i="86"/>
  <c r="AM848" i="86" s="1"/>
  <c r="U871" i="86"/>
  <c r="P788" i="86"/>
  <c r="BA788" i="86" s="1"/>
  <c r="R703" i="86"/>
  <c r="T807" i="86"/>
  <c r="Q807" i="86"/>
  <c r="W786" i="86"/>
  <c r="AE640" i="86"/>
  <c r="AJ640" i="86" s="1"/>
  <c r="W624" i="86"/>
  <c r="W663" i="86"/>
  <c r="BH548" i="86"/>
  <c r="V461" i="86"/>
  <c r="AX440" i="86"/>
  <c r="BH440" i="86" s="1"/>
  <c r="Q499" i="86"/>
  <c r="U374" i="86"/>
  <c r="S394" i="86"/>
  <c r="Q473" i="86"/>
  <c r="T394" i="86"/>
  <c r="P143" i="86"/>
  <c r="BA143" i="86" s="1"/>
  <c r="V93" i="86"/>
  <c r="T65" i="86"/>
  <c r="T113" i="86"/>
  <c r="V85" i="86"/>
  <c r="V560" i="86"/>
  <c r="S560" i="86"/>
  <c r="T326" i="86"/>
  <c r="V326" i="86"/>
  <c r="P326" i="86"/>
  <c r="R326" i="86"/>
  <c r="W326" i="86"/>
  <c r="U326" i="86"/>
  <c r="P554" i="86"/>
  <c r="R554" i="86" s="1"/>
  <c r="U554" i="86"/>
  <c r="V554" i="86"/>
  <c r="Q554" i="86"/>
  <c r="W554" i="86"/>
  <c r="W513" i="86"/>
  <c r="V513" i="86"/>
  <c r="T513" i="86"/>
  <c r="U513" i="86"/>
  <c r="AX445" i="86"/>
  <c r="BH445" i="86" s="1"/>
  <c r="AY445" i="86"/>
  <c r="BE445" i="86" s="1"/>
  <c r="Q486" i="86"/>
  <c r="T486" i="86"/>
  <c r="V502" i="86"/>
  <c r="Q502" i="86"/>
  <c r="U502" i="86"/>
  <c r="W502" i="86"/>
  <c r="P502" i="86"/>
  <c r="R502" i="86" s="1"/>
  <c r="AX177" i="86"/>
  <c r="BH177" i="86" s="1"/>
  <c r="AY177" i="86"/>
  <c r="BE177" i="86" s="1"/>
  <c r="V510" i="86"/>
  <c r="Q510" i="86"/>
  <c r="AX465" i="86"/>
  <c r="BH465" i="86" s="1"/>
  <c r="AY465" i="86"/>
  <c r="S1018" i="86"/>
  <c r="AE807" i="86"/>
  <c r="AI807" i="86" s="1"/>
  <c r="S871" i="86"/>
  <c r="V848" i="86"/>
  <c r="W815" i="86"/>
  <c r="P800" i="86"/>
  <c r="BB800" i="86" s="1"/>
  <c r="U703" i="86"/>
  <c r="T703" i="86"/>
  <c r="S707" i="86"/>
  <c r="AE616" i="86"/>
  <c r="AL616" i="86" s="1"/>
  <c r="AE598" i="86"/>
  <c r="AE560" i="86"/>
  <c r="AM560" i="86" s="1"/>
  <c r="AE542" i="86"/>
  <c r="AN542" i="86" s="1"/>
  <c r="T694" i="86"/>
  <c r="W633" i="86"/>
  <c r="U536" i="86"/>
  <c r="R573" i="86"/>
  <c r="T510" i="86"/>
  <c r="T502" i="86"/>
  <c r="AX265" i="86"/>
  <c r="BH265" i="86" s="1"/>
  <c r="P270" i="86"/>
  <c r="BB270" i="86" s="1"/>
  <c r="P631" i="86"/>
  <c r="BA631" i="86" s="1"/>
  <c r="U631" i="86"/>
  <c r="V621" i="86"/>
  <c r="W621" i="86"/>
  <c r="S600" i="86"/>
  <c r="R600" i="86"/>
  <c r="P623" i="86"/>
  <c r="BA623" i="86" s="1"/>
  <c r="V623" i="86"/>
  <c r="S599" i="86"/>
  <c r="W599" i="86"/>
  <c r="AX594" i="86"/>
  <c r="BH594" i="86" s="1"/>
  <c r="AY594" i="86"/>
  <c r="BE594" i="86" s="1"/>
  <c r="Q544" i="86"/>
  <c r="T544" i="86"/>
  <c r="V517" i="86"/>
  <c r="U517" i="86"/>
  <c r="U462" i="86"/>
  <c r="W462" i="86"/>
  <c r="Q462" i="86"/>
  <c r="P462" i="86"/>
  <c r="BA462" i="86" s="1"/>
  <c r="V462" i="86"/>
  <c r="P503" i="86"/>
  <c r="Q503" i="86"/>
  <c r="W503" i="86"/>
  <c r="V503" i="86"/>
  <c r="R451" i="86"/>
  <c r="V451" i="86"/>
  <c r="U451" i="86"/>
  <c r="P451" i="86"/>
  <c r="Q451" i="86" s="1"/>
  <c r="S451" i="86"/>
  <c r="T451" i="86"/>
  <c r="U437" i="86"/>
  <c r="S437" i="86"/>
  <c r="V437" i="86"/>
  <c r="W437" i="86"/>
  <c r="P437" i="86"/>
  <c r="Q437" i="86" s="1"/>
  <c r="R437" i="86"/>
  <c r="R380" i="86"/>
  <c r="W380" i="86"/>
  <c r="S380" i="86"/>
  <c r="V366" i="86"/>
  <c r="S366" i="86"/>
  <c r="P366" i="86"/>
  <c r="P354" i="86"/>
  <c r="BA354" i="86" s="1"/>
  <c r="T354" i="86"/>
  <c r="T305" i="86"/>
  <c r="V305" i="86"/>
  <c r="P280" i="86"/>
  <c r="BA280" i="86" s="1"/>
  <c r="Q280" i="86"/>
  <c r="S154" i="86"/>
  <c r="W154" i="86"/>
  <c r="U154" i="86"/>
  <c r="AY486" i="86"/>
  <c r="BE486" i="86" s="1"/>
  <c r="P384" i="86"/>
  <c r="BA384" i="86" s="1"/>
  <c r="S384" i="86"/>
  <c r="V384" i="86"/>
  <c r="W384" i="86"/>
  <c r="R384" i="86"/>
  <c r="U384" i="86"/>
  <c r="R372" i="86"/>
  <c r="T372" i="86"/>
  <c r="S372" i="86"/>
  <c r="P372" i="86"/>
  <c r="BA372" i="86" s="1"/>
  <c r="T356" i="86"/>
  <c r="U356" i="86"/>
  <c r="P356" i="86"/>
  <c r="R356" i="86" s="1"/>
  <c r="W356" i="86"/>
  <c r="AX263" i="86"/>
  <c r="BH263" i="86" s="1"/>
  <c r="AY263" i="86"/>
  <c r="BE263" i="86" s="1"/>
  <c r="AX255" i="86"/>
  <c r="BH255" i="86" s="1"/>
  <c r="AY255" i="86"/>
  <c r="BE255" i="86" s="1"/>
  <c r="W245" i="86"/>
  <c r="R245" i="86"/>
  <c r="T245" i="86"/>
  <c r="Q198" i="86"/>
  <c r="T198" i="86"/>
  <c r="V198" i="86"/>
  <c r="R40" i="86"/>
  <c r="S40" i="86"/>
  <c r="P40" i="86"/>
  <c r="BA40" i="86" s="1"/>
  <c r="W13" i="86"/>
  <c r="S13" i="86"/>
  <c r="P13" i="86"/>
  <c r="BB13" i="86" s="1"/>
  <c r="V13" i="86"/>
  <c r="U13" i="86"/>
  <c r="AX556" i="86"/>
  <c r="BH556" i="86" s="1"/>
  <c r="AY556" i="86"/>
  <c r="AX63" i="86"/>
  <c r="BH63" i="86" s="1"/>
  <c r="AY63" i="86"/>
  <c r="BE63" i="86" s="1"/>
  <c r="AX55" i="86"/>
  <c r="BH55" i="86" s="1"/>
  <c r="AY55" i="86"/>
  <c r="BE55" i="86" s="1"/>
  <c r="V532" i="86"/>
  <c r="P532" i="86"/>
  <c r="BA532" i="86" s="1"/>
  <c r="U532" i="86"/>
  <c r="T532" i="86"/>
  <c r="S532" i="86"/>
  <c r="AY194" i="86"/>
  <c r="BE194" i="86" s="1"/>
  <c r="AX194" i="86"/>
  <c r="BH194" i="86" s="1"/>
  <c r="AY279" i="86"/>
  <c r="BE279" i="86" s="1"/>
  <c r="AX279" i="86"/>
  <c r="BH279" i="86" s="1"/>
  <c r="AY203" i="86"/>
  <c r="BE203" i="86" s="1"/>
  <c r="AX203" i="86"/>
  <c r="BH203" i="86" s="1"/>
  <c r="V471" i="86"/>
  <c r="P471" i="86"/>
  <c r="BA471" i="86" s="1"/>
  <c r="U471" i="86"/>
  <c r="W471" i="86"/>
  <c r="Q471" i="86"/>
  <c r="V390" i="86"/>
  <c r="R390" i="86"/>
  <c r="T390" i="86"/>
  <c r="V376" i="86"/>
  <c r="S376" i="86"/>
  <c r="P376" i="86"/>
  <c r="BA376" i="86" s="1"/>
  <c r="U376" i="86"/>
  <c r="W376" i="86"/>
  <c r="T364" i="86"/>
  <c r="P364" i="86"/>
  <c r="BA364" i="86" s="1"/>
  <c r="S364" i="86"/>
  <c r="U352" i="86"/>
  <c r="W352" i="86"/>
  <c r="S352" i="86"/>
  <c r="AX285" i="86"/>
  <c r="BH285" i="86" s="1"/>
  <c r="AY285" i="86"/>
  <c r="BE285" i="86" s="1"/>
  <c r="AY178" i="86"/>
  <c r="BE178" i="86" s="1"/>
  <c r="T576" i="86"/>
  <c r="V576" i="86"/>
  <c r="S576" i="86"/>
  <c r="P576" i="86"/>
  <c r="W576" i="86"/>
  <c r="AX441" i="86"/>
  <c r="BH441" i="86" s="1"/>
  <c r="AY441" i="86"/>
  <c r="W414" i="86"/>
  <c r="V414" i="86"/>
  <c r="P414" i="86"/>
  <c r="R414" i="86" s="1"/>
  <c r="U414" i="86"/>
  <c r="Q414" i="86"/>
  <c r="AY543" i="86"/>
  <c r="BE543" i="86" s="1"/>
  <c r="AX543" i="86"/>
  <c r="BH543" i="86" s="1"/>
  <c r="U294" i="86"/>
  <c r="W294" i="86"/>
  <c r="U643" i="86"/>
  <c r="P643" i="86"/>
  <c r="Q643" i="86"/>
  <c r="W643" i="86"/>
  <c r="Q188" i="86"/>
  <c r="W188" i="86"/>
  <c r="AX281" i="86"/>
  <c r="BH281" i="86" s="1"/>
  <c r="AY281" i="86"/>
  <c r="BE281" i="86" s="1"/>
  <c r="V526" i="86"/>
  <c r="Q526" i="86"/>
  <c r="W526" i="86"/>
  <c r="P526" i="86"/>
  <c r="S526" i="86" s="1"/>
  <c r="AY113" i="86"/>
  <c r="AX113" i="86"/>
  <c r="BH113" i="86" s="1"/>
  <c r="W1019" i="86"/>
  <c r="AE962" i="86"/>
  <c r="AJ962" i="86" s="1"/>
  <c r="P1019" i="86"/>
  <c r="BA1019" i="86" s="1"/>
  <c r="T1018" i="86"/>
  <c r="R1018" i="86"/>
  <c r="P985" i="86"/>
  <c r="BA985" i="86" s="1"/>
  <c r="AY910" i="86"/>
  <c r="BB910" i="86" s="1"/>
  <c r="U890" i="86"/>
  <c r="W890" i="86"/>
  <c r="P848" i="86"/>
  <c r="BB848" i="86" s="1"/>
  <c r="Q840" i="86"/>
  <c r="W871" i="86"/>
  <c r="S848" i="86"/>
  <c r="W840" i="86"/>
  <c r="AE825" i="86"/>
  <c r="AJ825" i="86" s="1"/>
  <c r="P815" i="86"/>
  <c r="BA815" i="86" s="1"/>
  <c r="Q815" i="86"/>
  <c r="U719" i="86"/>
  <c r="T707" i="86"/>
  <c r="P703" i="86"/>
  <c r="W703" i="86"/>
  <c r="U624" i="86"/>
  <c r="AE614" i="86"/>
  <c r="AM614" i="86" s="1"/>
  <c r="Q694" i="86"/>
  <c r="W652" i="86"/>
  <c r="Q633" i="86"/>
  <c r="P633" i="86"/>
  <c r="BA633" i="86" s="1"/>
  <c r="V643" i="86"/>
  <c r="W486" i="86"/>
  <c r="W451" i="86"/>
  <c r="V380" i="86"/>
  <c r="W290" i="86"/>
  <c r="T13" i="86"/>
  <c r="V489" i="86"/>
  <c r="P489" i="86"/>
  <c r="S489" i="86" s="1"/>
  <c r="W489" i="86"/>
  <c r="U489" i="86"/>
  <c r="V573" i="86"/>
  <c r="T573" i="86"/>
  <c r="W573" i="86"/>
  <c r="U573" i="86"/>
  <c r="AX516" i="86"/>
  <c r="BH516" i="86" s="1"/>
  <c r="AY516" i="86"/>
  <c r="AX496" i="86"/>
  <c r="BH496" i="86" s="1"/>
  <c r="AY496" i="86"/>
  <c r="BE496" i="86" s="1"/>
  <c r="T481" i="86"/>
  <c r="S481" i="86"/>
  <c r="U286" i="86"/>
  <c r="P286" i="86"/>
  <c r="BA286" i="86" s="1"/>
  <c r="P273" i="86"/>
  <c r="BA273" i="86" s="1"/>
  <c r="U273" i="86"/>
  <c r="V536" i="86"/>
  <c r="P536" i="86"/>
  <c r="BA536" i="86" s="1"/>
  <c r="T536" i="86"/>
  <c r="S536" i="86"/>
  <c r="AY911" i="86"/>
  <c r="BE911" i="86" s="1"/>
  <c r="AX911" i="86"/>
  <c r="BH911" i="86" s="1"/>
  <c r="V410" i="86"/>
  <c r="T410" i="86"/>
  <c r="S410" i="86"/>
  <c r="AY69" i="86"/>
  <c r="BE69" i="86" s="1"/>
  <c r="AX69" i="86"/>
  <c r="BH69" i="86" s="1"/>
  <c r="Q890" i="86"/>
  <c r="U848" i="86"/>
  <c r="U840" i="86"/>
  <c r="R848" i="86"/>
  <c r="AE1054" i="86"/>
  <c r="AI1054" i="86" s="1"/>
  <c r="AX1053" i="86"/>
  <c r="BH1053" i="86" s="1"/>
  <c r="P1018" i="86"/>
  <c r="BA1018" i="86" s="1"/>
  <c r="V960" i="86"/>
  <c r="T960" i="86"/>
  <c r="AE937" i="86"/>
  <c r="AM937" i="86" s="1"/>
  <c r="AE902" i="86"/>
  <c r="AL902" i="86" s="1"/>
  <c r="AE870" i="86"/>
  <c r="AM870" i="86" s="1"/>
  <c r="AE895" i="86"/>
  <c r="AM895" i="86" s="1"/>
  <c r="AE887" i="86"/>
  <c r="AL887" i="86" s="1"/>
  <c r="V871" i="86"/>
  <c r="T871" i="86"/>
  <c r="Q871" i="86"/>
  <c r="T840" i="86"/>
  <c r="R707" i="86"/>
  <c r="U707" i="86"/>
  <c r="AX690" i="86"/>
  <c r="BH690" i="86" s="1"/>
  <c r="T719" i="86"/>
  <c r="P707" i="86"/>
  <c r="BA707" i="86" s="1"/>
  <c r="W719" i="86"/>
  <c r="S703" i="86"/>
  <c r="AE632" i="86"/>
  <c r="AM632" i="86" s="1"/>
  <c r="Q624" i="86"/>
  <c r="AE620" i="86"/>
  <c r="AI620" i="86" s="1"/>
  <c r="AE612" i="86"/>
  <c r="AI612" i="86" s="1"/>
  <c r="AE554" i="86"/>
  <c r="AL554" i="86" s="1"/>
  <c r="U694" i="86"/>
  <c r="P667" i="86"/>
  <c r="R667" i="86" s="1"/>
  <c r="P573" i="86"/>
  <c r="R536" i="86"/>
  <c r="Q621" i="86"/>
  <c r="R576" i="86"/>
  <c r="U503" i="86"/>
  <c r="T462" i="86"/>
  <c r="Q513" i="86"/>
  <c r="W372" i="86"/>
  <c r="AX245" i="86"/>
  <c r="BH245" i="86" s="1"/>
  <c r="S326" i="86"/>
  <c r="W501" i="86"/>
  <c r="V501" i="86"/>
  <c r="U501" i="86"/>
  <c r="T501" i="86"/>
  <c r="Q501" i="86"/>
  <c r="AE526" i="86"/>
  <c r="AN526" i="86" s="1"/>
  <c r="AE486" i="86"/>
  <c r="AI486" i="86" s="1"/>
  <c r="AE449" i="86"/>
  <c r="AJ449" i="86" s="1"/>
  <c r="AE419" i="86"/>
  <c r="AH419" i="86" s="1"/>
  <c r="AE456" i="86"/>
  <c r="AH456" i="86" s="1"/>
  <c r="AE518" i="86"/>
  <c r="AK518" i="86" s="1"/>
  <c r="AE514" i="86"/>
  <c r="AH514" i="86" s="1"/>
  <c r="AE455" i="86"/>
  <c r="AN455" i="86" s="1"/>
  <c r="AE345" i="86"/>
  <c r="AI345" i="86" s="1"/>
  <c r="AE204" i="86"/>
  <c r="AE192" i="86"/>
  <c r="AJ192" i="86" s="1"/>
  <c r="AE103" i="86"/>
  <c r="AM103" i="86" s="1"/>
  <c r="AE488" i="86"/>
  <c r="AK488" i="86" s="1"/>
  <c r="AE423" i="86"/>
  <c r="AE418" i="86"/>
  <c r="AE269" i="86"/>
  <c r="AM269" i="86" s="1"/>
  <c r="AE162" i="86"/>
  <c r="AJ162" i="86" s="1"/>
  <c r="W863" i="86"/>
  <c r="R863" i="86"/>
  <c r="V863" i="86"/>
  <c r="P863" i="86"/>
  <c r="U863" i="86"/>
  <c r="T847" i="86"/>
  <c r="P847" i="86"/>
  <c r="BA847" i="86" s="1"/>
  <c r="R847" i="86"/>
  <c r="P905" i="86"/>
  <c r="V905" i="86"/>
  <c r="V714" i="86"/>
  <c r="S714" i="86"/>
  <c r="P714" i="86"/>
  <c r="BA714" i="86" s="1"/>
  <c r="V646" i="86"/>
  <c r="P646" i="86"/>
  <c r="T646" i="86" s="1"/>
  <c r="Q646" i="86"/>
  <c r="V619" i="86"/>
  <c r="P619" i="86"/>
  <c r="BA619" i="86" s="1"/>
  <c r="V796" i="86"/>
  <c r="P796" i="86"/>
  <c r="Q796" i="86"/>
  <c r="AX596" i="86"/>
  <c r="BH596" i="86" s="1"/>
  <c r="AY596" i="86"/>
  <c r="BE596" i="86" s="1"/>
  <c r="T487" i="86"/>
  <c r="U487" i="86"/>
  <c r="V512" i="86"/>
  <c r="P512" i="86"/>
  <c r="T512" i="86"/>
  <c r="W512" i="86"/>
  <c r="Q512" i="86"/>
  <c r="W465" i="86"/>
  <c r="T465" i="86"/>
  <c r="P465" i="86"/>
  <c r="BA465" i="86" s="1"/>
  <c r="V465" i="86"/>
  <c r="U465" i="86"/>
  <c r="T158" i="86"/>
  <c r="U158" i="86"/>
  <c r="T104" i="86"/>
  <c r="U104" i="86"/>
  <c r="P104" i="86"/>
  <c r="S104" i="86" s="1"/>
  <c r="U79" i="86"/>
  <c r="S79" i="86"/>
  <c r="P57" i="86"/>
  <c r="V57" i="86"/>
  <c r="T57" i="86"/>
  <c r="U57" i="86"/>
  <c r="W57" i="86"/>
  <c r="Q57" i="86"/>
  <c r="AX546" i="86"/>
  <c r="BH546" i="86" s="1"/>
  <c r="AY546" i="86"/>
  <c r="BB546" i="86" s="1"/>
  <c r="W445" i="86"/>
  <c r="T445" i="86"/>
  <c r="U445" i="86"/>
  <c r="P445" i="86"/>
  <c r="S445" i="86" s="1"/>
  <c r="AX238" i="86"/>
  <c r="BH238" i="86" s="1"/>
  <c r="AY238" i="86"/>
  <c r="BE238" i="86" s="1"/>
  <c r="P99" i="86"/>
  <c r="T99" i="86"/>
  <c r="V99" i="86"/>
  <c r="BI292" i="86"/>
  <c r="BH292" i="86"/>
  <c r="AY419" i="86"/>
  <c r="BE419" i="86" s="1"/>
  <c r="AX419" i="86"/>
  <c r="BH419" i="86" s="1"/>
  <c r="AX17" i="86"/>
  <c r="BH17" i="86" s="1"/>
  <c r="AY17" i="86"/>
  <c r="BE17" i="86" s="1"/>
  <c r="Q888" i="86"/>
  <c r="T888" i="86"/>
  <c r="W888" i="86"/>
  <c r="V888" i="86"/>
  <c r="P858" i="86"/>
  <c r="BA858" i="86" s="1"/>
  <c r="W858" i="86"/>
  <c r="R858" i="86"/>
  <c r="S858" i="86"/>
  <c r="V858" i="86"/>
  <c r="V622" i="86"/>
  <c r="W622" i="86"/>
  <c r="P622" i="86"/>
  <c r="BA622" i="86" s="1"/>
  <c r="Q622" i="86"/>
  <c r="U622" i="86"/>
  <c r="Q550" i="86"/>
  <c r="U550" i="86"/>
  <c r="AX269" i="86"/>
  <c r="BH269" i="86" s="1"/>
  <c r="AY269" i="86"/>
  <c r="BB269" i="86" s="1"/>
  <c r="AX115" i="86"/>
  <c r="BH115" i="86" s="1"/>
  <c r="AY115" i="86"/>
  <c r="BE115" i="86" s="1"/>
  <c r="U829" i="86"/>
  <c r="S829" i="86"/>
  <c r="BE684" i="86"/>
  <c r="W344" i="86"/>
  <c r="U344" i="86"/>
  <c r="W673" i="86"/>
  <c r="P673" i="86"/>
  <c r="S604" i="86"/>
  <c r="V604" i="86"/>
  <c r="V625" i="86"/>
  <c r="W625" i="86"/>
  <c r="AY599" i="86"/>
  <c r="BE599" i="86" s="1"/>
  <c r="AX599" i="86"/>
  <c r="BH599" i="86" s="1"/>
  <c r="U298" i="86"/>
  <c r="W298" i="86"/>
  <c r="AX453" i="86"/>
  <c r="BH453" i="86" s="1"/>
  <c r="AY453" i="86"/>
  <c r="U1049" i="86"/>
  <c r="T1000" i="86"/>
  <c r="V889" i="86"/>
  <c r="T926" i="86"/>
  <c r="T863" i="86"/>
  <c r="P915" i="86"/>
  <c r="V915" i="86"/>
  <c r="W915" i="86"/>
  <c r="R915" i="86"/>
  <c r="Q915" i="86"/>
  <c r="T820" i="86"/>
  <c r="W820" i="86"/>
  <c r="P912" i="86"/>
  <c r="S912" i="86"/>
  <c r="R833" i="86"/>
  <c r="W833" i="86"/>
  <c r="U833" i="86"/>
  <c r="S833" i="86"/>
  <c r="T833" i="86"/>
  <c r="Q607" i="86"/>
  <c r="T607" i="86"/>
  <c r="W607" i="86"/>
  <c r="U607" i="86"/>
  <c r="P607" i="86"/>
  <c r="BA607" i="86" s="1"/>
  <c r="V648" i="86"/>
  <c r="Q648" i="86"/>
  <c r="AY573" i="86"/>
  <c r="BE573" i="86" s="1"/>
  <c r="AX573" i="86"/>
  <c r="BH573" i="86" s="1"/>
  <c r="AY794" i="86"/>
  <c r="AX794" i="86"/>
  <c r="BH794" i="86" s="1"/>
  <c r="V524" i="86"/>
  <c r="W524" i="86"/>
  <c r="T524" i="86"/>
  <c r="Q524" i="86"/>
  <c r="U524" i="86"/>
  <c r="V498" i="86"/>
  <c r="W498" i="86"/>
  <c r="P498" i="86"/>
  <c r="Q498" i="86"/>
  <c r="BI304" i="86"/>
  <c r="BH304" i="86"/>
  <c r="AX277" i="86"/>
  <c r="BH277" i="86" s="1"/>
  <c r="AY277" i="86"/>
  <c r="AX261" i="86"/>
  <c r="BH261" i="86" s="1"/>
  <c r="AY261" i="86"/>
  <c r="BE261" i="86" s="1"/>
  <c r="T247" i="86"/>
  <c r="W247" i="86"/>
  <c r="AY195" i="86"/>
  <c r="BE195" i="86" s="1"/>
  <c r="AX195" i="86"/>
  <c r="BH195" i="86" s="1"/>
  <c r="AX181" i="86"/>
  <c r="BH181" i="86" s="1"/>
  <c r="AY181" i="86"/>
  <c r="BE181" i="86" s="1"/>
  <c r="W94" i="86"/>
  <c r="U94" i="86"/>
  <c r="T94" i="86"/>
  <c r="U337" i="86"/>
  <c r="P337" i="86"/>
  <c r="BA337" i="86" s="1"/>
  <c r="W523" i="86"/>
  <c r="V523" i="86"/>
  <c r="V644" i="86"/>
  <c r="W644" i="86"/>
  <c r="P644" i="86"/>
  <c r="U884" i="86"/>
  <c r="W884" i="86"/>
  <c r="AY869" i="86"/>
  <c r="BE869" i="86" s="1"/>
  <c r="AX869" i="86"/>
  <c r="BH869" i="86" s="1"/>
  <c r="W639" i="86"/>
  <c r="P639" i="86"/>
  <c r="BA639" i="86" s="1"/>
  <c r="R684" i="86"/>
  <c r="V684" i="86"/>
  <c r="P684" i="86"/>
  <c r="Q453" i="86"/>
  <c r="T453" i="86"/>
  <c r="S996" i="86"/>
  <c r="AX939" i="86"/>
  <c r="BH939" i="86" s="1"/>
  <c r="AE886" i="86"/>
  <c r="AM886" i="86" s="1"/>
  <c r="R936" i="86"/>
  <c r="T915" i="86"/>
  <c r="R714" i="86"/>
  <c r="S1049" i="86"/>
  <c r="AE1007" i="86"/>
  <c r="AE1000" i="86"/>
  <c r="AM1000" i="86" s="1"/>
  <c r="V1000" i="86"/>
  <c r="P996" i="86"/>
  <c r="R996" i="86"/>
  <c r="AE940" i="86"/>
  <c r="AI940" i="86" s="1"/>
  <c r="AE906" i="86"/>
  <c r="AN906" i="86" s="1"/>
  <c r="AE898" i="86"/>
  <c r="AJ898" i="86" s="1"/>
  <c r="P936" i="86"/>
  <c r="V936" i="86"/>
  <c r="R940" i="86"/>
  <c r="Q889" i="86"/>
  <c r="Q905" i="86"/>
  <c r="W905" i="86"/>
  <c r="AY858" i="86"/>
  <c r="BE858" i="86" s="1"/>
  <c r="P888" i="86"/>
  <c r="BH809" i="86"/>
  <c r="P833" i="86"/>
  <c r="AE792" i="86"/>
  <c r="AM792" i="86" s="1"/>
  <c r="U714" i="86"/>
  <c r="AX680" i="86"/>
  <c r="BH680" i="86" s="1"/>
  <c r="T686" i="86"/>
  <c r="AE524" i="86"/>
  <c r="AI524" i="86" s="1"/>
  <c r="U498" i="86"/>
  <c r="Q465" i="86"/>
  <c r="V445" i="86"/>
  <c r="AE353" i="86"/>
  <c r="AK353" i="86" s="1"/>
  <c r="Q266" i="86"/>
  <c r="Q247" i="86"/>
  <c r="U926" i="86"/>
  <c r="P926" i="86"/>
  <c r="BB926" i="86" s="1"/>
  <c r="AX866" i="86"/>
  <c r="BH866" i="86" s="1"/>
  <c r="AY866" i="86"/>
  <c r="BE866" i="86" s="1"/>
  <c r="W696" i="86"/>
  <c r="V696" i="86"/>
  <c r="P696" i="86"/>
  <c r="R696" i="86" s="1"/>
  <c r="U696" i="86"/>
  <c r="Q696" i="86"/>
  <c r="P635" i="86"/>
  <c r="BC635" i="86" s="1"/>
  <c r="Q635" i="86"/>
  <c r="W635" i="86"/>
  <c r="V635" i="86"/>
  <c r="T692" i="86"/>
  <c r="Q692" i="86"/>
  <c r="V665" i="86"/>
  <c r="P665" i="86"/>
  <c r="V580" i="86"/>
  <c r="W580" i="86"/>
  <c r="P521" i="86"/>
  <c r="Q521" i="86"/>
  <c r="W521" i="86"/>
  <c r="V521" i="86"/>
  <c r="V525" i="86"/>
  <c r="T525" i="86"/>
  <c r="U525" i="86"/>
  <c r="P525" i="86"/>
  <c r="S525" i="86" s="1"/>
  <c r="Q525" i="86"/>
  <c r="W446" i="86"/>
  <c r="Q446" i="86"/>
  <c r="P446" i="86"/>
  <c r="R446" i="86" s="1"/>
  <c r="P293" i="86"/>
  <c r="BC293" i="86" s="1"/>
  <c r="Q293" i="86"/>
  <c r="S124" i="86"/>
  <c r="U124" i="86"/>
  <c r="W256" i="86"/>
  <c r="V256" i="86"/>
  <c r="U256" i="86"/>
  <c r="AY235" i="86"/>
  <c r="BE235" i="86" s="1"/>
  <c r="AX235" i="86"/>
  <c r="BH235" i="86" s="1"/>
  <c r="V766" i="86"/>
  <c r="U766" i="86"/>
  <c r="R766" i="86"/>
  <c r="S766" i="86"/>
  <c r="P766" i="86"/>
  <c r="BA766" i="86" s="1"/>
  <c r="W651" i="86"/>
  <c r="V651" i="86"/>
  <c r="U651" i="86"/>
  <c r="V878" i="86"/>
  <c r="P878" i="86"/>
  <c r="BB878" i="86" s="1"/>
  <c r="R878" i="86"/>
  <c r="U831" i="86"/>
  <c r="W831" i="86"/>
  <c r="V831" i="86"/>
  <c r="S831" i="86"/>
  <c r="P831" i="86"/>
  <c r="V636" i="86"/>
  <c r="W636" i="86"/>
  <c r="P636" i="86"/>
  <c r="BA636" i="86" s="1"/>
  <c r="Q636" i="86"/>
  <c r="U636" i="86"/>
  <c r="V506" i="86"/>
  <c r="P506" i="86"/>
  <c r="BA506" i="86" s="1"/>
  <c r="Q506" i="86"/>
  <c r="AX461" i="86"/>
  <c r="BH461" i="86" s="1"/>
  <c r="AY461" i="86"/>
  <c r="BE461" i="86" s="1"/>
  <c r="V712" i="86"/>
  <c r="R712" i="86"/>
  <c r="V490" i="86"/>
  <c r="T490" i="86"/>
  <c r="AE919" i="86"/>
  <c r="AH919" i="86" s="1"/>
  <c r="W1049" i="86"/>
  <c r="AE934" i="86"/>
  <c r="AL934" i="86" s="1"/>
  <c r="AE894" i="86"/>
  <c r="AI894" i="86" s="1"/>
  <c r="W936" i="86"/>
  <c r="P940" i="86"/>
  <c r="S878" i="86"/>
  <c r="R829" i="86"/>
  <c r="W766" i="86"/>
  <c r="T696" i="86"/>
  <c r="W665" i="86"/>
  <c r="P651" i="86"/>
  <c r="S651" i="86" s="1"/>
  <c r="Q639" i="86"/>
  <c r="Q337" i="86"/>
  <c r="P301" i="86"/>
  <c r="BA68" i="86"/>
  <c r="S68" i="86"/>
  <c r="V1049" i="86"/>
  <c r="T1049" i="86"/>
  <c r="U996" i="86"/>
  <c r="V996" i="86"/>
  <c r="AE928" i="86"/>
  <c r="AK928" i="86" s="1"/>
  <c r="AE882" i="86"/>
  <c r="AJ882" i="86" s="1"/>
  <c r="V940" i="86"/>
  <c r="U905" i="86"/>
  <c r="R926" i="86"/>
  <c r="U915" i="86"/>
  <c r="T878" i="86"/>
  <c r="T858" i="86"/>
  <c r="AE815" i="86"/>
  <c r="AK815" i="86" s="1"/>
  <c r="U888" i="86"/>
  <c r="U858" i="86"/>
  <c r="V833" i="86"/>
  <c r="T831" i="86"/>
  <c r="AY809" i="86"/>
  <c r="BE809" i="86" s="1"/>
  <c r="P524" i="86"/>
  <c r="S524" i="86" s="1"/>
  <c r="T498" i="86"/>
  <c r="W490" i="86"/>
  <c r="T521" i="86"/>
  <c r="R176" i="86"/>
  <c r="W124" i="86"/>
  <c r="AE609" i="86"/>
  <c r="AM609" i="86" s="1"/>
  <c r="AE482" i="86"/>
  <c r="AH482" i="86" s="1"/>
  <c r="AE469" i="86"/>
  <c r="AI469" i="86" s="1"/>
  <c r="AE461" i="86"/>
  <c r="AH461" i="86" s="1"/>
  <c r="R482" i="86"/>
  <c r="AE229" i="86"/>
  <c r="AK229" i="86" s="1"/>
  <c r="AE216" i="86"/>
  <c r="AJ216" i="86" s="1"/>
  <c r="V32" i="86"/>
  <c r="V67" i="86"/>
  <c r="BH872" i="86"/>
  <c r="BH891" i="86"/>
  <c r="AE618" i="86"/>
  <c r="AI618" i="86" s="1"/>
  <c r="AE572" i="86"/>
  <c r="AJ572" i="86" s="1"/>
  <c r="BH591" i="86"/>
  <c r="AE467" i="86"/>
  <c r="AN467" i="86" s="1"/>
  <c r="P482" i="86"/>
  <c r="BA482" i="86" s="1"/>
  <c r="V482" i="86"/>
  <c r="P32" i="86"/>
  <c r="T67" i="86"/>
  <c r="U32" i="86"/>
  <c r="AE829" i="86"/>
  <c r="AK829" i="86" s="1"/>
  <c r="BH807" i="86"/>
  <c r="AE548" i="86"/>
  <c r="AN548" i="86" s="1"/>
  <c r="AE536" i="86"/>
  <c r="AL536" i="86" s="1"/>
  <c r="AE440" i="86"/>
  <c r="AE432" i="86"/>
  <c r="AL432" i="86" s="1"/>
  <c r="T482" i="86"/>
  <c r="AE241" i="86"/>
  <c r="AL241" i="86" s="1"/>
  <c r="AE132" i="86"/>
  <c r="AI132" i="86" s="1"/>
  <c r="AE114" i="86"/>
  <c r="AH114" i="86" s="1"/>
  <c r="BH109" i="86"/>
  <c r="W32" i="86"/>
  <c r="W332" i="86"/>
  <c r="V332" i="86"/>
  <c r="T332" i="86"/>
  <c r="U332" i="86"/>
  <c r="BH291" i="86"/>
  <c r="BI291" i="86"/>
  <c r="P274" i="86"/>
  <c r="R274" i="86" s="1"/>
  <c r="V274" i="86"/>
  <c r="W274" i="86"/>
  <c r="U274" i="86"/>
  <c r="P120" i="86"/>
  <c r="BA120" i="86" s="1"/>
  <c r="V120" i="86"/>
  <c r="T120" i="86"/>
  <c r="R120" i="86"/>
  <c r="W120" i="86"/>
  <c r="U120" i="86"/>
  <c r="AX120" i="86"/>
  <c r="BH120" i="86" s="1"/>
  <c r="AY120" i="86"/>
  <c r="BE120" i="86" s="1"/>
  <c r="AY259" i="86"/>
  <c r="BE259" i="86" s="1"/>
  <c r="AX259" i="86"/>
  <c r="BH259" i="86" s="1"/>
  <c r="T302" i="86"/>
  <c r="V302" i="86"/>
  <c r="P302" i="86"/>
  <c r="BA302" i="86" s="1"/>
  <c r="U302" i="86"/>
  <c r="W302" i="86"/>
  <c r="Q62" i="86"/>
  <c r="V62" i="86"/>
  <c r="W400" i="86"/>
  <c r="U400" i="86"/>
  <c r="S400" i="86"/>
  <c r="T400" i="86"/>
  <c r="W412" i="86"/>
  <c r="T412" i="86"/>
  <c r="AX887" i="86"/>
  <c r="BH887" i="86" s="1"/>
  <c r="P892" i="86"/>
  <c r="AE842" i="86"/>
  <c r="AM842" i="86" s="1"/>
  <c r="T884" i="86"/>
  <c r="W849" i="86"/>
  <c r="AE690" i="86"/>
  <c r="AI690" i="86" s="1"/>
  <c r="AX684" i="86"/>
  <c r="BH684" i="86" s="1"/>
  <c r="T829" i="86"/>
  <c r="V829" i="86"/>
  <c r="S805" i="86"/>
  <c r="Q805" i="86"/>
  <c r="W779" i="86"/>
  <c r="W712" i="86"/>
  <c r="U686" i="86"/>
  <c r="W684" i="86"/>
  <c r="U644" i="86"/>
  <c r="AE570" i="86"/>
  <c r="AM570" i="86" s="1"/>
  <c r="AE556" i="86"/>
  <c r="Q673" i="86"/>
  <c r="P792" i="86"/>
  <c r="BA792" i="86" s="1"/>
  <c r="V792" i="86"/>
  <c r="T684" i="86"/>
  <c r="U561" i="86"/>
  <c r="Q647" i="86"/>
  <c r="P647" i="86"/>
  <c r="T561" i="86"/>
  <c r="U540" i="86"/>
  <c r="AE528" i="86"/>
  <c r="AN528" i="86" s="1"/>
  <c r="U490" i="86"/>
  <c r="AE451" i="86"/>
  <c r="AK451" i="86" s="1"/>
  <c r="AE443" i="86"/>
  <c r="AJ443" i="86" s="1"/>
  <c r="AE431" i="86"/>
  <c r="AN431" i="86" s="1"/>
  <c r="AY566" i="86"/>
  <c r="BB566" i="86" s="1"/>
  <c r="P490" i="86"/>
  <c r="S490" i="86" s="1"/>
  <c r="U639" i="86"/>
  <c r="Q625" i="86"/>
  <c r="P625" i="86"/>
  <c r="BH566" i="86"/>
  <c r="Q561" i="86"/>
  <c r="BH554" i="86"/>
  <c r="BH579" i="86"/>
  <c r="V454" i="86"/>
  <c r="P550" i="86"/>
  <c r="BA550" i="86" s="1"/>
  <c r="Q533" i="86"/>
  <c r="P533" i="86"/>
  <c r="V453" i="86"/>
  <c r="W604" i="86"/>
  <c r="U604" i="86"/>
  <c r="P523" i="86"/>
  <c r="S523" i="86" s="1"/>
  <c r="P412" i="86"/>
  <c r="BA412" i="86" s="1"/>
  <c r="U333" i="86"/>
  <c r="R400" i="86"/>
  <c r="AE245" i="86"/>
  <c r="AJ245" i="86" s="1"/>
  <c r="AE212" i="86"/>
  <c r="P216" i="86"/>
  <c r="BA216" i="86" s="1"/>
  <c r="AX212" i="86"/>
  <c r="BH212" i="86" s="1"/>
  <c r="AE121" i="86"/>
  <c r="AH121" i="86" s="1"/>
  <c r="Q332" i="86"/>
  <c r="AY126" i="86"/>
  <c r="BB126" i="86" s="1"/>
  <c r="P425" i="86"/>
  <c r="T425" i="86"/>
  <c r="V425" i="86"/>
  <c r="P88" i="86"/>
  <c r="R88" i="86"/>
  <c r="W88" i="86"/>
  <c r="U88" i="86"/>
  <c r="S88" i="86"/>
  <c r="T88" i="86"/>
  <c r="U68" i="86"/>
  <c r="R68" i="86"/>
  <c r="Q68" i="86"/>
  <c r="W68" i="86"/>
  <c r="T68" i="86"/>
  <c r="V68" i="86"/>
  <c r="AX176" i="86"/>
  <c r="BH176" i="86" s="1"/>
  <c r="W390" i="86"/>
  <c r="S390" i="86"/>
  <c r="U390" i="86"/>
  <c r="R376" i="86"/>
  <c r="T376" i="86"/>
  <c r="V364" i="86"/>
  <c r="W364" i="86"/>
  <c r="U364" i="86"/>
  <c r="R364" i="86"/>
  <c r="T352" i="86"/>
  <c r="V352" i="86"/>
  <c r="P352" i="86"/>
  <c r="AX271" i="86"/>
  <c r="BH271" i="86" s="1"/>
  <c r="AY271" i="86"/>
  <c r="BE271" i="86" s="1"/>
  <c r="V1019" i="86"/>
  <c r="R1019" i="86"/>
  <c r="W313" i="86"/>
  <c r="S313" i="86"/>
  <c r="R313" i="86"/>
  <c r="T308" i="86"/>
  <c r="V308" i="86"/>
  <c r="P308" i="86"/>
  <c r="S308" i="86" s="1"/>
  <c r="U308" i="86"/>
  <c r="W308" i="86"/>
  <c r="AY162" i="86"/>
  <c r="BE162" i="86" s="1"/>
  <c r="AX162" i="86"/>
  <c r="BH162" i="86" s="1"/>
  <c r="AX111" i="86"/>
  <c r="BH111" i="86" s="1"/>
  <c r="AY111" i="86"/>
  <c r="BB111" i="86" s="1"/>
  <c r="T254" i="86"/>
  <c r="V254" i="86"/>
  <c r="AX105" i="86"/>
  <c r="BH105" i="86" s="1"/>
  <c r="AY105" i="86"/>
  <c r="BE105" i="86" s="1"/>
  <c r="S103" i="86"/>
  <c r="U103" i="86"/>
  <c r="R103" i="86"/>
  <c r="T103" i="86"/>
  <c r="W103" i="86"/>
  <c r="V103" i="86"/>
  <c r="W453" i="86"/>
  <c r="U453" i="86"/>
  <c r="AY133" i="86"/>
  <c r="BE133" i="86" s="1"/>
  <c r="AX133" i="86"/>
  <c r="BH133" i="86" s="1"/>
  <c r="W27" i="86"/>
  <c r="Q27" i="86"/>
  <c r="V27" i="86"/>
  <c r="P27" i="86"/>
  <c r="BA27" i="86" s="1"/>
  <c r="T27" i="86"/>
  <c r="U27" i="86"/>
  <c r="T901" i="86"/>
  <c r="U892" i="86"/>
  <c r="P948" i="86"/>
  <c r="BA948" i="86" s="1"/>
  <c r="S948" i="86"/>
  <c r="AE847" i="86"/>
  <c r="AH847" i="86" s="1"/>
  <c r="V892" i="86"/>
  <c r="AX870" i="86"/>
  <c r="BH870" i="86" s="1"/>
  <c r="P884" i="86"/>
  <c r="Q884" i="86"/>
  <c r="P849" i="86"/>
  <c r="S849" i="86"/>
  <c r="R779" i="86"/>
  <c r="W829" i="86"/>
  <c r="T805" i="86"/>
  <c r="U805" i="86"/>
  <c r="T779" i="86"/>
  <c r="T712" i="86"/>
  <c r="S779" i="86"/>
  <c r="S712" i="86"/>
  <c r="R686" i="86"/>
  <c r="Q644" i="86"/>
  <c r="AE636" i="86"/>
  <c r="AI636" i="86" s="1"/>
  <c r="AE622" i="86"/>
  <c r="AH622" i="86" s="1"/>
  <c r="S684" i="86"/>
  <c r="U673" i="86"/>
  <c r="S792" i="86"/>
  <c r="U684" i="86"/>
  <c r="P561" i="86"/>
  <c r="R561" i="86" s="1"/>
  <c r="U647" i="86"/>
  <c r="Q490" i="86"/>
  <c r="AE465" i="86"/>
  <c r="AH465" i="86" s="1"/>
  <c r="AE429" i="86"/>
  <c r="AM429" i="86" s="1"/>
  <c r="AY554" i="86"/>
  <c r="BE554" i="86" s="1"/>
  <c r="V639" i="86"/>
  <c r="U625" i="86"/>
  <c r="V550" i="86"/>
  <c r="U533" i="86"/>
  <c r="T533" i="86"/>
  <c r="P453" i="86"/>
  <c r="S453" i="86" s="1"/>
  <c r="R604" i="86"/>
  <c r="Q523" i="86"/>
  <c r="T523" i="86"/>
  <c r="Q412" i="86"/>
  <c r="V400" i="86"/>
  <c r="BH286" i="86"/>
  <c r="Q302" i="86"/>
  <c r="Q274" i="86"/>
  <c r="T205" i="86"/>
  <c r="P332" i="86"/>
  <c r="Q42" i="86"/>
  <c r="AY131" i="86"/>
  <c r="BE131" i="86" s="1"/>
  <c r="W686" i="86"/>
  <c r="W301" i="86"/>
  <c r="V301" i="86"/>
  <c r="T301" i="86"/>
  <c r="U301" i="86"/>
  <c r="V296" i="86"/>
  <c r="P296" i="86"/>
  <c r="R296" i="86" s="1"/>
  <c r="U296" i="86"/>
  <c r="W296" i="86"/>
  <c r="Q296" i="86"/>
  <c r="W293" i="86"/>
  <c r="V293" i="86"/>
  <c r="T293" i="86"/>
  <c r="U293" i="86"/>
  <c r="V288" i="86"/>
  <c r="P288" i="86"/>
  <c r="S288" i="86" s="1"/>
  <c r="U288" i="86"/>
  <c r="W288" i="86"/>
  <c r="Q288" i="86"/>
  <c r="Q282" i="86"/>
  <c r="P282" i="86"/>
  <c r="BA282" i="86" s="1"/>
  <c r="V282" i="86"/>
  <c r="W282" i="86"/>
  <c r="P251" i="86"/>
  <c r="V251" i="86"/>
  <c r="T251" i="86"/>
  <c r="R251" i="86"/>
  <c r="W251" i="86"/>
  <c r="U251" i="86"/>
  <c r="T176" i="86"/>
  <c r="U176" i="86"/>
  <c r="S176" i="86"/>
  <c r="V176" i="86"/>
  <c r="W176" i="86"/>
  <c r="P158" i="86"/>
  <c r="R158" i="86" s="1"/>
  <c r="Q158" i="86"/>
  <c r="W158" i="86"/>
  <c r="V158" i="86"/>
  <c r="W461" i="86"/>
  <c r="T461" i="86"/>
  <c r="BI300" i="86"/>
  <c r="BH300" i="86"/>
  <c r="W42" i="86"/>
  <c r="V42" i="86"/>
  <c r="S42" i="86"/>
  <c r="T42" i="86"/>
  <c r="R42" i="86"/>
  <c r="U42" i="86"/>
  <c r="AX216" i="86"/>
  <c r="BH216" i="86" s="1"/>
  <c r="AY216" i="86"/>
  <c r="BE216" i="86" s="1"/>
  <c r="U454" i="86"/>
  <c r="T454" i="86"/>
  <c r="V333" i="86"/>
  <c r="W333" i="86"/>
  <c r="P333" i="86"/>
  <c r="BA333" i="86" s="1"/>
  <c r="Q333" i="86"/>
  <c r="T333" i="86"/>
  <c r="T267" i="86"/>
  <c r="U267" i="86"/>
  <c r="P267" i="86"/>
  <c r="BB267" i="86" s="1"/>
  <c r="Q267" i="86"/>
  <c r="W267" i="86"/>
  <c r="W216" i="86"/>
  <c r="V216" i="86"/>
  <c r="U216" i="86"/>
  <c r="T216" i="86"/>
  <c r="V164" i="86"/>
  <c r="R164" i="86"/>
  <c r="P164" i="86"/>
  <c r="S164" i="86"/>
  <c r="T164" i="86"/>
  <c r="S344" i="86"/>
  <c r="T344" i="86"/>
  <c r="V344" i="86"/>
  <c r="P344" i="86"/>
  <c r="BA344" i="86" s="1"/>
  <c r="R344" i="86"/>
  <c r="W237" i="86"/>
  <c r="P237" i="86"/>
  <c r="BA237" i="86" s="1"/>
  <c r="Q298" i="86"/>
  <c r="T298" i="86"/>
  <c r="V298" i="86"/>
  <c r="P298" i="86"/>
  <c r="S298" i="86" s="1"/>
  <c r="AX893" i="86"/>
  <c r="BH893" i="86" s="1"/>
  <c r="AE1004" i="86"/>
  <c r="AM1004" i="86" s="1"/>
  <c r="AE872" i="86"/>
  <c r="AN872" i="86" s="1"/>
  <c r="AE862" i="86"/>
  <c r="AI862" i="86" s="1"/>
  <c r="AE851" i="86"/>
  <c r="AJ851" i="86" s="1"/>
  <c r="AE809" i="86"/>
  <c r="AK809" i="86" s="1"/>
  <c r="V884" i="86"/>
  <c r="V849" i="86"/>
  <c r="U779" i="86"/>
  <c r="U712" i="86"/>
  <c r="P829" i="86"/>
  <c r="BA829" i="86" s="1"/>
  <c r="R805" i="86"/>
  <c r="P779" i="86"/>
  <c r="BA779" i="86" s="1"/>
  <c r="P712" i="86"/>
  <c r="V813" i="86"/>
  <c r="BH713" i="86"/>
  <c r="P686" i="86"/>
  <c r="BB686" i="86" s="1"/>
  <c r="V686" i="86"/>
  <c r="AE544" i="86"/>
  <c r="AM544" i="86" s="1"/>
  <c r="V673" i="86"/>
  <c r="T792" i="86"/>
  <c r="U506" i="86"/>
  <c r="AE484" i="86"/>
  <c r="AE447" i="86"/>
  <c r="T506" i="86"/>
  <c r="W506" i="86"/>
  <c r="BH499" i="86"/>
  <c r="W454" i="86"/>
  <c r="W550" i="86"/>
  <c r="P454" i="86"/>
  <c r="BA454" i="86" s="1"/>
  <c r="AE428" i="86"/>
  <c r="AL428" i="86" s="1"/>
  <c r="P604" i="86"/>
  <c r="BA604" i="86" s="1"/>
  <c r="U523" i="86"/>
  <c r="U412" i="86"/>
  <c r="Q425" i="86"/>
  <c r="AX267" i="86"/>
  <c r="BH267" i="86" s="1"/>
  <c r="U313" i="86"/>
  <c r="Q308" i="86"/>
  <c r="W164" i="86"/>
  <c r="S120" i="86"/>
  <c r="W485" i="86"/>
  <c r="U485" i="86"/>
  <c r="Q416" i="86"/>
  <c r="P416" i="86"/>
  <c r="BA416" i="86" s="1"/>
  <c r="AE255" i="86"/>
  <c r="AK255" i="86" s="1"/>
  <c r="AE166" i="86"/>
  <c r="AE28" i="86"/>
  <c r="AN28" i="86" s="1"/>
  <c r="AE349" i="86"/>
  <c r="AL349" i="86" s="1"/>
  <c r="AE335" i="86"/>
  <c r="AH335" i="86" s="1"/>
  <c r="AE327" i="86"/>
  <c r="AH327" i="86" s="1"/>
  <c r="BH312" i="86"/>
  <c r="AE259" i="86"/>
  <c r="AN259" i="86" s="1"/>
  <c r="AE202" i="86"/>
  <c r="AE153" i="86"/>
  <c r="AN153" i="86" s="1"/>
  <c r="AE92" i="86"/>
  <c r="AE56" i="86"/>
  <c r="AK56" i="86" s="1"/>
  <c r="AE53" i="86"/>
  <c r="AH53" i="86" s="1"/>
  <c r="T334" i="86"/>
  <c r="S334" i="86"/>
  <c r="P455" i="86"/>
  <c r="BA455" i="86" s="1"/>
  <c r="W455" i="86"/>
  <c r="Q455" i="86"/>
  <c r="AX326" i="86"/>
  <c r="BH326" i="86" s="1"/>
  <c r="AY326" i="86"/>
  <c r="R165" i="86"/>
  <c r="V165" i="86"/>
  <c r="T304" i="86"/>
  <c r="V304" i="86"/>
  <c r="P304" i="86"/>
  <c r="BC304" i="86" s="1"/>
  <c r="U304" i="86"/>
  <c r="W304" i="86"/>
  <c r="AX198" i="86"/>
  <c r="BH198" i="86" s="1"/>
  <c r="AY198" i="86"/>
  <c r="BE198" i="86" s="1"/>
  <c r="W484" i="86"/>
  <c r="U484" i="86"/>
  <c r="P26" i="86"/>
  <c r="BA26" i="86" s="1"/>
  <c r="U26" i="86"/>
  <c r="T26" i="86"/>
  <c r="Q26" i="86"/>
  <c r="W26" i="86"/>
  <c r="V66" i="86"/>
  <c r="U66" i="86"/>
  <c r="W66" i="86"/>
  <c r="Q66" i="86"/>
  <c r="T66" i="86"/>
  <c r="P322" i="86"/>
  <c r="BA322" i="86" s="1"/>
  <c r="R322" i="86"/>
  <c r="W322" i="86"/>
  <c r="U322" i="86"/>
  <c r="S322" i="86"/>
  <c r="V985" i="86"/>
  <c r="T985" i="86"/>
  <c r="V937" i="86"/>
  <c r="BH841" i="86"/>
  <c r="U800" i="86"/>
  <c r="T800" i="86"/>
  <c r="AE712" i="86"/>
  <c r="T729" i="86"/>
  <c r="U652" i="86"/>
  <c r="Q667" i="86"/>
  <c r="AE561" i="86"/>
  <c r="P510" i="86"/>
  <c r="S510" i="86" s="1"/>
  <c r="W517" i="86"/>
  <c r="T484" i="86"/>
  <c r="V487" i="86"/>
  <c r="S800" i="86"/>
  <c r="W423" i="86"/>
  <c r="U423" i="86"/>
  <c r="Q423" i="86"/>
  <c r="AY187" i="86"/>
  <c r="BE187" i="86" s="1"/>
  <c r="AX187" i="86"/>
  <c r="BH187" i="86" s="1"/>
  <c r="U80" i="86"/>
  <c r="W80" i="86"/>
  <c r="AX41" i="86"/>
  <c r="BH41" i="86" s="1"/>
  <c r="AY41" i="86"/>
  <c r="AX423" i="86"/>
  <c r="BH423" i="86" s="1"/>
  <c r="AY423" i="86"/>
  <c r="BE423" i="86" s="1"/>
  <c r="U406" i="86"/>
  <c r="P406" i="86"/>
  <c r="V529" i="86"/>
  <c r="T529" i="86"/>
  <c r="U529" i="86"/>
  <c r="P472" i="86"/>
  <c r="BB472" i="86" s="1"/>
  <c r="W472" i="86"/>
  <c r="Q472" i="86"/>
  <c r="T472" i="86"/>
  <c r="T457" i="86"/>
  <c r="P457" i="86"/>
  <c r="BA457" i="86" s="1"/>
  <c r="U544" i="86"/>
  <c r="V544" i="86"/>
  <c r="U446" i="86"/>
  <c r="T446" i="86"/>
  <c r="V446" i="86"/>
  <c r="T328" i="86"/>
  <c r="S328" i="86"/>
  <c r="S317" i="86"/>
  <c r="U317" i="86"/>
  <c r="BI298" i="86"/>
  <c r="BH298" i="86"/>
  <c r="U285" i="86"/>
  <c r="P285" i="86"/>
  <c r="S285" i="86" s="1"/>
  <c r="Q285" i="86"/>
  <c r="W285" i="86"/>
  <c r="AE960" i="86"/>
  <c r="AL960" i="86" s="1"/>
  <c r="S985" i="86"/>
  <c r="R985" i="86"/>
  <c r="U985" i="86"/>
  <c r="P937" i="86"/>
  <c r="BB937" i="86" s="1"/>
  <c r="W937" i="86"/>
  <c r="R937" i="86"/>
  <c r="U937" i="86"/>
  <c r="BH832" i="86"/>
  <c r="R800" i="86"/>
  <c r="R729" i="86"/>
  <c r="AE707" i="86"/>
  <c r="AI707" i="86" s="1"/>
  <c r="AE686" i="86"/>
  <c r="AI686" i="86" s="1"/>
  <c r="P729" i="86"/>
  <c r="W729" i="86"/>
  <c r="Q652" i="86"/>
  <c r="AE596" i="86"/>
  <c r="AN596" i="86" s="1"/>
  <c r="U667" i="86"/>
  <c r="AE599" i="86"/>
  <c r="AM599" i="86" s="1"/>
  <c r="AE510" i="86"/>
  <c r="AK510" i="86" s="1"/>
  <c r="AE473" i="86"/>
  <c r="AH473" i="86" s="1"/>
  <c r="AE457" i="86"/>
  <c r="AH457" i="86" s="1"/>
  <c r="W510" i="86"/>
  <c r="P544" i="86"/>
  <c r="BA544" i="86" s="1"/>
  <c r="P517" i="86"/>
  <c r="Q484" i="86"/>
  <c r="AE263" i="86"/>
  <c r="AL263" i="86" s="1"/>
  <c r="AE235" i="86"/>
  <c r="AM235" i="86" s="1"/>
  <c r="AE200" i="86"/>
  <c r="AJ200" i="86" s="1"/>
  <c r="V246" i="86"/>
  <c r="V285" i="86"/>
  <c r="AE62" i="86"/>
  <c r="AI62" i="86" s="1"/>
  <c r="V322" i="86"/>
  <c r="AX152" i="86"/>
  <c r="BH152" i="86" s="1"/>
  <c r="W612" i="86"/>
  <c r="U612" i="86"/>
  <c r="V612" i="86"/>
  <c r="V588" i="86"/>
  <c r="W588" i="86"/>
  <c r="U459" i="86"/>
  <c r="V459" i="86"/>
  <c r="T459" i="86"/>
  <c r="Q459" i="86"/>
  <c r="Q443" i="86"/>
  <c r="W443" i="86"/>
  <c r="V443" i="86"/>
  <c r="T443" i="86"/>
  <c r="R319" i="86"/>
  <c r="S319" i="86"/>
  <c r="V319" i="86"/>
  <c r="P307" i="86"/>
  <c r="S307" i="86" s="1"/>
  <c r="T307" i="86"/>
  <c r="V307" i="86"/>
  <c r="T306" i="86"/>
  <c r="W306" i="86"/>
  <c r="U306" i="86"/>
  <c r="W276" i="86"/>
  <c r="U276" i="86"/>
  <c r="P196" i="86"/>
  <c r="U196" i="86"/>
  <c r="V196" i="86"/>
  <c r="AY164" i="86"/>
  <c r="AX164" i="86"/>
  <c r="BH164" i="86" s="1"/>
  <c r="V73" i="86"/>
  <c r="T73" i="86"/>
  <c r="V39" i="86"/>
  <c r="P39" i="86"/>
  <c r="BA39" i="86" s="1"/>
  <c r="T39" i="86"/>
  <c r="U39" i="86"/>
  <c r="W39" i="86"/>
  <c r="R39" i="86"/>
  <c r="U417" i="86"/>
  <c r="Q417" i="86"/>
  <c r="P487" i="86"/>
  <c r="BB487" i="86" s="1"/>
  <c r="Q487" i="86"/>
  <c r="W487" i="86"/>
  <c r="V467" i="86"/>
  <c r="U467" i="86"/>
  <c r="T467" i="86"/>
  <c r="Q467" i="86"/>
  <c r="W467" i="86"/>
  <c r="P297" i="86"/>
  <c r="BC297" i="86" s="1"/>
  <c r="W297" i="86"/>
  <c r="AX208" i="86"/>
  <c r="BH208" i="86" s="1"/>
  <c r="AY208" i="86"/>
  <c r="BE208" i="86" s="1"/>
  <c r="AX32" i="86"/>
  <c r="BH32" i="86" s="1"/>
  <c r="AY143" i="86"/>
  <c r="BE143" i="86" s="1"/>
  <c r="AX143" i="86"/>
  <c r="BH143" i="86" s="1"/>
  <c r="AX68" i="86"/>
  <c r="BH68" i="86" s="1"/>
  <c r="AY68" i="86"/>
  <c r="AX417" i="86"/>
  <c r="BH417" i="86" s="1"/>
  <c r="AY417" i="86"/>
  <c r="AX103" i="86"/>
  <c r="BH103" i="86" s="1"/>
  <c r="AY103" i="86"/>
  <c r="BE103" i="86" s="1"/>
  <c r="S937" i="86"/>
  <c r="AE955" i="86"/>
  <c r="AM955" i="86" s="1"/>
  <c r="BH901" i="86"/>
  <c r="AE878" i="86"/>
  <c r="AK878" i="86" s="1"/>
  <c r="AE849" i="86"/>
  <c r="V800" i="86"/>
  <c r="U729" i="86"/>
  <c r="S729" i="86"/>
  <c r="AE594" i="86"/>
  <c r="AH594" i="86" s="1"/>
  <c r="V667" i="86"/>
  <c r="P652" i="86"/>
  <c r="AE613" i="86"/>
  <c r="AM613" i="86" s="1"/>
  <c r="U526" i="86"/>
  <c r="U510" i="86"/>
  <c r="AE471" i="86"/>
  <c r="AN471" i="86" s="1"/>
  <c r="T526" i="86"/>
  <c r="BH501" i="86"/>
  <c r="W544" i="86"/>
  <c r="Q517" i="86"/>
  <c r="T517" i="86"/>
  <c r="V484" i="86"/>
  <c r="W417" i="86"/>
  <c r="AE277" i="86"/>
  <c r="V334" i="86"/>
  <c r="BA264" i="86"/>
  <c r="BB264" i="86"/>
  <c r="Q304" i="86"/>
  <c r="T322" i="86"/>
  <c r="P66" i="86"/>
  <c r="BA66" i="86" s="1"/>
  <c r="AY32" i="86"/>
  <c r="BE32" i="86" s="1"/>
  <c r="V26" i="86"/>
  <c r="AX318" i="86"/>
  <c r="BH318" i="86" s="1"/>
  <c r="AY318" i="86"/>
  <c r="BE318" i="86" s="1"/>
  <c r="BI302" i="86"/>
  <c r="BH302" i="86"/>
  <c r="T299" i="86"/>
  <c r="U299" i="86"/>
  <c r="P299" i="86"/>
  <c r="BA299" i="86" s="1"/>
  <c r="Q299" i="86"/>
  <c r="W299" i="86"/>
  <c r="Q294" i="86"/>
  <c r="T294" i="86"/>
  <c r="V294" i="86"/>
  <c r="P294" i="86"/>
  <c r="BA294" i="86" s="1"/>
  <c r="U264" i="86"/>
  <c r="W264" i="86"/>
  <c r="Q264" i="86"/>
  <c r="T264" i="86"/>
  <c r="W227" i="86"/>
  <c r="U227" i="86"/>
  <c r="P227" i="86"/>
  <c r="BA227" i="86" s="1"/>
  <c r="Q227" i="86"/>
  <c r="T227" i="86"/>
  <c r="V486" i="86"/>
  <c r="P486" i="86"/>
  <c r="BA486" i="86" s="1"/>
  <c r="U486" i="86"/>
  <c r="U270" i="86"/>
  <c r="W270" i="86"/>
  <c r="Q270" i="86"/>
  <c r="T270" i="86"/>
  <c r="W51" i="86"/>
  <c r="Q51" i="86"/>
  <c r="V51" i="86"/>
  <c r="T51" i="86"/>
  <c r="U51" i="86"/>
  <c r="BI290" i="86"/>
  <c r="BH290" i="86"/>
  <c r="S237" i="86"/>
  <c r="U237" i="86"/>
  <c r="V237" i="86"/>
  <c r="R237" i="86"/>
  <c r="T237" i="86"/>
  <c r="T62" i="86"/>
  <c r="P62" i="86"/>
  <c r="S62" i="86" s="1"/>
  <c r="U62" i="86"/>
  <c r="W62" i="86"/>
  <c r="AE267" i="86"/>
  <c r="AH267" i="86" s="1"/>
  <c r="AE52" i="86"/>
  <c r="AI52" i="86" s="1"/>
  <c r="BH36" i="86"/>
  <c r="AE360" i="86"/>
  <c r="AJ360" i="86" s="1"/>
  <c r="AE333" i="86"/>
  <c r="AM333" i="86" s="1"/>
  <c r="AE273" i="86"/>
  <c r="AL273" i="86" s="1"/>
  <c r="AE214" i="86"/>
  <c r="AM214" i="86" s="1"/>
  <c r="AE94" i="86"/>
  <c r="AL94" i="86" s="1"/>
  <c r="AE50" i="86"/>
  <c r="AJ50" i="86" s="1"/>
  <c r="AE40" i="86"/>
  <c r="AH40" i="86" s="1"/>
  <c r="AE386" i="86"/>
  <c r="AL386" i="86" s="1"/>
  <c r="AE384" i="86"/>
  <c r="AH384" i="86" s="1"/>
  <c r="AE380" i="86"/>
  <c r="AJ380" i="86" s="1"/>
  <c r="AE374" i="86"/>
  <c r="AE251" i="86"/>
  <c r="AE55" i="86"/>
  <c r="AE915" i="86"/>
  <c r="AK915" i="86" s="1"/>
  <c r="BH565" i="86"/>
  <c r="P598" i="86"/>
  <c r="BA598" i="86" s="1"/>
  <c r="R598" i="86"/>
  <c r="T598" i="86"/>
  <c r="U598" i="86"/>
  <c r="S598" i="86"/>
  <c r="W591" i="86"/>
  <c r="U591" i="86"/>
  <c r="S591" i="86"/>
  <c r="R591" i="86"/>
  <c r="V591" i="86"/>
  <c r="BH299" i="86"/>
  <c r="BI299" i="86"/>
  <c r="U48" i="86"/>
  <c r="T48" i="86"/>
  <c r="Q48" i="86"/>
  <c r="W48" i="86"/>
  <c r="V48" i="86"/>
  <c r="P48" i="86"/>
  <c r="BA48" i="86" s="1"/>
  <c r="AX31" i="86"/>
  <c r="BH31" i="86" s="1"/>
  <c r="AY31" i="86"/>
  <c r="BB31" i="86" s="1"/>
  <c r="W690" i="86"/>
  <c r="T690" i="86"/>
  <c r="V690" i="86"/>
  <c r="P690" i="86"/>
  <c r="U690" i="86"/>
  <c r="U629" i="86"/>
  <c r="P629" i="86"/>
  <c r="BA629" i="86" s="1"/>
  <c r="Q629" i="86"/>
  <c r="W629" i="86"/>
  <c r="V642" i="86"/>
  <c r="W642" i="86"/>
  <c r="P642" i="86"/>
  <c r="Q642" i="86"/>
  <c r="V705" i="86"/>
  <c r="S705" i="86"/>
  <c r="R705" i="86"/>
  <c r="W705" i="86"/>
  <c r="AX482" i="86"/>
  <c r="BH482" i="86" s="1"/>
  <c r="AY482" i="86"/>
  <c r="BE482" i="86" s="1"/>
  <c r="P449" i="86"/>
  <c r="BB449" i="86" s="1"/>
  <c r="V449" i="86"/>
  <c r="U449" i="86"/>
  <c r="Q449" i="86"/>
  <c r="R429" i="86"/>
  <c r="U429" i="86"/>
  <c r="V429" i="86"/>
  <c r="S429" i="86"/>
  <c r="W429" i="86"/>
  <c r="U28" i="86"/>
  <c r="P28" i="86"/>
  <c r="S28" i="86" s="1"/>
  <c r="Q28" i="86"/>
  <c r="W28" i="86"/>
  <c r="T28" i="86"/>
  <c r="V28" i="86"/>
  <c r="AE904" i="86"/>
  <c r="AK904" i="86" s="1"/>
  <c r="AE900" i="86"/>
  <c r="AN900" i="86" s="1"/>
  <c r="AY890" i="86"/>
  <c r="U912" i="86"/>
  <c r="W912" i="86"/>
  <c r="AE873" i="86"/>
  <c r="U910" i="86"/>
  <c r="W910" i="86"/>
  <c r="T899" i="86"/>
  <c r="V899" i="86"/>
  <c r="AE831" i="86"/>
  <c r="W847" i="86"/>
  <c r="V847" i="86"/>
  <c r="U784" i="86"/>
  <c r="AE684" i="86"/>
  <c r="AI684" i="86" s="1"/>
  <c r="P784" i="86"/>
  <c r="R784" i="86" s="1"/>
  <c r="P705" i="86"/>
  <c r="BA705" i="86" s="1"/>
  <c r="Q690" i="86"/>
  <c r="T449" i="86"/>
  <c r="AX464" i="86"/>
  <c r="BH464" i="86" s="1"/>
  <c r="V598" i="86"/>
  <c r="AE247" i="86"/>
  <c r="AH247" i="86" s="1"/>
  <c r="V480" i="86"/>
  <c r="P480" i="86"/>
  <c r="Q480" i="86" s="1"/>
  <c r="R480" i="86"/>
  <c r="U480" i="86"/>
  <c r="AX436" i="86"/>
  <c r="BH436" i="86" s="1"/>
  <c r="AY436" i="86"/>
  <c r="AY86" i="86"/>
  <c r="BE86" i="86" s="1"/>
  <c r="AX86" i="86"/>
  <c r="BH86" i="86" s="1"/>
  <c r="T54" i="86"/>
  <c r="V54" i="86"/>
  <c r="P54" i="86"/>
  <c r="BA54" i="86" s="1"/>
  <c r="U54" i="86"/>
  <c r="W54" i="86"/>
  <c r="V540" i="86"/>
  <c r="W540" i="86"/>
  <c r="P540" i="86"/>
  <c r="Q540" i="86"/>
  <c r="W166" i="86"/>
  <c r="U166" i="86"/>
  <c r="V18" i="86"/>
  <c r="U18" i="86"/>
  <c r="W18" i="86"/>
  <c r="V724" i="86"/>
  <c r="S724" i="86"/>
  <c r="P724" i="86"/>
  <c r="U724" i="86"/>
  <c r="R724" i="86"/>
  <c r="W724" i="86"/>
  <c r="T724" i="86"/>
  <c r="V661" i="86"/>
  <c r="P661" i="86"/>
  <c r="U661" i="86"/>
  <c r="Q661" i="86"/>
  <c r="V770" i="86"/>
  <c r="P770" i="86"/>
  <c r="BA770" i="86" s="1"/>
  <c r="T770" i="86"/>
  <c r="W675" i="86"/>
  <c r="V675" i="86"/>
  <c r="U675" i="86"/>
  <c r="P617" i="86"/>
  <c r="BA617" i="86" s="1"/>
  <c r="U617" i="86"/>
  <c r="W617" i="86"/>
  <c r="Q617" i="86"/>
  <c r="V617" i="86"/>
  <c r="W615" i="86"/>
  <c r="U615" i="86"/>
  <c r="P615" i="86"/>
  <c r="BA615" i="86" s="1"/>
  <c r="V615" i="86"/>
  <c r="AX580" i="86"/>
  <c r="BH580" i="86" s="1"/>
  <c r="S255" i="86"/>
  <c r="T255" i="86"/>
  <c r="V255" i="86"/>
  <c r="P255" i="86"/>
  <c r="BA255" i="86" s="1"/>
  <c r="W255" i="86"/>
  <c r="R255" i="86"/>
  <c r="AX184" i="86"/>
  <c r="BH184" i="86" s="1"/>
  <c r="AY184" i="86"/>
  <c r="BE184" i="86" s="1"/>
  <c r="V626" i="86"/>
  <c r="W626" i="86"/>
  <c r="Q626" i="86"/>
  <c r="P626" i="86"/>
  <c r="BB626" i="86" s="1"/>
  <c r="U626" i="86"/>
  <c r="AY209" i="86"/>
  <c r="BE209" i="86" s="1"/>
  <c r="AX209" i="86"/>
  <c r="BH209" i="86" s="1"/>
  <c r="AY231" i="86"/>
  <c r="BE231" i="86" s="1"/>
  <c r="AX231" i="86"/>
  <c r="BH231" i="86" s="1"/>
  <c r="V500" i="86"/>
  <c r="W500" i="86"/>
  <c r="T500" i="86"/>
  <c r="Q500" i="86"/>
  <c r="U500" i="86"/>
  <c r="AY156" i="86"/>
  <c r="BE156" i="86" s="1"/>
  <c r="AX156" i="86"/>
  <c r="BH156" i="86" s="1"/>
  <c r="AX40" i="86"/>
  <c r="BH40" i="86" s="1"/>
  <c r="AX984" i="86"/>
  <c r="BH984" i="86" s="1"/>
  <c r="T950" i="86"/>
  <c r="AE1005" i="86"/>
  <c r="AX965" i="86"/>
  <c r="BH965" i="86" s="1"/>
  <c r="AE958" i="86"/>
  <c r="AX967" i="86"/>
  <c r="BH967" i="86" s="1"/>
  <c r="U950" i="86"/>
  <c r="S950" i="86"/>
  <c r="U930" i="86"/>
  <c r="R912" i="86"/>
  <c r="R910" i="86"/>
  <c r="Q899" i="86"/>
  <c r="S899" i="86"/>
  <c r="AE805" i="86"/>
  <c r="AI805" i="86" s="1"/>
  <c r="S847" i="86"/>
  <c r="U847" i="86"/>
  <c r="AE730" i="86"/>
  <c r="AK730" i="86" s="1"/>
  <c r="U770" i="86"/>
  <c r="AE624" i="86"/>
  <c r="AL624" i="86" s="1"/>
  <c r="AY580" i="86"/>
  <c r="BB580" i="86" s="1"/>
  <c r="P500" i="86"/>
  <c r="S500" i="86" s="1"/>
  <c r="BH537" i="86"/>
  <c r="W449" i="86"/>
  <c r="P429" i="86"/>
  <c r="BA429" i="86" s="1"/>
  <c r="AE58" i="86"/>
  <c r="AY456" i="86"/>
  <c r="BE456" i="86" s="1"/>
  <c r="AX456" i="86"/>
  <c r="BH456" i="86" s="1"/>
  <c r="V641" i="86"/>
  <c r="P641" i="86"/>
  <c r="U641" i="86"/>
  <c r="V640" i="86"/>
  <c r="P640" i="86"/>
  <c r="BA640" i="86" s="1"/>
  <c r="U640" i="86"/>
  <c r="W613" i="86"/>
  <c r="V613" i="86"/>
  <c r="V784" i="86"/>
  <c r="W784" i="86"/>
  <c r="V653" i="86"/>
  <c r="P653" i="86"/>
  <c r="T653" i="86" s="1"/>
  <c r="U653" i="86"/>
  <c r="V620" i="86"/>
  <c r="W620" i="86"/>
  <c r="Q620" i="86"/>
  <c r="P620" i="86"/>
  <c r="BA620" i="86" s="1"/>
  <c r="U620" i="86"/>
  <c r="U688" i="86"/>
  <c r="T688" i="86"/>
  <c r="V688" i="86"/>
  <c r="P688" i="86"/>
  <c r="Q688" i="86" s="1"/>
  <c r="V488" i="86"/>
  <c r="Q488" i="86"/>
  <c r="P488" i="86"/>
  <c r="BA488" i="86" s="1"/>
  <c r="U488" i="86"/>
  <c r="W488" i="86"/>
  <c r="T488" i="86"/>
  <c r="AY247" i="86"/>
  <c r="BE247" i="86" s="1"/>
  <c r="AX247" i="86"/>
  <c r="BH247" i="86" s="1"/>
  <c r="AX172" i="86"/>
  <c r="BH172" i="86" s="1"/>
  <c r="AY172" i="86"/>
  <c r="BE172" i="86" s="1"/>
  <c r="AX544" i="86"/>
  <c r="BH544" i="86" s="1"/>
  <c r="AY544" i="86"/>
  <c r="V346" i="86"/>
  <c r="R346" i="86"/>
  <c r="P346" i="86"/>
  <c r="U346" i="86"/>
  <c r="T346" i="86"/>
  <c r="W346" i="86"/>
  <c r="V335" i="86"/>
  <c r="W335" i="86"/>
  <c r="P335" i="86"/>
  <c r="BA335" i="86" s="1"/>
  <c r="U335" i="86"/>
  <c r="T335" i="86"/>
  <c r="T336" i="86"/>
  <c r="U336" i="86"/>
  <c r="P336" i="86"/>
  <c r="BA336" i="86" s="1"/>
  <c r="Q336" i="86"/>
  <c r="W336" i="86"/>
  <c r="U207" i="86"/>
  <c r="T207" i="86"/>
  <c r="V207" i="86"/>
  <c r="Q207" i="86"/>
  <c r="W207" i="86"/>
  <c r="P207" i="86"/>
  <c r="BA207" i="86" s="1"/>
  <c r="AX85" i="86"/>
  <c r="BH85" i="86" s="1"/>
  <c r="AY85" i="86"/>
  <c r="V634" i="86"/>
  <c r="W634" i="86"/>
  <c r="P634" i="86"/>
  <c r="BA634" i="86" s="1"/>
  <c r="Q634" i="86"/>
  <c r="U634" i="86"/>
  <c r="AE1006" i="86"/>
  <c r="AJ1006" i="86" s="1"/>
  <c r="AE999" i="86"/>
  <c r="AH999" i="86" s="1"/>
  <c r="R950" i="86"/>
  <c r="W930" i="86"/>
  <c r="V930" i="86"/>
  <c r="AE913" i="86"/>
  <c r="AE892" i="86"/>
  <c r="AE884" i="86"/>
  <c r="AM884" i="86" s="1"/>
  <c r="BH890" i="86"/>
  <c r="T912" i="86"/>
  <c r="V912" i="86"/>
  <c r="T910" i="86"/>
  <c r="V910" i="86"/>
  <c r="U899" i="86"/>
  <c r="W899" i="86"/>
  <c r="AX840" i="86"/>
  <c r="BH840" i="86" s="1"/>
  <c r="AE838" i="86"/>
  <c r="AI838" i="86" s="1"/>
  <c r="AE824" i="86"/>
  <c r="Q770" i="86"/>
  <c r="W770" i="86"/>
  <c r="P675" i="86"/>
  <c r="S675" i="86" s="1"/>
  <c r="W640" i="86"/>
  <c r="Q653" i="86"/>
  <c r="T591" i="86"/>
  <c r="W641" i="86"/>
  <c r="V629" i="86"/>
  <c r="S346" i="86"/>
  <c r="AY468" i="86"/>
  <c r="BE468" i="86" s="1"/>
  <c r="AE178" i="86"/>
  <c r="AI178" i="86" s="1"/>
  <c r="U255" i="86"/>
  <c r="AE522" i="86"/>
  <c r="AH522" i="86" s="1"/>
  <c r="AE512" i="86"/>
  <c r="AJ512" i="86" s="1"/>
  <c r="AE496" i="86"/>
  <c r="AM496" i="86" s="1"/>
  <c r="AE275" i="86"/>
  <c r="AE261" i="86"/>
  <c r="AK261" i="86" s="1"/>
  <c r="AE142" i="86"/>
  <c r="AJ142" i="86" s="1"/>
  <c r="AX319" i="86"/>
  <c r="BH319" i="86" s="1"/>
  <c r="AY319" i="86"/>
  <c r="BE319" i="86" s="1"/>
  <c r="W286" i="86"/>
  <c r="V286" i="86"/>
  <c r="R167" i="86"/>
  <c r="T167" i="86"/>
  <c r="P167" i="86"/>
  <c r="BA167" i="86" s="1"/>
  <c r="P197" i="86"/>
  <c r="BA197" i="86" s="1"/>
  <c r="V197" i="86"/>
  <c r="U197" i="86"/>
  <c r="T197" i="86"/>
  <c r="Q197" i="86"/>
  <c r="T163" i="86"/>
  <c r="V163" i="86"/>
  <c r="P163" i="86"/>
  <c r="R163" i="86"/>
  <c r="W163" i="86"/>
  <c r="U163" i="86"/>
  <c r="AE604" i="86"/>
  <c r="AN604" i="86" s="1"/>
  <c r="AE463" i="86"/>
  <c r="AN463" i="86" s="1"/>
  <c r="AE425" i="86"/>
  <c r="AI425" i="86" s="1"/>
  <c r="AE417" i="86"/>
  <c r="AI417" i="86" s="1"/>
  <c r="AE450" i="86"/>
  <c r="AN450" i="86" s="1"/>
  <c r="BH448" i="86"/>
  <c r="AE331" i="86"/>
  <c r="AH331" i="86" s="1"/>
  <c r="AE325" i="86"/>
  <c r="AI325" i="86" s="1"/>
  <c r="AE317" i="86"/>
  <c r="AH317" i="86" s="1"/>
  <c r="AE156" i="86"/>
  <c r="AK156" i="86" s="1"/>
  <c r="AF156" i="86"/>
  <c r="P417" i="86"/>
  <c r="T417" i="86"/>
  <c r="V417" i="86"/>
  <c r="P334" i="86"/>
  <c r="Q334" i="86" s="1"/>
  <c r="R334" i="86"/>
  <c r="W334" i="86"/>
  <c r="U334" i="86"/>
  <c r="P328" i="86"/>
  <c r="BA328" i="86" s="1"/>
  <c r="R328" i="86"/>
  <c r="W328" i="86"/>
  <c r="U328" i="86"/>
  <c r="V317" i="86"/>
  <c r="P317" i="86"/>
  <c r="R317" i="86"/>
  <c r="W317" i="86"/>
  <c r="U455" i="86"/>
  <c r="T455" i="86"/>
  <c r="AX422" i="86"/>
  <c r="BH422" i="86" s="1"/>
  <c r="AY422" i="86"/>
  <c r="BE422" i="86" s="1"/>
  <c r="U74" i="86"/>
  <c r="W74" i="86"/>
  <c r="U16" i="86"/>
  <c r="S16" i="86"/>
  <c r="R16" i="86"/>
  <c r="T16" i="86"/>
  <c r="W16" i="86"/>
  <c r="AX484" i="86"/>
  <c r="BH484" i="86" s="1"/>
  <c r="AE767" i="86"/>
  <c r="AN767" i="86" s="1"/>
  <c r="AE718" i="86"/>
  <c r="AH718" i="86" s="1"/>
  <c r="AE688" i="86"/>
  <c r="AM688" i="86" s="1"/>
  <c r="AE592" i="86"/>
  <c r="AH592" i="86" s="1"/>
  <c r="AE576" i="86"/>
  <c r="AM576" i="86" s="1"/>
  <c r="AE453" i="86"/>
  <c r="AM453" i="86" s="1"/>
  <c r="AE435" i="86"/>
  <c r="AN435" i="86" s="1"/>
  <c r="BH442" i="86"/>
  <c r="AE372" i="86"/>
  <c r="AH372" i="86" s="1"/>
  <c r="AE366" i="86"/>
  <c r="AJ366" i="86" s="1"/>
  <c r="AE356" i="86"/>
  <c r="AL356" i="86" s="1"/>
  <c r="AE341" i="86"/>
  <c r="AM341" i="86" s="1"/>
  <c r="AE177" i="86"/>
  <c r="AN177" i="86" s="1"/>
  <c r="AE18" i="86"/>
  <c r="AK18" i="86" s="1"/>
  <c r="AE69" i="86"/>
  <c r="AH69" i="86" s="1"/>
  <c r="P245" i="86"/>
  <c r="S245" i="86"/>
  <c r="U245" i="86"/>
  <c r="W215" i="86"/>
  <c r="T215" i="86"/>
  <c r="P215" i="86"/>
  <c r="S215" i="86" s="1"/>
  <c r="V215" i="86"/>
  <c r="U215" i="86"/>
  <c r="W198" i="86"/>
  <c r="P198" i="86"/>
  <c r="U198" i="86"/>
  <c r="S177" i="86"/>
  <c r="R177" i="86"/>
  <c r="P177" i="86"/>
  <c r="W177" i="86"/>
  <c r="AX227" i="86"/>
  <c r="BH227" i="86" s="1"/>
  <c r="AY227" i="86"/>
  <c r="V337" i="86"/>
  <c r="W337" i="86"/>
  <c r="T337" i="86"/>
  <c r="BI288" i="86"/>
  <c r="BH288" i="86"/>
  <c r="AY236" i="86"/>
  <c r="BE236" i="86" s="1"/>
  <c r="AX236" i="86"/>
  <c r="BH236" i="86" s="1"/>
  <c r="AX207" i="86"/>
  <c r="BH207" i="86" s="1"/>
  <c r="AY207" i="86"/>
  <c r="V105" i="86"/>
  <c r="U105" i="86"/>
  <c r="W105" i="86"/>
  <c r="Q105" i="86"/>
  <c r="T105" i="86"/>
  <c r="BE16" i="86"/>
  <c r="AX237" i="86"/>
  <c r="BH237" i="86" s="1"/>
  <c r="AY237" i="86"/>
  <c r="AX22" i="86"/>
  <c r="BH22" i="86" s="1"/>
  <c r="AY22" i="86"/>
  <c r="BE22" i="86" s="1"/>
  <c r="R962" i="86"/>
  <c r="S962" i="86"/>
  <c r="W962" i="86"/>
  <c r="S1011" i="86"/>
  <c r="U1011" i="86"/>
  <c r="AE155" i="86"/>
  <c r="AM155" i="86" s="1"/>
  <c r="BH126" i="86"/>
  <c r="AE49" i="86"/>
  <c r="AE354" i="86"/>
  <c r="AN354" i="86" s="1"/>
  <c r="AE312" i="86"/>
  <c r="AK312" i="86" s="1"/>
  <c r="AE281" i="86"/>
  <c r="AH281" i="86" s="1"/>
  <c r="AE176" i="86"/>
  <c r="AK176" i="86" s="1"/>
  <c r="AE110" i="86"/>
  <c r="AH110" i="86" s="1"/>
  <c r="AE99" i="86"/>
  <c r="AK99" i="86" s="1"/>
  <c r="AE36" i="86"/>
  <c r="AI36" i="86" s="1"/>
  <c r="AE95" i="86"/>
  <c r="AK95" i="86" s="1"/>
  <c r="AF69" i="86"/>
  <c r="AE13" i="86"/>
  <c r="AI13" i="86" s="1"/>
  <c r="BH813" i="86"/>
  <c r="AE239" i="86"/>
  <c r="AE210" i="86"/>
  <c r="AJ210" i="86" s="1"/>
  <c r="AE206" i="86"/>
  <c r="AL206" i="86" s="1"/>
  <c r="AE198" i="86"/>
  <c r="AH198" i="86" s="1"/>
  <c r="AE186" i="86"/>
  <c r="AE172" i="86"/>
  <c r="AN172" i="86" s="1"/>
  <c r="AE66" i="86"/>
  <c r="AL66" i="86" s="1"/>
  <c r="AE60" i="86"/>
  <c r="AM60" i="86" s="1"/>
  <c r="AE46" i="86"/>
  <c r="AE34" i="86"/>
  <c r="AN34" i="86" s="1"/>
  <c r="AE21" i="86"/>
  <c r="AM21" i="86" s="1"/>
  <c r="BH328" i="86"/>
  <c r="T645" i="86"/>
  <c r="AX805" i="86"/>
  <c r="BH805" i="86" s="1"/>
  <c r="AY805" i="86"/>
  <c r="AE1015" i="86"/>
  <c r="BH915" i="86"/>
  <c r="AE893" i="86"/>
  <c r="AH893" i="86" s="1"/>
  <c r="U820" i="86"/>
  <c r="U786" i="86"/>
  <c r="P786" i="86"/>
  <c r="W807" i="86"/>
  <c r="U807" i="86"/>
  <c r="Q794" i="86"/>
  <c r="T794" i="86"/>
  <c r="BH708" i="86"/>
  <c r="Q650" i="86"/>
  <c r="U638" i="86"/>
  <c r="AE584" i="86"/>
  <c r="Q698" i="86"/>
  <c r="W650" i="86"/>
  <c r="W638" i="86"/>
  <c r="P663" i="86"/>
  <c r="Q645" i="86"/>
  <c r="S645" i="86"/>
  <c r="AF609" i="86"/>
  <c r="T608" i="86"/>
  <c r="P599" i="86"/>
  <c r="Q599" i="86" s="1"/>
  <c r="V631" i="86"/>
  <c r="Q623" i="86"/>
  <c r="Q649" i="86"/>
  <c r="P649" i="86"/>
  <c r="R599" i="86"/>
  <c r="V527" i="86"/>
  <c r="W483" i="86"/>
  <c r="AY470" i="86"/>
  <c r="BE470" i="86" s="1"/>
  <c r="P541" i="86"/>
  <c r="BA541" i="86" s="1"/>
  <c r="U507" i="86"/>
  <c r="U552" i="86"/>
  <c r="P542" i="86"/>
  <c r="BA542" i="86" s="1"/>
  <c r="BE523" i="86"/>
  <c r="U515" i="86"/>
  <c r="T515" i="86"/>
  <c r="U493" i="86"/>
  <c r="W493" i="86"/>
  <c r="T424" i="86"/>
  <c r="AE393" i="86"/>
  <c r="AH393" i="86" s="1"/>
  <c r="Q390" i="86"/>
  <c r="U354" i="86"/>
  <c r="AE420" i="86"/>
  <c r="AM420" i="86" s="1"/>
  <c r="P380" i="86"/>
  <c r="BA380" i="86" s="1"/>
  <c r="T366" i="86"/>
  <c r="R354" i="86"/>
  <c r="V318" i="86"/>
  <c r="T318" i="86"/>
  <c r="Q305" i="86"/>
  <c r="W305" i="86"/>
  <c r="U280" i="86"/>
  <c r="W79" i="86"/>
  <c r="Q104" i="86"/>
  <c r="T79" i="86"/>
  <c r="V104" i="86"/>
  <c r="R154" i="86"/>
  <c r="R124" i="86"/>
  <c r="AE729" i="86"/>
  <c r="AI729" i="86" s="1"/>
  <c r="AE692" i="86"/>
  <c r="AH692" i="86" s="1"/>
  <c r="P820" i="86"/>
  <c r="BA820" i="86" s="1"/>
  <c r="R820" i="86"/>
  <c r="P807" i="86"/>
  <c r="BA807" i="86" s="1"/>
  <c r="W657" i="86"/>
  <c r="Q638" i="86"/>
  <c r="U698" i="86"/>
  <c r="V657" i="86"/>
  <c r="P650" i="86"/>
  <c r="P638" i="86"/>
  <c r="BA638" i="86" s="1"/>
  <c r="Q657" i="86"/>
  <c r="Q663" i="86"/>
  <c r="U645" i="86"/>
  <c r="W645" i="86"/>
  <c r="Q608" i="86"/>
  <c r="W631" i="86"/>
  <c r="U623" i="86"/>
  <c r="W623" i="86"/>
  <c r="T599" i="86"/>
  <c r="AE573" i="86"/>
  <c r="AK573" i="86" s="1"/>
  <c r="T551" i="86"/>
  <c r="AE532" i="86"/>
  <c r="U649" i="86"/>
  <c r="T514" i="86"/>
  <c r="V599" i="86"/>
  <c r="BH487" i="86"/>
  <c r="W527" i="86"/>
  <c r="P483" i="86"/>
  <c r="BH470" i="86"/>
  <c r="AY565" i="86"/>
  <c r="BE565" i="86" s="1"/>
  <c r="T541" i="86"/>
  <c r="V507" i="86"/>
  <c r="P552" i="86"/>
  <c r="V542" i="86"/>
  <c r="V515" i="86"/>
  <c r="R493" i="86"/>
  <c r="P493" i="86"/>
  <c r="Q493" i="86" s="1"/>
  <c r="AX444" i="86"/>
  <c r="BH444" i="86" s="1"/>
  <c r="P424" i="86"/>
  <c r="BB424" i="86" s="1"/>
  <c r="AE413" i="86"/>
  <c r="AL413" i="86" s="1"/>
  <c r="AE337" i="86"/>
  <c r="AM337" i="86" s="1"/>
  <c r="T380" i="86"/>
  <c r="R366" i="86"/>
  <c r="W354" i="86"/>
  <c r="V354" i="86"/>
  <c r="S318" i="86"/>
  <c r="U305" i="86"/>
  <c r="P305" i="86"/>
  <c r="W280" i="86"/>
  <c r="V280" i="86"/>
  <c r="BH163" i="86"/>
  <c r="P154" i="86"/>
  <c r="BA154" i="86" s="1"/>
  <c r="P124" i="86"/>
  <c r="BA124" i="86" s="1"/>
  <c r="R79" i="86"/>
  <c r="W104" i="86"/>
  <c r="V154" i="86"/>
  <c r="V124" i="86"/>
  <c r="Q85" i="86"/>
  <c r="S820" i="86"/>
  <c r="V820" i="86"/>
  <c r="BH771" i="86"/>
  <c r="AE625" i="86"/>
  <c r="AN625" i="86" s="1"/>
  <c r="AE621" i="86"/>
  <c r="AM621" i="86" s="1"/>
  <c r="AE600" i="86"/>
  <c r="AH600" i="86" s="1"/>
  <c r="P698" i="86"/>
  <c r="BA698" i="86" s="1"/>
  <c r="V698" i="86"/>
  <c r="R645" i="86"/>
  <c r="W608" i="86"/>
  <c r="U608" i="86"/>
  <c r="Q631" i="86"/>
  <c r="AE540" i="86"/>
  <c r="AJ540" i="86" s="1"/>
  <c r="U514" i="86"/>
  <c r="AE559" i="86"/>
  <c r="AL559" i="86" s="1"/>
  <c r="P514" i="86"/>
  <c r="S514" i="86" s="1"/>
  <c r="W514" i="86"/>
  <c r="Q527" i="86"/>
  <c r="U483" i="86"/>
  <c r="T483" i="86"/>
  <c r="U541" i="86"/>
  <c r="P507" i="86"/>
  <c r="BA507" i="86" s="1"/>
  <c r="V552" i="86"/>
  <c r="W542" i="86"/>
  <c r="V493" i="86"/>
  <c r="U424" i="86"/>
  <c r="U380" i="86"/>
  <c r="U366" i="86"/>
  <c r="S354" i="86"/>
  <c r="W366" i="86"/>
  <c r="U318" i="86"/>
  <c r="P79" i="86"/>
  <c r="BA79" i="86" s="1"/>
  <c r="V79" i="86"/>
  <c r="BH95" i="86"/>
  <c r="T154" i="86"/>
  <c r="T124" i="86"/>
  <c r="U655" i="86"/>
  <c r="BA18" i="86"/>
  <c r="R18" i="86"/>
  <c r="AX317" i="86"/>
  <c r="BH317" i="86" s="1"/>
  <c r="AX282" i="86"/>
  <c r="BH282" i="86" s="1"/>
  <c r="AY282" i="86"/>
  <c r="AX522" i="86"/>
  <c r="BH522" i="86" s="1"/>
  <c r="AY522" i="86"/>
  <c r="BE522" i="86" s="1"/>
  <c r="AE911" i="86"/>
  <c r="AK911" i="86" s="1"/>
  <c r="BH842" i="86"/>
  <c r="AE823" i="86"/>
  <c r="AE796" i="86"/>
  <c r="AE719" i="86"/>
  <c r="AL719" i="86" s="1"/>
  <c r="AE705" i="86"/>
  <c r="AJ705" i="86" s="1"/>
  <c r="U796" i="86"/>
  <c r="T796" i="86"/>
  <c r="W692" i="86"/>
  <c r="AE638" i="86"/>
  <c r="AN638" i="86" s="1"/>
  <c r="AE630" i="86"/>
  <c r="AJ630" i="86" s="1"/>
  <c r="AE610" i="86"/>
  <c r="AH610" i="86" s="1"/>
  <c r="Q665" i="86"/>
  <c r="P648" i="86"/>
  <c r="T648" i="86" s="1"/>
  <c r="BH775" i="86"/>
  <c r="U692" i="86"/>
  <c r="W648" i="86"/>
  <c r="R580" i="86"/>
  <c r="AF561" i="86"/>
  <c r="R655" i="86"/>
  <c r="V655" i="86"/>
  <c r="U621" i="86"/>
  <c r="P621" i="86"/>
  <c r="BA621" i="86" s="1"/>
  <c r="AF559" i="86"/>
  <c r="Q619" i="86"/>
  <c r="Q614" i="86"/>
  <c r="U580" i="86"/>
  <c r="T600" i="86"/>
  <c r="T560" i="86"/>
  <c r="U560" i="86"/>
  <c r="U481" i="86"/>
  <c r="W481" i="86"/>
  <c r="P592" i="86"/>
  <c r="BA592" i="86" s="1"/>
  <c r="AE344" i="86"/>
  <c r="AI344" i="86" s="1"/>
  <c r="AE319" i="86"/>
  <c r="AH319" i="86" s="1"/>
  <c r="AE17" i="86"/>
  <c r="AM17" i="86" s="1"/>
  <c r="AF17" i="86"/>
  <c r="AE63" i="86"/>
  <c r="AN63" i="86" s="1"/>
  <c r="AF63" i="86"/>
  <c r="S340" i="86"/>
  <c r="T340" i="86"/>
  <c r="V340" i="86"/>
  <c r="P340" i="86"/>
  <c r="R340" i="86"/>
  <c r="V281" i="86"/>
  <c r="P281" i="86"/>
  <c r="BA281" i="86" s="1"/>
  <c r="U281" i="86"/>
  <c r="AX273" i="86"/>
  <c r="BH273" i="86" s="1"/>
  <c r="AY273" i="86"/>
  <c r="BE273" i="86" s="1"/>
  <c r="Q262" i="86"/>
  <c r="T262" i="86"/>
  <c r="V262" i="86"/>
  <c r="P262" i="86"/>
  <c r="BA262" i="86" s="1"/>
  <c r="T259" i="86"/>
  <c r="U259" i="86"/>
  <c r="P259" i="86"/>
  <c r="Q259" i="86"/>
  <c r="W259" i="86"/>
  <c r="AY211" i="86"/>
  <c r="BE211" i="86" s="1"/>
  <c r="AX211" i="86"/>
  <c r="BH211" i="86" s="1"/>
  <c r="AX206" i="86"/>
  <c r="BH206" i="86" s="1"/>
  <c r="AY206" i="86"/>
  <c r="AX200" i="86"/>
  <c r="BH200" i="86" s="1"/>
  <c r="AY200" i="86"/>
  <c r="W181" i="86"/>
  <c r="T181" i="86"/>
  <c r="S181" i="86"/>
  <c r="V181" i="86"/>
  <c r="W406" i="86"/>
  <c r="Q406" i="86"/>
  <c r="T406" i="86"/>
  <c r="V406" i="86"/>
  <c r="AX542" i="86"/>
  <c r="BH542" i="86" s="1"/>
  <c r="AY542" i="86"/>
  <c r="BH783" i="86"/>
  <c r="R327" i="86"/>
  <c r="W327" i="86"/>
  <c r="U327" i="86"/>
  <c r="S327" i="86"/>
  <c r="T327" i="86"/>
  <c r="AY196" i="86"/>
  <c r="AX196" i="86"/>
  <c r="BH196" i="86" s="1"/>
  <c r="R986" i="86"/>
  <c r="BH959" i="86"/>
  <c r="AE967" i="86"/>
  <c r="AI967" i="86" s="1"/>
  <c r="AE890" i="86"/>
  <c r="AH890" i="86" s="1"/>
  <c r="V887" i="86"/>
  <c r="AX868" i="86"/>
  <c r="BH868" i="86" s="1"/>
  <c r="AF848" i="86"/>
  <c r="BH837" i="86"/>
  <c r="AE775" i="86"/>
  <c r="AJ775" i="86" s="1"/>
  <c r="W796" i="86"/>
  <c r="AE810" i="86"/>
  <c r="AE608" i="86"/>
  <c r="AK608" i="86" s="1"/>
  <c r="U665" i="86"/>
  <c r="P692" i="86"/>
  <c r="BA692" i="86" s="1"/>
  <c r="V692" i="86"/>
  <c r="W646" i="86"/>
  <c r="BH601" i="86"/>
  <c r="AE593" i="86"/>
  <c r="AN593" i="86" s="1"/>
  <c r="S580" i="86"/>
  <c r="AE445" i="86"/>
  <c r="AH445" i="86" s="1"/>
  <c r="W655" i="86"/>
  <c r="Q655" i="86"/>
  <c r="AE587" i="86"/>
  <c r="AL587" i="86" s="1"/>
  <c r="U619" i="86"/>
  <c r="U614" i="86"/>
  <c r="BB527" i="86"/>
  <c r="R501" i="86"/>
  <c r="BH533" i="86"/>
  <c r="AE468" i="86"/>
  <c r="AI468" i="86" s="1"/>
  <c r="BH428" i="86"/>
  <c r="R560" i="86"/>
  <c r="P560" i="86"/>
  <c r="AE483" i="86"/>
  <c r="AK483" i="86" s="1"/>
  <c r="R481" i="86"/>
  <c r="P481" i="86"/>
  <c r="BA481" i="86" s="1"/>
  <c r="U592" i="86"/>
  <c r="AE462" i="86"/>
  <c r="AK462" i="86" s="1"/>
  <c r="AE409" i="86"/>
  <c r="AK409" i="86" s="1"/>
  <c r="AE16" i="86"/>
  <c r="AK16" i="86" s="1"/>
  <c r="U269" i="86"/>
  <c r="W262" i="86"/>
  <c r="BA156" i="86"/>
  <c r="S156" i="86"/>
  <c r="AX488" i="86"/>
  <c r="BH488" i="86" s="1"/>
  <c r="AY488" i="86"/>
  <c r="BE488" i="86" s="1"/>
  <c r="Q50" i="86"/>
  <c r="T50" i="86"/>
  <c r="V50" i="86"/>
  <c r="P50" i="86"/>
  <c r="BA50" i="86" s="1"/>
  <c r="W50" i="86"/>
  <c r="W410" i="86"/>
  <c r="U410" i="86"/>
  <c r="Q410" i="86"/>
  <c r="Q290" i="86"/>
  <c r="T290" i="86"/>
  <c r="V290" i="86"/>
  <c r="P290" i="86"/>
  <c r="BA290" i="86" s="1"/>
  <c r="T271" i="86"/>
  <c r="P271" i="86"/>
  <c r="BA271" i="86" s="1"/>
  <c r="U271" i="86"/>
  <c r="W271" i="86"/>
  <c r="Q271" i="86"/>
  <c r="V188" i="86"/>
  <c r="P188" i="86"/>
  <c r="BA188" i="86" s="1"/>
  <c r="U188" i="86"/>
  <c r="T188" i="86"/>
  <c r="AX54" i="86"/>
  <c r="BH54" i="86" s="1"/>
  <c r="AY54" i="86"/>
  <c r="AF61" i="86"/>
  <c r="AE61" i="86"/>
  <c r="AK61" i="86" s="1"/>
  <c r="AX1000" i="86"/>
  <c r="BH1000" i="86" s="1"/>
  <c r="AY894" i="86"/>
  <c r="T887" i="86"/>
  <c r="T986" i="86"/>
  <c r="V986" i="86"/>
  <c r="AE961" i="86"/>
  <c r="AE994" i="86"/>
  <c r="AE956" i="86"/>
  <c r="AK956" i="86" s="1"/>
  <c r="AE948" i="86"/>
  <c r="AL948" i="86" s="1"/>
  <c r="AE896" i="86"/>
  <c r="AL896" i="86" s="1"/>
  <c r="AE888" i="86"/>
  <c r="AM888" i="86" s="1"/>
  <c r="Q887" i="86"/>
  <c r="P887" i="86"/>
  <c r="BA887" i="86" s="1"/>
  <c r="AX831" i="86"/>
  <c r="BH831" i="86" s="1"/>
  <c r="AE788" i="86"/>
  <c r="AL788" i="86" s="1"/>
  <c r="AE724" i="86"/>
  <c r="AN724" i="86" s="1"/>
  <c r="AE698" i="86"/>
  <c r="AE694" i="86"/>
  <c r="U648" i="86"/>
  <c r="U646" i="86"/>
  <c r="V614" i="86"/>
  <c r="AE498" i="86"/>
  <c r="AE490" i="86"/>
  <c r="AN490" i="86" s="1"/>
  <c r="T655" i="86"/>
  <c r="W619" i="86"/>
  <c r="V600" i="86"/>
  <c r="W560" i="86"/>
  <c r="R499" i="86"/>
  <c r="V481" i="86"/>
  <c r="AE470" i="86"/>
  <c r="AN470" i="86" s="1"/>
  <c r="AE411" i="86"/>
  <c r="AK411" i="86" s="1"/>
  <c r="AE68" i="86"/>
  <c r="AH68" i="86" s="1"/>
  <c r="AE26" i="86"/>
  <c r="AN26" i="86" s="1"/>
  <c r="AY317" i="86"/>
  <c r="BE317" i="86" s="1"/>
  <c r="U300" i="86"/>
  <c r="Q300" i="86"/>
  <c r="T236" i="86"/>
  <c r="W236" i="86"/>
  <c r="U36" i="86"/>
  <c r="T36" i="86"/>
  <c r="S41" i="86"/>
  <c r="R41" i="86"/>
  <c r="T41" i="86"/>
  <c r="V41" i="86"/>
  <c r="W419" i="86"/>
  <c r="V419" i="86"/>
  <c r="U419" i="86"/>
  <c r="P419" i="86"/>
  <c r="BA419" i="86" s="1"/>
  <c r="AX239" i="86"/>
  <c r="BH239" i="86" s="1"/>
  <c r="AY239" i="86"/>
  <c r="BE239" i="86" s="1"/>
  <c r="AX46" i="86"/>
  <c r="BH46" i="86" s="1"/>
  <c r="AY46" i="86"/>
  <c r="BE46" i="86" s="1"/>
  <c r="AY27" i="86"/>
  <c r="BE27" i="86" s="1"/>
  <c r="AX27" i="86"/>
  <c r="BH27" i="86" s="1"/>
  <c r="AX25" i="86"/>
  <c r="BH25" i="86" s="1"/>
  <c r="AY25" i="86"/>
  <c r="BE25" i="86" s="1"/>
  <c r="BI306" i="86"/>
  <c r="BH306" i="86"/>
  <c r="AX47" i="86"/>
  <c r="BH47" i="86" s="1"/>
  <c r="AY47" i="86"/>
  <c r="BE47" i="86" s="1"/>
  <c r="Q184" i="86"/>
  <c r="U184" i="86"/>
  <c r="V184" i="86"/>
  <c r="W184" i="86"/>
  <c r="V162" i="86"/>
  <c r="S162" i="86"/>
  <c r="BE176" i="86"/>
  <c r="BB176" i="86"/>
  <c r="AX322" i="86"/>
  <c r="BH322" i="86" s="1"/>
  <c r="AY322" i="86"/>
  <c r="BE322" i="86" s="1"/>
  <c r="R92" i="86"/>
  <c r="W92" i="86"/>
  <c r="U92" i="86"/>
  <c r="Q92" i="86"/>
  <c r="S92" i="86"/>
  <c r="V92" i="86"/>
  <c r="T92" i="86"/>
  <c r="T291" i="86"/>
  <c r="U291" i="86"/>
  <c r="P291" i="86"/>
  <c r="BC291" i="86" s="1"/>
  <c r="Q291" i="86"/>
  <c r="W291" i="86"/>
  <c r="Q272" i="86"/>
  <c r="T272" i="86"/>
  <c r="V272" i="86"/>
  <c r="P272" i="86"/>
  <c r="V261" i="86"/>
  <c r="T261" i="86"/>
  <c r="U261" i="86"/>
  <c r="P261" i="86"/>
  <c r="Q261" i="86"/>
  <c r="P246" i="86"/>
  <c r="R246" i="86" s="1"/>
  <c r="U246" i="86"/>
  <c r="Q246" i="86"/>
  <c r="W246" i="86"/>
  <c r="P145" i="86"/>
  <c r="BA145" i="86" s="1"/>
  <c r="W145" i="86"/>
  <c r="U145" i="86"/>
  <c r="S145" i="86"/>
  <c r="Q145" i="86"/>
  <c r="V145" i="86"/>
  <c r="T145" i="86"/>
  <c r="AX99" i="86"/>
  <c r="BH99" i="86" s="1"/>
  <c r="AY99" i="86"/>
  <c r="T287" i="86"/>
  <c r="U287" i="86"/>
  <c r="P287" i="86"/>
  <c r="BC287" i="86" s="1"/>
  <c r="Q287" i="86"/>
  <c r="W287" i="86"/>
  <c r="V278" i="86"/>
  <c r="W278" i="86"/>
  <c r="U278" i="86"/>
  <c r="Q278" i="86"/>
  <c r="R254" i="86"/>
  <c r="P254" i="86"/>
  <c r="BA254" i="86" s="1"/>
  <c r="W254" i="86"/>
  <c r="U254" i="86"/>
  <c r="S254" i="86"/>
  <c r="P205" i="86"/>
  <c r="U205" i="86"/>
  <c r="Q205" i="86"/>
  <c r="W205" i="86"/>
  <c r="U192" i="86"/>
  <c r="R192" i="86"/>
  <c r="T192" i="86"/>
  <c r="V192" i="86"/>
  <c r="S192" i="86"/>
  <c r="P192" i="86"/>
  <c r="BA192" i="86" s="1"/>
  <c r="AY166" i="86"/>
  <c r="BE166" i="86" s="1"/>
  <c r="AX166" i="86"/>
  <c r="BH166" i="86" s="1"/>
  <c r="P152" i="86"/>
  <c r="BB152" i="86" s="1"/>
  <c r="V152" i="86"/>
  <c r="T152" i="86"/>
  <c r="R152" i="86"/>
  <c r="W152" i="86"/>
  <c r="U152" i="86"/>
  <c r="W688" i="86"/>
  <c r="S688" i="86"/>
  <c r="P122" i="86"/>
  <c r="BA122" i="86" s="1"/>
  <c r="W122" i="86"/>
  <c r="U122" i="86"/>
  <c r="S122" i="86"/>
  <c r="V122" i="86"/>
  <c r="T122" i="86"/>
  <c r="BH472" i="86"/>
  <c r="AE283" i="86"/>
  <c r="BH234" i="86"/>
  <c r="AE167" i="86"/>
  <c r="AE123" i="86"/>
  <c r="AL123" i="86" s="1"/>
  <c r="AE119" i="86"/>
  <c r="AH119" i="86" s="1"/>
  <c r="AE104" i="86"/>
  <c r="AJ104" i="86" s="1"/>
  <c r="BH53" i="86"/>
  <c r="BH884" i="86"/>
  <c r="AX518" i="86"/>
  <c r="BH518" i="86" s="1"/>
  <c r="AY518" i="86"/>
  <c r="BE518" i="86" s="1"/>
  <c r="AE316" i="86"/>
  <c r="AJ316" i="86" s="1"/>
  <c r="AE231" i="86"/>
  <c r="AJ231" i="86" s="1"/>
  <c r="AE184" i="86"/>
  <c r="AH184" i="86" s="1"/>
  <c r="AE189" i="86"/>
  <c r="AL189" i="86" s="1"/>
  <c r="AE78" i="86"/>
  <c r="AN78" i="86" s="1"/>
  <c r="AE32" i="86"/>
  <c r="AN32" i="86" s="1"/>
  <c r="AF95" i="86"/>
  <c r="BH61" i="86"/>
  <c r="BH283" i="86"/>
  <c r="AX510" i="86"/>
  <c r="BH510" i="86" s="1"/>
  <c r="AY510" i="86"/>
  <c r="BE510" i="86" s="1"/>
  <c r="AE313" i="86"/>
  <c r="AH313" i="86" s="1"/>
  <c r="AE265" i="86"/>
  <c r="AN265" i="86" s="1"/>
  <c r="AE196" i="86"/>
  <c r="AI196" i="86" s="1"/>
  <c r="AE148" i="86"/>
  <c r="AK148" i="86" s="1"/>
  <c r="AE101" i="86"/>
  <c r="AK101" i="86" s="1"/>
  <c r="AE67" i="86"/>
  <c r="AI67" i="86" s="1"/>
  <c r="AE45" i="86"/>
  <c r="AK45" i="86" s="1"/>
  <c r="AE920" i="86"/>
  <c r="AF955" i="86"/>
  <c r="AE899" i="86"/>
  <c r="AM899" i="86" s="1"/>
  <c r="AF893" i="86"/>
  <c r="BH905" i="86"/>
  <c r="BH838" i="86"/>
  <c r="S674" i="86"/>
  <c r="T674" i="86"/>
  <c r="AE954" i="86"/>
  <c r="BH912" i="86"/>
  <c r="AF1045" i="86"/>
  <c r="AE1018" i="86"/>
  <c r="AE1010" i="86"/>
  <c r="AM1010" i="86" s="1"/>
  <c r="AE984" i="86"/>
  <c r="AE959" i="86"/>
  <c r="AN959" i="86" s="1"/>
  <c r="AE938" i="86"/>
  <c r="AJ938" i="86" s="1"/>
  <c r="BH885" i="86"/>
  <c r="AE784" i="86"/>
  <c r="AE770" i="86"/>
  <c r="AM770" i="86" s="1"/>
  <c r="AE714" i="86"/>
  <c r="AM714" i="86" s="1"/>
  <c r="R674" i="86"/>
  <c r="AE565" i="86"/>
  <c r="AK565" i="86" s="1"/>
  <c r="AF565" i="86"/>
  <c r="AE997" i="86"/>
  <c r="AM997" i="86" s="1"/>
  <c r="AE957" i="86"/>
  <c r="AE910" i="86"/>
  <c r="AH910" i="86" s="1"/>
  <c r="AE903" i="86"/>
  <c r="AN903" i="86" s="1"/>
  <c r="BH899" i="86"/>
  <c r="AE786" i="86"/>
  <c r="AK786" i="86" s="1"/>
  <c r="AE1030" i="86"/>
  <c r="BH785" i="86"/>
  <c r="BG785" i="86"/>
  <c r="BI785" i="86" s="1"/>
  <c r="R618" i="86"/>
  <c r="BH521" i="86"/>
  <c r="S260" i="86"/>
  <c r="BH287" i="86"/>
  <c r="BI287" i="86"/>
  <c r="T171" i="86"/>
  <c r="V171" i="86"/>
  <c r="T78" i="86"/>
  <c r="R78" i="86"/>
  <c r="V78" i="86"/>
  <c r="P78" i="86"/>
  <c r="BA78" i="86" s="1"/>
  <c r="W78" i="86"/>
  <c r="S78" i="86"/>
  <c r="P279" i="86"/>
  <c r="U279" i="86"/>
  <c r="T263" i="86"/>
  <c r="P263" i="86"/>
  <c r="BA263" i="86" s="1"/>
  <c r="U263" i="86"/>
  <c r="P235" i="86"/>
  <c r="BA235" i="86" s="1"/>
  <c r="U235" i="86"/>
  <c r="T235" i="86"/>
  <c r="AY214" i="86"/>
  <c r="BE214" i="86" s="1"/>
  <c r="P133" i="86"/>
  <c r="BA133" i="86" s="1"/>
  <c r="W133" i="86"/>
  <c r="U133" i="86"/>
  <c r="S133" i="86"/>
  <c r="BH718" i="86"/>
  <c r="AE693" i="86"/>
  <c r="AL693" i="86" s="1"/>
  <c r="AE605" i="86"/>
  <c r="AI605" i="86" s="1"/>
  <c r="AE442" i="86"/>
  <c r="AN442" i="86" s="1"/>
  <c r="AF418" i="86"/>
  <c r="BH515" i="86"/>
  <c r="BH493" i="86"/>
  <c r="AF483" i="86"/>
  <c r="R592" i="86"/>
  <c r="AF470" i="86"/>
  <c r="AE175" i="86"/>
  <c r="AH175" i="86" s="1"/>
  <c r="R171" i="86"/>
  <c r="Q279" i="86"/>
  <c r="W235" i="86"/>
  <c r="P171" i="86"/>
  <c r="BA171" i="86" s="1"/>
  <c r="BH344" i="86"/>
  <c r="R133" i="86"/>
  <c r="BH100" i="86"/>
  <c r="AX122" i="86"/>
  <c r="BH122" i="86" s="1"/>
  <c r="U78" i="86"/>
  <c r="T300" i="86"/>
  <c r="W300" i="86"/>
  <c r="U297" i="86"/>
  <c r="U292" i="86"/>
  <c r="T292" i="86"/>
  <c r="P292" i="86"/>
  <c r="S292" i="86" s="1"/>
  <c r="P289" i="86"/>
  <c r="T289" i="86"/>
  <c r="V289" i="86"/>
  <c r="W269" i="86"/>
  <c r="T269" i="86"/>
  <c r="P236" i="86"/>
  <c r="S236" i="86"/>
  <c r="P226" i="86"/>
  <c r="BB226" i="86" s="1"/>
  <c r="T226" i="86"/>
  <c r="U226" i="86"/>
  <c r="W199" i="86"/>
  <c r="P199" i="86"/>
  <c r="BA199" i="86" s="1"/>
  <c r="U199" i="86"/>
  <c r="W165" i="86"/>
  <c r="T165" i="86"/>
  <c r="P165" i="86"/>
  <c r="BA165" i="86" s="1"/>
  <c r="P102" i="86"/>
  <c r="BB102" i="86" s="1"/>
  <c r="U102" i="86"/>
  <c r="S102" i="86"/>
  <c r="P74" i="86"/>
  <c r="BA74" i="86" s="1"/>
  <c r="S74" i="86"/>
  <c r="U325" i="86"/>
  <c r="S325" i="86"/>
  <c r="T325" i="86"/>
  <c r="Q286" i="86"/>
  <c r="T286" i="86"/>
  <c r="W273" i="86"/>
  <c r="Q273" i="86"/>
  <c r="V273" i="86"/>
  <c r="AY251" i="86"/>
  <c r="AX251" i="86"/>
  <c r="BH251" i="86" s="1"/>
  <c r="W167" i="86"/>
  <c r="U167" i="86"/>
  <c r="S167" i="86"/>
  <c r="AX92" i="86"/>
  <c r="BH92" i="86" s="1"/>
  <c r="AY92" i="86"/>
  <c r="AE703" i="86"/>
  <c r="AK703" i="86" s="1"/>
  <c r="AE685" i="86"/>
  <c r="AJ685" i="86" s="1"/>
  <c r="AE521" i="86"/>
  <c r="BH452" i="86"/>
  <c r="AF440" i="86"/>
  <c r="AE422" i="86"/>
  <c r="AI422" i="86" s="1"/>
  <c r="W600" i="86"/>
  <c r="U600" i="86"/>
  <c r="W592" i="86"/>
  <c r="Q263" i="86"/>
  <c r="V279" i="86"/>
  <c r="AX214" i="86"/>
  <c r="BH214" i="86" s="1"/>
  <c r="S171" i="86"/>
  <c r="V133" i="86"/>
  <c r="V266" i="86"/>
  <c r="P266" i="86"/>
  <c r="BA266" i="86" s="1"/>
  <c r="U266" i="86"/>
  <c r="W266" i="86"/>
  <c r="Q256" i="86"/>
  <c r="S256" i="86"/>
  <c r="T256" i="86"/>
  <c r="V247" i="86"/>
  <c r="U247" i="86"/>
  <c r="AY210" i="86"/>
  <c r="BE210" i="86" s="1"/>
  <c r="BH210" i="86"/>
  <c r="T178" i="86"/>
  <c r="V178" i="86"/>
  <c r="S178" i="86"/>
  <c r="P178" i="86"/>
  <c r="Q178" i="86" s="1"/>
  <c r="U73" i="86"/>
  <c r="S73" i="86"/>
  <c r="R73" i="86"/>
  <c r="AX228" i="86"/>
  <c r="BH228" i="86" s="1"/>
  <c r="AY228" i="86"/>
  <c r="BB228" i="86" s="1"/>
  <c r="V166" i="86"/>
  <c r="R166" i="86"/>
  <c r="AY189" i="86"/>
  <c r="AX189" i="86"/>
  <c r="BH189" i="86" s="1"/>
  <c r="AX186" i="86"/>
  <c r="BH186" i="86" s="1"/>
  <c r="AY186" i="86"/>
  <c r="BE186" i="86" s="1"/>
  <c r="AX192" i="86"/>
  <c r="BH192" i="86" s="1"/>
  <c r="AY192" i="86"/>
  <c r="BE192" i="86" s="1"/>
  <c r="T80" i="86"/>
  <c r="P80" i="86"/>
  <c r="BA80" i="86" s="1"/>
  <c r="AX960" i="86"/>
  <c r="BH960" i="86" s="1"/>
  <c r="AY960" i="86"/>
  <c r="BE960" i="86" s="1"/>
  <c r="T313" i="86"/>
  <c r="V313" i="86"/>
  <c r="P313" i="86"/>
  <c r="BA313" i="86" s="1"/>
  <c r="AX506" i="86"/>
  <c r="BH506" i="86" s="1"/>
  <c r="AY506" i="86"/>
  <c r="BE506" i="86" s="1"/>
  <c r="AE839" i="86"/>
  <c r="AH839" i="86" s="1"/>
  <c r="BH829" i="86"/>
  <c r="AF685" i="86"/>
  <c r="AE545" i="86"/>
  <c r="AH545" i="86" s="1"/>
  <c r="AF573" i="86"/>
  <c r="S655" i="86"/>
  <c r="BB551" i="86"/>
  <c r="AE569" i="86"/>
  <c r="S610" i="86"/>
  <c r="T610" i="86"/>
  <c r="R527" i="86"/>
  <c r="Q541" i="86"/>
  <c r="BH517" i="86"/>
  <c r="AE452" i="86"/>
  <c r="AJ452" i="86" s="1"/>
  <c r="P600" i="86"/>
  <c r="S592" i="86"/>
  <c r="BH523" i="86"/>
  <c r="AE410" i="86"/>
  <c r="AI410" i="86" s="1"/>
  <c r="AE400" i="86"/>
  <c r="AI400" i="86" s="1"/>
  <c r="AE385" i="86"/>
  <c r="AE373" i="86"/>
  <c r="AK373" i="86" s="1"/>
  <c r="AE359" i="86"/>
  <c r="AM359" i="86" s="1"/>
  <c r="AE318" i="86"/>
  <c r="AY283" i="86"/>
  <c r="AE208" i="86"/>
  <c r="AK208" i="86" s="1"/>
  <c r="V263" i="86"/>
  <c r="V235" i="86"/>
  <c r="AX202" i="86"/>
  <c r="BH202" i="86" s="1"/>
  <c r="W279" i="86"/>
  <c r="AF167" i="86"/>
  <c r="AE154" i="86"/>
  <c r="AL154" i="86" s="1"/>
  <c r="AE131" i="86"/>
  <c r="AE120" i="86"/>
  <c r="AK120" i="86" s="1"/>
  <c r="AE113" i="86"/>
  <c r="AL113" i="86" s="1"/>
  <c r="R235" i="86"/>
  <c r="W171" i="86"/>
  <c r="BE158" i="86"/>
  <c r="W178" i="86"/>
  <c r="P73" i="86"/>
  <c r="BA73" i="86" s="1"/>
  <c r="S316" i="86"/>
  <c r="U316" i="86"/>
  <c r="P316" i="86"/>
  <c r="BA316" i="86" s="1"/>
  <c r="AX576" i="86"/>
  <c r="BH576" i="86" s="1"/>
  <c r="AY576" i="86"/>
  <c r="AX421" i="86"/>
  <c r="BH421" i="86" s="1"/>
  <c r="AY421" i="86"/>
  <c r="BE421" i="86" s="1"/>
  <c r="AE237" i="86"/>
  <c r="AH237" i="86" s="1"/>
  <c r="AE188" i="86"/>
  <c r="AE181" i="86"/>
  <c r="AI181" i="86" s="1"/>
  <c r="BH334" i="86"/>
  <c r="AE147" i="86"/>
  <c r="AH147" i="86" s="1"/>
  <c r="AE127" i="86"/>
  <c r="AL127" i="86" s="1"/>
  <c r="AE124" i="86"/>
  <c r="AM124" i="86" s="1"/>
  <c r="AE87" i="86"/>
  <c r="BH145" i="86"/>
  <c r="AE100" i="86"/>
  <c r="AN100" i="86" s="1"/>
  <c r="BH165" i="86"/>
  <c r="AX473" i="86"/>
  <c r="BH473" i="86" s="1"/>
  <c r="AY473" i="86"/>
  <c r="BE473" i="86" s="1"/>
  <c r="AX443" i="86"/>
  <c r="BH443" i="86" s="1"/>
  <c r="AY443" i="86"/>
  <c r="BE443" i="86" s="1"/>
  <c r="AE279" i="86"/>
  <c r="AE227" i="86"/>
  <c r="AL227" i="86" s="1"/>
  <c r="AE194" i="86"/>
  <c r="AN194" i="86" s="1"/>
  <c r="AE146" i="86"/>
  <c r="AH146" i="86" s="1"/>
  <c r="AE143" i="86"/>
  <c r="AI143" i="86" s="1"/>
  <c r="AE112" i="86"/>
  <c r="AH112" i="86" s="1"/>
  <c r="AE85" i="86"/>
  <c r="AH85" i="86" s="1"/>
  <c r="BH158" i="86"/>
  <c r="BH131" i="86"/>
  <c r="AF100" i="86"/>
  <c r="BB256" i="86"/>
  <c r="AX447" i="86"/>
  <c r="BH447" i="86" s="1"/>
  <c r="AY447" i="86"/>
  <c r="BE447" i="86" s="1"/>
  <c r="AE1032" i="86"/>
  <c r="AI1032" i="86" s="1"/>
  <c r="AE990" i="86"/>
  <c r="BA950" i="86"/>
  <c r="Q950" i="86"/>
  <c r="BA983" i="86"/>
  <c r="Q983" i="86"/>
  <c r="BH910" i="86"/>
  <c r="AE854" i="86"/>
  <c r="AF854" i="86"/>
  <c r="BH767" i="86"/>
  <c r="BH704" i="86"/>
  <c r="BH769" i="86"/>
  <c r="BH723" i="86"/>
  <c r="AF593" i="86"/>
  <c r="AF545" i="86"/>
  <c r="AE533" i="86"/>
  <c r="AF533" i="86"/>
  <c r="AE513" i="86"/>
  <c r="AF513" i="86"/>
  <c r="AE489" i="86"/>
  <c r="AF489" i="86"/>
  <c r="AE597" i="86"/>
  <c r="AI597" i="86" s="1"/>
  <c r="AF597" i="86"/>
  <c r="AE595" i="86"/>
  <c r="BE517" i="86"/>
  <c r="BB467" i="86"/>
  <c r="AE436" i="86"/>
  <c r="AI436" i="86" s="1"/>
  <c r="AF436" i="86"/>
  <c r="AE416" i="86"/>
  <c r="AL416" i="86" s="1"/>
  <c r="AF416" i="86"/>
  <c r="AE365" i="86"/>
  <c r="AF31" i="86"/>
  <c r="AE31" i="86"/>
  <c r="AJ31" i="86" s="1"/>
  <c r="U948" i="86"/>
  <c r="V948" i="86"/>
  <c r="W948" i="86"/>
  <c r="R948" i="86"/>
  <c r="P901" i="86"/>
  <c r="S901" i="86" s="1"/>
  <c r="W901" i="86"/>
  <c r="U901" i="86"/>
  <c r="Q901" i="86"/>
  <c r="T873" i="86"/>
  <c r="U873" i="86"/>
  <c r="V873" i="86"/>
  <c r="R813" i="86"/>
  <c r="W813" i="86"/>
  <c r="U813" i="86"/>
  <c r="T813" i="86"/>
  <c r="P813" i="86"/>
  <c r="U895" i="86"/>
  <c r="Q895" i="86"/>
  <c r="V895" i="86"/>
  <c r="AH924" i="86"/>
  <c r="AI924" i="86"/>
  <c r="AK924" i="86"/>
  <c r="BH903" i="86"/>
  <c r="AE549" i="86"/>
  <c r="AH549" i="86" s="1"/>
  <c r="AF549" i="86"/>
  <c r="AE340" i="86"/>
  <c r="AF340" i="86"/>
  <c r="AE1053" i="86"/>
  <c r="BH957" i="86"/>
  <c r="AE936" i="86"/>
  <c r="AJ936" i="86" s="1"/>
  <c r="AE929" i="86"/>
  <c r="AN929" i="86" s="1"/>
  <c r="AM924" i="86"/>
  <c r="AF839" i="86"/>
  <c r="AF823" i="86"/>
  <c r="AE772" i="86"/>
  <c r="AE768" i="86"/>
  <c r="AI768" i="86" s="1"/>
  <c r="R657" i="86"/>
  <c r="AE529" i="86"/>
  <c r="AE511" i="86"/>
  <c r="AL511" i="86" s="1"/>
  <c r="AE487" i="86"/>
  <c r="BA546" i="86"/>
  <c r="S546" i="86"/>
  <c r="BH525" i="86"/>
  <c r="BG525" i="86"/>
  <c r="BI525" i="86" s="1"/>
  <c r="BA588" i="86"/>
  <c r="Q588" i="86"/>
  <c r="AE466" i="86"/>
  <c r="AH466" i="86" s="1"/>
  <c r="AF466" i="86"/>
  <c r="BB499" i="86"/>
  <c r="BE499" i="86"/>
  <c r="BA265" i="86"/>
  <c r="S265" i="86"/>
  <c r="AF86" i="86"/>
  <c r="AE86" i="86"/>
  <c r="AK86" i="86" s="1"/>
  <c r="V1045" i="86"/>
  <c r="W1045" i="86"/>
  <c r="T1045" i="86"/>
  <c r="P967" i="86"/>
  <c r="BA967" i="86" s="1"/>
  <c r="U967" i="86"/>
  <c r="R967" i="86"/>
  <c r="W967" i="86"/>
  <c r="T998" i="86"/>
  <c r="V998" i="86"/>
  <c r="P998" i="86"/>
  <c r="V966" i="86"/>
  <c r="S966" i="86"/>
  <c r="U966" i="86"/>
  <c r="W966" i="86"/>
  <c r="R966" i="86"/>
  <c r="P919" i="86"/>
  <c r="Q919" i="86" s="1"/>
  <c r="R919" i="86"/>
  <c r="T919" i="86"/>
  <c r="U919" i="86"/>
  <c r="P897" i="86"/>
  <c r="BB897" i="86" s="1"/>
  <c r="V897" i="86"/>
  <c r="T897" i="86"/>
  <c r="U879" i="86"/>
  <c r="W879" i="86"/>
  <c r="S879" i="86"/>
  <c r="P859" i="86"/>
  <c r="BA859" i="86" s="1"/>
  <c r="U859" i="86"/>
  <c r="R859" i="86"/>
  <c r="V859" i="86"/>
  <c r="T939" i="86"/>
  <c r="U939" i="86"/>
  <c r="W939" i="86"/>
  <c r="R939" i="86"/>
  <c r="AY924" i="86"/>
  <c r="BE924" i="86" s="1"/>
  <c r="AX924" i="86"/>
  <c r="BH924" i="86" s="1"/>
  <c r="AN924" i="86"/>
  <c r="AE499" i="86"/>
  <c r="AN499" i="86" s="1"/>
  <c r="AE25" i="86"/>
  <c r="AF25" i="86"/>
  <c r="AF938" i="86"/>
  <c r="AF910" i="86"/>
  <c r="AE841" i="86"/>
  <c r="AL841" i="86" s="1"/>
  <c r="AE804" i="86"/>
  <c r="AH804" i="86" s="1"/>
  <c r="AF804" i="86"/>
  <c r="AF683" i="86"/>
  <c r="AE683" i="86"/>
  <c r="AE623" i="86"/>
  <c r="AL623" i="86" s="1"/>
  <c r="AE543" i="86"/>
  <c r="AI543" i="86" s="1"/>
  <c r="AE523" i="86"/>
  <c r="AF523" i="86"/>
  <c r="AF521" i="86"/>
  <c r="AE501" i="86"/>
  <c r="AF501" i="86"/>
  <c r="AF499" i="86"/>
  <c r="AE571" i="86"/>
  <c r="AH571" i="86" s="1"/>
  <c r="AE458" i="86"/>
  <c r="AF458" i="86"/>
  <c r="AE477" i="86"/>
  <c r="AN477" i="86" s="1"/>
  <c r="AE424" i="86"/>
  <c r="AF424" i="86"/>
  <c r="BA278" i="86"/>
  <c r="S278" i="86"/>
  <c r="BB278" i="86"/>
  <c r="T278" i="86"/>
  <c r="BA269" i="86"/>
  <c r="R269" i="86"/>
  <c r="R265" i="86"/>
  <c r="BA103" i="86"/>
  <c r="Q103" i="86"/>
  <c r="AX966" i="86"/>
  <c r="BH966" i="86" s="1"/>
  <c r="AY966" i="86"/>
  <c r="AX913" i="86"/>
  <c r="BH913" i="86" s="1"/>
  <c r="AY913" i="86"/>
  <c r="BE913" i="86" s="1"/>
  <c r="AX896" i="86"/>
  <c r="BH896" i="86" s="1"/>
  <c r="AY896" i="86"/>
  <c r="AX600" i="86"/>
  <c r="BH600" i="86" s="1"/>
  <c r="AY600" i="86"/>
  <c r="AX550" i="86"/>
  <c r="BH550" i="86" s="1"/>
  <c r="AY550" i="86"/>
  <c r="W396" i="86"/>
  <c r="S396" i="86"/>
  <c r="AX337" i="86"/>
  <c r="BH337" i="86" s="1"/>
  <c r="AY337" i="86"/>
  <c r="BE337" i="86" s="1"/>
  <c r="AX80" i="86"/>
  <c r="BH80" i="86" s="1"/>
  <c r="AY80" i="86"/>
  <c r="BE80" i="86" s="1"/>
  <c r="AX272" i="86"/>
  <c r="BH272" i="86" s="1"/>
  <c r="AY272" i="86"/>
  <c r="BE272" i="86" s="1"/>
  <c r="AX132" i="86"/>
  <c r="BH132" i="86" s="1"/>
  <c r="AY132" i="86"/>
  <c r="BE132" i="86" s="1"/>
  <c r="AX114" i="86"/>
  <c r="BH114" i="86" s="1"/>
  <c r="AY114" i="86"/>
  <c r="BE114" i="86" s="1"/>
  <c r="AX121" i="86"/>
  <c r="BH121" i="86" s="1"/>
  <c r="AY121" i="86"/>
  <c r="BE121" i="86" s="1"/>
  <c r="BH293" i="86"/>
  <c r="BI293" i="86"/>
  <c r="AX56" i="86"/>
  <c r="BH56" i="86" s="1"/>
  <c r="AY56" i="86"/>
  <c r="BE56" i="86" s="1"/>
  <c r="AX28" i="86"/>
  <c r="BH28" i="86" s="1"/>
  <c r="AY28" i="86"/>
  <c r="AX50" i="86"/>
  <c r="BH50" i="86" s="1"/>
  <c r="AY50" i="86"/>
  <c r="AE336" i="86"/>
  <c r="AJ336" i="86" s="1"/>
  <c r="AE383" i="86"/>
  <c r="AI383" i="86" s="1"/>
  <c r="AE387" i="86"/>
  <c r="AE375" i="86"/>
  <c r="AL375" i="86" s="1"/>
  <c r="AE171" i="86"/>
  <c r="AE158" i="86"/>
  <c r="AH158" i="86" s="1"/>
  <c r="BH124" i="86"/>
  <c r="AE79" i="86"/>
  <c r="AJ79" i="86" s="1"/>
  <c r="AE33" i="86"/>
  <c r="AJ33" i="86" s="1"/>
  <c r="W99" i="86"/>
  <c r="P60" i="86"/>
  <c r="S60" i="86" s="1"/>
  <c r="R36" i="86"/>
  <c r="P36" i="86"/>
  <c r="Q36" i="86" s="1"/>
  <c r="W40" i="86"/>
  <c r="T40" i="86"/>
  <c r="U1007" i="86"/>
  <c r="P1007" i="86"/>
  <c r="AX1049" i="86"/>
  <c r="BH1049" i="86" s="1"/>
  <c r="AY1049" i="86"/>
  <c r="AX900" i="86"/>
  <c r="BH900" i="86" s="1"/>
  <c r="AY900" i="86"/>
  <c r="BE900" i="86" s="1"/>
  <c r="S1016" i="86"/>
  <c r="U1016" i="86"/>
  <c r="AX540" i="86"/>
  <c r="BH540" i="86" s="1"/>
  <c r="AY540" i="86"/>
  <c r="BE540" i="86" s="1"/>
  <c r="AX532" i="86"/>
  <c r="BH532" i="86" s="1"/>
  <c r="AY532" i="86"/>
  <c r="BE532" i="86" s="1"/>
  <c r="AX471" i="86"/>
  <c r="BH471" i="86" s="1"/>
  <c r="AY471" i="86"/>
  <c r="BE471" i="86" s="1"/>
  <c r="AX562" i="86"/>
  <c r="BH562" i="86" s="1"/>
  <c r="AY562" i="86"/>
  <c r="AX331" i="86"/>
  <c r="BH331" i="86" s="1"/>
  <c r="AY331" i="86"/>
  <c r="BE331" i="86" s="1"/>
  <c r="BH303" i="86"/>
  <c r="BI303" i="86"/>
  <c r="AX48" i="86"/>
  <c r="BH48" i="86" s="1"/>
  <c r="AY48" i="86"/>
  <c r="AX26" i="86"/>
  <c r="BH26" i="86" s="1"/>
  <c r="AY26" i="86"/>
  <c r="AX524" i="86"/>
  <c r="BH524" i="86" s="1"/>
  <c r="AY524" i="86"/>
  <c r="BE524" i="86" s="1"/>
  <c r="AX514" i="86"/>
  <c r="BH514" i="86" s="1"/>
  <c r="AY514" i="86"/>
  <c r="BE514" i="86" s="1"/>
  <c r="AX325" i="86"/>
  <c r="BH325" i="86" s="1"/>
  <c r="AY325" i="86"/>
  <c r="BH307" i="86"/>
  <c r="BI307" i="86"/>
  <c r="AX260" i="86"/>
  <c r="BH260" i="86" s="1"/>
  <c r="AY260" i="86"/>
  <c r="BE260" i="86" s="1"/>
  <c r="AX87" i="86"/>
  <c r="BH87" i="86" s="1"/>
  <c r="AY87" i="86"/>
  <c r="BE87" i="86" s="1"/>
  <c r="AX313" i="86"/>
  <c r="BH313" i="86" s="1"/>
  <c r="AY313" i="86"/>
  <c r="AX155" i="86"/>
  <c r="BH155" i="86" s="1"/>
  <c r="AY155" i="86"/>
  <c r="BE155" i="86" s="1"/>
  <c r="V80" i="86"/>
  <c r="S80" i="86"/>
  <c r="R80" i="86"/>
  <c r="BH503" i="86"/>
  <c r="AE1016" i="86"/>
  <c r="AH1016" i="86" s="1"/>
  <c r="AE985" i="86"/>
  <c r="AM985" i="86" s="1"/>
  <c r="AF903" i="86"/>
  <c r="T940" i="86"/>
  <c r="AE869" i="86"/>
  <c r="AL869" i="86" s="1"/>
  <c r="BH839" i="86"/>
  <c r="BH830" i="86"/>
  <c r="AE795" i="86"/>
  <c r="AH795" i="86" s="1"/>
  <c r="AE793" i="86"/>
  <c r="AH793" i="86" s="1"/>
  <c r="AE783" i="86"/>
  <c r="AI783" i="86" s="1"/>
  <c r="AE704" i="86"/>
  <c r="AJ704" i="86" s="1"/>
  <c r="BH725" i="86"/>
  <c r="AE639" i="86"/>
  <c r="AE637" i="86"/>
  <c r="AE619" i="86"/>
  <c r="AE617" i="86"/>
  <c r="AN617" i="86" s="1"/>
  <c r="AH566" i="86"/>
  <c r="BH730" i="86"/>
  <c r="BH706" i="86"/>
  <c r="AE579" i="86"/>
  <c r="AE553" i="86"/>
  <c r="AI553" i="86" s="1"/>
  <c r="AE591" i="86"/>
  <c r="AJ591" i="86" s="1"/>
  <c r="AE555" i="86"/>
  <c r="AE541" i="86"/>
  <c r="AE527" i="86"/>
  <c r="AI527" i="86" s="1"/>
  <c r="AE517" i="86"/>
  <c r="AH517" i="86" s="1"/>
  <c r="AE507" i="86"/>
  <c r="AJ507" i="86" s="1"/>
  <c r="AE497" i="86"/>
  <c r="AH497" i="86" s="1"/>
  <c r="AE547" i="86"/>
  <c r="BE533" i="86"/>
  <c r="BB501" i="86"/>
  <c r="BH497" i="86"/>
  <c r="BH507" i="86"/>
  <c r="AE464" i="86"/>
  <c r="AK464" i="86" s="1"/>
  <c r="AF448" i="86"/>
  <c r="AF428" i="86"/>
  <c r="AF477" i="86"/>
  <c r="AE454" i="86"/>
  <c r="AH454" i="86" s="1"/>
  <c r="AE446" i="86"/>
  <c r="V592" i="86"/>
  <c r="BH529" i="86"/>
  <c r="R529" i="86"/>
  <c r="BH513" i="86"/>
  <c r="R513" i="86"/>
  <c r="AE444" i="86"/>
  <c r="AK444" i="86" s="1"/>
  <c r="AX432" i="86"/>
  <c r="BH432" i="86" s="1"/>
  <c r="P459" i="86"/>
  <c r="BA459" i="86" s="1"/>
  <c r="P443" i="86"/>
  <c r="S443" i="86" s="1"/>
  <c r="R396" i="86"/>
  <c r="AE376" i="86"/>
  <c r="AN376" i="86" s="1"/>
  <c r="AE364" i="86"/>
  <c r="AF344" i="86"/>
  <c r="AE334" i="86"/>
  <c r="AL334" i="86" s="1"/>
  <c r="AE326" i="86"/>
  <c r="AJ326" i="86" s="1"/>
  <c r="AE430" i="86"/>
  <c r="AL430" i="86" s="1"/>
  <c r="AF420" i="86"/>
  <c r="AE407" i="86"/>
  <c r="AK407" i="86" s="1"/>
  <c r="AE379" i="86"/>
  <c r="AI379" i="86" s="1"/>
  <c r="AE363" i="86"/>
  <c r="AN363" i="86" s="1"/>
  <c r="AE355" i="86"/>
  <c r="AJ355" i="86" s="1"/>
  <c r="BH308" i="86"/>
  <c r="BH296" i="86"/>
  <c r="AE271" i="86"/>
  <c r="AK271" i="86" s="1"/>
  <c r="BE340" i="86"/>
  <c r="W319" i="86"/>
  <c r="U319" i="86"/>
  <c r="Q307" i="86"/>
  <c r="W307" i="86"/>
  <c r="P306" i="86"/>
  <c r="BA306" i="86" s="1"/>
  <c r="V306" i="86"/>
  <c r="AX241" i="86"/>
  <c r="BH241" i="86" s="1"/>
  <c r="V236" i="86"/>
  <c r="V226" i="86"/>
  <c r="BH213" i="86"/>
  <c r="AE187" i="86"/>
  <c r="AI187" i="86" s="1"/>
  <c r="S184" i="86"/>
  <c r="BH340" i="86"/>
  <c r="V316" i="86"/>
  <c r="T316" i="86"/>
  <c r="T196" i="86"/>
  <c r="R184" i="86"/>
  <c r="AF147" i="86"/>
  <c r="AE145" i="86"/>
  <c r="AF131" i="86"/>
  <c r="AE126" i="86"/>
  <c r="AM126" i="86" s="1"/>
  <c r="AF120" i="86"/>
  <c r="AE115" i="86"/>
  <c r="AJ115" i="86" s="1"/>
  <c r="AE73" i="86"/>
  <c r="AE64" i="86"/>
  <c r="AK64" i="86" s="1"/>
  <c r="P300" i="86"/>
  <c r="R300" i="86" s="1"/>
  <c r="V300" i="86"/>
  <c r="V297" i="86"/>
  <c r="T297" i="86"/>
  <c r="Q292" i="86"/>
  <c r="U289" i="86"/>
  <c r="W289" i="86"/>
  <c r="V269" i="86"/>
  <c r="S226" i="86"/>
  <c r="W196" i="86"/>
  <c r="T166" i="86"/>
  <c r="T162" i="86"/>
  <c r="P276" i="86"/>
  <c r="V276" i="86"/>
  <c r="T184" i="86"/>
  <c r="V177" i="86"/>
  <c r="BH167" i="86"/>
  <c r="S166" i="86"/>
  <c r="AE35" i="86"/>
  <c r="AK35" i="86" s="1"/>
  <c r="AY49" i="86"/>
  <c r="BE49" i="86" s="1"/>
  <c r="AF21" i="86"/>
  <c r="BH154" i="86"/>
  <c r="T102" i="86"/>
  <c r="AE93" i="86"/>
  <c r="AJ93" i="86" s="1"/>
  <c r="AE39" i="86"/>
  <c r="AJ39" i="86" s="1"/>
  <c r="AE27" i="86"/>
  <c r="S165" i="86"/>
  <c r="W102" i="86"/>
  <c r="BH88" i="86"/>
  <c r="R74" i="86"/>
  <c r="S65" i="86"/>
  <c r="R99" i="86"/>
  <c r="U99" i="86"/>
  <c r="V60" i="86"/>
  <c r="T60" i="86"/>
  <c r="W36" i="86"/>
  <c r="V36" i="86"/>
  <c r="V40" i="86"/>
  <c r="U40" i="86"/>
  <c r="P1000" i="86"/>
  <c r="U1000" i="86"/>
  <c r="W954" i="86"/>
  <c r="S954" i="86"/>
  <c r="P1053" i="86"/>
  <c r="U1053" i="86"/>
  <c r="AX983" i="86"/>
  <c r="BH983" i="86" s="1"/>
  <c r="AY983" i="86"/>
  <c r="AX888" i="86"/>
  <c r="BH888" i="86" s="1"/>
  <c r="AY888" i="86"/>
  <c r="U613" i="86"/>
  <c r="P613" i="86"/>
  <c r="BA613" i="86" s="1"/>
  <c r="AX904" i="86"/>
  <c r="BH904" i="86" s="1"/>
  <c r="AY904" i="86"/>
  <c r="BE904" i="86" s="1"/>
  <c r="P468" i="86"/>
  <c r="U468" i="86"/>
  <c r="U181" i="86"/>
  <c r="P181" i="86"/>
  <c r="AX94" i="86"/>
  <c r="BH94" i="86" s="1"/>
  <c r="AY94" i="86"/>
  <c r="BE94" i="86" s="1"/>
  <c r="AX66" i="86"/>
  <c r="BH66" i="86" s="1"/>
  <c r="AY66" i="86"/>
  <c r="BE66" i="86" s="1"/>
  <c r="AX52" i="86"/>
  <c r="BH52" i="86" s="1"/>
  <c r="AY52" i="86"/>
  <c r="BE52" i="86" s="1"/>
  <c r="S480" i="86"/>
  <c r="W480" i="86"/>
  <c r="AX254" i="86"/>
  <c r="BH254" i="86" s="1"/>
  <c r="AY254" i="86"/>
  <c r="BE254" i="86" s="1"/>
  <c r="V94" i="86"/>
  <c r="S94" i="86"/>
  <c r="R94" i="86"/>
  <c r="AX469" i="86"/>
  <c r="BH469" i="86" s="1"/>
  <c r="AY469" i="86"/>
  <c r="BE469" i="86" s="1"/>
  <c r="BH297" i="86"/>
  <c r="BI297" i="86"/>
  <c r="BH305" i="86"/>
  <c r="BI305" i="86"/>
  <c r="AX110" i="86"/>
  <c r="BH110" i="86" s="1"/>
  <c r="AY110" i="86"/>
  <c r="BE110" i="86" s="1"/>
  <c r="AE950" i="86"/>
  <c r="AE947" i="86"/>
  <c r="AE926" i="86"/>
  <c r="AE916" i="86"/>
  <c r="AM916" i="86" s="1"/>
  <c r="AE914" i="86"/>
  <c r="AF914" i="86"/>
  <c r="S940" i="86"/>
  <c r="BG901" i="86"/>
  <c r="BI901" i="86" s="1"/>
  <c r="AE863" i="86"/>
  <c r="AJ863" i="86" s="1"/>
  <c r="AE837" i="86"/>
  <c r="AI837" i="86" s="1"/>
  <c r="AE830" i="86"/>
  <c r="AE713" i="86"/>
  <c r="AE708" i="86"/>
  <c r="AK708" i="86" s="1"/>
  <c r="AE696" i="86"/>
  <c r="AI696" i="86" s="1"/>
  <c r="AE635" i="86"/>
  <c r="AN635" i="86" s="1"/>
  <c r="AE633" i="86"/>
  <c r="AH633" i="86" s="1"/>
  <c r="AE631" i="86"/>
  <c r="AE629" i="86"/>
  <c r="AM629" i="86" s="1"/>
  <c r="AE627" i="86"/>
  <c r="AH627" i="86" s="1"/>
  <c r="AE581" i="86"/>
  <c r="AJ581" i="86" s="1"/>
  <c r="AE537" i="86"/>
  <c r="AL537" i="86" s="1"/>
  <c r="AE525" i="86"/>
  <c r="AL525" i="86" s="1"/>
  <c r="AE515" i="86"/>
  <c r="AL515" i="86" s="1"/>
  <c r="AE503" i="86"/>
  <c r="AE493" i="86"/>
  <c r="AL493" i="86" s="1"/>
  <c r="BH489" i="86"/>
  <c r="BH527" i="86"/>
  <c r="BH511" i="86"/>
  <c r="BE493" i="86"/>
  <c r="AE460" i="86"/>
  <c r="AN460" i="86" s="1"/>
  <c r="BH418" i="86"/>
  <c r="AE414" i="86"/>
  <c r="AI414" i="86" s="1"/>
  <c r="AE406" i="86"/>
  <c r="AK406" i="86" s="1"/>
  <c r="AE394" i="86"/>
  <c r="BB529" i="86"/>
  <c r="BB513" i="86"/>
  <c r="AE412" i="86"/>
  <c r="AE404" i="86"/>
  <c r="AN404" i="86" s="1"/>
  <c r="AE390" i="86"/>
  <c r="AH390" i="86" s="1"/>
  <c r="AF383" i="86"/>
  <c r="AE332" i="86"/>
  <c r="AH332" i="86" s="1"/>
  <c r="AE328" i="86"/>
  <c r="Q386" i="86"/>
  <c r="AE369" i="86"/>
  <c r="AE346" i="86"/>
  <c r="AL346" i="86" s="1"/>
  <c r="BH336" i="86"/>
  <c r="BH332" i="86"/>
  <c r="BE334" i="86"/>
  <c r="P319" i="86"/>
  <c r="U307" i="86"/>
  <c r="U177" i="86"/>
  <c r="S264" i="86"/>
  <c r="V199" i="86"/>
  <c r="T177" i="86"/>
  <c r="AE165" i="86"/>
  <c r="AM165" i="86" s="1"/>
  <c r="U162" i="86"/>
  <c r="AE144" i="86"/>
  <c r="AE125" i="86"/>
  <c r="AK125" i="86" s="1"/>
  <c r="AE22" i="86"/>
  <c r="AM22" i="86" s="1"/>
  <c r="Q297" i="86"/>
  <c r="W292" i="86"/>
  <c r="Q269" i="86"/>
  <c r="R236" i="86"/>
  <c r="U236" i="86"/>
  <c r="W226" i="86"/>
  <c r="T199" i="86"/>
  <c r="Q196" i="86"/>
  <c r="P166" i="86"/>
  <c r="P162" i="86"/>
  <c r="Q325" i="86"/>
  <c r="AE185" i="86"/>
  <c r="W162" i="86"/>
  <c r="AE41" i="86"/>
  <c r="S18" i="86"/>
  <c r="BH81" i="86"/>
  <c r="T18" i="86"/>
  <c r="BE165" i="86"/>
  <c r="AE88" i="86"/>
  <c r="T74" i="86"/>
  <c r="BH49" i="86"/>
  <c r="Q18" i="86"/>
  <c r="U165" i="86"/>
  <c r="R102" i="86"/>
  <c r="V74" i="86"/>
  <c r="Q65" i="86"/>
  <c r="W65" i="86"/>
  <c r="S99" i="86"/>
  <c r="W60" i="86"/>
  <c r="S36" i="86"/>
  <c r="P986" i="86"/>
  <c r="BB986" i="86" s="1"/>
  <c r="U986" i="86"/>
  <c r="AX906" i="86"/>
  <c r="BH906" i="86" s="1"/>
  <c r="AY906" i="86"/>
  <c r="BE906" i="86" s="1"/>
  <c r="T889" i="86"/>
  <c r="U889" i="86"/>
  <c r="P889" i="86"/>
  <c r="AX560" i="86"/>
  <c r="BH560" i="86" s="1"/>
  <c r="AY560" i="86"/>
  <c r="AX552" i="86"/>
  <c r="BH552" i="86" s="1"/>
  <c r="AY552" i="86"/>
  <c r="AX333" i="86"/>
  <c r="BH333" i="86" s="1"/>
  <c r="AY333" i="86"/>
  <c r="BE333" i="86" s="1"/>
  <c r="AX327" i="86"/>
  <c r="BH327" i="86" s="1"/>
  <c r="AY327" i="86"/>
  <c r="AX572" i="86"/>
  <c r="BH572" i="86" s="1"/>
  <c r="AY572" i="86"/>
  <c r="AX188" i="86"/>
  <c r="BH188" i="86" s="1"/>
  <c r="AY188" i="86"/>
  <c r="U41" i="86"/>
  <c r="P41" i="86"/>
  <c r="R17" i="86"/>
  <c r="U17" i="86"/>
  <c r="P17" i="86"/>
  <c r="AX898" i="86"/>
  <c r="BH898" i="86" s="1"/>
  <c r="AY898" i="86"/>
  <c r="BE898" i="86" s="1"/>
  <c r="AX431" i="86"/>
  <c r="BH431" i="86" s="1"/>
  <c r="AY431" i="86"/>
  <c r="BE431" i="86" s="1"/>
  <c r="AX425" i="86"/>
  <c r="BH425" i="86" s="1"/>
  <c r="AY425" i="86"/>
  <c r="AX146" i="86"/>
  <c r="BH146" i="86" s="1"/>
  <c r="AY146" i="86"/>
  <c r="BE146" i="86" s="1"/>
  <c r="AX125" i="86"/>
  <c r="BH125" i="86" s="1"/>
  <c r="AY125" i="86"/>
  <c r="BE125" i="86" s="1"/>
  <c r="BH301" i="86"/>
  <c r="BI301" i="86"/>
  <c r="BH289" i="86"/>
  <c r="BI289" i="86"/>
  <c r="AX144" i="86"/>
  <c r="BH144" i="86" s="1"/>
  <c r="AY144" i="86"/>
  <c r="BE144" i="86" s="1"/>
  <c r="AX127" i="86"/>
  <c r="BH127" i="86" s="1"/>
  <c r="AY127" i="86"/>
  <c r="BE127" i="86" s="1"/>
  <c r="AX73" i="86"/>
  <c r="BH73" i="86" s="1"/>
  <c r="AY73" i="86"/>
  <c r="AX148" i="86"/>
  <c r="BH148" i="86" s="1"/>
  <c r="AY148" i="86"/>
  <c r="BE148" i="86" s="1"/>
  <c r="AX119" i="86"/>
  <c r="BH119" i="86" s="1"/>
  <c r="AY119" i="86"/>
  <c r="BE119" i="86" s="1"/>
  <c r="AX64" i="86"/>
  <c r="BH64" i="86" s="1"/>
  <c r="AY64" i="86"/>
  <c r="BE64" i="86" s="1"/>
  <c r="AX101" i="86"/>
  <c r="BH101" i="86" s="1"/>
  <c r="AY101" i="86"/>
  <c r="BE101" i="86" s="1"/>
  <c r="AN868" i="86"/>
  <c r="AJ868" i="86"/>
  <c r="AM868" i="86"/>
  <c r="AK868" i="86"/>
  <c r="AI868" i="86"/>
  <c r="AH868" i="86"/>
  <c r="AL868" i="86"/>
  <c r="AY987" i="86"/>
  <c r="AX987" i="86"/>
  <c r="BH987" i="86" s="1"/>
  <c r="R1035" i="86"/>
  <c r="AY998" i="86"/>
  <c r="AX998" i="86"/>
  <c r="BH998" i="86" s="1"/>
  <c r="AE987" i="86"/>
  <c r="AY954" i="86"/>
  <c r="AX954" i="86"/>
  <c r="BH954" i="86" s="1"/>
  <c r="AY950" i="86"/>
  <c r="AX950" i="86"/>
  <c r="BH950" i="86" s="1"/>
  <c r="BE986" i="86"/>
  <c r="AF947" i="86"/>
  <c r="AK939" i="86"/>
  <c r="AN939" i="86"/>
  <c r="AJ939" i="86"/>
  <c r="AM939" i="86"/>
  <c r="AI939" i="86"/>
  <c r="AY938" i="86"/>
  <c r="AX938" i="86"/>
  <c r="BH938" i="86" s="1"/>
  <c r="AY929" i="86"/>
  <c r="AX929" i="86"/>
  <c r="BH929" i="86" s="1"/>
  <c r="T955" i="86"/>
  <c r="P955" i="86"/>
  <c r="BA955" i="86" s="1"/>
  <c r="W955" i="86"/>
  <c r="S955" i="86"/>
  <c r="V955" i="86"/>
  <c r="R955" i="86"/>
  <c r="U955" i="86"/>
  <c r="T947" i="86"/>
  <c r="P947" i="86"/>
  <c r="BA947" i="86" s="1"/>
  <c r="V947" i="86"/>
  <c r="R947" i="86"/>
  <c r="U947" i="86"/>
  <c r="S947" i="86"/>
  <c r="W947" i="86"/>
  <c r="AH939" i="86"/>
  <c r="V929" i="86"/>
  <c r="R929" i="86"/>
  <c r="U929" i="86"/>
  <c r="T929" i="86"/>
  <c r="P929" i="86"/>
  <c r="BA929" i="86" s="1"/>
  <c r="W929" i="86"/>
  <c r="S929" i="86"/>
  <c r="BE928" i="86"/>
  <c r="T927" i="86"/>
  <c r="P927" i="86"/>
  <c r="BA927" i="86" s="1"/>
  <c r="W927" i="86"/>
  <c r="S927" i="86"/>
  <c r="V927" i="86"/>
  <c r="U927" i="86"/>
  <c r="R927" i="86"/>
  <c r="AF916" i="86"/>
  <c r="AE912" i="86"/>
  <c r="AE905" i="86"/>
  <c r="AE901" i="86"/>
  <c r="AE897" i="86"/>
  <c r="U906" i="86"/>
  <c r="Q906" i="86"/>
  <c r="P906" i="86"/>
  <c r="S906" i="86" s="1"/>
  <c r="W906" i="86"/>
  <c r="V906" i="86"/>
  <c r="U902" i="86"/>
  <c r="Q902" i="86"/>
  <c r="T902" i="86"/>
  <c r="P902" i="86"/>
  <c r="R902" i="86" s="1"/>
  <c r="W902" i="86"/>
  <c r="V902" i="86"/>
  <c r="W893" i="86"/>
  <c r="T893" i="86"/>
  <c r="V893" i="86"/>
  <c r="Q893" i="86"/>
  <c r="U893" i="86"/>
  <c r="P893" i="86"/>
  <c r="AE871" i="86"/>
  <c r="AF871" i="86"/>
  <c r="AM858" i="86"/>
  <c r="W866" i="86"/>
  <c r="S866" i="86"/>
  <c r="U866" i="86"/>
  <c r="R866" i="86"/>
  <c r="P866" i="86"/>
  <c r="BA866" i="86" s="1"/>
  <c r="V866" i="86"/>
  <c r="T866" i="86"/>
  <c r="BE847" i="86"/>
  <c r="BE872" i="86"/>
  <c r="W868" i="86"/>
  <c r="S868" i="86"/>
  <c r="U868" i="86"/>
  <c r="T868" i="86"/>
  <c r="R868" i="86"/>
  <c r="P868" i="86"/>
  <c r="Q868" i="86" s="1"/>
  <c r="V868" i="86"/>
  <c r="BE859" i="86"/>
  <c r="U854" i="86"/>
  <c r="W854" i="86"/>
  <c r="S854" i="86"/>
  <c r="T854" i="86"/>
  <c r="R854" i="86"/>
  <c r="P854" i="86"/>
  <c r="BA854" i="86" s="1"/>
  <c r="V854" i="86"/>
  <c r="T846" i="86"/>
  <c r="P846" i="86"/>
  <c r="BA846" i="86" s="1"/>
  <c r="W846" i="86"/>
  <c r="S846" i="86"/>
  <c r="V846" i="86"/>
  <c r="R846" i="86"/>
  <c r="U846" i="86"/>
  <c r="BE863" i="86"/>
  <c r="AE814" i="86"/>
  <c r="AE819" i="86"/>
  <c r="BE807" i="86"/>
  <c r="AY795" i="86"/>
  <c r="AX795" i="86"/>
  <c r="BH795" i="86" s="1"/>
  <c r="AE808" i="86"/>
  <c r="AF808" i="86"/>
  <c r="T767" i="86"/>
  <c r="P767" i="86"/>
  <c r="BA767" i="86" s="1"/>
  <c r="W767" i="86"/>
  <c r="V767" i="86"/>
  <c r="U767" i="86"/>
  <c r="Q767" i="86"/>
  <c r="AK550" i="86"/>
  <c r="AJ550" i="86"/>
  <c r="AN550" i="86"/>
  <c r="AI550" i="86"/>
  <c r="AM550" i="86"/>
  <c r="AL550" i="86"/>
  <c r="AH550" i="86"/>
  <c r="AM516" i="86"/>
  <c r="AI516" i="86"/>
  <c r="AK516" i="86"/>
  <c r="AN516" i="86"/>
  <c r="AJ516" i="86"/>
  <c r="AL516" i="86"/>
  <c r="AH516" i="86"/>
  <c r="AK506" i="86"/>
  <c r="AH506" i="86"/>
  <c r="AB1071" i="86"/>
  <c r="BE1045" i="86"/>
  <c r="AY1006" i="86"/>
  <c r="AX1006" i="86"/>
  <c r="BH1006" i="86" s="1"/>
  <c r="W965" i="86"/>
  <c r="S965" i="86"/>
  <c r="V965" i="86"/>
  <c r="R965" i="86"/>
  <c r="P965" i="86"/>
  <c r="BA965" i="86" s="1"/>
  <c r="U965" i="86"/>
  <c r="T965" i="86"/>
  <c r="AY1010" i="86"/>
  <c r="AX1010" i="86"/>
  <c r="BH1010" i="86" s="1"/>
  <c r="AY1004" i="86"/>
  <c r="AX1004" i="86"/>
  <c r="BH1004" i="86" s="1"/>
  <c r="AX995" i="86"/>
  <c r="BH995" i="86" s="1"/>
  <c r="AY995" i="86"/>
  <c r="AE1017" i="86"/>
  <c r="T999" i="86"/>
  <c r="P999" i="86"/>
  <c r="BA999" i="86" s="1"/>
  <c r="U999" i="86"/>
  <c r="W999" i="86"/>
  <c r="Q999" i="86"/>
  <c r="V999" i="86"/>
  <c r="AX985" i="86"/>
  <c r="BH985" i="86" s="1"/>
  <c r="AY985" i="86"/>
  <c r="T995" i="86"/>
  <c r="P995" i="86"/>
  <c r="BA995" i="86" s="1"/>
  <c r="U995" i="86"/>
  <c r="S995" i="86"/>
  <c r="V995" i="86"/>
  <c r="R995" i="86"/>
  <c r="W995" i="86"/>
  <c r="W1032" i="86"/>
  <c r="V1032" i="86"/>
  <c r="Q1032" i="86"/>
  <c r="U1032" i="86"/>
  <c r="P1032" i="86"/>
  <c r="BA1032" i="86" s="1"/>
  <c r="T1032" i="86"/>
  <c r="AE1031" i="86"/>
  <c r="AE1019" i="86"/>
  <c r="AE1034" i="86"/>
  <c r="W1030" i="86"/>
  <c r="S1030" i="86"/>
  <c r="V1030" i="86"/>
  <c r="R1030" i="86"/>
  <c r="U1030" i="86"/>
  <c r="T1030" i="86"/>
  <c r="P1030" i="86"/>
  <c r="BA1030" i="86" s="1"/>
  <c r="Q1054" i="86"/>
  <c r="BA1011" i="86"/>
  <c r="Q1011" i="86"/>
  <c r="T1017" i="86"/>
  <c r="P1017" i="86"/>
  <c r="BA1017" i="86" s="1"/>
  <c r="V1017" i="86"/>
  <c r="S1017" i="86"/>
  <c r="U1017" i="86"/>
  <c r="W1017" i="86"/>
  <c r="R1017" i="86"/>
  <c r="T1015" i="86"/>
  <c r="P1015" i="86"/>
  <c r="BA1015" i="86" s="1"/>
  <c r="V1015" i="86"/>
  <c r="R1015" i="86"/>
  <c r="S1015" i="86"/>
  <c r="W1015" i="86"/>
  <c r="U1015" i="86"/>
  <c r="AY1011" i="86"/>
  <c r="AX1011" i="86"/>
  <c r="BH1011" i="86" s="1"/>
  <c r="T1010" i="86"/>
  <c r="P1010" i="86"/>
  <c r="BA1010" i="86" s="1"/>
  <c r="V1010" i="86"/>
  <c r="R1010" i="86"/>
  <c r="S1010" i="86"/>
  <c r="W1010" i="86"/>
  <c r="U1010" i="86"/>
  <c r="T1004" i="86"/>
  <c r="P1004" i="86"/>
  <c r="BA1004" i="86" s="1"/>
  <c r="W1004" i="86"/>
  <c r="R1004" i="86"/>
  <c r="U1004" i="86"/>
  <c r="S1004" i="86"/>
  <c r="V1004" i="86"/>
  <c r="AY997" i="86"/>
  <c r="AX997" i="86"/>
  <c r="BH997" i="86" s="1"/>
  <c r="W961" i="86"/>
  <c r="V961" i="86"/>
  <c r="Q961" i="86"/>
  <c r="U961" i="86"/>
  <c r="P961" i="86"/>
  <c r="BA961" i="86" s="1"/>
  <c r="T961" i="86"/>
  <c r="AE996" i="86"/>
  <c r="T957" i="86"/>
  <c r="P957" i="86"/>
  <c r="BA957" i="86" s="1"/>
  <c r="W957" i="86"/>
  <c r="S957" i="86"/>
  <c r="V957" i="86"/>
  <c r="R957" i="86"/>
  <c r="U957" i="86"/>
  <c r="W984" i="86"/>
  <c r="S984" i="86"/>
  <c r="V984" i="86"/>
  <c r="R984" i="86"/>
  <c r="U984" i="86"/>
  <c r="T984" i="86"/>
  <c r="P984" i="86"/>
  <c r="BA984" i="86" s="1"/>
  <c r="AE953" i="86"/>
  <c r="T953" i="86"/>
  <c r="P953" i="86"/>
  <c r="BA953" i="86" s="1"/>
  <c r="W953" i="86"/>
  <c r="S953" i="86"/>
  <c r="V953" i="86"/>
  <c r="R953" i="86"/>
  <c r="U953" i="86"/>
  <c r="AE949" i="86"/>
  <c r="AJ924" i="86"/>
  <c r="AL924" i="86"/>
  <c r="AY927" i="86"/>
  <c r="AX927" i="86"/>
  <c r="BH927" i="86" s="1"/>
  <c r="AY925" i="86"/>
  <c r="AX925" i="86"/>
  <c r="BH925" i="86" s="1"/>
  <c r="AY920" i="86"/>
  <c r="AX920" i="86"/>
  <c r="BH920" i="86" s="1"/>
  <c r="AL939" i="86"/>
  <c r="BC903" i="86"/>
  <c r="BE903" i="86"/>
  <c r="AE883" i="86"/>
  <c r="AE889" i="86"/>
  <c r="AE867" i="86"/>
  <c r="AF867" i="86"/>
  <c r="AF863" i="86"/>
  <c r="BE897" i="86"/>
  <c r="AE879" i="86"/>
  <c r="U850" i="86"/>
  <c r="W850" i="86"/>
  <c r="S850" i="86"/>
  <c r="R850" i="86"/>
  <c r="P850" i="86"/>
  <c r="V850" i="86"/>
  <c r="T850" i="86"/>
  <c r="AF841" i="86"/>
  <c r="T837" i="86"/>
  <c r="P837" i="86"/>
  <c r="W837" i="86"/>
  <c r="S837" i="86"/>
  <c r="V837" i="86"/>
  <c r="R837" i="86"/>
  <c r="U837" i="86"/>
  <c r="AF830" i="86"/>
  <c r="BE849" i="86"/>
  <c r="AE846" i="86"/>
  <c r="BE841" i="86"/>
  <c r="BE832" i="86"/>
  <c r="AF814" i="86"/>
  <c r="AE806" i="86"/>
  <c r="AF819" i="86"/>
  <c r="AY793" i="86"/>
  <c r="AX793" i="86"/>
  <c r="BH793" i="86" s="1"/>
  <c r="AE787" i="86"/>
  <c r="AF785" i="86"/>
  <c r="AE785" i="86"/>
  <c r="AE725" i="86"/>
  <c r="AF723" i="86"/>
  <c r="AE723" i="86"/>
  <c r="T718" i="86"/>
  <c r="P718" i="86"/>
  <c r="BA718" i="86" s="1"/>
  <c r="W718" i="86"/>
  <c r="S718" i="86"/>
  <c r="V718" i="86"/>
  <c r="R718" i="86"/>
  <c r="U718" i="86"/>
  <c r="AB1067" i="86"/>
  <c r="T959" i="86"/>
  <c r="P959" i="86"/>
  <c r="BA959" i="86" s="1"/>
  <c r="W959" i="86"/>
  <c r="S959" i="86"/>
  <c r="V959" i="86"/>
  <c r="R959" i="86"/>
  <c r="U959" i="86"/>
  <c r="AY956" i="86"/>
  <c r="AX956" i="86"/>
  <c r="BH956" i="86" s="1"/>
  <c r="AY953" i="86"/>
  <c r="AX953" i="86"/>
  <c r="BH953" i="86" s="1"/>
  <c r="AY947" i="86"/>
  <c r="AX947" i="86"/>
  <c r="BH947" i="86" s="1"/>
  <c r="AY940" i="86"/>
  <c r="AX940" i="86"/>
  <c r="BH940" i="86" s="1"/>
  <c r="AY949" i="86"/>
  <c r="AX949" i="86"/>
  <c r="BH949" i="86" s="1"/>
  <c r="AK935" i="86"/>
  <c r="AN935" i="86"/>
  <c r="AJ935" i="86"/>
  <c r="AM935" i="86"/>
  <c r="AI935" i="86"/>
  <c r="AY934" i="86"/>
  <c r="AX934" i="86"/>
  <c r="BH934" i="86" s="1"/>
  <c r="AY948" i="86"/>
  <c r="AX948" i="86"/>
  <c r="BH948" i="86" s="1"/>
  <c r="AH935" i="86"/>
  <c r="AF925" i="86"/>
  <c r="AE925" i="86"/>
  <c r="AL935" i="86"/>
  <c r="BE882" i="86"/>
  <c r="AE859" i="86"/>
  <c r="AF859" i="86"/>
  <c r="BH897" i="86"/>
  <c r="W876" i="86"/>
  <c r="S876" i="86"/>
  <c r="U876" i="86"/>
  <c r="T876" i="86"/>
  <c r="P876" i="86"/>
  <c r="V876" i="86"/>
  <c r="R876" i="86"/>
  <c r="BB870" i="86"/>
  <c r="BE870" i="86"/>
  <c r="BE854" i="86"/>
  <c r="T839" i="86"/>
  <c r="P839" i="86"/>
  <c r="BA839" i="86" s="1"/>
  <c r="W839" i="86"/>
  <c r="S839" i="86"/>
  <c r="V839" i="86"/>
  <c r="R839" i="86"/>
  <c r="U839" i="86"/>
  <c r="BB877" i="86"/>
  <c r="BE877" i="86"/>
  <c r="BE815" i="86"/>
  <c r="BE824" i="86"/>
  <c r="T783" i="86"/>
  <c r="P783" i="86"/>
  <c r="BA783" i="86" s="1"/>
  <c r="W783" i="86"/>
  <c r="V783" i="86"/>
  <c r="U783" i="86"/>
  <c r="Q783" i="86"/>
  <c r="AF706" i="86"/>
  <c r="AE706" i="86"/>
  <c r="T704" i="86"/>
  <c r="P704" i="86"/>
  <c r="BA704" i="86" s="1"/>
  <c r="W704" i="86"/>
  <c r="S704" i="86"/>
  <c r="V704" i="86"/>
  <c r="R704" i="86"/>
  <c r="U704" i="86"/>
  <c r="AY784" i="86"/>
  <c r="AX784" i="86"/>
  <c r="BH784" i="86" s="1"/>
  <c r="AE766" i="86"/>
  <c r="AI500" i="86"/>
  <c r="AB1070" i="86"/>
  <c r="AB1069" i="86"/>
  <c r="Q1016" i="86"/>
  <c r="AX999" i="86"/>
  <c r="BH999" i="86" s="1"/>
  <c r="AY999" i="86"/>
  <c r="T990" i="86"/>
  <c r="P990" i="86"/>
  <c r="BA990" i="86" s="1"/>
  <c r="U990" i="86"/>
  <c r="S990" i="86"/>
  <c r="W990" i="86"/>
  <c r="V990" i="86"/>
  <c r="R990" i="86"/>
  <c r="W1034" i="86"/>
  <c r="V1034" i="86"/>
  <c r="Q1034" i="86"/>
  <c r="U1034" i="86"/>
  <c r="P1034" i="86"/>
  <c r="BA1034" i="86" s="1"/>
  <c r="T1034" i="86"/>
  <c r="U1033" i="86"/>
  <c r="Q1033" i="86"/>
  <c r="W1033" i="86"/>
  <c r="V1033" i="86"/>
  <c r="P1033" i="86"/>
  <c r="BA1033" i="86" s="1"/>
  <c r="T1033" i="86"/>
  <c r="U1031" i="86"/>
  <c r="T1031" i="86"/>
  <c r="P1031" i="86"/>
  <c r="BA1031" i="86" s="1"/>
  <c r="S1031" i="86"/>
  <c r="R1031" i="86"/>
  <c r="W1031" i="86"/>
  <c r="V1031" i="86"/>
  <c r="T1006" i="86"/>
  <c r="P1006" i="86"/>
  <c r="BA1006" i="86" s="1"/>
  <c r="W1006" i="86"/>
  <c r="R1006" i="86"/>
  <c r="U1006" i="86"/>
  <c r="Q1006" i="86"/>
  <c r="V1006" i="86"/>
  <c r="S1006" i="86"/>
  <c r="AY990" i="86"/>
  <c r="AX990" i="86"/>
  <c r="BH990" i="86" s="1"/>
  <c r="AY994" i="86"/>
  <c r="AX994" i="86"/>
  <c r="BH994" i="86" s="1"/>
  <c r="AE965" i="86"/>
  <c r="AY996" i="86"/>
  <c r="AX996" i="86"/>
  <c r="BH996" i="86" s="1"/>
  <c r="AE986" i="86"/>
  <c r="AF957" i="86"/>
  <c r="V987" i="86"/>
  <c r="R987" i="86"/>
  <c r="W987" i="86"/>
  <c r="U987" i="86"/>
  <c r="P987" i="86"/>
  <c r="BA987" i="86" s="1"/>
  <c r="T987" i="86"/>
  <c r="S987" i="86"/>
  <c r="AY958" i="86"/>
  <c r="AX958" i="86"/>
  <c r="BH958" i="86" s="1"/>
  <c r="T997" i="86"/>
  <c r="P997" i="86"/>
  <c r="BA997" i="86" s="1"/>
  <c r="V997" i="86"/>
  <c r="U997" i="86"/>
  <c r="S997" i="86"/>
  <c r="W997" i="86"/>
  <c r="R997" i="86"/>
  <c r="BE967" i="86"/>
  <c r="AY955" i="86"/>
  <c r="AX955" i="86"/>
  <c r="BH955" i="86" s="1"/>
  <c r="AY936" i="86"/>
  <c r="AX936" i="86"/>
  <c r="BH936" i="86" s="1"/>
  <c r="BH928" i="86"/>
  <c r="AE885" i="86"/>
  <c r="U913" i="86"/>
  <c r="T913" i="86"/>
  <c r="P913" i="86"/>
  <c r="Q913" i="86" s="1"/>
  <c r="W913" i="86"/>
  <c r="S913" i="86"/>
  <c r="R913" i="86"/>
  <c r="V913" i="86"/>
  <c r="AE891" i="86"/>
  <c r="U900" i="86"/>
  <c r="Q900" i="86"/>
  <c r="T900" i="86"/>
  <c r="P900" i="86"/>
  <c r="S900" i="86" s="1"/>
  <c r="W900" i="86"/>
  <c r="V900" i="86"/>
  <c r="AF873" i="86"/>
  <c r="AH858" i="86"/>
  <c r="AE850" i="86"/>
  <c r="AF850" i="86"/>
  <c r="AF895" i="86"/>
  <c r="AF887" i="86"/>
  <c r="U867" i="86"/>
  <c r="W867" i="86"/>
  <c r="S867" i="86"/>
  <c r="R867" i="86"/>
  <c r="P867" i="86"/>
  <c r="V867" i="86"/>
  <c r="T867" i="86"/>
  <c r="BE848" i="86"/>
  <c r="T841" i="86"/>
  <c r="P841" i="86"/>
  <c r="BA841" i="86" s="1"/>
  <c r="W841" i="86"/>
  <c r="V841" i="86"/>
  <c r="U841" i="86"/>
  <c r="Q841" i="86"/>
  <c r="AF837" i="86"/>
  <c r="T832" i="86"/>
  <c r="P832" i="86"/>
  <c r="BA832" i="86" s="1"/>
  <c r="W832" i="86"/>
  <c r="S832" i="86"/>
  <c r="V832" i="86"/>
  <c r="R832" i="86"/>
  <c r="U832" i="86"/>
  <c r="T830" i="86"/>
  <c r="P830" i="86"/>
  <c r="Q830" i="86" s="1"/>
  <c r="W830" i="86"/>
  <c r="S830" i="86"/>
  <c r="U830" i="86"/>
  <c r="V830" i="86"/>
  <c r="R830" i="86"/>
  <c r="BE891" i="86"/>
  <c r="AE821" i="86"/>
  <c r="AF821" i="86"/>
  <c r="T821" i="86"/>
  <c r="P821" i="86"/>
  <c r="BA821" i="86" s="1"/>
  <c r="W821" i="86"/>
  <c r="S821" i="86"/>
  <c r="R821" i="86"/>
  <c r="V821" i="86"/>
  <c r="U821" i="86"/>
  <c r="T810" i="86"/>
  <c r="W810" i="86"/>
  <c r="U810" i="86"/>
  <c r="Q810" i="86"/>
  <c r="V810" i="86"/>
  <c r="P810" i="86"/>
  <c r="BA810" i="86" s="1"/>
  <c r="BE839" i="86"/>
  <c r="BE837" i="86"/>
  <c r="AY825" i="86"/>
  <c r="AX825" i="86"/>
  <c r="BH825" i="86" s="1"/>
  <c r="W808" i="86"/>
  <c r="U808" i="86"/>
  <c r="P808" i="86"/>
  <c r="BA808" i="86" s="1"/>
  <c r="V808" i="86"/>
  <c r="Q808" i="86"/>
  <c r="T808" i="86"/>
  <c r="AE771" i="86"/>
  <c r="AF769" i="86"/>
  <c r="AE769" i="86"/>
  <c r="AE779" i="86"/>
  <c r="AB1068" i="86"/>
  <c r="AY808" i="86"/>
  <c r="AX808" i="86"/>
  <c r="BH808" i="86" s="1"/>
  <c r="AE799" i="86"/>
  <c r="T785" i="86"/>
  <c r="P785" i="86"/>
  <c r="BA785" i="86" s="1"/>
  <c r="W785" i="86"/>
  <c r="V785" i="86"/>
  <c r="U785" i="86"/>
  <c r="Q785" i="86"/>
  <c r="T769" i="86"/>
  <c r="P769" i="86"/>
  <c r="BA769" i="86" s="1"/>
  <c r="W769" i="86"/>
  <c r="V769" i="86"/>
  <c r="U769" i="86"/>
  <c r="Q769" i="86"/>
  <c r="T723" i="86"/>
  <c r="P723" i="86"/>
  <c r="BA723" i="86" s="1"/>
  <c r="W723" i="86"/>
  <c r="S723" i="86"/>
  <c r="V723" i="86"/>
  <c r="R723" i="86"/>
  <c r="U723" i="86"/>
  <c r="T706" i="86"/>
  <c r="P706" i="86"/>
  <c r="BA706" i="86" s="1"/>
  <c r="W706" i="86"/>
  <c r="S706" i="86"/>
  <c r="V706" i="86"/>
  <c r="R706" i="86"/>
  <c r="U706" i="86"/>
  <c r="BH688" i="86"/>
  <c r="V793" i="86"/>
  <c r="T793" i="86"/>
  <c r="P793" i="86"/>
  <c r="BA793" i="86" s="1"/>
  <c r="W793" i="86"/>
  <c r="U793" i="86"/>
  <c r="Q793" i="86"/>
  <c r="AY786" i="86"/>
  <c r="AX786" i="86"/>
  <c r="BH786" i="86" s="1"/>
  <c r="AY770" i="86"/>
  <c r="AX770" i="86"/>
  <c r="BH770" i="86" s="1"/>
  <c r="AY724" i="86"/>
  <c r="AX724" i="86"/>
  <c r="BH724" i="86" s="1"/>
  <c r="AY707" i="86"/>
  <c r="AX707" i="86"/>
  <c r="BH707" i="86" s="1"/>
  <c r="AY698" i="86"/>
  <c r="AX698" i="86"/>
  <c r="BH698" i="86" s="1"/>
  <c r="AY696" i="86"/>
  <c r="AX696" i="86"/>
  <c r="BH696" i="86" s="1"/>
  <c r="AY694" i="86"/>
  <c r="AX694" i="86"/>
  <c r="BH694" i="86" s="1"/>
  <c r="AY692" i="86"/>
  <c r="AX692" i="86"/>
  <c r="BH692" i="86" s="1"/>
  <c r="U809" i="86"/>
  <c r="Q809" i="86"/>
  <c r="T809" i="86"/>
  <c r="W809" i="86"/>
  <c r="V809" i="86"/>
  <c r="P809" i="86"/>
  <c r="BA809" i="86" s="1"/>
  <c r="W658" i="86"/>
  <c r="V658" i="86"/>
  <c r="Q658" i="86"/>
  <c r="U658" i="86"/>
  <c r="P658" i="86"/>
  <c r="W654" i="86"/>
  <c r="V654" i="86"/>
  <c r="Q654" i="86"/>
  <c r="U654" i="86"/>
  <c r="P654" i="86"/>
  <c r="T697" i="86"/>
  <c r="P697" i="86"/>
  <c r="BA697" i="86" s="1"/>
  <c r="W697" i="86"/>
  <c r="V697" i="86"/>
  <c r="U697" i="86"/>
  <c r="Q697" i="86"/>
  <c r="AY685" i="86"/>
  <c r="AX685" i="86"/>
  <c r="BH685" i="86" s="1"/>
  <c r="P672" i="86"/>
  <c r="W672" i="86"/>
  <c r="V672" i="86"/>
  <c r="U672" i="86"/>
  <c r="Q672" i="86"/>
  <c r="P670" i="86"/>
  <c r="W670" i="86"/>
  <c r="V670" i="86"/>
  <c r="U670" i="86"/>
  <c r="Q670" i="86"/>
  <c r="P668" i="86"/>
  <c r="W668" i="86"/>
  <c r="V668" i="86"/>
  <c r="U668" i="86"/>
  <c r="Q668" i="86"/>
  <c r="AE695" i="86"/>
  <c r="AE687" i="86"/>
  <c r="W656" i="86"/>
  <c r="V656" i="86"/>
  <c r="Q656" i="86"/>
  <c r="P656" i="86"/>
  <c r="T699" i="86"/>
  <c r="P699" i="86"/>
  <c r="BA699" i="86" s="1"/>
  <c r="W699" i="86"/>
  <c r="V699" i="86"/>
  <c r="U699" i="86"/>
  <c r="Q699" i="86"/>
  <c r="AY693" i="86"/>
  <c r="AX693" i="86"/>
  <c r="BH693" i="86" s="1"/>
  <c r="AE689" i="86"/>
  <c r="T657" i="86"/>
  <c r="AY595" i="86"/>
  <c r="AX595" i="86"/>
  <c r="BH595" i="86" s="1"/>
  <c r="AY581" i="86"/>
  <c r="AX581" i="86"/>
  <c r="BH581" i="86" s="1"/>
  <c r="AY569" i="86"/>
  <c r="AX569" i="86"/>
  <c r="BH569" i="86" s="1"/>
  <c r="AY555" i="86"/>
  <c r="AX555" i="86"/>
  <c r="BH555" i="86" s="1"/>
  <c r="AY547" i="86"/>
  <c r="AX547" i="86"/>
  <c r="BH547" i="86" s="1"/>
  <c r="AE611" i="86"/>
  <c r="AE601" i="86"/>
  <c r="AF599" i="86"/>
  <c r="W595" i="86"/>
  <c r="S595" i="86"/>
  <c r="R595" i="86"/>
  <c r="V595" i="86"/>
  <c r="U595" i="86"/>
  <c r="P595" i="86"/>
  <c r="BA595" i="86" s="1"/>
  <c r="T595" i="86"/>
  <c r="BE584" i="86"/>
  <c r="AF551" i="86"/>
  <c r="W547" i="86"/>
  <c r="V547" i="86"/>
  <c r="Q547" i="86"/>
  <c r="U547" i="86"/>
  <c r="P547" i="86"/>
  <c r="BA547" i="86" s="1"/>
  <c r="T547" i="86"/>
  <c r="AF587" i="86"/>
  <c r="W579" i="86"/>
  <c r="S579" i="86"/>
  <c r="T579" i="86"/>
  <c r="R579" i="86"/>
  <c r="V579" i="86"/>
  <c r="U579" i="86"/>
  <c r="P579" i="86"/>
  <c r="BA579" i="86" s="1"/>
  <c r="U556" i="86"/>
  <c r="Q556" i="86"/>
  <c r="W556" i="86"/>
  <c r="V556" i="86"/>
  <c r="P556" i="86"/>
  <c r="BA556" i="86" s="1"/>
  <c r="AF595" i="86"/>
  <c r="Q580" i="86"/>
  <c r="AF569" i="86"/>
  <c r="AF547" i="86"/>
  <c r="AE472" i="86"/>
  <c r="AF450" i="86"/>
  <c r="W460" i="86"/>
  <c r="V460" i="86"/>
  <c r="Q460" i="86"/>
  <c r="U460" i="86"/>
  <c r="P460" i="86"/>
  <c r="S460" i="86" s="1"/>
  <c r="T460" i="86"/>
  <c r="AF456" i="86"/>
  <c r="BA423" i="86"/>
  <c r="R423" i="86"/>
  <c r="W422" i="86"/>
  <c r="V422" i="86"/>
  <c r="Q422" i="86"/>
  <c r="U422" i="86"/>
  <c r="P422" i="86"/>
  <c r="BA422" i="86" s="1"/>
  <c r="T422" i="86"/>
  <c r="AY483" i="86"/>
  <c r="AX483" i="86"/>
  <c r="BH483" i="86" s="1"/>
  <c r="AY477" i="86"/>
  <c r="AX477" i="86"/>
  <c r="BH477" i="86" s="1"/>
  <c r="W450" i="86"/>
  <c r="S450" i="86"/>
  <c r="T450" i="86"/>
  <c r="R450" i="86"/>
  <c r="V450" i="86"/>
  <c r="U450" i="86"/>
  <c r="P450" i="86"/>
  <c r="BA450" i="86" s="1"/>
  <c r="W464" i="86"/>
  <c r="U464" i="86"/>
  <c r="P464" i="86"/>
  <c r="T464" i="86"/>
  <c r="V464" i="86"/>
  <c r="Q464" i="86"/>
  <c r="W456" i="86"/>
  <c r="U456" i="86"/>
  <c r="P456" i="86"/>
  <c r="S456" i="86" s="1"/>
  <c r="T456" i="86"/>
  <c r="V456" i="86"/>
  <c r="Q456" i="86"/>
  <c r="BE449" i="86"/>
  <c r="W448" i="86"/>
  <c r="U448" i="86"/>
  <c r="P448" i="86"/>
  <c r="S448" i="86" s="1"/>
  <c r="T448" i="86"/>
  <c r="V448" i="86"/>
  <c r="Q448" i="86"/>
  <c r="W440" i="86"/>
  <c r="S440" i="86"/>
  <c r="U440" i="86"/>
  <c r="P440" i="86"/>
  <c r="Q440" i="86" s="1"/>
  <c r="T440" i="86"/>
  <c r="R440" i="86"/>
  <c r="V440" i="86"/>
  <c r="W418" i="86"/>
  <c r="T418" i="86"/>
  <c r="V418" i="86"/>
  <c r="Q418" i="86"/>
  <c r="P418" i="86"/>
  <c r="R418" i="86" s="1"/>
  <c r="U418" i="86"/>
  <c r="AY413" i="86"/>
  <c r="AX413" i="86"/>
  <c r="BH413" i="86" s="1"/>
  <c r="AE399" i="86"/>
  <c r="AY393" i="86"/>
  <c r="AX393" i="86"/>
  <c r="BH393" i="86" s="1"/>
  <c r="AY352" i="86"/>
  <c r="AX352" i="86"/>
  <c r="BH352" i="86" s="1"/>
  <c r="AY346" i="86"/>
  <c r="AX346" i="86"/>
  <c r="BH346" i="86" s="1"/>
  <c r="T413" i="86"/>
  <c r="P413" i="86"/>
  <c r="BA413" i="86" s="1"/>
  <c r="W413" i="86"/>
  <c r="V413" i="86"/>
  <c r="U413" i="86"/>
  <c r="Q413" i="86"/>
  <c r="T405" i="86"/>
  <c r="P405" i="86"/>
  <c r="BA405" i="86" s="1"/>
  <c r="W405" i="86"/>
  <c r="S405" i="86"/>
  <c r="V405" i="86"/>
  <c r="R405" i="86"/>
  <c r="U405" i="86"/>
  <c r="T393" i="86"/>
  <c r="P393" i="86"/>
  <c r="BA393" i="86" s="1"/>
  <c r="W393" i="86"/>
  <c r="S393" i="86"/>
  <c r="V393" i="86"/>
  <c r="R393" i="86"/>
  <c r="U393" i="86"/>
  <c r="T385" i="86"/>
  <c r="P385" i="86"/>
  <c r="BA385" i="86" s="1"/>
  <c r="V385" i="86"/>
  <c r="R385" i="86"/>
  <c r="W385" i="86"/>
  <c r="U385" i="86"/>
  <c r="S385" i="86"/>
  <c r="AY384" i="86"/>
  <c r="AX384" i="86"/>
  <c r="BH384" i="86" s="1"/>
  <c r="T373" i="86"/>
  <c r="P373" i="86"/>
  <c r="BA373" i="86" s="1"/>
  <c r="V373" i="86"/>
  <c r="R373" i="86"/>
  <c r="W373" i="86"/>
  <c r="U373" i="86"/>
  <c r="S373" i="86"/>
  <c r="AY372" i="86"/>
  <c r="AX372" i="86"/>
  <c r="BH372" i="86" s="1"/>
  <c r="T359" i="86"/>
  <c r="P359" i="86"/>
  <c r="BA359" i="86" s="1"/>
  <c r="V359" i="86"/>
  <c r="R359" i="86"/>
  <c r="W359" i="86"/>
  <c r="U359" i="86"/>
  <c r="S359" i="86"/>
  <c r="AY356" i="86"/>
  <c r="AX356" i="86"/>
  <c r="BH356" i="86" s="1"/>
  <c r="AX349" i="86"/>
  <c r="BH349" i="86" s="1"/>
  <c r="AY349" i="86"/>
  <c r="S467" i="86"/>
  <c r="AF430" i="86"/>
  <c r="U421" i="86"/>
  <c r="Q421" i="86"/>
  <c r="W421" i="86"/>
  <c r="V421" i="86"/>
  <c r="P421" i="86"/>
  <c r="R421" i="86" s="1"/>
  <c r="T421" i="86"/>
  <c r="AY420" i="86"/>
  <c r="AX420" i="86"/>
  <c r="BH420" i="86" s="1"/>
  <c r="AE415" i="86"/>
  <c r="AY411" i="86"/>
  <c r="AX411" i="86"/>
  <c r="BH411" i="86" s="1"/>
  <c r="AE395" i="86"/>
  <c r="BE267" i="86"/>
  <c r="BE472" i="86"/>
  <c r="BH468" i="86"/>
  <c r="T403" i="86"/>
  <c r="P403" i="86"/>
  <c r="BA403" i="86" s="1"/>
  <c r="W403" i="86"/>
  <c r="S403" i="86"/>
  <c r="V403" i="86"/>
  <c r="R403" i="86"/>
  <c r="U403" i="86"/>
  <c r="AY385" i="86"/>
  <c r="AX385" i="86"/>
  <c r="BH385" i="86" s="1"/>
  <c r="AY373" i="86"/>
  <c r="AX373" i="86"/>
  <c r="BH373" i="86" s="1"/>
  <c r="AY359" i="86"/>
  <c r="AX359" i="86"/>
  <c r="BH359" i="86" s="1"/>
  <c r="AE352" i="86"/>
  <c r="AF346" i="86"/>
  <c r="V331" i="86"/>
  <c r="R331" i="86"/>
  <c r="U331" i="86"/>
  <c r="T331" i="86"/>
  <c r="P331" i="86"/>
  <c r="Q331" i="86" s="1"/>
  <c r="W331" i="86"/>
  <c r="S331" i="86"/>
  <c r="U240" i="86"/>
  <c r="Q240" i="86"/>
  <c r="W240" i="86"/>
  <c r="P240" i="86"/>
  <c r="S240" i="86" s="1"/>
  <c r="V240" i="86"/>
  <c r="T240" i="86"/>
  <c r="U230" i="86"/>
  <c r="Q230" i="86"/>
  <c r="W230" i="86"/>
  <c r="P230" i="86"/>
  <c r="S230" i="86" s="1"/>
  <c r="V230" i="86"/>
  <c r="T230" i="86"/>
  <c r="W187" i="86"/>
  <c r="V187" i="86"/>
  <c r="Q187" i="86"/>
  <c r="U187" i="86"/>
  <c r="P187" i="86"/>
  <c r="BA187" i="86" s="1"/>
  <c r="T187" i="86"/>
  <c r="AF181" i="86"/>
  <c r="BE246" i="86"/>
  <c r="U242" i="86"/>
  <c r="Q242" i="86"/>
  <c r="W242" i="86"/>
  <c r="T242" i="86"/>
  <c r="P242" i="86"/>
  <c r="S242" i="86" s="1"/>
  <c r="V242" i="86"/>
  <c r="W231" i="86"/>
  <c r="U231" i="86"/>
  <c r="Q231" i="86"/>
  <c r="T231" i="86"/>
  <c r="P231" i="86"/>
  <c r="V231" i="86"/>
  <c r="BE226" i="86"/>
  <c r="AF177" i="86"/>
  <c r="AE163" i="86"/>
  <c r="R247" i="86"/>
  <c r="U110" i="86"/>
  <c r="T110" i="86"/>
  <c r="P110" i="86"/>
  <c r="Q110" i="86" s="1"/>
  <c r="W110" i="86"/>
  <c r="S110" i="86"/>
  <c r="V110" i="86"/>
  <c r="R110" i="86"/>
  <c r="W109" i="86"/>
  <c r="S109" i="86"/>
  <c r="V109" i="86"/>
  <c r="R109" i="86"/>
  <c r="P109" i="86"/>
  <c r="BA109" i="86" s="1"/>
  <c r="U109" i="86"/>
  <c r="T109" i="86"/>
  <c r="AY93" i="86"/>
  <c r="AX93" i="86"/>
  <c r="BH93" i="86" s="1"/>
  <c r="W81" i="86"/>
  <c r="S81" i="86"/>
  <c r="V81" i="86"/>
  <c r="R81" i="86"/>
  <c r="P81" i="86"/>
  <c r="BA81" i="86" s="1"/>
  <c r="U81" i="86"/>
  <c r="T81" i="86"/>
  <c r="AY67" i="86"/>
  <c r="AX67" i="86"/>
  <c r="BH67" i="86" s="1"/>
  <c r="W47" i="86"/>
  <c r="V47" i="86"/>
  <c r="Q47" i="86"/>
  <c r="U47" i="86"/>
  <c r="P47" i="86"/>
  <c r="BA47" i="86" s="1"/>
  <c r="T47" i="86"/>
  <c r="AF41" i="86"/>
  <c r="AF55" i="86"/>
  <c r="AF49" i="86"/>
  <c r="W45" i="86"/>
  <c r="S45" i="86"/>
  <c r="R45" i="86"/>
  <c r="T45" i="86"/>
  <c r="V45" i="86"/>
  <c r="P45" i="86"/>
  <c r="BA45" i="86" s="1"/>
  <c r="U45" i="86"/>
  <c r="AF13" i="86"/>
  <c r="BE57" i="86"/>
  <c r="Q176" i="86"/>
  <c r="BE152" i="86"/>
  <c r="U144" i="86"/>
  <c r="T144" i="86"/>
  <c r="P144" i="86"/>
  <c r="Q144" i="86" s="1"/>
  <c r="W144" i="86"/>
  <c r="S144" i="86"/>
  <c r="V144" i="86"/>
  <c r="R144" i="86"/>
  <c r="AE102" i="86"/>
  <c r="U101" i="86"/>
  <c r="T101" i="86"/>
  <c r="P101" i="86"/>
  <c r="Q101" i="86" s="1"/>
  <c r="S101" i="86"/>
  <c r="V101" i="86"/>
  <c r="R101" i="86"/>
  <c r="W101" i="86"/>
  <c r="S51" i="86"/>
  <c r="AE59" i="86"/>
  <c r="BE13" i="86"/>
  <c r="AE927" i="86"/>
  <c r="BE926" i="86"/>
  <c r="T925" i="86"/>
  <c r="P925" i="86"/>
  <c r="BA925" i="86" s="1"/>
  <c r="W925" i="86"/>
  <c r="R925" i="86"/>
  <c r="V925" i="86"/>
  <c r="U925" i="86"/>
  <c r="S925" i="86"/>
  <c r="AY916" i="86"/>
  <c r="AX916" i="86"/>
  <c r="BH916" i="86" s="1"/>
  <c r="AY914" i="86"/>
  <c r="AX914" i="86"/>
  <c r="BH914" i="86" s="1"/>
  <c r="U898" i="86"/>
  <c r="Q898" i="86"/>
  <c r="T898" i="86"/>
  <c r="P898" i="86"/>
  <c r="W898" i="86"/>
  <c r="V898" i="86"/>
  <c r="T920" i="86"/>
  <c r="P920" i="86"/>
  <c r="BA920" i="86" s="1"/>
  <c r="W920" i="86"/>
  <c r="R920" i="86"/>
  <c r="V920" i="86"/>
  <c r="U920" i="86"/>
  <c r="S920" i="86"/>
  <c r="BC899" i="86"/>
  <c r="BE899" i="86"/>
  <c r="U911" i="86"/>
  <c r="T911" i="86"/>
  <c r="P911" i="86"/>
  <c r="Q911" i="86" s="1"/>
  <c r="W911" i="86"/>
  <c r="S911" i="86"/>
  <c r="V911" i="86"/>
  <c r="R911" i="86"/>
  <c r="U904" i="86"/>
  <c r="Q904" i="86"/>
  <c r="P904" i="86"/>
  <c r="S904" i="86" s="1"/>
  <c r="W904" i="86"/>
  <c r="V904" i="86"/>
  <c r="W885" i="86"/>
  <c r="T885" i="86"/>
  <c r="V885" i="86"/>
  <c r="Q885" i="86"/>
  <c r="U885" i="86"/>
  <c r="P885" i="86"/>
  <c r="S885" i="86" s="1"/>
  <c r="AE877" i="86"/>
  <c r="W891" i="86"/>
  <c r="U891" i="86"/>
  <c r="P891" i="86"/>
  <c r="BA891" i="86" s="1"/>
  <c r="T891" i="86"/>
  <c r="V891" i="86"/>
  <c r="Q891" i="86"/>
  <c r="W883" i="86"/>
  <c r="U883" i="86"/>
  <c r="P883" i="86"/>
  <c r="BA883" i="86" s="1"/>
  <c r="T883" i="86"/>
  <c r="V883" i="86"/>
  <c r="Q883" i="86"/>
  <c r="AY879" i="86"/>
  <c r="AX879" i="86"/>
  <c r="BH879" i="86" s="1"/>
  <c r="BE883" i="86"/>
  <c r="BB871" i="86"/>
  <c r="BE871" i="86"/>
  <c r="U869" i="86"/>
  <c r="Q869" i="86"/>
  <c r="W869" i="86"/>
  <c r="T869" i="86"/>
  <c r="P869" i="86"/>
  <c r="BA869" i="86" s="1"/>
  <c r="V869" i="86"/>
  <c r="BE862" i="86"/>
  <c r="W851" i="86"/>
  <c r="S851" i="86"/>
  <c r="U851" i="86"/>
  <c r="T851" i="86"/>
  <c r="R851" i="86"/>
  <c r="P851" i="86"/>
  <c r="Q851" i="86" s="1"/>
  <c r="V851" i="86"/>
  <c r="AE832" i="86"/>
  <c r="AX823" i="86"/>
  <c r="BH823" i="86" s="1"/>
  <c r="AY823" i="86"/>
  <c r="BE822" i="86"/>
  <c r="AY814" i="86"/>
  <c r="AX814" i="86"/>
  <c r="BH814" i="86" s="1"/>
  <c r="T825" i="86"/>
  <c r="P825" i="86"/>
  <c r="W825" i="86"/>
  <c r="Q825" i="86"/>
  <c r="V825" i="86"/>
  <c r="U825" i="86"/>
  <c r="AX819" i="86"/>
  <c r="BH819" i="86" s="1"/>
  <c r="AY819" i="86"/>
  <c r="AX787" i="86"/>
  <c r="BH787" i="86" s="1"/>
  <c r="AY787" i="86"/>
  <c r="T787" i="86"/>
  <c r="P787" i="86"/>
  <c r="BA787" i="86" s="1"/>
  <c r="W787" i="86"/>
  <c r="V787" i="86"/>
  <c r="U787" i="86"/>
  <c r="Q787" i="86"/>
  <c r="T771" i="86"/>
  <c r="P771" i="86"/>
  <c r="BA771" i="86" s="1"/>
  <c r="W771" i="86"/>
  <c r="V771" i="86"/>
  <c r="U771" i="86"/>
  <c r="Q771" i="86"/>
  <c r="T725" i="86"/>
  <c r="P725" i="86"/>
  <c r="BA725" i="86" s="1"/>
  <c r="W725" i="86"/>
  <c r="S725" i="86"/>
  <c r="V725" i="86"/>
  <c r="R725" i="86"/>
  <c r="U725" i="86"/>
  <c r="T708" i="86"/>
  <c r="P708" i="86"/>
  <c r="BA708" i="86" s="1"/>
  <c r="W708" i="86"/>
  <c r="V708" i="86"/>
  <c r="U708" i="86"/>
  <c r="Q708" i="86"/>
  <c r="AY772" i="86"/>
  <c r="AX772" i="86"/>
  <c r="BH772" i="86" s="1"/>
  <c r="AY729" i="86"/>
  <c r="AX729" i="86"/>
  <c r="BH729" i="86" s="1"/>
  <c r="AY712" i="86"/>
  <c r="AX712" i="86"/>
  <c r="BH712" i="86" s="1"/>
  <c r="BE792" i="86"/>
  <c r="AE697" i="86"/>
  <c r="T693" i="86"/>
  <c r="P693" i="86"/>
  <c r="BA693" i="86" s="1"/>
  <c r="W693" i="86"/>
  <c r="V693" i="86"/>
  <c r="U693" i="86"/>
  <c r="Q693" i="86"/>
  <c r="AE691" i="86"/>
  <c r="T689" i="86"/>
  <c r="P689" i="86"/>
  <c r="BA689" i="86" s="1"/>
  <c r="W689" i="86"/>
  <c r="S689" i="86"/>
  <c r="V689" i="86"/>
  <c r="R689" i="86"/>
  <c r="U689" i="86"/>
  <c r="S657" i="86"/>
  <c r="AN566" i="86"/>
  <c r="AI566" i="86"/>
  <c r="AM566" i="86"/>
  <c r="AK566" i="86"/>
  <c r="AJ566" i="86"/>
  <c r="AE699" i="86"/>
  <c r="AY695" i="86"/>
  <c r="AX695" i="86"/>
  <c r="BH695" i="86" s="1"/>
  <c r="AY687" i="86"/>
  <c r="AX687" i="86"/>
  <c r="BH687" i="86" s="1"/>
  <c r="P666" i="86"/>
  <c r="W666" i="86"/>
  <c r="V666" i="86"/>
  <c r="U666" i="86"/>
  <c r="Q666" i="86"/>
  <c r="W660" i="86"/>
  <c r="V660" i="86"/>
  <c r="Q660" i="86"/>
  <c r="U660" i="86"/>
  <c r="P660" i="86"/>
  <c r="T618" i="86"/>
  <c r="AY689" i="86"/>
  <c r="AX689" i="86"/>
  <c r="BH689" i="86" s="1"/>
  <c r="N56" i="17"/>
  <c r="R56" i="17" s="1"/>
  <c r="W53" i="17" s="1"/>
  <c r="W581" i="86"/>
  <c r="S581" i="86"/>
  <c r="R581" i="86"/>
  <c r="V581" i="86"/>
  <c r="U581" i="86"/>
  <c r="P581" i="86"/>
  <c r="BA581" i="86" s="1"/>
  <c r="T581" i="86"/>
  <c r="U596" i="86"/>
  <c r="W596" i="86"/>
  <c r="R596" i="86"/>
  <c r="V596" i="86"/>
  <c r="P596" i="86"/>
  <c r="BA596" i="86" s="1"/>
  <c r="T596" i="86"/>
  <c r="S596" i="86"/>
  <c r="BB591" i="86"/>
  <c r="W565" i="86"/>
  <c r="S565" i="86"/>
  <c r="T565" i="86"/>
  <c r="R565" i="86"/>
  <c r="V565" i="86"/>
  <c r="U565" i="86"/>
  <c r="P565" i="86"/>
  <c r="BA565" i="86" s="1"/>
  <c r="U548" i="86"/>
  <c r="Q548" i="86"/>
  <c r="W548" i="86"/>
  <c r="V548" i="86"/>
  <c r="P548" i="86"/>
  <c r="BA548" i="86" s="1"/>
  <c r="T548" i="86"/>
  <c r="AE615" i="86"/>
  <c r="AE607" i="86"/>
  <c r="S551" i="86"/>
  <c r="R610" i="86"/>
  <c r="S501" i="86"/>
  <c r="AE485" i="86"/>
  <c r="AE481" i="86"/>
  <c r="W432" i="86"/>
  <c r="V432" i="86"/>
  <c r="Q432" i="86"/>
  <c r="U432" i="86"/>
  <c r="P432" i="86"/>
  <c r="T432" i="86"/>
  <c r="S499" i="86"/>
  <c r="W458" i="86"/>
  <c r="T458" i="86"/>
  <c r="V458" i="86"/>
  <c r="Q458" i="86"/>
  <c r="U458" i="86"/>
  <c r="P458" i="86"/>
  <c r="BA458" i="86" s="1"/>
  <c r="AF454" i="86"/>
  <c r="W420" i="86"/>
  <c r="V420" i="86"/>
  <c r="Q420" i="86"/>
  <c r="U420" i="86"/>
  <c r="P420" i="86"/>
  <c r="BA420" i="86" s="1"/>
  <c r="T420" i="86"/>
  <c r="BE593" i="86"/>
  <c r="BE497" i="86"/>
  <c r="AY414" i="86"/>
  <c r="AX414" i="86"/>
  <c r="BH414" i="86" s="1"/>
  <c r="AY412" i="86"/>
  <c r="AX412" i="86"/>
  <c r="BH412" i="86" s="1"/>
  <c r="AY410" i="86"/>
  <c r="AX410" i="86"/>
  <c r="BH410" i="86" s="1"/>
  <c r="AY408" i="86"/>
  <c r="AX408" i="86"/>
  <c r="BH408" i="86" s="1"/>
  <c r="AY406" i="86"/>
  <c r="AX406" i="86"/>
  <c r="BH406" i="86" s="1"/>
  <c r="AY404" i="86"/>
  <c r="AX404" i="86"/>
  <c r="BH404" i="86" s="1"/>
  <c r="AY400" i="86"/>
  <c r="AX400" i="86"/>
  <c r="BH400" i="86" s="1"/>
  <c r="AY396" i="86"/>
  <c r="AX396" i="86"/>
  <c r="BH396" i="86" s="1"/>
  <c r="AY394" i="86"/>
  <c r="AX394" i="86"/>
  <c r="BH394" i="86" s="1"/>
  <c r="AY390" i="86"/>
  <c r="AX390" i="86"/>
  <c r="BH390" i="86" s="1"/>
  <c r="BE442" i="86"/>
  <c r="AE405" i="86"/>
  <c r="AY399" i="86"/>
  <c r="AX399" i="86"/>
  <c r="BH399" i="86" s="1"/>
  <c r="AF379" i="86"/>
  <c r="AF365" i="86"/>
  <c r="T387" i="86"/>
  <c r="P387" i="86"/>
  <c r="BA387" i="86" s="1"/>
  <c r="V387" i="86"/>
  <c r="R387" i="86"/>
  <c r="W387" i="86"/>
  <c r="U387" i="86"/>
  <c r="S387" i="86"/>
  <c r="AY386" i="86"/>
  <c r="AX386" i="86"/>
  <c r="BH386" i="86" s="1"/>
  <c r="T375" i="86"/>
  <c r="P375" i="86"/>
  <c r="BA375" i="86" s="1"/>
  <c r="V375" i="86"/>
  <c r="Q375" i="86"/>
  <c r="W375" i="86"/>
  <c r="U375" i="86"/>
  <c r="AY374" i="86"/>
  <c r="AX374" i="86"/>
  <c r="BH374" i="86" s="1"/>
  <c r="T363" i="86"/>
  <c r="P363" i="86"/>
  <c r="BA363" i="86" s="1"/>
  <c r="V363" i="86"/>
  <c r="R363" i="86"/>
  <c r="W363" i="86"/>
  <c r="U363" i="86"/>
  <c r="S363" i="86"/>
  <c r="AY360" i="86"/>
  <c r="AX360" i="86"/>
  <c r="BH360" i="86" s="1"/>
  <c r="T349" i="86"/>
  <c r="P349" i="86"/>
  <c r="BA349" i="86" s="1"/>
  <c r="V349" i="86"/>
  <c r="U349" i="86"/>
  <c r="S349" i="86"/>
  <c r="W349" i="86"/>
  <c r="R349" i="86"/>
  <c r="AF326" i="86"/>
  <c r="AF312" i="86"/>
  <c r="AY415" i="86"/>
  <c r="AX415" i="86"/>
  <c r="BH415" i="86" s="1"/>
  <c r="AE403" i="86"/>
  <c r="AY395" i="86"/>
  <c r="AX395" i="86"/>
  <c r="BH395" i="86" s="1"/>
  <c r="BE416" i="86"/>
  <c r="T407" i="86"/>
  <c r="P407" i="86"/>
  <c r="BA407" i="86" s="1"/>
  <c r="W407" i="86"/>
  <c r="V407" i="86"/>
  <c r="U407" i="86"/>
  <c r="Q407" i="86"/>
  <c r="AY387" i="86"/>
  <c r="AX387" i="86"/>
  <c r="BH387" i="86" s="1"/>
  <c r="AY375" i="86"/>
  <c r="AX375" i="86"/>
  <c r="BH375" i="86" s="1"/>
  <c r="AY363" i="86"/>
  <c r="AX363" i="86"/>
  <c r="BH363" i="86" s="1"/>
  <c r="AE248" i="86"/>
  <c r="AE242" i="86"/>
  <c r="AE238" i="86"/>
  <c r="AE234" i="86"/>
  <c r="AE228" i="86"/>
  <c r="AE215" i="86"/>
  <c r="AE211" i="86"/>
  <c r="AE207" i="86"/>
  <c r="AE203" i="86"/>
  <c r="AE199" i="86"/>
  <c r="AE195" i="86"/>
  <c r="W214" i="86"/>
  <c r="U214" i="86"/>
  <c r="Q214" i="86"/>
  <c r="P214" i="86"/>
  <c r="BA214" i="86" s="1"/>
  <c r="V214" i="86"/>
  <c r="T214" i="86"/>
  <c r="U213" i="86"/>
  <c r="Q213" i="86"/>
  <c r="W213" i="86"/>
  <c r="P213" i="86"/>
  <c r="V213" i="86"/>
  <c r="T213" i="86"/>
  <c r="W208" i="86"/>
  <c r="U208" i="86"/>
  <c r="Q208" i="86"/>
  <c r="P208" i="86"/>
  <c r="BA208" i="86" s="1"/>
  <c r="V208" i="86"/>
  <c r="T208" i="86"/>
  <c r="W200" i="86"/>
  <c r="U200" i="86"/>
  <c r="Q200" i="86"/>
  <c r="P200" i="86"/>
  <c r="BA200" i="86" s="1"/>
  <c r="V200" i="86"/>
  <c r="T200" i="86"/>
  <c r="AY185" i="86"/>
  <c r="AX185" i="86"/>
  <c r="BH185" i="86" s="1"/>
  <c r="W175" i="86"/>
  <c r="S175" i="86"/>
  <c r="V175" i="86"/>
  <c r="U175" i="86"/>
  <c r="P175" i="86"/>
  <c r="BA175" i="86" s="1"/>
  <c r="T175" i="86"/>
  <c r="R175" i="86"/>
  <c r="R264" i="86"/>
  <c r="W210" i="86"/>
  <c r="U210" i="86"/>
  <c r="Q210" i="86"/>
  <c r="T210" i="86"/>
  <c r="P210" i="86"/>
  <c r="S210" i="86" s="1"/>
  <c r="V210" i="86"/>
  <c r="U203" i="86"/>
  <c r="Q203" i="86"/>
  <c r="W203" i="86"/>
  <c r="T203" i="86"/>
  <c r="P203" i="86"/>
  <c r="S203" i="86" s="1"/>
  <c r="V203" i="86"/>
  <c r="W194" i="86"/>
  <c r="S194" i="86"/>
  <c r="U194" i="86"/>
  <c r="T194" i="86"/>
  <c r="R194" i="86"/>
  <c r="P194" i="86"/>
  <c r="Q194" i="86" s="1"/>
  <c r="V194" i="86"/>
  <c r="AF154" i="86"/>
  <c r="AF143" i="86"/>
  <c r="AF124" i="86"/>
  <c r="AF113" i="86"/>
  <c r="AE152" i="86"/>
  <c r="AE133" i="86"/>
  <c r="AE122" i="86"/>
  <c r="AE111" i="86"/>
  <c r="R228" i="86"/>
  <c r="V157" i="86"/>
  <c r="U157" i="86"/>
  <c r="Q157" i="86"/>
  <c r="T157" i="86"/>
  <c r="P157" i="86"/>
  <c r="W157" i="86"/>
  <c r="U148" i="86"/>
  <c r="Q148" i="86"/>
  <c r="T148" i="86"/>
  <c r="P148" i="86"/>
  <c r="R148" i="86" s="1"/>
  <c r="W148" i="86"/>
  <c r="V148" i="86"/>
  <c r="AE109" i="86"/>
  <c r="AE81" i="86"/>
  <c r="W69" i="86"/>
  <c r="V69" i="86"/>
  <c r="Q69" i="86"/>
  <c r="T69" i="86"/>
  <c r="P69" i="86"/>
  <c r="BA69" i="86" s="1"/>
  <c r="U69" i="86"/>
  <c r="AY59" i="86"/>
  <c r="AX59" i="86"/>
  <c r="BH59" i="86" s="1"/>
  <c r="W53" i="86"/>
  <c r="V53" i="86"/>
  <c r="Q53" i="86"/>
  <c r="P53" i="86"/>
  <c r="BA53" i="86" s="1"/>
  <c r="U53" i="86"/>
  <c r="T53" i="86"/>
  <c r="AX45" i="86"/>
  <c r="BH45" i="86" s="1"/>
  <c r="AY45" i="86"/>
  <c r="W35" i="86"/>
  <c r="S35" i="86"/>
  <c r="V35" i="86"/>
  <c r="R35" i="86"/>
  <c r="U35" i="86"/>
  <c r="P35" i="86"/>
  <c r="BA35" i="86" s="1"/>
  <c r="T35" i="86"/>
  <c r="BC65" i="86"/>
  <c r="BE65" i="86"/>
  <c r="AE51" i="86"/>
  <c r="BE154" i="86"/>
  <c r="U146" i="86"/>
  <c r="Q146" i="86"/>
  <c r="T146" i="86"/>
  <c r="P146" i="86"/>
  <c r="R146" i="86" s="1"/>
  <c r="W146" i="86"/>
  <c r="V146" i="86"/>
  <c r="W86" i="86"/>
  <c r="S86" i="86"/>
  <c r="V86" i="86"/>
  <c r="R86" i="86"/>
  <c r="T86" i="86"/>
  <c r="P86" i="86"/>
  <c r="BA86" i="86" s="1"/>
  <c r="U86" i="86"/>
  <c r="W33" i="86"/>
  <c r="S33" i="86"/>
  <c r="R33" i="86"/>
  <c r="T33" i="86"/>
  <c r="V33" i="86"/>
  <c r="P33" i="86"/>
  <c r="BA33" i="86" s="1"/>
  <c r="U33" i="86"/>
  <c r="AE47" i="86"/>
  <c r="U34" i="86"/>
  <c r="W34" i="86"/>
  <c r="R34" i="86"/>
  <c r="V34" i="86"/>
  <c r="P34" i="86"/>
  <c r="BA34" i="86" s="1"/>
  <c r="T34" i="86"/>
  <c r="S34" i="86"/>
  <c r="BE102" i="86"/>
  <c r="U125" i="86"/>
  <c r="Q125" i="86"/>
  <c r="T125" i="86"/>
  <c r="P125" i="86"/>
  <c r="R125" i="86" s="1"/>
  <c r="W125" i="86"/>
  <c r="V125" i="86"/>
  <c r="AE65" i="86"/>
  <c r="R59" i="86"/>
  <c r="AF33" i="86"/>
  <c r="U153" i="86"/>
  <c r="T153" i="86"/>
  <c r="P153" i="86"/>
  <c r="Q153" i="86" s="1"/>
  <c r="W153" i="86"/>
  <c r="S153" i="86"/>
  <c r="V153" i="86"/>
  <c r="R153" i="86"/>
  <c r="U142" i="86"/>
  <c r="T142" i="86"/>
  <c r="P142" i="86"/>
  <c r="Q142" i="86" s="1"/>
  <c r="W142" i="86"/>
  <c r="S142" i="86"/>
  <c r="V142" i="86"/>
  <c r="R142" i="86"/>
  <c r="U123" i="86"/>
  <c r="T123" i="86"/>
  <c r="P123" i="86"/>
  <c r="Q123" i="86" s="1"/>
  <c r="W123" i="86"/>
  <c r="S123" i="86"/>
  <c r="V123" i="86"/>
  <c r="R123" i="86"/>
  <c r="U112" i="86"/>
  <c r="T112" i="86"/>
  <c r="P112" i="86"/>
  <c r="Q112" i="86" s="1"/>
  <c r="W112" i="86"/>
  <c r="S112" i="86"/>
  <c r="V112" i="86"/>
  <c r="R112" i="86"/>
  <c r="AY846" i="86"/>
  <c r="AX846" i="86"/>
  <c r="BH846" i="86" s="1"/>
  <c r="AY821" i="86"/>
  <c r="AX821" i="86"/>
  <c r="BH821" i="86" s="1"/>
  <c r="T814" i="86"/>
  <c r="P814" i="86"/>
  <c r="BA814" i="86" s="1"/>
  <c r="W814" i="86"/>
  <c r="S814" i="86"/>
  <c r="V814" i="86"/>
  <c r="R814" i="86"/>
  <c r="U814" i="86"/>
  <c r="T819" i="86"/>
  <c r="P819" i="86"/>
  <c r="BA819" i="86" s="1"/>
  <c r="W819" i="86"/>
  <c r="S819" i="86"/>
  <c r="U819" i="86"/>
  <c r="R819" i="86"/>
  <c r="V819" i="86"/>
  <c r="V804" i="86"/>
  <c r="T804" i="86"/>
  <c r="P804" i="86"/>
  <c r="BA804" i="86" s="1"/>
  <c r="W804" i="86"/>
  <c r="U804" i="86"/>
  <c r="Q804" i="86"/>
  <c r="AY799" i="86"/>
  <c r="AX799" i="86"/>
  <c r="BH799" i="86" s="1"/>
  <c r="T775" i="86"/>
  <c r="P775" i="86"/>
  <c r="BA775" i="86" s="1"/>
  <c r="W775" i="86"/>
  <c r="S775" i="86"/>
  <c r="V775" i="86"/>
  <c r="R775" i="86"/>
  <c r="U775" i="86"/>
  <c r="T730" i="86"/>
  <c r="P730" i="86"/>
  <c r="BA730" i="86" s="1"/>
  <c r="W730" i="86"/>
  <c r="S730" i="86"/>
  <c r="V730" i="86"/>
  <c r="R730" i="86"/>
  <c r="U730" i="86"/>
  <c r="T713" i="86"/>
  <c r="P713" i="86"/>
  <c r="BA713" i="86" s="1"/>
  <c r="W713" i="86"/>
  <c r="S713" i="86"/>
  <c r="V713" i="86"/>
  <c r="R713" i="86"/>
  <c r="U713" i="86"/>
  <c r="V799" i="86"/>
  <c r="R799" i="86"/>
  <c r="T799" i="86"/>
  <c r="P799" i="86"/>
  <c r="BA799" i="86" s="1"/>
  <c r="W799" i="86"/>
  <c r="S799" i="86"/>
  <c r="U799" i="86"/>
  <c r="V795" i="86"/>
  <c r="T795" i="86"/>
  <c r="P795" i="86"/>
  <c r="BA795" i="86" s="1"/>
  <c r="W795" i="86"/>
  <c r="U795" i="86"/>
  <c r="Q795" i="86"/>
  <c r="AY779" i="86"/>
  <c r="AX779" i="86"/>
  <c r="BH779" i="86" s="1"/>
  <c r="AY766" i="86"/>
  <c r="AX766" i="86"/>
  <c r="BH766" i="86" s="1"/>
  <c r="AY714" i="86"/>
  <c r="AX714" i="86"/>
  <c r="BH714" i="86" s="1"/>
  <c r="AY703" i="86"/>
  <c r="AX703" i="86"/>
  <c r="BH703" i="86" s="1"/>
  <c r="BE783" i="86"/>
  <c r="BE718" i="86"/>
  <c r="AY697" i="86"/>
  <c r="AX697" i="86"/>
  <c r="BH697" i="86" s="1"/>
  <c r="AY691" i="86"/>
  <c r="AX691" i="86"/>
  <c r="BH691" i="86" s="1"/>
  <c r="AF639" i="86"/>
  <c r="AF637" i="86"/>
  <c r="AF635" i="86"/>
  <c r="AF633" i="86"/>
  <c r="AF631" i="86"/>
  <c r="AF629" i="86"/>
  <c r="AF627" i="86"/>
  <c r="AF625" i="86"/>
  <c r="AF623" i="86"/>
  <c r="AF621" i="86"/>
  <c r="AF619" i="86"/>
  <c r="AF617" i="86"/>
  <c r="AY699" i="86"/>
  <c r="AX699" i="86"/>
  <c r="BH699" i="86" s="1"/>
  <c r="U657" i="86"/>
  <c r="W609" i="86"/>
  <c r="V609" i="86"/>
  <c r="Q609" i="86"/>
  <c r="P609" i="86"/>
  <c r="BA609" i="86" s="1"/>
  <c r="U609" i="86"/>
  <c r="W569" i="86"/>
  <c r="S569" i="86"/>
  <c r="R569" i="86"/>
  <c r="V569" i="86"/>
  <c r="U569" i="86"/>
  <c r="P569" i="86"/>
  <c r="BA569" i="86" s="1"/>
  <c r="T569" i="86"/>
  <c r="R546" i="86"/>
  <c r="U584" i="86"/>
  <c r="W584" i="86"/>
  <c r="R584" i="86"/>
  <c r="V584" i="86"/>
  <c r="P584" i="86"/>
  <c r="BA584" i="86" s="1"/>
  <c r="T584" i="86"/>
  <c r="S584" i="86"/>
  <c r="W553" i="86"/>
  <c r="V553" i="86"/>
  <c r="Q553" i="86"/>
  <c r="U553" i="86"/>
  <c r="P553" i="86"/>
  <c r="BA553" i="86" s="1"/>
  <c r="R551" i="86"/>
  <c r="Q594" i="86"/>
  <c r="Q591" i="86"/>
  <c r="Q566" i="86"/>
  <c r="BE579" i="86"/>
  <c r="S527" i="86"/>
  <c r="BE525" i="86"/>
  <c r="BE507" i="86"/>
  <c r="AY485" i="86"/>
  <c r="AX485" i="86"/>
  <c r="BH485" i="86" s="1"/>
  <c r="AY481" i="86"/>
  <c r="AX481" i="86"/>
  <c r="BH481" i="86" s="1"/>
  <c r="W444" i="86"/>
  <c r="V444" i="86"/>
  <c r="Q444" i="86"/>
  <c r="U444" i="86"/>
  <c r="P444" i="86"/>
  <c r="T444" i="86"/>
  <c r="BE435" i="86"/>
  <c r="BE553" i="86"/>
  <c r="W466" i="86"/>
  <c r="T466" i="86"/>
  <c r="V466" i="86"/>
  <c r="Q466" i="86"/>
  <c r="U466" i="86"/>
  <c r="P466" i="86"/>
  <c r="BA466" i="86" s="1"/>
  <c r="S529" i="86"/>
  <c r="S513" i="86"/>
  <c r="W470" i="86"/>
  <c r="V470" i="86"/>
  <c r="P470" i="86"/>
  <c r="BA470" i="86" s="1"/>
  <c r="U470" i="86"/>
  <c r="T470" i="86"/>
  <c r="Q470" i="86"/>
  <c r="BE458" i="86"/>
  <c r="AY405" i="86"/>
  <c r="AX405" i="86"/>
  <c r="BH405" i="86" s="1"/>
  <c r="T409" i="86"/>
  <c r="P409" i="86"/>
  <c r="BA409" i="86" s="1"/>
  <c r="W409" i="86"/>
  <c r="V409" i="86"/>
  <c r="U409" i="86"/>
  <c r="Q409" i="86"/>
  <c r="T399" i="86"/>
  <c r="P399" i="86"/>
  <c r="BA399" i="86" s="1"/>
  <c r="W399" i="86"/>
  <c r="S399" i="86"/>
  <c r="V399" i="86"/>
  <c r="R399" i="86"/>
  <c r="U399" i="86"/>
  <c r="T379" i="86"/>
  <c r="P379" i="86"/>
  <c r="BA379" i="86" s="1"/>
  <c r="V379" i="86"/>
  <c r="R379" i="86"/>
  <c r="W379" i="86"/>
  <c r="U379" i="86"/>
  <c r="S379" i="86"/>
  <c r="AY376" i="86"/>
  <c r="AX376" i="86"/>
  <c r="BH376" i="86" s="1"/>
  <c r="T365" i="86"/>
  <c r="P365" i="86"/>
  <c r="BA365" i="86" s="1"/>
  <c r="V365" i="86"/>
  <c r="R365" i="86"/>
  <c r="W365" i="86"/>
  <c r="U365" i="86"/>
  <c r="S365" i="86"/>
  <c r="AY364" i="86"/>
  <c r="AX364" i="86"/>
  <c r="BH364" i="86" s="1"/>
  <c r="AY353" i="86"/>
  <c r="AX353" i="86"/>
  <c r="BH353" i="86" s="1"/>
  <c r="AX345" i="86"/>
  <c r="BH345" i="86" s="1"/>
  <c r="AY345" i="86"/>
  <c r="AF322" i="86"/>
  <c r="R467" i="86"/>
  <c r="BE450" i="86"/>
  <c r="U431" i="86"/>
  <c r="W431" i="86"/>
  <c r="R431" i="86"/>
  <c r="V431" i="86"/>
  <c r="P431" i="86"/>
  <c r="T431" i="86"/>
  <c r="S431" i="86"/>
  <c r="AY430" i="86"/>
  <c r="AX430" i="86"/>
  <c r="BH430" i="86" s="1"/>
  <c r="R410" i="86"/>
  <c r="AY403" i="86"/>
  <c r="AX403" i="86"/>
  <c r="BH403" i="86" s="1"/>
  <c r="Q400" i="86"/>
  <c r="BE265" i="86"/>
  <c r="BB265" i="86"/>
  <c r="S423" i="86"/>
  <c r="T411" i="86"/>
  <c r="P411" i="86"/>
  <c r="BA411" i="86" s="1"/>
  <c r="W411" i="86"/>
  <c r="V411" i="86"/>
  <c r="U411" i="86"/>
  <c r="Q411" i="86"/>
  <c r="AY379" i="86"/>
  <c r="AX379" i="86"/>
  <c r="BH379" i="86" s="1"/>
  <c r="AY365" i="86"/>
  <c r="AX365" i="86"/>
  <c r="BH365" i="86" s="1"/>
  <c r="AE284" i="86"/>
  <c r="AE282" i="86"/>
  <c r="AE280" i="86"/>
  <c r="AE278" i="86"/>
  <c r="AE276" i="86"/>
  <c r="AE274" i="86"/>
  <c r="AE272" i="86"/>
  <c r="AE270" i="86"/>
  <c r="AE268" i="86"/>
  <c r="AE266" i="86"/>
  <c r="AE264" i="86"/>
  <c r="AE262" i="86"/>
  <c r="AE260" i="86"/>
  <c r="AE256" i="86"/>
  <c r="AE254" i="86"/>
  <c r="W239" i="86"/>
  <c r="S239" i="86"/>
  <c r="U239" i="86"/>
  <c r="R239" i="86"/>
  <c r="P239" i="86"/>
  <c r="BA239" i="86" s="1"/>
  <c r="V239" i="86"/>
  <c r="T239" i="86"/>
  <c r="W229" i="86"/>
  <c r="U229" i="86"/>
  <c r="Q229" i="86"/>
  <c r="P229" i="86"/>
  <c r="BA229" i="86" s="1"/>
  <c r="V229" i="86"/>
  <c r="T229" i="86"/>
  <c r="AY171" i="86"/>
  <c r="AX171" i="86"/>
  <c r="BH171" i="86" s="1"/>
  <c r="R278" i="86"/>
  <c r="U248" i="86"/>
  <c r="Q248" i="86"/>
  <c r="T248" i="86"/>
  <c r="P248" i="86"/>
  <c r="S248" i="86" s="1"/>
  <c r="W248" i="86"/>
  <c r="V248" i="86"/>
  <c r="W241" i="86"/>
  <c r="U241" i="86"/>
  <c r="Q241" i="86"/>
  <c r="T241" i="86"/>
  <c r="P241" i="86"/>
  <c r="S241" i="86" s="1"/>
  <c r="V241" i="86"/>
  <c r="U234" i="86"/>
  <c r="W234" i="86"/>
  <c r="S234" i="86"/>
  <c r="T234" i="86"/>
  <c r="R234" i="86"/>
  <c r="P234" i="86"/>
  <c r="V234" i="86"/>
  <c r="W212" i="86"/>
  <c r="U212" i="86"/>
  <c r="Q212" i="86"/>
  <c r="T212" i="86"/>
  <c r="P212" i="86"/>
  <c r="V212" i="86"/>
  <c r="W185" i="86"/>
  <c r="V185" i="86"/>
  <c r="Q185" i="86"/>
  <c r="U185" i="86"/>
  <c r="P185" i="86"/>
  <c r="BA185" i="86" s="1"/>
  <c r="T185" i="86"/>
  <c r="AF158" i="86"/>
  <c r="Q327" i="86"/>
  <c r="S269" i="86"/>
  <c r="U172" i="86"/>
  <c r="W172" i="86"/>
  <c r="R172" i="86"/>
  <c r="V172" i="86"/>
  <c r="P172" i="86"/>
  <c r="BA172" i="86" s="1"/>
  <c r="T172" i="86"/>
  <c r="S172" i="86"/>
  <c r="R256" i="86"/>
  <c r="S247" i="86"/>
  <c r="S228" i="86"/>
  <c r="U132" i="86"/>
  <c r="T132" i="86"/>
  <c r="P132" i="86"/>
  <c r="Q132" i="86" s="1"/>
  <c r="W132" i="86"/>
  <c r="S132" i="86"/>
  <c r="V132" i="86"/>
  <c r="R132" i="86"/>
  <c r="BA105" i="86"/>
  <c r="S105" i="86"/>
  <c r="R105" i="86"/>
  <c r="AY104" i="86"/>
  <c r="AX104" i="86"/>
  <c r="BH104" i="86" s="1"/>
  <c r="W95" i="86"/>
  <c r="S95" i="86"/>
  <c r="V95" i="86"/>
  <c r="R95" i="86"/>
  <c r="P95" i="86"/>
  <c r="BA95" i="86" s="1"/>
  <c r="T95" i="86"/>
  <c r="U95" i="86"/>
  <c r="Q94" i="86"/>
  <c r="AY79" i="86"/>
  <c r="AX79" i="86"/>
  <c r="BH79" i="86" s="1"/>
  <c r="W61" i="86"/>
  <c r="V61" i="86"/>
  <c r="Q61" i="86"/>
  <c r="P61" i="86"/>
  <c r="BA61" i="86" s="1"/>
  <c r="T61" i="86"/>
  <c r="U61" i="86"/>
  <c r="AY33" i="86"/>
  <c r="AX33" i="86"/>
  <c r="BH33" i="86" s="1"/>
  <c r="W25" i="86"/>
  <c r="V25" i="86"/>
  <c r="Q25" i="86"/>
  <c r="U25" i="86"/>
  <c r="P25" i="86"/>
  <c r="BA25" i="86" s="1"/>
  <c r="T25" i="86"/>
  <c r="U127" i="86"/>
  <c r="T127" i="86"/>
  <c r="P127" i="86"/>
  <c r="Q127" i="86" s="1"/>
  <c r="W127" i="86"/>
  <c r="S127" i="86"/>
  <c r="R127" i="86"/>
  <c r="V127" i="86"/>
  <c r="W100" i="86"/>
  <c r="S100" i="86"/>
  <c r="V100" i="86"/>
  <c r="R100" i="86"/>
  <c r="T100" i="86"/>
  <c r="U100" i="86"/>
  <c r="P100" i="86"/>
  <c r="BA100" i="86" s="1"/>
  <c r="W63" i="86"/>
  <c r="V63" i="86"/>
  <c r="T63" i="86"/>
  <c r="Q63" i="86"/>
  <c r="P63" i="86"/>
  <c r="BA63" i="86" s="1"/>
  <c r="U63" i="86"/>
  <c r="W21" i="86"/>
  <c r="S21" i="86"/>
  <c r="R21" i="86"/>
  <c r="U21" i="86"/>
  <c r="V21" i="86"/>
  <c r="P21" i="86"/>
  <c r="BA21" i="86" s="1"/>
  <c r="T21" i="86"/>
  <c r="U22" i="86"/>
  <c r="W22" i="86"/>
  <c r="R22" i="86"/>
  <c r="V22" i="86"/>
  <c r="P22" i="86"/>
  <c r="BA22" i="86" s="1"/>
  <c r="T22" i="86"/>
  <c r="S22" i="86"/>
  <c r="BE74" i="86"/>
  <c r="BE122" i="86"/>
  <c r="U114" i="86"/>
  <c r="T114" i="86"/>
  <c r="P114" i="86"/>
  <c r="W114" i="86"/>
  <c r="S114" i="86"/>
  <c r="V114" i="86"/>
  <c r="R114" i="86"/>
  <c r="U87" i="86"/>
  <c r="T87" i="86"/>
  <c r="P87" i="86"/>
  <c r="S87" i="86"/>
  <c r="R87" i="86"/>
  <c r="V87" i="86"/>
  <c r="W87" i="86"/>
  <c r="U46" i="86"/>
  <c r="W46" i="86"/>
  <c r="R46" i="86"/>
  <c r="V46" i="86"/>
  <c r="P46" i="86"/>
  <c r="BA46" i="86" s="1"/>
  <c r="T46" i="86"/>
  <c r="S46" i="86"/>
  <c r="BB18" i="86"/>
  <c r="BE18" i="86"/>
  <c r="BE88" i="86"/>
  <c r="BE163" i="86"/>
  <c r="BB147" i="86"/>
  <c r="BE147" i="86"/>
  <c r="AY768" i="86"/>
  <c r="AX768" i="86"/>
  <c r="BH768" i="86" s="1"/>
  <c r="AY719" i="86"/>
  <c r="AX719" i="86"/>
  <c r="BH719" i="86" s="1"/>
  <c r="AY705" i="86"/>
  <c r="AX705" i="86"/>
  <c r="BH705" i="86" s="1"/>
  <c r="BE820" i="86"/>
  <c r="AX810" i="86"/>
  <c r="BH810" i="86" s="1"/>
  <c r="AY810" i="86"/>
  <c r="AY804" i="86"/>
  <c r="AX804" i="86"/>
  <c r="BH804" i="86" s="1"/>
  <c r="AY683" i="86"/>
  <c r="AX683" i="86"/>
  <c r="BH683" i="86" s="1"/>
  <c r="P662" i="86"/>
  <c r="W662" i="86"/>
  <c r="Q662" i="86"/>
  <c r="V662" i="86"/>
  <c r="U662" i="86"/>
  <c r="T691" i="86"/>
  <c r="P691" i="86"/>
  <c r="BA691" i="86" s="1"/>
  <c r="W691" i="86"/>
  <c r="V691" i="86"/>
  <c r="U691" i="86"/>
  <c r="Q691" i="86"/>
  <c r="T683" i="86"/>
  <c r="P683" i="86"/>
  <c r="BA683" i="86" s="1"/>
  <c r="W683" i="86"/>
  <c r="S683" i="86"/>
  <c r="V683" i="86"/>
  <c r="R683" i="86"/>
  <c r="U683" i="86"/>
  <c r="P676" i="86"/>
  <c r="W676" i="86"/>
  <c r="V676" i="86"/>
  <c r="U676" i="86"/>
  <c r="Q676" i="86"/>
  <c r="P664" i="86"/>
  <c r="W664" i="86"/>
  <c r="U664" i="86"/>
  <c r="Q664" i="86"/>
  <c r="V664" i="86"/>
  <c r="T685" i="86"/>
  <c r="P685" i="86"/>
  <c r="BA685" i="86" s="1"/>
  <c r="W685" i="86"/>
  <c r="S685" i="86"/>
  <c r="V685" i="86"/>
  <c r="R685" i="86"/>
  <c r="U685" i="86"/>
  <c r="T695" i="86"/>
  <c r="P695" i="86"/>
  <c r="BA695" i="86" s="1"/>
  <c r="W695" i="86"/>
  <c r="V695" i="86"/>
  <c r="U695" i="86"/>
  <c r="Q695" i="86"/>
  <c r="T687" i="86"/>
  <c r="P687" i="86"/>
  <c r="BA687" i="86" s="1"/>
  <c r="W687" i="86"/>
  <c r="S687" i="86"/>
  <c r="V687" i="86"/>
  <c r="R687" i="86"/>
  <c r="U687" i="86"/>
  <c r="W597" i="86"/>
  <c r="S597" i="86"/>
  <c r="V597" i="86"/>
  <c r="U597" i="86"/>
  <c r="P597" i="86"/>
  <c r="BA597" i="86" s="1"/>
  <c r="T597" i="86"/>
  <c r="R597" i="86"/>
  <c r="W587" i="86"/>
  <c r="S587" i="86"/>
  <c r="V587" i="86"/>
  <c r="U587" i="86"/>
  <c r="P587" i="86"/>
  <c r="BA587" i="86" s="1"/>
  <c r="T587" i="86"/>
  <c r="R587" i="86"/>
  <c r="W571" i="86"/>
  <c r="S571" i="86"/>
  <c r="V571" i="86"/>
  <c r="U571" i="86"/>
  <c r="P571" i="86"/>
  <c r="BA571" i="86" s="1"/>
  <c r="T571" i="86"/>
  <c r="R571" i="86"/>
  <c r="W559" i="86"/>
  <c r="S559" i="86"/>
  <c r="V559" i="86"/>
  <c r="U559" i="86"/>
  <c r="P559" i="86"/>
  <c r="BA559" i="86" s="1"/>
  <c r="T559" i="86"/>
  <c r="R559" i="86"/>
  <c r="W549" i="86"/>
  <c r="V549" i="86"/>
  <c r="Q549" i="86"/>
  <c r="U549" i="86"/>
  <c r="P549" i="86"/>
  <c r="BA549" i="86" s="1"/>
  <c r="T549" i="86"/>
  <c r="S616" i="86"/>
  <c r="R616" i="86"/>
  <c r="W611" i="86"/>
  <c r="V611" i="86"/>
  <c r="Q611" i="86"/>
  <c r="P611" i="86"/>
  <c r="BA611" i="86" s="1"/>
  <c r="U611" i="86"/>
  <c r="W601" i="86"/>
  <c r="S601" i="86"/>
  <c r="V601" i="86"/>
  <c r="R601" i="86"/>
  <c r="T601" i="86"/>
  <c r="P601" i="86"/>
  <c r="BA601" i="86" s="1"/>
  <c r="U601" i="86"/>
  <c r="W555" i="86"/>
  <c r="V555" i="86"/>
  <c r="Q555" i="86"/>
  <c r="U555" i="86"/>
  <c r="P555" i="86"/>
  <c r="BA555" i="86" s="1"/>
  <c r="W593" i="86"/>
  <c r="S593" i="86"/>
  <c r="T593" i="86"/>
  <c r="R593" i="86"/>
  <c r="V593" i="86"/>
  <c r="U593" i="86"/>
  <c r="P593" i="86"/>
  <c r="BA593" i="86" s="1"/>
  <c r="U570" i="86"/>
  <c r="W570" i="86"/>
  <c r="R570" i="86"/>
  <c r="V570" i="86"/>
  <c r="P570" i="86"/>
  <c r="BA570" i="86" s="1"/>
  <c r="T570" i="86"/>
  <c r="S570" i="86"/>
  <c r="W545" i="86"/>
  <c r="T545" i="86"/>
  <c r="V545" i="86"/>
  <c r="Q545" i="86"/>
  <c r="U545" i="86"/>
  <c r="P545" i="86"/>
  <c r="BA545" i="86" s="1"/>
  <c r="BE545" i="86"/>
  <c r="BA484" i="86"/>
  <c r="S484" i="86"/>
  <c r="R484" i="86"/>
  <c r="T477" i="86"/>
  <c r="W477" i="86"/>
  <c r="S477" i="86"/>
  <c r="V477" i="86"/>
  <c r="R477" i="86"/>
  <c r="U477" i="86"/>
  <c r="P477" i="86"/>
  <c r="BA477" i="86" s="1"/>
  <c r="W452" i="86"/>
  <c r="S452" i="86"/>
  <c r="R452" i="86"/>
  <c r="V452" i="86"/>
  <c r="U452" i="86"/>
  <c r="P452" i="86"/>
  <c r="Q452" i="86" s="1"/>
  <c r="T452" i="86"/>
  <c r="W442" i="86"/>
  <c r="S442" i="86"/>
  <c r="T442" i="86"/>
  <c r="R442" i="86"/>
  <c r="V442" i="86"/>
  <c r="U442" i="86"/>
  <c r="P442" i="86"/>
  <c r="BA442" i="86" s="1"/>
  <c r="W430" i="86"/>
  <c r="S430" i="86"/>
  <c r="R430" i="86"/>
  <c r="V430" i="86"/>
  <c r="U430" i="86"/>
  <c r="P430" i="86"/>
  <c r="BA430" i="86" s="1"/>
  <c r="T430" i="86"/>
  <c r="BE527" i="86"/>
  <c r="BE521" i="86"/>
  <c r="BE511" i="86"/>
  <c r="BE501" i="86"/>
  <c r="BE489" i="86"/>
  <c r="U469" i="86"/>
  <c r="Q469" i="86"/>
  <c r="T469" i="86"/>
  <c r="P469" i="86"/>
  <c r="R469" i="86" s="1"/>
  <c r="V469" i="86"/>
  <c r="W469" i="86"/>
  <c r="W428" i="86"/>
  <c r="S428" i="86"/>
  <c r="T428" i="86"/>
  <c r="R428" i="86"/>
  <c r="V428" i="86"/>
  <c r="P428" i="86"/>
  <c r="U428" i="86"/>
  <c r="AY409" i="86"/>
  <c r="AX409" i="86"/>
  <c r="BH409" i="86" s="1"/>
  <c r="T383" i="86"/>
  <c r="P383" i="86"/>
  <c r="BA383" i="86" s="1"/>
  <c r="V383" i="86"/>
  <c r="R383" i="86"/>
  <c r="W383" i="86"/>
  <c r="U383" i="86"/>
  <c r="S383" i="86"/>
  <c r="AY380" i="86"/>
  <c r="AX380" i="86"/>
  <c r="BH380" i="86" s="1"/>
  <c r="T369" i="86"/>
  <c r="P369" i="86"/>
  <c r="BA369" i="86" s="1"/>
  <c r="V369" i="86"/>
  <c r="R369" i="86"/>
  <c r="W369" i="86"/>
  <c r="U369" i="86"/>
  <c r="S369" i="86"/>
  <c r="AY366" i="86"/>
  <c r="AX366" i="86"/>
  <c r="BH366" i="86" s="1"/>
  <c r="T355" i="86"/>
  <c r="P355" i="86"/>
  <c r="BA355" i="86" s="1"/>
  <c r="V355" i="86"/>
  <c r="R355" i="86"/>
  <c r="W355" i="86"/>
  <c r="U355" i="86"/>
  <c r="S355" i="86"/>
  <c r="AY354" i="86"/>
  <c r="AX354" i="86"/>
  <c r="BH354" i="86" s="1"/>
  <c r="T353" i="86"/>
  <c r="P353" i="86"/>
  <c r="BA353" i="86" s="1"/>
  <c r="V353" i="86"/>
  <c r="U353" i="86"/>
  <c r="S353" i="86"/>
  <c r="W353" i="86"/>
  <c r="R353" i="86"/>
  <c r="T345" i="86"/>
  <c r="P345" i="86"/>
  <c r="BA345" i="86" s="1"/>
  <c r="V345" i="86"/>
  <c r="U345" i="86"/>
  <c r="S345" i="86"/>
  <c r="W345" i="86"/>
  <c r="R345" i="86"/>
  <c r="BE466" i="86"/>
  <c r="AY407" i="86"/>
  <c r="AX407" i="86"/>
  <c r="BH407" i="86" s="1"/>
  <c r="BE316" i="86"/>
  <c r="T415" i="86"/>
  <c r="P415" i="86"/>
  <c r="BA415" i="86" s="1"/>
  <c r="W415" i="86"/>
  <c r="V415" i="86"/>
  <c r="U415" i="86"/>
  <c r="Q415" i="86"/>
  <c r="T395" i="86"/>
  <c r="P395" i="86"/>
  <c r="BA395" i="86" s="1"/>
  <c r="W395" i="86"/>
  <c r="S395" i="86"/>
  <c r="V395" i="86"/>
  <c r="R395" i="86"/>
  <c r="U395" i="86"/>
  <c r="AY383" i="86"/>
  <c r="AX383" i="86"/>
  <c r="BH383" i="86" s="1"/>
  <c r="AY369" i="86"/>
  <c r="AX369" i="86"/>
  <c r="BH369" i="86" s="1"/>
  <c r="AY355" i="86"/>
  <c r="AX355" i="86"/>
  <c r="BH355" i="86" s="1"/>
  <c r="AE246" i="86"/>
  <c r="AE240" i="86"/>
  <c r="AE236" i="86"/>
  <c r="AE230" i="86"/>
  <c r="AE226" i="86"/>
  <c r="AE213" i="86"/>
  <c r="AE209" i="86"/>
  <c r="AE205" i="86"/>
  <c r="AE201" i="86"/>
  <c r="AE197" i="86"/>
  <c r="AE193" i="86"/>
  <c r="U209" i="86"/>
  <c r="Q209" i="86"/>
  <c r="W209" i="86"/>
  <c r="P209" i="86"/>
  <c r="S209" i="86" s="1"/>
  <c r="V209" i="86"/>
  <c r="T209" i="86"/>
  <c r="U201" i="86"/>
  <c r="Q201" i="86"/>
  <c r="W201" i="86"/>
  <c r="P201" i="86"/>
  <c r="S201" i="86" s="1"/>
  <c r="V201" i="86"/>
  <c r="T201" i="86"/>
  <c r="U193" i="86"/>
  <c r="W193" i="86"/>
  <c r="S193" i="86"/>
  <c r="R193" i="86"/>
  <c r="P193" i="86"/>
  <c r="V193" i="86"/>
  <c r="T193" i="86"/>
  <c r="U211" i="86"/>
  <c r="Q211" i="86"/>
  <c r="W211" i="86"/>
  <c r="T211" i="86"/>
  <c r="P211" i="86"/>
  <c r="R211" i="86" s="1"/>
  <c r="V211" i="86"/>
  <c r="W202" i="86"/>
  <c r="U202" i="86"/>
  <c r="Q202" i="86"/>
  <c r="T202" i="86"/>
  <c r="P202" i="86"/>
  <c r="R202" i="86" s="1"/>
  <c r="V202" i="86"/>
  <c r="BE197" i="86"/>
  <c r="U195" i="86"/>
  <c r="Q195" i="86"/>
  <c r="W195" i="86"/>
  <c r="T195" i="86"/>
  <c r="P195" i="86"/>
  <c r="S195" i="86" s="1"/>
  <c r="V195" i="86"/>
  <c r="BE199" i="86"/>
  <c r="U186" i="86"/>
  <c r="Q186" i="86"/>
  <c r="W186" i="86"/>
  <c r="V186" i="86"/>
  <c r="P186" i="86"/>
  <c r="BA186" i="86" s="1"/>
  <c r="T186" i="86"/>
  <c r="V155" i="86"/>
  <c r="U155" i="86"/>
  <c r="Q155" i="86"/>
  <c r="T155" i="86"/>
  <c r="P155" i="86"/>
  <c r="W155" i="86"/>
  <c r="U121" i="86"/>
  <c r="T121" i="86"/>
  <c r="P121" i="86"/>
  <c r="W121" i="86"/>
  <c r="S121" i="86"/>
  <c r="V121" i="86"/>
  <c r="R121" i="86"/>
  <c r="AY51" i="86"/>
  <c r="AX51" i="86"/>
  <c r="BH51" i="86" s="1"/>
  <c r="AY21" i="86"/>
  <c r="AX21" i="86"/>
  <c r="BH21" i="86" s="1"/>
  <c r="BE124" i="86"/>
  <c r="U119" i="86"/>
  <c r="T119" i="86"/>
  <c r="P119" i="86"/>
  <c r="Q119" i="86" s="1"/>
  <c r="W119" i="86"/>
  <c r="S119" i="86"/>
  <c r="R119" i="86"/>
  <c r="V119" i="86"/>
  <c r="W55" i="86"/>
  <c r="V55" i="86"/>
  <c r="T55" i="86"/>
  <c r="U55" i="86"/>
  <c r="Q55" i="86"/>
  <c r="P55" i="86"/>
  <c r="BA55" i="86" s="1"/>
  <c r="AE74" i="86"/>
  <c r="AE57" i="86"/>
  <c r="U56" i="86"/>
  <c r="Q56" i="86"/>
  <c r="T56" i="86"/>
  <c r="P56" i="86"/>
  <c r="R56" i="86" s="1"/>
  <c r="V56" i="86"/>
  <c r="W56" i="86"/>
  <c r="BI13" i="86"/>
  <c r="S59" i="86"/>
  <c r="R51" i="86"/>
  <c r="BE167" i="86"/>
  <c r="N13" i="78"/>
  <c r="T159" i="83"/>
  <c r="T158" i="83"/>
  <c r="Q88" i="83"/>
  <c r="Q87" i="83"/>
  <c r="Q86" i="83"/>
  <c r="Q85" i="83"/>
  <c r="Q84" i="83"/>
  <c r="F67" i="79"/>
  <c r="F66" i="79"/>
  <c r="F65" i="79"/>
  <c r="F64" i="79"/>
  <c r="F63" i="79"/>
  <c r="F62" i="79"/>
  <c r="F61" i="79"/>
  <c r="F60" i="79"/>
  <c r="F59" i="79"/>
  <c r="F58" i="79"/>
  <c r="F57" i="79"/>
  <c r="F56" i="79"/>
  <c r="F55" i="79"/>
  <c r="F54" i="79"/>
  <c r="F53" i="79"/>
  <c r="F52" i="79"/>
  <c r="F51" i="79"/>
  <c r="F50" i="79"/>
  <c r="F49" i="79"/>
  <c r="F48" i="79"/>
  <c r="F47" i="79"/>
  <c r="F46" i="79"/>
  <c r="F45" i="79"/>
  <c r="F44" i="79"/>
  <c r="F43" i="79"/>
  <c r="F42" i="79"/>
  <c r="F41" i="79"/>
  <c r="F40" i="79"/>
  <c r="F39" i="79"/>
  <c r="F38" i="79"/>
  <c r="F37" i="79"/>
  <c r="F36" i="79"/>
  <c r="F35" i="79"/>
  <c r="F34" i="79"/>
  <c r="F33" i="79"/>
  <c r="F32" i="79"/>
  <c r="F31" i="79"/>
  <c r="F30" i="79"/>
  <c r="F29" i="79"/>
  <c r="F28" i="79"/>
  <c r="F27" i="79"/>
  <c r="F26" i="79"/>
  <c r="F25" i="79"/>
  <c r="F24" i="79"/>
  <c r="F23" i="79"/>
  <c r="F22" i="79"/>
  <c r="F21" i="79"/>
  <c r="F20" i="79"/>
  <c r="F19" i="79"/>
  <c r="F18" i="79"/>
  <c r="F17" i="79"/>
  <c r="F16" i="79"/>
  <c r="F15" i="79"/>
  <c r="F14" i="79"/>
  <c r="F13" i="79"/>
  <c r="F12" i="79"/>
  <c r="F11" i="79"/>
  <c r="F10" i="79"/>
  <c r="F9" i="79"/>
  <c r="F8" i="79"/>
  <c r="F7" i="79"/>
  <c r="F6" i="79"/>
  <c r="F87" i="80"/>
  <c r="F81" i="80"/>
  <c r="G81" i="80" s="1"/>
  <c r="F80" i="80"/>
  <c r="G80" i="80" s="1"/>
  <c r="F79" i="80"/>
  <c r="G79" i="80" s="1"/>
  <c r="F78" i="80"/>
  <c r="G78" i="80" s="1"/>
  <c r="F77" i="80"/>
  <c r="G77" i="80" s="1"/>
  <c r="F76" i="80"/>
  <c r="G76" i="80" s="1"/>
  <c r="F75" i="80"/>
  <c r="G75" i="80" s="1"/>
  <c r="F74" i="80"/>
  <c r="G74" i="80" s="1"/>
  <c r="F73" i="80"/>
  <c r="G73" i="80" s="1"/>
  <c r="F72" i="80"/>
  <c r="G72" i="80" s="1"/>
  <c r="F71" i="80"/>
  <c r="G71" i="80" s="1"/>
  <c r="F70" i="80"/>
  <c r="G70" i="80" s="1"/>
  <c r="F69" i="80"/>
  <c r="G69" i="80" s="1"/>
  <c r="F68" i="80"/>
  <c r="G68" i="80" s="1"/>
  <c r="F67" i="80"/>
  <c r="G67" i="80" s="1"/>
  <c r="F66" i="80"/>
  <c r="G66" i="80" s="1"/>
  <c r="F65" i="80"/>
  <c r="G65" i="80" s="1"/>
  <c r="F64" i="80"/>
  <c r="G64" i="80" s="1"/>
  <c r="F63" i="80"/>
  <c r="G63" i="80" s="1"/>
  <c r="F62" i="80"/>
  <c r="G62" i="80" s="1"/>
  <c r="F61" i="80"/>
  <c r="G61" i="80" s="1"/>
  <c r="F60" i="80"/>
  <c r="G60" i="80" s="1"/>
  <c r="F59" i="80"/>
  <c r="G59" i="80" s="1"/>
  <c r="F58" i="80"/>
  <c r="G58" i="80" s="1"/>
  <c r="F57" i="80"/>
  <c r="G57" i="80" s="1"/>
  <c r="F56" i="80"/>
  <c r="G56" i="80" s="1"/>
  <c r="F55" i="80"/>
  <c r="G55" i="80" s="1"/>
  <c r="F54" i="80"/>
  <c r="G54" i="80" s="1"/>
  <c r="F53" i="80"/>
  <c r="G53" i="80" s="1"/>
  <c r="F52" i="80"/>
  <c r="G52" i="80" s="1"/>
  <c r="F51" i="80"/>
  <c r="G51" i="80" s="1"/>
  <c r="F50" i="80"/>
  <c r="G50" i="80" s="1"/>
  <c r="F49" i="80"/>
  <c r="G49" i="80" s="1"/>
  <c r="F48" i="80"/>
  <c r="G48" i="80" s="1"/>
  <c r="F47" i="80"/>
  <c r="G47" i="80" s="1"/>
  <c r="F46" i="80"/>
  <c r="G46" i="80" s="1"/>
  <c r="F45" i="80"/>
  <c r="G45" i="80" s="1"/>
  <c r="F44" i="80"/>
  <c r="G44" i="80" s="1"/>
  <c r="F43" i="80"/>
  <c r="G43" i="80" s="1"/>
  <c r="F42" i="80"/>
  <c r="G42" i="80" s="1"/>
  <c r="F41" i="80"/>
  <c r="G41" i="80" s="1"/>
  <c r="F40" i="80"/>
  <c r="G40" i="80" s="1"/>
  <c r="F39" i="80"/>
  <c r="G39" i="80" s="1"/>
  <c r="F38" i="80"/>
  <c r="G38" i="80" s="1"/>
  <c r="F37" i="80"/>
  <c r="G37" i="80" s="1"/>
  <c r="F36" i="80"/>
  <c r="G36" i="80" s="1"/>
  <c r="F35" i="80"/>
  <c r="G35" i="80" s="1"/>
  <c r="F34" i="80"/>
  <c r="G34" i="80" s="1"/>
  <c r="F33" i="80"/>
  <c r="G33" i="80" s="1"/>
  <c r="F32" i="80"/>
  <c r="G32" i="80" s="1"/>
  <c r="F31" i="80"/>
  <c r="G31" i="80" s="1"/>
  <c r="F30" i="80"/>
  <c r="G30" i="80" s="1"/>
  <c r="F29" i="80"/>
  <c r="G29" i="80" s="1"/>
  <c r="F28" i="80"/>
  <c r="G28" i="80" s="1"/>
  <c r="F27" i="80"/>
  <c r="G27" i="80" s="1"/>
  <c r="F26" i="80"/>
  <c r="G26" i="80" s="1"/>
  <c r="F25" i="80"/>
  <c r="G25" i="80" s="1"/>
  <c r="F24" i="80"/>
  <c r="G24" i="80" s="1"/>
  <c r="F23" i="80"/>
  <c r="G23" i="80" s="1"/>
  <c r="F22" i="80"/>
  <c r="G22" i="80" s="1"/>
  <c r="F21" i="80"/>
  <c r="G21" i="80" s="1"/>
  <c r="F20" i="80"/>
  <c r="G20" i="80" s="1"/>
  <c r="F19" i="80"/>
  <c r="G19" i="80" s="1"/>
  <c r="F18" i="80"/>
  <c r="G18" i="80" s="1"/>
  <c r="F12" i="80"/>
  <c r="G12" i="80" s="1"/>
  <c r="F11" i="80"/>
  <c r="G11" i="80" s="1"/>
  <c r="F10" i="80"/>
  <c r="G10" i="80" s="1"/>
  <c r="F9" i="80"/>
  <c r="G9" i="80" s="1"/>
  <c r="F8" i="80"/>
  <c r="G8" i="80" s="1"/>
  <c r="F82" i="79" l="1"/>
  <c r="G82" i="80"/>
  <c r="G87" i="80"/>
  <c r="F102" i="80"/>
  <c r="F82" i="80"/>
  <c r="S268" i="86"/>
  <c r="R67" i="86"/>
  <c r="S67" i="86"/>
  <c r="R268" i="86"/>
  <c r="BB268" i="86"/>
  <c r="AI858" i="86"/>
  <c r="BB341" i="86"/>
  <c r="AL858" i="86"/>
  <c r="AJ858" i="86"/>
  <c r="BB606" i="86"/>
  <c r="AL500" i="86"/>
  <c r="AK858" i="86"/>
  <c r="Q341" i="86"/>
  <c r="BB1034" i="86"/>
  <c r="BE1034" i="86"/>
  <c r="BB1031" i="86"/>
  <c r="BE1031" i="86"/>
  <c r="AL506" i="86"/>
  <c r="AI506" i="86"/>
  <c r="BA260" i="86"/>
  <c r="BB1030" i="86"/>
  <c r="BE1030" i="86"/>
  <c r="AJ506" i="86"/>
  <c r="AM506" i="86"/>
  <c r="S772" i="86"/>
  <c r="BB1035" i="86"/>
  <c r="BE1035" i="86"/>
  <c r="BB1033" i="86"/>
  <c r="R772" i="86"/>
  <c r="BB1032" i="86"/>
  <c r="AH421" i="86"/>
  <c r="AJ500" i="86"/>
  <c r="AM500" i="86"/>
  <c r="Q238" i="86"/>
  <c r="AK421" i="86"/>
  <c r="AN500" i="86"/>
  <c r="S606" i="86"/>
  <c r="AH500" i="86"/>
  <c r="R606" i="86"/>
  <c r="S1019" i="86"/>
  <c r="BB1015" i="86"/>
  <c r="BB1017" i="86"/>
  <c r="BE1016" i="86"/>
  <c r="BB1016" i="86"/>
  <c r="BB1019" i="86"/>
  <c r="BE1019" i="86"/>
  <c r="BB1018" i="86"/>
  <c r="AM421" i="86"/>
  <c r="AI421" i="86"/>
  <c r="AN421" i="86"/>
  <c r="BB498" i="86"/>
  <c r="AL421" i="86"/>
  <c r="Q537" i="86"/>
  <c r="BB537" i="86"/>
  <c r="S277" i="86"/>
  <c r="AM930" i="86"/>
  <c r="BA277" i="86"/>
  <c r="S822" i="86"/>
  <c r="R277" i="86"/>
  <c r="BB277" i="86"/>
  <c r="BA943" i="86"/>
  <c r="R840" i="86"/>
  <c r="BB840" i="86"/>
  <c r="BA840" i="86"/>
  <c r="Q967" i="86"/>
  <c r="AK80" i="86"/>
  <c r="Q985" i="86"/>
  <c r="R488" i="86"/>
  <c r="S522" i="86"/>
  <c r="BA303" i="86"/>
  <c r="R522" i="86"/>
  <c r="Q920" i="86"/>
  <c r="Q122" i="86"/>
  <c r="Q79" i="86"/>
  <c r="AJ269" i="86"/>
  <c r="AI142" i="86"/>
  <c r="AJ592" i="86"/>
  <c r="AI902" i="86"/>
  <c r="AJ455" i="86"/>
  <c r="BB847" i="86"/>
  <c r="R872" i="86"/>
  <c r="S653" i="86"/>
  <c r="AM34" i="86"/>
  <c r="AH172" i="86"/>
  <c r="S49" i="86"/>
  <c r="R50" i="86"/>
  <c r="AN110" i="86"/>
  <c r="AI210" i="86"/>
  <c r="Q847" i="86"/>
  <c r="AK172" i="86"/>
  <c r="AK902" i="86"/>
  <c r="AI103" i="86"/>
  <c r="BB515" i="86"/>
  <c r="BA822" i="86"/>
  <c r="BC286" i="86"/>
  <c r="AM419" i="86"/>
  <c r="R335" i="86"/>
  <c r="BB822" i="86"/>
  <c r="AN210" i="86"/>
  <c r="AK103" i="86"/>
  <c r="AJ813" i="86"/>
  <c r="S275" i="86"/>
  <c r="S515" i="86"/>
  <c r="S496" i="86"/>
  <c r="R515" i="86"/>
  <c r="Q536" i="86"/>
  <c r="BB197" i="86"/>
  <c r="AK592" i="86"/>
  <c r="AI34" i="86"/>
  <c r="AH269" i="86"/>
  <c r="AH455" i="86"/>
  <c r="AM943" i="86"/>
  <c r="AI105" i="86"/>
  <c r="AK465" i="86"/>
  <c r="AN622" i="86"/>
  <c r="AN157" i="86"/>
  <c r="R412" i="86"/>
  <c r="BA453" i="86"/>
  <c r="AN551" i="86"/>
  <c r="R615" i="86"/>
  <c r="AJ620" i="86"/>
  <c r="S630" i="86"/>
  <c r="T615" i="86"/>
  <c r="BA842" i="86"/>
  <c r="AN263" i="86"/>
  <c r="AL465" i="86"/>
  <c r="AJ465" i="86"/>
  <c r="AN809" i="86"/>
  <c r="R807" i="86"/>
  <c r="BB131" i="86"/>
  <c r="AL622" i="86"/>
  <c r="AJ690" i="86"/>
  <c r="AI48" i="86"/>
  <c r="BA516" i="86"/>
  <c r="AL502" i="86"/>
  <c r="AI80" i="86"/>
  <c r="AJ80" i="86"/>
  <c r="S608" i="86"/>
  <c r="AH48" i="86"/>
  <c r="AJ48" i="86"/>
  <c r="AI502" i="86"/>
  <c r="S671" i="86"/>
  <c r="S64" i="86"/>
  <c r="R58" i="86"/>
  <c r="AL48" i="86"/>
  <c r="AM48" i="86"/>
  <c r="R562" i="86"/>
  <c r="BA64" i="86"/>
  <c r="AM80" i="86"/>
  <c r="AN80" i="86"/>
  <c r="S58" i="86"/>
  <c r="S562" i="86"/>
  <c r="BB58" i="86"/>
  <c r="T671" i="86"/>
  <c r="AL80" i="86"/>
  <c r="R608" i="86"/>
  <c r="R671" i="86"/>
  <c r="AN48" i="86"/>
  <c r="S615" i="86"/>
  <c r="AH425" i="86"/>
  <c r="BC671" i="86"/>
  <c r="AM148" i="86"/>
  <c r="R290" i="86"/>
  <c r="Q859" i="86"/>
  <c r="AN1006" i="86"/>
  <c r="S770" i="86"/>
  <c r="AN842" i="86"/>
  <c r="BB115" i="86"/>
  <c r="AN430" i="86"/>
  <c r="AK898" i="86"/>
  <c r="BB42" i="86"/>
  <c r="AI626" i="86"/>
  <c r="S189" i="86"/>
  <c r="AJ822" i="86"/>
  <c r="AH886" i="86"/>
  <c r="BB17" i="86"/>
  <c r="R614" i="86"/>
  <c r="BE277" i="86"/>
  <c r="S696" i="86"/>
  <c r="Q956" i="86"/>
  <c r="AK443" i="86"/>
  <c r="AM822" i="86"/>
  <c r="AJ536" i="86"/>
  <c r="BB446" i="86"/>
  <c r="AM241" i="86"/>
  <c r="AJ461" i="86"/>
  <c r="AK614" i="86"/>
  <c r="AL618" i="86"/>
  <c r="AI419" i="86"/>
  <c r="AJ608" i="86"/>
  <c r="AM902" i="86"/>
  <c r="BE1054" i="86"/>
  <c r="AN103" i="86"/>
  <c r="AM455" i="86"/>
  <c r="AK455" i="86"/>
  <c r="AL930" i="86"/>
  <c r="AJ930" i="86"/>
  <c r="BC284" i="86"/>
  <c r="BB206" i="86"/>
  <c r="BB930" i="86"/>
  <c r="AK105" i="86"/>
  <c r="S286" i="86"/>
  <c r="AL269" i="86"/>
  <c r="AN269" i="86"/>
  <c r="AN419" i="86"/>
  <c r="R628" i="86"/>
  <c r="R286" i="86"/>
  <c r="BB536" i="86"/>
  <c r="AI269" i="86"/>
  <c r="AK269" i="86"/>
  <c r="AL459" i="86"/>
  <c r="R896" i="86"/>
  <c r="AJ902" i="86"/>
  <c r="AH103" i="86"/>
  <c r="AJ103" i="86"/>
  <c r="AI455" i="86"/>
  <c r="AH930" i="86"/>
  <c r="AN930" i="86"/>
  <c r="Q930" i="86"/>
  <c r="BB806" i="86"/>
  <c r="R806" i="86"/>
  <c r="R206" i="86"/>
  <c r="R308" i="86"/>
  <c r="BD308" i="86" s="1"/>
  <c r="AJ419" i="86"/>
  <c r="AL419" i="86"/>
  <c r="AK419" i="86"/>
  <c r="T628" i="86"/>
  <c r="AH587" i="86"/>
  <c r="AN356" i="86"/>
  <c r="AM459" i="86"/>
  <c r="AH570" i="86"/>
  <c r="AN688" i="86"/>
  <c r="S896" i="86"/>
  <c r="AN902" i="86"/>
  <c r="AL103" i="86"/>
  <c r="AL455" i="86"/>
  <c r="AI930" i="86"/>
  <c r="Q707" i="86"/>
  <c r="Q436" i="86"/>
  <c r="BB511" i="86"/>
  <c r="R511" i="86"/>
  <c r="S628" i="86"/>
  <c r="Q1018" i="86"/>
  <c r="AH902" i="86"/>
  <c r="BB892" i="86"/>
  <c r="BB886" i="86"/>
  <c r="AM237" i="86"/>
  <c r="BC216" i="86"/>
  <c r="AL237" i="86"/>
  <c r="AJ184" i="86"/>
  <c r="AJ227" i="86"/>
  <c r="AN237" i="86"/>
  <c r="S806" i="86"/>
  <c r="AM227" i="86"/>
  <c r="AN227" i="86"/>
  <c r="AI237" i="86"/>
  <c r="AL420" i="86"/>
  <c r="AI227" i="86"/>
  <c r="AK237" i="86"/>
  <c r="S227" i="86"/>
  <c r="AN366" i="86"/>
  <c r="AL184" i="86"/>
  <c r="AN214" i="86"/>
  <c r="AK227" i="86"/>
  <c r="AJ237" i="86"/>
  <c r="AH227" i="86"/>
  <c r="AN420" i="86"/>
  <c r="AK42" i="86"/>
  <c r="AH164" i="86"/>
  <c r="Q592" i="86"/>
  <c r="AK441" i="86"/>
  <c r="AN42" i="86"/>
  <c r="AJ833" i="86"/>
  <c r="AN800" i="86"/>
  <c r="AH838" i="86"/>
  <c r="AH42" i="86"/>
  <c r="Q133" i="86"/>
  <c r="R262" i="86"/>
  <c r="AJ441" i="86"/>
  <c r="S337" i="86"/>
  <c r="AH365" i="86"/>
  <c r="AM729" i="86"/>
  <c r="S291" i="86"/>
  <c r="R408" i="86"/>
  <c r="BB522" i="86"/>
  <c r="AN580" i="86"/>
  <c r="AJ502" i="86"/>
  <c r="AM502" i="86"/>
  <c r="AN628" i="86"/>
  <c r="AH157" i="86"/>
  <c r="AK157" i="86"/>
  <c r="Q934" i="86"/>
  <c r="AH813" i="86"/>
  <c r="AN813" i="86"/>
  <c r="AK820" i="86"/>
  <c r="BB1005" i="86"/>
  <c r="AI833" i="86"/>
  <c r="S518" i="86"/>
  <c r="Q1005" i="86"/>
  <c r="R496" i="86"/>
  <c r="R295" i="86"/>
  <c r="BC295" i="86"/>
  <c r="AM572" i="86"/>
  <c r="AI544" i="86"/>
  <c r="S295" i="86"/>
  <c r="Q404" i="86"/>
  <c r="Q192" i="86"/>
  <c r="BC303" i="86"/>
  <c r="AJ68" i="86"/>
  <c r="S408" i="86"/>
  <c r="T630" i="86"/>
  <c r="BB862" i="86"/>
  <c r="AH815" i="86"/>
  <c r="Q862" i="86"/>
  <c r="AN502" i="86"/>
  <c r="AL157" i="86"/>
  <c r="AI157" i="86"/>
  <c r="AL813" i="86"/>
  <c r="AI813" i="86"/>
  <c r="AM820" i="86"/>
  <c r="R630" i="86"/>
  <c r="BB496" i="86"/>
  <c r="S516" i="86"/>
  <c r="R275" i="86"/>
  <c r="BB192" i="86"/>
  <c r="AK572" i="86"/>
  <c r="S303" i="86"/>
  <c r="BD303" i="86" s="1"/>
  <c r="AI17" i="86"/>
  <c r="R207" i="86"/>
  <c r="AK68" i="86"/>
  <c r="BB275" i="86"/>
  <c r="AK866" i="86"/>
  <c r="AH502" i="86"/>
  <c r="AJ157" i="86"/>
  <c r="BB928" i="86"/>
  <c r="AK813" i="86"/>
  <c r="T275" i="86"/>
  <c r="R518" i="86"/>
  <c r="BB630" i="86"/>
  <c r="AN878" i="86"/>
  <c r="R52" i="86"/>
  <c r="BB895" i="86"/>
  <c r="R895" i="86"/>
  <c r="AI164" i="86"/>
  <c r="AI1033" i="86"/>
  <c r="AN888" i="86"/>
  <c r="Q949" i="86"/>
  <c r="BC283" i="86"/>
  <c r="AJ636" i="86"/>
  <c r="AL396" i="86"/>
  <c r="AI396" i="86"/>
  <c r="AM441" i="86"/>
  <c r="AM42" i="86"/>
  <c r="BB280" i="86"/>
  <c r="Q318" i="86"/>
  <c r="Q680" i="86"/>
  <c r="AM345" i="86"/>
  <c r="AH396" i="86"/>
  <c r="Q435" i="86"/>
  <c r="AN396" i="86"/>
  <c r="AM636" i="86"/>
  <c r="AM600" i="86"/>
  <c r="AL69" i="86"/>
  <c r="AM317" i="86"/>
  <c r="AK396" i="86"/>
  <c r="AI441" i="86"/>
  <c r="AM680" i="86"/>
  <c r="AN680" i="86"/>
  <c r="T283" i="86"/>
  <c r="AJ42" i="86"/>
  <c r="BB594" i="86"/>
  <c r="AH441" i="86"/>
  <c r="BB680" i="86"/>
  <c r="AI680" i="86"/>
  <c r="R302" i="86"/>
  <c r="Q848" i="86"/>
  <c r="S895" i="86"/>
  <c r="AM962" i="86"/>
  <c r="S463" i="86"/>
  <c r="AL680" i="86"/>
  <c r="R526" i="86"/>
  <c r="R273" i="86"/>
  <c r="AM620" i="86"/>
  <c r="AJ317" i="86"/>
  <c r="AJ680" i="86"/>
  <c r="AJ396" i="86"/>
  <c r="AL42" i="86"/>
  <c r="S283" i="86"/>
  <c r="AK410" i="86"/>
  <c r="BB435" i="86"/>
  <c r="AN441" i="86"/>
  <c r="AK680" i="86"/>
  <c r="AM410" i="86"/>
  <c r="S892" i="86"/>
  <c r="AJ78" i="86"/>
  <c r="AK962" i="86"/>
  <c r="AN870" i="86"/>
  <c r="R283" i="86"/>
  <c r="R49" i="86"/>
  <c r="AL110" i="86"/>
  <c r="R227" i="86"/>
  <c r="AJ105" i="86"/>
  <c r="AI214" i="86"/>
  <c r="AJ345" i="86"/>
  <c r="BB490" i="86"/>
  <c r="AN620" i="86"/>
  <c r="AJ626" i="86"/>
  <c r="AM626" i="86"/>
  <c r="AN636" i="86"/>
  <c r="AM690" i="86"/>
  <c r="AL68" i="86"/>
  <c r="S270" i="86"/>
  <c r="S412" i="86"/>
  <c r="AN690" i="86"/>
  <c r="AM68" i="86"/>
  <c r="AI110" i="86"/>
  <c r="AK110" i="86"/>
  <c r="R284" i="86"/>
  <c r="T273" i="86"/>
  <c r="AK345" i="86"/>
  <c r="AL105" i="86"/>
  <c r="AJ34" i="86"/>
  <c r="AK210" i="86"/>
  <c r="BA848" i="86"/>
  <c r="AL172" i="86"/>
  <c r="AM172" i="86"/>
  <c r="AH459" i="86"/>
  <c r="AI459" i="86"/>
  <c r="S886" i="86"/>
  <c r="AH551" i="86"/>
  <c r="AI962" i="86"/>
  <c r="AH1035" i="86"/>
  <c r="S823" i="86"/>
  <c r="BA526" i="86"/>
  <c r="T284" i="86"/>
  <c r="R659" i="86"/>
  <c r="R886" i="86"/>
  <c r="S916" i="86"/>
  <c r="BB273" i="86"/>
  <c r="S497" i="86"/>
  <c r="AM105" i="86"/>
  <c r="AK214" i="86"/>
  <c r="AL345" i="86"/>
  <c r="AK620" i="86"/>
  <c r="AN626" i="86"/>
  <c r="AK636" i="86"/>
  <c r="BB145" i="86"/>
  <c r="S273" i="86"/>
  <c r="S302" i="86"/>
  <c r="AK690" i="86"/>
  <c r="S27" i="86"/>
  <c r="AN68" i="86"/>
  <c r="AM110" i="86"/>
  <c r="AN345" i="86"/>
  <c r="S486" i="86"/>
  <c r="T659" i="86"/>
  <c r="BB246" i="86"/>
  <c r="AL34" i="86"/>
  <c r="AK34" i="86"/>
  <c r="AL210" i="86"/>
  <c r="AM210" i="86"/>
  <c r="Q939" i="86"/>
  <c r="BD939" i="86" s="1"/>
  <c r="AI172" i="86"/>
  <c r="AJ459" i="86"/>
  <c r="AN459" i="86"/>
  <c r="BB939" i="86"/>
  <c r="AM551" i="86"/>
  <c r="AL962" i="86"/>
  <c r="AN962" i="86"/>
  <c r="AJ1035" i="86"/>
  <c r="AK870" i="86"/>
  <c r="S296" i="86"/>
  <c r="BD296" i="86" s="1"/>
  <c r="BA823" i="86"/>
  <c r="Q938" i="86"/>
  <c r="S284" i="86"/>
  <c r="AH626" i="86"/>
  <c r="BA916" i="86"/>
  <c r="S614" i="86"/>
  <c r="R637" i="86"/>
  <c r="R497" i="86"/>
  <c r="R27" i="86"/>
  <c r="AN105" i="86"/>
  <c r="BE206" i="86"/>
  <c r="AJ214" i="86"/>
  <c r="AH345" i="86"/>
  <c r="AK626" i="86"/>
  <c r="S206" i="86"/>
  <c r="BC302" i="86"/>
  <c r="S511" i="86"/>
  <c r="AI68" i="86"/>
  <c r="AJ110" i="86"/>
  <c r="S487" i="86"/>
  <c r="AM878" i="86"/>
  <c r="BB526" i="86"/>
  <c r="AJ613" i="86"/>
  <c r="AI551" i="86"/>
  <c r="AH34" i="86"/>
  <c r="AH210" i="86"/>
  <c r="AJ172" i="86"/>
  <c r="AH45" i="86"/>
  <c r="AI452" i="86"/>
  <c r="Q994" i="86"/>
  <c r="AH962" i="86"/>
  <c r="BB497" i="86"/>
  <c r="AI572" i="86"/>
  <c r="AL544" i="86"/>
  <c r="AN544" i="86"/>
  <c r="BB829" i="86"/>
  <c r="BA445" i="86"/>
  <c r="AM16" i="86"/>
  <c r="BB842" i="86"/>
  <c r="R873" i="86"/>
  <c r="AN829" i="86"/>
  <c r="AJ815" i="86"/>
  <c r="AM872" i="86"/>
  <c r="BB872" i="86"/>
  <c r="BA872" i="86"/>
  <c r="AI1011" i="86"/>
  <c r="AN820" i="86"/>
  <c r="Q441" i="86"/>
  <c r="S528" i="86"/>
  <c r="BB113" i="86"/>
  <c r="AN572" i="86"/>
  <c r="R694" i="86"/>
  <c r="R189" i="86"/>
  <c r="Q396" i="86"/>
  <c r="BB528" i="86"/>
  <c r="R445" i="86"/>
  <c r="R607" i="86"/>
  <c r="BE546" i="86"/>
  <c r="Q829" i="86"/>
  <c r="BB838" i="86"/>
  <c r="AJ16" i="86"/>
  <c r="AL588" i="86"/>
  <c r="AH28" i="86"/>
  <c r="AN480" i="86"/>
  <c r="AI872" i="86"/>
  <c r="AL928" i="86"/>
  <c r="AL1011" i="86"/>
  <c r="AH820" i="86"/>
  <c r="AJ820" i="86"/>
  <c r="Q312" i="86"/>
  <c r="BA528" i="86"/>
  <c r="BB189" i="86"/>
  <c r="S694" i="86"/>
  <c r="AN184" i="86"/>
  <c r="BB445" i="86"/>
  <c r="Q113" i="86"/>
  <c r="BC281" i="86"/>
  <c r="S281" i="86"/>
  <c r="Q394" i="86"/>
  <c r="S638" i="86"/>
  <c r="AJ580" i="86"/>
  <c r="AJ588" i="86"/>
  <c r="BA873" i="86"/>
  <c r="S842" i="86"/>
  <c r="AL820" i="86"/>
  <c r="Q838" i="86"/>
  <c r="BB441" i="86"/>
  <c r="AM592" i="86"/>
  <c r="AN156" i="86"/>
  <c r="AH156" i="86"/>
  <c r="AJ148" i="86"/>
  <c r="R636" i="86"/>
  <c r="AJ838" i="86"/>
  <c r="BA52" i="86"/>
  <c r="AL156" i="86"/>
  <c r="AM153" i="86"/>
  <c r="AK622" i="86"/>
  <c r="BA696" i="86"/>
  <c r="AH822" i="86"/>
  <c r="AI898" i="86"/>
  <c r="AJ164" i="86"/>
  <c r="AM164" i="86"/>
  <c r="AI443" i="86"/>
  <c r="AN822" i="86"/>
  <c r="AK461" i="86"/>
  <c r="AI536" i="86"/>
  <c r="AL614" i="86"/>
  <c r="AM825" i="86"/>
  <c r="AK919" i="86"/>
  <c r="AH178" i="86"/>
  <c r="AN496" i="86"/>
  <c r="AL800" i="86"/>
  <c r="AK800" i="86"/>
  <c r="S636" i="86"/>
  <c r="Q364" i="86"/>
  <c r="BB451" i="86"/>
  <c r="S633" i="86"/>
  <c r="Q376" i="86"/>
  <c r="AL848" i="86"/>
  <c r="AM156" i="86"/>
  <c r="AM809" i="86"/>
  <c r="Q572" i="86"/>
  <c r="BB454" i="86"/>
  <c r="AI592" i="86"/>
  <c r="R675" i="86"/>
  <c r="AI465" i="86"/>
  <c r="AJ809" i="86"/>
  <c r="AN148" i="86"/>
  <c r="S488" i="86"/>
  <c r="S622" i="86"/>
  <c r="T620" i="86"/>
  <c r="T636" i="86"/>
  <c r="AI594" i="86"/>
  <c r="AN838" i="86"/>
  <c r="BE113" i="86"/>
  <c r="R454" i="86"/>
  <c r="AI622" i="86"/>
  <c r="T675" i="86"/>
  <c r="AI800" i="86"/>
  <c r="BE910" i="86"/>
  <c r="AM898" i="86"/>
  <c r="AN164" i="86"/>
  <c r="AH443" i="86"/>
  <c r="AN443" i="86"/>
  <c r="AK822" i="86"/>
  <c r="AL461" i="86"/>
  <c r="AH490" i="86"/>
  <c r="AM536" i="86"/>
  <c r="AN614" i="86"/>
  <c r="AJ634" i="86"/>
  <c r="AM178" i="86"/>
  <c r="AH800" i="86"/>
  <c r="BB181" i="86"/>
  <c r="BA451" i="86"/>
  <c r="AM69" i="86"/>
  <c r="S612" i="86"/>
  <c r="AI54" i="86"/>
  <c r="AL592" i="86"/>
  <c r="R453" i="86"/>
  <c r="AM465" i="86"/>
  <c r="R768" i="86"/>
  <c r="R216" i="86"/>
  <c r="BB543" i="86"/>
  <c r="AN94" i="86"/>
  <c r="AI327" i="86"/>
  <c r="AH410" i="86"/>
  <c r="AN592" i="86"/>
  <c r="AK69" i="86"/>
  <c r="S207" i="86"/>
  <c r="S465" i="86"/>
  <c r="Q482" i="86"/>
  <c r="S454" i="86"/>
  <c r="AN465" i="86"/>
  <c r="AI809" i="86"/>
  <c r="AI148" i="86"/>
  <c r="T622" i="86"/>
  <c r="T640" i="86"/>
  <c r="R620" i="86"/>
  <c r="AK838" i="86"/>
  <c r="S216" i="86"/>
  <c r="BB429" i="86"/>
  <c r="AJ622" i="86"/>
  <c r="AM622" i="86"/>
  <c r="AL164" i="86"/>
  <c r="AI822" i="86"/>
  <c r="AL359" i="86"/>
  <c r="AK490" i="86"/>
  <c r="AJ800" i="86"/>
  <c r="S550" i="86"/>
  <c r="R550" i="86"/>
  <c r="Q1019" i="86"/>
  <c r="Q532" i="86"/>
  <c r="R794" i="86"/>
  <c r="S794" i="86"/>
  <c r="BB207" i="86"/>
  <c r="BB158" i="86"/>
  <c r="R465" i="86"/>
  <c r="R457" i="86"/>
  <c r="BA662" i="86"/>
  <c r="BC662" i="86"/>
  <c r="T654" i="86"/>
  <c r="BA654" i="86"/>
  <c r="BC654" i="86"/>
  <c r="AJ414" i="86"/>
  <c r="BD655" i="86"/>
  <c r="BJ655" i="86" s="1"/>
  <c r="BA663" i="86"/>
  <c r="BC663" i="86"/>
  <c r="BA675" i="86"/>
  <c r="BC675" i="86"/>
  <c r="R625" i="86"/>
  <c r="BA625" i="86"/>
  <c r="BA647" i="86"/>
  <c r="BC647" i="86"/>
  <c r="BA665" i="86"/>
  <c r="BC665" i="86"/>
  <c r="BA644" i="86"/>
  <c r="BC644" i="86"/>
  <c r="BA646" i="86"/>
  <c r="BC646" i="86"/>
  <c r="R627" i="86"/>
  <c r="BA627" i="86"/>
  <c r="BB610" i="86"/>
  <c r="BE610" i="86"/>
  <c r="BB629" i="86"/>
  <c r="BB609" i="86"/>
  <c r="BB617" i="86"/>
  <c r="BB625" i="86"/>
  <c r="BB612" i="86"/>
  <c r="BB628" i="86"/>
  <c r="BE628" i="86"/>
  <c r="BE611" i="86"/>
  <c r="BB611" i="86"/>
  <c r="BB619" i="86"/>
  <c r="R668" i="86"/>
  <c r="BA668" i="86"/>
  <c r="BC668" i="86"/>
  <c r="R658" i="86"/>
  <c r="BA658" i="86"/>
  <c r="BC658" i="86"/>
  <c r="BA648" i="86"/>
  <c r="BC648" i="86"/>
  <c r="BD657" i="86"/>
  <c r="BJ657" i="86" s="1"/>
  <c r="BA653" i="86"/>
  <c r="BC653" i="86"/>
  <c r="BA661" i="86"/>
  <c r="BC661" i="86"/>
  <c r="T643" i="86"/>
  <c r="BA643" i="86"/>
  <c r="BC643" i="86"/>
  <c r="BA659" i="86"/>
  <c r="BC659" i="86"/>
  <c r="BB604" i="86"/>
  <c r="BE604" i="86"/>
  <c r="BB622" i="86"/>
  <c r="BB616" i="86"/>
  <c r="BE616" i="86"/>
  <c r="BB633" i="86"/>
  <c r="BB624" i="86"/>
  <c r="BE624" i="86"/>
  <c r="S664" i="86"/>
  <c r="BA664" i="86"/>
  <c r="BC664" i="86"/>
  <c r="BA660" i="86"/>
  <c r="BC660" i="86"/>
  <c r="T656" i="86"/>
  <c r="BA656" i="86"/>
  <c r="BC656" i="86"/>
  <c r="R670" i="86"/>
  <c r="BA670" i="86"/>
  <c r="BC670" i="86"/>
  <c r="BA642" i="86"/>
  <c r="BC642" i="86"/>
  <c r="R652" i="86"/>
  <c r="BA652" i="86"/>
  <c r="BC652" i="86"/>
  <c r="R624" i="86"/>
  <c r="BA624" i="86"/>
  <c r="BD674" i="86"/>
  <c r="BJ674" i="86" s="1"/>
  <c r="BA669" i="86"/>
  <c r="BC669" i="86"/>
  <c r="BB614" i="86"/>
  <c r="BB632" i="86"/>
  <c r="BE605" i="86"/>
  <c r="BB605" i="86"/>
  <c r="BB627" i="86"/>
  <c r="BB607" i="86"/>
  <c r="BE613" i="86"/>
  <c r="BB613" i="86"/>
  <c r="BB621" i="86"/>
  <c r="BC639" i="86"/>
  <c r="BB608" i="86"/>
  <c r="BE608" i="86"/>
  <c r="BC640" i="86"/>
  <c r="BE640" i="86"/>
  <c r="BB623" i="86"/>
  <c r="BB615" i="86"/>
  <c r="S676" i="86"/>
  <c r="BA676" i="86"/>
  <c r="BC676" i="86"/>
  <c r="T666" i="86"/>
  <c r="BA666" i="86"/>
  <c r="BC666" i="86"/>
  <c r="R672" i="86"/>
  <c r="BA672" i="86"/>
  <c r="BC672" i="86"/>
  <c r="R650" i="86"/>
  <c r="BA650" i="86"/>
  <c r="BC650" i="86"/>
  <c r="R649" i="86"/>
  <c r="BA649" i="86"/>
  <c r="BC649" i="86"/>
  <c r="BD645" i="86"/>
  <c r="BJ645" i="86" s="1"/>
  <c r="S641" i="86"/>
  <c r="BA641" i="86"/>
  <c r="BC641" i="86"/>
  <c r="R626" i="86"/>
  <c r="BA626" i="86"/>
  <c r="T651" i="86"/>
  <c r="BA651" i="86"/>
  <c r="BC651" i="86"/>
  <c r="R635" i="86"/>
  <c r="BA635" i="86"/>
  <c r="BA673" i="86"/>
  <c r="BC673" i="86"/>
  <c r="BA667" i="86"/>
  <c r="BC667" i="86"/>
  <c r="BB618" i="86"/>
  <c r="BE618" i="86"/>
  <c r="BC638" i="86"/>
  <c r="BC636" i="86"/>
  <c r="BE636" i="86"/>
  <c r="BB620" i="86"/>
  <c r="BE620" i="86"/>
  <c r="BC637" i="86"/>
  <c r="BB634" i="86"/>
  <c r="BB631" i="86"/>
  <c r="S637" i="86"/>
  <c r="S266" i="86"/>
  <c r="T637" i="86"/>
  <c r="AM866" i="86"/>
  <c r="AH628" i="86"/>
  <c r="AK628" i="86"/>
  <c r="AH833" i="86"/>
  <c r="AN833" i="86"/>
  <c r="AM1035" i="86"/>
  <c r="AK1035" i="86"/>
  <c r="BB463" i="86"/>
  <c r="AL833" i="86"/>
  <c r="T614" i="86"/>
  <c r="AL866" i="86"/>
  <c r="AJ866" i="86"/>
  <c r="AL628" i="86"/>
  <c r="AI628" i="86"/>
  <c r="AK833" i="86"/>
  <c r="Q928" i="86"/>
  <c r="Q882" i="86"/>
  <c r="AI1035" i="86"/>
  <c r="BA463" i="86"/>
  <c r="R632" i="86"/>
  <c r="R266" i="86"/>
  <c r="AI571" i="86"/>
  <c r="BB266" i="86"/>
  <c r="S632" i="86"/>
  <c r="AN786" i="86"/>
  <c r="T632" i="86"/>
  <c r="AI866" i="86"/>
  <c r="AN866" i="86"/>
  <c r="BB882" i="86"/>
  <c r="AJ628" i="86"/>
  <c r="AL1035" i="86"/>
  <c r="Q954" i="86"/>
  <c r="BB312" i="86"/>
  <c r="AM588" i="86"/>
  <c r="AK588" i="86"/>
  <c r="AH480" i="86"/>
  <c r="AK480" i="86"/>
  <c r="AK943" i="86"/>
  <c r="AL943" i="86"/>
  <c r="AN1011" i="86"/>
  <c r="AH1011" i="86"/>
  <c r="AI588" i="86"/>
  <c r="AL383" i="86"/>
  <c r="AL480" i="86"/>
  <c r="AI480" i="86"/>
  <c r="AI943" i="86"/>
  <c r="AH943" i="86"/>
  <c r="AK1011" i="86"/>
  <c r="AJ1011" i="86"/>
  <c r="AI146" i="86"/>
  <c r="AH588" i="86"/>
  <c r="AJ480" i="86"/>
  <c r="AJ943" i="86"/>
  <c r="BB873" i="86"/>
  <c r="R304" i="86"/>
  <c r="AK146" i="86"/>
  <c r="S768" i="86"/>
  <c r="R282" i="86"/>
  <c r="AM470" i="86"/>
  <c r="AL366" i="86"/>
  <c r="AL894" i="86"/>
  <c r="AH1033" i="86"/>
  <c r="AJ1033" i="86"/>
  <c r="BA686" i="86"/>
  <c r="Q962" i="86"/>
  <c r="AI610" i="86"/>
  <c r="BB81" i="86"/>
  <c r="AJ114" i="86"/>
  <c r="AI198" i="86"/>
  <c r="AJ442" i="86"/>
  <c r="S647" i="86"/>
  <c r="S669" i="86"/>
  <c r="Q686" i="86"/>
  <c r="AL114" i="86"/>
  <c r="AN60" i="86"/>
  <c r="AJ121" i="86"/>
  <c r="AM216" i="86"/>
  <c r="T647" i="86"/>
  <c r="AM554" i="86"/>
  <c r="AH36" i="86"/>
  <c r="AM432" i="86"/>
  <c r="AH437" i="86"/>
  <c r="AL1033" i="86"/>
  <c r="AK1033" i="86"/>
  <c r="AN543" i="86"/>
  <c r="BB120" i="86"/>
  <c r="S188" i="86"/>
  <c r="Q344" i="86"/>
  <c r="AI623" i="86"/>
  <c r="AM18" i="86"/>
  <c r="AN216" i="86"/>
  <c r="AN413" i="86"/>
  <c r="T669" i="86"/>
  <c r="BB962" i="86"/>
  <c r="AK36" i="86"/>
  <c r="AK448" i="86"/>
  <c r="AJ467" i="86"/>
  <c r="AK499" i="86"/>
  <c r="AN511" i="86"/>
  <c r="AH623" i="86"/>
  <c r="AJ437" i="86"/>
  <c r="AN1033" i="86"/>
  <c r="AJ847" i="86"/>
  <c r="AK53" i="86"/>
  <c r="AK457" i="86"/>
  <c r="AH33" i="86"/>
  <c r="BB344" i="86"/>
  <c r="AI18" i="86"/>
  <c r="AN52" i="86"/>
  <c r="AI60" i="86"/>
  <c r="AN121" i="86"/>
  <c r="AM192" i="86"/>
  <c r="AI216" i="86"/>
  <c r="AM413" i="86"/>
  <c r="AH470" i="86"/>
  <c r="AI413" i="86"/>
  <c r="AM255" i="86"/>
  <c r="AK366" i="86"/>
  <c r="AK67" i="86"/>
  <c r="AM36" i="86"/>
  <c r="AK432" i="86"/>
  <c r="AK467" i="86"/>
  <c r="AJ570" i="86"/>
  <c r="AM887" i="86"/>
  <c r="AM437" i="86"/>
  <c r="AK437" i="86"/>
  <c r="AJ470" i="86"/>
  <c r="BB198" i="86"/>
  <c r="AH440" i="86"/>
  <c r="BB32" i="86"/>
  <c r="AN114" i="86"/>
  <c r="AK198" i="86"/>
  <c r="AL600" i="86"/>
  <c r="Q154" i="86"/>
  <c r="AJ158" i="86"/>
  <c r="AM114" i="86"/>
  <c r="AN600" i="86"/>
  <c r="Q313" i="86"/>
  <c r="AJ146" i="86"/>
  <c r="S507" i="86"/>
  <c r="AJ457" i="86"/>
  <c r="AJ18" i="86"/>
  <c r="AN18" i="86"/>
  <c r="AJ60" i="86"/>
  <c r="AK60" i="86"/>
  <c r="AI121" i="86"/>
  <c r="AK121" i="86"/>
  <c r="AK216" i="86"/>
  <c r="Q779" i="86"/>
  <c r="AL146" i="86"/>
  <c r="AM366" i="86"/>
  <c r="AN36" i="86"/>
  <c r="AN432" i="86"/>
  <c r="AL900" i="86"/>
  <c r="AL524" i="86"/>
  <c r="AN632" i="86"/>
  <c r="AI437" i="86"/>
  <c r="AH851" i="86"/>
  <c r="BB162" i="86"/>
  <c r="BB238" i="86"/>
  <c r="AK562" i="86"/>
  <c r="AI600" i="86"/>
  <c r="BB820" i="86"/>
  <c r="AL121" i="86"/>
  <c r="AM146" i="86"/>
  <c r="AH413" i="86"/>
  <c r="AK114" i="86"/>
  <c r="AJ198" i="86"/>
  <c r="BE566" i="86"/>
  <c r="AM39" i="86"/>
  <c r="AI114" i="86"/>
  <c r="AJ273" i="86"/>
  <c r="AM198" i="86"/>
  <c r="AN198" i="86"/>
  <c r="S333" i="86"/>
  <c r="AK600" i="86"/>
  <c r="AJ600" i="86"/>
  <c r="AK39" i="86"/>
  <c r="AN146" i="86"/>
  <c r="BB423" i="86"/>
  <c r="S625" i="86"/>
  <c r="BB154" i="86"/>
  <c r="AM121" i="86"/>
  <c r="T625" i="86"/>
  <c r="Q820" i="86"/>
  <c r="AL17" i="86"/>
  <c r="AL198" i="86"/>
  <c r="AJ281" i="86"/>
  <c r="AK124" i="86"/>
  <c r="AL245" i="86"/>
  <c r="AL437" i="86"/>
  <c r="AM640" i="86"/>
  <c r="BB507" i="86"/>
  <c r="S887" i="86"/>
  <c r="AJ155" i="86"/>
  <c r="AK132" i="86"/>
  <c r="BC298" i="86"/>
  <c r="AH346" i="86"/>
  <c r="AN440" i="86"/>
  <c r="AI639" i="86"/>
  <c r="AM271" i="86"/>
  <c r="AN527" i="86"/>
  <c r="AH686" i="86"/>
  <c r="AL940" i="86"/>
  <c r="AK429" i="86"/>
  <c r="AI633" i="86"/>
  <c r="AJ527" i="86"/>
  <c r="AH336" i="86"/>
  <c r="AL436" i="86"/>
  <c r="AL31" i="86"/>
  <c r="AH527" i="86"/>
  <c r="AL596" i="86"/>
  <c r="AM31" i="86"/>
  <c r="BE126" i="86"/>
  <c r="AI259" i="86"/>
  <c r="BB74" i="86"/>
  <c r="AK31" i="86"/>
  <c r="AI770" i="86"/>
  <c r="AI470" i="86"/>
  <c r="AH35" i="86"/>
  <c r="AL26" i="86"/>
  <c r="AI349" i="86"/>
  <c r="AJ596" i="86"/>
  <c r="AH904" i="86"/>
  <c r="AI955" i="86"/>
  <c r="AK955" i="86"/>
  <c r="AM50" i="86"/>
  <c r="AL910" i="86"/>
  <c r="AN312" i="86"/>
  <c r="AK259" i="86"/>
  <c r="AM473" i="86"/>
  <c r="AI31" i="86"/>
  <c r="AJ267" i="86"/>
  <c r="BB457" i="86"/>
  <c r="BB518" i="86"/>
  <c r="AH235" i="86"/>
  <c r="AH349" i="86"/>
  <c r="AK380" i="86"/>
  <c r="AN911" i="86"/>
  <c r="AI56" i="86"/>
  <c r="AL265" i="86"/>
  <c r="AI960" i="86"/>
  <c r="BB105" i="86"/>
  <c r="BC64" i="86"/>
  <c r="AN31" i="86"/>
  <c r="AH66" i="86"/>
  <c r="AM229" i="86"/>
  <c r="AI235" i="86"/>
  <c r="AL380" i="86"/>
  <c r="AJ915" i="86"/>
  <c r="AK436" i="86"/>
  <c r="AH333" i="86"/>
  <c r="AL267" i="86"/>
  <c r="BE111" i="86"/>
  <c r="BE228" i="86"/>
  <c r="AN155" i="86"/>
  <c r="AJ206" i="86"/>
  <c r="AN119" i="86"/>
  <c r="BE269" i="86"/>
  <c r="AN473" i="86"/>
  <c r="AJ724" i="86"/>
  <c r="BB133" i="86"/>
  <c r="R198" i="86"/>
  <c r="AJ229" i="86"/>
  <c r="S457" i="86"/>
  <c r="AN267" i="86"/>
  <c r="AJ35" i="86"/>
  <c r="AL235" i="86"/>
  <c r="AJ235" i="86"/>
  <c r="AN349" i="86"/>
  <c r="AM349" i="86"/>
  <c r="AI380" i="86"/>
  <c r="AH380" i="86"/>
  <c r="AH596" i="86"/>
  <c r="AK596" i="86"/>
  <c r="AJ934" i="86"/>
  <c r="AJ13" i="86"/>
  <c r="AH21" i="86"/>
  <c r="AH78" i="86"/>
  <c r="AM78" i="86"/>
  <c r="AL231" i="86"/>
  <c r="AN621" i="86"/>
  <c r="AJ411" i="86"/>
  <c r="AN630" i="86"/>
  <c r="AL893" i="86"/>
  <c r="AL50" i="86"/>
  <c r="AH56" i="86"/>
  <c r="AM56" i="86"/>
  <c r="AJ333" i="86"/>
  <c r="AM904" i="86"/>
  <c r="AK960" i="86"/>
  <c r="AM839" i="86"/>
  <c r="BB416" i="86"/>
  <c r="AH259" i="86"/>
  <c r="S416" i="86"/>
  <c r="BE207" i="86"/>
  <c r="AM259" i="86"/>
  <c r="BB333" i="86"/>
  <c r="S66" i="86"/>
  <c r="AK155" i="86"/>
  <c r="AJ259" i="86"/>
  <c r="Q237" i="86"/>
  <c r="R288" i="86"/>
  <c r="BD288" i="86" s="1"/>
  <c r="AI312" i="86"/>
  <c r="AL410" i="86"/>
  <c r="AI473" i="86"/>
  <c r="AK621" i="86"/>
  <c r="Q719" i="86"/>
  <c r="BB318" i="86"/>
  <c r="AI546" i="86"/>
  <c r="AI267" i="86"/>
  <c r="AK267" i="86"/>
  <c r="AL312" i="86"/>
  <c r="AJ410" i="86"/>
  <c r="AM35" i="86"/>
  <c r="AI35" i="86"/>
  <c r="AK235" i="86"/>
  <c r="AN235" i="86"/>
  <c r="AK349" i="86"/>
  <c r="AJ349" i="86"/>
  <c r="AM380" i="86"/>
  <c r="AI596" i="86"/>
  <c r="AM596" i="86"/>
  <c r="AH915" i="86"/>
  <c r="AL13" i="86"/>
  <c r="AL78" i="86"/>
  <c r="AK78" i="86"/>
  <c r="AL904" i="86"/>
  <c r="AH359" i="86"/>
  <c r="AN411" i="86"/>
  <c r="AK452" i="86"/>
  <c r="AM630" i="86"/>
  <c r="AH50" i="86"/>
  <c r="AL56" i="86"/>
  <c r="AJ56" i="86"/>
  <c r="AI333" i="86"/>
  <c r="AI904" i="86"/>
  <c r="AN955" i="86"/>
  <c r="AM960" i="86"/>
  <c r="AK997" i="86"/>
  <c r="AL259" i="86"/>
  <c r="AH955" i="86"/>
  <c r="R416" i="86"/>
  <c r="AL155" i="86"/>
  <c r="R66" i="86"/>
  <c r="AN66" i="86"/>
  <c r="BB532" i="86"/>
  <c r="BB247" i="86"/>
  <c r="BC215" i="86"/>
  <c r="AI125" i="86"/>
  <c r="S287" i="86"/>
  <c r="AL473" i="86"/>
  <c r="S544" i="86"/>
  <c r="AJ473" i="86"/>
  <c r="AK473" i="86"/>
  <c r="Q792" i="86"/>
  <c r="AL132" i="86"/>
  <c r="AH312" i="86"/>
  <c r="BB482" i="86"/>
  <c r="BB788" i="86"/>
  <c r="R644" i="86"/>
  <c r="BB792" i="86"/>
  <c r="AM267" i="86"/>
  <c r="AN410" i="86"/>
  <c r="AL35" i="86"/>
  <c r="AM177" i="86"/>
  <c r="AN380" i="86"/>
  <c r="AH486" i="86"/>
  <c r="AN915" i="86"/>
  <c r="AK934" i="86"/>
  <c r="AI78" i="86"/>
  <c r="AK482" i="86"/>
  <c r="AN56" i="86"/>
  <c r="AL27" i="86"/>
  <c r="AM27" i="86"/>
  <c r="AL619" i="86"/>
  <c r="AM619" i="86"/>
  <c r="AN619" i="86"/>
  <c r="AK522" i="86"/>
  <c r="AN522" i="86"/>
  <c r="AH805" i="86"/>
  <c r="AJ805" i="86"/>
  <c r="AN805" i="86"/>
  <c r="AM906" i="86"/>
  <c r="AL906" i="86"/>
  <c r="AI906" i="86"/>
  <c r="R673" i="86"/>
  <c r="AI418" i="86"/>
  <c r="AN418" i="86"/>
  <c r="AM418" i="86"/>
  <c r="AH449" i="86"/>
  <c r="AL449" i="86"/>
  <c r="AI449" i="86"/>
  <c r="AM449" i="86"/>
  <c r="AK937" i="86"/>
  <c r="AI937" i="86"/>
  <c r="AN937" i="86"/>
  <c r="AL937" i="86"/>
  <c r="AI285" i="86"/>
  <c r="AK285" i="86"/>
  <c r="R890" i="86"/>
  <c r="BA890" i="86"/>
  <c r="T612" i="86"/>
  <c r="R612" i="86"/>
  <c r="AK408" i="86"/>
  <c r="AI408" i="86"/>
  <c r="AL604" i="86"/>
  <c r="AM604" i="86"/>
  <c r="AL418" i="86"/>
  <c r="AM805" i="86"/>
  <c r="AH619" i="86"/>
  <c r="AK906" i="86"/>
  <c r="AJ792" i="86"/>
  <c r="AJ937" i="86"/>
  <c r="AH328" i="86"/>
  <c r="AN328" i="86"/>
  <c r="T276" i="86"/>
  <c r="R276" i="86"/>
  <c r="AH462" i="86"/>
  <c r="AI462" i="86"/>
  <c r="AK796" i="86"/>
  <c r="AH796" i="86"/>
  <c r="AN796" i="86"/>
  <c r="AJ911" i="86"/>
  <c r="AL911" i="86"/>
  <c r="AM911" i="86"/>
  <c r="BA424" i="86"/>
  <c r="S424" i="86"/>
  <c r="R483" i="86"/>
  <c r="BA483" i="86"/>
  <c r="AJ21" i="86"/>
  <c r="AI21" i="86"/>
  <c r="AL21" i="86"/>
  <c r="AH99" i="86"/>
  <c r="AJ99" i="86"/>
  <c r="AJ312" i="86"/>
  <c r="AM312" i="86"/>
  <c r="AH155" i="86"/>
  <c r="AI155" i="86"/>
  <c r="BB237" i="86"/>
  <c r="BE237" i="86"/>
  <c r="BA177" i="86"/>
  <c r="Q177" i="86"/>
  <c r="BA198" i="86"/>
  <c r="S198" i="86"/>
  <c r="BA215" i="86"/>
  <c r="R215" i="86"/>
  <c r="AL429" i="86"/>
  <c r="AH429" i="86"/>
  <c r="AN429" i="86"/>
  <c r="AJ429" i="86"/>
  <c r="AI429" i="86"/>
  <c r="BA88" i="86"/>
  <c r="BB88" i="86"/>
  <c r="AJ132" i="86"/>
  <c r="AM132" i="86"/>
  <c r="AL440" i="86"/>
  <c r="AM440" i="86"/>
  <c r="BA301" i="86"/>
  <c r="BC301" i="86"/>
  <c r="AH144" i="86"/>
  <c r="AJ144" i="86"/>
  <c r="AH489" i="86"/>
  <c r="AN489" i="86"/>
  <c r="AK318" i="86"/>
  <c r="AN318" i="86"/>
  <c r="AJ318" i="86"/>
  <c r="BA317" i="86"/>
  <c r="Q317" i="86"/>
  <c r="AH325" i="86"/>
  <c r="AN325" i="86"/>
  <c r="AM325" i="86"/>
  <c r="AJ325" i="86"/>
  <c r="BA163" i="86"/>
  <c r="Q163" i="86"/>
  <c r="AH261" i="86"/>
  <c r="AN261" i="86"/>
  <c r="AJ261" i="86"/>
  <c r="AL261" i="86"/>
  <c r="R619" i="86"/>
  <c r="S619" i="86"/>
  <c r="AM514" i="86"/>
  <c r="AJ514" i="86"/>
  <c r="AI514" i="86"/>
  <c r="AL514" i="86"/>
  <c r="AI632" i="86"/>
  <c r="AL632" i="86"/>
  <c r="AK632" i="86"/>
  <c r="AH632" i="86"/>
  <c r="AK887" i="86"/>
  <c r="AN887" i="86"/>
  <c r="AH560" i="86"/>
  <c r="AK560" i="86"/>
  <c r="BA935" i="86"/>
  <c r="BB935" i="86"/>
  <c r="Q935" i="86"/>
  <c r="BD935" i="86" s="1"/>
  <c r="AL318" i="86"/>
  <c r="AK449" i="86"/>
  <c r="AI261" i="86"/>
  <c r="AH418" i="86"/>
  <c r="BE873" i="86"/>
  <c r="AN514" i="86"/>
  <c r="AK794" i="86"/>
  <c r="T619" i="86"/>
  <c r="AK418" i="86"/>
  <c r="AN770" i="86"/>
  <c r="AJ770" i="86"/>
  <c r="AN67" i="86"/>
  <c r="AJ67" i="86"/>
  <c r="AM67" i="86"/>
  <c r="AH956" i="86"/>
  <c r="AN956" i="86"/>
  <c r="AM956" i="86"/>
  <c r="AN61" i="86"/>
  <c r="AM61" i="86"/>
  <c r="AH544" i="86"/>
  <c r="AJ544" i="86"/>
  <c r="AK544" i="86"/>
  <c r="AJ793" i="86"/>
  <c r="AM793" i="86"/>
  <c r="AN533" i="86"/>
  <c r="AK533" i="86"/>
  <c r="AM854" i="86"/>
  <c r="AI854" i="86"/>
  <c r="AH604" i="86"/>
  <c r="AJ604" i="86"/>
  <c r="AI604" i="86"/>
  <c r="Q167" i="86"/>
  <c r="BB167" i="86"/>
  <c r="BA104" i="86"/>
  <c r="R104" i="86"/>
  <c r="AK192" i="86"/>
  <c r="AH192" i="86"/>
  <c r="AN192" i="86"/>
  <c r="AI192" i="86"/>
  <c r="AL192" i="86"/>
  <c r="AH554" i="86"/>
  <c r="AN554" i="86"/>
  <c r="AJ554" i="86"/>
  <c r="AI554" i="86"/>
  <c r="AL322" i="86"/>
  <c r="AI322" i="86"/>
  <c r="R824" i="86"/>
  <c r="BA824" i="86"/>
  <c r="AL325" i="86"/>
  <c r="AH408" i="86"/>
  <c r="AJ562" i="86"/>
  <c r="AN408" i="86"/>
  <c r="AJ408" i="86"/>
  <c r="AM552" i="86"/>
  <c r="AH322" i="86"/>
  <c r="AL408" i="86"/>
  <c r="AN449" i="86"/>
  <c r="AJ629" i="86"/>
  <c r="AJ322" i="86"/>
  <c r="AK554" i="86"/>
  <c r="AK604" i="86"/>
  <c r="AL805" i="86"/>
  <c r="AM261" i="86"/>
  <c r="AK325" i="86"/>
  <c r="AM408" i="86"/>
  <c r="AK805" i="86"/>
  <c r="AH887" i="86"/>
  <c r="AM489" i="86"/>
  <c r="AK514" i="86"/>
  <c r="AJ632" i="86"/>
  <c r="AH353" i="86"/>
  <c r="AH629" i="86"/>
  <c r="AM796" i="86"/>
  <c r="AH937" i="86"/>
  <c r="AM477" i="86"/>
  <c r="AL477" i="86"/>
  <c r="S824" i="86"/>
  <c r="AJ277" i="86"/>
  <c r="AI277" i="86"/>
  <c r="BE68" i="86"/>
  <c r="BC68" i="86"/>
  <c r="AJ418" i="86"/>
  <c r="BB461" i="86"/>
  <c r="BB884" i="86"/>
  <c r="AJ887" i="86"/>
  <c r="AK619" i="86"/>
  <c r="AJ893" i="86"/>
  <c r="AH32" i="86"/>
  <c r="AJ32" i="86"/>
  <c r="AN532" i="86"/>
  <c r="AK532" i="86"/>
  <c r="AJ532" i="86"/>
  <c r="S642" i="86"/>
  <c r="T642" i="86"/>
  <c r="BA690" i="86"/>
  <c r="R690" i="86"/>
  <c r="BB690" i="86"/>
  <c r="AN374" i="86"/>
  <c r="AH374" i="86"/>
  <c r="AM374" i="86"/>
  <c r="AL374" i="86"/>
  <c r="AI374" i="86"/>
  <c r="BA356" i="86"/>
  <c r="S356" i="86"/>
  <c r="AI1049" i="86"/>
  <c r="AM1049" i="86"/>
  <c r="AJ1049" i="86"/>
  <c r="AK1049" i="86"/>
  <c r="AH1049" i="86"/>
  <c r="AK184" i="86"/>
  <c r="AM327" i="86"/>
  <c r="BB184" i="86"/>
  <c r="AM457" i="86"/>
  <c r="BE31" i="86"/>
  <c r="AK32" i="86"/>
  <c r="T644" i="86"/>
  <c r="AN546" i="86"/>
  <c r="Q714" i="86"/>
  <c r="Q766" i="86"/>
  <c r="R62" i="86"/>
  <c r="AL153" i="86"/>
  <c r="S788" i="86"/>
  <c r="AI876" i="86"/>
  <c r="AK940" i="86"/>
  <c r="AL1049" i="86"/>
  <c r="AK424" i="86"/>
  <c r="AN424" i="86"/>
  <c r="Q958" i="86"/>
  <c r="BA447" i="86"/>
  <c r="AI45" i="86"/>
  <c r="AJ45" i="86"/>
  <c r="AM45" i="86"/>
  <c r="AL45" i="86"/>
  <c r="AN45" i="86"/>
  <c r="AI176" i="86"/>
  <c r="AM176" i="86"/>
  <c r="AJ356" i="86"/>
  <c r="AM356" i="86"/>
  <c r="AI356" i="86"/>
  <c r="AH356" i="86"/>
  <c r="AK356" i="86"/>
  <c r="AK275" i="86"/>
  <c r="AM275" i="86"/>
  <c r="AH900" i="86"/>
  <c r="AJ900" i="86"/>
  <c r="AI900" i="86"/>
  <c r="AK900" i="86"/>
  <c r="AM900" i="86"/>
  <c r="BA449" i="86"/>
  <c r="R449" i="86"/>
  <c r="AI40" i="86"/>
  <c r="AL40" i="86"/>
  <c r="AM40" i="86"/>
  <c r="AJ40" i="86"/>
  <c r="AK40" i="86"/>
  <c r="AM471" i="86"/>
  <c r="AH471" i="86"/>
  <c r="BA285" i="86"/>
  <c r="R285" i="86"/>
  <c r="R510" i="86"/>
  <c r="BA510" i="86"/>
  <c r="AH153" i="86"/>
  <c r="AJ153" i="86"/>
  <c r="AM166" i="86"/>
  <c r="AJ166" i="86"/>
  <c r="BA940" i="86"/>
  <c r="Q940" i="86"/>
  <c r="R665" i="86"/>
  <c r="T665" i="86"/>
  <c r="BB833" i="86"/>
  <c r="BA833" i="86"/>
  <c r="Q833" i="86"/>
  <c r="AJ940" i="86"/>
  <c r="AN940" i="86"/>
  <c r="AM940" i="86"/>
  <c r="AH940" i="86"/>
  <c r="BA512" i="86"/>
  <c r="R512" i="86"/>
  <c r="BB512" i="86"/>
  <c r="T905" i="86"/>
  <c r="S905" i="86"/>
  <c r="BC905" i="86"/>
  <c r="AJ204" i="86"/>
  <c r="AL204" i="86"/>
  <c r="AI204" i="86"/>
  <c r="AH204" i="86"/>
  <c r="AM204" i="86"/>
  <c r="AK486" i="86"/>
  <c r="AL486" i="86"/>
  <c r="AN486" i="86"/>
  <c r="AM486" i="86"/>
  <c r="AJ486" i="86"/>
  <c r="R503" i="86"/>
  <c r="BB503" i="86"/>
  <c r="AK598" i="86"/>
  <c r="AJ598" i="86"/>
  <c r="BA360" i="86"/>
  <c r="Q360" i="86"/>
  <c r="BA879" i="86"/>
  <c r="Q879" i="86"/>
  <c r="AJ998" i="86"/>
  <c r="AN998" i="86"/>
  <c r="AL998" i="86"/>
  <c r="AH998" i="86"/>
  <c r="AK998" i="86"/>
  <c r="AI998" i="86"/>
  <c r="AJ1045" i="86"/>
  <c r="AK1045" i="86"/>
  <c r="AI1045" i="86"/>
  <c r="AN1045" i="86"/>
  <c r="AM1045" i="86"/>
  <c r="AN273" i="86"/>
  <c r="AJ327" i="86"/>
  <c r="BA461" i="86"/>
  <c r="AI576" i="86"/>
  <c r="AL52" i="86"/>
  <c r="AL32" i="86"/>
  <c r="AI273" i="86"/>
  <c r="AK273" i="86"/>
  <c r="AM184" i="86"/>
  <c r="AN327" i="86"/>
  <c r="R461" i="86"/>
  <c r="Q322" i="86"/>
  <c r="Q384" i="86"/>
  <c r="AK331" i="86"/>
  <c r="S447" i="86"/>
  <c r="AI457" i="86"/>
  <c r="AL327" i="86"/>
  <c r="AM32" i="86"/>
  <c r="T285" i="86"/>
  <c r="BB500" i="86"/>
  <c r="T627" i="86"/>
  <c r="S644" i="86"/>
  <c r="T626" i="86"/>
  <c r="T634" i="86"/>
  <c r="AJ546" i="86"/>
  <c r="Q93" i="86"/>
  <c r="AK153" i="86"/>
  <c r="BB510" i="86"/>
  <c r="AK204" i="86"/>
  <c r="AK374" i="86"/>
  <c r="AN40" i="86"/>
  <c r="AN1049" i="86"/>
  <c r="AI73" i="86"/>
  <c r="AJ73" i="86"/>
  <c r="AL73" i="86"/>
  <c r="AN784" i="86"/>
  <c r="AI784" i="86"/>
  <c r="R788" i="86"/>
  <c r="Q340" i="86"/>
  <c r="BA340" i="86"/>
  <c r="BB340" i="86"/>
  <c r="BA524" i="86"/>
  <c r="R524" i="86"/>
  <c r="R651" i="86"/>
  <c r="BA500" i="86"/>
  <c r="R500" i="86"/>
  <c r="AJ730" i="86"/>
  <c r="AH730" i="86"/>
  <c r="AI958" i="86"/>
  <c r="AL958" i="86"/>
  <c r="AH52" i="86"/>
  <c r="AK52" i="86"/>
  <c r="AJ52" i="86"/>
  <c r="T652" i="86"/>
  <c r="S652" i="86"/>
  <c r="AI1000" i="86"/>
  <c r="AL1000" i="86"/>
  <c r="AN1000" i="86"/>
  <c r="AJ1000" i="86"/>
  <c r="BE794" i="86"/>
  <c r="BB794" i="86"/>
  <c r="BA912" i="86"/>
  <c r="Q912" i="86"/>
  <c r="BA57" i="86"/>
  <c r="S57" i="86"/>
  <c r="BB57" i="86"/>
  <c r="AK423" i="86"/>
  <c r="AM423" i="86"/>
  <c r="AJ423" i="86"/>
  <c r="AH423" i="86"/>
  <c r="AN423" i="86"/>
  <c r="AL423" i="86"/>
  <c r="AN518" i="86"/>
  <c r="AM518" i="86"/>
  <c r="AJ518" i="86"/>
  <c r="AI518" i="86"/>
  <c r="AL518" i="86"/>
  <c r="AH546" i="86"/>
  <c r="AK546" i="86"/>
  <c r="AL966" i="86"/>
  <c r="AH966" i="86"/>
  <c r="AN966" i="86"/>
  <c r="AM966" i="86"/>
  <c r="AK966" i="86"/>
  <c r="AJ966" i="86"/>
  <c r="AI840" i="86"/>
  <c r="AJ840" i="86"/>
  <c r="AM840" i="86"/>
  <c r="AK840" i="86"/>
  <c r="AH840" i="86"/>
  <c r="AH876" i="86"/>
  <c r="AN876" i="86"/>
  <c r="AM876" i="86"/>
  <c r="AJ876" i="86"/>
  <c r="AK876" i="86"/>
  <c r="AJ606" i="86"/>
  <c r="AH606" i="86"/>
  <c r="AI606" i="86"/>
  <c r="AK606" i="86"/>
  <c r="AN606" i="86"/>
  <c r="BC299" i="86"/>
  <c r="AM273" i="86"/>
  <c r="AI184" i="86"/>
  <c r="AK327" i="86"/>
  <c r="S461" i="86"/>
  <c r="AL457" i="86"/>
  <c r="Q143" i="86"/>
  <c r="BB143" i="86"/>
  <c r="BB177" i="86"/>
  <c r="S299" i="86"/>
  <c r="BB579" i="86"/>
  <c r="AN457" i="86"/>
  <c r="S627" i="86"/>
  <c r="S665" i="86"/>
  <c r="AI32" i="86"/>
  <c r="AM52" i="86"/>
  <c r="S449" i="86"/>
  <c r="S512" i="86"/>
  <c r="AM546" i="86"/>
  <c r="S690" i="86"/>
  <c r="AI153" i="86"/>
  <c r="AI559" i="86"/>
  <c r="AN204" i="86"/>
  <c r="AJ374" i="86"/>
  <c r="AH518" i="86"/>
  <c r="AH1000" i="86"/>
  <c r="AI966" i="86"/>
  <c r="AH532" i="86"/>
  <c r="AL606" i="86"/>
  <c r="AL840" i="86"/>
  <c r="AI423" i="86"/>
  <c r="AK1000" i="86"/>
  <c r="AM414" i="86"/>
  <c r="AH414" i="86"/>
  <c r="AK414" i="86"/>
  <c r="AN414" i="86"/>
  <c r="AL414" i="86"/>
  <c r="BB943" i="86"/>
  <c r="AM33" i="86"/>
  <c r="AN33" i="86"/>
  <c r="AK33" i="86"/>
  <c r="AI33" i="86"/>
  <c r="AL33" i="86"/>
  <c r="Q966" i="86"/>
  <c r="R642" i="86"/>
  <c r="AM693" i="86"/>
  <c r="AJ693" i="86"/>
  <c r="AJ167" i="86"/>
  <c r="AI167" i="86"/>
  <c r="AI694" i="86"/>
  <c r="AK694" i="86"/>
  <c r="AJ445" i="86"/>
  <c r="AN445" i="86"/>
  <c r="AI692" i="86"/>
  <c r="AN692" i="86"/>
  <c r="AJ692" i="86"/>
  <c r="AK692" i="86"/>
  <c r="AN428" i="86"/>
  <c r="AI428" i="86"/>
  <c r="AK484" i="86"/>
  <c r="AL484" i="86"/>
  <c r="AM862" i="86"/>
  <c r="AN862" i="86"/>
  <c r="AH862" i="86"/>
  <c r="AJ862" i="86"/>
  <c r="BA298" i="86"/>
  <c r="R298" i="86"/>
  <c r="BD298" i="86" s="1"/>
  <c r="AI431" i="86"/>
  <c r="AM431" i="86"/>
  <c r="AL528" i="86"/>
  <c r="AI528" i="86"/>
  <c r="AH528" i="86"/>
  <c r="AK528" i="86"/>
  <c r="AH132" i="86"/>
  <c r="AN132" i="86"/>
  <c r="AJ440" i="86"/>
  <c r="AI440" i="86"/>
  <c r="AK440" i="86"/>
  <c r="BA32" i="86"/>
  <c r="Q32" i="86"/>
  <c r="AH229" i="86"/>
  <c r="AN229" i="86"/>
  <c r="AI229" i="86"/>
  <c r="AL229" i="86"/>
  <c r="AN482" i="86"/>
  <c r="AM482" i="86"/>
  <c r="AJ482" i="86"/>
  <c r="AI482" i="86"/>
  <c r="AL482" i="86"/>
  <c r="BB251" i="86"/>
  <c r="AH1045" i="86"/>
  <c r="AI49" i="86"/>
  <c r="AN35" i="86"/>
  <c r="AM507" i="86"/>
  <c r="BB261" i="86"/>
  <c r="BB322" i="86"/>
  <c r="BB205" i="86"/>
  <c r="AI337" i="86"/>
  <c r="AL337" i="86"/>
  <c r="T552" i="86"/>
  <c r="R552" i="86"/>
  <c r="T623" i="86"/>
  <c r="S623" i="86"/>
  <c r="R623" i="86"/>
  <c r="BA16" i="86"/>
  <c r="Q16" i="86"/>
  <c r="BB16" i="86"/>
  <c r="AJ125" i="86"/>
  <c r="AM322" i="86"/>
  <c r="AL552" i="86"/>
  <c r="AL562" i="86"/>
  <c r="BB785" i="86"/>
  <c r="AI552" i="86"/>
  <c r="AM562" i="86"/>
  <c r="Q124" i="86"/>
  <c r="AN322" i="86"/>
  <c r="BE205" i="86"/>
  <c r="AL560" i="86"/>
  <c r="AI560" i="86"/>
  <c r="AK27" i="86"/>
  <c r="AH27" i="86"/>
  <c r="AK527" i="86"/>
  <c r="AH794" i="86"/>
  <c r="BB967" i="86"/>
  <c r="AH448" i="86"/>
  <c r="AL285" i="86"/>
  <c r="AL88" i="86"/>
  <c r="AK88" i="86"/>
  <c r="AL838" i="86"/>
  <c r="AK359" i="86"/>
  <c r="AN359" i="86"/>
  <c r="AJ359" i="86"/>
  <c r="AI359" i="86"/>
  <c r="AK569" i="86"/>
  <c r="AM569" i="86"/>
  <c r="BA102" i="86"/>
  <c r="Q102" i="86"/>
  <c r="AK470" i="86"/>
  <c r="AL470" i="86"/>
  <c r="AI630" i="86"/>
  <c r="AL630" i="86"/>
  <c r="AK630" i="86"/>
  <c r="AH630" i="86"/>
  <c r="AJ796" i="86"/>
  <c r="AI796" i="86"/>
  <c r="AL796" i="86"/>
  <c r="AH911" i="86"/>
  <c r="AI911" i="86"/>
  <c r="AJ176" i="86"/>
  <c r="AL176" i="86"/>
  <c r="AN176" i="86"/>
  <c r="AH176" i="86"/>
  <c r="BA503" i="86"/>
  <c r="S503" i="86"/>
  <c r="AJ87" i="86"/>
  <c r="AH87" i="86"/>
  <c r="BA326" i="86"/>
  <c r="Q326" i="86"/>
  <c r="AI562" i="86"/>
  <c r="AL86" i="86"/>
  <c r="S552" i="86"/>
  <c r="AL685" i="86"/>
  <c r="AN560" i="86"/>
  <c r="AJ27" i="86"/>
  <c r="AI27" i="86"/>
  <c r="AJ337" i="86"/>
  <c r="AM448" i="86"/>
  <c r="BA552" i="86"/>
  <c r="BA493" i="86"/>
  <c r="AL839" i="86"/>
  <c r="AN839" i="86"/>
  <c r="BA287" i="86"/>
  <c r="R287" i="86"/>
  <c r="AM411" i="86"/>
  <c r="AH411" i="86"/>
  <c r="AL411" i="86"/>
  <c r="AK21" i="86"/>
  <c r="AN21" i="86"/>
  <c r="AJ36" i="86"/>
  <c r="AL36" i="86"/>
  <c r="AJ425" i="86"/>
  <c r="AK425" i="86"/>
  <c r="AN425" i="86"/>
  <c r="AL425" i="86"/>
  <c r="AI496" i="86"/>
  <c r="AL496" i="86"/>
  <c r="AK496" i="86"/>
  <c r="AH496" i="86"/>
  <c r="AJ178" i="86"/>
  <c r="AK178" i="86"/>
  <c r="AN178" i="86"/>
  <c r="AL178" i="86"/>
  <c r="AL1006" i="86"/>
  <c r="AI1006" i="86"/>
  <c r="AM1006" i="86"/>
  <c r="AK1006" i="86"/>
  <c r="BA784" i="86"/>
  <c r="S784" i="86"/>
  <c r="AN904" i="86"/>
  <c r="AJ904" i="86"/>
  <c r="S629" i="86"/>
  <c r="R629" i="86"/>
  <c r="T629" i="86"/>
  <c r="AM915" i="86"/>
  <c r="AL915" i="86"/>
  <c r="AI50" i="86"/>
  <c r="AK50" i="86"/>
  <c r="AN50" i="86"/>
  <c r="AK333" i="86"/>
  <c r="AL333" i="86"/>
  <c r="AN333" i="86"/>
  <c r="AL955" i="86"/>
  <c r="AJ955" i="86"/>
  <c r="AK62" i="86"/>
  <c r="AN62" i="86"/>
  <c r="AH62" i="86"/>
  <c r="AM686" i="86"/>
  <c r="AJ686" i="86"/>
  <c r="BA937" i="86"/>
  <c r="Q937" i="86"/>
  <c r="AJ960" i="86"/>
  <c r="AH960" i="86"/>
  <c r="AN960" i="86"/>
  <c r="AI561" i="86"/>
  <c r="AK561" i="86"/>
  <c r="AN712" i="86"/>
  <c r="AH712" i="86"/>
  <c r="AI202" i="86"/>
  <c r="AL202" i="86"/>
  <c r="AJ872" i="86"/>
  <c r="AL872" i="86"/>
  <c r="AK872" i="86"/>
  <c r="AH872" i="86"/>
  <c r="BA164" i="86"/>
  <c r="Q164" i="86"/>
  <c r="BA158" i="86"/>
  <c r="S158" i="86"/>
  <c r="AM443" i="86"/>
  <c r="AL443" i="86"/>
  <c r="S667" i="86"/>
  <c r="T667" i="86"/>
  <c r="AL620" i="86"/>
  <c r="AH620" i="86"/>
  <c r="AJ870" i="86"/>
  <c r="AL870" i="86"/>
  <c r="AI870" i="86"/>
  <c r="AH870" i="86"/>
  <c r="R633" i="86"/>
  <c r="T633" i="86"/>
  <c r="AJ614" i="86"/>
  <c r="AH614" i="86"/>
  <c r="AI614" i="86"/>
  <c r="AK825" i="86"/>
  <c r="AL825" i="86"/>
  <c r="AI825" i="86"/>
  <c r="AH825" i="86"/>
  <c r="AN825" i="86"/>
  <c r="BA554" i="86"/>
  <c r="T554" i="86"/>
  <c r="AI640" i="86"/>
  <c r="AL640" i="86"/>
  <c r="AK640" i="86"/>
  <c r="AH640" i="86"/>
  <c r="AJ285" i="86"/>
  <c r="AH285" i="86"/>
  <c r="AM285" i="86"/>
  <c r="AM794" i="86"/>
  <c r="AL794" i="86"/>
  <c r="AI794" i="86"/>
  <c r="AN125" i="86"/>
  <c r="AK322" i="86"/>
  <c r="AN552" i="86"/>
  <c r="BB124" i="86"/>
  <c r="AM125" i="86"/>
  <c r="AK552" i="86"/>
  <c r="AJ552" i="86"/>
  <c r="AN562" i="86"/>
  <c r="S698" i="86"/>
  <c r="BB554" i="86"/>
  <c r="AJ560" i="86"/>
  <c r="BB718" i="86"/>
  <c r="AN27" i="86"/>
  <c r="BB912" i="86"/>
  <c r="AK337" i="86"/>
  <c r="AL448" i="86"/>
  <c r="S890" i="86"/>
  <c r="AI411" i="86"/>
  <c r="AN285" i="86"/>
  <c r="AM425" i="86"/>
  <c r="AJ496" i="86"/>
  <c r="AN640" i="86"/>
  <c r="AN794" i="86"/>
  <c r="AH948" i="86"/>
  <c r="AK839" i="86"/>
  <c r="AH1006" i="86"/>
  <c r="S620" i="86"/>
  <c r="AN830" i="86"/>
  <c r="AJ830" i="86"/>
  <c r="Q429" i="86"/>
  <c r="AI448" i="86"/>
  <c r="Q948" i="86"/>
  <c r="AM838" i="86"/>
  <c r="AI915" i="86"/>
  <c r="S554" i="86"/>
  <c r="AJ954" i="86"/>
  <c r="AI954" i="86"/>
  <c r="BB326" i="86"/>
  <c r="AM532" i="86"/>
  <c r="AL692" i="86"/>
  <c r="AM692" i="86"/>
  <c r="AJ916" i="86"/>
  <c r="AH31" i="86"/>
  <c r="BB556" i="86"/>
  <c r="AJ363" i="86"/>
  <c r="AI363" i="86"/>
  <c r="AM363" i="86"/>
  <c r="AK363" i="86"/>
  <c r="AJ364" i="86"/>
  <c r="AK364" i="86"/>
  <c r="AH364" i="86"/>
  <c r="AM364" i="86"/>
  <c r="AN446" i="86"/>
  <c r="AI446" i="86"/>
  <c r="AJ487" i="86"/>
  <c r="AH487" i="86"/>
  <c r="AL196" i="86"/>
  <c r="AH196" i="86"/>
  <c r="AJ196" i="86"/>
  <c r="AI393" i="86"/>
  <c r="AN393" i="86"/>
  <c r="AI542" i="86"/>
  <c r="AK542" i="86"/>
  <c r="AM542" i="86"/>
  <c r="AJ542" i="86"/>
  <c r="AL542" i="86"/>
  <c r="AH807" i="86"/>
  <c r="AM807" i="86"/>
  <c r="AK807" i="86"/>
  <c r="AJ807" i="86"/>
  <c r="AN807" i="86"/>
  <c r="AL807" i="86"/>
  <c r="AJ848" i="86"/>
  <c r="AK848" i="86"/>
  <c r="AN848" i="86"/>
  <c r="AI848" i="86"/>
  <c r="BA1045" i="86"/>
  <c r="Q1045" i="86"/>
  <c r="BA374" i="86"/>
  <c r="R374" i="86"/>
  <c r="S374" i="86"/>
  <c r="AJ54" i="86"/>
  <c r="AK685" i="86"/>
  <c r="BC285" i="86"/>
  <c r="S502" i="86"/>
  <c r="R666" i="86"/>
  <c r="AJ64" i="86"/>
  <c r="AL363" i="86"/>
  <c r="AI364" i="86"/>
  <c r="AI101" i="86"/>
  <c r="BA837" i="86"/>
  <c r="BB837" i="86"/>
  <c r="AL983" i="86"/>
  <c r="AI713" i="86"/>
  <c r="AM713" i="86"/>
  <c r="AL713" i="86"/>
  <c r="AI93" i="86"/>
  <c r="AN93" i="86"/>
  <c r="AM25" i="86"/>
  <c r="AL25" i="86"/>
  <c r="AM724" i="86"/>
  <c r="AI724" i="86"/>
  <c r="S648" i="86"/>
  <c r="AH636" i="86"/>
  <c r="AL636" i="86"/>
  <c r="AJ212" i="86"/>
  <c r="AL212" i="86"/>
  <c r="AM556" i="86"/>
  <c r="AI556" i="86"/>
  <c r="AK842" i="86"/>
  <c r="AJ842" i="86"/>
  <c r="AN241" i="86"/>
  <c r="AI241" i="86"/>
  <c r="AK609" i="86"/>
  <c r="AN609" i="86"/>
  <c r="AL609" i="86"/>
  <c r="AJ609" i="86"/>
  <c r="AH609" i="86"/>
  <c r="BA831" i="86"/>
  <c r="Q831" i="86"/>
  <c r="BA936" i="86"/>
  <c r="Q936" i="86"/>
  <c r="S607" i="86"/>
  <c r="BE453" i="86"/>
  <c r="BB453" i="86"/>
  <c r="AI162" i="86"/>
  <c r="AH162" i="86"/>
  <c r="AN279" i="86"/>
  <c r="AL279" i="86"/>
  <c r="AJ279" i="86"/>
  <c r="AH279" i="86"/>
  <c r="AM279" i="86"/>
  <c r="AM120" i="86"/>
  <c r="AN120" i="86"/>
  <c r="BA236" i="86"/>
  <c r="Q236" i="86"/>
  <c r="AK189" i="86"/>
  <c r="AJ189" i="86"/>
  <c r="AH189" i="86"/>
  <c r="AI189" i="86"/>
  <c r="AK961" i="86"/>
  <c r="AJ961" i="86"/>
  <c r="AN961" i="86"/>
  <c r="AH239" i="86"/>
  <c r="AI239" i="86"/>
  <c r="BA573" i="86"/>
  <c r="BB573" i="86"/>
  <c r="BA489" i="86"/>
  <c r="R489" i="86"/>
  <c r="BB489" i="86"/>
  <c r="BA703" i="86"/>
  <c r="Q703" i="86"/>
  <c r="T624" i="86"/>
  <c r="BA924" i="86"/>
  <c r="Q924" i="86"/>
  <c r="BD924" i="86" s="1"/>
  <c r="BA960" i="86"/>
  <c r="R960" i="86"/>
  <c r="S960" i="86"/>
  <c r="BB960" i="86"/>
  <c r="AK54" i="86"/>
  <c r="BB502" i="86"/>
  <c r="BB187" i="86"/>
  <c r="AN239" i="86"/>
  <c r="AM612" i="86"/>
  <c r="AH54" i="86"/>
  <c r="BB236" i="86"/>
  <c r="AI416" i="86"/>
  <c r="BE556" i="86"/>
  <c r="AM393" i="86"/>
  <c r="S815" i="86"/>
  <c r="AN189" i="86"/>
  <c r="AN364" i="86"/>
  <c r="AK705" i="86"/>
  <c r="AI279" i="86"/>
  <c r="AN346" i="86"/>
  <c r="AI346" i="86"/>
  <c r="AJ346" i="86"/>
  <c r="AK346" i="86"/>
  <c r="AM346" i="86"/>
  <c r="AK394" i="86"/>
  <c r="AN394" i="86"/>
  <c r="AH123" i="86"/>
  <c r="AM123" i="86"/>
  <c r="BA272" i="86"/>
  <c r="S272" i="86"/>
  <c r="BA502" i="86"/>
  <c r="AK824" i="86"/>
  <c r="AJ824" i="86"/>
  <c r="AL730" i="86"/>
  <c r="AM730" i="86"/>
  <c r="AN730" i="86"/>
  <c r="AI730" i="86"/>
  <c r="AM958" i="86"/>
  <c r="AN958" i="86"/>
  <c r="AH958" i="86"/>
  <c r="AJ958" i="86"/>
  <c r="AK958" i="86"/>
  <c r="BB1045" i="86"/>
  <c r="BE436" i="86"/>
  <c r="BB436" i="86"/>
  <c r="BA480" i="86"/>
  <c r="BB480" i="86"/>
  <c r="BB890" i="86"/>
  <c r="BE890" i="86"/>
  <c r="AM251" i="86"/>
  <c r="AL251" i="86"/>
  <c r="AN386" i="86"/>
  <c r="AI386" i="86"/>
  <c r="AH214" i="86"/>
  <c r="AL214" i="86"/>
  <c r="BB486" i="86"/>
  <c r="R486" i="86"/>
  <c r="AM277" i="86"/>
  <c r="AK277" i="86"/>
  <c r="AN613" i="86"/>
  <c r="AK613" i="86"/>
  <c r="AH613" i="86"/>
  <c r="AJ878" i="86"/>
  <c r="AI878" i="86"/>
  <c r="BE164" i="86"/>
  <c r="BB164" i="86"/>
  <c r="AK92" i="86"/>
  <c r="AI92" i="86"/>
  <c r="AI87" i="86"/>
  <c r="AL87" i="86"/>
  <c r="AM87" i="86"/>
  <c r="AK87" i="86"/>
  <c r="AN87" i="86"/>
  <c r="AI685" i="86"/>
  <c r="AM685" i="86"/>
  <c r="AN95" i="86"/>
  <c r="AI95" i="86"/>
  <c r="AH612" i="86"/>
  <c r="AJ612" i="86"/>
  <c r="AN612" i="86"/>
  <c r="BA366" i="86"/>
  <c r="Q366" i="86"/>
  <c r="BA473" i="86"/>
  <c r="S473" i="86"/>
  <c r="AI634" i="86"/>
  <c r="AL634" i="86"/>
  <c r="AK634" i="86"/>
  <c r="AH634" i="86"/>
  <c r="AN634" i="86"/>
  <c r="AN983" i="86"/>
  <c r="AK983" i="86"/>
  <c r="AM983" i="86"/>
  <c r="AJ983" i="86"/>
  <c r="AH983" i="86"/>
  <c r="AK995" i="86"/>
  <c r="AJ995" i="86"/>
  <c r="AN995" i="86"/>
  <c r="AL995" i="86"/>
  <c r="AM995" i="86"/>
  <c r="AM54" i="86"/>
  <c r="BE251" i="86"/>
  <c r="AL95" i="86"/>
  <c r="AN54" i="86"/>
  <c r="Q372" i="86"/>
  <c r="AH430" i="86"/>
  <c r="AL612" i="86"/>
  <c r="S624" i="86"/>
  <c r="AL393" i="86"/>
  <c r="BB473" i="86"/>
  <c r="AK612" i="86"/>
  <c r="AN685" i="86"/>
  <c r="AM189" i="86"/>
  <c r="Q573" i="86"/>
  <c r="AH363" i="86"/>
  <c r="AL364" i="86"/>
  <c r="AN713" i="86"/>
  <c r="AJ25" i="86"/>
  <c r="AK279" i="86"/>
  <c r="AH542" i="86"/>
  <c r="AH995" i="86"/>
  <c r="AL541" i="86"/>
  <c r="AK541" i="86"/>
  <c r="AN541" i="86"/>
  <c r="AN639" i="86"/>
  <c r="AM639" i="86"/>
  <c r="BB831" i="86"/>
  <c r="AJ171" i="86"/>
  <c r="AI171" i="86"/>
  <c r="AM171" i="86"/>
  <c r="AH501" i="86"/>
  <c r="AL501" i="86"/>
  <c r="AJ175" i="86"/>
  <c r="AL175" i="86"/>
  <c r="AM231" i="86"/>
  <c r="AH231" i="86"/>
  <c r="AK231" i="86"/>
  <c r="AN231" i="86"/>
  <c r="AI231" i="86"/>
  <c r="R337" i="86"/>
  <c r="BB227" i="86"/>
  <c r="AK142" i="86"/>
  <c r="AM142" i="86"/>
  <c r="AI895" i="86"/>
  <c r="BB163" i="86"/>
  <c r="AH143" i="86"/>
  <c r="AH848" i="86"/>
  <c r="R622" i="86"/>
  <c r="BA543" i="86"/>
  <c r="S543" i="86"/>
  <c r="R543" i="86"/>
  <c r="AL462" i="86"/>
  <c r="AL580" i="86"/>
  <c r="R692" i="86"/>
  <c r="AH61" i="86"/>
  <c r="AH483" i="86"/>
  <c r="AN483" i="86"/>
  <c r="AK580" i="86"/>
  <c r="AM703" i="86"/>
  <c r="AN703" i="86"/>
  <c r="AH703" i="86"/>
  <c r="AJ703" i="86"/>
  <c r="AL703" i="86"/>
  <c r="BA289" i="86"/>
  <c r="BC289" i="86"/>
  <c r="S289" i="86"/>
  <c r="R289" i="86"/>
  <c r="AK724" i="86"/>
  <c r="AL724" i="86"/>
  <c r="R648" i="86"/>
  <c r="AL705" i="86"/>
  <c r="AN705" i="86"/>
  <c r="AM705" i="86"/>
  <c r="AL823" i="86"/>
  <c r="AN823" i="86"/>
  <c r="AH823" i="86"/>
  <c r="AK413" i="86"/>
  <c r="AJ413" i="86"/>
  <c r="AK420" i="86"/>
  <c r="AH420" i="86"/>
  <c r="AK393" i="86"/>
  <c r="AJ393" i="86"/>
  <c r="AK584" i="86"/>
  <c r="AM584" i="86"/>
  <c r="AI584" i="86"/>
  <c r="BA786" i="86"/>
  <c r="S786" i="86"/>
  <c r="AN46" i="86"/>
  <c r="AM46" i="86"/>
  <c r="AJ46" i="86"/>
  <c r="AN186" i="86"/>
  <c r="AJ186" i="86"/>
  <c r="AH186" i="86"/>
  <c r="AM354" i="86"/>
  <c r="AJ354" i="86"/>
  <c r="AI341" i="86"/>
  <c r="AL341" i="86"/>
  <c r="AK341" i="86"/>
  <c r="AH341" i="86"/>
  <c r="AN341" i="86"/>
  <c r="AM435" i="86"/>
  <c r="AI435" i="86"/>
  <c r="AK435" i="86"/>
  <c r="AL435" i="86"/>
  <c r="AJ435" i="86"/>
  <c r="AH435" i="86"/>
  <c r="AM718" i="86"/>
  <c r="AL718" i="86"/>
  <c r="AI718" i="86"/>
  <c r="AJ718" i="86"/>
  <c r="AN718" i="86"/>
  <c r="AH142" i="86"/>
  <c r="AN142" i="86"/>
  <c r="AL142" i="86"/>
  <c r="AM512" i="86"/>
  <c r="AI512" i="86"/>
  <c r="AL512" i="86"/>
  <c r="AK512" i="86"/>
  <c r="AH512" i="86"/>
  <c r="AN512" i="86"/>
  <c r="BA688" i="86"/>
  <c r="BB688" i="86"/>
  <c r="AK58" i="86"/>
  <c r="AJ58" i="86"/>
  <c r="AI251" i="86"/>
  <c r="AN251" i="86"/>
  <c r="AK251" i="86"/>
  <c r="AJ251" i="86"/>
  <c r="AH251" i="86"/>
  <c r="AH386" i="86"/>
  <c r="AM386" i="86"/>
  <c r="AJ386" i="86"/>
  <c r="AK386" i="86"/>
  <c r="AL277" i="86"/>
  <c r="AN277" i="86"/>
  <c r="AL613" i="86"/>
  <c r="AI613" i="86"/>
  <c r="AH878" i="86"/>
  <c r="AL878" i="86"/>
  <c r="BA297" i="86"/>
  <c r="S297" i="86"/>
  <c r="R297" i="86"/>
  <c r="BA487" i="86"/>
  <c r="R487" i="86"/>
  <c r="AN599" i="86"/>
  <c r="AL599" i="86"/>
  <c r="AJ599" i="86"/>
  <c r="AI599" i="86"/>
  <c r="AK599" i="86"/>
  <c r="AM92" i="86"/>
  <c r="AL92" i="86"/>
  <c r="AJ92" i="86"/>
  <c r="AH92" i="86"/>
  <c r="AN92" i="86"/>
  <c r="AI28" i="86"/>
  <c r="AJ28" i="86"/>
  <c r="AM28" i="86"/>
  <c r="AK28" i="86"/>
  <c r="AL28" i="86"/>
  <c r="AJ447" i="86"/>
  <c r="AL447" i="86"/>
  <c r="BA712" i="86"/>
  <c r="Q712" i="86"/>
  <c r="BA849" i="86"/>
  <c r="BB849" i="86"/>
  <c r="Q849" i="86"/>
  <c r="BA308" i="86"/>
  <c r="BC308" i="86"/>
  <c r="AM212" i="86"/>
  <c r="AH212" i="86"/>
  <c r="AK212" i="86"/>
  <c r="AN212" i="86"/>
  <c r="AI212" i="86"/>
  <c r="BA490" i="86"/>
  <c r="R490" i="86"/>
  <c r="AN451" i="86"/>
  <c r="AJ451" i="86"/>
  <c r="AI451" i="86"/>
  <c r="AH451" i="86"/>
  <c r="AM451" i="86"/>
  <c r="AL451" i="86"/>
  <c r="AK556" i="86"/>
  <c r="AL556" i="86"/>
  <c r="AJ556" i="86"/>
  <c r="AH556" i="86"/>
  <c r="AN556" i="86"/>
  <c r="AI842" i="86"/>
  <c r="AL842" i="86"/>
  <c r="AK241" i="86"/>
  <c r="AJ241" i="86"/>
  <c r="AH241" i="86"/>
  <c r="AL829" i="86"/>
  <c r="AH829" i="86"/>
  <c r="AM829" i="86"/>
  <c r="AI829" i="86"/>
  <c r="AJ829" i="86"/>
  <c r="AL572" i="86"/>
  <c r="AH572" i="86"/>
  <c r="AI609" i="86"/>
  <c r="AH882" i="86"/>
  <c r="AN882" i="86"/>
  <c r="AI882" i="86"/>
  <c r="AL882" i="86"/>
  <c r="AK882" i="86"/>
  <c r="AM882" i="86"/>
  <c r="S301" i="86"/>
  <c r="R301" i="86"/>
  <c r="R293" i="86"/>
  <c r="BA293" i="86"/>
  <c r="R521" i="86"/>
  <c r="BB521" i="86"/>
  <c r="BA521" i="86"/>
  <c r="S521" i="86"/>
  <c r="AM1007" i="86"/>
  <c r="AK1007" i="86"/>
  <c r="AL1007" i="86"/>
  <c r="AI1007" i="86"/>
  <c r="AH1007" i="86"/>
  <c r="AJ1007" i="86"/>
  <c r="AN1007" i="86"/>
  <c r="R796" i="86"/>
  <c r="BB796" i="86"/>
  <c r="AN162" i="86"/>
  <c r="AM162" i="86"/>
  <c r="AL162" i="86"/>
  <c r="AK162" i="86"/>
  <c r="AN488" i="86"/>
  <c r="AH488" i="86"/>
  <c r="BE516" i="86"/>
  <c r="BB516" i="86"/>
  <c r="R815" i="86"/>
  <c r="BB815" i="86"/>
  <c r="S643" i="86"/>
  <c r="R643" i="86"/>
  <c r="BA414" i="86"/>
  <c r="S414" i="86"/>
  <c r="BA13" i="86"/>
  <c r="Q13" i="86"/>
  <c r="BA270" i="86"/>
  <c r="R270" i="86"/>
  <c r="AI714" i="86"/>
  <c r="AK714" i="86"/>
  <c r="AK468" i="86"/>
  <c r="AH468" i="86"/>
  <c r="AK616" i="86"/>
  <c r="AH616" i="86"/>
  <c r="AN616" i="86"/>
  <c r="AM616" i="86"/>
  <c r="AJ616" i="86"/>
  <c r="BA894" i="86"/>
  <c r="R894" i="86"/>
  <c r="S263" i="86"/>
  <c r="AM483" i="86"/>
  <c r="AM580" i="86"/>
  <c r="S894" i="86"/>
  <c r="AI61" i="86"/>
  <c r="BB271" i="86"/>
  <c r="AN462" i="86"/>
  <c r="AI616" i="86"/>
  <c r="AK547" i="86"/>
  <c r="AH547" i="86"/>
  <c r="AL555" i="86"/>
  <c r="AN555" i="86"/>
  <c r="AL579" i="86"/>
  <c r="AN579" i="86"/>
  <c r="AH277" i="86"/>
  <c r="AJ529" i="86"/>
  <c r="AL529" i="86"/>
  <c r="AJ595" i="86"/>
  <c r="AI595" i="86"/>
  <c r="AH842" i="86"/>
  <c r="AL148" i="86"/>
  <c r="AH148" i="86"/>
  <c r="AJ265" i="86"/>
  <c r="AH265" i="86"/>
  <c r="AM265" i="86"/>
  <c r="AK265" i="86"/>
  <c r="AI265" i="86"/>
  <c r="BB27" i="86"/>
  <c r="AI26" i="86"/>
  <c r="AJ26" i="86"/>
  <c r="AH26" i="86"/>
  <c r="AJ390" i="86"/>
  <c r="AK390" i="86"/>
  <c r="AM390" i="86"/>
  <c r="AN390" i="86"/>
  <c r="AI390" i="86"/>
  <c r="BB25" i="86"/>
  <c r="AL61" i="86"/>
  <c r="BC66" i="86"/>
  <c r="AJ462" i="86"/>
  <c r="AL483" i="86"/>
  <c r="AI580" i="86"/>
  <c r="Q485" i="86"/>
  <c r="AM462" i="86"/>
  <c r="AK718" i="86"/>
  <c r="AL79" i="86"/>
  <c r="AI703" i="86"/>
  <c r="AJ341" i="86"/>
  <c r="AM565" i="86"/>
  <c r="AJ999" i="86"/>
  <c r="AN1004" i="86"/>
  <c r="AH145" i="86"/>
  <c r="AI145" i="86"/>
  <c r="BB103" i="86"/>
  <c r="S293" i="86"/>
  <c r="AJ810" i="86"/>
  <c r="AI810" i="86"/>
  <c r="BB166" i="86"/>
  <c r="AJ156" i="86"/>
  <c r="BB858" i="86"/>
  <c r="AI456" i="86"/>
  <c r="AI450" i="86"/>
  <c r="AH599" i="86"/>
  <c r="BB41" i="86"/>
  <c r="BB465" i="86"/>
  <c r="AK131" i="86"/>
  <c r="AJ131" i="86"/>
  <c r="S626" i="86"/>
  <c r="Q724" i="86"/>
  <c r="BA724" i="86"/>
  <c r="AL684" i="86"/>
  <c r="AN684" i="86"/>
  <c r="AH684" i="86"/>
  <c r="AJ684" i="86"/>
  <c r="AI510" i="86"/>
  <c r="AL510" i="86"/>
  <c r="BA576" i="86"/>
  <c r="Q576" i="86"/>
  <c r="AK263" i="86"/>
  <c r="Q39" i="86"/>
  <c r="Q316" i="86"/>
  <c r="R411" i="86"/>
  <c r="R409" i="86"/>
  <c r="AJ707" i="86"/>
  <c r="Q40" i="86"/>
  <c r="BB35" i="86"/>
  <c r="S280" i="86"/>
  <c r="Q255" i="86"/>
  <c r="BE326" i="86"/>
  <c r="Q380" i="86"/>
  <c r="S471" i="86"/>
  <c r="BE465" i="86"/>
  <c r="R471" i="86"/>
  <c r="AH510" i="86"/>
  <c r="AM510" i="86"/>
  <c r="AN595" i="86"/>
  <c r="AK684" i="86"/>
  <c r="AJ503" i="86"/>
  <c r="AI503" i="86"/>
  <c r="AH503" i="86"/>
  <c r="AK581" i="86"/>
  <c r="AM581" i="86"/>
  <c r="AI581" i="86"/>
  <c r="AL633" i="86"/>
  <c r="AN633" i="86"/>
  <c r="AJ713" i="86"/>
  <c r="AH713" i="86"/>
  <c r="AK713" i="86"/>
  <c r="AJ947" i="86"/>
  <c r="AN947" i="86"/>
  <c r="AK947" i="86"/>
  <c r="S50" i="86"/>
  <c r="AK497" i="86"/>
  <c r="AI497" i="86"/>
  <c r="AN553" i="86"/>
  <c r="AK553" i="86"/>
  <c r="AH263" i="86"/>
  <c r="AL521" i="86"/>
  <c r="AM521" i="86"/>
  <c r="AI104" i="86"/>
  <c r="AN104" i="86"/>
  <c r="BA291" i="86"/>
  <c r="R291" i="86"/>
  <c r="AK26" i="86"/>
  <c r="AM26" i="86"/>
  <c r="AM638" i="86"/>
  <c r="AJ638" i="86"/>
  <c r="AI638" i="86"/>
  <c r="AL638" i="86"/>
  <c r="AK638" i="86"/>
  <c r="AH638" i="86"/>
  <c r="AK823" i="86"/>
  <c r="AM823" i="86"/>
  <c r="AI823" i="86"/>
  <c r="AI540" i="86"/>
  <c r="AM540" i="86"/>
  <c r="AH824" i="86"/>
  <c r="AM824" i="86"/>
  <c r="AL824" i="86"/>
  <c r="AI824" i="86"/>
  <c r="AH913" i="86"/>
  <c r="AK913" i="86"/>
  <c r="AI913" i="86"/>
  <c r="BA346" i="86"/>
  <c r="Q346" i="86"/>
  <c r="R641" i="86"/>
  <c r="T641" i="86"/>
  <c r="BA796" i="86"/>
  <c r="S796" i="86"/>
  <c r="BA863" i="86"/>
  <c r="BB863" i="86"/>
  <c r="Q863" i="86"/>
  <c r="AM488" i="86"/>
  <c r="AJ488" i="86"/>
  <c r="AI488" i="86"/>
  <c r="AL488" i="86"/>
  <c r="AN456" i="86"/>
  <c r="AL456" i="86"/>
  <c r="AK456" i="86"/>
  <c r="AM456" i="86"/>
  <c r="AM526" i="86"/>
  <c r="AJ526" i="86"/>
  <c r="AI526" i="86"/>
  <c r="AL526" i="86"/>
  <c r="AK526" i="86"/>
  <c r="AH526" i="86"/>
  <c r="AK895" i="86"/>
  <c r="AH895" i="86"/>
  <c r="AN895" i="86"/>
  <c r="AL895" i="86"/>
  <c r="AM1054" i="86"/>
  <c r="AK1054" i="86"/>
  <c r="AL1054" i="86"/>
  <c r="AN1054" i="86"/>
  <c r="AJ1054" i="86"/>
  <c r="AH1054" i="86"/>
  <c r="AK831" i="86"/>
  <c r="AH831" i="86"/>
  <c r="AN831" i="86"/>
  <c r="AM831" i="86"/>
  <c r="AJ831" i="86"/>
  <c r="AI831" i="86"/>
  <c r="AK707" i="86"/>
  <c r="AH707" i="86"/>
  <c r="BA437" i="86"/>
  <c r="BB437" i="86"/>
  <c r="R631" i="86"/>
  <c r="T631" i="86"/>
  <c r="S631" i="86"/>
  <c r="AN598" i="86"/>
  <c r="AH598" i="86"/>
  <c r="AI598" i="86"/>
  <c r="AI263" i="86"/>
  <c r="BC307" i="86"/>
  <c r="AM263" i="86"/>
  <c r="AH400" i="86"/>
  <c r="AN127" i="86"/>
  <c r="AK400" i="86"/>
  <c r="BE580" i="86"/>
  <c r="AN707" i="86"/>
  <c r="AH100" i="86"/>
  <c r="AM208" i="86"/>
  <c r="T280" i="86"/>
  <c r="BB263" i="86"/>
  <c r="BE441" i="86"/>
  <c r="R462" i="86"/>
  <c r="AJ510" i="86"/>
  <c r="AL598" i="86"/>
  <c r="AL503" i="86"/>
  <c r="AL831" i="86"/>
  <c r="AI185" i="86"/>
  <c r="AL185" i="86"/>
  <c r="AL387" i="86"/>
  <c r="AN387" i="86"/>
  <c r="AN340" i="86"/>
  <c r="AI340" i="86"/>
  <c r="AK340" i="86"/>
  <c r="AL707" i="86"/>
  <c r="AI957" i="86"/>
  <c r="AJ957" i="86"/>
  <c r="AL67" i="86"/>
  <c r="AH67" i="86"/>
  <c r="BA99" i="86"/>
  <c r="Q99" i="86"/>
  <c r="AN637" i="86"/>
  <c r="AM637" i="86"/>
  <c r="AL698" i="86"/>
  <c r="AK698" i="86"/>
  <c r="AH775" i="86"/>
  <c r="AI775" i="86"/>
  <c r="AM775" i="86"/>
  <c r="R280" i="86"/>
  <c r="AJ263" i="86"/>
  <c r="BB39" i="86"/>
  <c r="BB255" i="86"/>
  <c r="Q354" i="86"/>
  <c r="BB462" i="86"/>
  <c r="S462" i="86"/>
  <c r="T650" i="86"/>
  <c r="AN573" i="86"/>
  <c r="AM707" i="86"/>
  <c r="AN510" i="86"/>
  <c r="AM598" i="86"/>
  <c r="AM684" i="86"/>
  <c r="AL775" i="86"/>
  <c r="BB40" i="86"/>
  <c r="AH869" i="86"/>
  <c r="AN869" i="86"/>
  <c r="AM458" i="86"/>
  <c r="AL458" i="86"/>
  <c r="AH593" i="86"/>
  <c r="BE894" i="86"/>
  <c r="BB894" i="86"/>
  <c r="AN344" i="86"/>
  <c r="AJ344" i="86"/>
  <c r="AK344" i="86"/>
  <c r="AL344" i="86"/>
  <c r="AM344" i="86"/>
  <c r="AH49" i="86"/>
  <c r="AL49" i="86"/>
  <c r="AK49" i="86"/>
  <c r="AL18" i="86"/>
  <c r="AH18" i="86"/>
  <c r="AH366" i="86"/>
  <c r="AI366" i="86"/>
  <c r="AN335" i="86"/>
  <c r="AK335" i="86"/>
  <c r="AL862" i="86"/>
  <c r="AK862" i="86"/>
  <c r="AK431" i="86"/>
  <c r="AH431" i="86"/>
  <c r="AJ431" i="86"/>
  <c r="AL431" i="86"/>
  <c r="AM528" i="86"/>
  <c r="AJ528" i="86"/>
  <c r="AH432" i="86"/>
  <c r="AI432" i="86"/>
  <c r="AJ432" i="86"/>
  <c r="AM548" i="86"/>
  <c r="AI548" i="86"/>
  <c r="AK548" i="86"/>
  <c r="AH548" i="86"/>
  <c r="AJ548" i="86"/>
  <c r="AL548" i="86"/>
  <c r="AI467" i="86"/>
  <c r="AH467" i="86"/>
  <c r="AM467" i="86"/>
  <c r="AL467" i="86"/>
  <c r="AL216" i="86"/>
  <c r="AH216" i="86"/>
  <c r="AK469" i="86"/>
  <c r="AN469" i="86"/>
  <c r="AM469" i="86"/>
  <c r="AH469" i="86"/>
  <c r="AJ469" i="86"/>
  <c r="AL469" i="86"/>
  <c r="AM934" i="86"/>
  <c r="AH934" i="86"/>
  <c r="AI934" i="86"/>
  <c r="AN934" i="86"/>
  <c r="Q878" i="86"/>
  <c r="BA878" i="86"/>
  <c r="S635" i="86"/>
  <c r="T635" i="86"/>
  <c r="BA926" i="86"/>
  <c r="Q926" i="86"/>
  <c r="AN353" i="86"/>
  <c r="AJ353" i="86"/>
  <c r="AM353" i="86"/>
  <c r="AL353" i="86"/>
  <c r="AI353" i="86"/>
  <c r="AK524" i="86"/>
  <c r="AH524" i="86"/>
  <c r="AN524" i="86"/>
  <c r="AM524" i="86"/>
  <c r="AJ524" i="86"/>
  <c r="AI792" i="86"/>
  <c r="AL792" i="86"/>
  <c r="AN792" i="86"/>
  <c r="AH792" i="86"/>
  <c r="AK792" i="86"/>
  <c r="AH906" i="86"/>
  <c r="AJ906" i="86"/>
  <c r="BA684" i="86"/>
  <c r="Q684" i="86"/>
  <c r="BA498" i="86"/>
  <c r="S498" i="86"/>
  <c r="R498" i="86"/>
  <c r="S673" i="86"/>
  <c r="T673" i="86"/>
  <c r="AH88" i="86"/>
  <c r="AH344" i="86"/>
  <c r="Q858" i="86"/>
  <c r="R57" i="86"/>
  <c r="BA800" i="86"/>
  <c r="Q800" i="86"/>
  <c r="AJ823" i="86"/>
  <c r="BB417" i="86"/>
  <c r="AJ188" i="86"/>
  <c r="AM188" i="86"/>
  <c r="S48" i="86"/>
  <c r="AJ94" i="86"/>
  <c r="AK94" i="86"/>
  <c r="BB316" i="86"/>
  <c r="AI127" i="86"/>
  <c r="AK127" i="86"/>
  <c r="Q328" i="86"/>
  <c r="AI331" i="86"/>
  <c r="R28" i="86"/>
  <c r="S26" i="86"/>
  <c r="BB328" i="86"/>
  <c r="AL112" i="86"/>
  <c r="AM112" i="86"/>
  <c r="AM73" i="86"/>
  <c r="AK73" i="86"/>
  <c r="AH255" i="86"/>
  <c r="AJ255" i="86"/>
  <c r="AL335" i="86"/>
  <c r="AI335" i="86"/>
  <c r="AI360" i="86"/>
  <c r="AK376" i="86"/>
  <c r="AI384" i="86"/>
  <c r="AM369" i="86"/>
  <c r="AH369" i="86"/>
  <c r="AN412" i="86"/>
  <c r="AM412" i="86"/>
  <c r="AK489" i="86"/>
  <c r="AL489" i="86"/>
  <c r="AL533" i="86"/>
  <c r="AH533" i="86"/>
  <c r="AM533" i="86"/>
  <c r="AM1018" i="86"/>
  <c r="AJ1018" i="86"/>
  <c r="AM196" i="86"/>
  <c r="AN196" i="86"/>
  <c r="AK196" i="86"/>
  <c r="AJ283" i="86"/>
  <c r="AL283" i="86"/>
  <c r="AM587" i="86"/>
  <c r="AJ587" i="86"/>
  <c r="AI587" i="86"/>
  <c r="AK587" i="86"/>
  <c r="AN587" i="86"/>
  <c r="AM445" i="86"/>
  <c r="AI445" i="86"/>
  <c r="AK445" i="86"/>
  <c r="AL445" i="86"/>
  <c r="AM810" i="86"/>
  <c r="AL810" i="86"/>
  <c r="AN810" i="86"/>
  <c r="AH967" i="86"/>
  <c r="AM967" i="86"/>
  <c r="AL621" i="86"/>
  <c r="AH621" i="86"/>
  <c r="AM893" i="86"/>
  <c r="AN893" i="86"/>
  <c r="AL372" i="86"/>
  <c r="AK372" i="86"/>
  <c r="AI688" i="86"/>
  <c r="AK688" i="86"/>
  <c r="AH688" i="86"/>
  <c r="AJ688" i="86"/>
  <c r="AL688" i="86"/>
  <c r="AI247" i="86"/>
  <c r="AM247" i="86"/>
  <c r="S646" i="86"/>
  <c r="R646" i="86"/>
  <c r="BA334" i="86"/>
  <c r="BB334" i="86"/>
  <c r="AM417" i="86"/>
  <c r="AJ417" i="86"/>
  <c r="AK417" i="86"/>
  <c r="AN417" i="86"/>
  <c r="AH417" i="86"/>
  <c r="AN275" i="86"/>
  <c r="AL275" i="86"/>
  <c r="AJ275" i="86"/>
  <c r="AH275" i="86"/>
  <c r="AI53" i="86"/>
  <c r="AJ53" i="86"/>
  <c r="AN53" i="86"/>
  <c r="AM53" i="86"/>
  <c r="AM202" i="86"/>
  <c r="AH202" i="86"/>
  <c r="AK202" i="86"/>
  <c r="BE41" i="86"/>
  <c r="AL100" i="86"/>
  <c r="AI94" i="86"/>
  <c r="AL331" i="86"/>
  <c r="AM127" i="86"/>
  <c r="S294" i="86"/>
  <c r="AJ331" i="86"/>
  <c r="AM331" i="86"/>
  <c r="R48" i="86"/>
  <c r="AI454" i="86"/>
  <c r="AJ55" i="86"/>
  <c r="AN112" i="86"/>
  <c r="AN73" i="86"/>
  <c r="AL255" i="86"/>
  <c r="AN255" i="86"/>
  <c r="AJ335" i="86"/>
  <c r="AM335" i="86"/>
  <c r="AL360" i="86"/>
  <c r="AJ202" i="86"/>
  <c r="AJ772" i="86"/>
  <c r="AN772" i="86"/>
  <c r="AH772" i="86"/>
  <c r="AM938" i="86"/>
  <c r="AL938" i="86"/>
  <c r="AJ984" i="86"/>
  <c r="AK984" i="86"/>
  <c r="AN984" i="86"/>
  <c r="AL468" i="86"/>
  <c r="AN468" i="86"/>
  <c r="AJ468" i="86"/>
  <c r="AM468" i="86"/>
  <c r="R653" i="86"/>
  <c r="Q729" i="86"/>
  <c r="BA729" i="86"/>
  <c r="AJ387" i="86"/>
  <c r="AH387" i="86"/>
  <c r="AM387" i="86"/>
  <c r="AK387" i="86"/>
  <c r="AK100" i="86"/>
  <c r="AM94" i="86"/>
  <c r="R25" i="86"/>
  <c r="AL53" i="86"/>
  <c r="BC294" i="86"/>
  <c r="AH94" i="86"/>
  <c r="AJ127" i="86"/>
  <c r="AN331" i="86"/>
  <c r="AM100" i="86"/>
  <c r="AJ100" i="86"/>
  <c r="AH73" i="86"/>
  <c r="AI255" i="86"/>
  <c r="AL379" i="86"/>
  <c r="AN202" i="86"/>
  <c r="AI275" i="86"/>
  <c r="AI387" i="86"/>
  <c r="AL417" i="86"/>
  <c r="AL631" i="86"/>
  <c r="AH631" i="86"/>
  <c r="AI926" i="86"/>
  <c r="AN926" i="86"/>
  <c r="AL527" i="86"/>
  <c r="AM527" i="86"/>
  <c r="AH704" i="86"/>
  <c r="AI704" i="86"/>
  <c r="AJ385" i="86"/>
  <c r="AI385" i="86"/>
  <c r="AL452" i="86"/>
  <c r="AH452" i="86"/>
  <c r="AN452" i="86"/>
  <c r="AM452" i="86"/>
  <c r="T279" i="86"/>
  <c r="S279" i="86"/>
  <c r="AK1030" i="86"/>
  <c r="AH1030" i="86"/>
  <c r="AM910" i="86"/>
  <c r="AK910" i="86"/>
  <c r="AN910" i="86"/>
  <c r="AM498" i="86"/>
  <c r="AN498" i="86"/>
  <c r="AM522" i="86"/>
  <c r="AJ522" i="86"/>
  <c r="AI522" i="86"/>
  <c r="AL522" i="86"/>
  <c r="AJ892" i="86"/>
  <c r="AM892" i="86"/>
  <c r="BE85" i="86"/>
  <c r="BB85" i="86"/>
  <c r="AM428" i="86"/>
  <c r="AJ428" i="86"/>
  <c r="AH428" i="86"/>
  <c r="AK428" i="86"/>
  <c r="AN484" i="86"/>
  <c r="AM484" i="86"/>
  <c r="AJ484" i="86"/>
  <c r="AI484" i="86"/>
  <c r="AH484" i="86"/>
  <c r="AM851" i="86"/>
  <c r="AK851" i="86"/>
  <c r="AL851" i="86"/>
  <c r="AN851" i="86"/>
  <c r="AI851" i="86"/>
  <c r="S282" i="86"/>
  <c r="T282" i="86"/>
  <c r="BA332" i="86"/>
  <c r="R332" i="86"/>
  <c r="BB332" i="86"/>
  <c r="S332" i="86"/>
  <c r="AN847" i="86"/>
  <c r="AL847" i="86"/>
  <c r="AI847" i="86"/>
  <c r="AK847" i="86"/>
  <c r="AM847" i="86"/>
  <c r="AN570" i="86"/>
  <c r="AI570" i="86"/>
  <c r="BA892" i="86"/>
  <c r="R892" i="86"/>
  <c r="T892" i="86"/>
  <c r="BB274" i="86"/>
  <c r="T274" i="86"/>
  <c r="AK536" i="86"/>
  <c r="AH536" i="86"/>
  <c r="AN536" i="86"/>
  <c r="AK618" i="86"/>
  <c r="AH618" i="86"/>
  <c r="AN618" i="86"/>
  <c r="AM618" i="86"/>
  <c r="AJ618" i="86"/>
  <c r="AN461" i="86"/>
  <c r="AM461" i="86"/>
  <c r="AI461" i="86"/>
  <c r="AM815" i="86"/>
  <c r="AN815" i="86"/>
  <c r="AI815" i="86"/>
  <c r="AL815" i="86"/>
  <c r="AI928" i="86"/>
  <c r="AJ928" i="86"/>
  <c r="AM928" i="86"/>
  <c r="AN928" i="86"/>
  <c r="AH928" i="86"/>
  <c r="AM894" i="86"/>
  <c r="AH894" i="86"/>
  <c r="AK894" i="86"/>
  <c r="AN894" i="86"/>
  <c r="AJ894" i="86"/>
  <c r="AM919" i="86"/>
  <c r="AL919" i="86"/>
  <c r="AI919" i="86"/>
  <c r="AJ919" i="86"/>
  <c r="AN919" i="86"/>
  <c r="R506" i="86"/>
  <c r="S506" i="86"/>
  <c r="BA446" i="86"/>
  <c r="S446" i="86"/>
  <c r="BA525" i="86"/>
  <c r="R525" i="86"/>
  <c r="BB525" i="86"/>
  <c r="BA888" i="86"/>
  <c r="S888" i="86"/>
  <c r="R888" i="86"/>
  <c r="AL898" i="86"/>
  <c r="AH898" i="86"/>
  <c r="AN898" i="86"/>
  <c r="BA996" i="86"/>
  <c r="Q996" i="86"/>
  <c r="AK886" i="86"/>
  <c r="AN886" i="86"/>
  <c r="AJ886" i="86"/>
  <c r="AI886" i="86"/>
  <c r="AL886" i="86"/>
  <c r="T639" i="86"/>
  <c r="R639" i="86"/>
  <c r="S639" i="86"/>
  <c r="AJ549" i="86"/>
  <c r="BA915" i="86"/>
  <c r="BB915" i="86"/>
  <c r="BB684" i="86"/>
  <c r="AH938" i="86"/>
  <c r="BA905" i="86"/>
  <c r="R905" i="86"/>
  <c r="AM41" i="86"/>
  <c r="AL41" i="86"/>
  <c r="AJ41" i="86"/>
  <c r="AM914" i="86"/>
  <c r="AN914" i="86"/>
  <c r="AM950" i="86"/>
  <c r="AH950" i="86"/>
  <c r="R259" i="86"/>
  <c r="S259" i="86"/>
  <c r="BE282" i="86"/>
  <c r="BC282" i="86"/>
  <c r="AK624" i="86"/>
  <c r="AH624" i="86"/>
  <c r="AN624" i="86"/>
  <c r="AL1005" i="86"/>
  <c r="AH1005" i="86"/>
  <c r="AM1005" i="86"/>
  <c r="AI1005" i="86"/>
  <c r="AK1005" i="86"/>
  <c r="T617" i="86"/>
  <c r="BA540" i="86"/>
  <c r="R540" i="86"/>
  <c r="AH873" i="86"/>
  <c r="AK873" i="86"/>
  <c r="AL873" i="86"/>
  <c r="AN873" i="86"/>
  <c r="AK55" i="86"/>
  <c r="AH55" i="86"/>
  <c r="AL55" i="86"/>
  <c r="AN55" i="86"/>
  <c r="AH849" i="86"/>
  <c r="AN849" i="86"/>
  <c r="AI849" i="86"/>
  <c r="AJ849" i="86"/>
  <c r="AL849" i="86"/>
  <c r="AM849" i="86"/>
  <c r="AL200" i="86"/>
  <c r="AH200" i="86"/>
  <c r="BA517" i="86"/>
  <c r="R517" i="86"/>
  <c r="S517" i="86"/>
  <c r="BB517" i="86"/>
  <c r="BA406" i="86"/>
  <c r="S406" i="86"/>
  <c r="S56" i="86"/>
  <c r="AI200" i="86"/>
  <c r="AN200" i="86"/>
  <c r="AK239" i="86"/>
  <c r="R406" i="86"/>
  <c r="AI316" i="86"/>
  <c r="AJ594" i="86"/>
  <c r="AN594" i="86"/>
  <c r="AN17" i="86"/>
  <c r="AH595" i="86"/>
  <c r="AH58" i="86"/>
  <c r="AN58" i="86"/>
  <c r="AM360" i="86"/>
  <c r="AH360" i="86"/>
  <c r="AM384" i="86"/>
  <c r="AJ384" i="86"/>
  <c r="AJ873" i="86"/>
  <c r="AI46" i="86"/>
  <c r="AL186" i="86"/>
  <c r="AK186" i="86"/>
  <c r="AL247" i="86"/>
  <c r="AJ247" i="86"/>
  <c r="AK354" i="86"/>
  <c r="AL354" i="86"/>
  <c r="AM595" i="86"/>
  <c r="AL595" i="86"/>
  <c r="AJ624" i="86"/>
  <c r="AK849" i="86"/>
  <c r="AM873" i="86"/>
  <c r="AN1005" i="86"/>
  <c r="BA28" i="86"/>
  <c r="AN365" i="86"/>
  <c r="AM365" i="86"/>
  <c r="AM903" i="86"/>
  <c r="AK903" i="86"/>
  <c r="AH903" i="86"/>
  <c r="AI565" i="86"/>
  <c r="AN565" i="86"/>
  <c r="AL565" i="86"/>
  <c r="AJ565" i="86"/>
  <c r="AN714" i="86"/>
  <c r="AH714" i="86"/>
  <c r="AJ714" i="86"/>
  <c r="AL714" i="86"/>
  <c r="AL959" i="86"/>
  <c r="AM959" i="86"/>
  <c r="AI959" i="86"/>
  <c r="AK959" i="86"/>
  <c r="AJ959" i="86"/>
  <c r="AH959" i="86"/>
  <c r="AH1010" i="86"/>
  <c r="AN1010" i="86"/>
  <c r="AL1010" i="86"/>
  <c r="AJ1010" i="86"/>
  <c r="AK1010" i="86"/>
  <c r="AI1010" i="86"/>
  <c r="AK954" i="86"/>
  <c r="AH954" i="86"/>
  <c r="AL954" i="86"/>
  <c r="AM954" i="86"/>
  <c r="AN954" i="86"/>
  <c r="AH920" i="86"/>
  <c r="AM920" i="86"/>
  <c r="AJ920" i="86"/>
  <c r="BA599" i="86"/>
  <c r="BB599" i="86"/>
  <c r="AN1015" i="86"/>
  <c r="AL1015" i="86"/>
  <c r="AJ1015" i="86"/>
  <c r="BA425" i="86"/>
  <c r="S425" i="86"/>
  <c r="R425" i="86"/>
  <c r="AI245" i="86"/>
  <c r="AH245" i="86"/>
  <c r="AM245" i="86"/>
  <c r="AN245" i="86"/>
  <c r="AK245" i="86"/>
  <c r="BA523" i="86"/>
  <c r="BB523" i="86"/>
  <c r="R523" i="86"/>
  <c r="R533" i="86"/>
  <c r="BA533" i="86"/>
  <c r="BB533" i="86"/>
  <c r="S533" i="86"/>
  <c r="R647" i="86"/>
  <c r="AK570" i="86"/>
  <c r="AL570" i="86"/>
  <c r="AH690" i="86"/>
  <c r="AL690" i="86"/>
  <c r="AM95" i="86"/>
  <c r="BB156" i="86"/>
  <c r="AL239" i="86"/>
  <c r="AK200" i="86"/>
  <c r="AM239" i="86"/>
  <c r="AK594" i="86"/>
  <c r="AH17" i="86"/>
  <c r="R294" i="86"/>
  <c r="AL58" i="86"/>
  <c r="AM58" i="86"/>
  <c r="AN360" i="86"/>
  <c r="AN384" i="86"/>
  <c r="AL384" i="86"/>
  <c r="AL46" i="86"/>
  <c r="AK46" i="86"/>
  <c r="AI186" i="86"/>
  <c r="AM186" i="86"/>
  <c r="AK247" i="86"/>
  <c r="AN247" i="86"/>
  <c r="AI354" i="86"/>
  <c r="AH354" i="86"/>
  <c r="AJ448" i="86"/>
  <c r="AK595" i="86"/>
  <c r="AI624" i="86"/>
  <c r="AJ1005" i="86"/>
  <c r="AL594" i="86"/>
  <c r="BA998" i="86"/>
  <c r="R998" i="86"/>
  <c r="S540" i="86"/>
  <c r="AI1053" i="86"/>
  <c r="AL1053" i="86"/>
  <c r="AN1053" i="86"/>
  <c r="AL385" i="86"/>
  <c r="AH385" i="86"/>
  <c r="AM385" i="86"/>
  <c r="AK385" i="86"/>
  <c r="AN385" i="86"/>
  <c r="AH409" i="86"/>
  <c r="AL409" i="86"/>
  <c r="S650" i="86"/>
  <c r="AJ884" i="86"/>
  <c r="AK884" i="86"/>
  <c r="AN884" i="86"/>
  <c r="AL884" i="86"/>
  <c r="AI884" i="86"/>
  <c r="AH884" i="86"/>
  <c r="R336" i="86"/>
  <c r="BB336" i="86"/>
  <c r="S336" i="86"/>
  <c r="BE417" i="86"/>
  <c r="S561" i="86"/>
  <c r="BA561" i="86"/>
  <c r="BB561" i="86"/>
  <c r="S884" i="86"/>
  <c r="BA884" i="86"/>
  <c r="R884" i="86"/>
  <c r="BA352" i="86"/>
  <c r="Q352" i="86"/>
  <c r="Q35" i="86"/>
  <c r="AH95" i="86"/>
  <c r="AM200" i="86"/>
  <c r="AJ239" i="86"/>
  <c r="AM594" i="86"/>
  <c r="AJ95" i="86"/>
  <c r="AI58" i="86"/>
  <c r="AK360" i="86"/>
  <c r="AK384" i="86"/>
  <c r="AH46" i="86"/>
  <c r="AH529" i="86"/>
  <c r="AM624" i="86"/>
  <c r="AN890" i="86"/>
  <c r="AM55" i="86"/>
  <c r="AL903" i="86"/>
  <c r="AI990" i="86"/>
  <c r="AJ990" i="86"/>
  <c r="AM990" i="86"/>
  <c r="AL143" i="86"/>
  <c r="AJ143" i="86"/>
  <c r="AK143" i="86"/>
  <c r="AM143" i="86"/>
  <c r="AI483" i="86"/>
  <c r="AJ483" i="86"/>
  <c r="S617" i="86"/>
  <c r="AJ788" i="86"/>
  <c r="AI788" i="86"/>
  <c r="AJ896" i="86"/>
  <c r="AM896" i="86"/>
  <c r="AN994" i="86"/>
  <c r="AM994" i="86"/>
  <c r="AJ994" i="86"/>
  <c r="BA514" i="86"/>
  <c r="R514" i="86"/>
  <c r="AM561" i="86"/>
  <c r="AN561" i="86"/>
  <c r="AL561" i="86"/>
  <c r="AJ561" i="86"/>
  <c r="AI712" i="86"/>
  <c r="AJ712" i="86"/>
  <c r="AL712" i="86"/>
  <c r="AM712" i="86"/>
  <c r="AK712" i="86"/>
  <c r="BA304" i="86"/>
  <c r="S304" i="86"/>
  <c r="AI166" i="86"/>
  <c r="AL166" i="86"/>
  <c r="AK166" i="86"/>
  <c r="AH166" i="86"/>
  <c r="AN166" i="86"/>
  <c r="Q604" i="86"/>
  <c r="AN447" i="86"/>
  <c r="AH447" i="86"/>
  <c r="AI447" i="86"/>
  <c r="AK447" i="86"/>
  <c r="AM447" i="86"/>
  <c r="AL809" i="86"/>
  <c r="AH809" i="86"/>
  <c r="AJ1004" i="86"/>
  <c r="AI1004" i="86"/>
  <c r="AH1004" i="86"/>
  <c r="AL1004" i="86"/>
  <c r="AK1004" i="86"/>
  <c r="BA267" i="86"/>
  <c r="R267" i="86"/>
  <c r="S267" i="86"/>
  <c r="Q120" i="86"/>
  <c r="AI903" i="86"/>
  <c r="S274" i="86"/>
  <c r="AI573" i="86"/>
  <c r="BA274" i="86"/>
  <c r="AI839" i="86"/>
  <c r="R197" i="86"/>
  <c r="BA251" i="86"/>
  <c r="Q251" i="86"/>
  <c r="BA288" i="86"/>
  <c r="BC288" i="86"/>
  <c r="Q88" i="86"/>
  <c r="AK696" i="86"/>
  <c r="AI985" i="86"/>
  <c r="AL916" i="86"/>
  <c r="AI147" i="86"/>
  <c r="AJ910" i="86"/>
  <c r="AJ513" i="86"/>
  <c r="AH565" i="86"/>
  <c r="AH561" i="86"/>
  <c r="BA296" i="86"/>
  <c r="BC296" i="86"/>
  <c r="R333" i="86"/>
  <c r="S898" i="86"/>
  <c r="R898" i="86"/>
  <c r="BA825" i="86"/>
  <c r="S825" i="86"/>
  <c r="R825" i="86"/>
  <c r="AJ430" i="86"/>
  <c r="AI430" i="86"/>
  <c r="AN185" i="86"/>
  <c r="AH185" i="86"/>
  <c r="AJ185" i="86"/>
  <c r="AM185" i="86"/>
  <c r="AK185" i="86"/>
  <c r="AH125" i="86"/>
  <c r="AL125" i="86"/>
  <c r="AK369" i="86"/>
  <c r="AN369" i="86"/>
  <c r="AJ369" i="86"/>
  <c r="AI369" i="86"/>
  <c r="AL369" i="86"/>
  <c r="AH412" i="86"/>
  <c r="AI412" i="86"/>
  <c r="AK412" i="86"/>
  <c r="AJ412" i="86"/>
  <c r="AL412" i="86"/>
  <c r="AJ394" i="86"/>
  <c r="AL394" i="86"/>
  <c r="AH394" i="86"/>
  <c r="AI394" i="86"/>
  <c r="AM394" i="86"/>
  <c r="AH525" i="86"/>
  <c r="AI525" i="86"/>
  <c r="AJ525" i="86"/>
  <c r="AN525" i="86"/>
  <c r="AK525" i="86"/>
  <c r="AM525" i="86"/>
  <c r="BA62" i="86"/>
  <c r="BC62" i="86"/>
  <c r="BA196" i="86"/>
  <c r="S196" i="86"/>
  <c r="BA307" i="86"/>
  <c r="R307" i="86"/>
  <c r="BD307" i="86" s="1"/>
  <c r="AI793" i="86"/>
  <c r="AK830" i="86"/>
  <c r="AN854" i="86"/>
  <c r="AK104" i="86"/>
  <c r="AH104" i="86"/>
  <c r="AM167" i="86"/>
  <c r="AH167" i="86"/>
  <c r="AH171" i="86"/>
  <c r="AL171" i="86"/>
  <c r="AJ383" i="86"/>
  <c r="AM499" i="86"/>
  <c r="AJ768" i="86"/>
  <c r="AN824" i="86"/>
  <c r="AL830" i="86"/>
  <c r="AH101" i="86"/>
  <c r="AM101" i="86"/>
  <c r="AK188" i="86"/>
  <c r="AH424" i="86"/>
  <c r="AK458" i="86"/>
  <c r="AH458" i="86"/>
  <c r="AN623" i="86"/>
  <c r="AM625" i="86"/>
  <c r="AM767" i="86"/>
  <c r="AK869" i="86"/>
  <c r="AM913" i="86"/>
  <c r="AL62" i="86"/>
  <c r="AJ62" i="86"/>
  <c r="AH463" i="86"/>
  <c r="AI471" i="86"/>
  <c r="AK471" i="86"/>
  <c r="AL629" i="86"/>
  <c r="AM696" i="86"/>
  <c r="AN686" i="86"/>
  <c r="AK793" i="86"/>
  <c r="AN985" i="86"/>
  <c r="AN999" i="86"/>
  <c r="AL999" i="86"/>
  <c r="AH896" i="86"/>
  <c r="AN896" i="86"/>
  <c r="AL997" i="86"/>
  <c r="AH994" i="86"/>
  <c r="AL994" i="86"/>
  <c r="AJ967" i="86"/>
  <c r="AK967" i="86"/>
  <c r="AN788" i="86"/>
  <c r="AH788" i="86"/>
  <c r="AN916" i="86"/>
  <c r="AH383" i="86"/>
  <c r="BB262" i="86"/>
  <c r="R299" i="86"/>
  <c r="AI420" i="86"/>
  <c r="AM409" i="86"/>
  <c r="AI549" i="86"/>
  <c r="AJ489" i="86"/>
  <c r="AJ533" i="86"/>
  <c r="R544" i="86"/>
  <c r="R663" i="86"/>
  <c r="AH273" i="86"/>
  <c r="T663" i="86"/>
  <c r="AJ61" i="86"/>
  <c r="S455" i="86"/>
  <c r="S197" i="86"/>
  <c r="BB455" i="86"/>
  <c r="R26" i="86"/>
  <c r="AL187" i="86"/>
  <c r="AI334" i="86"/>
  <c r="AL454" i="86"/>
  <c r="AK854" i="86"/>
  <c r="AI899" i="86"/>
  <c r="AL104" i="86"/>
  <c r="AL167" i="86"/>
  <c r="AK167" i="86"/>
  <c r="AK171" i="86"/>
  <c r="AN171" i="86"/>
  <c r="AN383" i="86"/>
  <c r="AK383" i="86"/>
  <c r="AI499" i="86"/>
  <c r="AM830" i="86"/>
  <c r="AL101" i="86"/>
  <c r="AJ101" i="86"/>
  <c r="AK194" i="86"/>
  <c r="AL424" i="86"/>
  <c r="AM424" i="86"/>
  <c r="AN458" i="86"/>
  <c r="AM623" i="86"/>
  <c r="AH830" i="86"/>
  <c r="AM869" i="86"/>
  <c r="AJ903" i="86"/>
  <c r="AJ913" i="86"/>
  <c r="AM62" i="86"/>
  <c r="AJ463" i="86"/>
  <c r="AJ471" i="86"/>
  <c r="AN629" i="86"/>
  <c r="AN696" i="86"/>
  <c r="AL686" i="86"/>
  <c r="AK686" i="86"/>
  <c r="AL793" i="86"/>
  <c r="AK999" i="86"/>
  <c r="AM999" i="86"/>
  <c r="AI896" i="86"/>
  <c r="AK896" i="86"/>
  <c r="AI994" i="86"/>
  <c r="AK994" i="86"/>
  <c r="AN967" i="86"/>
  <c r="AL967" i="86"/>
  <c r="AK788" i="86"/>
  <c r="AM788" i="86"/>
  <c r="R196" i="86"/>
  <c r="R634" i="86"/>
  <c r="AK767" i="86"/>
  <c r="AI409" i="86"/>
  <c r="AN409" i="86"/>
  <c r="AN899" i="86"/>
  <c r="T661" i="86"/>
  <c r="BB592" i="86"/>
  <c r="S663" i="86"/>
  <c r="R770" i="86"/>
  <c r="AI156" i="86"/>
  <c r="R455" i="86"/>
  <c r="AH334" i="86"/>
  <c r="AM454" i="86"/>
  <c r="AL696" i="86"/>
  <c r="AL854" i="86"/>
  <c r="AJ1030" i="86"/>
  <c r="AM104" i="86"/>
  <c r="AN167" i="86"/>
  <c r="AM383" i="86"/>
  <c r="AJ499" i="86"/>
  <c r="AI830" i="86"/>
  <c r="AN101" i="86"/>
  <c r="AM373" i="86"/>
  <c r="AN453" i="86"/>
  <c r="AI545" i="86"/>
  <c r="AI869" i="86"/>
  <c r="AL913" i="86"/>
  <c r="AN913" i="86"/>
  <c r="AK929" i="86"/>
  <c r="AH450" i="86"/>
  <c r="AL471" i="86"/>
  <c r="AH696" i="86"/>
  <c r="AJ696" i="86"/>
  <c r="AN793" i="86"/>
  <c r="AL985" i="86"/>
  <c r="AI999" i="86"/>
  <c r="AJ409" i="86"/>
  <c r="S661" i="86"/>
  <c r="R661" i="86"/>
  <c r="BA472" i="86"/>
  <c r="R472" i="86"/>
  <c r="S472" i="86"/>
  <c r="BB53" i="86"/>
  <c r="AN576" i="86"/>
  <c r="AJ610" i="86"/>
  <c r="BE227" i="86"/>
  <c r="S290" i="86"/>
  <c r="S640" i="86"/>
  <c r="AI625" i="86"/>
  <c r="AM99" i="86"/>
  <c r="R424" i="86"/>
  <c r="BB335" i="86"/>
  <c r="AJ123" i="86"/>
  <c r="AH181" i="86"/>
  <c r="R230" i="86"/>
  <c r="R240" i="86"/>
  <c r="AN281" i="86"/>
  <c r="S335" i="86"/>
  <c r="AJ400" i="86"/>
  <c r="AN466" i="86"/>
  <c r="AH569" i="86"/>
  <c r="AH573" i="86"/>
  <c r="AI16" i="86"/>
  <c r="AJ145" i="86"/>
  <c r="AK177" i="86"/>
  <c r="AI177" i="86"/>
  <c r="AN379" i="86"/>
  <c r="AI372" i="86"/>
  <c r="AJ376" i="86"/>
  <c r="AH498" i="86"/>
  <c r="AK498" i="86"/>
  <c r="AL507" i="86"/>
  <c r="AK555" i="86"/>
  <c r="AN13" i="86"/>
  <c r="AL549" i="86"/>
  <c r="AM549" i="86"/>
  <c r="AN529" i="86"/>
  <c r="AK804" i="86"/>
  <c r="AL729" i="86"/>
  <c r="AJ729" i="86"/>
  <c r="AM49" i="86"/>
  <c r="AM154" i="86"/>
  <c r="AM340" i="86"/>
  <c r="AJ340" i="86"/>
  <c r="AJ436" i="86"/>
  <c r="AM436" i="86"/>
  <c r="AH453" i="86"/>
  <c r="AJ453" i="86"/>
  <c r="AL625" i="86"/>
  <c r="AH767" i="86"/>
  <c r="AM88" i="86"/>
  <c r="AI88" i="86"/>
  <c r="AN41" i="86"/>
  <c r="AK22" i="86"/>
  <c r="AK450" i="86"/>
  <c r="AL450" i="86"/>
  <c r="AM463" i="86"/>
  <c r="AK463" i="86"/>
  <c r="AN540" i="86"/>
  <c r="AN584" i="86"/>
  <c r="AK772" i="86"/>
  <c r="AM784" i="86"/>
  <c r="AK948" i="86"/>
  <c r="AN948" i="86"/>
  <c r="AH990" i="86"/>
  <c r="AL990" i="86"/>
  <c r="AL892" i="86"/>
  <c r="AI892" i="86"/>
  <c r="R786" i="86"/>
  <c r="Q598" i="86"/>
  <c r="AH576" i="86"/>
  <c r="BA245" i="86"/>
  <c r="BB245" i="86"/>
  <c r="BA417" i="86"/>
  <c r="S417" i="86"/>
  <c r="R417" i="86"/>
  <c r="BE544" i="86"/>
  <c r="BB544" i="86"/>
  <c r="R54" i="86"/>
  <c r="AJ66" i="86"/>
  <c r="AK66" i="86"/>
  <c r="AM206" i="86"/>
  <c r="AM400" i="86"/>
  <c r="AH464" i="86"/>
  <c r="BE189" i="86"/>
  <c r="AJ313" i="86"/>
  <c r="AI466" i="86"/>
  <c r="AM786" i="86"/>
  <c r="AK576" i="86"/>
  <c r="AJ576" i="86"/>
  <c r="AM610" i="86"/>
  <c r="AL85" i="86"/>
  <c r="BB317" i="86"/>
  <c r="AK317" i="86"/>
  <c r="S621" i="86"/>
  <c r="S649" i="86"/>
  <c r="AJ627" i="86"/>
  <c r="AJ635" i="86"/>
  <c r="Q705" i="86"/>
  <c r="AJ698" i="86"/>
  <c r="AL99" i="86"/>
  <c r="AL313" i="86"/>
  <c r="AN99" i="86"/>
  <c r="AH113" i="86"/>
  <c r="T649" i="86"/>
  <c r="AH13" i="86"/>
  <c r="AL281" i="86"/>
  <c r="AN123" i="86"/>
  <c r="AH177" i="86"/>
  <c r="R187" i="86"/>
  <c r="AI281" i="86"/>
  <c r="AK281" i="86"/>
  <c r="AM573" i="86"/>
  <c r="AH16" i="86"/>
  <c r="AN16" i="86"/>
  <c r="AL115" i="86"/>
  <c r="AJ177" i="86"/>
  <c r="AL177" i="86"/>
  <c r="AM372" i="86"/>
  <c r="AJ372" i="86"/>
  <c r="AL498" i="86"/>
  <c r="AI498" i="86"/>
  <c r="AM13" i="86"/>
  <c r="AN549" i="86"/>
  <c r="AK529" i="86"/>
  <c r="AI529" i="86"/>
  <c r="AH729" i="86"/>
  <c r="AN729" i="86"/>
  <c r="AN49" i="86"/>
  <c r="AN113" i="86"/>
  <c r="AL340" i="86"/>
  <c r="AN436" i="86"/>
  <c r="AL422" i="86"/>
  <c r="AL453" i="86"/>
  <c r="AK453" i="86"/>
  <c r="AH625" i="86"/>
  <c r="AJ767" i="86"/>
  <c r="AI767" i="86"/>
  <c r="AN88" i="86"/>
  <c r="AJ88" i="86"/>
  <c r="AI41" i="86"/>
  <c r="AK165" i="86"/>
  <c r="AN181" i="86"/>
  <c r="AM450" i="86"/>
  <c r="AI463" i="86"/>
  <c r="AL540" i="86"/>
  <c r="AK540" i="86"/>
  <c r="AL584" i="86"/>
  <c r="AJ584" i="86"/>
  <c r="AM772" i="86"/>
  <c r="BB807" i="86"/>
  <c r="BB859" i="86"/>
  <c r="AK936" i="86"/>
  <c r="AI948" i="86"/>
  <c r="AJ948" i="86"/>
  <c r="AK990" i="86"/>
  <c r="AH892" i="86"/>
  <c r="AN892" i="86"/>
  <c r="S807" i="86"/>
  <c r="AH698" i="86"/>
  <c r="BB598" i="86"/>
  <c r="R542" i="86"/>
  <c r="S634" i="86"/>
  <c r="Q245" i="86"/>
  <c r="AN69" i="86"/>
  <c r="AJ69" i="86"/>
  <c r="AI69" i="86"/>
  <c r="R640" i="86"/>
  <c r="AN206" i="86"/>
  <c r="AL543" i="86"/>
  <c r="AM698" i="86"/>
  <c r="AK610" i="86"/>
  <c r="AN317" i="86"/>
  <c r="AM66" i="86"/>
  <c r="AL317" i="86"/>
  <c r="AI206" i="86"/>
  <c r="AI66" i="86"/>
  <c r="AK206" i="86"/>
  <c r="AM313" i="86"/>
  <c r="BB548" i="86"/>
  <c r="AL576" i="86"/>
  <c r="AN610" i="86"/>
  <c r="BC63" i="86"/>
  <c r="R63" i="86"/>
  <c r="AH206" i="86"/>
  <c r="AI317" i="86"/>
  <c r="AK326" i="86"/>
  <c r="Q399" i="86"/>
  <c r="S409" i="86"/>
  <c r="AN698" i="86"/>
  <c r="AJ786" i="86"/>
  <c r="AI85" i="86"/>
  <c r="AI99" i="86"/>
  <c r="BB488" i="86"/>
  <c r="AL610" i="86"/>
  <c r="T621" i="86"/>
  <c r="T638" i="86"/>
  <c r="AI698" i="86"/>
  <c r="AI786" i="86"/>
  <c r="AH41" i="86"/>
  <c r="BC290" i="86"/>
  <c r="AI123" i="86"/>
  <c r="AK123" i="86"/>
  <c r="AM281" i="86"/>
  <c r="BE283" i="86"/>
  <c r="AL573" i="86"/>
  <c r="R698" i="86"/>
  <c r="AL16" i="86"/>
  <c r="AM115" i="86"/>
  <c r="AN372" i="86"/>
  <c r="AL446" i="86"/>
  <c r="AJ498" i="86"/>
  <c r="AI772" i="86"/>
  <c r="AH957" i="86"/>
  <c r="AK13" i="86"/>
  <c r="AI569" i="86"/>
  <c r="AK549" i="86"/>
  <c r="AM529" i="86"/>
  <c r="AK729" i="86"/>
  <c r="AI863" i="86"/>
  <c r="AI124" i="86"/>
  <c r="AI453" i="86"/>
  <c r="AJ545" i="86"/>
  <c r="AK593" i="86"/>
  <c r="AL767" i="86"/>
  <c r="AK41" i="86"/>
  <c r="AL463" i="86"/>
  <c r="AH540" i="86"/>
  <c r="AH584" i="86"/>
  <c r="AL772" i="86"/>
  <c r="AL783" i="86"/>
  <c r="AM948" i="86"/>
  <c r="AN990" i="86"/>
  <c r="AK892" i="86"/>
  <c r="AI523" i="86"/>
  <c r="AH436" i="86"/>
  <c r="AL60" i="86"/>
  <c r="AH60" i="86"/>
  <c r="R617" i="86"/>
  <c r="S54" i="86"/>
  <c r="BA305" i="86"/>
  <c r="BC305" i="86"/>
  <c r="BB86" i="86"/>
  <c r="AL144" i="86"/>
  <c r="AJ420" i="86"/>
  <c r="AI444" i="86"/>
  <c r="AM591" i="86"/>
  <c r="R691" i="86"/>
  <c r="AL400" i="86"/>
  <c r="AH127" i="86"/>
  <c r="AN319" i="86"/>
  <c r="S541" i="86"/>
  <c r="AI100" i="86"/>
  <c r="T281" i="86"/>
  <c r="AJ112" i="86"/>
  <c r="BB514" i="86"/>
  <c r="AM559" i="86"/>
  <c r="T658" i="86"/>
  <c r="AN355" i="86"/>
  <c r="Q832" i="86"/>
  <c r="AK336" i="86"/>
  <c r="AN337" i="86"/>
  <c r="AL569" i="86"/>
  <c r="AN487" i="86"/>
  <c r="AL532" i="86"/>
  <c r="AI532" i="86"/>
  <c r="AH810" i="86"/>
  <c r="AK810" i="86"/>
  <c r="AN708" i="86"/>
  <c r="AN775" i="86"/>
  <c r="AI188" i="86"/>
  <c r="AL194" i="86"/>
  <c r="AM194" i="86"/>
  <c r="AM605" i="86"/>
  <c r="AM545" i="86"/>
  <c r="AL545" i="86"/>
  <c r="AK1015" i="86"/>
  <c r="AL120" i="86"/>
  <c r="AN283" i="86"/>
  <c r="AM493" i="86"/>
  <c r="AM537" i="86"/>
  <c r="AL784" i="86"/>
  <c r="AL888" i="86"/>
  <c r="AJ888" i="86"/>
  <c r="AH724" i="86"/>
  <c r="AK893" i="86"/>
  <c r="AM1015" i="86"/>
  <c r="AH693" i="86"/>
  <c r="S542" i="86"/>
  <c r="R281" i="86"/>
  <c r="R638" i="86"/>
  <c r="BE805" i="86"/>
  <c r="BB805" i="86"/>
  <c r="BB713" i="86"/>
  <c r="S869" i="86"/>
  <c r="AN126" i="86"/>
  <c r="AK355" i="86"/>
  <c r="AM617" i="86"/>
  <c r="BB866" i="86"/>
  <c r="AI910" i="86"/>
  <c r="AJ569" i="86"/>
  <c r="AJ597" i="86"/>
  <c r="AL487" i="86"/>
  <c r="AL188" i="86"/>
  <c r="AN188" i="86"/>
  <c r="AH194" i="86"/>
  <c r="AJ194" i="86"/>
  <c r="AH422" i="86"/>
  <c r="AL523" i="86"/>
  <c r="AJ605" i="86"/>
  <c r="AN545" i="86"/>
  <c r="AI956" i="86"/>
  <c r="AJ120" i="86"/>
  <c r="AM406" i="86"/>
  <c r="AK493" i="86"/>
  <c r="AK537" i="86"/>
  <c r="AH784" i="86"/>
  <c r="AJ784" i="86"/>
  <c r="AH888" i="86"/>
  <c r="AK888" i="86"/>
  <c r="BB493" i="86"/>
  <c r="AK559" i="86"/>
  <c r="AI893" i="86"/>
  <c r="R188" i="86"/>
  <c r="AJ559" i="86"/>
  <c r="AJ573" i="86"/>
  <c r="R541" i="86"/>
  <c r="Q254" i="86"/>
  <c r="BB200" i="86"/>
  <c r="R305" i="86"/>
  <c r="BB559" i="86"/>
  <c r="BB109" i="86"/>
  <c r="BB422" i="86"/>
  <c r="AI112" i="86"/>
  <c r="AK112" i="86"/>
  <c r="BB279" i="86"/>
  <c r="AM442" i="86"/>
  <c r="AN400" i="86"/>
  <c r="AN559" i="86"/>
  <c r="R699" i="86"/>
  <c r="AK126" i="86"/>
  <c r="AJ517" i="86"/>
  <c r="AL956" i="86"/>
  <c r="AH337" i="86"/>
  <c r="AN569" i="86"/>
  <c r="AK775" i="86"/>
  <c r="AH188" i="86"/>
  <c r="AI194" i="86"/>
  <c r="AK422" i="86"/>
  <c r="AI489" i="86"/>
  <c r="AH523" i="86"/>
  <c r="AI533" i="86"/>
  <c r="AK545" i="86"/>
  <c r="AI1015" i="86"/>
  <c r="AJ956" i="86"/>
  <c r="AI120" i="86"/>
  <c r="AH406" i="86"/>
  <c r="AK784" i="86"/>
  <c r="AH1015" i="86"/>
  <c r="AH841" i="86"/>
  <c r="AI888" i="86"/>
  <c r="AN957" i="86"/>
  <c r="AM947" i="86"/>
  <c r="AL926" i="86"/>
  <c r="AH120" i="86"/>
  <c r="R507" i="86"/>
  <c r="S483" i="86"/>
  <c r="BB447" i="86"/>
  <c r="AH597" i="86"/>
  <c r="BB541" i="86"/>
  <c r="S305" i="86"/>
  <c r="AH559" i="86"/>
  <c r="BA152" i="86"/>
  <c r="Q152" i="86"/>
  <c r="BE99" i="86"/>
  <c r="BB99" i="86"/>
  <c r="AL63" i="86"/>
  <c r="AN313" i="86"/>
  <c r="AM464" i="86"/>
  <c r="BB122" i="86"/>
  <c r="BE200" i="86"/>
  <c r="AL319" i="86"/>
  <c r="BB419" i="86"/>
  <c r="AL442" i="86"/>
  <c r="AK543" i="86"/>
  <c r="BB272" i="86"/>
  <c r="AJ85" i="86"/>
  <c r="AK85" i="86"/>
  <c r="AN316" i="86"/>
  <c r="R272" i="86"/>
  <c r="AJ208" i="86"/>
  <c r="Q481" i="86"/>
  <c r="AM316" i="86"/>
  <c r="AK319" i="86"/>
  <c r="AH326" i="86"/>
  <c r="AH379" i="86"/>
  <c r="BB524" i="86"/>
  <c r="BB706" i="86"/>
  <c r="AJ63" i="86"/>
  <c r="R242" i="86"/>
  <c r="AI318" i="86"/>
  <c r="Q373" i="86"/>
  <c r="AN416" i="86"/>
  <c r="AI693" i="86"/>
  <c r="AH115" i="86"/>
  <c r="AK115" i="86"/>
  <c r="AN145" i="86"/>
  <c r="AM145" i="86"/>
  <c r="AM175" i="86"/>
  <c r="AN175" i="86"/>
  <c r="AJ379" i="86"/>
  <c r="AM379" i="86"/>
  <c r="AI376" i="86"/>
  <c r="AL376" i="86"/>
  <c r="AK446" i="86"/>
  <c r="AH446" i="86"/>
  <c r="AJ464" i="86"/>
  <c r="AN547" i="86"/>
  <c r="AJ497" i="86"/>
  <c r="AI541" i="86"/>
  <c r="AH541" i="86"/>
  <c r="AJ553" i="86"/>
  <c r="AM553" i="86"/>
  <c r="AH637" i="86"/>
  <c r="AM694" i="86"/>
  <c r="AL704" i="86"/>
  <c r="AI719" i="86"/>
  <c r="AK795" i="86"/>
  <c r="AJ899" i="86"/>
  <c r="AI1030" i="86"/>
  <c r="AN158" i="86"/>
  <c r="AI375" i="86"/>
  <c r="AK511" i="86"/>
  <c r="AI511" i="86"/>
  <c r="AH521" i="86"/>
  <c r="AL804" i="86"/>
  <c r="AM804" i="86"/>
  <c r="AH768" i="86"/>
  <c r="AK768" i="86"/>
  <c r="AN768" i="86"/>
  <c r="BB887" i="86"/>
  <c r="AJ890" i="86"/>
  <c r="AJ113" i="86"/>
  <c r="AM113" i="86"/>
  <c r="AL124" i="86"/>
  <c r="AJ154" i="86"/>
  <c r="AN154" i="86"/>
  <c r="AH373" i="86"/>
  <c r="AL373" i="86"/>
  <c r="AL490" i="86"/>
  <c r="AI490" i="86"/>
  <c r="AK501" i="86"/>
  <c r="AJ543" i="86"/>
  <c r="AN605" i="86"/>
  <c r="AL605" i="86"/>
  <c r="AJ593" i="86"/>
  <c r="AI593" i="86"/>
  <c r="AH608" i="86"/>
  <c r="AM608" i="86"/>
  <c r="AL22" i="86"/>
  <c r="AN22" i="86"/>
  <c r="AL165" i="86"/>
  <c r="AK181" i="86"/>
  <c r="AL181" i="86"/>
  <c r="AI283" i="86"/>
  <c r="AK283" i="86"/>
  <c r="AK404" i="86"/>
  <c r="AH460" i="86"/>
  <c r="AM515" i="86"/>
  <c r="AK719" i="86"/>
  <c r="AN719" i="86"/>
  <c r="AH899" i="86"/>
  <c r="AN950" i="86"/>
  <c r="AH997" i="86"/>
  <c r="AJ997" i="86"/>
  <c r="AM961" i="86"/>
  <c r="AI961" i="86"/>
  <c r="Q80" i="86"/>
  <c r="AJ521" i="86"/>
  <c r="AL694" i="86"/>
  <c r="R887" i="86"/>
  <c r="AK693" i="86"/>
  <c r="R419" i="86"/>
  <c r="Q73" i="86"/>
  <c r="R261" i="86"/>
  <c r="BA259" i="86"/>
  <c r="BA205" i="86"/>
  <c r="S205" i="86"/>
  <c r="R271" i="86"/>
  <c r="AH719" i="86"/>
  <c r="BG1059" i="86"/>
  <c r="BG1061" i="86" s="1"/>
  <c r="W49" i="17" s="1"/>
  <c r="BB172" i="86"/>
  <c r="AH543" i="86"/>
  <c r="AI119" i="86"/>
  <c r="AK119" i="86"/>
  <c r="R248" i="86"/>
  <c r="AK442" i="86"/>
  <c r="AK637" i="86"/>
  <c r="AK313" i="86"/>
  <c r="S459" i="86"/>
  <c r="AJ416" i="86"/>
  <c r="AI464" i="86"/>
  <c r="BB565" i="86"/>
  <c r="AM543" i="86"/>
  <c r="AL119" i="86"/>
  <c r="AM119" i="86"/>
  <c r="S261" i="86"/>
  <c r="AI326" i="86"/>
  <c r="BB471" i="86"/>
  <c r="S804" i="86"/>
  <c r="R804" i="86"/>
  <c r="Q78" i="86"/>
  <c r="BB94" i="86"/>
  <c r="AM63" i="86"/>
  <c r="BB254" i="86"/>
  <c r="AM85" i="86"/>
  <c r="AH124" i="86"/>
  <c r="S271" i="86"/>
  <c r="AI208" i="86"/>
  <c r="AN208" i="86"/>
  <c r="AK316" i="86"/>
  <c r="AI319" i="86"/>
  <c r="AN693" i="86"/>
  <c r="R693" i="86"/>
  <c r="BB52" i="86"/>
  <c r="AI63" i="86"/>
  <c r="Q81" i="86"/>
  <c r="AL326" i="86"/>
  <c r="BB259" i="86"/>
  <c r="AM318" i="86"/>
  <c r="AH416" i="86"/>
  <c r="AI442" i="86"/>
  <c r="Q723" i="86"/>
  <c r="AN115" i="86"/>
  <c r="AL145" i="86"/>
  <c r="AK145" i="86"/>
  <c r="AK175" i="86"/>
  <c r="AI175" i="86"/>
  <c r="AK379" i="86"/>
  <c r="AM376" i="86"/>
  <c r="AH376" i="86"/>
  <c r="AJ446" i="86"/>
  <c r="AM446" i="86"/>
  <c r="AM547" i="86"/>
  <c r="AL547" i="86"/>
  <c r="AM497" i="86"/>
  <c r="AL497" i="86"/>
  <c r="AJ541" i="86"/>
  <c r="AH553" i="86"/>
  <c r="AL553" i="86"/>
  <c r="AL637" i="86"/>
  <c r="AJ694" i="86"/>
  <c r="AM704" i="86"/>
  <c r="AI795" i="86"/>
  <c r="Q997" i="86"/>
  <c r="AM158" i="86"/>
  <c r="AN375" i="86"/>
  <c r="AM511" i="86"/>
  <c r="AJ511" i="86"/>
  <c r="AN521" i="86"/>
  <c r="AN804" i="86"/>
  <c r="Q704" i="86"/>
  <c r="AM768" i="86"/>
  <c r="AM890" i="86"/>
  <c r="AK890" i="86"/>
  <c r="AI113" i="86"/>
  <c r="AK113" i="86"/>
  <c r="AN124" i="86"/>
  <c r="AI154" i="86"/>
  <c r="AK154" i="86"/>
  <c r="AI373" i="86"/>
  <c r="AJ373" i="86"/>
  <c r="AJ490" i="86"/>
  <c r="AM490" i="86"/>
  <c r="AN501" i="86"/>
  <c r="AK605" i="86"/>
  <c r="AM593" i="86"/>
  <c r="AL593" i="86"/>
  <c r="AL608" i="86"/>
  <c r="AN608" i="86"/>
  <c r="AN1030" i="86"/>
  <c r="AH22" i="86"/>
  <c r="AJ22" i="86"/>
  <c r="AJ181" i="86"/>
  <c r="AM181" i="86"/>
  <c r="AM283" i="86"/>
  <c r="AI332" i="86"/>
  <c r="AJ404" i="86"/>
  <c r="AL460" i="86"/>
  <c r="AK515" i="86"/>
  <c r="AM719" i="86"/>
  <c r="Q866" i="86"/>
  <c r="AL899" i="86"/>
  <c r="AK899" i="86"/>
  <c r="AJ839" i="86"/>
  <c r="AN997" i="86"/>
  <c r="AH961" i="86"/>
  <c r="AL961" i="86"/>
  <c r="AH916" i="86"/>
  <c r="AJ147" i="86"/>
  <c r="BB235" i="86"/>
  <c r="BA261" i="86"/>
  <c r="Q235" i="86"/>
  <c r="BA246" i="86"/>
  <c r="S246" i="86"/>
  <c r="BB54" i="86"/>
  <c r="BE54" i="86"/>
  <c r="BE542" i="86"/>
  <c r="BB542" i="86"/>
  <c r="S262" i="86"/>
  <c r="AJ17" i="86"/>
  <c r="AK17" i="86"/>
  <c r="AJ719" i="86"/>
  <c r="R199" i="86"/>
  <c r="AH318" i="86"/>
  <c r="BB723" i="86"/>
  <c r="S419" i="86"/>
  <c r="AK63" i="86"/>
  <c r="AN326" i="86"/>
  <c r="BC61" i="86"/>
  <c r="BB199" i="86"/>
  <c r="BB337" i="86"/>
  <c r="BB466" i="86"/>
  <c r="AI313" i="86"/>
  <c r="AK416" i="86"/>
  <c r="AN464" i="86"/>
  <c r="AL464" i="86"/>
  <c r="S691" i="86"/>
  <c r="BB771" i="86"/>
  <c r="R61" i="86"/>
  <c r="R292" i="86"/>
  <c r="BD292" i="86" s="1"/>
  <c r="AJ119" i="86"/>
  <c r="S306" i="86"/>
  <c r="AM326" i="86"/>
  <c r="AL466" i="86"/>
  <c r="BB704" i="86"/>
  <c r="S795" i="86"/>
  <c r="R795" i="86"/>
  <c r="AH63" i="86"/>
  <c r="R53" i="86"/>
  <c r="BB260" i="86"/>
  <c r="AN85" i="86"/>
  <c r="AH154" i="86"/>
  <c r="R407" i="86"/>
  <c r="AJ319" i="86"/>
  <c r="AM319" i="86"/>
  <c r="R459" i="86"/>
  <c r="AH442" i="86"/>
  <c r="BB459" i="86"/>
  <c r="BB540" i="86"/>
  <c r="S199" i="86"/>
  <c r="BC306" i="86"/>
  <c r="R306" i="86"/>
  <c r="AM416" i="86"/>
  <c r="AI547" i="86"/>
  <c r="AI115" i="86"/>
  <c r="AN497" i="86"/>
  <c r="AM541" i="86"/>
  <c r="AH694" i="86"/>
  <c r="AN694" i="86"/>
  <c r="AL890" i="86"/>
  <c r="Q1031" i="86"/>
  <c r="AK158" i="86"/>
  <c r="AJ375" i="86"/>
  <c r="AH511" i="86"/>
  <c r="AK521" i="86"/>
  <c r="AL768" i="86"/>
  <c r="AI890" i="86"/>
  <c r="AJ124" i="86"/>
  <c r="AJ365" i="86"/>
  <c r="AN373" i="86"/>
  <c r="AM501" i="86"/>
  <c r="AN513" i="86"/>
  <c r="AH605" i="86"/>
  <c r="AI608" i="86"/>
  <c r="AH863" i="86"/>
  <c r="AM1030" i="86"/>
  <c r="AL1030" i="86"/>
  <c r="AI22" i="86"/>
  <c r="AH283" i="86"/>
  <c r="AM627" i="86"/>
  <c r="AM635" i="86"/>
  <c r="AI997" i="86"/>
  <c r="AK916" i="86"/>
  <c r="AL316" i="86"/>
  <c r="AI501" i="86"/>
  <c r="AJ804" i="86"/>
  <c r="R205" i="86"/>
  <c r="BA560" i="86"/>
  <c r="Q560" i="86"/>
  <c r="R621" i="86"/>
  <c r="S692" i="86"/>
  <c r="BE196" i="86"/>
  <c r="BB196" i="86"/>
  <c r="AH316" i="86"/>
  <c r="AH705" i="86"/>
  <c r="AI705" i="86"/>
  <c r="R787" i="86"/>
  <c r="BA600" i="86"/>
  <c r="Q600" i="86"/>
  <c r="BA226" i="86"/>
  <c r="Q226" i="86"/>
  <c r="AK770" i="86"/>
  <c r="AL770" i="86"/>
  <c r="S656" i="86"/>
  <c r="BD516" i="86"/>
  <c r="T555" i="86"/>
  <c r="Q571" i="86"/>
  <c r="R664" i="86"/>
  <c r="T664" i="86"/>
  <c r="Q95" i="86"/>
  <c r="R229" i="86"/>
  <c r="Q239" i="86"/>
  <c r="R470" i="86"/>
  <c r="Q713" i="86"/>
  <c r="Q565" i="86"/>
  <c r="R708" i="86"/>
  <c r="R891" i="86"/>
  <c r="S891" i="86"/>
  <c r="R904" i="86"/>
  <c r="R413" i="86"/>
  <c r="T556" i="86"/>
  <c r="Q595" i="86"/>
  <c r="U656" i="86"/>
  <c r="U1059" i="86" s="1"/>
  <c r="AN187" i="86"/>
  <c r="AK187" i="86"/>
  <c r="AK334" i="86"/>
  <c r="AK454" i="86"/>
  <c r="AN507" i="86"/>
  <c r="AK507" i="86"/>
  <c r="AI555" i="86"/>
  <c r="AJ555" i="86"/>
  <c r="AK579" i="86"/>
  <c r="AM579" i="86"/>
  <c r="AL639" i="86"/>
  <c r="R900" i="86"/>
  <c r="R1034" i="86"/>
  <c r="BB961" i="86"/>
  <c r="AL158" i="86"/>
  <c r="AK375" i="86"/>
  <c r="AM375" i="86"/>
  <c r="AK487" i="86"/>
  <c r="AI487" i="86"/>
  <c r="AH499" i="86"/>
  <c r="AL499" i="86"/>
  <c r="AI804" i="86"/>
  <c r="AK863" i="86"/>
  <c r="AH936" i="86"/>
  <c r="AH1053" i="86"/>
  <c r="AN143" i="86"/>
  <c r="AK365" i="86"/>
  <c r="AN422" i="86"/>
  <c r="AJ422" i="86"/>
  <c r="AJ501" i="86"/>
  <c r="AM513" i="86"/>
  <c r="AI513" i="86"/>
  <c r="AK523" i="86"/>
  <c r="AJ523" i="86"/>
  <c r="AI841" i="86"/>
  <c r="AK938" i="86"/>
  <c r="AI936" i="86"/>
  <c r="AI1018" i="86"/>
  <c r="AJ1053" i="86"/>
  <c r="AI131" i="86"/>
  <c r="AH131" i="86"/>
  <c r="AN147" i="86"/>
  <c r="AM147" i="86"/>
  <c r="AN165" i="86"/>
  <c r="AM332" i="86"/>
  <c r="AL332" i="86"/>
  <c r="AH404" i="86"/>
  <c r="AK460" i="86"/>
  <c r="AI460" i="86"/>
  <c r="AN515" i="86"/>
  <c r="AJ515" i="86"/>
  <c r="AK627" i="86"/>
  <c r="AL635" i="86"/>
  <c r="AM936" i="86"/>
  <c r="AN938" i="86"/>
  <c r="AK1018" i="86"/>
  <c r="AN783" i="86"/>
  <c r="AM783" i="86"/>
  <c r="AI1016" i="86"/>
  <c r="AJ914" i="86"/>
  <c r="AL950" i="86"/>
  <c r="AJ950" i="86"/>
  <c r="AK841" i="86"/>
  <c r="AN920" i="86"/>
  <c r="AM957" i="86"/>
  <c r="AK957" i="86"/>
  <c r="AL984" i="86"/>
  <c r="AH477" i="86"/>
  <c r="BA279" i="86"/>
  <c r="BC292" i="86"/>
  <c r="AL786" i="86"/>
  <c r="AH685" i="86"/>
  <c r="R263" i="86"/>
  <c r="R279" i="86"/>
  <c r="Q171" i="86"/>
  <c r="Q925" i="86"/>
  <c r="S211" i="86"/>
  <c r="Q593" i="86"/>
  <c r="BB95" i="86"/>
  <c r="Q100" i="86"/>
  <c r="W1059" i="86"/>
  <c r="BB239" i="86"/>
  <c r="S185" i="86"/>
  <c r="Q814" i="86"/>
  <c r="S407" i="86"/>
  <c r="S548" i="86"/>
  <c r="R548" i="86"/>
  <c r="S787" i="86"/>
  <c r="Q403" i="86"/>
  <c r="R654" i="86"/>
  <c r="AM187" i="86"/>
  <c r="AJ187" i="86"/>
  <c r="AM334" i="86"/>
  <c r="AJ334" i="86"/>
  <c r="AN454" i="86"/>
  <c r="AI507" i="86"/>
  <c r="AH507" i="86"/>
  <c r="AH555" i="86"/>
  <c r="AJ579" i="86"/>
  <c r="AH579" i="86"/>
  <c r="AH639" i="86"/>
  <c r="AH375" i="86"/>
  <c r="AM487" i="86"/>
  <c r="AN863" i="86"/>
  <c r="AM863" i="86"/>
  <c r="AM1053" i="86"/>
  <c r="AI365" i="86"/>
  <c r="AM422" i="86"/>
  <c r="AL513" i="86"/>
  <c r="AH513" i="86"/>
  <c r="AN523" i="86"/>
  <c r="AN936" i="86"/>
  <c r="AI938" i="86"/>
  <c r="BB965" i="86"/>
  <c r="R961" i="86"/>
  <c r="AK1053" i="86"/>
  <c r="AN131" i="86"/>
  <c r="AM131" i="86"/>
  <c r="AL147" i="86"/>
  <c r="AK147" i="86"/>
  <c r="AI165" i="86"/>
  <c r="AJ165" i="86"/>
  <c r="AK332" i="86"/>
  <c r="AJ332" i="86"/>
  <c r="AI404" i="86"/>
  <c r="AM404" i="86"/>
  <c r="AJ460" i="86"/>
  <c r="AI515" i="86"/>
  <c r="AH515" i="86"/>
  <c r="AL627" i="86"/>
  <c r="AH635" i="86"/>
  <c r="Q955" i="86"/>
  <c r="AL1018" i="86"/>
  <c r="AK783" i="86"/>
  <c r="AH783" i="86"/>
  <c r="AL1016" i="86"/>
  <c r="AK914" i="86"/>
  <c r="AI914" i="86"/>
  <c r="AK950" i="86"/>
  <c r="AN841" i="86"/>
  <c r="AM841" i="86"/>
  <c r="AL920" i="86"/>
  <c r="AK920" i="86"/>
  <c r="AL957" i="86"/>
  <c r="AM1032" i="86"/>
  <c r="AH984" i="86"/>
  <c r="AI984" i="86"/>
  <c r="BB165" i="86"/>
  <c r="AI424" i="86"/>
  <c r="AI458" i="86"/>
  <c r="BB78" i="86"/>
  <c r="AH340" i="86"/>
  <c r="AH770" i="86"/>
  <c r="BA292" i="86"/>
  <c r="AH786" i="86"/>
  <c r="AL208" i="86"/>
  <c r="AH208" i="86"/>
  <c r="Q74" i="86"/>
  <c r="BB596" i="86"/>
  <c r="BB708" i="86"/>
  <c r="BB229" i="86"/>
  <c r="BB450" i="86"/>
  <c r="S470" i="86"/>
  <c r="AH187" i="86"/>
  <c r="AN334" i="86"/>
  <c r="AM555" i="86"/>
  <c r="AI579" i="86"/>
  <c r="AL863" i="86"/>
  <c r="BB957" i="86"/>
  <c r="AL365" i="86"/>
  <c r="AK513" i="86"/>
  <c r="AM523" i="86"/>
  <c r="AL936" i="86"/>
  <c r="Q1015" i="86"/>
  <c r="AL131" i="86"/>
  <c r="AH165" i="86"/>
  <c r="AN332" i="86"/>
  <c r="AL404" i="86"/>
  <c r="AM460" i="86"/>
  <c r="AN627" i="86"/>
  <c r="Q927" i="86"/>
  <c r="Q929" i="86"/>
  <c r="AJ783" i="86"/>
  <c r="AL914" i="86"/>
  <c r="AI950" i="86"/>
  <c r="AI920" i="86"/>
  <c r="AJ1032" i="86"/>
  <c r="AM984" i="86"/>
  <c r="AH914" i="86"/>
  <c r="Q165" i="86"/>
  <c r="AN1018" i="86"/>
  <c r="AH1018" i="86"/>
  <c r="BE576" i="86"/>
  <c r="BB576" i="86"/>
  <c r="BA178" i="86"/>
  <c r="BB178" i="86"/>
  <c r="BB92" i="86"/>
  <c r="BE92" i="86"/>
  <c r="BB506" i="86"/>
  <c r="R783" i="86"/>
  <c r="R906" i="86"/>
  <c r="BB73" i="86"/>
  <c r="BE73" i="86"/>
  <c r="BA468" i="86"/>
  <c r="S468" i="86"/>
  <c r="R468" i="86"/>
  <c r="BA1007" i="86"/>
  <c r="R1007" i="86"/>
  <c r="S1007" i="86"/>
  <c r="BE600" i="86"/>
  <c r="BB600" i="86"/>
  <c r="BB896" i="86"/>
  <c r="BE896" i="86"/>
  <c r="AK683" i="86"/>
  <c r="AJ683" i="86"/>
  <c r="AI683" i="86"/>
  <c r="AN683" i="86"/>
  <c r="AM683" i="86"/>
  <c r="AL683" i="86"/>
  <c r="BA813" i="86"/>
  <c r="Q813" i="86"/>
  <c r="R695" i="86"/>
  <c r="BB208" i="86"/>
  <c r="BD566" i="86"/>
  <c r="AK591" i="86"/>
  <c r="AJ631" i="86"/>
  <c r="BB49" i="86"/>
  <c r="S69" i="86"/>
  <c r="S420" i="86"/>
  <c r="Q45" i="86"/>
  <c r="R697" i="86"/>
  <c r="AL93" i="86"/>
  <c r="AH64" i="86"/>
  <c r="AN64" i="86"/>
  <c r="AH126" i="86"/>
  <c r="AH271" i="86"/>
  <c r="AJ271" i="86"/>
  <c r="AM355" i="86"/>
  <c r="AH355" i="86"/>
  <c r="AM517" i="86"/>
  <c r="AL517" i="86"/>
  <c r="AL617" i="86"/>
  <c r="AH837" i="86"/>
  <c r="R841" i="86"/>
  <c r="AM79" i="86"/>
  <c r="AH79" i="86"/>
  <c r="AN336" i="86"/>
  <c r="AL336" i="86"/>
  <c r="AL597" i="86"/>
  <c r="AM597" i="86"/>
  <c r="AI521" i="86"/>
  <c r="AH708" i="86"/>
  <c r="AK25" i="86"/>
  <c r="AI25" i="86"/>
  <c r="AJ424" i="86"/>
  <c r="AJ458" i="86"/>
  <c r="BB924" i="86"/>
  <c r="AI929" i="86"/>
  <c r="Q1030" i="86"/>
  <c r="AI406" i="86"/>
  <c r="AJ406" i="86"/>
  <c r="AN493" i="86"/>
  <c r="AJ493" i="86"/>
  <c r="AN537" i="86"/>
  <c r="AJ537" i="86"/>
  <c r="AN631" i="86"/>
  <c r="R767" i="86"/>
  <c r="BD868" i="86"/>
  <c r="T906" i="86"/>
  <c r="AM1016" i="86"/>
  <c r="AJ1016" i="86"/>
  <c r="AK1032" i="86"/>
  <c r="AM926" i="86"/>
  <c r="AJ926" i="86"/>
  <c r="BE188" i="86"/>
  <c r="BB188" i="86"/>
  <c r="BE327" i="86"/>
  <c r="BB327" i="86"/>
  <c r="BE552" i="86"/>
  <c r="BB552" i="86"/>
  <c r="BA889" i="86"/>
  <c r="S889" i="86"/>
  <c r="BB889" i="86"/>
  <c r="R889" i="86"/>
  <c r="AK328" i="86"/>
  <c r="AI328" i="86"/>
  <c r="AM328" i="86"/>
  <c r="AJ328" i="86"/>
  <c r="AL328" i="86"/>
  <c r="BA181" i="86"/>
  <c r="Q181" i="86"/>
  <c r="S613" i="86"/>
  <c r="R613" i="86"/>
  <c r="T613" i="86"/>
  <c r="BB888" i="86"/>
  <c r="BE888" i="86"/>
  <c r="AK430" i="86"/>
  <c r="AM430" i="86"/>
  <c r="BA443" i="86"/>
  <c r="BB443" i="86"/>
  <c r="R443" i="86"/>
  <c r="BB26" i="86"/>
  <c r="BE26" i="86"/>
  <c r="BE562" i="86"/>
  <c r="BB562" i="86"/>
  <c r="BE28" i="86"/>
  <c r="BB28" i="86"/>
  <c r="BA897" i="86"/>
  <c r="S897" i="86"/>
  <c r="AN86" i="86"/>
  <c r="AM86" i="86"/>
  <c r="AH86" i="86"/>
  <c r="AJ86" i="86"/>
  <c r="AI86" i="86"/>
  <c r="BA17" i="86"/>
  <c r="Q17" i="86"/>
  <c r="BA319" i="86"/>
  <c r="Q319" i="86"/>
  <c r="AN39" i="86"/>
  <c r="AL39" i="86"/>
  <c r="S55" i="86"/>
  <c r="AH39" i="86"/>
  <c r="S186" i="86"/>
  <c r="S555" i="86"/>
  <c r="BC69" i="86"/>
  <c r="Q365" i="86"/>
  <c r="AI617" i="86"/>
  <c r="Q581" i="86"/>
  <c r="R771" i="86"/>
  <c r="AH683" i="86"/>
  <c r="R809" i="86"/>
  <c r="AK93" i="86"/>
  <c r="AH93" i="86"/>
  <c r="AL64" i="86"/>
  <c r="AM64" i="86"/>
  <c r="AI126" i="86"/>
  <c r="AJ126" i="86"/>
  <c r="AL271" i="86"/>
  <c r="AN271" i="86"/>
  <c r="AL355" i="86"/>
  <c r="AI355" i="86"/>
  <c r="AN517" i="86"/>
  <c r="AK517" i="86"/>
  <c r="AH617" i="86"/>
  <c r="AL837" i="86"/>
  <c r="AN79" i="86"/>
  <c r="AI79" i="86"/>
  <c r="AI336" i="86"/>
  <c r="AN597" i="86"/>
  <c r="AI708" i="86"/>
  <c r="AJ708" i="86"/>
  <c r="S783" i="86"/>
  <c r="Q839" i="86"/>
  <c r="BB854" i="86"/>
  <c r="AN25" i="86"/>
  <c r="Q965" i="86"/>
  <c r="AL390" i="86"/>
  <c r="AL406" i="86"/>
  <c r="AN406" i="86"/>
  <c r="AI493" i="86"/>
  <c r="AH493" i="86"/>
  <c r="AM503" i="86"/>
  <c r="AK503" i="86"/>
  <c r="AI537" i="86"/>
  <c r="AH537" i="86"/>
  <c r="AL581" i="86"/>
  <c r="AH581" i="86"/>
  <c r="AM631" i="86"/>
  <c r="AM633" i="86"/>
  <c r="S902" i="86"/>
  <c r="AJ929" i="86"/>
  <c r="AL929" i="86"/>
  <c r="AH985" i="86"/>
  <c r="AJ985" i="86"/>
  <c r="AN1016" i="86"/>
  <c r="AH1032" i="86"/>
  <c r="AL1032" i="86"/>
  <c r="AI947" i="86"/>
  <c r="AL947" i="86"/>
  <c r="AH926" i="86"/>
  <c r="AK926" i="86"/>
  <c r="BE425" i="86"/>
  <c r="BB425" i="86"/>
  <c r="BA162" i="86"/>
  <c r="Q162" i="86"/>
  <c r="BB983" i="86"/>
  <c r="BE983" i="86"/>
  <c r="BA1053" i="86"/>
  <c r="Q1053" i="86"/>
  <c r="BB1053" i="86"/>
  <c r="BA1000" i="86"/>
  <c r="R1000" i="86"/>
  <c r="S1000" i="86"/>
  <c r="BA300" i="86"/>
  <c r="BC300" i="86"/>
  <c r="S300" i="86"/>
  <c r="BD300" i="86" s="1"/>
  <c r="AK704" i="86"/>
  <c r="AN704" i="86"/>
  <c r="AJ795" i="86"/>
  <c r="AM795" i="86"/>
  <c r="AN795" i="86"/>
  <c r="AL795" i="86"/>
  <c r="BB313" i="86"/>
  <c r="BE313" i="86"/>
  <c r="BB1049" i="86"/>
  <c r="BE1049" i="86"/>
  <c r="BA60" i="86"/>
  <c r="R60" i="86"/>
  <c r="BC60" i="86"/>
  <c r="BE550" i="86"/>
  <c r="BB550" i="86"/>
  <c r="BB966" i="86"/>
  <c r="BE966" i="86"/>
  <c r="AK477" i="86"/>
  <c r="AJ477" i="86"/>
  <c r="AI477" i="86"/>
  <c r="R897" i="86"/>
  <c r="BA919" i="86"/>
  <c r="BB919" i="86"/>
  <c r="AM466" i="86"/>
  <c r="AJ466" i="86"/>
  <c r="AK466" i="86"/>
  <c r="AJ837" i="86"/>
  <c r="AN837" i="86"/>
  <c r="AK837" i="86"/>
  <c r="AM837" i="86"/>
  <c r="AH444" i="86"/>
  <c r="AM444" i="86"/>
  <c r="BA36" i="86"/>
  <c r="BB36" i="86"/>
  <c r="AJ571" i="86"/>
  <c r="AL571" i="86"/>
  <c r="BA901" i="86"/>
  <c r="R901" i="86"/>
  <c r="AN144" i="86"/>
  <c r="R195" i="86"/>
  <c r="AI591" i="86"/>
  <c r="R186" i="86"/>
  <c r="AM144" i="86"/>
  <c r="AK144" i="86"/>
  <c r="R415" i="86"/>
  <c r="AN444" i="86"/>
  <c r="S469" i="86"/>
  <c r="AM571" i="86"/>
  <c r="AN591" i="86"/>
  <c r="AL591" i="86"/>
  <c r="V1059" i="86"/>
  <c r="BB80" i="86"/>
  <c r="AI39" i="86"/>
  <c r="BB46" i="86"/>
  <c r="AI144" i="86"/>
  <c r="BB468" i="86"/>
  <c r="Q345" i="86"/>
  <c r="Q353" i="86"/>
  <c r="AL444" i="86"/>
  <c r="AN571" i="86"/>
  <c r="AH591" i="86"/>
  <c r="T611" i="86"/>
  <c r="Q559" i="86"/>
  <c r="R676" i="86"/>
  <c r="T676" i="86"/>
  <c r="S63" i="86"/>
  <c r="S25" i="86"/>
  <c r="S411" i="86"/>
  <c r="BB458" i="86"/>
  <c r="S466" i="86"/>
  <c r="BB553" i="86"/>
  <c r="AK571" i="86"/>
  <c r="BB775" i="86"/>
  <c r="BB767" i="86"/>
  <c r="Q799" i="86"/>
  <c r="BB813" i="86"/>
  <c r="Q819" i="86"/>
  <c r="S146" i="86"/>
  <c r="R69" i="86"/>
  <c r="R210" i="86"/>
  <c r="BB769" i="86"/>
  <c r="S666" i="86"/>
  <c r="S693" i="86"/>
  <c r="S708" i="86"/>
  <c r="BB47" i="86"/>
  <c r="R47" i="86"/>
  <c r="BB319" i="86"/>
  <c r="Q393" i="86"/>
  <c r="Q405" i="86"/>
  <c r="S413" i="86"/>
  <c r="R448" i="86"/>
  <c r="Q450" i="86"/>
  <c r="S556" i="86"/>
  <c r="R556" i="86"/>
  <c r="BB783" i="86"/>
  <c r="S809" i="86"/>
  <c r="S793" i="86"/>
  <c r="R793" i="86"/>
  <c r="Q706" i="86"/>
  <c r="R769" i="86"/>
  <c r="R785" i="86"/>
  <c r="AM93" i="86"/>
  <c r="AI64" i="86"/>
  <c r="AL126" i="86"/>
  <c r="AI271" i="86"/>
  <c r="AJ444" i="86"/>
  <c r="AI517" i="86"/>
  <c r="R810" i="86"/>
  <c r="Q821" i="86"/>
  <c r="AK79" i="86"/>
  <c r="AM336" i="86"/>
  <c r="AK597" i="86"/>
  <c r="AL708" i="86"/>
  <c r="AM708" i="86"/>
  <c r="BC901" i="86"/>
  <c r="AM929" i="86"/>
  <c r="AH25" i="86"/>
  <c r="AH929" i="86"/>
  <c r="Q1010" i="86"/>
  <c r="S1032" i="86"/>
  <c r="Q995" i="86"/>
  <c r="AN503" i="86"/>
  <c r="AN581" i="86"/>
  <c r="Q846" i="86"/>
  <c r="AH947" i="86"/>
  <c r="AK985" i="86"/>
  <c r="AK1016" i="86"/>
  <c r="AN1032" i="86"/>
  <c r="BA41" i="86"/>
  <c r="Q41" i="86"/>
  <c r="BE572" i="86"/>
  <c r="BB572" i="86"/>
  <c r="BE560" i="86"/>
  <c r="BB560" i="86"/>
  <c r="BA986" i="86"/>
  <c r="Q986" i="86"/>
  <c r="BA166" i="86"/>
  <c r="Q166" i="86"/>
  <c r="BA276" i="86"/>
  <c r="BB276" i="86"/>
  <c r="S276" i="86"/>
  <c r="AH407" i="86"/>
  <c r="AJ407" i="86"/>
  <c r="AI407" i="86"/>
  <c r="AN407" i="86"/>
  <c r="AL407" i="86"/>
  <c r="AM407" i="86"/>
  <c r="BB1007" i="86"/>
  <c r="BB325" i="86"/>
  <c r="BE325" i="86"/>
  <c r="BB48" i="86"/>
  <c r="BE48" i="86"/>
  <c r="BB50" i="86"/>
  <c r="BE50" i="86"/>
  <c r="AJ869" i="86"/>
  <c r="S998" i="86"/>
  <c r="BB1000" i="86"/>
  <c r="AJ854" i="86"/>
  <c r="AH854" i="86"/>
  <c r="AK74" i="86"/>
  <c r="AN74" i="86"/>
  <c r="AM74" i="86"/>
  <c r="AH74" i="86"/>
  <c r="AL74" i="86"/>
  <c r="AJ74" i="86"/>
  <c r="AI74" i="86"/>
  <c r="BA155" i="86"/>
  <c r="BB155" i="86"/>
  <c r="AM193" i="86"/>
  <c r="AK193" i="86"/>
  <c r="AI193" i="86"/>
  <c r="AL193" i="86"/>
  <c r="AJ193" i="86"/>
  <c r="AH193" i="86"/>
  <c r="AN193" i="86"/>
  <c r="AK205" i="86"/>
  <c r="AI205" i="86"/>
  <c r="AM205" i="86"/>
  <c r="AL205" i="86"/>
  <c r="AJ205" i="86"/>
  <c r="AH205" i="86"/>
  <c r="AN205" i="86"/>
  <c r="BA428" i="86"/>
  <c r="BB428" i="86"/>
  <c r="BA121" i="86"/>
  <c r="BB121" i="86"/>
  <c r="R55" i="86"/>
  <c r="BA119" i="86"/>
  <c r="BB119" i="86"/>
  <c r="BA56" i="86"/>
  <c r="BB56" i="86"/>
  <c r="AN57" i="86"/>
  <c r="AM57" i="86"/>
  <c r="AH57" i="86"/>
  <c r="AK57" i="86"/>
  <c r="AJ57" i="86"/>
  <c r="AI57" i="86"/>
  <c r="AL57" i="86"/>
  <c r="BB21" i="86"/>
  <c r="BE21" i="86"/>
  <c r="Q121" i="86"/>
  <c r="BA195" i="86"/>
  <c r="BB195" i="86"/>
  <c r="BA211" i="86"/>
  <c r="BC211" i="86"/>
  <c r="AM201" i="86"/>
  <c r="AK201" i="86"/>
  <c r="AI201" i="86"/>
  <c r="AL201" i="86"/>
  <c r="AJ201" i="86"/>
  <c r="AH201" i="86"/>
  <c r="AN201" i="86"/>
  <c r="AM213" i="86"/>
  <c r="AK213" i="86"/>
  <c r="AI213" i="86"/>
  <c r="AJ213" i="86"/>
  <c r="AH213" i="86"/>
  <c r="AL213" i="86"/>
  <c r="AN213" i="86"/>
  <c r="AM230" i="86"/>
  <c r="AK230" i="86"/>
  <c r="AI230" i="86"/>
  <c r="AL230" i="86"/>
  <c r="AJ230" i="86"/>
  <c r="AH230" i="86"/>
  <c r="AN230" i="86"/>
  <c r="AK246" i="86"/>
  <c r="AI246" i="86"/>
  <c r="AM246" i="86"/>
  <c r="AL246" i="86"/>
  <c r="AJ246" i="86"/>
  <c r="AH246" i="86"/>
  <c r="AN246" i="86"/>
  <c r="BB369" i="86"/>
  <c r="BE369" i="86"/>
  <c r="Q395" i="86"/>
  <c r="S415" i="86"/>
  <c r="BB354" i="86"/>
  <c r="BE354" i="86"/>
  <c r="Q355" i="86"/>
  <c r="Q430" i="86"/>
  <c r="Q442" i="86"/>
  <c r="BB545" i="86"/>
  <c r="Q601" i="86"/>
  <c r="S611" i="86"/>
  <c r="R549" i="86"/>
  <c r="Q597" i="86"/>
  <c r="Q687" i="86"/>
  <c r="S695" i="86"/>
  <c r="Q685" i="86"/>
  <c r="Q683" i="86"/>
  <c r="Q21" i="86"/>
  <c r="BA127" i="86"/>
  <c r="BB127" i="86"/>
  <c r="S61" i="86"/>
  <c r="R185" i="86"/>
  <c r="R241" i="86"/>
  <c r="S229" i="86"/>
  <c r="AM256" i="86"/>
  <c r="AI256" i="86"/>
  <c r="AK256" i="86"/>
  <c r="AL256" i="86"/>
  <c r="AN256" i="86"/>
  <c r="AH256" i="86"/>
  <c r="AJ256" i="86"/>
  <c r="AM266" i="86"/>
  <c r="AI266" i="86"/>
  <c r="AK266" i="86"/>
  <c r="AN266" i="86"/>
  <c r="AH266" i="86"/>
  <c r="AL266" i="86"/>
  <c r="AJ266" i="86"/>
  <c r="AM274" i="86"/>
  <c r="AI274" i="86"/>
  <c r="AK274" i="86"/>
  <c r="AN274" i="86"/>
  <c r="AH274" i="86"/>
  <c r="AL274" i="86"/>
  <c r="AJ274" i="86"/>
  <c r="AM282" i="86"/>
  <c r="AI282" i="86"/>
  <c r="AK282" i="86"/>
  <c r="AN282" i="86"/>
  <c r="AH282" i="86"/>
  <c r="AL282" i="86"/>
  <c r="AJ282" i="86"/>
  <c r="BB376" i="86"/>
  <c r="BE376" i="86"/>
  <c r="Q379" i="86"/>
  <c r="R466" i="86"/>
  <c r="BB485" i="86"/>
  <c r="BE485" i="86"/>
  <c r="S553" i="86"/>
  <c r="Q584" i="86"/>
  <c r="Q569" i="86"/>
  <c r="BB766" i="86"/>
  <c r="BE766" i="86"/>
  <c r="Q775" i="86"/>
  <c r="BB846" i="86"/>
  <c r="BE846" i="86"/>
  <c r="AN65" i="86"/>
  <c r="AM65" i="86"/>
  <c r="AH65" i="86"/>
  <c r="AL65" i="86"/>
  <c r="AJ65" i="86"/>
  <c r="AI65" i="86"/>
  <c r="AK65" i="86"/>
  <c r="AN51" i="86"/>
  <c r="AM51" i="86"/>
  <c r="AK51" i="86"/>
  <c r="AJ51" i="86"/>
  <c r="AI51" i="86"/>
  <c r="AL51" i="86"/>
  <c r="AH51" i="86"/>
  <c r="AK122" i="86"/>
  <c r="AM122" i="86"/>
  <c r="AH122" i="86"/>
  <c r="AL122" i="86"/>
  <c r="AJ122" i="86"/>
  <c r="AN122" i="86"/>
  <c r="AI122" i="86"/>
  <c r="BA194" i="86"/>
  <c r="BB194" i="86"/>
  <c r="BA210" i="86"/>
  <c r="BB210" i="86"/>
  <c r="BB185" i="86"/>
  <c r="BE185" i="86"/>
  <c r="AM199" i="86"/>
  <c r="AK199" i="86"/>
  <c r="AI199" i="86"/>
  <c r="AJ199" i="86"/>
  <c r="AH199" i="86"/>
  <c r="AL199" i="86"/>
  <c r="AN199" i="86"/>
  <c r="AM228" i="86"/>
  <c r="AK228" i="86"/>
  <c r="AI228" i="86"/>
  <c r="AJ228" i="86"/>
  <c r="AH228" i="86"/>
  <c r="AN228" i="86"/>
  <c r="AL228" i="86"/>
  <c r="BB387" i="86"/>
  <c r="BE387" i="86"/>
  <c r="BB415" i="86"/>
  <c r="BE415" i="86"/>
  <c r="Q349" i="86"/>
  <c r="BB360" i="86"/>
  <c r="BE360" i="86"/>
  <c r="Q363" i="86"/>
  <c r="S375" i="86"/>
  <c r="R375" i="86"/>
  <c r="BB399" i="86"/>
  <c r="BE399" i="86"/>
  <c r="BB442" i="86"/>
  <c r="BB394" i="86"/>
  <c r="BE394" i="86"/>
  <c r="BB406" i="86"/>
  <c r="BE406" i="86"/>
  <c r="BB414" i="86"/>
  <c r="BE414" i="86"/>
  <c r="R420" i="86"/>
  <c r="S458" i="86"/>
  <c r="BB470" i="86"/>
  <c r="AN607" i="86"/>
  <c r="AM607" i="86"/>
  <c r="AH607" i="86"/>
  <c r="AJ607" i="86"/>
  <c r="AI607" i="86"/>
  <c r="AK607" i="86"/>
  <c r="AL607" i="86"/>
  <c r="Q596" i="86"/>
  <c r="AH699" i="86"/>
  <c r="AN699" i="86"/>
  <c r="AM699" i="86"/>
  <c r="AL699" i="86"/>
  <c r="AJ699" i="86"/>
  <c r="AI699" i="86"/>
  <c r="AK699" i="86"/>
  <c r="BB725" i="86"/>
  <c r="Q689" i="86"/>
  <c r="AN691" i="86"/>
  <c r="AM691" i="86"/>
  <c r="AL691" i="86"/>
  <c r="AJ691" i="86"/>
  <c r="AI691" i="86"/>
  <c r="AH691" i="86"/>
  <c r="AK691" i="86"/>
  <c r="BB712" i="86"/>
  <c r="BE712" i="86"/>
  <c r="S771" i="86"/>
  <c r="BB823" i="86"/>
  <c r="BE823" i="86"/>
  <c r="R869" i="86"/>
  <c r="BA885" i="86"/>
  <c r="BB885" i="86"/>
  <c r="R885" i="86"/>
  <c r="BA110" i="86"/>
  <c r="BB110" i="86"/>
  <c r="BB175" i="86"/>
  <c r="BA242" i="86"/>
  <c r="BB242" i="86"/>
  <c r="BA230" i="86"/>
  <c r="BB230" i="86"/>
  <c r="BA240" i="86"/>
  <c r="BB240" i="86"/>
  <c r="BB385" i="86"/>
  <c r="BE385" i="86"/>
  <c r="BB411" i="86"/>
  <c r="BE411" i="86"/>
  <c r="S421" i="86"/>
  <c r="BB384" i="86"/>
  <c r="BE384" i="86"/>
  <c r="Q385" i="86"/>
  <c r="BB352" i="86"/>
  <c r="BE352" i="86"/>
  <c r="BA440" i="86"/>
  <c r="BB440" i="86"/>
  <c r="R456" i="86"/>
  <c r="BB483" i="86"/>
  <c r="BE483" i="86"/>
  <c r="BB549" i="86"/>
  <c r="AK601" i="86"/>
  <c r="AL601" i="86"/>
  <c r="AN601" i="86"/>
  <c r="AM601" i="86"/>
  <c r="AH601" i="86"/>
  <c r="AJ601" i="86"/>
  <c r="AI601" i="86"/>
  <c r="BB569" i="86"/>
  <c r="BE569" i="86"/>
  <c r="AH689" i="86"/>
  <c r="AN689" i="86"/>
  <c r="AM689" i="86"/>
  <c r="AL689" i="86"/>
  <c r="AJ689" i="86"/>
  <c r="AI689" i="86"/>
  <c r="AK689" i="86"/>
  <c r="R656" i="86"/>
  <c r="AH695" i="86"/>
  <c r="AN695" i="86"/>
  <c r="AM695" i="86"/>
  <c r="AL695" i="86"/>
  <c r="AJ695" i="86"/>
  <c r="AI695" i="86"/>
  <c r="AK695" i="86"/>
  <c r="BB685" i="86"/>
  <c r="BE685" i="86"/>
  <c r="S697" i="86"/>
  <c r="S654" i="86"/>
  <c r="S658" i="86"/>
  <c r="BB694" i="86"/>
  <c r="BE694" i="86"/>
  <c r="BB724" i="86"/>
  <c r="BE724" i="86"/>
  <c r="S785" i="86"/>
  <c r="AH799" i="86"/>
  <c r="AM799" i="86"/>
  <c r="AJ799" i="86"/>
  <c r="AI799" i="86"/>
  <c r="AK799" i="86"/>
  <c r="AN799" i="86"/>
  <c r="AL799" i="86"/>
  <c r="AJ619" i="86"/>
  <c r="AJ637" i="86"/>
  <c r="AK639" i="86"/>
  <c r="AJ639" i="86"/>
  <c r="AJ771" i="86"/>
  <c r="AH771" i="86"/>
  <c r="AN771" i="86"/>
  <c r="AL771" i="86"/>
  <c r="AI771" i="86"/>
  <c r="AK771" i="86"/>
  <c r="AM771" i="86"/>
  <c r="S808" i="86"/>
  <c r="BB825" i="86"/>
  <c r="BE825" i="86"/>
  <c r="AH821" i="86"/>
  <c r="AL821" i="86"/>
  <c r="AI821" i="86"/>
  <c r="AJ821" i="86"/>
  <c r="AK821" i="86"/>
  <c r="AM821" i="86"/>
  <c r="AN821" i="86"/>
  <c r="BA913" i="86"/>
  <c r="BB913" i="86"/>
  <c r="AI885" i="86"/>
  <c r="AN885" i="86"/>
  <c r="AK885" i="86"/>
  <c r="AM885" i="86"/>
  <c r="AL885" i="86"/>
  <c r="AH885" i="86"/>
  <c r="AJ885" i="86"/>
  <c r="BB936" i="86"/>
  <c r="BE936" i="86"/>
  <c r="BB994" i="86"/>
  <c r="BE994" i="86"/>
  <c r="S1033" i="86"/>
  <c r="R1033" i="86"/>
  <c r="Q990" i="86"/>
  <c r="AI158" i="86"/>
  <c r="AN766" i="86"/>
  <c r="AJ766" i="86"/>
  <c r="AK766" i="86"/>
  <c r="AM766" i="86"/>
  <c r="AH766" i="86"/>
  <c r="AL766" i="86"/>
  <c r="AI766" i="86"/>
  <c r="AH706" i="86"/>
  <c r="AI706" i="86"/>
  <c r="AL706" i="86"/>
  <c r="AM706" i="86"/>
  <c r="AJ706" i="86"/>
  <c r="AK706" i="86"/>
  <c r="AN706" i="86"/>
  <c r="BA876" i="86"/>
  <c r="BB876" i="86"/>
  <c r="AK859" i="86"/>
  <c r="AI859" i="86"/>
  <c r="AM859" i="86"/>
  <c r="AL859" i="86"/>
  <c r="AJ859" i="86"/>
  <c r="AN859" i="86"/>
  <c r="AH859" i="86"/>
  <c r="BB949" i="86"/>
  <c r="BE949" i="86"/>
  <c r="AJ49" i="86"/>
  <c r="AJ456" i="86"/>
  <c r="AK623" i="86"/>
  <c r="AJ623" i="86"/>
  <c r="AH785" i="86"/>
  <c r="AL785" i="86"/>
  <c r="AM785" i="86"/>
  <c r="AJ785" i="86"/>
  <c r="AK785" i="86"/>
  <c r="AN785" i="86"/>
  <c r="AI785" i="86"/>
  <c r="AM806" i="86"/>
  <c r="AH806" i="86"/>
  <c r="AI806" i="86"/>
  <c r="AL806" i="86"/>
  <c r="AJ806" i="86"/>
  <c r="AK806" i="86"/>
  <c r="AN806" i="86"/>
  <c r="Q837" i="86"/>
  <c r="AL879" i="86"/>
  <c r="AN879" i="86"/>
  <c r="AM879" i="86"/>
  <c r="AJ879" i="86"/>
  <c r="AH879" i="86"/>
  <c r="AK879" i="86"/>
  <c r="AI879" i="86"/>
  <c r="AM889" i="86"/>
  <c r="AH889" i="86"/>
  <c r="AL889" i="86"/>
  <c r="AI889" i="86"/>
  <c r="AJ889" i="86"/>
  <c r="AK889" i="86"/>
  <c r="AN889" i="86"/>
  <c r="BB925" i="86"/>
  <c r="BE925" i="86"/>
  <c r="AN949" i="86"/>
  <c r="AM949" i="86"/>
  <c r="AL949" i="86"/>
  <c r="AJ949" i="86"/>
  <c r="AI949" i="86"/>
  <c r="AH949" i="86"/>
  <c r="AK949" i="86"/>
  <c r="Q953" i="86"/>
  <c r="Q984" i="86"/>
  <c r="S961" i="86"/>
  <c r="Q1004" i="86"/>
  <c r="AM1031" i="86"/>
  <c r="AJ1031" i="86"/>
  <c r="AI1031" i="86"/>
  <c r="AN1031" i="86"/>
  <c r="AH1031" i="86"/>
  <c r="AL1031" i="86"/>
  <c r="AK1031" i="86"/>
  <c r="BB1006" i="86"/>
  <c r="BE1006" i="86"/>
  <c r="AK551" i="86"/>
  <c r="AI627" i="86"/>
  <c r="AI629" i="86"/>
  <c r="AI631" i="86"/>
  <c r="AK633" i="86"/>
  <c r="AI635" i="86"/>
  <c r="AI814" i="86"/>
  <c r="AL814" i="86"/>
  <c r="AH814" i="86"/>
  <c r="AN814" i="86"/>
  <c r="AM814" i="86"/>
  <c r="AJ814" i="86"/>
  <c r="AK814" i="86"/>
  <c r="Q854" i="86"/>
  <c r="AJ895" i="86"/>
  <c r="BA902" i="86"/>
  <c r="BC902" i="86"/>
  <c r="BA906" i="86"/>
  <c r="BC906" i="86"/>
  <c r="AK901" i="86"/>
  <c r="AN901" i="86"/>
  <c r="AH901" i="86"/>
  <c r="AI901" i="86"/>
  <c r="AM901" i="86"/>
  <c r="AJ901" i="86"/>
  <c r="AL901" i="86"/>
  <c r="BB984" i="86"/>
  <c r="AJ841" i="86"/>
  <c r="R545" i="86"/>
  <c r="Q570" i="86"/>
  <c r="BB683" i="86"/>
  <c r="BE683" i="86"/>
  <c r="BB804" i="86"/>
  <c r="BE804" i="86"/>
  <c r="BB768" i="86"/>
  <c r="BE768" i="86"/>
  <c r="BA87" i="86"/>
  <c r="BB87" i="86"/>
  <c r="BA114" i="86"/>
  <c r="BB114" i="86"/>
  <c r="BB33" i="86"/>
  <c r="BE33" i="86"/>
  <c r="BB79" i="86"/>
  <c r="BE79" i="86"/>
  <c r="BB104" i="86"/>
  <c r="BE104" i="86"/>
  <c r="BA212" i="86"/>
  <c r="BC212" i="86"/>
  <c r="BA234" i="86"/>
  <c r="BB234" i="86"/>
  <c r="AM260" i="86"/>
  <c r="AI260" i="86"/>
  <c r="AK260" i="86"/>
  <c r="AN260" i="86"/>
  <c r="AL260" i="86"/>
  <c r="AH260" i="86"/>
  <c r="AJ260" i="86"/>
  <c r="AM268" i="86"/>
  <c r="AI268" i="86"/>
  <c r="AK268" i="86"/>
  <c r="AL268" i="86"/>
  <c r="AN268" i="86"/>
  <c r="AH268" i="86"/>
  <c r="AJ268" i="86"/>
  <c r="AM276" i="86"/>
  <c r="AI276" i="86"/>
  <c r="AK276" i="86"/>
  <c r="AN276" i="86"/>
  <c r="AL276" i="86"/>
  <c r="AH276" i="86"/>
  <c r="AJ276" i="86"/>
  <c r="AM284" i="86"/>
  <c r="AI284" i="86"/>
  <c r="AK284" i="86"/>
  <c r="AN284" i="86"/>
  <c r="AL284" i="86"/>
  <c r="AH284" i="86"/>
  <c r="AJ284" i="86"/>
  <c r="BB379" i="86"/>
  <c r="BE379" i="86"/>
  <c r="BB345" i="86"/>
  <c r="BE345" i="86"/>
  <c r="BB364" i="86"/>
  <c r="BE364" i="86"/>
  <c r="BB481" i="86"/>
  <c r="BE481" i="86"/>
  <c r="BB571" i="86"/>
  <c r="S609" i="86"/>
  <c r="BB699" i="86"/>
  <c r="BE699" i="86"/>
  <c r="BB691" i="86"/>
  <c r="BE691" i="86"/>
  <c r="BB697" i="86"/>
  <c r="BE697" i="86"/>
  <c r="BB714" i="86"/>
  <c r="BE714" i="86"/>
  <c r="BA125" i="86"/>
  <c r="BB125" i="86"/>
  <c r="AI47" i="86"/>
  <c r="AH47" i="86"/>
  <c r="AN47" i="86"/>
  <c r="AL47" i="86"/>
  <c r="AM47" i="86"/>
  <c r="AJ47" i="86"/>
  <c r="AK47" i="86"/>
  <c r="BB45" i="86"/>
  <c r="BE45" i="86"/>
  <c r="BA148" i="86"/>
  <c r="BB148" i="86"/>
  <c r="BA157" i="86"/>
  <c r="BB157" i="86"/>
  <c r="R157" i="86"/>
  <c r="AK133" i="86"/>
  <c r="AN133" i="86"/>
  <c r="AM133" i="86"/>
  <c r="AH133" i="86"/>
  <c r="AL133" i="86"/>
  <c r="AJ133" i="86"/>
  <c r="AI133" i="86"/>
  <c r="S200" i="86"/>
  <c r="S208" i="86"/>
  <c r="BA213" i="86"/>
  <c r="BC213" i="86"/>
  <c r="S214" i="86"/>
  <c r="AI211" i="86"/>
  <c r="AM211" i="86"/>
  <c r="AK211" i="86"/>
  <c r="AJ211" i="86"/>
  <c r="AH211" i="86"/>
  <c r="AL211" i="86"/>
  <c r="AN211" i="86"/>
  <c r="AI242" i="86"/>
  <c r="AM242" i="86"/>
  <c r="AK242" i="86"/>
  <c r="AL242" i="86"/>
  <c r="AJ242" i="86"/>
  <c r="AH242" i="86"/>
  <c r="AN242" i="86"/>
  <c r="BB395" i="86"/>
  <c r="BE395" i="86"/>
  <c r="BB390" i="86"/>
  <c r="BE390" i="86"/>
  <c r="BB404" i="86"/>
  <c r="BE404" i="86"/>
  <c r="BB412" i="86"/>
  <c r="BE412" i="86"/>
  <c r="AN481" i="86"/>
  <c r="AM481" i="86"/>
  <c r="AL481" i="86"/>
  <c r="AJ481" i="86"/>
  <c r="AI481" i="86"/>
  <c r="AK481" i="86"/>
  <c r="AH481" i="86"/>
  <c r="BB570" i="86"/>
  <c r="R660" i="86"/>
  <c r="AN697" i="86"/>
  <c r="AM697" i="86"/>
  <c r="AL697" i="86"/>
  <c r="AH697" i="86"/>
  <c r="AJ697" i="86"/>
  <c r="AI697" i="86"/>
  <c r="AK697" i="86"/>
  <c r="BA851" i="86"/>
  <c r="BB851" i="86"/>
  <c r="AH927" i="86"/>
  <c r="AL927" i="86"/>
  <c r="AN927" i="86"/>
  <c r="AM927" i="86"/>
  <c r="AI927" i="86"/>
  <c r="AJ927" i="86"/>
  <c r="AK927" i="86"/>
  <c r="AN59" i="86"/>
  <c r="AM59" i="86"/>
  <c r="AH59" i="86"/>
  <c r="AJ59" i="86"/>
  <c r="AI59" i="86"/>
  <c r="AK59" i="86"/>
  <c r="AL59" i="86"/>
  <c r="BB373" i="86"/>
  <c r="BE373" i="86"/>
  <c r="AH395" i="86"/>
  <c r="AN395" i="86"/>
  <c r="AM395" i="86"/>
  <c r="AL395" i="86"/>
  <c r="AJ395" i="86"/>
  <c r="AI395" i="86"/>
  <c r="AK395" i="86"/>
  <c r="BB420" i="86"/>
  <c r="BE420" i="86"/>
  <c r="BB349" i="86"/>
  <c r="BE349" i="86"/>
  <c r="BB372" i="86"/>
  <c r="BE372" i="86"/>
  <c r="BB346" i="86"/>
  <c r="BE346" i="86"/>
  <c r="BA418" i="86"/>
  <c r="BB418" i="86"/>
  <c r="BA464" i="86"/>
  <c r="BB464" i="86"/>
  <c r="BB477" i="86"/>
  <c r="BE477" i="86"/>
  <c r="S422" i="86"/>
  <c r="R547" i="86"/>
  <c r="BB584" i="86"/>
  <c r="AK611" i="86"/>
  <c r="AL611" i="86"/>
  <c r="AN611" i="86"/>
  <c r="AM611" i="86"/>
  <c r="AH611" i="86"/>
  <c r="AJ611" i="86"/>
  <c r="AI611" i="86"/>
  <c r="BB555" i="86"/>
  <c r="BE555" i="86"/>
  <c r="AH687" i="86"/>
  <c r="AN687" i="86"/>
  <c r="AM687" i="86"/>
  <c r="AL687" i="86"/>
  <c r="AJ687" i="86"/>
  <c r="AI687" i="86"/>
  <c r="AK687" i="86"/>
  <c r="BB692" i="86"/>
  <c r="BE692" i="86"/>
  <c r="BB707" i="86"/>
  <c r="BE707" i="86"/>
  <c r="AJ454" i="86"/>
  <c r="AK617" i="86"/>
  <c r="AI619" i="86"/>
  <c r="AI637" i="86"/>
  <c r="R808" i="86"/>
  <c r="BB891" i="86"/>
  <c r="BA830" i="86"/>
  <c r="BB830" i="86"/>
  <c r="S841" i="86"/>
  <c r="AL965" i="86"/>
  <c r="AK965" i="86"/>
  <c r="AN965" i="86"/>
  <c r="AM965" i="86"/>
  <c r="AH965" i="86"/>
  <c r="AJ965" i="86"/>
  <c r="AI965" i="86"/>
  <c r="BB999" i="86"/>
  <c r="BE999" i="86"/>
  <c r="AJ621" i="86"/>
  <c r="BB809" i="86"/>
  <c r="AI887" i="86"/>
  <c r="BB934" i="86"/>
  <c r="BE934" i="86"/>
  <c r="BB956" i="86"/>
  <c r="BE956" i="86"/>
  <c r="AK625" i="86"/>
  <c r="Q718" i="86"/>
  <c r="AH723" i="86"/>
  <c r="AI723" i="86"/>
  <c r="AL723" i="86"/>
  <c r="AM723" i="86"/>
  <c r="AJ723" i="86"/>
  <c r="AK723" i="86"/>
  <c r="AN723" i="86"/>
  <c r="BB841" i="86"/>
  <c r="AJ883" i="86"/>
  <c r="AK883" i="86"/>
  <c r="AH883" i="86"/>
  <c r="AI883" i="86"/>
  <c r="AM883" i="86"/>
  <c r="AN883" i="86"/>
  <c r="AL883" i="86"/>
  <c r="BB920" i="86"/>
  <c r="BE920" i="86"/>
  <c r="AH953" i="86"/>
  <c r="AN953" i="86"/>
  <c r="AM953" i="86"/>
  <c r="AL953" i="86"/>
  <c r="AJ953" i="86"/>
  <c r="AI953" i="86"/>
  <c r="AK953" i="86"/>
  <c r="Q957" i="86"/>
  <c r="BB997" i="86"/>
  <c r="BE997" i="86"/>
  <c r="BB1011" i="86"/>
  <c r="BE1011" i="86"/>
  <c r="Q1017" i="86"/>
  <c r="R999" i="86"/>
  <c r="BB1004" i="86"/>
  <c r="BE1004" i="86"/>
  <c r="BB1010" i="86"/>
  <c r="BE1010" i="86"/>
  <c r="AJ450" i="86"/>
  <c r="AJ551" i="86"/>
  <c r="AK629" i="86"/>
  <c r="AJ633" i="86"/>
  <c r="AK635" i="86"/>
  <c r="AI819" i="86"/>
  <c r="AN819" i="86"/>
  <c r="AM819" i="86"/>
  <c r="AH819" i="86"/>
  <c r="AJ819" i="86"/>
  <c r="AL819" i="86"/>
  <c r="AK819" i="86"/>
  <c r="BA868" i="86"/>
  <c r="BB868" i="86"/>
  <c r="AI873" i="86"/>
  <c r="BA893" i="86"/>
  <c r="BB893" i="86"/>
  <c r="R893" i="86"/>
  <c r="AK897" i="86"/>
  <c r="AN897" i="86"/>
  <c r="AH897" i="86"/>
  <c r="AL897" i="86"/>
  <c r="AI897" i="86"/>
  <c r="AM897" i="86"/>
  <c r="AJ897" i="86"/>
  <c r="BB929" i="86"/>
  <c r="BE929" i="86"/>
  <c r="BB938" i="86"/>
  <c r="BE938" i="86"/>
  <c r="BB998" i="86"/>
  <c r="BE998" i="86"/>
  <c r="AI916" i="86"/>
  <c r="AK236" i="86"/>
  <c r="AI236" i="86"/>
  <c r="AM236" i="86"/>
  <c r="AL236" i="86"/>
  <c r="AJ236" i="86"/>
  <c r="AH236" i="86"/>
  <c r="AN236" i="86"/>
  <c r="BB355" i="86"/>
  <c r="BE355" i="86"/>
  <c r="BA202" i="86"/>
  <c r="BB202" i="86"/>
  <c r="BA193" i="86"/>
  <c r="BB193" i="86"/>
  <c r="Q193" i="86"/>
  <c r="BA201" i="86"/>
  <c r="BB201" i="86"/>
  <c r="BA209" i="86"/>
  <c r="BB209" i="86"/>
  <c r="AK197" i="86"/>
  <c r="AI197" i="86"/>
  <c r="AM197" i="86"/>
  <c r="AL197" i="86"/>
  <c r="AJ197" i="86"/>
  <c r="AH197" i="86"/>
  <c r="AN197" i="86"/>
  <c r="AK226" i="86"/>
  <c r="AI226" i="86"/>
  <c r="AM226" i="86"/>
  <c r="AL226" i="86"/>
  <c r="AJ226" i="86"/>
  <c r="AH226" i="86"/>
  <c r="AN226" i="86"/>
  <c r="BB380" i="86"/>
  <c r="BE380" i="86"/>
  <c r="Q383" i="86"/>
  <c r="BB409" i="86"/>
  <c r="BE409" i="86"/>
  <c r="Q428" i="86"/>
  <c r="BA452" i="86"/>
  <c r="BB452" i="86"/>
  <c r="Q477" i="86"/>
  <c r="R555" i="86"/>
  <c r="R611" i="86"/>
  <c r="S549" i="86"/>
  <c r="R662" i="86"/>
  <c r="T662" i="86"/>
  <c r="BB719" i="86"/>
  <c r="BE719" i="86"/>
  <c r="Q172" i="86"/>
  <c r="R212" i="86"/>
  <c r="S212" i="86"/>
  <c r="Q234" i="86"/>
  <c r="BA248" i="86"/>
  <c r="BB248" i="86"/>
  <c r="AM262" i="86"/>
  <c r="AI262" i="86"/>
  <c r="AK262" i="86"/>
  <c r="AL262" i="86"/>
  <c r="AN262" i="86"/>
  <c r="AH262" i="86"/>
  <c r="AJ262" i="86"/>
  <c r="AM270" i="86"/>
  <c r="AI270" i="86"/>
  <c r="AK270" i="86"/>
  <c r="AN270" i="86"/>
  <c r="AH270" i="86"/>
  <c r="AL270" i="86"/>
  <c r="AJ270" i="86"/>
  <c r="AM278" i="86"/>
  <c r="AI278" i="86"/>
  <c r="AK278" i="86"/>
  <c r="AL278" i="86"/>
  <c r="AN278" i="86"/>
  <c r="AH278" i="86"/>
  <c r="AJ278" i="86"/>
  <c r="BB365" i="86"/>
  <c r="BE365" i="86"/>
  <c r="BB403" i="86"/>
  <c r="BE403" i="86"/>
  <c r="BB430" i="86"/>
  <c r="BE430" i="86"/>
  <c r="BB353" i="86"/>
  <c r="BE353" i="86"/>
  <c r="BB405" i="86"/>
  <c r="BE405" i="86"/>
  <c r="BA444" i="86"/>
  <c r="BB444" i="86"/>
  <c r="R444" i="86"/>
  <c r="R553" i="86"/>
  <c r="BB601" i="86"/>
  <c r="BB703" i="86"/>
  <c r="BE703" i="86"/>
  <c r="BC59" i="86"/>
  <c r="BE59" i="86"/>
  <c r="AL109" i="86"/>
  <c r="AK109" i="86"/>
  <c r="AN109" i="86"/>
  <c r="AM109" i="86"/>
  <c r="AH109" i="86"/>
  <c r="AJ109" i="86"/>
  <c r="AI109" i="86"/>
  <c r="AK152" i="86"/>
  <c r="AM152" i="86"/>
  <c r="AN152" i="86"/>
  <c r="AH152" i="86"/>
  <c r="AL152" i="86"/>
  <c r="AJ152" i="86"/>
  <c r="AI152" i="86"/>
  <c r="BC214" i="86"/>
  <c r="BB186" i="86"/>
  <c r="BA203" i="86"/>
  <c r="BB203" i="86"/>
  <c r="R200" i="86"/>
  <c r="R208" i="86"/>
  <c r="R213" i="86"/>
  <c r="R214" i="86"/>
  <c r="AI203" i="86"/>
  <c r="AM203" i="86"/>
  <c r="AK203" i="86"/>
  <c r="AJ203" i="86"/>
  <c r="AH203" i="86"/>
  <c r="AN203" i="86"/>
  <c r="AL203" i="86"/>
  <c r="AM215" i="86"/>
  <c r="AK215" i="86"/>
  <c r="AI215" i="86"/>
  <c r="AJ215" i="86"/>
  <c r="AH215" i="86"/>
  <c r="AN215" i="86"/>
  <c r="AL215" i="86"/>
  <c r="AI234" i="86"/>
  <c r="AM234" i="86"/>
  <c r="AK234" i="86"/>
  <c r="AJ234" i="86"/>
  <c r="AH234" i="86"/>
  <c r="AN234" i="86"/>
  <c r="AL234" i="86"/>
  <c r="AK248" i="86"/>
  <c r="AM248" i="86"/>
  <c r="AI248" i="86"/>
  <c r="AJ248" i="86"/>
  <c r="AH248" i="86"/>
  <c r="AN248" i="86"/>
  <c r="AL248" i="86"/>
  <c r="BB375" i="86"/>
  <c r="BE375" i="86"/>
  <c r="BB386" i="86"/>
  <c r="BE386" i="86"/>
  <c r="Q387" i="86"/>
  <c r="AN405" i="86"/>
  <c r="AM405" i="86"/>
  <c r="AL405" i="86"/>
  <c r="AJ405" i="86"/>
  <c r="AI405" i="86"/>
  <c r="AK405" i="86"/>
  <c r="AH405" i="86"/>
  <c r="BB400" i="86"/>
  <c r="BE400" i="86"/>
  <c r="BB410" i="86"/>
  <c r="BE410" i="86"/>
  <c r="BB593" i="86"/>
  <c r="R458" i="86"/>
  <c r="BA432" i="86"/>
  <c r="BB432" i="86"/>
  <c r="R432" i="86"/>
  <c r="AH485" i="86"/>
  <c r="AN485" i="86"/>
  <c r="AM485" i="86"/>
  <c r="AL485" i="86"/>
  <c r="AJ485" i="86"/>
  <c r="AI485" i="86"/>
  <c r="AK485" i="86"/>
  <c r="BB587" i="86"/>
  <c r="T660" i="86"/>
  <c r="BB687" i="86"/>
  <c r="BE687" i="86"/>
  <c r="BB695" i="86"/>
  <c r="BE695" i="86"/>
  <c r="BB772" i="86"/>
  <c r="BE772" i="86"/>
  <c r="BB787" i="86"/>
  <c r="BE787" i="86"/>
  <c r="BB814" i="86"/>
  <c r="BE814" i="86"/>
  <c r="AM877" i="86"/>
  <c r="AI877" i="86"/>
  <c r="AK877" i="86"/>
  <c r="AL877" i="86"/>
  <c r="AN877" i="86"/>
  <c r="AJ877" i="86"/>
  <c r="AH877" i="86"/>
  <c r="BA904" i="86"/>
  <c r="BC904" i="86"/>
  <c r="BA911" i="86"/>
  <c r="BB911" i="86"/>
  <c r="BB916" i="86"/>
  <c r="BE916" i="86"/>
  <c r="BA144" i="86"/>
  <c r="BB144" i="86"/>
  <c r="BB34" i="86"/>
  <c r="BA231" i="86"/>
  <c r="BB231" i="86"/>
  <c r="BB359" i="86"/>
  <c r="BE359" i="86"/>
  <c r="AH415" i="86"/>
  <c r="AN415" i="86"/>
  <c r="AM415" i="86"/>
  <c r="AL415" i="86"/>
  <c r="AJ415" i="86"/>
  <c r="AI415" i="86"/>
  <c r="AK415" i="86"/>
  <c r="BA421" i="86"/>
  <c r="BB421" i="86"/>
  <c r="BB356" i="86"/>
  <c r="BE356" i="86"/>
  <c r="Q359" i="86"/>
  <c r="S418" i="86"/>
  <c r="BA456" i="86"/>
  <c r="BB456" i="86"/>
  <c r="S547" i="86"/>
  <c r="BB597" i="86"/>
  <c r="BB547" i="86"/>
  <c r="BE547" i="86"/>
  <c r="BB595" i="86"/>
  <c r="BE595" i="86"/>
  <c r="T668" i="86"/>
  <c r="T670" i="86"/>
  <c r="T672" i="86"/>
  <c r="BB698" i="86"/>
  <c r="BE698" i="86"/>
  <c r="BB786" i="86"/>
  <c r="BE786" i="86"/>
  <c r="BE808" i="86"/>
  <c r="BB808" i="86"/>
  <c r="AJ547" i="86"/>
  <c r="AJ617" i="86"/>
  <c r="AH769" i="86"/>
  <c r="AL769" i="86"/>
  <c r="AM769" i="86"/>
  <c r="AJ769" i="86"/>
  <c r="AK769" i="86"/>
  <c r="AN769" i="86"/>
  <c r="AI769" i="86"/>
  <c r="AM850" i="86"/>
  <c r="AK850" i="86"/>
  <c r="AI850" i="86"/>
  <c r="AJ850" i="86"/>
  <c r="AN850" i="86"/>
  <c r="AL850" i="86"/>
  <c r="AH850" i="86"/>
  <c r="BA900" i="86"/>
  <c r="BC900" i="86"/>
  <c r="BB958" i="86"/>
  <c r="BE958" i="86"/>
  <c r="BB996" i="86"/>
  <c r="BE996" i="86"/>
  <c r="AI621" i="86"/>
  <c r="Q876" i="86"/>
  <c r="BB948" i="86"/>
  <c r="BE948" i="86"/>
  <c r="BB940" i="86"/>
  <c r="BE940" i="86"/>
  <c r="BB947" i="86"/>
  <c r="BE947" i="86"/>
  <c r="Q959" i="86"/>
  <c r="AI55" i="86"/>
  <c r="AJ625" i="86"/>
  <c r="AM787" i="86"/>
  <c r="AL787" i="86"/>
  <c r="AJ787" i="86"/>
  <c r="AH787" i="86"/>
  <c r="AI787" i="86"/>
  <c r="AK787" i="86"/>
  <c r="AN787" i="86"/>
  <c r="BB793" i="86"/>
  <c r="BE793" i="86"/>
  <c r="AJ846" i="86"/>
  <c r="AM846" i="86"/>
  <c r="AN846" i="86"/>
  <c r="AL846" i="86"/>
  <c r="AH846" i="86"/>
  <c r="AI846" i="86"/>
  <c r="AK846" i="86"/>
  <c r="BB927" i="86"/>
  <c r="BE927" i="86"/>
  <c r="AI1034" i="86"/>
  <c r="AN1034" i="86"/>
  <c r="AL1034" i="86"/>
  <c r="AH1034" i="86"/>
  <c r="AJ1034" i="86"/>
  <c r="AM1034" i="86"/>
  <c r="AK1034" i="86"/>
  <c r="R1032" i="86"/>
  <c r="BB985" i="86"/>
  <c r="BE985" i="86"/>
  <c r="S999" i="86"/>
  <c r="AI1017" i="86"/>
  <c r="AJ1017" i="86"/>
  <c r="AH1017" i="86"/>
  <c r="AN1017" i="86"/>
  <c r="AK1017" i="86"/>
  <c r="AL1017" i="86"/>
  <c r="AM1017" i="86"/>
  <c r="AK808" i="86"/>
  <c r="AN808" i="86"/>
  <c r="AL808" i="86"/>
  <c r="AJ808" i="86"/>
  <c r="AM808" i="86"/>
  <c r="AH808" i="86"/>
  <c r="AI808" i="86"/>
  <c r="BB795" i="86"/>
  <c r="BE795" i="86"/>
  <c r="BB959" i="86"/>
  <c r="BB954" i="86"/>
  <c r="BE954" i="86"/>
  <c r="BB987" i="86"/>
  <c r="BE987" i="86"/>
  <c r="R155" i="86"/>
  <c r="BB51" i="86"/>
  <c r="BE51" i="86"/>
  <c r="S155" i="86"/>
  <c r="S202" i="86"/>
  <c r="R201" i="86"/>
  <c r="R209" i="86"/>
  <c r="AM209" i="86"/>
  <c r="AK209" i="86"/>
  <c r="AI209" i="86"/>
  <c r="AL209" i="86"/>
  <c r="AJ209" i="86"/>
  <c r="AH209" i="86"/>
  <c r="AN209" i="86"/>
  <c r="AM240" i="86"/>
  <c r="AK240" i="86"/>
  <c r="AI240" i="86"/>
  <c r="AL240" i="86"/>
  <c r="AJ240" i="86"/>
  <c r="AH240" i="86"/>
  <c r="AN240" i="86"/>
  <c r="BB383" i="86"/>
  <c r="BE383" i="86"/>
  <c r="BB407" i="86"/>
  <c r="BE407" i="86"/>
  <c r="BB366" i="86"/>
  <c r="BE366" i="86"/>
  <c r="Q369" i="86"/>
  <c r="BA469" i="86"/>
  <c r="BB469" i="86"/>
  <c r="S545" i="86"/>
  <c r="Q587" i="86"/>
  <c r="S662" i="86"/>
  <c r="BB810" i="86"/>
  <c r="BE810" i="86"/>
  <c r="BB705" i="86"/>
  <c r="BE705" i="86"/>
  <c r="Q46" i="86"/>
  <c r="Q87" i="86"/>
  <c r="Q114" i="86"/>
  <c r="Q22" i="86"/>
  <c r="BB22" i="86"/>
  <c r="BA132" i="86"/>
  <c r="BB132" i="86"/>
  <c r="BA241" i="86"/>
  <c r="BB241" i="86"/>
  <c r="BB171" i="86"/>
  <c r="BE171" i="86"/>
  <c r="AM254" i="86"/>
  <c r="AI254" i="86"/>
  <c r="AK254" i="86"/>
  <c r="AN254" i="86"/>
  <c r="AL254" i="86"/>
  <c r="AH254" i="86"/>
  <c r="AJ254" i="86"/>
  <c r="AM264" i="86"/>
  <c r="AI264" i="86"/>
  <c r="AK264" i="86"/>
  <c r="AN264" i="86"/>
  <c r="AL264" i="86"/>
  <c r="AH264" i="86"/>
  <c r="AJ264" i="86"/>
  <c r="AM272" i="86"/>
  <c r="AI272" i="86"/>
  <c r="AK272" i="86"/>
  <c r="AN272" i="86"/>
  <c r="AL272" i="86"/>
  <c r="AH272" i="86"/>
  <c r="AJ272" i="86"/>
  <c r="AM280" i="86"/>
  <c r="AI280" i="86"/>
  <c r="AK280" i="86"/>
  <c r="AN280" i="86"/>
  <c r="AH280" i="86"/>
  <c r="AL280" i="86"/>
  <c r="AJ280" i="86"/>
  <c r="BA431" i="86"/>
  <c r="BB431" i="86"/>
  <c r="Q431" i="86"/>
  <c r="S444" i="86"/>
  <c r="T553" i="86"/>
  <c r="T609" i="86"/>
  <c r="R609" i="86"/>
  <c r="BB779" i="86"/>
  <c r="BE779" i="86"/>
  <c r="Q730" i="86"/>
  <c r="BB799" i="86"/>
  <c r="BE799" i="86"/>
  <c r="BB821" i="86"/>
  <c r="BE821" i="86"/>
  <c r="BA112" i="86"/>
  <c r="BB112" i="86"/>
  <c r="BA123" i="86"/>
  <c r="BB123" i="86"/>
  <c r="BA142" i="86"/>
  <c r="BB142" i="86"/>
  <c r="BA153" i="86"/>
  <c r="BB153" i="86"/>
  <c r="BB100" i="86"/>
  <c r="S125" i="86"/>
  <c r="Q34" i="86"/>
  <c r="Q33" i="86"/>
  <c r="Q86" i="86"/>
  <c r="BA146" i="86"/>
  <c r="BB146" i="86"/>
  <c r="S53" i="86"/>
  <c r="AK81" i="86"/>
  <c r="AL81" i="86"/>
  <c r="AN81" i="86"/>
  <c r="AM81" i="86"/>
  <c r="AH81" i="86"/>
  <c r="AJ81" i="86"/>
  <c r="AI81" i="86"/>
  <c r="S148" i="86"/>
  <c r="S157" i="86"/>
  <c r="AK111" i="86"/>
  <c r="AM111" i="86"/>
  <c r="AH111" i="86"/>
  <c r="AN111" i="86"/>
  <c r="AL111" i="86"/>
  <c r="AJ111" i="86"/>
  <c r="AI111" i="86"/>
  <c r="R203" i="86"/>
  <c r="Q175" i="86"/>
  <c r="S213" i="86"/>
  <c r="AI195" i="86"/>
  <c r="AM195" i="86"/>
  <c r="AK195" i="86"/>
  <c r="AJ195" i="86"/>
  <c r="AH195" i="86"/>
  <c r="AL195" i="86"/>
  <c r="AN195" i="86"/>
  <c r="AM207" i="86"/>
  <c r="AK207" i="86"/>
  <c r="AI207" i="86"/>
  <c r="AJ207" i="86"/>
  <c r="AH207" i="86"/>
  <c r="AN207" i="86"/>
  <c r="AL207" i="86"/>
  <c r="AM238" i="86"/>
  <c r="AK238" i="86"/>
  <c r="AI238" i="86"/>
  <c r="AJ238" i="86"/>
  <c r="AH238" i="86"/>
  <c r="AL238" i="86"/>
  <c r="AN238" i="86"/>
  <c r="BB363" i="86"/>
  <c r="BE363" i="86"/>
  <c r="AH403" i="86"/>
  <c r="AN403" i="86"/>
  <c r="AM403" i="86"/>
  <c r="AL403" i="86"/>
  <c r="AJ403" i="86"/>
  <c r="AI403" i="86"/>
  <c r="AK403" i="86"/>
  <c r="BB374" i="86"/>
  <c r="BE374" i="86"/>
  <c r="BB396" i="86"/>
  <c r="BE396" i="86"/>
  <c r="BB408" i="86"/>
  <c r="BE408" i="86"/>
  <c r="S432" i="86"/>
  <c r="AN615" i="86"/>
  <c r="AM615" i="86"/>
  <c r="AH615" i="86"/>
  <c r="AJ615" i="86"/>
  <c r="AI615" i="86"/>
  <c r="AL615" i="86"/>
  <c r="AK615" i="86"/>
  <c r="BB689" i="86"/>
  <c r="BE689" i="86"/>
  <c r="S660" i="86"/>
  <c r="BB729" i="86"/>
  <c r="BE729" i="86"/>
  <c r="Q725" i="86"/>
  <c r="BB819" i="86"/>
  <c r="BE819" i="86"/>
  <c r="AM832" i="86"/>
  <c r="AI832" i="86"/>
  <c r="AH832" i="86"/>
  <c r="AK832" i="86"/>
  <c r="AL832" i="86"/>
  <c r="AN832" i="86"/>
  <c r="AJ832" i="86"/>
  <c r="BB883" i="86"/>
  <c r="BE879" i="86"/>
  <c r="BB879" i="86"/>
  <c r="R883" i="86"/>
  <c r="S883" i="86"/>
  <c r="T904" i="86"/>
  <c r="BA898" i="86"/>
  <c r="BC898" i="86"/>
  <c r="BB914" i="86"/>
  <c r="BE914" i="86"/>
  <c r="BB55" i="86"/>
  <c r="BA101" i="86"/>
  <c r="BB101" i="86"/>
  <c r="AN102" i="86"/>
  <c r="AM102" i="86"/>
  <c r="AH102" i="86"/>
  <c r="AJ102" i="86"/>
  <c r="AI102" i="86"/>
  <c r="AL102" i="86"/>
  <c r="AK102" i="86"/>
  <c r="S47" i="86"/>
  <c r="BC67" i="86"/>
  <c r="BE67" i="86"/>
  <c r="BB93" i="86"/>
  <c r="BE93" i="86"/>
  <c r="Q109" i="86"/>
  <c r="AH163" i="86"/>
  <c r="AI163" i="86"/>
  <c r="AN163" i="86"/>
  <c r="AL163" i="86"/>
  <c r="AM163" i="86"/>
  <c r="AJ163" i="86"/>
  <c r="AK163" i="86"/>
  <c r="R231" i="86"/>
  <c r="S231" i="86"/>
  <c r="S187" i="86"/>
  <c r="BA331" i="86"/>
  <c r="BB331" i="86"/>
  <c r="AM352" i="86"/>
  <c r="AL352" i="86"/>
  <c r="AH352" i="86"/>
  <c r="AI352" i="86"/>
  <c r="AK352" i="86"/>
  <c r="AN352" i="86"/>
  <c r="AJ352" i="86"/>
  <c r="BB393" i="86"/>
  <c r="BE393" i="86"/>
  <c r="AH399" i="86"/>
  <c r="AN399" i="86"/>
  <c r="AM399" i="86"/>
  <c r="AL399" i="86"/>
  <c r="AJ399" i="86"/>
  <c r="AI399" i="86"/>
  <c r="AK399" i="86"/>
  <c r="BB413" i="86"/>
  <c r="BE413" i="86"/>
  <c r="BA448" i="86"/>
  <c r="BB448" i="86"/>
  <c r="R464" i="86"/>
  <c r="S464" i="86"/>
  <c r="R422" i="86"/>
  <c r="BA460" i="86"/>
  <c r="BB460" i="86"/>
  <c r="R460" i="86"/>
  <c r="AL472" i="86"/>
  <c r="AN472" i="86"/>
  <c r="AM472" i="86"/>
  <c r="AH472" i="86"/>
  <c r="AJ472" i="86"/>
  <c r="AI472" i="86"/>
  <c r="AK472" i="86"/>
  <c r="Q579" i="86"/>
  <c r="BB581" i="86"/>
  <c r="BE581" i="86"/>
  <c r="BB693" i="86"/>
  <c r="BE693" i="86"/>
  <c r="S699" i="86"/>
  <c r="BB730" i="86"/>
  <c r="S668" i="86"/>
  <c r="S670" i="86"/>
  <c r="S672" i="86"/>
  <c r="BB696" i="86"/>
  <c r="BE696" i="86"/>
  <c r="BB770" i="86"/>
  <c r="BE770" i="86"/>
  <c r="S769" i="86"/>
  <c r="AN779" i="86"/>
  <c r="AJ779" i="86"/>
  <c r="AM779" i="86"/>
  <c r="AH779" i="86"/>
  <c r="AL779" i="86"/>
  <c r="AI779" i="86"/>
  <c r="AK779" i="86"/>
  <c r="S810" i="86"/>
  <c r="BA867" i="86"/>
  <c r="BB867" i="86"/>
  <c r="Q867" i="86"/>
  <c r="AN891" i="86"/>
  <c r="AI891" i="86"/>
  <c r="AK891" i="86"/>
  <c r="AL891" i="86"/>
  <c r="AH891" i="86"/>
  <c r="AJ891" i="86"/>
  <c r="AM891" i="86"/>
  <c r="BB955" i="86"/>
  <c r="BE955" i="86"/>
  <c r="Q987" i="86"/>
  <c r="AL986" i="86"/>
  <c r="AN986" i="86"/>
  <c r="AM986" i="86"/>
  <c r="AH986" i="86"/>
  <c r="AK986" i="86"/>
  <c r="AJ986" i="86"/>
  <c r="AI986" i="86"/>
  <c r="BB990" i="86"/>
  <c r="BE990" i="86"/>
  <c r="S1034" i="86"/>
  <c r="BB784" i="86"/>
  <c r="BE784" i="86"/>
  <c r="AJ925" i="86"/>
  <c r="AM925" i="86"/>
  <c r="AH925" i="86"/>
  <c r="AI925" i="86"/>
  <c r="AN925" i="86"/>
  <c r="AL925" i="86"/>
  <c r="AK925" i="86"/>
  <c r="BB953" i="86"/>
  <c r="BE953" i="86"/>
  <c r="AM725" i="86"/>
  <c r="AJ725" i="86"/>
  <c r="AH725" i="86"/>
  <c r="AN725" i="86"/>
  <c r="AL725" i="86"/>
  <c r="AI725" i="86"/>
  <c r="AK725" i="86"/>
  <c r="BB832" i="86"/>
  <c r="BA850" i="86"/>
  <c r="BB850" i="86"/>
  <c r="Q850" i="86"/>
  <c r="AM867" i="86"/>
  <c r="AK867" i="86"/>
  <c r="AI867" i="86"/>
  <c r="AN867" i="86"/>
  <c r="AL867" i="86"/>
  <c r="AJ867" i="86"/>
  <c r="AH867" i="86"/>
  <c r="AM996" i="86"/>
  <c r="AH996" i="86"/>
  <c r="AI996" i="86"/>
  <c r="AK996" i="86"/>
  <c r="AL996" i="86"/>
  <c r="AJ996" i="86"/>
  <c r="AN996" i="86"/>
  <c r="AI1019" i="86"/>
  <c r="AN1019" i="86"/>
  <c r="AM1019" i="86"/>
  <c r="AJ1019" i="86"/>
  <c r="AH1019" i="86"/>
  <c r="AL1019" i="86"/>
  <c r="AK1019" i="86"/>
  <c r="BB995" i="86"/>
  <c r="BE995" i="86"/>
  <c r="AK631" i="86"/>
  <c r="S767" i="86"/>
  <c r="BB839" i="86"/>
  <c r="BB869" i="86"/>
  <c r="AK871" i="86"/>
  <c r="AI871" i="86"/>
  <c r="AM871" i="86"/>
  <c r="AJ871" i="86"/>
  <c r="AN871" i="86"/>
  <c r="AL871" i="86"/>
  <c r="AH871" i="86"/>
  <c r="S893" i="86"/>
  <c r="AK905" i="86"/>
  <c r="AN905" i="86"/>
  <c r="AH905" i="86"/>
  <c r="AL905" i="86"/>
  <c r="AI905" i="86"/>
  <c r="AM905" i="86"/>
  <c r="AJ905" i="86"/>
  <c r="AK912" i="86"/>
  <c r="AH912" i="86"/>
  <c r="AI912" i="86"/>
  <c r="AM912" i="86"/>
  <c r="AJ912" i="86"/>
  <c r="AN912" i="86"/>
  <c r="AL912" i="86"/>
  <c r="Q947" i="86"/>
  <c r="BB950" i="86"/>
  <c r="BE950" i="86"/>
  <c r="AK987" i="86"/>
  <c r="AL987" i="86"/>
  <c r="AM987" i="86"/>
  <c r="AN987" i="86"/>
  <c r="AI987" i="86"/>
  <c r="AH987" i="86"/>
  <c r="AJ987" i="86"/>
  <c r="A1" i="67"/>
  <c r="A1" i="82"/>
  <c r="A1" i="17"/>
  <c r="T173" i="83"/>
  <c r="T170" i="83"/>
  <c r="B9" i="84"/>
  <c r="B7" i="89" l="1"/>
  <c r="B9" i="89"/>
  <c r="B8" i="89"/>
  <c r="BD1032" i="86"/>
  <c r="BJ1032" i="86" s="1"/>
  <c r="BD858" i="86"/>
  <c r="BD1035" i="86"/>
  <c r="BJ1035" i="86" s="1"/>
  <c r="BD1033" i="86"/>
  <c r="BJ1033" i="86" s="1"/>
  <c r="BD1034" i="86"/>
  <c r="BJ1034" i="86" s="1"/>
  <c r="BD1030" i="86"/>
  <c r="BJ1030" i="86" s="1"/>
  <c r="BD421" i="86"/>
  <c r="BD1031" i="86"/>
  <c r="BJ1031" i="86" s="1"/>
  <c r="BD1016" i="86"/>
  <c r="BJ1016" i="86" s="1"/>
  <c r="BD500" i="86"/>
  <c r="BJ500" i="86" s="1"/>
  <c r="BD1015" i="86"/>
  <c r="BJ1015" i="86" s="1"/>
  <c r="BD1017" i="86"/>
  <c r="BJ1017" i="86" s="1"/>
  <c r="BD1019" i="86"/>
  <c r="BJ1019" i="86" s="1"/>
  <c r="BD1018" i="86"/>
  <c r="BJ1018" i="86" s="1"/>
  <c r="AH1059" i="86"/>
  <c r="BC1059" i="86"/>
  <c r="W289" i="17" s="1"/>
  <c r="BD304" i="86"/>
  <c r="BJ304" i="86" s="1"/>
  <c r="BD659" i="86"/>
  <c r="BJ659" i="86" s="1"/>
  <c r="BD295" i="86"/>
  <c r="BJ295" i="86" s="1"/>
  <c r="BD164" i="86"/>
  <c r="BJ164" i="86" s="1"/>
  <c r="BD671" i="86"/>
  <c r="BJ671" i="86" s="1"/>
  <c r="BD653" i="86"/>
  <c r="BJ653" i="86" s="1"/>
  <c r="BD465" i="86"/>
  <c r="BJ465" i="86" s="1"/>
  <c r="BD902" i="86"/>
  <c r="BJ902" i="86" s="1"/>
  <c r="BJ939" i="86"/>
  <c r="BD680" i="86"/>
  <c r="BJ680" i="86" s="1"/>
  <c r="BD269" i="86"/>
  <c r="BJ269" i="86" s="1"/>
  <c r="BD290" i="86"/>
  <c r="BJ290" i="86" s="1"/>
  <c r="BD80" i="86"/>
  <c r="BJ80" i="86" s="1"/>
  <c r="BD105" i="86"/>
  <c r="BJ105" i="86" s="1"/>
  <c r="BD930" i="86"/>
  <c r="BJ930" i="86" s="1"/>
  <c r="BD103" i="86"/>
  <c r="BJ103" i="86" s="1"/>
  <c r="BD286" i="86"/>
  <c r="BJ286" i="86" s="1"/>
  <c r="BD642" i="86"/>
  <c r="BJ642" i="86" s="1"/>
  <c r="BD110" i="86"/>
  <c r="BJ110" i="86" s="1"/>
  <c r="BJ303" i="86"/>
  <c r="BD962" i="86"/>
  <c r="BJ962" i="86" s="1"/>
  <c r="BD396" i="86"/>
  <c r="BJ396" i="86" s="1"/>
  <c r="BD227" i="86"/>
  <c r="BJ227" i="86" s="1"/>
  <c r="BD647" i="86"/>
  <c r="BJ647" i="86" s="1"/>
  <c r="BD291" i="86"/>
  <c r="BJ291" i="86" s="1"/>
  <c r="BD302" i="86"/>
  <c r="BJ302" i="86" s="1"/>
  <c r="BD943" i="86"/>
  <c r="BJ943" i="86" s="1"/>
  <c r="BD592" i="86"/>
  <c r="BJ592" i="86" s="1"/>
  <c r="BD237" i="86"/>
  <c r="BJ237" i="86" s="1"/>
  <c r="BD441" i="86"/>
  <c r="BJ441" i="86" s="1"/>
  <c r="BD502" i="86"/>
  <c r="BJ502" i="86" s="1"/>
  <c r="BD813" i="86"/>
  <c r="BJ813" i="86" s="1"/>
  <c r="BD800" i="86"/>
  <c r="BJ800" i="86" s="1"/>
  <c r="BD287" i="86"/>
  <c r="BJ287" i="86" s="1"/>
  <c r="BD820" i="86"/>
  <c r="BJ820" i="86" s="1"/>
  <c r="BD622" i="86"/>
  <c r="BJ622" i="86" s="1"/>
  <c r="BD550" i="86"/>
  <c r="BJ550" i="86" s="1"/>
  <c r="BD68" i="86"/>
  <c r="BJ68" i="86" s="1"/>
  <c r="BD42" i="86"/>
  <c r="BJ42" i="86" s="1"/>
  <c r="BD172" i="86"/>
  <c r="BJ172" i="86" s="1"/>
  <c r="BD658" i="86"/>
  <c r="BJ658" i="86" s="1"/>
  <c r="BD672" i="86"/>
  <c r="BJ672" i="86" s="1"/>
  <c r="BD34" i="86"/>
  <c r="BJ34" i="86" s="1"/>
  <c r="BD210" i="86"/>
  <c r="BJ210" i="86" s="1"/>
  <c r="BD345" i="86"/>
  <c r="BJ345" i="86" s="1"/>
  <c r="BD640" i="86"/>
  <c r="BJ640" i="86" s="1"/>
  <c r="BD838" i="86"/>
  <c r="BJ838" i="86" s="1"/>
  <c r="BD588" i="86"/>
  <c r="BJ588" i="86" s="1"/>
  <c r="BD822" i="86"/>
  <c r="BJ822" i="86" s="1"/>
  <c r="BD656" i="86"/>
  <c r="BJ656" i="86" s="1"/>
  <c r="BD605" i="86"/>
  <c r="BJ605" i="86" s="1"/>
  <c r="BD661" i="86"/>
  <c r="BJ661" i="86" s="1"/>
  <c r="BD646" i="86"/>
  <c r="BJ646" i="86" s="1"/>
  <c r="BD651" i="86"/>
  <c r="BJ651" i="86" s="1"/>
  <c r="BD675" i="86"/>
  <c r="BJ675" i="86" s="1"/>
  <c r="BD604" i="86"/>
  <c r="BJ604" i="86" s="1"/>
  <c r="BD650" i="86"/>
  <c r="BJ650" i="86" s="1"/>
  <c r="BJ307" i="86"/>
  <c r="BD636" i="86"/>
  <c r="BJ636" i="86" s="1"/>
  <c r="BD611" i="86"/>
  <c r="BJ611" i="86" s="1"/>
  <c r="BD638" i="86"/>
  <c r="BJ638" i="86" s="1"/>
  <c r="BD620" i="86"/>
  <c r="BJ620" i="86" s="1"/>
  <c r="BD667" i="86"/>
  <c r="BJ667" i="86" s="1"/>
  <c r="BD665" i="86"/>
  <c r="BJ665" i="86" s="1"/>
  <c r="BD628" i="86"/>
  <c r="BJ628" i="86" s="1"/>
  <c r="BD670" i="86"/>
  <c r="BJ670" i="86" s="1"/>
  <c r="BD652" i="86"/>
  <c r="BJ652" i="86" s="1"/>
  <c r="BD615" i="86"/>
  <c r="BJ615" i="86" s="1"/>
  <c r="BD676" i="86"/>
  <c r="BJ676" i="86" s="1"/>
  <c r="BD654" i="86"/>
  <c r="BJ654" i="86" s="1"/>
  <c r="BD608" i="86"/>
  <c r="BJ608" i="86" s="1"/>
  <c r="BD631" i="86"/>
  <c r="BJ631" i="86" s="1"/>
  <c r="BD616" i="86"/>
  <c r="BD666" i="86"/>
  <c r="BJ666" i="86" s="1"/>
  <c r="BD630" i="86"/>
  <c r="BJ630" i="86" s="1"/>
  <c r="BD673" i="86"/>
  <c r="BJ673" i="86" s="1"/>
  <c r="BD669" i="86"/>
  <c r="BJ669" i="86" s="1"/>
  <c r="BD632" i="86"/>
  <c r="BJ632" i="86" s="1"/>
  <c r="BD626" i="86"/>
  <c r="BJ626" i="86" s="1"/>
  <c r="BD624" i="86"/>
  <c r="BJ624" i="86" s="1"/>
  <c r="BD609" i="86"/>
  <c r="BJ609" i="86" s="1"/>
  <c r="BD662" i="86"/>
  <c r="BJ662" i="86" s="1"/>
  <c r="BD621" i="86"/>
  <c r="BJ621" i="86" s="1"/>
  <c r="BD610" i="86"/>
  <c r="BJ610" i="86" s="1"/>
  <c r="BD634" i="86"/>
  <c r="BJ634" i="86" s="1"/>
  <c r="BD663" i="86"/>
  <c r="BJ663" i="86" s="1"/>
  <c r="BD643" i="86"/>
  <c r="BJ643" i="86" s="1"/>
  <c r="BD648" i="86"/>
  <c r="BJ648" i="86" s="1"/>
  <c r="BD629" i="86"/>
  <c r="BJ629" i="86" s="1"/>
  <c r="BD664" i="86"/>
  <c r="BJ664" i="86" s="1"/>
  <c r="BD618" i="86"/>
  <c r="BJ618" i="86" s="1"/>
  <c r="BD627" i="86"/>
  <c r="BJ627" i="86" s="1"/>
  <c r="BD606" i="86"/>
  <c r="BJ606" i="86" s="1"/>
  <c r="BD644" i="86"/>
  <c r="BJ644" i="86" s="1"/>
  <c r="BD625" i="86"/>
  <c r="BJ625" i="86" s="1"/>
  <c r="BD614" i="86"/>
  <c r="BJ614" i="86" s="1"/>
  <c r="BD637" i="86"/>
  <c r="BJ637" i="86" s="1"/>
  <c r="BD668" i="86"/>
  <c r="BJ668" i="86" s="1"/>
  <c r="BD660" i="86"/>
  <c r="BJ660" i="86" s="1"/>
  <c r="BD617" i="86"/>
  <c r="BJ617" i="86" s="1"/>
  <c r="BD639" i="86"/>
  <c r="BJ639" i="86" s="1"/>
  <c r="BD607" i="86"/>
  <c r="BJ607" i="86" s="1"/>
  <c r="BD633" i="86"/>
  <c r="BJ633" i="86" s="1"/>
  <c r="BD623" i="86"/>
  <c r="BJ623" i="86" s="1"/>
  <c r="BD619" i="86"/>
  <c r="BJ619" i="86" s="1"/>
  <c r="BD635" i="86"/>
  <c r="BJ635" i="86" s="1"/>
  <c r="BD649" i="86"/>
  <c r="BJ649" i="86" s="1"/>
  <c r="BD612" i="86"/>
  <c r="BJ612" i="86" s="1"/>
  <c r="BD1011" i="86"/>
  <c r="BJ1011" i="86" s="1"/>
  <c r="BD641" i="86"/>
  <c r="BJ641" i="86" s="1"/>
  <c r="BD297" i="86"/>
  <c r="BJ297" i="86" s="1"/>
  <c r="BD613" i="86"/>
  <c r="BJ613" i="86" s="1"/>
  <c r="BJ616" i="86"/>
  <c r="BD480" i="86"/>
  <c r="BJ480" i="86" s="1"/>
  <c r="BD833" i="86"/>
  <c r="BJ833" i="86" s="1"/>
  <c r="BD866" i="86"/>
  <c r="BJ866" i="86" s="1"/>
  <c r="BD443" i="86"/>
  <c r="BJ443" i="86" s="1"/>
  <c r="BD121" i="86"/>
  <c r="BJ121" i="86" s="1"/>
  <c r="BD146" i="86"/>
  <c r="BJ146" i="86" s="1"/>
  <c r="BD596" i="86"/>
  <c r="BJ596" i="86" s="1"/>
  <c r="BD114" i="86"/>
  <c r="BJ114" i="86" s="1"/>
  <c r="BD437" i="86"/>
  <c r="BJ437" i="86" s="1"/>
  <c r="BJ566" i="86"/>
  <c r="BD600" i="86"/>
  <c r="BJ600" i="86" s="1"/>
  <c r="BD56" i="86"/>
  <c r="BJ56" i="86" s="1"/>
  <c r="BJ298" i="86"/>
  <c r="BD915" i="86"/>
  <c r="BJ915" i="86" s="1"/>
  <c r="BD990" i="86"/>
  <c r="BJ990" i="86" s="1"/>
  <c r="BD486" i="86"/>
  <c r="BJ486" i="86" s="1"/>
  <c r="BD506" i="86"/>
  <c r="BJ506" i="86" s="1"/>
  <c r="BJ868" i="86"/>
  <c r="BD31" i="86"/>
  <c r="BJ31" i="86" s="1"/>
  <c r="BD966" i="86"/>
  <c r="BJ966" i="86" s="1"/>
  <c r="BD50" i="86"/>
  <c r="BJ50" i="86" s="1"/>
  <c r="BD353" i="86"/>
  <c r="BJ353" i="86" s="1"/>
  <c r="BD527" i="86"/>
  <c r="BJ527" i="86" s="1"/>
  <c r="BD277" i="86"/>
  <c r="BJ277" i="86" s="1"/>
  <c r="BD572" i="86"/>
  <c r="BJ572" i="86" s="1"/>
  <c r="BD289" i="86"/>
  <c r="BJ289" i="86" s="1"/>
  <c r="BD546" i="86"/>
  <c r="BJ546" i="86" s="1"/>
  <c r="BD247" i="86"/>
  <c r="BJ247" i="86" s="1"/>
  <c r="BJ858" i="86"/>
  <c r="BD40" i="86"/>
  <c r="BJ40" i="86" s="1"/>
  <c r="BJ308" i="86"/>
  <c r="BD87" i="86"/>
  <c r="BJ87" i="86" s="1"/>
  <c r="BD78" i="86"/>
  <c r="BJ78" i="86" s="1"/>
  <c r="BD36" i="86"/>
  <c r="BJ36" i="86" s="1"/>
  <c r="BD911" i="86"/>
  <c r="BJ911" i="86" s="1"/>
  <c r="BD482" i="86"/>
  <c r="BJ482" i="86" s="1"/>
  <c r="BD518" i="86"/>
  <c r="BJ518" i="86" s="1"/>
  <c r="BD1045" i="86"/>
  <c r="BJ1045" i="86" s="1"/>
  <c r="BD184" i="86"/>
  <c r="BJ184" i="86" s="1"/>
  <c r="BD1049" i="86"/>
  <c r="BJ1049" i="86" s="1"/>
  <c r="BD408" i="86"/>
  <c r="BJ408" i="86" s="1"/>
  <c r="BD322" i="86"/>
  <c r="BJ322" i="86" s="1"/>
  <c r="BD473" i="86"/>
  <c r="BJ473" i="86" s="1"/>
  <c r="BD198" i="86"/>
  <c r="BJ198" i="86" s="1"/>
  <c r="BD570" i="86"/>
  <c r="BJ570" i="86" s="1"/>
  <c r="BD349" i="86"/>
  <c r="BJ349" i="86" s="1"/>
  <c r="BD95" i="86"/>
  <c r="BJ95" i="86" s="1"/>
  <c r="BD431" i="86"/>
  <c r="BJ431" i="86" s="1"/>
  <c r="BD430" i="86"/>
  <c r="BJ430" i="86" s="1"/>
  <c r="BD560" i="86"/>
  <c r="BJ560" i="86" s="1"/>
  <c r="BD686" i="86"/>
  <c r="BJ686" i="86" s="1"/>
  <c r="BD101" i="86"/>
  <c r="BJ101" i="86" s="1"/>
  <c r="BD333" i="86"/>
  <c r="BJ333" i="86" s="1"/>
  <c r="BD594" i="86"/>
  <c r="BJ594" i="86" s="1"/>
  <c r="BD259" i="86"/>
  <c r="BJ259" i="86" s="1"/>
  <c r="BD928" i="86"/>
  <c r="BJ928" i="86" s="1"/>
  <c r="BD484" i="86"/>
  <c r="BJ484" i="86" s="1"/>
  <c r="BD452" i="86"/>
  <c r="BJ452" i="86" s="1"/>
  <c r="BD862" i="86"/>
  <c r="BJ862" i="86" s="1"/>
  <c r="BD67" i="86"/>
  <c r="BJ67" i="86" s="1"/>
  <c r="BD707" i="86"/>
  <c r="BJ707" i="86" s="1"/>
  <c r="BD346" i="86"/>
  <c r="BJ346" i="86" s="1"/>
  <c r="BD960" i="86"/>
  <c r="BJ960" i="86" s="1"/>
  <c r="BD364" i="86"/>
  <c r="BJ364" i="86" s="1"/>
  <c r="BD496" i="86"/>
  <c r="BJ496" i="86" s="1"/>
  <c r="BD870" i="86"/>
  <c r="BJ870" i="86" s="1"/>
  <c r="BD872" i="86"/>
  <c r="BJ872" i="86" s="1"/>
  <c r="BD937" i="86"/>
  <c r="BJ937" i="86" s="1"/>
  <c r="BD955" i="86"/>
  <c r="BJ955" i="86" s="1"/>
  <c r="BD1006" i="86"/>
  <c r="BJ1006" i="86" s="1"/>
  <c r="BD178" i="86"/>
  <c r="BJ178" i="86" s="1"/>
  <c r="BD552" i="86"/>
  <c r="BJ552" i="86" s="1"/>
  <c r="BD440" i="86"/>
  <c r="BJ440" i="86" s="1"/>
  <c r="BD132" i="86"/>
  <c r="BJ132" i="86" s="1"/>
  <c r="BD414" i="86"/>
  <c r="BJ414" i="86" s="1"/>
  <c r="BD423" i="86"/>
  <c r="BJ423" i="86" s="1"/>
  <c r="BD52" i="86"/>
  <c r="BJ52" i="86" s="1"/>
  <c r="BD327" i="86"/>
  <c r="BJ327" i="86" s="1"/>
  <c r="BD461" i="86"/>
  <c r="BJ461" i="86" s="1"/>
  <c r="BD204" i="86"/>
  <c r="BJ204" i="86" s="1"/>
  <c r="BD940" i="86"/>
  <c r="BJ940" i="86" s="1"/>
  <c r="BD153" i="86"/>
  <c r="BJ153" i="86" s="1"/>
  <c r="BD285" i="86"/>
  <c r="BJ285" i="86" s="1"/>
  <c r="BD356" i="86"/>
  <c r="BJ356" i="86" s="1"/>
  <c r="BD176" i="86"/>
  <c r="BJ176" i="86" s="1"/>
  <c r="BD32" i="86"/>
  <c r="BJ32" i="86" s="1"/>
  <c r="BD562" i="86"/>
  <c r="BJ562" i="86" s="1"/>
  <c r="BD554" i="86"/>
  <c r="BJ554" i="86" s="1"/>
  <c r="BD192" i="86"/>
  <c r="BJ192" i="86" s="1"/>
  <c r="BD794" i="86"/>
  <c r="BJ794" i="86" s="1"/>
  <c r="BD514" i="86"/>
  <c r="BJ514" i="86" s="1"/>
  <c r="BD325" i="86"/>
  <c r="BJ325" i="86" s="1"/>
  <c r="BD429" i="86"/>
  <c r="BJ429" i="86" s="1"/>
  <c r="BD449" i="86"/>
  <c r="BJ449" i="86" s="1"/>
  <c r="BD805" i="86"/>
  <c r="BJ805" i="86" s="1"/>
  <c r="BD312" i="86"/>
  <c r="BJ312" i="86" s="1"/>
  <c r="BD410" i="86"/>
  <c r="BJ410" i="86" s="1"/>
  <c r="BD318" i="86"/>
  <c r="BJ318" i="86" s="1"/>
  <c r="BD235" i="86"/>
  <c r="BJ235" i="86" s="1"/>
  <c r="BJ296" i="86"/>
  <c r="BJ288" i="86"/>
  <c r="BD156" i="86"/>
  <c r="BJ156" i="86" s="1"/>
  <c r="BD273" i="86"/>
  <c r="BJ273" i="86" s="1"/>
  <c r="BD299" i="86"/>
  <c r="BJ299" i="86" s="1"/>
  <c r="BD142" i="86"/>
  <c r="BJ142" i="86" s="1"/>
  <c r="BD451" i="86"/>
  <c r="BJ451" i="86" s="1"/>
  <c r="BD890" i="86"/>
  <c r="BJ890" i="86" s="1"/>
  <c r="BD457" i="86"/>
  <c r="BJ457" i="86" s="1"/>
  <c r="BD956" i="86"/>
  <c r="BJ956" i="86" s="1"/>
  <c r="BD876" i="86"/>
  <c r="BJ876" i="86" s="1"/>
  <c r="BD418" i="86"/>
  <c r="BJ418" i="86" s="1"/>
  <c r="BD854" i="86"/>
  <c r="BJ854" i="86" s="1"/>
  <c r="BD313" i="86"/>
  <c r="BJ313" i="86" s="1"/>
  <c r="BD544" i="86"/>
  <c r="BJ544" i="86" s="1"/>
  <c r="BD35" i="86"/>
  <c r="BJ35" i="86" s="1"/>
  <c r="BD380" i="86"/>
  <c r="BJ380" i="86" s="1"/>
  <c r="BD16" i="86"/>
  <c r="BJ16" i="86" s="1"/>
  <c r="BD796" i="86"/>
  <c r="BJ796" i="86" s="1"/>
  <c r="BD33" i="86"/>
  <c r="BJ33" i="86" s="1"/>
  <c r="BD359" i="86"/>
  <c r="BJ359" i="86" s="1"/>
  <c r="BD21" i="86"/>
  <c r="BJ21" i="86" s="1"/>
  <c r="BD958" i="86"/>
  <c r="BJ958" i="86" s="1"/>
  <c r="BD840" i="86"/>
  <c r="BJ840" i="86" s="1"/>
  <c r="BD559" i="86"/>
  <c r="BJ559" i="86" s="1"/>
  <c r="BD27" i="86"/>
  <c r="BJ27" i="86" s="1"/>
  <c r="BJ935" i="86"/>
  <c r="BD46" i="86"/>
  <c r="BJ46" i="86" s="1"/>
  <c r="BD704" i="86"/>
  <c r="BJ704" i="86" s="1"/>
  <c r="BD162" i="86"/>
  <c r="BJ162" i="86" s="1"/>
  <c r="BD202" i="86"/>
  <c r="BJ202" i="86" s="1"/>
  <c r="BD809" i="86"/>
  <c r="BJ809" i="86" s="1"/>
  <c r="BD45" i="86"/>
  <c r="BJ45" i="86" s="1"/>
  <c r="BD455" i="86"/>
  <c r="BJ455" i="86" s="1"/>
  <c r="BD580" i="86"/>
  <c r="BJ580" i="86" s="1"/>
  <c r="BD265" i="86"/>
  <c r="BJ265" i="86" s="1"/>
  <c r="BD293" i="86"/>
  <c r="BJ293" i="86" s="1"/>
  <c r="BD386" i="86"/>
  <c r="BJ386" i="86" s="1"/>
  <c r="BD512" i="86"/>
  <c r="BJ512" i="86" s="1"/>
  <c r="BD703" i="86"/>
  <c r="BJ703" i="86" s="1"/>
  <c r="BD983" i="86"/>
  <c r="BJ983" i="86" s="1"/>
  <c r="BD189" i="86"/>
  <c r="BJ189" i="86" s="1"/>
  <c r="BD374" i="86"/>
  <c r="BJ374" i="86" s="1"/>
  <c r="BD848" i="86"/>
  <c r="BJ848" i="86" s="1"/>
  <c r="BD448" i="86"/>
  <c r="BJ448" i="86" s="1"/>
  <c r="BD411" i="86"/>
  <c r="BJ411" i="86" s="1"/>
  <c r="BD900" i="86"/>
  <c r="BJ900" i="86" s="1"/>
  <c r="BD239" i="86"/>
  <c r="BJ239" i="86" s="1"/>
  <c r="BJ516" i="86"/>
  <c r="BD692" i="86"/>
  <c r="BJ692" i="86" s="1"/>
  <c r="BD120" i="86"/>
  <c r="BJ120" i="86" s="1"/>
  <c r="BD337" i="86"/>
  <c r="BJ337" i="86" s="1"/>
  <c r="BD807" i="86"/>
  <c r="BJ807" i="86" s="1"/>
  <c r="BD528" i="86"/>
  <c r="BJ528" i="86" s="1"/>
  <c r="BD775" i="86"/>
  <c r="BJ775" i="86" s="1"/>
  <c r="BD542" i="86"/>
  <c r="BJ542" i="86" s="1"/>
  <c r="BD425" i="86"/>
  <c r="BJ425" i="86" s="1"/>
  <c r="BD536" i="86"/>
  <c r="BJ536" i="86" s="1"/>
  <c r="BD216" i="86"/>
  <c r="BJ216" i="86" s="1"/>
  <c r="BD462" i="86"/>
  <c r="BJ462" i="86" s="1"/>
  <c r="BD488" i="86"/>
  <c r="BJ488" i="86" s="1"/>
  <c r="BD823" i="86"/>
  <c r="BJ823" i="86" s="1"/>
  <c r="BD366" i="86"/>
  <c r="BJ366" i="86" s="1"/>
  <c r="BD393" i="86"/>
  <c r="BJ393" i="86" s="1"/>
  <c r="BD470" i="86"/>
  <c r="BJ470" i="86" s="1"/>
  <c r="BD459" i="86"/>
  <c r="BJ459" i="86" s="1"/>
  <c r="BD417" i="86"/>
  <c r="BJ417" i="86" s="1"/>
  <c r="BD196" i="86"/>
  <c r="BJ196" i="86" s="1"/>
  <c r="BD167" i="86"/>
  <c r="BJ167" i="86" s="1"/>
  <c r="BD61" i="86"/>
  <c r="BJ61" i="86" s="1"/>
  <c r="BD898" i="86"/>
  <c r="BJ898" i="86" s="1"/>
  <c r="BD954" i="86"/>
  <c r="BJ954" i="86" s="1"/>
  <c r="BD849" i="86"/>
  <c r="BJ849" i="86" s="1"/>
  <c r="BD919" i="86"/>
  <c r="BJ919" i="86" s="1"/>
  <c r="BD360" i="86"/>
  <c r="BJ360" i="86" s="1"/>
  <c r="BD255" i="86"/>
  <c r="BJ255" i="86" s="1"/>
  <c r="BD331" i="86"/>
  <c r="BJ331" i="86" s="1"/>
  <c r="BD344" i="86"/>
  <c r="BJ344" i="86" s="1"/>
  <c r="BD99" i="86"/>
  <c r="BJ99" i="86" s="1"/>
  <c r="BD1054" i="86"/>
  <c r="BJ1054" i="86" s="1"/>
  <c r="BD824" i="86"/>
  <c r="BJ824" i="86" s="1"/>
  <c r="BD301" i="86"/>
  <c r="BJ301" i="86" s="1"/>
  <c r="BD17" i="86"/>
  <c r="BJ17" i="86" s="1"/>
  <c r="BD961" i="86"/>
  <c r="BJ961" i="86" s="1"/>
  <c r="BD690" i="86"/>
  <c r="BJ690" i="86" s="1"/>
  <c r="BD94" i="86"/>
  <c r="BJ94" i="86" s="1"/>
  <c r="BD48" i="86"/>
  <c r="BJ48" i="86" s="1"/>
  <c r="BD445" i="86"/>
  <c r="BJ445" i="86" s="1"/>
  <c r="BD467" i="86"/>
  <c r="BJ467" i="86" s="1"/>
  <c r="BD893" i="86"/>
  <c r="BJ893" i="86" s="1"/>
  <c r="BD501" i="86"/>
  <c r="BJ501" i="86" s="1"/>
  <c r="BD419" i="86"/>
  <c r="BJ419" i="86" s="1"/>
  <c r="BD730" i="86"/>
  <c r="BJ730" i="86" s="1"/>
  <c r="BD214" i="86"/>
  <c r="BJ214" i="86" s="1"/>
  <c r="BD995" i="86"/>
  <c r="BJ995" i="86" s="1"/>
  <c r="BD936" i="86"/>
  <c r="BJ936" i="86" s="1"/>
  <c r="BD540" i="86"/>
  <c r="BJ540" i="86" s="1"/>
  <c r="BD251" i="86"/>
  <c r="BJ251" i="86" s="1"/>
  <c r="BD447" i="86"/>
  <c r="BJ447" i="86" s="1"/>
  <c r="BD712" i="86"/>
  <c r="BJ712" i="86" s="1"/>
  <c r="BD143" i="86"/>
  <c r="BJ143" i="86" s="1"/>
  <c r="BD561" i="86"/>
  <c r="BJ561" i="86" s="1"/>
  <c r="BD354" i="86"/>
  <c r="BJ354" i="86" s="1"/>
  <c r="BD294" i="86"/>
  <c r="BJ294" i="86" s="1"/>
  <c r="BD533" i="86"/>
  <c r="BJ533" i="86" s="1"/>
  <c r="BD714" i="86"/>
  <c r="BJ714" i="86" s="1"/>
  <c r="BD903" i="86"/>
  <c r="BJ903" i="86" s="1"/>
  <c r="BD1005" i="86"/>
  <c r="BJ1005" i="86" s="1"/>
  <c r="BD894" i="86"/>
  <c r="BJ894" i="86" s="1"/>
  <c r="BD847" i="86"/>
  <c r="BJ847" i="86" s="1"/>
  <c r="BD851" i="86"/>
  <c r="BJ851" i="86" s="1"/>
  <c r="BD522" i="86"/>
  <c r="BJ522" i="86" s="1"/>
  <c r="BD275" i="86"/>
  <c r="BJ275" i="86" s="1"/>
  <c r="BD688" i="86"/>
  <c r="BJ688" i="86" s="1"/>
  <c r="BD967" i="86"/>
  <c r="BJ967" i="86" s="1"/>
  <c r="BD335" i="86"/>
  <c r="BJ335" i="86" s="1"/>
  <c r="BD792" i="86"/>
  <c r="BJ792" i="86" s="1"/>
  <c r="BD524" i="86"/>
  <c r="BJ524" i="86" s="1"/>
  <c r="BD934" i="86"/>
  <c r="BJ934" i="86" s="1"/>
  <c r="BD469" i="86"/>
  <c r="BJ469" i="86" s="1"/>
  <c r="BD18" i="86"/>
  <c r="BJ18" i="86" s="1"/>
  <c r="BD598" i="86"/>
  <c r="BJ598" i="86" s="1"/>
  <c r="BD831" i="86"/>
  <c r="BJ831" i="86" s="1"/>
  <c r="BD526" i="86"/>
  <c r="BJ526" i="86" s="1"/>
  <c r="BD684" i="86"/>
  <c r="BJ684" i="86" s="1"/>
  <c r="BD26" i="86"/>
  <c r="BJ26" i="86" s="1"/>
  <c r="BD815" i="86"/>
  <c r="BJ815" i="86" s="1"/>
  <c r="BD882" i="86"/>
  <c r="BJ882" i="86" s="1"/>
  <c r="BD829" i="86"/>
  <c r="BJ829" i="86" s="1"/>
  <c r="BD241" i="86"/>
  <c r="BJ241" i="86" s="1"/>
  <c r="BD842" i="86"/>
  <c r="BJ842" i="86" s="1"/>
  <c r="BD28" i="86"/>
  <c r="BJ28" i="86" s="1"/>
  <c r="BD92" i="86"/>
  <c r="BJ92" i="86" s="1"/>
  <c r="BD599" i="86"/>
  <c r="BJ599" i="86" s="1"/>
  <c r="BD878" i="86"/>
  <c r="BJ878" i="86" s="1"/>
  <c r="BD58" i="86"/>
  <c r="BJ58" i="86" s="1"/>
  <c r="BD435" i="86"/>
  <c r="BJ435" i="86" s="1"/>
  <c r="BD341" i="86"/>
  <c r="BJ341" i="86" s="1"/>
  <c r="BD705" i="86"/>
  <c r="BJ705" i="86" s="1"/>
  <c r="BD724" i="86"/>
  <c r="BJ724" i="86" s="1"/>
  <c r="BD454" i="86"/>
  <c r="BJ454" i="86" s="1"/>
  <c r="BD279" i="86"/>
  <c r="BJ279" i="86" s="1"/>
  <c r="BD910" i="86"/>
  <c r="BJ910" i="86" s="1"/>
  <c r="BD127" i="86"/>
  <c r="BJ127" i="86" s="1"/>
  <c r="BD66" i="86"/>
  <c r="BJ66" i="86" s="1"/>
  <c r="BD948" i="86"/>
  <c r="BJ948" i="86" s="1"/>
  <c r="BD104" i="86"/>
  <c r="BJ104" i="86" s="1"/>
  <c r="BD896" i="86"/>
  <c r="BJ896" i="86" s="1"/>
  <c r="BD62" i="86"/>
  <c r="BJ62" i="86" s="1"/>
  <c r="BD525" i="86"/>
  <c r="BJ525" i="86" s="1"/>
  <c r="BD394" i="86"/>
  <c r="BJ394" i="86" s="1"/>
  <c r="BD412" i="86"/>
  <c r="BJ412" i="86" s="1"/>
  <c r="BD825" i="86"/>
  <c r="BJ825" i="86" s="1"/>
  <c r="BD125" i="86"/>
  <c r="BJ125" i="86" s="1"/>
  <c r="BD587" i="86"/>
  <c r="BJ587" i="86" s="1"/>
  <c r="BD369" i="86"/>
  <c r="BJ369" i="86" s="1"/>
  <c r="BD887" i="86"/>
  <c r="BJ887" i="86" s="1"/>
  <c r="BD49" i="86"/>
  <c r="BJ49" i="86" s="1"/>
  <c r="BD363" i="86"/>
  <c r="BJ363" i="86" s="1"/>
  <c r="BD685" i="86"/>
  <c r="BJ685" i="86" s="1"/>
  <c r="BD595" i="86"/>
  <c r="BJ595" i="86" s="1"/>
  <c r="BD13" i="86"/>
  <c r="BJ13" i="86" s="1"/>
  <c r="BD245" i="86"/>
  <c r="BJ245" i="86" s="1"/>
  <c r="BD483" i="86"/>
  <c r="BJ483" i="86" s="1"/>
  <c r="BD489" i="86"/>
  <c r="BJ489" i="86" s="1"/>
  <c r="BD424" i="86"/>
  <c r="BJ424" i="86" s="1"/>
  <c r="BD830" i="86"/>
  <c r="BJ830" i="86" s="1"/>
  <c r="BD384" i="86"/>
  <c r="BJ384" i="86" s="1"/>
  <c r="BD886" i="86"/>
  <c r="BJ886" i="86" s="1"/>
  <c r="BD148" i="86"/>
  <c r="BJ148" i="86" s="1"/>
  <c r="BD383" i="86"/>
  <c r="BJ383" i="86" s="1"/>
  <c r="BD718" i="86"/>
  <c r="BJ718" i="86" s="1"/>
  <c r="BD456" i="86"/>
  <c r="BJ456" i="86" s="1"/>
  <c r="BD69" i="86"/>
  <c r="BJ69" i="86" s="1"/>
  <c r="BD503" i="86"/>
  <c r="BJ503" i="86" s="1"/>
  <c r="BD804" i="86"/>
  <c r="BJ804" i="86" s="1"/>
  <c r="BD913" i="86"/>
  <c r="BJ913" i="86" s="1"/>
  <c r="BD788" i="86"/>
  <c r="BJ788" i="86" s="1"/>
  <c r="BD994" i="86"/>
  <c r="BJ994" i="86" s="1"/>
  <c r="BD422" i="86"/>
  <c r="BJ422" i="86" s="1"/>
  <c r="BD959" i="86"/>
  <c r="BJ959" i="86" s="1"/>
  <c r="BD181" i="86"/>
  <c r="BJ181" i="86" s="1"/>
  <c r="BD920" i="86"/>
  <c r="BJ920" i="86" s="1"/>
  <c r="BD263" i="86"/>
  <c r="BJ263" i="86" s="1"/>
  <c r="BD713" i="86"/>
  <c r="BJ713" i="86" s="1"/>
  <c r="BD490" i="86"/>
  <c r="BJ490" i="86" s="1"/>
  <c r="BD154" i="86"/>
  <c r="BJ154" i="86" s="1"/>
  <c r="BD768" i="86"/>
  <c r="BJ768" i="86" s="1"/>
  <c r="BD112" i="86"/>
  <c r="BJ112" i="86" s="1"/>
  <c r="BD863" i="86"/>
  <c r="BJ863" i="86" s="1"/>
  <c r="BD772" i="86"/>
  <c r="BJ772" i="86" s="1"/>
  <c r="BD436" i="86"/>
  <c r="BJ436" i="86" s="1"/>
  <c r="BD696" i="86"/>
  <c r="BJ696" i="86" s="1"/>
  <c r="BD267" i="86"/>
  <c r="BJ267" i="86" s="1"/>
  <c r="BD498" i="86"/>
  <c r="BJ498" i="86" s="1"/>
  <c r="BD510" i="86"/>
  <c r="BJ510" i="86" s="1"/>
  <c r="BD904" i="86"/>
  <c r="BJ904" i="86" s="1"/>
  <c r="BD390" i="86"/>
  <c r="BJ390" i="86" s="1"/>
  <c r="BD115" i="86"/>
  <c r="BJ115" i="86" s="1"/>
  <c r="BD188" i="86"/>
  <c r="BJ188" i="86" s="1"/>
  <c r="BD529" i="86"/>
  <c r="BJ529" i="86" s="1"/>
  <c r="BD177" i="86"/>
  <c r="BJ177" i="86" s="1"/>
  <c r="BD471" i="86"/>
  <c r="BJ471" i="86" s="1"/>
  <c r="BD409" i="86"/>
  <c r="BJ409" i="86" s="1"/>
  <c r="BD166" i="86"/>
  <c r="BJ166" i="86" s="1"/>
  <c r="BD41" i="86"/>
  <c r="BJ41" i="86" s="1"/>
  <c r="BD1010" i="86"/>
  <c r="BJ1010" i="86" s="1"/>
  <c r="BD144" i="86"/>
  <c r="BJ144" i="86" s="1"/>
  <c r="BD521" i="86"/>
  <c r="BJ521" i="86" s="1"/>
  <c r="BD171" i="86"/>
  <c r="BJ171" i="86" s="1"/>
  <c r="BD373" i="86"/>
  <c r="BJ373" i="86" s="1"/>
  <c r="BD261" i="86"/>
  <c r="BJ261" i="86" s="1"/>
  <c r="BD73" i="86"/>
  <c r="BJ73" i="86" s="1"/>
  <c r="BD532" i="86"/>
  <c r="BJ532" i="86" s="1"/>
  <c r="BD463" i="86"/>
  <c r="BJ463" i="86" s="1"/>
  <c r="BD428" i="86"/>
  <c r="BJ428" i="86" s="1"/>
  <c r="BD873" i="86"/>
  <c r="BJ873" i="86" s="1"/>
  <c r="BD385" i="86"/>
  <c r="BJ385" i="86" s="1"/>
  <c r="BD185" i="86"/>
  <c r="BJ185" i="86" s="1"/>
  <c r="BD336" i="86"/>
  <c r="BJ336" i="86" s="1"/>
  <c r="BD938" i="86"/>
  <c r="BJ938" i="86" s="1"/>
  <c r="BD334" i="86"/>
  <c r="BJ334" i="86" s="1"/>
  <c r="BD400" i="86"/>
  <c r="BJ400" i="86" s="1"/>
  <c r="BD1004" i="86"/>
  <c r="BJ1004" i="86" s="1"/>
  <c r="BD387" i="86"/>
  <c r="BJ387" i="86" s="1"/>
  <c r="BD200" i="86"/>
  <c r="BJ200" i="86" s="1"/>
  <c r="BD895" i="86"/>
  <c r="BJ895" i="86" s="1"/>
  <c r="BD420" i="86"/>
  <c r="BJ420" i="86" s="1"/>
  <c r="BD569" i="86"/>
  <c r="BJ569" i="86" s="1"/>
  <c r="BD597" i="86"/>
  <c r="BJ597" i="86" s="1"/>
  <c r="BD998" i="86"/>
  <c r="BJ998" i="86" s="1"/>
  <c r="BD556" i="86"/>
  <c r="BJ556" i="86" s="1"/>
  <c r="BD413" i="86"/>
  <c r="BJ413" i="86" s="1"/>
  <c r="BD693" i="86"/>
  <c r="BJ693" i="86" s="1"/>
  <c r="BD565" i="86"/>
  <c r="BJ565" i="86" s="1"/>
  <c r="BD591" i="86"/>
  <c r="BJ591" i="86" s="1"/>
  <c r="BD884" i="86"/>
  <c r="BJ884" i="86" s="1"/>
  <c r="BD123" i="86"/>
  <c r="BJ123" i="86" s="1"/>
  <c r="BD206" i="86"/>
  <c r="BJ206" i="86" s="1"/>
  <c r="BD814" i="86"/>
  <c r="BJ814" i="86" s="1"/>
  <c r="BD194" i="86"/>
  <c r="BJ194" i="86" s="1"/>
  <c r="BD100" i="86"/>
  <c r="BJ100" i="86" s="1"/>
  <c r="BD573" i="86"/>
  <c r="BJ573" i="86" s="1"/>
  <c r="BD85" i="86"/>
  <c r="BJ85" i="86" s="1"/>
  <c r="BD63" i="86"/>
  <c r="BJ63" i="86" s="1"/>
  <c r="BD698" i="86"/>
  <c r="BJ698" i="86" s="1"/>
  <c r="BD281" i="86"/>
  <c r="BJ281" i="86" s="1"/>
  <c r="BD113" i="86"/>
  <c r="BJ113" i="86" s="1"/>
  <c r="BD317" i="86"/>
  <c r="BJ317" i="86" s="1"/>
  <c r="BD576" i="86"/>
  <c r="BJ576" i="86" s="1"/>
  <c r="BD54" i="86"/>
  <c r="BJ54" i="86" s="1"/>
  <c r="BD892" i="86"/>
  <c r="BJ892" i="86" s="1"/>
  <c r="BD88" i="86"/>
  <c r="BJ88" i="86" s="1"/>
  <c r="BD453" i="86"/>
  <c r="BJ453" i="86" s="1"/>
  <c r="BD372" i="86"/>
  <c r="BJ372" i="86" s="1"/>
  <c r="BD145" i="86"/>
  <c r="BJ145" i="86" s="1"/>
  <c r="BD906" i="86"/>
  <c r="BJ906" i="86" s="1"/>
  <c r="BD365" i="86"/>
  <c r="BJ365" i="86" s="1"/>
  <c r="BD316" i="86"/>
  <c r="BJ316" i="86" s="1"/>
  <c r="BD523" i="86"/>
  <c r="BJ523" i="86" s="1"/>
  <c r="BD784" i="86"/>
  <c r="BJ784" i="86" s="1"/>
  <c r="BD729" i="86"/>
  <c r="BJ729" i="86" s="1"/>
  <c r="BD229" i="86"/>
  <c r="BJ229" i="86" s="1"/>
  <c r="BD997" i="86"/>
  <c r="BJ997" i="86" s="1"/>
  <c r="BD124" i="86"/>
  <c r="BJ124" i="86" s="1"/>
  <c r="BD39" i="86"/>
  <c r="BJ39" i="86" s="1"/>
  <c r="BD25" i="86"/>
  <c r="BJ25" i="86" s="1"/>
  <c r="BD306" i="86"/>
  <c r="BJ306" i="86" s="1"/>
  <c r="BD407" i="86"/>
  <c r="BJ407" i="86" s="1"/>
  <c r="BJ292" i="86"/>
  <c r="BD22" i="86"/>
  <c r="BJ22" i="86" s="1"/>
  <c r="BD551" i="86"/>
  <c r="BJ551" i="86" s="1"/>
  <c r="BD442" i="86"/>
  <c r="BJ442" i="86" s="1"/>
  <c r="BD769" i="86"/>
  <c r="BJ769" i="86" s="1"/>
  <c r="BD450" i="86"/>
  <c r="BJ450" i="86" s="1"/>
  <c r="BD957" i="86"/>
  <c r="BJ957" i="86" s="1"/>
  <c r="BD984" i="86"/>
  <c r="BJ984" i="86" s="1"/>
  <c r="BD584" i="86"/>
  <c r="BJ584" i="86" s="1"/>
  <c r="BJ924" i="86"/>
  <c r="BD340" i="86"/>
  <c r="BJ340" i="86" s="1"/>
  <c r="BD376" i="86"/>
  <c r="BJ376" i="86" s="1"/>
  <c r="BD810" i="86"/>
  <c r="BJ810" i="86" s="1"/>
  <c r="BD187" i="86"/>
  <c r="BJ187" i="86" s="1"/>
  <c r="BD458" i="86"/>
  <c r="BJ458" i="86" s="1"/>
  <c r="BD916" i="86"/>
  <c r="BJ916" i="86" s="1"/>
  <c r="BD158" i="86"/>
  <c r="BJ158" i="86" s="1"/>
  <c r="BD466" i="86"/>
  <c r="BJ466" i="86" s="1"/>
  <c r="BD60" i="86"/>
  <c r="BJ60" i="86" s="1"/>
  <c r="BD319" i="86"/>
  <c r="BJ319" i="86" s="1"/>
  <c r="BD404" i="86"/>
  <c r="BJ404" i="86" s="1"/>
  <c r="BD507" i="86"/>
  <c r="BJ507" i="86" s="1"/>
  <c r="BD487" i="86"/>
  <c r="BJ487" i="86" s="1"/>
  <c r="BD723" i="86"/>
  <c r="BJ723" i="86" s="1"/>
  <c r="BD93" i="86"/>
  <c r="BJ93" i="86" s="1"/>
  <c r="BD1007" i="86"/>
  <c r="BJ1007" i="86" s="1"/>
  <c r="BD119" i="86"/>
  <c r="BJ119" i="86" s="1"/>
  <c r="BD481" i="86"/>
  <c r="BJ481" i="86" s="1"/>
  <c r="BD795" i="86"/>
  <c r="BJ795" i="86" s="1"/>
  <c r="BD929" i="86"/>
  <c r="BJ929" i="86" s="1"/>
  <c r="BD708" i="86"/>
  <c r="BJ708" i="86" s="1"/>
  <c r="BD186" i="86"/>
  <c r="BJ186" i="86" s="1"/>
  <c r="BD548" i="86"/>
  <c r="BJ548" i="86" s="1"/>
  <c r="BD499" i="86"/>
  <c r="BJ499" i="86" s="1"/>
  <c r="BD694" i="86"/>
  <c r="BJ694" i="86" s="1"/>
  <c r="BD541" i="86"/>
  <c r="BJ541" i="86" s="1"/>
  <c r="BD416" i="86"/>
  <c r="BJ416" i="86" s="1"/>
  <c r="BD208" i="86"/>
  <c r="BJ208" i="86" s="1"/>
  <c r="BD326" i="86"/>
  <c r="BJ326" i="86" s="1"/>
  <c r="BD515" i="86"/>
  <c r="BJ515" i="86" s="1"/>
  <c r="BD706" i="86"/>
  <c r="BJ706" i="86" s="1"/>
  <c r="BD766" i="86"/>
  <c r="BJ766" i="86" s="1"/>
  <c r="BD786" i="86"/>
  <c r="BJ786" i="86" s="1"/>
  <c r="BD513" i="86"/>
  <c r="BJ513" i="86" s="1"/>
  <c r="BD375" i="86"/>
  <c r="BJ375" i="86" s="1"/>
  <c r="BD899" i="86"/>
  <c r="BJ899" i="86" s="1"/>
  <c r="BD283" i="86"/>
  <c r="BJ283" i="86" s="1"/>
  <c r="BD593" i="86"/>
  <c r="BJ593" i="86" s="1"/>
  <c r="BD543" i="86"/>
  <c r="BJ543" i="86" s="1"/>
  <c r="BD511" i="86"/>
  <c r="BJ511" i="86" s="1"/>
  <c r="BD719" i="86"/>
  <c r="BJ719" i="86" s="1"/>
  <c r="BD497" i="86"/>
  <c r="BJ497" i="86" s="1"/>
  <c r="BD446" i="86"/>
  <c r="BJ446" i="86" s="1"/>
  <c r="BD305" i="86"/>
  <c r="BJ305" i="86" s="1"/>
  <c r="BD888" i="86"/>
  <c r="BJ888" i="86" s="1"/>
  <c r="BD699" i="86"/>
  <c r="BJ699" i="86" s="1"/>
  <c r="BD460" i="86"/>
  <c r="BJ460" i="86" s="1"/>
  <c r="BD231" i="86"/>
  <c r="BJ231" i="86" s="1"/>
  <c r="BD53" i="86"/>
  <c r="BJ53" i="86" s="1"/>
  <c r="BD555" i="86"/>
  <c r="BJ555" i="86" s="1"/>
  <c r="BD379" i="86"/>
  <c r="BJ379" i="86" s="1"/>
  <c r="BD793" i="86"/>
  <c r="BJ793" i="86" s="1"/>
  <c r="BD1053" i="86"/>
  <c r="BJ1053" i="86" s="1"/>
  <c r="BD165" i="86"/>
  <c r="BJ165" i="86" s="1"/>
  <c r="BD332" i="86"/>
  <c r="BJ332" i="86" s="1"/>
  <c r="BD147" i="86"/>
  <c r="BJ147" i="86" s="1"/>
  <c r="BD947" i="86"/>
  <c r="BJ947" i="86" s="1"/>
  <c r="BD839" i="86"/>
  <c r="BJ839" i="86" s="1"/>
  <c r="BD914" i="86"/>
  <c r="BJ914" i="86" s="1"/>
  <c r="BD579" i="86"/>
  <c r="BJ579" i="86" s="1"/>
  <c r="BD175" i="86"/>
  <c r="BJ175" i="86" s="1"/>
  <c r="BD157" i="86"/>
  <c r="BJ157" i="86" s="1"/>
  <c r="BD545" i="86"/>
  <c r="BJ545" i="86" s="1"/>
  <c r="BD549" i="86"/>
  <c r="BJ549" i="86" s="1"/>
  <c r="BD841" i="86"/>
  <c r="BJ841" i="86" s="1"/>
  <c r="BD230" i="86"/>
  <c r="BJ230" i="86" s="1"/>
  <c r="BD205" i="86"/>
  <c r="BJ205" i="86" s="1"/>
  <c r="BD770" i="86"/>
  <c r="BJ770" i="86" s="1"/>
  <c r="BD163" i="86"/>
  <c r="BJ163" i="86" s="1"/>
  <c r="BD883" i="86"/>
  <c r="BJ883" i="86" s="1"/>
  <c r="BD155" i="86"/>
  <c r="BJ155" i="86" s="1"/>
  <c r="BD808" i="86"/>
  <c r="BJ808" i="86" s="1"/>
  <c r="BD203" i="86"/>
  <c r="BJ203" i="86" s="1"/>
  <c r="BD213" i="86"/>
  <c r="BJ213" i="86" s="1"/>
  <c r="BD547" i="86"/>
  <c r="BJ547" i="86" s="1"/>
  <c r="BD691" i="86"/>
  <c r="BJ691" i="86" s="1"/>
  <c r="BD799" i="86"/>
  <c r="BJ799" i="86" s="1"/>
  <c r="BJ300" i="86"/>
  <c r="BD1000" i="86"/>
  <c r="BJ1000" i="86" s="1"/>
  <c r="BD926" i="86"/>
  <c r="BJ926" i="86" s="1"/>
  <c r="BD537" i="86"/>
  <c r="BJ537" i="86" s="1"/>
  <c r="BD126" i="86"/>
  <c r="BJ126" i="86" s="1"/>
  <c r="BD950" i="86"/>
  <c r="BJ950" i="86" s="1"/>
  <c r="BD264" i="86"/>
  <c r="BJ264" i="86" s="1"/>
  <c r="BD405" i="86"/>
  <c r="BJ405" i="86" s="1"/>
  <c r="BD278" i="86"/>
  <c r="BJ278" i="86" s="1"/>
  <c r="BD270" i="86"/>
  <c r="BJ270" i="86" s="1"/>
  <c r="BD212" i="86"/>
  <c r="BJ212" i="86" s="1"/>
  <c r="BD885" i="86"/>
  <c r="BJ885" i="86" s="1"/>
  <c r="BD821" i="86"/>
  <c r="BJ821" i="86" s="1"/>
  <c r="BD517" i="86"/>
  <c r="BJ517" i="86" s="1"/>
  <c r="BD468" i="86"/>
  <c r="BJ468" i="86" s="1"/>
  <c r="BD131" i="86"/>
  <c r="BJ131" i="86" s="1"/>
  <c r="BD207" i="86"/>
  <c r="BJ207" i="86" s="1"/>
  <c r="BD927" i="86"/>
  <c r="BJ927" i="86" s="1"/>
  <c r="BD260" i="86"/>
  <c r="BJ260" i="86" s="1"/>
  <c r="BD79" i="86"/>
  <c r="BJ79" i="86" s="1"/>
  <c r="BD328" i="86"/>
  <c r="BJ328" i="86" s="1"/>
  <c r="BD571" i="86"/>
  <c r="BJ571" i="86" s="1"/>
  <c r="BD985" i="86"/>
  <c r="BJ985" i="86" s="1"/>
  <c r="BD271" i="86"/>
  <c r="BJ271" i="86" s="1"/>
  <c r="BD783" i="86"/>
  <c r="BJ783" i="86" s="1"/>
  <c r="BD485" i="86"/>
  <c r="BJ485" i="86" s="1"/>
  <c r="BD581" i="86"/>
  <c r="BJ581" i="86" s="1"/>
  <c r="BD850" i="86"/>
  <c r="BJ850" i="86" s="1"/>
  <c r="BD832" i="86"/>
  <c r="BJ832" i="86" s="1"/>
  <c r="BD238" i="86"/>
  <c r="BJ238" i="86" s="1"/>
  <c r="AJ1059" i="86"/>
  <c r="BD201" i="86"/>
  <c r="BJ201" i="86" s="1"/>
  <c r="BD787" i="86"/>
  <c r="BJ787" i="86" s="1"/>
  <c r="BD432" i="86"/>
  <c r="BJ432" i="86" s="1"/>
  <c r="BD248" i="86"/>
  <c r="BJ248" i="86" s="1"/>
  <c r="BD553" i="86"/>
  <c r="BJ553" i="86" s="1"/>
  <c r="BD242" i="86"/>
  <c r="BJ242" i="86" s="1"/>
  <c r="BD837" i="86"/>
  <c r="BJ837" i="86" s="1"/>
  <c r="BD785" i="86"/>
  <c r="BJ785" i="86" s="1"/>
  <c r="BD771" i="86"/>
  <c r="BJ771" i="86" s="1"/>
  <c r="BD697" i="86"/>
  <c r="BJ697" i="86" s="1"/>
  <c r="BD869" i="86"/>
  <c r="BJ869" i="86" s="1"/>
  <c r="BD199" i="86"/>
  <c r="BJ199" i="86" s="1"/>
  <c r="BD266" i="86"/>
  <c r="BJ266" i="86" s="1"/>
  <c r="BD493" i="86"/>
  <c r="BJ493" i="86" s="1"/>
  <c r="BD891" i="86"/>
  <c r="BJ891" i="86" s="1"/>
  <c r="BD209" i="86"/>
  <c r="BJ209" i="86" s="1"/>
  <c r="BD81" i="86"/>
  <c r="BJ81" i="86" s="1"/>
  <c r="AK1059" i="86"/>
  <c r="AI1059" i="86"/>
  <c r="BD262" i="86"/>
  <c r="BJ262" i="86" s="1"/>
  <c r="BD819" i="86"/>
  <c r="BJ819" i="86" s="1"/>
  <c r="BD949" i="86"/>
  <c r="BJ949" i="86" s="1"/>
  <c r="BD228" i="86"/>
  <c r="BJ228" i="86" s="1"/>
  <c r="BD695" i="86"/>
  <c r="BJ695" i="86" s="1"/>
  <c r="BD415" i="86"/>
  <c r="BJ415" i="86" s="1"/>
  <c r="BD64" i="86"/>
  <c r="BJ64" i="86" s="1"/>
  <c r="BD925" i="86"/>
  <c r="BJ925" i="86" s="1"/>
  <c r="BD109" i="86"/>
  <c r="BJ109" i="86" s="1"/>
  <c r="BD403" i="86"/>
  <c r="BJ403" i="86" s="1"/>
  <c r="BB1059" i="86"/>
  <c r="W284" i="17" s="1"/>
  <c r="AL1059" i="86"/>
  <c r="W225" i="17" s="1"/>
  <c r="BD767" i="86"/>
  <c r="BJ767" i="86" s="1"/>
  <c r="BD986" i="86"/>
  <c r="BJ986" i="86" s="1"/>
  <c r="BD779" i="86"/>
  <c r="BJ779" i="86" s="1"/>
  <c r="AN1059" i="86"/>
  <c r="W269" i="17" s="1"/>
  <c r="BD464" i="86"/>
  <c r="BJ464" i="86" s="1"/>
  <c r="BD399" i="86"/>
  <c r="BJ399" i="86" s="1"/>
  <c r="S1059" i="86"/>
  <c r="W214" i="17" s="1"/>
  <c r="BD195" i="86"/>
  <c r="BJ195" i="86" s="1"/>
  <c r="AM1059" i="86"/>
  <c r="W263" i="17" s="1"/>
  <c r="BD86" i="86"/>
  <c r="BJ86" i="86" s="1"/>
  <c r="T1059" i="86"/>
  <c r="BD280" i="86"/>
  <c r="BJ280" i="86" s="1"/>
  <c r="BD240" i="86"/>
  <c r="BJ240" i="86" s="1"/>
  <c r="BD846" i="86"/>
  <c r="BJ846" i="86" s="1"/>
  <c r="BJ421" i="86"/>
  <c r="BD215" i="86"/>
  <c r="BJ215" i="86" s="1"/>
  <c r="BD444" i="86"/>
  <c r="BJ444" i="86" s="1"/>
  <c r="BD477" i="86"/>
  <c r="BJ477" i="86" s="1"/>
  <c r="BD193" i="86"/>
  <c r="BJ193" i="86" s="1"/>
  <c r="BD999" i="86"/>
  <c r="BJ999" i="86" s="1"/>
  <c r="BD965" i="86"/>
  <c r="BJ965" i="86" s="1"/>
  <c r="BD211" i="86"/>
  <c r="BJ211" i="86" s="1"/>
  <c r="BD268" i="86"/>
  <c r="BJ268" i="86" s="1"/>
  <c r="BD51" i="86"/>
  <c r="BJ51" i="86" s="1"/>
  <c r="BD282" i="86"/>
  <c r="BJ282" i="86" s="1"/>
  <c r="BD256" i="86"/>
  <c r="BJ256" i="86" s="1"/>
  <c r="BD683" i="86"/>
  <c r="BJ683" i="86" s="1"/>
  <c r="BD355" i="86"/>
  <c r="BJ355" i="86" s="1"/>
  <c r="R1059" i="86"/>
  <c r="BD406" i="86"/>
  <c r="BJ406" i="86" s="1"/>
  <c r="BD987" i="86"/>
  <c r="BJ987" i="86" s="1"/>
  <c r="BD102" i="86"/>
  <c r="BJ102" i="86" s="1"/>
  <c r="BD272" i="86"/>
  <c r="BJ272" i="86" s="1"/>
  <c r="BD877" i="86"/>
  <c r="BJ877" i="86" s="1"/>
  <c r="BD234" i="86"/>
  <c r="BJ234" i="86" s="1"/>
  <c r="BD47" i="86"/>
  <c r="BJ47" i="86" s="1"/>
  <c r="BD59" i="86"/>
  <c r="BJ59" i="86" s="1"/>
  <c r="BD601" i="86"/>
  <c r="BJ601" i="86" s="1"/>
  <c r="BD905" i="86"/>
  <c r="BJ905" i="86" s="1"/>
  <c r="BD912" i="86"/>
  <c r="BJ912" i="86" s="1"/>
  <c r="BD871" i="86"/>
  <c r="BJ871" i="86" s="1"/>
  <c r="BD996" i="86"/>
  <c r="BJ996" i="86" s="1"/>
  <c r="BD472" i="86"/>
  <c r="BJ472" i="86" s="1"/>
  <c r="BD197" i="86"/>
  <c r="BJ197" i="86" s="1"/>
  <c r="BD236" i="86"/>
  <c r="BJ236" i="86" s="1"/>
  <c r="BD133" i="86"/>
  <c r="BJ133" i="86" s="1"/>
  <c r="BD276" i="86"/>
  <c r="BJ276" i="86" s="1"/>
  <c r="BD806" i="86"/>
  <c r="BJ806" i="86" s="1"/>
  <c r="BD689" i="86"/>
  <c r="BJ689" i="86" s="1"/>
  <c r="BD867" i="86"/>
  <c r="BJ867" i="86" s="1"/>
  <c r="BD111" i="86"/>
  <c r="BJ111" i="86" s="1"/>
  <c r="BD254" i="86"/>
  <c r="BJ254" i="86" s="1"/>
  <c r="BD152" i="86"/>
  <c r="BJ152" i="86" s="1"/>
  <c r="BD226" i="86"/>
  <c r="BJ226" i="86" s="1"/>
  <c r="BD284" i="86"/>
  <c r="BJ284" i="86" s="1"/>
  <c r="BD953" i="86"/>
  <c r="BJ953" i="86" s="1"/>
  <c r="BD889" i="86"/>
  <c r="BJ889" i="86" s="1"/>
  <c r="BD879" i="86"/>
  <c r="BJ879" i="86" s="1"/>
  <c r="BD274" i="86"/>
  <c r="BJ274" i="86" s="1"/>
  <c r="BD687" i="86"/>
  <c r="BJ687" i="86" s="1"/>
  <c r="BD395" i="86"/>
  <c r="BJ395" i="86" s="1"/>
  <c r="BD246" i="86"/>
  <c r="BJ246" i="86" s="1"/>
  <c r="BD55" i="86"/>
  <c r="BJ55" i="86" s="1"/>
  <c r="BD352" i="86"/>
  <c r="BJ352" i="86" s="1"/>
  <c r="BD725" i="86"/>
  <c r="BJ725" i="86" s="1"/>
  <c r="Q1059" i="86"/>
  <c r="BD897" i="86"/>
  <c r="BJ897" i="86" s="1"/>
  <c r="BD901" i="86"/>
  <c r="BJ901" i="86" s="1"/>
  <c r="BD859" i="86"/>
  <c r="BJ859" i="86" s="1"/>
  <c r="BD122" i="86"/>
  <c r="BJ122" i="86" s="1"/>
  <c r="BD65" i="86"/>
  <c r="BJ65" i="86" s="1"/>
  <c r="BD57" i="86"/>
  <c r="BJ57" i="86" s="1"/>
  <c r="BD74" i="86"/>
  <c r="BJ74" i="86" s="1"/>
  <c r="B133" i="67"/>
  <c r="Q62" i="67"/>
  <c r="Q61" i="67"/>
  <c r="Q60" i="67"/>
  <c r="E7" i="89" l="1"/>
  <c r="D7" i="89"/>
  <c r="C7" i="89"/>
  <c r="E9" i="89"/>
  <c r="C9" i="89"/>
  <c r="D9" i="89"/>
  <c r="C8" i="89"/>
  <c r="E8" i="89"/>
  <c r="D8" i="89"/>
  <c r="W219" i="17"/>
  <c r="W203" i="17"/>
  <c r="W209" i="17"/>
  <c r="BJ1059" i="86"/>
  <c r="K306" i="17" s="1"/>
  <c r="Z269" i="17"/>
  <c r="B266" i="17"/>
  <c r="Z225" i="17" l="1"/>
  <c r="B222" i="17"/>
  <c r="G151" i="17"/>
  <c r="M151" i="17" s="1"/>
  <c r="G150" i="17"/>
  <c r="M150" i="17" s="1"/>
  <c r="G149" i="17"/>
  <c r="M149" i="17" s="1"/>
  <c r="J148" i="17"/>
  <c r="G148" i="17"/>
  <c r="X125" i="85"/>
  <c r="U125" i="85"/>
  <c r="R125" i="85"/>
  <c r="O125" i="85"/>
  <c r="L125" i="85"/>
  <c r="I125" i="85"/>
  <c r="G164" i="17" l="1"/>
  <c r="M164" i="17" s="1"/>
  <c r="M148" i="17"/>
  <c r="G167" i="17"/>
  <c r="M167" i="17" s="1"/>
  <c r="G165" i="17"/>
  <c r="M165" i="17" s="1"/>
  <c r="G166" i="17"/>
  <c r="M166" i="17" s="1"/>
  <c r="R258" i="17" l="1"/>
  <c r="W255" i="17" s="1"/>
  <c r="K251" i="17"/>
  <c r="Z248" i="17"/>
  <c r="B246" i="17"/>
  <c r="Z255" i="17"/>
  <c r="B253" i="17"/>
  <c r="Z244" i="17"/>
  <c r="B242" i="17"/>
  <c r="Z238" i="17"/>
  <c r="B236" i="17"/>
  <c r="I234" i="17"/>
  <c r="Z230" i="17"/>
  <c r="B228" i="17"/>
  <c r="H240" i="17" l="1"/>
  <c r="G152" i="17"/>
  <c r="M152" i="17" s="1"/>
  <c r="G147" i="17"/>
  <c r="M147" i="17" s="1"/>
  <c r="G146" i="17"/>
  <c r="M146" i="17" s="1"/>
  <c r="G145" i="17"/>
  <c r="M145" i="17" s="1"/>
  <c r="G153" i="17"/>
  <c r="M153" i="17" s="1"/>
  <c r="W143" i="17" l="1"/>
  <c r="I60" i="85"/>
  <c r="N69" i="17" l="1"/>
  <c r="O27" i="85"/>
  <c r="X60" i="85" l="1"/>
  <c r="W102" i="17" s="1"/>
  <c r="U60" i="85"/>
  <c r="W96" i="17" s="1"/>
  <c r="R60" i="85"/>
  <c r="W90" i="17" s="1"/>
  <c r="O60" i="85"/>
  <c r="W84" i="17" s="1"/>
  <c r="L65" i="85" l="1"/>
  <c r="L10" i="85" s="1"/>
  <c r="L60" i="85" s="1"/>
  <c r="I65" i="85"/>
  <c r="I115" i="85" s="1"/>
  <c r="W108" i="17" s="1"/>
  <c r="W78" i="17" l="1"/>
  <c r="A1" i="85"/>
  <c r="Q196" i="85"/>
  <c r="W33" i="17" s="1"/>
  <c r="O196" i="85"/>
  <c r="W27" i="17" s="1"/>
  <c r="M196" i="85"/>
  <c r="W21" i="17" s="1"/>
  <c r="K196" i="85"/>
  <c r="W15" i="17" s="1"/>
  <c r="I196" i="85"/>
  <c r="W9" i="17" s="1"/>
  <c r="X115" i="85"/>
  <c r="W138" i="17" s="1"/>
  <c r="U115" i="85"/>
  <c r="W132" i="17" s="1"/>
  <c r="R115" i="85"/>
  <c r="W126" i="17" s="1"/>
  <c r="O115" i="85"/>
  <c r="W120" i="17" s="1"/>
  <c r="L115" i="85"/>
  <c r="W114" i="17" s="1"/>
  <c r="D234" i="17" l="1"/>
  <c r="W39" i="17"/>
  <c r="C240" i="17" l="1"/>
  <c r="R240" i="17" s="1"/>
  <c r="W238" i="17" s="1"/>
  <c r="P234" i="17"/>
  <c r="W230" i="17" s="1"/>
  <c r="C251" i="17" s="1"/>
  <c r="S251" i="17" s="1"/>
  <c r="W248" i="17" s="1"/>
  <c r="W275" i="17"/>
  <c r="I348" i="17" l="1"/>
  <c r="T280" i="17"/>
  <c r="Z358" i="17" l="1"/>
  <c r="B356" i="17"/>
  <c r="Z353" i="17"/>
  <c r="B350" i="17"/>
  <c r="Z128" i="67"/>
  <c r="B126" i="67"/>
  <c r="Z171" i="67"/>
  <c r="B168" i="67"/>
  <c r="Q139" i="67"/>
  <c r="T172" i="83" l="1"/>
  <c r="T171" i="83"/>
  <c r="T169" i="83"/>
  <c r="T168" i="83"/>
  <c r="T167" i="83"/>
  <c r="T166" i="83"/>
  <c r="T165" i="83"/>
  <c r="T164" i="83"/>
  <c r="T163" i="83"/>
  <c r="T162" i="83"/>
  <c r="T161" i="83"/>
  <c r="T160" i="83"/>
  <c r="J175" i="83" l="1"/>
  <c r="G169" i="17"/>
  <c r="M169" i="17" s="1"/>
  <c r="P45" i="67" l="1"/>
  <c r="L45" i="67"/>
  <c r="P44" i="67"/>
  <c r="L44" i="67"/>
  <c r="P43" i="67"/>
  <c r="L43" i="67"/>
  <c r="T44" i="67" l="1"/>
  <c r="T43" i="67"/>
  <c r="T45" i="67"/>
  <c r="T42" i="67"/>
  <c r="T38" i="67"/>
  <c r="T37" i="67"/>
  <c r="G163" i="17" l="1"/>
  <c r="M163" i="17" s="1"/>
  <c r="G168" i="17" l="1"/>
  <c r="M168" i="17" s="1"/>
  <c r="G161" i="17"/>
  <c r="M161" i="17" s="1"/>
  <c r="G162" i="17"/>
  <c r="M162" i="17" s="1"/>
  <c r="W159" i="17" l="1"/>
  <c r="Z107" i="83"/>
  <c r="B105" i="83"/>
  <c r="I103" i="83"/>
  <c r="F101" i="83"/>
  <c r="F103" i="83" s="1"/>
  <c r="H109" i="83" s="1"/>
  <c r="O109" i="83" s="1"/>
  <c r="W107" i="83" s="1"/>
  <c r="Z100" i="83"/>
  <c r="B98" i="83"/>
  <c r="M96" i="83"/>
  <c r="W94" i="83" s="1"/>
  <c r="Q103" i="83" l="1"/>
  <c r="W100" i="83" s="1"/>
  <c r="Z94" i="83" l="1"/>
  <c r="B90" i="83"/>
  <c r="Z27" i="83"/>
  <c r="B25" i="83"/>
  <c r="Z23" i="83"/>
  <c r="B21" i="83"/>
  <c r="A13" i="83"/>
  <c r="H17" i="83"/>
  <c r="P17" i="83" s="1"/>
  <c r="H16" i="83"/>
  <c r="P16" i="83" s="1"/>
  <c r="H15" i="83"/>
  <c r="P15" i="83" s="1"/>
  <c r="A23" i="83" l="1"/>
  <c r="A27" i="83" s="1"/>
  <c r="A34" i="83" s="1"/>
  <c r="E19" i="83"/>
  <c r="N19" i="83" s="1"/>
  <c r="W13" i="83" s="1"/>
  <c r="Z13" i="83"/>
  <c r="B11" i="83"/>
  <c r="Z53" i="83"/>
  <c r="B51" i="83"/>
  <c r="J49" i="83"/>
  <c r="W47" i="83" s="1"/>
  <c r="D55" i="83" s="1"/>
  <c r="J55" i="83" s="1"/>
  <c r="W53" i="83" s="1"/>
  <c r="Z47" i="83"/>
  <c r="B45" i="83"/>
  <c r="W60" i="83"/>
  <c r="Z60" i="83"/>
  <c r="B57" i="83"/>
  <c r="A39" i="83" l="1"/>
  <c r="A47" i="83" s="1"/>
  <c r="A53" i="83" s="1"/>
  <c r="A60" i="83" s="1"/>
  <c r="A70" i="83" s="1"/>
  <c r="Z34" i="83"/>
  <c r="B32" i="83"/>
  <c r="Z39" i="83"/>
  <c r="B36" i="83"/>
  <c r="Z7" i="83"/>
  <c r="B5" i="83"/>
  <c r="Z138" i="17"/>
  <c r="B134" i="17"/>
  <c r="Z132" i="17"/>
  <c r="B128" i="17"/>
  <c r="P39" i="67" l="1"/>
  <c r="L39" i="67"/>
  <c r="P41" i="67"/>
  <c r="L41" i="67"/>
  <c r="P40" i="67"/>
  <c r="L40" i="67"/>
  <c r="Q59" i="67"/>
  <c r="W56" i="67" s="1"/>
  <c r="E145" i="67" s="1"/>
  <c r="P35" i="67"/>
  <c r="L35" i="67"/>
  <c r="T36" i="67"/>
  <c r="Z56" i="67"/>
  <c r="B54" i="67"/>
  <c r="M52" i="67"/>
  <c r="I52" i="67"/>
  <c r="M51" i="67"/>
  <c r="I51" i="67"/>
  <c r="Q51" i="67" s="1"/>
  <c r="Z49" i="67"/>
  <c r="B47" i="67"/>
  <c r="P34" i="67"/>
  <c r="T40" i="67" l="1"/>
  <c r="G102" i="80"/>
  <c r="T39" i="67"/>
  <c r="L34" i="67"/>
  <c r="T34" i="67" s="1"/>
  <c r="T41" i="67"/>
  <c r="T35" i="67"/>
  <c r="Q52" i="67"/>
  <c r="W49" i="67" s="1"/>
  <c r="E149" i="67" l="1"/>
  <c r="W31" i="67"/>
  <c r="E147" i="67" s="1"/>
  <c r="B10" i="84"/>
  <c r="B117" i="84"/>
  <c r="B61" i="84"/>
  <c r="A11" i="84"/>
  <c r="R149" i="67" l="1"/>
  <c r="A12" i="84"/>
  <c r="D10" i="84"/>
  <c r="C10" i="84"/>
  <c r="E10" i="84"/>
  <c r="Y20" i="77"/>
  <c r="Y17" i="77"/>
  <c r="Y14" i="77"/>
  <c r="Y11" i="77"/>
  <c r="Y8" i="77"/>
  <c r="Z179" i="83"/>
  <c r="B177" i="83"/>
  <c r="R175" i="83"/>
  <c r="W156" i="83" s="1"/>
  <c r="E181" i="83" s="1"/>
  <c r="M181" i="83" s="1"/>
  <c r="W179" i="83" s="1"/>
  <c r="Z156" i="83"/>
  <c r="B154" i="83"/>
  <c r="Z152" i="83"/>
  <c r="B150" i="83"/>
  <c r="Z148" i="83"/>
  <c r="B145" i="83"/>
  <c r="Z143" i="83"/>
  <c r="B141" i="83"/>
  <c r="Z139" i="83"/>
  <c r="B136" i="83"/>
  <c r="Z134" i="83"/>
  <c r="B131" i="83"/>
  <c r="B125" i="83"/>
  <c r="P123" i="83"/>
  <c r="W122" i="83" s="1"/>
  <c r="Z122" i="83"/>
  <c r="B119" i="83"/>
  <c r="Z117" i="83"/>
  <c r="W117" i="83"/>
  <c r="B115" i="83"/>
  <c r="Z113" i="83"/>
  <c r="B111" i="83"/>
  <c r="Z83" i="83"/>
  <c r="B80" i="83"/>
  <c r="S78" i="83"/>
  <c r="W76" i="83" s="1"/>
  <c r="Z76" i="83"/>
  <c r="A76" i="83"/>
  <c r="B73" i="83"/>
  <c r="M71" i="83"/>
  <c r="W70" i="83" s="1"/>
  <c r="Z70" i="83"/>
  <c r="B68" i="83"/>
  <c r="A83" i="83" l="1"/>
  <c r="B11" i="84"/>
  <c r="A13" i="84"/>
  <c r="B12" i="84"/>
  <c r="W83" i="83"/>
  <c r="R147" i="67"/>
  <c r="Z31" i="67"/>
  <c r="B29" i="67"/>
  <c r="A94" i="83" l="1"/>
  <c r="D11" i="84"/>
  <c r="E11" i="84"/>
  <c r="C11" i="84"/>
  <c r="E12" i="84"/>
  <c r="D12" i="84"/>
  <c r="C12" i="84"/>
  <c r="B13" i="84"/>
  <c r="A14" i="84"/>
  <c r="N28" i="78"/>
  <c r="R28" i="78" s="1"/>
  <c r="W27" i="78" s="1"/>
  <c r="Z27" i="78"/>
  <c r="B25" i="78"/>
  <c r="N23" i="78"/>
  <c r="R23" i="78" s="1"/>
  <c r="W22" i="78" s="1"/>
  <c r="Z22" i="78"/>
  <c r="B20" i="78"/>
  <c r="N53" i="78"/>
  <c r="R53" i="78" s="1"/>
  <c r="W52" i="78" s="1"/>
  <c r="Z52" i="78"/>
  <c r="B50" i="78"/>
  <c r="N48" i="78"/>
  <c r="R48" i="78" s="1"/>
  <c r="W47" i="78" s="1"/>
  <c r="Z47" i="78"/>
  <c r="B45" i="78"/>
  <c r="N43" i="78"/>
  <c r="R43" i="78" s="1"/>
  <c r="W42" i="78" s="1"/>
  <c r="Z42" i="78"/>
  <c r="B40" i="78"/>
  <c r="N68" i="78"/>
  <c r="R68" i="78" s="1"/>
  <c r="W67" i="78" s="1"/>
  <c r="Z67" i="78"/>
  <c r="B65" i="78"/>
  <c r="N78" i="78"/>
  <c r="R78" i="78" s="1"/>
  <c r="W77" i="78" s="1"/>
  <c r="Z77" i="78"/>
  <c r="B75" i="78"/>
  <c r="N73" i="78"/>
  <c r="R73" i="78" s="1"/>
  <c r="W72" i="78" s="1"/>
  <c r="Z72" i="78"/>
  <c r="B70" i="78"/>
  <c r="D14" i="84" l="1"/>
  <c r="C14" i="84"/>
  <c r="B14" i="84"/>
  <c r="E14" i="84"/>
  <c r="AF72" i="78"/>
  <c r="F20" i="88"/>
  <c r="G20" i="88" s="1"/>
  <c r="AF77" i="78"/>
  <c r="F21" i="88"/>
  <c r="G21" i="88" s="1"/>
  <c r="AF52" i="78"/>
  <c r="F16" i="88"/>
  <c r="G16" i="88" s="1"/>
  <c r="AF47" i="78"/>
  <c r="F15" i="88"/>
  <c r="G15" i="88" s="1"/>
  <c r="AF42" i="78"/>
  <c r="F14" i="88"/>
  <c r="G14" i="88" s="1"/>
  <c r="AF27" i="78"/>
  <c r="F11" i="88"/>
  <c r="G11" i="88" s="1"/>
  <c r="AF67" i="78"/>
  <c r="F19" i="88"/>
  <c r="G19" i="88" s="1"/>
  <c r="AF22" i="78"/>
  <c r="F10" i="88"/>
  <c r="G10" i="88" s="1"/>
  <c r="A100" i="83"/>
  <c r="C101" i="83"/>
  <c r="A15" i="84"/>
  <c r="D13" i="84"/>
  <c r="C13" i="84"/>
  <c r="E13" i="84"/>
  <c r="N38" i="78"/>
  <c r="R38" i="78" s="1"/>
  <c r="W37" i="78" s="1"/>
  <c r="Z37" i="78"/>
  <c r="B35" i="78"/>
  <c r="N33" i="78"/>
  <c r="R33" i="78" s="1"/>
  <c r="W32" i="78" s="1"/>
  <c r="Z32" i="78"/>
  <c r="B30" i="78"/>
  <c r="R13" i="78"/>
  <c r="W12" i="78" s="1"/>
  <c r="Z12" i="78"/>
  <c r="B10" i="78"/>
  <c r="AF37" i="78" l="1"/>
  <c r="F13" i="88"/>
  <c r="G13" i="88" s="1"/>
  <c r="AF32" i="78"/>
  <c r="F12" i="88"/>
  <c r="G12" i="88" s="1"/>
  <c r="AF12" i="78"/>
  <c r="F8" i="88"/>
  <c r="G8" i="88" s="1"/>
  <c r="A107" i="83"/>
  <c r="A113" i="83" s="1"/>
  <c r="A117" i="83" s="1"/>
  <c r="A122" i="83" s="1"/>
  <c r="A127" i="83" s="1"/>
  <c r="A134" i="83" s="1"/>
  <c r="A139" i="83" s="1"/>
  <c r="A143" i="83" s="1"/>
  <c r="A148" i="83" s="1"/>
  <c r="A152" i="83" s="1"/>
  <c r="A156" i="83" s="1"/>
  <c r="A179" i="83" s="1"/>
  <c r="C109" i="83"/>
  <c r="B15" i="84"/>
  <c r="E15" i="84" s="1"/>
  <c r="A16" i="84"/>
  <c r="Z49" i="17"/>
  <c r="B47" i="17"/>
  <c r="B16" i="84" l="1"/>
  <c r="A17" i="84"/>
  <c r="D15" i="84"/>
  <c r="C15" i="84"/>
  <c r="B17" i="84" l="1"/>
  <c r="A18" i="84"/>
  <c r="E16" i="84"/>
  <c r="D16" i="84"/>
  <c r="C16" i="84"/>
  <c r="R20" i="82"/>
  <c r="W19" i="82" s="1"/>
  <c r="F9" i="89" s="1"/>
  <c r="G9" i="89" s="1"/>
  <c r="Z19" i="82"/>
  <c r="B17" i="82"/>
  <c r="R15" i="82"/>
  <c r="W14" i="82" s="1"/>
  <c r="F8" i="89" s="1"/>
  <c r="G8" i="89" s="1"/>
  <c r="Z14" i="82"/>
  <c r="B12" i="82"/>
  <c r="R10" i="82"/>
  <c r="W7" i="82" s="1"/>
  <c r="F7" i="89" s="1"/>
  <c r="G7" i="89" s="1"/>
  <c r="Z7" i="82"/>
  <c r="B5" i="82"/>
  <c r="B18" i="84" l="1"/>
  <c r="A19" i="84"/>
  <c r="C17" i="84"/>
  <c r="E17" i="84"/>
  <c r="D17" i="84"/>
  <c r="B19" i="84" l="1"/>
  <c r="A20" i="84"/>
  <c r="E18" i="84"/>
  <c r="C18" i="84"/>
  <c r="D18" i="84"/>
  <c r="B20" i="84" l="1"/>
  <c r="A21" i="84"/>
  <c r="E19" i="84"/>
  <c r="D19" i="84"/>
  <c r="C19" i="84"/>
  <c r="Z275" i="17"/>
  <c r="B272" i="17"/>
  <c r="B21" i="84" l="1"/>
  <c r="A22" i="84"/>
  <c r="A23" i="84" s="1"/>
  <c r="A24" i="84" s="1"/>
  <c r="E20" i="84"/>
  <c r="D20" i="84"/>
  <c r="C20" i="84"/>
  <c r="B24" i="84" l="1"/>
  <c r="D24" i="84" s="1"/>
  <c r="A25" i="84"/>
  <c r="B23" i="84"/>
  <c r="D23" i="84" s="1"/>
  <c r="B22" i="84"/>
  <c r="D22" i="84" s="1"/>
  <c r="C21" i="84"/>
  <c r="E21" i="84"/>
  <c r="D21" i="84"/>
  <c r="W187" i="67"/>
  <c r="A26" i="84" l="1"/>
  <c r="A27" i="84" s="1"/>
  <c r="B25" i="84"/>
  <c r="D25" i="84" s="1"/>
  <c r="E24" i="84"/>
  <c r="C24" i="84"/>
  <c r="E23" i="84"/>
  <c r="C23" i="84"/>
  <c r="E22" i="84"/>
  <c r="C22" i="84"/>
  <c r="Z187" i="67"/>
  <c r="B185" i="67"/>
  <c r="B113" i="67"/>
  <c r="M124" i="67"/>
  <c r="Z178" i="67"/>
  <c r="Z162" i="67"/>
  <c r="Z156" i="67"/>
  <c r="Z136" i="67"/>
  <c r="Z122" i="67"/>
  <c r="Z116" i="67"/>
  <c r="Z110" i="67"/>
  <c r="Z104" i="67"/>
  <c r="Z98" i="67"/>
  <c r="Z88" i="67"/>
  <c r="Z82" i="67"/>
  <c r="Z76" i="67"/>
  <c r="Z72" i="67"/>
  <c r="Z66" i="67"/>
  <c r="Z26" i="67"/>
  <c r="Z13" i="67"/>
  <c r="A28" i="84" l="1"/>
  <c r="A29" i="84" s="1"/>
  <c r="A30" i="84" s="1"/>
  <c r="B27" i="84"/>
  <c r="D27" i="84" s="1"/>
  <c r="E25" i="84"/>
  <c r="C25" i="84"/>
  <c r="B26" i="84"/>
  <c r="D26" i="84" s="1"/>
  <c r="A31" i="84" l="1"/>
  <c r="A32" i="84" s="1"/>
  <c r="A33" i="84" s="1"/>
  <c r="B30" i="84"/>
  <c r="D30" i="84" s="1"/>
  <c r="B29" i="84"/>
  <c r="D29" i="84" s="1"/>
  <c r="E27" i="84"/>
  <c r="C27" i="84"/>
  <c r="B28" i="84"/>
  <c r="D28" i="84" s="1"/>
  <c r="E26" i="84"/>
  <c r="C26" i="84"/>
  <c r="Z289" i="17"/>
  <c r="B287" i="17"/>
  <c r="A34" i="84" l="1"/>
  <c r="B33" i="84"/>
  <c r="D33" i="84" s="1"/>
  <c r="E30" i="84"/>
  <c r="C30" i="84"/>
  <c r="B31" i="84"/>
  <c r="D31" i="84" s="1"/>
  <c r="B32" i="84"/>
  <c r="D32" i="84" s="1"/>
  <c r="E29" i="84"/>
  <c r="C29" i="84"/>
  <c r="E28" i="84"/>
  <c r="C28" i="84"/>
  <c r="K84" i="67"/>
  <c r="K78" i="67"/>
  <c r="T6" i="67"/>
  <c r="J15" i="67" s="1"/>
  <c r="E33" i="84" l="1"/>
  <c r="C33" i="84"/>
  <c r="B34" i="84"/>
  <c r="D34" i="84" s="1"/>
  <c r="A35" i="84"/>
  <c r="C32" i="84"/>
  <c r="E32" i="84"/>
  <c r="E31" i="84"/>
  <c r="C31" i="84"/>
  <c r="Z45" i="17"/>
  <c r="B41" i="17"/>
  <c r="Z159" i="17"/>
  <c r="B157" i="17"/>
  <c r="Z143" i="17"/>
  <c r="B141" i="17"/>
  <c r="Z126" i="17"/>
  <c r="B122" i="17"/>
  <c r="Z108" i="17"/>
  <c r="B104" i="17"/>
  <c r="Z102" i="17"/>
  <c r="B98" i="17"/>
  <c r="Z33" i="17"/>
  <c r="B29" i="17"/>
  <c r="K100" i="67"/>
  <c r="K83" i="67"/>
  <c r="K77" i="67"/>
  <c r="F7" i="80"/>
  <c r="G7" i="80" s="1"/>
  <c r="G13" i="80" s="1"/>
  <c r="B35" i="84" l="1"/>
  <c r="D35" i="84" s="1"/>
  <c r="A40" i="84"/>
  <c r="A41" i="84" s="1"/>
  <c r="E34" i="84"/>
  <c r="C34" i="84"/>
  <c r="F13" i="80"/>
  <c r="F103" i="80" s="1"/>
  <c r="D9" i="90" s="1"/>
  <c r="M9" i="90" s="1"/>
  <c r="E10" i="90" l="1"/>
  <c r="M10" i="90" s="1"/>
  <c r="W7" i="90" s="1"/>
  <c r="J15" i="90"/>
  <c r="E17" i="90" s="1"/>
  <c r="O17" i="90" s="1"/>
  <c r="W14" i="90" s="1"/>
  <c r="A42" i="84"/>
  <c r="B41" i="84"/>
  <c r="C40" i="84"/>
  <c r="B40" i="84"/>
  <c r="D40" i="84"/>
  <c r="E16" i="67"/>
  <c r="E35" i="84"/>
  <c r="C35" i="84"/>
  <c r="B64" i="17"/>
  <c r="F41" i="84" l="1"/>
  <c r="D41" i="84"/>
  <c r="E41" i="84"/>
  <c r="C41" i="84"/>
  <c r="A43" i="84"/>
  <c r="B42" i="84"/>
  <c r="W41" i="90"/>
  <c r="W21" i="90"/>
  <c r="W36" i="90"/>
  <c r="W31" i="90"/>
  <c r="W26" i="90"/>
  <c r="G103" i="80"/>
  <c r="F83" i="67"/>
  <c r="O83" i="67" s="1"/>
  <c r="F77" i="67"/>
  <c r="O77" i="67" s="1"/>
  <c r="D9" i="83"/>
  <c r="M9" i="83" s="1"/>
  <c r="W7" i="83" s="1"/>
  <c r="F10" i="84" s="1"/>
  <c r="G10" i="84" s="1"/>
  <c r="D124" i="67"/>
  <c r="E15" i="67"/>
  <c r="J22" i="67" s="1"/>
  <c r="F11" i="84"/>
  <c r="G11" i="84" s="1"/>
  <c r="C111" i="67"/>
  <c r="D118" i="67" s="1"/>
  <c r="U118" i="67" s="1"/>
  <c r="W116" i="67" s="1"/>
  <c r="N137" i="67" s="1"/>
  <c r="L139" i="67" s="1"/>
  <c r="T139" i="67" s="1"/>
  <c r="H141" i="67" s="1"/>
  <c r="W72" i="67"/>
  <c r="W23" i="83" s="1"/>
  <c r="F92" i="67"/>
  <c r="N93" i="78"/>
  <c r="R93" i="78" s="1"/>
  <c r="W92" i="78" s="1"/>
  <c r="N88" i="78"/>
  <c r="R88" i="78" s="1"/>
  <c r="W87" i="78" s="1"/>
  <c r="N83" i="78"/>
  <c r="R83" i="78" s="1"/>
  <c r="W82" i="78" s="1"/>
  <c r="N63" i="78"/>
  <c r="R63" i="78" s="1"/>
  <c r="W62" i="78" s="1"/>
  <c r="N58" i="78"/>
  <c r="R58" i="78" s="1"/>
  <c r="W57" i="78" s="1"/>
  <c r="N18" i="78"/>
  <c r="R18" i="78" s="1"/>
  <c r="W17" i="78" s="1"/>
  <c r="Z92" i="78"/>
  <c r="B90" i="78"/>
  <c r="Z87" i="78"/>
  <c r="B85" i="78"/>
  <c r="Z82" i="78"/>
  <c r="B80" i="78"/>
  <c r="Z62" i="78"/>
  <c r="B60" i="78"/>
  <c r="Z57" i="78"/>
  <c r="B55" i="78"/>
  <c r="Z17" i="78"/>
  <c r="B15" i="78"/>
  <c r="R8" i="78"/>
  <c r="W7" i="78" s="1"/>
  <c r="Z7" i="78"/>
  <c r="B5" i="78"/>
  <c r="G41" i="84" l="1"/>
  <c r="E42" i="84"/>
  <c r="D42" i="84"/>
  <c r="C42" i="84"/>
  <c r="F42" i="84"/>
  <c r="A44" i="84"/>
  <c r="B43" i="84"/>
  <c r="F12" i="84"/>
  <c r="G12" i="84" s="1"/>
  <c r="AF57" i="78"/>
  <c r="F17" i="88"/>
  <c r="G17" i="88" s="1"/>
  <c r="AF92" i="78"/>
  <c r="F24" i="88"/>
  <c r="G24" i="88" s="1"/>
  <c r="AF7" i="78"/>
  <c r="F7" i="88"/>
  <c r="G7" i="88" s="1"/>
  <c r="AF62" i="78"/>
  <c r="F18" i="88"/>
  <c r="G18" i="88" s="1"/>
  <c r="AF82" i="78"/>
  <c r="F22" i="88"/>
  <c r="G22" i="88" s="1"/>
  <c r="AF17" i="78"/>
  <c r="F9" i="88"/>
  <c r="G9" i="88" s="1"/>
  <c r="AF87" i="78"/>
  <c r="F23" i="88"/>
  <c r="G23" i="88" s="1"/>
  <c r="R145" i="67"/>
  <c r="N15" i="67"/>
  <c r="F84" i="67"/>
  <c r="O84" i="67" s="1"/>
  <c r="W82" i="67" s="1"/>
  <c r="G30" i="83" s="1"/>
  <c r="F78" i="67"/>
  <c r="O78" i="67" s="1"/>
  <c r="W76" i="67" s="1"/>
  <c r="G29" i="83" s="1"/>
  <c r="G42" i="84" l="1"/>
  <c r="C43" i="84"/>
  <c r="F43" i="84"/>
  <c r="E43" i="84"/>
  <c r="D43" i="84"/>
  <c r="A45" i="84"/>
  <c r="B44" i="84"/>
  <c r="N45" i="92"/>
  <c r="D47" i="92" s="1"/>
  <c r="W43" i="92" s="1"/>
  <c r="W27" i="83"/>
  <c r="F13" i="84" s="1"/>
  <c r="G13" i="84" s="1"/>
  <c r="G43" i="84" l="1"/>
  <c r="E44" i="84"/>
  <c r="F44" i="84"/>
  <c r="C44" i="84"/>
  <c r="D44" i="84"/>
  <c r="A50" i="84"/>
  <c r="B45" i="84"/>
  <c r="AF43" i="92"/>
  <c r="F45" i="84"/>
  <c r="N177" i="17"/>
  <c r="N176" i="17"/>
  <c r="B94" i="67"/>
  <c r="B120" i="67"/>
  <c r="B102" i="67"/>
  <c r="B154" i="67"/>
  <c r="B86" i="67"/>
  <c r="B64" i="67"/>
  <c r="B80" i="67"/>
  <c r="B74" i="67"/>
  <c r="B175" i="67"/>
  <c r="B159" i="67"/>
  <c r="B107" i="67"/>
  <c r="B69" i="67"/>
  <c r="B24" i="67"/>
  <c r="B11" i="67"/>
  <c r="G44" i="84" l="1"/>
  <c r="C45" i="84"/>
  <c r="E45" i="84"/>
  <c r="G45" i="84" s="1"/>
  <c r="D45" i="84"/>
  <c r="A51" i="84"/>
  <c r="B50" i="84"/>
  <c r="Z219" i="17"/>
  <c r="B216" i="17"/>
  <c r="R177" i="17"/>
  <c r="R176" i="17"/>
  <c r="Z192" i="17"/>
  <c r="B189" i="17"/>
  <c r="Z120" i="17"/>
  <c r="B116" i="17"/>
  <c r="Z114" i="17"/>
  <c r="B110" i="17"/>
  <c r="Z96" i="17"/>
  <c r="B92" i="17"/>
  <c r="Z90" i="17"/>
  <c r="B86" i="17"/>
  <c r="Z84" i="17"/>
  <c r="B80" i="17"/>
  <c r="Z27" i="17"/>
  <c r="B23" i="17"/>
  <c r="Z21" i="17"/>
  <c r="B17" i="17"/>
  <c r="Z15" i="17"/>
  <c r="B11" i="17"/>
  <c r="D50" i="84" l="1"/>
  <c r="C50" i="84"/>
  <c r="E50" i="84"/>
  <c r="F50" i="84"/>
  <c r="B51" i="84"/>
  <c r="A52" i="84"/>
  <c r="I124" i="67"/>
  <c r="I183" i="67"/>
  <c r="I166" i="67"/>
  <c r="Q22" i="67"/>
  <c r="H6" i="67"/>
  <c r="J16" i="67" s="1"/>
  <c r="N16" i="67" s="1"/>
  <c r="A53" i="84" l="1"/>
  <c r="B52" i="84"/>
  <c r="F51" i="84"/>
  <c r="D51" i="84"/>
  <c r="E51" i="84"/>
  <c r="C51" i="84"/>
  <c r="U22" i="67"/>
  <c r="W13" i="67" s="1"/>
  <c r="C141" i="67" s="1"/>
  <c r="M141" i="67" s="1"/>
  <c r="E143" i="67" s="1"/>
  <c r="W171" i="67" s="1"/>
  <c r="L111" i="67"/>
  <c r="W110" i="67" s="1"/>
  <c r="Q124" i="67"/>
  <c r="W122" i="67" s="1"/>
  <c r="D41" i="83" s="1"/>
  <c r="M41" i="83" s="1"/>
  <c r="G51" i="84" l="1"/>
  <c r="F52" i="84"/>
  <c r="D52" i="84"/>
  <c r="C52" i="84"/>
  <c r="E52" i="84"/>
  <c r="B53" i="84"/>
  <c r="A54" i="84"/>
  <c r="F90" i="67"/>
  <c r="O90" i="67" s="1"/>
  <c r="K92" i="67" s="1"/>
  <c r="P92" i="67" s="1"/>
  <c r="W88" i="67" s="1"/>
  <c r="F100" i="67" s="1"/>
  <c r="S100" i="67" s="1"/>
  <c r="W98" i="67" s="1"/>
  <c r="D43" i="83"/>
  <c r="M43" i="83" s="1"/>
  <c r="W39" i="83" s="1"/>
  <c r="F15" i="84" s="1"/>
  <c r="G15" i="84" s="1"/>
  <c r="W66" i="67"/>
  <c r="G52" i="84" l="1"/>
  <c r="A55" i="84"/>
  <c r="B54" i="84"/>
  <c r="F53" i="84"/>
  <c r="D53" i="84"/>
  <c r="E53" i="84"/>
  <c r="C53" i="84"/>
  <c r="N143" i="67"/>
  <c r="W156" i="67"/>
  <c r="D183" i="67"/>
  <c r="M183" i="67" s="1"/>
  <c r="W178" i="67" s="1"/>
  <c r="W104" i="67"/>
  <c r="W34" i="83" s="1"/>
  <c r="G53" i="84" l="1"/>
  <c r="F54" i="84"/>
  <c r="C54" i="84"/>
  <c r="E54" i="84"/>
  <c r="D54" i="84"/>
  <c r="B55" i="84"/>
  <c r="A56" i="84"/>
  <c r="F14" i="84"/>
  <c r="G14" i="84" s="1"/>
  <c r="C152" i="67"/>
  <c r="G54" i="84" l="1"/>
  <c r="B56" i="84"/>
  <c r="A57" i="84"/>
  <c r="F55" i="84"/>
  <c r="D55" i="84"/>
  <c r="E55" i="84"/>
  <c r="G55" i="84" s="1"/>
  <c r="C55" i="84"/>
  <c r="D166" i="67"/>
  <c r="K152" i="67"/>
  <c r="W136" i="67" s="1"/>
  <c r="B57" i="84" l="1"/>
  <c r="D57" i="84"/>
  <c r="C57" i="84"/>
  <c r="A62" i="84"/>
  <c r="F56" i="84"/>
  <c r="C56" i="84"/>
  <c r="D56" i="84"/>
  <c r="E56" i="84"/>
  <c r="G56" i="84" s="1"/>
  <c r="M166" i="67"/>
  <c r="W162" i="67" s="1"/>
  <c r="Z344" i="17" l="1"/>
  <c r="B341" i="17"/>
  <c r="Q333" i="17"/>
  <c r="Z330" i="17"/>
  <c r="B326" i="17"/>
  <c r="L324" i="17"/>
  <c r="Z321" i="17"/>
  <c r="B319" i="17"/>
  <c r="Z314" i="17"/>
  <c r="B312" i="17"/>
  <c r="E297" i="17"/>
  <c r="M297" i="17"/>
  <c r="I297" i="17"/>
  <c r="O302" i="17"/>
  <c r="Z294" i="17"/>
  <c r="B292" i="17"/>
  <c r="Z284" i="17"/>
  <c r="B282" i="17"/>
  <c r="W279" i="17"/>
  <c r="Z279" i="17"/>
  <c r="B277" i="17"/>
  <c r="Z263" i="17"/>
  <c r="B260" i="17"/>
  <c r="Z214" i="17"/>
  <c r="B211" i="17"/>
  <c r="Z209" i="17"/>
  <c r="B206" i="17"/>
  <c r="W175" i="17"/>
  <c r="Z203" i="17"/>
  <c r="B200" i="17"/>
  <c r="F197" i="17"/>
  <c r="V197" i="17" s="1"/>
  <c r="F299" i="17" s="1"/>
  <c r="Z196" i="17"/>
  <c r="B194" i="17"/>
  <c r="B184" i="17"/>
  <c r="B179" i="17"/>
  <c r="B173" i="17"/>
  <c r="B58" i="17"/>
  <c r="B35" i="17"/>
  <c r="B5" i="17"/>
  <c r="B74" i="17"/>
  <c r="U297" i="17" l="1"/>
  <c r="K299" i="17" s="1"/>
  <c r="P299" i="17" s="1"/>
  <c r="Z187" i="17" l="1"/>
  <c r="Z182" i="17"/>
  <c r="Z175" i="17"/>
  <c r="F198" i="17"/>
  <c r="Z62" i="17"/>
  <c r="Z39" i="17"/>
  <c r="Z9" i="17"/>
  <c r="Z78" i="17"/>
  <c r="Z68" i="17"/>
  <c r="R198" i="17" l="1"/>
  <c r="F304" i="17" s="1"/>
  <c r="P304" i="17" s="1"/>
  <c r="H308" i="17" s="1"/>
  <c r="J302" i="17"/>
  <c r="S302" i="17" s="1"/>
  <c r="K304" i="17" s="1"/>
  <c r="W68" i="17"/>
  <c r="W196" i="17" l="1"/>
  <c r="F35" i="84"/>
  <c r="G35" i="84" s="1"/>
  <c r="F34" i="84"/>
  <c r="G34" i="84" s="1"/>
  <c r="W148" i="83"/>
  <c r="W152" i="83" s="1"/>
  <c r="F33" i="84" s="1"/>
  <c r="G33" i="84" s="1"/>
  <c r="W143" i="83"/>
  <c r="W134" i="83"/>
  <c r="W139" i="83" s="1"/>
  <c r="F18" i="84" s="1"/>
  <c r="L129" i="83"/>
  <c r="S129" i="83" s="1"/>
  <c r="W127" i="83" s="1"/>
  <c r="F16" i="84" s="1"/>
  <c r="F28" i="84" l="1"/>
  <c r="G28" i="84" s="1"/>
  <c r="F32" i="84"/>
  <c r="G32" i="84" s="1"/>
  <c r="F31" i="84"/>
  <c r="G31" i="84" s="1"/>
  <c r="F27" i="84"/>
  <c r="G27" i="84" s="1"/>
  <c r="F30" i="84"/>
  <c r="G30" i="84" s="1"/>
  <c r="F29" i="84"/>
  <c r="G29" i="84" s="1"/>
  <c r="F22" i="84"/>
  <c r="F24" i="84"/>
  <c r="G24" i="84" s="1"/>
  <c r="F26" i="84"/>
  <c r="G26" i="84" s="1"/>
  <c r="F25" i="84"/>
  <c r="G25" i="84" s="1"/>
  <c r="F21" i="84"/>
  <c r="F19" i="84"/>
  <c r="F23" i="84"/>
  <c r="G23" i="84" s="1"/>
  <c r="F17" i="84"/>
  <c r="F20" i="84"/>
  <c r="A63" i="84" l="1"/>
  <c r="A64" i="84" l="1"/>
  <c r="A65" i="84" l="1"/>
  <c r="A66" i="84" l="1"/>
  <c r="E336" i="17"/>
  <c r="A67" i="84" l="1"/>
  <c r="A68" i="84" l="1"/>
  <c r="H316" i="17"/>
  <c r="O317" i="17" s="1"/>
  <c r="T317" i="17" s="1"/>
  <c r="W314" i="17" s="1"/>
  <c r="O310" i="17"/>
  <c r="T310" i="17" s="1"/>
  <c r="W294" i="17" s="1"/>
  <c r="H323" i="17"/>
  <c r="O324" i="17" s="1"/>
  <c r="T324" i="17" s="1"/>
  <c r="W321" i="17" s="1"/>
  <c r="A69" i="84" l="1"/>
  <c r="N331" i="17"/>
  <c r="L333" i="17" s="1"/>
  <c r="T333" i="17" s="1"/>
  <c r="J336" i="17" l="1"/>
  <c r="O336" i="17" s="1"/>
  <c r="E339" i="17" s="1"/>
  <c r="W353" i="17" s="1"/>
  <c r="A70" i="84"/>
  <c r="N339" i="17" l="1"/>
  <c r="W330" i="17" s="1"/>
  <c r="A71" i="84"/>
  <c r="D348" i="17" l="1"/>
  <c r="A72" i="84"/>
  <c r="M348" i="17" l="1"/>
  <c r="W344" i="17" s="1"/>
  <c r="A73" i="84"/>
  <c r="A74" i="84" l="1"/>
  <c r="A75" i="84" l="1"/>
  <c r="A76" i="84" l="1"/>
  <c r="A77" i="84" l="1"/>
  <c r="G19" i="84"/>
  <c r="G17" i="84"/>
  <c r="A78" i="84" l="1"/>
  <c r="G20" i="84"/>
  <c r="G18" i="84"/>
  <c r="A79" i="84" l="1"/>
  <c r="G21" i="84"/>
  <c r="G16" i="84"/>
  <c r="A80" i="84" l="1"/>
  <c r="A81" i="84" l="1"/>
  <c r="A82" i="84" l="1"/>
  <c r="A83" i="84" l="1"/>
  <c r="A84" i="84" l="1"/>
  <c r="A85" i="84" l="1"/>
  <c r="A86" i="84" l="1"/>
  <c r="A87" i="84" l="1"/>
  <c r="A88" i="84" l="1"/>
  <c r="A89" i="84" l="1"/>
  <c r="A90" i="84" l="1"/>
  <c r="A91" i="84" l="1"/>
  <c r="A92" i="84" l="1"/>
  <c r="A93" i="84" l="1"/>
  <c r="A94" i="84" l="1"/>
  <c r="A95" i="84" l="1"/>
  <c r="A96" i="84" l="1"/>
  <c r="A97" i="84" l="1"/>
  <c r="A98" i="84" l="1"/>
  <c r="A99" i="84" l="1"/>
  <c r="A100" i="84" l="1"/>
  <c r="A101" i="84" l="1"/>
  <c r="A102" i="84" l="1"/>
  <c r="A103" i="84" l="1"/>
  <c r="A104" i="84" l="1"/>
  <c r="A105" i="84" l="1"/>
  <c r="A106" i="84" l="1"/>
  <c r="A107" i="84" s="1"/>
  <c r="A108" i="84" l="1"/>
  <c r="A109" i="84" l="1"/>
  <c r="A110" i="84" l="1"/>
  <c r="A111" i="84" l="1"/>
  <c r="A112" i="84" l="1"/>
  <c r="A113" i="84" l="1"/>
  <c r="A118" i="84" s="1"/>
  <c r="A119" i="84" l="1"/>
  <c r="A120" i="84" s="1"/>
  <c r="A121" i="84" s="1"/>
  <c r="A122" i="84" s="1"/>
  <c r="A123" i="84" s="1"/>
  <c r="A124" i="84" s="1"/>
  <c r="A125" i="84" s="1"/>
  <c r="A126" i="84" s="1"/>
  <c r="A127" i="84" s="1"/>
  <c r="A128" i="84" s="1"/>
  <c r="A129" i="84" s="1"/>
  <c r="A130" i="84" s="1"/>
  <c r="A131" i="84" s="1"/>
  <c r="A132" i="84" s="1"/>
  <c r="A133" i="84" s="1"/>
  <c r="A134" i="84" s="1"/>
  <c r="A135" i="84" s="1"/>
  <c r="A136" i="84" s="1"/>
  <c r="A137" i="84" s="1"/>
  <c r="A138" i="84" s="1"/>
  <c r="A139" i="84" s="1"/>
  <c r="A143" i="84" s="1"/>
  <c r="A144" i="84" l="1"/>
  <c r="A145" i="84" l="1"/>
  <c r="A146" i="84" l="1"/>
  <c r="A147" i="84" l="1"/>
  <c r="A148" i="84" l="1"/>
  <c r="A149" i="84" l="1"/>
  <c r="A150" i="84" l="1"/>
  <c r="A151" i="84" l="1"/>
  <c r="A152" i="84" l="1"/>
  <c r="A153" i="84" l="1"/>
  <c r="A15" i="17" l="1"/>
  <c r="A21" i="17" s="1"/>
  <c r="A27" i="17" s="1"/>
  <c r="A33" i="17" s="1"/>
  <c r="A39" i="17" s="1"/>
  <c r="A45" i="17" s="1"/>
  <c r="A49" i="17" s="1"/>
  <c r="A53" i="17" s="1"/>
  <c r="A62" i="17" s="1"/>
  <c r="A68" i="17" s="1"/>
  <c r="A78" i="17" s="1"/>
  <c r="A84" i="17" s="1"/>
  <c r="A90" i="17" s="1"/>
  <c r="A96" i="17" s="1"/>
  <c r="A154" i="84"/>
  <c r="A155" i="84" l="1"/>
  <c r="A102" i="17"/>
  <c r="A156" i="84" l="1"/>
  <c r="A108" i="17"/>
  <c r="A157" i="84" l="1"/>
  <c r="A114" i="17"/>
  <c r="A158" i="84" l="1"/>
  <c r="A120" i="17"/>
  <c r="A159" i="84" l="1"/>
  <c r="A126" i="17"/>
  <c r="A160" i="84" l="1"/>
  <c r="A132" i="17"/>
  <c r="A138" i="17" l="1"/>
  <c r="A143" i="17" s="1"/>
  <c r="A159" i="17" l="1"/>
  <c r="A175" i="17" l="1"/>
  <c r="A182" i="17" l="1"/>
  <c r="A187" i="17" l="1"/>
  <c r="A192" i="17" l="1"/>
  <c r="A196" i="17" s="1"/>
  <c r="A203" i="17" l="1"/>
  <c r="A209" i="17" s="1"/>
  <c r="A214" i="17" l="1"/>
  <c r="A219" i="17" l="1"/>
  <c r="A225" i="17" l="1"/>
  <c r="A230" i="17" s="1"/>
  <c r="A238" i="17" s="1"/>
  <c r="A244" i="17" s="1"/>
  <c r="A248" i="17" s="1"/>
  <c r="A255" i="17" s="1"/>
  <c r="A263" i="17" s="1"/>
  <c r="A269" i="17" l="1"/>
  <c r="A275" i="17" s="1"/>
  <c r="A279" i="17" s="1"/>
  <c r="A284" i="17" s="1"/>
  <c r="A289" i="17" s="1"/>
  <c r="A294" i="17" s="1"/>
  <c r="A314" i="17" l="1"/>
  <c r="A321" i="17" s="1"/>
  <c r="A330" i="17" s="1"/>
  <c r="A344" i="17" s="1"/>
  <c r="O316" i="17"/>
  <c r="O323" i="17"/>
  <c r="G347" i="17" l="1"/>
  <c r="A353" i="17" l="1"/>
  <c r="A358" i="17" l="1"/>
  <c r="B86" i="84" l="1"/>
  <c r="F86" i="84" s="1"/>
  <c r="B78" i="84"/>
  <c r="F78" i="84" s="1"/>
  <c r="B91" i="84"/>
  <c r="F91" i="84" s="1"/>
  <c r="B102" i="84"/>
  <c r="F102" i="84" s="1"/>
  <c r="B103" i="84"/>
  <c r="F103" i="84" s="1"/>
  <c r="B72" i="84"/>
  <c r="F72" i="84" s="1"/>
  <c r="B106" i="84"/>
  <c r="E106" i="84" s="1"/>
  <c r="B84" i="84"/>
  <c r="F84" i="84" s="1"/>
  <c r="B104" i="84"/>
  <c r="F104" i="84" s="1"/>
  <c r="B87" i="84"/>
  <c r="C87" i="84" s="1"/>
  <c r="B85" i="84"/>
  <c r="E85" i="84" s="1"/>
  <c r="B113" i="84"/>
  <c r="D113" i="84" s="1"/>
  <c r="B110" i="84"/>
  <c r="F110" i="84" s="1"/>
  <c r="B88" i="84"/>
  <c r="B92" i="84"/>
  <c r="B107" i="84"/>
  <c r="B93" i="84"/>
  <c r="B89" i="84"/>
  <c r="B74" i="84"/>
  <c r="B100" i="84"/>
  <c r="B70" i="84"/>
  <c r="B98" i="84"/>
  <c r="B62" i="84"/>
  <c r="B66" i="84"/>
  <c r="B64" i="84"/>
  <c r="B65" i="84"/>
  <c r="B67" i="84"/>
  <c r="B63" i="84"/>
  <c r="B68" i="84"/>
  <c r="B101" i="84"/>
  <c r="B99" i="84"/>
  <c r="B105" i="84"/>
  <c r="B81" i="84"/>
  <c r="B109" i="84"/>
  <c r="B77" i="84"/>
  <c r="B73" i="84"/>
  <c r="B82" i="84"/>
  <c r="B90" i="84"/>
  <c r="B83" i="84"/>
  <c r="B112" i="84"/>
  <c r="B71" i="84"/>
  <c r="B95" i="84"/>
  <c r="B108" i="84"/>
  <c r="B111" i="84"/>
  <c r="B96" i="84"/>
  <c r="B69" i="84"/>
  <c r="B75" i="84"/>
  <c r="B94" i="84"/>
  <c r="B76" i="84"/>
  <c r="B80" i="84"/>
  <c r="B97" i="84"/>
  <c r="B79" i="84"/>
  <c r="A13" i="67"/>
  <c r="A26" i="67" s="1"/>
  <c r="A31" i="67" s="1"/>
  <c r="A49" i="67" s="1"/>
  <c r="A56" i="67" s="1"/>
  <c r="A66" i="67" s="1"/>
  <c r="A72" i="67" s="1"/>
  <c r="A76" i="67" s="1"/>
  <c r="A82" i="67" s="1"/>
  <c r="A88" i="67" s="1"/>
  <c r="D86" i="84" l="1"/>
  <c r="C86" i="84"/>
  <c r="E86" i="84"/>
  <c r="G86" i="84" s="1"/>
  <c r="E78" i="84"/>
  <c r="G78" i="84" s="1"/>
  <c r="C78" i="84"/>
  <c r="D87" i="84"/>
  <c r="D103" i="84"/>
  <c r="E87" i="84"/>
  <c r="D78" i="84"/>
  <c r="C103" i="84"/>
  <c r="E91" i="84"/>
  <c r="G91" i="84" s="1"/>
  <c r="E103" i="84"/>
  <c r="G103" i="84" s="1"/>
  <c r="F87" i="84"/>
  <c r="C113" i="84"/>
  <c r="E113" i="84"/>
  <c r="C91" i="84"/>
  <c r="C85" i="84"/>
  <c r="D85" i="84"/>
  <c r="F85" i="84"/>
  <c r="G85" i="84" s="1"/>
  <c r="C72" i="84"/>
  <c r="E84" i="84"/>
  <c r="G84" i="84" s="1"/>
  <c r="F113" i="84"/>
  <c r="D91" i="84"/>
  <c r="D84" i="84"/>
  <c r="C84" i="84"/>
  <c r="D72" i="84"/>
  <c r="E72" i="84"/>
  <c r="G72" i="84" s="1"/>
  <c r="E104" i="84"/>
  <c r="G104" i="84" s="1"/>
  <c r="F106" i="84"/>
  <c r="G106" i="84" s="1"/>
  <c r="D102" i="84"/>
  <c r="D106" i="84"/>
  <c r="E110" i="84"/>
  <c r="G110" i="84" s="1"/>
  <c r="E102" i="84"/>
  <c r="G102" i="84" s="1"/>
  <c r="C104" i="84"/>
  <c r="C106" i="84"/>
  <c r="C110" i="84"/>
  <c r="C102" i="84"/>
  <c r="D104" i="84"/>
  <c r="H67" i="67"/>
  <c r="D110" i="84"/>
  <c r="F80" i="84"/>
  <c r="E80" i="84"/>
  <c r="C80" i="84"/>
  <c r="D80" i="84"/>
  <c r="F96" i="84"/>
  <c r="E96" i="84"/>
  <c r="D96" i="84"/>
  <c r="C96" i="84"/>
  <c r="F68" i="84"/>
  <c r="E68" i="84"/>
  <c r="D68" i="84"/>
  <c r="C68" i="84"/>
  <c r="C111" i="84"/>
  <c r="D111" i="84"/>
  <c r="F111" i="84"/>
  <c r="E111" i="84"/>
  <c r="E112" i="84"/>
  <c r="C112" i="84"/>
  <c r="D112" i="84"/>
  <c r="F112" i="84"/>
  <c r="F73" i="84"/>
  <c r="C73" i="84"/>
  <c r="E73" i="84"/>
  <c r="D73" i="84"/>
  <c r="F81" i="84"/>
  <c r="E81" i="84"/>
  <c r="D81" i="84"/>
  <c r="C81" i="84"/>
  <c r="F63" i="84"/>
  <c r="E63" i="84"/>
  <c r="D63" i="84"/>
  <c r="C63" i="84"/>
  <c r="F66" i="84"/>
  <c r="D66" i="84"/>
  <c r="E66" i="84"/>
  <c r="C66" i="84"/>
  <c r="F98" i="84"/>
  <c r="D98" i="84"/>
  <c r="E98" i="84"/>
  <c r="C98" i="84"/>
  <c r="F74" i="84"/>
  <c r="E74" i="84"/>
  <c r="C74" i="84"/>
  <c r="D74" i="84"/>
  <c r="F71" i="84"/>
  <c r="C71" i="84"/>
  <c r="E71" i="84"/>
  <c r="D71" i="84"/>
  <c r="E109" i="84"/>
  <c r="F109" i="84"/>
  <c r="C109" i="84"/>
  <c r="D109" i="84"/>
  <c r="F64" i="84"/>
  <c r="E64" i="84"/>
  <c r="D64" i="84"/>
  <c r="C64" i="84"/>
  <c r="F100" i="84"/>
  <c r="D100" i="84"/>
  <c r="E100" i="84"/>
  <c r="C100" i="84"/>
  <c r="F79" i="84"/>
  <c r="D79" i="84"/>
  <c r="C79" i="84"/>
  <c r="E79" i="84"/>
  <c r="E108" i="84"/>
  <c r="C108" i="84"/>
  <c r="F108" i="84"/>
  <c r="D108" i="84"/>
  <c r="F83" i="84"/>
  <c r="D83" i="84"/>
  <c r="C83" i="84"/>
  <c r="E83" i="84"/>
  <c r="F77" i="84"/>
  <c r="D77" i="84"/>
  <c r="C77" i="84"/>
  <c r="E77" i="84"/>
  <c r="F105" i="84"/>
  <c r="E105" i="84"/>
  <c r="C105" i="84"/>
  <c r="D105" i="84"/>
  <c r="F101" i="84"/>
  <c r="C101" i="84"/>
  <c r="D101" i="84"/>
  <c r="E101" i="84"/>
  <c r="F67" i="84"/>
  <c r="C67" i="84"/>
  <c r="D67" i="84"/>
  <c r="E67" i="84"/>
  <c r="F62" i="84"/>
  <c r="D62" i="84"/>
  <c r="C62" i="84"/>
  <c r="E62" i="84"/>
  <c r="F89" i="84"/>
  <c r="E89" i="84"/>
  <c r="D89" i="84"/>
  <c r="C89" i="84"/>
  <c r="F92" i="84"/>
  <c r="D92" i="84"/>
  <c r="E92" i="84"/>
  <c r="C92" i="84"/>
  <c r="F82" i="84"/>
  <c r="E82" i="84"/>
  <c r="C82" i="84"/>
  <c r="D82" i="84"/>
  <c r="F99" i="84"/>
  <c r="E99" i="84"/>
  <c r="D99" i="84"/>
  <c r="C99" i="84"/>
  <c r="E107" i="84"/>
  <c r="C107" i="84"/>
  <c r="F107" i="84"/>
  <c r="D107" i="84"/>
  <c r="F76" i="84"/>
  <c r="D76" i="84"/>
  <c r="C76" i="84"/>
  <c r="E76" i="84"/>
  <c r="F94" i="84"/>
  <c r="C94" i="84"/>
  <c r="D94" i="84"/>
  <c r="E94" i="84"/>
  <c r="F69" i="84"/>
  <c r="D69" i="84"/>
  <c r="E69" i="84"/>
  <c r="C69" i="84"/>
  <c r="F97" i="84"/>
  <c r="D97" i="84"/>
  <c r="E97" i="84"/>
  <c r="C97" i="84"/>
  <c r="F75" i="84"/>
  <c r="D75" i="84"/>
  <c r="E75" i="84"/>
  <c r="C75" i="84"/>
  <c r="F95" i="84"/>
  <c r="D95" i="84"/>
  <c r="C95" i="84"/>
  <c r="E95" i="84"/>
  <c r="F90" i="84"/>
  <c r="D90" i="84"/>
  <c r="C90" i="84"/>
  <c r="E90" i="84"/>
  <c r="F65" i="84"/>
  <c r="D65" i="84"/>
  <c r="C65" i="84"/>
  <c r="E65" i="84"/>
  <c r="F70" i="84"/>
  <c r="D70" i="84"/>
  <c r="E70" i="84"/>
  <c r="C70" i="84"/>
  <c r="F93" i="84"/>
  <c r="C93" i="84"/>
  <c r="E93" i="84"/>
  <c r="D93" i="84"/>
  <c r="F88" i="84"/>
  <c r="D88" i="84"/>
  <c r="E88" i="84"/>
  <c r="C88" i="84"/>
  <c r="A98" i="67"/>
  <c r="G182" i="67" s="1"/>
  <c r="F99" i="67"/>
  <c r="G87" i="84" l="1"/>
  <c r="G113" i="84"/>
  <c r="G88" i="84"/>
  <c r="G75" i="84"/>
  <c r="G97" i="84"/>
  <c r="G105" i="84"/>
  <c r="G64" i="84"/>
  <c r="G65" i="84"/>
  <c r="G93" i="84"/>
  <c r="G70" i="84"/>
  <c r="G74" i="84"/>
  <c r="G90" i="84"/>
  <c r="G99" i="84"/>
  <c r="G82" i="84"/>
  <c r="G89" i="84"/>
  <c r="G63" i="84"/>
  <c r="G81" i="84"/>
  <c r="G68" i="84"/>
  <c r="G96" i="84"/>
  <c r="G80" i="84"/>
  <c r="G95" i="84"/>
  <c r="G94" i="84"/>
  <c r="G76" i="84"/>
  <c r="G62" i="84"/>
  <c r="G67" i="84"/>
  <c r="G101" i="84"/>
  <c r="G77" i="84"/>
  <c r="G83" i="84"/>
  <c r="G79" i="84"/>
  <c r="G111" i="84"/>
  <c r="G69" i="84"/>
  <c r="G92" i="84"/>
  <c r="G100" i="84"/>
  <c r="G71" i="84"/>
  <c r="G98" i="84"/>
  <c r="G66" i="84"/>
  <c r="G73" i="84"/>
  <c r="G107" i="84"/>
  <c r="G108" i="84"/>
  <c r="G109" i="84"/>
  <c r="G112" i="84"/>
  <c r="G105" i="67"/>
  <c r="A104" i="67"/>
  <c r="A110" i="67" s="1"/>
  <c r="A116" i="67" s="1"/>
  <c r="G157" i="67"/>
  <c r="G115" i="84" l="1"/>
  <c r="Z17" i="77" s="1"/>
  <c r="A122" i="67"/>
  <c r="A128" i="67" s="1"/>
  <c r="O19" i="77" l="1"/>
  <c r="P19" i="77"/>
  <c r="M19" i="77"/>
  <c r="S19" i="77"/>
  <c r="L19" i="77"/>
  <c r="Q19" i="77"/>
  <c r="H115" i="84"/>
  <c r="T19" i="77"/>
  <c r="I19" i="77"/>
  <c r="K19" i="77"/>
  <c r="N19" i="77"/>
  <c r="U19" i="77"/>
  <c r="R19" i="77"/>
  <c r="E19" i="77"/>
  <c r="J19" i="77"/>
  <c r="V19" i="77"/>
  <c r="H19" i="77"/>
  <c r="G19" i="77"/>
  <c r="F19" i="77"/>
  <c r="A136" i="67"/>
  <c r="G173" i="67" s="1"/>
  <c r="W17" i="77" l="1"/>
  <c r="Y19" i="77" s="1"/>
  <c r="G165" i="67"/>
  <c r="A156" i="67"/>
  <c r="A162" i="67" s="1"/>
  <c r="A171" i="67" l="1"/>
  <c r="A178" i="67" s="1"/>
  <c r="A187" i="67" l="1"/>
  <c r="A8" i="87" s="1"/>
  <c r="A14" i="87" l="1"/>
  <c r="A18" i="87" s="1"/>
  <c r="A24" i="87" s="1"/>
  <c r="A28" i="87" s="1"/>
  <c r="A33" i="87" s="1"/>
  <c r="A38" i="87" s="1"/>
  <c r="A43" i="87" s="1"/>
  <c r="A48" i="87" s="1"/>
  <c r="A54" i="87" s="1"/>
  <c r="A60" i="87" s="1"/>
  <c r="B130" i="84"/>
  <c r="B135" i="84"/>
  <c r="A66" i="87" l="1"/>
  <c r="A75" i="87" s="1"/>
  <c r="G85" i="87"/>
  <c r="C135" i="84"/>
  <c r="F135" i="84"/>
  <c r="E135" i="84"/>
  <c r="D135" i="84"/>
  <c r="B125" i="84"/>
  <c r="B122" i="84"/>
  <c r="B134" i="84"/>
  <c r="B127" i="84"/>
  <c r="B124" i="84"/>
  <c r="B131" i="84"/>
  <c r="B132" i="84"/>
  <c r="B123" i="84"/>
  <c r="B121" i="84"/>
  <c r="B126" i="84"/>
  <c r="B129" i="84"/>
  <c r="B136" i="84"/>
  <c r="B137" i="84"/>
  <c r="B128" i="84"/>
  <c r="B119" i="84"/>
  <c r="B139" i="84"/>
  <c r="B133" i="84"/>
  <c r="B120" i="84"/>
  <c r="B118" i="84"/>
  <c r="B138" i="84"/>
  <c r="D130" i="84"/>
  <c r="E130" i="84"/>
  <c r="F130" i="84"/>
  <c r="C130" i="84"/>
  <c r="A82" i="87" l="1"/>
  <c r="A91" i="87" s="1"/>
  <c r="B150" i="84"/>
  <c r="B154" i="84"/>
  <c r="B153" i="84"/>
  <c r="B151" i="84"/>
  <c r="B155" i="84"/>
  <c r="B149" i="84"/>
  <c r="B148" i="84"/>
  <c r="B152" i="84"/>
  <c r="G135" i="84"/>
  <c r="F138" i="84"/>
  <c r="E138" i="84"/>
  <c r="C138" i="84"/>
  <c r="D138" i="84"/>
  <c r="D139" i="84"/>
  <c r="E139" i="84"/>
  <c r="F139" i="84"/>
  <c r="C139" i="84"/>
  <c r="E136" i="84"/>
  <c r="F136" i="84"/>
  <c r="C136" i="84"/>
  <c r="D136" i="84"/>
  <c r="E123" i="84"/>
  <c r="F123" i="84"/>
  <c r="D123" i="84"/>
  <c r="C123" i="84"/>
  <c r="F127" i="84"/>
  <c r="E127" i="84"/>
  <c r="D127" i="84"/>
  <c r="C127" i="84"/>
  <c r="E119" i="84"/>
  <c r="F119" i="84"/>
  <c r="D119" i="84"/>
  <c r="C119" i="84"/>
  <c r="F129" i="84"/>
  <c r="E129" i="84"/>
  <c r="D129" i="84"/>
  <c r="C129" i="84"/>
  <c r="D132" i="84"/>
  <c r="E132" i="84"/>
  <c r="F132" i="84"/>
  <c r="C132" i="84"/>
  <c r="D134" i="84"/>
  <c r="C134" i="84"/>
  <c r="E134" i="84"/>
  <c r="F134" i="84"/>
  <c r="C118" i="84"/>
  <c r="E118" i="84"/>
  <c r="F118" i="84"/>
  <c r="D118" i="84"/>
  <c r="D120" i="84"/>
  <c r="F120" i="84"/>
  <c r="E120" i="84"/>
  <c r="C120" i="84"/>
  <c r="F128" i="84"/>
  <c r="C128" i="84"/>
  <c r="E128" i="84"/>
  <c r="D128" i="84"/>
  <c r="E126" i="84"/>
  <c r="F126" i="84"/>
  <c r="D126" i="84"/>
  <c r="C126" i="84"/>
  <c r="D131" i="84"/>
  <c r="C131" i="84"/>
  <c r="E131" i="84"/>
  <c r="F131" i="84"/>
  <c r="D122" i="84"/>
  <c r="E122" i="84"/>
  <c r="F122" i="84"/>
  <c r="C122" i="84"/>
  <c r="G130" i="84"/>
  <c r="F133" i="84"/>
  <c r="D133" i="84"/>
  <c r="E133" i="84"/>
  <c r="C133" i="84"/>
  <c r="D137" i="84"/>
  <c r="E137" i="84"/>
  <c r="F137" i="84"/>
  <c r="C137" i="84"/>
  <c r="F121" i="84"/>
  <c r="E121" i="84"/>
  <c r="C121" i="84"/>
  <c r="D121" i="84"/>
  <c r="F124" i="84"/>
  <c r="D124" i="84"/>
  <c r="C124" i="84"/>
  <c r="E124" i="84"/>
  <c r="C125" i="84"/>
  <c r="F125" i="84"/>
  <c r="D125" i="84"/>
  <c r="E125" i="84"/>
  <c r="A97" i="87" l="1"/>
  <c r="B158" i="84" s="1"/>
  <c r="E158" i="84" s="1"/>
  <c r="B157" i="84"/>
  <c r="E157" i="84" s="1"/>
  <c r="B156" i="84"/>
  <c r="E156" i="84" s="1"/>
  <c r="E149" i="84"/>
  <c r="C149" i="84"/>
  <c r="F149" i="84"/>
  <c r="D149" i="84"/>
  <c r="F151" i="84"/>
  <c r="C151" i="84"/>
  <c r="E151" i="84"/>
  <c r="D151" i="84"/>
  <c r="E152" i="84"/>
  <c r="D152" i="84"/>
  <c r="F152" i="84"/>
  <c r="C152" i="84"/>
  <c r="F154" i="84"/>
  <c r="E154" i="84"/>
  <c r="D154" i="84"/>
  <c r="C154" i="84"/>
  <c r="C157" i="84"/>
  <c r="F157" i="84"/>
  <c r="D157" i="84"/>
  <c r="D148" i="84"/>
  <c r="E148" i="84"/>
  <c r="F148" i="84"/>
  <c r="C148" i="84"/>
  <c r="D150" i="84"/>
  <c r="F150" i="84"/>
  <c r="C150" i="84"/>
  <c r="E150" i="84"/>
  <c r="C155" i="84"/>
  <c r="E155" i="84"/>
  <c r="F155" i="84"/>
  <c r="D155" i="84"/>
  <c r="D153" i="84"/>
  <c r="F153" i="84"/>
  <c r="E153" i="84"/>
  <c r="C153" i="84"/>
  <c r="G121" i="84"/>
  <c r="G118" i="84"/>
  <c r="G132" i="84"/>
  <c r="G137" i="84"/>
  <c r="G131" i="84"/>
  <c r="G128" i="84"/>
  <c r="G126" i="84"/>
  <c r="G129" i="84"/>
  <c r="G127" i="84"/>
  <c r="G138" i="84"/>
  <c r="G133" i="84"/>
  <c r="G120" i="84"/>
  <c r="G134" i="84"/>
  <c r="G139" i="84"/>
  <c r="G122" i="84"/>
  <c r="G125" i="84"/>
  <c r="G124" i="84"/>
  <c r="G119" i="84"/>
  <c r="G123" i="84"/>
  <c r="G136" i="84"/>
  <c r="G140" i="84" l="1"/>
  <c r="H140" i="84" s="1"/>
  <c r="B147" i="84"/>
  <c r="A103" i="87"/>
  <c r="B144" i="84"/>
  <c r="B146" i="84"/>
  <c r="B143" i="84"/>
  <c r="B145" i="84"/>
  <c r="D158" i="84"/>
  <c r="F158" i="84"/>
  <c r="G158" i="84" s="1"/>
  <c r="C158" i="84"/>
  <c r="F156" i="84"/>
  <c r="G156" i="84" s="1"/>
  <c r="C156" i="84"/>
  <c r="D156" i="84"/>
  <c r="G154" i="84"/>
  <c r="G148" i="84"/>
  <c r="G155" i="84"/>
  <c r="G157" i="84"/>
  <c r="G152" i="84"/>
  <c r="G149" i="84"/>
  <c r="G150" i="84"/>
  <c r="G153" i="84"/>
  <c r="G151" i="84"/>
  <c r="A109" i="87" l="1"/>
  <c r="B160" i="84" s="1"/>
  <c r="F160" i="84" s="1"/>
  <c r="G160" i="84" s="1"/>
  <c r="B159" i="84"/>
  <c r="E147" i="84"/>
  <c r="C147" i="84"/>
  <c r="F147" i="84"/>
  <c r="D147" i="84"/>
  <c r="C143" i="84"/>
  <c r="F143" i="84"/>
  <c r="D143" i="84"/>
  <c r="E143" i="84"/>
  <c r="E146" i="84"/>
  <c r="C146" i="84"/>
  <c r="D146" i="84"/>
  <c r="F146" i="84"/>
  <c r="E144" i="84"/>
  <c r="C144" i="84"/>
  <c r="F144" i="84"/>
  <c r="D144" i="84"/>
  <c r="F145" i="84"/>
  <c r="C145" i="84"/>
  <c r="D145" i="84"/>
  <c r="E145" i="84"/>
  <c r="Z20" i="77"/>
  <c r="G147" i="84" l="1"/>
  <c r="F159" i="84"/>
  <c r="E159" i="84"/>
  <c r="D159" i="84"/>
  <c r="C159" i="84"/>
  <c r="G143" i="84"/>
  <c r="G145" i="84"/>
  <c r="G144" i="84"/>
  <c r="G146" i="84"/>
  <c r="T22" i="77"/>
  <c r="R22" i="77"/>
  <c r="U22" i="77"/>
  <c r="O22" i="77"/>
  <c r="J22" i="77"/>
  <c r="P22" i="77"/>
  <c r="S22" i="77"/>
  <c r="K22" i="77"/>
  <c r="L22" i="77"/>
  <c r="N22" i="77"/>
  <c r="H22" i="77"/>
  <c r="Q22" i="77"/>
  <c r="I22" i="77"/>
  <c r="M22" i="77"/>
  <c r="G22" i="84"/>
  <c r="G37" i="84" s="1"/>
  <c r="G159" i="84" l="1"/>
  <c r="G162" i="84" s="1"/>
  <c r="Z8" i="77"/>
  <c r="V10" i="77" s="1"/>
  <c r="W20" i="77"/>
  <c r="Y22" i="77" s="1"/>
  <c r="H37" i="84"/>
  <c r="Z23" i="77" l="1"/>
  <c r="O25" i="77" s="1"/>
  <c r="H162" i="84"/>
  <c r="I25" i="77"/>
  <c r="P10" i="77"/>
  <c r="R10" i="77"/>
  <c r="Q10" i="77"/>
  <c r="T10" i="77"/>
  <c r="S10" i="77"/>
  <c r="E10" i="77"/>
  <c r="H10" i="77"/>
  <c r="F10" i="77"/>
  <c r="K10" i="77"/>
  <c r="N10" i="77"/>
  <c r="O10" i="77"/>
  <c r="U10" i="77"/>
  <c r="M10" i="77"/>
  <c r="J10" i="77"/>
  <c r="G10" i="77"/>
  <c r="L10" i="77"/>
  <c r="I10" i="77"/>
  <c r="L25" i="77" l="1"/>
  <c r="N25" i="77"/>
  <c r="H25" i="77"/>
  <c r="R25" i="77"/>
  <c r="G25" i="77"/>
  <c r="J25" i="77"/>
  <c r="U25" i="77"/>
  <c r="V25" i="77"/>
  <c r="M25" i="77"/>
  <c r="P25" i="77"/>
  <c r="F25" i="77"/>
  <c r="S25" i="77"/>
  <c r="E25" i="77"/>
  <c r="Q25" i="77"/>
  <c r="T25" i="77"/>
  <c r="K25" i="77"/>
  <c r="W8" i="77"/>
  <c r="Y10" i="77" s="1"/>
  <c r="W23" i="77" l="1"/>
  <c r="Y25" i="77" s="1"/>
  <c r="G6" i="89"/>
  <c r="G6" i="88"/>
  <c r="E40" i="84" s="1"/>
  <c r="G40" i="84" s="1"/>
  <c r="G47" i="84" s="1"/>
  <c r="G50" i="84" l="1"/>
  <c r="E57" i="84"/>
  <c r="G57" i="84" s="1"/>
  <c r="H47" i="84"/>
  <c r="Z11" i="77"/>
  <c r="G59" i="84" l="1"/>
  <c r="H59" i="84" s="1"/>
  <c r="L13" i="77"/>
  <c r="G13" i="77"/>
  <c r="K13" i="77"/>
  <c r="M13" i="77"/>
  <c r="N13" i="77"/>
  <c r="E13" i="77"/>
  <c r="H13" i="77"/>
  <c r="F13" i="77"/>
  <c r="I13" i="77"/>
  <c r="J13" i="77"/>
  <c r="O13" i="77"/>
  <c r="P13" i="77"/>
  <c r="Z14" i="77" l="1"/>
  <c r="P16" i="77" s="1"/>
  <c r="P27" i="77" s="1"/>
  <c r="G164" i="84"/>
  <c r="I47" i="84" s="1"/>
  <c r="W11" i="77"/>
  <c r="Y13" i="77" s="1"/>
  <c r="Q16" i="77" l="1"/>
  <c r="Q27" i="77" s="1"/>
  <c r="J16" i="77"/>
  <c r="J27" i="77" s="1"/>
  <c r="S16" i="77"/>
  <c r="S27" i="77" s="1"/>
  <c r="S32" i="77" s="1"/>
  <c r="S35" i="77" s="1"/>
  <c r="R16" i="77"/>
  <c r="R27" i="77" s="1"/>
  <c r="R32" i="77" s="1"/>
  <c r="R35" i="77" s="1"/>
  <c r="F16" i="77"/>
  <c r="F27" i="77" s="1"/>
  <c r="F32" i="77" s="1"/>
  <c r="F35" i="77" s="1"/>
  <c r="K16" i="77"/>
  <c r="K27" i="77" s="1"/>
  <c r="K32" i="77" s="1"/>
  <c r="K35" i="77" s="1"/>
  <c r="G16" i="77"/>
  <c r="G27" i="77" s="1"/>
  <c r="G32" i="77" s="1"/>
  <c r="M16" i="77"/>
  <c r="M27" i="77" s="1"/>
  <c r="M32" i="77" s="1"/>
  <c r="M35" i="77" s="1"/>
  <c r="U16" i="77"/>
  <c r="U27" i="77" s="1"/>
  <c r="U32" i="77" s="1"/>
  <c r="O16" i="77"/>
  <c r="O27" i="77" s="1"/>
  <c r="O32" i="77" s="1"/>
  <c r="O35" i="77" s="1"/>
  <c r="Z27" i="77"/>
  <c r="C11" i="77" s="1"/>
  <c r="I16" i="77"/>
  <c r="I27" i="77" s="1"/>
  <c r="N16" i="77"/>
  <c r="N27" i="77" s="1"/>
  <c r="N32" i="77" s="1"/>
  <c r="V16" i="77"/>
  <c r="V27" i="77" s="1"/>
  <c r="T16" i="77"/>
  <c r="T27" i="77" s="1"/>
  <c r="H16" i="77"/>
  <c r="H27" i="77" s="1"/>
  <c r="H32" i="77" s="1"/>
  <c r="H35" i="77" s="1"/>
  <c r="L16" i="77"/>
  <c r="L27" i="77" s="1"/>
  <c r="L32" i="77" s="1"/>
  <c r="L35" i="77" s="1"/>
  <c r="E16" i="77"/>
  <c r="E27" i="77" s="1"/>
  <c r="E28" i="77" s="1"/>
  <c r="I162" i="84"/>
  <c r="I115" i="84"/>
  <c r="I37" i="84"/>
  <c r="I140" i="84"/>
  <c r="G165" i="84"/>
  <c r="Z32" i="77" s="1"/>
  <c r="I59" i="84"/>
  <c r="P32" i="77"/>
  <c r="P35" i="77" s="1"/>
  <c r="G29" i="77" l="1"/>
  <c r="J29" i="77"/>
  <c r="T29" i="77"/>
  <c r="E32" i="77"/>
  <c r="E35" i="77" s="1"/>
  <c r="E29" i="77"/>
  <c r="E30" i="77" s="1"/>
  <c r="J35" i="77"/>
  <c r="O29" i="77"/>
  <c r="P29" i="77"/>
  <c r="I29" i="77"/>
  <c r="N29" i="77"/>
  <c r="I32" i="77"/>
  <c r="I35" i="77" s="1"/>
  <c r="R29" i="77"/>
  <c r="G35" i="77"/>
  <c r="K29" i="77"/>
  <c r="T32" i="77"/>
  <c r="T35" i="77" s="1"/>
  <c r="C14" i="77"/>
  <c r="C23" i="77"/>
  <c r="C20" i="77"/>
  <c r="S29" i="77"/>
  <c r="Q29" i="77"/>
  <c r="Q32" i="77"/>
  <c r="Q35" i="77" s="1"/>
  <c r="H29" i="77"/>
  <c r="W14" i="77"/>
  <c r="Y16" i="77" s="1"/>
  <c r="F28" i="77"/>
  <c r="G28" i="77" s="1"/>
  <c r="H28" i="77" s="1"/>
  <c r="I28" i="77" s="1"/>
  <c r="J28" i="77" s="1"/>
  <c r="K28" i="77" s="1"/>
  <c r="L28" i="77" s="1"/>
  <c r="M28" i="77" s="1"/>
  <c r="N28" i="77" s="1"/>
  <c r="O28" i="77" s="1"/>
  <c r="P28" i="77" s="1"/>
  <c r="Q28" i="77" s="1"/>
  <c r="R28" i="77" s="1"/>
  <c r="S28" i="77" s="1"/>
  <c r="T28" i="77" s="1"/>
  <c r="U28" i="77" s="1"/>
  <c r="V28" i="77" s="1"/>
  <c r="N35" i="77"/>
  <c r="M29" i="77"/>
  <c r="F29" i="77"/>
  <c r="L29" i="77"/>
  <c r="C8" i="77"/>
  <c r="C17" i="77"/>
  <c r="W27" i="77"/>
  <c r="G166" i="84"/>
  <c r="H166" i="84" s="1"/>
  <c r="F30" i="77" l="1"/>
  <c r="G30" i="77" s="1"/>
  <c r="H30" i="77" s="1"/>
  <c r="I30" i="77" s="1"/>
  <c r="J30" i="77" s="1"/>
  <c r="K30" i="77" s="1"/>
  <c r="L30" i="77" s="1"/>
  <c r="M30" i="77" s="1"/>
  <c r="N30" i="77" s="1"/>
  <c r="O30" i="77" s="1"/>
  <c r="P30" i="77" s="1"/>
  <c r="Q30" i="77" s="1"/>
  <c r="R30" i="77" s="1"/>
  <c r="S30" i="77" s="1"/>
  <c r="T30" i="77" s="1"/>
  <c r="U30" i="77" s="1"/>
  <c r="V30" i="77" s="1"/>
  <c r="W32" i="77"/>
  <c r="I33" i="77" s="1"/>
  <c r="W29" i="77"/>
  <c r="Z35" i="77"/>
  <c r="W35" i="77"/>
  <c r="E36" i="77" s="1"/>
  <c r="N33" i="77" l="1"/>
  <c r="P33" i="77"/>
  <c r="Y33" i="77"/>
  <c r="G33" i="77"/>
  <c r="J33" i="77"/>
  <c r="E33" i="77"/>
  <c r="L33" i="77"/>
  <c r="V33" i="77"/>
  <c r="S33" i="77"/>
  <c r="O33" i="77"/>
  <c r="R33" i="77"/>
  <c r="H33" i="77"/>
  <c r="T33" i="77"/>
  <c r="K33" i="77"/>
  <c r="Q33" i="77"/>
  <c r="M33" i="77"/>
  <c r="F33" i="77"/>
  <c r="U33" i="77"/>
  <c r="K36" i="77"/>
  <c r="F36" i="77"/>
  <c r="J36" i="77"/>
  <c r="H36" i="77"/>
  <c r="M36" i="77"/>
  <c r="V36" i="77"/>
  <c r="S36" i="77"/>
  <c r="Q36" i="77"/>
  <c r="L36" i="77"/>
  <c r="Y36" i="77"/>
  <c r="O36" i="77"/>
  <c r="P36" i="77"/>
  <c r="T36" i="77"/>
  <c r="I36" i="77"/>
  <c r="N36" i="77"/>
  <c r="R36" i="77"/>
  <c r="G36" i="77"/>
  <c r="U36" i="77"/>
  <c r="W33" i="77" l="1"/>
  <c r="W36" i="77"/>
</calcChain>
</file>

<file path=xl/sharedStrings.xml><?xml version="1.0" encoding="utf-8"?>
<sst xmlns="http://schemas.openxmlformats.org/spreadsheetml/2006/main" count="104634" uniqueCount="36759">
  <si>
    <t>m</t>
  </si>
  <si>
    <t>x</t>
  </si>
  <si>
    <t>un</t>
  </si>
  <si>
    <t>t</t>
  </si>
  <si>
    <t>t.km</t>
  </si>
  <si>
    <t>km</t>
  </si>
  <si>
    <t>m³</t>
  </si>
  <si>
    <t>m²</t>
  </si>
  <si>
    <t>=</t>
  </si>
  <si>
    <t>t/m³  =</t>
  </si>
  <si>
    <t>h</t>
  </si>
  <si>
    <t>CÓDIGO</t>
  </si>
  <si>
    <t>UN</t>
  </si>
  <si>
    <t>ÍTEM</t>
  </si>
  <si>
    <t>DESCRIÇÃO</t>
  </si>
  <si>
    <t>QUANTIDADE</t>
  </si>
  <si>
    <t>-</t>
  </si>
  <si>
    <t>lados =</t>
  </si>
  <si>
    <t xml:space="preserve">Total de Serviços Preliminares  </t>
  </si>
  <si>
    <t>até 1,5m</t>
  </si>
  <si>
    <t>T</t>
  </si>
  <si>
    <t>M</t>
  </si>
  <si>
    <t>CODIGO</t>
  </si>
  <si>
    <t>UNID</t>
  </si>
  <si>
    <t>01.001.0001-0</t>
  </si>
  <si>
    <t>LIMITE DE PLASTICIDADE</t>
  </si>
  <si>
    <t>01.001.0002-0</t>
  </si>
  <si>
    <t>LIMITE DE LIQUIDEZ</t>
  </si>
  <si>
    <t>01.001.0003-0</t>
  </si>
  <si>
    <t>01.001.0004-0</t>
  </si>
  <si>
    <t>01.001.0005-0</t>
  </si>
  <si>
    <t>01.001.0006-0</t>
  </si>
  <si>
    <t>MASSA ESPECIFICA REAL</t>
  </si>
  <si>
    <t>01.001.0007-0</t>
  </si>
  <si>
    <t>MASSA ESPECIFICA APARENTE "IN SITU"</t>
  </si>
  <si>
    <t>01.001.0008-0</t>
  </si>
  <si>
    <t>UMIDADE NATURAL EM ESTUFA</t>
  </si>
  <si>
    <t>01.001.0009-0</t>
  </si>
  <si>
    <t>EQUIVALENTE DE AREIA</t>
  </si>
  <si>
    <t>01.001.0010-0</t>
  </si>
  <si>
    <t>01.001.0011-0</t>
  </si>
  <si>
    <t>01.001.0012-0</t>
  </si>
  <si>
    <t>01.001.0013-0</t>
  </si>
  <si>
    <t>01.001.0014-0</t>
  </si>
  <si>
    <t>01.001.0015-0</t>
  </si>
  <si>
    <t>01.001.0016-0</t>
  </si>
  <si>
    <t>01.001.0017-0</t>
  </si>
  <si>
    <t>01.001.0018-0</t>
  </si>
  <si>
    <t>01.001.0019-0</t>
  </si>
  <si>
    <t>01.001.0020-0</t>
  </si>
  <si>
    <t>01.001.0021-0</t>
  </si>
  <si>
    <t>01.001.0022-0</t>
  </si>
  <si>
    <t>01.001.0023-0</t>
  </si>
  <si>
    <t>PERMEABILIDADE EM AMOSTRA NATURAL</t>
  </si>
  <si>
    <t>01.001.0024-0</t>
  </si>
  <si>
    <t>PERMEABILIDADE EM AMOSTRA MOLDADA ARGILOSA</t>
  </si>
  <si>
    <t>01.001.0025-0</t>
  </si>
  <si>
    <t>PERMEABILIDADE EM AMOSTRA DE AREIA</t>
  </si>
  <si>
    <t>01.001.0026-0</t>
  </si>
  <si>
    <t>01.001.0027-0</t>
  </si>
  <si>
    <t>01.001.0028-0</t>
  </si>
  <si>
    <t>ADENSAMENTO EM AMOSTRA NATURAL</t>
  </si>
  <si>
    <t>01.001.0029-0</t>
  </si>
  <si>
    <t>ADENSAMENTO EM AMOSTRA MOLDADA</t>
  </si>
  <si>
    <t>01.001.0030-0</t>
  </si>
  <si>
    <t>01.001.0031-0</t>
  </si>
  <si>
    <t>01.001.0032-0</t>
  </si>
  <si>
    <t>01.001.0033-0</t>
  </si>
  <si>
    <t>01.001.0034-0</t>
  </si>
  <si>
    <t>01.001.0035-0</t>
  </si>
  <si>
    <t>01.001.0036-0</t>
  </si>
  <si>
    <t>01.001.0037-0</t>
  </si>
  <si>
    <t>01.001.0038-0</t>
  </si>
  <si>
    <t>01.001.0039-0</t>
  </si>
  <si>
    <t>01.001.0040-0</t>
  </si>
  <si>
    <t>01.001.0042-0</t>
  </si>
  <si>
    <t>01.001.0043-0</t>
  </si>
  <si>
    <t>01.001.0044-0</t>
  </si>
  <si>
    <t>01.001.0046-0</t>
  </si>
  <si>
    <t>01.001.0047-0</t>
  </si>
  <si>
    <t>01.001.0048-0</t>
  </si>
  <si>
    <t>01.001.0049-0</t>
  </si>
  <si>
    <t>01.001.0050-0</t>
  </si>
  <si>
    <t>01.001.0051-0</t>
  </si>
  <si>
    <t>01.001.0052-0</t>
  </si>
  <si>
    <t>01.001.0053-0</t>
  </si>
  <si>
    <t>01.001.0054-0</t>
  </si>
  <si>
    <t>01.001.0055-0</t>
  </si>
  <si>
    <t>01.001.0056-0</t>
  </si>
  <si>
    <t>01.001.0057-0</t>
  </si>
  <si>
    <t>01.001.0059-0</t>
  </si>
  <si>
    <t>01.001.0060-0</t>
  </si>
  <si>
    <t>01.001.0061-0</t>
  </si>
  <si>
    <t>01.001.0062-0</t>
  </si>
  <si>
    <t>ADENSAMENTO UNIDIMENSIONAL</t>
  </si>
  <si>
    <t>01.001.0063-0</t>
  </si>
  <si>
    <t>01.001.0064-0</t>
  </si>
  <si>
    <t>01.001.0065-0</t>
  </si>
  <si>
    <t>01.001.0066-0</t>
  </si>
  <si>
    <t>01.001.0068-0</t>
  </si>
  <si>
    <t>01.001.0069-0</t>
  </si>
  <si>
    <t>01.001.0071-0</t>
  </si>
  <si>
    <t>01.001.0073-0</t>
  </si>
  <si>
    <t>01.001.0075-1</t>
  </si>
  <si>
    <t>01.001.0076-0</t>
  </si>
  <si>
    <t>01.001.0077-0</t>
  </si>
  <si>
    <t>01.001.0081-0</t>
  </si>
  <si>
    <t>01.001.0082-0</t>
  </si>
  <si>
    <t>01.001.0083-0</t>
  </si>
  <si>
    <t>01.001.0084-0</t>
  </si>
  <si>
    <t>01.001.0085-0</t>
  </si>
  <si>
    <t>01.001.0086-0</t>
  </si>
  <si>
    <t>01.001.0087-0</t>
  </si>
  <si>
    <t>01.001.0088-0</t>
  </si>
  <si>
    <t>01.001.0089-0</t>
  </si>
  <si>
    <t>01.001.0090-0</t>
  </si>
  <si>
    <t>01.001.0091-0</t>
  </si>
  <si>
    <t>01.001.0092-0</t>
  </si>
  <si>
    <t>01.001.0093-0</t>
  </si>
  <si>
    <t>01.001.0094-0</t>
  </si>
  <si>
    <t>ESMAGAMENTO</t>
  </si>
  <si>
    <t>01.001.0095-0</t>
  </si>
  <si>
    <t>01.001.0096-0</t>
  </si>
  <si>
    <t>01.001.0097-0</t>
  </si>
  <si>
    <t>01.001.0098-0</t>
  </si>
  <si>
    <t>01.001.0121-0</t>
  </si>
  <si>
    <t>01.001.0123-0</t>
  </si>
  <si>
    <t>01.001.0124-0</t>
  </si>
  <si>
    <t>01.001.0125-0</t>
  </si>
  <si>
    <t>01.001.0126-0</t>
  </si>
  <si>
    <t>01.001.0127-0</t>
  </si>
  <si>
    <t>01.001.0128-0</t>
  </si>
  <si>
    <t>01.001.0129-0</t>
  </si>
  <si>
    <t>"SLUMP TEST"</t>
  </si>
  <si>
    <t>01.001.0130-0</t>
  </si>
  <si>
    <t>01.001.0131-0</t>
  </si>
  <si>
    <t>01.001.0132-0</t>
  </si>
  <si>
    <t>01.001.0133-0</t>
  </si>
  <si>
    <t>01.001.0134-0</t>
  </si>
  <si>
    <t>01.001.0135-0</t>
  </si>
  <si>
    <t>01.001.0136-0</t>
  </si>
  <si>
    <t>01.001.0137-0</t>
  </si>
  <si>
    <t>01.001.0138-0</t>
  </si>
  <si>
    <t>01.001.0143-0</t>
  </si>
  <si>
    <t>01.001.0144-0</t>
  </si>
  <si>
    <t>01.001.0145-0</t>
  </si>
  <si>
    <t>01.001.0147-0</t>
  </si>
  <si>
    <t>01.001.0148-0</t>
  </si>
  <si>
    <t>01.001.0149-0</t>
  </si>
  <si>
    <t>01.001.0150-0</t>
  </si>
  <si>
    <t>01.001.0151-0</t>
  </si>
  <si>
    <t>01.001.0152-0</t>
  </si>
  <si>
    <t>01.001.0160-0</t>
  </si>
  <si>
    <t>01.001.0161-0</t>
  </si>
  <si>
    <t>PONTO DE FULGOR CLEVELAND</t>
  </si>
  <si>
    <t>01.001.0162-0</t>
  </si>
  <si>
    <t>DUCTIBILIDADE A 25°C</t>
  </si>
  <si>
    <t>01.001.0163-0</t>
  </si>
  <si>
    <t>01.001.0164-0</t>
  </si>
  <si>
    <t>01.001.0165-0</t>
  </si>
  <si>
    <t>01.001.0166-0</t>
  </si>
  <si>
    <t>01.001.0167-0</t>
  </si>
  <si>
    <t>01.001.0168-0</t>
  </si>
  <si>
    <t>01.001.0169-0</t>
  </si>
  <si>
    <t>01.001.0170-0</t>
  </si>
  <si>
    <t>01.001.0171-0</t>
  </si>
  <si>
    <t>PONTO DE AMOLECIMENTO</t>
  </si>
  <si>
    <t>01.001.0172-0</t>
  </si>
  <si>
    <t>DENSIDADE A 25°C</t>
  </si>
  <si>
    <t>01.001.0173-0</t>
  </si>
  <si>
    <t>01.001.0174-0</t>
  </si>
  <si>
    <t>PONTO DE FULGOR TAG</t>
  </si>
  <si>
    <t>01.001.0175-0</t>
  </si>
  <si>
    <t>01.001.0176-0</t>
  </si>
  <si>
    <t>01.001.0177-0</t>
  </si>
  <si>
    <t>01.001.0178-0</t>
  </si>
  <si>
    <t>01.001.0179-0</t>
  </si>
  <si>
    <t>01.001.0180-0</t>
  </si>
  <si>
    <t>01.001.0181-0</t>
  </si>
  <si>
    <t>01.001.0182-0</t>
  </si>
  <si>
    <t>BETUME TOTAL</t>
  </si>
  <si>
    <t>01.001.0183-0</t>
  </si>
  <si>
    <t>01.001.0184-0</t>
  </si>
  <si>
    <t>01.001.0185-0</t>
  </si>
  <si>
    <t>01.001.0186-0</t>
  </si>
  <si>
    <t>01.001.0187-0</t>
  </si>
  <si>
    <t>01.001.0188-0</t>
  </si>
  <si>
    <t>DESEMULSIBILIDADE</t>
  </si>
  <si>
    <t>01.001.0189-0</t>
  </si>
  <si>
    <t>01.001.0190-0</t>
  </si>
  <si>
    <t>01.001.0191-0</t>
  </si>
  <si>
    <t>01.001.0192-0</t>
  </si>
  <si>
    <t>01.001.0193-0</t>
  </si>
  <si>
    <t>ENSAIO LCPC</t>
  </si>
  <si>
    <t>01.001.0194-0</t>
  </si>
  <si>
    <t>01.001.0195-0</t>
  </si>
  <si>
    <t>01.001.0196-0</t>
  </si>
  <si>
    <t>01.001.0197-0</t>
  </si>
  <si>
    <t>01.001.0198-0</t>
  </si>
  <si>
    <t>01.001.0199-0</t>
  </si>
  <si>
    <t>01.001.0200-0</t>
  </si>
  <si>
    <t>DENSIDADE APARENTE</t>
  </si>
  <si>
    <t>01.001.0201-0</t>
  </si>
  <si>
    <t>PERCENTAGEM DE VAZIOS RICE</t>
  </si>
  <si>
    <t>01.001.0202-0</t>
  </si>
  <si>
    <t>DOSAGEM MARSHALL</t>
  </si>
  <si>
    <t>01.001.0203-0</t>
  </si>
  <si>
    <t>01.001.0204-0</t>
  </si>
  <si>
    <t>01.001.0205-0</t>
  </si>
  <si>
    <t>01.001.0206-0</t>
  </si>
  <si>
    <t>01.001.0208-0</t>
  </si>
  <si>
    <t>01.001.0209-0</t>
  </si>
  <si>
    <t>01.001.0210-0</t>
  </si>
  <si>
    <t>01.001.0220-0</t>
  </si>
  <si>
    <t>ENSAIO NORMAL COMPLETO</t>
  </si>
  <si>
    <t>01.001.0221-0</t>
  </si>
  <si>
    <t>ENSAIO DE PEGA</t>
  </si>
  <si>
    <t>01.001.0222-0</t>
  </si>
  <si>
    <t>01.001.0223-0</t>
  </si>
  <si>
    <t>ENSAIO DE EXPANSIBILIDADE EM AUTO-CLAVE</t>
  </si>
  <si>
    <t>01.001.0224-0</t>
  </si>
  <si>
    <t>01.001.0225-0</t>
  </si>
  <si>
    <t>01.001.0226-0</t>
  </si>
  <si>
    <t>01.001.0227-0</t>
  </si>
  <si>
    <t>01.001.0228-0</t>
  </si>
  <si>
    <t>01.001.0229-0</t>
  </si>
  <si>
    <t>01.001.0230-0</t>
  </si>
  <si>
    <t>01.001.0231-0</t>
  </si>
  <si>
    <t>01.001.0232-0</t>
  </si>
  <si>
    <t>01.001.0233-0</t>
  </si>
  <si>
    <t>01.001.0234-0</t>
  </si>
  <si>
    <t>01.001.0235-0</t>
  </si>
  <si>
    <t>QUANTIDADE DE OXIDO DE FERRO</t>
  </si>
  <si>
    <t>01.001.0236-0</t>
  </si>
  <si>
    <t>01.001.0237-0</t>
  </si>
  <si>
    <t>01.001.0238-0</t>
  </si>
  <si>
    <t>01.001.0239-0</t>
  </si>
  <si>
    <t>01.001.0240-0</t>
  </si>
  <si>
    <t>01.001.0241-0</t>
  </si>
  <si>
    <t>01.001.0242-0</t>
  </si>
  <si>
    <t>01.001.0243-0</t>
  </si>
  <si>
    <t>01.001.0244-0</t>
  </si>
  <si>
    <t>QUANTIDADE DE SULFATO</t>
  </si>
  <si>
    <t>01.001.0245-0</t>
  </si>
  <si>
    <t>01.001.0246-0</t>
  </si>
  <si>
    <t>01.001.0247-0</t>
  </si>
  <si>
    <t>01.001.0248-0</t>
  </si>
  <si>
    <t>01.001.0249-0</t>
  </si>
  <si>
    <t>01.001.0250-0</t>
  </si>
  <si>
    <t>01.001.0251-0</t>
  </si>
  <si>
    <t>01.001.0252-0</t>
  </si>
  <si>
    <t>01.001.0253-0</t>
  </si>
  <si>
    <t>01.001.0254-0</t>
  </si>
  <si>
    <t>01.001.0255-0</t>
  </si>
  <si>
    <t>01.001.0256-0</t>
  </si>
  <si>
    <t>MODULO DE ELASTICIDADE</t>
  </si>
  <si>
    <t>01.001.0257-0</t>
  </si>
  <si>
    <t>01.001.0258-0</t>
  </si>
  <si>
    <t>01.001.0259-0</t>
  </si>
  <si>
    <t>01.001.0260-0</t>
  </si>
  <si>
    <t>01.001.0261-0</t>
  </si>
  <si>
    <t>01.001.0262-0</t>
  </si>
  <si>
    <t>PERMEABILIDADE</t>
  </si>
  <si>
    <t>01.001.0263-0</t>
  </si>
  <si>
    <t>01.001.0264-0</t>
  </si>
  <si>
    <t>01.001.0265-0</t>
  </si>
  <si>
    <t>01.001.0266-0</t>
  </si>
  <si>
    <t>01.001.0267-0</t>
  </si>
  <si>
    <t>01.001.0268-0</t>
  </si>
  <si>
    <t>01.001.0269-0</t>
  </si>
  <si>
    <t>01.001.0270-0</t>
  </si>
  <si>
    <t>01.001.0271-0</t>
  </si>
  <si>
    <t>01.001.0272-0</t>
  </si>
  <si>
    <t>01.001.0273-0</t>
  </si>
  <si>
    <t>01.001.0274-0</t>
  </si>
  <si>
    <t>01.001.0275-0</t>
  </si>
  <si>
    <t>01.001.0278-0</t>
  </si>
  <si>
    <t>FINURA</t>
  </si>
  <si>
    <t>01.001.0279-0</t>
  </si>
  <si>
    <t>ESTABILIDADE</t>
  </si>
  <si>
    <t>01.001.0280-0</t>
  </si>
  <si>
    <t>01.001.0281-0</t>
  </si>
  <si>
    <t>01.001.0290-0</t>
  </si>
  <si>
    <t>01.001.0298-0</t>
  </si>
  <si>
    <t>ENSAIO COMPLETO</t>
  </si>
  <si>
    <t>01.001.0300-0</t>
  </si>
  <si>
    <t>01.001.0301-0</t>
  </si>
  <si>
    <t>01.001.0302-0</t>
  </si>
  <si>
    <t>01.001.0303-0</t>
  </si>
  <si>
    <t>01.001.0304-0</t>
  </si>
  <si>
    <t>01.001.0305-0</t>
  </si>
  <si>
    <t>01.001.0306-0</t>
  </si>
  <si>
    <t>01.001.0307-0</t>
  </si>
  <si>
    <t>01.002.0001-0</t>
  </si>
  <si>
    <t>01.002.0002-0</t>
  </si>
  <si>
    <t>01.002.0003-0</t>
  </si>
  <si>
    <t>01.002.0004-0</t>
  </si>
  <si>
    <t>01.002.0005-0</t>
  </si>
  <si>
    <t>01.002.0006-0</t>
  </si>
  <si>
    <t>01.002.0007-0</t>
  </si>
  <si>
    <t>01.002.0008-0</t>
  </si>
  <si>
    <t>01.002.0009-0</t>
  </si>
  <si>
    <t>01.002.0010-0</t>
  </si>
  <si>
    <t>01.002.0011-0</t>
  </si>
  <si>
    <t>01.002.0012-0</t>
  </si>
  <si>
    <t>01.002.0013-0</t>
  </si>
  <si>
    <t>01.002.0014-0</t>
  </si>
  <si>
    <t>01.002.0015-0</t>
  </si>
  <si>
    <t>01.002.0016-0</t>
  </si>
  <si>
    <t>01.002.0021-0</t>
  </si>
  <si>
    <t>01.002.0022-0</t>
  </si>
  <si>
    <t>01.002.0023-0</t>
  </si>
  <si>
    <t>01.002.0024-0</t>
  </si>
  <si>
    <t>01.002.0025-0</t>
  </si>
  <si>
    <t>01.002.0026-0</t>
  </si>
  <si>
    <t>01.002.0027-0</t>
  </si>
  <si>
    <t>01.002.0028-0</t>
  </si>
  <si>
    <t>01.002.0039-0</t>
  </si>
  <si>
    <t>01.002.0041-0</t>
  </si>
  <si>
    <t>01.002.0042-0</t>
  </si>
  <si>
    <t>01.002.0043-0</t>
  </si>
  <si>
    <t>01.002.0060-0</t>
  </si>
  <si>
    <t>01.002.0061-0</t>
  </si>
  <si>
    <t>01.002.0062-0</t>
  </si>
  <si>
    <t>01.002.0063-0</t>
  </si>
  <si>
    <t>01.002.0064-0</t>
  </si>
  <si>
    <t>01.002.0065-0</t>
  </si>
  <si>
    <t>01.002.0066-0</t>
  </si>
  <si>
    <t>01.002.0067-0</t>
  </si>
  <si>
    <t>01.002.0075-0</t>
  </si>
  <si>
    <t>01.002.0076-0</t>
  </si>
  <si>
    <t>01.002.0077-0</t>
  </si>
  <si>
    <t>01.002.0078-0</t>
  </si>
  <si>
    <t>UR</t>
  </si>
  <si>
    <t>01.003.0001-0</t>
  </si>
  <si>
    <t>01.003.0002-0</t>
  </si>
  <si>
    <t>01.003.0003-0</t>
  </si>
  <si>
    <t>01.003.0006-0</t>
  </si>
  <si>
    <t>01.003.0021-0</t>
  </si>
  <si>
    <t>01.003.0022-0</t>
  </si>
  <si>
    <t>01.003.0023-0</t>
  </si>
  <si>
    <t>01.003.0030-0</t>
  </si>
  <si>
    <t>01.003.0050-0</t>
  </si>
  <si>
    <t>01.003.0052-0</t>
  </si>
  <si>
    <t>01.003.0054-0</t>
  </si>
  <si>
    <t>01.003.0056-0</t>
  </si>
  <si>
    <t>01.004.0001-0</t>
  </si>
  <si>
    <t>01.004.0002-0</t>
  </si>
  <si>
    <t>01.004.0003-0</t>
  </si>
  <si>
    <t>01.004.0004-0</t>
  </si>
  <si>
    <t>01.004.0005-0</t>
  </si>
  <si>
    <t>01.004.0012-0</t>
  </si>
  <si>
    <t>01.004.0013-0</t>
  </si>
  <si>
    <t>01.004.0014-0</t>
  </si>
  <si>
    <t>01.004.0015-0</t>
  </si>
  <si>
    <t>01.004.0016-0</t>
  </si>
  <si>
    <t>01.004.0021-0</t>
  </si>
  <si>
    <t>01.004.0022-0</t>
  </si>
  <si>
    <t>01.004.0023-0</t>
  </si>
  <si>
    <t>01.004.0024-0</t>
  </si>
  <si>
    <t>01.004.0025-0</t>
  </si>
  <si>
    <t>01.004.0035-0</t>
  </si>
  <si>
    <t>01.004.0037-0</t>
  </si>
  <si>
    <t>01.004.0039-0</t>
  </si>
  <si>
    <t>01.004.0041-0</t>
  </si>
  <si>
    <t>01.004.0043-0</t>
  </si>
  <si>
    <t>01.005.0001-0</t>
  </si>
  <si>
    <t>01.005.0003-0</t>
  </si>
  <si>
    <t>01.005.0004-0</t>
  </si>
  <si>
    <t>01.005.0005-0</t>
  </si>
  <si>
    <t>01.005.0006-0</t>
  </si>
  <si>
    <t>01.005.0007-0</t>
  </si>
  <si>
    <t>01.005.0008-0</t>
  </si>
  <si>
    <t>01.005.0009-0</t>
  </si>
  <si>
    <t>01.005.0020-0</t>
  </si>
  <si>
    <t>01.005.0021-0</t>
  </si>
  <si>
    <t>01.005.0022-0</t>
  </si>
  <si>
    <t>01.006.0001-0</t>
  </si>
  <si>
    <t>01.006.0002-0</t>
  </si>
  <si>
    <t>01.006.0003-0</t>
  </si>
  <si>
    <t>01.006.0004-0</t>
  </si>
  <si>
    <t>01.007.0010-0</t>
  </si>
  <si>
    <t>01.007.0020-0</t>
  </si>
  <si>
    <t>01.007.0025-0</t>
  </si>
  <si>
    <t>DIA</t>
  </si>
  <si>
    <t>01.007.0030-0</t>
  </si>
  <si>
    <t>01.008.0050-0</t>
  </si>
  <si>
    <t>01.008.0100-0</t>
  </si>
  <si>
    <t>01.008.0200-0</t>
  </si>
  <si>
    <t>01.009.0050-0</t>
  </si>
  <si>
    <t>01.009.0100-0</t>
  </si>
  <si>
    <t>01.009.0200-0</t>
  </si>
  <si>
    <t>01.016.0001-0</t>
  </si>
  <si>
    <t>HA</t>
  </si>
  <si>
    <t>01.016.0002-0</t>
  </si>
  <si>
    <t>01.016.0003-0</t>
  </si>
  <si>
    <t>01.016.0004-0</t>
  </si>
  <si>
    <t>01.016.0005-0</t>
  </si>
  <si>
    <t>01.016.0006-0</t>
  </si>
  <si>
    <t>01.016.0007-0</t>
  </si>
  <si>
    <t>01.016.0008-0</t>
  </si>
  <si>
    <t>01.016.0009-0</t>
  </si>
  <si>
    <t>01.016.0010-0</t>
  </si>
  <si>
    <t>01.016.0011-0</t>
  </si>
  <si>
    <t>01.016.0012-0</t>
  </si>
  <si>
    <t>01.016.0020-0</t>
  </si>
  <si>
    <t>01.016.0021-0</t>
  </si>
  <si>
    <t>01.016.0030-0</t>
  </si>
  <si>
    <t>KM</t>
  </si>
  <si>
    <t>01.016.0031-0</t>
  </si>
  <si>
    <t>01.016.0032-0</t>
  </si>
  <si>
    <t>01.016.0033-0</t>
  </si>
  <si>
    <t>01.016.0034-0</t>
  </si>
  <si>
    <t>01.016.0035-0</t>
  </si>
  <si>
    <t>01.016.0036-0</t>
  </si>
  <si>
    <t>01.016.0037-0</t>
  </si>
  <si>
    <t>01.016.0050-0</t>
  </si>
  <si>
    <t>01.016.0051-0</t>
  </si>
  <si>
    <t>01.016.0052-0</t>
  </si>
  <si>
    <t>01.016.0060-0</t>
  </si>
  <si>
    <t>01.016.0061-0</t>
  </si>
  <si>
    <t>01.016.0062-0</t>
  </si>
  <si>
    <t>01.016.0063-0</t>
  </si>
  <si>
    <t>01.016.0064-0</t>
  </si>
  <si>
    <t>01.016.0067-0</t>
  </si>
  <si>
    <t>01.016.0070-0</t>
  </si>
  <si>
    <t>01.016.0100-0</t>
  </si>
  <si>
    <t>H</t>
  </si>
  <si>
    <t>01.016.0150-0</t>
  </si>
  <si>
    <t>01.016.0152-0</t>
  </si>
  <si>
    <t>01.016.0155-0</t>
  </si>
  <si>
    <t>01.016.0160-0</t>
  </si>
  <si>
    <t>01.016.0165-0</t>
  </si>
  <si>
    <t>01.016.0200-0</t>
  </si>
  <si>
    <t>01.016.0203-0</t>
  </si>
  <si>
    <t>01.016.0206-0</t>
  </si>
  <si>
    <t>01.016.0209-0</t>
  </si>
  <si>
    <t>01.016.0220-0</t>
  </si>
  <si>
    <t>01.016.0223-0</t>
  </si>
  <si>
    <t>01.016.0226-0</t>
  </si>
  <si>
    <t>01.016.0229-0</t>
  </si>
  <si>
    <t>01.016.0240-0</t>
  </si>
  <si>
    <t>01.016.0243-0</t>
  </si>
  <si>
    <t>01.016.0246-0</t>
  </si>
  <si>
    <t>01.016.0249-0</t>
  </si>
  <si>
    <t>01.017.0001-0</t>
  </si>
  <si>
    <t>01.017.0002-0</t>
  </si>
  <si>
    <t>01.017.0003-0</t>
  </si>
  <si>
    <t>01.017.0004-0</t>
  </si>
  <si>
    <t>01.017.0005-0</t>
  </si>
  <si>
    <t>01.017.0010-0</t>
  </si>
  <si>
    <t>01.018.0001-0</t>
  </si>
  <si>
    <t>01.018.0002-0</t>
  </si>
  <si>
    <t>02.001.0001-0</t>
  </si>
  <si>
    <t>02.001.0002-0</t>
  </si>
  <si>
    <t>02.001.0003-0</t>
  </si>
  <si>
    <t>02.003.0001-1</t>
  </si>
  <si>
    <t>02.004.0001-0</t>
  </si>
  <si>
    <t>02.004.0002-1</t>
  </si>
  <si>
    <t>02.004.0003-0</t>
  </si>
  <si>
    <t>02.004.0004-0</t>
  </si>
  <si>
    <t>02.004.0005-0</t>
  </si>
  <si>
    <t>02.004.0006-0</t>
  </si>
  <si>
    <t>02.004.0007-0</t>
  </si>
  <si>
    <t>02.004.0012-0</t>
  </si>
  <si>
    <t>02.004.0013-0</t>
  </si>
  <si>
    <t>02.006.0010-0</t>
  </si>
  <si>
    <t>02.006.0015-0</t>
  </si>
  <si>
    <t>02.006.0020-0</t>
  </si>
  <si>
    <t>02.006.0025-0</t>
  </si>
  <si>
    <t>02.006.0030-0</t>
  </si>
  <si>
    <t>02.010.0001-0</t>
  </si>
  <si>
    <t>02.010.0002-0</t>
  </si>
  <si>
    <t>02.011.0001-0</t>
  </si>
  <si>
    <t>02.011.0002-0</t>
  </si>
  <si>
    <t>02.011.0003-0</t>
  </si>
  <si>
    <t>02.011.0010-0</t>
  </si>
  <si>
    <t>02.015.0001-0</t>
  </si>
  <si>
    <t>02.016.0001-0</t>
  </si>
  <si>
    <t>02.016.0003-0</t>
  </si>
  <si>
    <t>02.016.0004-0</t>
  </si>
  <si>
    <t>02.016.0006-0</t>
  </si>
  <si>
    <t>02.016.0008-0</t>
  </si>
  <si>
    <t>02.016.0010-0</t>
  </si>
  <si>
    <t>02.020.0001-0</t>
  </si>
  <si>
    <t>02.020.0005-0</t>
  </si>
  <si>
    <t>02.020.0009-0</t>
  </si>
  <si>
    <t>02.030.0005-0</t>
  </si>
  <si>
    <t>02.030.0060-0</t>
  </si>
  <si>
    <t>02.025.0010-0</t>
  </si>
  <si>
    <t>02.025.0012-0</t>
  </si>
  <si>
    <t>02.025.0015-0</t>
  </si>
  <si>
    <t>02.025.0020-0</t>
  </si>
  <si>
    <t>02.025.0025-0</t>
  </si>
  <si>
    <t>02.025.0030-0</t>
  </si>
  <si>
    <t>03.001.0001-1</t>
  </si>
  <si>
    <t>03.001.0002-1</t>
  </si>
  <si>
    <t>03.001.0003-1</t>
  </si>
  <si>
    <t>03.001.0004-1</t>
  </si>
  <si>
    <t>03.001.0009-1</t>
  </si>
  <si>
    <t>03.001.0010-0</t>
  </si>
  <si>
    <t>03.001.0011-0</t>
  </si>
  <si>
    <t>03.001.0012-0</t>
  </si>
  <si>
    <t>03.001.0021-0</t>
  </si>
  <si>
    <t>03.001.0022-0</t>
  </si>
  <si>
    <t>03.001.0041-0</t>
  </si>
  <si>
    <t>03.001.0042-0</t>
  </si>
  <si>
    <t>03.001.0043-0</t>
  </si>
  <si>
    <t>03.001.0044-0</t>
  </si>
  <si>
    <t>03.001.0045-0</t>
  </si>
  <si>
    <t>03.001.0047-0</t>
  </si>
  <si>
    <t>03.001.0048-0</t>
  </si>
  <si>
    <t>03.001.0049-0</t>
  </si>
  <si>
    <t>03.001.0050-0</t>
  </si>
  <si>
    <t>03.001.0051-0</t>
  </si>
  <si>
    <t>03.001.0061-0</t>
  </si>
  <si>
    <t>03.001.0065-1</t>
  </si>
  <si>
    <t>03.001.0070-1</t>
  </si>
  <si>
    <t>03.001.0071-1</t>
  </si>
  <si>
    <t>03.001.0080-1</t>
  </si>
  <si>
    <t>03.001.0085-1</t>
  </si>
  <si>
    <t>03.001.0090-0</t>
  </si>
  <si>
    <t>03.001.0095-0</t>
  </si>
  <si>
    <t>03.001.0098-0</t>
  </si>
  <si>
    <t>03.001.0100-0</t>
  </si>
  <si>
    <t>03.001.0101-0</t>
  </si>
  <si>
    <t>03.001.0102-0</t>
  </si>
  <si>
    <t>03.001.0110-0</t>
  </si>
  <si>
    <t>03.001.0111-0</t>
  </si>
  <si>
    <t>03.002.0001-1</t>
  </si>
  <si>
    <t>03.004.0001-1</t>
  </si>
  <si>
    <t>03.004.0002-0</t>
  </si>
  <si>
    <t>03.004.0003-0</t>
  </si>
  <si>
    <t>03.004.0012-0</t>
  </si>
  <si>
    <t>03.004.0013-0</t>
  </si>
  <si>
    <t>03.004.0020-1</t>
  </si>
  <si>
    <t>03.004.0021-0</t>
  </si>
  <si>
    <t>03.004.0022-0</t>
  </si>
  <si>
    <t>03.004.0023-0</t>
  </si>
  <si>
    <t>03.004.0024-0</t>
  </si>
  <si>
    <t>03.004.0025-0</t>
  </si>
  <si>
    <t>03.004.0028-0</t>
  </si>
  <si>
    <t>03.004.0030-0</t>
  </si>
  <si>
    <t>03.004.0031-0</t>
  </si>
  <si>
    <t>03.005.0011-0</t>
  </si>
  <si>
    <t>03.005.0013-0</t>
  </si>
  <si>
    <t>03.005.0020-1</t>
  </si>
  <si>
    <t>03.005.0021-0</t>
  </si>
  <si>
    <t>03.005.0022-0</t>
  </si>
  <si>
    <t>03.005.0023-0</t>
  </si>
  <si>
    <t>03.005.0024-0</t>
  </si>
  <si>
    <t>03.005.0025-0</t>
  </si>
  <si>
    <t>03.005.0026-0</t>
  </si>
  <si>
    <t>03.005.0030-1</t>
  </si>
  <si>
    <t>03.005.0031-0</t>
  </si>
  <si>
    <t>03.005.0032-0</t>
  </si>
  <si>
    <t>03.005.0033-0</t>
  </si>
  <si>
    <t>03.005.0034-0</t>
  </si>
  <si>
    <t>03.005.0038-1</t>
  </si>
  <si>
    <t>03.005.0039-0</t>
  </si>
  <si>
    <t>03.005.0040-0</t>
  </si>
  <si>
    <t>03.005.0041-0</t>
  </si>
  <si>
    <t>03.005.0045-0</t>
  </si>
  <si>
    <t>03.005.0046-0</t>
  </si>
  <si>
    <t>03.008.0010-1</t>
  </si>
  <si>
    <t>03.008.0011-0</t>
  </si>
  <si>
    <t>03.008.0012-0</t>
  </si>
  <si>
    <t>03.008.0013-0</t>
  </si>
  <si>
    <t>03.008.0014-0</t>
  </si>
  <si>
    <t>03.008.0020-1</t>
  </si>
  <si>
    <t>03.008.0021-0</t>
  </si>
  <si>
    <t>03.008.0022-0</t>
  </si>
  <si>
    <t>03.008.0023-0</t>
  </si>
  <si>
    <t>03.008.0024-0</t>
  </si>
  <si>
    <t>03.008.0050-1</t>
  </si>
  <si>
    <t>03.008.0051-0</t>
  </si>
  <si>
    <t>03.008.0052-0</t>
  </si>
  <si>
    <t>03.008.0053-0</t>
  </si>
  <si>
    <t>03.008.0054-0</t>
  </si>
  <si>
    <t>03.008.0060-1</t>
  </si>
  <si>
    <t>03.008.0061-0</t>
  </si>
  <si>
    <t>03.008.0062-0</t>
  </si>
  <si>
    <t>03.008.0063-0</t>
  </si>
  <si>
    <t>03.008.0064-0</t>
  </si>
  <si>
    <t>03.008.0080-1</t>
  </si>
  <si>
    <t>03.008.0085-0</t>
  </si>
  <si>
    <t>03.008.0090-1</t>
  </si>
  <si>
    <t>03.008.0095-0</t>
  </si>
  <si>
    <t>03.008.0120-1</t>
  </si>
  <si>
    <t>03.008.0125-1</t>
  </si>
  <si>
    <t>03.008.0150-1</t>
  </si>
  <si>
    <t>03.009.0002-1</t>
  </si>
  <si>
    <t>03.009.0003-0</t>
  </si>
  <si>
    <t>03.009.0004-0</t>
  </si>
  <si>
    <t>03.009.0005-0</t>
  </si>
  <si>
    <t>03.009.0006-0</t>
  </si>
  <si>
    <t>03.009.0007-0</t>
  </si>
  <si>
    <t>03.009.0008-0</t>
  </si>
  <si>
    <t>03.009.0009-0</t>
  </si>
  <si>
    <t>03.009.0080-0</t>
  </si>
  <si>
    <t>03.010.0015-0</t>
  </si>
  <si>
    <t>03.010.0020-0</t>
  </si>
  <si>
    <t>03.010.0021-0</t>
  </si>
  <si>
    <t>03.010.0022-0</t>
  </si>
  <si>
    <t>03.010.0023-0</t>
  </si>
  <si>
    <t>03.010.0024-0</t>
  </si>
  <si>
    <t>03.010.0030-0</t>
  </si>
  <si>
    <t>03.010.0100-0</t>
  </si>
  <si>
    <t>03.010.0101-0</t>
  </si>
  <si>
    <t>03.010.0105-0</t>
  </si>
  <si>
    <t>03.010.0106-0</t>
  </si>
  <si>
    <t>03.011.0015-1</t>
  </si>
  <si>
    <t>03.012.0010-0</t>
  </si>
  <si>
    <t>03.013.0001-1</t>
  </si>
  <si>
    <t>03.013.0005-0</t>
  </si>
  <si>
    <t>03.013.0006-0</t>
  </si>
  <si>
    <t>03.014.0005-0</t>
  </si>
  <si>
    <t>03.015.0010-0</t>
  </si>
  <si>
    <t>03.015.0012-0</t>
  </si>
  <si>
    <t>03.016.0005-1</t>
  </si>
  <si>
    <t>03.016.0010-1</t>
  </si>
  <si>
    <t>03.016.0015-1</t>
  </si>
  <si>
    <t>03.016.0018-1</t>
  </si>
  <si>
    <t>03.016.0020-1</t>
  </si>
  <si>
    <t>03.016.0025-1</t>
  </si>
  <si>
    <t>03.016.0050-1</t>
  </si>
  <si>
    <t>03.016.0055-1</t>
  </si>
  <si>
    <t>03.020.0030-1</t>
  </si>
  <si>
    <t>03.020.0035-1</t>
  </si>
  <si>
    <t>03.020.0040-1</t>
  </si>
  <si>
    <t>03.020.0045-1</t>
  </si>
  <si>
    <t>03.020.0050-1</t>
  </si>
  <si>
    <t>03.020.0052-1</t>
  </si>
  <si>
    <t>03.020.0055-1</t>
  </si>
  <si>
    <t>03.020.0057-1</t>
  </si>
  <si>
    <t>03.020.0060-1</t>
  </si>
  <si>
    <t>03.020.0065-1</t>
  </si>
  <si>
    <t>03.020.0070-1</t>
  </si>
  <si>
    <t>03.020.0075-1</t>
  </si>
  <si>
    <t>03.020.0080-1</t>
  </si>
  <si>
    <t>03.020.0085-1</t>
  </si>
  <si>
    <t>03.020.0090-1</t>
  </si>
  <si>
    <t>03.020.0100-1</t>
  </si>
  <si>
    <t>03.020.0200-0</t>
  </si>
  <si>
    <t>03.021.0005-1</t>
  </si>
  <si>
    <t>03.022.0010-0</t>
  </si>
  <si>
    <t>03.025.0005-0</t>
  </si>
  <si>
    <t>03.025.0010-0</t>
  </si>
  <si>
    <t>03.025.0015-1</t>
  </si>
  <si>
    <t>03.025.0020-0</t>
  </si>
  <si>
    <t>03.025.0025-0</t>
  </si>
  <si>
    <t>03.025.0027-0</t>
  </si>
  <si>
    <t>03.025.0030-0</t>
  </si>
  <si>
    <t>03.025.0031-0</t>
  </si>
  <si>
    <t>03.025.0040-0</t>
  </si>
  <si>
    <t>03.026.0010-0</t>
  </si>
  <si>
    <t>03.026.0015-0</t>
  </si>
  <si>
    <t>03.026.0020-0</t>
  </si>
  <si>
    <t>03.030.0150-0</t>
  </si>
  <si>
    <t>03.030.0155-0</t>
  </si>
  <si>
    <t>03.030.0159-0</t>
  </si>
  <si>
    <t>03.036.0200-0</t>
  </si>
  <si>
    <t>03.036.0205-0</t>
  </si>
  <si>
    <t>03.036.0210-0</t>
  </si>
  <si>
    <t>03.036.0215-0</t>
  </si>
  <si>
    <t>03.040.0001-0</t>
  </si>
  <si>
    <t>03.040.0002-0</t>
  </si>
  <si>
    <t>03.040.0003-0</t>
  </si>
  <si>
    <t>03.040.0004-0</t>
  </si>
  <si>
    <t>03.040.0005-0</t>
  </si>
  <si>
    <t>03.040.0006-0</t>
  </si>
  <si>
    <t>03.040.0007-0</t>
  </si>
  <si>
    <t>03.040.0008-0</t>
  </si>
  <si>
    <t>03.040.0009-0</t>
  </si>
  <si>
    <t>03.040.0010-0</t>
  </si>
  <si>
    <t>03.040.0011-0</t>
  </si>
  <si>
    <t>03.040.0012-0</t>
  </si>
  <si>
    <t>03.040.0013-0</t>
  </si>
  <si>
    <t>03.040.0014-0</t>
  </si>
  <si>
    <t>03.040.0015-0</t>
  </si>
  <si>
    <t>03.040.0016-0</t>
  </si>
  <si>
    <t>03.040.0017-0</t>
  </si>
  <si>
    <t>03.040.0018-0</t>
  </si>
  <si>
    <t>03.040.0019-0</t>
  </si>
  <si>
    <t>03.040.0020-0</t>
  </si>
  <si>
    <t>03.040.0021-0</t>
  </si>
  <si>
    <t>03.040.0022-0</t>
  </si>
  <si>
    <t>03.040.0023-0</t>
  </si>
  <si>
    <t>03.040.0024-0</t>
  </si>
  <si>
    <t>03.040.0025-0</t>
  </si>
  <si>
    <t>03.040.0026-0</t>
  </si>
  <si>
    <t>03.040.0027-0</t>
  </si>
  <si>
    <t>03.040.0028-0</t>
  </si>
  <si>
    <t>03.040.0029-0</t>
  </si>
  <si>
    <t>03.040.0030-0</t>
  </si>
  <si>
    <t>03.040.0031-0</t>
  </si>
  <si>
    <t>03.040.0032-0</t>
  </si>
  <si>
    <t>03.040.0033-0</t>
  </si>
  <si>
    <t>03.040.0034-0</t>
  </si>
  <si>
    <t>03.040.0035-0</t>
  </si>
  <si>
    <t>03.040.0036-0</t>
  </si>
  <si>
    <t>03.040.0037-0</t>
  </si>
  <si>
    <t>03.040.0038-0</t>
  </si>
  <si>
    <t>03.040.0039-0</t>
  </si>
  <si>
    <t>03.040.0040-0</t>
  </si>
  <si>
    <t>03.040.0041-0</t>
  </si>
  <si>
    <t>03.040.0042-0</t>
  </si>
  <si>
    <t>03.040.0043-0</t>
  </si>
  <si>
    <t>03.040.0044-0</t>
  </si>
  <si>
    <t>03.040.0045-0</t>
  </si>
  <si>
    <t>03.040.0046-0</t>
  </si>
  <si>
    <t>03.025.0035-0</t>
  </si>
  <si>
    <t>03.025.0033-0</t>
  </si>
  <si>
    <t>03.025.0039-0</t>
  </si>
  <si>
    <t>04.005.0003-0</t>
  </si>
  <si>
    <t>04.005.0004-0</t>
  </si>
  <si>
    <t>04.005.0005-0</t>
  </si>
  <si>
    <t>04.005.0006-1</t>
  </si>
  <si>
    <t>04.005.0007-0</t>
  </si>
  <si>
    <t>04.005.0011-0</t>
  </si>
  <si>
    <t>04.005.0012-1</t>
  </si>
  <si>
    <t>04.005.0013-0</t>
  </si>
  <si>
    <t>04.005.0014-0</t>
  </si>
  <si>
    <t>04.005.0015-0</t>
  </si>
  <si>
    <t>04.005.0016-0</t>
  </si>
  <si>
    <t>04.005.0017-0</t>
  </si>
  <si>
    <t>04.005.0018-0</t>
  </si>
  <si>
    <t>04.005.0019-0</t>
  </si>
  <si>
    <t>04.005.0020-0</t>
  </si>
  <si>
    <t>04.005.0021-0</t>
  </si>
  <si>
    <t>04.005.0022-0</t>
  </si>
  <si>
    <t>04.005.0023-0</t>
  </si>
  <si>
    <t>04.005.0100-0</t>
  </si>
  <si>
    <t>04.005.0101-0</t>
  </si>
  <si>
    <t>04.005.0102-0</t>
  </si>
  <si>
    <t>04.005.0103-0</t>
  </si>
  <si>
    <t>04.005.0104-0</t>
  </si>
  <si>
    <t>04.005.0105-0</t>
  </si>
  <si>
    <t>04.005.0106-0</t>
  </si>
  <si>
    <t>04.005.0107-0</t>
  </si>
  <si>
    <t>04.005.0108-0</t>
  </si>
  <si>
    <t>04.005.0120-0</t>
  </si>
  <si>
    <t>04.005.0121-0</t>
  </si>
  <si>
    <t>04.005.0122-0</t>
  </si>
  <si>
    <t>04.005.0123-1</t>
  </si>
  <si>
    <t>04.005.0124-0</t>
  </si>
  <si>
    <t>04.005.0125-0</t>
  </si>
  <si>
    <t>04.005.0126-0</t>
  </si>
  <si>
    <t>04.005.0127-0</t>
  </si>
  <si>
    <t>04.005.0128-0</t>
  </si>
  <si>
    <t>04.005.0140-0</t>
  </si>
  <si>
    <t>04.005.0141-0</t>
  </si>
  <si>
    <t>04.005.0142-0</t>
  </si>
  <si>
    <t>04.005.0143-1</t>
  </si>
  <si>
    <t>04.005.0144-0</t>
  </si>
  <si>
    <t>04.005.0145-0</t>
  </si>
  <si>
    <t>04.005.0146-0</t>
  </si>
  <si>
    <t>04.005.0147-0</t>
  </si>
  <si>
    <t>04.005.0148-0</t>
  </si>
  <si>
    <t>04.005.0160-0</t>
  </si>
  <si>
    <t>04.005.0161-0</t>
  </si>
  <si>
    <t>04.005.0162-0</t>
  </si>
  <si>
    <t>04.005.0163-0</t>
  </si>
  <si>
    <t>04.005.0164-0</t>
  </si>
  <si>
    <t>04.005.0165-0</t>
  </si>
  <si>
    <t>04.005.0166-0</t>
  </si>
  <si>
    <t>04.005.0167-0</t>
  </si>
  <si>
    <t>04.005.0168-0</t>
  </si>
  <si>
    <t>04.005.0300-0</t>
  </si>
  <si>
    <t>04.005.0350-1</t>
  </si>
  <si>
    <t>04.006.0008-1</t>
  </si>
  <si>
    <t>04.006.0009-0</t>
  </si>
  <si>
    <t>04.006.0010-0</t>
  </si>
  <si>
    <t>04.006.0013-1</t>
  </si>
  <si>
    <t>04.006.0014-1</t>
  </si>
  <si>
    <t>04.007.0015-0</t>
  </si>
  <si>
    <t>04.007.0016-0</t>
  </si>
  <si>
    <t>04.007.0017-0</t>
  </si>
  <si>
    <t>04.007.0018-0</t>
  </si>
  <si>
    <t>04.007.0019-0</t>
  </si>
  <si>
    <t>04.008.0020-0</t>
  </si>
  <si>
    <t>04.008.0021-0</t>
  </si>
  <si>
    <t>04.009.0022-0</t>
  </si>
  <si>
    <t>04.009.0023-0</t>
  </si>
  <si>
    <t>04.010.0045-0</t>
  </si>
  <si>
    <t>04.010.0046-0</t>
  </si>
  <si>
    <t>04.010.0047-0</t>
  </si>
  <si>
    <t>04.011.0051-1</t>
  </si>
  <si>
    <t>04.011.0052-1</t>
  </si>
  <si>
    <t>04.011.0053-1</t>
  </si>
  <si>
    <t>04.011.0054-1</t>
  </si>
  <si>
    <t>04.011.0055-1</t>
  </si>
  <si>
    <t>04.011.0056-1</t>
  </si>
  <si>
    <t>04.011.0057-1</t>
  </si>
  <si>
    <t>04.011.0058-1</t>
  </si>
  <si>
    <t>04.012.0071-1</t>
  </si>
  <si>
    <t>04.012.0072-1</t>
  </si>
  <si>
    <t>04.012.0073-1</t>
  </si>
  <si>
    <t>04.012.0074-1</t>
  </si>
  <si>
    <t>04.012.0075-1</t>
  </si>
  <si>
    <t>04.012.0076-1</t>
  </si>
  <si>
    <t>04.012.0077-1</t>
  </si>
  <si>
    <t>04.012.0078-1</t>
  </si>
  <si>
    <t>04.013.0015-0</t>
  </si>
  <si>
    <t>04.014.0091-1</t>
  </si>
  <si>
    <t>04.015.0100-0</t>
  </si>
  <si>
    <t>04.015.0101-0</t>
  </si>
  <si>
    <t>04.015.0105-0</t>
  </si>
  <si>
    <t>04.015.0106-0</t>
  </si>
  <si>
    <t>04.015.0111-0</t>
  </si>
  <si>
    <t>04.018.0010-0</t>
  </si>
  <si>
    <t>04.018.0020-1</t>
  </si>
  <si>
    <t>04.020.0122-0</t>
  </si>
  <si>
    <t>04.020.0126-0</t>
  </si>
  <si>
    <t>04.020.0131-0</t>
  </si>
  <si>
    <t>04.020.0136-0</t>
  </si>
  <si>
    <t>04.021.0010-0</t>
  </si>
  <si>
    <t>04.021.0015-0</t>
  </si>
  <si>
    <t>04.021.0020-0</t>
  </si>
  <si>
    <t>04.021.0025-0</t>
  </si>
  <si>
    <t>04.025.0200-0</t>
  </si>
  <si>
    <t>04.025.0205-0</t>
  </si>
  <si>
    <t>04.025.0210-0</t>
  </si>
  <si>
    <t>04.025.0215-0</t>
  </si>
  <si>
    <t>05.001.0001-0</t>
  </si>
  <si>
    <t>05.001.0002-1</t>
  </si>
  <si>
    <t>05.001.0023-0</t>
  </si>
  <si>
    <t>05.001.0024-0</t>
  </si>
  <si>
    <t>05.001.0005-0</t>
  </si>
  <si>
    <t>05.001.0006-0</t>
  </si>
  <si>
    <t>05.001.0007-0</t>
  </si>
  <si>
    <t>05.001.0008-0</t>
  </si>
  <si>
    <t>05.001.0009-0</t>
  </si>
  <si>
    <t>05.001.0010-0</t>
  </si>
  <si>
    <t>05.001.0011-0</t>
  </si>
  <si>
    <t>05.001.0012-0</t>
  </si>
  <si>
    <t>05.001.0013-0</t>
  </si>
  <si>
    <t>05.001.0014-0</t>
  </si>
  <si>
    <t>05.001.0015-0</t>
  </si>
  <si>
    <t>05.001.0016-0</t>
  </si>
  <si>
    <t>05.001.0017-0</t>
  </si>
  <si>
    <t>05.001.0018-0</t>
  </si>
  <si>
    <t>05.001.0019-0</t>
  </si>
  <si>
    <t>05.001.0020-0</t>
  </si>
  <si>
    <t>05.001.0021-0</t>
  </si>
  <si>
    <t>05.001.0031-0</t>
  </si>
  <si>
    <t>05.001.0033-0</t>
  </si>
  <si>
    <t>05.001.0035-0</t>
  </si>
  <si>
    <t>05.001.0039-0</t>
  </si>
  <si>
    <t>05.001.0040-0</t>
  </si>
  <si>
    <t>05.001.0042-0</t>
  </si>
  <si>
    <t>05.001.0043-0</t>
  </si>
  <si>
    <t>05.001.0044-0</t>
  </si>
  <si>
    <t>05.001.0046-0</t>
  </si>
  <si>
    <t>05.001.0047-0</t>
  </si>
  <si>
    <t>05.001.0048-0</t>
  </si>
  <si>
    <t>05.001.0050-0</t>
  </si>
  <si>
    <t>05.001.0051-0</t>
  </si>
  <si>
    <t>05.001.0052-0</t>
  </si>
  <si>
    <t>05.001.0041-0</t>
  </si>
  <si>
    <t>05.001.0045-0</t>
  </si>
  <si>
    <t>05.001.0055-0</t>
  </si>
  <si>
    <t>05.001.0056-0</t>
  </si>
  <si>
    <t>05.001.0057-0</t>
  </si>
  <si>
    <t>05.001.0058-0</t>
  </si>
  <si>
    <t>05.001.0060-0</t>
  </si>
  <si>
    <t>05.001.0061-0</t>
  </si>
  <si>
    <t>05.001.0062-0</t>
  </si>
  <si>
    <t>05.001.0063-0</t>
  </si>
  <si>
    <t>05.001.0064-0</t>
  </si>
  <si>
    <t>05.001.0086-0</t>
  </si>
  <si>
    <t>05.001.0066-0</t>
  </si>
  <si>
    <t>05.001.0067-0</t>
  </si>
  <si>
    <t>05.001.0068-0</t>
  </si>
  <si>
    <t>05.001.0069-0</t>
  </si>
  <si>
    <t>05.001.0070-0</t>
  </si>
  <si>
    <t>05.001.0071-0</t>
  </si>
  <si>
    <t>05.001.0072-0</t>
  </si>
  <si>
    <t>05.001.0073-0</t>
  </si>
  <si>
    <t>05.001.0074-0</t>
  </si>
  <si>
    <t>05.001.0075-0</t>
  </si>
  <si>
    <t>05.001.0076-0</t>
  </si>
  <si>
    <t>05.001.0077-0</t>
  </si>
  <si>
    <t>05.001.0078-0</t>
  </si>
  <si>
    <t>05.001.0079-0</t>
  </si>
  <si>
    <t>05.001.0080-0</t>
  </si>
  <si>
    <t>05.001.0081-0</t>
  </si>
  <si>
    <t>05.001.0083-0</t>
  </si>
  <si>
    <t>05.001.0085-0</t>
  </si>
  <si>
    <t>05.001.0123-0</t>
  </si>
  <si>
    <t>05.001.0124-0</t>
  </si>
  <si>
    <t>KG</t>
  </si>
  <si>
    <t>05.001.0125-0</t>
  </si>
  <si>
    <t>05.001.0126-0</t>
  </si>
  <si>
    <t>05.001.0127-0</t>
  </si>
  <si>
    <t>05.001.0128-0</t>
  </si>
  <si>
    <t>05.001.0130-0</t>
  </si>
  <si>
    <t>05.001.0131-0</t>
  </si>
  <si>
    <t>05.001.0132-0</t>
  </si>
  <si>
    <t>05.001.0133-0</t>
  </si>
  <si>
    <t>05.001.0134-0</t>
  </si>
  <si>
    <t>05.001.0135-0</t>
  </si>
  <si>
    <t>05.001.0136-0</t>
  </si>
  <si>
    <t>05.001.0137-0</t>
  </si>
  <si>
    <t>05.001.0138-0</t>
  </si>
  <si>
    <t>05.001.0141-0</t>
  </si>
  <si>
    <t>05.001.0142-0</t>
  </si>
  <si>
    <t>05.001.0143-0</t>
  </si>
  <si>
    <t>05.001.0144-0</t>
  </si>
  <si>
    <t>05.001.0145-0</t>
  </si>
  <si>
    <t>05.001.0146-0</t>
  </si>
  <si>
    <t>05.001.0147-0</t>
  </si>
  <si>
    <t>05.001.0148-0</t>
  </si>
  <si>
    <t>ARRANCAMENTO DE CALHA QUEBRADA EM ENCOSTA</t>
  </si>
  <si>
    <t>05.001.0160-0</t>
  </si>
  <si>
    <t>05.001.0162-0</t>
  </si>
  <si>
    <t>05.001.0163-0</t>
  </si>
  <si>
    <t>05.001.0168-0</t>
  </si>
  <si>
    <t>05.001.0169-0</t>
  </si>
  <si>
    <t>05.001.0170-0</t>
  </si>
  <si>
    <t>05.001.0171-0</t>
  </si>
  <si>
    <t>05.001.0172-0</t>
  </si>
  <si>
    <t>05.001.0173-0</t>
  </si>
  <si>
    <t>05.001.0187-0</t>
  </si>
  <si>
    <t>05.001.0188-0</t>
  </si>
  <si>
    <t>05.001.0189-0</t>
  </si>
  <si>
    <t>05.001.0185-0</t>
  </si>
  <si>
    <t>05.001.0186-0</t>
  </si>
  <si>
    <t>05.001.0195-0</t>
  </si>
  <si>
    <t>05.001.0196-0</t>
  </si>
  <si>
    <t>05.001.0205-0</t>
  </si>
  <si>
    <t>05.001.0206-0</t>
  </si>
  <si>
    <t>05.001.0300-0</t>
  </si>
  <si>
    <t>05.001.0301-0</t>
  </si>
  <si>
    <t>05.001.0305-0</t>
  </si>
  <si>
    <t>05.001.0310-0</t>
  </si>
  <si>
    <t>05.001.0315-0</t>
  </si>
  <si>
    <t>05.001.0350-0</t>
  </si>
  <si>
    <t>05.001.0360-0</t>
  </si>
  <si>
    <t>05.001.0365-0</t>
  </si>
  <si>
    <t>05.001.0370-0</t>
  </si>
  <si>
    <t>05.001.0375-0</t>
  </si>
  <si>
    <t>05.001.0380-0</t>
  </si>
  <si>
    <t>05.001.0385-0</t>
  </si>
  <si>
    <t>05.001.0386-0</t>
  </si>
  <si>
    <t>05.001.0388-0</t>
  </si>
  <si>
    <t>05.001.0389-0</t>
  </si>
  <si>
    <t>05.001.0391-0</t>
  </si>
  <si>
    <t>05.001.0392-0</t>
  </si>
  <si>
    <t>05.001.0393-0</t>
  </si>
  <si>
    <t>05.001.0400-0</t>
  </si>
  <si>
    <t>05.001.0402-0</t>
  </si>
  <si>
    <t>05.001.0405-0</t>
  </si>
  <si>
    <t>05.001.0450-0</t>
  </si>
  <si>
    <t>05.001.0455-0</t>
  </si>
  <si>
    <t>05.001.0460-0</t>
  </si>
  <si>
    <t>05.001.0465-0</t>
  </si>
  <si>
    <t>05.001.0600-0</t>
  </si>
  <si>
    <t>05.001.0601-0</t>
  </si>
  <si>
    <t>05.001.0602-0</t>
  </si>
  <si>
    <t>05.001.0603-0</t>
  </si>
  <si>
    <t>05.001.0605-0</t>
  </si>
  <si>
    <t>05.001.0606-0</t>
  </si>
  <si>
    <t>05.001.0607-0</t>
  </si>
  <si>
    <t>05.001.0615-0</t>
  </si>
  <si>
    <t>05.001.0616-0</t>
  </si>
  <si>
    <t>05.001.0618-0</t>
  </si>
  <si>
    <t>05.001.0620-0</t>
  </si>
  <si>
    <t>05.001.0621-0</t>
  </si>
  <si>
    <t>05.001.0622-0</t>
  </si>
  <si>
    <t>05.001.0623-0</t>
  </si>
  <si>
    <t>05.001.0700-0</t>
  </si>
  <si>
    <t>05.001.0750-0</t>
  </si>
  <si>
    <t>05.001.0755-0</t>
  </si>
  <si>
    <t>05.001.0758-0</t>
  </si>
  <si>
    <t>05.001.0800-0</t>
  </si>
  <si>
    <t>POLIMENTO MANUAL DE PEITORIL DE MARMORITE</t>
  </si>
  <si>
    <t>05.001.0805-0</t>
  </si>
  <si>
    <t>05.001.0810-0</t>
  </si>
  <si>
    <t>05.001.0815-0</t>
  </si>
  <si>
    <t>05.001.0820-0</t>
  </si>
  <si>
    <t>05.001.0825-0</t>
  </si>
  <si>
    <t>05.001.0840-0</t>
  </si>
  <si>
    <t>05.001.0845-0</t>
  </si>
  <si>
    <t>05.001.0850-0</t>
  </si>
  <si>
    <t>05.001.0900-0</t>
  </si>
  <si>
    <t>05.002.0001-0</t>
  </si>
  <si>
    <t>05.002.0002-0</t>
  </si>
  <si>
    <t>05.002.0003-1</t>
  </si>
  <si>
    <t>05.002.0004-0</t>
  </si>
  <si>
    <t>05.002.0005-1</t>
  </si>
  <si>
    <t>05.002.0006-1</t>
  </si>
  <si>
    <t>05.002.0007-0</t>
  </si>
  <si>
    <t>05.002.0008-0</t>
  </si>
  <si>
    <t>05.002.0009-1</t>
  </si>
  <si>
    <t>05.002.0010-1</t>
  </si>
  <si>
    <t>05.002.0011-0</t>
  </si>
  <si>
    <t>05.002.0012-0</t>
  </si>
  <si>
    <t>05.002.0013-0</t>
  </si>
  <si>
    <t>05.002.0014-0</t>
  </si>
  <si>
    <t>05.002.0015-0</t>
  </si>
  <si>
    <t>05.002.0016-0</t>
  </si>
  <si>
    <t>05.002.0030-0</t>
  </si>
  <si>
    <t>05.002.0031-0</t>
  </si>
  <si>
    <t>05.002.0050-0</t>
  </si>
  <si>
    <t>05.002.0055-0</t>
  </si>
  <si>
    <t>05.002.0060-0</t>
  </si>
  <si>
    <t>05.002.0100-0</t>
  </si>
  <si>
    <t>05.002.0101-0</t>
  </si>
  <si>
    <t>05.002.0102-0</t>
  </si>
  <si>
    <t>05.002.0105-0</t>
  </si>
  <si>
    <t>05.002.0106-0</t>
  </si>
  <si>
    <t>05.003.0010-1</t>
  </si>
  <si>
    <t>05.003.0011-0</t>
  </si>
  <si>
    <t>05.003.0015-1</t>
  </si>
  <si>
    <t>05.003.0016-1</t>
  </si>
  <si>
    <t>05.003.0017-1</t>
  </si>
  <si>
    <t>05.003.0020-0</t>
  </si>
  <si>
    <t>05.003.0021-0</t>
  </si>
  <si>
    <t>05.003.0022-0</t>
  </si>
  <si>
    <t>05.003.0090-0</t>
  </si>
  <si>
    <t>05.003.0091-0</t>
  </si>
  <si>
    <t>05.003.0092-0</t>
  </si>
  <si>
    <t>05.004.0010-0</t>
  </si>
  <si>
    <t>05.004.0025-0</t>
  </si>
  <si>
    <t>05.004.0026-0</t>
  </si>
  <si>
    <t>05.004.0027-0</t>
  </si>
  <si>
    <t>05.004.0028-0</t>
  </si>
  <si>
    <t>05.004.0030-0</t>
  </si>
  <si>
    <t>05.005.0001-1</t>
  </si>
  <si>
    <t>05.005.0002-0</t>
  </si>
  <si>
    <t>05.005.0003-1</t>
  </si>
  <si>
    <t>05.005.0004-0</t>
  </si>
  <si>
    <t>05.005.0005-1</t>
  </si>
  <si>
    <t>05.005.0006-1</t>
  </si>
  <si>
    <t>05.005.0007-0</t>
  </si>
  <si>
    <t>05.005.0012-1</t>
  </si>
  <si>
    <t>05.005.0013-0</t>
  </si>
  <si>
    <t>05.005.0014-0</t>
  </si>
  <si>
    <t>05.005.0015-0</t>
  </si>
  <si>
    <t>05.005.0018-0</t>
  </si>
  <si>
    <t>05.005.0019-0</t>
  </si>
  <si>
    <t>05.005.0020-0</t>
  </si>
  <si>
    <t>05.005.0025-0</t>
  </si>
  <si>
    <t>05.005.0030-0</t>
  </si>
  <si>
    <t>05.005.0035-0</t>
  </si>
  <si>
    <t>05.005.0040-0</t>
  </si>
  <si>
    <t>05.005.0050-0</t>
  </si>
  <si>
    <t>05.005.0053-0</t>
  </si>
  <si>
    <t>05.005.0055-0</t>
  </si>
  <si>
    <t>05.006.0001-1</t>
  </si>
  <si>
    <t>05.006.0002-1</t>
  </si>
  <si>
    <t>05.006.0004-0</t>
  </si>
  <si>
    <t>05.006.0010-0</t>
  </si>
  <si>
    <t>05.007.0001-1</t>
  </si>
  <si>
    <t>05.007.0002-1</t>
  </si>
  <si>
    <t>05.008.0001-0</t>
  </si>
  <si>
    <t>05.008.0002-0</t>
  </si>
  <si>
    <t>05.008.0003-0</t>
  </si>
  <si>
    <t>05.008.0005-0</t>
  </si>
  <si>
    <t>05.008.0006-0</t>
  </si>
  <si>
    <t>05.008.0008-1</t>
  </si>
  <si>
    <t>05.008.0010-0</t>
  </si>
  <si>
    <t>05.008.0012-0</t>
  </si>
  <si>
    <t>05.008.0013-0</t>
  </si>
  <si>
    <t>05.010.0001-0</t>
  </si>
  <si>
    <t>05.010.0005-0</t>
  </si>
  <si>
    <t>ESGOTAMENTO DE VALA MEDIDO PELA POTENCIA INSTALADA E PELO TEMPO DE FUNCIONAMENTO</t>
  </si>
  <si>
    <t>05.010.0006-0</t>
  </si>
  <si>
    <t>05.010.0020-0</t>
  </si>
  <si>
    <t>05.010.0021-0</t>
  </si>
  <si>
    <t>05.011.0001-0</t>
  </si>
  <si>
    <t>05.011.0002-0</t>
  </si>
  <si>
    <t>05.011.0006-0</t>
  </si>
  <si>
    <t>05.013.0001-0</t>
  </si>
  <si>
    <t>05.013.0002-0</t>
  </si>
  <si>
    <t>05.013.0003-0</t>
  </si>
  <si>
    <t>05.014.0001-0</t>
  </si>
  <si>
    <t>05.014.0005-0</t>
  </si>
  <si>
    <t>05.014.0009-0</t>
  </si>
  <si>
    <t>05.014.0015-0</t>
  </si>
  <si>
    <t>05.014.0020-0</t>
  </si>
  <si>
    <t>05.015.0030-0</t>
  </si>
  <si>
    <t>05.015.0031-0</t>
  </si>
  <si>
    <t>05.015.0032-0</t>
  </si>
  <si>
    <t>05.015.0033-0</t>
  </si>
  <si>
    <t>05.015.0034-0</t>
  </si>
  <si>
    <t>05.015.0040-0</t>
  </si>
  <si>
    <t>05.015.0041-0</t>
  </si>
  <si>
    <t>05.015.0045-0</t>
  </si>
  <si>
    <t>05.015.0046-0</t>
  </si>
  <si>
    <t>05.015.0050-0</t>
  </si>
  <si>
    <t>05.015.0055-0</t>
  </si>
  <si>
    <t>05.015.0060-0</t>
  </si>
  <si>
    <t>05.015.0065-0</t>
  </si>
  <si>
    <t>05.015.0070-0</t>
  </si>
  <si>
    <t>05.015.0075-0</t>
  </si>
  <si>
    <t>05.020.0005-0</t>
  </si>
  <si>
    <t>05.020.0007-0</t>
  </si>
  <si>
    <t>05.020.0010-0</t>
  </si>
  <si>
    <t>05.020.0012-0</t>
  </si>
  <si>
    <t>05.020.0013-0</t>
  </si>
  <si>
    <t>05.020.0014-0</t>
  </si>
  <si>
    <t>05.020.0015-1</t>
  </si>
  <si>
    <t>05.020.0020-0</t>
  </si>
  <si>
    <t>05.020.0025-0</t>
  </si>
  <si>
    <t>05.020.0030-0</t>
  </si>
  <si>
    <t>05.021.0050-0</t>
  </si>
  <si>
    <t>05.021.0055-0</t>
  </si>
  <si>
    <t>05.021.0060-0</t>
  </si>
  <si>
    <t>05.021.0065-0</t>
  </si>
  <si>
    <t>05.021.0070-0</t>
  </si>
  <si>
    <t>05.021.0075-0</t>
  </si>
  <si>
    <t>05.021.0090-0</t>
  </si>
  <si>
    <t>05.021.0095-0</t>
  </si>
  <si>
    <t>05.021.0100-0</t>
  </si>
  <si>
    <t>05.022.0015-0</t>
  </si>
  <si>
    <t>05.022.0016-0</t>
  </si>
  <si>
    <t>05.022.0018-0</t>
  </si>
  <si>
    <t>05.022.0020-0</t>
  </si>
  <si>
    <t>05.022.0030-0</t>
  </si>
  <si>
    <t>05.022.0031-0</t>
  </si>
  <si>
    <t>05.022.0033-0</t>
  </si>
  <si>
    <t>05.022.0035-0</t>
  </si>
  <si>
    <t>05.025.0025-1</t>
  </si>
  <si>
    <t>05.025.0026-0</t>
  </si>
  <si>
    <t>05.025.0027-1</t>
  </si>
  <si>
    <t>05.025.0028-0</t>
  </si>
  <si>
    <t>05.025.0029-1</t>
  </si>
  <si>
    <t>05.025.0030-0</t>
  </si>
  <si>
    <t>05.025.0031-1</t>
  </si>
  <si>
    <t>05.025.0032-0</t>
  </si>
  <si>
    <t>05.025.0033-1</t>
  </si>
  <si>
    <t>05.025.0034-0</t>
  </si>
  <si>
    <t>05.025.0035-1</t>
  </si>
  <si>
    <t>05.025.0036-0</t>
  </si>
  <si>
    <t>05.025.0041-1</t>
  </si>
  <si>
    <t>05.025.0042-0</t>
  </si>
  <si>
    <t>05.025.0043-1</t>
  </si>
  <si>
    <t>05.025.0044-0</t>
  </si>
  <si>
    <t>05.025.0045-1</t>
  </si>
  <si>
    <t>05.025.0046-0</t>
  </si>
  <si>
    <t>05.025.0047-1</t>
  </si>
  <si>
    <t>05.025.0048-0</t>
  </si>
  <si>
    <t>05.025.0049-0</t>
  </si>
  <si>
    <t>05.025.0050-0</t>
  </si>
  <si>
    <t>05.025.0051-0</t>
  </si>
  <si>
    <t>05.025.0052-0</t>
  </si>
  <si>
    <t>05.025.0053-0</t>
  </si>
  <si>
    <t>05.026.0001-0</t>
  </si>
  <si>
    <t>05.026.0002-0</t>
  </si>
  <si>
    <t>05.026.0003-0</t>
  </si>
  <si>
    <t>05.026.0004-0</t>
  </si>
  <si>
    <t>05.028.0001-0</t>
  </si>
  <si>
    <t>05.028.0002-0</t>
  </si>
  <si>
    <t>05.028.0003-0</t>
  </si>
  <si>
    <t>05.028.0004-0</t>
  </si>
  <si>
    <t>05.028.0005-0</t>
  </si>
  <si>
    <t>05.028.0006-0</t>
  </si>
  <si>
    <t>05.028.0007-0</t>
  </si>
  <si>
    <t>05.028.0008-0</t>
  </si>
  <si>
    <t>05.030.0001-0</t>
  </si>
  <si>
    <t>05.032.0001-0</t>
  </si>
  <si>
    <t>05.033.0001-0</t>
  </si>
  <si>
    <t>05.033.0002-0</t>
  </si>
  <si>
    <t>05.033.0003-0</t>
  </si>
  <si>
    <t>05.035.0001-0</t>
  </si>
  <si>
    <t>05.035.0002-0</t>
  </si>
  <si>
    <t>05.035.0003-0</t>
  </si>
  <si>
    <t>05.035.0004-0</t>
  </si>
  <si>
    <t>05.035.0005-0</t>
  </si>
  <si>
    <t>05.035.0006-0</t>
  </si>
  <si>
    <t>05.035.0010-0</t>
  </si>
  <si>
    <t>05.035.0015-0</t>
  </si>
  <si>
    <t>05.035.0016-0</t>
  </si>
  <si>
    <t>05.038.0001-0</t>
  </si>
  <si>
    <t>05.040.0870-0</t>
  </si>
  <si>
    <t>05.041.0875-0</t>
  </si>
  <si>
    <t>05.042.0880-0</t>
  </si>
  <si>
    <t>05.050.0001-0</t>
  </si>
  <si>
    <t>05.050.0008-0</t>
  </si>
  <si>
    <t>05.054.0001-0</t>
  </si>
  <si>
    <t>05.054.0015-0</t>
  </si>
  <si>
    <t>05.055.0010-0</t>
  </si>
  <si>
    <t>05.055.0020-0</t>
  </si>
  <si>
    <t>05.056.0001-0</t>
  </si>
  <si>
    <t>05.056.0002-0</t>
  </si>
  <si>
    <t>05.058.0010-0</t>
  </si>
  <si>
    <t>05.075.0005-0</t>
  </si>
  <si>
    <t>05.075.0006-0</t>
  </si>
  <si>
    <t>05.075.0007-1</t>
  </si>
  <si>
    <t>05.075.0008-0</t>
  </si>
  <si>
    <t>05.077.0001-0</t>
  </si>
  <si>
    <t>05.080.0020-0</t>
  </si>
  <si>
    <t>05.080.0025-0</t>
  </si>
  <si>
    <t>05.080.0030-0</t>
  </si>
  <si>
    <t>05.080.0040-0</t>
  </si>
  <si>
    <t>05.080.0045-0</t>
  </si>
  <si>
    <t>05.080.0050-0</t>
  </si>
  <si>
    <t>05.080.0060-0</t>
  </si>
  <si>
    <t>05.080.0065-0</t>
  </si>
  <si>
    <t>05.080.0070-0</t>
  </si>
  <si>
    <t>05.081.0010-0</t>
  </si>
  <si>
    <t>05.081.0012-0</t>
  </si>
  <si>
    <t>05.081.0015-0</t>
  </si>
  <si>
    <t>05.081.0017-0</t>
  </si>
  <si>
    <t>05.081.0020-0</t>
  </si>
  <si>
    <t>05.081.0022-0</t>
  </si>
  <si>
    <t>05.081.0025-0</t>
  </si>
  <si>
    <t>05.081.0027-0</t>
  </si>
  <si>
    <t>05.081.0029-0</t>
  </si>
  <si>
    <t>05.085.0010-1</t>
  </si>
  <si>
    <t>05.085.0011-0</t>
  </si>
  <si>
    <t>05.085.0012-0</t>
  </si>
  <si>
    <t>05.085.0013-1</t>
  </si>
  <si>
    <t>05.085.0014-0</t>
  </si>
  <si>
    <t>05.085.0015-0</t>
  </si>
  <si>
    <t>05.085.0016-1</t>
  </si>
  <si>
    <t>05.085.0017-0</t>
  </si>
  <si>
    <t>05.085.0018-0</t>
  </si>
  <si>
    <t>05.085.0019-0</t>
  </si>
  <si>
    <t>05.085.0020-0</t>
  </si>
  <si>
    <t>05.085.0021-0</t>
  </si>
  <si>
    <t>05.090.0001-0</t>
  </si>
  <si>
    <t>05.090.0002-0</t>
  </si>
  <si>
    <t>05.095.0001-0</t>
  </si>
  <si>
    <t>05.095.0002-1</t>
  </si>
  <si>
    <t>05.098.0002-0</t>
  </si>
  <si>
    <t>05.099.0001-1</t>
  </si>
  <si>
    <t>05.099.0002-1</t>
  </si>
  <si>
    <t>05.099.0003-0</t>
  </si>
  <si>
    <t>05.099.0004-1</t>
  </si>
  <si>
    <t>05.100.0900-0</t>
  </si>
  <si>
    <t>05.105.0097-0</t>
  </si>
  <si>
    <t>05.105.0002-0</t>
  </si>
  <si>
    <t>05.105.0003-0</t>
  </si>
  <si>
    <t>05.105.0004-0</t>
  </si>
  <si>
    <t>05.105.0005-0</t>
  </si>
  <si>
    <t>05.105.0006-0</t>
  </si>
  <si>
    <t>05.105.0007-0</t>
  </si>
  <si>
    <t>05.105.0008-0</t>
  </si>
  <si>
    <t>05.105.0009-0</t>
  </si>
  <si>
    <t>05.105.0010-0</t>
  </si>
  <si>
    <t>05.105.0011-0</t>
  </si>
  <si>
    <t>05.105.0012-0</t>
  </si>
  <si>
    <t>05.105.0013-0</t>
  </si>
  <si>
    <t>05.105.0014-0</t>
  </si>
  <si>
    <t>05.105.0015-0</t>
  </si>
  <si>
    <t>05.105.0016-0</t>
  </si>
  <si>
    <t>05.105.0017-0</t>
  </si>
  <si>
    <t>05.105.0018-0</t>
  </si>
  <si>
    <t>05.105.0019-0</t>
  </si>
  <si>
    <t>05.105.0020-0</t>
  </si>
  <si>
    <t>05.105.0021-0</t>
  </si>
  <si>
    <t>05.105.0022-0</t>
  </si>
  <si>
    <t>05.105.0023-0</t>
  </si>
  <si>
    <t>05.105.0024-0</t>
  </si>
  <si>
    <t>05.105.0025-0</t>
  </si>
  <si>
    <t>05.105.0026-0</t>
  </si>
  <si>
    <t>05.105.0027-0</t>
  </si>
  <si>
    <t>05.105.0028-0</t>
  </si>
  <si>
    <t>05.105.0029-0</t>
  </si>
  <si>
    <t>05.105.0030-0</t>
  </si>
  <si>
    <t>05.105.0032-0</t>
  </si>
  <si>
    <t>05.105.0033-0</t>
  </si>
  <si>
    <t>05.105.0034-0</t>
  </si>
  <si>
    <t>05.105.0035-0</t>
  </si>
  <si>
    <t>05.105.0036-0</t>
  </si>
  <si>
    <t>05.105.0037-0</t>
  </si>
  <si>
    <t>05.105.0038-0</t>
  </si>
  <si>
    <t>05.105.0039-0</t>
  </si>
  <si>
    <t>05.105.0040-0</t>
  </si>
  <si>
    <t>05.105.0041-0</t>
  </si>
  <si>
    <t>05.105.0042-0</t>
  </si>
  <si>
    <t>05.105.0043-0</t>
  </si>
  <si>
    <t>05.105.0044-0</t>
  </si>
  <si>
    <t>05.105.0046-0</t>
  </si>
  <si>
    <t>05.105.0047-0</t>
  </si>
  <si>
    <t>05.105.0048-0</t>
  </si>
  <si>
    <t>05.105.0050-0</t>
  </si>
  <si>
    <t>05.105.0051-0</t>
  </si>
  <si>
    <t>05.105.0052-0</t>
  </si>
  <si>
    <t>05.105.0053-0</t>
  </si>
  <si>
    <t>05.105.0054-0</t>
  </si>
  <si>
    <t>05.105.0098-0</t>
  </si>
  <si>
    <t>06.001.0020-0</t>
  </si>
  <si>
    <t>06.001.0022-0</t>
  </si>
  <si>
    <t>06.001.0023-0</t>
  </si>
  <si>
    <t>06.001.0024-0</t>
  </si>
  <si>
    <t>06.001.0025-0</t>
  </si>
  <si>
    <t>06.001.0031-0</t>
  </si>
  <si>
    <t>06.001.0032-0</t>
  </si>
  <si>
    <t>06.001.0033-0</t>
  </si>
  <si>
    <t>06.001.0034-0</t>
  </si>
  <si>
    <t>06.001.0035-0</t>
  </si>
  <si>
    <t>06.001.0036-0</t>
  </si>
  <si>
    <t>06.001.0037-0</t>
  </si>
  <si>
    <t>06.001.0038-0</t>
  </si>
  <si>
    <t>06.001.0039-0</t>
  </si>
  <si>
    <t>06.001.0040-0</t>
  </si>
  <si>
    <t>06.001.0060-0</t>
  </si>
  <si>
    <t>06.001.0061-0</t>
  </si>
  <si>
    <t>06.001.0062-0</t>
  </si>
  <si>
    <t>06.001.0063-0</t>
  </si>
  <si>
    <t>06.001.0064-0</t>
  </si>
  <si>
    <t>06.001.0065-0</t>
  </si>
  <si>
    <t>06.001.0066-0</t>
  </si>
  <si>
    <t>06.001.0067-0</t>
  </si>
  <si>
    <t>06.001.0068-0</t>
  </si>
  <si>
    <t>06.001.0069-0</t>
  </si>
  <si>
    <t>06.001.0080-0</t>
  </si>
  <si>
    <t>06.001.0081-0</t>
  </si>
  <si>
    <t>06.001.0082-0</t>
  </si>
  <si>
    <t>06.001.0083-0</t>
  </si>
  <si>
    <t>06.001.0084-0</t>
  </si>
  <si>
    <t>06.001.0085-0</t>
  </si>
  <si>
    <t>06.001.0101-0</t>
  </si>
  <si>
    <t>06.001.0102-0</t>
  </si>
  <si>
    <t>06.001.0103-0</t>
  </si>
  <si>
    <t>06.001.0105-0</t>
  </si>
  <si>
    <t>06.001.0106-0</t>
  </si>
  <si>
    <t>06.001.0110-0</t>
  </si>
  <si>
    <t>06.001.0115-0</t>
  </si>
  <si>
    <t>06.001.0120-0</t>
  </si>
  <si>
    <t>06.001.0125-0</t>
  </si>
  <si>
    <t>06.001.0130-0</t>
  </si>
  <si>
    <t>06.001.0151-0</t>
  </si>
  <si>
    <t>06.001.0152-0</t>
  </si>
  <si>
    <t>06.001.0153-0</t>
  </si>
  <si>
    <t>06.001.0155-0</t>
  </si>
  <si>
    <t>06.001.0161-0</t>
  </si>
  <si>
    <t>06.001.0162-0</t>
  </si>
  <si>
    <t>06.001.0163-0</t>
  </si>
  <si>
    <t>06.001.0165-0</t>
  </si>
  <si>
    <t>06.001.0170-0</t>
  </si>
  <si>
    <t>06.001.0171-0</t>
  </si>
  <si>
    <t>06.001.0172-0</t>
  </si>
  <si>
    <t>06.001.0173-0</t>
  </si>
  <si>
    <t>06.001.0174-0</t>
  </si>
  <si>
    <t>06.001.0180-0</t>
  </si>
  <si>
    <t>06.001.0183-0</t>
  </si>
  <si>
    <t>06.001.0184-0</t>
  </si>
  <si>
    <t>06.001.0185-0</t>
  </si>
  <si>
    <t>06.001.0187-0</t>
  </si>
  <si>
    <t>06.001.0188-0</t>
  </si>
  <si>
    <t>06.001.0189-0</t>
  </si>
  <si>
    <t>06.001.0190-0</t>
  </si>
  <si>
    <t>06.001.0192-0</t>
  </si>
  <si>
    <t>06.001.0193-0</t>
  </si>
  <si>
    <t>06.001.0195-0</t>
  </si>
  <si>
    <t>06.001.0198-0</t>
  </si>
  <si>
    <t>06.001.0200-0</t>
  </si>
  <si>
    <t>06.001.0205-0</t>
  </si>
  <si>
    <t>06.001.0210-0</t>
  </si>
  <si>
    <t>06.001.0220-0</t>
  </si>
  <si>
    <t>06.001.0221-0</t>
  </si>
  <si>
    <t>06.001.0222-0</t>
  </si>
  <si>
    <t>06.001.0224-0</t>
  </si>
  <si>
    <t>06.001.0225-0</t>
  </si>
  <si>
    <t>06.001.0226-0</t>
  </si>
  <si>
    <t>06.001.0227-0</t>
  </si>
  <si>
    <t>06.001.0228-0</t>
  </si>
  <si>
    <t>06.001.0229-0</t>
  </si>
  <si>
    <t>06.001.0231-0</t>
  </si>
  <si>
    <t>06.001.0242-0</t>
  </si>
  <si>
    <t>06.001.0243-0</t>
  </si>
  <si>
    <t>06.001.0244-0</t>
  </si>
  <si>
    <t>06.001.0245-0</t>
  </si>
  <si>
    <t>06.001.0246-0</t>
  </si>
  <si>
    <t>06.001.0250-0</t>
  </si>
  <si>
    <t>06.001.0251-0</t>
  </si>
  <si>
    <t>06.001.0252-0</t>
  </si>
  <si>
    <t>06.001.0254-0</t>
  </si>
  <si>
    <t>06.001.0255-0</t>
  </si>
  <si>
    <t>06.001.0256-0</t>
  </si>
  <si>
    <t>06.001.0257-0</t>
  </si>
  <si>
    <t>06.001.0260-0</t>
  </si>
  <si>
    <t>06.001.0261-0</t>
  </si>
  <si>
    <t>06.001.0262-0</t>
  </si>
  <si>
    <t>06.001.0263-0</t>
  </si>
  <si>
    <t>06.001.0264-0</t>
  </si>
  <si>
    <t>06.001.0265-0</t>
  </si>
  <si>
    <t>06.001.0266-0</t>
  </si>
  <si>
    <t>06.001.0270-0</t>
  </si>
  <si>
    <t>06.001.0271-0</t>
  </si>
  <si>
    <t>06.001.0272-0</t>
  </si>
  <si>
    <t>06.001.0273-0</t>
  </si>
  <si>
    <t>06.001.0274-0</t>
  </si>
  <si>
    <t>06.001.0275-0</t>
  </si>
  <si>
    <t>06.001.0276-0</t>
  </si>
  <si>
    <t>06.001.0300-0</t>
  </si>
  <si>
    <t>06.001.0301-0</t>
  </si>
  <si>
    <t>06.001.0305-0</t>
  </si>
  <si>
    <t>06.001.0319-0</t>
  </si>
  <si>
    <t>06.001.0320-0</t>
  </si>
  <si>
    <t>06.001.0325-0</t>
  </si>
  <si>
    <t>06.001.0327-0</t>
  </si>
  <si>
    <t>06.001.0328-0</t>
  </si>
  <si>
    <t>06.001.0329-0</t>
  </si>
  <si>
    <t>06.001.0330-0</t>
  </si>
  <si>
    <t>06.001.0331-0</t>
  </si>
  <si>
    <t>06.001.0332-0</t>
  </si>
  <si>
    <t>06.001.0335-0</t>
  </si>
  <si>
    <t>06.001.0500-0</t>
  </si>
  <si>
    <t>06.001.0501-0</t>
  </si>
  <si>
    <t>06.001.0502-0</t>
  </si>
  <si>
    <t>06.001.0503-0</t>
  </si>
  <si>
    <t>06.001.0504-0</t>
  </si>
  <si>
    <t>06.001.0505-0</t>
  </si>
  <si>
    <t>06.001.0506-0</t>
  </si>
  <si>
    <t>06.001.0507-0</t>
  </si>
  <si>
    <t>06.001.0508-0</t>
  </si>
  <si>
    <t>06.001.0510-0</t>
  </si>
  <si>
    <t>06.001.0511-0</t>
  </si>
  <si>
    <t>06.001.0512-0</t>
  </si>
  <si>
    <t>06.001.0513-0</t>
  </si>
  <si>
    <t>06.001.0514-0</t>
  </si>
  <si>
    <t>06.001.0515-0</t>
  </si>
  <si>
    <t>06.001.0516-0</t>
  </si>
  <si>
    <t>06.001.0630-0</t>
  </si>
  <si>
    <t>06.001.0631-0</t>
  </si>
  <si>
    <t>06.001.0632-0</t>
  </si>
  <si>
    <t>06.001.0633-0</t>
  </si>
  <si>
    <t>06.001.0634-0</t>
  </si>
  <si>
    <t>06.001.0650-0</t>
  </si>
  <si>
    <t>06.001.0651-0</t>
  </si>
  <si>
    <t>06.001.0652-0</t>
  </si>
  <si>
    <t>06.001.0653-0</t>
  </si>
  <si>
    <t>06.001.0654-0</t>
  </si>
  <si>
    <t>06.001.0655-0</t>
  </si>
  <si>
    <t>06.001.0656-0</t>
  </si>
  <si>
    <t>06.001.0657-0</t>
  </si>
  <si>
    <t>06.001.0658-0</t>
  </si>
  <si>
    <t>06.001.0659-0</t>
  </si>
  <si>
    <t>06.001.0660-0</t>
  </si>
  <si>
    <t>06.001.0661-0</t>
  </si>
  <si>
    <t>06.001.0670-0</t>
  </si>
  <si>
    <t>06.001.0671-0</t>
  </si>
  <si>
    <t>06.001.0672-0</t>
  </si>
  <si>
    <t>06.001.0673-0</t>
  </si>
  <si>
    <t>06.001.0674-0</t>
  </si>
  <si>
    <t>06.001.0675-0</t>
  </si>
  <si>
    <t>06.001.0676-0</t>
  </si>
  <si>
    <t>06.001.0677-0</t>
  </si>
  <si>
    <t>06.001.0678-0</t>
  </si>
  <si>
    <t>06.001.0679-0</t>
  </si>
  <si>
    <t>06.001.0680-0</t>
  </si>
  <si>
    <t>06.001.0681-0</t>
  </si>
  <si>
    <t>06.001.0682-0</t>
  </si>
  <si>
    <t>06.001.0683-0</t>
  </si>
  <si>
    <t>06.001.0684-0</t>
  </si>
  <si>
    <t>06.001.0685-0</t>
  </si>
  <si>
    <t>06.001.0686-0</t>
  </si>
  <si>
    <t>06.002.0010-0</t>
  </si>
  <si>
    <t>06.002.0011-0</t>
  </si>
  <si>
    <t>06.002.0012-0</t>
  </si>
  <si>
    <t>06.002.0013-0</t>
  </si>
  <si>
    <t>06.002.0014-0</t>
  </si>
  <si>
    <t>06.002.0015-0</t>
  </si>
  <si>
    <t>06.002.0016-0</t>
  </si>
  <si>
    <t>06.002.0017-0</t>
  </si>
  <si>
    <t>06.002.0018-0</t>
  </si>
  <si>
    <t>06.003.0010-0</t>
  </si>
  <si>
    <t>06.003.0011-0</t>
  </si>
  <si>
    <t>06.003.0012-0</t>
  </si>
  <si>
    <t>06.003.0013-0</t>
  </si>
  <si>
    <t>06.003.0015-0</t>
  </si>
  <si>
    <t>06.003.0017-0</t>
  </si>
  <si>
    <t>06.003.0050-0</t>
  </si>
  <si>
    <t>06.003.0053-0</t>
  </si>
  <si>
    <t>06.003.0055-0</t>
  </si>
  <si>
    <t>06.003.0057-0</t>
  </si>
  <si>
    <t>06.003.0058-0</t>
  </si>
  <si>
    <t>06.004.0062-0</t>
  </si>
  <si>
    <t>06.004.0064-0</t>
  </si>
  <si>
    <t>06.004.0066-0</t>
  </si>
  <si>
    <t>06.004.0068-0</t>
  </si>
  <si>
    <t>06.004.0070-0</t>
  </si>
  <si>
    <t>06.004.0072-0</t>
  </si>
  <si>
    <t>06.004.0074-0</t>
  </si>
  <si>
    <t>06.004.0076-0</t>
  </si>
  <si>
    <t>06.004.0078-0</t>
  </si>
  <si>
    <t>06.004.0080-0</t>
  </si>
  <si>
    <t>06.004.0092-0</t>
  </si>
  <si>
    <t>06.004.0094-0</t>
  </si>
  <si>
    <t>06.004.0096-0</t>
  </si>
  <si>
    <t>06.004.0098-0</t>
  </si>
  <si>
    <t>06.004.0100-0</t>
  </si>
  <si>
    <t>06.004.0102-0</t>
  </si>
  <si>
    <t>06.004.0104-0</t>
  </si>
  <si>
    <t>06.004.0106-0</t>
  </si>
  <si>
    <t>06.004.0108-0</t>
  </si>
  <si>
    <t>06.004.0110-0</t>
  </si>
  <si>
    <t>06.004.0122-0</t>
  </si>
  <si>
    <t>06.004.0124-0</t>
  </si>
  <si>
    <t>06.004.0126-0</t>
  </si>
  <si>
    <t>06.004.0128-0</t>
  </si>
  <si>
    <t>06.004.0130-0</t>
  </si>
  <si>
    <t>06.004.0132-0</t>
  </si>
  <si>
    <t>06.004.0134-0</t>
  </si>
  <si>
    <t>06.004.0136-0</t>
  </si>
  <si>
    <t>06.004.0138-0</t>
  </si>
  <si>
    <t>06.004.0140-0</t>
  </si>
  <si>
    <t>06.005.0030-0</t>
  </si>
  <si>
    <t>06.005.0035-0</t>
  </si>
  <si>
    <t>06.005.0040-0</t>
  </si>
  <si>
    <t>06.005.0045-0</t>
  </si>
  <si>
    <t>06.005.0050-0</t>
  </si>
  <si>
    <t>06.006.0010-0</t>
  </si>
  <si>
    <t>06.006.0011-0</t>
  </si>
  <si>
    <t>06.006.0015-0</t>
  </si>
  <si>
    <t>06.006.0016-0</t>
  </si>
  <si>
    <t>06.006.0020-0</t>
  </si>
  <si>
    <t>06.006.0030-0</t>
  </si>
  <si>
    <t>06.006.0031-0</t>
  </si>
  <si>
    <t>06.006.0035-0</t>
  </si>
  <si>
    <t>06.006.0036-0</t>
  </si>
  <si>
    <t>06.006.0040-0</t>
  </si>
  <si>
    <t>06.006.0041-0</t>
  </si>
  <si>
    <t>06.006.0050-0</t>
  </si>
  <si>
    <t>06.006.0051-0</t>
  </si>
  <si>
    <t>06.006.0060-0</t>
  </si>
  <si>
    <t>06.006.0061-0</t>
  </si>
  <si>
    <t>06.006.0090-0</t>
  </si>
  <si>
    <t>06.007.0010-0</t>
  </si>
  <si>
    <t>06.007.0011-0</t>
  </si>
  <si>
    <t>06.007.0012-0</t>
  </si>
  <si>
    <t>06.007.0013-0</t>
  </si>
  <si>
    <t>06.007.0015-0</t>
  </si>
  <si>
    <t>06.007.0016-0</t>
  </si>
  <si>
    <t>06.007.0017-0</t>
  </si>
  <si>
    <t>06.007.0060-0</t>
  </si>
  <si>
    <t>06.007.0061-0</t>
  </si>
  <si>
    <t>06.007.0062-0</t>
  </si>
  <si>
    <t>06.007.0063-0</t>
  </si>
  <si>
    <t>06.007.0064-0</t>
  </si>
  <si>
    <t>06.007.0065-0</t>
  </si>
  <si>
    <t>06.007.0080-0</t>
  </si>
  <si>
    <t>06.007.0081-0</t>
  </si>
  <si>
    <t>06.007.0082-0</t>
  </si>
  <si>
    <t>06.007.0083-0</t>
  </si>
  <si>
    <t>06.007.0084-0</t>
  </si>
  <si>
    <t>06.007.0085-0</t>
  </si>
  <si>
    <t>06.007.0100-0</t>
  </si>
  <si>
    <t>06.007.0101-0</t>
  </si>
  <si>
    <t>06.007.0102-0</t>
  </si>
  <si>
    <t>06.007.0120-0</t>
  </si>
  <si>
    <t>06.007.0121-0</t>
  </si>
  <si>
    <t>06.007.0122-0</t>
  </si>
  <si>
    <t>06.007.0123-0</t>
  </si>
  <si>
    <t>06.007.0124-0</t>
  </si>
  <si>
    <t>06.007.0125-0</t>
  </si>
  <si>
    <t>06.009.0051-0</t>
  </si>
  <si>
    <t>06.009.0052-0</t>
  </si>
  <si>
    <t>06.009.0053-0</t>
  </si>
  <si>
    <t>06.009.0054-0</t>
  </si>
  <si>
    <t>06.009.0055-0</t>
  </si>
  <si>
    <t>06.009.0056-0</t>
  </si>
  <si>
    <t>06.009.0057-0</t>
  </si>
  <si>
    <t>06.009.0058-0</t>
  </si>
  <si>
    <t>06.009.0059-0</t>
  </si>
  <si>
    <t>06.009.0060-0</t>
  </si>
  <si>
    <t>06.009.0061-0</t>
  </si>
  <si>
    <t>06.009.0062-0</t>
  </si>
  <si>
    <t>06.009.0063-0</t>
  </si>
  <si>
    <t>06.009.0064-0</t>
  </si>
  <si>
    <t>06.009.0081-0</t>
  </si>
  <si>
    <t>06.009.0082-0</t>
  </si>
  <si>
    <t>06.009.0083-0</t>
  </si>
  <si>
    <t>06.009.0084-0</t>
  </si>
  <si>
    <t>06.009.0085-0</t>
  </si>
  <si>
    <t>06.009.0086-0</t>
  </si>
  <si>
    <t>06.009.0087-0</t>
  </si>
  <si>
    <t>06.009.0088-0</t>
  </si>
  <si>
    <t>06.009.0089-0</t>
  </si>
  <si>
    <t>06.009.0090-0</t>
  </si>
  <si>
    <t>06.009.0091-0</t>
  </si>
  <si>
    <t>06.009.0092-0</t>
  </si>
  <si>
    <t>06.011.0101-0</t>
  </si>
  <si>
    <t>06.011.0102-0</t>
  </si>
  <si>
    <t>06.011.0103-0</t>
  </si>
  <si>
    <t>06.011.0104-0</t>
  </si>
  <si>
    <t>06.011.0105-0</t>
  </si>
  <si>
    <t>06.011.0106-0</t>
  </si>
  <si>
    <t>06.011.0107-0</t>
  </si>
  <si>
    <t>06.011.0108-0</t>
  </si>
  <si>
    <t>06.011.0109-0</t>
  </si>
  <si>
    <t>06.011.0111-0</t>
  </si>
  <si>
    <t>06.011.0112-0</t>
  </si>
  <si>
    <t>06.011.0113-0</t>
  </si>
  <si>
    <t>06.011.0115-0</t>
  </si>
  <si>
    <t>06.011.0116-0</t>
  </si>
  <si>
    <t>06.011.0117-0</t>
  </si>
  <si>
    <t>06.011.0119-0</t>
  </si>
  <si>
    <t>06.011.0131-0</t>
  </si>
  <si>
    <t>06.011.0132-0</t>
  </si>
  <si>
    <t>06.011.0133-0</t>
  </si>
  <si>
    <t>06.011.0134-0</t>
  </si>
  <si>
    <t>06.011.0135-0</t>
  </si>
  <si>
    <t>06.011.0136-0</t>
  </si>
  <si>
    <t>06.011.0137-0</t>
  </si>
  <si>
    <t>06.011.0139-0</t>
  </si>
  <si>
    <t>06.011.0141-0</t>
  </si>
  <si>
    <t>06.011.0142-0</t>
  </si>
  <si>
    <t>06.011.0143-0</t>
  </si>
  <si>
    <t>06.011.0145-0</t>
  </si>
  <si>
    <t>06.011.0146-0</t>
  </si>
  <si>
    <t>06.011.0147-0</t>
  </si>
  <si>
    <t>06.011.0149-0</t>
  </si>
  <si>
    <t>06.011.0191-0</t>
  </si>
  <si>
    <t>06.011.0192-0</t>
  </si>
  <si>
    <t>06.011.0193-0</t>
  </si>
  <si>
    <t>06.011.0194-0</t>
  </si>
  <si>
    <t>06.011.0195-0</t>
  </si>
  <si>
    <t>06.011.0196-0</t>
  </si>
  <si>
    <t>06.011.0197-0</t>
  </si>
  <si>
    <t>06.011.0198-0</t>
  </si>
  <si>
    <t>06.011.0199-0</t>
  </si>
  <si>
    <t>06.011.0201-0</t>
  </si>
  <si>
    <t>06.011.0202-0</t>
  </si>
  <si>
    <t>06.011.0203-0</t>
  </si>
  <si>
    <t>06.011.0205-0</t>
  </si>
  <si>
    <t>06.011.0206-0</t>
  </si>
  <si>
    <t>06.011.0207-0</t>
  </si>
  <si>
    <t>06.011.0209-0</t>
  </si>
  <si>
    <t>06.011.0221-0</t>
  </si>
  <si>
    <t>06.011.0222-0</t>
  </si>
  <si>
    <t>06.011.0223-0</t>
  </si>
  <si>
    <t>06.011.0224-0</t>
  </si>
  <si>
    <t>06.011.0225-0</t>
  </si>
  <si>
    <t>06.011.0226-0</t>
  </si>
  <si>
    <t>06.011.0227-0</t>
  </si>
  <si>
    <t>06.011.0228-0</t>
  </si>
  <si>
    <t>06.011.0229-0</t>
  </si>
  <si>
    <t>06.011.0231-0</t>
  </si>
  <si>
    <t>06.011.0232-0</t>
  </si>
  <si>
    <t>06.011.0233-0</t>
  </si>
  <si>
    <t>06.011.0235-0</t>
  </si>
  <si>
    <t>06.011.0236-0</t>
  </si>
  <si>
    <t>06.011.0237-0</t>
  </si>
  <si>
    <t>06.011.0239-0</t>
  </si>
  <si>
    <t>06.011.0251-0</t>
  </si>
  <si>
    <t>06.011.0252-0</t>
  </si>
  <si>
    <t>06.011.0253-0</t>
  </si>
  <si>
    <t>06.011.0254-0</t>
  </si>
  <si>
    <t>06.011.0255-0</t>
  </si>
  <si>
    <t>06.011.0256-0</t>
  </si>
  <si>
    <t>06.011.0257-0</t>
  </si>
  <si>
    <t>06.011.0259-0</t>
  </si>
  <si>
    <t>06.011.0261-0</t>
  </si>
  <si>
    <t>06.011.0262-0</t>
  </si>
  <si>
    <t>06.011.0263-0</t>
  </si>
  <si>
    <t>06.011.0265-0</t>
  </si>
  <si>
    <t>06.011.0266-0</t>
  </si>
  <si>
    <t>06.011.0267-0</t>
  </si>
  <si>
    <t>06.011.0269-0</t>
  </si>
  <si>
    <t>06.011.0311-0</t>
  </si>
  <si>
    <t>06.011.0312-0</t>
  </si>
  <si>
    <t>06.011.0313-0</t>
  </si>
  <si>
    <t>06.011.0314-0</t>
  </si>
  <si>
    <t>06.011.0315-0</t>
  </si>
  <si>
    <t>06.011.0316-0</t>
  </si>
  <si>
    <t>06.011.0317-0</t>
  </si>
  <si>
    <t>06.011.0318-0</t>
  </si>
  <si>
    <t>06.011.0320-0</t>
  </si>
  <si>
    <t>06.011.0321-0</t>
  </si>
  <si>
    <t>06.011.0322-0</t>
  </si>
  <si>
    <t>06.011.0324-0</t>
  </si>
  <si>
    <t>06.011.0325-0</t>
  </si>
  <si>
    <t>06.011.0326-0</t>
  </si>
  <si>
    <t>06.011.0328-0</t>
  </si>
  <si>
    <t>06.011.0341-0</t>
  </si>
  <si>
    <t>06.011.0342-0</t>
  </si>
  <si>
    <t>06.011.0343-0</t>
  </si>
  <si>
    <t>06.011.0344-0</t>
  </si>
  <si>
    <t>06.011.0345-0</t>
  </si>
  <si>
    <t>06.011.0346-0</t>
  </si>
  <si>
    <t>06.011.0348-0</t>
  </si>
  <si>
    <t>06.011.0350-0</t>
  </si>
  <si>
    <t>06.011.0351-0</t>
  </si>
  <si>
    <t>06.011.0352-0</t>
  </si>
  <si>
    <t>06.011.0354-0</t>
  </si>
  <si>
    <t>06.011.0355-0</t>
  </si>
  <si>
    <t>06.011.0356-0</t>
  </si>
  <si>
    <t>06.011.0358-0</t>
  </si>
  <si>
    <t>06.012.0001-0</t>
  </si>
  <si>
    <t>06.012.0002-0</t>
  </si>
  <si>
    <t>06.012.0003-0</t>
  </si>
  <si>
    <t>06.012.0004-0</t>
  </si>
  <si>
    <t>06.012.0005-0</t>
  </si>
  <si>
    <t>06.012.0006-0</t>
  </si>
  <si>
    <t>06.012.0007-0</t>
  </si>
  <si>
    <t>06.012.0008-0</t>
  </si>
  <si>
    <t>06.012.0009-0</t>
  </si>
  <si>
    <t>06.012.0015-0</t>
  </si>
  <si>
    <t>06.012.0016-0</t>
  </si>
  <si>
    <t>06.012.0017-0</t>
  </si>
  <si>
    <t>06.012.0018-0</t>
  </si>
  <si>
    <t>06.012.0019-0</t>
  </si>
  <si>
    <t>06.012.0020-0</t>
  </si>
  <si>
    <t>06.012.0021-0</t>
  </si>
  <si>
    <t>06.012.0022-0</t>
  </si>
  <si>
    <t>06.012.0039-0</t>
  </si>
  <si>
    <t>06.012.0040-0</t>
  </si>
  <si>
    <t>06.012.0041-0</t>
  </si>
  <si>
    <t>06.012.0042-0</t>
  </si>
  <si>
    <t>06.012.0043-0</t>
  </si>
  <si>
    <t>06.012.0200-0</t>
  </si>
  <si>
    <t>06.012.0201-0</t>
  </si>
  <si>
    <t>06.012.0202-0</t>
  </si>
  <si>
    <t>06.012.0203-0</t>
  </si>
  <si>
    <t>06.012.0204-0</t>
  </si>
  <si>
    <t>06.012.0205-0</t>
  </si>
  <si>
    <t>06.012.0206-0</t>
  </si>
  <si>
    <t>06.012.0207-0</t>
  </si>
  <si>
    <t>06.012.0208-0</t>
  </si>
  <si>
    <t>06.012.0209-0</t>
  </si>
  <si>
    <t>06.012.0210-0</t>
  </si>
  <si>
    <t>06.012.0211-0</t>
  </si>
  <si>
    <t>06.012.0212-0</t>
  </si>
  <si>
    <t>06.012.0213-0</t>
  </si>
  <si>
    <t>06.012.0214-0</t>
  </si>
  <si>
    <t>06.012.0215-0</t>
  </si>
  <si>
    <t>06.012.0216-0</t>
  </si>
  <si>
    <t>06.012.0217-0</t>
  </si>
  <si>
    <t>06.012.0218-0</t>
  </si>
  <si>
    <t>06.012.0219-0</t>
  </si>
  <si>
    <t>06.012.0220-0</t>
  </si>
  <si>
    <t>06.012.0221-0</t>
  </si>
  <si>
    <t>06.012.0222-0</t>
  </si>
  <si>
    <t>06.012.0223-0</t>
  </si>
  <si>
    <t>06.012.0224-0</t>
  </si>
  <si>
    <t>06.012.0225-0</t>
  </si>
  <si>
    <t>06.012.0226-0</t>
  </si>
  <si>
    <t>06.012.0227-0</t>
  </si>
  <si>
    <t>06.012.0228-0</t>
  </si>
  <si>
    <t>06.012.0229-0</t>
  </si>
  <si>
    <t>06.012.0230-0</t>
  </si>
  <si>
    <t>06.012.0231-0</t>
  </si>
  <si>
    <t>06.012.0232-0</t>
  </si>
  <si>
    <t>06.012.0233-0</t>
  </si>
  <si>
    <t>06.012.0234-0</t>
  </si>
  <si>
    <t>06.012.0235-0</t>
  </si>
  <si>
    <t>06.012.0236-0</t>
  </si>
  <si>
    <t>06.012.0237-0</t>
  </si>
  <si>
    <t>06.012.0238-0</t>
  </si>
  <si>
    <t>06.012.0239-0</t>
  </si>
  <si>
    <t>06.012.0240-0</t>
  </si>
  <si>
    <t>06.012.0241-0</t>
  </si>
  <si>
    <t>06.012.0242-0</t>
  </si>
  <si>
    <t>06.012.0243-0</t>
  </si>
  <si>
    <t>06.012.0244-0</t>
  </si>
  <si>
    <t>06.012.0245-0</t>
  </si>
  <si>
    <t>06.012.0246-0</t>
  </si>
  <si>
    <t>06.012.0247-0</t>
  </si>
  <si>
    <t>06.012.0248-0</t>
  </si>
  <si>
    <t>06.012.0249-0</t>
  </si>
  <si>
    <t>06.012.0250-0</t>
  </si>
  <si>
    <t>06.012.0251-0</t>
  </si>
  <si>
    <t>06.012.0252-0</t>
  </si>
  <si>
    <t>06.012.0253-0</t>
  </si>
  <si>
    <t>06.012.0254-0</t>
  </si>
  <si>
    <t>06.012.0255-0</t>
  </si>
  <si>
    <t>06.012.0256-0</t>
  </si>
  <si>
    <t>06.012.0257-0</t>
  </si>
  <si>
    <t>06.012.0258-0</t>
  </si>
  <si>
    <t>06.012.0259-0</t>
  </si>
  <si>
    <t>06.012.0260-0</t>
  </si>
  <si>
    <t>06.012.0261-0</t>
  </si>
  <si>
    <t>06.012.0262-0</t>
  </si>
  <si>
    <t>06.012.0263-0</t>
  </si>
  <si>
    <t>06.012.0264-0</t>
  </si>
  <si>
    <t>06.012.0265-0</t>
  </si>
  <si>
    <t>06.012.0266-0</t>
  </si>
  <si>
    <t>06.012.0267-0</t>
  </si>
  <si>
    <t>06.012.0268-0</t>
  </si>
  <si>
    <t>06.012.0269-0</t>
  </si>
  <si>
    <t>06.012.0270-0</t>
  </si>
  <si>
    <t>06.012.0271-0</t>
  </si>
  <si>
    <t>06.012.0272-0</t>
  </si>
  <si>
    <t>06.012.0273-0</t>
  </si>
  <si>
    <t>06.012.0274-0</t>
  </si>
  <si>
    <t>06.012.0275-0</t>
  </si>
  <si>
    <t>06.012.0276-0</t>
  </si>
  <si>
    <t>06.012.0277-0</t>
  </si>
  <si>
    <t>06.012.0278-0</t>
  </si>
  <si>
    <t>06.012.0345-0</t>
  </si>
  <si>
    <t>06.012.0347-0</t>
  </si>
  <si>
    <t>06.012.0348-0</t>
  </si>
  <si>
    <t>06.012.0349-0</t>
  </si>
  <si>
    <t>06.012.0351-0</t>
  </si>
  <si>
    <t>06.012.0352-0</t>
  </si>
  <si>
    <t>06.012.0355-0</t>
  </si>
  <si>
    <t>06.012.0357-0</t>
  </si>
  <si>
    <t>06.012.0359-0</t>
  </si>
  <si>
    <t>06.012.0362-0</t>
  </si>
  <si>
    <t>06.012.0363-0</t>
  </si>
  <si>
    <t>06.012.0364-0</t>
  </si>
  <si>
    <t>06.012.0366-0</t>
  </si>
  <si>
    <t>06.012.0368-0</t>
  </si>
  <si>
    <t>06.012.0370-0</t>
  </si>
  <si>
    <t>06.012.0372-0</t>
  </si>
  <si>
    <t>06.012.0375-0</t>
  </si>
  <si>
    <t>06.012.0377-0</t>
  </si>
  <si>
    <t>06.012.0379-0</t>
  </si>
  <si>
    <t>06.012.0381-0</t>
  </si>
  <si>
    <t>06.012.0383-0</t>
  </si>
  <si>
    <t>06.012.0385-0</t>
  </si>
  <si>
    <t>06.012.0387-0</t>
  </si>
  <si>
    <t>06.012.0389-0</t>
  </si>
  <si>
    <t>06.012.0391-0</t>
  </si>
  <si>
    <t>06.012.0393-0</t>
  </si>
  <si>
    <t>06.012.0395-0</t>
  </si>
  <si>
    <t>06.012.0400-0</t>
  </si>
  <si>
    <t>06.014.0012-0</t>
  </si>
  <si>
    <t>06.014.0013-0</t>
  </si>
  <si>
    <t>06.014.0014-0</t>
  </si>
  <si>
    <t>06.014.0015-0</t>
  </si>
  <si>
    <t>06.014.0016-0</t>
  </si>
  <si>
    <t>06.014.0049-0</t>
  </si>
  <si>
    <t>06.014.0052-0</t>
  </si>
  <si>
    <t>06.014.0054-0</t>
  </si>
  <si>
    <t>06.014.0057-0</t>
  </si>
  <si>
    <t>06.014.0060-0</t>
  </si>
  <si>
    <t>06.014.0062-0</t>
  </si>
  <si>
    <t>06.014.0064-0</t>
  </si>
  <si>
    <t>06.014.0066-0</t>
  </si>
  <si>
    <t>06.014.0100-1</t>
  </si>
  <si>
    <t>06.014.0101-0</t>
  </si>
  <si>
    <t>06.014.0102-0</t>
  </si>
  <si>
    <t>06.014.0105-0</t>
  </si>
  <si>
    <t>06.015.0010-0</t>
  </si>
  <si>
    <t>06.015.0011-0</t>
  </si>
  <si>
    <t>06.015.0012-0</t>
  </si>
  <si>
    <t>06.015.0013-0</t>
  </si>
  <si>
    <t>06.015.0014-0</t>
  </si>
  <si>
    <t>06.015.0015-0</t>
  </si>
  <si>
    <t>06.015.0016-0</t>
  </si>
  <si>
    <t>06.015.0030-0</t>
  </si>
  <si>
    <t>06.015.0031-0</t>
  </si>
  <si>
    <t>06.016.0001-0</t>
  </si>
  <si>
    <t>06.016.0002-0</t>
  </si>
  <si>
    <t>06.016.0003-0</t>
  </si>
  <si>
    <t>06.016.0004-0</t>
  </si>
  <si>
    <t>06.016.0008-0</t>
  </si>
  <si>
    <t>06.016.0009-0</t>
  </si>
  <si>
    <t>06.016.0010-0</t>
  </si>
  <si>
    <t>06.016.0011-0</t>
  </si>
  <si>
    <t>06.016.0012-0</t>
  </si>
  <si>
    <t>06.016.0015-0</t>
  </si>
  <si>
    <t>06.016.0016-0</t>
  </si>
  <si>
    <t>06.016.0030-0</t>
  </si>
  <si>
    <t>06.016.0031-0</t>
  </si>
  <si>
    <t>06.016.0032-0</t>
  </si>
  <si>
    <t>06.016.0040-0</t>
  </si>
  <si>
    <t>06.016.0041-0</t>
  </si>
  <si>
    <t>06.016.0050-0</t>
  </si>
  <si>
    <t>06.016.0051-0</t>
  </si>
  <si>
    <t>06.016.0052-0</t>
  </si>
  <si>
    <t>06.016.0053-0</t>
  </si>
  <si>
    <t>06.016.0060-0</t>
  </si>
  <si>
    <t>06.016.0061-0</t>
  </si>
  <si>
    <t>06.016.0080-0</t>
  </si>
  <si>
    <t>06.016.0082-0</t>
  </si>
  <si>
    <t>06.016.0100-0</t>
  </si>
  <si>
    <t>06.016.0105-0</t>
  </si>
  <si>
    <t>06.017.0001-0</t>
  </si>
  <si>
    <t>06.017.0002-0</t>
  </si>
  <si>
    <t>06.017.0003-0</t>
  </si>
  <si>
    <t>06.017.0004-0</t>
  </si>
  <si>
    <t>06.017.0005-0</t>
  </si>
  <si>
    <t>06.017.0006-0</t>
  </si>
  <si>
    <t>06.017.0007-0</t>
  </si>
  <si>
    <t>06.017.0008-0</t>
  </si>
  <si>
    <t>06.017.0009-0</t>
  </si>
  <si>
    <t>06.017.0010-0</t>
  </si>
  <si>
    <t>06.017.0011-0</t>
  </si>
  <si>
    <t>06.017.0012-0</t>
  </si>
  <si>
    <t>06.017.0013-0</t>
  </si>
  <si>
    <t>06.017.0014-0</t>
  </si>
  <si>
    <t>06.017.0015-0</t>
  </si>
  <si>
    <t>06.017.0016-0</t>
  </si>
  <si>
    <t>06.017.0017-0</t>
  </si>
  <si>
    <t>06.017.0018-0</t>
  </si>
  <si>
    <t>06.017.0019-0</t>
  </si>
  <si>
    <t>06.017.0020-0</t>
  </si>
  <si>
    <t>06.017.0021-0</t>
  </si>
  <si>
    <t>06.017.0022-0</t>
  </si>
  <si>
    <t>06.017.0023-0</t>
  </si>
  <si>
    <t>06.017.0024-0</t>
  </si>
  <si>
    <t>06.017.0025-0</t>
  </si>
  <si>
    <t>06.017.0026-0</t>
  </si>
  <si>
    <t>06.017.0027-0</t>
  </si>
  <si>
    <t>06.017.0040-0</t>
  </si>
  <si>
    <t>06.017.0041-0</t>
  </si>
  <si>
    <t>06.017.0050-0</t>
  </si>
  <si>
    <t>06.017.0055-0</t>
  </si>
  <si>
    <t>06.017.0060-0</t>
  </si>
  <si>
    <t>06.017.0065-0</t>
  </si>
  <si>
    <t>06.017.0070-0</t>
  </si>
  <si>
    <t>06.017.0075-0</t>
  </si>
  <si>
    <t>06.017.0080-0</t>
  </si>
  <si>
    <t>06.017.0085-0</t>
  </si>
  <si>
    <t>06.017.0090-0</t>
  </si>
  <si>
    <t>06.017.0095-0</t>
  </si>
  <si>
    <t>06.018.0001-0</t>
  </si>
  <si>
    <t>06.018.0002-0</t>
  </si>
  <si>
    <t>06.018.0003-0</t>
  </si>
  <si>
    <t>06.018.0005-0</t>
  </si>
  <si>
    <t>06.020.0515-0</t>
  </si>
  <si>
    <t>06.020.0516-0</t>
  </si>
  <si>
    <t>06.020.0517-0</t>
  </si>
  <si>
    <t>06.020.0518-0</t>
  </si>
  <si>
    <t>06.020.0519-0</t>
  </si>
  <si>
    <t>06.020.0520-0</t>
  </si>
  <si>
    <t>06.020.0525-0</t>
  </si>
  <si>
    <t>06.020.0526-0</t>
  </si>
  <si>
    <t>06.020.0527-0</t>
  </si>
  <si>
    <t>06.020.0528-0</t>
  </si>
  <si>
    <t>06.020.0529-0</t>
  </si>
  <si>
    <t>06.020.0530-0</t>
  </si>
  <si>
    <t>06.020.0531-0</t>
  </si>
  <si>
    <t>06.020.0534-0</t>
  </si>
  <si>
    <t>06.020.0536-0</t>
  </si>
  <si>
    <t>06.020.0545-0</t>
  </si>
  <si>
    <t>06.020.0546-0</t>
  </si>
  <si>
    <t>06.020.0547-0</t>
  </si>
  <si>
    <t>06.020.0548-0</t>
  </si>
  <si>
    <t>06.020.0549-0</t>
  </si>
  <si>
    <t>06.020.0551-0</t>
  </si>
  <si>
    <t>06.020.0553-0</t>
  </si>
  <si>
    <t>06.020.0566-0</t>
  </si>
  <si>
    <t>06.020.0567-0</t>
  </si>
  <si>
    <t>06.020.0569-0</t>
  </si>
  <si>
    <t>06.020.0570-0</t>
  </si>
  <si>
    <t>06.020.0572-0</t>
  </si>
  <si>
    <t>06.020.0574-0</t>
  </si>
  <si>
    <t>06.020.0576-0</t>
  </si>
  <si>
    <t>06.020.0578-0</t>
  </si>
  <si>
    <t>06.020.0580-0</t>
  </si>
  <si>
    <t>06.020.0582-0</t>
  </si>
  <si>
    <t>06.020.0584-0</t>
  </si>
  <si>
    <t>06.020.0594-0</t>
  </si>
  <si>
    <t>06.020.0596-0</t>
  </si>
  <si>
    <t>06.020.0598-0</t>
  </si>
  <si>
    <t>06.020.0600-0</t>
  </si>
  <si>
    <t>06.020.0602-0</t>
  </si>
  <si>
    <t>06.020.0604-0</t>
  </si>
  <si>
    <t>06.020.0606-0</t>
  </si>
  <si>
    <t>06.020.0608-0</t>
  </si>
  <si>
    <t>06.020.0610-0</t>
  </si>
  <si>
    <t>06.020.0612-0</t>
  </si>
  <si>
    <t>06.020.0614-0</t>
  </si>
  <si>
    <t>06.020.0616-0</t>
  </si>
  <si>
    <t>06.020.0618-0</t>
  </si>
  <si>
    <t>06.020.0620-0</t>
  </si>
  <si>
    <t>06.020.0625-0</t>
  </si>
  <si>
    <t>06.020.0626-0</t>
  </si>
  <si>
    <t>06.020.0627-0</t>
  </si>
  <si>
    <t>06.020.0628-0</t>
  </si>
  <si>
    <t>06.020.0629-0</t>
  </si>
  <si>
    <t>06.020.0630-0</t>
  </si>
  <si>
    <t>06.020.0636-0</t>
  </si>
  <si>
    <t>06.020.0637-0</t>
  </si>
  <si>
    <t>06.020.0638-0</t>
  </si>
  <si>
    <t>06.020.0639-0</t>
  </si>
  <si>
    <t>06.020.0640-0</t>
  </si>
  <si>
    <t>06.020.0641-0</t>
  </si>
  <si>
    <t>06.020.0642-0</t>
  </si>
  <si>
    <t>06.020.0643-0</t>
  </si>
  <si>
    <t>06.020.0645-0</t>
  </si>
  <si>
    <t>06.020.0655-0</t>
  </si>
  <si>
    <t>06.020.0656-0</t>
  </si>
  <si>
    <t>06.020.0657-0</t>
  </si>
  <si>
    <t>06.020.0658-0</t>
  </si>
  <si>
    <t>06.020.0659-0</t>
  </si>
  <si>
    <t>06.020.0661-0</t>
  </si>
  <si>
    <t>06.020.0663-0</t>
  </si>
  <si>
    <t>06.020.0676-0</t>
  </si>
  <si>
    <t>06.020.0677-0</t>
  </si>
  <si>
    <t>06.020.0679-0</t>
  </si>
  <si>
    <t>06.020.0681-0</t>
  </si>
  <si>
    <t>06.020.0683-0</t>
  </si>
  <si>
    <t>06.020.0685-0</t>
  </si>
  <si>
    <t>06.020.0687-0</t>
  </si>
  <si>
    <t>06.020.0689-0</t>
  </si>
  <si>
    <t>06.020.0690-0</t>
  </si>
  <si>
    <t>06.020.0691-0</t>
  </si>
  <si>
    <t>06.020.0692-0</t>
  </si>
  <si>
    <t>06.020.0702-0</t>
  </si>
  <si>
    <t>06.020.0704-0</t>
  </si>
  <si>
    <t>06.020.0706-0</t>
  </si>
  <si>
    <t>06.020.0708-0</t>
  </si>
  <si>
    <t>06.020.0710-0</t>
  </si>
  <si>
    <t>06.020.0711-0</t>
  </si>
  <si>
    <t>06.020.0714-0</t>
  </si>
  <si>
    <t>06.020.0715-0</t>
  </si>
  <si>
    <t>06.020.0716-0</t>
  </si>
  <si>
    <t>06.020.0717-0</t>
  </si>
  <si>
    <t>06.020.0718-0</t>
  </si>
  <si>
    <t>06.020.0720-0</t>
  </si>
  <si>
    <t>06.020.0721-0</t>
  </si>
  <si>
    <t>06.020.0722-0</t>
  </si>
  <si>
    <t>06.020.0735-0</t>
  </si>
  <si>
    <t>06.020.0736-0</t>
  </si>
  <si>
    <t>06.020.0737-0</t>
  </si>
  <si>
    <t>06.020.0738-0</t>
  </si>
  <si>
    <t>06.020.0739-0</t>
  </si>
  <si>
    <t>06.020.0740-0</t>
  </si>
  <si>
    <t>06.020.0745-0</t>
  </si>
  <si>
    <t>06.020.0746-0</t>
  </si>
  <si>
    <t>06.020.0747-0</t>
  </si>
  <si>
    <t>06.020.0748-0</t>
  </si>
  <si>
    <t>06.020.0749-0</t>
  </si>
  <si>
    <t>06.020.0750-0</t>
  </si>
  <si>
    <t>06.020.0751-0</t>
  </si>
  <si>
    <t>06.020.0752-0</t>
  </si>
  <si>
    <t>06.020.0754-0</t>
  </si>
  <si>
    <t>06.020.0760-0</t>
  </si>
  <si>
    <t>06.020.0761-0</t>
  </si>
  <si>
    <t>06.020.0762-0</t>
  </si>
  <si>
    <t>06.020.0763-0</t>
  </si>
  <si>
    <t>06.020.0764-0</t>
  </si>
  <si>
    <t>06.020.0766-0</t>
  </si>
  <si>
    <t>06.020.0768-0</t>
  </si>
  <si>
    <t>06.020.0781-0</t>
  </si>
  <si>
    <t>06.020.0782-0</t>
  </si>
  <si>
    <t>06.020.0784-0</t>
  </si>
  <si>
    <t>06.020.0786-0</t>
  </si>
  <si>
    <t>06.020.0788-0</t>
  </si>
  <si>
    <t>06.020.0790-0</t>
  </si>
  <si>
    <t>06.020.0792-0</t>
  </si>
  <si>
    <t>06.020.0794-0</t>
  </si>
  <si>
    <t>06.020.0795-0</t>
  </si>
  <si>
    <t>06.020.0796-0</t>
  </si>
  <si>
    <t>06.020.0797-0</t>
  </si>
  <si>
    <t>06.020.0801-0</t>
  </si>
  <si>
    <t>06.020.0802-0</t>
  </si>
  <si>
    <t>06.020.0803-0</t>
  </si>
  <si>
    <t>06.020.0804-0</t>
  </si>
  <si>
    <t>06.020.0805-0</t>
  </si>
  <si>
    <t>06.020.0806-0</t>
  </si>
  <si>
    <t>06.020.0807-0</t>
  </si>
  <si>
    <t>06.020.0808-0</t>
  </si>
  <si>
    <t>06.020.0809-0</t>
  </si>
  <si>
    <t>06.020.0810-0</t>
  </si>
  <si>
    <t>06.020.0811-0</t>
  </si>
  <si>
    <t>06.020.0812-0</t>
  </si>
  <si>
    <t>06.020.0813-0</t>
  </si>
  <si>
    <t>06.020.0814-0</t>
  </si>
  <si>
    <t>06.020.0905-0</t>
  </si>
  <si>
    <t>06.020.0906-0</t>
  </si>
  <si>
    <t>06.021.0010-0</t>
  </si>
  <si>
    <t>06.021.0011-0</t>
  </si>
  <si>
    <t>06.021.0012-0</t>
  </si>
  <si>
    <t>06.021.0013-0</t>
  </si>
  <si>
    <t>06.021.0014-0</t>
  </si>
  <si>
    <t>06.021.0015-0</t>
  </si>
  <si>
    <t>06.021.0016-0</t>
  </si>
  <si>
    <t>06.021.0017-0</t>
  </si>
  <si>
    <t>06.021.0018-0</t>
  </si>
  <si>
    <t>06.021.0019-0</t>
  </si>
  <si>
    <t>06.021.0020-0</t>
  </si>
  <si>
    <t>06.021.0021-0</t>
  </si>
  <si>
    <t>06.021.0025-0</t>
  </si>
  <si>
    <t>06.021.0026-0</t>
  </si>
  <si>
    <t>06.021.0027-0</t>
  </si>
  <si>
    <t>06.021.0028-0</t>
  </si>
  <si>
    <t>06.021.0029-0</t>
  </si>
  <si>
    <t>06.021.0030-0</t>
  </si>
  <si>
    <t>06.021.0031-0</t>
  </si>
  <si>
    <t>06.021.0032-0</t>
  </si>
  <si>
    <t>06.021.0033-0</t>
  </si>
  <si>
    <t>06.021.0034-0</t>
  </si>
  <si>
    <t>06.021.0035-0</t>
  </si>
  <si>
    <t>06.021.0036-0</t>
  </si>
  <si>
    <t>06.021.0040-0</t>
  </si>
  <si>
    <t>06.021.0041-0</t>
  </si>
  <si>
    <t>06.022.0010-0</t>
  </si>
  <si>
    <t>06.061.0105-0</t>
  </si>
  <si>
    <t>06.061.0110-0</t>
  </si>
  <si>
    <t>06.061.0115-0</t>
  </si>
  <si>
    <t>06.061.0120-0</t>
  </si>
  <si>
    <t>06.061.0150-0</t>
  </si>
  <si>
    <t>06.061.0155-0</t>
  </si>
  <si>
    <t>06.061.0160-0</t>
  </si>
  <si>
    <t>06.061.0165-0</t>
  </si>
  <si>
    <t>06.062.0001-0</t>
  </si>
  <si>
    <t>06.062.0002-0</t>
  </si>
  <si>
    <t>15.006.0035-0</t>
  </si>
  <si>
    <t>15.006.0040-0</t>
  </si>
  <si>
    <t>15.006.0045-0</t>
  </si>
  <si>
    <t>06.069.0010-0</t>
  </si>
  <si>
    <t>06.069.0015-0</t>
  </si>
  <si>
    <t>06.069.0020-0</t>
  </si>
  <si>
    <t>06.069.0025-0</t>
  </si>
  <si>
    <t>06.069.0030-0</t>
  </si>
  <si>
    <t>06.069.0035-0</t>
  </si>
  <si>
    <t>06.069.0040-0</t>
  </si>
  <si>
    <t>06.069.0045-0</t>
  </si>
  <si>
    <t>06.069.0050-0</t>
  </si>
  <si>
    <t>06.069.0055-0</t>
  </si>
  <si>
    <t>06.072.0001-0</t>
  </si>
  <si>
    <t>06.072.0003-0</t>
  </si>
  <si>
    <t>06.075.0010-0</t>
  </si>
  <si>
    <t>06.075.0012-0</t>
  </si>
  <si>
    <t>06.076.0005-0</t>
  </si>
  <si>
    <t>06.076.0010-0</t>
  </si>
  <si>
    <t>06.076.0015-0</t>
  </si>
  <si>
    <t>06.076.0020-0</t>
  </si>
  <si>
    <t>06.076.0025-0</t>
  </si>
  <si>
    <t>06.077.0005-0</t>
  </si>
  <si>
    <t>06.077.0010-0</t>
  </si>
  <si>
    <t>06.077.0015-0</t>
  </si>
  <si>
    <t>06.077.0020-0</t>
  </si>
  <si>
    <t>06.077.0025-0</t>
  </si>
  <si>
    <t>06.081.0010-0</t>
  </si>
  <si>
    <t>06.082.0010-0</t>
  </si>
  <si>
    <t>06.082.0015-0</t>
  </si>
  <si>
    <t>06.082.0020-0</t>
  </si>
  <si>
    <t>06.082.0050-0</t>
  </si>
  <si>
    <t>06.082.0053-0</t>
  </si>
  <si>
    <t>06.082.0055-0</t>
  </si>
  <si>
    <t>06.082.0070-0</t>
  </si>
  <si>
    <t>06.082.0075-0</t>
  </si>
  <si>
    <t>06.084.0005-0</t>
  </si>
  <si>
    <t>06.085.0010-0</t>
  </si>
  <si>
    <t>06.085.0015-0</t>
  </si>
  <si>
    <t>06.085.0020-0</t>
  </si>
  <si>
    <t>06.085.0025-0</t>
  </si>
  <si>
    <t>06.085.0040-0</t>
  </si>
  <si>
    <t>06.085.0045-0</t>
  </si>
  <si>
    <t>06.085.0050-1</t>
  </si>
  <si>
    <t>06.085.0055-0</t>
  </si>
  <si>
    <t>06.085.0058-0</t>
  </si>
  <si>
    <t>06.085.0060-0</t>
  </si>
  <si>
    <t>06.086.0010-0</t>
  </si>
  <si>
    <t>06.087.0010-0</t>
  </si>
  <si>
    <t>06.088.0010-0</t>
  </si>
  <si>
    <t>06.090.0010-0</t>
  </si>
  <si>
    <t>06.100.0010-0</t>
  </si>
  <si>
    <t>06.100.0011-0</t>
  </si>
  <si>
    <t>06.100.0012-0</t>
  </si>
  <si>
    <t>06.100.0020-0</t>
  </si>
  <si>
    <t>06.100.0030-0</t>
  </si>
  <si>
    <t>06.100.0040-0</t>
  </si>
  <si>
    <t>06.100.0050-0</t>
  </si>
  <si>
    <t>08.032.0001-0</t>
  </si>
  <si>
    <t>06.100.0080-0</t>
  </si>
  <si>
    <t>06.100.0085-0</t>
  </si>
  <si>
    <t>06.100.0090-0</t>
  </si>
  <si>
    <t>06.100.0095-0</t>
  </si>
  <si>
    <t>06.100.0100-0</t>
  </si>
  <si>
    <t>06.100.0105-0</t>
  </si>
  <si>
    <t>06.100.0110-0</t>
  </si>
  <si>
    <t>06.100.0115-0</t>
  </si>
  <si>
    <t>06.100.0150-0</t>
  </si>
  <si>
    <t>06.100.0155-0</t>
  </si>
  <si>
    <t>06.100.0160-0</t>
  </si>
  <si>
    <t>06.100.0165-0</t>
  </si>
  <si>
    <t>06.100.0170-0</t>
  </si>
  <si>
    <t>06.100.0175-0</t>
  </si>
  <si>
    <t>06.100.0180-0</t>
  </si>
  <si>
    <t>06.100.0185-0</t>
  </si>
  <si>
    <t>06.100.0190-0</t>
  </si>
  <si>
    <t>06.101.0001-0</t>
  </si>
  <si>
    <t>06.102.0010-0</t>
  </si>
  <si>
    <t>06.103.0010-0</t>
  </si>
  <si>
    <t>06.103.0015-0</t>
  </si>
  <si>
    <t>06.103.0020-0</t>
  </si>
  <si>
    <t>06.103.0025-0</t>
  </si>
  <si>
    <t>06.103.0030-0</t>
  </si>
  <si>
    <t>06.103.0035-0</t>
  </si>
  <si>
    <t>06.103.0040-0</t>
  </si>
  <si>
    <t>06.103.0045-0</t>
  </si>
  <si>
    <t>06.103.0050-0</t>
  </si>
  <si>
    <t>06.103.0055-0</t>
  </si>
  <si>
    <t>06.103.0080-0</t>
  </si>
  <si>
    <t>06.103.0085-0</t>
  </si>
  <si>
    <t>06.103.0090-0</t>
  </si>
  <si>
    <t>06.103.0095-0</t>
  </si>
  <si>
    <t>06.103.0100-0</t>
  </si>
  <si>
    <t>06.103.0105-0</t>
  </si>
  <si>
    <t>06.103.0110-0</t>
  </si>
  <si>
    <t>06.103.0115-0</t>
  </si>
  <si>
    <t>06.103.0120-0</t>
  </si>
  <si>
    <t>06.103.0125-0</t>
  </si>
  <si>
    <t>06.103.0150-0</t>
  </si>
  <si>
    <t>06.108.0005-0</t>
  </si>
  <si>
    <t>06.108.0006-0</t>
  </si>
  <si>
    <t>06.108.0007-0</t>
  </si>
  <si>
    <t>06.108.0008-0</t>
  </si>
  <si>
    <t>06.108.0009-0</t>
  </si>
  <si>
    <t>06.110.0001-0</t>
  </si>
  <si>
    <t>06.115.0001-0</t>
  </si>
  <si>
    <t>06.200.0051-0</t>
  </si>
  <si>
    <t>06.200.0052-0</t>
  </si>
  <si>
    <t>06.200.0053-0</t>
  </si>
  <si>
    <t>06.200.0054-0</t>
  </si>
  <si>
    <t>06.200.0055-0</t>
  </si>
  <si>
    <t>06.200.0056-0</t>
  </si>
  <si>
    <t>06.200.0057-0</t>
  </si>
  <si>
    <t>06.200.0058-0</t>
  </si>
  <si>
    <t>06.200.0060-0</t>
  </si>
  <si>
    <t>06.200.0062-0</t>
  </si>
  <si>
    <t>06.200.0064-0</t>
  </si>
  <si>
    <t>06.200.0065-0</t>
  </si>
  <si>
    <t>06.200.0066-0</t>
  </si>
  <si>
    <t>06.200.0067-0</t>
  </si>
  <si>
    <t>06.200.0068-0</t>
  </si>
  <si>
    <t>06.200.0071-0</t>
  </si>
  <si>
    <t>06.200.0072-0</t>
  </si>
  <si>
    <t>06.200.0073-0</t>
  </si>
  <si>
    <t>06.200.0074-0</t>
  </si>
  <si>
    <t>06.200.0075-0</t>
  </si>
  <si>
    <t>06.200.0076-0</t>
  </si>
  <si>
    <t>06.200.0078-0</t>
  </si>
  <si>
    <t>06.200.0080-0</t>
  </si>
  <si>
    <t>06.200.0081-0</t>
  </si>
  <si>
    <t>06.200.0083-0</t>
  </si>
  <si>
    <t>06.200.0084-0</t>
  </si>
  <si>
    <t>06.200.0085-0</t>
  </si>
  <si>
    <t>06.200.0086-0</t>
  </si>
  <si>
    <t>06.205.0055-0</t>
  </si>
  <si>
    <t>06.205.0056-0</t>
  </si>
  <si>
    <t>06.205.0057-0</t>
  </si>
  <si>
    <t>06.205.0058-0</t>
  </si>
  <si>
    <t>06.205.0059-0</t>
  </si>
  <si>
    <t>06.205.0060-0</t>
  </si>
  <si>
    <t>06.205.0061-0</t>
  </si>
  <si>
    <t>06.205.0062-0</t>
  </si>
  <si>
    <t>06.205.0063-0</t>
  </si>
  <si>
    <t>06.205.0064-0</t>
  </si>
  <si>
    <t>06.205.0073-0</t>
  </si>
  <si>
    <t>06.205.0074-0</t>
  </si>
  <si>
    <t>06.205.0075-0</t>
  </si>
  <si>
    <t>06.205.0076-0</t>
  </si>
  <si>
    <t>06.205.0077-0</t>
  </si>
  <si>
    <t>06.205.0078-0</t>
  </si>
  <si>
    <t>06.205.0079-0</t>
  </si>
  <si>
    <t>06.205.0080-0</t>
  </si>
  <si>
    <t>06.205.0081-0</t>
  </si>
  <si>
    <t>06.205.0091-0</t>
  </si>
  <si>
    <t>06.205.0092-0</t>
  </si>
  <si>
    <t>06.205.0093-0</t>
  </si>
  <si>
    <t>06.205.0094-0</t>
  </si>
  <si>
    <t>06.205.0095-0</t>
  </si>
  <si>
    <t>06.205.0096-0</t>
  </si>
  <si>
    <t>06.205.0097-0</t>
  </si>
  <si>
    <t>06.205.0098-0</t>
  </si>
  <si>
    <t>06.205.0099-0</t>
  </si>
  <si>
    <t>06.205.0100-0</t>
  </si>
  <si>
    <t>06.250.0012-0</t>
  </si>
  <si>
    <t>06.250.0013-0</t>
  </si>
  <si>
    <t>06.250.0014-0</t>
  </si>
  <si>
    <t>06.250.0015-0</t>
  </si>
  <si>
    <t>06.250.0016-0</t>
  </si>
  <si>
    <t>06.250.0017-0</t>
  </si>
  <si>
    <t>06.250.0018-0</t>
  </si>
  <si>
    <t>06.250.0020-0</t>
  </si>
  <si>
    <t>06.250.0021-0</t>
  </si>
  <si>
    <t>06.251.0031-0</t>
  </si>
  <si>
    <t>06.251.0032-0</t>
  </si>
  <si>
    <t>06.251.0033-0</t>
  </si>
  <si>
    <t>06.251.0034-0</t>
  </si>
  <si>
    <t>06.251.0035-0</t>
  </si>
  <si>
    <t>06.251.0036-0</t>
  </si>
  <si>
    <t>06.251.0037-0</t>
  </si>
  <si>
    <t>06.251.0038-0</t>
  </si>
  <si>
    <t>06.251.0039-0</t>
  </si>
  <si>
    <t>06.251.0041-0</t>
  </si>
  <si>
    <t>06.251.0042-0</t>
  </si>
  <si>
    <t>06.251.0043-0</t>
  </si>
  <si>
    <t>06.251.0044-0</t>
  </si>
  <si>
    <t>06.251.0045-0</t>
  </si>
  <si>
    <t>06.251.0046-0</t>
  </si>
  <si>
    <t>06.251.0047-0</t>
  </si>
  <si>
    <t>06.251.0048-0</t>
  </si>
  <si>
    <t>06.251.0049-0</t>
  </si>
  <si>
    <t>06.251.0051-0</t>
  </si>
  <si>
    <t>06.251.0052-0</t>
  </si>
  <si>
    <t>06.251.0053-0</t>
  </si>
  <si>
    <t>06.251.0054-0</t>
  </si>
  <si>
    <t>06.251.0055-0</t>
  </si>
  <si>
    <t>06.251.0056-0</t>
  </si>
  <si>
    <t>06.251.0057-0</t>
  </si>
  <si>
    <t>06.251.0058-0</t>
  </si>
  <si>
    <t>06.251.0059-0</t>
  </si>
  <si>
    <t>06.270.0001-0</t>
  </si>
  <si>
    <t>06.270.0002-0</t>
  </si>
  <si>
    <t>06.270.0003-0</t>
  </si>
  <si>
    <t>06.270.0020-0</t>
  </si>
  <si>
    <t>06.270.0021-0</t>
  </si>
  <si>
    <t>06.270.0022-0</t>
  </si>
  <si>
    <t>06.271.0010-0</t>
  </si>
  <si>
    <t>06.271.0011-0</t>
  </si>
  <si>
    <t>06.271.0012-0</t>
  </si>
  <si>
    <t>06.271.0013-0</t>
  </si>
  <si>
    <t>06.271.0014-0</t>
  </si>
  <si>
    <t>06.271.0050-0</t>
  </si>
  <si>
    <t>06.271.0051-0</t>
  </si>
  <si>
    <t>06.271.0052-0</t>
  </si>
  <si>
    <t>06.271.0053-0</t>
  </si>
  <si>
    <t>06.271.0054-0</t>
  </si>
  <si>
    <t>06.271.0055-0</t>
  </si>
  <si>
    <t>06.271.0056-0</t>
  </si>
  <si>
    <t>06.271.0060-0</t>
  </si>
  <si>
    <t>06.271.0061-0</t>
  </si>
  <si>
    <t>06.271.0062-0</t>
  </si>
  <si>
    <t>06.271.0063-0</t>
  </si>
  <si>
    <t>06.271.0064-0</t>
  </si>
  <si>
    <t>06.271.0065-0</t>
  </si>
  <si>
    <t>06.271.0066-0</t>
  </si>
  <si>
    <t>06.271.0067-0</t>
  </si>
  <si>
    <t>06.271.0068-0</t>
  </si>
  <si>
    <t>06.272.0002-0</t>
  </si>
  <si>
    <t>06.272.0003-0</t>
  </si>
  <si>
    <t>06.272.0004-0</t>
  </si>
  <si>
    <t>06.272.0005-0</t>
  </si>
  <si>
    <t>06.272.0006-0</t>
  </si>
  <si>
    <t>06.273.0001-0</t>
  </si>
  <si>
    <t>06.273.0002-0</t>
  </si>
  <si>
    <t>06.273.0003-0</t>
  </si>
  <si>
    <t>06.273.0004-0</t>
  </si>
  <si>
    <t>06.273.0005-0</t>
  </si>
  <si>
    <t>06.273.0006-0</t>
  </si>
  <si>
    <t>06.273.0007-0</t>
  </si>
  <si>
    <t>06.273.0008-0</t>
  </si>
  <si>
    <t>06.273.0009-0</t>
  </si>
  <si>
    <t>06.273.0010-0</t>
  </si>
  <si>
    <t>06.273.0011-0</t>
  </si>
  <si>
    <t>06.273.0012-0</t>
  </si>
  <si>
    <t>06.273.0013-0</t>
  </si>
  <si>
    <t>06.273.0014-0</t>
  </si>
  <si>
    <t>06.273.0015-0</t>
  </si>
  <si>
    <t>06.275.0001-0</t>
  </si>
  <si>
    <t>06.275.0002-0</t>
  </si>
  <si>
    <t>06.275.0003-0</t>
  </si>
  <si>
    <t>06.275.0020-0</t>
  </si>
  <si>
    <t>06.275.0021-0</t>
  </si>
  <si>
    <t>06.275.0022-0</t>
  </si>
  <si>
    <t>06.300.0001-0</t>
  </si>
  <si>
    <t>06.300.0002-0</t>
  </si>
  <si>
    <t>06.300.0003-0</t>
  </si>
  <si>
    <t>06.300.0004-0</t>
  </si>
  <si>
    <t>06.300.0005-0</t>
  </si>
  <si>
    <t>06.400.0001-0</t>
  </si>
  <si>
    <t>06.400.0002-0</t>
  </si>
  <si>
    <t>06.400.0003-0</t>
  </si>
  <si>
    <t>06.400.0004-0</t>
  </si>
  <si>
    <t>06.400.0005-0</t>
  </si>
  <si>
    <t>06.400.0006-0</t>
  </si>
  <si>
    <t>06.400.0010-0</t>
  </si>
  <si>
    <t>06.400.0011-0</t>
  </si>
  <si>
    <t>06.400.0012-0</t>
  </si>
  <si>
    <t>06.400.0013-0</t>
  </si>
  <si>
    <t>06.400.0014-0</t>
  </si>
  <si>
    <t>06.400.0015-0</t>
  </si>
  <si>
    <t>06.400.0020-0</t>
  </si>
  <si>
    <t>06.500.0010-0</t>
  </si>
  <si>
    <t>06.501.0010-0</t>
  </si>
  <si>
    <t>06.502.0010-0</t>
  </si>
  <si>
    <t>07.001.0010-1</t>
  </si>
  <si>
    <t>07.001.0015-1</t>
  </si>
  <si>
    <t>07.001.0020-1</t>
  </si>
  <si>
    <t>PASTA DE CAL</t>
  </si>
  <si>
    <t>07.001.0025-1</t>
  </si>
  <si>
    <t>PASTA DE GESSO</t>
  </si>
  <si>
    <t>07.001.0030-1</t>
  </si>
  <si>
    <t>07.001.0035-1</t>
  </si>
  <si>
    <t>07.001.0040-1</t>
  </si>
  <si>
    <t>07.001.0045-1</t>
  </si>
  <si>
    <t>07.001.0050-1</t>
  </si>
  <si>
    <t>07.001.0055-1</t>
  </si>
  <si>
    <t>07.001.0060-1</t>
  </si>
  <si>
    <t>07.001.0065-1</t>
  </si>
  <si>
    <t>07.001.0070-1</t>
  </si>
  <si>
    <t>07.001.0075-1</t>
  </si>
  <si>
    <t>07.001.0080-1</t>
  </si>
  <si>
    <t>07.001.0085-1</t>
  </si>
  <si>
    <t>07.001.0090-1</t>
  </si>
  <si>
    <t>07.001.0095-1</t>
  </si>
  <si>
    <t>07.001.0100-1</t>
  </si>
  <si>
    <t>07.001.0105-1</t>
  </si>
  <si>
    <t>07.001.0110-1</t>
  </si>
  <si>
    <t>07.001.0115-1</t>
  </si>
  <si>
    <t>07.001.0120-1</t>
  </si>
  <si>
    <t>07.001.0125-1</t>
  </si>
  <si>
    <t>07.001.0130-1</t>
  </si>
  <si>
    <t>07.001.0135-1</t>
  </si>
  <si>
    <t>07.001.0140-1</t>
  </si>
  <si>
    <t>07.001.0145-1</t>
  </si>
  <si>
    <t>07.001.0150-1</t>
  </si>
  <si>
    <t>07.001.0155-1</t>
  </si>
  <si>
    <t>07.002.0010-1</t>
  </si>
  <si>
    <t>07.002.0015-1</t>
  </si>
  <si>
    <t>07.002.0020-1</t>
  </si>
  <si>
    <t>07.002.0025-1</t>
  </si>
  <si>
    <t>07.002.0030-1</t>
  </si>
  <si>
    <t>07.002.0035-1</t>
  </si>
  <si>
    <t>07.002.0040-1</t>
  </si>
  <si>
    <t>07.002.0045-1</t>
  </si>
  <si>
    <t>07.003.0010-1</t>
  </si>
  <si>
    <t>07.003.0015-1</t>
  </si>
  <si>
    <t>07.005.0010-1</t>
  </si>
  <si>
    <t>07.005.0015-1</t>
  </si>
  <si>
    <t>07.005.0020-1</t>
  </si>
  <si>
    <t>07.006.0010-1</t>
  </si>
  <si>
    <t>07.006.0015-1</t>
  </si>
  <si>
    <t>07.006.0020-1</t>
  </si>
  <si>
    <t>07.006.0025-1</t>
  </si>
  <si>
    <t>07.007.0010-1</t>
  </si>
  <si>
    <t>07.007.0015-1</t>
  </si>
  <si>
    <t>07.007.0020-1</t>
  </si>
  <si>
    <t>07.007.0025-1</t>
  </si>
  <si>
    <t>07.008.0010-1</t>
  </si>
  <si>
    <t>07.009.0010-1</t>
  </si>
  <si>
    <t>07.009.0015-1</t>
  </si>
  <si>
    <t>07.009.0020-1</t>
  </si>
  <si>
    <t>07.030.0010-1</t>
  </si>
  <si>
    <t>07.050.0025-1</t>
  </si>
  <si>
    <t>SACO</t>
  </si>
  <si>
    <t>07.050.0030-1</t>
  </si>
  <si>
    <t>07.050.0035-1</t>
  </si>
  <si>
    <t>07.100.0010-1</t>
  </si>
  <si>
    <t>07.100.0015-1</t>
  </si>
  <si>
    <t>07.100.0020-1</t>
  </si>
  <si>
    <t>07.100.0025-1</t>
  </si>
  <si>
    <t>07.100.0040-1</t>
  </si>
  <si>
    <t>07.150.0010-1</t>
  </si>
  <si>
    <t>07.150.0020-1</t>
  </si>
  <si>
    <t>07.160.0012-1</t>
  </si>
  <si>
    <t>07.160.0020-1</t>
  </si>
  <si>
    <t>07.170.0010-1</t>
  </si>
  <si>
    <t>08.001.0001-0</t>
  </si>
  <si>
    <t>08.001.0008-0</t>
  </si>
  <si>
    <t>08.002.0001-0</t>
  </si>
  <si>
    <t>08.003.0001-0</t>
  </si>
  <si>
    <t>08.003.0002-0</t>
  </si>
  <si>
    <t>08.004.0001-0</t>
  </si>
  <si>
    <t>08.004.0002-0</t>
  </si>
  <si>
    <t>08.004.0003-0</t>
  </si>
  <si>
    <t>08.005.0001-0</t>
  </si>
  <si>
    <t>08.005.0002-0</t>
  </si>
  <si>
    <t>08.005.0003-0</t>
  </si>
  <si>
    <t>08.006.0003-0</t>
  </si>
  <si>
    <t>08.006.0004-0</t>
  </si>
  <si>
    <t>08.006.0010-0</t>
  </si>
  <si>
    <t>08.006.0011-0</t>
  </si>
  <si>
    <t>08.007.0001-0</t>
  </si>
  <si>
    <t>08.007.0002-0</t>
  </si>
  <si>
    <t>08.008.0001-0</t>
  </si>
  <si>
    <t>08.008.0002-0</t>
  </si>
  <si>
    <t>08.009.0003-0</t>
  </si>
  <si>
    <t>08.009.0005-0</t>
  </si>
  <si>
    <t>08.009.0010-0</t>
  </si>
  <si>
    <t>08.010.0001-0</t>
  </si>
  <si>
    <t>08.010.0005-0</t>
  </si>
  <si>
    <t>08.011.0001-0</t>
  </si>
  <si>
    <t>08.012.0001-0</t>
  </si>
  <si>
    <t>08.012.0003-0</t>
  </si>
  <si>
    <t>08.012.0004-0</t>
  </si>
  <si>
    <t>REASSENTAMENTO DE MEIO-FIO</t>
  </si>
  <si>
    <t>08.012.0005-0</t>
  </si>
  <si>
    <t>08.013.0005-0</t>
  </si>
  <si>
    <t>08.022.0002-0</t>
  </si>
  <si>
    <t>08.015.0002-0</t>
  </si>
  <si>
    <t>08.015.0003-0</t>
  </si>
  <si>
    <t>08.015.0005-0</t>
  </si>
  <si>
    <t>08.015.0008-0</t>
  </si>
  <si>
    <t>08.015.0040-0</t>
  </si>
  <si>
    <t>08.015.0042-0</t>
  </si>
  <si>
    <t>08.015.0016-0</t>
  </si>
  <si>
    <t>08.015.0018-0</t>
  </si>
  <si>
    <t>08.015.0050-0</t>
  </si>
  <si>
    <t>08.015.0051-0</t>
  </si>
  <si>
    <t>08.015.0052-0</t>
  </si>
  <si>
    <t>08.015.0053-0</t>
  </si>
  <si>
    <t>08.015.0054-0</t>
  </si>
  <si>
    <t>08.015.0055-0</t>
  </si>
  <si>
    <t>08.015.0070-0</t>
  </si>
  <si>
    <t>08.015.0071-0</t>
  </si>
  <si>
    <t>08.015.0072-0</t>
  </si>
  <si>
    <t>08.015.0073-0</t>
  </si>
  <si>
    <t>08.015.0074-0</t>
  </si>
  <si>
    <t>08.015.0075-0</t>
  </si>
  <si>
    <t>08.015.0100-0</t>
  </si>
  <si>
    <t>08.015.0101-0</t>
  </si>
  <si>
    <t>08.015.0102-0</t>
  </si>
  <si>
    <t>08.015.0103-0</t>
  </si>
  <si>
    <t>08.015.0104-0</t>
  </si>
  <si>
    <t>08.015.0105-0</t>
  </si>
  <si>
    <t>08.015.0120-0</t>
  </si>
  <si>
    <t>08.015.0121-0</t>
  </si>
  <si>
    <t>08.015.0122-0</t>
  </si>
  <si>
    <t>08.015.0123-0</t>
  </si>
  <si>
    <t>08.015.0124-0</t>
  </si>
  <si>
    <t>08.015.0125-0</t>
  </si>
  <si>
    <t>08.015.0150-0</t>
  </si>
  <si>
    <t>08.015.0151-0</t>
  </si>
  <si>
    <t>08.015.0152-0</t>
  </si>
  <si>
    <t>08.015.0153-0</t>
  </si>
  <si>
    <t>08.015.0154-0</t>
  </si>
  <si>
    <t>08.015.0155-0</t>
  </si>
  <si>
    <t>08.015.0200-0</t>
  </si>
  <si>
    <t>08.015.0201-0</t>
  </si>
  <si>
    <t>08.015.0202-0</t>
  </si>
  <si>
    <t>08.015.0203-0</t>
  </si>
  <si>
    <t>08.015.0204-0</t>
  </si>
  <si>
    <t>08.015.0205-0</t>
  </si>
  <si>
    <t>08.015.0220-0</t>
  </si>
  <si>
    <t>08.015.0221-0</t>
  </si>
  <si>
    <t>08.015.0222-0</t>
  </si>
  <si>
    <t>08.015.0223-0</t>
  </si>
  <si>
    <t>08.015.0224-0</t>
  </si>
  <si>
    <t>08.015.0225-0</t>
  </si>
  <si>
    <t>08.015.0250-0</t>
  </si>
  <si>
    <t>08.015.0251-0</t>
  </si>
  <si>
    <t>08.015.0252-0</t>
  </si>
  <si>
    <t>08.015.0253-0</t>
  </si>
  <si>
    <t>08.015.0254-0</t>
  </si>
  <si>
    <t>08.015.0255-0</t>
  </si>
  <si>
    <t>08.015.0270-0</t>
  </si>
  <si>
    <t>08.015.0271-0</t>
  </si>
  <si>
    <t>08.015.0272-0</t>
  </si>
  <si>
    <t>08.015.0273-0</t>
  </si>
  <si>
    <t>08.015.0274-0</t>
  </si>
  <si>
    <t>08.015.0275-0</t>
  </si>
  <si>
    <t>08.015.0300-0</t>
  </si>
  <si>
    <t>08.015.0301-0</t>
  </si>
  <si>
    <t>08.015.0302-0</t>
  </si>
  <si>
    <t>08.015.0303-0</t>
  </si>
  <si>
    <t>08.015.0304-0</t>
  </si>
  <si>
    <t>08.015.0305-0</t>
  </si>
  <si>
    <t>08.016.0001-0</t>
  </si>
  <si>
    <t>08.016.0002-0</t>
  </si>
  <si>
    <t>08.017.0006-0</t>
  </si>
  <si>
    <t>08.017.0010-0</t>
  </si>
  <si>
    <t>08.018.0001-0</t>
  </si>
  <si>
    <t>08.019.0001-0</t>
  </si>
  <si>
    <t>08.019.0002-0</t>
  </si>
  <si>
    <t>08.019.0003-0</t>
  </si>
  <si>
    <t>08.019.0004-0</t>
  </si>
  <si>
    <t>08.020.0008-0</t>
  </si>
  <si>
    <t>08.020.0010-0</t>
  </si>
  <si>
    <t>08.020.0012-0</t>
  </si>
  <si>
    <t>08.021.0001-0</t>
  </si>
  <si>
    <t>08.021.0002-0</t>
  </si>
  <si>
    <t>08.021.0003-0</t>
  </si>
  <si>
    <t>08.024.0002-0</t>
  </si>
  <si>
    <t>08.026.0001-0</t>
  </si>
  <si>
    <t>08.026.0002-0</t>
  </si>
  <si>
    <t>08.027.0035-0</t>
  </si>
  <si>
    <t>08.027.0036-0</t>
  </si>
  <si>
    <t>08.027.0037-0</t>
  </si>
  <si>
    <t>08.027.0040-0</t>
  </si>
  <si>
    <t>08.027.0041-0</t>
  </si>
  <si>
    <t>08.027.0042-0</t>
  </si>
  <si>
    <t>08.027.0048-0</t>
  </si>
  <si>
    <t>08.027.0051-0</t>
  </si>
  <si>
    <t>08.027.0082-0</t>
  </si>
  <si>
    <t>08.027.0085-0</t>
  </si>
  <si>
    <t>06.015.0060-0</t>
  </si>
  <si>
    <t>06.015.0061-0</t>
  </si>
  <si>
    <t>06.015.0070-0</t>
  </si>
  <si>
    <t>08.031.0005-0</t>
  </si>
  <si>
    <t>08.031.0006-0</t>
  </si>
  <si>
    <t>08.031.0007-0</t>
  </si>
  <si>
    <t>08.019.0009-0</t>
  </si>
  <si>
    <t>08.034.0001-0</t>
  </si>
  <si>
    <t>08.034.0005-0</t>
  </si>
  <si>
    <t>08.034.0010-0</t>
  </si>
  <si>
    <t>08.035.0001-0</t>
  </si>
  <si>
    <t>08.036.0001-0</t>
  </si>
  <si>
    <t>08.037.0010-0</t>
  </si>
  <si>
    <t>08.037.0011-0</t>
  </si>
  <si>
    <t>08.037.0012-0</t>
  </si>
  <si>
    <t>08.037.0013-0</t>
  </si>
  <si>
    <t>08.037.0014-0</t>
  </si>
  <si>
    <t>08.037.0015-0</t>
  </si>
  <si>
    <t>08.037.0054-0</t>
  </si>
  <si>
    <t>08.037.0056-0</t>
  </si>
  <si>
    <t>08.037.0057-0</t>
  </si>
  <si>
    <t>08.037.0058-0</t>
  </si>
  <si>
    <t>08.037.0059-0</t>
  </si>
  <si>
    <t>08.038.0001-0</t>
  </si>
  <si>
    <t>08.040.0005-0</t>
  </si>
  <si>
    <t>08.040.0010-0</t>
  </si>
  <si>
    <t>08.040.0015-0</t>
  </si>
  <si>
    <t>08.040.0020-0</t>
  </si>
  <si>
    <t>08.040.0025-0</t>
  </si>
  <si>
    <t>08.040.0030-0</t>
  </si>
  <si>
    <t>09.001.0001-1</t>
  </si>
  <si>
    <t>09.001.0002-0</t>
  </si>
  <si>
    <t>09.001.0003-1</t>
  </si>
  <si>
    <t>09.001.0004-0</t>
  </si>
  <si>
    <t>09.001.0020-0</t>
  </si>
  <si>
    <t>09.001.0025-0</t>
  </si>
  <si>
    <t>09.001.0030-0</t>
  </si>
  <si>
    <t>09.001.0035-0</t>
  </si>
  <si>
    <t>09.001.0040-0</t>
  </si>
  <si>
    <t>09.001.0045-0</t>
  </si>
  <si>
    <t>09.001.0050-0</t>
  </si>
  <si>
    <t>09.001.0055-0</t>
  </si>
  <si>
    <t>09.001.0060-0</t>
  </si>
  <si>
    <t>09.001.0065-0</t>
  </si>
  <si>
    <t>09.001.0070-0</t>
  </si>
  <si>
    <t>09.001.0075-0</t>
  </si>
  <si>
    <t>09.002.0001-0</t>
  </si>
  <si>
    <t>09.002.0002-0</t>
  </si>
  <si>
    <t>09.002.0003-0</t>
  </si>
  <si>
    <t>09.002.0010-0</t>
  </si>
  <si>
    <t>09.003.0006-0</t>
  </si>
  <si>
    <t>09.001.0080-0</t>
  </si>
  <si>
    <t>09.003.0008-0</t>
  </si>
  <si>
    <t>09.003.0009-0</t>
  </si>
  <si>
    <t>09.004.0001-0</t>
  </si>
  <si>
    <t>09.004.0002-0</t>
  </si>
  <si>
    <t>09.004.0005-0</t>
  </si>
  <si>
    <t>09.004.0010-0</t>
  </si>
  <si>
    <t>09.004.0011-0</t>
  </si>
  <si>
    <t>09.004.0050-0</t>
  </si>
  <si>
    <t>09.004.0013-0</t>
  </si>
  <si>
    <t>09.005.0001-0</t>
  </si>
  <si>
    <t>09.005.0002-0</t>
  </si>
  <si>
    <t>09.005.0003-0</t>
  </si>
  <si>
    <t>09.005.0008-0</t>
  </si>
  <si>
    <t>09.005.0009-0</t>
  </si>
  <si>
    <t>RETIRADA DE GRAMA EM PLACAS</t>
  </si>
  <si>
    <t>09.002.0032-0</t>
  </si>
  <si>
    <t>09.005.0011-0</t>
  </si>
  <si>
    <t>09.005.0012-0</t>
  </si>
  <si>
    <t>09.005.0100-0</t>
  </si>
  <si>
    <t>09.005.0105-0</t>
  </si>
  <si>
    <t>09.005.0110-0</t>
  </si>
  <si>
    <t>09.005.0115-0</t>
  </si>
  <si>
    <t>09.005.0120-0</t>
  </si>
  <si>
    <t>09.005.0125-0</t>
  </si>
  <si>
    <t>09.005.0020-0</t>
  </si>
  <si>
    <t>09.005.0021-0</t>
  </si>
  <si>
    <t>09.005.0022-0</t>
  </si>
  <si>
    <t>09.005.0023-0</t>
  </si>
  <si>
    <t>09.005.0024-0</t>
  </si>
  <si>
    <t>09.005.0025-0</t>
  </si>
  <si>
    <t>09.005.0026-0</t>
  </si>
  <si>
    <t>09.005.0027-0</t>
  </si>
  <si>
    <t>09.005.0028-0</t>
  </si>
  <si>
    <t>09.005.0029-0</t>
  </si>
  <si>
    <t>09.005.0030-0</t>
  </si>
  <si>
    <t>09.005.0032-0</t>
  </si>
  <si>
    <t>09.005.0033-0</t>
  </si>
  <si>
    <t>09.005.0034-0</t>
  </si>
  <si>
    <t>09.005.0035-0</t>
  </si>
  <si>
    <t>09.005.0036-0</t>
  </si>
  <si>
    <t>09.005.0007-0</t>
  </si>
  <si>
    <t>09.005.0041-0</t>
  </si>
  <si>
    <t>09.005.0038-0</t>
  </si>
  <si>
    <t>09.005.0052-0</t>
  </si>
  <si>
    <t>09.005.0053-0</t>
  </si>
  <si>
    <t>09.005.0054-0</t>
  </si>
  <si>
    <t>09.005.0059-0</t>
  </si>
  <si>
    <t>09.005.0060-0</t>
  </si>
  <si>
    <t>09.006.0030-0</t>
  </si>
  <si>
    <t>09.006.0003-0</t>
  </si>
  <si>
    <t>09.006.0010-0</t>
  </si>
  <si>
    <t>09.006.0015-0</t>
  </si>
  <si>
    <t>09.006.0006-0</t>
  </si>
  <si>
    <t>09.006.0007-0</t>
  </si>
  <si>
    <t>09.006.0008-0</t>
  </si>
  <si>
    <t>09.006.0009-0</t>
  </si>
  <si>
    <t>09.007.0001-0</t>
  </si>
  <si>
    <t>09.007.0002-0</t>
  </si>
  <si>
    <t>09.007.0003-0</t>
  </si>
  <si>
    <t>09.009.0001-0</t>
  </si>
  <si>
    <t>09.009.0002-0</t>
  </si>
  <si>
    <t>09.009.0003-0</t>
  </si>
  <si>
    <t>09.009.0004-0</t>
  </si>
  <si>
    <t>09.010.0001-0</t>
  </si>
  <si>
    <t>09.010.0002-0</t>
  </si>
  <si>
    <t>09.011.0001-0</t>
  </si>
  <si>
    <t>09.012.0001-0</t>
  </si>
  <si>
    <t>09.012.0002-0</t>
  </si>
  <si>
    <t>09.012.0003-0</t>
  </si>
  <si>
    <t>09.012.0004-0</t>
  </si>
  <si>
    <t>09.013.0001-0</t>
  </si>
  <si>
    <t>09.013.0002-0</t>
  </si>
  <si>
    <t>09.013.0010-0</t>
  </si>
  <si>
    <t>09.013.0015-0</t>
  </si>
  <si>
    <t>09.013.0016-0</t>
  </si>
  <si>
    <t>09.015.0003-0</t>
  </si>
  <si>
    <t>09.015.0005-0</t>
  </si>
  <si>
    <t>09.015.0006-0</t>
  </si>
  <si>
    <t>09.015.0007-0</t>
  </si>
  <si>
    <t>09.015.0008-0</t>
  </si>
  <si>
    <t>09.015.0010-0</t>
  </si>
  <si>
    <t>09.015.0015-0</t>
  </si>
  <si>
    <t>09.015.0020-0</t>
  </si>
  <si>
    <t>09.015.0025-0</t>
  </si>
  <si>
    <t>09.015.0030-0</t>
  </si>
  <si>
    <t>09.015.0032-0</t>
  </si>
  <si>
    <t>09.015.0034-0</t>
  </si>
  <si>
    <t>09.015.0036-0</t>
  </si>
  <si>
    <t>09.016.0060-0</t>
  </si>
  <si>
    <t>09.016.0061-0</t>
  </si>
  <si>
    <t>09.020.0070-0</t>
  </si>
  <si>
    <t>09.020.0075-0</t>
  </si>
  <si>
    <t>09.020.0076-0</t>
  </si>
  <si>
    <t>09.020.0080-0</t>
  </si>
  <si>
    <t>09.020.0085-0</t>
  </si>
  <si>
    <t>09.025.0100-0</t>
  </si>
  <si>
    <t>10.001.0004-1</t>
  </si>
  <si>
    <t>10.002.0003-0</t>
  </si>
  <si>
    <t>10.002.0010-0</t>
  </si>
  <si>
    <t>10.002.0015-0</t>
  </si>
  <si>
    <t>10.002.0020-0</t>
  </si>
  <si>
    <t>10.002.0025-0</t>
  </si>
  <si>
    <t>10.002.0030-0</t>
  </si>
  <si>
    <t>10.002.0035-0</t>
  </si>
  <si>
    <t>10.002.0040-0</t>
  </si>
  <si>
    <t>10.002.0045-0</t>
  </si>
  <si>
    <t>10.002.0050-0</t>
  </si>
  <si>
    <t>10.002.0055-0</t>
  </si>
  <si>
    <t>10.002.0060-0</t>
  </si>
  <si>
    <t>10.002.0065-0</t>
  </si>
  <si>
    <t>10.002.0070-0</t>
  </si>
  <si>
    <t>10.002.0075-0</t>
  </si>
  <si>
    <t>10.002.0080-0</t>
  </si>
  <si>
    <t>10.002.0085-0</t>
  </si>
  <si>
    <t>10.002.0090-0</t>
  </si>
  <si>
    <t>10.002.0095-0</t>
  </si>
  <si>
    <t>10.003.0005-1</t>
  </si>
  <si>
    <t>10.003.0006-0</t>
  </si>
  <si>
    <t>10.003.0010-0</t>
  </si>
  <si>
    <t>10.003.0011-0</t>
  </si>
  <si>
    <t>10.003.0015-0</t>
  </si>
  <si>
    <t>10.003.0016-0</t>
  </si>
  <si>
    <t>10.003.0020-0</t>
  </si>
  <si>
    <t>10.003.0021-0</t>
  </si>
  <si>
    <t>10.003.0025-0</t>
  </si>
  <si>
    <t>10.003.0026-0</t>
  </si>
  <si>
    <t>10.003.0030-0</t>
  </si>
  <si>
    <t>10.003.0031-0</t>
  </si>
  <si>
    <t>10.003.0035-0</t>
  </si>
  <si>
    <t>10.003.0036-0</t>
  </si>
  <si>
    <t>10.003.0040-0</t>
  </si>
  <si>
    <t>10.003.0041-0</t>
  </si>
  <si>
    <t>10.003.0045-0</t>
  </si>
  <si>
    <t>10.003.0046-0</t>
  </si>
  <si>
    <t>10.004.0130-0</t>
  </si>
  <si>
    <t>10.004.0135-0</t>
  </si>
  <si>
    <t>10.004.0140-0</t>
  </si>
  <si>
    <t>10.004.0145-0</t>
  </si>
  <si>
    <t>10.004.0149-0</t>
  </si>
  <si>
    <t>10.004.0165-0</t>
  </si>
  <si>
    <t>10.004.0170-0</t>
  </si>
  <si>
    <t>10.004.0175-0</t>
  </si>
  <si>
    <t>10.004.0200-0</t>
  </si>
  <si>
    <t>10.004.0205-0</t>
  </si>
  <si>
    <t>10.004.0210-0</t>
  </si>
  <si>
    <t>10.004.0215-0</t>
  </si>
  <si>
    <t>10.004.0220-0</t>
  </si>
  <si>
    <t>10.004.0225-0</t>
  </si>
  <si>
    <t>10.004.0230-0</t>
  </si>
  <si>
    <t>10.004.0235-0</t>
  </si>
  <si>
    <t>10.004.0260-0</t>
  </si>
  <si>
    <t>10.004.0265-0</t>
  </si>
  <si>
    <t>10.004.0270-0</t>
  </si>
  <si>
    <t>10.004.0275-0</t>
  </si>
  <si>
    <t>10.004.0280-0</t>
  </si>
  <si>
    <t>10.004.0285-0</t>
  </si>
  <si>
    <t>10.004.0290-0</t>
  </si>
  <si>
    <t>10.004.0295-0</t>
  </si>
  <si>
    <t>10.005.0002-0</t>
  </si>
  <si>
    <t>10.005.0003-1</t>
  </si>
  <si>
    <t>10.005.0004-0</t>
  </si>
  <si>
    <t>10.005.0005-0</t>
  </si>
  <si>
    <t>10.005.0006-0</t>
  </si>
  <si>
    <t>10.005.0022-0</t>
  </si>
  <si>
    <t>10.005.0023-1</t>
  </si>
  <si>
    <t>10.005.0024-0</t>
  </si>
  <si>
    <t>10.005.0025-0</t>
  </si>
  <si>
    <t>10.005.0026-0</t>
  </si>
  <si>
    <t>10.005.0030-0</t>
  </si>
  <si>
    <t>10.005.0031-0</t>
  </si>
  <si>
    <t>10.005.0032-0</t>
  </si>
  <si>
    <t>10.005.0033-0</t>
  </si>
  <si>
    <t>10.005.0034-0</t>
  </si>
  <si>
    <t>10.005.0050-1</t>
  </si>
  <si>
    <t>10.005.0052-0</t>
  </si>
  <si>
    <t>10.005.0055-0</t>
  </si>
  <si>
    <t>10.005.0057-0</t>
  </si>
  <si>
    <t>10.005.0060-0</t>
  </si>
  <si>
    <t>10.006.0020-1</t>
  </si>
  <si>
    <t>10.006.0021-0</t>
  </si>
  <si>
    <t>10.006.0022-0</t>
  </si>
  <si>
    <t>10.006.0023-0</t>
  </si>
  <si>
    <t>10.006.0024-0</t>
  </si>
  <si>
    <t>10.006.0025-0</t>
  </si>
  <si>
    <t>10.006.0030-1</t>
  </si>
  <si>
    <t>10.006.0031-0</t>
  </si>
  <si>
    <t>10.006.0032-0</t>
  </si>
  <si>
    <t>10.006.0033-0</t>
  </si>
  <si>
    <t>10.006.0034-0</t>
  </si>
  <si>
    <t>10.006.0035-0</t>
  </si>
  <si>
    <t>10.006.0040-1</t>
  </si>
  <si>
    <t>10.006.0041-0</t>
  </si>
  <si>
    <t>10.006.0042-0</t>
  </si>
  <si>
    <t>10.006.0043-0</t>
  </si>
  <si>
    <t>10.006.0044-0</t>
  </si>
  <si>
    <t>10.006.0045-0</t>
  </si>
  <si>
    <t>10.006.0050-1</t>
  </si>
  <si>
    <t>10.006.0051-0</t>
  </si>
  <si>
    <t>10.006.0052-0</t>
  </si>
  <si>
    <t>10.006.0053-0</t>
  </si>
  <si>
    <t>10.006.0054-0</t>
  </si>
  <si>
    <t>10.006.0055-0</t>
  </si>
  <si>
    <t>10.007.0030-1</t>
  </si>
  <si>
    <t>10.007.0031-0</t>
  </si>
  <si>
    <t>10.007.0032-0</t>
  </si>
  <si>
    <t>10.007.0033-0</t>
  </si>
  <si>
    <t>10.007.0034-0</t>
  </si>
  <si>
    <t>10.007.0035-0</t>
  </si>
  <si>
    <t>10.007.0040-1</t>
  </si>
  <si>
    <t>10.007.0041-0</t>
  </si>
  <si>
    <t>10.007.0042-0</t>
  </si>
  <si>
    <t>10.007.0043-0</t>
  </si>
  <si>
    <t>10.007.0044-0</t>
  </si>
  <si>
    <t>10.007.0045-0</t>
  </si>
  <si>
    <t>10.007.0060-1</t>
  </si>
  <si>
    <t>10.007.0061-0</t>
  </si>
  <si>
    <t>10.007.0062-0</t>
  </si>
  <si>
    <t>10.007.0063-0</t>
  </si>
  <si>
    <t>10.007.0064-0</t>
  </si>
  <si>
    <t>10.007.0065-0</t>
  </si>
  <si>
    <t>10.007.0070-1</t>
  </si>
  <si>
    <t>10.007.0071-0</t>
  </si>
  <si>
    <t>10.007.0072-0</t>
  </si>
  <si>
    <t>10.007.0073-0</t>
  </si>
  <si>
    <t>10.007.0074-0</t>
  </si>
  <si>
    <t>10.007.0075-0</t>
  </si>
  <si>
    <t>10.007.0080-1</t>
  </si>
  <si>
    <t>10.007.0081-0</t>
  </si>
  <si>
    <t>10.007.0082-0</t>
  </si>
  <si>
    <t>10.007.0083-0</t>
  </si>
  <si>
    <t>10.007.0084-0</t>
  </si>
  <si>
    <t>10.007.0085-0</t>
  </si>
  <si>
    <t>10.007.0090-1</t>
  </si>
  <si>
    <t>10.007.0091-0</t>
  </si>
  <si>
    <t>10.007.0092-0</t>
  </si>
  <si>
    <t>10.007.0093-0</t>
  </si>
  <si>
    <t>10.007.0094-0</t>
  </si>
  <si>
    <t>10.007.0095-0</t>
  </si>
  <si>
    <t>10.007.0100-1</t>
  </si>
  <si>
    <t>10.007.0101-0</t>
  </si>
  <si>
    <t>10.007.0102-0</t>
  </si>
  <si>
    <t>10.007.0103-0</t>
  </si>
  <si>
    <t>10.007.0104-0</t>
  </si>
  <si>
    <t>10.007.0105-0</t>
  </si>
  <si>
    <t>10.007.0110-1</t>
  </si>
  <si>
    <t>10.007.0111-0</t>
  </si>
  <si>
    <t>10.007.0112-0</t>
  </si>
  <si>
    <t>10.007.0113-0</t>
  </si>
  <si>
    <t>10.007.0114-0</t>
  </si>
  <si>
    <t>10.007.0115-0</t>
  </si>
  <si>
    <t>10.007.0200-1</t>
  </si>
  <si>
    <t>10.007.0201-0</t>
  </si>
  <si>
    <t>10.007.0202-0</t>
  </si>
  <si>
    <t>10.007.0203-0</t>
  </si>
  <si>
    <t>10.007.0204-0</t>
  </si>
  <si>
    <t>10.007.0205-0</t>
  </si>
  <si>
    <t>10.008.0001-1</t>
  </si>
  <si>
    <t>10.008.0002-1</t>
  </si>
  <si>
    <t>10.008.0003-1</t>
  </si>
  <si>
    <t>10.008.0004-1</t>
  </si>
  <si>
    <t>10.008.0005-1</t>
  </si>
  <si>
    <t>10.008.0006-1</t>
  </si>
  <si>
    <t>10.008.0007-1</t>
  </si>
  <si>
    <t>10.008.0008-1</t>
  </si>
  <si>
    <t>10.008.0009-1</t>
  </si>
  <si>
    <t>10.008.0010-1</t>
  </si>
  <si>
    <t>10.008.0020-0</t>
  </si>
  <si>
    <t>10.008.0021-0</t>
  </si>
  <si>
    <t>10.008.0022-0</t>
  </si>
  <si>
    <t>10.008.0023-0</t>
  </si>
  <si>
    <t>10.008.0024-0</t>
  </si>
  <si>
    <t>10.008.0025-0</t>
  </si>
  <si>
    <t>10.008.0026-0</t>
  </si>
  <si>
    <t>10.008.0027-0</t>
  </si>
  <si>
    <t>10.008.0028-0</t>
  </si>
  <si>
    <t>10.008.0029-0</t>
  </si>
  <si>
    <t>10.008.0040-0</t>
  </si>
  <si>
    <t>10.008.0041-0</t>
  </si>
  <si>
    <t>10.008.0042-0</t>
  </si>
  <si>
    <t>10.008.0043-0</t>
  </si>
  <si>
    <t>10.008.0044-0</t>
  </si>
  <si>
    <t>10.008.0045-0</t>
  </si>
  <si>
    <t>10.008.0046-0</t>
  </si>
  <si>
    <t>10.008.0047-0</t>
  </si>
  <si>
    <t>10.008.0048-0</t>
  </si>
  <si>
    <t>10.008.0049-0</t>
  </si>
  <si>
    <t>10.008.0050-1</t>
  </si>
  <si>
    <t>10.008.0051-1</t>
  </si>
  <si>
    <t>10.008.0060-0</t>
  </si>
  <si>
    <t>10.008.0061-0</t>
  </si>
  <si>
    <t>10.008.0070-0</t>
  </si>
  <si>
    <t>10.008.0071-0</t>
  </si>
  <si>
    <t>10.009.0015-1</t>
  </si>
  <si>
    <t>10.009.0016-0</t>
  </si>
  <si>
    <t>10.009.0017-0</t>
  </si>
  <si>
    <t>10.009.0018-0</t>
  </si>
  <si>
    <t>10.009.0019-0</t>
  </si>
  <si>
    <t>10.009.0020-0</t>
  </si>
  <si>
    <t>10.009.0021-0</t>
  </si>
  <si>
    <t>10.009.0022-0</t>
  </si>
  <si>
    <t>10.009.0023-0</t>
  </si>
  <si>
    <t>10.010.0001-1</t>
  </si>
  <si>
    <t>10.010.0002-0</t>
  </si>
  <si>
    <t>10.010.0003-1</t>
  </si>
  <si>
    <t>10.010.0004-1</t>
  </si>
  <si>
    <t>10.010.0005-1</t>
  </si>
  <si>
    <t>10.010.0010-0</t>
  </si>
  <si>
    <t>10.010.0012-0</t>
  </si>
  <si>
    <t>10.010.0020-0</t>
  </si>
  <si>
    <t>10.010.0025-0</t>
  </si>
  <si>
    <t>10.010.0030-0</t>
  </si>
  <si>
    <t>10.010.0035-0</t>
  </si>
  <si>
    <t>10.010.0040-0</t>
  </si>
  <si>
    <t>10.010.0045-0</t>
  </si>
  <si>
    <t>10.010.0050-0</t>
  </si>
  <si>
    <t>10.010.0055-0</t>
  </si>
  <si>
    <t>10.010.0060-0</t>
  </si>
  <si>
    <t>10.010.0065-0</t>
  </si>
  <si>
    <t>10.010.0070-0</t>
  </si>
  <si>
    <t>10.010.0075-0</t>
  </si>
  <si>
    <t>10.010.0080-0</t>
  </si>
  <si>
    <t>10.010.0085-0</t>
  </si>
  <si>
    <t>10.010.0090-0</t>
  </si>
  <si>
    <t>10.010.0095-0</t>
  </si>
  <si>
    <t>10.010.0100-0</t>
  </si>
  <si>
    <t>10.010.0105-0</t>
  </si>
  <si>
    <t>10.011.0006-1</t>
  </si>
  <si>
    <t>10.011.0007-0</t>
  </si>
  <si>
    <t>10.011.0008-0</t>
  </si>
  <si>
    <t>10.011.0009-1</t>
  </si>
  <si>
    <t>10.011.0010-0</t>
  </si>
  <si>
    <t>10.011.0011-0</t>
  </si>
  <si>
    <t>10.012.0001-0</t>
  </si>
  <si>
    <t>10.012.0005-0</t>
  </si>
  <si>
    <t>10.012.0010-0</t>
  </si>
  <si>
    <t>10.012.0015-0</t>
  </si>
  <si>
    <t>10.012.0050-0</t>
  </si>
  <si>
    <t>10.012.0055-1</t>
  </si>
  <si>
    <t>10.012.0060-0</t>
  </si>
  <si>
    <t>10.012.0065-0</t>
  </si>
  <si>
    <t>10.012.0070-0</t>
  </si>
  <si>
    <t>10.012.0080-0</t>
  </si>
  <si>
    <t>10.013.0002-0</t>
  </si>
  <si>
    <t>10.013.0005-0</t>
  </si>
  <si>
    <t>10.014.0001-0</t>
  </si>
  <si>
    <t>10.014.0005-0</t>
  </si>
  <si>
    <t>10.014.0010-0</t>
  </si>
  <si>
    <t>10.014.0015-0</t>
  </si>
  <si>
    <t>10.015.0001-0</t>
  </si>
  <si>
    <t>10.015.0005-0</t>
  </si>
  <si>
    <t>10.015.0010-0</t>
  </si>
  <si>
    <t>10.015.0015-0</t>
  </si>
  <si>
    <t>10.016.0001-0</t>
  </si>
  <si>
    <t>10.017.0002-0</t>
  </si>
  <si>
    <t>10.017.0005-0</t>
  </si>
  <si>
    <t>10.017.0008-1</t>
  </si>
  <si>
    <t>10.017.0016-0</t>
  </si>
  <si>
    <t>10.017.0021-0</t>
  </si>
  <si>
    <t>10.028.0005-0</t>
  </si>
  <si>
    <t>10.028.0010-0</t>
  </si>
  <si>
    <t>10.028.0015-0</t>
  </si>
  <si>
    <t>10.028.0025-0</t>
  </si>
  <si>
    <t>10.028.0030-0</t>
  </si>
  <si>
    <t>10.028.0035-0</t>
  </si>
  <si>
    <t>10.028.0040-0</t>
  </si>
  <si>
    <t>10.028.0045-0</t>
  </si>
  <si>
    <t>10.028.0050-0</t>
  </si>
  <si>
    <t>10.060.0004-0</t>
  </si>
  <si>
    <t>10.065.0001-0</t>
  </si>
  <si>
    <t>10.065.0002-0</t>
  </si>
  <si>
    <t>10.065.0003-0</t>
  </si>
  <si>
    <t>10.065.0004-0</t>
  </si>
  <si>
    <t>10.070.0001-0</t>
  </si>
  <si>
    <t>10.080.0001-0</t>
  </si>
  <si>
    <t>11.001.0001-1</t>
  </si>
  <si>
    <t>11.001.0005-1</t>
  </si>
  <si>
    <t>11.001.0006-1</t>
  </si>
  <si>
    <t>11.001.0007-1</t>
  </si>
  <si>
    <t>11.001.0008-1</t>
  </si>
  <si>
    <t>11.001.0010-0</t>
  </si>
  <si>
    <t>11.001.0018-0</t>
  </si>
  <si>
    <t>11.001.0020-1</t>
  </si>
  <si>
    <t>11.002.0010-0</t>
  </si>
  <si>
    <t>11.002.0011-1</t>
  </si>
  <si>
    <t>11.002.0012-1</t>
  </si>
  <si>
    <t>11.002.0013-1</t>
  </si>
  <si>
    <t>11.002.0014-1</t>
  </si>
  <si>
    <t>11.002.0015-1</t>
  </si>
  <si>
    <t>11.002.0017-1</t>
  </si>
  <si>
    <t>11.002.0018-0</t>
  </si>
  <si>
    <t>11.002.0021-1</t>
  </si>
  <si>
    <t>11.002.0022-1</t>
  </si>
  <si>
    <t>11.002.0023-1</t>
  </si>
  <si>
    <t>11.002.0024-1</t>
  </si>
  <si>
    <t>11.002.0025-1</t>
  </si>
  <si>
    <t>11.002.0027-1</t>
  </si>
  <si>
    <t>11.002.0028-1</t>
  </si>
  <si>
    <t>11.002.0029-1</t>
  </si>
  <si>
    <t>11.002.0030-1</t>
  </si>
  <si>
    <t>11.002.0031-1</t>
  </si>
  <si>
    <t>11.002.0033-1</t>
  </si>
  <si>
    <t>11.002.0034-1</t>
  </si>
  <si>
    <t>11.002.0035-1</t>
  </si>
  <si>
    <t>11.002.0036-1</t>
  </si>
  <si>
    <t>11.002.0037-1</t>
  </si>
  <si>
    <t>11.002.0039-1</t>
  </si>
  <si>
    <t>11.002.0040-1</t>
  </si>
  <si>
    <t>11.002.0041-0</t>
  </si>
  <si>
    <t>11.002.0042-0</t>
  </si>
  <si>
    <t>11.002.0043-1</t>
  </si>
  <si>
    <t>11.002.0044-0</t>
  </si>
  <si>
    <t>11.002.0045-0</t>
  </si>
  <si>
    <t>11.002.0060-0</t>
  </si>
  <si>
    <t>11.003.0001-1</t>
  </si>
  <si>
    <t>11.003.0002-0</t>
  </si>
  <si>
    <t>11.003.0003-1</t>
  </si>
  <si>
    <t>11.003.0005-1</t>
  </si>
  <si>
    <t>11.003.0010-0</t>
  </si>
  <si>
    <t>11.003.0014-1</t>
  </si>
  <si>
    <t>11.004.0001-1</t>
  </si>
  <si>
    <t>11.004.0002-0</t>
  </si>
  <si>
    <t>11.004.0003-0</t>
  </si>
  <si>
    <t>11.004.0020-1</t>
  </si>
  <si>
    <t>11.004.0021-1</t>
  </si>
  <si>
    <t>11.004.0022-1</t>
  </si>
  <si>
    <t>11.004.0023-1</t>
  </si>
  <si>
    <t>11.004.0024-1</t>
  </si>
  <si>
    <t>11.004.0025-1</t>
  </si>
  <si>
    <t>11.004.0026-0</t>
  </si>
  <si>
    <t>11.004.0027-0</t>
  </si>
  <si>
    <t>11.004.0028-0</t>
  </si>
  <si>
    <t>11.004.0029-0</t>
  </si>
  <si>
    <t>11.004.0030-1</t>
  </si>
  <si>
    <t>11.004.0035-1</t>
  </si>
  <si>
    <t>11.004.0036-0</t>
  </si>
  <si>
    <t>11.004.0037-0</t>
  </si>
  <si>
    <t>11.004.0038-1</t>
  </si>
  <si>
    <t>11.004.0053-1</t>
  </si>
  <si>
    <t>11.004.0055-0</t>
  </si>
  <si>
    <t>11.004.0060-0</t>
  </si>
  <si>
    <t>11.004.0061-0</t>
  </si>
  <si>
    <t>11.004.0063-0</t>
  </si>
  <si>
    <t>11.004.0065-0</t>
  </si>
  <si>
    <t>11.004.0066-0</t>
  </si>
  <si>
    <t>11.004.0069-1</t>
  </si>
  <si>
    <t>11.004.0070-1</t>
  </si>
  <si>
    <t>11.004.0072-1</t>
  </si>
  <si>
    <t>11.004.0073-1</t>
  </si>
  <si>
    <t>11.004.0075-0</t>
  </si>
  <si>
    <t>11.004.0076-1</t>
  </si>
  <si>
    <t>11.004.0080-0</t>
  </si>
  <si>
    <t>11.005.0001-1</t>
  </si>
  <si>
    <t>11.005.0002-1</t>
  </si>
  <si>
    <t>11.005.0005-1</t>
  </si>
  <si>
    <t>11.005.0006-1</t>
  </si>
  <si>
    <t>11.005.0010-0</t>
  </si>
  <si>
    <t>11.005.0012-0</t>
  </si>
  <si>
    <t>11.005.0015-0</t>
  </si>
  <si>
    <t>11.005.0020-0</t>
  </si>
  <si>
    <t>11.005.0050-0</t>
  </si>
  <si>
    <t>11.005.0055-0</t>
  </si>
  <si>
    <t>11.008.0001-1</t>
  </si>
  <si>
    <t>11.008.0003-0</t>
  </si>
  <si>
    <t>11.008.0004-1</t>
  </si>
  <si>
    <t>11.009.0011-0</t>
  </si>
  <si>
    <t>11.009.0013-0</t>
  </si>
  <si>
    <t>11.009.0014-1</t>
  </si>
  <si>
    <t>11.009.0015-1</t>
  </si>
  <si>
    <t>11.010.0008-0</t>
  </si>
  <si>
    <t>11.010.0028-0</t>
  </si>
  <si>
    <t>11.010.0029-0</t>
  </si>
  <si>
    <t>11.010.0030-0</t>
  </si>
  <si>
    <t>11.010.0031-0</t>
  </si>
  <si>
    <t>11.010.0032-0</t>
  </si>
  <si>
    <t>11.010.0033-0</t>
  </si>
  <si>
    <t>11.010.0034-0</t>
  </si>
  <si>
    <t>11.010.0035-0</t>
  </si>
  <si>
    <t>11.010.0036-0</t>
  </si>
  <si>
    <t>11.010.0037-0</t>
  </si>
  <si>
    <t>11.011.0010-0</t>
  </si>
  <si>
    <t>11.011.0011-0</t>
  </si>
  <si>
    <t>11.011.0012-0</t>
  </si>
  <si>
    <t>11.011.0013-0</t>
  </si>
  <si>
    <t>11.011.0014-0</t>
  </si>
  <si>
    <t>11.011.0015-0</t>
  </si>
  <si>
    <t>11.011.0016-0</t>
  </si>
  <si>
    <t>11.011.0017-1</t>
  </si>
  <si>
    <t>11.011.0018-0</t>
  </si>
  <si>
    <t>11.011.0019-0</t>
  </si>
  <si>
    <t>11.011.0020-0</t>
  </si>
  <si>
    <t>11.011.0021-0</t>
  </si>
  <si>
    <t>11.011.0022-0</t>
  </si>
  <si>
    <t>11.011.0023-1</t>
  </si>
  <si>
    <t>11.011.0024-1</t>
  </si>
  <si>
    <t>11.011.0025-1</t>
  </si>
  <si>
    <t>11.011.0027-0</t>
  </si>
  <si>
    <t>11.011.0029-0</t>
  </si>
  <si>
    <t>11.011.0030-1</t>
  </si>
  <si>
    <t>11.011.0031-1</t>
  </si>
  <si>
    <t>11.011.0035-0</t>
  </si>
  <si>
    <t>11.011.0036-0</t>
  </si>
  <si>
    <t>11.011.0037-0</t>
  </si>
  <si>
    <t>11.011.0040-0</t>
  </si>
  <si>
    <t>11.012.0018-0</t>
  </si>
  <si>
    <t>11.012.0020-0</t>
  </si>
  <si>
    <t>11.012.0025-1</t>
  </si>
  <si>
    <t>11.012.0030-0</t>
  </si>
  <si>
    <t>11.012.0035-0</t>
  </si>
  <si>
    <t>11.012.0045-0</t>
  </si>
  <si>
    <t>11.012.0050-0</t>
  </si>
  <si>
    <t>11.013.0003-1</t>
  </si>
  <si>
    <t>11.013.0005-0</t>
  </si>
  <si>
    <t>11.013.0006-0</t>
  </si>
  <si>
    <t>11.013.0009-0</t>
  </si>
  <si>
    <t>11.013.0070-1</t>
  </si>
  <si>
    <t>11.013.0100-0</t>
  </si>
  <si>
    <t>11.013.0130-0</t>
  </si>
  <si>
    <t>11.013.0014-0</t>
  </si>
  <si>
    <t>11.015.0001-0</t>
  </si>
  <si>
    <t>11.015.0003-0</t>
  </si>
  <si>
    <t>11.015.0004-0</t>
  </si>
  <si>
    <t>11.015.0020-0</t>
  </si>
  <si>
    <t>11.016.0001-0</t>
  </si>
  <si>
    <t>11.016.0002-1</t>
  </si>
  <si>
    <t>11.016.0003-0</t>
  </si>
  <si>
    <t>11.016.0004-0</t>
  </si>
  <si>
    <t>11.016.0005-0</t>
  </si>
  <si>
    <t>11.016.0006-0</t>
  </si>
  <si>
    <t>11.016.0020-0</t>
  </si>
  <si>
    <t>11.016.0022-0</t>
  </si>
  <si>
    <t>11.016.0505-1</t>
  </si>
  <si>
    <t>11.036.0001-1</t>
  </si>
  <si>
    <t>11.036.0002-1</t>
  </si>
  <si>
    <t>11.018.0020-0</t>
  </si>
  <si>
    <t>11.018.0021-0</t>
  </si>
  <si>
    <t>11.018.0025-0</t>
  </si>
  <si>
    <t>11.018.0026-0</t>
  </si>
  <si>
    <t>11.018.0030-0</t>
  </si>
  <si>
    <t>11.018.0031-0</t>
  </si>
  <si>
    <t>11.018.0050-0</t>
  </si>
  <si>
    <t>11.018.0051-0</t>
  </si>
  <si>
    <t>11.018.0052-0</t>
  </si>
  <si>
    <t>11.018.0053-0</t>
  </si>
  <si>
    <t>11.018.0054-0</t>
  </si>
  <si>
    <t>11.018.0060-0</t>
  </si>
  <si>
    <t>11.019.0001-0</t>
  </si>
  <si>
    <t>11.020.0001-0</t>
  </si>
  <si>
    <t>11.020.0002-0</t>
  </si>
  <si>
    <t>11.020.0003-0</t>
  </si>
  <si>
    <t>11.020.0006-0</t>
  </si>
  <si>
    <t>11.020.0007-1</t>
  </si>
  <si>
    <t>11.020.0011-1</t>
  </si>
  <si>
    <t>11.020.0012-0</t>
  </si>
  <si>
    <t>11.020.0015-0</t>
  </si>
  <si>
    <t>11.020.0020-0</t>
  </si>
  <si>
    <t>11.021.0010-1</t>
  </si>
  <si>
    <t>11.023.0001-0</t>
  </si>
  <si>
    <t>11.023.0002-0</t>
  </si>
  <si>
    <t>11.023.0003-0</t>
  </si>
  <si>
    <t>11.023.0005-0</t>
  </si>
  <si>
    <t>11.023.0006-0</t>
  </si>
  <si>
    <t>11.023.0007-0</t>
  </si>
  <si>
    <t>11.023.0008-0</t>
  </si>
  <si>
    <t>11.023.0009-0</t>
  </si>
  <si>
    <t>11.023.0010-0</t>
  </si>
  <si>
    <t>11.023.0011-0</t>
  </si>
  <si>
    <t>11.023.0013-0</t>
  </si>
  <si>
    <t>13.012.0010-0</t>
  </si>
  <si>
    <t>11.024.0001-1</t>
  </si>
  <si>
    <t>11.024.0002-0</t>
  </si>
  <si>
    <t>11.024.0005-0</t>
  </si>
  <si>
    <t>11.024.0008-0</t>
  </si>
  <si>
    <t>11.024.0010-1</t>
  </si>
  <si>
    <t>11.024.0012-0</t>
  </si>
  <si>
    <t>11.024.0015-0</t>
  </si>
  <si>
    <t>11.024.0018-0</t>
  </si>
  <si>
    <t>11.025.0002-0</t>
  </si>
  <si>
    <t>11.025.0006-0</t>
  </si>
  <si>
    <t>11.025.0009-0</t>
  </si>
  <si>
    <t>11.025.0012-0</t>
  </si>
  <si>
    <t>11.025.0013-0</t>
  </si>
  <si>
    <t>11.026.0010-0</t>
  </si>
  <si>
    <t>11.026.0015-0</t>
  </si>
  <si>
    <t>11.026.0016-0</t>
  </si>
  <si>
    <t>11.026.0020-0</t>
  </si>
  <si>
    <t>11.030.0020-0</t>
  </si>
  <si>
    <t>11.030.0050-0</t>
  </si>
  <si>
    <t>11.030.0080-0</t>
  </si>
  <si>
    <t>11.030.0110-0</t>
  </si>
  <si>
    <t>11.034.0005-0</t>
  </si>
  <si>
    <t>11.034.0010-0</t>
  </si>
  <si>
    <t>11.035.0001-1</t>
  </si>
  <si>
    <t>11.035.0002-1</t>
  </si>
  <si>
    <t>11.037.0001-0</t>
  </si>
  <si>
    <t>11.038.0001-0</t>
  </si>
  <si>
    <t>11.039.0001-0</t>
  </si>
  <si>
    <t>11.043.0002-0</t>
  </si>
  <si>
    <t>11.043.0003-0</t>
  </si>
  <si>
    <t>11.043.0004-0</t>
  </si>
  <si>
    <t>11.043.0005-0</t>
  </si>
  <si>
    <t>11.043.0006-0</t>
  </si>
  <si>
    <t>11.043.0007-0</t>
  </si>
  <si>
    <t>11.043.0008-0</t>
  </si>
  <si>
    <t>11.043.0009-0</t>
  </si>
  <si>
    <t>11.043.0010-0</t>
  </si>
  <si>
    <t>11.043.0011-0</t>
  </si>
  <si>
    <t>11.043.0012-0</t>
  </si>
  <si>
    <t>11.043.0013-0</t>
  </si>
  <si>
    <t>11.043.0014-1</t>
  </si>
  <si>
    <t>11.043.0015-0</t>
  </si>
  <si>
    <t>11.043.0016-0</t>
  </si>
  <si>
    <t>11.043.0017-0</t>
  </si>
  <si>
    <t>11.043.0018-0</t>
  </si>
  <si>
    <t>11.043.0019-1</t>
  </si>
  <si>
    <t>11.043.0020-0</t>
  </si>
  <si>
    <t>11.043.0021-0</t>
  </si>
  <si>
    <t>11.043.0022-0</t>
  </si>
  <si>
    <t>11.043.0023-0</t>
  </si>
  <si>
    <t>11.043.0024-1</t>
  </si>
  <si>
    <t>11.043.0025-0</t>
  </si>
  <si>
    <t>11.043.0026-0</t>
  </si>
  <si>
    <t>11.043.0027-0</t>
  </si>
  <si>
    <t>11.043.0028-0</t>
  </si>
  <si>
    <t>11.043.0029-1</t>
  </si>
  <si>
    <t>11.043.0030-0</t>
  </si>
  <si>
    <t>11.044.0006-0</t>
  </si>
  <si>
    <t>11.044.0007-0</t>
  </si>
  <si>
    <t>11.044.0008-0</t>
  </si>
  <si>
    <t>11.044.0009-0</t>
  </si>
  <si>
    <t>11.044.0010-0</t>
  </si>
  <si>
    <t>11.044.0056-0</t>
  </si>
  <si>
    <t>11.044.0058-0</t>
  </si>
  <si>
    <t>11.044.0060-0</t>
  </si>
  <si>
    <t>11.045.0006-0</t>
  </si>
  <si>
    <t>11.045.0007-0</t>
  </si>
  <si>
    <t>11.045.0008-0</t>
  </si>
  <si>
    <t>11.045.0009-0</t>
  </si>
  <si>
    <t>11.045.0010-0</t>
  </si>
  <si>
    <t>11.046.0001-0</t>
  </si>
  <si>
    <t>11.046.0004-0</t>
  </si>
  <si>
    <t>11.046.0007-0</t>
  </si>
  <si>
    <t>11.046.0010-0</t>
  </si>
  <si>
    <t>11.046.0013-0</t>
  </si>
  <si>
    <t>11.046.0014-0</t>
  </si>
  <si>
    <t>11.047.0010-1</t>
  </si>
  <si>
    <t>11.047.0011-1</t>
  </si>
  <si>
    <t>11.047.0012-0</t>
  </si>
  <si>
    <t>11.047.0015-0</t>
  </si>
  <si>
    <t>11.047.0016-0</t>
  </si>
  <si>
    <t>11.047.0050-0</t>
  </si>
  <si>
    <t>11.050.0001-1</t>
  </si>
  <si>
    <t>11.050.0002-0</t>
  </si>
  <si>
    <t>11.055.0001-1</t>
  </si>
  <si>
    <t>11.055.0002-0</t>
  </si>
  <si>
    <t>11.060.0160-0</t>
  </si>
  <si>
    <t>11.060.0165-0</t>
  </si>
  <si>
    <t>11.060.0170-0</t>
  </si>
  <si>
    <t>11.060.0175-0</t>
  </si>
  <si>
    <t>11.060.0180-0</t>
  </si>
  <si>
    <t>11.060.0185-0</t>
  </si>
  <si>
    <t>11.060.0190-0</t>
  </si>
  <si>
    <t>11.060.0195-0</t>
  </si>
  <si>
    <t>11.061.0001-0</t>
  </si>
  <si>
    <t>11.061.0002-0</t>
  </si>
  <si>
    <t>11.090.0500-0</t>
  </si>
  <si>
    <t>11.090.0505-0</t>
  </si>
  <si>
    <t>11.090.0510-0</t>
  </si>
  <si>
    <t>12.001.0010-0</t>
  </si>
  <si>
    <t>12.001.0015-0</t>
  </si>
  <si>
    <t>12.001.0020-0</t>
  </si>
  <si>
    <t>12.001.0025-0</t>
  </si>
  <si>
    <t>12.001.0030-0</t>
  </si>
  <si>
    <t>12.001.0035-0</t>
  </si>
  <si>
    <t>12.001.0040-0</t>
  </si>
  <si>
    <t>12.001.0045-0</t>
  </si>
  <si>
    <t>12.001.0070-0</t>
  </si>
  <si>
    <t>12.001.0075-0</t>
  </si>
  <si>
    <t>12.001.0090-0</t>
  </si>
  <si>
    <t>12.001.0095-0</t>
  </si>
  <si>
    <t>12.001.0100-0</t>
  </si>
  <si>
    <t>12.001.0105-0</t>
  </si>
  <si>
    <t>12.001.0115-0</t>
  </si>
  <si>
    <t>12.002.0010-0</t>
  </si>
  <si>
    <t>12.002.0011-0</t>
  </si>
  <si>
    <t>12.002.0015-0</t>
  </si>
  <si>
    <t>12.002.0016-0</t>
  </si>
  <si>
    <t>12.002.0020-0</t>
  </si>
  <si>
    <t>12.002.0025-0</t>
  </si>
  <si>
    <t>12.002.0030-0</t>
  </si>
  <si>
    <t>12.002.0035-1</t>
  </si>
  <si>
    <t>12.002.0036-0</t>
  </si>
  <si>
    <t>12.002.0040-0</t>
  </si>
  <si>
    <t>12.002.0045-0</t>
  </si>
  <si>
    <t>12.002.0050-0</t>
  </si>
  <si>
    <t>12.002.0060-1</t>
  </si>
  <si>
    <t>12.002.0065-1</t>
  </si>
  <si>
    <t>12.002.0070-1</t>
  </si>
  <si>
    <t>12.002.0080-0</t>
  </si>
  <si>
    <t>12.002.0085-0</t>
  </si>
  <si>
    <t>12.003.0055-0</t>
  </si>
  <si>
    <t>12.003.0056-0</t>
  </si>
  <si>
    <t>12.003.0060-0</t>
  </si>
  <si>
    <t>12.003.0065-0</t>
  </si>
  <si>
    <t>12.003.0070-0</t>
  </si>
  <si>
    <t>12.003.0075-1</t>
  </si>
  <si>
    <t>12.003.0076-0</t>
  </si>
  <si>
    <t>12.003.0080-0</t>
  </si>
  <si>
    <t>12.003.0085-0</t>
  </si>
  <si>
    <t>12.003.0090-0</t>
  </si>
  <si>
    <t>12.003.0095-0</t>
  </si>
  <si>
    <t>12.003.0096-0</t>
  </si>
  <si>
    <t>12.003.0100-0</t>
  </si>
  <si>
    <t>12.003.0105-0</t>
  </si>
  <si>
    <t>12.003.0110-0</t>
  </si>
  <si>
    <t>12.003.0115-0</t>
  </si>
  <si>
    <t>12.003.0116-0</t>
  </si>
  <si>
    <t>12.003.0120-0</t>
  </si>
  <si>
    <t>12.003.0125-0</t>
  </si>
  <si>
    <t>12.003.0150-0</t>
  </si>
  <si>
    <t>12.004.0160-0</t>
  </si>
  <si>
    <t>12.005.0010-0</t>
  </si>
  <si>
    <t>12.005.0015-0</t>
  </si>
  <si>
    <t>12.005.0020-0</t>
  </si>
  <si>
    <t>12.005.0025-0</t>
  </si>
  <si>
    <t>12.005.0080-0</t>
  </si>
  <si>
    <t>12.005.0085-1</t>
  </si>
  <si>
    <t>12.005.0090-0</t>
  </si>
  <si>
    <t>12.005.0095-1</t>
  </si>
  <si>
    <t>12.005.0130-1</t>
  </si>
  <si>
    <t>12.005.0135-1</t>
  </si>
  <si>
    <t>12.005.0140-1</t>
  </si>
  <si>
    <t>12.006.0010-0</t>
  </si>
  <si>
    <t>12.007.0015-0</t>
  </si>
  <si>
    <t>12.007.0020-0</t>
  </si>
  <si>
    <t>12.007.0025-0</t>
  </si>
  <si>
    <t>12.007.0030-0</t>
  </si>
  <si>
    <t>12.007.0040-0</t>
  </si>
  <si>
    <t>12.007.0045-0</t>
  </si>
  <si>
    <t>12.008.0015-0</t>
  </si>
  <si>
    <t>12.009.0001-0</t>
  </si>
  <si>
    <t>12.009.0006-0</t>
  </si>
  <si>
    <t>12.010.0010-0</t>
  </si>
  <si>
    <t>12.010.0015-0</t>
  </si>
  <si>
    <t>12.010.0020-0</t>
  </si>
  <si>
    <t>12.012.0001-0</t>
  </si>
  <si>
    <t>12.012.0002-0</t>
  </si>
  <si>
    <t>12.013.0010-0</t>
  </si>
  <si>
    <t>12.015.0005-0</t>
  </si>
  <si>
    <t>12.015.0010-0</t>
  </si>
  <si>
    <t>12.015.0015-0</t>
  </si>
  <si>
    <t>12.015.0020-0</t>
  </si>
  <si>
    <t>12.015.0030-0</t>
  </si>
  <si>
    <t>12.015.0035-0</t>
  </si>
  <si>
    <t>12.015.0040-0</t>
  </si>
  <si>
    <t>12.015.0045-0</t>
  </si>
  <si>
    <t>12.015.0060-0</t>
  </si>
  <si>
    <t>12.015.0065-0</t>
  </si>
  <si>
    <t>12.015.0070-0</t>
  </si>
  <si>
    <t>12.015.0075-0</t>
  </si>
  <si>
    <t>12.020.0001-0</t>
  </si>
  <si>
    <t>12.025.0001-0</t>
  </si>
  <si>
    <t>12.030.0001-0</t>
  </si>
  <si>
    <t>12.050.0001-0</t>
  </si>
  <si>
    <t>12.050.0005-0</t>
  </si>
  <si>
    <t>12.050.0010-0</t>
  </si>
  <si>
    <t>12.050.0015-0</t>
  </si>
  <si>
    <t>12.050.0020-0</t>
  </si>
  <si>
    <t>13.001.0010-1</t>
  </si>
  <si>
    <t>13.001.0011-0</t>
  </si>
  <si>
    <t>13.001.0013-0</t>
  </si>
  <si>
    <t>13.001.0014-0</t>
  </si>
  <si>
    <t>13.001.0015-0</t>
  </si>
  <si>
    <t>13.001.0020-1</t>
  </si>
  <si>
    <t>13.001.0025-1</t>
  </si>
  <si>
    <t>13.001.0026-0</t>
  </si>
  <si>
    <t>13.001.0030-1</t>
  </si>
  <si>
    <t>13.001.0031-0</t>
  </si>
  <si>
    <t>13.001.0050-1</t>
  </si>
  <si>
    <t>13.001.0055-1</t>
  </si>
  <si>
    <t>13.001.0060-1</t>
  </si>
  <si>
    <t>13.002.0010-1</t>
  </si>
  <si>
    <t>13.002.0011-1</t>
  </si>
  <si>
    <t>13.002.0015-1</t>
  </si>
  <si>
    <t>13.002.0016-0</t>
  </si>
  <si>
    <t>13.002.0017-0</t>
  </si>
  <si>
    <t>13.003.0001-0</t>
  </si>
  <si>
    <t>13.010.0015-0</t>
  </si>
  <si>
    <t>13.003.0003-0</t>
  </si>
  <si>
    <t>13.003.0004-0</t>
  </si>
  <si>
    <t>13.003.0005-0</t>
  </si>
  <si>
    <t>13.004.0010-0</t>
  </si>
  <si>
    <t>13.004.0015-0</t>
  </si>
  <si>
    <t>13.005.0010-0</t>
  </si>
  <si>
    <t>13.005.0015-0</t>
  </si>
  <si>
    <t>13.005.0020-0</t>
  </si>
  <si>
    <t>13.006.0010-0</t>
  </si>
  <si>
    <t>13.006.0020-0</t>
  </si>
  <si>
    <t>13.006.0025-0</t>
  </si>
  <si>
    <t>13.010.0020-0</t>
  </si>
  <si>
    <t>13.008.0010-0</t>
  </si>
  <si>
    <t>13.008.0020-0</t>
  </si>
  <si>
    <t>13.009.0030-0</t>
  </si>
  <si>
    <t>13.011.0005-0</t>
  </si>
  <si>
    <t>13.025.0010-0</t>
  </si>
  <si>
    <t>13.022.0010-0</t>
  </si>
  <si>
    <t>13.022.0015-0</t>
  </si>
  <si>
    <t>13.022.0020-0</t>
  </si>
  <si>
    <t>13.022.0025-0</t>
  </si>
  <si>
    <t>13.022.0500-0</t>
  </si>
  <si>
    <t>13.024.0010-0</t>
  </si>
  <si>
    <t>13.025.0005-0</t>
  </si>
  <si>
    <t>13.025.0016-0</t>
  </si>
  <si>
    <t>13.025.0020-0</t>
  </si>
  <si>
    <t>13.025.0080-0</t>
  </si>
  <si>
    <t>13.026.0010-0</t>
  </si>
  <si>
    <t>13.030.0255-0</t>
  </si>
  <si>
    <t>13.030.0200-0</t>
  </si>
  <si>
    <t>13.030.0210-0</t>
  </si>
  <si>
    <t>13.035.0010-0</t>
  </si>
  <si>
    <t>13.035.0015-0</t>
  </si>
  <si>
    <t>13.035.0020-0</t>
  </si>
  <si>
    <t>13.035.0025-0</t>
  </si>
  <si>
    <t>13.045.0040-0</t>
  </si>
  <si>
    <t>13.045.0045-0</t>
  </si>
  <si>
    <t>13.045.0050-0</t>
  </si>
  <si>
    <t>13.045.0051-0</t>
  </si>
  <si>
    <t>13.045.0052-0</t>
  </si>
  <si>
    <t>13.045.0065-0</t>
  </si>
  <si>
    <t>13.045.0070-0</t>
  </si>
  <si>
    <t>13.050.0055-0</t>
  </si>
  <si>
    <t>13.050.0065-0</t>
  </si>
  <si>
    <t>13.050.0070-0</t>
  </si>
  <si>
    <t>13.065.0010-0</t>
  </si>
  <si>
    <t>13.065.0015-0</t>
  </si>
  <si>
    <t>13.065.0030-0</t>
  </si>
  <si>
    <t>13.157.0010-0</t>
  </si>
  <si>
    <t>13.160.0010-0</t>
  </si>
  <si>
    <t>13.165.0010-0</t>
  </si>
  <si>
    <t>13.170.0011-0</t>
  </si>
  <si>
    <t>13.170.0016-0</t>
  </si>
  <si>
    <t>13.170.0020-0</t>
  </si>
  <si>
    <t>13.170.0025-0</t>
  </si>
  <si>
    <t>13.180.0010-0</t>
  </si>
  <si>
    <t>13.180.0015-1</t>
  </si>
  <si>
    <t>13.190.0015-0</t>
  </si>
  <si>
    <t>13.195.0010-0</t>
  </si>
  <si>
    <t>13.195.0015-0</t>
  </si>
  <si>
    <t>13.200.0010-0</t>
  </si>
  <si>
    <t>13.200.0015-1</t>
  </si>
  <si>
    <t>13.200.0020-0</t>
  </si>
  <si>
    <t>13.200.0025-0</t>
  </si>
  <si>
    <t>13.301.0080-1</t>
  </si>
  <si>
    <t>13.301.0081-0</t>
  </si>
  <si>
    <t>13.301.0082-0</t>
  </si>
  <si>
    <t>13.301.0083-0</t>
  </si>
  <si>
    <t>13.301.0085-0</t>
  </si>
  <si>
    <t>13.301.0090-0</t>
  </si>
  <si>
    <t>13.301.0092-0</t>
  </si>
  <si>
    <t>13.301.0093-0</t>
  </si>
  <si>
    <t>13.301.0094-0</t>
  </si>
  <si>
    <t>13.301.0095-0</t>
  </si>
  <si>
    <t>13.301.0100-0</t>
  </si>
  <si>
    <t>13.301.0105-0</t>
  </si>
  <si>
    <t>13.301.0110-0</t>
  </si>
  <si>
    <t>13.301.0117-0</t>
  </si>
  <si>
    <t>13.301.0118-0</t>
  </si>
  <si>
    <t>13.301.0119-0</t>
  </si>
  <si>
    <t>13.301.0120-1</t>
  </si>
  <si>
    <t>13.301.0125-1</t>
  </si>
  <si>
    <t>13.301.0130-1</t>
  </si>
  <si>
    <t>13.301.0131-0</t>
  </si>
  <si>
    <t>13.301.0132-0</t>
  </si>
  <si>
    <t>13.301.0133-0</t>
  </si>
  <si>
    <t>13.301.0500-0</t>
  </si>
  <si>
    <t>13.301.0505-0</t>
  </si>
  <si>
    <t>13.330.0010-0</t>
  </si>
  <si>
    <t>13.330.0050-0</t>
  </si>
  <si>
    <t>13.330.0060-0</t>
  </si>
  <si>
    <t>13.330.0070-0</t>
  </si>
  <si>
    <t>13.330.0500-0</t>
  </si>
  <si>
    <t>13.335.0030-0</t>
  </si>
  <si>
    <t>13.330.0020-0</t>
  </si>
  <si>
    <t>13.330.0028-0</t>
  </si>
  <si>
    <t>13.330.0030-0</t>
  </si>
  <si>
    <t>13.330.0031-0</t>
  </si>
  <si>
    <t>13.330.0033-0</t>
  </si>
  <si>
    <t>13.330.0034-0</t>
  </si>
  <si>
    <t>13.330.0035-0</t>
  </si>
  <si>
    <t>13.330.0036-0</t>
  </si>
  <si>
    <t>13.345.0015-0</t>
  </si>
  <si>
    <t>13.345.0016-0</t>
  </si>
  <si>
    <t>13.345.0020-0</t>
  </si>
  <si>
    <t>13.345.0025-0</t>
  </si>
  <si>
    <t>13.345.0030-0</t>
  </si>
  <si>
    <t>13.345.0035-0</t>
  </si>
  <si>
    <t>13.345.0055-0</t>
  </si>
  <si>
    <t>13.345.0060-0</t>
  </si>
  <si>
    <t>13.345.0065-0</t>
  </si>
  <si>
    <t>13.365.0010-0</t>
  </si>
  <si>
    <t>13.365.0015-0</t>
  </si>
  <si>
    <t>13.365.0020-0</t>
  </si>
  <si>
    <t>13.365.0025-0</t>
  </si>
  <si>
    <t>13.365.0030-0</t>
  </si>
  <si>
    <t>13.365.0035-0</t>
  </si>
  <si>
    <t>13.365.0055-0</t>
  </si>
  <si>
    <t>13.365.0060-0</t>
  </si>
  <si>
    <t>13.365.0065-0</t>
  </si>
  <si>
    <t>13.370.0010-0</t>
  </si>
  <si>
    <t>13.370.0015-0</t>
  </si>
  <si>
    <t>13.370.0020-0</t>
  </si>
  <si>
    <t>13.370.0025-0</t>
  </si>
  <si>
    <t>13.370.0040-0</t>
  </si>
  <si>
    <t>13.370.0045-0</t>
  </si>
  <si>
    <t>13.370.0050-0</t>
  </si>
  <si>
    <t>13.370.0055-0</t>
  </si>
  <si>
    <t>13.370.0060-0</t>
  </si>
  <si>
    <t>13.371.0010-0</t>
  </si>
  <si>
    <t>13.371.0015-0</t>
  </si>
  <si>
    <t>13.371.0020-0</t>
  </si>
  <si>
    <t>13.371.0025-0</t>
  </si>
  <si>
    <t>13.373.0010-0</t>
  </si>
  <si>
    <t>13.375.0010-0</t>
  </si>
  <si>
    <t>13.375.0015-0</t>
  </si>
  <si>
    <t>13.380.0010-0</t>
  </si>
  <si>
    <t>13.380.0011-0</t>
  </si>
  <si>
    <t>13.380.0015-0</t>
  </si>
  <si>
    <t>13.380.0016-0</t>
  </si>
  <si>
    <t>13.380.0020-0</t>
  </si>
  <si>
    <t>13.380.0021-0</t>
  </si>
  <si>
    <t>13.380.0025-0</t>
  </si>
  <si>
    <t>13.380.0026-0</t>
  </si>
  <si>
    <t>13.381.0050-0</t>
  </si>
  <si>
    <t>13.381.0051-0</t>
  </si>
  <si>
    <t>13.381.0085-0</t>
  </si>
  <si>
    <t>13.382.0001-0</t>
  </si>
  <si>
    <t>13.383.0002-0</t>
  </si>
  <si>
    <t>13.383.0003-0</t>
  </si>
  <si>
    <t>13.384.0001-0</t>
  </si>
  <si>
    <t>13.384.0002-0</t>
  </si>
  <si>
    <t>13.385.0001-0</t>
  </si>
  <si>
    <t>13.385.0002-0</t>
  </si>
  <si>
    <t>13.385.0005-0</t>
  </si>
  <si>
    <t>13.385.0006-0</t>
  </si>
  <si>
    <t>13.385.0008-0</t>
  </si>
  <si>
    <t>13.385.0009-0</t>
  </si>
  <si>
    <t>13.390.0020-0</t>
  </si>
  <si>
    <t>13.390.0050-0</t>
  </si>
  <si>
    <t>13.391.0500-0</t>
  </si>
  <si>
    <t>13.395.0010-0</t>
  </si>
  <si>
    <t>13.395.0011-0</t>
  </si>
  <si>
    <t>13.395.0015-0</t>
  </si>
  <si>
    <t>13.398.0010-1</t>
  </si>
  <si>
    <t>13.398.0015-0</t>
  </si>
  <si>
    <t>13.398.0016-0</t>
  </si>
  <si>
    <t>13.398.0017-0</t>
  </si>
  <si>
    <t>13.398.0018-0</t>
  </si>
  <si>
    <t>13.398.0020-0</t>
  </si>
  <si>
    <t>13.398.0025-0</t>
  </si>
  <si>
    <t>13.398.0030-0</t>
  </si>
  <si>
    <t>13.410.0010-0</t>
  </si>
  <si>
    <t>13.410.0011-0</t>
  </si>
  <si>
    <t>13.410.0012-0</t>
  </si>
  <si>
    <t>13.411.0500-0</t>
  </si>
  <si>
    <t>13.413.0010-0</t>
  </si>
  <si>
    <t>13.413.0020-0</t>
  </si>
  <si>
    <t>13.413.0025-0</t>
  </si>
  <si>
    <t>13.413.0030-0</t>
  </si>
  <si>
    <t>13.415.0010-0</t>
  </si>
  <si>
    <t>13.415.0015-0</t>
  </si>
  <si>
    <t>13.415.0020-0</t>
  </si>
  <si>
    <t>13.460.0010-0</t>
  </si>
  <si>
    <t>13.460.0015-0</t>
  </si>
  <si>
    <t>13.468.0010-0</t>
  </si>
  <si>
    <t>13.469.0010-0</t>
  </si>
  <si>
    <t>14.001.0001-0</t>
  </si>
  <si>
    <t>14.001.0006-0</t>
  </si>
  <si>
    <t>14.001.0011-0</t>
  </si>
  <si>
    <t>14.001.0016-0</t>
  </si>
  <si>
    <t>14.001.0030-0</t>
  </si>
  <si>
    <t>14.001.0035-0</t>
  </si>
  <si>
    <t>14.001.0040-0</t>
  </si>
  <si>
    <t>14.001.0045-0</t>
  </si>
  <si>
    <t>14.001.0050-0</t>
  </si>
  <si>
    <t>14.001.0055-0</t>
  </si>
  <si>
    <t>14.001.0100-0</t>
  </si>
  <si>
    <t>14.001.0105-0</t>
  </si>
  <si>
    <t>14.001.0110-0</t>
  </si>
  <si>
    <t>14.001.0115-0</t>
  </si>
  <si>
    <t>14.001.0120-0</t>
  </si>
  <si>
    <t>14.001.0125-0</t>
  </si>
  <si>
    <t>14.001.0130-0</t>
  </si>
  <si>
    <t>14.002.0010-0</t>
  </si>
  <si>
    <t>14.002.0012-0</t>
  </si>
  <si>
    <t>14.002.0013-0</t>
  </si>
  <si>
    <t>14.002.0014-0</t>
  </si>
  <si>
    <t>14.002.0070-0</t>
  </si>
  <si>
    <t>14.002.0020-0</t>
  </si>
  <si>
    <t>14.002.0025-0</t>
  </si>
  <si>
    <t>14.002.0072-0</t>
  </si>
  <si>
    <t>14.002.0076-0</t>
  </si>
  <si>
    <t>14.002.0078-0</t>
  </si>
  <si>
    <t>14.002.0041-0</t>
  </si>
  <si>
    <t>14.002.0046-0</t>
  </si>
  <si>
    <t>14.002.0081-0</t>
  </si>
  <si>
    <t>14.002.0084-0</t>
  </si>
  <si>
    <t>14.002.0050-0</t>
  </si>
  <si>
    <t>14.002.0087-0</t>
  </si>
  <si>
    <t>14.002.0055-0</t>
  </si>
  <si>
    <t>14.002.0105-0</t>
  </si>
  <si>
    <t>14.002.0108-0</t>
  </si>
  <si>
    <t>14.002.0110-0</t>
  </si>
  <si>
    <t>14.002.0113-0</t>
  </si>
  <si>
    <t>14.002.0131-0</t>
  </si>
  <si>
    <t>14.002.0133-0</t>
  </si>
  <si>
    <t>14.002.0134-0</t>
  </si>
  <si>
    <t>14.002.0227-0</t>
  </si>
  <si>
    <t>14.002.0230-0</t>
  </si>
  <si>
    <t>14.002.0205-0</t>
  </si>
  <si>
    <t>14.002.0206-0</t>
  </si>
  <si>
    <t>14.002.0155-0</t>
  </si>
  <si>
    <t>14.002.0156-0</t>
  </si>
  <si>
    <t>14.002.0220-0</t>
  </si>
  <si>
    <t>14.002.0161-0</t>
  </si>
  <si>
    <t>14.002.0162-0</t>
  </si>
  <si>
    <t>14.002.0250-0</t>
  </si>
  <si>
    <t>14.002.0052-0</t>
  </si>
  <si>
    <t>14.002.0053-0</t>
  </si>
  <si>
    <t>14.002.0260-0</t>
  </si>
  <si>
    <t>14.003.0016-0</t>
  </si>
  <si>
    <t>14.003.0020-0</t>
  </si>
  <si>
    <t>14.003.0025-0</t>
  </si>
  <si>
    <t>14.003.0028-0</t>
  </si>
  <si>
    <t>14.003.0148-0</t>
  </si>
  <si>
    <t>14.003.0050-0</t>
  </si>
  <si>
    <t>14.003.0061-0</t>
  </si>
  <si>
    <t>14.003.0070-0</t>
  </si>
  <si>
    <t>14.003.0076-0</t>
  </si>
  <si>
    <t>14.003.0200-0</t>
  </si>
  <si>
    <t>14.003.0205-0</t>
  </si>
  <si>
    <t>14.003.0210-0</t>
  </si>
  <si>
    <t>14.003.0121-0</t>
  </si>
  <si>
    <t>14.003.0130-0</t>
  </si>
  <si>
    <t>14.003.0145-0</t>
  </si>
  <si>
    <t>14.003.0151-0</t>
  </si>
  <si>
    <t>14.003.0220-0</t>
  </si>
  <si>
    <t>14.003.0160-0</t>
  </si>
  <si>
    <t>14.003.0163-0</t>
  </si>
  <si>
    <t>14.003.0250-0</t>
  </si>
  <si>
    <t>14.003.0255-0</t>
  </si>
  <si>
    <t>14.003.0260-0</t>
  </si>
  <si>
    <t>14.004.0010-0</t>
  </si>
  <si>
    <t>14.004.0015-0</t>
  </si>
  <si>
    <t>14.004.0020-0</t>
  </si>
  <si>
    <t>14.004.0025-0</t>
  </si>
  <si>
    <t>14.004.0040-0</t>
  </si>
  <si>
    <t>14.004.0045-0</t>
  </si>
  <si>
    <t>14.004.0046-0</t>
  </si>
  <si>
    <t>14.004.0060-0</t>
  </si>
  <si>
    <t>14.004.0100-0</t>
  </si>
  <si>
    <t>14.004.0120-0</t>
  </si>
  <si>
    <t>14.004.0121-0</t>
  </si>
  <si>
    <t>14.006.0010-0</t>
  </si>
  <si>
    <t>14.006.0012-0</t>
  </si>
  <si>
    <t>14.006.0014-0</t>
  </si>
  <si>
    <t>14.006.0017-0</t>
  </si>
  <si>
    <t>14.006.0019-0</t>
  </si>
  <si>
    <t>14.006.0021-0</t>
  </si>
  <si>
    <t>14.006.0023-0</t>
  </si>
  <si>
    <t>14.006.0025-0</t>
  </si>
  <si>
    <t>14.006.0030-0</t>
  </si>
  <si>
    <t>14.006.0033-0</t>
  </si>
  <si>
    <t>14.006.0036-0</t>
  </si>
  <si>
    <t>14.006.0037-0</t>
  </si>
  <si>
    <t>14.006.0038-0</t>
  </si>
  <si>
    <t>14.006.0039-0</t>
  </si>
  <si>
    <t>14.006.0041-0</t>
  </si>
  <si>
    <t>14.006.0043-0</t>
  </si>
  <si>
    <t>14.006.0050-0</t>
  </si>
  <si>
    <t>14.006.0052-0</t>
  </si>
  <si>
    <t>14.006.0054-0</t>
  </si>
  <si>
    <t>14.006.0058-0</t>
  </si>
  <si>
    <t>14.006.0062-0</t>
  </si>
  <si>
    <t>14.006.0064-0</t>
  </si>
  <si>
    <t>14.006.0077-0</t>
  </si>
  <si>
    <t>14.006.0078-0</t>
  </si>
  <si>
    <t>14.006.0079-0</t>
  </si>
  <si>
    <t>14.006.0081-0</t>
  </si>
  <si>
    <t>14.006.0082-0</t>
  </si>
  <si>
    <t>14.006.0083-0</t>
  </si>
  <si>
    <t>14.006.0084-0</t>
  </si>
  <si>
    <t>14.006.0085-0</t>
  </si>
  <si>
    <t>14.006.0086-0</t>
  </si>
  <si>
    <t>14.006.0087-0</t>
  </si>
  <si>
    <t>14.006.0088-0</t>
  </si>
  <si>
    <t>14.006.0089-0</t>
  </si>
  <si>
    <t>14.006.0093-0</t>
  </si>
  <si>
    <t>14.006.0094-0</t>
  </si>
  <si>
    <t>14.006.0095-0</t>
  </si>
  <si>
    <t>14.006.0101-0</t>
  </si>
  <si>
    <t>14.006.0102-0</t>
  </si>
  <si>
    <t>14.006.0103-0</t>
  </si>
  <si>
    <t>14.006.0104-0</t>
  </si>
  <si>
    <t>14.006.0105-0</t>
  </si>
  <si>
    <t>14.006.0110-0</t>
  </si>
  <si>
    <t>14.006.0115-0</t>
  </si>
  <si>
    <t>14.006.0120-0</t>
  </si>
  <si>
    <t>14.006.0121-0</t>
  </si>
  <si>
    <t>14.006.0123-0</t>
  </si>
  <si>
    <t>14.006.0124-0</t>
  </si>
  <si>
    <t>14.006.0126-0</t>
  </si>
  <si>
    <t>14.006.0127-0</t>
  </si>
  <si>
    <t>14.006.0150-0</t>
  </si>
  <si>
    <t>14.006.0155-0</t>
  </si>
  <si>
    <t>14.006.0156-0</t>
  </si>
  <si>
    <t>14.006.0160-0</t>
  </si>
  <si>
    <t>14.006.0185-0</t>
  </si>
  <si>
    <t>14.006.0190-0</t>
  </si>
  <si>
    <t>14.006.0240-0</t>
  </si>
  <si>
    <t>14.006.0255-0</t>
  </si>
  <si>
    <t>14.006.0220-0</t>
  </si>
  <si>
    <t>14.006.0225-0</t>
  </si>
  <si>
    <t>14.006.0245-0</t>
  </si>
  <si>
    <t>14.008.0050-0</t>
  </si>
  <si>
    <t>14.006.0235-0</t>
  </si>
  <si>
    <t>14.006.0238-0</t>
  </si>
  <si>
    <t>14.006.0260-0</t>
  </si>
  <si>
    <t>14.006.0265-0</t>
  </si>
  <si>
    <t>14.006.0270-0</t>
  </si>
  <si>
    <t>14.006.0275-0</t>
  </si>
  <si>
    <t>14.006.0285-0</t>
  </si>
  <si>
    <t>14.006.0290-0</t>
  </si>
  <si>
    <t>14.006.0295-0</t>
  </si>
  <si>
    <t>14.006.0297-0</t>
  </si>
  <si>
    <t>14.006.0299-0</t>
  </si>
  <si>
    <t>14.006.0301-0</t>
  </si>
  <si>
    <t>14.006.0303-0</t>
  </si>
  <si>
    <t>05.035.0013-0</t>
  </si>
  <si>
    <t>14.006.0355-0</t>
  </si>
  <si>
    <t>14.006.0360-0</t>
  </si>
  <si>
    <t>14.006.0362-0</t>
  </si>
  <si>
    <t>14.006.0370-0</t>
  </si>
  <si>
    <t>14.006.0372-0</t>
  </si>
  <si>
    <t>14.006.0373-0</t>
  </si>
  <si>
    <t>14.006.0375-0</t>
  </si>
  <si>
    <t>14.006.0380-0</t>
  </si>
  <si>
    <t>14.006.0385-0</t>
  </si>
  <si>
    <t>14.006.0371-0</t>
  </si>
  <si>
    <t>14.006.0400-0</t>
  </si>
  <si>
    <t>14.006.0401-0</t>
  </si>
  <si>
    <t>14.006.0405-0</t>
  </si>
  <si>
    <t>14.006.0407-0</t>
  </si>
  <si>
    <t>14.006.0408-0</t>
  </si>
  <si>
    <t>14.006.0409-0</t>
  </si>
  <si>
    <t>14.006.0415-0</t>
  </si>
  <si>
    <t>14.006.0417-0</t>
  </si>
  <si>
    <t>14.006.0420-0</t>
  </si>
  <si>
    <t>14.006.0422-1</t>
  </si>
  <si>
    <t>14.006.0423-0</t>
  </si>
  <si>
    <t>14.006.0424-0</t>
  </si>
  <si>
    <t>14.006.0426-0</t>
  </si>
  <si>
    <t>14.006.0428-0</t>
  </si>
  <si>
    <t>14.006.0430-0</t>
  </si>
  <si>
    <t>14.006.0609-0</t>
  </si>
  <si>
    <t>14.006.0612-0</t>
  </si>
  <si>
    <t>14.006.0615-0</t>
  </si>
  <si>
    <t>14.006.0624-0</t>
  </si>
  <si>
    <t>14.006.0627-0</t>
  </si>
  <si>
    <t>14.006.0630-0</t>
  </si>
  <si>
    <t>14.006.0633-0</t>
  </si>
  <si>
    <t>14.006.0636-0</t>
  </si>
  <si>
    <t>14.006.0639-0</t>
  </si>
  <si>
    <t>14.006.0645-0</t>
  </si>
  <si>
    <t>14.006.0648-0</t>
  </si>
  <si>
    <t>14.007.0005-0</t>
  </si>
  <si>
    <t>14.007.0010-0</t>
  </si>
  <si>
    <t>14.007.0015-0</t>
  </si>
  <si>
    <t>14.007.0020-0</t>
  </si>
  <si>
    <t>14.007.0025-0</t>
  </si>
  <si>
    <t>14.007.0030-0</t>
  </si>
  <si>
    <t>14.007.0035-0</t>
  </si>
  <si>
    <t>14.007.0040-0</t>
  </si>
  <si>
    <t>14.007.0045-0</t>
  </si>
  <si>
    <t>14.007.0050-0</t>
  </si>
  <si>
    <t>14.007.0055-0</t>
  </si>
  <si>
    <t>14.007.0060-0</t>
  </si>
  <si>
    <t>14.007.0065-0</t>
  </si>
  <si>
    <t>14.007.0070-0</t>
  </si>
  <si>
    <t>14.007.0075-0</t>
  </si>
  <si>
    <t>14.007.0080-0</t>
  </si>
  <si>
    <t>14.007.0085-0</t>
  </si>
  <si>
    <t>14.007.0090-0</t>
  </si>
  <si>
    <t>14.007.0095-0</t>
  </si>
  <si>
    <t>14.007.0101-0</t>
  </si>
  <si>
    <t>14.007.0105-0</t>
  </si>
  <si>
    <t>14.007.0110-0</t>
  </si>
  <si>
    <t>14.007.0115-0</t>
  </si>
  <si>
    <t>14.007.0120-0</t>
  </si>
  <si>
    <t>14.007.0125-0</t>
  </si>
  <si>
    <t>14.007.0130-0</t>
  </si>
  <si>
    <t>14.007.0135-0</t>
  </si>
  <si>
    <t>14.007.0140-0</t>
  </si>
  <si>
    <t>14.007.0145-0</t>
  </si>
  <si>
    <t>14.007.0150-0</t>
  </si>
  <si>
    <t>14.007.0155-0</t>
  </si>
  <si>
    <t>14.007.0160-0</t>
  </si>
  <si>
    <t>14.007.0165-0</t>
  </si>
  <si>
    <t>14.007.0170-0</t>
  </si>
  <si>
    <t>14.007.0175-0</t>
  </si>
  <si>
    <t>14.007.0185-0</t>
  </si>
  <si>
    <t>14.007.0190-0</t>
  </si>
  <si>
    <t>14.007.0195-0</t>
  </si>
  <si>
    <t>14.007.0200-0</t>
  </si>
  <si>
    <t>14.007.0250-0</t>
  </si>
  <si>
    <t>14.007.0251-0</t>
  </si>
  <si>
    <t>14.007.0253-0</t>
  </si>
  <si>
    <t>14.007.0256-0</t>
  </si>
  <si>
    <t>14.007.0258-0</t>
  </si>
  <si>
    <t>14.007.0261-0</t>
  </si>
  <si>
    <t>14.007.0263-0</t>
  </si>
  <si>
    <t>14.007.0266-0</t>
  </si>
  <si>
    <t>14.007.0270-0</t>
  </si>
  <si>
    <t>14.007.0274-0</t>
  </si>
  <si>
    <t>14.007.0276-0</t>
  </si>
  <si>
    <t>14.007.0278-0</t>
  </si>
  <si>
    <t>14.007.0280-0</t>
  </si>
  <si>
    <t>14.007.0282-0</t>
  </si>
  <si>
    <t>14.007.0284-0</t>
  </si>
  <si>
    <t>14.007.0288-0</t>
  </si>
  <si>
    <t>14.007.0290-0</t>
  </si>
  <si>
    <t>14.007.0292-0</t>
  </si>
  <si>
    <t>14.007.0294-0</t>
  </si>
  <si>
    <t>14.007.0296-0</t>
  </si>
  <si>
    <t>14.007.0298-0</t>
  </si>
  <si>
    <t>14.007.0300-0</t>
  </si>
  <si>
    <t>14.007.0302-0</t>
  </si>
  <si>
    <t>14.007.0304-0</t>
  </si>
  <si>
    <t>14.007.0306-0</t>
  </si>
  <si>
    <t>14.007.0308-0</t>
  </si>
  <si>
    <t>14.007.0310-0</t>
  </si>
  <si>
    <t>14.007.0312-0</t>
  </si>
  <si>
    <t>14.007.0313-0</t>
  </si>
  <si>
    <t>14.007.0314-0</t>
  </si>
  <si>
    <t>14.007.0315-0</t>
  </si>
  <si>
    <t>14.007.0316-0</t>
  </si>
  <si>
    <t>14.007.0318-0</t>
  </si>
  <si>
    <t>14.007.0320-0</t>
  </si>
  <si>
    <t>14.007.0322-0</t>
  </si>
  <si>
    <t>14.007.0324-0</t>
  </si>
  <si>
    <t>14.007.0326-0</t>
  </si>
  <si>
    <t>14.007.0328-0</t>
  </si>
  <si>
    <t>14.007.0330-0</t>
  </si>
  <si>
    <t>14.007.0332-0</t>
  </si>
  <si>
    <t>14.007.0334-0</t>
  </si>
  <si>
    <t>14.007.0335-0</t>
  </si>
  <si>
    <t>14.007.0336-0</t>
  </si>
  <si>
    <t>14.007.0337-0</t>
  </si>
  <si>
    <t>14.007.0338-0</t>
  </si>
  <si>
    <t>14.007.0287-0</t>
  </si>
  <si>
    <t>14.007.0340-0</t>
  </si>
  <si>
    <t>14.007.0289-0</t>
  </si>
  <si>
    <t>14.007.0342-0</t>
  </si>
  <si>
    <t>14.007.0344-0</t>
  </si>
  <si>
    <t>14.007.0345-0</t>
  </si>
  <si>
    <t>14.007.0346-0</t>
  </si>
  <si>
    <t>14.007.0347-0</t>
  </si>
  <si>
    <t>14.007.0348-0</t>
  </si>
  <si>
    <t>14.007.0360-0</t>
  </si>
  <si>
    <t>14.007.0365-0</t>
  </si>
  <si>
    <t>14.007.0267-0</t>
  </si>
  <si>
    <t>14.007.0268-0</t>
  </si>
  <si>
    <t>14.007.0269-0</t>
  </si>
  <si>
    <t>14.007.0277-0</t>
  </si>
  <si>
    <t>14.007.0279-0</t>
  </si>
  <si>
    <t>14.007.0281-0</t>
  </si>
  <si>
    <t>14.007.0283-0</t>
  </si>
  <si>
    <t>14.007.0390-0</t>
  </si>
  <si>
    <t>14.007.0396-0</t>
  </si>
  <si>
    <t>14.007.0400-0</t>
  </si>
  <si>
    <t>14.008.0010-0</t>
  </si>
  <si>
    <t>14.008.0015-0</t>
  </si>
  <si>
    <t>14.008.0020-0</t>
  </si>
  <si>
    <t>14.008.0025-0</t>
  </si>
  <si>
    <t>14.008.0030-0</t>
  </si>
  <si>
    <t>14.008.0035-0</t>
  </si>
  <si>
    <t>14.008.0045-0</t>
  </si>
  <si>
    <t>14.008.0070-0</t>
  </si>
  <si>
    <t>14.008.0075-0</t>
  </si>
  <si>
    <t>14.008.0080-0</t>
  </si>
  <si>
    <t>14.008.0090-0</t>
  </si>
  <si>
    <t>14.008.0092-0</t>
  </si>
  <si>
    <t>14.008.0065-0</t>
  </si>
  <si>
    <t>14.009.0010-0</t>
  </si>
  <si>
    <t>14.009.0015-0</t>
  </si>
  <si>
    <t>14.009.0020-0</t>
  </si>
  <si>
    <t>14.009.0022-0</t>
  </si>
  <si>
    <t>14.009.0024-0</t>
  </si>
  <si>
    <t>14.009.0026-0</t>
  </si>
  <si>
    <t>14.009.0040-0</t>
  </si>
  <si>
    <t>14.009.0045-0</t>
  </si>
  <si>
    <t>14.009.0050-0</t>
  </si>
  <si>
    <t>14.009.0052-0</t>
  </si>
  <si>
    <t>14.009.0054-0</t>
  </si>
  <si>
    <t>14.009.0056-0</t>
  </si>
  <si>
    <t>14.009.0060-0</t>
  </si>
  <si>
    <t>14.009.0070-0</t>
  </si>
  <si>
    <t>14.009.0075-0</t>
  </si>
  <si>
    <t>14.009.0080-0</t>
  </si>
  <si>
    <t>14.009.0085-0</t>
  </si>
  <si>
    <t>14.009.0090-0</t>
  </si>
  <si>
    <t>14.009.0095-0</t>
  </si>
  <si>
    <t>14.009.0110-0</t>
  </si>
  <si>
    <t>14.009.0120-0</t>
  </si>
  <si>
    <t>14.009.0125-0</t>
  </si>
  <si>
    <t>14.009.0130-0</t>
  </si>
  <si>
    <t>14.010.0010-0</t>
  </si>
  <si>
    <t>14.010.0015-0</t>
  </si>
  <si>
    <t>15.001.0020-1</t>
  </si>
  <si>
    <t>15.001.0025-0</t>
  </si>
  <si>
    <t>15.001.0026-0</t>
  </si>
  <si>
    <t>15.001.0027-0</t>
  </si>
  <si>
    <t>15.001.0028-0</t>
  </si>
  <si>
    <t>15.001.0029-0</t>
  </si>
  <si>
    <t>15.001.0030-0</t>
  </si>
  <si>
    <t>15.001.0031-0</t>
  </si>
  <si>
    <t>15.001.0053-0</t>
  </si>
  <si>
    <t>15.001.0054-0</t>
  </si>
  <si>
    <t>15.001.0055-0</t>
  </si>
  <si>
    <t>15.001.0056-0</t>
  </si>
  <si>
    <t>15.001.0070-0</t>
  </si>
  <si>
    <t>15.001.0071-0</t>
  </si>
  <si>
    <t>15.001.0072-0</t>
  </si>
  <si>
    <t>15.001.0073-0</t>
  </si>
  <si>
    <t>15.001.0075-0</t>
  </si>
  <si>
    <t>15.001.0076-0</t>
  </si>
  <si>
    <t>15.001.0080-0</t>
  </si>
  <si>
    <t>15.001.0090-0</t>
  </si>
  <si>
    <t>15.001.0095-0</t>
  </si>
  <si>
    <t>15.001.0100-0</t>
  </si>
  <si>
    <t>15.002.0062-0</t>
  </si>
  <si>
    <t>15.002.0063-0</t>
  </si>
  <si>
    <t>15.002.0080-0</t>
  </si>
  <si>
    <t>15.002.0082-0</t>
  </si>
  <si>
    <t>15.002.0084-0</t>
  </si>
  <si>
    <t>15.002.0086-0</t>
  </si>
  <si>
    <t>15.002.0088-0</t>
  </si>
  <si>
    <t>15.002.0090-0</t>
  </si>
  <si>
    <t>15.002.0092-0</t>
  </si>
  <si>
    <t>15.002.0094-0</t>
  </si>
  <si>
    <t>15.002.0096-0</t>
  </si>
  <si>
    <t>15.002.0120-0</t>
  </si>
  <si>
    <t>15.002.0125-0</t>
  </si>
  <si>
    <t>15.002.0130-0</t>
  </si>
  <si>
    <t>15.002.0135-0</t>
  </si>
  <si>
    <t>15.002.0200-0</t>
  </si>
  <si>
    <t>15.002.0205-0</t>
  </si>
  <si>
    <t>15.002.0210-0</t>
  </si>
  <si>
    <t>15.002.0310-0</t>
  </si>
  <si>
    <t>15.002.0400-0</t>
  </si>
  <si>
    <t>15.003.0023-0</t>
  </si>
  <si>
    <t>15.003.0024-0</t>
  </si>
  <si>
    <t>15.003.0025-1</t>
  </si>
  <si>
    <t>15.003.0026-1</t>
  </si>
  <si>
    <t>15.003.0027-1</t>
  </si>
  <si>
    <t>15.003.0028-0</t>
  </si>
  <si>
    <t>15.003.0068-0</t>
  </si>
  <si>
    <t>15.003.0069-0</t>
  </si>
  <si>
    <t>15.003.0073-0</t>
  </si>
  <si>
    <t>15.003.0175-0</t>
  </si>
  <si>
    <t>15.003.0186-0</t>
  </si>
  <si>
    <t>15.003.0177-0</t>
  </si>
  <si>
    <t>15.003.0178-0</t>
  </si>
  <si>
    <t>15.003.0180-0</t>
  </si>
  <si>
    <t>15.003.0181-0</t>
  </si>
  <si>
    <t>15.003.0350-0</t>
  </si>
  <si>
    <t>15.003.0351-0</t>
  </si>
  <si>
    <t>15.003.0352-0</t>
  </si>
  <si>
    <t>15.003.0353-0</t>
  </si>
  <si>
    <t>15.003.0354-1</t>
  </si>
  <si>
    <t>15.003.0355-0</t>
  </si>
  <si>
    <t>15.003.0356-1</t>
  </si>
  <si>
    <t>15.003.0357-0</t>
  </si>
  <si>
    <t>15.003.0358-1</t>
  </si>
  <si>
    <t>15.003.0359-0</t>
  </si>
  <si>
    <t>15.003.0360-0</t>
  </si>
  <si>
    <t>15.003.0361-0</t>
  </si>
  <si>
    <t>15.003.0365-0</t>
  </si>
  <si>
    <t>15.003.0370-0</t>
  </si>
  <si>
    <t>15.003.0371-0</t>
  </si>
  <si>
    <t>15.003.0372-0</t>
  </si>
  <si>
    <t>15.003.0373-0</t>
  </si>
  <si>
    <t>15.003.0380-0</t>
  </si>
  <si>
    <t>15.003.0390-0</t>
  </si>
  <si>
    <t>15.003.0391-0</t>
  </si>
  <si>
    <t>15.003.0392-0</t>
  </si>
  <si>
    <t>15.003.0393-0</t>
  </si>
  <si>
    <t>15.003.0394-0</t>
  </si>
  <si>
    <t>15.003.0395-0</t>
  </si>
  <si>
    <t>15.003.0396-0</t>
  </si>
  <si>
    <t>15.003.0397-0</t>
  </si>
  <si>
    <t>15.003.0398-0</t>
  </si>
  <si>
    <t>15.003.0400-0</t>
  </si>
  <si>
    <t>15.003.0405-0</t>
  </si>
  <si>
    <t>15.003.0410-0</t>
  </si>
  <si>
    <t>15.003.0415-0</t>
  </si>
  <si>
    <t>15.003.0420-0</t>
  </si>
  <si>
    <t>15.003.0421-0</t>
  </si>
  <si>
    <t>15.004.0010-0</t>
  </si>
  <si>
    <t>15.004.0011-0</t>
  </si>
  <si>
    <t>15.004.0012-0</t>
  </si>
  <si>
    <t>15.004.0013-0</t>
  </si>
  <si>
    <t>15.004.0014-0</t>
  </si>
  <si>
    <t>15.004.0023-0</t>
  </si>
  <si>
    <t>15.004.0024-0</t>
  </si>
  <si>
    <t>15.004.0025-0</t>
  </si>
  <si>
    <t>15.004.0026-0</t>
  </si>
  <si>
    <t>15.004.0027-0</t>
  </si>
  <si>
    <t>15.004.0028-0</t>
  </si>
  <si>
    <t>15.004.0045-0</t>
  </si>
  <si>
    <t>15.004.0046-0</t>
  </si>
  <si>
    <t>15.004.0050-0</t>
  </si>
  <si>
    <t>15.004.0053-0</t>
  </si>
  <si>
    <t>15.004.0055-0</t>
  </si>
  <si>
    <t>15.004.0058-0</t>
  </si>
  <si>
    <t>15.004.0059-0</t>
  </si>
  <si>
    <t>15.004.0060-1</t>
  </si>
  <si>
    <t>15.004.0061-0</t>
  </si>
  <si>
    <t>15.004.0062-0</t>
  </si>
  <si>
    <t>15.004.0063-0</t>
  </si>
  <si>
    <t>15.004.0064-0</t>
  </si>
  <si>
    <t>15.004.0065-0</t>
  </si>
  <si>
    <t>15.004.0067-0</t>
  </si>
  <si>
    <t>15.004.0070-0</t>
  </si>
  <si>
    <t>15.004.0074-0</t>
  </si>
  <si>
    <t>15.004.0075-0</t>
  </si>
  <si>
    <t>15.004.0076-0</t>
  </si>
  <si>
    <t>15.004.0080-0</t>
  </si>
  <si>
    <t>15.004.0085-0</t>
  </si>
  <si>
    <t>15.004.0086-0</t>
  </si>
  <si>
    <t>15.004.0090-0</t>
  </si>
  <si>
    <t>15.004.0102-1</t>
  </si>
  <si>
    <t>15.004.0105-0</t>
  </si>
  <si>
    <t>15.004.0108-0</t>
  </si>
  <si>
    <t>15.004.0125-0</t>
  </si>
  <si>
    <t>15.004.0130-0</t>
  </si>
  <si>
    <t>15.004.0131-0</t>
  </si>
  <si>
    <t>15.004.0150-0</t>
  </si>
  <si>
    <t>15.004.0151-0</t>
  </si>
  <si>
    <t>15.004.0160-0</t>
  </si>
  <si>
    <t>15.004.0161-0</t>
  </si>
  <si>
    <t>15.004.0170-0</t>
  </si>
  <si>
    <t>15.004.0175-1</t>
  </si>
  <si>
    <t>15.004.0176-0</t>
  </si>
  <si>
    <t>15.004.0180-0</t>
  </si>
  <si>
    <t>15.004.0181-0</t>
  </si>
  <si>
    <t>15.004.0190-0</t>
  </si>
  <si>
    <t>15.004.0200-0</t>
  </si>
  <si>
    <t>15.004.0202-0</t>
  </si>
  <si>
    <t>15.004.0204-0</t>
  </si>
  <si>
    <t>15.004.0210-0</t>
  </si>
  <si>
    <t>15.004.0212-0</t>
  </si>
  <si>
    <t>15.004.0220-0</t>
  </si>
  <si>
    <t>15.004.0222-0</t>
  </si>
  <si>
    <t>15.004.0224-0</t>
  </si>
  <si>
    <t>15.004.0250-0</t>
  </si>
  <si>
    <t>15.004.0251-0</t>
  </si>
  <si>
    <t>15.004.0255-0</t>
  </si>
  <si>
    <t>15.005.0010-0</t>
  </si>
  <si>
    <t>15.005.0020-0</t>
  </si>
  <si>
    <t>15.005.0030-0</t>
  </si>
  <si>
    <t>15.005.0040-1</t>
  </si>
  <si>
    <t>15.005.0050-0</t>
  </si>
  <si>
    <t>15.005.0060-0</t>
  </si>
  <si>
    <t>15.005.0070-0</t>
  </si>
  <si>
    <t>15.005.0100-0</t>
  </si>
  <si>
    <t>15.005.0110-0</t>
  </si>
  <si>
    <t>15.005.0120-0</t>
  </si>
  <si>
    <t>15.005.0130-0</t>
  </si>
  <si>
    <t>15.005.0140-0</t>
  </si>
  <si>
    <t>15.005.0200-0</t>
  </si>
  <si>
    <t>15.005.0201-0</t>
  </si>
  <si>
    <t>15.005.0202-0</t>
  </si>
  <si>
    <t>15.005.0203-0</t>
  </si>
  <si>
    <t>15.005.0204-0</t>
  </si>
  <si>
    <t>15.005.0205-0</t>
  </si>
  <si>
    <t>15.005.0206-0</t>
  </si>
  <si>
    <t>15.005.0207-0</t>
  </si>
  <si>
    <t>15.005.0208-0</t>
  </si>
  <si>
    <t>15.005.0209-0</t>
  </si>
  <si>
    <t>15.006.0010-0</t>
  </si>
  <si>
    <t>15.006.0012-0</t>
  </si>
  <si>
    <t>15.006.0015-0</t>
  </si>
  <si>
    <t>15.006.0016-0</t>
  </si>
  <si>
    <t>15.007.0210-0</t>
  </si>
  <si>
    <t>15.007.0334-0</t>
  </si>
  <si>
    <t>15.007.0208-0</t>
  </si>
  <si>
    <t>15.007.0250-0</t>
  </si>
  <si>
    <t>15.007.0255-0</t>
  </si>
  <si>
    <t>15.007.0338-0</t>
  </si>
  <si>
    <t>15.007.0340-0</t>
  </si>
  <si>
    <t>15.007.0345-0</t>
  </si>
  <si>
    <t>15.007.0347-0</t>
  </si>
  <si>
    <t>15.007.0350-0</t>
  </si>
  <si>
    <t>15.007.0351-0</t>
  </si>
  <si>
    <t>15.007.0280-0</t>
  </si>
  <si>
    <t>15.007.0285-0</t>
  </si>
  <si>
    <t>15.007.0290-0</t>
  </si>
  <si>
    <t>15.007.0295-0</t>
  </si>
  <si>
    <t>15.007.0357-0</t>
  </si>
  <si>
    <t>15.007.0359-0</t>
  </si>
  <si>
    <t>15.007.0495-0</t>
  </si>
  <si>
    <t>15.007.0498-0</t>
  </si>
  <si>
    <t>15.007.0501-0</t>
  </si>
  <si>
    <t>15.007.0504-0</t>
  </si>
  <si>
    <t>15.007.0507-0</t>
  </si>
  <si>
    <t>15.007.0511-0</t>
  </si>
  <si>
    <t>15.007.0514-0</t>
  </si>
  <si>
    <t>15.007.0517-0</t>
  </si>
  <si>
    <t>15.007.0550-0</t>
  </si>
  <si>
    <t>15.007.0552-0</t>
  </si>
  <si>
    <t>15.007.0554-0</t>
  </si>
  <si>
    <t>15.007.0556-0</t>
  </si>
  <si>
    <t>15.007.0558-0</t>
  </si>
  <si>
    <t>15.007.0560-0</t>
  </si>
  <si>
    <t>15.007.0566-0</t>
  </si>
  <si>
    <t>15.007.0567-0</t>
  </si>
  <si>
    <t>15.007.0568-0</t>
  </si>
  <si>
    <t>15.007.0569-0</t>
  </si>
  <si>
    <t>15.007.0570-0</t>
  </si>
  <si>
    <t>15.007.0572-0</t>
  </si>
  <si>
    <t>15.007.0575-0</t>
  </si>
  <si>
    <t>15.007.0600-0</t>
  </si>
  <si>
    <t>15.007.0605-0</t>
  </si>
  <si>
    <t>15.007.0608-0</t>
  </si>
  <si>
    <t>15.007.0609-0</t>
  </si>
  <si>
    <t>15.007.0610-0</t>
  </si>
  <si>
    <t>15.007.0611-0</t>
  </si>
  <si>
    <t>15.007.0615-0</t>
  </si>
  <si>
    <t>15.007.0680-0</t>
  </si>
  <si>
    <t>15.007.0682-0</t>
  </si>
  <si>
    <t>15.007.0684-0</t>
  </si>
  <si>
    <t>15.007.0686-0</t>
  </si>
  <si>
    <t>15.007.0688-0</t>
  </si>
  <si>
    <t>15.007.0689-0</t>
  </si>
  <si>
    <t>15.007.0696-0</t>
  </si>
  <si>
    <t>15.007.0697-0</t>
  </si>
  <si>
    <t>15.007.0699-0</t>
  </si>
  <si>
    <t>15.007.0705-0</t>
  </si>
  <si>
    <t>15.007.0710-0</t>
  </si>
  <si>
    <t>15.007.0711-0</t>
  </si>
  <si>
    <t>15.007.0712-0</t>
  </si>
  <si>
    <t>15.008.0010-0</t>
  </si>
  <si>
    <t>15.008.0015-0</t>
  </si>
  <si>
    <t>15.008.0020-0</t>
  </si>
  <si>
    <t>15.008.0025-0</t>
  </si>
  <si>
    <t>15.008.0030-0</t>
  </si>
  <si>
    <t>15.008.0035-0</t>
  </si>
  <si>
    <t>15.008.0080-0</t>
  </si>
  <si>
    <t>15.008.0085-0</t>
  </si>
  <si>
    <t>15.008.0090-0</t>
  </si>
  <si>
    <t>15.008.0095-0</t>
  </si>
  <si>
    <t>15.008.0100-0</t>
  </si>
  <si>
    <t>15.008.0105-0</t>
  </si>
  <si>
    <t>15.008.0110-0</t>
  </si>
  <si>
    <t>15.008.0112-0</t>
  </si>
  <si>
    <t>15.008.0115-0</t>
  </si>
  <si>
    <t>15.008.0120-0</t>
  </si>
  <si>
    <t>15.008.0125-0</t>
  </si>
  <si>
    <t>15.008.0130-0</t>
  </si>
  <si>
    <t>15.008.0135-0</t>
  </si>
  <si>
    <t>15.008.0140-0</t>
  </si>
  <si>
    <t>15.008.0145-0</t>
  </si>
  <si>
    <t>15.008.0150-0</t>
  </si>
  <si>
    <t>15.008.0200-0</t>
  </si>
  <si>
    <t>15.008.0205-0</t>
  </si>
  <si>
    <t>15.008.0210-0</t>
  </si>
  <si>
    <t>15.008.0215-0</t>
  </si>
  <si>
    <t>15.008.0220-0</t>
  </si>
  <si>
    <t>15.008.0225-0</t>
  </si>
  <si>
    <t>15.008.0230-0</t>
  </si>
  <si>
    <t>15.008.0232-0</t>
  </si>
  <si>
    <t>15.008.0235-0</t>
  </si>
  <si>
    <t>15.008.0240-0</t>
  </si>
  <si>
    <t>15.008.0245-0</t>
  </si>
  <si>
    <t>15.008.0250-0</t>
  </si>
  <si>
    <t>15.008.0255-0</t>
  </si>
  <si>
    <t>15.008.0260-0</t>
  </si>
  <si>
    <t>15.008.0265-0</t>
  </si>
  <si>
    <t>15.008.0270-0</t>
  </si>
  <si>
    <t>15.008.0300-0</t>
  </si>
  <si>
    <t>15.008.0301-0</t>
  </si>
  <si>
    <t>15.008.0302-0</t>
  </si>
  <si>
    <t>15.008.0391-0</t>
  </si>
  <si>
    <t>15.008.0392-0</t>
  </si>
  <si>
    <t>15.008.0393-0</t>
  </si>
  <si>
    <t>15.009.0010-0</t>
  </si>
  <si>
    <t>15.009.0015-0</t>
  </si>
  <si>
    <t>15.009.0020-0</t>
  </si>
  <si>
    <t>15.009.0025-0</t>
  </si>
  <si>
    <t>15.009.0100-0</t>
  </si>
  <si>
    <t>15.009.0105-0</t>
  </si>
  <si>
    <t>15.009.0110-0</t>
  </si>
  <si>
    <t>15.009.0115-0</t>
  </si>
  <si>
    <t>15.009.0120-0</t>
  </si>
  <si>
    <t>15.009.0125-0</t>
  </si>
  <si>
    <t>15.009.0130-0</t>
  </si>
  <si>
    <t>15.009.0135-0</t>
  </si>
  <si>
    <t>15.009.0140-0</t>
  </si>
  <si>
    <t>15.009.0143-0</t>
  </si>
  <si>
    <t>15.009.0150-0</t>
  </si>
  <si>
    <t>15.009.0155-0</t>
  </si>
  <si>
    <t>15.010.0010-0</t>
  </si>
  <si>
    <t>15.010.0012-0</t>
  </si>
  <si>
    <t>15.010.0030-0</t>
  </si>
  <si>
    <t>15.010.0031-0</t>
  </si>
  <si>
    <t>15.010.0032-0</t>
  </si>
  <si>
    <t>15.010.0040-0</t>
  </si>
  <si>
    <t>15.010.0041-0</t>
  </si>
  <si>
    <t>15.010.0042-0</t>
  </si>
  <si>
    <t>15.010.0043-0</t>
  </si>
  <si>
    <t>15.010.0045-0</t>
  </si>
  <si>
    <t>15.010.0046-0</t>
  </si>
  <si>
    <t>15.011.0130-0</t>
  </si>
  <si>
    <t>15.011.0132-0</t>
  </si>
  <si>
    <t>15.011.0134-0</t>
  </si>
  <si>
    <t>15.011.0136-0</t>
  </si>
  <si>
    <t>15.011.0138-0</t>
  </si>
  <si>
    <t>15.011.0160-0</t>
  </si>
  <si>
    <t>15.011.0014-0</t>
  </si>
  <si>
    <t>15.011.0017-0</t>
  </si>
  <si>
    <t>15.011.0009-0</t>
  </si>
  <si>
    <t>15.011.0012-0</t>
  </si>
  <si>
    <t>15.011.0070-0</t>
  </si>
  <si>
    <t>15.011.0071-0</t>
  </si>
  <si>
    <t>15.011.0072-0</t>
  </si>
  <si>
    <t>15.012.0060-0</t>
  </si>
  <si>
    <t>L</t>
  </si>
  <si>
    <t>18.045.0010-0</t>
  </si>
  <si>
    <t>18.045.0011-0</t>
  </si>
  <si>
    <t>18.045.0012-0</t>
  </si>
  <si>
    <t>18.045.0013-0</t>
  </si>
  <si>
    <t>18.045.0015-0</t>
  </si>
  <si>
    <t>18.045.0016-0</t>
  </si>
  <si>
    <t>18.045.0017-1</t>
  </si>
  <si>
    <t>18.045.0018-0</t>
  </si>
  <si>
    <t>18.045.0025-0</t>
  </si>
  <si>
    <t>18.045.0026-0</t>
  </si>
  <si>
    <t>18.045.0027-0</t>
  </si>
  <si>
    <t>18.045.0028-0</t>
  </si>
  <si>
    <t>18.045.0030-0</t>
  </si>
  <si>
    <t>18.045.0031-0</t>
  </si>
  <si>
    <t>18.045.0032-0</t>
  </si>
  <si>
    <t>18.045.0035-0</t>
  </si>
  <si>
    <t>15.014.0005-0</t>
  </si>
  <si>
    <t>15.014.0010-0</t>
  </si>
  <si>
    <t>15.014.0015-0</t>
  </si>
  <si>
    <t>15.014.0020-0</t>
  </si>
  <si>
    <t>15.014.0025-0</t>
  </si>
  <si>
    <t>15.015.0020-0</t>
  </si>
  <si>
    <t>15.015.0025-0</t>
  </si>
  <si>
    <t>15.015.0035-0</t>
  </si>
  <si>
    <t>15.015.0040-0</t>
  </si>
  <si>
    <t>15.015.0050-0</t>
  </si>
  <si>
    <t>15.015.0055-0</t>
  </si>
  <si>
    <t>15.015.0065-0</t>
  </si>
  <si>
    <t>15.015.0070-0</t>
  </si>
  <si>
    <t>15.015.0080-0</t>
  </si>
  <si>
    <t>15.015.0085-0</t>
  </si>
  <si>
    <t>15.015.0095-0</t>
  </si>
  <si>
    <t>15.015.0100-0</t>
  </si>
  <si>
    <t>15.015.0104-0</t>
  </si>
  <si>
    <t>15.015.0107-0</t>
  </si>
  <si>
    <t>15.015.0114-0</t>
  </si>
  <si>
    <t>15.015.0119-0</t>
  </si>
  <si>
    <t>15.015.0123-0</t>
  </si>
  <si>
    <t>15.015.0127-0</t>
  </si>
  <si>
    <t>15.015.0130-0</t>
  </si>
  <si>
    <t>15.015.0135-0</t>
  </si>
  <si>
    <t>15.015.0140-0</t>
  </si>
  <si>
    <t>15.015.0150-0</t>
  </si>
  <si>
    <t>15.015.0155-0</t>
  </si>
  <si>
    <t>15.015.0160-0</t>
  </si>
  <si>
    <t>15.015.0171-0</t>
  </si>
  <si>
    <t>15.015.0173-0</t>
  </si>
  <si>
    <t>15.015.0175-0</t>
  </si>
  <si>
    <t>15.015.0177-0</t>
  </si>
  <si>
    <t>15.015.0179-0</t>
  </si>
  <si>
    <t>15.015.0250-0</t>
  </si>
  <si>
    <t>15.015.0260-0</t>
  </si>
  <si>
    <t>15.015.0270-0</t>
  </si>
  <si>
    <t>15.015.0280-0</t>
  </si>
  <si>
    <t>15.015.0290-0</t>
  </si>
  <si>
    <t>15.015.0300-0</t>
  </si>
  <si>
    <t>15.015.0310-0</t>
  </si>
  <si>
    <t>15.015.0320-0</t>
  </si>
  <si>
    <t>15.015.0213-0</t>
  </si>
  <si>
    <t>15.015.0203-0</t>
  </si>
  <si>
    <t>15.015.0205-0</t>
  </si>
  <si>
    <t>15.015.0207-0</t>
  </si>
  <si>
    <t>15.016.0010-0</t>
  </si>
  <si>
    <t>15.016.0015-0</t>
  </si>
  <si>
    <t>15.016.0030-0</t>
  </si>
  <si>
    <t>15.016.0045-0</t>
  </si>
  <si>
    <t>15.016.0060-0</t>
  </si>
  <si>
    <t>15.016.0075-0</t>
  </si>
  <si>
    <t>15.016.0090-0</t>
  </si>
  <si>
    <t>15.016.0105-0</t>
  </si>
  <si>
    <t>15.016.0111-0</t>
  </si>
  <si>
    <t>15.016.0114-0</t>
  </si>
  <si>
    <t>15.016.0119-0</t>
  </si>
  <si>
    <t>15.016.0130-0</t>
  </si>
  <si>
    <t>15.016.0145-0</t>
  </si>
  <si>
    <t>15.016.0160-0</t>
  </si>
  <si>
    <t>15.016.0170-0</t>
  </si>
  <si>
    <t>15.016.0172-0</t>
  </si>
  <si>
    <t>15.016.0174-0</t>
  </si>
  <si>
    <t>15.016.0176-0</t>
  </si>
  <si>
    <t>15.016.0178-0</t>
  </si>
  <si>
    <t>15.016.0190-0</t>
  </si>
  <si>
    <t>15.016.0193-0</t>
  </si>
  <si>
    <t>15.016.0196-0</t>
  </si>
  <si>
    <t>15.016.0199-0</t>
  </si>
  <si>
    <t>15.017.0155-0</t>
  </si>
  <si>
    <t>15.017.0160-0</t>
  </si>
  <si>
    <t>15.017.0165-0</t>
  </si>
  <si>
    <t>15.017.0170-0</t>
  </si>
  <si>
    <t>15.017.0175-0</t>
  </si>
  <si>
    <t>15.017.0180-0</t>
  </si>
  <si>
    <t>15.017.0185-0</t>
  </si>
  <si>
    <t>15.017.0190-0</t>
  </si>
  <si>
    <t>15.017.0195-0</t>
  </si>
  <si>
    <t>15.017.0200-0</t>
  </si>
  <si>
    <t>15.017.0205-0</t>
  </si>
  <si>
    <t>15.017.0210-0</t>
  </si>
  <si>
    <t>15.017.0215-0</t>
  </si>
  <si>
    <t>15.017.0220-0</t>
  </si>
  <si>
    <t>15.017.0225-0</t>
  </si>
  <si>
    <t>15.017.0230-0</t>
  </si>
  <si>
    <t>15.017.0235-0</t>
  </si>
  <si>
    <t>15.017.0240-0</t>
  </si>
  <si>
    <t>15.017.0245-0</t>
  </si>
  <si>
    <t>15.017.0250-0</t>
  </si>
  <si>
    <t>15.017.0255-0</t>
  </si>
  <si>
    <t>15.017.0260-0</t>
  </si>
  <si>
    <t>15.017.0265-0</t>
  </si>
  <si>
    <t>15.017.0270-0</t>
  </si>
  <si>
    <t>15.017.0275-0</t>
  </si>
  <si>
    <t>15.017.0280-0</t>
  </si>
  <si>
    <t>15.017.0285-0</t>
  </si>
  <si>
    <t>15.017.0290-0</t>
  </si>
  <si>
    <t>15.017.0295-0</t>
  </si>
  <si>
    <t>15.017.0300-0</t>
  </si>
  <si>
    <t>15.017.0305-0</t>
  </si>
  <si>
    <t>15.017.0310-0</t>
  </si>
  <si>
    <t>15.017.0315-0</t>
  </si>
  <si>
    <t>15.017.0320-0</t>
  </si>
  <si>
    <t>15.017.0325-0</t>
  </si>
  <si>
    <t>15.017.0330-0</t>
  </si>
  <si>
    <t>15.017.0335-0</t>
  </si>
  <si>
    <t>15.017.0340-0</t>
  </si>
  <si>
    <t>15.018.0010-0</t>
  </si>
  <si>
    <t>15.018.0015-0</t>
  </si>
  <si>
    <t>15.018.0020-0</t>
  </si>
  <si>
    <t>15.018.0025-0</t>
  </si>
  <si>
    <t>15.018.0030-0</t>
  </si>
  <si>
    <t>15.018.0035-0</t>
  </si>
  <si>
    <t>15.018.0040-0</t>
  </si>
  <si>
    <t>15.018.0050-0</t>
  </si>
  <si>
    <t>15.018.0055-0</t>
  </si>
  <si>
    <t>15.018.0060-0</t>
  </si>
  <si>
    <t>15.018.0065-0</t>
  </si>
  <si>
    <t>15.018.0070-0</t>
  </si>
  <si>
    <t>15.018.0075-0</t>
  </si>
  <si>
    <t>15.018.0080-0</t>
  </si>
  <si>
    <t>15.018.0085-0</t>
  </si>
  <si>
    <t>15.018.0090-0</t>
  </si>
  <si>
    <t>15.018.0095-0</t>
  </si>
  <si>
    <t>15.018.0100-0</t>
  </si>
  <si>
    <t>15.018.0105-0</t>
  </si>
  <si>
    <t>15.018.0110-0</t>
  </si>
  <si>
    <t>15.018.0115-0</t>
  </si>
  <si>
    <t>15.018.0120-0</t>
  </si>
  <si>
    <t>15.018.0125-0</t>
  </si>
  <si>
    <t>15.018.0130-0</t>
  </si>
  <si>
    <t>15.018.0136-0</t>
  </si>
  <si>
    <t>15.018.0140-0</t>
  </si>
  <si>
    <t>15.018.0145-0</t>
  </si>
  <si>
    <t>15.018.0150-0</t>
  </si>
  <si>
    <t>15.018.0155-0</t>
  </si>
  <si>
    <t>15.018.0160-0</t>
  </si>
  <si>
    <t>15.018.0165-0</t>
  </si>
  <si>
    <t>15.018.0170-0</t>
  </si>
  <si>
    <t>15.018.0175-0</t>
  </si>
  <si>
    <t>15.018.0180-0</t>
  </si>
  <si>
    <t>15.018.0472-0</t>
  </si>
  <si>
    <t>15.018.0477-0</t>
  </si>
  <si>
    <t>15.018.0479-0</t>
  </si>
  <si>
    <t>15.018.0480-0</t>
  </si>
  <si>
    <t>15.018.0450-0</t>
  </si>
  <si>
    <t>15.018.0455-0</t>
  </si>
  <si>
    <t>15.018.0460-0</t>
  </si>
  <si>
    <t>15.018.0465-0</t>
  </si>
  <si>
    <t>15.018.0250-0</t>
  </si>
  <si>
    <t>15.018.0255-0</t>
  </si>
  <si>
    <t>15.018.0260-0</t>
  </si>
  <si>
    <t>15.018.0265-0</t>
  </si>
  <si>
    <t>15.018.0270-0</t>
  </si>
  <si>
    <t>15.018.0275-0</t>
  </si>
  <si>
    <t>15.018.0280-0</t>
  </si>
  <si>
    <t>15.019.0010-0</t>
  </si>
  <si>
    <t>15.019.0015-0</t>
  </si>
  <si>
    <t>15.019.0020-0</t>
  </si>
  <si>
    <t>15.019.0025-0</t>
  </si>
  <si>
    <t>15.019.0030-0</t>
  </si>
  <si>
    <t>15.019.0035-0</t>
  </si>
  <si>
    <t>15.019.0040-0</t>
  </si>
  <si>
    <t>15.019.0045-0</t>
  </si>
  <si>
    <t>15.019.0050-0</t>
  </si>
  <si>
    <t>15.019.0055-0</t>
  </si>
  <si>
    <t>15.019.0060-0</t>
  </si>
  <si>
    <t>15.019.0065-0</t>
  </si>
  <si>
    <t>15.019.0070-0</t>
  </si>
  <si>
    <t>15.020.0010-0</t>
  </si>
  <si>
    <t>15.020.0033-0</t>
  </si>
  <si>
    <t>15.020.0029-0</t>
  </si>
  <si>
    <t>15.020.0037-0</t>
  </si>
  <si>
    <t>15.020.0038-0</t>
  </si>
  <si>
    <t>15.020.0045-0</t>
  </si>
  <si>
    <t>15.020.0050-0</t>
  </si>
  <si>
    <t>15.020.0055-0</t>
  </si>
  <si>
    <t>15.020.0058-0</t>
  </si>
  <si>
    <t>15.020.0060-0</t>
  </si>
  <si>
    <t>15.020.0061-0</t>
  </si>
  <si>
    <t>15.020.0075-0</t>
  </si>
  <si>
    <t>15.020.0078-0</t>
  </si>
  <si>
    <t>15.020.0080-0</t>
  </si>
  <si>
    <t>15.028.0001-0</t>
  </si>
  <si>
    <t>15.028.0003-0</t>
  </si>
  <si>
    <t>15.028.0005-0</t>
  </si>
  <si>
    <t>15.028.0010-0</t>
  </si>
  <si>
    <t>15.028.0015-0</t>
  </si>
  <si>
    <t>15.029.0010-0</t>
  </si>
  <si>
    <t>15.029.0011-0</t>
  </si>
  <si>
    <t>15.029.0012-0</t>
  </si>
  <si>
    <t>15.029.0013-0</t>
  </si>
  <si>
    <t>15.029.0014-0</t>
  </si>
  <si>
    <t>15.029.0015-0</t>
  </si>
  <si>
    <t>15.029.0016-0</t>
  </si>
  <si>
    <t>15.029.0017-0</t>
  </si>
  <si>
    <t>15.029.0018-0</t>
  </si>
  <si>
    <t>15.029.0019-0</t>
  </si>
  <si>
    <t>15.029.0020-0</t>
  </si>
  <si>
    <t>15.029.0021-0</t>
  </si>
  <si>
    <t>15.029.0022-0</t>
  </si>
  <si>
    <t>15.029.0023-0</t>
  </si>
  <si>
    <t>15.029.0024-0</t>
  </si>
  <si>
    <t>15.029.0049-0</t>
  </si>
  <si>
    <t>15.029.0050-0</t>
  </si>
  <si>
    <t>15.029.0051-0</t>
  </si>
  <si>
    <t>15.029.0052-0</t>
  </si>
  <si>
    <t>15.029.0053-0</t>
  </si>
  <si>
    <t>15.029.0054-0</t>
  </si>
  <si>
    <t>15.029.0055-0</t>
  </si>
  <si>
    <t>15.029.0056-0</t>
  </si>
  <si>
    <t>15.029.0080-0</t>
  </si>
  <si>
    <t>15.029.0081-0</t>
  </si>
  <si>
    <t>15.029.0082-0</t>
  </si>
  <si>
    <t>15.029.0083-0</t>
  </si>
  <si>
    <t>15.029.0084-0</t>
  </si>
  <si>
    <t>15.029.0085-0</t>
  </si>
  <si>
    <t>15.029.0086-0</t>
  </si>
  <si>
    <t>15.029.0087-0</t>
  </si>
  <si>
    <t>15.029.0100-0</t>
  </si>
  <si>
    <t>15.029.0101-0</t>
  </si>
  <si>
    <t>15.029.0102-0</t>
  </si>
  <si>
    <t>15.029.0103-0</t>
  </si>
  <si>
    <t>15.029.0104-0</t>
  </si>
  <si>
    <t>15.029.0105-0</t>
  </si>
  <si>
    <t>15.029.0106-0</t>
  </si>
  <si>
    <t>15.029.0107-0</t>
  </si>
  <si>
    <t>15.031.0010-0</t>
  </si>
  <si>
    <t>15.031.0011-0</t>
  </si>
  <si>
    <t>15.031.0012-0</t>
  </si>
  <si>
    <t>15.031.0013-0</t>
  </si>
  <si>
    <t>15.031.0014-0</t>
  </si>
  <si>
    <t>15.031.0015-0</t>
  </si>
  <si>
    <t>15.031.0016-0</t>
  </si>
  <si>
    <t>15.031.0017-0</t>
  </si>
  <si>
    <t>15.031.0018-0</t>
  </si>
  <si>
    <t>15.031.0019-0</t>
  </si>
  <si>
    <t>15.031.0020-0</t>
  </si>
  <si>
    <t>15.031.0021-0</t>
  </si>
  <si>
    <t>15.031.0022-0</t>
  </si>
  <si>
    <t>15.031.0023-0</t>
  </si>
  <si>
    <t>15.031.0024-0</t>
  </si>
  <si>
    <t>15.031.0025-0</t>
  </si>
  <si>
    <t>15.031.0026-0</t>
  </si>
  <si>
    <t>15.031.0027-0</t>
  </si>
  <si>
    <t>15.034.0010-0</t>
  </si>
  <si>
    <t>15.034.0011-0</t>
  </si>
  <si>
    <t>15.034.0012-0</t>
  </si>
  <si>
    <t>15.034.0013-0</t>
  </si>
  <si>
    <t>15.034.0014-0</t>
  </si>
  <si>
    <t>15.034.0015-0</t>
  </si>
  <si>
    <t>15.034.0016-0</t>
  </si>
  <si>
    <t>15.034.0017-0</t>
  </si>
  <si>
    <t>15.034.0020-0</t>
  </si>
  <si>
    <t>15.034.0021-0</t>
  </si>
  <si>
    <t>15.034.0022-0</t>
  </si>
  <si>
    <t>15.034.0023-0</t>
  </si>
  <si>
    <t>15.034.0024-0</t>
  </si>
  <si>
    <t>15.034.0025-0</t>
  </si>
  <si>
    <t>15.034.0026-0</t>
  </si>
  <si>
    <t>15.034.0027-0</t>
  </si>
  <si>
    <t>15.035.0010-0</t>
  </si>
  <si>
    <t>15.035.0011-0</t>
  </si>
  <si>
    <t>15.035.0012-0</t>
  </si>
  <si>
    <t>15.035.0013-0</t>
  </si>
  <si>
    <t>15.035.0014-0</t>
  </si>
  <si>
    <t>15.035.0015-0</t>
  </si>
  <si>
    <t>15.035.0016-0</t>
  </si>
  <si>
    <t>15.035.0017-0</t>
  </si>
  <si>
    <t>15.035.0020-0</t>
  </si>
  <si>
    <t>15.035.0021-0</t>
  </si>
  <si>
    <t>15.035.0022-0</t>
  </si>
  <si>
    <t>15.035.0023-0</t>
  </si>
  <si>
    <t>15.035.0024-0</t>
  </si>
  <si>
    <t>15.035.0025-0</t>
  </si>
  <si>
    <t>15.035.0026-0</t>
  </si>
  <si>
    <t>15.035.0027-0</t>
  </si>
  <si>
    <t>15.036.0010-0</t>
  </si>
  <si>
    <t>15.036.0011-0</t>
  </si>
  <si>
    <t>15.036.0012-0</t>
  </si>
  <si>
    <t>15.036.0013-0</t>
  </si>
  <si>
    <t>15.036.0014-0</t>
  </si>
  <si>
    <t>15.036.0015-0</t>
  </si>
  <si>
    <t>15.036.0016-0</t>
  </si>
  <si>
    <t>15.036.0017-0</t>
  </si>
  <si>
    <t>15.036.0018-0</t>
  </si>
  <si>
    <t>15.036.0019-0</t>
  </si>
  <si>
    <t>15.036.0020-0</t>
  </si>
  <si>
    <t>15.036.0021-0</t>
  </si>
  <si>
    <t>15.036.0022-0</t>
  </si>
  <si>
    <t>15.036.0023-0</t>
  </si>
  <si>
    <t>15.036.0024-0</t>
  </si>
  <si>
    <t>15.036.0025-0</t>
  </si>
  <si>
    <t>15.036.0026-0</t>
  </si>
  <si>
    <t>15.036.0027-0</t>
  </si>
  <si>
    <t>15.036.0028-0</t>
  </si>
  <si>
    <t>15.036.0029-0</t>
  </si>
  <si>
    <t>15.036.0030-0</t>
  </si>
  <si>
    <t>15.036.0031-0</t>
  </si>
  <si>
    <t>15.036.0032-0</t>
  </si>
  <si>
    <t>15.036.0033-0</t>
  </si>
  <si>
    <t>15.036.0034-0</t>
  </si>
  <si>
    <t>15.036.0035-0</t>
  </si>
  <si>
    <t>15.036.0036-0</t>
  </si>
  <si>
    <t>15.036.0037-0</t>
  </si>
  <si>
    <t>15.036.0038-0</t>
  </si>
  <si>
    <t>15.036.0039-0</t>
  </si>
  <si>
    <t>15.036.0040-0</t>
  </si>
  <si>
    <t>15.036.0041-0</t>
  </si>
  <si>
    <t>15.036.0042-0</t>
  </si>
  <si>
    <t>15.036.0043-0</t>
  </si>
  <si>
    <t>15.036.0044-0</t>
  </si>
  <si>
    <t>15.036.0045-0</t>
  </si>
  <si>
    <t>15.036.0046-0</t>
  </si>
  <si>
    <t>15.036.0047-0</t>
  </si>
  <si>
    <t>15.036.0048-0</t>
  </si>
  <si>
    <t>15.036.0049-0</t>
  </si>
  <si>
    <t>15.036.0050-0</t>
  </si>
  <si>
    <t>15.036.0051-0</t>
  </si>
  <si>
    <t>15.036.0052-0</t>
  </si>
  <si>
    <t>15.036.0053-0</t>
  </si>
  <si>
    <t>15.036.0081-0</t>
  </si>
  <si>
    <t>15.036.0082-0</t>
  </si>
  <si>
    <t>15.036.0084-0</t>
  </si>
  <si>
    <t>15.036.0086-0</t>
  </si>
  <si>
    <t>15.036.0088-0</t>
  </si>
  <si>
    <t>15.036.0090-0</t>
  </si>
  <si>
    <t>15.036.0060-0</t>
  </si>
  <si>
    <t>15.036.0061-0</t>
  </si>
  <si>
    <t>15.036.0062-0</t>
  </si>
  <si>
    <t>15.036.0063-0</t>
  </si>
  <si>
    <t>15.036.0064-0</t>
  </si>
  <si>
    <t>15.036.0065-0</t>
  </si>
  <si>
    <t>15.036.0066-0</t>
  </si>
  <si>
    <t>15.036.0067-0</t>
  </si>
  <si>
    <t>15.036.0068-0</t>
  </si>
  <si>
    <t>15.036.0069-0</t>
  </si>
  <si>
    <t>15.036.0070-0</t>
  </si>
  <si>
    <t>15.036.0071-0</t>
  </si>
  <si>
    <t>15.036.0072-0</t>
  </si>
  <si>
    <t>15.036.0073-0</t>
  </si>
  <si>
    <t>15.036.0074-0</t>
  </si>
  <si>
    <t>15.036.0075-0</t>
  </si>
  <si>
    <t>15.036.0076-0</t>
  </si>
  <si>
    <t>15.036.0077-0</t>
  </si>
  <si>
    <t>15.036.0130-0</t>
  </si>
  <si>
    <t>15.036.0135-0</t>
  </si>
  <si>
    <t>15.036.0140-0</t>
  </si>
  <si>
    <t>15.036.0141-0</t>
  </si>
  <si>
    <t>15.037.0010-0</t>
  </si>
  <si>
    <t>15.037.0011-0</t>
  </si>
  <si>
    <t>15.037.0012-0</t>
  </si>
  <si>
    <t>15.037.0013-0</t>
  </si>
  <si>
    <t>15.037.0014-0</t>
  </si>
  <si>
    <t>15.037.0015-0</t>
  </si>
  <si>
    <t>15.037.0016-0</t>
  </si>
  <si>
    <t>15.037.0017-0</t>
  </si>
  <si>
    <t>15.041.0001-0</t>
  </si>
  <si>
    <t>15.041.0002-0</t>
  </si>
  <si>
    <t>15.041.0003-0</t>
  </si>
  <si>
    <t>15.041.0004-0</t>
  </si>
  <si>
    <t>15.041.0005-0</t>
  </si>
  <si>
    <t>15.041.0006-0</t>
  </si>
  <si>
    <t>15.041.0007-0</t>
  </si>
  <si>
    <t>15.041.0008-0</t>
  </si>
  <si>
    <t>15.041.0009-0</t>
  </si>
  <si>
    <t>15.045.0010-0</t>
  </si>
  <si>
    <t>15.045.0011-0</t>
  </si>
  <si>
    <t>15.045.0012-0</t>
  </si>
  <si>
    <t>15.045.0013-0</t>
  </si>
  <si>
    <t>15.045.0014-0</t>
  </si>
  <si>
    <t>15.045.0015-0</t>
  </si>
  <si>
    <t>15.045.0016-0</t>
  </si>
  <si>
    <t>15.045.0017-0</t>
  </si>
  <si>
    <t>15.045.0018-0</t>
  </si>
  <si>
    <t>15.045.0025-0</t>
  </si>
  <si>
    <t>15.045.0026-0</t>
  </si>
  <si>
    <t>15.045.0027-0</t>
  </si>
  <si>
    <t>15.045.0028-0</t>
  </si>
  <si>
    <t>15.045.0029-0</t>
  </si>
  <si>
    <t>15.045.0030-0</t>
  </si>
  <si>
    <t>15.045.0031-0</t>
  </si>
  <si>
    <t>15.045.0032-0</t>
  </si>
  <si>
    <t>15.045.0033-0</t>
  </si>
  <si>
    <t>15.045.0050-0</t>
  </si>
  <si>
    <t>15.045.0051-0</t>
  </si>
  <si>
    <t>15.045.0052-0</t>
  </si>
  <si>
    <t>15.045.0053-0</t>
  </si>
  <si>
    <t>15.045.0054-0</t>
  </si>
  <si>
    <t>15.045.0055-0</t>
  </si>
  <si>
    <t>15.045.0056-0</t>
  </si>
  <si>
    <t>15.045.0057-0</t>
  </si>
  <si>
    <t>15.045.0058-0</t>
  </si>
  <si>
    <t>15.045.0065-1</t>
  </si>
  <si>
    <t>15.045.0066-1</t>
  </si>
  <si>
    <t>15.045.0067-1</t>
  </si>
  <si>
    <t>15.045.0068-1</t>
  </si>
  <si>
    <t>15.045.0069-1</t>
  </si>
  <si>
    <t>15.045.0070-1</t>
  </si>
  <si>
    <t>15.045.0071-1</t>
  </si>
  <si>
    <t>15.045.0072-1</t>
  </si>
  <si>
    <t>15.045.0073-1</t>
  </si>
  <si>
    <t>15.045.0075-0</t>
  </si>
  <si>
    <t>15.045.0076-0</t>
  </si>
  <si>
    <t>15.045.0077-0</t>
  </si>
  <si>
    <t>15.045.0078-0</t>
  </si>
  <si>
    <t>15.045.0079-0</t>
  </si>
  <si>
    <t>15.045.0080-0</t>
  </si>
  <si>
    <t>15.045.0081-0</t>
  </si>
  <si>
    <t>15.045.0082-0</t>
  </si>
  <si>
    <t>15.045.0083-0</t>
  </si>
  <si>
    <t>15.045.0084-0</t>
  </si>
  <si>
    <t>15.045.0085-0</t>
  </si>
  <si>
    <t>15.045.0086-0</t>
  </si>
  <si>
    <t>15.045.0087-0</t>
  </si>
  <si>
    <t>15.045.0090-0</t>
  </si>
  <si>
    <t>15.045.0091-0</t>
  </si>
  <si>
    <t>15.045.0092-0</t>
  </si>
  <si>
    <t>15.045.0093-0</t>
  </si>
  <si>
    <t>15.045.0094-0</t>
  </si>
  <si>
    <t>15.045.0095-0</t>
  </si>
  <si>
    <t>15.045.0096-0</t>
  </si>
  <si>
    <t>15.045.0097-0</t>
  </si>
  <si>
    <t>15.045.0098-0</t>
  </si>
  <si>
    <t>15.045.0100-0</t>
  </si>
  <si>
    <t>15.045.0101-0</t>
  </si>
  <si>
    <t>15.045.0102-0</t>
  </si>
  <si>
    <t>15.045.0103-0</t>
  </si>
  <si>
    <t>15.045.0104-0</t>
  </si>
  <si>
    <t>15.045.0105-0</t>
  </si>
  <si>
    <t>15.045.0106-0</t>
  </si>
  <si>
    <t>15.045.0107-0</t>
  </si>
  <si>
    <t>15.045.0108-0</t>
  </si>
  <si>
    <t>15.045.0110-0</t>
  </si>
  <si>
    <t>15.045.0111-0</t>
  </si>
  <si>
    <t>15.045.0115-0</t>
  </si>
  <si>
    <t>15.045.0116-0</t>
  </si>
  <si>
    <t>15.045.0120-0</t>
  </si>
  <si>
    <t>15.045.0121-0</t>
  </si>
  <si>
    <t>15.046.0010-0</t>
  </si>
  <si>
    <t>15.046.0011-0</t>
  </si>
  <si>
    <t>15.046.0012-0</t>
  </si>
  <si>
    <t>15.046.0013-0</t>
  </si>
  <si>
    <t>15.046.0014-0</t>
  </si>
  <si>
    <t>15.046.0015-0</t>
  </si>
  <si>
    <t>15.046.0016-0</t>
  </si>
  <si>
    <t>15.046.0017-0</t>
  </si>
  <si>
    <t>15.046.0018-0</t>
  </si>
  <si>
    <t>15.047.0010-0</t>
  </si>
  <si>
    <t>15.047.0011-0</t>
  </si>
  <si>
    <t>15.047.0012-0</t>
  </si>
  <si>
    <t>15.047.0013-0</t>
  </si>
  <si>
    <t>15.047.0014-0</t>
  </si>
  <si>
    <t>15.047.0015-0</t>
  </si>
  <si>
    <t>15.047.0016-0</t>
  </si>
  <si>
    <t>15.047.0017-0</t>
  </si>
  <si>
    <t>15.047.0018-0</t>
  </si>
  <si>
    <t>15.058.0010-0</t>
  </si>
  <si>
    <t>15.058.0015-0</t>
  </si>
  <si>
    <t>15.058.0020-0</t>
  </si>
  <si>
    <t>15.058.0050-0</t>
  </si>
  <si>
    <t>15.058.0055-0</t>
  </si>
  <si>
    <t>15.058.0060-0</t>
  </si>
  <si>
    <t>15.065.0010-0</t>
  </si>
  <si>
    <t>15.065.0011-0</t>
  </si>
  <si>
    <t>15.065.0015-0</t>
  </si>
  <si>
    <t>15.065.0016-0</t>
  </si>
  <si>
    <t>15.065.0020-0</t>
  </si>
  <si>
    <t>15.065.0021-0</t>
  </si>
  <si>
    <t>15.065.0025-0</t>
  </si>
  <si>
    <t>15.065.0026-0</t>
  </si>
  <si>
    <t>15.066.0001-1</t>
  </si>
  <si>
    <t>15.066.0002-1</t>
  </si>
  <si>
    <t>15.066.0003-1</t>
  </si>
  <si>
    <t>15.066.0004-0</t>
  </si>
  <si>
    <t>15.066.0006-0</t>
  </si>
  <si>
    <t>15.066.0007-0</t>
  </si>
  <si>
    <t>15.066.0012-0</t>
  </si>
  <si>
    <t>15.066.0013-0</t>
  </si>
  <si>
    <t>15.066.0021-0</t>
  </si>
  <si>
    <t>15.066.0022-0</t>
  </si>
  <si>
    <t>15.066.0023-0</t>
  </si>
  <si>
    <t>15.066.0024-0</t>
  </si>
  <si>
    <t>15.066.0025-0</t>
  </si>
  <si>
    <t>15.066.0026-0</t>
  </si>
  <si>
    <t>15.066.0027-0</t>
  </si>
  <si>
    <t>15.066.0028-0</t>
  </si>
  <si>
    <t>15.066.0031-1</t>
  </si>
  <si>
    <t>15.066.0032-1</t>
  </si>
  <si>
    <t>15.066.0033-1</t>
  </si>
  <si>
    <t>15.066.0034-1</t>
  </si>
  <si>
    <t>15.066.0035-0</t>
  </si>
  <si>
    <t>15.066.0036-0</t>
  </si>
  <si>
    <t>15.066.0037-0</t>
  </si>
  <si>
    <t>15.066.0038-0</t>
  </si>
  <si>
    <t>15.066.0041-1</t>
  </si>
  <si>
    <t>15.066.0042-1</t>
  </si>
  <si>
    <t>15.066.0043-1</t>
  </si>
  <si>
    <t>15.066.0044-1</t>
  </si>
  <si>
    <t>15.066.0045-0</t>
  </si>
  <si>
    <t>15.066.0046-0</t>
  </si>
  <si>
    <t>15.066.0047-0</t>
  </si>
  <si>
    <t>15.066.0048-0</t>
  </si>
  <si>
    <t>15.066.0051-1</t>
  </si>
  <si>
    <t>15.066.0052-1</t>
  </si>
  <si>
    <t>15.066.0053-1</t>
  </si>
  <si>
    <t>15.066.0054-0</t>
  </si>
  <si>
    <t>15.066.0055-0</t>
  </si>
  <si>
    <t>15.066.0056-0</t>
  </si>
  <si>
    <t>15.066.0057-0</t>
  </si>
  <si>
    <t>15.066.0061-0</t>
  </si>
  <si>
    <t>15.066.0062-0</t>
  </si>
  <si>
    <t>15.066.0063-0</t>
  </si>
  <si>
    <t>15.066.0064-0</t>
  </si>
  <si>
    <t>15.066.0065-0</t>
  </si>
  <si>
    <t>15.066.0066-0</t>
  </si>
  <si>
    <t>15.066.0067-0</t>
  </si>
  <si>
    <t>15.066.0068-0</t>
  </si>
  <si>
    <t>15.066.0071-0</t>
  </si>
  <si>
    <t>15.066.0072-0</t>
  </si>
  <si>
    <t>15.066.0073-0</t>
  </si>
  <si>
    <t>15.066.0074-0</t>
  </si>
  <si>
    <t>15.066.0075-0</t>
  </si>
  <si>
    <t>15.066.0076-0</t>
  </si>
  <si>
    <t>15.066.0077-0</t>
  </si>
  <si>
    <t>15.066.0078-0</t>
  </si>
  <si>
    <t>15.067.0001-0</t>
  </si>
  <si>
    <t>15.067.0010-0</t>
  </si>
  <si>
    <t>15.067.0020-0</t>
  </si>
  <si>
    <t>15.067.0030-0</t>
  </si>
  <si>
    <t>15.067.0040-0</t>
  </si>
  <si>
    <t>15.067.0050-0</t>
  </si>
  <si>
    <t>15.067.0060-0</t>
  </si>
  <si>
    <t>15.067.0070-0</t>
  </si>
  <si>
    <t>15.067.0080-0</t>
  </si>
  <si>
    <t>15.067.0090-0</t>
  </si>
  <si>
    <t>15.067.0100-0</t>
  </si>
  <si>
    <t>15.067.0110-0</t>
  </si>
  <si>
    <t>15.067.0120-0</t>
  </si>
  <si>
    <t>15.067.0130-0</t>
  </si>
  <si>
    <t>15.068.0001-0</t>
  </si>
  <si>
    <t>15.068.0005-0</t>
  </si>
  <si>
    <t>15.068.0010-0</t>
  </si>
  <si>
    <t>15.068.0015-0</t>
  </si>
  <si>
    <t>15.068.0020-0</t>
  </si>
  <si>
    <t>15.068.0025-0</t>
  </si>
  <si>
    <t>15.068.0040-0</t>
  </si>
  <si>
    <t>15.068.0045-0</t>
  </si>
  <si>
    <t>15.068.0050-0</t>
  </si>
  <si>
    <t>15.068.0055-0</t>
  </si>
  <si>
    <t>15.068.0060-0</t>
  </si>
  <si>
    <t>15.068.0065-0</t>
  </si>
  <si>
    <t>15.068.0070-0</t>
  </si>
  <si>
    <t>15.068.0075-0</t>
  </si>
  <si>
    <t>15.068.0080-0</t>
  </si>
  <si>
    <t>15.068.0085-0</t>
  </si>
  <si>
    <t>15.068.0090-0</t>
  </si>
  <si>
    <t>15.068.0095-0</t>
  </si>
  <si>
    <t>15.069.0001-0</t>
  </si>
  <si>
    <t>15.069.0010-0</t>
  </si>
  <si>
    <t>15.069.0020-0</t>
  </si>
  <si>
    <t>15.070.0010-0</t>
  </si>
  <si>
    <t>15.070.0011-0</t>
  </si>
  <si>
    <t>15.070.0012-0</t>
  </si>
  <si>
    <t>15.070.0013-0</t>
  </si>
  <si>
    <t>15.071.0010-0</t>
  </si>
  <si>
    <t>15.071.0011-0</t>
  </si>
  <si>
    <t>15.071.0012-1</t>
  </si>
  <si>
    <t>15.075.0010-0</t>
  </si>
  <si>
    <t>15.075.0011-0</t>
  </si>
  <si>
    <t>15.080.0010-0</t>
  </si>
  <si>
    <t>15.080.0011-0</t>
  </si>
  <si>
    <t>15.080.0012-0</t>
  </si>
  <si>
    <t>16.001.0050-0</t>
  </si>
  <si>
    <t>16.001.0051-0</t>
  </si>
  <si>
    <t>16.001.0055-0</t>
  </si>
  <si>
    <t>16.001.0056-0</t>
  </si>
  <si>
    <t>16.001.0060-0</t>
  </si>
  <si>
    <t>16.001.0061-0</t>
  </si>
  <si>
    <t>16.001.0065-0</t>
  </si>
  <si>
    <t>16.001.0066-0</t>
  </si>
  <si>
    <t>16.001.0067-0</t>
  </si>
  <si>
    <t>16.001.0068-0</t>
  </si>
  <si>
    <t>16.001.0069-0</t>
  </si>
  <si>
    <t>16.001.0070-0</t>
  </si>
  <si>
    <t>16.001.0071-0</t>
  </si>
  <si>
    <t>16.001.0072-0</t>
  </si>
  <si>
    <t>16.001.0073-0</t>
  </si>
  <si>
    <t>16.001.0074-0</t>
  </si>
  <si>
    <t>16.001.0075-0</t>
  </si>
  <si>
    <t>16.001.0076-0</t>
  </si>
  <si>
    <t>16.001.0077-0</t>
  </si>
  <si>
    <t>16.001.0078-0</t>
  </si>
  <si>
    <t>16.001.0079-0</t>
  </si>
  <si>
    <t>16.001.0080-0</t>
  </si>
  <si>
    <t>16.001.0081-0</t>
  </si>
  <si>
    <t>16.001.0082-0</t>
  </si>
  <si>
    <t>16.001.0083-0</t>
  </si>
  <si>
    <t>16.001.0084-0</t>
  </si>
  <si>
    <t>16.001.0085-0</t>
  </si>
  <si>
    <t>16.001.0086-0</t>
  </si>
  <si>
    <t>16.001.0087-0</t>
  </si>
  <si>
    <t>16.001.0088-0</t>
  </si>
  <si>
    <t>16.001.0089-0</t>
  </si>
  <si>
    <t>16.001.0090-0</t>
  </si>
  <si>
    <t>16.001.0091-0</t>
  </si>
  <si>
    <t>16.001.0092-0</t>
  </si>
  <si>
    <t>16.001.0093-0</t>
  </si>
  <si>
    <t>16.001.0094-0</t>
  </si>
  <si>
    <t>16.001.0110-0</t>
  </si>
  <si>
    <t>16.001.0115-0</t>
  </si>
  <si>
    <t>16.001.0116-0</t>
  </si>
  <si>
    <t>16.001.0117-0</t>
  </si>
  <si>
    <t>16.001.0118-0</t>
  </si>
  <si>
    <t>16.001.0119-0</t>
  </si>
  <si>
    <t>16.002.0005-0</t>
  </si>
  <si>
    <t>16.002.0010-0</t>
  </si>
  <si>
    <t>16.002.0015-0</t>
  </si>
  <si>
    <t>16.002.0025-0</t>
  </si>
  <si>
    <t>16.002.0012-0</t>
  </si>
  <si>
    <t>16.003.0004-0</t>
  </si>
  <si>
    <t>16.004.0015-0</t>
  </si>
  <si>
    <t>16.004.0018-0</t>
  </si>
  <si>
    <t>16.004.0025-0</t>
  </si>
  <si>
    <t>16.004.0030-0</t>
  </si>
  <si>
    <t>16.004.0035-0</t>
  </si>
  <si>
    <t>16.004.0040-0</t>
  </si>
  <si>
    <t>16.004.0042-0</t>
  </si>
  <si>
    <t>16.004.0045-0</t>
  </si>
  <si>
    <t>16.004.0050-0</t>
  </si>
  <si>
    <t>16.004.0055-0</t>
  </si>
  <si>
    <t>16.005.0001-0</t>
  </si>
  <si>
    <t>16.005.0004-0</t>
  </si>
  <si>
    <t>16.005.0005-0</t>
  </si>
  <si>
    <t>16.005.0006-0</t>
  </si>
  <si>
    <t>16.005.0007-0</t>
  </si>
  <si>
    <t>16.005.0008-0</t>
  </si>
  <si>
    <t>16.005.0015-0</t>
  </si>
  <si>
    <t>16.005.0025-0</t>
  </si>
  <si>
    <t>16.005.0027-0</t>
  </si>
  <si>
    <t>16.006.0001-0</t>
  </si>
  <si>
    <t>16.007.0011-0</t>
  </si>
  <si>
    <t>16.007.0012-0</t>
  </si>
  <si>
    <t>16.007.0013-0</t>
  </si>
  <si>
    <t>16.007.0014-0</t>
  </si>
  <si>
    <t>16.007.0015-0</t>
  </si>
  <si>
    <t>16.007.0016-0</t>
  </si>
  <si>
    <t>16.007.0017-0</t>
  </si>
  <si>
    <t>16.007.0018-0</t>
  </si>
  <si>
    <t>16.007.0025-0</t>
  </si>
  <si>
    <t>16.009.0001-0</t>
  </si>
  <si>
    <t>16.009.0002-0</t>
  </si>
  <si>
    <t>16.013.0001-0</t>
  </si>
  <si>
    <t>16.013.0002-0</t>
  </si>
  <si>
    <t>16.013.0004-0</t>
  </si>
  <si>
    <t>16.013.0005-0</t>
  </si>
  <si>
    <t>16.013.0006-0</t>
  </si>
  <si>
    <t>16.020.0002-0</t>
  </si>
  <si>
    <t>16.021.0002-0</t>
  </si>
  <si>
    <t>16.022.0004-0</t>
  </si>
  <si>
    <t>16.023.0004-0</t>
  </si>
  <si>
    <t>16.023.0005-0</t>
  </si>
  <si>
    <t>16.024.0004-0</t>
  </si>
  <si>
    <t>16.026.0001-0</t>
  </si>
  <si>
    <t>16.026.0002-0</t>
  </si>
  <si>
    <t>16.027.0001-0</t>
  </si>
  <si>
    <t>16.028.0015-0</t>
  </si>
  <si>
    <t>16.028.0020-0</t>
  </si>
  <si>
    <t>16.029.0001-0</t>
  </si>
  <si>
    <t>16.030.0001-0</t>
  </si>
  <si>
    <t>16.030.0010-0</t>
  </si>
  <si>
    <t>16.031.0025-0</t>
  </si>
  <si>
    <t>16.032.0001-0</t>
  </si>
  <si>
    <t>16.033.0002-0</t>
  </si>
  <si>
    <t>16.034.0003-0</t>
  </si>
  <si>
    <t>17.012.0010-0</t>
  </si>
  <si>
    <t>17.012.0011-0</t>
  </si>
  <si>
    <t>17.012.0012-0</t>
  </si>
  <si>
    <t>17.012.0013-0</t>
  </si>
  <si>
    <t>17.012.0015-0</t>
  </si>
  <si>
    <t>17.012.0030-0</t>
  </si>
  <si>
    <t>17.012.0040-0</t>
  </si>
  <si>
    <t>17.013.0030-0</t>
  </si>
  <si>
    <t>17.013.0031-0</t>
  </si>
  <si>
    <t>17.013.0070-0</t>
  </si>
  <si>
    <t>17.013.0095-1</t>
  </si>
  <si>
    <t>17.017.0010-0</t>
  </si>
  <si>
    <t>17.017.0020-0</t>
  </si>
  <si>
    <t>17.017.0030-0</t>
  </si>
  <si>
    <t>17.017.0040-0</t>
  </si>
  <si>
    <t>17.017.0041-0</t>
  </si>
  <si>
    <t>17.017.0042-0</t>
  </si>
  <si>
    <t>17.017.0050-0</t>
  </si>
  <si>
    <t>17.017.0060-0</t>
  </si>
  <si>
    <t>17.017.0061-0</t>
  </si>
  <si>
    <t>17.017.0062-0</t>
  </si>
  <si>
    <t>17.017.0100-0</t>
  </si>
  <si>
    <t>17.017.0110-0</t>
  </si>
  <si>
    <t>17.017.0120-1</t>
  </si>
  <si>
    <t>17.017.0130-0</t>
  </si>
  <si>
    <t>17.017.0140-0</t>
  </si>
  <si>
    <t>17.017.0150-0</t>
  </si>
  <si>
    <t>17.017.0155-0</t>
  </si>
  <si>
    <t>17.017.0160-0</t>
  </si>
  <si>
    <t>17.017.0161-0</t>
  </si>
  <si>
    <t>17.017.0169-0</t>
  </si>
  <si>
    <t>17.017.0175-0</t>
  </si>
  <si>
    <t>17.017.0176-0</t>
  </si>
  <si>
    <t>17.017.0225-0</t>
  </si>
  <si>
    <t>17.017.0227-0</t>
  </si>
  <si>
    <t>17.017.0228-0</t>
  </si>
  <si>
    <t>17.017.0230-0</t>
  </si>
  <si>
    <t>17.017.0240-0</t>
  </si>
  <si>
    <t>17.017.0300-1</t>
  </si>
  <si>
    <t>17.017.0301-0</t>
  </si>
  <si>
    <t>17.017.0320-0</t>
  </si>
  <si>
    <t>17.017.0321-0</t>
  </si>
  <si>
    <t>17.017.0350-0</t>
  </si>
  <si>
    <t>17.017.0360-0</t>
  </si>
  <si>
    <t>17.017.0361-0</t>
  </si>
  <si>
    <t>17.017.0362-0</t>
  </si>
  <si>
    <t>17.018.0010-0</t>
  </si>
  <si>
    <t>17.018.0020-0</t>
  </si>
  <si>
    <t>17.018.0031-0</t>
  </si>
  <si>
    <t>17.018.0041-0</t>
  </si>
  <si>
    <t>17.018.0044-0</t>
  </si>
  <si>
    <t>17.018.0050-0</t>
  </si>
  <si>
    <t>17.018.0060-0</t>
  </si>
  <si>
    <t>17.018.0080-0</t>
  </si>
  <si>
    <t>17.018.0081-0</t>
  </si>
  <si>
    <t>17.018.0082-0</t>
  </si>
  <si>
    <t>17.018.0110-0</t>
  </si>
  <si>
    <t>17.018.0111-0</t>
  </si>
  <si>
    <t>17.018.0112-0</t>
  </si>
  <si>
    <t>17.018.0113-0</t>
  </si>
  <si>
    <t>17.018.0115-0</t>
  </si>
  <si>
    <t>17.018.0116-0</t>
  </si>
  <si>
    <t>17.018.0117-0</t>
  </si>
  <si>
    <t>17.018.0185-0</t>
  </si>
  <si>
    <t>17.020.0010-0</t>
  </si>
  <si>
    <t>17.020.0021-0</t>
  </si>
  <si>
    <t>17.020.0030-1</t>
  </si>
  <si>
    <t>17.020.0040-0</t>
  </si>
  <si>
    <t>17.020.0050-0</t>
  </si>
  <si>
    <t>17.020.0060-0</t>
  </si>
  <si>
    <t>17.020.0061-0</t>
  </si>
  <si>
    <t>17.020.0070-0</t>
  </si>
  <si>
    <t>17.020.0071-0</t>
  </si>
  <si>
    <t>17.020.0075-0</t>
  </si>
  <si>
    <t>17.025.0010-0</t>
  </si>
  <si>
    <t>17.025.0040-1</t>
  </si>
  <si>
    <t>17.025.0041-0</t>
  </si>
  <si>
    <t>17.035.0010-0</t>
  </si>
  <si>
    <t>17.035.0020-0</t>
  </si>
  <si>
    <t>17.035.0030-0</t>
  </si>
  <si>
    <t>17.035.0040-0</t>
  </si>
  <si>
    <t>17.035.0045-0</t>
  </si>
  <si>
    <t>17.040.0020-0</t>
  </si>
  <si>
    <t>17.040.0021-0</t>
  </si>
  <si>
    <t>17.040.0022-0</t>
  </si>
  <si>
    <t>17.040.0024-0</t>
  </si>
  <si>
    <t>18.002.0010-0</t>
  </si>
  <si>
    <t>18.002.0012-0</t>
  </si>
  <si>
    <t>18.002.0015-0</t>
  </si>
  <si>
    <t>18.002.0016-0</t>
  </si>
  <si>
    <t>18.002.0019-0</t>
  </si>
  <si>
    <t>18.002.0022-0</t>
  </si>
  <si>
    <t>18.002.0023-0</t>
  </si>
  <si>
    <t>18.002.0026-0</t>
  </si>
  <si>
    <t>18.002.0027-0</t>
  </si>
  <si>
    <t>18.002.0030-0</t>
  </si>
  <si>
    <t>18.002.0031-0</t>
  </si>
  <si>
    <t>18.002.0040-0</t>
  </si>
  <si>
    <t>18.002.0055-0</t>
  </si>
  <si>
    <t>18.002.0065-0</t>
  </si>
  <si>
    <t>18.002.0080-0</t>
  </si>
  <si>
    <t>18.002.0085-0</t>
  </si>
  <si>
    <t>18.003.0003-0</t>
  </si>
  <si>
    <t>18.003.0005-0</t>
  </si>
  <si>
    <t>18.004.0001-0</t>
  </si>
  <si>
    <t>18.004.0005-0</t>
  </si>
  <si>
    <t>18.005.0015-0</t>
  </si>
  <si>
    <t>18.005.0018-0</t>
  </si>
  <si>
    <t>18.005.0027-0</t>
  </si>
  <si>
    <t>18.005.0035-0</t>
  </si>
  <si>
    <t>18.006.0005-0</t>
  </si>
  <si>
    <t>18.006.0007-0</t>
  </si>
  <si>
    <t>18.006.0009-0</t>
  </si>
  <si>
    <t>18.006.0014-0</t>
  </si>
  <si>
    <t>18.006.0017-0</t>
  </si>
  <si>
    <t>18.006.0020-0</t>
  </si>
  <si>
    <t>18.006.0023-0</t>
  </si>
  <si>
    <t>18.006.0024-0</t>
  </si>
  <si>
    <t>18.006.0025-0</t>
  </si>
  <si>
    <t>18.006.0026-0</t>
  </si>
  <si>
    <t>18.006.0028-0</t>
  </si>
  <si>
    <t>18.006.0033-0</t>
  </si>
  <si>
    <t>18.006.0037-0</t>
  </si>
  <si>
    <t>18.006.0040-0</t>
  </si>
  <si>
    <t>18.006.0050-0</t>
  </si>
  <si>
    <t>18.006.0052-0</t>
  </si>
  <si>
    <t>18.006.0054-0</t>
  </si>
  <si>
    <t>18.006.0056-0</t>
  </si>
  <si>
    <t>18.007.0039-0</t>
  </si>
  <si>
    <t>18.007.0041-0</t>
  </si>
  <si>
    <t>18.007.0042-0</t>
  </si>
  <si>
    <t>18.007.0043-0</t>
  </si>
  <si>
    <t>18.007.0045-0</t>
  </si>
  <si>
    <t>18.007.0049-0</t>
  </si>
  <si>
    <t>18.007.0051-0</t>
  </si>
  <si>
    <t>18.008.0005-0</t>
  </si>
  <si>
    <t>18.008.0007-0</t>
  </si>
  <si>
    <t>18.009.0058-0</t>
  </si>
  <si>
    <t>18.009.0060-0</t>
  </si>
  <si>
    <t>18.009.0065-0</t>
  </si>
  <si>
    <t>18.009.0066-0</t>
  </si>
  <si>
    <t>18.009.0070-0</t>
  </si>
  <si>
    <t>18.009.0073-0</t>
  </si>
  <si>
    <t>18.009.0074-0</t>
  </si>
  <si>
    <t>18.009.0076-0</t>
  </si>
  <si>
    <t>18.009.0078-0</t>
  </si>
  <si>
    <t>18.009.0079-0</t>
  </si>
  <si>
    <t>18.009.0080-0</t>
  </si>
  <si>
    <t>18.009.0086-0</t>
  </si>
  <si>
    <t>18.011.0003-0</t>
  </si>
  <si>
    <t>18.011.0005-0</t>
  </si>
  <si>
    <t>18.012.0090-0</t>
  </si>
  <si>
    <t>18.012.0093-0</t>
  </si>
  <si>
    <t>18.012.0096-0</t>
  </si>
  <si>
    <t>18.012.0100-0</t>
  </si>
  <si>
    <t>18.012.0102-0</t>
  </si>
  <si>
    <t>18.013.0106-0</t>
  </si>
  <si>
    <t>18.013.0108-0</t>
  </si>
  <si>
    <t>18.013.0109-0</t>
  </si>
  <si>
    <t>18.013.0110-0</t>
  </si>
  <si>
    <t>18.013.0111-0</t>
  </si>
  <si>
    <t>18.013.0112-0</t>
  </si>
  <si>
    <t>18.013.0113-0</t>
  </si>
  <si>
    <t>18.013.0115-0</t>
  </si>
  <si>
    <t>18.013.0117-0</t>
  </si>
  <si>
    <t>18.013.0118-0</t>
  </si>
  <si>
    <t>18.013.0119-0</t>
  </si>
  <si>
    <t>18.013.0121-0</t>
  </si>
  <si>
    <t>18.013.0123-0</t>
  </si>
  <si>
    <t>18.013.0124-0</t>
  </si>
  <si>
    <t>18.013.0127-0</t>
  </si>
  <si>
    <t>18.013.0128-0</t>
  </si>
  <si>
    <t>18.013.0130-0</t>
  </si>
  <si>
    <t>18.013.0133-0</t>
  </si>
  <si>
    <t>18.013.0136-0</t>
  </si>
  <si>
    <t>18.013.0140-0</t>
  </si>
  <si>
    <t>18.013.0143-0</t>
  </si>
  <si>
    <t>18.013.0144-0</t>
  </si>
  <si>
    <t>18.013.0146-0</t>
  </si>
  <si>
    <t>18.013.0148-0</t>
  </si>
  <si>
    <t>18.013.0155-0</t>
  </si>
  <si>
    <t>18.013.0156-0</t>
  </si>
  <si>
    <t>18.013.0158-0</t>
  </si>
  <si>
    <t>18.007.0060-0</t>
  </si>
  <si>
    <t>18.007.0065-0</t>
  </si>
  <si>
    <t>18.007.0070-0</t>
  </si>
  <si>
    <t>18.007.0075-0</t>
  </si>
  <si>
    <t>18.007.0080-0</t>
  </si>
  <si>
    <t>18.015.0060-0</t>
  </si>
  <si>
    <t>18.015.0070-0</t>
  </si>
  <si>
    <t>18.015.0072-0</t>
  </si>
  <si>
    <t>18.015.0074-0</t>
  </si>
  <si>
    <t>18.015.0076-0</t>
  </si>
  <si>
    <t>18.015.0078-0</t>
  </si>
  <si>
    <t>18.015.0080-0</t>
  </si>
  <si>
    <t>18.015.0081-0</t>
  </si>
  <si>
    <t>18.015.0082-0</t>
  </si>
  <si>
    <t>18.015.0083-0</t>
  </si>
  <si>
    <t>18.015.0084-0</t>
  </si>
  <si>
    <t>18.015.0085-0</t>
  </si>
  <si>
    <t>18.016.0010-0</t>
  </si>
  <si>
    <t>18.016.0015-0</t>
  </si>
  <si>
    <t>18.016.0020-0</t>
  </si>
  <si>
    <t>18.016.0025-0</t>
  </si>
  <si>
    <t>18.016.0030-0</t>
  </si>
  <si>
    <t>18.016.0035-0</t>
  </si>
  <si>
    <t>18.016.0040-0</t>
  </si>
  <si>
    <t>18.016.0042-0</t>
  </si>
  <si>
    <t>18.016.0045-0</t>
  </si>
  <si>
    <t>18.016.0050-0</t>
  </si>
  <si>
    <t>18.016.0051-0</t>
  </si>
  <si>
    <t>18.016.0060-0</t>
  </si>
  <si>
    <t>18.017.0020-0</t>
  </si>
  <si>
    <t>18.017.0021-0</t>
  </si>
  <si>
    <t>18.017.0022-0</t>
  </si>
  <si>
    <t>18.019.0010-0</t>
  </si>
  <si>
    <t>18.019.0012-0</t>
  </si>
  <si>
    <t>18.021.0025-0</t>
  </si>
  <si>
    <t>18.021.0030-0</t>
  </si>
  <si>
    <t>18.021.0035-0</t>
  </si>
  <si>
    <t>18.021.0040-0</t>
  </si>
  <si>
    <t>18.022.0010-0</t>
  </si>
  <si>
    <t>18.022.0011-0</t>
  </si>
  <si>
    <t>18.022.0012-0</t>
  </si>
  <si>
    <t>PAR</t>
  </si>
  <si>
    <t>18.022.0013-0</t>
  </si>
  <si>
    <t>18.022.0015-0</t>
  </si>
  <si>
    <t>18.023.0010-0</t>
  </si>
  <si>
    <t>18.023.0011-0</t>
  </si>
  <si>
    <t>18.023.0012-0</t>
  </si>
  <si>
    <t>18.023.0013-0</t>
  </si>
  <si>
    <t>18.023.0014-0</t>
  </si>
  <si>
    <t>18.023.0020-0</t>
  </si>
  <si>
    <t>18.024.0001-0</t>
  </si>
  <si>
    <t>18.024.0002-0</t>
  </si>
  <si>
    <t>18.024.0010-0</t>
  </si>
  <si>
    <t>18.025.0001-0</t>
  </si>
  <si>
    <t>18.025.0005-0</t>
  </si>
  <si>
    <t>18.026.0008-0</t>
  </si>
  <si>
    <t>18.026.0010-0</t>
  </si>
  <si>
    <t>18.026.0012-0</t>
  </si>
  <si>
    <t>18.026.0015-0</t>
  </si>
  <si>
    <t>18.026.0020-0</t>
  </si>
  <si>
    <t>18.027.0089-0</t>
  </si>
  <si>
    <t>18.027.0095-0</t>
  </si>
  <si>
    <t>18.027.0100-0</t>
  </si>
  <si>
    <t>18.027.0110-0</t>
  </si>
  <si>
    <t>18.027.0112-0</t>
  </si>
  <si>
    <t>18.027.0120-0</t>
  </si>
  <si>
    <t>18.027.0125-0</t>
  </si>
  <si>
    <t>18.027.0130-0</t>
  </si>
  <si>
    <t>18.027.0135-0</t>
  </si>
  <si>
    <t>18.027.0140-0</t>
  </si>
  <si>
    <t>18.260.0070-0</t>
  </si>
  <si>
    <t>18.027.0302-0</t>
  </si>
  <si>
    <t>18.027.0312-0</t>
  </si>
  <si>
    <t>18.027.0322-0</t>
  </si>
  <si>
    <t>18.027.0332-0</t>
  </si>
  <si>
    <t>18.027.0305-0</t>
  </si>
  <si>
    <t>18.027.0315-0</t>
  </si>
  <si>
    <t>18.027.0325-0</t>
  </si>
  <si>
    <t>18.027.0335-0</t>
  </si>
  <si>
    <t>18.027.0445-0</t>
  </si>
  <si>
    <t>18.027.0455-0</t>
  </si>
  <si>
    <t>18.027.0457-0</t>
  </si>
  <si>
    <t>18.027.0460-0</t>
  </si>
  <si>
    <t>18.028.0001-0</t>
  </si>
  <si>
    <t>18.028.0005-0</t>
  </si>
  <si>
    <t>18.028.0010-0</t>
  </si>
  <si>
    <t>18.028.0015-0</t>
  </si>
  <si>
    <t>18.028.0020-0</t>
  </si>
  <si>
    <t>18.028.0025-0</t>
  </si>
  <si>
    <t>18.028.0030-0</t>
  </si>
  <si>
    <t>18.028.0035-0</t>
  </si>
  <si>
    <t>18.028.0040-0</t>
  </si>
  <si>
    <t>18.028.0050-0</t>
  </si>
  <si>
    <t>18.029.0005-0</t>
  </si>
  <si>
    <t>18.029.0010-0</t>
  </si>
  <si>
    <t>18.029.0012-0</t>
  </si>
  <si>
    <t>18.029.0015-0</t>
  </si>
  <si>
    <t>18.029.0020-0</t>
  </si>
  <si>
    <t>18.029.0025-0</t>
  </si>
  <si>
    <t>18.029.0030-0</t>
  </si>
  <si>
    <t>18.029.0035-0</t>
  </si>
  <si>
    <t>18.029.0040-0</t>
  </si>
  <si>
    <t>18.029.0070-0</t>
  </si>
  <si>
    <t>18.029.0075-0</t>
  </si>
  <si>
    <t>18.029.0080-0</t>
  </si>
  <si>
    <t>18.029.0085-0</t>
  </si>
  <si>
    <t>18.029.0105-0</t>
  </si>
  <si>
    <t>18.029.0110-0</t>
  </si>
  <si>
    <t>18.029.0115-0</t>
  </si>
  <si>
    <t>18.029.0120-0</t>
  </si>
  <si>
    <t>18.029.0125-0</t>
  </si>
  <si>
    <t>18.029.0130-0</t>
  </si>
  <si>
    <t>18.030.0001-0</t>
  </si>
  <si>
    <t>18.030.0002-0</t>
  </si>
  <si>
    <t>18.030.0003-0</t>
  </si>
  <si>
    <t>18.030.0004-0</t>
  </si>
  <si>
    <t>18.030.0005-0</t>
  </si>
  <si>
    <t>18.030.0006-0</t>
  </si>
  <si>
    <t>18.030.0007-0</t>
  </si>
  <si>
    <t>18.030.0008-0</t>
  </si>
  <si>
    <t>18.030.0009-0</t>
  </si>
  <si>
    <t>18.030.0010-0</t>
  </si>
  <si>
    <t>18.031.0010-0</t>
  </si>
  <si>
    <t>18.031.0015-0</t>
  </si>
  <si>
    <t>18.031.0016-0</t>
  </si>
  <si>
    <t>18.031.0020-0</t>
  </si>
  <si>
    <t>18.031.0025-0</t>
  </si>
  <si>
    <t>18.032.0012-0</t>
  </si>
  <si>
    <t>18.032.0015-0</t>
  </si>
  <si>
    <t>18.032.0020-0</t>
  </si>
  <si>
    <t>18.032.0025-0</t>
  </si>
  <si>
    <t>18.032.0030-0</t>
  </si>
  <si>
    <t>18.033.0010-0</t>
  </si>
  <si>
    <t>18.033.0015-0</t>
  </si>
  <si>
    <t>18.035.0005-0</t>
  </si>
  <si>
    <t>18.035.0010-0</t>
  </si>
  <si>
    <t>18.050.0015-0</t>
  </si>
  <si>
    <t>18.050.0020-0</t>
  </si>
  <si>
    <t>18.050.0050-0</t>
  </si>
  <si>
    <t>18.050.0055-0</t>
  </si>
  <si>
    <t>18.050.0060-0</t>
  </si>
  <si>
    <t>18.050.0100-0</t>
  </si>
  <si>
    <t>18.070.0005-0</t>
  </si>
  <si>
    <t>18.070.0010-0</t>
  </si>
  <si>
    <t>18.070.0040-0</t>
  </si>
  <si>
    <t>18.080.0020-0</t>
  </si>
  <si>
    <t>18.100.0025-0</t>
  </si>
  <si>
    <t>18.100.0030-0</t>
  </si>
  <si>
    <t>18.100.0035-0</t>
  </si>
  <si>
    <t>18.105.0001-0</t>
  </si>
  <si>
    <t>18.200.0001-0</t>
  </si>
  <si>
    <t>18.200.0002-0</t>
  </si>
  <si>
    <t>18.200.0003-0</t>
  </si>
  <si>
    <t>18.200.0004-0</t>
  </si>
  <si>
    <t>18.200.0005-0</t>
  </si>
  <si>
    <t>18.200.0010-0</t>
  </si>
  <si>
    <t>18.200.0015-0</t>
  </si>
  <si>
    <t>18.260.0040-0</t>
  </si>
  <si>
    <t>18.260.0045-0</t>
  </si>
  <si>
    <t>18.260.0046-0</t>
  </si>
  <si>
    <t>18.260.0050-0</t>
  </si>
  <si>
    <t>18.027.0142-0</t>
  </si>
  <si>
    <t>18.027.0143-0</t>
  </si>
  <si>
    <t>18.260.0065-0</t>
  </si>
  <si>
    <t>18.265.0001-0</t>
  </si>
  <si>
    <t>18.270.0010-0</t>
  </si>
  <si>
    <t>18.270.0020-0</t>
  </si>
  <si>
    <t>18.270.0025-0</t>
  </si>
  <si>
    <t>18.270.0030-0</t>
  </si>
  <si>
    <t>18.270.0035-0</t>
  </si>
  <si>
    <t>19.001.0001-2</t>
  </si>
  <si>
    <t>19.001.0004-2</t>
  </si>
  <si>
    <t>19.001.0012-2</t>
  </si>
  <si>
    <t>19.001.0038-2</t>
  </si>
  <si>
    <t>19.004.0001-2</t>
  </si>
  <si>
    <t>19.004.0001-3</t>
  </si>
  <si>
    <t>19.004.0001-4</t>
  </si>
  <si>
    <t>19.004.0004-2</t>
  </si>
  <si>
    <t>19.004.0004-3</t>
  </si>
  <si>
    <t>19.004.0004-4</t>
  </si>
  <si>
    <t>19.004.0006-2</t>
  </si>
  <si>
    <t>19.004.0006-3</t>
  </si>
  <si>
    <t>19.004.0006-4</t>
  </si>
  <si>
    <t>19.004.0010-2</t>
  </si>
  <si>
    <t>19.004.0010-3</t>
  </si>
  <si>
    <t>19.004.0010-4</t>
  </si>
  <si>
    <t>19.004.0012-2</t>
  </si>
  <si>
    <t>19.004.0012-3</t>
  </si>
  <si>
    <t>19.004.0012-4</t>
  </si>
  <si>
    <t>19.004.0013-2</t>
  </si>
  <si>
    <t>19.004.0013-3</t>
  </si>
  <si>
    <t>19.004.0013-4</t>
  </si>
  <si>
    <t>19.004.0014-2</t>
  </si>
  <si>
    <t>19.004.0014-3</t>
  </si>
  <si>
    <t>19.004.0014-4</t>
  </si>
  <si>
    <t>19.004.0015-2</t>
  </si>
  <si>
    <t>19.004.0015-3</t>
  </si>
  <si>
    <t>19.004.0015-4</t>
  </si>
  <si>
    <t>19.004.0016-2</t>
  </si>
  <si>
    <t>19.004.0016-3</t>
  </si>
  <si>
    <t>19.004.0016-4</t>
  </si>
  <si>
    <t>19.004.0020-2</t>
  </si>
  <si>
    <t>19.004.0020-3</t>
  </si>
  <si>
    <t>19.004.0020-4</t>
  </si>
  <si>
    <t>19.004.0021-2</t>
  </si>
  <si>
    <t>19.004.0021-3</t>
  </si>
  <si>
    <t>19.004.0021-4</t>
  </si>
  <si>
    <t>19.004.0022-2</t>
  </si>
  <si>
    <t>19.004.0022-3</t>
  </si>
  <si>
    <t>19.004.0022-4</t>
  </si>
  <si>
    <t>19.004.0023-2</t>
  </si>
  <si>
    <t>19.004.0023-3</t>
  </si>
  <si>
    <t>19.004.0023-4</t>
  </si>
  <si>
    <t>19.004.0024-2</t>
  </si>
  <si>
    <t>19.004.0024-3</t>
  </si>
  <si>
    <t>19.004.0024-4</t>
  </si>
  <si>
    <t>19.004.0025-2</t>
  </si>
  <si>
    <t>19.004.0025-3</t>
  </si>
  <si>
    <t>19.004.0025-4</t>
  </si>
  <si>
    <t>19.004.0026-2</t>
  </si>
  <si>
    <t>19.004.0026-3</t>
  </si>
  <si>
    <t>19.004.0026-4</t>
  </si>
  <si>
    <t>19.004.0030-2</t>
  </si>
  <si>
    <t>19.004.0030-3</t>
  </si>
  <si>
    <t>19.004.0030-4</t>
  </si>
  <si>
    <t>19.004.0031-2</t>
  </si>
  <si>
    <t>19.004.0031-3</t>
  </si>
  <si>
    <t>19.004.0031-4</t>
  </si>
  <si>
    <t>19.004.0046-2</t>
  </si>
  <si>
    <t>19.004.0046-3</t>
  </si>
  <si>
    <t>19.004.0046-4</t>
  </si>
  <si>
    <t>19.004.0047-2</t>
  </si>
  <si>
    <t>19.004.0047-3</t>
  </si>
  <si>
    <t>19.004.0047-4</t>
  </si>
  <si>
    <t>19.004.0044-2</t>
  </si>
  <si>
    <t>19.004.0044-3</t>
  </si>
  <si>
    <t>19.004.0044-4</t>
  </si>
  <si>
    <t>19.004.0045-2</t>
  </si>
  <si>
    <t>19.004.0045-3</t>
  </si>
  <si>
    <t>19.004.0045-4</t>
  </si>
  <si>
    <t>19.004.0051-2</t>
  </si>
  <si>
    <t>19.004.0051-3</t>
  </si>
  <si>
    <t>19.004.0051-4</t>
  </si>
  <si>
    <t>19.004.0054-2</t>
  </si>
  <si>
    <t>19.004.0054-3</t>
  </si>
  <si>
    <t>19.004.0054-4</t>
  </si>
  <si>
    <t>19.004.0056-2</t>
  </si>
  <si>
    <t>19.004.0056-3</t>
  </si>
  <si>
    <t>19.004.0056-4</t>
  </si>
  <si>
    <t>19.004.0057-2</t>
  </si>
  <si>
    <t>19.004.0057-3</t>
  </si>
  <si>
    <t>19.004.0057-4</t>
  </si>
  <si>
    <t>19.004.0061-2</t>
  </si>
  <si>
    <t>19.004.0061-3</t>
  </si>
  <si>
    <t>19.004.0061-4</t>
  </si>
  <si>
    <t>19.004.0070-2</t>
  </si>
  <si>
    <t>19.004.0070-3</t>
  </si>
  <si>
    <t>19.004.0070-4</t>
  </si>
  <si>
    <t>19.004.0075-2</t>
  </si>
  <si>
    <t>19.004.0075-4</t>
  </si>
  <si>
    <t>19.004.0080-2</t>
  </si>
  <si>
    <t>19.004.0080-4</t>
  </si>
  <si>
    <t>19.004.0081-2</t>
  </si>
  <si>
    <t>19.004.0081-4</t>
  </si>
  <si>
    <t>19.004.0090-2</t>
  </si>
  <si>
    <t>19.004.0090-3</t>
  </si>
  <si>
    <t>19.004.0090-4</t>
  </si>
  <si>
    <t>19.004.0092-2</t>
  </si>
  <si>
    <t>19.004.0092-3</t>
  </si>
  <si>
    <t>19.004.0092-4</t>
  </si>
  <si>
    <t>19.004.0094-2</t>
  </si>
  <si>
    <t>19.004.0094-3</t>
  </si>
  <si>
    <t>19.004.0094-4</t>
  </si>
  <si>
    <t>19.004.0096-2</t>
  </si>
  <si>
    <t>19.004.0096-3</t>
  </si>
  <si>
    <t>19.004.0096-4</t>
  </si>
  <si>
    <t>19.004.0098-2</t>
  </si>
  <si>
    <t>19.004.0098-3</t>
  </si>
  <si>
    <t>19.004.0098-4</t>
  </si>
  <si>
    <t>19.004.0100-2</t>
  </si>
  <si>
    <t>19.004.0100-4</t>
  </si>
  <si>
    <t>19.005.0037-2</t>
  </si>
  <si>
    <t>19.005.0037-4</t>
  </si>
  <si>
    <t>19.005.0038-2</t>
  </si>
  <si>
    <t>19.005.0038-4</t>
  </si>
  <si>
    <t>19.005.0039-2</t>
  </si>
  <si>
    <t>19.005.0039-4</t>
  </si>
  <si>
    <t>19.005.0006-2</t>
  </si>
  <si>
    <t>19.005.0006-3</t>
  </si>
  <si>
    <t>19.005.0006-4</t>
  </si>
  <si>
    <t>19.005.0007-2</t>
  </si>
  <si>
    <t>19.005.0007-3</t>
  </si>
  <si>
    <t>19.005.0007-4</t>
  </si>
  <si>
    <t>19.005.0008-2</t>
  </si>
  <si>
    <t>19.005.0008-3</t>
  </si>
  <si>
    <t>19.005.0008-4</t>
  </si>
  <si>
    <t>19.005.0012-2</t>
  </si>
  <si>
    <t>19.005.0012-3</t>
  </si>
  <si>
    <t>19.005.0012-4</t>
  </si>
  <si>
    <t>19.005.0014-2</t>
  </si>
  <si>
    <t>19.005.0014-3</t>
  </si>
  <si>
    <t>19.005.0014-4</t>
  </si>
  <si>
    <t>19.005.0015-2</t>
  </si>
  <si>
    <t>19.005.0015-4</t>
  </si>
  <si>
    <t>19.005.0016-2</t>
  </si>
  <si>
    <t>19.005.0016-3</t>
  </si>
  <si>
    <t>19.005.0016-4</t>
  </si>
  <si>
    <t>19.005.0017-2</t>
  </si>
  <si>
    <t>19.005.0017-3</t>
  </si>
  <si>
    <t>19.005.0017-4</t>
  </si>
  <si>
    <t>19.005.0019-2</t>
  </si>
  <si>
    <t>19.005.0019-3</t>
  </si>
  <si>
    <t>19.005.0019-4</t>
  </si>
  <si>
    <t>19.005.0021-2</t>
  </si>
  <si>
    <t>19.005.0021-3</t>
  </si>
  <si>
    <t>19.005.0021-4</t>
  </si>
  <si>
    <t>19.005.0023-2</t>
  </si>
  <si>
    <t>19.005.0023-3</t>
  </si>
  <si>
    <t>19.005.0023-4</t>
  </si>
  <si>
    <t>19.005.0025-2</t>
  </si>
  <si>
    <t>19.005.0025-3</t>
  </si>
  <si>
    <t>19.005.0025-4</t>
  </si>
  <si>
    <t>19.005.0026-2</t>
  </si>
  <si>
    <t>19.005.0026-3</t>
  </si>
  <si>
    <t>19.005.0026-4</t>
  </si>
  <si>
    <t>19.005.0028-2</t>
  </si>
  <si>
    <t>19.005.0028-3</t>
  </si>
  <si>
    <t>19.005.0028-4</t>
  </si>
  <si>
    <t>19.005.0030-2</t>
  </si>
  <si>
    <t>19.005.0030-3</t>
  </si>
  <si>
    <t>19.005.0030-4</t>
  </si>
  <si>
    <t>19.005.0033-2</t>
  </si>
  <si>
    <t>19.005.0033-3</t>
  </si>
  <si>
    <t>19.005.0033-4</t>
  </si>
  <si>
    <t>19.005.0040-2</t>
  </si>
  <si>
    <t>19.005.0040-4</t>
  </si>
  <si>
    <t>19.005.0045-2</t>
  </si>
  <si>
    <t>19.005.0045-4</t>
  </si>
  <si>
    <t>19.005.0050-2</t>
  </si>
  <si>
    <t>19.005.0050-4</t>
  </si>
  <si>
    <t>19.006.0001-2</t>
  </si>
  <si>
    <t>19.006.0001-4</t>
  </si>
  <si>
    <t>19.006.0002-2</t>
  </si>
  <si>
    <t>19.006.0002-3</t>
  </si>
  <si>
    <t>19.006.0002-4</t>
  </si>
  <si>
    <t>19.006.0003-2</t>
  </si>
  <si>
    <t>19.006.0003-3</t>
  </si>
  <si>
    <t>19.006.0003-4</t>
  </si>
  <si>
    <t>19.006.0004-2</t>
  </si>
  <si>
    <t>19.006.0004-3</t>
  </si>
  <si>
    <t>19.006.0004-4</t>
  </si>
  <si>
    <t>19.006.0005-2</t>
  </si>
  <si>
    <t>19.006.0005-3</t>
  </si>
  <si>
    <t>19.006.0005-4</t>
  </si>
  <si>
    <t>19.006.0006-2</t>
  </si>
  <si>
    <t>19.006.0006-3</t>
  </si>
  <si>
    <t>19.006.0006-4</t>
  </si>
  <si>
    <t>19.006.0007-2</t>
  </si>
  <si>
    <t>19.006.0007-3</t>
  </si>
  <si>
    <t>19.006.0007-4</t>
  </si>
  <si>
    <t>19.006.0008-2</t>
  </si>
  <si>
    <t>19.006.0008-4</t>
  </si>
  <si>
    <t>19.006.0009-2</t>
  </si>
  <si>
    <t>19.006.0009-4</t>
  </si>
  <si>
    <t>19.006.0010-2</t>
  </si>
  <si>
    <t>19.006.0010-3</t>
  </si>
  <si>
    <t>19.006.0010-4</t>
  </si>
  <si>
    <t>19.006.0011-2</t>
  </si>
  <si>
    <t>19.006.0011-3</t>
  </si>
  <si>
    <t>19.006.0011-4</t>
  </si>
  <si>
    <t>19.006.0012-2</t>
  </si>
  <si>
    <t>19.006.0012-3</t>
  </si>
  <si>
    <t>19.006.0012-4</t>
  </si>
  <si>
    <t>19.006.0013-2</t>
  </si>
  <si>
    <t>19.006.0013-4</t>
  </si>
  <si>
    <t>19.006.0014-2</t>
  </si>
  <si>
    <t>19.006.0014-3</t>
  </si>
  <si>
    <t>19.006.0014-4</t>
  </si>
  <si>
    <t>19.006.0015-2</t>
  </si>
  <si>
    <t>19.006.0015-3</t>
  </si>
  <si>
    <t>19.006.0015-4</t>
  </si>
  <si>
    <t>19.006.0016-2</t>
  </si>
  <si>
    <t>19.006.0016-3</t>
  </si>
  <si>
    <t>19.006.0016-4</t>
  </si>
  <si>
    <t>19.006.0018-2</t>
  </si>
  <si>
    <t>19.006.0018-4</t>
  </si>
  <si>
    <t>19.006.0019-2</t>
  </si>
  <si>
    <t>19.006.0019-3</t>
  </si>
  <si>
    <t>19.006.0019-4</t>
  </si>
  <si>
    <t>19.006.0022-2</t>
  </si>
  <si>
    <t>19.006.0022-3</t>
  </si>
  <si>
    <t>19.006.0022-4</t>
  </si>
  <si>
    <t>19.006.0023-2</t>
  </si>
  <si>
    <t>19.006.0023-4</t>
  </si>
  <si>
    <t>19.006.0030-2</t>
  </si>
  <si>
    <t>19.006.0030-4</t>
  </si>
  <si>
    <t>19.006.0032-2</t>
  </si>
  <si>
    <t>19.006.0032-4</t>
  </si>
  <si>
    <t>19.006.0034-2</t>
  </si>
  <si>
    <t>19.006.0034-4</t>
  </si>
  <si>
    <t>19.006.0035-2</t>
  </si>
  <si>
    <t>19.006.0035-4</t>
  </si>
  <si>
    <t>19.006.0040-2</t>
  </si>
  <si>
    <t>19.006.0040-4</t>
  </si>
  <si>
    <t>19.006.0045-2</t>
  </si>
  <si>
    <t>19.006.0045-3</t>
  </si>
  <si>
    <t>19.006.0045-4</t>
  </si>
  <si>
    <t>19.006.0050-2</t>
  </si>
  <si>
    <t>19.006.0050-4</t>
  </si>
  <si>
    <t>19.007.0003-2</t>
  </si>
  <si>
    <t>19.007.0003-4</t>
  </si>
  <si>
    <t>19.007.0004-2</t>
  </si>
  <si>
    <t>19.007.0004-4</t>
  </si>
  <si>
    <t>19.007.0005-2</t>
  </si>
  <si>
    <t>19.007.0005-4</t>
  </si>
  <si>
    <t>19.007.0006-2</t>
  </si>
  <si>
    <t>19.007.0006-4</t>
  </si>
  <si>
    <t>19.007.0007-2</t>
  </si>
  <si>
    <t>19.007.0007-4</t>
  </si>
  <si>
    <t>19.007.0008-2</t>
  </si>
  <si>
    <t>19.007.0008-3</t>
  </si>
  <si>
    <t>19.007.0008-4</t>
  </si>
  <si>
    <t>19.007.0009-2</t>
  </si>
  <si>
    <t>19.007.0009-3</t>
  </si>
  <si>
    <t>19.007.0009-4</t>
  </si>
  <si>
    <t>19.007.0010-2</t>
  </si>
  <si>
    <t>19.007.0010-3</t>
  </si>
  <si>
    <t>19.007.0010-4</t>
  </si>
  <si>
    <t>19.007.0011-2</t>
  </si>
  <si>
    <t>19.007.0011-3</t>
  </si>
  <si>
    <t>19.007.0011-4</t>
  </si>
  <si>
    <t>19.007.0013-2</t>
  </si>
  <si>
    <t>19.007.0013-4</t>
  </si>
  <si>
    <t>19.007.0015-2</t>
  </si>
  <si>
    <t>19.007.0015-4</t>
  </si>
  <si>
    <t>19.007.0016-2</t>
  </si>
  <si>
    <t>19.007.0016-4</t>
  </si>
  <si>
    <t>19.007.0017-2</t>
  </si>
  <si>
    <t>19.007.0017-3</t>
  </si>
  <si>
    <t>19.007.0017-4</t>
  </si>
  <si>
    <t>19.007.0025-2</t>
  </si>
  <si>
    <t>19.007.0025-4</t>
  </si>
  <si>
    <t>19.008.0001-2</t>
  </si>
  <si>
    <t>19.008.0001-3</t>
  </si>
  <si>
    <t>19.008.0001-4</t>
  </si>
  <si>
    <t>19.008.0002-2</t>
  </si>
  <si>
    <t>19.008.0002-3</t>
  </si>
  <si>
    <t>19.008.0002-4</t>
  </si>
  <si>
    <t>19.008.0003-2</t>
  </si>
  <si>
    <t>19.008.0003-3</t>
  </si>
  <si>
    <t>19.008.0003-4</t>
  </si>
  <si>
    <t>19.008.0004-2</t>
  </si>
  <si>
    <t>19.008.0004-3</t>
  </si>
  <si>
    <t>19.008.0004-4</t>
  </si>
  <si>
    <t>19.008.0010-2</t>
  </si>
  <si>
    <t>19.008.0010-4</t>
  </si>
  <si>
    <t>19.009.0001-2</t>
  </si>
  <si>
    <t>19.009.0001-4</t>
  </si>
  <si>
    <t>19.009.0002-2</t>
  </si>
  <si>
    <t>19.009.0002-4</t>
  </si>
  <si>
    <t>19.009.0004-2</t>
  </si>
  <si>
    <t>19.009.0004-4</t>
  </si>
  <si>
    <t>19.009.0005-2</t>
  </si>
  <si>
    <t>19.009.0005-4</t>
  </si>
  <si>
    <t>19.009.0008-2</t>
  </si>
  <si>
    <t>19.009.0008-4</t>
  </si>
  <si>
    <t>19.009.0010-2</t>
  </si>
  <si>
    <t>19.009.0010-4</t>
  </si>
  <si>
    <t>19.010.0015-2</t>
  </si>
  <si>
    <t>19.010.0015-3</t>
  </si>
  <si>
    <t>19.010.0015-4</t>
  </si>
  <si>
    <t>19.010.0016-2</t>
  </si>
  <si>
    <t>19.010.0016-3</t>
  </si>
  <si>
    <t>19.010.0016-4</t>
  </si>
  <si>
    <t>19.010.0017-2</t>
  </si>
  <si>
    <t>19.010.0017-3</t>
  </si>
  <si>
    <t>19.010.0017-4</t>
  </si>
  <si>
    <t>19.010.0018-2</t>
  </si>
  <si>
    <t>19.010.0018-3</t>
  </si>
  <si>
    <t>19.010.0018-4</t>
  </si>
  <si>
    <t>19.010.0020-2</t>
  </si>
  <si>
    <t>19.010.0025-2</t>
  </si>
  <si>
    <t>19.010.0040-2</t>
  </si>
  <si>
    <t>19.011.0002-2</t>
  </si>
  <si>
    <t>19.011.0002-3</t>
  </si>
  <si>
    <t>19.011.0002-4</t>
  </si>
  <si>
    <t>19.011.0003-2</t>
  </si>
  <si>
    <t>19.011.0003-3</t>
  </si>
  <si>
    <t>19.011.0003-4</t>
  </si>
  <si>
    <t>19.011.0004-2</t>
  </si>
  <si>
    <t>19.011.0004-3</t>
  </si>
  <si>
    <t>19.011.0004-4</t>
  </si>
  <si>
    <t>19.011.0005-2</t>
  </si>
  <si>
    <t>19.011.0005-3</t>
  </si>
  <si>
    <t>19.011.0005-4</t>
  </si>
  <si>
    <t>19.011.0006-2</t>
  </si>
  <si>
    <t>19.011.0006-3</t>
  </si>
  <si>
    <t>19.011.0006-4</t>
  </si>
  <si>
    <t>19.011.0007-2</t>
  </si>
  <si>
    <t>19.011.0007-3</t>
  </si>
  <si>
    <t>19.011.0007-4</t>
  </si>
  <si>
    <t>19.011.0009-2</t>
  </si>
  <si>
    <t>19.011.0009-3</t>
  </si>
  <si>
    <t>19.011.0009-4</t>
  </si>
  <si>
    <t>19.011.0010-2</t>
  </si>
  <si>
    <t>19.011.0010-3</t>
  </si>
  <si>
    <t>19.011.0010-4</t>
  </si>
  <si>
    <t>19.011.0011-2</t>
  </si>
  <si>
    <t>19.011.0011-3</t>
  </si>
  <si>
    <t>19.011.0011-4</t>
  </si>
  <si>
    <t>19.011.0013-2</t>
  </si>
  <si>
    <t>19.011.0013-3</t>
  </si>
  <si>
    <t>19.011.0013-4</t>
  </si>
  <si>
    <t>19.011.0014-2</t>
  </si>
  <si>
    <t>19.011.0014-4</t>
  </si>
  <si>
    <t>19.011.0015-2</t>
  </si>
  <si>
    <t>19.011.0015-4</t>
  </si>
  <si>
    <t>19.011.0016-2</t>
  </si>
  <si>
    <t>19.011.0016-4</t>
  </si>
  <si>
    <t>19.011.0017-2</t>
  </si>
  <si>
    <t>19.011.0017-4</t>
  </si>
  <si>
    <t>19.011.0018-2</t>
  </si>
  <si>
    <t>19.011.0018-3</t>
  </si>
  <si>
    <t>19.011.0018-4</t>
  </si>
  <si>
    <t>19.011.0019-2</t>
  </si>
  <si>
    <t>19.011.0019-4</t>
  </si>
  <si>
    <t>19.011.0025-2</t>
  </si>
  <si>
    <t>19.011.0025-4</t>
  </si>
  <si>
    <t>19.011.0030-2</t>
  </si>
  <si>
    <t>19.011.0030-4</t>
  </si>
  <si>
    <t>20.004.0001-0</t>
  </si>
  <si>
    <t>20.004.0002-0</t>
  </si>
  <si>
    <t>20.004.0033-1</t>
  </si>
  <si>
    <t>20.004.0034-0</t>
  </si>
  <si>
    <t>20.004.0005-0</t>
  </si>
  <si>
    <t>20.004.0006-0</t>
  </si>
  <si>
    <t>20.004.0007-0</t>
  </si>
  <si>
    <t>20.004.0122-0</t>
  </si>
  <si>
    <t>20.004.0125-0</t>
  </si>
  <si>
    <t>20.004.0010-0</t>
  </si>
  <si>
    <t>20.004.0011-0</t>
  </si>
  <si>
    <t>20.004.0012-0</t>
  </si>
  <si>
    <t>20.004.0013-0</t>
  </si>
  <si>
    <t>20.004.0015-0</t>
  </si>
  <si>
    <t>20.004.0016-0</t>
  </si>
  <si>
    <t>20.004.0017-0</t>
  </si>
  <si>
    <t>20.004.0018-0</t>
  </si>
  <si>
    <t>20.004.0019-0</t>
  </si>
  <si>
    <t>20.005.0001-0</t>
  </si>
  <si>
    <t>20.005.0002-1</t>
  </si>
  <si>
    <t>20.005.0003-1</t>
  </si>
  <si>
    <t>20.005.0004-0</t>
  </si>
  <si>
    <t>20.005.0005-0</t>
  </si>
  <si>
    <t>20.005.0006-0</t>
  </si>
  <si>
    <t>20.005.0007-0</t>
  </si>
  <si>
    <t>20.005.0008-0</t>
  </si>
  <si>
    <t>20.005.0009-0</t>
  </si>
  <si>
    <t>20.005.0010-0</t>
  </si>
  <si>
    <t>20.006.0001-0</t>
  </si>
  <si>
    <t>20.006.0002-0</t>
  </si>
  <si>
    <t>20.006.0003-0</t>
  </si>
  <si>
    <t>20.007.0001-0</t>
  </si>
  <si>
    <t>20.007.0002-0</t>
  </si>
  <si>
    <t>20.008.0001-0</t>
  </si>
  <si>
    <t>20.008.0002-0</t>
  </si>
  <si>
    <t>20.008.0003-0</t>
  </si>
  <si>
    <t>20.008.0004-0</t>
  </si>
  <si>
    <t>20.009.0001-1</t>
  </si>
  <si>
    <t>20.009.0002-1</t>
  </si>
  <si>
    <t>20.009.0100-0</t>
  </si>
  <si>
    <t>20.009.0105-0</t>
  </si>
  <si>
    <t>20.009.0110-0</t>
  </si>
  <si>
    <t>20.009.0115-0</t>
  </si>
  <si>
    <t>20.009.0007-0</t>
  </si>
  <si>
    <t>20.009.0008-0</t>
  </si>
  <si>
    <t>20.009.0012-0</t>
  </si>
  <si>
    <t>20.009.0014-0</t>
  </si>
  <si>
    <t>20.009.0015-0</t>
  </si>
  <si>
    <t>20.015.0010-0</t>
  </si>
  <si>
    <t>20.009.0017-0</t>
  </si>
  <si>
    <t>20.009.0020-0</t>
  </si>
  <si>
    <t>20.009.0021-0</t>
  </si>
  <si>
    <t>20.009.0025-0</t>
  </si>
  <si>
    <t>20.009.0028-0</t>
  </si>
  <si>
    <t>20.009.0030-0</t>
  </si>
  <si>
    <t>20.009.0033-0</t>
  </si>
  <si>
    <t>20.009.0040-0</t>
  </si>
  <si>
    <t>20.009.0042-0</t>
  </si>
  <si>
    <t>20.009.0045-0</t>
  </si>
  <si>
    <t>20.009.0048-0</t>
  </si>
  <si>
    <t>20.009.0060-0</t>
  </si>
  <si>
    <t>20.009.0063-0</t>
  </si>
  <si>
    <t>20.009.0065-0</t>
  </si>
  <si>
    <t>20.009.0068-0</t>
  </si>
  <si>
    <t>20.010.0001-0</t>
  </si>
  <si>
    <t>20.010.0002-0</t>
  </si>
  <si>
    <t>20.010.0003-0</t>
  </si>
  <si>
    <t>20.010.0004-0</t>
  </si>
  <si>
    <t>20.011.0001-0</t>
  </si>
  <si>
    <t>20.012.0001-0</t>
  </si>
  <si>
    <t>20.012.0002-0</t>
  </si>
  <si>
    <t>20.012.0003-0</t>
  </si>
  <si>
    <t>20.012.0004-0</t>
  </si>
  <si>
    <t>LIMPEZA MANUAL DE MEIOS-FIOS E SARJETAS</t>
  </si>
  <si>
    <t>20.012.0005-0</t>
  </si>
  <si>
    <t>20.012.0006-0</t>
  </si>
  <si>
    <t>20.012.0008-0</t>
  </si>
  <si>
    <t>20.012.0009-0</t>
  </si>
  <si>
    <t>20.012.0010-0</t>
  </si>
  <si>
    <t>20.012.0011-0</t>
  </si>
  <si>
    <t>20.012.0013-0</t>
  </si>
  <si>
    <t>20.012.0015-0</t>
  </si>
  <si>
    <t>20.012.0020-0</t>
  </si>
  <si>
    <t>20.012.0025-0</t>
  </si>
  <si>
    <t>20.012.0030-0</t>
  </si>
  <si>
    <t>LIMPEZA DE DESCIDA D'AGUA EM DEGRAUS</t>
  </si>
  <si>
    <t>20.012.0035-0</t>
  </si>
  <si>
    <t>LIMPEZA DE BUEIRO DE GREIDE</t>
  </si>
  <si>
    <t>20.012.0036-0</t>
  </si>
  <si>
    <t>LIMPEZA DE BUEIRO DE GROTA</t>
  </si>
  <si>
    <t>20.013.0005-0</t>
  </si>
  <si>
    <t>20.016.0003-0</t>
  </si>
  <si>
    <t>20.016.0004-0</t>
  </si>
  <si>
    <t>20.016.0005-0</t>
  </si>
  <si>
    <t>20.020.0001-0</t>
  </si>
  <si>
    <t>20.020.0002-0</t>
  </si>
  <si>
    <t>20.020.0003-0</t>
  </si>
  <si>
    <t>20.020.0007-0</t>
  </si>
  <si>
    <t>20.020.0008-0</t>
  </si>
  <si>
    <t>20.020.0009-0</t>
  </si>
  <si>
    <t>20.020.0010-0</t>
  </si>
  <si>
    <t>20.023.0001-0</t>
  </si>
  <si>
    <t>20.023.0002-0</t>
  </si>
  <si>
    <t>20.023.0003-0</t>
  </si>
  <si>
    <t>20.023.0004-0</t>
  </si>
  <si>
    <t>20.023.0005-0</t>
  </si>
  <si>
    <t>20.023.0006-0</t>
  </si>
  <si>
    <t>20.023.0007-0</t>
  </si>
  <si>
    <t>20.024.0001-0</t>
  </si>
  <si>
    <t>20.024.0005-0</t>
  </si>
  <si>
    <t>20.024.0006-0</t>
  </si>
  <si>
    <t>20.024.0007-0</t>
  </si>
  <si>
    <t>20.024.0008-0</t>
  </si>
  <si>
    <t>20.025.0001-0</t>
  </si>
  <si>
    <t>20.026.0001-0</t>
  </si>
  <si>
    <t>20.026.0002-0</t>
  </si>
  <si>
    <t>20.026.0003-0</t>
  </si>
  <si>
    <t>20.026.0007-0</t>
  </si>
  <si>
    <t>20.026.0008-0</t>
  </si>
  <si>
    <t>20.026.0009-0</t>
  </si>
  <si>
    <t>20.026.0013-0</t>
  </si>
  <si>
    <t>20.026.0014-0</t>
  </si>
  <si>
    <t>20.026.0015-0</t>
  </si>
  <si>
    <t>20.027.0001-0</t>
  </si>
  <si>
    <t>20.027.0002-0</t>
  </si>
  <si>
    <t>20.027.0003-0</t>
  </si>
  <si>
    <t>20.027.0004-0</t>
  </si>
  <si>
    <t>20.027.0005-0</t>
  </si>
  <si>
    <t>20.027.0006-0</t>
  </si>
  <si>
    <t>20.028.0001-0</t>
  </si>
  <si>
    <t>20.028.0002-0</t>
  </si>
  <si>
    <t>20.028.0003-0</t>
  </si>
  <si>
    <t>20.028.0004-0</t>
  </si>
  <si>
    <t>20.028.0005-0</t>
  </si>
  <si>
    <t>20.028.0006-0</t>
  </si>
  <si>
    <t>20.028.0010-0</t>
  </si>
  <si>
    <t>20.028.0014-0</t>
  </si>
  <si>
    <t>20.028.0015-0</t>
  </si>
  <si>
    <t>20.028.0016-0</t>
  </si>
  <si>
    <t>20.028.0020-0</t>
  </si>
  <si>
    <t>20.029.0001-0</t>
  </si>
  <si>
    <t>20.030.0001-0</t>
  </si>
  <si>
    <t>20.030.0002-0</t>
  </si>
  <si>
    <t>20.030.0003-0</t>
  </si>
  <si>
    <t>20.031.0001-0</t>
  </si>
  <si>
    <t>20.031.0002-0</t>
  </si>
  <si>
    <t>20.031.0003-0</t>
  </si>
  <si>
    <t>20.032.0001-0</t>
  </si>
  <si>
    <t>20.032.0002-0</t>
  </si>
  <si>
    <t>20.032.0003-0</t>
  </si>
  <si>
    <t>20.033.0001-0</t>
  </si>
  <si>
    <t>20.033.0002-0</t>
  </si>
  <si>
    <t>20.033.0003-0</t>
  </si>
  <si>
    <t>20.034.0001-0</t>
  </si>
  <si>
    <t>20.034.0002-0</t>
  </si>
  <si>
    <t>20.034.0003-0</t>
  </si>
  <si>
    <t>20.035.0001-0</t>
  </si>
  <si>
    <t>20.035.0002-0</t>
  </si>
  <si>
    <t>20.035.0003-0</t>
  </si>
  <si>
    <t>20.036.0001-0</t>
  </si>
  <si>
    <t>20.036.0002-0</t>
  </si>
  <si>
    <t>20.036.0003-0</t>
  </si>
  <si>
    <t>20.037.0001-0</t>
  </si>
  <si>
    <t>20.037.0002-0</t>
  </si>
  <si>
    <t>20.037.0003-0</t>
  </si>
  <si>
    <t>20.040.0002-0</t>
  </si>
  <si>
    <t>20.040.0003-0</t>
  </si>
  <si>
    <t>20.040.0005-0</t>
  </si>
  <si>
    <t>20.040.0008-0</t>
  </si>
  <si>
    <t>20.041.0002-0</t>
  </si>
  <si>
    <t>20.041.0003-0</t>
  </si>
  <si>
    <t>20.041.0005-0</t>
  </si>
  <si>
    <t>20.041.0008-0</t>
  </si>
  <si>
    <t>20.067.0070-0</t>
  </si>
  <si>
    <t>20.067.0072-0</t>
  </si>
  <si>
    <t>20.067.0074-0</t>
  </si>
  <si>
    <t>20.067.0076-0</t>
  </si>
  <si>
    <t>20.067.0078-0</t>
  </si>
  <si>
    <t>20.067.0084-0</t>
  </si>
  <si>
    <t>20.067.0086-0</t>
  </si>
  <si>
    <t>20.067.0088-0</t>
  </si>
  <si>
    <t>20.067.0090-0</t>
  </si>
  <si>
    <t>20.067.0092-0</t>
  </si>
  <si>
    <t>20.067.0098-0</t>
  </si>
  <si>
    <t>20.067.0100-0</t>
  </si>
  <si>
    <t>20.067.0102-0</t>
  </si>
  <si>
    <t>20.067.0104-0</t>
  </si>
  <si>
    <t>20.067.0106-0</t>
  </si>
  <si>
    <t>20.067.0038-0</t>
  </si>
  <si>
    <t>20.067.0039-0</t>
  </si>
  <si>
    <t>20.067.0040-0</t>
  </si>
  <si>
    <t>20.067.0041-0</t>
  </si>
  <si>
    <t>20.067.0042-0</t>
  </si>
  <si>
    <t>20.067.0043-0</t>
  </si>
  <si>
    <t>20.067.0044-0</t>
  </si>
  <si>
    <t>20.067.0045-0</t>
  </si>
  <si>
    <t>20.067.0046-0</t>
  </si>
  <si>
    <t>20.067.0047-0</t>
  </si>
  <si>
    <t>20.067.0048-0</t>
  </si>
  <si>
    <t>20.067.0049-0</t>
  </si>
  <si>
    <t>20.067.0050-0</t>
  </si>
  <si>
    <t>20.067.0051-0</t>
  </si>
  <si>
    <t>20.067.0052-0</t>
  </si>
  <si>
    <t>20.067.0053-0</t>
  </si>
  <si>
    <t>20.067.0054-0</t>
  </si>
  <si>
    <t>20.067.0055-0</t>
  </si>
  <si>
    <t>20.067.0056-0</t>
  </si>
  <si>
    <t>20.067.0057-0</t>
  </si>
  <si>
    <t>20.067.0058-0</t>
  </si>
  <si>
    <t>20.070.0001-0</t>
  </si>
  <si>
    <t>20.070.0002-0</t>
  </si>
  <si>
    <t>20.070.0003-0</t>
  </si>
  <si>
    <t>20.070.0004-0</t>
  </si>
  <si>
    <t>20.070.0008-0</t>
  </si>
  <si>
    <t>20.070.0009-0</t>
  </si>
  <si>
    <t>20.070.0010-0</t>
  </si>
  <si>
    <t>20.070.0011-0</t>
  </si>
  <si>
    <t>20.070.0015-0</t>
  </si>
  <si>
    <t>20.070.0016-0</t>
  </si>
  <si>
    <t>20.070.0017-0</t>
  </si>
  <si>
    <t>20.070.0018-0</t>
  </si>
  <si>
    <t>20.070.0022-0</t>
  </si>
  <si>
    <t>20.070.0023-0</t>
  </si>
  <si>
    <t>20.070.0024-0</t>
  </si>
  <si>
    <t>20.070.0025-0</t>
  </si>
  <si>
    <t>20.070.0029-0</t>
  </si>
  <si>
    <t>20.070.0030-0</t>
  </si>
  <si>
    <t>20.070.0031-0</t>
  </si>
  <si>
    <t>20.070.0032-0</t>
  </si>
  <si>
    <t>20.070.0036-0</t>
  </si>
  <si>
    <t>20.070.0037-0</t>
  </si>
  <si>
    <t>20.070.0038-0</t>
  </si>
  <si>
    <t>20.070.0039-0</t>
  </si>
  <si>
    <t>20.085.0100-0</t>
  </si>
  <si>
    <t>20.085.0105-0</t>
  </si>
  <si>
    <t>20.085.0110-0</t>
  </si>
  <si>
    <t>20.085.0115-0</t>
  </si>
  <si>
    <t>20.085.0120-0</t>
  </si>
  <si>
    <t>20.085.0125-0</t>
  </si>
  <si>
    <t>20.085.0130-0</t>
  </si>
  <si>
    <t>20.085.0135-0</t>
  </si>
  <si>
    <t>20.085.0140-0</t>
  </si>
  <si>
    <t>20.085.0145-0</t>
  </si>
  <si>
    <t>20.085.0150-0</t>
  </si>
  <si>
    <t>20.085.0155-0</t>
  </si>
  <si>
    <t>20.085.0160-0</t>
  </si>
  <si>
    <t>20.085.0165-0</t>
  </si>
  <si>
    <t>20.085.0170-0</t>
  </si>
  <si>
    <t>20.085.0175-0</t>
  </si>
  <si>
    <t>20.085.0180-0</t>
  </si>
  <si>
    <t>20.085.0185-0</t>
  </si>
  <si>
    <t>20.085.0190-0</t>
  </si>
  <si>
    <t>20.085.0195-0</t>
  </si>
  <si>
    <t>20.085.0200-0</t>
  </si>
  <si>
    <t>20.085.0205-0</t>
  </si>
  <si>
    <t>20.085.0210-0</t>
  </si>
  <si>
    <t>20.085.0215-0</t>
  </si>
  <si>
    <t>20.085.0220-0</t>
  </si>
  <si>
    <t>20.085.0225-0</t>
  </si>
  <si>
    <t>20.085.0230-0</t>
  </si>
  <si>
    <t>20.085.0235-0</t>
  </si>
  <si>
    <t>20.085.0240-0</t>
  </si>
  <si>
    <t>20.085.0245-0</t>
  </si>
  <si>
    <t>20.085.0250-0</t>
  </si>
  <si>
    <t>20.085.0255-0</t>
  </si>
  <si>
    <t>20.085.0260-0</t>
  </si>
  <si>
    <t>20.085.0265-0</t>
  </si>
  <si>
    <t>20.085.0270-0</t>
  </si>
  <si>
    <t>20.085.0275-0</t>
  </si>
  <si>
    <t>20.085.0280-0</t>
  </si>
  <si>
    <t>20.085.0285-0</t>
  </si>
  <si>
    <t>20.085.0290-0</t>
  </si>
  <si>
    <t>20.085.0295-0</t>
  </si>
  <si>
    <t>20.085.0300-0</t>
  </si>
  <si>
    <t>20.085.0305-0</t>
  </si>
  <si>
    <t>20.085.0310-0</t>
  </si>
  <si>
    <t>20.085.0315-0</t>
  </si>
  <si>
    <t>20.085.0320-0</t>
  </si>
  <si>
    <t>20.085.0325-0</t>
  </si>
  <si>
    <t>20.085.0330-0</t>
  </si>
  <si>
    <t>20.085.0335-0</t>
  </si>
  <si>
    <t>20.085.0340-0</t>
  </si>
  <si>
    <t>20.085.0345-0</t>
  </si>
  <si>
    <t>20.085.0350-0</t>
  </si>
  <si>
    <t>20.085.0355-0</t>
  </si>
  <si>
    <t>20.085.0360-0</t>
  </si>
  <si>
    <t>20.085.0365-0</t>
  </si>
  <si>
    <t>20.085.0370-0</t>
  </si>
  <si>
    <t>20.085.0375-0</t>
  </si>
  <si>
    <t>20.085.0380-0</t>
  </si>
  <si>
    <t>20.085.0385-0</t>
  </si>
  <si>
    <t>20.085.0390-0</t>
  </si>
  <si>
    <t>20.085.0395-0</t>
  </si>
  <si>
    <t>20.085.0400-0</t>
  </si>
  <si>
    <t>20.085.0405-0</t>
  </si>
  <si>
    <t>20.085.0410-0</t>
  </si>
  <si>
    <t>20.085.0415-0</t>
  </si>
  <si>
    <t>20.085.0420-0</t>
  </si>
  <si>
    <t>20.085.0425-0</t>
  </si>
  <si>
    <t>20.085.0430-0</t>
  </si>
  <si>
    <t>20.085.0435-0</t>
  </si>
  <si>
    <t>20.085.0440-0</t>
  </si>
  <si>
    <t>20.085.0445-0</t>
  </si>
  <si>
    <t>20.085.0450-0</t>
  </si>
  <si>
    <t>20.085.0455-0</t>
  </si>
  <si>
    <t>20.085.0460-0</t>
  </si>
  <si>
    <t>20.085.0465-0</t>
  </si>
  <si>
    <t>20.085.0470-0</t>
  </si>
  <si>
    <t>20.085.0475-0</t>
  </si>
  <si>
    <t>20.085.0480-0</t>
  </si>
  <si>
    <t>20.085.0485-0</t>
  </si>
  <si>
    <t>20.085.0490-0</t>
  </si>
  <si>
    <t>20.085.0495-0</t>
  </si>
  <si>
    <t>20.085.0500-0</t>
  </si>
  <si>
    <t>20.085.0505-0</t>
  </si>
  <si>
    <t>20.085.0510-0</t>
  </si>
  <si>
    <t>20.085.0515-0</t>
  </si>
  <si>
    <t>20.085.0520-0</t>
  </si>
  <si>
    <t>20.085.0525-0</t>
  </si>
  <si>
    <t>20.085.0530-0</t>
  </si>
  <si>
    <t>20.085.0535-0</t>
  </si>
  <si>
    <t>20.085.0540-0</t>
  </si>
  <si>
    <t>20.085.0545-0</t>
  </si>
  <si>
    <t>20.085.0550-0</t>
  </si>
  <si>
    <t>20.085.0555-0</t>
  </si>
  <si>
    <t>20.085.0560-0</t>
  </si>
  <si>
    <t>20.085.0565-0</t>
  </si>
  <si>
    <t>20.085.0570-0</t>
  </si>
  <si>
    <t>20.085.0575-0</t>
  </si>
  <si>
    <t>20.085.0580-0</t>
  </si>
  <si>
    <t>20.085.0585-0</t>
  </si>
  <si>
    <t>20.085.0590-0</t>
  </si>
  <si>
    <t>20.085.0595-0</t>
  </si>
  <si>
    <t>20.085.0600-0</t>
  </si>
  <si>
    <t>20.085.0605-0</t>
  </si>
  <si>
    <t>20.085.0610-0</t>
  </si>
  <si>
    <t>20.085.0615-0</t>
  </si>
  <si>
    <t>20.085.0620-0</t>
  </si>
  <si>
    <t>20.085.0625-0</t>
  </si>
  <si>
    <t>20.085.0630-0</t>
  </si>
  <si>
    <t>20.085.0635-0</t>
  </si>
  <si>
    <t>20.085.0640-0</t>
  </si>
  <si>
    <t>20.085.0645-0</t>
  </si>
  <si>
    <t>20.085.0650-0</t>
  </si>
  <si>
    <t>20.085.0655-0</t>
  </si>
  <si>
    <t>20.085.0660-0</t>
  </si>
  <si>
    <t>20.085.0665-0</t>
  </si>
  <si>
    <t>20.085.0670-0</t>
  </si>
  <si>
    <t>20.085.0675-0</t>
  </si>
  <si>
    <t>20.085.0680-0</t>
  </si>
  <si>
    <t>20.085.0685-0</t>
  </si>
  <si>
    <t>20.086.0100-0</t>
  </si>
  <si>
    <t>20.086.0110-0</t>
  </si>
  <si>
    <t>20.086.0120-0</t>
  </si>
  <si>
    <t>20.086.0130-0</t>
  </si>
  <si>
    <t>20.086.0140-0</t>
  </si>
  <si>
    <t>20.086.0150-0</t>
  </si>
  <si>
    <t>20.086.0160-0</t>
  </si>
  <si>
    <t>20.086.0170-0</t>
  </si>
  <si>
    <t>20.086.0180-0</t>
  </si>
  <si>
    <t>20.086.0190-0</t>
  </si>
  <si>
    <t>20.086.0200-0</t>
  </si>
  <si>
    <t>20.086.0210-0</t>
  </si>
  <si>
    <t>20.086.0220-0</t>
  </si>
  <si>
    <t>20.086.0230-0</t>
  </si>
  <si>
    <t>20.086.0240-0</t>
  </si>
  <si>
    <t>20.086.0250-0</t>
  </si>
  <si>
    <t>20.086.0260-0</t>
  </si>
  <si>
    <t>20.086.0270-0</t>
  </si>
  <si>
    <t>20.086.0280-0</t>
  </si>
  <si>
    <t>20.086.0290-0</t>
  </si>
  <si>
    <t>20.086.0300-0</t>
  </si>
  <si>
    <t>20.086.0310-0</t>
  </si>
  <si>
    <t>20.086.0320-0</t>
  </si>
  <si>
    <t>20.086.0330-0</t>
  </si>
  <si>
    <t>20.086.0340-0</t>
  </si>
  <si>
    <t>20.086.0350-0</t>
  </si>
  <si>
    <t>20.086.0360-0</t>
  </si>
  <si>
    <t>20.086.0370-0</t>
  </si>
  <si>
    <t>20.086.0380-0</t>
  </si>
  <si>
    <t>20.086.0390-0</t>
  </si>
  <si>
    <t>20.086.0400-0</t>
  </si>
  <si>
    <t>20.086.0410-0</t>
  </si>
  <si>
    <t>20.086.0420-0</t>
  </si>
  <si>
    <t>20.086.0430-0</t>
  </si>
  <si>
    <t>20.086.0440-0</t>
  </si>
  <si>
    <t>20.086.0450-0</t>
  </si>
  <si>
    <t>20.086.0460-0</t>
  </si>
  <si>
    <t>20.086.0470-0</t>
  </si>
  <si>
    <t>20.086.0480-0</t>
  </si>
  <si>
    <t>20.086.0490-0</t>
  </si>
  <si>
    <t>20.086.0500-0</t>
  </si>
  <si>
    <t>20.086.0510-0</t>
  </si>
  <si>
    <t>20.086.0520-0</t>
  </si>
  <si>
    <t>20.086.0530-0</t>
  </si>
  <si>
    <t>20.086.0540-0</t>
  </si>
  <si>
    <t>20.086.0550-0</t>
  </si>
  <si>
    <t>20.086.0560-0</t>
  </si>
  <si>
    <t>20.086.0570-0</t>
  </si>
  <si>
    <t>20.086.0580-0</t>
  </si>
  <si>
    <t>20.086.0590-0</t>
  </si>
  <si>
    <t>20.086.0600-0</t>
  </si>
  <si>
    <t>20.086.0610-0</t>
  </si>
  <si>
    <t>20.086.0620-0</t>
  </si>
  <si>
    <t>20.086.0630-0</t>
  </si>
  <si>
    <t>20.086.0640-0</t>
  </si>
  <si>
    <t>20.086.0650-0</t>
  </si>
  <si>
    <t>20.086.0660-0</t>
  </si>
  <si>
    <t>20.086.0670-0</t>
  </si>
  <si>
    <t>20.086.0680-0</t>
  </si>
  <si>
    <t>20.090.0001-1</t>
  </si>
  <si>
    <t>20.090.0005-1</t>
  </si>
  <si>
    <t>20.090.0006-0</t>
  </si>
  <si>
    <t>20.091.0001-1</t>
  </si>
  <si>
    <t>20.092.0001-0</t>
  </si>
  <si>
    <t>20.093.0001-0</t>
  </si>
  <si>
    <t>20.096.0001-0</t>
  </si>
  <si>
    <t>20.097.0001-0</t>
  </si>
  <si>
    <t>20.097.0002-0</t>
  </si>
  <si>
    <t>20.097.0003-0</t>
  </si>
  <si>
    <t>20.097.0004-0</t>
  </si>
  <si>
    <t>20.097.0005-0</t>
  </si>
  <si>
    <t>20.098.0001-0</t>
  </si>
  <si>
    <t>20.099.0001-0</t>
  </si>
  <si>
    <t>20.101.0011-0</t>
  </si>
  <si>
    <t>20.101.0013-0</t>
  </si>
  <si>
    <t>20.102.0003-0</t>
  </si>
  <si>
    <t>20.102.0004-0</t>
  </si>
  <si>
    <t>20.102.0006-0</t>
  </si>
  <si>
    <t>20.102.0007-0</t>
  </si>
  <si>
    <t>20.102.0008-0</t>
  </si>
  <si>
    <t>20.103.0001-0</t>
  </si>
  <si>
    <t>20.104.0001-0</t>
  </si>
  <si>
    <t>20.105.0001-0</t>
  </si>
  <si>
    <t>20.105.0005-0</t>
  </si>
  <si>
    <t>20.106.0001-0</t>
  </si>
  <si>
    <t>20.107.0001-0</t>
  </si>
  <si>
    <t>20.111.0001-0</t>
  </si>
  <si>
    <t>20.111.0006-0</t>
  </si>
  <si>
    <t>20.111.0007-0</t>
  </si>
  <si>
    <t>20.111.0008-0</t>
  </si>
  <si>
    <t>20.111.0009-0</t>
  </si>
  <si>
    <t>20.112.0010-0</t>
  </si>
  <si>
    <t>20.112.0011-0</t>
  </si>
  <si>
    <t>20.112.0013-0</t>
  </si>
  <si>
    <t>20.112.0014-0</t>
  </si>
  <si>
    <t>20.113.0010-0</t>
  </si>
  <si>
    <t>20.113.0011-0</t>
  </si>
  <si>
    <t>20.113.0012-0</t>
  </si>
  <si>
    <t>20.113.0013-0</t>
  </si>
  <si>
    <t>20.113.0014-0</t>
  </si>
  <si>
    <t>20.114.0010-0</t>
  </si>
  <si>
    <t>20.114.0011-0</t>
  </si>
  <si>
    <t>20.114.0012-0</t>
  </si>
  <si>
    <t>20.114.0013-0</t>
  </si>
  <si>
    <t>20.114.0014-0</t>
  </si>
  <si>
    <t>20.115.0010-0</t>
  </si>
  <si>
    <t>20.115.0011-0</t>
  </si>
  <si>
    <t>20.115.0012-0</t>
  </si>
  <si>
    <t>20.115.0013-0</t>
  </si>
  <si>
    <t>20.115.0014-0</t>
  </si>
  <si>
    <t>20.170.0001-0</t>
  </si>
  <si>
    <t>20.175.0010-1</t>
  </si>
  <si>
    <t>20.175.0002-1</t>
  </si>
  <si>
    <t>20.175.0003-0</t>
  </si>
  <si>
    <t>20.175.0004-0</t>
  </si>
  <si>
    <t>20.175.0005-0</t>
  </si>
  <si>
    <t>20.175.0006-0</t>
  </si>
  <si>
    <t>20.175.0007-0</t>
  </si>
  <si>
    <t>20.180.0001-0</t>
  </si>
  <si>
    <t>20.180.0002-0</t>
  </si>
  <si>
    <t>20.181.0001-0</t>
  </si>
  <si>
    <t>20.181.0005-1</t>
  </si>
  <si>
    <t>20.181.0006-1</t>
  </si>
  <si>
    <t>20.183.0001-1</t>
  </si>
  <si>
    <t>20.198.0001-0</t>
  </si>
  <si>
    <t>21.001.0010-0</t>
  </si>
  <si>
    <t>21.001.0015-0</t>
  </si>
  <si>
    <t>21.001.0020-0</t>
  </si>
  <si>
    <t>21.001.0021-0</t>
  </si>
  <si>
    <t>21.001.0025-0</t>
  </si>
  <si>
    <t>21.001.0060-0</t>
  </si>
  <si>
    <t>21.001.0062-0</t>
  </si>
  <si>
    <t>21.001.0065-0</t>
  </si>
  <si>
    <t>21.001.0070-0</t>
  </si>
  <si>
    <t>21.001.0075-0</t>
  </si>
  <si>
    <t>21.001.0080-0</t>
  </si>
  <si>
    <t>21.001.0090-0</t>
  </si>
  <si>
    <t>21.001.0150-0</t>
  </si>
  <si>
    <t>21.001.0155-0</t>
  </si>
  <si>
    <t>21.001.0160-0</t>
  </si>
  <si>
    <t>21.001.0165-0</t>
  </si>
  <si>
    <t>21.001.0170-0</t>
  </si>
  <si>
    <t>21.001.0175-0</t>
  </si>
  <si>
    <t>21.001.0180-0</t>
  </si>
  <si>
    <t>21.001.0185-0</t>
  </si>
  <si>
    <t>21.001.0190-0</t>
  </si>
  <si>
    <t>21.004.0095-0</t>
  </si>
  <si>
    <t>21.004.0100-0</t>
  </si>
  <si>
    <t>21.004.0101-0</t>
  </si>
  <si>
    <t>21.004.0102-0</t>
  </si>
  <si>
    <t>21.004.0105-0</t>
  </si>
  <si>
    <t>21.004.0108-0</t>
  </si>
  <si>
    <t>21.004.0110-0</t>
  </si>
  <si>
    <t>21.004.0120-0</t>
  </si>
  <si>
    <t>21.004.0125-0</t>
  </si>
  <si>
    <t>21.004.0130-0</t>
  </si>
  <si>
    <t>21.004.0135-0</t>
  </si>
  <si>
    <t>21.004.0140-0</t>
  </si>
  <si>
    <t>21.004.0141-0</t>
  </si>
  <si>
    <t>21.004.0142-0</t>
  </si>
  <si>
    <t>21.004.0143-0</t>
  </si>
  <si>
    <t>21.004.0144-0</t>
  </si>
  <si>
    <t>21.004.0150-0</t>
  </si>
  <si>
    <t>21.004.0153-0</t>
  </si>
  <si>
    <t>21.004.0155-0</t>
  </si>
  <si>
    <t>21.004.0158-0</t>
  </si>
  <si>
    <t>21.004.0160-0</t>
  </si>
  <si>
    <t>21.004.0165-0</t>
  </si>
  <si>
    <t>21.004.0168-0</t>
  </si>
  <si>
    <t>21.004.0170-0</t>
  </si>
  <si>
    <t>21.004.0175-0</t>
  </si>
  <si>
    <t>21.004.0185-0</t>
  </si>
  <si>
    <t>21.004.0186-0</t>
  </si>
  <si>
    <t>21.004.0187-0</t>
  </si>
  <si>
    <t>21.004.0188-0</t>
  </si>
  <si>
    <t>21.005.0010-0</t>
  </si>
  <si>
    <t>21.005.0011-0</t>
  </si>
  <si>
    <t>21.005.0015-0</t>
  </si>
  <si>
    <t>21.005.0016-0</t>
  </si>
  <si>
    <t>21.005.0020-0</t>
  </si>
  <si>
    <t>21.005.0050-0</t>
  </si>
  <si>
    <t>21.007.0010-0</t>
  </si>
  <si>
    <t>21.007.0015-0</t>
  </si>
  <si>
    <t>21.009.0010-0</t>
  </si>
  <si>
    <t>21.009.0011-0</t>
  </si>
  <si>
    <t>21.009.0012-0</t>
  </si>
  <si>
    <t>21.009.0013-0</t>
  </si>
  <si>
    <t>21.009.0030-0</t>
  </si>
  <si>
    <t>21.009.0031-0</t>
  </si>
  <si>
    <t>21.009.0040-0</t>
  </si>
  <si>
    <t>21.009.0041-0</t>
  </si>
  <si>
    <t>21.009.0080-0</t>
  </si>
  <si>
    <t>21.009.0081-0</t>
  </si>
  <si>
    <t>21.009.0100-0</t>
  </si>
  <si>
    <t>21.009.0101-0</t>
  </si>
  <si>
    <t>21.009.0102-0</t>
  </si>
  <si>
    <t>21.009.0105-0</t>
  </si>
  <si>
    <t>21.009.0106-0</t>
  </si>
  <si>
    <t>21.009.0107-0</t>
  </si>
  <si>
    <t>21.009.0108-0</t>
  </si>
  <si>
    <t>21.009.0109-0</t>
  </si>
  <si>
    <t>21.009.0110-0</t>
  </si>
  <si>
    <t>21.009.0111-0</t>
  </si>
  <si>
    <t>21.009.0112-0</t>
  </si>
  <si>
    <t>21.009.0113-0</t>
  </si>
  <si>
    <t>21.009.0114-0</t>
  </si>
  <si>
    <t>21.009.0115-0</t>
  </si>
  <si>
    <t>21.009.0116-0</t>
  </si>
  <si>
    <t>21.010.0005-0</t>
  </si>
  <si>
    <t>21.010.0010-0</t>
  </si>
  <si>
    <t>21.010.0015-0</t>
  </si>
  <si>
    <t>21.010.0020-0</t>
  </si>
  <si>
    <t>21.010.0025-0</t>
  </si>
  <si>
    <t>21.010.0030-0</t>
  </si>
  <si>
    <t>21.010.0035-0</t>
  </si>
  <si>
    <t>21.010.0040-0</t>
  </si>
  <si>
    <t>21.011.0010-0</t>
  </si>
  <si>
    <t>21.011.0012-0</t>
  </si>
  <si>
    <t>21.011.0015-0</t>
  </si>
  <si>
    <t>21.011.0016-0</t>
  </si>
  <si>
    <t>21.011.0020-0</t>
  </si>
  <si>
    <t>21.011.0021-0</t>
  </si>
  <si>
    <t>21.011.0025-0</t>
  </si>
  <si>
    <t>21.011.0026-0</t>
  </si>
  <si>
    <t>21.011.0030-0</t>
  </si>
  <si>
    <t>21.011.0035-0</t>
  </si>
  <si>
    <t>21.011.0040-0</t>
  </si>
  <si>
    <t>21.011.0050-0</t>
  </si>
  <si>
    <t>21.011.0060-0</t>
  </si>
  <si>
    <t>21.011.0070-0</t>
  </si>
  <si>
    <t>21.011.0075-0</t>
  </si>
  <si>
    <t>21.011.0080-0</t>
  </si>
  <si>
    <t>21.011.0085-0</t>
  </si>
  <si>
    <t>21.011.0090-0</t>
  </si>
  <si>
    <t>21.011.0095-0</t>
  </si>
  <si>
    <t>21.011.0100-0</t>
  </si>
  <si>
    <t>21.013.0010-0</t>
  </si>
  <si>
    <t>21.015.0179-0</t>
  </si>
  <si>
    <t>21.015.0181-0</t>
  </si>
  <si>
    <t>21.015.0182-0</t>
  </si>
  <si>
    <t>21.015.0201-0</t>
  </si>
  <si>
    <t>21.015.0210-0</t>
  </si>
  <si>
    <t>21.015.0220-0</t>
  </si>
  <si>
    <t>21.018.0010-0</t>
  </si>
  <si>
    <t>21.018.0012-0</t>
  </si>
  <si>
    <t>21.018.0015-0</t>
  </si>
  <si>
    <t>21.018.0018-0</t>
  </si>
  <si>
    <t>21.018.0020-0</t>
  </si>
  <si>
    <t>21.018.0021-0</t>
  </si>
  <si>
    <t>21.018.0022-0</t>
  </si>
  <si>
    <t>21.018.0023-0</t>
  </si>
  <si>
    <t>21.018.0025-0</t>
  </si>
  <si>
    <t>21.018.0030-0</t>
  </si>
  <si>
    <t>21.018.0031-0</t>
  </si>
  <si>
    <t>21.018.0032-0</t>
  </si>
  <si>
    <t>21.020.0090-0</t>
  </si>
  <si>
    <t>21.020.0095-0</t>
  </si>
  <si>
    <t>21.022.0010-0</t>
  </si>
  <si>
    <t>21.022.0015-0</t>
  </si>
  <si>
    <t>21.022.0020-0</t>
  </si>
  <si>
    <t>21.024.0010-0</t>
  </si>
  <si>
    <t>21.024.0015-0</t>
  </si>
  <si>
    <t>21.024.0020-0</t>
  </si>
  <si>
    <t>21.024.0025-0</t>
  </si>
  <si>
    <t>21.024.0030-0</t>
  </si>
  <si>
    <t>21.024.0035-0</t>
  </si>
  <si>
    <t>21.024.0040-0</t>
  </si>
  <si>
    <t>21.020.0106-0</t>
  </si>
  <si>
    <t>21.020.0107-0</t>
  </si>
  <si>
    <t>21.028.0001-0</t>
  </si>
  <si>
    <t>21.028.0002-0</t>
  </si>
  <si>
    <t>21.028.0003-0</t>
  </si>
  <si>
    <t>21.028.0004-0</t>
  </si>
  <si>
    <t>21.035.0007-0</t>
  </si>
  <si>
    <t>21.035.0008-0</t>
  </si>
  <si>
    <t>21.035.0009-0</t>
  </si>
  <si>
    <t>21.035.0010-0</t>
  </si>
  <si>
    <t>21.035.0012-0</t>
  </si>
  <si>
    <t>21.100.0021-0</t>
  </si>
  <si>
    <t>21.100.0030-0</t>
  </si>
  <si>
    <t>21.100.0031-0</t>
  </si>
  <si>
    <t>21.100.0040-0</t>
  </si>
  <si>
    <t>21.100.0041-0</t>
  </si>
  <si>
    <t>21.100.0060-0</t>
  </si>
  <si>
    <t>21.100.0100-0</t>
  </si>
  <si>
    <t>21.100.0101-0</t>
  </si>
  <si>
    <t>21.100.0120-0</t>
  </si>
  <si>
    <t>21.100.0121-0</t>
  </si>
  <si>
    <t>21.100.0122-0</t>
  </si>
  <si>
    <t>21.100.0123-0</t>
  </si>
  <si>
    <t>21.100.0125-0</t>
  </si>
  <si>
    <t>21.100.0126-0</t>
  </si>
  <si>
    <t>21.100.0130-0</t>
  </si>
  <si>
    <t>21.100.0135-0</t>
  </si>
  <si>
    <t>21.100.0140-0</t>
  </si>
  <si>
    <t>21.100.0145-0</t>
  </si>
  <si>
    <t>21.100.0160-0</t>
  </si>
  <si>
    <t>21.100.0170-0</t>
  </si>
  <si>
    <t>21.100.0190-0</t>
  </si>
  <si>
    <t>21.100.0250-0</t>
  </si>
  <si>
    <t>21.100.0251-0</t>
  </si>
  <si>
    <t>21.100.0300-0</t>
  </si>
  <si>
    <t>21.100.0301-0</t>
  </si>
  <si>
    <t>21.101.0010-0</t>
  </si>
  <si>
    <t>21.102.0010-0</t>
  </si>
  <si>
    <t>21.103.0010-0</t>
  </si>
  <si>
    <t>22.005.0005-0</t>
  </si>
  <si>
    <t>22.005.0015-0</t>
  </si>
  <si>
    <t>22.005.0020-0</t>
  </si>
  <si>
    <t>22.005.0025-0</t>
  </si>
  <si>
    <t>22.005.0030-0</t>
  </si>
  <si>
    <t>22.005.0035-0</t>
  </si>
  <si>
    <t>22.005.0040-0</t>
  </si>
  <si>
    <t>22.005.0045-0</t>
  </si>
  <si>
    <t>22.005.0050-0</t>
  </si>
  <si>
    <t>22.005.0055-0</t>
  </si>
  <si>
    <t>22.005.0060-0</t>
  </si>
  <si>
    <t>22.010.0010-0</t>
  </si>
  <si>
    <t>22.010.0015-0</t>
  </si>
  <si>
    <t>22.010.0020-0</t>
  </si>
  <si>
    <t>22.013.0005-0</t>
  </si>
  <si>
    <t>22.013.0010-0</t>
  </si>
  <si>
    <t>22.013.0015-0</t>
  </si>
  <si>
    <t>22.013.0020-0</t>
  </si>
  <si>
    <t>22.013.0025-0</t>
  </si>
  <si>
    <t>22.016.0005-0</t>
  </si>
  <si>
    <t>22.016.0010-0</t>
  </si>
  <si>
    <t>22.016.0015-0</t>
  </si>
  <si>
    <t>22.016.0020-0</t>
  </si>
  <si>
    <t>22.016.0025-0</t>
  </si>
  <si>
    <t>22.016.0030-0</t>
  </si>
  <si>
    <t>22.020.0005-0</t>
  </si>
  <si>
    <t>22.020.0010-0</t>
  </si>
  <si>
    <t>22.020.0015-0</t>
  </si>
  <si>
    <t>22.020.0030-0</t>
  </si>
  <si>
    <t>22.020.0035-0</t>
  </si>
  <si>
    <t>22.020.0040-0</t>
  </si>
  <si>
    <t>22.020.0045-0</t>
  </si>
  <si>
    <t>22.020.0050-0</t>
  </si>
  <si>
    <t>22.020.0055-0</t>
  </si>
  <si>
    <t>22.025.0005-0</t>
  </si>
  <si>
    <t>22.025.0010-0</t>
  </si>
  <si>
    <t>22.025.0015-0</t>
  </si>
  <si>
    <t>22.026.0010-0</t>
  </si>
  <si>
    <t>22.028.0005-0</t>
  </si>
  <si>
    <t>22.028.0010-0</t>
  </si>
  <si>
    <t>22.028.0015-0</t>
  </si>
  <si>
    <t>22.028.0025-0</t>
  </si>
  <si>
    <t>22.030.0010-0</t>
  </si>
  <si>
    <t>22.030.0015-0</t>
  </si>
  <si>
    <t>22.040.0005-0</t>
  </si>
  <si>
    <t>22.040.0010-0</t>
  </si>
  <si>
    <t>22.040.0015-0</t>
  </si>
  <si>
    <t>22.040.0020-0</t>
  </si>
  <si>
    <t>ST</t>
  </si>
  <si>
    <t>22.040.0025-0</t>
  </si>
  <si>
    <t>22.040.0030-0</t>
  </si>
  <si>
    <t>22.040.0035-0</t>
  </si>
  <si>
    <t>22.040.0040-0</t>
  </si>
  <si>
    <t>22.040.0045-0</t>
  </si>
  <si>
    <t>22.040.0050-0</t>
  </si>
  <si>
    <t>22.040.0055-0</t>
  </si>
  <si>
    <t>EMPILHAMENTO MANUAL DE TORETES</t>
  </si>
  <si>
    <t>22.050.0005-0</t>
  </si>
  <si>
    <t>22.050.0010-0</t>
  </si>
  <si>
    <t>22.050.0015-0</t>
  </si>
  <si>
    <t>22.050.0020-0</t>
  </si>
  <si>
    <t>22.050.0025-0</t>
  </si>
  <si>
    <t>22.050.0030-0</t>
  </si>
  <si>
    <t>22.050.0035-0</t>
  </si>
  <si>
    <t>54.001.0007-1</t>
  </si>
  <si>
    <t>TACO DE CANELA 2,5 X 10 X 10CM</t>
  </si>
  <si>
    <t>54.001.0010-1</t>
  </si>
  <si>
    <t>54.001.0013-1</t>
  </si>
  <si>
    <t>54.001.0069-1</t>
  </si>
  <si>
    <t>54.001.0070-1</t>
  </si>
  <si>
    <t>54.001.0071-1</t>
  </si>
  <si>
    <t>54.001.0073-1</t>
  </si>
  <si>
    <t>54.001.0074-1</t>
  </si>
  <si>
    <t>54.001.0077-1</t>
  </si>
  <si>
    <t>54.001.0081-1</t>
  </si>
  <si>
    <t>54.001.0082-1</t>
  </si>
  <si>
    <t>54.001.0100-1</t>
  </si>
  <si>
    <t>FORMA DE MAD. P/MOLDAGEM</t>
  </si>
  <si>
    <t>54.001.0104-1</t>
  </si>
  <si>
    <t>54.001.0117-1</t>
  </si>
  <si>
    <t>WAGON DRILL.</t>
  </si>
  <si>
    <t>54.001.0126-1</t>
  </si>
  <si>
    <t>54.001.0127-1</t>
  </si>
  <si>
    <t>54.001.0128-1</t>
  </si>
  <si>
    <t>54.001.0129-1</t>
  </si>
  <si>
    <t>54.001.0132-1</t>
  </si>
  <si>
    <t>54.001.0133-1</t>
  </si>
  <si>
    <t>54.001.0134-1</t>
  </si>
  <si>
    <t>54.001.0135-1</t>
  </si>
  <si>
    <t>54.001.0136-1</t>
  </si>
  <si>
    <t>54.001.0137-1</t>
  </si>
  <si>
    <t>54.001.0138-1</t>
  </si>
  <si>
    <t>54.001.0139-1</t>
  </si>
  <si>
    <t>54.001.0140-1</t>
  </si>
  <si>
    <t>54.001.0141-1</t>
  </si>
  <si>
    <t>PARAFUSO P/FLANGE 24X100MM.</t>
  </si>
  <si>
    <t>54.001.0142-1</t>
  </si>
  <si>
    <t>PARAFUSO P/FLANGE 27X120MM.</t>
  </si>
  <si>
    <t>54.001.0143-1</t>
  </si>
  <si>
    <t>PARAFUSO P/FLANGE 30X130MM.</t>
  </si>
  <si>
    <t>54.001.0144-1</t>
  </si>
  <si>
    <t>PARAFUSO P/FLANGE 33X130MM.</t>
  </si>
  <si>
    <t>54.001.0145-1</t>
  </si>
  <si>
    <t>PARAFUSO P/FLANGE 36X140MM.</t>
  </si>
  <si>
    <t>54.001.0146-1</t>
  </si>
  <si>
    <t>PARAFUSO P/FLANGE 39X150MM.</t>
  </si>
  <si>
    <t>54.001.0147-1</t>
  </si>
  <si>
    <t>PARAFUSO P/FLANGE 45X180MM.</t>
  </si>
  <si>
    <t>55.001.0010-1</t>
  </si>
  <si>
    <t>55.001.0011-1</t>
  </si>
  <si>
    <t>55.001.0012-1</t>
  </si>
  <si>
    <t>55.001.0013-1</t>
  </si>
  <si>
    <t>55.010.0001-1</t>
  </si>
  <si>
    <t>55.010.0003-1</t>
  </si>
  <si>
    <t>55.019.0010-1</t>
  </si>
  <si>
    <t>55.100.0002-1</t>
  </si>
  <si>
    <t>55.100.0003-1</t>
  </si>
  <si>
    <t>55.100.0004-1</t>
  </si>
  <si>
    <t>55.100.0005-1</t>
  </si>
  <si>
    <t>55.100.0017-1</t>
  </si>
  <si>
    <t>55.100.0019-1</t>
  </si>
  <si>
    <t>55.100.0023-1</t>
  </si>
  <si>
    <t>55.100.0027-1</t>
  </si>
  <si>
    <t>55.100.0029-1</t>
  </si>
  <si>
    <t>55.100.0031-1</t>
  </si>
  <si>
    <t>55.100.0032-1</t>
  </si>
  <si>
    <t>55.100.0033-1</t>
  </si>
  <si>
    <t>55.100.0034-1</t>
  </si>
  <si>
    <t>55.100.0035-1</t>
  </si>
  <si>
    <t>55.100.0036-1</t>
  </si>
  <si>
    <t>55.100.0037-1</t>
  </si>
  <si>
    <t>55.100.0038-1</t>
  </si>
  <si>
    <t>55.100.0039-1</t>
  </si>
  <si>
    <t>CUSTO IMPRODUTIVO - WAGON DRILL</t>
  </si>
  <si>
    <t>55.100.0046-1</t>
  </si>
  <si>
    <t>55.100.0047-1</t>
  </si>
  <si>
    <t>55.100.0048-1</t>
  </si>
  <si>
    <t>55.100.0049-1</t>
  </si>
  <si>
    <t>55.100.0050-1</t>
  </si>
  <si>
    <t>55.100.0051-1</t>
  </si>
  <si>
    <t>55.100.0056-1</t>
  </si>
  <si>
    <t>55.100.0058-1</t>
  </si>
  <si>
    <t>55.100.0059-1</t>
  </si>
  <si>
    <t>55.100.0060-1</t>
  </si>
  <si>
    <t>55.100.0061-1</t>
  </si>
  <si>
    <t>55.100.0063-1</t>
  </si>
  <si>
    <t>TELA GALVANIZADA 7,5</t>
  </si>
  <si>
    <t>55.100.0064-1</t>
  </si>
  <si>
    <t>ARAME GALVANIZADO Nº 10</t>
  </si>
  <si>
    <t>55.100.0065-1</t>
  </si>
  <si>
    <t>55.100.0067-1</t>
  </si>
  <si>
    <t>55.100.0068-1</t>
  </si>
  <si>
    <t>55.100.0069-1</t>
  </si>
  <si>
    <t>55.100.0070-1</t>
  </si>
  <si>
    <t>55.100.0071-1</t>
  </si>
  <si>
    <t>55.100.0072-1</t>
  </si>
  <si>
    <t>58.002.0138-1</t>
  </si>
  <si>
    <t>58.002.0150-1</t>
  </si>
  <si>
    <t>58.002.0155-1</t>
  </si>
  <si>
    <t>58.002.0304-1</t>
  </si>
  <si>
    <t>58.002.0306-1</t>
  </si>
  <si>
    <t>58.002.0307-1</t>
  </si>
  <si>
    <t>58.002.0313-1</t>
  </si>
  <si>
    <t>58.002.0315-1</t>
  </si>
  <si>
    <t>58.002.0316-1</t>
  </si>
  <si>
    <t>58.002.0318-1</t>
  </si>
  <si>
    <t>58.002.0319-1</t>
  </si>
  <si>
    <t>58.002.0322-1</t>
  </si>
  <si>
    <t>58.002.0325-1</t>
  </si>
  <si>
    <t>58.002.0326-1</t>
  </si>
  <si>
    <t>58.002.0327-1</t>
  </si>
  <si>
    <t>58.002.0328-1</t>
  </si>
  <si>
    <t>58.002.0329-1</t>
  </si>
  <si>
    <t>58.002.0330-1</t>
  </si>
  <si>
    <t>58.002.0331-1</t>
  </si>
  <si>
    <t>58.002.0332-1</t>
  </si>
  <si>
    <t>58.002.0333-1</t>
  </si>
  <si>
    <t>58.002.0336-1</t>
  </si>
  <si>
    <t>UN/T</t>
  </si>
  <si>
    <t>58.002.0337-1</t>
  </si>
  <si>
    <t>58.002.0339-1</t>
  </si>
  <si>
    <t>58.002.0343-1</t>
  </si>
  <si>
    <t>58.002.0350-1</t>
  </si>
  <si>
    <t>58.002.0352-1</t>
  </si>
  <si>
    <t>58.002.0355-1</t>
  </si>
  <si>
    <t>58.002.0357-1</t>
  </si>
  <si>
    <t>58.002.0376-1</t>
  </si>
  <si>
    <t>58.002.0400-1</t>
  </si>
  <si>
    <t>58.002.0401-1</t>
  </si>
  <si>
    <t>58.002.0402-1</t>
  </si>
  <si>
    <t>58.002.0407-1</t>
  </si>
  <si>
    <t>CAIBRO 2"X3"</t>
  </si>
  <si>
    <t>58.002.0412-1</t>
  </si>
  <si>
    <t>58.002.0425-1</t>
  </si>
  <si>
    <t>58.002.0428-1</t>
  </si>
  <si>
    <t>58.002.0429-1</t>
  </si>
  <si>
    <t>58.002.0430-1</t>
  </si>
  <si>
    <t>58.002.0431-1</t>
  </si>
  <si>
    <t>58.002.0432-1</t>
  </si>
  <si>
    <t>58.002.0433-1</t>
  </si>
  <si>
    <t>58.002.0434-1</t>
  </si>
  <si>
    <t>58.002.0435-1</t>
  </si>
  <si>
    <t>58.002.0436-1</t>
  </si>
  <si>
    <t>59.003.0010-1</t>
  </si>
  <si>
    <t>59.003.0050-1</t>
  </si>
  <si>
    <t>ESTACA MANGUE</t>
  </si>
  <si>
    <t>59.003.0060-1</t>
  </si>
  <si>
    <t>MINI-MCV - SOLO COMPACTADO EM EQUIPAMENTO MINIATURA</t>
  </si>
  <si>
    <t>01.001.0078-0</t>
  </si>
  <si>
    <t>01.001.0139-0</t>
  </si>
  <si>
    <t>01.001.0140-0</t>
  </si>
  <si>
    <t>01.001.0141-0</t>
  </si>
  <si>
    <t>VISCOSIDADE ESPECIFICA ENGLER</t>
  </si>
  <si>
    <t>01.001.0400-0</t>
  </si>
  <si>
    <t>01.001.0405-0</t>
  </si>
  <si>
    <t>01.001.0410-0</t>
  </si>
  <si>
    <t>01.002.0044-0</t>
  </si>
  <si>
    <t>01.002.0045-0</t>
  </si>
  <si>
    <t>01.002.0046-0</t>
  </si>
  <si>
    <t>01.002.0068-0</t>
  </si>
  <si>
    <t>01.002.0069-0</t>
  </si>
  <si>
    <t>01.002.0070-0</t>
  </si>
  <si>
    <t>01.002.0079-0</t>
  </si>
  <si>
    <t>01.002.0080-0</t>
  </si>
  <si>
    <t>01.002.0081-0</t>
  </si>
  <si>
    <t>01.002.0082-0</t>
  </si>
  <si>
    <t>01.002.0083-0</t>
  </si>
  <si>
    <t>01.002.0084-0</t>
  </si>
  <si>
    <t>01.002.0085-0</t>
  </si>
  <si>
    <t>01.003.0005-0</t>
  </si>
  <si>
    <t>01.003.0011-0</t>
  </si>
  <si>
    <t>01.003.0012-0</t>
  </si>
  <si>
    <t>01.003.0013-0</t>
  </si>
  <si>
    <t>01.003.0029-0</t>
  </si>
  <si>
    <t>01.003.0032-0</t>
  </si>
  <si>
    <t>01.003.0034-0</t>
  </si>
  <si>
    <t>01.003.0036-0</t>
  </si>
  <si>
    <t>01.003.0038-0</t>
  </si>
  <si>
    <t>01.003.0040-0</t>
  </si>
  <si>
    <t>01.004.0011-0</t>
  </si>
  <si>
    <t>01.004.0017-0</t>
  </si>
  <si>
    <t>01.004.0031-0</t>
  </si>
  <si>
    <t>01.004.0045-0</t>
  </si>
  <si>
    <t>01.004.0070-0</t>
  </si>
  <si>
    <t>01.004.0073-0</t>
  </si>
  <si>
    <t>01.004.0075-0</t>
  </si>
  <si>
    <t>01.004.0079-0</t>
  </si>
  <si>
    <t>01.004.0100-0</t>
  </si>
  <si>
    <t>01.004.0105-0</t>
  </si>
  <si>
    <t>01.004.0110-0</t>
  </si>
  <si>
    <t>01.004.0115-0</t>
  </si>
  <si>
    <t>01.004.0120-0</t>
  </si>
  <si>
    <t>01.004.0125-0</t>
  </si>
  <si>
    <t>01.004.0130-0</t>
  </si>
  <si>
    <t>01.004.0135-0</t>
  </si>
  <si>
    <t>01.004.0140-0</t>
  </si>
  <si>
    <t>01.004.0145-0</t>
  </si>
  <si>
    <t>01.005.0013-0</t>
  </si>
  <si>
    <t>01.005.0014-0</t>
  </si>
  <si>
    <t>DESMATAMENTO E LIMPEZA DE TERRENOS COM TRATOR DE ESTEIRAS COM POTENCIA EM TORNO DE 200CV</t>
  </si>
  <si>
    <t>01.006.0010-0</t>
  </si>
  <si>
    <t>01.007.0080-0</t>
  </si>
  <si>
    <t>01.007.0081-0</t>
  </si>
  <si>
    <t>01.007.0085-0</t>
  </si>
  <si>
    <t>01.016.0080-0</t>
  </si>
  <si>
    <t>01.016.0081-0</t>
  </si>
  <si>
    <t>01.016.0082-0</t>
  </si>
  <si>
    <t>01.016.0083-0</t>
  </si>
  <si>
    <t>01.016.0084-0</t>
  </si>
  <si>
    <t>01.016.0085-0</t>
  </si>
  <si>
    <t>01.016.0086-0</t>
  </si>
  <si>
    <t>01.016.0087-0</t>
  </si>
  <si>
    <t>01.016.0090-0</t>
  </si>
  <si>
    <t>01.016.0092-0</t>
  </si>
  <si>
    <t>01.016.0190-0</t>
  </si>
  <si>
    <t>01.019.0040-0</t>
  </si>
  <si>
    <t>01.019.0045-0</t>
  </si>
  <si>
    <t>01.019.0050-0</t>
  </si>
  <si>
    <t>01.019.0055-0</t>
  </si>
  <si>
    <t>01.019.0060-0</t>
  </si>
  <si>
    <t>01.019.0065-0</t>
  </si>
  <si>
    <t>01.019.0070-0</t>
  </si>
  <si>
    <t>01.019.0075-0</t>
  </si>
  <si>
    <t>01.019.0080-0</t>
  </si>
  <si>
    <t>01.020.0010-0</t>
  </si>
  <si>
    <t>01.050.0010-0</t>
  </si>
  <si>
    <t>01.050.0011-0</t>
  </si>
  <si>
    <t>01.050.0012-0</t>
  </si>
  <si>
    <t>01.050.0013-0</t>
  </si>
  <si>
    <t>01.050.0014-0</t>
  </si>
  <si>
    <t>01.050.0015-0</t>
  </si>
  <si>
    <t>01.050.0016-0</t>
  </si>
  <si>
    <t>01.050.0017-0</t>
  </si>
  <si>
    <t>01.050.0018-0</t>
  </si>
  <si>
    <t>01.050.0019-0</t>
  </si>
  <si>
    <t>01.050.0020-0</t>
  </si>
  <si>
    <t>01.050.0021-0</t>
  </si>
  <si>
    <t>01.050.0022-0</t>
  </si>
  <si>
    <t>01.050.0023-0</t>
  </si>
  <si>
    <t>01.050.0024-0</t>
  </si>
  <si>
    <t>01.050.0025-0</t>
  </si>
  <si>
    <t>01.050.0026-0</t>
  </si>
  <si>
    <t>01.050.0027-0</t>
  </si>
  <si>
    <t>01.050.0028-0</t>
  </si>
  <si>
    <t>01.050.0029-0</t>
  </si>
  <si>
    <t>01.050.0030-0</t>
  </si>
  <si>
    <t>01.050.0031-0</t>
  </si>
  <si>
    <t>01.050.0032-0</t>
  </si>
  <si>
    <t>01.050.0033-0</t>
  </si>
  <si>
    <t>01.050.0034-0</t>
  </si>
  <si>
    <t>01.050.0035-0</t>
  </si>
  <si>
    <t>01.050.0036-0</t>
  </si>
  <si>
    <t>01.050.0037-0</t>
  </si>
  <si>
    <t>01.050.0038-0</t>
  </si>
  <si>
    <t>01.050.0039-0</t>
  </si>
  <si>
    <t>01.050.0040-0</t>
  </si>
  <si>
    <t>01.050.0041-0</t>
  </si>
  <si>
    <t>01.050.0042-0</t>
  </si>
  <si>
    <t>01.050.0043-0</t>
  </si>
  <si>
    <t>01.050.0044-0</t>
  </si>
  <si>
    <t>01.050.0045-0</t>
  </si>
  <si>
    <t>01.050.0046-0</t>
  </si>
  <si>
    <t>01.050.0047-0</t>
  </si>
  <si>
    <t>01.050.0048-0</t>
  </si>
  <si>
    <t>01.050.0049-0</t>
  </si>
  <si>
    <t>01.050.0050-0</t>
  </si>
  <si>
    <t>01.050.0051-0</t>
  </si>
  <si>
    <t>01.050.0052-0</t>
  </si>
  <si>
    <t>01.050.0053-0</t>
  </si>
  <si>
    <t>01.050.0054-0</t>
  </si>
  <si>
    <t>01.050.0055-0</t>
  </si>
  <si>
    <t>01.050.0056-0</t>
  </si>
  <si>
    <t>01.050.0057-0</t>
  </si>
  <si>
    <t>01.050.0058-0</t>
  </si>
  <si>
    <t>01.050.0059-0</t>
  </si>
  <si>
    <t>01.050.0060-0</t>
  </si>
  <si>
    <t>01.050.0061-0</t>
  </si>
  <si>
    <t>01.050.0062-0</t>
  </si>
  <si>
    <t>01.050.0063-0</t>
  </si>
  <si>
    <t>01.050.0064-0</t>
  </si>
  <si>
    <t>01.050.0065-0</t>
  </si>
  <si>
    <t>01.050.0066-0</t>
  </si>
  <si>
    <t>01.050.0067-0</t>
  </si>
  <si>
    <t>01.050.0068-0</t>
  </si>
  <si>
    <t>01.050.0078-0</t>
  </si>
  <si>
    <t>01.050.0079-0</t>
  </si>
  <si>
    <t>01.050.0080-0</t>
  </si>
  <si>
    <t>01.050.0081-0</t>
  </si>
  <si>
    <t>01.050.0082-0</t>
  </si>
  <si>
    <t>01.050.0083-0</t>
  </si>
  <si>
    <t>01.050.0084-0</t>
  </si>
  <si>
    <t>01.050.0085-0</t>
  </si>
  <si>
    <t>01.050.0086-0</t>
  </si>
  <si>
    <t>01.050.0087-0</t>
  </si>
  <si>
    <t>01.050.0088-0</t>
  </si>
  <si>
    <t>01.050.0089-0</t>
  </si>
  <si>
    <t>01.050.0090-0</t>
  </si>
  <si>
    <t>01.050.0091-0</t>
  </si>
  <si>
    <t>01.050.0092-0</t>
  </si>
  <si>
    <t>01.050.0093-0</t>
  </si>
  <si>
    <t>01.050.0094-0</t>
  </si>
  <si>
    <t>01.050.0095-0</t>
  </si>
  <si>
    <t>01.050.0096-0</t>
  </si>
  <si>
    <t>01.050.0097-0</t>
  </si>
  <si>
    <t>01.050.0098-0</t>
  </si>
  <si>
    <t>01.050.0099-0</t>
  </si>
  <si>
    <t>01.050.0100-0</t>
  </si>
  <si>
    <t>01.050.0101-0</t>
  </si>
  <si>
    <t>01.050.0102-0</t>
  </si>
  <si>
    <t>01.050.0103-0</t>
  </si>
  <si>
    <t>01.050.0104-0</t>
  </si>
  <si>
    <t>01.050.0105-0</t>
  </si>
  <si>
    <t>01.050.0106-0</t>
  </si>
  <si>
    <t>01.050.0107-0</t>
  </si>
  <si>
    <t>01.050.0108-0</t>
  </si>
  <si>
    <t>01.050.0109-0</t>
  </si>
  <si>
    <t>01.050.0110-0</t>
  </si>
  <si>
    <t>01.050.0111-0</t>
  </si>
  <si>
    <t>01.050.0112-0</t>
  </si>
  <si>
    <t>01.050.0113-0</t>
  </si>
  <si>
    <t>01.050.0114-0</t>
  </si>
  <si>
    <t>01.050.0115-0</t>
  </si>
  <si>
    <t>01.050.0116-0</t>
  </si>
  <si>
    <t>01.050.0117-0</t>
  </si>
  <si>
    <t>01.050.0118-0</t>
  </si>
  <si>
    <t>01.050.0119-0</t>
  </si>
  <si>
    <t>01.050.0120-0</t>
  </si>
  <si>
    <t>01.050.0121-0</t>
  </si>
  <si>
    <t>01.050.0122-0</t>
  </si>
  <si>
    <t>01.050.0123-0</t>
  </si>
  <si>
    <t>01.050.0124-0</t>
  </si>
  <si>
    <t>01.050.0125-0</t>
  </si>
  <si>
    <t>01.050.0126-0</t>
  </si>
  <si>
    <t>01.050.0127-0</t>
  </si>
  <si>
    <t>01.050.0128-0</t>
  </si>
  <si>
    <t>01.050.0129-0</t>
  </si>
  <si>
    <t>01.050.0130-0</t>
  </si>
  <si>
    <t>01.050.0137-0</t>
  </si>
  <si>
    <t>01.050.0138-0</t>
  </si>
  <si>
    <t>01.050.0139-0</t>
  </si>
  <si>
    <t>01.050.0140-0</t>
  </si>
  <si>
    <t>01.050.0141-0</t>
  </si>
  <si>
    <t>01.050.0142-0</t>
  </si>
  <si>
    <t>01.050.0143-0</t>
  </si>
  <si>
    <t>01.050.0147-0</t>
  </si>
  <si>
    <t>01.050.0148-0</t>
  </si>
  <si>
    <t>01.050.0149-0</t>
  </si>
  <si>
    <t>01.050.0153-0</t>
  </si>
  <si>
    <t>01.050.0154-0</t>
  </si>
  <si>
    <t>01.050.0156-0</t>
  </si>
  <si>
    <t>01.050.0157-0</t>
  </si>
  <si>
    <t>01.050.0160-0</t>
  </si>
  <si>
    <t>01.050.0162-0</t>
  </si>
  <si>
    <t>01.050.0165-0</t>
  </si>
  <si>
    <t>01.050.0168-0</t>
  </si>
  <si>
    <t>01.050.0170-0</t>
  </si>
  <si>
    <t>01.050.0175-0</t>
  </si>
  <si>
    <t>01.050.0180-0</t>
  </si>
  <si>
    <t>01.050.0185-0</t>
  </si>
  <si>
    <t>01.050.0190-0</t>
  </si>
  <si>
    <t>01.050.0195-0</t>
  </si>
  <si>
    <t>01.050.0200-0</t>
  </si>
  <si>
    <t>01.050.0205-0</t>
  </si>
  <si>
    <t>01.050.0210-0</t>
  </si>
  <si>
    <t>01.050.0215-0</t>
  </si>
  <si>
    <t>01.050.0220-0</t>
  </si>
  <si>
    <t>01.050.0230-0</t>
  </si>
  <si>
    <t>01.050.0232-0</t>
  </si>
  <si>
    <t>01.050.0235-0</t>
  </si>
  <si>
    <t>01.050.0245-0</t>
  </si>
  <si>
    <t>01.050.0250-0</t>
  </si>
  <si>
    <t>01.050.0300-0</t>
  </si>
  <si>
    <t>01.050.0315-0</t>
  </si>
  <si>
    <t>01.050.0320-0</t>
  </si>
  <si>
    <t>01.050.0322-0</t>
  </si>
  <si>
    <t>01.050.0324-0</t>
  </si>
  <si>
    <t>01.050.0325-0</t>
  </si>
  <si>
    <t>01.050.0326-0</t>
  </si>
  <si>
    <t>01.050.0327-0</t>
  </si>
  <si>
    <t>01.050.0328-0</t>
  </si>
  <si>
    <t>01.050.0600-0</t>
  </si>
  <si>
    <t>01.050.0601-0</t>
  </si>
  <si>
    <t>01.050.0602-0</t>
  </si>
  <si>
    <t>01.050.0603-0</t>
  </si>
  <si>
    <t>01.050.0604-0</t>
  </si>
  <si>
    <t>01.050.0605-0</t>
  </si>
  <si>
    <t>01.050.0606-0</t>
  </si>
  <si>
    <t>01.050.0607-0</t>
  </si>
  <si>
    <t>01.050.0608-0</t>
  </si>
  <si>
    <t>01.050.0610-0</t>
  </si>
  <si>
    <t>01.050.0611-0</t>
  </si>
  <si>
    <t>01.050.0612-0</t>
  </si>
  <si>
    <t>01.050.0613-0</t>
  </si>
  <si>
    <t>01.050.0614-0</t>
  </si>
  <si>
    <t>01.050.0615-0</t>
  </si>
  <si>
    <t>01.050.0616-0</t>
  </si>
  <si>
    <t>01.050.0617-0</t>
  </si>
  <si>
    <t>01.050.0618-0</t>
  </si>
  <si>
    <t>01.050.0619-0</t>
  </si>
  <si>
    <t>01.050.0620-0</t>
  </si>
  <si>
    <t>01.050.0621-0</t>
  </si>
  <si>
    <t>01.050.0622-0</t>
  </si>
  <si>
    <t>01.050.0623-0</t>
  </si>
  <si>
    <t>01.050.0624-0</t>
  </si>
  <si>
    <t>01.050.0625-0</t>
  </si>
  <si>
    <t>01.050.0626-0</t>
  </si>
  <si>
    <t>01.050.0627-0</t>
  </si>
  <si>
    <t>01.050.0628-0</t>
  </si>
  <si>
    <t>01.050.0629-0</t>
  </si>
  <si>
    <t>01.050.0630-0</t>
  </si>
  <si>
    <t>01.050.0631-0</t>
  </si>
  <si>
    <t>01.050.0632-0</t>
  </si>
  <si>
    <t>01.050.0633-0</t>
  </si>
  <si>
    <t>01.050.0650-0</t>
  </si>
  <si>
    <t>01.050.0651-0</t>
  </si>
  <si>
    <t>01.050.0698-0</t>
  </si>
  <si>
    <t>01.050.0699-0</t>
  </si>
  <si>
    <t>01.050.0700-0</t>
  </si>
  <si>
    <t>01.050.0701-0</t>
  </si>
  <si>
    <t>01.050.0702-0</t>
  </si>
  <si>
    <t>01.050.0703-0</t>
  </si>
  <si>
    <t>01.050.0704-0</t>
  </si>
  <si>
    <t>01.050.0705-0</t>
  </si>
  <si>
    <t>01.050.0706-0</t>
  </si>
  <si>
    <t>01.050.0707-0</t>
  </si>
  <si>
    <t>01.050.0708-0</t>
  </si>
  <si>
    <t>01.050.0710-0</t>
  </si>
  <si>
    <t>01.050.0711-0</t>
  </si>
  <si>
    <t>01.050.0712-0</t>
  </si>
  <si>
    <t>01.050.0713-0</t>
  </si>
  <si>
    <t>01.050.0714-0</t>
  </si>
  <si>
    <t>01.050.0715-0</t>
  </si>
  <si>
    <t>01.050.0716-0</t>
  </si>
  <si>
    <t>01.050.0717-0</t>
  </si>
  <si>
    <t>01.050.0718-0</t>
  </si>
  <si>
    <t>01.050.0719-0</t>
  </si>
  <si>
    <t>01.050.0720-0</t>
  </si>
  <si>
    <t>01.050.0721-0</t>
  </si>
  <si>
    <t>01.050.0722-0</t>
  </si>
  <si>
    <t>01.050.0723-0</t>
  </si>
  <si>
    <t>01.050.0724-0</t>
  </si>
  <si>
    <t>01.050.0726-0</t>
  </si>
  <si>
    <t>01.050.0727-0</t>
  </si>
  <si>
    <t>01.050.0728-0</t>
  </si>
  <si>
    <t>01.050.0729-0</t>
  </si>
  <si>
    <t>01.050.0730-0</t>
  </si>
  <si>
    <t>01.050.0731-0</t>
  </si>
  <si>
    <t>01.050.0732-0</t>
  </si>
  <si>
    <t>01.050.0735-0</t>
  </si>
  <si>
    <t>01.050.0736-0</t>
  </si>
  <si>
    <t>01.050.0740-0</t>
  </si>
  <si>
    <t>01.050.0741-0</t>
  </si>
  <si>
    <t>01.050.0750-0</t>
  </si>
  <si>
    <t>01.050.0751-0</t>
  </si>
  <si>
    <t>02.002.0005-0</t>
  </si>
  <si>
    <t>02.002.0006-0</t>
  </si>
  <si>
    <t>02.002.0007-0</t>
  </si>
  <si>
    <t>02.002.0010-0</t>
  </si>
  <si>
    <t>02.002.0011-0</t>
  </si>
  <si>
    <t>02.002.0012-0</t>
  </si>
  <si>
    <t>02.004.0010-0</t>
  </si>
  <si>
    <t>02.006.0050-0</t>
  </si>
  <si>
    <t>02.011.0014-0</t>
  </si>
  <si>
    <t>02.020.0002-0</t>
  </si>
  <si>
    <t>02.020.0003-0</t>
  </si>
  <si>
    <t>02.030.0010-0</t>
  </si>
  <si>
    <t>02.030.0020-0</t>
  </si>
  <si>
    <t>02.030.0025-0</t>
  </si>
  <si>
    <t>02.030.0035-0</t>
  </si>
  <si>
    <t>02.030.0040-0</t>
  </si>
  <si>
    <t>02.050.0001-0</t>
  </si>
  <si>
    <t>03.001.0096-0</t>
  </si>
  <si>
    <t>03.001.0099-0</t>
  </si>
  <si>
    <t>03.009.0015-0</t>
  </si>
  <si>
    <t>03.009.0020-0</t>
  </si>
  <si>
    <t>03.009.0025-0</t>
  </si>
  <si>
    <t>03.009.0030-0</t>
  </si>
  <si>
    <t>03.009.0035-0</t>
  </si>
  <si>
    <t>03.010.0016-0</t>
  </si>
  <si>
    <t>03.010.0017-0</t>
  </si>
  <si>
    <t>03.010.0018-0</t>
  </si>
  <si>
    <t>03.010.0019-0</t>
  </si>
  <si>
    <t>03.010.0035-0</t>
  </si>
  <si>
    <t>03.010.0040-0</t>
  </si>
  <si>
    <t>03.010.0045-0</t>
  </si>
  <si>
    <t>03.010.0049-0</t>
  </si>
  <si>
    <t>03.013.0002-0</t>
  </si>
  <si>
    <t>03.014.0010-0</t>
  </si>
  <si>
    <t>03.015.0014-0</t>
  </si>
  <si>
    <t>03.015.0016-0</t>
  </si>
  <si>
    <t>03.015.0025-0</t>
  </si>
  <si>
    <t>03.015.0026-0</t>
  </si>
  <si>
    <t>03.023.0010-1</t>
  </si>
  <si>
    <t>03.025.0036-0</t>
  </si>
  <si>
    <t>03.025.0037-0</t>
  </si>
  <si>
    <t>03.025.0038-0</t>
  </si>
  <si>
    <t>04.005.0170-0</t>
  </si>
  <si>
    <t>04.005.0171-0</t>
  </si>
  <si>
    <t>04.005.0172-0</t>
  </si>
  <si>
    <t>04.005.0180-0</t>
  </si>
  <si>
    <t>04.005.0495-0</t>
  </si>
  <si>
    <t>04.005.0501-0</t>
  </si>
  <si>
    <t>04.005.0502-0</t>
  </si>
  <si>
    <t>04.005.0503-0</t>
  </si>
  <si>
    <t>04.005.0504-0</t>
  </si>
  <si>
    <t>04.005.0505-0</t>
  </si>
  <si>
    <t>04.005.0506-0</t>
  </si>
  <si>
    <t>04.005.0507-0</t>
  </si>
  <si>
    <t>04.005.0508-0</t>
  </si>
  <si>
    <t>04.006.0012-0</t>
  </si>
  <si>
    <t>04.006.0020-0</t>
  </si>
  <si>
    <t>04.007.0050-0</t>
  </si>
  <si>
    <t>04.014.0095-0</t>
  </si>
  <si>
    <t>04.014.0100-0</t>
  </si>
  <si>
    <t>04.018.0012-0</t>
  </si>
  <si>
    <t>04.018.0015-0</t>
  </si>
  <si>
    <t>04.018.0025-0</t>
  </si>
  <si>
    <t>04.018.0030-0</t>
  </si>
  <si>
    <t>05.001.0022-0</t>
  </si>
  <si>
    <t>05.001.0025-0</t>
  </si>
  <si>
    <t>05.001.0027-0</t>
  </si>
  <si>
    <t>05.001.0049-0</t>
  </si>
  <si>
    <t>05.001.0059-0</t>
  </si>
  <si>
    <t>05.001.0082-0</t>
  </si>
  <si>
    <t>05.001.0084-0</t>
  </si>
  <si>
    <t>05.001.0087-0</t>
  </si>
  <si>
    <t>05.001.0088-0</t>
  </si>
  <si>
    <t>05.001.0089-0</t>
  </si>
  <si>
    <t>05.001.0090-0</t>
  </si>
  <si>
    <t>05.001.0095-0</t>
  </si>
  <si>
    <t>05.001.0100-0</t>
  </si>
  <si>
    <t>05.001.0105-0</t>
  </si>
  <si>
    <t>05.001.0106-0</t>
  </si>
  <si>
    <t>05.001.0149-0</t>
  </si>
  <si>
    <t>05.001.0155-0</t>
  </si>
  <si>
    <t>05.001.0158-0</t>
  </si>
  <si>
    <t>05.001.0164-0</t>
  </si>
  <si>
    <t>05.001.0177-0</t>
  </si>
  <si>
    <t>05.001.0178-0</t>
  </si>
  <si>
    <t>05.001.0179-0</t>
  </si>
  <si>
    <t>TXM</t>
  </si>
  <si>
    <t>05.001.0250-0</t>
  </si>
  <si>
    <t>05.001.0320-0</t>
  </si>
  <si>
    <t>05.001.0325-0</t>
  </si>
  <si>
    <t>LIMPEZA DE PISOS CIMENTADOS</t>
  </si>
  <si>
    <t>05.001.0366-0</t>
  </si>
  <si>
    <t>LIMPEZA DE PISOS DE BORRACHA</t>
  </si>
  <si>
    <t>LIMPEZA DE PEITORIS</t>
  </si>
  <si>
    <t>LIMPEZA DE PISOS VINILICOS</t>
  </si>
  <si>
    <t>05.001.0387-0</t>
  </si>
  <si>
    <t>LIMPEZA DE PISOS DE PEDRA</t>
  </si>
  <si>
    <t>LAVAGEM DE TAPETES EXECUTADA NO LOCAL</t>
  </si>
  <si>
    <t>LIMPEZA DE CALHA EM ENCOSTA</t>
  </si>
  <si>
    <t>05.001.0410-0</t>
  </si>
  <si>
    <t>05.001.0415-0</t>
  </si>
  <si>
    <t>APICOAMENTO DE CONCRETO OU PISO CIMENTADO</t>
  </si>
  <si>
    <t>05.001.0608-0</t>
  </si>
  <si>
    <t>05.001.0609-0</t>
  </si>
  <si>
    <t>05.001.0612-0</t>
  </si>
  <si>
    <t>05.001.0613-0</t>
  </si>
  <si>
    <t>05.001.0680-0</t>
  </si>
  <si>
    <t>CORTE EM TETO DE GESSO COM MAQUITA</t>
  </si>
  <si>
    <t>05.001.0690-0</t>
  </si>
  <si>
    <t>05.001.0802-0</t>
  </si>
  <si>
    <t>05.001.0876-0</t>
  </si>
  <si>
    <t>05.001.0950-0</t>
  </si>
  <si>
    <t>05.001.0955-0</t>
  </si>
  <si>
    <t>05.001.0960-0</t>
  </si>
  <si>
    <t>05.002.0061-0</t>
  </si>
  <si>
    <t>05.002.0062-0</t>
  </si>
  <si>
    <t>05.002.0063-0</t>
  </si>
  <si>
    <t>05.002.0065-0</t>
  </si>
  <si>
    <t>05.002.0070-0</t>
  </si>
  <si>
    <t>05.002.0075-0</t>
  </si>
  <si>
    <t>05.002.0081-0</t>
  </si>
  <si>
    <t>05.002.0082-0</t>
  </si>
  <si>
    <t>05.002.0083-0</t>
  </si>
  <si>
    <t>05.002.0084-0</t>
  </si>
  <si>
    <t>05.002.0085-0</t>
  </si>
  <si>
    <t>05.002.0086-0</t>
  </si>
  <si>
    <t>05.002.0087-0</t>
  </si>
  <si>
    <t>05.002.0088-0</t>
  </si>
  <si>
    <t>05.002.0089-0</t>
  </si>
  <si>
    <t>05.002.0090-0</t>
  </si>
  <si>
    <t>05.002.0091-0</t>
  </si>
  <si>
    <t>05.002.0092-0</t>
  </si>
  <si>
    <t>05.002.0093-0</t>
  </si>
  <si>
    <t>05.004.0035-0</t>
  </si>
  <si>
    <t>05.004.0040-0</t>
  </si>
  <si>
    <t>05.004.0045-0</t>
  </si>
  <si>
    <t>05.004.0050-0</t>
  </si>
  <si>
    <t>05.004.0055-0</t>
  </si>
  <si>
    <t>05.004.0060-0</t>
  </si>
  <si>
    <t>05.004.0065-0</t>
  </si>
  <si>
    <t>05.004.0070-0</t>
  </si>
  <si>
    <t>05.004.0080-0</t>
  </si>
  <si>
    <t>05.004.0081-0</t>
  </si>
  <si>
    <t>05.004.0083-0</t>
  </si>
  <si>
    <t>05.004.0084-0</t>
  </si>
  <si>
    <t>05.004.0085-0</t>
  </si>
  <si>
    <t>05.004.0086-0</t>
  </si>
  <si>
    <t>05.004.0090-0</t>
  </si>
  <si>
    <t>05.005.0046-0</t>
  </si>
  <si>
    <t>05.006.0015-0</t>
  </si>
  <si>
    <t>05.007.0007-0</t>
  </si>
  <si>
    <t>05.007.0015-0</t>
  </si>
  <si>
    <t>MONTAGEM E DESMONTAGEM DE ELEVADOR DE OBRA REFERIDO NOS ITENS 05.006.0003 E 05.006.0004</t>
  </si>
  <si>
    <t>05.008.0004-0</t>
  </si>
  <si>
    <t>05.008.0009-0</t>
  </si>
  <si>
    <t>05.009.0002-0</t>
  </si>
  <si>
    <t>05.009.0003-0</t>
  </si>
  <si>
    <t>05.009.0004-0</t>
  </si>
  <si>
    <t>05.009.0010-0</t>
  </si>
  <si>
    <t>05.009.0015-0</t>
  </si>
  <si>
    <t>05.012.0001-0</t>
  </si>
  <si>
    <t>05.012.0005-0</t>
  </si>
  <si>
    <t>05.014.0023-0</t>
  </si>
  <si>
    <t>05.014.0025-0</t>
  </si>
  <si>
    <t>05.016.0005-0</t>
  </si>
  <si>
    <t>05.016.0006-0</t>
  </si>
  <si>
    <t>05.021.0030-0</t>
  </si>
  <si>
    <t>05.021.0105-0</t>
  </si>
  <si>
    <t>05.027.0001-0</t>
  </si>
  <si>
    <t>05.027.0003-0</t>
  </si>
  <si>
    <t>05.027.0005-0</t>
  </si>
  <si>
    <t>05.027.0007-0</t>
  </si>
  <si>
    <t>05.027.0009-0</t>
  </si>
  <si>
    <t>05.027.0011-0</t>
  </si>
  <si>
    <t>05.030.0005-0</t>
  </si>
  <si>
    <t>05.035.0007-0</t>
  </si>
  <si>
    <t>05.035.0008-0</t>
  </si>
  <si>
    <t>05.035.0009-0</t>
  </si>
  <si>
    <t>05.035.0011-0</t>
  </si>
  <si>
    <t>05.035.0012-0</t>
  </si>
  <si>
    <t>05.035.0019-0</t>
  </si>
  <si>
    <t>05.035.0020-0</t>
  </si>
  <si>
    <t>05.035.0021-0</t>
  </si>
  <si>
    <t>05.035.0025-0</t>
  </si>
  <si>
    <t>05.039.0001-0</t>
  </si>
  <si>
    <t>05.039.0005-0</t>
  </si>
  <si>
    <t>05.039.0010-0</t>
  </si>
  <si>
    <t>05.042.0881-0</t>
  </si>
  <si>
    <t>05.042.0882-0</t>
  </si>
  <si>
    <t>05.050.0003-0</t>
  </si>
  <si>
    <t>05.051.0010-0</t>
  </si>
  <si>
    <t>05.054.0003-0</t>
  </si>
  <si>
    <t>05.054.0025-0</t>
  </si>
  <si>
    <t>05.054.0030-0</t>
  </si>
  <si>
    <t>05.054.0035-0</t>
  </si>
  <si>
    <t>05.054.0040-0</t>
  </si>
  <si>
    <t>05.054.0045-0</t>
  </si>
  <si>
    <t>05.054.0050-0</t>
  </si>
  <si>
    <t>05.054.0055-0</t>
  </si>
  <si>
    <t>05.055.0022-0</t>
  </si>
  <si>
    <t>05.055.0024-0</t>
  </si>
  <si>
    <t>05.055.0030-0</t>
  </si>
  <si>
    <t>05.055.0040-0</t>
  </si>
  <si>
    <t>05.057.0010-0</t>
  </si>
  <si>
    <t>05.058.0011-0</t>
  </si>
  <si>
    <t>05.058.0020-0</t>
  </si>
  <si>
    <t>05.058.0030-0</t>
  </si>
  <si>
    <t>05.077.0010-0</t>
  </si>
  <si>
    <t>05.081.0031-0</t>
  </si>
  <si>
    <t>05.081.0032-0</t>
  </si>
  <si>
    <t>05.081.0033-0</t>
  </si>
  <si>
    <t>05.081.0050-0</t>
  </si>
  <si>
    <t>05.081.0051-0</t>
  </si>
  <si>
    <t>05.081.0052-0</t>
  </si>
  <si>
    <t>05.082.0001-0</t>
  </si>
  <si>
    <t>05.097.0001-0</t>
  </si>
  <si>
    <t>05.105.0031-0</t>
  </si>
  <si>
    <t>05.105.0049-0</t>
  </si>
  <si>
    <t>05.105.0055-0</t>
  </si>
  <si>
    <t>05.105.0057-0</t>
  </si>
  <si>
    <t>05.105.0058-0</t>
  </si>
  <si>
    <t>05.105.0059-0</t>
  </si>
  <si>
    <t>05.105.0060-0</t>
  </si>
  <si>
    <t>05.105.0061-0</t>
  </si>
  <si>
    <t>05.105.0062-0</t>
  </si>
  <si>
    <t>05.105.0066-0</t>
  </si>
  <si>
    <t>05.105.0069-0</t>
  </si>
  <si>
    <t>05.105.0070-0</t>
  </si>
  <si>
    <t>05.105.0071-0</t>
  </si>
  <si>
    <t>05.105.0072-0</t>
  </si>
  <si>
    <t>05.105.0073-0</t>
  </si>
  <si>
    <t>05.105.0074-0</t>
  </si>
  <si>
    <t>05.105.0075-0</t>
  </si>
  <si>
    <t>05.105.0080-0</t>
  </si>
  <si>
    <t>05.105.0081-0</t>
  </si>
  <si>
    <t>05.105.0095-0</t>
  </si>
  <si>
    <t>05.105.0096-0</t>
  </si>
  <si>
    <t>05.105.0100-0</t>
  </si>
  <si>
    <t>05.105.0101-0</t>
  </si>
  <si>
    <t>05.105.0102-0</t>
  </si>
  <si>
    <t>05.105.0103-0</t>
  </si>
  <si>
    <t>05.105.0104-0</t>
  </si>
  <si>
    <t>05.105.0105-0</t>
  </si>
  <si>
    <t>05.105.0106-0</t>
  </si>
  <si>
    <t>05.105.0107-0</t>
  </si>
  <si>
    <t>05.105.0108-0</t>
  </si>
  <si>
    <t>05.105.0109-0</t>
  </si>
  <si>
    <t>05.105.0110-0</t>
  </si>
  <si>
    <t>05.105.0111-0</t>
  </si>
  <si>
    <t>05.105.0112-0</t>
  </si>
  <si>
    <t>05.105.0113-0</t>
  </si>
  <si>
    <t>05.105.0114-0</t>
  </si>
  <si>
    <t>05.105.0115-0</t>
  </si>
  <si>
    <t>05.105.0116-0</t>
  </si>
  <si>
    <t>05.105.0117-0</t>
  </si>
  <si>
    <t>05.105.0118-0</t>
  </si>
  <si>
    <t>05.105.0119-0</t>
  </si>
  <si>
    <t>05.105.0120-0</t>
  </si>
  <si>
    <t>05.105.0121-0</t>
  </si>
  <si>
    <t>05.105.0122-0</t>
  </si>
  <si>
    <t>05.105.0123-0</t>
  </si>
  <si>
    <t>05.105.0124-0</t>
  </si>
  <si>
    <t>05.105.0125-0</t>
  </si>
  <si>
    <t>05.105.0126-0</t>
  </si>
  <si>
    <t>05.105.0127-0</t>
  </si>
  <si>
    <t>05.105.0128-0</t>
  </si>
  <si>
    <t>05.105.0129-0</t>
  </si>
  <si>
    <t>05.105.0130-0</t>
  </si>
  <si>
    <t>05.105.0131-0</t>
  </si>
  <si>
    <t>05.105.0132-0</t>
  </si>
  <si>
    <t>05.105.0133-0</t>
  </si>
  <si>
    <t>05.105.0134-0</t>
  </si>
  <si>
    <t>05.105.0135-0</t>
  </si>
  <si>
    <t>05.105.0136-0</t>
  </si>
  <si>
    <t>05.105.0138-0</t>
  </si>
  <si>
    <t>05.105.0139-0</t>
  </si>
  <si>
    <t>05.105.0140-0</t>
  </si>
  <si>
    <t>05.105.0141-0</t>
  </si>
  <si>
    <t>05.105.0142-0</t>
  </si>
  <si>
    <t>05.105.0143-0</t>
  </si>
  <si>
    <t>05.105.0144-0</t>
  </si>
  <si>
    <t>05.105.0145-0</t>
  </si>
  <si>
    <t>05.105.0146-0</t>
  </si>
  <si>
    <t>05.105.0147-0</t>
  </si>
  <si>
    <t>05.105.0148-0</t>
  </si>
  <si>
    <t>05.105.0149-0</t>
  </si>
  <si>
    <t>05.105.0150-0</t>
  </si>
  <si>
    <t>05.105.0151-0</t>
  </si>
  <si>
    <t>05.105.0152-0</t>
  </si>
  <si>
    <t>05.105.0153-0</t>
  </si>
  <si>
    <t>05.105.0154-0</t>
  </si>
  <si>
    <t>05.105.0155-0</t>
  </si>
  <si>
    <t>05.105.0156-0</t>
  </si>
  <si>
    <t>05.105.0157-0</t>
  </si>
  <si>
    <t>05.105.0158-0</t>
  </si>
  <si>
    <t>05.105.0159-0</t>
  </si>
  <si>
    <t>05.105.0165-0</t>
  </si>
  <si>
    <t>05.105.0169-0</t>
  </si>
  <si>
    <t>05.105.0175-0</t>
  </si>
  <si>
    <t>05.105.0176-0</t>
  </si>
  <si>
    <t>05.105.0178-0</t>
  </si>
  <si>
    <t>05.105.0179-0</t>
  </si>
  <si>
    <t>05.105.0180-0</t>
  </si>
  <si>
    <t>05.105.0185-0</t>
  </si>
  <si>
    <t>05.105.0186-0</t>
  </si>
  <si>
    <t>05.105.0187-0</t>
  </si>
  <si>
    <t>05.105.0188-0</t>
  </si>
  <si>
    <t>05.105.0190-0</t>
  </si>
  <si>
    <t>05.105.0195-0</t>
  </si>
  <si>
    <t>05.105.0200-0</t>
  </si>
  <si>
    <t>05.105.0201-0</t>
  </si>
  <si>
    <t>05.105.0202-0</t>
  </si>
  <si>
    <t>05.205.0010-0</t>
  </si>
  <si>
    <t>05.205.0011-0</t>
  </si>
  <si>
    <t>05.205.0012-0</t>
  </si>
  <si>
    <t>05.205.0013-0</t>
  </si>
  <si>
    <t>06.001.0030-0</t>
  </si>
  <si>
    <t>06.001.0041-0</t>
  </si>
  <si>
    <t>06.001.0042-0</t>
  </si>
  <si>
    <t>06.001.0059-0</t>
  </si>
  <si>
    <t>06.001.0070-0</t>
  </si>
  <si>
    <t>06.001.0071-0</t>
  </si>
  <si>
    <t>06.001.0233-0</t>
  </si>
  <si>
    <t>06.001.0235-0</t>
  </si>
  <si>
    <t>06.001.0237-0</t>
  </si>
  <si>
    <t>06.001.0247-0</t>
  </si>
  <si>
    <t>06.001.0248-0</t>
  </si>
  <si>
    <t>06.001.0258-0</t>
  </si>
  <si>
    <t>06.001.0259-0</t>
  </si>
  <si>
    <t>06.001.0267-0</t>
  </si>
  <si>
    <t>06.001.0268-0</t>
  </si>
  <si>
    <t>06.001.0269-0</t>
  </si>
  <si>
    <t>06.001.0306-0</t>
  </si>
  <si>
    <t>06.001.0307-0</t>
  </si>
  <si>
    <t>06.001.0308-0</t>
  </si>
  <si>
    <t>06.001.0309-0</t>
  </si>
  <si>
    <t>06.001.0310-0</t>
  </si>
  <si>
    <t>06.001.0311-0</t>
  </si>
  <si>
    <t>06.001.0312-0</t>
  </si>
  <si>
    <t>06.001.0313-0</t>
  </si>
  <si>
    <t>06.001.0314-0</t>
  </si>
  <si>
    <t>06.001.0315-0</t>
  </si>
  <si>
    <t>06.001.0316-0</t>
  </si>
  <si>
    <t>06.001.0317-0</t>
  </si>
  <si>
    <t>06.001.0318-0</t>
  </si>
  <si>
    <t>06.001.0509-0</t>
  </si>
  <si>
    <t>06.001.0550-0</t>
  </si>
  <si>
    <t>06.001.0551-0</t>
  </si>
  <si>
    <t>06.001.0552-0</t>
  </si>
  <si>
    <t>06.001.0553-0</t>
  </si>
  <si>
    <t>06.001.0554-0</t>
  </si>
  <si>
    <t>06.001.0555-0</t>
  </si>
  <si>
    <t>06.001.0556-0</t>
  </si>
  <si>
    <t>06.001.0557-0</t>
  </si>
  <si>
    <t>06.001.0558-0</t>
  </si>
  <si>
    <t>06.001.0559-0</t>
  </si>
  <si>
    <t>06.001.0560-0</t>
  </si>
  <si>
    <t>06.001.0561-0</t>
  </si>
  <si>
    <t>06.001.0562-0</t>
  </si>
  <si>
    <t>06.001.0563-0</t>
  </si>
  <si>
    <t>06.001.0564-0</t>
  </si>
  <si>
    <t>06.001.0565-0</t>
  </si>
  <si>
    <t>06.001.0566-0</t>
  </si>
  <si>
    <t>06.001.0662-0</t>
  </si>
  <si>
    <t>06.001.0663-0</t>
  </si>
  <si>
    <t>06.001.0664-0</t>
  </si>
  <si>
    <t>06.001.0665-0</t>
  </si>
  <si>
    <t>06.001.0666-0</t>
  </si>
  <si>
    <t>06.001.0710-0</t>
  </si>
  <si>
    <t>06.001.0711-0</t>
  </si>
  <si>
    <t>06.001.0712-0</t>
  </si>
  <si>
    <t>06.001.0715-0</t>
  </si>
  <si>
    <t>06.001.0716-0</t>
  </si>
  <si>
    <t>06.001.0717-0</t>
  </si>
  <si>
    <t>06.001.0718-0</t>
  </si>
  <si>
    <t>06.001.0719-0</t>
  </si>
  <si>
    <t>06.001.0720-0</t>
  </si>
  <si>
    <t>06.001.0721-0</t>
  </si>
  <si>
    <t>06.001.0722-0</t>
  </si>
  <si>
    <t>06.001.0723-0</t>
  </si>
  <si>
    <t>06.001.0724-0</t>
  </si>
  <si>
    <t>06.001.0725-0</t>
  </si>
  <si>
    <t>06.001.0726-0</t>
  </si>
  <si>
    <t>06.001.0727-0</t>
  </si>
  <si>
    <t>06.001.0728-0</t>
  </si>
  <si>
    <t>06.001.0729-0</t>
  </si>
  <si>
    <t>06.001.0730-0</t>
  </si>
  <si>
    <t>06.001.0731-0</t>
  </si>
  <si>
    <t>06.001.0732-0</t>
  </si>
  <si>
    <t>06.001.0733-0</t>
  </si>
  <si>
    <t>06.001.0734-0</t>
  </si>
  <si>
    <t>06.001.0735-0</t>
  </si>
  <si>
    <t>06.001.0736-0</t>
  </si>
  <si>
    <t>06.001.0750-0</t>
  </si>
  <si>
    <t>06.001.0751-0</t>
  </si>
  <si>
    <t>06.001.0752-0</t>
  </si>
  <si>
    <t>06.001.0753-0</t>
  </si>
  <si>
    <t>06.001.0754-0</t>
  </si>
  <si>
    <t>06.001.0755-0</t>
  </si>
  <si>
    <t>06.001.0756-0</t>
  </si>
  <si>
    <t>06.001.0757-0</t>
  </si>
  <si>
    <t>06.001.0758-0</t>
  </si>
  <si>
    <t>06.001.0759-0</t>
  </si>
  <si>
    <t>06.001.0760-0</t>
  </si>
  <si>
    <t>06.001.0761-0</t>
  </si>
  <si>
    <t>06.001.0762-0</t>
  </si>
  <si>
    <t>06.001.0763-0</t>
  </si>
  <si>
    <t>06.001.0764-0</t>
  </si>
  <si>
    <t>06.001.0765-0</t>
  </si>
  <si>
    <t>06.001.0766-0</t>
  </si>
  <si>
    <t>06.001.0767-0</t>
  </si>
  <si>
    <t>06.001.0770-0</t>
  </si>
  <si>
    <t>06.001.0771-0</t>
  </si>
  <si>
    <t>06.001.0772-0</t>
  </si>
  <si>
    <t>06.001.0773-0</t>
  </si>
  <si>
    <t>06.001.0774-0</t>
  </si>
  <si>
    <t>06.001.0775-0</t>
  </si>
  <si>
    <t>06.001.0776-0</t>
  </si>
  <si>
    <t>06.001.0777-0</t>
  </si>
  <si>
    <t>06.001.0778-0</t>
  </si>
  <si>
    <t>06.001.0779-0</t>
  </si>
  <si>
    <t>06.001.0780-0</t>
  </si>
  <si>
    <t>06.001.0781-0</t>
  </si>
  <si>
    <t>06.002.0019-0</t>
  </si>
  <si>
    <t>06.002.0020-0</t>
  </si>
  <si>
    <t>06.002.0041-0</t>
  </si>
  <si>
    <t>06.002.0042-0</t>
  </si>
  <si>
    <t>06.002.0043-0</t>
  </si>
  <si>
    <t>06.002.0044-0</t>
  </si>
  <si>
    <t>06.002.0045-0</t>
  </si>
  <si>
    <t>06.002.0046-0</t>
  </si>
  <si>
    <t>06.002.0047-0</t>
  </si>
  <si>
    <t>06.002.0049-0</t>
  </si>
  <si>
    <t>06.002.0050-0</t>
  </si>
  <si>
    <t>06.002.0061-0</t>
  </si>
  <si>
    <t>06.002.0062-0</t>
  </si>
  <si>
    <t>06.002.0063-0</t>
  </si>
  <si>
    <t>06.002.0064-0</t>
  </si>
  <si>
    <t>06.002.0065-0</t>
  </si>
  <si>
    <t>06.002.0066-0</t>
  </si>
  <si>
    <t>06.002.0067-0</t>
  </si>
  <si>
    <t>06.002.0069-0</t>
  </si>
  <si>
    <t>06.002.0070-0</t>
  </si>
  <si>
    <t>06.003.0060-0</t>
  </si>
  <si>
    <t>06.003.0062-0</t>
  </si>
  <si>
    <t>06.003.0064-0</t>
  </si>
  <si>
    <t>06.003.0066-0</t>
  </si>
  <si>
    <t>06.003.0068-0</t>
  </si>
  <si>
    <t>06.004.0060-0</t>
  </si>
  <si>
    <t>06.004.0082-0</t>
  </si>
  <si>
    <t>06.004.0084-0</t>
  </si>
  <si>
    <t>06.004.0090-0</t>
  </si>
  <si>
    <t>06.004.0112-0</t>
  </si>
  <si>
    <t>06.004.0114-0</t>
  </si>
  <si>
    <t>06.004.0120-0</t>
  </si>
  <si>
    <t>06.004.0142-0</t>
  </si>
  <si>
    <t>06.004.0144-0</t>
  </si>
  <si>
    <t>06.004.0150-0</t>
  </si>
  <si>
    <t>06.004.0152-0</t>
  </si>
  <si>
    <t>06.004.0154-0</t>
  </si>
  <si>
    <t>06.004.0156-0</t>
  </si>
  <si>
    <t>06.004.0158-0</t>
  </si>
  <si>
    <t>06.004.0160-0</t>
  </si>
  <si>
    <t>06.004.0162-0</t>
  </si>
  <si>
    <t>06.004.0164-0</t>
  </si>
  <si>
    <t>06.004.0166-0</t>
  </si>
  <si>
    <t>06.004.0168-0</t>
  </si>
  <si>
    <t>06.004.0170-0</t>
  </si>
  <si>
    <t>06.004.0172-0</t>
  </si>
  <si>
    <t>06.004.0174-0</t>
  </si>
  <si>
    <t>06.004.0253-1</t>
  </si>
  <si>
    <t>06.004.0254-1</t>
  </si>
  <si>
    <t>06.004.0400-0</t>
  </si>
  <si>
    <t>06.004.0405-0</t>
  </si>
  <si>
    <t>06.004.0410-0</t>
  </si>
  <si>
    <t>06.004.0415-0</t>
  </si>
  <si>
    <t>06.004.0420-0</t>
  </si>
  <si>
    <t>06.004.0425-0</t>
  </si>
  <si>
    <t>06.004.0430-0</t>
  </si>
  <si>
    <t>06.004.0435-0</t>
  </si>
  <si>
    <t>06.004.0440-0</t>
  </si>
  <si>
    <t>06.004.0445-0</t>
  </si>
  <si>
    <t>06.004.0450-0</t>
  </si>
  <si>
    <t>06.004.0455-0</t>
  </si>
  <si>
    <t>06.004.0500-0</t>
  </si>
  <si>
    <t>06.004.0505-0</t>
  </si>
  <si>
    <t>06.004.0510-0</t>
  </si>
  <si>
    <t>06.004.0515-0</t>
  </si>
  <si>
    <t>06.004.0520-0</t>
  </si>
  <si>
    <t>06.004.0525-0</t>
  </si>
  <si>
    <t>06.004.0530-0</t>
  </si>
  <si>
    <t>06.004.0535-0</t>
  </si>
  <si>
    <t>06.006.0091-0</t>
  </si>
  <si>
    <t>06.008.0050-0</t>
  </si>
  <si>
    <t>06.008.0053-0</t>
  </si>
  <si>
    <t>06.008.0055-0</t>
  </si>
  <si>
    <t>06.008.0056-0</t>
  </si>
  <si>
    <t>06.008.0058-0</t>
  </si>
  <si>
    <t>06.008.0060-0</t>
  </si>
  <si>
    <t>06.008.0062-0</t>
  </si>
  <si>
    <t>06.008.0065-0</t>
  </si>
  <si>
    <t>06.008.0068-0</t>
  </si>
  <si>
    <t>06.008.0070-0</t>
  </si>
  <si>
    <t>06.008.0072-0</t>
  </si>
  <si>
    <t>06.008.0100-0</t>
  </si>
  <si>
    <t>06.008.0105-0</t>
  </si>
  <si>
    <t>06.009.0030-0</t>
  </si>
  <si>
    <t>06.009.0033-0</t>
  </si>
  <si>
    <t>06.009.0035-0</t>
  </si>
  <si>
    <t>06.010.0010-0</t>
  </si>
  <si>
    <t>06.010.0011-0</t>
  </si>
  <si>
    <t>06.010.0015-0</t>
  </si>
  <si>
    <t>06.010.0016-0</t>
  </si>
  <si>
    <t>06.010.0020-0</t>
  </si>
  <si>
    <t>06.010.0021-0</t>
  </si>
  <si>
    <t>06.010.0030-0</t>
  </si>
  <si>
    <t>06.010.0031-0</t>
  </si>
  <si>
    <t>06.010.0040-0</t>
  </si>
  <si>
    <t>06.010.0041-0</t>
  </si>
  <si>
    <t>06.011.0110-0</t>
  </si>
  <si>
    <t>06.011.0140-0</t>
  </si>
  <si>
    <t>06.011.0200-0</t>
  </si>
  <si>
    <t>06.011.0230-0</t>
  </si>
  <si>
    <t>06.011.0258-0</t>
  </si>
  <si>
    <t>06.011.0260-0</t>
  </si>
  <si>
    <t>06.011.0319-0</t>
  </si>
  <si>
    <t>06.011.0347-0</t>
  </si>
  <si>
    <t>06.011.0349-0</t>
  </si>
  <si>
    <t>06.011.0370-0</t>
  </si>
  <si>
    <t>06.011.0371-0</t>
  </si>
  <si>
    <t>06.011.0372-0</t>
  </si>
  <si>
    <t>06.011.0373-0</t>
  </si>
  <si>
    <t>06.011.0374-0</t>
  </si>
  <si>
    <t>06.011.0375-0</t>
  </si>
  <si>
    <t>06.011.0376-0</t>
  </si>
  <si>
    <t>06.011.0377-0</t>
  </si>
  <si>
    <t>06.011.0378-0</t>
  </si>
  <si>
    <t>06.011.0379-0</t>
  </si>
  <si>
    <t>06.011.0380-0</t>
  </si>
  <si>
    <t>06.011.0381-0</t>
  </si>
  <si>
    <t>06.011.0382-0</t>
  </si>
  <si>
    <t>06.011.0383-0</t>
  </si>
  <si>
    <t>06.011.0390-0</t>
  </si>
  <si>
    <t>06.011.0391-0</t>
  </si>
  <si>
    <t>06.011.0392-0</t>
  </si>
  <si>
    <t>06.011.0393-0</t>
  </si>
  <si>
    <t>06.011.0394-0</t>
  </si>
  <si>
    <t>06.011.0395-0</t>
  </si>
  <si>
    <t>06.011.0396-0</t>
  </si>
  <si>
    <t>06.011.0397-0</t>
  </si>
  <si>
    <t>06.011.0398-0</t>
  </si>
  <si>
    <t>06.011.0399-0</t>
  </si>
  <si>
    <t>06.011.0400-0</t>
  </si>
  <si>
    <t>06.011.0401-0</t>
  </si>
  <si>
    <t>06.011.0402-0</t>
  </si>
  <si>
    <t>06.011.0403-0</t>
  </si>
  <si>
    <t>06.011.0404-0</t>
  </si>
  <si>
    <t>06.011.0411-0</t>
  </si>
  <si>
    <t>06.011.0412-0</t>
  </si>
  <si>
    <t>06.011.0413-0</t>
  </si>
  <si>
    <t>06.011.0414-0</t>
  </si>
  <si>
    <t>06.011.0415-0</t>
  </si>
  <si>
    <t>06.011.0416-0</t>
  </si>
  <si>
    <t>06.011.0417-0</t>
  </si>
  <si>
    <t>06.011.0418-0</t>
  </si>
  <si>
    <t>06.011.0419-0</t>
  </si>
  <si>
    <t>06.011.0420-0</t>
  </si>
  <si>
    <t>06.011.0421-0</t>
  </si>
  <si>
    <t>06.011.0422-0</t>
  </si>
  <si>
    <t>06.011.0423-0</t>
  </si>
  <si>
    <t>06.011.0424-0</t>
  </si>
  <si>
    <t>06.011.0425-0</t>
  </si>
  <si>
    <t>06.011.0426-0</t>
  </si>
  <si>
    <t>06.011.0427-0</t>
  </si>
  <si>
    <t>06.011.0431-0</t>
  </si>
  <si>
    <t>06.011.0432-0</t>
  </si>
  <si>
    <t>06.011.0433-0</t>
  </si>
  <si>
    <t>06.011.0434-0</t>
  </si>
  <si>
    <t>06.011.0435-0</t>
  </si>
  <si>
    <t>06.011.0436-0</t>
  </si>
  <si>
    <t>06.011.0437-0</t>
  </si>
  <si>
    <t>06.011.0438-0</t>
  </si>
  <si>
    <t>06.011.0439-0</t>
  </si>
  <si>
    <t>06.011.0440-0</t>
  </si>
  <si>
    <t>06.011.0441-0</t>
  </si>
  <si>
    <t>06.011.0442-0</t>
  </si>
  <si>
    <t>06.011.0443-0</t>
  </si>
  <si>
    <t>06.011.0445-0</t>
  </si>
  <si>
    <t>06.011.0446-0</t>
  </si>
  <si>
    <t>06.011.0447-0</t>
  </si>
  <si>
    <t>06.011.0449-0</t>
  </si>
  <si>
    <t>06.012.0310-0</t>
  </si>
  <si>
    <t>06.012.0312-0</t>
  </si>
  <si>
    <t>06.012.0315-0</t>
  </si>
  <si>
    <t>06.012.0317-0</t>
  </si>
  <si>
    <t>06.012.0319-0</t>
  </si>
  <si>
    <t>06.012.0320-0</t>
  </si>
  <si>
    <t>06.012.0322-0</t>
  </si>
  <si>
    <t>06.012.0325-0</t>
  </si>
  <si>
    <t>06.012.0327-0</t>
  </si>
  <si>
    <t>06.012.0329-0</t>
  </si>
  <si>
    <t>06.012.0331-0</t>
  </si>
  <si>
    <t>06.012.0332-0</t>
  </si>
  <si>
    <t>06.012.0335-0</t>
  </si>
  <si>
    <t>06.012.0337-0</t>
  </si>
  <si>
    <t>06.012.0340-0</t>
  </si>
  <si>
    <t>06.014.0059-0</t>
  </si>
  <si>
    <t>06.014.0068-0</t>
  </si>
  <si>
    <t>06.014.0110-0</t>
  </si>
  <si>
    <t>06.014.0112-0</t>
  </si>
  <si>
    <t>06.014.0114-0</t>
  </si>
  <si>
    <t>06.014.0116-0</t>
  </si>
  <si>
    <t>06.014.0118-0</t>
  </si>
  <si>
    <t>06.014.0120-0</t>
  </si>
  <si>
    <t>06.014.0122-0</t>
  </si>
  <si>
    <t>06.014.0124-0</t>
  </si>
  <si>
    <t>06.014.0126-0</t>
  </si>
  <si>
    <t>06.014.0128-0</t>
  </si>
  <si>
    <t>06.014.0130-0</t>
  </si>
  <si>
    <t>06.014.0132-0</t>
  </si>
  <si>
    <t>06.016.0006-0</t>
  </si>
  <si>
    <t>06.016.0007-0</t>
  </si>
  <si>
    <t>06.018.0006-0</t>
  </si>
  <si>
    <t>06.018.0007-0</t>
  </si>
  <si>
    <t>06.018.0008-0</t>
  </si>
  <si>
    <t>06.018.0009-0</t>
  </si>
  <si>
    <t>06.020.0510-0</t>
  </si>
  <si>
    <t>06.020.0511-0</t>
  </si>
  <si>
    <t>06.020.0512-0</t>
  </si>
  <si>
    <t>06.020.0521-0</t>
  </si>
  <si>
    <t>06.020.0522-0</t>
  </si>
  <si>
    <t>06.020.0538-0</t>
  </si>
  <si>
    <t>06.020.0540-0</t>
  </si>
  <si>
    <t>06.020.0555-0</t>
  </si>
  <si>
    <t>06.020.0557-0</t>
  </si>
  <si>
    <t>06.020.0559-0</t>
  </si>
  <si>
    <t>06.020.0560-0</t>
  </si>
  <si>
    <t>06.020.0565-0</t>
  </si>
  <si>
    <t>06.020.0568-0</t>
  </si>
  <si>
    <t>06.020.0586-0</t>
  </si>
  <si>
    <t>06.020.0588-0</t>
  </si>
  <si>
    <t>06.020.0592-0</t>
  </si>
  <si>
    <t>06.020.0631-0</t>
  </si>
  <si>
    <t>06.020.0632-0</t>
  </si>
  <si>
    <t>06.020.0647-0</t>
  </si>
  <si>
    <t>06.020.0649-0</t>
  </si>
  <si>
    <t>06.020.0665-0</t>
  </si>
  <si>
    <t>06.020.0667-0</t>
  </si>
  <si>
    <t>06.020.0669-0</t>
  </si>
  <si>
    <t>06.020.0670-0</t>
  </si>
  <si>
    <t>06.020.0675-0</t>
  </si>
  <si>
    <t>06.020.0678-0</t>
  </si>
  <si>
    <t>06.020.0694-0</t>
  </si>
  <si>
    <t>06.020.0696-0</t>
  </si>
  <si>
    <t>06.020.0700-0</t>
  </si>
  <si>
    <t>06.020.0725-0</t>
  </si>
  <si>
    <t>06.020.0726-0</t>
  </si>
  <si>
    <t>06.020.0727-0</t>
  </si>
  <si>
    <t>06.020.0741-0</t>
  </si>
  <si>
    <t>06.020.0742-0</t>
  </si>
  <si>
    <t>06.020.0756-0</t>
  </si>
  <si>
    <t>06.020.0758-0</t>
  </si>
  <si>
    <t>06.020.0770-0</t>
  </si>
  <si>
    <t>06.020.0772-0</t>
  </si>
  <si>
    <t>06.020.0774-0</t>
  </si>
  <si>
    <t>06.020.0775-0</t>
  </si>
  <si>
    <t>06.020.0780-0</t>
  </si>
  <si>
    <t>06.020.0783-0</t>
  </si>
  <si>
    <t>06.020.0798-0</t>
  </si>
  <si>
    <t>06.020.0799-0</t>
  </si>
  <si>
    <t>06.020.0800-0</t>
  </si>
  <si>
    <t>06.020.0815-0</t>
  </si>
  <si>
    <t>06.020.0816-0</t>
  </si>
  <si>
    <t>06.020.0817-0</t>
  </si>
  <si>
    <t>06.020.0818-0</t>
  </si>
  <si>
    <t>06.020.0819-0</t>
  </si>
  <si>
    <t>06.020.0820-0</t>
  </si>
  <si>
    <t>06.020.0821-0</t>
  </si>
  <si>
    <t>06.020.0822-0</t>
  </si>
  <si>
    <t>06.020.0823-0</t>
  </si>
  <si>
    <t>06.020.0824-0</t>
  </si>
  <si>
    <t>06.020.0825-0</t>
  </si>
  <si>
    <t>06.020.0826-0</t>
  </si>
  <si>
    <t>06.020.0827-0</t>
  </si>
  <si>
    <t>06.020.0828-0</t>
  </si>
  <si>
    <t>06.020.0829-0</t>
  </si>
  <si>
    <t>06.020.0830-0</t>
  </si>
  <si>
    <t>06.020.0831-0</t>
  </si>
  <si>
    <t>06.020.0832-0</t>
  </si>
  <si>
    <t>06.020.0833-0</t>
  </si>
  <si>
    <t>06.020.0835-0</t>
  </si>
  <si>
    <t>06.020.0840-0</t>
  </si>
  <si>
    <t>06.020.0841-0</t>
  </si>
  <si>
    <t>06.020.0842-0</t>
  </si>
  <si>
    <t>06.020.0843-0</t>
  </si>
  <si>
    <t>06.020.0844-0</t>
  </si>
  <si>
    <t>06.020.0846-0</t>
  </si>
  <si>
    <t>06.020.0848-0</t>
  </si>
  <si>
    <t>06.020.0850-0</t>
  </si>
  <si>
    <t>06.020.0852-0</t>
  </si>
  <si>
    <t>06.020.0853-0</t>
  </si>
  <si>
    <t>06.020.0854-0</t>
  </si>
  <si>
    <t>06.020.0856-0</t>
  </si>
  <si>
    <t>06.020.0857-0</t>
  </si>
  <si>
    <t>06.020.0858-0</t>
  </si>
  <si>
    <t>06.020.0859-0</t>
  </si>
  <si>
    <t>06.020.0860-0</t>
  </si>
  <si>
    <t>06.020.0862-0</t>
  </si>
  <si>
    <t>06.020.0864-0</t>
  </si>
  <si>
    <t>06.020.0866-0</t>
  </si>
  <si>
    <t>06.020.0868-0</t>
  </si>
  <si>
    <t>06.020.0870-0</t>
  </si>
  <si>
    <t>06.020.0871-0</t>
  </si>
  <si>
    <t>06.020.0872-0</t>
  </si>
  <si>
    <t>06.020.0873-0</t>
  </si>
  <si>
    <t>06.020.0875-0</t>
  </si>
  <si>
    <t>06.020.0876-0</t>
  </si>
  <si>
    <t>06.020.0880-0</t>
  </si>
  <si>
    <t>06.020.0882-0</t>
  </si>
  <si>
    <t>06.020.0884-0</t>
  </si>
  <si>
    <t>06.020.0886-0</t>
  </si>
  <si>
    <t>06.020.0888-0</t>
  </si>
  <si>
    <t>06.020.0890-0</t>
  </si>
  <si>
    <t>06.020.0891-0</t>
  </si>
  <si>
    <t>06.020.0893-0</t>
  </si>
  <si>
    <t>06.020.0894-0</t>
  </si>
  <si>
    <t>06.020.0895-0</t>
  </si>
  <si>
    <t>06.020.0896-0</t>
  </si>
  <si>
    <t>06.020.0897-0</t>
  </si>
  <si>
    <t>06.020.0900-0</t>
  </si>
  <si>
    <t>06.020.0901-0</t>
  </si>
  <si>
    <t>06.020.0902-0</t>
  </si>
  <si>
    <t>06.020.0908-0</t>
  </si>
  <si>
    <t>06.020.0910-0</t>
  </si>
  <si>
    <t>06.020.0915-0</t>
  </si>
  <si>
    <t>06.020.0916-0</t>
  </si>
  <si>
    <t>06.020.0917-0</t>
  </si>
  <si>
    <t>06.020.0918-0</t>
  </si>
  <si>
    <t>06.020.0919-0</t>
  </si>
  <si>
    <t>06.020.0920-0</t>
  </si>
  <si>
    <t>06.020.0921-0</t>
  </si>
  <si>
    <t>06.020.0922-0</t>
  </si>
  <si>
    <t>06.020.0924-0</t>
  </si>
  <si>
    <t>06.020.0926-0</t>
  </si>
  <si>
    <t>06.020.0928-0</t>
  </si>
  <si>
    <t>06.020.0930-0</t>
  </si>
  <si>
    <t>06.020.0932-0</t>
  </si>
  <si>
    <t>06.020.0933-0</t>
  </si>
  <si>
    <t>06.020.0934-0</t>
  </si>
  <si>
    <t>06.020.0935-0</t>
  </si>
  <si>
    <t>06.020.0937-0</t>
  </si>
  <si>
    <t>06.020.0938-0</t>
  </si>
  <si>
    <t>06.061.0170-0</t>
  </si>
  <si>
    <t>06.061.0171-0</t>
  </si>
  <si>
    <t>06.061.0172-0</t>
  </si>
  <si>
    <t>06.061.0173-0</t>
  </si>
  <si>
    <t>06.061.0174-0</t>
  </si>
  <si>
    <t>06.061.0176-0</t>
  </si>
  <si>
    <t>06.061.0177-0</t>
  </si>
  <si>
    <t>06.063.0012-0</t>
  </si>
  <si>
    <t>06.063.0013-0</t>
  </si>
  <si>
    <t>06.063.0014-0</t>
  </si>
  <si>
    <t>06.063.0015-0</t>
  </si>
  <si>
    <t>06.063.0016-0</t>
  </si>
  <si>
    <t>06.063.0017-0</t>
  </si>
  <si>
    <t>06.063.0018-0</t>
  </si>
  <si>
    <t>06.063.0019-0</t>
  </si>
  <si>
    <t>06.063.0021-0</t>
  </si>
  <si>
    <t>06.063.0023-0</t>
  </si>
  <si>
    <t>06.069.0005-0</t>
  </si>
  <si>
    <t>06.069.0006-0</t>
  </si>
  <si>
    <t>06.069.0008-0</t>
  </si>
  <si>
    <t>06.069.0009-0</t>
  </si>
  <si>
    <t>06.069.0100-0</t>
  </si>
  <si>
    <t>06.069.0101-0</t>
  </si>
  <si>
    <t>06.069.0105-0</t>
  </si>
  <si>
    <t>06.069.0106-0</t>
  </si>
  <si>
    <t>06.069.0110-0</t>
  </si>
  <si>
    <t>06.069.0115-0</t>
  </si>
  <si>
    <t>06.069.0120-0</t>
  </si>
  <si>
    <t>06.069.0125-0</t>
  </si>
  <si>
    <t>06.069.0130-0</t>
  </si>
  <si>
    <t>06.069.0135-0</t>
  </si>
  <si>
    <t>06.069.0140-0</t>
  </si>
  <si>
    <t>06.069.0145-0</t>
  </si>
  <si>
    <t>06.069.0150-0</t>
  </si>
  <si>
    <t>06.069.0155-0</t>
  </si>
  <si>
    <t>06.069.0160-0</t>
  </si>
  <si>
    <t>06.069.0165-0</t>
  </si>
  <si>
    <t>06.085.0030-0</t>
  </si>
  <si>
    <t>06.085.0035-0</t>
  </si>
  <si>
    <t>06.085.0065-0</t>
  </si>
  <si>
    <t>06.085.0070-0</t>
  </si>
  <si>
    <t>06.085.0072-0</t>
  </si>
  <si>
    <t>06.085.0074-0</t>
  </si>
  <si>
    <t>06.095.0010-0</t>
  </si>
  <si>
    <t>06.095.0013-0</t>
  </si>
  <si>
    <t>06.095.0015-0</t>
  </si>
  <si>
    <t>06.095.0018-0</t>
  </si>
  <si>
    <t>06.095.0020-0</t>
  </si>
  <si>
    <t>06.095.0022-0</t>
  </si>
  <si>
    <t>06.095.0025-0</t>
  </si>
  <si>
    <t>06.095.0028-0</t>
  </si>
  <si>
    <t>06.095.0030-0</t>
  </si>
  <si>
    <t>06.100.0056-0</t>
  </si>
  <si>
    <t>06.100.0058-0</t>
  </si>
  <si>
    <t>06.100.0060-0</t>
  </si>
  <si>
    <t>06.100.0062-0</t>
  </si>
  <si>
    <t>06.100.0064-0</t>
  </si>
  <si>
    <t>06.100.0068-0</t>
  </si>
  <si>
    <t>06.100.0079-0</t>
  </si>
  <si>
    <t>06.100.0082-0</t>
  </si>
  <si>
    <t>06.100.0087-0</t>
  </si>
  <si>
    <t>06.100.0092-0</t>
  </si>
  <si>
    <t>06.100.0130-0</t>
  </si>
  <si>
    <t>06.100.0132-0</t>
  </si>
  <si>
    <t>06.100.0134-0</t>
  </si>
  <si>
    <t>06.100.0136-0</t>
  </si>
  <si>
    <t>06.100.0138-0</t>
  </si>
  <si>
    <t>06.100.0140-0</t>
  </si>
  <si>
    <t>06.100.0142-0</t>
  </si>
  <si>
    <t>06.100.0144-0</t>
  </si>
  <si>
    <t>06.100.0148-0</t>
  </si>
  <si>
    <t>06.100.0187-0</t>
  </si>
  <si>
    <t>06.106.0011-0</t>
  </si>
  <si>
    <t>06.106.0012-0</t>
  </si>
  <si>
    <t>06.106.0014-0</t>
  </si>
  <si>
    <t>06.200.0030-0</t>
  </si>
  <si>
    <t>06.200.0033-0</t>
  </si>
  <si>
    <t>06.200.0035-0</t>
  </si>
  <si>
    <t>06.200.0059-0</t>
  </si>
  <si>
    <t>06.200.0077-0</t>
  </si>
  <si>
    <t>06.200.0090-0</t>
  </si>
  <si>
    <t>06.200.0092-0</t>
  </si>
  <si>
    <t>06.200.0093-0</t>
  </si>
  <si>
    <t>06.200.0094-0</t>
  </si>
  <si>
    <t>06.200.0095-0</t>
  </si>
  <si>
    <t>06.200.0096-0</t>
  </si>
  <si>
    <t>06.200.0097-0</t>
  </si>
  <si>
    <t>06.200.0098-0</t>
  </si>
  <si>
    <t>06.200.0099-0</t>
  </si>
  <si>
    <t>06.200.0100-0</t>
  </si>
  <si>
    <t>06.200.0102-0</t>
  </si>
  <si>
    <t>06.200.0104-0</t>
  </si>
  <si>
    <t>06.200.0105-0</t>
  </si>
  <si>
    <t>06.200.0106-0</t>
  </si>
  <si>
    <t>06.200.0107-0</t>
  </si>
  <si>
    <t>06.200.0108-0</t>
  </si>
  <si>
    <t>06.201.0051-0</t>
  </si>
  <si>
    <t>06.201.0052-0</t>
  </si>
  <si>
    <t>06.201.0053-0</t>
  </si>
  <si>
    <t>06.201.0054-0</t>
  </si>
  <si>
    <t>06.201.0055-0</t>
  </si>
  <si>
    <t>06.201.0056-0</t>
  </si>
  <si>
    <t>06.201.0057-0</t>
  </si>
  <si>
    <t>06.201.0058-0</t>
  </si>
  <si>
    <t>06.201.0059-0</t>
  </si>
  <si>
    <t>06.201.0060-0</t>
  </si>
  <si>
    <t>06.201.0061-0</t>
  </si>
  <si>
    <t>06.201.0062-0</t>
  </si>
  <si>
    <t>06.201.0063-0</t>
  </si>
  <si>
    <t>06.201.0064-0</t>
  </si>
  <si>
    <t>06.201.0065-0</t>
  </si>
  <si>
    <t>06.201.0066-0</t>
  </si>
  <si>
    <t>06.201.0071-0</t>
  </si>
  <si>
    <t>06.201.0072-0</t>
  </si>
  <si>
    <t>06.201.0073-0</t>
  </si>
  <si>
    <t>06.201.0074-0</t>
  </si>
  <si>
    <t>06.201.0075-0</t>
  </si>
  <si>
    <t>06.201.0076-0</t>
  </si>
  <si>
    <t>06.201.0077-0</t>
  </si>
  <si>
    <t>06.201.0078-0</t>
  </si>
  <si>
    <t>06.201.0079-0</t>
  </si>
  <si>
    <t>06.201.0080-0</t>
  </si>
  <si>
    <t>06.201.0081-0</t>
  </si>
  <si>
    <t>06.201.0082-0</t>
  </si>
  <si>
    <t>06.201.0091-0</t>
  </si>
  <si>
    <t>06.201.0092-0</t>
  </si>
  <si>
    <t>06.201.0093-0</t>
  </si>
  <si>
    <t>06.201.0094-0</t>
  </si>
  <si>
    <t>06.201.0095-0</t>
  </si>
  <si>
    <t>06.201.0096-0</t>
  </si>
  <si>
    <t>06.201.0097-0</t>
  </si>
  <si>
    <t>06.201.0098-0</t>
  </si>
  <si>
    <t>06.201.0099-0</t>
  </si>
  <si>
    <t>06.201.0100-0</t>
  </si>
  <si>
    <t>06.201.0101-0</t>
  </si>
  <si>
    <t>06.201.0102-0</t>
  </si>
  <si>
    <t>06.201.0111-0</t>
  </si>
  <si>
    <t>06.201.0112-0</t>
  </si>
  <si>
    <t>06.201.0113-0</t>
  </si>
  <si>
    <t>06.201.0114-0</t>
  </si>
  <si>
    <t>06.201.0115-0</t>
  </si>
  <si>
    <t>06.201.0116-0</t>
  </si>
  <si>
    <t>06.201.0117-0</t>
  </si>
  <si>
    <t>06.201.0118-0</t>
  </si>
  <si>
    <t>06.201.0119-0</t>
  </si>
  <si>
    <t>06.201.0120-0</t>
  </si>
  <si>
    <t>06.201.0121-0</t>
  </si>
  <si>
    <t>06.201.0122-0</t>
  </si>
  <si>
    <t>06.201.0123-0</t>
  </si>
  <si>
    <t>06.201.0124-0</t>
  </si>
  <si>
    <t>06.201.0125-0</t>
  </si>
  <si>
    <t>06.201.0126-0</t>
  </si>
  <si>
    <t>06.201.0131-0</t>
  </si>
  <si>
    <t>06.201.0132-0</t>
  </si>
  <si>
    <t>06.201.0133-0</t>
  </si>
  <si>
    <t>06.201.0134-0</t>
  </si>
  <si>
    <t>06.201.0135-0</t>
  </si>
  <si>
    <t>06.201.0136-0</t>
  </si>
  <si>
    <t>06.201.0137-0</t>
  </si>
  <si>
    <t>06.201.0138-0</t>
  </si>
  <si>
    <t>06.201.0139-0</t>
  </si>
  <si>
    <t>06.201.0140-0</t>
  </si>
  <si>
    <t>06.201.0141-0</t>
  </si>
  <si>
    <t>06.201.0142-0</t>
  </si>
  <si>
    <t>06.201.0161-0</t>
  </si>
  <si>
    <t>06.201.0162-0</t>
  </si>
  <si>
    <t>06.201.0163-0</t>
  </si>
  <si>
    <t>06.201.0164-0</t>
  </si>
  <si>
    <t>06.201.0165-0</t>
  </si>
  <si>
    <t>06.201.0166-0</t>
  </si>
  <si>
    <t>06.201.0167-0</t>
  </si>
  <si>
    <t>06.201.0168-0</t>
  </si>
  <si>
    <t>06.201.0169-0</t>
  </si>
  <si>
    <t>06.201.0170-0</t>
  </si>
  <si>
    <t>06.201.0171-0</t>
  </si>
  <si>
    <t>06.201.0172-0</t>
  </si>
  <si>
    <t>06.201.0173-0</t>
  </si>
  <si>
    <t>06.201.0174-0</t>
  </si>
  <si>
    <t>06.201.0175-0</t>
  </si>
  <si>
    <t>06.201.0176-0</t>
  </si>
  <si>
    <t>06.201.0181-0</t>
  </si>
  <si>
    <t>06.201.0182-0</t>
  </si>
  <si>
    <t>06.201.0183-0</t>
  </si>
  <si>
    <t>06.201.0184-0</t>
  </si>
  <si>
    <t>06.201.0185-0</t>
  </si>
  <si>
    <t>06.201.0186-0</t>
  </si>
  <si>
    <t>06.201.0187-0</t>
  </si>
  <si>
    <t>06.201.0188-0</t>
  </si>
  <si>
    <t>06.201.0189-0</t>
  </si>
  <si>
    <t>06.201.0190-0</t>
  </si>
  <si>
    <t>06.201.0191-0</t>
  </si>
  <si>
    <t>06.201.0192-0</t>
  </si>
  <si>
    <t>06.201.0211-0</t>
  </si>
  <si>
    <t>06.201.0212-0</t>
  </si>
  <si>
    <t>06.201.0213-0</t>
  </si>
  <si>
    <t>06.201.0214-0</t>
  </si>
  <si>
    <t>06.201.0215-0</t>
  </si>
  <si>
    <t>06.201.0216-0</t>
  </si>
  <si>
    <t>06.201.0217-0</t>
  </si>
  <si>
    <t>06.201.0218-0</t>
  </si>
  <si>
    <t>06.201.0219-0</t>
  </si>
  <si>
    <t>06.201.0220-0</t>
  </si>
  <si>
    <t>06.201.0221-0</t>
  </si>
  <si>
    <t>06.201.0222-0</t>
  </si>
  <si>
    <t>06.201.0223-0</t>
  </si>
  <si>
    <t>06.201.0224-0</t>
  </si>
  <si>
    <t>06.201.0225-0</t>
  </si>
  <si>
    <t>06.201.0226-0</t>
  </si>
  <si>
    <t>06.201.0231-0</t>
  </si>
  <si>
    <t>06.201.0232-0</t>
  </si>
  <si>
    <t>06.201.0233-0</t>
  </si>
  <si>
    <t>06.201.0234-0</t>
  </si>
  <si>
    <t>06.201.0235-0</t>
  </si>
  <si>
    <t>06.201.0236-0</t>
  </si>
  <si>
    <t>06.201.0237-0</t>
  </si>
  <si>
    <t>06.201.0238-0</t>
  </si>
  <si>
    <t>06.201.0239-0</t>
  </si>
  <si>
    <t>06.201.0240-0</t>
  </si>
  <si>
    <t>06.201.0241-0</t>
  </si>
  <si>
    <t>06.201.0242-0</t>
  </si>
  <si>
    <t>06.201.0243-0</t>
  </si>
  <si>
    <t>06.201.0244-0</t>
  </si>
  <si>
    <t>06.201.0245-0</t>
  </si>
  <si>
    <t>06.201.0246-0</t>
  </si>
  <si>
    <t>06.201.0282-0</t>
  </si>
  <si>
    <t>06.201.0291-0</t>
  </si>
  <si>
    <t>06.201.0292-0</t>
  </si>
  <si>
    <t>06.201.0293-0</t>
  </si>
  <si>
    <t>06.201.0294-0</t>
  </si>
  <si>
    <t>06.201.0295-0</t>
  </si>
  <si>
    <t>06.201.0296-0</t>
  </si>
  <si>
    <t>06.201.0297-0</t>
  </si>
  <si>
    <t>06.201.0298-0</t>
  </si>
  <si>
    <t>06.201.0299-0</t>
  </si>
  <si>
    <t>06.201.0300-0</t>
  </si>
  <si>
    <t>06.201.0301-0</t>
  </si>
  <si>
    <t>06.201.0302-0</t>
  </si>
  <si>
    <t>06.201.0311-0</t>
  </si>
  <si>
    <t>06.201.0312-0</t>
  </si>
  <si>
    <t>06.201.0313-0</t>
  </si>
  <si>
    <t>06.201.0314-0</t>
  </si>
  <si>
    <t>06.201.0315-0</t>
  </si>
  <si>
    <t>06.201.0316-0</t>
  </si>
  <si>
    <t>06.201.0317-0</t>
  </si>
  <si>
    <t>06.201.0318-0</t>
  </si>
  <si>
    <t>06.201.0319-0</t>
  </si>
  <si>
    <t>06.201.0320-0</t>
  </si>
  <si>
    <t>06.201.0321-0</t>
  </si>
  <si>
    <t>06.201.0322-0</t>
  </si>
  <si>
    <t>06.201.0323-0</t>
  </si>
  <si>
    <t>06.201.0324-0</t>
  </si>
  <si>
    <t>06.201.0325-0</t>
  </si>
  <si>
    <t>06.201.0326-0</t>
  </si>
  <si>
    <t>06.201.0331-0</t>
  </si>
  <si>
    <t>06.201.0332-0</t>
  </si>
  <si>
    <t>06.201.0333-0</t>
  </si>
  <si>
    <t>06.201.0334-0</t>
  </si>
  <si>
    <t>06.201.0335-0</t>
  </si>
  <si>
    <t>06.201.0336-0</t>
  </si>
  <si>
    <t>06.201.0337-0</t>
  </si>
  <si>
    <t>06.201.0338-0</t>
  </si>
  <si>
    <t>06.201.0339-0</t>
  </si>
  <si>
    <t>06.201.0340-0</t>
  </si>
  <si>
    <t>06.201.0341-0</t>
  </si>
  <si>
    <t>06.201.0342-0</t>
  </si>
  <si>
    <t>06.201.0361-0</t>
  </si>
  <si>
    <t>06.201.0362-0</t>
  </si>
  <si>
    <t>06.201.0363-0</t>
  </si>
  <si>
    <t>06.201.0364-0</t>
  </si>
  <si>
    <t>06.201.0365-0</t>
  </si>
  <si>
    <t>06.201.0366-0</t>
  </si>
  <si>
    <t>06.201.0367-0</t>
  </si>
  <si>
    <t>06.201.0368-0</t>
  </si>
  <si>
    <t>06.201.0369-0</t>
  </si>
  <si>
    <t>06.201.0370-0</t>
  </si>
  <si>
    <t>06.201.0371-0</t>
  </si>
  <si>
    <t>06.201.0372-0</t>
  </si>
  <si>
    <t>06.201.0373-0</t>
  </si>
  <si>
    <t>06.201.0374-0</t>
  </si>
  <si>
    <t>06.201.0375-0</t>
  </si>
  <si>
    <t>06.201.0376-0</t>
  </si>
  <si>
    <t>06.201.0381-0</t>
  </si>
  <si>
    <t>06.201.0382-0</t>
  </si>
  <si>
    <t>06.201.0383-0</t>
  </si>
  <si>
    <t>06.201.0384-0</t>
  </si>
  <si>
    <t>06.201.0385-0</t>
  </si>
  <si>
    <t>06.201.0386-0</t>
  </si>
  <si>
    <t>06.201.0387-0</t>
  </si>
  <si>
    <t>06.201.0388-0</t>
  </si>
  <si>
    <t>06.201.0389-0</t>
  </si>
  <si>
    <t>06.201.0390-0</t>
  </si>
  <si>
    <t>06.201.0391-0</t>
  </si>
  <si>
    <t>06.201.0392-0</t>
  </si>
  <si>
    <t>06.201.0411-0</t>
  </si>
  <si>
    <t>06.201.0412-0</t>
  </si>
  <si>
    <t>06.201.0413-0</t>
  </si>
  <si>
    <t>06.201.0414-0</t>
  </si>
  <si>
    <t>06.201.0415-0</t>
  </si>
  <si>
    <t>06.201.0416-0</t>
  </si>
  <si>
    <t>06.201.0417-0</t>
  </si>
  <si>
    <t>06.201.0418-0</t>
  </si>
  <si>
    <t>06.201.0419-0</t>
  </si>
  <si>
    <t>06.201.0420-0</t>
  </si>
  <si>
    <t>06.201.0421-0</t>
  </si>
  <si>
    <t>06.201.0422-0</t>
  </si>
  <si>
    <t>06.201.0423-0</t>
  </si>
  <si>
    <t>06.201.0424-0</t>
  </si>
  <si>
    <t>06.201.0425-0</t>
  </si>
  <si>
    <t>06.201.0426-0</t>
  </si>
  <si>
    <t>06.201.0431-0</t>
  </si>
  <si>
    <t>06.201.0432-0</t>
  </si>
  <si>
    <t>06.201.0433-0</t>
  </si>
  <si>
    <t>06.201.0434-0</t>
  </si>
  <si>
    <t>06.201.0435-0</t>
  </si>
  <si>
    <t>06.201.0436-0</t>
  </si>
  <si>
    <t>06.201.0437-0</t>
  </si>
  <si>
    <t>06.201.0438-0</t>
  </si>
  <si>
    <t>06.201.0439-0</t>
  </si>
  <si>
    <t>06.201.0440-0</t>
  </si>
  <si>
    <t>06.201.0441-0</t>
  </si>
  <si>
    <t>06.201.0442-0</t>
  </si>
  <si>
    <t>06.201.0443-0</t>
  </si>
  <si>
    <t>06.201.0444-0</t>
  </si>
  <si>
    <t>06.201.0445-0</t>
  </si>
  <si>
    <t>06.201.0446-0</t>
  </si>
  <si>
    <t>06.203.0006-0</t>
  </si>
  <si>
    <t>06.203.0007-0</t>
  </si>
  <si>
    <t>06.203.0008-0</t>
  </si>
  <si>
    <t>06.203.0009-0</t>
  </si>
  <si>
    <t>06.203.0010-0</t>
  </si>
  <si>
    <t>06.203.0011-0</t>
  </si>
  <si>
    <t>06.203.0012-0</t>
  </si>
  <si>
    <t>06.203.0013-0</t>
  </si>
  <si>
    <t>06.203.0014-0</t>
  </si>
  <si>
    <t>06.203.0015-0</t>
  </si>
  <si>
    <t>06.203.0016-0</t>
  </si>
  <si>
    <t>06.203.0017-0</t>
  </si>
  <si>
    <t>06.203.0018-0</t>
  </si>
  <si>
    <t>06.203.0019-0</t>
  </si>
  <si>
    <t>06.203.0020-0</t>
  </si>
  <si>
    <t>06.203.0021-0</t>
  </si>
  <si>
    <t>06.203.0022-0</t>
  </si>
  <si>
    <t>06.203.0023-0</t>
  </si>
  <si>
    <t>06.203.0024-0</t>
  </si>
  <si>
    <t>06.203.0025-0</t>
  </si>
  <si>
    <t>06.203.0026-0</t>
  </si>
  <si>
    <t>06.203.0027-0</t>
  </si>
  <si>
    <t>06.203.0028-0</t>
  </si>
  <si>
    <t>06.203.0043-0</t>
  </si>
  <si>
    <t>06.203.0044-0</t>
  </si>
  <si>
    <t>06.203.0045-0</t>
  </si>
  <si>
    <t>06.203.0046-0</t>
  </si>
  <si>
    <t>06.203.0047-0</t>
  </si>
  <si>
    <t>06.203.0048-0</t>
  </si>
  <si>
    <t>06.203.0049-0</t>
  </si>
  <si>
    <t>06.203.0050-0</t>
  </si>
  <si>
    <t>06.203.0051-0</t>
  </si>
  <si>
    <t>06.203.0052-0</t>
  </si>
  <si>
    <t>06.203.0053-0</t>
  </si>
  <si>
    <t>06.203.0054-0</t>
  </si>
  <si>
    <t>06.203.0055-0</t>
  </si>
  <si>
    <t>06.203.0056-0</t>
  </si>
  <si>
    <t>06.203.0057-0</t>
  </si>
  <si>
    <t>06.203.0058-0</t>
  </si>
  <si>
    <t>06.203.0059-0</t>
  </si>
  <si>
    <t>06.203.0060-0</t>
  </si>
  <si>
    <t>06.203.0061-0</t>
  </si>
  <si>
    <t>06.203.0062-0</t>
  </si>
  <si>
    <t>06.203.0063-0</t>
  </si>
  <si>
    <t>06.203.0064-0</t>
  </si>
  <si>
    <t>06.203.0081-0</t>
  </si>
  <si>
    <t>06.203.0082-0</t>
  </si>
  <si>
    <t>06.203.0083-0</t>
  </si>
  <si>
    <t>06.203.0084-0</t>
  </si>
  <si>
    <t>06.203.0085-0</t>
  </si>
  <si>
    <t>06.203.0086-0</t>
  </si>
  <si>
    <t>06.203.0087-0</t>
  </si>
  <si>
    <t>06.203.0088-0</t>
  </si>
  <si>
    <t>06.203.0089-0</t>
  </si>
  <si>
    <t>06.203.0090-0</t>
  </si>
  <si>
    <t>06.203.0091-0</t>
  </si>
  <si>
    <t>06.203.0092-0</t>
  </si>
  <si>
    <t>06.203.0093-0</t>
  </si>
  <si>
    <t>06.203.0094-0</t>
  </si>
  <si>
    <t>06.203.0095-0</t>
  </si>
  <si>
    <t>06.203.0096-0</t>
  </si>
  <si>
    <t>06.203.0097-0</t>
  </si>
  <si>
    <t>06.203.0098-0</t>
  </si>
  <si>
    <t>06.203.0099-0</t>
  </si>
  <si>
    <t>06.203.0100-0</t>
  </si>
  <si>
    <t>06.203.0101-0</t>
  </si>
  <si>
    <t>06.203.0102-0</t>
  </si>
  <si>
    <t>06.203.0106-0</t>
  </si>
  <si>
    <t>06.203.0107-0</t>
  </si>
  <si>
    <t>06.203.0108-0</t>
  </si>
  <si>
    <t>06.203.0109-0</t>
  </si>
  <si>
    <t>06.203.0110-0</t>
  </si>
  <si>
    <t>06.203.0111-0</t>
  </si>
  <si>
    <t>06.203.0112-0</t>
  </si>
  <si>
    <t>06.203.0113-0</t>
  </si>
  <si>
    <t>06.203.0114-0</t>
  </si>
  <si>
    <t>06.203.0115-0</t>
  </si>
  <si>
    <t>06.203.0116-0</t>
  </si>
  <si>
    <t>06.203.0117-0</t>
  </si>
  <si>
    <t>06.203.0118-0</t>
  </si>
  <si>
    <t>06.203.0119-0</t>
  </si>
  <si>
    <t>06.203.0120-0</t>
  </si>
  <si>
    <t>06.203.0121-0</t>
  </si>
  <si>
    <t>06.203.0122-0</t>
  </si>
  <si>
    <t>06.203.0123-0</t>
  </si>
  <si>
    <t>06.203.0124-0</t>
  </si>
  <si>
    <t>06.203.0125-0</t>
  </si>
  <si>
    <t>06.203.0126-0</t>
  </si>
  <si>
    <t>06.203.0127-0</t>
  </si>
  <si>
    <t>06.203.0128-0</t>
  </si>
  <si>
    <t>06.203.0136-0</t>
  </si>
  <si>
    <t>06.203.0137-0</t>
  </si>
  <si>
    <t>06.203.0138-0</t>
  </si>
  <si>
    <t>06.203.0139-0</t>
  </si>
  <si>
    <t>06.203.0140-0</t>
  </si>
  <si>
    <t>06.203.0141-0</t>
  </si>
  <si>
    <t>06.203.0142-0</t>
  </si>
  <si>
    <t>06.203.0143-0</t>
  </si>
  <si>
    <t>06.203.0144-0</t>
  </si>
  <si>
    <t>06.203.0145-0</t>
  </si>
  <si>
    <t>06.203.0146-0</t>
  </si>
  <si>
    <t>06.203.0147-0</t>
  </si>
  <si>
    <t>06.203.0148-0</t>
  </si>
  <si>
    <t>06.203.0149-0</t>
  </si>
  <si>
    <t>06.203.0150-0</t>
  </si>
  <si>
    <t>06.203.0151-0</t>
  </si>
  <si>
    <t>06.203.0152-0</t>
  </si>
  <si>
    <t>06.203.0153-0</t>
  </si>
  <si>
    <t>06.203.0154-0</t>
  </si>
  <si>
    <t>06.203.0155-0</t>
  </si>
  <si>
    <t>06.203.0166-0</t>
  </si>
  <si>
    <t>06.203.0167-0</t>
  </si>
  <si>
    <t>06.203.0168-0</t>
  </si>
  <si>
    <t>06.203.0169-0</t>
  </si>
  <si>
    <t>06.203.0170-0</t>
  </si>
  <si>
    <t>06.203.0171-0</t>
  </si>
  <si>
    <t>06.203.0172-0</t>
  </si>
  <si>
    <t>06.203.0173-0</t>
  </si>
  <si>
    <t>06.203.0174-0</t>
  </si>
  <si>
    <t>06.203.0175-0</t>
  </si>
  <si>
    <t>06.203.0176-0</t>
  </si>
  <si>
    <t>06.203.0177-0</t>
  </si>
  <si>
    <t>06.203.0178-0</t>
  </si>
  <si>
    <t>06.203.0179-0</t>
  </si>
  <si>
    <t>06.203.0180-0</t>
  </si>
  <si>
    <t>06.203.0181-0</t>
  </si>
  <si>
    <t>06.203.0182-0</t>
  </si>
  <si>
    <t>06.203.0183-0</t>
  </si>
  <si>
    <t>06.203.0191-0</t>
  </si>
  <si>
    <t>06.203.0192-0</t>
  </si>
  <si>
    <t>06.203.0193-0</t>
  </si>
  <si>
    <t>06.203.0194-0</t>
  </si>
  <si>
    <t>06.203.0195-0</t>
  </si>
  <si>
    <t>06.203.0196-0</t>
  </si>
  <si>
    <t>06.203.0197-0</t>
  </si>
  <si>
    <t>06.203.0198-0</t>
  </si>
  <si>
    <t>06.203.0199-0</t>
  </si>
  <si>
    <t>06.203.0200-0</t>
  </si>
  <si>
    <t>06.203.0201-0</t>
  </si>
  <si>
    <t>06.203.0202-0</t>
  </si>
  <si>
    <t>06.203.0203-0</t>
  </si>
  <si>
    <t>06.203.0204-0</t>
  </si>
  <si>
    <t>06.203.0205-0</t>
  </si>
  <si>
    <t>06.203.0206-0</t>
  </si>
  <si>
    <t>06.203.0207-0</t>
  </si>
  <si>
    <t>06.203.0208-0</t>
  </si>
  <si>
    <t>06.203.0209-0</t>
  </si>
  <si>
    <t>06.205.0050-0</t>
  </si>
  <si>
    <t>06.205.0051-0</t>
  </si>
  <si>
    <t>06.205.0052-0</t>
  </si>
  <si>
    <t>06.205.0053-0</t>
  </si>
  <si>
    <t>06.205.0054-0</t>
  </si>
  <si>
    <t>06.205.0065-0</t>
  </si>
  <si>
    <t>06.205.0066-0</t>
  </si>
  <si>
    <t>06.205.0067-0</t>
  </si>
  <si>
    <t>06.205.0068-0</t>
  </si>
  <si>
    <t>06.205.0069-0</t>
  </si>
  <si>
    <t>06.205.0070-0</t>
  </si>
  <si>
    <t>06.205.0071-0</t>
  </si>
  <si>
    <t>06.205.0072-0</t>
  </si>
  <si>
    <t>06.205.0082-0</t>
  </si>
  <si>
    <t>06.205.0083-0</t>
  </si>
  <si>
    <t>06.205.0084-0</t>
  </si>
  <si>
    <t>06.205.0085-0</t>
  </si>
  <si>
    <t>06.205.0086-0</t>
  </si>
  <si>
    <t>06.205.0087-0</t>
  </si>
  <si>
    <t>06.205.0088-0</t>
  </si>
  <si>
    <t>06.205.0089-0</t>
  </si>
  <si>
    <t>06.205.0090-0</t>
  </si>
  <si>
    <t>06.205.0101-0</t>
  </si>
  <si>
    <t>06.205.0102-0</t>
  </si>
  <si>
    <t>06.205.0103-0</t>
  </si>
  <si>
    <t>06.205.0105-0</t>
  </si>
  <si>
    <t>06.205.0106-0</t>
  </si>
  <si>
    <t>06.205.0107-0</t>
  </si>
  <si>
    <t>06.205.0108-0</t>
  </si>
  <si>
    <t>06.205.0109-0</t>
  </si>
  <si>
    <t>06.205.0110-0</t>
  </si>
  <si>
    <t>06.205.0111-0</t>
  </si>
  <si>
    <t>06.205.0112-0</t>
  </si>
  <si>
    <t>06.205.0113-0</t>
  </si>
  <si>
    <t>06.205.0114-0</t>
  </si>
  <si>
    <t>06.205.0115-0</t>
  </si>
  <si>
    <t>06.205.0116-0</t>
  </si>
  <si>
    <t>06.205.0117-0</t>
  </si>
  <si>
    <t>06.205.0118-0</t>
  </si>
  <si>
    <t>06.205.0119-0</t>
  </si>
  <si>
    <t>06.205.0120-0</t>
  </si>
  <si>
    <t>06.205.0121-0</t>
  </si>
  <si>
    <t>06.205.0122-0</t>
  </si>
  <si>
    <t>06.205.0123-0</t>
  </si>
  <si>
    <t>06.205.0124-0</t>
  </si>
  <si>
    <t>06.205.0125-0</t>
  </si>
  <si>
    <t>06.205.0126-0</t>
  </si>
  <si>
    <t>06.205.0127-0</t>
  </si>
  <si>
    <t>06.205.0128-0</t>
  </si>
  <si>
    <t>06.205.0129-0</t>
  </si>
  <si>
    <t>06.205.0130-0</t>
  </si>
  <si>
    <t>06.205.0131-0</t>
  </si>
  <si>
    <t>06.205.0132-0</t>
  </si>
  <si>
    <t>06.205.0133-0</t>
  </si>
  <si>
    <t>06.205.0134-0</t>
  </si>
  <si>
    <t>06.205.0135-0</t>
  </si>
  <si>
    <t>06.205.0136-0</t>
  </si>
  <si>
    <t>06.205.0137-0</t>
  </si>
  <si>
    <t>06.205.0138-0</t>
  </si>
  <si>
    <t>06.205.0139-0</t>
  </si>
  <si>
    <t>06.205.0140-0</t>
  </si>
  <si>
    <t>06.205.0141-0</t>
  </si>
  <si>
    <t>06.205.0142-0</t>
  </si>
  <si>
    <t>06.205.0143-0</t>
  </si>
  <si>
    <t>06.205.0144-0</t>
  </si>
  <si>
    <t>06.205.0145-0</t>
  </si>
  <si>
    <t>06.205.0146-0</t>
  </si>
  <si>
    <t>06.205.0147-0</t>
  </si>
  <si>
    <t>06.205.0148-0</t>
  </si>
  <si>
    <t>06.205.0149-0</t>
  </si>
  <si>
    <t>06.205.0150-0</t>
  </si>
  <si>
    <t>06.205.0151-0</t>
  </si>
  <si>
    <t>06.205.0152-0</t>
  </si>
  <si>
    <t>06.205.0153-0</t>
  </si>
  <si>
    <t>06.205.0154-0</t>
  </si>
  <si>
    <t>06.205.0155-0</t>
  </si>
  <si>
    <t>06.205.0156-0</t>
  </si>
  <si>
    <t>06.205.0157-0</t>
  </si>
  <si>
    <t>06.205.0158-0</t>
  </si>
  <si>
    <t>06.250.0022-0</t>
  </si>
  <si>
    <t>06.250.0023-0</t>
  </si>
  <si>
    <t>06.250.0031-0</t>
  </si>
  <si>
    <t>06.250.0032-0</t>
  </si>
  <si>
    <t>06.250.0033-0</t>
  </si>
  <si>
    <t>06.250.0034-0</t>
  </si>
  <si>
    <t>06.250.0035-0</t>
  </si>
  <si>
    <t>06.250.0036-0</t>
  </si>
  <si>
    <t>06.250.0037-0</t>
  </si>
  <si>
    <t>06.250.0039-0</t>
  </si>
  <si>
    <t>06.250.0040-0</t>
  </si>
  <si>
    <t>06.250.0051-0</t>
  </si>
  <si>
    <t>06.250.0052-0</t>
  </si>
  <si>
    <t>06.250.0053-0</t>
  </si>
  <si>
    <t>06.250.0054-0</t>
  </si>
  <si>
    <t>06.250.0055-0</t>
  </si>
  <si>
    <t>06.250.0056-0</t>
  </si>
  <si>
    <t>06.250.0057-0</t>
  </si>
  <si>
    <t>06.250.0059-0</t>
  </si>
  <si>
    <t>06.250.0060-0</t>
  </si>
  <si>
    <t>06.251.0030-0</t>
  </si>
  <si>
    <t>06.251.0040-0</t>
  </si>
  <si>
    <t>06.251.0050-0</t>
  </si>
  <si>
    <t>06.251.0060-0</t>
  </si>
  <si>
    <t>06.251.0061-0</t>
  </si>
  <si>
    <t>06.251.0062-0</t>
  </si>
  <si>
    <t>06.251.0063-0</t>
  </si>
  <si>
    <t>06.251.0064-0</t>
  </si>
  <si>
    <t>06.251.0065-0</t>
  </si>
  <si>
    <t>06.251.0066-0</t>
  </si>
  <si>
    <t>06.251.0067-0</t>
  </si>
  <si>
    <t>06.251.0068-0</t>
  </si>
  <si>
    <t>06.251.0069-0</t>
  </si>
  <si>
    <t>06.270.0036-0</t>
  </si>
  <si>
    <t>06.270.0037-0</t>
  </si>
  <si>
    <t>06.270.0038-0</t>
  </si>
  <si>
    <t>06.270.0041-0</t>
  </si>
  <si>
    <t>06.270.0042-0</t>
  </si>
  <si>
    <t>06.270.0046-0</t>
  </si>
  <si>
    <t>06.270.0047-0</t>
  </si>
  <si>
    <t>06.270.0048-0</t>
  </si>
  <si>
    <t>06.270.0051-0</t>
  </si>
  <si>
    <t>06.270.0052-0</t>
  </si>
  <si>
    <t>06.270.0053-0</t>
  </si>
  <si>
    <t>06.270.0054-0</t>
  </si>
  <si>
    <t>06.270.0061-0</t>
  </si>
  <si>
    <t>06.270.0062-0</t>
  </si>
  <si>
    <t>06.270.0063-0</t>
  </si>
  <si>
    <t>06.270.0064-0</t>
  </si>
  <si>
    <t>06.270.0065-0</t>
  </si>
  <si>
    <t>06.270.0066-0</t>
  </si>
  <si>
    <t>06.270.0067-0</t>
  </si>
  <si>
    <t>06.270.0068-0</t>
  </si>
  <si>
    <t>06.270.0069-0</t>
  </si>
  <si>
    <t>06.270.0071-0</t>
  </si>
  <si>
    <t>06.270.0072-0</t>
  </si>
  <si>
    <t>06.270.0073-0</t>
  </si>
  <si>
    <t>06.270.0076-0</t>
  </si>
  <si>
    <t>06.270.0077-0</t>
  </si>
  <si>
    <t>06.270.0078-0</t>
  </si>
  <si>
    <t>06.270.0081-0</t>
  </si>
  <si>
    <t>06.270.0082-0</t>
  </si>
  <si>
    <t>06.270.0083-0</t>
  </si>
  <si>
    <t>06.270.0086-0</t>
  </si>
  <si>
    <t>06.270.0087-0</t>
  </si>
  <si>
    <t>06.270.0088-0</t>
  </si>
  <si>
    <t>06.270.0091-0</t>
  </si>
  <si>
    <t>06.270.0092-0</t>
  </si>
  <si>
    <t>06.270.0093-0</t>
  </si>
  <si>
    <t>06.270.0101-0</t>
  </si>
  <si>
    <t>06.270.0102-0</t>
  </si>
  <si>
    <t>06.270.0103-0</t>
  </si>
  <si>
    <t>06.270.0104-0</t>
  </si>
  <si>
    <t>06.270.0105-0</t>
  </si>
  <si>
    <t>06.270.0106-0</t>
  </si>
  <si>
    <t>06.270.0111-0</t>
  </si>
  <si>
    <t>06.270.0112-0</t>
  </si>
  <si>
    <t>06.271.0016-0</t>
  </si>
  <si>
    <t>06.271.0018-0</t>
  </si>
  <si>
    <t>06.271.0021-0</t>
  </si>
  <si>
    <t>06.271.0022-0</t>
  </si>
  <si>
    <t>06.271.0023-0</t>
  </si>
  <si>
    <t>06.271.0024-0</t>
  </si>
  <si>
    <t>06.271.0025-0</t>
  </si>
  <si>
    <t>06.271.0026-0</t>
  </si>
  <si>
    <t>06.271.0027-0</t>
  </si>
  <si>
    <t>06.272.0007-0</t>
  </si>
  <si>
    <t>06.272.0008-0</t>
  </si>
  <si>
    <t>06.272.0021-0</t>
  </si>
  <si>
    <t>06.272.0022-0</t>
  </si>
  <si>
    <t>06.272.0026-0</t>
  </si>
  <si>
    <t>06.272.0027-0</t>
  </si>
  <si>
    <t>06.272.0029-0</t>
  </si>
  <si>
    <t>06.272.0030-0</t>
  </si>
  <si>
    <t>06.272.0032-0</t>
  </si>
  <si>
    <t>06.272.0033-0</t>
  </si>
  <si>
    <t>06.272.0035-0</t>
  </si>
  <si>
    <t>06.272.0036-0</t>
  </si>
  <si>
    <t>06.272.0037-0</t>
  </si>
  <si>
    <t>06.272.0038-0</t>
  </si>
  <si>
    <t>06.272.0039-0</t>
  </si>
  <si>
    <t>06.502.0020-0</t>
  </si>
  <si>
    <t>06.502.0030-0</t>
  </si>
  <si>
    <t>06.502.0040-0</t>
  </si>
  <si>
    <t>PASTA DE CIMENTO COMUM</t>
  </si>
  <si>
    <t>PASTA DE CIMENTO BRANCO</t>
  </si>
  <si>
    <t>07.001.0160-1</t>
  </si>
  <si>
    <t>07.005.0025-1</t>
  </si>
  <si>
    <t>07.005.0030-1</t>
  </si>
  <si>
    <t>07.005.0035-1</t>
  </si>
  <si>
    <t>07.180.0010-1</t>
  </si>
  <si>
    <t>08.001.0002-1</t>
  </si>
  <si>
    <t>08.001.0004-0</t>
  </si>
  <si>
    <t>08.001.0005-0</t>
  </si>
  <si>
    <t>08.001.0009-0</t>
  </si>
  <si>
    <t>08.003.0005-0</t>
  </si>
  <si>
    <t>08.003.0010-0</t>
  </si>
  <si>
    <t>08.003.0015-0</t>
  </si>
  <si>
    <t>08.003.0030-0</t>
  </si>
  <si>
    <t>08.003.0035-0</t>
  </si>
  <si>
    <t>08.004.0008-0</t>
  </si>
  <si>
    <t>08.006.0001-0</t>
  </si>
  <si>
    <t>08.006.0005-0</t>
  </si>
  <si>
    <t>08.006.0006-0</t>
  </si>
  <si>
    <t>08.006.0015-0</t>
  </si>
  <si>
    <t>LEVANTAMENTO E REASSENTAMENTO DE MEIO-FIO</t>
  </si>
  <si>
    <t>08.013.0010-0</t>
  </si>
  <si>
    <t>08.013.0015-0</t>
  </si>
  <si>
    <t>08.015.0004-0</t>
  </si>
  <si>
    <t>08.015.0020-0</t>
  </si>
  <si>
    <t>08.015.0022-0</t>
  </si>
  <si>
    <t>08.015.0025-0</t>
  </si>
  <si>
    <t>08.015.0045-0</t>
  </si>
  <si>
    <t>08.015.0077-0</t>
  </si>
  <si>
    <t>08.015.0078-0</t>
  </si>
  <si>
    <t>08.015.0079-0</t>
  </si>
  <si>
    <t>08.015.0080-0</t>
  </si>
  <si>
    <t>08.015.0081-0</t>
  </si>
  <si>
    <t>08.015.0082-0</t>
  </si>
  <si>
    <t>08.015.0083-0</t>
  </si>
  <si>
    <t>08.015.0084-0</t>
  </si>
  <si>
    <t>08.015.0085-0</t>
  </si>
  <si>
    <t>08.015.0086-0</t>
  </si>
  <si>
    <t>08.015.0087-0</t>
  </si>
  <si>
    <t>08.015.0088-0</t>
  </si>
  <si>
    <t>08.015.0090-0</t>
  </si>
  <si>
    <t>08.015.0095-0</t>
  </si>
  <si>
    <t>08.015.0096-0</t>
  </si>
  <si>
    <t>08.015.0097-0</t>
  </si>
  <si>
    <t>08.015.0098-0</t>
  </si>
  <si>
    <t>08.015.0310-0</t>
  </si>
  <si>
    <t>08.015.0315-0</t>
  </si>
  <si>
    <t>08.015.0320-0</t>
  </si>
  <si>
    <t>08.015.0325-0</t>
  </si>
  <si>
    <t>08.015.0350-0</t>
  </si>
  <si>
    <t>08.015.0360-0</t>
  </si>
  <si>
    <t>08.015.0361-0</t>
  </si>
  <si>
    <t>08.015.0363-0</t>
  </si>
  <si>
    <t>08.015.0400-0</t>
  </si>
  <si>
    <t>08.015.0410-0</t>
  </si>
  <si>
    <t>08.017.0020-0</t>
  </si>
  <si>
    <t>08.018.0005-0</t>
  </si>
  <si>
    <t>08.018.0010-0</t>
  </si>
  <si>
    <t>08.018.0020-0</t>
  </si>
  <si>
    <t>08.018.0023-0</t>
  </si>
  <si>
    <t>08.018.0050-0</t>
  </si>
  <si>
    <t>08.019.0010-0</t>
  </si>
  <si>
    <t>08.020.0018-0</t>
  </si>
  <si>
    <t>08.020.0020-0</t>
  </si>
  <si>
    <t>08.020.0022-0</t>
  </si>
  <si>
    <t>08.020.0024-0</t>
  </si>
  <si>
    <t>08.020.0030-0</t>
  </si>
  <si>
    <t>08.020.0035-0</t>
  </si>
  <si>
    <t>08.020.0040-0</t>
  </si>
  <si>
    <t>08.026.0005-0</t>
  </si>
  <si>
    <t>08.026.0010-0</t>
  </si>
  <si>
    <t>08.027.0045-0</t>
  </si>
  <si>
    <t>08.027.0054-0</t>
  </si>
  <si>
    <t>08.027.0057-0</t>
  </si>
  <si>
    <t>08.027.0060-0</t>
  </si>
  <si>
    <t>08.027.0063-0</t>
  </si>
  <si>
    <t>08.027.0066-0</t>
  </si>
  <si>
    <t>08.027.0069-0</t>
  </si>
  <si>
    <t>08.027.0072-0</t>
  </si>
  <si>
    <t>08.027.0075-0</t>
  </si>
  <si>
    <t>08.027.0078-0</t>
  </si>
  <si>
    <t>08.027.0079-0</t>
  </si>
  <si>
    <t>08.027.0083-0</t>
  </si>
  <si>
    <t>08.027.0088-0</t>
  </si>
  <si>
    <t>08.027.0089-0</t>
  </si>
  <si>
    <t>08.027.0090-0</t>
  </si>
  <si>
    <t>08.027.0095-0</t>
  </si>
  <si>
    <t>08.027.0096-0</t>
  </si>
  <si>
    <t>08.027.0098-0</t>
  </si>
  <si>
    <t>08.027.0099-0</t>
  </si>
  <si>
    <t>08.027.0102-0</t>
  </si>
  <si>
    <t>08.028.0010-0</t>
  </si>
  <si>
    <t>08.028.0015-0</t>
  </si>
  <si>
    <t>08.034.0002-0</t>
  </si>
  <si>
    <t>08.034.0020-0</t>
  </si>
  <si>
    <t>08.034.0025-0</t>
  </si>
  <si>
    <t>08.035.0005-0</t>
  </si>
  <si>
    <t>08.036.0002-0</t>
  </si>
  <si>
    <t>08.037.0040-0</t>
  </si>
  <si>
    <t>08.037.0041-0</t>
  </si>
  <si>
    <t>08.037.0042-0</t>
  </si>
  <si>
    <t>08.037.0043-0</t>
  </si>
  <si>
    <t>08.037.0044-0</t>
  </si>
  <si>
    <t>08.037.0045-0</t>
  </si>
  <si>
    <t>08.037.0047-0</t>
  </si>
  <si>
    <t>08.037.0048-0</t>
  </si>
  <si>
    <t>08.037.0049-0</t>
  </si>
  <si>
    <t>08.037.0050-0</t>
  </si>
  <si>
    <t>08.037.0051-0</t>
  </si>
  <si>
    <t>08.037.0052-0</t>
  </si>
  <si>
    <t>08.037.0055-0</t>
  </si>
  <si>
    <t>08.050.0001-0</t>
  </si>
  <si>
    <t>08.050.0004-0</t>
  </si>
  <si>
    <t>09.001.0100-0</t>
  </si>
  <si>
    <t>09.001.0150-0</t>
  </si>
  <si>
    <t>09.002.0012-0</t>
  </si>
  <si>
    <t>09.002.0015-0</t>
  </si>
  <si>
    <t>09.002.0017-0</t>
  </si>
  <si>
    <t>09.002.0019-0</t>
  </si>
  <si>
    <t>09.002.0021-0</t>
  </si>
  <si>
    <t>09.002.0023-0</t>
  </si>
  <si>
    <t>09.002.0030-0</t>
  </si>
  <si>
    <t>09.002.0050-0</t>
  </si>
  <si>
    <t>09.003.0026-0</t>
  </si>
  <si>
    <t>09.003.0034-0</t>
  </si>
  <si>
    <t>09.003.0066-0</t>
  </si>
  <si>
    <t>09.003.0068-0</t>
  </si>
  <si>
    <t>09.003.0070-0</t>
  </si>
  <si>
    <t>09.003.0074-0</t>
  </si>
  <si>
    <t>09.003.0076-0</t>
  </si>
  <si>
    <t>09.003.0142-0</t>
  </si>
  <si>
    <t>09.003.0144-0</t>
  </si>
  <si>
    <t>09.003.0154-0</t>
  </si>
  <si>
    <t>09.003.0156-0</t>
  </si>
  <si>
    <t>09.003.0162-0</t>
  </si>
  <si>
    <t>09.003.0166-0</t>
  </si>
  <si>
    <t>09.003.0176-0</t>
  </si>
  <si>
    <t>09.003.0178-0</t>
  </si>
  <si>
    <t>09.003.0188-0</t>
  </si>
  <si>
    <t>09.003.0192-0</t>
  </si>
  <si>
    <t>09.003.0194-0</t>
  </si>
  <si>
    <t>09.003.0200-0</t>
  </si>
  <si>
    <t>09.004.0003-0</t>
  </si>
  <si>
    <t>09.004.0004-0</t>
  </si>
  <si>
    <t>09.004.0015-0</t>
  </si>
  <si>
    <t>09.004.0017-0</t>
  </si>
  <si>
    <t>09.004.0019-0</t>
  </si>
  <si>
    <t>09.004.0020-0</t>
  </si>
  <si>
    <t>09.004.0023-0</t>
  </si>
  <si>
    <t>09.004.0025-0</t>
  </si>
  <si>
    <t>09.004.0028-0</t>
  </si>
  <si>
    <t>09.004.0051-0</t>
  </si>
  <si>
    <t>09.004.0055-0</t>
  </si>
  <si>
    <t>09.004.0056-0</t>
  </si>
  <si>
    <t>09.004.0060-0</t>
  </si>
  <si>
    <t>REVOLVIMENTO DE SOLO ATE 10CM DE PROFUNDIDADE</t>
  </si>
  <si>
    <t>REVOLVIMENTO DE SOLO ATE 20CM DE PROFUNDIDADE</t>
  </si>
  <si>
    <t>09.005.0004-0</t>
  </si>
  <si>
    <t>09.005.0005-0</t>
  </si>
  <si>
    <t>09.005.0006-0</t>
  </si>
  <si>
    <t>09.005.0037-0</t>
  </si>
  <si>
    <t>09.005.0039-0</t>
  </si>
  <si>
    <t>09.005.0061-0</t>
  </si>
  <si>
    <t>PODA DE ARBUSTOS TIPO CERCA VIVA</t>
  </si>
  <si>
    <t>09.005.0130-0</t>
  </si>
  <si>
    <t>09.005.0135-0</t>
  </si>
  <si>
    <t>09.005.0140-0</t>
  </si>
  <si>
    <t>09.005.0145-0</t>
  </si>
  <si>
    <t>09.005.0150-0</t>
  </si>
  <si>
    <t>09.005.0155-0</t>
  </si>
  <si>
    <t>09.006.0020-0</t>
  </si>
  <si>
    <t>09.006.0032-0</t>
  </si>
  <si>
    <t>09.006.0035-0</t>
  </si>
  <si>
    <t>09.007.0010-0</t>
  </si>
  <si>
    <t>09.007.0015-0</t>
  </si>
  <si>
    <t>RETIRADA DE COBERTURA VEGETAL DE PISO DE JUNTA SECA</t>
  </si>
  <si>
    <t>09.007.0030-0</t>
  </si>
  <si>
    <t>09.007.0035-0</t>
  </si>
  <si>
    <t>RETIRADA DE GALHOS SECOS E DE PARASITAS EM ARVORES</t>
  </si>
  <si>
    <t>09.008.0010-0</t>
  </si>
  <si>
    <t>09.009.0010-0</t>
  </si>
  <si>
    <t>09.012.0010-0</t>
  </si>
  <si>
    <t>09.012.0015-0</t>
  </si>
  <si>
    <t>09.013.0020-0</t>
  </si>
  <si>
    <t>09.013.0030-0</t>
  </si>
  <si>
    <t>09.013.0035-0</t>
  </si>
  <si>
    <t>09.013.0040-0</t>
  </si>
  <si>
    <t>09.014.0015-0</t>
  </si>
  <si>
    <t>09.015.0040-0</t>
  </si>
  <si>
    <t>09.015.0042-0</t>
  </si>
  <si>
    <t>09.015.0044-0</t>
  </si>
  <si>
    <t>09.015.0046-0</t>
  </si>
  <si>
    <t>09.015.0048-0</t>
  </si>
  <si>
    <t>09.015.0050-0</t>
  </si>
  <si>
    <t>09.015.0052-0</t>
  </si>
  <si>
    <t>09.015.0056-0</t>
  </si>
  <si>
    <t>09.015.0058-0</t>
  </si>
  <si>
    <t>09.015.0060-0</t>
  </si>
  <si>
    <t>09.015.0062-0</t>
  </si>
  <si>
    <t>09.015.0064-0</t>
  </si>
  <si>
    <t>09.015.0066-0</t>
  </si>
  <si>
    <t>09.015.0068-0</t>
  </si>
  <si>
    <t>09.015.0070-0</t>
  </si>
  <si>
    <t>09.015.0072-0</t>
  </si>
  <si>
    <t>09.015.0074-0</t>
  </si>
  <si>
    <t>09.015.0078-0</t>
  </si>
  <si>
    <t>09.015.0080-0</t>
  </si>
  <si>
    <t>09.015.0300-0</t>
  </si>
  <si>
    <t>09.015.0302-0</t>
  </si>
  <si>
    <t>09.015.0304-0</t>
  </si>
  <si>
    <t>09.015.0306-0</t>
  </si>
  <si>
    <t>09.015.0308-0</t>
  </si>
  <si>
    <t>09.015.0310-0</t>
  </si>
  <si>
    <t>09.015.0312-0</t>
  </si>
  <si>
    <t>09.015.0314-0</t>
  </si>
  <si>
    <t>09.015.0316-0</t>
  </si>
  <si>
    <t>09.015.0318-0</t>
  </si>
  <si>
    <t>09.015.0320-0</t>
  </si>
  <si>
    <t>09.015.0322-0</t>
  </si>
  <si>
    <t>09.015.0324-0</t>
  </si>
  <si>
    <t>09.015.0326-0</t>
  </si>
  <si>
    <t>09.015.0328-0</t>
  </si>
  <si>
    <t>09.015.0330-0</t>
  </si>
  <si>
    <t>09.015.0332-0</t>
  </si>
  <si>
    <t>09.015.0334-0</t>
  </si>
  <si>
    <t>09.015.0336-0</t>
  </si>
  <si>
    <t>09.015.0338-0</t>
  </si>
  <si>
    <t>09.015.0340-0</t>
  </si>
  <si>
    <t>09.015.0342-0</t>
  </si>
  <si>
    <t>09.020.0090-0</t>
  </si>
  <si>
    <t>09.026.0010-0</t>
  </si>
  <si>
    <t>09.026.0015-0</t>
  </si>
  <si>
    <t>09.026.0020-0</t>
  </si>
  <si>
    <t>09.026.0025-0</t>
  </si>
  <si>
    <t>09.026.0030-0</t>
  </si>
  <si>
    <t>09.026.0035-0</t>
  </si>
  <si>
    <t>09.026.0040-0</t>
  </si>
  <si>
    <t>09.026.0045-0</t>
  </si>
  <si>
    <t>10.001.0010-0</t>
  </si>
  <si>
    <t>10.001.0015-0</t>
  </si>
  <si>
    <t>10.003.0050-0</t>
  </si>
  <si>
    <t>10.003.0051-0</t>
  </si>
  <si>
    <t>10.003.0055-0</t>
  </si>
  <si>
    <t>10.003.0056-0</t>
  </si>
  <si>
    <t>10.003.0080-0</t>
  </si>
  <si>
    <t>10.003.0082-0</t>
  </si>
  <si>
    <t>10.003.0084-0</t>
  </si>
  <si>
    <t>10.004.0180-0</t>
  </si>
  <si>
    <t>10.004.0181-0</t>
  </si>
  <si>
    <t>10.004.0182-0</t>
  </si>
  <si>
    <t>10.004.0183-0</t>
  </si>
  <si>
    <t>10.004.0184-0</t>
  </si>
  <si>
    <t>10.004.0185-0</t>
  </si>
  <si>
    <t>10.004.0186-0</t>
  </si>
  <si>
    <t>10.004.0187-0</t>
  </si>
  <si>
    <t>10.010.0008-0</t>
  </si>
  <si>
    <t>10.010.0009-0</t>
  </si>
  <si>
    <t>10.011.0020-0</t>
  </si>
  <si>
    <t>10.012.0100-0</t>
  </si>
  <si>
    <t>10.012.0101-0</t>
  </si>
  <si>
    <t>10.012.0105-0</t>
  </si>
  <si>
    <t>10.012.0107-0</t>
  </si>
  <si>
    <t>10.012.0110-0</t>
  </si>
  <si>
    <t>10.012.0112-0</t>
  </si>
  <si>
    <t>10.012.0115-0</t>
  </si>
  <si>
    <t>10.012.0120-0</t>
  </si>
  <si>
    <t>10.012.0150-0</t>
  </si>
  <si>
    <t>10.012.0155-0</t>
  </si>
  <si>
    <t>10.012.0160-0</t>
  </si>
  <si>
    <t>10.014.0020-0</t>
  </si>
  <si>
    <t>10.014.0021-0</t>
  </si>
  <si>
    <t>10.014.0022-0</t>
  </si>
  <si>
    <t>10.017.0013-0</t>
  </si>
  <si>
    <t>11.001.0013-1</t>
  </si>
  <si>
    <t>11.001.0019-0</t>
  </si>
  <si>
    <t>11.001.0030-0</t>
  </si>
  <si>
    <t>11.003.0006-0</t>
  </si>
  <si>
    <t>11.003.0007-0</t>
  </si>
  <si>
    <t>11.003.0008-0</t>
  </si>
  <si>
    <t>11.003.0015-0</t>
  </si>
  <si>
    <t>11.003.0020-0</t>
  </si>
  <si>
    <t>11.003.0050-0</t>
  </si>
  <si>
    <t>11.003.0052-0</t>
  </si>
  <si>
    <t>11.003.0054-0</t>
  </si>
  <si>
    <t>11.003.0056-0</t>
  </si>
  <si>
    <t>11.003.0060-0</t>
  </si>
  <si>
    <t>11.003.0062-0</t>
  </si>
  <si>
    <t>11.003.0064-0</t>
  </si>
  <si>
    <t>11.003.0066-0</t>
  </si>
  <si>
    <t>11.003.0070-0</t>
  </si>
  <si>
    <t>11.003.0072-0</t>
  </si>
  <si>
    <t>11.003.0074-0</t>
  </si>
  <si>
    <t>11.003.0076-0</t>
  </si>
  <si>
    <t>11.004.0100-0</t>
  </si>
  <si>
    <t>11.004.0200-0</t>
  </si>
  <si>
    <t>11.006.0005-0</t>
  </si>
  <si>
    <t>11.006.0020-0</t>
  </si>
  <si>
    <t>11.006.0025-0</t>
  </si>
  <si>
    <t>11.006.0030-0</t>
  </si>
  <si>
    <t>11.006.0035-0</t>
  </si>
  <si>
    <t>11.006.0040-0</t>
  </si>
  <si>
    <t>11.006.0100-0</t>
  </si>
  <si>
    <t>11.007.0005-0</t>
  </si>
  <si>
    <t>11.007.0020-0</t>
  </si>
  <si>
    <t>11.007.0030-0</t>
  </si>
  <si>
    <t>11.009.0012-0</t>
  </si>
  <si>
    <t>11.010.0038-0</t>
  </si>
  <si>
    <t>11.010.0039-0</t>
  </si>
  <si>
    <t>11.010.0060-0</t>
  </si>
  <si>
    <t>11.010.0081-0</t>
  </si>
  <si>
    <t>11.010.0082-0</t>
  </si>
  <si>
    <t>11.010.0083-0</t>
  </si>
  <si>
    <t>11.010.0084-0</t>
  </si>
  <si>
    <t>11.010.0085-0</t>
  </si>
  <si>
    <t>11.010.0086-0</t>
  </si>
  <si>
    <t>11.010.0087-0</t>
  </si>
  <si>
    <t>11.010.0088-0</t>
  </si>
  <si>
    <t>11.010.0089-0</t>
  </si>
  <si>
    <t>11.010.0090-0</t>
  </si>
  <si>
    <t>11.010.0091-0</t>
  </si>
  <si>
    <t>11.010.0092-0</t>
  </si>
  <si>
    <t>11.010.0100-0</t>
  </si>
  <si>
    <t>11.010.0105-0</t>
  </si>
  <si>
    <t>11.011.0005-0</t>
  </si>
  <si>
    <t>11.011.0006-0</t>
  </si>
  <si>
    <t>11.011.0028-0</t>
  </si>
  <si>
    <t>11.012.0015-0</t>
  </si>
  <si>
    <t>11.012.0016-0</t>
  </si>
  <si>
    <t>11.012.0017-0</t>
  </si>
  <si>
    <t>11.012.0019-0</t>
  </si>
  <si>
    <t>11.012.0021-0</t>
  </si>
  <si>
    <t>11.012.0040-0</t>
  </si>
  <si>
    <t>11.012.0060-0</t>
  </si>
  <si>
    <t>11.012.0061-0</t>
  </si>
  <si>
    <t>11.012.0062-0</t>
  </si>
  <si>
    <t>11.012.0063-0</t>
  </si>
  <si>
    <t>11.012.0064-0</t>
  </si>
  <si>
    <t>11.012.0065-0</t>
  </si>
  <si>
    <t>11.012.0066-0</t>
  </si>
  <si>
    <t>11.012.0070-0</t>
  </si>
  <si>
    <t>11.012.0075-0</t>
  </si>
  <si>
    <t>11.012.0080-0</t>
  </si>
  <si>
    <t>11.012.0085-0</t>
  </si>
  <si>
    <t>11.012.0090-0</t>
  </si>
  <si>
    <t>11.012.0095-0</t>
  </si>
  <si>
    <t>11.013.0015-0</t>
  </si>
  <si>
    <t>11.013.0016-0</t>
  </si>
  <si>
    <t>11.013.0059-0</t>
  </si>
  <si>
    <t>11.013.0060-0</t>
  </si>
  <si>
    <t>11.013.0061-0</t>
  </si>
  <si>
    <t>11.013.0062-0</t>
  </si>
  <si>
    <t>11.013.0063-0</t>
  </si>
  <si>
    <t>11.013.0064-0</t>
  </si>
  <si>
    <t>11.013.0065-0</t>
  </si>
  <si>
    <t>11.013.0066-0</t>
  </si>
  <si>
    <t>11.013.0067-0</t>
  </si>
  <si>
    <t>11.013.0068-0</t>
  </si>
  <si>
    <t>11.013.0069-0</t>
  </si>
  <si>
    <t>11.013.0075-0</t>
  </si>
  <si>
    <t>11.013.0080-0</t>
  </si>
  <si>
    <t>11.013.0105-0</t>
  </si>
  <si>
    <t>11.013.0110-0</t>
  </si>
  <si>
    <t>11.013.0135-0</t>
  </si>
  <si>
    <t>11.013.0140-0</t>
  </si>
  <si>
    <t>11.015.0019-0</t>
  </si>
  <si>
    <t>11.015.0021-0</t>
  </si>
  <si>
    <t>11.015.0022-0</t>
  </si>
  <si>
    <t>11.015.0030-0</t>
  </si>
  <si>
    <t>11.016.0007-0</t>
  </si>
  <si>
    <t>11.016.0030-0</t>
  </si>
  <si>
    <t>11.016.0040-0</t>
  </si>
  <si>
    <t>11.016.0045-0</t>
  </si>
  <si>
    <t>11.016.0047-0</t>
  </si>
  <si>
    <t>11.016.0100-0</t>
  </si>
  <si>
    <t>11.016.0101-0</t>
  </si>
  <si>
    <t>11.016.0200-0</t>
  </si>
  <si>
    <t>11.016.0201-0</t>
  </si>
  <si>
    <t>11.018.0075-0</t>
  </si>
  <si>
    <t>11.018.0080-0</t>
  </si>
  <si>
    <t>11.018.0085-0</t>
  </si>
  <si>
    <t>11.018.0090-0</t>
  </si>
  <si>
    <t>11.019.0005-0</t>
  </si>
  <si>
    <t>11.019.0010-0</t>
  </si>
  <si>
    <t>11.019.0015-0</t>
  </si>
  <si>
    <t>11.025.0014-0</t>
  </si>
  <si>
    <t>11.026.0025-0</t>
  </si>
  <si>
    <t>11.026.0030-0</t>
  </si>
  <si>
    <t>11.026.0032-0</t>
  </si>
  <si>
    <t>11.026.0033-0</t>
  </si>
  <si>
    <t>11.026.0035-0</t>
  </si>
  <si>
    <t>11.026.0040-0</t>
  </si>
  <si>
    <t>11.030.0025-0</t>
  </si>
  <si>
    <t>11.030.0030-0</t>
  </si>
  <si>
    <t>11.030.0055-0</t>
  </si>
  <si>
    <t>11.030.0060-0</t>
  </si>
  <si>
    <t>11.030.0085-0</t>
  </si>
  <si>
    <t>11.030.0090-0</t>
  </si>
  <si>
    <t>11.030.0115-0</t>
  </si>
  <si>
    <t>11.030.0120-0</t>
  </si>
  <si>
    <t>11.031.0005-0</t>
  </si>
  <si>
    <t>11.031.0006-0</t>
  </si>
  <si>
    <t>11.031.0010-0</t>
  </si>
  <si>
    <t>11.031.0011-0</t>
  </si>
  <si>
    <t>11.031.0050-0</t>
  </si>
  <si>
    <t>11.031.0051-0</t>
  </si>
  <si>
    <t>11.032.0005-0</t>
  </si>
  <si>
    <t>11.035.0005-0</t>
  </si>
  <si>
    <t>11.035.0010-0</t>
  </si>
  <si>
    <t>11.035.0015-0</t>
  </si>
  <si>
    <t>11.035.0020-0</t>
  </si>
  <si>
    <t>11.040.0100-0</t>
  </si>
  <si>
    <t>11.040.0105-0</t>
  </si>
  <si>
    <t>11.040.0120-0</t>
  </si>
  <si>
    <t>11.040.0130-0</t>
  </si>
  <si>
    <t>11.046.0015-0</t>
  </si>
  <si>
    <t>11.046.0060-0</t>
  </si>
  <si>
    <t>11.046.0105-0</t>
  </si>
  <si>
    <t>11.046.0110-0</t>
  </si>
  <si>
    <t>11.046.0115-0</t>
  </si>
  <si>
    <t>11.046.0180-0</t>
  </si>
  <si>
    <t>BOMBEAMENTO PARA CONCRETO DE ALTO DESEMPENHO</t>
  </si>
  <si>
    <t>11.048.0010-1</t>
  </si>
  <si>
    <t>11.048.0015-1</t>
  </si>
  <si>
    <t>11.048.0020-1</t>
  </si>
  <si>
    <t>11.048.0025-1</t>
  </si>
  <si>
    <t>11.048.0030-1</t>
  </si>
  <si>
    <t>11.048.0035-1</t>
  </si>
  <si>
    <t>11.048.0040-1</t>
  </si>
  <si>
    <t>11.048.0050-0</t>
  </si>
  <si>
    <t>11.048.0055-0</t>
  </si>
  <si>
    <t>11.048.0060-0</t>
  </si>
  <si>
    <t>11.050.0010-0</t>
  </si>
  <si>
    <t>11.055.0010-0</t>
  </si>
  <si>
    <t>11.056.0010-0</t>
  </si>
  <si>
    <t>11.056.0030-0</t>
  </si>
  <si>
    <t>11.057.0010-0</t>
  </si>
  <si>
    <t>11.060.0200-0</t>
  </si>
  <si>
    <t>11.060.0205-0</t>
  </si>
  <si>
    <t>11.060.0410-0</t>
  </si>
  <si>
    <t>11.060.0415-0</t>
  </si>
  <si>
    <t>11.080.0010-0</t>
  </si>
  <si>
    <t>11.090.0515-0</t>
  </si>
  <si>
    <t>11.090.0520-0</t>
  </si>
  <si>
    <t>11.090.0530-0</t>
  </si>
  <si>
    <t>11.090.0535-0</t>
  </si>
  <si>
    <t>11.090.0600-0</t>
  </si>
  <si>
    <t>11.090.0610-0</t>
  </si>
  <si>
    <t>11.090.0611-0</t>
  </si>
  <si>
    <t>11.090.0620-0</t>
  </si>
  <si>
    <t>11.091.0001-0</t>
  </si>
  <si>
    <t>11.092.0001-0</t>
  </si>
  <si>
    <t>12.002.0100-0</t>
  </si>
  <si>
    <t>12.003.0155-0</t>
  </si>
  <si>
    <t>12.003.0160-0</t>
  </si>
  <si>
    <t>12.003.0165-0</t>
  </si>
  <si>
    <t>12.003.0170-0</t>
  </si>
  <si>
    <t>12.003.0175-0</t>
  </si>
  <si>
    <t>12.003.0180-1</t>
  </si>
  <si>
    <t>12.003.0185-0</t>
  </si>
  <si>
    <t>12.003.0190-0</t>
  </si>
  <si>
    <t>12.003.0195-0</t>
  </si>
  <si>
    <t>12.003.0200-0</t>
  </si>
  <si>
    <t>12.003.0205-0</t>
  </si>
  <si>
    <t>12.003.0210-0</t>
  </si>
  <si>
    <t>12.003.0215-0</t>
  </si>
  <si>
    <t>12.003.0220-0</t>
  </si>
  <si>
    <t>12.003.0225-0</t>
  </si>
  <si>
    <t>12.003.0230-0</t>
  </si>
  <si>
    <t>12.003.0235-0</t>
  </si>
  <si>
    <t>12.003.0240-0</t>
  </si>
  <si>
    <t>12.003.0245-0</t>
  </si>
  <si>
    <t>12.003.0250-0</t>
  </si>
  <si>
    <t>12.005.0030-0</t>
  </si>
  <si>
    <t>12.005.0035-0</t>
  </si>
  <si>
    <t>12.005.0040-0</t>
  </si>
  <si>
    <t>12.005.0045-0</t>
  </si>
  <si>
    <t>12.005.0100-0</t>
  </si>
  <si>
    <t>12.005.0103-1</t>
  </si>
  <si>
    <t>12.005.0105-0</t>
  </si>
  <si>
    <t>12.005.0107-1</t>
  </si>
  <si>
    <t>12.005.0110-0</t>
  </si>
  <si>
    <t>12.005.0112-1</t>
  </si>
  <si>
    <t>12.005.0115-0</t>
  </si>
  <si>
    <t>12.005.0117-1</t>
  </si>
  <si>
    <t>12.005.0120-0</t>
  </si>
  <si>
    <t>12.005.0122-1</t>
  </si>
  <si>
    <t>12.005.0124-0</t>
  </si>
  <si>
    <t>12.005.0126-1</t>
  </si>
  <si>
    <t>12.005.0160-0</t>
  </si>
  <si>
    <t>12.005.0165-0</t>
  </si>
  <si>
    <t>12.005.0170-0</t>
  </si>
  <si>
    <t>12.005.0175-0</t>
  </si>
  <si>
    <t>12.005.0185-0</t>
  </si>
  <si>
    <t>12.005.0190-0</t>
  </si>
  <si>
    <t>12.005.0195-0</t>
  </si>
  <si>
    <t>12.005.0200-0</t>
  </si>
  <si>
    <t>12.008.0020-0</t>
  </si>
  <si>
    <t>12.009.0002-0</t>
  </si>
  <si>
    <t>12.009.0003-0</t>
  </si>
  <si>
    <t>12.011.0001-0</t>
  </si>
  <si>
    <t>12.011.0005-0</t>
  </si>
  <si>
    <t>12.015.0006-0</t>
  </si>
  <si>
    <t>12.015.0014-0</t>
  </si>
  <si>
    <t>12.015.0016-0</t>
  </si>
  <si>
    <t>12.015.0021-0</t>
  </si>
  <si>
    <t>12.015.0031-0</t>
  </si>
  <si>
    <t>12.015.0036-0</t>
  </si>
  <si>
    <t>12.015.0041-0</t>
  </si>
  <si>
    <t>12.015.0046-0</t>
  </si>
  <si>
    <t>12.015.0061-0</t>
  </si>
  <si>
    <t>12.015.0066-0</t>
  </si>
  <si>
    <t>12.015.0071-0</t>
  </si>
  <si>
    <t>12.015.0076-0</t>
  </si>
  <si>
    <t>12.016.0004-0</t>
  </si>
  <si>
    <t>12.016.0006-0</t>
  </si>
  <si>
    <t>12.016.0008-0</t>
  </si>
  <si>
    <t>12.016.0010-0</t>
  </si>
  <si>
    <t>12.016.0012-0</t>
  </si>
  <si>
    <t>12.016.0014-0</t>
  </si>
  <si>
    <t>12.016.0016-0</t>
  </si>
  <si>
    <t>12.016.0018-0</t>
  </si>
  <si>
    <t>12.016.0020-0</t>
  </si>
  <si>
    <t>12.016.0022-0</t>
  </si>
  <si>
    <t>12.016.0024-0</t>
  </si>
  <si>
    <t>12.016.0026-0</t>
  </si>
  <si>
    <t>12.016.0028-0</t>
  </si>
  <si>
    <t>12.016.0030-0</t>
  </si>
  <si>
    <t>12.016.0032-0</t>
  </si>
  <si>
    <t>12.016.0034-0</t>
  </si>
  <si>
    <t>12.035.0001-0</t>
  </si>
  <si>
    <t>12.035.0002-0</t>
  </si>
  <si>
    <t>12.035.0005-0</t>
  </si>
  <si>
    <t>12.035.0010-0</t>
  </si>
  <si>
    <t>12.035.0015-0</t>
  </si>
  <si>
    <t>12.035.0020-0</t>
  </si>
  <si>
    <t>12.042.0001-0</t>
  </si>
  <si>
    <t>12.043.0001-0</t>
  </si>
  <si>
    <t>13.001.0035-0</t>
  </si>
  <si>
    <t>13.001.0036-0</t>
  </si>
  <si>
    <t>13.001.0040-0</t>
  </si>
  <si>
    <t>13.001.0041-0</t>
  </si>
  <si>
    <t>13.001.0065-1</t>
  </si>
  <si>
    <t>13.001.0100-0</t>
  </si>
  <si>
    <t>13.001.0105-0</t>
  </si>
  <si>
    <t>13.001.0106-0</t>
  </si>
  <si>
    <t>13.001.0107-0</t>
  </si>
  <si>
    <t>13.003.0010-0</t>
  </si>
  <si>
    <t>13.005.0025-0</t>
  </si>
  <si>
    <t>13.009.0050-0</t>
  </si>
  <si>
    <t>13.009.0051-0</t>
  </si>
  <si>
    <t>13.010.0025-0</t>
  </si>
  <si>
    <t>13.010.0029-0</t>
  </si>
  <si>
    <t>13.010.0049-0</t>
  </si>
  <si>
    <t>13.011.0010-0</t>
  </si>
  <si>
    <t>13.022.0027-0</t>
  </si>
  <si>
    <t>13.022.0029-0</t>
  </si>
  <si>
    <t>13.022.0035-0</t>
  </si>
  <si>
    <t>13.022.0040-0</t>
  </si>
  <si>
    <t>13.024.0011-0</t>
  </si>
  <si>
    <t>13.024.0015-0</t>
  </si>
  <si>
    <t>13.024.0016-0</t>
  </si>
  <si>
    <t>13.024.0018-0</t>
  </si>
  <si>
    <t>13.024.0019-0</t>
  </si>
  <si>
    <t>13.024.0020-0</t>
  </si>
  <si>
    <t>13.024.0021-0</t>
  </si>
  <si>
    <t>13.025.0055-0</t>
  </si>
  <si>
    <t>13.025.0058-0</t>
  </si>
  <si>
    <t>13.025.0059-0</t>
  </si>
  <si>
    <t>13.025.0060-0</t>
  </si>
  <si>
    <t>13.025.0061-0</t>
  </si>
  <si>
    <t>13.026.0011-0</t>
  </si>
  <si>
    <t>13.026.0015-0</t>
  </si>
  <si>
    <t>13.030.0250-0</t>
  </si>
  <si>
    <t>13.030.0251-0</t>
  </si>
  <si>
    <t>13.030.0256-0</t>
  </si>
  <si>
    <t>13.030.0257-0</t>
  </si>
  <si>
    <t>13.030.0258-0</t>
  </si>
  <si>
    <t>13.030.0259-0</t>
  </si>
  <si>
    <t>13.030.0260-0</t>
  </si>
  <si>
    <t>13.030.0262-0</t>
  </si>
  <si>
    <t>13.030.0263-0</t>
  </si>
  <si>
    <t>13.030.0264-0</t>
  </si>
  <si>
    <t>13.030.0265-0</t>
  </si>
  <si>
    <t>13.030.0267-0</t>
  </si>
  <si>
    <t>13.030.0268-0</t>
  </si>
  <si>
    <t>13.030.0270-0</t>
  </si>
  <si>
    <t>13.030.0271-0</t>
  </si>
  <si>
    <t>13.030.0272-0</t>
  </si>
  <si>
    <t>13.030.0290-0</t>
  </si>
  <si>
    <t>13.030.0291-0</t>
  </si>
  <si>
    <t>13.030.0292-0</t>
  </si>
  <si>
    <t>13.036.0010-0</t>
  </si>
  <si>
    <t>13.036.0011-0</t>
  </si>
  <si>
    <t>13.036.0015-0</t>
  </si>
  <si>
    <t>13.036.0016-0</t>
  </si>
  <si>
    <t>13.036.0050-0</t>
  </si>
  <si>
    <t>13.036.0051-0</t>
  </si>
  <si>
    <t>13.036.0080-0</t>
  </si>
  <si>
    <t>13.036.0081-0</t>
  </si>
  <si>
    <t>13.045.0054-0</t>
  </si>
  <si>
    <t>13.045.0066-0</t>
  </si>
  <si>
    <t>13.045.0071-0</t>
  </si>
  <si>
    <t>13.045.0075-0</t>
  </si>
  <si>
    <t>13.045.0076-0</t>
  </si>
  <si>
    <t>13.045.0080-0</t>
  </si>
  <si>
    <t>13.045.0081-0</t>
  </si>
  <si>
    <t>13.075.0010-0</t>
  </si>
  <si>
    <t>13.080.0005-0</t>
  </si>
  <si>
    <t>13.080.0020-0</t>
  </si>
  <si>
    <t>13.168.0010-0</t>
  </si>
  <si>
    <t>13.168.0015-0</t>
  </si>
  <si>
    <t>13.168.0020-0</t>
  </si>
  <si>
    <t>13.170.0018-0</t>
  </si>
  <si>
    <t>13.175.0010-0</t>
  </si>
  <si>
    <t>13.175.0012-0</t>
  </si>
  <si>
    <t>13.175.0015-0</t>
  </si>
  <si>
    <t>13.175.0016-0</t>
  </si>
  <si>
    <t>13.187.0010-0</t>
  </si>
  <si>
    <t>13.193.0010-0</t>
  </si>
  <si>
    <t>13.195.0012-0</t>
  </si>
  <si>
    <t>13.195.0020-0</t>
  </si>
  <si>
    <t>13.195.0030-0</t>
  </si>
  <si>
    <t>13.196.0010-0</t>
  </si>
  <si>
    <t>13.196.0015-0</t>
  </si>
  <si>
    <t>13.196.0020-0</t>
  </si>
  <si>
    <t>13.196.0025-0</t>
  </si>
  <si>
    <t>13.196.0030-0</t>
  </si>
  <si>
    <t>13.196.0035-0</t>
  </si>
  <si>
    <t>13.196.0040-0</t>
  </si>
  <si>
    <t>13.196.0045-0</t>
  </si>
  <si>
    <t>13.196.0050-0</t>
  </si>
  <si>
    <t>13.196.0080-0</t>
  </si>
  <si>
    <t>13.196.0085-0</t>
  </si>
  <si>
    <t>13.196.0090-0</t>
  </si>
  <si>
    <t>13.196.0095-0</t>
  </si>
  <si>
    <t>13.196.0100-0</t>
  </si>
  <si>
    <t>13.196.0101-0</t>
  </si>
  <si>
    <t>13.196.0102-0</t>
  </si>
  <si>
    <t>13.196.0103-0</t>
  </si>
  <si>
    <t>13.196.0104-0</t>
  </si>
  <si>
    <t>13.196.0105-0</t>
  </si>
  <si>
    <t>13.196.0106-0</t>
  </si>
  <si>
    <t>13.196.0107-0</t>
  </si>
  <si>
    <t>13.196.0108-0</t>
  </si>
  <si>
    <t>13.196.0109-0</t>
  </si>
  <si>
    <t>13.196.0110-0</t>
  </si>
  <si>
    <t>13.196.0111-0</t>
  </si>
  <si>
    <t>13.196.0112-0</t>
  </si>
  <si>
    <t>13.196.0113-0</t>
  </si>
  <si>
    <t>13.196.0114-0</t>
  </si>
  <si>
    <t>13.196.0115-0</t>
  </si>
  <si>
    <t>13.196.0116-0</t>
  </si>
  <si>
    <t>13.196.0117-0</t>
  </si>
  <si>
    <t>13.196.0118-0</t>
  </si>
  <si>
    <t>13.196.0119-0</t>
  </si>
  <si>
    <t>13.196.0120-0</t>
  </si>
  <si>
    <t>13.196.0121-0</t>
  </si>
  <si>
    <t>13.196.0122-0</t>
  </si>
  <si>
    <t>13.196.0123-0</t>
  </si>
  <si>
    <t>13.196.0124-0</t>
  </si>
  <si>
    <t>13.196.0125-0</t>
  </si>
  <si>
    <t>13.196.0126-0</t>
  </si>
  <si>
    <t>13.196.0127-0</t>
  </si>
  <si>
    <t>13.196.0128-0</t>
  </si>
  <si>
    <t>13.196.0129-0</t>
  </si>
  <si>
    <t>13.196.0130-0</t>
  </si>
  <si>
    <t>13.196.0131-0</t>
  </si>
  <si>
    <t>13.196.0132-0</t>
  </si>
  <si>
    <t>13.196.0133-0</t>
  </si>
  <si>
    <t>13.196.0134-0</t>
  </si>
  <si>
    <t>13.196.0135-0</t>
  </si>
  <si>
    <t>13.196.0136-0</t>
  </si>
  <si>
    <t>13.196.0137-0</t>
  </si>
  <si>
    <t>13.196.0138-0</t>
  </si>
  <si>
    <t>13.196.0139-0</t>
  </si>
  <si>
    <t>13.196.0140-0</t>
  </si>
  <si>
    <t>13.196.0141-0</t>
  </si>
  <si>
    <t>13.196.0142-0</t>
  </si>
  <si>
    <t>13.196.0143-0</t>
  </si>
  <si>
    <t>13.196.0144-0</t>
  </si>
  <si>
    <t>13.196.0145-0</t>
  </si>
  <si>
    <t>13.196.0146-0</t>
  </si>
  <si>
    <t>13.196.0147-0</t>
  </si>
  <si>
    <t>13.196.0148-0</t>
  </si>
  <si>
    <t>13.196.0149-0</t>
  </si>
  <si>
    <t>13.196.0150-0</t>
  </si>
  <si>
    <t>13.196.0151-0</t>
  </si>
  <si>
    <t>13.196.0152-0</t>
  </si>
  <si>
    <t>13.196.0153-0</t>
  </si>
  <si>
    <t>13.196.0154-0</t>
  </si>
  <si>
    <t>13.196.0155-0</t>
  </si>
  <si>
    <t>13.196.0156-0</t>
  </si>
  <si>
    <t>13.196.0157-0</t>
  </si>
  <si>
    <t>13.196.0158-0</t>
  </si>
  <si>
    <t>13.196.0159-0</t>
  </si>
  <si>
    <t>13.196.0160-0</t>
  </si>
  <si>
    <t>13.196.0161-0</t>
  </si>
  <si>
    <t>13.196.0162-0</t>
  </si>
  <si>
    <t>13.196.0163-0</t>
  </si>
  <si>
    <t>13.196.0164-0</t>
  </si>
  <si>
    <t>13.196.0165-0</t>
  </si>
  <si>
    <t>13.196.0166-0</t>
  </si>
  <si>
    <t>13.196.0167-0</t>
  </si>
  <si>
    <t>13.196.0168-0</t>
  </si>
  <si>
    <t>13.196.0169-0</t>
  </si>
  <si>
    <t>13.196.0170-0</t>
  </si>
  <si>
    <t>13.196.0171-0</t>
  </si>
  <si>
    <t>13.196.0172-0</t>
  </si>
  <si>
    <t>13.196.0173-0</t>
  </si>
  <si>
    <t>13.197.0010-0</t>
  </si>
  <si>
    <t>13.199.0010-0</t>
  </si>
  <si>
    <t>13.199.0015-0</t>
  </si>
  <si>
    <t>13.200.0030-0</t>
  </si>
  <si>
    <t>13.205.0010-0</t>
  </si>
  <si>
    <t>13.205.0015-0</t>
  </si>
  <si>
    <t>13.205.0020-0</t>
  </si>
  <si>
    <t>13.205.0025-0</t>
  </si>
  <si>
    <t>13.301.0115-0</t>
  </si>
  <si>
    <t>13.301.0134-0</t>
  </si>
  <si>
    <t>13.301.0140-0</t>
  </si>
  <si>
    <t>13.301.0510-0</t>
  </si>
  <si>
    <t>13.302.0010-0</t>
  </si>
  <si>
    <t>13.330.0012-0</t>
  </si>
  <si>
    <t>13.330.0015-0</t>
  </si>
  <si>
    <t>13.330.0018-0</t>
  </si>
  <si>
    <t>13.330.0022-0</t>
  </si>
  <si>
    <t>13.330.0023-0</t>
  </si>
  <si>
    <t>13.330.0024-0</t>
  </si>
  <si>
    <t>13.330.0025-0</t>
  </si>
  <si>
    <t>13.330.0051-0</t>
  </si>
  <si>
    <t>13.330.0061-0</t>
  </si>
  <si>
    <t>13.330.0071-0</t>
  </si>
  <si>
    <t>13.330.0075-0</t>
  </si>
  <si>
    <t>13.330.0076-0</t>
  </si>
  <si>
    <t>13.330.0078-0</t>
  </si>
  <si>
    <t>13.330.0079-0</t>
  </si>
  <si>
    <t>13.330.0100-0</t>
  </si>
  <si>
    <t>13.330.0101-0</t>
  </si>
  <si>
    <t>13.330.0110-0</t>
  </si>
  <si>
    <t>13.330.0111-0</t>
  </si>
  <si>
    <t>13.331.0015-0</t>
  </si>
  <si>
    <t>13.331.0016-0</t>
  </si>
  <si>
    <t>13.331.0017-0</t>
  </si>
  <si>
    <t>13.331.0050-0</t>
  </si>
  <si>
    <t>13.331.0051-0</t>
  </si>
  <si>
    <t>13.332.0010-0</t>
  </si>
  <si>
    <t>13.332.0011-0</t>
  </si>
  <si>
    <t>13.332.0012-0</t>
  </si>
  <si>
    <t>13.333.0010-0</t>
  </si>
  <si>
    <t>13.333.0011-0</t>
  </si>
  <si>
    <t>13.333.0015-0</t>
  </si>
  <si>
    <t>13.333.0016-0</t>
  </si>
  <si>
    <t>13.345.0017-0</t>
  </si>
  <si>
    <t>13.345.0018-0</t>
  </si>
  <si>
    <t>13.345.0021-0</t>
  </si>
  <si>
    <t>13.345.0026-0</t>
  </si>
  <si>
    <t>13.345.0031-0</t>
  </si>
  <si>
    <t>13.345.0036-0</t>
  </si>
  <si>
    <t>13.345.0040-0</t>
  </si>
  <si>
    <t>13.345.0041-0</t>
  </si>
  <si>
    <t>13.345.0056-0</t>
  </si>
  <si>
    <t>13.345.0061-0</t>
  </si>
  <si>
    <t>13.345.0066-0</t>
  </si>
  <si>
    <t>13.348.0010-0</t>
  </si>
  <si>
    <t>13.348.0011-0</t>
  </si>
  <si>
    <t>13.348.0012-0</t>
  </si>
  <si>
    <t>13.348.0030-0</t>
  </si>
  <si>
    <t>13.348.0031-0</t>
  </si>
  <si>
    <t>13.348.0040-0</t>
  </si>
  <si>
    <t>13.348.0041-0</t>
  </si>
  <si>
    <t>13.348.0045-0</t>
  </si>
  <si>
    <t>13.348.0046-0</t>
  </si>
  <si>
    <t>13.348.0050-0</t>
  </si>
  <si>
    <t>13.348.0051-0</t>
  </si>
  <si>
    <t>13.348.0055-0</t>
  </si>
  <si>
    <t>13.348.0056-0</t>
  </si>
  <si>
    <t>13.348.0070-0</t>
  </si>
  <si>
    <t>13.348.0071-0</t>
  </si>
  <si>
    <t>13.348.0075-0</t>
  </si>
  <si>
    <t>13.348.0076-0</t>
  </si>
  <si>
    <t>13.348.0080-0</t>
  </si>
  <si>
    <t>13.348.0081-0</t>
  </si>
  <si>
    <t>13.365.0011-0</t>
  </si>
  <si>
    <t>13.365.0016-0</t>
  </si>
  <si>
    <t>13.365.0021-0</t>
  </si>
  <si>
    <t>13.365.0026-0</t>
  </si>
  <si>
    <t>13.365.0031-0</t>
  </si>
  <si>
    <t>13.365.0036-0</t>
  </si>
  <si>
    <t>13.365.0056-0</t>
  </si>
  <si>
    <t>13.365.0061-0</t>
  </si>
  <si>
    <t>13.365.0066-0</t>
  </si>
  <si>
    <t>13.365.0075-0</t>
  </si>
  <si>
    <t>13.365.0076-0</t>
  </si>
  <si>
    <t>13.365.0078-0</t>
  </si>
  <si>
    <t>13.365.0079-0</t>
  </si>
  <si>
    <t>13.365.0083-0</t>
  </si>
  <si>
    <t>13.365.0084-0</t>
  </si>
  <si>
    <t>13.365.0085-0</t>
  </si>
  <si>
    <t>13.365.0086-0</t>
  </si>
  <si>
    <t>13.365.0087-0</t>
  </si>
  <si>
    <t>13.365.0088-0</t>
  </si>
  <si>
    <t>13.365.0100-0</t>
  </si>
  <si>
    <t>13.365.0101-0</t>
  </si>
  <si>
    <t>13.365.0150-0</t>
  </si>
  <si>
    <t>13.365.0151-0</t>
  </si>
  <si>
    <t>13.365.0155-0</t>
  </si>
  <si>
    <t>13.365.0156-0</t>
  </si>
  <si>
    <t>13.365.0170-0</t>
  </si>
  <si>
    <t>13.365.0171-0</t>
  </si>
  <si>
    <t>13.365.0175-0</t>
  </si>
  <si>
    <t>13.365.0176-0</t>
  </si>
  <si>
    <t>13.365.0180-0</t>
  </si>
  <si>
    <t>13.365.0181-0</t>
  </si>
  <si>
    <t>13.366.0010-0</t>
  </si>
  <si>
    <t>13.366.0011-0</t>
  </si>
  <si>
    <t>13.368.0010-0</t>
  </si>
  <si>
    <t>13.368.0011-0</t>
  </si>
  <si>
    <t>13.368.0012-0</t>
  </si>
  <si>
    <t>13.368.0013-0</t>
  </si>
  <si>
    <t>13.368.0015-0</t>
  </si>
  <si>
    <t>13.368.0016-0</t>
  </si>
  <si>
    <t>13.369.0010-0</t>
  </si>
  <si>
    <t>13.369.0011-0</t>
  </si>
  <si>
    <t>13.369.0015-0</t>
  </si>
  <si>
    <t>13.369.0016-0</t>
  </si>
  <si>
    <t>13.369.0020-0</t>
  </si>
  <si>
    <t>13.369.0021-0</t>
  </si>
  <si>
    <t>13.369.0025-0</t>
  </si>
  <si>
    <t>13.369.0026-0</t>
  </si>
  <si>
    <t>13.373.0020-0</t>
  </si>
  <si>
    <t>13.373.0021-0</t>
  </si>
  <si>
    <t>13.373.0025-0</t>
  </si>
  <si>
    <t>13.373.0026-0</t>
  </si>
  <si>
    <t>13.373.0030-0</t>
  </si>
  <si>
    <t>13.373.0031-0</t>
  </si>
  <si>
    <t>13.373.0035-0</t>
  </si>
  <si>
    <t>13.373.0036-0</t>
  </si>
  <si>
    <t>13.380.0012-0</t>
  </si>
  <si>
    <t>13.380.0013-0</t>
  </si>
  <si>
    <t>13.380.0100-0</t>
  </si>
  <si>
    <t>13.380.0101-0</t>
  </si>
  <si>
    <t>JUNTA GRAMADA COM 5CM DE LARGURA</t>
  </si>
  <si>
    <t>JUNTA GRAMADA COM 8CM DE LARGURA</t>
  </si>
  <si>
    <t>13.385.0003-0</t>
  </si>
  <si>
    <t>13.385.0007-0</t>
  </si>
  <si>
    <t>13.385.0010-0</t>
  </si>
  <si>
    <t>13.385.0050-0</t>
  </si>
  <si>
    <t>13.385.0051-0</t>
  </si>
  <si>
    <t>13.385.0055-0</t>
  </si>
  <si>
    <t>13.385.0056-0</t>
  </si>
  <si>
    <t>13.385.0100-0</t>
  </si>
  <si>
    <t>13.385.0101-0</t>
  </si>
  <si>
    <t>13.390.0025-0</t>
  </si>
  <si>
    <t>13.390.0027-0</t>
  </si>
  <si>
    <t>13.390.0028-0</t>
  </si>
  <si>
    <t>13.390.0030-0</t>
  </si>
  <si>
    <t>13.390.0031-0</t>
  </si>
  <si>
    <t>13.390.0035-0</t>
  </si>
  <si>
    <t>13.390.0037-0</t>
  </si>
  <si>
    <t>13.390.0040-0</t>
  </si>
  <si>
    <t>13.390.0042-0</t>
  </si>
  <si>
    <t>13.390.0045-0</t>
  </si>
  <si>
    <t>13.390.0047-0</t>
  </si>
  <si>
    <t>13.390.0048-0</t>
  </si>
  <si>
    <t>13.390.0055-0</t>
  </si>
  <si>
    <t>13.390.0058-0</t>
  </si>
  <si>
    <t>13.390.0070-0</t>
  </si>
  <si>
    <t>13.390.0075-0</t>
  </si>
  <si>
    <t>13.395.0020-0</t>
  </si>
  <si>
    <t>13.395.0025-0</t>
  </si>
  <si>
    <t>13.395.0026-0</t>
  </si>
  <si>
    <t>13.395.0040-0</t>
  </si>
  <si>
    <t>13.410.0015-0</t>
  </si>
  <si>
    <t>13.410.0020-0</t>
  </si>
  <si>
    <t>13.410.0025-0</t>
  </si>
  <si>
    <t>13.410.0030-0</t>
  </si>
  <si>
    <t>13.413.0011-0</t>
  </si>
  <si>
    <t>13.413.0012-0</t>
  </si>
  <si>
    <t>13.413.0013-0</t>
  </si>
  <si>
    <t>13.413.0021-0</t>
  </si>
  <si>
    <t>13.413.0026-0</t>
  </si>
  <si>
    <t>13.413.0027-0</t>
  </si>
  <si>
    <t>13.413.0028-0</t>
  </si>
  <si>
    <t>13.413.0031-0</t>
  </si>
  <si>
    <t>13.413.0035-0</t>
  </si>
  <si>
    <t>13.413.0036-0</t>
  </si>
  <si>
    <t>13.415.0011-0</t>
  </si>
  <si>
    <t>13.416.0010-0</t>
  </si>
  <si>
    <t>13.416.0015-0</t>
  </si>
  <si>
    <t>13.440.0015-0</t>
  </si>
  <si>
    <t>13.440.0025-0</t>
  </si>
  <si>
    <t>13.440.0030-0</t>
  </si>
  <si>
    <t>13.440.0035-0</t>
  </si>
  <si>
    <t>13.460.0020-0</t>
  </si>
  <si>
    <t>13.462.0010-0</t>
  </si>
  <si>
    <t>13.462.0015-0</t>
  </si>
  <si>
    <t>13.462.0020-0</t>
  </si>
  <si>
    <t>13.462.0025-0</t>
  </si>
  <si>
    <t>14.001.0002-0</t>
  </si>
  <si>
    <t>14.001.0065-0</t>
  </si>
  <si>
    <t>14.001.0070-0</t>
  </si>
  <si>
    <t>14.001.0072-0</t>
  </si>
  <si>
    <t>14.001.0076-0</t>
  </si>
  <si>
    <t>14.001.0080-0</t>
  </si>
  <si>
    <t>14.001.0200-0</t>
  </si>
  <si>
    <t>14.001.0205-0</t>
  </si>
  <si>
    <t>14.001.0210-0</t>
  </si>
  <si>
    <t>14.001.0212-0</t>
  </si>
  <si>
    <t>14.001.0215-0</t>
  </si>
  <si>
    <t>14.001.0250-0</t>
  </si>
  <si>
    <t>14.001.0255-0</t>
  </si>
  <si>
    <t>14.001.0258-0</t>
  </si>
  <si>
    <t>14.001.0260-0</t>
  </si>
  <si>
    <t>14.001.0265-0</t>
  </si>
  <si>
    <t>14.001.0300-0</t>
  </si>
  <si>
    <t>14.002.0054-0</t>
  </si>
  <si>
    <t>14.002.0058-0</t>
  </si>
  <si>
    <t>14.002.0059-0</t>
  </si>
  <si>
    <t>14.002.0071-0</t>
  </si>
  <si>
    <t>14.002.0082-0</t>
  </si>
  <si>
    <t>14.002.0085-0</t>
  </si>
  <si>
    <t>14.002.0088-0</t>
  </si>
  <si>
    <t>14.002.0089-0</t>
  </si>
  <si>
    <t>14.002.0092-0</t>
  </si>
  <si>
    <t>14.002.0095-0</t>
  </si>
  <si>
    <t>14.002.0096-0</t>
  </si>
  <si>
    <t>14.002.0097-0</t>
  </si>
  <si>
    <t>14.002.0098-0</t>
  </si>
  <si>
    <t>14.002.0099-0</t>
  </si>
  <si>
    <t>14.002.0120-0</t>
  </si>
  <si>
    <t>14.002.0125-0</t>
  </si>
  <si>
    <t>14.002.0132-0</t>
  </si>
  <si>
    <t>14.002.0158-0</t>
  </si>
  <si>
    <t>14.002.0166-0</t>
  </si>
  <si>
    <t>14.002.0180-0</t>
  </si>
  <si>
    <t>14.002.0182-0</t>
  </si>
  <si>
    <t>14.002.0184-0</t>
  </si>
  <si>
    <t>14.002.0186-0</t>
  </si>
  <si>
    <t>14.002.0187-0</t>
  </si>
  <si>
    <t>14.002.0188-0</t>
  </si>
  <si>
    <t>14.002.0189-0</t>
  </si>
  <si>
    <t>14.002.0190-0</t>
  </si>
  <si>
    <t>14.002.0191-0</t>
  </si>
  <si>
    <t>14.002.0192-0</t>
  </si>
  <si>
    <t>14.002.0193-0</t>
  </si>
  <si>
    <t>14.002.0194-0</t>
  </si>
  <si>
    <t>14.002.0195-0</t>
  </si>
  <si>
    <t>14.002.0196-0</t>
  </si>
  <si>
    <t>14.002.0197-0</t>
  </si>
  <si>
    <t>14.002.0198-0</t>
  </si>
  <si>
    <t>14.002.0199-0</t>
  </si>
  <si>
    <t>14.002.0200-0</t>
  </si>
  <si>
    <t>14.002.0207-1</t>
  </si>
  <si>
    <t>14.002.0208-0</t>
  </si>
  <si>
    <t>14.002.0209-0</t>
  </si>
  <si>
    <t>14.002.0210-0</t>
  </si>
  <si>
    <t>14.002.0211-0</t>
  </si>
  <si>
    <t>14.002.0212-0</t>
  </si>
  <si>
    <t>14.002.0213-0</t>
  </si>
  <si>
    <t>14.002.0214-0</t>
  </si>
  <si>
    <t>14.002.0225-0</t>
  </si>
  <si>
    <t>14.002.0232-0</t>
  </si>
  <si>
    <t>14.002.0235-0</t>
  </si>
  <si>
    <t>14.002.0240-0</t>
  </si>
  <si>
    <t>14.002.0242-0</t>
  </si>
  <si>
    <t>14.002.0244-0</t>
  </si>
  <si>
    <t>14.002.0246-0</t>
  </si>
  <si>
    <t>14.002.0254-0</t>
  </si>
  <si>
    <t>14.002.0280-0</t>
  </si>
  <si>
    <t>14.002.0283-0</t>
  </si>
  <si>
    <t>14.002.0285-0</t>
  </si>
  <si>
    <t>14.002.0372-0</t>
  </si>
  <si>
    <t>14.002.0373-0</t>
  </si>
  <si>
    <t>14.002.0374-0</t>
  </si>
  <si>
    <t>14.002.0375-0</t>
  </si>
  <si>
    <t>14.002.0376-0</t>
  </si>
  <si>
    <t>14.002.0377-0</t>
  </si>
  <si>
    <t>14.002.0380-0</t>
  </si>
  <si>
    <t>14.002.0383-0</t>
  </si>
  <si>
    <t>14.002.0385-0</t>
  </si>
  <si>
    <t>14.002.0390-0</t>
  </si>
  <si>
    <t>14.002.0400-0</t>
  </si>
  <si>
    <t>14.002.0402-0</t>
  </si>
  <si>
    <t>14.002.0404-0</t>
  </si>
  <si>
    <t>14.002.0406-0</t>
  </si>
  <si>
    <t>14.002.0408-0</t>
  </si>
  <si>
    <t>14.002.0410-0</t>
  </si>
  <si>
    <t>14.002.0412-0</t>
  </si>
  <si>
    <t>14.002.0414-0</t>
  </si>
  <si>
    <t>14.002.0416-0</t>
  </si>
  <si>
    <t>14.002.0430-0</t>
  </si>
  <si>
    <t>14.002.0432-0</t>
  </si>
  <si>
    <t>14.002.0434-0</t>
  </si>
  <si>
    <t>14.002.0436-0</t>
  </si>
  <si>
    <t>14.002.0438-0</t>
  </si>
  <si>
    <t>14.002.0440-0</t>
  </si>
  <si>
    <t>14.002.0444-0</t>
  </si>
  <si>
    <t>14.002.0452-0</t>
  </si>
  <si>
    <t>14.002.0454-0</t>
  </si>
  <si>
    <t>14.002.0456-0</t>
  </si>
  <si>
    <t>14.002.0466-0</t>
  </si>
  <si>
    <t>14.002.0468-0</t>
  </si>
  <si>
    <t>14.002.0470-0</t>
  </si>
  <si>
    <t>14.002.0472-0</t>
  </si>
  <si>
    <t>14.002.0478-0</t>
  </si>
  <si>
    <t>14.002.0480-0</t>
  </si>
  <si>
    <t>14.002.0482-0</t>
  </si>
  <si>
    <t>14.002.0483-0</t>
  </si>
  <si>
    <t>14.002.0485-0</t>
  </si>
  <si>
    <t>14.002.0486-0</t>
  </si>
  <si>
    <t>14.002.0487-0</t>
  </si>
  <si>
    <t>14.002.0489-0</t>
  </si>
  <si>
    <t>14.002.0490-0</t>
  </si>
  <si>
    <t>14.002.0491-0</t>
  </si>
  <si>
    <t>14.002.0493-0</t>
  </si>
  <si>
    <t>14.002.0494-0</t>
  </si>
  <si>
    <t>14.002.0495-0</t>
  </si>
  <si>
    <t>14.002.0496-0</t>
  </si>
  <si>
    <t>14.002.0498-0</t>
  </si>
  <si>
    <t>14.002.0499-0</t>
  </si>
  <si>
    <t>14.002.0501-0</t>
  </si>
  <si>
    <t>14.002.0503-0</t>
  </si>
  <si>
    <t>14.002.0520-0</t>
  </si>
  <si>
    <t>14.002.0521-0</t>
  </si>
  <si>
    <t>14.002.0522-0</t>
  </si>
  <si>
    <t>14.002.0523-0</t>
  </si>
  <si>
    <t>14.002.0524-0</t>
  </si>
  <si>
    <t>14.002.0525-0</t>
  </si>
  <si>
    <t>14.002.0526-0</t>
  </si>
  <si>
    <t>14.002.0527-0</t>
  </si>
  <si>
    <t>14.002.0535-0</t>
  </si>
  <si>
    <t>14.002.0536-0</t>
  </si>
  <si>
    <t>14.002.0537-0</t>
  </si>
  <si>
    <t>14.002.0538-0</t>
  </si>
  <si>
    <t>14.002.0539-0</t>
  </si>
  <si>
    <t>14.002.0540-0</t>
  </si>
  <si>
    <t>14.002.0541-0</t>
  </si>
  <si>
    <t>14.002.0542-0</t>
  </si>
  <si>
    <t>14.003.0017-0</t>
  </si>
  <si>
    <t>14.003.0021-0</t>
  </si>
  <si>
    <t>14.003.0026-0</t>
  </si>
  <si>
    <t>14.003.0029-0</t>
  </si>
  <si>
    <t>14.003.0051-0</t>
  </si>
  <si>
    <t>14.003.0062-0</t>
  </si>
  <si>
    <t>14.003.0071-0</t>
  </si>
  <si>
    <t>14.003.0077-0</t>
  </si>
  <si>
    <t>14.003.0122-0</t>
  </si>
  <si>
    <t>14.003.0131-0</t>
  </si>
  <si>
    <t>14.003.0146-0</t>
  </si>
  <si>
    <t>14.003.0149-0</t>
  </si>
  <si>
    <t>14.003.0152-0</t>
  </si>
  <si>
    <t>14.003.0153-0</t>
  </si>
  <si>
    <t>14.003.0154-0</t>
  </si>
  <si>
    <t>14.003.0156-0</t>
  </si>
  <si>
    <t>14.003.0157-0</t>
  </si>
  <si>
    <t>14.003.0158-0</t>
  </si>
  <si>
    <t>14.003.0159-0</t>
  </si>
  <si>
    <t>14.003.0161-0</t>
  </si>
  <si>
    <t>14.003.0164-0</t>
  </si>
  <si>
    <t>14.003.0165-0</t>
  </si>
  <si>
    <t>14.003.0201-0</t>
  </si>
  <si>
    <t>14.003.0206-0</t>
  </si>
  <si>
    <t>14.003.0211-0</t>
  </si>
  <si>
    <t>14.003.0221-0</t>
  </si>
  <si>
    <t>14.003.0225-0</t>
  </si>
  <si>
    <t>14.003.0226-0</t>
  </si>
  <si>
    <t>14.003.0230-0</t>
  </si>
  <si>
    <t>14.003.0231-0</t>
  </si>
  <si>
    <t>14.003.0240-0</t>
  </si>
  <si>
    <t>14.003.0243-0</t>
  </si>
  <si>
    <t>14.003.0245-0</t>
  </si>
  <si>
    <t>14.003.0265-0</t>
  </si>
  <si>
    <t>14.003.0300-0</t>
  </si>
  <si>
    <t>14.004.0030-0</t>
  </si>
  <si>
    <t>14.004.0047-0</t>
  </si>
  <si>
    <t>14.004.0048-0</t>
  </si>
  <si>
    <t>14.004.0050-0</t>
  </si>
  <si>
    <t>14.004.0070-0</t>
  </si>
  <si>
    <t>14.004.0073-0</t>
  </si>
  <si>
    <t>14.004.0150-0</t>
  </si>
  <si>
    <t>14.004.0155-0</t>
  </si>
  <si>
    <t>14.004.0160-0</t>
  </si>
  <si>
    <t>14.004.0200-0</t>
  </si>
  <si>
    <t>14.005.0010-0</t>
  </si>
  <si>
    <t>14.005.0015-0</t>
  </si>
  <si>
    <t>14.005.0020-0</t>
  </si>
  <si>
    <t>14.005.0025-0</t>
  </si>
  <si>
    <t>14.006.0005-0</t>
  </si>
  <si>
    <t>14.006.0008-0</t>
  </si>
  <si>
    <t>14.006.0091-0</t>
  </si>
  <si>
    <t>14.006.0092-0</t>
  </si>
  <si>
    <t>14.006.0100-0</t>
  </si>
  <si>
    <t>14.006.0232-0</t>
  </si>
  <si>
    <t>14.006.0233-0</t>
  </si>
  <si>
    <t>14.006.0234-0</t>
  </si>
  <si>
    <t>14.006.0237-0</t>
  </si>
  <si>
    <t>14.006.0286-0</t>
  </si>
  <si>
    <t>14.006.0288-0</t>
  </si>
  <si>
    <t>14.006.0305-0</t>
  </si>
  <si>
    <t>14.006.0310-0</t>
  </si>
  <si>
    <t>14.006.0353-0</t>
  </si>
  <si>
    <t>14.006.0374-0</t>
  </si>
  <si>
    <t>14.006.0399-0</t>
  </si>
  <si>
    <t>14.006.0440-0</t>
  </si>
  <si>
    <t>14.006.0445-0</t>
  </si>
  <si>
    <t>14.006.0680-0</t>
  </si>
  <si>
    <t>14.006.0685-0</t>
  </si>
  <si>
    <t>14.006.0695-0</t>
  </si>
  <si>
    <t>14.007.0038-0</t>
  </si>
  <si>
    <t>14.007.0057-0</t>
  </si>
  <si>
    <t>14.007.0286-0</t>
  </si>
  <si>
    <t>14.007.0321-0</t>
  </si>
  <si>
    <t>14.007.0405-0</t>
  </si>
  <si>
    <t>14.008.0052-0</t>
  </si>
  <si>
    <t>14.008.0055-0</t>
  </si>
  <si>
    <t>14.008.0093-0</t>
  </si>
  <si>
    <t>14.008.0095-0</t>
  </si>
  <si>
    <t>14.008.0096-0</t>
  </si>
  <si>
    <t>14.008.0097-0</t>
  </si>
  <si>
    <t>15.001.0032-0</t>
  </si>
  <si>
    <t>15.001.0033-0</t>
  </si>
  <si>
    <t>15.001.0034-0</t>
  </si>
  <si>
    <t>15.001.0035-0</t>
  </si>
  <si>
    <t>15.001.0057-0</t>
  </si>
  <si>
    <t>15.001.0060-0</t>
  </si>
  <si>
    <t>15.001.0061-0</t>
  </si>
  <si>
    <t>15.001.0077-0</t>
  </si>
  <si>
    <t>15.001.0078-0</t>
  </si>
  <si>
    <t>15.001.0079-0</t>
  </si>
  <si>
    <t>15.002.0401-0</t>
  </si>
  <si>
    <t>15.002.0580-0</t>
  </si>
  <si>
    <t>15.002.0582-0</t>
  </si>
  <si>
    <t>15.002.0584-0</t>
  </si>
  <si>
    <t>15.002.0586-0</t>
  </si>
  <si>
    <t>15.002.0588-0</t>
  </si>
  <si>
    <t>15.002.0590-0</t>
  </si>
  <si>
    <t>15.002.0592-0</t>
  </si>
  <si>
    <t>15.002.0594-0</t>
  </si>
  <si>
    <t>15.002.0596-0</t>
  </si>
  <si>
    <t>15.002.0598-0</t>
  </si>
  <si>
    <t>15.002.0600-0</t>
  </si>
  <si>
    <t>15.002.0602-0</t>
  </si>
  <si>
    <t>15.002.0604-0</t>
  </si>
  <si>
    <t>15.002.0606-0</t>
  </si>
  <si>
    <t>15.002.0608-0</t>
  </si>
  <si>
    <t>15.002.0610-0</t>
  </si>
  <si>
    <t>15.002.0612-0</t>
  </si>
  <si>
    <t>15.002.0614-0</t>
  </si>
  <si>
    <t>15.002.0616-0</t>
  </si>
  <si>
    <t>15.002.0618-0</t>
  </si>
  <si>
    <t>15.002.0620-0</t>
  </si>
  <si>
    <t>15.002.0622-0</t>
  </si>
  <si>
    <t>15.002.0623-0</t>
  </si>
  <si>
    <t>15.002.0624-0</t>
  </si>
  <si>
    <t>15.002.0625-0</t>
  </si>
  <si>
    <t>15.002.0626-0</t>
  </si>
  <si>
    <t>15.002.0627-0</t>
  </si>
  <si>
    <t>15.002.0628-0</t>
  </si>
  <si>
    <t>15.002.0629-0</t>
  </si>
  <si>
    <t>15.002.0630-0</t>
  </si>
  <si>
    <t>15.002.0631-0</t>
  </si>
  <si>
    <t>15.002.0632-0</t>
  </si>
  <si>
    <t>15.002.0633-0</t>
  </si>
  <si>
    <t>15.002.0634-0</t>
  </si>
  <si>
    <t>15.002.0635-0</t>
  </si>
  <si>
    <t>15.002.0636-0</t>
  </si>
  <si>
    <t>15.002.0637-0</t>
  </si>
  <si>
    <t>15.002.0638-0</t>
  </si>
  <si>
    <t>15.002.0639-0</t>
  </si>
  <si>
    <t>15.002.0640-0</t>
  </si>
  <si>
    <t>15.002.0641-0</t>
  </si>
  <si>
    <t>15.002.0642-0</t>
  </si>
  <si>
    <t>15.002.0643-0</t>
  </si>
  <si>
    <t>15.002.0644-0</t>
  </si>
  <si>
    <t>15.002.0645-0</t>
  </si>
  <si>
    <t>15.002.0646-0</t>
  </si>
  <si>
    <t>15.002.0647-0</t>
  </si>
  <si>
    <t>15.002.0648-0</t>
  </si>
  <si>
    <t>15.002.0649-0</t>
  </si>
  <si>
    <t>15.002.0650-0</t>
  </si>
  <si>
    <t>15.002.0651-0</t>
  </si>
  <si>
    <t>15.002.0652-0</t>
  </si>
  <si>
    <t>15.002.0653-0</t>
  </si>
  <si>
    <t>15.002.0654-0</t>
  </si>
  <si>
    <t>15.002.0655-0</t>
  </si>
  <si>
    <t>15.002.0656-0</t>
  </si>
  <si>
    <t>15.002.0657-0</t>
  </si>
  <si>
    <t>15.002.0658-0</t>
  </si>
  <si>
    <t>15.002.0659-0</t>
  </si>
  <si>
    <t>15.002.0660-0</t>
  </si>
  <si>
    <t>15.002.0661-0</t>
  </si>
  <si>
    <t>15.002.0662-0</t>
  </si>
  <si>
    <t>15.002.0663-0</t>
  </si>
  <si>
    <t>15.002.0664-0</t>
  </si>
  <si>
    <t>15.002.0665-0</t>
  </si>
  <si>
    <t>15.002.0666-0</t>
  </si>
  <si>
    <t>15.002.0668-0</t>
  </si>
  <si>
    <t>15.002.0669-0</t>
  </si>
  <si>
    <t>15.002.0670-0</t>
  </si>
  <si>
    <t>15.002.0671-0</t>
  </si>
  <si>
    <t>15.002.0672-0</t>
  </si>
  <si>
    <t>15.002.0673-0</t>
  </si>
  <si>
    <t>15.002.0674-0</t>
  </si>
  <si>
    <t>15.002.0675-0</t>
  </si>
  <si>
    <t>15.002.0676-0</t>
  </si>
  <si>
    <t>15.002.0677-0</t>
  </si>
  <si>
    <t>15.002.0678-0</t>
  </si>
  <si>
    <t>15.002.0679-0</t>
  </si>
  <si>
    <t>15.002.0680-0</t>
  </si>
  <si>
    <t>15.002.0681-0</t>
  </si>
  <si>
    <t>15.002.0682-0</t>
  </si>
  <si>
    <t>15.002.0683-0</t>
  </si>
  <si>
    <t>15.002.0684-0</t>
  </si>
  <si>
    <t>15.002.0685-0</t>
  </si>
  <si>
    <t>15.002.0686-0</t>
  </si>
  <si>
    <t>15.002.0687-0</t>
  </si>
  <si>
    <t>15.002.0688-0</t>
  </si>
  <si>
    <t>15.002.0689-0</t>
  </si>
  <si>
    <t>15.002.0690-0</t>
  </si>
  <si>
    <t>15.002.0691-0</t>
  </si>
  <si>
    <t>15.002.0692-0</t>
  </si>
  <si>
    <t>15.002.0693-0</t>
  </si>
  <si>
    <t>15.002.0694-0</t>
  </si>
  <si>
    <t>15.002.0695-0</t>
  </si>
  <si>
    <t>15.002.0696-0</t>
  </si>
  <si>
    <t>15.002.0697-0</t>
  </si>
  <si>
    <t>15.002.0698-0</t>
  </si>
  <si>
    <t>15.002.0699-0</t>
  </si>
  <si>
    <t>15.002.0700-0</t>
  </si>
  <si>
    <t>15.002.0701-0</t>
  </si>
  <si>
    <t>15.002.0702-0</t>
  </si>
  <si>
    <t>15.002.0703-0</t>
  </si>
  <si>
    <t>15.002.0704-0</t>
  </si>
  <si>
    <t>15.002.0705-0</t>
  </si>
  <si>
    <t>15.002.0706-0</t>
  </si>
  <si>
    <t>15.002.0707-0</t>
  </si>
  <si>
    <t>15.003.0066-0</t>
  </si>
  <si>
    <t>15.003.0185-0</t>
  </si>
  <si>
    <t>15.003.0190-0</t>
  </si>
  <si>
    <t>15.003.0192-0</t>
  </si>
  <si>
    <t>15.003.0193-0</t>
  </si>
  <si>
    <t>15.003.0194-0</t>
  </si>
  <si>
    <t>15.003.0200-0</t>
  </si>
  <si>
    <t>15.003.0202-0</t>
  </si>
  <si>
    <t>15.003.0204-0</t>
  </si>
  <si>
    <t>15.003.0206-0</t>
  </si>
  <si>
    <t>15.003.0208-0</t>
  </si>
  <si>
    <t>15.003.0210-0</t>
  </si>
  <si>
    <t>15.003.0212-0</t>
  </si>
  <si>
    <t>15.003.0214-0</t>
  </si>
  <si>
    <t>15.003.0216-0</t>
  </si>
  <si>
    <t>15.003.0375-0</t>
  </si>
  <si>
    <t>15.003.0377-0</t>
  </si>
  <si>
    <t>15.003.0379-0</t>
  </si>
  <si>
    <t>15.003.0381-0</t>
  </si>
  <si>
    <t>15.003.0500-0</t>
  </si>
  <si>
    <t>15.003.0505-0</t>
  </si>
  <si>
    <t>15.003.0510-0</t>
  </si>
  <si>
    <t>15.003.0515-0</t>
  </si>
  <si>
    <t>15.003.0550-0</t>
  </si>
  <si>
    <t>15.003.0552-0</t>
  </si>
  <si>
    <t>15.003.0600-0</t>
  </si>
  <si>
    <t>15.003.0650-0</t>
  </si>
  <si>
    <t>15.004.0051-0</t>
  </si>
  <si>
    <t>15.004.0103-0</t>
  </si>
  <si>
    <t>15.004.0110-0</t>
  </si>
  <si>
    <t>15.004.0300-0</t>
  </si>
  <si>
    <t>15.004.0305-0</t>
  </si>
  <si>
    <t>15.004.0310-0</t>
  </si>
  <si>
    <t>15.004.0315-0</t>
  </si>
  <si>
    <t>15.004.0320-0</t>
  </si>
  <si>
    <t>15.004.0325-0</t>
  </si>
  <si>
    <t>15.004.0330-0</t>
  </si>
  <si>
    <t>15.004.0335-0</t>
  </si>
  <si>
    <t>15.004.0600-0</t>
  </si>
  <si>
    <t>15.004.0620-0</t>
  </si>
  <si>
    <t>15.004.0700-0</t>
  </si>
  <si>
    <t>15.004.0705-0</t>
  </si>
  <si>
    <t>15.004.0710-0</t>
  </si>
  <si>
    <t>15.004.0715-0</t>
  </si>
  <si>
    <t>15.004.0720-0</t>
  </si>
  <si>
    <t>15.005.0253-0</t>
  </si>
  <si>
    <t>15.005.0255-0</t>
  </si>
  <si>
    <t>15.005.0260-0</t>
  </si>
  <si>
    <t>15.005.0275-0</t>
  </si>
  <si>
    <t>15.005.0278-0</t>
  </si>
  <si>
    <t>15.005.0280-0</t>
  </si>
  <si>
    <t>15.007.0209-0</t>
  </si>
  <si>
    <t>15.007.0214-0</t>
  </si>
  <si>
    <t>15.007.0216-0</t>
  </si>
  <si>
    <t>15.007.0218-0</t>
  </si>
  <si>
    <t>15.007.0260-0</t>
  </si>
  <si>
    <t>15.007.0400-0</t>
  </si>
  <si>
    <t>15.007.0405-0</t>
  </si>
  <si>
    <t>15.007.0410-0</t>
  </si>
  <si>
    <t>15.007.0415-0</t>
  </si>
  <si>
    <t>15.007.0420-0</t>
  </si>
  <si>
    <t>15.007.0425-0</t>
  </si>
  <si>
    <t>15.007.0430-0</t>
  </si>
  <si>
    <t>15.007.0435-0</t>
  </si>
  <si>
    <t>15.007.0520-0</t>
  </si>
  <si>
    <t>15.007.0521-0</t>
  </si>
  <si>
    <t>15.007.0522-0</t>
  </si>
  <si>
    <t>15.007.0523-0</t>
  </si>
  <si>
    <t>15.007.0524-0</t>
  </si>
  <si>
    <t>15.007.0525-0</t>
  </si>
  <si>
    <t>15.007.0526-0</t>
  </si>
  <si>
    <t>15.007.0527-0</t>
  </si>
  <si>
    <t>15.007.0528-0</t>
  </si>
  <si>
    <t>15.007.0529-0</t>
  </si>
  <si>
    <t>15.007.0530-0</t>
  </si>
  <si>
    <t>15.007.0531-0</t>
  </si>
  <si>
    <t>15.007.0532-0</t>
  </si>
  <si>
    <t>15.007.0533-0</t>
  </si>
  <si>
    <t>15.007.0534-0</t>
  </si>
  <si>
    <t>15.007.0535-0</t>
  </si>
  <si>
    <t>15.008.0155-0</t>
  </si>
  <si>
    <t>15.008.0157-0</t>
  </si>
  <si>
    <t>15.008.0159-0</t>
  </si>
  <si>
    <t>15.008.0161-0</t>
  </si>
  <si>
    <t>15.008.0163-0</t>
  </si>
  <si>
    <t>15.008.0165-0</t>
  </si>
  <si>
    <t>15.008.0167-0</t>
  </si>
  <si>
    <t>15.008.0169-0</t>
  </si>
  <si>
    <t>15.008.0171-0</t>
  </si>
  <si>
    <t>15.008.0173-0</t>
  </si>
  <si>
    <t>15.008.0175-0</t>
  </si>
  <si>
    <t>15.008.0177-0</t>
  </si>
  <si>
    <t>15.008.0179-0</t>
  </si>
  <si>
    <t>15.008.0181-0</t>
  </si>
  <si>
    <t>15.008.0183-0</t>
  </si>
  <si>
    <t>15.008.0185-0</t>
  </si>
  <si>
    <t>15.008.0187-0</t>
  </si>
  <si>
    <t>15.008.0189-0</t>
  </si>
  <si>
    <t>15.008.0191-0</t>
  </si>
  <si>
    <t>15.008.0193-0</t>
  </si>
  <si>
    <t>15.008.0194-0</t>
  </si>
  <si>
    <t>15.008.0197-0</t>
  </si>
  <si>
    <t>15.008.0199-0</t>
  </si>
  <si>
    <t>15.008.0320-0</t>
  </si>
  <si>
    <t>15.008.0321-0</t>
  </si>
  <si>
    <t>15.010.0035-0</t>
  </si>
  <si>
    <t>15.010.0036-0</t>
  </si>
  <si>
    <t>15.010.0047-0</t>
  </si>
  <si>
    <t>15.010.0048-0</t>
  </si>
  <si>
    <t>15.010.0060-0</t>
  </si>
  <si>
    <t>15.010.0061-0</t>
  </si>
  <si>
    <t>15.010.0062-0</t>
  </si>
  <si>
    <t>15.010.0063-0</t>
  </si>
  <si>
    <t>15.010.0064-0</t>
  </si>
  <si>
    <t>15.010.0065-0</t>
  </si>
  <si>
    <t>15.010.0066-0</t>
  </si>
  <si>
    <t>15.010.0067-0</t>
  </si>
  <si>
    <t>15.010.0070-0</t>
  </si>
  <si>
    <t>15.010.0071-0</t>
  </si>
  <si>
    <t>15.010.0072-0</t>
  </si>
  <si>
    <t>15.010.0073-0</t>
  </si>
  <si>
    <t>15.010.0100-0</t>
  </si>
  <si>
    <t>15.010.0110-0</t>
  </si>
  <si>
    <t>15.011.0021-0</t>
  </si>
  <si>
    <t>15.011.0024-0</t>
  </si>
  <si>
    <t>15.011.0027-0</t>
  </si>
  <si>
    <t>15.011.0030-0</t>
  </si>
  <si>
    <t>15.011.0073-0</t>
  </si>
  <si>
    <t>15.011.0074-0</t>
  </si>
  <si>
    <t>15.011.0075-0</t>
  </si>
  <si>
    <t>15.011.0076-0</t>
  </si>
  <si>
    <t>15.011.0077-0</t>
  </si>
  <si>
    <t>15.011.0078-0</t>
  </si>
  <si>
    <t>15.011.0079-0</t>
  </si>
  <si>
    <t>15.011.0081-0</t>
  </si>
  <si>
    <t>15.011.0084-0</t>
  </si>
  <si>
    <t>15.011.0087-0</t>
  </si>
  <si>
    <t>15.011.0093-0</t>
  </si>
  <si>
    <t>15.011.0150-0</t>
  </si>
  <si>
    <t>15.011.0152-0</t>
  </si>
  <si>
    <t>15.011.0154-0</t>
  </si>
  <si>
    <t>15.011.0156-0</t>
  </si>
  <si>
    <t>15.011.0158-0</t>
  </si>
  <si>
    <t>15.011.0162-0</t>
  </si>
  <si>
    <t>15.014.0030-0</t>
  </si>
  <si>
    <t>15.014.0035-0</t>
  </si>
  <si>
    <t>15.014.0100-0</t>
  </si>
  <si>
    <t>15.014.0105-0</t>
  </si>
  <si>
    <t>15.014.0115-0</t>
  </si>
  <si>
    <t>15.014.0120-0</t>
  </si>
  <si>
    <t>15.014.0130-0</t>
  </si>
  <si>
    <t>15.014.0140-0</t>
  </si>
  <si>
    <t>15.014.0145-0</t>
  </si>
  <si>
    <t>15.015.0021-0</t>
  </si>
  <si>
    <t>15.015.0022-0</t>
  </si>
  <si>
    <t>15.015.0026-0</t>
  </si>
  <si>
    <t>15.015.0027-0</t>
  </si>
  <si>
    <t>15.015.0036-0</t>
  </si>
  <si>
    <t>15.015.0037-0</t>
  </si>
  <si>
    <t>15.015.0041-0</t>
  </si>
  <si>
    <t>15.015.0042-0</t>
  </si>
  <si>
    <t>15.015.0051-0</t>
  </si>
  <si>
    <t>15.015.0052-0</t>
  </si>
  <si>
    <t>15.015.0056-0</t>
  </si>
  <si>
    <t>15.015.0057-0</t>
  </si>
  <si>
    <t>15.015.0066-0</t>
  </si>
  <si>
    <t>15.015.0067-0</t>
  </si>
  <si>
    <t>15.015.0071-0</t>
  </si>
  <si>
    <t>15.015.0072-0</t>
  </si>
  <si>
    <t>15.015.0081-0</t>
  </si>
  <si>
    <t>15.015.0082-0</t>
  </si>
  <si>
    <t>15.015.0086-0</t>
  </si>
  <si>
    <t>15.015.0087-0</t>
  </si>
  <si>
    <t>15.015.0096-0</t>
  </si>
  <si>
    <t>15.015.0097-0</t>
  </si>
  <si>
    <t>15.015.0101-0</t>
  </si>
  <si>
    <t>15.015.0102-0</t>
  </si>
  <si>
    <t>15.015.0105-0</t>
  </si>
  <si>
    <t>15.015.0106-0</t>
  </si>
  <si>
    <t>15.015.0108-0</t>
  </si>
  <si>
    <t>15.015.0109-0</t>
  </si>
  <si>
    <t>15.015.0117-0</t>
  </si>
  <si>
    <t>15.015.0118-0</t>
  </si>
  <si>
    <t>15.015.0121-0</t>
  </si>
  <si>
    <t>15.015.0122-0</t>
  </si>
  <si>
    <t>15.015.0124-0</t>
  </si>
  <si>
    <t>15.015.0126-0</t>
  </si>
  <si>
    <t>15.015.0128-0</t>
  </si>
  <si>
    <t>15.015.0129-0</t>
  </si>
  <si>
    <t>15.015.0131-0</t>
  </si>
  <si>
    <t>15.015.0132-0</t>
  </si>
  <si>
    <t>15.015.0136-0</t>
  </si>
  <si>
    <t>15.015.0137-0</t>
  </si>
  <si>
    <t>15.015.0141-0</t>
  </si>
  <si>
    <t>15.015.0142-0</t>
  </si>
  <si>
    <t>15.015.0151-0</t>
  </si>
  <si>
    <t>15.015.0152-0</t>
  </si>
  <si>
    <t>15.015.0156-0</t>
  </si>
  <si>
    <t>15.015.0157-0</t>
  </si>
  <si>
    <t>15.015.0161-0</t>
  </si>
  <si>
    <t>15.015.0162-0</t>
  </si>
  <si>
    <t>15.015.0199-0</t>
  </si>
  <si>
    <t>15.015.0204-0</t>
  </si>
  <si>
    <t>15.015.0208-0</t>
  </si>
  <si>
    <t>15.015.0214-0</t>
  </si>
  <si>
    <t>15.015.0215-0</t>
  </si>
  <si>
    <t>15.015.0220-0</t>
  </si>
  <si>
    <t>15.015.0221-0</t>
  </si>
  <si>
    <t>15.015.0222-0</t>
  </si>
  <si>
    <t>15.015.0225-0</t>
  </si>
  <si>
    <t>15.015.0226-0</t>
  </si>
  <si>
    <t>15.015.0227-0</t>
  </si>
  <si>
    <t>15.015.0251-0</t>
  </si>
  <si>
    <t>15.015.0255-0</t>
  </si>
  <si>
    <t>15.015.0256-0</t>
  </si>
  <si>
    <t>15.015.0257-0</t>
  </si>
  <si>
    <t>15.015.0258-0</t>
  </si>
  <si>
    <t>15.015.0261-0</t>
  </si>
  <si>
    <t>15.015.0265-0</t>
  </si>
  <si>
    <t>15.015.0266-0</t>
  </si>
  <si>
    <t>15.015.0267-0</t>
  </si>
  <si>
    <t>15.015.0268-0</t>
  </si>
  <si>
    <t>15.015.0271-0</t>
  </si>
  <si>
    <t>15.015.0275-0</t>
  </si>
  <si>
    <t>15.015.0276-0</t>
  </si>
  <si>
    <t>15.015.0277-0</t>
  </si>
  <si>
    <t>15.015.0278-0</t>
  </si>
  <si>
    <t>15.015.0281-0</t>
  </si>
  <si>
    <t>15.015.0285-0</t>
  </si>
  <si>
    <t>15.015.0286-0</t>
  </si>
  <si>
    <t>15.015.0287-0</t>
  </si>
  <si>
    <t>15.015.0288-0</t>
  </si>
  <si>
    <t>15.015.0291-0</t>
  </si>
  <si>
    <t>15.015.0295-0</t>
  </si>
  <si>
    <t>15.015.0296-0</t>
  </si>
  <si>
    <t>15.015.0297-0</t>
  </si>
  <si>
    <t>15.015.0298-0</t>
  </si>
  <si>
    <t>15.015.0301-0</t>
  </si>
  <si>
    <t>15.015.0305-0</t>
  </si>
  <si>
    <t>15.015.0306-0</t>
  </si>
  <si>
    <t>15.015.0307-0</t>
  </si>
  <si>
    <t>15.015.0308-0</t>
  </si>
  <si>
    <t>15.015.0311-0</t>
  </si>
  <si>
    <t>15.015.0315-0</t>
  </si>
  <si>
    <t>15.015.0316-0</t>
  </si>
  <si>
    <t>15.015.0317-0</t>
  </si>
  <si>
    <t>15.015.0318-0</t>
  </si>
  <si>
    <t>15.015.0321-0</t>
  </si>
  <si>
    <t>15.015.0325-0</t>
  </si>
  <si>
    <t>15.015.0326-0</t>
  </si>
  <si>
    <t>15.015.0327-0</t>
  </si>
  <si>
    <t>15.015.0328-0</t>
  </si>
  <si>
    <t>15.015.0400-0</t>
  </si>
  <si>
    <t>15.017.0327-0</t>
  </si>
  <si>
    <t>15.017.0331-0</t>
  </si>
  <si>
    <t>15.017.0332-0</t>
  </si>
  <si>
    <t>15.017.0333-0</t>
  </si>
  <si>
    <t>15.017.0337-0</t>
  </si>
  <si>
    <t>15.017.0338-0</t>
  </si>
  <si>
    <t>15.018.0117-0</t>
  </si>
  <si>
    <t>15.018.0118-0</t>
  </si>
  <si>
    <t>15.018.0119-0</t>
  </si>
  <si>
    <t>15.018.0133-0</t>
  </si>
  <si>
    <t>15.018.0466-0</t>
  </si>
  <si>
    <t>15.018.0467-0</t>
  </si>
  <si>
    <t>15.018.0468-0</t>
  </si>
  <si>
    <t>15.018.0469-0</t>
  </si>
  <si>
    <t>15.018.0470-0</t>
  </si>
  <si>
    <t>15.018.0471-0</t>
  </si>
  <si>
    <t>15.018.0473-0</t>
  </si>
  <si>
    <t>15.018.0474-0</t>
  </si>
  <si>
    <t>15.018.0475-0</t>
  </si>
  <si>
    <t>15.018.0476-0</t>
  </si>
  <si>
    <t>15.018.0478-0</t>
  </si>
  <si>
    <t>15.018.0481-0</t>
  </si>
  <si>
    <t>15.018.0482-0</t>
  </si>
  <si>
    <t>15.018.0483-0</t>
  </si>
  <si>
    <t>15.018.0484-0</t>
  </si>
  <si>
    <t>15.018.0485-0</t>
  </si>
  <si>
    <t>15.018.0486-0</t>
  </si>
  <si>
    <t>15.018.0487-0</t>
  </si>
  <si>
    <t>15.018.0488-0</t>
  </si>
  <si>
    <t>15.018.0489-0</t>
  </si>
  <si>
    <t>15.018.0490-0</t>
  </si>
  <si>
    <t>15.018.0491-0</t>
  </si>
  <si>
    <t>15.018.0492-0</t>
  </si>
  <si>
    <t>15.018.0493-0</t>
  </si>
  <si>
    <t>15.018.0494-0</t>
  </si>
  <si>
    <t>15.018.0495-0</t>
  </si>
  <si>
    <t>15.018.0496-0</t>
  </si>
  <si>
    <t>15.018.0497-0</t>
  </si>
  <si>
    <t>15.018.0498-0</t>
  </si>
  <si>
    <t>15.018.0499-0</t>
  </si>
  <si>
    <t>15.018.0500-0</t>
  </si>
  <si>
    <t>15.018.0501-0</t>
  </si>
  <si>
    <t>15.018.0502-0</t>
  </si>
  <si>
    <t>15.018.0503-0</t>
  </si>
  <si>
    <t>15.018.0504-0</t>
  </si>
  <si>
    <t>15.018.0505-0</t>
  </si>
  <si>
    <t>15.018.0506-0</t>
  </si>
  <si>
    <t>15.018.0507-0</t>
  </si>
  <si>
    <t>15.018.0508-0</t>
  </si>
  <si>
    <t>15.018.0509-0</t>
  </si>
  <si>
    <t>15.018.0510-0</t>
  </si>
  <si>
    <t>15.018.0511-0</t>
  </si>
  <si>
    <t>15.018.0512-0</t>
  </si>
  <si>
    <t>15.018.0513-0</t>
  </si>
  <si>
    <t>15.018.0514-0</t>
  </si>
  <si>
    <t>15.018.0515-0</t>
  </si>
  <si>
    <t>15.018.0516-0</t>
  </si>
  <si>
    <t>15.018.0517-0</t>
  </si>
  <si>
    <t>15.018.0518-0</t>
  </si>
  <si>
    <t>15.018.0519-0</t>
  </si>
  <si>
    <t>15.018.0520-0</t>
  </si>
  <si>
    <t>15.018.0521-0</t>
  </si>
  <si>
    <t>15.018.0522-0</t>
  </si>
  <si>
    <t>15.018.0523-0</t>
  </si>
  <si>
    <t>15.018.0524-0</t>
  </si>
  <si>
    <t>15.018.0525-0</t>
  </si>
  <si>
    <t>15.018.0526-0</t>
  </si>
  <si>
    <t>15.018.0527-0</t>
  </si>
  <si>
    <t>15.018.0528-0</t>
  </si>
  <si>
    <t>15.018.0529-0</t>
  </si>
  <si>
    <t>15.018.0540-0</t>
  </si>
  <si>
    <t>15.018.0550-0</t>
  </si>
  <si>
    <t>15.018.0551-0</t>
  </si>
  <si>
    <t>15.018.0552-0</t>
  </si>
  <si>
    <t>15.018.0554-0</t>
  </si>
  <si>
    <t>15.018.0555-0</t>
  </si>
  <si>
    <t>15.018.0556-0</t>
  </si>
  <si>
    <t>15.018.0557-0</t>
  </si>
  <si>
    <t>15.018.0558-0</t>
  </si>
  <si>
    <t>15.018.0560-0</t>
  </si>
  <si>
    <t>15.018.0561-0</t>
  </si>
  <si>
    <t>15.018.0562-0</t>
  </si>
  <si>
    <t>15.018.0563-0</t>
  </si>
  <si>
    <t>15.018.0564-0</t>
  </si>
  <si>
    <t>15.018.0566-0</t>
  </si>
  <si>
    <t>15.018.0567-0</t>
  </si>
  <si>
    <t>15.018.0568-0</t>
  </si>
  <si>
    <t>15.018.0570-0</t>
  </si>
  <si>
    <t>15.018.0571-0</t>
  </si>
  <si>
    <t>15.018.0572-0</t>
  </si>
  <si>
    <t>15.018.0574-0</t>
  </si>
  <si>
    <t>15.018.0575-0</t>
  </si>
  <si>
    <t>15.018.0576-0</t>
  </si>
  <si>
    <t>15.018.0577-0</t>
  </si>
  <si>
    <t>15.018.0578-0</t>
  </si>
  <si>
    <t>15.018.0580-0</t>
  </si>
  <si>
    <t>15.018.0581-0</t>
  </si>
  <si>
    <t>15.018.0582-0</t>
  </si>
  <si>
    <t>15.018.0583-0</t>
  </si>
  <si>
    <t>15.018.0584-0</t>
  </si>
  <si>
    <t>15.018.0586-0</t>
  </si>
  <si>
    <t>15.018.0587-0</t>
  </si>
  <si>
    <t>15.018.0588-0</t>
  </si>
  <si>
    <t>15.018.0590-0</t>
  </si>
  <si>
    <t>15.018.0591-0</t>
  </si>
  <si>
    <t>15.018.0592-0</t>
  </si>
  <si>
    <t>15.018.0594-0</t>
  </si>
  <si>
    <t>15.018.0595-0</t>
  </si>
  <si>
    <t>15.018.0596-0</t>
  </si>
  <si>
    <t>15.018.0597-0</t>
  </si>
  <si>
    <t>15.018.0598-0</t>
  </si>
  <si>
    <t>15.018.0600-0</t>
  </si>
  <si>
    <t>15.018.0601-0</t>
  </si>
  <si>
    <t>15.018.0602-0</t>
  </si>
  <si>
    <t>15.018.0603-0</t>
  </si>
  <si>
    <t>15.018.0604-0</t>
  </si>
  <si>
    <t>15.018.0606-0</t>
  </si>
  <si>
    <t>15.018.0607-0</t>
  </si>
  <si>
    <t>15.018.0608-0</t>
  </si>
  <si>
    <t>15.018.0610-0</t>
  </si>
  <si>
    <t>15.018.0611-0</t>
  </si>
  <si>
    <t>15.018.0612-0</t>
  </si>
  <si>
    <t>15.018.0614-0</t>
  </si>
  <si>
    <t>15.018.0615-0</t>
  </si>
  <si>
    <t>15.018.0616-0</t>
  </si>
  <si>
    <t>15.018.0617-0</t>
  </si>
  <si>
    <t>15.018.0618-0</t>
  </si>
  <si>
    <t>15.018.0620-0</t>
  </si>
  <si>
    <t>15.018.0621-0</t>
  </si>
  <si>
    <t>15.018.0622-0</t>
  </si>
  <si>
    <t>15.018.0623-0</t>
  </si>
  <si>
    <t>15.018.0624-0</t>
  </si>
  <si>
    <t>15.018.0626-0</t>
  </si>
  <si>
    <t>15.018.0627-0</t>
  </si>
  <si>
    <t>15.018.0628-0</t>
  </si>
  <si>
    <t>15.018.0630-0</t>
  </si>
  <si>
    <t>15.018.0631-0</t>
  </si>
  <si>
    <t>15.018.0632-0</t>
  </si>
  <si>
    <t>15.018.0634-0</t>
  </si>
  <si>
    <t>15.018.0635-0</t>
  </si>
  <si>
    <t>15.018.0636-0</t>
  </si>
  <si>
    <t>15.018.0637-0</t>
  </si>
  <si>
    <t>15.018.0638-0</t>
  </si>
  <si>
    <t>15.018.0640-0</t>
  </si>
  <si>
    <t>15.018.0641-0</t>
  </si>
  <si>
    <t>15.018.0642-0</t>
  </si>
  <si>
    <t>15.018.0643-0</t>
  </si>
  <si>
    <t>15.018.0644-0</t>
  </si>
  <si>
    <t>15.018.0646-0</t>
  </si>
  <si>
    <t>15.018.0647-0</t>
  </si>
  <si>
    <t>15.018.0648-0</t>
  </si>
  <si>
    <t>15.018.0650-0</t>
  </si>
  <si>
    <t>15.018.0651-0</t>
  </si>
  <si>
    <t>15.018.0652-0</t>
  </si>
  <si>
    <t>15.018.0654-0</t>
  </si>
  <si>
    <t>15.018.0655-0</t>
  </si>
  <si>
    <t>15.018.0656-0</t>
  </si>
  <si>
    <t>15.018.0657-0</t>
  </si>
  <si>
    <t>15.018.0658-0</t>
  </si>
  <si>
    <t>15.018.0660-0</t>
  </si>
  <si>
    <t>15.018.0661-0</t>
  </si>
  <si>
    <t>15.018.0662-0</t>
  </si>
  <si>
    <t>15.018.0663-0</t>
  </si>
  <si>
    <t>15.018.0664-0</t>
  </si>
  <si>
    <t>15.018.0666-0</t>
  </si>
  <si>
    <t>15.018.0667-0</t>
  </si>
  <si>
    <t>15.018.0668-0</t>
  </si>
  <si>
    <t>15.018.0670-0</t>
  </si>
  <si>
    <t>15.018.0671-0</t>
  </si>
  <si>
    <t>15.018.0672-0</t>
  </si>
  <si>
    <t>15.018.0674-0</t>
  </si>
  <si>
    <t>15.018.0675-0</t>
  </si>
  <si>
    <t>15.018.0676-0</t>
  </si>
  <si>
    <t>15.018.0677-0</t>
  </si>
  <si>
    <t>15.018.0678-0</t>
  </si>
  <si>
    <t>15.018.0680-0</t>
  </si>
  <si>
    <t>15.018.0681-0</t>
  </si>
  <si>
    <t>15.018.0682-0</t>
  </si>
  <si>
    <t>15.018.0683-0</t>
  </si>
  <si>
    <t>15.018.0684-0</t>
  </si>
  <si>
    <t>15.018.0686-0</t>
  </si>
  <si>
    <t>15.018.0687-0</t>
  </si>
  <si>
    <t>15.018.0688-0</t>
  </si>
  <si>
    <t>15.018.0690-0</t>
  </si>
  <si>
    <t>15.018.0691-0</t>
  </si>
  <si>
    <t>15.018.0692-0</t>
  </si>
  <si>
    <t>15.018.0694-0</t>
  </si>
  <si>
    <t>15.018.0695-0</t>
  </si>
  <si>
    <t>15.018.0696-0</t>
  </si>
  <si>
    <t>15.018.0697-0</t>
  </si>
  <si>
    <t>15.018.0698-0</t>
  </si>
  <si>
    <t>15.018.0700-0</t>
  </si>
  <si>
    <t>15.018.0701-0</t>
  </si>
  <si>
    <t>15.018.0702-0</t>
  </si>
  <si>
    <t>15.018.0703-0</t>
  </si>
  <si>
    <t>15.018.0704-0</t>
  </si>
  <si>
    <t>15.018.0706-0</t>
  </si>
  <si>
    <t>15.018.0707-0</t>
  </si>
  <si>
    <t>15.018.0708-0</t>
  </si>
  <si>
    <t>15.018.0710-0</t>
  </si>
  <si>
    <t>15.018.0711-0</t>
  </si>
  <si>
    <t>15.018.0712-0</t>
  </si>
  <si>
    <t>15.018.0714-0</t>
  </si>
  <si>
    <t>15.018.0715-0</t>
  </si>
  <si>
    <t>15.018.0716-0</t>
  </si>
  <si>
    <t>15.018.0717-0</t>
  </si>
  <si>
    <t>15.018.0718-0</t>
  </si>
  <si>
    <t>15.018.0720-0</t>
  </si>
  <si>
    <t>15.018.0721-0</t>
  </si>
  <si>
    <t>15.018.0722-0</t>
  </si>
  <si>
    <t>15.018.0723-0</t>
  </si>
  <si>
    <t>15.018.0724-0</t>
  </si>
  <si>
    <t>15.018.0726-0</t>
  </si>
  <si>
    <t>15.018.0727-0</t>
  </si>
  <si>
    <t>15.018.0728-0</t>
  </si>
  <si>
    <t>15.018.0730-0</t>
  </si>
  <si>
    <t>15.018.0731-0</t>
  </si>
  <si>
    <t>15.018.0732-0</t>
  </si>
  <si>
    <t>15.018.0734-0</t>
  </si>
  <si>
    <t>15.018.0735-0</t>
  </si>
  <si>
    <t>15.018.0736-0</t>
  </si>
  <si>
    <t>15.018.0737-0</t>
  </si>
  <si>
    <t>15.018.0738-0</t>
  </si>
  <si>
    <t>15.018.0740-0</t>
  </si>
  <si>
    <t>15.018.0741-0</t>
  </si>
  <si>
    <t>15.018.0742-0</t>
  </si>
  <si>
    <t>15.018.0743-0</t>
  </si>
  <si>
    <t>15.018.0744-0</t>
  </si>
  <si>
    <t>15.018.0746-0</t>
  </si>
  <si>
    <t>15.018.0747-0</t>
  </si>
  <si>
    <t>15.018.0748-0</t>
  </si>
  <si>
    <t>15.018.0750-0</t>
  </si>
  <si>
    <t>15.018.0751-0</t>
  </si>
  <si>
    <t>15.018.0752-0</t>
  </si>
  <si>
    <t>15.018.0754-0</t>
  </si>
  <si>
    <t>15.018.0755-0</t>
  </si>
  <si>
    <t>15.018.0756-0</t>
  </si>
  <si>
    <t>15.018.0757-0</t>
  </si>
  <si>
    <t>15.018.0758-0</t>
  </si>
  <si>
    <t>15.018.0760-0</t>
  </si>
  <si>
    <t>15.018.0761-0</t>
  </si>
  <si>
    <t>15.018.0762-0</t>
  </si>
  <si>
    <t>15.018.0763-0</t>
  </si>
  <si>
    <t>15.018.0764-0</t>
  </si>
  <si>
    <t>15.018.0766-0</t>
  </si>
  <si>
    <t>15.018.0767-0</t>
  </si>
  <si>
    <t>15.018.0768-0</t>
  </si>
  <si>
    <t>15.018.0770-0</t>
  </si>
  <si>
    <t>15.018.0771-0</t>
  </si>
  <si>
    <t>15.018.0772-0</t>
  </si>
  <si>
    <t>15.018.0774-0</t>
  </si>
  <si>
    <t>15.018.0775-0</t>
  </si>
  <si>
    <t>15.018.0776-0</t>
  </si>
  <si>
    <t>15.018.0777-0</t>
  </si>
  <si>
    <t>15.018.0778-0</t>
  </si>
  <si>
    <t>15.018.0780-0</t>
  </si>
  <si>
    <t>15.018.0781-0</t>
  </si>
  <si>
    <t>15.018.0782-0</t>
  </si>
  <si>
    <t>15.018.0783-0</t>
  </si>
  <si>
    <t>15.018.0784-0</t>
  </si>
  <si>
    <t>15.018.0786-0</t>
  </si>
  <si>
    <t>15.018.0787-0</t>
  </si>
  <si>
    <t>15.018.0788-0</t>
  </si>
  <si>
    <t>15.018.0790-0</t>
  </si>
  <si>
    <t>15.018.0791-0</t>
  </si>
  <si>
    <t>15.018.0792-0</t>
  </si>
  <si>
    <t>15.018.0794-0</t>
  </si>
  <si>
    <t>15.018.0795-0</t>
  </si>
  <si>
    <t>15.018.0796-0</t>
  </si>
  <si>
    <t>15.018.0797-0</t>
  </si>
  <si>
    <t>15.018.0798-0</t>
  </si>
  <si>
    <t>15.018.0800-0</t>
  </si>
  <si>
    <t>15.018.0801-0</t>
  </si>
  <si>
    <t>15.018.0802-0</t>
  </si>
  <si>
    <t>15.018.0803-0</t>
  </si>
  <si>
    <t>15.018.0804-0</t>
  </si>
  <si>
    <t>15.018.0806-0</t>
  </si>
  <si>
    <t>15.018.0807-0</t>
  </si>
  <si>
    <t>15.018.0808-0</t>
  </si>
  <si>
    <t>15.018.0810-0</t>
  </si>
  <si>
    <t>15.018.0811-0</t>
  </si>
  <si>
    <t>15.018.0812-0</t>
  </si>
  <si>
    <t>15.018.0814-0</t>
  </si>
  <si>
    <t>15.018.0815-0</t>
  </si>
  <si>
    <t>15.018.0816-0</t>
  </si>
  <si>
    <t>15.018.0817-0</t>
  </si>
  <si>
    <t>15.018.0818-0</t>
  </si>
  <si>
    <t>15.018.0820-0</t>
  </si>
  <si>
    <t>15.018.0821-0</t>
  </si>
  <si>
    <t>15.018.0822-0</t>
  </si>
  <si>
    <t>15.018.0823-0</t>
  </si>
  <si>
    <t>15.018.0824-0</t>
  </si>
  <si>
    <t>15.018.0826-0</t>
  </si>
  <si>
    <t>15.018.0827-0</t>
  </si>
  <si>
    <t>15.018.0828-0</t>
  </si>
  <si>
    <t>15.018.0830-0</t>
  </si>
  <si>
    <t>15.018.0831-0</t>
  </si>
  <si>
    <t>15.018.0832-0</t>
  </si>
  <si>
    <t>15.018.0834-0</t>
  </si>
  <si>
    <t>15.018.0835-0</t>
  </si>
  <si>
    <t>15.018.0836-0</t>
  </si>
  <si>
    <t>15.018.0837-0</t>
  </si>
  <si>
    <t>15.018.0838-0</t>
  </si>
  <si>
    <t>15.018.0840-0</t>
  </si>
  <si>
    <t>15.018.0841-0</t>
  </si>
  <si>
    <t>15.018.0842-0</t>
  </si>
  <si>
    <t>15.018.0843-0</t>
  </si>
  <si>
    <t>15.018.0844-0</t>
  </si>
  <si>
    <t>15.018.0846-0</t>
  </si>
  <si>
    <t>15.018.0847-0</t>
  </si>
  <si>
    <t>15.018.0848-0</t>
  </si>
  <si>
    <t>15.018.0850-0</t>
  </si>
  <si>
    <t>15.018.0851-0</t>
  </si>
  <si>
    <t>15.018.0852-0</t>
  </si>
  <si>
    <t>15.018.0854-0</t>
  </si>
  <si>
    <t>15.018.0855-0</t>
  </si>
  <si>
    <t>15.018.0856-0</t>
  </si>
  <si>
    <t>15.018.0857-0</t>
  </si>
  <si>
    <t>15.018.0858-0</t>
  </si>
  <si>
    <t>15.018.0860-0</t>
  </si>
  <si>
    <t>15.018.0861-0</t>
  </si>
  <si>
    <t>15.018.0862-0</t>
  </si>
  <si>
    <t>15.018.0863-0</t>
  </si>
  <si>
    <t>15.018.0864-0</t>
  </si>
  <si>
    <t>15.018.0866-0</t>
  </si>
  <si>
    <t>15.018.0867-0</t>
  </si>
  <si>
    <t>15.018.0870-0</t>
  </si>
  <si>
    <t>15.018.0871-0</t>
  </si>
  <si>
    <t>15.018.0872-0</t>
  </si>
  <si>
    <t>15.018.0873-0</t>
  </si>
  <si>
    <t>15.018.0874-0</t>
  </si>
  <si>
    <t>15.018.0875-0</t>
  </si>
  <si>
    <t>15.018.0881-0</t>
  </si>
  <si>
    <t>15.018.0882-0</t>
  </si>
  <si>
    <t>15.018.0883-0</t>
  </si>
  <si>
    <t>15.018.0884-0</t>
  </si>
  <si>
    <t>15.018.0885-0</t>
  </si>
  <si>
    <t>15.018.0887-0</t>
  </si>
  <si>
    <t>15.018.0888-0</t>
  </si>
  <si>
    <t>15.018.0889-0</t>
  </si>
  <si>
    <t>15.018.0890-0</t>
  </si>
  <si>
    <t>15.018.0898-0</t>
  </si>
  <si>
    <t>15.018.0900-0</t>
  </si>
  <si>
    <t>15.018.0901-0</t>
  </si>
  <si>
    <t>15.018.0902-0</t>
  </si>
  <si>
    <t>15.018.0904-0</t>
  </si>
  <si>
    <t>15.018.0905-0</t>
  </si>
  <si>
    <t>15.018.0906-0</t>
  </si>
  <si>
    <t>15.018.0907-0</t>
  </si>
  <si>
    <t>15.018.0908-0</t>
  </si>
  <si>
    <t>15.018.0910-0</t>
  </si>
  <si>
    <t>15.018.0911-0</t>
  </si>
  <si>
    <t>15.018.0912-0</t>
  </si>
  <si>
    <t>15.018.0913-0</t>
  </si>
  <si>
    <t>15.018.0914-0</t>
  </si>
  <si>
    <t>15.018.0916-0</t>
  </si>
  <si>
    <t>15.018.0917-0</t>
  </si>
  <si>
    <t>15.018.0918-0</t>
  </si>
  <si>
    <t>15.018.0920-0</t>
  </si>
  <si>
    <t>15.018.0921-0</t>
  </si>
  <si>
    <t>15.018.0922-0</t>
  </si>
  <si>
    <t>15.018.0924-0</t>
  </si>
  <si>
    <t>15.018.0925-0</t>
  </si>
  <si>
    <t>15.018.0926-0</t>
  </si>
  <si>
    <t>15.018.0927-0</t>
  </si>
  <si>
    <t>15.018.0928-0</t>
  </si>
  <si>
    <t>15.018.0930-0</t>
  </si>
  <si>
    <t>15.018.0931-0</t>
  </si>
  <si>
    <t>15.018.0932-0</t>
  </si>
  <si>
    <t>15.018.0933-0</t>
  </si>
  <si>
    <t>15.018.0934-0</t>
  </si>
  <si>
    <t>15.018.0936-0</t>
  </si>
  <si>
    <t>15.018.0937-0</t>
  </si>
  <si>
    <t>15.018.0938-0</t>
  </si>
  <si>
    <t>15.018.0940-0</t>
  </si>
  <si>
    <t>15.018.0941-0</t>
  </si>
  <si>
    <t>15.018.0942-0</t>
  </si>
  <si>
    <t>15.018.0944-0</t>
  </si>
  <si>
    <t>15.018.0945-0</t>
  </si>
  <si>
    <t>15.018.0946-0</t>
  </si>
  <si>
    <t>15.018.0947-0</t>
  </si>
  <si>
    <t>15.018.0948-0</t>
  </si>
  <si>
    <t>15.018.0950-0</t>
  </si>
  <si>
    <t>15.018.0951-0</t>
  </si>
  <si>
    <t>15.018.0952-0</t>
  </si>
  <si>
    <t>15.018.0953-0</t>
  </si>
  <si>
    <t>15.018.0954-0</t>
  </si>
  <si>
    <t>15.018.0956-0</t>
  </si>
  <si>
    <t>15.018.0957-0</t>
  </si>
  <si>
    <t>15.018.0958-0</t>
  </si>
  <si>
    <t>15.018.0960-0</t>
  </si>
  <si>
    <t>15.018.0961-0</t>
  </si>
  <si>
    <t>15.018.0962-0</t>
  </si>
  <si>
    <t>15.018.0964-0</t>
  </si>
  <si>
    <t>15.018.0965-0</t>
  </si>
  <si>
    <t>15.018.0966-0</t>
  </si>
  <si>
    <t>15.018.0967-0</t>
  </si>
  <si>
    <t>15.018.0968-0</t>
  </si>
  <si>
    <t>15.018.0970-0</t>
  </si>
  <si>
    <t>15.018.0971-0</t>
  </si>
  <si>
    <t>15.018.0972-0</t>
  </si>
  <si>
    <t>15.018.0973-0</t>
  </si>
  <si>
    <t>15.018.0974-0</t>
  </si>
  <si>
    <t>15.018.0976-0</t>
  </si>
  <si>
    <t>15.018.0977-0</t>
  </si>
  <si>
    <t>15.018.0978-0</t>
  </si>
  <si>
    <t>15.018.0980-0</t>
  </si>
  <si>
    <t>15.018.0981-0</t>
  </si>
  <si>
    <t>15.018.0982-0</t>
  </si>
  <si>
    <t>15.018.0984-0</t>
  </si>
  <si>
    <t>15.018.0985-0</t>
  </si>
  <si>
    <t>15.018.0986-0</t>
  </si>
  <si>
    <t>15.018.0987-0</t>
  </si>
  <si>
    <t>15.018.0988-0</t>
  </si>
  <si>
    <t>15.018.0990-0</t>
  </si>
  <si>
    <t>15.018.0991-0</t>
  </si>
  <si>
    <t>15.018.0992-0</t>
  </si>
  <si>
    <t>15.018.0993-0</t>
  </si>
  <si>
    <t>15.018.0994-0</t>
  </si>
  <si>
    <t>15.018.0996-0</t>
  </si>
  <si>
    <t>15.018.0997-0</t>
  </si>
  <si>
    <t>15.018.0998-0</t>
  </si>
  <si>
    <t>15.018.1000-0</t>
  </si>
  <si>
    <t>15.018.1001-0</t>
  </si>
  <si>
    <t>15.018.1002-0</t>
  </si>
  <si>
    <t>15.018.1004-0</t>
  </si>
  <si>
    <t>15.018.1005-0</t>
  </si>
  <si>
    <t>15.018.1006-0</t>
  </si>
  <si>
    <t>15.018.1007-0</t>
  </si>
  <si>
    <t>15.018.1008-0</t>
  </si>
  <si>
    <t>15.018.1010-0</t>
  </si>
  <si>
    <t>15.018.1011-0</t>
  </si>
  <si>
    <t>15.018.1012-0</t>
  </si>
  <si>
    <t>15.018.1013-0</t>
  </si>
  <si>
    <t>15.018.1014-0</t>
  </si>
  <si>
    <t>15.018.1016-0</t>
  </si>
  <si>
    <t>15.018.1017-0</t>
  </si>
  <si>
    <t>15.019.0068-0</t>
  </si>
  <si>
    <t>15.019.0069-0</t>
  </si>
  <si>
    <t>15.019.0081-0</t>
  </si>
  <si>
    <t>15.019.0082-0</t>
  </si>
  <si>
    <t>15.019.0090-0</t>
  </si>
  <si>
    <t>15.019.0095-0</t>
  </si>
  <si>
    <t>15.019.0100-0</t>
  </si>
  <si>
    <t>15.019.0110-0</t>
  </si>
  <si>
    <t>15.020.0027-0</t>
  </si>
  <si>
    <t>15.020.0028-0</t>
  </si>
  <si>
    <t>15.020.0031-0</t>
  </si>
  <si>
    <t>15.020.0032-0</t>
  </si>
  <si>
    <t>15.020.0034-0</t>
  </si>
  <si>
    <t>15.020.0036-0</t>
  </si>
  <si>
    <t>15.020.0039-0</t>
  </si>
  <si>
    <t>15.020.0044-0</t>
  </si>
  <si>
    <t>15.020.0070-0</t>
  </si>
  <si>
    <t>15.020.0072-0</t>
  </si>
  <si>
    <t>15.020.0090-0</t>
  </si>
  <si>
    <t>15.020.0095-0</t>
  </si>
  <si>
    <t>15.020.0100-0</t>
  </si>
  <si>
    <t>15.020.0150-0</t>
  </si>
  <si>
    <t>15.020.0153-0</t>
  </si>
  <si>
    <t>15.020.0155-0</t>
  </si>
  <si>
    <t>15.020.0158-0</t>
  </si>
  <si>
    <t>15.020.0160-0</t>
  </si>
  <si>
    <t>15.020.0163-0</t>
  </si>
  <si>
    <t>15.020.0165-0</t>
  </si>
  <si>
    <t>15.020.0168-0</t>
  </si>
  <si>
    <t>15.020.0170-0</t>
  </si>
  <si>
    <t>15.020.0173-0</t>
  </si>
  <si>
    <t>15.020.0178-0</t>
  </si>
  <si>
    <t>15.028.0017-0</t>
  </si>
  <si>
    <t>15.028.0018-0</t>
  </si>
  <si>
    <t>15.028.0020-0</t>
  </si>
  <si>
    <t>15.028.0025-0</t>
  </si>
  <si>
    <t>15.030.0030-0</t>
  </si>
  <si>
    <t>15.030.0032-0</t>
  </si>
  <si>
    <t>15.030.0034-0</t>
  </si>
  <si>
    <t>15.030.0036-0</t>
  </si>
  <si>
    <t>15.030.0038-0</t>
  </si>
  <si>
    <t>15.030.0040-0</t>
  </si>
  <si>
    <t>15.030.0050-0</t>
  </si>
  <si>
    <t>15.030.0052-0</t>
  </si>
  <si>
    <t>15.030.0054-0</t>
  </si>
  <si>
    <t>15.030.0056-0</t>
  </si>
  <si>
    <t>15.030.0058-0</t>
  </si>
  <si>
    <t>15.030.0070-0</t>
  </si>
  <si>
    <t>15.030.0072-0</t>
  </si>
  <si>
    <t>15.030.0074-0</t>
  </si>
  <si>
    <t>15.030.0076-0</t>
  </si>
  <si>
    <t>15.030.0078-0</t>
  </si>
  <si>
    <t>15.030.0080-0</t>
  </si>
  <si>
    <t>15.030.0082-0</t>
  </si>
  <si>
    <t>15.030.0084-0</t>
  </si>
  <si>
    <t>15.030.0086-0</t>
  </si>
  <si>
    <t>15.030.0088-0</t>
  </si>
  <si>
    <t>15.036.0001-0</t>
  </si>
  <si>
    <t>15.036.0002-0</t>
  </si>
  <si>
    <t>15.036.0003-0</t>
  </si>
  <si>
    <t>15.036.0078-0</t>
  </si>
  <si>
    <t>15.036.0079-0</t>
  </si>
  <si>
    <t>15.036.0080-0</t>
  </si>
  <si>
    <t>15.036.0092-0</t>
  </si>
  <si>
    <t>15.036.0100-0</t>
  </si>
  <si>
    <t>15.036.0105-0</t>
  </si>
  <si>
    <t>15.036.0110-0</t>
  </si>
  <si>
    <t>15.036.0143-0</t>
  </si>
  <si>
    <t>15.038.0001-0</t>
  </si>
  <si>
    <t>15.038.0002-0</t>
  </si>
  <si>
    <t>15.038.0003-0</t>
  </si>
  <si>
    <t>15.038.0004-0</t>
  </si>
  <si>
    <t>15.038.0005-0</t>
  </si>
  <si>
    <t>15.038.0006-0</t>
  </si>
  <si>
    <t>15.038.0010-0</t>
  </si>
  <si>
    <t>15.038.0011-0</t>
  </si>
  <si>
    <t>15.038.0012-0</t>
  </si>
  <si>
    <t>15.038.0013-0</t>
  </si>
  <si>
    <t>15.038.0014-0</t>
  </si>
  <si>
    <t>15.038.0015-0</t>
  </si>
  <si>
    <t>15.038.0016-0</t>
  </si>
  <si>
    <t>15.038.0017-0</t>
  </si>
  <si>
    <t>15.038.0018-0</t>
  </si>
  <si>
    <t>15.038.0019-0</t>
  </si>
  <si>
    <t>15.038.0020-0</t>
  </si>
  <si>
    <t>15.038.0030-0</t>
  </si>
  <si>
    <t>15.038.0031-0</t>
  </si>
  <si>
    <t>15.038.0032-0</t>
  </si>
  <si>
    <t>15.038.0033-0</t>
  </si>
  <si>
    <t>15.038.0034-0</t>
  </si>
  <si>
    <t>15.038.0035-0</t>
  </si>
  <si>
    <t>15.038.0036-0</t>
  </si>
  <si>
    <t>15.038.0037-0</t>
  </si>
  <si>
    <t>15.038.0040-0</t>
  </si>
  <si>
    <t>15.038.0041-0</t>
  </si>
  <si>
    <t>15.038.0042-0</t>
  </si>
  <si>
    <t>15.038.0043-0</t>
  </si>
  <si>
    <t>15.038.0044-0</t>
  </si>
  <si>
    <t>15.038.0045-0</t>
  </si>
  <si>
    <t>15.038.0050-0</t>
  </si>
  <si>
    <t>15.038.0051-0</t>
  </si>
  <si>
    <t>15.038.0052-0</t>
  </si>
  <si>
    <t>15.038.0053-0</t>
  </si>
  <si>
    <t>15.038.0054-0</t>
  </si>
  <si>
    <t>15.038.0055-0</t>
  </si>
  <si>
    <t>15.038.0056-0</t>
  </si>
  <si>
    <t>15.038.0057-0</t>
  </si>
  <si>
    <t>15.038.0058-0</t>
  </si>
  <si>
    <t>15.038.0060-0</t>
  </si>
  <si>
    <t>15.038.0061-0</t>
  </si>
  <si>
    <t>15.038.0062-0</t>
  </si>
  <si>
    <t>15.038.0063-0</t>
  </si>
  <si>
    <t>15.038.0064-0</t>
  </si>
  <si>
    <t>15.038.0065-0</t>
  </si>
  <si>
    <t>15.038.0070-0</t>
  </si>
  <si>
    <t>15.038.0071-0</t>
  </si>
  <si>
    <t>15.038.0072-0</t>
  </si>
  <si>
    <t>15.038.0073-0</t>
  </si>
  <si>
    <t>15.038.0074-0</t>
  </si>
  <si>
    <t>15.038.0075-0</t>
  </si>
  <si>
    <t>15.038.0080-0</t>
  </si>
  <si>
    <t>15.038.0081-0</t>
  </si>
  <si>
    <t>15.038.0085-0</t>
  </si>
  <si>
    <t>15.038.0086-0</t>
  </si>
  <si>
    <t>15.038.0087-0</t>
  </si>
  <si>
    <t>15.038.0088-0</t>
  </si>
  <si>
    <t>15.038.0089-0</t>
  </si>
  <si>
    <t>15.038.0090-0</t>
  </si>
  <si>
    <t>15.038.0100-0</t>
  </si>
  <si>
    <t>15.038.0101-0</t>
  </si>
  <si>
    <t>15.038.0102-0</t>
  </si>
  <si>
    <t>15.038.0103-0</t>
  </si>
  <si>
    <t>15.038.0104-0</t>
  </si>
  <si>
    <t>15.038.0105-0</t>
  </si>
  <si>
    <t>15.038.0106-0</t>
  </si>
  <si>
    <t>15.038.0107-0</t>
  </si>
  <si>
    <t>15.038.0108-0</t>
  </si>
  <si>
    <t>15.038.0115-0</t>
  </si>
  <si>
    <t>15.038.0116-0</t>
  </si>
  <si>
    <t>15.038.0120-0</t>
  </si>
  <si>
    <t>15.038.0121-0</t>
  </si>
  <si>
    <t>15.038.0122-0</t>
  </si>
  <si>
    <t>15.038.0130-0</t>
  </si>
  <si>
    <t>15.038.0131-0</t>
  </si>
  <si>
    <t>15.038.0132-0</t>
  </si>
  <si>
    <t>15.038.0133-0</t>
  </si>
  <si>
    <t>15.038.0134-0</t>
  </si>
  <si>
    <t>15.038.0135-0</t>
  </si>
  <si>
    <t>15.038.0140-0</t>
  </si>
  <si>
    <t>15.038.0141-0</t>
  </si>
  <si>
    <t>15.038.0142-0</t>
  </si>
  <si>
    <t>15.038.0143-0</t>
  </si>
  <si>
    <t>15.038.0144-0</t>
  </si>
  <si>
    <t>15.038.0145-0</t>
  </si>
  <si>
    <t>15.038.0150-0</t>
  </si>
  <si>
    <t>15.038.0151-0</t>
  </si>
  <si>
    <t>15.038.0152-0</t>
  </si>
  <si>
    <t>15.038.0153-0</t>
  </si>
  <si>
    <t>15.038.0154-0</t>
  </si>
  <si>
    <t>15.038.0155-0</t>
  </si>
  <si>
    <t>15.038.0160-0</t>
  </si>
  <si>
    <t>15.038.0161-0</t>
  </si>
  <si>
    <t>15.038.0162-0</t>
  </si>
  <si>
    <t>15.038.0165-0</t>
  </si>
  <si>
    <t>15.038.0166-0</t>
  </si>
  <si>
    <t>15.038.0170-0</t>
  </si>
  <si>
    <t>15.038.0171-0</t>
  </si>
  <si>
    <t>15.038.0172-0</t>
  </si>
  <si>
    <t>15.038.0173-0</t>
  </si>
  <si>
    <t>15.038.0174-0</t>
  </si>
  <si>
    <t>15.038.0175-0</t>
  </si>
  <si>
    <t>15.038.0176-0</t>
  </si>
  <si>
    <t>15.038.0177-0</t>
  </si>
  <si>
    <t>15.038.0178-0</t>
  </si>
  <si>
    <t>15.038.0185-0</t>
  </si>
  <si>
    <t>15.038.0186-0</t>
  </si>
  <si>
    <t>15.038.0190-0</t>
  </si>
  <si>
    <t>15.038.0200-0</t>
  </si>
  <si>
    <t>15.038.0201-0</t>
  </si>
  <si>
    <t>15.038.0202-0</t>
  </si>
  <si>
    <t>15.038.0203-0</t>
  </si>
  <si>
    <t>15.038.0204-0</t>
  </si>
  <si>
    <t>15.038.0205-0</t>
  </si>
  <si>
    <t>15.038.0206-0</t>
  </si>
  <si>
    <t>15.038.0207-0</t>
  </si>
  <si>
    <t>15.038.0208-0</t>
  </si>
  <si>
    <t>15.038.0209-0</t>
  </si>
  <si>
    <t>15.038.0210-0</t>
  </si>
  <si>
    <t>15.038.0215-0</t>
  </si>
  <si>
    <t>15.038.0216-0</t>
  </si>
  <si>
    <t>15.038.0217-0</t>
  </si>
  <si>
    <t>15.038.0218-0</t>
  </si>
  <si>
    <t>15.038.0219-0</t>
  </si>
  <si>
    <t>15.038.0220-0</t>
  </si>
  <si>
    <t>15.038.0221-0</t>
  </si>
  <si>
    <t>15.038.0222-0</t>
  </si>
  <si>
    <t>15.038.0230-0</t>
  </si>
  <si>
    <t>15.038.0231-0</t>
  </si>
  <si>
    <t>15.038.0232-0</t>
  </si>
  <si>
    <t>15.038.0233-0</t>
  </si>
  <si>
    <t>15.038.0234-0</t>
  </si>
  <si>
    <t>15.038.0235-0</t>
  </si>
  <si>
    <t>15.038.0236-0</t>
  </si>
  <si>
    <t>15.038.0237-0</t>
  </si>
  <si>
    <t>15.038.0240-0</t>
  </si>
  <si>
    <t>15.038.0241-0</t>
  </si>
  <si>
    <t>15.038.0242-0</t>
  </si>
  <si>
    <t>15.038.0243-0</t>
  </si>
  <si>
    <t>15.038.0244-0</t>
  </si>
  <si>
    <t>15.038.0245-0</t>
  </si>
  <si>
    <t>15.038.0250-0</t>
  </si>
  <si>
    <t>15.038.0251-0</t>
  </si>
  <si>
    <t>15.038.0252-0</t>
  </si>
  <si>
    <t>15.038.0253-0</t>
  </si>
  <si>
    <t>15.038.0254-0</t>
  </si>
  <si>
    <t>15.038.0255-0</t>
  </si>
  <si>
    <t>15.038.0256-0</t>
  </si>
  <si>
    <t>15.038.0257-0</t>
  </si>
  <si>
    <t>15.038.0260-0</t>
  </si>
  <si>
    <t>15.038.0261-0</t>
  </si>
  <si>
    <t>15.038.0262-0</t>
  </si>
  <si>
    <t>15.038.0263-0</t>
  </si>
  <si>
    <t>15.038.0264-0</t>
  </si>
  <si>
    <t>15.038.0265-0</t>
  </si>
  <si>
    <t>15.038.0266-0</t>
  </si>
  <si>
    <t>15.038.0267-0</t>
  </si>
  <si>
    <t>15.038.0268-0</t>
  </si>
  <si>
    <t>15.038.0269-0</t>
  </si>
  <si>
    <t>15.038.0270-0</t>
  </si>
  <si>
    <t>15.038.0271-0</t>
  </si>
  <si>
    <t>15.038.0272-0</t>
  </si>
  <si>
    <t>15.038.0273-0</t>
  </si>
  <si>
    <t>15.038.0280-0</t>
  </si>
  <si>
    <t>15.038.0281-0</t>
  </si>
  <si>
    <t>15.038.0282-0</t>
  </si>
  <si>
    <t>15.038.0283-0</t>
  </si>
  <si>
    <t>15.038.0284-0</t>
  </si>
  <si>
    <t>15.038.0285-0</t>
  </si>
  <si>
    <t>15.038.0286-0</t>
  </si>
  <si>
    <t>15.038.0287-0</t>
  </si>
  <si>
    <t>15.038.0288-0</t>
  </si>
  <si>
    <t>15.038.0290-0</t>
  </si>
  <si>
    <t>15.038.0291-0</t>
  </si>
  <si>
    <t>15.038.0292-0</t>
  </si>
  <si>
    <t>15.038.0293-0</t>
  </si>
  <si>
    <t>15.038.0294-0</t>
  </si>
  <si>
    <t>15.038.0295-0</t>
  </si>
  <si>
    <t>15.038.0296-0</t>
  </si>
  <si>
    <t>15.038.0297-0</t>
  </si>
  <si>
    <t>15.038.0298-0</t>
  </si>
  <si>
    <t>15.038.0300-0</t>
  </si>
  <si>
    <t>15.038.0301-0</t>
  </si>
  <si>
    <t>15.038.0302-0</t>
  </si>
  <si>
    <t>15.038.0303-0</t>
  </si>
  <si>
    <t>15.038.0304-0</t>
  </si>
  <si>
    <t>15.038.0305-0</t>
  </si>
  <si>
    <t>15.038.0306-0</t>
  </si>
  <si>
    <t>15.038.0307-0</t>
  </si>
  <si>
    <t>15.038.0308-0</t>
  </si>
  <si>
    <t>15.038.0320-0</t>
  </si>
  <si>
    <t>15.038.0321-0</t>
  </si>
  <si>
    <t>15.038.0322-0</t>
  </si>
  <si>
    <t>15.038.0323-0</t>
  </si>
  <si>
    <t>15.038.0324-0</t>
  </si>
  <si>
    <t>15.038.0325-0</t>
  </si>
  <si>
    <t>15.038.0326-0</t>
  </si>
  <si>
    <t>15.038.0327-0</t>
  </si>
  <si>
    <t>15.038.0328-0</t>
  </si>
  <si>
    <t>15.038.0335-0</t>
  </si>
  <si>
    <t>15.038.0336-0</t>
  </si>
  <si>
    <t>15.038.0337-0</t>
  </si>
  <si>
    <t>15.038.0338-0</t>
  </si>
  <si>
    <t>15.038.0339-0</t>
  </si>
  <si>
    <t>15.038.0340-0</t>
  </si>
  <si>
    <t>15.038.0341-0</t>
  </si>
  <si>
    <t>15.038.0342-0</t>
  </si>
  <si>
    <t>15.038.0343-0</t>
  </si>
  <si>
    <t>15.038.0350-0</t>
  </si>
  <si>
    <t>15.038.0351-0</t>
  </si>
  <si>
    <t>15.038.0355-0</t>
  </si>
  <si>
    <t>15.038.0356-0</t>
  </si>
  <si>
    <t>15.038.0357-0</t>
  </si>
  <si>
    <t>15.038.0358-0</t>
  </si>
  <si>
    <t>15.038.0359-0</t>
  </si>
  <si>
    <t>15.038.0360-0</t>
  </si>
  <si>
    <t>15.038.0361-0</t>
  </si>
  <si>
    <t>15.038.0362-0</t>
  </si>
  <si>
    <t>15.038.0363-0</t>
  </si>
  <si>
    <t>15.038.0365-0</t>
  </si>
  <si>
    <t>15.038.0366-0</t>
  </si>
  <si>
    <t>15.038.0367-0</t>
  </si>
  <si>
    <t>15.038.0368-0</t>
  </si>
  <si>
    <t>15.038.0375-0</t>
  </si>
  <si>
    <t>15.038.0376-0</t>
  </si>
  <si>
    <t>15.038.0377-0</t>
  </si>
  <si>
    <t>15.038.0385-0</t>
  </si>
  <si>
    <t>15.038.0386-0</t>
  </si>
  <si>
    <t>15.038.0387-0</t>
  </si>
  <si>
    <t>15.038.0388-0</t>
  </si>
  <si>
    <t>15.038.0389-0</t>
  </si>
  <si>
    <t>15.038.0390-0</t>
  </si>
  <si>
    <t>15.038.0391-0</t>
  </si>
  <si>
    <t>15.038.0392-0</t>
  </si>
  <si>
    <t>15.038.0393-0</t>
  </si>
  <si>
    <t>15.038.0400-0</t>
  </si>
  <si>
    <t>15.038.0401-0</t>
  </si>
  <si>
    <t>15.038.0402-0</t>
  </si>
  <si>
    <t>15.038.0403-0</t>
  </si>
  <si>
    <t>15.038.0404-0</t>
  </si>
  <si>
    <t>15.038.0405-0</t>
  </si>
  <si>
    <t>15.038.0406-0</t>
  </si>
  <si>
    <t>15.038.0407-0</t>
  </si>
  <si>
    <t>15.038.0408-0</t>
  </si>
  <si>
    <t>15.038.0409-0</t>
  </si>
  <si>
    <t>15.038.0415-0</t>
  </si>
  <si>
    <t>15.038.0416-0</t>
  </si>
  <si>
    <t>15.038.0420-0</t>
  </si>
  <si>
    <t>15.038.0421-0</t>
  </si>
  <si>
    <t>15.038.0422-0</t>
  </si>
  <si>
    <t>15.038.0423-0</t>
  </si>
  <si>
    <t>15.038.0424-0</t>
  </si>
  <si>
    <t>15.038.0425-0</t>
  </si>
  <si>
    <t>15.038.0426-0</t>
  </si>
  <si>
    <t>15.038.0427-0</t>
  </si>
  <si>
    <t>15.038.0428-0</t>
  </si>
  <si>
    <t>15.038.0430-0</t>
  </si>
  <si>
    <t>15.038.0431-0</t>
  </si>
  <si>
    <t>15.038.0432-0</t>
  </si>
  <si>
    <t>15.038.0433-0</t>
  </si>
  <si>
    <t>15.038.0435-0</t>
  </si>
  <si>
    <t>15.038.0436-0</t>
  </si>
  <si>
    <t>15.038.0437-0</t>
  </si>
  <si>
    <t>15.038.0438-0</t>
  </si>
  <si>
    <t>15.038.0439-0</t>
  </si>
  <si>
    <t>15.038.0440-0</t>
  </si>
  <si>
    <t>15.038.0445-0</t>
  </si>
  <si>
    <t>15.038.0446-0</t>
  </si>
  <si>
    <t>15.038.0447-0</t>
  </si>
  <si>
    <t>15.038.0448-0</t>
  </si>
  <si>
    <t>15.038.0455-0</t>
  </si>
  <si>
    <t>15.038.0456-0</t>
  </si>
  <si>
    <t>15.038.0457-0</t>
  </si>
  <si>
    <t>15.038.0458-0</t>
  </si>
  <si>
    <t>15.038.0465-0</t>
  </si>
  <si>
    <t>15.038.0466-0</t>
  </si>
  <si>
    <t>15.038.0467-0</t>
  </si>
  <si>
    <t>15.038.0470-0</t>
  </si>
  <si>
    <t>15.038.0471-0</t>
  </si>
  <si>
    <t>15.038.0472-0</t>
  </si>
  <si>
    <t>15.038.0473-0</t>
  </si>
  <si>
    <t>15.041.0020-0</t>
  </si>
  <si>
    <t>15.041.0025-0</t>
  </si>
  <si>
    <t>15.041.0030-0</t>
  </si>
  <si>
    <t>15.041.0035-0</t>
  </si>
  <si>
    <t>15.075.0020-0</t>
  </si>
  <si>
    <t>15.075.0025-0</t>
  </si>
  <si>
    <t>16.001.0102-0</t>
  </si>
  <si>
    <t>16.001.0103-0</t>
  </si>
  <si>
    <t>16.003.0020-0</t>
  </si>
  <si>
    <t>16.003.0030-0</t>
  </si>
  <si>
    <t>16.003.0050-0</t>
  </si>
  <si>
    <t>16.004.0047-0</t>
  </si>
  <si>
    <t>16.004.0070-0</t>
  </si>
  <si>
    <t>16.005.0012-0</t>
  </si>
  <si>
    <t>16.005.0018-0</t>
  </si>
  <si>
    <t>16.005.0028-0</t>
  </si>
  <si>
    <t>16.005.0030-0</t>
  </si>
  <si>
    <t>16.005.0035-0</t>
  </si>
  <si>
    <t>16.005.0050-0</t>
  </si>
  <si>
    <t>16.005.0052-0</t>
  </si>
  <si>
    <t>16.005.0054-0</t>
  </si>
  <si>
    <t>16.005.0056-0</t>
  </si>
  <si>
    <t>16.005.0058-0</t>
  </si>
  <si>
    <t>16.005.0060-0</t>
  </si>
  <si>
    <t>16.005.0070-0</t>
  </si>
  <si>
    <t>16.005.0075-0</t>
  </si>
  <si>
    <t>16.007.0021-0</t>
  </si>
  <si>
    <t>16.007.0023-0</t>
  </si>
  <si>
    <t>16.007.0027-0</t>
  </si>
  <si>
    <t>16.007.0030-0</t>
  </si>
  <si>
    <t>16.007.0038-0</t>
  </si>
  <si>
    <t>16.008.0005-0</t>
  </si>
  <si>
    <t>16.008.0030-0</t>
  </si>
  <si>
    <t>16.009.0005-0</t>
  </si>
  <si>
    <t>16.010.0005-0</t>
  </si>
  <si>
    <t>16.010.0010-0</t>
  </si>
  <si>
    <t>16.010.0015-0</t>
  </si>
  <si>
    <t>16.011.0005-0</t>
  </si>
  <si>
    <t>16.011.0015-0</t>
  </si>
  <si>
    <t>16.011.0030-0</t>
  </si>
  <si>
    <t>16.011.0045-0</t>
  </si>
  <si>
    <t>16.011.0050-0</t>
  </si>
  <si>
    <t>16.012.0005-0</t>
  </si>
  <si>
    <t>16.013.0007-0</t>
  </si>
  <si>
    <t>16.013.0009-0</t>
  </si>
  <si>
    <t>16.013.0010-0</t>
  </si>
  <si>
    <t>16.013.0015-0</t>
  </si>
  <si>
    <t>16.015.0001-0</t>
  </si>
  <si>
    <t>16.015.0005-0</t>
  </si>
  <si>
    <t>16.015.0010-0</t>
  </si>
  <si>
    <t>16.020.0001-0</t>
  </si>
  <si>
    <t>16.020.0003-0</t>
  </si>
  <si>
    <t>16.020.0004-0</t>
  </si>
  <si>
    <t>16.020.0005-0</t>
  </si>
  <si>
    <t>16.020.0006-0</t>
  </si>
  <si>
    <t>16.020.0008-0</t>
  </si>
  <si>
    <t>16.020.0009-0</t>
  </si>
  <si>
    <t>16.020.0012-0</t>
  </si>
  <si>
    <t>16.021.0003-0</t>
  </si>
  <si>
    <t>16.021.0005-0</t>
  </si>
  <si>
    <t>16.022.0002-0</t>
  </si>
  <si>
    <t>16.022.0006-0</t>
  </si>
  <si>
    <t>16.022.0010-0</t>
  </si>
  <si>
    <t>16.022.0012-0</t>
  </si>
  <si>
    <t>16.024.0005-0</t>
  </si>
  <si>
    <t>16.024.0006-0</t>
  </si>
  <si>
    <t>16.024.0007-0</t>
  </si>
  <si>
    <t>16.024.0009-0</t>
  </si>
  <si>
    <t>16.024.0015-0</t>
  </si>
  <si>
    <t>16.025.0015-0</t>
  </si>
  <si>
    <t>16.026.0005-0</t>
  </si>
  <si>
    <t>16.026.0010-0</t>
  </si>
  <si>
    <t>16.028.0022-0</t>
  </si>
  <si>
    <t>16.028.0023-0</t>
  </si>
  <si>
    <t>16.028.0026-0</t>
  </si>
  <si>
    <t>16.028.0030-0</t>
  </si>
  <si>
    <t>16.030.0005-0</t>
  </si>
  <si>
    <t>16.030.0007-0</t>
  </si>
  <si>
    <t>16.030.0009-0</t>
  </si>
  <si>
    <t>16.030.0013-0</t>
  </si>
  <si>
    <t>16.030.0030-0</t>
  </si>
  <si>
    <t>16.034.0006-0</t>
  </si>
  <si>
    <t>16.035.0005-0</t>
  </si>
  <si>
    <t>16.036.0010-0</t>
  </si>
  <si>
    <t>16.036.0015-0</t>
  </si>
  <si>
    <t>16.036.0020-0</t>
  </si>
  <si>
    <t>16.036.0022-0</t>
  </si>
  <si>
    <t>16.036.0025-0</t>
  </si>
  <si>
    <t>16.036.0030-0</t>
  </si>
  <si>
    <t>16.036.0035-0</t>
  </si>
  <si>
    <t>16.036.0040-0</t>
  </si>
  <si>
    <t>16.036.0043-0</t>
  </si>
  <si>
    <t>16.036.0050-0</t>
  </si>
  <si>
    <t>16.036.0055-0</t>
  </si>
  <si>
    <t>16.036.0060-0</t>
  </si>
  <si>
    <t>16.036.0062-0</t>
  </si>
  <si>
    <t>16.036.0065-0</t>
  </si>
  <si>
    <t>16.036.0070-0</t>
  </si>
  <si>
    <t>16.036.0075-0</t>
  </si>
  <si>
    <t>16.036.0080-0</t>
  </si>
  <si>
    <t>16.036.0083-0</t>
  </si>
  <si>
    <t>17.014.0010-0</t>
  </si>
  <si>
    <t>17.014.0015-0</t>
  </si>
  <si>
    <t>17.017.0053-0</t>
  </si>
  <si>
    <t>17.017.0070-0</t>
  </si>
  <si>
    <t>17.017.0245-0</t>
  </si>
  <si>
    <t>17.017.0365-0</t>
  </si>
  <si>
    <t>17.018.0015-0</t>
  </si>
  <si>
    <t>17.018.0190-0</t>
  </si>
  <si>
    <t>17.018.0200-0</t>
  </si>
  <si>
    <t>17.018.0210-0</t>
  </si>
  <si>
    <t>17.018.0250-0</t>
  </si>
  <si>
    <t>17.018.0251-0</t>
  </si>
  <si>
    <t>17.018.0252-0</t>
  </si>
  <si>
    <t>17.018.0253-0</t>
  </si>
  <si>
    <t>17.018.0254-0</t>
  </si>
  <si>
    <t>17.018.0260-0</t>
  </si>
  <si>
    <t>17.020.0072-0</t>
  </si>
  <si>
    <t>17.025.0005-1</t>
  </si>
  <si>
    <t>17.025.0006-0</t>
  </si>
  <si>
    <t>17.025.0007-0</t>
  </si>
  <si>
    <t>17.025.0008-0</t>
  </si>
  <si>
    <t>17.025.0009-0</t>
  </si>
  <si>
    <t>17.040.0030-0</t>
  </si>
  <si>
    <t>17.040.0050-0</t>
  </si>
  <si>
    <t>18.002.0013-0</t>
  </si>
  <si>
    <t>18.002.0014-0</t>
  </si>
  <si>
    <t>18.002.0028-0</t>
  </si>
  <si>
    <t>18.002.0029-0</t>
  </si>
  <si>
    <t>18.002.0070-0</t>
  </si>
  <si>
    <t>18.002.0090-0</t>
  </si>
  <si>
    <t>18.003.0007-0</t>
  </si>
  <si>
    <t>18.003.0015-0</t>
  </si>
  <si>
    <t>18.003.0020-0</t>
  </si>
  <si>
    <t>18.005.0010-0</t>
  </si>
  <si>
    <t>18.005.0012-0</t>
  </si>
  <si>
    <t>18.005.0013-0</t>
  </si>
  <si>
    <t>18.005.0030-0</t>
  </si>
  <si>
    <t>18.005.0040-0</t>
  </si>
  <si>
    <t>18.006.0043-0</t>
  </si>
  <si>
    <t>18.009.0101-0</t>
  </si>
  <si>
    <t>18.009.0102-0</t>
  </si>
  <si>
    <t>18.009.0105-0</t>
  </si>
  <si>
    <t>18.009.0110-0</t>
  </si>
  <si>
    <t>18.009.0115-0</t>
  </si>
  <si>
    <t>18.013.0165-0</t>
  </si>
  <si>
    <t>18.015.0036-0</t>
  </si>
  <si>
    <t>18.015.0037-0</t>
  </si>
  <si>
    <t>18.015.0039-0</t>
  </si>
  <si>
    <t>18.015.0040-0</t>
  </si>
  <si>
    <t>18.015.0042-0</t>
  </si>
  <si>
    <t>18.015.0043-0</t>
  </si>
  <si>
    <t>18.015.0045-0</t>
  </si>
  <si>
    <t>18.015.0046-0</t>
  </si>
  <si>
    <t>18.015.0048-0</t>
  </si>
  <si>
    <t>18.015.0049-0</t>
  </si>
  <si>
    <t>18.015.0052-0</t>
  </si>
  <si>
    <t>18.015.0053-0</t>
  </si>
  <si>
    <t>18.015.0055-0</t>
  </si>
  <si>
    <t>18.015.0056-0</t>
  </si>
  <si>
    <t>18.015.0062-0</t>
  </si>
  <si>
    <t>18.015.0064-0</t>
  </si>
  <si>
    <t>18.015.0066-0</t>
  </si>
  <si>
    <t>18.016.0001-0</t>
  </si>
  <si>
    <t>18.016.0002-0</t>
  </si>
  <si>
    <t>18.016.0003-0</t>
  </si>
  <si>
    <t>18.016.0004-0</t>
  </si>
  <si>
    <t>18.016.0005-0</t>
  </si>
  <si>
    <t>18.016.0006-0</t>
  </si>
  <si>
    <t>18.016.0007-0</t>
  </si>
  <si>
    <t>18.016.0008-0</t>
  </si>
  <si>
    <t>18.016.0027-0</t>
  </si>
  <si>
    <t>18.016.0055-0</t>
  </si>
  <si>
    <t>18.016.0070-0</t>
  </si>
  <si>
    <t>18.016.0080-0</t>
  </si>
  <si>
    <t>18.016.0100-0</t>
  </si>
  <si>
    <t>18.016.0105-0</t>
  </si>
  <si>
    <t>18.016.0106-0</t>
  </si>
  <si>
    <t>18.016.0110-0</t>
  </si>
  <si>
    <t>18.016.0111-0</t>
  </si>
  <si>
    <t>18.016.0120-0</t>
  </si>
  <si>
    <t>18.016.0130-0</t>
  </si>
  <si>
    <t>18.017.0025-0</t>
  </si>
  <si>
    <t>18.017.0028-0</t>
  </si>
  <si>
    <t>18.017.0030-0</t>
  </si>
  <si>
    <t>18.017.0035-0</t>
  </si>
  <si>
    <t>18.017.0050-0</t>
  </si>
  <si>
    <t>18.017.0055-0</t>
  </si>
  <si>
    <t>18.017.0070-0</t>
  </si>
  <si>
    <t>18.017.0075-0</t>
  </si>
  <si>
    <t>18.017.0080-0</t>
  </si>
  <si>
    <t>18.018.0010-0</t>
  </si>
  <si>
    <t>18.018.0015-0</t>
  </si>
  <si>
    <t>18.018.0018-0</t>
  </si>
  <si>
    <t>18.018.0020-0</t>
  </si>
  <si>
    <t>18.018.0025-0</t>
  </si>
  <si>
    <t>18.018.0030-0</t>
  </si>
  <si>
    <t>18.018.0032-0</t>
  </si>
  <si>
    <t>18.018.0050-0</t>
  </si>
  <si>
    <t>18.018.0070-0</t>
  </si>
  <si>
    <t>18.018.0080-0</t>
  </si>
  <si>
    <t>18.018.0090-0</t>
  </si>
  <si>
    <t>18.018.0100-0</t>
  </si>
  <si>
    <t>18.021.0042-0</t>
  </si>
  <si>
    <t>18.021.0043-0</t>
  </si>
  <si>
    <t>18.021.0045-0</t>
  </si>
  <si>
    <t>18.021.0060-0</t>
  </si>
  <si>
    <t>18.021.0065-0</t>
  </si>
  <si>
    <t>18.021.0070-0</t>
  </si>
  <si>
    <t>18.021.0100-0</t>
  </si>
  <si>
    <t>18.021.0105-0</t>
  </si>
  <si>
    <t>18.024.0050-0</t>
  </si>
  <si>
    <t>18.025.0010-0</t>
  </si>
  <si>
    <t>18.025.0050-0</t>
  </si>
  <si>
    <t>18.025.0055-0</t>
  </si>
  <si>
    <t>18.025.0060-0</t>
  </si>
  <si>
    <t>18.025.0065-0</t>
  </si>
  <si>
    <t>18.025.0070-0</t>
  </si>
  <si>
    <t>18.025.0075-0</t>
  </si>
  <si>
    <t>18.025.0080-0</t>
  </si>
  <si>
    <t>18.025.0085-0</t>
  </si>
  <si>
    <t>18.025.0090-0</t>
  </si>
  <si>
    <t>18.025.0095-0</t>
  </si>
  <si>
    <t>18.025.0150-0</t>
  </si>
  <si>
    <t>18.026.0025-0</t>
  </si>
  <si>
    <t>18.026.0030-0</t>
  </si>
  <si>
    <t>18.027.0040-0</t>
  </si>
  <si>
    <t>18.027.0045-0</t>
  </si>
  <si>
    <t>18.027.0070-0</t>
  </si>
  <si>
    <t>18.027.0072-0</t>
  </si>
  <si>
    <t>18.027.0075-0</t>
  </si>
  <si>
    <t>18.027.0077-0</t>
  </si>
  <si>
    <t>18.027.0097-0</t>
  </si>
  <si>
    <t>18.027.0105-0</t>
  </si>
  <si>
    <t>18.027.0300-0</t>
  </si>
  <si>
    <t>18.027.0301-0</t>
  </si>
  <si>
    <t>18.027.0303-0</t>
  </si>
  <si>
    <t>18.027.0304-0</t>
  </si>
  <si>
    <t>18.027.0310-0</t>
  </si>
  <si>
    <t>18.027.0311-0</t>
  </si>
  <si>
    <t>18.027.0313-0</t>
  </si>
  <si>
    <t>18.027.0314-0</t>
  </si>
  <si>
    <t>18.027.0320-0</t>
  </si>
  <si>
    <t>18.027.0321-0</t>
  </si>
  <si>
    <t>18.027.0323-0</t>
  </si>
  <si>
    <t>18.027.0324-0</t>
  </si>
  <si>
    <t>18.027.0330-0</t>
  </si>
  <si>
    <t>18.027.0331-0</t>
  </si>
  <si>
    <t>18.027.0333-0</t>
  </si>
  <si>
    <t>18.027.0334-0</t>
  </si>
  <si>
    <t>18.027.0400-0</t>
  </si>
  <si>
    <t>18.027.0402-0</t>
  </si>
  <si>
    <t>18.027.0404-0</t>
  </si>
  <si>
    <t>18.027.0406-0</t>
  </si>
  <si>
    <t>18.027.0408-0</t>
  </si>
  <si>
    <t>18.027.0410-0</t>
  </si>
  <si>
    <t>18.027.0415-0</t>
  </si>
  <si>
    <t>18.027.0418-0</t>
  </si>
  <si>
    <t>18.027.0420-0</t>
  </si>
  <si>
    <t>18.027.0422-0</t>
  </si>
  <si>
    <t>18.027.0424-0</t>
  </si>
  <si>
    <t>18.027.0426-0</t>
  </si>
  <si>
    <t>18.027.0430-0</t>
  </si>
  <si>
    <t>18.027.0434-0</t>
  </si>
  <si>
    <t>18.027.0436-0</t>
  </si>
  <si>
    <t>18.027.0438-0</t>
  </si>
  <si>
    <t>18.027.0440-0</t>
  </si>
  <si>
    <t>18.027.0450-0</t>
  </si>
  <si>
    <t>18.028.0060-0</t>
  </si>
  <si>
    <t>18.028.0063-0</t>
  </si>
  <si>
    <t>18.028.0065-0</t>
  </si>
  <si>
    <t>18.028.0068-0</t>
  </si>
  <si>
    <t>18.028.0070-0</t>
  </si>
  <si>
    <t>18.028.0073-0</t>
  </si>
  <si>
    <t>18.028.0075-0</t>
  </si>
  <si>
    <t>18.028.0100-0</t>
  </si>
  <si>
    <t>18.028.0110-0</t>
  </si>
  <si>
    <t>18.028.0120-0</t>
  </si>
  <si>
    <t>18.028.0130-0</t>
  </si>
  <si>
    <t>18.028.0140-0</t>
  </si>
  <si>
    <t>18.028.0150-0</t>
  </si>
  <si>
    <t>18.028.0160-0</t>
  </si>
  <si>
    <t>18.028.0170-0</t>
  </si>
  <si>
    <t>18.028.0180-0</t>
  </si>
  <si>
    <t>18.028.0190-0</t>
  </si>
  <si>
    <t>18.028.0300-0</t>
  </si>
  <si>
    <t>18.028.0301-0</t>
  </si>
  <si>
    <t>18.028.0302-0</t>
  </si>
  <si>
    <t>18.028.0303-0</t>
  </si>
  <si>
    <t>18.028.0305-0</t>
  </si>
  <si>
    <t>18.028.0306-0</t>
  </si>
  <si>
    <t>18.028.0307-0</t>
  </si>
  <si>
    <t>18.028.0308-0</t>
  </si>
  <si>
    <t>18.028.0310-0</t>
  </si>
  <si>
    <t>18.028.0311-0</t>
  </si>
  <si>
    <t>18.028.0312-0</t>
  </si>
  <si>
    <t>18.028.0313-0</t>
  </si>
  <si>
    <t>18.028.0315-0</t>
  </si>
  <si>
    <t>18.028.0316-0</t>
  </si>
  <si>
    <t>18.028.0317-0</t>
  </si>
  <si>
    <t>18.028.0318-0</t>
  </si>
  <si>
    <t>18.028.0320-0</t>
  </si>
  <si>
    <t>18.028.0321-0</t>
  </si>
  <si>
    <t>18.028.0322-0</t>
  </si>
  <si>
    <t>18.028.0323-0</t>
  </si>
  <si>
    <t>18.028.0325-0</t>
  </si>
  <si>
    <t>18.028.0326-0</t>
  </si>
  <si>
    <t>18.028.0327-0</t>
  </si>
  <si>
    <t>18.028.0328-0</t>
  </si>
  <si>
    <t>18.028.0330-0</t>
  </si>
  <si>
    <t>18.028.0331-0</t>
  </si>
  <si>
    <t>18.028.0332-0</t>
  </si>
  <si>
    <t>18.028.0333-0</t>
  </si>
  <si>
    <t>18.028.0335-0</t>
  </si>
  <si>
    <t>18.028.0336-0</t>
  </si>
  <si>
    <t>18.028.0337-0</t>
  </si>
  <si>
    <t>18.028.0338-0</t>
  </si>
  <si>
    <t>18.028.0340-0</t>
  </si>
  <si>
    <t>18.028.0341-0</t>
  </si>
  <si>
    <t>18.028.0342-0</t>
  </si>
  <si>
    <t>18.028.0343-0</t>
  </si>
  <si>
    <t>18.028.0345-0</t>
  </si>
  <si>
    <t>18.028.0346-0</t>
  </si>
  <si>
    <t>18.028.0347-0</t>
  </si>
  <si>
    <t>18.028.0348-0</t>
  </si>
  <si>
    <t>18.029.0037-0</t>
  </si>
  <si>
    <t>18.029.0086-0</t>
  </si>
  <si>
    <t>18.030.0500-0</t>
  </si>
  <si>
    <t>TR</t>
  </si>
  <si>
    <t>18.030.0510-0</t>
  </si>
  <si>
    <t>18.030.0520-0</t>
  </si>
  <si>
    <t>18.030.0530-0</t>
  </si>
  <si>
    <t>18.030.0540-0</t>
  </si>
  <si>
    <t>18.030.0550-0</t>
  </si>
  <si>
    <t>18.030.0660-0</t>
  </si>
  <si>
    <t>18.030.0663-0</t>
  </si>
  <si>
    <t>18.030.0665-0</t>
  </si>
  <si>
    <t>18.030.0667-0</t>
  </si>
  <si>
    <t>18.030.0669-0</t>
  </si>
  <si>
    <t>18.030.0673-0</t>
  </si>
  <si>
    <t>18.030.0700-0</t>
  </si>
  <si>
    <t>18.030.0710-0</t>
  </si>
  <si>
    <t>18.030.0720-0</t>
  </si>
  <si>
    <t>18.030.0730-0</t>
  </si>
  <si>
    <t>18.030.0740-0</t>
  </si>
  <si>
    <t>18.030.0742-0</t>
  </si>
  <si>
    <t>18.030.0744-0</t>
  </si>
  <si>
    <t>18.030.0746-0</t>
  </si>
  <si>
    <t>18.030.0900-0</t>
  </si>
  <si>
    <t>18.030.0905-0</t>
  </si>
  <si>
    <t>18.030.0910-0</t>
  </si>
  <si>
    <t>18.030.0915-0</t>
  </si>
  <si>
    <t>18.030.0920-0</t>
  </si>
  <si>
    <t>18.030.0921-0</t>
  </si>
  <si>
    <t>18.030.0922-0</t>
  </si>
  <si>
    <t>18.030.0923-0</t>
  </si>
  <si>
    <t>18.032.0014-0</t>
  </si>
  <si>
    <t>18.033.0020-0</t>
  </si>
  <si>
    <t>18.034.0010-0</t>
  </si>
  <si>
    <t>18.034.0015-0</t>
  </si>
  <si>
    <t>18.034.0020-0</t>
  </si>
  <si>
    <t>18.034.0025-0</t>
  </si>
  <si>
    <t>18.034.0030-0</t>
  </si>
  <si>
    <t>18.034.0035-0</t>
  </si>
  <si>
    <t>18.034.0050-0</t>
  </si>
  <si>
    <t>18.034.0055-0</t>
  </si>
  <si>
    <t>18.034.0060-0</t>
  </si>
  <si>
    <t>18.034.0065-0</t>
  </si>
  <si>
    <t>18.034.0070-0</t>
  </si>
  <si>
    <t>18.034.0075-0</t>
  </si>
  <si>
    <t>18.034.0080-0</t>
  </si>
  <si>
    <t>18.034.0085-0</t>
  </si>
  <si>
    <t>18.034.0090-0</t>
  </si>
  <si>
    <t>18.034.0100-0</t>
  </si>
  <si>
    <t>18.034.0120-0</t>
  </si>
  <si>
    <t>18.034.0130-0</t>
  </si>
  <si>
    <t>18.034.0140-0</t>
  </si>
  <si>
    <t>18.034.0150-0</t>
  </si>
  <si>
    <t>18.034.0160-0</t>
  </si>
  <si>
    <t>18.036.0001-0</t>
  </si>
  <si>
    <t>18.037.0100-0</t>
  </si>
  <si>
    <t>18.037.0110-0</t>
  </si>
  <si>
    <t>18.037.0120-0</t>
  </si>
  <si>
    <t>18.037.0130-0</t>
  </si>
  <si>
    <t>18.037.0140-0</t>
  </si>
  <si>
    <t>18.037.0150-0</t>
  </si>
  <si>
    <t>18.037.0160-0</t>
  </si>
  <si>
    <t>18.037.0170-0</t>
  </si>
  <si>
    <t>18.037.0180-0</t>
  </si>
  <si>
    <t>18.037.0200-0</t>
  </si>
  <si>
    <t>18.038.0010-0</t>
  </si>
  <si>
    <t>18.038.0020-0</t>
  </si>
  <si>
    <t>18.038.0030-0</t>
  </si>
  <si>
    <t>18.038.0035-0</t>
  </si>
  <si>
    <t>18.038.0045-0</t>
  </si>
  <si>
    <t>18.040.0010-0</t>
  </si>
  <si>
    <t>18.040.0015-0</t>
  </si>
  <si>
    <t>18.040.0020-0</t>
  </si>
  <si>
    <t>18.040.0025-0</t>
  </si>
  <si>
    <t>18.045.0029-0</t>
  </si>
  <si>
    <t>18.045.0033-0</t>
  </si>
  <si>
    <t>18.050.0001-0</t>
  </si>
  <si>
    <t>18.050.0005-0</t>
  </si>
  <si>
    <t>18.050.0012-0</t>
  </si>
  <si>
    <t>18.050.0025-0</t>
  </si>
  <si>
    <t>18.050.0030-0</t>
  </si>
  <si>
    <t>18.050.0065-0</t>
  </si>
  <si>
    <t>18.050.0070-0</t>
  </si>
  <si>
    <t>18.050.0115-0</t>
  </si>
  <si>
    <t>18.050.0120-0</t>
  </si>
  <si>
    <t>18.050.0130-0</t>
  </si>
  <si>
    <t>18.050.0135-0</t>
  </si>
  <si>
    <t>18.050.0140-0</t>
  </si>
  <si>
    <t>18.050.0145-0</t>
  </si>
  <si>
    <t>18.050.0150-0</t>
  </si>
  <si>
    <t>18.050.0200-0</t>
  </si>
  <si>
    <t>18.050.0210-0</t>
  </si>
  <si>
    <t>18.065.0010-0</t>
  </si>
  <si>
    <t>18.065.0015-0</t>
  </si>
  <si>
    <t>18.065.0050-0</t>
  </si>
  <si>
    <t>18.065.0055-0</t>
  </si>
  <si>
    <t>18.065.0060-0</t>
  </si>
  <si>
    <t>18.065.0065-0</t>
  </si>
  <si>
    <t>18.065.0070-0</t>
  </si>
  <si>
    <t>18.065.0075-0</t>
  </si>
  <si>
    <t>18.070.0044-0</t>
  </si>
  <si>
    <t>18.070.0045-0</t>
  </si>
  <si>
    <t>18.070.0046-0</t>
  </si>
  <si>
    <t>18.070.0047-0</t>
  </si>
  <si>
    <t>18.070.0048-0</t>
  </si>
  <si>
    <t>18.070.0049-0</t>
  </si>
  <si>
    <t>18.070.0100-0</t>
  </si>
  <si>
    <t>18.070.0105-0</t>
  </si>
  <si>
    <t>18.080.0025-0</t>
  </si>
  <si>
    <t>18.080.0026-0</t>
  </si>
  <si>
    <t>18.080.0027-0</t>
  </si>
  <si>
    <t>18.080.0028-0</t>
  </si>
  <si>
    <t>18.080.0029-0</t>
  </si>
  <si>
    <t>18.080.0030-0</t>
  </si>
  <si>
    <t>18.080.0050-0</t>
  </si>
  <si>
    <t>18.080.0055-0</t>
  </si>
  <si>
    <t>18.081.0020-0</t>
  </si>
  <si>
    <t>18.081.0021-0</t>
  </si>
  <si>
    <t>18.081.0050-0</t>
  </si>
  <si>
    <t>18.081.0051-0</t>
  </si>
  <si>
    <t>18.081.0052-0</t>
  </si>
  <si>
    <t>18.081.0053-0</t>
  </si>
  <si>
    <t>18.081.0054-0</t>
  </si>
  <si>
    <t>18.081.0055-0</t>
  </si>
  <si>
    <t>18.081.0100-0</t>
  </si>
  <si>
    <t>18.081.0105-0</t>
  </si>
  <si>
    <t>18.082.0020-0</t>
  </si>
  <si>
    <t>18.082.0021-0</t>
  </si>
  <si>
    <t>18.082.0050-0</t>
  </si>
  <si>
    <t>18.082.0051-0</t>
  </si>
  <si>
    <t>18.082.0052-0</t>
  </si>
  <si>
    <t>18.082.0053-0</t>
  </si>
  <si>
    <t>18.082.0054-0</t>
  </si>
  <si>
    <t>18.082.0055-0</t>
  </si>
  <si>
    <t>18.082.0100-0</t>
  </si>
  <si>
    <t>18.082.0105-0</t>
  </si>
  <si>
    <t>18.083.0020-0</t>
  </si>
  <si>
    <t>18.083.0021-0</t>
  </si>
  <si>
    <t>18.083.0050-0</t>
  </si>
  <si>
    <t>18.083.0051-0</t>
  </si>
  <si>
    <t>18.083.0052-0</t>
  </si>
  <si>
    <t>18.083.0053-0</t>
  </si>
  <si>
    <t>18.083.0054-0</t>
  </si>
  <si>
    <t>18.083.0055-0</t>
  </si>
  <si>
    <t>18.083.0100-0</t>
  </si>
  <si>
    <t>18.083.0105-0</t>
  </si>
  <si>
    <t>18.084.0020-0</t>
  </si>
  <si>
    <t>18.084.0021-0</t>
  </si>
  <si>
    <t>18.084.0050-0</t>
  </si>
  <si>
    <t>18.084.0051-0</t>
  </si>
  <si>
    <t>18.084.0052-0</t>
  </si>
  <si>
    <t>18.084.0053-0</t>
  </si>
  <si>
    <t>18.084.0054-0</t>
  </si>
  <si>
    <t>18.084.0055-0</t>
  </si>
  <si>
    <t>18.084.0100-0</t>
  </si>
  <si>
    <t>18.084.0105-0</t>
  </si>
  <si>
    <t>18.200.0020-0</t>
  </si>
  <si>
    <t>18.210.0010-0</t>
  </si>
  <si>
    <t>18.210.0012-0</t>
  </si>
  <si>
    <t>18.210.0014-0</t>
  </si>
  <si>
    <t>18.210.0016-0</t>
  </si>
  <si>
    <t>18.210.0018-0</t>
  </si>
  <si>
    <t>18.210.0020-0</t>
  </si>
  <si>
    <t>18.210.0025-0</t>
  </si>
  <si>
    <t>18.210.0030-0</t>
  </si>
  <si>
    <t>18.210.0050-0</t>
  </si>
  <si>
    <t>18.210.0052-0</t>
  </si>
  <si>
    <t>18.210.0054-0</t>
  </si>
  <si>
    <t>18.210.0056-0</t>
  </si>
  <si>
    <t>18.210.0058-0</t>
  </si>
  <si>
    <t>18.210.0060-0</t>
  </si>
  <si>
    <t>18.210.0065-0</t>
  </si>
  <si>
    <t>18.210.0070-0</t>
  </si>
  <si>
    <t>18.210.0100-0</t>
  </si>
  <si>
    <t>18.210.0110-0</t>
  </si>
  <si>
    <t>18.210.0115-0</t>
  </si>
  <si>
    <t>18.250.0046-0</t>
  </si>
  <si>
    <t>18.250.0047-0</t>
  </si>
  <si>
    <t>18.250.0048-0</t>
  </si>
  <si>
    <t>18.250.0049-0</t>
  </si>
  <si>
    <t>18.250.0050-0</t>
  </si>
  <si>
    <t>18.250.0051-0</t>
  </si>
  <si>
    <t>18.250.0052-0</t>
  </si>
  <si>
    <t>18.250.0053-0</t>
  </si>
  <si>
    <t>18.250.0054-0</t>
  </si>
  <si>
    <t>18.250.0055-0</t>
  </si>
  <si>
    <t>18.250.0056-0</t>
  </si>
  <si>
    <t>18.250.0057-0</t>
  </si>
  <si>
    <t>18.250.0058-0</t>
  </si>
  <si>
    <t>18.250.0070-0</t>
  </si>
  <si>
    <t>18.250.0075-0</t>
  </si>
  <si>
    <t>18.250.0080-0</t>
  </si>
  <si>
    <t>19.004.0037-2</t>
  </si>
  <si>
    <t>19.004.0037-3</t>
  </si>
  <si>
    <t>19.004.0037-4</t>
  </si>
  <si>
    <t>19.004.0040-2</t>
  </si>
  <si>
    <t>19.004.0040-3</t>
  </si>
  <si>
    <t>19.004.0040-4</t>
  </si>
  <si>
    <t>19.004.0048-2</t>
  </si>
  <si>
    <t>19.004.0048-3</t>
  </si>
  <si>
    <t>19.004.0048-4</t>
  </si>
  <si>
    <t>19.004.0049-2</t>
  </si>
  <si>
    <t>19.004.0049-3</t>
  </si>
  <si>
    <t>19.004.0049-4</t>
  </si>
  <si>
    <t>19.004.0050-2</t>
  </si>
  <si>
    <t>19.004.0050-4</t>
  </si>
  <si>
    <t>19.004.0085-2</t>
  </si>
  <si>
    <t>19.004.0085-4</t>
  </si>
  <si>
    <t>19.004.0087-2</t>
  </si>
  <si>
    <t>19.004.0087-4</t>
  </si>
  <si>
    <t>19.004.0210-0</t>
  </si>
  <si>
    <t>19.004.0211-0</t>
  </si>
  <si>
    <t>19.004.0212-0</t>
  </si>
  <si>
    <t>19.004.0250-0</t>
  </si>
  <si>
    <t>19.004.0251-0</t>
  </si>
  <si>
    <t>19.004.0252-0</t>
  </si>
  <si>
    <t>19.004.0400-0</t>
  </si>
  <si>
    <t>19.004.0401-0</t>
  </si>
  <si>
    <t>19.004.0402-0</t>
  </si>
  <si>
    <t>19.004.0405-0</t>
  </si>
  <si>
    <t>19.004.0406-0</t>
  </si>
  <si>
    <t>19.004.0407-0</t>
  </si>
  <si>
    <t>19.004.0500-0</t>
  </si>
  <si>
    <t>19.004.0501-0</t>
  </si>
  <si>
    <t>19.005.0010-2</t>
  </si>
  <si>
    <t>19.005.0010-3</t>
  </si>
  <si>
    <t>19.005.0010-4</t>
  </si>
  <si>
    <t>19.005.0034-2</t>
  </si>
  <si>
    <t>19.005.0034-3</t>
  </si>
  <si>
    <t>19.005.0034-4</t>
  </si>
  <si>
    <t>19.005.0035-2</t>
  </si>
  <si>
    <t>19.005.0035-4</t>
  </si>
  <si>
    <t>19.005.0036-2</t>
  </si>
  <si>
    <t>19.005.0036-4</t>
  </si>
  <si>
    <t>19.005.0042-2</t>
  </si>
  <si>
    <t>19.005.0042-3</t>
  </si>
  <si>
    <t>19.005.0042-4</t>
  </si>
  <si>
    <t>19.006.0008-3</t>
  </si>
  <si>
    <t>19.006.0021-2</t>
  </si>
  <si>
    <t>19.006.0021-3</t>
  </si>
  <si>
    <t>19.006.0021-4</t>
  </si>
  <si>
    <t>19.006.0025-2</t>
  </si>
  <si>
    <t>19.006.0025-3</t>
  </si>
  <si>
    <t>19.006.0025-4</t>
  </si>
  <si>
    <t>19.006.0026-2</t>
  </si>
  <si>
    <t>19.006.0026-3</t>
  </si>
  <si>
    <t>19.006.0026-4</t>
  </si>
  <si>
    <t>19.006.0027-2</t>
  </si>
  <si>
    <t>19.006.0027-3</t>
  </si>
  <si>
    <t>19.006.0027-4</t>
  </si>
  <si>
    <t>19.006.0028-2</t>
  </si>
  <si>
    <t>19.006.0028-3</t>
  </si>
  <si>
    <t>19.006.0028-4</t>
  </si>
  <si>
    <t>19.009.0011-2</t>
  </si>
  <si>
    <t>19.009.0011-4</t>
  </si>
  <si>
    <t>19.011.0040-2</t>
  </si>
  <si>
    <t>19.011.0040-3</t>
  </si>
  <si>
    <t>19.011.0040-4</t>
  </si>
  <si>
    <t>19.011.0045-2</t>
  </si>
  <si>
    <t>19.011.0045-4</t>
  </si>
  <si>
    <t>19.011.0050-2</t>
  </si>
  <si>
    <t>19.011.0050-4</t>
  </si>
  <si>
    <t>20.004.0020-0</t>
  </si>
  <si>
    <t>20.004.0021-0</t>
  </si>
  <si>
    <t>20.004.0022-0</t>
  </si>
  <si>
    <t>20.004.0023-0</t>
  </si>
  <si>
    <t>20.004.0025-0</t>
  </si>
  <si>
    <t>20.004.0027-0</t>
  </si>
  <si>
    <t>20.004.0028-0</t>
  </si>
  <si>
    <t>20.004.0030-0</t>
  </si>
  <si>
    <t>20.004.0036-0</t>
  </si>
  <si>
    <t>LIMPEZA DE JAZIDAS</t>
  </si>
  <si>
    <t>20.004.0038-0</t>
  </si>
  <si>
    <t>20.004.0040-0</t>
  </si>
  <si>
    <t>20.004.0045-0</t>
  </si>
  <si>
    <t>20.004.0100-0</t>
  </si>
  <si>
    <t>20.004.0102-0</t>
  </si>
  <si>
    <t>20.004.0105-0</t>
  </si>
  <si>
    <t>20.004.0127-0</t>
  </si>
  <si>
    <t>20.004.0130-0</t>
  </si>
  <si>
    <t>20.004.0131-0</t>
  </si>
  <si>
    <t>LIMPEZA DE RUA COM AR COMPRIMIDO</t>
  </si>
  <si>
    <t>20.004.0132-0</t>
  </si>
  <si>
    <t>20.004.0135-0</t>
  </si>
  <si>
    <t>20.004.0136-0</t>
  </si>
  <si>
    <t>20.006.0100-0</t>
  </si>
  <si>
    <t>20.008.0010-0</t>
  </si>
  <si>
    <t>20.008.0015-0</t>
  </si>
  <si>
    <t>20.009.0009-0</t>
  </si>
  <si>
    <t>20.009.0010-0</t>
  </si>
  <si>
    <t>20.009.0050-0</t>
  </si>
  <si>
    <t>20.009.0080-0</t>
  </si>
  <si>
    <t>LIMPEZA MANUAL DE CAIXA DE RALO</t>
  </si>
  <si>
    <t>LIMPEZA DE CAIXA COLETORA</t>
  </si>
  <si>
    <t>20.012.0050-0</t>
  </si>
  <si>
    <t>20.015.0015-0</t>
  </si>
  <si>
    <t>20.023.0050-0</t>
  </si>
  <si>
    <t>20.028.0008-0</t>
  </si>
  <si>
    <t>20.038.0010-0</t>
  </si>
  <si>
    <t>20.038.0015-0</t>
  </si>
  <si>
    <t>20.067.0080-0</t>
  </si>
  <si>
    <t>20.067.0082-0</t>
  </si>
  <si>
    <t>20.067.0094-0</t>
  </si>
  <si>
    <t>20.067.0096-0</t>
  </si>
  <si>
    <t>20.067.0108-0</t>
  </si>
  <si>
    <t>20.067.0110-0</t>
  </si>
  <si>
    <t>20.097.0010-0</t>
  </si>
  <si>
    <t>20.097.0011-0</t>
  </si>
  <si>
    <t>20.100.0001-0</t>
  </si>
  <si>
    <t>20.100.0005-0</t>
  </si>
  <si>
    <t>20.100.0010-0</t>
  </si>
  <si>
    <t>20.100.0011-0</t>
  </si>
  <si>
    <t>20.100.0012-0</t>
  </si>
  <si>
    <t>20.100.0013-0</t>
  </si>
  <si>
    <t>20.100.0015-0</t>
  </si>
  <si>
    <t>20.100.0016-0</t>
  </si>
  <si>
    <t>20.100.0030-0</t>
  </si>
  <si>
    <t>20.100.0050-0</t>
  </si>
  <si>
    <t>20.100.0060-0</t>
  </si>
  <si>
    <t>20.100.0070-0</t>
  </si>
  <si>
    <t>20.100.0075-0</t>
  </si>
  <si>
    <t>20.100.0080-0</t>
  </si>
  <si>
    <t>20.100.0085-0</t>
  </si>
  <si>
    <t>20.100.0090-0</t>
  </si>
  <si>
    <t>20.100.0095-0</t>
  </si>
  <si>
    <t>20.104.0005-0</t>
  </si>
  <si>
    <t>20.105.0004-0</t>
  </si>
  <si>
    <t>20.111.0010-0</t>
  </si>
  <si>
    <t>20.112.0015-0</t>
  </si>
  <si>
    <t>20.113.0015-0</t>
  </si>
  <si>
    <t>20.114.0015-0</t>
  </si>
  <si>
    <t>20.115.0015-0</t>
  </si>
  <si>
    <t>20.116.0005-0</t>
  </si>
  <si>
    <t>20.116.0006-0</t>
  </si>
  <si>
    <t>20.116.0007-0</t>
  </si>
  <si>
    <t>20.116.0008-0</t>
  </si>
  <si>
    <t>20.116.0012-0</t>
  </si>
  <si>
    <t>20.116.0013-0</t>
  </si>
  <si>
    <t>20.116.0014-0</t>
  </si>
  <si>
    <t>20.116.0020-0</t>
  </si>
  <si>
    <t>20.170.0002-0</t>
  </si>
  <si>
    <t>20.170.0005-0</t>
  </si>
  <si>
    <t>20.170.0015-0</t>
  </si>
  <si>
    <t>20.175.0015-0</t>
  </si>
  <si>
    <t>20.176.0010-0</t>
  </si>
  <si>
    <t>21.001.0095-0</t>
  </si>
  <si>
    <t>21.002.0010-0</t>
  </si>
  <si>
    <t>21.002.0015-0</t>
  </si>
  <si>
    <t>21.002.0020-0</t>
  </si>
  <si>
    <t>21.002.0025-0</t>
  </si>
  <si>
    <t>21.002.0030-0</t>
  </si>
  <si>
    <t>21.002.0035-0</t>
  </si>
  <si>
    <t>21.002.0040-0</t>
  </si>
  <si>
    <t>21.002.0045-0</t>
  </si>
  <si>
    <t>21.003.0010-0</t>
  </si>
  <si>
    <t>21.003.0015-0</t>
  </si>
  <si>
    <t>21.003.0020-0</t>
  </si>
  <si>
    <t>21.003.0025-0</t>
  </si>
  <si>
    <t>21.003.0030-0</t>
  </si>
  <si>
    <t>21.003.0035-0</t>
  </si>
  <si>
    <t>21.003.0040-0</t>
  </si>
  <si>
    <t>21.003.0045-0</t>
  </si>
  <si>
    <t>21.003.0050-0</t>
  </si>
  <si>
    <t>21.003.0052-0</t>
  </si>
  <si>
    <t>21.003.0053-0</t>
  </si>
  <si>
    <t>21.003.0054-0</t>
  </si>
  <si>
    <t>21.003.0055-0</t>
  </si>
  <si>
    <t>21.003.0056-0</t>
  </si>
  <si>
    <t>21.003.0057-0</t>
  </si>
  <si>
    <t>21.003.0058-0</t>
  </si>
  <si>
    <t>21.003.0060-0</t>
  </si>
  <si>
    <t>21.003.0065-0</t>
  </si>
  <si>
    <t>21.003.0070-0</t>
  </si>
  <si>
    <t>21.003.0072-0</t>
  </si>
  <si>
    <t>21.003.0075-0</t>
  </si>
  <si>
    <t>21.003.0078-0</t>
  </si>
  <si>
    <t>21.003.0080-0</t>
  </si>
  <si>
    <t>21.003.0085-0</t>
  </si>
  <si>
    <t>21.003.0090-0</t>
  </si>
  <si>
    <t>21.003.0095-0</t>
  </si>
  <si>
    <t>21.003.0100-0</t>
  </si>
  <si>
    <t>21.003.0105-0</t>
  </si>
  <si>
    <t>21.003.0110-0</t>
  </si>
  <si>
    <t>21.003.0115-0</t>
  </si>
  <si>
    <t>21.003.0140-0</t>
  </si>
  <si>
    <t>21.003.0150-0</t>
  </si>
  <si>
    <t>21.004.0005-0</t>
  </si>
  <si>
    <t>21.004.0007-0</t>
  </si>
  <si>
    <t>RETIRADA DE TRANSFORMADORES DE 5 ATE 112,5KVA</t>
  </si>
  <si>
    <t>RETIRADA DE CONJUNTO DE ATERRAMENTO</t>
  </si>
  <si>
    <t>RETIRADA DE EQUIPAMENTO DE COMANDO DE CIRCUITO</t>
  </si>
  <si>
    <t>21.004.0190-0</t>
  </si>
  <si>
    <t>21.004.0200-0</t>
  </si>
  <si>
    <t>RETIRADA DE POSTE DE MADEIRA</t>
  </si>
  <si>
    <t>21.006.0010-0</t>
  </si>
  <si>
    <t>21.006.0015-0</t>
  </si>
  <si>
    <t>21.008.0010-0</t>
  </si>
  <si>
    <t>21.008.0020-0</t>
  </si>
  <si>
    <t>21.008.0025-0</t>
  </si>
  <si>
    <t>21.008.0030-0</t>
  </si>
  <si>
    <t>21.010.0045-0</t>
  </si>
  <si>
    <t>21.015.0184-0</t>
  </si>
  <si>
    <t>21.015.0186-0</t>
  </si>
  <si>
    <t>21.015.0188-0</t>
  </si>
  <si>
    <t>21.015.0190-0</t>
  </si>
  <si>
    <t>21.015.0192-0</t>
  </si>
  <si>
    <t>21.015.0194-0</t>
  </si>
  <si>
    <t>21.015.0196-0</t>
  </si>
  <si>
    <t>21.015.0198-0</t>
  </si>
  <si>
    <t>21.015.0205-0</t>
  </si>
  <si>
    <t>21.015.0207-0</t>
  </si>
  <si>
    <t>ATERRAMENTO DE CAIXA HAND-HOLE</t>
  </si>
  <si>
    <t>21.015.0208-0</t>
  </si>
  <si>
    <t>21.015.0209-0</t>
  </si>
  <si>
    <t>21.015.0230-0</t>
  </si>
  <si>
    <t>21.015.0235-0</t>
  </si>
  <si>
    <t>21.018.0035-0</t>
  </si>
  <si>
    <t>21.018.0040-0</t>
  </si>
  <si>
    <t>21.018.0045-0</t>
  </si>
  <si>
    <t>21.018.0050-0</t>
  </si>
  <si>
    <t>21.019.0040-0</t>
  </si>
  <si>
    <t>21.019.0045-0</t>
  </si>
  <si>
    <t>21.019.0055-0</t>
  </si>
  <si>
    <t>21.019.0060-0</t>
  </si>
  <si>
    <t>21.019.0070-0</t>
  </si>
  <si>
    <t>21.019.0075-0</t>
  </si>
  <si>
    <t>21.019.0078-0</t>
  </si>
  <si>
    <t>21.019.0080-0</t>
  </si>
  <si>
    <t>21.019.0085-0</t>
  </si>
  <si>
    <t>21.019.0090-0</t>
  </si>
  <si>
    <t>21.019.0095-0</t>
  </si>
  <si>
    <t>21.019.0105-0</t>
  </si>
  <si>
    <t>21.019.0110-0</t>
  </si>
  <si>
    <t>21.020.0050-0</t>
  </si>
  <si>
    <t>21.020.0055-0</t>
  </si>
  <si>
    <t>21.020.0060-0</t>
  </si>
  <si>
    <t>21.020.0065-0</t>
  </si>
  <si>
    <t>21.020.0070-0</t>
  </si>
  <si>
    <t>21.020.0075-0</t>
  </si>
  <si>
    <t>21.020.0080-0</t>
  </si>
  <si>
    <t>21.020.0085-0</t>
  </si>
  <si>
    <t>21.021.0010-0</t>
  </si>
  <si>
    <t>21.021.0015-0</t>
  </si>
  <si>
    <t>21.023.0030-0</t>
  </si>
  <si>
    <t>21.023.0035-0</t>
  </si>
  <si>
    <t>21.023.0040-0</t>
  </si>
  <si>
    <t>21.023.0045-0</t>
  </si>
  <si>
    <t>21.023.0050-0</t>
  </si>
  <si>
    <t>21.023.0055-0</t>
  </si>
  <si>
    <t>21.023.0060-0</t>
  </si>
  <si>
    <t>21.023.0065-0</t>
  </si>
  <si>
    <t>21.023.0070-0</t>
  </si>
  <si>
    <t>21.023.0075-0</t>
  </si>
  <si>
    <t>21.023.0080-0</t>
  </si>
  <si>
    <t>21.023.0085-0</t>
  </si>
  <si>
    <t>21.023.0090-0</t>
  </si>
  <si>
    <t>21.024.0100-0</t>
  </si>
  <si>
    <t>21.024.0105-0</t>
  </si>
  <si>
    <t>21.026.0010-0</t>
  </si>
  <si>
    <t>21.026.0012-0</t>
  </si>
  <si>
    <t>21.026.0015-0</t>
  </si>
  <si>
    <t>21.026.0020-0</t>
  </si>
  <si>
    <t>21.026.0030-0</t>
  </si>
  <si>
    <t>21.026.0035-0</t>
  </si>
  <si>
    <t>21.026.0040-0</t>
  </si>
  <si>
    <t>21.026.0050-0</t>
  </si>
  <si>
    <t>21.026.0055-0</t>
  </si>
  <si>
    <t>21.026.0060-0</t>
  </si>
  <si>
    <t>21.026.0065-0</t>
  </si>
  <si>
    <t>21.026.0070-0</t>
  </si>
  <si>
    <t>21.026.0075-0</t>
  </si>
  <si>
    <t>21.026.0080-0</t>
  </si>
  <si>
    <t>21.026.0100-0</t>
  </si>
  <si>
    <t>21.026.0105-0</t>
  </si>
  <si>
    <t>21.026.0110-0</t>
  </si>
  <si>
    <t>21.026.0120-0</t>
  </si>
  <si>
    <t>21.026.0130-0</t>
  </si>
  <si>
    <t>21.026.0200-0</t>
  </si>
  <si>
    <t>21.026.0250-0</t>
  </si>
  <si>
    <t>21.026.0290-0</t>
  </si>
  <si>
    <t>21.026.0350-0</t>
  </si>
  <si>
    <t>21.026.0400-0</t>
  </si>
  <si>
    <t>21.026.0450-0</t>
  </si>
  <si>
    <t>21.027.0010-0</t>
  </si>
  <si>
    <t>21.027.0015-0</t>
  </si>
  <si>
    <t>21.027.0020-0</t>
  </si>
  <si>
    <t>21.027.0025-0</t>
  </si>
  <si>
    <t>21.027.0040-0</t>
  </si>
  <si>
    <t>21.027.0050-0</t>
  </si>
  <si>
    <t>21.027.0060-0</t>
  </si>
  <si>
    <t>21.028.0010-0</t>
  </si>
  <si>
    <t>21.028.0015-0</t>
  </si>
  <si>
    <t>21.028.0020-0</t>
  </si>
  <si>
    <t>21.028.0025-0</t>
  </si>
  <si>
    <t>21.028.0030-0</t>
  </si>
  <si>
    <t>21.028.0035-0</t>
  </si>
  <si>
    <t>21.028.0040-0</t>
  </si>
  <si>
    <t>21.028.0060-0</t>
  </si>
  <si>
    <t>21.028.0065-0</t>
  </si>
  <si>
    <t>21.028.0070-0</t>
  </si>
  <si>
    <t>21.028.0075-0</t>
  </si>
  <si>
    <t>21.028.0080-0</t>
  </si>
  <si>
    <t>21.028.0085-0</t>
  </si>
  <si>
    <t>21.028.0090-0</t>
  </si>
  <si>
    <t>21.028.0095-0</t>
  </si>
  <si>
    <t>21.028.0100-0</t>
  </si>
  <si>
    <t>21.028.0105-0</t>
  </si>
  <si>
    <t>21.028.0110-0</t>
  </si>
  <si>
    <t>21.028.0115-0</t>
  </si>
  <si>
    <t>21.028.0120-0</t>
  </si>
  <si>
    <t>21.028.0125-0</t>
  </si>
  <si>
    <t>21.028.0130-0</t>
  </si>
  <si>
    <t>21.028.0135-0</t>
  </si>
  <si>
    <t>21.028.0140-0</t>
  </si>
  <si>
    <t>21.028.0145-0</t>
  </si>
  <si>
    <t>21.028.0150-0</t>
  </si>
  <si>
    <t>21.029.0010-0</t>
  </si>
  <si>
    <t>21.029.0015-0</t>
  </si>
  <si>
    <t>21.029.0020-0</t>
  </si>
  <si>
    <t>21.030.0050-0</t>
  </si>
  <si>
    <t>21.030.0055-0</t>
  </si>
  <si>
    <t>21.030.0060-0</t>
  </si>
  <si>
    <t>21.030.0065-0</t>
  </si>
  <si>
    <t>21.030.0070-0</t>
  </si>
  <si>
    <t>21.030.0075-0</t>
  </si>
  <si>
    <t>21.030.0080-0</t>
  </si>
  <si>
    <t>21.030.0085-0</t>
  </si>
  <si>
    <t>21.030.0090-0</t>
  </si>
  <si>
    <t>21.030.0100-0</t>
  </si>
  <si>
    <t>21.030.0105-0</t>
  </si>
  <si>
    <t>21.031.0010-0</t>
  </si>
  <si>
    <t>21.031.0015-0</t>
  </si>
  <si>
    <t>21.031.0020-0</t>
  </si>
  <si>
    <t>21.031.0025-0</t>
  </si>
  <si>
    <t>21.031.0030-0</t>
  </si>
  <si>
    <t>21.031.0035-0</t>
  </si>
  <si>
    <t>21.031.0040-0</t>
  </si>
  <si>
    <t>21.035.0014-0</t>
  </si>
  <si>
    <t>21.035.0050-0</t>
  </si>
  <si>
    <t>21.035.0100-0</t>
  </si>
  <si>
    <t>21.035.0103-0</t>
  </si>
  <si>
    <t>21.035.0105-0</t>
  </si>
  <si>
    <t>21.035.0150-0</t>
  </si>
  <si>
    <t>21.035.0160-0</t>
  </si>
  <si>
    <t>21.035.0200-0</t>
  </si>
  <si>
    <t>21.035.0205-0</t>
  </si>
  <si>
    <t>21.035.0220-0</t>
  </si>
  <si>
    <t>21.035.0230-0</t>
  </si>
  <si>
    <t>21.035.0235-0</t>
  </si>
  <si>
    <t>21.035.0250-0</t>
  </si>
  <si>
    <t>21.036.0010-0</t>
  </si>
  <si>
    <t>21.036.0015-0</t>
  </si>
  <si>
    <t>21.036.0020-0</t>
  </si>
  <si>
    <t>21.036.0025-0</t>
  </si>
  <si>
    <t>21.036.0050-0</t>
  </si>
  <si>
    <t>21.036.0055-0</t>
  </si>
  <si>
    <t>21.036.0060-0</t>
  </si>
  <si>
    <t>21.036.0065-0</t>
  </si>
  <si>
    <t>21.036.0070-0</t>
  </si>
  <si>
    <t>21.036.0075-0</t>
  </si>
  <si>
    <t>21.036.0080-0</t>
  </si>
  <si>
    <t>21.037.0010-0</t>
  </si>
  <si>
    <t>21.037.0015-0</t>
  </si>
  <si>
    <t>21.037.0020-0</t>
  </si>
  <si>
    <t>21.037.0050-0</t>
  </si>
  <si>
    <t>21.037.0100-0</t>
  </si>
  <si>
    <t>21.037.0105-0</t>
  </si>
  <si>
    <t>21.037.0108-0</t>
  </si>
  <si>
    <t>21.037.0120-0</t>
  </si>
  <si>
    <t>21.037.0125-0</t>
  </si>
  <si>
    <t>21.037.0130-0</t>
  </si>
  <si>
    <t>21.037.0135-0</t>
  </si>
  <si>
    <t>21.038.0010-0</t>
  </si>
  <si>
    <t>21.038.0050-0</t>
  </si>
  <si>
    <t>21.038.0055-0</t>
  </si>
  <si>
    <t>21.038.0060-0</t>
  </si>
  <si>
    <t>21.040.0010-0</t>
  </si>
  <si>
    <t>21.040.0015-0</t>
  </si>
  <si>
    <t>21.040.0020-0</t>
  </si>
  <si>
    <t>21.040.0050-0</t>
  </si>
  <si>
    <t>21.040.0100-0</t>
  </si>
  <si>
    <t>21.040.0110-0</t>
  </si>
  <si>
    <t>21.040.0120-0</t>
  </si>
  <si>
    <t>21.040.0130-0</t>
  </si>
  <si>
    <t>21.042.0010-0</t>
  </si>
  <si>
    <t>21.042.0015-0</t>
  </si>
  <si>
    <t>21.042.0025-0</t>
  </si>
  <si>
    <t>21.042.0030-0</t>
  </si>
  <si>
    <t>21.042.0035-0</t>
  </si>
  <si>
    <t>21.042.0040-0</t>
  </si>
  <si>
    <t>21.042.0045-0</t>
  </si>
  <si>
    <t>21.042.0050-0</t>
  </si>
  <si>
    <t>21.042.0060-0</t>
  </si>
  <si>
    <t>21.042.0065-0</t>
  </si>
  <si>
    <t>21.042.0070-0</t>
  </si>
  <si>
    <t>21.042.0080-0</t>
  </si>
  <si>
    <t>21.042.0085-0</t>
  </si>
  <si>
    <t>21.042.0095-0</t>
  </si>
  <si>
    <t>21.042.0115-0</t>
  </si>
  <si>
    <t>21.042.0120-0</t>
  </si>
  <si>
    <t>21.042.0125-0</t>
  </si>
  <si>
    <t>21.042.0130-0</t>
  </si>
  <si>
    <t>21.042.0135-0</t>
  </si>
  <si>
    <t>21.042.0140-0</t>
  </si>
  <si>
    <t>21.042.0145-0</t>
  </si>
  <si>
    <t>21.042.0155-0</t>
  </si>
  <si>
    <t>21.042.0160-0</t>
  </si>
  <si>
    <t>21.042.0165-0</t>
  </si>
  <si>
    <t>21.045.0050-0</t>
  </si>
  <si>
    <t>21.045.0055-0</t>
  </si>
  <si>
    <t>21.045.0060-0</t>
  </si>
  <si>
    <t>21.045.0065-0</t>
  </si>
  <si>
    <t>21.045.0070-0</t>
  </si>
  <si>
    <t>21.045.0080-0</t>
  </si>
  <si>
    <t>21.045.0085-0</t>
  </si>
  <si>
    <t>21.045.0090-0</t>
  </si>
  <si>
    <t>21.045.0095-0</t>
  </si>
  <si>
    <t>21.045.0100-0</t>
  </si>
  <si>
    <t>21.045.0105-0</t>
  </si>
  <si>
    <t>21.045.0110-0</t>
  </si>
  <si>
    <t>21.045.0125-0</t>
  </si>
  <si>
    <t>21.045.0135-0</t>
  </si>
  <si>
    <t>21.045.0140-0</t>
  </si>
  <si>
    <t>21.045.0145-0</t>
  </si>
  <si>
    <t>21.045.0150-0</t>
  </si>
  <si>
    <t>21.045.0160-0</t>
  </si>
  <si>
    <t>21.046.0010-0</t>
  </si>
  <si>
    <t>21.046.0020-0</t>
  </si>
  <si>
    <t>21.046.0025-0</t>
  </si>
  <si>
    <t>21.046.0035-0</t>
  </si>
  <si>
    <t>21.046.0040-0</t>
  </si>
  <si>
    <t>21.046.0045-0</t>
  </si>
  <si>
    <t>21.046.0050-0</t>
  </si>
  <si>
    <t>21.046.0055-0</t>
  </si>
  <si>
    <t>21.046.0060-0</t>
  </si>
  <si>
    <t>21.046.0065-0</t>
  </si>
  <si>
    <t>21.046.0070-0</t>
  </si>
  <si>
    <t>21.048.0010-0</t>
  </si>
  <si>
    <t>21.048.0015-0</t>
  </si>
  <si>
    <t>21.048.0020-0</t>
  </si>
  <si>
    <t>21.048.0025-0</t>
  </si>
  <si>
    <t>21.048.0030-0</t>
  </si>
  <si>
    <t>21.048.0035-0</t>
  </si>
  <si>
    <t>21.048.0040-0</t>
  </si>
  <si>
    <t>21.048.0045-0</t>
  </si>
  <si>
    <t>21.048.0050-0</t>
  </si>
  <si>
    <t>21.048.0055-0</t>
  </si>
  <si>
    <t>21.048.0060-0</t>
  </si>
  <si>
    <t>21.048.0065-0</t>
  </si>
  <si>
    <t>21.050.0010-0</t>
  </si>
  <si>
    <t>21.050.0015-0</t>
  </si>
  <si>
    <t>21.050.0020-0</t>
  </si>
  <si>
    <t>21.050.0025-0</t>
  </si>
  <si>
    <t>21.050.0035-0</t>
  </si>
  <si>
    <t>21.050.0040-0</t>
  </si>
  <si>
    <t>21.050.0045-0</t>
  </si>
  <si>
    <t>21.050.0050-0</t>
  </si>
  <si>
    <t>21.050.0060-0</t>
  </si>
  <si>
    <t>21.050.0065-0</t>
  </si>
  <si>
    <t>21.050.0070-0</t>
  </si>
  <si>
    <t>21.050.0075-0</t>
  </si>
  <si>
    <t>21.050.0080-0</t>
  </si>
  <si>
    <t>21.050.0085-0</t>
  </si>
  <si>
    <t>21.050.0090-0</t>
  </si>
  <si>
    <t>21.050.0095-0</t>
  </si>
  <si>
    <t>21.050.0100-0</t>
  </si>
  <si>
    <t>21.050.0105-0</t>
  </si>
  <si>
    <t>21.050.0110-0</t>
  </si>
  <si>
    <t>21.050.0120-0</t>
  </si>
  <si>
    <t>21.050.0125-0</t>
  </si>
  <si>
    <t>21.051.0010-0</t>
  </si>
  <si>
    <t>21.051.0030-0</t>
  </si>
  <si>
    <t>21.051.0040-0</t>
  </si>
  <si>
    <t>21.100.0070-0</t>
  </si>
  <si>
    <t>21.100.0110-0</t>
  </si>
  <si>
    <t>22.005.0070-0</t>
  </si>
  <si>
    <t>22.005.0075-0</t>
  </si>
  <si>
    <t>22.005.0080-0</t>
  </si>
  <si>
    <t>22.005.0085-0</t>
  </si>
  <si>
    <t>22.010.0030-0</t>
  </si>
  <si>
    <t>ABERTURA OU CAPINA DE FAIXAS DE 1,00M DE LARGURA</t>
  </si>
  <si>
    <t>22.020.0070-0</t>
  </si>
  <si>
    <t>22.020.0075-0</t>
  </si>
  <si>
    <t>22.020.0080-0</t>
  </si>
  <si>
    <t>22.020.0085-0</t>
  </si>
  <si>
    <t>22.020.0090-0</t>
  </si>
  <si>
    <t>22.020.0095-0</t>
  </si>
  <si>
    <t>22.020.0100-0</t>
  </si>
  <si>
    <t>22.020.0105-0</t>
  </si>
  <si>
    <t>22.020.0110-0</t>
  </si>
  <si>
    <t>22.020.0115-0</t>
  </si>
  <si>
    <t>22.020.0120-0</t>
  </si>
  <si>
    <t>22.020.0125-0</t>
  </si>
  <si>
    <t>22.020.0130-0</t>
  </si>
  <si>
    <t>22.020.0135-0</t>
  </si>
  <si>
    <t>22.020.0140-0</t>
  </si>
  <si>
    <t>22.020.0145-0</t>
  </si>
  <si>
    <t>22.020.0150-0</t>
  </si>
  <si>
    <t>22.028.0035-0</t>
  </si>
  <si>
    <t>22.028.0040-0</t>
  </si>
  <si>
    <t>22.028.0045-0</t>
  </si>
  <si>
    <t>22.028.0050-0</t>
  </si>
  <si>
    <t>22.030.0030-0</t>
  </si>
  <si>
    <t>ARRANCAMENTO E REPLANTIO DE ARBUSTO COM ATE 2M DE ALTURA</t>
  </si>
  <si>
    <t>22.030.0035-0</t>
  </si>
  <si>
    <t>22.030.0040-0</t>
  </si>
  <si>
    <t>22.030.0045-0</t>
  </si>
  <si>
    <t>22.030.0050-0</t>
  </si>
  <si>
    <t>22.030.0055-0</t>
  </si>
  <si>
    <t>22.030.0060-0</t>
  </si>
  <si>
    <t>22.030.0065-0</t>
  </si>
  <si>
    <t>22.030.0070-0</t>
  </si>
  <si>
    <t>22.030.0075-0</t>
  </si>
  <si>
    <t>22.030.0080-0</t>
  </si>
  <si>
    <t>22.030.0085-0</t>
  </si>
  <si>
    <t>22.030.0090-0</t>
  </si>
  <si>
    <t>22.030.0095-0</t>
  </si>
  <si>
    <t>22.030.0100-0</t>
  </si>
  <si>
    <t>22.030.0105-0</t>
  </si>
  <si>
    <t>54.001.0011-1</t>
  </si>
  <si>
    <t>54.001.0150-1</t>
  </si>
  <si>
    <t>ARRUELA BORRACHA PARA FLANGE 450MM</t>
  </si>
  <si>
    <t>54.001.0151-1</t>
  </si>
  <si>
    <t>ARRUELA DE BORRACHA PARA FLANGE 1400MM</t>
  </si>
  <si>
    <t>54.001.0152-1</t>
  </si>
  <si>
    <t>ARRUELA DE BORRACHA PARA FLANGE 1500MM</t>
  </si>
  <si>
    <t>54.001.0154-1</t>
  </si>
  <si>
    <t>DESGASTE DE DENTES E PORTA DENTES</t>
  </si>
  <si>
    <t>Mont</t>
  </si>
  <si>
    <t>Jus</t>
  </si>
  <si>
    <t>TOTAIS</t>
  </si>
  <si>
    <t>refeitório</t>
  </si>
  <si>
    <t>54.001.0160-1</t>
  </si>
  <si>
    <t>21.050.0055-0</t>
  </si>
  <si>
    <t>11.016.0102-0</t>
  </si>
  <si>
    <t>06.201.0281-0</t>
  </si>
  <si>
    <t>06.201.0280-0</t>
  </si>
  <si>
    <t>06.201.0279-0</t>
  </si>
  <si>
    <t>06.201.0278-0</t>
  </si>
  <si>
    <t>06.201.0277-0</t>
  </si>
  <si>
    <t>06.201.0276-0</t>
  </si>
  <si>
    <t>06.201.0275-0</t>
  </si>
  <si>
    <t>06.201.0274-0</t>
  </si>
  <si>
    <t>06.201.0271-0</t>
  </si>
  <si>
    <t>06.201.0265-0</t>
  </si>
  <si>
    <t>06.201.0264-0</t>
  </si>
  <si>
    <t>06.201.0261-0</t>
  </si>
  <si>
    <t>06.201.0260-0</t>
  </si>
  <si>
    <t>06.201.0259-0</t>
  </si>
  <si>
    <t>06.201.0258-0</t>
  </si>
  <si>
    <t>06.201.0257-0</t>
  </si>
  <si>
    <t>06.201.0256-0</t>
  </si>
  <si>
    <t>06.201.0255-0</t>
  </si>
  <si>
    <t>06.201.0251-0</t>
  </si>
  <si>
    <t>05.205.9999-0</t>
  </si>
  <si>
    <t>05.205.0018-0</t>
  </si>
  <si>
    <t>05.205.0017-0</t>
  </si>
  <si>
    <t>05.205.0016-0</t>
  </si>
  <si>
    <t>05.205.0015-0</t>
  </si>
  <si>
    <t>05.105.9999-0</t>
  </si>
  <si>
    <t>05.105.0206-0</t>
  </si>
  <si>
    <t>05.105.0205-0</t>
  </si>
  <si>
    <t>05.105.0204-0</t>
  </si>
  <si>
    <t>05.103.9999-0</t>
  </si>
  <si>
    <t>05.100.9999-0</t>
  </si>
  <si>
    <t>01.050.9999-0</t>
  </si>
  <si>
    <t>PRECO</t>
  </si>
  <si>
    <t>dm³</t>
  </si>
  <si>
    <t>06.201.0252-0</t>
  </si>
  <si>
    <t>06.201.0253-0</t>
  </si>
  <si>
    <t>06.201.0254-0</t>
  </si>
  <si>
    <t>06.201.0262-0</t>
  </si>
  <si>
    <t>06.201.0263-0</t>
  </si>
  <si>
    <t>06.201.0266-0</t>
  </si>
  <si>
    <t>06.201.0272-0</t>
  </si>
  <si>
    <t>06.201.0273-0</t>
  </si>
  <si>
    <t>Profundidade</t>
  </si>
  <si>
    <t>escorada</t>
  </si>
  <si>
    <t>almoxarifado</t>
  </si>
  <si>
    <t>un x mês</t>
  </si>
  <si>
    <t>+</t>
  </si>
  <si>
    <t>(</t>
  </si>
  <si>
    <t>m )</t>
  </si>
  <si>
    <t>lados x</t>
  </si>
  <si>
    <t>guarita</t>
  </si>
  <si>
    <t>01.001.0001-A</t>
  </si>
  <si>
    <t>01.001.0002-A</t>
  </si>
  <si>
    <t>01.001.0003-A</t>
  </si>
  <si>
    <t>01.001.0004-A</t>
  </si>
  <si>
    <t>01.001.0005-A</t>
  </si>
  <si>
    <t>01.001.0006-A</t>
  </si>
  <si>
    <t>01.001.0007-A</t>
  </si>
  <si>
    <t>01.001.0008-A</t>
  </si>
  <si>
    <t>01.001.0009-A</t>
  </si>
  <si>
    <t>01.001.0010-A</t>
  </si>
  <si>
    <t>01.001.0011-A</t>
  </si>
  <si>
    <t>01.001.0012-A</t>
  </si>
  <si>
    <t>01.001.0013-A</t>
  </si>
  <si>
    <t>01.001.0014-A</t>
  </si>
  <si>
    <t>01.001.0015-A</t>
  </si>
  <si>
    <t>01.001.0016-A</t>
  </si>
  <si>
    <t>01.001.0017-A</t>
  </si>
  <si>
    <t>01.001.0018-A</t>
  </si>
  <si>
    <t>01.001.0019-A</t>
  </si>
  <si>
    <t>01.001.0020-A</t>
  </si>
  <si>
    <t>01.001.0021-A</t>
  </si>
  <si>
    <t>01.001.0022-A</t>
  </si>
  <si>
    <t>01.001.0023-A</t>
  </si>
  <si>
    <t>01.001.0024-A</t>
  </si>
  <si>
    <t>01.001.0025-A</t>
  </si>
  <si>
    <t>01.001.0026-A</t>
  </si>
  <si>
    <t>01.001.0027-A</t>
  </si>
  <si>
    <t>01.001.0028-A</t>
  </si>
  <si>
    <t>01.001.0029-A</t>
  </si>
  <si>
    <t>01.001.0030-A</t>
  </si>
  <si>
    <t>01.001.0031-A</t>
  </si>
  <si>
    <t>01.001.0032-A</t>
  </si>
  <si>
    <t>01.001.0033-A</t>
  </si>
  <si>
    <t>01.001.0034-A</t>
  </si>
  <si>
    <t>01.001.0035-A</t>
  </si>
  <si>
    <t>01.001.0036-A</t>
  </si>
  <si>
    <t>01.001.0037-A</t>
  </si>
  <si>
    <t>01.001.0038-A</t>
  </si>
  <si>
    <t>01.001.0039-A</t>
  </si>
  <si>
    <t>01.001.0040-A</t>
  </si>
  <si>
    <t>01.001.0042-A</t>
  </si>
  <si>
    <t>01.001.0043-A</t>
  </si>
  <si>
    <t>01.001.0044-A</t>
  </si>
  <si>
    <t>01.001.0046-A</t>
  </si>
  <si>
    <t>01.001.0047-A</t>
  </si>
  <si>
    <t>01.001.0048-A</t>
  </si>
  <si>
    <t>01.001.0049-A</t>
  </si>
  <si>
    <t>01.001.0050-A</t>
  </si>
  <si>
    <t>01.001.0051-A</t>
  </si>
  <si>
    <t>01.001.0052-A</t>
  </si>
  <si>
    <t>01.001.0053-A</t>
  </si>
  <si>
    <t>01.001.0054-A</t>
  </si>
  <si>
    <t>01.001.0055-A</t>
  </si>
  <si>
    <t>01.001.0056-A</t>
  </si>
  <si>
    <t>01.001.0057-A</t>
  </si>
  <si>
    <t>01.001.0059-A</t>
  </si>
  <si>
    <t>01.001.0060-A</t>
  </si>
  <si>
    <t>01.001.0061-A</t>
  </si>
  <si>
    <t>01.001.0062-A</t>
  </si>
  <si>
    <t>01.001.0063-A</t>
  </si>
  <si>
    <t>01.001.0064-A</t>
  </si>
  <si>
    <t>01.001.0065-A</t>
  </si>
  <si>
    <t>01.001.0066-A</t>
  </si>
  <si>
    <t>01.001.0068-A</t>
  </si>
  <si>
    <t>01.001.0069-A</t>
  </si>
  <si>
    <t>01.001.0071-A</t>
  </si>
  <si>
    <t>01.001.0073-A</t>
  </si>
  <si>
    <t>01.001.0075-B</t>
  </si>
  <si>
    <t>01.001.0076-A</t>
  </si>
  <si>
    <t>01.001.0077-A</t>
  </si>
  <si>
    <t>01.001.0078-A</t>
  </si>
  <si>
    <t>01.001.0081-A</t>
  </si>
  <si>
    <t>01.001.0082-A</t>
  </si>
  <si>
    <t>01.001.0083-A</t>
  </si>
  <si>
    <t>01.001.0084-A</t>
  </si>
  <si>
    <t>01.001.0085-A</t>
  </si>
  <si>
    <t>01.001.0086-A</t>
  </si>
  <si>
    <t>01.001.0087-A</t>
  </si>
  <si>
    <t>01.001.0088-A</t>
  </si>
  <si>
    <t>01.001.0089-A</t>
  </si>
  <si>
    <t>01.001.0090-A</t>
  </si>
  <si>
    <t>01.001.0091-A</t>
  </si>
  <si>
    <t>01.001.0092-A</t>
  </si>
  <si>
    <t>01.001.0093-A</t>
  </si>
  <si>
    <t>01.001.0094-A</t>
  </si>
  <si>
    <t>01.001.0095-A</t>
  </si>
  <si>
    <t>01.001.0096-A</t>
  </si>
  <si>
    <t>01.001.0097-A</t>
  </si>
  <si>
    <t>01.001.0098-A</t>
  </si>
  <si>
    <t>01.001.0121-A</t>
  </si>
  <si>
    <t>01.001.0123-A</t>
  </si>
  <si>
    <t>01.001.0124-A</t>
  </si>
  <si>
    <t>01.001.0125-A</t>
  </si>
  <si>
    <t>01.001.0126-A</t>
  </si>
  <si>
    <t>01.001.0127-A</t>
  </si>
  <si>
    <t>01.001.0128-A</t>
  </si>
  <si>
    <t>01.001.0129-A</t>
  </si>
  <si>
    <t>01.001.0130-A</t>
  </si>
  <si>
    <t>01.001.0131-A</t>
  </si>
  <si>
    <t>01.001.0132-A</t>
  </si>
  <si>
    <t>01.001.0133-A</t>
  </si>
  <si>
    <t>01.001.0134-A</t>
  </si>
  <si>
    <t>01.001.0135-A</t>
  </si>
  <si>
    <t>01.001.0136-A</t>
  </si>
  <si>
    <t>01.001.0137-A</t>
  </si>
  <si>
    <t>01.001.0138-A</t>
  </si>
  <si>
    <t>01.001.0139-A</t>
  </si>
  <si>
    <t>01.001.0140-A</t>
  </si>
  <si>
    <t>01.001.0141-A</t>
  </si>
  <si>
    <t>01.001.0143-A</t>
  </si>
  <si>
    <t>01.001.0144-A</t>
  </si>
  <si>
    <t>01.001.0145-A</t>
  </si>
  <si>
    <t>01.001.0147-A</t>
  </si>
  <si>
    <t>01.001.0148-A</t>
  </si>
  <si>
    <t>01.001.0149-A</t>
  </si>
  <si>
    <t>01.001.0150-A</t>
  </si>
  <si>
    <t>01.001.0151-A</t>
  </si>
  <si>
    <t>01.001.0152-A</t>
  </si>
  <si>
    <t>01.001.0160-A</t>
  </si>
  <si>
    <t>01.001.0161-A</t>
  </si>
  <si>
    <t>01.001.0162-A</t>
  </si>
  <si>
    <t>01.001.0163-A</t>
  </si>
  <si>
    <t>01.001.0164-A</t>
  </si>
  <si>
    <t>01.001.0165-A</t>
  </si>
  <si>
    <t>01.001.0166-A</t>
  </si>
  <si>
    <t>01.001.0167-A</t>
  </si>
  <si>
    <t>01.001.0168-A</t>
  </si>
  <si>
    <t>01.001.0169-A</t>
  </si>
  <si>
    <t>01.001.0170-A</t>
  </si>
  <si>
    <t>01.001.0171-A</t>
  </si>
  <si>
    <t>01.001.0172-A</t>
  </si>
  <si>
    <t>01.001.0173-A</t>
  </si>
  <si>
    <t>01.001.0174-A</t>
  </si>
  <si>
    <t>01.001.0175-A</t>
  </si>
  <si>
    <t>01.001.0176-A</t>
  </si>
  <si>
    <t>01.001.0177-A</t>
  </si>
  <si>
    <t>01.001.0178-A</t>
  </si>
  <si>
    <t>01.001.0179-A</t>
  </si>
  <si>
    <t>01.001.0180-A</t>
  </si>
  <si>
    <t>01.001.0181-A</t>
  </si>
  <si>
    <t>01.001.0182-A</t>
  </si>
  <si>
    <t>01.001.0183-A</t>
  </si>
  <si>
    <t>01.001.0184-A</t>
  </si>
  <si>
    <t>01.001.0185-A</t>
  </si>
  <si>
    <t>01.001.0186-A</t>
  </si>
  <si>
    <t>01.001.0187-A</t>
  </si>
  <si>
    <t>01.001.0188-A</t>
  </si>
  <si>
    <t>01.001.0189-A</t>
  </si>
  <si>
    <t>01.001.0190-A</t>
  </si>
  <si>
    <t>01.001.0191-A</t>
  </si>
  <si>
    <t>01.001.0192-A</t>
  </si>
  <si>
    <t>01.001.0193-A</t>
  </si>
  <si>
    <t>01.001.0194-A</t>
  </si>
  <si>
    <t>01.001.0195-A</t>
  </si>
  <si>
    <t>01.001.0196-A</t>
  </si>
  <si>
    <t>01.001.0197-A</t>
  </si>
  <si>
    <t>01.001.0198-A</t>
  </si>
  <si>
    <t>01.001.0199-A</t>
  </si>
  <si>
    <t>01.001.0200-A</t>
  </si>
  <si>
    <t>01.001.0201-A</t>
  </si>
  <si>
    <t>01.001.0202-A</t>
  </si>
  <si>
    <t>01.001.0203-A</t>
  </si>
  <si>
    <t>01.001.0204-A</t>
  </si>
  <si>
    <t>01.001.0205-A</t>
  </si>
  <si>
    <t>01.001.0206-A</t>
  </si>
  <si>
    <t>01.001.0208-A</t>
  </si>
  <si>
    <t>01.001.0209-A</t>
  </si>
  <si>
    <t>01.001.0210-A</t>
  </si>
  <si>
    <t>01.001.0220-A</t>
  </si>
  <si>
    <t>01.001.0221-A</t>
  </si>
  <si>
    <t>01.001.0222-A</t>
  </si>
  <si>
    <t>01.001.0223-A</t>
  </si>
  <si>
    <t>01.001.0224-A</t>
  </si>
  <si>
    <t>01.001.0225-A</t>
  </si>
  <si>
    <t>01.001.0226-A</t>
  </si>
  <si>
    <t>01.001.0227-A</t>
  </si>
  <si>
    <t>01.001.0228-A</t>
  </si>
  <si>
    <t>01.001.0229-A</t>
  </si>
  <si>
    <t>01.001.0230-A</t>
  </si>
  <si>
    <t>01.001.0231-A</t>
  </si>
  <si>
    <t>01.001.0232-A</t>
  </si>
  <si>
    <t>01.001.0233-A</t>
  </si>
  <si>
    <t>01.001.0234-A</t>
  </si>
  <si>
    <t>01.001.0235-A</t>
  </si>
  <si>
    <t>01.001.0236-A</t>
  </si>
  <si>
    <t>01.001.0237-A</t>
  </si>
  <si>
    <t>01.001.0238-A</t>
  </si>
  <si>
    <t>01.001.0239-A</t>
  </si>
  <si>
    <t>01.001.0240-A</t>
  </si>
  <si>
    <t>01.001.0241-A</t>
  </si>
  <si>
    <t>01.001.0242-A</t>
  </si>
  <si>
    <t>01.001.0243-A</t>
  </si>
  <si>
    <t>01.001.0244-A</t>
  </si>
  <si>
    <t>01.001.0245-A</t>
  </si>
  <si>
    <t>01.001.0246-A</t>
  </si>
  <si>
    <t>01.001.0247-A</t>
  </si>
  <si>
    <t>01.001.0248-A</t>
  </si>
  <si>
    <t>01.001.0249-A</t>
  </si>
  <si>
    <t>01.001.0250-A</t>
  </si>
  <si>
    <t>01.001.0251-A</t>
  </si>
  <si>
    <t>01.001.0252-A</t>
  </si>
  <si>
    <t>01.001.0253-A</t>
  </si>
  <si>
    <t>01.001.0254-A</t>
  </si>
  <si>
    <t>01.001.0255-A</t>
  </si>
  <si>
    <t>01.001.0256-A</t>
  </si>
  <si>
    <t>01.001.0257-A</t>
  </si>
  <si>
    <t>01.001.0258-A</t>
  </si>
  <si>
    <t>01.001.0259-A</t>
  </si>
  <si>
    <t>01.001.0260-A</t>
  </si>
  <si>
    <t>01.001.0261-A</t>
  </si>
  <si>
    <t>01.001.0262-A</t>
  </si>
  <si>
    <t>01.001.0263-A</t>
  </si>
  <si>
    <t>01.001.0264-A</t>
  </si>
  <si>
    <t>01.001.0265-A</t>
  </si>
  <si>
    <t>01.001.0266-A</t>
  </si>
  <si>
    <t>01.001.0267-A</t>
  </si>
  <si>
    <t>01.001.0268-A</t>
  </si>
  <si>
    <t>01.001.0269-A</t>
  </si>
  <si>
    <t>01.001.0270-A</t>
  </si>
  <si>
    <t>01.001.0271-A</t>
  </si>
  <si>
    <t>01.001.0272-A</t>
  </si>
  <si>
    <t>01.001.0273-A</t>
  </si>
  <si>
    <t>01.001.0274-A</t>
  </si>
  <si>
    <t>01.001.0275-A</t>
  </si>
  <si>
    <t>01.001.0278-A</t>
  </si>
  <si>
    <t>01.001.0279-A</t>
  </si>
  <si>
    <t>01.001.0280-A</t>
  </si>
  <si>
    <t>01.001.0281-A</t>
  </si>
  <si>
    <t>01.001.0290-A</t>
  </si>
  <si>
    <t>01.001.0298-A</t>
  </si>
  <si>
    <t>01.001.0300-A</t>
  </si>
  <si>
    <t>01.001.0301-A</t>
  </si>
  <si>
    <t>01.001.0302-A</t>
  </si>
  <si>
    <t>01.001.0303-A</t>
  </si>
  <si>
    <t>01.001.0304-A</t>
  </si>
  <si>
    <t>01.001.0305-A</t>
  </si>
  <si>
    <t>01.001.0306-A</t>
  </si>
  <si>
    <t>01.001.0307-A</t>
  </si>
  <si>
    <t>01.001.0400-A</t>
  </si>
  <si>
    <t>01.001.0405-A</t>
  </si>
  <si>
    <t>01.001.0410-A</t>
  </si>
  <si>
    <t>01.002.0001-A</t>
  </si>
  <si>
    <t>01.002.0002-A</t>
  </si>
  <si>
    <t>01.002.0003-A</t>
  </si>
  <si>
    <t>01.002.0004-A</t>
  </si>
  <si>
    <t>01.002.0005-A</t>
  </si>
  <si>
    <t>01.002.0006-A</t>
  </si>
  <si>
    <t>01.002.0007-A</t>
  </si>
  <si>
    <t>01.002.0008-A</t>
  </si>
  <si>
    <t>01.002.0009-A</t>
  </si>
  <si>
    <t>01.002.0010-A</t>
  </si>
  <si>
    <t>01.002.0011-A</t>
  </si>
  <si>
    <t>01.002.0012-A</t>
  </si>
  <si>
    <t>01.002.0013-A</t>
  </si>
  <si>
    <t>01.002.0014-A</t>
  </si>
  <si>
    <t>01.002.0015-A</t>
  </si>
  <si>
    <t>01.002.0016-A</t>
  </si>
  <si>
    <t>01.002.0021-A</t>
  </si>
  <si>
    <t>01.002.0022-A</t>
  </si>
  <si>
    <t>01.002.0023-A</t>
  </si>
  <si>
    <t>01.002.0024-A</t>
  </si>
  <si>
    <t>01.002.0025-A</t>
  </si>
  <si>
    <t>01.002.0026-A</t>
  </si>
  <si>
    <t>01.002.0027-A</t>
  </si>
  <si>
    <t>01.002.0028-A</t>
  </si>
  <si>
    <t>01.002.0039-A</t>
  </si>
  <si>
    <t>01.002.0041-A</t>
  </si>
  <si>
    <t>01.002.0042-A</t>
  </si>
  <si>
    <t>01.002.0043-A</t>
  </si>
  <si>
    <t>01.002.0044-A</t>
  </si>
  <si>
    <t>01.002.0045-A</t>
  </si>
  <si>
    <t>01.002.0046-A</t>
  </si>
  <si>
    <t>01.002.0060-A</t>
  </si>
  <si>
    <t>01.002.0061-A</t>
  </si>
  <si>
    <t>01.002.0062-A</t>
  </si>
  <si>
    <t>01.002.0063-A</t>
  </si>
  <si>
    <t>01.002.0064-A</t>
  </si>
  <si>
    <t>01.002.0065-A</t>
  </si>
  <si>
    <t>01.002.0066-A</t>
  </si>
  <si>
    <t>01.002.0067-A</t>
  </si>
  <si>
    <t>01.002.0068-A</t>
  </si>
  <si>
    <t>01.002.0069-A</t>
  </si>
  <si>
    <t>01.002.0070-A</t>
  </si>
  <si>
    <t>01.002.0075-A</t>
  </si>
  <si>
    <t>01.002.0076-A</t>
  </si>
  <si>
    <t>01.002.0077-A</t>
  </si>
  <si>
    <t>01.002.0078-A</t>
  </si>
  <si>
    <t>01.002.0079-A</t>
  </si>
  <si>
    <t>01.002.0080-A</t>
  </si>
  <si>
    <t>01.002.0081-A</t>
  </si>
  <si>
    <t>01.002.0082-A</t>
  </si>
  <si>
    <t>01.002.0083-A</t>
  </si>
  <si>
    <t>01.002.0084-A</t>
  </si>
  <si>
    <t>01.002.0085-A</t>
  </si>
  <si>
    <t>01.003.0001-A</t>
  </si>
  <si>
    <t>01.003.0002-A</t>
  </si>
  <si>
    <t>01.003.0003-A</t>
  </si>
  <si>
    <t>01.003.0005-A</t>
  </si>
  <si>
    <t>01.003.0006-A</t>
  </si>
  <si>
    <t>01.003.0011-A</t>
  </si>
  <si>
    <t>01.003.0012-A</t>
  </si>
  <si>
    <t>01.003.0013-A</t>
  </si>
  <si>
    <t>01.003.0021-A</t>
  </si>
  <si>
    <t>01.003.0022-A</t>
  </si>
  <si>
    <t>01.003.0023-A</t>
  </si>
  <si>
    <t>01.003.0029-A</t>
  </si>
  <si>
    <t>01.003.0030-A</t>
  </si>
  <si>
    <t>01.003.0032-A</t>
  </si>
  <si>
    <t>01.003.0034-A</t>
  </si>
  <si>
    <t>01.003.0036-A</t>
  </si>
  <si>
    <t>01.003.0038-A</t>
  </si>
  <si>
    <t>01.003.0040-A</t>
  </si>
  <si>
    <t>01.003.0050-A</t>
  </si>
  <si>
    <t>01.003.0052-A</t>
  </si>
  <si>
    <t>01.003.0054-A</t>
  </si>
  <si>
    <t>01.003.0056-A</t>
  </si>
  <si>
    <t>01.004.0001-A</t>
  </si>
  <si>
    <t>01.004.0002-A</t>
  </si>
  <si>
    <t>01.004.0003-A</t>
  </si>
  <si>
    <t>01.004.0004-A</t>
  </si>
  <si>
    <t>01.004.0005-A</t>
  </si>
  <si>
    <t>01.004.0011-A</t>
  </si>
  <si>
    <t>01.004.0012-A</t>
  </si>
  <si>
    <t>01.004.0013-A</t>
  </si>
  <si>
    <t>01.004.0014-A</t>
  </si>
  <si>
    <t>01.004.0015-A</t>
  </si>
  <si>
    <t>01.004.0016-A</t>
  </si>
  <si>
    <t>01.004.0017-A</t>
  </si>
  <si>
    <t>01.004.0021-A</t>
  </si>
  <si>
    <t>01.004.0022-A</t>
  </si>
  <si>
    <t>01.004.0023-A</t>
  </si>
  <si>
    <t>01.004.0024-A</t>
  </si>
  <si>
    <t>01.004.0025-A</t>
  </si>
  <si>
    <t>01.004.0031-A</t>
  </si>
  <si>
    <t>01.004.0035-A</t>
  </si>
  <si>
    <t>01.004.0037-A</t>
  </si>
  <si>
    <t>01.004.0039-A</t>
  </si>
  <si>
    <t>01.004.0041-A</t>
  </si>
  <si>
    <t>01.004.0043-A</t>
  </si>
  <si>
    <t>01.004.0045-A</t>
  </si>
  <si>
    <t>01.004.0070-A</t>
  </si>
  <si>
    <t>01.004.0073-A</t>
  </si>
  <si>
    <t>01.004.0075-A</t>
  </si>
  <si>
    <t>01.004.0079-A</t>
  </si>
  <si>
    <t>01.004.0100-A</t>
  </si>
  <si>
    <t>01.004.0105-A</t>
  </si>
  <si>
    <t>01.004.0110-A</t>
  </si>
  <si>
    <t>01.004.0115-A</t>
  </si>
  <si>
    <t>01.004.0120-A</t>
  </si>
  <si>
    <t>01.004.0125-A</t>
  </si>
  <si>
    <t>01.004.0130-A</t>
  </si>
  <si>
    <t>01.004.0135-A</t>
  </si>
  <si>
    <t>01.004.0140-A</t>
  </si>
  <si>
    <t>01.004.0145-A</t>
  </si>
  <si>
    <t>01.005.0001-A</t>
  </si>
  <si>
    <t>01.005.0003-A</t>
  </si>
  <si>
    <t>01.005.0004-A</t>
  </si>
  <si>
    <t>01.005.0005-A</t>
  </si>
  <si>
    <t>01.005.0006-A</t>
  </si>
  <si>
    <t>01.005.0007-A</t>
  </si>
  <si>
    <t>01.005.0008-A</t>
  </si>
  <si>
    <t>01.005.0009-A</t>
  </si>
  <si>
    <t>01.005.0013-A</t>
  </si>
  <si>
    <t>01.005.0014-A</t>
  </si>
  <si>
    <t>01.005.0020-A</t>
  </si>
  <si>
    <t>01.005.0021-A</t>
  </si>
  <si>
    <t>01.005.0022-A</t>
  </si>
  <si>
    <t>01.006.0001-A</t>
  </si>
  <si>
    <t>01.006.0002-A</t>
  </si>
  <si>
    <t>01.006.0003-A</t>
  </si>
  <si>
    <t>01.006.0004-A</t>
  </si>
  <si>
    <t>01.006.0010-A</t>
  </si>
  <si>
    <t>01.007.0010-A</t>
  </si>
  <si>
    <t>01.007.0020-A</t>
  </si>
  <si>
    <t>01.007.0025-A</t>
  </si>
  <si>
    <t>01.007.0030-A</t>
  </si>
  <si>
    <t>01.007.0080-A</t>
  </si>
  <si>
    <t>01.007.0081-A</t>
  </si>
  <si>
    <t>01.007.0085-A</t>
  </si>
  <si>
    <t>01.008.0050-A</t>
  </si>
  <si>
    <t>01.008.0100-A</t>
  </si>
  <si>
    <t>01.008.0200-A</t>
  </si>
  <si>
    <t>01.009.0050-A</t>
  </si>
  <si>
    <t>01.009.0100-A</t>
  </si>
  <si>
    <t>01.009.0200-A</t>
  </si>
  <si>
    <t>01.016.0001-A</t>
  </si>
  <si>
    <t>01.016.0002-A</t>
  </si>
  <si>
    <t>01.016.0003-A</t>
  </si>
  <si>
    <t>01.016.0004-A</t>
  </si>
  <si>
    <t>01.016.0005-A</t>
  </si>
  <si>
    <t>01.016.0006-A</t>
  </si>
  <si>
    <t>01.016.0007-A</t>
  </si>
  <si>
    <t>01.016.0008-A</t>
  </si>
  <si>
    <t>01.016.0009-A</t>
  </si>
  <si>
    <t>01.016.0010-A</t>
  </si>
  <si>
    <t>01.016.0011-A</t>
  </si>
  <si>
    <t>01.016.0012-A</t>
  </si>
  <si>
    <t>01.016.0020-A</t>
  </si>
  <si>
    <t>01.016.0021-A</t>
  </si>
  <si>
    <t>01.016.0030-A</t>
  </si>
  <si>
    <t>01.016.0031-A</t>
  </si>
  <si>
    <t>01.016.0032-A</t>
  </si>
  <si>
    <t>01.016.0033-A</t>
  </si>
  <si>
    <t>01.016.0034-A</t>
  </si>
  <si>
    <t>01.016.0035-A</t>
  </si>
  <si>
    <t>01.016.0036-A</t>
  </si>
  <si>
    <t>01.016.0037-A</t>
  </si>
  <si>
    <t>01.016.0050-A</t>
  </si>
  <si>
    <t>01.016.0051-A</t>
  </si>
  <si>
    <t>01.016.0052-A</t>
  </si>
  <si>
    <t>01.016.0060-A</t>
  </si>
  <si>
    <t>01.016.0061-A</t>
  </si>
  <si>
    <t>01.016.0062-A</t>
  </si>
  <si>
    <t>01.016.0063-A</t>
  </si>
  <si>
    <t>01.016.0064-A</t>
  </si>
  <si>
    <t>01.016.0067-A</t>
  </si>
  <si>
    <t>01.016.0070-A</t>
  </si>
  <si>
    <t>01.016.0080-A</t>
  </si>
  <si>
    <t>01.016.0081-A</t>
  </si>
  <si>
    <t>01.016.0082-A</t>
  </si>
  <si>
    <t>01.016.0083-A</t>
  </si>
  <si>
    <t>01.016.0084-A</t>
  </si>
  <si>
    <t>01.016.0085-A</t>
  </si>
  <si>
    <t>01.016.0086-A</t>
  </si>
  <si>
    <t>01.016.0087-A</t>
  </si>
  <si>
    <t>01.016.0090-A</t>
  </si>
  <si>
    <t>01.016.0092-A</t>
  </si>
  <si>
    <t>01.016.0100-A</t>
  </si>
  <si>
    <t>01.016.0150-A</t>
  </si>
  <si>
    <t>01.016.0152-A</t>
  </si>
  <si>
    <t>01.016.0155-A</t>
  </si>
  <si>
    <t>01.016.0160-A</t>
  </si>
  <si>
    <t>01.016.0165-A</t>
  </si>
  <si>
    <t>01.016.0190-A</t>
  </si>
  <si>
    <t>01.016.0200-A</t>
  </si>
  <si>
    <t>01.016.0203-A</t>
  </si>
  <si>
    <t>01.016.0206-A</t>
  </si>
  <si>
    <t>01.016.0209-A</t>
  </si>
  <si>
    <t>01.016.0220-A</t>
  </si>
  <si>
    <t>01.016.0223-A</t>
  </si>
  <si>
    <t>01.016.0226-A</t>
  </si>
  <si>
    <t>01.016.0229-A</t>
  </si>
  <si>
    <t>01.016.0240-A</t>
  </si>
  <si>
    <t>01.016.0243-A</t>
  </si>
  <si>
    <t>01.016.0246-A</t>
  </si>
  <si>
    <t>01.016.0249-A</t>
  </si>
  <si>
    <t>01.017.0001-A</t>
  </si>
  <si>
    <t>01.017.0002-A</t>
  </si>
  <si>
    <t>01.017.0003-A</t>
  </si>
  <si>
    <t>01.017.0004-A</t>
  </si>
  <si>
    <t>01.017.0005-A</t>
  </si>
  <si>
    <t>01.017.0010-A</t>
  </si>
  <si>
    <t>01.018.0001-A</t>
  </si>
  <si>
    <t>01.018.0002-A</t>
  </si>
  <si>
    <t>01.019.0040-A</t>
  </si>
  <si>
    <t>01.019.0045-A</t>
  </si>
  <si>
    <t>01.019.0050-A</t>
  </si>
  <si>
    <t>01.019.0055-A</t>
  </si>
  <si>
    <t>01.019.0060-A</t>
  </si>
  <si>
    <t>01.019.0065-A</t>
  </si>
  <si>
    <t>01.019.0070-A</t>
  </si>
  <si>
    <t>01.019.0075-A</t>
  </si>
  <si>
    <t>01.019.0080-A</t>
  </si>
  <si>
    <t>01.020.0010-A</t>
  </si>
  <si>
    <t>01.050.0010-A</t>
  </si>
  <si>
    <t>01.050.0011-A</t>
  </si>
  <si>
    <t>01.050.0012-A</t>
  </si>
  <si>
    <t>01.050.0013-A</t>
  </si>
  <si>
    <t>01.050.0014-A</t>
  </si>
  <si>
    <t>01.050.0015-A</t>
  </si>
  <si>
    <t>01.050.0016-A</t>
  </si>
  <si>
    <t>01.050.0017-A</t>
  </si>
  <si>
    <t>01.050.0018-A</t>
  </si>
  <si>
    <t>01.050.0019-A</t>
  </si>
  <si>
    <t>01.050.0020-A</t>
  </si>
  <si>
    <t>01.050.0021-A</t>
  </si>
  <si>
    <t>01.050.0022-A</t>
  </si>
  <si>
    <t>01.050.0023-A</t>
  </si>
  <si>
    <t>01.050.0024-A</t>
  </si>
  <si>
    <t>01.050.0025-A</t>
  </si>
  <si>
    <t>01.050.0026-A</t>
  </si>
  <si>
    <t>01.050.0027-A</t>
  </si>
  <si>
    <t>01.050.0028-A</t>
  </si>
  <si>
    <t>01.050.0029-A</t>
  </si>
  <si>
    <t>01.050.0030-A</t>
  </si>
  <si>
    <t>01.050.0031-A</t>
  </si>
  <si>
    <t>01.050.0032-A</t>
  </si>
  <si>
    <t>01.050.0033-A</t>
  </si>
  <si>
    <t>01.050.0034-A</t>
  </si>
  <si>
    <t>01.050.0035-A</t>
  </si>
  <si>
    <t>01.050.0036-A</t>
  </si>
  <si>
    <t>01.050.0037-A</t>
  </si>
  <si>
    <t>01.050.0038-A</t>
  </si>
  <si>
    <t>01.050.0039-A</t>
  </si>
  <si>
    <t>01.050.0040-A</t>
  </si>
  <si>
    <t>01.050.0041-A</t>
  </si>
  <si>
    <t>01.050.0042-A</t>
  </si>
  <si>
    <t>01.050.0043-A</t>
  </si>
  <si>
    <t>01.050.0044-A</t>
  </si>
  <si>
    <t>01.050.0045-A</t>
  </si>
  <si>
    <t>01.050.0046-A</t>
  </si>
  <si>
    <t>01.050.0047-A</t>
  </si>
  <si>
    <t>01.050.0048-A</t>
  </si>
  <si>
    <t>01.050.0049-A</t>
  </si>
  <si>
    <t>01.050.0050-A</t>
  </si>
  <si>
    <t>01.050.0051-A</t>
  </si>
  <si>
    <t>01.050.0052-A</t>
  </si>
  <si>
    <t>01.050.0053-A</t>
  </si>
  <si>
    <t>01.050.0054-A</t>
  </si>
  <si>
    <t>01.050.0055-A</t>
  </si>
  <si>
    <t>01.050.0056-A</t>
  </si>
  <si>
    <t>01.050.0057-A</t>
  </si>
  <si>
    <t>01.050.0058-A</t>
  </si>
  <si>
    <t>01.050.0059-A</t>
  </si>
  <si>
    <t>01.050.0060-A</t>
  </si>
  <si>
    <t>01.050.0061-A</t>
  </si>
  <si>
    <t>01.050.0062-A</t>
  </si>
  <si>
    <t>01.050.0063-A</t>
  </si>
  <si>
    <t>01.050.0064-A</t>
  </si>
  <si>
    <t>01.050.0065-A</t>
  </si>
  <si>
    <t>01.050.0066-A</t>
  </si>
  <si>
    <t>01.050.0067-A</t>
  </si>
  <si>
    <t>01.050.0068-A</t>
  </si>
  <si>
    <t>01.050.0078-A</t>
  </si>
  <si>
    <t>01.050.0079-A</t>
  </si>
  <si>
    <t>01.050.0080-A</t>
  </si>
  <si>
    <t>01.050.0081-A</t>
  </si>
  <si>
    <t>01.050.0082-A</t>
  </si>
  <si>
    <t>01.050.0083-A</t>
  </si>
  <si>
    <t>01.050.0084-A</t>
  </si>
  <si>
    <t>01.050.0085-A</t>
  </si>
  <si>
    <t>01.050.0086-A</t>
  </si>
  <si>
    <t>01.050.0087-A</t>
  </si>
  <si>
    <t>01.050.0088-A</t>
  </si>
  <si>
    <t>01.050.0089-A</t>
  </si>
  <si>
    <t>01.050.0090-A</t>
  </si>
  <si>
    <t>01.050.0091-A</t>
  </si>
  <si>
    <t>01.050.0092-A</t>
  </si>
  <si>
    <t>01.050.0093-A</t>
  </si>
  <si>
    <t>01.050.0094-A</t>
  </si>
  <si>
    <t>01.050.0095-A</t>
  </si>
  <si>
    <t>01.050.0096-A</t>
  </si>
  <si>
    <t>01.050.0097-A</t>
  </si>
  <si>
    <t>01.050.0098-A</t>
  </si>
  <si>
    <t>01.050.0099-A</t>
  </si>
  <si>
    <t>01.050.0100-A</t>
  </si>
  <si>
    <t>01.050.0101-A</t>
  </si>
  <si>
    <t>01.050.0102-A</t>
  </si>
  <si>
    <t>01.050.0103-A</t>
  </si>
  <si>
    <t>01.050.0104-A</t>
  </si>
  <si>
    <t>01.050.0105-A</t>
  </si>
  <si>
    <t>01.050.0106-A</t>
  </si>
  <si>
    <t>01.050.0107-A</t>
  </si>
  <si>
    <t>01.050.0108-A</t>
  </si>
  <si>
    <t>01.050.0109-A</t>
  </si>
  <si>
    <t>01.050.0110-A</t>
  </si>
  <si>
    <t>01.050.0111-A</t>
  </si>
  <si>
    <t>01.050.0112-A</t>
  </si>
  <si>
    <t>01.050.0113-A</t>
  </si>
  <si>
    <t>01.050.0114-A</t>
  </si>
  <si>
    <t>01.050.0115-A</t>
  </si>
  <si>
    <t>01.050.0116-A</t>
  </si>
  <si>
    <t>01.050.0117-A</t>
  </si>
  <si>
    <t>01.050.0118-A</t>
  </si>
  <si>
    <t>01.050.0119-A</t>
  </si>
  <si>
    <t>01.050.0120-A</t>
  </si>
  <si>
    <t>01.050.0121-A</t>
  </si>
  <si>
    <t>01.050.0122-A</t>
  </si>
  <si>
    <t>01.050.0123-A</t>
  </si>
  <si>
    <t>01.050.0124-A</t>
  </si>
  <si>
    <t>01.050.0125-A</t>
  </si>
  <si>
    <t>01.050.0126-A</t>
  </si>
  <si>
    <t>01.050.0127-A</t>
  </si>
  <si>
    <t>01.050.0128-A</t>
  </si>
  <si>
    <t>01.050.0129-A</t>
  </si>
  <si>
    <t>01.050.0130-A</t>
  </si>
  <si>
    <t>01.050.0137-A</t>
  </si>
  <si>
    <t>01.050.0138-A</t>
  </si>
  <si>
    <t>01.050.0139-A</t>
  </si>
  <si>
    <t>01.050.0140-A</t>
  </si>
  <si>
    <t>01.050.0141-A</t>
  </si>
  <si>
    <t>01.050.0142-A</t>
  </si>
  <si>
    <t>01.050.0143-A</t>
  </si>
  <si>
    <t>01.050.0147-A</t>
  </si>
  <si>
    <t>01.050.0148-A</t>
  </si>
  <si>
    <t>01.050.0149-A</t>
  </si>
  <si>
    <t>01.050.0153-A</t>
  </si>
  <si>
    <t>01.050.0154-A</t>
  </si>
  <si>
    <t>01.050.0156-A</t>
  </si>
  <si>
    <t>01.050.0157-A</t>
  </si>
  <si>
    <t>01.050.0160-A</t>
  </si>
  <si>
    <t>01.050.0162-A</t>
  </si>
  <si>
    <t>01.050.0165-A</t>
  </si>
  <si>
    <t>01.050.0168-A</t>
  </si>
  <si>
    <t>01.050.0170-A</t>
  </si>
  <si>
    <t>01.050.0175-A</t>
  </si>
  <si>
    <t>01.050.0180-A</t>
  </si>
  <si>
    <t>01.050.0185-A</t>
  </si>
  <si>
    <t>01.050.0190-A</t>
  </si>
  <si>
    <t>01.050.0195-A</t>
  </si>
  <si>
    <t>01.050.0200-A</t>
  </si>
  <si>
    <t>01.050.0205-A</t>
  </si>
  <si>
    <t>01.050.0210-A</t>
  </si>
  <si>
    <t>01.050.0215-A</t>
  </si>
  <si>
    <t>01.050.0220-A</t>
  </si>
  <si>
    <t>01.050.0230-A</t>
  </si>
  <si>
    <t>01.050.0232-A</t>
  </si>
  <si>
    <t>01.050.0235-A</t>
  </si>
  <si>
    <t>01.050.0245-A</t>
  </si>
  <si>
    <t>01.050.0250-A</t>
  </si>
  <si>
    <t>01.050.0300-A</t>
  </si>
  <si>
    <t>01.050.0315-A</t>
  </si>
  <si>
    <t>01.050.0320-A</t>
  </si>
  <si>
    <t>01.050.0322-A</t>
  </si>
  <si>
    <t>01.050.0324-A</t>
  </si>
  <si>
    <t>01.050.0325-A</t>
  </si>
  <si>
    <t>01.050.0326-A</t>
  </si>
  <si>
    <t>01.050.0327-A</t>
  </si>
  <si>
    <t>01.050.0328-A</t>
  </si>
  <si>
    <t>01.050.0600-A</t>
  </si>
  <si>
    <t>01.050.0601-A</t>
  </si>
  <si>
    <t>01.050.0602-A</t>
  </si>
  <si>
    <t>01.050.0603-A</t>
  </si>
  <si>
    <t>01.050.0604-A</t>
  </si>
  <si>
    <t>01.050.0605-A</t>
  </si>
  <si>
    <t>01.050.0606-A</t>
  </si>
  <si>
    <t>01.050.0607-A</t>
  </si>
  <si>
    <t>01.050.0608-A</t>
  </si>
  <si>
    <t>01.050.0610-A</t>
  </si>
  <si>
    <t>01.050.0611-A</t>
  </si>
  <si>
    <t>01.050.0612-A</t>
  </si>
  <si>
    <t>01.050.0613-A</t>
  </si>
  <si>
    <t>01.050.0614-A</t>
  </si>
  <si>
    <t>01.050.0615-A</t>
  </si>
  <si>
    <t>01.050.0616-A</t>
  </si>
  <si>
    <t>01.050.0617-A</t>
  </si>
  <si>
    <t>01.050.0618-A</t>
  </si>
  <si>
    <t>01.050.0619-A</t>
  </si>
  <si>
    <t>01.050.0620-A</t>
  </si>
  <si>
    <t>01.050.0621-A</t>
  </si>
  <si>
    <t>01.050.0622-A</t>
  </si>
  <si>
    <t>01.050.0623-A</t>
  </si>
  <si>
    <t>01.050.0624-A</t>
  </si>
  <si>
    <t>01.050.0625-A</t>
  </si>
  <si>
    <t>01.050.0626-A</t>
  </si>
  <si>
    <t>01.050.0627-A</t>
  </si>
  <si>
    <t>01.050.0628-A</t>
  </si>
  <si>
    <t>01.050.0629-A</t>
  </si>
  <si>
    <t>01.050.0630-A</t>
  </si>
  <si>
    <t>01.050.0631-A</t>
  </si>
  <si>
    <t>01.050.0632-A</t>
  </si>
  <si>
    <t>01.050.0633-A</t>
  </si>
  <si>
    <t>01.050.0650-A</t>
  </si>
  <si>
    <t>01.050.0651-A</t>
  </si>
  <si>
    <t>01.050.0698-A</t>
  </si>
  <si>
    <t>01.050.0699-A</t>
  </si>
  <si>
    <t>01.050.0700-A</t>
  </si>
  <si>
    <t>01.050.0701-A</t>
  </si>
  <si>
    <t>01.050.0702-A</t>
  </si>
  <si>
    <t>01.050.0703-A</t>
  </si>
  <si>
    <t>01.050.0704-A</t>
  </si>
  <si>
    <t>01.050.0705-A</t>
  </si>
  <si>
    <t>01.050.0706-A</t>
  </si>
  <si>
    <t>01.050.0707-A</t>
  </si>
  <si>
    <t>01.050.0708-A</t>
  </si>
  <si>
    <t>01.050.0710-A</t>
  </si>
  <si>
    <t>01.050.0711-A</t>
  </si>
  <si>
    <t>01.050.0712-A</t>
  </si>
  <si>
    <t>01.050.0713-A</t>
  </si>
  <si>
    <t>01.050.0714-A</t>
  </si>
  <si>
    <t>01.050.0715-A</t>
  </si>
  <si>
    <t>01.050.0716-A</t>
  </si>
  <si>
    <t>01.050.0717-A</t>
  </si>
  <si>
    <t>01.050.0718-A</t>
  </si>
  <si>
    <t>01.050.0719-A</t>
  </si>
  <si>
    <t>01.050.0720-A</t>
  </si>
  <si>
    <t>01.050.0721-A</t>
  </si>
  <si>
    <t>01.050.0722-A</t>
  </si>
  <si>
    <t>01.050.0723-A</t>
  </si>
  <si>
    <t>01.050.0724-A</t>
  </si>
  <si>
    <t>01.050.0726-A</t>
  </si>
  <si>
    <t>01.050.0727-A</t>
  </si>
  <si>
    <t>01.050.0728-A</t>
  </si>
  <si>
    <t>01.050.0729-A</t>
  </si>
  <si>
    <t>01.050.0730-A</t>
  </si>
  <si>
    <t>01.050.0731-A</t>
  </si>
  <si>
    <t>01.050.0732-A</t>
  </si>
  <si>
    <t>01.050.0735-A</t>
  </si>
  <si>
    <t>01.050.0736-A</t>
  </si>
  <si>
    <t>01.050.0740-A</t>
  </si>
  <si>
    <t>01.050.0741-A</t>
  </si>
  <si>
    <t>01.050.0750-A</t>
  </si>
  <si>
    <t>01.050.0751-A</t>
  </si>
  <si>
    <t>01.050.9999-A</t>
  </si>
  <si>
    <t>02.001.0001-A</t>
  </si>
  <si>
    <t>02.001.0002-A</t>
  </si>
  <si>
    <t>02.001.0003-A</t>
  </si>
  <si>
    <t>02.002.0005-A</t>
  </si>
  <si>
    <t>02.002.0006-A</t>
  </si>
  <si>
    <t>02.002.0007-A</t>
  </si>
  <si>
    <t>02.002.0010-A</t>
  </si>
  <si>
    <t>02.002.0011-A</t>
  </si>
  <si>
    <t>02.002.0012-A</t>
  </si>
  <si>
    <t>02.003.0001-B</t>
  </si>
  <si>
    <t>02.004.0001-A</t>
  </si>
  <si>
    <t>02.004.0002-B</t>
  </si>
  <si>
    <t>02.004.0003-A</t>
  </si>
  <si>
    <t>02.004.0004-A</t>
  </si>
  <si>
    <t>02.004.0005-A</t>
  </si>
  <si>
    <t>02.004.0006-A</t>
  </si>
  <si>
    <t>02.004.0007-A</t>
  </si>
  <si>
    <t>02.004.0010-A</t>
  </si>
  <si>
    <t>02.004.0012-A</t>
  </si>
  <si>
    <t>02.004.0013-A</t>
  </si>
  <si>
    <t>02.006.0010-A</t>
  </si>
  <si>
    <t>02.006.0015-A</t>
  </si>
  <si>
    <t>02.006.0020-A</t>
  </si>
  <si>
    <t>02.006.0025-A</t>
  </si>
  <si>
    <t>02.006.0030-A</t>
  </si>
  <si>
    <t>02.006.0050-A</t>
  </si>
  <si>
    <t>02.010.0001-A</t>
  </si>
  <si>
    <t>02.010.0002-A</t>
  </si>
  <si>
    <t>02.011.0001-A</t>
  </si>
  <si>
    <t>02.011.0002-A</t>
  </si>
  <si>
    <t>02.011.0003-A</t>
  </si>
  <si>
    <t>02.011.0010-A</t>
  </si>
  <si>
    <t>02.011.0014-A</t>
  </si>
  <si>
    <t>02.015.0001-A</t>
  </si>
  <si>
    <t>02.016.0001-A</t>
  </si>
  <si>
    <t>02.016.0003-A</t>
  </si>
  <si>
    <t>02.016.0004-A</t>
  </si>
  <si>
    <t>02.016.0006-A</t>
  </si>
  <si>
    <t>02.016.0008-A</t>
  </si>
  <si>
    <t>02.016.0010-A</t>
  </si>
  <si>
    <t>02.020.0001-A</t>
  </si>
  <si>
    <t>02.020.0002-A</t>
  </si>
  <si>
    <t>02.020.0003-A</t>
  </si>
  <si>
    <t>02.020.0005-A</t>
  </si>
  <si>
    <t>02.020.0009-A</t>
  </si>
  <si>
    <t>02.025.0010-A</t>
  </si>
  <si>
    <t>02.025.0012-A</t>
  </si>
  <si>
    <t>02.025.0015-A</t>
  </si>
  <si>
    <t>02.025.0020-A</t>
  </si>
  <si>
    <t>02.025.0025-A</t>
  </si>
  <si>
    <t>02.025.0030-A</t>
  </si>
  <si>
    <t>02.030.0005-A</t>
  </si>
  <si>
    <t>02.030.0010-A</t>
  </si>
  <si>
    <t>02.030.0020-A</t>
  </si>
  <si>
    <t>02.030.0025-A</t>
  </si>
  <si>
    <t>02.030.0035-A</t>
  </si>
  <si>
    <t>02.030.0040-A</t>
  </si>
  <si>
    <t>02.030.0060-A</t>
  </si>
  <si>
    <t>02.050.0001-A</t>
  </si>
  <si>
    <t>03.001.0001-B</t>
  </si>
  <si>
    <t>03.001.0002-B</t>
  </si>
  <si>
    <t>03.001.0003-B</t>
  </si>
  <si>
    <t>03.001.0004-B</t>
  </si>
  <si>
    <t>03.001.0009-B</t>
  </si>
  <si>
    <t>03.001.0010-A</t>
  </si>
  <si>
    <t>03.001.0011-A</t>
  </si>
  <si>
    <t>03.001.0012-A</t>
  </si>
  <si>
    <t>03.001.0021-A</t>
  </si>
  <si>
    <t>03.001.0022-A</t>
  </si>
  <si>
    <t>03.001.0041-A</t>
  </si>
  <si>
    <t>03.001.0042-A</t>
  </si>
  <si>
    <t>03.001.0043-A</t>
  </si>
  <si>
    <t>03.001.0044-A</t>
  </si>
  <si>
    <t>03.001.0045-A</t>
  </si>
  <si>
    <t>03.001.0047-A</t>
  </si>
  <si>
    <t>03.001.0048-A</t>
  </si>
  <si>
    <t>03.001.0049-A</t>
  </si>
  <si>
    <t>03.001.0050-A</t>
  </si>
  <si>
    <t>03.001.0051-A</t>
  </si>
  <si>
    <t>03.001.0061-A</t>
  </si>
  <si>
    <t>03.001.0065-B</t>
  </si>
  <si>
    <t>03.001.0070-B</t>
  </si>
  <si>
    <t>03.001.0071-B</t>
  </si>
  <si>
    <t>03.001.0080-B</t>
  </si>
  <si>
    <t>03.001.0085-B</t>
  </si>
  <si>
    <t>03.001.0090-A</t>
  </si>
  <si>
    <t>03.001.0095-A</t>
  </si>
  <si>
    <t>03.001.0096-A</t>
  </si>
  <si>
    <t>03.001.0098-A</t>
  </si>
  <si>
    <t>03.001.0099-A</t>
  </si>
  <si>
    <t>03.001.0100-A</t>
  </si>
  <si>
    <t>03.001.0101-A</t>
  </si>
  <si>
    <t>03.001.0102-A</t>
  </si>
  <si>
    <t>03.001.0110-A</t>
  </si>
  <si>
    <t>03.001.0111-A</t>
  </si>
  <si>
    <t>03.002.0001-B</t>
  </si>
  <si>
    <t>03.004.0001-B</t>
  </si>
  <si>
    <t>03.004.0002-A</t>
  </si>
  <si>
    <t>03.004.0003-A</t>
  </si>
  <si>
    <t>03.004.0012-A</t>
  </si>
  <si>
    <t>03.004.0013-A</t>
  </si>
  <si>
    <t>03.004.0020-B</t>
  </si>
  <si>
    <t>03.004.0021-A</t>
  </si>
  <si>
    <t>03.004.0022-A</t>
  </si>
  <si>
    <t>03.004.0023-A</t>
  </si>
  <si>
    <t>03.004.0024-A</t>
  </si>
  <si>
    <t>03.004.0025-A</t>
  </si>
  <si>
    <t>03.004.0028-A</t>
  </si>
  <si>
    <t>03.004.0030-A</t>
  </si>
  <si>
    <t>03.004.0031-A</t>
  </si>
  <si>
    <t>03.005.0011-A</t>
  </si>
  <si>
    <t>03.005.0013-A</t>
  </si>
  <si>
    <t>03.005.0020-B</t>
  </si>
  <si>
    <t>03.005.0021-A</t>
  </si>
  <si>
    <t>03.005.0022-A</t>
  </si>
  <si>
    <t>03.005.0023-A</t>
  </si>
  <si>
    <t>03.005.0024-A</t>
  </si>
  <si>
    <t>03.005.0025-A</t>
  </si>
  <si>
    <t>03.005.0026-A</t>
  </si>
  <si>
    <t>03.005.0030-B</t>
  </si>
  <si>
    <t>03.005.0031-A</t>
  </si>
  <si>
    <t>03.005.0032-A</t>
  </si>
  <si>
    <t>03.005.0033-A</t>
  </si>
  <si>
    <t>03.005.0034-A</t>
  </si>
  <si>
    <t>03.005.0038-B</t>
  </si>
  <si>
    <t>03.005.0039-A</t>
  </si>
  <si>
    <t>03.005.0040-A</t>
  </si>
  <si>
    <t>03.005.0041-A</t>
  </si>
  <si>
    <t>03.005.0045-A</t>
  </si>
  <si>
    <t>03.005.0046-A</t>
  </si>
  <si>
    <t>03.007.0004-B</t>
  </si>
  <si>
    <t>03.008.0010-B</t>
  </si>
  <si>
    <t>03.008.0011-A</t>
  </si>
  <si>
    <t>03.008.0012-A</t>
  </si>
  <si>
    <t>03.008.0013-A</t>
  </si>
  <si>
    <t>03.008.0014-A</t>
  </si>
  <si>
    <t>03.008.0020-B</t>
  </si>
  <si>
    <t>03.008.0021-A</t>
  </si>
  <si>
    <t>03.008.0022-A</t>
  </si>
  <si>
    <t>03.008.0023-A</t>
  </si>
  <si>
    <t>03.008.0024-A</t>
  </si>
  <si>
    <t>03.008.0050-B</t>
  </si>
  <si>
    <t>03.008.0051-A</t>
  </si>
  <si>
    <t>03.008.0052-A</t>
  </si>
  <si>
    <t>03.008.0053-A</t>
  </si>
  <si>
    <t>03.008.0054-A</t>
  </si>
  <si>
    <t>03.008.0060-B</t>
  </si>
  <si>
    <t>03.008.0061-A</t>
  </si>
  <si>
    <t>03.008.0062-A</t>
  </si>
  <si>
    <t>03.008.0063-A</t>
  </si>
  <si>
    <t>03.008.0064-A</t>
  </si>
  <si>
    <t>03.008.0080-B</t>
  </si>
  <si>
    <t>03.008.0085-A</t>
  </si>
  <si>
    <t>03.008.0090-B</t>
  </si>
  <si>
    <t>03.008.0095-A</t>
  </si>
  <si>
    <t>03.008.0120-B</t>
  </si>
  <si>
    <t>03.008.0125-B</t>
  </si>
  <si>
    <t>03.008.0150-B</t>
  </si>
  <si>
    <t>03.009.0002-B</t>
  </si>
  <si>
    <t>03.009.0003-A</t>
  </si>
  <si>
    <t>03.009.0004-A</t>
  </si>
  <si>
    <t>03.009.0005-A</t>
  </si>
  <si>
    <t>03.009.0006-A</t>
  </si>
  <si>
    <t>03.009.0007-A</t>
  </si>
  <si>
    <t>03.009.0008-A</t>
  </si>
  <si>
    <t>03.009.0009-A</t>
  </si>
  <si>
    <t>03.009.0015-A</t>
  </si>
  <si>
    <t>03.009.0020-A</t>
  </si>
  <si>
    <t>03.009.0025-A</t>
  </si>
  <si>
    <t>03.009.0030-A</t>
  </si>
  <si>
    <t>03.009.0035-A</t>
  </si>
  <si>
    <t>03.009.0080-A</t>
  </si>
  <si>
    <t>03.010.0015-A</t>
  </si>
  <si>
    <t>03.010.0016-A</t>
  </si>
  <si>
    <t>03.010.0017-A</t>
  </si>
  <si>
    <t>03.010.0018-A</t>
  </si>
  <si>
    <t>03.010.0019-A</t>
  </si>
  <si>
    <t>03.010.0020-A</t>
  </si>
  <si>
    <t>03.010.0021-A</t>
  </si>
  <si>
    <t>03.010.0022-A</t>
  </si>
  <si>
    <t>03.010.0023-A</t>
  </si>
  <si>
    <t>03.010.0024-A</t>
  </si>
  <si>
    <t>03.010.0030-A</t>
  </si>
  <si>
    <t>03.010.0035-A</t>
  </si>
  <si>
    <t>03.010.0040-A</t>
  </si>
  <si>
    <t>03.010.0045-A</t>
  </si>
  <si>
    <t>03.010.0049-A</t>
  </si>
  <si>
    <t>03.010.0100-A</t>
  </si>
  <si>
    <t>03.010.0101-A</t>
  </si>
  <si>
    <t>03.010.0105-A</t>
  </si>
  <si>
    <t>03.010.0106-A</t>
  </si>
  <si>
    <t>03.011.0015-B</t>
  </si>
  <si>
    <t>03.012.0010-A</t>
  </si>
  <si>
    <t>03.013.0001-B</t>
  </si>
  <si>
    <t>03.013.0002-A</t>
  </si>
  <si>
    <t>03.013.0005-A</t>
  </si>
  <si>
    <t>03.013.0006-A</t>
  </si>
  <si>
    <t>03.014.0005-A</t>
  </si>
  <si>
    <t>03.014.0010-A</t>
  </si>
  <si>
    <t>03.015.0010-A</t>
  </si>
  <si>
    <t>03.015.0012-A</t>
  </si>
  <si>
    <t>03.015.0014-A</t>
  </si>
  <si>
    <t>03.015.0016-A</t>
  </si>
  <si>
    <t>03.015.0025-A</t>
  </si>
  <si>
    <t>03.015.0026-A</t>
  </si>
  <si>
    <t>03.016.0005-B</t>
  </si>
  <si>
    <t>03.016.0010-B</t>
  </si>
  <si>
    <t>03.016.0015-B</t>
  </si>
  <si>
    <t>03.016.0018-B</t>
  </si>
  <si>
    <t>03.016.0020-B</t>
  </si>
  <si>
    <t>03.016.0025-B</t>
  </si>
  <si>
    <t>03.016.0050-B</t>
  </si>
  <si>
    <t>03.016.0055-B</t>
  </si>
  <si>
    <t>03.020.0030-B</t>
  </si>
  <si>
    <t>03.020.0035-B</t>
  </si>
  <si>
    <t>03.020.0040-B</t>
  </si>
  <si>
    <t>03.020.0045-B</t>
  </si>
  <si>
    <t>03.020.0050-B</t>
  </si>
  <si>
    <t>03.020.0052-B</t>
  </si>
  <si>
    <t>03.020.0055-B</t>
  </si>
  <si>
    <t>03.020.0057-B</t>
  </si>
  <si>
    <t>03.020.0060-B</t>
  </si>
  <si>
    <t>03.020.0065-B</t>
  </si>
  <si>
    <t>03.020.0070-B</t>
  </si>
  <si>
    <t>03.020.0075-B</t>
  </si>
  <si>
    <t>03.020.0080-B</t>
  </si>
  <si>
    <t>03.020.0085-B</t>
  </si>
  <si>
    <t>03.020.0090-B</t>
  </si>
  <si>
    <t>03.020.0100-B</t>
  </si>
  <si>
    <t>03.020.0200-A</t>
  </si>
  <si>
    <t>03.021.0005-B</t>
  </si>
  <si>
    <t>03.022.0010-A</t>
  </si>
  <si>
    <t>03.023.0010-B</t>
  </si>
  <si>
    <t>03.025.0005-A</t>
  </si>
  <si>
    <t>03.025.0010-A</t>
  </si>
  <si>
    <t>03.025.0015-B</t>
  </si>
  <si>
    <t>03.025.0020-A</t>
  </si>
  <si>
    <t>03.025.0025-A</t>
  </si>
  <si>
    <t>03.025.0027-A</t>
  </si>
  <si>
    <t>03.025.0030-A</t>
  </si>
  <si>
    <t>03.025.0031-A</t>
  </si>
  <si>
    <t>03.025.0033-A</t>
  </si>
  <si>
    <t>03.025.0035-A</t>
  </si>
  <si>
    <t>03.025.0036-A</t>
  </si>
  <si>
    <t>03.025.0037-A</t>
  </si>
  <si>
    <t>03.025.0038-A</t>
  </si>
  <si>
    <t>03.025.0039-A</t>
  </si>
  <si>
    <t>03.025.0040-A</t>
  </si>
  <si>
    <t>03.026.0010-A</t>
  </si>
  <si>
    <t>03.026.0015-A</t>
  </si>
  <si>
    <t>03.026.0020-A</t>
  </si>
  <si>
    <t>03.030.0150-A</t>
  </si>
  <si>
    <t>03.030.0155-A</t>
  </si>
  <si>
    <t>03.030.0159-A</t>
  </si>
  <si>
    <t>03.036.0200-A</t>
  </si>
  <si>
    <t>03.036.0205-A</t>
  </si>
  <si>
    <t>03.036.0210-A</t>
  </si>
  <si>
    <t>03.036.0215-A</t>
  </si>
  <si>
    <t>03.040.0001-A</t>
  </si>
  <si>
    <t>03.040.0002-A</t>
  </si>
  <si>
    <t>03.040.0003-A</t>
  </si>
  <si>
    <t>03.040.0004-A</t>
  </si>
  <si>
    <t>03.040.0005-A</t>
  </si>
  <si>
    <t>03.040.0006-A</t>
  </si>
  <si>
    <t>03.040.0007-A</t>
  </si>
  <si>
    <t>03.040.0008-A</t>
  </si>
  <si>
    <t>03.040.0009-A</t>
  </si>
  <si>
    <t>03.040.0010-A</t>
  </si>
  <si>
    <t>03.040.0011-A</t>
  </si>
  <si>
    <t>03.040.0012-A</t>
  </si>
  <si>
    <t>03.040.0013-A</t>
  </si>
  <si>
    <t>03.040.0014-A</t>
  </si>
  <si>
    <t>03.040.0015-A</t>
  </si>
  <si>
    <t>03.040.0016-A</t>
  </si>
  <si>
    <t>03.040.0017-A</t>
  </si>
  <si>
    <t>03.040.0018-A</t>
  </si>
  <si>
    <t>03.040.0019-A</t>
  </si>
  <si>
    <t>03.040.0020-A</t>
  </si>
  <si>
    <t>03.040.0021-A</t>
  </si>
  <si>
    <t>03.040.0022-A</t>
  </si>
  <si>
    <t>03.040.0023-A</t>
  </si>
  <si>
    <t>03.040.0024-A</t>
  </si>
  <si>
    <t>03.040.0025-A</t>
  </si>
  <si>
    <t>03.040.0026-A</t>
  </si>
  <si>
    <t>03.040.0027-A</t>
  </si>
  <si>
    <t>03.040.0028-A</t>
  </si>
  <si>
    <t>03.040.0029-A</t>
  </si>
  <si>
    <t>03.040.0030-A</t>
  </si>
  <si>
    <t>03.040.0031-A</t>
  </si>
  <si>
    <t>03.040.0032-A</t>
  </si>
  <si>
    <t>03.040.0033-A</t>
  </si>
  <si>
    <t>03.040.0034-A</t>
  </si>
  <si>
    <t>03.040.0035-A</t>
  </si>
  <si>
    <t>03.040.0036-A</t>
  </si>
  <si>
    <t>03.040.0037-A</t>
  </si>
  <si>
    <t>03.040.0038-A</t>
  </si>
  <si>
    <t>03.040.0039-A</t>
  </si>
  <si>
    <t>03.040.0040-A</t>
  </si>
  <si>
    <t>03.040.0041-A</t>
  </si>
  <si>
    <t>03.040.0042-A</t>
  </si>
  <si>
    <t>03.040.0043-A</t>
  </si>
  <si>
    <t>03.040.0044-A</t>
  </si>
  <si>
    <t>03.040.0045-A</t>
  </si>
  <si>
    <t>03.040.0046-A</t>
  </si>
  <si>
    <t>04.005.0003-A</t>
  </si>
  <si>
    <t>04.005.0004-A</t>
  </si>
  <si>
    <t>04.005.0005-A</t>
  </si>
  <si>
    <t>04.005.0006-B</t>
  </si>
  <si>
    <t>04.005.0007-A</t>
  </si>
  <si>
    <t>04.005.0011-A</t>
  </si>
  <si>
    <t>04.005.0012-B</t>
  </si>
  <si>
    <t>04.005.0013-A</t>
  </si>
  <si>
    <t>04.005.0014-A</t>
  </si>
  <si>
    <t>04.005.0015-A</t>
  </si>
  <si>
    <t>04.005.0016-A</t>
  </si>
  <si>
    <t>04.005.0017-A</t>
  </si>
  <si>
    <t>04.005.0018-A</t>
  </si>
  <si>
    <t>04.005.0019-A</t>
  </si>
  <si>
    <t>04.005.0020-A</t>
  </si>
  <si>
    <t>04.005.0021-A</t>
  </si>
  <si>
    <t>04.005.0022-A</t>
  </si>
  <si>
    <t>04.005.0023-A</t>
  </si>
  <si>
    <t>04.005.0100-A</t>
  </si>
  <si>
    <t>04.005.0101-A</t>
  </si>
  <si>
    <t>04.005.0102-A</t>
  </si>
  <si>
    <t>04.005.0103-A</t>
  </si>
  <si>
    <t>04.005.0104-A</t>
  </si>
  <si>
    <t>04.005.0105-A</t>
  </si>
  <si>
    <t>04.005.0106-A</t>
  </si>
  <si>
    <t>04.005.0107-A</t>
  </si>
  <si>
    <t>04.005.0108-A</t>
  </si>
  <si>
    <t>04.005.0120-A</t>
  </si>
  <si>
    <t>04.005.0121-A</t>
  </si>
  <si>
    <t>04.005.0122-A</t>
  </si>
  <si>
    <t>04.005.0123-B</t>
  </si>
  <si>
    <t>04.005.0124-A</t>
  </si>
  <si>
    <t>04.005.0125-A</t>
  </si>
  <si>
    <t>04.005.0126-A</t>
  </si>
  <si>
    <t>04.005.0127-A</t>
  </si>
  <si>
    <t>04.005.0128-A</t>
  </si>
  <si>
    <t>04.005.0140-A</t>
  </si>
  <si>
    <t>04.005.0141-A</t>
  </si>
  <si>
    <t>04.005.0142-A</t>
  </si>
  <si>
    <t>04.005.0143-B</t>
  </si>
  <si>
    <t>04.005.0144-A</t>
  </si>
  <si>
    <t>04.005.0145-A</t>
  </si>
  <si>
    <t>04.005.0146-A</t>
  </si>
  <si>
    <t>04.005.0147-A</t>
  </si>
  <si>
    <t>04.005.0148-A</t>
  </si>
  <si>
    <t>04.005.0160-A</t>
  </si>
  <si>
    <t>04.005.0161-A</t>
  </si>
  <si>
    <t>04.005.0162-A</t>
  </si>
  <si>
    <t>04.005.0163-A</t>
  </si>
  <si>
    <t>04.005.0164-A</t>
  </si>
  <si>
    <t>04.005.0165-A</t>
  </si>
  <si>
    <t>04.005.0166-A</t>
  </si>
  <si>
    <t>04.005.0167-A</t>
  </si>
  <si>
    <t>04.005.0168-A</t>
  </si>
  <si>
    <t>04.005.0170-A</t>
  </si>
  <si>
    <t>04.005.0171-A</t>
  </si>
  <si>
    <t>04.005.0172-A</t>
  </si>
  <si>
    <t>04.005.0180-A</t>
  </si>
  <si>
    <t>04.005.0300-A</t>
  </si>
  <si>
    <t>04.005.0350-B</t>
  </si>
  <si>
    <t>04.005.0495-A</t>
  </si>
  <si>
    <t>04.005.0501-A</t>
  </si>
  <si>
    <t>04.005.0502-A</t>
  </si>
  <si>
    <t>04.005.0503-A</t>
  </si>
  <si>
    <t>04.005.0504-A</t>
  </si>
  <si>
    <t>04.005.0505-A</t>
  </si>
  <si>
    <t>04.005.0506-A</t>
  </si>
  <si>
    <t>04.005.0507-A</t>
  </si>
  <si>
    <t>04.005.0508-A</t>
  </si>
  <si>
    <t>04.006.0008-B</t>
  </si>
  <si>
    <t>04.006.0009-A</t>
  </si>
  <si>
    <t>04.006.0010-A</t>
  </si>
  <si>
    <t>04.006.0012-A</t>
  </si>
  <si>
    <t>04.006.0013-B</t>
  </si>
  <si>
    <t>04.006.0014-B</t>
  </si>
  <si>
    <t>04.006.0020-A</t>
  </si>
  <si>
    <t>04.007.0015-A</t>
  </si>
  <si>
    <t>04.007.0016-A</t>
  </si>
  <si>
    <t>04.007.0017-A</t>
  </si>
  <si>
    <t>04.007.0018-A</t>
  </si>
  <si>
    <t>04.007.0019-A</t>
  </si>
  <si>
    <t>04.007.0050-A</t>
  </si>
  <si>
    <t>04.008.0020-A</t>
  </si>
  <si>
    <t>04.008.0021-A</t>
  </si>
  <si>
    <t>04.009.0022-A</t>
  </si>
  <si>
    <t>04.009.0023-A</t>
  </si>
  <si>
    <t>04.010.0045-A</t>
  </si>
  <si>
    <t>04.010.0046-A</t>
  </si>
  <si>
    <t>04.010.0047-A</t>
  </si>
  <si>
    <t>04.011.0051-B</t>
  </si>
  <si>
    <t>04.011.0052-B</t>
  </si>
  <si>
    <t>04.011.0053-B</t>
  </si>
  <si>
    <t>04.011.0054-B</t>
  </si>
  <si>
    <t>04.011.0055-B</t>
  </si>
  <si>
    <t>04.011.0056-B</t>
  </si>
  <si>
    <t>04.011.0057-B</t>
  </si>
  <si>
    <t>04.011.0058-B</t>
  </si>
  <si>
    <t>04.012.0071-B</t>
  </si>
  <si>
    <t>04.012.0072-B</t>
  </si>
  <si>
    <t>04.012.0073-B</t>
  </si>
  <si>
    <t>04.012.0074-B</t>
  </si>
  <si>
    <t>04.012.0075-B</t>
  </si>
  <si>
    <t>04.012.0076-B</t>
  </si>
  <si>
    <t>04.012.0077-B</t>
  </si>
  <si>
    <t>04.012.0078-B</t>
  </si>
  <si>
    <t>04.013.0015-A</t>
  </si>
  <si>
    <t>04.014.0091-B</t>
  </si>
  <si>
    <t>04.014.0095-A</t>
  </si>
  <si>
    <t>04.014.0100-A</t>
  </si>
  <si>
    <t>04.015.0100-A</t>
  </si>
  <si>
    <t>04.015.0101-A</t>
  </si>
  <si>
    <t>04.015.0105-A</t>
  </si>
  <si>
    <t>04.015.0106-A</t>
  </si>
  <si>
    <t>04.015.0111-A</t>
  </si>
  <si>
    <t>04.018.0010-A</t>
  </si>
  <si>
    <t>04.018.0012-A</t>
  </si>
  <si>
    <t>04.018.0015-A</t>
  </si>
  <si>
    <t>04.018.0020-B</t>
  </si>
  <si>
    <t>04.018.0025-A</t>
  </si>
  <si>
    <t>04.018.0030-A</t>
  </si>
  <si>
    <t>04.020.0122-A</t>
  </si>
  <si>
    <t>04.020.0126-A</t>
  </si>
  <si>
    <t>04.020.0131-A</t>
  </si>
  <si>
    <t>04.020.0136-A</t>
  </si>
  <si>
    <t>04.021.0010-A</t>
  </si>
  <si>
    <t>04.021.0015-A</t>
  </si>
  <si>
    <t>04.021.0020-A</t>
  </si>
  <si>
    <t>04.021.0025-A</t>
  </si>
  <si>
    <t>04.025.0200-A</t>
  </si>
  <si>
    <t>04.025.0205-A</t>
  </si>
  <si>
    <t>04.025.0210-A</t>
  </si>
  <si>
    <t>04.025.0215-A</t>
  </si>
  <si>
    <t>05.001.0001-A</t>
  </si>
  <si>
    <t>05.001.0002-B</t>
  </si>
  <si>
    <t>05.001.0005-A</t>
  </si>
  <si>
    <t>05.001.0006-A</t>
  </si>
  <si>
    <t>05.001.0007-A</t>
  </si>
  <si>
    <t>05.001.0008-A</t>
  </si>
  <si>
    <t>05.001.0009-A</t>
  </si>
  <si>
    <t>05.001.0010-A</t>
  </si>
  <si>
    <t>05.001.0011-A</t>
  </si>
  <si>
    <t>05.001.0012-A</t>
  </si>
  <si>
    <t>05.001.0013-A</t>
  </si>
  <si>
    <t>05.001.0014-A</t>
  </si>
  <si>
    <t>05.001.0015-A</t>
  </si>
  <si>
    <t>05.001.0016-A</t>
  </si>
  <si>
    <t>05.001.0017-A</t>
  </si>
  <si>
    <t>05.001.0018-A</t>
  </si>
  <si>
    <t>05.001.0019-A</t>
  </si>
  <si>
    <t>05.001.0020-A</t>
  </si>
  <si>
    <t>05.001.0021-A</t>
  </si>
  <si>
    <t>05.001.0022-A</t>
  </si>
  <si>
    <t>05.001.0023-A</t>
  </si>
  <si>
    <t>05.001.0024-A</t>
  </si>
  <si>
    <t>05.001.0025-A</t>
  </si>
  <si>
    <t>05.001.0027-A</t>
  </si>
  <si>
    <t>05.001.0031-A</t>
  </si>
  <si>
    <t>05.001.0033-A</t>
  </si>
  <si>
    <t>05.001.0035-A</t>
  </si>
  <si>
    <t>05.001.0039-A</t>
  </si>
  <si>
    <t>05.001.0040-A</t>
  </si>
  <si>
    <t>05.001.0041-A</t>
  </si>
  <si>
    <t>05.001.0042-A</t>
  </si>
  <si>
    <t>05.001.0043-A</t>
  </si>
  <si>
    <t>05.001.0044-A</t>
  </si>
  <si>
    <t>05.001.0045-A</t>
  </si>
  <si>
    <t>05.001.0046-A</t>
  </si>
  <si>
    <t>05.001.0047-A</t>
  </si>
  <si>
    <t>05.001.0048-A</t>
  </si>
  <si>
    <t>05.001.0049-A</t>
  </si>
  <si>
    <t>05.001.0050-A</t>
  </si>
  <si>
    <t>05.001.0051-A</t>
  </si>
  <si>
    <t>05.001.0052-A</t>
  </si>
  <si>
    <t>05.001.0055-A</t>
  </si>
  <si>
    <t>05.001.0056-A</t>
  </si>
  <si>
    <t>05.001.0057-A</t>
  </si>
  <si>
    <t>05.001.0058-A</t>
  </si>
  <si>
    <t>05.001.0059-A</t>
  </si>
  <si>
    <t>05.001.0060-A</t>
  </si>
  <si>
    <t>05.001.0061-A</t>
  </si>
  <si>
    <t>05.001.0062-A</t>
  </si>
  <si>
    <t>05.001.0063-A</t>
  </si>
  <si>
    <t>05.001.0064-A</t>
  </si>
  <si>
    <t>05.001.0066-A</t>
  </si>
  <si>
    <t>05.001.0067-A</t>
  </si>
  <si>
    <t>05.001.0068-A</t>
  </si>
  <si>
    <t>05.001.0069-A</t>
  </si>
  <si>
    <t>05.001.0070-A</t>
  </si>
  <si>
    <t>05.001.0071-A</t>
  </si>
  <si>
    <t>05.001.0072-A</t>
  </si>
  <si>
    <t>05.001.0073-A</t>
  </si>
  <si>
    <t>05.001.0074-A</t>
  </si>
  <si>
    <t>05.001.0075-A</t>
  </si>
  <si>
    <t>05.001.0076-A</t>
  </si>
  <si>
    <t>05.001.0077-A</t>
  </si>
  <si>
    <t>05.001.0078-A</t>
  </si>
  <si>
    <t>05.001.0079-A</t>
  </si>
  <si>
    <t>05.001.0080-A</t>
  </si>
  <si>
    <t>05.001.0081-A</t>
  </si>
  <si>
    <t>05.001.0082-A</t>
  </si>
  <si>
    <t>05.001.0083-A</t>
  </si>
  <si>
    <t>05.001.0084-A</t>
  </si>
  <si>
    <t>05.001.0085-A</t>
  </si>
  <si>
    <t>05.001.0086-A</t>
  </si>
  <si>
    <t>05.001.0087-A</t>
  </si>
  <si>
    <t>05.001.0088-A</t>
  </si>
  <si>
    <t>05.001.0089-A</t>
  </si>
  <si>
    <t>05.001.0090-A</t>
  </si>
  <si>
    <t>05.001.0095-A</t>
  </si>
  <si>
    <t>05.001.0100-A</t>
  </si>
  <si>
    <t>05.001.0105-A</t>
  </si>
  <si>
    <t>05.001.0106-A</t>
  </si>
  <si>
    <t>05.001.0123-A</t>
  </si>
  <si>
    <t>05.001.0124-A</t>
  </si>
  <si>
    <t>05.001.0125-A</t>
  </si>
  <si>
    <t>05.001.0126-A</t>
  </si>
  <si>
    <t>05.001.0127-A</t>
  </si>
  <si>
    <t>05.001.0128-A</t>
  </si>
  <si>
    <t>05.001.0130-A</t>
  </si>
  <si>
    <t>05.001.0131-A</t>
  </si>
  <si>
    <t>05.001.0132-A</t>
  </si>
  <si>
    <t>05.001.0133-A</t>
  </si>
  <si>
    <t>05.001.0134-A</t>
  </si>
  <si>
    <t>05.001.0135-A</t>
  </si>
  <si>
    <t>05.001.0136-A</t>
  </si>
  <si>
    <t>05.001.0137-A</t>
  </si>
  <si>
    <t>05.001.0138-A</t>
  </si>
  <si>
    <t>05.001.0141-A</t>
  </si>
  <si>
    <t>05.001.0142-A</t>
  </si>
  <si>
    <t>05.001.0143-A</t>
  </si>
  <si>
    <t>05.001.0144-A</t>
  </si>
  <si>
    <t>05.001.0145-A</t>
  </si>
  <si>
    <t>05.001.0146-A</t>
  </si>
  <si>
    <t>05.001.0147-A</t>
  </si>
  <si>
    <t>05.001.0148-A</t>
  </si>
  <si>
    <t>05.001.0149-A</t>
  </si>
  <si>
    <t>05.001.0155-A</t>
  </si>
  <si>
    <t>05.001.0158-A</t>
  </si>
  <si>
    <t>05.001.0160-A</t>
  </si>
  <si>
    <t>05.001.0162-A</t>
  </si>
  <si>
    <t>05.001.0163-A</t>
  </si>
  <si>
    <t>05.001.0164-A</t>
  </si>
  <si>
    <t>05.001.0168-A</t>
  </si>
  <si>
    <t>05.001.0169-A</t>
  </si>
  <si>
    <t>05.001.0170-A</t>
  </si>
  <si>
    <t>05.001.0171-A</t>
  </si>
  <si>
    <t>05.001.0172-A</t>
  </si>
  <si>
    <t>05.001.0173-A</t>
  </si>
  <si>
    <t>05.001.0177-A</t>
  </si>
  <si>
    <t>05.001.0178-A</t>
  </si>
  <si>
    <t>05.001.0179-A</t>
  </si>
  <si>
    <t>05.001.0185-A</t>
  </si>
  <si>
    <t>05.001.0186-A</t>
  </si>
  <si>
    <t>05.001.0187-A</t>
  </si>
  <si>
    <t>05.001.0188-A</t>
  </si>
  <si>
    <t>05.001.0189-A</t>
  </si>
  <si>
    <t>05.001.0195-A</t>
  </si>
  <si>
    <t>05.001.0196-A</t>
  </si>
  <si>
    <t>05.001.0205-A</t>
  </si>
  <si>
    <t>05.001.0206-A</t>
  </si>
  <si>
    <t>05.001.0250-A</t>
  </si>
  <si>
    <t>05.001.0300-A</t>
  </si>
  <si>
    <t>05.001.0301-A</t>
  </si>
  <si>
    <t>05.001.0305-A</t>
  </si>
  <si>
    <t>05.001.0310-A</t>
  </si>
  <si>
    <t>05.001.0315-A</t>
  </si>
  <si>
    <t>05.001.0320-A</t>
  </si>
  <si>
    <t>05.001.0325-A</t>
  </si>
  <si>
    <t>05.001.0350-A</t>
  </si>
  <si>
    <t>05.001.0360-A</t>
  </si>
  <si>
    <t>05.001.0365-A</t>
  </si>
  <si>
    <t>05.001.0366-A</t>
  </si>
  <si>
    <t>05.001.0370-A</t>
  </si>
  <si>
    <t>05.001.0375-A</t>
  </si>
  <si>
    <t>05.001.0380-A</t>
  </si>
  <si>
    <t>05.001.0385-A</t>
  </si>
  <si>
    <t>05.001.0386-A</t>
  </si>
  <si>
    <t>05.001.0387-A</t>
  </si>
  <si>
    <t>05.001.0388-A</t>
  </si>
  <si>
    <t>05.001.0389-A</t>
  </si>
  <si>
    <t>05.001.0391-A</t>
  </si>
  <si>
    <t>05.001.0392-A</t>
  </si>
  <si>
    <t>05.001.0393-A</t>
  </si>
  <si>
    <t>05.001.0400-A</t>
  </si>
  <si>
    <t>05.001.0402-A</t>
  </si>
  <si>
    <t>05.001.0405-A</t>
  </si>
  <si>
    <t>05.001.0410-A</t>
  </si>
  <si>
    <t>05.001.0415-A</t>
  </si>
  <si>
    <t>05.001.0450-A</t>
  </si>
  <si>
    <t>05.001.0455-A</t>
  </si>
  <si>
    <t>05.001.0460-A</t>
  </si>
  <si>
    <t>05.001.0465-A</t>
  </si>
  <si>
    <t>05.001.0600-A</t>
  </si>
  <si>
    <t>05.001.0601-A</t>
  </si>
  <si>
    <t>05.001.0602-A</t>
  </si>
  <si>
    <t>05.001.0603-A</t>
  </si>
  <si>
    <t>05.001.0605-A</t>
  </si>
  <si>
    <t>05.001.0606-A</t>
  </si>
  <si>
    <t>05.001.0607-A</t>
  </si>
  <si>
    <t>05.001.0608-A</t>
  </si>
  <si>
    <t>05.001.0609-A</t>
  </si>
  <si>
    <t>05.001.0612-A</t>
  </si>
  <si>
    <t>05.001.0613-A</t>
  </si>
  <si>
    <t>05.001.0615-A</t>
  </si>
  <si>
    <t>05.001.0616-A</t>
  </si>
  <si>
    <t>05.001.0618-A</t>
  </si>
  <si>
    <t>05.001.0620-A</t>
  </si>
  <si>
    <t>05.001.0621-A</t>
  </si>
  <si>
    <t>05.001.0622-A</t>
  </si>
  <si>
    <t>05.001.0623-A</t>
  </si>
  <si>
    <t>05.001.0680-A</t>
  </si>
  <si>
    <t>05.001.0690-A</t>
  </si>
  <si>
    <t>05.001.0700-A</t>
  </si>
  <si>
    <t>05.001.0750-A</t>
  </si>
  <si>
    <t>05.001.0755-A</t>
  </si>
  <si>
    <t>05.001.0758-A</t>
  </si>
  <si>
    <t>05.001.0800-A</t>
  </si>
  <si>
    <t>05.001.0802-A</t>
  </si>
  <si>
    <t>05.001.0805-A</t>
  </si>
  <si>
    <t>05.001.0810-A</t>
  </si>
  <si>
    <t>05.001.0815-A</t>
  </si>
  <si>
    <t>05.001.0820-A</t>
  </si>
  <si>
    <t>05.001.0825-A</t>
  </si>
  <si>
    <t>05.001.0840-A</t>
  </si>
  <si>
    <t>05.001.0845-A</t>
  </si>
  <si>
    <t>05.001.0850-A</t>
  </si>
  <si>
    <t>05.001.0876-A</t>
  </si>
  <si>
    <t>05.001.0900-A</t>
  </si>
  <si>
    <t>05.001.0950-A</t>
  </si>
  <si>
    <t>05.001.0955-A</t>
  </si>
  <si>
    <t>05.001.0960-A</t>
  </si>
  <si>
    <t>05.002.0001-A</t>
  </si>
  <si>
    <t>05.002.0002-A</t>
  </si>
  <si>
    <t>05.002.0003-B</t>
  </si>
  <si>
    <t>05.002.0004-A</t>
  </si>
  <si>
    <t>05.002.0005-B</t>
  </si>
  <si>
    <t>05.002.0006-B</t>
  </si>
  <si>
    <t>05.002.0007-A</t>
  </si>
  <si>
    <t>05.002.0008-A</t>
  </si>
  <si>
    <t>05.002.0009-B</t>
  </si>
  <si>
    <t>05.002.0010-B</t>
  </si>
  <si>
    <t>05.002.0011-A</t>
  </si>
  <si>
    <t>05.002.0012-A</t>
  </si>
  <si>
    <t>05.002.0013-A</t>
  </si>
  <si>
    <t>05.002.0014-A</t>
  </si>
  <si>
    <t>05.002.0015-A</t>
  </si>
  <si>
    <t>05.002.0016-A</t>
  </si>
  <si>
    <t>05.002.0030-A</t>
  </si>
  <si>
    <t>05.002.0031-A</t>
  </si>
  <si>
    <t>05.002.0050-A</t>
  </si>
  <si>
    <t>05.002.0055-A</t>
  </si>
  <si>
    <t>05.002.0060-A</t>
  </si>
  <si>
    <t>05.002.0061-A</t>
  </si>
  <si>
    <t>05.002.0062-A</t>
  </si>
  <si>
    <t>05.002.0063-A</t>
  </si>
  <si>
    <t>05.002.0065-A</t>
  </si>
  <si>
    <t>05.002.0070-A</t>
  </si>
  <si>
    <t>05.002.0075-A</t>
  </si>
  <si>
    <t>05.002.0081-A</t>
  </si>
  <si>
    <t>05.002.0082-A</t>
  </si>
  <si>
    <t>05.002.0083-A</t>
  </si>
  <si>
    <t>05.002.0084-A</t>
  </si>
  <si>
    <t>05.002.0085-A</t>
  </si>
  <si>
    <t>05.002.0086-A</t>
  </si>
  <si>
    <t>05.002.0087-A</t>
  </si>
  <si>
    <t>05.002.0088-A</t>
  </si>
  <si>
    <t>05.002.0089-A</t>
  </si>
  <si>
    <t>05.002.0090-A</t>
  </si>
  <si>
    <t>05.002.0091-A</t>
  </si>
  <si>
    <t>05.002.0092-A</t>
  </si>
  <si>
    <t>05.002.0093-A</t>
  </si>
  <si>
    <t>05.002.0100-A</t>
  </si>
  <si>
    <t>05.002.0101-A</t>
  </si>
  <si>
    <t>05.002.0102-A</t>
  </si>
  <si>
    <t>05.002.0105-A</t>
  </si>
  <si>
    <t>05.002.0106-A</t>
  </si>
  <si>
    <t>05.003.0010-B</t>
  </si>
  <si>
    <t>05.003.0011-A</t>
  </si>
  <si>
    <t>05.003.0015-B</t>
  </si>
  <si>
    <t>05.003.0016-B</t>
  </si>
  <si>
    <t>05.003.0017-B</t>
  </si>
  <si>
    <t>05.003.0020-A</t>
  </si>
  <si>
    <t>05.003.0021-A</t>
  </si>
  <si>
    <t>05.003.0022-A</t>
  </si>
  <si>
    <t>05.003.0090-A</t>
  </si>
  <si>
    <t>05.003.0091-A</t>
  </si>
  <si>
    <t>05.003.0092-A</t>
  </si>
  <si>
    <t>05.004.0010-A</t>
  </si>
  <si>
    <t>05.004.0025-A</t>
  </si>
  <si>
    <t>05.004.0026-A</t>
  </si>
  <si>
    <t>05.004.0027-A</t>
  </si>
  <si>
    <t>05.004.0028-A</t>
  </si>
  <si>
    <t>05.004.0030-A</t>
  </si>
  <si>
    <t>05.004.0035-A</t>
  </si>
  <si>
    <t>05.004.0040-A</t>
  </si>
  <si>
    <t>05.004.0045-A</t>
  </si>
  <si>
    <t>05.004.0050-A</t>
  </si>
  <si>
    <t>05.004.0055-A</t>
  </si>
  <si>
    <t>05.004.0060-A</t>
  </si>
  <si>
    <t>05.004.0065-A</t>
  </si>
  <si>
    <t>05.004.0070-A</t>
  </si>
  <si>
    <t>05.004.0080-A</t>
  </si>
  <si>
    <t>05.004.0081-A</t>
  </si>
  <si>
    <t>05.004.0083-A</t>
  </si>
  <si>
    <t>05.004.0084-A</t>
  </si>
  <si>
    <t>05.004.0085-A</t>
  </si>
  <si>
    <t>05.004.0086-A</t>
  </si>
  <si>
    <t>05.004.0090-A</t>
  </si>
  <si>
    <t>05.005.0001-B</t>
  </si>
  <si>
    <t>05.005.0002-A</t>
  </si>
  <si>
    <t>05.005.0003-B</t>
  </si>
  <si>
    <t>05.005.0004-A</t>
  </si>
  <si>
    <t>05.005.0005-B</t>
  </si>
  <si>
    <t>05.005.0006-B</t>
  </si>
  <si>
    <t>05.005.0007-A</t>
  </si>
  <si>
    <t>05.005.0012-B</t>
  </si>
  <si>
    <t>05.005.0013-A</t>
  </si>
  <si>
    <t>05.005.0014-A</t>
  </si>
  <si>
    <t>05.005.0015-A</t>
  </si>
  <si>
    <t>05.005.0018-A</t>
  </si>
  <si>
    <t>05.005.0019-A</t>
  </si>
  <si>
    <t>05.005.0020-A</t>
  </si>
  <si>
    <t>05.005.0025-A</t>
  </si>
  <si>
    <t>05.005.0030-A</t>
  </si>
  <si>
    <t>05.005.0035-A</t>
  </si>
  <si>
    <t>05.005.0040-A</t>
  </si>
  <si>
    <t>05.005.0046-A</t>
  </si>
  <si>
    <t>05.005.0050-A</t>
  </si>
  <si>
    <t>05.005.0053-A</t>
  </si>
  <si>
    <t>05.005.0055-A</t>
  </si>
  <si>
    <t>05.006.0001-B</t>
  </si>
  <si>
    <t>05.006.0002-B</t>
  </si>
  <si>
    <t>05.006.0004-A</t>
  </si>
  <si>
    <t>05.006.0010-A</t>
  </si>
  <si>
    <t>05.006.0015-A</t>
  </si>
  <si>
    <t>05.007.0001-B</t>
  </si>
  <si>
    <t>05.007.0002-B</t>
  </si>
  <si>
    <t>05.007.0007-A</t>
  </si>
  <si>
    <t>05.007.0015-A</t>
  </si>
  <si>
    <t>05.008.0001-A</t>
  </si>
  <si>
    <t>05.008.0002-A</t>
  </si>
  <si>
    <t>05.008.0003-A</t>
  </si>
  <si>
    <t>05.008.0004-A</t>
  </si>
  <si>
    <t>05.008.0005-A</t>
  </si>
  <si>
    <t>05.008.0006-A</t>
  </si>
  <si>
    <t>05.008.0008-B</t>
  </si>
  <si>
    <t>05.008.0009-A</t>
  </si>
  <si>
    <t>05.008.0010-A</t>
  </si>
  <si>
    <t>05.008.0012-A</t>
  </si>
  <si>
    <t>05.008.0013-A</t>
  </si>
  <si>
    <t>05.009.0002-A</t>
  </si>
  <si>
    <t>05.009.0003-A</t>
  </si>
  <si>
    <t>05.009.0004-A</t>
  </si>
  <si>
    <t>05.009.0010-A</t>
  </si>
  <si>
    <t>05.009.0015-A</t>
  </si>
  <si>
    <t>05.010.0001-A</t>
  </si>
  <si>
    <t>05.010.0005-A</t>
  </si>
  <si>
    <t>05.010.0006-A</t>
  </si>
  <si>
    <t>05.010.0020-A</t>
  </si>
  <si>
    <t>05.010.0021-A</t>
  </si>
  <si>
    <t>05.011.0001-A</t>
  </si>
  <si>
    <t>05.011.0002-A</t>
  </si>
  <si>
    <t>05.011.0006-A</t>
  </si>
  <si>
    <t>05.012.0001-A</t>
  </si>
  <si>
    <t>05.012.0005-A</t>
  </si>
  <si>
    <t>05.013.0001-A</t>
  </si>
  <si>
    <t>05.013.0002-A</t>
  </si>
  <si>
    <t>05.013.0003-A</t>
  </si>
  <si>
    <t>05.014.0001-A</t>
  </si>
  <si>
    <t>05.014.0005-A</t>
  </si>
  <si>
    <t>05.014.0009-A</t>
  </si>
  <si>
    <t>05.014.0015-A</t>
  </si>
  <si>
    <t>05.014.0020-A</t>
  </si>
  <si>
    <t>05.014.0023-A</t>
  </si>
  <si>
    <t>05.014.0025-A</t>
  </si>
  <si>
    <t>05.015.0030-A</t>
  </si>
  <si>
    <t>05.015.0031-A</t>
  </si>
  <si>
    <t>05.015.0032-A</t>
  </si>
  <si>
    <t>05.015.0033-A</t>
  </si>
  <si>
    <t>05.015.0034-A</t>
  </si>
  <si>
    <t>05.015.0040-A</t>
  </si>
  <si>
    <t>05.015.0041-A</t>
  </si>
  <si>
    <t>05.015.0045-A</t>
  </si>
  <si>
    <t>05.015.0046-A</t>
  </si>
  <si>
    <t>05.015.0050-A</t>
  </si>
  <si>
    <t>05.015.0055-A</t>
  </si>
  <si>
    <t>05.015.0060-A</t>
  </si>
  <si>
    <t>05.015.0065-A</t>
  </si>
  <si>
    <t>05.015.0070-A</t>
  </si>
  <si>
    <t>05.015.0075-A</t>
  </si>
  <si>
    <t>05.016.0005-A</t>
  </si>
  <si>
    <t>05.016.0006-A</t>
  </si>
  <si>
    <t>05.020.0005-A</t>
  </si>
  <si>
    <t>05.020.0007-A</t>
  </si>
  <si>
    <t>05.020.0010-A</t>
  </si>
  <si>
    <t>05.020.0012-A</t>
  </si>
  <si>
    <t>05.020.0013-A</t>
  </si>
  <si>
    <t>05.020.0014-A</t>
  </si>
  <si>
    <t>05.020.0015-B</t>
  </si>
  <si>
    <t>05.020.0020-A</t>
  </si>
  <si>
    <t>05.020.0025-A</t>
  </si>
  <si>
    <t>05.020.0030-A</t>
  </si>
  <si>
    <t>05.021.0030-A</t>
  </si>
  <si>
    <t>05.021.0050-A</t>
  </si>
  <si>
    <t>05.021.0055-A</t>
  </si>
  <si>
    <t>05.021.0060-A</t>
  </si>
  <si>
    <t>05.021.0065-A</t>
  </si>
  <si>
    <t>05.021.0070-A</t>
  </si>
  <si>
    <t>05.021.0075-A</t>
  </si>
  <si>
    <t>05.021.0090-A</t>
  </si>
  <si>
    <t>05.021.0095-A</t>
  </si>
  <si>
    <t>05.021.0100-A</t>
  </si>
  <si>
    <t>05.021.0105-A</t>
  </si>
  <si>
    <t>05.022.0015-A</t>
  </si>
  <si>
    <t>05.022.0016-A</t>
  </si>
  <si>
    <t>05.022.0018-A</t>
  </si>
  <si>
    <t>05.022.0020-A</t>
  </si>
  <si>
    <t>05.022.0030-A</t>
  </si>
  <si>
    <t>05.022.0031-A</t>
  </si>
  <si>
    <t>05.022.0033-A</t>
  </si>
  <si>
    <t>05.022.0035-A</t>
  </si>
  <si>
    <t>05.025.0025-B</t>
  </si>
  <si>
    <t>05.025.0026-A</t>
  </si>
  <si>
    <t>05.025.0027-B</t>
  </si>
  <si>
    <t>05.025.0028-A</t>
  </si>
  <si>
    <t>05.025.0029-B</t>
  </si>
  <si>
    <t>05.025.0030-A</t>
  </si>
  <si>
    <t>05.025.0031-B</t>
  </si>
  <si>
    <t>05.025.0032-A</t>
  </si>
  <si>
    <t>05.025.0033-B</t>
  </si>
  <si>
    <t>05.025.0034-A</t>
  </si>
  <si>
    <t>05.025.0035-B</t>
  </si>
  <si>
    <t>05.025.0036-A</t>
  </si>
  <si>
    <t>05.025.0041-B</t>
  </si>
  <si>
    <t>05.025.0042-A</t>
  </si>
  <si>
    <t>05.025.0043-B</t>
  </si>
  <si>
    <t>05.025.0044-A</t>
  </si>
  <si>
    <t>05.025.0045-B</t>
  </si>
  <si>
    <t>05.025.0046-A</t>
  </si>
  <si>
    <t>05.025.0047-B</t>
  </si>
  <si>
    <t>05.025.0048-A</t>
  </si>
  <si>
    <t>05.025.0049-A</t>
  </si>
  <si>
    <t>05.025.0050-A</t>
  </si>
  <si>
    <t>05.025.0051-A</t>
  </si>
  <si>
    <t>05.025.0052-A</t>
  </si>
  <si>
    <t>05.025.0053-A</t>
  </si>
  <si>
    <t>05.026.0001-A</t>
  </si>
  <si>
    <t>05.026.0002-A</t>
  </si>
  <si>
    <t>05.026.0003-A</t>
  </si>
  <si>
    <t>05.026.0004-A</t>
  </si>
  <si>
    <t>05.027.0001-A</t>
  </si>
  <si>
    <t>05.027.0003-A</t>
  </si>
  <si>
    <t>05.027.0005-A</t>
  </si>
  <si>
    <t>05.027.0007-A</t>
  </si>
  <si>
    <t>05.027.0009-A</t>
  </si>
  <si>
    <t>05.027.0011-A</t>
  </si>
  <si>
    <t>05.028.0001-A</t>
  </si>
  <si>
    <t>05.028.0002-A</t>
  </si>
  <si>
    <t>05.028.0003-A</t>
  </si>
  <si>
    <t>05.028.0004-A</t>
  </si>
  <si>
    <t>05.028.0005-A</t>
  </si>
  <si>
    <t>05.028.0006-A</t>
  </si>
  <si>
    <t>05.028.0007-A</t>
  </si>
  <si>
    <t>05.028.0008-A</t>
  </si>
  <si>
    <t>05.030.0001-A</t>
  </si>
  <si>
    <t>05.030.0005-A</t>
  </si>
  <si>
    <t>05.032.0001-A</t>
  </si>
  <si>
    <t>05.033.0001-A</t>
  </si>
  <si>
    <t>05.033.0002-A</t>
  </si>
  <si>
    <t>05.033.0003-A</t>
  </si>
  <si>
    <t>05.035.0001-A</t>
  </si>
  <si>
    <t>05.035.0002-A</t>
  </si>
  <si>
    <t>05.035.0003-A</t>
  </si>
  <si>
    <t>05.035.0004-A</t>
  </si>
  <si>
    <t>05.035.0005-A</t>
  </si>
  <si>
    <t>05.035.0006-A</t>
  </si>
  <si>
    <t>05.035.0007-A</t>
  </si>
  <si>
    <t>05.035.0008-A</t>
  </si>
  <si>
    <t>05.035.0009-A</t>
  </si>
  <si>
    <t>05.035.0010-A</t>
  </si>
  <si>
    <t>05.035.0011-A</t>
  </si>
  <si>
    <t>05.035.0012-A</t>
  </si>
  <si>
    <t>05.035.0013-A</t>
  </si>
  <si>
    <t>05.035.0015-A</t>
  </si>
  <si>
    <t>05.035.0016-A</t>
  </si>
  <si>
    <t>05.035.0019-A</t>
  </si>
  <si>
    <t>05.035.0020-A</t>
  </si>
  <si>
    <t>05.035.0021-A</t>
  </si>
  <si>
    <t>05.035.0025-A</t>
  </si>
  <si>
    <t>05.038.0001-A</t>
  </si>
  <si>
    <t>05.039.0001-A</t>
  </si>
  <si>
    <t>05.039.0005-A</t>
  </si>
  <si>
    <t>05.039.0010-A</t>
  </si>
  <si>
    <t>05.040.0870-A</t>
  </si>
  <si>
    <t>05.041.0875-A</t>
  </si>
  <si>
    <t>05.042.0880-A</t>
  </si>
  <si>
    <t>05.042.0881-A</t>
  </si>
  <si>
    <t>05.042.0882-A</t>
  </si>
  <si>
    <t>05.050.0001-A</t>
  </si>
  <si>
    <t>05.050.0003-A</t>
  </si>
  <si>
    <t>05.050.0008-A</t>
  </si>
  <si>
    <t>05.051.0010-A</t>
  </si>
  <si>
    <t>05.054.0001-A</t>
  </si>
  <si>
    <t>05.054.0003-A</t>
  </si>
  <si>
    <t>05.054.0015-A</t>
  </si>
  <si>
    <t>05.054.0025-A</t>
  </si>
  <si>
    <t>05.054.0030-A</t>
  </si>
  <si>
    <t>05.054.0035-A</t>
  </si>
  <si>
    <t>05.054.0040-A</t>
  </si>
  <si>
    <t>05.054.0045-A</t>
  </si>
  <si>
    <t>05.054.0050-A</t>
  </si>
  <si>
    <t>05.054.0055-A</t>
  </si>
  <si>
    <t>05.055.0010-A</t>
  </si>
  <si>
    <t>05.055.0020-A</t>
  </si>
  <si>
    <t>05.055.0022-A</t>
  </si>
  <si>
    <t>05.055.0024-A</t>
  </si>
  <si>
    <t>05.055.0030-A</t>
  </si>
  <si>
    <t>05.055.0040-A</t>
  </si>
  <si>
    <t>05.056.0001-A</t>
  </si>
  <si>
    <t>05.056.0002-A</t>
  </si>
  <si>
    <t>05.057.0010-A</t>
  </si>
  <si>
    <t>05.058.0010-A</t>
  </si>
  <si>
    <t>05.058.0011-A</t>
  </si>
  <si>
    <t>05.058.0020-A</t>
  </si>
  <si>
    <t>05.058.0030-A</t>
  </si>
  <si>
    <t>05.075.0005-A</t>
  </si>
  <si>
    <t>05.075.0006-A</t>
  </si>
  <si>
    <t>05.075.0007-B</t>
  </si>
  <si>
    <t>05.075.0008-A</t>
  </si>
  <si>
    <t>05.077.0001-A</t>
  </si>
  <si>
    <t>05.077.0010-A</t>
  </si>
  <si>
    <t>05.080.0020-A</t>
  </si>
  <si>
    <t>05.080.0025-A</t>
  </si>
  <si>
    <t>05.080.0030-A</t>
  </si>
  <si>
    <t>05.080.0040-A</t>
  </si>
  <si>
    <t>05.080.0045-A</t>
  </si>
  <si>
    <t>05.080.0050-A</t>
  </si>
  <si>
    <t>05.080.0060-A</t>
  </si>
  <si>
    <t>05.080.0065-A</t>
  </si>
  <si>
    <t>05.080.0070-A</t>
  </si>
  <si>
    <t>05.081.0010-A</t>
  </si>
  <si>
    <t>05.081.0012-A</t>
  </si>
  <si>
    <t>05.081.0015-A</t>
  </si>
  <si>
    <t>05.081.0017-A</t>
  </si>
  <si>
    <t>05.081.0020-A</t>
  </si>
  <si>
    <t>05.081.0022-A</t>
  </si>
  <si>
    <t>05.081.0025-A</t>
  </si>
  <si>
    <t>05.081.0027-A</t>
  </si>
  <si>
    <t>05.081.0029-A</t>
  </si>
  <si>
    <t>05.081.0031-A</t>
  </si>
  <si>
    <t>05.081.0032-A</t>
  </si>
  <si>
    <t>05.081.0033-A</t>
  </si>
  <si>
    <t>05.081.0050-A</t>
  </si>
  <si>
    <t>05.081.0051-A</t>
  </si>
  <si>
    <t>05.081.0052-A</t>
  </si>
  <si>
    <t>05.082.0001-A</t>
  </si>
  <si>
    <t>05.085.0010-B</t>
  </si>
  <si>
    <t>05.085.0011-A</t>
  </si>
  <si>
    <t>05.085.0012-A</t>
  </si>
  <si>
    <t>05.085.0013-B</t>
  </si>
  <si>
    <t>05.085.0014-A</t>
  </si>
  <si>
    <t>05.085.0015-A</t>
  </si>
  <si>
    <t>05.085.0016-B</t>
  </si>
  <si>
    <t>05.085.0017-A</t>
  </si>
  <si>
    <t>05.085.0018-A</t>
  </si>
  <si>
    <t>05.085.0019-A</t>
  </si>
  <si>
    <t>05.085.0020-A</t>
  </si>
  <si>
    <t>05.085.0021-A</t>
  </si>
  <si>
    <t>05.090.0001-A</t>
  </si>
  <si>
    <t>05.090.0002-A</t>
  </si>
  <si>
    <t>05.095.0001-A</t>
  </si>
  <si>
    <t>05.095.0002-B</t>
  </si>
  <si>
    <t>05.097.0001-A</t>
  </si>
  <si>
    <t>05.098.0002-A</t>
  </si>
  <si>
    <t>05.099.0001-B</t>
  </si>
  <si>
    <t>05.099.0002-B</t>
  </si>
  <si>
    <t>05.099.0003-A</t>
  </si>
  <si>
    <t>05.099.0004-B</t>
  </si>
  <si>
    <t>05.100.0900-A</t>
  </si>
  <si>
    <t>05.100.9999-A</t>
  </si>
  <si>
    <t>05.103.9999-A</t>
  </si>
  <si>
    <t>05.105.0002-A</t>
  </si>
  <si>
    <t>05.105.0003-A</t>
  </si>
  <si>
    <t>05.105.0004-A</t>
  </si>
  <si>
    <t>05.105.0005-A</t>
  </si>
  <si>
    <t>05.105.0006-A</t>
  </si>
  <si>
    <t>05.105.0007-A</t>
  </si>
  <si>
    <t>05.105.0008-A</t>
  </si>
  <si>
    <t>05.105.0009-A</t>
  </si>
  <si>
    <t>05.105.0010-A</t>
  </si>
  <si>
    <t>05.105.0011-A</t>
  </si>
  <si>
    <t>05.105.0012-A</t>
  </si>
  <si>
    <t>05.105.0013-A</t>
  </si>
  <si>
    <t>05.105.0014-A</t>
  </si>
  <si>
    <t>05.105.0015-A</t>
  </si>
  <si>
    <t>05.105.0016-A</t>
  </si>
  <si>
    <t>05.105.0017-A</t>
  </si>
  <si>
    <t>05.105.0018-A</t>
  </si>
  <si>
    <t>05.105.0019-A</t>
  </si>
  <si>
    <t>05.105.0020-A</t>
  </si>
  <si>
    <t>05.105.0021-A</t>
  </si>
  <si>
    <t>05.105.0022-A</t>
  </si>
  <si>
    <t>05.105.0023-A</t>
  </si>
  <si>
    <t>05.105.0024-A</t>
  </si>
  <si>
    <t>05.105.0025-A</t>
  </si>
  <si>
    <t>05.105.0026-A</t>
  </si>
  <si>
    <t>05.105.0027-A</t>
  </si>
  <si>
    <t>05.105.0028-A</t>
  </si>
  <si>
    <t>05.105.0029-A</t>
  </si>
  <si>
    <t>05.105.0030-A</t>
  </si>
  <si>
    <t>05.105.0031-A</t>
  </si>
  <si>
    <t>05.105.0032-A</t>
  </si>
  <si>
    <t>05.105.0033-A</t>
  </si>
  <si>
    <t>05.105.0034-A</t>
  </si>
  <si>
    <t>05.105.0035-A</t>
  </si>
  <si>
    <t>05.105.0036-A</t>
  </si>
  <si>
    <t>05.105.0037-A</t>
  </si>
  <si>
    <t>05.105.0038-A</t>
  </si>
  <si>
    <t>05.105.0039-A</t>
  </si>
  <si>
    <t>05.105.0040-A</t>
  </si>
  <si>
    <t>05.105.0041-A</t>
  </si>
  <si>
    <t>05.105.0042-A</t>
  </si>
  <si>
    <t>05.105.0043-A</t>
  </si>
  <si>
    <t>05.105.0044-A</t>
  </si>
  <si>
    <t>05.105.0046-A</t>
  </si>
  <si>
    <t>05.105.0047-A</t>
  </si>
  <si>
    <t>05.105.0048-A</t>
  </si>
  <si>
    <t>05.105.0049-A</t>
  </si>
  <si>
    <t>05.105.0050-A</t>
  </si>
  <si>
    <t>05.105.0051-A</t>
  </si>
  <si>
    <t>05.105.0052-A</t>
  </si>
  <si>
    <t>05.105.0053-A</t>
  </si>
  <si>
    <t>05.105.0054-A</t>
  </si>
  <si>
    <t>05.105.0055-A</t>
  </si>
  <si>
    <t>05.105.0057-A</t>
  </si>
  <si>
    <t>05.105.0058-A</t>
  </si>
  <si>
    <t>05.105.0059-A</t>
  </si>
  <si>
    <t>05.105.0060-A</t>
  </si>
  <si>
    <t>05.105.0061-A</t>
  </si>
  <si>
    <t>05.105.0062-A</t>
  </si>
  <si>
    <t>05.105.0066-A</t>
  </si>
  <si>
    <t>05.105.0069-A</t>
  </si>
  <si>
    <t>05.105.0070-A</t>
  </si>
  <si>
    <t>05.105.0071-A</t>
  </si>
  <si>
    <t>05.105.0072-A</t>
  </si>
  <si>
    <t>05.105.0073-A</t>
  </si>
  <si>
    <t>05.105.0074-A</t>
  </si>
  <si>
    <t>05.105.0075-A</t>
  </si>
  <si>
    <t>05.105.0080-A</t>
  </si>
  <si>
    <t>05.105.0081-A</t>
  </si>
  <si>
    <t>05.105.0095-A</t>
  </si>
  <si>
    <t>05.105.0096-A</t>
  </si>
  <si>
    <t>05.105.0097-A</t>
  </si>
  <si>
    <t>05.105.0098-A</t>
  </si>
  <si>
    <t>05.105.0100-A</t>
  </si>
  <si>
    <t>05.105.0101-A</t>
  </si>
  <si>
    <t>05.105.0102-A</t>
  </si>
  <si>
    <t>05.105.0103-A</t>
  </si>
  <si>
    <t>05.105.0104-A</t>
  </si>
  <si>
    <t>05.105.0105-A</t>
  </si>
  <si>
    <t>05.105.0106-A</t>
  </si>
  <si>
    <t>05.105.0107-A</t>
  </si>
  <si>
    <t>05.105.0108-A</t>
  </si>
  <si>
    <t>05.105.0109-A</t>
  </si>
  <si>
    <t>05.105.0110-A</t>
  </si>
  <si>
    <t>05.105.0111-A</t>
  </si>
  <si>
    <t>05.105.0112-A</t>
  </si>
  <si>
    <t>05.105.0113-A</t>
  </si>
  <si>
    <t>05.105.0114-A</t>
  </si>
  <si>
    <t>05.105.0115-A</t>
  </si>
  <si>
    <t>05.105.0116-A</t>
  </si>
  <si>
    <t>05.105.0117-A</t>
  </si>
  <si>
    <t>05.105.0118-A</t>
  </si>
  <si>
    <t>05.105.0119-A</t>
  </si>
  <si>
    <t>05.105.0120-A</t>
  </si>
  <si>
    <t>05.105.0121-A</t>
  </si>
  <si>
    <t>05.105.0122-A</t>
  </si>
  <si>
    <t>05.105.0123-A</t>
  </si>
  <si>
    <t>05.105.0124-A</t>
  </si>
  <si>
    <t>05.105.0125-A</t>
  </si>
  <si>
    <t>05.105.0126-A</t>
  </si>
  <si>
    <t>05.105.0127-A</t>
  </si>
  <si>
    <t>05.105.0128-A</t>
  </si>
  <si>
    <t>05.105.0129-A</t>
  </si>
  <si>
    <t>05.105.0130-A</t>
  </si>
  <si>
    <t>05.105.0131-A</t>
  </si>
  <si>
    <t>05.105.0132-A</t>
  </si>
  <si>
    <t>05.105.0133-A</t>
  </si>
  <si>
    <t>05.105.0134-A</t>
  </si>
  <si>
    <t>05.105.0135-A</t>
  </si>
  <si>
    <t>05.105.0136-A</t>
  </si>
  <si>
    <t>05.105.0138-A</t>
  </si>
  <si>
    <t>05.105.0139-A</t>
  </si>
  <si>
    <t>05.105.0140-A</t>
  </si>
  <si>
    <t>05.105.0141-A</t>
  </si>
  <si>
    <t>05.105.0142-A</t>
  </si>
  <si>
    <t>05.105.0143-A</t>
  </si>
  <si>
    <t>05.105.0144-A</t>
  </si>
  <si>
    <t>05.105.0145-A</t>
  </si>
  <si>
    <t>05.105.0146-A</t>
  </si>
  <si>
    <t>05.105.0147-A</t>
  </si>
  <si>
    <t>05.105.0148-A</t>
  </si>
  <si>
    <t>05.105.0149-A</t>
  </si>
  <si>
    <t>05.105.0150-A</t>
  </si>
  <si>
    <t>05.105.0151-A</t>
  </si>
  <si>
    <t>05.105.0152-A</t>
  </si>
  <si>
    <t>05.105.0153-A</t>
  </si>
  <si>
    <t>05.105.0154-A</t>
  </si>
  <si>
    <t>05.105.0155-A</t>
  </si>
  <si>
    <t>05.105.0156-A</t>
  </si>
  <si>
    <t>05.105.0157-A</t>
  </si>
  <si>
    <t>05.105.0158-A</t>
  </si>
  <si>
    <t>05.105.0159-A</t>
  </si>
  <si>
    <t>05.105.0165-A</t>
  </si>
  <si>
    <t>05.105.0169-A</t>
  </si>
  <si>
    <t>05.105.0175-A</t>
  </si>
  <si>
    <t>05.105.0176-A</t>
  </si>
  <si>
    <t>05.105.0178-A</t>
  </si>
  <si>
    <t>05.105.0179-A</t>
  </si>
  <si>
    <t>05.105.0180-A</t>
  </si>
  <si>
    <t>05.105.0185-A</t>
  </si>
  <si>
    <t>05.105.0186-A</t>
  </si>
  <si>
    <t>05.105.0187-A</t>
  </si>
  <si>
    <t>05.105.0188-A</t>
  </si>
  <si>
    <t>05.105.0190-A</t>
  </si>
  <si>
    <t>05.105.0195-A</t>
  </si>
  <si>
    <t>05.105.0200-A</t>
  </si>
  <si>
    <t>05.105.0201-A</t>
  </si>
  <si>
    <t>05.105.0202-A</t>
  </si>
  <si>
    <t>05.105.0204-A</t>
  </si>
  <si>
    <t>05.105.0205-A</t>
  </si>
  <si>
    <t>05.105.0206-A</t>
  </si>
  <si>
    <t>05.105.9999-A</t>
  </si>
  <si>
    <t>05.205.0010-A</t>
  </si>
  <si>
    <t>05.205.0011-A</t>
  </si>
  <si>
    <t>05.205.0012-A</t>
  </si>
  <si>
    <t>05.205.0013-A</t>
  </si>
  <si>
    <t>05.205.0015-A</t>
  </si>
  <si>
    <t>05.205.0016-A</t>
  </si>
  <si>
    <t>05.205.0017-A</t>
  </si>
  <si>
    <t>05.205.0018-A</t>
  </si>
  <si>
    <t>05.205.9999-A</t>
  </si>
  <si>
    <t>06.001.0020-A</t>
  </si>
  <si>
    <t>06.001.0022-A</t>
  </si>
  <si>
    <t>06.001.0023-A</t>
  </si>
  <si>
    <t>06.001.0024-A</t>
  </si>
  <si>
    <t>06.001.0025-A</t>
  </si>
  <si>
    <t>06.001.0030-A</t>
  </si>
  <si>
    <t>06.001.0031-A</t>
  </si>
  <si>
    <t>06.001.0032-A</t>
  </si>
  <si>
    <t>06.001.0033-A</t>
  </si>
  <si>
    <t>06.001.0034-A</t>
  </si>
  <si>
    <t>06.001.0035-A</t>
  </si>
  <si>
    <t>06.001.0036-A</t>
  </si>
  <si>
    <t>06.001.0037-A</t>
  </si>
  <si>
    <t>06.001.0038-A</t>
  </si>
  <si>
    <t>06.001.0039-A</t>
  </si>
  <si>
    <t>06.001.0040-A</t>
  </si>
  <si>
    <t>06.001.0041-A</t>
  </si>
  <si>
    <t>06.001.0042-A</t>
  </si>
  <si>
    <t>06.001.0059-A</t>
  </si>
  <si>
    <t>06.001.0060-A</t>
  </si>
  <si>
    <t>06.001.0061-A</t>
  </si>
  <si>
    <t>06.001.0062-A</t>
  </si>
  <si>
    <t>06.001.0063-A</t>
  </si>
  <si>
    <t>06.001.0064-A</t>
  </si>
  <si>
    <t>06.001.0065-A</t>
  </si>
  <si>
    <t>06.001.0066-A</t>
  </si>
  <si>
    <t>06.001.0067-A</t>
  </si>
  <si>
    <t>06.001.0068-A</t>
  </si>
  <si>
    <t>06.001.0069-A</t>
  </si>
  <si>
    <t>06.001.0070-A</t>
  </si>
  <si>
    <t>06.001.0071-A</t>
  </si>
  <si>
    <t>06.001.0080-A</t>
  </si>
  <si>
    <t>06.001.0081-A</t>
  </si>
  <si>
    <t>06.001.0082-A</t>
  </si>
  <si>
    <t>06.001.0083-A</t>
  </si>
  <si>
    <t>06.001.0084-A</t>
  </si>
  <si>
    <t>06.001.0085-A</t>
  </si>
  <si>
    <t>06.001.0101-A</t>
  </si>
  <si>
    <t>06.001.0102-A</t>
  </si>
  <si>
    <t>06.001.0103-A</t>
  </si>
  <si>
    <t>06.001.0105-A</t>
  </si>
  <si>
    <t>06.001.0106-A</t>
  </si>
  <si>
    <t>06.001.0110-A</t>
  </si>
  <si>
    <t>06.001.0115-A</t>
  </si>
  <si>
    <t>06.001.0120-A</t>
  </si>
  <si>
    <t>06.001.0125-A</t>
  </si>
  <si>
    <t>06.001.0130-A</t>
  </si>
  <si>
    <t>06.001.0151-A</t>
  </si>
  <si>
    <t>06.001.0152-A</t>
  </si>
  <si>
    <t>06.001.0153-A</t>
  </si>
  <si>
    <t>06.001.0155-A</t>
  </si>
  <si>
    <t>06.001.0161-A</t>
  </si>
  <si>
    <t>06.001.0162-A</t>
  </si>
  <si>
    <t>06.001.0163-A</t>
  </si>
  <si>
    <t>06.001.0165-A</t>
  </si>
  <si>
    <t>06.001.0170-A</t>
  </si>
  <si>
    <t>06.001.0171-A</t>
  </si>
  <si>
    <t>06.001.0172-A</t>
  </si>
  <si>
    <t>06.001.0173-A</t>
  </si>
  <si>
    <t>06.001.0174-A</t>
  </si>
  <si>
    <t>06.001.0180-A</t>
  </si>
  <si>
    <t>06.001.0183-A</t>
  </si>
  <si>
    <t>06.001.0184-A</t>
  </si>
  <si>
    <t>06.001.0185-A</t>
  </si>
  <si>
    <t>06.001.0187-A</t>
  </si>
  <si>
    <t>06.001.0188-A</t>
  </si>
  <si>
    <t>06.001.0189-A</t>
  </si>
  <si>
    <t>06.001.0190-A</t>
  </si>
  <si>
    <t>06.001.0192-A</t>
  </si>
  <si>
    <t>06.001.0193-A</t>
  </si>
  <si>
    <t>06.001.0195-A</t>
  </si>
  <si>
    <t>06.001.0198-A</t>
  </si>
  <si>
    <t>06.001.0200-A</t>
  </si>
  <si>
    <t>06.001.0205-A</t>
  </si>
  <si>
    <t>06.001.0210-A</t>
  </si>
  <si>
    <t>06.001.0220-A</t>
  </si>
  <si>
    <t>06.001.0221-A</t>
  </si>
  <si>
    <t>06.001.0222-A</t>
  </si>
  <si>
    <t>06.001.0224-A</t>
  </si>
  <si>
    <t>06.001.0225-A</t>
  </si>
  <si>
    <t>06.001.0226-A</t>
  </si>
  <si>
    <t>06.001.0227-A</t>
  </si>
  <si>
    <t>06.001.0228-A</t>
  </si>
  <si>
    <t>06.001.0229-A</t>
  </si>
  <si>
    <t>06.001.0231-A</t>
  </si>
  <si>
    <t>06.001.0233-A</t>
  </si>
  <si>
    <t>06.001.0235-A</t>
  </si>
  <si>
    <t>06.001.0237-A</t>
  </si>
  <si>
    <t>06.001.0242-A</t>
  </si>
  <si>
    <t>06.001.0243-A</t>
  </si>
  <si>
    <t>06.001.0244-A</t>
  </si>
  <si>
    <t>06.001.0245-A</t>
  </si>
  <si>
    <t>06.001.0246-A</t>
  </si>
  <si>
    <t>06.001.0247-A</t>
  </si>
  <si>
    <t>06.001.0248-A</t>
  </si>
  <si>
    <t>06.001.0250-A</t>
  </si>
  <si>
    <t>06.001.0251-A</t>
  </si>
  <si>
    <t>06.001.0252-A</t>
  </si>
  <si>
    <t>06.001.0254-A</t>
  </si>
  <si>
    <t>06.001.0255-A</t>
  </si>
  <si>
    <t>06.001.0256-A</t>
  </si>
  <si>
    <t>06.001.0257-A</t>
  </si>
  <si>
    <t>06.001.0258-A</t>
  </si>
  <si>
    <t>06.001.0259-A</t>
  </si>
  <si>
    <t>06.001.0260-A</t>
  </si>
  <si>
    <t>06.001.0261-A</t>
  </si>
  <si>
    <t>06.001.0262-A</t>
  </si>
  <si>
    <t>06.001.0263-A</t>
  </si>
  <si>
    <t>06.001.0264-A</t>
  </si>
  <si>
    <t>06.001.0265-A</t>
  </si>
  <si>
    <t>06.001.0266-A</t>
  </si>
  <si>
    <t>06.001.0267-A</t>
  </si>
  <si>
    <t>06.001.0268-A</t>
  </si>
  <si>
    <t>06.001.0269-A</t>
  </si>
  <si>
    <t>06.001.0270-A</t>
  </si>
  <si>
    <t>06.001.0271-A</t>
  </si>
  <si>
    <t>06.001.0272-A</t>
  </si>
  <si>
    <t>06.001.0273-A</t>
  </si>
  <si>
    <t>06.001.0274-A</t>
  </si>
  <si>
    <t>06.001.0275-A</t>
  </si>
  <si>
    <t>06.001.0276-A</t>
  </si>
  <si>
    <t>06.001.0300-A</t>
  </si>
  <si>
    <t>06.001.0301-A</t>
  </si>
  <si>
    <t>06.001.0305-A</t>
  </si>
  <si>
    <t>06.001.0306-A</t>
  </si>
  <si>
    <t>06.001.0307-A</t>
  </si>
  <si>
    <t>06.001.0308-A</t>
  </si>
  <si>
    <t>06.001.0309-A</t>
  </si>
  <si>
    <t>06.001.0310-A</t>
  </si>
  <si>
    <t>06.001.0311-A</t>
  </si>
  <si>
    <t>06.001.0312-A</t>
  </si>
  <si>
    <t>06.001.0313-A</t>
  </si>
  <si>
    <t>06.001.0314-A</t>
  </si>
  <si>
    <t>06.001.0315-A</t>
  </si>
  <si>
    <t>06.001.0316-A</t>
  </si>
  <si>
    <t>06.001.0317-A</t>
  </si>
  <si>
    <t>06.001.0318-A</t>
  </si>
  <si>
    <t>06.001.0319-A</t>
  </si>
  <si>
    <t>06.001.0320-A</t>
  </si>
  <si>
    <t>06.001.0325-A</t>
  </si>
  <si>
    <t>06.001.0327-A</t>
  </si>
  <si>
    <t>06.001.0328-A</t>
  </si>
  <si>
    <t>06.001.0329-A</t>
  </si>
  <si>
    <t>06.001.0330-A</t>
  </si>
  <si>
    <t>06.001.0331-A</t>
  </si>
  <si>
    <t>06.001.0332-A</t>
  </si>
  <si>
    <t>06.001.0335-A</t>
  </si>
  <si>
    <t>06.001.0500-A</t>
  </si>
  <si>
    <t>06.001.0501-A</t>
  </si>
  <si>
    <t>06.001.0502-A</t>
  </si>
  <si>
    <t>06.001.0503-A</t>
  </si>
  <si>
    <t>06.001.0504-A</t>
  </si>
  <si>
    <t>06.001.0505-A</t>
  </si>
  <si>
    <t>06.001.0506-A</t>
  </si>
  <si>
    <t>06.001.0507-A</t>
  </si>
  <si>
    <t>06.001.0508-A</t>
  </si>
  <si>
    <t>06.001.0509-A</t>
  </si>
  <si>
    <t>06.001.0510-A</t>
  </si>
  <si>
    <t>06.001.0511-A</t>
  </si>
  <si>
    <t>06.001.0512-A</t>
  </si>
  <si>
    <t>06.001.0513-A</t>
  </si>
  <si>
    <t>06.001.0514-A</t>
  </si>
  <si>
    <t>06.001.0515-A</t>
  </si>
  <si>
    <t>06.001.0516-A</t>
  </si>
  <si>
    <t>06.001.0550-A</t>
  </si>
  <si>
    <t>06.001.0551-A</t>
  </si>
  <si>
    <t>06.001.0552-A</t>
  </si>
  <si>
    <t>06.001.0553-A</t>
  </si>
  <si>
    <t>06.001.0554-A</t>
  </si>
  <si>
    <t>06.001.0555-A</t>
  </si>
  <si>
    <t>06.001.0556-A</t>
  </si>
  <si>
    <t>06.001.0557-A</t>
  </si>
  <si>
    <t>06.001.0558-A</t>
  </si>
  <si>
    <t>06.001.0559-A</t>
  </si>
  <si>
    <t>06.001.0560-A</t>
  </si>
  <si>
    <t>06.001.0561-A</t>
  </si>
  <si>
    <t>06.001.0562-A</t>
  </si>
  <si>
    <t>06.001.0563-A</t>
  </si>
  <si>
    <t>06.001.0564-A</t>
  </si>
  <si>
    <t>06.001.0565-A</t>
  </si>
  <si>
    <t>06.001.0566-A</t>
  </si>
  <si>
    <t>06.001.0630-A</t>
  </si>
  <si>
    <t>06.001.0631-A</t>
  </si>
  <si>
    <t>06.001.0632-A</t>
  </si>
  <si>
    <t>06.001.0633-A</t>
  </si>
  <si>
    <t>06.001.0634-A</t>
  </si>
  <si>
    <t>06.001.0650-A</t>
  </si>
  <si>
    <t>06.001.0651-A</t>
  </si>
  <si>
    <t>06.001.0652-A</t>
  </si>
  <si>
    <t>06.001.0653-A</t>
  </si>
  <si>
    <t>06.001.0654-A</t>
  </si>
  <si>
    <t>06.001.0655-A</t>
  </si>
  <si>
    <t>06.001.0656-A</t>
  </si>
  <si>
    <t>06.001.0657-A</t>
  </si>
  <si>
    <t>06.001.0658-A</t>
  </si>
  <si>
    <t>06.001.0659-A</t>
  </si>
  <si>
    <t>06.001.0660-A</t>
  </si>
  <si>
    <t>06.001.0661-A</t>
  </si>
  <si>
    <t>06.001.0662-A</t>
  </si>
  <si>
    <t>06.001.0663-A</t>
  </si>
  <si>
    <t>06.001.0664-A</t>
  </si>
  <si>
    <t>06.001.0665-A</t>
  </si>
  <si>
    <t>06.001.0666-A</t>
  </si>
  <si>
    <t>06.001.0670-A</t>
  </si>
  <si>
    <t>06.001.0671-A</t>
  </si>
  <si>
    <t>06.001.0672-A</t>
  </si>
  <si>
    <t>06.001.0673-A</t>
  </si>
  <si>
    <t>06.001.0674-A</t>
  </si>
  <si>
    <t>06.001.0675-A</t>
  </si>
  <si>
    <t>06.001.0676-A</t>
  </si>
  <si>
    <t>06.001.0677-A</t>
  </si>
  <si>
    <t>06.001.0678-A</t>
  </si>
  <si>
    <t>06.001.0679-A</t>
  </si>
  <si>
    <t>06.001.0680-A</t>
  </si>
  <si>
    <t>06.001.0681-A</t>
  </si>
  <si>
    <t>06.001.0682-A</t>
  </si>
  <si>
    <t>06.001.0683-A</t>
  </si>
  <si>
    <t>06.001.0684-A</t>
  </si>
  <si>
    <t>06.001.0685-A</t>
  </si>
  <si>
    <t>06.001.0686-A</t>
  </si>
  <si>
    <t>06.001.0710-A</t>
  </si>
  <si>
    <t>06.001.0711-A</t>
  </si>
  <si>
    <t>06.001.0712-A</t>
  </si>
  <si>
    <t>06.001.0715-A</t>
  </si>
  <si>
    <t>06.001.0716-A</t>
  </si>
  <si>
    <t>06.001.0717-A</t>
  </si>
  <si>
    <t>06.001.0718-A</t>
  </si>
  <si>
    <t>06.001.0719-A</t>
  </si>
  <si>
    <t>06.001.0720-A</t>
  </si>
  <si>
    <t>06.001.0721-A</t>
  </si>
  <si>
    <t>06.001.0722-A</t>
  </si>
  <si>
    <t>06.001.0723-A</t>
  </si>
  <si>
    <t>06.001.0724-A</t>
  </si>
  <si>
    <t>06.001.0725-A</t>
  </si>
  <si>
    <t>06.001.0726-A</t>
  </si>
  <si>
    <t>06.001.0727-A</t>
  </si>
  <si>
    <t>06.001.0728-A</t>
  </si>
  <si>
    <t>06.001.0729-A</t>
  </si>
  <si>
    <t>06.001.0730-A</t>
  </si>
  <si>
    <t>06.001.0731-A</t>
  </si>
  <si>
    <t>06.001.0732-A</t>
  </si>
  <si>
    <t>06.001.0733-A</t>
  </si>
  <si>
    <t>06.001.0734-A</t>
  </si>
  <si>
    <t>06.001.0735-A</t>
  </si>
  <si>
    <t>06.001.0736-A</t>
  </si>
  <si>
    <t>06.001.0750-A</t>
  </si>
  <si>
    <t>06.001.0751-A</t>
  </si>
  <si>
    <t>06.001.0752-A</t>
  </si>
  <si>
    <t>06.001.0753-A</t>
  </si>
  <si>
    <t>06.001.0754-A</t>
  </si>
  <si>
    <t>06.001.0755-A</t>
  </si>
  <si>
    <t>06.001.0756-A</t>
  </si>
  <si>
    <t>06.001.0757-A</t>
  </si>
  <si>
    <t>06.001.0758-A</t>
  </si>
  <si>
    <t>06.001.0759-A</t>
  </si>
  <si>
    <t>06.001.0760-A</t>
  </si>
  <si>
    <t>06.001.0761-A</t>
  </si>
  <si>
    <t>06.001.0762-A</t>
  </si>
  <si>
    <t>06.001.0763-A</t>
  </si>
  <si>
    <t>06.001.0764-A</t>
  </si>
  <si>
    <t>06.001.0765-A</t>
  </si>
  <si>
    <t>06.001.0766-A</t>
  </si>
  <si>
    <t>06.001.0767-A</t>
  </si>
  <si>
    <t>06.001.0770-A</t>
  </si>
  <si>
    <t>06.001.0771-A</t>
  </si>
  <si>
    <t>06.001.0772-A</t>
  </si>
  <si>
    <t>06.001.0773-A</t>
  </si>
  <si>
    <t>06.001.0774-A</t>
  </si>
  <si>
    <t>06.001.0775-A</t>
  </si>
  <si>
    <t>06.001.0776-A</t>
  </si>
  <si>
    <t>06.001.0777-A</t>
  </si>
  <si>
    <t>06.001.0778-A</t>
  </si>
  <si>
    <t>06.001.0779-A</t>
  </si>
  <si>
    <t>06.001.0780-A</t>
  </si>
  <si>
    <t>06.001.0781-A</t>
  </si>
  <si>
    <t>06.002.0010-A</t>
  </si>
  <si>
    <t>06.002.0011-A</t>
  </si>
  <si>
    <t>06.002.0012-A</t>
  </si>
  <si>
    <t>06.002.0013-A</t>
  </si>
  <si>
    <t>06.002.0014-A</t>
  </si>
  <si>
    <t>06.002.0015-A</t>
  </si>
  <si>
    <t>06.002.0016-A</t>
  </si>
  <si>
    <t>06.002.0017-A</t>
  </si>
  <si>
    <t>06.002.0018-A</t>
  </si>
  <si>
    <t>06.002.0019-A</t>
  </si>
  <si>
    <t>06.002.0020-A</t>
  </si>
  <si>
    <t>06.002.0041-A</t>
  </si>
  <si>
    <t>06.002.0042-A</t>
  </si>
  <si>
    <t>06.002.0043-A</t>
  </si>
  <si>
    <t>06.002.0044-A</t>
  </si>
  <si>
    <t>06.002.0045-A</t>
  </si>
  <si>
    <t>06.002.0046-A</t>
  </si>
  <si>
    <t>06.002.0047-A</t>
  </si>
  <si>
    <t>06.002.0049-A</t>
  </si>
  <si>
    <t>06.002.0050-A</t>
  </si>
  <si>
    <t>06.002.0061-A</t>
  </si>
  <si>
    <t>06.002.0062-A</t>
  </si>
  <si>
    <t>06.002.0063-A</t>
  </si>
  <si>
    <t>06.002.0064-A</t>
  </si>
  <si>
    <t>06.002.0065-A</t>
  </si>
  <si>
    <t>06.002.0066-A</t>
  </si>
  <si>
    <t>06.002.0067-A</t>
  </si>
  <si>
    <t>06.002.0069-A</t>
  </si>
  <si>
    <t>06.002.0070-A</t>
  </si>
  <si>
    <t>06.003.0010-A</t>
  </si>
  <si>
    <t>06.003.0011-A</t>
  </si>
  <si>
    <t>06.003.0012-A</t>
  </si>
  <si>
    <t>06.003.0013-A</t>
  </si>
  <si>
    <t>06.003.0015-A</t>
  </si>
  <si>
    <t>06.003.0017-A</t>
  </si>
  <si>
    <t>06.003.0050-A</t>
  </si>
  <si>
    <t>06.003.0053-A</t>
  </si>
  <si>
    <t>06.003.0055-A</t>
  </si>
  <si>
    <t>06.003.0057-A</t>
  </si>
  <si>
    <t>06.003.0058-A</t>
  </si>
  <si>
    <t>06.003.0060-A</t>
  </si>
  <si>
    <t>06.003.0062-A</t>
  </si>
  <si>
    <t>06.003.0064-A</t>
  </si>
  <si>
    <t>06.003.0066-A</t>
  </si>
  <si>
    <t>06.003.0068-A</t>
  </si>
  <si>
    <t>06.004.0060-A</t>
  </si>
  <si>
    <t>06.004.0062-A</t>
  </si>
  <si>
    <t>06.004.0064-A</t>
  </si>
  <si>
    <t>06.004.0066-A</t>
  </si>
  <si>
    <t>06.004.0068-A</t>
  </si>
  <si>
    <t>06.004.0070-A</t>
  </si>
  <si>
    <t>06.004.0072-A</t>
  </si>
  <si>
    <t>06.004.0074-A</t>
  </si>
  <si>
    <t>06.004.0076-A</t>
  </si>
  <si>
    <t>06.004.0078-A</t>
  </si>
  <si>
    <t>06.004.0080-A</t>
  </si>
  <si>
    <t>06.004.0082-A</t>
  </si>
  <si>
    <t>06.004.0084-A</t>
  </si>
  <si>
    <t>06.004.0090-A</t>
  </si>
  <si>
    <t>06.004.0092-A</t>
  </si>
  <si>
    <t>06.004.0094-A</t>
  </si>
  <si>
    <t>06.004.0096-A</t>
  </si>
  <si>
    <t>06.004.0098-A</t>
  </si>
  <si>
    <t>06.004.0100-A</t>
  </si>
  <si>
    <t>06.004.0102-A</t>
  </si>
  <si>
    <t>06.004.0104-A</t>
  </si>
  <si>
    <t>06.004.0106-A</t>
  </si>
  <si>
    <t>06.004.0108-A</t>
  </si>
  <si>
    <t>06.004.0110-A</t>
  </si>
  <si>
    <t>06.004.0112-A</t>
  </si>
  <si>
    <t>06.004.0114-A</t>
  </si>
  <si>
    <t>06.004.0120-A</t>
  </si>
  <si>
    <t>06.004.0122-A</t>
  </si>
  <si>
    <t>06.004.0124-A</t>
  </si>
  <si>
    <t>06.004.0126-A</t>
  </si>
  <si>
    <t>06.004.0128-A</t>
  </si>
  <si>
    <t>06.004.0130-A</t>
  </si>
  <si>
    <t>06.004.0132-A</t>
  </si>
  <si>
    <t>06.004.0134-A</t>
  </si>
  <si>
    <t>06.004.0136-A</t>
  </si>
  <si>
    <t>06.004.0138-A</t>
  </si>
  <si>
    <t>06.004.0140-A</t>
  </si>
  <si>
    <t>06.004.0142-A</t>
  </si>
  <si>
    <t>06.004.0144-A</t>
  </si>
  <si>
    <t>06.004.0150-A</t>
  </si>
  <si>
    <t>06.004.0152-A</t>
  </si>
  <si>
    <t>06.004.0154-A</t>
  </si>
  <si>
    <t>06.004.0156-A</t>
  </si>
  <si>
    <t>06.004.0158-A</t>
  </si>
  <si>
    <t>06.004.0160-A</t>
  </si>
  <si>
    <t>06.004.0162-A</t>
  </si>
  <si>
    <t>06.004.0164-A</t>
  </si>
  <si>
    <t>06.004.0166-A</t>
  </si>
  <si>
    <t>06.004.0168-A</t>
  </si>
  <si>
    <t>06.004.0170-A</t>
  </si>
  <si>
    <t>06.004.0172-A</t>
  </si>
  <si>
    <t>06.004.0174-A</t>
  </si>
  <si>
    <t>06.004.0253-B</t>
  </si>
  <si>
    <t>06.004.0254-B</t>
  </si>
  <si>
    <t>06.004.0400-A</t>
  </si>
  <si>
    <t>06.004.0405-A</t>
  </si>
  <si>
    <t>06.004.0410-A</t>
  </si>
  <si>
    <t>06.004.0415-A</t>
  </si>
  <si>
    <t>06.004.0420-A</t>
  </si>
  <si>
    <t>06.004.0425-A</t>
  </si>
  <si>
    <t>06.004.0430-A</t>
  </si>
  <si>
    <t>06.004.0435-A</t>
  </si>
  <si>
    <t>06.004.0440-A</t>
  </si>
  <si>
    <t>06.004.0445-A</t>
  </si>
  <si>
    <t>06.004.0450-A</t>
  </si>
  <si>
    <t>06.004.0455-A</t>
  </si>
  <si>
    <t>06.004.0500-A</t>
  </si>
  <si>
    <t>06.004.0505-A</t>
  </si>
  <si>
    <t>06.004.0510-A</t>
  </si>
  <si>
    <t>06.004.0515-A</t>
  </si>
  <si>
    <t>06.004.0520-A</t>
  </si>
  <si>
    <t>06.004.0525-A</t>
  </si>
  <si>
    <t>06.004.0530-A</t>
  </si>
  <si>
    <t>06.004.0535-A</t>
  </si>
  <si>
    <t>06.005.0030-A</t>
  </si>
  <si>
    <t>06.005.0035-A</t>
  </si>
  <si>
    <t>06.005.0040-A</t>
  </si>
  <si>
    <t>06.005.0045-A</t>
  </si>
  <si>
    <t>06.005.0050-A</t>
  </si>
  <si>
    <t>06.006.0010-A</t>
  </si>
  <si>
    <t>06.006.0011-A</t>
  </si>
  <si>
    <t>06.006.0015-A</t>
  </si>
  <si>
    <t>06.006.0016-A</t>
  </si>
  <si>
    <t>06.006.0020-A</t>
  </si>
  <si>
    <t>06.006.0030-A</t>
  </si>
  <si>
    <t>06.006.0031-A</t>
  </si>
  <si>
    <t>06.006.0035-A</t>
  </si>
  <si>
    <t>06.006.0036-A</t>
  </si>
  <si>
    <t>06.006.0040-A</t>
  </si>
  <si>
    <t>06.006.0041-A</t>
  </si>
  <si>
    <t>06.006.0050-A</t>
  </si>
  <si>
    <t>06.006.0051-A</t>
  </si>
  <si>
    <t>06.006.0060-A</t>
  </si>
  <si>
    <t>06.006.0061-A</t>
  </si>
  <si>
    <t>06.006.0090-A</t>
  </si>
  <si>
    <t>06.006.0091-A</t>
  </si>
  <si>
    <t>06.007.0010-A</t>
  </si>
  <si>
    <t>06.007.0011-A</t>
  </si>
  <si>
    <t>06.007.0012-A</t>
  </si>
  <si>
    <t>06.007.0013-A</t>
  </si>
  <si>
    <t>06.007.0015-A</t>
  </si>
  <si>
    <t>06.007.0016-A</t>
  </si>
  <si>
    <t>06.007.0017-A</t>
  </si>
  <si>
    <t>06.007.0060-A</t>
  </si>
  <si>
    <t>06.007.0061-A</t>
  </si>
  <si>
    <t>06.007.0062-A</t>
  </si>
  <si>
    <t>06.007.0063-A</t>
  </si>
  <si>
    <t>06.007.0064-A</t>
  </si>
  <si>
    <t>06.007.0065-A</t>
  </si>
  <si>
    <t>06.007.0080-A</t>
  </si>
  <si>
    <t>06.007.0081-A</t>
  </si>
  <si>
    <t>06.007.0082-A</t>
  </si>
  <si>
    <t>06.007.0083-A</t>
  </si>
  <si>
    <t>06.007.0084-A</t>
  </si>
  <si>
    <t>06.007.0085-A</t>
  </si>
  <si>
    <t>06.007.0100-A</t>
  </si>
  <si>
    <t>06.007.0101-A</t>
  </si>
  <si>
    <t>06.007.0102-A</t>
  </si>
  <si>
    <t>06.007.0120-A</t>
  </si>
  <si>
    <t>06.007.0121-A</t>
  </si>
  <si>
    <t>06.007.0122-A</t>
  </si>
  <si>
    <t>06.007.0123-A</t>
  </si>
  <si>
    <t>06.007.0124-A</t>
  </si>
  <si>
    <t>06.007.0125-A</t>
  </si>
  <si>
    <t>06.008.0050-A</t>
  </si>
  <si>
    <t>06.008.0053-A</t>
  </si>
  <si>
    <t>06.008.0055-A</t>
  </si>
  <si>
    <t>06.008.0056-A</t>
  </si>
  <si>
    <t>06.008.0058-A</t>
  </si>
  <si>
    <t>06.008.0060-A</t>
  </si>
  <si>
    <t>06.008.0062-A</t>
  </si>
  <si>
    <t>06.008.0065-A</t>
  </si>
  <si>
    <t>06.008.0068-A</t>
  </si>
  <si>
    <t>06.008.0070-A</t>
  </si>
  <si>
    <t>06.008.0072-A</t>
  </si>
  <si>
    <t>06.008.0100-A</t>
  </si>
  <si>
    <t>06.008.0105-A</t>
  </si>
  <si>
    <t>06.009.0030-A</t>
  </si>
  <si>
    <t>06.009.0033-A</t>
  </si>
  <si>
    <t>06.009.0035-A</t>
  </si>
  <si>
    <t>06.009.0051-A</t>
  </si>
  <si>
    <t>06.009.0052-A</t>
  </si>
  <si>
    <t>06.009.0053-A</t>
  </si>
  <si>
    <t>06.009.0054-A</t>
  </si>
  <si>
    <t>06.009.0055-A</t>
  </si>
  <si>
    <t>06.009.0056-A</t>
  </si>
  <si>
    <t>06.009.0057-A</t>
  </si>
  <si>
    <t>06.009.0058-A</t>
  </si>
  <si>
    <t>06.009.0059-A</t>
  </si>
  <si>
    <t>06.009.0060-A</t>
  </si>
  <si>
    <t>06.009.0061-A</t>
  </si>
  <si>
    <t>06.009.0062-A</t>
  </si>
  <si>
    <t>06.009.0063-A</t>
  </si>
  <si>
    <t>06.009.0064-A</t>
  </si>
  <si>
    <t>06.009.0081-A</t>
  </si>
  <si>
    <t>06.009.0082-A</t>
  </si>
  <si>
    <t>06.009.0083-A</t>
  </si>
  <si>
    <t>06.009.0084-A</t>
  </si>
  <si>
    <t>06.009.0085-A</t>
  </si>
  <si>
    <t>06.009.0086-A</t>
  </si>
  <si>
    <t>06.009.0087-A</t>
  </si>
  <si>
    <t>06.009.0088-A</t>
  </si>
  <si>
    <t>06.009.0089-A</t>
  </si>
  <si>
    <t>06.009.0090-A</t>
  </si>
  <si>
    <t>06.009.0091-A</t>
  </si>
  <si>
    <t>06.009.0092-A</t>
  </si>
  <si>
    <t>06.010.0010-A</t>
  </si>
  <si>
    <t>06.010.0011-A</t>
  </si>
  <si>
    <t>06.010.0015-A</t>
  </si>
  <si>
    <t>06.010.0016-A</t>
  </si>
  <si>
    <t>06.010.0020-A</t>
  </si>
  <si>
    <t>06.010.0021-A</t>
  </si>
  <si>
    <t>06.010.0030-A</t>
  </si>
  <si>
    <t>06.010.0031-A</t>
  </si>
  <si>
    <t>06.010.0040-A</t>
  </si>
  <si>
    <t>06.010.0041-A</t>
  </si>
  <si>
    <t>06.011.0101-A</t>
  </si>
  <si>
    <t>06.011.0102-A</t>
  </si>
  <si>
    <t>06.011.0103-A</t>
  </si>
  <si>
    <t>06.011.0104-A</t>
  </si>
  <si>
    <t>06.011.0105-A</t>
  </si>
  <si>
    <t>06.011.0106-A</t>
  </si>
  <si>
    <t>06.011.0107-A</t>
  </si>
  <si>
    <t>06.011.0108-A</t>
  </si>
  <si>
    <t>06.011.0109-A</t>
  </si>
  <si>
    <t>06.011.0110-A</t>
  </si>
  <si>
    <t>06.011.0111-A</t>
  </si>
  <si>
    <t>06.011.0112-A</t>
  </si>
  <si>
    <t>06.011.0113-A</t>
  </si>
  <si>
    <t>06.011.0115-A</t>
  </si>
  <si>
    <t>06.011.0116-A</t>
  </si>
  <si>
    <t>06.011.0117-A</t>
  </si>
  <si>
    <t>06.011.0119-A</t>
  </si>
  <si>
    <t>06.011.0131-A</t>
  </si>
  <si>
    <t>06.011.0132-A</t>
  </si>
  <si>
    <t>06.011.0133-A</t>
  </si>
  <si>
    <t>06.011.0134-A</t>
  </si>
  <si>
    <t>06.011.0135-A</t>
  </si>
  <si>
    <t>06.011.0136-A</t>
  </si>
  <si>
    <t>06.011.0137-A</t>
  </si>
  <si>
    <t>06.011.0139-A</t>
  </si>
  <si>
    <t>06.011.0140-A</t>
  </si>
  <si>
    <t>06.011.0141-A</t>
  </si>
  <si>
    <t>06.011.0142-A</t>
  </si>
  <si>
    <t>06.011.0143-A</t>
  </si>
  <si>
    <t>06.011.0145-A</t>
  </si>
  <si>
    <t>06.011.0146-A</t>
  </si>
  <si>
    <t>06.011.0147-A</t>
  </si>
  <si>
    <t>06.011.0149-A</t>
  </si>
  <si>
    <t>06.011.0191-A</t>
  </si>
  <si>
    <t>06.011.0192-A</t>
  </si>
  <si>
    <t>06.011.0193-A</t>
  </si>
  <si>
    <t>06.011.0194-A</t>
  </si>
  <si>
    <t>06.011.0195-A</t>
  </si>
  <si>
    <t>06.011.0196-A</t>
  </si>
  <si>
    <t>06.011.0197-A</t>
  </si>
  <si>
    <t>06.011.0198-A</t>
  </si>
  <si>
    <t>06.011.0199-A</t>
  </si>
  <si>
    <t>06.011.0200-A</t>
  </si>
  <si>
    <t>06.011.0201-A</t>
  </si>
  <si>
    <t>06.011.0202-A</t>
  </si>
  <si>
    <t>06.011.0203-A</t>
  </si>
  <si>
    <t>06.011.0205-A</t>
  </si>
  <si>
    <t>06.011.0206-A</t>
  </si>
  <si>
    <t>06.011.0207-A</t>
  </si>
  <si>
    <t>06.011.0209-A</t>
  </si>
  <si>
    <t>06.011.0221-A</t>
  </si>
  <si>
    <t>06.011.0222-A</t>
  </si>
  <si>
    <t>06.011.0223-A</t>
  </si>
  <si>
    <t>06.011.0224-A</t>
  </si>
  <si>
    <t>06.011.0225-A</t>
  </si>
  <si>
    <t>06.011.0226-A</t>
  </si>
  <si>
    <t>06.011.0227-A</t>
  </si>
  <si>
    <t>06.011.0228-A</t>
  </si>
  <si>
    <t>06.011.0229-A</t>
  </si>
  <si>
    <t>06.011.0230-A</t>
  </si>
  <si>
    <t>06.011.0231-A</t>
  </si>
  <si>
    <t>06.011.0232-A</t>
  </si>
  <si>
    <t>06.011.0233-A</t>
  </si>
  <si>
    <t>06.011.0235-A</t>
  </si>
  <si>
    <t>06.011.0236-A</t>
  </si>
  <si>
    <t>06.011.0237-A</t>
  </si>
  <si>
    <t>06.011.0239-A</t>
  </si>
  <si>
    <t>06.011.0251-A</t>
  </si>
  <si>
    <t>06.011.0252-A</t>
  </si>
  <si>
    <t>06.011.0253-A</t>
  </si>
  <si>
    <t>06.011.0254-A</t>
  </si>
  <si>
    <t>06.011.0255-A</t>
  </si>
  <si>
    <t>06.011.0256-A</t>
  </si>
  <si>
    <t>06.011.0257-A</t>
  </si>
  <si>
    <t>06.011.0258-A</t>
  </si>
  <si>
    <t>06.011.0259-A</t>
  </si>
  <si>
    <t>06.011.0260-A</t>
  </si>
  <si>
    <t>06.011.0261-A</t>
  </si>
  <si>
    <t>06.011.0262-A</t>
  </si>
  <si>
    <t>06.011.0263-A</t>
  </si>
  <si>
    <t>06.011.0265-A</t>
  </si>
  <si>
    <t>06.011.0266-A</t>
  </si>
  <si>
    <t>06.011.0267-A</t>
  </si>
  <si>
    <t>06.011.0269-A</t>
  </si>
  <si>
    <t>06.011.0311-A</t>
  </si>
  <si>
    <t>06.011.0312-A</t>
  </si>
  <si>
    <t>06.011.0313-A</t>
  </si>
  <si>
    <t>06.011.0314-A</t>
  </si>
  <si>
    <t>06.011.0315-A</t>
  </si>
  <si>
    <t>06.011.0316-A</t>
  </si>
  <si>
    <t>06.011.0317-A</t>
  </si>
  <si>
    <t>06.011.0318-A</t>
  </si>
  <si>
    <t>06.011.0319-A</t>
  </si>
  <si>
    <t>06.011.0320-A</t>
  </si>
  <si>
    <t>06.011.0321-A</t>
  </si>
  <si>
    <t>06.011.0322-A</t>
  </si>
  <si>
    <t>06.011.0324-A</t>
  </si>
  <si>
    <t>06.011.0325-A</t>
  </si>
  <si>
    <t>06.011.0326-A</t>
  </si>
  <si>
    <t>06.011.0328-A</t>
  </si>
  <si>
    <t>06.011.0341-A</t>
  </si>
  <si>
    <t>06.011.0342-A</t>
  </si>
  <si>
    <t>06.011.0343-A</t>
  </si>
  <si>
    <t>06.011.0344-A</t>
  </si>
  <si>
    <t>06.011.0345-A</t>
  </si>
  <si>
    <t>06.011.0346-A</t>
  </si>
  <si>
    <t>06.011.0347-A</t>
  </si>
  <si>
    <t>06.011.0348-A</t>
  </si>
  <si>
    <t>06.011.0349-A</t>
  </si>
  <si>
    <t>06.011.0350-A</t>
  </si>
  <si>
    <t>06.011.0351-A</t>
  </si>
  <si>
    <t>06.011.0352-A</t>
  </si>
  <si>
    <t>06.011.0354-A</t>
  </si>
  <si>
    <t>06.011.0355-A</t>
  </si>
  <si>
    <t>06.011.0356-A</t>
  </si>
  <si>
    <t>06.011.0358-A</t>
  </si>
  <si>
    <t>06.011.0370-A</t>
  </si>
  <si>
    <t>06.011.0371-A</t>
  </si>
  <si>
    <t>06.011.0372-A</t>
  </si>
  <si>
    <t>06.011.0373-A</t>
  </si>
  <si>
    <t>06.011.0374-A</t>
  </si>
  <si>
    <t>06.011.0375-A</t>
  </si>
  <si>
    <t>06.011.0376-A</t>
  </si>
  <si>
    <t>06.011.0377-A</t>
  </si>
  <si>
    <t>06.011.0378-A</t>
  </si>
  <si>
    <t>06.011.0379-A</t>
  </si>
  <si>
    <t>06.011.0380-A</t>
  </si>
  <si>
    <t>06.011.0381-A</t>
  </si>
  <si>
    <t>06.011.0382-A</t>
  </si>
  <si>
    <t>06.011.0383-A</t>
  </si>
  <si>
    <t>06.011.0390-A</t>
  </si>
  <si>
    <t>06.011.0391-A</t>
  </si>
  <si>
    <t>06.011.0392-A</t>
  </si>
  <si>
    <t>06.011.0393-A</t>
  </si>
  <si>
    <t>06.011.0394-A</t>
  </si>
  <si>
    <t>06.011.0395-A</t>
  </si>
  <si>
    <t>06.011.0396-A</t>
  </si>
  <si>
    <t>06.011.0397-A</t>
  </si>
  <si>
    <t>06.011.0398-A</t>
  </si>
  <si>
    <t>06.011.0399-A</t>
  </si>
  <si>
    <t>06.011.0400-A</t>
  </si>
  <si>
    <t>06.011.0401-A</t>
  </si>
  <si>
    <t>06.011.0402-A</t>
  </si>
  <si>
    <t>06.011.0403-A</t>
  </si>
  <si>
    <t>06.011.0404-A</t>
  </si>
  <si>
    <t>06.011.0411-A</t>
  </si>
  <si>
    <t>06.011.0412-A</t>
  </si>
  <si>
    <t>06.011.0413-A</t>
  </si>
  <si>
    <t>06.011.0414-A</t>
  </si>
  <si>
    <t>06.011.0415-A</t>
  </si>
  <si>
    <t>06.011.0416-A</t>
  </si>
  <si>
    <t>06.011.0417-A</t>
  </si>
  <si>
    <t>06.011.0418-A</t>
  </si>
  <si>
    <t>06.011.0419-A</t>
  </si>
  <si>
    <t>06.011.0420-A</t>
  </si>
  <si>
    <t>06.011.0421-A</t>
  </si>
  <si>
    <t>06.011.0422-A</t>
  </si>
  <si>
    <t>06.011.0423-A</t>
  </si>
  <si>
    <t>06.011.0424-A</t>
  </si>
  <si>
    <t>06.011.0425-A</t>
  </si>
  <si>
    <t>06.011.0426-A</t>
  </si>
  <si>
    <t>06.011.0427-A</t>
  </si>
  <si>
    <t>06.011.0431-A</t>
  </si>
  <si>
    <t>06.011.0432-A</t>
  </si>
  <si>
    <t>06.011.0433-A</t>
  </si>
  <si>
    <t>06.011.0434-A</t>
  </si>
  <si>
    <t>06.011.0435-A</t>
  </si>
  <si>
    <t>06.011.0436-A</t>
  </si>
  <si>
    <t>06.011.0437-A</t>
  </si>
  <si>
    <t>06.011.0438-A</t>
  </si>
  <si>
    <t>06.011.0439-A</t>
  </si>
  <si>
    <t>06.011.0440-A</t>
  </si>
  <si>
    <t>06.011.0441-A</t>
  </si>
  <si>
    <t>06.011.0442-A</t>
  </si>
  <si>
    <t>06.011.0443-A</t>
  </si>
  <si>
    <t>06.011.0445-A</t>
  </si>
  <si>
    <t>06.011.0446-A</t>
  </si>
  <si>
    <t>06.011.0447-A</t>
  </si>
  <si>
    <t>06.011.0449-A</t>
  </si>
  <si>
    <t>06.012.0001-A</t>
  </si>
  <si>
    <t>06.012.0002-A</t>
  </si>
  <si>
    <t>06.012.0003-A</t>
  </si>
  <si>
    <t>06.012.0004-A</t>
  </si>
  <si>
    <t>06.012.0005-A</t>
  </si>
  <si>
    <t>06.012.0006-A</t>
  </si>
  <si>
    <t>06.012.0007-A</t>
  </si>
  <si>
    <t>06.012.0008-A</t>
  </si>
  <si>
    <t>06.012.0009-A</t>
  </si>
  <si>
    <t>06.012.0015-A</t>
  </si>
  <si>
    <t>06.012.0016-A</t>
  </si>
  <si>
    <t>06.012.0017-A</t>
  </si>
  <si>
    <t>06.012.0018-A</t>
  </si>
  <si>
    <t>06.012.0019-A</t>
  </si>
  <si>
    <t>06.012.0020-A</t>
  </si>
  <si>
    <t>06.012.0021-A</t>
  </si>
  <si>
    <t>06.012.0022-A</t>
  </si>
  <si>
    <t>06.012.0039-A</t>
  </si>
  <si>
    <t>06.012.0040-A</t>
  </si>
  <si>
    <t>06.012.0041-A</t>
  </si>
  <si>
    <t>06.012.0042-A</t>
  </si>
  <si>
    <t>06.012.0043-A</t>
  </si>
  <si>
    <t>06.012.0200-A</t>
  </si>
  <si>
    <t>06.012.0201-A</t>
  </si>
  <si>
    <t>06.012.0202-A</t>
  </si>
  <si>
    <t>06.012.0203-A</t>
  </si>
  <si>
    <t>06.012.0204-A</t>
  </si>
  <si>
    <t>06.012.0205-A</t>
  </si>
  <si>
    <t>06.012.0206-A</t>
  </si>
  <si>
    <t>06.012.0207-A</t>
  </si>
  <si>
    <t>06.012.0208-A</t>
  </si>
  <si>
    <t>06.012.0209-A</t>
  </si>
  <si>
    <t>06.012.0210-A</t>
  </si>
  <si>
    <t>06.012.0211-A</t>
  </si>
  <si>
    <t>06.012.0212-A</t>
  </si>
  <si>
    <t>06.012.0213-A</t>
  </si>
  <si>
    <t>06.012.0214-A</t>
  </si>
  <si>
    <t>06.012.0215-A</t>
  </si>
  <si>
    <t>06.012.0216-A</t>
  </si>
  <si>
    <t>06.012.0217-A</t>
  </si>
  <si>
    <t>06.012.0218-A</t>
  </si>
  <si>
    <t>06.012.0219-A</t>
  </si>
  <si>
    <t>06.012.0220-A</t>
  </si>
  <si>
    <t>06.012.0221-A</t>
  </si>
  <si>
    <t>06.012.0222-A</t>
  </si>
  <si>
    <t>06.012.0223-A</t>
  </si>
  <si>
    <t>06.012.0224-A</t>
  </si>
  <si>
    <t>06.012.0225-A</t>
  </si>
  <si>
    <t>06.012.0226-A</t>
  </si>
  <si>
    <t>06.012.0227-A</t>
  </si>
  <si>
    <t>06.012.0228-A</t>
  </si>
  <si>
    <t>06.012.0229-A</t>
  </si>
  <si>
    <t>06.012.0230-A</t>
  </si>
  <si>
    <t>06.012.0231-A</t>
  </si>
  <si>
    <t>06.012.0232-A</t>
  </si>
  <si>
    <t>06.012.0233-A</t>
  </si>
  <si>
    <t>06.012.0234-A</t>
  </si>
  <si>
    <t>06.012.0235-A</t>
  </si>
  <si>
    <t>06.012.0236-A</t>
  </si>
  <si>
    <t>06.012.0237-A</t>
  </si>
  <si>
    <t>06.012.0238-A</t>
  </si>
  <si>
    <t>06.012.0239-A</t>
  </si>
  <si>
    <t>06.012.0240-A</t>
  </si>
  <si>
    <t>06.012.0241-A</t>
  </si>
  <si>
    <t>06.012.0242-A</t>
  </si>
  <si>
    <t>06.012.0243-A</t>
  </si>
  <si>
    <t>06.012.0244-A</t>
  </si>
  <si>
    <t>06.012.0245-A</t>
  </si>
  <si>
    <t>06.012.0246-A</t>
  </si>
  <si>
    <t>06.012.0247-A</t>
  </si>
  <si>
    <t>06.012.0248-A</t>
  </si>
  <si>
    <t>06.012.0249-A</t>
  </si>
  <si>
    <t>06.012.0250-A</t>
  </si>
  <si>
    <t>06.012.0251-A</t>
  </si>
  <si>
    <t>06.012.0252-A</t>
  </si>
  <si>
    <t>06.012.0253-A</t>
  </si>
  <si>
    <t>06.012.0254-A</t>
  </si>
  <si>
    <t>06.012.0255-A</t>
  </si>
  <si>
    <t>06.012.0256-A</t>
  </si>
  <si>
    <t>06.012.0257-A</t>
  </si>
  <si>
    <t>06.012.0258-A</t>
  </si>
  <si>
    <t>06.012.0259-A</t>
  </si>
  <si>
    <t>06.012.0260-A</t>
  </si>
  <si>
    <t>06.012.0261-A</t>
  </si>
  <si>
    <t>06.012.0262-A</t>
  </si>
  <si>
    <t>06.012.0263-A</t>
  </si>
  <si>
    <t>06.012.0264-A</t>
  </si>
  <si>
    <t>06.012.0265-A</t>
  </si>
  <si>
    <t>06.012.0266-A</t>
  </si>
  <si>
    <t>06.012.0267-A</t>
  </si>
  <si>
    <t>06.012.0268-A</t>
  </si>
  <si>
    <t>06.012.0269-A</t>
  </si>
  <si>
    <t>06.012.0270-A</t>
  </si>
  <si>
    <t>06.012.0271-A</t>
  </si>
  <si>
    <t>06.012.0272-A</t>
  </si>
  <si>
    <t>06.012.0273-A</t>
  </si>
  <si>
    <t>06.012.0274-A</t>
  </si>
  <si>
    <t>06.012.0275-A</t>
  </si>
  <si>
    <t>06.012.0276-A</t>
  </si>
  <si>
    <t>06.012.0277-A</t>
  </si>
  <si>
    <t>06.012.0278-A</t>
  </si>
  <si>
    <t>06.012.0310-A</t>
  </si>
  <si>
    <t>06.012.0312-A</t>
  </si>
  <si>
    <t>06.012.0315-A</t>
  </si>
  <si>
    <t>06.012.0317-A</t>
  </si>
  <si>
    <t>06.012.0319-A</t>
  </si>
  <si>
    <t>06.012.0320-A</t>
  </si>
  <si>
    <t>06.012.0322-A</t>
  </si>
  <si>
    <t>06.012.0325-A</t>
  </si>
  <si>
    <t>06.012.0327-A</t>
  </si>
  <si>
    <t>06.012.0329-A</t>
  </si>
  <si>
    <t>06.012.0331-A</t>
  </si>
  <si>
    <t>06.012.0332-A</t>
  </si>
  <si>
    <t>06.012.0335-A</t>
  </si>
  <si>
    <t>06.012.0337-A</t>
  </si>
  <si>
    <t>06.012.0340-A</t>
  </si>
  <si>
    <t>06.012.0345-A</t>
  </si>
  <si>
    <t>06.012.0347-A</t>
  </si>
  <si>
    <t>06.012.0348-A</t>
  </si>
  <si>
    <t>06.012.0349-A</t>
  </si>
  <si>
    <t>06.012.0351-A</t>
  </si>
  <si>
    <t>06.012.0352-A</t>
  </si>
  <si>
    <t>06.012.0355-A</t>
  </si>
  <si>
    <t>06.012.0357-A</t>
  </si>
  <si>
    <t>06.012.0359-A</t>
  </si>
  <si>
    <t>06.012.0362-A</t>
  </si>
  <si>
    <t>06.012.0363-A</t>
  </si>
  <si>
    <t>06.012.0364-A</t>
  </si>
  <si>
    <t>06.012.0366-A</t>
  </si>
  <si>
    <t>06.012.0368-A</t>
  </si>
  <si>
    <t>06.012.0370-A</t>
  </si>
  <si>
    <t>06.012.0372-A</t>
  </si>
  <si>
    <t>06.012.0375-A</t>
  </si>
  <si>
    <t>06.012.0377-A</t>
  </si>
  <si>
    <t>06.012.0379-A</t>
  </si>
  <si>
    <t>06.012.0381-A</t>
  </si>
  <si>
    <t>06.012.0383-A</t>
  </si>
  <si>
    <t>06.012.0385-A</t>
  </si>
  <si>
    <t>06.012.0387-A</t>
  </si>
  <si>
    <t>06.012.0389-A</t>
  </si>
  <si>
    <t>06.012.0391-A</t>
  </si>
  <si>
    <t>06.012.0393-A</t>
  </si>
  <si>
    <t>06.012.0395-A</t>
  </si>
  <si>
    <t>06.012.0400-A</t>
  </si>
  <si>
    <t>06.014.0012-A</t>
  </si>
  <si>
    <t>06.014.0013-A</t>
  </si>
  <si>
    <t>06.014.0014-A</t>
  </si>
  <si>
    <t>06.014.0015-A</t>
  </si>
  <si>
    <t>06.014.0016-A</t>
  </si>
  <si>
    <t>06.014.0049-A</t>
  </si>
  <si>
    <t>06.014.0052-A</t>
  </si>
  <si>
    <t>06.014.0054-A</t>
  </si>
  <si>
    <t>06.014.0057-A</t>
  </si>
  <si>
    <t>06.014.0059-A</t>
  </si>
  <si>
    <t>06.014.0060-A</t>
  </si>
  <si>
    <t>06.014.0062-A</t>
  </si>
  <si>
    <t>06.014.0064-A</t>
  </si>
  <si>
    <t>06.014.0066-A</t>
  </si>
  <si>
    <t>06.014.0068-A</t>
  </si>
  <si>
    <t>06.014.0100-B</t>
  </si>
  <si>
    <t>06.014.0101-A</t>
  </si>
  <si>
    <t>06.014.0102-A</t>
  </si>
  <si>
    <t>06.014.0105-A</t>
  </si>
  <si>
    <t>06.014.0110-A</t>
  </si>
  <si>
    <t>06.014.0112-A</t>
  </si>
  <si>
    <t>06.014.0114-A</t>
  </si>
  <si>
    <t>06.014.0116-A</t>
  </si>
  <si>
    <t>06.014.0118-A</t>
  </si>
  <si>
    <t>06.014.0120-A</t>
  </si>
  <si>
    <t>06.014.0122-A</t>
  </si>
  <si>
    <t>06.014.0124-A</t>
  </si>
  <si>
    <t>06.014.0126-A</t>
  </si>
  <si>
    <t>06.014.0128-A</t>
  </si>
  <si>
    <t>06.014.0130-A</t>
  </si>
  <si>
    <t>06.014.0132-A</t>
  </si>
  <si>
    <t>06.015.0010-A</t>
  </si>
  <si>
    <t>06.015.0011-A</t>
  </si>
  <si>
    <t>06.015.0012-A</t>
  </si>
  <si>
    <t>06.015.0013-A</t>
  </si>
  <si>
    <t>06.015.0014-A</t>
  </si>
  <si>
    <t>06.015.0015-A</t>
  </si>
  <si>
    <t>06.015.0016-A</t>
  </si>
  <si>
    <t>06.015.0030-A</t>
  </si>
  <si>
    <t>06.015.0031-A</t>
  </si>
  <si>
    <t>06.015.0060-A</t>
  </si>
  <si>
    <t>06.015.0061-A</t>
  </si>
  <si>
    <t>06.015.0070-A</t>
  </si>
  <si>
    <t>06.016.0001-A</t>
  </si>
  <si>
    <t>06.016.0002-A</t>
  </si>
  <si>
    <t>06.016.0003-A</t>
  </si>
  <si>
    <t>06.016.0004-A</t>
  </si>
  <si>
    <t>06.016.0006-A</t>
  </si>
  <si>
    <t>06.016.0007-A</t>
  </si>
  <si>
    <t>06.016.0008-A</t>
  </si>
  <si>
    <t>06.016.0009-A</t>
  </si>
  <si>
    <t>06.016.0010-A</t>
  </si>
  <si>
    <t>06.016.0011-A</t>
  </si>
  <si>
    <t>06.016.0012-A</t>
  </si>
  <si>
    <t>06.016.0015-A</t>
  </si>
  <si>
    <t>06.016.0016-A</t>
  </si>
  <si>
    <t>06.016.0030-A</t>
  </si>
  <si>
    <t>06.016.0031-A</t>
  </si>
  <si>
    <t>06.016.0032-A</t>
  </si>
  <si>
    <t>06.016.0040-A</t>
  </si>
  <si>
    <t>06.016.0041-A</t>
  </si>
  <si>
    <t>06.016.0050-A</t>
  </si>
  <si>
    <t>06.016.0051-A</t>
  </si>
  <si>
    <t>06.016.0052-A</t>
  </si>
  <si>
    <t>06.016.0053-A</t>
  </si>
  <si>
    <t>06.016.0060-A</t>
  </si>
  <si>
    <t>06.016.0061-A</t>
  </si>
  <si>
    <t>06.016.0080-A</t>
  </si>
  <si>
    <t>06.016.0082-A</t>
  </si>
  <si>
    <t>06.016.0100-A</t>
  </si>
  <si>
    <t>06.016.0105-A</t>
  </si>
  <si>
    <t>06.017.0001-A</t>
  </si>
  <si>
    <t>06.017.0002-A</t>
  </si>
  <si>
    <t>06.017.0003-A</t>
  </si>
  <si>
    <t>06.017.0004-A</t>
  </si>
  <si>
    <t>06.017.0005-A</t>
  </si>
  <si>
    <t>06.017.0006-A</t>
  </si>
  <si>
    <t>06.017.0007-A</t>
  </si>
  <si>
    <t>06.017.0008-A</t>
  </si>
  <si>
    <t>06.017.0009-A</t>
  </si>
  <si>
    <t>06.017.0010-A</t>
  </si>
  <si>
    <t>06.017.0011-A</t>
  </si>
  <si>
    <t>06.017.0012-A</t>
  </si>
  <si>
    <t>06.017.0013-A</t>
  </si>
  <si>
    <t>06.017.0014-A</t>
  </si>
  <si>
    <t>06.017.0015-A</t>
  </si>
  <si>
    <t>06.017.0016-A</t>
  </si>
  <si>
    <t>06.017.0017-A</t>
  </si>
  <si>
    <t>06.017.0018-A</t>
  </si>
  <si>
    <t>06.017.0019-A</t>
  </si>
  <si>
    <t>06.017.0020-A</t>
  </si>
  <si>
    <t>06.017.0021-A</t>
  </si>
  <si>
    <t>06.017.0022-A</t>
  </si>
  <si>
    <t>06.017.0023-A</t>
  </si>
  <si>
    <t>06.017.0024-A</t>
  </si>
  <si>
    <t>06.017.0025-A</t>
  </si>
  <si>
    <t>06.017.0026-A</t>
  </si>
  <si>
    <t>06.017.0027-A</t>
  </si>
  <si>
    <t>06.017.0040-A</t>
  </si>
  <si>
    <t>06.017.0041-A</t>
  </si>
  <si>
    <t>06.017.0050-A</t>
  </si>
  <si>
    <t>06.017.0055-A</t>
  </si>
  <si>
    <t>06.017.0060-A</t>
  </si>
  <si>
    <t>06.017.0065-A</t>
  </si>
  <si>
    <t>06.017.0070-A</t>
  </si>
  <si>
    <t>06.017.0075-A</t>
  </si>
  <si>
    <t>06.017.0080-A</t>
  </si>
  <si>
    <t>06.017.0085-A</t>
  </si>
  <si>
    <t>06.017.0090-A</t>
  </si>
  <si>
    <t>06.017.0095-A</t>
  </si>
  <si>
    <t>06.018.0001-A</t>
  </si>
  <si>
    <t>06.018.0002-A</t>
  </si>
  <si>
    <t>06.018.0003-A</t>
  </si>
  <si>
    <t>06.018.0005-A</t>
  </si>
  <si>
    <t>06.018.0006-A</t>
  </si>
  <si>
    <t>06.018.0007-A</t>
  </si>
  <si>
    <t>06.018.0008-A</t>
  </si>
  <si>
    <t>06.018.0009-A</t>
  </si>
  <si>
    <t>06.020.0510-A</t>
  </si>
  <si>
    <t>06.020.0511-A</t>
  </si>
  <si>
    <t>06.020.0512-A</t>
  </si>
  <si>
    <t>06.020.0515-A</t>
  </si>
  <si>
    <t>06.020.0516-A</t>
  </si>
  <si>
    <t>06.020.0517-A</t>
  </si>
  <si>
    <t>06.020.0518-A</t>
  </si>
  <si>
    <t>06.020.0519-A</t>
  </si>
  <si>
    <t>06.020.0520-A</t>
  </si>
  <si>
    <t>06.020.0521-A</t>
  </si>
  <si>
    <t>06.020.0522-A</t>
  </si>
  <si>
    <t>06.020.0525-A</t>
  </si>
  <si>
    <t>06.020.0526-A</t>
  </si>
  <si>
    <t>06.020.0527-A</t>
  </si>
  <si>
    <t>06.020.0528-A</t>
  </si>
  <si>
    <t>06.020.0529-A</t>
  </si>
  <si>
    <t>06.020.0530-A</t>
  </si>
  <si>
    <t>06.020.0531-A</t>
  </si>
  <si>
    <t>06.020.0534-A</t>
  </si>
  <si>
    <t>06.020.0536-A</t>
  </si>
  <si>
    <t>06.020.0538-A</t>
  </si>
  <si>
    <t>06.020.0540-A</t>
  </si>
  <si>
    <t>06.020.0545-A</t>
  </si>
  <si>
    <t>06.020.0546-A</t>
  </si>
  <si>
    <t>06.020.0547-A</t>
  </si>
  <si>
    <t>06.020.0548-A</t>
  </si>
  <si>
    <t>06.020.0549-A</t>
  </si>
  <si>
    <t>06.020.0551-A</t>
  </si>
  <si>
    <t>06.020.0553-A</t>
  </si>
  <si>
    <t>06.020.0555-A</t>
  </si>
  <si>
    <t>06.020.0557-A</t>
  </si>
  <si>
    <t>06.020.0559-A</t>
  </si>
  <si>
    <t>06.020.0560-A</t>
  </si>
  <si>
    <t>06.020.0565-A</t>
  </si>
  <si>
    <t>06.020.0566-A</t>
  </si>
  <si>
    <t>06.020.0567-A</t>
  </si>
  <si>
    <t>06.020.0568-A</t>
  </si>
  <si>
    <t>06.020.0569-A</t>
  </si>
  <si>
    <t>06.020.0570-A</t>
  </si>
  <si>
    <t>06.020.0572-A</t>
  </si>
  <si>
    <t>06.020.0574-A</t>
  </si>
  <si>
    <t>06.020.0576-A</t>
  </si>
  <si>
    <t>06.020.0578-A</t>
  </si>
  <si>
    <t>06.020.0580-A</t>
  </si>
  <si>
    <t>06.020.0582-A</t>
  </si>
  <si>
    <t>06.020.0584-A</t>
  </si>
  <si>
    <t>06.020.0586-A</t>
  </si>
  <si>
    <t>06.020.0588-A</t>
  </si>
  <si>
    <t>06.020.0592-A</t>
  </si>
  <si>
    <t>06.020.0594-A</t>
  </si>
  <si>
    <t>06.020.0596-A</t>
  </si>
  <si>
    <t>06.020.0598-A</t>
  </si>
  <si>
    <t>06.020.0600-A</t>
  </si>
  <si>
    <t>06.020.0602-A</t>
  </si>
  <si>
    <t>06.020.0604-A</t>
  </si>
  <si>
    <t>06.020.0606-A</t>
  </si>
  <si>
    <t>06.020.0608-A</t>
  </si>
  <si>
    <t>06.020.0610-A</t>
  </si>
  <si>
    <t>06.020.0612-A</t>
  </si>
  <si>
    <t>06.020.0614-A</t>
  </si>
  <si>
    <t>06.020.0616-A</t>
  </si>
  <si>
    <t>06.020.0618-A</t>
  </si>
  <si>
    <t>06.020.0620-A</t>
  </si>
  <si>
    <t>06.020.0625-A</t>
  </si>
  <si>
    <t>06.020.0626-A</t>
  </si>
  <si>
    <t>06.020.0627-A</t>
  </si>
  <si>
    <t>06.020.0628-A</t>
  </si>
  <si>
    <t>06.020.0629-A</t>
  </si>
  <si>
    <t>06.020.0630-A</t>
  </si>
  <si>
    <t>06.020.0631-A</t>
  </si>
  <si>
    <t>06.020.0632-A</t>
  </si>
  <si>
    <t>06.020.0636-A</t>
  </si>
  <si>
    <t>06.020.0637-A</t>
  </si>
  <si>
    <t>06.020.0638-A</t>
  </si>
  <si>
    <t>06.020.0639-A</t>
  </si>
  <si>
    <t>06.020.0640-A</t>
  </si>
  <si>
    <t>06.020.0641-A</t>
  </si>
  <si>
    <t>06.020.0642-A</t>
  </si>
  <si>
    <t>06.020.0643-A</t>
  </si>
  <si>
    <t>06.020.0645-A</t>
  </si>
  <si>
    <t>06.020.0647-A</t>
  </si>
  <si>
    <t>06.020.0649-A</t>
  </si>
  <si>
    <t>06.020.0655-A</t>
  </si>
  <si>
    <t>06.020.0656-A</t>
  </si>
  <si>
    <t>06.020.0657-A</t>
  </si>
  <si>
    <t>06.020.0658-A</t>
  </si>
  <si>
    <t>06.020.0659-A</t>
  </si>
  <si>
    <t>06.020.0661-A</t>
  </si>
  <si>
    <t>06.020.0663-A</t>
  </si>
  <si>
    <t>06.020.0665-A</t>
  </si>
  <si>
    <t>06.020.0667-A</t>
  </si>
  <si>
    <t>06.020.0669-A</t>
  </si>
  <si>
    <t>06.020.0670-A</t>
  </si>
  <si>
    <t>06.020.0675-A</t>
  </si>
  <si>
    <t>06.020.0676-A</t>
  </si>
  <si>
    <t>06.020.0677-A</t>
  </si>
  <si>
    <t>06.020.0678-A</t>
  </si>
  <si>
    <t>06.020.0679-A</t>
  </si>
  <si>
    <t>06.020.0681-A</t>
  </si>
  <si>
    <t>06.020.0683-A</t>
  </si>
  <si>
    <t>06.020.0685-A</t>
  </si>
  <si>
    <t>06.020.0687-A</t>
  </si>
  <si>
    <t>06.020.0689-A</t>
  </si>
  <si>
    <t>06.020.0690-A</t>
  </si>
  <si>
    <t>06.020.0691-A</t>
  </si>
  <si>
    <t>06.020.0692-A</t>
  </si>
  <si>
    <t>06.020.0694-A</t>
  </si>
  <si>
    <t>06.020.0696-A</t>
  </si>
  <si>
    <t>06.020.0700-A</t>
  </si>
  <si>
    <t>06.020.0702-A</t>
  </si>
  <si>
    <t>06.020.0704-A</t>
  </si>
  <si>
    <t>06.020.0706-A</t>
  </si>
  <si>
    <t>06.020.0708-A</t>
  </si>
  <si>
    <t>06.020.0710-A</t>
  </si>
  <si>
    <t>06.020.0711-A</t>
  </si>
  <si>
    <t>06.020.0714-A</t>
  </si>
  <si>
    <t>06.020.0715-A</t>
  </si>
  <si>
    <t>06.020.0716-A</t>
  </si>
  <si>
    <t>06.020.0717-A</t>
  </si>
  <si>
    <t>06.020.0718-A</t>
  </si>
  <si>
    <t>06.020.0720-A</t>
  </si>
  <si>
    <t>06.020.0721-A</t>
  </si>
  <si>
    <t>06.020.0722-A</t>
  </si>
  <si>
    <t>06.020.0725-A</t>
  </si>
  <si>
    <t>06.020.0726-A</t>
  </si>
  <si>
    <t>06.020.0727-A</t>
  </si>
  <si>
    <t>06.020.0735-A</t>
  </si>
  <si>
    <t>06.020.0736-A</t>
  </si>
  <si>
    <t>06.020.0737-A</t>
  </si>
  <si>
    <t>06.020.0738-A</t>
  </si>
  <si>
    <t>06.020.0739-A</t>
  </si>
  <si>
    <t>06.020.0740-A</t>
  </si>
  <si>
    <t>06.020.0741-A</t>
  </si>
  <si>
    <t>06.020.0742-A</t>
  </si>
  <si>
    <t>06.020.0745-A</t>
  </si>
  <si>
    <t>06.020.0746-A</t>
  </si>
  <si>
    <t>06.020.0747-A</t>
  </si>
  <si>
    <t>06.020.0748-A</t>
  </si>
  <si>
    <t>06.020.0749-A</t>
  </si>
  <si>
    <t>06.020.0750-A</t>
  </si>
  <si>
    <t>06.020.0751-A</t>
  </si>
  <si>
    <t>06.020.0752-A</t>
  </si>
  <si>
    <t>06.020.0754-A</t>
  </si>
  <si>
    <t>06.020.0756-A</t>
  </si>
  <si>
    <t>06.020.0758-A</t>
  </si>
  <si>
    <t>06.020.0760-A</t>
  </si>
  <si>
    <t>06.020.0761-A</t>
  </si>
  <si>
    <t>06.020.0762-A</t>
  </si>
  <si>
    <t>06.020.0763-A</t>
  </si>
  <si>
    <t>06.020.0764-A</t>
  </si>
  <si>
    <t>06.020.0766-A</t>
  </si>
  <si>
    <t>06.020.0768-A</t>
  </si>
  <si>
    <t>06.020.0770-A</t>
  </si>
  <si>
    <t>06.020.0772-A</t>
  </si>
  <si>
    <t>06.020.0774-A</t>
  </si>
  <si>
    <t>06.020.0775-A</t>
  </si>
  <si>
    <t>06.020.0780-A</t>
  </si>
  <si>
    <t>06.020.0781-A</t>
  </si>
  <si>
    <t>06.020.0782-A</t>
  </si>
  <si>
    <t>06.020.0783-A</t>
  </si>
  <si>
    <t>06.020.0784-A</t>
  </si>
  <si>
    <t>06.020.0786-A</t>
  </si>
  <si>
    <t>06.020.0788-A</t>
  </si>
  <si>
    <t>06.020.0790-A</t>
  </si>
  <si>
    <t>06.020.0792-A</t>
  </si>
  <si>
    <t>06.020.0794-A</t>
  </si>
  <si>
    <t>06.020.0795-A</t>
  </si>
  <si>
    <t>06.020.0796-A</t>
  </si>
  <si>
    <t>06.020.0797-A</t>
  </si>
  <si>
    <t>06.020.0798-A</t>
  </si>
  <si>
    <t>06.020.0799-A</t>
  </si>
  <si>
    <t>06.020.0800-A</t>
  </si>
  <si>
    <t>06.020.0801-A</t>
  </si>
  <si>
    <t>06.020.0802-A</t>
  </si>
  <si>
    <t>06.020.0803-A</t>
  </si>
  <si>
    <t>06.020.0804-A</t>
  </si>
  <si>
    <t>06.020.0805-A</t>
  </si>
  <si>
    <t>06.020.0806-A</t>
  </si>
  <si>
    <t>06.020.0807-A</t>
  </si>
  <si>
    <t>06.020.0808-A</t>
  </si>
  <si>
    <t>06.020.0809-A</t>
  </si>
  <si>
    <t>06.020.0810-A</t>
  </si>
  <si>
    <t>06.020.0811-A</t>
  </si>
  <si>
    <t>06.020.0812-A</t>
  </si>
  <si>
    <t>06.020.0813-A</t>
  </si>
  <si>
    <t>06.020.0814-A</t>
  </si>
  <si>
    <t>06.020.0815-A</t>
  </si>
  <si>
    <t>06.020.0816-A</t>
  </si>
  <si>
    <t>06.020.0817-A</t>
  </si>
  <si>
    <t>06.020.0818-A</t>
  </si>
  <si>
    <t>06.020.0819-A</t>
  </si>
  <si>
    <t>06.020.0820-A</t>
  </si>
  <si>
    <t>06.020.0821-A</t>
  </si>
  <si>
    <t>06.020.0822-A</t>
  </si>
  <si>
    <t>06.020.0823-A</t>
  </si>
  <si>
    <t>06.020.0824-A</t>
  </si>
  <si>
    <t>06.020.0825-A</t>
  </si>
  <si>
    <t>06.020.0826-A</t>
  </si>
  <si>
    <t>06.020.0827-A</t>
  </si>
  <si>
    <t>06.020.0828-A</t>
  </si>
  <si>
    <t>06.020.0829-A</t>
  </si>
  <si>
    <t>06.020.0830-A</t>
  </si>
  <si>
    <t>06.020.0831-A</t>
  </si>
  <si>
    <t>06.020.0832-A</t>
  </si>
  <si>
    <t>06.020.0833-A</t>
  </si>
  <si>
    <t>06.020.0835-A</t>
  </si>
  <si>
    <t>06.020.0840-A</t>
  </si>
  <si>
    <t>06.020.0841-A</t>
  </si>
  <si>
    <t>06.020.0842-A</t>
  </si>
  <si>
    <t>06.020.0843-A</t>
  </si>
  <si>
    <t>06.020.0844-A</t>
  </si>
  <si>
    <t>06.020.0846-A</t>
  </si>
  <si>
    <t>06.020.0848-A</t>
  </si>
  <si>
    <t>06.020.0850-A</t>
  </si>
  <si>
    <t>06.020.0852-A</t>
  </si>
  <si>
    <t>06.020.0853-A</t>
  </si>
  <si>
    <t>06.020.0854-A</t>
  </si>
  <si>
    <t>06.020.0856-A</t>
  </si>
  <si>
    <t>06.020.0857-A</t>
  </si>
  <si>
    <t>06.020.0858-A</t>
  </si>
  <si>
    <t>06.020.0859-A</t>
  </si>
  <si>
    <t>06.020.0860-A</t>
  </si>
  <si>
    <t>06.020.0862-A</t>
  </si>
  <si>
    <t>06.020.0864-A</t>
  </si>
  <si>
    <t>06.020.0866-A</t>
  </si>
  <si>
    <t>06.020.0868-A</t>
  </si>
  <si>
    <t>06.020.0870-A</t>
  </si>
  <si>
    <t>06.020.0871-A</t>
  </si>
  <si>
    <t>06.020.0872-A</t>
  </si>
  <si>
    <t>06.020.0873-A</t>
  </si>
  <si>
    <t>06.020.0875-A</t>
  </si>
  <si>
    <t>06.020.0876-A</t>
  </si>
  <si>
    <t>06.020.0880-A</t>
  </si>
  <si>
    <t>06.020.0882-A</t>
  </si>
  <si>
    <t>06.020.0884-A</t>
  </si>
  <si>
    <t>06.020.0886-A</t>
  </si>
  <si>
    <t>06.020.0888-A</t>
  </si>
  <si>
    <t>06.020.0890-A</t>
  </si>
  <si>
    <t>06.020.0891-A</t>
  </si>
  <si>
    <t>06.020.0893-A</t>
  </si>
  <si>
    <t>06.020.0894-A</t>
  </si>
  <si>
    <t>06.020.0895-A</t>
  </si>
  <si>
    <t>06.020.0896-A</t>
  </si>
  <si>
    <t>06.020.0897-A</t>
  </si>
  <si>
    <t>06.020.0900-A</t>
  </si>
  <si>
    <t>06.020.0901-A</t>
  </si>
  <si>
    <t>06.020.0902-A</t>
  </si>
  <si>
    <t>06.020.0905-A</t>
  </si>
  <si>
    <t>06.020.0906-A</t>
  </si>
  <si>
    <t>06.020.0908-A</t>
  </si>
  <si>
    <t>06.020.0910-A</t>
  </si>
  <si>
    <t>06.020.0915-A</t>
  </si>
  <si>
    <t>06.020.0916-A</t>
  </si>
  <si>
    <t>06.020.0917-A</t>
  </si>
  <si>
    <t>06.020.0918-A</t>
  </si>
  <si>
    <t>06.020.0919-A</t>
  </si>
  <si>
    <t>06.020.0920-A</t>
  </si>
  <si>
    <t>06.020.0921-A</t>
  </si>
  <si>
    <t>06.020.0922-A</t>
  </si>
  <si>
    <t>06.020.0924-A</t>
  </si>
  <si>
    <t>06.020.0926-A</t>
  </si>
  <si>
    <t>06.020.0928-A</t>
  </si>
  <si>
    <t>06.020.0930-A</t>
  </si>
  <si>
    <t>06.020.0932-A</t>
  </si>
  <si>
    <t>06.020.0933-A</t>
  </si>
  <si>
    <t>06.020.0934-A</t>
  </si>
  <si>
    <t>06.020.0935-A</t>
  </si>
  <si>
    <t>06.020.0937-A</t>
  </si>
  <si>
    <t>06.020.0938-A</t>
  </si>
  <si>
    <t>06.021.0010-A</t>
  </si>
  <si>
    <t>06.021.0011-A</t>
  </si>
  <si>
    <t>06.021.0012-A</t>
  </si>
  <si>
    <t>06.021.0013-A</t>
  </si>
  <si>
    <t>06.021.0014-A</t>
  </si>
  <si>
    <t>06.021.0015-A</t>
  </si>
  <si>
    <t>06.021.0016-A</t>
  </si>
  <si>
    <t>06.021.0017-A</t>
  </si>
  <si>
    <t>06.021.0018-A</t>
  </si>
  <si>
    <t>06.021.0019-A</t>
  </si>
  <si>
    <t>06.021.0020-A</t>
  </si>
  <si>
    <t>06.021.0021-A</t>
  </si>
  <si>
    <t>06.021.0025-A</t>
  </si>
  <si>
    <t>06.021.0026-A</t>
  </si>
  <si>
    <t>06.021.0027-A</t>
  </si>
  <si>
    <t>06.021.0028-A</t>
  </si>
  <si>
    <t>06.021.0029-A</t>
  </si>
  <si>
    <t>06.021.0030-A</t>
  </si>
  <si>
    <t>06.021.0031-A</t>
  </si>
  <si>
    <t>06.021.0032-A</t>
  </si>
  <si>
    <t>06.021.0033-A</t>
  </si>
  <si>
    <t>06.021.0034-A</t>
  </si>
  <si>
    <t>06.021.0035-A</t>
  </si>
  <si>
    <t>06.021.0036-A</t>
  </si>
  <si>
    <t>06.021.0040-A</t>
  </si>
  <si>
    <t>06.021.0041-A</t>
  </si>
  <si>
    <t>06.022.0010-A</t>
  </si>
  <si>
    <t>06.061.0105-A</t>
  </si>
  <si>
    <t>06.061.0110-A</t>
  </si>
  <si>
    <t>06.061.0115-A</t>
  </si>
  <si>
    <t>06.061.0120-A</t>
  </si>
  <si>
    <t>06.061.0150-A</t>
  </si>
  <si>
    <t>06.061.0155-A</t>
  </si>
  <si>
    <t>06.061.0160-A</t>
  </si>
  <si>
    <t>06.061.0165-A</t>
  </si>
  <si>
    <t>06.061.0170-A</t>
  </si>
  <si>
    <t>06.061.0171-A</t>
  </si>
  <si>
    <t>06.061.0172-A</t>
  </si>
  <si>
    <t>06.061.0173-A</t>
  </si>
  <si>
    <t>06.061.0174-A</t>
  </si>
  <si>
    <t>06.061.0176-A</t>
  </si>
  <si>
    <t>06.061.0177-A</t>
  </si>
  <si>
    <t>06.062.0001-A</t>
  </si>
  <si>
    <t>06.062.0002-A</t>
  </si>
  <si>
    <t>06.063.0012-A</t>
  </si>
  <si>
    <t>06.063.0013-A</t>
  </si>
  <si>
    <t>06.063.0014-A</t>
  </si>
  <si>
    <t>06.063.0015-A</t>
  </si>
  <si>
    <t>06.063.0016-A</t>
  </si>
  <si>
    <t>06.063.0017-A</t>
  </si>
  <si>
    <t>06.063.0018-A</t>
  </si>
  <si>
    <t>06.063.0019-A</t>
  </si>
  <si>
    <t>06.063.0021-A</t>
  </si>
  <si>
    <t>06.063.0023-A</t>
  </si>
  <si>
    <t>06.069.0005-A</t>
  </si>
  <si>
    <t>06.069.0006-A</t>
  </si>
  <si>
    <t>06.069.0008-A</t>
  </si>
  <si>
    <t>06.069.0009-A</t>
  </si>
  <si>
    <t>06.069.0010-A</t>
  </si>
  <si>
    <t>06.069.0015-A</t>
  </si>
  <si>
    <t>06.069.0020-A</t>
  </si>
  <si>
    <t>06.069.0025-A</t>
  </si>
  <si>
    <t>06.069.0030-A</t>
  </si>
  <si>
    <t>06.069.0035-A</t>
  </si>
  <si>
    <t>06.069.0040-A</t>
  </si>
  <si>
    <t>06.069.0045-A</t>
  </si>
  <si>
    <t>06.069.0050-A</t>
  </si>
  <si>
    <t>06.069.0055-A</t>
  </si>
  <si>
    <t>06.069.0100-A</t>
  </si>
  <si>
    <t>06.069.0101-A</t>
  </si>
  <si>
    <t>06.069.0105-A</t>
  </si>
  <si>
    <t>06.069.0106-A</t>
  </si>
  <si>
    <t>06.069.0110-A</t>
  </si>
  <si>
    <t>06.069.0115-A</t>
  </si>
  <si>
    <t>06.069.0120-A</t>
  </si>
  <si>
    <t>06.069.0125-A</t>
  </si>
  <si>
    <t>06.069.0130-A</t>
  </si>
  <si>
    <t>06.069.0135-A</t>
  </si>
  <si>
    <t>06.069.0140-A</t>
  </si>
  <si>
    <t>06.069.0145-A</t>
  </si>
  <si>
    <t>06.069.0150-A</t>
  </si>
  <si>
    <t>06.069.0155-A</t>
  </si>
  <si>
    <t>06.069.0160-A</t>
  </si>
  <si>
    <t>06.069.0165-A</t>
  </si>
  <si>
    <t>06.072.0001-A</t>
  </si>
  <si>
    <t>06.072.0003-A</t>
  </si>
  <si>
    <t>06.075.0010-A</t>
  </si>
  <si>
    <t>06.075.0012-A</t>
  </si>
  <si>
    <t>06.076.0005-A</t>
  </si>
  <si>
    <t>06.076.0010-A</t>
  </si>
  <si>
    <t>06.076.0015-A</t>
  </si>
  <si>
    <t>06.076.0020-A</t>
  </si>
  <si>
    <t>06.076.0025-A</t>
  </si>
  <si>
    <t>06.077.0005-A</t>
  </si>
  <si>
    <t>06.077.0010-A</t>
  </si>
  <si>
    <t>06.077.0015-A</t>
  </si>
  <si>
    <t>06.077.0020-A</t>
  </si>
  <si>
    <t>06.077.0025-A</t>
  </si>
  <si>
    <t>06.081.0010-A</t>
  </si>
  <si>
    <t>06.082.0010-A</t>
  </si>
  <si>
    <t>06.082.0015-A</t>
  </si>
  <si>
    <t>06.082.0020-A</t>
  </si>
  <si>
    <t>06.082.0050-A</t>
  </si>
  <si>
    <t>06.082.0053-A</t>
  </si>
  <si>
    <t>06.082.0055-A</t>
  </si>
  <si>
    <t>06.082.0070-A</t>
  </si>
  <si>
    <t>06.082.0075-A</t>
  </si>
  <si>
    <t>06.084.0005-A</t>
  </si>
  <si>
    <t>06.085.0010-A</t>
  </si>
  <si>
    <t>06.085.0015-A</t>
  </si>
  <si>
    <t>06.085.0020-A</t>
  </si>
  <si>
    <t>06.085.0025-A</t>
  </si>
  <si>
    <t>06.085.0030-A</t>
  </si>
  <si>
    <t>06.085.0035-A</t>
  </si>
  <si>
    <t>06.085.0040-A</t>
  </si>
  <si>
    <t>06.085.0045-A</t>
  </si>
  <si>
    <t>06.085.0050-B</t>
  </si>
  <si>
    <t>06.085.0055-A</t>
  </si>
  <si>
    <t>06.085.0058-A</t>
  </si>
  <si>
    <t>06.085.0060-A</t>
  </si>
  <si>
    <t>06.085.0065-A</t>
  </si>
  <si>
    <t>06.085.0070-A</t>
  </si>
  <si>
    <t>06.085.0072-A</t>
  </si>
  <si>
    <t>06.085.0074-A</t>
  </si>
  <si>
    <t>06.086.0010-A</t>
  </si>
  <si>
    <t>06.087.0010-A</t>
  </si>
  <si>
    <t>06.088.0010-A</t>
  </si>
  <si>
    <t>06.090.0010-A</t>
  </si>
  <si>
    <t>06.095.0010-A</t>
  </si>
  <si>
    <t>06.095.0013-A</t>
  </si>
  <si>
    <t>06.095.0015-A</t>
  </si>
  <si>
    <t>06.095.0018-A</t>
  </si>
  <si>
    <t>06.095.0020-A</t>
  </si>
  <si>
    <t>06.095.0022-A</t>
  </si>
  <si>
    <t>06.095.0025-A</t>
  </si>
  <si>
    <t>06.095.0028-A</t>
  </si>
  <si>
    <t>06.095.0030-A</t>
  </si>
  <si>
    <t>06.100.0010-A</t>
  </si>
  <si>
    <t>06.100.0011-A</t>
  </si>
  <si>
    <t>06.100.0012-A</t>
  </si>
  <si>
    <t>06.100.0020-A</t>
  </si>
  <si>
    <t>06.100.0030-A</t>
  </si>
  <si>
    <t>06.100.0040-A</t>
  </si>
  <si>
    <t>06.100.0050-A</t>
  </si>
  <si>
    <t>06.100.0056-A</t>
  </si>
  <si>
    <t>06.100.0058-A</t>
  </si>
  <si>
    <t>06.100.0060-A</t>
  </si>
  <si>
    <t>06.100.0062-A</t>
  </si>
  <si>
    <t>06.100.0064-A</t>
  </si>
  <si>
    <t>06.100.0068-A</t>
  </si>
  <si>
    <t>06.100.0079-A</t>
  </si>
  <si>
    <t>06.100.0080-A</t>
  </si>
  <si>
    <t>06.100.0082-A</t>
  </si>
  <si>
    <t>06.100.0085-A</t>
  </si>
  <si>
    <t>06.100.0087-A</t>
  </si>
  <si>
    <t>06.100.0090-A</t>
  </si>
  <si>
    <t>06.100.0092-A</t>
  </si>
  <si>
    <t>06.100.0095-A</t>
  </si>
  <si>
    <t>06.100.0100-A</t>
  </si>
  <si>
    <t>06.100.0105-A</t>
  </si>
  <si>
    <t>06.100.0110-A</t>
  </si>
  <si>
    <t>06.100.0115-A</t>
  </si>
  <si>
    <t>06.100.0130-A</t>
  </si>
  <si>
    <t>06.100.0132-A</t>
  </si>
  <si>
    <t>06.100.0134-A</t>
  </si>
  <si>
    <t>06.100.0136-A</t>
  </si>
  <si>
    <t>06.100.0138-A</t>
  </si>
  <si>
    <t>06.100.0140-A</t>
  </si>
  <si>
    <t>06.100.0142-A</t>
  </si>
  <si>
    <t>06.100.0144-A</t>
  </si>
  <si>
    <t>06.100.0148-A</t>
  </si>
  <si>
    <t>06.100.0150-A</t>
  </si>
  <si>
    <t>06.100.0155-A</t>
  </si>
  <si>
    <t>06.100.0160-A</t>
  </si>
  <si>
    <t>06.100.0165-A</t>
  </si>
  <si>
    <t>06.100.0170-A</t>
  </si>
  <si>
    <t>06.100.0175-A</t>
  </si>
  <si>
    <t>06.100.0180-A</t>
  </si>
  <si>
    <t>06.100.0185-A</t>
  </si>
  <si>
    <t>06.100.0187-A</t>
  </si>
  <si>
    <t>06.100.0190-A</t>
  </si>
  <si>
    <t>06.101.0001-A</t>
  </si>
  <si>
    <t>06.102.0010-A</t>
  </si>
  <si>
    <t>06.103.0010-A</t>
  </si>
  <si>
    <t>06.103.0015-A</t>
  </si>
  <si>
    <t>06.103.0020-A</t>
  </si>
  <si>
    <t>06.103.0025-A</t>
  </si>
  <si>
    <t>06.103.0030-A</t>
  </si>
  <si>
    <t>06.103.0035-A</t>
  </si>
  <si>
    <t>06.103.0040-A</t>
  </si>
  <si>
    <t>06.103.0045-A</t>
  </si>
  <si>
    <t>06.103.0050-A</t>
  </si>
  <si>
    <t>06.103.0055-A</t>
  </si>
  <si>
    <t>06.103.0080-A</t>
  </si>
  <si>
    <t>06.103.0085-A</t>
  </si>
  <si>
    <t>06.103.0090-A</t>
  </si>
  <si>
    <t>06.103.0095-A</t>
  </si>
  <si>
    <t>06.103.0100-A</t>
  </si>
  <si>
    <t>06.103.0105-A</t>
  </si>
  <si>
    <t>06.103.0110-A</t>
  </si>
  <si>
    <t>06.103.0115-A</t>
  </si>
  <si>
    <t>06.103.0120-A</t>
  </si>
  <si>
    <t>06.103.0125-A</t>
  </si>
  <si>
    <t>06.103.0150-A</t>
  </si>
  <si>
    <t>06.106.0011-A</t>
  </si>
  <si>
    <t>06.106.0012-A</t>
  </si>
  <si>
    <t>06.106.0014-A</t>
  </si>
  <si>
    <t>06.108.0005-A</t>
  </si>
  <si>
    <t>06.108.0006-A</t>
  </si>
  <si>
    <t>06.108.0007-A</t>
  </si>
  <si>
    <t>06.108.0008-A</t>
  </si>
  <si>
    <t>06.108.0009-A</t>
  </si>
  <si>
    <t>06.110.0001-A</t>
  </si>
  <si>
    <t>06.115.0001-A</t>
  </si>
  <si>
    <t>06.200.0030-A</t>
  </si>
  <si>
    <t>06.200.0033-A</t>
  </si>
  <si>
    <t>06.200.0035-A</t>
  </si>
  <si>
    <t>06.200.0051-A</t>
  </si>
  <si>
    <t>06.200.0052-A</t>
  </si>
  <si>
    <t>06.200.0053-A</t>
  </si>
  <si>
    <t>06.200.0054-A</t>
  </si>
  <si>
    <t>06.200.0055-A</t>
  </si>
  <si>
    <t>06.200.0056-A</t>
  </si>
  <si>
    <t>06.200.0057-A</t>
  </si>
  <si>
    <t>06.200.0058-A</t>
  </si>
  <si>
    <t>06.200.0059-A</t>
  </si>
  <si>
    <t>06.200.0060-A</t>
  </si>
  <si>
    <t>06.200.0062-A</t>
  </si>
  <si>
    <t>06.200.0064-A</t>
  </si>
  <si>
    <t>06.200.0065-A</t>
  </si>
  <si>
    <t>06.200.0066-A</t>
  </si>
  <si>
    <t>06.200.0067-A</t>
  </si>
  <si>
    <t>06.200.0068-A</t>
  </si>
  <si>
    <t>06.200.0071-A</t>
  </si>
  <si>
    <t>06.200.0072-A</t>
  </si>
  <si>
    <t>06.200.0073-A</t>
  </si>
  <si>
    <t>06.200.0074-A</t>
  </si>
  <si>
    <t>06.200.0075-A</t>
  </si>
  <si>
    <t>06.200.0076-A</t>
  </si>
  <si>
    <t>06.200.0077-A</t>
  </si>
  <si>
    <t>06.200.0078-A</t>
  </si>
  <si>
    <t>06.200.0080-A</t>
  </si>
  <si>
    <t>06.200.0081-A</t>
  </si>
  <si>
    <t>06.200.0083-A</t>
  </si>
  <si>
    <t>06.200.0084-A</t>
  </si>
  <si>
    <t>06.200.0085-A</t>
  </si>
  <si>
    <t>06.200.0086-A</t>
  </si>
  <si>
    <t>06.200.0090-A</t>
  </si>
  <si>
    <t>06.200.0092-A</t>
  </si>
  <si>
    <t>06.200.0093-A</t>
  </si>
  <si>
    <t>06.200.0094-A</t>
  </si>
  <si>
    <t>06.200.0095-A</t>
  </si>
  <si>
    <t>06.200.0096-A</t>
  </si>
  <si>
    <t>06.200.0097-A</t>
  </si>
  <si>
    <t>06.200.0098-A</t>
  </si>
  <si>
    <t>06.200.0099-A</t>
  </si>
  <si>
    <t>06.200.0100-A</t>
  </si>
  <si>
    <t>06.200.0102-A</t>
  </si>
  <si>
    <t>06.200.0104-A</t>
  </si>
  <si>
    <t>06.200.0105-A</t>
  </si>
  <si>
    <t>06.200.0106-A</t>
  </si>
  <si>
    <t>06.200.0107-A</t>
  </si>
  <si>
    <t>06.200.0108-A</t>
  </si>
  <si>
    <t>06.201.0051-A</t>
  </si>
  <si>
    <t>06.201.0052-A</t>
  </si>
  <si>
    <t>06.201.0053-A</t>
  </si>
  <si>
    <t>06.201.0054-A</t>
  </si>
  <si>
    <t>06.201.0055-A</t>
  </si>
  <si>
    <t>06.201.0056-A</t>
  </si>
  <si>
    <t>06.201.0057-A</t>
  </si>
  <si>
    <t>06.201.0058-A</t>
  </si>
  <si>
    <t>06.201.0059-A</t>
  </si>
  <si>
    <t>06.201.0060-A</t>
  </si>
  <si>
    <t>06.201.0061-A</t>
  </si>
  <si>
    <t>06.201.0062-A</t>
  </si>
  <si>
    <t>06.201.0063-A</t>
  </si>
  <si>
    <t>06.201.0064-A</t>
  </si>
  <si>
    <t>06.201.0065-A</t>
  </si>
  <si>
    <t>06.201.0066-A</t>
  </si>
  <si>
    <t>06.201.0071-A</t>
  </si>
  <si>
    <t>06.201.0072-A</t>
  </si>
  <si>
    <t>06.201.0073-A</t>
  </si>
  <si>
    <t>06.201.0074-A</t>
  </si>
  <si>
    <t>06.201.0075-A</t>
  </si>
  <si>
    <t>06.201.0076-A</t>
  </si>
  <si>
    <t>06.201.0077-A</t>
  </si>
  <si>
    <t>06.201.0078-A</t>
  </si>
  <si>
    <t>06.201.0079-A</t>
  </si>
  <si>
    <t>06.201.0080-A</t>
  </si>
  <si>
    <t>06.201.0081-A</t>
  </si>
  <si>
    <t>06.201.0082-A</t>
  </si>
  <si>
    <t>06.201.0091-A</t>
  </si>
  <si>
    <t>06.201.0092-A</t>
  </si>
  <si>
    <t>06.201.0093-A</t>
  </si>
  <si>
    <t>06.201.0094-A</t>
  </si>
  <si>
    <t>06.201.0095-A</t>
  </si>
  <si>
    <t>06.201.0096-A</t>
  </si>
  <si>
    <t>06.201.0097-A</t>
  </si>
  <si>
    <t>06.201.0098-A</t>
  </si>
  <si>
    <t>06.201.0099-A</t>
  </si>
  <si>
    <t>06.201.0100-A</t>
  </si>
  <si>
    <t>06.201.0101-A</t>
  </si>
  <si>
    <t>06.201.0102-A</t>
  </si>
  <si>
    <t>06.201.0111-A</t>
  </si>
  <si>
    <t>06.201.0112-A</t>
  </si>
  <si>
    <t>06.201.0113-A</t>
  </si>
  <si>
    <t>06.201.0114-A</t>
  </si>
  <si>
    <t>06.201.0115-A</t>
  </si>
  <si>
    <t>06.201.0116-A</t>
  </si>
  <si>
    <t>06.201.0117-A</t>
  </si>
  <si>
    <t>06.201.0118-A</t>
  </si>
  <si>
    <t>06.201.0119-A</t>
  </si>
  <si>
    <t>06.201.0120-A</t>
  </si>
  <si>
    <t>06.201.0121-A</t>
  </si>
  <si>
    <t>06.201.0122-A</t>
  </si>
  <si>
    <t>06.201.0123-A</t>
  </si>
  <si>
    <t>06.201.0124-A</t>
  </si>
  <si>
    <t>06.201.0125-A</t>
  </si>
  <si>
    <t>06.201.0126-A</t>
  </si>
  <si>
    <t>06.201.0131-A</t>
  </si>
  <si>
    <t>06.201.0132-A</t>
  </si>
  <si>
    <t>06.201.0133-A</t>
  </si>
  <si>
    <t>06.201.0134-A</t>
  </si>
  <si>
    <t>06.201.0135-A</t>
  </si>
  <si>
    <t>06.201.0136-A</t>
  </si>
  <si>
    <t>06.201.0137-A</t>
  </si>
  <si>
    <t>06.201.0138-A</t>
  </si>
  <si>
    <t>06.201.0139-A</t>
  </si>
  <si>
    <t>06.201.0140-A</t>
  </si>
  <si>
    <t>06.201.0141-A</t>
  </si>
  <si>
    <t>06.201.0142-A</t>
  </si>
  <si>
    <t>06.201.0161-A</t>
  </si>
  <si>
    <t>06.201.0162-A</t>
  </si>
  <si>
    <t>06.201.0163-A</t>
  </si>
  <si>
    <t>06.201.0164-A</t>
  </si>
  <si>
    <t>06.201.0165-A</t>
  </si>
  <si>
    <t>06.201.0166-A</t>
  </si>
  <si>
    <t>06.201.0167-A</t>
  </si>
  <si>
    <t>06.201.0168-A</t>
  </si>
  <si>
    <t>06.201.0169-A</t>
  </si>
  <si>
    <t>06.201.0170-A</t>
  </si>
  <si>
    <t>06.201.0171-A</t>
  </si>
  <si>
    <t>06.201.0172-A</t>
  </si>
  <si>
    <t>06.201.0173-A</t>
  </si>
  <si>
    <t>06.201.0174-A</t>
  </si>
  <si>
    <t>06.201.0175-A</t>
  </si>
  <si>
    <t>06.201.0176-A</t>
  </si>
  <si>
    <t>06.201.0181-A</t>
  </si>
  <si>
    <t>06.201.0182-A</t>
  </si>
  <si>
    <t>06.201.0183-A</t>
  </si>
  <si>
    <t>06.201.0184-A</t>
  </si>
  <si>
    <t>06.201.0185-A</t>
  </si>
  <si>
    <t>06.201.0186-A</t>
  </si>
  <si>
    <t>06.201.0187-A</t>
  </si>
  <si>
    <t>06.201.0188-A</t>
  </si>
  <si>
    <t>06.201.0189-A</t>
  </si>
  <si>
    <t>06.201.0190-A</t>
  </si>
  <si>
    <t>06.201.0191-A</t>
  </si>
  <si>
    <t>06.201.0192-A</t>
  </si>
  <si>
    <t>06.201.0211-A</t>
  </si>
  <si>
    <t>06.201.0212-A</t>
  </si>
  <si>
    <t>06.201.0213-A</t>
  </si>
  <si>
    <t>06.201.0214-A</t>
  </si>
  <si>
    <t>06.201.0215-A</t>
  </si>
  <si>
    <t>06.201.0216-A</t>
  </si>
  <si>
    <t>06.201.0217-A</t>
  </si>
  <si>
    <t>06.201.0218-A</t>
  </si>
  <si>
    <t>06.201.0219-A</t>
  </si>
  <si>
    <t>06.201.0220-A</t>
  </si>
  <si>
    <t>06.201.0221-A</t>
  </si>
  <si>
    <t>06.201.0222-A</t>
  </si>
  <si>
    <t>06.201.0223-A</t>
  </si>
  <si>
    <t>06.201.0224-A</t>
  </si>
  <si>
    <t>06.201.0225-A</t>
  </si>
  <si>
    <t>06.201.0226-A</t>
  </si>
  <si>
    <t>06.201.0231-A</t>
  </si>
  <si>
    <t>06.201.0232-A</t>
  </si>
  <si>
    <t>06.201.0233-A</t>
  </si>
  <si>
    <t>06.201.0234-A</t>
  </si>
  <si>
    <t>06.201.0235-A</t>
  </si>
  <si>
    <t>06.201.0236-A</t>
  </si>
  <si>
    <t>06.201.0237-A</t>
  </si>
  <si>
    <t>06.201.0238-A</t>
  </si>
  <si>
    <t>06.201.0239-A</t>
  </si>
  <si>
    <t>06.201.0240-A</t>
  </si>
  <si>
    <t>06.201.0241-A</t>
  </si>
  <si>
    <t>06.201.0242-A</t>
  </si>
  <si>
    <t>06.201.0243-A</t>
  </si>
  <si>
    <t>06.201.0244-A</t>
  </si>
  <si>
    <t>06.201.0245-A</t>
  </si>
  <si>
    <t>06.201.0246-A</t>
  </si>
  <si>
    <t>06.201.0251-A</t>
  </si>
  <si>
    <t>06.201.0252-A</t>
  </si>
  <si>
    <t>06.201.0253-A</t>
  </si>
  <si>
    <t>06.201.0254-A</t>
  </si>
  <si>
    <t>06.201.0255-A</t>
  </si>
  <si>
    <t>06.201.0256-A</t>
  </si>
  <si>
    <t>06.201.0257-A</t>
  </si>
  <si>
    <t>06.201.0258-A</t>
  </si>
  <si>
    <t>06.201.0259-A</t>
  </si>
  <si>
    <t>06.201.0260-A</t>
  </si>
  <si>
    <t>06.201.0261-A</t>
  </si>
  <si>
    <t>06.201.0262-A</t>
  </si>
  <si>
    <t>06.201.0263-A</t>
  </si>
  <si>
    <t>06.201.0264-A</t>
  </si>
  <si>
    <t>06.201.0265-A</t>
  </si>
  <si>
    <t>06.201.0266-A</t>
  </si>
  <si>
    <t>06.201.0271-A</t>
  </si>
  <si>
    <t>06.201.0272-A</t>
  </si>
  <si>
    <t>06.201.0273-A</t>
  </si>
  <si>
    <t>06.201.0274-A</t>
  </si>
  <si>
    <t>06.201.0275-A</t>
  </si>
  <si>
    <t>06.201.0276-A</t>
  </si>
  <si>
    <t>06.201.0277-A</t>
  </si>
  <si>
    <t>06.201.0278-A</t>
  </si>
  <si>
    <t>06.201.0279-A</t>
  </si>
  <si>
    <t>06.201.0280-A</t>
  </si>
  <si>
    <t>06.201.0281-A</t>
  </si>
  <si>
    <t>06.201.0282-A</t>
  </si>
  <si>
    <t>06.201.0291-A</t>
  </si>
  <si>
    <t>06.201.0292-A</t>
  </si>
  <si>
    <t>06.201.0293-A</t>
  </si>
  <si>
    <t>06.201.0294-A</t>
  </si>
  <si>
    <t>06.201.0295-A</t>
  </si>
  <si>
    <t>06.201.0296-A</t>
  </si>
  <si>
    <t>06.201.0297-A</t>
  </si>
  <si>
    <t>06.201.0298-A</t>
  </si>
  <si>
    <t>06.201.0299-A</t>
  </si>
  <si>
    <t>06.201.0300-A</t>
  </si>
  <si>
    <t>06.201.0301-A</t>
  </si>
  <si>
    <t>06.201.0302-A</t>
  </si>
  <si>
    <t>06.201.0311-A</t>
  </si>
  <si>
    <t>06.201.0312-A</t>
  </si>
  <si>
    <t>06.201.0313-A</t>
  </si>
  <si>
    <t>06.201.0314-A</t>
  </si>
  <si>
    <t>06.201.0315-A</t>
  </si>
  <si>
    <t>06.201.0316-A</t>
  </si>
  <si>
    <t>06.201.0317-A</t>
  </si>
  <si>
    <t>06.201.0318-A</t>
  </si>
  <si>
    <t>06.201.0319-A</t>
  </si>
  <si>
    <t>06.201.0320-A</t>
  </si>
  <si>
    <t>06.201.0321-A</t>
  </si>
  <si>
    <t>06.201.0322-A</t>
  </si>
  <si>
    <t>06.201.0323-A</t>
  </si>
  <si>
    <t>06.201.0324-A</t>
  </si>
  <si>
    <t>06.201.0325-A</t>
  </si>
  <si>
    <t>06.201.0326-A</t>
  </si>
  <si>
    <t>06.201.0331-A</t>
  </si>
  <si>
    <t>06.201.0332-A</t>
  </si>
  <si>
    <t>06.201.0333-A</t>
  </si>
  <si>
    <t>06.201.0334-A</t>
  </si>
  <si>
    <t>06.201.0335-A</t>
  </si>
  <si>
    <t>06.201.0336-A</t>
  </si>
  <si>
    <t>06.201.0337-A</t>
  </si>
  <si>
    <t>06.201.0338-A</t>
  </si>
  <si>
    <t>06.201.0339-A</t>
  </si>
  <si>
    <t>06.201.0340-A</t>
  </si>
  <si>
    <t>06.201.0341-A</t>
  </si>
  <si>
    <t>06.201.0342-A</t>
  </si>
  <si>
    <t>06.201.0361-A</t>
  </si>
  <si>
    <t>06.201.0362-A</t>
  </si>
  <si>
    <t>06.201.0363-A</t>
  </si>
  <si>
    <t>06.201.0364-A</t>
  </si>
  <si>
    <t>06.201.0365-A</t>
  </si>
  <si>
    <t>06.201.0366-A</t>
  </si>
  <si>
    <t>06.201.0367-A</t>
  </si>
  <si>
    <t>06.201.0368-A</t>
  </si>
  <si>
    <t>06.201.0369-A</t>
  </si>
  <si>
    <t>06.201.0370-A</t>
  </si>
  <si>
    <t>06.201.0371-A</t>
  </si>
  <si>
    <t>06.201.0372-A</t>
  </si>
  <si>
    <t>06.201.0373-A</t>
  </si>
  <si>
    <t>06.201.0374-A</t>
  </si>
  <si>
    <t>06.201.0375-A</t>
  </si>
  <si>
    <t>06.201.0376-A</t>
  </si>
  <si>
    <t>06.201.0381-A</t>
  </si>
  <si>
    <t>06.201.0382-A</t>
  </si>
  <si>
    <t>06.201.0383-A</t>
  </si>
  <si>
    <t>06.201.0384-A</t>
  </si>
  <si>
    <t>06.201.0385-A</t>
  </si>
  <si>
    <t>06.201.0386-A</t>
  </si>
  <si>
    <t>06.201.0387-A</t>
  </si>
  <si>
    <t>06.201.0388-A</t>
  </si>
  <si>
    <t>06.201.0389-A</t>
  </si>
  <si>
    <t>06.201.0390-A</t>
  </si>
  <si>
    <t>06.201.0391-A</t>
  </si>
  <si>
    <t>06.201.0392-A</t>
  </si>
  <si>
    <t>06.201.0411-A</t>
  </si>
  <si>
    <t>06.201.0412-A</t>
  </si>
  <si>
    <t>06.201.0413-A</t>
  </si>
  <si>
    <t>06.201.0414-A</t>
  </si>
  <si>
    <t>06.201.0415-A</t>
  </si>
  <si>
    <t>06.201.0416-A</t>
  </si>
  <si>
    <t>06.201.0417-A</t>
  </si>
  <si>
    <t>06.201.0418-A</t>
  </si>
  <si>
    <t>06.201.0419-A</t>
  </si>
  <si>
    <t>06.201.0420-A</t>
  </si>
  <si>
    <t>06.201.0421-A</t>
  </si>
  <si>
    <t>06.201.0422-A</t>
  </si>
  <si>
    <t>06.201.0423-A</t>
  </si>
  <si>
    <t>06.201.0424-A</t>
  </si>
  <si>
    <t>06.201.0425-A</t>
  </si>
  <si>
    <t>06.201.0426-A</t>
  </si>
  <si>
    <t>06.201.0431-A</t>
  </si>
  <si>
    <t>06.201.0432-A</t>
  </si>
  <si>
    <t>06.201.0433-A</t>
  </si>
  <si>
    <t>06.201.0434-A</t>
  </si>
  <si>
    <t>06.201.0435-A</t>
  </si>
  <si>
    <t>06.201.0436-A</t>
  </si>
  <si>
    <t>06.201.0437-A</t>
  </si>
  <si>
    <t>06.201.0438-A</t>
  </si>
  <si>
    <t>06.201.0439-A</t>
  </si>
  <si>
    <t>06.201.0440-A</t>
  </si>
  <si>
    <t>06.201.0441-A</t>
  </si>
  <si>
    <t>06.201.0442-A</t>
  </si>
  <si>
    <t>06.201.0443-A</t>
  </si>
  <si>
    <t>06.201.0444-A</t>
  </si>
  <si>
    <t>06.201.0445-A</t>
  </si>
  <si>
    <t>06.201.0446-A</t>
  </si>
  <si>
    <t>06.203.0006-A</t>
  </si>
  <si>
    <t>06.203.0007-A</t>
  </si>
  <si>
    <t>06.203.0008-A</t>
  </si>
  <si>
    <t>06.203.0009-A</t>
  </si>
  <si>
    <t>06.203.0010-A</t>
  </si>
  <si>
    <t>06.203.0011-A</t>
  </si>
  <si>
    <t>06.203.0012-A</t>
  </si>
  <si>
    <t>06.203.0013-A</t>
  </si>
  <si>
    <t>06.203.0014-A</t>
  </si>
  <si>
    <t>06.203.0015-A</t>
  </si>
  <si>
    <t>06.203.0016-A</t>
  </si>
  <si>
    <t>06.203.0017-A</t>
  </si>
  <si>
    <t>06.203.0018-A</t>
  </si>
  <si>
    <t>06.203.0019-A</t>
  </si>
  <si>
    <t>06.203.0020-A</t>
  </si>
  <si>
    <t>06.203.0021-A</t>
  </si>
  <si>
    <t>06.203.0022-A</t>
  </si>
  <si>
    <t>06.203.0023-A</t>
  </si>
  <si>
    <t>06.203.0024-A</t>
  </si>
  <si>
    <t>06.203.0025-A</t>
  </si>
  <si>
    <t>06.203.0026-A</t>
  </si>
  <si>
    <t>06.203.0027-A</t>
  </si>
  <si>
    <t>06.203.0028-A</t>
  </si>
  <si>
    <t>06.203.0043-A</t>
  </si>
  <si>
    <t>06.203.0044-A</t>
  </si>
  <si>
    <t>06.203.0045-A</t>
  </si>
  <si>
    <t>06.203.0046-A</t>
  </si>
  <si>
    <t>06.203.0047-A</t>
  </si>
  <si>
    <t>06.203.0048-A</t>
  </si>
  <si>
    <t>06.203.0049-A</t>
  </si>
  <si>
    <t>06.203.0050-A</t>
  </si>
  <si>
    <t>06.203.0051-A</t>
  </si>
  <si>
    <t>06.203.0052-A</t>
  </si>
  <si>
    <t>06.203.0053-A</t>
  </si>
  <si>
    <t>06.203.0054-A</t>
  </si>
  <si>
    <t>06.203.0055-A</t>
  </si>
  <si>
    <t>06.203.0056-A</t>
  </si>
  <si>
    <t>06.203.0057-A</t>
  </si>
  <si>
    <t>06.203.0058-A</t>
  </si>
  <si>
    <t>06.203.0059-A</t>
  </si>
  <si>
    <t>06.203.0060-A</t>
  </si>
  <si>
    <t>06.203.0061-A</t>
  </si>
  <si>
    <t>06.203.0062-A</t>
  </si>
  <si>
    <t>06.203.0063-A</t>
  </si>
  <si>
    <t>06.203.0064-A</t>
  </si>
  <si>
    <t>06.203.0081-A</t>
  </si>
  <si>
    <t>06.203.0082-A</t>
  </si>
  <si>
    <t>06.203.0083-A</t>
  </si>
  <si>
    <t>06.203.0084-A</t>
  </si>
  <si>
    <t>06.203.0085-A</t>
  </si>
  <si>
    <t>06.203.0086-A</t>
  </si>
  <si>
    <t>06.203.0087-A</t>
  </si>
  <si>
    <t>06.203.0088-A</t>
  </si>
  <si>
    <t>06.203.0089-A</t>
  </si>
  <si>
    <t>06.203.0090-A</t>
  </si>
  <si>
    <t>06.203.0091-A</t>
  </si>
  <si>
    <t>06.203.0092-A</t>
  </si>
  <si>
    <t>06.203.0093-A</t>
  </si>
  <si>
    <t>06.203.0094-A</t>
  </si>
  <si>
    <t>06.203.0095-A</t>
  </si>
  <si>
    <t>06.203.0096-A</t>
  </si>
  <si>
    <t>06.203.0097-A</t>
  </si>
  <si>
    <t>06.203.0098-A</t>
  </si>
  <si>
    <t>06.203.0099-A</t>
  </si>
  <si>
    <t>06.203.0100-A</t>
  </si>
  <si>
    <t>06.203.0101-A</t>
  </si>
  <si>
    <t>06.203.0102-A</t>
  </si>
  <si>
    <t>06.203.0106-A</t>
  </si>
  <si>
    <t>06.203.0107-A</t>
  </si>
  <si>
    <t>06.203.0108-A</t>
  </si>
  <si>
    <t>06.203.0109-A</t>
  </si>
  <si>
    <t>06.203.0110-A</t>
  </si>
  <si>
    <t>06.203.0111-A</t>
  </si>
  <si>
    <t>06.203.0112-A</t>
  </si>
  <si>
    <t>06.203.0113-A</t>
  </si>
  <si>
    <t>06.203.0114-A</t>
  </si>
  <si>
    <t>06.203.0115-A</t>
  </si>
  <si>
    <t>06.203.0116-A</t>
  </si>
  <si>
    <t>06.203.0117-A</t>
  </si>
  <si>
    <t>06.203.0118-A</t>
  </si>
  <si>
    <t>06.203.0119-A</t>
  </si>
  <si>
    <t>06.203.0120-A</t>
  </si>
  <si>
    <t>06.203.0121-A</t>
  </si>
  <si>
    <t>06.203.0122-A</t>
  </si>
  <si>
    <t>06.203.0123-A</t>
  </si>
  <si>
    <t>06.203.0124-A</t>
  </si>
  <si>
    <t>06.203.0125-A</t>
  </si>
  <si>
    <t>06.203.0126-A</t>
  </si>
  <si>
    <t>06.203.0127-A</t>
  </si>
  <si>
    <t>06.203.0128-A</t>
  </si>
  <si>
    <t>06.203.0136-A</t>
  </si>
  <si>
    <t>06.203.0137-A</t>
  </si>
  <si>
    <t>06.203.0138-A</t>
  </si>
  <si>
    <t>06.203.0139-A</t>
  </si>
  <si>
    <t>06.203.0140-A</t>
  </si>
  <si>
    <t>06.203.0141-A</t>
  </si>
  <si>
    <t>06.203.0142-A</t>
  </si>
  <si>
    <t>06.203.0143-A</t>
  </si>
  <si>
    <t>06.203.0144-A</t>
  </si>
  <si>
    <t>06.203.0145-A</t>
  </si>
  <si>
    <t>06.203.0146-A</t>
  </si>
  <si>
    <t>06.203.0147-A</t>
  </si>
  <si>
    <t>06.203.0148-A</t>
  </si>
  <si>
    <t>06.203.0149-A</t>
  </si>
  <si>
    <t>06.203.0150-A</t>
  </si>
  <si>
    <t>06.203.0151-A</t>
  </si>
  <si>
    <t>06.203.0152-A</t>
  </si>
  <si>
    <t>06.203.0153-A</t>
  </si>
  <si>
    <t>06.203.0154-A</t>
  </si>
  <si>
    <t>06.203.0155-A</t>
  </si>
  <si>
    <t>06.203.0166-A</t>
  </si>
  <si>
    <t>06.203.0167-A</t>
  </si>
  <si>
    <t>06.203.0168-A</t>
  </si>
  <si>
    <t>06.203.0169-A</t>
  </si>
  <si>
    <t>06.203.0170-A</t>
  </si>
  <si>
    <t>06.203.0171-A</t>
  </si>
  <si>
    <t>06.203.0172-A</t>
  </si>
  <si>
    <t>06.203.0173-A</t>
  </si>
  <si>
    <t>06.203.0174-A</t>
  </si>
  <si>
    <t>06.203.0175-A</t>
  </si>
  <si>
    <t>06.203.0176-A</t>
  </si>
  <si>
    <t>06.203.0177-A</t>
  </si>
  <si>
    <t>06.203.0178-A</t>
  </si>
  <si>
    <t>06.203.0179-A</t>
  </si>
  <si>
    <t>06.203.0180-A</t>
  </si>
  <si>
    <t>06.203.0181-A</t>
  </si>
  <si>
    <t>06.203.0182-A</t>
  </si>
  <si>
    <t>06.203.0183-A</t>
  </si>
  <si>
    <t>06.203.0191-A</t>
  </si>
  <si>
    <t>06.203.0192-A</t>
  </si>
  <si>
    <t>06.203.0193-A</t>
  </si>
  <si>
    <t>06.203.0194-A</t>
  </si>
  <si>
    <t>06.203.0195-A</t>
  </si>
  <si>
    <t>06.203.0196-A</t>
  </si>
  <si>
    <t>06.203.0197-A</t>
  </si>
  <si>
    <t>06.203.0198-A</t>
  </si>
  <si>
    <t>06.203.0199-A</t>
  </si>
  <si>
    <t>06.203.0200-A</t>
  </si>
  <si>
    <t>06.203.0201-A</t>
  </si>
  <si>
    <t>06.203.0202-A</t>
  </si>
  <si>
    <t>06.203.0203-A</t>
  </si>
  <si>
    <t>06.203.0204-A</t>
  </si>
  <si>
    <t>06.203.0205-A</t>
  </si>
  <si>
    <t>06.203.0206-A</t>
  </si>
  <si>
    <t>06.203.0207-A</t>
  </si>
  <si>
    <t>06.203.0208-A</t>
  </si>
  <si>
    <t>06.203.0209-A</t>
  </si>
  <si>
    <t>06.205.0050-A</t>
  </si>
  <si>
    <t>06.205.0051-A</t>
  </si>
  <si>
    <t>06.205.0052-A</t>
  </si>
  <si>
    <t>06.205.0053-A</t>
  </si>
  <si>
    <t>06.205.0054-A</t>
  </si>
  <si>
    <t>06.205.0055-A</t>
  </si>
  <si>
    <t>06.205.0056-A</t>
  </si>
  <si>
    <t>06.205.0057-A</t>
  </si>
  <si>
    <t>06.205.0058-A</t>
  </si>
  <si>
    <t>06.205.0059-A</t>
  </si>
  <si>
    <t>06.205.0060-A</t>
  </si>
  <si>
    <t>06.205.0061-A</t>
  </si>
  <si>
    <t>06.205.0062-A</t>
  </si>
  <si>
    <t>06.205.0063-A</t>
  </si>
  <si>
    <t>06.205.0064-A</t>
  </si>
  <si>
    <t>06.205.0065-A</t>
  </si>
  <si>
    <t>06.205.0066-A</t>
  </si>
  <si>
    <t>06.205.0067-A</t>
  </si>
  <si>
    <t>06.205.0068-A</t>
  </si>
  <si>
    <t>06.205.0069-A</t>
  </si>
  <si>
    <t>06.205.0070-A</t>
  </si>
  <si>
    <t>06.205.0071-A</t>
  </si>
  <si>
    <t>06.205.0072-A</t>
  </si>
  <si>
    <t>06.205.0073-A</t>
  </si>
  <si>
    <t>06.205.0074-A</t>
  </si>
  <si>
    <t>06.205.0075-A</t>
  </si>
  <si>
    <t>06.205.0076-A</t>
  </si>
  <si>
    <t>06.205.0077-A</t>
  </si>
  <si>
    <t>06.205.0078-A</t>
  </si>
  <si>
    <t>06.205.0079-A</t>
  </si>
  <si>
    <t>06.205.0080-A</t>
  </si>
  <si>
    <t>06.205.0081-A</t>
  </si>
  <si>
    <t>06.205.0082-A</t>
  </si>
  <si>
    <t>06.205.0083-A</t>
  </si>
  <si>
    <t>06.205.0084-A</t>
  </si>
  <si>
    <t>06.205.0085-A</t>
  </si>
  <si>
    <t>06.205.0086-A</t>
  </si>
  <si>
    <t>06.205.0087-A</t>
  </si>
  <si>
    <t>06.205.0088-A</t>
  </si>
  <si>
    <t>06.205.0089-A</t>
  </si>
  <si>
    <t>06.205.0090-A</t>
  </si>
  <si>
    <t>06.205.0091-A</t>
  </si>
  <si>
    <t>06.205.0092-A</t>
  </si>
  <si>
    <t>06.205.0093-A</t>
  </si>
  <si>
    <t>06.205.0094-A</t>
  </si>
  <si>
    <t>06.205.0095-A</t>
  </si>
  <si>
    <t>06.205.0096-A</t>
  </si>
  <si>
    <t>06.205.0097-A</t>
  </si>
  <si>
    <t>06.205.0098-A</t>
  </si>
  <si>
    <t>06.205.0099-A</t>
  </si>
  <si>
    <t>06.205.0100-A</t>
  </si>
  <si>
    <t>06.205.0101-A</t>
  </si>
  <si>
    <t>06.205.0102-A</t>
  </si>
  <si>
    <t>06.205.0103-A</t>
  </si>
  <si>
    <t>06.205.0105-A</t>
  </si>
  <si>
    <t>06.205.0106-A</t>
  </si>
  <si>
    <t>06.205.0107-A</t>
  </si>
  <si>
    <t>06.205.0108-A</t>
  </si>
  <si>
    <t>06.205.0109-A</t>
  </si>
  <si>
    <t>06.205.0110-A</t>
  </si>
  <si>
    <t>06.205.0111-A</t>
  </si>
  <si>
    <t>06.205.0112-A</t>
  </si>
  <si>
    <t>06.205.0113-A</t>
  </si>
  <si>
    <t>06.205.0114-A</t>
  </si>
  <si>
    <t>06.205.0115-A</t>
  </si>
  <si>
    <t>06.205.0116-A</t>
  </si>
  <si>
    <t>06.205.0117-A</t>
  </si>
  <si>
    <t>06.205.0118-A</t>
  </si>
  <si>
    <t>06.205.0119-A</t>
  </si>
  <si>
    <t>06.205.0120-A</t>
  </si>
  <si>
    <t>06.205.0121-A</t>
  </si>
  <si>
    <t>06.205.0122-A</t>
  </si>
  <si>
    <t>06.205.0123-A</t>
  </si>
  <si>
    <t>06.205.0124-A</t>
  </si>
  <si>
    <t>06.205.0125-A</t>
  </si>
  <si>
    <t>06.205.0126-A</t>
  </si>
  <si>
    <t>06.205.0127-A</t>
  </si>
  <si>
    <t>06.205.0128-A</t>
  </si>
  <si>
    <t>06.205.0129-A</t>
  </si>
  <si>
    <t>06.205.0130-A</t>
  </si>
  <si>
    <t>06.205.0131-A</t>
  </si>
  <si>
    <t>06.205.0132-A</t>
  </si>
  <si>
    <t>06.205.0133-A</t>
  </si>
  <si>
    <t>06.205.0134-A</t>
  </si>
  <si>
    <t>06.205.0135-A</t>
  </si>
  <si>
    <t>06.205.0136-A</t>
  </si>
  <si>
    <t>06.205.0137-A</t>
  </si>
  <si>
    <t>06.205.0138-A</t>
  </si>
  <si>
    <t>06.205.0139-A</t>
  </si>
  <si>
    <t>06.205.0140-A</t>
  </si>
  <si>
    <t>06.205.0141-A</t>
  </si>
  <si>
    <t>06.205.0142-A</t>
  </si>
  <si>
    <t>06.205.0143-A</t>
  </si>
  <si>
    <t>06.205.0144-A</t>
  </si>
  <si>
    <t>06.205.0145-A</t>
  </si>
  <si>
    <t>06.205.0146-A</t>
  </si>
  <si>
    <t>06.205.0147-A</t>
  </si>
  <si>
    <t>06.205.0148-A</t>
  </si>
  <si>
    <t>06.205.0149-A</t>
  </si>
  <si>
    <t>06.205.0150-A</t>
  </si>
  <si>
    <t>06.205.0151-A</t>
  </si>
  <si>
    <t>06.205.0152-A</t>
  </si>
  <si>
    <t>06.205.0153-A</t>
  </si>
  <si>
    <t>06.205.0154-A</t>
  </si>
  <si>
    <t>06.205.0155-A</t>
  </si>
  <si>
    <t>06.205.0156-A</t>
  </si>
  <si>
    <t>06.205.0157-A</t>
  </si>
  <si>
    <t>06.205.0158-A</t>
  </si>
  <si>
    <t>06.250.0012-A</t>
  </si>
  <si>
    <t>06.250.0013-A</t>
  </si>
  <si>
    <t>06.250.0014-A</t>
  </si>
  <si>
    <t>06.250.0015-A</t>
  </si>
  <si>
    <t>06.250.0016-A</t>
  </si>
  <si>
    <t>06.250.0017-A</t>
  </si>
  <si>
    <t>06.250.0018-A</t>
  </si>
  <si>
    <t>06.250.0020-A</t>
  </si>
  <si>
    <t>06.250.0021-A</t>
  </si>
  <si>
    <t>06.250.0022-A</t>
  </si>
  <si>
    <t>06.250.0023-A</t>
  </si>
  <si>
    <t>06.250.0031-A</t>
  </si>
  <si>
    <t>06.250.0032-A</t>
  </si>
  <si>
    <t>06.250.0033-A</t>
  </si>
  <si>
    <t>06.250.0034-A</t>
  </si>
  <si>
    <t>06.250.0035-A</t>
  </si>
  <si>
    <t>06.250.0036-A</t>
  </si>
  <si>
    <t>06.250.0037-A</t>
  </si>
  <si>
    <t>06.250.0039-A</t>
  </si>
  <si>
    <t>06.250.0040-A</t>
  </si>
  <si>
    <t>06.250.0051-A</t>
  </si>
  <si>
    <t>06.250.0052-A</t>
  </si>
  <si>
    <t>06.250.0053-A</t>
  </si>
  <si>
    <t>06.250.0054-A</t>
  </si>
  <si>
    <t>06.250.0055-A</t>
  </si>
  <si>
    <t>06.250.0056-A</t>
  </si>
  <si>
    <t>06.250.0057-A</t>
  </si>
  <si>
    <t>06.250.0059-A</t>
  </si>
  <si>
    <t>06.250.0060-A</t>
  </si>
  <si>
    <t>06.251.0030-A</t>
  </si>
  <si>
    <t>06.251.0031-A</t>
  </si>
  <si>
    <t>06.251.0032-A</t>
  </si>
  <si>
    <t>06.251.0033-A</t>
  </si>
  <si>
    <t>06.251.0034-A</t>
  </si>
  <si>
    <t>06.251.0035-A</t>
  </si>
  <si>
    <t>06.251.0036-A</t>
  </si>
  <si>
    <t>06.251.0037-A</t>
  </si>
  <si>
    <t>06.251.0038-A</t>
  </si>
  <si>
    <t>06.251.0039-A</t>
  </si>
  <si>
    <t>06.251.0040-A</t>
  </si>
  <si>
    <t>06.251.0041-A</t>
  </si>
  <si>
    <t>06.251.0042-A</t>
  </si>
  <si>
    <t>06.251.0043-A</t>
  </si>
  <si>
    <t>06.251.0044-A</t>
  </si>
  <si>
    <t>06.251.0045-A</t>
  </si>
  <si>
    <t>06.251.0046-A</t>
  </si>
  <si>
    <t>06.251.0047-A</t>
  </si>
  <si>
    <t>06.251.0048-A</t>
  </si>
  <si>
    <t>06.251.0049-A</t>
  </si>
  <si>
    <t>06.251.0050-A</t>
  </si>
  <si>
    <t>06.251.0051-A</t>
  </si>
  <si>
    <t>06.251.0052-A</t>
  </si>
  <si>
    <t>06.251.0053-A</t>
  </si>
  <si>
    <t>06.251.0054-A</t>
  </si>
  <si>
    <t>06.251.0055-A</t>
  </si>
  <si>
    <t>06.251.0056-A</t>
  </si>
  <si>
    <t>06.251.0057-A</t>
  </si>
  <si>
    <t>06.251.0058-A</t>
  </si>
  <si>
    <t>06.251.0059-A</t>
  </si>
  <si>
    <t>06.251.0060-A</t>
  </si>
  <si>
    <t>06.251.0061-A</t>
  </si>
  <si>
    <t>06.251.0062-A</t>
  </si>
  <si>
    <t>06.251.0063-A</t>
  </si>
  <si>
    <t>06.251.0064-A</t>
  </si>
  <si>
    <t>06.251.0065-A</t>
  </si>
  <si>
    <t>06.251.0066-A</t>
  </si>
  <si>
    <t>06.251.0067-A</t>
  </si>
  <si>
    <t>06.251.0068-A</t>
  </si>
  <si>
    <t>06.251.0069-A</t>
  </si>
  <si>
    <t>06.270.0001-A</t>
  </si>
  <si>
    <t>06.270.0002-A</t>
  </si>
  <si>
    <t>06.270.0003-A</t>
  </si>
  <si>
    <t>06.270.0020-A</t>
  </si>
  <si>
    <t>06.270.0021-A</t>
  </si>
  <si>
    <t>06.270.0022-A</t>
  </si>
  <si>
    <t>06.270.0036-A</t>
  </si>
  <si>
    <t>06.270.0037-A</t>
  </si>
  <si>
    <t>06.270.0038-A</t>
  </si>
  <si>
    <t>06.270.0041-A</t>
  </si>
  <si>
    <t>06.270.0042-A</t>
  </si>
  <si>
    <t>06.270.0046-A</t>
  </si>
  <si>
    <t>06.270.0047-A</t>
  </si>
  <si>
    <t>06.270.0048-A</t>
  </si>
  <si>
    <t>06.270.0051-A</t>
  </si>
  <si>
    <t>06.270.0052-A</t>
  </si>
  <si>
    <t>06.270.0053-A</t>
  </si>
  <si>
    <t>06.270.0054-A</t>
  </si>
  <si>
    <t>06.270.0061-A</t>
  </si>
  <si>
    <t>06.270.0062-A</t>
  </si>
  <si>
    <t>06.270.0063-A</t>
  </si>
  <si>
    <t>06.270.0064-A</t>
  </si>
  <si>
    <t>06.270.0065-A</t>
  </si>
  <si>
    <t>06.270.0066-A</t>
  </si>
  <si>
    <t>06.270.0067-A</t>
  </si>
  <si>
    <t>06.270.0068-A</t>
  </si>
  <si>
    <t>06.270.0069-A</t>
  </si>
  <si>
    <t>06.270.0071-A</t>
  </si>
  <si>
    <t>06.270.0072-A</t>
  </si>
  <si>
    <t>06.270.0073-A</t>
  </si>
  <si>
    <t>06.270.0076-A</t>
  </si>
  <si>
    <t>06.270.0077-A</t>
  </si>
  <si>
    <t>06.270.0078-A</t>
  </si>
  <si>
    <t>06.270.0081-A</t>
  </si>
  <si>
    <t>06.270.0082-A</t>
  </si>
  <si>
    <t>06.270.0083-A</t>
  </si>
  <si>
    <t>06.270.0086-A</t>
  </si>
  <si>
    <t>06.270.0087-A</t>
  </si>
  <si>
    <t>06.270.0088-A</t>
  </si>
  <si>
    <t>06.270.0091-A</t>
  </si>
  <si>
    <t>06.270.0092-A</t>
  </si>
  <si>
    <t>06.270.0093-A</t>
  </si>
  <si>
    <t>06.270.0101-A</t>
  </si>
  <si>
    <t>06.270.0102-A</t>
  </si>
  <si>
    <t>06.270.0103-A</t>
  </si>
  <si>
    <t>06.270.0104-A</t>
  </si>
  <si>
    <t>06.270.0105-A</t>
  </si>
  <si>
    <t>06.270.0106-A</t>
  </si>
  <si>
    <t>06.270.0111-A</t>
  </si>
  <si>
    <t>06.270.0112-A</t>
  </si>
  <si>
    <t>06.271.0010-A</t>
  </si>
  <si>
    <t>06.271.0011-A</t>
  </si>
  <si>
    <t>06.271.0012-A</t>
  </si>
  <si>
    <t>06.271.0013-A</t>
  </si>
  <si>
    <t>06.271.0014-A</t>
  </si>
  <si>
    <t>06.271.0016-A</t>
  </si>
  <si>
    <t>06.271.0018-A</t>
  </si>
  <si>
    <t>06.271.0021-A</t>
  </si>
  <si>
    <t>06.271.0022-A</t>
  </si>
  <si>
    <t>06.271.0023-A</t>
  </si>
  <si>
    <t>06.271.0024-A</t>
  </si>
  <si>
    <t>06.271.0025-A</t>
  </si>
  <si>
    <t>06.271.0026-A</t>
  </si>
  <si>
    <t>06.271.0027-A</t>
  </si>
  <si>
    <t>06.271.0050-A</t>
  </si>
  <si>
    <t>06.271.0051-A</t>
  </si>
  <si>
    <t>06.271.0052-A</t>
  </si>
  <si>
    <t>06.271.0053-A</t>
  </si>
  <si>
    <t>06.271.0054-A</t>
  </si>
  <si>
    <t>06.271.0055-A</t>
  </si>
  <si>
    <t>06.271.0056-A</t>
  </si>
  <si>
    <t>06.271.0060-A</t>
  </si>
  <si>
    <t>06.271.0061-A</t>
  </si>
  <si>
    <t>06.271.0062-A</t>
  </si>
  <si>
    <t>06.271.0063-A</t>
  </si>
  <si>
    <t>06.271.0064-A</t>
  </si>
  <si>
    <t>06.271.0065-A</t>
  </si>
  <si>
    <t>06.271.0066-A</t>
  </si>
  <si>
    <t>06.271.0067-A</t>
  </si>
  <si>
    <t>06.271.0068-A</t>
  </si>
  <si>
    <t>06.272.0002-A</t>
  </si>
  <si>
    <t>06.272.0003-A</t>
  </si>
  <si>
    <t>06.272.0004-A</t>
  </si>
  <si>
    <t>06.272.0005-A</t>
  </si>
  <si>
    <t>06.272.0006-A</t>
  </si>
  <si>
    <t>06.272.0007-A</t>
  </si>
  <si>
    <t>06.272.0008-A</t>
  </si>
  <si>
    <t>06.272.0021-A</t>
  </si>
  <si>
    <t>06.272.0022-A</t>
  </si>
  <si>
    <t>06.272.0026-A</t>
  </si>
  <si>
    <t>06.272.0027-A</t>
  </si>
  <si>
    <t>06.272.0029-A</t>
  </si>
  <si>
    <t>06.272.0030-A</t>
  </si>
  <si>
    <t>06.272.0032-A</t>
  </si>
  <si>
    <t>06.272.0033-A</t>
  </si>
  <si>
    <t>06.272.0035-A</t>
  </si>
  <si>
    <t>06.272.0036-A</t>
  </si>
  <si>
    <t>06.272.0037-A</t>
  </si>
  <si>
    <t>06.272.0038-A</t>
  </si>
  <si>
    <t>06.272.0039-A</t>
  </si>
  <si>
    <t>06.273.0001-A</t>
  </si>
  <si>
    <t>06.273.0002-A</t>
  </si>
  <si>
    <t>06.273.0003-A</t>
  </si>
  <si>
    <t>06.273.0004-A</t>
  </si>
  <si>
    <t>06.273.0005-A</t>
  </si>
  <si>
    <t>06.273.0006-A</t>
  </si>
  <si>
    <t>06.273.0007-A</t>
  </si>
  <si>
    <t>06.273.0008-A</t>
  </si>
  <si>
    <t>06.273.0009-A</t>
  </si>
  <si>
    <t>06.273.0010-A</t>
  </si>
  <si>
    <t>06.273.0011-A</t>
  </si>
  <si>
    <t>06.273.0012-A</t>
  </si>
  <si>
    <t>06.273.0013-A</t>
  </si>
  <si>
    <t>06.273.0014-A</t>
  </si>
  <si>
    <t>06.273.0015-A</t>
  </si>
  <si>
    <t>06.275.0001-A</t>
  </si>
  <si>
    <t>06.275.0002-A</t>
  </si>
  <si>
    <t>06.275.0003-A</t>
  </si>
  <si>
    <t>06.275.0020-A</t>
  </si>
  <si>
    <t>06.275.0021-A</t>
  </si>
  <si>
    <t>06.275.0022-A</t>
  </si>
  <si>
    <t>06.300.0001-A</t>
  </si>
  <si>
    <t>06.300.0002-A</t>
  </si>
  <si>
    <t>06.300.0003-A</t>
  </si>
  <si>
    <t>06.300.0004-A</t>
  </si>
  <si>
    <t>06.300.0005-A</t>
  </si>
  <si>
    <t>06.400.0001-A</t>
  </si>
  <si>
    <t>06.400.0002-A</t>
  </si>
  <si>
    <t>06.400.0003-A</t>
  </si>
  <si>
    <t>06.400.0004-A</t>
  </si>
  <si>
    <t>06.400.0005-A</t>
  </si>
  <si>
    <t>06.400.0006-A</t>
  </si>
  <si>
    <t>06.400.0010-A</t>
  </si>
  <si>
    <t>06.400.0011-A</t>
  </si>
  <si>
    <t>06.400.0012-A</t>
  </si>
  <si>
    <t>06.400.0013-A</t>
  </si>
  <si>
    <t>06.400.0014-A</t>
  </si>
  <si>
    <t>06.400.0015-A</t>
  </si>
  <si>
    <t>06.400.0020-A</t>
  </si>
  <si>
    <t>06.500.0010-A</t>
  </si>
  <si>
    <t>06.501.0010-A</t>
  </si>
  <si>
    <t>06.502.0010-A</t>
  </si>
  <si>
    <t>06.502.0020-A</t>
  </si>
  <si>
    <t>06.502.0030-A</t>
  </si>
  <si>
    <t>06.502.0040-A</t>
  </si>
  <si>
    <t>07.001.0010-B</t>
  </si>
  <si>
    <t>07.001.0015-B</t>
  </si>
  <si>
    <t>07.001.0020-B</t>
  </si>
  <si>
    <t>07.001.0025-B</t>
  </si>
  <si>
    <t>07.001.0030-B</t>
  </si>
  <si>
    <t>07.001.0035-B</t>
  </si>
  <si>
    <t>07.001.0040-B</t>
  </si>
  <si>
    <t>07.001.0045-B</t>
  </si>
  <si>
    <t>07.001.0050-B</t>
  </si>
  <si>
    <t>07.001.0055-B</t>
  </si>
  <si>
    <t>07.001.0060-B</t>
  </si>
  <si>
    <t>07.001.0065-B</t>
  </si>
  <si>
    <t>07.001.0070-B</t>
  </si>
  <si>
    <t>07.001.0075-B</t>
  </si>
  <si>
    <t>07.001.0080-B</t>
  </si>
  <si>
    <t>07.001.0085-B</t>
  </si>
  <si>
    <t>07.001.0090-B</t>
  </si>
  <si>
    <t>07.001.0095-B</t>
  </si>
  <si>
    <t>07.001.0100-B</t>
  </si>
  <si>
    <t>07.001.0105-B</t>
  </si>
  <si>
    <t>07.001.0110-B</t>
  </si>
  <si>
    <t>07.001.0115-B</t>
  </si>
  <si>
    <t>07.001.0120-B</t>
  </si>
  <si>
    <t>07.001.0125-B</t>
  </si>
  <si>
    <t>07.001.0130-B</t>
  </si>
  <si>
    <t>07.001.0135-B</t>
  </si>
  <si>
    <t>07.001.0140-B</t>
  </si>
  <si>
    <t>07.001.0145-B</t>
  </si>
  <si>
    <t>07.001.0150-B</t>
  </si>
  <si>
    <t>07.001.0155-B</t>
  </si>
  <si>
    <t>07.001.0160-B</t>
  </si>
  <si>
    <t>07.002.0010-B</t>
  </si>
  <si>
    <t>07.002.0015-B</t>
  </si>
  <si>
    <t>07.002.0020-B</t>
  </si>
  <si>
    <t>07.002.0025-B</t>
  </si>
  <si>
    <t>07.002.0030-B</t>
  </si>
  <si>
    <t>07.002.0035-B</t>
  </si>
  <si>
    <t>07.002.0040-B</t>
  </si>
  <si>
    <t>07.002.0045-B</t>
  </si>
  <si>
    <t>07.003.0010-B</t>
  </si>
  <si>
    <t>07.003.0015-B</t>
  </si>
  <si>
    <t>07.005.0010-B</t>
  </si>
  <si>
    <t>07.005.0015-B</t>
  </si>
  <si>
    <t>07.005.0020-B</t>
  </si>
  <si>
    <t>07.005.0025-B</t>
  </si>
  <si>
    <t>07.005.0030-B</t>
  </si>
  <si>
    <t>07.005.0035-B</t>
  </si>
  <si>
    <t>07.006.0010-B</t>
  </si>
  <si>
    <t>07.006.0015-B</t>
  </si>
  <si>
    <t>07.006.0020-B</t>
  </si>
  <si>
    <t>07.006.0025-B</t>
  </si>
  <si>
    <t>07.007.0010-B</t>
  </si>
  <si>
    <t>07.007.0015-B</t>
  </si>
  <si>
    <t>07.007.0020-B</t>
  </si>
  <si>
    <t>07.007.0025-B</t>
  </si>
  <si>
    <t>07.008.0010-B</t>
  </si>
  <si>
    <t>07.009.0010-B</t>
  </si>
  <si>
    <t>07.009.0015-B</t>
  </si>
  <si>
    <t>07.009.0020-B</t>
  </si>
  <si>
    <t>07.030.0010-B</t>
  </si>
  <si>
    <t>07.050.0025-B</t>
  </si>
  <si>
    <t>07.050.0030-B</t>
  </si>
  <si>
    <t>07.050.0035-B</t>
  </si>
  <si>
    <t>07.100.0010-B</t>
  </si>
  <si>
    <t>07.100.0015-B</t>
  </si>
  <si>
    <t>07.100.0020-B</t>
  </si>
  <si>
    <t>07.100.0025-B</t>
  </si>
  <si>
    <t>07.100.0040-B</t>
  </si>
  <si>
    <t>07.150.0010-B</t>
  </si>
  <si>
    <t>07.150.0020-B</t>
  </si>
  <si>
    <t>07.160.0012-B</t>
  </si>
  <si>
    <t>07.160.0020-B</t>
  </si>
  <si>
    <t>07.170.0010-B</t>
  </si>
  <si>
    <t>07.180.0010-B</t>
  </si>
  <si>
    <t>08.001.0001-A</t>
  </si>
  <si>
    <t>08.001.0002-B</t>
  </si>
  <si>
    <t>08.001.0004-A</t>
  </si>
  <si>
    <t>08.001.0005-A</t>
  </si>
  <si>
    <t>08.001.0008-A</t>
  </si>
  <si>
    <t>08.001.0009-A</t>
  </si>
  <si>
    <t>08.002.0001-A</t>
  </si>
  <si>
    <t>08.003.0001-A</t>
  </si>
  <si>
    <t>08.003.0002-A</t>
  </si>
  <si>
    <t>08.003.0005-A</t>
  </si>
  <si>
    <t>08.003.0030-A</t>
  </si>
  <si>
    <t>08.003.0035-A</t>
  </si>
  <si>
    <t>08.004.0001-A</t>
  </si>
  <si>
    <t>08.004.0002-A</t>
  </si>
  <si>
    <t>08.004.0003-A</t>
  </si>
  <si>
    <t>08.004.0008-A</t>
  </si>
  <si>
    <t>08.005.0001-A</t>
  </si>
  <si>
    <t>08.005.0002-A</t>
  </si>
  <si>
    <t>08.005.0003-A</t>
  </si>
  <si>
    <t>08.006.0001-A</t>
  </si>
  <si>
    <t>08.006.0003-A</t>
  </si>
  <si>
    <t>08.006.0004-A</t>
  </si>
  <si>
    <t>08.006.0005-A</t>
  </si>
  <si>
    <t>08.006.0006-A</t>
  </si>
  <si>
    <t>08.006.0010-A</t>
  </si>
  <si>
    <t>08.006.0011-A</t>
  </si>
  <si>
    <t>08.006.0015-A</t>
  </si>
  <si>
    <t>08.007.0001-A</t>
  </si>
  <si>
    <t>08.007.0002-A</t>
  </si>
  <si>
    <t>08.008.0001-A</t>
  </si>
  <si>
    <t>08.008.0002-A</t>
  </si>
  <si>
    <t>08.009.0003-A</t>
  </si>
  <si>
    <t>08.009.0005-A</t>
  </si>
  <si>
    <t>08.009.0010-A</t>
  </si>
  <si>
    <t>08.010.0001-A</t>
  </si>
  <si>
    <t>08.010.0005-A</t>
  </si>
  <si>
    <t>08.011.0001-A</t>
  </si>
  <si>
    <t>08.012.0001-A</t>
  </si>
  <si>
    <t>08.012.0003-A</t>
  </si>
  <si>
    <t>08.012.0004-A</t>
  </si>
  <si>
    <t>08.012.0005-A</t>
  </si>
  <si>
    <t>08.013.0005-A</t>
  </si>
  <si>
    <t>08.013.0010-A</t>
  </si>
  <si>
    <t>08.013.0015-A</t>
  </si>
  <si>
    <t>08.015.0002-A</t>
  </si>
  <si>
    <t>08.015.0003-A</t>
  </si>
  <si>
    <t>08.015.0004-A</t>
  </si>
  <si>
    <t>08.015.0005-A</t>
  </si>
  <si>
    <t>08.015.0008-A</t>
  </si>
  <si>
    <t>08.015.0016-A</t>
  </si>
  <si>
    <t>08.015.0018-A</t>
  </si>
  <si>
    <t>08.015.0020-A</t>
  </si>
  <si>
    <t>08.015.0022-A</t>
  </si>
  <si>
    <t>08.015.0025-A</t>
  </si>
  <si>
    <t>08.015.0040-A</t>
  </si>
  <si>
    <t>08.015.0042-A</t>
  </si>
  <si>
    <t>08.015.0050-A</t>
  </si>
  <si>
    <t>08.015.0051-A</t>
  </si>
  <si>
    <t>08.015.0052-A</t>
  </si>
  <si>
    <t>08.015.0053-A</t>
  </si>
  <si>
    <t>08.015.0054-A</t>
  </si>
  <si>
    <t>08.015.0055-A</t>
  </si>
  <si>
    <t>08.015.0070-A</t>
  </si>
  <si>
    <t>08.015.0071-A</t>
  </si>
  <si>
    <t>08.015.0072-A</t>
  </si>
  <si>
    <t>08.015.0073-A</t>
  </si>
  <si>
    <t>08.015.0074-A</t>
  </si>
  <si>
    <t>08.015.0075-A</t>
  </si>
  <si>
    <t>08.015.0077-A</t>
  </si>
  <si>
    <t>08.015.0078-A</t>
  </si>
  <si>
    <t>08.015.0079-A</t>
  </si>
  <si>
    <t>08.015.0080-A</t>
  </si>
  <si>
    <t>08.015.0081-A</t>
  </si>
  <si>
    <t>08.015.0082-A</t>
  </si>
  <si>
    <t>08.015.0083-A</t>
  </si>
  <si>
    <t>08.015.0084-A</t>
  </si>
  <si>
    <t>08.015.0085-A</t>
  </si>
  <si>
    <t>08.015.0086-A</t>
  </si>
  <si>
    <t>08.015.0087-A</t>
  </si>
  <si>
    <t>08.015.0088-A</t>
  </si>
  <si>
    <t>08.015.0090-A</t>
  </si>
  <si>
    <t>08.015.0095-A</t>
  </si>
  <si>
    <t>08.015.0096-A</t>
  </si>
  <si>
    <t>08.015.0097-A</t>
  </si>
  <si>
    <t>08.015.0098-A</t>
  </si>
  <si>
    <t>08.015.0100-A</t>
  </si>
  <si>
    <t>08.015.0101-A</t>
  </si>
  <si>
    <t>08.015.0102-A</t>
  </si>
  <si>
    <t>08.015.0103-A</t>
  </si>
  <si>
    <t>08.015.0104-A</t>
  </si>
  <si>
    <t>08.015.0105-A</t>
  </si>
  <si>
    <t>08.015.0120-A</t>
  </si>
  <si>
    <t>08.015.0121-A</t>
  </si>
  <si>
    <t>08.015.0122-A</t>
  </si>
  <si>
    <t>08.015.0123-A</t>
  </si>
  <si>
    <t>08.015.0124-A</t>
  </si>
  <si>
    <t>08.015.0125-A</t>
  </si>
  <si>
    <t>08.015.0150-A</t>
  </si>
  <si>
    <t>08.015.0151-A</t>
  </si>
  <si>
    <t>08.015.0152-A</t>
  </si>
  <si>
    <t>08.015.0153-A</t>
  </si>
  <si>
    <t>08.015.0154-A</t>
  </si>
  <si>
    <t>08.015.0155-A</t>
  </si>
  <si>
    <t>08.015.0200-A</t>
  </si>
  <si>
    <t>08.015.0201-A</t>
  </si>
  <si>
    <t>08.015.0202-A</t>
  </si>
  <si>
    <t>08.015.0203-A</t>
  </si>
  <si>
    <t>08.015.0204-A</t>
  </si>
  <si>
    <t>08.015.0205-A</t>
  </si>
  <si>
    <t>08.015.0220-A</t>
  </si>
  <si>
    <t>08.015.0221-A</t>
  </si>
  <si>
    <t>08.015.0222-A</t>
  </si>
  <si>
    <t>08.015.0223-A</t>
  </si>
  <si>
    <t>08.015.0224-A</t>
  </si>
  <si>
    <t>08.015.0225-A</t>
  </si>
  <si>
    <t>08.015.0250-A</t>
  </si>
  <si>
    <t>08.015.0251-A</t>
  </si>
  <si>
    <t>08.015.0252-A</t>
  </si>
  <si>
    <t>08.015.0253-A</t>
  </si>
  <si>
    <t>08.015.0254-A</t>
  </si>
  <si>
    <t>08.015.0255-A</t>
  </si>
  <si>
    <t>08.015.0270-A</t>
  </si>
  <si>
    <t>08.015.0271-A</t>
  </si>
  <si>
    <t>08.015.0272-A</t>
  </si>
  <si>
    <t>08.015.0273-A</t>
  </si>
  <si>
    <t>08.015.0274-A</t>
  </si>
  <si>
    <t>08.015.0275-A</t>
  </si>
  <si>
    <t>08.015.0300-A</t>
  </si>
  <si>
    <t>08.015.0301-A</t>
  </si>
  <si>
    <t>08.015.0302-A</t>
  </si>
  <si>
    <t>08.015.0303-A</t>
  </si>
  <si>
    <t>08.015.0304-A</t>
  </si>
  <si>
    <t>08.015.0305-A</t>
  </si>
  <si>
    <t>08.015.0310-A</t>
  </si>
  <si>
    <t>08.015.0315-A</t>
  </si>
  <si>
    <t>08.015.0320-A</t>
  </si>
  <si>
    <t>08.015.0325-A</t>
  </si>
  <si>
    <t>08.015.0350-A</t>
  </si>
  <si>
    <t>08.015.0360-A</t>
  </si>
  <si>
    <t>08.015.0361-A</t>
  </si>
  <si>
    <t>08.015.0363-A</t>
  </si>
  <si>
    <t>08.015.0400-A</t>
  </si>
  <si>
    <t>08.015.0410-A</t>
  </si>
  <si>
    <t>08.016.0001-A</t>
  </si>
  <si>
    <t>08.016.0002-A</t>
  </si>
  <si>
    <t>08.017.0006-A</t>
  </si>
  <si>
    <t>08.017.0010-A</t>
  </si>
  <si>
    <t>08.017.0020-A</t>
  </si>
  <si>
    <t>08.018.0001-A</t>
  </si>
  <si>
    <t>08.018.0005-A</t>
  </si>
  <si>
    <t>08.018.0010-A</t>
  </si>
  <si>
    <t>08.018.0020-A</t>
  </si>
  <si>
    <t>08.018.0023-A</t>
  </si>
  <si>
    <t>08.018.0050-A</t>
  </si>
  <si>
    <t>08.019.0001-A</t>
  </si>
  <si>
    <t>08.019.0002-A</t>
  </si>
  <si>
    <t>08.019.0003-A</t>
  </si>
  <si>
    <t>08.019.0004-A</t>
  </si>
  <si>
    <t>08.019.0009-A</t>
  </si>
  <si>
    <t>08.019.0010-A</t>
  </si>
  <si>
    <t>08.020.0008-A</t>
  </si>
  <si>
    <t>08.020.0010-A</t>
  </si>
  <si>
    <t>08.020.0012-A</t>
  </si>
  <si>
    <t>08.020.0018-A</t>
  </si>
  <si>
    <t>08.020.0020-A</t>
  </si>
  <si>
    <t>08.020.0022-A</t>
  </si>
  <si>
    <t>08.020.0024-A</t>
  </si>
  <si>
    <t>08.020.0030-A</t>
  </si>
  <si>
    <t>08.020.0035-A</t>
  </si>
  <si>
    <t>08.020.0040-A</t>
  </si>
  <si>
    <t>08.021.0001-A</t>
  </si>
  <si>
    <t>08.021.0002-A</t>
  </si>
  <si>
    <t>08.021.0003-A</t>
  </si>
  <si>
    <t>08.022.0002-A</t>
  </si>
  <si>
    <t>08.024.0002-A</t>
  </si>
  <si>
    <t>08.026.0001-A</t>
  </si>
  <si>
    <t>08.026.0002-A</t>
  </si>
  <si>
    <t>08.026.0005-A</t>
  </si>
  <si>
    <t>08.026.0010-A</t>
  </si>
  <si>
    <t>08.027.0035-A</t>
  </si>
  <si>
    <t>08.027.0036-A</t>
  </si>
  <si>
    <t>08.027.0037-A</t>
  </si>
  <si>
    <t>08.027.0040-A</t>
  </si>
  <si>
    <t>08.027.0041-A</t>
  </si>
  <si>
    <t>08.027.0042-A</t>
  </si>
  <si>
    <t>08.027.0045-A</t>
  </si>
  <si>
    <t>08.027.0048-A</t>
  </si>
  <si>
    <t>08.027.0051-A</t>
  </si>
  <si>
    <t>08.027.0054-A</t>
  </si>
  <si>
    <t>08.027.0057-A</t>
  </si>
  <si>
    <t>08.027.0060-A</t>
  </si>
  <si>
    <t>08.027.0063-A</t>
  </si>
  <si>
    <t>08.027.0066-A</t>
  </si>
  <si>
    <t>08.027.0069-A</t>
  </si>
  <si>
    <t>08.027.0072-A</t>
  </si>
  <si>
    <t>08.027.0075-A</t>
  </si>
  <si>
    <t>08.027.0078-A</t>
  </si>
  <si>
    <t>08.027.0079-A</t>
  </si>
  <si>
    <t>08.027.0082-A</t>
  </si>
  <si>
    <t>08.027.0083-A</t>
  </si>
  <si>
    <t>08.027.0085-A</t>
  </si>
  <si>
    <t>08.027.0088-A</t>
  </si>
  <si>
    <t>08.027.0089-A</t>
  </si>
  <si>
    <t>08.027.0090-A</t>
  </si>
  <si>
    <t>08.027.0095-A</t>
  </si>
  <si>
    <t>08.027.0096-A</t>
  </si>
  <si>
    <t>08.027.0098-A</t>
  </si>
  <si>
    <t>08.027.0099-A</t>
  </si>
  <si>
    <t>08.027.0102-A</t>
  </si>
  <si>
    <t>08.028.0010-A</t>
  </si>
  <si>
    <t>08.028.0015-A</t>
  </si>
  <si>
    <t>08.031.0005-A</t>
  </si>
  <si>
    <t>08.031.0006-A</t>
  </si>
  <si>
    <t>08.031.0007-A</t>
  </si>
  <si>
    <t>08.032.0001-A</t>
  </si>
  <si>
    <t>08.034.0001-A</t>
  </si>
  <si>
    <t>08.034.0002-A</t>
  </si>
  <si>
    <t>08.034.0005-A</t>
  </si>
  <si>
    <t>08.034.0010-A</t>
  </si>
  <si>
    <t>08.034.0020-A</t>
  </si>
  <si>
    <t>08.034.0025-A</t>
  </si>
  <si>
    <t>08.035.0001-A</t>
  </si>
  <si>
    <t>08.035.0005-A</t>
  </si>
  <si>
    <t>08.036.0001-A</t>
  </si>
  <si>
    <t>08.036.0002-A</t>
  </si>
  <si>
    <t>08.037.0010-A</t>
  </si>
  <si>
    <t>08.037.0011-A</t>
  </si>
  <si>
    <t>08.037.0012-A</t>
  </si>
  <si>
    <t>08.037.0013-A</t>
  </si>
  <si>
    <t>08.037.0014-A</t>
  </si>
  <si>
    <t>08.037.0015-A</t>
  </si>
  <si>
    <t>08.037.0040-A</t>
  </si>
  <si>
    <t>08.037.0041-A</t>
  </si>
  <si>
    <t>08.037.0042-A</t>
  </si>
  <si>
    <t>08.037.0043-A</t>
  </si>
  <si>
    <t>08.037.0044-A</t>
  </si>
  <si>
    <t>08.037.0045-A</t>
  </si>
  <si>
    <t>08.037.0047-A</t>
  </si>
  <si>
    <t>08.037.0048-A</t>
  </si>
  <si>
    <t>08.037.0049-A</t>
  </si>
  <si>
    <t>08.037.0050-A</t>
  </si>
  <si>
    <t>08.037.0051-A</t>
  </si>
  <si>
    <t>08.037.0052-A</t>
  </si>
  <si>
    <t>08.037.0054-A</t>
  </si>
  <si>
    <t>08.037.0055-A</t>
  </si>
  <si>
    <t>08.037.0056-A</t>
  </si>
  <si>
    <t>08.037.0057-A</t>
  </si>
  <si>
    <t>08.037.0058-A</t>
  </si>
  <si>
    <t>08.037.0059-A</t>
  </si>
  <si>
    <t>08.038.0001-A</t>
  </si>
  <si>
    <t>08.040.0005-A</t>
  </si>
  <si>
    <t>08.040.0010-A</t>
  </si>
  <si>
    <t>08.040.0015-A</t>
  </si>
  <si>
    <t>08.040.0020-A</t>
  </si>
  <si>
    <t>08.040.0025-A</t>
  </si>
  <si>
    <t>08.040.0030-A</t>
  </si>
  <si>
    <t>08.050.0001-A</t>
  </si>
  <si>
    <t>08.050.0004-A</t>
  </si>
  <si>
    <t>09.001.0001-B</t>
  </si>
  <si>
    <t>09.001.0002-A</t>
  </si>
  <si>
    <t>09.001.0003-B</t>
  </si>
  <si>
    <t>09.001.0004-A</t>
  </si>
  <si>
    <t>09.001.0020-A</t>
  </si>
  <si>
    <t>09.001.0025-A</t>
  </si>
  <si>
    <t>09.001.0030-A</t>
  </si>
  <si>
    <t>09.001.0035-A</t>
  </si>
  <si>
    <t>09.001.0040-A</t>
  </si>
  <si>
    <t>09.001.0045-A</t>
  </si>
  <si>
    <t>09.001.0050-A</t>
  </si>
  <si>
    <t>09.001.0055-A</t>
  </si>
  <si>
    <t>09.001.0060-A</t>
  </si>
  <si>
    <t>09.001.0065-A</t>
  </si>
  <si>
    <t>09.001.0070-A</t>
  </si>
  <si>
    <t>09.001.0075-A</t>
  </si>
  <si>
    <t>09.001.0080-A</t>
  </si>
  <si>
    <t>09.001.0100-A</t>
  </si>
  <si>
    <t>09.001.0150-A</t>
  </si>
  <si>
    <t>09.002.0001-A</t>
  </si>
  <si>
    <t>09.002.0002-A</t>
  </si>
  <si>
    <t>09.002.0003-A</t>
  </si>
  <si>
    <t>09.002.0010-A</t>
  </si>
  <si>
    <t>09.002.0012-A</t>
  </si>
  <si>
    <t>09.002.0015-A</t>
  </si>
  <si>
    <t>09.002.0017-A</t>
  </si>
  <si>
    <t>09.002.0019-A</t>
  </si>
  <si>
    <t>09.002.0021-A</t>
  </si>
  <si>
    <t>09.002.0023-A</t>
  </si>
  <si>
    <t>09.002.0030-A</t>
  </si>
  <si>
    <t>09.002.0032-A</t>
  </si>
  <si>
    <t>09.002.0050-A</t>
  </si>
  <si>
    <t>09.003.0006-A</t>
  </si>
  <si>
    <t>09.003.0008-A</t>
  </si>
  <si>
    <t>09.003.0009-A</t>
  </si>
  <si>
    <t>09.003.0026-A</t>
  </si>
  <si>
    <t>09.003.0034-A</t>
  </si>
  <si>
    <t>09.003.0066-A</t>
  </si>
  <si>
    <t>09.003.0068-A</t>
  </si>
  <si>
    <t>09.003.0070-A</t>
  </si>
  <si>
    <t>09.003.0074-A</t>
  </si>
  <si>
    <t>09.003.0076-A</t>
  </si>
  <si>
    <t>09.003.0142-A</t>
  </si>
  <si>
    <t>09.003.0144-A</t>
  </si>
  <si>
    <t>09.003.0154-A</t>
  </si>
  <si>
    <t>09.003.0156-A</t>
  </si>
  <si>
    <t>09.003.0162-A</t>
  </si>
  <si>
    <t>09.003.0166-A</t>
  </si>
  <si>
    <t>09.003.0176-A</t>
  </si>
  <si>
    <t>09.003.0178-A</t>
  </si>
  <si>
    <t>09.003.0188-A</t>
  </si>
  <si>
    <t>09.003.0192-A</t>
  </si>
  <si>
    <t>09.003.0194-A</t>
  </si>
  <si>
    <t>09.003.0200-A</t>
  </si>
  <si>
    <t>09.004.0001-A</t>
  </si>
  <si>
    <t>09.004.0002-A</t>
  </si>
  <si>
    <t>09.004.0003-A</t>
  </si>
  <si>
    <t>09.004.0004-A</t>
  </si>
  <si>
    <t>09.004.0005-A</t>
  </si>
  <si>
    <t>09.004.0010-A</t>
  </si>
  <si>
    <t>09.004.0011-A</t>
  </si>
  <si>
    <t>09.004.0013-A</t>
  </si>
  <si>
    <t>09.004.0015-A</t>
  </si>
  <si>
    <t>09.004.0017-A</t>
  </si>
  <si>
    <t>09.004.0019-A</t>
  </si>
  <si>
    <t>09.004.0020-A</t>
  </si>
  <si>
    <t>09.004.0023-A</t>
  </si>
  <si>
    <t>09.004.0025-A</t>
  </si>
  <si>
    <t>09.004.0028-A</t>
  </si>
  <si>
    <t>09.004.0050-A</t>
  </si>
  <si>
    <t>09.004.0051-A</t>
  </si>
  <si>
    <t>09.004.0055-A</t>
  </si>
  <si>
    <t>09.004.0056-A</t>
  </si>
  <si>
    <t>09.004.0060-A</t>
  </si>
  <si>
    <t>09.005.0001-A</t>
  </si>
  <si>
    <t>09.005.0002-A</t>
  </si>
  <si>
    <t>09.005.0003-A</t>
  </si>
  <si>
    <t>09.005.0004-A</t>
  </si>
  <si>
    <t>09.005.0005-A</t>
  </si>
  <si>
    <t>09.005.0006-A</t>
  </si>
  <si>
    <t>09.005.0007-A</t>
  </si>
  <si>
    <t>09.005.0008-A</t>
  </si>
  <si>
    <t>09.005.0009-A</t>
  </si>
  <si>
    <t>09.005.0011-A</t>
  </si>
  <si>
    <t>09.005.0012-A</t>
  </si>
  <si>
    <t>09.005.0020-A</t>
  </si>
  <si>
    <t>09.005.0021-A</t>
  </si>
  <si>
    <t>09.005.0022-A</t>
  </si>
  <si>
    <t>09.005.0023-A</t>
  </si>
  <si>
    <t>09.005.0024-A</t>
  </si>
  <si>
    <t>09.005.0025-A</t>
  </si>
  <si>
    <t>09.005.0026-A</t>
  </si>
  <si>
    <t>09.005.0027-A</t>
  </si>
  <si>
    <t>09.005.0028-A</t>
  </si>
  <si>
    <t>09.005.0029-A</t>
  </si>
  <si>
    <t>09.005.0030-A</t>
  </si>
  <si>
    <t>09.005.0032-A</t>
  </si>
  <si>
    <t>09.005.0033-A</t>
  </si>
  <si>
    <t>09.005.0034-A</t>
  </si>
  <si>
    <t>09.005.0035-A</t>
  </si>
  <si>
    <t>09.005.0036-A</t>
  </si>
  <si>
    <t>09.005.0037-A</t>
  </si>
  <si>
    <t>09.005.0038-A</t>
  </si>
  <si>
    <t>09.005.0039-A</t>
  </si>
  <si>
    <t>09.005.0041-A</t>
  </si>
  <si>
    <t>09.005.0052-A</t>
  </si>
  <si>
    <t>09.005.0053-A</t>
  </si>
  <si>
    <t>09.005.0054-A</t>
  </si>
  <si>
    <t>09.005.0059-A</t>
  </si>
  <si>
    <t>09.005.0060-A</t>
  </si>
  <si>
    <t>09.005.0061-A</t>
  </si>
  <si>
    <t>09.005.0100-A</t>
  </si>
  <si>
    <t>09.005.0105-A</t>
  </si>
  <si>
    <t>09.005.0110-A</t>
  </si>
  <si>
    <t>09.005.0115-A</t>
  </si>
  <si>
    <t>09.005.0120-A</t>
  </si>
  <si>
    <t>09.005.0125-A</t>
  </si>
  <si>
    <t>09.005.0130-A</t>
  </si>
  <si>
    <t>09.005.0135-A</t>
  </si>
  <si>
    <t>09.005.0140-A</t>
  </si>
  <si>
    <t>09.005.0145-A</t>
  </si>
  <si>
    <t>09.005.0150-A</t>
  </si>
  <si>
    <t>09.005.0155-A</t>
  </si>
  <si>
    <t>09.006.0003-A</t>
  </si>
  <si>
    <t>09.006.0006-A</t>
  </si>
  <si>
    <t>09.006.0007-A</t>
  </si>
  <si>
    <t>09.006.0008-A</t>
  </si>
  <si>
    <t>09.006.0009-A</t>
  </si>
  <si>
    <t>09.006.0010-A</t>
  </si>
  <si>
    <t>09.006.0015-A</t>
  </si>
  <si>
    <t>09.006.0020-A</t>
  </si>
  <si>
    <t>09.006.0030-A</t>
  </si>
  <si>
    <t>09.006.0032-A</t>
  </si>
  <si>
    <t>09.006.0035-A</t>
  </si>
  <si>
    <t>09.007.0001-A</t>
  </si>
  <si>
    <t>09.007.0002-A</t>
  </si>
  <si>
    <t>09.007.0003-A</t>
  </si>
  <si>
    <t>09.007.0010-A</t>
  </si>
  <si>
    <t>09.007.0015-A</t>
  </si>
  <si>
    <t>09.007.0030-A</t>
  </si>
  <si>
    <t>09.007.0035-A</t>
  </si>
  <si>
    <t>09.008.0010-A</t>
  </si>
  <si>
    <t>09.009.0001-A</t>
  </si>
  <si>
    <t>09.009.0002-A</t>
  </si>
  <si>
    <t>09.009.0003-A</t>
  </si>
  <si>
    <t>09.009.0004-A</t>
  </si>
  <si>
    <t>09.009.0010-A</t>
  </si>
  <si>
    <t>09.010.0001-A</t>
  </si>
  <si>
    <t>09.010.0002-A</t>
  </si>
  <si>
    <t>09.011.0001-A</t>
  </si>
  <si>
    <t>09.012.0001-A</t>
  </si>
  <si>
    <t>09.012.0002-A</t>
  </si>
  <si>
    <t>09.012.0003-A</t>
  </si>
  <si>
    <t>09.012.0004-A</t>
  </si>
  <si>
    <t>09.012.0010-A</t>
  </si>
  <si>
    <t>09.012.0015-A</t>
  </si>
  <si>
    <t>09.013.0001-A</t>
  </si>
  <si>
    <t>09.013.0002-A</t>
  </si>
  <si>
    <t>09.013.0010-A</t>
  </si>
  <si>
    <t>09.013.0015-A</t>
  </si>
  <si>
    <t>09.013.0016-A</t>
  </si>
  <si>
    <t>09.013.0020-A</t>
  </si>
  <si>
    <t>09.013.0030-A</t>
  </si>
  <si>
    <t>09.013.0035-A</t>
  </si>
  <si>
    <t>09.013.0040-A</t>
  </si>
  <si>
    <t>09.014.0015-A</t>
  </si>
  <si>
    <t>09.015.0003-A</t>
  </si>
  <si>
    <t>09.015.0005-A</t>
  </si>
  <si>
    <t>09.015.0006-A</t>
  </si>
  <si>
    <t>09.015.0007-A</t>
  </si>
  <si>
    <t>09.015.0008-A</t>
  </si>
  <si>
    <t>09.015.0010-A</t>
  </si>
  <si>
    <t>09.015.0015-A</t>
  </si>
  <si>
    <t>09.015.0020-A</t>
  </si>
  <si>
    <t>09.015.0025-A</t>
  </si>
  <si>
    <t>09.015.0030-A</t>
  </si>
  <si>
    <t>09.015.0032-A</t>
  </si>
  <si>
    <t>09.015.0034-A</t>
  </si>
  <si>
    <t>09.015.0036-A</t>
  </si>
  <si>
    <t>09.015.0040-A</t>
  </si>
  <si>
    <t>09.015.0042-A</t>
  </si>
  <si>
    <t>09.015.0044-A</t>
  </si>
  <si>
    <t>09.015.0046-A</t>
  </si>
  <si>
    <t>09.015.0048-A</t>
  </si>
  <si>
    <t>09.015.0050-A</t>
  </si>
  <si>
    <t>09.015.0052-A</t>
  </si>
  <si>
    <t>09.015.0056-A</t>
  </si>
  <si>
    <t>09.015.0058-A</t>
  </si>
  <si>
    <t>09.015.0060-A</t>
  </si>
  <si>
    <t>09.015.0062-A</t>
  </si>
  <si>
    <t>09.015.0064-A</t>
  </si>
  <si>
    <t>09.015.0066-A</t>
  </si>
  <si>
    <t>09.015.0068-A</t>
  </si>
  <si>
    <t>09.015.0070-A</t>
  </si>
  <si>
    <t>09.015.0072-A</t>
  </si>
  <si>
    <t>09.015.0074-A</t>
  </si>
  <si>
    <t>09.015.0078-A</t>
  </si>
  <si>
    <t>09.015.0080-A</t>
  </si>
  <si>
    <t>09.015.0300-A</t>
  </si>
  <si>
    <t>09.015.0302-A</t>
  </si>
  <si>
    <t>09.015.0304-A</t>
  </si>
  <si>
    <t>09.015.0306-A</t>
  </si>
  <si>
    <t>09.015.0308-A</t>
  </si>
  <si>
    <t>09.015.0310-A</t>
  </si>
  <si>
    <t>09.015.0312-A</t>
  </si>
  <si>
    <t>09.015.0314-A</t>
  </si>
  <si>
    <t>09.015.0316-A</t>
  </si>
  <si>
    <t>09.015.0318-A</t>
  </si>
  <si>
    <t>09.015.0320-A</t>
  </si>
  <si>
    <t>09.015.0322-A</t>
  </si>
  <si>
    <t>09.015.0324-A</t>
  </si>
  <si>
    <t>09.015.0326-A</t>
  </si>
  <si>
    <t>09.015.0328-A</t>
  </si>
  <si>
    <t>09.015.0330-A</t>
  </si>
  <si>
    <t>09.015.0332-A</t>
  </si>
  <si>
    <t>09.015.0334-A</t>
  </si>
  <si>
    <t>09.015.0336-A</t>
  </si>
  <si>
    <t>09.015.0338-A</t>
  </si>
  <si>
    <t>09.015.0340-A</t>
  </si>
  <si>
    <t>09.015.0342-A</t>
  </si>
  <si>
    <t>09.016.0060-A</t>
  </si>
  <si>
    <t>09.016.0061-A</t>
  </si>
  <si>
    <t>09.020.0070-A</t>
  </si>
  <si>
    <t>09.020.0075-A</t>
  </si>
  <si>
    <t>09.020.0076-A</t>
  </si>
  <si>
    <t>09.020.0080-A</t>
  </si>
  <si>
    <t>09.020.0085-A</t>
  </si>
  <si>
    <t>09.020.0090-A</t>
  </si>
  <si>
    <t>09.025.0100-A</t>
  </si>
  <si>
    <t>09.026.0010-A</t>
  </si>
  <si>
    <t>09.026.0015-A</t>
  </si>
  <si>
    <t>09.026.0020-A</t>
  </si>
  <si>
    <t>09.026.0025-A</t>
  </si>
  <si>
    <t>09.026.0030-A</t>
  </si>
  <si>
    <t>09.026.0035-A</t>
  </si>
  <si>
    <t>09.026.0040-A</t>
  </si>
  <si>
    <t>09.026.0045-A</t>
  </si>
  <si>
    <t>10.001.0004-B</t>
  </si>
  <si>
    <t>10.001.0010-A</t>
  </si>
  <si>
    <t>10.001.0015-A</t>
  </si>
  <si>
    <t>10.002.0003-A</t>
  </si>
  <si>
    <t>10.002.0010-A</t>
  </si>
  <si>
    <t>10.002.0015-A</t>
  </si>
  <si>
    <t>10.002.0020-A</t>
  </si>
  <si>
    <t>10.002.0025-A</t>
  </si>
  <si>
    <t>10.002.0030-A</t>
  </si>
  <si>
    <t>10.002.0035-A</t>
  </si>
  <si>
    <t>10.002.0040-A</t>
  </si>
  <si>
    <t>10.002.0045-A</t>
  </si>
  <si>
    <t>10.002.0050-A</t>
  </si>
  <si>
    <t>10.002.0055-A</t>
  </si>
  <si>
    <t>10.002.0060-A</t>
  </si>
  <si>
    <t>10.002.0065-A</t>
  </si>
  <si>
    <t>10.002.0070-A</t>
  </si>
  <si>
    <t>10.002.0075-A</t>
  </si>
  <si>
    <t>10.002.0080-A</t>
  </si>
  <si>
    <t>10.002.0085-A</t>
  </si>
  <si>
    <t>10.002.0090-A</t>
  </si>
  <si>
    <t>10.002.0095-A</t>
  </si>
  <si>
    <t>10.003.0005-B</t>
  </si>
  <si>
    <t>10.003.0006-A</t>
  </si>
  <si>
    <t>10.003.0010-A</t>
  </si>
  <si>
    <t>10.003.0011-A</t>
  </si>
  <si>
    <t>10.003.0015-A</t>
  </si>
  <si>
    <t>10.003.0016-A</t>
  </si>
  <si>
    <t>10.003.0020-A</t>
  </si>
  <si>
    <t>10.003.0021-A</t>
  </si>
  <si>
    <t>10.003.0025-A</t>
  </si>
  <si>
    <t>10.003.0026-A</t>
  </si>
  <si>
    <t>10.003.0030-A</t>
  </si>
  <si>
    <t>10.003.0031-A</t>
  </si>
  <si>
    <t>10.003.0035-A</t>
  </si>
  <si>
    <t>10.003.0036-A</t>
  </si>
  <si>
    <t>10.003.0040-A</t>
  </si>
  <si>
    <t>10.003.0041-A</t>
  </si>
  <si>
    <t>10.003.0045-A</t>
  </si>
  <si>
    <t>10.003.0046-A</t>
  </si>
  <si>
    <t>10.003.0050-A</t>
  </si>
  <si>
    <t>10.003.0051-A</t>
  </si>
  <si>
    <t>10.003.0055-A</t>
  </si>
  <si>
    <t>10.003.0056-A</t>
  </si>
  <si>
    <t>10.003.0080-A</t>
  </si>
  <si>
    <t>10.003.0082-A</t>
  </si>
  <si>
    <t>10.003.0084-A</t>
  </si>
  <si>
    <t>10.004.0130-A</t>
  </si>
  <si>
    <t>10.004.0135-A</t>
  </si>
  <si>
    <t>10.004.0140-A</t>
  </si>
  <si>
    <t>10.004.0145-A</t>
  </si>
  <si>
    <t>10.004.0149-A</t>
  </si>
  <si>
    <t>10.004.0165-A</t>
  </si>
  <si>
    <t>10.004.0170-A</t>
  </si>
  <si>
    <t>10.004.0175-A</t>
  </si>
  <si>
    <t>10.004.0180-A</t>
  </si>
  <si>
    <t>10.004.0181-A</t>
  </si>
  <si>
    <t>10.004.0182-A</t>
  </si>
  <si>
    <t>10.004.0183-A</t>
  </si>
  <si>
    <t>10.004.0184-A</t>
  </si>
  <si>
    <t>10.004.0185-A</t>
  </si>
  <si>
    <t>10.004.0186-A</t>
  </si>
  <si>
    <t>10.004.0187-A</t>
  </si>
  <si>
    <t>10.004.0200-A</t>
  </si>
  <si>
    <t>10.004.0205-A</t>
  </si>
  <si>
    <t>10.004.0210-A</t>
  </si>
  <si>
    <t>10.004.0215-A</t>
  </si>
  <si>
    <t>10.004.0220-A</t>
  </si>
  <si>
    <t>10.004.0225-A</t>
  </si>
  <si>
    <t>10.004.0230-A</t>
  </si>
  <si>
    <t>10.004.0235-A</t>
  </si>
  <si>
    <t>10.004.0260-A</t>
  </si>
  <si>
    <t>10.004.0265-A</t>
  </si>
  <si>
    <t>10.004.0270-A</t>
  </si>
  <si>
    <t>10.004.0275-A</t>
  </si>
  <si>
    <t>10.004.0280-A</t>
  </si>
  <si>
    <t>10.004.0285-A</t>
  </si>
  <si>
    <t>10.004.0290-A</t>
  </si>
  <si>
    <t>10.004.0295-A</t>
  </si>
  <si>
    <t>10.005.0002-A</t>
  </si>
  <si>
    <t>10.005.0003-B</t>
  </si>
  <si>
    <t>10.005.0004-A</t>
  </si>
  <si>
    <t>10.005.0005-A</t>
  </si>
  <si>
    <t>10.005.0006-A</t>
  </si>
  <si>
    <t>10.005.0022-A</t>
  </si>
  <si>
    <t>10.005.0023-B</t>
  </si>
  <si>
    <t>10.005.0024-A</t>
  </si>
  <si>
    <t>10.005.0025-A</t>
  </si>
  <si>
    <t>10.005.0026-A</t>
  </si>
  <si>
    <t>10.005.0030-A</t>
  </si>
  <si>
    <t>10.005.0031-A</t>
  </si>
  <si>
    <t>10.005.0032-A</t>
  </si>
  <si>
    <t>10.005.0033-A</t>
  </si>
  <si>
    <t>10.005.0034-A</t>
  </si>
  <si>
    <t>10.005.0050-B</t>
  </si>
  <si>
    <t>10.005.0052-A</t>
  </si>
  <si>
    <t>10.005.0055-A</t>
  </si>
  <si>
    <t>10.005.0057-A</t>
  </si>
  <si>
    <t>10.005.0060-A</t>
  </si>
  <si>
    <t>10.006.0020-B</t>
  </si>
  <si>
    <t>10.006.0021-A</t>
  </si>
  <si>
    <t>10.006.0022-A</t>
  </si>
  <si>
    <t>10.006.0023-A</t>
  </si>
  <si>
    <t>10.006.0024-A</t>
  </si>
  <si>
    <t>10.006.0025-A</t>
  </si>
  <si>
    <t>10.006.0030-B</t>
  </si>
  <si>
    <t>10.006.0031-A</t>
  </si>
  <si>
    <t>10.006.0032-A</t>
  </si>
  <si>
    <t>10.006.0033-A</t>
  </si>
  <si>
    <t>10.006.0034-A</t>
  </si>
  <si>
    <t>10.006.0035-A</t>
  </si>
  <si>
    <t>10.006.0040-B</t>
  </si>
  <si>
    <t>10.006.0041-A</t>
  </si>
  <si>
    <t>10.006.0042-A</t>
  </si>
  <si>
    <t>10.006.0043-A</t>
  </si>
  <si>
    <t>10.006.0044-A</t>
  </si>
  <si>
    <t>10.006.0045-A</t>
  </si>
  <si>
    <t>10.006.0050-B</t>
  </si>
  <si>
    <t>10.006.0051-A</t>
  </si>
  <si>
    <t>10.006.0052-A</t>
  </si>
  <si>
    <t>10.006.0053-A</t>
  </si>
  <si>
    <t>10.006.0054-A</t>
  </si>
  <si>
    <t>10.006.0055-A</t>
  </si>
  <si>
    <t>10.007.0030-B</t>
  </si>
  <si>
    <t>10.007.0031-A</t>
  </si>
  <si>
    <t>10.007.0032-A</t>
  </si>
  <si>
    <t>10.007.0033-A</t>
  </si>
  <si>
    <t>10.007.0034-A</t>
  </si>
  <si>
    <t>10.007.0035-A</t>
  </si>
  <si>
    <t>10.007.0040-B</t>
  </si>
  <si>
    <t>10.007.0041-A</t>
  </si>
  <si>
    <t>10.007.0042-A</t>
  </si>
  <si>
    <t>10.007.0043-A</t>
  </si>
  <si>
    <t>10.007.0044-A</t>
  </si>
  <si>
    <t>10.007.0045-A</t>
  </si>
  <si>
    <t>10.007.0060-B</t>
  </si>
  <si>
    <t>10.007.0061-A</t>
  </si>
  <si>
    <t>10.007.0062-A</t>
  </si>
  <si>
    <t>10.007.0063-A</t>
  </si>
  <si>
    <t>10.007.0064-A</t>
  </si>
  <si>
    <t>10.007.0065-A</t>
  </si>
  <si>
    <t>10.007.0070-B</t>
  </si>
  <si>
    <t>10.007.0071-A</t>
  </si>
  <si>
    <t>10.007.0072-A</t>
  </si>
  <si>
    <t>10.007.0073-A</t>
  </si>
  <si>
    <t>10.007.0074-A</t>
  </si>
  <si>
    <t>10.007.0075-A</t>
  </si>
  <si>
    <t>10.007.0080-B</t>
  </si>
  <si>
    <t>10.007.0081-A</t>
  </si>
  <si>
    <t>10.007.0082-A</t>
  </si>
  <si>
    <t>10.007.0083-A</t>
  </si>
  <si>
    <t>10.007.0084-A</t>
  </si>
  <si>
    <t>10.007.0085-A</t>
  </si>
  <si>
    <t>10.007.0090-B</t>
  </si>
  <si>
    <t>10.007.0091-A</t>
  </si>
  <si>
    <t>10.007.0092-A</t>
  </si>
  <si>
    <t>10.007.0093-A</t>
  </si>
  <si>
    <t>10.007.0094-A</t>
  </si>
  <si>
    <t>10.007.0095-A</t>
  </si>
  <si>
    <t>10.007.0100-B</t>
  </si>
  <si>
    <t>10.007.0101-A</t>
  </si>
  <si>
    <t>10.007.0102-A</t>
  </si>
  <si>
    <t>10.007.0103-A</t>
  </si>
  <si>
    <t>10.007.0104-A</t>
  </si>
  <si>
    <t>10.007.0105-A</t>
  </si>
  <si>
    <t>10.007.0110-B</t>
  </si>
  <si>
    <t>10.007.0111-A</t>
  </si>
  <si>
    <t>10.007.0112-A</t>
  </si>
  <si>
    <t>10.007.0113-A</t>
  </si>
  <si>
    <t>10.007.0114-A</t>
  </si>
  <si>
    <t>10.007.0115-A</t>
  </si>
  <si>
    <t>10.007.0200-B</t>
  </si>
  <si>
    <t>10.007.0201-A</t>
  </si>
  <si>
    <t>10.007.0202-A</t>
  </si>
  <si>
    <t>10.007.0203-A</t>
  </si>
  <si>
    <t>10.007.0204-A</t>
  </si>
  <si>
    <t>10.007.0205-A</t>
  </si>
  <si>
    <t>10.008.0001-B</t>
  </si>
  <si>
    <t>10.008.0002-B</t>
  </si>
  <si>
    <t>10.008.0003-B</t>
  </si>
  <si>
    <t>10.008.0004-B</t>
  </si>
  <si>
    <t>10.008.0005-B</t>
  </si>
  <si>
    <t>10.008.0006-B</t>
  </si>
  <si>
    <t>10.008.0007-B</t>
  </si>
  <si>
    <t>10.008.0008-B</t>
  </si>
  <si>
    <t>10.008.0009-B</t>
  </si>
  <si>
    <t>10.008.0010-B</t>
  </si>
  <si>
    <t>10.008.0020-A</t>
  </si>
  <si>
    <t>10.008.0021-A</t>
  </si>
  <si>
    <t>10.008.0022-A</t>
  </si>
  <si>
    <t>10.008.0023-A</t>
  </si>
  <si>
    <t>10.008.0024-A</t>
  </si>
  <si>
    <t>10.008.0025-A</t>
  </si>
  <si>
    <t>10.008.0026-A</t>
  </si>
  <si>
    <t>10.008.0027-A</t>
  </si>
  <si>
    <t>10.008.0028-A</t>
  </si>
  <si>
    <t>10.008.0029-A</t>
  </si>
  <si>
    <t>10.008.0040-A</t>
  </si>
  <si>
    <t>10.008.0041-A</t>
  </si>
  <si>
    <t>10.008.0042-A</t>
  </si>
  <si>
    <t>10.008.0043-A</t>
  </si>
  <si>
    <t>10.008.0044-A</t>
  </si>
  <si>
    <t>10.008.0045-A</t>
  </si>
  <si>
    <t>10.008.0046-A</t>
  </si>
  <si>
    <t>10.008.0047-A</t>
  </si>
  <si>
    <t>10.008.0048-A</t>
  </si>
  <si>
    <t>10.008.0049-A</t>
  </si>
  <si>
    <t>10.008.0050-B</t>
  </si>
  <si>
    <t>10.008.0051-B</t>
  </si>
  <si>
    <t>10.008.0060-A</t>
  </si>
  <si>
    <t>10.008.0061-A</t>
  </si>
  <si>
    <t>10.008.0070-A</t>
  </si>
  <si>
    <t>10.008.0071-A</t>
  </si>
  <si>
    <t>10.009.0015-B</t>
  </si>
  <si>
    <t>10.009.0016-A</t>
  </si>
  <si>
    <t>10.009.0017-A</t>
  </si>
  <si>
    <t>10.009.0018-A</t>
  </si>
  <si>
    <t>10.009.0019-A</t>
  </si>
  <si>
    <t>10.009.0020-A</t>
  </si>
  <si>
    <t>10.009.0021-A</t>
  </si>
  <si>
    <t>10.009.0022-A</t>
  </si>
  <si>
    <t>10.009.0023-A</t>
  </si>
  <si>
    <t>10.010.0001-B</t>
  </si>
  <si>
    <t>10.010.0002-A</t>
  </si>
  <si>
    <t>10.010.0003-B</t>
  </si>
  <si>
    <t>10.010.0004-B</t>
  </si>
  <si>
    <t>10.010.0005-B</t>
  </si>
  <si>
    <t>10.010.0008-A</t>
  </si>
  <si>
    <t>10.010.0009-A</t>
  </si>
  <si>
    <t>10.010.0010-A</t>
  </si>
  <si>
    <t>10.010.0012-A</t>
  </si>
  <si>
    <t>10.010.0020-A</t>
  </si>
  <si>
    <t>10.010.0025-A</t>
  </si>
  <si>
    <t>10.010.0030-A</t>
  </si>
  <si>
    <t>10.010.0035-A</t>
  </si>
  <si>
    <t>10.010.0040-A</t>
  </si>
  <si>
    <t>10.010.0045-A</t>
  </si>
  <si>
    <t>10.010.0050-A</t>
  </si>
  <si>
    <t>10.010.0055-A</t>
  </si>
  <si>
    <t>10.010.0060-A</t>
  </si>
  <si>
    <t>10.010.0065-A</t>
  </si>
  <si>
    <t>10.010.0070-A</t>
  </si>
  <si>
    <t>10.010.0075-A</t>
  </si>
  <si>
    <t>10.010.0080-A</t>
  </si>
  <si>
    <t>10.010.0085-A</t>
  </si>
  <si>
    <t>10.010.0090-A</t>
  </si>
  <si>
    <t>10.010.0095-A</t>
  </si>
  <si>
    <t>10.010.0100-A</t>
  </si>
  <si>
    <t>10.010.0105-A</t>
  </si>
  <si>
    <t>10.011.0006-B</t>
  </si>
  <si>
    <t>10.011.0007-A</t>
  </si>
  <si>
    <t>10.011.0008-A</t>
  </si>
  <si>
    <t>10.011.0009-B</t>
  </si>
  <si>
    <t>10.011.0010-A</t>
  </si>
  <si>
    <t>10.011.0011-A</t>
  </si>
  <si>
    <t>10.011.0020-A</t>
  </si>
  <si>
    <t>10.012.0001-A</t>
  </si>
  <si>
    <t>10.012.0005-A</t>
  </si>
  <si>
    <t>10.012.0010-A</t>
  </si>
  <si>
    <t>10.012.0015-A</t>
  </si>
  <si>
    <t>10.012.0050-A</t>
  </si>
  <si>
    <t>10.012.0055-B</t>
  </si>
  <si>
    <t>10.012.0060-A</t>
  </si>
  <si>
    <t>10.012.0065-A</t>
  </si>
  <si>
    <t>10.012.0070-A</t>
  </si>
  <si>
    <t>10.012.0080-A</t>
  </si>
  <si>
    <t>10.012.0100-A</t>
  </si>
  <si>
    <t>10.012.0101-A</t>
  </si>
  <si>
    <t>10.012.0105-A</t>
  </si>
  <si>
    <t>10.012.0107-A</t>
  </si>
  <si>
    <t>10.012.0110-A</t>
  </si>
  <si>
    <t>10.012.0112-A</t>
  </si>
  <si>
    <t>10.012.0115-A</t>
  </si>
  <si>
    <t>10.012.0120-A</t>
  </si>
  <si>
    <t>10.012.0150-A</t>
  </si>
  <si>
    <t>10.012.0155-A</t>
  </si>
  <si>
    <t>10.012.0160-A</t>
  </si>
  <si>
    <t>10.013.0002-A</t>
  </si>
  <si>
    <t>10.013.0005-A</t>
  </si>
  <si>
    <t>10.014.0001-A</t>
  </si>
  <si>
    <t>10.014.0005-A</t>
  </si>
  <si>
    <t>10.014.0010-A</t>
  </si>
  <si>
    <t>10.014.0015-A</t>
  </si>
  <si>
    <t>10.014.0020-A</t>
  </si>
  <si>
    <t>10.014.0021-A</t>
  </si>
  <si>
    <t>10.014.0022-A</t>
  </si>
  <si>
    <t>10.015.0001-A</t>
  </si>
  <si>
    <t>10.015.0005-A</t>
  </si>
  <si>
    <t>10.015.0010-A</t>
  </si>
  <si>
    <t>10.015.0015-A</t>
  </si>
  <si>
    <t>10.016.0001-A</t>
  </si>
  <si>
    <t>10.017.0002-A</t>
  </si>
  <si>
    <t>10.017.0005-A</t>
  </si>
  <si>
    <t>10.017.0008-B</t>
  </si>
  <si>
    <t>10.017.0013-A</t>
  </si>
  <si>
    <t>10.017.0016-A</t>
  </si>
  <si>
    <t>10.017.0021-A</t>
  </si>
  <si>
    <t>10.028.0005-A</t>
  </si>
  <si>
    <t>10.028.0010-A</t>
  </si>
  <si>
    <t>10.028.0015-A</t>
  </si>
  <si>
    <t>10.028.0025-A</t>
  </si>
  <si>
    <t>10.028.0030-A</t>
  </si>
  <si>
    <t>10.028.0035-A</t>
  </si>
  <si>
    <t>10.028.0040-A</t>
  </si>
  <si>
    <t>10.028.0045-A</t>
  </si>
  <si>
    <t>10.028.0050-A</t>
  </si>
  <si>
    <t>10.060.0004-A</t>
  </si>
  <si>
    <t>10.065.0001-A</t>
  </si>
  <si>
    <t>10.065.0002-A</t>
  </si>
  <si>
    <t>10.065.0003-A</t>
  </si>
  <si>
    <t>10.065.0004-A</t>
  </si>
  <si>
    <t>10.070.0001-A</t>
  </si>
  <si>
    <t>10.080.0001-A</t>
  </si>
  <si>
    <t>11.001.0001-B</t>
  </si>
  <si>
    <t>11.001.0005-B</t>
  </si>
  <si>
    <t>11.001.0006-B</t>
  </si>
  <si>
    <t>11.001.0007-B</t>
  </si>
  <si>
    <t>11.001.0008-B</t>
  </si>
  <si>
    <t>11.001.0010-A</t>
  </si>
  <si>
    <t>11.001.0013-B</t>
  </si>
  <si>
    <t>11.001.0018-A</t>
  </si>
  <si>
    <t>11.001.0019-A</t>
  </si>
  <si>
    <t>11.001.0020-B</t>
  </si>
  <si>
    <t>11.001.0030-A</t>
  </si>
  <si>
    <t>11.002.0010-A</t>
  </si>
  <si>
    <t>11.002.0011-B</t>
  </si>
  <si>
    <t>11.002.0012-B</t>
  </si>
  <si>
    <t>11.002.0013-B</t>
  </si>
  <si>
    <t>11.002.0014-B</t>
  </si>
  <si>
    <t>11.002.0015-B</t>
  </si>
  <si>
    <t>11.002.0017-B</t>
  </si>
  <si>
    <t>11.002.0018-A</t>
  </si>
  <si>
    <t>11.002.0021-B</t>
  </si>
  <si>
    <t>11.002.0022-B</t>
  </si>
  <si>
    <t>11.002.0023-B</t>
  </si>
  <si>
    <t>11.002.0024-B</t>
  </si>
  <si>
    <t>11.002.0025-B</t>
  </si>
  <si>
    <t>11.002.0027-B</t>
  </si>
  <si>
    <t>11.002.0028-B</t>
  </si>
  <si>
    <t>11.002.0029-B</t>
  </si>
  <si>
    <t>11.002.0030-B</t>
  </si>
  <si>
    <t>11.002.0031-B</t>
  </si>
  <si>
    <t>11.002.0033-B</t>
  </si>
  <si>
    <t>11.002.0034-B</t>
  </si>
  <si>
    <t>11.002.0035-B</t>
  </si>
  <si>
    <t>11.002.0036-B</t>
  </si>
  <si>
    <t>11.002.0037-B</t>
  </si>
  <si>
    <t>11.002.0039-B</t>
  </si>
  <si>
    <t>11.002.0040-B</t>
  </si>
  <si>
    <t>11.002.0041-A</t>
  </si>
  <si>
    <t>11.002.0042-A</t>
  </si>
  <si>
    <t>11.002.0043-B</t>
  </si>
  <si>
    <t>11.002.0044-A</t>
  </si>
  <si>
    <t>11.002.0045-A</t>
  </si>
  <si>
    <t>11.002.0060-A</t>
  </si>
  <si>
    <t>11.003.0001-B</t>
  </si>
  <si>
    <t>11.003.0002-A</t>
  </si>
  <si>
    <t>11.003.0003-B</t>
  </si>
  <si>
    <t>11.003.0005-B</t>
  </si>
  <si>
    <t>11.003.0006-A</t>
  </si>
  <si>
    <t>11.003.0007-A</t>
  </si>
  <si>
    <t>11.003.0008-A</t>
  </si>
  <si>
    <t>11.003.0010-A</t>
  </si>
  <si>
    <t>11.003.0014-B</t>
  </si>
  <si>
    <t>11.003.0015-A</t>
  </si>
  <si>
    <t>11.003.0020-A</t>
  </si>
  <si>
    <t>11.003.0050-A</t>
  </si>
  <si>
    <t>11.003.0052-A</t>
  </si>
  <si>
    <t>11.003.0054-A</t>
  </si>
  <si>
    <t>11.003.0056-A</t>
  </si>
  <si>
    <t>11.003.0060-A</t>
  </si>
  <si>
    <t>11.003.0062-A</t>
  </si>
  <si>
    <t>11.003.0064-A</t>
  </si>
  <si>
    <t>11.003.0066-A</t>
  </si>
  <si>
    <t>11.003.0070-A</t>
  </si>
  <si>
    <t>11.003.0072-A</t>
  </si>
  <si>
    <t>11.003.0074-A</t>
  </si>
  <si>
    <t>11.003.0076-A</t>
  </si>
  <si>
    <t>11.004.0001-B</t>
  </si>
  <si>
    <t>11.004.0002-A</t>
  </si>
  <si>
    <t>11.004.0003-A</t>
  </si>
  <si>
    <t>11.004.0020-B</t>
  </si>
  <si>
    <t>11.004.0021-B</t>
  </si>
  <si>
    <t>11.004.0022-B</t>
  </si>
  <si>
    <t>11.004.0023-B</t>
  </si>
  <si>
    <t>11.004.0024-B</t>
  </si>
  <si>
    <t>11.004.0025-B</t>
  </si>
  <si>
    <t>11.004.0026-A</t>
  </si>
  <si>
    <t>11.004.0027-A</t>
  </si>
  <si>
    <t>11.004.0028-A</t>
  </si>
  <si>
    <t>11.004.0029-A</t>
  </si>
  <si>
    <t>11.004.0030-B</t>
  </si>
  <si>
    <t>11.004.0035-B</t>
  </si>
  <si>
    <t>11.004.0036-A</t>
  </si>
  <si>
    <t>11.004.0037-A</t>
  </si>
  <si>
    <t>11.004.0038-B</t>
  </si>
  <si>
    <t>11.004.0053-B</t>
  </si>
  <si>
    <t>11.004.0055-A</t>
  </si>
  <si>
    <t>11.004.0060-A</t>
  </si>
  <si>
    <t>11.004.0061-A</t>
  </si>
  <si>
    <t>11.004.0063-A</t>
  </si>
  <si>
    <t>11.004.0065-A</t>
  </si>
  <si>
    <t>11.004.0066-A</t>
  </si>
  <si>
    <t>11.004.0069-B</t>
  </si>
  <si>
    <t>11.004.0070-B</t>
  </si>
  <si>
    <t>11.004.0072-B</t>
  </si>
  <si>
    <t>11.004.0073-B</t>
  </si>
  <si>
    <t>11.004.0075-A</t>
  </si>
  <si>
    <t>11.004.0076-B</t>
  </si>
  <si>
    <t>11.004.0080-A</t>
  </si>
  <si>
    <t>11.004.0100-A</t>
  </si>
  <si>
    <t>11.004.0200-A</t>
  </si>
  <si>
    <t>11.005.0001-B</t>
  </si>
  <si>
    <t>11.005.0002-B</t>
  </si>
  <si>
    <t>11.005.0005-B</t>
  </si>
  <si>
    <t>11.005.0006-B</t>
  </si>
  <si>
    <t>11.005.0010-A</t>
  </si>
  <si>
    <t>11.005.0012-A</t>
  </si>
  <si>
    <t>11.005.0015-A</t>
  </si>
  <si>
    <t>11.005.0020-A</t>
  </si>
  <si>
    <t>11.005.0050-A</t>
  </si>
  <si>
    <t>11.005.0055-A</t>
  </si>
  <si>
    <t>11.006.0005-A</t>
  </si>
  <si>
    <t>11.006.0020-A</t>
  </si>
  <si>
    <t>11.006.0025-A</t>
  </si>
  <si>
    <t>11.006.0030-A</t>
  </si>
  <si>
    <t>11.006.0035-A</t>
  </si>
  <si>
    <t>11.006.0040-A</t>
  </si>
  <si>
    <t>11.006.0100-A</t>
  </si>
  <si>
    <t>11.007.0005-A</t>
  </si>
  <si>
    <t>11.007.0020-A</t>
  </si>
  <si>
    <t>11.007.0030-A</t>
  </si>
  <si>
    <t>11.008.0001-B</t>
  </si>
  <si>
    <t>11.008.0003-A</t>
  </si>
  <si>
    <t>11.008.0004-B</t>
  </si>
  <si>
    <t>11.009.0011-A</t>
  </si>
  <si>
    <t>11.009.0012-A</t>
  </si>
  <si>
    <t>11.009.0013-A</t>
  </si>
  <si>
    <t>11.009.0014-B</t>
  </si>
  <si>
    <t>11.009.0015-B</t>
  </si>
  <si>
    <t>11.010.0008-A</t>
  </si>
  <si>
    <t>11.010.0028-A</t>
  </si>
  <si>
    <t>11.010.0029-A</t>
  </si>
  <si>
    <t>11.010.0030-A</t>
  </si>
  <si>
    <t>11.010.0031-A</t>
  </si>
  <si>
    <t>11.010.0032-A</t>
  </si>
  <si>
    <t>11.010.0033-A</t>
  </si>
  <si>
    <t>11.010.0034-A</t>
  </si>
  <si>
    <t>11.010.0035-A</t>
  </si>
  <si>
    <t>11.010.0036-A</t>
  </si>
  <si>
    <t>11.010.0037-A</t>
  </si>
  <si>
    <t>11.010.0038-A</t>
  </si>
  <si>
    <t>11.010.0039-A</t>
  </si>
  <si>
    <t>11.010.0060-A</t>
  </si>
  <si>
    <t>11.010.0081-A</t>
  </si>
  <si>
    <t>11.010.0082-A</t>
  </si>
  <si>
    <t>11.010.0083-A</t>
  </si>
  <si>
    <t>11.010.0084-A</t>
  </si>
  <si>
    <t>11.010.0085-A</t>
  </si>
  <si>
    <t>11.010.0086-A</t>
  </si>
  <si>
    <t>11.010.0087-A</t>
  </si>
  <si>
    <t>11.010.0088-A</t>
  </si>
  <si>
    <t>11.010.0089-A</t>
  </si>
  <si>
    <t>11.010.0090-A</t>
  </si>
  <si>
    <t>11.010.0091-A</t>
  </si>
  <si>
    <t>11.010.0092-A</t>
  </si>
  <si>
    <t>11.010.0100-A</t>
  </si>
  <si>
    <t>11.010.0105-A</t>
  </si>
  <si>
    <t>11.011.0005-A</t>
  </si>
  <si>
    <t>11.011.0006-A</t>
  </si>
  <si>
    <t>11.011.0010-A</t>
  </si>
  <si>
    <t>11.011.0011-A</t>
  </si>
  <si>
    <t>11.011.0012-A</t>
  </si>
  <si>
    <t>11.011.0013-A</t>
  </si>
  <si>
    <t>11.011.0014-A</t>
  </si>
  <si>
    <t>11.011.0015-A</t>
  </si>
  <si>
    <t>11.011.0016-A</t>
  </si>
  <si>
    <t>11.011.0017-B</t>
  </si>
  <si>
    <t>11.011.0018-A</t>
  </si>
  <si>
    <t>11.011.0019-A</t>
  </si>
  <si>
    <t>11.011.0020-A</t>
  </si>
  <si>
    <t>11.011.0021-A</t>
  </si>
  <si>
    <t>11.011.0022-A</t>
  </si>
  <si>
    <t>11.011.0023-B</t>
  </si>
  <si>
    <t>11.011.0024-B</t>
  </si>
  <si>
    <t>11.011.0025-B</t>
  </si>
  <si>
    <t>11.011.0027-A</t>
  </si>
  <si>
    <t>11.011.0028-A</t>
  </si>
  <si>
    <t>11.011.0029-A</t>
  </si>
  <si>
    <t>11.011.0030-B</t>
  </si>
  <si>
    <t>11.011.0031-B</t>
  </si>
  <si>
    <t>11.011.0035-A</t>
  </si>
  <si>
    <t>11.011.0036-A</t>
  </si>
  <si>
    <t>11.011.0037-A</t>
  </si>
  <si>
    <t>11.011.0040-A</t>
  </si>
  <si>
    <t>11.012.0015-A</t>
  </si>
  <si>
    <t>11.012.0016-A</t>
  </si>
  <si>
    <t>11.012.0017-A</t>
  </si>
  <si>
    <t>11.012.0018-A</t>
  </si>
  <si>
    <t>11.012.0019-A</t>
  </si>
  <si>
    <t>11.012.0020-A</t>
  </si>
  <si>
    <t>11.012.0021-A</t>
  </si>
  <si>
    <t>11.012.0025-B</t>
  </si>
  <si>
    <t>11.012.0030-A</t>
  </si>
  <si>
    <t>11.012.0035-A</t>
  </si>
  <si>
    <t>11.012.0040-A</t>
  </si>
  <si>
    <t>11.012.0045-A</t>
  </si>
  <si>
    <t>11.012.0050-A</t>
  </si>
  <si>
    <t>11.012.0060-A</t>
  </si>
  <si>
    <t>11.012.0061-A</t>
  </si>
  <si>
    <t>11.012.0062-A</t>
  </si>
  <si>
    <t>11.012.0063-A</t>
  </si>
  <si>
    <t>11.012.0064-A</t>
  </si>
  <si>
    <t>11.012.0065-A</t>
  </si>
  <si>
    <t>11.012.0066-A</t>
  </si>
  <si>
    <t>11.012.0070-A</t>
  </si>
  <si>
    <t>11.012.0075-A</t>
  </si>
  <si>
    <t>11.012.0080-A</t>
  </si>
  <si>
    <t>11.012.0085-A</t>
  </si>
  <si>
    <t>11.012.0090-A</t>
  </si>
  <si>
    <t>11.012.0095-A</t>
  </si>
  <si>
    <t>11.013.0003-B</t>
  </si>
  <si>
    <t>11.013.0005-A</t>
  </si>
  <si>
    <t>11.013.0006-A</t>
  </si>
  <si>
    <t>11.013.0009-A</t>
  </si>
  <si>
    <t>11.013.0014-A</t>
  </si>
  <si>
    <t>11.013.0015-A</t>
  </si>
  <si>
    <t>11.013.0016-A</t>
  </si>
  <si>
    <t>11.013.0059-A</t>
  </si>
  <si>
    <t>11.013.0060-A</t>
  </si>
  <si>
    <t>11.013.0061-A</t>
  </si>
  <si>
    <t>11.013.0062-A</t>
  </si>
  <si>
    <t>11.013.0063-A</t>
  </si>
  <si>
    <t>11.013.0064-A</t>
  </si>
  <si>
    <t>11.013.0065-A</t>
  </si>
  <si>
    <t>11.013.0066-A</t>
  </si>
  <si>
    <t>11.013.0067-A</t>
  </si>
  <si>
    <t>11.013.0068-A</t>
  </si>
  <si>
    <t>11.013.0069-A</t>
  </si>
  <si>
    <t>11.013.0070-B</t>
  </si>
  <si>
    <t>11.013.0075-A</t>
  </si>
  <si>
    <t>11.013.0080-A</t>
  </si>
  <si>
    <t>11.013.0100-A</t>
  </si>
  <si>
    <t>11.013.0105-A</t>
  </si>
  <si>
    <t>11.013.0110-A</t>
  </si>
  <si>
    <t>11.013.0130-A</t>
  </si>
  <si>
    <t>11.013.0135-A</t>
  </si>
  <si>
    <t>11.013.0140-A</t>
  </si>
  <si>
    <t>11.015.0001-A</t>
  </si>
  <si>
    <t>11.015.0003-A</t>
  </si>
  <si>
    <t>11.015.0004-A</t>
  </si>
  <si>
    <t>11.015.0019-A</t>
  </si>
  <si>
    <t>11.015.0020-A</t>
  </si>
  <si>
    <t>11.015.0021-A</t>
  </si>
  <si>
    <t>11.015.0022-A</t>
  </si>
  <si>
    <t>11.015.0030-A</t>
  </si>
  <si>
    <t>11.016.0001-A</t>
  </si>
  <si>
    <t>11.016.0002-B</t>
  </si>
  <si>
    <t>11.016.0003-A</t>
  </si>
  <si>
    <t>11.016.0004-A</t>
  </si>
  <si>
    <t>11.016.0005-A</t>
  </si>
  <si>
    <t>11.016.0006-A</t>
  </si>
  <si>
    <t>11.016.0007-A</t>
  </si>
  <si>
    <t>11.016.0020-A</t>
  </si>
  <si>
    <t>11.016.0022-A</t>
  </si>
  <si>
    <t>11.016.0030-A</t>
  </si>
  <si>
    <t>11.016.0040-A</t>
  </si>
  <si>
    <t>11.016.0045-A</t>
  </si>
  <si>
    <t>11.016.0047-A</t>
  </si>
  <si>
    <t>11.016.0100-A</t>
  </si>
  <si>
    <t>11.016.0101-A</t>
  </si>
  <si>
    <t>11.016.0102-A</t>
  </si>
  <si>
    <t>11.016.0200-A</t>
  </si>
  <si>
    <t>11.016.0201-A</t>
  </si>
  <si>
    <t>11.016.0505-B</t>
  </si>
  <si>
    <t>11.018.0020-A</t>
  </si>
  <si>
    <t>11.018.0021-A</t>
  </si>
  <si>
    <t>11.018.0025-A</t>
  </si>
  <si>
    <t>11.018.0026-A</t>
  </si>
  <si>
    <t>11.018.0030-A</t>
  </si>
  <si>
    <t>11.018.0031-A</t>
  </si>
  <si>
    <t>11.018.0050-A</t>
  </si>
  <si>
    <t>11.018.0051-A</t>
  </si>
  <si>
    <t>11.018.0052-A</t>
  </si>
  <si>
    <t>11.018.0053-A</t>
  </si>
  <si>
    <t>11.018.0054-A</t>
  </si>
  <si>
    <t>11.018.0060-A</t>
  </si>
  <si>
    <t>11.018.0075-A</t>
  </si>
  <si>
    <t>11.018.0080-A</t>
  </si>
  <si>
    <t>11.018.0085-A</t>
  </si>
  <si>
    <t>11.018.0090-A</t>
  </si>
  <si>
    <t>11.019.0001-A</t>
  </si>
  <si>
    <t>11.019.0005-A</t>
  </si>
  <si>
    <t>11.019.0010-A</t>
  </si>
  <si>
    <t>11.019.0015-A</t>
  </si>
  <si>
    <t>11.020.0001-A</t>
  </si>
  <si>
    <t>11.020.0002-A</t>
  </si>
  <si>
    <t>11.020.0003-A</t>
  </si>
  <si>
    <t>11.020.0006-A</t>
  </si>
  <si>
    <t>11.020.0007-B</t>
  </si>
  <si>
    <t>11.020.0011-B</t>
  </si>
  <si>
    <t>11.020.0012-A</t>
  </si>
  <si>
    <t>11.020.0015-A</t>
  </si>
  <si>
    <t>11.020.0020-A</t>
  </si>
  <si>
    <t>11.021.0010-B</t>
  </si>
  <si>
    <t>11.023.0001-A</t>
  </si>
  <si>
    <t>11.023.0002-A</t>
  </si>
  <si>
    <t>11.023.0003-A</t>
  </si>
  <si>
    <t>11.023.0005-A</t>
  </si>
  <si>
    <t>11.023.0006-A</t>
  </si>
  <si>
    <t>11.023.0007-A</t>
  </si>
  <si>
    <t>11.023.0008-A</t>
  </si>
  <si>
    <t>11.023.0009-A</t>
  </si>
  <si>
    <t>11.023.0010-A</t>
  </si>
  <si>
    <t>11.023.0011-A</t>
  </si>
  <si>
    <t>11.023.0013-A</t>
  </si>
  <si>
    <t>11.024.0001-B</t>
  </si>
  <si>
    <t>11.024.0002-A</t>
  </si>
  <si>
    <t>11.024.0005-A</t>
  </si>
  <si>
    <t>11.024.0008-A</t>
  </si>
  <si>
    <t>11.024.0010-B</t>
  </si>
  <si>
    <t>11.024.0012-A</t>
  </si>
  <si>
    <t>11.024.0015-A</t>
  </si>
  <si>
    <t>11.024.0018-A</t>
  </si>
  <si>
    <t>11.025.0002-A</t>
  </si>
  <si>
    <t>11.025.0006-A</t>
  </si>
  <si>
    <t>11.025.0009-A</t>
  </si>
  <si>
    <t>11.025.0012-A</t>
  </si>
  <si>
    <t>11.025.0013-A</t>
  </si>
  <si>
    <t>11.025.0014-A</t>
  </si>
  <si>
    <t>11.026.0010-A</t>
  </si>
  <si>
    <t>11.026.0015-A</t>
  </si>
  <si>
    <t>11.026.0016-A</t>
  </si>
  <si>
    <t>11.026.0020-A</t>
  </si>
  <si>
    <t>11.026.0025-A</t>
  </si>
  <si>
    <t>11.026.0030-A</t>
  </si>
  <si>
    <t>11.026.0032-A</t>
  </si>
  <si>
    <t>11.026.0033-A</t>
  </si>
  <si>
    <t>11.026.0035-A</t>
  </si>
  <si>
    <t>11.026.0040-A</t>
  </si>
  <si>
    <t>11.030.0020-A</t>
  </si>
  <si>
    <t>11.030.0025-A</t>
  </si>
  <si>
    <t>11.030.0030-A</t>
  </si>
  <si>
    <t>11.030.0050-A</t>
  </si>
  <si>
    <t>11.030.0055-A</t>
  </si>
  <si>
    <t>11.030.0060-A</t>
  </si>
  <si>
    <t>11.030.0080-A</t>
  </si>
  <si>
    <t>11.030.0085-A</t>
  </si>
  <si>
    <t>11.030.0090-A</t>
  </si>
  <si>
    <t>11.030.0110-A</t>
  </si>
  <si>
    <t>11.030.0115-A</t>
  </si>
  <si>
    <t>11.030.0120-A</t>
  </si>
  <si>
    <t>11.031.0005-A</t>
  </si>
  <si>
    <t>11.031.0006-A</t>
  </si>
  <si>
    <t>11.031.0010-A</t>
  </si>
  <si>
    <t>11.031.0011-A</t>
  </si>
  <si>
    <t>11.031.0050-A</t>
  </si>
  <si>
    <t>11.031.0051-A</t>
  </si>
  <si>
    <t>11.032.0005-A</t>
  </si>
  <si>
    <t>11.034.0005-A</t>
  </si>
  <si>
    <t>11.034.0010-A</t>
  </si>
  <si>
    <t>11.035.0001-B</t>
  </si>
  <si>
    <t>11.035.0002-B</t>
  </si>
  <si>
    <t>11.035.0005-A</t>
  </si>
  <si>
    <t>11.035.0010-A</t>
  </si>
  <si>
    <t>11.035.0015-A</t>
  </si>
  <si>
    <t>11.035.0020-A</t>
  </si>
  <si>
    <t>11.036.0001-B</t>
  </si>
  <si>
    <t>11.036.0002-B</t>
  </si>
  <si>
    <t>11.037.0001-A</t>
  </si>
  <si>
    <t>11.038.0001-A</t>
  </si>
  <si>
    <t>11.039.0001-A</t>
  </si>
  <si>
    <t>11.040.0100-A</t>
  </si>
  <si>
    <t>11.040.0105-A</t>
  </si>
  <si>
    <t>11.040.0120-A</t>
  </si>
  <si>
    <t>11.040.0130-A</t>
  </si>
  <si>
    <t>11.043.0002-A</t>
  </si>
  <si>
    <t>11.043.0003-A</t>
  </si>
  <si>
    <t>11.043.0004-A</t>
  </si>
  <si>
    <t>11.043.0005-A</t>
  </si>
  <si>
    <t>11.043.0006-A</t>
  </si>
  <si>
    <t>11.043.0007-A</t>
  </si>
  <si>
    <t>11.043.0008-A</t>
  </si>
  <si>
    <t>11.043.0009-A</t>
  </si>
  <si>
    <t>11.043.0010-A</t>
  </si>
  <si>
    <t>11.043.0011-A</t>
  </si>
  <si>
    <t>11.043.0012-A</t>
  </si>
  <si>
    <t>11.043.0013-A</t>
  </si>
  <si>
    <t>11.043.0014-B</t>
  </si>
  <si>
    <t>11.043.0015-A</t>
  </si>
  <si>
    <t>11.043.0016-A</t>
  </si>
  <si>
    <t>11.043.0017-A</t>
  </si>
  <si>
    <t>11.043.0018-A</t>
  </si>
  <si>
    <t>11.043.0019-B</t>
  </si>
  <si>
    <t>11.043.0020-A</t>
  </si>
  <si>
    <t>11.043.0021-A</t>
  </si>
  <si>
    <t>11.043.0022-A</t>
  </si>
  <si>
    <t>11.043.0023-A</t>
  </si>
  <si>
    <t>11.043.0024-B</t>
  </si>
  <si>
    <t>11.043.0025-A</t>
  </si>
  <si>
    <t>11.043.0026-A</t>
  </si>
  <si>
    <t>11.043.0027-A</t>
  </si>
  <si>
    <t>11.043.0028-A</t>
  </si>
  <si>
    <t>11.043.0029-B</t>
  </si>
  <si>
    <t>11.043.0030-A</t>
  </si>
  <si>
    <t>11.044.0006-A</t>
  </si>
  <si>
    <t>11.044.0007-A</t>
  </si>
  <si>
    <t>11.044.0008-A</t>
  </si>
  <si>
    <t>11.044.0009-A</t>
  </si>
  <si>
    <t>11.044.0010-A</t>
  </si>
  <si>
    <t>11.044.0056-A</t>
  </si>
  <si>
    <t>11.044.0058-A</t>
  </si>
  <si>
    <t>11.044.0060-A</t>
  </si>
  <si>
    <t>11.045.0006-A</t>
  </si>
  <si>
    <t>11.045.0007-A</t>
  </si>
  <si>
    <t>11.045.0008-A</t>
  </si>
  <si>
    <t>11.045.0009-A</t>
  </si>
  <si>
    <t>11.045.0010-A</t>
  </si>
  <si>
    <t>11.046.0001-A</t>
  </si>
  <si>
    <t>11.046.0004-A</t>
  </si>
  <si>
    <t>11.046.0007-A</t>
  </si>
  <si>
    <t>11.046.0010-A</t>
  </si>
  <si>
    <t>11.046.0013-A</t>
  </si>
  <si>
    <t>11.046.0014-A</t>
  </si>
  <si>
    <t>11.046.0015-A</t>
  </si>
  <si>
    <t>11.046.0060-A</t>
  </si>
  <si>
    <t>11.046.0105-A</t>
  </si>
  <si>
    <t>11.046.0110-A</t>
  </si>
  <si>
    <t>11.046.0115-A</t>
  </si>
  <si>
    <t>11.046.0180-A</t>
  </si>
  <si>
    <t>11.047.0010-B</t>
  </si>
  <si>
    <t>11.047.0011-B</t>
  </si>
  <si>
    <t>11.047.0012-A</t>
  </si>
  <si>
    <t>11.047.0015-A</t>
  </si>
  <si>
    <t>11.047.0016-A</t>
  </si>
  <si>
    <t>11.047.0050-A</t>
  </si>
  <si>
    <t>11.048.0010-B</t>
  </si>
  <si>
    <t>11.048.0015-B</t>
  </si>
  <si>
    <t>11.048.0020-B</t>
  </si>
  <si>
    <t>11.048.0025-B</t>
  </si>
  <si>
    <t>11.048.0030-B</t>
  </si>
  <si>
    <t>11.048.0035-B</t>
  </si>
  <si>
    <t>11.048.0040-B</t>
  </si>
  <si>
    <t>11.048.0050-A</t>
  </si>
  <si>
    <t>11.048.0055-A</t>
  </si>
  <si>
    <t>11.048.0060-A</t>
  </si>
  <si>
    <t>11.050.0001-B</t>
  </si>
  <si>
    <t>11.050.0002-A</t>
  </si>
  <si>
    <t>11.050.0010-A</t>
  </si>
  <si>
    <t>11.055.0001-B</t>
  </si>
  <si>
    <t>11.055.0002-A</t>
  </si>
  <si>
    <t>11.055.0010-A</t>
  </si>
  <si>
    <t>11.056.0010-A</t>
  </si>
  <si>
    <t>11.056.0030-A</t>
  </si>
  <si>
    <t>11.057.0010-A</t>
  </si>
  <si>
    <t>11.060.0160-A</t>
  </si>
  <si>
    <t>11.060.0165-A</t>
  </si>
  <si>
    <t>11.060.0170-A</t>
  </si>
  <si>
    <t>11.060.0175-A</t>
  </si>
  <si>
    <t>11.060.0180-A</t>
  </si>
  <si>
    <t>11.060.0185-A</t>
  </si>
  <si>
    <t>11.060.0190-A</t>
  </si>
  <si>
    <t>11.060.0195-A</t>
  </si>
  <si>
    <t>11.060.0200-A</t>
  </si>
  <si>
    <t>11.060.0205-A</t>
  </si>
  <si>
    <t>11.060.0410-A</t>
  </si>
  <si>
    <t>11.060.0415-A</t>
  </si>
  <si>
    <t>11.061.0001-A</t>
  </si>
  <si>
    <t>11.061.0002-A</t>
  </si>
  <si>
    <t>11.080.0010-A</t>
  </si>
  <si>
    <t>11.090.0500-A</t>
  </si>
  <si>
    <t>11.090.0505-A</t>
  </si>
  <si>
    <t>11.090.0510-A</t>
  </si>
  <si>
    <t>11.090.0515-A</t>
  </si>
  <si>
    <t>11.090.0520-A</t>
  </si>
  <si>
    <t>11.090.0530-A</t>
  </si>
  <si>
    <t>11.090.0535-A</t>
  </si>
  <si>
    <t>11.090.0600-A</t>
  </si>
  <si>
    <t>11.090.0610-A</t>
  </si>
  <si>
    <t>11.090.0611-A</t>
  </si>
  <si>
    <t>11.090.0620-A</t>
  </si>
  <si>
    <t>11.091.0001-A</t>
  </si>
  <si>
    <t>11.092.0001-A</t>
  </si>
  <si>
    <t>12.001.0010-A</t>
  </si>
  <si>
    <t>12.001.0015-A</t>
  </si>
  <si>
    <t>12.001.0020-A</t>
  </si>
  <si>
    <t>12.001.0025-A</t>
  </si>
  <si>
    <t>12.001.0030-A</t>
  </si>
  <si>
    <t>12.001.0035-A</t>
  </si>
  <si>
    <t>12.001.0040-A</t>
  </si>
  <si>
    <t>12.001.0045-A</t>
  </si>
  <si>
    <t>12.001.0070-A</t>
  </si>
  <si>
    <t>12.001.0075-A</t>
  </si>
  <si>
    <t>12.001.0090-A</t>
  </si>
  <si>
    <t>12.001.0095-A</t>
  </si>
  <si>
    <t>12.001.0100-A</t>
  </si>
  <si>
    <t>12.001.0105-A</t>
  </si>
  <si>
    <t>12.001.0115-A</t>
  </si>
  <si>
    <t>12.002.0010-A</t>
  </si>
  <si>
    <t>12.002.0011-A</t>
  </si>
  <si>
    <t>12.002.0015-A</t>
  </si>
  <si>
    <t>12.002.0016-A</t>
  </si>
  <si>
    <t>12.002.0020-A</t>
  </si>
  <si>
    <t>12.002.0025-A</t>
  </si>
  <si>
    <t>12.002.0030-A</t>
  </si>
  <si>
    <t>12.002.0035-B</t>
  </si>
  <si>
    <t>12.002.0036-A</t>
  </si>
  <si>
    <t>12.002.0040-A</t>
  </si>
  <si>
    <t>12.002.0045-A</t>
  </si>
  <si>
    <t>12.002.0050-A</t>
  </si>
  <si>
    <t>12.002.0060-B</t>
  </si>
  <si>
    <t>12.002.0065-B</t>
  </si>
  <si>
    <t>12.002.0070-B</t>
  </si>
  <si>
    <t>12.002.0080-A</t>
  </si>
  <si>
    <t>12.002.0085-A</t>
  </si>
  <si>
    <t>12.002.0100-A</t>
  </si>
  <si>
    <t>12.003.0055-A</t>
  </si>
  <si>
    <t>12.003.0056-A</t>
  </si>
  <si>
    <t>12.003.0060-A</t>
  </si>
  <si>
    <t>12.003.0065-A</t>
  </si>
  <si>
    <t>12.003.0070-A</t>
  </si>
  <si>
    <t>12.003.0075-B</t>
  </si>
  <si>
    <t>12.003.0076-A</t>
  </si>
  <si>
    <t>12.003.0080-A</t>
  </si>
  <si>
    <t>12.003.0085-A</t>
  </si>
  <si>
    <t>12.003.0090-A</t>
  </si>
  <si>
    <t>12.003.0095-A</t>
  </si>
  <si>
    <t>12.003.0096-A</t>
  </si>
  <si>
    <t>12.003.0100-A</t>
  </si>
  <si>
    <t>12.003.0105-A</t>
  </si>
  <si>
    <t>12.003.0110-A</t>
  </si>
  <si>
    <t>12.003.0115-A</t>
  </si>
  <si>
    <t>12.003.0116-A</t>
  </si>
  <si>
    <t>12.003.0120-A</t>
  </si>
  <si>
    <t>12.003.0125-A</t>
  </si>
  <si>
    <t>12.003.0150-A</t>
  </si>
  <si>
    <t>12.003.0155-A</t>
  </si>
  <si>
    <t>12.003.0160-A</t>
  </si>
  <si>
    <t>12.003.0165-A</t>
  </si>
  <si>
    <t>12.003.0170-A</t>
  </si>
  <si>
    <t>12.003.0175-A</t>
  </si>
  <si>
    <t>12.003.0180-B</t>
  </si>
  <si>
    <t>12.003.0185-A</t>
  </si>
  <si>
    <t>12.003.0190-A</t>
  </si>
  <si>
    <t>12.003.0195-A</t>
  </si>
  <si>
    <t>12.003.0200-A</t>
  </si>
  <si>
    <t>12.003.0205-A</t>
  </si>
  <si>
    <t>12.003.0210-A</t>
  </si>
  <si>
    <t>12.003.0215-A</t>
  </si>
  <si>
    <t>12.003.0220-A</t>
  </si>
  <si>
    <t>12.003.0225-A</t>
  </si>
  <si>
    <t>12.003.0230-A</t>
  </si>
  <si>
    <t>12.003.0235-A</t>
  </si>
  <si>
    <t>12.003.0240-A</t>
  </si>
  <si>
    <t>12.003.0245-A</t>
  </si>
  <si>
    <t>12.003.0250-A</t>
  </si>
  <si>
    <t>12.004.0160-A</t>
  </si>
  <si>
    <t>12.005.0010-A</t>
  </si>
  <si>
    <t>12.005.0015-A</t>
  </si>
  <si>
    <t>12.005.0020-A</t>
  </si>
  <si>
    <t>12.005.0025-A</t>
  </si>
  <si>
    <t>12.005.0030-A</t>
  </si>
  <si>
    <t>12.005.0035-A</t>
  </si>
  <si>
    <t>12.005.0040-A</t>
  </si>
  <si>
    <t>12.005.0045-A</t>
  </si>
  <si>
    <t>12.005.0080-A</t>
  </si>
  <si>
    <t>12.005.0085-B</t>
  </si>
  <si>
    <t>12.005.0090-A</t>
  </si>
  <si>
    <t>12.005.0095-B</t>
  </si>
  <si>
    <t>12.005.0100-A</t>
  </si>
  <si>
    <t>12.005.0103-B</t>
  </si>
  <si>
    <t>12.005.0105-A</t>
  </si>
  <si>
    <t>12.005.0107-B</t>
  </si>
  <si>
    <t>12.005.0110-A</t>
  </si>
  <si>
    <t>12.005.0112-B</t>
  </si>
  <si>
    <t>12.005.0115-A</t>
  </si>
  <si>
    <t>12.005.0117-B</t>
  </si>
  <si>
    <t>12.005.0120-A</t>
  </si>
  <si>
    <t>12.005.0122-B</t>
  </si>
  <si>
    <t>12.005.0124-A</t>
  </si>
  <si>
    <t>12.005.0126-B</t>
  </si>
  <si>
    <t>12.005.0130-B</t>
  </si>
  <si>
    <t>12.005.0135-B</t>
  </si>
  <si>
    <t>12.005.0140-B</t>
  </si>
  <si>
    <t>12.005.0160-A</t>
  </si>
  <si>
    <t>12.005.0165-A</t>
  </si>
  <si>
    <t>12.005.0170-A</t>
  </si>
  <si>
    <t>12.005.0175-A</t>
  </si>
  <si>
    <t>12.005.0185-A</t>
  </si>
  <si>
    <t>12.005.0190-A</t>
  </si>
  <si>
    <t>12.005.0195-A</t>
  </si>
  <si>
    <t>12.005.0200-A</t>
  </si>
  <si>
    <t>12.006.0010-A</t>
  </si>
  <si>
    <t>12.007.0015-A</t>
  </si>
  <si>
    <t>12.007.0020-A</t>
  </si>
  <si>
    <t>12.007.0025-A</t>
  </si>
  <si>
    <t>12.007.0030-A</t>
  </si>
  <si>
    <t>12.007.0040-A</t>
  </si>
  <si>
    <t>12.007.0045-A</t>
  </si>
  <si>
    <t>12.008.0015-A</t>
  </si>
  <si>
    <t>12.008.0020-A</t>
  </si>
  <si>
    <t>12.009.0001-A</t>
  </si>
  <si>
    <t>12.009.0002-A</t>
  </si>
  <si>
    <t>12.009.0003-A</t>
  </si>
  <si>
    <t>12.009.0006-A</t>
  </si>
  <si>
    <t>12.010.0010-A</t>
  </si>
  <si>
    <t>12.010.0015-A</t>
  </si>
  <si>
    <t>12.010.0020-A</t>
  </si>
  <si>
    <t>12.011.0001-A</t>
  </si>
  <si>
    <t>12.011.0005-A</t>
  </si>
  <si>
    <t>12.012.0001-A</t>
  </si>
  <si>
    <t>12.012.0002-A</t>
  </si>
  <si>
    <t>12.013.0010-A</t>
  </si>
  <si>
    <t>12.015.0005-A</t>
  </si>
  <si>
    <t>12.015.0006-A</t>
  </si>
  <si>
    <t>12.015.0010-A</t>
  </si>
  <si>
    <t>12.015.0014-A</t>
  </si>
  <si>
    <t>12.015.0015-A</t>
  </si>
  <si>
    <t>12.015.0016-A</t>
  </si>
  <si>
    <t>12.015.0020-A</t>
  </si>
  <si>
    <t>12.015.0021-A</t>
  </si>
  <si>
    <t>12.015.0030-A</t>
  </si>
  <si>
    <t>12.015.0031-A</t>
  </si>
  <si>
    <t>12.015.0035-A</t>
  </si>
  <si>
    <t>12.015.0036-A</t>
  </si>
  <si>
    <t>12.015.0040-A</t>
  </si>
  <si>
    <t>12.015.0041-A</t>
  </si>
  <si>
    <t>12.015.0045-A</t>
  </si>
  <si>
    <t>12.015.0046-A</t>
  </si>
  <si>
    <t>12.015.0060-A</t>
  </si>
  <si>
    <t>12.015.0061-A</t>
  </si>
  <si>
    <t>12.015.0065-A</t>
  </si>
  <si>
    <t>12.015.0066-A</t>
  </si>
  <si>
    <t>12.015.0070-A</t>
  </si>
  <si>
    <t>12.015.0071-A</t>
  </si>
  <si>
    <t>12.015.0075-A</t>
  </si>
  <si>
    <t>12.015.0076-A</t>
  </si>
  <si>
    <t>12.016.0004-A</t>
  </si>
  <si>
    <t>12.016.0006-A</t>
  </si>
  <si>
    <t>12.016.0008-A</t>
  </si>
  <si>
    <t>12.016.0010-A</t>
  </si>
  <si>
    <t>12.016.0012-A</t>
  </si>
  <si>
    <t>12.016.0014-A</t>
  </si>
  <si>
    <t>12.016.0016-A</t>
  </si>
  <si>
    <t>12.016.0018-A</t>
  </si>
  <si>
    <t>12.016.0020-A</t>
  </si>
  <si>
    <t>12.016.0022-A</t>
  </si>
  <si>
    <t>12.016.0024-A</t>
  </si>
  <si>
    <t>12.016.0026-A</t>
  </si>
  <si>
    <t>12.016.0028-A</t>
  </si>
  <si>
    <t>12.016.0030-A</t>
  </si>
  <si>
    <t>12.016.0032-A</t>
  </si>
  <si>
    <t>12.016.0034-A</t>
  </si>
  <si>
    <t>12.020.0001-A</t>
  </si>
  <si>
    <t>12.025.0001-A</t>
  </si>
  <si>
    <t>12.030.0001-A</t>
  </si>
  <si>
    <t>12.035.0001-A</t>
  </si>
  <si>
    <t>12.035.0002-A</t>
  </si>
  <si>
    <t>12.035.0005-A</t>
  </si>
  <si>
    <t>12.035.0010-A</t>
  </si>
  <si>
    <t>12.035.0015-A</t>
  </si>
  <si>
    <t>12.035.0020-A</t>
  </si>
  <si>
    <t>12.042.0001-A</t>
  </si>
  <si>
    <t>12.043.0001-A</t>
  </si>
  <si>
    <t>12.050.0001-A</t>
  </si>
  <si>
    <t>12.050.0005-A</t>
  </si>
  <si>
    <t>12.050.0010-A</t>
  </si>
  <si>
    <t>12.050.0015-A</t>
  </si>
  <si>
    <t>12.050.0020-A</t>
  </si>
  <si>
    <t>13.001.0010-B</t>
  </si>
  <si>
    <t>13.001.0011-A</t>
  </si>
  <si>
    <t>13.001.0013-A</t>
  </si>
  <si>
    <t>13.001.0014-A</t>
  </si>
  <si>
    <t>13.001.0015-A</t>
  </si>
  <si>
    <t>13.001.0020-B</t>
  </si>
  <si>
    <t>13.001.0025-B</t>
  </si>
  <si>
    <t>13.001.0026-A</t>
  </si>
  <si>
    <t>13.001.0030-B</t>
  </si>
  <si>
    <t>13.001.0031-A</t>
  </si>
  <si>
    <t>13.001.0035-A</t>
  </si>
  <si>
    <t>13.001.0036-A</t>
  </si>
  <si>
    <t>13.001.0040-A</t>
  </si>
  <si>
    <t>13.001.0041-A</t>
  </si>
  <si>
    <t>13.001.0050-B</t>
  </si>
  <si>
    <t>13.001.0055-B</t>
  </si>
  <si>
    <t>13.001.0060-B</t>
  </si>
  <si>
    <t>13.001.0065-B</t>
  </si>
  <si>
    <t>13.001.0100-A</t>
  </si>
  <si>
    <t>13.001.0105-A</t>
  </si>
  <si>
    <t>13.001.0106-A</t>
  </si>
  <si>
    <t>13.001.0107-A</t>
  </si>
  <si>
    <t>13.002.0010-B</t>
  </si>
  <si>
    <t>13.002.0011-B</t>
  </si>
  <si>
    <t>13.002.0015-B</t>
  </si>
  <si>
    <t>13.002.0016-A</t>
  </si>
  <si>
    <t>13.002.0017-A</t>
  </si>
  <si>
    <t>13.003.0001-A</t>
  </si>
  <si>
    <t>13.003.0003-A</t>
  </si>
  <si>
    <t>13.003.0004-A</t>
  </si>
  <si>
    <t>13.003.0005-A</t>
  </si>
  <si>
    <t>13.003.0010-A</t>
  </si>
  <si>
    <t>13.004.0010-A</t>
  </si>
  <si>
    <t>13.004.0015-A</t>
  </si>
  <si>
    <t>13.005.0010-A</t>
  </si>
  <si>
    <t>13.005.0015-A</t>
  </si>
  <si>
    <t>13.005.0020-A</t>
  </si>
  <si>
    <t>13.005.0025-A</t>
  </si>
  <si>
    <t>13.006.0010-A</t>
  </si>
  <si>
    <t>13.006.0020-A</t>
  </si>
  <si>
    <t>13.006.0025-A</t>
  </si>
  <si>
    <t>13.008.0010-A</t>
  </si>
  <si>
    <t>13.008.0020-A</t>
  </si>
  <si>
    <t>13.009.0030-A</t>
  </si>
  <si>
    <t>13.009.0050-A</t>
  </si>
  <si>
    <t>13.009.0051-A</t>
  </si>
  <si>
    <t>13.010.0015-A</t>
  </si>
  <si>
    <t>13.010.0020-A</t>
  </si>
  <si>
    <t>13.010.0025-A</t>
  </si>
  <si>
    <t>13.010.0029-A</t>
  </si>
  <si>
    <t>13.010.0049-A</t>
  </si>
  <si>
    <t>13.011.0005-A</t>
  </si>
  <si>
    <t>13.011.0010-A</t>
  </si>
  <si>
    <t>13.012.0010-A</t>
  </si>
  <si>
    <t>13.022.0010-A</t>
  </si>
  <si>
    <t>13.022.0015-A</t>
  </si>
  <si>
    <t>13.022.0020-A</t>
  </si>
  <si>
    <t>13.022.0025-A</t>
  </si>
  <si>
    <t>13.022.0027-A</t>
  </si>
  <si>
    <t>13.022.0029-A</t>
  </si>
  <si>
    <t>13.022.0035-A</t>
  </si>
  <si>
    <t>13.022.0040-A</t>
  </si>
  <si>
    <t>13.022.0500-A</t>
  </si>
  <si>
    <t>13.024.0010-A</t>
  </si>
  <si>
    <t>13.024.0011-A</t>
  </si>
  <si>
    <t>13.024.0015-A</t>
  </si>
  <si>
    <t>13.024.0016-A</t>
  </si>
  <si>
    <t>13.024.0018-A</t>
  </si>
  <si>
    <t>13.024.0019-A</t>
  </si>
  <si>
    <t>13.024.0020-A</t>
  </si>
  <si>
    <t>13.024.0021-A</t>
  </si>
  <si>
    <t>13.025.0005-A</t>
  </si>
  <si>
    <t>13.025.0010-A</t>
  </si>
  <si>
    <t>13.025.0016-A</t>
  </si>
  <si>
    <t>13.025.0020-A</t>
  </si>
  <si>
    <t>13.025.0055-A</t>
  </si>
  <si>
    <t>13.025.0058-A</t>
  </si>
  <si>
    <t>13.025.0059-A</t>
  </si>
  <si>
    <t>13.025.0060-A</t>
  </si>
  <si>
    <t>13.025.0061-A</t>
  </si>
  <si>
    <t>13.025.0080-A</t>
  </si>
  <si>
    <t>13.026.0010-A</t>
  </si>
  <si>
    <t>13.026.0011-A</t>
  </si>
  <si>
    <t>13.026.0015-A</t>
  </si>
  <si>
    <t>13.030.0200-A</t>
  </si>
  <si>
    <t>13.030.0210-A</t>
  </si>
  <si>
    <t>13.030.0250-A</t>
  </si>
  <si>
    <t>13.030.0251-A</t>
  </si>
  <si>
    <t>13.030.0255-A</t>
  </si>
  <si>
    <t>13.030.0256-A</t>
  </si>
  <si>
    <t>13.030.0257-A</t>
  </si>
  <si>
    <t>13.030.0258-A</t>
  </si>
  <si>
    <t>13.030.0259-A</t>
  </si>
  <si>
    <t>13.030.0260-A</t>
  </si>
  <si>
    <t>13.030.0262-A</t>
  </si>
  <si>
    <t>13.030.0263-A</t>
  </si>
  <si>
    <t>13.030.0264-A</t>
  </si>
  <si>
    <t>13.030.0265-A</t>
  </si>
  <si>
    <t>13.030.0267-A</t>
  </si>
  <si>
    <t>13.030.0268-A</t>
  </si>
  <si>
    <t>13.030.0270-A</t>
  </si>
  <si>
    <t>13.030.0271-A</t>
  </si>
  <si>
    <t>13.030.0272-A</t>
  </si>
  <si>
    <t>13.030.0290-A</t>
  </si>
  <si>
    <t>13.030.0291-A</t>
  </si>
  <si>
    <t>13.030.0292-A</t>
  </si>
  <si>
    <t>13.035.0010-A</t>
  </si>
  <si>
    <t>13.035.0015-A</t>
  </si>
  <si>
    <t>13.035.0020-A</t>
  </si>
  <si>
    <t>13.035.0025-A</t>
  </si>
  <si>
    <t>13.036.0010-A</t>
  </si>
  <si>
    <t>13.036.0011-A</t>
  </si>
  <si>
    <t>13.036.0015-A</t>
  </si>
  <si>
    <t>13.036.0016-A</t>
  </si>
  <si>
    <t>13.036.0050-A</t>
  </si>
  <si>
    <t>13.036.0051-A</t>
  </si>
  <si>
    <t>13.036.0080-A</t>
  </si>
  <si>
    <t>13.036.0081-A</t>
  </si>
  <si>
    <t>13.045.0040-A</t>
  </si>
  <si>
    <t>13.045.0045-A</t>
  </si>
  <si>
    <t>13.045.0050-A</t>
  </si>
  <si>
    <t>13.045.0051-A</t>
  </si>
  <si>
    <t>13.045.0052-A</t>
  </si>
  <si>
    <t>13.045.0054-A</t>
  </si>
  <si>
    <t>13.045.0065-A</t>
  </si>
  <si>
    <t>13.045.0066-A</t>
  </si>
  <si>
    <t>13.045.0070-A</t>
  </si>
  <si>
    <t>13.045.0071-A</t>
  </si>
  <si>
    <t>13.045.0075-A</t>
  </si>
  <si>
    <t>13.045.0076-A</t>
  </si>
  <si>
    <t>13.045.0080-A</t>
  </si>
  <si>
    <t>13.045.0081-A</t>
  </si>
  <si>
    <t>13.050.0055-A</t>
  </si>
  <si>
    <t>13.050.0065-A</t>
  </si>
  <si>
    <t>13.050.0070-A</t>
  </si>
  <si>
    <t>13.065.0010-A</t>
  </si>
  <si>
    <t>13.065.0015-A</t>
  </si>
  <si>
    <t>13.065.0030-A</t>
  </si>
  <si>
    <t>13.075.0010-A</t>
  </si>
  <si>
    <t>13.080.0005-A</t>
  </si>
  <si>
    <t>13.080.0020-A</t>
  </si>
  <si>
    <t>13.157.0010-A</t>
  </si>
  <si>
    <t>13.160.0010-A</t>
  </si>
  <si>
    <t>13.165.0010-A</t>
  </si>
  <si>
    <t>13.168.0010-A</t>
  </si>
  <si>
    <t>13.168.0015-A</t>
  </si>
  <si>
    <t>13.168.0020-A</t>
  </si>
  <si>
    <t>13.170.0011-A</t>
  </si>
  <si>
    <t>13.170.0016-A</t>
  </si>
  <si>
    <t>13.170.0018-A</t>
  </si>
  <si>
    <t>13.170.0020-A</t>
  </si>
  <si>
    <t>13.170.0025-A</t>
  </si>
  <si>
    <t>13.175.0010-A</t>
  </si>
  <si>
    <t>13.175.0012-A</t>
  </si>
  <si>
    <t>13.175.0015-A</t>
  </si>
  <si>
    <t>13.175.0016-A</t>
  </si>
  <si>
    <t>13.180.0010-A</t>
  </si>
  <si>
    <t>13.180.0015-B</t>
  </si>
  <si>
    <t>13.187.0010-A</t>
  </si>
  <si>
    <t>13.190.0015-A</t>
  </si>
  <si>
    <t>13.193.0010-A</t>
  </si>
  <si>
    <t>13.195.0010-A</t>
  </si>
  <si>
    <t>13.195.0012-A</t>
  </si>
  <si>
    <t>13.195.0015-A</t>
  </si>
  <si>
    <t>13.195.0020-A</t>
  </si>
  <si>
    <t>13.195.0030-A</t>
  </si>
  <si>
    <t>13.196.0010-A</t>
  </si>
  <si>
    <t>13.196.0015-A</t>
  </si>
  <si>
    <t>13.196.0020-A</t>
  </si>
  <si>
    <t>13.196.0025-A</t>
  </si>
  <si>
    <t>13.196.0030-A</t>
  </si>
  <si>
    <t>13.196.0035-A</t>
  </si>
  <si>
    <t>13.196.0040-A</t>
  </si>
  <si>
    <t>13.196.0045-A</t>
  </si>
  <si>
    <t>13.196.0050-A</t>
  </si>
  <si>
    <t>13.196.0080-A</t>
  </si>
  <si>
    <t>13.196.0085-A</t>
  </si>
  <si>
    <t>13.196.0090-A</t>
  </si>
  <si>
    <t>13.196.0095-A</t>
  </si>
  <si>
    <t>13.196.0100-A</t>
  </si>
  <si>
    <t>13.196.0101-A</t>
  </si>
  <si>
    <t>13.196.0102-A</t>
  </si>
  <si>
    <t>13.196.0103-A</t>
  </si>
  <si>
    <t>13.196.0104-A</t>
  </si>
  <si>
    <t>13.196.0105-A</t>
  </si>
  <si>
    <t>13.196.0106-A</t>
  </si>
  <si>
    <t>13.196.0107-A</t>
  </si>
  <si>
    <t>13.196.0108-A</t>
  </si>
  <si>
    <t>13.196.0109-A</t>
  </si>
  <si>
    <t>13.196.0110-A</t>
  </si>
  <si>
    <t>13.196.0111-A</t>
  </si>
  <si>
    <t>13.196.0112-A</t>
  </si>
  <si>
    <t>13.196.0113-A</t>
  </si>
  <si>
    <t>13.196.0114-A</t>
  </si>
  <si>
    <t>13.196.0115-A</t>
  </si>
  <si>
    <t>13.196.0116-A</t>
  </si>
  <si>
    <t>13.196.0117-A</t>
  </si>
  <si>
    <t>13.196.0118-A</t>
  </si>
  <si>
    <t>13.196.0119-A</t>
  </si>
  <si>
    <t>13.196.0120-A</t>
  </si>
  <si>
    <t>13.196.0121-A</t>
  </si>
  <si>
    <t>13.196.0122-A</t>
  </si>
  <si>
    <t>13.196.0123-A</t>
  </si>
  <si>
    <t>13.196.0124-A</t>
  </si>
  <si>
    <t>13.196.0125-A</t>
  </si>
  <si>
    <t>13.196.0126-A</t>
  </si>
  <si>
    <t>13.196.0127-A</t>
  </si>
  <si>
    <t>13.196.0128-A</t>
  </si>
  <si>
    <t>13.196.0129-A</t>
  </si>
  <si>
    <t>13.196.0130-A</t>
  </si>
  <si>
    <t>13.196.0131-A</t>
  </si>
  <si>
    <t>13.196.0132-A</t>
  </si>
  <si>
    <t>13.196.0133-A</t>
  </si>
  <si>
    <t>13.196.0134-A</t>
  </si>
  <si>
    <t>13.196.0135-A</t>
  </si>
  <si>
    <t>13.196.0136-A</t>
  </si>
  <si>
    <t>13.196.0137-A</t>
  </si>
  <si>
    <t>13.196.0138-A</t>
  </si>
  <si>
    <t>13.196.0139-A</t>
  </si>
  <si>
    <t>13.196.0140-A</t>
  </si>
  <si>
    <t>13.196.0141-A</t>
  </si>
  <si>
    <t>13.196.0142-A</t>
  </si>
  <si>
    <t>13.196.0143-A</t>
  </si>
  <si>
    <t>13.196.0144-A</t>
  </si>
  <si>
    <t>13.196.0145-A</t>
  </si>
  <si>
    <t>13.196.0146-A</t>
  </si>
  <si>
    <t>13.196.0147-A</t>
  </si>
  <si>
    <t>13.196.0148-A</t>
  </si>
  <si>
    <t>13.196.0149-A</t>
  </si>
  <si>
    <t>13.196.0150-A</t>
  </si>
  <si>
    <t>13.196.0151-A</t>
  </si>
  <si>
    <t>13.196.0152-A</t>
  </si>
  <si>
    <t>13.196.0153-A</t>
  </si>
  <si>
    <t>13.196.0154-A</t>
  </si>
  <si>
    <t>13.196.0155-A</t>
  </si>
  <si>
    <t>13.196.0156-A</t>
  </si>
  <si>
    <t>13.196.0157-A</t>
  </si>
  <si>
    <t>13.196.0158-A</t>
  </si>
  <si>
    <t>13.196.0159-A</t>
  </si>
  <si>
    <t>13.196.0160-A</t>
  </si>
  <si>
    <t>13.196.0161-A</t>
  </si>
  <si>
    <t>13.196.0162-A</t>
  </si>
  <si>
    <t>13.196.0163-A</t>
  </si>
  <si>
    <t>13.196.0164-A</t>
  </si>
  <si>
    <t>13.196.0165-A</t>
  </si>
  <si>
    <t>13.196.0166-A</t>
  </si>
  <si>
    <t>13.196.0167-A</t>
  </si>
  <si>
    <t>13.196.0168-A</t>
  </si>
  <si>
    <t>13.196.0169-A</t>
  </si>
  <si>
    <t>13.196.0170-A</t>
  </si>
  <si>
    <t>13.196.0171-A</t>
  </si>
  <si>
    <t>13.196.0172-A</t>
  </si>
  <si>
    <t>13.196.0173-A</t>
  </si>
  <si>
    <t>13.197.0010-A</t>
  </si>
  <si>
    <t>13.199.0010-A</t>
  </si>
  <si>
    <t>13.199.0015-A</t>
  </si>
  <si>
    <t>13.200.0010-A</t>
  </si>
  <si>
    <t>13.200.0015-B</t>
  </si>
  <si>
    <t>13.200.0020-A</t>
  </si>
  <si>
    <t>13.200.0025-A</t>
  </si>
  <si>
    <t>13.200.0030-A</t>
  </si>
  <si>
    <t>13.205.0010-A</t>
  </si>
  <si>
    <t>13.205.0015-A</t>
  </si>
  <si>
    <t>13.205.0020-A</t>
  </si>
  <si>
    <t>13.205.0025-A</t>
  </si>
  <si>
    <t>13.301.0080-B</t>
  </si>
  <si>
    <t>13.301.0081-A</t>
  </si>
  <si>
    <t>13.301.0082-A</t>
  </si>
  <si>
    <t>13.301.0083-A</t>
  </si>
  <si>
    <t>13.301.0085-A</t>
  </si>
  <si>
    <t>13.301.0090-A</t>
  </si>
  <si>
    <t>13.301.0092-A</t>
  </si>
  <si>
    <t>13.301.0093-A</t>
  </si>
  <si>
    <t>13.301.0094-A</t>
  </si>
  <si>
    <t>13.301.0095-A</t>
  </si>
  <si>
    <t>13.301.0100-A</t>
  </si>
  <si>
    <t>13.301.0105-A</t>
  </si>
  <si>
    <t>13.301.0110-A</t>
  </si>
  <si>
    <t>13.301.0115-A</t>
  </si>
  <si>
    <t>13.301.0117-A</t>
  </si>
  <si>
    <t>13.301.0118-A</t>
  </si>
  <si>
    <t>13.301.0119-A</t>
  </si>
  <si>
    <t>13.301.0120-B</t>
  </si>
  <si>
    <t>13.301.0125-B</t>
  </si>
  <si>
    <t>13.301.0130-B</t>
  </si>
  <si>
    <t>13.301.0131-A</t>
  </si>
  <si>
    <t>13.301.0132-A</t>
  </si>
  <si>
    <t>13.301.0133-A</t>
  </si>
  <si>
    <t>13.301.0134-A</t>
  </si>
  <si>
    <t>13.301.0140-A</t>
  </si>
  <si>
    <t>13.301.0500-A</t>
  </si>
  <si>
    <t>13.301.0505-A</t>
  </si>
  <si>
    <t>13.301.0510-A</t>
  </si>
  <si>
    <t>13.302.0010-A</t>
  </si>
  <si>
    <t>13.330.0010-A</t>
  </si>
  <si>
    <t>13.330.0012-A</t>
  </si>
  <si>
    <t>13.330.0015-A</t>
  </si>
  <si>
    <t>13.330.0018-A</t>
  </si>
  <si>
    <t>13.330.0020-A</t>
  </si>
  <si>
    <t>13.330.0022-A</t>
  </si>
  <si>
    <t>13.330.0023-A</t>
  </si>
  <si>
    <t>13.330.0024-A</t>
  </si>
  <si>
    <t>13.330.0025-A</t>
  </si>
  <si>
    <t>13.330.0028-A</t>
  </si>
  <si>
    <t>13.330.0030-A</t>
  </si>
  <si>
    <t>13.330.0031-A</t>
  </si>
  <si>
    <t>13.330.0033-A</t>
  </si>
  <si>
    <t>13.330.0034-A</t>
  </si>
  <si>
    <t>13.330.0035-A</t>
  </si>
  <si>
    <t>13.330.0036-A</t>
  </si>
  <si>
    <t>13.330.0050-A</t>
  </si>
  <si>
    <t>13.330.0051-A</t>
  </si>
  <si>
    <t>13.330.0060-A</t>
  </si>
  <si>
    <t>13.330.0061-A</t>
  </si>
  <si>
    <t>13.330.0070-A</t>
  </si>
  <si>
    <t>13.330.0071-A</t>
  </si>
  <si>
    <t>13.330.0075-A</t>
  </si>
  <si>
    <t>13.330.0076-A</t>
  </si>
  <si>
    <t>13.330.0078-A</t>
  </si>
  <si>
    <t>13.330.0079-A</t>
  </si>
  <si>
    <t>13.330.0100-A</t>
  </si>
  <si>
    <t>13.330.0101-A</t>
  </si>
  <si>
    <t>13.330.0110-A</t>
  </si>
  <si>
    <t>13.330.0111-A</t>
  </si>
  <si>
    <t>13.330.0500-A</t>
  </si>
  <si>
    <t>13.331.0015-A</t>
  </si>
  <si>
    <t>13.331.0016-A</t>
  </si>
  <si>
    <t>13.331.0017-A</t>
  </si>
  <si>
    <t>13.331.0050-A</t>
  </si>
  <si>
    <t>13.331.0051-A</t>
  </si>
  <si>
    <t>13.332.0010-A</t>
  </si>
  <si>
    <t>13.332.0011-A</t>
  </si>
  <si>
    <t>13.332.0012-A</t>
  </si>
  <si>
    <t>13.333.0010-A</t>
  </si>
  <si>
    <t>13.333.0011-A</t>
  </si>
  <si>
    <t>13.333.0015-A</t>
  </si>
  <si>
    <t>13.333.0016-A</t>
  </si>
  <si>
    <t>13.335.0030-A</t>
  </si>
  <si>
    <t>13.345.0015-A</t>
  </si>
  <si>
    <t>13.345.0016-A</t>
  </si>
  <si>
    <t>13.345.0017-A</t>
  </si>
  <si>
    <t>13.345.0018-A</t>
  </si>
  <si>
    <t>13.345.0020-A</t>
  </si>
  <si>
    <t>13.345.0021-A</t>
  </si>
  <si>
    <t>13.345.0025-A</t>
  </si>
  <si>
    <t>13.345.0026-A</t>
  </si>
  <si>
    <t>13.345.0030-A</t>
  </si>
  <si>
    <t>13.345.0031-A</t>
  </si>
  <si>
    <t>13.345.0035-A</t>
  </si>
  <si>
    <t>13.345.0036-A</t>
  </si>
  <si>
    <t>13.345.0040-A</t>
  </si>
  <si>
    <t>13.345.0041-A</t>
  </si>
  <si>
    <t>13.345.0055-A</t>
  </si>
  <si>
    <t>13.345.0056-A</t>
  </si>
  <si>
    <t>13.345.0060-A</t>
  </si>
  <si>
    <t>13.345.0061-A</t>
  </si>
  <si>
    <t>13.345.0065-A</t>
  </si>
  <si>
    <t>13.345.0066-A</t>
  </si>
  <si>
    <t>13.348.0010-A</t>
  </si>
  <si>
    <t>13.348.0011-A</t>
  </si>
  <si>
    <t>13.348.0012-A</t>
  </si>
  <si>
    <t>13.348.0030-A</t>
  </si>
  <si>
    <t>13.348.0031-A</t>
  </si>
  <si>
    <t>13.348.0040-A</t>
  </si>
  <si>
    <t>13.348.0041-A</t>
  </si>
  <si>
    <t>13.348.0045-A</t>
  </si>
  <si>
    <t>13.348.0046-A</t>
  </si>
  <si>
    <t>13.348.0050-A</t>
  </si>
  <si>
    <t>13.348.0051-A</t>
  </si>
  <si>
    <t>13.348.0055-A</t>
  </si>
  <si>
    <t>13.348.0056-A</t>
  </si>
  <si>
    <t>13.348.0070-A</t>
  </si>
  <si>
    <t>13.348.0071-A</t>
  </si>
  <si>
    <t>13.348.0075-A</t>
  </si>
  <si>
    <t>13.348.0076-A</t>
  </si>
  <si>
    <t>13.348.0080-A</t>
  </si>
  <si>
    <t>13.348.0081-A</t>
  </si>
  <si>
    <t>13.365.0010-A</t>
  </si>
  <si>
    <t>13.365.0011-A</t>
  </si>
  <si>
    <t>13.365.0015-A</t>
  </si>
  <si>
    <t>13.365.0016-A</t>
  </si>
  <si>
    <t>13.365.0020-A</t>
  </si>
  <si>
    <t>13.365.0021-A</t>
  </si>
  <si>
    <t>13.365.0025-A</t>
  </si>
  <si>
    <t>13.365.0026-A</t>
  </si>
  <si>
    <t>13.365.0030-A</t>
  </si>
  <si>
    <t>13.365.0031-A</t>
  </si>
  <si>
    <t>13.365.0035-A</t>
  </si>
  <si>
    <t>13.365.0036-A</t>
  </si>
  <si>
    <t>13.365.0055-A</t>
  </si>
  <si>
    <t>13.365.0056-A</t>
  </si>
  <si>
    <t>13.365.0060-A</t>
  </si>
  <si>
    <t>13.365.0061-A</t>
  </si>
  <si>
    <t>13.365.0065-A</t>
  </si>
  <si>
    <t>13.365.0066-A</t>
  </si>
  <si>
    <t>13.365.0075-A</t>
  </si>
  <si>
    <t>13.365.0076-A</t>
  </si>
  <si>
    <t>13.365.0078-A</t>
  </si>
  <si>
    <t>13.365.0079-A</t>
  </si>
  <si>
    <t>13.365.0083-A</t>
  </si>
  <si>
    <t>13.365.0084-A</t>
  </si>
  <si>
    <t>13.365.0085-A</t>
  </si>
  <si>
    <t>13.365.0086-A</t>
  </si>
  <si>
    <t>13.365.0087-A</t>
  </si>
  <si>
    <t>13.365.0088-A</t>
  </si>
  <si>
    <t>13.365.0100-A</t>
  </si>
  <si>
    <t>13.365.0101-A</t>
  </si>
  <si>
    <t>13.365.0150-A</t>
  </si>
  <si>
    <t>13.365.0151-A</t>
  </si>
  <si>
    <t>13.365.0155-A</t>
  </si>
  <si>
    <t>13.365.0156-A</t>
  </si>
  <si>
    <t>13.365.0170-A</t>
  </si>
  <si>
    <t>13.365.0171-A</t>
  </si>
  <si>
    <t>13.365.0175-A</t>
  </si>
  <si>
    <t>13.365.0176-A</t>
  </si>
  <si>
    <t>13.365.0180-A</t>
  </si>
  <si>
    <t>13.365.0181-A</t>
  </si>
  <si>
    <t>13.366.0010-A</t>
  </si>
  <si>
    <t>13.366.0011-A</t>
  </si>
  <si>
    <t>13.368.0010-A</t>
  </si>
  <si>
    <t>13.368.0011-A</t>
  </si>
  <si>
    <t>13.368.0012-A</t>
  </si>
  <si>
    <t>13.368.0013-A</t>
  </si>
  <si>
    <t>13.368.0015-A</t>
  </si>
  <si>
    <t>13.368.0016-A</t>
  </si>
  <si>
    <t>13.369.0010-A</t>
  </si>
  <si>
    <t>13.369.0011-A</t>
  </si>
  <si>
    <t>13.369.0015-A</t>
  </si>
  <si>
    <t>13.369.0016-A</t>
  </si>
  <si>
    <t>13.369.0020-A</t>
  </si>
  <si>
    <t>13.369.0021-A</t>
  </si>
  <si>
    <t>13.369.0025-A</t>
  </si>
  <si>
    <t>13.369.0026-A</t>
  </si>
  <si>
    <t>13.370.0010-A</t>
  </si>
  <si>
    <t>13.370.0015-A</t>
  </si>
  <si>
    <t>13.370.0020-A</t>
  </si>
  <si>
    <t>13.370.0025-A</t>
  </si>
  <si>
    <t>13.370.0040-A</t>
  </si>
  <si>
    <t>13.370.0045-A</t>
  </si>
  <si>
    <t>13.370.0050-A</t>
  </si>
  <si>
    <t>13.370.0055-A</t>
  </si>
  <si>
    <t>13.370.0060-A</t>
  </si>
  <si>
    <t>13.371.0010-A</t>
  </si>
  <si>
    <t>13.371.0015-A</t>
  </si>
  <si>
    <t>13.371.0020-A</t>
  </si>
  <si>
    <t>13.371.0025-A</t>
  </si>
  <si>
    <t>13.373.0010-A</t>
  </si>
  <si>
    <t>13.373.0020-A</t>
  </si>
  <si>
    <t>13.373.0021-A</t>
  </si>
  <si>
    <t>13.373.0025-A</t>
  </si>
  <si>
    <t>13.373.0026-A</t>
  </si>
  <si>
    <t>13.373.0030-A</t>
  </si>
  <si>
    <t>13.373.0031-A</t>
  </si>
  <si>
    <t>13.373.0035-A</t>
  </si>
  <si>
    <t>13.373.0036-A</t>
  </si>
  <si>
    <t>13.375.0010-A</t>
  </si>
  <si>
    <t>13.375.0015-A</t>
  </si>
  <si>
    <t>13.380.0010-A</t>
  </si>
  <si>
    <t>13.380.0011-A</t>
  </si>
  <si>
    <t>13.380.0012-A</t>
  </si>
  <si>
    <t>13.380.0013-A</t>
  </si>
  <si>
    <t>13.380.0015-A</t>
  </si>
  <si>
    <t>13.380.0016-A</t>
  </si>
  <si>
    <t>13.380.0020-A</t>
  </si>
  <si>
    <t>13.380.0021-A</t>
  </si>
  <si>
    <t>13.380.0025-A</t>
  </si>
  <si>
    <t>13.380.0026-A</t>
  </si>
  <si>
    <t>13.380.0100-A</t>
  </si>
  <si>
    <t>13.380.0101-A</t>
  </si>
  <si>
    <t>13.381.0050-A</t>
  </si>
  <si>
    <t>13.381.0051-A</t>
  </si>
  <si>
    <t>13.381.0085-A</t>
  </si>
  <si>
    <t>13.382.0001-A</t>
  </si>
  <si>
    <t>13.383.0002-A</t>
  </si>
  <si>
    <t>13.383.0003-A</t>
  </si>
  <si>
    <t>13.384.0001-A</t>
  </si>
  <si>
    <t>13.384.0002-A</t>
  </si>
  <si>
    <t>13.385.0001-A</t>
  </si>
  <si>
    <t>13.385.0002-A</t>
  </si>
  <si>
    <t>13.385.0003-A</t>
  </si>
  <si>
    <t>13.385.0005-A</t>
  </si>
  <si>
    <t>13.385.0006-A</t>
  </si>
  <si>
    <t>13.385.0007-A</t>
  </si>
  <si>
    <t>13.385.0008-A</t>
  </si>
  <si>
    <t>13.385.0009-A</t>
  </si>
  <si>
    <t>13.385.0010-A</t>
  </si>
  <si>
    <t>13.385.0050-A</t>
  </si>
  <si>
    <t>13.385.0051-A</t>
  </si>
  <si>
    <t>13.385.0055-A</t>
  </si>
  <si>
    <t>13.385.0056-A</t>
  </si>
  <si>
    <t>13.385.0100-A</t>
  </si>
  <si>
    <t>13.385.0101-A</t>
  </si>
  <si>
    <t>13.390.0020-A</t>
  </si>
  <si>
    <t>13.390.0025-A</t>
  </si>
  <si>
    <t>13.390.0027-A</t>
  </si>
  <si>
    <t>13.390.0028-A</t>
  </si>
  <si>
    <t>13.390.0030-A</t>
  </si>
  <si>
    <t>13.390.0031-A</t>
  </si>
  <si>
    <t>13.390.0035-A</t>
  </si>
  <si>
    <t>13.390.0037-A</t>
  </si>
  <si>
    <t>13.390.0040-A</t>
  </si>
  <si>
    <t>13.390.0042-A</t>
  </si>
  <si>
    <t>13.390.0045-A</t>
  </si>
  <si>
    <t>13.390.0047-A</t>
  </si>
  <si>
    <t>13.390.0048-A</t>
  </si>
  <si>
    <t>13.390.0050-A</t>
  </si>
  <si>
    <t>13.390.0055-A</t>
  </si>
  <si>
    <t>13.390.0058-A</t>
  </si>
  <si>
    <t>13.390.0070-A</t>
  </si>
  <si>
    <t>13.390.0075-A</t>
  </si>
  <si>
    <t>13.391.0500-A</t>
  </si>
  <si>
    <t>13.395.0010-A</t>
  </si>
  <si>
    <t>13.395.0011-A</t>
  </si>
  <si>
    <t>13.395.0015-A</t>
  </si>
  <si>
    <t>13.395.0020-A</t>
  </si>
  <si>
    <t>13.395.0025-A</t>
  </si>
  <si>
    <t>13.395.0026-A</t>
  </si>
  <si>
    <t>13.395.0040-A</t>
  </si>
  <si>
    <t>13.398.0010-B</t>
  </si>
  <si>
    <t>13.398.0015-A</t>
  </si>
  <si>
    <t>13.398.0016-A</t>
  </si>
  <si>
    <t>13.398.0017-A</t>
  </si>
  <si>
    <t>13.398.0018-A</t>
  </si>
  <si>
    <t>13.398.0020-A</t>
  </si>
  <si>
    <t>13.398.0025-A</t>
  </si>
  <si>
    <t>13.398.0030-A</t>
  </si>
  <si>
    <t>13.410.0010-A</t>
  </si>
  <si>
    <t>13.410.0011-A</t>
  </si>
  <si>
    <t>13.410.0012-A</t>
  </si>
  <si>
    <t>13.410.0015-A</t>
  </si>
  <si>
    <t>13.410.0020-A</t>
  </si>
  <si>
    <t>13.410.0025-A</t>
  </si>
  <si>
    <t>13.410.0030-A</t>
  </si>
  <si>
    <t>13.411.0500-A</t>
  </si>
  <si>
    <t>13.413.0010-A</t>
  </si>
  <si>
    <t>13.413.0011-A</t>
  </si>
  <si>
    <t>13.413.0012-A</t>
  </si>
  <si>
    <t>13.413.0013-A</t>
  </si>
  <si>
    <t>13.413.0020-A</t>
  </si>
  <si>
    <t>13.413.0021-A</t>
  </si>
  <si>
    <t>13.413.0025-A</t>
  </si>
  <si>
    <t>13.413.0026-A</t>
  </si>
  <si>
    <t>13.413.0027-A</t>
  </si>
  <si>
    <t>13.413.0028-A</t>
  </si>
  <si>
    <t>13.413.0030-A</t>
  </si>
  <si>
    <t>13.413.0031-A</t>
  </si>
  <si>
    <t>13.413.0035-A</t>
  </si>
  <si>
    <t>13.413.0036-A</t>
  </si>
  <si>
    <t>13.415.0010-A</t>
  </si>
  <si>
    <t>13.415.0011-A</t>
  </si>
  <si>
    <t>13.415.0015-A</t>
  </si>
  <si>
    <t>13.415.0020-A</t>
  </si>
  <si>
    <t>13.416.0010-A</t>
  </si>
  <si>
    <t>13.416.0015-A</t>
  </si>
  <si>
    <t>13.440.0015-A</t>
  </si>
  <si>
    <t>13.440.0025-A</t>
  </si>
  <si>
    <t>13.440.0030-A</t>
  </si>
  <si>
    <t>13.440.0035-A</t>
  </si>
  <si>
    <t>13.460.0010-A</t>
  </si>
  <si>
    <t>13.460.0015-A</t>
  </si>
  <si>
    <t>13.460.0020-A</t>
  </si>
  <si>
    <t>13.462.0010-A</t>
  </si>
  <si>
    <t>13.462.0015-A</t>
  </si>
  <si>
    <t>13.462.0020-A</t>
  </si>
  <si>
    <t>13.462.0025-A</t>
  </si>
  <si>
    <t>13.468.0010-A</t>
  </si>
  <si>
    <t>13.469.0010-A</t>
  </si>
  <si>
    <t>14.001.0001-A</t>
  </si>
  <si>
    <t>14.001.0002-A</t>
  </si>
  <si>
    <t>14.001.0006-A</t>
  </si>
  <si>
    <t>14.001.0011-A</t>
  </si>
  <si>
    <t>14.001.0016-A</t>
  </si>
  <si>
    <t>14.001.0030-A</t>
  </si>
  <si>
    <t>14.001.0035-A</t>
  </si>
  <si>
    <t>14.001.0040-A</t>
  </si>
  <si>
    <t>14.001.0045-A</t>
  </si>
  <si>
    <t>14.001.0050-A</t>
  </si>
  <si>
    <t>14.001.0055-A</t>
  </si>
  <si>
    <t>14.001.0065-A</t>
  </si>
  <si>
    <t>14.001.0070-A</t>
  </si>
  <si>
    <t>14.001.0072-A</t>
  </si>
  <si>
    <t>14.001.0076-A</t>
  </si>
  <si>
    <t>14.001.0080-A</t>
  </si>
  <si>
    <t>14.001.0100-A</t>
  </si>
  <si>
    <t>14.001.0105-A</t>
  </si>
  <si>
    <t>14.001.0110-A</t>
  </si>
  <si>
    <t>14.001.0115-A</t>
  </si>
  <si>
    <t>14.001.0120-A</t>
  </si>
  <si>
    <t>14.001.0125-A</t>
  </si>
  <si>
    <t>14.001.0130-A</t>
  </si>
  <si>
    <t>14.001.0200-A</t>
  </si>
  <si>
    <t>14.001.0205-A</t>
  </si>
  <si>
    <t>14.001.0210-A</t>
  </si>
  <si>
    <t>14.001.0212-A</t>
  </si>
  <si>
    <t>14.001.0215-A</t>
  </si>
  <si>
    <t>14.001.0250-A</t>
  </si>
  <si>
    <t>14.001.0255-A</t>
  </si>
  <si>
    <t>14.001.0258-A</t>
  </si>
  <si>
    <t>14.001.0260-A</t>
  </si>
  <si>
    <t>14.001.0265-A</t>
  </si>
  <si>
    <t>14.001.0300-A</t>
  </si>
  <si>
    <t>14.002.0010-A</t>
  </si>
  <si>
    <t>14.002.0012-A</t>
  </si>
  <si>
    <t>14.002.0013-A</t>
  </si>
  <si>
    <t>14.002.0014-A</t>
  </si>
  <si>
    <t>14.002.0020-A</t>
  </si>
  <si>
    <t>14.002.0025-A</t>
  </si>
  <si>
    <t>14.002.0041-A</t>
  </si>
  <si>
    <t>14.002.0046-A</t>
  </si>
  <si>
    <t>14.002.0050-A</t>
  </si>
  <si>
    <t>14.002.0052-A</t>
  </si>
  <si>
    <t>14.002.0053-A</t>
  </si>
  <si>
    <t>14.002.0054-A</t>
  </si>
  <si>
    <t>14.002.0055-A</t>
  </si>
  <si>
    <t>14.002.0058-A</t>
  </si>
  <si>
    <t>14.002.0059-A</t>
  </si>
  <si>
    <t>14.002.0070-A</t>
  </si>
  <si>
    <t>14.002.0071-A</t>
  </si>
  <si>
    <t>14.002.0072-A</t>
  </si>
  <si>
    <t>14.002.0076-A</t>
  </si>
  <si>
    <t>14.002.0078-A</t>
  </si>
  <si>
    <t>14.002.0081-A</t>
  </si>
  <si>
    <t>14.002.0082-A</t>
  </si>
  <si>
    <t>14.002.0084-A</t>
  </si>
  <si>
    <t>14.002.0085-A</t>
  </si>
  <si>
    <t>14.002.0087-A</t>
  </si>
  <si>
    <t>14.002.0088-A</t>
  </si>
  <si>
    <t>14.002.0089-A</t>
  </si>
  <si>
    <t>14.002.0092-A</t>
  </si>
  <si>
    <t>14.002.0095-A</t>
  </si>
  <si>
    <t>14.002.0096-A</t>
  </si>
  <si>
    <t>14.002.0097-A</t>
  </si>
  <si>
    <t>14.002.0098-A</t>
  </si>
  <si>
    <t>14.002.0099-A</t>
  </si>
  <si>
    <t>14.002.0105-A</t>
  </si>
  <si>
    <t>14.002.0108-A</t>
  </si>
  <si>
    <t>14.002.0110-A</t>
  </si>
  <si>
    <t>14.002.0113-A</t>
  </si>
  <si>
    <t>14.002.0120-A</t>
  </si>
  <si>
    <t>14.002.0125-A</t>
  </si>
  <si>
    <t>14.002.0131-A</t>
  </si>
  <si>
    <t>14.002.0132-A</t>
  </si>
  <si>
    <t>14.002.0133-A</t>
  </si>
  <si>
    <t>14.002.0134-A</t>
  </si>
  <si>
    <t>14.002.0155-A</t>
  </si>
  <si>
    <t>14.002.0156-A</t>
  </si>
  <si>
    <t>14.002.0158-A</t>
  </si>
  <si>
    <t>14.002.0161-A</t>
  </si>
  <si>
    <t>14.002.0162-A</t>
  </si>
  <si>
    <t>14.002.0166-A</t>
  </si>
  <si>
    <t>14.002.0180-A</t>
  </si>
  <si>
    <t>14.002.0182-A</t>
  </si>
  <si>
    <t>14.002.0184-A</t>
  </si>
  <si>
    <t>14.002.0186-A</t>
  </si>
  <si>
    <t>14.002.0187-A</t>
  </si>
  <si>
    <t>14.002.0188-A</t>
  </si>
  <si>
    <t>14.002.0189-A</t>
  </si>
  <si>
    <t>14.002.0190-A</t>
  </si>
  <si>
    <t>14.002.0191-A</t>
  </si>
  <si>
    <t>14.002.0192-A</t>
  </si>
  <si>
    <t>14.002.0193-A</t>
  </si>
  <si>
    <t>14.002.0194-A</t>
  </si>
  <si>
    <t>14.002.0195-A</t>
  </si>
  <si>
    <t>14.002.0196-A</t>
  </si>
  <si>
    <t>14.002.0197-A</t>
  </si>
  <si>
    <t>14.002.0198-A</t>
  </si>
  <si>
    <t>14.002.0199-A</t>
  </si>
  <si>
    <t>14.002.0200-A</t>
  </si>
  <si>
    <t>14.002.0205-A</t>
  </si>
  <si>
    <t>14.002.0206-A</t>
  </si>
  <si>
    <t>14.002.0207-B</t>
  </si>
  <si>
    <t>14.002.0208-A</t>
  </si>
  <si>
    <t>14.002.0209-A</t>
  </si>
  <si>
    <t>14.002.0210-A</t>
  </si>
  <si>
    <t>14.002.0211-A</t>
  </si>
  <si>
    <t>14.002.0212-A</t>
  </si>
  <si>
    <t>14.002.0213-A</t>
  </si>
  <si>
    <t>14.002.0214-A</t>
  </si>
  <si>
    <t>14.002.0220-A</t>
  </si>
  <si>
    <t>14.002.0225-A</t>
  </si>
  <si>
    <t>14.002.0227-A</t>
  </si>
  <si>
    <t>14.002.0230-A</t>
  </si>
  <si>
    <t>14.002.0232-A</t>
  </si>
  <si>
    <t>14.002.0235-A</t>
  </si>
  <si>
    <t>14.002.0240-A</t>
  </si>
  <si>
    <t>14.002.0242-A</t>
  </si>
  <si>
    <t>14.002.0244-A</t>
  </si>
  <si>
    <t>14.002.0246-A</t>
  </si>
  <si>
    <t>14.002.0250-A</t>
  </si>
  <si>
    <t>14.002.0254-A</t>
  </si>
  <si>
    <t>14.002.0260-A</t>
  </si>
  <si>
    <t>14.002.0280-A</t>
  </si>
  <si>
    <t>14.002.0283-A</t>
  </si>
  <si>
    <t>14.002.0285-A</t>
  </si>
  <si>
    <t>14.002.0372-A</t>
  </si>
  <si>
    <t>14.002.0373-A</t>
  </si>
  <si>
    <t>14.002.0374-A</t>
  </si>
  <si>
    <t>14.002.0375-A</t>
  </si>
  <si>
    <t>14.002.0376-A</t>
  </si>
  <si>
    <t>14.002.0377-A</t>
  </si>
  <si>
    <t>14.002.0380-A</t>
  </si>
  <si>
    <t>14.002.0383-A</t>
  </si>
  <si>
    <t>14.002.0385-A</t>
  </si>
  <si>
    <t>14.002.0390-A</t>
  </si>
  <si>
    <t>14.002.0400-A</t>
  </si>
  <si>
    <t>14.002.0402-A</t>
  </si>
  <si>
    <t>14.002.0404-A</t>
  </si>
  <si>
    <t>14.002.0406-A</t>
  </si>
  <si>
    <t>14.002.0408-A</t>
  </si>
  <si>
    <t>14.002.0410-A</t>
  </si>
  <si>
    <t>14.002.0412-A</t>
  </si>
  <si>
    <t>14.002.0414-A</t>
  </si>
  <si>
    <t>14.002.0416-A</t>
  </si>
  <si>
    <t>14.002.0430-A</t>
  </si>
  <si>
    <t>14.002.0432-A</t>
  </si>
  <si>
    <t>14.002.0434-A</t>
  </si>
  <si>
    <t>14.002.0436-A</t>
  </si>
  <si>
    <t>14.002.0438-A</t>
  </si>
  <si>
    <t>14.002.0440-A</t>
  </si>
  <si>
    <t>14.002.0444-A</t>
  </si>
  <si>
    <t>14.002.0452-A</t>
  </si>
  <si>
    <t>14.002.0454-A</t>
  </si>
  <si>
    <t>14.002.0456-A</t>
  </si>
  <si>
    <t>14.002.0466-A</t>
  </si>
  <si>
    <t>14.002.0468-A</t>
  </si>
  <si>
    <t>14.002.0470-A</t>
  </si>
  <si>
    <t>14.002.0472-A</t>
  </si>
  <si>
    <t>14.002.0478-A</t>
  </si>
  <si>
    <t>14.002.0480-A</t>
  </si>
  <si>
    <t>14.002.0482-A</t>
  </si>
  <si>
    <t>14.002.0483-A</t>
  </si>
  <si>
    <t>14.002.0485-A</t>
  </si>
  <si>
    <t>14.002.0486-A</t>
  </si>
  <si>
    <t>14.002.0487-A</t>
  </si>
  <si>
    <t>14.002.0489-A</t>
  </si>
  <si>
    <t>14.002.0490-A</t>
  </si>
  <si>
    <t>14.002.0491-A</t>
  </si>
  <si>
    <t>14.002.0493-A</t>
  </si>
  <si>
    <t>14.002.0494-A</t>
  </si>
  <si>
    <t>14.002.0495-A</t>
  </si>
  <si>
    <t>14.002.0496-A</t>
  </si>
  <si>
    <t>14.002.0498-A</t>
  </si>
  <si>
    <t>14.002.0499-A</t>
  </si>
  <si>
    <t>14.002.0501-A</t>
  </si>
  <si>
    <t>14.002.0503-A</t>
  </si>
  <si>
    <t>14.002.0520-A</t>
  </si>
  <si>
    <t>14.002.0521-A</t>
  </si>
  <si>
    <t>14.002.0522-A</t>
  </si>
  <si>
    <t>14.002.0523-A</t>
  </si>
  <si>
    <t>14.002.0524-A</t>
  </si>
  <si>
    <t>14.002.0525-A</t>
  </si>
  <si>
    <t>14.002.0526-A</t>
  </si>
  <si>
    <t>14.002.0527-A</t>
  </si>
  <si>
    <t>14.002.0535-A</t>
  </si>
  <si>
    <t>14.002.0536-A</t>
  </si>
  <si>
    <t>14.002.0537-A</t>
  </si>
  <si>
    <t>14.002.0538-A</t>
  </si>
  <si>
    <t>14.002.0539-A</t>
  </si>
  <si>
    <t>14.002.0540-A</t>
  </si>
  <si>
    <t>14.002.0541-A</t>
  </si>
  <si>
    <t>14.002.0542-A</t>
  </si>
  <si>
    <t>14.003.0016-A</t>
  </si>
  <si>
    <t>14.003.0017-A</t>
  </si>
  <si>
    <t>14.003.0020-A</t>
  </si>
  <si>
    <t>14.003.0021-A</t>
  </si>
  <si>
    <t>14.003.0025-A</t>
  </si>
  <si>
    <t>14.003.0026-A</t>
  </si>
  <si>
    <t>14.003.0028-A</t>
  </si>
  <si>
    <t>14.003.0029-A</t>
  </si>
  <si>
    <t>14.003.0050-A</t>
  </si>
  <si>
    <t>14.003.0051-A</t>
  </si>
  <si>
    <t>14.003.0061-A</t>
  </si>
  <si>
    <t>14.003.0062-A</t>
  </si>
  <si>
    <t>14.003.0070-A</t>
  </si>
  <si>
    <t>14.003.0071-A</t>
  </si>
  <si>
    <t>14.003.0076-A</t>
  </si>
  <si>
    <t>14.003.0077-A</t>
  </si>
  <si>
    <t>14.003.0121-A</t>
  </si>
  <si>
    <t>14.003.0122-A</t>
  </si>
  <si>
    <t>14.003.0130-A</t>
  </si>
  <si>
    <t>14.003.0131-A</t>
  </si>
  <si>
    <t>14.003.0145-A</t>
  </si>
  <si>
    <t>14.003.0146-A</t>
  </si>
  <si>
    <t>14.003.0148-A</t>
  </si>
  <si>
    <t>14.003.0149-A</t>
  </si>
  <si>
    <t>14.003.0151-A</t>
  </si>
  <si>
    <t>14.003.0152-A</t>
  </si>
  <si>
    <t>14.003.0153-A</t>
  </si>
  <si>
    <t>14.003.0154-A</t>
  </si>
  <si>
    <t>14.003.0156-A</t>
  </si>
  <si>
    <t>14.003.0157-A</t>
  </si>
  <si>
    <t>14.003.0158-A</t>
  </si>
  <si>
    <t>14.003.0159-A</t>
  </si>
  <si>
    <t>14.003.0160-A</t>
  </si>
  <si>
    <t>14.003.0161-A</t>
  </si>
  <si>
    <t>14.003.0163-A</t>
  </si>
  <si>
    <t>14.003.0164-A</t>
  </si>
  <si>
    <t>14.003.0165-A</t>
  </si>
  <si>
    <t>14.003.0200-A</t>
  </si>
  <si>
    <t>14.003.0201-A</t>
  </si>
  <si>
    <t>14.003.0205-A</t>
  </si>
  <si>
    <t>14.003.0206-A</t>
  </si>
  <si>
    <t>14.003.0210-A</t>
  </si>
  <si>
    <t>14.003.0211-A</t>
  </si>
  <si>
    <t>14.003.0220-A</t>
  </si>
  <si>
    <t>14.003.0221-A</t>
  </si>
  <si>
    <t>14.003.0225-A</t>
  </si>
  <si>
    <t>14.003.0226-A</t>
  </si>
  <si>
    <t>14.003.0230-A</t>
  </si>
  <si>
    <t>14.003.0231-A</t>
  </si>
  <si>
    <t>14.003.0240-A</t>
  </si>
  <si>
    <t>14.003.0241-0</t>
  </si>
  <si>
    <t>14.003.0241-A</t>
  </si>
  <si>
    <t>14.003.0243-A</t>
  </si>
  <si>
    <t>14.003.0245-A</t>
  </si>
  <si>
    <t>14.003.0250-A</t>
  </si>
  <si>
    <t>14.003.0255-A</t>
  </si>
  <si>
    <t>14.003.0260-A</t>
  </si>
  <si>
    <t>14.003.0265-A</t>
  </si>
  <si>
    <t>14.003.0300-A</t>
  </si>
  <si>
    <t>14.004.0010-A</t>
  </si>
  <si>
    <t>14.004.0015-A</t>
  </si>
  <si>
    <t>14.004.0020-A</t>
  </si>
  <si>
    <t>14.004.0025-A</t>
  </si>
  <si>
    <t>14.004.0030-A</t>
  </si>
  <si>
    <t>14.004.0040-A</t>
  </si>
  <si>
    <t>14.004.0045-A</t>
  </si>
  <si>
    <t>14.004.0046-A</t>
  </si>
  <si>
    <t>14.004.0047-A</t>
  </si>
  <si>
    <t>14.004.0048-A</t>
  </si>
  <si>
    <t>14.004.0050-A</t>
  </si>
  <si>
    <t>14.004.0060-A</t>
  </si>
  <si>
    <t>14.004.0070-A</t>
  </si>
  <si>
    <t>14.004.0073-A</t>
  </si>
  <si>
    <t>14.004.0100-A</t>
  </si>
  <si>
    <t>14.004.0120-A</t>
  </si>
  <si>
    <t>14.004.0121-A</t>
  </si>
  <si>
    <t>14.004.0150-A</t>
  </si>
  <si>
    <t>14.004.0155-A</t>
  </si>
  <si>
    <t>14.004.0160-A</t>
  </si>
  <si>
    <t>14.004.0200-A</t>
  </si>
  <si>
    <t>14.005.0010-A</t>
  </si>
  <si>
    <t>14.005.0015-A</t>
  </si>
  <si>
    <t>14.005.0020-A</t>
  </si>
  <si>
    <t>14.005.0025-A</t>
  </si>
  <si>
    <t>14.006.0005-A</t>
  </si>
  <si>
    <t>14.006.0008-A</t>
  </si>
  <si>
    <t>14.006.0010-A</t>
  </si>
  <si>
    <t>14.006.0012-A</t>
  </si>
  <si>
    <t>14.006.0014-A</t>
  </si>
  <si>
    <t>14.006.0017-A</t>
  </si>
  <si>
    <t>14.006.0019-A</t>
  </si>
  <si>
    <t>14.006.0021-A</t>
  </si>
  <si>
    <t>14.006.0023-A</t>
  </si>
  <si>
    <t>14.006.0025-A</t>
  </si>
  <si>
    <t>14.006.0030-A</t>
  </si>
  <si>
    <t>14.006.0033-A</t>
  </si>
  <si>
    <t>14.006.0036-A</t>
  </si>
  <si>
    <t>14.006.0037-A</t>
  </si>
  <si>
    <t>14.006.0038-A</t>
  </si>
  <si>
    <t>14.006.0039-A</t>
  </si>
  <si>
    <t>14.006.0041-A</t>
  </si>
  <si>
    <t>14.006.0043-A</t>
  </si>
  <si>
    <t>14.006.0050-A</t>
  </si>
  <si>
    <t>14.006.0052-A</t>
  </si>
  <si>
    <t>14.006.0054-A</t>
  </si>
  <si>
    <t>14.006.0058-A</t>
  </si>
  <si>
    <t>14.006.0062-A</t>
  </si>
  <si>
    <t>14.006.0064-A</t>
  </si>
  <si>
    <t>14.006.0077-A</t>
  </si>
  <si>
    <t>14.006.0078-A</t>
  </si>
  <si>
    <t>14.006.0079-A</t>
  </si>
  <si>
    <t>14.006.0081-A</t>
  </si>
  <si>
    <t>14.006.0082-A</t>
  </si>
  <si>
    <t>14.006.0083-A</t>
  </si>
  <si>
    <t>14.006.0084-A</t>
  </si>
  <si>
    <t>14.006.0085-A</t>
  </si>
  <si>
    <t>14.006.0086-A</t>
  </si>
  <si>
    <t>14.006.0087-A</t>
  </si>
  <si>
    <t>14.006.0088-A</t>
  </si>
  <si>
    <t>14.006.0089-A</t>
  </si>
  <si>
    <t>14.006.0091-A</t>
  </si>
  <si>
    <t>14.006.0092-A</t>
  </si>
  <si>
    <t>14.006.0093-A</t>
  </si>
  <si>
    <t>14.006.0094-A</t>
  </si>
  <si>
    <t>14.006.0095-A</t>
  </si>
  <si>
    <t>14.006.0100-A</t>
  </si>
  <si>
    <t>14.006.0101-A</t>
  </si>
  <si>
    <t>14.006.0102-A</t>
  </si>
  <si>
    <t>14.006.0103-A</t>
  </si>
  <si>
    <t>14.006.0104-A</t>
  </si>
  <si>
    <t>14.006.0105-A</t>
  </si>
  <si>
    <t>14.006.0110-A</t>
  </si>
  <si>
    <t>14.006.0115-A</t>
  </si>
  <si>
    <t>14.006.0120-A</t>
  </si>
  <si>
    <t>14.006.0121-A</t>
  </si>
  <si>
    <t>14.006.0123-A</t>
  </si>
  <si>
    <t>14.006.0124-A</t>
  </si>
  <si>
    <t>14.006.0126-A</t>
  </si>
  <si>
    <t>14.006.0127-A</t>
  </si>
  <si>
    <t>14.006.0150-A</t>
  </si>
  <si>
    <t>14.006.0155-A</t>
  </si>
  <si>
    <t>14.006.0156-A</t>
  </si>
  <si>
    <t>14.006.0160-A</t>
  </si>
  <si>
    <t>14.006.0185-A</t>
  </si>
  <si>
    <t>14.006.0190-A</t>
  </si>
  <si>
    <t>14.006.0220-A</t>
  </si>
  <si>
    <t>14.006.0225-A</t>
  </si>
  <si>
    <t>14.006.0232-A</t>
  </si>
  <si>
    <t>14.006.0233-A</t>
  </si>
  <si>
    <t>14.006.0234-A</t>
  </si>
  <si>
    <t>14.006.0235-A</t>
  </si>
  <si>
    <t>14.006.0237-A</t>
  </si>
  <si>
    <t>14.006.0238-A</t>
  </si>
  <si>
    <t>14.006.0240-A</t>
  </si>
  <si>
    <t>14.006.0245-A</t>
  </si>
  <si>
    <t>14.006.0255-A</t>
  </si>
  <si>
    <t>14.006.0260-A</t>
  </si>
  <si>
    <t>14.006.0265-A</t>
  </si>
  <si>
    <t>14.006.0270-A</t>
  </si>
  <si>
    <t>14.006.0275-A</t>
  </si>
  <si>
    <t>14.006.0285-A</t>
  </si>
  <si>
    <t>14.006.0286-A</t>
  </si>
  <si>
    <t>14.006.0288-A</t>
  </si>
  <si>
    <t>14.006.0290-A</t>
  </si>
  <si>
    <t>14.006.0295-A</t>
  </si>
  <si>
    <t>14.006.0297-A</t>
  </si>
  <si>
    <t>14.006.0299-A</t>
  </si>
  <si>
    <t>14.006.0301-A</t>
  </si>
  <si>
    <t>14.006.0303-A</t>
  </si>
  <si>
    <t>14.006.0305-A</t>
  </si>
  <si>
    <t>14.006.0310-A</t>
  </si>
  <si>
    <t>14.006.0353-A</t>
  </si>
  <si>
    <t>14.006.0355-A</t>
  </si>
  <si>
    <t>14.006.0360-A</t>
  </si>
  <si>
    <t>14.006.0362-A</t>
  </si>
  <si>
    <t>14.006.0370-A</t>
  </si>
  <si>
    <t>14.006.0371-A</t>
  </si>
  <si>
    <t>14.006.0372-A</t>
  </si>
  <si>
    <t>14.006.0373-A</t>
  </si>
  <si>
    <t>14.006.0374-A</t>
  </si>
  <si>
    <t>14.006.0375-A</t>
  </si>
  <si>
    <t>14.006.0380-A</t>
  </si>
  <si>
    <t>14.006.0385-A</t>
  </si>
  <si>
    <t>14.006.0399-A</t>
  </si>
  <si>
    <t>14.006.0400-A</t>
  </si>
  <si>
    <t>14.006.0401-A</t>
  </si>
  <si>
    <t>14.006.0405-A</t>
  </si>
  <si>
    <t>14.006.0407-A</t>
  </si>
  <si>
    <t>14.006.0408-A</t>
  </si>
  <si>
    <t>14.006.0409-A</t>
  </si>
  <si>
    <t>14.006.0415-A</t>
  </si>
  <si>
    <t>14.006.0417-A</t>
  </si>
  <si>
    <t>14.006.0420-A</t>
  </si>
  <si>
    <t>14.006.0422-B</t>
  </si>
  <si>
    <t>14.006.0423-A</t>
  </si>
  <si>
    <t>14.006.0424-A</t>
  </si>
  <si>
    <t>14.006.0426-A</t>
  </si>
  <si>
    <t>14.006.0428-A</t>
  </si>
  <si>
    <t>14.006.0430-A</t>
  </si>
  <si>
    <t>14.006.0440-A</t>
  </si>
  <si>
    <t>14.006.0445-A</t>
  </si>
  <si>
    <t>14.006.0609-A</t>
  </si>
  <si>
    <t>14.006.0612-A</t>
  </si>
  <si>
    <t>14.006.0615-A</t>
  </si>
  <si>
    <t>14.006.0624-A</t>
  </si>
  <si>
    <t>14.006.0627-A</t>
  </si>
  <si>
    <t>14.006.0630-A</t>
  </si>
  <si>
    <t>14.006.0633-A</t>
  </si>
  <si>
    <t>14.006.0636-A</t>
  </si>
  <si>
    <t>14.006.0639-A</t>
  </si>
  <si>
    <t>14.006.0645-A</t>
  </si>
  <si>
    <t>14.006.0648-A</t>
  </si>
  <si>
    <t>14.006.0680-A</t>
  </si>
  <si>
    <t>14.006.0685-A</t>
  </si>
  <si>
    <t>14.006.0695-A</t>
  </si>
  <si>
    <t>14.007.0005-A</t>
  </si>
  <si>
    <t>14.007.0010-A</t>
  </si>
  <si>
    <t>14.007.0015-A</t>
  </si>
  <si>
    <t>14.007.0020-A</t>
  </si>
  <si>
    <t>14.007.0025-A</t>
  </si>
  <si>
    <t>14.007.0030-A</t>
  </si>
  <si>
    <t>14.007.0035-A</t>
  </si>
  <si>
    <t>14.007.0038-A</t>
  </si>
  <si>
    <t>14.007.0040-A</t>
  </si>
  <si>
    <t>14.007.0045-A</t>
  </si>
  <si>
    <t>14.007.0050-A</t>
  </si>
  <si>
    <t>14.007.0055-A</t>
  </si>
  <si>
    <t>14.007.0057-A</t>
  </si>
  <si>
    <t>14.007.0060-A</t>
  </si>
  <si>
    <t>14.007.0065-A</t>
  </si>
  <si>
    <t>14.007.0070-A</t>
  </si>
  <si>
    <t>14.007.0075-A</t>
  </si>
  <si>
    <t>14.007.0080-A</t>
  </si>
  <si>
    <t>14.007.0085-A</t>
  </si>
  <si>
    <t>14.007.0090-A</t>
  </si>
  <si>
    <t>14.007.0095-A</t>
  </si>
  <si>
    <t>14.007.0101-A</t>
  </si>
  <si>
    <t>14.007.0105-A</t>
  </si>
  <si>
    <t>14.007.0110-A</t>
  </si>
  <si>
    <t>14.007.0115-A</t>
  </si>
  <si>
    <t>14.007.0120-A</t>
  </si>
  <si>
    <t>14.007.0125-A</t>
  </si>
  <si>
    <t>14.007.0130-A</t>
  </si>
  <si>
    <t>14.007.0135-A</t>
  </si>
  <si>
    <t>14.007.0140-A</t>
  </si>
  <si>
    <t>14.007.0145-A</t>
  </si>
  <si>
    <t>14.007.0150-A</t>
  </si>
  <si>
    <t>14.007.0155-A</t>
  </si>
  <si>
    <t>14.007.0160-A</t>
  </si>
  <si>
    <t>14.007.0165-A</t>
  </si>
  <si>
    <t>14.007.0170-A</t>
  </si>
  <si>
    <t>14.007.0175-A</t>
  </si>
  <si>
    <t>14.007.0185-A</t>
  </si>
  <si>
    <t>14.007.0190-A</t>
  </si>
  <si>
    <t>14.007.0195-A</t>
  </si>
  <si>
    <t>14.007.0200-A</t>
  </si>
  <si>
    <t>14.007.0250-A</t>
  </si>
  <si>
    <t>14.007.0251-A</t>
  </si>
  <si>
    <t>14.007.0253-A</t>
  </si>
  <si>
    <t>14.007.0256-A</t>
  </si>
  <si>
    <t>14.007.0258-A</t>
  </si>
  <si>
    <t>14.007.0261-A</t>
  </si>
  <si>
    <t>14.007.0263-A</t>
  </si>
  <si>
    <t>14.007.0266-A</t>
  </si>
  <si>
    <t>14.007.0267-A</t>
  </si>
  <si>
    <t>14.007.0268-A</t>
  </si>
  <si>
    <t>14.007.0269-A</t>
  </si>
  <si>
    <t>14.007.0270-A</t>
  </si>
  <si>
    <t>14.007.0274-A</t>
  </si>
  <si>
    <t>14.007.0276-A</t>
  </si>
  <si>
    <t>14.007.0277-A</t>
  </si>
  <si>
    <t>14.007.0278-A</t>
  </si>
  <si>
    <t>14.007.0279-A</t>
  </si>
  <si>
    <t>14.007.0280-A</t>
  </si>
  <si>
    <t>14.007.0281-A</t>
  </si>
  <si>
    <t>14.007.0282-A</t>
  </si>
  <si>
    <t>14.007.0283-A</t>
  </si>
  <si>
    <t>14.007.0284-A</t>
  </si>
  <si>
    <t>14.007.0286-A</t>
  </si>
  <si>
    <t>14.007.0287-A</t>
  </si>
  <si>
    <t>14.007.0288-A</t>
  </si>
  <si>
    <t>14.007.0289-A</t>
  </si>
  <si>
    <t>14.007.0290-A</t>
  </si>
  <si>
    <t>14.007.0292-A</t>
  </si>
  <si>
    <t>14.007.0294-A</t>
  </si>
  <si>
    <t>14.007.0296-A</t>
  </si>
  <si>
    <t>14.007.0298-A</t>
  </si>
  <si>
    <t>14.007.0300-A</t>
  </si>
  <si>
    <t>14.007.0302-A</t>
  </si>
  <si>
    <t>14.007.0304-A</t>
  </si>
  <si>
    <t>14.007.0306-A</t>
  </si>
  <si>
    <t>14.007.0308-A</t>
  </si>
  <si>
    <t>14.007.0310-A</t>
  </si>
  <si>
    <t>14.007.0312-A</t>
  </si>
  <si>
    <t>14.007.0313-A</t>
  </si>
  <si>
    <t>14.007.0314-A</t>
  </si>
  <si>
    <t>14.007.0315-A</t>
  </si>
  <si>
    <t>14.007.0316-A</t>
  </si>
  <si>
    <t>14.007.0318-A</t>
  </si>
  <si>
    <t>14.007.0320-A</t>
  </si>
  <si>
    <t>14.007.0321-A</t>
  </si>
  <si>
    <t>14.007.0322-A</t>
  </si>
  <si>
    <t>14.007.0324-A</t>
  </si>
  <si>
    <t>14.007.0326-A</t>
  </si>
  <si>
    <t>14.007.0328-A</t>
  </si>
  <si>
    <t>14.007.0330-A</t>
  </si>
  <si>
    <t>14.007.0332-A</t>
  </si>
  <si>
    <t>14.007.0334-A</t>
  </si>
  <si>
    <t>14.007.0335-A</t>
  </si>
  <si>
    <t>14.007.0336-A</t>
  </si>
  <si>
    <t>14.007.0337-A</t>
  </si>
  <si>
    <t>14.007.0338-A</t>
  </si>
  <si>
    <t>14.007.0340-A</t>
  </si>
  <si>
    <t>14.007.0342-A</t>
  </si>
  <si>
    <t>14.007.0344-A</t>
  </si>
  <si>
    <t>14.007.0345-A</t>
  </si>
  <si>
    <t>14.007.0346-A</t>
  </si>
  <si>
    <t>14.007.0347-A</t>
  </si>
  <si>
    <t>14.007.0348-A</t>
  </si>
  <si>
    <t>14.007.0360-A</t>
  </si>
  <si>
    <t>14.007.0365-A</t>
  </si>
  <si>
    <t>14.007.0390-A</t>
  </si>
  <si>
    <t>14.007.0396-A</t>
  </si>
  <si>
    <t>14.007.0400-A</t>
  </si>
  <si>
    <t>14.007.0405-A</t>
  </si>
  <si>
    <t>14.008.0010-A</t>
  </si>
  <si>
    <t>14.008.0015-A</t>
  </si>
  <si>
    <t>14.008.0020-A</t>
  </si>
  <si>
    <t>14.008.0025-A</t>
  </si>
  <si>
    <t>14.008.0030-A</t>
  </si>
  <si>
    <t>14.008.0035-A</t>
  </si>
  <si>
    <t>14.008.0045-A</t>
  </si>
  <si>
    <t>14.008.0050-A</t>
  </si>
  <si>
    <t>14.008.0052-A</t>
  </si>
  <si>
    <t>14.008.0055-A</t>
  </si>
  <si>
    <t>14.008.0065-A</t>
  </si>
  <si>
    <t>14.008.0070-A</t>
  </si>
  <si>
    <t>14.008.0075-A</t>
  </si>
  <si>
    <t>14.008.0080-A</t>
  </si>
  <si>
    <t>14.008.0090-A</t>
  </si>
  <si>
    <t>14.008.0092-A</t>
  </si>
  <si>
    <t>14.008.0093-A</t>
  </si>
  <si>
    <t>14.008.0095-A</t>
  </si>
  <si>
    <t>14.008.0096-A</t>
  </si>
  <si>
    <t>14.008.0097-A</t>
  </si>
  <si>
    <t>14.009.0010-A</t>
  </si>
  <si>
    <t>14.009.0015-A</t>
  </si>
  <si>
    <t>14.009.0020-A</t>
  </si>
  <si>
    <t>14.009.0022-A</t>
  </si>
  <si>
    <t>14.009.0024-A</t>
  </si>
  <si>
    <t>14.009.0026-A</t>
  </si>
  <si>
    <t>14.009.0040-A</t>
  </si>
  <si>
    <t>14.009.0045-A</t>
  </si>
  <si>
    <t>14.009.0050-A</t>
  </si>
  <si>
    <t>14.009.0052-A</t>
  </si>
  <si>
    <t>14.009.0054-A</t>
  </si>
  <si>
    <t>14.009.0056-A</t>
  </si>
  <si>
    <t>14.009.0060-A</t>
  </si>
  <si>
    <t>14.009.0070-A</t>
  </si>
  <si>
    <t>14.009.0075-A</t>
  </si>
  <si>
    <t>14.009.0080-A</t>
  </si>
  <si>
    <t>14.009.0085-A</t>
  </si>
  <si>
    <t>14.009.0090-A</t>
  </si>
  <si>
    <t>14.009.0095-A</t>
  </si>
  <si>
    <t>14.009.0110-A</t>
  </si>
  <si>
    <t>14.009.0120-A</t>
  </si>
  <si>
    <t>14.009.0125-A</t>
  </si>
  <si>
    <t>14.009.0130-A</t>
  </si>
  <si>
    <t>14.010.0010-A</t>
  </si>
  <si>
    <t>14.010.0015-A</t>
  </si>
  <si>
    <t>15.001.0020-B</t>
  </si>
  <si>
    <t>15.001.0025-A</t>
  </si>
  <si>
    <t>15.001.0026-A</t>
  </si>
  <si>
    <t>15.001.0027-A</t>
  </si>
  <si>
    <t>15.001.0028-A</t>
  </si>
  <si>
    <t>15.001.0029-A</t>
  </si>
  <si>
    <t>15.001.0030-A</t>
  </si>
  <si>
    <t>15.001.0031-A</t>
  </si>
  <si>
    <t>15.001.0032-A</t>
  </si>
  <si>
    <t>15.001.0033-A</t>
  </si>
  <si>
    <t>15.001.0034-A</t>
  </si>
  <si>
    <t>15.001.0035-A</t>
  </si>
  <si>
    <t>15.001.0053-A</t>
  </si>
  <si>
    <t>15.001.0054-A</t>
  </si>
  <si>
    <t>15.001.0055-A</t>
  </si>
  <si>
    <t>15.001.0056-A</t>
  </si>
  <si>
    <t>15.001.0057-A</t>
  </si>
  <si>
    <t>15.001.0060-A</t>
  </si>
  <si>
    <t>15.001.0061-A</t>
  </si>
  <si>
    <t>15.001.0070-A</t>
  </si>
  <si>
    <t>15.001.0071-A</t>
  </si>
  <si>
    <t>15.001.0072-A</t>
  </si>
  <si>
    <t>15.001.0073-A</t>
  </si>
  <si>
    <t>15.001.0075-A</t>
  </si>
  <si>
    <t>15.001.0076-A</t>
  </si>
  <si>
    <t>15.001.0077-A</t>
  </si>
  <si>
    <t>15.001.0078-A</t>
  </si>
  <si>
    <t>15.001.0079-A</t>
  </si>
  <si>
    <t>15.001.0080-A</t>
  </si>
  <si>
    <t>15.001.0090-A</t>
  </si>
  <si>
    <t>15.001.0095-A</t>
  </si>
  <si>
    <t>15.001.0100-A</t>
  </si>
  <si>
    <t>15.002.0062-A</t>
  </si>
  <si>
    <t>15.002.0063-A</t>
  </si>
  <si>
    <t>15.002.0080-A</t>
  </si>
  <si>
    <t>15.002.0082-A</t>
  </si>
  <si>
    <t>15.002.0084-A</t>
  </si>
  <si>
    <t>15.002.0086-A</t>
  </si>
  <si>
    <t>15.002.0088-A</t>
  </si>
  <si>
    <t>15.002.0090-A</t>
  </si>
  <si>
    <t>15.002.0092-A</t>
  </si>
  <si>
    <t>15.002.0094-A</t>
  </si>
  <si>
    <t>15.002.0096-A</t>
  </si>
  <si>
    <t>15.002.0120-A</t>
  </si>
  <si>
    <t>15.002.0125-A</t>
  </si>
  <si>
    <t>15.002.0130-A</t>
  </si>
  <si>
    <t>15.002.0135-A</t>
  </si>
  <si>
    <t>15.002.0200-A</t>
  </si>
  <si>
    <t>15.002.0205-A</t>
  </si>
  <si>
    <t>15.002.0210-A</t>
  </si>
  <si>
    <t>15.002.0310-A</t>
  </si>
  <si>
    <t>15.002.0400-A</t>
  </si>
  <si>
    <t>15.002.0401-A</t>
  </si>
  <si>
    <t>15.002.0580-A</t>
  </si>
  <si>
    <t>15.002.0582-A</t>
  </si>
  <si>
    <t>15.002.0584-A</t>
  </si>
  <si>
    <t>15.002.0586-A</t>
  </si>
  <si>
    <t>15.002.0588-A</t>
  </si>
  <si>
    <t>15.002.0590-A</t>
  </si>
  <si>
    <t>15.002.0592-A</t>
  </si>
  <si>
    <t>15.002.0594-A</t>
  </si>
  <si>
    <t>15.002.0596-A</t>
  </si>
  <si>
    <t>15.002.0598-A</t>
  </si>
  <si>
    <t>15.002.0600-A</t>
  </si>
  <si>
    <t>15.002.0602-A</t>
  </si>
  <si>
    <t>15.002.0604-A</t>
  </si>
  <si>
    <t>15.002.0606-A</t>
  </si>
  <si>
    <t>15.002.0608-A</t>
  </si>
  <si>
    <t>15.002.0610-A</t>
  </si>
  <si>
    <t>15.002.0612-A</t>
  </si>
  <si>
    <t>15.002.0614-A</t>
  </si>
  <si>
    <t>15.002.0616-A</t>
  </si>
  <si>
    <t>15.002.0618-A</t>
  </si>
  <si>
    <t>15.002.0620-A</t>
  </si>
  <si>
    <t>15.002.0622-A</t>
  </si>
  <si>
    <t>15.002.0623-A</t>
  </si>
  <si>
    <t>15.002.0624-A</t>
  </si>
  <si>
    <t>15.002.0625-A</t>
  </si>
  <si>
    <t>15.002.0626-A</t>
  </si>
  <si>
    <t>15.002.0627-A</t>
  </si>
  <si>
    <t>15.002.0628-A</t>
  </si>
  <si>
    <t>15.002.0629-A</t>
  </si>
  <si>
    <t>15.002.0630-A</t>
  </si>
  <si>
    <t>15.002.0631-A</t>
  </si>
  <si>
    <t>15.002.0632-A</t>
  </si>
  <si>
    <t>15.002.0633-A</t>
  </si>
  <si>
    <t>15.002.0634-A</t>
  </si>
  <si>
    <t>15.002.0635-A</t>
  </si>
  <si>
    <t>15.002.0636-A</t>
  </si>
  <si>
    <t>15.002.0637-A</t>
  </si>
  <si>
    <t>15.002.0638-A</t>
  </si>
  <si>
    <t>15.002.0639-A</t>
  </si>
  <si>
    <t>15.002.0640-A</t>
  </si>
  <si>
    <t>15.002.0641-A</t>
  </si>
  <si>
    <t>15.002.0642-A</t>
  </si>
  <si>
    <t>15.002.0643-A</t>
  </si>
  <si>
    <t>15.002.0644-A</t>
  </si>
  <si>
    <t>15.002.0645-A</t>
  </si>
  <si>
    <t>15.002.0646-A</t>
  </si>
  <si>
    <t>15.002.0647-A</t>
  </si>
  <si>
    <t>15.002.0648-A</t>
  </si>
  <si>
    <t>15.002.0649-A</t>
  </si>
  <si>
    <t>15.002.0650-A</t>
  </si>
  <si>
    <t>15.002.0651-A</t>
  </si>
  <si>
    <t>15.002.0652-A</t>
  </si>
  <si>
    <t>15.002.0653-A</t>
  </si>
  <si>
    <t>15.002.0654-A</t>
  </si>
  <si>
    <t>15.002.0655-A</t>
  </si>
  <si>
    <t>15.002.0656-A</t>
  </si>
  <si>
    <t>15.002.0657-A</t>
  </si>
  <si>
    <t>15.002.0658-A</t>
  </si>
  <si>
    <t>15.002.0659-A</t>
  </si>
  <si>
    <t>15.002.0660-A</t>
  </si>
  <si>
    <t>15.002.0661-A</t>
  </si>
  <si>
    <t>15.002.0662-A</t>
  </si>
  <si>
    <t>15.002.0663-A</t>
  </si>
  <si>
    <t>15.002.0664-A</t>
  </si>
  <si>
    <t>15.002.0665-A</t>
  </si>
  <si>
    <t>15.002.0666-A</t>
  </si>
  <si>
    <t>15.002.0668-A</t>
  </si>
  <si>
    <t>15.002.0669-A</t>
  </si>
  <si>
    <t>15.002.0670-A</t>
  </si>
  <si>
    <t>15.002.0671-A</t>
  </si>
  <si>
    <t>15.002.0672-A</t>
  </si>
  <si>
    <t>15.002.0673-A</t>
  </si>
  <si>
    <t>15.002.0674-A</t>
  </si>
  <si>
    <t>15.002.0675-A</t>
  </si>
  <si>
    <t>15.002.0676-A</t>
  </si>
  <si>
    <t>15.002.0677-A</t>
  </si>
  <si>
    <t>15.002.0678-A</t>
  </si>
  <si>
    <t>15.002.0679-A</t>
  </si>
  <si>
    <t>15.002.0680-A</t>
  </si>
  <si>
    <t>15.002.0681-A</t>
  </si>
  <si>
    <t>15.002.0682-A</t>
  </si>
  <si>
    <t>15.002.0683-A</t>
  </si>
  <si>
    <t>15.002.0684-A</t>
  </si>
  <si>
    <t>15.002.0685-A</t>
  </si>
  <si>
    <t>15.002.0686-A</t>
  </si>
  <si>
    <t>15.002.0687-A</t>
  </si>
  <si>
    <t>15.002.0688-A</t>
  </si>
  <si>
    <t>15.002.0689-A</t>
  </si>
  <si>
    <t>15.002.0690-A</t>
  </si>
  <si>
    <t>15.002.0691-A</t>
  </si>
  <si>
    <t>15.002.0692-A</t>
  </si>
  <si>
    <t>15.002.0693-A</t>
  </si>
  <si>
    <t>15.002.0694-A</t>
  </si>
  <si>
    <t>15.002.0695-A</t>
  </si>
  <si>
    <t>15.002.0696-A</t>
  </si>
  <si>
    <t>15.002.0697-A</t>
  </si>
  <si>
    <t>15.002.0698-A</t>
  </si>
  <si>
    <t>15.002.0699-A</t>
  </si>
  <si>
    <t>15.002.0700-A</t>
  </si>
  <si>
    <t>15.002.0701-A</t>
  </si>
  <si>
    <t>15.002.0702-A</t>
  </si>
  <si>
    <t>15.002.0703-A</t>
  </si>
  <si>
    <t>15.002.0704-A</t>
  </si>
  <si>
    <t>15.002.0705-A</t>
  </si>
  <si>
    <t>15.002.0706-A</t>
  </si>
  <si>
    <t>15.002.0707-A</t>
  </si>
  <si>
    <t>15.003.0023-A</t>
  </si>
  <si>
    <t>15.003.0024-A</t>
  </si>
  <si>
    <t>15.003.0025-B</t>
  </si>
  <si>
    <t>15.003.0026-B</t>
  </si>
  <si>
    <t>15.003.0027-B</t>
  </si>
  <si>
    <t>15.003.0028-A</t>
  </si>
  <si>
    <t>15.003.0066-A</t>
  </si>
  <si>
    <t>15.003.0068-A</t>
  </si>
  <si>
    <t>15.003.0069-A</t>
  </si>
  <si>
    <t>15.003.0073-A</t>
  </si>
  <si>
    <t>15.003.0175-A</t>
  </si>
  <si>
    <t>15.003.0177-A</t>
  </si>
  <si>
    <t>15.003.0178-A</t>
  </si>
  <si>
    <t>15.003.0180-A</t>
  </si>
  <si>
    <t>15.003.0181-A</t>
  </si>
  <si>
    <t>15.003.0185-A</t>
  </si>
  <si>
    <t>15.003.0186-A</t>
  </si>
  <si>
    <t>15.003.0190-A</t>
  </si>
  <si>
    <t>15.003.0192-A</t>
  </si>
  <si>
    <t>15.003.0193-A</t>
  </si>
  <si>
    <t>15.003.0194-A</t>
  </si>
  <si>
    <t>15.003.0200-A</t>
  </si>
  <si>
    <t>15.003.0202-A</t>
  </si>
  <si>
    <t>15.003.0204-A</t>
  </si>
  <si>
    <t>15.003.0206-A</t>
  </si>
  <si>
    <t>15.003.0208-A</t>
  </si>
  <si>
    <t>15.003.0210-A</t>
  </si>
  <si>
    <t>15.003.0212-A</t>
  </si>
  <si>
    <t>15.003.0214-A</t>
  </si>
  <si>
    <t>15.003.0216-A</t>
  </si>
  <si>
    <t>15.003.0350-A</t>
  </si>
  <si>
    <t>15.003.0351-A</t>
  </si>
  <si>
    <t>15.003.0352-A</t>
  </si>
  <si>
    <t>15.003.0353-A</t>
  </si>
  <si>
    <t>15.003.0354-B</t>
  </si>
  <si>
    <t>15.003.0355-A</t>
  </si>
  <si>
    <t>15.003.0356-B</t>
  </si>
  <si>
    <t>15.003.0357-A</t>
  </si>
  <si>
    <t>15.003.0358-B</t>
  </si>
  <si>
    <t>15.003.0359-A</t>
  </si>
  <si>
    <t>15.003.0360-A</t>
  </si>
  <si>
    <t>15.003.0361-A</t>
  </si>
  <si>
    <t>15.003.0365-A</t>
  </si>
  <si>
    <t>15.003.0370-A</t>
  </si>
  <si>
    <t>15.003.0371-A</t>
  </si>
  <si>
    <t>15.003.0372-A</t>
  </si>
  <si>
    <t>15.003.0373-A</t>
  </si>
  <si>
    <t>15.003.0375-A</t>
  </si>
  <si>
    <t>15.003.0377-A</t>
  </si>
  <si>
    <t>15.003.0379-A</t>
  </si>
  <si>
    <t>15.003.0380-A</t>
  </si>
  <si>
    <t>15.003.0381-A</t>
  </si>
  <si>
    <t>15.003.0390-A</t>
  </si>
  <si>
    <t>15.003.0391-A</t>
  </si>
  <si>
    <t>15.003.0392-A</t>
  </si>
  <si>
    <t>15.003.0393-A</t>
  </si>
  <si>
    <t>15.003.0394-A</t>
  </si>
  <si>
    <t>15.003.0395-A</t>
  </si>
  <si>
    <t>15.003.0396-A</t>
  </si>
  <si>
    <t>15.003.0397-A</t>
  </si>
  <si>
    <t>15.003.0398-A</t>
  </si>
  <si>
    <t>15.003.0400-A</t>
  </si>
  <si>
    <t>15.003.0405-A</t>
  </si>
  <si>
    <t>15.003.0410-A</t>
  </si>
  <si>
    <t>15.003.0415-A</t>
  </si>
  <si>
    <t>15.003.0420-A</t>
  </si>
  <si>
    <t>15.003.0421-A</t>
  </si>
  <si>
    <t>15.003.0500-A</t>
  </si>
  <si>
    <t>15.003.0505-A</t>
  </si>
  <si>
    <t>15.003.0510-A</t>
  </si>
  <si>
    <t>15.003.0515-A</t>
  </si>
  <si>
    <t>15.003.0550-A</t>
  </si>
  <si>
    <t>15.003.0552-A</t>
  </si>
  <si>
    <t>15.003.0600-A</t>
  </si>
  <si>
    <t>15.003.0650-A</t>
  </si>
  <si>
    <t>15.004.0010-A</t>
  </si>
  <si>
    <t>15.004.0011-A</t>
  </si>
  <si>
    <t>15.004.0012-A</t>
  </si>
  <si>
    <t>15.004.0013-A</t>
  </si>
  <si>
    <t>15.004.0014-A</t>
  </si>
  <si>
    <t>15.004.0023-A</t>
  </si>
  <si>
    <t>15.004.0024-A</t>
  </si>
  <si>
    <t>15.004.0025-A</t>
  </si>
  <si>
    <t>15.004.0026-A</t>
  </si>
  <si>
    <t>15.004.0027-A</t>
  </si>
  <si>
    <t>15.004.0028-A</t>
  </si>
  <si>
    <t>15.004.0045-A</t>
  </si>
  <si>
    <t>15.004.0046-A</t>
  </si>
  <si>
    <t>15.004.0050-A</t>
  </si>
  <si>
    <t>15.004.0051-A</t>
  </si>
  <si>
    <t>15.004.0053-A</t>
  </si>
  <si>
    <t>15.004.0055-A</t>
  </si>
  <si>
    <t>15.004.0058-A</t>
  </si>
  <si>
    <t>15.004.0059-A</t>
  </si>
  <si>
    <t>15.004.0060-B</t>
  </si>
  <si>
    <t>15.004.0061-A</t>
  </si>
  <si>
    <t>15.004.0062-A</t>
  </si>
  <si>
    <t>15.004.0063-A</t>
  </si>
  <si>
    <t>15.004.0064-A</t>
  </si>
  <si>
    <t>15.004.0065-A</t>
  </si>
  <si>
    <t>15.004.0067-A</t>
  </si>
  <si>
    <t>15.004.0070-A</t>
  </si>
  <si>
    <t>15.004.0074-A</t>
  </si>
  <si>
    <t>15.004.0075-A</t>
  </si>
  <si>
    <t>15.004.0076-A</t>
  </si>
  <si>
    <t>15.004.0080-A</t>
  </si>
  <si>
    <t>15.004.0085-A</t>
  </si>
  <si>
    <t>15.004.0086-A</t>
  </si>
  <si>
    <t>15.004.0090-A</t>
  </si>
  <si>
    <t>15.004.0102-B</t>
  </si>
  <si>
    <t>15.004.0103-A</t>
  </si>
  <si>
    <t>15.004.0104-0</t>
  </si>
  <si>
    <t>15.004.0104-A</t>
  </si>
  <si>
    <t>15.004.0105-A</t>
  </si>
  <si>
    <t>15.004.0108-A</t>
  </si>
  <si>
    <t>15.004.0110-A</t>
  </si>
  <si>
    <t>15.004.0125-A</t>
  </si>
  <si>
    <t>15.004.0126-0</t>
  </si>
  <si>
    <t>15.004.0126-A</t>
  </si>
  <si>
    <t>15.004.0127-0</t>
  </si>
  <si>
    <t>15.004.0127-A</t>
  </si>
  <si>
    <t>15.004.0130-A</t>
  </si>
  <si>
    <t>15.004.0131-A</t>
  </si>
  <si>
    <t>15.004.0133-0</t>
  </si>
  <si>
    <t>15.004.0133-A</t>
  </si>
  <si>
    <t>15.004.0150-A</t>
  </si>
  <si>
    <t>15.004.0151-A</t>
  </si>
  <si>
    <t>15.004.0160-A</t>
  </si>
  <si>
    <t>15.004.0161-A</t>
  </si>
  <si>
    <t>15.004.0170-A</t>
  </si>
  <si>
    <t>15.004.0175-B</t>
  </si>
  <si>
    <t>15.004.0176-A</t>
  </si>
  <si>
    <t>15.004.0180-A</t>
  </si>
  <si>
    <t>15.004.0181-A</t>
  </si>
  <si>
    <t>15.004.0190-A</t>
  </si>
  <si>
    <t>15.004.0200-A</t>
  </si>
  <si>
    <t>15.004.0202-A</t>
  </si>
  <si>
    <t>15.004.0204-A</t>
  </si>
  <si>
    <t>15.004.0210-A</t>
  </si>
  <si>
    <t>15.004.0212-A</t>
  </si>
  <si>
    <t>15.004.0220-A</t>
  </si>
  <si>
    <t>15.004.0222-A</t>
  </si>
  <si>
    <t>15.004.0224-A</t>
  </si>
  <si>
    <t>15.004.0250-A</t>
  </si>
  <si>
    <t>15.004.0251-A</t>
  </si>
  <si>
    <t>15.004.0255-A</t>
  </si>
  <si>
    <t>15.004.0300-A</t>
  </si>
  <si>
    <t>15.004.0305-A</t>
  </si>
  <si>
    <t>15.004.0310-A</t>
  </si>
  <si>
    <t>15.004.0315-A</t>
  </si>
  <si>
    <t>15.004.0320-A</t>
  </si>
  <si>
    <t>15.004.0325-A</t>
  </si>
  <si>
    <t>15.004.0330-A</t>
  </si>
  <si>
    <t>15.004.0335-A</t>
  </si>
  <si>
    <t>15.004.0600-A</t>
  </si>
  <si>
    <t>15.004.0620-A</t>
  </si>
  <si>
    <t>15.004.0700-A</t>
  </si>
  <si>
    <t>15.004.0705-A</t>
  </si>
  <si>
    <t>15.004.0710-A</t>
  </si>
  <si>
    <t>15.004.0715-A</t>
  </si>
  <si>
    <t>15.004.0720-A</t>
  </si>
  <si>
    <t>15.005.0010-A</t>
  </si>
  <si>
    <t>15.005.0020-A</t>
  </si>
  <si>
    <t>15.005.0030-A</t>
  </si>
  <si>
    <t>15.005.0040-B</t>
  </si>
  <si>
    <t>15.005.0050-A</t>
  </si>
  <si>
    <t>15.005.0060-A</t>
  </si>
  <si>
    <t>15.005.0070-A</t>
  </si>
  <si>
    <t>15.005.0100-A</t>
  </si>
  <si>
    <t>15.005.0110-A</t>
  </si>
  <si>
    <t>15.005.0120-A</t>
  </si>
  <si>
    <t>15.005.0130-A</t>
  </si>
  <si>
    <t>15.005.0140-A</t>
  </si>
  <si>
    <t>15.005.0200-A</t>
  </si>
  <si>
    <t>15.005.0201-A</t>
  </si>
  <si>
    <t>15.005.0202-A</t>
  </si>
  <si>
    <t>15.005.0203-A</t>
  </si>
  <si>
    <t>15.005.0204-A</t>
  </si>
  <si>
    <t>15.005.0205-A</t>
  </si>
  <si>
    <t>15.005.0206-A</t>
  </si>
  <si>
    <t>15.005.0207-A</t>
  </si>
  <si>
    <t>15.005.0208-A</t>
  </si>
  <si>
    <t>15.005.0209-A</t>
  </si>
  <si>
    <t>15.005.0253-A</t>
  </si>
  <si>
    <t>15.005.0255-A</t>
  </si>
  <si>
    <t>15.005.0260-A</t>
  </si>
  <si>
    <t>15.005.0275-A</t>
  </si>
  <si>
    <t>15.005.0278-A</t>
  </si>
  <si>
    <t>15.005.0280-A</t>
  </si>
  <si>
    <t>15.006.0010-A</t>
  </si>
  <si>
    <t>15.006.0012-A</t>
  </si>
  <si>
    <t>15.006.0015-A</t>
  </si>
  <si>
    <t>15.006.0016-A</t>
  </si>
  <si>
    <t>15.006.0035-A</t>
  </si>
  <si>
    <t>15.006.0040-A</t>
  </si>
  <si>
    <t>15.006.0045-A</t>
  </si>
  <si>
    <t>15.007.0208-A</t>
  </si>
  <si>
    <t>15.007.0209-A</t>
  </si>
  <si>
    <t>15.007.0210-A</t>
  </si>
  <si>
    <t>15.007.0214-A</t>
  </si>
  <si>
    <t>15.007.0216-A</t>
  </si>
  <si>
    <t>15.007.0218-A</t>
  </si>
  <si>
    <t>15.007.0250-A</t>
  </si>
  <si>
    <t>15.007.0255-A</t>
  </si>
  <si>
    <t>15.007.0260-A</t>
  </si>
  <si>
    <t>15.007.0280-A</t>
  </si>
  <si>
    <t>15.007.0285-A</t>
  </si>
  <si>
    <t>15.007.0290-A</t>
  </si>
  <si>
    <t>15.007.0295-A</t>
  </si>
  <si>
    <t>15.007.0334-A</t>
  </si>
  <si>
    <t>15.007.0338-A</t>
  </si>
  <si>
    <t>15.007.0340-A</t>
  </si>
  <si>
    <t>15.007.0345-A</t>
  </si>
  <si>
    <t>15.007.0347-A</t>
  </si>
  <si>
    <t>15.007.0350-A</t>
  </si>
  <si>
    <t>15.007.0351-A</t>
  </si>
  <si>
    <t>15.007.0357-A</t>
  </si>
  <si>
    <t>15.007.0359-A</t>
  </si>
  <si>
    <t>15.007.0400-A</t>
  </si>
  <si>
    <t>15.007.0405-A</t>
  </si>
  <si>
    <t>15.007.0410-A</t>
  </si>
  <si>
    <t>15.007.0415-A</t>
  </si>
  <si>
    <t>15.007.0420-A</t>
  </si>
  <si>
    <t>15.007.0425-A</t>
  </si>
  <si>
    <t>15.007.0430-A</t>
  </si>
  <si>
    <t>15.007.0435-A</t>
  </si>
  <si>
    <t>15.007.0495-A</t>
  </si>
  <si>
    <t>15.007.0498-A</t>
  </si>
  <si>
    <t>15.007.0501-A</t>
  </si>
  <si>
    <t>15.007.0504-A</t>
  </si>
  <si>
    <t>15.007.0507-A</t>
  </si>
  <si>
    <t>15.007.0511-A</t>
  </si>
  <si>
    <t>15.007.0514-A</t>
  </si>
  <si>
    <t>15.007.0517-A</t>
  </si>
  <si>
    <t>15.007.0520-A</t>
  </si>
  <si>
    <t>15.007.0521-A</t>
  </si>
  <si>
    <t>15.007.0522-A</t>
  </si>
  <si>
    <t>15.007.0523-A</t>
  </si>
  <si>
    <t>15.007.0524-A</t>
  </si>
  <si>
    <t>15.007.0525-A</t>
  </si>
  <si>
    <t>15.007.0526-A</t>
  </si>
  <si>
    <t>15.007.0527-A</t>
  </si>
  <si>
    <t>15.007.0528-A</t>
  </si>
  <si>
    <t>15.007.0529-A</t>
  </si>
  <si>
    <t>15.007.0530-A</t>
  </si>
  <si>
    <t>15.007.0531-A</t>
  </si>
  <si>
    <t>15.007.0532-A</t>
  </si>
  <si>
    <t>15.007.0533-A</t>
  </si>
  <si>
    <t>15.007.0534-A</t>
  </si>
  <si>
    <t>15.007.0535-A</t>
  </si>
  <si>
    <t>15.007.0550-A</t>
  </si>
  <si>
    <t>15.007.0552-A</t>
  </si>
  <si>
    <t>15.007.0554-A</t>
  </si>
  <si>
    <t>15.007.0556-A</t>
  </si>
  <si>
    <t>15.007.0558-A</t>
  </si>
  <si>
    <t>15.007.0560-A</t>
  </si>
  <si>
    <t>15.007.0566-A</t>
  </si>
  <si>
    <t>15.007.0567-A</t>
  </si>
  <si>
    <t>15.007.0568-A</t>
  </si>
  <si>
    <t>15.007.0569-A</t>
  </si>
  <si>
    <t>15.007.0570-A</t>
  </si>
  <si>
    <t>15.007.0572-A</t>
  </si>
  <si>
    <t>15.007.0575-A</t>
  </si>
  <si>
    <t>15.007.0600-A</t>
  </si>
  <si>
    <t>15.007.0605-A</t>
  </si>
  <si>
    <t>15.007.0608-A</t>
  </si>
  <si>
    <t>15.007.0609-A</t>
  </si>
  <si>
    <t>15.007.0610-A</t>
  </si>
  <si>
    <t>15.007.0611-A</t>
  </si>
  <si>
    <t>15.007.0615-A</t>
  </si>
  <si>
    <t>15.007.0680-A</t>
  </si>
  <si>
    <t>15.007.0682-A</t>
  </si>
  <si>
    <t>15.007.0684-A</t>
  </si>
  <si>
    <t>15.007.0686-A</t>
  </si>
  <si>
    <t>15.007.0688-A</t>
  </si>
  <si>
    <t>15.007.0689-A</t>
  </si>
  <si>
    <t>15.007.0696-A</t>
  </si>
  <si>
    <t>15.007.0697-A</t>
  </si>
  <si>
    <t>15.007.0699-A</t>
  </si>
  <si>
    <t>15.007.0705-A</t>
  </si>
  <si>
    <t>15.007.0710-A</t>
  </si>
  <si>
    <t>15.007.0711-A</t>
  </si>
  <si>
    <t>15.007.0712-A</t>
  </si>
  <si>
    <t>15.008.0010-A</t>
  </si>
  <si>
    <t>15.008.0015-A</t>
  </si>
  <si>
    <t>15.008.0020-A</t>
  </si>
  <si>
    <t>15.008.0025-A</t>
  </si>
  <si>
    <t>15.008.0030-A</t>
  </si>
  <si>
    <t>15.008.0035-A</t>
  </si>
  <si>
    <t>15.008.0080-A</t>
  </si>
  <si>
    <t>15.008.0085-A</t>
  </si>
  <si>
    <t>15.008.0090-A</t>
  </si>
  <si>
    <t>15.008.0095-A</t>
  </si>
  <si>
    <t>15.008.0100-A</t>
  </si>
  <si>
    <t>15.008.0105-A</t>
  </si>
  <si>
    <t>15.008.0110-A</t>
  </si>
  <si>
    <t>15.008.0112-A</t>
  </si>
  <si>
    <t>15.008.0115-A</t>
  </si>
  <si>
    <t>15.008.0120-A</t>
  </si>
  <si>
    <t>15.008.0125-A</t>
  </si>
  <si>
    <t>15.008.0130-A</t>
  </si>
  <si>
    <t>15.008.0135-A</t>
  </si>
  <si>
    <t>15.008.0140-A</t>
  </si>
  <si>
    <t>15.008.0145-A</t>
  </si>
  <si>
    <t>15.008.0150-A</t>
  </si>
  <si>
    <t>15.008.0155-A</t>
  </si>
  <si>
    <t>15.008.0157-A</t>
  </si>
  <si>
    <t>15.008.0159-A</t>
  </si>
  <si>
    <t>15.008.0161-A</t>
  </si>
  <si>
    <t>15.008.0163-A</t>
  </si>
  <si>
    <t>15.008.0165-A</t>
  </si>
  <si>
    <t>15.008.0167-A</t>
  </si>
  <si>
    <t>15.008.0169-A</t>
  </si>
  <si>
    <t>15.008.0171-A</t>
  </si>
  <si>
    <t>15.008.0173-A</t>
  </si>
  <si>
    <t>15.008.0175-A</t>
  </si>
  <si>
    <t>15.008.0177-A</t>
  </si>
  <si>
    <t>15.008.0179-A</t>
  </si>
  <si>
    <t>15.008.0181-A</t>
  </si>
  <si>
    <t>15.008.0183-A</t>
  </si>
  <si>
    <t>15.008.0185-A</t>
  </si>
  <si>
    <t>15.008.0187-A</t>
  </si>
  <si>
    <t>15.008.0189-A</t>
  </si>
  <si>
    <t>15.008.0191-A</t>
  </si>
  <si>
    <t>15.008.0193-A</t>
  </si>
  <si>
    <t>15.008.0194-A</t>
  </si>
  <si>
    <t>15.008.0197-A</t>
  </si>
  <si>
    <t>15.008.0199-A</t>
  </si>
  <si>
    <t>15.008.0200-A</t>
  </si>
  <si>
    <t>15.008.0205-A</t>
  </si>
  <si>
    <t>15.008.0210-A</t>
  </si>
  <si>
    <t>15.008.0215-A</t>
  </si>
  <si>
    <t>15.008.0220-A</t>
  </si>
  <si>
    <t>15.008.0225-A</t>
  </si>
  <si>
    <t>15.008.0230-A</t>
  </si>
  <si>
    <t>15.008.0232-A</t>
  </si>
  <si>
    <t>15.008.0235-A</t>
  </si>
  <si>
    <t>15.008.0240-A</t>
  </si>
  <si>
    <t>15.008.0245-A</t>
  </si>
  <si>
    <t>15.008.0250-A</t>
  </si>
  <si>
    <t>15.008.0255-A</t>
  </si>
  <si>
    <t>15.008.0260-A</t>
  </si>
  <si>
    <t>15.008.0265-A</t>
  </si>
  <si>
    <t>15.008.0270-A</t>
  </si>
  <si>
    <t>15.008.0300-A</t>
  </si>
  <si>
    <t>15.008.0301-A</t>
  </si>
  <si>
    <t>15.008.0302-A</t>
  </si>
  <si>
    <t>15.008.0320-A</t>
  </si>
  <si>
    <t>15.008.0321-A</t>
  </si>
  <si>
    <t>15.008.0391-A</t>
  </si>
  <si>
    <t>15.008.0392-A</t>
  </si>
  <si>
    <t>15.008.0393-A</t>
  </si>
  <si>
    <t>15.009.0010-A</t>
  </si>
  <si>
    <t>15.009.0015-A</t>
  </si>
  <si>
    <t>15.009.0020-A</t>
  </si>
  <si>
    <t>15.009.0025-A</t>
  </si>
  <si>
    <t>15.009.0100-A</t>
  </si>
  <si>
    <t>15.009.0105-A</t>
  </si>
  <si>
    <t>15.009.0110-A</t>
  </si>
  <si>
    <t>15.009.0115-A</t>
  </si>
  <si>
    <t>15.009.0120-A</t>
  </si>
  <si>
    <t>15.009.0125-A</t>
  </si>
  <si>
    <t>15.009.0130-A</t>
  </si>
  <si>
    <t>15.009.0135-A</t>
  </si>
  <si>
    <t>15.009.0140-A</t>
  </si>
  <si>
    <t>15.009.0143-A</t>
  </si>
  <si>
    <t>15.009.0150-A</t>
  </si>
  <si>
    <t>15.009.0155-A</t>
  </si>
  <si>
    <t>15.010.0010-A</t>
  </si>
  <si>
    <t>15.010.0012-A</t>
  </si>
  <si>
    <t>15.010.0030-A</t>
  </si>
  <si>
    <t>15.010.0031-A</t>
  </si>
  <si>
    <t>15.010.0032-A</t>
  </si>
  <si>
    <t>15.010.0035-A</t>
  </si>
  <si>
    <t>15.010.0036-A</t>
  </si>
  <si>
    <t>15.010.0040-A</t>
  </si>
  <si>
    <t>15.010.0041-A</t>
  </si>
  <si>
    <t>15.010.0042-A</t>
  </si>
  <si>
    <t>15.010.0043-A</t>
  </si>
  <si>
    <t>15.010.0045-A</t>
  </si>
  <si>
    <t>15.010.0046-A</t>
  </si>
  <si>
    <t>15.010.0047-A</t>
  </si>
  <si>
    <t>15.010.0048-A</t>
  </si>
  <si>
    <t>15.010.0060-A</t>
  </si>
  <si>
    <t>15.010.0061-A</t>
  </si>
  <si>
    <t>15.010.0062-A</t>
  </si>
  <si>
    <t>15.010.0063-A</t>
  </si>
  <si>
    <t>15.010.0064-A</t>
  </si>
  <si>
    <t>15.010.0065-A</t>
  </si>
  <si>
    <t>15.010.0066-A</t>
  </si>
  <si>
    <t>15.010.0067-A</t>
  </si>
  <si>
    <t>15.010.0070-A</t>
  </si>
  <si>
    <t>15.010.0071-A</t>
  </si>
  <si>
    <t>15.010.0072-A</t>
  </si>
  <si>
    <t>15.010.0073-A</t>
  </si>
  <si>
    <t>15.010.0100-A</t>
  </si>
  <si>
    <t>15.010.0110-A</t>
  </si>
  <si>
    <t>15.011.0009-A</t>
  </si>
  <si>
    <t>15.011.0012-A</t>
  </si>
  <si>
    <t>15.011.0014-A</t>
  </si>
  <si>
    <t>15.011.0017-A</t>
  </si>
  <si>
    <t>15.011.0021-A</t>
  </si>
  <si>
    <t>15.011.0024-A</t>
  </si>
  <si>
    <t>15.011.0027-A</t>
  </si>
  <si>
    <t>15.011.0030-A</t>
  </si>
  <si>
    <t>15.011.0070-A</t>
  </si>
  <si>
    <t>15.011.0071-A</t>
  </si>
  <si>
    <t>15.011.0072-A</t>
  </si>
  <si>
    <t>15.011.0073-A</t>
  </si>
  <si>
    <t>15.011.0074-A</t>
  </si>
  <si>
    <t>15.011.0075-A</t>
  </si>
  <si>
    <t>15.011.0076-A</t>
  </si>
  <si>
    <t>15.011.0077-A</t>
  </si>
  <si>
    <t>15.011.0078-A</t>
  </si>
  <si>
    <t>15.011.0079-A</t>
  </si>
  <si>
    <t>15.011.0081-A</t>
  </si>
  <si>
    <t>15.011.0084-A</t>
  </si>
  <si>
    <t>15.011.0087-A</t>
  </si>
  <si>
    <t>15.011.0093-A</t>
  </si>
  <si>
    <t>15.011.0130-A</t>
  </si>
  <si>
    <t>15.011.0132-A</t>
  </si>
  <si>
    <t>15.011.0134-A</t>
  </si>
  <si>
    <t>15.011.0136-A</t>
  </si>
  <si>
    <t>15.011.0138-A</t>
  </si>
  <si>
    <t>15.011.0150-A</t>
  </si>
  <si>
    <t>15.011.0152-A</t>
  </si>
  <si>
    <t>15.011.0154-A</t>
  </si>
  <si>
    <t>15.011.0156-A</t>
  </si>
  <si>
    <t>15.011.0158-A</t>
  </si>
  <si>
    <t>15.011.0160-A</t>
  </si>
  <si>
    <t>15.011.0162-A</t>
  </si>
  <si>
    <t>15.012.0060-A</t>
  </si>
  <si>
    <t>15.014.0005-A</t>
  </si>
  <si>
    <t>15.014.0010-A</t>
  </si>
  <si>
    <t>15.014.0015-A</t>
  </si>
  <si>
    <t>15.014.0020-A</t>
  </si>
  <si>
    <t>15.014.0025-A</t>
  </si>
  <si>
    <t>15.014.0030-A</t>
  </si>
  <si>
    <t>15.014.0035-A</t>
  </si>
  <si>
    <t>15.014.0100-A</t>
  </si>
  <si>
    <t>15.014.0105-A</t>
  </si>
  <si>
    <t>15.014.0115-A</t>
  </si>
  <si>
    <t>15.014.0120-A</t>
  </si>
  <si>
    <t>15.014.0130-A</t>
  </si>
  <si>
    <t>15.014.0140-A</t>
  </si>
  <si>
    <t>15.014.0145-A</t>
  </si>
  <si>
    <t>15.015.0020-A</t>
  </si>
  <si>
    <t>15.015.0021-A</t>
  </si>
  <si>
    <t>15.015.0022-A</t>
  </si>
  <si>
    <t>15.015.0025-A</t>
  </si>
  <si>
    <t>15.015.0026-A</t>
  </si>
  <si>
    <t>15.015.0027-A</t>
  </si>
  <si>
    <t>15.015.0035-A</t>
  </si>
  <si>
    <t>15.015.0036-A</t>
  </si>
  <si>
    <t>15.015.0037-A</t>
  </si>
  <si>
    <t>15.015.0040-A</t>
  </si>
  <si>
    <t>15.015.0041-A</t>
  </si>
  <si>
    <t>15.015.0042-A</t>
  </si>
  <si>
    <t>15.015.0050-A</t>
  </si>
  <si>
    <t>15.015.0051-A</t>
  </si>
  <si>
    <t>15.015.0052-A</t>
  </si>
  <si>
    <t>15.015.0055-A</t>
  </si>
  <si>
    <t>15.015.0056-A</t>
  </si>
  <si>
    <t>15.015.0057-A</t>
  </si>
  <si>
    <t>15.015.0065-A</t>
  </si>
  <si>
    <t>15.015.0066-A</t>
  </si>
  <si>
    <t>15.015.0067-A</t>
  </si>
  <si>
    <t>15.015.0070-A</t>
  </si>
  <si>
    <t>15.015.0071-A</t>
  </si>
  <si>
    <t>15.015.0072-A</t>
  </si>
  <si>
    <t>15.015.0080-A</t>
  </si>
  <si>
    <t>15.015.0081-A</t>
  </si>
  <si>
    <t>15.015.0082-A</t>
  </si>
  <si>
    <t>15.015.0085-A</t>
  </si>
  <si>
    <t>15.015.0086-A</t>
  </si>
  <si>
    <t>15.015.0087-A</t>
  </si>
  <si>
    <t>15.015.0095-A</t>
  </si>
  <si>
    <t>15.015.0096-A</t>
  </si>
  <si>
    <t>15.015.0097-A</t>
  </si>
  <si>
    <t>15.015.0100-A</t>
  </si>
  <si>
    <t>15.015.0101-A</t>
  </si>
  <si>
    <t>15.015.0102-A</t>
  </si>
  <si>
    <t>15.015.0104-A</t>
  </si>
  <si>
    <t>15.015.0105-A</t>
  </si>
  <si>
    <t>15.015.0106-A</t>
  </si>
  <si>
    <t>15.015.0107-A</t>
  </si>
  <si>
    <t>15.015.0108-A</t>
  </si>
  <si>
    <t>15.015.0109-A</t>
  </si>
  <si>
    <t>15.015.0114-A</t>
  </si>
  <si>
    <t>15.015.0117-A</t>
  </si>
  <si>
    <t>15.015.0118-A</t>
  </si>
  <si>
    <t>15.015.0119-A</t>
  </si>
  <si>
    <t>15.015.0121-A</t>
  </si>
  <si>
    <t>15.015.0122-A</t>
  </si>
  <si>
    <t>15.015.0123-A</t>
  </si>
  <si>
    <t>15.015.0124-A</t>
  </si>
  <si>
    <t>15.015.0126-A</t>
  </si>
  <si>
    <t>15.015.0127-A</t>
  </si>
  <si>
    <t>15.015.0128-A</t>
  </si>
  <si>
    <t>15.015.0129-A</t>
  </si>
  <si>
    <t>15.015.0130-A</t>
  </si>
  <si>
    <t>15.015.0131-A</t>
  </si>
  <si>
    <t>15.015.0132-A</t>
  </si>
  <si>
    <t>15.015.0135-A</t>
  </si>
  <si>
    <t>15.015.0136-A</t>
  </si>
  <si>
    <t>15.015.0137-A</t>
  </si>
  <si>
    <t>15.015.0140-A</t>
  </si>
  <si>
    <t>15.015.0141-A</t>
  </si>
  <si>
    <t>15.015.0142-A</t>
  </si>
  <si>
    <t>15.015.0150-A</t>
  </si>
  <si>
    <t>15.015.0151-A</t>
  </si>
  <si>
    <t>15.015.0152-A</t>
  </si>
  <si>
    <t>15.015.0155-A</t>
  </si>
  <si>
    <t>15.015.0156-A</t>
  </si>
  <si>
    <t>15.015.0157-A</t>
  </si>
  <si>
    <t>15.015.0160-A</t>
  </si>
  <si>
    <t>15.015.0161-A</t>
  </si>
  <si>
    <t>15.015.0162-A</t>
  </si>
  <si>
    <t>15.015.0171-A</t>
  </si>
  <si>
    <t>15.015.0173-A</t>
  </si>
  <si>
    <t>15.015.0175-A</t>
  </si>
  <si>
    <t>15.015.0177-A</t>
  </si>
  <si>
    <t>15.015.0179-A</t>
  </si>
  <si>
    <t>15.015.0199-A</t>
  </si>
  <si>
    <t>15.015.0203-A</t>
  </si>
  <si>
    <t>15.015.0204-A</t>
  </si>
  <si>
    <t>15.015.0205-A</t>
  </si>
  <si>
    <t>15.015.0207-A</t>
  </si>
  <si>
    <t>15.015.0208-A</t>
  </si>
  <si>
    <t>15.015.0213-A</t>
  </si>
  <si>
    <t>15.015.0214-A</t>
  </si>
  <si>
    <t>15.015.0215-A</t>
  </si>
  <si>
    <t>15.015.0220-A</t>
  </si>
  <si>
    <t>15.015.0221-A</t>
  </si>
  <si>
    <t>15.015.0222-A</t>
  </si>
  <si>
    <t>15.015.0225-A</t>
  </si>
  <si>
    <t>15.015.0226-A</t>
  </si>
  <si>
    <t>15.015.0227-A</t>
  </si>
  <si>
    <t>15.015.0250-A</t>
  </si>
  <si>
    <t>15.015.0251-A</t>
  </si>
  <si>
    <t>15.015.0255-A</t>
  </si>
  <si>
    <t>15.015.0256-A</t>
  </si>
  <si>
    <t>15.015.0257-A</t>
  </si>
  <si>
    <t>15.015.0258-A</t>
  </si>
  <si>
    <t>15.015.0260-A</t>
  </si>
  <si>
    <t>15.015.0261-A</t>
  </si>
  <si>
    <t>15.015.0265-A</t>
  </si>
  <si>
    <t>15.015.0266-A</t>
  </si>
  <si>
    <t>15.015.0267-A</t>
  </si>
  <si>
    <t>15.015.0268-A</t>
  </si>
  <si>
    <t>15.015.0270-A</t>
  </si>
  <si>
    <t>15.015.0271-A</t>
  </si>
  <si>
    <t>15.015.0275-A</t>
  </si>
  <si>
    <t>15.015.0276-A</t>
  </si>
  <si>
    <t>15.015.0277-A</t>
  </si>
  <si>
    <t>15.015.0278-A</t>
  </si>
  <si>
    <t>15.015.0280-A</t>
  </si>
  <si>
    <t>15.015.0281-A</t>
  </si>
  <si>
    <t>15.015.0285-A</t>
  </si>
  <si>
    <t>15.015.0286-A</t>
  </si>
  <si>
    <t>15.015.0287-A</t>
  </si>
  <si>
    <t>15.015.0288-A</t>
  </si>
  <si>
    <t>15.015.0290-A</t>
  </si>
  <si>
    <t>15.015.0291-A</t>
  </si>
  <si>
    <t>15.015.0295-A</t>
  </si>
  <si>
    <t>15.015.0296-A</t>
  </si>
  <si>
    <t>15.015.0297-A</t>
  </si>
  <si>
    <t>15.015.0298-A</t>
  </si>
  <si>
    <t>15.015.0300-A</t>
  </si>
  <si>
    <t>15.015.0301-A</t>
  </si>
  <si>
    <t>15.015.0305-A</t>
  </si>
  <si>
    <t>15.015.0306-A</t>
  </si>
  <si>
    <t>15.015.0307-A</t>
  </si>
  <si>
    <t>15.015.0308-A</t>
  </si>
  <si>
    <t>15.015.0310-A</t>
  </si>
  <si>
    <t>15.015.0311-A</t>
  </si>
  <si>
    <t>15.015.0315-A</t>
  </si>
  <si>
    <t>15.015.0316-A</t>
  </si>
  <si>
    <t>15.015.0317-A</t>
  </si>
  <si>
    <t>15.015.0318-A</t>
  </si>
  <si>
    <t>15.015.0320-A</t>
  </si>
  <si>
    <t>15.015.0321-A</t>
  </si>
  <si>
    <t>15.015.0325-A</t>
  </si>
  <si>
    <t>15.015.0326-A</t>
  </si>
  <si>
    <t>15.015.0327-A</t>
  </si>
  <si>
    <t>15.015.0328-A</t>
  </si>
  <si>
    <t>15.015.0400-A</t>
  </si>
  <si>
    <t>15.016.0010-A</t>
  </si>
  <si>
    <t>15.016.0015-A</t>
  </si>
  <si>
    <t>15.016.0030-A</t>
  </si>
  <si>
    <t>15.016.0045-A</t>
  </si>
  <si>
    <t>15.016.0060-A</t>
  </si>
  <si>
    <t>15.016.0075-A</t>
  </si>
  <si>
    <t>15.016.0090-A</t>
  </si>
  <si>
    <t>15.016.0105-A</t>
  </si>
  <si>
    <t>15.016.0111-A</t>
  </si>
  <si>
    <t>15.016.0114-A</t>
  </si>
  <si>
    <t>15.016.0119-A</t>
  </si>
  <si>
    <t>15.016.0130-A</t>
  </si>
  <si>
    <t>15.016.0145-A</t>
  </si>
  <si>
    <t>15.016.0160-A</t>
  </si>
  <si>
    <t>15.016.0170-A</t>
  </si>
  <si>
    <t>15.016.0172-A</t>
  </si>
  <si>
    <t>15.016.0174-A</t>
  </si>
  <si>
    <t>15.016.0176-A</t>
  </si>
  <si>
    <t>15.016.0178-A</t>
  </si>
  <si>
    <t>15.016.0190-A</t>
  </si>
  <si>
    <t>15.016.0193-A</t>
  </si>
  <si>
    <t>15.016.0196-A</t>
  </si>
  <si>
    <t>15.016.0199-A</t>
  </si>
  <si>
    <t>15.017.0155-A</t>
  </si>
  <si>
    <t>15.017.0160-A</t>
  </si>
  <si>
    <t>15.017.0165-A</t>
  </si>
  <si>
    <t>15.017.0170-A</t>
  </si>
  <si>
    <t>15.017.0175-A</t>
  </si>
  <si>
    <t>15.017.0180-A</t>
  </si>
  <si>
    <t>15.017.0185-A</t>
  </si>
  <si>
    <t>15.017.0190-A</t>
  </si>
  <si>
    <t>15.017.0195-A</t>
  </si>
  <si>
    <t>15.017.0200-A</t>
  </si>
  <si>
    <t>15.017.0205-A</t>
  </si>
  <si>
    <t>15.017.0210-A</t>
  </si>
  <si>
    <t>15.017.0215-A</t>
  </si>
  <si>
    <t>15.017.0220-A</t>
  </si>
  <si>
    <t>15.017.0225-A</t>
  </si>
  <si>
    <t>15.017.0230-A</t>
  </si>
  <si>
    <t>15.017.0235-A</t>
  </si>
  <si>
    <t>15.017.0240-A</t>
  </si>
  <si>
    <t>15.017.0245-A</t>
  </si>
  <si>
    <t>15.017.0250-A</t>
  </si>
  <si>
    <t>15.017.0255-A</t>
  </si>
  <si>
    <t>15.017.0260-A</t>
  </si>
  <si>
    <t>15.017.0265-A</t>
  </si>
  <si>
    <t>15.017.0270-A</t>
  </si>
  <si>
    <t>15.017.0275-A</t>
  </si>
  <si>
    <t>15.017.0280-A</t>
  </si>
  <si>
    <t>15.017.0285-A</t>
  </si>
  <si>
    <t>15.017.0290-A</t>
  </si>
  <si>
    <t>15.017.0295-A</t>
  </si>
  <si>
    <t>15.017.0300-A</t>
  </si>
  <si>
    <t>15.017.0305-A</t>
  </si>
  <si>
    <t>15.017.0310-A</t>
  </si>
  <si>
    <t>15.017.0315-A</t>
  </si>
  <si>
    <t>15.017.0320-A</t>
  </si>
  <si>
    <t>15.017.0325-A</t>
  </si>
  <si>
    <t>15.017.0327-A</t>
  </si>
  <si>
    <t>15.017.0330-A</t>
  </si>
  <si>
    <t>15.017.0331-A</t>
  </si>
  <si>
    <t>15.017.0332-A</t>
  </si>
  <si>
    <t>15.017.0333-A</t>
  </si>
  <si>
    <t>15.017.0335-A</t>
  </si>
  <si>
    <t>15.017.0337-A</t>
  </si>
  <si>
    <t>15.017.0338-A</t>
  </si>
  <si>
    <t>15.017.0340-A</t>
  </si>
  <si>
    <t>15.018.0010-A</t>
  </si>
  <si>
    <t>15.018.0015-A</t>
  </si>
  <si>
    <t>15.018.0020-A</t>
  </si>
  <si>
    <t>15.018.0025-A</t>
  </si>
  <si>
    <t>15.018.0030-A</t>
  </si>
  <si>
    <t>15.018.0035-A</t>
  </si>
  <si>
    <t>15.018.0040-A</t>
  </si>
  <si>
    <t>15.018.0050-A</t>
  </si>
  <si>
    <t>15.018.0055-A</t>
  </si>
  <si>
    <t>15.018.0060-A</t>
  </si>
  <si>
    <t>15.018.0065-A</t>
  </si>
  <si>
    <t>15.018.0070-A</t>
  </si>
  <si>
    <t>15.018.0075-A</t>
  </si>
  <si>
    <t>15.018.0080-A</t>
  </si>
  <si>
    <t>15.018.0085-A</t>
  </si>
  <si>
    <t>15.018.0090-A</t>
  </si>
  <si>
    <t>15.018.0095-A</t>
  </si>
  <si>
    <t>15.018.0100-A</t>
  </si>
  <si>
    <t>15.018.0105-A</t>
  </si>
  <si>
    <t>15.018.0110-A</t>
  </si>
  <si>
    <t>15.018.0115-A</t>
  </si>
  <si>
    <t>15.018.0117-A</t>
  </si>
  <si>
    <t>15.018.0118-A</t>
  </si>
  <si>
    <t>15.018.0119-A</t>
  </si>
  <si>
    <t>15.018.0120-A</t>
  </si>
  <si>
    <t>15.018.0125-A</t>
  </si>
  <si>
    <t>15.018.0130-A</t>
  </si>
  <si>
    <t>15.018.0133-A</t>
  </si>
  <si>
    <t>15.018.0136-A</t>
  </si>
  <si>
    <t>15.018.0140-A</t>
  </si>
  <si>
    <t>15.018.0145-A</t>
  </si>
  <si>
    <t>15.018.0150-A</t>
  </si>
  <si>
    <t>15.018.0155-A</t>
  </si>
  <si>
    <t>15.018.0160-A</t>
  </si>
  <si>
    <t>15.018.0165-A</t>
  </si>
  <si>
    <t>15.018.0170-A</t>
  </si>
  <si>
    <t>15.018.0175-A</t>
  </si>
  <si>
    <t>15.018.0180-A</t>
  </si>
  <si>
    <t>15.018.0250-A</t>
  </si>
  <si>
    <t>15.018.0255-A</t>
  </si>
  <si>
    <t>15.018.0260-A</t>
  </si>
  <si>
    <t>15.018.0265-A</t>
  </si>
  <si>
    <t>15.018.0270-A</t>
  </si>
  <si>
    <t>15.018.0275-A</t>
  </si>
  <si>
    <t>15.018.0280-A</t>
  </si>
  <si>
    <t>15.018.0450-A</t>
  </si>
  <si>
    <t>15.018.0455-A</t>
  </si>
  <si>
    <t>15.018.0460-A</t>
  </si>
  <si>
    <t>15.018.0465-A</t>
  </si>
  <si>
    <t>15.018.0466-A</t>
  </si>
  <si>
    <t>15.018.0467-A</t>
  </si>
  <si>
    <t>15.018.0468-A</t>
  </si>
  <si>
    <t>15.018.0469-A</t>
  </si>
  <si>
    <t>15.018.0470-A</t>
  </si>
  <si>
    <t>15.018.0471-A</t>
  </si>
  <si>
    <t>15.018.0472-A</t>
  </si>
  <si>
    <t>15.018.0473-A</t>
  </si>
  <si>
    <t>15.018.0474-A</t>
  </si>
  <si>
    <t>15.018.0475-A</t>
  </si>
  <si>
    <t>15.018.0476-A</t>
  </si>
  <si>
    <t>15.018.0477-A</t>
  </si>
  <si>
    <t>15.018.0478-A</t>
  </si>
  <si>
    <t>15.018.0479-A</t>
  </si>
  <si>
    <t>15.018.0480-A</t>
  </si>
  <si>
    <t>15.018.0481-A</t>
  </si>
  <si>
    <t>15.018.0482-A</t>
  </si>
  <si>
    <t>15.018.0483-A</t>
  </si>
  <si>
    <t>15.018.0484-A</t>
  </si>
  <si>
    <t>15.018.0485-A</t>
  </si>
  <si>
    <t>15.018.0486-A</t>
  </si>
  <si>
    <t>15.018.0487-A</t>
  </si>
  <si>
    <t>15.018.0488-A</t>
  </si>
  <si>
    <t>15.018.0489-A</t>
  </si>
  <si>
    <t>15.018.0490-A</t>
  </si>
  <si>
    <t>15.018.0491-A</t>
  </si>
  <si>
    <t>15.018.0492-A</t>
  </si>
  <si>
    <t>15.018.0493-A</t>
  </si>
  <si>
    <t>15.018.0494-A</t>
  </si>
  <si>
    <t>15.018.0495-A</t>
  </si>
  <si>
    <t>15.018.0496-A</t>
  </si>
  <si>
    <t>15.018.0497-A</t>
  </si>
  <si>
    <t>15.018.0498-A</t>
  </si>
  <si>
    <t>15.018.0499-A</t>
  </si>
  <si>
    <t>15.018.0500-A</t>
  </si>
  <si>
    <t>15.018.0501-A</t>
  </si>
  <si>
    <t>15.018.0502-A</t>
  </si>
  <si>
    <t>15.018.0503-A</t>
  </si>
  <si>
    <t>15.018.0504-A</t>
  </si>
  <si>
    <t>15.018.0505-A</t>
  </si>
  <si>
    <t>15.018.0506-A</t>
  </si>
  <si>
    <t>15.018.0507-A</t>
  </si>
  <si>
    <t>15.018.0508-A</t>
  </si>
  <si>
    <t>15.018.0509-A</t>
  </si>
  <si>
    <t>15.018.0510-A</t>
  </si>
  <si>
    <t>15.018.0511-A</t>
  </si>
  <si>
    <t>15.018.0512-A</t>
  </si>
  <si>
    <t>15.018.0513-A</t>
  </si>
  <si>
    <t>15.018.0514-A</t>
  </si>
  <si>
    <t>15.018.0515-A</t>
  </si>
  <si>
    <t>15.018.0516-A</t>
  </si>
  <si>
    <t>15.018.0517-A</t>
  </si>
  <si>
    <t>15.018.0518-A</t>
  </si>
  <si>
    <t>15.018.0519-A</t>
  </si>
  <si>
    <t>15.018.0520-A</t>
  </si>
  <si>
    <t>15.018.0521-A</t>
  </si>
  <si>
    <t>15.018.0522-A</t>
  </si>
  <si>
    <t>15.018.0523-A</t>
  </si>
  <si>
    <t>15.018.0524-A</t>
  </si>
  <si>
    <t>15.018.0525-A</t>
  </si>
  <si>
    <t>15.018.0526-A</t>
  </si>
  <si>
    <t>15.018.0527-A</t>
  </si>
  <si>
    <t>15.018.0528-A</t>
  </si>
  <si>
    <t>15.018.0529-A</t>
  </si>
  <si>
    <t>15.018.0540-A</t>
  </si>
  <si>
    <t>15.018.0550-A</t>
  </si>
  <si>
    <t>15.018.0551-A</t>
  </si>
  <si>
    <t>15.018.0552-A</t>
  </si>
  <si>
    <t>15.018.0554-A</t>
  </si>
  <si>
    <t>15.018.0555-A</t>
  </si>
  <si>
    <t>15.018.0556-A</t>
  </si>
  <si>
    <t>15.018.0557-A</t>
  </si>
  <si>
    <t>15.018.0558-A</t>
  </si>
  <si>
    <t>15.018.0560-A</t>
  </si>
  <si>
    <t>15.018.0561-A</t>
  </si>
  <si>
    <t>15.018.0562-A</t>
  </si>
  <si>
    <t>15.018.0563-A</t>
  </si>
  <si>
    <t>15.018.0564-A</t>
  </si>
  <si>
    <t>15.018.0566-A</t>
  </si>
  <si>
    <t>15.018.0567-A</t>
  </si>
  <si>
    <t>15.018.0568-A</t>
  </si>
  <si>
    <t>15.018.0570-A</t>
  </si>
  <si>
    <t>15.018.0571-A</t>
  </si>
  <si>
    <t>15.018.0572-A</t>
  </si>
  <si>
    <t>15.018.0574-A</t>
  </si>
  <si>
    <t>15.018.0575-A</t>
  </si>
  <si>
    <t>15.018.0576-A</t>
  </si>
  <si>
    <t>15.018.0577-A</t>
  </si>
  <si>
    <t>15.018.0578-A</t>
  </si>
  <si>
    <t>15.018.0580-A</t>
  </si>
  <si>
    <t>15.018.0581-A</t>
  </si>
  <si>
    <t>15.018.0582-A</t>
  </si>
  <si>
    <t>15.018.0583-A</t>
  </si>
  <si>
    <t>15.018.0584-A</t>
  </si>
  <si>
    <t>15.018.0586-A</t>
  </si>
  <si>
    <t>15.018.0587-A</t>
  </si>
  <si>
    <t>15.018.0588-A</t>
  </si>
  <si>
    <t>15.018.0590-A</t>
  </si>
  <si>
    <t>15.018.0591-A</t>
  </si>
  <si>
    <t>15.018.0592-A</t>
  </si>
  <si>
    <t>15.018.0594-A</t>
  </si>
  <si>
    <t>15.018.0595-A</t>
  </si>
  <si>
    <t>15.018.0596-A</t>
  </si>
  <si>
    <t>15.018.0597-A</t>
  </si>
  <si>
    <t>15.018.0598-A</t>
  </si>
  <si>
    <t>15.018.0600-A</t>
  </si>
  <si>
    <t>15.018.0601-A</t>
  </si>
  <si>
    <t>15.018.0602-A</t>
  </si>
  <si>
    <t>15.018.0603-A</t>
  </si>
  <si>
    <t>15.018.0604-A</t>
  </si>
  <si>
    <t>15.018.0606-A</t>
  </si>
  <si>
    <t>15.018.0607-A</t>
  </si>
  <si>
    <t>15.018.0608-A</t>
  </si>
  <si>
    <t>15.018.0610-A</t>
  </si>
  <si>
    <t>15.018.0611-A</t>
  </si>
  <si>
    <t>15.018.0612-A</t>
  </si>
  <si>
    <t>15.018.0614-A</t>
  </si>
  <si>
    <t>15.018.0615-A</t>
  </si>
  <si>
    <t>15.018.0616-A</t>
  </si>
  <si>
    <t>15.018.0617-A</t>
  </si>
  <si>
    <t>15.018.0618-A</t>
  </si>
  <si>
    <t>15.018.0620-A</t>
  </si>
  <si>
    <t>15.018.0621-A</t>
  </si>
  <si>
    <t>15.018.0622-A</t>
  </si>
  <si>
    <t>15.018.0623-A</t>
  </si>
  <si>
    <t>15.018.0624-A</t>
  </si>
  <si>
    <t>15.018.0626-A</t>
  </si>
  <si>
    <t>15.018.0627-A</t>
  </si>
  <si>
    <t>15.018.0628-A</t>
  </si>
  <si>
    <t>15.018.0630-A</t>
  </si>
  <si>
    <t>15.018.0631-A</t>
  </si>
  <si>
    <t>15.018.0632-A</t>
  </si>
  <si>
    <t>15.018.0634-A</t>
  </si>
  <si>
    <t>15.018.0635-A</t>
  </si>
  <si>
    <t>15.018.0636-A</t>
  </si>
  <si>
    <t>15.018.0637-A</t>
  </si>
  <si>
    <t>15.018.0638-A</t>
  </si>
  <si>
    <t>15.018.0640-A</t>
  </si>
  <si>
    <t>15.018.0641-A</t>
  </si>
  <si>
    <t>15.018.0642-A</t>
  </si>
  <si>
    <t>15.018.0643-A</t>
  </si>
  <si>
    <t>15.018.0644-A</t>
  </si>
  <si>
    <t>15.018.0646-A</t>
  </si>
  <si>
    <t>15.018.0647-A</t>
  </si>
  <si>
    <t>15.018.0648-A</t>
  </si>
  <si>
    <t>15.018.0650-A</t>
  </si>
  <si>
    <t>15.018.0651-A</t>
  </si>
  <si>
    <t>15.018.0652-A</t>
  </si>
  <si>
    <t>15.018.0654-A</t>
  </si>
  <si>
    <t>15.018.0655-A</t>
  </si>
  <si>
    <t>15.018.0656-A</t>
  </si>
  <si>
    <t>15.018.0657-A</t>
  </si>
  <si>
    <t>15.018.0658-A</t>
  </si>
  <si>
    <t>15.018.0660-A</t>
  </si>
  <si>
    <t>15.018.0661-A</t>
  </si>
  <si>
    <t>15.018.0662-A</t>
  </si>
  <si>
    <t>15.018.0663-A</t>
  </si>
  <si>
    <t>15.018.0664-A</t>
  </si>
  <si>
    <t>15.018.0666-A</t>
  </si>
  <si>
    <t>15.018.0667-A</t>
  </si>
  <si>
    <t>15.018.0668-A</t>
  </si>
  <si>
    <t>15.018.0670-A</t>
  </si>
  <si>
    <t>15.018.0671-A</t>
  </si>
  <si>
    <t>15.018.0672-A</t>
  </si>
  <si>
    <t>15.018.0674-A</t>
  </si>
  <si>
    <t>15.018.0675-A</t>
  </si>
  <si>
    <t>15.018.0676-A</t>
  </si>
  <si>
    <t>15.018.0677-A</t>
  </si>
  <si>
    <t>15.018.0678-A</t>
  </si>
  <si>
    <t>15.018.0680-A</t>
  </si>
  <si>
    <t>15.018.0681-A</t>
  </si>
  <si>
    <t>15.018.0682-A</t>
  </si>
  <si>
    <t>15.018.0683-A</t>
  </si>
  <si>
    <t>15.018.0684-A</t>
  </si>
  <si>
    <t>15.018.0686-A</t>
  </si>
  <si>
    <t>15.018.0687-A</t>
  </si>
  <si>
    <t>15.018.0688-A</t>
  </si>
  <si>
    <t>15.018.0690-A</t>
  </si>
  <si>
    <t>15.018.0691-A</t>
  </si>
  <si>
    <t>15.018.0692-A</t>
  </si>
  <si>
    <t>15.018.0694-A</t>
  </si>
  <si>
    <t>15.018.0695-A</t>
  </si>
  <si>
    <t>15.018.0696-A</t>
  </si>
  <si>
    <t>15.018.0697-A</t>
  </si>
  <si>
    <t>15.018.0698-A</t>
  </si>
  <si>
    <t>15.018.0700-A</t>
  </si>
  <si>
    <t>15.018.0701-A</t>
  </si>
  <si>
    <t>15.018.0702-A</t>
  </si>
  <si>
    <t>15.018.0703-A</t>
  </si>
  <si>
    <t>15.018.0704-A</t>
  </si>
  <si>
    <t>15.018.0706-A</t>
  </si>
  <si>
    <t>15.018.0707-A</t>
  </si>
  <si>
    <t>15.018.0708-A</t>
  </si>
  <si>
    <t>15.018.0710-A</t>
  </si>
  <si>
    <t>15.018.0711-A</t>
  </si>
  <si>
    <t>15.018.0712-A</t>
  </si>
  <si>
    <t>15.018.0714-A</t>
  </si>
  <si>
    <t>15.018.0715-A</t>
  </si>
  <si>
    <t>15.018.0716-A</t>
  </si>
  <si>
    <t>15.018.0717-A</t>
  </si>
  <si>
    <t>15.018.0718-A</t>
  </si>
  <si>
    <t>15.018.0720-A</t>
  </si>
  <si>
    <t>15.018.0721-A</t>
  </si>
  <si>
    <t>15.018.0722-A</t>
  </si>
  <si>
    <t>15.018.0723-A</t>
  </si>
  <si>
    <t>15.018.0724-A</t>
  </si>
  <si>
    <t>15.018.0726-A</t>
  </si>
  <si>
    <t>15.018.0727-A</t>
  </si>
  <si>
    <t>15.018.0728-A</t>
  </si>
  <si>
    <t>15.018.0730-A</t>
  </si>
  <si>
    <t>15.018.0731-A</t>
  </si>
  <si>
    <t>15.018.0732-A</t>
  </si>
  <si>
    <t>15.018.0734-A</t>
  </si>
  <si>
    <t>15.018.0735-A</t>
  </si>
  <si>
    <t>15.018.0736-A</t>
  </si>
  <si>
    <t>15.018.0737-A</t>
  </si>
  <si>
    <t>15.018.0738-A</t>
  </si>
  <si>
    <t>15.018.0740-A</t>
  </si>
  <si>
    <t>15.018.0741-A</t>
  </si>
  <si>
    <t>15.018.0742-A</t>
  </si>
  <si>
    <t>15.018.0743-A</t>
  </si>
  <si>
    <t>15.018.0744-A</t>
  </si>
  <si>
    <t>15.018.0746-A</t>
  </si>
  <si>
    <t>15.018.0747-A</t>
  </si>
  <si>
    <t>15.018.0748-A</t>
  </si>
  <si>
    <t>15.018.0750-A</t>
  </si>
  <si>
    <t>15.018.0751-A</t>
  </si>
  <si>
    <t>15.018.0752-A</t>
  </si>
  <si>
    <t>15.018.0754-A</t>
  </si>
  <si>
    <t>15.018.0755-A</t>
  </si>
  <si>
    <t>15.018.0756-A</t>
  </si>
  <si>
    <t>15.018.0757-A</t>
  </si>
  <si>
    <t>15.018.0758-A</t>
  </si>
  <si>
    <t>15.018.0760-A</t>
  </si>
  <si>
    <t>15.018.0761-A</t>
  </si>
  <si>
    <t>15.018.0762-A</t>
  </si>
  <si>
    <t>15.018.0763-A</t>
  </si>
  <si>
    <t>15.018.0764-A</t>
  </si>
  <si>
    <t>15.018.0766-A</t>
  </si>
  <si>
    <t>15.018.0767-A</t>
  </si>
  <si>
    <t>15.018.0768-A</t>
  </si>
  <si>
    <t>15.018.0770-A</t>
  </si>
  <si>
    <t>15.018.0771-A</t>
  </si>
  <si>
    <t>15.018.0772-A</t>
  </si>
  <si>
    <t>15.018.0774-A</t>
  </si>
  <si>
    <t>15.018.0775-A</t>
  </si>
  <si>
    <t>15.018.0776-A</t>
  </si>
  <si>
    <t>15.018.0777-A</t>
  </si>
  <si>
    <t>15.018.0778-A</t>
  </si>
  <si>
    <t>15.018.0780-A</t>
  </si>
  <si>
    <t>15.018.0781-A</t>
  </si>
  <si>
    <t>15.018.0782-A</t>
  </si>
  <si>
    <t>15.018.0783-A</t>
  </si>
  <si>
    <t>15.018.0784-A</t>
  </si>
  <si>
    <t>15.018.0786-A</t>
  </si>
  <si>
    <t>15.018.0787-A</t>
  </si>
  <si>
    <t>15.018.0788-A</t>
  </si>
  <si>
    <t>15.018.0790-A</t>
  </si>
  <si>
    <t>15.018.0791-A</t>
  </si>
  <si>
    <t>15.018.0792-A</t>
  </si>
  <si>
    <t>15.018.0794-A</t>
  </si>
  <si>
    <t>15.018.0795-A</t>
  </si>
  <si>
    <t>15.018.0796-A</t>
  </si>
  <si>
    <t>15.018.0797-A</t>
  </si>
  <si>
    <t>15.018.0798-A</t>
  </si>
  <si>
    <t>15.018.0800-A</t>
  </si>
  <si>
    <t>15.018.0801-A</t>
  </si>
  <si>
    <t>15.018.0802-A</t>
  </si>
  <si>
    <t>15.018.0803-A</t>
  </si>
  <si>
    <t>15.018.0804-A</t>
  </si>
  <si>
    <t>15.018.0806-A</t>
  </si>
  <si>
    <t>15.018.0807-A</t>
  </si>
  <si>
    <t>15.018.0808-A</t>
  </si>
  <si>
    <t>15.018.0810-A</t>
  </si>
  <si>
    <t>15.018.0811-A</t>
  </si>
  <si>
    <t>15.018.0812-A</t>
  </si>
  <si>
    <t>15.018.0814-A</t>
  </si>
  <si>
    <t>15.018.0815-A</t>
  </si>
  <si>
    <t>15.018.0816-A</t>
  </si>
  <si>
    <t>15.018.0817-A</t>
  </si>
  <si>
    <t>15.018.0818-A</t>
  </si>
  <si>
    <t>15.018.0820-A</t>
  </si>
  <si>
    <t>15.018.0821-A</t>
  </si>
  <si>
    <t>15.018.0822-A</t>
  </si>
  <si>
    <t>15.018.0823-A</t>
  </si>
  <si>
    <t>15.018.0824-A</t>
  </si>
  <si>
    <t>15.018.0826-A</t>
  </si>
  <si>
    <t>15.018.0827-A</t>
  </si>
  <si>
    <t>15.018.0828-A</t>
  </si>
  <si>
    <t>15.018.0830-A</t>
  </si>
  <si>
    <t>15.018.0831-A</t>
  </si>
  <si>
    <t>15.018.0832-A</t>
  </si>
  <si>
    <t>15.018.0834-A</t>
  </si>
  <si>
    <t>15.018.0835-A</t>
  </si>
  <si>
    <t>15.018.0836-A</t>
  </si>
  <si>
    <t>15.018.0837-A</t>
  </si>
  <si>
    <t>15.018.0838-A</t>
  </si>
  <si>
    <t>15.018.0840-A</t>
  </si>
  <si>
    <t>15.018.0841-A</t>
  </si>
  <si>
    <t>15.018.0842-A</t>
  </si>
  <si>
    <t>15.018.0843-A</t>
  </si>
  <si>
    <t>15.018.0844-A</t>
  </si>
  <si>
    <t>15.018.0846-A</t>
  </si>
  <si>
    <t>15.018.0847-A</t>
  </si>
  <si>
    <t>15.018.0848-A</t>
  </si>
  <si>
    <t>15.018.0850-A</t>
  </si>
  <si>
    <t>15.018.0851-A</t>
  </si>
  <si>
    <t>15.018.0852-A</t>
  </si>
  <si>
    <t>15.018.0854-A</t>
  </si>
  <si>
    <t>15.018.0855-A</t>
  </si>
  <si>
    <t>15.018.0856-A</t>
  </si>
  <si>
    <t>15.018.0857-A</t>
  </si>
  <si>
    <t>15.018.0858-A</t>
  </si>
  <si>
    <t>15.018.0860-A</t>
  </si>
  <si>
    <t>15.018.0861-A</t>
  </si>
  <si>
    <t>15.018.0862-A</t>
  </si>
  <si>
    <t>15.018.0863-A</t>
  </si>
  <si>
    <t>15.018.0864-A</t>
  </si>
  <si>
    <t>15.018.0866-A</t>
  </si>
  <si>
    <t>15.018.0867-A</t>
  </si>
  <si>
    <t>15.018.0870-A</t>
  </si>
  <si>
    <t>15.018.0871-A</t>
  </si>
  <si>
    <t>15.018.0872-A</t>
  </si>
  <si>
    <t>15.018.0873-A</t>
  </si>
  <si>
    <t>15.018.0874-A</t>
  </si>
  <si>
    <t>15.018.0875-A</t>
  </si>
  <si>
    <t>15.018.0881-A</t>
  </si>
  <si>
    <t>15.018.0882-A</t>
  </si>
  <si>
    <t>15.018.0883-A</t>
  </si>
  <si>
    <t>15.018.0884-A</t>
  </si>
  <si>
    <t>15.018.0885-A</t>
  </si>
  <si>
    <t>15.018.0887-A</t>
  </si>
  <si>
    <t>15.018.0888-A</t>
  </si>
  <si>
    <t>15.018.0889-A</t>
  </si>
  <si>
    <t>15.018.0890-A</t>
  </si>
  <si>
    <t>15.018.0898-A</t>
  </si>
  <si>
    <t>15.018.0900-A</t>
  </si>
  <si>
    <t>15.018.0901-A</t>
  </si>
  <si>
    <t>15.018.0902-A</t>
  </si>
  <si>
    <t>15.018.0904-A</t>
  </si>
  <si>
    <t>15.018.0905-A</t>
  </si>
  <si>
    <t>15.018.0906-A</t>
  </si>
  <si>
    <t>15.018.0907-A</t>
  </si>
  <si>
    <t>15.018.0908-A</t>
  </si>
  <si>
    <t>15.018.0910-A</t>
  </si>
  <si>
    <t>15.018.0911-A</t>
  </si>
  <si>
    <t>15.018.0912-A</t>
  </si>
  <si>
    <t>15.018.0913-A</t>
  </si>
  <si>
    <t>15.018.0914-A</t>
  </si>
  <si>
    <t>15.018.0916-A</t>
  </si>
  <si>
    <t>15.018.0917-A</t>
  </si>
  <si>
    <t>15.018.0918-A</t>
  </si>
  <si>
    <t>15.018.0920-A</t>
  </si>
  <si>
    <t>15.018.0921-A</t>
  </si>
  <si>
    <t>15.018.0922-A</t>
  </si>
  <si>
    <t>15.018.0924-A</t>
  </si>
  <si>
    <t>15.018.0925-A</t>
  </si>
  <si>
    <t>15.018.0926-A</t>
  </si>
  <si>
    <t>15.018.0927-A</t>
  </si>
  <si>
    <t>15.018.0928-A</t>
  </si>
  <si>
    <t>15.018.0930-A</t>
  </si>
  <si>
    <t>15.018.0931-A</t>
  </si>
  <si>
    <t>15.018.0932-A</t>
  </si>
  <si>
    <t>15.018.0933-A</t>
  </si>
  <si>
    <t>15.018.0934-A</t>
  </si>
  <si>
    <t>15.018.0936-A</t>
  </si>
  <si>
    <t>15.018.0937-A</t>
  </si>
  <si>
    <t>15.018.0938-A</t>
  </si>
  <si>
    <t>15.018.0940-A</t>
  </si>
  <si>
    <t>15.018.0941-A</t>
  </si>
  <si>
    <t>15.018.0942-A</t>
  </si>
  <si>
    <t>15.018.0944-A</t>
  </si>
  <si>
    <t>15.018.0945-A</t>
  </si>
  <si>
    <t>15.018.0946-A</t>
  </si>
  <si>
    <t>15.018.0947-A</t>
  </si>
  <si>
    <t>15.018.0948-A</t>
  </si>
  <si>
    <t>15.018.0950-A</t>
  </si>
  <si>
    <t>15.018.0951-A</t>
  </si>
  <si>
    <t>15.018.0952-A</t>
  </si>
  <si>
    <t>15.018.0953-A</t>
  </si>
  <si>
    <t>15.018.0954-A</t>
  </si>
  <si>
    <t>15.018.0956-A</t>
  </si>
  <si>
    <t>15.018.0957-A</t>
  </si>
  <si>
    <t>15.018.0958-A</t>
  </si>
  <si>
    <t>15.018.0960-A</t>
  </si>
  <si>
    <t>15.018.0961-A</t>
  </si>
  <si>
    <t>15.018.0962-A</t>
  </si>
  <si>
    <t>15.018.0964-A</t>
  </si>
  <si>
    <t>15.018.0965-A</t>
  </si>
  <si>
    <t>15.018.0966-A</t>
  </si>
  <si>
    <t>15.018.0967-A</t>
  </si>
  <si>
    <t>15.018.0968-A</t>
  </si>
  <si>
    <t>15.018.0970-A</t>
  </si>
  <si>
    <t>15.018.0971-A</t>
  </si>
  <si>
    <t>15.018.0972-A</t>
  </si>
  <si>
    <t>15.018.0973-A</t>
  </si>
  <si>
    <t>15.018.0974-A</t>
  </si>
  <si>
    <t>15.018.0976-A</t>
  </si>
  <si>
    <t>15.018.0977-A</t>
  </si>
  <si>
    <t>15.018.0978-A</t>
  </si>
  <si>
    <t>15.018.0980-A</t>
  </si>
  <si>
    <t>15.018.0981-A</t>
  </si>
  <si>
    <t>15.018.0982-A</t>
  </si>
  <si>
    <t>15.018.0984-A</t>
  </si>
  <si>
    <t>15.018.0985-A</t>
  </si>
  <si>
    <t>15.018.0986-A</t>
  </si>
  <si>
    <t>15.018.0987-A</t>
  </si>
  <si>
    <t>15.018.0988-A</t>
  </si>
  <si>
    <t>15.018.0990-A</t>
  </si>
  <si>
    <t>15.018.0991-A</t>
  </si>
  <si>
    <t>15.018.0992-A</t>
  </si>
  <si>
    <t>15.018.0993-A</t>
  </si>
  <si>
    <t>15.018.0994-A</t>
  </si>
  <si>
    <t>15.018.0996-A</t>
  </si>
  <si>
    <t>15.018.0997-A</t>
  </si>
  <si>
    <t>15.018.0998-A</t>
  </si>
  <si>
    <t>15.018.1000-A</t>
  </si>
  <si>
    <t>15.018.1001-A</t>
  </si>
  <si>
    <t>15.018.1002-A</t>
  </si>
  <si>
    <t>15.018.1004-A</t>
  </si>
  <si>
    <t>15.018.1005-A</t>
  </si>
  <si>
    <t>15.018.1006-A</t>
  </si>
  <si>
    <t>15.018.1007-A</t>
  </si>
  <si>
    <t>15.018.1008-A</t>
  </si>
  <si>
    <t>15.018.1010-A</t>
  </si>
  <si>
    <t>15.018.1011-A</t>
  </si>
  <si>
    <t>15.018.1012-A</t>
  </si>
  <si>
    <t>15.018.1013-A</t>
  </si>
  <si>
    <t>15.018.1014-A</t>
  </si>
  <si>
    <t>15.018.1016-A</t>
  </si>
  <si>
    <t>15.018.1017-A</t>
  </si>
  <si>
    <t>15.019.0010-A</t>
  </si>
  <si>
    <t>15.019.0015-A</t>
  </si>
  <si>
    <t>15.019.0020-A</t>
  </si>
  <si>
    <t>15.019.0025-A</t>
  </si>
  <si>
    <t>15.019.0030-A</t>
  </si>
  <si>
    <t>15.019.0035-A</t>
  </si>
  <si>
    <t>15.019.0040-A</t>
  </si>
  <si>
    <t>15.019.0045-A</t>
  </si>
  <si>
    <t>15.019.0050-A</t>
  </si>
  <si>
    <t>15.019.0055-A</t>
  </si>
  <si>
    <t>15.019.0060-A</t>
  </si>
  <si>
    <t>15.019.0065-A</t>
  </si>
  <si>
    <t>15.019.0068-A</t>
  </si>
  <si>
    <t>15.019.0069-A</t>
  </si>
  <si>
    <t>15.019.0070-A</t>
  </si>
  <si>
    <t>15.019.0081-A</t>
  </si>
  <si>
    <t>15.019.0082-A</t>
  </si>
  <si>
    <t>15.019.0090-A</t>
  </si>
  <si>
    <t>15.019.0095-A</t>
  </si>
  <si>
    <t>15.019.0100-A</t>
  </si>
  <si>
    <t>15.019.0110-A</t>
  </si>
  <si>
    <t>15.020.0010-A</t>
  </si>
  <si>
    <t>15.020.0027-A</t>
  </si>
  <si>
    <t>15.020.0028-A</t>
  </si>
  <si>
    <t>15.020.0029-A</t>
  </si>
  <si>
    <t>15.020.0031-A</t>
  </si>
  <si>
    <t>15.020.0032-A</t>
  </si>
  <si>
    <t>15.020.0033-A</t>
  </si>
  <si>
    <t>15.020.0034-A</t>
  </si>
  <si>
    <t>15.020.0036-A</t>
  </si>
  <si>
    <t>15.020.0037-A</t>
  </si>
  <si>
    <t>15.020.0038-A</t>
  </si>
  <si>
    <t>15.020.0039-A</t>
  </si>
  <si>
    <t>15.020.0044-A</t>
  </si>
  <si>
    <t>15.020.0045-A</t>
  </si>
  <si>
    <t>15.020.0050-A</t>
  </si>
  <si>
    <t>15.020.0055-A</t>
  </si>
  <si>
    <t>15.020.0058-A</t>
  </si>
  <si>
    <t>15.020.0060-A</t>
  </si>
  <si>
    <t>15.020.0061-A</t>
  </si>
  <si>
    <t>15.020.0070-A</t>
  </si>
  <si>
    <t>15.020.0072-A</t>
  </si>
  <si>
    <t>15.020.0075-A</t>
  </si>
  <si>
    <t>15.020.0078-A</t>
  </si>
  <si>
    <t>15.020.0080-A</t>
  </si>
  <si>
    <t>15.020.0090-A</t>
  </si>
  <si>
    <t>15.020.0095-A</t>
  </si>
  <si>
    <t>15.020.0100-A</t>
  </si>
  <si>
    <t>15.020.0150-A</t>
  </si>
  <si>
    <t>15.020.0153-A</t>
  </si>
  <si>
    <t>15.020.0155-A</t>
  </si>
  <si>
    <t>15.020.0158-A</t>
  </si>
  <si>
    <t>15.020.0160-A</t>
  </si>
  <si>
    <t>15.020.0163-A</t>
  </si>
  <si>
    <t>15.020.0165-A</t>
  </si>
  <si>
    <t>15.020.0168-A</t>
  </si>
  <si>
    <t>15.020.0170-A</t>
  </si>
  <si>
    <t>15.020.0173-A</t>
  </si>
  <si>
    <t>15.020.0178-A</t>
  </si>
  <si>
    <t>15.028.0001-A</t>
  </si>
  <si>
    <t>15.028.0003-A</t>
  </si>
  <si>
    <t>15.028.0005-A</t>
  </si>
  <si>
    <t>15.028.0010-A</t>
  </si>
  <si>
    <t>15.028.0015-A</t>
  </si>
  <si>
    <t>15.028.0017-A</t>
  </si>
  <si>
    <t>15.028.0018-A</t>
  </si>
  <si>
    <t>15.028.0020-A</t>
  </si>
  <si>
    <t>15.028.0025-A</t>
  </si>
  <si>
    <t>15.029.0010-A</t>
  </si>
  <si>
    <t>15.029.0011-A</t>
  </si>
  <si>
    <t>15.029.0012-A</t>
  </si>
  <si>
    <t>15.029.0013-A</t>
  </si>
  <si>
    <t>15.029.0014-A</t>
  </si>
  <si>
    <t>15.029.0015-A</t>
  </si>
  <si>
    <t>15.029.0016-A</t>
  </si>
  <si>
    <t>15.029.0017-A</t>
  </si>
  <si>
    <t>15.029.0018-A</t>
  </si>
  <si>
    <t>15.029.0019-A</t>
  </si>
  <si>
    <t>15.029.0020-A</t>
  </si>
  <si>
    <t>15.029.0021-A</t>
  </si>
  <si>
    <t>15.029.0022-A</t>
  </si>
  <si>
    <t>15.029.0023-A</t>
  </si>
  <si>
    <t>15.029.0024-A</t>
  </si>
  <si>
    <t>15.029.0049-A</t>
  </si>
  <si>
    <t>15.029.0050-A</t>
  </si>
  <si>
    <t>15.029.0051-A</t>
  </si>
  <si>
    <t>15.029.0052-A</t>
  </si>
  <si>
    <t>15.029.0053-A</t>
  </si>
  <si>
    <t>15.029.0054-A</t>
  </si>
  <si>
    <t>15.029.0055-A</t>
  </si>
  <si>
    <t>15.029.0056-A</t>
  </si>
  <si>
    <t>15.029.0080-A</t>
  </si>
  <si>
    <t>15.029.0081-A</t>
  </si>
  <si>
    <t>15.029.0082-A</t>
  </si>
  <si>
    <t>15.029.0083-A</t>
  </si>
  <si>
    <t>15.029.0084-A</t>
  </si>
  <si>
    <t>15.029.0085-A</t>
  </si>
  <si>
    <t>15.029.0086-A</t>
  </si>
  <si>
    <t>15.029.0087-A</t>
  </si>
  <si>
    <t>15.029.0100-A</t>
  </si>
  <si>
    <t>15.029.0101-A</t>
  </si>
  <si>
    <t>15.029.0102-A</t>
  </si>
  <si>
    <t>15.029.0103-A</t>
  </si>
  <si>
    <t>15.029.0104-A</t>
  </si>
  <si>
    <t>15.029.0105-A</t>
  </si>
  <si>
    <t>15.029.0106-A</t>
  </si>
  <si>
    <t>15.029.0107-A</t>
  </si>
  <si>
    <t>15.030.0030-A</t>
  </si>
  <si>
    <t>15.030.0032-A</t>
  </si>
  <si>
    <t>15.030.0034-A</t>
  </si>
  <si>
    <t>15.030.0036-A</t>
  </si>
  <si>
    <t>15.030.0038-A</t>
  </si>
  <si>
    <t>15.030.0040-A</t>
  </si>
  <si>
    <t>15.030.0050-A</t>
  </si>
  <si>
    <t>15.030.0052-A</t>
  </si>
  <si>
    <t>15.030.0054-A</t>
  </si>
  <si>
    <t>15.030.0056-A</t>
  </si>
  <si>
    <t>15.030.0058-A</t>
  </si>
  <si>
    <t>15.030.0070-A</t>
  </si>
  <si>
    <t>15.030.0072-A</t>
  </si>
  <si>
    <t>15.030.0074-A</t>
  </si>
  <si>
    <t>15.030.0076-A</t>
  </si>
  <si>
    <t>15.030.0078-A</t>
  </si>
  <si>
    <t>15.030.0080-A</t>
  </si>
  <si>
    <t>15.030.0082-A</t>
  </si>
  <si>
    <t>15.030.0084-A</t>
  </si>
  <si>
    <t>15.030.0086-A</t>
  </si>
  <si>
    <t>15.030.0088-A</t>
  </si>
  <si>
    <t>15.031.0010-A</t>
  </si>
  <si>
    <t>15.031.0011-A</t>
  </si>
  <si>
    <t>15.031.0012-A</t>
  </si>
  <si>
    <t>15.031.0013-A</t>
  </si>
  <si>
    <t>15.031.0014-A</t>
  </si>
  <si>
    <t>15.031.0015-A</t>
  </si>
  <si>
    <t>15.031.0016-A</t>
  </si>
  <si>
    <t>15.031.0017-A</t>
  </si>
  <si>
    <t>15.031.0018-A</t>
  </si>
  <si>
    <t>15.031.0019-A</t>
  </si>
  <si>
    <t>15.031.0020-A</t>
  </si>
  <si>
    <t>15.031.0021-A</t>
  </si>
  <si>
    <t>15.031.0022-A</t>
  </si>
  <si>
    <t>15.031.0023-A</t>
  </si>
  <si>
    <t>15.031.0024-A</t>
  </si>
  <si>
    <t>15.031.0025-A</t>
  </si>
  <si>
    <t>15.031.0026-A</t>
  </si>
  <si>
    <t>15.031.0027-A</t>
  </si>
  <si>
    <t>15.034.0010-A</t>
  </si>
  <si>
    <t>15.034.0011-A</t>
  </si>
  <si>
    <t>15.034.0012-A</t>
  </si>
  <si>
    <t>15.034.0013-A</t>
  </si>
  <si>
    <t>15.034.0014-A</t>
  </si>
  <si>
    <t>15.034.0015-A</t>
  </si>
  <si>
    <t>15.034.0016-A</t>
  </si>
  <si>
    <t>15.034.0017-A</t>
  </si>
  <si>
    <t>15.034.0020-A</t>
  </si>
  <si>
    <t>15.034.0021-A</t>
  </si>
  <si>
    <t>15.034.0022-A</t>
  </si>
  <si>
    <t>15.034.0023-A</t>
  </si>
  <si>
    <t>15.034.0024-A</t>
  </si>
  <si>
    <t>15.034.0025-A</t>
  </si>
  <si>
    <t>15.034.0026-A</t>
  </si>
  <si>
    <t>15.034.0027-A</t>
  </si>
  <si>
    <t>15.035.0010-A</t>
  </si>
  <si>
    <t>15.035.0011-A</t>
  </si>
  <si>
    <t>15.035.0012-A</t>
  </si>
  <si>
    <t>15.035.0013-A</t>
  </si>
  <si>
    <t>15.035.0014-A</t>
  </si>
  <si>
    <t>15.035.0015-A</t>
  </si>
  <si>
    <t>15.035.0016-A</t>
  </si>
  <si>
    <t>15.035.0017-A</t>
  </si>
  <si>
    <t>15.035.0020-A</t>
  </si>
  <si>
    <t>15.035.0021-A</t>
  </si>
  <si>
    <t>15.035.0022-A</t>
  </si>
  <si>
    <t>15.035.0023-A</t>
  </si>
  <si>
    <t>15.035.0024-A</t>
  </si>
  <si>
    <t>15.035.0025-A</t>
  </si>
  <si>
    <t>15.035.0026-A</t>
  </si>
  <si>
    <t>15.035.0027-A</t>
  </si>
  <si>
    <t>15.036.0001-A</t>
  </si>
  <si>
    <t>15.036.0002-A</t>
  </si>
  <si>
    <t>15.036.0003-A</t>
  </si>
  <si>
    <t>15.036.0010-A</t>
  </si>
  <si>
    <t>15.036.0011-A</t>
  </si>
  <si>
    <t>15.036.0012-A</t>
  </si>
  <si>
    <t>15.036.0013-A</t>
  </si>
  <si>
    <t>15.036.0014-A</t>
  </si>
  <si>
    <t>15.036.0015-A</t>
  </si>
  <si>
    <t>15.036.0016-A</t>
  </si>
  <si>
    <t>15.036.0017-A</t>
  </si>
  <si>
    <t>15.036.0018-A</t>
  </si>
  <si>
    <t>15.036.0019-A</t>
  </si>
  <si>
    <t>15.036.0020-A</t>
  </si>
  <si>
    <t>15.036.0021-A</t>
  </si>
  <si>
    <t>15.036.0022-A</t>
  </si>
  <si>
    <t>15.036.0023-A</t>
  </si>
  <si>
    <t>15.036.0024-A</t>
  </si>
  <si>
    <t>15.036.0025-A</t>
  </si>
  <si>
    <t>15.036.0026-A</t>
  </si>
  <si>
    <t>15.036.0027-A</t>
  </si>
  <si>
    <t>15.036.0028-A</t>
  </si>
  <si>
    <t>15.036.0029-A</t>
  </si>
  <si>
    <t>15.036.0030-A</t>
  </si>
  <si>
    <t>15.036.0031-A</t>
  </si>
  <si>
    <t>15.036.0032-A</t>
  </si>
  <si>
    <t>15.036.0033-A</t>
  </si>
  <si>
    <t>15.036.0034-A</t>
  </si>
  <si>
    <t>15.036.0035-A</t>
  </si>
  <si>
    <t>15.036.0036-A</t>
  </si>
  <si>
    <t>15.036.0037-A</t>
  </si>
  <si>
    <t>15.036.0038-A</t>
  </si>
  <si>
    <t>15.036.0039-A</t>
  </si>
  <si>
    <t>15.036.0040-A</t>
  </si>
  <si>
    <t>15.036.0041-A</t>
  </si>
  <si>
    <t>15.036.0042-A</t>
  </si>
  <si>
    <t>15.036.0043-A</t>
  </si>
  <si>
    <t>15.036.0044-A</t>
  </si>
  <si>
    <t>15.036.0045-A</t>
  </si>
  <si>
    <t>15.036.0046-A</t>
  </si>
  <si>
    <t>15.036.0047-A</t>
  </si>
  <si>
    <t>15.036.0048-A</t>
  </si>
  <si>
    <t>15.036.0049-A</t>
  </si>
  <si>
    <t>15.036.0050-A</t>
  </si>
  <si>
    <t>15.036.0051-A</t>
  </si>
  <si>
    <t>15.036.0052-A</t>
  </si>
  <si>
    <t>15.036.0053-A</t>
  </si>
  <si>
    <t>15.036.0060-A</t>
  </si>
  <si>
    <t>15.036.0061-A</t>
  </si>
  <si>
    <t>15.036.0062-A</t>
  </si>
  <si>
    <t>15.036.0063-A</t>
  </si>
  <si>
    <t>15.036.0064-A</t>
  </si>
  <si>
    <t>15.036.0065-A</t>
  </si>
  <si>
    <t>15.036.0066-A</t>
  </si>
  <si>
    <t>15.036.0067-A</t>
  </si>
  <si>
    <t>15.036.0068-A</t>
  </si>
  <si>
    <t>15.036.0069-A</t>
  </si>
  <si>
    <t>15.036.0070-A</t>
  </si>
  <si>
    <t>15.036.0071-A</t>
  </si>
  <si>
    <t>15.036.0072-A</t>
  </si>
  <si>
    <t>15.036.0073-A</t>
  </si>
  <si>
    <t>15.036.0074-A</t>
  </si>
  <si>
    <t>15.036.0075-A</t>
  </si>
  <si>
    <t>15.036.0076-A</t>
  </si>
  <si>
    <t>15.036.0077-A</t>
  </si>
  <si>
    <t>15.036.0078-A</t>
  </si>
  <si>
    <t>15.036.0079-A</t>
  </si>
  <si>
    <t>15.036.0080-A</t>
  </si>
  <si>
    <t>15.036.0081-A</t>
  </si>
  <si>
    <t>15.036.0082-A</t>
  </si>
  <si>
    <t>15.036.0084-A</t>
  </si>
  <si>
    <t>15.036.0086-A</t>
  </si>
  <si>
    <t>15.036.0088-A</t>
  </si>
  <si>
    <t>15.036.0090-A</t>
  </si>
  <si>
    <t>15.036.0092-A</t>
  </si>
  <si>
    <t>15.036.0100-A</t>
  </si>
  <si>
    <t>15.036.0105-A</t>
  </si>
  <si>
    <t>15.036.0110-A</t>
  </si>
  <si>
    <t>15.036.0130-A</t>
  </si>
  <si>
    <t>15.036.0135-A</t>
  </si>
  <si>
    <t>15.036.0140-A</t>
  </si>
  <si>
    <t>15.036.0141-A</t>
  </si>
  <si>
    <t>15.036.0143-A</t>
  </si>
  <si>
    <t>15.037.0010-A</t>
  </si>
  <si>
    <t>15.037.0011-A</t>
  </si>
  <si>
    <t>15.037.0012-A</t>
  </si>
  <si>
    <t>15.037.0013-A</t>
  </si>
  <si>
    <t>15.037.0014-A</t>
  </si>
  <si>
    <t>15.037.0015-A</t>
  </si>
  <si>
    <t>15.037.0016-A</t>
  </si>
  <si>
    <t>15.037.0017-A</t>
  </si>
  <si>
    <t>15.038.0001-A</t>
  </si>
  <si>
    <t>15.038.0002-A</t>
  </si>
  <si>
    <t>15.038.0003-A</t>
  </si>
  <si>
    <t>15.038.0004-A</t>
  </si>
  <si>
    <t>15.038.0005-A</t>
  </si>
  <si>
    <t>15.038.0006-A</t>
  </si>
  <si>
    <t>15.038.0010-A</t>
  </si>
  <si>
    <t>15.038.0011-A</t>
  </si>
  <si>
    <t>15.038.0012-A</t>
  </si>
  <si>
    <t>15.038.0013-A</t>
  </si>
  <si>
    <t>15.038.0014-A</t>
  </si>
  <si>
    <t>15.038.0015-A</t>
  </si>
  <si>
    <t>15.038.0016-A</t>
  </si>
  <si>
    <t>15.038.0017-A</t>
  </si>
  <si>
    <t>15.038.0018-A</t>
  </si>
  <si>
    <t>15.038.0019-A</t>
  </si>
  <si>
    <t>15.038.0020-A</t>
  </si>
  <si>
    <t>15.038.0030-A</t>
  </si>
  <si>
    <t>15.038.0031-A</t>
  </si>
  <si>
    <t>15.038.0032-A</t>
  </si>
  <si>
    <t>15.038.0033-A</t>
  </si>
  <si>
    <t>15.038.0034-A</t>
  </si>
  <si>
    <t>15.038.0035-A</t>
  </si>
  <si>
    <t>15.038.0036-A</t>
  </si>
  <si>
    <t>15.038.0037-A</t>
  </si>
  <si>
    <t>15.038.0040-A</t>
  </si>
  <si>
    <t>15.038.0041-A</t>
  </si>
  <si>
    <t>15.038.0042-A</t>
  </si>
  <si>
    <t>15.038.0043-A</t>
  </si>
  <si>
    <t>15.038.0044-A</t>
  </si>
  <si>
    <t>15.038.0045-A</t>
  </si>
  <si>
    <t>15.038.0050-A</t>
  </si>
  <si>
    <t>15.038.0051-A</t>
  </si>
  <si>
    <t>15.038.0052-A</t>
  </si>
  <si>
    <t>15.038.0053-A</t>
  </si>
  <si>
    <t>15.038.0054-A</t>
  </si>
  <si>
    <t>15.038.0055-A</t>
  </si>
  <si>
    <t>15.038.0056-A</t>
  </si>
  <si>
    <t>15.038.0057-A</t>
  </si>
  <si>
    <t>15.038.0058-A</t>
  </si>
  <si>
    <t>15.038.0060-A</t>
  </si>
  <si>
    <t>15.038.0061-A</t>
  </si>
  <si>
    <t>15.038.0062-A</t>
  </si>
  <si>
    <t>15.038.0063-A</t>
  </si>
  <si>
    <t>15.038.0064-A</t>
  </si>
  <si>
    <t>15.038.0065-A</t>
  </si>
  <si>
    <t>15.038.0070-A</t>
  </si>
  <si>
    <t>15.038.0071-A</t>
  </si>
  <si>
    <t>15.038.0072-A</t>
  </si>
  <si>
    <t>15.038.0073-A</t>
  </si>
  <si>
    <t>15.038.0074-A</t>
  </si>
  <si>
    <t>15.038.0075-A</t>
  </si>
  <si>
    <t>15.038.0080-A</t>
  </si>
  <si>
    <t>15.038.0081-A</t>
  </si>
  <si>
    <t>15.038.0085-A</t>
  </si>
  <si>
    <t>15.038.0086-A</t>
  </si>
  <si>
    <t>15.038.0087-A</t>
  </si>
  <si>
    <t>15.038.0088-A</t>
  </si>
  <si>
    <t>15.038.0089-A</t>
  </si>
  <si>
    <t>15.038.0090-A</t>
  </si>
  <si>
    <t>15.038.0100-A</t>
  </si>
  <si>
    <t>15.038.0101-A</t>
  </si>
  <si>
    <t>15.038.0102-A</t>
  </si>
  <si>
    <t>15.038.0103-A</t>
  </si>
  <si>
    <t>15.038.0104-A</t>
  </si>
  <si>
    <t>15.038.0105-A</t>
  </si>
  <si>
    <t>15.038.0106-A</t>
  </si>
  <si>
    <t>15.038.0107-A</t>
  </si>
  <si>
    <t>15.038.0108-A</t>
  </si>
  <si>
    <t>15.038.0115-A</t>
  </si>
  <si>
    <t>15.038.0116-A</t>
  </si>
  <si>
    <t>15.038.0120-A</t>
  </si>
  <si>
    <t>15.038.0121-A</t>
  </si>
  <si>
    <t>15.038.0122-A</t>
  </si>
  <si>
    <t>15.038.0130-A</t>
  </si>
  <si>
    <t>15.038.0131-A</t>
  </si>
  <si>
    <t>15.038.0132-A</t>
  </si>
  <si>
    <t>15.038.0133-A</t>
  </si>
  <si>
    <t>15.038.0134-A</t>
  </si>
  <si>
    <t>15.038.0135-A</t>
  </si>
  <si>
    <t>15.038.0140-A</t>
  </si>
  <si>
    <t>15.038.0141-A</t>
  </si>
  <si>
    <t>15.038.0142-A</t>
  </si>
  <si>
    <t>15.038.0143-A</t>
  </si>
  <si>
    <t>15.038.0144-A</t>
  </si>
  <si>
    <t>15.038.0145-A</t>
  </si>
  <si>
    <t>15.038.0150-A</t>
  </si>
  <si>
    <t>15.038.0151-A</t>
  </si>
  <si>
    <t>15.038.0152-A</t>
  </si>
  <si>
    <t>15.038.0153-A</t>
  </si>
  <si>
    <t>15.038.0154-A</t>
  </si>
  <si>
    <t>15.038.0155-A</t>
  </si>
  <si>
    <t>15.038.0160-A</t>
  </si>
  <si>
    <t>15.038.0161-A</t>
  </si>
  <si>
    <t>15.038.0162-A</t>
  </si>
  <si>
    <t>15.038.0165-A</t>
  </si>
  <si>
    <t>15.038.0166-A</t>
  </si>
  <si>
    <t>15.038.0170-A</t>
  </si>
  <si>
    <t>15.038.0171-A</t>
  </si>
  <si>
    <t>15.038.0172-A</t>
  </si>
  <si>
    <t>15.038.0173-A</t>
  </si>
  <si>
    <t>15.038.0174-A</t>
  </si>
  <si>
    <t>15.038.0175-A</t>
  </si>
  <si>
    <t>15.038.0176-A</t>
  </si>
  <si>
    <t>15.038.0177-A</t>
  </si>
  <si>
    <t>15.038.0178-A</t>
  </si>
  <si>
    <t>15.038.0185-A</t>
  </si>
  <si>
    <t>15.038.0186-A</t>
  </si>
  <si>
    <t>15.038.0190-A</t>
  </si>
  <si>
    <t>15.038.0200-A</t>
  </si>
  <si>
    <t>15.038.0201-A</t>
  </si>
  <si>
    <t>15.038.0202-A</t>
  </si>
  <si>
    <t>15.038.0203-A</t>
  </si>
  <si>
    <t>15.038.0204-A</t>
  </si>
  <si>
    <t>15.038.0205-A</t>
  </si>
  <si>
    <t>15.038.0206-A</t>
  </si>
  <si>
    <t>15.038.0207-A</t>
  </si>
  <si>
    <t>15.038.0208-A</t>
  </si>
  <si>
    <t>15.038.0209-A</t>
  </si>
  <si>
    <t>15.038.0210-A</t>
  </si>
  <si>
    <t>15.038.0215-A</t>
  </si>
  <si>
    <t>15.038.0216-A</t>
  </si>
  <si>
    <t>15.038.0217-A</t>
  </si>
  <si>
    <t>15.038.0218-A</t>
  </si>
  <si>
    <t>15.038.0219-A</t>
  </si>
  <si>
    <t>15.038.0220-A</t>
  </si>
  <si>
    <t>15.038.0221-A</t>
  </si>
  <si>
    <t>15.038.0222-A</t>
  </si>
  <si>
    <t>15.038.0230-A</t>
  </si>
  <si>
    <t>15.038.0231-A</t>
  </si>
  <si>
    <t>15.038.0232-A</t>
  </si>
  <si>
    <t>15.038.0233-A</t>
  </si>
  <si>
    <t>15.038.0234-A</t>
  </si>
  <si>
    <t>15.038.0235-A</t>
  </si>
  <si>
    <t>15.038.0236-A</t>
  </si>
  <si>
    <t>15.038.0237-A</t>
  </si>
  <si>
    <t>15.038.0240-A</t>
  </si>
  <si>
    <t>15.038.0241-A</t>
  </si>
  <si>
    <t>15.038.0242-A</t>
  </si>
  <si>
    <t>15.038.0243-A</t>
  </si>
  <si>
    <t>15.038.0244-A</t>
  </si>
  <si>
    <t>15.038.0245-A</t>
  </si>
  <si>
    <t>15.038.0250-A</t>
  </si>
  <si>
    <t>15.038.0251-A</t>
  </si>
  <si>
    <t>15.038.0252-A</t>
  </si>
  <si>
    <t>15.038.0253-A</t>
  </si>
  <si>
    <t>15.038.0254-A</t>
  </si>
  <si>
    <t>15.038.0255-A</t>
  </si>
  <si>
    <t>15.038.0256-A</t>
  </si>
  <si>
    <t>15.038.0257-A</t>
  </si>
  <si>
    <t>15.038.0260-A</t>
  </si>
  <si>
    <t>15.038.0261-A</t>
  </si>
  <si>
    <t>15.038.0262-A</t>
  </si>
  <si>
    <t>15.038.0263-A</t>
  </si>
  <si>
    <t>15.038.0264-A</t>
  </si>
  <si>
    <t>15.038.0265-A</t>
  </si>
  <si>
    <t>15.038.0266-A</t>
  </si>
  <si>
    <t>15.038.0267-A</t>
  </si>
  <si>
    <t>15.038.0268-A</t>
  </si>
  <si>
    <t>15.038.0269-A</t>
  </si>
  <si>
    <t>15.038.0270-A</t>
  </si>
  <si>
    <t>15.038.0271-A</t>
  </si>
  <si>
    <t>15.038.0272-A</t>
  </si>
  <si>
    <t>15.038.0273-A</t>
  </si>
  <si>
    <t>15.038.0280-A</t>
  </si>
  <si>
    <t>15.038.0281-A</t>
  </si>
  <si>
    <t>15.038.0282-A</t>
  </si>
  <si>
    <t>15.038.0283-A</t>
  </si>
  <si>
    <t>15.038.0284-A</t>
  </si>
  <si>
    <t>15.038.0285-A</t>
  </si>
  <si>
    <t>15.038.0286-A</t>
  </si>
  <si>
    <t>15.038.0287-A</t>
  </si>
  <si>
    <t>15.038.0288-A</t>
  </si>
  <si>
    <t>15.038.0290-A</t>
  </si>
  <si>
    <t>15.038.0291-A</t>
  </si>
  <si>
    <t>15.038.0292-A</t>
  </si>
  <si>
    <t>15.038.0293-A</t>
  </si>
  <si>
    <t>15.038.0294-A</t>
  </si>
  <si>
    <t>15.038.0295-A</t>
  </si>
  <si>
    <t>15.038.0296-A</t>
  </si>
  <si>
    <t>15.038.0297-A</t>
  </si>
  <si>
    <t>15.038.0298-A</t>
  </si>
  <si>
    <t>15.038.0300-A</t>
  </si>
  <si>
    <t>15.038.0301-A</t>
  </si>
  <si>
    <t>15.038.0302-A</t>
  </si>
  <si>
    <t>15.038.0303-A</t>
  </si>
  <si>
    <t>15.038.0304-A</t>
  </si>
  <si>
    <t>15.038.0305-A</t>
  </si>
  <si>
    <t>15.038.0306-A</t>
  </si>
  <si>
    <t>15.038.0307-A</t>
  </si>
  <si>
    <t>15.038.0308-A</t>
  </si>
  <si>
    <t>15.038.0320-A</t>
  </si>
  <si>
    <t>15.038.0321-A</t>
  </si>
  <si>
    <t>15.038.0322-A</t>
  </si>
  <si>
    <t>15.038.0323-A</t>
  </si>
  <si>
    <t>15.038.0324-A</t>
  </si>
  <si>
    <t>15.038.0325-A</t>
  </si>
  <si>
    <t>15.038.0326-A</t>
  </si>
  <si>
    <t>15.038.0327-A</t>
  </si>
  <si>
    <t>15.038.0328-A</t>
  </si>
  <si>
    <t>15.038.0335-A</t>
  </si>
  <si>
    <t>15.038.0336-A</t>
  </si>
  <si>
    <t>15.038.0337-A</t>
  </si>
  <si>
    <t>15.038.0338-A</t>
  </si>
  <si>
    <t>15.038.0339-A</t>
  </si>
  <si>
    <t>15.038.0340-A</t>
  </si>
  <si>
    <t>15.038.0341-A</t>
  </si>
  <si>
    <t>15.038.0342-A</t>
  </si>
  <si>
    <t>15.038.0343-A</t>
  </si>
  <si>
    <t>15.038.0350-A</t>
  </si>
  <si>
    <t>15.038.0351-A</t>
  </si>
  <si>
    <t>15.038.0355-A</t>
  </si>
  <si>
    <t>15.038.0356-A</t>
  </si>
  <si>
    <t>15.038.0357-A</t>
  </si>
  <si>
    <t>15.038.0358-A</t>
  </si>
  <si>
    <t>15.038.0359-A</t>
  </si>
  <si>
    <t>15.038.0360-A</t>
  </si>
  <si>
    <t>15.038.0361-A</t>
  </si>
  <si>
    <t>15.038.0362-A</t>
  </si>
  <si>
    <t>15.038.0363-A</t>
  </si>
  <si>
    <t>15.038.0365-A</t>
  </si>
  <si>
    <t>15.038.0366-A</t>
  </si>
  <si>
    <t>15.038.0367-A</t>
  </si>
  <si>
    <t>15.038.0368-A</t>
  </si>
  <si>
    <t>15.038.0375-A</t>
  </si>
  <si>
    <t>15.038.0376-A</t>
  </si>
  <si>
    <t>15.038.0377-A</t>
  </si>
  <si>
    <t>15.038.0385-A</t>
  </si>
  <si>
    <t>15.038.0386-A</t>
  </si>
  <si>
    <t>15.038.0387-A</t>
  </si>
  <si>
    <t>15.038.0388-A</t>
  </si>
  <si>
    <t>15.038.0389-A</t>
  </si>
  <si>
    <t>15.038.0390-A</t>
  </si>
  <si>
    <t>15.038.0391-A</t>
  </si>
  <si>
    <t>15.038.0392-A</t>
  </si>
  <si>
    <t>15.038.0393-A</t>
  </si>
  <si>
    <t>15.038.0400-A</t>
  </si>
  <si>
    <t>15.038.0401-A</t>
  </si>
  <si>
    <t>15.038.0402-A</t>
  </si>
  <si>
    <t>15.038.0403-A</t>
  </si>
  <si>
    <t>15.038.0404-A</t>
  </si>
  <si>
    <t>15.038.0405-A</t>
  </si>
  <si>
    <t>15.038.0406-A</t>
  </si>
  <si>
    <t>15.038.0407-A</t>
  </si>
  <si>
    <t>15.038.0408-A</t>
  </si>
  <si>
    <t>15.038.0409-A</t>
  </si>
  <si>
    <t>15.038.0415-A</t>
  </si>
  <si>
    <t>15.038.0416-A</t>
  </si>
  <si>
    <t>15.038.0420-A</t>
  </si>
  <si>
    <t>15.038.0421-A</t>
  </si>
  <si>
    <t>15.038.0422-A</t>
  </si>
  <si>
    <t>15.038.0423-A</t>
  </si>
  <si>
    <t>15.038.0424-A</t>
  </si>
  <si>
    <t>15.038.0425-A</t>
  </si>
  <si>
    <t>15.038.0426-A</t>
  </si>
  <si>
    <t>15.038.0427-A</t>
  </si>
  <si>
    <t>15.038.0428-A</t>
  </si>
  <si>
    <t>15.038.0430-A</t>
  </si>
  <si>
    <t>15.038.0431-A</t>
  </si>
  <si>
    <t>15.038.0432-A</t>
  </si>
  <si>
    <t>15.038.0433-A</t>
  </si>
  <si>
    <t>15.038.0435-A</t>
  </si>
  <si>
    <t>15.038.0436-A</t>
  </si>
  <si>
    <t>15.038.0437-A</t>
  </si>
  <si>
    <t>15.038.0438-A</t>
  </si>
  <si>
    <t>15.038.0439-A</t>
  </si>
  <si>
    <t>15.038.0440-A</t>
  </si>
  <si>
    <t>15.038.0445-A</t>
  </si>
  <si>
    <t>15.038.0446-A</t>
  </si>
  <si>
    <t>15.038.0447-A</t>
  </si>
  <si>
    <t>15.038.0448-A</t>
  </si>
  <si>
    <t>15.038.0455-A</t>
  </si>
  <si>
    <t>15.038.0456-A</t>
  </si>
  <si>
    <t>15.038.0457-A</t>
  </si>
  <si>
    <t>15.038.0458-A</t>
  </si>
  <si>
    <t>15.038.0465-A</t>
  </si>
  <si>
    <t>15.038.0466-A</t>
  </si>
  <si>
    <t>15.038.0467-A</t>
  </si>
  <si>
    <t>15.038.0470-A</t>
  </si>
  <si>
    <t>15.038.0471-A</t>
  </si>
  <si>
    <t>15.038.0472-A</t>
  </si>
  <si>
    <t>15.038.0473-A</t>
  </si>
  <si>
    <t>15.041.0001-A</t>
  </si>
  <si>
    <t>15.041.0002-A</t>
  </si>
  <si>
    <t>15.041.0003-A</t>
  </si>
  <si>
    <t>15.041.0004-A</t>
  </si>
  <si>
    <t>15.041.0005-A</t>
  </si>
  <si>
    <t>15.041.0006-A</t>
  </si>
  <si>
    <t>15.041.0007-A</t>
  </si>
  <si>
    <t>15.041.0008-A</t>
  </si>
  <si>
    <t>15.041.0009-A</t>
  </si>
  <si>
    <t>15.041.0020-A</t>
  </si>
  <si>
    <t>15.041.0025-A</t>
  </si>
  <si>
    <t>15.041.0030-A</t>
  </si>
  <si>
    <t>15.041.0035-A</t>
  </si>
  <si>
    <t>15.045.0010-A</t>
  </si>
  <si>
    <t>15.045.0011-A</t>
  </si>
  <si>
    <t>15.045.0012-A</t>
  </si>
  <si>
    <t>15.045.0013-A</t>
  </si>
  <si>
    <t>15.045.0014-A</t>
  </si>
  <si>
    <t>15.045.0015-A</t>
  </si>
  <si>
    <t>15.045.0016-A</t>
  </si>
  <si>
    <t>15.045.0017-A</t>
  </si>
  <si>
    <t>15.045.0018-A</t>
  </si>
  <si>
    <t>15.045.0025-A</t>
  </si>
  <si>
    <t>15.045.0026-A</t>
  </si>
  <si>
    <t>15.045.0027-A</t>
  </si>
  <si>
    <t>15.045.0028-A</t>
  </si>
  <si>
    <t>15.045.0029-A</t>
  </si>
  <si>
    <t>15.045.0030-A</t>
  </si>
  <si>
    <t>15.045.0031-A</t>
  </si>
  <si>
    <t>15.045.0032-A</t>
  </si>
  <si>
    <t>15.045.0033-A</t>
  </si>
  <si>
    <t>15.045.0050-A</t>
  </si>
  <si>
    <t>15.045.0051-A</t>
  </si>
  <si>
    <t>15.045.0052-A</t>
  </si>
  <si>
    <t>15.045.0053-A</t>
  </si>
  <si>
    <t>15.045.0054-A</t>
  </si>
  <si>
    <t>15.045.0055-A</t>
  </si>
  <si>
    <t>15.045.0056-A</t>
  </si>
  <si>
    <t>15.045.0057-A</t>
  </si>
  <si>
    <t>15.045.0058-A</t>
  </si>
  <si>
    <t>15.045.0065-B</t>
  </si>
  <si>
    <t>15.045.0066-B</t>
  </si>
  <si>
    <t>15.045.0067-B</t>
  </si>
  <si>
    <t>15.045.0068-B</t>
  </si>
  <si>
    <t>15.045.0069-B</t>
  </si>
  <si>
    <t>15.045.0070-B</t>
  </si>
  <si>
    <t>15.045.0071-B</t>
  </si>
  <si>
    <t>15.045.0072-B</t>
  </si>
  <si>
    <t>15.045.0073-B</t>
  </si>
  <si>
    <t>15.045.0075-A</t>
  </si>
  <si>
    <t>15.045.0076-A</t>
  </si>
  <si>
    <t>15.045.0077-A</t>
  </si>
  <si>
    <t>15.045.0078-A</t>
  </si>
  <si>
    <t>15.045.0079-A</t>
  </si>
  <si>
    <t>15.045.0080-A</t>
  </si>
  <si>
    <t>15.045.0081-A</t>
  </si>
  <si>
    <t>15.045.0082-A</t>
  </si>
  <si>
    <t>15.045.0083-A</t>
  </si>
  <si>
    <t>15.045.0084-A</t>
  </si>
  <si>
    <t>15.045.0085-A</t>
  </si>
  <si>
    <t>15.045.0086-A</t>
  </si>
  <si>
    <t>15.045.0087-A</t>
  </si>
  <si>
    <t>15.045.0090-A</t>
  </si>
  <si>
    <t>15.045.0091-A</t>
  </si>
  <si>
    <t>15.045.0092-A</t>
  </si>
  <si>
    <t>15.045.0093-A</t>
  </si>
  <si>
    <t>15.045.0094-A</t>
  </si>
  <si>
    <t>15.045.0095-A</t>
  </si>
  <si>
    <t>15.045.0096-A</t>
  </si>
  <si>
    <t>15.045.0097-A</t>
  </si>
  <si>
    <t>15.045.0098-A</t>
  </si>
  <si>
    <t>15.045.0100-A</t>
  </si>
  <si>
    <t>15.045.0101-A</t>
  </si>
  <si>
    <t>15.045.0102-A</t>
  </si>
  <si>
    <t>15.045.0103-A</t>
  </si>
  <si>
    <t>15.045.0104-A</t>
  </si>
  <si>
    <t>15.045.0105-A</t>
  </si>
  <si>
    <t>15.045.0106-A</t>
  </si>
  <si>
    <t>15.045.0107-A</t>
  </si>
  <si>
    <t>15.045.0108-A</t>
  </si>
  <si>
    <t>15.045.0110-A</t>
  </si>
  <si>
    <t>15.045.0111-A</t>
  </si>
  <si>
    <t>15.045.0115-A</t>
  </si>
  <si>
    <t>15.045.0116-A</t>
  </si>
  <si>
    <t>15.045.0120-A</t>
  </si>
  <si>
    <t>15.045.0121-A</t>
  </si>
  <si>
    <t>15.046.0010-A</t>
  </si>
  <si>
    <t>15.046.0011-A</t>
  </si>
  <si>
    <t>15.046.0012-A</t>
  </si>
  <si>
    <t>15.046.0013-A</t>
  </si>
  <si>
    <t>15.046.0014-A</t>
  </si>
  <si>
    <t>15.046.0015-A</t>
  </si>
  <si>
    <t>15.046.0016-A</t>
  </si>
  <si>
    <t>15.046.0017-A</t>
  </si>
  <si>
    <t>15.046.0018-A</t>
  </si>
  <si>
    <t>15.047.0010-A</t>
  </si>
  <si>
    <t>15.047.0011-A</t>
  </si>
  <si>
    <t>15.047.0012-A</t>
  </si>
  <si>
    <t>15.047.0013-A</t>
  </si>
  <si>
    <t>15.047.0014-A</t>
  </si>
  <si>
    <t>15.047.0015-A</t>
  </si>
  <si>
    <t>15.047.0016-A</t>
  </si>
  <si>
    <t>15.047.0017-A</t>
  </si>
  <si>
    <t>15.047.0018-A</t>
  </si>
  <si>
    <t>15.058.0010-A</t>
  </si>
  <si>
    <t>15.058.0015-A</t>
  </si>
  <si>
    <t>15.058.0020-A</t>
  </si>
  <si>
    <t>15.058.0050-A</t>
  </si>
  <si>
    <t>15.058.0055-A</t>
  </si>
  <si>
    <t>15.058.0060-A</t>
  </si>
  <si>
    <t>15.065.0010-A</t>
  </si>
  <si>
    <t>15.065.0011-A</t>
  </si>
  <si>
    <t>15.065.0015-A</t>
  </si>
  <si>
    <t>15.065.0016-A</t>
  </si>
  <si>
    <t>15.065.0020-A</t>
  </si>
  <si>
    <t>15.065.0021-A</t>
  </si>
  <si>
    <t>15.065.0025-A</t>
  </si>
  <si>
    <t>15.065.0026-A</t>
  </si>
  <si>
    <t>15.066.0001-B</t>
  </si>
  <si>
    <t>15.066.0002-B</t>
  </si>
  <si>
    <t>15.066.0003-B</t>
  </si>
  <si>
    <t>15.066.0004-A</t>
  </si>
  <si>
    <t>15.066.0006-A</t>
  </si>
  <si>
    <t>15.066.0007-A</t>
  </si>
  <si>
    <t>15.066.0012-A</t>
  </si>
  <si>
    <t>15.066.0013-A</t>
  </si>
  <si>
    <t>15.066.0021-A</t>
  </si>
  <si>
    <t>15.066.0022-A</t>
  </si>
  <si>
    <t>15.066.0023-A</t>
  </si>
  <si>
    <t>15.066.0024-A</t>
  </si>
  <si>
    <t>15.066.0025-A</t>
  </si>
  <si>
    <t>15.066.0026-A</t>
  </si>
  <si>
    <t>15.066.0027-A</t>
  </si>
  <si>
    <t>15.066.0028-A</t>
  </si>
  <si>
    <t>15.066.0031-B</t>
  </si>
  <si>
    <t>15.066.0032-B</t>
  </si>
  <si>
    <t>15.066.0033-B</t>
  </si>
  <si>
    <t>15.066.0034-B</t>
  </si>
  <si>
    <t>15.066.0035-A</t>
  </si>
  <si>
    <t>15.066.0036-A</t>
  </si>
  <si>
    <t>15.066.0037-A</t>
  </si>
  <si>
    <t>15.066.0038-A</t>
  </si>
  <si>
    <t>15.066.0041-B</t>
  </si>
  <si>
    <t>15.066.0042-B</t>
  </si>
  <si>
    <t>15.066.0043-B</t>
  </si>
  <si>
    <t>15.066.0044-B</t>
  </si>
  <si>
    <t>15.066.0045-A</t>
  </si>
  <si>
    <t>15.066.0046-A</t>
  </si>
  <si>
    <t>15.066.0047-A</t>
  </si>
  <si>
    <t>15.066.0048-A</t>
  </si>
  <si>
    <t>15.066.0051-B</t>
  </si>
  <si>
    <t>15.066.0052-B</t>
  </si>
  <si>
    <t>15.066.0053-B</t>
  </si>
  <si>
    <t>15.066.0054-A</t>
  </si>
  <si>
    <t>15.066.0055-A</t>
  </si>
  <si>
    <t>15.066.0056-A</t>
  </si>
  <si>
    <t>15.066.0057-A</t>
  </si>
  <si>
    <t>15.066.0061-A</t>
  </si>
  <si>
    <t>15.066.0062-A</t>
  </si>
  <si>
    <t>15.066.0063-A</t>
  </si>
  <si>
    <t>15.066.0064-A</t>
  </si>
  <si>
    <t>15.066.0065-A</t>
  </si>
  <si>
    <t>15.066.0066-A</t>
  </si>
  <si>
    <t>15.066.0067-A</t>
  </si>
  <si>
    <t>15.066.0068-A</t>
  </si>
  <si>
    <t>15.066.0071-A</t>
  </si>
  <si>
    <t>15.066.0072-A</t>
  </si>
  <si>
    <t>15.066.0073-A</t>
  </si>
  <si>
    <t>15.066.0074-A</t>
  </si>
  <si>
    <t>15.066.0075-A</t>
  </si>
  <si>
    <t>15.066.0076-A</t>
  </si>
  <si>
    <t>15.066.0077-A</t>
  </si>
  <si>
    <t>15.066.0078-A</t>
  </si>
  <si>
    <t>15.067.0001-A</t>
  </si>
  <si>
    <t>15.067.0010-A</t>
  </si>
  <si>
    <t>15.067.0020-A</t>
  </si>
  <si>
    <t>15.067.0030-A</t>
  </si>
  <si>
    <t>15.067.0040-A</t>
  </si>
  <si>
    <t>15.067.0050-A</t>
  </si>
  <si>
    <t>15.067.0060-A</t>
  </si>
  <si>
    <t>15.067.0070-A</t>
  </si>
  <si>
    <t>15.067.0080-A</t>
  </si>
  <si>
    <t>15.067.0090-A</t>
  </si>
  <si>
    <t>15.067.0100-A</t>
  </si>
  <si>
    <t>15.067.0110-A</t>
  </si>
  <si>
    <t>15.067.0120-A</t>
  </si>
  <si>
    <t>15.067.0130-A</t>
  </si>
  <si>
    <t>15.068.0001-A</t>
  </si>
  <si>
    <t>15.068.0005-A</t>
  </si>
  <si>
    <t>15.068.0010-A</t>
  </si>
  <si>
    <t>15.068.0015-A</t>
  </si>
  <si>
    <t>15.068.0020-A</t>
  </si>
  <si>
    <t>15.068.0025-A</t>
  </si>
  <si>
    <t>15.068.0040-A</t>
  </si>
  <si>
    <t>15.068.0045-A</t>
  </si>
  <si>
    <t>15.068.0050-A</t>
  </si>
  <si>
    <t>15.068.0055-A</t>
  </si>
  <si>
    <t>15.068.0060-A</t>
  </si>
  <si>
    <t>15.068.0065-A</t>
  </si>
  <si>
    <t>15.068.0070-A</t>
  </si>
  <si>
    <t>15.068.0075-A</t>
  </si>
  <si>
    <t>15.068.0080-A</t>
  </si>
  <si>
    <t>15.068.0085-A</t>
  </si>
  <si>
    <t>15.068.0090-A</t>
  </si>
  <si>
    <t>15.068.0095-A</t>
  </si>
  <si>
    <t>15.069.0001-A</t>
  </si>
  <si>
    <t>15.069.0010-A</t>
  </si>
  <si>
    <t>15.069.0020-A</t>
  </si>
  <si>
    <t>15.070.0010-A</t>
  </si>
  <si>
    <t>15.070.0011-A</t>
  </si>
  <si>
    <t>15.070.0012-A</t>
  </si>
  <si>
    <t>15.070.0013-A</t>
  </si>
  <si>
    <t>15.071.0010-A</t>
  </si>
  <si>
    <t>15.071.0011-A</t>
  </si>
  <si>
    <t>15.071.0012-B</t>
  </si>
  <si>
    <t>15.075.0010-A</t>
  </si>
  <si>
    <t>15.075.0011-A</t>
  </si>
  <si>
    <t>15.075.0020-A</t>
  </si>
  <si>
    <t>15.075.0025-A</t>
  </si>
  <si>
    <t>15.080.0010-A</t>
  </si>
  <si>
    <t>15.080.0011-A</t>
  </si>
  <si>
    <t>15.080.0012-A</t>
  </si>
  <si>
    <t>16.001.0050-A</t>
  </si>
  <si>
    <t>16.001.0051-A</t>
  </si>
  <si>
    <t>16.001.0055-A</t>
  </si>
  <si>
    <t>16.001.0056-A</t>
  </si>
  <si>
    <t>16.001.0060-A</t>
  </si>
  <si>
    <t>16.001.0061-A</t>
  </si>
  <si>
    <t>16.001.0065-A</t>
  </si>
  <si>
    <t>16.001.0066-A</t>
  </si>
  <si>
    <t>16.001.0067-A</t>
  </si>
  <si>
    <t>16.001.0068-A</t>
  </si>
  <si>
    <t>16.001.0069-A</t>
  </si>
  <si>
    <t>16.001.0070-A</t>
  </si>
  <si>
    <t>16.001.0071-A</t>
  </si>
  <si>
    <t>16.001.0072-A</t>
  </si>
  <si>
    <t>16.001.0073-A</t>
  </si>
  <si>
    <t>16.001.0074-A</t>
  </si>
  <si>
    <t>16.001.0075-A</t>
  </si>
  <si>
    <t>16.001.0076-A</t>
  </si>
  <si>
    <t>16.001.0077-A</t>
  </si>
  <si>
    <t>16.001.0078-A</t>
  </si>
  <si>
    <t>16.001.0079-A</t>
  </si>
  <si>
    <t>16.001.0080-A</t>
  </si>
  <si>
    <t>16.001.0081-A</t>
  </si>
  <si>
    <t>16.001.0082-A</t>
  </si>
  <si>
    <t>16.001.0083-A</t>
  </si>
  <si>
    <t>16.001.0084-A</t>
  </si>
  <si>
    <t>16.001.0085-A</t>
  </si>
  <si>
    <t>16.001.0086-A</t>
  </si>
  <si>
    <t>16.001.0087-A</t>
  </si>
  <si>
    <t>16.001.0088-A</t>
  </si>
  <si>
    <t>16.001.0089-A</t>
  </si>
  <si>
    <t>16.001.0090-A</t>
  </si>
  <si>
    <t>16.001.0091-A</t>
  </si>
  <si>
    <t>16.001.0092-A</t>
  </si>
  <si>
    <t>16.001.0093-A</t>
  </si>
  <si>
    <t>16.001.0094-A</t>
  </si>
  <si>
    <t>16.001.0102-A</t>
  </si>
  <si>
    <t>16.001.0103-A</t>
  </si>
  <si>
    <t>16.001.0110-A</t>
  </si>
  <si>
    <t>16.001.0115-A</t>
  </si>
  <si>
    <t>16.001.0116-A</t>
  </si>
  <si>
    <t>16.001.0117-A</t>
  </si>
  <si>
    <t>16.001.0118-A</t>
  </si>
  <si>
    <t>16.001.0119-A</t>
  </si>
  <si>
    <t>16.002.0005-A</t>
  </si>
  <si>
    <t>16.002.0010-A</t>
  </si>
  <si>
    <t>16.002.0012-A</t>
  </si>
  <si>
    <t>16.002.0015-A</t>
  </si>
  <si>
    <t>16.002.0025-A</t>
  </si>
  <si>
    <t>16.003.0004-A</t>
  </si>
  <si>
    <t>16.003.0020-A</t>
  </si>
  <si>
    <t>16.003.0030-A</t>
  </si>
  <si>
    <t>16.003.0050-A</t>
  </si>
  <si>
    <t>16.004.0015-A</t>
  </si>
  <si>
    <t>16.004.0018-A</t>
  </si>
  <si>
    <t>16.004.0025-A</t>
  </si>
  <si>
    <t>16.004.0030-A</t>
  </si>
  <si>
    <t>16.004.0035-A</t>
  </si>
  <si>
    <t>16.004.0040-A</t>
  </si>
  <si>
    <t>16.004.0042-A</t>
  </si>
  <si>
    <t>16.004.0045-A</t>
  </si>
  <si>
    <t>16.004.0047-A</t>
  </si>
  <si>
    <t>16.004.0050-A</t>
  </si>
  <si>
    <t>16.004.0055-A</t>
  </si>
  <si>
    <t>16.004.0070-A</t>
  </si>
  <si>
    <t>16.005.0001-A</t>
  </si>
  <si>
    <t>16.005.0004-A</t>
  </si>
  <si>
    <t>16.005.0005-A</t>
  </si>
  <si>
    <t>16.005.0006-A</t>
  </si>
  <si>
    <t>16.005.0007-A</t>
  </si>
  <si>
    <t>16.005.0008-A</t>
  </si>
  <si>
    <t>16.005.0012-A</t>
  </si>
  <si>
    <t>16.005.0015-A</t>
  </si>
  <si>
    <t>16.005.0018-A</t>
  </si>
  <si>
    <t>16.005.0025-A</t>
  </si>
  <si>
    <t>16.005.0027-A</t>
  </si>
  <si>
    <t>16.005.0028-A</t>
  </si>
  <si>
    <t>16.005.0030-A</t>
  </si>
  <si>
    <t>16.005.0035-A</t>
  </si>
  <si>
    <t>16.005.0050-A</t>
  </si>
  <si>
    <t>16.005.0052-A</t>
  </si>
  <si>
    <t>16.005.0054-A</t>
  </si>
  <si>
    <t>16.005.0056-A</t>
  </si>
  <si>
    <t>16.005.0058-A</t>
  </si>
  <si>
    <t>16.005.0060-A</t>
  </si>
  <si>
    <t>16.005.0070-A</t>
  </si>
  <si>
    <t>16.005.0075-A</t>
  </si>
  <si>
    <t>16.006.0001-A</t>
  </si>
  <si>
    <t>16.007.0011-A</t>
  </si>
  <si>
    <t>16.007.0012-A</t>
  </si>
  <si>
    <t>16.007.0013-A</t>
  </si>
  <si>
    <t>16.007.0014-A</t>
  </si>
  <si>
    <t>16.007.0015-A</t>
  </si>
  <si>
    <t>16.007.0016-A</t>
  </si>
  <si>
    <t>16.007.0017-A</t>
  </si>
  <si>
    <t>16.007.0018-A</t>
  </si>
  <si>
    <t>16.007.0021-A</t>
  </si>
  <si>
    <t>16.007.0023-A</t>
  </si>
  <si>
    <t>16.007.0025-A</t>
  </si>
  <si>
    <t>16.007.0027-A</t>
  </si>
  <si>
    <t>16.007.0030-A</t>
  </si>
  <si>
    <t>16.007.0038-A</t>
  </si>
  <si>
    <t>16.008.0005-A</t>
  </si>
  <si>
    <t>16.008.0030-A</t>
  </si>
  <si>
    <t>16.009.0001-A</t>
  </si>
  <si>
    <t>16.009.0002-A</t>
  </si>
  <si>
    <t>16.009.0005-A</t>
  </si>
  <si>
    <t>16.010.0005-A</t>
  </si>
  <si>
    <t>16.010.0010-A</t>
  </si>
  <si>
    <t>16.010.0015-A</t>
  </si>
  <si>
    <t>16.011.0005-A</t>
  </si>
  <si>
    <t>16.011.0015-A</t>
  </si>
  <si>
    <t>16.011.0030-A</t>
  </si>
  <si>
    <t>16.011.0045-A</t>
  </si>
  <si>
    <t>16.011.0050-A</t>
  </si>
  <si>
    <t>16.012.0005-A</t>
  </si>
  <si>
    <t>16.013.0001-A</t>
  </si>
  <si>
    <t>16.013.0002-A</t>
  </si>
  <si>
    <t>16.013.0004-A</t>
  </si>
  <si>
    <t>16.013.0005-A</t>
  </si>
  <si>
    <t>16.013.0006-A</t>
  </si>
  <si>
    <t>16.013.0007-A</t>
  </si>
  <si>
    <t>16.013.0009-A</t>
  </si>
  <si>
    <t>16.013.0010-A</t>
  </si>
  <si>
    <t>16.013.0015-A</t>
  </si>
  <si>
    <t>16.015.0001-A</t>
  </si>
  <si>
    <t>16.015.0005-A</t>
  </si>
  <si>
    <t>16.015.0010-A</t>
  </si>
  <si>
    <t>16.020.0001-A</t>
  </si>
  <si>
    <t>16.020.0002-A</t>
  </si>
  <si>
    <t>16.020.0003-A</t>
  </si>
  <si>
    <t>16.020.0004-A</t>
  </si>
  <si>
    <t>16.020.0005-A</t>
  </si>
  <si>
    <t>16.020.0006-A</t>
  </si>
  <si>
    <t>16.020.0008-A</t>
  </si>
  <si>
    <t>16.020.0009-A</t>
  </si>
  <si>
    <t>16.020.0012-A</t>
  </si>
  <si>
    <t>16.021.0002-A</t>
  </si>
  <si>
    <t>16.021.0003-A</t>
  </si>
  <si>
    <t>16.021.0005-A</t>
  </si>
  <si>
    <t>16.022.0002-A</t>
  </si>
  <si>
    <t>16.022.0004-A</t>
  </si>
  <si>
    <t>16.022.0006-A</t>
  </si>
  <si>
    <t>16.022.0010-A</t>
  </si>
  <si>
    <t>16.022.0012-A</t>
  </si>
  <si>
    <t>16.023.0004-A</t>
  </si>
  <si>
    <t>16.023.0005-A</t>
  </si>
  <si>
    <t>16.024.0004-A</t>
  </si>
  <si>
    <t>16.024.0005-A</t>
  </si>
  <si>
    <t>16.024.0006-A</t>
  </si>
  <si>
    <t>16.024.0007-A</t>
  </si>
  <si>
    <t>16.024.0009-A</t>
  </si>
  <si>
    <t>16.024.0015-A</t>
  </si>
  <si>
    <t>16.025.0015-A</t>
  </si>
  <si>
    <t>16.026.0001-A</t>
  </si>
  <si>
    <t>16.026.0002-A</t>
  </si>
  <si>
    <t>16.026.0005-A</t>
  </si>
  <si>
    <t>16.026.0010-A</t>
  </si>
  <si>
    <t>16.027.0001-A</t>
  </si>
  <si>
    <t>16.028.0015-A</t>
  </si>
  <si>
    <t>16.028.0020-A</t>
  </si>
  <si>
    <t>16.028.0022-A</t>
  </si>
  <si>
    <t>16.028.0023-A</t>
  </si>
  <si>
    <t>16.028.0026-A</t>
  </si>
  <si>
    <t>16.028.0030-A</t>
  </si>
  <si>
    <t>16.029.0001-A</t>
  </si>
  <si>
    <t>16.030.0001-A</t>
  </si>
  <si>
    <t>16.030.0005-A</t>
  </si>
  <si>
    <t>16.030.0007-A</t>
  </si>
  <si>
    <t>16.030.0009-A</t>
  </si>
  <si>
    <t>16.030.0010-A</t>
  </si>
  <si>
    <t>16.030.0013-A</t>
  </si>
  <si>
    <t>16.030.0030-A</t>
  </si>
  <si>
    <t>16.031.0025-A</t>
  </si>
  <si>
    <t>16.032.0001-A</t>
  </si>
  <si>
    <t>16.033.0002-A</t>
  </si>
  <si>
    <t>16.034.0003-A</t>
  </si>
  <si>
    <t>16.034.0006-A</t>
  </si>
  <si>
    <t>16.035.0005-A</t>
  </si>
  <si>
    <t>16.036.0010-A</t>
  </si>
  <si>
    <t>16.036.0015-A</t>
  </si>
  <si>
    <t>16.036.0020-A</t>
  </si>
  <si>
    <t>16.036.0022-A</t>
  </si>
  <si>
    <t>16.036.0025-A</t>
  </si>
  <si>
    <t>16.036.0030-A</t>
  </si>
  <si>
    <t>16.036.0035-A</t>
  </si>
  <si>
    <t>16.036.0040-A</t>
  </si>
  <si>
    <t>16.036.0043-A</t>
  </si>
  <si>
    <t>16.036.0050-A</t>
  </si>
  <si>
    <t>16.036.0055-A</t>
  </si>
  <si>
    <t>16.036.0060-A</t>
  </si>
  <si>
    <t>16.036.0062-A</t>
  </si>
  <si>
    <t>16.036.0065-A</t>
  </si>
  <si>
    <t>16.036.0070-A</t>
  </si>
  <si>
    <t>16.036.0075-A</t>
  </si>
  <si>
    <t>16.036.0080-A</t>
  </si>
  <si>
    <t>16.036.0083-A</t>
  </si>
  <si>
    <t>17.012.0010-A</t>
  </si>
  <si>
    <t>17.012.0011-A</t>
  </si>
  <si>
    <t>17.012.0012-A</t>
  </si>
  <si>
    <t>17.012.0013-A</t>
  </si>
  <si>
    <t>17.012.0015-A</t>
  </si>
  <si>
    <t>17.012.0030-A</t>
  </si>
  <si>
    <t>17.012.0040-A</t>
  </si>
  <si>
    <t>17.013.0030-A</t>
  </si>
  <si>
    <t>17.013.0031-A</t>
  </si>
  <si>
    <t>17.013.0070-A</t>
  </si>
  <si>
    <t>17.013.0095-B</t>
  </si>
  <si>
    <t>17.014.0010-A</t>
  </si>
  <si>
    <t>17.014.0015-A</t>
  </si>
  <si>
    <t>17.017.0010-A</t>
  </si>
  <si>
    <t>17.017.0020-A</t>
  </si>
  <si>
    <t>17.017.0030-A</t>
  </si>
  <si>
    <t>17.017.0040-A</t>
  </si>
  <si>
    <t>17.017.0041-A</t>
  </si>
  <si>
    <t>17.017.0042-A</t>
  </si>
  <si>
    <t>17.017.0050-A</t>
  </si>
  <si>
    <t>17.017.0053-A</t>
  </si>
  <si>
    <t>17.017.0060-A</t>
  </si>
  <si>
    <t>17.017.0061-A</t>
  </si>
  <si>
    <t>17.017.0062-A</t>
  </si>
  <si>
    <t>17.017.0070-A</t>
  </si>
  <si>
    <t>17.017.0100-A</t>
  </si>
  <si>
    <t>17.017.0110-A</t>
  </si>
  <si>
    <t>17.017.0120-B</t>
  </si>
  <si>
    <t>17.017.0130-A</t>
  </si>
  <si>
    <t>17.017.0140-A</t>
  </si>
  <si>
    <t>17.017.0150-A</t>
  </si>
  <si>
    <t>17.017.0155-A</t>
  </si>
  <si>
    <t>17.017.0160-A</t>
  </si>
  <si>
    <t>17.017.0161-A</t>
  </si>
  <si>
    <t>17.017.0169-A</t>
  </si>
  <si>
    <t>17.017.0175-A</t>
  </si>
  <si>
    <t>17.017.0176-A</t>
  </si>
  <si>
    <t>17.017.0225-A</t>
  </si>
  <si>
    <t>17.017.0227-A</t>
  </si>
  <si>
    <t>17.017.0228-A</t>
  </si>
  <si>
    <t>17.017.0230-A</t>
  </si>
  <si>
    <t>17.017.0240-A</t>
  </si>
  <si>
    <t>17.017.0245-A</t>
  </si>
  <si>
    <t>17.017.0300-B</t>
  </si>
  <si>
    <t>17.017.0301-A</t>
  </si>
  <si>
    <t>17.017.0320-A</t>
  </si>
  <si>
    <t>17.017.0321-A</t>
  </si>
  <si>
    <t>17.017.0350-A</t>
  </si>
  <si>
    <t>17.017.0360-A</t>
  </si>
  <si>
    <t>17.017.0361-A</t>
  </si>
  <si>
    <t>17.017.0362-A</t>
  </si>
  <si>
    <t>17.017.0365-A</t>
  </si>
  <si>
    <t>17.018.0010-A</t>
  </si>
  <si>
    <t>17.018.0015-A</t>
  </si>
  <si>
    <t>17.018.0020-A</t>
  </si>
  <si>
    <t>17.018.0031-A</t>
  </si>
  <si>
    <t>17.018.0041-A</t>
  </si>
  <si>
    <t>17.018.0044-A</t>
  </si>
  <si>
    <t>17.018.0050-A</t>
  </si>
  <si>
    <t>17.018.0060-A</t>
  </si>
  <si>
    <t>17.018.0080-A</t>
  </si>
  <si>
    <t>17.018.0081-A</t>
  </si>
  <si>
    <t>17.018.0082-A</t>
  </si>
  <si>
    <t>17.018.0110-A</t>
  </si>
  <si>
    <t>17.018.0111-A</t>
  </si>
  <si>
    <t>17.018.0112-A</t>
  </si>
  <si>
    <t>17.018.0113-A</t>
  </si>
  <si>
    <t>17.018.0115-A</t>
  </si>
  <si>
    <t>17.018.0116-A</t>
  </si>
  <si>
    <t>17.018.0117-A</t>
  </si>
  <si>
    <t>17.018.0185-A</t>
  </si>
  <si>
    <t>17.018.0190-A</t>
  </si>
  <si>
    <t>17.018.0200-A</t>
  </si>
  <si>
    <t>17.018.0210-A</t>
  </si>
  <si>
    <t>17.018.0250-A</t>
  </si>
  <si>
    <t>17.018.0251-A</t>
  </si>
  <si>
    <t>17.018.0252-A</t>
  </si>
  <si>
    <t>17.018.0253-A</t>
  </si>
  <si>
    <t>17.018.0254-A</t>
  </si>
  <si>
    <t>17.018.0260-A</t>
  </si>
  <si>
    <t>17.020.0010-A</t>
  </si>
  <si>
    <t>17.020.0021-A</t>
  </si>
  <si>
    <t>17.020.0030-B</t>
  </si>
  <si>
    <t>17.020.0040-A</t>
  </si>
  <si>
    <t>17.020.0050-A</t>
  </si>
  <si>
    <t>17.020.0060-A</t>
  </si>
  <si>
    <t>17.020.0061-A</t>
  </si>
  <si>
    <t>17.020.0070-A</t>
  </si>
  <si>
    <t>17.020.0071-A</t>
  </si>
  <si>
    <t>17.020.0072-A</t>
  </si>
  <si>
    <t>17.020.0075-A</t>
  </si>
  <si>
    <t>17.025.0005-B</t>
  </si>
  <si>
    <t>17.025.0006-A</t>
  </si>
  <si>
    <t>17.025.0007-A</t>
  </si>
  <si>
    <t>17.025.0008-A</t>
  </si>
  <si>
    <t>17.025.0009-A</t>
  </si>
  <si>
    <t>17.025.0010-A</t>
  </si>
  <si>
    <t>17.025.0040-B</t>
  </si>
  <si>
    <t>17.025.0041-A</t>
  </si>
  <si>
    <t>17.035.0010-A</t>
  </si>
  <si>
    <t>17.035.0020-A</t>
  </si>
  <si>
    <t>17.035.0030-A</t>
  </si>
  <si>
    <t>17.035.0040-A</t>
  </si>
  <si>
    <t>17.035.0045-A</t>
  </si>
  <si>
    <t>17.040.0020-A</t>
  </si>
  <si>
    <t>17.040.0021-A</t>
  </si>
  <si>
    <t>17.040.0022-A</t>
  </si>
  <si>
    <t>17.040.0024-A</t>
  </si>
  <si>
    <t>17.040.0030-A</t>
  </si>
  <si>
    <t>17.040.0050-A</t>
  </si>
  <si>
    <t>18.002.0010-A</t>
  </si>
  <si>
    <t>18.002.0012-A</t>
  </si>
  <si>
    <t>18.002.0013-A</t>
  </si>
  <si>
    <t>18.002.0014-A</t>
  </si>
  <si>
    <t>18.002.0015-A</t>
  </si>
  <si>
    <t>18.002.0016-A</t>
  </si>
  <si>
    <t>18.002.0019-A</t>
  </si>
  <si>
    <t>18.002.0022-A</t>
  </si>
  <si>
    <t>18.002.0023-A</t>
  </si>
  <si>
    <t>18.002.0026-A</t>
  </si>
  <si>
    <t>18.002.0027-A</t>
  </si>
  <si>
    <t>18.002.0028-A</t>
  </si>
  <si>
    <t>18.002.0029-A</t>
  </si>
  <si>
    <t>18.002.0030-A</t>
  </si>
  <si>
    <t>18.002.0031-A</t>
  </si>
  <si>
    <t>18.002.0040-A</t>
  </si>
  <si>
    <t>18.002.0055-A</t>
  </si>
  <si>
    <t>18.002.0065-A</t>
  </si>
  <si>
    <t>18.002.0070-A</t>
  </si>
  <si>
    <t>18.002.0080-A</t>
  </si>
  <si>
    <t>18.002.0085-A</t>
  </si>
  <si>
    <t>18.002.0090-A</t>
  </si>
  <si>
    <t>18.003.0003-A</t>
  </si>
  <si>
    <t>18.003.0005-A</t>
  </si>
  <si>
    <t>18.003.0007-A</t>
  </si>
  <si>
    <t>18.003.0015-A</t>
  </si>
  <si>
    <t>18.003.0020-A</t>
  </si>
  <si>
    <t>18.004.0001-A</t>
  </si>
  <si>
    <t>18.004.0005-A</t>
  </si>
  <si>
    <t>18.005.0010-A</t>
  </si>
  <si>
    <t>18.005.0012-A</t>
  </si>
  <si>
    <t>18.005.0013-A</t>
  </si>
  <si>
    <t>18.005.0015-A</t>
  </si>
  <si>
    <t>18.005.0018-A</t>
  </si>
  <si>
    <t>18.005.0027-A</t>
  </si>
  <si>
    <t>18.005.0030-A</t>
  </si>
  <si>
    <t>18.005.0035-A</t>
  </si>
  <si>
    <t>18.005.0040-A</t>
  </si>
  <si>
    <t>18.006.0005-A</t>
  </si>
  <si>
    <t>18.006.0007-A</t>
  </si>
  <si>
    <t>18.006.0009-A</t>
  </si>
  <si>
    <t>18.006.0014-A</t>
  </si>
  <si>
    <t>18.006.0017-A</t>
  </si>
  <si>
    <t>18.006.0020-A</t>
  </si>
  <si>
    <t>18.006.0023-A</t>
  </si>
  <si>
    <t>18.006.0024-A</t>
  </si>
  <si>
    <t>18.006.0025-A</t>
  </si>
  <si>
    <t>18.006.0026-A</t>
  </si>
  <si>
    <t>18.006.0028-A</t>
  </si>
  <si>
    <t>18.006.0033-A</t>
  </si>
  <si>
    <t>18.006.0037-A</t>
  </si>
  <si>
    <t>18.006.0040-A</t>
  </si>
  <si>
    <t>18.006.0043-A</t>
  </si>
  <si>
    <t>18.006.0050-A</t>
  </si>
  <si>
    <t>18.006.0052-A</t>
  </si>
  <si>
    <t>18.006.0054-A</t>
  </si>
  <si>
    <t>18.006.0056-A</t>
  </si>
  <si>
    <t>18.007.0039-A</t>
  </si>
  <si>
    <t>18.007.0041-A</t>
  </si>
  <si>
    <t>18.007.0042-A</t>
  </si>
  <si>
    <t>18.007.0043-A</t>
  </si>
  <si>
    <t>18.007.0045-A</t>
  </si>
  <si>
    <t>18.007.0049-A</t>
  </si>
  <si>
    <t>18.007.0051-A</t>
  </si>
  <si>
    <t>18.007.0060-A</t>
  </si>
  <si>
    <t>18.007.0065-A</t>
  </si>
  <si>
    <t>18.007.0070-A</t>
  </si>
  <si>
    <t>18.007.0075-A</t>
  </si>
  <si>
    <t>18.007.0080-A</t>
  </si>
  <si>
    <t>18.008.0005-A</t>
  </si>
  <si>
    <t>18.008.0007-A</t>
  </si>
  <si>
    <t>18.009.0058-A</t>
  </si>
  <si>
    <t>18.009.0060-A</t>
  </si>
  <si>
    <t>18.009.0065-A</t>
  </si>
  <si>
    <t>18.009.0066-A</t>
  </si>
  <si>
    <t>18.009.0070-A</t>
  </si>
  <si>
    <t>18.009.0073-A</t>
  </si>
  <si>
    <t>18.009.0074-A</t>
  </si>
  <si>
    <t>18.009.0076-A</t>
  </si>
  <si>
    <t>18.009.0078-A</t>
  </si>
  <si>
    <t>18.009.0079-A</t>
  </si>
  <si>
    <t>18.009.0080-A</t>
  </si>
  <si>
    <t>18.009.0086-A</t>
  </si>
  <si>
    <t>18.009.0101-A</t>
  </si>
  <si>
    <t>18.009.0102-A</t>
  </si>
  <si>
    <t>18.009.0105-A</t>
  </si>
  <si>
    <t>18.009.0110-A</t>
  </si>
  <si>
    <t>18.009.0115-A</t>
  </si>
  <si>
    <t>18.011.0003-A</t>
  </si>
  <si>
    <t>18.011.0005-A</t>
  </si>
  <si>
    <t>18.012.0090-A</t>
  </si>
  <si>
    <t>18.012.0093-A</t>
  </si>
  <si>
    <t>18.012.0096-A</t>
  </si>
  <si>
    <t>18.012.0100-A</t>
  </si>
  <si>
    <t>18.012.0102-A</t>
  </si>
  <si>
    <t>18.013.0106-A</t>
  </si>
  <si>
    <t>18.013.0108-A</t>
  </si>
  <si>
    <t>18.013.0109-A</t>
  </si>
  <si>
    <t>18.013.0110-A</t>
  </si>
  <si>
    <t>18.013.0111-A</t>
  </si>
  <si>
    <t>18.013.0112-A</t>
  </si>
  <si>
    <t>18.013.0113-A</t>
  </si>
  <si>
    <t>18.013.0115-A</t>
  </si>
  <si>
    <t>18.013.0117-A</t>
  </si>
  <si>
    <t>18.013.0118-A</t>
  </si>
  <si>
    <t>18.013.0119-A</t>
  </si>
  <si>
    <t>18.013.0121-A</t>
  </si>
  <si>
    <t>18.013.0123-A</t>
  </si>
  <si>
    <t>18.013.0124-A</t>
  </si>
  <si>
    <t>18.013.0127-A</t>
  </si>
  <si>
    <t>18.013.0128-A</t>
  </si>
  <si>
    <t>18.013.0130-A</t>
  </si>
  <si>
    <t>18.013.0133-A</t>
  </si>
  <si>
    <t>18.013.0136-A</t>
  </si>
  <si>
    <t>18.013.0140-A</t>
  </si>
  <si>
    <t>18.013.0143-A</t>
  </si>
  <si>
    <t>18.013.0144-A</t>
  </si>
  <si>
    <t>18.013.0146-A</t>
  </si>
  <si>
    <t>18.013.0148-A</t>
  </si>
  <si>
    <t>18.013.0155-A</t>
  </si>
  <si>
    <t>18.013.0156-A</t>
  </si>
  <si>
    <t>18.013.0158-A</t>
  </si>
  <si>
    <t>18.013.0165-A</t>
  </si>
  <si>
    <t>18.015.0036-A</t>
  </si>
  <si>
    <t>18.015.0037-A</t>
  </si>
  <si>
    <t>18.015.0039-A</t>
  </si>
  <si>
    <t>18.015.0040-A</t>
  </si>
  <si>
    <t>18.015.0042-A</t>
  </si>
  <si>
    <t>18.015.0043-A</t>
  </si>
  <si>
    <t>18.015.0045-A</t>
  </si>
  <si>
    <t>18.015.0046-A</t>
  </si>
  <si>
    <t>18.015.0048-A</t>
  </si>
  <si>
    <t>18.015.0049-A</t>
  </si>
  <si>
    <t>18.015.0052-A</t>
  </si>
  <si>
    <t>18.015.0053-A</t>
  </si>
  <si>
    <t>18.015.0055-A</t>
  </si>
  <si>
    <t>18.015.0056-A</t>
  </si>
  <si>
    <t>18.015.0060-A</t>
  </si>
  <si>
    <t>18.015.0062-A</t>
  </si>
  <si>
    <t>18.015.0064-A</t>
  </si>
  <si>
    <t>18.015.0066-A</t>
  </si>
  <si>
    <t>18.015.0070-A</t>
  </si>
  <si>
    <t>18.015.0072-A</t>
  </si>
  <si>
    <t>18.015.0074-A</t>
  </si>
  <si>
    <t>18.015.0076-A</t>
  </si>
  <si>
    <t>18.015.0078-A</t>
  </si>
  <si>
    <t>18.015.0080-A</t>
  </si>
  <si>
    <t>18.015.0081-A</t>
  </si>
  <si>
    <t>18.015.0082-A</t>
  </si>
  <si>
    <t>18.015.0083-A</t>
  </si>
  <si>
    <t>18.015.0084-A</t>
  </si>
  <si>
    <t>18.015.0085-A</t>
  </si>
  <si>
    <t>18.016.0001-A</t>
  </si>
  <si>
    <t>18.016.0002-A</t>
  </si>
  <si>
    <t>18.016.0003-A</t>
  </si>
  <si>
    <t>18.016.0004-A</t>
  </si>
  <si>
    <t>18.016.0005-A</t>
  </si>
  <si>
    <t>18.016.0006-A</t>
  </si>
  <si>
    <t>18.016.0007-A</t>
  </si>
  <si>
    <t>18.016.0008-A</t>
  </si>
  <si>
    <t>18.016.0010-A</t>
  </si>
  <si>
    <t>18.016.0015-A</t>
  </si>
  <si>
    <t>18.016.0020-A</t>
  </si>
  <si>
    <t>18.016.0025-A</t>
  </si>
  <si>
    <t>18.016.0027-A</t>
  </si>
  <si>
    <t>18.016.0030-A</t>
  </si>
  <si>
    <t>18.016.0035-A</t>
  </si>
  <si>
    <t>18.016.0040-A</t>
  </si>
  <si>
    <t>18.016.0042-A</t>
  </si>
  <si>
    <t>18.016.0045-A</t>
  </si>
  <si>
    <t>18.016.0050-A</t>
  </si>
  <si>
    <t>18.016.0051-A</t>
  </si>
  <si>
    <t>18.016.0055-A</t>
  </si>
  <si>
    <t>18.016.0060-A</t>
  </si>
  <si>
    <t>18.016.0070-A</t>
  </si>
  <si>
    <t>18.016.0080-A</t>
  </si>
  <si>
    <t>18.016.0100-A</t>
  </si>
  <si>
    <t>18.016.0105-A</t>
  </si>
  <si>
    <t>18.016.0106-A</t>
  </si>
  <si>
    <t>18.016.0110-A</t>
  </si>
  <si>
    <t>18.016.0111-A</t>
  </si>
  <si>
    <t>18.016.0120-A</t>
  </si>
  <si>
    <t>18.016.0130-A</t>
  </si>
  <si>
    <t>18.017.0020-A</t>
  </si>
  <si>
    <t>18.017.0021-A</t>
  </si>
  <si>
    <t>18.017.0022-A</t>
  </si>
  <si>
    <t>18.017.0025-A</t>
  </si>
  <si>
    <t>18.017.0028-A</t>
  </si>
  <si>
    <t>18.017.0030-A</t>
  </si>
  <si>
    <t>18.017.0035-A</t>
  </si>
  <si>
    <t>18.017.0050-A</t>
  </si>
  <si>
    <t>18.017.0055-A</t>
  </si>
  <si>
    <t>18.017.0070-A</t>
  </si>
  <si>
    <t>18.017.0075-A</t>
  </si>
  <si>
    <t>18.017.0080-A</t>
  </si>
  <si>
    <t>18.018.0010-A</t>
  </si>
  <si>
    <t>18.018.0015-A</t>
  </si>
  <si>
    <t>18.018.0018-A</t>
  </si>
  <si>
    <t>18.018.0020-A</t>
  </si>
  <si>
    <t>18.018.0025-A</t>
  </si>
  <si>
    <t>18.018.0030-A</t>
  </si>
  <si>
    <t>18.018.0032-A</t>
  </si>
  <si>
    <t>18.018.0050-A</t>
  </si>
  <si>
    <t>18.018.0070-A</t>
  </si>
  <si>
    <t>18.018.0080-A</t>
  </si>
  <si>
    <t>18.018.0090-A</t>
  </si>
  <si>
    <t>18.018.0100-A</t>
  </si>
  <si>
    <t>18.019.0010-A</t>
  </si>
  <si>
    <t>18.019.0012-A</t>
  </si>
  <si>
    <t>18.021.0025-A</t>
  </si>
  <si>
    <t>18.021.0030-A</t>
  </si>
  <si>
    <t>18.021.0035-A</t>
  </si>
  <si>
    <t>18.021.0040-A</t>
  </si>
  <si>
    <t>18.021.0042-A</t>
  </si>
  <si>
    <t>18.021.0043-A</t>
  </si>
  <si>
    <t>18.021.0045-A</t>
  </si>
  <si>
    <t>18.021.0060-A</t>
  </si>
  <si>
    <t>18.021.0065-A</t>
  </si>
  <si>
    <t>18.021.0070-A</t>
  </si>
  <si>
    <t>18.021.0100-A</t>
  </si>
  <si>
    <t>18.021.0105-A</t>
  </si>
  <si>
    <t>18.022.0010-A</t>
  </si>
  <si>
    <t>18.022.0011-A</t>
  </si>
  <si>
    <t>18.022.0012-A</t>
  </si>
  <si>
    <t>18.022.0013-A</t>
  </si>
  <si>
    <t>18.022.0015-A</t>
  </si>
  <si>
    <t>18.023.0010-A</t>
  </si>
  <si>
    <t>18.023.0011-A</t>
  </si>
  <si>
    <t>18.023.0012-A</t>
  </si>
  <si>
    <t>18.023.0013-A</t>
  </si>
  <si>
    <t>18.023.0014-A</t>
  </si>
  <si>
    <t>18.023.0020-A</t>
  </si>
  <si>
    <t>18.024.0001-A</t>
  </si>
  <si>
    <t>18.024.0002-A</t>
  </si>
  <si>
    <t>18.024.0010-A</t>
  </si>
  <si>
    <t>18.024.0050-A</t>
  </si>
  <si>
    <t>18.025.0001-A</t>
  </si>
  <si>
    <t>18.025.0005-A</t>
  </si>
  <si>
    <t>18.025.0010-A</t>
  </si>
  <si>
    <t>18.025.0050-A</t>
  </si>
  <si>
    <t>18.025.0055-A</t>
  </si>
  <si>
    <t>18.025.0060-A</t>
  </si>
  <si>
    <t>18.025.0065-A</t>
  </si>
  <si>
    <t>18.025.0070-A</t>
  </si>
  <si>
    <t>18.025.0075-A</t>
  </si>
  <si>
    <t>18.025.0080-A</t>
  </si>
  <si>
    <t>18.025.0085-A</t>
  </si>
  <si>
    <t>18.025.0090-A</t>
  </si>
  <si>
    <t>18.025.0095-A</t>
  </si>
  <si>
    <t>18.025.0150-A</t>
  </si>
  <si>
    <t>18.026.0008-A</t>
  </si>
  <si>
    <t>18.026.0010-A</t>
  </si>
  <si>
    <t>18.026.0012-A</t>
  </si>
  <si>
    <t>18.026.0015-A</t>
  </si>
  <si>
    <t>18.026.0020-A</t>
  </si>
  <si>
    <t>18.026.0025-A</t>
  </si>
  <si>
    <t>18.026.0030-A</t>
  </si>
  <si>
    <t>18.027.0040-A</t>
  </si>
  <si>
    <t>18.027.0045-A</t>
  </si>
  <si>
    <t>18.027.0070-A</t>
  </si>
  <si>
    <t>18.027.0072-A</t>
  </si>
  <si>
    <t>18.027.0075-A</t>
  </si>
  <si>
    <t>18.027.0077-A</t>
  </si>
  <si>
    <t>18.027.0089-A</t>
  </si>
  <si>
    <t>18.027.0095-A</t>
  </si>
  <si>
    <t>18.027.0097-A</t>
  </si>
  <si>
    <t>18.027.0100-A</t>
  </si>
  <si>
    <t>18.027.0105-A</t>
  </si>
  <si>
    <t>18.027.0110-A</t>
  </si>
  <si>
    <t>18.027.0112-A</t>
  </si>
  <si>
    <t>18.027.0120-A</t>
  </si>
  <si>
    <t>18.027.0125-A</t>
  </si>
  <si>
    <t>18.027.0130-A</t>
  </si>
  <si>
    <t>18.027.0135-A</t>
  </si>
  <si>
    <t>18.027.0140-A</t>
  </si>
  <si>
    <t>18.027.0142-A</t>
  </si>
  <si>
    <t>18.027.0143-A</t>
  </si>
  <si>
    <t>18.027.0300-A</t>
  </si>
  <si>
    <t>18.027.0301-A</t>
  </si>
  <si>
    <t>18.027.0302-A</t>
  </si>
  <si>
    <t>18.027.0303-A</t>
  </si>
  <si>
    <t>18.027.0304-A</t>
  </si>
  <si>
    <t>18.027.0305-A</t>
  </si>
  <si>
    <t>18.027.0310-A</t>
  </si>
  <si>
    <t>18.027.0311-A</t>
  </si>
  <si>
    <t>18.027.0312-A</t>
  </si>
  <si>
    <t>18.027.0313-A</t>
  </si>
  <si>
    <t>18.027.0314-A</t>
  </si>
  <si>
    <t>18.027.0315-A</t>
  </si>
  <si>
    <t>18.027.0320-A</t>
  </si>
  <si>
    <t>18.027.0321-A</t>
  </si>
  <si>
    <t>18.027.0322-A</t>
  </si>
  <si>
    <t>18.027.0323-A</t>
  </si>
  <si>
    <t>18.027.0324-A</t>
  </si>
  <si>
    <t>18.027.0325-A</t>
  </si>
  <si>
    <t>18.027.0330-A</t>
  </si>
  <si>
    <t>18.027.0331-A</t>
  </si>
  <si>
    <t>18.027.0332-A</t>
  </si>
  <si>
    <t>18.027.0333-A</t>
  </si>
  <si>
    <t>18.027.0334-A</t>
  </si>
  <si>
    <t>18.027.0335-A</t>
  </si>
  <si>
    <t>18.027.0400-A</t>
  </si>
  <si>
    <t>18.027.0402-A</t>
  </si>
  <si>
    <t>18.027.0404-A</t>
  </si>
  <si>
    <t>18.027.0406-A</t>
  </si>
  <si>
    <t>18.027.0408-A</t>
  </si>
  <si>
    <t>18.027.0410-A</t>
  </si>
  <si>
    <t>18.027.0415-A</t>
  </si>
  <si>
    <t>18.027.0418-A</t>
  </si>
  <si>
    <t>18.027.0420-A</t>
  </si>
  <si>
    <t>18.027.0422-A</t>
  </si>
  <si>
    <t>18.027.0424-A</t>
  </si>
  <si>
    <t>18.027.0426-A</t>
  </si>
  <si>
    <t>18.027.0430-A</t>
  </si>
  <si>
    <t>18.027.0434-A</t>
  </si>
  <si>
    <t>18.027.0436-A</t>
  </si>
  <si>
    <t>18.027.0438-A</t>
  </si>
  <si>
    <t>18.027.0440-A</t>
  </si>
  <si>
    <t>18.027.0445-A</t>
  </si>
  <si>
    <t>18.027.0450-A</t>
  </si>
  <si>
    <t>18.027.0455-A</t>
  </si>
  <si>
    <t>18.027.0457-A</t>
  </si>
  <si>
    <t>18.027.0460-A</t>
  </si>
  <si>
    <t>18.028.0001-A</t>
  </si>
  <si>
    <t>18.028.0005-A</t>
  </si>
  <si>
    <t>18.028.0010-A</t>
  </si>
  <si>
    <t>18.028.0015-A</t>
  </si>
  <si>
    <t>18.028.0020-A</t>
  </si>
  <si>
    <t>18.028.0025-A</t>
  </si>
  <si>
    <t>18.028.0030-A</t>
  </si>
  <si>
    <t>18.028.0035-A</t>
  </si>
  <si>
    <t>18.028.0040-A</t>
  </si>
  <si>
    <t>18.028.0050-A</t>
  </si>
  <si>
    <t>18.028.0060-A</t>
  </si>
  <si>
    <t>18.028.0063-A</t>
  </si>
  <si>
    <t>18.028.0065-A</t>
  </si>
  <si>
    <t>18.028.0068-A</t>
  </si>
  <si>
    <t>18.028.0070-A</t>
  </si>
  <si>
    <t>18.028.0073-A</t>
  </si>
  <si>
    <t>18.028.0075-A</t>
  </si>
  <si>
    <t>18.028.0100-A</t>
  </si>
  <si>
    <t>18.028.0110-A</t>
  </si>
  <si>
    <t>18.028.0120-A</t>
  </si>
  <si>
    <t>18.028.0130-A</t>
  </si>
  <si>
    <t>18.028.0140-A</t>
  </si>
  <si>
    <t>18.028.0150-A</t>
  </si>
  <si>
    <t>18.028.0160-A</t>
  </si>
  <si>
    <t>18.028.0170-A</t>
  </si>
  <si>
    <t>18.028.0180-A</t>
  </si>
  <si>
    <t>18.028.0190-A</t>
  </si>
  <si>
    <t>18.028.0300-A</t>
  </si>
  <si>
    <t>18.028.0301-A</t>
  </si>
  <si>
    <t>18.028.0302-A</t>
  </si>
  <si>
    <t>18.028.0303-A</t>
  </si>
  <si>
    <t>18.028.0305-A</t>
  </si>
  <si>
    <t>18.028.0306-A</t>
  </si>
  <si>
    <t>18.028.0307-A</t>
  </si>
  <si>
    <t>18.028.0308-A</t>
  </si>
  <si>
    <t>18.028.0310-A</t>
  </si>
  <si>
    <t>18.028.0311-A</t>
  </si>
  <si>
    <t>18.028.0312-A</t>
  </si>
  <si>
    <t>18.028.0313-A</t>
  </si>
  <si>
    <t>18.028.0315-A</t>
  </si>
  <si>
    <t>18.028.0316-A</t>
  </si>
  <si>
    <t>18.028.0317-A</t>
  </si>
  <si>
    <t>18.028.0318-A</t>
  </si>
  <si>
    <t>18.028.0320-A</t>
  </si>
  <si>
    <t>18.028.0321-A</t>
  </si>
  <si>
    <t>18.028.0322-A</t>
  </si>
  <si>
    <t>18.028.0323-A</t>
  </si>
  <si>
    <t>18.028.0325-A</t>
  </si>
  <si>
    <t>18.028.0326-A</t>
  </si>
  <si>
    <t>18.028.0327-A</t>
  </si>
  <si>
    <t>18.028.0328-A</t>
  </si>
  <si>
    <t>18.028.0330-A</t>
  </si>
  <si>
    <t>18.028.0331-A</t>
  </si>
  <si>
    <t>18.028.0332-A</t>
  </si>
  <si>
    <t>18.028.0333-A</t>
  </si>
  <si>
    <t>18.028.0335-A</t>
  </si>
  <si>
    <t>18.028.0336-A</t>
  </si>
  <si>
    <t>18.028.0337-A</t>
  </si>
  <si>
    <t>18.028.0338-A</t>
  </si>
  <si>
    <t>18.028.0340-A</t>
  </si>
  <si>
    <t>18.028.0341-A</t>
  </si>
  <si>
    <t>18.028.0342-A</t>
  </si>
  <si>
    <t>18.028.0343-A</t>
  </si>
  <si>
    <t>18.028.0345-A</t>
  </si>
  <si>
    <t>18.028.0346-A</t>
  </si>
  <si>
    <t>18.028.0347-A</t>
  </si>
  <si>
    <t>18.028.0348-A</t>
  </si>
  <si>
    <t>18.029.0005-A</t>
  </si>
  <si>
    <t>18.029.0010-A</t>
  </si>
  <si>
    <t>18.029.0012-A</t>
  </si>
  <si>
    <t>18.029.0015-A</t>
  </si>
  <si>
    <t>18.029.0020-A</t>
  </si>
  <si>
    <t>18.029.0025-A</t>
  </si>
  <si>
    <t>18.029.0030-A</t>
  </si>
  <si>
    <t>18.029.0035-A</t>
  </si>
  <si>
    <t>18.029.0037-A</t>
  </si>
  <si>
    <t>18.029.0040-A</t>
  </si>
  <si>
    <t>18.029.0070-A</t>
  </si>
  <si>
    <t>18.029.0075-A</t>
  </si>
  <si>
    <t>18.029.0080-A</t>
  </si>
  <si>
    <t>18.029.0085-A</t>
  </si>
  <si>
    <t>18.029.0086-A</t>
  </si>
  <si>
    <t>18.029.0105-A</t>
  </si>
  <si>
    <t>18.029.0110-A</t>
  </si>
  <si>
    <t>18.029.0115-A</t>
  </si>
  <si>
    <t>18.029.0120-A</t>
  </si>
  <si>
    <t>18.029.0125-A</t>
  </si>
  <si>
    <t>18.029.0130-A</t>
  </si>
  <si>
    <t>18.030.0001-A</t>
  </si>
  <si>
    <t>18.030.0002-A</t>
  </si>
  <si>
    <t>18.030.0003-A</t>
  </si>
  <si>
    <t>18.030.0004-A</t>
  </si>
  <si>
    <t>18.030.0005-A</t>
  </si>
  <si>
    <t>18.030.0006-A</t>
  </si>
  <si>
    <t>18.030.0007-A</t>
  </si>
  <si>
    <t>18.030.0008-A</t>
  </si>
  <si>
    <t>18.030.0009-A</t>
  </si>
  <si>
    <t>18.030.0010-A</t>
  </si>
  <si>
    <t>18.030.0500-A</t>
  </si>
  <si>
    <t>18.030.0510-A</t>
  </si>
  <si>
    <t>18.030.0520-A</t>
  </si>
  <si>
    <t>18.030.0530-A</t>
  </si>
  <si>
    <t>18.030.0540-A</t>
  </si>
  <si>
    <t>18.030.0550-A</t>
  </si>
  <si>
    <t>18.030.0660-A</t>
  </si>
  <si>
    <t>18.030.0663-A</t>
  </si>
  <si>
    <t>18.030.0665-A</t>
  </si>
  <si>
    <t>18.030.0667-A</t>
  </si>
  <si>
    <t>18.030.0669-A</t>
  </si>
  <si>
    <t>18.030.0673-A</t>
  </si>
  <si>
    <t>18.030.0700-A</t>
  </si>
  <si>
    <t>18.030.0710-A</t>
  </si>
  <si>
    <t>18.030.0720-A</t>
  </si>
  <si>
    <t>18.030.0730-A</t>
  </si>
  <si>
    <t>18.030.0740-A</t>
  </si>
  <si>
    <t>18.030.0742-A</t>
  </si>
  <si>
    <t>18.030.0744-A</t>
  </si>
  <si>
    <t>18.030.0746-A</t>
  </si>
  <si>
    <t>18.030.0900-A</t>
  </si>
  <si>
    <t>18.030.0905-A</t>
  </si>
  <si>
    <t>18.030.0910-A</t>
  </si>
  <si>
    <t>18.030.0915-A</t>
  </si>
  <si>
    <t>18.030.0920-A</t>
  </si>
  <si>
    <t>18.030.0921-A</t>
  </si>
  <si>
    <t>18.030.0922-A</t>
  </si>
  <si>
    <t>18.030.0923-A</t>
  </si>
  <si>
    <t>18.031.0010-A</t>
  </si>
  <si>
    <t>18.031.0015-A</t>
  </si>
  <si>
    <t>18.031.0016-A</t>
  </si>
  <si>
    <t>18.031.0020-A</t>
  </si>
  <si>
    <t>18.031.0025-A</t>
  </si>
  <si>
    <t>18.032.0012-A</t>
  </si>
  <si>
    <t>18.032.0014-A</t>
  </si>
  <si>
    <t>18.032.0015-A</t>
  </si>
  <si>
    <t>18.032.0020-A</t>
  </si>
  <si>
    <t>18.032.0025-A</t>
  </si>
  <si>
    <t>18.032.0030-A</t>
  </si>
  <si>
    <t>18.033.0010-A</t>
  </si>
  <si>
    <t>18.033.0015-A</t>
  </si>
  <si>
    <t>18.033.0020-A</t>
  </si>
  <si>
    <t>18.034.0010-A</t>
  </si>
  <si>
    <t>18.034.0015-A</t>
  </si>
  <si>
    <t>18.034.0020-A</t>
  </si>
  <si>
    <t>18.034.0025-A</t>
  </si>
  <si>
    <t>18.034.0030-A</t>
  </si>
  <si>
    <t>18.034.0035-A</t>
  </si>
  <si>
    <t>18.034.0050-A</t>
  </si>
  <si>
    <t>18.034.0055-A</t>
  </si>
  <si>
    <t>18.034.0060-A</t>
  </si>
  <si>
    <t>18.034.0065-A</t>
  </si>
  <si>
    <t>18.034.0070-A</t>
  </si>
  <si>
    <t>18.034.0075-A</t>
  </si>
  <si>
    <t>18.034.0080-A</t>
  </si>
  <si>
    <t>18.034.0085-A</t>
  </si>
  <si>
    <t>18.034.0090-A</t>
  </si>
  <si>
    <t>18.034.0100-A</t>
  </si>
  <si>
    <t>18.034.0120-A</t>
  </si>
  <si>
    <t>18.034.0130-A</t>
  </si>
  <si>
    <t>18.034.0140-A</t>
  </si>
  <si>
    <t>18.034.0150-A</t>
  </si>
  <si>
    <t>18.034.0160-A</t>
  </si>
  <si>
    <t>18.035.0005-A</t>
  </si>
  <si>
    <t>18.035.0010-A</t>
  </si>
  <si>
    <t>18.036.0001-A</t>
  </si>
  <si>
    <t>18.037.0100-A</t>
  </si>
  <si>
    <t>18.037.0110-A</t>
  </si>
  <si>
    <t>18.037.0120-A</t>
  </si>
  <si>
    <t>18.037.0130-A</t>
  </si>
  <si>
    <t>18.037.0140-A</t>
  </si>
  <si>
    <t>18.037.0150-A</t>
  </si>
  <si>
    <t>18.037.0160-A</t>
  </si>
  <si>
    <t>18.037.0170-A</t>
  </si>
  <si>
    <t>18.037.0180-A</t>
  </si>
  <si>
    <t>18.037.0200-A</t>
  </si>
  <si>
    <t>18.038.0010-A</t>
  </si>
  <si>
    <t>18.038.0020-A</t>
  </si>
  <si>
    <t>18.038.0030-A</t>
  </si>
  <si>
    <t>18.038.0035-A</t>
  </si>
  <si>
    <t>18.038.0045-A</t>
  </si>
  <si>
    <t>18.040.0010-A</t>
  </si>
  <si>
    <t>18.040.0015-A</t>
  </si>
  <si>
    <t>18.040.0020-A</t>
  </si>
  <si>
    <t>18.040.0025-A</t>
  </si>
  <si>
    <t>18.045.0010-A</t>
  </si>
  <si>
    <t>18.045.0011-A</t>
  </si>
  <si>
    <t>18.045.0012-A</t>
  </si>
  <si>
    <t>18.045.0013-A</t>
  </si>
  <si>
    <t>18.045.0015-A</t>
  </si>
  <si>
    <t>18.045.0016-A</t>
  </si>
  <si>
    <t>18.045.0017-B</t>
  </si>
  <si>
    <t>18.045.0018-A</t>
  </si>
  <si>
    <t>18.045.0025-A</t>
  </si>
  <si>
    <t>18.045.0026-A</t>
  </si>
  <si>
    <t>18.045.0027-A</t>
  </si>
  <si>
    <t>18.045.0028-A</t>
  </si>
  <si>
    <t>18.045.0029-A</t>
  </si>
  <si>
    <t>18.045.0030-A</t>
  </si>
  <si>
    <t>18.045.0031-A</t>
  </si>
  <si>
    <t>18.045.0032-A</t>
  </si>
  <si>
    <t>18.045.0033-A</t>
  </si>
  <si>
    <t>18.045.0035-A</t>
  </si>
  <si>
    <t>18.050.0001-A</t>
  </si>
  <si>
    <t>18.050.0005-A</t>
  </si>
  <si>
    <t>18.050.0012-A</t>
  </si>
  <si>
    <t>18.050.0015-A</t>
  </si>
  <si>
    <t>18.050.0020-A</t>
  </si>
  <si>
    <t>18.050.0025-A</t>
  </si>
  <si>
    <t>18.050.0030-A</t>
  </si>
  <si>
    <t>18.050.0050-A</t>
  </si>
  <si>
    <t>18.050.0055-A</t>
  </si>
  <si>
    <t>18.050.0060-A</t>
  </si>
  <si>
    <t>18.050.0065-A</t>
  </si>
  <si>
    <t>18.050.0070-A</t>
  </si>
  <si>
    <t>18.050.0100-A</t>
  </si>
  <si>
    <t>18.050.0115-A</t>
  </si>
  <si>
    <t>18.050.0120-A</t>
  </si>
  <si>
    <t>18.050.0130-A</t>
  </si>
  <si>
    <t>18.050.0135-A</t>
  </si>
  <si>
    <t>18.050.0140-A</t>
  </si>
  <si>
    <t>18.050.0145-A</t>
  </si>
  <si>
    <t>18.050.0150-A</t>
  </si>
  <si>
    <t>18.050.0200-A</t>
  </si>
  <si>
    <t>18.050.0210-A</t>
  </si>
  <si>
    <t>18.065.0010-A</t>
  </si>
  <si>
    <t>18.065.0015-A</t>
  </si>
  <si>
    <t>18.065.0050-A</t>
  </si>
  <si>
    <t>18.065.0055-A</t>
  </si>
  <si>
    <t>18.065.0060-A</t>
  </si>
  <si>
    <t>18.065.0065-A</t>
  </si>
  <si>
    <t>18.065.0070-A</t>
  </si>
  <si>
    <t>18.065.0075-A</t>
  </si>
  <si>
    <t>18.070.0005-A</t>
  </si>
  <si>
    <t>18.070.0010-A</t>
  </si>
  <si>
    <t>18.070.0040-A</t>
  </si>
  <si>
    <t>18.070.0044-A</t>
  </si>
  <si>
    <t>18.070.0045-A</t>
  </si>
  <si>
    <t>18.070.0046-A</t>
  </si>
  <si>
    <t>18.070.0047-A</t>
  </si>
  <si>
    <t>18.070.0048-A</t>
  </si>
  <si>
    <t>18.070.0049-A</t>
  </si>
  <si>
    <t>18.070.0100-A</t>
  </si>
  <si>
    <t>18.070.0105-A</t>
  </si>
  <si>
    <t>18.080.0020-A</t>
  </si>
  <si>
    <t>18.080.0025-A</t>
  </si>
  <si>
    <t>18.080.0026-A</t>
  </si>
  <si>
    <t>18.080.0027-A</t>
  </si>
  <si>
    <t>18.080.0028-A</t>
  </si>
  <si>
    <t>18.080.0029-A</t>
  </si>
  <si>
    <t>18.080.0030-A</t>
  </si>
  <si>
    <t>18.080.0050-A</t>
  </si>
  <si>
    <t>18.080.0055-A</t>
  </si>
  <si>
    <t>18.081.0020-A</t>
  </si>
  <si>
    <t>18.081.0021-A</t>
  </si>
  <si>
    <t>18.081.0050-A</t>
  </si>
  <si>
    <t>18.081.0051-A</t>
  </si>
  <si>
    <t>18.081.0052-A</t>
  </si>
  <si>
    <t>18.081.0053-A</t>
  </si>
  <si>
    <t>18.081.0054-A</t>
  </si>
  <si>
    <t>18.081.0055-A</t>
  </si>
  <si>
    <t>18.081.0100-A</t>
  </si>
  <si>
    <t>18.081.0105-A</t>
  </si>
  <si>
    <t>18.082.0020-A</t>
  </si>
  <si>
    <t>18.082.0021-A</t>
  </si>
  <si>
    <t>18.082.0050-A</t>
  </si>
  <si>
    <t>18.082.0051-A</t>
  </si>
  <si>
    <t>18.082.0052-A</t>
  </si>
  <si>
    <t>18.082.0053-A</t>
  </si>
  <si>
    <t>18.082.0054-A</t>
  </si>
  <si>
    <t>18.082.0055-A</t>
  </si>
  <si>
    <t>18.082.0100-A</t>
  </si>
  <si>
    <t>18.082.0105-A</t>
  </si>
  <si>
    <t>18.083.0020-A</t>
  </si>
  <si>
    <t>18.083.0021-A</t>
  </si>
  <si>
    <t>18.083.0050-A</t>
  </si>
  <si>
    <t>18.083.0051-A</t>
  </si>
  <si>
    <t>18.083.0052-A</t>
  </si>
  <si>
    <t>18.083.0053-A</t>
  </si>
  <si>
    <t>18.083.0054-A</t>
  </si>
  <si>
    <t>18.083.0055-A</t>
  </si>
  <si>
    <t>18.083.0100-A</t>
  </si>
  <si>
    <t>18.083.0105-A</t>
  </si>
  <si>
    <t>18.084.0020-A</t>
  </si>
  <si>
    <t>18.084.0021-A</t>
  </si>
  <si>
    <t>18.084.0050-A</t>
  </si>
  <si>
    <t>18.084.0051-A</t>
  </si>
  <si>
    <t>18.084.0052-A</t>
  </si>
  <si>
    <t>18.084.0053-A</t>
  </si>
  <si>
    <t>18.084.0054-A</t>
  </si>
  <si>
    <t>18.084.0055-A</t>
  </si>
  <si>
    <t>18.084.0100-A</t>
  </si>
  <si>
    <t>18.084.0105-A</t>
  </si>
  <si>
    <t>18.100.0025-A</t>
  </si>
  <si>
    <t>18.100.0030-A</t>
  </si>
  <si>
    <t>18.100.0035-A</t>
  </si>
  <si>
    <t>18.105.0001-A</t>
  </si>
  <si>
    <t>18.200.0001-A</t>
  </si>
  <si>
    <t>18.200.0002-A</t>
  </si>
  <si>
    <t>18.200.0003-A</t>
  </si>
  <si>
    <t>18.200.0004-A</t>
  </si>
  <si>
    <t>18.200.0005-A</t>
  </si>
  <si>
    <t>18.200.0010-A</t>
  </si>
  <si>
    <t>18.200.0015-A</t>
  </si>
  <si>
    <t>18.200.0020-A</t>
  </si>
  <si>
    <t>18.210.0010-A</t>
  </si>
  <si>
    <t>18.210.0012-A</t>
  </si>
  <si>
    <t>18.210.0014-A</t>
  </si>
  <si>
    <t>18.210.0016-A</t>
  </si>
  <si>
    <t>18.210.0018-A</t>
  </si>
  <si>
    <t>18.210.0020-A</t>
  </si>
  <si>
    <t>18.210.0025-A</t>
  </si>
  <si>
    <t>18.210.0030-A</t>
  </si>
  <si>
    <t>18.210.0050-A</t>
  </si>
  <si>
    <t>18.210.0052-A</t>
  </si>
  <si>
    <t>18.210.0054-A</t>
  </si>
  <si>
    <t>18.210.0056-A</t>
  </si>
  <si>
    <t>18.210.0058-A</t>
  </si>
  <si>
    <t>18.210.0060-A</t>
  </si>
  <si>
    <t>18.210.0065-A</t>
  </si>
  <si>
    <t>18.210.0070-A</t>
  </si>
  <si>
    <t>18.210.0100-A</t>
  </si>
  <si>
    <t>18.210.0110-A</t>
  </si>
  <si>
    <t>18.210.0115-A</t>
  </si>
  <si>
    <t>18.250.0046-A</t>
  </si>
  <si>
    <t>18.250.0047-A</t>
  </si>
  <si>
    <t>18.250.0048-A</t>
  </si>
  <si>
    <t>18.250.0049-A</t>
  </si>
  <si>
    <t>18.250.0050-A</t>
  </si>
  <si>
    <t>18.250.0051-A</t>
  </si>
  <si>
    <t>18.250.0052-A</t>
  </si>
  <si>
    <t>18.250.0053-A</t>
  </si>
  <si>
    <t>18.250.0054-A</t>
  </si>
  <si>
    <t>18.250.0055-A</t>
  </si>
  <si>
    <t>18.250.0056-A</t>
  </si>
  <si>
    <t>18.250.0057-A</t>
  </si>
  <si>
    <t>18.250.0058-A</t>
  </si>
  <si>
    <t>18.250.0070-A</t>
  </si>
  <si>
    <t>18.250.0075-A</t>
  </si>
  <si>
    <t>18.250.0080-A</t>
  </si>
  <si>
    <t>18.260.0040-A</t>
  </si>
  <si>
    <t>18.260.0045-A</t>
  </si>
  <si>
    <t>18.260.0046-A</t>
  </si>
  <si>
    <t>18.260.0050-A</t>
  </si>
  <si>
    <t>18.260.0065-A</t>
  </si>
  <si>
    <t>18.260.0070-A</t>
  </si>
  <si>
    <t>18.265.0001-A</t>
  </si>
  <si>
    <t>18.270.0010-A</t>
  </si>
  <si>
    <t>18.270.0020-A</t>
  </si>
  <si>
    <t>18.270.0025-A</t>
  </si>
  <si>
    <t>18.270.0030-A</t>
  </si>
  <si>
    <t>18.270.0035-A</t>
  </si>
  <si>
    <t>19.001.0001-C</t>
  </si>
  <si>
    <t>19.001.0004-C</t>
  </si>
  <si>
    <t>19.001.0012-C</t>
  </si>
  <si>
    <t>19.001.0038-C</t>
  </si>
  <si>
    <t>19.004.0001-C</t>
  </si>
  <si>
    <t>19.004.0001-D</t>
  </si>
  <si>
    <t>19.004.0001-E</t>
  </si>
  <si>
    <t>19.004.0004-C</t>
  </si>
  <si>
    <t>19.004.0004-D</t>
  </si>
  <si>
    <t>19.004.0004-E</t>
  </si>
  <si>
    <t>19.004.0006-C</t>
  </si>
  <si>
    <t>19.004.0006-D</t>
  </si>
  <si>
    <t>19.004.0006-E</t>
  </si>
  <si>
    <t>19.004.0010-C</t>
  </si>
  <si>
    <t>19.004.0010-D</t>
  </si>
  <si>
    <t>19.004.0010-E</t>
  </si>
  <si>
    <t>19.004.0012-C</t>
  </si>
  <si>
    <t>19.004.0012-D</t>
  </si>
  <si>
    <t>19.004.0012-E</t>
  </si>
  <si>
    <t>19.004.0013-C</t>
  </si>
  <si>
    <t>19.004.0013-D</t>
  </si>
  <si>
    <t>19.004.0013-E</t>
  </si>
  <si>
    <t>19.004.0014-C</t>
  </si>
  <si>
    <t>19.004.0014-D</t>
  </si>
  <si>
    <t>19.004.0014-E</t>
  </si>
  <si>
    <t>19.004.0015-C</t>
  </si>
  <si>
    <t>19.004.0015-D</t>
  </si>
  <si>
    <t>19.004.0015-E</t>
  </si>
  <si>
    <t>19.004.0016-C</t>
  </si>
  <si>
    <t>19.004.0016-D</t>
  </si>
  <si>
    <t>19.004.0016-E</t>
  </si>
  <si>
    <t>19.004.0020-C</t>
  </si>
  <si>
    <t>19.004.0020-D</t>
  </si>
  <si>
    <t>19.004.0020-E</t>
  </si>
  <si>
    <t>19.004.0021-C</t>
  </si>
  <si>
    <t>19.004.0021-D</t>
  </si>
  <si>
    <t>19.004.0021-E</t>
  </si>
  <si>
    <t>19.004.0022-C</t>
  </si>
  <si>
    <t>19.004.0022-D</t>
  </si>
  <si>
    <t>19.004.0022-E</t>
  </si>
  <si>
    <t>19.004.0023-C</t>
  </si>
  <si>
    <t>19.004.0023-D</t>
  </si>
  <si>
    <t>19.004.0023-E</t>
  </si>
  <si>
    <t>19.004.0024-C</t>
  </si>
  <si>
    <t>19.004.0024-D</t>
  </si>
  <si>
    <t>19.004.0024-E</t>
  </si>
  <si>
    <t>19.004.0025-C</t>
  </si>
  <si>
    <t>19.004.0025-D</t>
  </si>
  <si>
    <t>19.004.0025-E</t>
  </si>
  <si>
    <t>19.004.0026-C</t>
  </si>
  <si>
    <t>19.004.0026-D</t>
  </si>
  <si>
    <t>19.004.0026-E</t>
  </si>
  <si>
    <t>19.004.0030-C</t>
  </si>
  <si>
    <t>19.004.0030-D</t>
  </si>
  <si>
    <t>19.004.0030-E</t>
  </si>
  <si>
    <t>19.004.0031-C</t>
  </si>
  <si>
    <t>19.004.0031-D</t>
  </si>
  <si>
    <t>19.004.0031-E</t>
  </si>
  <si>
    <t>19.004.0037-C</t>
  </si>
  <si>
    <t>19.004.0037-D</t>
  </si>
  <si>
    <t>19.004.0037-E</t>
  </si>
  <si>
    <t>19.004.0040-C</t>
  </si>
  <si>
    <t>19.004.0040-D</t>
  </si>
  <si>
    <t>19.004.0040-E</t>
  </si>
  <si>
    <t>19.004.0044-C</t>
  </si>
  <si>
    <t>19.004.0044-D</t>
  </si>
  <si>
    <t>19.004.0044-E</t>
  </si>
  <si>
    <t>19.004.0045-C</t>
  </si>
  <si>
    <t>19.004.0045-D</t>
  </si>
  <si>
    <t>19.004.0045-E</t>
  </si>
  <si>
    <t>19.004.0046-C</t>
  </si>
  <si>
    <t>19.004.0046-D</t>
  </si>
  <si>
    <t>19.004.0046-E</t>
  </si>
  <si>
    <t>19.004.0047-C</t>
  </si>
  <si>
    <t>19.004.0047-D</t>
  </si>
  <si>
    <t>19.004.0047-E</t>
  </si>
  <si>
    <t>19.004.0048-C</t>
  </si>
  <si>
    <t>19.004.0048-D</t>
  </si>
  <si>
    <t>19.004.0048-E</t>
  </si>
  <si>
    <t>19.004.0049-C</t>
  </si>
  <si>
    <t>19.004.0049-D</t>
  </si>
  <si>
    <t>19.004.0049-E</t>
  </si>
  <si>
    <t>19.004.0050-C</t>
  </si>
  <si>
    <t>19.004.0050-E</t>
  </si>
  <si>
    <t>19.004.0051-C</t>
  </si>
  <si>
    <t>19.004.0051-D</t>
  </si>
  <si>
    <t>19.004.0051-E</t>
  </si>
  <si>
    <t>19.004.0054-C</t>
  </si>
  <si>
    <t>19.004.0054-D</t>
  </si>
  <si>
    <t>19.004.0054-E</t>
  </si>
  <si>
    <t>19.004.0056-C</t>
  </si>
  <si>
    <t>19.004.0056-D</t>
  </si>
  <si>
    <t>19.004.0056-E</t>
  </si>
  <si>
    <t>19.004.0057-C</t>
  </si>
  <si>
    <t>19.004.0057-D</t>
  </si>
  <si>
    <t>19.004.0057-E</t>
  </si>
  <si>
    <t>19.004.0061-C</t>
  </si>
  <si>
    <t>19.004.0061-D</t>
  </si>
  <si>
    <t>19.004.0061-E</t>
  </si>
  <si>
    <t>19.004.0065-C</t>
  </si>
  <si>
    <t>19.004.0070-C</t>
  </si>
  <si>
    <t>19.004.0070-D</t>
  </si>
  <si>
    <t>19.004.0070-E</t>
  </si>
  <si>
    <t>19.004.0075-C</t>
  </si>
  <si>
    <t>19.004.0075-E</t>
  </si>
  <si>
    <t>19.004.0080-C</t>
  </si>
  <si>
    <t>19.004.0080-E</t>
  </si>
  <si>
    <t>19.004.0081-C</t>
  </si>
  <si>
    <t>19.004.0081-E</t>
  </si>
  <si>
    <t>19.004.0085-C</t>
  </si>
  <si>
    <t>19.004.0085-E</t>
  </si>
  <si>
    <t>19.004.0087-C</t>
  </si>
  <si>
    <t>19.004.0087-E</t>
  </si>
  <si>
    <t>19.004.0090-C</t>
  </si>
  <si>
    <t>19.004.0090-D</t>
  </si>
  <si>
    <t>19.004.0090-E</t>
  </si>
  <si>
    <t>19.004.0092-C</t>
  </si>
  <si>
    <t>19.004.0092-D</t>
  </si>
  <si>
    <t>19.004.0092-E</t>
  </si>
  <si>
    <t>19.004.0094-C</t>
  </si>
  <si>
    <t>19.004.0094-D</t>
  </si>
  <si>
    <t>19.004.0094-E</t>
  </si>
  <si>
    <t>19.004.0096-C</t>
  </si>
  <si>
    <t>19.004.0096-D</t>
  </si>
  <si>
    <t>19.004.0096-E</t>
  </si>
  <si>
    <t>19.004.0098-C</t>
  </si>
  <si>
    <t>19.004.0098-D</t>
  </si>
  <si>
    <t>19.004.0098-E</t>
  </si>
  <si>
    <t>19.004.0100-C</t>
  </si>
  <si>
    <t>19.004.0100-E</t>
  </si>
  <si>
    <t>19.004.0210-A</t>
  </si>
  <si>
    <t>19.004.0211-A</t>
  </si>
  <si>
    <t>19.004.0212-A</t>
  </si>
  <si>
    <t>19.004.0250-A</t>
  </si>
  <si>
    <t>19.004.0251-A</t>
  </si>
  <si>
    <t>19.004.0252-A</t>
  </si>
  <si>
    <t>19.004.0400-A</t>
  </si>
  <si>
    <t>19.004.0401-A</t>
  </si>
  <si>
    <t>19.004.0402-A</t>
  </si>
  <si>
    <t>19.004.0405-A</t>
  </si>
  <si>
    <t>19.004.0406-A</t>
  </si>
  <si>
    <t>19.004.0407-A</t>
  </si>
  <si>
    <t>19.004.0500-A</t>
  </si>
  <si>
    <t>19.004.0501-A</t>
  </si>
  <si>
    <t>19.005.0006-C</t>
  </si>
  <si>
    <t>19.005.0006-D</t>
  </si>
  <si>
    <t>19.005.0006-E</t>
  </si>
  <si>
    <t>19.005.0007-C</t>
  </si>
  <si>
    <t>19.005.0007-D</t>
  </si>
  <si>
    <t>19.005.0007-E</t>
  </si>
  <si>
    <t>19.005.0008-C</t>
  </si>
  <si>
    <t>19.005.0008-D</t>
  </si>
  <si>
    <t>19.005.0008-E</t>
  </si>
  <si>
    <t>19.005.0010-C</t>
  </si>
  <si>
    <t>19.005.0010-D</t>
  </si>
  <si>
    <t>19.005.0010-E</t>
  </si>
  <si>
    <t>19.005.0012-C</t>
  </si>
  <si>
    <t>19.005.0012-D</t>
  </si>
  <si>
    <t>19.005.0012-E</t>
  </si>
  <si>
    <t>19.005.0014-C</t>
  </si>
  <si>
    <t>19.005.0014-D</t>
  </si>
  <si>
    <t>19.005.0014-E</t>
  </si>
  <si>
    <t>19.005.0015-C</t>
  </si>
  <si>
    <t>19.005.0015-E</t>
  </si>
  <si>
    <t>19.005.0016-C</t>
  </si>
  <si>
    <t>19.005.0016-D</t>
  </si>
  <si>
    <t>19.005.0016-E</t>
  </si>
  <si>
    <t>19.005.0017-C</t>
  </si>
  <si>
    <t>19.005.0017-D</t>
  </si>
  <si>
    <t>19.005.0017-E</t>
  </si>
  <si>
    <t>19.005.0019-C</t>
  </si>
  <si>
    <t>19.005.0019-D</t>
  </si>
  <si>
    <t>19.005.0019-E</t>
  </si>
  <si>
    <t>19.005.0021-C</t>
  </si>
  <si>
    <t>19.005.0021-D</t>
  </si>
  <si>
    <t>19.005.0021-E</t>
  </si>
  <si>
    <t>19.005.0023-C</t>
  </si>
  <si>
    <t>19.005.0023-D</t>
  </si>
  <si>
    <t>19.005.0023-E</t>
  </si>
  <si>
    <t>19.005.0025-C</t>
  </si>
  <si>
    <t>19.005.0025-D</t>
  </si>
  <si>
    <t>19.005.0025-E</t>
  </si>
  <si>
    <t>19.005.0026-C</t>
  </si>
  <si>
    <t>19.005.0026-D</t>
  </si>
  <si>
    <t>19.005.0026-E</t>
  </si>
  <si>
    <t>19.005.0028-C</t>
  </si>
  <si>
    <t>19.005.0028-D</t>
  </si>
  <si>
    <t>19.005.0028-E</t>
  </si>
  <si>
    <t>19.005.0030-C</t>
  </si>
  <si>
    <t>19.005.0030-D</t>
  </si>
  <si>
    <t>19.005.0030-E</t>
  </si>
  <si>
    <t>19.005.0033-C</t>
  </si>
  <si>
    <t>19.005.0033-D</t>
  </si>
  <si>
    <t>19.005.0033-E</t>
  </si>
  <si>
    <t>19.005.0034-C</t>
  </si>
  <si>
    <t>19.005.0034-D</t>
  </si>
  <si>
    <t>19.005.0034-E</t>
  </si>
  <si>
    <t>19.005.0035-C</t>
  </si>
  <si>
    <t>19.005.0035-E</t>
  </si>
  <si>
    <t>19.005.0036-C</t>
  </si>
  <si>
    <t>19.005.0036-E</t>
  </si>
  <si>
    <t>19.005.0037-C</t>
  </si>
  <si>
    <t>19.005.0037-E</t>
  </si>
  <si>
    <t>19.005.0038-C</t>
  </si>
  <si>
    <t>19.005.0038-E</t>
  </si>
  <si>
    <t>19.005.0039-C</t>
  </si>
  <si>
    <t>19.005.0039-E</t>
  </si>
  <si>
    <t>19.005.0040-C</t>
  </si>
  <si>
    <t>19.005.0040-E</t>
  </si>
  <si>
    <t>19.005.0042-C</t>
  </si>
  <si>
    <t>19.005.0042-D</t>
  </si>
  <si>
    <t>19.005.0042-E</t>
  </si>
  <si>
    <t>19.005.0045-C</t>
  </si>
  <si>
    <t>19.005.0045-E</t>
  </si>
  <si>
    <t>19.005.0050-C</t>
  </si>
  <si>
    <t>19.005.0050-E</t>
  </si>
  <si>
    <t>19.006.0001-C</t>
  </si>
  <si>
    <t>19.006.0001-E</t>
  </si>
  <si>
    <t>19.006.0002-C</t>
  </si>
  <si>
    <t>19.006.0002-D</t>
  </si>
  <si>
    <t>19.006.0002-E</t>
  </si>
  <si>
    <t>19.006.0003-C</t>
  </si>
  <si>
    <t>19.006.0003-D</t>
  </si>
  <si>
    <t>19.006.0003-E</t>
  </si>
  <si>
    <t>19.006.0004-C</t>
  </si>
  <si>
    <t>19.006.0004-D</t>
  </si>
  <si>
    <t>19.006.0004-E</t>
  </si>
  <si>
    <t>19.006.0005-C</t>
  </si>
  <si>
    <t>19.006.0005-D</t>
  </si>
  <si>
    <t>19.006.0005-E</t>
  </si>
  <si>
    <t>19.006.0006-C</t>
  </si>
  <si>
    <t>19.006.0006-D</t>
  </si>
  <si>
    <t>19.006.0006-E</t>
  </si>
  <si>
    <t>19.006.0007-C</t>
  </si>
  <si>
    <t>19.006.0007-D</t>
  </si>
  <si>
    <t>19.006.0007-E</t>
  </si>
  <si>
    <t>19.006.0008-C</t>
  </si>
  <si>
    <t>19.006.0008-D</t>
  </si>
  <si>
    <t>19.006.0008-E</t>
  </si>
  <si>
    <t>19.006.0009-C</t>
  </si>
  <si>
    <t>19.006.0009-E</t>
  </si>
  <si>
    <t>19.006.0010-C</t>
  </si>
  <si>
    <t>19.006.0010-D</t>
  </si>
  <si>
    <t>19.006.0010-E</t>
  </si>
  <si>
    <t>19.006.0011-C</t>
  </si>
  <si>
    <t>19.006.0011-D</t>
  </si>
  <si>
    <t>19.006.0011-E</t>
  </si>
  <si>
    <t>19.006.0012-C</t>
  </si>
  <si>
    <t>19.006.0012-D</t>
  </si>
  <si>
    <t>19.006.0012-E</t>
  </si>
  <si>
    <t>19.006.0013-C</t>
  </si>
  <si>
    <t>19.006.0013-E</t>
  </si>
  <si>
    <t>19.006.0014-C</t>
  </si>
  <si>
    <t>19.006.0014-D</t>
  </si>
  <si>
    <t>19.006.0014-E</t>
  </si>
  <si>
    <t>19.006.0015-C</t>
  </si>
  <si>
    <t>19.006.0015-D</t>
  </si>
  <si>
    <t>19.006.0015-E</t>
  </si>
  <si>
    <t>19.006.0016-C</t>
  </si>
  <si>
    <t>19.006.0016-D</t>
  </si>
  <si>
    <t>19.006.0016-E</t>
  </si>
  <si>
    <t>19.006.0018-C</t>
  </si>
  <si>
    <t>19.006.0018-E</t>
  </si>
  <si>
    <t>19.006.0019-C</t>
  </si>
  <si>
    <t>19.006.0019-D</t>
  </si>
  <si>
    <t>19.006.0019-E</t>
  </si>
  <si>
    <t>19.006.0021-C</t>
  </si>
  <si>
    <t>19.006.0021-D</t>
  </si>
  <si>
    <t>19.006.0021-E</t>
  </si>
  <si>
    <t>19.006.0022-C</t>
  </si>
  <si>
    <t>19.006.0022-D</t>
  </si>
  <si>
    <t>19.006.0022-E</t>
  </si>
  <si>
    <t>19.006.0023-C</t>
  </si>
  <si>
    <t>19.006.0023-E</t>
  </si>
  <si>
    <t>19.006.0025-C</t>
  </si>
  <si>
    <t>19.006.0025-D</t>
  </si>
  <si>
    <t>19.006.0025-E</t>
  </si>
  <si>
    <t>19.006.0026-C</t>
  </si>
  <si>
    <t>19.006.0026-D</t>
  </si>
  <si>
    <t>19.006.0026-E</t>
  </si>
  <si>
    <t>19.006.0027-C</t>
  </si>
  <si>
    <t>19.006.0027-D</t>
  </si>
  <si>
    <t>19.006.0027-E</t>
  </si>
  <si>
    <t>19.006.0028-C</t>
  </si>
  <si>
    <t>19.006.0028-D</t>
  </si>
  <si>
    <t>19.006.0028-E</t>
  </si>
  <si>
    <t>19.006.0030-C</t>
  </si>
  <si>
    <t>19.006.0030-E</t>
  </si>
  <si>
    <t>19.006.0032-C</t>
  </si>
  <si>
    <t>19.006.0032-E</t>
  </si>
  <si>
    <t>19.006.0034-C</t>
  </si>
  <si>
    <t>19.006.0034-E</t>
  </si>
  <si>
    <t>19.006.0035-C</t>
  </si>
  <si>
    <t>19.006.0035-E</t>
  </si>
  <si>
    <t>19.006.0040-C</t>
  </si>
  <si>
    <t>19.006.0040-E</t>
  </si>
  <si>
    <t>19.006.0045-C</t>
  </si>
  <si>
    <t>19.006.0045-D</t>
  </si>
  <si>
    <t>19.006.0045-E</t>
  </si>
  <si>
    <t>19.006.0050-C</t>
  </si>
  <si>
    <t>19.006.0050-E</t>
  </si>
  <si>
    <t>19.007.0003-C</t>
  </si>
  <si>
    <t>19.007.0003-E</t>
  </si>
  <si>
    <t>19.007.0004-C</t>
  </si>
  <si>
    <t>19.007.0004-E</t>
  </si>
  <si>
    <t>19.007.0005-C</t>
  </si>
  <si>
    <t>19.007.0005-E</t>
  </si>
  <si>
    <t>19.007.0006-C</t>
  </si>
  <si>
    <t>19.007.0006-E</t>
  </si>
  <si>
    <t>19.007.0007-C</t>
  </si>
  <si>
    <t>19.007.0007-E</t>
  </si>
  <si>
    <t>19.007.0008-C</t>
  </si>
  <si>
    <t>19.007.0008-D</t>
  </si>
  <si>
    <t>19.007.0008-E</t>
  </si>
  <si>
    <t>19.007.0009-C</t>
  </si>
  <si>
    <t>19.007.0009-D</t>
  </si>
  <si>
    <t>19.007.0009-E</t>
  </si>
  <si>
    <t>19.007.0010-C</t>
  </si>
  <si>
    <t>19.007.0010-D</t>
  </si>
  <si>
    <t>19.007.0010-E</t>
  </si>
  <si>
    <t>19.007.0011-C</t>
  </si>
  <si>
    <t>19.007.0011-D</t>
  </si>
  <si>
    <t>19.007.0011-E</t>
  </si>
  <si>
    <t>19.007.0013-C</t>
  </si>
  <si>
    <t>19.007.0013-E</t>
  </si>
  <si>
    <t>19.007.0015-C</t>
  </si>
  <si>
    <t>19.007.0015-E</t>
  </si>
  <si>
    <t>19.007.0016-C</t>
  </si>
  <si>
    <t>19.007.0016-E</t>
  </si>
  <si>
    <t>19.007.0017-C</t>
  </si>
  <si>
    <t>19.007.0017-D</t>
  </si>
  <si>
    <t>19.007.0017-E</t>
  </si>
  <si>
    <t>19.007.0025-C</t>
  </si>
  <si>
    <t>19.007.0025-E</t>
  </si>
  <si>
    <t>19.008.0001-C</t>
  </si>
  <si>
    <t>19.008.0001-D</t>
  </si>
  <si>
    <t>19.008.0001-E</t>
  </si>
  <si>
    <t>19.008.0002-C</t>
  </si>
  <si>
    <t>19.008.0002-D</t>
  </si>
  <si>
    <t>19.008.0002-E</t>
  </si>
  <si>
    <t>19.008.0003-C</t>
  </si>
  <si>
    <t>19.008.0003-D</t>
  </si>
  <si>
    <t>19.008.0003-E</t>
  </si>
  <si>
    <t>19.008.0004-C</t>
  </si>
  <si>
    <t>19.008.0004-D</t>
  </si>
  <si>
    <t>19.008.0004-E</t>
  </si>
  <si>
    <t>19.008.0010-C</t>
  </si>
  <si>
    <t>19.008.0010-E</t>
  </si>
  <si>
    <t>19.009.0001-C</t>
  </si>
  <si>
    <t>19.009.0001-E</t>
  </si>
  <si>
    <t>19.009.0002-C</t>
  </si>
  <si>
    <t>19.009.0002-E</t>
  </si>
  <si>
    <t>19.009.0004-C</t>
  </si>
  <si>
    <t>19.009.0004-E</t>
  </si>
  <si>
    <t>19.009.0005-C</t>
  </si>
  <si>
    <t>19.009.0005-E</t>
  </si>
  <si>
    <t>19.009.0008-C</t>
  </si>
  <si>
    <t>19.009.0008-E</t>
  </si>
  <si>
    <t>19.009.0010-C</t>
  </si>
  <si>
    <t>19.009.0010-E</t>
  </si>
  <si>
    <t>19.009.0011-C</t>
  </si>
  <si>
    <t>19.009.0011-E</t>
  </si>
  <si>
    <t>19.010.0015-C</t>
  </si>
  <si>
    <t>19.010.0015-D</t>
  </si>
  <si>
    <t>19.010.0015-E</t>
  </si>
  <si>
    <t>19.010.0016-C</t>
  </si>
  <si>
    <t>19.010.0016-D</t>
  </si>
  <si>
    <t>19.010.0016-E</t>
  </si>
  <si>
    <t>19.010.0017-C</t>
  </si>
  <si>
    <t>19.010.0017-D</t>
  </si>
  <si>
    <t>19.010.0017-E</t>
  </si>
  <si>
    <t>19.010.0018-C</t>
  </si>
  <si>
    <t>19.010.0018-D</t>
  </si>
  <si>
    <t>19.010.0018-E</t>
  </si>
  <si>
    <t>19.010.0020-C</t>
  </si>
  <si>
    <t>19.010.0025-C</t>
  </si>
  <si>
    <t>19.010.0040-C</t>
  </si>
  <si>
    <t>19.011.0002-C</t>
  </si>
  <si>
    <t>19.011.0002-D</t>
  </si>
  <si>
    <t>19.011.0002-E</t>
  </si>
  <si>
    <t>19.011.0003-C</t>
  </si>
  <si>
    <t>19.011.0003-D</t>
  </si>
  <si>
    <t>19.011.0003-E</t>
  </si>
  <si>
    <t>19.011.0004-C</t>
  </si>
  <si>
    <t>19.011.0004-D</t>
  </si>
  <si>
    <t>19.011.0004-E</t>
  </si>
  <si>
    <t>19.011.0005-C</t>
  </si>
  <si>
    <t>19.011.0005-D</t>
  </si>
  <si>
    <t>19.011.0005-E</t>
  </si>
  <si>
    <t>19.011.0006-C</t>
  </si>
  <si>
    <t>19.011.0006-D</t>
  </si>
  <si>
    <t>19.011.0006-E</t>
  </si>
  <si>
    <t>19.011.0007-C</t>
  </si>
  <si>
    <t>19.011.0007-D</t>
  </si>
  <si>
    <t>19.011.0007-E</t>
  </si>
  <si>
    <t>19.011.0009-C</t>
  </si>
  <si>
    <t>19.011.0009-D</t>
  </si>
  <si>
    <t>19.011.0009-E</t>
  </si>
  <si>
    <t>19.011.0010-C</t>
  </si>
  <si>
    <t>19.011.0010-D</t>
  </si>
  <si>
    <t>19.011.0010-E</t>
  </si>
  <si>
    <t>19.011.0011-C</t>
  </si>
  <si>
    <t>19.011.0011-D</t>
  </si>
  <si>
    <t>19.011.0011-E</t>
  </si>
  <si>
    <t>19.011.0013-C</t>
  </si>
  <si>
    <t>19.011.0013-D</t>
  </si>
  <si>
    <t>19.011.0013-E</t>
  </si>
  <si>
    <t>19.011.0014-C</t>
  </si>
  <si>
    <t>19.011.0014-E</t>
  </si>
  <si>
    <t>19.011.0015-C</t>
  </si>
  <si>
    <t>19.011.0015-E</t>
  </si>
  <si>
    <t>19.011.0016-C</t>
  </si>
  <si>
    <t>19.011.0016-E</t>
  </si>
  <si>
    <t>19.011.0017-C</t>
  </si>
  <si>
    <t>19.011.0017-E</t>
  </si>
  <si>
    <t>19.011.0018-C</t>
  </si>
  <si>
    <t>19.011.0018-D</t>
  </si>
  <si>
    <t>19.011.0018-E</t>
  </si>
  <si>
    <t>19.011.0019-C</t>
  </si>
  <si>
    <t>19.011.0019-E</t>
  </si>
  <si>
    <t>19.011.0025-C</t>
  </si>
  <si>
    <t>19.011.0025-E</t>
  </si>
  <si>
    <t>19.011.0030-C</t>
  </si>
  <si>
    <t>19.011.0030-E</t>
  </si>
  <si>
    <t>19.011.0040-C</t>
  </si>
  <si>
    <t>19.011.0040-D</t>
  </si>
  <si>
    <t>19.011.0040-E</t>
  </si>
  <si>
    <t>19.011.0045-C</t>
  </si>
  <si>
    <t>19.011.0045-E</t>
  </si>
  <si>
    <t>19.011.0050-C</t>
  </si>
  <si>
    <t>19.011.0050-E</t>
  </si>
  <si>
    <t>20.004.0001-A</t>
  </si>
  <si>
    <t>20.004.0002-A</t>
  </si>
  <si>
    <t>20.004.0005-A</t>
  </si>
  <si>
    <t>20.004.0006-A</t>
  </si>
  <si>
    <t>20.004.0007-A</t>
  </si>
  <si>
    <t>20.004.0010-A</t>
  </si>
  <si>
    <t>20.004.0011-A</t>
  </si>
  <si>
    <t>20.004.0012-A</t>
  </si>
  <si>
    <t>20.004.0013-A</t>
  </si>
  <si>
    <t>20.004.0015-A</t>
  </si>
  <si>
    <t>20.004.0016-A</t>
  </si>
  <si>
    <t>20.004.0017-A</t>
  </si>
  <si>
    <t>20.004.0018-A</t>
  </si>
  <si>
    <t>20.004.0019-A</t>
  </si>
  <si>
    <t>20.004.0020-A</t>
  </si>
  <si>
    <t>20.004.0021-A</t>
  </si>
  <si>
    <t>20.004.0022-A</t>
  </si>
  <si>
    <t>20.004.0023-A</t>
  </si>
  <si>
    <t>20.004.0025-A</t>
  </si>
  <si>
    <t>20.004.0027-A</t>
  </si>
  <si>
    <t>20.004.0028-A</t>
  </si>
  <si>
    <t>20.004.0030-A</t>
  </si>
  <si>
    <t>20.004.0033-B</t>
  </si>
  <si>
    <t>20.004.0034-A</t>
  </si>
  <si>
    <t>20.004.0036-A</t>
  </si>
  <si>
    <t>20.004.0038-A</t>
  </si>
  <si>
    <t>20.004.0040-A</t>
  </si>
  <si>
    <t>20.004.0045-A</t>
  </si>
  <si>
    <t>20.004.0100-A</t>
  </si>
  <si>
    <t>20.004.0102-A</t>
  </si>
  <si>
    <t>20.004.0105-A</t>
  </si>
  <si>
    <t>20.004.0122-A</t>
  </si>
  <si>
    <t>20.004.0125-A</t>
  </si>
  <si>
    <t>20.004.0127-A</t>
  </si>
  <si>
    <t>20.004.0130-A</t>
  </si>
  <si>
    <t>20.004.0131-A</t>
  </si>
  <si>
    <t>20.004.0132-A</t>
  </si>
  <si>
    <t>20.004.0135-A</t>
  </si>
  <si>
    <t>20.004.0136-A</t>
  </si>
  <si>
    <t>20.005.0001-A</t>
  </si>
  <si>
    <t>20.005.0002-B</t>
  </si>
  <si>
    <t>20.005.0003-B</t>
  </si>
  <si>
    <t>20.005.0004-A</t>
  </si>
  <si>
    <t>20.005.0005-A</t>
  </si>
  <si>
    <t>20.005.0006-A</t>
  </si>
  <si>
    <t>20.005.0007-A</t>
  </si>
  <si>
    <t>20.005.0008-A</t>
  </si>
  <si>
    <t>20.005.0009-A</t>
  </si>
  <si>
    <t>20.005.0010-A</t>
  </si>
  <si>
    <t>20.006.0001-A</t>
  </si>
  <si>
    <t>20.006.0002-A</t>
  </si>
  <si>
    <t>20.006.0003-A</t>
  </si>
  <si>
    <t>20.006.0100-A</t>
  </si>
  <si>
    <t>20.007.0001-A</t>
  </si>
  <si>
    <t>20.007.0002-A</t>
  </si>
  <si>
    <t>20.008.0001-A</t>
  </si>
  <si>
    <t>20.008.0002-A</t>
  </si>
  <si>
    <t>20.008.0003-A</t>
  </si>
  <si>
    <t>20.008.0004-A</t>
  </si>
  <si>
    <t>20.008.0010-A</t>
  </si>
  <si>
    <t>20.008.0015-A</t>
  </si>
  <si>
    <t>20.009.0001-B</t>
  </si>
  <si>
    <t>20.009.0002-B</t>
  </si>
  <si>
    <t>20.009.0007-A</t>
  </si>
  <si>
    <t>20.009.0008-A</t>
  </si>
  <si>
    <t>20.009.0009-A</t>
  </si>
  <si>
    <t>20.009.0010-A</t>
  </si>
  <si>
    <t>20.009.0012-A</t>
  </si>
  <si>
    <t>20.009.0014-A</t>
  </si>
  <si>
    <t>20.009.0015-A</t>
  </si>
  <si>
    <t>20.009.0017-A</t>
  </si>
  <si>
    <t>20.009.0020-A</t>
  </si>
  <si>
    <t>20.009.0021-A</t>
  </si>
  <si>
    <t>20.009.0025-A</t>
  </si>
  <si>
    <t>20.009.0028-A</t>
  </si>
  <si>
    <t>20.009.0030-A</t>
  </si>
  <si>
    <t>20.009.0033-A</t>
  </si>
  <si>
    <t>20.009.0040-A</t>
  </si>
  <si>
    <t>20.009.0042-A</t>
  </si>
  <si>
    <t>20.009.0045-A</t>
  </si>
  <si>
    <t>20.009.0048-A</t>
  </si>
  <si>
    <t>20.009.0050-A</t>
  </si>
  <si>
    <t>20.009.0060-A</t>
  </si>
  <si>
    <t>20.009.0063-A</t>
  </si>
  <si>
    <t>20.009.0065-A</t>
  </si>
  <si>
    <t>20.009.0068-A</t>
  </si>
  <si>
    <t>20.009.0080-A</t>
  </si>
  <si>
    <t>20.009.0100-A</t>
  </si>
  <si>
    <t>20.009.0105-A</t>
  </si>
  <si>
    <t>20.009.0110-A</t>
  </si>
  <si>
    <t>20.009.0115-A</t>
  </si>
  <si>
    <t>20.010.0001-A</t>
  </si>
  <si>
    <t>20.010.0002-A</t>
  </si>
  <si>
    <t>20.010.0003-A</t>
  </si>
  <si>
    <t>20.010.0004-A</t>
  </si>
  <si>
    <t>20.011.0001-A</t>
  </si>
  <si>
    <t>20.012.0001-A</t>
  </si>
  <si>
    <t>20.012.0002-A</t>
  </si>
  <si>
    <t>20.012.0003-A</t>
  </si>
  <si>
    <t>20.012.0004-A</t>
  </si>
  <si>
    <t>20.012.0005-A</t>
  </si>
  <si>
    <t>20.012.0006-A</t>
  </si>
  <si>
    <t>20.012.0008-A</t>
  </si>
  <si>
    <t>20.012.0009-A</t>
  </si>
  <si>
    <t>20.012.0010-A</t>
  </si>
  <si>
    <t>20.012.0011-A</t>
  </si>
  <si>
    <t>20.012.0013-A</t>
  </si>
  <si>
    <t>20.012.0015-A</t>
  </si>
  <si>
    <t>20.012.0020-A</t>
  </si>
  <si>
    <t>20.012.0025-A</t>
  </si>
  <si>
    <t>20.012.0030-A</t>
  </si>
  <si>
    <t>20.012.0035-A</t>
  </si>
  <si>
    <t>20.012.0036-A</t>
  </si>
  <si>
    <t>20.012.0050-A</t>
  </si>
  <si>
    <t>20.013.0005-A</t>
  </si>
  <si>
    <t>20.015.0010-A</t>
  </si>
  <si>
    <t>20.015.0015-A</t>
  </si>
  <si>
    <t>20.016.0003-A</t>
  </si>
  <si>
    <t>20.016.0004-A</t>
  </si>
  <si>
    <t>20.016.0005-A</t>
  </si>
  <si>
    <t>20.020.0001-A</t>
  </si>
  <si>
    <t>20.020.0002-A</t>
  </si>
  <si>
    <t>20.020.0003-A</t>
  </si>
  <si>
    <t>20.020.0007-A</t>
  </si>
  <si>
    <t>20.020.0008-A</t>
  </si>
  <si>
    <t>20.020.0009-A</t>
  </si>
  <si>
    <t>20.020.0010-A</t>
  </si>
  <si>
    <t>20.023.0001-A</t>
  </si>
  <si>
    <t>20.023.0002-A</t>
  </si>
  <si>
    <t>20.023.0003-A</t>
  </si>
  <si>
    <t>20.023.0004-A</t>
  </si>
  <si>
    <t>20.023.0005-A</t>
  </si>
  <si>
    <t>20.023.0006-A</t>
  </si>
  <si>
    <t>20.023.0007-A</t>
  </si>
  <si>
    <t>20.023.0050-A</t>
  </si>
  <si>
    <t>20.024.0001-A</t>
  </si>
  <si>
    <t>20.024.0005-A</t>
  </si>
  <si>
    <t>20.024.0006-A</t>
  </si>
  <si>
    <t>20.024.0007-A</t>
  </si>
  <si>
    <t>20.024.0008-A</t>
  </si>
  <si>
    <t>20.025.0001-A</t>
  </si>
  <si>
    <t>20.026.0001-A</t>
  </si>
  <si>
    <t>20.026.0002-A</t>
  </si>
  <si>
    <t>20.026.0003-A</t>
  </si>
  <si>
    <t>20.026.0007-A</t>
  </si>
  <si>
    <t>20.026.0008-A</t>
  </si>
  <si>
    <t>20.026.0009-A</t>
  </si>
  <si>
    <t>20.026.0013-A</t>
  </si>
  <si>
    <t>20.026.0014-A</t>
  </si>
  <si>
    <t>20.026.0015-A</t>
  </si>
  <si>
    <t>20.027.0001-A</t>
  </si>
  <si>
    <t>20.027.0002-A</t>
  </si>
  <si>
    <t>20.027.0003-A</t>
  </si>
  <si>
    <t>20.027.0004-A</t>
  </si>
  <si>
    <t>20.027.0005-A</t>
  </si>
  <si>
    <t>20.027.0006-A</t>
  </si>
  <si>
    <t>20.028.0001-A</t>
  </si>
  <si>
    <t>20.028.0002-A</t>
  </si>
  <si>
    <t>20.028.0003-A</t>
  </si>
  <si>
    <t>20.028.0004-A</t>
  </si>
  <si>
    <t>20.028.0005-A</t>
  </si>
  <si>
    <t>20.028.0006-A</t>
  </si>
  <si>
    <t>20.028.0008-A</t>
  </si>
  <si>
    <t>20.028.0010-A</t>
  </si>
  <si>
    <t>20.028.0014-A</t>
  </si>
  <si>
    <t>20.028.0015-A</t>
  </si>
  <si>
    <t>20.028.0016-A</t>
  </si>
  <si>
    <t>20.028.0020-A</t>
  </si>
  <si>
    <t>20.029.0001-A</t>
  </si>
  <si>
    <t>20.030.0001-A</t>
  </si>
  <si>
    <t>20.030.0002-A</t>
  </si>
  <si>
    <t>20.030.0003-A</t>
  </si>
  <si>
    <t>20.031.0001-A</t>
  </si>
  <si>
    <t>20.031.0002-A</t>
  </si>
  <si>
    <t>20.031.0003-A</t>
  </si>
  <si>
    <t>20.032.0001-A</t>
  </si>
  <si>
    <t>20.032.0002-A</t>
  </si>
  <si>
    <t>20.032.0003-A</t>
  </si>
  <si>
    <t>20.033.0001-A</t>
  </si>
  <si>
    <t>20.033.0002-A</t>
  </si>
  <si>
    <t>20.033.0003-A</t>
  </si>
  <si>
    <t>20.034.0001-A</t>
  </si>
  <si>
    <t>20.034.0002-A</t>
  </si>
  <si>
    <t>20.034.0003-A</t>
  </si>
  <si>
    <t>20.035.0001-A</t>
  </si>
  <si>
    <t>20.035.0002-A</t>
  </si>
  <si>
    <t>20.035.0003-A</t>
  </si>
  <si>
    <t>20.036.0001-A</t>
  </si>
  <si>
    <t>20.036.0002-A</t>
  </si>
  <si>
    <t>20.036.0003-A</t>
  </si>
  <si>
    <t>20.037.0001-A</t>
  </si>
  <si>
    <t>20.037.0002-A</t>
  </si>
  <si>
    <t>20.037.0003-A</t>
  </si>
  <si>
    <t>20.038.0010-A</t>
  </si>
  <si>
    <t>20.038.0015-A</t>
  </si>
  <si>
    <t>20.040.0002-A</t>
  </si>
  <si>
    <t>20.040.0003-A</t>
  </si>
  <si>
    <t>20.040.0005-A</t>
  </si>
  <si>
    <t>20.040.0008-A</t>
  </si>
  <si>
    <t>20.041.0002-A</t>
  </si>
  <si>
    <t>20.041.0003-A</t>
  </si>
  <si>
    <t>20.041.0005-A</t>
  </si>
  <si>
    <t>20.041.0008-A</t>
  </si>
  <si>
    <t>20.067.0038-A</t>
  </si>
  <si>
    <t>20.067.0039-A</t>
  </si>
  <si>
    <t>20.067.0040-A</t>
  </si>
  <si>
    <t>20.067.0041-A</t>
  </si>
  <si>
    <t>20.067.0042-A</t>
  </si>
  <si>
    <t>20.067.0043-A</t>
  </si>
  <si>
    <t>20.067.0044-A</t>
  </si>
  <si>
    <t>20.067.0045-A</t>
  </si>
  <si>
    <t>20.067.0046-A</t>
  </si>
  <si>
    <t>20.067.0047-A</t>
  </si>
  <si>
    <t>20.067.0048-A</t>
  </si>
  <si>
    <t>20.067.0049-A</t>
  </si>
  <si>
    <t>20.067.0050-A</t>
  </si>
  <si>
    <t>20.067.0051-A</t>
  </si>
  <si>
    <t>20.067.0052-A</t>
  </si>
  <si>
    <t>20.067.0053-A</t>
  </si>
  <si>
    <t>20.067.0054-A</t>
  </si>
  <si>
    <t>20.067.0055-A</t>
  </si>
  <si>
    <t>20.067.0056-A</t>
  </si>
  <si>
    <t>20.067.0057-A</t>
  </si>
  <si>
    <t>20.067.0058-A</t>
  </si>
  <si>
    <t>20.067.0070-A</t>
  </si>
  <si>
    <t>20.067.0072-A</t>
  </si>
  <si>
    <t>20.067.0074-A</t>
  </si>
  <si>
    <t>20.067.0076-A</t>
  </si>
  <si>
    <t>20.067.0078-A</t>
  </si>
  <si>
    <t>20.067.0080-A</t>
  </si>
  <si>
    <t>20.067.0082-A</t>
  </si>
  <si>
    <t>20.067.0084-A</t>
  </si>
  <si>
    <t>20.067.0086-A</t>
  </si>
  <si>
    <t>20.067.0088-A</t>
  </si>
  <si>
    <t>20.067.0090-A</t>
  </si>
  <si>
    <t>20.067.0092-A</t>
  </si>
  <si>
    <t>20.067.0094-A</t>
  </si>
  <si>
    <t>20.067.0096-A</t>
  </si>
  <si>
    <t>20.067.0098-A</t>
  </si>
  <si>
    <t>20.067.0100-A</t>
  </si>
  <si>
    <t>20.067.0102-A</t>
  </si>
  <si>
    <t>20.067.0104-A</t>
  </si>
  <si>
    <t>20.067.0106-A</t>
  </si>
  <si>
    <t>20.067.0108-A</t>
  </si>
  <si>
    <t>20.067.0110-A</t>
  </si>
  <si>
    <t>20.070.0001-A</t>
  </si>
  <si>
    <t>20.070.0002-A</t>
  </si>
  <si>
    <t>20.070.0003-A</t>
  </si>
  <si>
    <t>20.070.0004-A</t>
  </si>
  <si>
    <t>20.070.0008-A</t>
  </si>
  <si>
    <t>20.070.0009-A</t>
  </si>
  <si>
    <t>20.070.0010-A</t>
  </si>
  <si>
    <t>20.070.0011-A</t>
  </si>
  <si>
    <t>20.070.0015-A</t>
  </si>
  <si>
    <t>20.070.0016-A</t>
  </si>
  <si>
    <t>20.070.0017-A</t>
  </si>
  <si>
    <t>20.070.0018-A</t>
  </si>
  <si>
    <t>20.070.0022-A</t>
  </si>
  <si>
    <t>20.070.0023-A</t>
  </si>
  <si>
    <t>20.070.0024-A</t>
  </si>
  <si>
    <t>20.070.0025-A</t>
  </si>
  <si>
    <t>20.070.0029-A</t>
  </si>
  <si>
    <t>20.070.0030-A</t>
  </si>
  <si>
    <t>20.070.0031-A</t>
  </si>
  <si>
    <t>20.070.0032-A</t>
  </si>
  <si>
    <t>20.070.0036-A</t>
  </si>
  <si>
    <t>20.070.0037-A</t>
  </si>
  <si>
    <t>20.070.0038-A</t>
  </si>
  <si>
    <t>20.070.0039-A</t>
  </si>
  <si>
    <t>20.085.0100-A</t>
  </si>
  <si>
    <t>20.085.0105-A</t>
  </si>
  <si>
    <t>20.085.0110-A</t>
  </si>
  <si>
    <t>20.085.0115-A</t>
  </si>
  <si>
    <t>20.085.0120-A</t>
  </si>
  <si>
    <t>20.085.0125-A</t>
  </si>
  <si>
    <t>20.085.0130-A</t>
  </si>
  <si>
    <t>20.085.0135-A</t>
  </si>
  <si>
    <t>20.085.0140-A</t>
  </si>
  <si>
    <t>20.085.0145-A</t>
  </si>
  <si>
    <t>20.085.0150-A</t>
  </si>
  <si>
    <t>20.085.0155-A</t>
  </si>
  <si>
    <t>20.085.0160-A</t>
  </si>
  <si>
    <t>20.085.0165-A</t>
  </si>
  <si>
    <t>20.085.0170-A</t>
  </si>
  <si>
    <t>20.085.0175-A</t>
  </si>
  <si>
    <t>20.085.0180-A</t>
  </si>
  <si>
    <t>20.085.0185-A</t>
  </si>
  <si>
    <t>20.085.0190-A</t>
  </si>
  <si>
    <t>20.085.0195-A</t>
  </si>
  <si>
    <t>20.085.0200-A</t>
  </si>
  <si>
    <t>20.085.0205-A</t>
  </si>
  <si>
    <t>20.085.0210-A</t>
  </si>
  <si>
    <t>20.085.0215-A</t>
  </si>
  <si>
    <t>20.085.0220-A</t>
  </si>
  <si>
    <t>20.085.0225-A</t>
  </si>
  <si>
    <t>20.085.0230-A</t>
  </si>
  <si>
    <t>20.085.0235-A</t>
  </si>
  <si>
    <t>20.085.0240-A</t>
  </si>
  <si>
    <t>20.085.0245-A</t>
  </si>
  <si>
    <t>20.085.0250-A</t>
  </si>
  <si>
    <t>20.085.0255-A</t>
  </si>
  <si>
    <t>20.085.0260-A</t>
  </si>
  <si>
    <t>20.085.0265-A</t>
  </si>
  <si>
    <t>20.085.0270-A</t>
  </si>
  <si>
    <t>20.085.0275-A</t>
  </si>
  <si>
    <t>20.085.0280-A</t>
  </si>
  <si>
    <t>20.085.0285-A</t>
  </si>
  <si>
    <t>20.085.0290-A</t>
  </si>
  <si>
    <t>20.085.0295-A</t>
  </si>
  <si>
    <t>20.085.0300-A</t>
  </si>
  <si>
    <t>20.085.0305-A</t>
  </si>
  <si>
    <t>20.085.0310-A</t>
  </si>
  <si>
    <t>20.085.0315-A</t>
  </si>
  <si>
    <t>20.085.0320-A</t>
  </si>
  <si>
    <t>20.085.0325-A</t>
  </si>
  <si>
    <t>20.085.0330-A</t>
  </si>
  <si>
    <t>20.085.0335-A</t>
  </si>
  <si>
    <t>20.085.0340-A</t>
  </si>
  <si>
    <t>20.085.0345-A</t>
  </si>
  <si>
    <t>20.085.0350-A</t>
  </si>
  <si>
    <t>20.085.0355-A</t>
  </si>
  <si>
    <t>20.085.0360-A</t>
  </si>
  <si>
    <t>20.085.0365-A</t>
  </si>
  <si>
    <t>20.085.0370-A</t>
  </si>
  <si>
    <t>20.085.0375-A</t>
  </si>
  <si>
    <t>20.085.0380-A</t>
  </si>
  <si>
    <t>20.085.0385-A</t>
  </si>
  <si>
    <t>20.085.0390-A</t>
  </si>
  <si>
    <t>20.085.0395-A</t>
  </si>
  <si>
    <t>20.085.0400-A</t>
  </si>
  <si>
    <t>20.085.0405-A</t>
  </si>
  <si>
    <t>20.085.0410-A</t>
  </si>
  <si>
    <t>20.085.0415-A</t>
  </si>
  <si>
    <t>20.085.0420-A</t>
  </si>
  <si>
    <t>20.085.0425-A</t>
  </si>
  <si>
    <t>20.085.0430-A</t>
  </si>
  <si>
    <t>20.085.0435-A</t>
  </si>
  <si>
    <t>20.085.0440-A</t>
  </si>
  <si>
    <t>20.085.0445-A</t>
  </si>
  <si>
    <t>20.085.0450-A</t>
  </si>
  <si>
    <t>20.085.0455-A</t>
  </si>
  <si>
    <t>20.085.0460-A</t>
  </si>
  <si>
    <t>20.085.0465-A</t>
  </si>
  <si>
    <t>20.085.0470-A</t>
  </si>
  <si>
    <t>20.085.0475-A</t>
  </si>
  <si>
    <t>20.085.0480-A</t>
  </si>
  <si>
    <t>20.085.0485-A</t>
  </si>
  <si>
    <t>20.085.0490-A</t>
  </si>
  <si>
    <t>20.085.0495-A</t>
  </si>
  <si>
    <t>20.085.0500-A</t>
  </si>
  <si>
    <t>20.085.0505-A</t>
  </si>
  <si>
    <t>20.085.0510-A</t>
  </si>
  <si>
    <t>20.085.0515-A</t>
  </si>
  <si>
    <t>20.085.0520-A</t>
  </si>
  <si>
    <t>20.085.0525-A</t>
  </si>
  <si>
    <t>20.085.0530-A</t>
  </si>
  <si>
    <t>20.085.0535-A</t>
  </si>
  <si>
    <t>20.085.0540-A</t>
  </si>
  <si>
    <t>20.085.0545-A</t>
  </si>
  <si>
    <t>20.085.0550-A</t>
  </si>
  <si>
    <t>20.085.0555-A</t>
  </si>
  <si>
    <t>20.085.0560-A</t>
  </si>
  <si>
    <t>20.085.0565-A</t>
  </si>
  <si>
    <t>20.085.0570-A</t>
  </si>
  <si>
    <t>20.085.0575-A</t>
  </si>
  <si>
    <t>20.085.0580-A</t>
  </si>
  <si>
    <t>20.085.0585-A</t>
  </si>
  <si>
    <t>20.085.0590-A</t>
  </si>
  <si>
    <t>20.085.0595-A</t>
  </si>
  <si>
    <t>20.085.0600-A</t>
  </si>
  <si>
    <t>20.085.0605-A</t>
  </si>
  <si>
    <t>20.085.0610-A</t>
  </si>
  <si>
    <t>20.085.0615-A</t>
  </si>
  <si>
    <t>20.085.0620-A</t>
  </si>
  <si>
    <t>20.085.0625-A</t>
  </si>
  <si>
    <t>20.085.0630-A</t>
  </si>
  <si>
    <t>20.085.0635-A</t>
  </si>
  <si>
    <t>20.085.0640-A</t>
  </si>
  <si>
    <t>20.085.0645-A</t>
  </si>
  <si>
    <t>20.085.0650-A</t>
  </si>
  <si>
    <t>20.085.0655-A</t>
  </si>
  <si>
    <t>20.085.0660-A</t>
  </si>
  <si>
    <t>20.085.0665-A</t>
  </si>
  <si>
    <t>20.085.0670-A</t>
  </si>
  <si>
    <t>20.085.0675-A</t>
  </si>
  <si>
    <t>20.085.0680-A</t>
  </si>
  <si>
    <t>20.085.0685-A</t>
  </si>
  <si>
    <t>20.086.0100-A</t>
  </si>
  <si>
    <t>20.086.0110-A</t>
  </si>
  <si>
    <t>20.086.0120-A</t>
  </si>
  <si>
    <t>20.086.0130-A</t>
  </si>
  <si>
    <t>20.086.0140-A</t>
  </si>
  <si>
    <t>20.086.0150-A</t>
  </si>
  <si>
    <t>20.086.0160-A</t>
  </si>
  <si>
    <t>20.086.0170-A</t>
  </si>
  <si>
    <t>20.086.0180-A</t>
  </si>
  <si>
    <t>20.086.0190-A</t>
  </si>
  <si>
    <t>20.086.0200-A</t>
  </si>
  <si>
    <t>20.086.0210-A</t>
  </si>
  <si>
    <t>20.086.0220-A</t>
  </si>
  <si>
    <t>20.086.0230-A</t>
  </si>
  <si>
    <t>20.086.0240-A</t>
  </si>
  <si>
    <t>20.086.0250-A</t>
  </si>
  <si>
    <t>20.086.0260-A</t>
  </si>
  <si>
    <t>20.086.0270-A</t>
  </si>
  <si>
    <t>20.086.0280-A</t>
  </si>
  <si>
    <t>20.086.0290-A</t>
  </si>
  <si>
    <t>20.086.0300-A</t>
  </si>
  <si>
    <t>20.086.0310-A</t>
  </si>
  <si>
    <t>20.086.0320-A</t>
  </si>
  <si>
    <t>20.086.0330-A</t>
  </si>
  <si>
    <t>20.086.0340-A</t>
  </si>
  <si>
    <t>20.086.0350-A</t>
  </si>
  <si>
    <t>20.086.0360-A</t>
  </si>
  <si>
    <t>20.086.0370-A</t>
  </si>
  <si>
    <t>20.086.0380-A</t>
  </si>
  <si>
    <t>20.086.0390-A</t>
  </si>
  <si>
    <t>20.086.0400-A</t>
  </si>
  <si>
    <t>20.086.0410-A</t>
  </si>
  <si>
    <t>20.086.0420-A</t>
  </si>
  <si>
    <t>20.086.0430-A</t>
  </si>
  <si>
    <t>20.086.0440-A</t>
  </si>
  <si>
    <t>20.086.0450-A</t>
  </si>
  <si>
    <t>20.086.0460-A</t>
  </si>
  <si>
    <t>20.086.0470-A</t>
  </si>
  <si>
    <t>20.086.0480-A</t>
  </si>
  <si>
    <t>20.086.0490-A</t>
  </si>
  <si>
    <t>20.086.0500-A</t>
  </si>
  <si>
    <t>20.086.0510-A</t>
  </si>
  <si>
    <t>20.086.0520-A</t>
  </si>
  <si>
    <t>20.086.0530-A</t>
  </si>
  <si>
    <t>20.086.0540-A</t>
  </si>
  <si>
    <t>20.086.0550-A</t>
  </si>
  <si>
    <t>20.086.0560-A</t>
  </si>
  <si>
    <t>20.086.0570-A</t>
  </si>
  <si>
    <t>20.086.0580-A</t>
  </si>
  <si>
    <t>20.086.0590-A</t>
  </si>
  <si>
    <t>20.086.0600-A</t>
  </si>
  <si>
    <t>20.086.0610-A</t>
  </si>
  <si>
    <t>20.086.0620-A</t>
  </si>
  <si>
    <t>20.086.0630-A</t>
  </si>
  <si>
    <t>20.086.0640-A</t>
  </si>
  <si>
    <t>20.086.0650-A</t>
  </si>
  <si>
    <t>20.086.0660-A</t>
  </si>
  <si>
    <t>20.086.0670-A</t>
  </si>
  <si>
    <t>20.086.0680-A</t>
  </si>
  <si>
    <t>20.090.0001-B</t>
  </si>
  <si>
    <t>20.090.0005-B</t>
  </si>
  <si>
    <t>20.090.0006-A</t>
  </si>
  <si>
    <t>20.091.0001-B</t>
  </si>
  <si>
    <t>20.092.0001-A</t>
  </si>
  <si>
    <t>20.093.0001-A</t>
  </si>
  <si>
    <t>20.096.0001-A</t>
  </si>
  <si>
    <t>20.097.0001-A</t>
  </si>
  <si>
    <t>20.097.0002-A</t>
  </si>
  <si>
    <t>20.097.0003-A</t>
  </si>
  <si>
    <t>20.097.0004-A</t>
  </si>
  <si>
    <t>20.097.0005-A</t>
  </si>
  <si>
    <t>20.097.0010-A</t>
  </si>
  <si>
    <t>20.097.0011-A</t>
  </si>
  <si>
    <t>20.098.0001-A</t>
  </si>
  <si>
    <t>20.099.0001-A</t>
  </si>
  <si>
    <t>20.100.0001-A</t>
  </si>
  <si>
    <t>20.100.0005-A</t>
  </si>
  <si>
    <t>20.100.0010-A</t>
  </si>
  <si>
    <t>20.100.0011-A</t>
  </si>
  <si>
    <t>20.100.0012-A</t>
  </si>
  <si>
    <t>20.100.0013-A</t>
  </si>
  <si>
    <t>20.100.0015-A</t>
  </si>
  <si>
    <t>20.100.0016-A</t>
  </si>
  <si>
    <t>20.100.0030-A</t>
  </si>
  <si>
    <t>20.100.0050-A</t>
  </si>
  <si>
    <t>20.100.0060-A</t>
  </si>
  <si>
    <t>20.100.0070-A</t>
  </si>
  <si>
    <t>20.100.0075-A</t>
  </si>
  <si>
    <t>20.100.0080-A</t>
  </si>
  <si>
    <t>20.100.0090-A</t>
  </si>
  <si>
    <t>20.100.0095-A</t>
  </si>
  <si>
    <t>20.101.0011-A</t>
  </si>
  <si>
    <t>20.101.0013-A</t>
  </si>
  <si>
    <t>20.102.0003-A</t>
  </si>
  <si>
    <t>20.102.0004-A</t>
  </si>
  <si>
    <t>20.102.0006-A</t>
  </si>
  <si>
    <t>20.102.0007-A</t>
  </si>
  <si>
    <t>20.102.0008-A</t>
  </si>
  <si>
    <t>20.103.0001-A</t>
  </si>
  <si>
    <t>20.104.0001-A</t>
  </si>
  <si>
    <t>20.104.0005-A</t>
  </si>
  <si>
    <t>20.105.0001-A</t>
  </si>
  <si>
    <t>20.105.0004-A</t>
  </si>
  <si>
    <t>20.105.0005-A</t>
  </si>
  <si>
    <t>20.106.0001-A</t>
  </si>
  <si>
    <t>20.107.0001-A</t>
  </si>
  <si>
    <t>20.111.0001-A</t>
  </si>
  <si>
    <t>20.111.0006-A</t>
  </si>
  <si>
    <t>20.111.0007-A</t>
  </si>
  <si>
    <t>20.111.0008-A</t>
  </si>
  <si>
    <t>20.111.0009-A</t>
  </si>
  <si>
    <t>20.111.0010-A</t>
  </si>
  <si>
    <t>20.112.0010-A</t>
  </si>
  <si>
    <t>20.112.0011-A</t>
  </si>
  <si>
    <t>20.112.0013-A</t>
  </si>
  <si>
    <t>20.112.0014-A</t>
  </si>
  <si>
    <t>20.112.0015-A</t>
  </si>
  <si>
    <t>20.113.0010-A</t>
  </si>
  <si>
    <t>20.113.0011-A</t>
  </si>
  <si>
    <t>20.113.0012-A</t>
  </si>
  <si>
    <t>20.113.0013-A</t>
  </si>
  <si>
    <t>20.113.0014-A</t>
  </si>
  <si>
    <t>20.113.0015-A</t>
  </si>
  <si>
    <t>20.114.0010-A</t>
  </si>
  <si>
    <t>20.114.0011-A</t>
  </si>
  <si>
    <t>20.114.0012-A</t>
  </si>
  <si>
    <t>20.114.0013-A</t>
  </si>
  <si>
    <t>20.114.0014-A</t>
  </si>
  <si>
    <t>20.114.0015-A</t>
  </si>
  <si>
    <t>20.115.0010-A</t>
  </si>
  <si>
    <t>20.115.0011-A</t>
  </si>
  <si>
    <t>20.115.0012-A</t>
  </si>
  <si>
    <t>20.115.0013-A</t>
  </si>
  <si>
    <t>20.115.0014-A</t>
  </si>
  <si>
    <t>20.115.0015-A</t>
  </si>
  <si>
    <t>20.116.0005-A</t>
  </si>
  <si>
    <t>20.116.0006-A</t>
  </si>
  <si>
    <t>20.116.0007-A</t>
  </si>
  <si>
    <t>20.116.0008-A</t>
  </si>
  <si>
    <t>20.116.0012-A</t>
  </si>
  <si>
    <t>20.116.0013-A</t>
  </si>
  <si>
    <t>20.116.0014-A</t>
  </si>
  <si>
    <t>20.116.0020-A</t>
  </si>
  <si>
    <t>20.170.0001-A</t>
  </si>
  <si>
    <t>20.170.0002-A</t>
  </si>
  <si>
    <t>20.170.0005-A</t>
  </si>
  <si>
    <t>20.170.0015-A</t>
  </si>
  <si>
    <t>20.175.0002-B</t>
  </si>
  <si>
    <t>20.175.0003-A</t>
  </si>
  <si>
    <t>20.175.0004-A</t>
  </si>
  <si>
    <t>20.175.0005-A</t>
  </si>
  <si>
    <t>20.175.0006-A</t>
  </si>
  <si>
    <t>20.175.0007-A</t>
  </si>
  <si>
    <t>20.175.0010-B</t>
  </si>
  <si>
    <t>20.175.0015-A</t>
  </si>
  <si>
    <t>20.176.0010-A</t>
  </si>
  <si>
    <t>20.180.0001-A</t>
  </si>
  <si>
    <t>20.180.0002-A</t>
  </si>
  <si>
    <t>20.181.0001-A</t>
  </si>
  <si>
    <t>20.181.0005-B</t>
  </si>
  <si>
    <t>20.181.0006-B</t>
  </si>
  <si>
    <t>20.183.0001-B</t>
  </si>
  <si>
    <t>20.198.0001-A</t>
  </si>
  <si>
    <t>21.001.0010-A</t>
  </si>
  <si>
    <t>21.001.0015-A</t>
  </si>
  <si>
    <t>21.001.0020-A</t>
  </si>
  <si>
    <t>21.001.0021-A</t>
  </si>
  <si>
    <t>21.001.0025-A</t>
  </si>
  <si>
    <t>21.001.0060-A</t>
  </si>
  <si>
    <t>21.001.0062-A</t>
  </si>
  <si>
    <t>21.001.0065-A</t>
  </si>
  <si>
    <t>21.001.0070-A</t>
  </si>
  <si>
    <t>21.001.0075-A</t>
  </si>
  <si>
    <t>21.001.0080-A</t>
  </si>
  <si>
    <t>21.001.0090-A</t>
  </si>
  <si>
    <t>21.001.0095-A</t>
  </si>
  <si>
    <t>21.001.0150-A</t>
  </si>
  <si>
    <t>21.001.0155-A</t>
  </si>
  <si>
    <t>21.001.0160-A</t>
  </si>
  <si>
    <t>21.001.0165-A</t>
  </si>
  <si>
    <t>21.001.0170-A</t>
  </si>
  <si>
    <t>21.001.0175-A</t>
  </si>
  <si>
    <t>21.001.0180-A</t>
  </si>
  <si>
    <t>21.001.0185-A</t>
  </si>
  <si>
    <t>21.001.0190-A</t>
  </si>
  <si>
    <t>21.002.0010-A</t>
  </si>
  <si>
    <t>21.002.0015-A</t>
  </si>
  <si>
    <t>21.002.0020-A</t>
  </si>
  <si>
    <t>21.002.0025-A</t>
  </si>
  <si>
    <t>21.002.0030-A</t>
  </si>
  <si>
    <t>21.002.0035-A</t>
  </si>
  <si>
    <t>21.002.0040-A</t>
  </si>
  <si>
    <t>21.002.0045-A</t>
  </si>
  <si>
    <t>21.003.0010-A</t>
  </si>
  <si>
    <t>21.003.0015-A</t>
  </si>
  <si>
    <t>21.003.0020-A</t>
  </si>
  <si>
    <t>21.003.0025-A</t>
  </si>
  <si>
    <t>21.003.0030-A</t>
  </si>
  <si>
    <t>21.003.0035-A</t>
  </si>
  <si>
    <t>21.003.0040-A</t>
  </si>
  <si>
    <t>21.003.0045-A</t>
  </si>
  <si>
    <t>21.003.0050-A</t>
  </si>
  <si>
    <t>21.003.0052-A</t>
  </si>
  <si>
    <t>21.003.0053-A</t>
  </si>
  <si>
    <t>21.003.0054-A</t>
  </si>
  <si>
    <t>21.003.0055-A</t>
  </si>
  <si>
    <t>21.003.0056-A</t>
  </si>
  <si>
    <t>21.003.0057-A</t>
  </si>
  <si>
    <t>21.003.0058-A</t>
  </si>
  <si>
    <t>21.003.0060-A</t>
  </si>
  <si>
    <t>21.003.0065-A</t>
  </si>
  <si>
    <t>21.003.0070-A</t>
  </si>
  <si>
    <t>21.003.0072-A</t>
  </si>
  <si>
    <t>21.003.0075-A</t>
  </si>
  <si>
    <t>21.003.0078-A</t>
  </si>
  <si>
    <t>21.003.0080-A</t>
  </si>
  <si>
    <t>21.003.0085-A</t>
  </si>
  <si>
    <t>21.003.0090-A</t>
  </si>
  <si>
    <t>21.003.0095-A</t>
  </si>
  <si>
    <t>21.003.0100-A</t>
  </si>
  <si>
    <t>21.003.0105-A</t>
  </si>
  <si>
    <t>21.003.0110-A</t>
  </si>
  <si>
    <t>21.003.0115-A</t>
  </si>
  <si>
    <t>21.003.0140-A</t>
  </si>
  <si>
    <t>21.003.0150-A</t>
  </si>
  <si>
    <t>21.004.0005-A</t>
  </si>
  <si>
    <t>21.004.0007-A</t>
  </si>
  <si>
    <t>21.004.0095-A</t>
  </si>
  <si>
    <t>21.004.0100-A</t>
  </si>
  <si>
    <t>21.004.0101-A</t>
  </si>
  <si>
    <t>21.004.0102-A</t>
  </si>
  <si>
    <t>21.004.0105-A</t>
  </si>
  <si>
    <t>21.004.0108-A</t>
  </si>
  <si>
    <t>21.004.0110-A</t>
  </si>
  <si>
    <t>21.004.0120-A</t>
  </si>
  <si>
    <t>21.004.0125-A</t>
  </si>
  <si>
    <t>21.004.0130-A</t>
  </si>
  <si>
    <t>21.004.0135-A</t>
  </si>
  <si>
    <t>21.004.0140-A</t>
  </si>
  <si>
    <t>21.004.0141-A</t>
  </si>
  <si>
    <t>21.004.0142-A</t>
  </si>
  <si>
    <t>21.004.0143-A</t>
  </si>
  <si>
    <t>21.004.0144-A</t>
  </si>
  <si>
    <t>21.004.0150-A</t>
  </si>
  <si>
    <t>21.004.0153-A</t>
  </si>
  <si>
    <t>21.004.0155-A</t>
  </si>
  <si>
    <t>21.004.0158-A</t>
  </si>
  <si>
    <t>21.004.0160-A</t>
  </si>
  <si>
    <t>21.004.0165-A</t>
  </si>
  <si>
    <t>21.004.0168-A</t>
  </si>
  <si>
    <t>21.004.0170-A</t>
  </si>
  <si>
    <t>21.004.0175-A</t>
  </si>
  <si>
    <t>21.004.0185-A</t>
  </si>
  <si>
    <t>21.004.0186-A</t>
  </si>
  <si>
    <t>21.004.0187-A</t>
  </si>
  <si>
    <t>21.004.0188-A</t>
  </si>
  <si>
    <t>21.004.0190-A</t>
  </si>
  <si>
    <t>21.004.0200-A</t>
  </si>
  <si>
    <t>21.005.0010-A</t>
  </si>
  <si>
    <t>21.005.0011-A</t>
  </si>
  <si>
    <t>21.005.0015-A</t>
  </si>
  <si>
    <t>21.005.0016-A</t>
  </si>
  <si>
    <t>21.005.0020-A</t>
  </si>
  <si>
    <t>21.005.0050-A</t>
  </si>
  <si>
    <t>21.006.0010-A</t>
  </si>
  <si>
    <t>21.006.0015-A</t>
  </si>
  <si>
    <t>21.007.0010-A</t>
  </si>
  <si>
    <t>21.007.0015-A</t>
  </si>
  <si>
    <t>21.008.0010-A</t>
  </si>
  <si>
    <t>21.008.0020-A</t>
  </si>
  <si>
    <t>21.008.0025-A</t>
  </si>
  <si>
    <t>21.008.0030-A</t>
  </si>
  <si>
    <t>21.009.0010-A</t>
  </si>
  <si>
    <t>21.009.0011-A</t>
  </si>
  <si>
    <t>21.009.0012-A</t>
  </si>
  <si>
    <t>21.009.0013-A</t>
  </si>
  <si>
    <t>21.009.0030-A</t>
  </si>
  <si>
    <t>21.009.0031-A</t>
  </si>
  <si>
    <t>21.009.0040-A</t>
  </si>
  <si>
    <t>21.009.0041-A</t>
  </si>
  <si>
    <t>21.009.0080-A</t>
  </si>
  <si>
    <t>21.009.0081-A</t>
  </si>
  <si>
    <t>21.009.0100-A</t>
  </si>
  <si>
    <t>21.009.0101-A</t>
  </si>
  <si>
    <t>21.009.0102-A</t>
  </si>
  <si>
    <t>21.009.0105-A</t>
  </si>
  <si>
    <t>21.009.0106-A</t>
  </si>
  <si>
    <t>21.009.0107-A</t>
  </si>
  <si>
    <t>21.009.0108-A</t>
  </si>
  <si>
    <t>21.009.0109-A</t>
  </si>
  <si>
    <t>21.009.0110-A</t>
  </si>
  <si>
    <t>21.009.0111-A</t>
  </si>
  <si>
    <t>21.009.0112-A</t>
  </si>
  <si>
    <t>21.009.0113-A</t>
  </si>
  <si>
    <t>21.009.0114-A</t>
  </si>
  <si>
    <t>21.009.0115-A</t>
  </si>
  <si>
    <t>21.009.0116-A</t>
  </si>
  <si>
    <t>21.010.0005-A</t>
  </si>
  <si>
    <t>21.010.0010-A</t>
  </si>
  <si>
    <t>21.010.0015-A</t>
  </si>
  <si>
    <t>21.010.0020-A</t>
  </si>
  <si>
    <t>21.010.0025-A</t>
  </si>
  <si>
    <t>21.010.0030-A</t>
  </si>
  <si>
    <t>21.010.0035-A</t>
  </si>
  <si>
    <t>21.010.0040-A</t>
  </si>
  <si>
    <t>21.010.0045-A</t>
  </si>
  <si>
    <t>21.011.0010-A</t>
  </si>
  <si>
    <t>21.011.0012-A</t>
  </si>
  <si>
    <t>21.011.0015-A</t>
  </si>
  <si>
    <t>21.011.0016-A</t>
  </si>
  <si>
    <t>21.011.0020-A</t>
  </si>
  <si>
    <t>21.011.0021-A</t>
  </si>
  <si>
    <t>21.011.0025-A</t>
  </si>
  <si>
    <t>21.011.0026-A</t>
  </si>
  <si>
    <t>21.011.0030-A</t>
  </si>
  <si>
    <t>21.011.0035-A</t>
  </si>
  <si>
    <t>21.011.0040-A</t>
  </si>
  <si>
    <t>21.011.0050-A</t>
  </si>
  <si>
    <t>21.011.0060-A</t>
  </si>
  <si>
    <t>21.011.0070-A</t>
  </si>
  <si>
    <t>21.011.0075-A</t>
  </si>
  <si>
    <t>21.011.0080-A</t>
  </si>
  <si>
    <t>21.011.0085-A</t>
  </si>
  <si>
    <t>21.011.0090-A</t>
  </si>
  <si>
    <t>21.011.0095-A</t>
  </si>
  <si>
    <t>21.011.0100-A</t>
  </si>
  <si>
    <t>21.013.0010-A</t>
  </si>
  <si>
    <t>21.015.0179-A</t>
  </si>
  <si>
    <t>21.015.0181-A</t>
  </si>
  <si>
    <t>21.015.0182-A</t>
  </si>
  <si>
    <t>21.015.0184-A</t>
  </si>
  <si>
    <t>21.015.0186-A</t>
  </si>
  <si>
    <t>21.015.0188-A</t>
  </si>
  <si>
    <t>21.015.0190-A</t>
  </si>
  <si>
    <t>21.015.0192-A</t>
  </si>
  <si>
    <t>21.015.0194-A</t>
  </si>
  <si>
    <t>21.015.0196-A</t>
  </si>
  <si>
    <t>21.015.0198-A</t>
  </si>
  <si>
    <t>21.015.0201-A</t>
  </si>
  <si>
    <t>21.015.0205-A</t>
  </si>
  <si>
    <t>21.015.0207-A</t>
  </si>
  <si>
    <t>21.015.0208-A</t>
  </si>
  <si>
    <t>21.015.0209-A</t>
  </si>
  <si>
    <t>21.015.0210-A</t>
  </si>
  <si>
    <t>21.015.0220-A</t>
  </si>
  <si>
    <t>21.015.0230-A</t>
  </si>
  <si>
    <t>21.015.0235-A</t>
  </si>
  <si>
    <t>21.018.0010-A</t>
  </si>
  <si>
    <t>21.018.0012-A</t>
  </si>
  <si>
    <t>21.018.0015-A</t>
  </si>
  <si>
    <t>21.018.0018-A</t>
  </si>
  <si>
    <t>21.018.0020-A</t>
  </si>
  <si>
    <t>21.018.0021-A</t>
  </si>
  <si>
    <t>21.018.0022-A</t>
  </si>
  <si>
    <t>21.018.0023-A</t>
  </si>
  <si>
    <t>21.018.0025-A</t>
  </si>
  <si>
    <t>21.018.0030-A</t>
  </si>
  <si>
    <t>21.018.0031-A</t>
  </si>
  <si>
    <t>21.018.0032-A</t>
  </si>
  <si>
    <t>21.018.0035-A</t>
  </si>
  <si>
    <t>21.018.0040-A</t>
  </si>
  <si>
    <t>21.018.0045-A</t>
  </si>
  <si>
    <t>21.018.0050-A</t>
  </si>
  <si>
    <t>21.019.0040-A</t>
  </si>
  <si>
    <t>21.019.0045-A</t>
  </si>
  <si>
    <t>21.019.0055-A</t>
  </si>
  <si>
    <t>21.019.0060-A</t>
  </si>
  <si>
    <t>21.019.0070-A</t>
  </si>
  <si>
    <t>21.019.0075-A</t>
  </si>
  <si>
    <t>21.019.0078-A</t>
  </si>
  <si>
    <t>21.019.0080-A</t>
  </si>
  <si>
    <t>21.019.0085-A</t>
  </si>
  <si>
    <t>21.019.0090-A</t>
  </si>
  <si>
    <t>21.019.0095-A</t>
  </si>
  <si>
    <t>21.019.0105-A</t>
  </si>
  <si>
    <t>21.019.0110-A</t>
  </si>
  <si>
    <t>21.020.0050-A</t>
  </si>
  <si>
    <t>21.020.0055-A</t>
  </si>
  <si>
    <t>21.020.0060-A</t>
  </si>
  <si>
    <t>21.020.0065-A</t>
  </si>
  <si>
    <t>21.020.0070-A</t>
  </si>
  <si>
    <t>21.020.0075-A</t>
  </si>
  <si>
    <t>21.020.0080-A</t>
  </si>
  <si>
    <t>21.020.0085-A</t>
  </si>
  <si>
    <t>21.020.0090-A</t>
  </si>
  <si>
    <t>21.020.0095-A</t>
  </si>
  <si>
    <t>21.020.0106-A</t>
  </si>
  <si>
    <t>21.020.0107-A</t>
  </si>
  <si>
    <t>21.021.0010-A</t>
  </si>
  <si>
    <t>21.021.0015-A</t>
  </si>
  <si>
    <t>21.022.0010-A</t>
  </si>
  <si>
    <t>21.022.0015-A</t>
  </si>
  <si>
    <t>21.022.0020-A</t>
  </si>
  <si>
    <t>21.023.0030-A</t>
  </si>
  <si>
    <t>21.023.0035-A</t>
  </si>
  <si>
    <t>21.023.0040-A</t>
  </si>
  <si>
    <t>21.023.0045-A</t>
  </si>
  <si>
    <t>21.023.0050-A</t>
  </si>
  <si>
    <t>21.023.0055-A</t>
  </si>
  <si>
    <t>21.023.0060-A</t>
  </si>
  <si>
    <t>21.023.0065-A</t>
  </si>
  <si>
    <t>21.023.0070-A</t>
  </si>
  <si>
    <t>21.023.0075-A</t>
  </si>
  <si>
    <t>21.023.0080-A</t>
  </si>
  <si>
    <t>21.023.0085-A</t>
  </si>
  <si>
    <t>21.023.0090-A</t>
  </si>
  <si>
    <t>21.024.0010-A</t>
  </si>
  <si>
    <t>21.024.0015-A</t>
  </si>
  <si>
    <t>21.024.0020-A</t>
  </si>
  <si>
    <t>21.024.0025-A</t>
  </si>
  <si>
    <t>21.024.0030-A</t>
  </si>
  <si>
    <t>21.024.0035-A</t>
  </si>
  <si>
    <t>21.024.0040-A</t>
  </si>
  <si>
    <t>21.024.0100-A</t>
  </si>
  <si>
    <t>21.024.0105-A</t>
  </si>
  <si>
    <t>21.026.0010-A</t>
  </si>
  <si>
    <t>21.026.0012-A</t>
  </si>
  <si>
    <t>21.026.0015-A</t>
  </si>
  <si>
    <t>21.026.0020-A</t>
  </si>
  <si>
    <t>21.026.0030-A</t>
  </si>
  <si>
    <t>21.026.0035-A</t>
  </si>
  <si>
    <t>21.026.0040-A</t>
  </si>
  <si>
    <t>21.026.0050-A</t>
  </si>
  <si>
    <t>21.026.0055-A</t>
  </si>
  <si>
    <t>21.026.0060-A</t>
  </si>
  <si>
    <t>21.026.0065-A</t>
  </si>
  <si>
    <t>21.026.0070-A</t>
  </si>
  <si>
    <t>21.026.0075-A</t>
  </si>
  <si>
    <t>21.026.0080-A</t>
  </si>
  <si>
    <t>21.026.0100-A</t>
  </si>
  <si>
    <t>21.026.0105-A</t>
  </si>
  <si>
    <t>21.026.0110-A</t>
  </si>
  <si>
    <t>21.026.0120-A</t>
  </si>
  <si>
    <t>21.026.0130-A</t>
  </si>
  <si>
    <t>21.026.0200-A</t>
  </si>
  <si>
    <t>21.026.0250-A</t>
  </si>
  <si>
    <t>21.026.0290-A</t>
  </si>
  <si>
    <t>21.026.0350-A</t>
  </si>
  <si>
    <t>21.026.0400-A</t>
  </si>
  <si>
    <t>21.026.0450-A</t>
  </si>
  <si>
    <t>21.027.0010-A</t>
  </si>
  <si>
    <t>21.027.0015-A</t>
  </si>
  <si>
    <t>21.027.0020-A</t>
  </si>
  <si>
    <t>21.027.0025-A</t>
  </si>
  <si>
    <t>21.027.0040-A</t>
  </si>
  <si>
    <t>21.027.0050-A</t>
  </si>
  <si>
    <t>21.027.0060-A</t>
  </si>
  <si>
    <t>21.028.0001-A</t>
  </si>
  <si>
    <t>21.028.0002-A</t>
  </si>
  <si>
    <t>21.028.0003-A</t>
  </si>
  <si>
    <t>21.028.0004-A</t>
  </si>
  <si>
    <t>21.028.0010-A</t>
  </si>
  <si>
    <t>21.028.0015-A</t>
  </si>
  <si>
    <t>21.028.0020-A</t>
  </si>
  <si>
    <t>21.028.0025-A</t>
  </si>
  <si>
    <t>21.028.0030-A</t>
  </si>
  <si>
    <t>21.028.0035-A</t>
  </si>
  <si>
    <t>21.028.0040-A</t>
  </si>
  <si>
    <t>21.028.0060-A</t>
  </si>
  <si>
    <t>21.028.0065-A</t>
  </si>
  <si>
    <t>21.028.0070-A</t>
  </si>
  <si>
    <t>21.028.0075-A</t>
  </si>
  <si>
    <t>21.028.0080-A</t>
  </si>
  <si>
    <t>21.028.0085-A</t>
  </si>
  <si>
    <t>21.028.0090-A</t>
  </si>
  <si>
    <t>21.028.0095-A</t>
  </si>
  <si>
    <t>21.028.0100-A</t>
  </si>
  <si>
    <t>21.028.0105-A</t>
  </si>
  <si>
    <t>21.028.0110-A</t>
  </si>
  <si>
    <t>21.028.0115-A</t>
  </si>
  <si>
    <t>21.028.0120-A</t>
  </si>
  <si>
    <t>21.028.0125-A</t>
  </si>
  <si>
    <t>21.028.0130-A</t>
  </si>
  <si>
    <t>21.028.0135-A</t>
  </si>
  <si>
    <t>21.028.0140-A</t>
  </si>
  <si>
    <t>21.028.0145-A</t>
  </si>
  <si>
    <t>21.028.0150-A</t>
  </si>
  <si>
    <t>21.029.0010-A</t>
  </si>
  <si>
    <t>21.029.0015-A</t>
  </si>
  <si>
    <t>21.029.0020-A</t>
  </si>
  <si>
    <t>21.030.0050-A</t>
  </si>
  <si>
    <t>21.030.0055-A</t>
  </si>
  <si>
    <t>21.030.0060-A</t>
  </si>
  <si>
    <t>21.030.0065-A</t>
  </si>
  <si>
    <t>21.030.0070-A</t>
  </si>
  <si>
    <t>21.030.0075-A</t>
  </si>
  <si>
    <t>21.030.0080-A</t>
  </si>
  <si>
    <t>21.030.0085-A</t>
  </si>
  <si>
    <t>21.030.0090-A</t>
  </si>
  <si>
    <t>21.030.0100-A</t>
  </si>
  <si>
    <t>21.030.0105-A</t>
  </si>
  <si>
    <t>21.031.0010-A</t>
  </si>
  <si>
    <t>21.031.0015-A</t>
  </si>
  <si>
    <t>21.031.0020-A</t>
  </si>
  <si>
    <t>21.031.0025-A</t>
  </si>
  <si>
    <t>21.031.0030-A</t>
  </si>
  <si>
    <t>21.031.0035-A</t>
  </si>
  <si>
    <t>21.031.0040-A</t>
  </si>
  <si>
    <t>21.035.0007-A</t>
  </si>
  <si>
    <t>21.035.0008-A</t>
  </si>
  <si>
    <t>21.035.0009-A</t>
  </si>
  <si>
    <t>21.035.0010-A</t>
  </si>
  <si>
    <t>21.035.0012-A</t>
  </si>
  <si>
    <t>21.035.0014-A</t>
  </si>
  <si>
    <t>21.035.0050-A</t>
  </si>
  <si>
    <t>21.035.0100-A</t>
  </si>
  <si>
    <t>21.035.0103-A</t>
  </si>
  <si>
    <t>21.035.0105-A</t>
  </si>
  <si>
    <t>21.035.0150-A</t>
  </si>
  <si>
    <t>21.035.0160-A</t>
  </si>
  <si>
    <t>21.035.0200-A</t>
  </si>
  <si>
    <t>21.035.0205-A</t>
  </si>
  <si>
    <t>21.035.0220-A</t>
  </si>
  <si>
    <t>21.035.0230-A</t>
  </si>
  <si>
    <t>21.035.0235-A</t>
  </si>
  <si>
    <t>21.035.0250-A</t>
  </si>
  <si>
    <t>21.036.0010-A</t>
  </si>
  <si>
    <t>21.036.0015-A</t>
  </si>
  <si>
    <t>21.036.0020-A</t>
  </si>
  <si>
    <t>21.036.0025-A</t>
  </si>
  <si>
    <t>21.036.0050-A</t>
  </si>
  <si>
    <t>21.036.0055-A</t>
  </si>
  <si>
    <t>21.036.0060-A</t>
  </si>
  <si>
    <t>21.036.0065-A</t>
  </si>
  <si>
    <t>21.036.0070-A</t>
  </si>
  <si>
    <t>21.036.0075-A</t>
  </si>
  <si>
    <t>21.036.0080-A</t>
  </si>
  <si>
    <t>21.037.0010-A</t>
  </si>
  <si>
    <t>21.037.0015-A</t>
  </si>
  <si>
    <t>21.037.0020-A</t>
  </si>
  <si>
    <t>21.037.0050-A</t>
  </si>
  <si>
    <t>21.037.0100-A</t>
  </si>
  <si>
    <t>21.037.0105-A</t>
  </si>
  <si>
    <t>21.037.0108-A</t>
  </si>
  <si>
    <t>21.037.0120-A</t>
  </si>
  <si>
    <t>21.037.0125-A</t>
  </si>
  <si>
    <t>21.037.0130-A</t>
  </si>
  <si>
    <t>21.037.0135-A</t>
  </si>
  <si>
    <t>21.038.0010-A</t>
  </si>
  <si>
    <t>21.038.0050-A</t>
  </si>
  <si>
    <t>21.038.0055-A</t>
  </si>
  <si>
    <t>21.038.0060-A</t>
  </si>
  <si>
    <t>21.040.0010-A</t>
  </si>
  <si>
    <t>21.040.0015-A</t>
  </si>
  <si>
    <t>21.040.0020-A</t>
  </si>
  <si>
    <t>21.040.0050-A</t>
  </si>
  <si>
    <t>21.040.0100-A</t>
  </si>
  <si>
    <t>21.040.0110-A</t>
  </si>
  <si>
    <t>21.040.0120-A</t>
  </si>
  <si>
    <t>21.040.0130-A</t>
  </si>
  <si>
    <t>21.042.0010-A</t>
  </si>
  <si>
    <t>21.042.0015-A</t>
  </si>
  <si>
    <t>21.042.0025-A</t>
  </si>
  <si>
    <t>21.042.0030-A</t>
  </si>
  <si>
    <t>21.042.0035-A</t>
  </si>
  <si>
    <t>21.042.0040-A</t>
  </si>
  <si>
    <t>21.042.0045-A</t>
  </si>
  <si>
    <t>21.042.0050-A</t>
  </si>
  <si>
    <t>21.042.0060-A</t>
  </si>
  <si>
    <t>21.042.0065-A</t>
  </si>
  <si>
    <t>21.042.0070-A</t>
  </si>
  <si>
    <t>21.042.0080-A</t>
  </si>
  <si>
    <t>21.042.0085-A</t>
  </si>
  <si>
    <t>21.042.0095-A</t>
  </si>
  <si>
    <t>21.042.0115-A</t>
  </si>
  <si>
    <t>21.042.0120-A</t>
  </si>
  <si>
    <t>21.042.0125-A</t>
  </si>
  <si>
    <t>21.042.0130-A</t>
  </si>
  <si>
    <t>21.042.0135-A</t>
  </si>
  <si>
    <t>21.042.0140-A</t>
  </si>
  <si>
    <t>21.042.0145-A</t>
  </si>
  <si>
    <t>21.042.0155-A</t>
  </si>
  <si>
    <t>21.042.0160-A</t>
  </si>
  <si>
    <t>21.042.0165-A</t>
  </si>
  <si>
    <t>21.045.0050-A</t>
  </si>
  <si>
    <t>21.045.0055-A</t>
  </si>
  <si>
    <t>21.045.0060-A</t>
  </si>
  <si>
    <t>21.045.0065-A</t>
  </si>
  <si>
    <t>21.045.0070-A</t>
  </si>
  <si>
    <t>21.045.0080-A</t>
  </si>
  <si>
    <t>21.045.0085-A</t>
  </si>
  <si>
    <t>21.045.0090-A</t>
  </si>
  <si>
    <t>21.045.0095-A</t>
  </si>
  <si>
    <t>21.045.0100-A</t>
  </si>
  <si>
    <t>21.045.0105-A</t>
  </si>
  <si>
    <t>21.045.0110-A</t>
  </si>
  <si>
    <t>21.045.0125-A</t>
  </si>
  <si>
    <t>21.045.0135-A</t>
  </si>
  <si>
    <t>21.045.0140-A</t>
  </si>
  <si>
    <t>21.045.0145-A</t>
  </si>
  <si>
    <t>21.045.0150-A</t>
  </si>
  <si>
    <t>21.045.0160-A</t>
  </si>
  <si>
    <t>21.046.0010-A</t>
  </si>
  <si>
    <t>21.046.0020-A</t>
  </si>
  <si>
    <t>21.046.0025-A</t>
  </si>
  <si>
    <t>21.046.0035-A</t>
  </si>
  <si>
    <t>21.046.0040-A</t>
  </si>
  <si>
    <t>21.046.0045-A</t>
  </si>
  <si>
    <t>21.046.0050-A</t>
  </si>
  <si>
    <t>21.046.0055-A</t>
  </si>
  <si>
    <t>21.046.0060-A</t>
  </si>
  <si>
    <t>21.046.0065-A</t>
  </si>
  <si>
    <t>21.046.0070-A</t>
  </si>
  <si>
    <t>21.048.0010-A</t>
  </si>
  <si>
    <t>21.048.0015-A</t>
  </si>
  <si>
    <t>21.048.0020-A</t>
  </si>
  <si>
    <t>21.048.0025-A</t>
  </si>
  <si>
    <t>21.048.0030-A</t>
  </si>
  <si>
    <t>21.048.0035-A</t>
  </si>
  <si>
    <t>21.048.0040-A</t>
  </si>
  <si>
    <t>21.048.0045-A</t>
  </si>
  <si>
    <t>21.048.0050-A</t>
  </si>
  <si>
    <t>21.048.0055-A</t>
  </si>
  <si>
    <t>21.048.0060-A</t>
  </si>
  <si>
    <t>21.048.0065-A</t>
  </si>
  <si>
    <t>21.050.0010-A</t>
  </si>
  <si>
    <t>21.050.0015-A</t>
  </si>
  <si>
    <t>21.050.0020-A</t>
  </si>
  <si>
    <t>21.050.0025-A</t>
  </si>
  <si>
    <t>21.050.0035-A</t>
  </si>
  <si>
    <t>21.050.0040-A</t>
  </si>
  <si>
    <t>21.050.0045-A</t>
  </si>
  <si>
    <t>21.050.0050-A</t>
  </si>
  <si>
    <t>21.050.0055-A</t>
  </si>
  <si>
    <t>21.050.0060-A</t>
  </si>
  <si>
    <t>21.050.0065-A</t>
  </si>
  <si>
    <t>21.050.0070-A</t>
  </si>
  <si>
    <t>21.050.0075-A</t>
  </si>
  <si>
    <t>21.050.0080-A</t>
  </si>
  <si>
    <t>21.050.0085-A</t>
  </si>
  <si>
    <t>21.050.0090-A</t>
  </si>
  <si>
    <t>21.050.0095-A</t>
  </si>
  <si>
    <t>21.050.0100-A</t>
  </si>
  <si>
    <t>21.050.0105-A</t>
  </si>
  <si>
    <t>21.050.0110-A</t>
  </si>
  <si>
    <t>21.050.0120-A</t>
  </si>
  <si>
    <t>21.050.0125-A</t>
  </si>
  <si>
    <t>21.051.0010-A</t>
  </si>
  <si>
    <t>21.051.0030-A</t>
  </si>
  <si>
    <t>21.051.0040-A</t>
  </si>
  <si>
    <t>21.100.0021-A</t>
  </si>
  <si>
    <t>21.100.0030-A</t>
  </si>
  <si>
    <t>21.100.0031-A</t>
  </si>
  <si>
    <t>21.100.0040-A</t>
  </si>
  <si>
    <t>21.100.0041-A</t>
  </si>
  <si>
    <t>21.100.0060-A</t>
  </si>
  <si>
    <t>21.100.0070-A</t>
  </si>
  <si>
    <t>21.100.0100-A</t>
  </si>
  <si>
    <t>21.100.0101-A</t>
  </si>
  <si>
    <t>21.100.0110-A</t>
  </si>
  <si>
    <t>21.100.0120-A</t>
  </si>
  <si>
    <t>21.100.0121-A</t>
  </si>
  <si>
    <t>21.100.0122-A</t>
  </si>
  <si>
    <t>21.100.0123-A</t>
  </si>
  <si>
    <t>21.100.0125-A</t>
  </si>
  <si>
    <t>21.100.0126-A</t>
  </si>
  <si>
    <t>21.100.0130-A</t>
  </si>
  <si>
    <t>21.100.0135-A</t>
  </si>
  <si>
    <t>21.100.0140-A</t>
  </si>
  <si>
    <t>21.100.0145-A</t>
  </si>
  <si>
    <t>21.100.0160-A</t>
  </si>
  <si>
    <t>21.100.0170-A</t>
  </si>
  <si>
    <t>21.100.0190-A</t>
  </si>
  <si>
    <t>21.100.0250-A</t>
  </si>
  <si>
    <t>21.100.0251-A</t>
  </si>
  <si>
    <t>21.100.0300-A</t>
  </si>
  <si>
    <t>21.100.0301-A</t>
  </si>
  <si>
    <t>21.101.0010-A</t>
  </si>
  <si>
    <t>21.102.0010-A</t>
  </si>
  <si>
    <t>21.103.0010-A</t>
  </si>
  <si>
    <t>22.005.0005-A</t>
  </si>
  <si>
    <t>22.005.0015-A</t>
  </si>
  <si>
    <t>22.005.0020-A</t>
  </si>
  <si>
    <t>22.005.0025-A</t>
  </si>
  <si>
    <t>22.005.0030-A</t>
  </si>
  <si>
    <t>22.005.0035-A</t>
  </si>
  <si>
    <t>22.005.0040-A</t>
  </si>
  <si>
    <t>22.005.0045-A</t>
  </si>
  <si>
    <t>22.005.0050-A</t>
  </si>
  <si>
    <t>22.005.0055-A</t>
  </si>
  <si>
    <t>22.005.0060-A</t>
  </si>
  <si>
    <t>22.005.0070-A</t>
  </si>
  <si>
    <t>22.005.0075-A</t>
  </si>
  <si>
    <t>22.005.0080-A</t>
  </si>
  <si>
    <t>22.005.0085-A</t>
  </si>
  <si>
    <t>22.010.0010-A</t>
  </si>
  <si>
    <t>22.010.0015-A</t>
  </si>
  <si>
    <t>22.010.0020-A</t>
  </si>
  <si>
    <t>22.010.0030-A</t>
  </si>
  <si>
    <t>22.013.0005-A</t>
  </si>
  <si>
    <t>22.013.0010-A</t>
  </si>
  <si>
    <t>22.013.0015-A</t>
  </si>
  <si>
    <t>22.013.0020-A</t>
  </si>
  <si>
    <t>22.013.0025-A</t>
  </si>
  <si>
    <t>22.016.0005-A</t>
  </si>
  <si>
    <t>22.016.0010-A</t>
  </si>
  <si>
    <t>22.016.0015-A</t>
  </si>
  <si>
    <t>22.016.0020-A</t>
  </si>
  <si>
    <t>22.016.0025-A</t>
  </si>
  <si>
    <t>22.016.0030-A</t>
  </si>
  <si>
    <t>22.020.0005-A</t>
  </si>
  <si>
    <t>22.020.0010-A</t>
  </si>
  <si>
    <t>22.020.0015-A</t>
  </si>
  <si>
    <t>22.020.0030-A</t>
  </si>
  <si>
    <t>22.020.0035-A</t>
  </si>
  <si>
    <t>22.020.0040-A</t>
  </si>
  <si>
    <t>22.020.0045-A</t>
  </si>
  <si>
    <t>22.020.0050-A</t>
  </si>
  <si>
    <t>22.020.0055-A</t>
  </si>
  <si>
    <t>22.020.0070-A</t>
  </si>
  <si>
    <t>22.020.0075-A</t>
  </si>
  <si>
    <t>22.020.0080-A</t>
  </si>
  <si>
    <t>22.020.0085-A</t>
  </si>
  <si>
    <t>22.020.0090-A</t>
  </si>
  <si>
    <t>22.020.0095-A</t>
  </si>
  <si>
    <t>22.020.0100-A</t>
  </si>
  <si>
    <t>22.020.0105-A</t>
  </si>
  <si>
    <t>22.020.0110-A</t>
  </si>
  <si>
    <t>22.020.0115-A</t>
  </si>
  <si>
    <t>22.020.0120-A</t>
  </si>
  <si>
    <t>22.020.0125-A</t>
  </si>
  <si>
    <t>22.020.0130-A</t>
  </si>
  <si>
    <t>22.020.0135-A</t>
  </si>
  <si>
    <t>22.020.0140-A</t>
  </si>
  <si>
    <t>22.020.0145-A</t>
  </si>
  <si>
    <t>22.020.0150-A</t>
  </si>
  <si>
    <t>22.025.0005-A</t>
  </si>
  <si>
    <t>22.025.0010-A</t>
  </si>
  <si>
    <t>22.025.0015-A</t>
  </si>
  <si>
    <t>22.026.0010-A</t>
  </si>
  <si>
    <t>22.028.0005-A</t>
  </si>
  <si>
    <t>22.028.0010-A</t>
  </si>
  <si>
    <t>22.028.0015-A</t>
  </si>
  <si>
    <t>22.028.0025-A</t>
  </si>
  <si>
    <t>22.028.0035-A</t>
  </si>
  <si>
    <t>22.028.0040-A</t>
  </si>
  <si>
    <t>22.028.0045-A</t>
  </si>
  <si>
    <t>22.028.0050-A</t>
  </si>
  <si>
    <t>22.030.0010-A</t>
  </si>
  <si>
    <t>22.030.0015-A</t>
  </si>
  <si>
    <t>22.030.0030-A</t>
  </si>
  <si>
    <t>22.030.0035-A</t>
  </si>
  <si>
    <t>22.030.0040-A</t>
  </si>
  <si>
    <t>22.030.0045-A</t>
  </si>
  <si>
    <t>22.030.0050-A</t>
  </si>
  <si>
    <t>22.030.0055-A</t>
  </si>
  <si>
    <t>22.030.0060-A</t>
  </si>
  <si>
    <t>22.030.0065-A</t>
  </si>
  <si>
    <t>22.030.0070-A</t>
  </si>
  <si>
    <t>22.030.0075-A</t>
  </si>
  <si>
    <t>22.030.0080-A</t>
  </si>
  <si>
    <t>22.030.0085-A</t>
  </si>
  <si>
    <t>22.030.0090-A</t>
  </si>
  <si>
    <t>22.030.0095-A</t>
  </si>
  <si>
    <t>22.030.0100-A</t>
  </si>
  <si>
    <t>22.030.0105-A</t>
  </si>
  <si>
    <t>22.040.0005-A</t>
  </si>
  <si>
    <t>22.040.0010-A</t>
  </si>
  <si>
    <t>22.040.0015-A</t>
  </si>
  <si>
    <t>22.040.0020-A</t>
  </si>
  <si>
    <t>22.040.0025-A</t>
  </si>
  <si>
    <t>22.040.0030-A</t>
  </si>
  <si>
    <t>22.040.0035-A</t>
  </si>
  <si>
    <t>22.040.0040-A</t>
  </si>
  <si>
    <t>22.040.0045-A</t>
  </si>
  <si>
    <t>22.040.0050-A</t>
  </si>
  <si>
    <t>22.040.0055-A</t>
  </si>
  <si>
    <t>22.050.0005-A</t>
  </si>
  <si>
    <t>22.050.0010-A</t>
  </si>
  <si>
    <t>22.050.0015-A</t>
  </si>
  <si>
    <t>22.050.0020-A</t>
  </si>
  <si>
    <t>22.050.0025-A</t>
  </si>
  <si>
    <t>22.050.0030-A</t>
  </si>
  <si>
    <t>22.050.0035-A</t>
  </si>
  <si>
    <t>54.001.0007-B</t>
  </si>
  <si>
    <t>54.001.0010-B</t>
  </si>
  <si>
    <t>54.001.0011-B</t>
  </si>
  <si>
    <t>54.001.0013-B</t>
  </si>
  <si>
    <t>54.001.0069-B</t>
  </si>
  <si>
    <t>54.001.0070-B</t>
  </si>
  <si>
    <t>54.001.0071-B</t>
  </si>
  <si>
    <t>54.001.0073-B</t>
  </si>
  <si>
    <t>54.001.0074-B</t>
  </si>
  <si>
    <t>54.001.0077-B</t>
  </si>
  <si>
    <t>54.001.0081-B</t>
  </si>
  <si>
    <t>54.001.0082-B</t>
  </si>
  <si>
    <t>54.001.0100-B</t>
  </si>
  <si>
    <t>54.001.0104-B</t>
  </si>
  <si>
    <t>54.001.0117-B</t>
  </si>
  <si>
    <t>54.001.0126-B</t>
  </si>
  <si>
    <t>54.001.0127-B</t>
  </si>
  <si>
    <t>54.001.0128-B</t>
  </si>
  <si>
    <t>54.001.0129-B</t>
  </si>
  <si>
    <t>54.001.0132-B</t>
  </si>
  <si>
    <t>54.001.0133-B</t>
  </si>
  <si>
    <t>54.001.0134-B</t>
  </si>
  <si>
    <t>54.001.0135-B</t>
  </si>
  <si>
    <t>54.001.0136-B</t>
  </si>
  <si>
    <t>54.001.0137-B</t>
  </si>
  <si>
    <t>54.001.0138-B</t>
  </si>
  <si>
    <t>54.001.0139-B</t>
  </si>
  <si>
    <t>54.001.0140-B</t>
  </si>
  <si>
    <t>54.001.0141-B</t>
  </si>
  <si>
    <t>54.001.0142-B</t>
  </si>
  <si>
    <t>54.001.0143-B</t>
  </si>
  <si>
    <t>54.001.0144-B</t>
  </si>
  <si>
    <t>54.001.0145-B</t>
  </si>
  <si>
    <t>54.001.0146-B</t>
  </si>
  <si>
    <t>54.001.0147-B</t>
  </si>
  <si>
    <t>54.001.0150-B</t>
  </si>
  <si>
    <t>54.001.0151-B</t>
  </si>
  <si>
    <t>54.001.0152-B</t>
  </si>
  <si>
    <t>54.001.0154-B</t>
  </si>
  <si>
    <t>54.001.0160-B</t>
  </si>
  <si>
    <t>55.001.0010-B</t>
  </si>
  <si>
    <t>55.001.0011-B</t>
  </si>
  <si>
    <t>55.001.0012-B</t>
  </si>
  <si>
    <t>55.001.0013-B</t>
  </si>
  <si>
    <t>55.010.0001-B</t>
  </si>
  <si>
    <t>55.010.0003-B</t>
  </si>
  <si>
    <t>55.019.0010-B</t>
  </si>
  <si>
    <t>55.100.0002-B</t>
  </si>
  <si>
    <t>55.100.0003-B</t>
  </si>
  <si>
    <t>55.100.0004-B</t>
  </si>
  <si>
    <t>55.100.0005-B</t>
  </si>
  <si>
    <t>55.100.0017-B</t>
  </si>
  <si>
    <t>55.100.0019-B</t>
  </si>
  <si>
    <t>55.100.0023-B</t>
  </si>
  <si>
    <t>55.100.0027-B</t>
  </si>
  <si>
    <t>55.100.0029-B</t>
  </si>
  <si>
    <t>55.100.0031-B</t>
  </si>
  <si>
    <t>55.100.0032-B</t>
  </si>
  <si>
    <t>55.100.0033-B</t>
  </si>
  <si>
    <t>55.100.0034-B</t>
  </si>
  <si>
    <t>55.100.0035-B</t>
  </si>
  <si>
    <t>55.100.0036-B</t>
  </si>
  <si>
    <t>55.100.0037-B</t>
  </si>
  <si>
    <t>55.100.0038-B</t>
  </si>
  <si>
    <t>55.100.0039-B</t>
  </si>
  <si>
    <t>55.100.0046-B</t>
  </si>
  <si>
    <t>55.100.0047-B</t>
  </si>
  <si>
    <t>55.100.0048-B</t>
  </si>
  <si>
    <t>55.100.0049-B</t>
  </si>
  <si>
    <t>55.100.0050-B</t>
  </si>
  <si>
    <t>55.100.0051-B</t>
  </si>
  <si>
    <t>55.100.0056-B</t>
  </si>
  <si>
    <t>55.100.0058-B</t>
  </si>
  <si>
    <t>55.100.0059-B</t>
  </si>
  <si>
    <t>55.100.0060-B</t>
  </si>
  <si>
    <t>55.100.0061-B</t>
  </si>
  <si>
    <t>55.100.0063-B</t>
  </si>
  <si>
    <t>55.100.0064-B</t>
  </si>
  <si>
    <t>55.100.0065-B</t>
  </si>
  <si>
    <t>55.100.0067-B</t>
  </si>
  <si>
    <t>55.100.0068-B</t>
  </si>
  <si>
    <t>55.100.0069-B</t>
  </si>
  <si>
    <t>55.100.0070-B</t>
  </si>
  <si>
    <t>55.100.0071-B</t>
  </si>
  <si>
    <t>55.100.0072-B</t>
  </si>
  <si>
    <t>58.002.0138-B</t>
  </si>
  <si>
    <t>58.002.0150-B</t>
  </si>
  <si>
    <t>58.002.0155-B</t>
  </si>
  <si>
    <t>58.002.0304-B</t>
  </si>
  <si>
    <t>58.002.0306-B</t>
  </si>
  <si>
    <t>58.002.0307-B</t>
  </si>
  <si>
    <t>58.002.0313-B</t>
  </si>
  <si>
    <t>58.002.0315-B</t>
  </si>
  <si>
    <t>58.002.0316-B</t>
  </si>
  <si>
    <t>58.002.0318-B</t>
  </si>
  <si>
    <t>58.002.0319-B</t>
  </si>
  <si>
    <t>58.002.0322-B</t>
  </si>
  <si>
    <t>58.002.0325-B</t>
  </si>
  <si>
    <t>58.002.0326-B</t>
  </si>
  <si>
    <t>58.002.0327-B</t>
  </si>
  <si>
    <t>58.002.0328-B</t>
  </si>
  <si>
    <t>58.002.0329-B</t>
  </si>
  <si>
    <t>58.002.0330-B</t>
  </si>
  <si>
    <t>58.002.0331-B</t>
  </si>
  <si>
    <t>58.002.0332-B</t>
  </si>
  <si>
    <t>58.002.0333-B</t>
  </si>
  <si>
    <t>58.002.0336-B</t>
  </si>
  <si>
    <t>58.002.0337-B</t>
  </si>
  <si>
    <t>58.002.0339-B</t>
  </si>
  <si>
    <t>58.002.0343-B</t>
  </si>
  <si>
    <t>58.002.0350-B</t>
  </si>
  <si>
    <t>58.002.0352-B</t>
  </si>
  <si>
    <t>58.002.0355-B</t>
  </si>
  <si>
    <t>58.002.0357-B</t>
  </si>
  <si>
    <t>58.002.0376-B</t>
  </si>
  <si>
    <t>58.002.0400-B</t>
  </si>
  <si>
    <t>58.002.0401-B</t>
  </si>
  <si>
    <t>58.002.0402-B</t>
  </si>
  <si>
    <t>58.002.0407-B</t>
  </si>
  <si>
    <t>58.002.0412-B</t>
  </si>
  <si>
    <t>58.002.0425-B</t>
  </si>
  <si>
    <t>58.002.0428-B</t>
  </si>
  <si>
    <t>58.002.0429-B</t>
  </si>
  <si>
    <t>58.002.0430-B</t>
  </si>
  <si>
    <t>58.002.0431-B</t>
  </si>
  <si>
    <t>58.002.0432-B</t>
  </si>
  <si>
    <t>58.002.0433-B</t>
  </si>
  <si>
    <t>58.002.0434-B</t>
  </si>
  <si>
    <t>58.002.0435-B</t>
  </si>
  <si>
    <t>58.002.0436-B</t>
  </si>
  <si>
    <t>59.003.0010-B</t>
  </si>
  <si>
    <t>59.003.0050-B</t>
  </si>
  <si>
    <t>59.003.0060-B</t>
  </si>
  <si>
    <t>cv.h</t>
  </si>
  <si>
    <t>VALOR UNITÁRIO</t>
  </si>
  <si>
    <t>A - SERVIÇOS PRELIMINARES</t>
  </si>
  <si>
    <t>(m)</t>
  </si>
  <si>
    <t>(m³)</t>
  </si>
  <si>
    <t xml:space="preserve">cod. : </t>
  </si>
  <si>
    <t>VALOR PARCIAL
R$</t>
  </si>
  <si>
    <t>TOTAL =</t>
  </si>
  <si>
    <t>utilização nas frentes de serviço</t>
  </si>
  <si>
    <t>mês  =</t>
  </si>
  <si>
    <t>÷</t>
  </si>
  <si>
    <t>ramais de ralo</t>
  </si>
  <si>
    <t>caixa de ralo</t>
  </si>
  <si>
    <t>ramal de ralo</t>
  </si>
  <si>
    <t>01.019.0010-0</t>
  </si>
  <si>
    <t>01.019.0010-A</t>
  </si>
  <si>
    <t>01.019.0012-0</t>
  </si>
  <si>
    <t>01.019.0012-A</t>
  </si>
  <si>
    <t>01.019.0015-0</t>
  </si>
  <si>
    <t>01.019.0015-A</t>
  </si>
  <si>
    <t>01.050.0150-0</t>
  </si>
  <si>
    <t>01.050.0150-A</t>
  </si>
  <si>
    <t>01.050.0151-0</t>
  </si>
  <si>
    <t>01.050.0151-A</t>
  </si>
  <si>
    <t>01.050.0152-0</t>
  </si>
  <si>
    <t>01.050.0152-A</t>
  </si>
  <si>
    <t>01.050.0350-0</t>
  </si>
  <si>
    <t>01.050.0350-A</t>
  </si>
  <si>
    <t>01.050.0351-0</t>
  </si>
  <si>
    <t>01.050.0351-A</t>
  </si>
  <si>
    <t>01.050.0352-0</t>
  </si>
  <si>
    <t>01.050.0352-A</t>
  </si>
  <si>
    <t>01.050.0353-0</t>
  </si>
  <si>
    <t>01.050.0353-A</t>
  </si>
  <si>
    <t>01.050.0354-0</t>
  </si>
  <si>
    <t>01.050.0354-A</t>
  </si>
  <si>
    <t>01.050.0355-0</t>
  </si>
  <si>
    <t>01.050.0355-A</t>
  </si>
  <si>
    <t>01.050.0356-0</t>
  </si>
  <si>
    <t>01.050.0356-A</t>
  </si>
  <si>
    <t>01.050.0357-0</t>
  </si>
  <si>
    <t>01.050.0357-A</t>
  </si>
  <si>
    <t>01.050.0358-0</t>
  </si>
  <si>
    <t>01.050.0358-A</t>
  </si>
  <si>
    <t>01.050.0359-0</t>
  </si>
  <si>
    <t>01.050.0359-A</t>
  </si>
  <si>
    <t>01.050.0360-0</t>
  </si>
  <si>
    <t>01.050.0360-A</t>
  </si>
  <si>
    <t>01.050.0361-0</t>
  </si>
  <si>
    <t>01.050.0361-A</t>
  </si>
  <si>
    <t>01.050.0362-0</t>
  </si>
  <si>
    <t>01.050.0362-A</t>
  </si>
  <si>
    <t>01.050.0363-0</t>
  </si>
  <si>
    <t>01.050.0363-A</t>
  </si>
  <si>
    <t>01.050.0364-0</t>
  </si>
  <si>
    <t>01.050.0364-A</t>
  </si>
  <si>
    <t>01.050.0365-0</t>
  </si>
  <si>
    <t>01.050.0365-A</t>
  </si>
  <si>
    <t>01.050.0366-0</t>
  </si>
  <si>
    <t>01.050.0366-A</t>
  </si>
  <si>
    <t>01.050.0367-0</t>
  </si>
  <si>
    <t>01.050.0367-A</t>
  </si>
  <si>
    <t>01.050.0368-0</t>
  </si>
  <si>
    <t>01.050.0368-A</t>
  </si>
  <si>
    <t>01.050.0369-0</t>
  </si>
  <si>
    <t>01.050.0369-A</t>
  </si>
  <si>
    <t>01.050.0370-0</t>
  </si>
  <si>
    <t>01.050.0370-A</t>
  </si>
  <si>
    <t>01.050.0371-0</t>
  </si>
  <si>
    <t>01.050.0371-A</t>
  </si>
  <si>
    <t>01.050.0372-0</t>
  </si>
  <si>
    <t>01.050.0372-A</t>
  </si>
  <si>
    <t>01.050.0373-0</t>
  </si>
  <si>
    <t>01.050.0373-A</t>
  </si>
  <si>
    <t>01.050.0374-0</t>
  </si>
  <si>
    <t>01.050.0374-A</t>
  </si>
  <si>
    <t>01.050.0375-0</t>
  </si>
  <si>
    <t>01.050.0375-A</t>
  </si>
  <si>
    <t>01.050.0376-0</t>
  </si>
  <si>
    <t>01.050.0376-A</t>
  </si>
  <si>
    <t>01.050.0377-0</t>
  </si>
  <si>
    <t>01.050.0377-A</t>
  </si>
  <si>
    <t>01.050.0378-0</t>
  </si>
  <si>
    <t>01.050.0378-A</t>
  </si>
  <si>
    <t>01.050.0379-0</t>
  </si>
  <si>
    <t>01.050.0379-A</t>
  </si>
  <si>
    <t>01.050.0380-0</t>
  </si>
  <si>
    <t>01.050.0380-A</t>
  </si>
  <si>
    <t>01.050.0381-0</t>
  </si>
  <si>
    <t>01.050.0381-A</t>
  </si>
  <si>
    <t>01.050.0382-0</t>
  </si>
  <si>
    <t>01.050.0382-A</t>
  </si>
  <si>
    <t>01.050.0383-0</t>
  </si>
  <si>
    <t>01.050.0383-A</t>
  </si>
  <si>
    <t>01.050.0384-0</t>
  </si>
  <si>
    <t>01.050.0384-A</t>
  </si>
  <si>
    <t>01.050.0385-0</t>
  </si>
  <si>
    <t>01.050.0385-A</t>
  </si>
  <si>
    <t>01.050.0386-0</t>
  </si>
  <si>
    <t>01.050.0386-A</t>
  </si>
  <si>
    <t>01.050.0387-0</t>
  </si>
  <si>
    <t>01.050.0387-A</t>
  </si>
  <si>
    <t>01.050.0388-0</t>
  </si>
  <si>
    <t>01.050.0388-A</t>
  </si>
  <si>
    <t>01.050.0389-0</t>
  </si>
  <si>
    <t>01.050.0389-A</t>
  </si>
  <si>
    <t>01.050.0390-0</t>
  </si>
  <si>
    <t>01.050.0390-A</t>
  </si>
  <si>
    <t>01.050.0391-0</t>
  </si>
  <si>
    <t>01.050.0391-A</t>
  </si>
  <si>
    <t>01.050.0392-0</t>
  </si>
  <si>
    <t>01.050.0392-A</t>
  </si>
  <si>
    <t>01.050.0393-0</t>
  </si>
  <si>
    <t>01.050.0393-A</t>
  </si>
  <si>
    <t>01.050.0394-0</t>
  </si>
  <si>
    <t>01.050.0394-A</t>
  </si>
  <si>
    <t>01.050.0395-0</t>
  </si>
  <si>
    <t>01.050.0395-A</t>
  </si>
  <si>
    <t>01.050.0396-0</t>
  </si>
  <si>
    <t>01.050.0396-A</t>
  </si>
  <si>
    <t>01.050.0397-0</t>
  </si>
  <si>
    <t>01.050.0397-A</t>
  </si>
  <si>
    <t>01.050.0398-0</t>
  </si>
  <si>
    <t>01.050.0398-A</t>
  </si>
  <si>
    <t>01.050.0399-0</t>
  </si>
  <si>
    <t>01.050.0399-A</t>
  </si>
  <si>
    <t>01.050.0400-0</t>
  </si>
  <si>
    <t>01.050.0400-A</t>
  </si>
  <si>
    <t>01.050.0401-0</t>
  </si>
  <si>
    <t>01.050.0401-A</t>
  </si>
  <si>
    <t>01.050.0402-0</t>
  </si>
  <si>
    <t>01.050.0402-A</t>
  </si>
  <si>
    <t>01.050.0403-0</t>
  </si>
  <si>
    <t>01.050.0403-A</t>
  </si>
  <si>
    <t>01.050.0404-0</t>
  </si>
  <si>
    <t>01.050.0404-A</t>
  </si>
  <si>
    <t>01.050.0423-0</t>
  </si>
  <si>
    <t>01.050.0423-A</t>
  </si>
  <si>
    <t>01.050.0424-0</t>
  </si>
  <si>
    <t>01.050.0424-A</t>
  </si>
  <si>
    <t>01.050.0425-0</t>
  </si>
  <si>
    <t>01.050.0425-A</t>
  </si>
  <si>
    <t>01.050.0426-0</t>
  </si>
  <si>
    <t>01.050.0426-A</t>
  </si>
  <si>
    <t>01.050.0427-0</t>
  </si>
  <si>
    <t>01.050.0427-A</t>
  </si>
  <si>
    <t>01.050.0428-0</t>
  </si>
  <si>
    <t>01.050.0428-A</t>
  </si>
  <si>
    <t>01.050.0429-0</t>
  </si>
  <si>
    <t>01.050.0429-A</t>
  </si>
  <si>
    <t>01.050.0430-0</t>
  </si>
  <si>
    <t>01.050.0430-A</t>
  </si>
  <si>
    <t>01.050.0431-0</t>
  </si>
  <si>
    <t>01.050.0431-A</t>
  </si>
  <si>
    <t>01.050.0432-0</t>
  </si>
  <si>
    <t>01.050.0432-A</t>
  </si>
  <si>
    <t>01.050.0433-0</t>
  </si>
  <si>
    <t>01.050.0433-A</t>
  </si>
  <si>
    <t>01.050.0434-0</t>
  </si>
  <si>
    <t>01.050.0434-A</t>
  </si>
  <si>
    <t>01.050.0435-0</t>
  </si>
  <si>
    <t>01.050.0435-A</t>
  </si>
  <si>
    <t>01.050.0436-0</t>
  </si>
  <si>
    <t>01.050.0436-A</t>
  </si>
  <si>
    <t>01.050.0437-0</t>
  </si>
  <si>
    <t>01.050.0437-A</t>
  </si>
  <si>
    <t>01.050.0438-0</t>
  </si>
  <si>
    <t>01.050.0438-A</t>
  </si>
  <si>
    <t>01.050.0439-0</t>
  </si>
  <si>
    <t>01.050.0439-A</t>
  </si>
  <si>
    <t>01.050.0440-0</t>
  </si>
  <si>
    <t>01.050.0440-A</t>
  </si>
  <si>
    <t>01.050.0441-0</t>
  </si>
  <si>
    <t>01.050.0441-A</t>
  </si>
  <si>
    <t>01.050.0442-0</t>
  </si>
  <si>
    <t>01.050.0442-A</t>
  </si>
  <si>
    <t>01.050.0443-0</t>
  </si>
  <si>
    <t>01.050.0443-A</t>
  </si>
  <si>
    <t>01.050.0444-0</t>
  </si>
  <si>
    <t>01.050.0444-A</t>
  </si>
  <si>
    <t>01.050.0445-0</t>
  </si>
  <si>
    <t>01.050.0445-A</t>
  </si>
  <si>
    <t>01.050.0446-0</t>
  </si>
  <si>
    <t>01.050.0446-A</t>
  </si>
  <si>
    <t>01.050.0447-0</t>
  </si>
  <si>
    <t>01.050.0447-A</t>
  </si>
  <si>
    <t>01.050.0448-0</t>
  </si>
  <si>
    <t>01.050.0448-A</t>
  </si>
  <si>
    <t>01.050.0449-0</t>
  </si>
  <si>
    <t>01.050.0449-A</t>
  </si>
  <si>
    <t>01.050.0450-0</t>
  </si>
  <si>
    <t>01.050.0450-A</t>
  </si>
  <si>
    <t>01.050.0451-0</t>
  </si>
  <si>
    <t>01.050.0451-A</t>
  </si>
  <si>
    <t>01.050.0452-0</t>
  </si>
  <si>
    <t>01.050.0452-A</t>
  </si>
  <si>
    <t>01.050.0453-0</t>
  </si>
  <si>
    <t>01.050.0453-A</t>
  </si>
  <si>
    <t>01.050.0454-0</t>
  </si>
  <si>
    <t>01.050.0454-A</t>
  </si>
  <si>
    <t>01.050.0455-0</t>
  </si>
  <si>
    <t>01.050.0455-A</t>
  </si>
  <si>
    <t>01.050.0456-0</t>
  </si>
  <si>
    <t>01.050.0456-A</t>
  </si>
  <si>
    <t>01.050.0457-0</t>
  </si>
  <si>
    <t>01.050.0457-A</t>
  </si>
  <si>
    <t>01.050.0458-0</t>
  </si>
  <si>
    <t>01.050.0458-A</t>
  </si>
  <si>
    <t>01.050.0459-0</t>
  </si>
  <si>
    <t>01.050.0459-A</t>
  </si>
  <si>
    <t>01.050.0460-0</t>
  </si>
  <si>
    <t>01.050.0460-A</t>
  </si>
  <si>
    <t>01.050.0461-0</t>
  </si>
  <si>
    <t>01.050.0461-A</t>
  </si>
  <si>
    <t>01.050.0462-0</t>
  </si>
  <si>
    <t>01.050.0462-A</t>
  </si>
  <si>
    <t>01.050.0463-0</t>
  </si>
  <si>
    <t>01.050.0463-A</t>
  </si>
  <si>
    <t>01.050.0464-0</t>
  </si>
  <si>
    <t>01.050.0464-A</t>
  </si>
  <si>
    <t>01.050.0465-0</t>
  </si>
  <si>
    <t>01.050.0465-A</t>
  </si>
  <si>
    <t>01.050.0466-0</t>
  </si>
  <si>
    <t>01.050.0466-A</t>
  </si>
  <si>
    <t>01.050.0467-0</t>
  </si>
  <si>
    <t>01.050.0467-A</t>
  </si>
  <si>
    <t>01.050.0468-0</t>
  </si>
  <si>
    <t>01.050.0468-A</t>
  </si>
  <si>
    <t>01.050.0469-0</t>
  </si>
  <si>
    <t>01.050.0469-A</t>
  </si>
  <si>
    <t>01.050.0470-0</t>
  </si>
  <si>
    <t>01.050.0470-A</t>
  </si>
  <si>
    <t>01.050.0471-0</t>
  </si>
  <si>
    <t>01.050.0471-A</t>
  </si>
  <si>
    <t>01.050.0472-0</t>
  </si>
  <si>
    <t>01.050.0472-A</t>
  </si>
  <si>
    <t>01.050.0473-0</t>
  </si>
  <si>
    <t>01.050.0473-A</t>
  </si>
  <si>
    <t>01.050.0474-0</t>
  </si>
  <si>
    <t>01.050.0474-A</t>
  </si>
  <si>
    <t>01.050.0475-0</t>
  </si>
  <si>
    <t>01.050.0475-A</t>
  </si>
  <si>
    <t>01.050.0476-0</t>
  </si>
  <si>
    <t>01.050.0476-A</t>
  </si>
  <si>
    <t>01.050.0478-0</t>
  </si>
  <si>
    <t>01.050.0478-A</t>
  </si>
  <si>
    <t>01.050.0479-0</t>
  </si>
  <si>
    <t>01.050.0479-A</t>
  </si>
  <si>
    <t>01.050.0480-0</t>
  </si>
  <si>
    <t>01.050.0480-A</t>
  </si>
  <si>
    <t>01.050.0481-0</t>
  </si>
  <si>
    <t>01.050.0481-A</t>
  </si>
  <si>
    <t>01.050.0482-0</t>
  </si>
  <si>
    <t>01.050.0482-A</t>
  </si>
  <si>
    <t>01.050.0483-0</t>
  </si>
  <si>
    <t>01.050.0483-A</t>
  </si>
  <si>
    <t>01.050.0484-0</t>
  </si>
  <si>
    <t>01.050.0484-A</t>
  </si>
  <si>
    <t>01.050.0485-0</t>
  </si>
  <si>
    <t>01.050.0485-A</t>
  </si>
  <si>
    <t>01.050.0486-0</t>
  </si>
  <si>
    <t>01.050.0486-A</t>
  </si>
  <si>
    <t>01.050.0487-0</t>
  </si>
  <si>
    <t>01.050.0487-A</t>
  </si>
  <si>
    <t>01.050.0488-0</t>
  </si>
  <si>
    <t>01.050.0488-A</t>
  </si>
  <si>
    <t>01.050.0489-0</t>
  </si>
  <si>
    <t>01.050.0489-A</t>
  </si>
  <si>
    <t>01.050.0490-0</t>
  </si>
  <si>
    <t>01.050.0490-A</t>
  </si>
  <si>
    <t>01.050.0491-0</t>
  </si>
  <si>
    <t>01.050.0491-A</t>
  </si>
  <si>
    <t>01.050.0493-0</t>
  </si>
  <si>
    <t>01.050.0493-A</t>
  </si>
  <si>
    <t>01.050.0494-0</t>
  </si>
  <si>
    <t>01.050.0494-A</t>
  </si>
  <si>
    <t>01.050.0495-0</t>
  </si>
  <si>
    <t>01.050.0495-A</t>
  </si>
  <si>
    <t>01.050.0496-0</t>
  </si>
  <si>
    <t>01.050.0496-A</t>
  </si>
  <si>
    <t>01.050.0497-0</t>
  </si>
  <si>
    <t>01.050.0497-A</t>
  </si>
  <si>
    <t>01.050.0498-0</t>
  </si>
  <si>
    <t>01.050.0498-A</t>
  </si>
  <si>
    <t>01.050.0499-0</t>
  </si>
  <si>
    <t>01.050.0499-A</t>
  </si>
  <si>
    <t>01.050.0500-0</t>
  </si>
  <si>
    <t>01.050.0500-A</t>
  </si>
  <si>
    <t>01.050.0501-0</t>
  </si>
  <si>
    <t>01.050.0501-A</t>
  </si>
  <si>
    <t>01.050.0502-0</t>
  </si>
  <si>
    <t>01.050.0502-A</t>
  </si>
  <si>
    <t>01.050.0503-0</t>
  </si>
  <si>
    <t>01.050.0503-A</t>
  </si>
  <si>
    <t>01.050.0504-0</t>
  </si>
  <si>
    <t>01.050.0504-A</t>
  </si>
  <si>
    <t>01.050.0505-0</t>
  </si>
  <si>
    <t>01.050.0505-A</t>
  </si>
  <si>
    <t>01.050.0506-0</t>
  </si>
  <si>
    <t>01.050.0506-A</t>
  </si>
  <si>
    <t>01.050.0508-0</t>
  </si>
  <si>
    <t>01.050.0508-A</t>
  </si>
  <si>
    <t>01.050.0509-0</t>
  </si>
  <si>
    <t>01.050.0509-A</t>
  </si>
  <si>
    <t>01.050.0510-0</t>
  </si>
  <si>
    <t>01.050.0510-A</t>
  </si>
  <si>
    <t>01.050.0515-0</t>
  </si>
  <si>
    <t>01.050.0515-A</t>
  </si>
  <si>
    <t>01.050.0516-0</t>
  </si>
  <si>
    <t>01.050.0516-A</t>
  </si>
  <si>
    <t>01.050.0517-0</t>
  </si>
  <si>
    <t>01.050.0517-A</t>
  </si>
  <si>
    <t>01.050.0518-0</t>
  </si>
  <si>
    <t>01.050.0518-A</t>
  </si>
  <si>
    <t>01.050.0519-0</t>
  </si>
  <si>
    <t>01.050.0519-A</t>
  </si>
  <si>
    <t>01.050.0520-0</t>
  </si>
  <si>
    <t>01.050.0520-A</t>
  </si>
  <si>
    <t>01.050.0521-0</t>
  </si>
  <si>
    <t>01.050.0521-A</t>
  </si>
  <si>
    <t>01.050.0522-0</t>
  </si>
  <si>
    <t>01.050.0522-A</t>
  </si>
  <si>
    <t>01.050.0523-0</t>
  </si>
  <si>
    <t>01.050.0523-A</t>
  </si>
  <si>
    <t>01.050.0524-0</t>
  </si>
  <si>
    <t>01.050.0524-A</t>
  </si>
  <si>
    <t>01.050.0525-0</t>
  </si>
  <si>
    <t>01.050.0525-A</t>
  </si>
  <si>
    <t>01.050.0526-0</t>
  </si>
  <si>
    <t>01.050.0526-A</t>
  </si>
  <si>
    <t>01.050.0527-0</t>
  </si>
  <si>
    <t>01.050.0527-A</t>
  </si>
  <si>
    <t>01.050.0528-0</t>
  </si>
  <si>
    <t>01.050.0528-A</t>
  </si>
  <si>
    <t>01.050.0530-0</t>
  </si>
  <si>
    <t>01.050.0530-A</t>
  </si>
  <si>
    <t>01.050.0531-0</t>
  </si>
  <si>
    <t>01.050.0531-A</t>
  </si>
  <si>
    <t>01.050.0532-0</t>
  </si>
  <si>
    <t>01.050.0532-A</t>
  </si>
  <si>
    <t>01.050.0537-0</t>
  </si>
  <si>
    <t>01.050.0537-A</t>
  </si>
  <si>
    <t>01.050.0538-0</t>
  </si>
  <si>
    <t>01.050.0538-A</t>
  </si>
  <si>
    <t>01.050.0539-0</t>
  </si>
  <si>
    <t>01.050.0539-A</t>
  </si>
  <si>
    <t>01.050.0540-0</t>
  </si>
  <si>
    <t>01.050.0540-A</t>
  </si>
  <si>
    <t>01.050.0541-0</t>
  </si>
  <si>
    <t>01.050.0541-A</t>
  </si>
  <si>
    <t>01.050.0542-0</t>
  </si>
  <si>
    <t>01.050.0542-A</t>
  </si>
  <si>
    <t>01.050.0543-0</t>
  </si>
  <si>
    <t>01.050.0543-A</t>
  </si>
  <si>
    <t>01.050.0544-0</t>
  </si>
  <si>
    <t>01.050.0544-A</t>
  </si>
  <si>
    <t>01.050.0545-0</t>
  </si>
  <si>
    <t>01.050.0545-A</t>
  </si>
  <si>
    <t>01.050.0546-0</t>
  </si>
  <si>
    <t>01.050.0546-A</t>
  </si>
  <si>
    <t>01.050.0547-0</t>
  </si>
  <si>
    <t>01.050.0547-A</t>
  </si>
  <si>
    <t>01.050.0548-0</t>
  </si>
  <si>
    <t>01.050.0548-A</t>
  </si>
  <si>
    <t>01.050.0549-0</t>
  </si>
  <si>
    <t>01.050.0549-A</t>
  </si>
  <si>
    <t>01.050.0550-0</t>
  </si>
  <si>
    <t>01.050.0550-A</t>
  </si>
  <si>
    <t>01.050.0551-0</t>
  </si>
  <si>
    <t>01.050.0551-A</t>
  </si>
  <si>
    <t>01.050.0552-0</t>
  </si>
  <si>
    <t>01.050.0552-A</t>
  </si>
  <si>
    <t>01.050.0553-0</t>
  </si>
  <si>
    <t>01.050.0553-A</t>
  </si>
  <si>
    <t>01.050.0554-0</t>
  </si>
  <si>
    <t>01.050.0554-A</t>
  </si>
  <si>
    <t>05.001.0065-0</t>
  </si>
  <si>
    <t>05.001.0065-A</t>
  </si>
  <si>
    <t>05.001.0182-0</t>
  </si>
  <si>
    <t>05.001.0182-A</t>
  </si>
  <si>
    <t>05.001.0183-0</t>
  </si>
  <si>
    <t>05.001.0183-A</t>
  </si>
  <si>
    <t>05.057.0015-0</t>
  </si>
  <si>
    <t>05.057.0015-A</t>
  </si>
  <si>
    <t>05.057.0020-0</t>
  </si>
  <si>
    <t>05.057.0020-A</t>
  </si>
  <si>
    <t>05.100.0020-0</t>
  </si>
  <si>
    <t>05.100.0020-A</t>
  </si>
  <si>
    <t>05.100.0022-0</t>
  </si>
  <si>
    <t>05.100.0022-A</t>
  </si>
  <si>
    <t>05.100.0024-0</t>
  </si>
  <si>
    <t>05.100.0024-A</t>
  </si>
  <si>
    <t>05.100.0026-0</t>
  </si>
  <si>
    <t>05.100.0026-A</t>
  </si>
  <si>
    <t>05.105.0063-0</t>
  </si>
  <si>
    <t>05.105.0063-A</t>
  </si>
  <si>
    <t>08.003.0010-A</t>
  </si>
  <si>
    <t>08.003.0015-A</t>
  </si>
  <si>
    <t>08.015.0045-A</t>
  </si>
  <si>
    <t>13.030.0252-0</t>
  </si>
  <si>
    <t>13.030.0252-A</t>
  </si>
  <si>
    <t>15.019.0052-0</t>
  </si>
  <si>
    <t>15.019.0052-A</t>
  </si>
  <si>
    <t>15.019.0057-0</t>
  </si>
  <si>
    <t>15.019.0057-A</t>
  </si>
  <si>
    <t>17.013.0100-0</t>
  </si>
  <si>
    <t>17.013.0100-A</t>
  </si>
  <si>
    <t>17.017.0370-0</t>
  </si>
  <si>
    <t>17.017.0370-A</t>
  </si>
  <si>
    <t>17.018.0265-0</t>
  </si>
  <si>
    <t>17.018.0265-A</t>
  </si>
  <si>
    <t>18.007.0090-0</t>
  </si>
  <si>
    <t>18.007.0090-A</t>
  </si>
  <si>
    <t>18.009.0120-0</t>
  </si>
  <si>
    <t>18.009.0120-A</t>
  </si>
  <si>
    <t>18.013.0170-0</t>
  </si>
  <si>
    <t>18.013.0170-A</t>
  </si>
  <si>
    <t>18.016.0107-0</t>
  </si>
  <si>
    <t>18.016.0107-A</t>
  </si>
  <si>
    <t>18.016.0108-0</t>
  </si>
  <si>
    <t>18.016.0108-A</t>
  </si>
  <si>
    <t>18.016.0125-0</t>
  </si>
  <si>
    <t>18.016.0125-A</t>
  </si>
  <si>
    <t>18.016.0135-0</t>
  </si>
  <si>
    <t>18.016.0135-A</t>
  </si>
  <si>
    <t>18.016.0140-0</t>
  </si>
  <si>
    <t>18.016.0140-A</t>
  </si>
  <si>
    <t>18.060.0030-0</t>
  </si>
  <si>
    <t>18.060.0030-A</t>
  </si>
  <si>
    <t>18.060.0032-0</t>
  </si>
  <si>
    <t>18.060.0032-A</t>
  </si>
  <si>
    <t>18.060.0034-0</t>
  </si>
  <si>
    <t>18.060.0034-A</t>
  </si>
  <si>
    <t>18.060.0036-0</t>
  </si>
  <si>
    <t>18.060.0036-A</t>
  </si>
  <si>
    <t>18.060.0038-0</t>
  </si>
  <si>
    <t>18.060.0038-A</t>
  </si>
  <si>
    <t>18.060.0040-0</t>
  </si>
  <si>
    <t>18.060.0040-A</t>
  </si>
  <si>
    <t>18.060.0042-0</t>
  </si>
  <si>
    <t>18.060.0042-A</t>
  </si>
  <si>
    <t>18.060.0044-0</t>
  </si>
  <si>
    <t>18.060.0044-A</t>
  </si>
  <si>
    <t>18.060.0046-0</t>
  </si>
  <si>
    <t>18.060.0046-A</t>
  </si>
  <si>
    <t>18.060.0048-0</t>
  </si>
  <si>
    <t>18.060.0048-A</t>
  </si>
  <si>
    <t>18.060.0050-0</t>
  </si>
  <si>
    <t>18.060.0050-A</t>
  </si>
  <si>
    <t>18.060.0052-0</t>
  </si>
  <si>
    <t>18.060.0052-A</t>
  </si>
  <si>
    <t>18.060.0054-0</t>
  </si>
  <si>
    <t>18.060.0054-A</t>
  </si>
  <si>
    <t>18.060.0056-0</t>
  </si>
  <si>
    <t>18.060.0056-A</t>
  </si>
  <si>
    <t>19.004.0035-2</t>
  </si>
  <si>
    <t>19.004.0035-3</t>
  </si>
  <si>
    <t>19.004.0035-4</t>
  </si>
  <si>
    <t>19.004.0035-C</t>
  </si>
  <si>
    <t>19.004.0035-D</t>
  </si>
  <si>
    <t>19.004.0035-E</t>
  </si>
  <si>
    <t>19.004.0110-2</t>
  </si>
  <si>
    <t>19.004.0110-3</t>
  </si>
  <si>
    <t>19.004.0110-4</t>
  </si>
  <si>
    <t>19.004.0110-C</t>
  </si>
  <si>
    <t>19.004.0110-D</t>
  </si>
  <si>
    <t>19.004.0110-E</t>
  </si>
  <si>
    <t>19.004.0115-2</t>
  </si>
  <si>
    <t>19.004.0115-3</t>
  </si>
  <si>
    <t>19.004.0115-4</t>
  </si>
  <si>
    <t>19.004.0115-C</t>
  </si>
  <si>
    <t>19.004.0115-D</t>
  </si>
  <si>
    <t>19.004.0115-E</t>
  </si>
  <si>
    <t>19.004.0120-2</t>
  </si>
  <si>
    <t>19.004.0120-3</t>
  </si>
  <si>
    <t>19.004.0120-4</t>
  </si>
  <si>
    <t>19.004.0120-C</t>
  </si>
  <si>
    <t>19.004.0120-D</t>
  </si>
  <si>
    <t>19.004.0120-E</t>
  </si>
  <si>
    <t>19.004.0270-0</t>
  </si>
  <si>
    <t>19.004.0270-A</t>
  </si>
  <si>
    <t>19.004.0271-0</t>
  </si>
  <si>
    <t>19.004.0271-A</t>
  </si>
  <si>
    <t>19.004.0272-0</t>
  </si>
  <si>
    <t>19.004.0272-A</t>
  </si>
  <si>
    <t>20.100.0085-A</t>
  </si>
  <si>
    <t>20.108.0001-0</t>
  </si>
  <si>
    <t>20.108.0001-A</t>
  </si>
  <si>
    <t>20.108.0003-0</t>
  </si>
  <si>
    <t>20.108.0003-A</t>
  </si>
  <si>
    <t>20.108.0005-0</t>
  </si>
  <si>
    <t>20.108.0005-A</t>
  </si>
  <si>
    <t>20.108.0007-0</t>
  </si>
  <si>
    <t>20.108.0007-A</t>
  </si>
  <si>
    <t>20.108.0012-0</t>
  </si>
  <si>
    <t>20.108.0012-A</t>
  </si>
  <si>
    <t>20.108.0015-0</t>
  </si>
  <si>
    <t>20.108.0015-A</t>
  </si>
  <si>
    <t>20.108.0017-0</t>
  </si>
  <si>
    <t>20.108.0017-A</t>
  </si>
  <si>
    <t>MASSA ESPECIFICA REAL DO CORRETIVO DE ADESIVIDADE</t>
  </si>
  <si>
    <t>MASSA ESPECIFICA APARENTE DO CORRETIVO DE ADESIVIDADE</t>
  </si>
  <si>
    <t>MASSA ESPECIFICA REAL DO CIMENTO PORTLAND</t>
  </si>
  <si>
    <t>un.mês</t>
  </si>
  <si>
    <t>un.km</t>
  </si>
  <si>
    <t>APARELHO DE AR CONDICIONADO DE 30.000BTU/H,220V,3HP.FORNECIMENTO</t>
  </si>
  <si>
    <t>APARELHO DE AR CONDICIONADO DE 18.000BTU/H,220V,2HP.FORNECIMENTO</t>
  </si>
  <si>
    <t>APARELHO DE AR CONDICIONADO DE 12.000BTU/H,110/220V,1HP.FORNECIMENTO</t>
  </si>
  <si>
    <t>APARELHO DE AR CONDICIONADO DE 10.000BTU/H,110V,1HP.FORNECIMENTO</t>
  </si>
  <si>
    <t>APARELHO DE AR CONDICIONADO DE 7.500BTU/H,110V,3/4HP.FORNECIMENTO</t>
  </si>
  <si>
    <t>RETIRADA DE CONJUNTO DE FERRAGENS EM LINHA DE 13,2KV</t>
  </si>
  <si>
    <t>ISOLADOR TIPO PINO,13,8KV.FORNECIMENTO</t>
  </si>
  <si>
    <t>CONECTOR TIPO ESTRIBO PARA CONDUTOR DE ALUMINIO,1/0AWG.FORNECIMENTO</t>
  </si>
  <si>
    <t>COMANDO EM GRUPO CRJ-04 OU SIMILAR,85A.FORNECIMENTO</t>
  </si>
  <si>
    <t>CALCO DUPLO NUMERO 4.FORNECIMENTO</t>
  </si>
  <si>
    <t>ESCAVADEIRA DE ESTEIRA CLAM-SHELL,0,38M3.</t>
  </si>
  <si>
    <t>ESCAVADEIRA DE ESTEIRA CLAM-SHELL, 0,57M3.</t>
  </si>
  <si>
    <t>ESCAVADEIRA DE ESTEIRA DRAGLINE, 0,76M3.</t>
  </si>
  <si>
    <t>LIMPEZA MANUAL DE GALERIA CIRCULAR</t>
  </si>
  <si>
    <t>JANELAS DE CORRER C/ 2 FOLHAS, DE 150 X 150 X 3,5CM</t>
  </si>
  <si>
    <t>JANELA DE CORRER C/ 4 FOLHAS, DE 200 X 150 X 3,5CM</t>
  </si>
  <si>
    <t>JANELA GUILHOTINA DE CEDRO, DE 100 X 150 X 3CM</t>
  </si>
  <si>
    <t>JANELA GUILHOTINA DE CEDRO, DE 120 X 150 X 3CM</t>
  </si>
  <si>
    <t>JANELA GUILHOTINA DE CEDRO, DE 150 X 150 X 3CM</t>
  </si>
  <si>
    <t>PORTA DE FRISOS, DE 80 X 210 X 3,5CM</t>
  </si>
  <si>
    <t>O volume de embasamento considera o enchimento lateral de parte do tubo, conforme detalhe de assentamento</t>
  </si>
  <si>
    <t>Escoramento de vala = ( profundidade da vala + 0,5m ) x 2 lados x comprimento do trecho</t>
  </si>
  <si>
    <t>de 4,5a6m</t>
  </si>
  <si>
    <t>de 3a4,5m</t>
  </si>
  <si>
    <t>de 1,5a3m</t>
  </si>
  <si>
    <t>base</t>
  </si>
  <si>
    <t>vala escorada</t>
  </si>
  <si>
    <t>vala não</t>
  </si>
  <si>
    <t>Parede
tubo</t>
  </si>
  <si>
    <t>Volume
de
reaterro</t>
  </si>
  <si>
    <t>Volume de escavação</t>
  </si>
  <si>
    <t>Largura 
da vala</t>
  </si>
  <si>
    <t>Acréscimo Prof. Vala</t>
  </si>
  <si>
    <t>Prof.
média</t>
  </si>
  <si>
    <t>Degrau</t>
  </si>
  <si>
    <t>Compr.</t>
  </si>
  <si>
    <t>DN</t>
  </si>
  <si>
    <t>Bacia
Trecho</t>
  </si>
  <si>
    <t>Prof.
de
escav.</t>
  </si>
  <si>
    <t>rede principal</t>
  </si>
  <si>
    <t>m³/un =</t>
  </si>
  <si>
    <t>h / mês</t>
  </si>
  <si>
    <t>mês x</t>
  </si>
  <si>
    <t>bombas x</t>
  </si>
  <si>
    <t>cv=</t>
  </si>
  <si>
    <t>volume do dispositivo</t>
  </si>
  <si>
    <t>REATERRO: volume escavado - volume do dispositivo =</t>
  </si>
  <si>
    <t>REATERRO TOTAL =</t>
  </si>
  <si>
    <t>ver o item</t>
  </si>
  <si>
    <t>volume de reaterro com material  reaproveitado</t>
  </si>
  <si>
    <t>fator de conversão do volume de material no local para material compactado</t>
  </si>
  <si>
    <t>volume escavado utilizado no reaterro</t>
  </si>
  <si>
    <t>bota fora = total escavado - volume escavado utilizado no reaterro</t>
  </si>
  <si>
    <t>carga =</t>
  </si>
  <si>
    <t>DMT =</t>
  </si>
  <si>
    <t>01.050.0560-0</t>
  </si>
  <si>
    <t>01.050.0560-A</t>
  </si>
  <si>
    <t>01.050.0561-0</t>
  </si>
  <si>
    <t>01.050.0561-A</t>
  </si>
  <si>
    <t>01.050.0562-0</t>
  </si>
  <si>
    <t>01.050.0562-A</t>
  </si>
  <si>
    <t>01.050.0563-0</t>
  </si>
  <si>
    <t>01.050.0563-A</t>
  </si>
  <si>
    <t>01.050.0564-0</t>
  </si>
  <si>
    <t>01.050.0564-A</t>
  </si>
  <si>
    <t>01.050.0565-0</t>
  </si>
  <si>
    <t>01.050.0565-A</t>
  </si>
  <si>
    <t>Perímetro do canteiro de obras</t>
  </si>
  <si>
    <t>por toda a extensão da rede x 2 lados x altura</t>
  </si>
  <si>
    <t>cm</t>
  </si>
  <si>
    <t>de concreto asfáltico</t>
  </si>
  <si>
    <t>de base de brita corrida</t>
  </si>
  <si>
    <t>de sub-base com pó-de-pedra</t>
  </si>
  <si>
    <t>Troca de solo:</t>
  </si>
  <si>
    <t>profundidade média de escavação do borrachudo</t>
  </si>
  <si>
    <t>Troca de solo, ver item</t>
  </si>
  <si>
    <t>percentual estimado de "borrachudo" sobre a área a ser pavimentada</t>
  </si>
  <si>
    <t>conforme item</t>
  </si>
  <si>
    <t>escritório</t>
  </si>
  <si>
    <t>vestiário</t>
  </si>
  <si>
    <t>Total de Drenagem Pluvial</t>
  </si>
  <si>
    <t>Total de Pavimentação</t>
  </si>
  <si>
    <t>Sub-total Geral</t>
  </si>
  <si>
    <t>BDI(%)</t>
  </si>
  <si>
    <t>TOTAL DO ORÇAMENTO</t>
  </si>
  <si>
    <t>PREFEITURA MUNICIPAL DE NITEROI</t>
  </si>
  <si>
    <t>Estrutura do pavimento =</t>
  </si>
  <si>
    <t>cm, sendo:</t>
  </si>
  <si>
    <t>extensão da obra x largura x incidencia de "borrachudo" x altura média de escavação</t>
  </si>
  <si>
    <t>pista</t>
  </si>
  <si>
    <t>desconto da área da sarjeta: sarjeta de 30cm em cada lado da pista</t>
  </si>
  <si>
    <t>pátio de concreto nos dois lados da pista</t>
  </si>
  <si>
    <t>EMUSA - EMPRESA MUNICIPAL DE MORADIA, URBANIZAÇÃO E SANEAMENTO</t>
  </si>
  <si>
    <t>Área</t>
  </si>
  <si>
    <t>&gt; 4m</t>
  </si>
  <si>
    <r>
      <rPr>
        <b/>
        <sz val="9"/>
        <rFont val="Calibri"/>
        <family val="2"/>
      </rPr>
      <t>≤</t>
    </r>
    <r>
      <rPr>
        <b/>
        <sz val="9"/>
        <rFont val="Century Gothic"/>
        <family val="2"/>
      </rPr>
      <t xml:space="preserve"> 4m</t>
    </r>
  </si>
  <si>
    <t>dissipador para tubo DN 1,00m</t>
  </si>
  <si>
    <t>=&gt;</t>
  </si>
  <si>
    <t>TOTAL</t>
  </si>
  <si>
    <t>1ª categoria</t>
  </si>
  <si>
    <t>%</t>
  </si>
  <si>
    <t>ACUMULADO</t>
  </si>
  <si>
    <t>PARCIAL</t>
  </si>
  <si>
    <t>R$</t>
  </si>
  <si>
    <t>SERVIÇOS PRELIMINARES</t>
  </si>
  <si>
    <t>Serviços</t>
  </si>
  <si>
    <t>Item</t>
  </si>
  <si>
    <t>A</t>
  </si>
  <si>
    <t>B</t>
  </si>
  <si>
    <t>C</t>
  </si>
  <si>
    <t>DRENAGEM PLUVIAL</t>
  </si>
  <si>
    <t>PAVIMENTAÇÃO</t>
  </si>
  <si>
    <t>mês =</t>
  </si>
  <si>
    <t>profissional</t>
  </si>
  <si>
    <t>h / mês x</t>
  </si>
  <si>
    <t>veículo</t>
  </si>
  <si>
    <t>Custo total da planilha de administração local</t>
  </si>
  <si>
    <t>percentual determinado</t>
  </si>
  <si>
    <t>Custo do item 05.100.0900-0</t>
  </si>
  <si>
    <t>(sem BDI)</t>
  </si>
  <si>
    <t>URAL</t>
  </si>
  <si>
    <t>, logo temos:</t>
  </si>
  <si>
    <t>/</t>
  </si>
  <si>
    <t>Total de Administração Local da Obra</t>
  </si>
  <si>
    <t>ADMINISTRAÇÃO</t>
  </si>
  <si>
    <t>18.060.0020-0</t>
  </si>
  <si>
    <t>18.060.0020-A</t>
  </si>
  <si>
    <t>18.060.0026-0</t>
  </si>
  <si>
    <t>18.060.0026-A</t>
  </si>
  <si>
    <t>18.060.0043-0</t>
  </si>
  <si>
    <t>18.060.0043-A</t>
  </si>
  <si>
    <t>18.060.0060-0</t>
  </si>
  <si>
    <t>18.060.0060-A</t>
  </si>
  <si>
    <t>ver memória anexa de escavação por trecho</t>
  </si>
  <si>
    <t>ADOTADO NESTE ITEM O PERCENTUAL DE</t>
  </si>
  <si>
    <t>D</t>
  </si>
  <si>
    <t>RELAÇÃO DE RUAS</t>
  </si>
  <si>
    <t>RAMO</t>
  </si>
  <si>
    <t>Via</t>
  </si>
  <si>
    <t>Bairro</t>
  </si>
  <si>
    <t>Extensão</t>
  </si>
  <si>
    <t>est. Inicial</t>
  </si>
  <si>
    <t>quebrada</t>
  </si>
  <si>
    <t>est. Final</t>
  </si>
  <si>
    <t>RAMO 0</t>
  </si>
  <si>
    <t>AV. JOSÉ CORTEZ JÚNIOR (ANTIGA AV.2)</t>
  </si>
  <si>
    <t>SERRA GRANDE</t>
  </si>
  <si>
    <t>RUA COSTA RICA (ANTIGA RUA 8)</t>
  </si>
  <si>
    <t>RAMO 100</t>
  </si>
  <si>
    <t>RUA D</t>
  </si>
  <si>
    <t>RUA DOS BRILHANTES</t>
  </si>
  <si>
    <t>RAMO 150</t>
  </si>
  <si>
    <t>ESTRADA DO CANTAGALO</t>
  </si>
  <si>
    <t>RAMO 200</t>
  </si>
  <si>
    <t>RUA 36</t>
  </si>
  <si>
    <t>RAMO 250</t>
  </si>
  <si>
    <t xml:space="preserve">RUA A </t>
  </si>
  <si>
    <t>RAMO 300</t>
  </si>
  <si>
    <t>RUA 35</t>
  </si>
  <si>
    <t>RAMO 350</t>
  </si>
  <si>
    <t>RUA B</t>
  </si>
  <si>
    <t>RAMO 400</t>
  </si>
  <si>
    <t>RUA PY</t>
  </si>
  <si>
    <t>RAMO 450</t>
  </si>
  <si>
    <t>RUA 39</t>
  </si>
  <si>
    <t>RAMO 500</t>
  </si>
  <si>
    <t>RUA JOÃO PAULO II (ANTIGA RUA 19)</t>
  </si>
  <si>
    <t>RAMO 550</t>
  </si>
  <si>
    <t>RUA DR. PEDRO CALDAS CUNHA (ANTIGA RUA 20)</t>
  </si>
  <si>
    <t>RAMO 600</t>
  </si>
  <si>
    <t>RUA RAIMUNDO TEIXEIRA MENDES (ANTIGO RUA 21)</t>
  </si>
  <si>
    <t>RAMO 650</t>
  </si>
  <si>
    <t>RUA VINÍCIO CORREA DE ARAÚJO (ANTIGA RUA 22)</t>
  </si>
  <si>
    <t>RAMO 700</t>
  </si>
  <si>
    <t>RUA REPUBLICA DOMINICANA (ANTIGA RUA 23)</t>
  </si>
  <si>
    <t>RAMO 750</t>
  </si>
  <si>
    <t>RAMO 800</t>
  </si>
  <si>
    <t>RAMO 850</t>
  </si>
  <si>
    <t>RUA CUBA (ANTIGA RUA 24)</t>
  </si>
  <si>
    <t>RAMO 900</t>
  </si>
  <si>
    <t>RAMO 950</t>
  </si>
  <si>
    <t>RUA PORTO RICO (ANTIGA RUA 25)</t>
  </si>
  <si>
    <t>RAMO 1050</t>
  </si>
  <si>
    <t>RUA FARM. FRANCISCO NASCIMENTO (ANTIGA RUA 26)</t>
  </si>
  <si>
    <t>RAMO 1000</t>
  </si>
  <si>
    <t>RAMO 1100</t>
  </si>
  <si>
    <t>RAMO 1150</t>
  </si>
  <si>
    <t>RUA JORNALISTA ARI GUANABARA (ANTIGA RUA 1)</t>
  </si>
  <si>
    <t>RAMO 1200</t>
  </si>
  <si>
    <t>RUA TENOR ROBERTO CALHEIROS DE MIRANDA (ANTIGA RUA 27)</t>
  </si>
  <si>
    <t>RAMO 1250</t>
  </si>
  <si>
    <t>RUA EDYR BACKER (ANTIGA RUA 28)</t>
  </si>
  <si>
    <t>RAMO 1300</t>
  </si>
  <si>
    <t>RUA HIGINO DA SILVA SAMARY</t>
  </si>
  <si>
    <t>RAMO 1350</t>
  </si>
  <si>
    <t>RUA ESTHER ALEXANDRA ANDRADE (ANTIGA RUA 29)</t>
  </si>
  <si>
    <t>RAMO 1400</t>
  </si>
  <si>
    <t>RUA FELIPE GERALDO VICENTE (ANTIGA RUA 4)</t>
  </si>
  <si>
    <t>RAMO 1450</t>
  </si>
  <si>
    <t>RUA RUBEM ASSIS BONFIM (ANTIGA RUA 30)</t>
  </si>
  <si>
    <t>RAMO 1500</t>
  </si>
  <si>
    <t>RUA 5</t>
  </si>
  <si>
    <t>RAMO 1550</t>
  </si>
  <si>
    <t>RUA JAERTH MEDEIROS (ANTIGA RUA 31)</t>
  </si>
  <si>
    <t>RAMO 1600</t>
  </si>
  <si>
    <t>RUA NOSSA SENHORADOS ANJOS (ANTIGA RUA 32)</t>
  </si>
  <si>
    <t>RUA JOÃO CABETE</t>
  </si>
  <si>
    <t>RAMO 1700</t>
  </si>
  <si>
    <t>RUA JOSÉ FLORÊNCIO PEREIRA (ANTIGA RUA 33)</t>
  </si>
  <si>
    <t>RAMO 1750</t>
  </si>
  <si>
    <t>RAMO 1800</t>
  </si>
  <si>
    <t>AV. GENERAL ATRATINO CORTES COUTINHO</t>
  </si>
  <si>
    <t>RAMO 1850</t>
  </si>
  <si>
    <t>AV. PILSEN (ANTIGA AVENIDA 04)</t>
  </si>
  <si>
    <t>RAMO 1900</t>
  </si>
  <si>
    <t>RUA SANTO AMARO (ANTIGO CAMINHO EXISTENTE)</t>
  </si>
  <si>
    <t>MARAVISTA</t>
  </si>
  <si>
    <t>RAMO 1950</t>
  </si>
  <si>
    <t>AV. AUGUSTO VIEIRA JACQUES (ANTIGA A. BAHIA I)</t>
  </si>
  <si>
    <t>RUA PROF. JOSÉ VIEIRA DE SOUZA ( ANTIGA RUA 11)</t>
  </si>
  <si>
    <t>RAMO 2050</t>
  </si>
  <si>
    <t>RUA JORNALISTA JOSÉ DE MATOS (ANTIGA RUA 1)</t>
  </si>
  <si>
    <t>RAMO 2100</t>
  </si>
  <si>
    <t>RUA PROF. JURENIL ANDRADE COSTA</t>
  </si>
  <si>
    <t>RAMO 2150</t>
  </si>
  <si>
    <t>RAMO 2200</t>
  </si>
  <si>
    <t>RUA JORNALISTA MÁRIO DUTRA (ANTIGA RUA 3)</t>
  </si>
  <si>
    <t>RAMO 2250</t>
  </si>
  <si>
    <t>RUA MAURÍCIO LAGE (ANTIGA RUA 4)</t>
  </si>
  <si>
    <t>RAMO 2300</t>
  </si>
  <si>
    <t>RUA ADALGISA MONTEIRO (ANTIGA RUA 5)</t>
  </si>
  <si>
    <t>RAMO 2350</t>
  </si>
  <si>
    <t>RAMO 2400</t>
  </si>
  <si>
    <t>RUA PROF. ANGEOLINA PETRÓPOLIS (ANTIGA RUA 5)</t>
  </si>
  <si>
    <t>RAMO 2450</t>
  </si>
  <si>
    <t>RUA DR. PÁLVARO SILVA (ANTIGA RUA 7)</t>
  </si>
  <si>
    <t>RAMO 2500</t>
  </si>
  <si>
    <t>RUA SENADOR LÚCIO BITTENCOURT (ANTIGA RUA 8)</t>
  </si>
  <si>
    <t>RAMO 2550</t>
  </si>
  <si>
    <t>RUA ULISSES DE OLIVEIRA MADRUGA (ANTIGA RUA 9)</t>
  </si>
  <si>
    <t>RAMO 2600</t>
  </si>
  <si>
    <t>RUA DR. ROTHER DO AMARAL (ANTIGA RUA 10)</t>
  </si>
  <si>
    <t>RAMO 2650</t>
  </si>
  <si>
    <t>RUA PROF. GERTRUDES CAMARÁ TORRES (ANTIGA RUA 27)</t>
  </si>
  <si>
    <t>RAMO 2700</t>
  </si>
  <si>
    <t>RUA CARLOS TAVARES NUNES (ANTIGA RUA 38)</t>
  </si>
  <si>
    <t>RAMO 2750</t>
  </si>
  <si>
    <t>RUA MADRE MARY MARCELINE (ANTIGA RUA 39)</t>
  </si>
  <si>
    <t>RAMO 2800</t>
  </si>
  <si>
    <t>RUA PROF. ROCHED SEBÁ (ANTIGA RUA 40)</t>
  </si>
  <si>
    <t>RAMO 2850</t>
  </si>
  <si>
    <t>RAMO 2900</t>
  </si>
  <si>
    <t>AVENIDA 2</t>
  </si>
  <si>
    <t>RAMO 2950</t>
  </si>
  <si>
    <t>AVENIDA PREFEITO ALTIVO MENDES LINHARES</t>
  </si>
  <si>
    <t>RAMO 3000</t>
  </si>
  <si>
    <t>RUA DR. LUIZ ARAÚJO BRAZ (ANTIGA RUA 9)</t>
  </si>
  <si>
    <t>PAVIMENTAÇÃO E DRENAGEM DE RUAS DOS BAIRRO MARAVISTA E SERRA GRANDE</t>
  </si>
  <si>
    <t>Largura</t>
  </si>
  <si>
    <t>TRECHO 1625+5,735 À 1626+15,729</t>
  </si>
  <si>
    <t>TRECHO 2364+1,707 À 2365+2,986</t>
  </si>
  <si>
    <t>TRECHO 2910+18,426 À 2912+7,635</t>
  </si>
  <si>
    <t>TRECHO 2914+9,825 À 2916+8,778</t>
  </si>
  <si>
    <t>Área de implementação de pista</t>
  </si>
  <si>
    <t xml:space="preserve">x </t>
  </si>
  <si>
    <t>t/m³</t>
  </si>
  <si>
    <t>PA-1</t>
  </si>
  <si>
    <t>PA-2</t>
  </si>
  <si>
    <t>Para vias com menor fluxo de veículos</t>
  </si>
  <si>
    <t>Subtotal</t>
  </si>
  <si>
    <t>Para vias com maior fluxo de veículos</t>
  </si>
  <si>
    <t>ÁREA DE PAVIMENTAÇÃO - VIAS COM MAIOR FLUXO DE VEÍCULOS</t>
  </si>
  <si>
    <t>ÁREA DE PAVIMENTAÇÃO - VIAS COM MENOR FLUXO DE VEÍCULOS</t>
  </si>
  <si>
    <t xml:space="preserve">lados = </t>
  </si>
  <si>
    <t>Demolição de passeio</t>
  </si>
  <si>
    <t xml:space="preserve">un </t>
  </si>
  <si>
    <t>Previsão de refazer ligações domiciliares danificadas no passeio</t>
  </si>
  <si>
    <t>meses x dias x quant. Funcionários</t>
  </si>
  <si>
    <t>VALE TRANSPORTE, CONSIDERANDO PASSAGEM IDA E VOLTA</t>
  </si>
  <si>
    <t>05.105.0203-0</t>
  </si>
  <si>
    <t>05.105.0203-A</t>
  </si>
  <si>
    <t>05.105.0207-0</t>
  </si>
  <si>
    <t>05.105.0207-A</t>
  </si>
  <si>
    <t>16.026.0030-0</t>
  </si>
  <si>
    <t>16.026.0030-A</t>
  </si>
  <si>
    <t>54.001.0170-1</t>
  </si>
  <si>
    <t>54.001.0170-B</t>
  </si>
  <si>
    <t>54.001.0172-1</t>
  </si>
  <si>
    <t>54.001.0172-B</t>
  </si>
  <si>
    <t>54.001.0174-1</t>
  </si>
  <si>
    <t>54.001.0174-B</t>
  </si>
  <si>
    <t>54.001.0176-1</t>
  </si>
  <si>
    <t>54.001.0176-B</t>
  </si>
  <si>
    <t>54.001.0178-1</t>
  </si>
  <si>
    <t>54.001.0178-B</t>
  </si>
  <si>
    <t>estimado para mão-de-obra direta</t>
  </si>
  <si>
    <t>mão-de-obra indireta</t>
  </si>
  <si>
    <t>1 furo a cada 200m</t>
  </si>
  <si>
    <t>furos</t>
  </si>
  <si>
    <t xml:space="preserve">furos x </t>
  </si>
  <si>
    <t>furos de sondagem</t>
  </si>
  <si>
    <t>ensaios/furo</t>
  </si>
  <si>
    <t>C - PROJETO DE PAVIMENTAÇÃO</t>
  </si>
  <si>
    <t>D - DRENAGEM PLUVIAL</t>
  </si>
  <si>
    <t>E - PAVIMENTAÇÃO</t>
  </si>
  <si>
    <t>Total de Projeto de Pavimentação</t>
  </si>
  <si>
    <t>E</t>
  </si>
  <si>
    <t>PROJETO DE PAVIMENTAÇÃO</t>
  </si>
  <si>
    <t>PAVIMENTAÇÃO E DRENAGEM DOS BAIRROS MARAVISTA E SERRA GRANDE</t>
  </si>
  <si>
    <t>X</t>
  </si>
  <si>
    <t>transporte de massa</t>
  </si>
  <si>
    <t>mês 1</t>
  </si>
  <si>
    <t>mês 2</t>
  </si>
  <si>
    <t>mês 3</t>
  </si>
  <si>
    <t>mês 4</t>
  </si>
  <si>
    <t>mês 5</t>
  </si>
  <si>
    <t>mês 6</t>
  </si>
  <si>
    <t>mês 7</t>
  </si>
  <si>
    <t>mês 8</t>
  </si>
  <si>
    <t>mês 9</t>
  </si>
  <si>
    <t>mês 10</t>
  </si>
  <si>
    <t>mês 11</t>
  </si>
  <si>
    <t>mês 12</t>
  </si>
  <si>
    <t>Demolição de pavimento asfáltico</t>
  </si>
  <si>
    <t>mês 13</t>
  </si>
  <si>
    <t>mês 14</t>
  </si>
  <si>
    <t>mês 15</t>
  </si>
  <si>
    <t>mês 16</t>
  </si>
  <si>
    <t>mês 17</t>
  </si>
  <si>
    <t>mês 18</t>
  </si>
  <si>
    <t>EQUIPAMENTO</t>
  </si>
  <si>
    <t>Rompedor pneumático 32,6 kg de peso</t>
  </si>
  <si>
    <t>Compressor de ar 668 pcm</t>
  </si>
  <si>
    <t>Perfuratriz de 26kg de peso</t>
  </si>
  <si>
    <t>Socador pneumático 18,5 kg</t>
  </si>
  <si>
    <t>Escavadeira hidráulica 111 CV, capacidade 0,78m³</t>
  </si>
  <si>
    <t>Martelo Vibratória</t>
  </si>
  <si>
    <t>Retroescavadeira 75 CV</t>
  </si>
  <si>
    <t>Trator de esteiras c/lâmina 1290kg</t>
  </si>
  <si>
    <t>Pá carregadeira 100 CV capacidade 1,30m³</t>
  </si>
  <si>
    <t>viagens =</t>
  </si>
  <si>
    <t>carga x distância</t>
  </si>
  <si>
    <t xml:space="preserve">t.km </t>
  </si>
  <si>
    <t>RUA 75</t>
  </si>
  <si>
    <t>ÁREA DE VIAS À SEREM RECONSTUÍDAS</t>
  </si>
  <si>
    <t>RUA SANTO AMPARO (ANT. CAMINHO EXISTENTE)</t>
  </si>
  <si>
    <t>RUA MARIA TANURÉ AMORA</t>
  </si>
  <si>
    <t>RUA ODRAZIL LIZARDO CAMILO</t>
  </si>
  <si>
    <t>comprimento x largura</t>
  </si>
  <si>
    <t xml:space="preserve">RUA AMPARO </t>
  </si>
  <si>
    <t>Demolição e recomposição de passeio devido a assentamento de tubulação</t>
  </si>
  <si>
    <t>AV. EVERTON XAVIER</t>
  </si>
  <si>
    <t>RUA DR. PÁLVARO DA SILVA</t>
  </si>
  <si>
    <t>AV. EVERTON XAVIER X AV. CUBA</t>
  </si>
  <si>
    <t>RUA DR. PÁLVARO AMORA</t>
  </si>
  <si>
    <t>RUA DR. LUIZ DE ARAÚJO BRAZ (ANT. RUA 9)</t>
  </si>
  <si>
    <t>RUA NICARAGUA (ANT. 10)</t>
  </si>
  <si>
    <t>RUA 12</t>
  </si>
  <si>
    <t>RUA NICARAGUA (ANT. RUA 10)</t>
  </si>
  <si>
    <t>RUA DR. LUIZ ARAÚJO BRAZ</t>
  </si>
  <si>
    <t>AV. EVERTON XAVIER X RUA NICARAGUA</t>
  </si>
  <si>
    <t>AV. EVERTON XAVIER X RUA DR. LUIZ DE ARAÚJO BRAZ</t>
  </si>
  <si>
    <t>EXECUÇÃO DE REDE DE MICRODRENAGEM - BAIRROS MARAVISTA E SERRA GRANDE</t>
  </si>
  <si>
    <t>EA1</t>
  </si>
  <si>
    <t>EA2</t>
  </si>
  <si>
    <t>EA</t>
  </si>
  <si>
    <t>BACIA EA - RUA EWERTON XAVIER (A)</t>
  </si>
  <si>
    <t>EB1</t>
  </si>
  <si>
    <t>EB2</t>
  </si>
  <si>
    <t>EB3</t>
  </si>
  <si>
    <t>EB4</t>
  </si>
  <si>
    <t>EB</t>
  </si>
  <si>
    <t>JA10-1</t>
  </si>
  <si>
    <t>JA10-2</t>
  </si>
  <si>
    <t>JA15-1</t>
  </si>
  <si>
    <t>JA15-2</t>
  </si>
  <si>
    <t>JA15-3</t>
  </si>
  <si>
    <t>JA15-4</t>
  </si>
  <si>
    <t>JA20-5-1</t>
  </si>
  <si>
    <t>JA20-1</t>
  </si>
  <si>
    <t>JA20-2</t>
  </si>
  <si>
    <t>JA20-3</t>
  </si>
  <si>
    <t>JA20-4</t>
  </si>
  <si>
    <t>JA20-5</t>
  </si>
  <si>
    <t>JA20-6</t>
  </si>
  <si>
    <t>JA1</t>
  </si>
  <si>
    <t>JA2</t>
  </si>
  <si>
    <t>JA3</t>
  </si>
  <si>
    <t>JA4</t>
  </si>
  <si>
    <t>JA5</t>
  </si>
  <si>
    <t>JA6</t>
  </si>
  <si>
    <t>JA7</t>
  </si>
  <si>
    <t>JA8</t>
  </si>
  <si>
    <t>JA9</t>
  </si>
  <si>
    <t>JA10</t>
  </si>
  <si>
    <t>JA11</t>
  </si>
  <si>
    <t>JA12</t>
  </si>
  <si>
    <t>JA13</t>
  </si>
  <si>
    <t>JA14</t>
  </si>
  <si>
    <t>JA15</t>
  </si>
  <si>
    <t>JA16</t>
  </si>
  <si>
    <t>JA17</t>
  </si>
  <si>
    <t>JA18</t>
  </si>
  <si>
    <t>JA19</t>
  </si>
  <si>
    <t>JA20</t>
  </si>
  <si>
    <t>JA21</t>
  </si>
  <si>
    <t>JA22</t>
  </si>
  <si>
    <t>JA23</t>
  </si>
  <si>
    <t>JA24</t>
  </si>
  <si>
    <t>JA25</t>
  </si>
  <si>
    <t>JA26</t>
  </si>
  <si>
    <t>2,00X1,00</t>
  </si>
  <si>
    <t>JB20-1</t>
  </si>
  <si>
    <t>JB20-2</t>
  </si>
  <si>
    <t>JB20-3</t>
  </si>
  <si>
    <t>JB20-4</t>
  </si>
  <si>
    <t>JB20-5</t>
  </si>
  <si>
    <t>JB20-6</t>
  </si>
  <si>
    <t>JB20</t>
  </si>
  <si>
    <t>JB21-1</t>
  </si>
  <si>
    <t>JB21-2</t>
  </si>
  <si>
    <t>JB21-3</t>
  </si>
  <si>
    <t>JB21-4</t>
  </si>
  <si>
    <t>JB21-5</t>
  </si>
  <si>
    <t>JB21-6</t>
  </si>
  <si>
    <t>JB21-7</t>
  </si>
  <si>
    <t>JB21-8</t>
  </si>
  <si>
    <t>JB21-9</t>
  </si>
  <si>
    <t>JB21</t>
  </si>
  <si>
    <t>JB22-1</t>
  </si>
  <si>
    <t>JB22-2</t>
  </si>
  <si>
    <t>JB22-3</t>
  </si>
  <si>
    <t>JB22-4</t>
  </si>
  <si>
    <t>JB22</t>
  </si>
  <si>
    <t>JB23-1</t>
  </si>
  <si>
    <t>JB23</t>
  </si>
  <si>
    <t>JB25-1</t>
  </si>
  <si>
    <t>JB25-2</t>
  </si>
  <si>
    <t>JB25-3</t>
  </si>
  <si>
    <t>JB25</t>
  </si>
  <si>
    <t>JB1</t>
  </si>
  <si>
    <t>JB2</t>
  </si>
  <si>
    <t>JB3</t>
  </si>
  <si>
    <t>JB4</t>
  </si>
  <si>
    <t>JB5</t>
  </si>
  <si>
    <t>JB6</t>
  </si>
  <si>
    <t>JB7</t>
  </si>
  <si>
    <t>JB8</t>
  </si>
  <si>
    <t>JB9</t>
  </si>
  <si>
    <t>JB10</t>
  </si>
  <si>
    <t>JB11</t>
  </si>
  <si>
    <t>JB12</t>
  </si>
  <si>
    <t>JB13</t>
  </si>
  <si>
    <t>JB14</t>
  </si>
  <si>
    <t>JB15</t>
  </si>
  <si>
    <t>JB16</t>
  </si>
  <si>
    <t>JB17</t>
  </si>
  <si>
    <t>JB18</t>
  </si>
  <si>
    <t>JB19</t>
  </si>
  <si>
    <t>1,50X1,50</t>
  </si>
  <si>
    <t>JB24</t>
  </si>
  <si>
    <t>JB26</t>
  </si>
  <si>
    <t>JB27</t>
  </si>
  <si>
    <t>JB28</t>
  </si>
  <si>
    <t>JB29</t>
  </si>
  <si>
    <t>JB30</t>
  </si>
  <si>
    <t>JB31</t>
  </si>
  <si>
    <t>JB32</t>
  </si>
  <si>
    <t>JB33</t>
  </si>
  <si>
    <t>JB34</t>
  </si>
  <si>
    <t>JB35</t>
  </si>
  <si>
    <t>JB36</t>
  </si>
  <si>
    <t>JB37</t>
  </si>
  <si>
    <t>JB38</t>
  </si>
  <si>
    <t>JB39</t>
  </si>
  <si>
    <t>JB40</t>
  </si>
  <si>
    <t>JB41</t>
  </si>
  <si>
    <t>JB42</t>
  </si>
  <si>
    <t>JB43</t>
  </si>
  <si>
    <t>JB44</t>
  </si>
  <si>
    <t>JB45</t>
  </si>
  <si>
    <t>JB46</t>
  </si>
  <si>
    <t>JB47</t>
  </si>
  <si>
    <t>JB48</t>
  </si>
  <si>
    <t>JB49</t>
  </si>
  <si>
    <t>JB50</t>
  </si>
  <si>
    <t>Rio João Mendes</t>
  </si>
  <si>
    <t>2,50X1,50</t>
  </si>
  <si>
    <t>JC7-1</t>
  </si>
  <si>
    <t>JC7-2</t>
  </si>
  <si>
    <t>JC7</t>
  </si>
  <si>
    <t>JC9-1</t>
  </si>
  <si>
    <t>JC9-2</t>
  </si>
  <si>
    <t>JC9-3</t>
  </si>
  <si>
    <t>JC9-4</t>
  </si>
  <si>
    <t>JC9</t>
  </si>
  <si>
    <t>RUA PORTO RICO</t>
  </si>
  <si>
    <t>JC19-1</t>
  </si>
  <si>
    <t>JC19</t>
  </si>
  <si>
    <t>JC29-5-1</t>
  </si>
  <si>
    <t>JC29-5-2</t>
  </si>
  <si>
    <t>JC29-5-3</t>
  </si>
  <si>
    <t>JC29-5-4</t>
  </si>
  <si>
    <t>JC29-5</t>
  </si>
  <si>
    <t>JC29-7-1</t>
  </si>
  <si>
    <t>JC29-7-2</t>
  </si>
  <si>
    <t>JC29-7-3</t>
  </si>
  <si>
    <t>JC29-7-4</t>
  </si>
  <si>
    <t>JC29-7-5</t>
  </si>
  <si>
    <t>JC29-7-6</t>
  </si>
  <si>
    <t>JC29-7-7</t>
  </si>
  <si>
    <t>JC29-7</t>
  </si>
  <si>
    <t>JC29-9-1</t>
  </si>
  <si>
    <t>JC29-9-2</t>
  </si>
  <si>
    <t>JC29-9</t>
  </si>
  <si>
    <t>RUA REPÚBLICA DOMINICANA</t>
  </si>
  <si>
    <t>JC29-11-1</t>
  </si>
  <si>
    <t>JC29-11-2</t>
  </si>
  <si>
    <t>JC29-11-3</t>
  </si>
  <si>
    <t>JC29-11</t>
  </si>
  <si>
    <t>JC29-11-A</t>
  </si>
  <si>
    <t>JC29-13-1</t>
  </si>
  <si>
    <t>JC29-13-2</t>
  </si>
  <si>
    <t>JC29-13-3</t>
  </si>
  <si>
    <t>JC29-13-4</t>
  </si>
  <si>
    <t>JC29-13-5</t>
  </si>
  <si>
    <t>JC29-13</t>
  </si>
  <si>
    <t>JC29-13-A</t>
  </si>
  <si>
    <t>JC29-13-B</t>
  </si>
  <si>
    <t>JC29-15-1</t>
  </si>
  <si>
    <t>JC29-15-2</t>
  </si>
  <si>
    <t>JC29-15-3</t>
  </si>
  <si>
    <t>JC29-15-4</t>
  </si>
  <si>
    <t>JC29-15</t>
  </si>
  <si>
    <t>RUA FRANCISCO NASCIMENTO</t>
  </si>
  <si>
    <t>JC29-17-1</t>
  </si>
  <si>
    <t>JC29-17-2</t>
  </si>
  <si>
    <t>JC29-17-3</t>
  </si>
  <si>
    <t>JC29-17-4</t>
  </si>
  <si>
    <t>JC29-17-5</t>
  </si>
  <si>
    <t>JC29-17</t>
  </si>
  <si>
    <t>JC29-17-A</t>
  </si>
  <si>
    <t>JC29-17-B</t>
  </si>
  <si>
    <t>JC29-19-1</t>
  </si>
  <si>
    <t>JC29-19-2</t>
  </si>
  <si>
    <t>JC29-19-3</t>
  </si>
  <si>
    <t>JC29-19-4</t>
  </si>
  <si>
    <t>JC29-19-5</t>
  </si>
  <si>
    <t>JC29-19</t>
  </si>
  <si>
    <t>JC29-19-A</t>
  </si>
  <si>
    <t>RUA ESTHER ALEXANDRE ANDRADE</t>
  </si>
  <si>
    <t>RUA EDYR BACKER</t>
  </si>
  <si>
    <t>JC29-21-1</t>
  </si>
  <si>
    <t>JC29-21-2</t>
  </si>
  <si>
    <t>JC29-21-3</t>
  </si>
  <si>
    <t>JC29-21-4</t>
  </si>
  <si>
    <t>JC29-21</t>
  </si>
  <si>
    <t>JC29-23-1</t>
  </si>
  <si>
    <t>JC29-23-2</t>
  </si>
  <si>
    <t>JC29-23</t>
  </si>
  <si>
    <t>JC29-1</t>
  </si>
  <si>
    <t>JC29-2</t>
  </si>
  <si>
    <t>JC29-3</t>
  </si>
  <si>
    <t>JC29-4</t>
  </si>
  <si>
    <t>JC29-6</t>
  </si>
  <si>
    <t>JC29-8</t>
  </si>
  <si>
    <t>JC29-10</t>
  </si>
  <si>
    <t>JC29-12</t>
  </si>
  <si>
    <t>JC29-14</t>
  </si>
  <si>
    <t>JC29-16</t>
  </si>
  <si>
    <t>JC29-18</t>
  </si>
  <si>
    <t>JC29-20</t>
  </si>
  <si>
    <t>JC29-22</t>
  </si>
  <si>
    <t>JC29</t>
  </si>
  <si>
    <t>RUA RUBEM ASSIS BONFIM</t>
  </si>
  <si>
    <t>JC31-3</t>
  </si>
  <si>
    <t>JC31-4</t>
  </si>
  <si>
    <t>JC31-5</t>
  </si>
  <si>
    <t>JC31</t>
  </si>
  <si>
    <t>JC32-1</t>
  </si>
  <si>
    <t>JC32-2</t>
  </si>
  <si>
    <t>JC32-3</t>
  </si>
  <si>
    <t>JC32</t>
  </si>
  <si>
    <t>JC1</t>
  </si>
  <si>
    <t>JC2</t>
  </si>
  <si>
    <t>JC3</t>
  </si>
  <si>
    <t>JC4</t>
  </si>
  <si>
    <t>JC5</t>
  </si>
  <si>
    <t>JC6</t>
  </si>
  <si>
    <t>JC8</t>
  </si>
  <si>
    <t>JC10</t>
  </si>
  <si>
    <t>JC11</t>
  </si>
  <si>
    <t>JC12</t>
  </si>
  <si>
    <t>JC13</t>
  </si>
  <si>
    <t>JC14</t>
  </si>
  <si>
    <t>JC15</t>
  </si>
  <si>
    <t>JC16</t>
  </si>
  <si>
    <t>JC17</t>
  </si>
  <si>
    <t>JC18</t>
  </si>
  <si>
    <t>JC20</t>
  </si>
  <si>
    <t>JC21</t>
  </si>
  <si>
    <t>JC22</t>
  </si>
  <si>
    <t>JC23</t>
  </si>
  <si>
    <t>JC24</t>
  </si>
  <si>
    <t>JC25</t>
  </si>
  <si>
    <t>JC26</t>
  </si>
  <si>
    <t>JC27</t>
  </si>
  <si>
    <t>JC28</t>
  </si>
  <si>
    <t>JC30</t>
  </si>
  <si>
    <t>JC33</t>
  </si>
  <si>
    <t>JC34</t>
  </si>
  <si>
    <t>RUA JOÃO PAULO II</t>
  </si>
  <si>
    <t>RC1</t>
  </si>
  <si>
    <t>RC2</t>
  </si>
  <si>
    <t>RC3</t>
  </si>
  <si>
    <t>RC4</t>
  </si>
  <si>
    <t>RC5</t>
  </si>
  <si>
    <t>RC6</t>
  </si>
  <si>
    <t>RC7</t>
  </si>
  <si>
    <t>RC</t>
  </si>
  <si>
    <t>RCA</t>
  </si>
  <si>
    <t>BACIA RC - BACIA ROMANA (C)</t>
  </si>
  <si>
    <t>BACIA RD - BACIA ROMANA (D)</t>
  </si>
  <si>
    <t>RUA DR. PEDRO PAULO CALDAS DA CUNHA</t>
  </si>
  <si>
    <t>RD1</t>
  </si>
  <si>
    <t>RD</t>
  </si>
  <si>
    <t>RE1</t>
  </si>
  <si>
    <t>RE2</t>
  </si>
  <si>
    <t>RE3</t>
  </si>
  <si>
    <t>RE4</t>
  </si>
  <si>
    <t>RE5</t>
  </si>
  <si>
    <t>RE6</t>
  </si>
  <si>
    <t>RE</t>
  </si>
  <si>
    <t>BACIA RE - BACIA ROMANA (E)</t>
  </si>
  <si>
    <t>BACIA RF - BACIA ROMANA (F)</t>
  </si>
  <si>
    <t>RUA VINICIO CORREA DE ARAUJO</t>
  </si>
  <si>
    <t>RF1</t>
  </si>
  <si>
    <t>RF2</t>
  </si>
  <si>
    <t>RF3</t>
  </si>
  <si>
    <t>RF4</t>
  </si>
  <si>
    <t>RF5</t>
  </si>
  <si>
    <t>RF</t>
  </si>
  <si>
    <t>RFA1</t>
  </si>
  <si>
    <t>RFA2</t>
  </si>
  <si>
    <t>RFA</t>
  </si>
  <si>
    <t>BACIA RH - BACIA ROMANA (H)</t>
  </si>
  <si>
    <t xml:space="preserve">AV. JOSÉ CORTÊS JUNIOR </t>
  </si>
  <si>
    <t>RH4-1</t>
  </si>
  <si>
    <t>RH4-2</t>
  </si>
  <si>
    <t>RH4</t>
  </si>
  <si>
    <t>AV. GEN. ATRATINO CORTES COUTINHO</t>
  </si>
  <si>
    <t>RH9-1</t>
  </si>
  <si>
    <t>RH9-2</t>
  </si>
  <si>
    <t>RH9</t>
  </si>
  <si>
    <t>AV. JOSÉ CORTÊS JÚNIOR ==&gt; RUA CUBA</t>
  </si>
  <si>
    <t>RH12-1</t>
  </si>
  <si>
    <t>RH12-2</t>
  </si>
  <si>
    <t>RH12-3</t>
  </si>
  <si>
    <t>RH12-4</t>
  </si>
  <si>
    <t>RH12-5</t>
  </si>
  <si>
    <t>RH12-6</t>
  </si>
  <si>
    <t>RH12-7</t>
  </si>
  <si>
    <t>RH12-8</t>
  </si>
  <si>
    <t>RH12</t>
  </si>
  <si>
    <t>RH12-A</t>
  </si>
  <si>
    <t>RH12-B</t>
  </si>
  <si>
    <t>RH12-C</t>
  </si>
  <si>
    <t>RH12-D</t>
  </si>
  <si>
    <t>AV. JOSÉ CORTÊS JÚNIOR ==&gt; RUA REPÚBLICA DOMINICANA ==&gt; AV. GEN ATRATINO CORTES COUTINHO ==&gt; RUA CUBA</t>
  </si>
  <si>
    <t>RH1</t>
  </si>
  <si>
    <t>RH2</t>
  </si>
  <si>
    <t>RH3</t>
  </si>
  <si>
    <t>RH5</t>
  </si>
  <si>
    <t>RH6</t>
  </si>
  <si>
    <t>RH7</t>
  </si>
  <si>
    <t>RH8</t>
  </si>
  <si>
    <t>RH10</t>
  </si>
  <si>
    <t>RH11</t>
  </si>
  <si>
    <t>RH13</t>
  </si>
  <si>
    <t>RH14</t>
  </si>
  <si>
    <t>RH15</t>
  </si>
  <si>
    <t>RH16</t>
  </si>
  <si>
    <t>RH17</t>
  </si>
  <si>
    <t>RH18</t>
  </si>
  <si>
    <t>RH19</t>
  </si>
  <si>
    <t>RH20</t>
  </si>
  <si>
    <t>RH21</t>
  </si>
  <si>
    <t>RH22</t>
  </si>
  <si>
    <t>RH23</t>
  </si>
  <si>
    <t>RH24</t>
  </si>
  <si>
    <t>RH25</t>
  </si>
  <si>
    <t>RH</t>
  </si>
  <si>
    <t>RM1</t>
  </si>
  <si>
    <t>RM2</t>
  </si>
  <si>
    <t>RM3</t>
  </si>
  <si>
    <t>RM4</t>
  </si>
  <si>
    <t>RM5</t>
  </si>
  <si>
    <t>RM6</t>
  </si>
  <si>
    <t>RM7</t>
  </si>
  <si>
    <t>BACIA RM - BACIA ROMANA (M)</t>
  </si>
  <si>
    <t>RM</t>
  </si>
  <si>
    <t>RMA</t>
  </si>
  <si>
    <t>RMB</t>
  </si>
  <si>
    <t>BACIA RN - BACIA ROMANA (N)</t>
  </si>
  <si>
    <t>RN1</t>
  </si>
  <si>
    <t>RN2</t>
  </si>
  <si>
    <t>RN3</t>
  </si>
  <si>
    <t>RN4</t>
  </si>
  <si>
    <t>RN5</t>
  </si>
  <si>
    <t>RN6</t>
  </si>
  <si>
    <t>RN7</t>
  </si>
  <si>
    <t>RN</t>
  </si>
  <si>
    <t>BACIA RO - BACIA ROMANA (O)</t>
  </si>
  <si>
    <t>RO1</t>
  </si>
  <si>
    <t>RO2</t>
  </si>
  <si>
    <t>RO3</t>
  </si>
  <si>
    <t>RO4</t>
  </si>
  <si>
    <t>RO5</t>
  </si>
  <si>
    <t>RO6</t>
  </si>
  <si>
    <t>RO7</t>
  </si>
  <si>
    <t>RO</t>
  </si>
  <si>
    <t>ROA</t>
  </si>
  <si>
    <t>BACIA RP - BACIA ROMANA (P)</t>
  </si>
  <si>
    <t>RUA NOSSA SENHORA DOS ANJOS</t>
  </si>
  <si>
    <t>RP8-1</t>
  </si>
  <si>
    <t>RP8-2</t>
  </si>
  <si>
    <t>RP8-3</t>
  </si>
  <si>
    <t>RP8-4</t>
  </si>
  <si>
    <t>RP8</t>
  </si>
  <si>
    <t>RUA JOSÉ FLORÊNCIO PEREIRA ==&gt; RUA NOSSA SENHORA DOS ANJOS</t>
  </si>
  <si>
    <t>RP1</t>
  </si>
  <si>
    <t>RP2</t>
  </si>
  <si>
    <t>RP3</t>
  </si>
  <si>
    <t>RP4</t>
  </si>
  <si>
    <t>RP5</t>
  </si>
  <si>
    <t>RP6</t>
  </si>
  <si>
    <t>RP7</t>
  </si>
  <si>
    <t>RP9</t>
  </si>
  <si>
    <t>RP10</t>
  </si>
  <si>
    <t>RP</t>
  </si>
  <si>
    <t>RPA</t>
  </si>
  <si>
    <t>RPB</t>
  </si>
  <si>
    <t>RPC</t>
  </si>
  <si>
    <t>BACIA RU - BACIA ROMANA (U)</t>
  </si>
  <si>
    <t>RUA SENADOR LUCIO BITTENCOURT</t>
  </si>
  <si>
    <t>RU1</t>
  </si>
  <si>
    <t>RU2</t>
  </si>
  <si>
    <t>RU3</t>
  </si>
  <si>
    <t>RU4</t>
  </si>
  <si>
    <t>RU5</t>
  </si>
  <si>
    <t>RU</t>
  </si>
  <si>
    <t>BACIA RV - BACIA ROMANA (V)</t>
  </si>
  <si>
    <t>RUA ULISSES DE OLIVEIRA MADRUGA</t>
  </si>
  <si>
    <t>RV1</t>
  </si>
  <si>
    <t>RV2</t>
  </si>
  <si>
    <t>RV3</t>
  </si>
  <si>
    <t>RV4</t>
  </si>
  <si>
    <t>RV5</t>
  </si>
  <si>
    <t>RV6</t>
  </si>
  <si>
    <t>RV</t>
  </si>
  <si>
    <t>BACIA RW - BACIA ROMANA (W)</t>
  </si>
  <si>
    <t>RUA DOUTOR ROTHER DO AMARAL</t>
  </si>
  <si>
    <t>RW1</t>
  </si>
  <si>
    <t>RW</t>
  </si>
  <si>
    <t>AV. PREF. ALTIVO MENDES LINHARES</t>
  </si>
  <si>
    <t>BACIA RG - BACIA ROMANA (G)</t>
  </si>
  <si>
    <t>RG1</t>
  </si>
  <si>
    <t>RG2</t>
  </si>
  <si>
    <t>RG3</t>
  </si>
  <si>
    <t>RG4</t>
  </si>
  <si>
    <t>RG5</t>
  </si>
  <si>
    <t>RG6</t>
  </si>
  <si>
    <t>RG7</t>
  </si>
  <si>
    <t>RG</t>
  </si>
  <si>
    <t>RGA</t>
  </si>
  <si>
    <t>RGB</t>
  </si>
  <si>
    <t>RGC</t>
  </si>
  <si>
    <t>BACIA RI - BACIA ROMANA (I)</t>
  </si>
  <si>
    <t>RI1</t>
  </si>
  <si>
    <t>RI2</t>
  </si>
  <si>
    <t>RI3</t>
  </si>
  <si>
    <t>RI4</t>
  </si>
  <si>
    <t>RI5</t>
  </si>
  <si>
    <t>RI6</t>
  </si>
  <si>
    <t>RI7</t>
  </si>
  <si>
    <t>RI</t>
  </si>
  <si>
    <t>BACIA RJ - BACIA ROMANA (J)</t>
  </si>
  <si>
    <t>RJ1</t>
  </si>
  <si>
    <t>RJ2</t>
  </si>
  <si>
    <t>RJ3</t>
  </si>
  <si>
    <t>RJ4</t>
  </si>
  <si>
    <t>RJ5</t>
  </si>
  <si>
    <t>RJ</t>
  </si>
  <si>
    <t>BACIA RK - BACIA ROMANA (K)</t>
  </si>
  <si>
    <t>RUA TENOR ROBERTO CALHEIROS DE MIRANDA</t>
  </si>
  <si>
    <t>RK1</t>
  </si>
  <si>
    <t>RK2</t>
  </si>
  <si>
    <t>RK3</t>
  </si>
  <si>
    <t>RK4</t>
  </si>
  <si>
    <t>RK5</t>
  </si>
  <si>
    <t>RK6</t>
  </si>
  <si>
    <t>RK</t>
  </si>
  <si>
    <t>BACIA RL - BACIA ROMANA (L)</t>
  </si>
  <si>
    <t>RL1</t>
  </si>
  <si>
    <t>RL2</t>
  </si>
  <si>
    <t>RL3</t>
  </si>
  <si>
    <t>RL4</t>
  </si>
  <si>
    <t>RL5</t>
  </si>
  <si>
    <t>RL6</t>
  </si>
  <si>
    <t>RL</t>
  </si>
  <si>
    <t>RLA</t>
  </si>
  <si>
    <t>BACIA RR - BACIA ROMANA (R)</t>
  </si>
  <si>
    <t>RUA MAURICIO LAJE</t>
  </si>
  <si>
    <t>RR1</t>
  </si>
  <si>
    <t>RR2</t>
  </si>
  <si>
    <t>RR3</t>
  </si>
  <si>
    <t>RR4</t>
  </si>
  <si>
    <t>RR5</t>
  </si>
  <si>
    <t>RR</t>
  </si>
  <si>
    <t>RRA</t>
  </si>
  <si>
    <t>BACIA RS - BACIA ROMANA (S)</t>
  </si>
  <si>
    <t>RUA ADALGISA MONTEIRO</t>
  </si>
  <si>
    <t>RS1</t>
  </si>
  <si>
    <t>RS2</t>
  </si>
  <si>
    <t>RS3</t>
  </si>
  <si>
    <t>RS4</t>
  </si>
  <si>
    <t>RS5</t>
  </si>
  <si>
    <t>RS6</t>
  </si>
  <si>
    <t>RS7</t>
  </si>
  <si>
    <t>RS</t>
  </si>
  <si>
    <t>BACIA RT - BACIA ROMANA (T)</t>
  </si>
  <si>
    <t>RUA ANGEOLINA PETROPOLIS</t>
  </si>
  <si>
    <t>RT1</t>
  </si>
  <si>
    <t>RT2</t>
  </si>
  <si>
    <t>RT3</t>
  </si>
  <si>
    <t>RT4</t>
  </si>
  <si>
    <t>RT</t>
  </si>
  <si>
    <t>RTA</t>
  </si>
  <si>
    <t>RTB</t>
  </si>
  <si>
    <t>elaborar/acompanhar a execução do plano de sondagem</t>
  </si>
  <si>
    <t>elaborar o dimensionamento do pavimento</t>
  </si>
  <si>
    <t>extensão da obra x 2</t>
  </si>
  <si>
    <t>pátio de concreto</t>
  </si>
  <si>
    <t>meio-fio e sarjeta</t>
  </si>
  <si>
    <t>formas</t>
  </si>
  <si>
    <t>armações</t>
  </si>
  <si>
    <t>lixeiras</t>
  </si>
  <si>
    <t>recicláveis</t>
  </si>
  <si>
    <t>abrigos</t>
  </si>
  <si>
    <t>área reservada para canteiro</t>
  </si>
  <si>
    <t>RUA AMPARO</t>
  </si>
  <si>
    <t xml:space="preserve">ha </t>
  </si>
  <si>
    <t>73900/12</t>
  </si>
  <si>
    <t>74021/3</t>
  </si>
  <si>
    <t>74021/6</t>
  </si>
  <si>
    <t>ENSAIOS DE REGULARIZAÇÃO DE SUBLEITO</t>
  </si>
  <si>
    <t>ENSAIO DE BASE ESTABILIZADA GRANULOMETRICAMENTE</t>
  </si>
  <si>
    <t>ensaio de sub base</t>
  </si>
  <si>
    <t>ensaio de base</t>
  </si>
  <si>
    <t>Container para canteiros avançados</t>
  </si>
  <si>
    <t>meses</t>
  </si>
  <si>
    <t>mobilização e desmobilização = 2 viagens</t>
  </si>
  <si>
    <t>viagens</t>
  </si>
  <si>
    <t>mobilização e desmobilização = duas operações de carga e descarga</t>
  </si>
  <si>
    <t>operações =</t>
  </si>
  <si>
    <t>BACIA EB - RUA EWERTON XAVIER (B)</t>
  </si>
  <si>
    <t>Rua República Dominicana</t>
  </si>
  <si>
    <t>EE1</t>
  </si>
  <si>
    <t>EE2</t>
  </si>
  <si>
    <t>EE3</t>
  </si>
  <si>
    <t>EE4</t>
  </si>
  <si>
    <t>EE</t>
  </si>
  <si>
    <t>BACIA EE - RUA EWERTON XAVIER (E)</t>
  </si>
  <si>
    <t>Rua Porto Rico</t>
  </si>
  <si>
    <t>EF1</t>
  </si>
  <si>
    <t>EF2</t>
  </si>
  <si>
    <t>EF3</t>
  </si>
  <si>
    <t>EF4</t>
  </si>
  <si>
    <t>EF</t>
  </si>
  <si>
    <t>BACIA EF- RUA EWERTON XAVIER (F)</t>
  </si>
  <si>
    <t>Rua Francisco Nascimento</t>
  </si>
  <si>
    <t>BACIA EG - RUA EWERTON XAVIER (G)</t>
  </si>
  <si>
    <t>EG1</t>
  </si>
  <si>
    <t>EG2</t>
  </si>
  <si>
    <t>EG3</t>
  </si>
  <si>
    <t>EG4</t>
  </si>
  <si>
    <t>EG5</t>
  </si>
  <si>
    <t>EG6</t>
  </si>
  <si>
    <t>EG7</t>
  </si>
  <si>
    <t>EG</t>
  </si>
  <si>
    <t>BACIA EH - RUA EWERTON XAVIER (H)</t>
  </si>
  <si>
    <t>EH1</t>
  </si>
  <si>
    <t>EH2</t>
  </si>
  <si>
    <t>EH3</t>
  </si>
  <si>
    <t>EH4</t>
  </si>
  <si>
    <t>EH5</t>
  </si>
  <si>
    <t>EH6</t>
  </si>
  <si>
    <t>EH7</t>
  </si>
  <si>
    <t>EH</t>
  </si>
  <si>
    <t>BACIA EI - RUA EWERTON XAVIER (I)</t>
  </si>
  <si>
    <t>Rua Higino da Silva Sawary</t>
  </si>
  <si>
    <t>EI1</t>
  </si>
  <si>
    <t>EI2</t>
  </si>
  <si>
    <t>EI3</t>
  </si>
  <si>
    <t>EI4</t>
  </si>
  <si>
    <t>EI5</t>
  </si>
  <si>
    <t>EI6</t>
  </si>
  <si>
    <t>EI7</t>
  </si>
  <si>
    <t>EI8</t>
  </si>
  <si>
    <t>EI9</t>
  </si>
  <si>
    <t>EI</t>
  </si>
  <si>
    <t>BACIA EK - RUA EWERTON XAVIER (K)</t>
  </si>
  <si>
    <t>Rua Mauricio Laje</t>
  </si>
  <si>
    <t>EK1</t>
  </si>
  <si>
    <t>EK2</t>
  </si>
  <si>
    <t>EK3</t>
  </si>
  <si>
    <t>EK</t>
  </si>
  <si>
    <t>BACIA EL - RUA EWERTON XAVIER (L)</t>
  </si>
  <si>
    <t>Rua Angelonina Petropolis</t>
  </si>
  <si>
    <t>EL1</t>
  </si>
  <si>
    <t>EL2</t>
  </si>
  <si>
    <t>EL</t>
  </si>
  <si>
    <t>Rua Carlos Tavares Nunes</t>
  </si>
  <si>
    <t>TRECHO JA21 =&gt; JA26</t>
  </si>
  <si>
    <t>extensão x perimetro</t>
  </si>
  <si>
    <t>TRECHO JB23 =&gt; JB28</t>
  </si>
  <si>
    <t>TRECHO JB28 =&gt; J.MENDES</t>
  </si>
  <si>
    <t>TRECHO RH17 =&gt; RH</t>
  </si>
  <si>
    <t>extensão x largura</t>
  </si>
  <si>
    <t>Rolo compactador Tanden</t>
  </si>
  <si>
    <t>Rolo compactador vibratório</t>
  </si>
  <si>
    <t>Rolo compactador, pé-de-carneiro duplo</t>
  </si>
  <si>
    <t>Rua Prof. Jurenil Andrade Costa</t>
  </si>
  <si>
    <t>JF1</t>
  </si>
  <si>
    <t>JF2</t>
  </si>
  <si>
    <t>JF3</t>
  </si>
  <si>
    <t>JF4</t>
  </si>
  <si>
    <t>JF5</t>
  </si>
  <si>
    <t>JF6</t>
  </si>
  <si>
    <t>JG1</t>
  </si>
  <si>
    <t>JG2</t>
  </si>
  <si>
    <t>JG3</t>
  </si>
  <si>
    <t>JH1</t>
  </si>
  <si>
    <t>JH2</t>
  </si>
  <si>
    <t>JI1</t>
  </si>
  <si>
    <t>JI2</t>
  </si>
  <si>
    <t>JI3</t>
  </si>
  <si>
    <t>JJ1</t>
  </si>
  <si>
    <t>JJ2</t>
  </si>
  <si>
    <t>- BDI 25% -</t>
  </si>
  <si>
    <t>AV. EVERTON XAVIER X R. NICARAGUA</t>
  </si>
  <si>
    <t>RUA PROFESSOR JULIO OLIVEIRA BITENCOURT</t>
  </si>
  <si>
    <t>RUA PROFESSOR CARLOS CORTES (ANTIGA RUA 8)</t>
  </si>
  <si>
    <t>RUA JOSÉ BITTENCOURT (ANTIGA RUA 7)</t>
  </si>
  <si>
    <t>RUA PROFESSOR JULIO OLIVEIRA BITTENCOURT</t>
  </si>
  <si>
    <t>RUA JOSÉ BITTENCOURT (ANTIGA RUA 07)</t>
  </si>
  <si>
    <t>Rua dos Brilhantes</t>
  </si>
  <si>
    <t>Rio de Janeiro (km 0 Av. Brasil) x Maravista - Niterói</t>
  </si>
  <si>
    <t>Motoniveladora</t>
  </si>
  <si>
    <t>Rua 36</t>
  </si>
  <si>
    <t>Rua Py</t>
  </si>
  <si>
    <t>Rua 35</t>
  </si>
  <si>
    <t>Av. José Cortês Júnior ==&gt; Nicaragua</t>
  </si>
  <si>
    <t>Rua Dr. Pedro Caldas da Cunha</t>
  </si>
  <si>
    <t>Rua Raimundo Teixeira Mendes</t>
  </si>
  <si>
    <t>Rua Vinicio Correa de Araújo</t>
  </si>
  <si>
    <t>JC29-15-A</t>
  </si>
  <si>
    <t>Rua Edyr Backer</t>
  </si>
  <si>
    <t>Rua Esther Alexandre Andrade</t>
  </si>
  <si>
    <t>Rua João Paulo II ==&gt; Avenida Pilsen</t>
  </si>
  <si>
    <t>Rua Rubem Assim bonfim</t>
  </si>
  <si>
    <t>Rua Jaerth Medeiros ==&gt; Rua João Cabete</t>
  </si>
  <si>
    <t>Rua João Paulo II ==&gt; Rua João Cabete</t>
  </si>
  <si>
    <t>BACIA JF - JOÃO MENDES  (F)</t>
  </si>
  <si>
    <t>BACIA JB - BACIA JOÃO MENDES</t>
  </si>
  <si>
    <t>BACIA JA - JOÃO MENDES (A)</t>
  </si>
  <si>
    <t>BACIA JG - JOÃO MENDES  (G)</t>
  </si>
  <si>
    <t>Rua Jornalista Mario Dutra</t>
  </si>
  <si>
    <t>BACIA JH - JOÃO MENDES  (H)</t>
  </si>
  <si>
    <t>Rua Mauricio Lage</t>
  </si>
  <si>
    <t>BACIA JI - JOÃO MENDES  (I)</t>
  </si>
  <si>
    <t>BACIA JJ - JOÃO MENDES  (J)</t>
  </si>
  <si>
    <t>Rua Angeolina Petropolis</t>
  </si>
  <si>
    <t>TRECHO JA20 =&gt; JA26</t>
  </si>
  <si>
    <t xml:space="preserve">BACIA JC - RUA JOÃO MENDES (C) </t>
  </si>
  <si>
    <t>BACIA AA - BACIA RIO DA VALA (A)</t>
  </si>
  <si>
    <t>AA6-1</t>
  </si>
  <si>
    <t>AA6-2</t>
  </si>
  <si>
    <t>AA6-3</t>
  </si>
  <si>
    <t>AA6</t>
  </si>
  <si>
    <t>AA8-1</t>
  </si>
  <si>
    <t>AA8-2</t>
  </si>
  <si>
    <t>AA8</t>
  </si>
  <si>
    <t>Rua Doutor Pálvaro da Silva</t>
  </si>
  <si>
    <t>AA10-1</t>
  </si>
  <si>
    <t>AA10-2</t>
  </si>
  <si>
    <t>AA10-3</t>
  </si>
  <si>
    <t>AA10-4</t>
  </si>
  <si>
    <t>AA10</t>
  </si>
  <si>
    <t>Rua Prof. Gertrudes Câmara Torres ==&gt; Rua Doutor Cássio Rother do Amaral</t>
  </si>
  <si>
    <t>AA16-1</t>
  </si>
  <si>
    <t>AA16-2</t>
  </si>
  <si>
    <t>AA16-3</t>
  </si>
  <si>
    <t>AA16-4</t>
  </si>
  <si>
    <t>AA16-5</t>
  </si>
  <si>
    <t>AA16-6</t>
  </si>
  <si>
    <t>AA16</t>
  </si>
  <si>
    <t>Rua Doutor Cássio Rother do Amaral</t>
  </si>
  <si>
    <t>AA16-A</t>
  </si>
  <si>
    <t>AA16-B</t>
  </si>
  <si>
    <t>AA16-C</t>
  </si>
  <si>
    <t>AA16-D</t>
  </si>
  <si>
    <t>Rua Pref. Altivo Mendes Linhares</t>
  </si>
  <si>
    <t>AA1</t>
  </si>
  <si>
    <t>AA2</t>
  </si>
  <si>
    <t>AA3</t>
  </si>
  <si>
    <t>AA4</t>
  </si>
  <si>
    <t>AA5</t>
  </si>
  <si>
    <t>AA7</t>
  </si>
  <si>
    <t>AA9</t>
  </si>
  <si>
    <t>AA11</t>
  </si>
  <si>
    <t>AA12</t>
  </si>
  <si>
    <t>AA13</t>
  </si>
  <si>
    <t>AA14</t>
  </si>
  <si>
    <t>AA15</t>
  </si>
  <si>
    <t>AA17</t>
  </si>
  <si>
    <t>AA18</t>
  </si>
  <si>
    <t>AA19</t>
  </si>
  <si>
    <t>AA20</t>
  </si>
  <si>
    <t>AA21</t>
  </si>
  <si>
    <t>AA22</t>
  </si>
  <si>
    <t>AA23</t>
  </si>
  <si>
    <t>AA24</t>
  </si>
  <si>
    <t>AA25</t>
  </si>
  <si>
    <t>RIO DA VALA</t>
  </si>
  <si>
    <t>1,50X1,00</t>
  </si>
  <si>
    <t>Rua Adalgisa Monteiro</t>
  </si>
  <si>
    <t>AA3-1</t>
  </si>
  <si>
    <t>TRECHO AA15 =&gt; RIO DAVALA</t>
  </si>
  <si>
    <t>para estimativa do número de ensaios, adotou-se a taxa de 1 ensaio para cada 2 furos</t>
  </si>
  <si>
    <t>Av. Ewerton Xavier à Rua Professor José Vieira de Souza</t>
  </si>
  <si>
    <t>Est. Francisco da Cruz Nunes à R. Dr. Cássio R. do Amaral</t>
  </si>
  <si>
    <t>Rua 1 à Rua Vinício Correa de Araújo (Antiga Rua 22)</t>
  </si>
  <si>
    <t>Rua Professor Julio Oliveira Bitencourt (Ant. Rua 6) à Rua Vinício Correa de Araújo (antiga Rua 22)</t>
  </si>
  <si>
    <t>Rua Esther Alexandre (antiga Rua 29) a Rua João Paulo II (antiga Rua 19)</t>
  </si>
  <si>
    <t>Rua da Fantasia (antiga Rua 12) a Rua  Professora Romanda Gonçalves</t>
  </si>
  <si>
    <t>Avenida 2 a Rua Maria Izabel Bolckan (antiga Rua 23)</t>
  </si>
  <si>
    <t>Rua Costa Rica (antiga Rua 8) a Rua B</t>
  </si>
  <si>
    <t>Av. José Cortez Junior (antiga Av. 2) a Rua Costa Rica (antiga Rua 8)</t>
  </si>
  <si>
    <t>início e fim na Av. José Cortez Junior (antiga Av. 2)</t>
  </si>
  <si>
    <t>Av. José Cortez Junior (antiga Av. 2) a Av. Ewerton Xavier</t>
  </si>
  <si>
    <t>Rua Costa Rica (antiga Rua 8) a Rua D</t>
  </si>
  <si>
    <t>Os primeiros 100m a partir da Av. Augusto Vieira Jacques em direção a Av. Ewerton Xavier = 100m</t>
  </si>
  <si>
    <t>Rua Professora Romanda Gonçalves a Rua Maria Izabel Bolckan (antiga Rua 23) = 371m</t>
  </si>
  <si>
    <t>Rua Costa Rica (antiga Rua 8) a Estrada do Cantagalo</t>
  </si>
  <si>
    <t>Av. Ewerton Xavier a Rua Professora Romanda Gonçalves</t>
  </si>
  <si>
    <t>Estrada do Cantagalo a Av. Ewerton Xavier</t>
  </si>
  <si>
    <t>Av. Everton Xavier à Rua João Cabete</t>
  </si>
  <si>
    <t>Rua B a Av. Ewerton Xavier</t>
  </si>
  <si>
    <t>Avenida José Cortez Júnior (antiga Av. das Esmeraldas) a Rua Costa Rica (antiga Rua 8)</t>
  </si>
  <si>
    <t>Os primeiros 50m a partir da Av. Irene Lopes Sodré</t>
  </si>
  <si>
    <t>Rua Professora Romanda Gonçalves a Rua João Cabete</t>
  </si>
  <si>
    <t>Rua Professora Romanda Gonçalves a Rua Professora Gertrudes Camará Torres (antiga Rua 27)</t>
  </si>
  <si>
    <t>Av. Ewerton Xavier a Av. Pilsen (antiga Av. 4)</t>
  </si>
  <si>
    <t>Av. General Atratino Cortês Coutinho à Av. Everton Xavier</t>
  </si>
  <si>
    <t>Av. Ewerton Xavier a Av. José Cortez Júnior (antiga Av. 2)</t>
  </si>
  <si>
    <t>Av. Ewerton Xavier a Rua João Cabete</t>
  </si>
  <si>
    <t>Rua Jaerth Medeiros (antiga Rua 31) a Rua João Paulo II (antiga Rua 19)</t>
  </si>
  <si>
    <t>Av. José Cortez Junior (antiga Av. 2) e Av. Ewerton Xavier</t>
  </si>
  <si>
    <t>Av. Augusto Vieira Jacques ao Rio João Mendes</t>
  </si>
  <si>
    <t>Av. Ewerton Xavier a Rua Nossa Senhora dos Anjos (antiga Rua 32)</t>
  </si>
  <si>
    <t>Av. Augusto Vieira Jacques a Av. Prefeito Altivo Mendes Linhares</t>
  </si>
  <si>
    <t>Rua Santo Amaro a Av. Prefeito Altivo Mendes Linhares</t>
  </si>
  <si>
    <t>Rua Dr. Cassio Rother do Amaral a Rua Doutor Pálvaro da Silva</t>
  </si>
  <si>
    <t>Tem início e fim na Av. Augusto Vieira Jacques (Ant. Av. Bahia / Av. 1)</t>
  </si>
  <si>
    <t>Rua Santo Amaro à Augusto Vieira Jacques</t>
  </si>
  <si>
    <t>Av. Everton Xavier à Rio João Mendes</t>
  </si>
  <si>
    <t>Av. Ewerton Xavier a Avenida José Cortez Júnior</t>
  </si>
  <si>
    <t>Av. Gen. Atratino Cortês Coutinho (ant. Av. 1) à Av. Everton Xavier</t>
  </si>
  <si>
    <t>Av. Ewerton Xavier a Rua 75</t>
  </si>
  <si>
    <t>Av. Ewerton Xavier a Av. Prefeito Altivo Mendes Linhares</t>
  </si>
  <si>
    <t>Rua Santo Amaro à Rua Maria Tanuré Amora</t>
  </si>
  <si>
    <t>Rua Santo Amaro à Estrada Francisco da Cruz Nunes</t>
  </si>
  <si>
    <t>Av. Everton Xavier à Av. Irene Lopes Sodré (Ant. Est. Engenho do Mato)</t>
  </si>
  <si>
    <t>Av. Everton Xavier à Av. Prof. Romanda Gonçaves</t>
  </si>
  <si>
    <t>Av. Everton Xavier à Rua Prof. Romanda Gonçalves</t>
  </si>
  <si>
    <t>Altura do lote 09 à Av. Everton Xavier</t>
  </si>
  <si>
    <t>RUA JOSÉ BITTENCOURT ( ANTIGA RUA 7)</t>
  </si>
  <si>
    <t>altura do número 85 à Rua José Bittencourt (antiga Rua 7)</t>
  </si>
  <si>
    <t>Av. José Cortês Júnior (ant. Av.2) à Av. Everton Xavier</t>
  </si>
  <si>
    <t>RUA COSTA RICA (ANT. RUA 8)</t>
  </si>
  <si>
    <t>Demolição de pavimentação CAUQ</t>
  </si>
  <si>
    <t>volume de aterro com material reaproveitado</t>
  </si>
  <si>
    <t>fator de conversão do volume de material no local para material compacto</t>
  </si>
  <si>
    <t>Levantamento ou rebaixamento de tampão da rede de esgoto</t>
  </si>
  <si>
    <t>Usina: próximo a Estrada de Guaxindiba, 2161; distância a partir do ponto central entre os dois bairros</t>
  </si>
  <si>
    <t>TC 09.05.0700 (/)</t>
  </si>
  <si>
    <t>BACIA JE - JOÃO MENDES  (E)</t>
  </si>
  <si>
    <t>JE8-1</t>
  </si>
  <si>
    <t>JE8</t>
  </si>
  <si>
    <t>JE1</t>
  </si>
  <si>
    <t>JE2</t>
  </si>
  <si>
    <t>JE3</t>
  </si>
  <si>
    <t>JE4</t>
  </si>
  <si>
    <t>JE5</t>
  </si>
  <si>
    <t>JE6</t>
  </si>
  <si>
    <t>JE7</t>
  </si>
  <si>
    <t>JE9</t>
  </si>
  <si>
    <t>JE10</t>
  </si>
  <si>
    <t>JE11</t>
  </si>
  <si>
    <t>JE12</t>
  </si>
  <si>
    <t>JE13</t>
  </si>
  <si>
    <t>JE14</t>
  </si>
  <si>
    <t>JE15</t>
  </si>
  <si>
    <t>JE16</t>
  </si>
  <si>
    <t>JE17</t>
  </si>
  <si>
    <t>JE18</t>
  </si>
  <si>
    <t>Até a Rua Odrazil Lizardo Camilo</t>
  </si>
  <si>
    <t>Resumo:</t>
  </si>
  <si>
    <t>TUBOS - PA-1</t>
  </si>
  <si>
    <t>Ø 0,40</t>
  </si>
  <si>
    <t>Ø 0,60</t>
  </si>
  <si>
    <t>Ø 0,80</t>
  </si>
  <si>
    <t>Ø 1,00</t>
  </si>
  <si>
    <t xml:space="preserve">Total </t>
  </si>
  <si>
    <t>TUBOS - PA-2</t>
  </si>
  <si>
    <t>Ø 1,20</t>
  </si>
  <si>
    <t>Ø 1,50</t>
  </si>
  <si>
    <t>POÇO DE VISITA</t>
  </si>
  <si>
    <t>1,2X1,2</t>
  </si>
  <si>
    <t>1,3X1,3</t>
  </si>
  <si>
    <t>1,5X1,5</t>
  </si>
  <si>
    <t>1,7X1,7</t>
  </si>
  <si>
    <t>2,0X2,0</t>
  </si>
  <si>
    <t>Caixa</t>
  </si>
  <si>
    <t>Ramal</t>
  </si>
  <si>
    <t>de ralo</t>
  </si>
  <si>
    <t>Boca para</t>
  </si>
  <si>
    <t>Dissipador para</t>
  </si>
  <si>
    <t>RESUMO DE DRENAGEM</t>
  </si>
  <si>
    <t>BAIRRO MARAVISTA</t>
  </si>
  <si>
    <t xml:space="preserve"> - Bacia AA</t>
  </si>
  <si>
    <t xml:space="preserve"> - Bacia EA</t>
  </si>
  <si>
    <t xml:space="preserve"> - Bacia EB</t>
  </si>
  <si>
    <t xml:space="preserve"> - Bacia EE</t>
  </si>
  <si>
    <t xml:space="preserve"> - Bacia EF</t>
  </si>
  <si>
    <t xml:space="preserve"> - Bacia EG</t>
  </si>
  <si>
    <t xml:space="preserve"> - Bacia EH</t>
  </si>
  <si>
    <t xml:space="preserve"> - Bacia EI</t>
  </si>
  <si>
    <t xml:space="preserve"> - Bacia EK</t>
  </si>
  <si>
    <t xml:space="preserve"> - Bacia EL</t>
  </si>
  <si>
    <t>Rua Prof. Rochedo Sebá</t>
  </si>
  <si>
    <t xml:space="preserve"> - Bacia JA </t>
  </si>
  <si>
    <t xml:space="preserve"> - Bacia JB</t>
  </si>
  <si>
    <t xml:space="preserve"> - Bacia JC</t>
  </si>
  <si>
    <t xml:space="preserve"> - Bacia JE</t>
  </si>
  <si>
    <t xml:space="preserve"> - Bacia JF</t>
  </si>
  <si>
    <t xml:space="preserve"> - Bacia JG</t>
  </si>
  <si>
    <t xml:space="preserve"> - Bacia JH</t>
  </si>
  <si>
    <t xml:space="preserve"> - Bacia JI</t>
  </si>
  <si>
    <t xml:space="preserve"> - Bacia JJ</t>
  </si>
  <si>
    <t xml:space="preserve"> - Bacia RC</t>
  </si>
  <si>
    <t xml:space="preserve"> - Bacia RD</t>
  </si>
  <si>
    <t xml:space="preserve"> - Bacia RE</t>
  </si>
  <si>
    <t xml:space="preserve"> - Bacia RF</t>
  </si>
  <si>
    <t xml:space="preserve"> - Bacia RG</t>
  </si>
  <si>
    <t xml:space="preserve"> - Bacia RH</t>
  </si>
  <si>
    <t xml:space="preserve"> - Bacia RI</t>
  </si>
  <si>
    <t xml:space="preserve"> - Bacia RJ</t>
  </si>
  <si>
    <t xml:space="preserve"> - Bacia RK</t>
  </si>
  <si>
    <t xml:space="preserve"> - Bacia RL</t>
  </si>
  <si>
    <t xml:space="preserve"> - Bacia RM</t>
  </si>
  <si>
    <t xml:space="preserve"> - Bacia RN</t>
  </si>
  <si>
    <t xml:space="preserve"> - Bacia RO</t>
  </si>
  <si>
    <t xml:space="preserve"> - Bacia RP</t>
  </si>
  <si>
    <t xml:space="preserve"> - Bacia RR</t>
  </si>
  <si>
    <t xml:space="preserve"> - Bacia RS</t>
  </si>
  <si>
    <t xml:space="preserve"> - Bacia RT</t>
  </si>
  <si>
    <t xml:space="preserve"> - Bacia RU</t>
  </si>
  <si>
    <t xml:space="preserve"> - Bacia RV</t>
  </si>
  <si>
    <t xml:space="preserve"> - Bacia RW</t>
  </si>
  <si>
    <t>Tipo</t>
  </si>
  <si>
    <t>GALERIAS RETANGULARES</t>
  </si>
  <si>
    <t xml:space="preserve">Estima-se a utilização de ponteiras para rebaixamento do lençol d'agua em </t>
  </si>
  <si>
    <t>conforme descrição do item, deve-se calcular o número de segmentos de até 70m</t>
  </si>
  <si>
    <t>Extensão da rede de drenagem</t>
  </si>
  <si>
    <t>Ponteiras a cada 1,5 m vezes os dois lados</t>
  </si>
  <si>
    <t>lados</t>
  </si>
  <si>
    <t>nº de bombas x CV x dias x horas</t>
  </si>
  <si>
    <t>cv</t>
  </si>
  <si>
    <t>dias</t>
  </si>
  <si>
    <t>horas =</t>
  </si>
  <si>
    <t>quant. x comprimento x largura x altura</t>
  </si>
  <si>
    <t>BACIA JD - JOÃO MENDES  (D)</t>
  </si>
  <si>
    <t>JD4-1</t>
  </si>
  <si>
    <t>JD4</t>
  </si>
  <si>
    <t>JD24-1</t>
  </si>
  <si>
    <t>JD24-2</t>
  </si>
  <si>
    <t>JD24-3</t>
  </si>
  <si>
    <t>JD24-4</t>
  </si>
  <si>
    <t>JD24-5</t>
  </si>
  <si>
    <t>JD24-6</t>
  </si>
  <si>
    <t>JD24-7</t>
  </si>
  <si>
    <t>JD24-8</t>
  </si>
  <si>
    <t>JD24-9</t>
  </si>
  <si>
    <t>JD24-10</t>
  </si>
  <si>
    <t>JD24-11</t>
  </si>
  <si>
    <t>JD24</t>
  </si>
  <si>
    <t>Rua Prof. Júlio Oliveira Bittencourt</t>
  </si>
  <si>
    <t>JD28-2-1</t>
  </si>
  <si>
    <t>JD28-2</t>
  </si>
  <si>
    <t>JD28-1</t>
  </si>
  <si>
    <t>JD28-3</t>
  </si>
  <si>
    <t>JD28-4</t>
  </si>
  <si>
    <t>JD28-5</t>
  </si>
  <si>
    <t>JD28-6</t>
  </si>
  <si>
    <t>JD28-7</t>
  </si>
  <si>
    <t>JD28-8</t>
  </si>
  <si>
    <t>JD28</t>
  </si>
  <si>
    <t>Rua José Bittencourt</t>
  </si>
  <si>
    <t>JD32-8-1</t>
  </si>
  <si>
    <t>JD32-8-2</t>
  </si>
  <si>
    <t>JD32-8</t>
  </si>
  <si>
    <t>Rua Prof. Carlos Cortes ==&gt; Rua José Bittencourt</t>
  </si>
  <si>
    <t>JD32-1</t>
  </si>
  <si>
    <t>JD32-2</t>
  </si>
  <si>
    <t>JD32-3</t>
  </si>
  <si>
    <t>JD32-4</t>
  </si>
  <si>
    <t>JD32-5</t>
  </si>
  <si>
    <t>JD32-6</t>
  </si>
  <si>
    <t>JD32-7</t>
  </si>
  <si>
    <t>JD32-9</t>
  </si>
  <si>
    <t>JD32</t>
  </si>
  <si>
    <t>Rua Santo Amaro</t>
  </si>
  <si>
    <t>JD38-1</t>
  </si>
  <si>
    <t>JD38-2</t>
  </si>
  <si>
    <t>JD38-3</t>
  </si>
  <si>
    <t>JD38-4</t>
  </si>
  <si>
    <t>JD38-5</t>
  </si>
  <si>
    <t>JD38-6</t>
  </si>
  <si>
    <t>JD38-7</t>
  </si>
  <si>
    <t>JD38-8</t>
  </si>
  <si>
    <t>JD38-9</t>
  </si>
  <si>
    <t>JD38</t>
  </si>
  <si>
    <t>Rua Jornalista José de Matos</t>
  </si>
  <si>
    <t>JD50-1</t>
  </si>
  <si>
    <t>JD50-2</t>
  </si>
  <si>
    <t>JD50</t>
  </si>
  <si>
    <t>JD53-15-1</t>
  </si>
  <si>
    <t>JD53-15-2</t>
  </si>
  <si>
    <t>JD53-15</t>
  </si>
  <si>
    <t>JD53-1</t>
  </si>
  <si>
    <t>JD53-2</t>
  </si>
  <si>
    <t>JD53-3</t>
  </si>
  <si>
    <t>JD53-4</t>
  </si>
  <si>
    <t>JD53-5</t>
  </si>
  <si>
    <t>JD53-6</t>
  </si>
  <si>
    <t>JD53-7</t>
  </si>
  <si>
    <t>JD53-8</t>
  </si>
  <si>
    <t>JD53-9</t>
  </si>
  <si>
    <t>JD53-10</t>
  </si>
  <si>
    <t>JD53-11</t>
  </si>
  <si>
    <t>JD53-12</t>
  </si>
  <si>
    <t>JD53-13</t>
  </si>
  <si>
    <t>JD53-14</t>
  </si>
  <si>
    <t>JD53-16</t>
  </si>
  <si>
    <t>JD53-17</t>
  </si>
  <si>
    <t>JD53</t>
  </si>
  <si>
    <t>JD55-1</t>
  </si>
  <si>
    <t>JD55-2</t>
  </si>
  <si>
    <t>JD55-3</t>
  </si>
  <si>
    <t>JD55-4</t>
  </si>
  <si>
    <t>JD55</t>
  </si>
  <si>
    <t>JD57-1</t>
  </si>
  <si>
    <t>JD57-2</t>
  </si>
  <si>
    <t>JD57</t>
  </si>
  <si>
    <t>Rua Prof. José Vieira de Souza</t>
  </si>
  <si>
    <t>JD61-1</t>
  </si>
  <si>
    <t>JD61-2</t>
  </si>
  <si>
    <t>JD61-3</t>
  </si>
  <si>
    <t>JD61-4</t>
  </si>
  <si>
    <t>JD61-5</t>
  </si>
  <si>
    <t>JD61</t>
  </si>
  <si>
    <t>JD61-A</t>
  </si>
  <si>
    <t>JD64-A</t>
  </si>
  <si>
    <t>JD64</t>
  </si>
  <si>
    <t>Rua Maurício Laje</t>
  </si>
  <si>
    <t>JD64-1</t>
  </si>
  <si>
    <t>JD64-2</t>
  </si>
  <si>
    <t>JD64-3</t>
  </si>
  <si>
    <t>Rua Pálvaro da Silva</t>
  </si>
  <si>
    <t>JD66-1</t>
  </si>
  <si>
    <t>JD66-2</t>
  </si>
  <si>
    <t>JD66</t>
  </si>
  <si>
    <t>Rua José Vieira de Souza</t>
  </si>
  <si>
    <t>JD72-1</t>
  </si>
  <si>
    <t>JD72-2</t>
  </si>
  <si>
    <t>JD72-3</t>
  </si>
  <si>
    <t>JD72-4</t>
  </si>
  <si>
    <t>JD72-5</t>
  </si>
  <si>
    <t>JD72-6</t>
  </si>
  <si>
    <t>JD72-7</t>
  </si>
  <si>
    <t>JD72-8</t>
  </si>
  <si>
    <t>JD72-9</t>
  </si>
  <si>
    <t>JD72-10</t>
  </si>
  <si>
    <t>JD72-11</t>
  </si>
  <si>
    <t>JD72</t>
  </si>
  <si>
    <t>Rua Jorn. Ari Guanabara ==&gt; Av. José Cortez Jr. ==&gt; Rua Felipe Geraldo Vicente ==&gt; Av. Ewerton Xavier ==&gt; Av. Augusto Vieira Jaques</t>
  </si>
  <si>
    <t>JD1</t>
  </si>
  <si>
    <t>JD2</t>
  </si>
  <si>
    <t>JD3</t>
  </si>
  <si>
    <t>JD5</t>
  </si>
  <si>
    <t>JD6</t>
  </si>
  <si>
    <t>JD7</t>
  </si>
  <si>
    <t>JD8</t>
  </si>
  <si>
    <t>JD9</t>
  </si>
  <si>
    <t>JD10</t>
  </si>
  <si>
    <t>JD11</t>
  </si>
  <si>
    <t>JD12</t>
  </si>
  <si>
    <t>JD13</t>
  </si>
  <si>
    <t>JD14</t>
  </si>
  <si>
    <t>JD15</t>
  </si>
  <si>
    <t>JD16</t>
  </si>
  <si>
    <t>JD17</t>
  </si>
  <si>
    <t>JD18</t>
  </si>
  <si>
    <t>JD19</t>
  </si>
  <si>
    <t>JD20</t>
  </si>
  <si>
    <t>JD21</t>
  </si>
  <si>
    <t>JD22</t>
  </si>
  <si>
    <t>JD23</t>
  </si>
  <si>
    <t>JD25</t>
  </si>
  <si>
    <t>JD26</t>
  </si>
  <si>
    <t>JD27</t>
  </si>
  <si>
    <t>JD29</t>
  </si>
  <si>
    <t>JD30</t>
  </si>
  <si>
    <t>JD31</t>
  </si>
  <si>
    <t>JD33</t>
  </si>
  <si>
    <t>2,00X1,50</t>
  </si>
  <si>
    <t>JD34</t>
  </si>
  <si>
    <t>JD35</t>
  </si>
  <si>
    <t>JD36</t>
  </si>
  <si>
    <t>JD37</t>
  </si>
  <si>
    <t>JD39</t>
  </si>
  <si>
    <t>JD40</t>
  </si>
  <si>
    <t>JD41</t>
  </si>
  <si>
    <t>JD42</t>
  </si>
  <si>
    <t>JD43</t>
  </si>
  <si>
    <t>JD44</t>
  </si>
  <si>
    <t>JD45</t>
  </si>
  <si>
    <t>JD46</t>
  </si>
  <si>
    <t>JD47</t>
  </si>
  <si>
    <t>JD48</t>
  </si>
  <si>
    <t>JD49</t>
  </si>
  <si>
    <t>JD51</t>
  </si>
  <si>
    <t>JD52</t>
  </si>
  <si>
    <t>2,50X2,00</t>
  </si>
  <si>
    <t>JD54</t>
  </si>
  <si>
    <t>JD56</t>
  </si>
  <si>
    <t>JD58</t>
  </si>
  <si>
    <t>JD59</t>
  </si>
  <si>
    <t>JD60</t>
  </si>
  <si>
    <t>JD62</t>
  </si>
  <si>
    <t>JD63</t>
  </si>
  <si>
    <t>JD65</t>
  </si>
  <si>
    <t>JD67</t>
  </si>
  <si>
    <t>JD68</t>
  </si>
  <si>
    <t>JD69</t>
  </si>
  <si>
    <t>JD70</t>
  </si>
  <si>
    <t>JD71</t>
  </si>
  <si>
    <t>JD73</t>
  </si>
  <si>
    <t>3,00X2,00</t>
  </si>
  <si>
    <t xml:space="preserve"> - Bacia JD</t>
  </si>
  <si>
    <t>TRECHO JD32=&gt;JD38</t>
  </si>
  <si>
    <t>TRECHO JD38=&gt;JD52</t>
  </si>
  <si>
    <t>TRECHO JD52=&gt;JD72</t>
  </si>
  <si>
    <t>TRECHO JD72=&gt;R.JOÃOMENDES</t>
  </si>
  <si>
    <t>Arrancamento de lajotas de concreto</t>
  </si>
  <si>
    <t>Rolo estático de 9 rodas</t>
  </si>
  <si>
    <t>Vibro-acabadora de asfalto</t>
  </si>
  <si>
    <t>Trator de pneus 80 CV</t>
  </si>
  <si>
    <t>Conforme memória escavação</t>
  </si>
  <si>
    <t>meses x quant. Funcionários</t>
  </si>
  <si>
    <t>DISPOSICAO FINAL DE MATERIAIS E RESIDUOS DE OBRAS EM LOCAIS DE OPERACAO E DISPOSICAO FINAL APROPRIADOS, AUTORIZADOS E/OU LICENCIADOS PELOS ORGAOS DE LICENCIAMENTO E DE CONTROLE AMBIENTAL, MEDIDA POR TONELADA TRANSPORTADA, SENDO COMPROVADA CONFORME LEGISLACAO PERTINENTE. (DESONERADO)</t>
  </si>
  <si>
    <t>MEMÓRIA DE CÁLCULO: ESCAVAÇÕES E ESCORAMENTOS PARA REDES</t>
  </si>
  <si>
    <t>MEMÓRIA DE CÁLCULO: ACRÉSCIMO NA ESCAVAÇÃO E ESCORAMENTO DE REDE PARA EXECUÇÃO DOS PV's</t>
  </si>
  <si>
    <t>MEMÓRIA DE CÁLCULO: EMBASAMENTO E REATERRO</t>
  </si>
  <si>
    <t xml:space="preserve">considerando escoramento para profundidades maiores que </t>
  </si>
  <si>
    <t>Escoramento
de vala</t>
  </si>
  <si>
    <t>Nº
PV</t>
  </si>
  <si>
    <t>PV
dimensões
internas</t>
  </si>
  <si>
    <t>Prof.
Rede</t>
  </si>
  <si>
    <t>Compr.
Escav.</t>
  </si>
  <si>
    <t>Acréscimo
largura 
da vala</t>
  </si>
  <si>
    <t>Acréscimo volume de escavação da rede para PV</t>
  </si>
  <si>
    <t>Acréscimo
escoramento
de vala</t>
  </si>
  <si>
    <t>Compr.
Rede</t>
  </si>
  <si>
    <t>PV
dimensões
externas</t>
  </si>
  <si>
    <t>Embasamento tubo / galeria retangular</t>
  </si>
  <si>
    <t>Volume</t>
  </si>
  <si>
    <t>Volume a ser descontado da escavação</t>
  </si>
  <si>
    <t>Espessura</t>
  </si>
  <si>
    <t>Base
PV</t>
  </si>
  <si>
    <t>Areia ou</t>
  </si>
  <si>
    <t>pedra</t>
  </si>
  <si>
    <t>escav.</t>
  </si>
  <si>
    <t>Altura</t>
  </si>
  <si>
    <t>ou</t>
  </si>
  <si>
    <t>parede</t>
  </si>
  <si>
    <t>Ext.</t>
  </si>
  <si>
    <t>Esp.</t>
  </si>
  <si>
    <t>Larg.</t>
  </si>
  <si>
    <t>pó de</t>
  </si>
  <si>
    <t>de</t>
  </si>
  <si>
    <t>rede +</t>
  </si>
  <si>
    <t>rede</t>
  </si>
  <si>
    <t>PV</t>
  </si>
  <si>
    <t>pescoço</t>
  </si>
  <si>
    <t>Base x Altura</t>
  </si>
  <si>
    <t>mão</t>
  </si>
  <si>
    <t>GALERIA</t>
  </si>
  <si>
    <t>Altura pescoço galeria</t>
  </si>
  <si>
    <t>Pv's</t>
  </si>
  <si>
    <t>--</t>
  </si>
  <si>
    <t>RA1</t>
  </si>
  <si>
    <t>RA</t>
  </si>
  <si>
    <t xml:space="preserve"> - Bacia RA</t>
  </si>
  <si>
    <t xml:space="preserve"> - Bacia RB</t>
  </si>
  <si>
    <t>RB1</t>
  </si>
  <si>
    <t>RB2</t>
  </si>
  <si>
    <t>EJ1</t>
  </si>
  <si>
    <t>EJ2</t>
  </si>
  <si>
    <t>EJ3</t>
  </si>
  <si>
    <t>EJ4</t>
  </si>
  <si>
    <t>EJ5</t>
  </si>
  <si>
    <t>EJ6</t>
  </si>
  <si>
    <t>EJ7</t>
  </si>
  <si>
    <t>EJ</t>
  </si>
  <si>
    <t>BACIA EJ - RUA EWERTON XAVIER (J)</t>
  </si>
  <si>
    <t>BACIA RA - BACIA ROMANA (A)</t>
  </si>
  <si>
    <t>BACIA RB - BACIA ROMANA (B)</t>
  </si>
  <si>
    <t xml:space="preserve"> - Bacia EJ</t>
  </si>
  <si>
    <t>EC1</t>
  </si>
  <si>
    <t>EC2</t>
  </si>
  <si>
    <t>EC3</t>
  </si>
  <si>
    <t>EC4</t>
  </si>
  <si>
    <t>EC5</t>
  </si>
  <si>
    <t>EC6</t>
  </si>
  <si>
    <t>EC7</t>
  </si>
  <si>
    <t>EC</t>
  </si>
  <si>
    <t>Rua Mary Marcelle</t>
  </si>
  <si>
    <t xml:space="preserve"> - Bacia EC</t>
  </si>
  <si>
    <t>BACIA EC - RUA EWERTON XAVIER (C)</t>
  </si>
  <si>
    <t>BACIA ED - RUA EWERTON XAVIER (D)</t>
  </si>
  <si>
    <t>ED1</t>
  </si>
  <si>
    <t>ED2</t>
  </si>
  <si>
    <t>ED3</t>
  </si>
  <si>
    <t>ED4</t>
  </si>
  <si>
    <t>ED5</t>
  </si>
  <si>
    <t>ED6</t>
  </si>
  <si>
    <t>ED</t>
  </si>
  <si>
    <t xml:space="preserve"> - Bacia ED</t>
  </si>
  <si>
    <t>BACIA JN - JOÃO MENDES  (N)</t>
  </si>
  <si>
    <t>Rua Dr. Luiz de Araújo Braz</t>
  </si>
  <si>
    <t>JN1</t>
  </si>
  <si>
    <t>JN</t>
  </si>
  <si>
    <t>BUIERO DUPLO</t>
  </si>
  <si>
    <t>BACIA JM - JOÃO MENDES  (M)</t>
  </si>
  <si>
    <t>AV. AUGUSTO VIEIRA JAQUES ==&gt; TERRENO PARTICULAR</t>
  </si>
  <si>
    <t>JM1</t>
  </si>
  <si>
    <t>JM2</t>
  </si>
  <si>
    <t>JM3</t>
  </si>
  <si>
    <t>BACIA JL - JOÃO MENDES  (L)</t>
  </si>
  <si>
    <t>Rua João de Souza Castelo</t>
  </si>
  <si>
    <t>JL4-1</t>
  </si>
  <si>
    <t>JL4</t>
  </si>
  <si>
    <t>RUA PROFº ROCHED SEBÁ ==&gt; AV. AUGUSTO VIEIRA JAQUES ==&gt; TERRENO PARTICULAR</t>
  </si>
  <si>
    <t>JL1</t>
  </si>
  <si>
    <t>JL2</t>
  </si>
  <si>
    <t>JL3</t>
  </si>
  <si>
    <t>JL5</t>
  </si>
  <si>
    <t>BACIA JK - JOÃO MENDES  (K)</t>
  </si>
  <si>
    <t>AV. AUGUSTO VIEIRA JACQUES</t>
  </si>
  <si>
    <t>JK4-1</t>
  </si>
  <si>
    <t>JK4</t>
  </si>
  <si>
    <t>RUA CARLOS TAVARES NUNES ==&gt; AV. AUGUSTO VIEIRA JACQUES</t>
  </si>
  <si>
    <t>JK1</t>
  </si>
  <si>
    <t>JK2</t>
  </si>
  <si>
    <t>JK3</t>
  </si>
  <si>
    <t>JK5</t>
  </si>
  <si>
    <t>BACIA RQ - BACIA ROMANA (Q)</t>
  </si>
  <si>
    <t>RQ1</t>
  </si>
  <si>
    <t>RQ2</t>
  </si>
  <si>
    <t>RQ3</t>
  </si>
  <si>
    <t>RQ4</t>
  </si>
  <si>
    <t>RQ5</t>
  </si>
  <si>
    <t>RQ6</t>
  </si>
  <si>
    <t>RQ7</t>
  </si>
  <si>
    <t>RQ8</t>
  </si>
  <si>
    <t>RQ9</t>
  </si>
  <si>
    <t>RQ</t>
  </si>
  <si>
    <t xml:space="preserve"> - Bacia RQ</t>
  </si>
  <si>
    <t xml:space="preserve"> - Bacia JK</t>
  </si>
  <si>
    <t xml:space="preserve"> - Bacia JL</t>
  </si>
  <si>
    <t xml:space="preserve"> - Bacia JM</t>
  </si>
  <si>
    <t xml:space="preserve"> - Bacia JN</t>
  </si>
  <si>
    <t>BUEIRO DUPLO</t>
  </si>
  <si>
    <t>3,50X1,50</t>
  </si>
  <si>
    <t>Galerias</t>
  </si>
  <si>
    <t>Tampão</t>
  </si>
  <si>
    <t>Triplo</t>
  </si>
  <si>
    <t>BUEIRO DUPLO 3,50X1,50</t>
  </si>
  <si>
    <t>Altura pescoço PV's</t>
  </si>
  <si>
    <t>m)</t>
  </si>
  <si>
    <t>((</t>
  </si>
  <si>
    <t>perimetro x altura pescoços galeria</t>
  </si>
  <si>
    <t>) x</t>
  </si>
  <si>
    <t>F - PASSARELA</t>
  </si>
  <si>
    <t>ld</t>
  </si>
  <si>
    <t>m/un =</t>
  </si>
  <si>
    <t>2,30 m de comprimento x 0,50m de base (mais 0,60m na escavação para execução) x 1m de altura, logo:</t>
  </si>
  <si>
    <t>quantidade x comprimento x largura x altura</t>
  </si>
  <si>
    <t>quantidade x perimetro da escavação</t>
  </si>
  <si>
    <t xml:space="preserve">volume escavado </t>
  </si>
  <si>
    <t>volume das peças</t>
  </si>
  <si>
    <t>reaterro = volume escavado - volume das peças</t>
  </si>
  <si>
    <t>comprimento x largura x altura x quantidade</t>
  </si>
  <si>
    <t>dm</t>
  </si>
  <si>
    <t>preço EMOP (11.060.0200-A) x coef. Vão x coef. Esconsidade</t>
  </si>
  <si>
    <t>11.060.0201-A</t>
  </si>
  <si>
    <t>SUPERESTRUTURA DE PASSARELA PARA PEDESTRE, PRÉ-FABRICADA, EM CONCRETO PROTENDIDO, COM 2,00M DE LARGURA ÚTIL E GUARDA-CORPOS METÁLICOS, COM VÃO ENTRE 10,00 E 15,00M E ESCONSIDADE DE 15°, COLOCADA.</t>
  </si>
  <si>
    <t>n° de lados x quantide furos x comprimento</t>
  </si>
  <si>
    <t>Total de Passarela</t>
  </si>
  <si>
    <t>Rua Professora Angeolina Petropolis</t>
  </si>
  <si>
    <t>Rua D</t>
  </si>
  <si>
    <t>Rua General Atratino Crtês Coutinho ==&gt; Rua Jornalista Ari Guanabara</t>
  </si>
  <si>
    <t>Estrada do Cantagalo ==&gt; Rua B</t>
  </si>
  <si>
    <t>Rua A</t>
  </si>
  <si>
    <t>Estrada do Cantagalo ==&gt; Rua Costa Rica</t>
  </si>
  <si>
    <t>Rua do Cantagalo ==&gt; Rua B ==&gt; Rua Costa Rica ==&gt; Av. Ewerton Xavier ==&gt; Rua Doutor Luiz de Araújo Braz</t>
  </si>
  <si>
    <t>Rua 39</t>
  </si>
  <si>
    <t>Rua dos Cristais</t>
  </si>
  <si>
    <t>JB20-2-1</t>
  </si>
  <si>
    <t>JB20-5-1</t>
  </si>
  <si>
    <t>RUA A</t>
  </si>
  <si>
    <t>Rua Cuba</t>
  </si>
  <si>
    <t>Rua Tenor Roberto Calheiros de Miranda</t>
  </si>
  <si>
    <t>JC31-1</t>
  </si>
  <si>
    <t>JC31-2</t>
  </si>
  <si>
    <t>Av. José Cortez Jr. ==&gt; Rua 05</t>
  </si>
  <si>
    <t>Av. José Cortez Jr.</t>
  </si>
  <si>
    <t>Rua 75 ==&gt; Rua Santo Amaro ==&gt; Rua professor Jurenil Andrade Costa</t>
  </si>
  <si>
    <t>Rua Jornalista Mário Dutra</t>
  </si>
  <si>
    <t>Avenida 2</t>
  </si>
  <si>
    <t>Rua Jaerth Medeiros</t>
  </si>
  <si>
    <t>RUA</t>
  </si>
  <si>
    <t>RUB</t>
  </si>
  <si>
    <t>RUC</t>
  </si>
  <si>
    <t>RUD</t>
  </si>
  <si>
    <t>RUE</t>
  </si>
  <si>
    <t>RVA</t>
  </si>
  <si>
    <t>RVB</t>
  </si>
  <si>
    <t>RVC</t>
  </si>
  <si>
    <t>RVD</t>
  </si>
  <si>
    <t>PV EXISENTE</t>
  </si>
  <si>
    <t>REMANEJAMENTO GALERIA</t>
  </si>
  <si>
    <t>2,60X1,00</t>
  </si>
  <si>
    <t>REMANEJAMENTO DE GALERIA RUA DR. LUIZ DE ARAÚJO BRAZ</t>
  </si>
  <si>
    <t>número de ramais de ralo x média de distância dos PV's para meio fio</t>
  </si>
  <si>
    <t>dissipador para tubo DN 1,50m</t>
  </si>
  <si>
    <t>F</t>
  </si>
  <si>
    <t>PASSARELA</t>
  </si>
  <si>
    <t>BDI 25%</t>
  </si>
  <si>
    <t>TOTAL GERAL</t>
  </si>
  <si>
    <t>TRECHO</t>
  </si>
  <si>
    <t>Rua 45 à Av. Ewerton Xavier</t>
  </si>
  <si>
    <t>Av. josé Cortêz Júnior (Ant. Av. 2) à Av. Gen. Atratino Cortês Coutinho</t>
  </si>
  <si>
    <t>RUA FRANCISCO NASCIMENTO (ANTIGA RUA 26)</t>
  </si>
  <si>
    <t>RUA ESTHER ALEXANDRE ANDRADE (ANTIGA RUA 29)</t>
  </si>
  <si>
    <t>RUA NOSSA SENHORA DOS ANJOS (ANTIGA RUA 32)</t>
  </si>
  <si>
    <t>Av. Ewerton Xavier à Av. Augusto Vieira Jacques</t>
  </si>
  <si>
    <t>Rua Professor José Vieira de Souza até a altura do número 014</t>
  </si>
  <si>
    <t>Avenida Prefeito Altivo Mendes Linhares à Rua Maria Izavel Bolcakan</t>
  </si>
  <si>
    <t>RUA DR. CÁSSIO ROTHER DO AMARAL (ANTIGA RUA 10)</t>
  </si>
  <si>
    <t>Av. Everton Xavier a Rua Professora Romana Gonçalves</t>
  </si>
  <si>
    <t>Miguel Coelho à Av. Prefeito Altivo Mendes Linhares</t>
  </si>
  <si>
    <t>Acréscimo</t>
  </si>
  <si>
    <t>Para desvio de fluxo de rios</t>
  </si>
  <si>
    <t>03.025.0032-5</t>
  </si>
  <si>
    <t>número de rampas x comprimento de faixas x largura das faixas</t>
  </si>
  <si>
    <t>Item utilizado de acordo com proposta recebida pela prefeitura de Niterói.</t>
  </si>
  <si>
    <t>número de travessias em função das embocaduras das vias projetadas.</t>
  </si>
  <si>
    <t>bota-fora: CTR São Gonçalo; distância a partir do ponto central entre os dois bairros</t>
  </si>
  <si>
    <t>DISPOSICAO FINAL DE MATERIAIS E RESIDUOS DE OBRAS EM LOCAIS DE OPERACAO E DISPOSICAO FINAL APROPRIADOS, AUTORIZADOS E/OU LICENCIADOS PELOS ORGAOS DE LICENCIAMENTO E DE CONTROLE AMBIENTAL, MEDIDA POR TONELADA TRANSPORTADA, SENDO COMPROVADA CONFORME LEGISLACAO PERTINENTE.</t>
  </si>
  <si>
    <t>Cruzamento entre as ruas</t>
  </si>
  <si>
    <t>27.1</t>
  </si>
  <si>
    <t>27.2</t>
  </si>
  <si>
    <t>27.3</t>
  </si>
  <si>
    <t>27.4</t>
  </si>
  <si>
    <t>27.5</t>
  </si>
  <si>
    <t>27.6</t>
  </si>
  <si>
    <t>27.7</t>
  </si>
  <si>
    <t>27.8</t>
  </si>
  <si>
    <t>27.9</t>
  </si>
  <si>
    <t>27.10</t>
  </si>
  <si>
    <t>27.11</t>
  </si>
  <si>
    <t>27.12</t>
  </si>
  <si>
    <t>27.13</t>
  </si>
  <si>
    <t>27.14</t>
  </si>
  <si>
    <t>27.15</t>
  </si>
  <si>
    <t>27.16</t>
  </si>
  <si>
    <t>27.17</t>
  </si>
  <si>
    <t>27.18</t>
  </si>
  <si>
    <t>ADMINISTRAÇÃO LOCAL</t>
  </si>
  <si>
    <t>VR</t>
  </si>
  <si>
    <t>B - ADMINISTRAÇÃO LOCAL</t>
  </si>
  <si>
    <t>01.090.0001-5</t>
  </si>
  <si>
    <t>COMPOSIÇÃO DE PREÇO</t>
  </si>
  <si>
    <t>VALOR R$</t>
  </si>
  <si>
    <t>MEMÓRIA DE CALCULO COMPOSIÇÃO DE PROJETO DE PAVIMENTAÇÃO</t>
  </si>
  <si>
    <t>01.050.0225-5</t>
  </si>
  <si>
    <t>PROJETO EXECUTIVO DE PAVIMENTO, INCLUINDO ELABORAÇÃO DE PLANO DE SONDAGEM E ACOMPANHAMENTO DE SUA EXECUÇÃO E DOS ENSAIOS</t>
  </si>
  <si>
    <t>Carga  o bota-fora</t>
  </si>
  <si>
    <t>Considerando carga e descarga para o bota-fora</t>
  </si>
  <si>
    <t>Carga para o bota-fora</t>
  </si>
  <si>
    <t>LIMITE DE CONTRACAO</t>
  </si>
  <si>
    <t>ANALISE GRANULOMETRICA SEM SEDIMENTACAO (PENEIRAMENTO)</t>
  </si>
  <si>
    <t>ANALISE GRANULOMETRICA COM SEDIMENTACAO</t>
  </si>
  <si>
    <t>UMIDADE PELO METODO EXPEDITO "SPEEDY"</t>
  </si>
  <si>
    <t>COMPACTACAO: ENERGIA PROCTOR NORMAL</t>
  </si>
  <si>
    <t>COMPACTACAO: ENERGIA AASHO INTERMEDIARIA</t>
  </si>
  <si>
    <t>COMPACTACAO: ENERGIA AASHO MODIFICADA</t>
  </si>
  <si>
    <t>INDICE SUPORTE CALIFORNIA,POR 1 PONTO,COMPACTACAO COM ENERGIA PROCTOR NORMAL</t>
  </si>
  <si>
    <t>INDICE SUPORTE CALIFORNIA,POR 1 PONTO,COMPACTACAO COM ENERGIA AASHO INTERMEDIARIA</t>
  </si>
  <si>
    <t>INDICE SUPORTE CALIFORNIA,POR 1 PONTO,COMPACTACAO COM ENERGIA AASHO MODIFICADA</t>
  </si>
  <si>
    <t>INDICE SUPORTE CALIFORNIA,POR 3 PONTOS,COMPACTACAO COM ENERGIA PROCTOR NORMAL</t>
  </si>
  <si>
    <t>INDICE SUPORTE CALIFORNIA,POR 3 PONTOS,COMPACTACAO COM ENERGIA AASHO INTERMEDIARIA</t>
  </si>
  <si>
    <t>INDICE SUPORTE CALIFORNIA,POR 3 PONTOS,COMPACTACAO COM ENERGIA AASHO MODIFICADA</t>
  </si>
  <si>
    <t>INDICE SUPORTE CALIFORNIA,POR 5 PONTOS,COMPACTACAO COM ENERGIA PROCTOR NORMAL</t>
  </si>
  <si>
    <t>INDICE SUPORTE CALIFORNIA,POR 5 PONTOS,COMPACTACAO COM ENERGIA AASHO INTERMEDIARIA</t>
  </si>
  <si>
    <t>INDICE SUPORTE CALIFORNIA,POR 5 PONTOS,COMPACTACAO COM ENERGIA AASHO MODIFICADA</t>
  </si>
  <si>
    <t>COMPRESSAO SIMPLES EM AMOSTRA NATURAL,POR CORPO DE PROVA</t>
  </si>
  <si>
    <t>COMPRESSAO SIMPLES EM AMOSTRA MOLDADA,POR CORPO DE PROVA</t>
  </si>
  <si>
    <t>ADENSAMENTO:PAR DE ENSAIOS PARA DETERMINACAO DO FATOR DE CORRECAO DE COEFICIENTE DE RECALQUE</t>
  </si>
  <si>
    <t>CISALHAMENTO LENTO,POR CORPO DE PROVA</t>
  </si>
  <si>
    <t>CISALHAMENTO RAPIDO,POR CORPO DE PROVA</t>
  </si>
  <si>
    <t>TRIAXIAL DRENADO,EM AMOSTRA NATURAL,POR CORPO DE PROVA</t>
  </si>
  <si>
    <t>TRIAXIAL DRENADO,EM AMOSTRA MOLDADA,POR CORPO DE PROVA</t>
  </si>
  <si>
    <t>TRIAXIAL NAO DRENADO,EM AMOSTRA NATURAL,POR CORPO DE PROVA</t>
  </si>
  <si>
    <t>TRIAXIAL NAO DRENADO,EM AMOSTRA MOLDADA,POR CORPO DE PROVA</t>
  </si>
  <si>
    <t>TRIAXIAL NAO DRENADO,PRE-ADENSADO,EM AMOSTRA NATURAL,POR CORPO DE PROVA</t>
  </si>
  <si>
    <t>TRIAXIAL NAO DRENADO,PRE-ADENSADO,EM AMOSTRA MOLDADA,POR CORPO DE PROVA</t>
  </si>
  <si>
    <t>DURABILIDADE POR MOLHAGEM E SECAGEM,EM SOLO-CIMENTO,POR ENSAIO</t>
  </si>
  <si>
    <t>SONDAGEM MANUAL,COM TRADO CAVADEIRA,POR METRO LINEAR OU FRACAO</t>
  </si>
  <si>
    <t>SONDAGEM MANUAL,COM PA E PICARETA,POR METRO LINEAR OU FRACAO</t>
  </si>
  <si>
    <t>SONDAGEM DE RECONHECIMENTO A TRADO MANUAL DE 4".PARA TRADO DE 6",ACRESCENTAR 50% AO VALOR DESTE ITEM</t>
  </si>
  <si>
    <t>SONDAGEM EXPEDITA,DE SIMPLES RECONHECIMENTO A PERCUSSAO,EXCLUSIVAMENTE POR LAVAGEM,DIAMETRO DE 2",INCLUSIVE DESLOCAMENTOE INSTALACAO</t>
  </si>
  <si>
    <t>FRACIONAMENTO QUIMICO (METODO ROSTLER)</t>
  </si>
  <si>
    <t>ENSAIO DE PALHETA("VANE TEST")REALIZADO NO CAMPO,EXCLUSIVE PERFURACAO</t>
  </si>
  <si>
    <t>ENSAIO DE PALHETA("VANE TEST"),REALIZADO EM LABORATORIO</t>
  </si>
  <si>
    <t>CLASSIFICACAO MACROSCOPICA DE AMOSTRAS DE SONDAGEM ROTATIVA</t>
  </si>
  <si>
    <t>CLASSIFICACAO MACROSCOPICA DE AMOSTRAS DE SONDAGEM ROTATIVA,COM LAMINA DE ROCHA</t>
  </si>
  <si>
    <t>BRITAGEM EM LABORATORIO,DE BLOCOS DE ROCHA,MATACOES OU TESTEMUNHOS DE SONDAGEM ROTATIVA,POR AMOSTRA REPRESENTATIVA</t>
  </si>
  <si>
    <t>MINI-CBR E EXPANSAO DE SOLO COMPACTADO EM EQUIPAMENTO MINIATURA</t>
  </si>
  <si>
    <t>DETERMINACAO DA PERDA DE MASSA POR IMERSAO DE SOLOS COMPACTADOS EM EQUIPAMENTO MINIATURA</t>
  </si>
  <si>
    <t>EXTRACAO DE AMOSTRA INDEFORMADA EM BLOCOS DE 30X30X30CM,INCLUSIVE EMBALAGEM DE MADEIRA,EXCLUSIVE TRANSPORTE</t>
  </si>
  <si>
    <t>CLASSIFICACAO DE SOLOS TROPICAIS PARA FINALIDADES RODOVIARIAS,UTILIZANDO CORPOS DE PROVA COMPACTADOS EM EQUIPAMENTO MINIATURA</t>
  </si>
  <si>
    <t>EXTRACAO DE AMOSTRA INDEFORMADA EM ANEL BISELADO,EXCLUSIVE TRANSPORTE</t>
  </si>
  <si>
    <t>EXTRACAO DE AMOSTRA TIPO "SHELBY" DURANTE SERVICO DE SONDAGEM DO SOLO,EXCLUSIVE TRANSPORTE</t>
  </si>
  <si>
    <t>AMOSTRA DE SOLO - PREPARACAO PARA ENSAIOS DE COMPACTACAO E ENSAIOS DE CARACTERIZACAO</t>
  </si>
  <si>
    <t>GRAOS DE SOLOS QUE PASSAM NA PENEIRA DE MALHA 4,8MM - DETERMINACAO DA MASSA ESPECIFICA</t>
  </si>
  <si>
    <t>METODO RIEDEL-WEBER(AGREGADO GRAUDO)</t>
  </si>
  <si>
    <t>COMPACTACAO DE SOLO EM EQUIPAMENTO MINIATURA</t>
  </si>
  <si>
    <t>ENSAIO DE PERDA D'AGUA DURANTE A SONDAGEM ROTATIVA EM ROCHA,CONSTANDO DE 3 ESTAGIOS DE PRESSAO</t>
  </si>
  <si>
    <t>ENSAIO DE PERDA D'AGUA DURANTE A SONDAGEM ROTATIVA EM ROCHA,CONSTANDO DE 5 ESTAGIOS DE PRESSAO</t>
  </si>
  <si>
    <t>ENSAIO DE PENETRACAO TIPO "DEEP SOUNDING"</t>
  </si>
  <si>
    <t>ENSAIO DE INFILTRACAO EM SOLO</t>
  </si>
  <si>
    <t>ENSAIO DE CARACTERIZACAO GEOTECNICA DE SOLOS,COM UTILIZACAODE DILATOMETRO,EXCLUSIVE PERFURACAO</t>
  </si>
  <si>
    <t>ENSAIO DE PENETRACAO TIPO SPT</t>
  </si>
  <si>
    <t>PERFURACAO MANUAL DE SOLO,A TRADO ATE 6"</t>
  </si>
  <si>
    <t>PERFURACAO MANUAL DE SOLO,A TRADO ATE 8"</t>
  </si>
  <si>
    <t>PERFURACAO MANUAL DE SOLO,A TRADO ATE 10"</t>
  </si>
  <si>
    <t>PERFURACAO MANUAL DE SOLO,A TRADO ACIMA DE 10"</t>
  </si>
  <si>
    <t>ANALISE GRANULOMETRICA EM AGREGADO MIUDO</t>
  </si>
  <si>
    <t>ANALISE GRANULOMETRICA EM AGREGADO GRAUDO</t>
  </si>
  <si>
    <t>AVALIACAO DAS IMPUREZAS ORGANICAS DAS AREIAS</t>
  </si>
  <si>
    <t>QUALIDADE DA AREIA COM ANALISE GRANULOMETRICA E INDICE DE MATERIA ORGANICA</t>
  </si>
  <si>
    <t>TEOR DE ARGILA EM TORROES(AGREGADO MIUDO)</t>
  </si>
  <si>
    <t>TEOR DE ARGILA EM TORROES(AGREGADO GRAUDO)</t>
  </si>
  <si>
    <t>TEOR DE MATERIAIS PULVERULENTOS(AGREGADO MIUDO)</t>
  </si>
  <si>
    <t>TEOR DE MATERIAIS PULVERULENTOS(AGREGADO GRAUDO)</t>
  </si>
  <si>
    <t>DENSIDADE REAL(AGREGADO MIUDO)</t>
  </si>
  <si>
    <t>DENSIDADE REAL(AGREGADO GRAUDO)</t>
  </si>
  <si>
    <t>DENSIDADE APARENTE(AGREGADO MIUDO)</t>
  </si>
  <si>
    <t>DENSIDADE APARENTE(AGREGADO GRAUDO)</t>
  </si>
  <si>
    <t>DESGASTE A ABRASAO "LOS ANGELES"</t>
  </si>
  <si>
    <t>RESISTENCIA AO IMPACTO "TRETON"</t>
  </si>
  <si>
    <t>INDICE DE FORMA(CUBICIDADE)</t>
  </si>
  <si>
    <t>QUALIDADE DE AGREGADO PELO USO DE SOLUCAO DE SULFATO DE SODIO OU MAGNESIO,EM AGREGADO MIUDO</t>
  </si>
  <si>
    <t>QUALIDADE DE AGREGADO PELO USO DE SOLUCAO DE SULFATO DE SODIO OU MAGNESIO,EM AGREGADO GRAUDO</t>
  </si>
  <si>
    <t>REMATE OU CAPEAMENTO DE CORPO DE PROVA CILINDRICO,DE 15X30CMPOR TOPO</t>
  </si>
  <si>
    <t>RESISTENCIA A COMPRESSAO DE CORPO DE PROVA CILINDRICO DE 15X30CM,POR CORPO DE PROVA</t>
  </si>
  <si>
    <t>RESISTENCIA A COMPRESSAO SIMPLES DE CORPO DE PROVA DE ARGAMASSA DE CONCRETO,COM 5X10CM,POR CORPO DE PROVA</t>
  </si>
  <si>
    <t>RESISTENCIA A TRACAO,NA FLEXAO,EM CORPO DE PROVA PRISMATICO,COM ESFORCO ATE 5T</t>
  </si>
  <si>
    <t>RESISTENCIA A TRACAO,NA FLEXAO,EM CORPO DE PROVA PRISMATICO,COM ESFORCO DE 5 ATE 30T</t>
  </si>
  <si>
    <t>RESISTENCIA A TRACAO,NA FLEXAO,EM CORPO DE PROVA PRISMATICO,COM ESFORCO DE 30 ATE 200T</t>
  </si>
  <si>
    <t>RESISTENCIA A COMPRESSAO SIMPLES DE CORPO DE PROVA,COM AUXILIO DE ESCLEROMETRO,POR CORPO DE PROVA</t>
  </si>
  <si>
    <t>DOSAGEM COM ESTUDO GRANULOMETRICO DOS AGREGADOS,DETERMINACAODE UM TRACO A PARTIR DOS GRAFICOS OBTIDOS DE MISTURAS EXPERIMENTAIS E COM RUPTURA DE CORPO DE PROVA,DE 15X30CM,AOS 3,7E 28 DIAS DE IDADE,UTILIZANDO COMO MATERIAIS CIMENTO,UM AGREGADO GRAUDO E UM AGREGADO MIUDO</t>
  </si>
  <si>
    <t>DOSAGEM COM ESTUDO GRANULOMETRICO DOS AGREGADOS,DETERMINACAODE UM TRACO A PARTIR DOS GRAFICOS OBTIDOS DE MISTURAS EXPERIMENTAIS E COM RUPTURA DE CORPO DE PROVA,DE 15X30CM,AOS 3,7E 28 DIAS DE IDADE,PARA CADA AGREGADO MIUDO ADICIONAL AO ITEM 01.001.0130</t>
  </si>
  <si>
    <t>DOSAGEM COM ESTUDO GRANULOMETRICO DOS AGREGADOS,DETERMINACAODE UM TRACO A PARTIR DOS GRAFICOS OBTIDOS DE MISTURAS EXPERIMENTAIS E COM RUPTURA DE CORPO DE PROVA,DE 15X30CM,AOS 3,7E 28 DIAS DE IDADE,PARA CADA AGREGADO GRAUDO ADICIONAL AO ITEM 01.001.0130</t>
  </si>
  <si>
    <t>DETERMINACAO DE OUTROS TRACOS A PARTIR DOS MESMOS GRAFICOS,MENCIONADOS NO ITEM 01.001.0130,POR TRACO</t>
  </si>
  <si>
    <t>DOSAGEM COM ESTUDO GRANULOMETRICO DOS AGREGADOS,POR TRACO ADICIONAL AO ITEM 01.001.0130,A PARTIR DOS GRAFICOS OBTIDOS DEMISTURAS EXPERIMENTAIS E COM RUPTURA DE CORPO DE PROVA,DE 15X30CM,AOS 3,7 E 28 DIAS DE IDADE,UTILIZANDO AGREGADOS DA MESMA QUALIDADE,POREM EM PROPORCOES DIFERENTES DE CIMENTO,UM AGREGADO MIUDO E UM AGREGADO GRAUDO</t>
  </si>
  <si>
    <t>DOSAGEM COM ESTUDO GRANULOMETRICO DOS AGREGADOS,POR TRACO ADICIONAL AO ITEM 01.001.0130,A PARTIR DOS GRAFICOS OBTIDOS DEMISTURAS EXPERIMENTAIS E COM RUPTURA DO CORPO DE PROVA,DE 15X30CM,AOS 3,7 E 28 DIAS DE IDADE,UTILIZANDO AGREGADOS DA MESMA QUALIDADE,POREM EM PROPORCOES DIFERENTES DE CIMENTO,MAISDE UM AGREGADO MIUDO E MAIS DE UM AGREGADO GRAUDO</t>
  </si>
  <si>
    <t>DOSAGEM COM ESTUDO GRANULOMETRICO DOS AGREGADOS,DETERMINACAODE MAIS TRACOS A PARTIR DOS GRAFICOS OBTIDOS DE MISTURAS EXPERIMENTAIS E COM RUPTURA DE CORPO DE PROVA,DE 15X30CM,AOS 3,7 E 28 DIAS DE IDADE,UTILIZANDO AGREGADOS DA MESMA QUALIDADE,POREM EM PROPORCOES DIFERENTES DE CIMENTO,MAIS DE UM AGREGADO MIUDO E MAIS DE UM AGREGADO GRAUDO</t>
  </si>
  <si>
    <t>TRACADO DAS CURVAS QUE CORRELACIONAM A RESISTENCIA A COMPRESSAO AO FATOR AGUA-CIMENTO,COM MOLDAGEM DE 24 CORPOS-DE-PROVACILINDRICOS DE CONCRETO,DE 15X30CM,COM TRACOS 1:5,1:6,1:7,1:8 E DETERMINACAO DAS TENSOES DE RUPTURA A COMPRESSAO AOS 3,7 E 28 DIAS DE IDADE(AMOSTRAS 6 SACOS DE CIMENTO)</t>
  </si>
  <si>
    <t>RECONSTITUICAO DE TRACOS DE CONCRETO,POR TRACO</t>
  </si>
  <si>
    <t>AVALIACAO DA ESPESSURA DE CARBONATACAO,POR PONTO,EM ESTRUTURAS DE CONCRETO ARMADO OU PROTENDIDO,ATRAVES DE ASPERSAO DE SOLUCAO DE FENOLFTALEINA,INCLUSIVE COLETA E AMOSTRA</t>
  </si>
  <si>
    <t>DETERMINACAO DO TEOR DE CLORETOS,POR AMOSTRA,EM ESTRUTURAS DE CONCRETO ARMADO OU PROTENDIDO,CONFORME NORMA DA ACI-318/31-BR36,INCLUSIVE COLETA DA AMOSTRA</t>
  </si>
  <si>
    <t>DETERMINACAO DO TEOR DE SULFATOS,POR AMOSTRA,EM ESTRUTURAS DE CONCRETO ARMADO OU PROTENDIDO,CONFORME BOLETIM N°25 DO IPT,INCLUSIVE COLETA DA AMOSTRA</t>
  </si>
  <si>
    <t>ENSAIO DE RESISTENCIA A TRACAO SIMPLES,POR COMPRESSAO DIAMETRAL DE CORPOS DE PROVA CILINDRICOS DE 15X30CM,EXCLUSIVE CORPO DE PROVA</t>
  </si>
  <si>
    <t>RESISTENCIA A COMPRESSAO E TRACAO,MODULO DE ELASTICIDADE DINAMICA,EXCLUSIVE CORPO DE PROVA</t>
  </si>
  <si>
    <t>DETERMINACAO DO AR INCORPORADO EM CONCRETO,EXCLUSIVE CORPO DE PROVA</t>
  </si>
  <si>
    <t>MOLDAGEM E COLETA DE CORPO DE PROVA DE CONCRETO,EXECUTADO POR FIRMA ESPECIALIZADA,INCLUSIVE TRANSPORTE ATE 50KM</t>
  </si>
  <si>
    <t>MOLDAGEM E COLETA DE CORPO DE PROVA DE CONCRETO,EXECUTADO POR FIRMA ESPECIALIZADA,INCLUSIVE TRANSPORTE PARA UMA DISTANCIA DE 51 A 100KM</t>
  </si>
  <si>
    <t>MOLDAGEM E COLETA DE CORPO DE PROVA DE CONCRETO,EXECUTADO POR FIRMA ESPECIALIZADA,INCLUSIVE TRANSPORTE PARA UMA DISTANCIA DE 101 A 250KM</t>
  </si>
  <si>
    <t>CONTROLE TECNOLOGICO DE OBRAS EM CONCRETO ARMADO CONSIDERANDO APENAS O CONTROLE DO CONCRETO E CONSTANDO DE COLETA,MOLDAGEM E CAPEAMENTO DE CORPOS DE PROVA,TRANSPORTE ATE 50KM,ENSAIOS DE RESISTENCIA A COMPRESSAO AOS 28 DIAS E"SLUMP TEST",MEDIDO POR M3 DE CONCRETO COLOCADO NAS FORMAS</t>
  </si>
  <si>
    <t>M3</t>
  </si>
  <si>
    <t>CONTROLE TECNOLOGICO DE OBRAS EM CONCRETO ARMADO CONSIDERANDO APENAS O CONTROLE DO CONCRETO E CONSTANDO DE COLETA,MOLDAGEM E CAPEAMENTO DE CORPOS DE PROVA,TRANSPORTE ATE 100KM,ENSAIOS DE RESISTENCIA A COMPRESSAO AOS 28 DIAS E"SLUMP TEST",MEDIDO POR M3 DE CONCRETO COLOCADO NAS FORMAS</t>
  </si>
  <si>
    <t>CONTROLE TECNOLOGICO DE OBRAS EM CONCRETO ARMADO CONSIDERANDO APENAS O CONTROLE DO CONCRETO E CONSTANDO DE COLETA,MOLDAGEM E CAPEAMENTO DE CORPOS DE PROVA,TRANSPORTE ATE 250KM,ENSAIOS DE RESISTENCIA A COMPRESSAO AOS 28 DIAS E"SLUMP TEST",MEDIDO POR M3 DE CONCRETO COLOCADO NAS FORMAS</t>
  </si>
  <si>
    <t>PENETRACAO A 25°C,100G E 5S</t>
  </si>
  <si>
    <t>VISCOSIDADE SSF,A CADA TEMPERATURA PARA EMULSAO</t>
  </si>
  <si>
    <t>VISCOSIDADE SSF,A CADA TEMPERATURA PARA ASFALTO DILUIDO</t>
  </si>
  <si>
    <t>VISCOSIDADE CINEMATICA,A CADA TEMPERATURA</t>
  </si>
  <si>
    <t>VISCOSIDADE DINAMICA,A CADA TEMPERATURA</t>
  </si>
  <si>
    <t>TEOR DE BETUME (SOLUBILIDADE)</t>
  </si>
  <si>
    <t>INDICE DE SUSCETIBILIDADE TERMICA</t>
  </si>
  <si>
    <t>EFEITO DO CALOR E DO AR,POR PERCENTAGEM DA PENETRACAO ORIGINAL</t>
  </si>
  <si>
    <t>EFEITO DO CALOR E DO AR,POR PERCENTAGEM DA VARIACAO EM PESO</t>
  </si>
  <si>
    <t>DETERMINACAO DA CURVA VISCOSIDADE X TEMPERATURA</t>
  </si>
  <si>
    <t>DESTILACAO DE ASFALTOS DILUIDOS</t>
  </si>
  <si>
    <t>DETERMINACAO DE AGUA POR DESTILACAO</t>
  </si>
  <si>
    <t>ENSAIOS DO RESIDUO DA DESTILACAO</t>
  </si>
  <si>
    <t>FLUTUACAO</t>
  </si>
  <si>
    <t>DESTILACAO DO ALCATRAO</t>
  </si>
  <si>
    <t>INDICE DE SULFONACAO</t>
  </si>
  <si>
    <t>SEDIMENTACAO A 5 DIAS</t>
  </si>
  <si>
    <t>PENEIRACAO</t>
  </si>
  <si>
    <t>RESISTENCIA A AGUA</t>
  </si>
  <si>
    <t>MISTURA COM CIMENTO OU COM FILLER SILICICO</t>
  </si>
  <si>
    <t>CARGA DAS PARTICULAS</t>
  </si>
  <si>
    <t>DESTILACAO DE EMULSOES ASFALTICAS E OLEO DESTILADO</t>
  </si>
  <si>
    <t>RESISTENCIA AO CALOR</t>
  </si>
  <si>
    <t>ENSAIO RRL PARA AGREGADO GRAUDO</t>
  </si>
  <si>
    <t>DETERMINACAO DE PERCENTAGEM DE AGENTES ATIVOS</t>
  </si>
  <si>
    <t>MATERIAL DE ENCHIMENTO (AMOSTRA GRANULOMETRICA)</t>
  </si>
  <si>
    <t>DETERMINACAO DE PERCENTAGEM DE CARBONATO DE CALCIO</t>
  </si>
  <si>
    <t>DETERMINACAO DO TEOR DE BETUME</t>
  </si>
  <si>
    <t>DETERMINACAO DA ESTABILIDADE E FLUENCIA MARSHALL</t>
  </si>
  <si>
    <t>RECUPERACAO DO LIGANTE (ALSON)</t>
  </si>
  <si>
    <t>AMOSTRA GRANULOMETRICA APOS EXTRACAO DO LIGANTE</t>
  </si>
  <si>
    <t>DETERMINACAO,COM AUXILIO DE SONDA ROTATIVA,DA DENSIDADE DE MISTURA COMPACTADA,POR CORPO DE PROVA</t>
  </si>
  <si>
    <t>CONTROLE DE COMPACTACAO,POR PONTO(METODO DO ANEL)</t>
  </si>
  <si>
    <t>DETERMINACAO DA RESISTENCIA A TRACAO POR COMPRESSAO DIAMETRAL DE MISTURAS BETUMINOSAS</t>
  </si>
  <si>
    <t>DETERMINACAO DO MODULO DE RESISTENCIA DE MISTURAS BETUMINOSAS</t>
  </si>
  <si>
    <t>DETERMINACAO DE MASSA ESPECIFICA APARENTE "IN SITU" COM EMPREGO DO FRASCO DE AREIA</t>
  </si>
  <si>
    <t>ENSAIO DE EXPANSIBILIDADE(LE CHATELIER)</t>
  </si>
  <si>
    <t>ENSAIO DE FINURA: RESIDUO NA PENEIRA Nº 200</t>
  </si>
  <si>
    <t>ENSAIO DE FINURA: SUPERFICIE ESPECIFICA BLAINE</t>
  </si>
  <si>
    <t>RESISTENCIA A COMPRESSAO AOS 3,7 E 28 DIAS DE IDADE</t>
  </si>
  <si>
    <t>RESISTENCIA A COMPRESSAO,PARA CADA IDADE COMPLEMENTAR</t>
  </si>
  <si>
    <t>CALOR DE HIDRATACAO AOS 7 E 28 DIAS DE IDADE</t>
  </si>
  <si>
    <t>PERDA AO FOGO(PORTLAND COMUM)</t>
  </si>
  <si>
    <t>PERDA AO FOGO(POZOLANICO)</t>
  </si>
  <si>
    <t>RESIDUO INSOLUVEL</t>
  </si>
  <si>
    <t>QUANTIDADE DE ANIDRIDO SULFURICO</t>
  </si>
  <si>
    <t>QUANTIDADE DE SILICA</t>
  </si>
  <si>
    <t>QUANTIDADE DE OXIDO DE ALUMINIO</t>
  </si>
  <si>
    <t>QUANTIDADE DE OXIDO DE CALCIO</t>
  </si>
  <si>
    <t>QUANTIDADE DE OXIDO DE MAGNESIO</t>
  </si>
  <si>
    <t>QUANTIDADE DE ANIDRIDO SILICICO</t>
  </si>
  <si>
    <t>QUANTIDADE DE OXIDO DE POTASSIO</t>
  </si>
  <si>
    <t>QUANTIDADE DE OXIDO DE SODIO</t>
  </si>
  <si>
    <t>QUANTIDADE DE CALCIO</t>
  </si>
  <si>
    <t>QUANTIDADE DE OXIDO DE MANGANES</t>
  </si>
  <si>
    <t>DETERMINACAO DOS COMPOSTOS PRINCIPAIS PRESENTES NO CIMENTO PORTLAND</t>
  </si>
  <si>
    <t>ENSAIO QUIMICO COMPLETO DE CIMENTO</t>
  </si>
  <si>
    <t>CONTROLE TECNOLOGICO DE OBRAS,CONSIDERANDO APENAS O CONTROLEDAS ARMADURAS,CONSTANDO DE COLETA DE CORPOS DE PROVA,TRANSPORTE ATE 50KM,ENSAIO DE DOBRAMENTO E DE TRACAO SIMPLES,MEDIDO POR TONELADA DE ACO GEOMETRICAMENTE NECESSARIO</t>
  </si>
  <si>
    <t>CONTROLE TECNOLOGICO DE OBRAS,CONSIDERANDO APENAS O CONTROLEDAS ARMADURAS,CONSTANDO DE COLETA DE CORPOS DE PROVA,TRANSPORTE ATE 100KM,ENSAIO DE DOBRAMENTO E DE TRACAO SIMPLES,MEDIDO POR TONELADA DE ACO GEOMETRICAMENTE NECESSARIO</t>
  </si>
  <si>
    <t>CONTROLE TECNOLOGICO DE OBRAS,CONSIDERANDO APENAS O CONTROLEDAS ARMADURAS,CONSTANDO DE COLETA DE CORPOS DE PROVA,TRANSPORTE ATE 250KM,ENSAIO DE DOBRAMENTO E DE TRACAO SIMPLES,MEDIDO POR TONELADA DE ACO GEOMETRICAMENTE NECESSARIO</t>
  </si>
  <si>
    <t>DOBRAMENTO SIMPLES,EM UMA OPERACAO</t>
  </si>
  <si>
    <t>DOBRAMENTO SIMPLES, EM DUAS OPERACOES (FLEXAO E COMPRESSAO)</t>
  </si>
  <si>
    <t>TRACAO SIMPLES,COM ESFORCO ATE 5T</t>
  </si>
  <si>
    <t>TRACAO SIMPLES,COM ESFORCO DE 5 ATE 30T</t>
  </si>
  <si>
    <t>TRACAO SIMPLES,COM ESFORCO DE 30 ATE 100T</t>
  </si>
  <si>
    <t>TRACAO COM DETERMINACAO DE ALONGAMENTO SOB CARGA</t>
  </si>
  <si>
    <t>FLEXAO POR IMPACTO,COM TRACADO DO DIAGRAMA TENSAO X DEFORMACAO ESPECIFICA,NA TEMPERATURA AMBIENTE</t>
  </si>
  <si>
    <t>TRACAO COM MEDIDAS DE DEFORMACAO(0,2%),INCLUSIVE TRACADO DEGRAFICOS SENDO O ESFORCO ATE 5T</t>
  </si>
  <si>
    <t>TRACAO COM MEDIDAS DE DEFORMACAO(0,2%),INCLUSIVE TRACADO DEGRAFICOS,SENDO O ESFORCO DE 5 ATE 30T</t>
  </si>
  <si>
    <t>TRACAO COM MEDIDAS DE DEFORMACAO(0,2%),INCLUSIVE TRACADO DEGRAFICOS SENDO O ESFORCO DE 30 ATE 200T</t>
  </si>
  <si>
    <t>COMPRESSAO DIAMETRAL</t>
  </si>
  <si>
    <t>ABSORCAO</t>
  </si>
  <si>
    <t>DIMENSAO</t>
  </si>
  <si>
    <t>COMPRESSAO DIAMETRAL EM TUBOS OU CALHAS DE CONCRETO SIMPLES,DIAMETRO ATE 0,30M</t>
  </si>
  <si>
    <t>COMPRESSAO DIAMETRAL EM TUBOS OU CALHAS DE CONCRETO SIMPLES,DIAMETRO ACIMA DE 0,30M</t>
  </si>
  <si>
    <t>COMPRESSAO DIAMETRAL EM TUBOS OU CALHAS DE CONCRETO ARMADO,DIAMETRO DE 0,30 A 0,60M</t>
  </si>
  <si>
    <t>COMPRESSAO DIAMETRAL EM TUBOS OU CALHAS DE CONCRETO ARMADO,DIAMETRO DE 0,60 A 1,20M</t>
  </si>
  <si>
    <t>COMPRESSAO DIAMETRAL EM TUBOS OU CALHAS DE CONCRETO ARMADO,DIAMETRO DE 1,20 A 2,00M</t>
  </si>
  <si>
    <t>RESISTENCIA A COMPRESSAO EM UNIDADES MACICAS</t>
  </si>
  <si>
    <t>RESISTENCIA A COMPRESSAO EM UNIDADES FURADAS</t>
  </si>
  <si>
    <t>INDICE DE VICAT DE CAL HIDRAULICA</t>
  </si>
  <si>
    <t>ENSAIO QUIMICO COMPLETO DE CAL</t>
  </si>
  <si>
    <t>VERIFICACAO DA QUALIDADE PARA POSSIBILIDADE DE EMPREGO EM PREPARO DE CONCRETO</t>
  </si>
  <si>
    <t>ENSAIO COMPARATIVO DE RESISTENCIA A COMPRESSAO DE CORPOS DEPROVA DE ARGAMASSA</t>
  </si>
  <si>
    <t>DETERMINACAO DAS CONSTANTES ELASTICAS DOS MATERIAIS DE CONSTRUCAO(PROCESSO MECANICO OU ELETRONICO)</t>
  </si>
  <si>
    <t>DETERMINACAO DA TAXA DE LIGANTE</t>
  </si>
  <si>
    <t>DETERMINACAO DA TAXA DE AGREGADO</t>
  </si>
  <si>
    <t>DETERMINACAO DA DEFORMACAO DE PAVIMENTOS COM O AUXILIO DA VIGA BENKELMANN,POR PONTO</t>
  </si>
  <si>
    <t>EXTRACAO COM O AUXILIO DE SONDA ROTATIVA,DE CORPOS DE PROVACOM 15CM DE DIAMETRO,EM PAVIMENTOS COM REVESTIMENTO BETUMINOSO,COM ATE 10CM DE ESPESSURA,POR CORPO DE PROVA</t>
  </si>
  <si>
    <t>EXTRACAO,COM O AUXILIO DE SONDA ROTATIVA,DE CORPOS DE PROVACOM 15CM DE DIAMETRO,EM PAVIMENTOS COM REVESTIMENTO BETUMINOSO,COM MAIS DE 10CM DE ESPESSURA,POR CORPO DE PROVA</t>
  </si>
  <si>
    <t>EXTRACAO COM O AUXILIO DE SONDA ROTATIVA,DE CORPOS DE PROVACOM 15CM DE DIAMETRO,EM PAVIMENTOS COM PLACAS DE CONCRETO,COM ATE 15CM DE ESPESSURA,POR CORPO DE PROVA</t>
  </si>
  <si>
    <t>EXTRACAO COM O AUXILIO DE SONDA ROTATIVA,DE CORPOS DE PROVACOM 15CM DE DIAMETRO,EM PAVIMENTOS COM PLACAS DE CONCRETO,COM ESPESSURA ENTRE 15 E 20CM,POR CORPO DE PROVA</t>
  </si>
  <si>
    <t>EXTRACAO COM O AUXILIO DE SONDA ROTATIVA,DE CORPOS DE PROVACOM 15CM DE DIAMETRO,EM PAVIMENTOS COM PLACAS DE CONCRETO,COM MAIS DE 20CM DE ESPESSURA,POR CORPO DE PROVA</t>
  </si>
  <si>
    <t>ENSAIOS PARA RECUPERACAO DE CORROSAO EM ARMADURAS,CONSTANDODE ENSAIO DO POTENCIAL ELETRICO DA ARMADURA EM RELACAO AO ELEMENTO ESTRUTURAL QUE A CERCA</t>
  </si>
  <si>
    <t>ENSAIOS PARA RECUPERACAO DE ARMADURAS,CONSTANDO DE APLICACAODE LAPIS COLORIMETRICO PARA TESTES DE PH E AVALIACAO DA FRENTE DE CARBONATACAO</t>
  </si>
  <si>
    <t>ENSAIOS PARA RECUPERACAO DE CORROSAO EM ARMADURAS,CONSTANDODE CRAVACAO POR AMOSTRAGEM,EM DIVERSAS LAJES E VIGAS,DE PINOS LISOS PARA ESTIMATIVA DA TENSAO DE COMPRESSAO DO CONCRETO</t>
  </si>
  <si>
    <t>SONDAGEM ROTATIVA COM COROA DE WIDIA,EM SOLO,DIAMETRO AX,VERTICAL,INCLUSIVE DESLOCAMENTO DENTRO DO CANTEIRO E INSTALACAODA SONDA EM CADA FURO</t>
  </si>
  <si>
    <t>SONDAGEM ROTATIVA COM COROA DE WIDIA,EM SOLO,DIAMETRO AX,HORIZONTAL,INCLUSIVE DESLOCAMENTO DENTRO DO CANTEIRO E INSTALACAO DA SONDA EM CADA FURO</t>
  </si>
  <si>
    <t>SONDAGEM ROTATIVA COM COROA DE WIDIA,EM SOLO,DIAMETRO BX,VERTICAL,INCLUSIVE DESLOCAMENTO DENTRO DO CANTEIRO E INSTALACAODA SONDA EM CADA FURO</t>
  </si>
  <si>
    <t>SONDAGEM ROTATIVA COM COROA DE WIDIA,EM SOLO,DIAMETRO BX,HORIZONTAL,INCLUSIVE DESLOCAMENTO DENTRO DO CANTEIRO E INSTALACAO DA SONDA EM CADA FURO</t>
  </si>
  <si>
    <t>SONDAGEM ROTATIVA COM COROA DE WIDIA,EM SOLO,DIAMETRO NX,VERTICAL,INCLUSIVE DESLOCAMENTO DENTRO DO CANTEIRO E INSTALACAODA SONDA EM CADA FURO</t>
  </si>
  <si>
    <t>SONDAGEM ROTATIVA COM COROA DE WIDIA,EM SOLO,DIAMETRO NX,HORIZONTAL,INCLUSIVE DESLOCAMENTO DENTRO DO CANTEIRO E INSTALACAO DA SONDA EM CADA FURO</t>
  </si>
  <si>
    <t>SONDAGEM ROTATIVA COM COROA DE WIDIA,EM SOLO,DIAMETRO H,VERTICAL,INCLUSIVE DESLOCAMENTO DENTRO DO CANTEIRO E INSTALACAODA SONDA EM CADA FURO</t>
  </si>
  <si>
    <t>SONDAGEM ROTATIVA COM COROA DE WIDIA,EM SOLO,DIAMETRO H,HORIZONTAL,INCLUSIVE DESLOCAMENTO DENTRO DO CANTEIRO E INSTALACAO DA SONDA EM CADA FURO</t>
  </si>
  <si>
    <t>SONDAGEM ROTATIVA COM COROA DE WIDIA,EM ALTERACAO DE ROCHA,DIAMETRO AX,VERTICAL,INCLUSIVE DESLOCAMENTO DENTRO DO CANTEIRO E INSTALACAO DA SONDA EM CADA FURO</t>
  </si>
  <si>
    <t>SONDAGEM ROTATIVA COM COROA DE WIDIA,EM ALTERACAO DE ROCHA,DIAMETRO BX,VERTICAL,INCLUSIVE DESLOCAMENTO DENTRO DO CANTEIRO E INSTALACAO DA SONDA EM CADA FURO</t>
  </si>
  <si>
    <t>SONDAGEM ROTATIVA COM COROA DE WIDIA,EM ALTERACAO DE ROCHA,DIAMETRO NX,VERTICAL,INCLUSIVE DESLOCAMENTO DENTRO DO CANTEIRO E INSTALACAO DA SONDA EM CADA FURO</t>
  </si>
  <si>
    <t>SONDAGEM ROTATIVA COM COROA DE WIDIA,EM ALTERACAO DE ROCHA,DIAMETRO H,VERTICAL,INCLUSIVE DESLOCAMENTO DENTRO DO CANTEIRO E INSTALACAO DA SONDA EM CADA FURO</t>
  </si>
  <si>
    <t>SONDAGEM ROTATIVA COM COROA DE WIDIA,EM ROCHA SA,DIAMETRO AX,VERTICAL,INCLUSIVE DESLOCAMENTO DENTRO DO CANTEIRO E INSTALACAO DA SONDA EM CADA FURO</t>
  </si>
  <si>
    <t>SONDAGEM ROTATIVA COM COROA DE WIDIA,EM ROCHA SA,DIAMETRO BX,VERTICAL,INCLUSIVE DESLOCAMNETO DENTRO DO CANTEIRO E INSTALACAO DA SONDA EM CADA FURO</t>
  </si>
  <si>
    <t>SONDAGEM ROTATIVA COM COROA DE WIDIA,EM ROCHA SA,DIAMETRO NX,VERTICAL,INCLUSIVE DESLOCAMENTO DENTRO DO CANTEIRO E INSTALACAO DA SONDA EM CADA FURO</t>
  </si>
  <si>
    <t>SONDAGEM ROTATIVA COM COROA DE WIDIA,EM ROCHA SA,DIAMETRO H,VERTICAL,INCLUSIVE DESLOCAMENTO DENTRO DO CANTEIRO E INSTALACAO DA SONDA EM CADA FURO</t>
  </si>
  <si>
    <t>PERFURACAO ROTATIVA COM COROA DE WIDIA,EM SOLO,DIAMETRO AX,VERTICAL,INCLUSIVE DESLOCAMENTO DENTRO DO CANTEIRO E INSTALACAO DA SONDA EM CADA FURO</t>
  </si>
  <si>
    <t>PERFURACAO ROTATIVA COM COROA DE WIDIA,EM SOLO,DIAMETRO AX,HORIZONTAL,INCLUSIVE DESLOCAMENTO DENTRO DO CANTEIRO E INSTALACAO DA SONDA EM CADA FURO</t>
  </si>
  <si>
    <t>PERFURACAO ROTATIVA COM COROA DE WIDIA,EM SOLO,DIAMETRO BX,VERTICAL,INCLUSIVE DESLOCAMENTO DENTRO DO CANTEIRO E INSTALACAO DA SONDA EM CADA FURO</t>
  </si>
  <si>
    <t>PERFURACAO ROTATIVA COM COROA DE WIDIA,EM SOLO,DIAMETRO BX,HORIZONTAL,INCLUSIVE DESLOCAMENTO DENTRO DO CANTEIRO E INSTALACAO DA SONDA EM CADA FURO</t>
  </si>
  <si>
    <t>PERFURACAO ROTATIVA COM COROA DE WIDIA,EM SOLO,DIAMETRO NX,VERTICAL,INCLUSIVE DESLOCAMENTO DENTRO DO CANTEIRO E INSTALACAO DA SONDA EM CADA FURO</t>
  </si>
  <si>
    <t>PERFURACAO ROTATIVA COM COROA DE WIDIA,EM SOLO,DIAMETRO NX,HORIZONTAL,INCLUSIVE DESLOCAMENTO DENTRO DO CANTEIRO E INSTALACAO DA SONDA EM CADA FURO</t>
  </si>
  <si>
    <t>PERFURACAO ROTATIVA COM COROA DE WIDIA,EM SOLO,DIAMETRO H,VERTICAL,INCLUSIVE DESLOCAMENTO DENTRO DO CANTEIRO E INSTALACAO DA SONDA EM CADA FURO</t>
  </si>
  <si>
    <t>PERFURACAO ROTATIVA COM COROA DE WIDIA,EM SOLO,DIAMETRO H,HORIZONTAL,INCLUSIVE DESLOCAMENTO DENTRO DO CANTEIRO E INSTALACAO DA SONDA EM CADA FURO</t>
  </si>
  <si>
    <t>PERFURACAO ROTATIVA COM COROA DE WIDIA,EM SOLO,DIAMETRO 5",VERTICAL,INCLUSIVE DESLOCAMENTO DENTRO DO CANTEIRO E INSTALACAO DA SONDA EM CADA FURO</t>
  </si>
  <si>
    <t>PERFURACAO ROTATIVA COM COROA DE WIDIA,EM SOLO,DIAMETRO 6",VERTICAL,INCLUSIVE DESLOCAMENTO DENTRO DO CANTEIRO E INSTALACAO DA SONDA EM CADA FURO</t>
  </si>
  <si>
    <t>PERFURACAO ROTATIVA COM COROA DE WIDIA,EM SOLO,DIAMETRO 8",VERTICAL,INCLUSIVE DESLOCAMENTO DENTRO DO CANTEIRO E INSTALACAO DA SONDA EM CADA FURO</t>
  </si>
  <si>
    <t>PERFURACAO ROTATIVA COM COROA DE WIDIA,EM SOLO,DIAMETRO 10",VERTICAL,INCLUSIVE DESLOCAMENTO DENTRO DO CANTEIRO E INSTALACAO DA SONDA EM CADA FURO</t>
  </si>
  <si>
    <t>PERFURACAO ROTATIVA COM COROA DE WIDIA,EM SOLO,DIAMETRO 12",VERTICAL,INCLUSIVE DESLOCAMENTO DENTRO DO CANTEIRO E INSTALACAO DA SONDA EM CADA FURO</t>
  </si>
  <si>
    <t>PERFURACAO ROTATIVA COM COROA DE WIDIA,EM SOLO,DIAMETRO 14",VERTICAL,INCLUSIVE DESLOCAMENTO DENTRO DO CANTEIRO E INSTALACAO DA SONDA EM CADA FURO</t>
  </si>
  <si>
    <t>PERFURACAO ROTATIVA COM COROA DE WIDIA,EM SOLO,DIAMETRO 16",VERTICAL,INCLUSIVE DESLOCAMENTO DENTRO DO CANTEIRO E INSTALACAO DA SONDA EM CADA FURO</t>
  </si>
  <si>
    <t>PERFURACAO ROTATIVA COM COROA DE WIDIA,EM ALTERACAO DE ROCHA,DIAMETRO AX,VERTICAL,INCLUSIVE DESLOCAMENTO DENTRO DO CANTEIRO E INSTALACAO DA SONDA EM CADA FURO</t>
  </si>
  <si>
    <t>PERFURACAO ROTATIVA COM COROA DE WIDIA,EM ALTERACAO DE ROCHA,DIAMETRO BX,VERTICAL,INCLUSIVE DESLOCAMENTO DENTRO DO CANTEIRO E INSTALACAO DA SONDA EM CADA FURO</t>
  </si>
  <si>
    <t>PERFURACAO ROTATIVA COM COROA DE WIDIA,EM ALTERACAO DE ROCHA,DIAMETRO NX,VERTICAL,INCLUSIVE DESLOCAMENTO DENTRO DO CANTEIRO E INSTALACAO DA SONDA EM CADA FURO</t>
  </si>
  <si>
    <t>PERFURACAO ROTATIVA COM COROA DE WIDIA,EM ALTERACAO EM ROCHA,DIAMETRO H,VERTICAL,INCLUSIVE DESLOCAMENTO DENTRO DO CANTEIRO E INSTALACAO DA SONDA EM CADA FURO</t>
  </si>
  <si>
    <t>PERFURACAO ROTATIVA COM COROA DE WIDIA,EM ALTERACAO DE ROCHA,DIAMETRO 5",VERTICAL,INCLUSIVE DESLOCAMENTO DENTRO DO CANTEIRO E INSTALACAO DA SONDA EM CADA FURO</t>
  </si>
  <si>
    <t>PERFURACAO ROTATIVA COM COROA DE WIDIA,EM ALTERACAO DE ROCHA,DIAMETRO 6",VERTICAL,INCLUSIVE DESLOCAMENTO DENTRO DO CANTEIRO E INSTALACAO DA SONDA EM CADA FURO</t>
  </si>
  <si>
    <t>PERFURACAO ROTATIVA COM COROA DE WIDIA,EM ALTERACAO DE ROCHA,DIAMETRO 8",VERTICAL,INCLUSIVE DESLOCAMENTO DENTRO DO CANTEIRO E INSTALACAO DA SONDA EM CADA FURO</t>
  </si>
  <si>
    <t>PERFURACAO ROTATIVA COM COROA DE WIDIA,EM ALTERACAO DE ROCHA,DIAMETRO 10",VERTICAL,INCLUSIVE DESLOCAMENTO DENTRO DO CANTEIRO E INSTALACAO DA SONDA EM CADA FURO</t>
  </si>
  <si>
    <t>PERFURACAO ROTATIVA COM COROA DE WIDIA,EM ALTERACAO DE ROCHA,DIAMETRO 12",VERTICAL,INCLUSIVE DESLOCAMENTO DENTRO DO CANTEIRO E INSTALACAO DA SONDA EM CADA FURO</t>
  </si>
  <si>
    <t>PERFURACAO ROTATIVA COM COROA DE WIDIA,EM ALTERACAO DE ROCHA,DIAMETRO 14",VERTICAL,INCLUSIVE DESLOCAMENTO DENTRO DO CANTEIRO E INSTALACAO DA SONDA EM CADA FURO</t>
  </si>
  <si>
    <t>PERFURACAO ROTATIVA COM COROA DE WIDIA,EM ALTERACAO DE ROCHA,DIAMETRO 16",VERTICAL,INCLUSIVE DESLOCAMENTO DENTRO DO CANTEIRO E INSTALACAO DA SONDA EM CADA FURO</t>
  </si>
  <si>
    <t>PERFURACAO ROTATIVA COM COROA DE WIDIA,EM ROCHA SA,DIAMETROAX,VERTICAL,INCLUSIVE DESLOCAMENTO DENTRO DO CANTEIRO E INSTALACAO DA SONDA EM CADA FURO</t>
  </si>
  <si>
    <t>PERFURACAO ROTATIVA COM COROA DE WIDIA,EM ROCHA SA,DIAMETROBX,VERTICAL,INCLUSIVE DESLOCAMENTO DENTRO DO CANTEIRO E INSTALACAO DA SONDA EM CADA FURO</t>
  </si>
  <si>
    <t>PERFURACAO ROTATIVA COM COROA DE WIDIA,EM ROCHA SA,DIAMETRONX,VERTICAL,INCLUSIVE DESLOCAMENTO DENTRO DO CANTEIRO E INSTALACAO DA SONDA EM CADA FURO</t>
  </si>
  <si>
    <t>PERFURACAO ROTATIVA COM COROA DE WIDIA,EM ROCHA SA,DIAMETROH,VERTICAL,INCLUSIVE DESLOCAMENTO DENTRO DO CANTEIRO E INSTALACAO DA SONDA EM CADA FURO</t>
  </si>
  <si>
    <t>PERFURACAO ROTATIVA COM COROA DE WIDIA,EM ROCHA SA,DIAMETRO5",VERTICAL,INCLUSIVE DESLOCAMENTO DENTRO DO CANTEIRO E INSTALACAO DA SONDA EM CADA FURO</t>
  </si>
  <si>
    <t>PERFURACAO ROTATIVA COM COROA DE WIDIA,EM ROCHA SA,DIAMETRO6",VERTICAL,INCLUSIVE DESLOCAMENTO DENTRO DO CANTEIRO E INSTALACAO DA SONDA EM CADA FURO</t>
  </si>
  <si>
    <t>PERFURACAO ROTATIVA COM COROA DE WIDIA,EM ROCHA SA,DIAMETRO8",VERTICAL,INCLUSIVE DESLOCAMENTO DENTRO DO CANTEIRO E INSTALACAO DA SONDA EM CADA FURO</t>
  </si>
  <si>
    <t>PERFURACAO ROTATIVA COM COROA DE WIDIA,EM ROCHA SA,DIAMETRO10",VERTICAL,INCLUSIVE DESLOCAMENTO DENTRO DO CANTEIRO E INSTALACAO DA SONDA EM CADA FURO</t>
  </si>
  <si>
    <t>PERFURACAO ROTATIVA COM COROA DE WIDIA,EM ROCHA SA,DIAMETRO12",VERTICAL,INCLUSIVE DESLOCAMENTO DENTRO DO CANTEIRO E INSTALACAO DA SONDA EM CADA FURO</t>
  </si>
  <si>
    <t>PERFURACAO ROTATIVA COM COROA DE WIDIA,EM ROCHA SA,DIAMETRO14",VERTICAL,INCLUSIVE DESLOCAMENTO DENTRO DO CANTEIRO E INSTALACAO DA SONDA EM CADA FURO</t>
  </si>
  <si>
    <t>PERFURACAO ROTATIVA COM COROA DE WIDIA,EM ROCHA SA,DIAMETRO16",VERTICAL,INCLUSIVE DESLOCAMENTO DENTRO DO CANTEIRO E INSTALACAO DA SONDA EM CADA FURO</t>
  </si>
  <si>
    <t>SONDAGEM A PERCUSSAO,EM TERRENO COMUM,COM ENSAIO DE PENETRACAO,DIAMETRO 3",INCLUSIVE DESLOCAMENTO DENTRO DO CANTEIRO E INSTALACAO DA SONDA EM CADA FURO</t>
  </si>
  <si>
    <t>SONDAGEM A PERCUSSAO,EM TERRENO COMUM,COM ENSAIO DE PENETRACAO,DIAMETRO 4.1/2",INCLUSIVE DESLOCAMENTO DENTRO DO CANTEIROE INSTALACAO DA SONDA EM CADA FURO</t>
  </si>
  <si>
    <t>SONDAGEM A PERCUSSAO,EM TERRENO COMUM,COM ENSAIO DE PENETRACAO,DIAMETRO 6",INCLUSIVE DESLOCAMENTO DENTRO DO CANTEIRO E INSTALACAO DA SONDA EM CADA FURO</t>
  </si>
  <si>
    <t>SONDAGEM A PERCUSSAO,EM TERRENO COMUM,COM ENSAIO DE PENETRACAO,DIAMETRO 8",INCLUSIVE DESLOCAMENTO DENTRO DO CANTEIRO E INSTALACAO DA SONDA EM CADA FURO</t>
  </si>
  <si>
    <t>SONDAGEM A PERCUSSAO,EM TERRENO COMUM,COM ENSAIO DE PENETRACAO,DIAMETRO 10",INCLUSIVE DESLOCAMENTO DENTRO DO CANTEIRO EINSTALACAO DA SONDA EM CADA FURO</t>
  </si>
  <si>
    <t>SONDAGEM A PERCUSSAO,SOB LAMINA D'AGUA DE RIOS E LAGOAS,COMENSAIO DE PENETRACAO,DIAMETRO 3",INCLUSIVE DESLOCAMENTO DENTRO DO CANTEIRO E INSTALACAO DA SONDA EM CADA FURO</t>
  </si>
  <si>
    <t>SONDAGEM A PERCUSSAO,SOB LAMINA D'AGUA DE RIOS E LAGOAS,COMENSAIO DE PENETRACAO,DIAMETRO 4.1/2",INCLUSIVE DESLOCAMENTODENTRO DO CANTEIRO E INSTALACAO DA SONDA EM CADA FURO</t>
  </si>
  <si>
    <t>SONDAGEM A PERCUSSAO,SOB LAMINA D'AGUA DE RIOS E LAGOAS,COMENSAIO DE PENETRACAO,DIAMETRO 6",INCLUSIVE DESLOCAMENTO DENTRO DO CANTEIRO E INSTALACAO DA SONDA EM CADA FURO</t>
  </si>
  <si>
    <t>PERFURACAO A PERCUSSAO,EM TERRENO COMUM,DIAMETRO 3",INCLUSIVE DESLOCAMENTO DENTRO DO CANTEIRO E INSTALACAO DA SONDA EM CADA FURO</t>
  </si>
  <si>
    <t>PERFURACAO A PERCUSSAO,EM TERRENO COMUM,DIAMETRO 4.1/2",INCLUSIVE DESLOCAMENTO DENTRO DO CANTEIRO E INSTALACAO DA SONDAEM CADA FURO</t>
  </si>
  <si>
    <t>PERFURACAO A PERCUSSAO,EM TERRENO COMUM,DIAMETRO 6",INCLUSIVE DESLOCAMENTO DENTRO DO CANTEIRO E INSTALACAO DA SONDA EM CADA FURO</t>
  </si>
  <si>
    <t>PERFURACAO A PERCUSSAO,EM TERRENO COMUM,DIAMETRO 8",INCLUSIVE DESLOCAMENTO DENTRO DO CANTEIRO E INSTALACAO DA SONDA EM CADA FURO</t>
  </si>
  <si>
    <t>PERFURACAO A PERCUSSAO,EM TERRENO COMUM,DIAMETRO 10",INCLUSIVE DESLOCAMENTO DENTRO DO CANTEIRO E INSTALACAO DA SONDA EMCADA FURO</t>
  </si>
  <si>
    <t>PERFURACAO A PERCUSSAO,EM ROCHA ALTERADA,DIAMETRO 3",INCLUSIVE DESLOCAMENTO DENTRO DO CANTEIRO E INSTALACAO DA SONDA EMCADA FURO</t>
  </si>
  <si>
    <t>PERFURACAO A PERCUSSAO,EM ROCHA ALTERADA,DIAMETRO 4.1/2",INCLUSIVE DESLOCAMENTO DENTRO DO CANTEIRO E INSTALACAO DA SONDAEM CADA FURO</t>
  </si>
  <si>
    <t>PERFURACAO A PERCUSSAO,EM ROCHA ALTERADA,DIAMETRO 6",INCLUSIVE DESLOCAMENTO DENTRO DO CANTEIRO E INSTALACAO DA SONDA EMCADA FURO</t>
  </si>
  <si>
    <t>PERFURACAO A PERCUSSAO,EM ROCHA ALTERADA,DIAMETRO 8",INCLUSIVE DESLOCAMENTO DENTRO DO CANTEIRO E INSTALACAO DA SONDA EMCADA FURO</t>
  </si>
  <si>
    <t>PERFURACAO A PERCUSSAO,EM ROCHA ALTERADA,DIAMETRO 10",INCLUSIVE DESLOCAMENTO DENTRO DO CANTEIRO E INSTALACAO DA SONDA EMCADA FURO</t>
  </si>
  <si>
    <t>PERFURACAO COM "WAGON DRILL" DIAMETRO ATE 2.1/2",EM GRANITOOU GNAISSE,INCLUSIVE AR COMPRIMIDO</t>
  </si>
  <si>
    <t>PERFURACAO COM "WAGON DRILL" PESADO,DIAMETRO ATE 4.1/2",EM GRANITO OU GNAISSE,INCLUSIVE AR COMPRIMIDO</t>
  </si>
  <si>
    <t>PERFURACAO COM EQUIPAMENTO DE AR COMPRIMIDO,DIAMETRO ATE 1.1/4",EM GRANITO OU GNAISSE,ADMITINDO UMA PRODUCAO MEDIA BRUTAEM TORNO DE 2,00M/H</t>
  </si>
  <si>
    <t>PERFURACAO COM EQUIPAMENTO DE AR COMPRIMIDO,DIAMETRO ATE 1.1/4",EM GRANITO OU GNAISSE,ADMITINDO UMA PRODUCAO MEDIA BRUTAEM TORNO DE 0,50M/H</t>
  </si>
  <si>
    <t>SONDAGEM ROTATIVA COM COROA DE DIAMANTE,EM ALTERACAO DE ROCHA,DIAMETRO EX(35MM),INCLUSIVE DESLOCAMENTO DENTRO DO CANTEIRO E INSTALACAO DA SONDA EM CADA FURO</t>
  </si>
  <si>
    <t>SONDAGEM ROTATIVA COM COROA DE DIAMANTE,EM ALTERACAO DE ROCHA,DIAMETRO AWG(45MM),INCLUSIVE DESLOCAMENTO DENTRO DO CANTEIRO E INSTALACAO DA SONDA EM CADA FURO</t>
  </si>
  <si>
    <t>SONDAGEM ROTATIVA COM COROA DE DIAMANTE,EM ALTERACAO DE ROCHA,DIAMETRO BWG(60MM),INCLUSIVE DESLOCAMENTO DENTRO DO CANTEIRO E INSTALACAO DA SONDA EM CADA FURO</t>
  </si>
  <si>
    <t>SONDAGEM ROTATIVA COM COROA DE DIAMANTE,EM ALTERACAO DE ROCHA,DIAMETRO NWG(75MM),INCLUSIVE DESLOCAMENTO DENTRO DO CANTEIRO E INSTALACAO DA SONDA EM CADA FURO</t>
  </si>
  <si>
    <t>SONDAGEM ROTATIVA COM COROA DE DIAMANTE,EM ALTERACAO DE ROCHA,DIAMETRO HWG(100MM),INCLUSIVE DESLOCAMENTO DENTRO DO CANTEIRO E INSTALACAO DA SONDA EM CADA FURO</t>
  </si>
  <si>
    <t>SONDAGEM ROTATIVA COM COROA DE DIAMANTE,EM ALTERACAO DE ROCHA,DIAMETRO DE SW,INCLUSIVE DESLOCAMENTO DENTRO DO CANTEIRO EINSTALACAO DE SONDA EM CADA FURO</t>
  </si>
  <si>
    <t>SONDAGEM ROTATIVA COM COROA DE DIAMANTE,EM ROCHA SA,DIAMETROEX(35MM),INCLUSIVE DESLOCAMENTO DENTRO DO CANTEIRO E INSTALACAO DA SONDA EM CADA FURO</t>
  </si>
  <si>
    <t>SONDAGEM ROTATIVA COM COROA DE DIAMANTE,EM ROCHA SA,DIAMETROAWG(45MM),INCLUSIVE DESLOCAMENTO DENTRO DO CANTEIRO E INSTALACAO DA SONDA EM CADA FURO</t>
  </si>
  <si>
    <t>SONDAGEM ROTATIVA COM COROA DE DIAMANTE,EM ROCHA SA,DIAMETROBWG(60MM),INCLUSIVE DESLOCAMENTO DENTRO DO CANTEIRO E INSTALACAO DA SONDA EM CADA FURO</t>
  </si>
  <si>
    <t>SONDAGEM ROTATIVA COM COROA DE DIAMANTE,EM ROCHA SA,DIAMETRONWG(75MM),INCLUSIVE DESLOCAMENTO DENTRO DO CANTEIRO E INSTALACAO DA SONDA EM CADA FURO</t>
  </si>
  <si>
    <t>SONDAGEM ROTATIVA COM COROA DE DIAMANTE,EM ROCHA SA,DIAMETROHWG(100MM),INCLUSIVE DESLOCAMENTO DENTRO DO CANTEIRO E INSTALACAO DA SONDA EM CADA FURO</t>
  </si>
  <si>
    <t>SONDAGEM ROTATIVA COM COROA DE DIAMANTE,ROCHA SA,DIAMETRO DESW, INCLUSIVE DESLOCAMENTO DENTRO DO CANTEIRO E INSTALACAODA SONDA EM CADA FURO</t>
  </si>
  <si>
    <t>PERFURACAO ROTATIVA COM COROA DE DIAMANTE,EM ALTERACAO DE ROCHA,DIAMETRO EX(35MM),INCLUSIVE DESLOCAMENTO DENTRO DO CANTEIRO E INSTALACAO DA SONDA EM CADA FURO</t>
  </si>
  <si>
    <t>PERFURACAO ROTATIVA COM COROA DE DIAMANTE,EM ALTERACAO DE ROCHA,DIAMETRO AWG(45MM),INCLUSIVE DESLOCAMENTO DENTRO DO CANTEIRO E INSTALACAO DA SONDA EM CADA FURO</t>
  </si>
  <si>
    <t>PERFURACAO ROTATIVA COM COROA DE DIAMANTE,EM ALTERACAO DE ROCHA,DIAMETRO BWG(60MM),INCLUSIVE DESLOCAMENTO DENTRO DO CANTEIRO E INSTALACAO DA SONDA EM CADA FURO</t>
  </si>
  <si>
    <t>PERFURACAO ROTATIVA COM COROA DE DIAMANTE,EM ALTERACAO DE ROCHA,DIAMETRO NWG(75MM),INCLUSIVE DESLOCAMENTO DENTRO DO CANTEIRO E INSTALACAO DA SONDA EM CADA FURO</t>
  </si>
  <si>
    <t>PERFURACAO ROTATIVA COM COROA DE DIAMANTE,EM ALTERACAO DE ROCHA,DIAMETRO HWG(100MM),INCLUSIVE DESLOCAMENTO DENTRO DO CANTEIRO E INSTALACAO DA SONDA EM CADA FURO</t>
  </si>
  <si>
    <t>PERFURACAO ROTATIVA COM COROA DE DIAMANTE,EM ALTERACAO DE ROCHA DIAMETRO SW,INCLUSIVE DESLOCAMENTO DENTRO DO CANTEIRO EINSTALACAO DA SONDA EM CADA FURO</t>
  </si>
  <si>
    <t>PERFURACAO ROTATIVA COM COROA DE DIAMANTE,EM ROCHA SA,DIAMETRO EX(35MM),INCLUSIVE DESLOCAMENTO DENTRO DO CANTEIRO E INSTALACAO DA SONDA EM CADA FURO</t>
  </si>
  <si>
    <t>PERFURACAO ROTATIVA COM COROA DE DIAMANTE,EM ROCHA SA,DIAMETRO AWG(45MM),INCLUSIVE DESLOCAMENTO DENTRO DO CANTEIRO E INSTALACAO DA SONDA EM CADA FURO</t>
  </si>
  <si>
    <t>PERFURACAO ROTATIVA COM COROA DE DIAMANTE,EM ROCHA SA,DIAMETRO BWG(60MM),INCLUSIVE DESLOCAMENTO DENTRO DO CANTEIRO E INSTALACAO DA SONDA EM CADA FURO</t>
  </si>
  <si>
    <t>PERFURACAO ROTATIVA COM COROA DE DIAMANTE,EM ROCHA SA,DIAMETRO NWG(75MM),INCLUSIVE DESLOCAMENTO DENTRO DO CANTEIRO E INSTALACAO DA SONDA EM CADA FURO</t>
  </si>
  <si>
    <t>PERFURACAO ROTATIVA COM COROA DE DIAMANTE,EM ROCHA SA,DIAMETRO HWG(100MM),INCLUSIVE DESLOCAMENTO DENTRO DO CANTEIRO E INSTALACAO DA SONDA EM CADA FURO</t>
  </si>
  <si>
    <t>PERFURACAO ROTATIVA COM COROA DE DIAMANTE,EM ROCHA SA,DIAMETRO SW,INCLUSIVE DESLOCAMENTO DENTRO DO CANTEIRO E INSTALACAODA SONDA EM CADA FURO</t>
  </si>
  <si>
    <t>PERFURACAO ROTATIVA COM COROA DE DIAMANTE EM CONCRETO,COM DIAMETRO DE 45MM(2"),INCLUSIVE DESLOCAMENTO DENTRO DO CANTEIROE INSTALACAO DA SONDA EM CADA FURO</t>
  </si>
  <si>
    <t>PERFURACAO ROTATIVA COM COROA DE DIAMANTE EM CONCRETO,COM DIAMETRO DE 75MM(3"),INCLUSIVE DESLOCAMENTO DENTRO DO CANTEIROE INSTALACAO DA SONDA EM CADA FURO</t>
  </si>
  <si>
    <t>PERFURACAO ROTATIVA COM COROA DE DIAMANTE EM CONCRETO,COM DIAMETRO DE 100MM(4"),INCLUSIVE DESLOCAMENTO DENTRO DO CANTEIRO E INSTALACAO DA SONDA EM CADA FURO</t>
  </si>
  <si>
    <t>PERFURACAO ROTATIVA COM COROA DE DIAMANTE EM CONCRETO,COM DIAMETRO DE 150MM(6"),INCLUSIVE DESLOCAMENTO DENTRO DO CANTEIRO E INSTALACAO DA SONDA EM CADA FURO</t>
  </si>
  <si>
    <t>EXECUCAO DE SONDAGEM ELETRICA VERTICAL(SEV),INCLUSIVE O PROCESSAMENTO E INTERPRETACAO DOS PERFIS,BEM COMO A APRESENTACAODOS RESULTADOS EM PAPEL E EM MEIO DIGITAL</t>
  </si>
  <si>
    <t>EXECUCAO DE LINHA DE PROSPECCAO GEOFISICA PELO METODO DE CAMINHAMENTO ELETRICO,INCLUSIVE O PROCESSAMENTO E INTERPRETACAODAS SECOES BEM COMO A APRESENTACAO DOS RESULTADOS(SECOES ORIGINAIS E INTERPRETADAS),EM PAPEL E EM MEIO DIGITAL</t>
  </si>
  <si>
    <t>EXECUCAO DE LINHA DE PROSPECCAO SISMICA PELO METODO DE REFLEXAO,UTILIZANDO MARTELO OU EXPLOSIVO COMO FONTE GERADORA DO PULSO SISMICO,INCLUSIVE A APRESENTACAO DO RELATORIO COM OS DADOS,EM PAPEL E EM MEIO DIGITAL,EXCLUSIVE O PROCESSAMENTO E INTERPRETACAO DOS DADOS</t>
  </si>
  <si>
    <t>EXECUCAO DE LINHA DE PROSPECCAO SISMICA PELO METODO DE REFRACAO,UTILIZANDO MARTELO OU EXPLOSIVO COMO FONTE GERADORA DO PULSO SISMICO,INCLUSIVE A APRESENTACAO DO RELATORIO COM OS DADOS,EM PAPEL E EM MEIO DIGITAL,EXCLUSIVE O PROCESSAMENTO E INTERPRETACAO DOS DADOS</t>
  </si>
  <si>
    <t>EXECUCAO DE LINHA DE PROSPECCAO POR RADAR DE PENETRACAO NO SOLO(GPR),INCLUSIVE A APRESENTACAO DO RELATORIO COM AS SECOESPROCESSADAS,EM PAPEL E EM MEIO DIGITAL,EXCLUSIVE O PROCESSAMENTO E INTERPRETACAO DOS DADOS</t>
  </si>
  <si>
    <t>INTERPRETACAO DE DADOS DE RADAR DE PENETRACAO NO SOLO(GPR),INCLUSIVE A ANALISE DE SECOES MIGRADAS E NAO MIGRADAS E APRESENTACAO DO RELATORIO COM AS SECOES INTERPRETADAS,EM PAPEL EEM MEIO DIGITAL</t>
  </si>
  <si>
    <t>PROCESSAMENTO DE DADOS DE RADAR DE PENETRACAO NO SOLO(GPR),INCLUSIVE CORRECAO TOPOGRAFICA,FILTROS,GANHOS E MIGRACAO,ATRAVES DE SOFTWARES PARA ESSE FIM,E A APRESENTACAO DO RELATORIOCOM AS SECOES PROCESSADAS,EM PAPEL E EM MEIO DIGITAL</t>
  </si>
  <si>
    <t>INTERPRETACAO DE LINHA SISMICA DE REFLEXAO,INCLUSIVE A ANALISE DE SECOES MIGRADAS E NAO MIGRADAS E A APRESENTACAO DO RELATORIO COM AS SECOES INTERPRETADAS,EM PAPEL E EM MEIO DIGITAL</t>
  </si>
  <si>
    <t>PROCESSAMENTO DE LINHA SISMICA DE REFRACAO,INCLUSIVE CORRECAO TOPOGRAFICA,FILTROS,GANHOS,ANALISES DE VELOCIDADE E MIGRACAO,ATRAVES DE SOFTWARES ESPECIFICOS PARA ESTE FIM,E A APRESENTACAO DO RELATORIO COM AS SECOES PROCESSADAS EM PAPEL E EMMEIO DIGITAL</t>
  </si>
  <si>
    <t>PROCESSAMENTO E INTERPRETACAO DE LINHA SISMICA DE REFRACAO,INCLUSIVE A APRESENTACAO DE RELATORIO COM AS SECOES PROCESSADAS E INTERPRETADAS,EM PAPEL E EM MEIO DIGITAL</t>
  </si>
  <si>
    <t>PREPARO MANUAL DE TERRENO,COMPREENDENDO ACERTO,RASPAGEM EVENTUALMENTE ATE 0.30M DE PROFUNDIDADE E AFASTAMENTO LATERAL DOMATERIAL EXCEDENTE,EXCLUSIVE COMPACTACAO</t>
  </si>
  <si>
    <t>M2</t>
  </si>
  <si>
    <t>PREPARO MANUAL DE TERRENO,COMPREENDENDO ACERTO,RASPAGEM EVENTUALMENTE ATE 0.30M DE PROFUNDIDADE E AFASTAMENTO LATERAL DOMATERIAL EXCEDENTE,INCLUSIVE COMPACTACAO MECANICA</t>
  </si>
  <si>
    <t>PREPARO MANUAL DE TERRENO,COMPREENDENDO ACERTO,RASPAGEM EVENTUAL ATE 0.30M DE PROFUNDIDADE E AFASTAMENTO LATERAL DO MATERIAL EXCEDENTE,INCLUSIVE COMPACTACAO MANUAL</t>
  </si>
  <si>
    <t>ROCADO EM VEGETACAO ESPESSA,COM EMPILHAMENTO LATERAL E QUEIMA DOS RESIDUOS</t>
  </si>
  <si>
    <t>ROCADO EM VEGETACAO RALA,COM EMPILHAMENTO LATERAL E QUEIMA DOS RESIDUOS</t>
  </si>
  <si>
    <t>ROCADO A FOICE E MACHADO EM MATA DE PEQUENO PORTE E QUEIMA DOS RESIDUOS SEM DESTOCAMENTO OU REMOCAO</t>
  </si>
  <si>
    <t>DESTOCAMENTO DE ARVORES DE PORTE MEDIO E RAIZES PROFUNDAS,SEM REMOCAO E AUXILIO MECANICO</t>
  </si>
  <si>
    <t>ABERTURA DE PICADA,EM ENCOSTA,EM TERRENO DE VEGETACAO DENSA</t>
  </si>
  <si>
    <t>ABERTURA DE PICADAS EM TERRENO COM VEGETACAO QUE POSSIBILITEO USO APENAS DE FACAO E FOICE</t>
  </si>
  <si>
    <t>ABERTURA DE PICADAS EM TERRENO QUE EXIJA ALEM DO USO DE FACAO E FOICE,TAMBEM MACHADO E MOTOSSERRA</t>
  </si>
  <si>
    <t>SUAVIZACAO E RECONFORMACAO MANUAL DE TALUDES,COM PEQUENO DESMATAMENTO E ALTURA MEDIA DE 0,50M</t>
  </si>
  <si>
    <t>SUAVIZACAO E RECONFORMACAO MANUAL DE TALUDES,COM PEQUENO DESMATAMENTO E ALTURA MEDIA DE 1,00M</t>
  </si>
  <si>
    <t>SUAVIZACAO E RECONFORMACAO MANUAL DE TALUDES,COM PEQUENO DESMATAMENTO E ALTURA MEDIA DE 1,50M</t>
  </si>
  <si>
    <t>DESTOCAMENTO MECANICO DE TOCOS DE ATE 0,30M DE DIAMETRO</t>
  </si>
  <si>
    <t>DESTOCAMENTO MECANICO DE TOCOS DE 0,30 A 0,50M DE DIAMETRO</t>
  </si>
  <si>
    <t>DESTOCAMENTO MECANICO DE TOCOS MAIORES QUE O,50M DE DIAMETRO</t>
  </si>
  <si>
    <t>REGULARIZACAO DE TERRENO COM TRATOR EM TORNO DE 80CV,COMPREENDENDO ACERTO,RASPAGEM EVENTUALMENTE ATE 0,30M DE PROFUNDIDADE E AFASTAMENTO LATERAL DO MATERIAL EXCEDENTE</t>
  </si>
  <si>
    <t>MONTAGEM E DESMONTAGEM DE UM CONJUNTO DE BOMBAS (15CV) PARAATE 70,00M DE COLETORES (INCLUSIVE ESTES)</t>
  </si>
  <si>
    <t>CRAVACAO E RETIRADA DE UMA PONTEIRA FILTRANTE</t>
  </si>
  <si>
    <t>OPERACAO E MANUTENCAO DO SISTEMA,EXCLUSIVE ENERGIA ELETRICA,PELO TEMPO CORRIDO DE EMPREGO NA OBRA</t>
  </si>
  <si>
    <t>ENERGIA CONSUMIDA PELO SISTEMA,MEDIDA PELA POTENCIA INSTALADA E PELO TEMPO DE FUNCIONAMENTO</t>
  </si>
  <si>
    <t>CV X H</t>
  </si>
  <si>
    <t>POCO ARTESIANO,PROFUNDIDADE ATE 50 METROS,INCLUSIVE PERFURACAO,INSTALACAO E ANALISE DA AGUA,EXCLUSIVE MOTOBOMBA</t>
  </si>
  <si>
    <t>POCO ARTESIANO PROFUNDO,PROFUNDIDADE DE 51 METROS ATE 100 METROS,INCLUSIVE PERFURACAO,REVESTIMENTO E ANALISE DA AGUA,EXCLUSIVE MOTOBOMBA</t>
  </si>
  <si>
    <t>POCO ARTESIANO,INCLUSIVE PERFURACAO A TRADO,REVESTIMENTO E ANALISE DA AGUA E EXCLUSIVE MOTOBOMBA</t>
  </si>
  <si>
    <t>MOBILIZACAO E DESMOBILIZACAO DE EQUIPAMENTO E EQUIPE DE SONDAGEM E PERFURACAO A PERCUSSAO,COM TRANSPORTE ATE 50KM</t>
  </si>
  <si>
    <t>MOBILIZACAO E DESMOBILIZACAO DE EQUIPAMENTO E EQUIPE DE SONDAGEM E PERFURACAO A PERCUSSAO,COM TRANSPORTE DE 51 A 100KM</t>
  </si>
  <si>
    <t>MOBILIZACAO E DESMOBILIZACAO DE EQUIPAMENTO E EQUIPE DE SONDAGEM E PERFURACAO A PERCUSSAO,COM TRANSPORTE DE 101 A 200KM</t>
  </si>
  <si>
    <t>MOBILIZACAO E DESMOBILIZACAO DE EQUIPAMENTO E EQUIPE DE SONDAGEM E PERFURACAO ROTATIVA,COM TRANSPORTE ATE 50KM</t>
  </si>
  <si>
    <t>MOBILIZACAO E DESMOBILIZACAO DE EQUIPAMENTO E EQUIPE DE SONDAGEM E PERFURACAO ROTATIVA,COM TRANSPORTE DE 51 A 100KM</t>
  </si>
  <si>
    <t>MOBILIZACAO E DESMOBILIZACAO DE EQUIPAMENTO E EQUIPE DE SONDAGEM E PERFURACAO ROTATIVA,COM TRANSPORTE DE 101 A 200KM</t>
  </si>
  <si>
    <t>LEVANTAMENTO TOPOGRAFICO,PLANIALTIMETRICO E CADASTRAL,DE TERRENO DE OROGRAFIA ACIDENTADA,VEGETACAO DENSA E EDIFICACAO DENSA (ESCALA 1:500)</t>
  </si>
  <si>
    <t>LEVANTAMENTO TOPOGRAFICO,PLANIALTIMETRICO E CADASTRAL,DE TERRENO DE OROGRAFIA ACIDENTADA,VEGETACAO DENSA E EDIFICACAO MEDIA</t>
  </si>
  <si>
    <t>LEVANTAMENTO TOPOGRAFICO,PLANIALTIMETRICO E CADASTRAL,DE TERRENO DE OROGRAFIA ACIDENTADA,VEGETACAO DENSA E EDIFICACAO LEVE</t>
  </si>
  <si>
    <t>LEVANTAMENTO TOPOGRAFICO,PLANIALTIMETRICO E CADASTRAL,DE TERRENO DE OROGRAFIA ACIDENTADA,VEGETACAO RALA E EDIFICACAO DENSA</t>
  </si>
  <si>
    <t>LEVANTAMENTO TOPOGRAFICO,PLANIALTIMETRICO E CADASTRAL,DE TERRENO DE OROGRAFIA ACIDENTADA,VEGETACAO RALA E EDIFICACAO MEDIA</t>
  </si>
  <si>
    <t>LEVANTAMENTO TOPOGRAFICO,PLANIALTIMETRICO E CADASTRAL,DE TERRENO DE OROGRAFIA ACIDENTADA,VEGETACAO RALA E EDIFICACAO LEVE</t>
  </si>
  <si>
    <t>LEVANTAMENTO TOPOGRAFICO,PLANIALTIMETRICO E CADASTRAL,DE TERRENO DE OROGRAFIA NAO ACIDENTADA,VEGETACAO DENSA E EDIFICACAO DENSA</t>
  </si>
  <si>
    <t>LEVANTAMENTO TOPOGRAFICO,PLANIALTIMETRICO E CADASTRAL,DE TERRENO OROGRAFIA NAO ACIDENTADA,VEGETACAO DENSA E EDIFICACAO MEDIA</t>
  </si>
  <si>
    <t>LEVANTAMENTO TOPOGRAFICO,PLANIALTIMETRICO E CADASTRAL,DE TERRENO DE OROGRAFIA NAO ACIDENTADA,VEGETACAO DENSA E EDIFICACAO LEVE</t>
  </si>
  <si>
    <t>LEVANTAMENTO TOPOGRAFICO,PLANIALTIMETRICO E CADASTRAL,DE TERRENO DE OROGRAFIA NAO ACIDENTADA,VEGETACAO RALA E EDIFICACAODENSA</t>
  </si>
  <si>
    <t>LEVANTAMENTO TOPOGRAFICO,PLANIALTIMETRICO E CADASTRAL,DE TERRENO DE OROGRAFIA NAO ACIDENTADA,VEGETACAO RALA E EDIFICACAOMEDIA</t>
  </si>
  <si>
    <t>LEVANTAMENTO TOPOGRAFICO,PLANIALTIMETRICO E CADASTRAL,DE TERRENO DE OROGRAFIA NAO ACIDENTADA,VEGETACAO RALA E EDIFICACAOLEVE</t>
  </si>
  <si>
    <t>DETERMINACAO DE NORTE VERDADEIRO(N.V.)POR OBSERVACAO DIRETADE ALTURA DE SOL,PELO PROCESSO DAS DISTANCIAS ZENITAIS ABSOLUTAS</t>
  </si>
  <si>
    <t>IMPLANTACAO DE MARCO DE R.N.,EM CONCRETO COM TARUGO METALICO,E DETERMINACAO DE SUA COTA POR TRANSPORTE DE COTA,DE R.N.JAESTABELECIDO.O CUSTO INCLUI ESTE TRANSPORTE ATE A DISTANCIADE 150,00M.ALEM DESTE CUSTO,PAGAR O NIVELAMENTO PELOS CODIGOS 01.016.0050 A 01.016.0052</t>
  </si>
  <si>
    <t>LANCAMENTO DE LINHA POLIGONAL BASICA,COM PRECISAO DE FECHAMENTO RELATIVA A 1ª ORDEM,USANDO DISTANCIOMETRO ELETRONICO EMTERRENO DE OROGRAFIA ACIDENTADA E VEGETACAO DENSA,PARA POLIGONAIS DE 2ª ORDEM TOMAR 85% DO CUSTO</t>
  </si>
  <si>
    <t>LANCAMENTO DE LINHA POLIGONAL BASICA,COM PRECISAO DE FECHAMENTO RELATIVA A 1ª ORDEM,USANDO DISTANCIOMETRO ELETRONICO EMTERRENO DE OROGRAFIA ACIDENTADA E VEGETACAO RALA,PARA POLIGONAIS DE 2ª ORDEM TOMAR 85% DO CUSTO</t>
  </si>
  <si>
    <t>LANCAMENTO DE LINHA POLIGONAL BASICA,COM PRECISAO DE FECHAMENTO RELATIVA A 1ª ORDEM,USANDO DISTANCIOMETRO ELETRONICO EMTERRENO DE OROGRAFIA NAO ACIDENTADA E VEGETACAO DENSA,PARAPOLIGONAIS DE 2ª ORDEM TOMAR 85% DO CUSTO</t>
  </si>
  <si>
    <t>LANCAMENTO DE LINHA POLIGONAL BASICA,COM PRECISAO DE FECHAMENTO RELATIVA A 1ª ORDEM,USANDO DISTANCIOMETRO ELETRONICO EMTERRENO DE OROGRAFIA NAO ACIDENTADA E VEGETACAO RALA,PARAPOLIGONAIS DE 2ª ORDEM TOMAR 85% DO CUSTO</t>
  </si>
  <si>
    <t>LANCAMENTO DE LINHA POLIGONAL,COM PRECISAO DE FECHAMENTO RELATIVO A 3ª ORDEM,EM TERRENO DE OROGRAFIA ACIDENTADA E VEGETACAO DENSA</t>
  </si>
  <si>
    <t>LANCAMENTO DE LINHA POLIGONAL,COM PRECISAO DE FECHAMENTO RELATIVO A 3ª ORDEM,EM TERRENO DE OROGRAFIA ACIDENTADA E VEGETACAO RALA</t>
  </si>
  <si>
    <t>LANCAMENTO DE LINHA POLIGONAL,COM PRECISAO DE FECHAMENTO RELATIVO A 3ª ORDEM,EM TERRENO DE OROGRAFIA NAO ACIDENTADA E VEGETACAO DENSA</t>
  </si>
  <si>
    <t>LANCAMENTO DE LINHA POLIGONAL,COM PRECISAO DE FECHAMENTO RELATIVO A 3ª ORDEM,EM TERRENO DE OROGRAFIA NAO ACIDENTADA E VEGETACAO RALA</t>
  </si>
  <si>
    <t>NIVELAMENTO E CONTRANIVELAMENTO DE LINHA TOPOGRAFICA,EM TERRENO DE OROGRAFIA ACIDENTADA.O CUSTO INCLUI O DESENHO EM ESCALA 1:2000(H) OU 1:1000(H) E 1:200(V) OU 1:100(V)</t>
  </si>
  <si>
    <t>NIVELAMENTO E CONTRANIVELAMENTO DE LINHA TOPOGRAFICA,EM TERRENO DE OROGRAFIA ONDULADA.O CUSTO INCLUI O DESENHO EM ESCALA1:2000(H) OU 1:1000(H) E 1:200(V) OU 1:100(V)</t>
  </si>
  <si>
    <t>NIVELAMENTO E CONTRANIVELAMENTO DE LINHA TOPOGRAFICA,EM TERRENO DE OROGRAFIA NAO ACIDENTADA OU EM ESTRADA IMPLANTADA.O CUSTO INCLUI O DESENHO EM ESCALA 1:2000(H) OU 1:1000(H) E 1:200(V) OU 1:100(V)</t>
  </si>
  <si>
    <t>LEVANTAMENTO DE SECAO TRANSVERSAL EM TERRENO DE OROGRAFIA ACIDENTADA E VEGETACAO DENSA.O EQUIPAMENTO CONSIDERADO E O TEODOLITO,USANDO-SE A ESTADIMETRIA.MEDIDO POR METRO LINEAR DE SECAO.O CUSTO INCLUI DESENHO NA ESCALA 1:200</t>
  </si>
  <si>
    <t>LEVANTAMENTO DE SECAO TRANSVERSAL EM TERRENO DE OROGRAFIA ACIDENTADA E VEGETACAO RALA.O EQUIPAMENTO CONSIDERADO E O TEODOLITO,USANDO-SE A ESTADIMETRIA.MEDIDO POR METRO LINEAR DE SECAO.O CUSTO INCLUI DESENHO NA ESCALA 1:200</t>
  </si>
  <si>
    <t>LEVANTAMENTO DE SECAO TRANSVERSAL EM TERRENO DE OROGRAFIA NAO ACIDENTADA E VEGETACAO DENSA.O EQUIPAMENTO CONSIDERADO E ONIVEL.O CUSTO INCLUI DESENHO DE SECAO NA ESCALA 1:200.MEDIDO POR METRO LINEAR DE SECAO</t>
  </si>
  <si>
    <t>LEVANTAMENTO DE SECAO TRANSVERSAL EM TERRENO DE OROGRAFIA NAO ACIDENTADA E VEGETACAO RALA.O EQUIPAMENTO CONSIDERADO E ONIVEL.O CUSTO INCLUI DESENHO DE SECAO NA ESCALA 1:200.MEDIDOPOR METRO LINEAR DE SECAO</t>
  </si>
  <si>
    <t>LEVANTAMENTO TOPOGRAFICO PLANIALTIMETRICO E CADASTRAL,EM AREAS DE FAVELAS,EM TERRENOS DE OROGRAFIA NAO ACIDENTADA.ESTAOINCLUIDOS NOS SERVICOS O LEVANTAMENTO DE SOLEIRAS E TESTADASDAS EDIFICACOES</t>
  </si>
  <si>
    <t>LEVANTAMENTO TOPOGRAFICO PLANIALTIMETRICO E CADASTRAL EXECUTADO EM AREAS DE FAVELAS,EM TERRENOS DE OROGRAFIA ACIDENTADA.ESTAO INCLUIDOS NOS SERVICOS O LEVANTAMENTO DE SOLEIRAS E TESTADAS DAS EDIFICACOES</t>
  </si>
  <si>
    <t>MOBILIZACAO E DESMOBILIZACAO DE EQUIPE E EQUIPAMENTO DE TOPOGRAFIA COM DESLOCAMENTO SUPERIOR A 20KM,MEDIDO POR KM EXCEDENTE,A PARTIR DA CIDADE DO RIO DE JANEIRO (KM 0 DA AV.BRASIL)</t>
  </si>
  <si>
    <t>LEVANTAMENTO PLANIALTIMETRICO CADASTRAL DE AREA URBANA OU SUBURBANA,DESTINADA A REGULARIZACAO FUNDIARIA,PROJETOS VIARIOSE DE INFRAESTRUTURA,URBANIZACAO E ASSEMELHADOS,UTILIZANDO POLIGONAL III PAC,DESENHO NA ESCALA DE 1:250 A 1:100 EM AREASMEDIANAMENTE OCUPADAS(ATE 50% DAS QUADRAS)ATE 3000M2</t>
  </si>
  <si>
    <t>LEVANTAMENTO PLANIALTIMETRICO CADASTRAL DE AREA URBANA OU SUBURBANA,DESTINADA A REGULARIZACAO FUNDIARIA,PROJETOS VIARIOSE DE INFRAESTRUTURA,URBANIZACAO E ASSEMELHADOS,UTILIZANDO POLIGONAL III PAC,DESENHO NA ESCALA DE 1:250 A 1:100 EM AREASMEDIANAMENTE OCUPADAS(ATE 50% DAS QUADRAS)EM AREAS DE 3001 ATE 10000M2</t>
  </si>
  <si>
    <t>LEVANTAMENTO PLANIALTIMETRICO CADASTRAL DE AREA URBANA OU SUBURBANA,DESTINADA A REGULARIZACAO FUNDIARIA,PROJETOS VIARIOSE DE INFRAESTRUTURA,URBANIZAZAO E ASSEMELHADOS,UTILIZANDO POLIGONAL III PAC,DESENHO NA ESCALA DE 1:250 A 1:100 EM AREASMEDIANAMENTE OCUPADAS(ATE 50% DAS QUADRAS),EM AREAS ACIMA DE10000M2</t>
  </si>
  <si>
    <t>LEVANTAMENTO PLANIALTIMETRICO CADASTRAL DE AREA URBANA OU SUBURBANA,DESTINADA A REGULARIZACAO FUNDIARIA,PROJETOS VIARIOSE DE INFRAESTRUTURA,URBANIZACAO E ASSEMELHADOS,UTILIZANDO POLIGONAL III PAC,DESENHO NA ESCALA DE 1:250 A 1:100,EM AREASDENSAMENTE OCUPADAS(ACIMA DE 50% DE QUADRAS)ATE 2000M2</t>
  </si>
  <si>
    <t>LEVANTAMENTO PLANIALTIMETRICO CADASTRAL DE AREA URBANA OU SUBURBANA,DESTINADA A REGULARIZACAO FUNDIARIA,PROJETOS VIARIOSE DE INFRAESTRUTURA,URBANIZACAO E ASSEMELHADOS,UTILIZANDO POLIGONAL III PAC,DESENHO NA ESCALA DE 1:250 A 1:100,EM AREASDENSAMENTE OCUPADAS(ACIMA DE 50% DE QUADRAS),EM AREAS DE 2001 ATE 10000M2</t>
  </si>
  <si>
    <t>LEVANTAMENTO PLANIALTIMETRICO CADASTRAL DE AREA URBANA OU SUBURBANA,DESTINADA A REGULARIZACAO FUNDIARIA,PROJETOS VIARIOSE DE INFRAESTRUTURA,URBANIZACAO E ASSEMELHADOS,UTILIZANDO POLIGONAL III PAC,DESENHO NA ESCALA DE 1:250 A 1:100,EM AREASDENSAMENTE OCUPADAS(ACIMA DE 50% DE QUADRAS),EM AREAS ACIMADE 10000M2</t>
  </si>
  <si>
    <t>LEVANTAMENTO PLANIALTIMETRICO CADASTRAL DE AREA RURAL,DESTINADO A PROJETOS VIARIOS,DE SANEAMENTO,DUTOS,LINHAS DE TRANSMISSAO,ETC,EXECUTADOS COM POLIGONAL CLASSE II PAC,COMPREENDENDO CALCULOS E DESENHOS NA ESCALA DE 1:2000 ATE 1:500 EM AREASATE 1HA</t>
  </si>
  <si>
    <t>LEVANTAMENTO PLANIALTIMETRICO CADASTRAL DE AREA RURAL,DESTINADO A PROJETOS VIARIOS,DE SANEAMENTO,DUTOS,LINHAS DE TRANSMISSAO,ETC,EXECUTADOS COM POLIGONAL CLASSE II PAC,COMPREENDENDO CALCULOS E DESENHOS NA ESCALA DE 1:2000 ATE 1:500 EM AREASACIMA DE 1HA</t>
  </si>
  <si>
    <t>LEVANTAMENTO TOPOGRAFICO POR BATIMETRIA,SERVICOS DE CAMPO EESCRITORIO,COM SECOES DE LEVANTAMENTO EQUIDISTANTE DE ATE 20METROS,INCLUSIVE TRANSPORTE DO PESSOAL,COM AREA DE ATE 10 HA (ESCALA 1:500)</t>
  </si>
  <si>
    <t>LEVANTAMENTO FOTOGRAFICO DE ASPECTO DE AREA URBANA,COM IMPRESSAO COLORIDA</t>
  </si>
  <si>
    <t>LEVANTAMENTO TOPOGRAFICO,PLANIALTIMETRICO CADASTRAL DE AREASDE LOGRADOUROS PUBLICOS,COMPREENDENDO NIVELAMENTO DO EIXO DE LOGRADOUROS,COM COTAS DE TAMPOES DE POCOS DE VISITA,COTASDE SOLEIRAS DE EDIFICACOES E/OU TERRENOS,LEVANTAMENTO DE POSTEACAO,ARVORES,ETC</t>
  </si>
  <si>
    <t>IMPLANTACAO DE POLIGONAL PELO PERIMETRO DE AREA DE ENCOSTA ASER LEVANTADA,LOCADA EM RELACAO A MARCOS TOPOGRAFICOS(EXCLUINDO ESTES),TERRENO DE VEGETACAO LEVE</t>
  </si>
  <si>
    <t>IMPLANTACAO DE POLIGONAL PELO PERIMETRO DE AREA DE ENCOSTA ASER LEVANTADA,LOCADA EM RELACAO A MARCOS TOPOGRAFICOS(EXCLUINDO ESTES),TERRENO DE VEGETACAO DENSA</t>
  </si>
  <si>
    <t>MARCOS TOPOGRAFICOS DE CONCRETO COM PINO DE REFERENCIA,EM ENCOSTA.FORNECIMENTO E COLOCACAO</t>
  </si>
  <si>
    <t>EXECUCAO DE PERFIS TOPOGRAFICOS,EM ENCOSTAS COM LEVANTAMENTODE DETALHES,TERRENO DE VEGETACAO LEVE,INCLUINDO SERVICOS DECAMPO,DE ESCRITORIO E APRESENTACAO DE DESENHOS</t>
  </si>
  <si>
    <t>EXECUCAO DE PERFIS TOPOGRAFICOS,EM ENCOSTAS COM LEVANTAMENTODE DETALHES,TERRENO DE VEGETACAO DENSA,INCLUINDO SERVICOS DE CAMPO,DE ESCRITORIO E APRESENTACAO DE DESENHOS</t>
  </si>
  <si>
    <t>LEVANTAMENTO TOPOGRAFICO PLANIALTIMETRICO, EM AREAS DE RECUPERACAO DE LOGRADOUROS PUBLICOS</t>
  </si>
  <si>
    <t>LEVANTAMENTO TOPOGRAFICO PLANIALTIMETRICO E CADASTRAL,COM CURVAS DE NIVEL A CADA 1,00M,CONSIDERANDO TERRENO DE OROGRAFIAACIDENTADA E VEGETACAO DENSA.CUSTO PARA AREA ATE 5000,00M2(ESCALA 1:250/500)</t>
  </si>
  <si>
    <t>LEVANTAMENTO TOPOGRAFICO PLANIALTIMETRICO E CADASTRAL,COM CURVAS DE NIVEL A CADA 1,00M,CONSIDERANDO TERRENO DE OROGRAFIAACIDENTADA E VEGETACAO RALA.CUSTO PARA AREA ATE 5000,00M2(ESCALA 1:250/500)</t>
  </si>
  <si>
    <t>LEVANTAMENTO TOPOGRAFICO PLANIALTIMETRICO E CADASTRAL,COM CURVAS DE NIVEL A CADA 1,00M,CONSIDERANDO TERRENO DE OROGRAFIANAO ACIDENTADA E VEGETACAO DENSA.CUSTO PARA AREA ATE 5000,00M2(ESCALA 1:250/500)</t>
  </si>
  <si>
    <t>LEVANTAMENTO TOPOGRAFICO PLANIALTIMETRICO E CADASTRAL,COM CURVAS DE NIVEL A CADA 1,00M,CONSIDERANDO TERRENO DE OROGRAFIANAO ACIDENTADA E VEGETACAO RALA.CUSTO PARA AREA ATE 5000,00M2(ESCALA 1:250/500)</t>
  </si>
  <si>
    <t>LEVANTAMENTO TOPOGRAFICO PLANIALTIMETRICO E CADASTRAL,COM CURVAS DE NIVEL A CADA 1,00M,CONSIDERANDO TERRENO DE OROGRAFIAACIDENTADA E VEGETACAO DENSA,CUSTO PARA AREA DE 5000,00 A 10000,00M2 (ESCALA 1:200/500)</t>
  </si>
  <si>
    <t>LEVANTAMENTO TOPOGRAFICO PLANIALTIMETRICO E CADASTRAL,COM CURVAS DE NIVEL A CADA 1,00M,CONSIDERANDO TERRENO DE OROGRAFIAACIDENTADA E VEGETACAO RALA.CUSTO PARA AREA DE 5000,00 A 10000,00M2 (ESCALA 1:250/500)</t>
  </si>
  <si>
    <t>LEVANTAMENTO TOPOGRAFICO PLANIALTIMETRICO E CADASTRAL,COM CURVAS DE NIVEL A CADA 1,00M,CONSIDERANDO TERRENO DE OROGRAFIANAO ACIDENTADA E VEGETACAO DENSA.CUSTO PARA AREA DE 5000,00A 10000,00M2 (ESCALA 1:250/500)</t>
  </si>
  <si>
    <t>LEVANTAMENTO TOPOGRAFICO PLANIALTIMETRICO E CADASTRAL,COM CURVAS DE NIVEL A CADA 1,00M,CONSIDERANDO TERRENO DE OROGRAFIANAO ACIDENTADA E VEGETACAO RALA.CUSTO PARA AREA DE 5000,00A 10000,00M2 (ESCALA 1:250/500)</t>
  </si>
  <si>
    <t>LEVANTAMENTO TOPOGRAFICO PLANIALTIMETRICO E CADASTRAL,COM CURVAS DE NIVEL A CADA 1,00M,CONSIDERANDO TERRENO DE OROGRAFIAACIDENTADA E VEGETACAO DENSA.CUSTO PARA AREA DE 10000,00 A20000,00M2 (ESCALA 1:250/500)</t>
  </si>
  <si>
    <t>LEVANTAMENTO TOPOGRAFICO PLANIALTIMETRICO E CADASTRAL,COM CUEVAS DE NIVEL A CADA 1,00M,CONSIDERANDO TERRENO DE OROGRAFIAACIDENTADA E VEGETACAO RALA.CUSTO PARA AREA DE 10000,00 A 20000,00M2 (ESCALA 1:250/500)</t>
  </si>
  <si>
    <t>LEVANTAMENTO TOPOGRAFICO PLANIALTIMETRICO E CADASTRAL,COM CURVAS DE NIVEL A CADA 1,00M,CONSIDERANDO TERRENO DE OROGRAFIANAO ACIDENTADA E VEGETACAO DENSA.CUSTO PARA AREA DE 10000,00 ATE 20000,00M2 (ESCALA 1:250/500)</t>
  </si>
  <si>
    <t>LEVANTAMENTO TOPOGRAFICO PLANIALTIMETRICO E CADASTRAL,COM CURVAS DE NIVEL A CADA 1,00M,CONSIDERANDO TERRENO DE OROGRAFIANAO ACIDENTADA E VEGETACAO RALA.CUSTO PARA AREA DE 10.000 A20.000M2 (ESCALA 1:250/500)</t>
  </si>
  <si>
    <t>LOCACAO DE PROJETO DE ESTRADAS,EXECUTADAS DE ACORDO COM A INSTRUCAO IT-28/80 DO DER-RJ,INCLUSIVE NIVELAMENTO E SECOES TRANSVERSAIS E DELIMITACAO DAS LINHAS DEMARCADORAS DE FAIXA DEDOMINIO,EM TERRENO DE OROGRAFIA ACIDENTADA E VEGETACAO DENSA</t>
  </si>
  <si>
    <t>LOCACAO DE PROJETO DE ESTRADAS,EXECUTADAS DE ACORDO COM A INSTRUCAO IT-28/80 DO DER-RJ,INCLUSIVE NIVELAMENTO E SECOES TRANSVERSAIS E DELIMITACAO DAS LINHAS DEMARCADORAS DE FAIXA DEDOMINIO,EM TERRENO DE OROGRAFIA ACIDENTADA E VEGETACAO LEVE</t>
  </si>
  <si>
    <t>LOCACAO DE PROJETO DE ESTRADAS,EXECUTADAS DE ACORDO COM A INSTRUCAO IT-28/80 DO DER-RJ,INCLUSIVE NIVELAMENTO E SECOES TRANSVERSAIS E DELIMITACAO DAS LINHAS DEMARCADORAS DE FAIXA DEDOMINIO,EM TERRENO DE OROGRAFIA NAO ACIDENTADA E VEGETACAODENSA</t>
  </si>
  <si>
    <t>LOCACAO DE PROJETO DE ESTRADAS,EXECUTADAS DE ACORDO COM A INSTRUCAO IT-28/80 DO DER-RJ,INCLUSIVE NIVELAMENTO E SECOES TRANSVERSAIS E DELIMITACAO DAS LINHAS DEMARCADORAS DE FAIXA DEDOMINIO,EM TERRENO DE OROGRAFIA NAO ACIDENTADA E VEGETACAOLEVE</t>
  </si>
  <si>
    <t>RELOCACAO DE PROJETO DE ESTRADA EXISTENTE EXECUTADA DE ACORDO COM A INSTRUCAO IT-28/80 DO DER-RJ,INCLUSIVE NIVELAMENTO ESECOES TRANSVERSAIS PARA TRAFEGO COM VOLUME MEDIO DIARIO MENOR QUE 500 VEICULOS/DIA</t>
  </si>
  <si>
    <t>SERVICOS TOPOGRAFICOS PARA RESTAURACAO DE RODOVIAS,DE ACORDOCOM A INSTRUCAO IT-55/83 DO DER-RJ,COMPREENDENDO RELOCACAO,NIVELAMENTO,SECOES TRANSVERSAIS,IMPLANTACAO DE MARCOS,CADASTRO DE OBRAS DE ARTE CORRENTE,ELEMENTOS DE DRENAGEM,CONDICOESDE SUPERFICIE DA PISTA E INTERSECOES,PARA VOLUME MEDIO DIARIO ATE 1000 VEICULOS/DIA</t>
  </si>
  <si>
    <t>MARCACAO DE OBRA SEM INSTRUMENTO TOPOGRAFICO,CONSIDERADA A PROJECAO HORIZONTAL DA AREA ENVOLVENTE</t>
  </si>
  <si>
    <t>LOCACAO DE OBRA COM APARELHO TOPOGRAFICO SOBRE CERCA DE MARCACAO,INCLUSIVE CONSTRUCAO DESTA E SUA PRE-LOCACAO E O FORNECIMENTO DO MATERIAL E TENDO POR MEDICAO O PERIMETRO A CONSTRUIR</t>
  </si>
  <si>
    <t>LEVANTAMENTO CADASTRAL GEOMETRICO DE IMOVEIS COM AREA ATE 1500M2</t>
  </si>
  <si>
    <t>LEVANTAMENTO CADASTRAL GEOMETRICO DE IMOVEIS COM AREA ENTRE1501 E 3000M2. ESTE ITEM DEVE SER UTILIZADO COMO COMPLEMENTODO ANTERIOR</t>
  </si>
  <si>
    <t>LEVANTAMENTO CADASTRAL GEOMETRICO DE IMOVEIS COM AREA ACIMADE 3000M2. ESTE ITEM DEVE SER UTILIZADO COMO COMPLEMENTO DOSANTERIORES</t>
  </si>
  <si>
    <t>LEVANTAMENTO CADASTRAL DAS PROFUNDIDADES DOS TUBOS E GALERIAS QUE CONCORREM EM UM POCO DE VISITA,PROFUNDIDADES ESTAS,MEDIDAS A REGUA E REFERENCIADAS A COTA DA TAMPA DO POCO-POCO ENCONTRADO EM CONDICOES DE LIMPEZA QUE PERMITAM A LEITURA IMEDIATA</t>
  </si>
  <si>
    <t>LEVANTAMENTO CADASTRAL DAS PROFUNDIDADES DOS TUBOS E GALERIAS QUE CONCORREM EM UM POCO DE VISITA,PROFUNDIDADES ESTAS,MEDIDAS A REGUA E REFERENCIADAS A COTA DA TAMPA DO POCO-POCO ENCONTRADO INUNDADO TENDO QUE SER ESGOTADO ANTES QUE SE POSSAFAZER A LEITURA</t>
  </si>
  <si>
    <t>LEVANTAMENTO CADASTRAL DAS PROFUNDIDADES DOS TUBOS E GALERIAS QUE CONCORREM EM UM POCO DE VISITA,PROFUNDIDADES ESTAS,MEDIDAS A REGUA E REFERENCIADAS A COTA DA TAMPA DO POCO-POCO ENCONTRADO ASSOREADO TENDO QUE SER LIMPO ANTES QUE SE POSSA FAZER A LEITURA</t>
  </si>
  <si>
    <t>LEVANTAMENTO CADASTRAL DAS PROFUNDIDADES DOS TUBOS E GALERIAS QUE CONCORREM EM UM POCO DE VISITA,PROFUNDIDADES ESTAS,MEDIDAS A REGUA E REFERENCIADAS A COTA DA TAMPA DO POCO-POCO EMMEIO A UMA VIA PUBLICA COM TRAFEGO,ENCONTRADO EM CONDICOESDE LIMPEZA QUE PERMITAM A LEITURA IMEDIATA</t>
  </si>
  <si>
    <t>LEVANTAMENTO CADASTRAL DAS PROFUNDIDADES DOS TUBOS E GALERIAS QUE CONCORREM EM UM POCO DE VISITA,PROFUNDIDADES ESTAS MEDIDAS A REGUA E REFERENCIADAS A COTA DA TAMPA DO POCO-POCO EMMEIO A UMA VIA PUBLICA COM TRAFEGO,ENCONTRADO INUNDADO TENDO QUE SER ESGOTADO ANTES QUE SE POSSA FAZER A LEITURA</t>
  </si>
  <si>
    <t>LEVANTAMENTO CADASTRAL DAS PROFUNDIDADES DOS TUBOS E GALERIAS QUE CONCORREM EM UM POCO DE VISITA,PROFUNDIDADES ESTAS,MEDIDAS A REGUA E REFERENCIADAS A COTA DA TAMPA DO POCO-POCO EMMEIO A UMA VIA PUBLICA COM TRAFEGO,ENCONTRADO ASSOREADO TENDO QUE SER LIMPO ANTES QUE SE POSSA FAZER A LEITURA</t>
  </si>
  <si>
    <t>LEVANTAMENTO CADASTRAL DAS PROFUNDIDADES DOS TUBOS E GALERIAS QUE CONCORREM EM UM POCO DE VISITA,PROFUNDIDADES ESTAS,MEDIDAS A REGUA E REFERENCIADAS A COTA DA TAMPA DO POCO-POCO EMMEIO A UMA VIA PUBLICA COM TRAFEGO,COBERTO POR CAMADA ASFALTICA,ENCONTRADO EM CONDICOES DE LIMPEZA QUE PERMITAM A LEITURA IMEDIATA</t>
  </si>
  <si>
    <t>LEVANTAMENTO CADASTRAL DAS PROFUNDIDADES DOS TUBOS E GALERIAS QUE CONCORREM EM UM POCO DE VISITA,PROFUNDIDADES ESTAS MEDIDAS A REGUA E REFERENCIADAS A COTA DA TAMPA DO POCO-POCO EMMEIO A UMA VIA PUBLICA COM TRAFEGO,COBERTO POR CAMADA ASFALTICA,ENCONTRADO INUNDADO TENDO QUE SER ESGOTADO ANTES QUE SEPOSSA FAZER A LEITURA</t>
  </si>
  <si>
    <t>LEVANTAMENTO CADASTRAL DAS PROFUNDIDADES DOS TUBOS E GALERIAS QUE CONCORREM EM UM POCO DE VISITA,PROFUNDIDADES ESTAS,MEDIDAS A REGUA E REFERENCIADAS A COTA DA TAMPA DO POCO-POCO EMMEIO A UMA VIA PUBLICA COM TRAFEGO,COBERTO POR CAMADA ASFALTICA,ENCONTRADO ASSOREADO TENDO QUE SER LIMPO ANTES QUE SE POSSA FAZER A LEITURA</t>
  </si>
  <si>
    <t>LEVANTAMENTO CLIMATOLOGICO COM ANALISE DE TEMPERATURAS MAXIMA E MINIMA DOS ULTIMOS 10 ANOS,PARA 4 PONTOS,VISANDO A DEFINICAO DO GRAU DE PERFORMANCE (PCG)</t>
  </si>
  <si>
    <t>PROJETO BASICO DE ARQUITETURA PARA PREDIOS HOSPITALARES ATE1.000M2,APRESENTADO EM AUTOCAD NOS PADROES DA CONTRATANTE,INCLUSIVE AS LEGALIZACOES PERTINENTES,COORDENACAO E COMPATIBILIZACAO COM OS PROJETOS COMPLEMENTARES</t>
  </si>
  <si>
    <t>PROJETO BASICO DE ARQUITETURA PARA PREDIOS HOSPITALARES DE 1.001 ATE 4.000M2,APRESENTADO EM AUTOCAD NOS PADROES DA CONTRATANTE,INCLUSIVE AS LEGALIZACOES PERTINENTES,COORDENACAO E COMPATIBILIZACAO COM OS PROJETOS COMPLEMENTARES</t>
  </si>
  <si>
    <t>PROJETO BASICO DE ARQUITETURA PARA PREDIOS HOSPITALARES ACIMA DE 4.000M2,APRESENTADO EM AUTOCAD NOS PADROES DA CONTRATANTE,INCLUSIVE AS LEGALIZACOES PERTINENTES,COORDENACAO E COMPATIBILIZACAO COM OS PROJETOS COMPLEMENTARES</t>
  </si>
  <si>
    <t>PROJETO EXECUTIVO ESTRUTURAL PARA PREDIOS HOSPITALARES ATE 1000M2,INCLUSIVE PROJETO BASICO,APRESENTADO EM AUTOCAD NOS PADROES DA CONTRATANTE,CONSTANDO DE PLANTAS DE FORMA,ARMACAO EDETALHES,DE ACORDO COM A ABNT</t>
  </si>
  <si>
    <t>PROJETO EXECUTIVO ESTRUTURAL PARA PREDIOS HOSPITALARES DE 1001 ATE 4000M2,INCLUSIVE PROJETO BASICO,APRESENTADO EM AUTOCAD NOS PADROES DA CONTRATANTE,CONSTANDO DE PLANTAS DE FORMA,ARMACAO E DETALHES,DE ACORDO COM A ABNT</t>
  </si>
  <si>
    <t>PROJETO EXECUTIVO ESTRUTURAL PARA PREDIOS HOSPITALARES ACIMADE 4000M2,INCLUSIVE PROJETO BASICO,APRESENTADO EM AUTOCAD NOS PADROES DA CONTRATANTE,CONSTANDO DE PLANTAS DE FORMA,ARMACAO E DETALHES,DE ACORDO COM A ABNT</t>
  </si>
  <si>
    <t>PROJETO EXECUTIVO DE ARQUITETURA PARA PREDIOS HOSPITALARES ATE 1000M2,INCLUSIVE PROJETO BASICO,APRESENTADO EM AUTOCAD NOS PADROES DA CONTRATANTE,INCLUSIVE AS LEGALIZACOES PERTINENTES,COORDENACAO E COMPATIBILIZACAO COM OS PROJETOS COMPLEMENTARES</t>
  </si>
  <si>
    <t>PROJETO EXECUTIVO DE ARQUITETURA PARA PREDIOS HOSPITALARES DE 1001 ATE 4000M2,INCLUSIVE PROJETO BASICO,APRESENTADO EM AUTOCAD NOS PADROES DA CONTRATANTE,INCLUSIVE AS LEGALIZACOESPERTINENTES,COORDENACAO E COMPATIBILIZACAO COM OS PROJETOS COMPLEMENTARES</t>
  </si>
  <si>
    <t>PROJETO EXECUTIVO DE ARQUITETURA PARA PREDIOS HOSPITALARES ACIMA DE 4.000M2,INCLUSIVE PROJETO BASICO,APRESENTADO EM AUTOCAD NO PADROES DA CONTRATANTE,INCLUSIVE AS LEGALIZACOES PERTINENTES,COORDENACAO E COMPATIBILIZACAO COM OS PROJETOS COMPLEMENTARES</t>
  </si>
  <si>
    <t>PROJETO BASICO DE ARQUITETURA PARA PREDIOS CULTURAIS ATE 500M2,APRESENTADO EM AUTOCAD NOS PADROES DA CONTRATANTE,INCLUSIVE AS LEGALIZACOES PERTINENTES,COORDENACAO E COMPATIBILIZACAO COM OS PROJETOS COMPLEMENTARES</t>
  </si>
  <si>
    <t>PROJETO BASICO DE ARQUITETURA PARA PREDIOS CULTURAIS DE 501ATE 3.000M2,APRESENTADO EM AUTOCAD NOS PADROES DA CONTRATANTE,INCLUSIVE AS LEGALIZACOES PERTINENTES,COORDENACAO E COMPATIBILIZACAO COM OS PROJETOS COMPLEMENTARES</t>
  </si>
  <si>
    <t>PROJETO BASICO DE ARQUITETURA PARA PREDIOS CULTURAIS ACIMA DE 3.000M2,APRESENTADO EM AUTOCAD NOS PADROES DA CONTRATANTE,INCLUSIVE AS LEGALIZACOES PERTINENTES,COORDENACAO E COMPATIBILIZACAO COM OS PROJETOS COMPLEMENTARES</t>
  </si>
  <si>
    <t>PROJETO EXECUTIVO DE ARQUITETURA PARA PREDIOS CULTURAIS ATE500M2,INCLUSIVE PROJETO BASICO,APRESENTADO EM AUTOCAD NOS PADROES DA CONTRATANTE,INCLUSIVE AS LEGALIZACOES PERTINENTES,COORDENACAO E COMPATIBILIZACAO COM OS PROJETOS COMPLEMENTARES</t>
  </si>
  <si>
    <t>PROJETO EXECUTIVO DE ARQUITETURA PARA PREDIOS CULTURAIS DE 501 ATE 3.000M2,INCLUSIVE PROJETO BASICO,APRESENTADO EM AUTOCAD NOS PADROES DA CONTRATANTE,INCLUSIVE AS LEGALIZACOES PERTINENTES,COORDENACAO E COMPATIBILIZACAO COM OS PROJETOS COMPLEMENTARES</t>
  </si>
  <si>
    <t>PROJETO EXECUTIVO DE ARQUITETURA PARA PREDIOS CULTURAIS ACIMA DE 3.000M2,INCLUSIVE PROJETO BASICO,APRESENTADO EM AUTOCADNOS PADROES DA CONTRATANTE,INCLUSIVE AS LEGALIZACOES PERTINENTES,COORDENACAO E COMPATIBILIZACAO COM OS PROJETOS COMPLEMENTARES</t>
  </si>
  <si>
    <t>PROJETO EXECUTIVO ESTRUTURAL PARA PREDIOS CULTURAIS ATE 500M2,INCLUSIVE PROJETO BASICO,APRESENTADO EM AUTOCAD NOS PADROES DA CONTRATANTE,CONSTANDO DE PLANTAS DE FORMA,ARMACAO E DETALHES,DE ACORDO COM A ABNT</t>
  </si>
  <si>
    <t>PROJETO EXECUTIVO ESTRUTURAL PARA PREDIOS CULTURAIS DE 501 ATE 3000M2,INCLUSIVE PROJETO BASICO,APRESENTADO EM AUTOCAD NOS PADROES DA CONTRATANTE,CONSTANDO DE PLANTAS DE FORMA,ARMACAO E DETALHES,DE ACORDO COM A ABNT</t>
  </si>
  <si>
    <t>PROJETO EXECUTIVO ESTRUTURAL PARA PREDIOS CULTURAIS ACIMA DE3000M2,INCLUSIVE PROJETO BASICO,APRESENTADO EM AUTOCAD NOSPADROES DA CONTRATANTE,CONSTANDO DE PLANTAS DE FORMA,ARMACAOE DETALHES,DE ACORDO COM A ABNT</t>
  </si>
  <si>
    <t>PROJETO BASICO DE ARQUITETURA PARA PREDIOS ESCOLARES E/OU ADMINISTRATIVOS ATE 500M2,APRESENTADO EM AUTOCAD NOS PADROES DA CONTRATANTE,INCLUSIVE AS LEGALIZACOES PERTINENTES,COORDENACAO E COMPATIBILIZACAO COM OS PROJETOS COMPLEMENTARES</t>
  </si>
  <si>
    <t>PROJETO BASICO DE ARQUITETURA PARA PREDIOS ESCOLARES E/OU ADMINISTRATIVOS DE 501 ATE 3.000M2,APRESENTADO EM AUTOCAD NOSPADROES DA CONTRATANTE,INCLUSIVE AS LEGALIZACOES PERTINENTES,COORDENACAO E COMPATIBILIZACAO COM OS PROJETOS COMPLEMENTARES</t>
  </si>
  <si>
    <t>PROJETO BASICO DE ARQUITETURA PARA PREDIOS ESCOLARES E/OU ADMINISTRATIVOS ACIMA DE 3.000M2,APRESENTADO EM AUTOCAD NOS PADROES DA CONTRATANTE,INCLUSIVE AS LEGALIZACOES PERTINENTES,COORDENACAO E COMPATIBILIZACAO COM OS PROJETOS COMPLEMENTARES</t>
  </si>
  <si>
    <t>PROJETO EXECUTIVO DE ARQUITETURA PARA PREDIOS ESCOLARES E/OUADMINISTRATIVOS ATE 500M2,INCLUSIVE PROJETO BASICO,APRESENTADO EM AUTOCAD NOS PADROES DA CONTRATANTE,INCLUSIVE AS LEGALIZACOES PERTINENTES,COORDENACAO E COMPATIBILIZACAO COM OS PROJETOS COMPLEMENTARES</t>
  </si>
  <si>
    <t>PROJETO EXECUTIVO DE ARQUITETURA PARA PREDIOS ESCOLARES E/OUADMINISTRATIVOS DE 501 ATE 3.000M2,INCLUSIVE PROJETO BASICO,APRESENTADO EM AUTOCAD NOS PADROES DA CONTRATANTE,INCLUSIVEAS LEGALIZACOES PERTINENTES,COORDENACAO E COMPATIBILIZACAOCOM OS PROJETOS COMPLEMENTARES</t>
  </si>
  <si>
    <t>PROJETO EXECUTIVO DE ARQUITETURA PARA PREDIOS ESCOLARES E/OUADMINISTRATIVOS ACIMA DE 3.000M2,INCLUSIVE PROJETO BASICO,APRESENTADO EM AUTOCAD NOS PADROES DA CONTRATANTE,INCLUSIVE AS LEGALIZACOES PERTINENTES,COORDENACAO E COMPATIBILIZACAO COM OS PROJETOS COMPLEMENTARES</t>
  </si>
  <si>
    <t>PROJETO EXECUTIVO ESTRUTURAL PARA PREDIOS ESCOLARES E ADMINISTRATIVOS ATE 500M2,INCLUSIVE PROJETO BASICO,APRESENTADO EMAUTOCAD NOS PADROES DA CONTRATANTE,CONSTANDO DE PLANTAS DE FORMA,ARMACAO E DETALHES, DE ACORDO COM A ABNT</t>
  </si>
  <si>
    <t>PROJETO EXECUTIVO ESTRUTURAL PARA PREDIOS ESCOLARES E ADMINISTRATIVOS DE 501 ATE 3.000M2,INCLUSIVE PROJETO BASICO,APRESENTADO EM AUTOCAD NOS PADROES DA CONTRATANTE,CONSTANDO DE PLANTAS DE FORMA,ARMACAO E DETALHES,DE ACORDO COM A ABNT</t>
  </si>
  <si>
    <t>PROJETO EXECUTIVO ESTRUTURAL PARA PREDIOS ESCOLARES E ADMINISTRATIVOS ACIMA DE 3.000M2,INCLUSIVE PROJETO BASICO,APRESENTADO EM AUTOCAD NOS PADROES DA CONTRATANTE,CONSTANDO DE PLANTAS DE FORMA,ARMACAO E DETALHES,DE ACORDO COM A ABNT</t>
  </si>
  <si>
    <t>PROJETO BASICO DE ARQUITETURA PARA LOTEAMENTOS COM 3 UNIDADES UNI OU BIFAMILIARES PARA AREAS ATE 12.000M2,APRESENTADO EMAUTOCAD NOS PADROES DA CONTRATANTE,INCLUSIVE AS LEGALIZACOES PERTINENTES,COORDENACAO E COMPATIBILIZACAO COM OS PROJETOSCOMPLEMENTARES</t>
  </si>
  <si>
    <t>PROJETO BASICO DE ARQUITETURA PARA LOTEAMENTOS COM 3 UNIDADES UNI OU BIFAMILIARES PARA AREAS DE 12.001 ATE 36.000M2,APRESENTADO EM AUTOCAD NOS PADROES DA CONTRATANTE,INCLUSIVE AS LEGALIZACOES PERTINENTES,COORDENACAO E COMPATIBILIZACAO COM OS PROJETOS COMPLEMENTARES</t>
  </si>
  <si>
    <t>PROJETO BASICO DE ARQUITETURA PARA LOTEAMENTOS COM 3 UNIDADES UNI OU BIFAMILIARES PARA AREAS ACIMA DE 36.000M2,APRESENTADO EM AUTOCAD NOS PADROES DA CONTRATANTE,INCLUSIVE AS LEGALIZACOES PERTINENTES,COORDENACAO E COMPATIBILIZACAO COM  OS PROJETOS COMPLEMENTARES</t>
  </si>
  <si>
    <t>PROJETO EXECUTIVO DE ARQUITETURA PARA LOTEAMENTOS COM 3 UNIDADES UNI OU BIFAMILIARES TIPO PARA AREAS ATE 12.000M2,INCLUSIVE PROJETO BASICO,APRESENTADO EM AUTOCAD NOS PADROES DA CONTRATANTE,INCLUSIVE AS LEGALIZACOES PERTINENTES,COORDENACAO ECOMPATIBILIZACAO COM OS PROJETOS COMPLEMENTARES</t>
  </si>
  <si>
    <t>PROJETO EXECUTIVO DE ARQUITETURA PARA LOTEAMENTOS COM 3 UNIDADES UNI OU BIFAMILIARES TIPO PARA AREAS DE 12.001 ATE 36.000M2,INCLUSIVE PROJETO BASICO,APRESENTADO EM AUTOCAD NOS PADROES DA CONTRATANTE,INCLUSIVE AS LEGALIZACOES PERTINENTES,COORDENACAO E COMPATIBILIZACAO COM OS PROJETOS COMPLEMENTARES</t>
  </si>
  <si>
    <t>PROJETO EXECUTIVO DE ARQUITETURA PARA LOTEAMENTOS COM 3 UNIDADES UNI OU BIFAMILIARES TIPO PARA AREAS ACIMA DE 36.000M2,INCLUSIVE PROJETO BASICO,APRESENTADO EM AUTOCAD NOS PADROES DA CONTRATANTE,INCLUSIVE AS LEGALIZACOES PERTINENTES,COORDENACAO E COMPATIBILIZACAO COM OS PROJETOS COMPLEMENTARES</t>
  </si>
  <si>
    <t>PROJETO BASICO DE ARQUITETURA PARA HABITACAO/EDIFICIOS ATE 6.000M2,APRESENTADO EM AUTOCAD NOS PADROES DA CONTRATANTE,INCLUSIVE AS LEGALIZACOES PERTINENTES,COORDENACAO E COMPATIBILIZACAO COM OS PROJETOS COMPLEMENTARES</t>
  </si>
  <si>
    <t>PROJETO BASICO DE ARQUITETURA PARA HABITACAO/EDIFICIOS DE 6.001 ATE 12.000M2,APRESENTADO EM AUTOCAD NOS PADROES DA CONTRATANTE,INCLUSIVE AS LEGALIZACOES PERTINENTES,COORDENACAO E CCOMPATIBILIZACAO COM OS PROJETOS COMPLEMENTARES</t>
  </si>
  <si>
    <t>PROJETO BASICO DE ARQUITETURA PARA HABITACAO/EDIFICIOS ACIMADE 12.000M2,APRESENTADO EM AUTOCAD NOS PADROES DA CONTRATANTE,INCLUSIVE AS LEGALIZACOES PERTINENTES,COORDENACAO E COMPATIBILIZACAO COM OS PROJETOS COMPLEMENTARES</t>
  </si>
  <si>
    <t>PROJETO EXECUTIVO DE ARQUITETURA PARA HABITACAO/EDIFICIOS ATE 6.000M2,INCLUSIVE PROJETO BASICO,APRESENTADO EM AUTOCAD NOS PADROES DA CONTRATANTE,INCLUSIVE AS LEGALIZACOES PERTINENTES,COORDENACAO E COMPATIBILIZACAO COM OS PROJETOS COMPLEMENTARES</t>
  </si>
  <si>
    <t>PROJETO EXECUTIVO DE ARQUITETURA PARA HABITACAO/EDIFICIOS DE6.001 ATE 12.000M2,INCLUSIVE PROJETO BASICO,APRESENTADO EMAUTOCAD NOS PADROES DA CONTRATANTE,INCLUSIVE AS LEGALIZACOESPERTINENTES,COORDENACAO E COMPATIBILIZACAO COM OS PROJETOS COMPLEMENTARES</t>
  </si>
  <si>
    <t>PROJETO EXECUTIVO DE ARQUITETURA PARA HABITACAO/EDIFICIOS ACIMA DE 12.000M2,INCLUSIVE PROJETO BASICO,APRESENTADO EM AUTOCAD NOS PADROES DA CONTRATANTE,INCLUSIVE AS LEGALIZACOES PERTINENTES,COORDENACAO E COMPATIBLIZACAO COM OS PROJETOS COMPLEMENTARES</t>
  </si>
  <si>
    <t>PROJETO EXECUTIVO DE INSTALACAO DE INCENDIO E SPDA PARA PREDIOS ESCOLARES E/OU ADMINISTRATIVOS ATE 500M2,INCLUSIVE PROJETO BASICO,APRESENTADO EM AUTOCAD,INCLUSIVE AS LEGALIZACOES PERTINENTES</t>
  </si>
  <si>
    <t>PROJETO EXECUTIVO DE INSTALACAO DE INCENDIO E SPDA PARA PREDIOS ESCOLARES E/OU ADMINISTRATIVOS DE 501 ATE 3.000M2,INCLUSIVE PROJETO BASICO,APRESENTADO EM AUTOCAD,INCLUSIVE AS LEGALIZACOES PERTINENTES</t>
  </si>
  <si>
    <t>PROJETO EXECUTIVO DE INSTALACAO DE INCENDIO E SPDA PARA PREDIOS ESCOLARES E/OU ADMINISTRATIVOS ACIMA DE 3.000M2,INCLUSIVE PROJETO BASICO,APRESENTADO EM AUTOCAD,INCLUSIVE AS LEGALILIZACOES PERTINENTES</t>
  </si>
  <si>
    <t>PROJETO EXECUTIVO DE INSTALACAO DE INCENDIO E SPDA PARA PREDIOS CULTURAIS ATE 500M2,INCLUSIVE PROJETO BASICO,APRESENTADOEM AUTOCAD,INCLUSIVE AS LEGALIZACOES PERTINENTES</t>
  </si>
  <si>
    <t>PROJETO EXECUTIVO DE INSTALACAO DE INCENDIO E SPDA PARA PREDIOS CULTURAIS ACIMA DE 500M2,INCLUSIVE PROJETO BASICO,APRESENTADO EM AUTOCAD,INCLUSIVE AS LEGALIZACOES PERTINENTES</t>
  </si>
  <si>
    <t>PROJETO EXECUTIVO DE INSTALACAO DE INCENDIO E SPDA PARA PREDIOS HOSPITALARES,INCLUSIVE PROJETO BASICO,APRESENTADO EM AUTOCAD,INCLUSIVE AS LEGALIZACOES ERTINENTES</t>
  </si>
  <si>
    <t>PROJETO EXECUTIVO DE INSTALACAO DE INCENDIO E SPDA PARA HABITACOES/EDIFICIOS ATE 500M2,INCLUSIVE PROJETO BASICO,APRESENTADO EM AUTOCAD,INCLUSIVE AS LEGALIZACOES PERTINENTES</t>
  </si>
  <si>
    <t>PROJETO EXECUTIVO DE INSTALACAO DE INCENDIO E SPDA PARA HABITACOES/EDIFICIOS DE 501 ATE 3.000M2,INCLUSIVE PROJETO BASICO,APRESENTADO EM AUTOCAD,INCLUSIVE AS LEGALIZACOES PERTINENTES</t>
  </si>
  <si>
    <t>PROJETO EXECUTIVO DE INSTALACAO DE INCENDIO E SPDA PARA HABITACOES/EDIFICIOS ACIMA DE 3000M2,INCLUSIVE PROJETO BASICO,APRESENTADO EM AUTOCAD,INCLUSIVE AS LEGALIZACOES PERTINENTES</t>
  </si>
  <si>
    <t>PROJETO EXECUTIVO DE INSTALACAO DE INCENDIO E SPDA PARA HABITACAO/LOTEAMENTO ATE 36.000M2,INCLUSIVE PROJETO BASICO,APRESENTADO EM AUTOCAD,INCLUSIVE AS LEGALIZACOES PERTINENTES</t>
  </si>
  <si>
    <t>PROJETO EXECUTIVO DE INSTALACAO DE INCENDIO E SPDA PARA HABITACAO/LOTEAMENTO ACIMA DE 36.000M2,INCLUSIVE PROJETO BASICO,APRESENTADO EM AUTOCAD,INCLUSIVE AS LEGALIZACOES PERTINENTES</t>
  </si>
  <si>
    <t>PROJETO EXECUTIVO DE INSTALACAO DE GAS PARA PREDIOS ESCOLARES E/OU ADMINISTRATIVOS ATE 500M2,INCLUSIVE PROJETO BASICO,APRESNTADO EM AUTOCAD,INCLUSIVE AS LEGALIZACOES PERTINENTES</t>
  </si>
  <si>
    <t>PROJETO EXECUTIVO DE INSTALACAO DE GAS PARA PREDIOS ESCOLARES E/OU ADMINISTRATIVOS ACIMA DE 500M2,INCLUSIVE PROJETO BASICO,APRESENTADO EM AUTOCAD,INCLUSIVE AS LEGALIZACOES PERTINENTES</t>
  </si>
  <si>
    <t>PROJETO EXECUTIVO DE INSTALACAO DE GAS PARA PREDIOS CULTURAIS,INCLUSIVE PROJETO BASICO,APRESENTADO EM AUTOCAD,INCLUSIVEAS LEGALIZACOES PERTINENTES</t>
  </si>
  <si>
    <t>PROJETO EXECUTIVO DE INSTALACAO DE GAS PARA PREDIOS HOSPITALARES ATE 4.000M2,INCLUSIVE PROJETO BASICO,APRESENTADO EM AUTOCAD,INCLUSIVE AS LEGALIZACOES PERTINENTES</t>
  </si>
  <si>
    <t>PROJETO EXECUTIVO DE INSTALACAO DE GAS PARA PREDIOS HOSPITALARES ACIMA DE 4.000M2,INCLUSIVE PROJETO BASICO,APRESENTADO EM AUTOCAD,INCLUSIVE AS LEGALIZACOES PERTINENTES</t>
  </si>
  <si>
    <t>PROJETO EXECUTIVO DE INSTALACAO DE GAS PARA HABITACOES/EDIFICIOS ATE 500M2,INCLUSIVE PROJETO BASICO,APRESENTADO EM AUTOCAD,INCLUSIVE AS LEGALIZACOES PERTINENTES</t>
  </si>
  <si>
    <t>PROJETO EXECUTIVO DE INSTALACAO DE GAS PARA HABITACOES/EDIFICIOS ACIMA DE 500M2,INCLUSIVE PROJETO BASICO,APRESENTADO EMAUTOCAD,INCLUSEVE AS LEGALIZACOES PERTINENTES</t>
  </si>
  <si>
    <t>PROJETO EXECUTIVO DE INSTALACAO DE GAS PARA HABITACAO/LOTEAMENTO ATE 12.000M2,INCLUSIVE PROJETO BASICO,APRESENTADO EM AUTOCAD,INCLUSIVE AS LEGALIZACOES PERTINENTES</t>
  </si>
  <si>
    <t>PROJETO EXECUTIVO DE INSTALACAO DE GAS PARA HABITACAO/LOTEAMENTO ACIMA DE 12.000M2,INCLUSIVE PROJETO BASICO,APRESENTADOEM AUTOCAD,INCLUSIVE AS LEGALIZACOES PERTINENTES</t>
  </si>
  <si>
    <t>PROJETO EXECUTIVO DE INSTALACAO DE TELEMATICA PARA PREDIOS ESCOLARES E/OU ADMINISTRATIVOS ATE 500M2,INCLUSIVE PROJETO BASICO,APRESENTADO EM AUTOCAD,INCLUSIVE AS LEGALIZACOES PERTINENTES</t>
  </si>
  <si>
    <t>PROJETO EXECUTIVO DE INSTALACAO DE TELEMATICA PARA PREDIOS ESCOLARES E/OU ADMINISTRATIVOS ACIMA DE 500M2,INCLUSIVE PROJETO BASICO,APRESENTADO EM AUTOCAD,INCLUSIVE AS LEGALIZACOES PERTINENTES</t>
  </si>
  <si>
    <t>PROJETO EXECUTIVO DE INSTALACAO DE TELEMATICA PARA PREDIOS CULTURAIS ATE 500M2,INCLUSIVE PROJETO BASICO,APRESENTADO EM AUTOCAD,INCLUSIVE AS LEGALIZACOES PERTINENTES</t>
  </si>
  <si>
    <t>PROJETO EXECUTIVO DE INSTALACAO DE TELEMATICA PARA PREDIOS CULTURAIS ACIMA DE 500M2,INCLUSIVE PROJETO BASICO,APRESENTADOEM AUTOCAD,INCLUSIVE AS LEGALIZACOES PERTINENTES</t>
  </si>
  <si>
    <t>PROJETO EXECUTIVO DE INSTALACAO DE TELEMATICA PARA PREDIOS HOSPITALARES,INCLUSIVE PROJETO BASICO,APRESENTADO EM AUTOCAD,INCLUSIVE AS LEGALIZACOES PERTINENTES</t>
  </si>
  <si>
    <t>PROJETO EXECUTIVO DE INSTALACAO DE TELEMATICA PARA HABITACOES/EDIFICIOS ATE 500M2,INCLUSIVE PROJETO BASICO,APRESENTADO EM AUTOCAD,INCLUSIVE AS LEGALIZACOES PERTINENTES</t>
  </si>
  <si>
    <t>PROJETO EXECUTIVO DE INSTALACAO DE TELEMATICA PARA HABITACOES/EDIFICIOS DE 501 ATE 3.000M2,INCLUSIVE PROJETO BASICO,APRESENTADO EM AUTOCAD,INCLUSIVE AS LEGALIZACOES PERTINENTES</t>
  </si>
  <si>
    <t>PROJETO EXECUTIVO DE INSTALACAO DE TELEMATICA PARA HABITACAO/LOTEAMENTO ATE 12.000M2,INCLUSIVE PROJETO BASICO,APRESENTADO EM AUTOCAD,INCLUSIVE AS LEGALIZACOES PERTINENTES</t>
  </si>
  <si>
    <t>PROJETO EXECUTIVO DE INSTALACAO DE TELEMATICA PARA HABITACAO/LOTEAMENTO ACIMA DE 12.000M2,INCLUSIVE PROJETO BASICO,APRESENTADO EM AUTOCAD,INCLUSIVE AS LEGALIZACOES PERTINENTES</t>
  </si>
  <si>
    <t>PROJETO EXECUTIVO DE INSTALACAO DE ESGOTO SANITARIO E AGUASPLUVIAIS PARA PREDIOS ESCOLARES E/OU ADMINISTRATIVOS ATE 500M2,INCLUSIVE PROJETO BASICO,APRESENTADO EM AUTOCAD,INCLUSIVEAS LEGALIZACOES PERTINENTES</t>
  </si>
  <si>
    <t>PROJETO EXECUTIVO DE INSTALACAO DE ESGOTO SANITARIO E AGUASPLUVIAIS PARA PREDIOS ESCOLARES E/OU ADMINISTRATIVOS DE 501ATE 3.000M2,INCLUSIVE PROJETO BASICO,APRESENTADO EM AUTOCAD,INCLUSIVE AS LEGALIZACOES PERTINENTES</t>
  </si>
  <si>
    <t>PROJETO EXECUTIVO DE INSTALACAO DE ESGOTO SANITARIO E AGUASPLUVIAIS PARA PREDIOS ESCOLARES E/OU ADMINISTRATIVOS ACIMA DE 3.000M2,INCLUSIVE PROJETO BASICO,APRESENTADO EM AUTOCAD,INCLUSIVE AS LEGALIZACOES PERTINENTES</t>
  </si>
  <si>
    <t>PROJETO EXECUTIVO DE INSTALACAO DE ESGOTO SANITARIO E AGUASPLUVIAIS PARA PREDIOS CULTURAIS,INCLUSIVE PROJETO BASICO,APRESENTADO EM AUTOCAD,INCLUSIVE AS LEGALIZACOES PERTINENTES</t>
  </si>
  <si>
    <t>PROJETO EXECUTIVO DE INSTALACAO DE ESGOTO SANITARIO E AGUASPLUVIAIS PARA PREDIOS HOSPITALARES ATE 4.000M2,INCLUSIVE PROJETO BASICO,APRESENTADO EM AUTOCAD,INCLUSIVE AS LEGALIZACOESPERTINENTES</t>
  </si>
  <si>
    <t>PROJETO EXECUTIVO DE INSTALACAO DE ESGOTO SANITARIO E AGUASPLUVIAIS PARA PREDIOS HOSPITALARES ACIMA DE 4.000M2,INCLUSIVE PROJETO BASICO,APRESENTADO EM AUTOCAD,INCLUSIVE AS LEGALIZACOES PERTINENTES</t>
  </si>
  <si>
    <t>PROJETO EXECUTIVO DE INSTALACAO DE ESGOTO SANITARIO E AGUASPLUVIAIS PARA URBANIZACAO ATE 15.000M2,INCLUSIVE PROJETO BASICO,APRESENTADO EM AUTOCAD,INCLUSIVE AS LEGALIZACOES PERTINENTES</t>
  </si>
  <si>
    <t>PROJETO EXECUTIVO DE INSTALACAO DE ESGOTO SANITARIO E AGUASPLUVIAIS PARA URBANIZACAO ACIMA DE 15.000M2,INCLUSIVE PROJETO BASICO,APRESENTADO EM AUTOCAD,INCLUSIVE AS LEGALIZACOES PERTINENTES</t>
  </si>
  <si>
    <t>PROJETO EXECUTIVO DE INSTALACAO DE ESGOTO SANITARIO E AGUASPLUVIAIS PARA HABITACAO/LOTEAMENTO ATE 12.000M2,INCLUSIVE PROJETO BASICO,APRESENTADO EM AUTOCAD,INCLUSIVE AS LEGALIZACOES PERTINENTES</t>
  </si>
  <si>
    <t>PROJETO EXECUTIVO DE INSTALACAO DE ESGOTO SANITARIO E AGUASPLUVIAIS PARA HABITACAO/LOTEAMENTO DE 12.001 ATE 36.000M2,INCLUSIVE PROJETO BASICO,APRESENTADO EM AUTOCAD,INCLUSIVE AS LEGALIZACOES PERTINENTES</t>
  </si>
  <si>
    <t>PROJETO EXECUTIVO DE INSTALACAO DE ESGOTO SANITARIO E AGUASPLUVIAIS PARA HABITACAO/LOTEAMENTO ACIMA DE 36.000M2,INCLUSIVE PROJETO BASICO,APRESENTADO EM AUTOCAD,INCLUSIVE AS LEGALIZACOES PERTINENTES</t>
  </si>
  <si>
    <t>PROJETO EXECUTIVO DE INSTALACAO HIDRAULICA PARA PREDIOS ESCOLARES E/OU ADMINISTRATIVOS ATE 500M2,INCLUSIVE PROJETO BASICO,APRESENTADO EM AUTOCAD,INCLUSIVE AS LEGALIZACOES PERTINENTES</t>
  </si>
  <si>
    <t>PROJETO EXECUTIVO DE INSTALACAO HIDRAULICA PARA PREDIOS ESCOLARES E/OU ADMINISTRATIVOS DE 501 A 3.000M2,INCLUSIVE PROJETO BASICO,APRESENTADO EM AUTOCAD,INCLUSIVE AS LEGALIZACOES PERTINENTES</t>
  </si>
  <si>
    <t>PROJETO EXECUTIVO DE INSTALACAO HIDRAULICA PARA PREDIOS ESCOLARES E/OU ADMINISTRATIVOS ACIMA DE 3.000M2,INCLUSIVE PROJETO BASICO,APRESENTADO EM AUTOCAD,INCLUSIVE AS LEGALIZACOES PERTINENTES</t>
  </si>
  <si>
    <t>PROJETO EXECUTIVO DE INSTALACAO HIDRAULICA PARA PREDIOS CULTURAIS,INCLUSIVE PROJETO BASICO,APRESENTADO EM AUTOCAD,INCLUSIVE AS LEGALIZACOES PERTINENTES</t>
  </si>
  <si>
    <t>PROJETO EXECUTIVO DE INSTALACAO HIDRAULICA PARA PREDIOS HOSPITALARES ATE 4.000M2,INCLUSIVE PROJETO BASICO,APRESENTADO EMAUTOCAD,INCLUSIVE AS LEGALIZACOES PERTINENTES</t>
  </si>
  <si>
    <t>PROJETO EXECUTIVO DE INSTALACAO HIDRAULICA PARA PREDIOS HOSPITALARES ACIMA DE 4.000M2,INCLUSIVE PROJETO BASICO,APRESENTADO EM AUTOCAD,INCLUSIVE AS LEGALIZACOES PERTINENTES</t>
  </si>
  <si>
    <t>PROJETO EXECUTIVO DE INSTALACAO HIDRAULICA PARA HABITACOES/EDIFICIOS ATE 500M2,INCLUSIVE PROJETO BASICO,APRESENTADO EM AUTOCAD,INCLUSIVE AS LEGALIZACOES PERTINENTES</t>
  </si>
  <si>
    <t>PROJETO EXECUTIVO DE INSTALACAO HIDRAULICA PARA HABITACOES/EDIFICIOS DE 501 ATE 3.000M2,INCLUSVE PROJETO BASICO,APRESENTADO EM AUTOCAD,INCLUSIVE AS LEGALIZACOES PERTINENTES</t>
  </si>
  <si>
    <t>PROJETO EXECUTIVO DE INSTALACAO HIDRAULICA PARA HABITACOES/EDIFICIOS ACIMA DE 3.000M2,INCLUSIVE PROJETO BASICO,APRESENTADO EM AUTOCAD,INCLUSIVE AS LEGALIZACOES PERTINENTES</t>
  </si>
  <si>
    <t>PROJETO EXECUTIVO DE INSTALACAO HIDRAULICA PARA URBANIZACAOATE 15.000M2,INCLUSIVE PROJETO BASICO,APRESENTADO EM AUTOCAD,INCLUSIVE AS LEGALIZACOES PERTINENTES</t>
  </si>
  <si>
    <t>PROJETO EXECUTIVO DE INSTALACAO HIDRAULICA PARA URBANIZACAOACIMA DE 15.000M2,INCLUSIVE PROJETO BASICO,APRESENTADO EM AUTOCAD,INCLUSIVE AS LEGALIZACOES PERTINENTES</t>
  </si>
  <si>
    <t>PROJETO EXECUTIVO DE INSTALACAO HIDRAULICA PARA HABITACAO/LOTEAMENTO ATE 12.000M2,INCLUSIVE PROJETO BASICO,APRESENTADO EM AUTOCAD,INCLUSIVE AS LEGALIZACOES PERTINENTES</t>
  </si>
  <si>
    <t>PROJETO EXECUTIVO DE INSTALACAO HIDRAULICA PARA HABITACAO/LOTEAMENTO DE 12.001 ATE 36.000M2,INCLUSIVE PROJETO BASICO,APRESENTADO EM AUTOCAD,INCLUSIVE AS LEGALIZACOES PERTINENTES</t>
  </si>
  <si>
    <t>PROJETO EXECUTIVO DE INSTALACAO HIDRAULICA PARA HABITACAO/LOTEAMENTO ACIMA DE 36.000M2,INCLUSIVE PROJETO BASICO,APRESENTADO EM AUTOCAD,INCLUSIVE AS LEGALIZACOES PERTINENTES</t>
  </si>
  <si>
    <t>PROJETO EXECUTIVO DE INSTALACAO HIDRAULICA DE MONTAGEM INTERNA DE CHAFARIZES,APRESENTADO EM AUTOCAD NOS PADROES DA CONTRATADA,DE ACORDO COM A ABNT</t>
  </si>
  <si>
    <t>PROJETO EXECUTIVO DE INSTALACAO ELETRICA PARA PREDIOS ESCOLARES E/OU ADMINISTRATIVOS ATE 500M2,INCLUSIVE PROJETO BASICO,APRESENTADO EM AUTOCAD,INCLUSIVE AS LEGALIZACOES PERTINENTES</t>
  </si>
  <si>
    <t>PROJETO EXECUTIVO DE INSTALACAO ELETRICA PARA PREDIOS ESCOLARES E/OU ADMINISTRATIVOS DE 501 ATE 3.000M2,INCLUSIVE PROJETO BASICO,APRESENTADO EM AUTOCAD,INCLUSIVE AS LEGALIZACOES PERTINENTES</t>
  </si>
  <si>
    <t>PROJETO EXECUTIVO DE INSTALACAO ELETRICA PARA PREDIOS ESCOLARES E/OU ADMINISTRATIVOS ACIMA DE 3.000M2,INCLUSIVE PROJETOBASICO,APRESENTADO EM AUTOCAD,INCLUSIVE AS LEGALIZACOES PERTINENTES</t>
  </si>
  <si>
    <t>PROJETO EXECUTIVO DE INSTALACAO ELETRICA PARA PREDIOS CULTURAIS ATE 3.000M2,INCLUSIVE PROJETO BASICO,APRESENTADO EM AUTOCAD,INCLUSIVE AS LEGALIZACOES PERTINENTES</t>
  </si>
  <si>
    <t>PROJETO EXECUTIVO DE INSTALACAO ELETRICA PARA PREDIOS CULTURAIS ACIMA DE 3.000M2,INCLUSIVE PROJETO BASICO,APRESENTADO EMAUTOCAD,INCLUSIVE AS LEGALIZACOES PERTINENTES</t>
  </si>
  <si>
    <t>PROJETO EXECUTIVO DE INSTALACAO ELETRICA PARA PREDIOS HOSPITALARES,INCLUSIVE PROJETO BASICO,APRESENTADO EM AUTOCAD,INCLUSIVE AS LEGALIZACOES PERTINENTES</t>
  </si>
  <si>
    <t>PROJETO EXECUTIVO DE INSTALACAO ELETRICA PARA HABITACOES/EDIFICIOS ATE 500M2,INCLUSIVE PROJETO BASICO,APRESENTADO EM AUTOCAD,INCLUSIVE AS LEGALIZACOES PERTINENTES</t>
  </si>
  <si>
    <t>PROJETO EXECUTIVO DE INSTALACAO ELETRICA PARA HABITACOES/EDIFICIOS DE 501 ATE 3.000M2,INCLUSIVE PROJETO BASICO,APRESENTADO EM AUTOCAD,INCLUSIVE AS LEGALIZACOES PERTINENTES</t>
  </si>
  <si>
    <t>PROJETO EXECUTIVO DE INSTALACAO ELETRICA PARA HABITACOES/EDIFICIOS ACIMA DE 3.000M2,INCLUSIVE PROJETO BASICO,APRESENTADOEM AUTOCAD,INCLUSIVE AS LEGALIZACOES PERTINENTES</t>
  </si>
  <si>
    <t>PROJETO EXECUTIVO DE INSTALACAO ELETRICA PARA URBANIZACAO ATE 15.000M2,INCLUSIVE PROJETO BASICO,APRESENTADO EM AUTOCAD,INCLUSIVE AS LEGALIZACOES PERTINENTES</t>
  </si>
  <si>
    <t>PROJETO EXECUTIVO DE INSTALACAO ELETRICA PARA URBANIZACAO ACIMA DE 15.000M2,INCLUSIVE PROJETO BASICO,APRESENTADO EM AUTOCAD,INCLUSIVE AS LEGALIZACOES PERTINENTES</t>
  </si>
  <si>
    <t>PROJETO EXECUTIVO DE INSTALACAO ELETRICA PARA HABITACAO/LOTEAMENTO ATE 12.000M2,INCLUSIVE PROJETO BASICO,APRESENTADO EMAUTOCAD,INCLUSIVE AS LEGALIZACOES PERTINENTES</t>
  </si>
  <si>
    <t>PROJETO EXECUTIVO DE INSTALACAO ELETRICA PARA HABITACAO/LOTEAMENTO DE 12.001 ATE 36.000M2,INCLUSIVE PROJETO BASICO,APRESENTADO EM AUTOCAD,INCLUSIVE AS LEGALIZACOES PERTINENTES</t>
  </si>
  <si>
    <t>PROJETO EXECUTIVO DE INSTALACAO ELETRICA PARA HABITACAO/LOTEAMENTO ACIMA DE 36.000M2,INCLUSIVE PROJETO BASICO,APRESENTADO EM AUTOCAD,INCLUSIVE AS LEGALIZACOES PERTINENTES</t>
  </si>
  <si>
    <t>PROJETO EXECUTIVO DE INSTALACAO ELETRICA DO QUADRO DOS COMANDOS DE MOTORES PARA CHAFARIZES,APRESENTADO EM AUTOCAD NOS PADROES DA CONTRATADA,DE ACORDO COM A ABNT</t>
  </si>
  <si>
    <t>PROJETO EXECUTIVO DE SISTEMA DE AR CONDICIONADO E EXAUSTAO MECANICA, INCLUSIVE PROJETO BASICO,EM AUTOCAD,EM PREDIOS COMAREA DE ATE 500M2</t>
  </si>
  <si>
    <t>PROJETO EXECUTIVO DE SISTEMA DE AR CONDICIONADO E EXAUSTAO MECANICA, INCLUSIVE PROJETO BASICO,EM AUTOCAD,EM PREDIOS COMAREA DE 501 ATE 3000M2</t>
  </si>
  <si>
    <t>PROJETO EXECUTIVO DE SISTEMA DE AR CONDICIONADO E EXAUSTAO MECANICA, INCLUSIVE PROJETO BASICO,EM AUTOCAD,EM PREDIOS COMAREA ACIMA DE 3000M2</t>
  </si>
  <si>
    <t>PROJETO EXECUTIVO DE ARQUITETURA PARA CONSTRUCAO DE GALPAO (GEOMETRICO,CORTES,DETALHAMENTO E PERSPECTIVA) ATE 500M2,APRESENTADO EM AUTOCAD NOS PADROES DA CONTRATANTE,DE ACORDO COMA ABNT</t>
  </si>
  <si>
    <t>PROJETO EXECUTIVO DE ARQUITETURA PARA AREA DESTINADA A ABRIGAR SUBESTACAO,ATE 2750KVA,INCLUSIVE DETALHAMENTO DA SERRALHERIA E DOS CUBICULOS,APRESENTADO EM AUTOCAD NOS PADROES DA CONTRATANTE</t>
  </si>
  <si>
    <t>DESENHO EM PERSPECTIVA NO TAMANHO DE (70X50)CM,COLORIDO,PARAPROJETO DE TRATAMENTO PAISAGISTICO EM AREAS PUBLICAS</t>
  </si>
  <si>
    <t>PROJETO EXECUTIVO DE ARQUITETURA PARA IMPLANTACAO DE VIVEIROS DE MUDAS DE ARVORES E HORTAS (GEOMETRICO,CORTES,DETALHAMENTO E PERSPECTIVAS) ATE 20.000M2,APRESENTADO EM AUTOCAD NOS PADROES DA CONTRATANTE,DE ACORDO COM A ABNT</t>
  </si>
  <si>
    <t>PROJETO EXECUTIVO DE INSTALACAO ELETRICA PARA CHAFARIZES,APRESENTADO EM AUTOCAD NOS PADROES DA CONTRATANTE,DE ACORDO COMA ABNT,INCLUSIVE AS LEGALIZACOES PERTINENTES</t>
  </si>
  <si>
    <t>PROJETO EXECUTIVO DE INSTALACAO HIDROSSANITARIA PARA CHAFARIZES,APRESENTADO EM AUTOCAD NOS PADROES DA CONTRATANTE,DE ACORDO COM ABNT,INCLUSIVE AS LEGALIZACOES PERTINENTES</t>
  </si>
  <si>
    <t>PROJETO EXECUTIVO DE SISTEMA DE DRENAGEM E IRRIGACAO PARA IMPLANTACAO DE VIVEIROS DE MUDAS DE ARVORES E HORTAS,ATE 20.000M2,APRESENTADO EM AUTOCAD NOS PADROES DA CONTRATANTE,DE ACORDO COM A ABNT</t>
  </si>
  <si>
    <t>PROJETO EXECUTIVO DE INSTALACOES ESPECIAIS,COMPREENDENDO PROJETOS DE ILUMINACAO CENICA,SONORIZACAO DE AUDITORIO,PLATEIAE PALCO,SISTEMA DE AUDIVISUAL E TRADUCAO SIMULTANEA,ATE 500M2,APRESENTADO EM AUTOCAD,INCLUSIVE AS LEGALIZACOES PERTINENTES</t>
  </si>
  <si>
    <t>PROJETO EXECUTIVO DE INSTALACOES ESPECIAIS,COMPREENDENDO PROJETOS DE ILUMINACAO CENICA,SONORIZACAO DE AUDITORIO,PLATEIAE PALCO,SISTEMA DE AUDIVISUAL E TRADUCAO SIMULTANEA,DE 501 ATE 3.000M2,APRESENTADO EM AUTOCAD,INCLUSIVE AS LEGALIZACOESPERTINENTES</t>
  </si>
  <si>
    <t>PROJETO EXECUTIVO DE INSTALACOES ESPECIAIS,COMPREENDENDO PROJETOS DE ILUMINACAO CENICA,SONORIZACAO DE AUDITORIO,PLATEIAE PALCO,SISTEMA DE AUDIVISUAL E TRADUCAO SIMULTANEA,ACIMA DE3.000M2,APRESENTADO EM AUTOCAD,INCLUSIVE AS LEGALIZACOES PERTINENTES</t>
  </si>
  <si>
    <t>PROJETO EXECUTIVO DE INSTALACAO DE SEGURANCA (CFTV E SONORIZACAO),ATE 500M2,INCLUSIVE PROJETO BASICO,APRESENTADO EM AUTOCAD,INCLUSIVE AS LEGALIZACOES PERTINENTES</t>
  </si>
  <si>
    <t>PROJETO EXECUTIVO DE INSTALACAO DE SEGURANCA (CFTV E SONORIZACAO),DE 501 ATE 3000M2,INCLUSIVE PROJETO BASICO,APRESENTADOEM AUTOCAD,INCLUSIVE AS LEGALIZACOES PERTINENTES</t>
  </si>
  <si>
    <t>PROJETO EXECUTIVO DE INSTALACAO DE SEGURANCA (CFTV E SONORIZACAO),ACIMA DE 3000M2,INCLUSIVE PROJETO BASICO,APRESENTADO EM AUTOCAD,INCLUSIVE AS LEGALIZACOES PERTINENTES</t>
  </si>
  <si>
    <t>ELABORACAO DE MICRO E MESODRENAGEM (VAZAO ATE 10M3/SEG) EMCONFORMIDADE COM AS NORMAS ESTABELECIDAS PELA RIO-AGUAS.SERVICOS MEDIDOS POR KM DE PROJETO EFETIVAMENTE CONCLUIDO,OS QUAIS APOS APROVACAO SERAO ENTREGUES A FISCALIZACAO SENDO A MEMORIA CALCULO DIGITALIZADA,DESENHOS EM AUTOCAD (ORIGINAL EM MEIO DIGITAL,UMA VIA PLOTADA EM VEGETAL,DUAS EM PAPEL OPACO)</t>
  </si>
  <si>
    <t>ELABORACAO DE MACRODRENAGEM(VAZAO A PARTIR DE 10M3/SEG) EM CONFORM.COM NORMAS ESTABELECIDAS PELA RIO-AGUAS.SERVICOS MEDIDOS POR KM DE PROJETO EFETIVAMENTE CONCLUIDO,OS QUAIS APOS APROVACAO SERAO ENTREGUES A FISCALIZACAO SENDO A MEMORIA DE CALCULO DIGITALIZADA,DESENHOS EM AUTOCAD(ORIGINAL EM MEIO DIGITAL,UMA VIA PLOTADA EM VEGETAL,DUAS EM PAPEL OPACO)</t>
  </si>
  <si>
    <t>PROJETO EXECUTIVO DE SISTEMA DE DRENAGEM ATE 20.000M2,APRESENTADO EM AUTOCAD</t>
  </si>
  <si>
    <t>PROJETO EXECUTIVO DE SISTEMA DE DRENAGEM ACIMA DE 20.000M2,APRESENTADO EM AUTOCAD</t>
  </si>
  <si>
    <t>PROJETO BASICO PARA URBANIZACAO/REURBANIZACAO DE AREAS,VISANDO A ORGANIZACAO ESPACIAL E DAS ATIVIDADES,CONTEMPLANDO:SISTEMA VIARIO,PASSEIOS,PRACAS,ARBORIZACAO,ILUMINACAO COM CRITERIOS LUMINOTECNICOS,DISTRIBUICAO E INTEGRACAO DO MOBILIARIO URBANO E EQUIPAMENTOS URBANOS,APRESENTADO EM AUTOCAD NOS PADROES DA CONTRATANTE</t>
  </si>
  <si>
    <t>PROJETO EXECUTIVO PARA URBANIZACAO/REURBANIZACAO DE AREAS,VISANDO A ORGANIZACAO ESPACIAL E DAS ATIVIDADES,CONTEMPLANDO:SISTEMA VIARIO,PASSEIOS,PRACAS,ARBORIZACAO,ILUMINACAO COM CRITERIOS LUMINOTECNICOS,DISTRIBUICAO E INTEGRACAO DO MOBILIARIO URBANO E EQUIPAMENTOS URBANOS,APRESENTADO EM AUTOCAD NOS PADROES DA CONTRATANTE</t>
  </si>
  <si>
    <t>PROJETO EXECUTIVO PARA URBANIZACAO/REURBANIZACAO (GEOMETRICO,CORTES E DETALHES) PARA TRATAMENTO PAISAGISTICO DE AREAS PUBLICAS,APRESENTADO EM AUTOCAD NOS PADROES DA CONTRATANTE,INCLUSIVE AS OPERACOES PERTINENTES E A COORDENACAO DOS PROJETOSCOMPLEMENTARES</t>
  </si>
  <si>
    <t>PROJETO DE VIA SIMPLES DE VEICULOS EM FAVELA,COM 1 FAIXA DEROLAMENTO,COM LARGURA MAXIMA DE 3M</t>
  </si>
  <si>
    <t>PROJETO PARA PASSARELA SOBRE LOGRADOURO PUBLICO,COM RAMPAS EOU ESCADAS</t>
  </si>
  <si>
    <t>PROJETO EXECUTIVO PARA TRATAMENTO PAISAGISTICO COM ESPECIFICACAO VEGETAL LEGENDADA E QUANTIFICADA,EM AREAS PUBLICAS,CONSIDERANDO A AREA EFETIVA DE PLANTIO,APRESENTADO EM AUTOCAD NOS PADROES DA CONTRATANTE</t>
  </si>
  <si>
    <t>PROJETO EXECUTIVO DE VIA ESPECIAL PARA VEICULOS E PEDESTRES,EM AVENIDAS CANAL,COM CALCADAS EM AMBOS OS LADOS,COM LARGURAMAXIMA DE 40M,APRESENTADO EM AUTOCAD NOS PADROES DA CONTRATANTE</t>
  </si>
  <si>
    <t>PROJETO EXECUTIVO DE VIA ESPECIAL PARA VEICULOS E PEDESTRESEM RUAS E AVENIDAS URBANAS,COM CALCADAS EM AMBOS OS LADOS,CANTEIRO CENTRAL E SEPARADORES DE PISTAS LATERAIS EM AMBOS OSSENTIDOS E COM LARGURA MAXIMA DE 46M,APRESENTADO EM AUTOCADNOS PADROES DA CONTRATANTE</t>
  </si>
  <si>
    <t>PROJETO EXECUTIVO DE VIA PARA VEICULOS E PEDESTRES EM RUAS EAVENIDAS URBANAS,COM CALCADAS EM AMBOS OS LADOS E 2 FAIXASDE ROLAMENTO COM LARGURA MAXIMA DE 13M,APRESENTADO EM AUTOCAD NOS PADROES DA CONTRATANTE</t>
  </si>
  <si>
    <t>PROJETO EXECUTIVO DE VIA PARA VEICULOS E PEDESTRES EM RUAS EAVENIDAS URBANAS,COM CALCADAS EM AMBOS OS LADOS E 3 FAIXASDE ROLAMENTO COM LARGURA MAXIMA DE 16M,APRESENTADO EM AUTOCAD NOS PADROES DA CONTRATANTE</t>
  </si>
  <si>
    <t>PROJETO EXECUTIVO DE VIA ESPECIAL PARA VEICULOS E PEDESTRESEM RUAS E AVENIDAS URBANAS,COM CALCADAS EM AMBOS OS LADOS,CANTEIRO CENTRAL,COM 3 FAIXAS DE ROLAMENTO NAS PISTAS CENTRAISE SEPARADORES DE PISTAS LATERAIS EM AMBOS OS SENTIDOS E COMLARGURA MAXIMA DE 53M,APRESENTADO EM AUTOCAD NOS PADROES DACONTRATANTE</t>
  </si>
  <si>
    <t>PROJETO EXECUTIVO DE VIA PARA VEICULOS E PEDESTRES EM RUAS EAVENIDAS URBANAS,COM CALCADAS EM AMBOS OS LADOS E 4 FAIXASDE ROLAMENTO COM LARGURA MAXIMA DE 25M,APRESENTADO EM AUTOCAD NOS PADROES DA CONTRATANTE</t>
  </si>
  <si>
    <t>PROJETO EXECUTIVO DE VIA ESPECIAL PARA VEICULOS E PEDESTRESEM RUAS E AVENIDAS URBANAS,COM CALCADAS EM AMBOS OS LADOS,CANTEIRO CENTRAL E PISTAS COM 4 FAIXAS DE ROLAMENTO EM CADA SENTIDO,COM LARGURA MAXIMA DE 40M,APRESENTADO EM AUTOCAD NOS PADROES DA CONTRATANTE</t>
  </si>
  <si>
    <t>PROJETO EXECUTIVO DE VIA SIMPLES DE CICLOVIA,COM 1 FAIXA DEROLAMENTO,COM LARGURA MAXIMA DE 1,30M,APRESENTADO EM AUTOCADNOS PADROES DA CONTRATANTE</t>
  </si>
  <si>
    <t>PROJETO EXECUTIVO DE VIA DUPLA DE CICLOVIA,COM 2 FAIXAS DE ROLAMENTO,COM LARGURA MAXIMA DE 3M,APRESENTADO EM AUTOCAD NOSPADROES DA CONTRATANTE</t>
  </si>
  <si>
    <t>PROJETO ESTRUTURAL FINAL DE ENGENHARIA DE OBRAS-DE-ARTE ESPECIAIS (PONTES,VIADUTOS E PASSARELAS) EM CONCRETO ARMADO E/OUPROTENDIDO OU ESTRUTURA DE ACO,COM AREA DE PROJECAO HORIZONTAL INFERIOR A 500M2,APRESENTADO EM AUTOCAD</t>
  </si>
  <si>
    <t>PROJETO ESTRUTURAL FINAL DE ENGENHARIA DE OBRAS-DE-ARTE ESPECIAIS (PONTES,VIADUTOS E PASSARELAS) EM CONCRETO ARMADO E/OUPROTENDIDO OU ESTRUTURA DE ACO,COM AREA DE PROJECAO HORIZONTAL DE 501 ATE 5.000M2,APRESENTADO EM AUTOCAD</t>
  </si>
  <si>
    <t>PROJETO ESTRUTURAL FINAL DE ENGENHARIA DE OBRAS-DE-ARTE ESPECIAIS (PONTES,VIADUTOS E PASSARELAS) EM CONCRETO ARMADO E/OUPROTENDIDO OU ESTRUTURA DE ACO,COM AREA DE PROJECAO HORIZONTAL DE 5.001 ATE 7.000M2,APRESENTADO EM AUTOCAD</t>
  </si>
  <si>
    <t>PROJETO EXECUTIVO DE PROGRAMACAO VISUAL PARA PREDIOS ESCOLARES E/OU ADMINISTRATIVOS ATE 500M2,APRESENTADO EM AUTOCAD NOSPADROES DA CONTRATANTE</t>
  </si>
  <si>
    <t>PROJETO EXECUTIVO DE PROGRAMACAO VISUAL PARA PREDIOS ESCOLARES E/OU ADMINISTRATIVOS,DE 501 ATE 3000M2,APRESENTADO EM AUTOCAD NOS PADROES DA CONTRATANTE</t>
  </si>
  <si>
    <t>RELATORIO FINAL DE OBRAS OU SERVICOS DE ENGENHARIA,INCL.DESENHOS TAMANHO A-1,AUTOCAD,REGISTRO FOTOGRAFICO,PLANILHA ORCAMENTARIA E DESCRICAO DO ESCOPO DOS SERVICOS REALIZADOS,CONF.RECOMENDACOES E ESPECIFICACOES DO ORGAO CONTRATANTE.O RELATORIO DEVERA SER APRESENTADO EM 2 VIAS.O ITEM DEVERA SER MEDIDOPELO NUMERO DE PRANCHAS ORIGINAIS QUE COMPOE O RELATORIO</t>
  </si>
  <si>
    <t>SERVICOS DE ELABORACAO DE VISTORIAS,LAUDOS TECNICOS,ANTEPROJETOS DE INTERVENCOES LOCALIZADAS,QUANTITATIVOS E RELATORIO FOTOGRAFICO PARA EXECUCAO DE RECUPERACAO ESTRUTURAL DE OBRAS-DE-ARTE ESPECIAIS,COM AREAS DE PROJECAO HORIZONTAL ATE 1000M2</t>
  </si>
  <si>
    <t>SERVICOS DE ELABORACAO DE VISTORIAS,LAUDOS TECNICOS,ANTEPROJETOS DE INTERVENCOES LOCALIZADAS,QUANTITATIVOS E RELATORIO FOTOGRAFICO PARA EXECUCAO DE RECUPERACAO ESTRUTURAL DE OBRAS-DE-ARTE ESPECIAIS,COM AREAS DE PROJECAO HORIZONTAL ENTRE 1000M2 E 2000M2.PARA OS PRIMEIROS 1000M2 CONSIDERAR O ITEM PERTINENTE</t>
  </si>
  <si>
    <t>SERVICOS DE ELABORACAO DE VISTORIAS,LAUDOS TECNICOS,ANTEPROJETOS DE INTERVENCOES LOCALIZADAS,QUANTITATIVOS E RELATORIO FOTOGRAFICO PARA EXECUCAO DE RECUPERACAO ESTRUTURAL DE OBRAS-DE-ARTE ESPECIAIS,COM AREAS DE PROJECAO HORIZONTAL ENTRE 2000M2 E 5000M2.PARA OS PRIMEIROS 2000M2 CONSIDERAR OS ITENS PERTINENTES</t>
  </si>
  <si>
    <t>SERVICOS DE ELABORACAO DE VISTORIAS,LAUDOS TECNICOS,ANTEPROJETOS DE INTERVENCOES LOCALIZADAS,QUANTITATIVOS E RELATORIO FOTOGRAFICO PARA EXECUCAO DE RECUPERACAO ESTRUTURAL DE OBRAS-DE-ARTE ESPECIAIS,COM AREAS DE PROJECAO HORIZONTAL ACIMA DE5000M2.PARA OS PRIMEIROS 5000M2 CONSIDERAR OS ITENS PERTINENTES</t>
  </si>
  <si>
    <t>SERVICOS DE ELABORACAO DE VISTORIAS,LAUDOS TECNICOS,ANTEPROJETOS DE INTERVENCOES LOCALIZADAS,QUANTITATIVOS E RELATORIO FOTOGRAFICO PARA EXECUCAO DE RECUPERACAO ESTRUTURAL DE PREDIOS PUBLICOS,COM AREAS DE PROJECAO HORIZONTAL ATE 1000M2</t>
  </si>
  <si>
    <t>SERVICOS DE ELABORACAO DE VISTORIAS,LAUDOS TECNICOS,ANTEPROJETOS DE INTERVENCOES LOCALIZADAS,QUANTITATIVOS E RELATORIO FOTOGRAFICO PARA EXECUCAO DE RECUPERACAO ESTRUTURAL DE PREDIOS PUBLICOS,COM AREAS DE PROJECAO HORIZONTAL ENTRE 1000M2 E 2000M2.PARA OS PRIMEIROS 1000M2 CONSIDERAR O ITEM PERTINENTE</t>
  </si>
  <si>
    <t>SERVICOS DE ELABORACAO DE VISTORIAS,LAUDOS TECNICOS,ANTEPROJETOS DE INTERVENCOES LOCALIZADAS,QUANTITATIVOS E RELATORIO FOTOGRAFICO PARA EXECUCAO DE RECUPERACAO ESTRUTURAL DE PREDIOS PUBLICOS,COM AREAS DE PROJECAO HORIZONTAL ENTRE 2000M2 E 5000M2.PARA OS PRIMEIROS 2000M2 CONSIDERAR OS ITENS PERTINENTES</t>
  </si>
  <si>
    <t>SERVICOS DE ELABORACAO DE VISTORIAS,LAUDOS TECNICOS,ANTEPROJETOS DE INTERVENCOES LOCALIZADAS,QUANTITATIVOS E RELATORIO FOTOGRAFICO PARA EXECUCAO DE RECUPERACAO ESTRUTURAL DE PREDIOS PUBLICOS,COM AREAS DE PROJECAO HORIZONTAL ACIMA DE 5000M2.PARA OS PRIMEIROS 5000M2 CONSIDERAR OS ITENS PERTINENTES</t>
  </si>
  <si>
    <t>PROJETO EXECUTIVO DE ARQUITETURA,CONSIDERANDO O PROJETO BASICO EXISTENTE,PARA PREDIOS HOSPITALARES ATE 1000M2,APRESENTADO EM AUTOCAD NOS PADROES DA CONTRATANTE,INCLUSIVE AS LEGALIZACOES PERTINENTES,COORDENACAO E COMPATIBILIZACAO COM OS PROJETOS COMPLEMENTARES</t>
  </si>
  <si>
    <t>PROJETO EXECUTIVO DE ARQUITETURA,CONSIDERANDO O PROJETO BASICO EXISTENTE,PARA PREDIOS HOSPITALARES DE 1001 ATE 4000M2,APRESENTADO EM AUTOCAD NOS PADROES DA CONTRATANTE,INCLUSIVE ASLEGALIZACOES PERTINENTES,COORDENACAO E COMPATIBILIZACAO COMOS PROJETOS COMPLEMENTARES</t>
  </si>
  <si>
    <t>PROJETO EXECUTIVO DE ARQUITETURA,CONSIDERANDO O PROJETO BASICO EXISTENTE,PARA PREDIOS HOSPITALARES ACIMA DE 4000M2,APRESENTADO EM AUTOCAD NOS PADROES DA CONTRATANTE,INCLUSIVE AS LEGALIZACOES PERTINENTES,COORDENACAO E COMPATIBILIZACAO COM OSPROJETOS COMPLEMENTARES</t>
  </si>
  <si>
    <t>PROJETO EXECUTIVO DE ARQUITETURA,CONSIDERANDO O PROJETO BASICO EXISTENTE,PARA PREDIOS CULTURAIS ATE 500M2,APRESENTADO EMAUTOCAD NOS PADROES DA CONTRATANTE,INCLUSIVE AS LEGALIZACOES PERTINENTES,COORDENACAO E COMPATIBILIZACAO COM OS PROJETOSCOMPLEMENTARES</t>
  </si>
  <si>
    <t>PROJETO EXECUTIVO DE ARQUITETURA,CONSIDERANDO O PROJETO BASICO EXISTENTE,PARA PREDIOS CULTURAIS DE 501 ATE 3000M2,APRESENTADO EM AUTOCAD NOS PADROES DA CONTRATANTE,INCLUSIVE AS LEGALIZACOES PERTINENTES,COORDENACAO E COMPATIBILIZACAO COM OSPROJETOS COMPLEMENTARES</t>
  </si>
  <si>
    <t>PROJETO EXECUTIVO DE ARQUITETURA,CONSIDERANDO O PROJETO BASICO EXISTENTE,PARA PREDIOS CULTURAIS ACIMA DE 3000M2,APRESENTADO EM AUTOCAD NOS PADROES DA CONTRATANTE,INCLUSIVE AS LEGALIZACOES PERTINENTES,COORDENACAO E COMPATIBILIZACAO COM OS PROJETOS COMPLEMENTARES</t>
  </si>
  <si>
    <t>PROJETO EXECUTIVO DE ARQUITETURA,CONSIDERANDO O PROJETO BASICO EXISTENTE,PARA PREDIOS ESCOLARES E/OU ADMINISTRATIVOS ATE500M2,APRESENTADO EM AUTOCAD NOS PADROES DA CONTRATANTE,INCLUSIVE AS LEGALIZACOES PERTINENTES,COORDENACAO E COMPATIBILIZACAO COM OS PROJETOS COMPLEMENTARES</t>
  </si>
  <si>
    <t>PROJETO EXECUTIVO DE ARQUITETURA,CONSIDERANDO O PROJETO BASICO EXISTENTE,PARA PREDIOS ESCOLARES E/OU ADMINISTRATIVOS DE501 ATE 3000M2,APRESENTADO EM AUTOCAD NOS PADROES DA CONTRATANTE,INCLUSIVE AS LEGALIZACOES PERTINENTES,COORDENACAO E COMPATIBILIZACAO COM OS PROJETOS COMPLEMENTARES</t>
  </si>
  <si>
    <t>PROJETO EXECUTIVO DE ARQUITETURA,CONSIDERANDO O PROJETO BASICO EXISTENTE,PARA PREDIOS ESCOLARES E/OU ADMINISTRATIVOS ACIMA DE 3000M2,APRESENTADO EM AUTOCAD NOS PADROES DA CONTRATANTE,INCLUSIVE AS LEGALIZACOES PERTINENTES,COORDENACAO E COMPATIBILIZACAO COM OS PROJETOS COMPLEMENTARES</t>
  </si>
  <si>
    <t>PROJETO EXECUTIVO DE ARQUITETURA,CONSIDERANDO O PROJETO BASICO EXISTENTE,PARA LOTEAMENTOS COM 3 UNIDADES UNI OU BIFAMILIARES TIPO PARA AREAS ATE 12000M2,APRESENTADO EM AUTOCAD NOSPADROES DA CONTRATANTE,INCLUSIVE AS LEGALIZACOES PERTINENTES,COORDENACAO E COMPATIBLIZACAO COM OS PROJETOS COMPLEMENTARES</t>
  </si>
  <si>
    <t>PROJETO EXECUTIVO DE ARQUITETURA,CONSIDERANDO O PROJETO BASICO EXISTENTE,PARA LOTEAMENTOS COM 3 UNIDADES UNI OU BIFAMILIARES TIPO PARA AREAS DE 12001 ATE 36000M2,APRESENTADO EM AUTOCAD NOS PADROES DA CONTRATANTE,INCLUSIVE AS LEGALIZACOES PERTINENTES,COORDENACAO E COMPATIBILIZACAO COM OS PROJETOS COMPLEMENTARES</t>
  </si>
  <si>
    <t>PROJETO EXECUTIVO DE ARQUITETURA,CONSIDERANDO O PROJETO BASICO EXISTENTE,PARA LOTEAMENTOS COM 3 UNIDADES UNI OU BIFAMILIARES TIPO PARA AREAS ACIMA DE 36000M2,APRESENTADO EM AUTOCADNOS PADROES DA CONTRATANTE,INCLUSIVE AS LEGALIZACOES PERTINENTES,COORDENACAO E COMPATIBILIZACAO COM OS PROJETOS COMPLEMENTARES</t>
  </si>
  <si>
    <t>PROJETO EXECUTIVO DE ARQUITETURA,CONSIDERANDO O PROJETO BASICO EXISTENTE,PARA HABITACAO/EDIFICIOS ATE 6000M2,APRESENTADOEM AUTOCAD NOS PADROES DA CONTRATANTE,INCLUSIVE AS LEGALIZACOES PERTINENTES,COORDENACAO E COMPATIBILIZACAO COM OS PROJETOS COMPLEMENTARES</t>
  </si>
  <si>
    <t>PROJETO EXECUTIVO DE ARQUITETURA,CONSIDERANDO O PROJETO BASICO EXISTENTE,PARA HABITACAO/EDIFICIOS DE 6001 ATE 12000M2,APRESENTADO EM AUTOCAD NOS PADROES DA CONTRATANTE,INCLUSIVE ASLEGALIZACOES PERTINENTES,COORDENACAO E COMPATIBILIZACAO COMOS PROJETOS COMPLEMENTARES</t>
  </si>
  <si>
    <t>PROJETO EXECUTIVO DE ARQUITETURA,CONSIDERANDO O PROJETO BASICO EXISTENTE,PARA HABITACAO/EDIFICIOS ACIMA DE 12000M2,APRESENTADO EM AUTOCAD NOS PADROES DA CONTRATANTE,INCLUSIVE AS LEGALIZACOES PERTINENTES,COORDENACAO E COMPATIBILIZACAO COM OSPROJETOS COMPLEMENTARES</t>
  </si>
  <si>
    <t>PROJETO BASICO DE INSTALACAO DE INCENDIO E SPDA PARA PREDIOSESCOLARES E/OU ADMINISTRATIVOS ATE 500M2,APRESENTADO EM AUTOCAD,INCLUSIVE AS LEGALIZACOES PERTINENTES</t>
  </si>
  <si>
    <t>PROJETO BASICO DE INSTALACAO DE INCENDIO E SPDA PARA PREDIOSESCOLARES E/OU ADMINISTRATIVOS DE 501 ATE 3000M2,APRESENTADO EM AUTOCAD,INCLUSIVE AS LEGALIZACOES PERTINENTES</t>
  </si>
  <si>
    <t>PROJETO BASICO DE INSTALACAO DE INCENDIO E SPDA PARA PREDIOSESCOLARES E/OU ADMINISTRATIVOS ACIMA DE 3000M2,APRESENTADOEM AUTOCAD,INCLUSIVE AS LEGALIZACOES PERTINENTES</t>
  </si>
  <si>
    <t>PROJETO BASICO DE INSTALACAO DE INCENDIO E SPDA PARA PREDIOSCULTURAIS ATE 500M2,APRESENTADO EM AUTOCAD,INCLUSIVE AS LEGALIZACOES PERTINENTES</t>
  </si>
  <si>
    <t>PROJETO BASICO DE INSTALACAO DE INCENDIO E SPDA PARA PREDIOSCULTURAIS ACIMA DE 500M2,APRESENTADO EM AUTOCAD,INCLUSIVE AS LEGALIZACOES PERTINENTES</t>
  </si>
  <si>
    <t>PROJETO BASICO DE INSTALACAO DE INCENDIO E SPDA PARA PREDIOSHOSPITALARES,APRESENTADO EM AUTOCAD,INCLUSIVE AS LEGALIZACOES PERTINENTES</t>
  </si>
  <si>
    <t>PROJETO BASICO DE INSTALACAO DE INCENDIO E SPDA PARA HABITACOES/EDIFICIOS ATE 500M2,APRESENTADO EM AUTOCAD,INCLUSIVE ASLEGALIZACOES PERTINENTES</t>
  </si>
  <si>
    <t>PROJETO BASICO DE INSTALACAO DE INCENDIO E SPDA PARA HABITACOES/EDIFICIOS DE 501 ATE 3000M2,APRESENTADO EM AUTOCAD,INCLUSIVE AS LEGALIZACOES PERTINENTES</t>
  </si>
  <si>
    <t>PROJETO BASICO DE INSTALACAO DE INCENDIO E SPDA PARA HABITACOES/EDIFICIOS ACIMA DE 3000M2,APRESENTADO EM AUTOCAD,INCLUSIVE AS LEGALIZACOES PERTINENTES</t>
  </si>
  <si>
    <t>PROJETO BASICO DE INSTALACAO DE INCENDIO E SPDA PARA HABITACAO/LOTEAMENTO ATE 36000M2,APRESENTADO EM AUTOCAD,INCLUSIVE AS LEGALIZACOES PERTINENTES</t>
  </si>
  <si>
    <t>PROJETO BASICO DE INSTALACAO DE INCENDIO E SPDA PARA HABITACAO/LOTEAMENTO ACIMA DE 36000M2,APRESENTADO EM AUTOCAD,INCLUSIVE AS LEGALIZACOES PERTINENTES</t>
  </si>
  <si>
    <t>PROJETO EXECUTIVO DE INSTALACAO DE INCENDIO E SPDA,CONSIDERANDO PROJETO BASICO EXISTENTE,PARA PREDIOS ESCOLARES E/OU ADMINISTRATIVOS ATE 500M2,APRESENTADO EM AUTOCAD,INCLUSIVE AS LEGALIZACOES PERTINENTES</t>
  </si>
  <si>
    <t>PROJETO EXECUTIVO DE INSTALACAO DE INCENDIO E SPDA,CONSIDERANDO PROJETO BASICO EXISTENTE,PARA PREDIOS ESCOLARES E/OU ADMINISTRATIVOS DE 501 ATE 3000M2,APRESENTADO EM AUTOCAD,INCLUSIVE AS LEGALIZACOES PERTINENTES</t>
  </si>
  <si>
    <t>PROJETO EXECUTIVO DE INSTALACAO DE INCENDIO E SPDA,CONSIDERANDO PROJETO BASICO EXISTENTE,PARA PREDIOS ESCOLARES E/OU ADMINISTRATIVOS ACIMA DE 3000M2,APRESENTADO EM AUTOCAD,INCLUSIVE AS LEGALIZACOES PERTINENTES</t>
  </si>
  <si>
    <t>PROJETO EXECUTIVO DE INSTALACAO DE INCENDIO E SPDA,CONSIDERANDO PROJETO BASICO EXISTENTE,PARA PREDIOS CULTURAIS ATE 500M2,APRESENTADO EM AUTOCAD,INCLUSIVE AS LEGALIZACOES PERTINENTES</t>
  </si>
  <si>
    <t>PROJETO EXECUTIVO DE INSTALACAO DE INCENDIO E SPDA,CONSIDERANDO PROJETO BASICO EXISTENTE,PARA PREDIOS CULTURAIS ACIMA DE500M2,APRESENTADO EM AUTOCAD,INCLUSIVE AS LEGALIZACOES PERTINENTES</t>
  </si>
  <si>
    <t>PROJETO EXECUTIVO DE INSTALACAO DE INCENDIO E SPDA,CONSIDERANDO PROJETO BASICO EXISTENTE,PARA PREDIOS HOSPITALARES,APRESENTADO EM AUTOCAD,INCLUSIVE AS LEGALIZACOES PERTINENTES</t>
  </si>
  <si>
    <t>PROJETO EXECUTIVO DE INSTALACAO DE INCENDIO E SPDA,CONSIDERANDO PROJETO BASICO EXISTENTE,PARA HABITACOES/EDIFICIOS ATE 500M2,APRESENTADO EM AUTOCAD,INCLUSIVE AS LEGALIZACOES PERTINENTES</t>
  </si>
  <si>
    <t>PROJETO EXECUTIVO DE INSTALACAO DE INCENDIO E SPDA,CONSIDERANDO PROJETO BASICO EXISTENTE,PARA HABITACOES/EDIFICIOS DE 501 ATE 3000M2,APRESENTADO EM AUTOCAD,INCLUSIVE AS LEGALIZACOES PERTINENTES</t>
  </si>
  <si>
    <t>PROJETO EXECUTIVO DE INSTALACAO DE INCENDIO E SPDA,CONSIDERANDO PROJETO BASICO EXISTENTE,PARA HABITACOES/EDIFICIOS ACIMADE 3000M2,APRESENTADO EM AUTOCAD,INCLUSIVE AS LEGALIZACOES PERTINENTES</t>
  </si>
  <si>
    <t>PROJETO EXECUTIVO DE INSTALACAO DE INCENDIO E SPDA,CONSIDERANDO PROJETO BASICO EXISTENTE,PARA HABITACAO/LOTEAMENTO ATE 36000M2,APRESENTADO EM AUTOCAD,INCLUSIVE AS LEGALIZACOES PERTINENTES</t>
  </si>
  <si>
    <t>PROJETO EXECUTIVO DE INSTALACAO DE INCENDIO E SPDA,CONSIDERANDO PROJETO BASICO EXISTENTE,PARA HABITACAO/LOTEAMENTO ACIMADE 36000M2,APRESENTADO EM AUTOCAD,INCLUSIVE AS LEGALIZACOESPERTINENTES</t>
  </si>
  <si>
    <t>PROJETO BASICO DE INSTALACAO DE GAS PARA PREDIOS ESCOLARES E/OU ADMINISTRATIVOS ATE 500M2,APRESENTADO EM AUTOCAD,INCLUSIVE AS LEGALIZACOES PERTINENTES</t>
  </si>
  <si>
    <t>PROJETO BASICO DE INSTALACAO DE GAS PARA PREDIOS ESCOLARES E/OU ADMINISTRATIVOS ACIMA DE 500M2,APRESENTADO EM AUTOCAD,INCLUSIVE AS LEGALIZACOES PERTINENTES</t>
  </si>
  <si>
    <t>PROJETO BASICO DE INSTALACAO DE GAS PARA PREDIOS CULTURAIS,APRESENTADO EM AUTOCAD,INCLUSIVE AS LEGALIZACOES PERTINENTES</t>
  </si>
  <si>
    <t>PROJETO BASICO DE INSTALACAO DE GAS PARA PREDIOS HOSPITALARES ATE 4000M2,APRESENTADO EM AUTOCAD,INCLUSIVE AS LEGALIZACOES PERTINENTES</t>
  </si>
  <si>
    <t>PROJETO BASICO DE INSTALACAO DE GAS PARA PREDIOS HOSPITALARES ACIMA DE 4000M2,APRESENTADO EM AUTOCAD,INCLUSIVE AS LEGALIZACOES PERTINENTES</t>
  </si>
  <si>
    <t>PROJETO BASICO DE INSTALACAO DE GAS PARA HABITACOES/EDIFICIOS ATE 500M2,APRESENTADO EM AUTOCAD,INCLUSIVE AS LEGALIZACOESPERTINENTES</t>
  </si>
  <si>
    <t>PROJETO BASICO DE INSTALACAO DE GAS PARA HABITACOES/EDIFICIOS ACIMA DE 500M2,APRESENTADO EM AUTOCAD,INCLUSIVE AS LEGALIZACOES PERTINENTES</t>
  </si>
  <si>
    <t>PROJETO BASICO DE INSTALACAO DE GAS PARA HABITACAO/LOTEAMENTO ACIMA DE 12000M2,APRESENTADO EM AUTOCAD,INCLUSIVE AS LEGALIZACOES PERTINENTES</t>
  </si>
  <si>
    <t>PROJETO EXECUTIVO DE INSTALACAO DE GAS,CONSIDERANDO O PROJETO BASICO EXISTENTE,PARA PREDIOS ESCOLARES E/OU ADMINISTRATIVOS ATE 500M2,APRESENTADO EM AUTOCAD,INCLUSIVE AS LEGALIZACOES PERTINENTES</t>
  </si>
  <si>
    <t>PROJETO EXECUTIVO DE INSTALACAO DE GAS,CONSIDERANDO O PROJETO BASICO EXISTENTE,PARA PREDIOS ESCOLARES E/OU ADMINISTRATIVOS ACIMA DE 500M2,APRESENTADO EM AUTOCAD,INCLUSIVE AS LEGALIZACOES PERTINENTES</t>
  </si>
  <si>
    <t>PROJETO EXECUTIVO DE INSTALACAO DE GAS,CONSIDERANDO O PROJETO BASICO EXISTENTE,PARA PREDIOS CULTURAIS,APRESENTADO EM AUTOCAD,INCLUSIVE AS LEGALIZACOES PERTINENTES</t>
  </si>
  <si>
    <t>PROJETO EXECUTIVO DE INSTALACAO DE GAS,CONSIDERANDO O PROJETO BASICO EXISTENTE,PARA PREDIOS HOSPITALARES ATE 4000M2,APRESENTADO EM AUTOCAD,INCLUSIVE AS LEGALIZACOES PERTINENTES</t>
  </si>
  <si>
    <t>PROJETO EXECUTIVO DE INSTALACAO DE GAS,CONSIDERANDO O PROJETO BASICO EXISTENTE,PARA PREDIOS HOSPITALARES ACIMA DE 4000M2,APRESENTADO EM AUTOCAD,INCLUSIVE AS LEGALIZACOES PERTINENTES</t>
  </si>
  <si>
    <t>PROJETO EXECUTIVO DE INSTALACAO DE GAS,CONSIDERANDO O PROJETO BASICO EXISTENTE,PARA HABITACOES/EDIFICIOS ATE 500M2,APRESENTADO EM AUTOCAD,INCLUSIVE AS LEGALIZACOES PERTINENTES</t>
  </si>
  <si>
    <t>PROJETO EXECUTIVO DE INSTALACAO DE GAS,CONSIDERANDO O PROJETO BASICO EXISTENTE,PARA HABITACOES/EDIFICIOS ACIMA DE 500M2,APRESENTADO EM AUTOCAD,INCLUSIVE AS LEGALIZACOES PERTINENTES</t>
  </si>
  <si>
    <t>PROJETO EXECUTIVO DE INSTALACAO DE GAS,CONSIDERANDO O PROJETO BASICO EXISTENTE,PARA HABITACAO/LOTEAMENTO ATE 12000M2,APRESENTADO EM AUTOCAD,INCLUSIVE AS LEGALIZACOES PERTINENTES</t>
  </si>
  <si>
    <t>PROJETO EXECUTIVO DE INSTALACAO DE GAS,CONSIDERANDO O PROJETO BASICO EXISTENTE,PARA HABITACAO/LOTEAMENTO ACIMA DE 12000M2,APRESENTADO EM AUTOCAD,INCLUSIVE AS LEGALIZACOES PERTINENTES</t>
  </si>
  <si>
    <t>PROJETO BASICO DE INSTALACAO DE TELEMATICA PARA PREDIOS ESCOLARES E/OU ADMINISTRATIVOS ATE 500M2,APRESENTADO EM AUTOCAD,INCLUSIVE AS LEGALIZACOES PERTINENTES</t>
  </si>
  <si>
    <t>PROJETO BASICO DE INSTALACAO DE TELEMATICA PARA PREDIOS ESCOLARES E/OU ADMINISTRATIVOS ACIMA DE 500M2,APRESENTADO EM AUTOCAD,INCLUSIVE AS LEGALIZACOES PERTINENTES</t>
  </si>
  <si>
    <t>PROJETO BASICO DE INSTALACAO DE TELEMATICA PARA PREDIOS CULTURAIS ATE 500M2,APRESENTADO EM AUTOCAD,INCLUSIVE AS LEGALIZACOES PERTINENTES</t>
  </si>
  <si>
    <t>PROJETO BASICO DE INSTALACAO DE TELEMATICA PARA PREDIOS CULTURAIS ACIMA DE 500M2,APRESENTADO EM AUTOCAD,INCLUSIVE AS LEGALIZACOES PERTINENTES</t>
  </si>
  <si>
    <t>PROJETO BASICO DE INSTALACAO DE TELEMATICA PARA PREDIOS HOSPITALARES,APRESENTADO EM AUTOCAD,INCLUSIVE AS LEGALIZACOES PERTINENTES</t>
  </si>
  <si>
    <t>PROJETO BASICO DE INSTALACAO DE TELEMATICA PARA HABITACOES/EDIFICIOS ATE 500M2,APRESENTADO EM AUTOCAD,INCLUSIVE AS LEGALIZACOES PERTINENTES</t>
  </si>
  <si>
    <t>PROJETO BASICO DE INSTALACAO DE TELEMATICA PARA HABITACOES/EDIFICIOS DE 501 ATE 3000M2,APRESENTADO EM AUTOCAD,INCLUSIVEAS LEGALIZACOES PERTINENTES</t>
  </si>
  <si>
    <t>PROJETO BASICO DE INSTALACAO DE TELEMATICA PARA HABITACAO/LOTEAMENTO ATE 12000M2,APRESENTADO EM AUTOCAD,INCLUSIVE AS LEGALIZACOES PERTINENTES</t>
  </si>
  <si>
    <t>PROJETO BASICO DE INSTALACAO DE TELEMATICA PARA HABITACAO/LOTEAMENTO ACIMA DE 12000M2,APRESENTADO EM AUTOCAD,INCLUSIVE AS LEGALIZACOES PERTINENTES</t>
  </si>
  <si>
    <t>PROJETO EXECUTIVO DE INSTALACAO DE TELEMATICA,CONSIDERANDO OPROJETO BASICO EXISTENTE,PARA PREDIOS ESCOLARES E/OU ADMINISTRATIVOS ATE 500M2,APRESENTADO EM AUTOCAD,INCLUSIVE AS LEGALIZACOES PERTINENTES</t>
  </si>
  <si>
    <t>PROJETO EXECUTIVO DE INSTALACAO DE TELEMATICA,CONSIDERANDO OPROJETO BASICO EXISTENTE,PARA PREDIOS ESCOLARES E/OU ADMINISTRATIVOS ACIMA DE 500M2,APRESENTADO EM AUTOCAD,INCLUSIVE ASLEGALIZACOES PERTINENTES</t>
  </si>
  <si>
    <t>PROJETO EXECUTIVO DE INSTALACAO DE TELEMATICA,CONSIDERANDO OPROJETO BASICO EXISTENTE,PARA PREDIOS CULTURAIS ATE 500M2,APRESENTADO EM AUTOCAD,INCLUSIVE AS LEGALIZACOES PERTINENTES</t>
  </si>
  <si>
    <t>PROJETO EXECUTIVO DE INSTALACAO DE TELEMATICA,CONSIDERANDO OPROJETO BASICO EXISTENTE,PARA PREDIOS CULTURAIS ACIMA DE 500M2,APRESENTADO EM AUTOCAD,INCLUSIVE AS LEGALIZACOES PERTINENTES</t>
  </si>
  <si>
    <t>PROJETO EXECUTIVO DE INSTALACAO DE TELEMATICA,CONSIDERANDO OPROJETO BASICO EXISTENTE,PARA PREDIOS HOSPITALARES,APRESENTADO EM AUTOCAD,INCLUSIVE AS LEGALIZACOES PERTINENTES</t>
  </si>
  <si>
    <t>PROJETO EXECUTIVO DE INSTALACAO DE TELEMATICA,CONSIDERANDO OPROJETO BASICO EXISTENTE,PARA HABITACOES/EDIFICIOS ATE 500M2,APRESENTADO EM AUTOCAD,INCLUSIVE AS LEGALIZACOES PERTINENTES</t>
  </si>
  <si>
    <t>PROJETO EXECUTIVO DE INSTALACAO DE TELEMATICA,CONSIDERANDO OPROJETO BASICO EXISTENTE,PARA HABITACOES/EDIFICIOS DE 501 ATE 3000M2,APRESENTADO EM AUTOCAD,INCLUSIVE AS LEGALIZACOES PERTINENTES</t>
  </si>
  <si>
    <t>PROJETO EXECUTIVO DE INSTALACAO DE TELEMATICA,CONSIDERANDO OPROJETO BASICO EXISTENTE,PARA HABITACAO/LOTEAMENTO ATE 12000M2,APRESENTADO EM AUTOCAD,INCLUSIVE AS LEGALIZACOES PERTINENTES</t>
  </si>
  <si>
    <t>PROJETO EXECUTIVO DE INSTALACAO DE TELEMATICA,CONSIDERANDO OPROJETO BASICO EXISTENTE,PARA HABITACAO/LOTEAMENTO ACIMA DE12000M2,APRESENTADO EM AUTOCAD,INCLUSIVE AS LEGALIZACOES PERTINENTES</t>
  </si>
  <si>
    <t>PROJETO BASICO DE INSTALACAO DE ESGOTO SANITARIO E AGUAS PLUVIAIS PARA PREDIOS ESCOLARES E/OU ADMINISTRATIVOS ATE 500M2,APRESENTADO EM AUTOCAD,INCLUSIVE AS LEGALIZACOES PERTINENTES</t>
  </si>
  <si>
    <t>PROJETO BASICO DE INSTALACAO DE ESGOTO SANITARIO E AGUAS PLUVIAIS PARA PREDIOS ESCOLARES E/OU ADMINISTRATIVOS DE 501 ATE3000M2,APRESENTADO EM AUTOCAD,INCLUSIVE AS LEGALIZACOES PERTINENTES</t>
  </si>
  <si>
    <t>PROJETO BASICO DE INSTALACAO DE ESGOTO SANITARIO E AGUAS PLUVIAIS PARA PREDIOS ESCOLARES E/OU ADMINISTRATIVOS ACIMA DE 3000M2,APRESENTADO EM AUTOCAD,INCLUSIVE AS LEGALIZACOES PERTINENTES</t>
  </si>
  <si>
    <t>PROJETO BASICO DE INSTALACAO DE ESGOTO SANITARIO E AGUAS PLUVIAIS PARA PREDIOS CULTURAIS,APRESENTADO EM AUTOCAD,INCLUSIVE AS LEGALIZACOES PERTINENTES</t>
  </si>
  <si>
    <t>PROJETO BASICO DE INSTALACAO DE ESGOTO SANITARIO E AGUAS PLUVIAIS PARA PREDIOS HOSPITALARES ATE 4000M2,APRESENTADO EM AUTOCAD,INCLUSIVE AS LEGALIZACOES PERTINENTES</t>
  </si>
  <si>
    <t>PROJETO BASICO DE INSTALACAO DE ESGOTO SANITARIO E AGUAS PLUVIAIS PARA PREDIOS HOSPITALARES ACIMA DE 4000M2,APRESENTADOEM AUTOCAD,INCLUSIVE AS LEGALIZACOES PERTINENTES</t>
  </si>
  <si>
    <t>PROJETO BASICO DE INSTALACAO DE ESGOTO SANITARIO E AGUAS PLUVIAIS PARA URBANIZACAO ATE 15000M2,APRESENTADO EM AUTOCAD,INCLUSIVE AS LEGALIZACOES PERTINENTES</t>
  </si>
  <si>
    <t>PROJETO BASICO DE INSTALACAO DE ESGOTO SANITARIO E AGUAS PLUVIAIS PARA URBANIZACAO ACIMA DE 15000M2,APRESENTADO EM AUTOCAD,INCLUSIVE AS LEGALIZACOES PERTINENTES</t>
  </si>
  <si>
    <t>PROJETO BASICO DE INSTALACAO DE ESGOTO SANITARIO E AGUAS PLUVIAIS PARA HABITACAO/LOTEAMENTO ATE 12000M2,APRESENTADO EM AUTOCAD,INCLUSIVE AS LEGALIZACOES PERTINENTES</t>
  </si>
  <si>
    <t>PROJETO BASICO DE INSTALACAO DE ESGOTO SANITARIO E AGUAS PLUVIAIS PARA HABITACAO/LOTEAMENTO DE 12001 ATE 36000M2,APRESENTADO EM AUTOCAD,INCLUSIVE AS LEGALIZACOES PERTINENTES</t>
  </si>
  <si>
    <t>PROJETO BASICO DE INSTALACAO DE ESGOTO SANITARIO E AGUAS PLUVIAIS PARA HABITACAO/LOTEAMENTO ACIMA DE 36000M2,APRESENTADOEM AUTOCAD,INCLUSIVE AS LEGALIZACOES PERTINENTES</t>
  </si>
  <si>
    <t>PROJETO EXECUTIVO DE INSTALACAO DE ESGOTO SANITARIO E AGUASPLUVIAIS,CONSIDERANDO O PROJETO BASICO EXISTENTE,PARA PREDIOS ESCOLARES E/OU ADMINISTRATIVOS ATE 500M2,APRESENTADO EM AUTOCAD,INCLUSIVE AS LEGALIZACOES PERTINENTES</t>
  </si>
  <si>
    <t>PROJETO EXECUTIVO DE INSTALACAO DE ESGOTO SANITARIO E AGUASPLUVIAIS,CONSIDERANDO O PROJETO BASICO EXISTENTE,PARA PREDIOS ESCOLARES E/OU ADMINISTRATIVOS DE 501 ATE 3000M2,APRESENTADO EM AUTOCAD,INCLUSIVE AS LEGALIZACOES PERTINENTES</t>
  </si>
  <si>
    <t>PROJETO EXECUTIVO DE INSTALACAO DE ESGOTO SANITARIO E AGUASPLUVIAIS,CONSIDERANDO O PROJETO BASICO EXISTENTE,PARA PREDIOS ESCOLARES E/OU ADMINISTRATIVOS ACIMA DE 3000M2,APRESENTADOEM AUTOCAD,INCLUSIVE AS LEGALIZACOES PERTINENTES</t>
  </si>
  <si>
    <t>PROJETO EXECUTIVO DE INSTALACAO DE ESGOTO SANITARIO E AGUASPLUVIAIS,CONSIDERANDO O PROJETO BASICO EXISTENTE,PARA PREDIOS CULTURAIS,APRESENTADO EM AUTOCAD,INCLUSIVE AS LEGALIZACOESPERTINENTES</t>
  </si>
  <si>
    <t>PROJETO EXECUTIVO DE INSTALACAO DE ESGOTO SANITARIO E AGUASPLUVIAIS,CONSIDERANDO O PROJETO BASICO EXISTENTE,PARA PREDIOS HOSPITALARES ATE 4000M2,APRESENTADO EM AUTOCAD,INCLUSIVE AS LEGALIZACOES PERTINENTES</t>
  </si>
  <si>
    <t>PROJETO EXECUTIVO DE INSTALACAO DE ESGOTO SANITARIO E AGUASPLUVIAIS,CONSIDERANDO O PROJETO BASICO EXISTENTE,PARA PREDIOS HOSPITALARES ACIMA DE 4000M2,APRESENTADO EM AUTOCAD,INCLUSIVE AS LEGALIZACOES PERTINENTES</t>
  </si>
  <si>
    <t>PROJETO EXECUTIVO DE INSTALACAO DE ESGOTO SANITARIO E AGUASPLUVIAIS,CONSIDERANDO O PROJETO BASICO EXISTENTE,PARA URBANIZACAO ATE 15000M2,APRESENTADO EM AUTOCAD,INCLUSIVE AS LEGALIZACOES PERTINENTES</t>
  </si>
  <si>
    <t>PROJETO EXECUTIVO DE INSTALACAO DE ESGOTO SANITARIO E AGUASPLUVIAIS,CONSIDERANDO O PROJETO BASICO EXISTENTE,PARA URBANIZACAO ACIMA DE 15000M2,APRESENTADO EM AUTOCAD,INCLUSIVE AS LEGALIZACOES PERTINENTES</t>
  </si>
  <si>
    <t>PROJETO EXECUTIVO DE INSTALACAO DE ESGOTO SANITARIO E AGUASPLUVIAIS,CONSIDERANDO O PROJETO BASICO EXISTENTE,PARA HABITACAO/LOTEAMENTO ATE 12000M2,APRESENTADO EM AUTOCAD,INCLUSIVEAS LEGALIZACOES PERTINENTES</t>
  </si>
  <si>
    <t>PROJETO EXECUTIVO DE INSTALACAO DE ESGOTO SANITARIO E AGUASPLUVIAIS,CONSIDERANDO O PROJETO BASICO EXISTENTE,PARA HABITACAO/LOTEAMENTO DE 12001 ATE 36000M2,APRESENTADO EM AUTOCAD,INCLUSIVE AS LEGALIZACOES PERTINENTES</t>
  </si>
  <si>
    <t>PROJETO EXECUTIVO DE INSTALACAO DE ESGOTO SANITARIO E AGUASPLUVIAIS,CONSIDERANDO O PROJETO BASICO EXISTENTE,PARA HABITACAO/LOTEAMENTO ACIMA DE 36000M2,APRESENTADO EM AUTOCAD,INCLUSIVE AS LEGALIZACOES PERTINENTES</t>
  </si>
  <si>
    <t>PROJETO BASICO DE INSTALACAO HIDRAULICA PARA PREDIOS ESCOLARES E/OU ADMINISTRATIVOS ATE 500M2,APRESENTADO EM AUTOCAD,INCLUSIVE EM AUTOCAD,INCLUSIVE AS LEGALIZACOES PERTINENTES</t>
  </si>
  <si>
    <t>PROJETO BASICO DE INSTALACAO HIDRAULICA PARA PREDIOS ESCOLARES E/OU ADMINISTRATIVOS DE 501 ATE 3000M2,APRESENTADO EM AUTOCAD,INCLUSIVE AS LEGALIZACOES PERTINENTES</t>
  </si>
  <si>
    <t>PROJETO BASICO DE INSTALACAO HIDRAULICA PARA PREDIOS ESCOLARES E/OU ADMINISTRATIVOS ACIMA DE 3000M2,APRESENTADO EM AUTOCAD,INCLUSIVE AS LEGALIZACOES PERTINENTES</t>
  </si>
  <si>
    <t>PROJETO BASICO DE INSTALACAO HIDRAULICA PARA PREDIOS CULTURAIS,APRESENTADO EM AUTOCAD,INCLUSIVE AS LEGALIZACOES PERTINENTES</t>
  </si>
  <si>
    <t>PROJETO BASICO DE INSTALACAO HIDRAULICA PARA PREDIOS HOSPITALARES ATE 4000M2,APRESENTADO EM AUTOCAD,INCLUSIVE AS LEGALIZACOES PERTINENTES</t>
  </si>
  <si>
    <t>PROJETO BASICO DE INSTALACAO HIDRAULICA PARA PREDIOS HOSPITALARES ACIMA DE 4000M2,APRESENTADO EM AUTOCAD,INCLUSIVE AS LEGALIZACOES PERTINENTES</t>
  </si>
  <si>
    <t>PROJETO BASICO DE INSTALACAO HIDRAULICA PARA HABITACOES/EDIFICIOS ATE 500M2,APRESENTADO EM AUTOCAD,INCLUSIVE AS LEGALIZACOES PERTINENTES</t>
  </si>
  <si>
    <t>PROJETO BASICO DE INSTALACAO HIDRAULICA PARA HABITACOES/EDIFICIOS DE 501 ATE 3000M2,APRESENTADO EM AUTOCAD,INCLUSIVE ASLEGALIZACOES PERTINENTES</t>
  </si>
  <si>
    <t>PROJETO BASICO DE INSTALACAO HIDRAULICA PARA HABITACOES/EDIFICIOS ACIMA DE 3000M2,APRESENTADO EM AUTOCAD,INCLUSIVE AS LEGALIZACOES PERTINENTES</t>
  </si>
  <si>
    <t>PROJETO BASICO DE INSTALACAO HIDRAULICA PARA URBANIZACAO ATE15000M2,APRESENTADO EM AUTOCAD,INCLUSIVE AS LEGALIZACOES PERTINENTES</t>
  </si>
  <si>
    <t>PROJETO BASICO DE INSTALACAO HIDRAULICA PARA URBANIZACAO ACIMA DE 15000M2,APRESENTADO EM AUTOCAD,INCLUSIVE AS LEGALIZACOES PERTINENTES</t>
  </si>
  <si>
    <t>PROJETO BASICO DE INSTALACAO HIDRAULICA PARA HABITACAO/LOTEAMENTO ATE 12000M2,APRESENTADO EM AUTOCAD,INCLUSIVE AS LEGALIZACOES PERTINENTES</t>
  </si>
  <si>
    <t>PROJETO BASICO DE INSTALACAO HIDRAULICA PARA HABITACAO/LOTEAMENTO DE 12001 ATE 36000M2,APRESENTADO EM AUTOCAD,INCLUSIVEAS LEGALIZACOES PERTINENTES</t>
  </si>
  <si>
    <t>PROJETO BASICO DE INSTALACAO HIDRAULICA PARA HABITACAO/LOTEAMENTO ACIMA DE 36000M2,APRESENTADO EM AUTOCAD,INCLUSIVE AS LEGALIZACOES PERTINENTES</t>
  </si>
  <si>
    <t>PROJETO EXECUTIVO DE INSTALACAO HIDRAULICA,CONSIDERANDO O PROJETO BASICO EXISTENTE,PARA PREDIOS ESCOLARES E/OU ADMINISTRATIVOS ATE 500M2,APRESENTADO EM AUTOCAD,INCLUSIVE AS LEGALIZACOES PERTINENTES</t>
  </si>
  <si>
    <t>PROJETO EXECUTIVO DE INSTALACAO HIDRAULICA,CONSIDERANDO O PROJETO BASICO EXISTENTE,PARA PREDIOS ESCOLARES E/OU ADMINISTRATIVOS DE 501 ATE 3000M2,APRESENTADO EM AUTOCAD,INCLUSIVE ASLEGALIZACOES PERTINENTES</t>
  </si>
  <si>
    <t>PROJETO EXECUTIVO DE INSTALACAO HIDRAULICA,CONSIDERANDO O PROJETO BASICO EXISTENTE,PARA PREDIOS ESCOLARES E/OU ADMINISTRATIVOS ACIMA DE 3000M2,APRESENTADO EM AUTOCAD,INCLUSIVE AS LEGALIZACOES PERTINENTES</t>
  </si>
  <si>
    <t>PROJETO EXECUTIVO DE INSTALACAO HIDRAULICA,CONSIDERANDO O PROJETO BASICO EXISTENTE,PARA PREDIOS CULTURAIS,APRESENTADO EMAUTOCAD,INCLUSIVE AS LEGALIZACOES PERTINENTES</t>
  </si>
  <si>
    <t>PROJETO EXECUTIVO DE INSTALACAO HIDRAULICA,CONSIDERANDO O PROJETO BASICO EXISTENTE,PARA PREDIOS HOSPITALARES ATE 4000M2,APRESENTADO EM AUTOCAD,INCLUSIVE AS LEGALIZACOES PERTINENTES</t>
  </si>
  <si>
    <t>PROJETO EXECUTIVO DE INSTALACAO HIDRAULICA,CONSIDERANDO O PROJETO BASICO EXISTENTE,PARA PREDIOS HOSPITALARES ACIMA DE 4000M2,APRESENTADO EM AUTOCAD,INCLUSIVE AS LEGALIZACOES PERTINENTES</t>
  </si>
  <si>
    <t>PROJETO EXECUTIVO DE INSTALACAO HIDRAULICA,CONSIDERANDO O PROJETO BASICO EXISTENTE,PARA HABITACOES/EDIFICIOS ATE 500M2,APRESENTADO EM AUTOCAD,INCLUSIVE AS LEGALIZACOES PERTINENTES</t>
  </si>
  <si>
    <t>PROJETO EXECUTIVO DE INSTALACAO HIDRAULICA,CONSIDERANDO O PROJETO BASICO EXISTENTE,PARA HABITACOES/EDIFICIOS DE 501 ATE3000M2,APRESENTADO EM AUTOCAD,INCLUSIVE AS LEGALIZACOES PERTINENTES</t>
  </si>
  <si>
    <t>PROJETO EXECUTIVO DE INSTALACAO HIDRAULICA,CONSIDERANDO O PROJETO BASICO EXISTENTE,PARA HABITACOES/EDIFICIOS ACIMA DE 3000M2,APRESENTADO EM AUTOCAD,INCLUSIVE AS LEGALIZACOES PERTINENTES</t>
  </si>
  <si>
    <t>PROJETO EXECUTIVO DE INSTALACAO HIDRAULICA,CONSIDERANDO O PROJETO BASICO EXISTENTE,PARA URBANIZACAO ATE 15000M2,APRESENTADO EM AUTOCAD,INCLUSIVE AS LEGALIZACOES PERTINENTES</t>
  </si>
  <si>
    <t>PROJETO EXECUTIVO DE INSTALACAO HIDRAULICA,CONSIDERANDO O PROJETO BASICO EXISTENTE,PARA URBANIZACAO ACIMA DE 15000M2,APRESENTADO EM AUTOCAD,INCLUSIVE AS LEGALIZACOES PERTINENTES</t>
  </si>
  <si>
    <t>PROJETO EXECUTIVO DE INSTALACAO HIDRAULICA,CONSIDERANDO O PROJETO BASICO EXISTENTE,PARA HABITACAO/LOTEAMENTO ATE 12000M,APRESENTADO EM AUTOCAD,INCLUSIVE AS LEGALIZACOES PERTINENTES</t>
  </si>
  <si>
    <t>PROJETO EXECUTIVO DE INSTALACAO HIDRAULICA,CONSIDERANDO O PROJETO BASICO EXISTENTE,PARA HABITACAO/LOTEAMENTO DE 12001 ATE 36000M2,APRESENTADO EM AUTOCAD,INCLUSIVE AS LEGALIZACOES PERTINENTES</t>
  </si>
  <si>
    <t>PROJETO EXECUTIVO DE INSTALACAO HIDRAULICA,CONSIDERANDO O PROJETO BASICO EXISTENTE,PARA HABITACAO/LOTEAMENTO ACIMA DE 36000M2,APRESENTADO EM AUTOCAD,INCLUSIVE AS LEGALIZACOES PERTINENTES</t>
  </si>
  <si>
    <t>PROJETO BASICO DE INSTALACAO ELETRICA PARA PREDIOS ESCOLARESE/OU ADMINISTRATIVOS ATE 500M2,APRESENTADO EM AUTOCAD,INCLUSIVE AS LEGALIZACOES PERTINENTES</t>
  </si>
  <si>
    <t>PROJETO BASICO DE INSTALACAO ELETRICA PARA PREDIOS ESCOLARESE/OU ADMINISTRATIVOS DE 501 ATE 3000M2,APRESENTADO EM AUTOCAD,INCLUSIVE AS LEGALIZACOES PERTINENTES</t>
  </si>
  <si>
    <t>PROJETO BASICO DE INSTALACAO ELETRICA PARA PREDIOS ESCOLARESE/OU ADMINISTRATIVOS ACIMA DE 3000M2,APRESENTADO EM AUTOCAD,INCLUSIVE AS LEGALIZACOES PERTINENTES</t>
  </si>
  <si>
    <t>PROJETO BASICO DE INSTALACAO ELETRICA PARA PREDIOS CULTURAISATE 3000M2,APRESENTADO EM AUTOCAD,INCLUSIVE AS LEGALIZACOESPERTINENTES</t>
  </si>
  <si>
    <t>PROJETO BASICO DE INSTALACAO ELETRICA PARA PREDIOS CULTURAISACIMA DE 3000M2,APRESENTADO EM AUTOCAD,INCLUSIVE AS LEGALIZACOES PERTINENTES</t>
  </si>
  <si>
    <t>PROJETO BASICO DE INSTALACAO ELETRICA PARA PREDIOS HOSPITALARES,APRESENTADO EM AUTOCAD,INCLUSIVE AS LEGALIZACOES PERTINENTES</t>
  </si>
  <si>
    <t>PROJETO BASICO DE INSTALACAO ELETRICA PARA HABITACOES/EDIFICIOS ATE 500M2,APRESENTADO EM AUTOCAD,INCLUSIVE AS LEGALIZACOES PERTINENTES</t>
  </si>
  <si>
    <t>PROJETO BASICO DE INSTALACAO ELETRICA PARA HABITACOES/EDIFICIOS DE 501 ATE 3000M2,APRESENTADO EM AUTOCAD,INCLUSIVE AS LEGALIZACOES PERTINENTES</t>
  </si>
  <si>
    <t>PROJETO BASICO DE INSTALACAO ELETRICA PARA HABITACOES/EDIFICIOS ACIMA DE 3000M2,APRESENTADO EM AUTOCAD,INCLUSIVE AS LEGALIZACOES PERTINENTES</t>
  </si>
  <si>
    <t>PROJETO BASICO DE INSTALACAO ELETRICA PARA URBANIZACAO ATE 15000M2,APRESENTADO EM AUTOCAD,INCLUSIVE AS LEGALIZACOES PERTINENTES</t>
  </si>
  <si>
    <t>PROJETO BASICO DE INSTALACAO ELETRICA PARA URBANIZACAO ACIMADE 15000M2,APRESENTADO EM AUTOCAD,INCLUSIVE AS LEGALIZACOESPERTINENTES</t>
  </si>
  <si>
    <t>PROJETO BASICO DE INSTALACAO ELETRICA PARA HABITACAO/LOTEAMENTO ATE 12000M2,APRESENTADO EM AUTOCAD,INCLUSIVE AS LEGALIZACOES PERTINENTES</t>
  </si>
  <si>
    <t>PROJETO BASICO DE INSTALACAO ELETRICA PARA HABITACAO/LOTEAMENTO DE 12001 ATE 36000M2,APRESENTADO EM AUTOCAD,INCLUSIVE ASLEGALIZACOES PERTINENTES</t>
  </si>
  <si>
    <t>PROJETO BASICO DE INSTALACAO ELETRICA PARA HABITACAO/LOTEAMENTO ACIMA DE 36000M2,APRESENTADO EM AUTOCAD,INCLUSIVE AS LEGALIZACOES PERTINENTES</t>
  </si>
  <si>
    <t>PROJETO BASICO DE SISTEMA DE AR CONDICIONADO E EXAUSTAO MECANICA,EM AUTOCAD,PARA PREDIOS COM AREA ATE 500M2</t>
  </si>
  <si>
    <t>PROJETO BASICO DE SISTEMA DE AR CONDICIONADO E EXAUSTAO MECANICA,EM AUTOCAD,PARA PREDIOS COM AREA DE 501 ATE 3000M2</t>
  </si>
  <si>
    <t>PROJETO BASICO DE SISTEMA DE AR CONDICIONADO E EXAUSTAO MECANICA,PARA PREDIOS COM AREA ACIMA DE 3000M2</t>
  </si>
  <si>
    <t>PROJETO EXECUTIVO DE INSTALACAO ELETRICA,CONSIDERANDO O PROJETO BASICO EXISTENTE,PARA PREDIOS ESCOLARES E/OU ADMINISTRATIVOS ATE 500M2,APRESENTADO EM AUTOCAD,INCLUSIVE AS LEGALIZACOES PERTINENTES</t>
  </si>
  <si>
    <t>PROJETO EXECUTIVO DE INSTALACAO ELETRICA,CONSIDERANDO O PROJETO BASICO EXISTENTE,PARA PREDIOS ESCOLARES E/OU ADMINISTRATIVOS DE 501 ATE 3000M2,APRESENTADO EM AUTOCAD,INCLUSIVE AS LEGALIZACOES PERTINENTES</t>
  </si>
  <si>
    <t>PROJETO EXECUTIVO DE INSTALACAO ELETRICA,CONSIDERANDO O PROJETO BASICO EXISTENTE,PARA PREDIOS ESCOLARES E/OU ADMINISTRATIVOS ACIMA DE 3000M2,APRESENTADO EM AUTOCAD,INCLUSIVE AS LEGALIZACOES PERTINENTES</t>
  </si>
  <si>
    <t>PROJETO EXECUTIVO DE INSTALACAO ELETRICA,CONSIDERANDO O PROJETO BASICO EXISTENTE,PARA PREDIOS CULTURAIS ATE 3000M2,APRESENTADO EM AUTOCAD,INCLUSIVE AS LEGALIZACOES PERTINENTES</t>
  </si>
  <si>
    <t>PROJETO EXECUTIVO DE INSTALACAO ELETRICA,CONSIDERANDO O PROJETO BASICO EXISTENTE,PARA PREDIOS CULTURAIS ACIMA DE 3000M2,APRESENTADO EM AUTOCAD,INCLUSIVE AS LEGALIZACOES PERTINENTES</t>
  </si>
  <si>
    <t>PROJETO EXECUTIVO DE INSTALACAO ELETRICA,CONSIDERANDO O PROJETO BASICO EXISTENTE,PARA PREDIOS HOSPITALARES,APRESENTADO EM AUTOCAD,INCLUSIVE AS LEGALIZACOES PERTINENTES</t>
  </si>
  <si>
    <t>PROJETO EXECUTIVO DE INSTALACAO ELETRICA,CONSIDERANDO O PROJETO BASICO EXISTENTE,PARA HABITACOES/EDIFICIOS ATE 500M2,APRESENTADO EM AUTOCAD,INCLUSIVE AS LEGALIZACOES PERTINENTES</t>
  </si>
  <si>
    <t>PROJETO EXECUTIVO DE INSTALACAO ELETRICA,CONSIDERANDO O PROJETO BASICO EXISTENTE,PARA HABITACOES/EDIFICIOS DE 501 ATE 3000M2,APRESENTADO EM AUTOCAD,INCLUSIVE AS LEGALIZACOES PERTINENTES</t>
  </si>
  <si>
    <t>PROJETO EXECUTIVO DE INSTALACAO ELETRICA,CONSIDERANDO O PROJETO BASICO EXISTENTE,PARA HABITACOES/EDIFICIOS ACIMA DE 3000M2,APRESENTADO EM AUTOCAD,INCLUSIVE AS LEGALIZACOES PERTINENTES</t>
  </si>
  <si>
    <t>PROJETO EXECUTIVO DE INSTALACAO ELETRICA,CONSIDERANDO O PROJETO BASICO EXISTENTE,PARA URBANIZACAO ATE 15000M2,APRESENTADO EM AUTOCAD,INCLUSIVE AS LEGALIZACOES PERTINENTES</t>
  </si>
  <si>
    <t>PROJETO EXECUTIVO DE INSTALACAO ELETRICA,CONSIDERANDO O PROJETO BASICO EXISTENTE,PARA URBANIZACAO ACIMA DE 15000M2,APRESENTADO EM AUTOCAD,INCLUSIVE AS LEGALIZACOES PERTINENTES</t>
  </si>
  <si>
    <t>PROJETO EXECUTIVO DE INSTALACAO ELETRICA,CONSIDERANDO O PROJETO BASICO EXISTENTE,PARA HABITACAO/LOTEAMENTO ATE 12000M2,APRESENTADO EM AUTOCAD,INCLUSIVE AS LEGALIZACOES PERTINENTES</t>
  </si>
  <si>
    <t>PROJETO EXECUTIVO DE INSTALACAO ELETRICA,CONSIDERANDO O PROJETO BASICO EXISTENTE,PARA HABITACAO/LOTEAMENTO DE 12001 ATE36000M2,APRESENTADO EM AUTOCAD,INCLUSIVE AS LEGALIZACOES PERTINENTES</t>
  </si>
  <si>
    <t>PROJETO EXECUTIVO DE INSTALACAO ELETRICA,CONSIDERANDO O PROJETO BASICO EXISTENTE,PARA HABITACAO/LOTEAMENTO ACIMA DE 36000M2,APRESENTADO EM AUTOCAD,INCLUSIVE AS LEGALIZACOES PERTINENTES</t>
  </si>
  <si>
    <t>PROJETO EXECUTIVO DE SISTEMA DE AR CONDICIONADO E EXAUSTAO MECANICA,CONSIDERANDO O PROJETO BASICO EXISTENTE,EM AUTOCAD,PARA PREDIOS COM AREA ATE 500M2</t>
  </si>
  <si>
    <t>PROJETO EXECUTIVO DE SISTEMA DE AR CONDICIONADO E EXAUSTAO MECANICA,CONSIDERANDO O PROJETO BASICO EXISTENTE,EM AUTOCAD,PARA PREDIOS COM AREA DE 501 ATE 3000M2</t>
  </si>
  <si>
    <t>PROJETO EXECUTIVO DE SISTEMA DE AR CONDICIONADO E EXAUSTAO MECANICA,CONSIDERANDO O PROJETO BASICO EXISTENTE,EM AUTOCAD,PARA PREDIOS COM AREA ACIMA DE 3000M2</t>
  </si>
  <si>
    <t>PROJETO ESTRUTURAL BASICO PARA PREDIOS HOSPITALARES ATE 1000M2,APRESENTADO EM AUTOCAD NOS PADROES DA CONTRATANTE,DE ACORDO COM A ABNT</t>
  </si>
  <si>
    <t>PROJETO ESTRUTURAL BASICO PARA PREDIOS HOSPITALARES DE 1001ATE 4000M2,APRESENTADO EM AUTOCAD NOS PADROES DA CONTRATANTE,DE ACORDO COM A ABNT</t>
  </si>
  <si>
    <t>PROJETO ESTRUTURAL BASICO PARA PREDIOS HOSPITALARES ACIMA DE4000M2,APRESENTADO EM AUTOCAD NOS PADROES DA CONSTRATANTE,DE ACORDO COM A ABNT</t>
  </si>
  <si>
    <t>PROJETO EXECUTIVO ESTRUTURAL PARA PREDIOS HOSPITALARES ATE 1000M2,CONSIDERANDO O PROJETO BASICO EXISTENTE,APRESENTADO EMAUTOCAD NOS PADROES DA CONTRATANTE,CONSTANDO DE PLANTAS DEFORMA,ARMACAO E DETALHES,DE ACORDO COM A ABNT</t>
  </si>
  <si>
    <t>PROJETO EXECUTIVO ESTRUTURAL PARA PREDIOS HOSPITALARES DE 1001 ATE 4000M2,CONSIDERANDO O PROJETO BASICO EXISTENTE,APRESENTADO EM AUTOCAD NOS PADROES DA CONTRATANTE,CONSTANDO DE PLANTAS DE FORMA,ARMACAO E DETALHES,DE ACORDO COM A ABNT</t>
  </si>
  <si>
    <t>PROJETO EXECUTIVO ESTRUTURAL PARA PREDIOS HOSPITALARES ACIMADE 4000M2,CONSIDERANDO O PROJETO BASICO EXISTENTE,APRESENTADO EM AUTOCAD NOS PADROES DA CONTRATANTE,CONSTANDO DE PLANTAS DE FORMA,ARMACAO E DETALHES,DE ACORDO COM A ABNT</t>
  </si>
  <si>
    <t>PROJETO ESTRUTURAL BASICO PARA PREDIOS CULTURAIS ATE 500M2,APRESENTADO EM AUTOCAD NOS PADROES DA CONTRATANTE,DE ACORDO COM A ABNT</t>
  </si>
  <si>
    <t>PROJETO ESTRUTURAL BASICO PARA PREDIOS CULTURAIS DE 501 ATE3000M2,APRESENTADO EM AUTOCAD NOS PADROES DA CONTRATANTE,DEACORDO COM A ABNT</t>
  </si>
  <si>
    <t>PROJETO ESTRUTURAL BASICO PARA PREDIOS CULTURAIS ACIMA DE 3000M2,APRESENTADO EM AUTOCAD NOS PADROES DA CONTRATANTE,DE ACORDO COM A ABNT</t>
  </si>
  <si>
    <t>PROJETO EXECUTIVO ESTRUTURAL PARA PREDIOS CULTURAIS ATE 500M2,CONSIDERANDO O PROJETO BASICO EXISTENTE,APRESENTADO EM AUTOCAD NOS PADROES DA CONTRATANTE,CONSTANDO DE PLANTAS DE FORMA,ARMACAO E DETALHES,DE ACORDO COM A ABNT</t>
  </si>
  <si>
    <t>PROJETO EXECUTIVO ESTRUTURAL PARA PREDIOS CULTURAIS DE 501 ATE 3000M2,CONSIDERANDO O PROJETO BASICO EXISTENTE,APRESENTADO EM AUTOCAD NOS PADROES DA CONTRATANTE,CONSTANDO DE PLANTASDE FORMA,ARMACAO E DETALHES,DE ACORDO COM A ABNT</t>
  </si>
  <si>
    <t>PROJETO EXECUTIVO ESTRUTURAL PARA PREDIOS CULTURAIS ACIMA DE3000M2,CONSIDERANDO O PROJETO BASICO EXISTENTE,APRESENTADOEM AUTOCAD NOS PADROES DA CONTRATANTE,CONSTANDO DE PLANTAS DE FORMA,ARMACAO E DETALHES,DE ACORDO COM A ABNT</t>
  </si>
  <si>
    <t>PROJETO ESTRUTURAL BASICO PARA PREDIOS ESCOLARES E/OU ADMINISTRATIVOS ATE 500M2,APRESENTADO EM AUTOCAD NOS PADROES DA CONTRATANTE,DE ACORDO COM A ABNT</t>
  </si>
  <si>
    <t>PROJETO ESTRUTURAL BASICO PARA PREDIOS ESCOLARES E/OU ADMINISTRATIVOS DE 501 ATE 3000M2,APRESENTADO EM AUTOCAD NOS PADROES DA CONTRATANTE,DE ACORDO COM A ABNT</t>
  </si>
  <si>
    <t>PROJETO ESTRUTURAL BASICO PARA PREDIOS ESCOLARES E/OU ADMINISTRATIVOS ACIMA DE 3000M2,APRESENTADO EM AUTOCAD NOS PADROESDA CONTRATANTE,DE ACORDO COM A ABNT</t>
  </si>
  <si>
    <t>PROJETO EXECUTIVO ESTRUTURAL PARA PREDIOS ESCOLARES E/OU ADMINISTRATIVOS ATE 500M2,CONSIDERANDO O PROJETO BASICO EXISTENTE,APRESENTADO EM AUTOCAD NOS PADROES DA CONTRATANTE,CONSTANDO DE PLANTAS DE FORMA,ARMACAO E DETALHES,DE ACORDO COM A ABNT</t>
  </si>
  <si>
    <t>PROJETO EXECUTIVO ESTRUTURAL PARA PREDIOS ESCOLARES E/OU ADMINISTRATIVOS DE 501 ATE 3000M2,CONSIDERANDO O PROJETO BASICOEXISTENTE,APRESENTADO EM AUTOCAD NOS PADROES DA CONTRATANTE,CONSTANDO DE PLANTAS DE FORMA,ARMACAO E DETALHES,DE ACORDOCOM A ABNT</t>
  </si>
  <si>
    <t>PROJETO EXECUTIVO ESTRUTURAL PARA PREDIOS ESCOLARES E/OU ADMINISTRATIVOS ACIMA DE 3000M2,CONSIDERANDO O PROJETO BASICO EXISTENTE,APRESENTADO EM AUTOCAD NOS PADROES DA CONTRATANTE,CONSTANDO DE PLANTAS DE FORMA,ARMACAO E DETALHES,DE ACORDO COM A ABNT</t>
  </si>
  <si>
    <t>PROJETO BASICO DE INSTALACAO DE SEGURANCA (CFTV E SONORIZACAO),ATE 500M2,APRESENTADO EM AUTOCAD,INCLUSIVE AS LEGALIZACOES PERTINENTES</t>
  </si>
  <si>
    <t>PROJETO BASICO DE INSTALACAO DE SEGURANCA (CFTV E SONORIZACAO),DE 501 ATE 3000M2,APRESENTADO EM AUTOCAD,INCLUSIVE AS LEGALIZACOES PERTINENTES</t>
  </si>
  <si>
    <t>PROJETO BASICO DE INSTALACAO DE SEGURANCA (CFTV E SONORIZACAO),ACIMA DE 3000M2,APRESENTADO EM AUTOCAD,INCLUSIVE AS LEGALIZACOES PERTINENTES</t>
  </si>
  <si>
    <t>PROJETO EXECUTIVO DE INSTALACAO DE SEGURANCA(CFTV E SONORIZACAO),CONSIDERANDO PROJETO BASICO EXISTENTE,ATE 500M2,APRESENTADO EM AUTOCAD,INCLUSIVE AS LEGALIZACOES PERTINENTES</t>
  </si>
  <si>
    <t>PROJETO EXECUTIVO DE INSTALACAO DE SEGURANCA(CFTV E SONORIZACAO),CONSIDERANDO PROJETO BASICO EXISTENTE,DE 501 ATE 3000M2,APRESENTADO EM AUTOCAD,INCLUSIVE AS LEGALIZACOES PERTINENTES</t>
  </si>
  <si>
    <t>PROJETO EXECUTIVO DE INSTALACAO DE SEGURANCA(CFTV E SONORIZACAO),CONSIDERANDO PROJETO BASICO EXISTENTE,ACIMA DE 3000M2,APRESENTADO EM AUTOCAD,INCLUSIVE AS LEGALIZACOES PERTINENTES</t>
  </si>
  <si>
    <t>MAO-DE-OBRA DE BIOLOGO JUNIOR,PARA SERVICOS DE CONSULTORIA DE ENGENHARIA E ARQUITETURA,INCLUSIVE ENCARGOS SOCIAIS</t>
  </si>
  <si>
    <t>MAO-DE-OBRA DE BIOLOGO PLENO,PARA SERVICOS DE CONSULTORIA DEENGENHARIA E ARQUITETURA,INCLUSIVE ENCARGOS SOCIAIS</t>
  </si>
  <si>
    <t>MAO-DE-OBRA DE BIOLOGO SENIOR,PARA SERVICOS DE CONSULTORIA DE ENGENHARIA E ARQUITETURA,INCLUSIVE ENCARGOS SOCIAIS</t>
  </si>
  <si>
    <t>MAO-DE-OBRA DE AGRONOMO JUNIOR,PARA SERVICOS DE CONSULTORIADE ENGENHARIA E ARQUITETURA,INCLUSIVE ENCARGOS SOCIAIS</t>
  </si>
  <si>
    <t>MAO-DE-OBRA DE AGRONOMO PLENO,PARA SERVICOS DE CONSULTORIA DE ENGENHARIA E ARQUITETURA,INCLUSIVE ENCARGOS SOCIAIS</t>
  </si>
  <si>
    <t>MAO-DE-OBRA DE AGRONOMO SENIOR,PARA SERVICOS DE CONSULTORIADE ENGENHARIA E ARQUITETURA,INCLUSIVE ENCARGOS SOCIAIS</t>
  </si>
  <si>
    <t>MAO-DE-OBRA DE GEOLOGO JUNIOR,PARA SERVICOS DE CONSULTORIA DE ENGENHARIA E ARQUITETURA,INCLUSIVE ENCARGOS SOCIAIS</t>
  </si>
  <si>
    <t>MAO-DE-OBRA DE GEOLOGO PLENO,PARA SERVICOS DE CONSULTORIA DEENGENHARIA E ARQUITETURA,INCLUSIVE ENCARGOS SOCIAIS</t>
  </si>
  <si>
    <t>MAO-DE-OBRA DE GEOLOGO SENIOR,PARA SERVICOS DE CONSULTORIA DE ENGENHARIA E ARQUITETURA,INCLUSIVE ENCARGOS SOCIAIS</t>
  </si>
  <si>
    <t>MAO-DE-OBRA DE TECNICO ESPECIALIZADO,PARA SERVICOS DE CONSULTORIA DE ENGENHARIA E ARQUITETURA,INCLUSIVE ENCARGOS SOCIAIS</t>
  </si>
  <si>
    <t>MAO-DE-OBRA DE AUXILIAR TECNICO,PARA SERVICOS DE CONSULTORIADE ENGENHARIA E ARQUITETURA,INCLUSIVE ENCARGOS SOCIAIS</t>
  </si>
  <si>
    <t>MAO-DE-OBRA DE SECRETARIA,PARA SERVICOS DE CONSULTORIA DE ENGENHARIA E ARQUITETURA,INCLUSIVE ENCARGOS SOCIAIS</t>
  </si>
  <si>
    <t>MAO-DE-OBRA DE ARQUITETO OU ENGENHEIRO COORDENADOR,PARA SERVICOS DE CONSULTORIA DE ENGENHARIA E ARQUITETURA,INCLUSIVE ENCARGOS SOCIAIS</t>
  </si>
  <si>
    <t>MAO-DE-OBRA DE ARQUITETO OU ENGENHEIRO JUNIOR,PARA SERVICOSDE CONSULTORIA DE ENGENHARIA E ARQUITETURA,INCLUSIVE ENCARGOS SOCIAIS</t>
  </si>
  <si>
    <t>MAO-DE-OBRA DE ARQUITETO OU ENGENHEIRO PLENO,PARA SERVICOS DE CONSULTORIA DE ENGENHARIA E ARQUITETURA,INCLUSIVE ENCARGOSSOCIAIS</t>
  </si>
  <si>
    <t>MAO-DE-OBRA DE ARQUITETO OU ENGENHEIRO SENIOR,PARA SERVICOSDE CONSULTORIA DE ENGENHARIA E ARQUITETURA,INCLUSIVE ENCARGOS SOCIAIS</t>
  </si>
  <si>
    <t>MAO-DE-OBRA DE DESENHISTA CADISTA JUNIOR,PARA SERVICOS DE CONSULTORIA DE ENGENHARIA E ARQUITETURA,INCLUSIVE ENCARGOS SOCIAIS</t>
  </si>
  <si>
    <t>MAO-DE-OBRA DE DESENHISTA CADISTA PLENO,PARA SERVICOS DE CONSULTORIA DE ENGENHARIA E ARQUITETURA,INCLUSIVE ENCARGOS SOCIAIS</t>
  </si>
  <si>
    <t>MAO-DE-OBRA DE DESENHISTA CADISTA SENIOR,PARA SERVICOS DE CONSULTORIA DE ENGENHARIA E ARQUITETURA,INCLUSIVE ENCARGOS SOCIAIS</t>
  </si>
  <si>
    <t>MAO-DE-OBRA DE PROJETISTA CADISTA JUNIOR,PARA SERVICOS DE CONSULTORIA DE ENGENHARIA E ARQUITETURA,INCLUSIVE ENCARGOS SOCIAIS</t>
  </si>
  <si>
    <t>MAO-DE-OBRA DE PROJETISTA CADISTA PLENO,PARA SERVICOS DE CONSULTORIA DE ENGENHARIA E ARQUITETURA,INCLUSVE ENCARGOS SOCIAIS</t>
  </si>
  <si>
    <t>MAO-DE-OBRA DE PROJETISTA CADISTA SENIOR,PARA SERVICOS DE CONSULTORIA DE ENGENHARIA E ARQUITETURA,INCLUSIVE ENCARGOS SOCIAIS</t>
  </si>
  <si>
    <t>MAO-DE-OBRA DE CONSULTOR,PARA SERVICOS DE CONSULTORIA DE ENGENHARIA E ARQUITETURA,EXCLUSIVE ENCARGOS SOCIAIS</t>
  </si>
  <si>
    <t>MAO-DE-OBRA DE CONSULTOR,PARA SERVICOS DE CONSULTORIA DE ENGENHARIA E ARQUITETURA,INCLUSIVE ENCARGOS SOCIAIS</t>
  </si>
  <si>
    <t>MAO-DE-OBRA DE ADVOGADO,PARA SERVICOS DE CONSULTORIA DE ENGENHARIA E ARQUITETURA,EXCLUSIVE ENCARGOS SOCIAIS</t>
  </si>
  <si>
    <t>MAO-DE-OBRA DE ADVOGADO,PARA SERVICOS DE CONSULTORIA DE ENGENHARIA E ARQUITETURA,INCLUSIVE ENCARGOS SOCIAIS</t>
  </si>
  <si>
    <t>MAO-DE-OBRA DE PROGRAMADOR DE INFORMATICA JUNIOR,PARA SERVICOS DE CONSULTORIA DE ENGENHARIA E ARQUITETURA,INCLUSIVE ENCARGOS SOCIAIS</t>
  </si>
  <si>
    <t>MAO-DE-OBRA DE PROGRAMADOR DE INFORMATICA PLENO,PARA SERVICOS DE CONSULTORIA DE ENGENHARIA E ARQUITETURA,INCLUSIVE ENCARGOS SOCIAIS</t>
  </si>
  <si>
    <t>MAO-DE-OBRA DE PROGRAMADOR DE INFORMATICA SENIOR,PARA SERVICOS DE CONSULTORIA DE ENGENHARIA E ARQUITETURA,INCLUSIVE ENCARGOS SOCIAIS</t>
  </si>
  <si>
    <t>MAO-DE-OBRA DE ANALISTA DE SISTEMA JUNIOR,PARA SERVICOS DE CONSULTORIA DE ENGENHARIA E ARQUITETURA,INCLUSIVE ENCARGOS SOCIAIS</t>
  </si>
  <si>
    <t>MAO-DE-OBRA DE ANALISTA DE SISTEMA PLENO,PARA SERVICOS DE CONSULTORIA DE ENGENHARIA E ARQUITETURA,INCLUSIVE ENCARGOS SOCIAIS</t>
  </si>
  <si>
    <t>MAO-DE-OBRA DE ANALISTA DE SISTEMA SENIOR,PARA SERVICOS DE CONSULTORIA DE ENGENHARIA E ARQUITETURA,INCLUSIVE ENCARGOS SOCIAIS</t>
  </si>
  <si>
    <t>MAO-DE-OBRA DE DIGITADOR,PARA SERVICOS DE CONSULTORIA DE ENGENHARIA E ARQUITETURA,INCLUSIVE ENCARGOS SOCIAIS</t>
  </si>
  <si>
    <t>MAO-DE-OBRA DE ANALISTA AMBIENTAL,PARA SERVICOS DE CONSULTORIA DE ENGENHARIA E ARQUITETURA,EXCLUSIVE ENCARGOS SOCIAIS</t>
  </si>
  <si>
    <t>MAO-DE-OBRA DE ANALISTA AMBIENTAL,PARA SERVICOS DE CONSULTORIA DE ENGENHARIA E ARQUITETURA,INCLUSIVE ENCARGOS SOCIAIS</t>
  </si>
  <si>
    <t>MAO-DE-OBRA DE ENGENHEIRO SANITARISTA,PARA SERVICOS DE CONSULTORIA DE ENGENHARIA E ARQUITETURA,EXCLUSIVE ENCARGOS SOCIAIS</t>
  </si>
  <si>
    <t>MAO-DE-OBRA DE ENGENHEIRO SANITARISTA,PARA SERVICOS DE CONSULTORIA DE ENGENHARIA E ARQUITETURA,INCLUSIVE ENCARGOS SOCIAIS</t>
  </si>
  <si>
    <t>MES</t>
  </si>
  <si>
    <t>MAO-DE-OBRA DE PROJETISTA CADISTA PLENO,PARA SERVICOS DE CONSULTORIA DE ENGENHARIA E ARQUITETURA,INCLUSIVE ENCARGOS SOCIAIS</t>
  </si>
  <si>
    <t>FAMILIA 01.050PROJETOS E CONSULTORIA</t>
  </si>
  <si>
    <t>TAPUME DE VEDACAO OU PROTECAO,EXECUTADO C/CHAPAS DE MADEIRACOMPENSADA,RESINADA,LISA,DE COLAGEM FENOLICA,A PROVA D`AGUA,COM 2,20X1,10M E 6MM DE ESPESSURA,PREGADAS EM PECAS DE MADEIRA DE 3ª DE 3"X3" HORIZONTAIS E VERTICAIS A CADA 1,22M,EXCLUSIVE PINTURA</t>
  </si>
  <si>
    <t>TAPUME DE VEDACAO OU PROTECAO,EXECUTADO C/CHAPAS DE MADEIRACOMPENSADA,RESINADA,LISA,DE COLAGEM FENOLICA,A PROVA D`AGUA,COM 2,20X1,10M E 6MM DE ESPESSURA,PREGADAS EM PECAS DE MADEIRA DE 3ª DE 3"X3" HORIZONTAIS E VERTICAIS A CADA 1,22M,EXCLUSIVE PINTURA,COM UTILIZACAO 2 VEZES</t>
  </si>
  <si>
    <t>TAPUME DE VEDACAO OU PROTECAO,EXECUTADO COM CHAPAS DE MADEIRA COMPENSADA,RESINADA,LISA,DE COLAGEM FENOLICA,A PROVA D'AGUA,COM 2,20X1,10M E 10MM DE ESPESSURA,PREGADAS EM PECAS DE MADEIRA DE 3ª DE 3"X3" HORIZONTAIS E VERTICAIS A CADA 1,22M,EXCLUSIVE PINTURA,COM REAPROVEITAMENTO 10 VEZES DE TODAS AS PECAS DE MADEIRA</t>
  </si>
  <si>
    <t>TAPUME DE VEDACAO OU PROTECAO,EXECUTADO COM TELHAS TRAPEZOIDAIS DE ACO GALVANIZADO,ESPESSURA DE 0,5MM,ESTAS COM 4 VEZESDE UTILIZACAO,INCLUSIVE ENGRADAMENTO DE MADEIRA,UTILIZADO 2VEZES E PINTURA ESMALTE SINTETICO NA FACE EXTERNA</t>
  </si>
  <si>
    <t>TAPUME DE VEDACAO OU PROTECAO EXECUTADO COM TELHAS TRAPEZOIDAIS DE ACO GALVANIZADO,ESPESSURA DE 0,5MM,ESTAS COM 4 VEZESDE UTILIZACAO,INCLUSIVE ENGRADAMENTO DE MADEIRA,UTILIZADO 2VEZES E PINTURA ESMALTE SINTETICO NAS FACES INTERNA E EXTERNA</t>
  </si>
  <si>
    <t>TAPUME DE VEDACAO OU PROTECAO EXECUTADO COM TELHAS TRAPEZOIDAIS DE ACO GALVANIZADO,ESPESSURA DE 0,5MM,ESTAS COM 4 VEZESDE UTILIZACAO,INCLUSIVE ENGRADAMENTO DE MADEIRA,UTILIZADO 2VEZES,EXCLUSIVE PINTURA</t>
  </si>
  <si>
    <t>TAPUME DE VEDACAO OU PROTECAO,EXECUTADO COM TELHAS TRAPEZOIDAIS DE ACO GALVANIZADO,ESPESSURA DE 0,5MM,ESTAS COM 2 VEZESDE UTILIZACAO,INCLUSIVE ENGRADAMENTO DE MADEIRA,UTILIZADO 2VEZES E PINTURA ESMALTE SINTETICO NA FACE EXTERNA</t>
  </si>
  <si>
    <t>TAPUME DE VEDACAO OU PROTECAO,EXECUTADO COM TELHAS TRAPEZOIDAIS DE ACO GALVANIZADO,ESPESSURA DE 0,5MM,ESTAS COM 2 VEZESDE UTILIZACAO,INCLUSIVE ENGRADAMENTO DE MADEIRA,UTILIZADO 2VEZES E PINTURA ESMALTE SINTETICO NAS FACES INTERNA E EXTERNA</t>
  </si>
  <si>
    <t>TAPUME DE VEDACAO OU PROTECAO,EXECUTADO COM TELHAS TRAPEZOIDAIS DE ACO GALVANIZADO,ESPESSURA DE 0,5MM,ESTAS COM 2 VEZESDE UTILIZACAO,INCLUSIVE ENGRADAMENTO DE MADEIRA,UTILIZADO 2VEZES,EXCLUSIVE PINTURA</t>
  </si>
  <si>
    <t>TAPUME DE VEDACAO OU PROTECAO,EXECUTADO COM TABUAS DE MADEIRA DE 3ª DE 1"X9" E 1"X12" PREGADAS EM PECAS DE MADEIRA DE 3ªDE 3"X3" VERTICAIS A CADA 1,50M,EXCLUSIVE PINTURA</t>
  </si>
  <si>
    <t>BARRACAO DE OBRA,COM PAREDES E PISO DE TABUAS DE MADEIRA DE3ª,COBERTURA DE TELHAS DE FIBROCIMENTO DE 6MM,E INSTALACOES,EXCLUSIVE PINTURA,SENDO REAPROVEITADO 2 VEZES</t>
  </si>
  <si>
    <t>BARRACAO OBRA C/PAREDES CHAPAS MADEIRA COMPENSADA,PLASTIF.,LISA,COLAGEM FENOLICA,PROVA D`AGUA, COM 10MM ESP.PISO E ESTRUTURA MADEIRA 3ª,COBERTURA TELHAS ONDULADAS 6MM FIBROCIMENTO,EXCL.PINT.E LIGACOES PROVISORIAS,INCL.INST.,APARELHOS,ESQUADRIAS E FERRAG.,PROJ.Nº2005/EMOP,ESCRITORIO,SANITARIOS,DEPOSITOS E TORRE C/CAIXA D`AGUA 500L,REAPROVEITADO 5 VEZES</t>
  </si>
  <si>
    <t>BARRACAO OBRA C/PAREDES CHAPAS MADEIRA COMPENSADA,PLASTIF.,LISA,COLAGEM FENOLICA,PROVA D'AGUA, COM 10MM ESP.PISO E ESTRUTURA MADEIRA 3ª,COBERTURA TELHAS ONDULADAS 6MM FIBROCIMENTO,EXCL.PINT.E LIGACOES PROVISORIAS,INCL.INST.,APARELHOS,ESQUADRIAS E FERRAG.,PROJ.Nº2006/EMOP,ESCRITORIO,SANITARIOS,DEPOSITOS E TORRE C/CAIXA D`AGUA 500L,REAPROVEITADO 5 VEZES</t>
  </si>
  <si>
    <t>BARRACAO OBRA C/PAREDES CHAPAS MADEIRA COMPENSADA,PLASTIF.,LISA,COLAGEM FENOLICA,PROVA D`AGUA, COM 10MM ESP.PISO E ESTRUTURA MADEIRA 3ª,COBERTURA TELHAS ONDULADAS 6MM,FIBROCIMENTO,EXCL.PINT.E LIGACOES PROVISORIAS,INCL.INST.,APARELHOS, ESQUADRIAS E FERRAG.,PROJ.Nº2007/EMOP,ESCRITORIO,SANITARIOS,DEPOSITOS E TORRE C/CAIXA D`AGUA 500L,REAPROVEITADO 5 VEZES</t>
  </si>
  <si>
    <t>BARRACAO DE OBRA COM DIVISAO INTERNA PARA ESCRITORIO E DEPOSITO DE MATERIAIS,PISO DE TABUAS DE MADEIRA DE 3ª SOBRE ESTAQUEAMENTO DE PECAS DE MADEIRA DE 3ª,3"X3",PAREDES DE TABUAS DE MADEIRA DE 3ª E COBERTURA DE TELHAS DE FIBROCIMENTO DE 6MM,INCLUSIVE INSTALACAO ELETRICA,EXCLUSIVE PINTURA,SENDO REAPROVEITADO 2 VEZES</t>
  </si>
  <si>
    <t>BARRACAO OBRA C/DIVISAO INTERNA P/ESCRITORIO E ALOJAMENTO,PISO TABUAS MAD.3ª,2,50M ACIMA DO SOLO SOBRE ESTAQUEAMENTO PECAS MAD.3ª,3"X4.1/2",PAREDES CHAPAS MAD.COMPENSADA,PROVA D'AGUA,10MM ESP.COBERTURA TELHAS ONDULADAS 6MM FIBROCIMENTO,EXCLPINT.E LIGACOES PROVISORIAS,REAPROVEITADO 5 VEZES.ESPACO ENTRE SOLO E PISO BARRACAO DIVIDIDO 3 DEPOSITOS DE MAT.INERTE</t>
  </si>
  <si>
    <t>BARRACAO OBRA C/PAREDES CHAPAS MAD.COMP.PLASTIF.LISA,COLAGEMFENOLICA,PROVA D'AGUA,2,44X1,22M,9MM ESP.PISO/ESTRUT.MAD.3ª,COBERT.TELHAS ONDULADAS 6MM FIBROCIMENTO,EXCL.PINT.E LIG.PROVIS.INCL.INST.APARELHOS,ESQUADRIAS E FERRAG.PROJ.2005,ESCRIT.SANITARIOS,DEPOSITOS E TORRE C/CAIXA D'AGUA 1000L,REAPROVEITADO 5 VEZES,C/ALOJAMENTO CONF.PROJ.2008,ACIMA SOLO 2,50M</t>
  </si>
  <si>
    <t>BARRACAO DE OBRA EM CHAPA DE MADEIRA COMPENSADA DE 6MM DE ESPESSURA,RESINADA,SIMPLES,REAPROVEITAMENTO DE 2 VEZES,PISO EMCIMENTADO,COBERTURA COM TELHAS DE FIBROCIMENTO SEM AMIANTO,ESPESSURA 6MM,INCLUSIVE INSTALACOES</t>
  </si>
  <si>
    <t>SANITARIO COM VASO E CHUVEIRO PARA PESSOAL DE OBRA,COM 2,00M2 EXECUTADO COM TABUAS DE MADEIRA DE 3ª,E TELHAS ONDULADAS DE 6MM DE FIBROCIMENTO,INCLUSIVE INSTALACOES,APARELHOS,ESQUADRIAS E FERRAGENS CONSIDERANDO REAPROVEITAMENTO DAS INSTALACOES E APARELHOS 2 VEZES</t>
  </si>
  <si>
    <t>SANITARIO COM VASO E CHUVEIRO PARA PESSOAL DE OBRA,COLETIVODE 2 UNIDADES E 4,00M2 EXECUTADO COM TABUAS DE MADEIRA DE 3ª,E TELHAS ONDULADAS DE 6MM DE FIBROCIMENTO,INCLUSIVE INSTALACOES,APARELHOS,ESQUADRIAS E FERRAGENS CONSIDERANDO REAPROVEITAMENTO DAS INSTALACOES E APARELHOS 2 VEZES</t>
  </si>
  <si>
    <t>ALUGUEL DE CONTAINER PARA ESCRITORIO,MEDINDO 2,20M LARGURA,6,20M COMPRIMENTO E 2,50M ALTURA,COMPOSTO DE CHAPAS DE ACO C/NERVURAS TRAPEZOIDAIS,ISOLAMENTO TERMO-ACUSTICO NO FORRO,CHASSIS REFORCADO E PISO EM COMPENSADO NAVAL, INCLUINDO INSTALACOES ELETRICAS,EXCLUSIVE TRANSPORTE(VIDE ITEM 04.005.0300) ECARGA E DESCARGA(VIDE ITEM 04.013.0015)</t>
  </si>
  <si>
    <t>UNXMES</t>
  </si>
  <si>
    <t>ALUGUEL CONTAINER PARA ESCRITORIO C/WC,MEDINDO 2,20M LARGURA,6,20M COMPRIMENTO E 2,50M ALTURA,CHAPAS ACO C/NERVURAS TRAPEZOIDAIS,ISOLAMENTO TERMO-ACUSTICO FORRO,CHASSIS REFORCADO EPISO COMPENSADO NAVAL,INCL.INST.ELETRICA E HIDRO-SANITARIAS,ACESSORIOS,1 VASO SANITARIO E 1 LAVATORIO,EXCL.TRANSP.(VIDEITEM 04.005.0300),CARGA E DESCARGA(VIDE ITEM 04.013.0015)</t>
  </si>
  <si>
    <t>ALUGUEL CONTAINER PARA SANITARIO-VESTIARIO,MEDINDO 2,20M LARGURA,6,20M COMPRIMENTO E 2,50M ALTURA,CHAPAS ACO C/NERVURASTRAPEZOIDAIS,ISOLAMENTO TERMO-ACUSTICO FORRO,CHASSIS REFORCADO E PISO COMPENSADO NAVAL,INCL.INST.ELETRICAS E HIDRO-SANITARIAS,ACESSORIOS,2 VASOS SANITARIOS,1 LAVATORIO,1 MICTORIO E4 CHUVEIROS,EXCL.TRANSP.CARGA E DESCARGA</t>
  </si>
  <si>
    <t>ALUGUEL CONTAINER,PARA SANITARIO-VESTIARIO,MEDINDO 2,20M LARGURA,6,20M COMPRIMENTO E 2,50M ALTURA,CHAPAS ACO C/NERVURASTRAPEZOIDAIS,ISOLAMENTO TERMO-ACUSTICO FORRO,CHASSIS REFORCADO E PISO COMPENSADO NAVAL,INCL.INST.ELETRICAS E HIDRO-SANITARIAS,ACESSORIOS,4 VASOS SANITARIOS,1 LAVATORIO,1 MICTORIO E4 CHUVEIROS,EXCL.TRANSP.,CARGA E DESCARGA</t>
  </si>
  <si>
    <t>ALUGUEL CONTAINER,PARA SANITARIO-VESTIARIO,MEDINDO 2,20M LARGURA,6,20M COMPRIMENTO E 2,50M ALTURA,CHAPAS ACO C/NERVURASTRAPEZOIDAIS,ISOLAMENTO TERMO-ACUSTICO FORRO,CHASSIS REFORCADO E PISO COMPENSADO NAVAL,INCL.INST.ELETRICAS E HIDRO-SANITARIAS,ACESSORIOS,7 VASOS SANITARIOS,1 LAVATORIO E 1 MICTORIO,EXCL.TRANSP.,CARGA E DESCARGA</t>
  </si>
  <si>
    <t>ALUGUEL DE BANHEIRO QUIMICO,PORTATIL,MEDINDO 2,31M ALTURA X1,56M LARGURA E 1,16M PROFUNDIDADE,INCLUSIVE INSTALACAO E RETIRADA DO EQUIPAMENTO,FORNECIMENTO DE QUIMICA DESODORIZANTE,BACTERICIDA E BACTERIOSTATICA,PAPEL HIGIENICO E VEICULO PROPRIO COM UNIDADE MOVEL DE SUCCAO PARA LIMPEZA</t>
  </si>
  <si>
    <t>GALPAO ABERTO PARA OFICINAS E DEPOSITOS DE CANTEIRO DE OBRAS,ESTRUTURADO EM MADEIRA DE LEI,COBERTURA DE TELHAS DE CIMENTO SEM AMIANTO ONDULADAS,DE 6MM DE ESPESSURA,PISO CIMENTADO EPREPARO DO TERRENO</t>
  </si>
  <si>
    <t>GALPAO ABERTO PARA OFICINAS E DEPOSITOS DE CANTEIRO DE OBRAS,ESTRUTURADO EM MADEIRA DE LEI,COBERTURA DE TELHAS DE CIMENTO SEM AMIANTO ONDULADAS,DE 6MM DE ESPESSURA,PISO CIMENTADO EPREPARO DO TERRENO,SENDO A MADEIRA E A COBERTURA EMPREGADAS3 VEZES</t>
  </si>
  <si>
    <t>CERCA PROTETORA DE BORDA DE VALA,CONSTRUIDA COM MONTANTES DE3"X3" DE MADEIRA DE 3ª,C/1,50M DE COMPRIMENTO,FICANDO 0,50MENTERRADO, COM INTERVALO DE 2,00M E 2 TABUAS DE MADEIRA DE1"X12",HORIZONTAIS,COM 40CM DE SEPARACAO,COM APROVEITAMENTODE UMA VEZ DA MADEIRA</t>
  </si>
  <si>
    <t>CERCA PROTETORA DE BORDA DE VALA,CONSTRUIDA COM MONTANTES DE3"X3" DE MADEIRA DE 3ª,COM 1,50M DE COMPRIMENTO,FICANDO 0,50M ENTERRADO,COM INTERVALO DE 2,00M E 2 TABUAS DE MADEIRA DE1"X12",HORIZONTAIS,COM 40CM DE SEPARACAO,COM APROVEITAMENTODE 3 VEZES DA MADEIRA</t>
  </si>
  <si>
    <t>RETIRADA E RECOLOCACAO DA CERCA PROTETORA DE BORDA DE VALA,SEGUNDO DESCRICAO DO ITEM 02.011.0001,EXCETO MATERIAIS</t>
  </si>
  <si>
    <t>CERCA PROTETORA DE BORDA DE VALA OU OBRA,COM TELA PLASTICA NA COR LARANJA OU AMARELA,CONSIDERANDO 2 VEZES DE UTILIZACAO,INCLUSIVE APOIOS,FORNECIMENTO,COLOCACAO E RETIRADA</t>
  </si>
  <si>
    <t>CERCA PROTETORA DE BORDA DE VALA OU OBRA,COM TELA PLASTICA NA COR LARANJA OU AMARELA,CONSIDERANDO 1 VEZ DE UTILIZACAO,INCLUSIVE APOIOS,FORNECIMENTO,COLOCACAO E RETIRADA</t>
  </si>
  <si>
    <t>INSTALACAO E LIGACAO PROVISORIA PARA ABASTECIMENTO DE AGUA EESGOTAMENTO SANITARIO EM CANTEIRO DE OBRAS,INCLUSIVE ESCAVACAO,EXCLUSIVE REPOSICAO DA PAVIMENTACAO DO LOGRADOURO PUBLICO</t>
  </si>
  <si>
    <t>INSTALACAO E LIGACAO PROVISORIA DE ALIMENTACAO DE ENERGIA ELETRICA,EM BAIXA TENSAO,PARA CANTEIRO DE OBRAS,M3-CHAVE 100A,CARGA 3KW,20CV,EXCLUSIVE O FORNECIMENTO DO MEDIDOR</t>
  </si>
  <si>
    <t>ENTRADA DE SERVICO AEREA,EM MEDIA TENSAO(15KV),PARA 30KVA,INCLUSIVE MEDICAO,POSTE E TODOS OS MATERIAIS ELETRICOS NECESSARIOS,EXCLUSIVE ALUGUEL DO TRANSFORMADOR (VIDE FAMILIA 05.014)</t>
  </si>
  <si>
    <t>ENTRADA DE SERVICO AEREA,EM MEDIA TENSAO(15KV),PARA 45KVA,INCLUSIVE MEDICAO,POSTE E TODOS OS MATERIAIS ELETRICOS NECESSARIOS,EXCLUSIVE ALUGUEL DO TRANSFORMADOR (VIDE FAMILIA 05.014)</t>
  </si>
  <si>
    <t>ENTRADA DE SERVICO AEREA,EM MEDIA TENSAO(15KV),PARA 75KVA,INCLUSIVE MEDICAO,POSTE E TODOS OS MATERIAIS ELETRICOS NECESSARIOS,EXCLUSIVE ALUGUEL DO TRANSFORMADOR (VIDE FAMILIA 05.014)</t>
  </si>
  <si>
    <t>ENTRADA DE SERVICO AEREA,EM MEDIA TENSAO(15KV),PARA 112,5KVA,INCLUSIVE MEDICAO,POSTE E TODOS OS MATERIAIS ELETRICOS NECESSARIOS,EXCLUSIVE ALUGUEL DO TRANSFORMADOR (VIDE FAMILIA 05.014)</t>
  </si>
  <si>
    <t>ENTRADA DE SERVICO AEREA,EM MEDIA TENSAO(15KV),PARA 150KVA,INCLUSIVE MEDICAO,POSTE E TODOS OS MATERIAIS ELETRICOS NECESSARIOS,EXCLUSIVE ALUGUEL DO TRANSFORMADOR (VIDE FAMILIA 05.014)</t>
  </si>
  <si>
    <t>PLACA DE IDENTIFICACAO DE OBRA PUBLICA,INCLUSIVE PINTURA E SUPORTES DE MADEIRA.FORNECIMENTO E COLOCACAO</t>
  </si>
  <si>
    <t>PLACA DE IDENTIFICACAO DE OBRA PUBLICA,TIPO BANNER/PLOTTER,CONSTITUIDA POR LONA E IMPRESSAO DIGITAL,INCLUSIVE SUPORTES DE MADEIRA.FORNECIMENTO E COLOCACAO</t>
  </si>
  <si>
    <t>PLACA DE IDENTIFICACAO DE OBRA PUBLICA,TIPO BANNER/PLOTTER,CONSTITUIDA POR LONA E IMPRESSAO DIGITAL,EXCLUSIVE SUPORTE DEMADEIRA.FORNECIMENTO E COLOCACAO</t>
  </si>
  <si>
    <t>BARRAGEM DE BLOQUEIO DE OBRA NA VIA PUBLICA,DE ACORDO COM ARESOLUCAO DA PREFEITURA-RJ,COMPREENDENDO FORNECIMENTO,COLOCACAO E PINTURA DOS SUPORTES DE MADEIRA COM REAPROVEITAMENTO DO CONJUNTO 40 (QUARENTA) VEZES</t>
  </si>
  <si>
    <t>SEMAFORO PARA SINALIZACAO DE BLOQUEIO DE OBRA NA VIA PUBLICA,DE ACORDO COM A RESOLUCAO DA PREFEITURA-RJ,COMPREENDENDO FORNECIMENTO E COLOCACAO DE TODOS OS MATERIAIS NECESSARIOS,INCLUSIVE MATERIAIS ELETRICOS,CONSIDERANDO 40 VEZES O REAPROVEITAMENTO DA MADEIRA</t>
  </si>
  <si>
    <t>GABARITO SIMPLES DE PASSAGEM,PROVISORIO PARA VIA PUBLICA MEDINDO 10,00M DE VAO E 4,50M DE ALTURA(VIGA EM "I" 8" E COLUNAS EM "I" 10" ESTAIADAS COM VERGALHAO DE 1/4")ASSENTES EM BASE DE CONCRETO CICLOPICO,SENDO O MATERIAL UTILIZADO 1 VEZ,INCLUSIVE DEMOLICAO POSTERIOR DO PAVIMENTO E REMOCAO DA ESTRUTURA</t>
  </si>
  <si>
    <t>GABARITO SIMPLES DE PASSAGEM,PROVISORIO PARA VIA PUBLICA MEDINDO 10,00M DE VAO E 4,50M DE ALTURA(VIGA EM "I" 8" E COLUNAS EM "I" 10" ESTAIADAS COM VERGALHAO DE 1/4")ASSENTES EM BASE DE CONCRETO CICLOPICO,SENDO O MATERIAL UTILIZADO 2 VEZES,INCLUSIVE DEMOLICAO POSTERIOR DO PAVIMENTO E REMOCAO DA ESTRUTURA</t>
  </si>
  <si>
    <t>GABARITO SIMPLES DE PASSAGEM,PROVISORIO PARA VIA PUBLICA MEDINDO 10,00M DE VAO E 4,50M DE ALTURA(VIGA EM "I" 8" E COLUNAS EM "I" 10" ESTAIADAS COM VERGALHAO DE 1/4")ASSENTES EM BASE DE CONCRETO CICLOPICO,SENDO O MATERIAL UTILIZADO 4 VEZES,INCLUSIVE DEMOLICAO POSTERIOR DO PAVIMENTO E REMOCAO DA ESTRUTURA</t>
  </si>
  <si>
    <t>GABARITO DUPLO DE PASSAGEM,PROVISORIO PARA VIA PUBLICA MEDINDO 19,00M DE VAO E 4,50M DE ALTURA(VIGA EM "I" 8" E 3 COLUNAS EM "I" 8" ESTAIADAS COM VERGALHAO DE 1/4")ASSENTES EM BASEDE CONCRETO CICLOPICO,SENDO O MATERIAL UTILIZADO 1 VEZ,INCLUSIVE DEMOLICAO POSTERIOR DO PAVIMENTO E REMOCAO DA ESTRUTURA</t>
  </si>
  <si>
    <t>GABARITO DUPLO DE PASSAGEM,PROVISORIO PARA VIA PUBLICA,MEDINDO 19,00M DE VAO E 4,50M DE ALTURA(VIGA EM "I" 8" E 3 COLUNAS EM "I" 8" ESTAIADAS COM VERGALHAO DE 1/4")ASSENTES EM BASEDE CONCRETO CICLOPICO,SENDO O MATERIAL UTILIZADO 2 VEZES,INCLUSIVE DEMOLICAO POSTERIOR DO PAVIMENTO E REMOCAO DA ESTRUTURA</t>
  </si>
  <si>
    <t>GABARITO DUPLO DE PASSAGEM,PROVISORIO PARA VIA PUBLICA MEDINDO 19,00M DE VAO E 4,50M DE ALTURA(VIGA EM "I" 8" E 3 COLUNAS EM "I" 8" ESTAIADAS COM VERGALHAO DE 1/4")ASSENTES EM BASEDE CONCRETO CICLOPICO,SENDO O MATERIAL UTILIZADO 4 VEZES,INCLUSIVE DEMOLICAO POSTERIOR DO PAVIMENTO E REMOCAO DA ESTRUTURA</t>
  </si>
  <si>
    <t>PLACA DE SINALIZACAO PREVENTIVA PARA OBRA NA VIA PUBLICA,DEACORDO COM A RESOLUCAO DA PREFEITURA-RJ, COMPREENDENDO FORNECIMENTO E PINTURA DA PLACA E DOS SUPORTES DE MADEIRA.FORNECIMENTO E COLOCACAO</t>
  </si>
  <si>
    <t>BALIZADOR VAGALUME (ALUGUEL),EQUIPADO COM PISCA ALERTA E PAINEIS DE FITA REFLETIVA PADRAO ENGENHARIA COM ALTURA DE 1,32M,DE ACORDO COM O MANUAL DA CET-RIO,INCLUSIVE MANUTENCAO,PRIMEIRA COLOCACAO E RETIRADA DA OBRA</t>
  </si>
  <si>
    <t>CAVALETE MINICADE (ALUGUEL),EQUIPADO COM PAINEIS REFLETIVOSDE ALTA INTENSIDADE E UM PISCA ALERTA COM CELULA FOTO-ELETRICA,ALIMENTADA POR 2 BATERIAS DE 6V (DISPENSA O USO DE GERADOR)</t>
  </si>
  <si>
    <t>CAVALETE PLASTICO UNIVERSAL DE POLIETILENO DE ALTO IMPACTO (ALUGUEL),NA COR BRANCA,COM PAINEIS DE FITA REFLETIVA NAS DIMENSOES (1,15X0,61)M,PERMITINDO ADAPTACAO DE ATE 2 PISCAS ALERTAS E PLACAS DE SINALIZACOES DIVERSAS,DE ACORDO COM O MANUALDA CET-RIO,COM MAIS ACESSORIOS,INCLUINDO 1 PISCA ALERTA,PRIMEIRA COLOCACAO E RETIRADA NO FINAL DA OBRA</t>
  </si>
  <si>
    <t>SINALIZADOR ELETRONICO (ALUGUEL) A LED BIDIRECIONAL (PISCA ALERTA) PARA ADAPTACAO EM CONES, CAVALETES E BARREIRAS</t>
  </si>
  <si>
    <t>PLACAS DE SINALIZACAO DE OBRAS (ALUGUEL),REFLETIVAS,REVESTIDAS COM PELICULA REFLETIVA GRAU TECNICO</t>
  </si>
  <si>
    <t>M2XMES</t>
  </si>
  <si>
    <t>DEMARCACAO DE PAVIMENTO POR PINTURA EM FAIXAS ALTERNADAS,PARA DESVIO DO TRAFEGO EM OBRAS NA VIA PUBLICA,DE ACORDO COM ARESOLUCAO DA PREFEITURA-RJ,MEDIDO POR UNIDADE DE SUPERFICIEDEMARCADA</t>
  </si>
  <si>
    <t>REPINTURA DE PLACA DE IDENTIFICACAO DE OBRAS PUBLICAS</t>
  </si>
  <si>
    <t>ESCAVACAO MANUAL DE VALA/CAVA EM MATERIAL DE 1ª CATEGORIA (A(AREIA,ARGILA OU PICARRA),ATE 1,50M DE PROFUNDIDADE,EXCLUSIVE ESCORAMENTO E ESGOTAMENTO</t>
  </si>
  <si>
    <t>ESCAVACAO MANUAL DE VALA/CAVA EM MATERIAL DE 1ª CATEGORIA (AREIA,ARGILA OU PICARRA),ENTRE 1,50 E 3,00M DE PROFUNDIDADE,EXCLUSIVE ESCORAMENTO E ESGOTAMENTO</t>
  </si>
  <si>
    <t>ESCAVACAO MANUAL DE VALA/CAVA EM MATERIAL DE 1ª CATEGORIA (AREIA,ARGILA OU PICARRA),ENTRE 3,00 E 4,50M DE PROFUNDIDADE,EXCLUSIVE ESCORAMENTO E ESGOTAMENTO</t>
  </si>
  <si>
    <t>ESCAVACAO MANUAL DE VALA/CAVA EM MATERIAL DE 1ª CATEGORIA (AREIA,ARGILA OU PICARRA),ENTRE 4,50 E 6,00M DE PROFUNDIDADE,EXCLUSIVE ESCORAMENTO E ESGOTAMENTO</t>
  </si>
  <si>
    <t>ESCAVACAO MANUAL DE VALA/CAVA EM MATERIAL DE 1ª CATEGORIA (AREIA,ARGILA OU PICARRA),ENTRE 6,00 E 7,50M DE PROFUNDIDADE,EXCLUSIVE ESCORAMENTO E ESGOTAMENTO</t>
  </si>
  <si>
    <t>ESCAVACAO MANUAL DE VALA/CAVA A FRIO EM MATERIAL DE 2ªCATEGORIA(MOLEDO OU ROCHA DECOMPOSTA),ATE 1,50M DE PROFUNDIDADE,EXCLUSIVE ESCORAMENTO E ESGOTAMENTO</t>
  </si>
  <si>
    <t>ESCAVACAO MANUAL DE VALA/CAVA A FRIO EM MATERIAL DE 2ªCATEGORIA(MOLEDO OU ROCHA DECOMPOSTA),ENTRE 1,50 E 3,00M DE PROFUNDIDADE,EXCLUSIVE ESCORAMENTO E ESGOTAMENTO</t>
  </si>
  <si>
    <t>ESCAVACAO MANUAL DE VALA/CAVA A FRIO EM MATERIAL DE 2ªCATEGORIA(MOLEDO OU ROCHA DECOMPOSTA),ENTRE 3,00 E 4,50M DE PROFUNDIDADE,EXCLUSIVE ESCORAMENTO E ESGOTAMENTO</t>
  </si>
  <si>
    <t>ESCAVACAO MANUAL DE VALA/CAVA A FRIO EM MATERIAL DE 2ªCATEGORIA(MOLEDO OU ROCHA DECOMPOSTA),ENTRE 4,50 E 6,00M DE PROFUNDIDADE,EXCLUSIVE ESCORAMENTO E ESGOTAMENTO</t>
  </si>
  <si>
    <t>ESCAVACAO MANUAL DE VALA/CAVA A FRIO EM MATERIAL DE 2ªCATEGORIA(MOLEDO OU ROCHA DECOMPOSTA),ENTRE 6,00 E 7,50M DE PROFUNDIDADE,EXCLUSIVE ESCORAMENTO E ESGOTAMENTO</t>
  </si>
  <si>
    <t>ESCAVACAO MANUAL DE VALA/CAVA EM PEDRA SOLTA DO TAMANHO MEDIO DE PEDRA DE MAO OU ARGILA RIJA,ATE 1,50M DE PROFUNDIDADE,EXCLUSIVE ESCORAMENTO E ESGOTAMENTO</t>
  </si>
  <si>
    <t>ESCAVACAO MANUAL DE VALA/CAVA EM PEDRA SOLTA DO TAMANHO MEDIO DE PEDRA DE MAO OU ARGILA RIJA,ENTRE 1,50 E 3,00M DE PROFUNDIDADE,EXCLUSIVE ESCORAMENTO E ESGOTAMENTO</t>
  </si>
  <si>
    <t>ESCAVACAO MANUAL DE VALA/CAVA EM PEDRA SOLTA DO TAMANHO MEDIO DE PEDRA DE MAO OU ARGILA RIJA,ENTRE 3,00 E 4,50M DE PROFUNDIDADE,EXCLUSIVE ESCORAMENTO E ESGOTAMENTO</t>
  </si>
  <si>
    <t>ESCAVACAO MANUAL DE VALA/CAVA EM PEDRA SOLTA DO TAMANHO MEDIO DE PEDRA DE MAO OU ARGILA RIJA,ENTRE 4,50 E 6,00M DE PROFUNDIDADE,EXCLUSIVE ESCORAMENTO E ESGOTAMENTO</t>
  </si>
  <si>
    <t>ESCAVACAO MANUAL DE VALA/CAVA EM PEDRA SOLTA DO TAMANHO MEDIO DE PEDRA DE MAO OU ARGILA RIJA,ENTRE 6,00 E 7,50M DE PROFUNDIDADE,EXCLUSIVE ESCORAMENTO E ESGOTAMENTO</t>
  </si>
  <si>
    <t>ESCAVACAO MANUAL DE VALA/CAVA EM LODO,ATE 1,50M DE PROFUNDIDADE,EXCLUSIVE ESCORAMENTO E ESGOTAMENTO</t>
  </si>
  <si>
    <t>ESCAVACAO MANUAL DE VALA/CAVA EM LODO,ENTRE 1,50 E 3,00M DEPROFUNDIDADE,EXCLUSIVE ESCORAMENTO E ESGOTAMENTO</t>
  </si>
  <si>
    <t>ESCAVACAO MANUAL DE VALA/CAVA EM LODO,ENTRE 3,00 E 4,50M DEPROFUNDIDADE,EXCLUSIVE ESCORAMENTO E ESGOTAMENTO</t>
  </si>
  <si>
    <t>ESCAVACAO MANUAL DE VALA/CAVA EM LODO, ENTRE 4,50 E 6,00M DEPROFUNDIDADE,EXCLUSIVE ESCORAMENTO E ESGOTAMENTO</t>
  </si>
  <si>
    <t>ESCAVACAO MANUAL DE VALA/CAVA EM LODO,ENTRE 6,00 E 7,50M DEPROFUNDIDADE,EXCLUSIVE ESCORAMENTO E ESGOTAMENTO</t>
  </si>
  <si>
    <t>MARROAMENTO DE MATERIAL DE 3ªCATEGORIA(ROCHA VIVA),COM VOLUME MAXIMO DE 0,064M3,PARA REDUCAO A PEDRA DE MAO,REFERINDO-SEO PRECO AO MATERIAL SOLTO,DEPOIS DE MARROADO</t>
  </si>
  <si>
    <t>DESMONTE MANUAL DE BLOCO DE MATERIAL DE 3ªCATEGORIA(ROCHA VIVA),COM VOLUME ATE 1,00M3,INCLUSIVE REDUCAO A PEDRA DE MAO.PARA VOLUMES ACIMA DE 1,00M3 VER CATALOGO DE REFERENCIA</t>
  </si>
  <si>
    <t>DESMONTE MANUAL EM MATERIAL DE 2ªCATEGORIA(MOLEDO OU ROCHA DECOMPOSTA).VALEM A FORMULA E AS OBSERVACOES DO ITEM 03.001.0065</t>
  </si>
  <si>
    <t>MARROAMENTO DE MATERIAL DE 2ªCATEGORIA(ROCHA DECOMPOSTA),COMVOLUME MAXIMO DE 0,064M3,PARA REDUCAO A PEDRA DE MAO,REFERINDO-SE O PRECO AO MATERIAL SOLTO,DEPOIS DE MARROADO</t>
  </si>
  <si>
    <t>ESCAVACAO MANUAL EM MATERIAL DE 1ªCATEGORIA,A CEU ABERTO,ATE0,50M DE PROFUNDIDADE COM REMOCAO ATE 1 DAM</t>
  </si>
  <si>
    <t>ESCAVACAO MANUAL EM MATERIAL DE 1ªCATEGORIA,A CEU ABERTO,PARA PROFUNDIDADES MAIORES QUE 0,50M COM REMOCAO ATE 1 DAM</t>
  </si>
  <si>
    <t>ESCAVACAO EM TUNEL DE PEQUENAS DIMENSOES,EM MATERIAL DE 1ªCATEGORIA(AREIA,ARGILA OU PICARRA),INTEIRAMENTE SECO,EM SERVICO SEMI-MECANIZADO,EXCLUSIVE ESCORAMENTO</t>
  </si>
  <si>
    <t>ESCAVACAO E REATERRO DE VALA,EM MATERIAL DE 1ªCATEGORIA,PARALIGACAO PREDIAL DE ESGOTO SANITARIO</t>
  </si>
  <si>
    <t>ESCAVACAO E REATERRO DE VALA,EM MATERIAL DE 2ªCATEGORIA,PARALIGACAO PREDIAL DE ESGOTO SANITARIO</t>
  </si>
  <si>
    <t>ESCAVACAO E REATERRO DE VALA,EM MATERIAL DE 1ªCATEGORIA,PARALIGACAO DE AGUA POTAVEL</t>
  </si>
  <si>
    <t>ESCAVACAO E REATERRO DE VALA,EM MATERIAL DE 2ª CATEGORIA,PARA LIGACAO DE AGUA POTAVEL</t>
  </si>
  <si>
    <t>ESCAVACAO MANUAL DE VALA/CAVA EM MATERIAL DE 1ªCATEGORIA ATE1,50M DE PROFUNDIDADE,EM BECOS DE ATE 2,00M DE LARGURA COMIMPOSSIBILIDADE DE ENTRADA DE CAMINHAO OU EQUIPAMENTO MOTORIZADO PARA RETIRADA DO MATERIAL,EM FAVELAS,EXCLUSIVE ESCORAMENTO E ESGOTAMENTO</t>
  </si>
  <si>
    <t>ESCAVACAO MANUAL DE VALA/CAVA EM MATERIAL DE 1ªCATEGORIA ENTRE 1,50 E 3,00M DE PROFUNDIDADE,EM BECOS DE ATE 2,00M DE LARGURA COM IMPOSSIBILIDADE DE ENTRADA DE CAMINHAO OU EQUIPAMENTO MOTORIZADO PARA RETIRADA DO MATERIAL,EM FAVELAS,EXCLUSIVEESCORAMENTO E ESGOTAMENTO</t>
  </si>
  <si>
    <t>ESCAVACAO MANUAL DE VALA/CAVA EM MATERIAL DE 1ªCATEGORIA ENTRE 3,00 E 4,50M DE PROFUNDIDADE,EM BECOS DE ATE 2,00M DE LARGURA COM IMPOSSIBILIDADE DE ENTRADA DE CAMINHAO OU EQUIPAMENTO MOTORIZADO PARA RETIRADA DO MATERIAL,EM FAVELAS,EXCLUSIVEESCORAMENTO E ESGOTAMENTO</t>
  </si>
  <si>
    <t>ESCAVACAO MANUAL DE VALA/CAVA EM LODO OU LAMA ATE 1,50M DE PROFUNDIDADE,EM BECOS DE ATE 2,00M DE LARGURA,EM FAVELAS,EXCLUSIVE ESCORAMENTO E ESGOTAMENTO</t>
  </si>
  <si>
    <t>ESCAVACAO MANUAL DE VALA/CAVA EM LODO OU LAMA COM PROFUNDIDADE ENTRE 1,50 E 3,00M,EM BECOS DE ATE 2,00M DE LARGURA,EM FAVELAS,EXCLUSIVE ESCORAMENTO E ESGOTAMENTO</t>
  </si>
  <si>
    <t>ESCAVACAO MANUAL DE VALA EM MATERIAL DE 1ªCATEGORIA,COM ESCORAMENTO E ESGOTAMENTO MANUAL</t>
  </si>
  <si>
    <t>ESCAVACAO DE VALA/CAVA A FOGO EM MATERIAL DE 2ª CATEGORIA(MOLEDO OU ROCHA DECOMPOSTA),ATE 1,50M DE PROFUNDIDADE,FURACAOA BARRA MINA,INCLUSIVE EMPILHAMENTO DO MATERIAL PARA REMOCAO</t>
  </si>
  <si>
    <t>ESCAVACAO DE VALA/CAVA A FOGO EM MATERIAL DE 2ªCATEGORIA(MOLEDO OU ROCHA DECOMPOSTA),ENTRE 1,50 E 3,00M DE PROFUNDIDADE,FURACAO A BARRA MINA,INCLUSIVE EMPILHAMENTO DO MATERIAL PARAREMOCAO</t>
  </si>
  <si>
    <t>ESCAVACAO DE VALA/CAVA A FOGO EM MATERIAL DE 2ªCATEGORIA(MOLEDO OU ROCHA DECOMPOSTA),ENTRE 3,00 E 4,50M DE PROFUNDIDADE,FURACAO A BARRA MINA,INCLUSIVE EMPILHAMENTO DO MATERIAL PARAREMOCAO</t>
  </si>
  <si>
    <t>ESCAVACAO DE VALA/CAVA A FOGO EM MATERIAL DE 2ªCATEGORIA(MOLEDO OU ROCHA DECOMPOSTA),ENTRE 4,50 E 6,00M DE PROFUNDIDADE,FURACAO A BARRA MINA,INCLUSIVE EMPILHAMENTO DO MATERIAL PARAREMOCAO</t>
  </si>
  <si>
    <t>ESCAVACAO DE VALA/CAVA A FOGO EM MATERIAL DE 2ªCATEGORIA(MOLEDO OU ROCHA DECOMPOSTA),ENTRE 6,00 E 7,50M DE PROFUNDIDADE,FURACAO A BARRA MINA,INCLUSIVE EMPILHAMENTO DO MATERIAL PARAREMOCAO</t>
  </si>
  <si>
    <t>ESCAVACAO DE VALA/CAVA A FOGO EM MATERIAL DE 3ªCATEGORIA(ROCHA VIVA),ATE 1,50M DE PROFUNDIDADE,FURACAO A BARRA MINA,INCLUSIVE EMPILHAMENTO DO MATERIAL PARA REMOCAO</t>
  </si>
  <si>
    <t>ESCAVACAO DE VALA/CAVA A FOGO EM MATERIAL DE 3ªCATEGORIA(ROCHA VIVA),ENTRE 1,50 E 3,00M DE PROFUNDIDADE,FURACAO A BARRAMINA,INCLUSIVE EMPILHAMENTO DO MATERIAL PARA A REMOCAO</t>
  </si>
  <si>
    <t>ESCAVACAO DE VALA/CAVA A FOGO EM MATERIAL DE 3ªCATEGORIA(ROCHA VIVA),ENTRE 3,00 E 4,50M DE PROFUNDIDADE,FURACAO A BARRAMINA,INCLUSIVE EMPILHAMENTO DO MATERIAL PARA REMOCAO</t>
  </si>
  <si>
    <t>ESCAVACAO DE VALA/CAVA A FOGO EM MATERIAL DE 3ªCATEGORIA(ROCHA VIVA),ENTRE 4,50 E 6,00M DE PROFUNDIDADE,FURACAO A BARRAMINA,INCLUSIVE EMPILHAMENTO DO MATERIAL PARA REMOCAO</t>
  </si>
  <si>
    <t>ESCAVACAO DE VALA/CAVA A FOGO EM MATERIAL DE 3ªCATEGORIA(ROCHA VIVA),ENTRE 6,00 E 7,50M DE PROFUNDIDADE,FURACAO A BARRAMINA,INCLUSIVE EMPILHAMENTO DO MATERIAL PARA REMOCAO</t>
  </si>
  <si>
    <t>ESCAVACAO A FOGO EM MATERIAL DE 2ªCATEGORIA(MOLEDO OU ROCHADECOMPOSTA),A CEU ABERTO,FURACAO A BARRA MINA</t>
  </si>
  <si>
    <t>ESCAVACAO A FOGO EM MATERIAL DE 3ªCATEGORIA(ROCHA VIVA),A CEU ABERTO,FURACAO A BARRA MINA</t>
  </si>
  <si>
    <t>DESMONTE A FOGO DE BLOCOS DE MATERIAL DE 3ªCATEGORIA(ROCHA VIVA),COM VOLUME DE 1,00 A 20,00M3,SENDO OS FUROS ABERTOS A BROCA E MARRETA,INCLUSIVE REDUCAO MANUAL A PEDRA DE MAO</t>
  </si>
  <si>
    <t>DESMONTE A FOGO DE BLOCOS DE MATERIAL DE 2ªCATEGORIA(ROCHA MEDIANAMENTE DECOMPOSTA),COM VOLUME DE 1,00 A 20,00M3,SENDO OS FUROS ABERTOS A BROCA E MARRETA,INCLUSIVE REDUCAO MANUAL APEDRA DE MAO</t>
  </si>
  <si>
    <t>ESCAVACAO DE ROCHA COM UTILIZACAO DE FOGO CUIDADOSO(SMOOTH BLASTING),A CEU ABERTO,EM AREA URBANA,SENDO A PERFURACAO A ARCOMPRIMIDO,INCLUSIVE EMPILHAMENTO DO MATERIAL PARA REMOCAO</t>
  </si>
  <si>
    <t>ESCAVACAO DE ROCHA COM UTILIZACAO DE FOGO CUIDADOSO(SMOOTH BLASTING),A CEU ABERTO,EM AREA URBANA,SENDO A PERFURACAO A ARCOMPRIMIDO,INCLUSIVE EMPILHAMENTO DO MATERIAL PARA REMOCAOE TRANSPORTE A 50,00M COM TRATOR</t>
  </si>
  <si>
    <t>ESCAVACAO A FOGO EM MATERIAL DE 2ªCATEGORIA(MOLEDO OU ROCHADECOMPOSTA)EM TALUDES,VALA/CAVA,ATE 1,50M DE PROFUNDIDADE,SENDO A PERFURACAO A AR COMPRIMIDO,INCLUSIVE EMPILHAMENTO DO MATERIAL PARA REMOCAO</t>
  </si>
  <si>
    <t>ESCAVACAO A FOGO EM MATERIAL DE 2ªCATEGORIA(MOLEDO OU ROCHADECOMPOSTA)EM TALUDES,VALA/CAVA,ENTRE 1,50 E 3,00M DE PROFUNDIDADE,SENDO A PERFURACAO A AR COMPRIMIDO,INCLUSIVE EMPILHAMENTO DO MATERIAL PARA REMOCAO</t>
  </si>
  <si>
    <t>ESCAVACAO A FOGO EM MATERIAL DE 2ªCATEGORIA(MOLEDO OU ROCHADECOMPOSTA)EM TALUDES,VALA/CAVA,ENTRE 3,00 E 4,50M DE PROFUNDIDADE,SENDO A PERFURACAO A AR COMPRIMIDO,INCLUSIVE EMPILHAMENTO DO MATERIAL PARA REMOCAO</t>
  </si>
  <si>
    <t>ESCAVACAO A FOGO EM MATERIAL DE 2ªCATEGORIA(MOLEDO OU ROCHADECOMPOSTA)EM TALUDES,VALA/CAVA,ENTRE 4,50 E 6,00M DE PROFUNDIDADE,SENDO A PERFURACAO A AR COMPRIMIDO,INCLUSIVE EMPILHAMENTO DO MATERIAL PARA REMOCAO</t>
  </si>
  <si>
    <t>ESCAVACAO A FOGO EM MATERIAL DE 2ªCATEGORIA(MOLEDO OU ROCHADECOMPOSTA)EM TALUDES,VALA/CAVA,ENTRE 6,00 E 7,50M DE PROFUNDIDADE,SENDO A PERFURACAO A AR COMPRIMIDO,INCLUSIVE EMPILHAMENTO DO MATERIAL PARA REMOCAO</t>
  </si>
  <si>
    <t>ESCAVACAO A FOGO EM MATERIAL DE 3ªCATEGORIA(ROCHA VIVA),A CEU ABERTO,SENDO A PERFURACAO A AR COMPRIMIDO,INCLUSIVE TRANSPORTE A 50,00M,COM TRATOR COM LAMINA</t>
  </si>
  <si>
    <t>ESCAVACAO A FOGO EM MATERIAL DE 3ªCATEGORIA(ROCHA VIVA),A CEU ABERTO,SENDO A PERFURACAO A AR COMPRIMIDO,INCLUSIVE TRANSPORTE A 100,00M,COM TRATOR COM LAMINA</t>
  </si>
  <si>
    <t>ESCAVACAO A FOGO EM MATERIAL DE 3ªCATEGORIA(ROCHA VIVA)EM TALUDES,VALA/CAVA,ATE 1,50M DE PROFUNDIDADE,SENDO A PERFURACAOA AR COMPRIMIDO,INCLUSIVE EMPILHAMENDO DO MATERIAL PARA REMOCAO</t>
  </si>
  <si>
    <t>ESCAVACAO A FOGO EM MATERIAL DE 3ªCATEGORIA(ROCHA VIVA)EM TALUDES,VALA/CAVA,ENTRE 1,50 E 3,00M DE PROFUNDIDADE,SENDO A PERFURACAO A AR COMPRIMIDO,INCLUSIVE EMPILHAMENTO DO MATERIALPARA REMOCAO</t>
  </si>
  <si>
    <t>ESCAVACAO A FOGO EM MATERIAL DE 3ªCATEGORIA(ROCHA VIVA)EM TALUDES,VALA/CAVA,ENTRE 3,00 E 4,50M DE PROFUNDIDADE,SENDO A PERFURACAO A AR COMPRIMIDO,INCLUSIVE EMPILHAMENTO DO MATERIALPARA REMOCAO</t>
  </si>
  <si>
    <t>ESCAVACAO A FOGO EM MATERIAL DE 3ªCATEGORIA(ROCHA VIVA)EM TALUDES,VALA/CAVA,ENTRE 4,50 E 6,00M DE PROFUNDIDADE,SENDO A PERFURACAO A AR COMPRIMIDO,INCLUSIVE EMPILHAMENTO DO MATERIALPARA REMOCAO</t>
  </si>
  <si>
    <t>ESCAVACAO A FOGO EM MATERIAL DE 3ªCATEGORIA(ROCHA VIVA)EM TALUDES,VALA/CAVA,ENTRE 6,00 E 7,50M DE PROFUNDIDADE,SENDO A PERFURACAO A AR COMPRIMIDO,INCLUSIVE EMPILHAMENTO DO MATERIALPARA REMOCAO</t>
  </si>
  <si>
    <t>ESCAVACAO A FOGO EM MATERIAL DE 3ªCATEGORIA(ROCHA VIVA),A CEU ABERTO,SENDO A PERFURACAO A AR COMPRIMIDO,INCLUSIVE CARGACOM CARREGADOR FRONTAL DE PNEUS DE 3,10M3 E TRATOR DE LAMINACOM POTENCIA EM TORNO DE 200CV,COM LAMINA</t>
  </si>
  <si>
    <t>ESCAVACAO A FOGO EM MATERIAL DE 2ªCATEGORIA(MOLEDO OU ROCHADECOMPOSTA),A CEU ABERTO,SENDO A PERFURACAO A AR COMPRIMIDO,INCLUSIVE CARGA COM CARREGADOR FRONTAL DE PNEUS DE 3,10M3 ETRATOR DE LAMINA COM POTENCIA EM TORNO DE 200CV,COM LAMINA</t>
  </si>
  <si>
    <t>DESMONTE A FOGO DE BLOCO DE MATERIAL DE 3ªCATEGORIA(ROCHA VIVA),COM VOLUME DE 1,00 A 50,00M3,SENDO A PERFURACAO A AR COMPRIMIDO,INCLUSIVE REDUCAO MANUAL A PEDRA DE MAO</t>
  </si>
  <si>
    <t>DESMONTE A FOGO DE BLOCO DE MATERIAL DE 2ªCATEGORIA,COM VOLUME DE 1,00 A 50,00M3,SENDO A PERFURACAO A AR COMPRIMIDO,INCLUSIVE REDUCAO MANUAL A PEDRA DE MAO</t>
  </si>
  <si>
    <t>DESMONTE A FOGO DE BLOCO DE MATERIAL DE 2ªCATEGORIA,COM VOLUME DE 1,00 A 50,00M3,SENDO A AR COMPRIMIDO TANTO A PERFURACAO COMO A REDUCAO A PEDRA DE MAO,ESTA ULTIMA AINDA COM O AUXILIO DE CUNHA E PALMETA</t>
  </si>
  <si>
    <t>DESMONTE A FOGO DE BLOCO DE MATERIAL DE 3ª CATEGORIA,COM VOLUME DE 1,00 A 50,00M3,SENDO A PERFURACAO A AR COMPRIMIDO E AREDUCAO A PEDRA DE MAO A ROMPEDOR,ESTA ULTIMA AINDA COM O AUXILIO DE CUNHA E PALMETA</t>
  </si>
  <si>
    <t>ESCAVACAO A FOGO EM MATERIAL DE 3ªCATEGORIA(ROCHA VIVA),PARAABERTURA DE TUNEL DE CERCA DE 21,00M2 DE SECAO,COM RETIRADAMECANICA DO MATERIAL ESCAVADO ATE A BOCA DO TUNEL,EXCLUSIVEESCORAMENTO</t>
  </si>
  <si>
    <t>ESCAVACAO EM MATERIAL DE 2ªCATEGORIA(MOLEDO OU ROCHA MUITO DECOMPOSTA),COM EQUIPAMENTO A AR COMPRIMIDO,SEM UTILIZACAO DEEXPLOSIVOS,EM TALUDES,VALA/CAVA,ATE 1,50M DE PROFUNDIDADE,INCLUSIVE EMPILHAMENTO DO MATERIAL PARA REMOCAO</t>
  </si>
  <si>
    <t>ESCAVACAO EM MATERIAL DE 2ªCATEGORIA(MOLEDO OU ROCHA MUITO DECOMPOSTA),COM EQUIPAMENTO A AR COMPRIMIDO,SEM UTILIZACAO DEEXPLOSIVOS,EM TALUDES,VALA/CAVA,ENTRE 1,50 E 3,00M DE PROFUNDIDADE,INCLUSIVE EMPILHAMENTO DO MATERIAL PARA REMOCAO</t>
  </si>
  <si>
    <t>ESCAVACAO EM MATERIAL DE 2ªCATEGORIA(MOLEDO OU ROCHA MUITO DECOMPOSTA),COM EQUIPAMENTO A AR COMPRIMIDO,SEM UTILIZACAO DEEXPLOSIVOS,EM TALUDES,VALA/CAVA,ENTRE 3,00 E 4,50M DE PROFUNDIDADE,INCLUSIVE EMPILHAMENTO DO MATERIAL PARA REMOCAO</t>
  </si>
  <si>
    <t>ESCAVACAO EM MATERIAL DE 2ªCATEGORIA(MOLEDO OU ROCHA MUITO DECOMPOSTA),COM EQUIPAMENTO A AR COMPRIMIDO,SEM UTILIZACAO DEEXPLOSIVOS,EM TALUDES,VALA/CAVA,ENTRE 4,50 E 6,00M DE PROFUNDIDADE,INCLUSIVE EMPILHAMENTO DO MATERIAL PARA REMOCAO</t>
  </si>
  <si>
    <t>ESCAVACAO EM MATERIAL DE 2ªCATEGORIA(MOLEDO OU ROCHA MUITO DECOMPOSTA),COM EQUIPAMENTO A AR COMPRIMIDO,SEM UTILIZACAO DEEXPLOSIVOS,EM TALUDES,VALA/CAVA,ENTRE 6,00 E 7,50M DE PROFUNDIDADE,INCLUSIVE EMPILHAMENTO DO MATERIAL PARA REMOCAO</t>
  </si>
  <si>
    <t>ESCAVACAO EM MATERIAL DE 2ªCATEGORIA(MOLEDO OU ROCHA DECOMPOSTA),COM EQUIPAMENTO A AR COMPRIMIDO,SEM UTILIZACAO DE EXPLOSIVOS,EM TALUDES,VALA/CAVA,ATE 1,50M DE PROFUNDIDADE,INCLUSIVE EMPILHAMENTO DO MATERIAL PARA REMOCAO</t>
  </si>
  <si>
    <t>ESCAVACAO EM MATERIAL DE 2ªCATEGORIA(MOLEDO OU ROCHA DECOMPOSTA),COM EQUIPAMENTO A AR COMPRIMIDO,SEM UTILIZACAO DE EXPLOSIVOS,EM TALUDES,VALA/CAVA,ENTRE 1,50 E 3,00M DE PROFUNDIDADE,INCLUSIVE EMPILHAMENTO DO MATERIAL PARA REMOCAO</t>
  </si>
  <si>
    <t>ESCAVACAO EM MATERIAL DE 2ªCATEGORIA(MOLEDO OU ROCHA DECOMPOSTA),COM EQUIPAMENTO A AR COMPRIMIDO,SEM UTILIZACAO DE EXPLOSIVOS,EM TALUDES,VALA/CAVA,ENTRE 3,00 E 4,50M DE PROFUNDIDADE,INCLUSIVE EMPILHAMENTO DO MATERIAL PARA REMOCAO</t>
  </si>
  <si>
    <t>ESCAVACAO EM MATERIAL DE 2ªCATEGORIA(MOLEDO OU ROCHA DECOMPOSTA),COM EQUIPAMENTO A AR COMPRIMIDO,SEM UTILIZACAO DE EXPLOSIVOS,EM TALUDES,VALA/CAVA,ENTRE 4,50 E 6,00M DE PROFUNDIDADE,INCLUSIVE EMPILHAMENTO DO MATERIAL PARA REMOCAO</t>
  </si>
  <si>
    <t>ESCAVACAO EM MATERIAL DE 2ªCATEGORIA(MOLEDO OU ROCHA DECOMPOSTA),COM EQUIPAMENTO A AR COMPRIMIDO,SEM UTILIZACAO DE EXPLOSIVOS,EM TALUDES,VALA/CAVA,ENTRE 6,00 E 7,50M DE PROFUNDIDADE,INCLUSIVE EMPILHAMENTO DO MATERIAL PARA REMOCAO</t>
  </si>
  <si>
    <t>ESCAVACAO EM MATERIAL DE 3ªCATEGORIA(ROCHA SA FRATURADA),COMEQUIPAMENTO A AR COMPRIMIDO E ENCUNHAMENTO GENERALIZADO,SEMUTILIZACAO DE EXPLOSIVOS,EM TALUDES,VALA/CAVA,ATE 1,50M DEPROFUNDIDADE,INCLUSIVE EMPILHAMENTO DO MATERIAL PARA REMOCAO</t>
  </si>
  <si>
    <t>ESCAVACAO EM MATERIAL DE 3ªCATEGORIA(ROCHA SA FRATURADA),COMEQUIPAMENTO A AR COMPRIMIDO E ENCUNHAMENTO GENERALIZADO,SEMUTILIZACAO DE EXPLOSIVOS,EM TALUDES,VALA/CAVA,ENTRE 1,50 E3,00M DE PROFUNDIDADE,INCLUSIVE EMPILHAMENTO DO MATERIAL PARA REMOCAO</t>
  </si>
  <si>
    <t>ESCAVACAO EM MATERIAL DE 3ªCATEGORIA(ROCHA SA FRATURADA),COMEQUIPAMENTO A AR COMPRIMIDO E ENCUNHAMENTO GENERALIZADO,SEMUTILIZACAO DE EXPLOSIVOS,EM TALUDES,VALA/CAVA,ENTRE 3,00 E4,50M DE PROFUNDIDADE,INCLUSIVE EMPILHAMENTO DO MATERIAL PARA REMOCAO</t>
  </si>
  <si>
    <t>ESCAVACAO EM MATERIAL DE 3ªCATEGORIA(ROCHA SA FRATURADA),COMEQUIPAMENTO A AR COMPRIMIDO E ENCUNHAMENTO GENERALIZADO,SEMUTILIZACAO DE EXPLOSIVOS,EM TALUDES,VALA/CAVA,ENTRE 4,50 E6,00M DE PROFUNDIDADE,INCLUSIVE EMPILHAMENTO DO MATERIAL PARA REMOCAO</t>
  </si>
  <si>
    <t>ESCAVACAO EM MATERIAL DE 3ªCATEGORIA(ROCHA SA FRATURADA),COMEQUIPAMENTO A AR COMPRIMIDO E ENCUNHAMENTO GENERALIZADO,SEMUTILIZACAO DE EXPLOSIVOS,EM TALUDES,VALA/CAVA,ENTRE 6,00 E7,50M DE PROFUNDIDADE,INCLUSIVE EMPILHAMENTO DO MATERIAL PARA REMOCAO</t>
  </si>
  <si>
    <t>ESCAVACAO EM MATERIAL DE 3ªCATEGORIA(ROCHA VIVA),COM EQUIPAMENTO A AR COMPRIMIDO E SERRACAO COM BROCAS,SEGUIDA DE ENCUNHAMENTO,SEM UTILIZACAO DE EXPLOSIVOS,EM TALUDES,VALA/CAVA,ATE1,50M DE PROFUNDIDADE,INCLUSIVE EMPILHAMENTO DO MATERIAL PARA REMOCAO</t>
  </si>
  <si>
    <t>ESCAVACAO EM MATERIAL DE 3ªCATEGORIA(ROCHA VIVA),COM EQUIPAMENTO A AR COMPRIMIDO E SERRACAO COM BROCAS,SEGUIDA DE ENCUNHAMENTO,SEM UTILIZACAO DE EXPLOSIVOS,EM TALUDES,VALA/CAVA,ENTRE 1,50 E 3,00M DE PROFUNDIDADE,INCLUSIVE EMPILHAMENTO DO MATERIAL PARA REMOCAO</t>
  </si>
  <si>
    <t>ESCAVACAO EM MATERIAL DE 3ªCATEGORIA(ROCHA VIVA),COM EQUIPAMENTO A AR COMPRIMIDO E SERRACAO COM BROCAS,SEGUIDA DE ENCUNHAMENTO,SEM UTILIZACAO DE EXPLOSIVOS,EM TALUDES,VALA/CAVA,ENTRE 3,00 E 4,50M DE PROFUNDIDADE,INCLUSIVE EMPILHAMENTO DO MATERIAL PARA REMOCAO</t>
  </si>
  <si>
    <t>ESCAVACAO EM MATERIAL DE 3ªCATEGORIA(ROCHA VIVA),COM EQUIPAMENTO A AR COMPRIMIDO E SERRACAO COM BROCAS,SEGUIDA DE ENCUNHAMENTO,SEM UTILIZACAO DE EXPLOSIVOS,EM TALUDES,VALA/CAVA,ENTRE 4,50 E 6,00M DE PROFUNDIDADE,INCLUSIVE EMPILHAMENTO DO MATERIAL PARA REMOCAO</t>
  </si>
  <si>
    <t>ESCAVACAO EM MATERIAL DE 3ªCATEGORIA(ROCHA VIVA),COM EQUIPAMENTO A AR COMPRIMIDO E SERRACAO COM BROCAS,SEGUIDA DE ENCUNHAMENTO,SEM UTILIZACAO DE EXPLOSIVOS,EM TALUDES,VALA/CAVA,ENTRE 6,00 E 7,50M DE PROFUNDIDADE,INCLUSIVE EMPILHAMENTO DO MATERIAL PARA REMOCAO</t>
  </si>
  <si>
    <t>ESCAVACAO EM MATERIAL DE 3ªCATEGORIA(ROCHA SA FRATURADA),COMEQUIPAMENTO A AR COMPRIMIDO,A CEU ABERTO,SEM UTILIZACAO DEEXPLOSIVOS,INCLUSIVE EMPILHAMENTO DO MATERIAL PARA REMOCAO</t>
  </si>
  <si>
    <t>ESCAVACAO EM MATERIAL DE 3ªCATEGORIA(ROCHA VIVA),COM EQUIPAMENTO A AR COMPRIMIDO,A CEU ABERTO,SEM UTILIZACAO DE EXPLOSIVOS,INCLUSIVE EMPILHAMENTO DO MATERIAL PARA REMOCAO</t>
  </si>
  <si>
    <t>ESCAVACAO EM MATERIAL DE 2ªCATEGORIA(MOLEDO OU ROCHA MUITO DECOMPOSTA),COM EQUIPAMENTO A AR COMPRIMIDO,A CEU ABERTO,SEMUTILIZACAO DE EXPLOSIVOS,INCLUSIVE EMPILHAMENTO DO MATERIALPARA REMOCAO</t>
  </si>
  <si>
    <t>ESCAVACAO EM MATERIAL DE 2ªCATEGORIA(MOLEDO OU ROCHA DECOMPOSTA),COM EQUIPAMENTO A AR COMPRIMIDO,A CEU ABERTO,SEM UTILIZACAO DE EXPLOSIVOS,INCLUSIVE EMPILHAMENTO DO MATERIAL PARA REMOCAO</t>
  </si>
  <si>
    <t>DESMONTE DE BLOCO DE MATERIAL DE 3ªCATEGORIA(ROCHA VIVA),COMEQUIPAMENTO A AR COMPRIMIDO,COM VOLUME ATE 1,00M3,SEM UTILIZACAO DE EXPLOSIVOS,INCLUSIVE REDUCAO A PEDRA DE MAO COM O MESMO EQUIPAMENTO</t>
  </si>
  <si>
    <t>DESMONTE DE BLOCO DE MATERIAL DE 2ªCATEGORIA,SEM UTILIZACAODE EXPLOSIVOS,COM ROMPEDOR A AR COMPRIMIDO</t>
  </si>
  <si>
    <t>SERRACAO CONTINUA EM MATERIAL DE 3ªCATEGORIA(ROCHA VIVA),COMA FINALIDADE DE IMPEDIR PROPAGACAO DE VIBRACOES DECORRENTESDE ESCAVACAO A FOGO</t>
  </si>
  <si>
    <t>COMPACTACAO DE ATERRO,EM CAMADAS DE 15CM,COM MACO</t>
  </si>
  <si>
    <t>COMPACTACAO DE ATERRO,EM CAMADAS DE 20CM,COM MACO</t>
  </si>
  <si>
    <t>ATERRO COM MATERIAL DE 1ªCATEGORIA,COMPACTADO MANUALMENTE EMCAMADAS DE 20CM,ATE UMA ALTURA MAXIMA DE 80CM,PARA SUPORTEDE CAMADA DE CONCRETO,INCLUSIVE DOIS TIROS DE PA,ESPALHAMENTO E REGA,EXCLUSIVE FORNECIMENTO DA TERRA</t>
  </si>
  <si>
    <t>ATERRO COM MATERIAL DE 1ª CATEGORIA,COMPACTADO MANUALMENTE EM CAMADAS DE 20CM DE MATERIAL APILOADO,PROVENIENTE DE JAZIDADISTANTE ATE 1KM,INCLUSIVE ESCAVACAO,CARGA,TRANSPORTE EM CAMINHAO BASCULANTE,DESCARGA,ESPALHAMENTO E IRRIGACAO MANUAIS</t>
  </si>
  <si>
    <t>ATERRO COM MATERIAL DE 1ª CATEGORIA,COMPACTADO MANUALMENTE EM CAMADAS DE 20CM DE MATERIAL APILOADO,PROVENIENTE DE JAZIDADISTANTE ATE 2KM,INCLUSIVE ESCAVACAO,CARGA,TRANSPORTE EM CAMINHAO BASCULANTE,DESCARGA,ESPALHAMENTO E IRRIGACAO MANUAIS</t>
  </si>
  <si>
    <t>ATERRO COM MATERIAL DE 1ª CATEGORIA,COMPACTADO MANUALMENTE EM CAMADAS DE 20CM DE MATERIAL APILOADO,PROVENIENTE DE JAZIDADISTANTE ATE 3KM,INCLUSIVE ESCAVACAO,CARGA,TRANSPORTE EM CAMINHAO BASCULANTE,DESCARGA,ESPALHAMENTO E IRRIGACAO MANUAIS</t>
  </si>
  <si>
    <t>ATERRO COM MATERIAL DE 1ª CATEGORIA,COMPACTADO MANUALMENTE EM CAMADAS DE 20CM DE MATERIAL APILOADO,PROVENIENTE DE JAZIDADISTANTE ATE 4KM,INCLUSIVE ESCAVACAO,CARGA,TRANSPORTE EM CAMINHAO BASCULANTE,DESCARGA,ESPALHAMENTO E IRRIGACAO MANUAIS</t>
  </si>
  <si>
    <t>ATERRO COM MATERIAL DE 1ª CATEGORIA,COMPACTADO MANUALMENTE EM CAMADAS DE 20CM DE MATERIAL APILOADO,PROVENIENTE DE JAZIDADISTANTE ATE 5KM,INCLUSIVE ESCAVACAO,CARGA,TRANSPORTE EM CAMINHAO BASCULANTE,DESCARGA,ESPALHAMENTO E IRRIGACAO MANUAIS</t>
  </si>
  <si>
    <t>ATERRO COM MATERIAL DE 1ª CATEGORIA,COMPACTADO MANUALMENTE EM CAMADAS DE 20CM DE MATERIAL APILOADO,PROVENIENTE DE JAZIDADISTANTE ATE 10KM,INCLUSIVE ESCAVACAO,CARGA,TRANSPORTE EM CAMINHAO BASCULANTE,DESCARGA,ESPALHAMENTO E IRRIGACAO MANUAIS</t>
  </si>
  <si>
    <t>ATERRO COM MATERIAL DE 1ª CATEGORIA,COMPACTADO MANUALMENTE EM CAMADAS DE 20CM DE MATERIAL APILOADO,PROVENIENTE DE JAZIDADISTANTE ATE 15KM,INCLUSIVE ESCAVACAO,CARGA,TRANSPORTE EM CAMINHAO BASCULANTE,DESCARGA,ESPALHAMENTO E IRRIGACAO MANUAIS</t>
  </si>
  <si>
    <t>ATERRO COM MATERIAL DE 1ª CATEGORIA,COMPACTADO MANUALMENTE EM CAMADAS DE 20CM DE MATERIAL APILOADO,PROVENIENTE DE JAZIDADISTANTE ATE 20KM,INCLUSIVE ESCAVACAO,CARGA,TRANSPORTE EM CAMINHAO BASCULANTE,DESCARGA,ESPALHAMENTO E IRRIGACAO MANUAIS</t>
  </si>
  <si>
    <t>ATERRO COM MATERIAL DE 1ª CATEGORIA,COMPACTADO MANUALMENTE EM CAMADAS DE 20CM DE MATERIAL APILOADO,PROVENIENTE DE JAZIDADISTANTE ATE 25KM,INCLUSIVE ESCAVACAO,CARGA,TRANSPORTE EM CAMINHAO BASCULANTE,DESCARGA,ESPALHAMENTO E IRRIGACAO MANUAIS</t>
  </si>
  <si>
    <t>ATERRO COM MATERIAL DE 1ª CATEGORIA,COMPACTADO MANUALMENTE EM CAMADAS DE 20CM DE MATERIAL APILOADO,PROVENIENTE DE JAZIDADISTANTE ATE 30KM,INCLUSIVE ESCAVACAO,CARGA,TRANSPORTE EM CAMINHAO BASCULANTE,DESCARGA,ESPALHAMENTO E IRRIGACAO MANUAIS</t>
  </si>
  <si>
    <t>COMPACTACAO DE MATERIAL DE 1ªCATEGORIA,INCLUSIVE DESCARGA DECAMINHAO BASCULANTE,MOVIMENTACAO A 1 TIRO DE PA,ESPALHAMENTO E SOCAMENTO MANUAL EM CAMADAS DE 30CM DE MATERIAL APILOADO</t>
  </si>
  <si>
    <t>ATERRO COM MATERIAL DE 1ªCATEGORIA,ESPALHADO POR TRATOR COMPOTENCIA EM TORNO DE 80CV COM LAMINA,EM CAMADAS DE 20CM DE MATERIAL ADENSADO,REGADO POR CAMINHAO TANQUE E COMPACTADO A 90% COM ROLO PE DE CARNEIRO CONVENCIONAL,DE 2(DOIS) CILINDROS,REBOCADO POR TRATOR DE PNEUS,INTERVINDO 2(DOIS) SERVENTES,EXCLUSIVE O FORNECIMENTO DA TERRA</t>
  </si>
  <si>
    <t>ATERRO COM MATERIAL DE 1ªCATEGORIA,ESPALHADO POR TRATOR COMPOTENCIA EM TORNO DE 140CV COM LAMINA,EM CAMADAS DE 20CM DEMATERIAL ADENSADO,REGADO POR CAMINHAO TANQUE E COMPACTADO A90% COM ROLO PE DE CARNEIRO CONVENCIONAL,DE 2(DOIS)CILINDROS,REBOCADO POR TRATOR DE PNEUS,INTERVINDO 2(DOIS)SERVENTES,EXCLUSIVE O FORNECIMENTO DA TERRA</t>
  </si>
  <si>
    <t>ATERRO COM MATERIAL DE 1ªCATEGORIA,ESPALHADO POR TRATOR COMPOTENCIA EM TORNO DE 335CV COM LAMINA,EM CAMADAS DE 20CM DEMATERIAL ADENSADO,REGADO POR CAMINHAO TANQUE E COMPACTADO A90% COM ROLO PE DE CARNEIRO CONVENCIONAL,DE 2(DOIS)CILINDROS,REBOCADO POR TRATOR DE PNEUS,INTERVINDO 2(DOIS)SERVENTES,EXCLUSIVE O FORNECIMENTO DA TERRA</t>
  </si>
  <si>
    <t>ATERRO COM MATERIAL DE 1ªCATEGORIA,ESPALHADO POR RETRO ESCAVADEIRA,EM CAMADAS DE 20CM DE MATERIAL ADENSADO,REGADO POR CAMINHAO TANQUE E COMPACTADO A 90% COM ROLO PE DE CARNEIRO CONVENCIONAL,DE 2(DOIS) CILINDROS,REBOCADO POR TRATOR DE PNEUS,INTERVINDO 2(DOIS) SERVENTES,EXCLUSIVE O FORNECIMENTO DA TERRA</t>
  </si>
  <si>
    <t>ATERRO COM MATERIAL DE 1ªCATEGORIA,ESPALHADO POR RETRO ESCAVADEIRA,EM CAMADAS DE 20CM DE MATERIAL ADENSADO,REGADO POR CAMINHAO TANQUE E COMPACTADO A 90% COM SOQUETE VIBRATORIO,INTERVINDO 2(DOIS) SERVENTES,EXCLUSIVE O FORNECIMENTO DA TERRA</t>
  </si>
  <si>
    <t>MATERIAL DE 1ª CATEGORIA PARA ATERROS,COMPREENDENDO:ESCAVACAO,CARGA,TRANSPORTE A 1KM EM CAMINHAO BASCULANTE E DESCARGA,CONSIDERANDO O VOLUME NECESSARIO A EXECUCAO DE 1,00M3 DE MATERIAL COMPACTADO</t>
  </si>
  <si>
    <t>MATERIAL DE 1ª CATEGORIA PARA ATERROS,COMPREENDENDO:ESCAVACAO,CARGA,TRANSPORTE A 2KM EM CAMINHAO BASCULANTE E DESCARGA,CONSIDERANDO O VOLUME NECESSARIO A EXECUCAO DE 1,00M3 DE MATERIAL COMPACTADO</t>
  </si>
  <si>
    <t>MATERIAL DE 1ª CATEGORIA PARA ATERROS,COMPREENDENDO:ESCAVACAO,CARGA,TRANSPORTE A 3KM EM CAMINHAO BASCULANTE E DESCARGA,CONSIDERANDO O VOLUME NECESSARIO A EXECUCAO DE 1,00M3 DE MATERIAL COMPACTADO</t>
  </si>
  <si>
    <t>MATERIAL DE 1ª CATEGORIA PARA ATERROS,COMPREENDENDO:ESCAVACAO,CARGA,TRANSPORTE A 4KM EM CAMINHAO BASCULANTE E DESCARGA,CONSIDERANDO O VOLUME NECESSARIO A EXECUCAO DE 1,00M3 DE MATERIAL COMPACTADO</t>
  </si>
  <si>
    <t>MATERIAL DE 1ª CATEGORIA PARA ATERROS,COMPREENDENDO:ESCAVACAO,CARGA,TRANSPORTE A 5KM EM CAMINHAO BASCULANTE E DESCARGA,CONSIDERANDO O VOLUME NECESSARIO A EXECUCAO DE 1,00M3 DE MATERIAL COMPACTADO</t>
  </si>
  <si>
    <t>MATERIAL DE 1ª CATEGORIA PARA ATERROS,COMPREENDENDO:ESCAVACAO,CARGA,TRANSPORTE A 10KM EM CAMINHAO BASCULANTE E DESCARGA,CONSIDERANDO O VOLUME NECESSARIO A EXECUCAO DE 1,00M3 DE MATERIAL COMPACTADO</t>
  </si>
  <si>
    <t>MATERIAL DE 1ª CATEGORIA PARA ATERROS,COMPREENDENDO:ESCAVACAO,CARGA,TRANSPORTE A 15KM EM CAMINHAO BASCULANTE E DESCARGA,CONSIDERANDO O VOLUME NECESSARIO A EXECUCAO DE 1,00M3 DE MATERIAL COMPACTADO</t>
  </si>
  <si>
    <t>MATERIAL DE 1ª CATEGORIA PARA ATERROS,COMPREENDENDO:ESCAVACAO,CARGA,TRANSPORTE A 20KM EM CAMINHAO BASCULANTE E DESCARGA,CONSIDERANDO O VOLUME NECESSARIO A EXECUCAO DE 1,00M3 DE MATERIAL COMPACTADO</t>
  </si>
  <si>
    <t>MATERIAL DE 1ª CATEGORIA PARA ATERROS,COMPREENDENDO:ESCAVACAO,CARGA,TRANSPORTE A 25KM EM CAMINHAO BASCULANTE E DESCARGA,CONSIDERANDO O VOLUME NECESSARIO A EXECUCAO DE 1,00M3 DE MATERIAL COMPACTADO</t>
  </si>
  <si>
    <t>MATERIAL DE 1ª CATEGORIA PARA ATERROS,COMPREENDENDO:ESCAVACAO,CARGA,TRANSPORTE A 30KM EM CAMINHAO BASCULANTE E DESCARGA,CONSIDERANDO O VOLUME NECESSARIO A EXECUCAO DE 1,00M3 DE MATERIAL COMPACTADO</t>
  </si>
  <si>
    <t>COMPACTACAO DE ATERRO,EM CAMADAS DE 30CM,UTILIZANDO COMPACTADOR PNEUMATICO(SAPO),INCLUSIVE COMPRESSOR</t>
  </si>
  <si>
    <t>COMPACTACAO DE ATERRO,EM CAMADAS DE 20CM,UTILIZANDO COMPACTADOR PNEUMATICO(SAPO),INCLUSIVE COMPRESSOR</t>
  </si>
  <si>
    <t>ATERRO COMPACTADO A 95%,PARA CONSTRUCAO DE BARRAGENS OU DIQUES,EXECUTADOS EM CAMADAS DE 20CM DE MATERIAL SOLTO DE BOA QUALIDADE,INCLUSIVE ESPALHAMENTO E IRRIGACAO,EM TERRENO DE BOARESISTENCIA,EXCLUSIVE FORNECIMENTO DA TERRA</t>
  </si>
  <si>
    <t>ATERRO COMPACTADO A 95%,PARA CONSTRUCAO DE BARRAGENS OU DIQUES,EXECUTADOS EM CAMADAS DE 20CM DE MATERIAL SOLTO DE BOA QUALIDADE,INCLUSIVE ESPALHAMENTO E IRRIGACAO,EM TERRENO DE BAIXA RESISTENCIA(ARGILA MOLE),EXCLUSIVE FORNECIMENTO DA TERRA</t>
  </si>
  <si>
    <t>REATERRO DE VALA/CAVA COM MATERIAL DE BOA QUALIDADE,UTILIZANDO VIBRO COMPACTADOR PORTATIL,EXCLUSIVE MATERIAL</t>
  </si>
  <si>
    <t>REATERRO DE VALA/CAVA COM TRATOR COM POTENCIA EM TORNO DE 200CV,EXCLUSIVE COMPACTACAO E MATERIAL</t>
  </si>
  <si>
    <t>REATERRO DE VALA/CAVA COMPACTADA A MACO,EM CAMADAS DE 30CM DE ESPESSURA MAXIMA,COM MATERIAL DE BOA QUALIDADE,EXCLUSIVEESTE</t>
  </si>
  <si>
    <t>REATERRO DE VALA/CAVA COMPACTADA A MACO,EM CAMADAS DE 20CM DE ESPESSURA MAXIMA,COM MATERIAL DE BOA QUALIDADE,EXCLUSIVEESTE</t>
  </si>
  <si>
    <t>REATERRO DE VALA/CAVA COMPACTADA A MACO,EM CAMADAS DE 20CM DE ESPESSURA MAXIMA,EM BECOS DE ATE 2,50M DE LARGURA,EM FAVELAS,EXCLUSIVE MATERIAL</t>
  </si>
  <si>
    <t>REATERRO DE VALA/CAVA COMPACTADA A MACO,EM CAMADAS DE 30CM DE ESPESSURA MAXIMA,EM BECOS DE ATE 2,50M DE LARGURA,EM FAVELAS,EXCLUSIVE MATERIAL</t>
  </si>
  <si>
    <t>REATERRO DE VALA/CAVA,ESPALHAMENTO COM RETRO-ESCAVADEIRA E COMPACTACAO VIBRATORIA,EXCLUSIVE MATERIAL</t>
  </si>
  <si>
    <t>REATERRO DE VALA/CAVA UTILIZANDO CARREGADOR FRONTAL DE RODAS170CV,ESPALHAMENTO COM TRATOR DE ESTEIRAS 80CV E COMPACTADOR VIBRATORIO (PE-DE-CARNEIRO),EXCLUSIVE MATERIAL</t>
  </si>
  <si>
    <t>REATERRO DE VALA/CAVA COM PO-DE-PEDRA,INCLUSIVE FORNECIMENTODO MATERIAL E COMPACTACAO MANUAL</t>
  </si>
  <si>
    <t>REATERRO DE VALA/CAVA COM PO-DE-PEDRA,INCLUSIVE FORNECIMENTODO MATERIAL E COMPACTACAO MANUAL,EM BECOS DE ATE 2,50M DE LARGURA,EM FAVELAS</t>
  </si>
  <si>
    <t>REATERRO DE VALA/CAVA COM AREIA,INCLUSIVE FORNECIMENTO DO MATERIAL E COMPACTACAO MANUAL</t>
  </si>
  <si>
    <t>REATERRO DE VALA/CAVA COM AREIA,INCLUSIVE FORNECIMENTO DO MATERIAL E COMPACTACAO MANUAL,EM BECOS DE ATE 2,50M DE LARGURA,EM FAVELAS</t>
  </si>
  <si>
    <t>REATERRO DE VALA/CAVA COM BRITA 1,INCLUSIVE FORNECIMENTO DOMATERIAL E COMPACTACAO MANUAL</t>
  </si>
  <si>
    <t>REATERRO DE VALA/CAVA COM BRITA 1,INCLUSIVE FORNECIMENTO DOMATERIAL E COMPACTACAO MANUAL,EM BECOS DE ATE 2,50M DE LARGURA,EM FAVELAS</t>
  </si>
  <si>
    <t>ESCAVACAO MECANICA DE VALA NAO ESCORADA EM MATERIAL DE 1ªCATEGORIA COM PEDRAS,INSTALACOES PREDIAIS OU OUTROS REDUTORES DE PRODUTIVIDADE OU CAVAS DE FUNDACAO,ATE 1,50M DE PROFUNDIDADE,UTILIZANDO RETRO-ESCAVADEIRA,EXCLUSIVE ESGOTAMENTO</t>
  </si>
  <si>
    <t>ESCAVACAO MECANICA DE VALA NAO ESCORADA EM MATERIAL DE 1ªCATEGORIA COM PEDRAS,INSTALACOES PREDIAIS OU OUTROS REDUTORES DE PRODUTIVIDADE OU CAVAS DE FUNDACAO,ENTRE 1,50 E 3,00M DE PROFUNDIDADE,UTILIZANDO RETRO-ESCAVADEIRA,EXCLUSIVE ESGOTAMENTO</t>
  </si>
  <si>
    <t>ESCAVACAO MECANICA DE VALA NAO ESCORADA,EM MATERIAL DE 1ªCATEGORIA,ATE 1,50M DE PROFUNDIDADE,UTILIZANDO RETRO-ESCAVADEIRA,EXCLUSIVE ESGOTAMENTO</t>
  </si>
  <si>
    <t>ESCAVACAO MECANICA DE VALA NAO ESCORADA,EM MATERIAL DE 1ªCATEGORIA,ENTRE 1,50 E 3,00M DE PROFUNDIDADE,UTILIZANDO RETRO-ESCAVADEIRA,EXCLUSIVE ESGOTAMENTO</t>
  </si>
  <si>
    <t>ESCAVACAO MECANICA DE VALA ESCORADA,EM MATERIAL DE 1ªCATEGORIA COM PEDRAS,INSTALACOES PREDIAIS OU OUTROS REDUTORES DE PRODUTIVIDADE,OU CAVAS DE FUNDACAO,ATE 1,50M DE PROFUNDIDADE,UTILIZANDO RETRO-ESCAVADEIRA,EXCLUSIVE ESGOTAMENTO E ESCORAMENTO</t>
  </si>
  <si>
    <t>ESCAVACAO MECANICA DE VALA ESCORADA,EM MATERIAL DE 1ªCATEGORIA COM PEDRAS,INSTALACOES PREDIAIS OU OUTROS REDUTORES DE PRODUTIVIDADE,OU CAVAS DE FUNDACAO,ENTRE 1,50 E 3,00M DE PROFUNDIDADE,UTILIZANDO RETRO-ESCAVADEIRA,EXCLUSIVE ESGOTAMENTO EESCORAMENTO</t>
  </si>
  <si>
    <t>ESCAVACAO MECANICA DE VALA ESCORADA,EM MATERIAL DE 1ªCATEGORIA,ATE 1,50M DE PROFUNDIDADE,UTILIZANDO RETRO-ESCAVADEIRA,EXCLUSIVE ESGOTAMENTO E ESCORAMENTO</t>
  </si>
  <si>
    <t>ESCAVACAO MECANICA DE VALA ESCORADA,EM MATERIAL DE 1ªCATEGORIA,ENTRE 1,50 E 3,00M DE PROFUNDIDADE,UTILIZANDO RETRO-ESCAVADEIRA,EXCLUSIVE ESGOTAMENTO E ESCORAMENTO</t>
  </si>
  <si>
    <t>ESCAVACAO MECANICA DE VALA NAO ESCORADA,EM MATERIAL DE 1ªCATEGORIA COM PEDRAS,INSTALACOES PREDIAIS OU OUTROS REDUTORES DE PRODUTIVIDADE,OU CAVAS DE FUNDACAO,ATE 1,50M DE PROFUNDIDADE,UTILIZANDO ESCAVADEIRA HIDRAULICA DE 0,78M3,EXCLUSIVE ESGOTAMENTO</t>
  </si>
  <si>
    <t>ESCAVACAO MECANICA DE VALA NAO ESCORADA,EM MATERIAL DE 1ªCATEGORIA COM PEDRAS,INSTALACOES PREDIAIS OU OUTROS REDUTORES DE PRODUTIVIDADE,OU CAVAS DE FUNDACAO,ENTRE 1,50 E 3,00M DE PROFUNDIDADE,UTILIZANDO ESCAVADEIRA HIDRAULICA DE 0,78M3,EXCLUSIVE ESGOTAMENTO</t>
  </si>
  <si>
    <t>ESCAVACAO MECANICA DE VALA NAO ESCORADA,EM MATERIAL DE 1ªCATEGORIA COM PEDRAS,INSTALACOES PREDIAIS OU OUTROS REDUTORES DE PRODUTIVIDADE,OU CAVAS DE FUNDACAO,ENTRE 3,00 E 4,50M DE PROFUNDIDADE,UTILIZANDO ESCAVADEIRA HIDRAULICA DE 0,78M3,EXCLUSIVE ESGOTAMENTO</t>
  </si>
  <si>
    <t>ESCAVACAO MECANICA DE VALA NAO ESCORADA,EM MATERIAL DE 1ªCATEGORIA COM PEDRAS,INSTALACOES PREDIAIS,OU OUTROS REDUTORES DE PRODUTIVIDADE,OU CAVAS DE FUNDACAO,ENTRE 4,50 E 6,00M DE PROFUNDIDADE,UTILIZANDO ESCAVADEIRA HIDRAULICA DE 0,78M3,EXCLUSIVE ESGOTAMENTO</t>
  </si>
  <si>
    <t>ESCAVACAO MECANICA DE VALA NAO ESCORADA,EM MATERIAL DE 1ªCATEGORIA,ATE 1,50M DE PROFUNDIDADE,UTILIZANDO ESCAVADEIRA HIDRAULICA DE 0,78M3,EXCLUSIVE ESGOTAMENTO</t>
  </si>
  <si>
    <t>ESCAVACAO MECANICA DE VALA NAO ESCORADA,EM MATERIAL DE 1ªCATEGORIA,ENTRE 1,50 E 3,00M DE PROFUNDIDADE,UTILIZANDO ESCAVADEIRA HIDRAULICA DE 0,78M3,EXCLUSIVE ESGOTAMENTO</t>
  </si>
  <si>
    <t>ESCAVACAO MECANICA DE VALA NAO ESCORADA,EM MATERIAL DE 1ªCATEGORIA,ENTRE 3,00 E 4,50M DE PROFUNDIDADE,UTILIZANDO ESCAVADEIRA HIDRAULICA DE 0,78M3,EXCLUSIVE ESGOTAMENTO</t>
  </si>
  <si>
    <t>ESCAVACAO MECANICA DE VALA NAO ESCORADA,EM MATERIAL DE 1ªCATEGORIA,ENTRE 4,50 E 6,00M DE PROFUNDIDADE,UTILIZANDO ESCAVADEIRA HIDRAULICA DE 0,78M3,EXCLUSIVE ESGOTAMENTO</t>
  </si>
  <si>
    <t>ESCAVACAO MECANICA DE VALA ESCORADA,EM MATERIAL DE 1ªCATEGORIA COM PEDRAS,INSTALACOES PREDIAIS OU OUTROS REDUTORES DE PRODUTIVIDADE,OU CAVAS DE FUNDACAO,ATE 1,50M DE PROFUNDIDADE,UTILIZANDO ESCAVADEIRA HIDRAULICA DE 0,78M3,EXCLUSIVE ESGOTAMENTO E ESCORAMENTO</t>
  </si>
  <si>
    <t>ESCAVACAO MECANICA DE VALA ESCORADA,EM MATERIAL DE 1ªCATEGORIA COM PEDRAS,INSTALACOES PREDIAIS OU OUTROS REDUTORES DE PRODUTIVIDADE,OU CAVAS DE FUNDACAO,ENTRE 1,50 E 3,00M DE PROFUNDIDADE,UTILIZANDO ESCAVADEIRA HIDRAULICA DE 0,78M3,EXCLUSIVE ESGOTAMENTO E ESCORAMENTO</t>
  </si>
  <si>
    <t>ESCAVACAO MECANICA DE VALA ESCORADA,EM MATERIAL DE 1ªCATEGORIA COM PEDRAS,INSTALACOES PREDIAIS OU OUTROS REDUTORES DE PRODUTIVIDADE,OU CAVAS DE FUNDACAO,ENTRE 3,00 E 4,50M DE PROFUNDIDADE,UTILIZANDO ESCAVADEIRA HIDRAULICA DE 0,78M3,EXCLUSIVE ESGOTAMENTO E ESCORAMENTO</t>
  </si>
  <si>
    <t>ESCAVACAO MECANICA DE VALA ESCORADA,EM MATERIAL DE 1ªCATEGORIA COM PEDRAS,INSTALACOES PREDIAIS OU OUTROS REDUTORES DE PRODUTIVIDADE,OU CAVAS DE FUNDACAO,ENTRE 4,50 E 6,00M DE PROFUNDIDADE,UTILIZANDO ESCAVADEIRA HIDRAULICA DE 0,78M3,EXCLUSIVE ESGOTAMENTO E ESCORAMENTO</t>
  </si>
  <si>
    <t>ESCAVACAO MECANICA DE VALA ESCORADA,EM MATERIAL DE 1ªCATEGORIA,ATE 1,50M DE PROFUNDIDADE,UTILIZANDO ESCAVADEIRA HIDRAULICA DE 0,78M3,EXCLUSIVE ESGOTAMENTO E ESCORAMENTO</t>
  </si>
  <si>
    <t>ESCAVACAO MECANICA DE VALA ESCORADA,EM MATERIAL DE 1ªCATEGORIA,ENTRE 1,50 E 3,00M DE PROFUNDIDADE,UTILIZANDO ESCAVADEIRAHIDRAULICA DE 0,78M3,EXCLUSIVE ESGOTAMENTO E ESCORAMENTO</t>
  </si>
  <si>
    <t>ESCAVACAO MECANICA DE VALA ESCORADA,EM MATERIAL DE 1ªCATEGORIA,ENTRE 3,00 E 4,50M DE PROFUNDIDADE,UTILIZANDO ESCAVADEIRAHIDRAULICA DE 0,78M3,EXCLUSIVE ESGOTAMENTO E ESCORAMENTO</t>
  </si>
  <si>
    <t>ESCAVACAO MECANICA DE VALA ESCORADA,EM MATERIAL DE 1ªCATEGORIA,ENTRE 4,50 E 6,00M DE PROFUNDIDADE,UTILIZANDO ESCAVADEIRAHIDRAULICA DE 0,78M3,EXCLUSIVE ESGOTAMENTO E ESCORAMENTO</t>
  </si>
  <si>
    <t>ESCAVACAO MECANICA,PARA ACERTO DE TALUDES,EM MATERIAL DE 1ªCATEGORIA,UTILIZANDO ESCAVADEIRA HIDRAULICA DE 0,78M3</t>
  </si>
  <si>
    <t>ESCAVACAO MECANICA,A CEU ABERTO,EM MATERIAL DE 1ªCATEGORIA,UTILIZANDO ESCAVADEIRA HIDRAULICA DE 0,78M3</t>
  </si>
  <si>
    <t>ESCAVACAO MECANICA DE VALA,EM MATERIAL DE 2ªCATEGORIA(MOLEDOOU ROCHA MUITO DECOMPOSTA),UTILIZANDO ESCAVADEIRA HIDRAULICA DE 0,78M3,EXCLUSIVE ESCORAMENTO E ESGOTAMENTO,SEM USO DE COMPRESSOR</t>
  </si>
  <si>
    <t>ESCAVACAO E CARGA MECANICA DE VALA EM RODOVIAS,UTILIZANDO VALETADEIRA DE 135HP,INCLUSIVE CAMINHAO</t>
  </si>
  <si>
    <t>ESCAVACAO MECANICA,COM TRATOR DE LAMINA COM POTENCIA EM TORNO DE 200CV,EM MATERIAL DE 1ªCATEGORIA,COM TRANSPORTE ENTRE 50,00 E 100,00M</t>
  </si>
  <si>
    <t>ESCAVACAO MECANICA,COM TRATOR DE LAMINA COM POTENCIA EM TORNO DE 200CV,EM MATERIAL DE 1ªCATEGORIA,COM TRANSPORTE A 50,00M</t>
  </si>
  <si>
    <t>ESCAVACAO MECANICA,COM TRATOR DE LAMINA COM POTENCIA EM TORNO DE 200CV,EM MATERIAL DE 1ªCATEGORIA,COM TRANSPORTE A 15,00M</t>
  </si>
  <si>
    <t>ESCAVACAO MECANICA,COM TRATOR COM POTENCIA EM TORNO DE 80CV,EM MATERIAL DE 1ªCATEGORIA,COM TRANSPORTE A 20,00M</t>
  </si>
  <si>
    <t>ESCAVACAO MECANICA,COM TRATOR DE LAMINA COM POTENCIA EM TORNO DE 200CV,EM MATERIAL DE 2ªCATEGORIA,SEM USO PREVIO DE ESCARIFICADOR,COM TRANSPORTE ATE 50,00M</t>
  </si>
  <si>
    <t>ESCAVACAO MECANICA,COM TRATOR DE LAMINA COM POTENCIA EM TORNO DE 200CV,EM MATERIAL DE 2ªCATEGORIA,SEM USO PREVIO DE ESCARIFICADOR,COM TRANSPORTE ENTRE 50,00 E 100,00M</t>
  </si>
  <si>
    <t>REMOCAO ATE 20,00M,DE MATERIAL DE 2ª OU 3ªCATEGORIA,APOS ESCAVACAO,MEDIDO NO CORTE,COM TRATOR COM POTENCIA EM TORNO DE 200CV,CONSIDERANDO-SE ESTE TRABALHANDO A METADE DE SUA PRODUCAO NORMAL</t>
  </si>
  <si>
    <t>REMOCAO ATE 20,00M,DE MATERIAL DE 2ª OU 3ªCATEGORIA,APOS ESCAVACAO,MEDIDO NO CORTE,COM TRATOR COM POTENCIA EM TORNO DE 80CV,CONSIDERANDO-SE ESTE TRABALHANDO A METADE DE SUA PRODUCAO NORMAL</t>
  </si>
  <si>
    <t>ESPALHAMENTO DE MATERIAL DE 1ª CATEGORIA E ATERROS,COM TRATOR DE LAMINA COM POTENCIA EM TORNO DE 80CV.MEDIDO PELO VOLUMESOLTO</t>
  </si>
  <si>
    <t>ESPALHAMENTO DE MATERIAL DE 1ª CATEGORIA E ATERROS,COM TRATOR DE LAMINA COM POTENCIA EM TORNO DE 140CV.MEDIDO PELO VOLUME SOLTO</t>
  </si>
  <si>
    <t>ESPALHAMENTO DE MATERIAL DE 1ª CATEGORIA E ATERROS,COM TRATOR DE LAMINA COM POTENCIA EM TORNO DE 200CV.MEDIDO PELO VOLUME SOLTO</t>
  </si>
  <si>
    <t>ESPALHAMENTO DE ESCORIA COM TRATOR DE LAMINA COM POTENCIA EMTORNO DE 140CV.MEDIDO PELO VOLUME SOLTO</t>
  </si>
  <si>
    <t>ESPALHAMENTO DE BRITA COM TRATOR DE LAMINA COM POTENCIA EM TORNO DE 140CV.MEDIDO PELO VOLUME SOLTO</t>
  </si>
  <si>
    <t>ESCARIFICACAO DE SOLO COM TRATOR COM POTENCIA EM TORNO DE 335CV</t>
  </si>
  <si>
    <t>ESCAVACAO MECANICA,COM TRATOR DE LAMINA COM POTENCIA EM TORNO DE 80CV,EM MATERIAL DE 1ªCATEGORIA,NOS SERVICOS DE TERRACEAMENTO DE TALUDES EM CORTES,SEJA PARA ALARGAMENTO OU PARA PREPARO DO LEITO DE VALETAS DE DRENAGEM,TENDO CADA PATAMAR 4,00M DE LARGURA</t>
  </si>
  <si>
    <t>ESCAVACAO MECANICA,EM MATERIAL DE 1ªCATEGORIA,UTILIZANDO TRATOR DE LAMINA COM POTENCIA EM TORNO DE 335CV,INCLUSIVE CARGACOM CARREGADOR FRONTAL DE PNEUS DE 3,10M3</t>
  </si>
  <si>
    <t>ESCAVACAO MECANICA,EM MATERIAL DE 1ªCATEGORIA,UTILIZANDO TRATOR DE LAMINA COM POTENCIA EM TORNO DE 200CV,INCLUSIVE CARGACOM CARREGADOR FRONTAL DE PNEUS DE 3,10M3</t>
  </si>
  <si>
    <t>ESCAVACAO MECANICA,EM MATERIAL DE 2ªCATEGORIA,UTILIZANDO TRATOR DE LAMINA E ESCARIFICADOR COM POTENCIA EM TORNO DE 335CV,INCLUSIVE CARGA COM CARREGADOR FRONTAL DE PNEUS DE 3,10M3</t>
  </si>
  <si>
    <t>ESCAVACAO MECANICA,A CEU ABERTO,DE MATERIAL DE 1ªCATEGORIA,UTILIZANDO ESCAVADEIRA,SOBRE ESTEIRAS,VERSAO CLAM-SHELL,COM CACAMBA DE 0,38M3(1/2JD3)</t>
  </si>
  <si>
    <t>ESCAVACAO MECANICA,A CEU ABERTO,DE MATERIAL DE 1ªCATEGORIA,UTILIZANDO ESCAVADEIRA,SOBRE ESTEIRAS,VERSAO CLAM-SHELL,COM CACAMBA DE 0,76M3(1JD3)</t>
  </si>
  <si>
    <t>ESCAVACAO MECANICA,A CEU ABERTO,DE MATERIAL DE 1ªCATEGORIA,UTILIZANDO ESCAVADEIRA,SOBRE ESTEIRAS,VERSAO CLAM-SHELL,COM CACAMBA E 0,96M3(1.1/4JD3)</t>
  </si>
  <si>
    <t>ESCAVACAO EM LEITO DE RIO OU CANAL(DRAGAGEM)DE MATERIAL MOLE,ATE 4,50M DE PROFUNDIDADE,MEDIDA A PARTIR DO PLANO DE ESTACIONAMENTO DA MAQUINA,UTILIZANDO ESCAVADEIRA SOBRE ESTEIRAS,VERSAO DRAG-LINE,COM CACAMBA DE 0,57M3(3/4JD3)</t>
  </si>
  <si>
    <t>ESCAVACAO EM LEITO DE RIO OU CANAL(DRAGAGEM)DE MATERIAL MOLE,ENTRE 4,50 E 9,00M DE PROFUNDIDADE,MEDIDA A PARTIR DO PLANODE ESTACIONAMENTO DA MAQUINA,UTILIZANDO ESCAVADEIRA SOBRE ESTEIRAS,VERSAO DRAG-LINE,COM CACAMBA DE 0,57M3(3/4JD3)</t>
  </si>
  <si>
    <t>ESCAVACAO EM LEITO DE RIO OU CANAL(DRAGAGEM)DE MATERIAL MOLE,ATE 4,50M DE PROFUNDIDADE,MEDIDA A PARTIR DO PLANO DE ESTACIONAMENTO DA MAQUINA,UTILIZANDO ESCAVADEIRA SOBRE ESTEIRAS,VERSAO CLAM-SHELL,COM CACAMBA DE 0.57M3(3/4JD3)</t>
  </si>
  <si>
    <t>ESCAVACAO EM LEITO DE RIO OU CANAL(DRAGAGEM)DE MATERIAL MOLE,ENTRE 4,50 E 9,00M DE PROFUNDIDADE,MEDIDA A PARTIR DO PLANODE ESTACIONAMENTO DA MAQUINA,UTILIZANDO ESCAVADEIRA SOBRE ESTEIRAS,VERSAO CLAM-SHELL,COM CACAMBA DE 0.57M3(3/4JD3)</t>
  </si>
  <si>
    <t>ESCAVACAO,CARGA E TRANSPORTE DE MATERIAL DE 1ªCATEGORIA,UTILIZANDO MOTO-ESCAVO-TRANSPORTADOR,TRATOR(PUSHER) E MOTONIVELADORA,ADMITINDO UMA DISTANCIA MEDIA DE TRANSPORTE DE 100,00M</t>
  </si>
  <si>
    <t>ESCAVACAO,CARGA E TRANSPORTE DE MATERIAL DE 1ªCATEGORIA,UTILIZANDO MOTO-ESCAVO-TRANSPORTADOR,TRATOR(PUSHER) E MOTONIVELADORA,ADMITINDO UMA DISTANCIA MEDIA DE TRANSPORTE DE 150,00M</t>
  </si>
  <si>
    <t>ESCAVACAO,CARGA E TRANSPORTE DE MATERIAL DE 1ªCATEGORIA,UTILIZANDO MOTO-ESCAVO-TRANSPORTADOR,TRATOR(PUSHER) E MOTONIVELADORA,ADMITINDO UMA DISTANCIA MEDIA DE TRANSPORTE DE 200,00M</t>
  </si>
  <si>
    <t>ESCAVACAO,CARGA E TRANSPORTE DE MATERIAL DE 1ªCATEGORIA,UTILIZANDO MOTO-ESCAVO-TRANSPORTADOR,TRATOR(PUSHER) E MOTONIVELADORA,ADMITINDO UMA DISTANCIA MEDIA DE TRANSPORTE DE 250,00M</t>
  </si>
  <si>
    <t>ESCAVACAO,CARGA E TRANSPORTE DE MATERIAL DE 1ªCATEGORIA,UTILIZANDO MOTO-ESCAVO-TRANSPORTADOR,TRATOR(PUSHER) E MOTONIVELADORA,ADMITINDO UMA DISTANCIA MEDIA DE TRANSPORTE DE 300,00M</t>
  </si>
  <si>
    <t>ESCAVACAO,CARGA E TRANSPORTE DE MATERIAL DE 1ªCATEGORIA,UTILIZANDO MOTO-ESCAVO-TRANSPORTADOR,TRATOR(PUSHER) E MOTONIVELADORA,ADMITINDO UMA DISTANCIA MEDIA DE TRANSPORTE DE 350,00M</t>
  </si>
  <si>
    <t>ESCAVACAO,CARGA E TRANSPORTE DE MATERIAL DE 1ªCATEGORIA,UTILIZANDO MOTO-ESCAVO-TRANSPORTADOR,TRATOR(PUSHER) E MOTONIVELADORA,ADMITINDO UMA DISTANCIA MEDIA DE TRANSPORTE DE 400,00M</t>
  </si>
  <si>
    <t>ESCAVACAO,CARGA E TRANSPORTE DE MATERIAL DE 1ªCATEGORIA,UTILIZANDO MOTO-ESCAVO-TRANSPORTADOR,TRATOR(PUSHER) E MOTONIVELADORA,ADMITINDO UMA DISTANCIA MEDIA DE TRANSPORTE DE 450,00M</t>
  </si>
  <si>
    <t>ESCAVACAO,CARGA E TRANSPORTE DE MATERIAL DE 1ªCATEGORIA,UTILIZANDO MOTO-ESCAVO-TRANSPORTADOR,TRATOR(PUSHER) E MOTONIVELADORA,ADMITINDO UMA DISTANCIA MEDIA DE TRANSPORTE DE 500,00M</t>
  </si>
  <si>
    <t>ESCAVACAO,CARGA E TRANSPORTE DE MATERIAL DE 1ªCATEGORIA,UTILIZANDO MOTO-ESCAVO-TRANSPORTADOR,TRATOR(PUSHER) E MOTONIVELADORA,ADMITINDO UMA DISTANCIA MEDIA DE TRANSPORTE DE 550,00M</t>
  </si>
  <si>
    <t>ESCAVACAO,CARGA E TRANSPORTE DE MATERIAL DE 1ªCATEGORIA,UTILIZANDO MOTO-ESCAVO-TRANSPORTADOR,TRATOR(PUSHER) E MOTONIVELADORA,ADMITINDO UMA DISTANCIA MEDIA DE TRANSPORTE DE 600,00M</t>
  </si>
  <si>
    <t>ESCAVACAO,CARGA E TRANSPORTE DE MATERIAL DE 1ªCATEGORIA,UTILIZANDO MOTO-ESCAVO-TRANSPORTADOR,TRATOR(PUSHER) E MOTONIVELADORA,ADMITINDO UMA DISTANCIA MEDIA DE TRANSPORTE DE 650,00M</t>
  </si>
  <si>
    <t>ESCAVACAO,CARGA E TRANSPORTE DE MATERIAL DE 1ªCATEGORIA,UTILIZANDO MOTO-ESCAVO-TRANSPORTADOR,TRATOR(PUSHER) E MOTONIVELADORA,ADMITINDO UMA DISTANCIA MEDIA DE TRANSPORTE DE 700,00M</t>
  </si>
  <si>
    <t>ESCAVACAO,CARGA E TRANSPORTE DE MATERIAL DE 1ªCATEGORIA,UTILIZANDO MOTO-ESCAVO-TRANSPORTADOR,TRATOR(PUSHER) E MOTONIVELADORA,ADMITINDO UMA DISTANCIA MEDIA DE TRANSPORTE DE 750,OOM</t>
  </si>
  <si>
    <t>ESCAVACAO,CARGA E TRANSPORTE DE MATERIAL DE 1ªCATEGORIA,UTILIZANDO MOTO-ESCAVO-TRANSPORTADOR,TRATOR(PUSHER) E MOTONIVELADORA,ADMITINDO UMA DISTANCIA MEDIA DE TRANSPORTE DE 800,00M</t>
  </si>
  <si>
    <t>ESCAVACAO,CARGA E TRANSPORTE DE MATERIAL DE 1ªCATEGORIA,UTILIZANDO MOTO-ESCAVO-TRANSPORTADOR,TRATOR(PUSHER) E MOTONIVELADORA,ADMITINDO UMA DISTANCIA MEDIA DE TRANSPORTE DE 850,00M</t>
  </si>
  <si>
    <t>ESCAVACAO,CARGA E TRANSPORTE DE MATERIAL DE 1ªCATEGORIA,UTILIZANDO MOTO-ESCAVO-TRANSPORTADOR,TRATOR(PUSHER) E MOTONIVELADORA,ADMITINDO UMA DISTANCIA MEDIA DE TRANSPORTE DE 900,00M</t>
  </si>
  <si>
    <t>ESCAVACAO,CARGA E TRANSPORTE DE MATERIAL DE 1ªCATEGORIA,UTILIZANDO MOTO-ESCAVO-TRANSPORTADOR,TRATOR(PUSHER) E MOTONIVELADORA,ADMITINDO UMA DISTANCIA MEDIA DE TRANSPORTE DE 950,00M</t>
  </si>
  <si>
    <t>ESCAVACAO,CARGA E TRANSPORTE DE MATERIAL DE 1ªCATEGORIA,UTILIZANDO MOTO-ESCAVO-TRANSPORTADOR,TRATOR(PUSHER) E MOTONIVELADORA,ADMITINDO UMA DISTANCIA MEDIA DE TRANSPORTE DE 1000,00M</t>
  </si>
  <si>
    <t>ESCAVACAO,CARGA E TRANSPORTE DE MATERIAL DE 1ªCATEGORIA,UTILIZANDO MOTO-ESCAVO-TRANSPORTADOR,TRATOR(PUSHER) E MOTONIVELADORA,ADMITINDO UMA DISTANCIA MEDIA DE TRANSPORTE DE 1050,00M</t>
  </si>
  <si>
    <t>ESCAVACAO,CARGA E TRANSPORTE DE MATERIAL DE 1ªCATEGORIA,UTILIZANDO MOTO-ESCAVO-TRANSPORTADOR,TRATOR(PUSHER) E MOTONIVELADORA,ADMITINDO UMA DISTANCIA MEDIA DE TRANSPORTE DE 1100,00M</t>
  </si>
  <si>
    <t>ESCAVACAO,CARGA E TRANSPORTE DE MATERIAL DE 1ªCATEGORIA,UTILIZANDO MOTO-ESCAVO-TRANSPORTADOR,TRATOR(PUSHER) E MOTONIVELADORA,ADMITINDO UMA DISTANCIA MEDIA DE TRANSPORTE DE 1150,00M</t>
  </si>
  <si>
    <t>ESCAVACAO,CARGA E TRANSPORTE DE MATERIAL DE 1ªCATEGORIA,UTILIZANDO MOTO-ESCAVO-TRANSPORTADOR,TRATOR(PUSHER) E MOTONIVELADORA,ADMITINDO UMA DISTANCIA MEDIA DE TRANSPORTE DE 1200,00M</t>
  </si>
  <si>
    <t>ESCAVACAO,CARGA E TRANSPORTE DE MATERIAL DE 2ªCATEGORIA,UTILIZANDO MOTO-ESCAVO-TRANSPORTADOR,TRATOR(PUSHER),MOTONIVELADORA E TRATOR COM ESCARIFICADOR,ADMITINDO UMA DISTANCIA MEDIADE TRANSPORTE DE 100,00M</t>
  </si>
  <si>
    <t>ESCAVACAO,CARGA E TRANSPORTE DE MATERIAL DE 2ªCATEGORIA,UTILIZANDO MOTO-ESCAVO-TRANSPORTADOR,TRATOR(PUSHER),MOTONIVELADORA E TRATOR COM ESCARIFICADOR,ADMITINDO UMA DISTANCIA MEDIADE TRANSPORTE DE 150,00M</t>
  </si>
  <si>
    <t>ESCAVACAO,CARGA E TRANSPORTE DE MATERIAL DE 2ªCATEGORIA,UTILIZANDO MOTO-ESCAVO-TRANSPORTADOR,TRATOR(PUSHER),MOTONIVELADORA E TRATOR COM ESCARIFICADOR,ADMITINDO UMA DISTANCIA MEDIADE TRANSPORTE DE 200,00M</t>
  </si>
  <si>
    <t>ESCAVACAO,CARGA E TRANSPORTE DE MATERIAL DE 2ªCATEGORIA,UTILIZANDO MOTO-ESCAVO-TRANSPORTADOR,TRATOR(PUSHER),MOTONIVELADORA E TRATOR COM ESCARIFICADOR,ADMITINDO UMA DISTANCIA MEDIADE TRANSPORTE DE 250,00M</t>
  </si>
  <si>
    <t>ESCAVACAO,CARGA E TRANSPORTE DE MATERIAL DE 2ªCATEGORIA,UTILIZANDO MOTO-ESCAVO-TRANSPORTADOR,TRATOR(PUSHER),MOTONIVELADORA E TRATOR COM ESCARIFICADOR,ADMITINDO UMA DISTANCIA MEDIADE TRANSPORTE DE 300,00M</t>
  </si>
  <si>
    <t>ESCAVACAO,CARGA E TRANSPORTE DE MATERIAL DE 2ªCATEGORIA,UTILIZANDO MOTO-ESCAVO-TRANSPORTADOR,TRATOR(PUSHER),MOTONIVELADORA E TRATOR COM ESCARIFICADOR,ADMITINDO UMA DISTANCIA MEDIADE TRANSPORTE DE 350,00M</t>
  </si>
  <si>
    <t>ESCAVACAO,CARGA E TRANSPORTE DE MATERIAL DE 2ªCATEGORIA,UTILIZANDO MOTO-ESCAVO-TRANSPORTADOR,TRATOR(PUSHER),MOTONIVELADORA E TARTOR COM ESCARIFICADOR,ADMITINDO UMA DISTANCIA MEDIADE TRANSPORTE DE 400,00M</t>
  </si>
  <si>
    <t>ESCAVACAO,CARGA E TRANSPORTE DE MATERIAL DE 2ªCATEGORIA,UTILIZANDO MOTO-ESCAVO-TRANSPORTADOR,TRATOR(PUSHER),MOTONIVELADORA E TRATOR COM ESCARIFICADOR,ADMITINDO UMA DISTANCIA MEDIADE TRANSPORTE DE 450,00M</t>
  </si>
  <si>
    <t>ESCAVACAO,CARGA E TRANSPORTE DE MATERIAL DE 2ªCATEGORIA,UTILIZANDO MOTO-ESCAVO-TRANSPORTADOR,TRATOR(PUSHER),MOTONIVELADORA E TRATOR COM ESCARIFICADOR,ADMITINDO UMA DISTANCIA MEDIADE TRANSPORTE DE 500,00M</t>
  </si>
  <si>
    <t>ESCAVACAO,CARGA E TRANSPORTE DE MATERIAL DE 2ªCATEGORIA,UTILIZANDO MOTO-ESCAVO-TRANSPORTADOR,TRATOR(PUSHER),MOTONIVELADORA E TRATOR COM ESCARIFICADOR,ADMITINDO UMA DISTANCIA MEDIADE TRANSPORTE DE 550,00M</t>
  </si>
  <si>
    <t>ESCAVACAO,CARGA E TRANSPORTE DE MATERIAL DE 2ªCATEGORIA,UTILIZANDO MOTO-ESCAVO-TRAMSPORTADOR,TRATOR(PUSHER),MOTONIVELADORA E TRATOR COM ESCARIFICADOR,ADMITINDO UMA DISTANCIA MEDIADE TRANSPORTE DE 600,00M</t>
  </si>
  <si>
    <t>ESCAVACAO,CARGA E TRANSPORTE DE MATERIAL DE 2ªCATEGORIA,UTILIZANDO MOTO-ESCAVO-TRANSPORTADOR,TRATOR(PUSHER),MOTONIVELADORA E TRATOR COM ESCARIFICADOR,ADMITINDO UMA DISTANCIA MEDIADE TRANSPORTE DE 650,00M</t>
  </si>
  <si>
    <t>ESCAVACAO,CARGA E TRANSPORTE DE MATERIAL DE 2ªCATEGORIA,UTILIZANDO MOTO-ESCAVO-TRANSPORTADOR,TRATOR(PUSHER),MOTONIVELADORA E TRATOR COM ESCARIFICADOR,ADMITINDO UMA DISTANCIA MEDIADE TRANSPORTE DE 700,00M</t>
  </si>
  <si>
    <t>ESCAVACAO,CARGA E TRANSPORTE DE MATERIAL DE 2ªCATEGORIA,UTILIZANDO MOTO-ESCAVO-TRANSPORTADOR,TRATOR(PUSHER),MOTONIVELADORA E TRATOR COM ESCARIFICADOR,ADMITINDO UMA DISTANCIA MEDIADE TRANSPORTE DE 750,00M</t>
  </si>
  <si>
    <t>ESCAVACAO,CARGA E TRANSPORTE DE MATERIAL DE 2ªCATEGORIA,UTILIZANDO MOTO-ESCAVO-TRANSPORTADOR,TRATOR(PUSHER),MOTONIVELADORA E TRATOR COM ESCARIFICADOR,ADMITINDO UMA DISTANCIA MEDIADE TRANSPORTE DE 800,00M</t>
  </si>
  <si>
    <t>ESCAVACAO,CARGA E TRANSPORTE DE MATERIAL DE 2ªCATEGORIA,UTILIZANDO MOTO-ESCAVO-TRANSPORTADOR,TRATOR(PUSHER),MOTONIVELADORA E TRATOR COM ESCARIFICADOR,ADMITINDO UMA DISTANCIA MEDIADE TRANSPORTE DE 850,00M</t>
  </si>
  <si>
    <t>ESCAVACAO,CARGA E TRANSPORTE DE MATERIAL DE 2ªCATEGORIA,UTILIZANDO MOTO-ESCAVO-TRANSPORTADOR,TRATOR(PUSHER),MOTONIVELADORA E TRATOR COM ESCARIFICADOR,ADMITINDO UMA DISTANCIA MEDIADE TRANSPORTE DE 900,00M</t>
  </si>
  <si>
    <t>ESCAVACAO,CARGA E TRANSPORTE DE MATERIAL DE 2ªCATEGORIA,UTILIZANDO MOTO-ESCAVO-TRANSPORTADOR,TRATOR(PUSHER),MOTONIVELADORA E TRATOR COM ESCARIFICADOR,ADMITINDO UMA DISTANCIA MEDIADE TRANSPORTE DE 950,00M</t>
  </si>
  <si>
    <t>ESCAVACAO,CARGA E TRANSPORTE DE MATERIAL DE 2ªCATEGORIA,UTILIZANDO MOTO-ESCAVO-TRANSPORTADOR,TRATOR(PUSHER),MOTONIVELADORA E TRATOR COM ESCARIFICADOR,ADMITINDO UMA DISTANCIA MEDIADE TRANSPORTE DE 1000,00M</t>
  </si>
  <si>
    <t>ESCAVACAO,CARGA E TRANSPORTE DE MATERIAL DE 2ªCATEGORIA,UTILIZANDO MOTO-ESCAVO-TRANSPORTADOR,TRATOR(PUSHER),MOTONIVELADORA E TRATOR COM ESCARIFICADOR,ADMITINDO UMA DISTANCIA MEDIADE TRANSPORTE DE 1050,00M</t>
  </si>
  <si>
    <t>ESCAVACAO,CARGA E TRANSPORTE DE MATERIAL DE 2ªCATEGORIA,UTILIZANDO MOTO-ESCAVO-TRANSPORTADOR,TRATOR(PUSHER),MOTONIVELADORA E TRATOR COM ESCARIFICADOR,ADMITINDO UMA DISTANCIA MEDIADE TRANSPORTE DE 1100,00M</t>
  </si>
  <si>
    <t>ESCAVACAO,CARGA E TRANSPORTE DE MATERIAL DE 2ªCATEGORIA,UTILIZANDO MOTO-ESCAVO-TRANSPORTADOR,TRATOR(PUSHER),MOTONIVELADORA E TRATOR COM ESCARIFICADOR,ADMITINDO UMA DISTANCIA MEDIADE TRANSPORTE DE 1150,00M</t>
  </si>
  <si>
    <t>ESCAVACAO,CARGA E TRANSPORTE DE MATERIAL DE 2ªCATEGORIA,UTILIZANDO MOTO-ESCAVO-TRANSPORTADOR,TRATOR(PUSHER),MOTONIVELADORA E TRATOR COM ESCARIFICADOR,ADMITINDO UMA DISTANCIA MEDIADE TRANSPORTE DE 1200,00M</t>
  </si>
  <si>
    <t>TRANSPORTE DE CARGA DE QUALQUER NATUREZA,EXCLUSIVE AS DESPESAS DE CARGA E DESCARGA,TANTO DE ESPERA DO CAMINHAO COMO DO SERVENTE OU EQUIPAMENTO AUXILIAR,A VELOCIDADE MEDIA DE 50KM/H,EM CAMINHAO DE CARROCERIA FIXA A OLEO DIESEL,COM CAPACIDADEUTIL DE 7,5T</t>
  </si>
  <si>
    <t>T X KM</t>
  </si>
  <si>
    <t>TRANSPORTE DE CARGA DE QUALQUER NATUREZA,EXCLUSIVE AS DESPESAS DE CARGA E DESCARGA,TANTO DE ESPERA DO CAMINHAO COMO DO SERVENTE OU EQUIPAMENTO AUXILIAR,A VELOCIDADE MEDIA DE 40KM/H,EM CAMINHAO DE CARROCERIA FIXA A OLEO DIESEL,COM CAPACIDADEUTIL DE 7,5T</t>
  </si>
  <si>
    <t>TRANSPORTE DE CARGA DE QUALQUER NATUREZA,EXCLUSIVE AS DESPESAS DE CARGA E DESCARGA,TANTO DE ESPERA DO CAMINHAO COMO DO SERVENTE OU EQUIPAMENTO AUXILIAR,A VELOCIDADE MEDIA DE 35KM/H,EM CAMINHAO DE CARROCERIA FIXA A OLEO DIESEL,COM CAPACIDADEUTIL DE 7,5T</t>
  </si>
  <si>
    <t>TRANSPORTE DE CARGA DE QUALQUER NATUREZA,EXCLUSIVE AS DESPESAS DE CARGA E DESCARGA,TANTO DE ESPERA DO CAMINHAO COMO DO SERVENTE OU EQUIPAMENTO AUXILIAR,A VELOCIDADE MEDIA DE 30KM/H,EM CAMINHAO DE CARROCERIA FIXA A OLEO DIESEL,COM CAPACIDADEUTIL DE 7,5T</t>
  </si>
  <si>
    <t>TRANSPORTE DE CARGA DE QUALQUER NATUREZA,EXCLUSIVE AS DESPESAS DE CARGA E DESCARGA,TANTO DE ESPERA DO CAMINHAO COMO DO SERVENTE OU EQUIPAMENTO AUXILIAR,A VELOCIDADE MEDIA DE 25KM/H,EM CAMINHAO DE CARROCEIRA FIXA A OLEO DIESEL,COM CAPACIDADEUTIL DE 7,5T</t>
  </si>
  <si>
    <t>TRANSPORTE DE CARGA DE QUALQUER NATUREZA,EXCLUSIVE AS DESPESAS DE CARGA E DESCARGA,TANTO DE ESPERA DO CAMINHAO COMO DO SERVENTE OU EQUIPAMENTO AUXILIAR,A VELOCIDADE MEDIA DE 20KM/H,EM CAMINHAO DE CARROCERIA FIXA A OLEO DIESEL,COM CAPACIDADEUTIL DE 7,5T</t>
  </si>
  <si>
    <t>TRANSPORTE DE CARGA DE QUALQUER NATUREZA,EXCLUSIVE AS DESPESAS DE CARGA E DESCARGA,TANTO DE ESPERA DO CAMINHAO COMO DO SERVENTE OU EQUIPAMENTO AUXILIAR,A VELOCIDADE MEDIA DE 15KM/H,EM CAMINHAO DE CARROCERIA FIXA A OLEO DIESEL,COM CAPACIDADEUTIL DE 7,5T</t>
  </si>
  <si>
    <t>TRANSPORTE DE CARGA DE QUALQUER NATUREZA,EXCLUSIVE AS DESPESAS DE CARGA E DESCARGA,TANTO DE ESPERA DO CAMINHAO COMO DO SERVENTE OU EQUIPAMENTO AUXILIAR,A VELOCIDADE MEDIA DE 10KM/H,EM CAMINHAO DE CARROCERIA FIXA A OLEO DIESEL,COM CAPACIDADEUTIL DE 7,5T</t>
  </si>
  <si>
    <t>TRANSPORTE DE CARGA DE QUALQUER NATUREZA,EXCLUSIVE AS DESPESAS DE CARGA E DESCARGA,TANTO DE ESPERA DO CAMINHAO COMO DO SERVENTE OU EQUIPAMENTO AUXILIAR,A VELOCIDADE MEDIA DE 5KM/H,EM CAMINHAO DE CARROCERIA FIXA A OLEO DIESEL,COM CAPACIDADEUTIL DE 7,5T</t>
  </si>
  <si>
    <t>TRANSPORTE DE CARGA DE QUALQUER NATUREZA,EXCLUSIVE AS DESPESAS DE CARGA E DESCARGA,TANTO DE ESPERA DO CAMINHAO COMO DO SERVENTE OU EQUIPAMENTO AUXILIAR,A VELOCIDADE MEDIA DE 50KM/H,EM CAMINHAO TRUCADO DE CARROCERIA FIXA A OLEO DIESEL,COM CAPACIDADE UTIL DE 12T</t>
  </si>
  <si>
    <t>TRANSPORTE DE CARGA DE QUALQUER NATUREZA,EXCLUSIVE AS DESPESAS DE CARGA E DESCARGA,TANTO DE ESPERA DO CAMINHAO COMO DO SERVENTE OU EQUIPAMENTO AUXILIAR,A VELOCIDADE MEDIA DE 40KM/H,EM CAMINHAO TRUCADO DE CARROCERIA FIXA A OLEO DIESEL,COM CAPACIDADE UTIL DE 12T</t>
  </si>
  <si>
    <t>TRANSPORTE DE CARGA DE QUALQUER NATUREZA,EXCLUSIVE AS DESPESAS DE CARGA E DESCARGA,TANTO DE ESPERA DO CAMINHAO COMO DO SERVENTE OU EQUIPAMENTO AUXILIAR,A VELOCIDADE MEDIA DE 35KM/H,EM CAMINHAO TRUCADO DE CARROCERIA FIXA A OLEO DIESEL,COM CAPACIDADE UTIL DE 12T</t>
  </si>
  <si>
    <t>TRANSPORTE DE CARGA DE QUALQUER NATUREZA,EXCLUSIVE AS DESPESAS DE CARGA E DESCARGA,TANTO DE ESPERA DO CAMINHAO COMO DO SERVENTE OU EQUIPAMENTO AUXILIAR,A VELOCIDADE MEDIA DE 30KM/H,EM CAMINHAO TRUCADO DE CARROCERIA FIXA A OLEO DIESEL,COM CAPACIDADE UTIL DE 12T</t>
  </si>
  <si>
    <t>TRANSPORTE DE CARGA DE QUALQUER NATUREZA,EXCLUSIVE AS DESPESAS DE CARGA E DESCARGA,TANTO DE ESPERA DO CAMINHAO COMO DO SERVENTE OU EQUIPAMENTO AUXILIAR,A VELOCIDADE MEDIA DE 25KM/H,EM CAMINHAO TRUCADO DE CARROCERIA FIXA A OLEO DIESEL,COM CAPACIDADE UTIL DE 12T</t>
  </si>
  <si>
    <t>TRANSPORTE DE CARGA DE QUALQUER NATUREZA,EXCLUSIVE AS DESPESAS DE CARGA E DESCARGA,TANTO DE ESPERA DO CAMINHAO COMO DO SERVENTE OU EQUIPAMENTO AUXILIAR,A VELOCIDADE MEDIA DE 20KM/H,EM CAMINHAO TRUCADO DE CARROCERIA FIXA A OLEO DIESEL,COM CAPACIDADE UTIL DE 12T</t>
  </si>
  <si>
    <t>TRANSPORTE DE CARGA DE QUALQUER NATUREZA,EXCLUSIVE AS DESPESAS DE CARGA E DESCARGA,TANTO DE ESPERA DO CAMINHAO COMO DO SERVENTE OU EQUIPAMENTO AUXILIAR,A VELOCIDADE MEDIA DE 15KM/H,EM CAMINHAO TRUCADO DE CARROCERIA FIXA A OLEO DIESEL,COM CAPACIDADE UTIL DE 12T</t>
  </si>
  <si>
    <t>TRANSPORTE DE CARGA DE QUALQUER NATUREZA,EXCLUSIVE AS DESPESAS DE CARGA E DESCARGA,TANTO DE ESPERA DO CAMINHAO COMO DO SERVENTE OU EQUIPAMENTO AUXILIAR,A VELOCIDADE MEDIA DE 10KM/H,EM CAMINHAO TRUCADO DE CARROCERIA FIXA A OLEO DIESEL,COM CAPACIDADE UTIL DE 12T</t>
  </si>
  <si>
    <t>TRANSPORTE DE CARGA DE QUALQUER NATUREZA,EXCLUSIVE AS DESPESAS DE CARGA E DESCARGA,TANTO DE ESPERA DO CAMINHAO COMO DO SERVENTE OU EQUIPAMENTO AUXILIAR,A VELOCIDADE MEDIA DE 5KM/H,EM CAMINHAO TRUCADO DE CARROCERIA FIXA A OLEO DIESEL,COM CAPACIDADE UTIL DE 12T</t>
  </si>
  <si>
    <t>TRANSPORTE DE CARGA DE QUALQUER NATUREZA,EXCLUSIVE AS DESPESAS DE CARGA E DESCARGA,TANTO DE ESPERA DO CAMINHAO COMO DO SERVENTE OU EQUIPAMENTO AUXILIAR,A VELOCIDADE MEDIA DE 50KM/H,EM CAMINHAO DE CARROCERIA FIXA A OLEO DIESEL,COM CAPACIDADEUTIL DE 7,5T,CONSIDERANDO O CAMINHAO EQUIPADO COM GUINDAUTODE 3,5T</t>
  </si>
  <si>
    <t>TRANSPORTE DE CARGA DE QUALQUER NATUREZA,EXCLUSIVE AS DESPESAS DE CARGA E DESCARGA,TANTO DE ESPERA DO CAMINHAO COMO DO SERVENTE OU EQUIPAMENTO AUXILIAR,A VELOCIDADE MEDIA DE 40KM/H,EM CAMINHAO DE CARROCERIA FIXA A OLEO DIESEL,COM CAPACIDADEUTIL DE 7,5T,CONSIDERANDO O CAMINHAO EQUIPADO COM GUINDAUTODE 3,5T</t>
  </si>
  <si>
    <t>TRANSPORTE DE CARGA DE QUALQUER NATUREZA,EXCLUSIVE AS DESPESAS DE CARGA E DESCARGA,TANTO DE ESPERA DO CAMINHAO COMO DO SERVENTE OU EQUIPAMENTO AUXILIAR,A VELOCIDADE MEDIA DE 35KM/H,EM CAMINHAO DE CARROCERIA FIXA A OLEO DIESEL,COM CAPACIDADEUTIL DE 7,5T,CONSIDERANDO O CAMINHAO EQUIPADO COM GUINDAUTODE 3,5T</t>
  </si>
  <si>
    <t>TRANSPORTE DE CARGA DE QUALQUER NATUREZA,EXCLUSIVE AS DESPESAS DE CARGA E DESCARGA,TANTO DE ESPERA DO CAMINHAO COMO DO SERVENTE OU EQUIPAMENTO AUXILIAR,A VELOCIDADE MEDIA DE 30KM/H,EM CAMINHAO DE CARROCERIA FIXA A OLEO DIESEL,COM CAPACIDADEUTIL DE 7,5T,CONSIDERANDO O CAMINHAO EQUIPADO COM GUINDAUTODE 3,5T</t>
  </si>
  <si>
    <t>TRANSPORTE DE CARGA DE QUALQUER NATUREZA,EXCLUSIVE AS DESPESAS DE CARGA E DESCARGA,TANTO DE ESPERA DO CAMINHAO COMO DO SERVENTE OU EQUIPAMENTO AUXILIAR,A VELOCIDADE MEDIA DE 25KM/H,EM CAMINHAO DE CARROCERIA FIXA A OLEO DIESEL,COM CAPACIDADEUTIL DE 7,5T,CONSIDERANDO O CAMINHAO EQUIPADO COM GUINDAUTODE 3,5T</t>
  </si>
  <si>
    <t>TRANSPORTE DE CARGA DE QUALQUER NATUREZA,EXCLUSIVE AS DESPESAS DE CARGA E DESCARGA,TANTO DE ESPERA DO CAMINHAO COMO DO SERVENTE OU EQUIPAMENTO AUXILIAR,A VELOCIDADE MEDIA DE 20KM/H,EM CAMINHAO DE CARROCERIA FIXA A OLEO DIESEL,COM CAPACIDADEUTIL DE 7,5T,CONSIDERANDO O CAMINHAO EQUIPADO COM GUINDAUTODE 3,5T</t>
  </si>
  <si>
    <t>TRANSPORTE DE CARGA DE QUALQUER NATUREZA,EXCLUSIVE AS DESPESAS DE CARGA E DESCARGA,TANTO DE ESPERA DO CAMINHAO COMO DO SERVENTE OU EQUIPAMENTO AUXILIAR,A VELOCIDADE MEDIA DE 15KM/H,EM CAMINHAO DE CARROCERIA FIXA A OLEO DIESEL,COM CAPACIDADEUTIL DE 7,5T,CONSIDERANDO O CAMINHAO EQUIPADO COM GUINDAUTODE 3,5T</t>
  </si>
  <si>
    <t>TRANSPORTE DE CARGA DE QUALQUER NATUREZA,EXCLUSIVE AS DESPESAS DE CARGA E DESCARGA,TANTO DE ESPERA DO CAMINHAO COMO DO SERVENTE OU EQUIPAMENTO AUXILIAR,A VELOCIDADE MEDIA DE 10KM/H,EM CAMINHAO DE CARROCERIA FIXA A OLEO DIESEL,COM CAPACIDADEUTIL DE 7,5T,CONSIDERANDO O CAMINHAO EQUIPADO COM GUINDAUTODE 3,5T</t>
  </si>
  <si>
    <t>TRANSPORTE DE CARGA DE QUALQUER NATUREZA,EXCLUSIVE AS DESPESAS DE CARGA E DESCARGA,TANTO DE ESPERA DO CAMINHAO COMO DO SERVENTE OU EQUIPAMENTO AUXILIAR,A VELOCIDADE MEDIA DE 5KM/H,EM CAMINHAO DE CARROCERIA FIXA A OLEO DIESEL,COM CAPACIDADEUTIL DE 7,5T,CONSIDERANDO O CAMINHAO EQUIPADO COM GUINDAUTODE 3,5T</t>
  </si>
  <si>
    <t>TRANSPORTE DE CARGA DE QUALQUER NATUREZA,EXCLUSIVE AS DESPESAS DE CARGA E DESCARGA,TANTO DE ESPERA DO CAMINHAO COMO DO SERVENTE OU EQUIPAMENTO AUXILIAR,A VELOCIDADE MEDIA DE 50KM/H,EM CAMINHAO BASCULANTE A OLEO DIESEL,COM CAPACIDADE UTIL DE8T</t>
  </si>
  <si>
    <t>TRANSPORTE DE CARGA DE QUALQUER NATUREZA,EXCLUSIVE AS DESPESAS DE CARGA E DESCARGA,TANTO DE ESPERA DO CAMINHAO COMO DO SERVENTE OU EQUIPAMENTO AUXILIAR,A VELOCIDADE MEDIA DE 40KM/H,EM CAMINHAO BASCULANTE A OLEO DIESEL,COM CAPACIDADE UTIL DE8T</t>
  </si>
  <si>
    <t>TRANSPORTE DE CARGA DE QUALQUER NATUREZA,EXCLUSIVE AS DESPESAS DE CARGA E DESCARGA,TANTO DE ESPERA DO CAMINHAO COMO DO SERVENTE OU EQUIPAMENTO AUXILIAR,A VELOCIDADE MEDIA DE 35KM/H,EM CAMINHAO BASCULANTE A OLEO DIESEL,COM CAPACIDADE UTIL DE8T</t>
  </si>
  <si>
    <t>TRANSPORTE DE CARGA DE QUALQUER NATUREZA,EXCLUSIVE AS DESPESAS DE CARGA E DESCARGA,TANTO DE ESPERA DO CAMINHAO COMO DO SERVENTE OU EQUIPAMENTO AUXILIAR,A VELOCIDADE MEDIA DE 30KM/H,EM CAMINHAO BASCULANTE A OLEO DIESEL,COM CAPACIDADE UTIL DE8T</t>
  </si>
  <si>
    <t>TRANSPORTE DE CARGA DE QUALQUER NATUREZA,EXCLUSIVE AS DESPESAS DE CARGA E DESCARGA,TANTO DE ESPERA DO CAMINHAO COMO DO SERVENTE OU EQUIPAMENTO AUXILIAR,A VELOCIDADE MEDIA DE 25KM/H,EM CAMINHAO BASCULANTE A OLEO DIESEL,COM CAPACIDADE UTIL DE8T</t>
  </si>
  <si>
    <t>TRANSPORTE DE CARGA DE QUALQUER NATUREZA,EXCLUSIVE AS DESPESAS DE CARGA E DESCARGA,TANTO DE ESPERA DO CAMINHAO COMO DO SERVENTE OU EQUIPAMENTO AUXILIAR,A VELOCIDADE MEDIA DE 20KM/H,EM CAMINHAO BASCULANTE A OLEO DIESEL,COM CAPACIDADE UTIL DE8T</t>
  </si>
  <si>
    <t>TRANSPORTE DE CARGA DE QUALQUER NATUREZA,EXCLUSIVE AS DESPESAS DE CARGA E DESCARGA,TANTO DE ESPERA DO CAMINHAO COMO DO SERVENTE OU EQUIPAMENTO AUXILIAR,A VELOCIDADE MEDIA DE 15KM/H,EM CAMINHAO BASCULANTE A OLEO DIESEL,COM CAPACIDADE UTIL DE8T</t>
  </si>
  <si>
    <t>TRANSPORTE DE CARGA DE QUALQUER NATUREZA,EXCLUSIVE AS DESPESAS DE CARGA E DESCARGA,TANTO DE ESPERA DO CAMINHAO COMO DO SERVENTE OU EQUIPAMENTO AUXILIAR,A VELOCIDADE MEDIA DE 10KM/H,EM CAMINHAO BASCULANTE A OLEO DIESEL,COM CAPACIDADE UTIL DE8T</t>
  </si>
  <si>
    <t>TRANSPORTE DE CARGA DE QUALQUER NATUREZA,EXCLUSIVE AS DESPESAS DE CARGA E DESCARGA,TANTO DE ESPERA DO CAMINHAO COMO DO SERVENTE OU EQUIPAMENTO AUXILIAR,A VELOCIDADE MEDIA DE 5KM/H,EM CAMINHAO BASCULANTE A OLEO DIESEL,COM CAPACIDADE UTIL DE8T</t>
  </si>
  <si>
    <t>TRANSPORTE DE CARGA DE QUALQUER NATUREZA,EXCLUSIVE AS DESPESAS DE CARGA E DESCARGA,TANTO DE ESPERA DO CAMINHAO COMO DO SERVENTE OU EQUIPAMENTO AUXILIAR,A VELOCIDADE MEDIA DE 50KM/H,EM CAMINHAO BASCULANTE A OLEO DIESEL,COM CAPACIDADE UTIL DE12T</t>
  </si>
  <si>
    <t>TRANSPORTE DE CARGA DE QUALQUER NATUREZA,EXCLUSIVE AS DESPESAS DE CARGA E DESCARGA,TANTO DE ESPERA DO CAMINHAO COMO DO SERVENTE OU EQUIPAMENTO AUXILIAR,A VELOCIDADE MEDIA DE 40KM/H,EM CAMINHAO BASCULANTE A OLEO DIESEL,COM CAPACIDADE UTIL DE12T</t>
  </si>
  <si>
    <t>TRANSPORTE DE CARGA DE QUALQUER NATUREZA,EXCLUSIVE AS DESPESAS DE CARGA E DESCARGA,TANTO DE ESPERA DO CAMINHAO COMO DO SERVENTE OU EQUIPAMENTO AUXILIAR,A VELOCIDADE MEDIA DE 35KM/H,EM CAMINHAO BASCULANTE A OLEO DIESEL,COM CAPACIDADE UTIL DE12T</t>
  </si>
  <si>
    <t>TRANSPORTE DE CARGA DE QUALQUER NATUREZA,EXCLUSIVE AS DESPESAS DE CARGA E DESCARGA,TANTO DE ESPERA DO CAMINHAO COMO DO SERVENTE OU EQUIPAMENTO AUXILIAR,A VELOCIDADE MEDIA DE 30KM/H,EM CAMINHAO BASCULANTE A OLEO DIESEL,COM CAPACIDADE UTIL DE12T</t>
  </si>
  <si>
    <t>TRANSPORTE DE CARGA DE QUALQUER NATUREZA,EXCLUSIVE AS DESPESAS DE CARGA E DESCARGA,TANTO DE ESPERA DO CAMINHAO COMO DO SERVENTE OU EQUIPAMENTO AUXILIAR,A VELOCIDADE MEDIA DE 25KM/H,EM CAMINHAO BASCULANTE A OLEO DIESEL,COM CAPACIDADE UTIL DE12T</t>
  </si>
  <si>
    <t>TRANSPORTE DE CARGA DE QUALQUER NATUREZA,EXCLUSIVE AS DESPESAS DE CARGA E DESCARGA,TANTO DE ESPERA DO CAMINHAO COMO DO SERVENTE OU EQUIPAMENTO AUXILIAR,A VELOCIDADE MEDIA DE 20KM/H,EM CAMINHAO BASCULANTE A OLEO DIESEL,COM CAPACIDADE UTIL DE12T</t>
  </si>
  <si>
    <t>TRANSPORTE DE CARGA DE QUALQUER NATUREZA,EXCLUSIVE AS DESPESAS DE CARGA E DESCARGA,TANTO DE ESPERA DO CAMINHAO COMO DO SERVENTE OU EQUIPAMENTO AUXILIAR,A VELOCIDADE MEDIA DE 15KM/H,EM CAMINHAO BASCULANTE A OLEO DIESEL,COM CAPACIDADE UTIL DE12T</t>
  </si>
  <si>
    <t>TRANSPORTE DE CARGA DE QUALQUER NATUREZA,EXCLUSIVE AS DESPESAS DE CARGA E DESCARGA,TANTO DE ESPERA DO CAMINHAO COMO DO SERVENTE OU EQUIPAMENTO AUXILIAR,A VELOCIDADE MEDIA DE 10KM/H,EM CAMINHAO BASCULANTE A OLEO DIESEL,COM CAPACIDADE UTIL DE12T</t>
  </si>
  <si>
    <t>TRANSPORTE DE CARGA DE QUALQUER NATUREZA,EXCLUSIVE AS DESPESAS DE CARGA E DESCARGA,TANTO DE ESPERA DO CAMINHAO COMO DO SERVENTE OU EQUIPAMENTO AUXILIAR,A VELOCIDADE MEDIA DE 5KM/H,EM CAMINHAO BASCULANTE A OLEO DIESEL,COM CAPACIDADE UTIL DE12T</t>
  </si>
  <si>
    <t>TRANSPORTE DE CARGA DE QUALQUER NATUREZA,EXCLUSIVE AS DESPESAS DE CARGA E DESCARGA,TANTO DE ESPERA DO CAMINHAO COMO DO SERVENTE OU EQUIPAMENTO AUXILIAR,A VELOCIDADE MEDIA DE 50KM/H,EM CAMINHAO BASCULANTE A OLEO DIESEL,COM CAPACIDADE UTIL DE17T</t>
  </si>
  <si>
    <t>TRANSPORTE DE CARGA DE QUALQUER NATUREZA,EXCLUSIVE AS DESPESAS DE CARGA E DESCARGA,TANTO DE ESPERA DO CAMINHAO COMO DO SERVENTE OU EQUIPAMENTO AUXILIAR,A VELOCIDADE MEDIA DE 40KM/H,EM CAMINHAO BASCULANTE A OLEO DIESEL,COM CAPACIDADE UTIL DE17T</t>
  </si>
  <si>
    <t>TRANSPORTE DE CARGA DE QUALQUER NATUREZA,EXCLUSIVE AS DESPESAS DE CARGA E DESCARGA,TANTO DE ESPERA DO CAMINHAO COMO DO SERVENTE OU EQUIPAMENTO AUXILIAR,A VELOCIDADE MEDIA DE 35KM/H,EM CAMINHAO BASCULANTE A OLEO DIESEL,COM CAPACIDADE UTIL DE17T</t>
  </si>
  <si>
    <t>TRANSPORTE DE CARGA DE QUALQUER NATUREZA,EXCLUSIVE AS DESPESAS DE CARGA E DESCARGA,TANTO DE ESPERA DO CAMINHAO COMO DO SERVENTE OU EQUIPAMENTO AUXILIAR,A VELOCIDADE MEDIA DE 30KM/H,EM CAMINHAO BASCULANTE A OLEO DIESEL,COM CAPACIDADE UTIL DE17T</t>
  </si>
  <si>
    <t>TRANSPORTE DE CARGA DE QUALQUER NATUREZA,EXCLUSIVE AS DESPESAS DE CARGA E DESCARGA,TANTO DE ESPERA DO CAMINHAO COMO DO SERVENTE OU EQUIPAMENTO AUXILIAR,A VELOCIDADE MEDIA DE 25KM/H,EM CAMINHAO BASCULANTE A OLEO DIESEL,COM CAPACIDADE UTIL DE17T</t>
  </si>
  <si>
    <t>TRANSPORTE DE CARGA DE QUALQUER NATUREZA,EXCLUSIVE AS DESPESAS DE CARGA E DESCARGA,TANTO DE ESPERA DO CAMINHAO COMO DO SERVENTE OU EQUIPAMENTO AUXILIAR,A VELOCIDADE MEDIA DE 20KM/H,EM CAMINHAO BASCULANTE A OLEO DIESEL,COM CAPACIDADE UTIL DE17T</t>
  </si>
  <si>
    <t>TRANSPORTE DE CARGA DE QUALQUER NATUREZA,EXCLUSIVE AS DESPESAS DE CARGA E DESCARGA,TANTO DE ESPERA DO CAMINHAO COMO DO SERVENTE OU EQUIPAMENTO AUXILIAR,A VELOCIDADE MEDIA DE 15KM/H,EM CAMINHAO BASCULANTE A OLEO DIESEL,COM CAPACIDADE UTIL DE17T</t>
  </si>
  <si>
    <t>TRANSPORTE DE CARGA DE QUALQUER NATUREZA,EXCLUSIVE AS DESPESAS DE CARGA E DESCARGA,TANTO DE ESPERA DO CAMINHAO COMO DO SERVENTE OU EQUIPAMENTO AUXILIAR,A VELOCIDADE MEDIA DE 10KM/H,EM CAMINHAO BASCULANTE A OLEO DIESEL,COM CAPACIDADE UTIL DE17T</t>
  </si>
  <si>
    <t>TRANSPORTE DE CARGA DE QUALQUER NATUREZA,EXCLUSIVE AS DESPESAS DE CARGA E DESCARGA,TANTO DE ESPERA DO CAMINHAO COMO DO SERVENTE OU EQUIPAMENTO AUXILIAR,A VELOCIDADE MEDIA DE 5KM/H,EM CAMINHAO BASCULANTE A OLEO DIESEL,COM CAPACIDADE UTIL DE17T</t>
  </si>
  <si>
    <t>TRANSPORTE DE CARGA DE QUALQUER NATUREZA,EXCLUSIVE AS DESPESAS DE CARGA E DESCARGA,TANTO DE ESPERA DA CARRETA COMO DO SERVENTE OU EQUIPAMENTO AUXILIAR,A VELOCIDADE MEDIA DE 50KM/H,EM CARRETA,COM CAPACIDADE UTIL DE 30T</t>
  </si>
  <si>
    <t>TRANSPORTE DE CARGA DE QUALQUER NATUREZA,EXCLUSIVE AS DESPESAS DE CARGA E DESCARGA,TANTO DE ESPERA DA CARRETA COMO DO SERVENTE OU EQUIPAMENTO AUXILIAR,A VELOCIDADE MEDIA DE 40KM/H,EM CARRETA,COM CAPACIDADE UTIL DE 30T</t>
  </si>
  <si>
    <t>TRANSPORTE DE CARGA DE QUALQUER NATUREZA,EXCLUSIVE AS DESPESAS DE CARGA E DESCARGA,TANTO DE ESPERA DA CARRETA COMO DO SERVENTE OU EQUIPAMENTO AUXILIAR,A VELOCIDADE MEDIA DE 30KM/H,EM CARRETA,COM CAPACIDADE UTIL DE 30T</t>
  </si>
  <si>
    <t>TRANSPORTE DE CARGA DE QUALQUER NATUREZA,EXCLUSIVE AS DESPESAS DE CARGA E DESCARGA TANTO DE ESPERA DO SERVENTE E MANOBRADO EQUIPAMENTO AUXILIAR,A VELOCIDADE MEDIA DE 5KM/H,EM DUMPER DE 18HP A OLEO DIESEL COM CAPACIDADE UTIL DE 2,3T OU 1000L</t>
  </si>
  <si>
    <t>TRANSPORTE DE CONTAINER,SEGUNDO DESCRICAO DA FAMILIA 02.006,EXCLUSIVE CARGA E DESCARGA(VIDE ITEM 04.013.0015)</t>
  </si>
  <si>
    <t>UNXKM</t>
  </si>
  <si>
    <t>TRANSPORTE DE EQUIPAMENTOS PESADOS EM CARRETAS,EXCLUSIVE A CARGA E DESCARGA(VIDE ITEM 04.014.0091) E O CUSTO HORARIO DOSEQUIPAMENTOS TRANSPORTADOS</t>
  </si>
  <si>
    <t>TRANSPORTE DE TUBO RIBLOC COM DIAMETRO DE 400MM,EM CAMINHAO,DISTANCIA ATE 3KM,INCLUSIVE CARGA E DESCARGA</t>
  </si>
  <si>
    <t>TRANSPORTE DE TUBO RIBLOC COM DIAMETRO DE 500MM,EM CAMINHAO,DISTANCIA ATE 3KM,INCLUSIVE CARGA E DESCARGA</t>
  </si>
  <si>
    <t>TRANSPORTE DE TUBO RIBLOC COM DIAMETRO DE 600MM,EM CAMINHAO,DISTANCIA ATE 3KM,INCLUSIVE CARGA E DESCARGA</t>
  </si>
  <si>
    <t>TRANSPORTE DE TUBO RIBLOC COM DIAMETRO DE 700MM,EM CAMINHAO,DISTANCIA ATE 3KM,INCLUSIVE CARGA E DESCARGA</t>
  </si>
  <si>
    <t>TRANSPORTE DE TUBO RIBLOC COM DIAMETRO DE 800MM,EM CAMINHAO,DISTANCIA ATE 3KM,INCLUSIVE CARGA E DESCARGA</t>
  </si>
  <si>
    <t>TRANSPORTE DE TUBO RIBLOC COM DIAMETRO DE 900MM,EM CAMINHAO,DISTANCIA ATE 3KM,INCLUSIVE CARGA E DESCARGA</t>
  </si>
  <si>
    <t>TRANSPORTE DE TUBO RIBLOC COM DIAMETRO DE 1000MM,EM CAMINHAO,DISTANCIA ATE 3KM,INCLUSIVE CARGA E DESCARGA</t>
  </si>
  <si>
    <t>TRANSPORTE DE TUBO RIBLOC COM DIAMETRO DE 1100MM,EM CAMINHAO,DISTANCIA ATE 3KM,INCLUSIVE CARGA E DESCARGA</t>
  </si>
  <si>
    <t>TRANSPORTE DE TUBO RIBLOC COM DIAMETRO DE 1200MM,EM CAMINHAO,DISTANCIA ATE 3KM,INCLUSIVE CARGA E DESCARGA</t>
  </si>
  <si>
    <t>CARGA MANUAL E DESCARGA MECANICA DE MATERIAL A GRANEL(AGREGADOS,PEDRA-DE-MAO,PARALELOS,TERRA E ESCOMBROS),COMPREENDENDOOS TEMPOS PARA CARGA,DESCARGA E MANOBRAS DO CAMINHAO BASCULANTE A OLEO DIESEL,COM CAPACIDADE UTIL DE 8T,EMPREGANDO 2 SERVENTES NA CARGA</t>
  </si>
  <si>
    <t>CARGA MANUAL E DESCARGA MECANICA DE MATERIAL A GRANEL(AGREGADOS,PEDRA-DE-MAO,PARALELOS,TERRA E ESCOMBROS),COMPREENDENDOOS TEMPOS PARA CARGA,DESCARGA E MANOBRAS DO CAMINHAO BASCULANTE A OLEO DIESEL,COM CAPACIDADE UTIL DE 8T,EMPREGANDO 4 SERVENTES NA CARGA</t>
  </si>
  <si>
    <t>CARGA MANUAL E DESCARGA MECANICA DE MATERIAL A GRANEL(AGREGADOS,PEDRA-DE-MAO,PARALELOS,TERRA E ESCOMBROS),COMPREENDENDOOS TEMPOS PARA CARGA,DESCARGA E MANOBRAS DO CAMINHAO BASCULANTE A OLEO DIESEL,COM CAPACIDADE UTIL DE 12T,EMPREGANDO 4 SERVENTES NA CARGA</t>
  </si>
  <si>
    <t>CARGA MANUAL E DESCARGA MECANICA DE MATERIAL A GRANEL(AGREGADOS,PEDRA-DE-MAO,PARALELOS,TERRA,ESCOMBROS,ETC),COMPREENDENDO OS TEMPOS PARA CARGA,DESCARGA E MANOBRAS DE CAMINHAO BASCULANTE A OLEO DIESEL,DE 8T E DO EQUIPAMENTO DUMPER DE 18HP E1000L,EMPREGANDO 2(DOIS) SERVENTES NA CARGA</t>
  </si>
  <si>
    <t>CARGA E DESCARGA MANUAL DE PECAS DE PESO REDUZIDO:TIJOLOS,TELHAS,CIMENTO E AGREGADOS EM SACOS,EM CAMINHAO DE CARROCERIAFIXA A OLEO DIESEL,COM CAPACIDADE UTIL DE 7,5T,INCLUSIVE O TEMPO DE CARGA,DESCARGA E MANOBRA</t>
  </si>
  <si>
    <t>CARGA E DESCARGA MANUAL DE MATERIAL QUE EXIJA O CONCURSO DEMAIS DE UM SERVENTE PARA CADA PECA:VERGALHOES,VIGAS DE MADEIRA,CAIXAS E MEIOS-FIOS,EM CAMINHAO DE CARROCERIA FIXA A OLEODIESEL,COM CAPACIDADE UTIL DE 7,5T,INCLUSIVE O TEMPO DE CARGA,DESCARGA E MANOBRA</t>
  </si>
  <si>
    <t>CARGA E DESCARGA MANUAL DE POSTE DE CONCRETO OU ACO,EM CAMINHAO DE CARROCERIA FIXA A OLEO DIESEL,COM CAPACIDADE UTIL DE7,5T,INCLUSIVE O TEMPO DE CARGA,DESCARGA E MANOBRA</t>
  </si>
  <si>
    <t>CARGA E DESCARGA MECANICA DE TUBOS DE CONCRETO COM 20CM DE DIAMETRO,EM CAMINHAO DE CARROCERIA FIXA A OLEO DIESEL,COM CAPACIDADE UTIL DE 7,5T,INCLUSIVE O TEMPO DE CARGA,DESCARGA E MANOBRA DO CAMINHAO E DO EQUIPAMENTO AUXILIAR,COM CAPACIDADEUTIL DE 4T</t>
  </si>
  <si>
    <t>CARGA E DESCARGA MECANICA DE TUBOS DE CONCRETO COM 40CM DE DIAMETRO,EM CAMINHAO DE CARROCERIA FIXA A OLEO DIESEL,COM CAPACIDADE UTIL DE 7,5T,INCLUSIVE O TEMPO DE CARGA,DESCARGA E MANOBRA DO CAMINHAO E DO EQUIPAMENTO AUXILIAR,COM CAPACIDADEUTIL DE 4T</t>
  </si>
  <si>
    <t>CARGA E DESCARGA MECANICA DE TUBOS DE CONCRETO COM 60CM DE DIAMETRO,EM CAMINHAO DE CARROCERIA FIXA A OLEO DIESEL,COM CAPACIDADE UTIL DE 7,5T,INCLUSIVE O TEMPO DE CARGA,DESCARGA E MANOBRA DO CAMINHAO E DO EQUIPAMENTO AUXILIAR,COM CAPACIDADEUTIL DE 4T</t>
  </si>
  <si>
    <t>CARGA E DESCARGA MECANICA DE TUBOS DE CONCRETO COM 80CM DE DIAMETRO,EM CAMINHAO DE CARROCERIA FIXA A OLEO DIESEL,COM CAPACIDADE UTIL DE 7,5T,INCLUSIVE O TEMPO DE CARGA,DESCARGA E MANOBRA DO CAMINHAO E DO EQUIPAMENTO AUXILIAR,COM CAPACIDADEUTIL DE 4T</t>
  </si>
  <si>
    <t>CARGA E DESCARGA MECANICA DE TUBOS DE CONCRETO COM 100CM DEDIAMETRO,EM CAMINHAO DE CARROCERIA FIXA A OLEO DIESEL,COM CAPACIDADE UTIL DE 7,5T,INCLUSIVE O TEMPO DE CARGA,DESCARGA EMANOBRA DO CAMINHAO E DO EQUIPAMENTO AUXILIAR,COM CAPACIDADEUTIL DE 4T</t>
  </si>
  <si>
    <t>CARGA E DESCARGA MECANICA DE POSTES DE CONCRETO OU ACO,EM CAMINHAO DE CARROCERIA FIXA A OLEO DIESEL,COM CAPACIDADE UTILDE 7,5T,INCLUSIVE O TEMPO DE CARGA,DESCARGA E MANOBRA DO CAMINHAO E DO EQUIPAMENTO AUXILIAR</t>
  </si>
  <si>
    <t>CARGA E DESCARGA MANUAL DE TUBOS DE FERRO FUNDIDO NOS DIAMETROS DE 5 A 15CM,EM CAMINHAO DE CARROCERIA FIXA A OLEO DIESEL,COM CAPACIDADE UTIL DE 7,5T,INCLUSIVE O TEMPO DE CARGA,DESCARGA E MANOBRA</t>
  </si>
  <si>
    <t>CARGA E DESCARGA MANUAL DE TUBOS DE FERRO FUNDIDO NOS DIAMETROS DE 20, 25 E 30CM,EM CAMINHAO DE CARROCERIA FIXA A OLEO DIESEL,COM CAPACIDADE UTIL DE 7,5T,INCLUSIVE O TEMPO DE CARGA,DESCARGA E MANOBRA</t>
  </si>
  <si>
    <t>CARGA E DESCARGA MECANICA DE TUBOS DE FERRO FUNDIDO,COM O DIAMETRO DE 40CM,INCLUSIVE O TEMPO DE CARGA E DESCARGA E MANOBRA DO CAMINHAO DE CARROCERIA FIXA A OLEO DIESEL,COM CAPACIDADE UTIL DE 7,5T,INCLUSIVE OS MESMOS TEMPOS DE GUINDAUTO,DE 4T</t>
  </si>
  <si>
    <t>CARGA E DESCARGA MECANICA DE TUBOS DE FERRO FUNDIDO,COM O DIAMETRO DE 60 A 80CM,INCLUSIVE O TEMPO DE CARGA E DESCARGA EMANOBRA DO CAMINHAO DE CARROCERIA FIXA A OLEO DIESEL,COM CAPACIDADE UTIL DE 7,5T,INCLUSIVE OS MESMOS TEMPOS DE GUINDAUTO,DE 4T</t>
  </si>
  <si>
    <t>CARGA E DESCARGA MECANICA DE AGREGADOS,TERRA,ESCOMBROS,MATERIAL A GRANEL,UTILIZANDO CAMINHAO BASCULANTE A OLEO DIESEL,COM CAPACIDADE UTIL DE 8T,CONSIDERANDO O TEMPO PARA CARGA,DESCARGA E MANOBRA,EXCLUSIVE DESPESAS COM A PA-CARREGADEIRA EMPREGADA NA CARGA,COM A CAPACIDADE DE 1,50M3</t>
  </si>
  <si>
    <t>CARGA E DESCARGA MECANICA DE AGREGADOS,TERRA,ESCOMBROS,MATERIAL A GRANEL,UTILIZANDO CAMINHAO BASCULANTE A OLEO DIESEL,COM CAPACIDADE UTIL DE 12T,CONSIDERANDO O TEMPO PARA CARGA,DESCARGA E MANOBRA,EXCLUSIVE DESPESAS COM A PA-CARREGADEIRA EMPREGADA NA CARGA,COM A CAPACIDADE DE 1,50M3</t>
  </si>
  <si>
    <t>CARGA E DESCARGA MECANICA DE AGREGADOS,TERRA,ESCOMBROS,MATERIAL A GRANEL,UTILIZANDO CAMINHAO BASCULANTE A OLEO DIESEL,COM CAPACIDADE UTIL DE 17T,CONSIDERANDO O TEMPO PARA CARGA,DESCARGA E MANOBRA,EXCLUSIVE DESPESAS COM A PA-CARREGADEIRA EMPREGADA NA CARGA,COM A CAPACIDADE DE 1,50M3</t>
  </si>
  <si>
    <t>CARGA E DESCARGA MECANICA,COM PA-CARREGADEIRA,COM 1,30M3 DECAPACIDADE,UTILIZANDO CAMINHAO BASCULANTE A OLEO DIESEL,COMCAPACIDADE UTIL DE 8T,CONSIDERADOS PARA O CAMINHAO OS TEMPOSDE ESPERA,MANOBRA,CARGA E DESCARGA E PARA A CARREGADEIRA OSTEMPOS DE ESPERA E OPERACAO PARA CARGAS DE 50T POR DIA DE 8H</t>
  </si>
  <si>
    <t>CARGA E DESCARGA MECANICA,COM PA-CARREGADEIRA,COM 1,30M3 DECAPACIDADE,UTILIZANDO CAMINHAO BASCULANTE A OLEO DIESEL,COMCAPACIDADE UTIL DE 8T,CONSIDERADOS PARA O CAMINHAO OS TEMPOSDE ESPERA,MANOBRA,CARGA E DESCARGA E PARA A CARREGADEIRA OSTEMPOS DE ESPERA E OPERACAO PARA CARGAS DE 100T POR DIA DE8H</t>
  </si>
  <si>
    <t>CARGA E DESCARGA MECANICA,COM PA-CARREGADEIRA,COM 1,30M3 DECAPACIDADE,UTILIZANDO CAMINHAO BASCULANTE A OLEO DIESEL,COMCAPACIDADE UTIL DE 8T,CONSIDERADOS PARA O CAMINHAO OS TEMPOSDE ESPERA,MANOBRA,CARGA E DESCARGA E PARA A CARREGADEIRA OSTEMPOS DE ESPERA E OPERACAO PARA CARGAS DE 150T POR DIA DE8H</t>
  </si>
  <si>
    <t>CARGA E DESCARGA MECANICA,COM PA-CARREGADEIRA,COM 1,30M3 DECAPACIDADE,UTILIZANDO CAMINHAO BASCULANTE A OLEO DIESEL,COMCAPACIDADE UTIL DE 8T,CONSIDERADOS PARA O CAMINHAO OS TEMPOSDE ESPERA,MANOBRA,CARGA E DESCARGA E PARA A CARREGADEIRA OSTEMPOS DE ESPERA E OPERACAO PARA CARGAS DE 200T POR DIA DE8H</t>
  </si>
  <si>
    <t>CARGA E DESCARGA MECANICA,COM PA-CARREGADEIRA,COM 1,30M3 DECAPACIDADE,UTILIZANDO CAMINHAO BASCULANTE A OLEO DIESEL,COMCAPACIDADE UTIL DE 8T,CONSIDERADOS PARA O CAMINHAO OS TEMPOSDE ESPERA,MANOBRA,CARGA E DESCARGA E PARA A CARREGADEIRA OSTEMPOS DE ESPERA E OPERACAO PARA CARGAS DE 250T POR DIA DE8H</t>
  </si>
  <si>
    <t>CARGA E DESCARGA MECANICA,COM PA-CARREGADEIRA,COM 1,30M3 DECAPACIDADE,UTILIZANDO CAMINHAO BASCULANTE A OLEO DIESEL,COMCAPACIDADE UTIL DE 8T,CONSIDERADOS PARA O CAMINHAO OS TEMPOSDE ESPERA,MANOBRA,CARGA E DESCARGA E PARA A CARREGADEIRA OSTEMPOS DE ESPERA E OPERACAO PARA CARGAS DE 500T POR DIA DE8H</t>
  </si>
  <si>
    <t>CARGA E DESCARGA MECANICA,COM PA CARREGADEIRA,COM 3,10M3 DECAPACIDADE,UTILIZANDO CAMINHAO BASCULANTE A OLEO DIESEL,COMCAPACIDADE UTIL DE 8T,CONSIDERADOS PARA O CAMINHAO OS TEMPOSDE ESPERA,MANOBRA,CARGA E DESCARGA E PARA A CARREGADEIRA OSTEMPOS DE ESPERA E OPERACAO PARA CARGAS DE 750T POR DIA DE8H</t>
  </si>
  <si>
    <t>CARGA E DESCARGA MECANICA,COM PA CARREGADEIRA,COM 3,10M3 DECAPACIDADE,UTILIZANDO CAMINHAO BASCULANTE A OLEO DIESEL,COMCAPACIDADE UTIL DE 8T,CONSIDERADOS PARA O CAMINHAO OS TEMPOSDE ESPERA,MANOBRA,CARGA E DESCARGA E PARA A CARREGADEIRA OSTEMPOS DE ESPERA E OPERACAO PARA CARGAS DE 1000T POR DIA DE8H</t>
  </si>
  <si>
    <t>CARGA DE MATERIAL COM PA-CARREGADEIRA DE 1,30M3,EXCLUSIVE DESPESAS COM O CAMINHAO,COMPREENDENDO TEMPO COM ESPERA E OPERACAO PARA CARGAS DE 50T POR DIA DE 8H</t>
  </si>
  <si>
    <t>CARGA DE MATERIAL COM PA-CARREGADEIRA DE 1,30M3,EXCLUSIVE DESPESAS COM O CAMINHAO,COMPREENDENDO TEMPO COM ESPERA E OPERACAO PARA CARGAS DE 100T POR DIA DE 8H</t>
  </si>
  <si>
    <t>CARGA DE MATERIAL COM PA-CARREGADEIRA DE 1,30M3,EXCLUSIVE DESPESAS COM O CAMINHAO,COMPREENDENDO TEMPO COM ESPERA E OPERACAO PARA CARGAS DE 150T POR DIA DE 8H</t>
  </si>
  <si>
    <t>CARGA DE MATERIAL COM PA-CARREGADEIRA DE 1,30M3,EXCLUSIVE DESPESAS COM O CAMINHAO,COMPREENDENDO TEMPO COM ESPERA E OPERACAO PARA CARGAS DE 200T POR DIA DE 8H</t>
  </si>
  <si>
    <t>CARGA DE MATERIAL COM PA-CARREGADEIRA DE 1,30M3,EXCLUSIVE DESPESAS COM O CAMINHAO,COMPREENDENDO TEMPO COM ESPERA E OPERACAO PARA CARGAS DE 250T POR DIA DE 8H</t>
  </si>
  <si>
    <t>CARGA DE MATERIAL COM PA-CARREGADEIRA DE 1,30M3,EXCLUSIVE DESPESAS COM O CAMINHAO,COMPREENDENDO TEMPO COM ESPERA E OPERACAO PARA CARGAS DE 500T POR DIA DE 8H</t>
  </si>
  <si>
    <t>CARGA DE MATERIAL COM PA-CARREGADEIRA DE 3,10M3,EXCLUSIVE DESPESAS COM O CAMINHAO,COMPREENDENDO TEMPO COM ESPERA E OPERACAO PARA CARGAS DE 750T POR DIA DE 8H</t>
  </si>
  <si>
    <t>CARGA DE MATERIAL COM PA-CARREGADEIRA DE 3,10M3,EXCLUSIVE DESPESAS COM O CAMINHAO,COMPREENDENDO TEMPO COM ESPERA E OPERACAO PARA CARGAS DE 1000T POR DIA DE 8H</t>
  </si>
  <si>
    <t>CARGA E DESCARGA DE CONTAINER,SEGUNDO DESCRICAO DA FAMILIA 02.006</t>
  </si>
  <si>
    <t>CARGA E DESCARGA DE EQUIPAMENTOS PESADOS,EM CARRETAS,EXCLUSIVE O CUSTO HORARIO DO EQUIPAMENTO DURANTE A OPERACAO</t>
  </si>
  <si>
    <t>RETIRADA DE ENTULHO DE OBRA COM CACAMBA DE ACO TIPO CONTAINER COM 5M3 DE CAPACIDADE,INCLUSIVE CARREGAMENTO,TRANSPORTE EDESCARREGAMENTO.CUSTO POR UNIDADE DE CACAMBA E INCLUI A TAXA PARA DESCARGA EM LOCAIS AUTORIZADOS</t>
  </si>
  <si>
    <t>RETIRADA DE ENTULHO DE OBRA COM CACAMBA "ROLL-ON/ROLL-OFF",COM CAPACIDADE APROXIMADA DE 35M3,INCLUSIVE CARREGAMENTO,TRANSPORTE E DESCARREGAMENTO.CUSTO POR UNIDADE DE CACAMBA E INCLUI A TAXA PARA DESCARGA EM LOCAIS AUTORIZADOS</t>
  </si>
  <si>
    <t>CUSTO DE DESPESAS COM VEICULO PROPRIO,CONSIDERANDO 50% DE UTILIZACAO DO MESMO EM SERVICO E MEDIA MENSAL PERCORRIDA ATE1500KM, TENDO EM VISTA DESLOCAMENTO PARA FISCALIZACAO DE OBRAS OU VISTORIAS</t>
  </si>
  <si>
    <t>CUSTO DE DESPESAS COM VEICULO PROPRIO,CONSIDERANDO 50% DE UTILIZACAO DO MESMO EM SERVICO E MEDIA MENSAL PERCORRIDA ENTRE1501 E 3000KM RODADOS,TENDO EM VISTA DESLOCAMENTO PARA FISCALIZACAO DE OBRAS OU VISTORIAS.ESTE ITEM DEVE SER UTILIZADOCOMO COMPLEMENTO DO ITEM 04.015.0100</t>
  </si>
  <si>
    <t>CUSTO DE DESPESAS COM VEICULO PROPRIO,CONSIDERANDO 75% DE UTILIZACAO DO MESMO EM SERVICO E MEDIA MENSAL PERCORRIDA ATE 1500KM,TENDO EM VISTA DESLOCAMENTOS PARA FISCALIZACAO DE OBRAS OU VISTORIAS</t>
  </si>
  <si>
    <t>CUSTO DE DESPESAS COM VEICULO PROPRIO,CONSIDERANDO 75% DE UTILIZACAO DO MESMO EM SERVICO E MEDIA MENSAL PERCORRIDA ENTRE1501 E 3000KM RODADOS,TENDO EM VISTA DESLOCAMENTOS PARA FISCALIZACAO DE OBRAS OU VISTORIAS.ESTE ITEM DEVE SER UTILIZADOCOMO COMPLEMENTO DO ITEM 04.015.0105</t>
  </si>
  <si>
    <t>CUSTO DE DESPESAS COM VEICULO PROPRIO,CONSIDERANDO 100% DE UTILIZACAO DO MESMO EM SERVICO E MEDIA MENSAL PERCORRIDA ENTRE 1501 E 3000KM RODADOS,TENDO EM VISTA DESLOCAMENTOS PARA FISCALIZACAO DE OBRAS OU VISTORIAS.ESTE ITEM DEVE SER UTILIZADO COMO COMPLEMENTO DO ITEM 04.015.0110</t>
  </si>
  <si>
    <t>RECEBIMENTO DE CARGA DE CAMINHAO BASCULANTE EM SERVICOS DE DESCARGA MECANICA</t>
  </si>
  <si>
    <t>RECEBIMENTO DE CARGA DE CARRETA DE 30T,INCLUSIVE UTILIZACAODE GUINDASTE NA DESCARGA</t>
  </si>
  <si>
    <t>RECEBIMENTO DE CARGA,DESCARGA E MANOBRA DE CAMINHAO BASCULANTE DE 10M3 OU 15T</t>
  </si>
  <si>
    <t>RECEBIMENTO DE CARGA,DESCARGA E MANOBRA DE CAMINHAO BASCULANTE DE 8,00M3 OU 12T</t>
  </si>
  <si>
    <t>RECEBIMENTO DE CARGA,DESCARGA E MANOBRA DE CAMINHAO BASCULANTE DE 5,00M3 OU 7,5T</t>
  </si>
  <si>
    <t>RECEBIMENTO DE CARGA,DESCARGA E MANOBRA DE CAMINHAO DE CARROCERIA FIXA,DE 8,00M3 OU 12T</t>
  </si>
  <si>
    <t>TRANSPORTE DE ANDAIME TUBULAR,CONSIDERANDO-SE A AREA DE PROJECAO VERTICAL DO ANDAIME,EXCLUSIVE CARGA,DESCARGA E TEMPO DEESPERA DO CAMINHAO(VIDE ITEM 04.021.0010)</t>
  </si>
  <si>
    <t>M2XKM</t>
  </si>
  <si>
    <t>TRANSPORTE DE ANDAIME SUSPENSO,TIPO PESADO,PARA REVESTIMENTO,EXCLUSIVE CARGA,DESCARGA E TEMPO DE ESPERA DO CAMINHAO(VIDEITEM 04.021.0015)</t>
  </si>
  <si>
    <t>TRANSPORTE DE ANDAIME SUSPENSO,TIPO LEVE,PARA PINTURA,EXCLUSIVE CARGA,DESCARGA E TEMPO DE ESPERA DO CAMINHAO(VIDE ITEM 04.021.0020)</t>
  </si>
  <si>
    <t>TRANSPORTE DE ELEVADOR DE OBRAS,CONSTITUIDO POR CACAMBA,FUNIL E SILO OU ELEVADOR DE CABINE ABERTA COM PLATAFORMA,AMBOS COM GUINCHO E CABO ATE 16,00M DE ALTURA,EXCLUSIVE CARGA,DESCARGA E TEMPO DE ESPERA DO CAMINHAO(VIDE ITEM 04.021.0025)</t>
  </si>
  <si>
    <t>CARGA E DESCARGA MANUAL DE ANDAIME TUBULAR,INCLUSIVE TEMPO DE ESPERA DO CAMINHAO,CONSIDERANDO-SE A AREA DE PROJECAO VERTICAL</t>
  </si>
  <si>
    <t>CARGA E DESCARGA MANUAL DE ANDAIME SUSPENSO,TIPO PESADO,PARAREVESTIMENTO,INCLUSIVE TEMPO DE ESPERA DO CAMINHAO</t>
  </si>
  <si>
    <t>CARGA E DESCARGA MANUAL DE ANDAIME SUSPENSO,TIPO LEVE,PARA PINTURA,INCLUSIVE TEMPO DE ESPERA DO CAMINHAO</t>
  </si>
  <si>
    <t>CARGA E DESCARGA MANUAL DE ELEVADOR DE OBRAS,INCLUSIVE TEMPODE ESPERA DO CAMINHAO REFERENTE AO ITEM 04.020.0136</t>
  </si>
  <si>
    <t>TRANSPORTE ATE 25KM,MONTAGEM E DESMONTAGEM DE BATE-ESTACAS COM MARTELO PESANDO ATE 1,5T,COM OU SEM TORRE,INCLUSIVE HORASIMPRODUTIVAS DA EQUIPE E DO EQUIPAMENTO NA IDA,VOLTA,NA MONTAGEM E NA DESMONTAGEM.PARA DISTANCIA ALEM DE 25KM ACRESCENTAR 0,6% PARA CADA KM ADICIONAL</t>
  </si>
  <si>
    <t>TRANSPORTE ATE 25KM,MONTAGEM E DESMONTAGEM DE BATE-ESTACAS COM MARTELO PESANDO ATE 2,5T,COM TORRE,INCLUSIVE HORAS IMPRODUTIVAS DA EQUIPE E DO EQUIPAMENTO NA IDA,VOLTA,NA MONTAGEM ENA DESMONTAGEM.PARA DISTANCIA ALEM DE 25KM,ACRESCENTAR 0,5%PARA CADA KM ADICIONAL</t>
  </si>
  <si>
    <t>TRANSPORTE ATE 25KM,MONTAGEM E DESMONTAGEM DE BATE-ESTACAS TIPO "FRANKI"(MAQUINA XVII) COM TORRE,COM OU SEM TUBULACAO NECESSARIA PARA EXECUCAO DE ESTACAS "IN SITU",INCLUSIVE HORASIMPRODUTIVAS DA EQUIPE E DO EQUIPAMENTO DA IDA,VOLTA,NA MONTAGEM E NA DESMONTAGEM.PARA DISTANCIA ALEM DE 25KM,ACRESCENTAR 0,5% PARA CADA KM ADICIONAL</t>
  </si>
  <si>
    <t>TRANSPORTE ATE 25KM,MONTAGEM E DESMONTAGEM DE BATE-ESTACAS TIPO "FRANKI"(MAQUINA XIII) COM TORRE,COM OU SEM TUBULACAO NECESSARIA PARA EXECUCAO DE ESTACAS "IN SITU",INCLUSIVE HORASIMPRODUTIVAS DA EQUIPE E DO EQUIPAMENTO NA IDA,VOLTA,NA MONTAGEM E NA DESMONTAGEM.PARA DISTANCIA ALEM DE 25KM,ACRESCENTAR 0,5% PARA CADA KM ADICIONAL</t>
  </si>
  <si>
    <t>DEMOLICAO MANUAL DE CONCRETO SIMPLES COM EMPILHAMENTO LATERAL DENTRO DO CANTEIRO DE SERVICO</t>
  </si>
  <si>
    <t>DEMOLICAO MANUAL DE CONCRETO ARMADO COMPREENDENDO PILARES,VIGAS E LAJES,EM ESTRUTURA APRESENTANDO POSICAO ESPECIAL,INCLUSIVE EMPILHAMENTO LATERAL DENTRO DO CANTEIRO DE SERVICO</t>
  </si>
  <si>
    <t>DEMOLICAO MANUAL DE ALVENARIA DE PEDRA ARGAMASSADA,INCLUSIVEEMPILHAMENTO LATERAL DENTRO DO CANTEIRO DE SERVICO</t>
  </si>
  <si>
    <t>DEMOLICAO MANUAL DE ALVENARIA DE PEDRA SECA,INCLUSIVE EMPILHAMENTO DENTRO DO CANTEIRO DE SERVICO</t>
  </si>
  <si>
    <t>DEMOLICAO DE REVESTIMENTO EM ARGAMASSA DE CAL E AREIA OU CIMENTO E SAIBRO</t>
  </si>
  <si>
    <t>DEMOLICAO DE REVESTIMENTO EM ARGAMASSA DE CIMENTO E AREIA EMPAREDE</t>
  </si>
  <si>
    <t>DEMOLICAO DE REVESTIMENTO EM AZULEJOS,CERAMICAS OU MARMORE EM PAREDE,EXCLUSIVE A CAMADA DE ASSENTAMENTO</t>
  </si>
  <si>
    <t>DEMOLICAO DE FILME (PELICULA) DE IMPERMEABILIZACAO E RESPECTIVA TELA DE POLIESTER.VIDE ITEM 05.001.0162</t>
  </si>
  <si>
    <t>DEMOLICAO DE REVESTIMENTO DE PASTILHA,A PONTEIRO,COM RESPECTIVA CAMADA DE ARGAMASSA DE ASSENTAMENTO,INCLUSIVE EMPILHAMENTO LATERAL DENTRO DO CANTEIRO DE SERVICO</t>
  </si>
  <si>
    <t>DEMOLICAO DE REVESTIMENTO DE ARGAMASSA DE CIMENTO E AREIA EIMPERMEABILIZANTE EM RESERVATORIOS OU OUTRA SUPERFICIE DE CONCRETO,INCLUSIVE LIMPEZA COM ESCOVA DE ACO,EXCLUSIVE JATO DEAREIA,AGUA OU AR.VIDE ITEM 05.004.0011</t>
  </si>
  <si>
    <t>DEMOLICAO A PONTEIRO DE ARREMATE DE PATIO CIMENTADO PARA REEXECUCAO DO MESMO,EXCLUSIVE ESTA REEXECUCAO</t>
  </si>
  <si>
    <t>DEMOLICAO DE ARGAMASSA DE ASSENTAMENTO DE AZULEJO,CERAMICA OU MARMORE EM PAREDE,INCLUSIVE EMPILHAMENTO LATERAL DENTRO DOCANTEIRO DE SERVICO</t>
  </si>
  <si>
    <t>DEMOLICAO DE PISO DE LADRILHO COM RESPECTIVA CAMADA DE ARGAMASSA DE ASSENTAMENTO,INCLUSIVE EMPILHAMENTO LATERAL DENTRO DO CANTEIRO DE SERVICO</t>
  </si>
  <si>
    <t>DEMOLICAO MANUAL DE PISO CIMENTADO,EXCLUSIVE A BASE DE CONCRETO,INCLUSIVE EMPILHAMENTO LATERAL DENTRO DO CANTEIRO DE SERVICO</t>
  </si>
  <si>
    <t>DEMOLICAO MANUAL DE PAVIMENTACAO DE CONCRETO ASFALTICO DE 5CM DE ESPESSURA</t>
  </si>
  <si>
    <t>DEMOLICAO MANUAL DE PISO CIMENTADO E DA RESPECTIVA BASE DE CONCRETO,OU PASSEIO DE CONCRETO,INCLUSIVE EMPILHAMENTO LATERAL DENTRO DO CANTEIRO DE SERVICO</t>
  </si>
  <si>
    <t>DEMOLICAO MANUAL DE PAVIMENTACAO DE MACADAME BETUMINOSO,INCLUSIVE EMPILHAMENTO LATERAL DENTRO DO CANTEIRO DE SERVICO</t>
  </si>
  <si>
    <t>DEMOLICAO DE PISO DE MARMORE,SOLEIRAS,PEITORIS E ESCADAS COMRESPECTIVA CAMADA DE ARGAMASSA DE ASSENTAMENTO,INCLUSIVE EMPILHAMENTO LATERAL DENTRO DO CANTEIRO DE SERVICO</t>
  </si>
  <si>
    <t>DEMOLICAO A PONTEIRO,DE BASE SUPORTE,CONTRAPISO,CAMADA REGULARIZADORA OU DE ASSENTAMENTO DE TACOS,CERAMICAS E AZULEJOS,COM ESPESSURA ATE 4CM</t>
  </si>
  <si>
    <t>DEMOLICAO DE ESTRUTURA DE CONCRETO CELULAR(LAJES,VIGAS,ETC)</t>
  </si>
  <si>
    <t>DEMOLICAO MANUAL DE ALVENARIA DE TIJOLOS FURADOS,INCLUSIVE EMPILHAMENTO LATERAL DENTRO DO CANTEIRO DE SERVICO</t>
  </si>
  <si>
    <t>DEMOLICAO MANUAL DE ALVENARIA DE TIJOLOS MACICOS,INCLUSIVE EMPILHAMENTO LATERAL DENTRO DO CANTEIRO DE SERVICO</t>
  </si>
  <si>
    <t>DEMOLICAO MANUAL DE ALVENARIA DE BLOCOS DE CONCRETO,INCLUSIVE EMPILHAMENTO LATERAL DENTRO DO CANTEIRO DE SERVICO</t>
  </si>
  <si>
    <t>DEMOLICAO MANUAL DE LAJE PRE-FABRICADA COMPOSTA DE TIJOLOSCERAMICOS,VIGOTAS,ARMACAO E CAMADA DE CAPEAMENTO,INCLUSIVEEMPILHAMENTO LATERAL DENTRO DO CANTEIRO DE SERVICO</t>
  </si>
  <si>
    <t>DEMOLICAO DE PISO DE ALTA RESISTENCIA,EXCLUSIVE CAMADA DE ASSENTAMENTO(CONTRAPISO)</t>
  </si>
  <si>
    <t>DEMOLICAO MANUAL DE CONCRETO ARMADO ESTANDO AS PECAS EM POSICAO ESPECIAL SOBRE O TERRENO OU PLANO HORIZONTAL DE TRABALHO</t>
  </si>
  <si>
    <t>DEMOLICAO DE RODAPE DE ALTA RESISTENCIA</t>
  </si>
  <si>
    <t>DEMOLICAO DE DIVISORIAS DE PLACAS DE MARMORITE OU CONCRETO</t>
  </si>
  <si>
    <t>REMOCAO DE COBERTURA EM TELHAS DE ALUMINIO,EXCLUSIVE SUPORTE,ESTRUTURA OU MADEIRAMENTO,MEDIDA PELA AREA REAL DE COBERTURA</t>
  </si>
  <si>
    <t>REMOCAO DE COBERTURA EM TELHAS DE FIBROCIMENTO CONVENCIONAL,ONDULADA,INCLUSIVE MADEIRAMENTO,MEDIDO O CONJUNTO PELA AREAREAL DE COBERTURA</t>
  </si>
  <si>
    <t>REMOCAO DE COBERTURA DE TELHAS DE FIBROCIMENTO CONVENCIONAL,ONDULADA,EXCLUSIVE MADEIRAMENTO,MEDIDA PELA AREA REAL DA COBERTURA</t>
  </si>
  <si>
    <t>REMOCAO DE COBERTURA EM TELHAS COLONIAIS,MEDIDA PELA AREA REAL DE COBERTURA,EXCLUSIVE MADEIRAMENTO</t>
  </si>
  <si>
    <t>REMOCAO DE COBERTURA EM TELHAS FRANCESAS,MEDIDA PELA AREA REAL DE COBERTURA,EXCLUSIVE MADEIRAMENTO</t>
  </si>
  <si>
    <t>REMOCAO DE COBERTURA EM TELHAS DE FIBROCIMENTO,TIPO CALHA,COM 90CM DE LARGURA,INCLUSIVE MADEIRAMENTO,MEDIDO O CONJUNTO PELA AREA REAL DE COBERTURA</t>
  </si>
  <si>
    <t>REMOCAO DE COBERTURA EM TELHAS DE FIBROCIMENTO,TIPO CALHA COM 90CM DE LARGURA,OU METALICA,MEDIDA PELA AREA REAL DE COBERTURA,EXCLUSIVE MADEIRAMENTO</t>
  </si>
  <si>
    <t>REMOCAO DE COBERTURA EM TELHAS DE FIBROCIMENTO TIPO CALHA,COM 43 OU 49CM DE LARGURA,INCLUSIVE MADEIRAMENTO,MEDIDO PELA AREA REAL DE COBERTURA</t>
  </si>
  <si>
    <t>REMOCAO DE COBERTURA EM TELHAS DE FIBROCIMENTO,TIPO CALHA,COM 43 OU 49CM DE LARGURA,EXCLUSIVE MADEIRAMENTO,MEDIDO PELA AREA REAL DA COBERTURA</t>
  </si>
  <si>
    <t>REMOCAO DE MADEIRAMENTO DE TELHADO EM TELHA CERAMICA</t>
  </si>
  <si>
    <t>REMOCAO DE COBERTURA EM TELHAS COLONIAIS,INCLUSIVE MADEIRAMENTO,MEDIDO O CONJUNTO PELA AREA REAL DE COBERTURA</t>
  </si>
  <si>
    <t>REMOCAO DE COBERTURA EM TELHAS DE ARDOSIA,INCLUSIVE MADEIRAMENTO,MEDIDO O CONJUNTO PELA AREA REAL DE COBERTURA</t>
  </si>
  <si>
    <t>REMOCAO DE COBERTURA EM TELHAS FRANCESAS,INCLUSIVE MADEIRAMENTO,MEDIDO O CONJUNTO PELA AREA REAL DE COBERTURA</t>
  </si>
  <si>
    <t>REMOCAO DE FORRO DE ESTUQUE,GESSO,PLACAS PRENSADAS E SEMELHANTES</t>
  </si>
  <si>
    <t>REMOCAO MANUAL CUIDADOSA DA CAMADA DE CAPEAMENTO DE CONCRETOARMADO,VISANDO EXPOSICAO DA ARMADURA,USANDO CINZEL,PONTEIROE ESCOVA DE ACO</t>
  </si>
  <si>
    <t>REMOCAO MANUAL CUIDADOSA DA CAMADA DE CAPEAMENTO DE CONCRETOARMADO,VISANDO EXPOSICAO DA ARMADURA,USANDO CINZEL,PONTEIROE ESCOVA DE ACO,PARA ESPESSURA DE 3CM</t>
  </si>
  <si>
    <t>REMOCAO MANUAL CUIDADOSA DA CAMADA DE CAPEAMENTO DE CONCRETOARMADO,VISANDO EXPOSICAO DA ARMADURA,USANDO CINZEL,PONTEIROE ESCOVA DE ACO,PARA ESPESSURA DE 5CM</t>
  </si>
  <si>
    <t>REMOCAO MANUAL DE PISO DE PEDRA PORTUGUESA,INCLUSIVE BASE DEASSENTAMENTO</t>
  </si>
  <si>
    <t>REMOCACO MANUAL DE PASSEIO DE PEDRA PORTUGUESA</t>
  </si>
  <si>
    <t>REMOCAO MANUAL DE PAVIMENTACAO DE LAJOES DE GRANITO EM PASSEIO</t>
  </si>
  <si>
    <t>REMOCAO DE PLAQUEAMENTO DE CONCRETO</t>
  </si>
  <si>
    <t>REMOCAO CUIDADOSA DE CAMADA DE PROTECAO DE IMPERMEABILIZACAO</t>
  </si>
  <si>
    <t>REMOCAO DE CAMADA DE ISOLAMENTO TERMICO DE TERRACO OU DE ENCHIMENTO EM BANHEIROS,ETC</t>
  </si>
  <si>
    <t>REMOCAO DE FORRO OU LAMBRI DE FRISOS DE MADEIRA OU PVC,PLACAS DE AGLOMERADO PRENSADO OU SEMELHANTES,INCLUSIVE O ENGRADAMAMENTO</t>
  </si>
  <si>
    <t>REMOCAO MANUAL DE MATERIAL ROCHOSO,EM BLOCOS DE 15KG,A 1,50MDE ALTURA,REFERINDO-SE O CUSTO AO MATERIAL SOLTO</t>
  </si>
  <si>
    <t>REMOCAO MANUAL DE MATERIAL ROCHOSO,EM BLOCOS ATE 15KG,A 2,50M DE DISTANCIA,REFERINDO-SE O CUSTO AO MATERIAL SOLTO</t>
  </si>
  <si>
    <t>REMOCAO,A PA,DE CASCALHO E PO DE MATERIAL ROCHOSO,A 1,50M DEALTURA</t>
  </si>
  <si>
    <t>REMOCAO,A PA,DE CASCALHO E PO DE MATERIAL ROCHOSO,A 2,50M DEDISTANCIA</t>
  </si>
  <si>
    <t>REMOCAO DE PAVIMENTACAO DE LAJOTAS DE CONCRETO,ALTAMENTE VIBRADO,INTERTRAVADO,PRE-FABRICADO</t>
  </si>
  <si>
    <t>REMOCAO CUIDADOSA DE PEITORIS,SOLEIRAS OU CHAPINS</t>
  </si>
  <si>
    <t>REMOCAO DE CALHAS E CONDUTORES</t>
  </si>
  <si>
    <t>REMOCAO DE PLACAS DE PISO VINILICO OU DE BORRACHA SINTETICA</t>
  </si>
  <si>
    <t>REMOCAO DE FORRO OU LAMBRI DE FRISOS DE MADEIRA OU PVC,PLACAS DE AGLOMERADO PRENSADO OU SEMELHANTES,EXCLUSIVE O ENGRADAMENTO</t>
  </si>
  <si>
    <t>REMOCAO DE PISO DE TACOS,INCLUSIVE CAMADA DE ARGAMASSA DE ASSENTAMENTO</t>
  </si>
  <si>
    <t>REMOCAO DE DIVISORIAS DE MADEIRA,PRE-MOLDADAS,PRENSADAS OU SEMELHANTES</t>
  </si>
  <si>
    <t>REMOCAO DE ESCADA DE MADEIRA</t>
  </si>
  <si>
    <t>REMOCAO DE RODAPES DE MADEIRA,CERAMICA OU SEMELHANTE</t>
  </si>
  <si>
    <t>REMOCAO DE FRISOS DE ASSOALHO,EXCLUSIVE BARROTES OU GRAZEPES</t>
  </si>
  <si>
    <t>REMOCAO DE CARPETE OU TAPETE COLADO NO PISO,INCLUSIVE LIMPEZA DE RESIDUO DE COLA COM PALHA DE ACO</t>
  </si>
  <si>
    <t>REMOCAO DE RIPAS,SEM APROVEITAMENTO DE MATERIAL RETIRADO</t>
  </si>
  <si>
    <t>REMOCAO DE PISO DE ARDOSIA,PEDRA SAO TOME,COM A RESPECTIVA CAMADA DE ASSENTAMENTO</t>
  </si>
  <si>
    <t>REMOCAO DE PLACAS DE MURO PRE-MOLDADO,COM APROVEITAMENTO DOMATERIAL</t>
  </si>
  <si>
    <t>REMOCAO DE PISO DE MARMORE OU GRANITO</t>
  </si>
  <si>
    <t>REMOCAO A PA,DE CASCALHO OU LAMA A 1,50M DE ALTURA EM LOGRADOURO(BECO) DE ATE 2,00M,EM FAVELAS</t>
  </si>
  <si>
    <t>REMOCAO DE TERRA OU ENTULHO,A PA,ATE A DISTANCIA HORIZONTALDE 5,00M</t>
  </si>
  <si>
    <t>REMOCAO DE PAPEL DE PAREDE,INCLUSIVE LIMPEZA DO EXCESSO DE COLA NA PAREDE</t>
  </si>
  <si>
    <t>REMOCAO DE PISO ELEVADO EM PLACAS</t>
  </si>
  <si>
    <t>REMOCAO DE REVESTIMENTO LAMINADO MELAMINICO EM PAREDES,INCLUSIVE RETIRADA DA COLA</t>
  </si>
  <si>
    <t>REMOCAO DE REVESTIMENTO LAMINADO MELAMINICO EM PISOS,INCLUSIVE RETIRADA DA COLA</t>
  </si>
  <si>
    <t>REMOCAO DE JUNTA DE DILATACAO E VEDACAO</t>
  </si>
  <si>
    <t>REMOCAO CUIDADOSA DE DIVISORIA DE GRANITO</t>
  </si>
  <si>
    <t>REMOCAO CUIDADOSA DE DIVISORIA DE MARMORE</t>
  </si>
  <si>
    <t>REMOCAO DE REVESTIMENTO DE LENCOL DE CHUMBO EM PAREDES</t>
  </si>
  <si>
    <t>REMOCAO DE LEITO FILTRANTE</t>
  </si>
  <si>
    <t>REMOCAO DE TUBULACAO DE ACO,EXCLUSIVE ESCAVACAO E REATERRO</t>
  </si>
  <si>
    <t>REMOCAO DE TUBULACAO DE FERRO FUNDIDO COM D.N DE 50 A 300MM,EXCLUSIVE ESCAVACAO E REATERRO</t>
  </si>
  <si>
    <t>REMOCAO DE TUBULACAO DE FERRO FUNDIDO COM D.N DE 400 A 600MM,EXCLUSIVE ESCAVACAO E REATERRO</t>
  </si>
  <si>
    <t>REMOCAO DE TUBULACAO DE FERRO FUNDIDO COM D.N DE 700 A 1200MM,EXCLUSIVE ESCAVACAO E REATERRO</t>
  </si>
  <si>
    <t>REMOCAO DE TUBO DE CONCRETO COM D.N ACIMA DE 1500MM</t>
  </si>
  <si>
    <t>REMOCAO DE VIDRO ATE 0,30X0,30M COM LIMPEZA LOCAL</t>
  </si>
  <si>
    <t>REMOCAO DE VIDRO ACIMA DE 0,30X0,30M,COM LIMPEZA LOCAL</t>
  </si>
  <si>
    <t>REMOCAO DE CERCA DE ARAME FARPADO E MOIROES,EXCLUSIVE TRANSPORTE</t>
  </si>
  <si>
    <t>ARRANCAMENTO DE BARROTEAMENTO DE DIMENSOES ATE 3"X9" OU DE GRAZEPES CHUMBADOS EM PISOS OU PAREDES,SEM APROVEITAMENTO DOMATERIAL RETIRADO</t>
  </si>
  <si>
    <t>ARRANCAMENTO DE PORTAS,JANELAS E CAIXILHOS DE AR CONDICIONADO OU OUTROS</t>
  </si>
  <si>
    <t>ARRANCAMENTO DE TUBOS DE CONCRETO E MANILHAS CERAMICAS,COM DIAMETRO DE 0,70 A 1,50M,INCLUSIVE EMPILHAMENTO LATERAL DENTRO DO CANTEIRO DE SERVICO</t>
  </si>
  <si>
    <t>ARRANCAMENTO DE TUBOS DE CONCRETO E MANILHAS CERAMICAS,COM DIAMETRO DE 0,10 A 0,30M,INCLUSIVE EMPILHAMENTO LATERAL DENTRO DO CANTEIRO DE SERVICO</t>
  </si>
  <si>
    <t>ARRANCAMENTO DE TUBOS DE CONCRETO E MANILHAS CERAMICAS,COM DIAMETRO DE 0,40 A 0,60M,INCLUSIVE EMPILHAMENTO LATERAL DENTRO DO CANTEIRO DE SERVICO</t>
  </si>
  <si>
    <t>ARRANCAMENTO DE TUBULACAO DE FERRO GALVANIZADO,SEM ESCAVACAOOU RASGO EM ALVENARIA</t>
  </si>
  <si>
    <t>ARRANCAMENTO DE TENTOS OU TRAVESSOES,DE GRANITO OU CONCRETO,INCLUSIVE EMPILHAMENTO LATERAL DENTRO DO CANTEIRO DE SERVICO</t>
  </si>
  <si>
    <t>ARRANCAMENTO DE MEIOS-FIOS,DE GRANITO OU CONCRETO,RETOS OU CURVOS,INCLUSIVE EMPILHAMENTO LATERAL DENTRO DO CANTEIRO DE SERVICO</t>
  </si>
  <si>
    <t>ARRANCAMENTO DE PARALELEPIPEDOS,INCLUSIVE EMPILHAMENTO LATERAL DENTRO DO CANTEIRO DE SERVICO</t>
  </si>
  <si>
    <t>ARRANCAMENTO DE APARELHOS DE ILUMINACAO, INCLUSIVE LAMPADAS</t>
  </si>
  <si>
    <t>ARRANCAMENTO DE APARELHOS SANITARIOS</t>
  </si>
  <si>
    <t>ARRANCAMENTO DE BANCADA DE PIA/LAVATORIO OU BANCA SECA DE ATE 1,00M DE ALTURA E ATE 0,80M DE LARGURA</t>
  </si>
  <si>
    <t>ARRANCAMENTO DE GRADES,GRADIS,ALAMBRADOS,CERCAS E PORTOES</t>
  </si>
  <si>
    <t>ARRANCAMENTO DE CERCAS DE MOIROES E ARAME FARPADO</t>
  </si>
  <si>
    <t>RETIRADA MANUAL DE TRANSFORMADOR DO LOCAL EM QUE SE ENCONTRAINSTALADO,INCLUSIVE DESLIGAMENTOS ELETRICOS,EXCLUSIVE EQUIPAMENTO PARA CARGA E DESCARGA EM CAMINHAO E TRANSPORTE</t>
  </si>
  <si>
    <t>RETIRADA MANUAL DE GERADOR DO LOCAL EM QUE SE ENCONTRA INSTALADO,EXCLUSIVE EQUIPAMENTO PARA CARGA E DESCARGA EM CAMINHAOE TRANSPORTE</t>
  </si>
  <si>
    <t>PERCUSSAO COM BATIDAS LEVES,SEM RETIRADA DO MATERIAL SOLTO</t>
  </si>
  <si>
    <t>RETIRADA DE IMPERMEABILIZACAO FLEXIVEL(ASFALTO,ETC),INCLUSIVE EMPILHAMENTO LATERAL,DENTRO DO CANTEIRO DE SERVICO,EXCLUSIVE CAMADA DE PROTECAO</t>
  </si>
  <si>
    <t>RETIRADA CUIDADOSA DE AZULEJOS OU LADRILHOS CERAMICOS E RESPECTIVA ARGAMASSA DE ASSENTAMENTO,SEM REAPROVEITAMENTO DO MATERIAL RETIRADO</t>
  </si>
  <si>
    <t>RETIRADA CUIDADOSA DE REVESTIMENTO DE ARGAMASSA(INTERNO OU EXTERNO)</t>
  </si>
  <si>
    <t>RECOLOCACAO DE CALHA EM ENCOSTA</t>
  </si>
  <si>
    <t>RECOLOCACAO DE TACOS SOLTOS USANDO PICHE,PEDRISCO E ARGAMASSA DE CIMENTO E SAIBRO,NO TRACO 1:6,COM REMOCAO DA BASE EXISTENTE</t>
  </si>
  <si>
    <t>TRANSPORTE HORIZONTAL DE MATERIAL DE 1ªCATEGORIA OU ENTULHO,EM CARRINHOS,A 10,00M DE DISTANCIA,INCLUSIVE CARGA A PA</t>
  </si>
  <si>
    <t>TRANSPORTE HORIZONTAL DE MATERIAL DE 1ªCATEGORIA OU ENTULHO,EM CARRINHOS,A 20,00M DE DISTANCIA,INCLUSIVE CARGA A PA</t>
  </si>
  <si>
    <t>TRANSPORTE HORIZONTAL DE MATERIAL DE 1ªCATEGORIA OU ENTULHO,EM CARRINHOS,A 30,00M DE DISTANCIA,INCLUSIVE CARGA A PA</t>
  </si>
  <si>
    <t>TRANSPORTE HORIZONTAL DE MATERIAL DE 1ªCATEGORIA OU ENTULHO,EM CARRINHOS,A 60,00M DE DISTANCIA,INCLUSIVE CARGA A PA</t>
  </si>
  <si>
    <t>TRANSPORTE HORIZONTAL DE MATERIAL DE 1ªCATEGORIA OU ENTULHO,EM CARRINHOS,A 100,00M DE DISTANCIA,INCLUSIVE CARGA A PA</t>
  </si>
  <si>
    <t>TRANSPORTE HORIZONTAL DE MATERIAL DE 1ªCATEGORIA OU ENTULHO,EM CARRINHOS,A 150,00M DE DISTANCIA,INCLUSIVE CARGA A PA</t>
  </si>
  <si>
    <t>TRANSPORTE HORIZONTAL DE MATERIAL DE 1ªCATEGORIA OU ENTULHO,EM CARRINHOS,A 200,00M DE DISTANCIA,INCLUSIVE CARGA A PA</t>
  </si>
  <si>
    <t>TRANSPORTE DE MATERIAIS DE QUALQUER NATUREZA,ESCADA ACIMA,SERVICO INTEIRAMENTE MANUAL,EM OBRAS PREDIAIS,INCLUSIVE CARGAE DESCARGA</t>
  </si>
  <si>
    <t>TRANSPORTE DE MATERIAIS DE QUALQUER NATUREZA,ESCADA ABAIXO,SERVICO INTEIRAMENTE MANUAL,EM OBRAS PREDIAIS,INCLUSIVE CARGAE DESCARGA</t>
  </si>
  <si>
    <t>TRANSPORTE DE MATERIAIS ENCOSTA ACIMA,SERVICO INTEIRAMENTE MANUAL,INCLUSIVE CARGA E DESCARGA</t>
  </si>
  <si>
    <t>TRANSPORTE DE MATERIAIS ENCOSTA ABAIXO,SERVICO INTEIRAMENTEMANUAL,INCLUSIVE CARGA E DESCARGA</t>
  </si>
  <si>
    <t>TRANSPORTE HORIZONTAL DE ENTULHO OU LAMA EM CARRINHO,INCLUSIVE CARGA A PA,EM FAVELAS</t>
  </si>
  <si>
    <t>TRANSPORTE DE MATERIAIS ENCOSTA ACIMA,EM CARRINHOS,INCLUSIVECARGA E DESCARGA</t>
  </si>
  <si>
    <t>TRANSPORTE DE MATERIAIS ENCOSTA ABAIXO,EM CARRINHOS,INCLUSIVE CARGA E DESCARGA</t>
  </si>
  <si>
    <t>TRANSPORTE DE MATERIAIS DE GRANDE VOLUME E BAIXO PESO ESPECIFICO,SERVICO INTEIRAMENTE MANUAL,ENCOSTA ACIMA,INCLUSIVE CARGA E DESCARGA</t>
  </si>
  <si>
    <t>M3XM</t>
  </si>
  <si>
    <t>TRANSPORTE DE MATERIAIS DE GRANDE VOLUME E BAIXO PESO ESPECIFICO,SERVICO INTEIRAMENTE MANUAL,ENCOSTA ABAIXO,INCLUSIVE CARGA E DESCARGA</t>
  </si>
  <si>
    <t>TRANSPORTE MANUAL DE CALHA ATE O LOCAL DE ASSENTAMENTO,ENCOSTA ACIMA,INCLUSIVE CARGA E DESCARGA</t>
  </si>
  <si>
    <t>UNXM</t>
  </si>
  <si>
    <t>TRANSPORTE MANUAL DE CALHA ATE O LOCAL DE ASSENTAMENTO,ENCOSTA ABAIXO,INCLUSIVE CARGA E DESCARGA</t>
  </si>
  <si>
    <t>TRANSPORTE MANUAL DE MATERIAIS DIVERSOS EM MANGUEZAL,INCLUSIVE CARGA E DESCARGA EM CESTO TIPO COMLURB(MUDA E LIXO)</t>
  </si>
  <si>
    <t>CALHA FECHADA,DE TABUAS DE MADEIRA DE 3ª,COM A SECAO DE 0,45X0,45M,PARA DESCIDA DE ESCOMBROS,COM COLOCACAO</t>
  </si>
  <si>
    <t>CALHA FECHADA,DE TABUAS DE MADEIRA DE 3ª,COM A SECAO 0,35X0,35M,PARA DESCIDA DE ESCOMBROS,COM COLOCACAO</t>
  </si>
  <si>
    <t>DESCIDA DE ESCOMBROS POR CALHAS FECHADAS,DE TABUAS DE PINHODE 3ª</t>
  </si>
  <si>
    <t>ENSACAMENTO E TRANSPORTE DE ESCOMBROS EM SACOS PLASTICOS,DESDE UM PAVIMENTO ELEVADO ATE O TERREO,UTILIZANDO ELEVADOR</t>
  </si>
  <si>
    <t>ENSACAMENTO E TRANSPORTE DE ESCOMBROS EM SACOS PLASTICOS,DESDE UM PAVIMENTO ELEVADO ATE O TERREO,UTILIZANDO A ESCADA DOPREDIO</t>
  </si>
  <si>
    <t>RETIRADA DE LAMA,ESCOMBROS OU DETRITOS DO INTERIOR DE RESERVATORIOS OU CAIXAS ENTERRADAS,UTILIZANDO PROCESSOS DE SUSPENSAO MANUAL,MEDIDO POR VOLUME DE MATERIAL RETIRADO</t>
  </si>
  <si>
    <t>DESOBSTRUCAO DE DRENOS DE MUROS DE CONTENCAO,BUZINOTES DE COBERTURAS E SIMILARES</t>
  </si>
  <si>
    <t>LIMPEZA DE VIDROS,FEITA NOS DOIS LADOS,CONTADO UM LADO</t>
  </si>
  <si>
    <t>LIMPEZA DE PISOS CERAMICOS.</t>
  </si>
  <si>
    <t>LIMPEZA DE APARELHOS SANITARIOS,INCLUSIVE METAIS</t>
  </si>
  <si>
    <t>LIMPEZA DE METAIS,EXCLUSIVE APARELHOS SANITARIOS</t>
  </si>
  <si>
    <t>LIMPEZA DE PAREDES REVESTIDAS DE CERAMICAS OU AZULEJOS</t>
  </si>
  <si>
    <t>LIMPEZA EM PAREDE REVESTIDA COM PASTILHAS,INCLUSIVE O USO DEESCADA ATE 2 PAVIMENTOS,EXCLUSIVE ANDAIMES</t>
  </si>
  <si>
    <t>LIMPEZA EM PAREDE REVESTIDA COM MARMORE OU GRANITO(POLIMENTO),INCLUSIVE O USO DE ESCADA ATE 2 PAVIMENTOS,EXCLUSIVE ANDAIMES</t>
  </si>
  <si>
    <t>LIMPEZA EM PAREDE REVESTIDA COM PEDRAS(LAVAGEM COM SOLUCAO ACIDA),INCLUSIVE O USO DE ESCADA ATE 2 PAVIMENTOS,EXCLUSIVE ANDAIMES</t>
  </si>
  <si>
    <t>LIMPEZA EM PAREDE REVESTIDA COM CHAPAS LAMINADAS,INCLUSIVE OUSO DE ESCADA ATE 2 PAVIMENTOS,EXCLUSIVE ANDAIMES</t>
  </si>
  <si>
    <t>LIMPEZA DE TELHA CERAMICA,CONSTANDO DE LAVAGEM COM AGUA PURAE ESCOVACAO COM ESCOVA DE ACO</t>
  </si>
  <si>
    <t>LIMPEZA DE CAIXA DE AREIA,EM ENCOSTA,ATE 1,50M DE PROFUNDIDADE</t>
  </si>
  <si>
    <t>LIMPEZA DE PAINEIS DE ALUMINIO</t>
  </si>
  <si>
    <t>LIMPEZA DE PAINEIS DE ACO ESCOVADO</t>
  </si>
  <si>
    <t>LIMPEZA DE CAIXA D'AGUA OU CISTERNA,COM CAPACIDADE ATE 1000L,INCLUSIVE DESINFECCAO CONFORME NORMAS DO INEA</t>
  </si>
  <si>
    <t>LIMPEZA DE CAIXA D'AGUA OU CISTERNA,COM CAPACIDADE DE 1001 A2000L,INCLUSIVE DESINFECCAO CONFORME NORMAS DO INEA</t>
  </si>
  <si>
    <t>LIMPEZA DE CAIXA D'AGUA OU CISTERNA,COM CAPACIDADE DE 2001 A20000L,INCLUSIVE DESINFECCAO CONFORME NORMAS DO INEA</t>
  </si>
  <si>
    <t>LIMPEZA DE CAIXA D'AGUA OU CISTERNA,COM CAPACIDADE DE 20001A 60000L,INCLUSIVE DESINFECCAO CONFORME NORMAS DO INEA</t>
  </si>
  <si>
    <t>APICOAMENTO DE MEIOS-FIOS,UTILIZANDO PONTEIRO,CONSIDERANDO ESPELHO DE 15CM,FACE E ARESTA</t>
  </si>
  <si>
    <t>APICOAMENTO PARA EXECUCAO DE CONCRETO APARENTE EM SUPERFICIES HORIZONTAIS SUPERIORES(TETOS)</t>
  </si>
  <si>
    <t>APICOAMENTO PARA EXECUCAO DE CONCRETO APARENTE EM SUPERFICIES VERTICAIS</t>
  </si>
  <si>
    <t>APICOAMENTO DE CONCRETO,EM SUPERFICIES VERTICIAS,INCLUSIVE CORRECAO DE FALHAS</t>
  </si>
  <si>
    <t>APICOAMENTO DE CONCRETO,EM SUPERFICIES HORIZONTAIS(TETO),INCLUSIVE CORRECAO DE FALHAS</t>
  </si>
  <si>
    <t>FURACAO EM CONCRETO COM FURADEIRA MANUAL E BROCA DE WIDIA DEDIAMETRO ATE 1/2"</t>
  </si>
  <si>
    <t>FURACAO EM CONCRETO COM FURADEIRA MANUAL E BROCA DE WIDIA DEDIAMETRO DE 5/8"</t>
  </si>
  <si>
    <t>FURACAO EM CONCRETO COM FURADEIRA MANUAL E BROCA DE WIDIA DEDIAMETRO DE 3/4"</t>
  </si>
  <si>
    <t>FURACAO EM CONCRETO COM FURADEIRA MANUAL E BROCA DE WIDIA DEDIAMETRO DE 1"</t>
  </si>
  <si>
    <t>FURACAO EM CONCRETO COM FURADEIRA MANUAL E BROCA DE WIDIA DEDIAMETRO DE 1.1/2"</t>
  </si>
  <si>
    <t>FURACAO DE CONCRETO,A PONTEIRO,TENDO O FURO 5X5X7CM</t>
  </si>
  <si>
    <t>FURACAO DE CONCRETO,A PONTEIRO,TENDO O FURO 10X10X15CM</t>
  </si>
  <si>
    <t>TIRO COM PISTOLA PARA FIXACAO DE PINO DE 1/4" EM CONCRETO ARMADO,INCLUSIVE O PINO E 0,50M DE FITA PERFURADA.FORNECIMENTOE COLOCACAO</t>
  </si>
  <si>
    <t>CORTE EM ALVENARIA DE TIJOLO,PARA COLOCACAO DE CAIXA DE 0,25X0,25X0,12M,INCLUSIVE ARREMATES DE RECOMPOSICAO</t>
  </si>
  <si>
    <t>CORTE EM ALVENARIA DE TIJOLO,PARA COLOCACAO DE CAIXA DE 0,35X0,45X0,15M,INCLUSIVE ARREMATES DE RECOMPOSICAO</t>
  </si>
  <si>
    <t>CORTE EM ALVENARIA DE TIJOLO,PARA COLOCACAO DE CAIXA DE 0,50X1,00X0,15M,INCLUSIVE ARREMATES DE RECOMPOSICAO</t>
  </si>
  <si>
    <t>CORTE EM ALVENARIA DE TIJOLO,PARA COLOCACAO DE CAIXA DE 1,00X1,00X0,15M,INCLUSIVE ARREMATES DE RECOMPOSICAO</t>
  </si>
  <si>
    <t>CORTE EM PISOS DE MARMORE,MARMORITE OU CERAMICA COM MAQUITA</t>
  </si>
  <si>
    <t>ARRUMACAO DE MATERIAL ROCHOSO,EM BLOCOS ATE 15KG,EM PILHAS REGULARES,REFERINDO-SE O CUSTO AO MATERIAL SOLTO</t>
  </si>
  <si>
    <t>LIMPEZA DE SUPERFICIE DE CONCRETO E DA ARMADURA,COM ESCOVA DE ACO,APOS RETIRADA DO CAPEAMENTO,EXCLUSIVE ESTE</t>
  </si>
  <si>
    <t>LIXAMENTO DE CONCRETO APARENTE,ANTIGO,SERVICO MANUAL COM LIXA DE CALAFATE</t>
  </si>
  <si>
    <t>LIMPEZA DE SUPERFICIE DE CONCRETO APARENTE LISO(ANTIGO),COMAGUA PURA E ESCOVACAO COM ESCOVA DE ACO,UTILIZANDO MANGUEIRADE 1/2",EXCLUSIVE ANDAIMES</t>
  </si>
  <si>
    <t>POLIMENTO MANUAL DE PEITORIL DE MARMORE</t>
  </si>
  <si>
    <t>POLIMENTO MANUAL DE PISO E ESPELHO,EM ESCADA DE MARMORITE</t>
  </si>
  <si>
    <t>POLIMENTO MANUAL DE RODAPE DE MARMORITE</t>
  </si>
  <si>
    <t>POLIMENTO MANUAL DE RODAPE EM MATERIAL DE ALTA RESISTENCIA</t>
  </si>
  <si>
    <t>LIMPEZA E POLIMENTO DE PISO DE ALTA RESISTENCIA,ANTIGO,USANDO ESTUQUE COM ADESIVO,CIMENTO BRANCO E CORANTE,SENDO 2 POLIMENTOS MECANICOS</t>
  </si>
  <si>
    <t>LIMPEZA E POLIMENTO DE PISO DE MARMORITE,ANTIGO,USANDO ESTUQUE COM ADESIVO,CIMENTO BRANCO E CORANTE,SENDO 2 POLIMENTOS MECANICOS</t>
  </si>
  <si>
    <t>LIMPEZA E POLIMENTO DE PISO DE MARMORE,ANTIGO,USANDO ESTUQUECOM ADESIVO,CIMENTO BRANCO E CORANTE,SENDO 2 POLIMENTOS MECANICOS</t>
  </si>
  <si>
    <t>LIMPEZA E POLIMENTO DE PISO DE GRANITO,ANTIGO,USANDO ESTUQUECOM ADESIVO,CIMENTO BRANCO E CORANTE,SENDO 2 POLIMENTOS MECANICOS</t>
  </si>
  <si>
    <t>POLIMENTO MECANICO EM PISO CIMENTADO ANTIGO,APOS REPAROS DOREVESTIMENTO COM ESTUQUE DE CIMENTO E ADESIVO,INCLUSIVE ESTES MATERIAIS</t>
  </si>
  <si>
    <t>RASPAGEM COM ESPATULA DE ACO OU ESCOVA DE ACO PARA REMOCAO DE CRAQUELE DE PINTURA</t>
  </si>
  <si>
    <t>CORTE DE ACO(VERGALHAO),INCLUSIVE REMOCAO DO LOCAL,APOS SERVICOS DE DEMOLICAO DE CONCRETO</t>
  </si>
  <si>
    <t>DESMONTAGEM E REMOCAO MANUAIS DE TUBOS,CONEXOES,REGISTROS,VALVULAS E SIMILARES,COM JUNTAS FLANGEADAS.CUSTO POR JUNTA DEDN ATE 80MM</t>
  </si>
  <si>
    <t>DESMONTAGEM E REMOCAO MANUAIS DE TUBOS,CONEXOES,REGISTROS,VALVULAS E SIMILARES,COM JUNTAS FLANGEADAS.CUSTO POR JUNTA DEDN=100 OU 150MM</t>
  </si>
  <si>
    <t>DESMONTAGEM E REMOCAO MANUAIS DE TUBOS,CONEXOES,REGISTROS,VALVULAS E SIMILARES,COM JUNTAS FLANGEADAS.CUSTO POR JUNTA DEDN=200MM</t>
  </si>
  <si>
    <t>DEMOLICAO,COM EQUIPAMENTO DE AR COMPRIMIDO,DE PISOS OU PAVIMENTOS DE CONCRETO SIMPLES,INCLUSIVE EMPILHAMENTO LATERAL DENTRO DO CANTEIRO DE SERVICO</t>
  </si>
  <si>
    <t>DEMOLICAO,COM EQUIPAMENTO DE AR COMPRIMENTO,DE PISOS OU PAVIMENTOS DE CONCRETO ARMADO,INCLUSIVE EMPILHAMENTO LATERAL DENTRO DO CANTEIRO DE SERVICO</t>
  </si>
  <si>
    <t>DEMOLICAO,COM EQUIPAMENTO DE AR COMPRIMIDO,DE MASSAS DE CONCRETO SIMPLES,EXCETO PISOS OU PAVIMENTOS,INCLUSIVE EMPILHAMENTO LATERAL DENTRO DO CANTEIRO DE SERVICO</t>
  </si>
  <si>
    <t>DEMOLICAO,COM EQUIPAMENTO DE AR COMPRIMIDO,DE MASSAS DE CONCRETO ARMADO,EXCETO PISOS OU PAVIMENTOS,INCLUSIVE EMPILHAMENTO LATERAL DENTRO DO CANTEIRO DE SERVICO</t>
  </si>
  <si>
    <t>DEMOLICAO COM EQUIPAMENTO DE AR COMPRIMIDO,DE PAVIMENTACAO DE CONCRETO ASFALTICO,COM 5CM DE ESPESSURA,INCLUSIVE EMPILHAMENTO LATERAL DENTRO DO CANTEIRO DE SERVICO</t>
  </si>
  <si>
    <t>DEMOLICAO COM EQUIPAMENTO DE AR COMPRIMIDO,DE PAVIMENTACAO DE CONCRETO ASFALTICO,COM 10CM DE ESPESSURA,INCLUSIVE EMPILHAMENTO LATERAL DENTRO DO CANTEIRO DE SERVICO</t>
  </si>
  <si>
    <t>DEMOLICAO COM EQUIPAMENTO DE AR COMPRIMIDO,DE PAVIMENTACAO DE CONCRETO ASFALTICO,COM 5CM DE ESPESSURA,EM FAIXAS DE ATE 1,20M DE LARGURA,INCLUSIVE EMPILHAMENTO LATERAL DENTRO DO CANTEIRO DE SERVICO</t>
  </si>
  <si>
    <t>DEMOLICAO COM EQUIPAMENTO DE AR COMPRIMIDO,DE PAVIMENTACAO DE CONCRETO ASFALTICO,COM 10CM DE ESPESSURA,EM FAIXAS DE ATE1,20M DE LARGURA,INCLUSIVE EMPILHAMENTO LATERAL DENTRO DO CANTEIRO DE SERVICO</t>
  </si>
  <si>
    <t>DEMOLICAO COM EQUIPAMENTO DE AR COMPRIMIDO,DE PAVIMENTACAO DE CONCRETO SIMPLES,COM 15CM DE ESPESSURA,INCLUSIVE EMPILHAMENTO LATERAL DENTRO DO CANTEIRO DE SERVICO</t>
  </si>
  <si>
    <t>DEMOLICAO COM EQUIPAMENTO DE AR COMPRIMIDO,DE PAVIMENTACAO DE CONCRETO SIMPLES,COM 20CM DE ESPESSURA,INCLUSIVE EMPILHAMENTO LATERAL DENTRO DO CANTEIRO DE SERVICO</t>
  </si>
  <si>
    <t>DEMOLICAO COM EQUIPAMENTO DE AR COMPRIMIDO,DE PAVIMENTACAO DE CONCRETO SIMPLES,COM 15CM DE ESPESSURA,EM FAIXAS DE ATE 1,20M DE LARGURA,INCLUSIVE EMPILHAMENTO LATERAL DENTRO DO CANTIRO DE SERVICO</t>
  </si>
  <si>
    <t>DEMOLICAO COM EQUIPAMENTO DE AR COMPRIMIDO,DE PAVIMENTACAO DE CONCRETO SIMPLES,COM 20CM DE ESPESSURA,EM FAIXAS DE ATE 1,20M DE LARGURA,INCLUSIVE EMPILHAMENTO LATERAL DENTRO DO CANTEIRO DE SERVICO</t>
  </si>
  <si>
    <t>DEMOLICAO COM EQUIPAMENTO DE AR COMPRIMIDO,DE CONCRETO ARMADO,VISANDO A EXPOSICAO OU RETIRADA DE ARMADURA</t>
  </si>
  <si>
    <t>DEMOLICAO COM EQUIPAMENTO DE AR COMPRIMIDO,DE PASSEIO CIMENTADO COM ESPESSURA ATE 10CM,INCLUSIVE EMPILHAMENTO LATERAL DENTRO DO CANTEIRO DE SERVICO</t>
  </si>
  <si>
    <t>DEMOLICAO COM EQUIPAMENTO DE AR COMPRIMIDO,DE BASE DE MACADAME CIMENTADO,INCLUSIVE EMPILHAMENTO LATERAL DENTRO DO CANTEIRO DE SERVICO</t>
  </si>
  <si>
    <t>DEMOLICAO COM EQUIPAMENTO DE AR COMPRIMIDO,DE BASE DE MACADAME BETUMINOSO,INCLUSIVE EMPILHAMENTO LATERAL DENTRO DO CANTEIRO DE SERVICO</t>
  </si>
  <si>
    <t>DEMOLICAO DE PISOS OU PAVIMENTOS DE CONCRETO SIMPLES,UTILIZANDO QUEDA DE MACO DE 750KG,ADAPTADO A UMA ESCAVADEIRA DE 0,78M3</t>
  </si>
  <si>
    <t>DEMOLICAO DE PECAS DE CONCRETO ARMADO EM POSICAO ESPECIAL,UTILIZANDO QUEDA DE MACO DE 750KG,ADAPTADO A UMA ESCAVADEIRA DE 0,78M3</t>
  </si>
  <si>
    <t>ARRANCAMENTO COM EQUIPAMENTO DE AR COMPRIMIDO,DE PISO DE PARALELEPIPEDOS REJUNTADOS COM ARGAMASSA DE CIMENTO E AREIA,INCLUSIVE LIMPEZA E EMPILHAMENTO SOBRE O PASSEIO</t>
  </si>
  <si>
    <t>ARRANCAMENTO,COM EQUIPAMENTO DE AR COMPRIMIDO,DE TAMPAO DE FERRO FUNDIDO (TAMPA E TELAR)</t>
  </si>
  <si>
    <t>ARRANCAMENTO,COM EQUIPAMENTO DE AR COMPRIMIDO,E CARGA EM CAMINHAO DE TRILHO DE BONDE</t>
  </si>
  <si>
    <t>DEMOLICAO COM EQUIPAMENTO DE AR COMPRIMIDO DE LAJE PRE-FABRICADA COMPOSTA DE TIJOLOS CERAMICOS,VIGOTAS,ARMACAO E CAMADADE CAPEAMENTO,INCLUSIVE EMPILHAMENTO LATERAL DENTRO DO CANTERO DE SERVICO</t>
  </si>
  <si>
    <t>DEMOLICAO DE PREDIOS COM ROMPEDOR HIDRAULICO ADAPTADO A ESCAVADEIRA,DE CONCRETO ARMADO,PISOS,ALVENARIA E ESQUADRIAS,INCLUSIVE EMPILHAMENTO DO ENTULHO(CONSIDERANDO DESMONTES MANUALE MECANICO COM O PROPRIO ROMPEDOR),COM PREPARO PARA O TRANSPORTE,EXCLUSIVE CORTE DO ACO(VERGALHAO)EMPILHADO,TRANSP.(BOTAFORA),CARGA E DESCARGA.MEDIDO PELA AREA X ALTURA DO PREDIO</t>
  </si>
  <si>
    <t>DEMOLICAO DE CONCRETO ARMADO COM ROMPEDOR HIDRAULICO ADAPTADO A ESCAVADEIRA,INCLUSIVE EMPILHAMENTO LATERAL DENTRO DO CANTEIRO DE SERVICO</t>
  </si>
  <si>
    <t>DEMOLICAO E REMOCAO DE ESTRUTURAS METALICAS TRELICADAS DE VERGALHOES E/OU PERFIS LEVES DE ACO,MEDIDAS PELO PESO REMOVIDO</t>
  </si>
  <si>
    <t>DEMOLICAO E REMOCAO COM MACARICO E GUINDASTES,DE ESTRUTURASMETALICAS DE PERFIS PESADOS DE ACO,MEDIDAS PELO PESO REMOVIDO</t>
  </si>
  <si>
    <t>DEMOLICAO E REMOCAO COM MACARICO E GUINDASTES,DE ESTRUTURASMETALICAS OU SIMILARES DE CHAPAS DE ACO,MEDIDAS PELO PESO REMOVIDO</t>
  </si>
  <si>
    <t>DESMONTAGEM E REMOCAO COM AUXILIO DE GUINDASTE,DE TUBOS,CONEXOES,REGISTROS,VALVULAS E SIMILARES COM JUNTAS FLANGEADAS,CUSTO POR JUNTA,COM DN=200MM</t>
  </si>
  <si>
    <t>DESMONTAGEM E REMOCAO COM AUXILIO DE GUINDASTE,DE TUBOS,CONEXOES,REGISTROS,VALVULAS E SIMILARES COM JUNTAS FLANGEADAS,CUSTO POR JUNTA,COM DN=250MM</t>
  </si>
  <si>
    <t>DESMONTAGEM E REMOCAO COM AUXILIO DE GUINDASTE,DE TUBOS,CONEXOES,REGISTROS,VALVULAS E SIMILARES COM JUNTAS FLANGEADAS CUSTO POR JUNTA,COM DN= 300MM</t>
  </si>
  <si>
    <t>DESMONTAGEM E REMOCAO COM AUXILIO DE GUINDASTE,DE TUBOS,CONEXOES,REGISTROS,VALVULAS E SIMILARES COM JUNTAS FLANGEADAS CUSTO POR JUNTA,COM DN=350MM</t>
  </si>
  <si>
    <t>DESMONTAGEM E REMOCAO COM AUXILIO DE GUINDASTE,DE TUBOS,CONEXOES,REGISTROS,VALVULAS E SIMILARES COM JUNTAS FLANGEADAS CUSTO POR JUNTA,COM DN=400MM</t>
  </si>
  <si>
    <t>DESMONTAGEM E REMOCAO COM AUXILIO DE GUINDASTE,DE TUBOS,CONEXOES,REGISTROS,VALVULAS E SIMILARES COM JUNTAS FLANGEADAS CUSTO POR JUNTA,COM DN=450MM</t>
  </si>
  <si>
    <t>DESMONTAGEM E REMOCAO COM AUXILIO DE GUINDASTE,DE TUBOS,CONEXOES,REGISTROS,VALVULAS E SIMILARES COM JUNTAS FLANGEADAS CUSTO POR JUNTA,COM DN=500MM</t>
  </si>
  <si>
    <t>DESMONTAGEM E REMOCAO COM AUXILIO DE GUINDASTE,DE TUBOS,CONEXOES,REGISTROS,VALVULAS E SIMILARES COM JUNTAS FLANGEADAS CUSTO POR JUNTA,COM DN=600MM</t>
  </si>
  <si>
    <t>DESMONTAGEM E REMOCAO COM AUXILIO DE GUINDASTE,DE TUBOS,CONEXOES,REGISTROS,VALVULAS E SIMILARES COM JUNTAS FLANGEADAS CUSTO POR JUNTA,COM DN=700MM</t>
  </si>
  <si>
    <t>DESMONTAGEM E REMOCAO COM AUXILIO DE GUINDASTE,DE TUBOS,CONEXOES,REGISTROS,VALVULAS E SIMILARES COM JUNTAS FLANGEADAS CUSTO POR JUNTA,COM DN=800MM</t>
  </si>
  <si>
    <t>DESMONTAGEM E REMOCAO COM AUXILIO DE GUINDASTE,DE TUBOS,CONEXOES,REGISTROS,VALVULAS E SIMILARES COM JUNTAS FLANGEADAS CUSTO POR JUNTA,COM DN=900MM</t>
  </si>
  <si>
    <t>DESMONTAGEM E REMOCAO COM AUXILIO DE GUINDASTE,DE TUBOS,CONEXOES,REGISTROS,VALVULAS E SIMILARES COM JUNTAS FLANGEADAS CUSTO POR JUNTA,COM DN=1000MM</t>
  </si>
  <si>
    <t>DESMONTAGEM E REMOCAO COM AUXILIO DE GUINDASTE,DE TUBOS,CONEXOES,REGISTROS,VALVULAS E SIMILARES COM JUNTAS FLANGEADAS CUSTO POR JUNTA,COM DN=1200MM</t>
  </si>
  <si>
    <t>LEVANTAMENTO OU REBAIXAMENTO DE TAMPAO DE RUA,CONSIDERANDO DEMOLICAO DE CAMADA DE ASFALTO E CONCRETO,MOVIMENTACAO E CONCRETAGEM,EXCLUSIVE CERCA PROTETORA</t>
  </si>
  <si>
    <t>LEVANTAMENTO OU REBAIXAMENTO DE TAMPAO DE RUA,CONSIDERANDO DEMOLICAO DE CAMADA DE ASFALTO E CONCRETO,MOVIMENTACAO E CONCRETAGEM,INCLUSIVE CERCA PROTETORA</t>
  </si>
  <si>
    <t>LEVANTAMENTO OU REBAIXAMENTO DE TAMPAO EM PATIO,PASSEIO OU JARDIM COM VARIACAO DE MOVIMENTACAO ATE 0,50M,CONSIDERANDO DEMOLICAO DE CAMADA DE CONCRETO E CONCRETAGEM,INCLUSIVE CERCAPROTETORA</t>
  </si>
  <si>
    <t>LEVANTAMENTO DE TAMPAO DE RUA,UTILIZANDO CONJUNTO DE ANEIS METALICOS SUPLEMENTARES,EXCLUSIVE CERCA PROTETORA</t>
  </si>
  <si>
    <t>LEVANTAMENTO DE TAMPAO DE RUA,UTILIZANDO CONJUNTO DE ANEISMETALICOS SUPLEMENTARES, INCLUSIVE CERCA PROTETORA</t>
  </si>
  <si>
    <t>LIMPEZA MANUAL DE POCO DE VISITA DE ATE 3,00M DE PROFUNDIDADE,EXCLUSIVE TRANSPORTE DO MATERIAL RETIRADO</t>
  </si>
  <si>
    <t>LIMPEZA MANUAL DE POCO DE VISITA DE ATE 3,00M DE PROFUNDIDADE,COM TRANSPORTE DO MATERIAL RETIRADO ATE 10KM DE DISTANCIA,INCLUSIVE CARGA MANUAL E DESCARGA MECANICA</t>
  </si>
  <si>
    <t>TRANSPORTE DE MATERIAL DEPOSITADO EM POCOS DE VISITA E GALERIAS(AREIA MOLHADA,LODO),COM CARGA MANUAL E DESCARGA MECANICA,ATE 10KM DE DISTANCIA</t>
  </si>
  <si>
    <t>TRANSPORTE DE MATERIAL DEPOSITADO EM POCOS DE VISITA E GALERIAS(AREIA MOLHADA,LODO),COM CARGA MANUAL E DESCARGA MECANICA,ATE 20KM DE DISTANCIA</t>
  </si>
  <si>
    <t>TRANSPORTE DE MATERIAL DEPOSITADO EM POCOS DE VISITA E GALERIAS(AREIA MOLHADA,LODO),COM CARGA MANUAL E DESCARGA MECANICA,ATE 30KM DE DISTANCIA</t>
  </si>
  <si>
    <t>LIMPEZA MANUAL DE GALERIA RETANGULAR,COM TRANSPORTE DE MATERIAL RETIRADO ATE 10KM DE DISTANCIA,INCLUSIVE CARGA MANUAL EDESCARGA MECANICA</t>
  </si>
  <si>
    <t>LIMPEZA MANUAL DE GALERIA RETANGULAR,COM TRANSPORTE DE MATERIAL RETIRADO ATE 20KM DE DISTANCIA,INCLUSIVE CARGA MANUAL EDESCARGA MECANICA</t>
  </si>
  <si>
    <t>LIMPEZA MANUAL DE GALERIA RETANGULAR,COM TRANSPORTE DE MATERIAL RETIRADO ATE 30KM DE DISTANCIA,INCLUSIVE CARGA MANUAL EDESCARGA MECANICA</t>
  </si>
  <si>
    <t>LIMPEZA MANUAL DE RAMAL DE RALO,COM DIAMETRO MENOR QUE 0,40M,COM TRANSPORTE DO MATERIAL RETIRADO ATE 10KM DE DISTANCIA,INCLUSIVE CARGA MANUAL E DESCARGA MECANICA</t>
  </si>
  <si>
    <t>LIMPEZA MANUAL DE RAMAL DE RALO,COM DIAMETRO MENOR QUE 0,40M,COM TRANSPORTE DO MATERIAL RETIRADO ATE 20KM DE DISTANCIA,INCLUSIVE CARGA MANUAL E DESCARGA MECANICA</t>
  </si>
  <si>
    <t>LIMPEZA MANUAL DE RAMAL DE RALO,COM DIAMETRO MENOR QUE 0,40M,COM TRANSPORTE DO MATERIAL RETIRADO ATE 30KM DE DISTANCIA,INCLUSIVE CARGA MANUAL E DESCARGA MECANICA</t>
  </si>
  <si>
    <t>LIMPEZA DE CONCRETO APARENTE COM JATO D`AGUA,SOLVENTE E ESCOVA DE PIACAVA</t>
  </si>
  <si>
    <t>LIMPEZA DE SUPERFICIE METALICA,EM PONTES,VIADUTOS OU ESTRUTURAS SEMELHANTES,UTILIZANDO LIXADEIRA E RASPADEIRA,ADMITINDOUMA PRODUCAO MEDIA DE 280,00M2/MES</t>
  </si>
  <si>
    <t>LIMPEZA DE SUPERFICIE METALICA,EM PONTES,VIADUTOS OU ESTRUTURAS SEMELHANTES,UTILIZANDO LIXADEIRA E RASPADEIRA,ADMITINDOUMA PRODUCAO MEDIA DE 100,00M2/MES</t>
  </si>
  <si>
    <t>LIMPEZA DE SUPERFICIE METALICA,EM PONTES,VIADUTOS OU ESTRUTURAS SEMELHANTES,UTILIZANDO LIXADEIRA E RASPADEIRA,ADMITINDOUMA PRODUCAO MEDIA DE 180,00M2/MES</t>
  </si>
  <si>
    <t>LIMPEZA DE SUPERFICIE METALICA,EM PONTES,VIADUTOS OU ESTRUTUTAS SEMELHANTES,UTILIZANDO LIXADEIRA E RASPADEIRA,ADMITINDOUMA PRODUCAO MEDIA DE 350,00M2/MES</t>
  </si>
  <si>
    <t>LIMPEZA DE TUNEIS COM JATO D`AGUA,SOLVENTE E ESCOVA DE PIACAVA</t>
  </si>
  <si>
    <t>DECAPAGEM CUIDADOSA DE ESCULTURAS,PECAS EM ARGAMASSA E/OU FERRO,COM REMOCAO DE SUCESSIVAS CAMADAS DE TINTAS,EXCLUSIVE RETIRADA E TRANSPORTE</t>
  </si>
  <si>
    <t>LIMPEZA OU PREPARO DE SUPERFICIE DE CONCRETO COM JATO DE AGUA QUENTE COM PRESSAO MINIMA DE 2400LB,SOLVENTE E ESCOVA DE PIACAVA</t>
  </si>
  <si>
    <t>LIMPEZA OU PREPARO DE SUPERFICIE DE CONCRETO COM JATO DE AGUA PRESSURIZADA OU AR,EM CONDICOES QUE PERMITAM UM RENDIMENTOMEDIO DE 5M2/H</t>
  </si>
  <si>
    <t>LIMPEZA OU PREPARO DE SUPERFICIE DE CONCRETO COM JATO DE AGUA PRESSURIZADA OU AR,EM CONDICOES QUE PERMITAM UM RENDIMENTOMEDIO DE 15M2/H</t>
  </si>
  <si>
    <t>LIMPEZA DE SUPERFICIE DE MONUMENTOS HISTORICOS DE ARGAMASSA,FERRO,BRONZE,MARMORE,GRANITO,RESINA,ETC EXCLUSIVE RETIRADA ETRANSPORTE</t>
  </si>
  <si>
    <t>PARALOID TB 148S PARA PROTECAO DE SUPERFICIE DE MONUMENTOS HISTORICOS.FORNECIMENTO E APLICACAO</t>
  </si>
  <si>
    <t>LIXAMENTO MANUAL PARA LIMPEZA OU PREPARACAO DE ESTRUTURAS METALICAS,UTILIZANDO ESCOVA DE ACO DE 30CM DE CABO,CONSIDERANDO A AREA EFETIVAMENTE LIXADA</t>
  </si>
  <si>
    <t>LIXAMENTO MECANICO PARA LIMPEZA OU PREPARACAO DE ESTRUTURASMETALICAS,UTILIZANDO LIXADEIRA ELETRICA,CONSIDERANDO A AREAEFETIVAMENTE LIXADA</t>
  </si>
  <si>
    <t>LIMPEZA OU PREPARO DE SUPERFICIE DE PISOS E PAREDES DE CONCRETO COM JATO DE MATERIAL ABRASIVO METALICO,SEGUIDO DE AGUA OU AR,CONDICOES QUE NAO PERMITAM O REAPROVEITAMENTO DO MATERIAL ABRASIVO</t>
  </si>
  <si>
    <t>LIMPEZA OU PREPARO DE SUPERFICIE DE PISOS E PAREDES DE CONCRETO COM JATO DE MATERIAL ABRASIVO METALICO,SEGUIDO DE AGUA OU AR,EM CONDICOES QUE PERMITAM O REAPROVEITAMENTO DE 50% DEMATERIAL ABRASIVO</t>
  </si>
  <si>
    <t>LIMPEZA OU PREPARO DE SUPERFICIE DE PISOS E PAREDES DE FERROOU ACO COM JATO DE MATERIAL ABRASIVO METALICO,SEGUIDO DE AGUA OU AR,EM CONDICOES QUE NAO PERMITAM O REAPROVEITAMENTO DOMATERIAL ABRASIVO</t>
  </si>
  <si>
    <t>LIMPEZA OU PREPARO DE SUPERFICIE DE PISOS E PAREDES DE FERROOU ACO COM JATO DE MATERIAL ABRASIVO METALICO,SEGUIDO DE AGUA OU AR,EM CONDICOES QUE PERMITAM O REAPROVEITAMENTO DE 50%DO MATERIAL ABRASIVO</t>
  </si>
  <si>
    <t>LIMPEZA OU PREPARO DE SUPERFICIE DE TUBOS E PERFIS DE FERROOU ACO COM JATO DE MATERIAL ABRASIVO METALICO,SEGUIDO DE AGUA OU AR,EM CONDICOES QUE NAO PERMITAM O REAPROVEITAMENTO DOMATERIAL ABRASIVO</t>
  </si>
  <si>
    <t>LIMPEZA OU PREPARO DE SUPERFICIE DE TUBOS E PERFIS DE FERROOU ACO COM JATO DE MATERIAL ABRASIVO METALICO,SEGUIDO DE AGUA OU AR,EM CONDICOES QUE PERMITAM O REAPROVEITAMENTO DE 50%DO MATERIAL ABRASIVO</t>
  </si>
  <si>
    <t>REMOCAO DE PICHACAO DE MONUMENTOS HISTORICOS DE ARGAMASSA,FERRO,BRONZE,MARMORE,GRANITO,ACO CORTEN,PINTURA AUTOMOTIVA,RESINA,ETC,EXCLUSIVE RETIRADA E TRANSPORTE</t>
  </si>
  <si>
    <t>ANDAIME DE MADEIRA DE 1ª,ATE 7,00M DE ALTURA,EM PECAS DE 3"X3",1"X9" E 1"X12",CONSIDERANDO-SE O APROVEITAMENTO DA MADEIRA 3 VEZES,INCLUSIVE A DESMONTAGEM E MEDIDO PELO VOLUME ABRANGIDO,EXCLUSIVE PLATAFORMA</t>
  </si>
  <si>
    <t>ANDAIME DE MADEIRA DE 1ª,ATE 7,00M DE ALTURA,EM PECAS DE 3"X3",1"X9" E 1"X12",CONSIDERANDO-SE O APROVEITAMENTO DA MADEIRA 5 VEZES,INCLUSIVE A DESMONTAGEM E MEDIDO PELO VOLUME ABRANGIDO,EXCLUSIVE PLATAFORMA</t>
  </si>
  <si>
    <t>ANDAIME DE MADEIRA DE 1ª,DE 7,00 A 14,00M DE ALTURA,EM PECASDE 3"X3",1"X9" E 1"X12",CONSIDERANDO-SE O APROVEITAMENTO DAMADEIRA 2 VEZES,INCLUSIVE A DESMONTAGEM E MEDIDO PELO VOLUME ABRANGIDO,EXCLUSIVE PLATAFORMA</t>
  </si>
  <si>
    <t>ANDAIME DE TORAS DE EUCALIPTO,COM APROVEITAMENTO DA MADEIRA20 VEZES,PASSARELA DE MADEIRA DE 1ª,COM APROVEITAMENTO DA MADEIRA 5 VEZES,INCLUSIVE A DESMONTAGEM DO ANDAIME E DA PASSARELA</t>
  </si>
  <si>
    <t>ANDAIME DE TABUADO SOBRE CAVALETES,INCLUSIVE ESTES,EM MADEIRA DE 1ª,COM APROVEITAMENTO DA MADEIRA 20 VEZES,INCLUSIVE MOVIMENTACAO</t>
  </si>
  <si>
    <t>ANDAIME DE TABUADO SOBRE CAVALETES,INCLUSIVE ESTES,EM MADEIRA DE 1ª,COM APROVEITAMENTO DA MADEIRA 10 VEZES,INCLUSIVE MOVIMENTACAO</t>
  </si>
  <si>
    <t>ANDAIME DE TABUADO SOBRE CAVALETES,INCLUSIVE ESTES,EM MADEIRA DE 1ª,COM APROVEITAMENTO DA MADEIRA 20 VEZES,INCLUSIVE MOVIMENTACAO PARA PE DIREITO DE 4,00M</t>
  </si>
  <si>
    <t>PLATAFORMA OU PASSARELA DE MADEIRA DE 1ª,CONSIDERANDO-SE APROVEITAMENTO DA  MADEIRA 20 VEZES,EXCLUSIVE ANDAIME OU OUTROSUPORTE E MOVIMENTACAO(VIDE ITEM 05.008.0008)</t>
  </si>
  <si>
    <t>PLATAFORMA OU PASSARELA DE MADEIRA DE 1ª,CONSIDERANDO-SE APROVEITAMENTO DA MADEIRA 40 VEZES,EXCLUSIVE ANDAIME OU OUTRO SUPORTE E MOVIMENTACAO(VIDE ITEM 05.008.0008)</t>
  </si>
  <si>
    <t>PLATAFORMA OU PASSARELA DE MADEIRA DE 1ª,CONSIDERANDO-SE APROVEITAMENTO DA MADEIRA 60 VEZES,EXCLUSIVE ANDAIME OU OUTRO SUPORTE E MOVIMENTACAO (VIDE ITEM 05.008.0008)</t>
  </si>
  <si>
    <t>PLATAFORMA OU PASSARELA DE MADEIRA DE 1ª,CONSIDERANDO-SE APROVEITAMENTO DA MADEIRA 80 VEZES,EXCLUSIVE ANDAIME OU OUTRO SUPORTE E MOVIMENTACAO(VIDE ITEM 05.008.0008)</t>
  </si>
  <si>
    <t>ESCADA DE MADEIRA DE 3ª EXECUTADA SOBRE TERRENO COM INCLINACAO MEDIA ATE 45°,COM 0,80M DE LARGURA,CONSIDERANDO 30% DE APROVEITAMENTO DA MADEIRA,EXCLUSIVE ANCORAGEM</t>
  </si>
  <si>
    <t>ESCADA DE MADEIRA DE 3ª EXECUTADA SOBRE TERRENO COM INCLINACAO MEDIA SUPERIOR A 45°,COM 0,80M DE LARGURA,CONSIDERANDO 30% DE APROVEITAMENTO DA MADEIRA,EXCLUSIVE ANCORAGEM</t>
  </si>
  <si>
    <t>TORRE PARA GUINCHO,COM PRUMOS DE MADEIRA DE LEI,PRANCHA DE 1,50X1,60M,INCLUSIVE FORNECIMENTO DO CABO,MONTAGEM E DESMONTAGEM DA TORRE E DO GUINCHO,EXCLUSIVE FORNECIMENTO DO GUINCHO(VIDE ITEM 19.004.0061)</t>
  </si>
  <si>
    <t>ANDAIME SUSPENSO DE MADEIRA,PENDENTE DA ESTRUTURA POR CABOSDE ACO DE 3/8",INCLUSIVE PLATAFORMA DE MADEIRA E PERFURACAODA LAJE DE CONCRETO,MONTAGEM E DESMONTAGEM</t>
  </si>
  <si>
    <t>ANDAIME SUSPENSO DE MADEIRA,PENDENTE DA ESTRUTURA POR CABOSDE ACO DE 3/8",INCLUSIVE PLATAFORMA DE MADEIRA E PERFURACAODA LAJE DE CONCRETO,COM UTILIZACAO DAS TABUAS 2 VEZES,TORASE CABOS 4 VEZES,MONTAGEM E DESMONTAGEM 1 VEZ</t>
  </si>
  <si>
    <t>ANDAIME SUSPENSO DE MADEIRA,PENDENTE DA ESTRUTURA POR CABOSDE ACO DE 3/8",INCLUSIVE PLATAFORMA DE MADEIRA E PERFURACAODA LAJE DE CONCRETO,COM UTILIZACAO DAS TABUAS 3 VEZES,TORASE CABOS 6 VEZES,MONTAGEM E DESMONTAGEM 1 VEZ</t>
  </si>
  <si>
    <t>ANDAIME SUSPENSO DE MADEIRA,PENDENTE DA ESTRUTURA POR CABOSDE ACO DE 3/8",INCLUSIVE PLATAFORMA DE MADEIRA E PERFURACAODA LAJE DE CONCRETO,COM UTILIZACAO DAS TABUAS 4 VEZES,TORASE CABOS 8 VEZES,MONTAGEM E DESMONTAGEM 1 VEZ</t>
  </si>
  <si>
    <t>TELA SOLTA DE POLIPROPILENO PARA PROTECAO DE FACHADAS AMARRADA SOMENTE NOS EXTREMOS.FORNECIMENTO E COLOCACAO</t>
  </si>
  <si>
    <t>TELA DE POLIPROPILENO PARA PROTECAO DE FACHADAS,AMARRADA EMANDAIME,EXCLUSIVE ESTE.FORNECIMENTO E COLOCACAO</t>
  </si>
  <si>
    <t>TELA METALICA FIO Nº12,MALHA 3X3CM,PARA PROTECAO DE FACHADAS,AMARRADA EM ANDAIME,EXCLUSIVE ESTE.FORNECIMENTO E COLOCACAO</t>
  </si>
  <si>
    <t>PLATAFORMA DE PROTECAO A TRANSEUNTES(PARA-LIXO),EM MADEIRA DE 1ª,EM PECAS DE 3"X6" E 1"X12",COM 2,00M DE LARGURA,COM APROVEITAMENTO DA MADEIRA 2 VEZES,INCLUSIVE A DESMONTAGEM E RETIRADA DA MADEIRA</t>
  </si>
  <si>
    <t>ALUGUEL DE ANDAIME COM ELEMENTOS TUBULARES(FACHADEIRO)SOBRESAPATAS FIXAS,CONSIDERANDO-SE A AREA DA PROJECAO VERTICAL DOANDAIME E PAGO PELO TEMPO NECESSARIO A SUA UTILIZACAO,EXCLUSIVE TRANSPORTE DOS ELEMENTOS DO ANDAIME ATE A OBRA,PLATAFORMA OU PASSARELA DE PINHO,MONTAGEM E DESMONTAGEM DOS ANDAIMES</t>
  </si>
  <si>
    <t>ALUGUEL DE TORRE-ANDAIME TUBULAR SOBRE RODIZIOS,EXCLUSIVE ALUGUEL DOS RODIZIOS,TRANSPORTE DOS ELEMENTOS DA TORRE,PLATAFORMA OU PASSARELA DE PINHO,MONTAGEM E DESMONTAGEM</t>
  </si>
  <si>
    <t>MXMES</t>
  </si>
  <si>
    <t>LOCACAO DE ELEVADOR PARA OBRA,PARA TRANSPORTE VERTICAL DE CARGAS OU PESSOAS,COM TORRE DE 25,00M DE ALTURA,SENDO 16,00M DE EDIFICACAO E 9,00M DE MODULO DE SEGURANCA,SISTEMA CREMALHEIRA 1 CABINE SIMPLES,CAPACIDADE EM TORNO DE 18 PESSOAS,E 1500KG DE CARGA,COM 4 PARADAS,INCLUSIVE OPERADOR</t>
  </si>
  <si>
    <t>ALUGUEL DE RODIZIOS DE FERRO,PARA TORRE TUBULAR.CUSTO PARA 4RODIZIOS</t>
  </si>
  <si>
    <t>ALUGUEL DE RODIZIOS DE BORRACHA,PARA TORRE TUBULAR.CUSTO PARA 4 RODIZIOS</t>
  </si>
  <si>
    <t>ALUGUEL DE ANDAIME SUSPENSO PESADO PARA SERVICOS DE REVESTIMENTOS,COM 2,00M DE EXTENSAO,CONSTITUIDO POR 4 GUINCHOS,CABOSCOM 30,00M,TELA PROTETORA E DEMAIS MATERIAIS NECESSARIOS AFIXACAO E OPERACAO DO ANDAIME,EXCLUSIVE TRANSPORTE DO ANDAIME ATE A OBRA,PLATAFORMA,MONTAGEM E DESMONTAGEM E MOVIMENTACAO VERTICAL</t>
  </si>
  <si>
    <t>ALUGUEL DE ANDAIME SUSPENSO TIPO LEVE,PARA SERVICOS DE PINTURA,COM 3,00M DE EXTENSAO,CONSTITUIDO POR 2 GUINCHOS,CABOS COM 45,00M,TELA PROTETORA,PLATAFORMA E DEMAIS MATERIAIS NECESSARIAS A FIXACAO E OPERACAO DO ANDAIME,EXCLUSIVE TRANSPORTE DO ANDAIME ATE A OBRA,MONTAGEM E DESMONTAGEM E MOVIMENTACAO VERTICAL</t>
  </si>
  <si>
    <t>ALUGUEL DE PASSARELA METALICA,PERFURADA,PARA ANDAIME METALICO TUBULAR,INCLUSIVE TRANSPORTE,CARGA E DESCARGA,EXCLUSIVE ANDAIME TUBULAR E MOVIMENTACAO (VIDE ITEM 05.008.0008)</t>
  </si>
  <si>
    <t>ALUGUEL DE BALANCIN INDIVIDUAL(CADEIRINHA),INCLUSIVE KIT DESEGURANCA COMPLETO,EXCLUSIVE MONTAGEM E DESMONTAGEM</t>
  </si>
  <si>
    <t>MONTAGEM E DESMONTAGEM DE ANDAIME COM ELEMENTOS TUBULARES,CONSIDERANDO-SE A AREA VERTICAL RECOBERTA</t>
  </si>
  <si>
    <t>MONTAGEM E DESMONTAGEM DE ANDAIME SUSPENSO,CONSIDERANDO-SE AEXTENSAO HORIZONTAL DAS FACHADAS E/OU EMPENAS</t>
  </si>
  <si>
    <t>MONTAGEM E DESMONTAGEM DE BALANCIM(CADEIRINHA).CUSTO POR BALANCIM</t>
  </si>
  <si>
    <t>DESMONTAGEM E REMONTAGEM DE ANDAIMES SUSPENSOS PENDENTES DAESTRUTURA</t>
  </si>
  <si>
    <t>MOVIMENTACAO VERTICAL DE ANDAIME SUSPENSO,CONSIDERANDO-SE UMA VEZ A AREA TRABALHADA,EM PROJECAO VERTICAL</t>
  </si>
  <si>
    <t>MOVIMENTACAO VERTICAL OU HORIZONTAL DE PLATAFORMA OU PASSARELA</t>
  </si>
  <si>
    <t>MOVIMENTACAO HORIZONTAL DE ANDAIME COM ELEMENTOS TUBULARES TIPO TORRE</t>
  </si>
  <si>
    <t>MONTAGEM E DESMONTAGEM DE USINA MISTURADORA DE CONCRETO,TIPOPAREDE,COM SILOS HORIZONTAIS PARA TRES AGREGADOS.</t>
  </si>
  <si>
    <t>MONTAGEM E DESMONTAGEM DE USINA MISTURADORA DE CONCRETO,TIPOVERTICAL,COM SILOS PARA 45,00M3 DE AGREGADOS E 30T DE CIMENTO</t>
  </si>
  <si>
    <t>MONTAGEM E DESMONTAGEM DE TELEFERICO DE OBRA,COM VAO DE APROXIMADAMENTE 180,00M,INCLUSIVE O PREPARO DO TERRENO,EXCLUSIVEAS DEMAIS OBRAS NAO LIGADAS A PARTE MECANICA E O TRANSPORTESECUNDARIO ATE O PONTO INICIAL DE OPERACAO</t>
  </si>
  <si>
    <t>ENCHIMENTO PARA ELEVACAO DE PISO,COM BLOCO DE CONCRETO CELULAR,COM 10CM DE ALTURA,ASSENTE COM ARGAMASSA DE CIMENTO E AREIA NO TRACO 1:8</t>
  </si>
  <si>
    <t>ENCHIMENTO PARA ELEVACAO DE PISO,COM BLOCO DE CONCRETO CELULAR,COM 15CM DE ALTURA,ASSENTE COM ARGAMASSA DE CIMENTO E AREIA NO TRACO 1:8</t>
  </si>
  <si>
    <t>ENCHIMENTO PARA ELEVACAO DE PISO,COM BLOCO DE CONCRETO CELULAR,COM 30CM DE ALTURA,ASSENTE COM ARGAMASSA DE CIMENTO E AREIA NO TRACO 1:8</t>
  </si>
  <si>
    <t>ARGILA EXPANDIDA COM GRANULOMETRIA FINA DE 2215,INCLUSIVE TRANSPORTE.FORNECIMENTO</t>
  </si>
  <si>
    <t>ARGILA EXPANDIDA COM GRANULOMETRIA GROSSA DE 3222,INCLUSIVETRANSPORTE.FORNECIMENTO</t>
  </si>
  <si>
    <t>ESGOTAMENTO NORMAL DE VALAS,MEDIDO POR VOLUME D`AGUA ESGOTADO,UTILIZANDO BOMBA ACIONADA POR MOTOR A GASOLINA DE 12,5CV,DIAMETRO DE SUCCAO E DESCARGA DE 1.1/2",CONSIDERANDO UMA ALTURA MANOMETRICA ATE 10,00M</t>
  </si>
  <si>
    <t>CVxH</t>
  </si>
  <si>
    <t>ESGOTAMENTO DE VALA MEDIDO PELA POTENCIA INSTALADA E PELO TEMPO DE FUNCIONAMENTO,DEVENDO SER USADO COMO SEU COMPLEMENTO,CONSIDERANDO A HORA IMPRODUTIVA DA BOMBA.</t>
  </si>
  <si>
    <t>CVXH</t>
  </si>
  <si>
    <t>ESGOTAMENTO DE AGUA DE SUBSOLO RESULTANTE DE INFILTRACAO OUALAGAMENTO,USANDO MOTOR ELETRICO EM BOMBA DE 3HP,DIAMETRO DESUCCAO DE 1.1/2".ALTURA MANOMETRICA ATE 10,00M,MEDIDA PELOTEMPO DE FUNCIONAMENTO</t>
  </si>
  <si>
    <t>ESGOTAMENTO DE AGUA DE SUBSOLO RESULTANTE DE INFILTRACAO OUALAGAMENTO,USANDO MOTOR ELETRICO EM BOMBA DE 3HP,DIAMETRO DESUCCAO DE 1.1/2",DEVENDO SER USADO COMO SEU COMPLEMENTO,CONSIDERANDO A HORA IMPRODUTIVA DA BOMBA.ALTURA MANOMETRICA ATE10,00M,MEDIDA PELO TEMPO DE FUNCIONAMENTO</t>
  </si>
  <si>
    <t>ESCORAMENTO SIMPLES,FECHADO,DE VALA DE POUCA PROFUNDIDADE(ATE 1,00M DE PROFUNDIDADE),INCLUSIVE FORNECIMENTO DOS MATERIAIS(PECAS DE MADEIRA DE 3ª-1.1/2"X9" E 3"X6")</t>
  </si>
  <si>
    <t>ESCORAMENTO SIMPLES,ABERTO,DE VALA DE POUCA PROFUNDIDADE(ATE1,00M DE PROFUNDIDADE),INCLUSIVE FORNECIMENTO DOS MATERIAIS(PECAS DE MADEIRA DE 3ª-1.1/2"X9" E 3"X6")</t>
  </si>
  <si>
    <t>ESCORAMENTO SIMPLES,FECHADO,DE VALA DE POUCA PROFUNDIDADE(ATE 1,00M DE PROFUNDIDADE),INCLUSIVE FORNECIMENTO DOS MATERIAIS,COM ESGOTAMENTO MANUAL</t>
  </si>
  <si>
    <t>CHAPA DE ACO SAE 1006/10-LF PERFURADA,FUROS REDONDOS DE 1,80MM,LONGITUDINALMENTE,DISTANCIA ENTRE FUROS DE 2,55MM(DE CENTRO),NAS DIMENSOES DE(2000X1000X1,00)MM.FORNECIMENTO</t>
  </si>
  <si>
    <t>CHAPA DE ACO SAE 1006/10-LF PERFURADA,FUROS REDONDOS DE 6,35MM,DISTANCIA ENTRE FUROS DE 9,00MM(DE CENTRO),NAS DIMENSOESDE(2000X1000X1,50)MM</t>
  </si>
  <si>
    <t>CHAPA DE ACO CARBONO COMUM DE 3/8",PARA PASSAGEM DE VEICULOS,SOBRE VALAS EM TRAVESSIAS,COMPREENDENDO COLOCACAO,USO E RETIRADA,MEDIDA PELA AREA DE CHAPA,EM CADA APLICACAO</t>
  </si>
  <si>
    <t>CHAPA DE ACO CARBONO COMUM DE 3/8",PARA PASSAGEM DE VEICULOS,SOBRE VALAS EM TRAVESSIAS,COMPREENDENDO COLOCACAO,USO E RETIRADA,MEDIDA PELA AREA DE CHAPA,EM CADA APLICACAO,INCLUSIVEMOBILIZACAO,TRANSPORTE,CARGA E DESCARGA</t>
  </si>
  <si>
    <t>CHAPA DE ACO CARBONO COMUM DE 3/8",PARA PASSAGEM DE VEICULOS,SOBRE VALAS EM TRAVESSIAS,COMPREENDENDO SOMENTE A COLOCACAOE RETIRADA,MEDIDA PELA AREA DE CHAPA,EM CADA APLICACAO</t>
  </si>
  <si>
    <t>ALUGUEL DE TRANSFORMADOR DE DISTRIBUICAO,TRIFASICO,60HZ,13,8KV-220/127V,30KVA</t>
  </si>
  <si>
    <t>ALUGUEL DE TRANSFORMADOR DE DISTRIBUICAO,TRIFASICO,60HZ,13,8KV-220/127V,45KVA</t>
  </si>
  <si>
    <t>ALUGUEL DE TRANSFORMADOR DE DISTRIBUICAO,TRIFASICO,60HZ,13,8KV-220/127V,75KVA</t>
  </si>
  <si>
    <t>ALUGUEL DE TRANSFORMADOR DE DISTRIBUICAO,TRIFASICO,60HZ,13,8KV-220/127V,112,5KVA</t>
  </si>
  <si>
    <t>ALUGUEL DE TRANSFORMADOR DE DISTRIBUICAO,TRIFASICO,60HZ,13,8KV-220/127V,150KVA</t>
  </si>
  <si>
    <t>ALUGUEL DE TRANSFORMADOR DE DISTRIBUICAO,TRIFASICO,60HZ,13,8KV-220/127KV,225KVA</t>
  </si>
  <si>
    <t>ALUGUEL DE TRANSFORMADOR DE DISTRIBUICAO,TRIFASICO,60HZ,13,8KV-220/127V,300KVA</t>
  </si>
  <si>
    <t>PORTICO EM ACO,PARA SUPORTE DE SINALIZACAO VERTICAL,COMPOSTOPOR 2(DUAS) COLUNAS TUBULARES,1(UMA) VIGA TRELICADA E CHUMBADORES PARA FIXACAO,GALVANIZADO POR IMERSAO A QUENTE,COM ZINCAGEM MINIMA DE 350GR/M2 EM CADA FACE,APLICADO DE ACORDO COMA ABNT-NBR 6323,SENDO O VAO DE 22,40M.FORNECIMENTO E COLOCACAO</t>
  </si>
  <si>
    <t>PORTICO EM ACO,PARA SUPORTE DE SINALIZACAO VERTICAL,COMPOSTOPOR 2(DUAS) COLUNAS TUBULARES,1(UMA) VIGA TRELICADA E CHUMBADORES PARA FIXACAO,GALVANIZADO POR IMERSAO A QUENTE,COM ZINCAGEM MINIMA DE 350GR/M2 EM CADA FACE,APLICADO DE ACORDO COMA ABNT-NBR 6323,SENDO O VAO DE 18,80M.FORNECIMENTO E COLOCACAO</t>
  </si>
  <si>
    <t>PORTICO EM ACO,PARA SUPORTE DE SINALIZACAO VERTICAL,COMPOSTOPOR 2(DUAS) COLUNAS TUBULARES,1(UMA) VIGA TRELICADA E CHUMBADORES PARA FIXACAO,GALVANIZADO POR IMERSAO A QUENTE,COM ZINCAGEM MINIMA DE 350GR/M2 EM CADA FACE,APLICADO DE ACORDO COMA ABNT-NBR 6323,SENDO O VAO DE 17,20M.FORNECIMENTO E COLOCACAO</t>
  </si>
  <si>
    <t>PORTICO EM ACO,PARA SUPORTE DE SINALIZACAO VERTICAL,COMPOSTOPOR 2 (DUAS) COLUNAS TUBULARES,1(UMA) VIGA TRELICADA E CHUMBADORES PARA FIXACAO,GALVANIZADO POR IMERSAO A QUENTE,COM ZINCAGEM MINIMA DE 350GR/M2 EM CADA FACE,APLICADO DE ACORDO COM A ABNT-NBR 6323,SENDO O VAO DE 15,20M.FORNECIMENTO E COLOCACAO</t>
  </si>
  <si>
    <t>PORTICO EM ACO,PARA SUPORTE DE SINALIZACAO VERTICAL,COMPOSTOPOR 2(DUAS) COLUNAS TUBULARES,1(UMA) VIGA TRELICADA E CHUMBADORES PARA FIXACAO,GALVANIZADO POR IMERSAO A QUENTE,COM ZINCAGEM MINIMA DE 350GR/M2 EM CADA FACE,APLICADO DE ACORDO COMA ABNT-NBR 6323,SENDO O VAO DE 13,20M.FORNECIMENTO E COLOCACAO</t>
  </si>
  <si>
    <t>SEMIPORTICO EM ACO,BANDEIRA SIMPLES,PARA SUPORTE DE SINALIZACAO VERTICAL,COMPOSTO POR 1(UMA) COLUNA TUBULAR,1(UMA) VIGATRELICADA EM BALANCO E CHUMBADORES PARA FIXACAO,GALVANIZADOPOR IMERSAO A QUENTE,COM ZINCAGEM MINIMA DE 350GR/M2 EM CADAFACE,APLICADO DE ACORDO COM A ABNT-NBR 6323,SENDO O BALANCODE 8,60M.FORNECIMENTO E COLOCACAO</t>
  </si>
  <si>
    <t>SEMIPORTICO EM ACO,BANDEIRA SIMPLES,PARA SUPORTE DE SINALIZACAO VERTICAL,COMPOSTO POR 1(UMA) COLUNA TUBULAR,1(UMA) VIGATRELICADA EM BALANCO E CHUMBADORES PARA FIXACAO,GALVANIZADOPOR IMERSAO A QUENTE,COM ZINCAGEM MINIMA DE 350GR/M2 EM CADAFACE,APLICADO DE ACORDO COM A ABNT-NBR 6323,SENDO O BALANCODE 5,10M.FORNECIMENTO E COLOCACAO</t>
  </si>
  <si>
    <t>SEMIPORTICO EM ACO,BANDEIRA DUPLA,PARA SUPORTE DE SINALIZACAO VERTICAL,COMPOSTO POR 1(UMA) COLUNA TUBULAR,2(DUAS) VIGASTRELICADAS EM BALANCO E CHUMBADORES PARA FIXACAO,GALVANIZADOPOR IMERSAO A QUENTE,COM ZINCAGEM MINIMA DE 350GR/M2 EM CADA FACE,APLICADO DE ACORDO COM A ABNT-NBR 6323,SENDO O BALANCO DE 8,60M.FORNECIMENTO E COLOCACAO</t>
  </si>
  <si>
    <t>SEMIPORTICO EM ACO,BANDEIRA DUPLA,PARA SUPORTE DE SINALIZACAA VERTICAL,COMPOSTO POR 1(UMA) COLUNA TUBULAR,2(DUAS) VIGASTRELICADAS EM BALANCO E CHUMBADORES PARA FIXACAO,GALVANIZADOPOR IMERSAO A QUENTE,COM ZINCAGEM MINIMA DE 350GR/M2 EM CADA FACE,APLICADO DE ACORDO COM A ABNT-NBR 6323,SENDO O BALANCO DE 5,10M.FORNECIMENTO E COLOCACAO</t>
  </si>
  <si>
    <t>PLACA DE SINALIZACAO DE RODOVIAS,EM CHAPA DE ACO Nº16,TRATADA QUIMICAMENTE,INCLUSIVE PINTURA COM METAL PRIMER NAS DUAS FACES E ESMALTE SINTETICO PRETO NO VERSO.APLICACAO DE PELICULAS REFLETIVAS NO GRAU TECNICO E PELICULA PARA LEGENDA FIXADAATRAVES DE CASTANHAS DUPLAS EM POSTE DE CONCRETO ARMADO.FORNECIMENTO E COLOCACAO</t>
  </si>
  <si>
    <t>PLACA DE SINALIZACAO DE RODOVIAS,EM CHAPA DE ACO Nº16,TRATADA QUIMICAMENTE,INCLUSIVE PINTURA COM METAL PRIMER NAS DUAS FACES E ESMALTE SINTETICO PRETO NO VERSO.APLICACAO DE PELICULAS REFLETIVAS NO GRAU TECNICO,GRAU ALTA INTENSIDADE E PELICULA PARA LEGENDA FIXADA ATRAVES DE CASTANHAS DUPLAS EM POSTEDE CONCRETO ARMADO.FORNECIMENTO E COLOCACAO</t>
  </si>
  <si>
    <t>PLACA DE SINALIZACAO DE RODOVIAS,EM CHAPA DE ACO Nº16,TRATADA QUIMICAMENTE,INCLUSIVE PINTURA COM METAL PRIMER NAS DUAS FACES E ESMALTE SINTETICO PRETO NO VERSO.APLICACAO DE PELICULAS REFLETIVAS NO GRAU TECNICO,GRAU DIAMANTE E PELICULA PARALEGENDA FIXADA ATRAVES DE CASTANHAS DUPLAS EM POSTE DE CONCRETO ARMADO.FORNECIMENTO E COLOCACAO</t>
  </si>
  <si>
    <t>PLACA DE SINALIZACAO DE RODOVIAS,EM CHAPA DE ACO Nº16,TRATADA QUIMICAMENTE,INCLUSIVE PINTURA COM METAL PRIMER NAS DUAS FACES E ESMALTE SINTETICO PRETO NO VERSO.APLICACAO DE PELICULAS REFLETIVAS NO GRAU TECNICO E PELICULA PARA LEGENDA FIXADOEM UM OU DOIS POSTES DE MADEIRA DE LEI.FORNECIMENTO E COLOCACAO</t>
  </si>
  <si>
    <t>PLACA DE SINALIZACAO DE RODOVIAS,EM CHAPA DE ACO Nº16,TRATADA QUIMICAMENTE,INCLUSIVE PINTURA COM METAL PRIMER NAS DUAS FACES E ESMALTE SINTETICO PRETO NO VERSO.APLICACAO DE PELICULAS REFLETIVAS NO GRAU TECNICO,GRAU ALTA INTENSIDADE E PELICULA PARA LEGENDA FIXADO EM UM OU DOIS POSTES DE MADEIRA DE LEI.FORNECIMENTO E COLOCACAO</t>
  </si>
  <si>
    <t>PLACA DE SINALIZACAO DE RODOVIAS,EM CHAPA DE ACO Nº16,TRATADA QUIMICAMENTE,INCLUSIVE PINTURA COM METAL PRIMER NAS DUAS FACES E ESMALTE SINTETICO PRETO NO VERSO.APLICACAO DE PELICULAS RELETIVAS NO GRAU TECNICO,GRAU DIAMANTE E PELICULA PARA LEGENDA FIXADO EM UM OU DOIS POSTES DE MADEIRA DE LEI.FORNECIMENTO E COLOCACAO</t>
  </si>
  <si>
    <t>BALIZADOR DE EMBUTIR EM ALUMINIO FUNDIDO,VIDRO TEMPERADO,REFLETOR DE ALTO BRILHO,INCLUSIVE LAMPADA FLUORESCENTE DE 9W EREATOR DE 220V.FORNECIMENTO E COLOCACAO</t>
  </si>
  <si>
    <t>BALIZADOR EM ALUMINIO PINTADO,PARA UMA LAMPADA FLUORESCENTEELETRONICA DE 15/20W,INCLUSIVE ESTA.FORNECIMENTO E COLOCACAO</t>
  </si>
  <si>
    <t>SINALIZACAO HORIZONTAL,MECANICA,COM TINTA TERMOPLASTICA A BASE DE RESINAS NATURAIS E/OU SINTETICAS,EM VIAS RODOVIARIAS,APLICADA POR EXTRUSAO,CONFORME NORMAS DO DER-RJ</t>
  </si>
  <si>
    <t>SINALIZACAO HORIZONTAL,MECANICA,COM TINTA TERMOPLASTICA A BASE DE RESINAS NATURAIS E/OU SINTETICAS,EM VIAS URBANAS,APLICADA POR EXTRUSAO,CONFORME NORMAS DO DER-RJ</t>
  </si>
  <si>
    <t>SINALIZACAO HORIZONTAL,MECANICA,COM TINTA TERMOPLASTICA A BASE DE RESINAS NATURAIS E/OU SINTETICAS,EM VIAS RODOVIARIAS,APLICADA COM PISTOLA(SPRAY),CONFORME NORMAS DO DER-RJ</t>
  </si>
  <si>
    <t>SINALIZACAO HORIZONTAL,MECANICA,COM TINTA TERMOPLASTICA A BASE DE RESINAS NATURAIS E/OU SINTETICAS,EM VIAS URBANAS,APLICADA COM PISTOLA(SPRAY),CONFORME NORMAS DO DER-RJ</t>
  </si>
  <si>
    <t>SINALIZACAO MANUAL DE FAIXAS E FIGURAS PARA PEDESTRES,COM TINTA TERMOPLASTICA A BASE DE RESINAS NATURAIS E/OU SINTETICAS,EM VIAS RODOVIARIAS,APLICADO POR EXTRUSAO,CONFORME NORMAS DO DER-RJ</t>
  </si>
  <si>
    <t>SINALIZACAO MANUAL DE FAIXAS E FIGURAS PARA PEDESTRES,COM TINTA TERMOPLASTICA A BASE DE RESINAS NATURAIS E/OU SINTETICAS,EM VIAS URBANAS,APLICADO POR EXTRUSAO,CONFORME NORMAS DO DER-RJ</t>
  </si>
  <si>
    <t>SINALIZACAO HORIZONTAL,MECANICA,COM TINTA A BASE DE RESINA ACRILICA,EM VIAS RODOVIARIAS,CONFORME NORMAS DO DER-RJ</t>
  </si>
  <si>
    <t>SINALIZACAO HORIZONTAL,MECANICA,COM TINTA A BASE DE RESINA ACRILICA,EM VIAS URBANAS,CONFORME NORMAS DO DER-RJ</t>
  </si>
  <si>
    <t>SINALIZACAO MANUAL DE FAIXAS E FIGURAS PARA PEDESTRES,COM TINTA A BASE DE RESINA ACRILICA,EM VIAS RODOVIARIAS,COM UTILIZACAO DE PISTOLA PNEUMATICA(SPRAY),CONFORME NORMAS DO DER-RJ</t>
  </si>
  <si>
    <t>SINALIZACAO MANUAL DE FAIXAS E FIGURAS PARA PEDESTRES,COM TINTA A BASE DE RESINA ACRILICA,EM VIAS URBANAS,COM UTILIZACAODE PISTOLA PNEUMATICA(SPRAY),CONFORME NORMAS DO DER-RJ</t>
  </si>
  <si>
    <t>SONORIZADOR TIPO CALOTA,DIAMETRO 15CM,CONFECCIONADO EM RESINA DE POLIESTER,COM ELEMENTOS REFLETIVOS E PINO DE FIXACAO.FORNECIMENTO E COLOCACAO</t>
  </si>
  <si>
    <t>MINI-TACHAO CEGO,FUNDIDO,MEDINDO 220X100X40MM,CONSTITUIDO DEUM CORPO A BASE DE RESINAS DE POLIESTER E FILERIZANTES MINERAIS,COM TELA DE NYLON PARA ABSORCAO DE IMPACTOS E PINO DE ACO PARA MAIOR FIXACAO NO PAVIMENTO.FORNECIMENTO E COLOCACAO</t>
  </si>
  <si>
    <t>MINI-TACHAO REFLETIVO,MONODIRECIONAL,MEDINDO 220X100X40MM,SEUS REFLETORES CONTEM 50 ESFERAS DE VIDRO LAPIDADO E ESPELHADO,INCRUSTADOS EM "ABS",NAS CORES BRANCA E AMARELA.FORNECIMENTO E COLOCACAO</t>
  </si>
  <si>
    <t>MINI-TACHAO REFLETIVO,BIDIRECIONAL,MEDINDO 220X100X40MM,SEUSREFLETORES CONTEM 50 ESFERAS DE VIDRO LAPIDADO E ESPELHADO,INCRUSTADOS EM "ABS",NAS CORES BRANCA E AMARELA.FORNECIMENTOE COLOCACAO</t>
  </si>
  <si>
    <t>TACHAO CEGO,FUNDIDO,MEDINDO 230X125X45MM,CONSTITUIDO DE UM CORPO A BASE DE RESINAS DE POLIESTER E FILERIZANTES MINERAIS,COM TELA DE NYLON PARA ABSORCAO DE IMPACTOS E PINO DE ACO PARA MAIOR FIXACAO NO PAVIMENTO.FORNECIMENTO E COLOCACAO</t>
  </si>
  <si>
    <t>TACHAO MONODIRECIONAL,MEDINDO 230X125X45MM,SEUS REFLETORES CONTEM 50 ESFERAS DE VIDRO LAPIDADO E ESPELHADO,INCRUSTADOS EM "ABS",NAS CORES BRANCA E AMARELA.FORNECIMENTO E COLOCACAO</t>
  </si>
  <si>
    <t>TACHAO BIDIRECIONAL,MEDINDO 230X125X45MM, SEUS REFLETORES CONTEM 50 ESFERAS DE VIDRO LAPIDADO E ESPELHADO,INCRUSTADOS EM"ABS",NAS CORES BRANCA E AMARELA.FORNECIMENTO E COLOCACAO</t>
  </si>
  <si>
    <t>TACHA REFLETIVA INJETADA EM "ABS",MONODIRECIONAL,MEDINDO 100X100X19,5MM,PINO DE ACO PARA MAIOR FIXACAO NO PAVIMENTO E SEUS REFLETORES PODERAO CONTER:23 OU 24 ESFERAS DE VIDRO LAPIDADO E ESPELHADO,DIVERSAS CORES.FORNECIMENTO E COLOCACAO</t>
  </si>
  <si>
    <t>TACHA REFLETIVA INJETADA EM "ABS",BIDIRECIONAL,MEDINDO 100X100X19,5MM,PINO DE ACO PARA MAIOR FIXACAO NO PAVIMENTO E SEUSREFLETORES PODERAO CONTER:23 OU 24 ESFERAS DE VIDRO LAPIDADO E ESPELHADO,DIVERSAS CORES.FORNECIMENTO E COLOCACAO</t>
  </si>
  <si>
    <t>SEGREGADORES DE FAIXAS DE ONIBUS,MEDINDO 450X155X70MM,CONSTITUIDOS DE RESINAS DE POLIESTER SINTETICO E FILERIZANTES MINERAIS,COM TELA DE NYLON PARA MAIOR ABSORCAO DE IMPACTOS,2 PINOS DE ACO PARA MAIOR FIXACAO NO PAVIMENTO,SENDO SEU TOPO SUPERIOR ARREDONDADO,EVITANDO ASSIM DANOS E RISCOS NOS PNEUS,NAS CORES BRANCA E AMARELA.FORNECIMENTO E COLOCACAO</t>
  </si>
  <si>
    <t>PLACA INDICATIVA DE ROTA DE FUGA AUTOLUMINOSA,COM DURACAO DEEMISSAO DE LUZ POR PERIODO NAO INFERIOR A 20(VINTE) ANOS,EMFUNDO VERDE COM A SETA INDICADORA E PALAVRA SAIDA NA COR BRANCA,COM AS DIMENSOES(359X213X29)MM.FORNECIMENTO</t>
  </si>
  <si>
    <t>CORTE MECANICO COM MAQUINA FRESADORA,EM CONCRETO ASFALTICO,EM AREAS COM INTERFERENCIA TIPO TRILHOS OU TAMPOES,COM ESPESSURA ATE 5CM,INCLUSIVE COLETA DO MATERIAL FRESADO EM CAMINHOBASCULANTE,EXCLUSIVE TRANSPORTE PARA FORA DO CANTEIRO DE OBRA (VIDE FAMILIA 04.005).O ITEM INCLUI MAO-DE-OBRA COM HORARIO DIURNO</t>
  </si>
  <si>
    <t>CORTE MECANICO COM MAQUINA FRESADORA,EM CONCRETO ASFALTICO,EM AREAS COM INTERFERENCIA TIPO TRILHOS OU TAMPOES,COM ESPESSURA DE ATE 5CM,INCLUSIVE COLETA DO MATERIAL FRESADO EM CAMINHAO BASCULANTE,EXCLUSIVE TRANSPORTE PARA FORA DO CANTEIRO DEOBRA(VIDE FAMILIA 04.005).O ITEM INCLUI MAO-DE-OBRA COM ADICIONAL NOTURNO</t>
  </si>
  <si>
    <t>CORTE MECANICO COM MAQUINA FRESADORA,EM CONCRETO ASFALTICO,EM AREAS SEM INTERFERENCIA,COM ESPESSURA DE ATE 5CM,INCLUSIVECOLETA DO MATERIAL FRESADO EM CAMINHAO BASCULANTE,EXCLUSIVETRANSPORTE PARA FORA DO CANTEIRO DE OBRA(VIDE FAMILIA 04.005).O ITEM INCLUI MAO-DE-OBRA COM HORARIO DIURNO</t>
  </si>
  <si>
    <t>CORTE MECANICO COM MAQUINA FRESADORA,EM CONCRETO ASFALTICO,EM AREAS SEM INTERFERENCIA,COM ESPESSURA DE ATE 5CM,INCLUSIVECOLETA DO MATERIAL FRESADO EM CAMINHAO BASCULANTE, EXCLUSIVETRANSPORTE PARA FORA DO CANTEIRO DE OBRA. (VIDE FAMILIA 04.005) O ITEM INCLUI MAO DE OBRA COM ADICIONAL NOTURNO</t>
  </si>
  <si>
    <t>CORTE MECANICO COM MAQUINA FRESADORA,EM CONCRETO ASFALTICO,EM AREAS COM INTERFERENCIA TIPO TRILHOS OU TAMPOES,COM ESPESSURA ATE 10CM,INCLUSIVE COLETA DO MATERIAL FRESADO EM CAMINHAO BASCULANTE,EXCLUSIVE TRANSPORTE PARA FORA DO CANTEIRO DE OBRA(VIDE FAMILIA 04.005).O ITEM INCLUI MAO-DE-OBRA COM HORARIO DIURNO</t>
  </si>
  <si>
    <t>CORTE MECANICO COM MAQUINA FRESADORA,EM CONCRETO ASFALTICO,EM AREAS COM INTERFERENCIA TIPO TRILHOS OU TAMPOES,COM ESPESSURA DE ATE 10CM,INCLUSIVE COLETA DO MATERIAL FRESADO EM CAMINHAO BASCULANTE,EXCLUSIVE TRANSPORTE PARA FORA DO CANTEIRO DE OBRA(VIDE FAMILIA 04.005).O ITEM INCLUI MAO-DE-OBRA COM ADICIONAL NOTURNO</t>
  </si>
  <si>
    <t>CORTE MECANICO COM MAQUINA FRESADORA,EM CONCRETO ASFALTICO,EM AREAS SEM INTERFERENCIA,COM ESPESSURA DE ATE 10CM,INCLUSIVE COLETA DO MATERIAL FRESADO EM CAMINHAO BASCULANTE,EXCLUSIVE TRANSPORTE PARA FORA DO CANTEIRO DE OBRA(VIDE FAMILIA 04.005).O ITEM INCLUI MAO-DE-OBRA COM HORARIO DIURNO</t>
  </si>
  <si>
    <t>CORTE MECANICO COM MAQUINA FRESADORA, EM CONCRETO ASFALTICO,EM AREAS SEM INTERFERENCIA,COM ESPESSURA DE ATE 10CM,INCLUSIVE COLETA DO MATERIAL FRESADO EM CAMINHAO BASCULANTE,EXCLUSIVE TRANSPORTE PARA FORA DO CANTEIRO DE OBRA(VIDE FAMILIA 04.005).O ITEM INCLUI MAO-DE-OBRA COM ADICIONAL NOTURNO</t>
  </si>
  <si>
    <t>SOLDA DE TOPO,DESCENDENTE,EM CHAPA DE ACO CHANFRADA DE 3/16"DE ESPESSURA,PARA SERVICO DE ASSENTAMENTO DE TUBULACAO OU PECA DE ACO,UTILIZANDO CONVERSOR MOVIDO A OLEO DIESEL</t>
  </si>
  <si>
    <t>SOLDA DE TOPO,DESCENDENTE,EM CHAPA DE ACO CHANFRADA DE 3/16"DE ESPESSURA,PARA SERVICO DE ASSENTAMENTO DE TUBULACAO OU PECA DE ACO,UTILIZANDO MAQUINA DE SOLDA ELETROMOTORIZADA</t>
  </si>
  <si>
    <t>SOLDA DE TOPO,DESCENDENTE,EM CHAPA DE ACO CHANFRADA DE 1/4"DE ESPESSURA,PARA SERVICO DE ASSENTAMENTO DE TUBULACAO OU PECA DE ACO,UTILIZANDO CONVERSOR MOVIDO A OLEO DIESEL</t>
  </si>
  <si>
    <t>SOLDA DE TOPO,DESCENDENTE,EM CHAPA DE ACO CHANFRADA DE 1/4"DE ESPESSURA,PARA SERVICO DE ASSENTAMENTO DE TUBULACAO OU PECA DE ACO,UTILIZANDO MAQUINA DE SOLDA ELETROMOTORIZADA</t>
  </si>
  <si>
    <t>SOLDA DE TOPO,DESCENDENTE,EM CHAPA DE ACO CHANFRADA DE 5/16"DE ESPESSURA,PARA SERVICO DE ASSENTAMENTO DE TUBULACAO OU PECA DE ACO,UTILIZANDO CONVERSOR MOVIDO A OLEO DIESEL</t>
  </si>
  <si>
    <t>SOLDA DE TOPO,DESCENDENTE,EM CHAPA DE ACO CHANFRADA DE 5/16"DE ESPESSURA,PARA SERVICO DE ASSENTAMENTO DE TUBULACAO OU PECA DE ACO,UTILIZANDO MAQUINA DE SOLDA ELETROMOTORIZADA</t>
  </si>
  <si>
    <t>SOLDA DE TOPO,DESCENDENTE,EM CHAPA DE ACO CHANFRADA DE 3/8"DE ESPESSURA,PARA SERVICO DE ASSENTAMENTO DE TUBULACAO OU PECA DE ACO,UTILIZANDO CONVERSOR MOVIDO A OLEO DIESEL</t>
  </si>
  <si>
    <t>SOLDA DE TOPO,DESCENDENTE,EM CHAPA DE ACO CHANFRADA DE 3/8"DE ESPESSURA,PARA SERVICO DE ASSENTAMENTO DE TUBULACAO OU PECA DE ACO,UTILIZANDO MAQUINA DE SOLDA ELETROMOTORIZADA</t>
  </si>
  <si>
    <t>SOLDA DE TOPO,DESCENDENTE,EM CHAPA DE ACO CHANFRADA DE 1/2"DE ESPESSURA,PARA SERVICO DE ASSENTAMENTO DE TUBULACAO OU PECA DE ACO,UTILIZANDO CONVERSOR MOVIDO A OLEO DIESEL</t>
  </si>
  <si>
    <t>SOLDA DE TOPO,DESCENDENTE,EM CHAPA DE ACO CHANFRADA DE 1/2"DE ESPESSURA,PARA SERVICO DE ASSENTAMENTO DE TUBULACAO OU PECA DE ACO,UTILIZANDO MAQUINA DE SOLDA ELETROMOTORIZADA</t>
  </si>
  <si>
    <t>SOLDA DE TOPO,DESCENDENTE,EM CHAPA DE ACO CHANFRADA DE 5/8"DE ESPESSURA,PARA SERVICO DE ASSENTAMENTO DE TUBULACAO OU PECA DE ACO,UTILIZANDO CONVERSOR MOVIDO A OLEO DIESEL</t>
  </si>
  <si>
    <t>SOLDA DE TOPO,DESCENDENTE,EM CHAPA DE ACO CHANFRADA DE 5/8"DE ESPESSURA,PARA SERVICO DE ASSENTAMENTO DE TUBULACAO OU PECA DE ACO,UTILIZANDO MAQUINA DE SOLDA ELETROMOTORIZADA</t>
  </si>
  <si>
    <t>SOLDA DE TOPO,DESCENDENTE,EM CHAPA ACO CHANFRADA A 30°,DE 1/4" DE ESPESSURA,UTILIZANDO CONVERSOR ELETROMOTORIZADO,E ADMITINDO UM TEMPO PRODUTIVO DE 75%</t>
  </si>
  <si>
    <t>SOLDA DE TOPO,DESCENDENTE,EM CHAPA DE ACO CHANFRADA A 30°,DE1/4" DE ESPESSURA,UTILIZANDO MAQUINA DE SOLDA A OLEO DIESEL</t>
  </si>
  <si>
    <t>SOLDA DE TOPO,DESCENDENTE,EM CHAPA DE ACO CHANFRADA A 30°,DE5/16" DE ESPESSURA,UTILIZANDO CONVERSOR ELETROMOTORIZADO,EADMITINDO UM TEMPO PRODUTIVO DE 75%</t>
  </si>
  <si>
    <t>SOLDA DE TOPO,DESCENDENTE,EM CHAPA DE ACO CHANFRADA A 30°,DE5/16" DE ESPESSURA,UTILIZANDO MAQUINA DE SOLDA A OLEO DIESEL</t>
  </si>
  <si>
    <t>SOLDA DE TOPO,DESCENDENTE,EM CHAPA DE ACO CHANFRADA A 30°,DE3/8" DE ESPESSURA,UTILIZANDO CONVERSOR ELETROMOTORIZADO,E ADMITINDO UM TEMPO PRODUTIVO DE 75%</t>
  </si>
  <si>
    <t>SOLDA DE TOPO,DESCENDENTE,EM CHAPA DE ACO CHANFRADA A 30°,DE3/8" DE ESPESSURA,UTILIZANDO MAQUINA DE SOLDA A OLEO DIESEL</t>
  </si>
  <si>
    <t>SOLDA DE TOPO,DESCENDENTE,EM CHAPA DE ACO CHANFRADA A 30°,DE1/2" DE ESPESSURA,UTILIZANDO CONVERSOR ELETROMOTORIZADO,E ADMITINDO UM TEMPO PRODUTIVO DE 75%</t>
  </si>
  <si>
    <t>SOLDA DE TOPO,DESCENDENTE,EM CHAPA DE ACO CHANFRADA A 30°,DE1/2" DE ESPESSURA,UTILIZANDO MAQUINA DE SOLDA A OLEO DIESEL</t>
  </si>
  <si>
    <t>SOLDA DE TOPO EM VERGALHOES DE ACO,COM DIAMETRO DE 1/4"</t>
  </si>
  <si>
    <t>SOLDA DE TOPO EM VERGALHOES DE ACO,COM DIAMETRO DE 3/8"</t>
  </si>
  <si>
    <t>SOLDA DE TOPO EM VERGALHOES DE ACO,COM DIAMETRO DE 1/2"</t>
  </si>
  <si>
    <t>SOLDA DE TOPO EM VERGALHOES DE ACO,COM DIAMETRO DE 5/8"</t>
  </si>
  <si>
    <t>SOLDA DE TOPO EM VERGALHOES DE ACO,COM DIAMETRO DE 1"</t>
  </si>
  <si>
    <t>CORTE COM MACARICO MANUAL DE OXIACETILENO,EM CHAPA DE ACO NAESPESSURA DE 1/4"</t>
  </si>
  <si>
    <t>CORTE COM MACARICO MANUAL DE OXIACETILENO,EM CHAPA DE ACO NAESPESSURA DE 5/16"</t>
  </si>
  <si>
    <t>CORTE COM MACARICO MANUAL DE OXIACETILENO,EM CHAPA DE ACO NAESPESSURA DE 3/8"</t>
  </si>
  <si>
    <t>CORTE COM MACARICO MANUAL DE OXIACETILENO,EM CHAPA DE ACO NAESPESSURA DE 1/2"</t>
  </si>
  <si>
    <t>SOLDA DE TOPO,EM TUBOS DE ACO GALVANIZADO NO DIAMETRO DE 1/2",UTILIZANDO CONVERSOR ELETRICO,INCLUSIVE CORTE E/OU CHANFRODAS EXTREMIDADES</t>
  </si>
  <si>
    <t>SOLDA DE TOPO,EM TUBOS DE ACO GALVANIZADO NO DIAMETRO DE 3/4",UTILIZANDO CONVERSOR ELETRICO,INCLUSIVE CORTE E/OU CHANFRODAS EXTREMIDADES</t>
  </si>
  <si>
    <t>SOLDA DE TOPO,EM TUBOS DE ACO GALVANIZADO NO DIAMETRO DE 1",UTILIZANDO CONVERSOR ELETRICO,INCLUSIVE CORTE E/OU CHANFRO DAS EXTREMIDADES</t>
  </si>
  <si>
    <t>SOLDA DE TOPO,EM TUBOS DE ACO GALVANIZADO NO DIAMETRO DE 1.1/4",UTILIZANDO CONVERSOR ELETRICO,INCLUSIVE CORTE E/OU CHANFRO DAS EXTREMIDADES</t>
  </si>
  <si>
    <t>SOLDO DO TOPO,EM TUBOS DE ACO GALVANIZADO NO DIAMETRO DE 1.1/2",UTILIZANDO CONVERSOR ELETRICO,INCLUSIVE CORTE E/OU CHANFRO DAS EXTREMIDADES</t>
  </si>
  <si>
    <t>SOLDA DE TOPO,EM TUBOS DE ACO GALVANIZADO NO DIAMETRO DE 2",UTILIZANDO CONVERSOR ELETRICO,INCLUSIVE CORTE E/OU CHANFRO DAS EXTREMIDADES</t>
  </si>
  <si>
    <t>ALUGUEL PRODUTIVO DE BROCA DE METAL DURO,TIPO K-12/40,COM COMPRIMENTO DE 0,80M,PARA PERFURATRIZ PNEUMATICA</t>
  </si>
  <si>
    <t>ALUGUEL PRODUTIVO DE BROCA DE METAL DURO,TIPO K-12/39,COM COMPRIMENTO DE 1,60M,PARA PERFURATRIZ PNEUMATICA</t>
  </si>
  <si>
    <t>ALUGUEL PRODUTIVO DE BROCA DE METAL DURO,TIPO K-12/38,COM COMPRIMENTO DE 2,40M,PARA PERFURATRIZ PNEUMATICA</t>
  </si>
  <si>
    <t>ALUGUEL PRODUTIVO DE BROCA DE METAL DURO,TIPO K-12/37,COM COMPRIMENTO DE 3,20M,PARA PERFURATRIZ PNEUMATICA</t>
  </si>
  <si>
    <t>ALUGUEL PRODUTIVO DE BROCA DE METAL DURO,TIPO K-12/36,COM COMPRIMENTO DE 4,00M,PARA PERFURATRIZ PNEUMATICA</t>
  </si>
  <si>
    <t>ALUGUEL PRODUTIVO DE BROCA DE METAL DURO,TIPO K-12/35,COM COMPRIMENTO DE 4,80M,PARA PERFURATRIZ PNEUMATICA</t>
  </si>
  <si>
    <t>ALUGUEL PRODUTIVO DE BROCA DE METAL DURO,TIPO K-12/34,COM COMPRIMENTO DE 5,60M,PARA PERFURATRIZ PNEUMATICA</t>
  </si>
  <si>
    <t>ALUGUEL PRODUTIVO DE BROCA DE METAL DURO,TIPO K-12/33,COM COMPRIMENTO DE 6,40M,PARA PERFURATRIZ PNEUMATICA</t>
  </si>
  <si>
    <t>ALUGUEL,POR HORA E POR DAM,DE MANGUEIRA PARA AR COMPRIMIDO,2LONAS,DIAMETRO DE 3/4"</t>
  </si>
  <si>
    <t>HXDAM</t>
  </si>
  <si>
    <t>ALUGUEL,POR HORA E POR DAM,SENDO MANGUEIRA DE PVC FLEXIVEL,SUCCAO GRAFITE(SUPERPESADA),COM DIAMETRO DE 4",PARA BOMBA CENTRIFUGA</t>
  </si>
  <si>
    <t>ESCORAMENTO DE POSTE DE CONCRETO OU METALICO</t>
  </si>
  <si>
    <t>ENCHIMENTO DE VAO SOBRE ABOBADA DE TUNEL,COM PEDRA-DE-MAO JOGADA,INCLUSIVE FORNECIMENTO DESTA</t>
  </si>
  <si>
    <t>ENCHIMENTO DE VAO SOBRE ABOBADA DE TUNEL,COM PEDRA-DE-MAO ARRUMADA,INCLUSIVE FORNECIMENTO DESTA</t>
  </si>
  <si>
    <t>ARRUMACAO DE MATERIAL ROCHOSO,EM BLOCOS DE ATE 15KG,EM PILHAS REGULARES,REFERINDO-SE O CUSTO AO MATERIAL SOLTO,EXCLUSIVEESTE</t>
  </si>
  <si>
    <t>CERCA DE VEDACAO DE TERRENO COM MOIROES DE MADEIRA DE LEI DE3"X3",COM 2,00M DE ALTURA LIVRE E 0,50M ENTERRADOS,ESPACADOS DE 3,00M,COM 7 FIOS CORRIDOS DE ARAME FARPADO Nº14.FORNECIMENTO E COLOCACAO</t>
  </si>
  <si>
    <t>CERCA DE VEDACAO DE TERRENO COM MOIROES DE MADEIRA DE LEI DE3"X3",COM 1,50M DE ALTURA LIVRE E 0,50M ENTERRADOS,ESPACADOS DE 3,00M,COM 5 FIOS CORRIDOS DE ARAME FARPADO Nº14.FORNECIMENTO E COLOCACAO</t>
  </si>
  <si>
    <t>CERCA DE VEDACAO ESTRUTURADA EM PECAS DE MADEIRA DE 3"X3",FORMANDO QUADROS DE 2,00X2,00M,COM TRAVESSA INFERIOR A 12,5CMDO SOLO,REVESTIDOS COM TELA GALVANIZADA DE ARAME Nº12,COM MALHA LOSANGO DE 8X8CM,SENDO O MADEIRAMENTO PINTADO COM DUAS DEMAOS DE IMUNIZANTE FUNGICIDA A BASE DE OLEO DE CREOSOTO,ANTES DA COLOCACAO.FORNECIMENTO E COLOCACAO</t>
  </si>
  <si>
    <t>CERCA CONSTRUIDA COM MOIROES RETOS DE CONCRETO ARMADO,SECAORETANGULAR 0,10X0,12M E COMPRIMENTO DE 2,50M,ESPACADOS DE 3,00M,CRAVADOS 0,50M NO SOLO,COM 5 FIOS CORRIDOS DE ARAME LISOGALVANIZADO Nº12.FORNECIMENTO E COLOCACAO</t>
  </si>
  <si>
    <t>CERCA CONSTRUIDA COM MOIROES RETOS DE CONCRETO ARMADO,SECAORETANGULAR 0,10X0,12M E COMPRIMENTO DE 2,50M,ESPACADOS DE 3,00M,CRAVADOS 0,50M NO SOLO,COM 8 FIOS CORRIDOS DE ARAME FARPADO Nº14.FORNECIMENTO E COLOCACAO</t>
  </si>
  <si>
    <t>CERCA CONSTRUIDA COM MOIROES RETOS DE CONCRETO ARMADO,SECAOEM "T" COM APROXIMADAMENTE 0,13X0,14M DE BASE,0,10X0,10M DEPONTA E ALTURA DE 2,90M,MAIS 0,44M DE PONTA INCLINADA,ESPACOS DE 3,00M,CRAVADOS 0,50M NO SOLO,COM 11 FIOS CORRIDOS DE ARAME LISO GALVANIZADO Nº12.FORNECIMENTO E COLOCACAO</t>
  </si>
  <si>
    <t>CERCA CONSTRUIDA C/MOIROES CONCRETO ARMADO,SECAO "T",0,13X0,14M DE BASE,0,10X0,10M DE PONTA E ALTURA DE 2,90 MAIS 0,44MDE PONTA INCLINADA,ESPACADOS 2,00M,CRAVADOS 0,50M NO SOLO,MOIROES ESTICADORES C/ESCORAS A CADA 8 MOIROES E NAS MUDANCASDE DIRECAO,COM 9 FIADAS DE ARAME FARPADO Nº14,INCL.ESCAVACAO,REATERRO E FUNDACOES CONCRETO SIMPLES FCK10MPA.FORN.E COLOC</t>
  </si>
  <si>
    <t>CERCA CONSTRUIDA COM MOIROES RETOS DE CONCRETO ARMADO,SECAORETANGULAR 0,10X0,12M E COMPRIMENTO DE 2,50M,ESPACADOS DE 3,0M CRAVADOS 0,50M NO SOLO,COM 8 FIOS CORRIDOS DE ARAME FARPADO Nº14,INCLUSIVE MOIROES ESTICADORES COM ESCORAS A CADA 7 MOIROES,ESCAVACAO,REATERRO E FUNDACOES EM CONCRETO SIMPLES FCK10MPA.FORNECIMENTO E COLOCACAO</t>
  </si>
  <si>
    <t>CERCA CONSTRUIDA C/MOIRAO DE PONTA INCLINADA DE SECAO "T",COM ALTURA UTIL DE 2,50M E 0,70M CRAVADO NO SOLO C/CONCRETO FCK 15MPA,ESPACADOS DE 3,00M,FECHAMENTO COM TELA DE ARAME,MALHA 8X8CM,#10,FIXADA COM ARAME GALVANIZADO Nº6 E 3(TRES) FIOSDE ARAME FARPADO NA PARTE SUPERIOR,INCL.MURETA DE CONCRETO CICLOPICO E TODOS OS MATERIAIS.FORN.E COLOC.</t>
  </si>
  <si>
    <t>CERCA DIVISORIA COM MOIROES DE MADEIRA DE LEI DE 3"X3",COM 2,00M DE ALTURA LIVRE,0,50M ENTERRADOS,ESPACADOS DE 3,00M,COM4 FIOS DE ARAME FARPADO.FORNECIMENTO E COLOCACAO</t>
  </si>
  <si>
    <t>CERCA DIVISORIA C/ALT.UTIL 2,50M,ALT.2,00M EM TELA ARAME 16PLAST.MALHA 3/4",P/SUPERIOR C/4 FIADAS ARAME FARP.Nº14,FIX.MOIROES CONCR.ARMADO,SECAO "T" 0,13X0,14M BASE,0,10X0,10M PONTA E COMPRIMENTO RETO 2,90M,MAIS 0,44M PONTA INCL.ESPACADOS2,50M,CRAVADOS 0,80M SOLO,MOIROES ESTICADORES C/ESCORAS A CADA 7,5M,INCLUSIVE ESC.REAT.FUND.FCK=10MPA.FORN.E COLOCACAO</t>
  </si>
  <si>
    <t>CERCA CONSTRUIDA C/MOIROES CONCRETO ARMADO,SECAO "T",C/PONTAINCLINADA,0,13X0,14M DE BASE,0,10X0,10M DE PONTA E COMPRIMENTO RETO DE 2,90M MAIS 0,44M DE PONTA INCLINADA,ESPACADOS 3,00M,CRAVADOS 0,50M SOLO,MOIROES ESTICADORES C/ESCORAS A CADA8 MOIROES E NAS MUDANCAS DE DIRECAO,C/9 FIADAS ARAME FARPADO Nº14,INCL.ESCAV.REAT.E FUND.CONCR.SIMPLES.FORN.E COLOCACAO</t>
  </si>
  <si>
    <t>CERCA DE SARRAFOS VERTICAIS DE MADEIRA DE LEI,2X4CM,E 120CMDE ALTURA,PREGADOS SOBRE SARRAFOS HORIZONTAIS DE 5X5CM,A CADA 8CM,CENTRO A CENTRO,APOIADOS SOBRE MONTANTES DE 7,5X7,5CM,ESPACADOS DE 2,00M.FORNECIMENTO E COLOCACAO</t>
  </si>
  <si>
    <t>CERCA DE ARAME FARPADO,CONSTITUIDA DE 4 FIOS DE ARAME GALVANIZADO,DE 2MM DE ESPESSURA,EXCLUSIVE ESTICADORES E POSTES.FORNECIMENTO E COLOCACAO</t>
  </si>
  <si>
    <t>CERCA DE ARAME FARPADO,CONSTITUIDA DE 4 FIOS DE ARAME GALVANIZADO,DE 2MM DE ESPESSURA,INCLUSIVE FORNECIMENTO E ASSENTAMENTO DE MOIROES DE CONCRETO ARMADO(CADA 3,00M),FUNDIDOS NO LOCAL E ESTICADORES(CADA 48,00M E NOS DESVIOS)</t>
  </si>
  <si>
    <t>CERCA DIVISORIA EM MADEIRA DE REFLORESTAMENTO,TRATADA,MODULODE 12,30M,COM DIAMETRO DE 0,15M,ALTURA VARIAVEL DE 1M A 1,50M LIVRE,1M ENTERRADO,ESPACADOS DE 1,35M COM 5 FIOS CORRIDOSDE ARAME GALVANIZADO Nº12(MODULO)</t>
  </si>
  <si>
    <t>CERCA DE ARAME FARPADO Nº14 COM 4 FIOS FIXADOS EM CANTONEIRAS DE ACO DE 2.1/2"X2.1/2",FINCADAS SOBRE MURO EXISTENTE A CADA 2,00M,COM 1,00M DE ALTURA UTIL,INCLUSIVE PINTURA DOS PERFIS E ANDAIME</t>
  </si>
  <si>
    <t>CERCA DE ARAME FARPADO Nº14 COM 6 FIOS FIXADOS EM CANTONEIRAS DE ACO DE 2.1/2"X2.1/2",FINCADAS SOBRE MURO EXISTENTE A CADA 2,00M,COM 1,50M DE ALTURA UTIL,INCLUSIVE PINTURA DOS PERFIS E ANDAIME</t>
  </si>
  <si>
    <t>ARAME FARPADO COLOCADO,INCLUSIVE ARAME LISO GALVANIZADO PARAAMARRACAO,MEDIDO PELO PESO INCORPORADO DE ARAME FARPADO.FORNECIMENTO E COLOCACAO</t>
  </si>
  <si>
    <t>MURO DE CONCRETO PRE-MOLDADO COM 1,80M DE ALTURA,COM MONTANTES ESPACADOS DE 2,00M,COM ACABAMENTO NA PARTE SUPERIOR,INCLUSIVE ESCAVACAO,REATERRO E FUNDACOES EM CONCRETO</t>
  </si>
  <si>
    <t>BARREIRA DE PROTECAO PERIMETRAL,TIPO OURICO,EM ACO INOXIDAVEL.FORNECIMENTO E COLOCACAO</t>
  </si>
  <si>
    <t>BARREIRA DE PROTECAO,TIPO CONCERTINA,COM DIAMETRO DE ESPIRAL450MM,MODELO SIMPLES,LAMINAS DE 30MM COM 54 ESPIRAIS E 22 LAMINAS POR ESPIRAIS,FIO 3MM EM ACO GALVANIZADO.FORNECIMENTOE COLOCACAO</t>
  </si>
  <si>
    <t>BARREIRA DE PROTECAO,TIPO CONCERTINA,COM DIAMETRO DE ESPIRAL450MM,MODELO DUPLO,LAMINAS DE 30MM COM 54 ESPIRAIS E 22 LAMINAS POR ESPIRAS,FIO DE 3MM EM ACO GALVANIZADO,3 CHIPS POR ESPIRAL.FORNECIMENTO E COLOCACAO</t>
  </si>
  <si>
    <t>RASPAGEM,CALAFETACAO E ENCERAMENTO DE PISO DE TACOS COMUNS OU SOALHO DE MADEIRA,COM UMA DEMAO DE CERA</t>
  </si>
  <si>
    <t>RASPAGEM,CALAFETACAO E APLICACAO DE TRES DEMAOS DE RESINA LIQUIDA A BASE DE UREIA-FORMOL,EM TACOS OU SOALHO DE MADEIRA</t>
  </si>
  <si>
    <t>ENCERAMENTO DE PISO DE QUALQUER NATUREZA,UMA DEMAO</t>
  </si>
  <si>
    <t>ENCERAMENTO DE ROPADE DE QUALQUER NATUREZA,UMA DEMAO</t>
  </si>
  <si>
    <t>ENCERAMENTO DE DEGRAU DE QUALQUER NATUREZA,UMA DEMAO</t>
  </si>
  <si>
    <t>PLACA DE INAUGURACAO EM ALUMINIO,MEDINDO 0,40X0,60M,COM 1MMDE ESPESSURA,COM INSCRICAO EM PLOTTER.FORNECIMENTO E COLOCACAO</t>
  </si>
  <si>
    <t>PLACA DE INAUGURACAO EM ALUMINIO FUNDIDO(DURALUMINIO),MEDINDO 0,40X0,60M,COM 6MM DE ESPESSURA,EM ALTO RELEVO.FORNECIMENTO E COLOCACAO</t>
  </si>
  <si>
    <t>PLACA DE INAUGURACAO EM BRONZE COM AS DIMENSOES DE 0,35X0,50M.FORNECIMENTO E COLOCACAO</t>
  </si>
  <si>
    <t>PLACA DE INAUGURACAO EM LATAO COM ESPESSURA MINIMA DE 3MM,GRAVACAO POSITIVA E NEGATIVA,ACABAMENTO NAS BORDAS POR ABRASAO,GRAVADA COM PINTURA NAS LOGOMARCAS PELO SISTEMA DE EXPOSICAO DE LUZ,FIXADAS COM PARAFUSOS COM ACABAMENTO DAS CABECAS EMLATAO,INCLUSIVE CORTINA DE VELUDO PARA DESCERRAMENTO COM FITA DE CETIM.FORNECIMENTO E COLOCACAO</t>
  </si>
  <si>
    <t>CM2</t>
  </si>
  <si>
    <t>PLACA DE ACRILICO PARA IDENTIFICACAO DE SALAS,MEDINDO 8X25CM,CONFORME DETALHE Nº6033/EMOP,POLIDA NAS BORDAS.FORNECIMENTOE COLOCACAO</t>
  </si>
  <si>
    <t>PLACA DE ACRILICO PARA INDICACAO DE SAIDA,MEDINDO 8X25CM,CONFORME DETALHE Nº 6033/EMOP,POLIDA NAS BORDAS.FORNECIMENTO ECOLOCACAO</t>
  </si>
  <si>
    <t>PLACA DE ACRILICO,DESENHADA,INDICANDO SANITARIO MASCULINO OUFEMININO,DE 39X19CM,CONFORME DETALHE Nº6035/EMOP.FORNECIMENTO E COLOCACAO</t>
  </si>
  <si>
    <t>PLACA DE SINALIZACAO,CONFECCIONADA EM CHAPA DE PET 2,4MM,COMFUNDO,TEXTOS E SIMBOLOS EM VINIL AUTOADESIVO,COM AREA ATE0,75M2.FORNECIMENTO</t>
  </si>
  <si>
    <t>PLACA DE SINALIZACAO ESCOLAR,EM PS(POLIESTIRENO)COM 1MM DE ESPESSURA,COR CINZA CLARO,TEXTOS IMPRESSOS POSITIVOS E NEGATIVOS EM SILK-SCREEN NA COR LARANJA,NAS DIMENSOES DE (25X25)CM.FORNECIMENTO E COLOCACAO</t>
  </si>
  <si>
    <t>PLACA DE SINALIZACAO ESCOLAR,EM PS(POLIESTIRENO)COM 1MM DE ESPESSURA,COR CINZA CLARO,TEXTO IMPRESSOS POSITIVOS E NEGATIVOS EM SILK-SCREEN NA COR LARANJA,NAS DIMENSOES DE (100X30)CM.FORNECIMENTO E COLOCACAO</t>
  </si>
  <si>
    <t>TOTEM INFORMATIVO DIMENSOES(0,50X1,50)M,RESINA POLIESTER REFORCADO C/FIBRA DE VIDRO E COREMAT,C/IMPRESSAO SERIGRAFICA OUPOLICROMATICA DUPLA FACE AGREGADA AO MATERIAL C/UV,PRE-ACELERADO,CATALIZADO E PIGMENTADO.ESTRUTURA AMARRACAO PERFIL ACOCARBONO LAMINADO Nº14 E SUSTENTACAO TUBULAR VERTICAL C/1,80M EM TUBO ACO BITOLA 3,5" E ESP.Nº14,PROJ.FPJ.FORN.E COLOC.</t>
  </si>
  <si>
    <t>PLACAS DE IDENTIFICACAO DE MONUMENTOS HISTORICOS EM BRONZE COM AS DIMENSOES DE (35X50)CM,EXCLUSIVE PEDESTAL DE CONCRETO.FORNECIMENTO E COLOCACAO</t>
  </si>
  <si>
    <t>PLACAS DE IDENTIFICACAO DE MONUMENTOS HISTORICOS EM BRONZE COM AS DIMENSOES DE(35X50)CM,INCLUSIVE PEDESTAL DE CONCRETO.FORNECIMENTO E COLOCACAO</t>
  </si>
  <si>
    <t>PLACA DE IDENTIFICACAO MONUMENTOS E/OU ARVORES NOTAVEIS(15,5X15)CM,ACO ESCOVADO C/IMPRESSAO EM CORROSAO A ACIDO EM BAIXORELEVO,COR DOS TEXTOS EM PRETO 100% E MARCAS EM CORES,TIPOLOGIA OTTWA OU SIMILAR,FIXACAO SOBRE TUBO DE FERRO GALVANIZADO 1.1/2" E ALTURA DE 100CM,PINTADO PRETO FOSCO,C/BANDEJA INCLINADA 30º C/A MESMA MEDIDA DA PLACA,PROJ.FPJ.FORN.E COLOC.</t>
  </si>
  <si>
    <t>05.054.0100-0</t>
  </si>
  <si>
    <t>PLACA FOTOLUMINESCENTE DE SINALIZACAO BASICA PARA SAIDA DE EMERGENCIA,EM PVC ANTICHAMA,DIMENSOES APROXIMADAS DE (10X20)CM,DE ACORDO COM A NORMA NBR 13434-2.FORNECIMENTO E COLOCACAO</t>
  </si>
  <si>
    <t>05.054.0100-A</t>
  </si>
  <si>
    <t>05.054.0105-0</t>
  </si>
  <si>
    <t>PLACA FOTOLUMINESCENTE DE SINALIZACAO BASICA PARA EXTINTOR DE INCENDIO,EM PVC ANTICHAMA,DIMENSOES APROXIMADAS DE (15X15)CM,DE ACORDO COM A NORMA NBR 13434-2.FORNECIMENTO E COLOCACAO</t>
  </si>
  <si>
    <t>05.054.0105-A</t>
  </si>
  <si>
    <t>05.054.0110-0</t>
  </si>
  <si>
    <t>PLACA FOTOLUMINESCENTE DE SINALIZACAO BASICA PARA EXTINTOR DE INCENDIO,EM PVC ANTICHAMA,DIMENSOES APROXIMADAS DE (30X30)CM,DE ACORDO COM A NORMA NBR 13434-2.FORNECIMENTO E COLOCACAO</t>
  </si>
  <si>
    <t>05.054.0110-A</t>
  </si>
  <si>
    <t>LETRA DE ACO INOX Nº22 COM 20CM DE ALTURA.FORNECIMENTO E COLOCACAO</t>
  </si>
  <si>
    <t>LETRA DE LATAO COM 30CM DE ALTURA TIPO "HELVETICA MEDIUM" OUSIMILAR.FORNECIMENTO E COLOCACAO</t>
  </si>
  <si>
    <t>LETRA DE ACO ESCOVADO COM 30CM DE ALTURA.FORNECIMENTO E COLOCACAO</t>
  </si>
  <si>
    <t>LETRA DE ACO ESCOVADO COM 40CM DE ALTURA.FORNECIMENTO E COLOCACAO</t>
  </si>
  <si>
    <t>LETRA FUNDIDA EM ALUMINIO,POLIDA NAS LATERAIS,TIPO "HELVETICA",COM ALTURA DE 10CM E ESPESSURA DE 5MM,COM PINOS PARA FIXACAO.FORNECIMENTO E COLOCACAO</t>
  </si>
  <si>
    <t>LETRA FUNDIDA EM BRONZE,POLIDA E OXIDADA NAS LATERAIS,TIPO "HELVETICA",COM ALTURA DE 10CM E ESPESSURA DE 5MM COM PINOS PARA FIXACAO.FORNECIMENTO E COLOCACAO</t>
  </si>
  <si>
    <t>PLACA DE FERRO ESMALTADO DE 12X18CM COM NUMERACAO PARA IDENTIFICACAO DE IMOVEL EM LOGRADOURO.FORNECIMENTO E COLOCACAO</t>
  </si>
  <si>
    <t>PLACA DE FERRO ESMALTADO FORMA ELIPTICA,Nº13,PARA IDENTIFICACAO DE MARCADOR,DE LUZ OU GAS OU OUTRO,EM CONJUNTO HABITACIONAL.FORNECIMENTO E COLOCACAO</t>
  </si>
  <si>
    <t>PLACA DE IDENTIFICACAO EM ACO INOXIDAVEL,ESCRITA EM BRAILLE,MEDINDO 8X25CM.FORNECIMENTO E COLOCACAO</t>
  </si>
  <si>
    <t>MAPA TATIL(BRAILLE/RELEVO) EM ACRILICO,MEDINDO 54X39CM,PARASINALIZACAO E LOCALIZACAO DE AMBIENTES,FIXACAO COM FITA DUPLA FACE,EXCLUSIVE PEDESTAL.FORNECIMENTO E COLOCACAO</t>
  </si>
  <si>
    <t>ANEL TATIL DE TEXTURA CONSTRASTANTE (BORRACHA) E,PLACA TATILDE ALUMINIO EM BRAILE 10X3CM, PARA SINALIZACAO DE CORRIMAOS,PARA PESSOAS COM NECESSIDADES ESPECIFICAS.FORNECIMENTO E COLOCACAO</t>
  </si>
  <si>
    <t>PLASTICO NA COR PRETA,DESTINADO A PROTECAO DE TELHADOS,MOVEIS E PISOS,COM 0,15MM DE ESPESSURA,REUTILIZADO 5 VEZES,INCLUSIVE RETIRADA.FORNECIMENTO E COLOCACAO</t>
  </si>
  <si>
    <t>LONA TIPO LEVE PARA PROTECAO DE TELHADOS,REUTILIZADO 2 VEZES,INCLUSIVE RETIRADA.FORNECIMENTO E COLOCACAO</t>
  </si>
  <si>
    <t>LONA DE POLIETILENO(LONA TERREIRO)COM ESPESSURA DE 0,20MM PARA IMPERMEABILIZACAO DE SOLO,MEDIDA PELA AREA COBERTA,INCLUSIVE PERDAS E TRANSPASSE</t>
  </si>
  <si>
    <t>PLASTICO BOLHAO,BOLHA DIAMETRO DE 25MM E LARGURA DE 1,30M.FORNECIMENTO E COLOCACAO</t>
  </si>
  <si>
    <t>CRAVACAO DE PERFIL "H" DE 6"X6",1ª ALMA,ATE 4,50M DE COMPRIMENTO,ADMITINDO-SE SUA UTILIZACAO 6 VEZES,PARA EXECUCAO DE PRANCHADA HORIZONTAL,INCLUSIVE FORNECIMENTO.CONSIDERA-SE A CRAVACAO COM BATE-ESTACAS E RETIRADA COM PORTICO MOVEL,TRANSPORTE INTERNO COM TRATOR E LIMPEZA DO PERFIL APOS CADA UTILIZACAO</t>
  </si>
  <si>
    <t>CRAVACAO DE PERFIL "H" DE 6"X6",1ª ALMA,ATE 4,50M DE COMPRIMENTO,ADMITINDO-SE SUA UTILIZACAO 4 VEZES,P/EXEC.DE PRANCHADAHORIZ.,INCL.FORN.CONSIDERA-SE A CRAVACAO C/BATE-ESTACAS E RETIRADA C/PORTICO MOVEL DEPOIS DA REDUCAO DO ATRITO,EMPREGANDO-SE MACACOS,TRANSP.INT.C/TRATOR E LIMPEZA DO PERFIL APOS CADA UTILIZACAO</t>
  </si>
  <si>
    <t>CRAVACAO DE PERFIL "H" DE 6"X6",1ª ALMA,ATE 9,00M DE COMPRIMENTO,ADMITINDO-SE SUA UTILIZACAO 5 VEZES,PARA EXECUCAO DE PRANCHADA HORIZONTAL,INCLUSIVE FORNECIMENTO.CONSIDERA-SE A CRAVACAO COM BATE-ESTACAS E RETIRADA COM ESCAVADEIRA,TRANSPORTEINTERNO COM TRATOR E LIMPEZA DO PERFIL APOS CADA UTILIZACAO</t>
  </si>
  <si>
    <t>CRAVACAO DE PERFIL "H" DE 6"X6",1ª ALMA,ATE 9,00M DE COMPRIMENTO,ADMITINDO-SE SUA UTILIZACAO 3 VEZES,PARA EXEC.DE PRANCHADA HORIZ.,INCL.FORN.CONSIDERA-SE A CRAVACAO C/BATE-ESTACASE RETIRADA C/ESCAVADEIRA DEPOIS DA REDUCAO DO ATRITO,EMPREGANDO-SE MACACOS,TRANSP.INT.C/TRATOR E LIMPEZA DO PERFIL APOS CADA UTILIZACAO</t>
  </si>
  <si>
    <t>ESCORAMENTO DE VALAS EM PRANCHADA HORIZONTAL,EMPREGANDO-SE MADEIRA DE 3ª E PERFIL METALICO "H" DE 6"X6",REUTILIZADOS EM5 VEZES,INCLUSIVE FORNECIMENTO DE TODOS OS MATERIAIS,COLOCACAO E RETIRADA</t>
  </si>
  <si>
    <t>ESCORAMENTO MISTO DE PRANCHADA HORIZONTAL ATE 8M DE PROFUNDIDADE COM PRANCHAS DE MADEIRA,ESTACAS E LONGARINAS DE ACO I DE 10",ESTRONCAS DE DUPLO I DE 8",COMPREENDENDO FORNECIMENTO,COLOCACAO E RETIRADA DE TODOS OS COMPONENTES COM REAPROVEITAMENTO DESTES</t>
  </si>
  <si>
    <t>ENSECADEIRA DE ESTACAS-PRANCHAS DE ACO EM CAVAS OU VALAS COMPROFUNDIDADE ATE 4,00M.O CUSTO INCLUI O FORNECIMENTO,EXECUCAO E RETIRADA DE TODOS OS MATERIAIS,CONSIDERANDO A REUTILIZACAO DE 60 VEZES PARA ESTACAS-PRANCHAS E 10 VEZES PARA GUIASE ESTRONCAS DE MADEIRA,EXCL.ESCAVACAO.MEDICAO DO SERVICO SERA PELA SUPERFICIE UTIL COBRINDO PAREDES DAS CAVAS OU VALAS</t>
  </si>
  <si>
    <t>ENSECADEIRA DE ESTACAS-PRANCHAS DE ACO EM CAVAS OU VALAS COMPROFUNDIDADE ATE 4,00M.O CUSTO INCLUI O FORNECIMENTO,EXECUCAO E RETIRADA DE TODOS OS MATERIAIS,CONSIDERANDO A REUTILIZACAO DE 40 VEZES PARA ESTACAS-PRANCHAS E 10 VEZES PARA GUIASE ESTRONCAS DE MADEIRA,EXCL.ESCAVACAO.MEDICAO DO SERVICO SERA PELA SUPERFICIE UTIL COBRINDO PAREDES DAS CAVAS OU VALAS</t>
  </si>
  <si>
    <t>ENSECADEIRA DE ESTACAS-PRANCHAS DE ACO EM CAVAS OU VALAS COMPROFUNDIDADE ATE 4,00M.O CUSTO INCLUI O FORNECIMENTO,EXECUCAO E RETIRADA DE TODOS OS MATERIAIS,CONSIDERANDO A REUTILIZACAO DE 15 VEZES PARA ESTACAS-PRANCHAS E 10 VEZES PARA GUIASE ESTRONCAS DE MADEIRA,EXCL.ESCAVACAO.MEDICAO DO SERVICO SERA PELA SUPERFICIE UTIL COBRINDO PAREDES DAS CAVAS OU VALAS</t>
  </si>
  <si>
    <t>ENSECADEIRA DE ESTACAS-PRANCHAS DE ACO EM CAVAS OU VALAS COMPROFUNDIDADE ATE 5,00M.O CUSTO INCLUI O FORNECIMENTO,EXECUCAO E RETIRADA DE TODOS OS MATERIAIS,CONSIDERANDO A REUTILIZACAO DE 60 VEZES PARA ESTACAS-PRANCHAS E 10 VEZES PARA GUIASE ESTRONCAS DE MADEIRA,EXCL.ESCAVACAO.MEDICAO DO SERVICO SERA PELA SUPERFICIE UTIL COBRINDO PAREDES DAS CAVAS OU VALAS</t>
  </si>
  <si>
    <t>ENSECADEIRA DE ESTACAS-PRANCHAS DE ACO EM CAVAS OU VALAS COMPROFUNDIDADE ATE 5,00M.O CUSTO INCLUI O FORNECIMENTO,EXECUCAO E RETIRADA DE TODOS OS MATERIAIS,CONSIDERANDO A REUTILIZACAO DE 40 VEZES PARA ESTACAS-PRANCHAS E 10 VEZES PARA GUIASE ESTRONCAS DE MADEIRA,EXCL.ESCAVACAO.MEDICAO DO SERVICO SERA PELA SUPERFICIE UTIL COBRINDO PAREDES DAS CAVAS OU VALAS</t>
  </si>
  <si>
    <t>ENSECADEIRA DE ESTACAS-PRANCHAS DE ACO EM CAVAS OU VALAS COMPROFUNDIDADE ATE 5,00M.O CUSTO INCLUI O FORNECIMENTO,EXECUCAO E RETIRADA DE TODOS OS MATERIAIS,CONSIDERANDO A REUTILIZACAO DE 15 VEZES PARA ESTACAS-PRANCHAS E 10 VEZES PARA GUIASE ESTRONCAS DE MADEIRA,EXCL.ESCAVACAO.MEDICAO DO SERVICO SERA PELA SUPERFICIE UTIL COBRINDO PAREDES DAS CAVAS OU VALAS</t>
  </si>
  <si>
    <t>ENSECADEIRA DE ESTACAS-PRANCHAS DE ACO EM CAVAS OU VALAS COMPROFUNDIDADE ATE 6,00M.O CUSTO INCLUI O FORNECIMENTO,EXECUCAO E RETIRADA DE TODOS OS MATERIAIS,CONSIDERANDO A REUTILIZACAO DE 60 VEZES PARA ESTACAS-PRANCHAS E 10 VEZES PARA GUIASE ESTRONCAS DE MADEIRA,EXCL.ESCAVACAO.MEDICAO DO SERVICO SERA PELA SUPERFICIE UTIL COBRINDO PAREDES DAS CAVAS OU VALAS</t>
  </si>
  <si>
    <t>ENSECADEIRA DE ESTACAS-PRANCHAS DE ACO EM CAVAS OU VALAS COMPROFUNDIDADE ATE 6,00M.O CUSTO INCLUI O FORNECIMENTO,EXECUCAO E RETIRADA DE TODOS OS MATERIAIS,CONSIDERANDO A REUTILIZACAO DE 40 VEZES PARA ESTACAS-PRANCHAS E 10 VEZES PARA GUIASE ESTRONCAS DE MADEIRA,EXCL.ESCAVACAO.MEDICAO DO SERVICO SERA PELA SUPERFICIE UTIL COBRINDO PAREDES DAS CAVAS OU VALAS</t>
  </si>
  <si>
    <t>ENSECADEIRA DE ESTACAS-PRANCHAS DE ACO EM CAVAS OU VALAS COMPROFUNDIDADE ATE 6,00M.O CUSTO INCLUI O FORNECIMENTO,EXECUCAO E RETIRADA DE TODOS OS MATERIAIS,CONSIDERANDO A REUTILIZACAO DE 15 VEZES PARA ESTACAS-PRANCHAS E 10 VEZES PARA GUIASE ESTRONCAS DE MADEIRA,EXCL.ESCAVACAO.MEDICAO DO SERVICO SERA PELA SUPERFICIE UTIL COBRINDO PAREDES DAS CAVAS OU VALAS</t>
  </si>
  <si>
    <t>ENSECADEIRA DE ESTACAS-PRANCHAS DE ACO EM CAVAS OU VALAS COMPROFUNDIDADE ATE 4,00M.CUSTO INCLUI FORNECIMENTO,EXECUCAO ERETIRADA DE TODOS OS MATERIAIS,CONSIDERANDO A REUTILIZACAODE 60 VEZES PARA ESTACAS-PRANCHAS E 60 VEZES PARA GUIAS E ESTRONCAS DE PERFIL"I"DE ACO,EXCL.ESCAVACAO.MEDICAO SERVICO SERA PELA SUPERFICIE UTIL COBRINDO PAREDES DAS CAVAS OU VALAS</t>
  </si>
  <si>
    <t>ENSECADEIRA DE ESTACAS-PRANCHAS DE ACO EM CAVAS OU VALAS COMPROFUNDIDADE ATE 4,00M.CUSTO INCLUI FORNECIMENTO,EXECUCAO ERETIRADA DE TODOS OS MATERIAIS,CONSIDERANDO A REUTILIZACAODE 40 VEZES PARA ESTACAS-PRANCHAS E 60 VEZES PARA GUIAS E ESTRONCAS DE PERFIL"I"DE ACO,EXCL.ESCAVACAO.MEDICAO SERVICO SERA PELA SUPERFICIE UTIL COBRINDO PAREDES DAS CAVAS OU VALAS</t>
  </si>
  <si>
    <t>ENSECADEIRA DE ESTACAS-PRANCHAS DE ACO EM CAVAS OU VALAS COMPROFUNDIDADE ATE 4,00M.CUSTO INCLUI FORNECIMENTO,EXECUCAO ERETIRADA DE TODOS OS MATERIAIS,CONSIDERANDO A REUTILIZACAODE 15 VEZES PARA ESTACAS-PRANCHAS E 60 VEZES PARA GUIAS E ESTRONCAS DE PERFIL"I"DE ACO,EXCL.ESCAVACAO.MEDICAO SERVICO SERA PELA SUPERFICIE UTIL COBRINDO PAREDES DAS CAVAS OU VALAS</t>
  </si>
  <si>
    <t>ENSECADEIRA DE ESTACAS-PRANCHAS DE ACO EM CAVAS OU VALAS COMPROFUNDIDADE ATE 5,00M.CUSTO INCLUI FORNECIMENTO,EXECUCAO ERETIRADA DE TODOS OS MATERIAIS,CONSIDERANDO A REUTILIZACAODE 60 VEZES PARA ESTACAS-PRANCHAS E 60 VEZES PARA GUIAS E ESTRONCAS DE PERFIL"I"DE ACO,EXCL.ESCAVACAO.MEDICAO SERVICO SERA PELA SUPERFICIE UTIL COBRINDO PAREDES DAS CAVAS OU VALAS</t>
  </si>
  <si>
    <t>ENSECADEIRA DE ESTACAS-PRANCHAS DE ACO EM CAVAS OU VALAS COMPROFUNDIDADE ATE 5,00M.CUSTO INCLUI FORNECIMENTO,EXECUCAO ERETIRADA DE TODOS OS MATERIAIS,CONSIDERANDO A REUTILIZACAODE 40 VEZES PARA ESTACAS-PRANCHAS E 60 VEZES PARA GUIAS E ESTRONCAS DE PERFIL"I"DE ACO,EXCL.ESCAVACAO.MEDICAO SERVICO SERA PELA SUPERFICIE UTIL COBRINDO PAREDES DAS CAVAS OU VALAS</t>
  </si>
  <si>
    <t>ENSECADEIRA DE ESTACAS-PRANCHAS DE ACO EM CAVAS OU VALAS COMPROFUNDIDADE ATE 5,00M.CUSTO INCLUI FORNECIMENTO,EXECUCAO ERETIRADA DE TODOS OS MATERIAIS,CONSIDERANDO A REUTILIZACAODE 15 VEZES PARA ESTACAS-PRANCHAS E 60 VEZES PARA GUIAS E ESTRONCAS DE PERFIL"I"DE ACO,EXCL.ESCAVACAO.MEDICAO SERVICO SERA PELA SUPERFICIE UTIL COBRINDO PAREDES DAS CAVAS OU VALAS</t>
  </si>
  <si>
    <t>ENSECADEIRA DE ESTACAS-PRANCHAS DE ACO EM CAVAS OU VALAS COMPROFUNDIDADE ATE 6,00M.CUSTO INCLUI FORNECIMENTO,EXECUCAO ERETIRADA DE TODOS OS MATERIAIS,CONSIDERANDO A REUTILIZACAODE 60 VEZES PARA ESTACAS-PRANCHAS E 60 VEZES PARA GUIAS E ESTRONCAS DE PERFIL"I"DE ACO,EXCL.ESCAVACAO.MEDICAO SERVICO SERA PELA SUPERFICIE UTIL COBRINDO PAREDES DAS CAVAS OU VALAS</t>
  </si>
  <si>
    <t>ENSECADEIRA DE ESTACAS-PRANCHAS DE ACO EM CAVAS OU VALAS COMPROFUNDIDADE ATE 6,00M.CUSTO INCLUI FORNECIMENTO,EXECUCAO ERETIRADA DE TODOS OS MATERIAIS,CONSIDERANDO A REUTILIZACAODE 40 VEZES PARA ESTACAS-PRANCHAS E 60 VEZES PARA GUIAS E ESTRONCAS DE PERFIL"I"DE ACO,EXCL.ESCAVACAO.MEDICAO SERVICO SERA PELA SUPERFICIE UTIL COBRINDO PAREDES DAS CAVAS OU VALAS</t>
  </si>
  <si>
    <t>ENSECADEIRA DE ESTACAS-PRANCHAS DE ACO EM CAVAS OU VALAS COMPROFUNDIDADE ATE 6,00M.CUSTO INCLUI FORNECIMENTO,EXECUCAO ERETIRADA DE TODOS OS MATERIAIS,CONSIDERANDO A REUTILIZACAODE 15 VEZES PARA ESTACAS-PRANCHAS E 60 VEZES PARA GUIAS E ESTRONCAS DE PERFIL"I"DE ACO,EXCL.ESCAVACAO.MEDICAO SERVICO SERA PELA SUPERFICIE UTIL COBRINDO PAREDES DAS CAVAS OU VALAS</t>
  </si>
  <si>
    <t>ESCORAMENTO PARA VALAS "TIPO BLINDAGEM",COM LARGURA E 3,00MDE PROFUNDIDADE DE 2,50M,INCLUSIVE MOVIMENTACAO COM ESCAVADEIRA HIDRAULICA E MAO-DE-OBRA.A MEDICAO SERA FEITA PELO PRODUTO DAS ALTURAS DAS PAREDES ESCORADAS (2 LADOS) VEZES O COMPRIMENTO DA VALA</t>
  </si>
  <si>
    <t>ESCORAMENTO PARA VALAS "TIPO BLINDAGEM",COM LARGURA DE 3,00ME PROFUNDIDADE DE 4,50M,INCLUSIVE MOVIMENTACAO COM ESCAVADEIRA HIDRAULICA E MAO-DE-OBRA.A MEDICAO SERA FEITA PELO PRODUTO DAS ALTURAS DAS PAREDES ESCORADAS (2 LADOS) VEZES O COMPRIMENTO DA VALA</t>
  </si>
  <si>
    <t>ESCORAMENTO PARA VALAS "TIPO BLINDAGEM",COM LARGURA DE 3,00ME PROFUNDIDADE DE 6,00M,INCLUSIVE MOVIMENTACAO COM ESCAVADEIRA HIDRAULICA E MAO-DE-OBRA.A MEDICAO SERA FEITA PELO PRODUTO DAS ALTURAS DAS PAREDES ESCORADAS (2 LADOS) VEZES O COMPRIMENTO DA VALA</t>
  </si>
  <si>
    <t>ESCORAMENTO PARA VALAS "TIPO BLINDAGEM",COM LARGURA DE 5,50E PROFUNDIDADE DE 2,50M,INCLUSIVE MOVIMENTACAO COM ESCAVADEIRA HIDRAULICA E MAO-DE-OBRA.A MEDICAO SERA FEITA PELO PRODUTO DAS ALTURAS DAS PAREDES ESCORADAS (2 LADOS) VEZES O COMPRIMENTO DA VALA</t>
  </si>
  <si>
    <t>ESCORAMENTO PARA VALAS "TIPO BLINDAGEM",COM LARGURA DE 5,50ME PROFUNDIDADE DE 4,50M,INCLUSIVE MOVIMENTACAO COM ESCAVADEIRA HIDRAULICA E MAO-DE-OBRA.A MEDICAO SERA FEITA PELO PRODUTO DAS ALTURAS DAS PAREDES ESCORADAS (2 LADOS) VEZES O COMPRIMENTO DA VALA</t>
  </si>
  <si>
    <t>ESCORAMENTO PARA VALAS "TIPO BLINDAGEM",COM LARGURA DE 5,50ME PROFUNDIDADE DE 6,00M,INCLUSIVE MOVIMENTACAO COM ESCAVADEIRA HIDRAULICA E MAO-DE-OBRA.A MEDICAO SERA FEITA PELO PRODUTO DAS ALTURAS DAS PAREDES ESCORADAS (2 LADOS) VEZES O COMPRIMENTO DA VALA</t>
  </si>
  <si>
    <t>RETIRADA E RECOLOCACAO DE ESTACAS PRANCHAS DE ACO.MEDICAO PELA SUPERFICIE UTIL COBRINDO AS PAREDES DAS CAVAS OU VALAS</t>
  </si>
  <si>
    <t>ENSECADEIRA DE ESTACAS-PRANCHAS PECAS DE MADEIRA 3"X9",ENCAIXE,VALAS ATE 3,00M DE LARGURA,MEDIDA APENAS SUPERFICIE UTILCOBRINDO PAREDE DA VALA,ESTA ATE 3,00M DE PROFUNDIDADE,CRAVACAO C/COMPRESSOR E EXTRACAO C/ESCAVADEIRA.FORN.,EXECUCAO E RETIRADA DOS MATERIAIS.ESTACAS USADAS 4 VEZES,GUIAS 3 VEZES EESTRONCAS 2 VEZES</t>
  </si>
  <si>
    <t>ENSECADERIA DE ESTACAS-PRANCHAS PECAS DE MADEIRA 3"X9",ENCAIXE,VALAS ATE 3,00M DE LARGURA,MEDIDA APENAS SUPERFICIE UTILCOBRINDO PAREDE DA VALA,ESTA ATE 3,00M DE PROFUNDIDADE,CRAVACAO C/COMPRESSOR E EXTRACAO C/ESCAVADEIRA.FORNE.,EXECUCAO ERETIRADA DOS MATERIAIS.ESTACAS USADAS 3 VEZES,GUIAS 3 VEZESE ESTRONCAS 2 VEZES</t>
  </si>
  <si>
    <t>ENSECADEIRA DE ESTACAS-PRANCHAS PECAS DE MADEIRA 3"X9",ENCAIXE,VALAS ATE 3,00M DE LARGURA,MEDIDA APENAS SUPERFICIE UTILCOBRINDO PAREDE DA VALA,ESTA ATE 4,50M DE PROFUNDIDADE,CRAVACAO C/COMPRESSOR E EXTRACAO C/ESCAVADEIRA.FORN.,EXECUCAO E RETIRADA DOS MATERIAIS.ESTACAS USADAS 4 VEZES,GUIAS 3 VEZES EESTRONCAS 2 VEZES</t>
  </si>
  <si>
    <t>ENSECADEIRA DE ESTACAS-PRANCHAS PECAS DE MADEIRA 3"X9",ENCAIXE,VALAS ATE 3,00M DE LARGURA,MEDIDA APENAS SUPERFICIE UTILCOBRINDO PAREDE DA VALA,ESTA ATE 4,50M DE PROFUNDIDADE,CRAVACAO C/COMPRESSOR E EXTRACAO C/ESCAVADEIRA.FORN.,EXECUCAO E RETIRADA DOS MATERIAIS.ESTACAS USADAS 3 VEZES,GUIAS 3 VEZES EESTRONCAS 2 VEZES</t>
  </si>
  <si>
    <t>ENSECADEIRA DE ESTACAS-PRANCHAS PECAS DE MADEIRA 3"X9",ENCAIXE,CAIXAS ATE 4,00M VAO,MEDIDA SUPERFICIE UTIL COBRINDO PAREDE CAIXA,ATE 3,00M DE PROFUNDIDADE,CRAVACAO EXECUTADA MANUALMENTE S/FICHA E EXTRACAO C/"TIRFOR"OU MACACO.FORN.,EXECUCAOE RETIRADA DOS MATERIAIS.ESTACAS USADAS 4 VEZES,GUIAS 3 VEZES E ESTRONCAS 3 VEZES</t>
  </si>
  <si>
    <t>ENSECADEIRA DE ESTACAS-PRANCHAS PECAS DE MADEIRA 3"X9",ENCAIXE,CAIXAS ATE 4,00M VAO,MEDIDA SUPERFICIE UTIL COBRINDO PAREDE CAIXA,ATE 4,50M DE PROFUNDIDADE,CRAVACAO EXECUTADA MANUALMENTE S/FICHA E EXTRACAO C/"TIRFOR" OU MACACO.FORN.,EXECUCAOE RETIRADA DOS MATERIAIS.ESTACAS USADAS 4 VEZES,GUIAS 3 VEZES E ESTRONCAS 3 VEZES</t>
  </si>
  <si>
    <t>ENSECADEIRA SIMPLES(ESCORAMENTO FECHADO)ESTACAS-PRANCHAS PECAS MADEIRA 3"X9",S/ENCAIXE,VALAS ATE 3,00M LARGURA,MEDIDA SUPERFICIE UTIL COBRINDO PAREDE DA VALA,ATE 3,00M PROFUNDIDADE,CRAVACAO C/COMPRESSOR E EXTRACAO C/ESCAV.FORN.,EXECUCAO E RETIRADA DOS MATERIAIS.ESTACAS USADAS 4 VEZES,GUIAS 3 VEZES EESTRONCAS 2 VEZES</t>
  </si>
  <si>
    <t>ENSECADEIRA SIMPLES(ESCORAMENTO FECHADO)ESTACAS-PRANCHAS PECAS MADEIRA 3"X9",S/ENCAIXE,VALAS ATE 3,00M LARGURA,MEDIDA SUPERFICIE UTIL COBRINDO PAREDE DA VALA,ATE 3,00M PROFUNDIDADE,CRAVACAO C/COMPRESSOR E EXTRACAO C/ESCAV.FORN.,EXECUCAO E RETIRADA DOS MATERIAIS.ESTACAS USADAS 3 VEZES,GUIAS 3 VEZES EE ESTRONCAS 2 VEZES</t>
  </si>
  <si>
    <t>ENSECADEIRA SIMPLES(ESCORAMENTO FECHADO)ESTACAS-PRANCHAS PECAS MADEIRA 3"X9",S/ENCAIXE,VALAS ATE 3,00M LARGURA,MEDIDA SUPERFICIE UTIL COBRINDO PAREDE DA VALA,ATE 4,50M PROFUNDIDADE,CRAVACAO C/COMPRESSOR E EXTRACAO C/ESCAV.FORN.,EXTRACAO E RETIRADA DOS MATERIAIS.ESTACAS USADAS 4 VEZES,GUIAS 3 VEZES EESTRONCAS 2 VEZES</t>
  </si>
  <si>
    <t>ENSECADEIRA SIMPLES(ESCORAMENTO FECHADO)ESTACAS-PRANCHAS PECAS MADEIRA 3"X9",S/ENCAIXE,VALAS ATE 3,00M LARGURA,MEDIDA SUPERFICIE UTIL COBRINDO PAREDE DA VALA,ATE 4,50M PROFUNDIDADE,CRAVACAO C/COMPRESSOR E EXTRACAO C/ESCAV.FORN.,EXECUCAO E RETIRADA DOS MATERIAIS.ESTACAS USADAS 3 VEZES,GUIAS 3 VEZES EESTRONCAS 2 VEZES</t>
  </si>
  <si>
    <t>ENSECADEIRA SIMPLES(ESCORAMENTO FECHADO)ESTACAS-PRANCHAS PECAS MADEIRA 3"X9",S/ENCAIXE,CAIXAS ATE 4,00M VAO,MEDIDA SUPERFICIE UTIL COBRINDO PAREDE CAIXA,ATE 3,00M PROFUND.,CRAVACAOEXEC.MANUALMENTE S/FICHA E EXTRACAO C/"TIRFOR"OU MACACO.FORN.,EXECUCAO E RETIRADA DOS MAT.ESTACAS USADAS 4 VEZES,GUIASE ESTRONCAS 3 VEZES</t>
  </si>
  <si>
    <t>ENSECADEIRA SIMPLES(ESCORAMENTO FECHADO)ESTACAS-PRANCHAS PECAS MADEIRA 3"X9",S/ENCAIXE,CAIXAS ATE 4,00M VAO,MEDIDA SUPERFICIE UTIL COBRINDO PAREDE CAIXA,ATE 4,50M PROFUND.,CRAVACAOEXEC.MANUALMENTE S/FICHA E EXTRACAO C/"TIRFOR"OU MACACO.FORN.,EXECUCAO E RETIRADA DOS MAT.ESTACAS USADAS 4 VEZES,GUIASE ESTRONCAS 3 VEZES</t>
  </si>
  <si>
    <t>ENSECADEIRA SIMPLES(ESCORAMENTO FECHADO)DE ESTACAS-PRANCHASDE MADEIRA DE 3ª DE 3"X9",SERRADO,SEM ENCAIXE,EM VALAS ATE 3,00M DE LARGURA E ATE 3,00M DE PROFUNDIDADE,SENDO A CRAVACAOMANUAL E SEM FICHA E A EXTRACAO COM PA CARREGADEIRA.ESTACAS,LONGARINAS E ESTRONCAS USADAS 3 VEZES</t>
  </si>
  <si>
    <t>ENSECADEIRA SIMPLES(ESCORAMENTO FECHADO)DE ESTACAS-PRANCHASDE MADEIRA DE 3ª DE 3"X9",SERRADO,SEM ENCAIXE,EM VALAS DE ATE 3,00M DE LARGURA E ATE 3,00M DE PROFUNDIDADE,SENDO A CRAVACAO MANUAL E SEM FICHA E A EXTRACAO COM PA CARREGADEIRA.ESTACAS,LONGARINAS E ESTRONCAS USADAS 2 VEZES</t>
  </si>
  <si>
    <t>PRANCHADA HORIZONTAL EM ESCORAMENTO FECHADO DE MESMA DENOMINACAO,ATE 8,00M DE PROFUNDIDADE,APOIADA EM PERFIS,EXCLUSIVE ESTES.PRANCHAS EM PECAS DE MADEIRA DE 3ª DE 3"X12",NO COMPRIMENTO MAXIMO DE 2,50M,CALCADAS COM MADEIRA DE 3ª,APROVEITADAS4,5 VEZES,INCLUSIVE FORNECIMENTO,COLOCACAO,RETIRADA E TRANSPORTE INTERNO COM CAMINHAO BASCULANTE</t>
  </si>
  <si>
    <t>PRANCHADA HORIZONTAL EM ESCORAMENTO FECHADO DE MESMA DENOMINACAO,ATE 6,00M DE PROFUNDIDADE,APOIADA EM PERFIS,EXCLUSIVE ESTES.PRANCHAS EM PECAS DE MADEIRA DE 3ª DE 3"X9",NO COMPRIMENTO MAXIMO DE 2,00M,CALCADAS COM MESMO MATERIAL,APROVEITADAS3 VEZES,INCLUSIVE FORNECIMENTO,COLOCACAO,RETIRADA E TRASNPORTE INTERNO COM CAMINHAO BASCULANTE</t>
  </si>
  <si>
    <t>BARRAGEM PROVISORIA OU ENSECADEIRA,PARA DESVIOS DE PEQUENOSCURSOS D'AGUA COM SACOS DE AREIA</t>
  </si>
  <si>
    <t>ESCORAMENTO DE VALA/CAVA ATE 4,00M DE PROFUNDIDADE,COM PRANCHOES EM PECAS DE MADEIRA DE 3ª DE 3"X9",CRAVACAO E RETIRADADOS PRANCHOES COM EQUIPAMENTOS.A MEDICAO DO SERVICO E FEITAPELA AREA EFETIVAMENTE EM CONTATO COM OS PRANCHOES.CONSIDERANDO A MADEIRA REUTILIZADA 2 VEZES.FORNECIMENTO E COLOCACAO</t>
  </si>
  <si>
    <t>CONSOLO DE PERFIL DE ACO,COM PESO ATE 10KG,PARA SUPORTES DEGUIA(VIGA,LONGARINA),EM TRABALHOS DE ESCORAMENTO E CONGENERES,SOLDADO EM ESTACA DO MESMO MATERIAL,INCLUSIVE FORNECIMENTO,COLOCACAO E RETIRADA,ADMITINDO-SE SUA UTILIZACAO 10 VEZES</t>
  </si>
  <si>
    <t>GUIA(VIGA,LONGARINA) DE PERFIL DE ACO "I",DE 6",1ª ALMA,EM TRABALHOS DE ESCORAMENTO E CONGENERES,SOLDADA SOBRE CONSOLOSE ESTACAS,ESTAS INTERVALADAS DE 1,50 A 2,00M,INCLUSIVE FORNECIMENTO,COLOCACAO,RETIRADA E TRANSPORTE INTERNO COM TRATOR,ADMITINDO-SE SUA UTILIZACAO 7 VEZES</t>
  </si>
  <si>
    <t>GUIA (VIGA,LONGARINA) DE PERFIL DE ACO "I",DE 10",1ª ALMA,EMTRABALHOS DE ESCORAMENTO E CONGENERES,SOLDADA SOBRE CONSOLOS E ESTACAS,ESTAS INTERVALADAS DE 2,00 A 2,50M,INCLUSIVE FORNECIMENTO,COLOCACAO,RETIRADA E TRANSPORTE INTERNO COM TRATOR,ADMITINDO-SE SUA UTILIZACAO 7 VEZES</t>
  </si>
  <si>
    <t>ESTRONCA(ESCORA)DE PERFIL DE ACO "I",DE 6",1ª ALMA,EM TRABALHOS DE ESCORAMENTO E CONGENERES,TENDO COMPRIMENTO DE 2,50 A3,00M,SOLDADA EM GUIAS,INCLUSIVE FORNECIMENTO,COLOCACAO,RETIRADA E TRANSPORTE INTERNO COM CAMINHAO,ADMITINDO-SE SUA UTILIZACAO 7 VEZES</t>
  </si>
  <si>
    <t>CAFE DA MANHA, CONFORME CONVENCAO DO TRABALHO PARA CONSTRUCAO CIVIL E CONDICOES HIGIENICAS E SANITARIAS ADEQUADAS</t>
  </si>
  <si>
    <t>REFEICAO CONFORME CONVENCAO DO TRABALHO PARA CONSTRUCAO CIVIL E CONDICOES HIGIENICAS E SANITARIAS ADEQUADAS</t>
  </si>
  <si>
    <t>CESTA BASICA, CONFORME CONVENCAO DO TRABALHO PARA CONSTRUCAOCIVIL</t>
  </si>
  <si>
    <t>UNIDADE REF.P/COMPL.ADM LOCAL,CONSID:CONSUMO AGUA,TEL.ENERGIA ELETRICA,MAT.LIMPEZA E ESCRITORIO,COMPUTADORES,LICENCA OBRA,MOVEIS E UTENSILIOS,AR COND.BEBEDOURO,ART,RRT,FOTOGRAFIASUNIFORMES,DIARIAS,EXAMES ADMISSIONAIS PERIODICOS E DEMISSIONAIS,CURSO CAPACITACAO/TREINAMENTO E ITENS COMPLEMENTEM AS DESP.NECESS.EXCL.DESPESAS SUBSIDIOS ALIM.E TRANSPORTE PESSOAL</t>
  </si>
  <si>
    <t>INDICE GERAL DA CONSTRUCAO CIVIL (PREDIOS PUBLICOS)</t>
  </si>
  <si>
    <t>INDICE GERAL PARA FORNECIMENTO DE MATERIAIS DA CONSTRUCAO CIVIL</t>
  </si>
  <si>
    <t>MA0-DE-OBRA DE MARCENEIRO,INCLUSIVE ENCARGOS SOCIAIS</t>
  </si>
  <si>
    <t>MAO-DE-OBRA DE SERRALHEIRO,INCLUSIVE ENCARGOS SOCIAIS</t>
  </si>
  <si>
    <t>MAO-DE-OBRA DE PINTOR,INCLUSIVE ENCARGOS SOCIAIS</t>
  </si>
  <si>
    <t>MAO-DE-OBRA DE GESSEIRO,INCLUSIVE ENCARGOS SOCIAIS</t>
  </si>
  <si>
    <t>MAO-DE-OBRA DE LADRILHEIRO,INCLUSIVE ENCARGOS SOCIAIS</t>
  </si>
  <si>
    <t>MAO-DE-OBRA DE TAQUEIRO,INCLUSIVE ENCARGOS SOCIAIS</t>
  </si>
  <si>
    <t>MAO-DE-OBRA DE ESTUCADOR,INCLUSIVE ENCARGOS SOCIAIS</t>
  </si>
  <si>
    <t>MAO-DE-OBRA DE PEDREIRO,INCLUSIVE ENCARGOS SOCIAIS</t>
  </si>
  <si>
    <t>MAO-DE-OBRA DE CARPINTEIRO DE FORMAS,INCLUSIVE ENCARGOS SOCIAIS</t>
  </si>
  <si>
    <t>MAO-DE-OBRA DE BOMBEIRO HIDRAULICO,INCLUSIVE ENCARGOS SOCIAIS</t>
  </si>
  <si>
    <t>MAO-DE-OBRA DE CARPINTEIRO DE ESQUADRIAS,INCLUSIVE ENCARGOSSOCIAIS</t>
  </si>
  <si>
    <t>MAO-DE-OBRA DE ELETRICISTA,INCLUSIVE ENCARGOS SOCIAIS</t>
  </si>
  <si>
    <t>MAO-DE-OBRA DE PINTOR DE LETRAS,INCLUSIVE ENCARGOS SOCIAIS</t>
  </si>
  <si>
    <t>MAO-DE-OBRA DE SERVENTE,INCLUSIVE ENCARGOS SOCIAIS</t>
  </si>
  <si>
    <t>MAO-DE-OBRA DE AJUDANTE,INCLUSIVE ENCARGOS SOCIAIS</t>
  </si>
  <si>
    <t>MAO-DE-OBRA DE SOLDADOR,INCLUSIVE ENCARGOS SOCIAIS</t>
  </si>
  <si>
    <t>MAO-DE-OBRA DE ARMADOR,INCLUSIVE ENCARGOS SOCIAIS</t>
  </si>
  <si>
    <t>MAO-DE-OBRA DE MARTELETEIRO,INCLUSIVE ENCARGOS SOCIAIS</t>
  </si>
  <si>
    <t>MAO-DE-OBRA DE JARDINEIRO,INCLUSIVE ENCARGOS SOCIAIS</t>
  </si>
  <si>
    <t>MAO-DE-OBRA DE OPERADOR DE MAQUINAS,INCLUSIVE ENCARGOS SOCIAIS</t>
  </si>
  <si>
    <t>MAO-DE-OBRA DE APONTADOR,INCLUSIVE ENCARGOS SOCIAIS</t>
  </si>
  <si>
    <t>MAO-DE-OBRA DE ALMOXARIFE,INCLUSIVE ENCARGOS SOCIAIS</t>
  </si>
  <si>
    <t>MAO-DE-OBRA DE AUXILIAR DE ALMOXARIFADO,INCLUSIVE ENCARGOS SOCIAIS</t>
  </si>
  <si>
    <t>MAO-DE-OBRA DE ESTAGIARIO,INCLUSIVE ENCARGOS SOCIAIS</t>
  </si>
  <si>
    <t>MAO-DE-OBRA DE AUXILIAR TECNICO,INCLUSIVE ENCARGOS SOCIAIS</t>
  </si>
  <si>
    <t>MAO-DE-OBRA DE FEITOR(ENCARREGADO DE TURMA),INCLUSIVE ENCARGOS SOCIAIS</t>
  </si>
  <si>
    <t>MAO-DE-OBRA DE ENCARREGADO PARA SERVICOS DE ILUMINACAO PUBLICA,INCLUSIVE ENCARGOS SOCIAIS</t>
  </si>
  <si>
    <t>MAO-DE-OBRA DE MESTRE DE OBRA "A",INCLUSIVE ENCARGOS SOCIAIS</t>
  </si>
  <si>
    <t>MAO-DE-OBRA DE MESTRE DE OBRA "B",INCLUSIVE ENCARGOS SOCIAIS</t>
  </si>
  <si>
    <t>MAO-DE-OBRA DE ENGENHEIRO DE SEGURANCA DO TRABALHO,INCLUSIVEENCARGOS SOCIAIS</t>
  </si>
  <si>
    <t>MAO-DE-OBRA DE ENGENHEIRO OU ARQUITETO JR.,INCLUSIVE ENCARGOS SOCIAIS</t>
  </si>
  <si>
    <t>MAO-DE-OBRA DE ENGENHEIRO OU ARQUITETO SENIOR,INCLUSIVE ENCARGOS SOCIAIS</t>
  </si>
  <si>
    <t>MAO-DE-OBRA DE ENGENHEIRO OU ARQUITETO COORDENADOR GERAL DEPROJETOS OU SUPERVISOR DE OBRAS,INCLUSIVE ENCARGOS SOCIAIS</t>
  </si>
  <si>
    <t>MAO-DE-OBRA DE DESENHISTA "A",INCLUSIVE ENCARGOS SOCIAIS</t>
  </si>
  <si>
    <t>MAO-DE-OBRA DE AUXILIAR DE DESENHISTA,INCLUSIVE ENCARGOS SOCIAIS</t>
  </si>
  <si>
    <t>MAO-DE-OBRA DE CHEFE DE ESCRITORIO,INCLUSIVE ENCARGOS SOCIAIS</t>
  </si>
  <si>
    <t>MAO-DE-OBRA DE SECRETARIA,INCLUSIVE ENCARGOS SOCIAIS</t>
  </si>
  <si>
    <t>MAO-DE-OBRA DE DIGITADOR,INCLUSIVE ENCARGOS SOCIAIS.</t>
  </si>
  <si>
    <t>MAO-DE-OBRA DE ESCRITURARIO,INCLUSIVE ENCARGOS SOCIAIS</t>
  </si>
  <si>
    <t>MAO-DE-OBRA DE AUXILIAR DE ESCRITORIO,INCLUSIVE ENCARGOS SOCIAIS</t>
  </si>
  <si>
    <t>MAO-DE-OBRA DE CALCETEIRO,INCLUSIVE ENCARGOS SOCIAIS</t>
  </si>
  <si>
    <t>MAO-DE-OBRA DE VIDRACEIRO,INCLUSIVE ENCARGOS SOCIAIS</t>
  </si>
  <si>
    <t>MAO-DE-OBRA DE ENCARREGADO DE MONTAGEM,INCLUSIVE ENCARGOS SOCIAIS</t>
  </si>
  <si>
    <t>05.105.0045-0</t>
  </si>
  <si>
    <t>MAO DE OBRA DE ENGENHEIRO OU ARQUITETO PLENO,INCLUSIVE ENCARGOS SOCIAIS</t>
  </si>
  <si>
    <t>05.105.0045-A</t>
  </si>
  <si>
    <t>MAO-DE-OBRA DE IMPERMEABILIZADOR,INCLUSIVE ENCARGOS SOCIAIS</t>
  </si>
  <si>
    <t>MAO-DE-OBRA DE TECNICO DE SEGURANCA DO TRABALHO,INCLUSIVE ENCARGOS SOCIAIS</t>
  </si>
  <si>
    <t>MAO-DE-OBRA DE AUXILIAR DE ENFERMAGEM,INCLUSIVE ENCARGOS SOCIAIS</t>
  </si>
  <si>
    <t>MAO-DE-OBRA DE ENFERMEIRO,INCLUSIVE ENCARGOS SOCIAIS</t>
  </si>
  <si>
    <t>MAO-DE-OBRA DE TECNICO DE EDIFICACOES,INCLUSIVE ENCARGOS SOCIAIS</t>
  </si>
  <si>
    <t>MAO-DE-OBRA DE TOPOGRAFO "A",INCLUSIVE ENCARGOS SOCIAIS</t>
  </si>
  <si>
    <t>MAO-DE-OBRA DE AUXILIAR DE TOPOGRAFIA,INCLUSIVE ENCARGOS SOCIAIS</t>
  </si>
  <si>
    <t>MAO-DE-OBRA DE LABORATORISTA "A",INCLUSIVE ENCARGOS SOCIAIS</t>
  </si>
  <si>
    <t>MAO-DE-OBRA DE MOTORISTA,INCLUSIVE ENCARGOS SOCIAIS</t>
  </si>
  <si>
    <t>MAO-DE-OBRA DE TOPOGRAFO B,INCLUSIVE ENCARGOS SOCIAIS</t>
  </si>
  <si>
    <t>MAO-DE-OBRA DE DESENHISTA B,INCLUSIVE ENCARGOS SOCIAIS</t>
  </si>
  <si>
    <t>MAO-DE-OBRA DE MECANICO DE MAQUINAS,INCLUSIVE ENCARGOS SOCIAIS</t>
  </si>
  <si>
    <t>MAO-DE-OBRA DE TORNEIRO MECANICO,INCLUSIVE ENCARGOS SOCIAIS</t>
  </si>
  <si>
    <t>MAO-DE-OBRA DE MONTADOR ELETROMECANICO,INCLUSIVE ENCARGOS SOCIAIS</t>
  </si>
  <si>
    <t>MAO-DE-OBRA DE AJUDANTE DE MONTADOR ELETROMECANICO,INCLUSIVEENCARGOS SOCIAIS</t>
  </si>
  <si>
    <t>MAO-DE-OBRA DE ELETROTECNICO,INCLUSIVE ENCARGOS SOCIAIS</t>
  </si>
  <si>
    <t>MAO DE OBRA DE ENCARREGADO DE OBRA,INCLUSIVE ENCARGOS SOCIAIS</t>
  </si>
  <si>
    <t>MAO-DE-OBRA DE RASTILHEIRO,INCLUSIVE ENCARGOS SOCIAIS</t>
  </si>
  <si>
    <t>MAO-DE-OBRA DE TECNICO A,PARA OBRAS RODOVIARIAS,INCLUSIVE ENCARGOS SOCIAIS</t>
  </si>
  <si>
    <t>MAO-DE-OBRA DE MEDICO DO TRABALHO,INCLUSIVE ENCARGOS SOCIAIS</t>
  </si>
  <si>
    <t>MAO-DE-OBRA DE TECNICO DE QUALIDADE,INCLUSIVE ENCARGOS SOCIAIS</t>
  </si>
  <si>
    <t>MAO-DE-OBRA DE TECNICO DE MEDICAO DE OBRAS,INCLUSIVE ENCARGOS SOCIAIS</t>
  </si>
  <si>
    <t>MAO-DE-OBRA DE APROPRIADOR,INCLUSIVE ENCARGOS SOCIAIS</t>
  </si>
  <si>
    <t>MAO-DE-OBRA DE COMPRADOR,INCLUSIVE ENCARGOS SOCIAIS</t>
  </si>
  <si>
    <t>MAO-DE-OBRA DE COZINHEIRO,INCLUSIVE ENCARGOS SOCIAIS</t>
  </si>
  <si>
    <t>MAO-DE-OBRA DE FAXINEIRO,INCLUSIVE ENCARGOS SOCIAIS</t>
  </si>
  <si>
    <t>MAO-DE-OBRA DE COPEIRO,INCLUSIVE ENCARGOS SOCIAIS</t>
  </si>
  <si>
    <t>MAO-DE-OBRA DE MERGULHADOR,INCLUSIVE ENCARGOS SOCIAIS</t>
  </si>
  <si>
    <t>MAO-DE-OBRA DE MUSEOLOGO RESTAURADOR,INCLUSIVE ENCARGOS SOCIAIS</t>
  </si>
  <si>
    <t>MAO-DE-OBRA DE VIGIA,INCLUSIVE ENCARGOS SOCIAIS</t>
  </si>
  <si>
    <t>MAO-DE-OBRA DE VIGIA,INCLUSIVE ENCARGOS SOCIAIS COM ADICIONAL NOTURNO</t>
  </si>
  <si>
    <t>MAO-DE-OBRA DE MARCENEIRO,INCLUSIVE ENCARGOS SOCIAIS</t>
  </si>
  <si>
    <t>MAO-DE-OBRA DE SERRALHEIRO DE CONSTRUCAO CIVIL,INCLUSIVE ENCARGOS SOCIAIS</t>
  </si>
  <si>
    <t>MAO-DE-OBRA DE AUXILIAR DE ALMOXARIFE,INCLUSIVE ENCARGOS SOCIAIS</t>
  </si>
  <si>
    <t>MAO-DE-OBRA DE FEITOR (ENCARREGADO DE TURMA),INCLUSIVE ENCARGOS SOCIAIS</t>
  </si>
  <si>
    <t>MAO-DE-OBRA DE ENCARREGADO DE OBRA,INCLUSIVE ENCARGOS SOCIAIS</t>
  </si>
  <si>
    <t>MAO-DE-OBRA DESENHISTA "A",INCLUSIVE ENCARGOS SOCIAIS</t>
  </si>
  <si>
    <t>MAO-DE-OBRA AUXILIAR DE DESENHISTA,INCLUSIVE ENCARGOS SOCIAIS</t>
  </si>
  <si>
    <t>05.105.0137-0</t>
  </si>
  <si>
    <t>05.105.0137-A</t>
  </si>
  <si>
    <t>MAO-DE-OBRA DE ENGARREGADO DE MONTAGEM,INCLUSIVE ENCARGOS SOCIAIS</t>
  </si>
  <si>
    <t>MAO-DE-OBRA PARA TOPOGRAFO "A",INCLUSIVE ENCARGOS SOCIAIS</t>
  </si>
  <si>
    <t>MAO-DE-OBRA PARA AUXILIAR DE TOPOGRAFIA,INCLUSIVE ENCARGOS SOCIAIS</t>
  </si>
  <si>
    <t>MAO-DE-OBRA PARA LABORATORISTA "A",INCLUSIVE ENCARGOS SOCIAIS</t>
  </si>
  <si>
    <t>MAO-DE-OBRA ELETROTECNICO,INCLUSIVE ENCARGOS SOCIAIS</t>
  </si>
  <si>
    <t>MAO-DE-OBRA DE DIGITADOR,INCLUSIVE ENCARGOS SOCIAIS</t>
  </si>
  <si>
    <t>SERVICO DE VIGILANCIA COM VIGIA DE OBRA 24H/DIA,PARA 1 POSTO</t>
  </si>
  <si>
    <t>SERVICO DE VIGILANCIA COM VIGIA DE OBRA 24H/DIA,PARA 2 POSTOS</t>
  </si>
  <si>
    <t>SERVICO DE VIGILANCIA COM VIGIA DE OBRA 24H/DIA,PARA 3 POSTOS</t>
  </si>
  <si>
    <t>SERVICO DE VIGILANCIA COM VIGIA DE OBRA 24H/DIA,PARA 4 POSTOS</t>
  </si>
  <si>
    <t>SERVICO DE VIGILANCIA COM VIGIA DE OBRA 24H/DIA,PARA 1 POSTO,CONSIDERANDO APENAS O CUSTO APOS A JORNADA NORMAL DE TRABALHO.O CUSTO INCLUI VIGILANCIA AOS SABADOS, DOMINGOS E FERIADOS24H/DIA</t>
  </si>
  <si>
    <t>SERVICO DE VIGILANCIA COM VIGIA DE OBRA 24H/DIA,PARA 2 POSTOS,CONSIDERANDO APENAS O CUSTO APOS A JORNADA NORMAL DE TRABALHO.O CUSTO INCLUI VIGILANCIA AOS SABADOS, DOMINGOS E FERIADOS24H/DIA</t>
  </si>
  <si>
    <t>SERVICO DE VIGILANCIA COM VIGIA DE OBRA 24H/DIA,PARA 3 POSTOS,CONSIDERANDO APENAS O CUSTO APOS A JORNADA NORMAL DE TRABALHO.O CUSTO INCLUI VIGILANCIA AOS SABADOS, DOMINGOS E FERIADOS24/DIA</t>
  </si>
  <si>
    <t>SERVICO DE VIGILANCIA COM VIGIA DE OBRA 24H/DIA,PARA 4 POSTOS,CONSIDERANDO APENAS O CUSTO APOS A JORNADA NORMAL DE TRABALHO.O CUSTO INCLUI VIGILANCIA AOS SABADOS,DOMINGOS E FERIADOS24H/DIA</t>
  </si>
  <si>
    <t>INDICE DE SALARIO DA CONSTRUCAO CIVIL</t>
  </si>
  <si>
    <t>SERVICO DE VIGILANCIA ARMADA OU DESARMADA 24H/DIA,PARA 1 POSTO</t>
  </si>
  <si>
    <t>SERVICO DE VIGILANCIA ARMADA OU DESARMADA 24H/DIA,PARA 2 POSTOS</t>
  </si>
  <si>
    <t>SERVICO DE VIGILANCIA ARMADA OU DESARMADA 24H/DIA,PARA 3 POSTOS</t>
  </si>
  <si>
    <t>SERVICO DE VIGILANCIA ARMADA OU DESARMADA 24H/DIA,PARA 4 POSTOS</t>
  </si>
  <si>
    <t>SERVICO DE VIGILANCIA ARMADA OU DESARMADA 24H/DIA,PARA 1 POSTO,CONSIDERANDO APENAS O CUSTO APOS A JORNADA NORMAL DE TRABALHO.O CUSTO INCLUI VIGILANCIA AOS SABADOS, DOMINGOS E FERIADOS24H/DIA</t>
  </si>
  <si>
    <t>SERVICO DE VIGILANCIA ARMADA OU DESARMADA 24H/DIA,PARA 2 POSTOS,CONSIDERANDO APENAS O CUSTO APOS A JORNADA NORMAL DE TRABALHO.O CUSTO INCLUI VIGILANCIA AOS SABADOS, DOMINGOS E FERIADOS24H/DIA.</t>
  </si>
  <si>
    <t>SERVICO DE VIGILANCIA ARMADA OU DESARMADA 24H/DIA,PARA 3 POSTOS,CONSIDERANDO APENAS O CUSTO APOS A JORNADA NORMAL DE TRABALHO.O CUSTO INCLUI VIGILANCIA AOS SABADOS, DOMINGOS E FERIADOS24H/DIA</t>
  </si>
  <si>
    <t>SERVICO DE VIGILANCIA ARMADA OU DESARMADA 24H/DIA,PARA 4 POSTOS,CONSIDERANDO APENAS O CUSTO APOS A JORNADA NORMAL DE TRABALHO.O CUSTO INCLUI VIGILANCIA AOS SABADOS, DOMINGOS E FERIADOS24H/DIA</t>
  </si>
  <si>
    <t>INDICE PARA SERVICOS DE SEGURANCA E VIGILANCIA</t>
  </si>
  <si>
    <t>ASSENTAMEMTO DE TUBOS DE CONCRETO SIMPLES,EXCLUSIVE FORNECIMENTO DESTES,PARA COLETOR DE AGUAS PLUVIAIS,COM DIAMETRO DE 200MM,ATERRO E SOCA ATE A ALTURA DA GERATRIZ SUPERIOR DO TUBO,CONSIDERANDO O MATERIAL DA PROPRIA ESCAVACAO,INCLUSIVE FORNECIMENTO DO MATERIAL PARA REJUNTAMENTO COM ARGAMASSA DE CIMENTO E AREIA,NO TRACO 1:4 E ACERTO DE FUNDO DE VALA</t>
  </si>
  <si>
    <t>ASSENTAMENTO DE TUBOS DE CONCRETO SIMPLES,EXCLUSIVE FORNECIMENTO DESTES,PARA COLETOR DE AGUAS PLUVIAIS,COM DIAMETRO DE 300MM,ATERRO E SOCA ATE A ALTURA DA GERATRIZ SUPERIOR DO TUBO,CONSIDERANDO O MATERIAL DA PROPRIA ESCAVACAO,INCLUSIVE FORNECIMENTO DO MATERIAL PARA REJUNTAMENTO COM ARGAMASSA DE CIMENTO E AREIA,NO TRACO 1:4 E ACERTO DE FUNDO DE VALA</t>
  </si>
  <si>
    <t>ASSENTAMENTO DE TUBOS DE CONCRETO SIMPLES,EXCLUSIVE FORNECIMENTO DESTES,PARA COLETOR DE AGUAS PLUVIAIS,COM DIAMETRO DE 400MM,ATERRO E SOCA ATE A ALTURA DA GERATRIZ SUPERIOR DO TUBO,CONSIDERANDO O MATERIAL DA PROPRIA ESCAVACAO,INCLUSIVE FORNECIMENTO DO MATERIAL PARA REJUNTAMENTO COM ARGAMASSA DE CIMENTO AREIA,NO TRACO 1:4 E ACERTO DE FUNDO DE VALA</t>
  </si>
  <si>
    <t>ASSENTAMENTO DE TUBOS DE CONCRETO SIMPLES,EXCLUSIVE FORNECIMENTO DESTES,PARA COLETOR DE AGUAS PLIVIAIS,COM DIAMETRO DE 500MM,ATERRO E SOCA ATE A ALTURA DA GERATRIZ SUPERIOR DO TUBO,CONSIDERANDO O MATERIAL DA PROPRIA ESCAVACAO,INCLUSIVE FORNECIMENTO DO MATERIAL PARA REJUNTAMENTO COM ARGAMASSA DE CIMENTO E AREIA,NO TRACO 1:4 E ACERTO DE FUNDO DE VALA</t>
  </si>
  <si>
    <t>ASSENTAMENTO DE TUBOS DE CONCRETO SIMPLES,EXCLUSIVE FORNECIMENTO DESTES,PARA COLETOR DE AGUAS PLUVIAIS,COM DIAMETRO DE 600MM,ATERRO E SOCA ATE A ALTURA DA GERATRIZ SUPERIOR DO TUBO,CONSIDERANDO O MATERIAL DA PROPRIA ESCAVACAO,INCLUSIVE FORNECIMENTO DO MATERIAL PARA REJUNTAMENTO COM ARGAMASSA DE CIMENTO E AREIA,NO TRACO 1:4 E ACERTO DE FUNDO DE VALA</t>
  </si>
  <si>
    <t>ASSENTAMENTO DE TUBOS DE CONCRETO ARMADO,EXCLUSIVE.FORN.DESTES,PARA COLETOR DE AGUAS PLUVIAIS,COM DIAMETRO DE 300MM,ATERRO E SOCA ATE A ALTURA DA GERATRIZ SUPERIOR DO TUBO,CONSIDERANDO O MATERIAL DA PROPRIA ESCAVACAO,INCLUSIVE FORNECIMENTODO MATERIAL PARA REJUNTAMENTO COM ARGAMASSA DE CIMENTO E AREIA,NO TRACO 1:4 E ACERTO DE FUNDO DE VALA</t>
  </si>
  <si>
    <t>ASSENTAMENTO DE TUBOS DE CONCRETO ARMADO,EXCLUSIVE FORN.DESTES,PARA COLETOR DE AGUAS PLUVIAIS,COM DIAMETRO DE 400MM,ATERRO E SOCA ATE A ALTURA DA GERATRIZ SUPERIOR DO TUBO,CONSIDERANDO O MATERIAL DA PROPRIA ESCAVACAO,INCLUSIVE FORNECIMENTODO MATERIAL PARA REJUNTAMENTO COM ARGAMASSA DE CIMENTO E AREIA,NO TRACO 1:4 E ACERTO DE FUNDO DE VALA</t>
  </si>
  <si>
    <t>ASSENTAMENTO DE TUBOS DE CONCRETO ARMADO,EXCLUSIVE FORN.DESTES,PARA COLETOR DE AGUAS PLUVIAIS,COM DIAMETRO DE 500MM,ATERRO E SOCA ATE A ALTURA DA GERATRIZ SUPERIOR DO TUBO,CONSIDERANDO O MATERIAL DA PROPRIA ESCAVACAO,INCLUSIVE FORNECIMENTODO MATERIAL PARA REJUNTAMENTO COM ARGAMASSA DE CIMENTO E AREIA,NO TRACO 1:4 E ACERTO DE FUNDO DE VALA</t>
  </si>
  <si>
    <t>ASSENTAMENTO DE TUBOS DE CONCRETO ARMADO,EXCLUSIVE FORN.DESTES,PARA COLETOR DE AGUAS PLUVIAIS,COM DIAMETRO DE 600MM,ATERRO E SOCA ATE A ALTURA DA GERATRIZ SUPERIOR DO TUBO,CONSIDERANDO O MATERIAL DA PROPRIA ESCAVACAO,INCLUSIVE FORNECIMENTODO MATERIAL PARA REJUNTAMENTO COM ARGAMASSA DE CIMENTO E AREIA,NO TRACO 1:4 E ACERTO DE FUNDO DE VALA</t>
  </si>
  <si>
    <t>ASSENTAMENTO DE TUBOS DE CONCRETO ARMADO,EXCLUSIVE FORN.DESTES,PARA COLETOR DE AGUAS PLUVIAIS,COM DIAMETRO DE 700MM,ATERRO E SOCA ATE A ALTURA DA GERATRIZ SUPERIOR DO TUBO,CONSIDERANDO O MATERIAL DA PROPRIA ESCAVACAO,INCLUSIVE FORNECIMENTODO MATERIAL PARA REJUNTAMENTO COM ARGAMASSA DE CIMENTO E AREIA,NO TRACO 1:4 E ACERTO DE FUNDO DE VALA</t>
  </si>
  <si>
    <t>ASSENTAMENTO DE TUBOS DE CONCRETO ARMADO,EXCLUSIVE FORN.DESTES,PARA COLETOR DE AGUAS PLUVIAIS,COM DIAMETRO DE 800MM,ATERRO E SOCA ATE A ALTURA DA GERATRIZ SUPERIOR DO TUBO,CONSIDERANDO O MATERIAL DA PROPRIA ESCAVACAO,INCLUSIVE FORNECIMENTODO MATERIAL PARA REJUNTAMENTO COM ARGAMASSA DE CIMENTO E AREIA,NO TRACO 1:4 E ACERTO DE FUNDO DE VALA</t>
  </si>
  <si>
    <t>ASSENTAMENTO DE TUBOS DE CONCRETO ARMADO,EXCLUSIVE FORN.DESTES,PARA COLETOR DE AGUAS PLUVIAIS,COM DIAMETRO DE 900MM,ATERRO E SOCA ATE A ALTURA DA GERATRIZ SUPERIOR DO TUBO,CONSIDERANDO O MATERIAL DA PROPRIA ESCAVACAO,INCLUSIVE FORNECIMENTODO MATERIAL PARA REJUNTAMENTO COM ARGAMASSA DE CIMENTO E AREIA,NO TRACO 1:4 E ACERTO DE FUNDO DE VALA</t>
  </si>
  <si>
    <t>ASSENTAMENTO DE TUBOS DE CONCRETO ARMADO,EXCLUSIVE FORN.DESTES,PARA COLETOR DE AGUAS PLUVIAIS,COM DIAMETRO DE 1000MM,ATERRO E SOCA ATE A ALTURA DA GERATRIZ SUPERIOR DO TUBO,CONSIDERANDO O MATERIAL DA PROPRIA ESCAVACAO,INCLUSIVE FORNECIMENTODO MATERIAL PARA REJUNTAMENTO COM ARGAMASSA DE CIMENTO E AREIA,NO TRACO 1:4 E ACERTO DE FUNDO DE VALA</t>
  </si>
  <si>
    <t>ASSENTAMENTO DE TUBOS DE CONCRETO ARMADO,EXCLUSIVE FORN.DESTES,PARA COLETOR DE AGUAS PLUVIAIS,COM DIAMETRO DE 1100MM,ATERRO E SOCA ATE A ALTURA DA GERATRIZ SUPERIOR DO TUBO,CONSIDERANDO O MATERIAL DA PROPRIA ESCAVACAO,INCLUSIVE FORNECIMENTODO MATERIAL PARA REJUNTAMENTO COM ARGAMASSA DE CIMENTO E AREIA,NO TRACO 1:4 E ACERTO DE FUNDO DE VALA</t>
  </si>
  <si>
    <t>ASSENTAMENTO DE TUBOS DE CONCRETO ARMADO,EXCLUSIVE FORN.DESTES,PARA COLETOR DE AGUAS PLUVIAIS,COM DIAMETRO DE 1200MM,ATERRO E SOCA ATE A ALTURA DA GERATRIZ SUPERIOR DO TUBO,CONSIDERANDO O MATERIAL DA PROPRIA ESCAVACAO,INCLUSIVE FORNECIMENTODO MATERIAL PARA REJUNTAMENTO COM ARGAMASSA DE CIMENTO E AREIA,NO TRACO 1:4 E ACERTO DE FUNDO DE VALA</t>
  </si>
  <si>
    <t>ASSENTAMENTO DE TUBOS DE CONCRETO ARMADO,EXCLUSIVE FORN.DESTES,PARA COLETOR DE AGUAS PLUVIAIS,COM DIAMETRO DE 1500MM,ATERRO E SOCA ATE A ALTURA DA GERATRIZ SUPERIOR DO TUBO,CONSIDERANDO O MATERIAL DA PROPRIA ESCAVACAO,INCLUSIVE FORNECIMENTODO MATERIAL PARA REJUNTAMENTO COM ARGAMASSA DE CIMENTO E AREIA,NO TRACO 1:4 E ACERTO DE FUNDO DE VALA</t>
  </si>
  <si>
    <t>ASSENTAMENTO DE TUBOS DE CONCRETO ARMADO,EXCLUSIVE FORN.DESTES,PARA COLETOR DE AGUAS PLUVIAIS,COM DIAMETRO DE 1750MM,ATERRO E SOCA ATE A ALTURA DA GERATRIZ SUPERIOR DO TUBO,CONSIDERANDO O MATERIAL DA PROPRIA ESCAVACAO,INCLUSIVE FORNECIMENTODO MATERIAL PARA REJUNTAMENTO COM ARGAMASSA DE CIMENTO E AREIA,NO TRACO 1:4 E ACERTO DE FUNDO DE VALA</t>
  </si>
  <si>
    <t>ASSENTAMENTO DE TUBOS DE CONCRETO ARMADO,EXCLUSIVE FORN.DESTES,PARA COLETOR DE AGUAS PLUVIAIS,COM DIAMETRO DE 2000MM,ATERRO E SOCA ATE A ALTURA DA GERATRIZ SUPERIOR DO TUBO,CONSIDERANDO O MATERIAL DA PROPRIA ESCAVACAO,INCLUSIVE FORNECIMENTODO MATERIAL PARA REJUNTAMENTO COM ARGAMASSA DE CIMENTO E AREIA,NO TRACO 1:4 E ACERTO DE FUNDO DE VALA</t>
  </si>
  <si>
    <t>ASSENTAMENTO DE TUBOS DE CONCRETO ARMADO COM JUNTAS DE ANELDE BORRACHA,EXCLUSIVE FORNECIMENTO DESTES(TUBOS E JUNTAS),PARA GALERIAS DE ESGOTO SANITARIO,COM O DIAMETRO DE 300MM,ATERRO E SOCA ATE A ALTURA DA GERATRIZ SUPERIOR DO TUBO,CONSIDERANDO O MATERIAL DA PROPRIA ESCAVACAO,INCLUSIVE ACERTO DE FUNDO DE VALA</t>
  </si>
  <si>
    <t>ASSENTAMENTO DE TUBOS DE CONCRETO ARMADO COM JUNTAS DE ANELDE BORRACHA,EXCLUSIVE FORNECIMENTO DESTES(TUBOS E JUNTAS),PARA GALERIAS DE ESGOTO SANITARIO,COM DIAMETRO DE 400MM,ATERROE SOCA ATE A ALTURA DA GERATRIZ SUPERIOR DO TUBO,CONSIDERANDO O MATERIAL DA PROPRIA ESCAVACAO,INCLUSIVE ACERTO DE FUNDODE VALA</t>
  </si>
  <si>
    <t>ASSENTAMENTO DE TUBOS DE CONCRETO ARMADO COM JUNTAS DE ANELDE BORRACHA,EXCLUSIVE FORNECIMENTO DESTES(TUBOS E JUNTAS),PARA GALERIAS DE ESGOTO SANITARIO,COM DIAMETRO DE 500MM,ATERROE SOCA ATE A ALTURA DA GERATRIZ SUPERIOR DO TUBO,CONSIDERANDO O MATERIAL DA PROPRIA ESCAVACAO,INCLUSIVE ACERTO DE FUNDODE VALA</t>
  </si>
  <si>
    <t>ASSENTAMENTO DE TUBOS DE CONCRETO ARMADO COM JUNTAS DE ANELDE BORRACHA,EXCLUSIVE FORNECIMENTO DESTES(TUBOS E JUNTAS),PARA GALERIAS DE ESGOTO SANITARIO,COM DIAMETRO DE 600MM,ATERROE SOCA ATE A ALTURA DA GERATRIZ SUPERIOR DO TUBO,CONSIDERANDO O MATERIAL DA PROPRIA ESCAVACAO,INCLUSIVE ACERTO DE FUNDODE VALA</t>
  </si>
  <si>
    <t>ASSENTAMENTO DE TUBOS DE CONCRETO ARMADO COM JUNTAS DE ANELDE BORRACHA,EXCLUSIVE FORNECIMENTO DESTES(TUBOS E JUNTAS).PARA GALERIAS DE ESGOTO SANITARIO,COM DIAMETRO DE 700MM,ATERROE SOCA ATE A ALTURA DA GERATRIZ SUPERIOR DO TUBO,CONSIDERANDO O MATERIAL DA PROPRIA ESCAVACAO,INCLUSIVE ACERTO DE FUNDODE VALA</t>
  </si>
  <si>
    <t>ASSENTAMENTO DE TUBOS DE CONCRETO ARMADO COM JUNTAS DE ANELNE BORRACHA,EXCLUSIVE FORNECIMENTO DESTES(TUBOS E JUNTAS),PARA GALERIAS DE ESGOTO SANITARIO,COM DIAMETRO DE 800MM,ATERROE SOCA ATE A ALTURA DA GERATRIZ SUPERIOR DO TUBO,CONSIDERANDO O MATERIAL DA PROPRIA ESCAVACAO,INCLUSIVE ACERTO DE FUNDODE VALA</t>
  </si>
  <si>
    <t>ASSENTAMENTO DE TUBOS DE CONCRETO ARMADO COM JUNTAS DE ANELDE BORRACHA,EXCLUSIVE FORNECIMENTO DESTES(TUBOS E JUNTAS),PARA GALERIAS DE ESGOTO SANITARIO,COM DIAMETRO DE 900MM,ATERROE SOCA ATE A ALTURA DA GERATRIZ SUPERIOR DO TUBO,CONSIDERANDO O MATERIAL DA PROPRIA ESCAVACAO,INCLUSIVE ACERTO DE FUNDODE VALA</t>
  </si>
  <si>
    <t>ASSENTAMENTO DE TUBOS DE CONCRETO ARMADO COM JUNTAS DE ANELDE BORRACHA,EXCLUSIVE FORNECIMENTO DESTES(TUBOS E JUNTAS),PARA GALERIAS DE ESGOTO SANITARIO,COM DIAMETRO DE 1000MM,ATERRO E SOCA ATE A ALTURA DA GERATRIZ SUPERIOR DO TUBO,CONSIDERANDO O MATERIAL DA PROPRIA ESCAVACAO,INCLUSIVE ACERTO DE FUNDO DE VALA</t>
  </si>
  <si>
    <t>ASSENTAMENTO DE TUBOS DE CONCRETO ARMADO COM JUNTAS DE ANELDE BORRACHA,EXCLUSIVE FORNECIMENTO DESTES(TUBOS E JUNTAS),PARA GALERIAS DE ESGOTO SANITARIO,COM DIAMETRO DE 1100MM,ATERRO E SOCA ATE A ALTURA DA GERATRIZ SUPERIOR DO TUBO,CONSIDERANDO O MATERIAL DA PROPRIA ESCAVACAO,INCLUSIVE ACERTO DE FUNDO DE VALA</t>
  </si>
  <si>
    <t>ASSENTAMENTO DE TUBOS DE CONCRETO ARMADO COM JUNTAS DE ANELDE BORRACHA,EXCLUSIVE FORNECIMENTO DESTES(TUBOS E JUNTAS),PARA GALERIAS DE ESGOTO SANITARIO,COM DIAMETRO DE 1200MM,ATERRO E SOCA ATE A ALTURA DA GERATRIZ SUPERIOR DO TUBO,CONSIDERANDO O MATERIAL DA PROPRIA ESCAVACAO,INCLUSIVE ACERTO DE FUNDO DE VALA</t>
  </si>
  <si>
    <t>ASSENTAMENTO DE TUBOS DE CONCRETO ARMADO COM JUNTAS DE ANELDE BORRACHA,EXCLUSIVE FORNECIMENTO DESTES(TUBOS E JUNTAS),PARA GALERIAS DE ESGOTO SANITARIO,COM DIAMETRO DE 1500MM,ATERRO E SOCA ATE A ALTURA DA GERATRIZ SUPERIOR DO TUBO,CONSIDERANDO O MATERIAL DA PROPRIA ESCAVACAO,INCLUSIVE ACERTO DE FUNDO DE VALA</t>
  </si>
  <si>
    <t>ASSENTAMENTO DE TUBOS DE C0NCRETO ARMADO COM JUNTAS DE ANELDE BORRACHA,EXCLUSIVE FORNECIMENTO DESTES(TUBOS E JUNTAS),PARA GALERIAS DE ESGOTO SANITARIO,COM DIAMETRO DE 1750MM,ATERRO E SOCA ATE A ALTURA DA GERATRIZ SUPERIOR DO TUBO,CONSIDERANDO O MATERIAL DA PROPRIA ESCAVACAO,INCLUSIVE ACERTO DE FUNDO DE VALA</t>
  </si>
  <si>
    <t>ASSENTAMENTO DE TUBOS DE CONCRETO ARMADO COM JUNTAS DE ANELDE BORRACHA,EXCLUSIVE FORNECIMENTO DESTES(TUBOS E JUNTAS),PARA GALERIAS DE ESGOTO SANITARIO,COM DIAMETRO DE 2000MM,ATERRO E SOCA ATE A ALTURA DA GERATRIZ SUPERIOR DO TUBO,CONSIDERANDO O MATERIAL DA PROPRIA ESCAVACAO,INCLUSIVE ACERTO DE FUNDO DE VALA</t>
  </si>
  <si>
    <t>ASSENTAMENTO DE TUBOS DE CIMENTO SEM AMIANTO,COM JUNTAS DE ANEL DE BORRACHA,EXCLUSIVE FORNECIMENTO DESTES (TUBOS E JUNTAS) TIPO ESGOTO,COM DIAMETRO DE 75MM,ATERRO E SOCA ATE A ALTURA DA GERATRIZ SUPERIOR DO TUBO,CONSIDERANDO O MATERIAL DAPROPRIA ESCAVACAO,INCLUSIVE ACERTO DE FUNDO DE VALA</t>
  </si>
  <si>
    <t>ASSENTAMENTO DE TUBOS DE CIMENTO SEM AMIANTO,COM JUNTAS DE ANEL DE BORRACHA,EXCLUSIVE FORNECIMENTO DESTES (TUBOS E JUNTAS),TIPO ESGOTO,COM DIAMETRO DE 100MM,ATERRO E SOCA ATE A ALTURA DA GERATRIZ SUPERIOR DO TUBO,CONSIDERANDO O MATERIAL DAPROPRIA ESCAVACAO,INCLUSIVE ACERTO DE FUNDO DE VALA</t>
  </si>
  <si>
    <t>ASSENTAMENTO DE TUBOS DE CIMENTO SEM AMIANTO COM JUNTAS DE ANEL DE BORRACHA,EXCLUSIVE FORNECIMENTO DESTES (TUBOS E JUNTAS),TIPO ESGOTO,COM DIAMETRO DE 150MM,ATERRO E SOCA ATE A ALTURA DA GERATRIZ SUPERIOR DO TUBO,CONSIDERANDO O MATERIAL DAPROPRIA ESCAVACAO,INCLUSIVE ACERTO DE FUNDO DE VALA</t>
  </si>
  <si>
    <t>ASSENTAMENTO DE TUBOS DE CIMENTO SEM AMIANTO COM JUNTAS DE ANEL DE BORRACHA,EXCLUSIVE FORNECIMENTO DESTES (TUBOS E JUNTAS),TIPO ESGOTO,COM DIAMETRO DE 200MM,ATERRO E SOCA ATE A ALTURA DA GERATRIZ SUPERIOR DO TUBO,CONSIDERANDO O MATERIAL DAPROPRIA ESCAVACAO,INCLUSIVE ACERTO DE FUNDO DE VALA</t>
  </si>
  <si>
    <t>ASSENTAMENTO DE TUBOS DE CIMENTO SEM AMIANTO COM JUNTAS DE ANEL DE BORRACHA,EXCLUSIVE FORNECIMENTO DESTES (TUBOS E JUNTAS) TIPO ESGOTO,COM DIAMETRO DE 250MM,ATERRO E SOCA ATE A ALTURA DA GERATRIZ SUPERIOR DO TUBO,CONSIDERANDO O MATERIAL DAPROPRIA ESCAVACAO,INCLUSIVE ACERTO DE FUNDO DE VALA</t>
  </si>
  <si>
    <t>ASSENTAMENTO DE TUBOS DE CIMENTO SEM AMIANTO COM JUNTAS DE ANEL DE BORRACHA,EXCLUSIVE FORNECIMENTO DESTES (TUBOS E JUNTAS) TIPO ESGOTO,COM DIAMETRO DE 300MM,ATERRO E SOCA ATE A ALTURA DA GERATRIZ SUPERIOR DO TUBO,CONSIDERANDO O MATERIAL DAPROPRIA ESCAVACAO,INCLUSIVE ACERTO DE FUNDO DE VALA</t>
  </si>
  <si>
    <t>ASSENTAMENTO DE TUBOS DE CERAMICA,EXCLUSIVE O FORNECIMENTO DESTES,COM DIAMETRO DE 100MM,ATERRO E SOCA ATE A ALTURA DA GERATRIZ SUPERIOR DO TUBO,CONSIDERANDO O MATERIAL DA PROPRIA ESCAVACAO,INCLUSIVE FORNECIMENTO DO MATERIAL PARA REJUNTAMENTO COM ARGAMASSA DE CIMENTO E AREIA,NO TRACO 1:4 E ACERTO DEFUNDO DE VALA</t>
  </si>
  <si>
    <t>ASSENTAMENTO DE TUBOS DE CERAMICA,EXCLUSIVE O FORNECIMENTO DESTES,COM DIAMETRO DE 150MM,ATERRO E SOCA ATE A ALTURA DA GERATRIZ SUPERIOR DO TUBO,CONSIDERANDO O MATERIAL DA PROPRIA ESCAVACAO,INCLUSIVE FORNECIMENTO DO MATERIAL PARA REJUNTAMENTO COM ARGAMASSA DE CIMENTO E AREIA,NO TRACO 1:4 E ACERTO DEFUNDO DE VALA</t>
  </si>
  <si>
    <t>ASSENTAMENTO DE TUBOS DE CERAMICA,EXCLUSIVE O FORNECIMENTO DESTES,COM DIAMETRO DE 200MM,ATERRO E SOCA ATE A ALTURA DA GERATRIZ SUPERIOR DO TUBO,CONSIDERANDO O MATERIAL DA PROPRIA ESCAVACAO,INCLUSIVE FORNECIMENTO DO MATERIAL PARA REJUNTAMENTO COM ARGAMASSA DE CIMENTO E AREIA,NO TRACO 1:4 E ACERTO DEFUNDO DE VALA</t>
  </si>
  <si>
    <t>ASSENTAMENTO DE TUBOS DE CERAMICA,EXCLUSIVE O FORNECIMENTO DESTES,COM DIAMETRO DE 250MM,ATERRO E SOCA ATE A ALTURA DA GERATRIZ SUPERIOR DO TUBO,CONSIDERANDO O MATERIAL DA PROPRIA ESCAVACAO,INCLUSIVE FORNECIMENTO DO MATERIAL PARA REJUNTAMENTO COM ARGAMASSA DE CIMENTO E AREIA,NO TRACO 1:4 E ACERTO DEFUNDO DE VALA</t>
  </si>
  <si>
    <t>ASSENTAMENTO DE TUBOS DE CERAMICA,EXCLUSIVE O FORNECIMENTO DESTES,COM DIAMETRO DE 300MM,ATERRO E SOCA ATE A ALTURA DA GERATRIZ SUPERIOR DO TUBO,CONSIDERANDO O MATERIAL DA PROPRIA ESCAVACAO,INCLUSIVE FORNECIMENTO DO MATERIAL PARA REJUNTAMENTO COM ARGAMASSA DE CIMENTO E AREIA,NO TRACO 1:4 E ACERTO DEFUNDO DE VALA</t>
  </si>
  <si>
    <t>ASSENTAMENTO DE TUBOS DE CERAMICA VIDRADA,ATERRO E SOCA ATEA ALTURA DA GERATRIZ SUPERIOR DO TUBO,CONSIDERANDO O MATERIAL DA PROPRIA ESCAVACAO,COM JUNTA ELASTICA,NO DIAMETRO DE 100MM,EXCLUSIVE O TUBO E ANEL DE BORRACHA,INCLUSIVE ACERTO DE FUNDO DE VALA</t>
  </si>
  <si>
    <t>ASSENTAMENTO DE TUBOS DE CERAMICA VIDRADA,ATERRO E SOCA ATEA ALTURA DA GERATRIZ SUPERIOR DO TUBO,CONSIDERANDO O MATERIAL DA PROPRIA ESCAVACAO,COM JUNTA ELASTICA,NO DIAMETRO DE 150MM,EXCLUSIVE O TUBO E ANEL DE BORRACHA,INCLUSIVE ACERTO DE FUNDO DE VALA</t>
  </si>
  <si>
    <t>ASSENTAMENTO DE TUBOS DE CERAMICA VIDRADA,ATERRO E SOCA ATEA ALTURA DA GERATRIZ SUPERIOR DO TUBO,CONSIDERANDO O MATERIAL DA PROPRIA ESCAVACAO,COM JUNTA ELASTICA,NO DIAMETRO DE 200MM,EXCLUSIVE O TUBO E ANEL DE BORRACHA,INCLUSIVE ACERTO DE FUNDO DE VALA</t>
  </si>
  <si>
    <t>ASSENTAMENTO DE TUBOS DE CERAMICA VIDRADA,ATERRO E SOCA ATEA ALTURA DA GERATRIZ SUPERIOR DO TUBO,CONSIDERANDO O MATERIAL DA PROPRIA ESCAVACAO,COM JUNTA ELASTICA,NO DIAMETRO DE 250MM,EXCLUSIVE O TUBO E ANEL DE BORRACHA,INCLUSIVE ACERTO DE FUNDO DE VALA</t>
  </si>
  <si>
    <t>ASSENTAMENTO DE TUBOS DE CERAMICA VIDRADA,ATERRO E SOCA ATEA ALTURA DA GERATRIZ SUPERIOR DO TUBO,CONSIDERANDO O MATERIAL DA PROPRIA ESCAVACAO,COM JUNTA ELASTICA,NO DIAMETRO DE 300MM,EXCLUSIVE O TUBO E ANEL DE BORRACHA,INCLUSIVE ACERTO DE FUNDO DE VALA</t>
  </si>
  <si>
    <t>LEVANTAMENTO,LIMPEZA E REASSENTAMENTO DE TUBO DE CERAMICA,COM JUNTA ARGAMASSADA,DIAMETRO DE 100MM</t>
  </si>
  <si>
    <t>LEVANTAMENTO,LIMPEZA E REASSENTAMENTO DE TUBO DE CERAMICA,COM JUNTA ARGAMASSADA,DIAMETRO DE 150MM</t>
  </si>
  <si>
    <t>LEVANTAMENTO,LIMPEZA E REASSENTAMENTO DE TUBO DE CERAMICA,COM JUNTA ARGAMASSADA,DIAMETRO DE 200MM</t>
  </si>
  <si>
    <t>LEVANTAMENTO,LIMPEZA E REASSENTAMENTO DE TUBO DE CERAMICA,COM JUNTA ARGAMASSADA,DIAMETRO DE 250MM</t>
  </si>
  <si>
    <t>LEVANTAMENTO,LIMPEZA E REASSENTAMENTO DE CURVA CERAMICA,COMJUNTA ARGAMASSADA,DIAMETRO DE 100MM</t>
  </si>
  <si>
    <t>LEVANTAMENTO,LIMPEZA E REASSENTAMENTO DE CURVA CERAMICA,COMJUNTA ARGAMASSADA,DIAMETRO DE 150MM</t>
  </si>
  <si>
    <t>LEVANTAMENTO,LIMPEZA E REASSENTAMENTO DE CURVA CERAMICA,COMJUNTA ARGAMASSADA,DIAMETRO DE 200MM</t>
  </si>
  <si>
    <t>LEVANTAMENTO,LIMPEZA E REASSENTAMENTO DE CURVA CERAMICA,COMJUNTA ARGAMASSADA,DIAMETRO DE 250MM</t>
  </si>
  <si>
    <t>LEVANTAMENTO,LIMPEZA E REASSENTAMENTO DE JUNCAO CERAMICA,COMJUNTA ARGAMASSADA,DIAMETRO DE 75MM</t>
  </si>
  <si>
    <t>LEVANTAMENTO,LIMPEZA E REASSENTAMENTO DE JUNCAO CERAMICA,COMJUNTA ARGAMASSADA,DIAMETRO DE 100MM</t>
  </si>
  <si>
    <t>LEVANTAMENTO,LIMPEZA E REASSENTAMENTO DE JUNCAO CERAMICA,COMJUNTA ARGAMASSADA,DIAMETRO DE 150MM</t>
  </si>
  <si>
    <t>LEVANTAMENTO,LIMPEZA E REASSENTAMENTO DE JUNCAO CERAMICA,COMJUNTA ARGAMASSADA,DIAMETRO DE 200MM</t>
  </si>
  <si>
    <t>LEVANTAMENTO,LIMPEZA E REASSENTAMENTO DE JUNCAO CERAMICA,COMJUNTA ARGAMASSADA,DIAMETRO DE 250MM</t>
  </si>
  <si>
    <t>ASSENTAMENTO DE TUBO FLEXIVEL,EXCLUSIVE FORNECIMENTO DESTE,PARA AGUAS PLUVIAIS,ATERRO E SOCA ATE A ALTURA DA GERATRIZ SUPERIOR DO TUBO,CONSIDERANDO O MATERIAL DA PROPRIA ESCAVACAO,DIAMETRO DE 300MM</t>
  </si>
  <si>
    <t>ASSENTAMENTO DE TUBO FLEXIVEL,EXCLUSIVE FORNECIMENTO DESTE,PARA AGUAS PLUVIAIS,ATERRO E SOCA ATE A ALTURA DA GERATRIZ SUPERIOR DO TUBO,CONSIDERANDO O MATERIAL DA PROPRIA ESCAVACAO,DIAMETRO DE 400MM</t>
  </si>
  <si>
    <t>ASSENTAMENTO DE TUBO FLEXIVEL,EXCLUSIVE FORNECIMENTO DESTE,PARA AGUAS PLUVIAIS,ATERRO E SOCA ATE A ALTURA DA GERATRIZ SUPERIOR DO TUBO,CONSIDERANDO O MATERIAL DA PROPRIA ESCAVACAO,DIAMETRO DE 500MM</t>
  </si>
  <si>
    <t>ASSENTAMENTO DE TUBO FLEXIVEL,EXCLUSIVE FORNECIMENTO DESTE,PARA AGUAS PLUVIAIS,ATERRO E SOCA ATE A ALTURA DA GERATRIZ SUPERIOR DO TUBO,CONSIDERANDO O MATERIAL DA PROPRIA ESCAVACAO,DIAMETRO DE 600MM</t>
  </si>
  <si>
    <t>ASSENTAMENTO DE TUBO FLEXIVEL,EXCLUSIVE FORNECIMENTO DESTE,PARA AGUAS PLUVIAIS,ATERRO E SOCA ATE A ALTURA DA GERATRIZ SUPERIOR DO TUBO,CONSIDERANDO O MATERIAL DA PROPRIA ESCAVACAO,DIAMETRO DE 700MM</t>
  </si>
  <si>
    <t>ASSENTAMENTO DE TUBO FLEXIVEL,EXCLUSIVE FORNECIMENTO DESTE,PARA AGUAS PLUVIAIS,ATERRO E SOCA ATE A ALTURA DA GERATRIZ SUPERIOR DO TUBO,CONSIDERANDO O MATERIAL DA PROPRIA ESCAVACAO,DIAMETRO DE 800MM</t>
  </si>
  <si>
    <t>ASSENTAMENTO DE TUBO FLEXIVEL,EXCLUSIVE FORNECIMENTO DESTE,PARA AGUAS PLUVIAIS,ATERRO E SOCA ATE A ALTURA DA GERATRIZ SUPERIOR DO TUBO,CONSIDERANDO O MATERIAL DA PROPRIA ESCAVACAO,DIAMETRO DE 900MM</t>
  </si>
  <si>
    <t>ASSENTAMENTO DE TUBO FLEXIVEL,EXCLUSIVE FORNECIMENTO DESTE,PARA AGUAS PLUVIAIS,ATERRO E SOCA ATE A ALTURA DA GERATRIZ SUPERIOR DO TUBO,CONSIDERANDO O MATERIAL DA PROPRIA ESCAVACAO,DIAMETRO DE 1000MM</t>
  </si>
  <si>
    <t>ASSENTAMENTO DE TUBO FLEXIVEL,EXCLUSIVE FORNECIMENTO DESTE,PARA AGUAS PLUVIAIS,ATERRO E SOCA ATE A ALTURA DA GERATRIZ SUPERIOR DO TUBO,CONSIDERANDO O MATERIAL DA PROPRIA ESCAVACAO,DIAMETRO DE 1100MM</t>
  </si>
  <si>
    <t>ASSENTAMENTO DE TUBO FLEXIVEL,EXCLUSIVE FORNECIMENTO DESTE,PARA AGUAS PLUVIAIS,ATERRO E SOCA ATE A ALTURA DA GERATRIZ SUPERIOR DO TUBO,CONSIDERANDO O MATERIAL DA PROPRIA ESCAVACAO,DIAMETRO DE 1200MM</t>
  </si>
  <si>
    <t>ASSENTAMENTO DE TUBO FLEXIVEL,EXCLUSIVE FORNECIMENTO DESTE,PARA AGUAS PLUVIAIS,ATERRO E SOCA ATE A ALTURA DA GERATRIZ SUPERIOR DO TUBO,CONSIDERANDO O MATERIAL DA PROPRIA ESCAVACAO,DIAMETRO DE 1500MM</t>
  </si>
  <si>
    <t>ASSENTAMENTO DE TUBO FLEXIVEL,EXCLUSIVE FORNECIMENTO DESTE,PARA AGUAS PLUVIAIS,ATERRO E SOCA ATE A ALTURA DA GERATRIZ SUPERIOR DO TUBO,CONSIDERANDO O MATERIAL DA PROPRIA ESCAVACAO,DIAMETRO DE 1800MM</t>
  </si>
  <si>
    <t>ASSENTAMENTO DE TUBO FLEXIVEL,EXCLUSIVE FORNECIMENTO DESTE,PARA AGUAS PLUVIAIS,ATERRO E SOCA ATE A ALTURA DA GERATRIZ SUPERIOR DO TUBO,CONSIDERANDO O MATERIAL DA PROPRIA ESCAVACAO,DIAMETRO DE 2000MM</t>
  </si>
  <si>
    <t>ASSENTAMENTO DE TUBO FLEXIVEL,EXCLUSIVE FORNECIMENTO DESTE,PARA AGUAS PLUVIAIS,ATERRO E SOCA ATE A ALTURA DA GERATRIZ SUPERIOR DO TUBO,CONSIDERANDO O MATERIAL DA PROPRIA ESCAVACAO,DIAMETRO DE 2500MM</t>
  </si>
  <si>
    <t>ASSENTAMANTO DE TUBO FLEXIVEL,EXCLUSIVE FORNECIMENTO DESTE,PARA AGUAS PLUVIAIS,ATERRO E SOCA ATE A ALTURA DA GERATRIZ SUPERIOR DO TUBO,CONSIDERANDO O MATERIAL DA PROPRIA ESCAVACAO,DIAMETRO DE 3000MM</t>
  </si>
  <si>
    <t>ASSENTAMENTO DE TUBO PRFV DEFOFO,EXCLUSIVE FORNECIMENTO DESTE,ATERRO E SOCA ATE A ALTURA DA GERATRIZ SUPERIOR DO TUBO,CONSIDERANDO O MATERIAL DA PROPRIA ESCAVACAO,DIAMETRO DE 300MM</t>
  </si>
  <si>
    <t>ASSENTAMENTO DE TUBO PRFV DEFOFO,EXCLUSIVE FORNECIMENTO DESTE,ATERRO E SOCA ATE A ALTURA DA GERATRIZ SUPERIOR DO TUBO,CONSIDERANDO O MATERIAL DA PROPRIA ESCAVACAO,DIAMETRO DE 350MM</t>
  </si>
  <si>
    <t>ASSENTAMENTO DE TUBO PRFV DEFOFO,EXCLUSIVE FORNECIMENTO DESTE,ATERRO E SOCA ATE A ALTURA DA GERATRIZ SUPERIOR DO TUBO,CONSIDERANDO O MATERIAL DA PROPRIA ESCAVACAO,DIAMETRO DE 400MM</t>
  </si>
  <si>
    <t>ASSENTAMENTO DE TUBO PRFV DEFOFO,EXCLUSIVE FORNECIMENTO DESTE,ATERRO E SOCA ATE A ALTURA DA GERATRIZ SUPERIOR DO TUBO,CONSIDERANDO O MATERIAL DA PROPRIA ESCAVACAO,DIAMETRO DE 500MM</t>
  </si>
  <si>
    <t>ASSENTAMENTO DE TUBO PRFV DEFOFO,EXCLUSIVE FORNECIMENTO DESTE,ATERRO E SOCA ATE A ALTURA DA GERATRIZ SUPERIOR DO TUBO,CONSIDERANDO O MATERIAL DA PROPRIA ESCAVACAO,DIAMETRO DE 600MM</t>
  </si>
  <si>
    <t>ASSENTAMENTO DE TUBO PRFV DEFOFO,EXCLUSIVE FORNECIMENTO DESTE,ATERRO E SOCA ATE A ALTURA DA GERATRIZ SUPERIOR DO TUBO,CONSIDERANDO O MATERIAL DA PROPRIA ESCAVACAO,DIAMETRO DE 700MM</t>
  </si>
  <si>
    <t>ASSENTAMENTO DE TUBO PRFV DEFOFO,EXCLUSIVE FORNECIMENTO DESTE,ATERRO E SOCA ATE A ALTURA DA GERATRIZ SUPERIOR DO TUBO,CONSIDERANDO O MATERIAL DA PROPRIA ESCAVACAO,DIAMETRO DE 800MM</t>
  </si>
  <si>
    <t>ASSENTAMENTO DE TUBO PRFV DEFOFO,EXCLUSIVE FORNECIMENTO DESTE,ATERRO E SOCA ATE A ALTURA DA GERATRIZ SUPERIOR DO TUBO,CONSIDERANDO O MATERIAL DA PROPRIA ESCAVACAO,DIAMETRO DE 900MM</t>
  </si>
  <si>
    <t>ASSENTAMENTO DE TUBO PRFV DEFOFO,EXCLUSIVE FORNECIMENTO DESTE,ATERRO E SOCA ATE A ALTURA DA GERATRIZ SUPERIOR DO TUBO,CONSIDERANDO O MATERIAL DA PROPRIA ESCAVACAO,DIAMETRO DE 1000MM</t>
  </si>
  <si>
    <t>ASSENTAMENTO DE TUBO PRFV DEFOFO,EXCLUSIVE FORNECIMENTO DESTE,ATERRO E SOCA ATE A ALTURA DA GERATRIZ SUPERIOR DO TUBO,CONSIDERANDO O MATERIAL DA PROPRIA ESCAVACAO,DIAMETRO DE 1200MM</t>
  </si>
  <si>
    <t>ASSENTAMENTO DE TUBO PRFV DEFOFO,EXCLUSIVE FORNECIMENTO DESTE,ATERRO E SOCA ATE A ALTURA DA GERATRIZ SUPERIOR DO TUBO,CONSIDERANDO O MATERIAL DA PROPRIA ESCAVACAO,DIAMETRO DE 1300MM</t>
  </si>
  <si>
    <t>ASSENTAMENTO DE TUBO PRFV DEFOFO,EXCLUSIVE FORNECIMENTO DESTE,ATERRO E SOCA ATE A ALTURA DA GERATRIZ SUPERIOR DO TUBO,CONSIDERANDO O MATERIAL DA PROPRIA ESCAVACAO,DIAMETRO DE 1400MM</t>
  </si>
  <si>
    <t>ASSENTAMENTO DE TUBO PRFV DEFOFO,EXCLUSIVE FORNECIMENTO DESTE,ATERRO E SOCA ATE A ALTURA DA GERATRIZ SUPERIOR DO TUBO,CONSIDERANDO O MATERIAL DA PROPRIA ESCAVACAO,DIAMETRO DE 1500MM</t>
  </si>
  <si>
    <t>ASSENTAMENTO DE TUBULACAO DE PVC,COM JUNTA ELASTICA,PARA COLETOR DE ESGOTOS,COM DIAMETRO NOMINAL DE 100MM,ATERRO E SOCAATE A ALTURA DA GERATRIZ SUPERIOR DO TUBO,CONSIDERANDO O MATERIAL DA PROPRIA ESCAVACAO,EXCLUSIVE TUBO E JUNTA</t>
  </si>
  <si>
    <t>ASSENTAMENTO DE TUBULACAO DE PVC,COM JUNTA ELASTICA,PARA COLETOR DE ESGOTOS,COM DIAMETRO NOMINAL DE 150MM,ATERRO E SOCAATE A ALTURA DA GERATRIZ SUPERIOR DO TUBO,CONSIDERANDO O MATERIAL DA PROPRIA ESCAVACAO,EXCLUSIVE TUBO E JUNTA</t>
  </si>
  <si>
    <t>ASSENTAMENTO DE TUBULACAO DE PVC,COM JUNTA ELASTICA,PARA COLETOR DE ESGOTOS,COM DIAMETRO NOMINAL DE 200MM,ATERRO E SOCAATE A ALTURA DA GERATRIZ SUPERIOR DO TUBO,CONSIDERANDO O MATERIAL DA PROPRIA ESCAVACAO,EXCLUSIVE TUBO E JUNTA</t>
  </si>
  <si>
    <t>ASSENTAMENTO DE TUBULACAO DE PVC COM JUNTA ELASTICA,PARA COLETOR DE ESGOTOS,COM DIAMETRO NOMINAL DE 250MM,ATERRO E SOCAATE A ALTURA DA GERATRIZ SUPERIOR DO TUBO,CONSIDERANDO O MATERIAL DA PROPRIA ESCAVACAO,EXCLUSIVE TUBO E JUNTA</t>
  </si>
  <si>
    <t>ASSENTAMENTO DE TUBULACAO DE PVC COM JUNTA ELASTICA,PARA COLETOR DE ESGOTOS,COM DIAMETRO NOMINAL DE 300MM,ATERRO E SOCAATE A ALTURA DA GERATRIZ SUPERIOR DO TUBO,CONSIDERANDO O MATERIAL DA PROPRIA ESCAVACAO,EXCLUSIVE TUBO E JUNTA</t>
  </si>
  <si>
    <t>ASSENTAMENTO DE TUBULACAO DE PVC,COM JUNTA ELASTICA,PARA COLETOR DE ESGOTOS,COM DIAMETRO NOMINAL DE 350MM,ATERRO E SOCAATE A ALTURA DA GERATRIZ SUPERIOR DO TUBO,CONSIDERANDO O MATERIAL DA PROPRIA ESCAVACAO,EXCLUSIVE TUBO E JUNTA</t>
  </si>
  <si>
    <t>ASSENTAMENTO DE TUBULACAO DE PVC,COM JUNTA ELASTICA,PARA COLETOR DE ESGOTOS,COM DIAMETRO NOMINAL DE 400MM,ATERRO E SOCAATE A ALTURA DA GERATRIZ SUPERIOR DO TUBO,CONSIDERANDO O MATERIAL DA PROPRIA ESCAVACAO,EXCLUSIVE TUBO E JUNTA</t>
  </si>
  <si>
    <t>ASSENTAMENTO DE TUBULACAO DE PVC RIGIDO,COM JUNTA ELASTICA,COM DIAMETRO NOMINAL DE 50MM,COMPREENDENDO CARGA E DESCARGA,ACERTO DE FUNDO DE VALA,COLOCACAO NA VALA,MONTAGEM E REATERROATE A GERATRIZ SUPERIOR DO TUBO CONSIDERANDO MATERIAL DA PROPRIA ESCAVACAO E TESTE HIDROSTATICO,EXCLUSIVE TUBO E JUNTAELASTICA</t>
  </si>
  <si>
    <t>ASSENTAMENTO DE TUBULACAO DE PVC RIGIDO,COM JUNTA ELASTICA,COM DIAMETRO NOMINAL DE 75MM,COMPREENDENDO CARGA E DESCARGA,ACERTO DE FUNDO DE VALA,COLOCACAO NA VALA,MONTAGEM E REATERROATE A GERATRIZ SUPERIOR DO TUBO CONSIDERANDO O MATERIAL DAPROPRIA ESCAVACAO E TESTE HIDROSTATICO,EXCLUSIVE TUBO E JUNTA ELASTICA</t>
  </si>
  <si>
    <t>ASSENTAMENTO DE TUBULACAO DE PVC RIGIDO,COM JUNTA ELASTICA,COM DIAMETRO NOMINAL DE 100MM,COMPREENDENDO CARGA E DESCARGA,ACERTO DE FUNDO DE VALA,COLOCACAO NA VALA,MONTAGEM E REATERRO ATE A GERATRIZ SUPERIOR DO TUBO CONSIDERANDO O MATERIAL DAPROPRIA ESCAVACAO E TESTE HIDROSTATICO,EXCLUSIVE TUBO E JUNTA ELASTICA</t>
  </si>
  <si>
    <t>ASSENTAMENTO DE TUBULACAO DE PVC RIGIDO,COM JUNTA ELASTICA,COM DIAMETRO NOMINAL DE 150MM,COMPREENDENDO CARGA E DESCARGA,ACERTO DE FUNDO DE VALA,COLOCACAO NA VALA,MONTAGEM E REATERRO ATE A GERATRIZ SUPERIOR DO TUBO CONSIDERANDO O MATERIAL DAPROPRIA ESCAVACAO E TESTE HIDROSTATICO,EXCLUSIVE TUBO E JUNTA ELASTICA</t>
  </si>
  <si>
    <t>ASSENTAMENTO DE TUBULACAO DE PVC RIGIDO,COM JUNTA ELASTICA,COM DIAMETRO NOMINAL DE 200MM,COMPREENDENDO CARGA E DESCARGA,ACERTO DE FUNDO DE VALA,COLOCACAO NA VALA,MONTAGEM E REATERRO ATE A GERATRIZ SUPERIOR DO TUBO CONSIDERANDO O MATERIAL DAPROPRIA ESCAVACAO E TESTE HIDROSTATICO,EXCLUSIVE TUBO E JUNTA ELASTICA</t>
  </si>
  <si>
    <t>ASSENTAMENTO DE TUBULACAO DE PVC RIGIDO,COM JUNTA ELASTICA,COM DIAMETRO NOMINAL DE 250MM,COMPREENDENDO CARGA E DESCARGA,ACERTO DE FUNDO DE VALA,COLOCACAO NA VALA,MONTAGEM E REATERRO ATE A GERATRIZ SUPERIOR DO TUBO CONSIDERANDO O MATERIAL DAPROPRIA ESCAVACAO E TESTE HIDROSTATICO,EXCLUSIVE TUBO E JUNTA ELASTICA</t>
  </si>
  <si>
    <t>ASSENTAMENTO DE TUBULACAO DE PVC RIGIDO,COM JUNTA ELASTICA,COM DIAMETRO NOMINAL DE 300MM,COMPREENDENDO CARGA E DESCARGA,ACERTO DE FUNDO DE VALA,COLOCACAO NA VALA,MONTAGEM E REATERRO ATE A GERATRIZ SUPERIOR DO TUBO CONSIDERANDO O MATERIAL DAPROPRIA ESCAVACAO E TESTE HIDROSTATICO,EXCLUSIVE TUBO E JUNTA ELASTICA</t>
  </si>
  <si>
    <t>ASSENTAMENTO DE TUBULACAO DE PVC RIGIDO,COM JUNTA ELASTICA,COM DIAMETRO NOMINAL DE 400MM,COMPREENDENDO CARGA E DESCARGA,ACERTO DE FUNDO DE VALA,COLOCACAO NA VALA,MONTAGEM E REATERRO ATE A GERATRIZ SUPERIOR DO TUBO CONSIDERANDO O MATERIAL DAPROPRIA ESCAVACAO E TESTE HIDROSTATICO,EXCLUSIVE TUBO E JUNTA ELASTICA</t>
  </si>
  <si>
    <t>ASSENTAMENTO DE TUBULACAO DE PVC RIGIDO,COM JUNTA ELASTICA,COM DIAMETRO NOMINAL DE 500MM,COMPREENDENDO CARGA E DESCARGA,ACERTO DE FUNDO DE VALA,COLOCACAO NA VALA,MONTAGEM E REATERRO ATE A GERATRIZ SUPERIOR DO TUBO CONSIDERANDO O MATERIAL DAPROPRIA ESCAVACAO E TESTE HIDROSTATICO,EXCLUSIVE TUBO E JUNTA ELASTICA</t>
  </si>
  <si>
    <t>ASSENTAMENTO DE PECAS E ACESSORIOS DE PVC RIGIDO,COM JUNTA ELASTICA,COM DIAMETRO NOMINAL DE 50MM,EXCLUSIVE PECAS E JUNTAS ELASTICAS.CUSTO POR BOLSA</t>
  </si>
  <si>
    <t>ASSENTAMENTO DE PECAS E ACESSORIOS DE PVC RIGIDO,COM JUNTA ELASTICA,COM DIAMETRO NOMINAL DE 75MM,EXCLUSIVE PECAS E JUNTAS ELASTICAS.CUSTO POR BOLSA</t>
  </si>
  <si>
    <t>ASSENTAMENTO DE PECAS E ACESSORIOS DE PVC RIGIDO,COM JUNTA ELASTICA,COM DIAMETRO NOMINAL DE 100MM,EXCLUSIVE PECAS E JUNTAS ELASTICAS.CUSTO POR BOLSA</t>
  </si>
  <si>
    <t>ASSENTAMENTO DE PECAS E ACESSORIOS DE PVC RIGIDO,COM JUNTA ELASTICA,COM DIAMETRO NOMINAL DE 150MM,EXCLUSIVE PECAS E JUNTAS ELASTICAS.CUSTO POR BOLSA</t>
  </si>
  <si>
    <t>ASSENTAMENTO DE PECAS E ACESSORIOS DE PVC RIGIDO,COM JUNTA ELASTICA,COM DIAMETRO NOMINAL DE 200MM,EXCLUSIVE PECAS E JUNTAS ELASTICAS.CUSTO POR BOLSA</t>
  </si>
  <si>
    <t>ASSENTAMENTO DE PECAS E ACESSORIOS DE PVC RIGIDO,COM JUNTA ELASTICA,COM DIAMETRO NOMINAL DE 250MM,EXCLUSIVE PECAS E JUNTAS ELASTICAS.CUSTO POR BOLSA</t>
  </si>
  <si>
    <t>ASSENTAMENTO DE PECAS E ACESSORIOS DE PVC RIGIDO,COM JUNTA ELASTICA,COM DIAMETRO NOMINAL DE 300MM,EXCLUSIVE PECAS E JUNTAS ELASTICAS.CUSTO POR BOLSA</t>
  </si>
  <si>
    <t>ASSENTAMENTO DE PECAS E ACESSORIOS DE PVC RIGIDO,COM JUNTA ELASTICA,COM DIAMETRO NOMINAL DE 350MM,EXCLUSIVE PECAS E JUNTAS ELASTICAS.CUSTO POR BOLSA</t>
  </si>
  <si>
    <t>ASSENTAMENTO DE PECAS E ACESSORIOS DE PVC RIGIDO,COM JUNTA ELASTICA,COM DIAMETRO NOMINAL DE 400MM,EXCLUSIVE PECAS E JUNTAS ELASTICAS.CUSTO POR BOLSA</t>
  </si>
  <si>
    <t>ASSENTAMENTO DE PECAS E ACESSORIOS DE PVC RIGIDO,COM JUNTA ELASTICA,COM DIAMETRO NOMINAL DE 500MM,EXCLUSIVE PECAS E JUNTAS ELASTICAS.CUSTO POR BOLSA</t>
  </si>
  <si>
    <t>ASSENTAMENTO DE TUBO DE PVC ROSQUEAVEL,EXCLUSIVE FORNECIMENTO DESTE,INCLUSIVE MONTAGEM DAS CONEXOES E MATERIAIS PARA VEDACAO,DIAMETRO DE 1/2"</t>
  </si>
  <si>
    <t>ASSENTAMENTO DE TUBO DE PVC ROSQUEAVEL,EXCLUSIVE FORNECIMENTO DESTE,INCLUSIVE MONTAGEM DAS CONEXOES E MATERIAIS PARA VEDACAO,DIAMETRO DE 3/4"</t>
  </si>
  <si>
    <t>ASSENTAMENTO DE TUBO DE PVC ROSQUEAVEL,EXCLUSIVE FORNECIMENTO DESTE,INCLUSIVE MONTAGEM DAS CONEXOES E MATERIAIS PARA VEDACAO,DIAMETRO DE 1"</t>
  </si>
  <si>
    <t>ASSENTAMENTO DE TUBO DE PVC ROSQUEAVEL,EXCLUSIVE FORNECIMENTO DESTE,INCLUSIVE MONTAGEM DAS CONEXOES E MATERIAIS PARA VEDACAO,DIAMETRO DE 1.1/2"</t>
  </si>
  <si>
    <t>ASSENTAMENTO DE TUBO DE PVC ROSQUEAVEL,EXCLUSIVE FORNECIMENTO DESTE,INCLUSIVE MONTAGEM DAS CONEXOES E MATERIAIS PARA VEDACAO,DIAMETRO DE 2"</t>
  </si>
  <si>
    <t>ASSENTAMENTO DE TUBO DE PVC ROSQUEAVEL,EXCLUSIVE FORNECIMENTO DESTE,INCLUSIVE MONTAGEM DAS CONEXOES E MATERIAIS PARA VEDACAO,DIAMETRO DE 3"</t>
  </si>
  <si>
    <t>ASSENTAMENTO DE TUBO DE PVC ROSQUEAVEL,EXCLUSIVE FORNECIMENTO DESTE,INCLUSIVE MONTAGEM DAS CONEXOES E MATERIAIS PARA VEDACAO,DIAMETRO DE 4"</t>
  </si>
  <si>
    <t>MONTAGEM DE COMPORTA QUADRADA OU CIRCULAR COM DIMENSOES MAIORES QUE 0,70 X 0,70M,INCLUSIVE OS MATERIAIS NECESSARIOS A MONTAGEM,EXCETO CHUMBADORES</t>
  </si>
  <si>
    <t>MONTAGEM DE COMPORTA QUADRADA OU CIRCULAR COM DIMENSOES ATE0.70 X 0.70M,INCLUSIVE OS MATERIAIS NECESSARIOS A MONTAGEM,EXCETO CHUMBADORES</t>
  </si>
  <si>
    <t>MONTAGEM DE PEDESTAL E HASTE SIMPLES PARA ACIONAMENTO DE COMPORTA,ADUFA,VALVULA OU REGISTRO,INCLUSIVE OS MATERIAIS NECESSARIOS A MONTAGEM,EXCETO CHUMBADORES.CUSTO POR CONJUNTO</t>
  </si>
  <si>
    <t>MONTAGEM DE ADUFA DE PAREDE COM FLANGE,DIAMETRO DE 150MM,EXCLUSIVE FORNECIMENTO DOS PARAFUSOS DE FIXACAO</t>
  </si>
  <si>
    <t>MONTAGEM DE ADUFA DE PAREDE COM FLANGE,DIAMETRO DE 200MM,EXCLUSIVE FORNECIMENTO DE PARAFUSOS DE FIXACAO</t>
  </si>
  <si>
    <t>MONTAGEM DE ADUFA DE PAREDES COM FLANGE,DIAMETRO DE 250MM,EXCLUSIVE FORNECIMENTO DE PARAFUSOS DE FIXACAO</t>
  </si>
  <si>
    <t>MONTAGEM DE ADUFA DE PAREDE COM FLANGE,DIAMETRO DE 300MM,EXCLUSIVE FORNECIMENTO DE PARAFUSOS DE FIXACAO</t>
  </si>
  <si>
    <t>MONTAGEM DE ADUFA DE PAREDE COM FLANGE,DIAMETRO DE 400MM,EXCLUSIVE FORNECIMENTO DOS PARAFUSOS DE FIXACAO</t>
  </si>
  <si>
    <t>MONTAGEM DE ADUFA DE PAREDE COM FLANGE,DIAMETRO DE 500MM,EXCLUSIVE FORNECIMENTO DOS PARAFUSOS DE FIXACAO</t>
  </si>
  <si>
    <t>MONTAGEM DE ADUFA DE PAREDE COM FLANGE,DIAMETRO DE 600MM,EXCLUSIVE FORNECIMENTO DOS PARAFUSOS DE FIXACAO</t>
  </si>
  <si>
    <t>MONTAGEM DE ADUFA DE FUNDO COM FLANGE,DIAMETRO DE 150MM,EXCLUSIVE FORNECIMENTO DOS PARAFUSOS DE FIXACAO</t>
  </si>
  <si>
    <t>MONTAGEM DE ADUFA DE FUNDO COM FLANGE,DIAMETRO DE 200MM,EXCLUSIVE FORNECIMENTO DOS PARAFUSOS DE FIXACAO</t>
  </si>
  <si>
    <t>MONTAGEM DE ADUFA DE FUNDO COM FLANGE,DIAMETRO DE 250MM,EXCLUSIVE FORNECIMENTO DOS PARAFUSOS DE FIXACAO</t>
  </si>
  <si>
    <t>MONTAGEM DE ADUFA DE FUNDO COM FLANGE,DIAMETRO DE 300MM,EXCLUSIVE FORNECIMENTO DE PARAFUSOS DE FIXACAO</t>
  </si>
  <si>
    <t>MONTAGEM DE ADUFA DE FUNDO COM FLANGE,DIAMETRO DE 400MM,EXCLUSIVE FORNECIMENTO DE PARAFUSOS DE FIXACAO</t>
  </si>
  <si>
    <t>MONTAGEM DE 1 MANCAL INTERMEDIARIO E 1 HASTE DE PROLONGAMENTO EM PEDESTAIS DE COMANDO OU MANOBRA</t>
  </si>
  <si>
    <t>ASSENTAMENTO DE TAMPAO DE FºFº,TIPO QUADRADO,ATE 0,25 X 0,25M,ASSENTADO COM ARGAMASSA DE CIMENTO E AREIA,NO TRACO 1:4 EMVOLUME,EXCLUSIVE TAMPAO</t>
  </si>
  <si>
    <t>ASSENTAMENTO DE TAMPAO DE FºFº,TIPO QUADRADO,COM MAIS DE 0,50 X 0,50M ATE 1,00 X 1,00M,ASSENTADO C0M ARGAMASSA DE CIMENTO E AREIA,NO TRACO 1:4 EM VOLUME,EXCLUSIVE O TAMPAO</t>
  </si>
  <si>
    <t>ASSENTAMENTO DE TAMPAO DE FºFº,TIPO CIRCULAR,COM DIAMETRO ACIMA DE 0,60M E ATE 1,00M,ASSENTADO COM ARGASSA DE CIMENTO EAREIA,NO TRACO 1:4 EM VOLUME,EXCLUSIVE TAMPAO</t>
  </si>
  <si>
    <t>ASSENTAMENTO DE TAMPAO DE FºFº,TIPO CIRCULAR,COM DIAMETRO DE0,40 A 0,60M,ASSENTADO COM ARGAMASSA DE CIMENTO E AREIA,NOTRACO 1:4 EM VOLUME,EXCLUSIVE TAMPAO</t>
  </si>
  <si>
    <t>ASSENTAMENTO DE TAMPAO DE FºFº,TIPO CIRCULAR,COM DIAMETRO DE0,60M E ATE 225KG,ASSENTADO COM ARGAMASSA DE CIMENTO E AREIA,NO TRACO 1:4 EM VOLUME,EXCLUSIVE TAMPAO</t>
  </si>
  <si>
    <t>ASSENTAMENTO DE TAMPAO DE FºFº,DE TRES SECOES,COM LARGURA ATE 1,60M,ASSENTADO COM ARGAMASSA DE CIMENTO E AREIA,NO TRACO1:4 EM VOLUME,EXCLUSIVE TAMPAO</t>
  </si>
  <si>
    <t>ASSENTAMENTO DE TAMPAO DE FºFº,DE QUATRO SECOES,COM LARGURAMINIMA DE 2,00M,ASSENTADO COM ARGAMASSA DE CIMENTO E AREIA,NO TRACO 1:4 EM VOLUME,EXCLUSIVE TAMPAO</t>
  </si>
  <si>
    <t>ASSENTAMENTO DE TAMPAO DE FºFº,DE SETE SECOES,COM LARGURA MINIMA DE 4,00M,ASSENTADO COM ARGAMASSA DE CIMENTO E AREIA,NOTRACO 1:4 EM VOLUME,EXCLUSIVE TAMPAO</t>
  </si>
  <si>
    <t>ASSENTAMENTO DE TAMPAO DE FºFº,DE 30 X 90CM,PARA CAIXA DE RALO,ASSENTADO COM ARGAMASSA DE CIMENTO E AREIA,NO TRACO 1:4 EM VOLUME,EXCLUSIVE TAMPAO</t>
  </si>
  <si>
    <t>ASSENTAMENTO DE CAIXA DE PASSEIO PARA REGISTRO EM FºFº,PADRAO CEDAE,ASSENTADA COM ARGAMASSA DE CIMENTO E AREIA,NO TRACO1:4 EM VOLUME,EXCLUSIVE TAMPAO</t>
  </si>
  <si>
    <t>ASSENTAMENTO DE TUBULACAO DE FERRO FUNDIDO,COM JUNTA ELASTICA,PARA SISTEMAS DE ESCOAMENTO FORCADO DE AGUA OU ESGOTO,COMPREENDENDO CARGA E DESCARGA,ACERTO DE FUNDO DE VALA,COLOCACAONA VALA,MONTAGEM E REATERRO ATE A GERATRIZ SUPERIOR DO TUBOCONSIDERANDO MATERIAL DA PROPRIA ESCAVACAO E TESTE HIDROSTATICO,EXCL.FORN.DO TUBO E JUNTA ELASTICA,COM DIAMETRO DE 50MM</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</si>
  <si>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ELAST.,C/DIAMETR.DE 75 OU 80MM</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</si>
  <si>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100MM</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</si>
  <si>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150MM</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</si>
  <si>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200MM</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</si>
  <si>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250MM</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</si>
  <si>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300MM</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</si>
  <si>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350MM</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</si>
  <si>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400MM</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</si>
  <si>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450MM</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</si>
  <si>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500MM</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</si>
  <si>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600MM</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</si>
  <si>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700MM</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</si>
  <si>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800MM</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</si>
  <si>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900MM</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</si>
  <si>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ELASTICA,C/DIAMETRO DE 1000MM</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</si>
  <si>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ELASTICA,C/DIAMETRO DE 1200MM</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</si>
  <si>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50MM</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</si>
  <si>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75 OU 80MM</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</si>
  <si>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100MM</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</si>
  <si>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150MM</t>
  </si>
  <si>
    <t>ASSENTAMENTO DE TUBULACAO DE FERRO FUNDIDO,COM JUNTA ESLASTCA,INSTALACAO AEREA,PARA SISTEMAS DE ESCOAMENTO FORCADO DE AGUA OU ESGOTO,COMPREENDENDO CARGA E DESCARGA,MONTAGEM SOBRE APOIOS EXISTENTES E TESTE HIDROSTATICO,EXCLUSIVE FORNECIMENTODO TUBO E JUNTA ELASTICA,COM DIAMETRO DE 200MM</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</si>
  <si>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250MM</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</si>
  <si>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300MM</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</si>
  <si>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350MM</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</si>
  <si>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400MM</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</si>
  <si>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450MM</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</si>
  <si>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500MM</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</si>
  <si>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600MM</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</si>
  <si>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700MM</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</si>
  <si>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800MM</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</si>
  <si>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900MM</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</si>
  <si>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1000MMM</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</si>
  <si>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1200MM</t>
  </si>
  <si>
    <t>ASSENTAMENTO DE TUBULACAO DE FERRO FUNDIDO,COM JUNTA ELASTICA,PARA SISTEMAS DE ESCOAMENTO LIVRE DE AGUA OU ESGOTOS,COMPREENDENDO CARGA E DESCARGA,ACERTO DE FUNDO DE VALA,COLOCACAONA VALA,MONTAGEM E REATERRO ATE A GERATRIZ SUPERIOR DO TUBOCONSIDERANDO MATERIAL DA PROPRIA ESCAVACAO,EXCLUSIVE FORNECIMENTO DO TUBO E JUNTA ELASTICA,COM DIAMETRO DE 100MM</t>
  </si>
  <si>
    <t>ASSENTAMENTO DE TUBO DE FºFº,COM JUNTA ELASTICA,PARA SISTEMAS DE ESCOAMENTO LIVRE DE AGUA OU ESGOTOS,COMPREENDENDO CARGAE DESCARGA,ACERTO DE FUNDO DE VALA,COLOCACAO NA VALA,MONTAGEM E REATERRO ATE A GERATRIZ SUPERIOR DO TUBO CONSIDERANDO OMATERIAL DA PROPRIA ESCAVACAO,EXCLUSIVE FORNECIMENTO DO TUBO E JUNTA ELASTICA,COM DIAMETRO DE 150MM</t>
  </si>
  <si>
    <t>ASSENTAMENTO DE TUBO DE FºFº,COM JUNTA ELASTICA,PARA SISTEMAS DE ESCOAMENTO LIVRE DE AGUA OU ESGOTOS,COMPREENDENDO CARGAE DESCARGA,ACERTO DE FUNDO DE VALA,COLOCACAO NA VALA,MONTAGEM E REATERRO ATE A GERATRIZ SUPERIOR DO TUBO CONSIDERANDO OMATERIAL DA PROPRIA ESCAVACAO,EXCLUSIVE FORNECIMENTO DO TUBOE JUNTA ELASTICA,COM DIAMETRO DE 200MM</t>
  </si>
  <si>
    <t>ASSENTAMENTO DE TUBO DE FºFº,COM JUNTA ELASTICA,PARA SISTEMAS DE ESCOAMENTO LIVRE DE AGUA OU ESGOTOS,COMPREENDENDO CARGAE DESCARGA,ACERTO DE FUNDO DE VALA,COLOCACAO NA VALA,MONTAGEM E REATERRO ATE A GERATRIZ SUPERIOR DO TUBO CONSIDERANDO OMATERIAL DA PROPRIA ESCAVACAO,EXCLUSIVE FORNECIMENTO DO TUBO E JUNTA ELASTICA,COM DIAMETRO DE 250MM</t>
  </si>
  <si>
    <t>ASSENTAMENTO DE TUBO DE FºFº,COM JUNTA ELASTICA,PARA SISTEMAS DE ESCOAMENTO LIVRE DE AGUA OU ESGOTOS,COMPREENDENDO CARGAE DESCARGA,ACERTO DE FUNDO DE VALA,COLOCACAO NA VALA,MONTAGEM E REATERRO ATE A GERATRIZ SUPERIOR DO TUBO CONSIDERANDO OMATERIAL DA PROPRIA ESCAVACAO,EXCLUSIVE FORNECIMENTO DO TUBO E JUNTA ELASTICA,COM DIAMETRO DE 300MM</t>
  </si>
  <si>
    <t>ASSENTAMENTO DE CONEXOES DE FºFº,COM JUNTA ELASTICA,COM DIAMETRO DE 50MM,EXCLUSIVE CONEXOES E JUNTAS ELASTICAS.CUSTO PORJUNTA</t>
  </si>
  <si>
    <t>ASSENTAMENTO DE CONEXOES DE FºFº,COM JUNTA ELASTICA,COM DIAMETRO DE 75MM,EXCLUSIVE CONEXOES E JUNTAS ELASTICAS.CUSTO PORJUNTA</t>
  </si>
  <si>
    <t>ASSENTAMENTO DE CONEXOES DE FºFº,COM JUNTA ELASTICA,COM DIAMETRO DE 100MM,EXCLUSIVE CONEXOES E JUNTAS ELASTICAS.CUSTO POR JUNTA</t>
  </si>
  <si>
    <t>ASSENTAMENTO DE CONEXOES DE FºFº,COM JUNTA ELASTICA,COM DIAMETRO DE 150MM,EXCLUSIVE CONEXOES E JUNTAS ELASTICAS.CUSTO POR JUNTA</t>
  </si>
  <si>
    <t>ASSENTAMENTO DE CONEXOES DE FºFº,COM JUNTA ELASTICA,COM DIAMETRO DE 200MM,EXCLUSIVE CONEXOES E JUNTAS ELASTICAS.CUSTO POR JUNTA</t>
  </si>
  <si>
    <t>ASSENTAMENTO DE CONEXOES DE FºFº,COM JUNTA ELASTICA,COM DIAMETRO DE 250MM,EXCLUSIVE CONEXOES E JUNTAS ELASTICAS.CUSTO POR JUNTA</t>
  </si>
  <si>
    <t>ASSENTAMENTO DE CONEXOES DE FºFº,COM JUNTA ELASTICA,COM DIAMETRO DE 300MM,EXCLUSIVE CONEXOES E JUNTAS ELASTICAS.CUSTO POR JUNTA</t>
  </si>
  <si>
    <t>ASSENTAMENTO DE CONEXOES DE FºFº,COM JUNTA ELASTICA,COM DIAMETRO DE 350MM,EXCLUSIVE CONEXOES E JUNTAS ELASTICAS.CUSTO POR JUNTA</t>
  </si>
  <si>
    <t>ASSENTAMENTO DE CONEXOES DE FºFº,COM JUNTA ELASTICA,COM DIAMETRO DE 400MM,EXCLUSIVE CONEXOES E JUNTAS ELASTICAS.CUSTO POR JUNTA</t>
  </si>
  <si>
    <t>ASSENTAMENTO DE CONEXOES DE FºFº,COM JUNTA ELASTICA,COM DIAMETRO DE 450MM,EXCLUSIVE CONEXOES E JUNTAS ELASTICAS.CUSTO POR JUNTA</t>
  </si>
  <si>
    <t>ASSENTAMENTO DE CONEXOES DE FºFº,COM JUNTA ELASTICA,COM DIAMETRO DE 500MM,EXCLUSIVE CONEXOES E JUNTAS ELASTICAS.CUSTO POR JUNTA</t>
  </si>
  <si>
    <t>ASSENTAMENTO DE CONEXOES DE FºFº,COM JUNTA ELASTICA,COM DIAMETRO DE 600MM,EXCLUSIVE CONEXOES E JUNTAS ELASTICAS.CUSTO POR JUNTA</t>
  </si>
  <si>
    <t>ASSENTAMENTO DE CONEXOES DE FERRO FUNDIDO,COM JUNTA ELASTICA,COM DIAMETRO DE 700MM,EXCLUSIVE CONEXOES E JUNTAS ELASTICAS.CUSTO POR JUNTA</t>
  </si>
  <si>
    <t>ASSENTAMENTO DE CONEXOES DE FERRO FUNDIDO,COM JUNTA ELASTICA,COM DIAMETRO DE 800MM,EXCLUSIVE CONEXOES E JUNTAS ELASTICAS.CUSTO POR JUNTA</t>
  </si>
  <si>
    <t>ASSENTAMENTO DE CONEXOES DE FERRO FUNDIDO,COM JUNTA ELASTICA,COM DIAMETRO DE 900MM,EXCLUSIVE CONEXOES E JUNTAS ELASTICAS.CUSTO POR JUNTA</t>
  </si>
  <si>
    <t>ASSENTAMENTO DE CONEXOES DE FERRO FUNDIDO,COM JUNTA ELASTICA,COM DIAMETRO DE 1000MM,EXCLUSIVE CONEXOES E JUNTAS ELASTICAS.CUSTO POR JUNTA</t>
  </si>
  <si>
    <t>ASSENTAMENTO DE CONEXOES DE FERRO FUNDIDO,COM JUNTA ELASTICA,COM DIAMETRO DE 1200MM,EXCLUSIVE CONEXOES E JUNTAS ELASTICAS.CUSTO POR JUNTA</t>
  </si>
  <si>
    <t>ASSENTAMENTO SEM FORNECIMENTO DE CONEXOES E REGISTROS DE FERRO FUNDIDO,COM JUNTAS MECANICAS OU FLANGEADAS,EXCLUSIVE MATERIAIS DAS JUNTAS,COM DIAMETRO DE 50MM.CUSTO POR JUNTA</t>
  </si>
  <si>
    <t>ASSENTAMENTO SEM FORNECIMENTO DE CONEXOES E REGISTROS DE FERRO FUNDIDO,COM JUNTAS MECANICAS OU FLANGEADAS,EXCLUSIVE MATERIAIS DAS JUNTAS,COM DIAMETRO DE 75MM.CUSTO POR JUNTA</t>
  </si>
  <si>
    <t>ASSENTAMENTO SEM FORNECIMENTO DE CONEXOES E REGISTROS DE FERRO FUNDIDO,COM JUNTAS MECANICAS OU FLANGEADAS,EXCLUSIVE MATERIAIS DAS JUNTAS,COM DIAMETRO DE 100MM.CUSTO POR JUNTA</t>
  </si>
  <si>
    <t>ASSENTAMENTO SEM FORNECIMENTO DE CONEXOES E REGISTROS DE FERRO FUNDIDO,COM JUNTAS MECANICAS OU FLANGEADAS,EXCLUSIVE MATERIAIS DAS JUNTAS,COM DIAMETRO DE 150MM.CUSTO POR JUNTA</t>
  </si>
  <si>
    <t>ASSENTAMENTO SEM FORNECIMENTO DE CONEXOES E REGISTROS DE FERRO FUNDIDO,COM JUNTAS MECANICAS OU FLANGEADAS,EXCLUSIVE MATERIAIS DAS JUNTAS,COM DIAMETRO DE 200MM.CUSTO POR JUNTA</t>
  </si>
  <si>
    <t>ASSENTAMENTO SEM FORNECIMENTO DE CONEXOES E REGISTROS DE FERRO FUNDIDO,COM JUNTAS MECANICAS OU FLANGEADAS,EXCLUSIVE MATERIAIS DAS JUNTAS,COM DIAMETRO DE 250MM.CUSTO POR JUNTA</t>
  </si>
  <si>
    <t>ASSENTAMENTO SEM FORNECIMENTO DE CONEXOES E REGISTROS DE FERRO FUNDIDO,COM JUNTAS MECANICAS OU FLANGEADAS,EXCLUSIVE MATERIAIS DAS JUNTAS,COM DIAMETRO DE 300MM.CUSTO POR JUNTA</t>
  </si>
  <si>
    <t>ASSENTAMENTO SEM FORNECIMENTO DE CONEXOES E REGISTROS DE FERRO FUNDIDO,COM JUNTAS MECANICAS OU FLANGEADAS,EXCLUSIVE MATERIAIS DAS JUNTAS,COM DIAMETRO DE 350MM.CUSTO POR JUNTA</t>
  </si>
  <si>
    <t>ASSENTAMENTO SEM FORNECIMENTO DE CONEXOES E REGISTROS DE FERRO FUNDIDO,COM JUNTAS MECANICAS OU FLANGEADAS,EXCLUSIVE MATERIAIS DAS JUNTAS,COM DIAMETRO DE 400MM.CUSTO POR JUNTA</t>
  </si>
  <si>
    <t>ASSENTAMENTO SEM FORNECIMENTO DE CONEXOES E REGISTROS DE FERRO FUNDIDO,COM JUNTAS MECANICAS OU FLANGEADAS,EXCLUSIVE MATERIAIS DAS JUNTAS,COM DIAMETRO DE 450MM.CUSTO POR JUNTA</t>
  </si>
  <si>
    <t>ASSENTAMENTO SEM FORNECIMENTO DE CONEXOES E REGISTROS DE FERRO FUNDIDO,COM JUNTAS MECANICAS OU FLANGEADAS,EXCLUSIVE MATERIAIS DAS JUNTAS,COM DIAMETRO DE 500MM.CUSTO POR JUNTA</t>
  </si>
  <si>
    <t>ASSENTAMENTO SEM FORNECIMENTO DE CONEXOES E REGISTROS DE FERRO FUNDIDO,COM JUNTAS MECANICAS OU FLANGEADAS,EXCLUSIVE MATERIAIS DAS JUNTAS,COM DIAMETRO DE 600MM.CUSTO POR JUNTA</t>
  </si>
  <si>
    <t>ASSENTAMENTO SEM FORNECIMENTO DE CONEXOES E REGISTROS DE FERRO FUNDIDO,COM JUNTAS MECANICAS OU FLANGEADAS,EXCLUSIVE MATERIAIS DAS JUNTAS,COM DIAMETRO DE 700MM.CUSTO POR JUNTA</t>
  </si>
  <si>
    <t>ASSENTAMENTO SEM FORNECIMENTO DE CONEXOES E REGISTROS DE FERRO FUNDIDO,COM JUNTAS MECANICAS OU FLANGEADAS,EXCLUSIVE MATERIAIS DAS JUNTAS,COM DIAMETRO DE 800MM.CUSTO POR JUNTA</t>
  </si>
  <si>
    <t>ASSENTAMENTO SEM FORNECIMENTO DE CONEXOES E REGISTROS DE FERRO FUNDIDO,COM JUNTAS MECANICAS OU FLANGEADAS,EXCLUSIVE MATERIAIS DAS JUNTAS,COM DIAMETRO DE 900MM.CUSTO POR JUNTA</t>
  </si>
  <si>
    <t>ASSENTAMENTO SEM FORNECIMENTO DE CONEXOES E REGISTROS DE FERRO FUNDIDO,COM JUNTAS MECANICAS OU FLANGEADAS,EXCLUSIVE MATERIAIS DAS JUNTAS,COM DIAMETRO DE 1000MM.CUSTO POR JUNTA</t>
  </si>
  <si>
    <t>ASSENTAMENTO SEM FORNECIMENTO DE CONEXOES E REGISTROS DE FERRO FUNDIDO,COM JUNTAS MECANICAS OU FLANGEADAS,EXCLUSIVE MATERIAIS DAS JUNTAS,COM DIAMETRO DE 1200MM.CUSTO POR JUNTA</t>
  </si>
  <si>
    <t>MONTAGEM DE JUNTA GIBAULT,EXCLUSIVE PECA,COM DIAMETRO ATE 200MM.CUSTO POR PECA</t>
  </si>
  <si>
    <t>MONTAGEM DE JUNTA GIBAULT,EXCLUSIVE A PECA,COM DIAMETRO DE 250 A 300MM. CUSTO POR PECA</t>
  </si>
  <si>
    <t>MONTAGEM DE JUNTA GIBAULT,EXCLUSIVE A PECA,COM DIAMETRO DE 300 A 600MM.CUSTO POR PECA</t>
  </si>
  <si>
    <t>MONTAGEM SEM FORNECIMENTO DE LUVA TRIPARTIDA DE FERRO DUCTILPARA DN ATE 100MM</t>
  </si>
  <si>
    <t>MONTAGEM SEM FORNECIMENTO DE LUVA TRIPARTIDA DE FERRO DUCTILPARA DN ACIMA DE 100MM ATE 250MM</t>
  </si>
  <si>
    <t>MONTAGEM SEM FORNECIMENTO DE LUVA TRIPARTIDA DE FERRO DUCTILPARA DN ACIMA DE 250MM ATE 400MM</t>
  </si>
  <si>
    <t>MONTAGEM SEM FORNECIMENTO DE LUVA TRIPARTIDA DE FERRO DUCTILPARA DN ACIMA DE 400MM ATE 500MM</t>
  </si>
  <si>
    <t>MONTAGEM SEM FORNECIMENTO DE LUVA TRIPARTIDA DE FERRO DUCTILPARA DN ACIMA DE 500MM ATE 600MM</t>
  </si>
  <si>
    <t>MONTAGEM DE JUNTA DE DESMONTAGEM,EXCLUSIVE A PECA,COM DIAMETRO DE 100MM.CUSTO POR PECA</t>
  </si>
  <si>
    <t>MONTAGEM DE JUNTA DE DESMONTAGEM,EXCLUSIVE A PECA,COM DIAMETRO DE 150MM.CUSTO POR PECA</t>
  </si>
  <si>
    <t>MONTAGEM DE JUNTA DE DESMONTAGEM,EXCLUSIVE A PECA,COM DIAMETRO DE 200MM.CUSTO POR PECA</t>
  </si>
  <si>
    <t>MONTAGEM DE JUNTA DE DESMONTAGEM,EXCLUSIVE A PECA,COM DIAMETRO DE 250MM.CUSTO POR PECA</t>
  </si>
  <si>
    <t>MONTAGEM DE JUNTA DE DESMONTAGEM,EXCLUSIVE A PECA,COM DIAMETRO DE 300MM.CUSTO POR PECA</t>
  </si>
  <si>
    <t>MONTAGEM DE JUNTA DE DESMONTAGEM,EXCLUSIVE A PECA,COM DIAMETRO DE 350MM.CUSTO POR PECA</t>
  </si>
  <si>
    <t>MONTAGEM DE JUNTA DE DESMONTAGEM,EXCLUSIVE A PECA,COM DIAMETRO DE 400MM.CUSTO POR PECA</t>
  </si>
  <si>
    <t>MONTAGEM DE JUNTA DE DESMONTAGEM,EXCLUSIVE A PECA,COM DIAMETRO DE 450MM.CUSTO POR PECA</t>
  </si>
  <si>
    <t>MONTAGEM DE JUNTA DE DESMONTAGEM,EXCLUSIVE A PECA,COM DIAMETRO DE 500MM. CUSTO POR PECA</t>
  </si>
  <si>
    <t>MONTAGEM DE JUNTA DE DESMONTAGEM,EXCLUSIVE A PECA,COM DIAMETRO DE 600MM.CUSTO POR PECA</t>
  </si>
  <si>
    <t>MONTAGEM DE JUNTA DE DESMONTAGEM,EXCLUSIVE A PECA,COM DIAMETRO DE 700MM.CUSTO POR PECA</t>
  </si>
  <si>
    <t>MONTAGEM DE JUNTA DE DESMONTAGEM,EXCLUSIVE A PECA,COM DIAMETRO DE 800MM.CUSTO POR PECA</t>
  </si>
  <si>
    <t>MONTAGEM DE JUNTA DE DESMONTAGEM,EXCLUSIVE A PECA,COM DIAMETRO DE 900MM.CUSTO POR PECA</t>
  </si>
  <si>
    <t>MONTAGEM DE JUNTA DE DESMONTAGEM,EXCLUSIVE A PECA,COM DIAMETRO DE 1000MM.CUSTO POR PECA</t>
  </si>
  <si>
    <t>MONTAGEM DE JUNTA DE DESMONTAGEM,EXCLUSIVE A PECA,COM DIAMETRO DE 1200MM.CUSTO POR PECA</t>
  </si>
  <si>
    <t>MONTAGEM DE JUNTA DE DESMONTAGEM,EXCLUSIVE A PECA,COM DIAMETRO DE 1400MM.CUSTO POR PECA</t>
  </si>
  <si>
    <t>MONTAGEM DE JUNTA DE DESMONTAGEM,EXCLUSIVE A PECA,COM DIAMETRO DE 1500MM.CUSTO POR PECA</t>
  </si>
  <si>
    <t>MONTAGEM DE JUNTA DRESSER SEM ANCORAGENS (HARNESS),EXCLUSIVEA PECA,COM DIAMETRO DE 150MM.CUSTO POR PECA</t>
  </si>
  <si>
    <t>MONTAGEM DE JUNTA DRESSER SEM ANCORAGENS (HARNESS),EXCLUSIVEA PECA,COM DIAMETRO DE 200MM.CUSTO POR PECA</t>
  </si>
  <si>
    <t>MONTAGEM DE JUNTA DRESSER SEM ANCORAGENS (HARNESS),EXCLUSIVEA PECA,COM DIAMETRO DE 250MM.CUSTO POR PECA</t>
  </si>
  <si>
    <t>MONTAGEM DE JUNTA DRESSER SEM ANCORAGENS (HARNESS),EXCLUSIVEA PECA,COM DIAMETRO DE 300MM.CUSTO POR PECA</t>
  </si>
  <si>
    <t>MONTAGEM DE JUNTA DRESSER SEM ANCORAGENS (HARNESS),EXCLUSIVEA PECA,COM DIAMETRO DE 350MM.CUSTO POR PECA</t>
  </si>
  <si>
    <t>MONTAGEM DE JUNTA DRESSER SEM ANCORAGENS (HARNESS),EXCLUSIVEA PECA,COM DIAMETRO DE 400MM.CUSTO POR PECA</t>
  </si>
  <si>
    <t>MONTAGEM DE JUNTA DRESSER SEM ANCORAGENS (HARNESS),EXCLUSIVEA PECA,COM DIAMETRO DE 450MM.CUSTO POR PECA</t>
  </si>
  <si>
    <t>MONTAGEM DE JUNTA DRESSER SEM ANCORAGENS (HARNESS),EXCLUSIVEA PECA,COM DIAMETRO DE 500MM.CUSTO POR PECA</t>
  </si>
  <si>
    <t>MONTAGEM DE JUNTA DRESSER SEM ANCORAGENS (HARNESS),EXCLUSIVEA PECA,COM DIAMETRO DE 600MM.CUSTO POR PECA</t>
  </si>
  <si>
    <t>MONTAGEM DE JUNTA DRESSER SEM ANCORAGENS (HARNESS),EXCLUSIVEA PECA,COM DIAMETRO DE 700MM.CUSTO POR PECA</t>
  </si>
  <si>
    <t>MONTAGEM DE JUNTA DRESSER SEM ANCORAGENS (HARNESS),EXCLUSIVEA PECA,COM DIAMETRO DE 800MM.CUSTO POR PECA</t>
  </si>
  <si>
    <t>MONTAGEM DE JUNTA DRESSER SEM ANCORAGENS (HARNESS),EXCLUSIVEA PECA,COM DIAMETRO DE 900MM.CUSTO POR PECA</t>
  </si>
  <si>
    <t>MONTAGEM DE JUNTA DRESSER SEM ANCORAGENS (HARNESS),EXCLUSIVEA PECA,COM DIAMETRO DE 1000MM.CUSTO POR PECA</t>
  </si>
  <si>
    <t>MONTAGEM DE JUNTA DRESSER SEM ANCORAGENS (HARNESS),EXCLUSIVEA PECA,COM DIAMETRO DE 1200MM.CUSTO POR PECA</t>
  </si>
  <si>
    <t>MONTAGEM DE JUNTA DRESSER SEM ANCORAGENS (HARNESS),EXCLUSIVEA PECA,COM DIAMETRO DE 1300MM.CUSTO POR PECA</t>
  </si>
  <si>
    <t>MONTAGEM DE JUNTA DRESSER SEM ANCORAGENS (HARNESS),EXCLUSIVEA PECA,COM DIAMETRO DE 1500MM.CUSTO POR PECA</t>
  </si>
  <si>
    <t>MONTAGEM DE JUNTA DRESSER SEM ANCORAGENS (HARNESS),EXCLUSIVEA PECA,COM DIAMETRO DE 2000MM.CUSTO POR PECA</t>
  </si>
  <si>
    <t>MONTAGEM DE JUNTA DRESSER SEM ANCORAGENS (HARNESS),EXCLUSIVEA PECA,COM DIAMETRO DE 2500MM.CUSTO POR PECA</t>
  </si>
  <si>
    <t>ASSENTAMENTO DE TUBOS DE POLIETILENO,COM DE=20 A 40MM,INCLUSIVE TESTE HIDROSTATICO,EXCLUSIVE SOLDA DAS JUNTAS E FORNECIMENTO DE TUBOS E DE CONEXOES</t>
  </si>
  <si>
    <t>ASSENTAMENTO DE TUBOS DE POLIETILENO,COM DE ACIMA DE 40 A 75MM,INCLUSIVE TESTE HIDROSTATICO,EXCLUSIVE SOLDA DAS JUNTAS EFORNECIMENTO DE TUBOS E DE CONEXOES</t>
  </si>
  <si>
    <t>ASSENTAMENTO DE TUBOS DE POLIETILENO,COM DE ACIMA DE 75MM A125MM,INCLUSIVE TESTE HIDROSTATICO,EXCLUSIVE SOLDA DAS JUNTAS E FORNECIMENTO DE TUBOS E DE CONEXOES</t>
  </si>
  <si>
    <t>ASSENTAMENTO DE TUBOS DE POLIETILENO,COM DE ACIMA DE 125MM A180MM,INCLUSIVE TESTE HIDROSTATICO,EXCLUSIVE SOLDA DAS JUNTAS E FORNECIMENTO DE TUBOS E DE CONEXOES</t>
  </si>
  <si>
    <t>ASSENTAMENTO DE TUBOS DE POLIETILENO,COM DE ACIMA DE 180MM A225MM,INCLUSIVE TESTE HIDROSTATICO,EXCLUSIVE SOLDA DAS JUNTAS E FORNECIMENTO DE TUBOS E DE CONEXOES</t>
  </si>
  <si>
    <t>ASSENTAMENTO DE TUBOS DE POLIETILENO,COM DE ACIMA DE 225MM A280MM,INCLUSIVE TESTE HIDROSTATICO,EXCLUSIVE SOLDA DAS JUNTAS E FORNECIMENTO DE TUBOS E DE CONEXOES</t>
  </si>
  <si>
    <t>ASSENTAMENTO DE TUBOS DE POLIETILENO,COM DE ACIMA DE 280MM A355MM,INCLUSIVE TESTE HIDROSTATICO,EXCLUSIVE SOLDA DAS JUNTAS E FORNECIMENTO DE TUBOS E DE CONEXOES</t>
  </si>
  <si>
    <t>ASSENTAMENTO DE TUBOS DE POLIETILENO,COM DE ACIMA DE 355MM A450MM,INCLUSIVE TESTE HIDROSTATICO,EXCLUSIVE SOLDA DAS JUNTAS E FORNECIMENTO DE TUBOS E DE CONEXOES</t>
  </si>
  <si>
    <t>ASSENTAMENTO DE TUBOS DE POLIETILENO,COM DE ACIMA DE 450MM A560MM,INCLUSIVE TESTE HIDROSTATICO,EXCLUSIVE SOLDA DAS JUNTAS E FORNECIMENTO DE TUBOS E DE CONEXOES</t>
  </si>
  <si>
    <t>ASSENTAMENTO DE TUBOS DE POLIETILENO,COM DE ACIMA DE 560MM A800MM,INCLUSIVE TESTE HIDROSTATICO,EXCLUSIVE SOLDA DAS JUNTAS E FORNECIMENTO DE TUBOS E DE CONEXOES</t>
  </si>
  <si>
    <t>ASSENTAMENTO DE TUBOS DE POLIETILENO,COM DE ACIMA DE 800MM A1000MM,INCLUSIVE TESTE HIDROSTATICO,EXCLUSIVE SOLDA DAS JUNTAS E FORNECIMENTO DE TUBOS E DE CONEXOES</t>
  </si>
  <si>
    <t>ASSENTAMENTO DE TUBOS DE POLIETILENO,COM DE ACIMA DE 1000MMA 1200MM,INCLUSIVE TESTE HIDROSTATICO,EXCLUSIVE SOLDA DAS JUNTAS E FORNECIMENTO DE TUBOS E DE CONEXOES</t>
  </si>
  <si>
    <t>TUBO DE CONCRETO ARMADO,CLASSE EA-2(NBR 8890/03),COM JUNTA ELASTICA,PARA ESGOTO SANITARIO,CARGA E DESCARGA,ACERTO DE FUNDO DE VALA,COLOCACAO,ATERRO E SOCA ATE A ALTURA DE GERATRIZSUPERIOR DO TUBO,CONSIDERANDO O MATERIAL DA PROPRIA ESCAVACAO,INCLUSIVE FORNECIMENTO DO ANEL DE BORRACHA,COM DIAMETRO DE400MM.FORNECIMENTO E ASSENTAMENTO</t>
  </si>
  <si>
    <t>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DE500MM.FORNECIMENTO E ASSENTAMENTO</t>
  </si>
  <si>
    <t>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DE600MM.FORNECIMENTO E ASSENTAMENTO</t>
  </si>
  <si>
    <t>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DE700MM.FORNECIMENTO E ASSENTAMENTO</t>
  </si>
  <si>
    <t>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DE800MM.FORNECIMENTO E ASSENTAMENTO</t>
  </si>
  <si>
    <t>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DE900MM.FORNECIMENTO E ASSENTAMENTO</t>
  </si>
  <si>
    <t>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DE1.000MM.FORNECIMENTO E ASSENTAMENTO</t>
  </si>
  <si>
    <t>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DE1.200MM.FORNECIMENTO E ASSENTAMENTO</t>
  </si>
  <si>
    <t>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DE1.500MM.FORNECIMENTO E ASSENTAMENTO</t>
  </si>
  <si>
    <t>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DE1.750MM.FORNECIMENTO E ASSENTAMENTO</t>
  </si>
  <si>
    <t>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DE2.000MM.FORNECIMENTO E ASSENTAMENTO</t>
  </si>
  <si>
    <t>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DE400MM.FORNECIMENTO E ASSENTAMENTO</t>
  </si>
  <si>
    <t>TUBO DE CONCRETO ARMADO,CLASSE EA-3(NBR 8890/03),COM JUNTA ELASTICA,PARA ESGOTO SANITARIO,CARGA E DESCARGA,ACERTO DO FUNDO DA VALA,COLOCACAO,ATERRO E SOCA ATE A ALTURA DA GERATRIZSUPERIOR DO TUBO,CONSIDERANDO O MATERIAL DA PROPRIA ESCAVACAO,INCLUSIVE FORNECIMENTO DO ANEL DE BORRACHA,COM DIAMETRO DE500MM.FORNECIMENTO E ASSENTAMENTO</t>
  </si>
  <si>
    <t>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DE600MM.FORNECIMENTO E ASSENTAMENTO</t>
  </si>
  <si>
    <t>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DE700MM.FORNECIMENTO E ASSENTAMENTO</t>
  </si>
  <si>
    <t>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DE800MM.FORNECIMENTO E ASSENTAMENTO</t>
  </si>
  <si>
    <t>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DE900MM.FORNECIMENTO E ASSENTAMENTO</t>
  </si>
  <si>
    <t>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DE1000MM.FORNECIMENTO E ASSENTAMENTO</t>
  </si>
  <si>
    <t>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DE1200MM.FORNECIMENTO E ASSENTAMENTO</t>
  </si>
  <si>
    <t>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DE1500MM.FORNECIMENTO E ASSENTAMENTO</t>
  </si>
  <si>
    <t>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DE400MM.FORNECIMENTO E ASSENTAMENTO</t>
  </si>
  <si>
    <t>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DE500MM.FORNECIMENTO E ASSENTAMENTO</t>
  </si>
  <si>
    <t>TUBO DE CONCRETO ARMADO,CLASSE EA-4(NBR 8890/03),COM JUNTA ELASTICA,PARA ESGOTO SANITARIO,CARGA E DESCARGA,ACERTO DO FUNDO DE VALA,COLOCACAO,ATERRO E SOCA ATE A ALTURA DA GERATRIZSUPERIOR DO TUBO,CONSIDERANDO O MATERIAL DA PROPRIA ESCAVACAO,INCLUSIVE FORNECIMENTO DO ANEL DE BORRACHA,COM DIAMETRO DE600MM.FORNECIMENTO E ASSENTAMENTO</t>
  </si>
  <si>
    <t>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DE700MM.FORNECIMENTO E ASSENTAMENTO</t>
  </si>
  <si>
    <t>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DE800MM.FORNECIMENTO E ASSENTAMENTO</t>
  </si>
  <si>
    <t>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DE900MM.FORNECIMENTO E ASSENTAMENTO</t>
  </si>
  <si>
    <t>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DE1000MM.FORNECIMENTO E ASSENTAMENTO</t>
  </si>
  <si>
    <t>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DE1200MM.FORNECIMENTO E ASSENTAMENTO</t>
  </si>
  <si>
    <t>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DE1500MM.FORNECIMENTO E ASSENTAMENTO</t>
  </si>
  <si>
    <t>CALHA MEIO-TUBO CIRCULAR DE CONCRETO VIBRADO,DIAMETRO INTERNO DE 300MM,INCLUSIVE ACERTO DE FUNDO DE VALA.FORNECIMENTO EASSENTAMENTO</t>
  </si>
  <si>
    <t>CALHA MEIO-TUBO CIRCULAR DE CONCRETO VIBRADO,DIAMETRO INTERNO DE 400MM,INCLUSIVE ACERTO DE FUNDO DE VALA.FORNECIMENTO EASSENTAMENTO</t>
  </si>
  <si>
    <t>CALHA DE MEIO-TUBO CIRCULAR DE CONCRETO VIBRADO,DIAMETRO INTERNO DE 500MM,INCLUSIVE ACERTO DE FUNDO DE VALA.FORNECIMENTOE ASSENTAMENTO</t>
  </si>
  <si>
    <t>CALHA MEIO-TUBO CIRCULAR DE CONCRETO VIBRADO,DIAMETRO INTERNO DE 600MM,INCLUSIVE ACERTO DE FUNDO DE VALA.FORNECIMENTO EASSENTAMENTO</t>
  </si>
  <si>
    <t>CALHA MEIO-TUBO CIRCULAR DE CONCRETO VIBRADO,DIAMETRO INTERNO DE 800MM,INCLUSIVE ACERTO DE FUNDO DE VALA.FORNECIMENTO EASSENTAMENTO</t>
  </si>
  <si>
    <t>CALHA MEIO-TUBO CIRCULAR DE CONCRETO VIBRADO,DIAMETRO INTERNO DE 1000MM,INCLUSIVE ACERTO DE FUNDO DE VALA.FORNECIMENTO EASSENTAMENTO</t>
  </si>
  <si>
    <t>TUBO DE CONCRETO SIMPLES,CLASSE PS-1(NBR8890/03),PARA COLETOR DE AGUAS PLUVIAIS,DE 200MM DE DIAMETRO,ATERRO E SOCA ATE AALTURA DA GERATRIZ SUPERIOR DO TUBO,CONSIDERANDO O MATERIALDA PROPRIA ESCAVACAO,INCLUSIVE FORNECIMENTO DO MATERIAL PARA REJUNTAMENTO COM ARGAMASSA DE CIMENTO E AREIA,NO TRACO 1:4,INCL.ACERTO DE FUNDO DE VALA.FORNECIMENTO E ASSENTAMENTO</t>
  </si>
  <si>
    <t>TUBO DE CONCRETO SIMPLES,CLASSE PS-1(NBR 8890/03),PARA COLETOR DE AGUAS PLUVIAIS,COM DIAMETRO DE 300MM,ATERRO E SOCA ATEA ALTURA DE GERATRIZ SUPERIOR DO TUBO,CONSIDERANDO O MATERIAL DA PROPRIA ESCAVACAO,INCLUSIVE FORNECIMENTO DO MATERIAL PARA REJUNTAMENTO COM ARGAMASSA DE CIMENTO E AREIA,NO TRACO 1:4,INCL.ACERTO DE FUNDO DE VALA.FORNECIMENTO E ASSENTAMENTO</t>
  </si>
  <si>
    <t>TUBO DE CONCRETO SIMPLES,CLASSE PS-1(NBR 8890/03),PARA COLETOR DE AGUAS PLUVIAIS,COM DIAMETRO DE 400MM,ATERRO E SOCA ATEA ALTURA DA GERATRIZ SUPERIOR DO TUBO,CONSIDERANDO O MATERIAL DA PROPRIA ESCAVACAO,INCLUSIVE FORNECIMENTO DO MATERIAL PARA REJUNTAMENTO COM ARGAMASSA DE CIMENTO E AREIA,NO TRACO 1:4,INCL.ACERTO DE FUNDO DE VALA.FORNECIMENTO E ASSENTAMENTO</t>
  </si>
  <si>
    <t>TUBO DE CONCRETO SIMPLES,CLASSE PS-1(NBR 8890/03),PARA COLETOR DE AGUAS PLUVIAIS,COM DIAMETRO DE 500MM.ATERRO E SOCA ATEA ALTURA DA GERATRIZ SUPERIOR DO TUBO,CONSIDERANDO O MATERIAL DA PROPRIA ESCAVACAO,INCLUSIVE FORNECIMENTO DO MATERIAL PARA REJUNTAMENTO COM ARGAMASSA DE CIMENTO E AREIA,NO TRACO 1:4,INCL.ACERTO DE FUNDO DE VALA.FORNECIMENTO E ASSENTAMENTO</t>
  </si>
  <si>
    <t>TUBO DE CONCRETO SIMPLES,CLASSE PS-1(NBR 8890/03),PARA COLETOR DE AGUAS PLUVIAIS,COM DIAMETRO DE 600MM,ATERRO E SOCA ATEA ALTURA DA GERATRIZ SUPERIOR DO TUBO,CONSIDERANDO O MATERIAL DA PROPRIA ESCAVACAO,INCLUSIVE FORNECIMENTO DO MATERIAL PARA REJUNTAMENTO COM ARGAMASSA DE CIMENTO E AREIA,NO TRACO 1:4,INCL.ACERTO DE FUNDO DE VALA.FORNECIMENTO E ASSENTAMENTO</t>
  </si>
  <si>
    <t>TUBO DE CONCRETO SIMPLES,CLASSE PS-2(NBR 8890/03),PARA COLETOR DE AGUAS PLUVIAIS,DE 200MM DE DIAMETRO,ATERRO E SOCA ATEA ALTURA DA GERATRIZ SUPERIOR DO TUBO,CONSIDERANDO O MATERIAL DA PROPRIA ESCAVACAO,INCLUSIVE FORNECIMENTO DO MATERIAL PARA REJUNTAMENTO COM ARGAMASSA DE CIMENTO E AREIA,NO TRACO 1:4,INCL.ACERTO DE FUNDO DE VALA.FORNECIMENTO E ASSENTAMENTO</t>
  </si>
  <si>
    <t>TUBO DE CONCRETO SIMPLES,CLASSE PS-2(NBR 8890/03),PARA COLETOR DE AGUAS PLUVIAIS,COM DIAMETRO DE 300MM,ATERRO E SOCA ATEA ALTURA DA GERATRIZ SUPERIOR DO TUBO,CONSIDERANDO O MATERIAL DA PROPRIA ESCAVACAO,INCLUSIVE FORNECIMENTO DO MATERIAL PARA REJUNTAMENTO COM ARGAMASSA DE CIMENTO E AREIA,NO TRACO 1:4,INCL.ACERTO DE FUNDO DE VALA.FORNECIMENTO E ASSENTAMENTO</t>
  </si>
  <si>
    <t>TUBO DE CONCRETO SIMPLES,CLASSE PS-2(NBR 8890/03),PARA COLETOR DE AGUAS PLUVIAIS,COM DIAMETRO DE 400MM,ATERRO E SOCA ATEA ALTURA DA GERATRIZ SUPERIOR DO TUBO,CONSIDERANDO O MATERIAL DA PROPRIA ESCAVACAO,INCLUSIVE FORNECIMENTO DO MATERIAL PARA REJUNTAMENTO COM ARGAMASSA DE CIMENTO E AREIA,NO TRACO 1:4,INCL.ACERTO DE FUNDO DE VALA.FORNECIMENTO E ASSENTAMENTO</t>
  </si>
  <si>
    <t>TUBO DE CONCRETO SIMPLES,CLASSE PS-2(NBR 8890/03),PARA COLETOR DE AGUAS PLUVIAIS,COM DIAMETRO DE 500MM,ATERRO E SOCA ATEA ALTURA DA GERATRIZ SUPERIOR DO TUBO,CONSIDERANDO O MATERIAL DA PROPRIA ESCAVACAO,INCLUSIVE FORNECIMENTO DO MATERIAL PARA REJUNTAMENTO COM ARGAMASSA DE CIMENTO E AREIA,NO TRACO 1:4,INCL.ACERTO DE FUNDO DE VALA.FORNECIMENTO E ASSENTAMENTO</t>
  </si>
  <si>
    <t>TUBO DE CONCRETO SIMPLES,CLASSE PS-2(NBR 8890/03),PARA COLETOR DE AGUAS PLUVIAIS,COM DIAMETRO DE 600MM,ATERRO E SOCA ATEA ALTURA DA GERATRIZ SUPERIOR DO TUBO,CONSIDERANDO O MATERIAL DA PROPRIA ESCAVACAO,INCLUSIVE FORNECIMENTO DO MATERIAL PARA REJUNTAMENTO COM ARGAMASSA DE CIMENTO E AREIA,NO TRACO 1:4,INCL.ACERTO DE FUNDO DE VALA.FORNECIMENTO E ASSENTAMENTO</t>
  </si>
  <si>
    <t>TUBO DE CONCRETO ARMADO,CLASSE PA-1(NBR 8890/03),PARA GELERIAS DE AGUAS PLUVIAIS,COM DIAMETRO DE 300MM,ATERRO E SOCA ATEA ALTURA DA GERATRIZ SUPERIOR DO TUBO,CONSIDERANDO O MATERIAL DA PROPRIA ESCAVACAO,INCLUSIVE FORNECIMENTO DO MATERIAL PARA REJUNTAMENTO COM ARGAMASSA DE CIMENTO E AREIA,NO TRACO 1:4 E ACERTO DE FUNDO DE VALA.FORNECIMENTO E ASSENTAMENTO</t>
  </si>
  <si>
    <t>TUBO DE CONCRETO ARMADO,CLASSE PA-1(NBR 8890/03),PARA GALERIAS DE AGUAS PLUVIAIS,COM DIAMETRO DE 400MM,ATERRO E SOCA ATEA ALTURA DA GERATRIZ SUPERIOR DO TUBO,CONSIDERANDO O MATERIAL DA PROPRIA ESCAVACAO,INCLUSIVE FORNECIMENTO DO MATERIAL PARA REJUNTAMENTO COM ARGAMASSA DE CIMENTO E AREIA,NO TRACO 1:4 E ACERTO DE FUNDO DE VALA.FORNECIMENTO E ASSENTAMENTO</t>
  </si>
  <si>
    <t>TUBO DE CONCRETO ARMADO,CLASSE PA-1(NBR 8890/03),PARA GALERIAS DE AGUAS PLUVIAIS,COM DIAMETRO DE 500MM,ATERRO E SOCA ATEA ALTURA DA GERATRIZ SUPERIOR DO TUBO,CONSIDERANDO O MATERIAL DA PROPRIA ESCAVACAO,INCLUSIVE FORNECIMENTO DO MATERIAL PARA REJUNTAMENTO COM ARGAMASSA DE CIMENTO E AREIA,NO TRACO 1:4 E ACERTO DE FUNDO DE VALA.FORNECIMENTO E ASSENTAMENTO</t>
  </si>
  <si>
    <t>TUBO DE CONCRETO ARMADO,CLASSE PA-1(NBR 8890/03),PARA GALERIAS DE AGUAS PLUVIAIS,COM DIAMETRO DE 600MM,ATERRO E SOCA ATEA ALTURA DA GERATRIZ SUPERIOR DO TUBO,CONSIDERANDO O MATERIAL DA PROPRIA ESCAVACAO,INCLUSIVE FORNECIMENTO DO MATERIAL PARA REJUNTAMENTO COM ARGAMASSA DE CIMENTO E AREIA,NO TRACO 1:4 E ACERTO DE FUNDO DE VALA.FORNECIMENTO E ASSENTAMENTO</t>
  </si>
  <si>
    <t>TUBO DE CONCRETO ARMADO,CLASSE PA-1(NBR 8890/03),PARA GALERIAS DE AGUAS PLUVIAIS,COM DIAMETRO DE 700MM,ATERRO E SOCA ATEA ALTURA DA GERATRIZ SUPERIOR DO TUBO,CONSIDERANDO O MATERIAL DA PROPRIA ESCAVACAO,INCLUSIVE FORNECIMENTO DO MATERIAL PARA REJUNTAMENTO COM ARGAMASSA DE CIMENTO E AREIA,NO TRACO 1:4 E ACERTO DE FUNDO DE VALA.FORNECIMENTO E ASSENTAMENTO</t>
  </si>
  <si>
    <t>TUBO DE CONCRETO ARMADO,CLASSE PA-1(NBR 8890/03),PARA GALERIAS DE AGUAS PLUVIAIS,COM DIAMETRO DE 800MM,ATERRO E SOCA ATEA ALTURA DA GERATRIZ SUPERIOR DO TUBO,CONSIDERANDO O MATERIAL DA PROPRIA ESCAVACAO,INCLUSIVE FORNECIMENTO DO MATERIAL PARA REJUNTAMENTO COM ARGAMASSA DE CIMENTO E AREIA,NO TRACO 1:4 E ACERTO DE FUNDO DE VALA.FORNECIMENTO E ASSENTAMENTO</t>
  </si>
  <si>
    <t>TUBO DE CONCRETO ARMADO,CLASSE PA-1(NBR 8890/03),PARA GALERIAS DE AGUAS PLUVIAIS,COM DIAMETRO DE 900MM,ATERRO E SOCA ATEA ALTURA DA GERATRIZ SUPERIOR DO TUBO,CONSIDERANDO O MATERIAL DA PROPRIA ESCAVACAO,INCLUSIVE FORNECIMENTO DO MATERIAL PARA REJUNTAMENTO COM ARGAMASSA DE CIMENTO E AREIA,NO TRACO 1:4 E ACERTO DE FUNDO DE VALA.FORNECIMENTO E ASSENTAMENTO</t>
  </si>
  <si>
    <t>TUBO DE CONCRETO ARMADO,CLASSE PA-1(NBR 8890/03),PARA GALERIAS DE AGUAS PLUVIAIS,COM DIAMETRO DE 1.000MM,ATERRO E SOCA ATE A ALTURA DA GERATRIZ SUPERIOR DO TUBO,CONSIDERANDO O MATERIAL DA PROPRIA ESCAVACAO,INCLUSIVE FORNECIMENTO DO MATERIALPARA REJUNTAMENTO COM ARGAMASSA DE CIMENTO E AREIA,NO TRACO1:4 E ACERTO DE FUNDO DE VALA.FORNECIMENTO E ASSENTAMENTO</t>
  </si>
  <si>
    <t>TUBO DE CONCRETO ARMADO,CLASSE PA-1(NBR 8890/03),PARA GALERIAS DE AGUAS PLUVIAIS,COM DIAMETRO DE 1.100MM,ATERRO E SOCA ATE A ALTURA DA GERATRIZ SUPERIOR DO TUBO,CONSIDERANDO O MATERIAL DA PROPRIA ESCAVACAO,INCLUSIVE FORNECIMENTO DO MATERIALPARA REJUNTAMENTO COM ARGAMASSA DE CIMENTO E AREIA,NO TRACO1:4 E ACERTO DE FUNDO DE VALA.FORNECIMENTO E ASSENTAMENTO</t>
  </si>
  <si>
    <t>TUBO DE CONCRETO ARMADO,CLASSE PA-1(NBR 8890/03),PARA GALERIAS DE AGUAS PLUVIAIS,COM DIAMETRO DE 1.200MM,ATERRO E SOCA ATE A ALTURA DA GERATRIZ SUPERIOR DO TUBO,CONSIDERANDO O MATERIAL DA PROPRIA ESCAVACAO,INCLUSIVE FORNECIMENTO DO MATERIALPARA REJUNTAMENTO COM ARGAMASSA DE CIMENTO E AREIA,NO TRACO1:4 E ACERTO DE FUNDO DE VALA.FORNECIMENTO E ASSENTAMENTO</t>
  </si>
  <si>
    <t>TUBO DE CONCRETO ARMADO,CLASSE PA-1(NBR 8890/03),PARA GALERIAS DE AGUAS PLUVIAIS,COM DIAMETRO DE 1.500MM,ATERRO E SOCA ATE A ALTURA DA GERATRIZ SUPERIOR DO TUBO,CONSIDERANDO O MATERIAL DA PROPRIA ESCAVACAO,INCLUSIVE FORNECIMENTO DO MATERIALPARA REJUNTAMENTO COM ARGAMASSA DE CIMENTO E AREIA,NO TRACO1:4 E ACERTO DE FUNDO DE VALA.FORNECIMENTO E ASSENTAMENTO</t>
  </si>
  <si>
    <t>TUBO DE CONCRETO ARMADO,CLASSE PA-1(NBR 8890/03),PARA GALERIAS DE AGUAS PLUVIAIS,COM DIAMETRO DE 1.750MM.ATERRO E SOCA ATE A ALTURA DA GERATRIZ SUPERIOR DO TUBO,CONSIDERANDO O MATERIAL DA PROPRIA ESCAVACAO,INCLUSIVE FORNECIMENTO DO MATERIALPARA REJUNTAMENTO COM ARGAMASSA DE CIMENTO E AREIA,NO TRACO1:4 E ACERTO DE FUNDO DE VALA.FORNECIMENTO E ASSENTAMENTO</t>
  </si>
  <si>
    <t>TUBO DE CONCRETO ARMADO,CLASSE PA-1(NBR 8890/03),PARA GALERIAS DE AGUAS PLUVIAIS,COM DIAMETRO DE 2.000MM,ATERRO E SOCA ATE A ALTURA DA GERATRIZ SUPERIOR DO TUBO,CONSIDERANDO O MATERIAL DA PROPRIA ESCAVACAO,INCLUSIVE FORNECIMENTO DO MATERIALPARA REJUNTAMENTO COM ARGAMASSA DE CIMENTO E AREIA,NO TRACO1:4 E ACERTO DE FUNDO DE VALA.FORNECIMENTO E ASSENTAMENTO</t>
  </si>
  <si>
    <t>TUBO DE CONCRETO ARMADO,CLASSE PA-2(NBR 8890/03),PARA GALERIAS DE AGUAS PLUVIAIS,COM DIAMETRO DE 300MM,ATERRO E SOCA ATEA ALTURA DA GERATRIZ SUPERIOR DO TUBO,CONSIDERANDO O MATERIAL DA PROPRIA ESCAVACAO,INCLUSIVE FORNECIMENTO DO MATERIAL PARA REJUNTAMENTO COM ARGAMASSA DE CIMENTO E AREIA,NO TRACO 1:4 E ACERTO DE FUNDO DE VALA.FORNECIMENTO E ASSENTAMENTO</t>
  </si>
  <si>
    <t>TUBO DE CONCRETO ARMADO,CLASSE PA-2(NBR 8890/03),PARA GALERIAS DE AGUAS PLUVIAIS,COM DIAMETRO DE 400MM,ATERRO E SOCA ATEA ALTURA DA GERATRIZ SUPERIOR DO TUBO,CONSIDERANDO O MATERIAL DA PROPRIA ESCAVACAO,INCLUSIVE FORNECIMENTO DO MATERIAL PARA REJUNTAMENTO COM ARGAMASSA DE CIMENTO E AREIA,NO TRACO 1:4 E ACERTO DE FUNDO DE VALA.FORNECIMENTO E ASSENTAMENTO</t>
  </si>
  <si>
    <t>TUBO DE CONCRETO ARMADO,CLASSE PA-2(NBR 8890/03),PARA GALERIAS DE AGUAS PLUVIAIS,COM DIAMETRO DE 500MM,ATERRO E SOCA ATEA ALTURA DA GERATRIZ SUPERIOR DO TUBO,CONSIDERANDO O MATERIAL DA PROPRIA ESCAVACAO,INCLUSIVE FORNECIMENTO DO MATERIAL PARA REJUNTAMENTO COM ARGAMASSA DE CIMENTO E AREIA,NO TRACO 1:4 E ACERTO DE FUNDO DE VALA.FORNECIMENTO E ASSENTAMENTO</t>
  </si>
  <si>
    <t>TUBO DE CONCRETO ARMADO,CLASSE PA-2(NBR 8890/03),PARA GALERIAS DE AGUAS PLUVIAIS,COM DIAMETRO DE 600MM,ATERRO E SOCA ATEA ALTURA DE GERATRIZ SUPERIOR DO TUBO,CONSIDERANDO O MATERIAL DA PROPRIA ESCAVACAO,INCLUSIVE FORNECIMENTO DO MATERIAL PARA REJUNTAMENTO COM ARGAMASSA DE CIMENTO E AREIA,NO TRACO 1:4 E ACERTO DE FUNDO DE VALA.FORNECIMENTO E ASSENTAMENTO</t>
  </si>
  <si>
    <t>TUBO DE CONCRETO ARMADO,CLASSE PA-2(NBR 8890/03),PARA GALERIAS DE AGUAS PLUVIAIS,COM DIAMETRO DE 700MM,ATERRO E SOCA ATEA ALTURA DA GERATRIZ SUPERIOR DO TUBO,CONSIDERANDO O MATERIAL DA PROPRIA ESCAVACAO,INCLUSIVE FORNECIMENTO DO MATERIAL PARA REJUNTAMENTO COM ARGAMASSA DE CIMENTO E AREIA,NO TRACO 1:4 E ACERTO DE FUNDO DE VALA.FORNECIMENTO E ASSENTAMENTO</t>
  </si>
  <si>
    <t>TUBO DE CONCRETO ARMADO,CLASSE PA-2(NBR 8890/03),PARA GALERIAS DE AGUAS PLUVIAIS,COM DIAMETRO DE 800MM,ATERRO E SOCA ATEA ALTURA DA GERATRIZ SUPERIOR DO TUBO,CONSIDERANDO O MATERIAL DA PROPRIA ESCAVACAO,INCLUSIVE FORNECIMENTO DO MATERIAL PARA REJUNTAMENTO COM ARGAMASSA DE CIMENTO E AREIA,NO TRACO 1:4 E ACERTO DE FUNDO DE VALA.FORNECIMENTO E ASSENTAMENTO</t>
  </si>
  <si>
    <t>TUBO DE CONCRETO ARMADO,CLASSE PA-2(NBR 8890/03),PARA GALERIAS DE AGUAS PLUVIAIS,COM DIAMETRO DE 900MM,ATERRO E SOCA ATEA ALTURA DA GERATRIZ SUPERIOR DO TUBO,CONSIDERANDO O MATERIAL DA PROPRIA ESCAVACAO,INCLUSIVE FORNECIMENTO DO MATERIAL PARA REJUNTAMENTO COM ARGAMASSA DE CIMENTO E AREIA,NO TRACO 1:4 E ACERTO DE FUNDO DE VALA.FORNECIMENTO E ASSENTAMENTO</t>
  </si>
  <si>
    <t>TUBO DE CONCRETO ARMADO,CLASSE PA-2(NBR 8890/03),PARA GALERIAS DE AGUAS PLUVIAIS,COM DIAMETRO DE 1.000MM,ATERRO E SOCA ATE A ALTURA DA GERATRIZ SUPERIOR DO TUBO,CONSIDERANDO O MATERIAL DA PROPRIA ESCAVACAO,INCLUSIVE FORNECIMENTO DO MATERIALPARA REJUNTAMENTO COM ARGAMASSA DE CIMENTO E AREIA,NO TRACO1:4 E ACERTO DE FUNDO DE VALA.FORNECIMENTO E ASSENTAMENTO</t>
  </si>
  <si>
    <t>TUBO DE CONCRETO ARMADO,CLASSE PA-2(NBR 8890/03),PARA GALERIAS DE AGUAS PLUVIAIS,COM DIAMETRO DE 1.100MM,ATERRO E SOCA ATE A ALTURA DA GERATRIZ SUPERIOR DO TUBO,CONSIDERANDO O MATERIAL DA PROPRIA ESCAVACAO,INCLUSIVE FORNECIMENTO DO MATERIALPARA REJUNTAMENTO COM ARGAMASSA DE CIMENTO E AREIA,NO TRACO1:4 E ACERTO DE FUNDO DE VALA.FORNECIMENTO E ASSENTAMENTO</t>
  </si>
  <si>
    <t>TUBO DE CONCRETO ARMADO,CLASSE PA-2(NBR 8890/03),PARA GALERIAS DE AGUAS PLUVIAIS,COM DIAMETRO DE 1.200MM,ATERRO E SOCA ATE A ALTURA DA GERATRIZ SUPERIOR DO TUBO,CONSIDERANDO O MATERIAL DA PROPRIA ESCAVACAO,INCLUSIVE FORNECIMENTO DO MATERIALPARA REJUNTAMENTO COM ARGAMASSA DE CIMENTO E AREIA,NO TRACO1:4 E ACERTO DE FUNDO DE VALA.FORNECIMENTO E ASSENTAMENTO</t>
  </si>
  <si>
    <t>TUBO DE CONCRETO ARMADO,CLASSE PA-2(NBR 8890/03),PARA GALERIAS DE AGUAS PLUVIAIS,COM DIAMETRO DE 1.500MM,ATERRO E SOCA ATE A ALTURA DA GERATRIZ SUPERIOR DO TUBO,CONSIDERANDO O MATERIAL DA PROPRIA ESCAVACAO,INCLUSIVE FORNECIMENTO DO MATERIALPARA REJUNTAMENTO COM ARGAMASSA DE CIMENTO E AREIA,NO TRACO1:4 E ACERTO DE FUNDO DE VALA.FORNECIMENTO E ASSENTAMENTO</t>
  </si>
  <si>
    <t>TUBO DE CONCRETO ARMADO,CLASSE PA-2(NBR 8890/03),PARA GELERIAS DE AGUAS PLUVIAIS,COM DIAMETRO DE 1.750MM,ATERRO E SOCA ATE A ALTURA DA GERATRIZ SUPERIOR DO TUBO,CONSIDERANDO O MATERIAL DA PROPRIA ESCAVACAO,INCLUSIVE FORNECIMENTO DO MATERIALPARA REJUNTAMENTO COM ARGAMASSA DE CIMENTO E AREIA,NO TRACO1:4 E ACERTO DE FUNDO DE VALA.FORNECIMENTO E ASSENTAMENTO</t>
  </si>
  <si>
    <t>TUBO DE CONCRETO ARMADO,CLASSE PA-2(NBR 8890/03),PARA GALERIAS DE AGUAS PLUVIAIS,COM DIAMETRO DE 2.000MM,ATERRO E SOCA ATE A ALTURA DA GERATRIZ SUPERIOR DO TUBO,CONSIDERANDO O MATERIAL DA PROPRIA ESCAVACAO,INCLUSIVE FORNECIMENTO DO MATERIALPARA REJUNTAMENTO COM ARGAMASSA DE CIMENTO E AREIA,NO TRACO1:4 E ACERTO DE FUNDO DE VALA.FORNECIMENTO E ASSENTAMENTO</t>
  </si>
  <si>
    <t>TUBO DE CONCRETO ARMADO,CLASSE PA-3(NBR 8890/03),PARA GALERIAS DE AGUAS PLUVIAIS,COM DIAMETRO DE 300MM,ATERRO E SOCA ATEA ALTURA DA GERATRIZ SUPERIOR DO TUBO,CONSIDERANDO O MATERIAL DA PROPRIA ESCAVACAO,INCLUSIVE FORNECIMENTO DO MATERIAL PARA REJUNTAMENTO COM ARGAMASSA DE CIMENTO E AREIA,NO TRACO 1:4 E ACERTO DE FUNDO DE VALA.FORNECIMENTO E ASSENTAMENTO</t>
  </si>
  <si>
    <t>TUBO DE CONCRETO ARMADO,CLASSE PA-3(NBR 8890/03),PARA GALERIAS DE AGUAS PLUVIAIS,COM DIAMETRO DE 400MM,ATERRO E SOCA ATEA ALTURA DA GERATRIZ SUPERIOR DO TUBO,CONSIDERANDO O MATERIAL DA PROPRIA ESCAVACAO,INCLUSIVE FORNECIMENTO DO MATERIAL PARA REJUNTAMENTO COM ARGAMASSA DE CIMENTO E AREIA,NO TRACO 1:4 E ACERTO DE FUNDO DE VALA.FORNECIMENTO E ASSENTAMENTO</t>
  </si>
  <si>
    <t>TUBO DE CONCRETO ARMADO,CLASSE PA-3(NBR 8890/03),PARA GALERIAS DE AGUAS PLUVIAIS,COM DIAMETRO DE 500MM,ATERRO E SOCA ATEA ALTURA DA GERATRIZ SUPERIOR DO TUBO,CONSIDERANDO O MATERIAL DA PROPRIA ESCAVACAO,INCLUSIVE FORNECIMENTO DO MATERIAL PARA REJUNTAMENTO COM ARGAMASSA DE CIMENTO E AREIA NO TRACO 1:4 E ACERTO DE FUNDO DE VALA.FORNECIMENTO E ASSENTAMENTO</t>
  </si>
  <si>
    <t>TUBO DE CONCRETO ARMADO,CLASSE PA-3(NBR 8890/03),PARA GALERIAS DE AGUAS PLUVIAIS,COM DIAMETRO DE 600MM,ATERRO E SOCA ATEA ALTURA DA GERATRIZ SUPERIOR DO TUBO,CONSIDERANDO O MATERIAL DA PROPRIA ESCAVACAO,INCLUSIVE FORNECIMENTO DO MATERIAL PARA REJUNTAMENTO COM ARGAMASSA DE CIMENTO E AREIA,NO TRACO 1:4 E ACERTO DE FUNDO DE VALA.FORNECIMENTO E ASSENTAMENTO</t>
  </si>
  <si>
    <t>TUBO DE CONCRETO ARMADO,CLASSE PA-3(NBR 8890/03),PARA GALERIAS DE AGUAS PLUVIAIS,COM DIAMETRO DE 700MM,ATERRO E SOCA ATEA ALTURA DA GERATRIZ SUPERIOR DO TUBO,CONSIDERANDO O MATERIAL DA PROPRIA ESCAVACAO,INCLUSIVE FORNECIMENTO DO MATERIAL PARA REJUNTAMENTO COM ARGAMASSA DE CIMENTO E AREIA,NO TRACO 1:4 E ACERTO DE FUNDO DE VALA.FORNECIMENTO E ASSENTAMENTO</t>
  </si>
  <si>
    <t>TUBO DE CONCRETO ARMADO,CLASSE PA-3(NBR 8890/03),PARA GALERIAS DE AGUAS PLUVIAIS,COM DIAMETRO DE 800MM,ATERRO E SOCA ATEA ALTURA DA GERATRIZ SUPERIOR DO TUBO,CONSIDERANDO O MATERIAL DA PROPRIA ESCAVACAO,INCLUSIVE FORNECIMENTO DO MATERIAL PARA REJUNTAMENTO COM ARGAMASSA DE CIMENTO E AREIA,NO TRACO 1:4 E ACERTO DE FUNDO DE VALA.FORNECIMENTO E ASSENTAMENTO</t>
  </si>
  <si>
    <t>TUBO DE CONCRETO ARMADO,CLASSE PA-3(NBR 8890/03),PARA GALERIAS DE AGUAS PLUVIAIS,COM DIAMETRO DE 900MM,ATERRO E SOCA ATEA ALTURA DA GERATRIZ SUPERIOR DO TUBO,CONSIDERANDO O MATERIAL DA PROPRIA ESCAVACAO,INCLUSIVE FORNECIMENTO DO MATERIAL PARA REJUNTAMENTO COM ARGAMASSA DE CIMENTO E AREIA,NO TRACO 1:4 E ACERTO DE FUNDO DE VALA.FORNECIMENTO E ASSENTAMENTO</t>
  </si>
  <si>
    <t>TUBO DE CONCRETO ARMADO,CLASSE PA-3(NBR 8890/03),PARA GALERIAS DE AGUAS PLUVIAIS,COM DIAMETRO DE 1.000MM,ATERRO E SOCA ATE A ALTURA DA GERATRIZ SUPERIOR DO TUBO,CONSIDERANDO O MATERIAL DA PROPRIA ESCAVACAO,INCLUSIVE FORNECIMENTO DO MATERIALPARA REJUNTAMENTO COM ARGAMASSA DE CIMENTO E AREIA,NO TRACO1:4 E ACERTO DE FUNDO DE VALA.FORNECIMENTO E ASSENTAMENTO</t>
  </si>
  <si>
    <t>TUBO DE CONCRETO ARMADO,CLASSE PA-3(NBR 8890/03),PARA GALERIAS DE AGUAS PLUVIAIS,COM DIAMETRO DE 1.100MM,ATERRO E SOCA ATE A ALTURA DA GERATRIZ SUPERIOR DO TUBO,CONSIDERANDO O MATERIAL DA PROPRIA ESCAVACAO,INCLUSIVE FORNECIMENTO DO MATERIALPARA REJUNTAMENTO COM ARGAMASSA DE CIMENTO E AREIA NO TRACO1:4 E ACERTO DE FUNDO DE VALA.FORNECIMENTO E ASSENTAMENTO</t>
  </si>
  <si>
    <t>TUBO DE CONCRETO ARMADO,CLASSE PA-3(NBR 8890/03),PARA GALERIAS DE AGUAS PLUVIAIS,COM DIAMETRO DE 1.200MM,ATERRO E SOCA ATE A ALTURA DA GERATRIZ SUPERIOR DO TUBO,CONSIDERANDO O MATERIAL DA PROPRIA ESCAVACAO,INCLUSIVE FORNECIMENTO DO MATERIALPARA REJUNTAMENTO COM ARGAMASSA DE CIMENTO E AREIA NO TRACO1:4 E ACERTO DE FUNDO DE VALA.FORNECIMENTO E ASSENTAMENTO</t>
  </si>
  <si>
    <t>TUBO DE CONCRETO ARMADO,CLASSE PA-3(NBR 8890/03),PARA GALERIAS DE AGUAS PLUVIAIS,COM DIAMETRO DE 1.500MM,ATERRO E SOCA ATE A ALTURA DA GERATRIZ SUPERIOR DO TUBO,CONSIDERANDO O MATERIAL DA PROPRIA ESCAVACAO,INCLUSIVE FORNECIMENTO DO MATERIALPARA REJUNTAMENTO COM ARGAMASSA DE CIMENTO E AREIA,NO TRACO1:4 E ACERTO DE FUNDO DE VALA.FORNECIMENTO E ASSENTAMENTO</t>
  </si>
  <si>
    <t>TUBO DE CONCRETO ARMADO,CLASSE PA-3(NBR 8890/03),PARA GALERIAS DE AGUAS PLUVIAIS,COM DIAMETRO DE 1.750MM,ATERRO E SOCA ATE A ALTURA DA GERATRIZ SUPERIOR DO TUBO,CONSIDERANDO O MATERIAL DA PROPRIA ESCAVACAO,INCLUSIVE FORNECIMENTO DO MATERIALPARA REJUNTAMENTO COM ARGAMASSA DE CIMENTO E AREIA,NO TRACO1:4 E ACERTO DE FUNDO DE VALA.FORNECIMENTO E ASSENTAMENTO</t>
  </si>
  <si>
    <t>TUBO DE CONCRETO ARMADO,CLASSE PA-3(NBR 8890/03),PARA GALERIAS DE AGUAS PLUVIAIS,COM DIAMETRO DE 2.000MM,ATERRO E SOCA ATE A ALTURA DA GERATRIZ SUPERIOR DO TUBO,CONSIDERANDO O MATERIAL DA PROPRIA ESCAVACAO,INCLUSIVE FORNECIMENTO DO MATERIALPARA REJUNTAMENTO COM ARGAMASSA DE CIMENTO E AREIA,NO TRACO1:4 E ACERTO DE FUNDO DE VALA.FORNECIMENTO E ASSENTAMENTO</t>
  </si>
  <si>
    <t>TUBO DE CONCRETO ARMADO,CLASSE PA-4(NBR 8890/03),PARA GALERIAS DE AGUAS PLUVIAIS,COM DIAMETRO DE 300MM,ATERRO E SOCA ATEA ALTURA DA GERATRIZ SUPERIOR DO TUBO,CONSIDERANDO O MATERIAL DA PROPRIA ESCAVACAO,INCLUSIVE FORNECIMENTO DO MATERIAL PARA REJUNTAMENTO COM ARGAMASSA DE CIMENTO E AREIA,NO TRACO 1:4 E ACERTO DE FUNDO DE VALA.FORNECIMENTO E ASSENTAMENTO</t>
  </si>
  <si>
    <t>TUBO DE CONCRETO ARMADO,CLASSE PA-4(NBR 8890/03),PARA GALERIAS DE AGUAS PLUVIAIS,COM DIAMETRO DE 400MM,ATERRO E SOCA ATEA ALTURA DA GERATRIZ SUPERIOR DO TUBO,CONSIDERANDO O MATERIAL DA PROPRIA ESCAVACAO,INCLUSIVE FORNECIMENTO DO MATERIAL PARA REJUNTAMENTO COM ARGAMASSA DE CIMENTO E AREIA,NO TRACO 1:4 E ACERTO DE FUNDO DE VALA.FORNECIMENTO E ASSENTAMENTO</t>
  </si>
  <si>
    <t>TUBO DE CONCRETO ARMADO,CLASSE PA-4(NBR 8890/03),PARA GALERIAS DE AGUAS PLUVIAIS,COM DIAMETRO DE 500MM,ATERRO E SOCA ATEA ALTURA DA GERATRIZ SUPERIOR DO TUBO,CONSIDERANDO O MATERIAL DA PROPRIA ESCAVACAO,INCLUSIVE FORNECIMENTO DO MATERIAL PARA REJUNTAMENTO COM ARGAMASSA DE CIMENTO E AREIA,NO TRACO 1:4 E ACERTO DE FUNDO DE VALA.FORNECIMENTO E ASSENTAMENTO</t>
  </si>
  <si>
    <t>TUBO DE CONCRETO ARMADO,CLASSE PA-4(NBR 8890/03),PARA GALERIAS DE AGUAS PLUVIAIS,COM DIAMETRO DE 600MM,ATERRO E SOCA ATEA ALTURA DA GERATRIZ SUPERIOR DO TUBO,CONSIDERANDO O MATERIAL DA PROPRIA ESCAVACAO,INCLUSIVE FORNECIMENTO DO MATERIAL PARA REJUNTAMENTO COM ARGAMASSA DE CIMENTO E AREIA,NO TRACO 1:4 E ACERTO DE FUNDO DE VALA.FORNECIMENTO E ASSENTAMENTO</t>
  </si>
  <si>
    <t>TUBO DE CONCRETO ARMADO,CLASSE PA-4(NBR 8890/03),PARA GALERIAS DE AGUAS PLUVIAIS,COM DIAMETRO DE 700MM,ATERRO E SOCA ATEA ALTURA DA GERATRIZ SUPERIOR DO TUBO,CONSIDERANDO O MATERIAL DA PROPRIA ESCAVACAO,INCLUSIVE FORNECIMENTO DO MATERIAL PARA REJUNTAMENTO COM ARGAMASSA DE CIMENTO E AREIA,NO TRACO 1:4 E ACERTO DE FUNDO DE VALA.FORNECIMENTO E ASSENTAMENTO</t>
  </si>
  <si>
    <t>TUBO DE CONCRETO ARMADO,CLASSE PA-4(NBR 8890/03),PARA GALERIAS DE AGUAS PLUVIAIS,COM DIAMETRO DE 800MM,ATERRO E SOCA ATEA ALTURA DA GERATRIZ SUPERIOR DO TUBO,CONSIDERANDO O MATERIAL DA PROPRIA ESCAVACAO,INCLUSIVE FORNECIMENTO DO MATERIAL PARA REJUNTAMENTO COM ARGAMASSA DE CIMENTO E AREIA,NO TRACO 1:4 E ACERTO DE FUNDO DE VALA.FORNECIMENTO E ASSENTAMENTO</t>
  </si>
  <si>
    <t>TUBO DE CONCRETO ARMADO,CLASSE PA-4(NBR 8890/03),PARA GALERIAS DE AGUAS PLUVIAIS,COM DIAMETRO DE 900MM,ATERRO E SOCA ATEA ALTURA DA GERATRIZ SUPERIOR DO TUBO,CONSIDERANDO O MATERIAL DA PROPRIA ESCAVACAO,INCLUSIVE FORNECIMENTO DO MATERIAL PARA REJUNTAMENTO COM ARGAMASSA DE CIMENTO E AREIA,NO TRACO 1:4 E ACERTO DE FUNDO DE VALA.FORNECIMENTO E ASSENTAMENTO</t>
  </si>
  <si>
    <t>TUBO DE CONCRETO ARMADO,CLASSE PA-4(NBR 8890/03),PARA GALERIAS DE AGUAS PLUVIAIS,COM DIAMETRO DE 1.000MM,ATERRO E SOCA ATE A ALTURA DA GERATRIZ SUPERIOR DO TUBO,CONSIDERANDO O MATERIAL DA PROPRIA ESCAVACAO,INCLUSIVE FORNECIMENTO DO MATERIALPARA REJUNTAMENTO COM ARGAMASSA DE CIMENTO E AREIA,NO TRACO1:4 E ACERTO DE FUNDO DE VALA.FORNECIMENTO E ASSENTAMENTO</t>
  </si>
  <si>
    <t>TUBO DE CONCRETO ARMADO,CLASSE PA-4(NBR 8890/03),PARA GALERIAS DE AGUAS PLUVIAIS,COM DIAMETRO DE 1.100MM,ATERRO E SOCA ATE A ALTURA DA GERATRIZ SUPERIOR DO TUBO,CONSIDERANDO O MATERIAL DA PROPRIA ESCAVACAO,INCLUSIVE FORNECIMENTO DO MATERIALPARA REJUNTAMENTO COM ARGAMASSA DE CIMENTO E AREIA,NO TRACO1:4 E ACERTO DE FUNDO DE VALA.FORNECIMENTO E ASSENTAMENTO</t>
  </si>
  <si>
    <t>TUBO DE CONCRETO ARMADO,CLASSE PA-4(NBR 8890/03),PARA GALERIAS DE AGUAS PLUVIAIS,COM DIAMETRO DE 1.200MM,ATERRO E SOCA ATE A ALTURA DA GERATRIZ SUPERIOR DO TUBO,CONSIDERANDO O MATERIAL DA PROPRIA ESCAVACAO,INCLUSIVE FORNECIMENTO DO MATERIALPARA REJUNTAMENTO COM ARGAMASSA DE CIMENTO E AREIA,NO TRACO1:4 E ACERTO DE FUNDO DE VALA.FORNECIMENTO E ASSENTAMENTO</t>
  </si>
  <si>
    <t>TUBO DE CONCRETO ARMADO,CLASSE PA-4(NBR 8890/03),PARA GALERIAS DE AGUAS PLUVIAIS,COM DIAMETRO DE 1.500MM,ATERRO E SOCA ATE A ALTURA DA GERATRIZ SUPERIOR DO TUBO,CONSIDERANDO O MATERIAL DA PROPRIA ESCAVACAO,INCLUSIVE FORNECIMENTO DO MATERIALPARA REJUNTAMENTO COM ARGAMASSA DE CIMENTO E AREIA,NO TRACO1:4 E ACERTO DE FUNDO DE VALA.FORNECIMENTO E ASSENTAMENTO</t>
  </si>
  <si>
    <t>TUBO DE CONCRETO ARMADO,CLASSE PA-4(NBR 8890/03),PARA GALERIAS DE AGUAS PLUVIAIS,COM DIAMETRO DE 1.750MM,ATERRO E SOCA ATE A ALTURA DA GERATRIZ SUPERIOR DO TUBO,CONSIDERANDO O MATERIAL DA PROPRIA ESCAVACAO,INCLUSIVE FORNECIMENTO DO MATERIALPARA REJUNTAMENTO COM ARGAMASSA DE CIMENTO E AREIA,NO TRACO1:4 E ACERTO DE FUNDO DE VALA.FORNECIMENTO E ASSENTAMENTO</t>
  </si>
  <si>
    <t>TUBO DE CONCRETO ARMADO,CLASSE PA-4(NBR 8890/03),PARA GALERIAS DE AGUAS PLUVIAIS,COM DIAMETRO DE 2.000MM,ATERRO E SOCA ATE A ALTURA DA GERATRIZ SUPERIOR DO TUBO,CONSIDERANDO O MATERIAL DA PROPRIA ESCAVACAO,INCLUSIVE FORNECIMENTO DO MATERIALPARA REJUNTAMENTO COM ARGAMASSA DE CIMENTO E AREIA,NO TRACO1:4 E ACERTO DE FUNDO DE VALA.FORNECIMENTO E ASSENTAMENTO</t>
  </si>
  <si>
    <t>CANAL PRE-FABRICADO,EM CONCRETO PROTENDIDO E/OU ARMADO,COM SECAO EM "U",MEDIDO PELA AREA DO PERIMETRO INTERNO DA SECAO VEZES O COMPRIMENTO DO CANAL.FORNECIMENTO E ASSENTAMENTO</t>
  </si>
  <si>
    <t>COBERTURA DE CANAL PRE-FABRICADO,EM CONCRETO PROTENDIDO E/OUARMADO,PARA VAOS ATE 5,00M.FORNECIMENTO E ASSENTAMENTO</t>
  </si>
  <si>
    <t>GALERIA MULTIDIMENSIONAL RODOVIARIA SIMPLES EM CONCRETO ARMADO E CONCRETO ARMADO PROTENDIDO,30MPA,FUNDO C/6M E 8,80T,PAREDE 6,00M,PESO 3,90T E TAMPA C/2,00M,PESO 2,30T,ESTRUTURALMENTE BI-APOIADA C/CARGA POR APOIO 112T,C/TABULEIRO 3,05M,ALTURA 2,62M,VAZAO DE 7,13M3/S,VELOCIDADE DE ESCOAMENTO 2,00M/S,EXCL.TRANSPORTE,DESCARGA,ESCAVACAO E REATERRO.FORN.E ASSENT.</t>
  </si>
  <si>
    <t>GALERIA MULTIDIMENSIONAL RODOVIARIA SIMPLES EM CONCRETO ARMADO E CONCRETO ARMADO PROTENDIDO,30MPA,PAREDE COM 6,00M,PESO4,90T E TAMPA COM 2,00M,PESO 2,70T,ESTRUTURALMENTE BI-APOIADA C/CARGA POR APOIO DE 130T,C/TABULEIRO DE 3,40M,ALTUR.3,00M,VAZAO DE 9,98M3/S,VELOCIDADE DE ESCOAMENTO 2,16M/S, EXCLUSIVE TRANSPORTE,DESCARGA,ESCAVACAO E REATERRO.FORN.E ASSENT.</t>
  </si>
  <si>
    <t>GALERIA MULTIDIMENSIONAL RODOVIARIA SIMPLES EM CONCRETO ARMADO E CONCRETO ARMADO PROTENDIDO,30MPA,PAREDE COM 6,00M,PESO7,40T E TAMPA COM 2,00M,PESO 3,70T,ESTRUTURALMENTE BI-APOIADA C/CARGA POR APOIO DE 177T,C/TABULEIRO DE 4,18M,ALTUR.4,03M,VAZAO DE 19,86M3/S,VELOCIDADE DE ESCOAMENTO 2,49M/S,EXCLUSIVE TRANSPORTE,DESCARGA,ESCAVACAO E REATERRO.FORN.E ASSENT.</t>
  </si>
  <si>
    <t>GALERIA MULTIDIMENSIONAL RODOVIARIA SIMPLES EM CONCRETO ARMADO E CONCRETO ARMADO PROTENDIDO,30MPA,PAREDE COM 6,00M,PESO12,0T E TAMPA COM 2,00M,PESO 4,60T,ESTRUTURALMENTE BI-APOIADA C/CARGA POR APOIO DE 233T,C/TABULEIRO DE 5,00M,ALTUR.4,97M,VAZAO DE 30,73M3/S,VELOCIDADE DE ESCOAMENTO 2,75M/S,EXCLUSIVE TRANSPORTE,DESCARGA,ESCAVACAO E REATERRO.FORN.E ASSENT.</t>
  </si>
  <si>
    <t>GALERIA MULTIMENSIONAL RODOVIARIA DUPLA EM CONCRETO ARMADO ECONCRETO ARMADO PROTENDIDO,30MPA,2 FUNDOS 6M,PESO 8,80T,PAREDE C/6,00M,PESO 3,90T E TAMPA C/2,00M,PESO 4,81T,ESTRUTURALMENTE BI-APOIADA C/CARGA POR APOIO 191T,C/TABULEIRO 5,22M,ALTURA 2,62M,VAZAO 15,42M3/S,VELOCIDADE DE ESCOAMENTO 2,00M/S,EXCL.TRANSPORTE,DESCARGA,ESCAVACAO E REATERRO.FORN.E ASSENT.</t>
  </si>
  <si>
    <t>GALERIA MULTIDIMENSIONAL RODOVIARIA DUPLA EM CONCRETO ARMADOE PROTENDIDO,30MPA,PAREDE C/6,00M,PESO 4,90T E TAMPA COM 2,00M,PESO DE 5,22T,ESTRUTURALMENTE BI-APOIADA C/CARGA POR APOIO DE 223T,C/TABULEIRO DE 5,53M,ALT.3,00M,VAZAO DE 21,45M3/S,VELOCIDADE DE ESCOAMENTO 2,16M/S,EXCLUSIVE TRANSPORTE,DESCARGA,ESCAVACAO E REATERRO.FORNECIMENTO E ASSENTAMENTO</t>
  </si>
  <si>
    <t>GALERIA MULTIDIMENSIONAL RODOVIARIA DUPLA EM CONCRETO ARMADOE PROTENDIDO,30MPA,PAREDE C/6,00M,PESO 7,40T E TAMPA COM 2,00M,PESO DE 6,15T,ESTRUTURALMENTE BI-APOIADA COM CARGA POR APOIO DE 284T,TABULEIRO DE 6,35M,ALTUR.4,03M,VAZAO DE 40,71M3/S,VELOCIDADE DE ESCOAMENTO 2,49M/S,EXCLUSIVE TRANSPORTE,DESCARGA,ESCAVACAO E REATERRO.FORNECIMENTO E ASSENTAMENTO</t>
  </si>
  <si>
    <t>GALERIA MULTIDIMENSIONAL RODOVIARIA DUPLA EM CONCRETO ARMADOE PROTENDIDO,30MPA,PAREDE C/6,00M,PESO DE 12,00T E TAMPA C/2,00M,PESO DE 7,10T,ESTRUTURALMENTE BI-APOIADA C/CARGA POR APOIO DE 348T,TABULEIRO DE 7,09M,ALT.4,97M,VAZAO DE 60,73M3/SE VELOCIDADE DE ESCOAMENTO 2,75M/S,EXCLUSIVE TRANSPORTE,DESCARGA,ESCAVACAO E REATERRO.FORNECIMENTO E ASSENTAMENTO</t>
  </si>
  <si>
    <t>GALERIA MULTIDIMENSIONAL RODOVIARIA TRIPLA EM CONCRETO ARMADO E PROTENDIDO,30MPA,3 FUNDOS 6,00M,8,80T,PAREDE C/6,60M,PESO 3,90T E TAMPA 2,00M,PESO 7,33T,ESTRUTURALMENTE BI-APOIADAC/CARGA POR APOIO DE 288T,COM TABULEIRO DE 3,05M,ALTURA 2,62M,VAZAO DE 23,85M3/S,VELOCIDADE DE ESCOAMENTO 2,00M/S,EXCLUSIVE TRANSPORTE,DESCARGA,ESCAVACAO E REATERRO.FORN. E ASSENT.</t>
  </si>
  <si>
    <t>GALERIA MULTIDIMENSIONAL RODOVIARIA TRIPLA EM CONCRETO ARMADO E PROTENDIDO,30MPA,PAREDE C/6,00M,PESO DE 4,9T E TAMPA COM2,00M,PESO DE 7,70T,ESTRUTURALMENTE BI-APOIADA C/CARGA PORAPOIO DE 310T,TABULEIRO DE 7,55M,ALT.3,00M, VAZAO 34,92M3/SE VELOCIDADE DE ESCOAMENTO 2,16M/S, EXCLUSIVE TRANSPORTE,DESCARGA,ESCAVACAO E REATERRO.FORNECIMENTO E ASSENTAMENTO</t>
  </si>
  <si>
    <t>GALERIA MULTIDIMENSIONAL RODOVIARIA TRIPLA EM CONCRETO ARMADO E PROTENDIDO,30MPA,PAREDE C/6,00M, PESO 7,40T E TAMPA COM2,00M,PESO DE 8,70T, ESTRUTURALMENTE BI-APOIADA C/CARGA PORAPOIO DE 387T,TABULEIRO DE 8,37M,ALT.4,03M,VAZAO 65,64M3/S EVELOCIDADE DE ESCOAMENTO DE 2,49M/S,EXCLUSIVE TRANSPORTE,DESCARGA,ESCAVACAO E REATERRO.FORNECIMENTO E ASSENTAMENTO</t>
  </si>
  <si>
    <t>GALERIA MULTIDIMENSIONAL RODOVIARIA TRIPLA EM CONCRETO ARMADO E PROTENDIDO,30MPA,PAREDE COM 6,00M,PESO DE 12,00T E TAMPACOM 2,00M,PESO DE 9,60T,ESTRUTURALMENTE BI-APOIADA COM CARGA POR APOIO DE 463T,TABULEIRO DE 9,11M,ALTURA DE 4,97M,VAZAODE 92,30M3/S E VELOCIDADE DE ESCOAMENTO 2,75M/S,EXCLUSIVE TRANSPORTE,DESCARGA,ESCAVACAO E REATERRO.FORN.E ASSENTAMENTO</t>
  </si>
  <si>
    <t>GALERIA TECNICA PRE-FABRICADA DE CONCRETO ARMADO,DIMENSOESINTERNAS DE 1,00X1,00M (BXH) RECOBRIMENTO COM 2CM,EXCLUSIVEESCAVACAO E REATERRO.FORNECIMENTO E ASSENTAMENTO.</t>
  </si>
  <si>
    <t>GALERIA TECNICA PRE-FABRICADA DE CONCRETO ARMADO,DIMENSOESINTERNAS DE 1,50X1,00M (BXH) RECOBRIMENTO COM 2CM,EXCLUSIVEESCAVACAO E REATERRO.FORNECIMENTO E ASSENTAMENTO</t>
  </si>
  <si>
    <t>GALERIA TECNICA PRE-FABRICADA DE CONCRETO ARMADO,DIMENSOESINTERNAS DE 2,00X1,20M (BXH) RECOBRIMENTO COM 2CM,EXCLUSIVEESCAVACAO E REATERRO.FORNECIMENTO E ASSENTAMENTO</t>
  </si>
  <si>
    <t>GALERIA TECNICA PRE-FABRICADA DE CONCRETO ARMADO,DIMENSOESINTERNAS DE 2,00X1,50M (BXH) RECOBRIMENTO COM 2CM,EXCLUSIVEESCAVACAO E REATERRO.FORNECIMENTO E ASSENTAMENTO</t>
  </si>
  <si>
    <t>GALERIA TECNICA PRE-FABRICADA DE CONCRETO ARMADO,DIMENSOESINTERNAS DE 2,50X1,50M (BXH) RECOBRIMENTO COM 2CM,EXCLUSIVEESCAVACAO E REATERRO.FORNECIMENTO E ASSENTAMENTO</t>
  </si>
  <si>
    <t>GALERIA TECNICA PRE-FABRICADA DE CONCRETO ARMADO,DIMENSOESINTERNAS DE 2,50X2,00M (BXH) RECOBRIMENTO COM 2CM,EXCLUSIVEESCAVACAO E REATERRO.FORNECIMENTO E ASSENTAMENTO</t>
  </si>
  <si>
    <t>GALERIA TECNICA PRE-FABRICADA DE CONCRETO ARMADO,DIMENSOESINTERNAS DE 3,00X2,00M (BXH) RECOBRIMENTO COM 2CM,EXCLUSIVEESCAVACAO E REATERRO.FORNECIMENTO E ASSENTAMENTO</t>
  </si>
  <si>
    <t>GALERIA TECNICA PRE-FABRICADA DE CONCRETO ARMADO,DIMENSOESINTERNAS DE 3,50X2,00M (BXH) RECOBRIMENTO COM 2CM,EXCLUSIVEESCAVACAO E REATERRO.FORNECIMENTO E ASSENTAMENTO</t>
  </si>
  <si>
    <t>TUBO CERAMICO VIDRADO,CONFORME ESPECIFICACOES DA CEDAE,PARAESGOTO SANITARIO E AGUAS PLUVIAIS,ATERRO E SOCA ATE A ALTURADA GERATRIZ SUPERIOR DO TUBO,CONSIDERANDO O MATERIAL DA PROPRIA ESCAVACAO,COM DIAMETRO DE 100MM,INCLUSIVE FORNECIMENTODO MATERIAL PARA REJUNTAMENTO COM ARGAMASSA DE CIMENTO E AREIA,NO TRACO 1:4.FORNECIMENTO E ASSENTAMENTO</t>
  </si>
  <si>
    <t>TUBO CERAMICO VIDRADO,CONFORME ESPECIFICACOES DA CEDAE,PARAESGOTO SANITARIO E AGUAS PLUVIAIS,ATERRO E SOCA ATE A ALTURADA GERATRIZ SUPERIOR DO TUBO,CONSIDERANDO O MATERIAL DA PROPRIA ESCAVACAO,COM DIAMETRO DE 150MM,INCLUSIVE FORNECIMENTODO MATERIAL PARA REJUNTAMENTO COM ARGAMASSA DE CIMENTO E AREIA,NO TRACO 1:4.FORNECIMENTO E ASSENTAMENTO</t>
  </si>
  <si>
    <t>TUBO CERAMICO VIDRADO,CONFORME ESPECIFICACOES DA CEDAE,PARAESGOTO SANITARIO E AGUAS PLUVIAIS,ATERRO E SOCA ATE A ALTURADA GERATRIZ SUPERIOR DO TUBO,CONSIDERANDO O MATERIAL DA PROPRIA ESCAVACAO,COM DIAMETRO DE 200MM,INCLUSIVE FORNECIMENTODO MATERIAL PARA REJUNTAMENTO COM ARGAMASSA DE CIMENTO E AREIA,NO TRACO 1:4.FORNECIMENTO E ASSENTAMENTO</t>
  </si>
  <si>
    <t>TUBO CERAMICO VIDRADO,CONFORME ESPECIFICACOES DA CEDAE,PARAESGOTO SANITARIO E AGUAS PLUVIAIS,ATERRO E SOCA ATE A ALTURADA GERATRIZ SUPERIOR DO TUBO,CONSIDERANDO O MATERIAL DA PROPRIA ESCAVACAO,COM DIAMETRO DE 250MM,INCLUSIVE FORNECIMENTODO MATERIAL PARA REJUNTAMENTO COM ARGAMASSA DE CIMENTO E AREIA,NO TRACO 1:4.FORNECIMENTO E ASSENTAMENTO</t>
  </si>
  <si>
    <t>TUBO CERAMICO VIDRADO,CONFORME ESPECIFICACOES DA CEDAE,PARAESGOTO SANITARIO E AGUAS PLUVIAIS,ATERRO E SOCA ATE A ALTURADA GERATRIZ SUPERIOR DO TUBO,CONSIDERANDO O MATERIAL DA PROPRIA ESCAVACAO,COM DIAMETRO DE 300MM,INCLUSIVE FORNECIMENTODO MATERIAL PARA REJUNTAMENTO COM ARGAMASSA DE CIMENTO E AREIA,NO TRACO 1:4.FORNECIMENTO E ASSENTAMENTO</t>
  </si>
  <si>
    <t>CAIXA DE VISITA,EXECUTADA COM CONEXOES CERAMICAS,COM DIAMETRO DE 150MM,INCLUSIVE BASE,CAIXA DE PROTECAO E TAMPA EM CONCRETO,CONFORME PADRAO CEDAE,PROFUNDIDADE ATE 1,00M.FORNECIMENTO E ASSENTAMENTO</t>
  </si>
  <si>
    <t>ADICIONAL DE PROFUNDIDADE EXCEDENTE DE 1,00M,PARA CAIXA DE VISITA,EXECUTADA COM CONEXOES CERAMICAS,COM DIAMETRO DE 150MM,CONFORME PADRAO CEDAE.FORNECIMENTO E ASSENTAMENTO</t>
  </si>
  <si>
    <t>CAIXA DE VISITA,EXECUTADA COM CONEXOES CERAMICAS,COM DIAMETRO DE 100MM,INCLUSIVE BASE,CAIXA DE PROTECAO E TAMPA EM CONCRETO,CONFORME PADRAO CEDAE,PROFUNDIDADE ATE 1,00M.FORNECIMENTO E ASSENTAMENTO</t>
  </si>
  <si>
    <t>ADICIONAL DE PROFUNDIDADE EXCEDENTE DE 1,00M,PARA CAIXA DE VISITA,EXECUTADA COM CONEXOES CERAMICAS,COM DIAMETRO DE 100MM,CONFORME PADRAO CEDAE.FORNECIMENTO E ASSENTAMENTO</t>
  </si>
  <si>
    <t>CAIXA DE INSPECAO,EXECUTADA COM CONEXOES CERAMICAS,COM DIAMETRO DE 100MM,INCLUSIVE BASE,CAIXA DE PROTECAO E TAMPA EM CONCRETO,CONFORME PADRAO CEDAE.FORNECIMENTO E ASSENTAMENTO</t>
  </si>
  <si>
    <t>TUBO DE QUEDA EM CERAMICA,COM DIAMETRO DE 100MM,COM DESNIVELDE ATE 1,00M,PARA POCOS DE VISITA DE ESGOTO SANITARIO,CONFORME PADRAO CEDAE.FORNECIMENTO E ASSENTAMENTO</t>
  </si>
  <si>
    <t>ADICIONAL PARA DESNIVEL EXCEDENTE A 1,00M,PARA TUBO DE QUEDAEM CERAMICA,COM DIAMETRO DE 100MM,PARA POCOS DE VISITA DE ESGOTO SANITARIO,CONFORME PADRAO CEDAE.FORNECIMENTO E ASSENTAMENTO</t>
  </si>
  <si>
    <t>TUBO DE QUEDA EM CERAMICA,COM DIAMETRO DE 150MM,COM DESNIVELDE ATE 1,00M,PARA POCOS DE VISITA DE ESGOTO SANITARIO,CONFORME PADRAO CEDAE.FORNECIMENTO E ASSENTAMENTO</t>
  </si>
  <si>
    <t>ADICIONAL PARA DESNIVEL EXCEDENTE DE 1,00M,PARA TUBO DE QUEDA EM CERAMICA,COM DIAMETRO DE 150MM,PARA POCOS DE VISITA DEESGOTO SANITARIO,CONFORME PADRAO CEDAE.FORNECIMENTO E ASSENTAMENTO</t>
  </si>
  <si>
    <t>TUBO DE QUEDA EM CERAMICA,COM DIAMETRO DE 200MM,COM DESNIVELDE ATE 1,00M,PARA POCOS DE VISITA DE ESGOTO SANITARIO,CONFORME PADRAO CEDAE.FORNECIMENTO E ASSENTAMENTO</t>
  </si>
  <si>
    <t>ADICIONAL PARA DESNIVEL EXCEDENTE DE 1,00M,PARA TUBO DE QUEDA EM CERAMICA,COM DIAMETRO DE 200MM,PARA POCOS DE VISITA DEESGOTO SANITARIO,CONFORME PADRAO CEDAE.FORNECIMENTO E ASSENTAMENTO</t>
  </si>
  <si>
    <t>TUBO DE QUEDA EM CERAMICA,COM DIAMETRO DE 250MM,COM DESNIVELDE ATE 1,00M,PARA POCOS DE VISITA DE ESGOTO SANITARIO,CONFORME PADRAO CEDAE.FORNECIMENTO E ASSENTAMENTO</t>
  </si>
  <si>
    <t>ADICIONAL PARA DESNIVEL EXCEDENTE DE 1,00M,PARA TUBO DE QUEDA EM CERAMICA,COM DIAMETRO DE 250MM,PARA POCOS DE VISITA DEESGOTO SANITARIO,CONFORME PADRAO CEDAE.FORNECIMENTO E ASSENTAMENTO</t>
  </si>
  <si>
    <t>TUBO DE QUEDA EM CERAMICA,COM DIAMETRO DE 300MM,COM DESNIVELDE ATE 1,00M,PARA POCOS DE VISITA DE ESGOTO SANITARIO,CONFORME PADRAO CEDAE.FORNECIMENTO E ASSENTAMENTO</t>
  </si>
  <si>
    <t>ADICIONAL PARA DESNIVEL EXCEDENTE DE 1,00M,PARA TUBO DE QUEDA EM CERAMICA,COM DIAMETRO DE 300MM,PARA POCOS DE VISITA DEESGOTO SANITARIO,CONFORME PADRAO CEDAE.FORNECIMENTO E ASSENTAMENTO</t>
  </si>
  <si>
    <t>CONJUNTO DE PECAS EM CERAMICA,PARA RAMAL PREDIAL DE ESGOTO SANITARIO,COM DIAMETRO DE 100MM E SERVICOS DE LIGACAO NA CAIXA DE INSPECAO OU NO RAMAL ANTIGO E NO COLETOR.FORNECIMENTO EASSENTAMENTO</t>
  </si>
  <si>
    <t>CONJUNTO DE PECAS EM CERAMICA,PARA RAMAL PREDIAL DE ESGOTO SANITARIO,COM DIAMETRO DE 150MM E SERVICOS DE LIGACAO NA CAIXA DE INSPECAO OU NO RAMAL ANTIGO E NO COLETOR.FORNECIMENTO EASSENTAMENTO</t>
  </si>
  <si>
    <t>LEVANTAMENTO,LIMPEZA E REASSENTAMENTO DE TUBO DE FºFº,PONTAE BOLSA,TIPO ESGOTO,INCLUSIVE FORNECIMENTO DO MATERIAL PARAREJUNTAMENTO(JUNTA DE CHUMBO),COM DIAMETRO DE 50MM</t>
  </si>
  <si>
    <t>LEVANTAMENTO,LIMPEZA E REASSENTAMENTO DE TUBO DE FºFº,PONTAE BOLSA,TIPO ESGOTO,INCLUSIVE FORNECIMENTO DO MATERIAL PARAREJUNTAMENTO(JUNTA DE CHUMBO),COM DIAMETRO DE 75MM</t>
  </si>
  <si>
    <t>LEVANTAMENTO,LIMPEZA E REASSENTAMENTO DE TUBO DE FºFº,PONTAE BOLSA,TIPO ESGOTO,INCLUSIVE FORNECIMENTO DO MATERIAL PARAREJUNTAMENTO(JUNTA DE CHUMBO),COM DIAMETRO DE 100MM</t>
  </si>
  <si>
    <t>LEVANTAMENTO,LIMPEZA E REASSENTAMENTO DE TUBO DE FºFº,PONTAE BOLSA,TIPO ESGOTO,INCLUSIVE FORNECIMENTO DO MATERIAL PARAREJUNTAMENTO(JUNTA DE CHUMBO),COM DIAMETRO DE 150MM</t>
  </si>
  <si>
    <t>LEVANTAMENTO,LIMPEZA E REASSENTAMENTO DE TUBO DE FºFº,PONTAE BOLSA,TIPO ESGOTO,INCLUSIVE FORNECIMENTO DO MATERIAL PARAREJUNTAMENTO(JUNTA DE CHUMBO),COM DIAMETRO DE 200MM</t>
  </si>
  <si>
    <t>LEVANTAMENTO,LIMPEZA E REASSENTAMENTO DE TUBO DE FºFº,PONTAE BOLSA,TIPO ESGOTO,INCLUSIVE FORNECIMENTO DO MATERIAL PARAREJUNTAMENTO(JUNTA DE CHUMBO),COM DIAMETRO DE 250MM</t>
  </si>
  <si>
    <t>LEVANTAMENTO,LIMPEZA E REASSENTAMENTO DE TUBO DE FºFº,PONTAE BOLSA,TIPO ESGOTO,INCLUSIVE FORNECIMENTO DO MATERIAL PARAREJUNTAMENTO(JUNTA DE CHUMBO),COM DIAMETRO DE 300MM</t>
  </si>
  <si>
    <t>LEVANTAMENTO,LIMPEZA E REASSENTAMENTO DE CURVA DE FºFº,PONTAE BOLSA,COM QUALQUER DEFLEXAO,INCLUSIVE FORNECIMENTO DO MATERIAL PARA REJUNTAMENTO(JUNTA DE CHUMBO),COM DIAMETRO DE 75MM</t>
  </si>
  <si>
    <t>LEVANTAMENTO,LIMPEZA E REASSENTAMENTO DE CURVA DE FºFº,PONTAE BOLSA,COM QUALQUER DEFLEXAO,INCLUSIVE FORNECIMENTO DO MATERIAL PARA REJUNTAMENTO(JUNTA DE CHUMBO),COM DIAMETRO DE 100MM</t>
  </si>
  <si>
    <t>LEVANTAMENTO,LIMPEZA E REASSENTAMENTO DE CURVA DE FºFº,PONTAE BOLSA,COM QUALQUER DEFLEXAO,INCLUSIVE FORNECIMENTO DO MATERIAL PARA REJUNTAMENTO(JUNTA DE CHUMBO),COM DIAMETRO DE 150MM</t>
  </si>
  <si>
    <t>LEVANTAMENTO,LIMPEZA E REASSENTAMENTO DE CURVA DE FºFº,PONTAE BOLSA,COM QUALQUER DEFLEXAO,INCLUSIVE FORNECIMENTO DO MATERIAL PARA REJUNTAMENTO(JUNTA DE CHUMBO),COM DIAMETRO DE 200MM</t>
  </si>
  <si>
    <t>LEVANTAMENTO,LIMPEZA E REASSENTAMENTO DE CURVA DE FºFº,PONTAE BOLSA,COM QUALQUER DEFLEXAO,INCLUSIVE FORNECIMENTO DO MATERIAL PARA REJUNTAMENTO(JUNTA DE CHUMBO),COM DIAMETRO DE 250MM</t>
  </si>
  <si>
    <t>LEVANTAMENTO,LIMPEZA E REASSENTAMENTO DE CURVA DE FºFº,PONTAE BOLSA,COM QUALQUER DEFLEXAO,INCLUSIVE FORNECIMENTO DO MATERIAL PARA REJUNTAMENTO(JUNTA DE CHUMBO),COM DIAMETRO DE 300MM</t>
  </si>
  <si>
    <t>LEVANTAMENTO,LIMPEZA E REASSENTAMENTO DE JUNCAO 45° DE FºFº,PONTA E BOLSA,INCLUSIVE FORNECIMENTO DO MATERIAL PARA REJUNTAMENTO(JUNTA DE CHUMBO),COM DIAMETRO DE 75MM</t>
  </si>
  <si>
    <t>LEVANTAMENTO,LIMPEZA E REASSENTAMENTO DE JUNCAO 45° DE FºFº,PONTA E BOLSA,INCLUSIVE FORNECIMENTO DO MATERIAL PARA REJUNTAMENTO(JUNTA DE CHUMBO),COM DIAMETRO DE 100MM</t>
  </si>
  <si>
    <t>LEVANTAMENTO,LIMPEZA E REASSENTAMENTO DE JUNCAO 45° DE FºFº,PONTA E BOLSA,INCLUSIVE FORNECIMENTO DO MATERIAL PARA REJUNTAMENTO(JUNTA DE CHUMBO),COM DIAMETRO DE 150MM</t>
  </si>
  <si>
    <t>LEVANTAMENTO,LIMPEZA E REASSENTAMENTO DE JUNCAO 45° DE FºFº,PONTA E BOLSA,INCLUSIVE FORNECIMENTO DO MATERIAL PARA REJUNTAMENTO(JUNTA DE CHUMBO),COM DIAMETRO DE 200MM</t>
  </si>
  <si>
    <t>LEVANTAMENTO,LIMPEZA E REASSENTAMENTO DE JUNCAO 45° DE FºFº,PONTA E BOLSA,INCLUSIVE FORNECIMENTO DO MATERIAL PARA REJUNTAMENTO(JUNTA DE CHUMBO),COM DIAMETRO DE 250MM</t>
  </si>
  <si>
    <t>LEVANTAMENTO,LIMPEZA E REASSENTAMENTO DE JUNCAO 45° DE FºFº,PONTA E BOLSA,INCLUSIVE FORNECIMENTO DO MATERIAL PARA REJUNTAMENTO(JUNTA DE CHUMBO),COM DIAMETRO DE 300MM</t>
  </si>
  <si>
    <t>LEVANTAMENTO,LIMPEZA E REASSENTAMENTO DE LUVA DE FºFº,TIPO ESGOTO OU STANDARD,INCLUSIVE FORNECIMENTO DO MATERIAL PARA REJUNTAMENTO(JUNTA DE CHUMBO),COM DIAMETRO DE 75MM</t>
  </si>
  <si>
    <t>LEVANTAMENTO,LIMPEZA E REASSENTAMENTO DE LUVA DE FºFº,TIPO ESGOTO OU STANDARD,INCLUSIVE FORNECIMENTO DO MATERIAL PARA REJUNTAMENTO(JUNTA DE CHUMBO),COM DIAMETRO DE 100MM</t>
  </si>
  <si>
    <t>LEVANTAMENTO,LIMPEZA E REASSENTAMENTO DE LUVA DE FºFº,TIPO ESGOTO OU STANDARD,INCLUSIVE FORNECIMENTO DO MATERIAL PARA REJUNTAMENTO(JUNTA DE CHUMBO),COM DIAMETRO DE 150MM</t>
  </si>
  <si>
    <t>LEVANTAMENTO,LIMPEZA E REASSENTAMENTO DE LUVA DE CORRER,TIPOSTANDARD,INCLUSIVE FORNECIMENTO DO MATERIAL PARA REJUNTAMENTO(JUNTA DE CHUMBO),COM DIAMETRO DE 75MM</t>
  </si>
  <si>
    <t>LEVANTAMENTO,LIMPEZA E REASSENTAMENTO DE LUVA DE CORRER,TIPOSTANDARD,INCLUSIVE FORNECIMENTO DO MATERIAL PARA REJUNTAMENTO(JUNTA DE CHUMBO),COM DIAMETRO DE 100MM</t>
  </si>
  <si>
    <t>LEVANTAMENTO,LIMPEZA E REASSENTAMENTO DE LUVA DE CORRER,TIPOSTANDARD,INCLUSIVE FORNECIMENTO DO MATERIAL PARA REJUNTAMENTO(JUNTA DE CHUMBO),COM DIAMETRO DE 150MM</t>
  </si>
  <si>
    <t>LEVANTAMENTO,LIMPEZA E REASSENTAMENTO DE LUVA DE CORRER,TIPOSTANDARD,INCLUSIVE FORNECIMENTO DO MATERIAL PARA REJUNTAMENTO(JUNTA DE CHUMBO),COM DIAMETRO DE 200MM</t>
  </si>
  <si>
    <t>LEVANTAMENTO,LIMPEZA E REASSENTAMENTO DE LUVA DE CORRER,TIPOSTANDARD,INCLUSIVE FORNECIMENTO DO MATERIAL PARA REJUNTAMENTO(JUNTA DE CHUMBO),COM DIAMETRO DE 250MM</t>
  </si>
  <si>
    <t>LEVANTAMENTO,LIMPEZA E REASSENTAMENTO DE LUVA DE CORRER,TIPOSTANDARD,INCLUSIVE FORNECIMENTO DO MATERIAL PARA REJUNTAMENTO(JUNTA DE CHUMBO),COM DIAMETRO DE 300MM</t>
  </si>
  <si>
    <t>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SUP.TUBO,DN=50MM.FORNEC./ASSENT.</t>
  </si>
  <si>
    <t>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SUP.TUBO,DN=75MM.FORNEC./ASSENT.</t>
  </si>
  <si>
    <t>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SUP.TUBO,DN=100MM.FORNEC./ASSENT.</t>
  </si>
  <si>
    <t>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SUP.TUBO,DN=125MM.FORNEC./ASSENT.</t>
  </si>
  <si>
    <t>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SUP.TUBO,DN=150MM.FORNEC./ASSENT.</t>
  </si>
  <si>
    <t>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SUP.TUBO,DN=200MM.FORNEC./ASSENT.</t>
  </si>
  <si>
    <t>TUBO DE FERRO FUNDIDO,CENTRIFUGADO,PONTA/PONTA,PARA ESGOTO PREDIAL E DRENAGEM PLUVIAL,DE ACORDO C/PROJ.NORMA ABNT 0214325-016(EN 877 E ISO 6594),REVEST.INT.COM EPOXI BI-COMP.COR OCRE,SEM HPA E EXT.COM PINT.BASE ACRIL.ANTICORR.COR VERM.INCL.JUNTA CV (ABRACAD.ACO INOX.ANEL BORR.EPDM E PARAF.ACO GALV.),ATERRO SOCA ATE GERATRIZ SUP.TUBO,DN=250MM.FORNEC./ASSENT.</t>
  </si>
  <si>
    <t>TUBO DE FERRO FUNDIDO,CENTRIFUGADO,PONTA/PONTA,PARA ESGOTO PREDIAL E DRENAGEM PLUVIAL,DE ACORDO C/PROJ.NORMA ABNT 0214325-016(EN 877 E ISO 6594),REVEST.INT.COM EPOXI BI-COMP.COR OCRE,SEM HPA E EXT.COM PINT.BASE ACRIL.ANTICORR.COR VERM.INCL.JUNTA CV (ABRACAD.ACO INOX.ANEL BORR.EPDM E PARAF.ACO GALV.),ATERRO SOCA ATE GERATRIZ SUP.TUBO,DN=300MM.FORNEC./ASSENT.</t>
  </si>
  <si>
    <t>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SUP.TUBO,DN=400MM.FORNEC./ASSENT.</t>
  </si>
  <si>
    <t>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SUP.TUBO,DN=500MM.FORNEC./ASSENT.</t>
  </si>
  <si>
    <t>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SUP.TUBO,DN=600MM.FORNEC./ASSENT.</t>
  </si>
  <si>
    <t>TUBO DE FERRO FUNDIDO,CENTRIFUGADO,PONTA/BOLSA,PARA ESGOTO PREDIAL E DRENAGEM PLUVIAL,DE ACORDO COM PROJETO DE NORMA EN877(ISO 6594),REVEST.INT.COM EPOXI BI-COMP.COR OCRE,E EXT.COM PINT.BASE ACRIL.ANTICORR.COR VERM.INCL.JUNTA RAPID(ABRACAD.ACO INOX.ANEL BORR.EPDM E PARAF.ACO GALV.),ATERRO SOCA ATEGERATRIZ SUPERIOR TUBO,DN=100MM.FORNECIMENTO E ASSENTAMENTO</t>
  </si>
  <si>
    <t>TUBO DE FERRO FUNDIDO,CENTRIFUGADO,PONTA/BOLSA,PARA ESGOTO PREDIAL E DRENAGEM PLUVIAL,DE ACORDO COM PROJETO DE NORMA EN877(ISO 6594),REVEST.INT.COM EPOXI BI-COMP.COR OCRE,E EXT.COM PINT.BASE ACRIL.ANTICORR.COR VERM.INCL.JUNTA RAPID(ABRACAD.ACO INOX.ANEL BORR.EPDM E PARAF.ACO GALV.),ATERRO SOCA ATEGERATRIZ SUPERIOR TUBO,DN=150MM.FORNECIMENTO E ASSENTAMENTO</t>
  </si>
  <si>
    <t>TUBO DE FERRO FUNDIDO,CENTRIFUGADO,DUCTIL,CLASSE 25KG,P/CANALIZACAO DE AGUA,PONTA/BOLSA,CONF.NBR 6916,CLASS.MIN.=A FE 42012 E NBR 7675,INCL.JUNTA ELAST.,REVEST.INT.C/TERMOPL.DUCTANCOR AZUL MARINHO E EXT.C/ZINALIUM(ZINCO+ALUMINIO)E EPOXI AZUL MARINHO,DN=90MM,INCL.CARGA E DESC.,COLOC.NA VALA,MONT.E REATERR.ATE GERATRIZ.SUP.TUBO E TESTE HIDROST.FORNEC./ASSENT.</t>
  </si>
  <si>
    <t>TUBO DE FERRO FUNDIDO,CENTRIFUGADO,DUCTIL,CLASSE 25KG,P/CANALIZACAO DE AGUA,PONTA/BOLSA,CONF.NBR 6916,CLASS.MIN.=A FE 42012 E NBR 7675,INCL.JUNTA ELAST.,REVEST.INT.C/TERMOPL.DUCTANCOR AZUL MARINHO E EXT.C/ZINALIUM(ZINCO+ALUMINIO)E EPOXI AZUL MARINHO,DN=110MM,INCL.CARGA E DESC.,COLOC.NA VALA,MONT.EREATERR.ATE GERATRIZ SUP.TUBO E TESTE HIDROST.FORNEC./ASSENT</t>
  </si>
  <si>
    <t>TUBO DE FERRO FUNDIDO,CENTRIFUGADO,DUCTIL,CLASSE 25KG,P/CANALIZACAO DE AGUA,PONTA/BOLSA,CONF.NBR 6916,CLASS.MIN.=A FE 42012 E NBR 7675,INCL.JUNTA ELAST.,REVEST.INT.C/TERMOPL.DUCTANCOR AZUL MARINHO E EXT.C/ZINALIUM(ZINCO+ALUMINIO)E EPOXI AZUL MARINHO,DN=125MM,INCL.CARGA E DESC.,COLOC.NA VALA,MONT.EREATERR.ATE GERATRIZ SUP.TUBO E TESTE HIDROST.FORNEC./ASSENT</t>
  </si>
  <si>
    <t>TUBO DE FºFº,CENTRIFUGADO,DUCTIL,P/CANALIZACOES SOB PRESSAO,CLASSE K-9,NORMA NBR 7675:2005,PONTA/BOLSA,REVEST.EXT.C/ZINCO METALICO E PINT.BETUMINOSA E INT.COM ARGAMASSA DE CIMENTO,COM JUNTA ELASTICA,DIAMETRO DE 80MM,COMPREENDENDO:CARGA E DESCARGA,COLOCACAO NA VALA,MONTAGEM E REATERRO ATE A GERATRIZSUPERIOR DO TUBO E TESTE HIDROSTATICO.FORNEC.E ASSENTAMENTO</t>
  </si>
  <si>
    <t>TUBO DE FºFº,CENTRIFUGADO,DUCTIL,P/CANALIZACOES SOB PRESSAO,CLASSE K-9,NORMA NBR 7675:2005,PONTA/BOLSA,REVEST.EXT.C/ZINCO METALICO E PINT.BETUMINOSA E INT.COM ARGAMASSA DE CIMENTO,COM JUNTA ELASTICA,DIAMETRO DE 100MM,COMPREENDENDO:CARGA E DESCARGA,COLOCACAO NA VALA,MONTAGEM E REATERRO ATE A GERATRIZSUPERIOR DO TUBO E TESTE HIDROSTATICO.FORNEC.E ASSENTAMENTO</t>
  </si>
  <si>
    <t>TUBO DE FºFº,CENTRIFUGADO,DUCTIL,P/CANALIZACOES SOB PRESSAO,CLASSE K-9,NORMA NBR 7675:2005,PONTA/BOLSA,REVEST.EXT.C/ZINCO METALICO E PINT.BETUMINOSA E INT.COM ARGAMASSA DE CIMENTO,COM JUNTA ELASTICA,DIAMETRO DE 150MM,COMPREENDENDO:CARGA E DESCARGA,COLOCACAO NA VALA,MONTAGEM E REATERRO ATE A GERATRIZSUPERIOR DO TUBO E TESTE HIDROSTATICO.FORNEC.E ASSENTAMENTO</t>
  </si>
  <si>
    <t>TUBO DE FºFº,CENTRIFUGADO,DUCTIL,P/CANALIZACOES SOB PRESSAO,CLASSE K-9,NORMA NBR 7675:2005,PONTA/BOLSA,REVEST.EXT.C/ZINCO METALICO E PINT.BETUMINOSA E INT.COM ARGAMASSA DE CIMENTO,COM JUNTA ELASTICA,DIAMETRO DE 200MM,COMPREENDENDO:CARGA E DESCARGA,COLOCACAO NA VALA,MONTAGEM E REATERRO ATE A GERATRIZSUPERIOR DO TUBO E TESTE HIDROSTATICO.FORNEC.E ASSENTAMENTO</t>
  </si>
  <si>
    <t>TUBO DE FºFº,CENTRIFUGADO,DUCTIL,P/CANALIZACOES SOB PRESSAO,CLASSE K-9,NORMA NBR 7675:2005,PONTA/BOLSA,REVEST.EXT.C/ZINCO METALICO E PINT.BETUMINOSA E INT.COM ARGAMASSA DE CIMENTO,COM JUNTA ELASTICA,DIAMETRO DE 250MM,COMPREENDENDO:CARGA E DESCARGA,COLOCACAO NA VALA,MONTAGEM E REATERRO ATE A GERATRIZSUPERIOR DO TUBO E TESTE HIDROSTATICO.FORNEC.E ASSENTAMENTO</t>
  </si>
  <si>
    <t>TUBO DE FºFº,CENTRIFUGADO,DUCTIL,P/CANALIZACOES SOB PRESSAO,CLASSE K-9,NORMA NBR 7675:2005,PONTA/BOLSA,REVEST.EXT.C/ZINCO METALICO E PINT.BETUMINOSA E INT.COM ARGAMASSA DE CIMENTO,COM JUNTA ELASTICA,DIAMETRO DE 300MM,COMPREENDENDO:CARGA E DESCARGA,COLOCACAO NA VALA,MONTAGEM E REATERRO ATE A GERATRIZSUPERIOR DO TUBO E TESTE HIDROSTATICO.FORNEC.E ASSENTAMENTO</t>
  </si>
  <si>
    <t>TUBO DE FºFº,CENTRIFUGADO,DUCTIL,P/CANALIZACOES SOB PRESSAO,CLASSE K-9,NORMA NBR 7675:2005,PONTA/BOLSA,REVEST.EXT.C/ZINCO METALICO E PINT.BETUMINOSA E INT.COM ARGAMASSA DE CIMENTO,COM JUNTA ELASTICA,DIAMETRO DE 400MM,COMPREENDENDO:CARGA E DESCARGA,COLOCACAO NA VALA,MONTAGEM E REATERRO ATE A GERATRIZSUPERIOR DO TUBO E TESTE HIDROSTATICO.FORNEC.E ASSENTAMENTO</t>
  </si>
  <si>
    <t>TUBO DE FºFº,CENTRIFUGADO,DUCTIL,P/CANALIZACOES SOB PRESSAO,CLASSE K-9,NORMA NBR 7675:2005,PONTA/BOLSA,REVEST.EXT.C/ZINCO METALICO E PINT.BETUMINOSA E INT.COM ARGAMASSA DE CIMENTO,COM JUNTA ELASTICA,DIAMETRO DE 500MM,COMPREENDENDO:CARGA E DESCARGA,COLOCACAO NA VALA,MONTAGEM E REATERRO ATE A GERATRIZSUPERIOR DO TUBO E TESTE HIDROSTATICO.FORNEC.E ASSENTAMENTO</t>
  </si>
  <si>
    <t>TUBO DE FºFº,CENTRIFUGADO,DUCTIL,P/CANALIZACOES SOB PRESSAO,CLASSE K-9,NORMA NBR 7675:2005,PONTA/BOLSA,REVEST.EXT.C/ZINCO METALICO E PINT.BETUMINOSA E INT.COM ARGAMASSA DE CIMENTO,COM JUNTA ELASTICA,DIAMETRO DE 600MM,COMPREENDENDO:CARGA E DESCARGA,COLOCACAO NA VALA,MONTAGEM E REATERRO ATE A GERATRIZSUPERIOR DO TUBO E TESTE HIDROSTATICO.FORNEC.E ASSENTAMENTO</t>
  </si>
  <si>
    <t>TUBO DE FºFº,CENTRIFUGADO,DUCTIL,P/CANALIZACOES SOB PRESSAO,CLASSE K-9,NORMA NBR 7675:2005,PONTA/BOLSA,REVEST.EXT.C/ZINCO METALICO E PINT.BETUMINOSA E INT.COM ARGAMASSA DE CIMENTO,COM JUNTA ELASTICA,DIAMETRO DE 700MM,COMPREENDENDO:CARGA E DESCARGA,COLOCACAO NA VALA,MONTAGEM E REATERRO ATE A GERATRIZSUPERIOR DO TUBO E TESTE HIDROSTATICO.FORNEC.E ASSENTAMENTO</t>
  </si>
  <si>
    <t>TUBO DE FºFº,CENTRIFUGADO,DUCTIL,P/CANALIZACOES SOB PRESSAO,CLASSE K-9,NORMA NBR 7675:2005,PONTA/BOLSA,REVEST.EXT.C/ZINCO METALICO E PINT.BETUMINOSA E INT.COM ARGAMASSA DE CIMENTO,COM JUNTA ELASTICA,DIAMETRO DE 800MM,COMPREENDENDO:CARGA E DESCARGA,COLOCACAO NA VALA,MONTAGEM E REATERRO ATE A GERATRIZSUPERIOR DO TUBO E TESTE HIDROSTATICO.FORNEC.E ASSENTAMENTO</t>
  </si>
  <si>
    <t>TUBO DE FºFº,CENTRIFUGADO,DUCTIL,P/CANALIZACOES SOB PRESSAO,CLASSE K-9,NORMA NBR 7675:2005,PONTA/BOLSA,REVEST.EXT.C/ZINCO METALICO E PINT.BETUMINOSA E INT.COM ARGAMASSA DE CIMENTO,COM JUNTA ELASTICA,DIAMETRO DE 900MM,COMPREENDENDO:CARGA E DESCARGA,COLOCACAO NA VALA,MONTAGEM E REATERRO ATE A GERATRIZSUPERIOR DO TUBO E TESTE HIDROSTATICO.FORNEC.E ASSENTAMENTO</t>
  </si>
  <si>
    <t>TUBO DE FºFº,CENTRIFUGADO,DUCTIL,P/CANALIZACOES SOB PRESSAO,CLASSE K-9,NORMA NBR 7675:2005,PONTA/BOLSA,REVEST.EXT.C/ZINCO METALICO E PINT.BETUMINOSA E INT.COM ARGAMASSA DE CIMENTO,COM JUNTA ELASTICA,DIAMETRO DE 1000MM,COMPREENDENDO:CARGA EDESCARGA,COLOCACAO NA VALA,MONTAGEM E REATERRO ATE GERATRIZSUPERIOR DO TUBO E TESTE HIDROSTATICO.FORNEC.E ASSENTAMENTO</t>
  </si>
  <si>
    <t>TUBO DE FºFº,CENTRIFUGADO,DUCTIL,P/CANALIZACOES SOB PRESSAO,CLASSE K-9,NORMA NBR 7675:2005,PONTA/BOLSA,REVEST.EXT.C/ZINCO METALICO E PINT.BETUMINOSA E INT.COM ARGAMASSA DE CIMENTO,COM JUNTA ELASTICA,DIAMETRO DE 1200MM,COMPREENDENDO:CARGA EDESCARGA,COLOCACAO NA VALA,MONTAGEM E REATERRO ATE GERATRIZSUPERIOR DO TUBO E TESTE HIDROSTATICO.FORNEC.E ASSENTAMENTO</t>
  </si>
  <si>
    <t>TUBO DE FºFº,CENTRIFUGADO,DUCTIL,P/CANALIZACOES SOB PRESSAO,CLASSE K-7,NORMA NBR 7675:2005,PONTA/BOLSA,REVEST.EXT,C/ZINCO METALICO E PINT.BETUMINOSA E INT.COM ARGAMASSA DE CIMENTO,COM JUNTA ELASTICA,DIAMETRO DE 150MM,COMPREENDENDO:CARGA E DESCARGA,COLOCACAO NA VALA,MONTAGEM E REATERRO ATE A GERATRIZSUPERIOR DO TUBO E TESTE HIDROSTATICO.FORNEC.E ASSENTAMENTO</t>
  </si>
  <si>
    <t>TUBO DE FºFº,CENTRIFUGADO,DUCTIL,P/CANALIZACOES SOB PRESSAO,CLASSE K-7,NORMA NBR 7675:2005,PONTA/BOLSA,REVEST.EXT.C/ZINCO METALICO E PINT.BETUMINOSA E INT.COM ARGAMASSA DE CIMENTO,COM JUNTA ELASTICA,DIAMETRO DE 200MM,COMPREENDENDO:CARGA E DESCARGA,COLOCACAO NA VALA,MONTAGEM E REATERRO ATE A GERATRIZSUPERIOR DO TUBO E TESTE HIDROSTATICO.FORNEC.E ASSENTAMENTO</t>
  </si>
  <si>
    <t>TUBO DE FºFº,CENTRIFUGADO,DUCTIL,P/CANALIZACOES SOB PRESSAO,CLASSE K-7,NORMA NBR 7675:2005,PONTA/BOLSA,REVEST.EXT.C/ZINCO METALICO E PINT.BETUMINOSA E INT.COM ARGAMASSA DE CIMENTO,COM JUNTA ELASTICA,DIAMETRO DE 250MM,COMPREENDENDO:CARGA E DESCARGA,COLOCACAO NA VALA,MONTAGEM E REATERRO ATE A GERATRIZSUPERIOR DO TUBO E TESTE HIDROSTATICO.FORNEC.E ASSENTAMENTO</t>
  </si>
  <si>
    <t>TUBO DE FºFº,CENTRIFUGADO,DUCTIL,P/CANALIZACOES SOB PRESSAO,CLASSE K-7,NORMA NBR 7675:2005,PONTA/BOLSA,REVEST.EXT.C/ZINCO METALICO E PINT.BETUMINOSA E INT.COM ARGAMASSA DE CIMENTO,COM JUNTA ELASTICA,DIAMETRO DE 300MM,COMPREENDENDO:CARGA E DESCARGA,COLOCACAO NA VALA,MONTAGEM E REATERRO ATE A GERATRIZSUPERIOR DO TUBO E TESTE HIDROSTATICO.FORNEC.E ASSENTAMENTO</t>
  </si>
  <si>
    <t>TUBO DE FºFº,CENTRIFUGADO,DUCTIL,P/CANALIZACOES SOB PRESSAO,CLASSE K-7,NORMA NBR 7675:2005,PONTA/BOLSA,REVEST.EXT.C/ZINCO METALICO E PINT.BETUMINOSA E INT.COM ARGAMASSA DE CIMENTO,COM JUNTA ELASTICA,DIAMETRO DE 400MM,COMPREENDENDO:CARGA E DESCARGA,COLOCACAO NA VALA,MONTAGEM E REATERRO ATE A GERATRIZSUPERIOR DO TUBO E TESTE HIDROSTATICO.FORNEC.E ASSENTAMENTO</t>
  </si>
  <si>
    <t>TUBO DE FºFº,CENTRIFUGADO,DUCTIL,P/CANALIZACOES SOB PRESSAO,CLASSE K-7,NORMA NBR 7675:2005,PONTA/BOLSA,REVEST.EXT.C/ZINCO METALICO E PINT.BETUMINOSA E INT.COM ARGAMASSA DE CIMENTO,COM JUNTA ELASTICA,DIAMETRO DE 500MM,COMPREENDENDO:CARGA E DESCARGA,COLOCACAO NA VALA,MONTAGEM E REATERRO ATE A GERATRIZSUPERIOR DO TUBO E TESTE HIDROSTATICO.FORNEC.E ASSENTAMENTO</t>
  </si>
  <si>
    <t>TUBO DE FºFº,CENTRIFUGADO,DUCTIL,P/CANALIZACOES SOB PRESSAO,CLASSE K-7,NORMA NBR 7675:2005,PONTA/BOLSA,REVEST.EXT.C/ZINCO METALICO E PINT.BETUMINOSA E INT.COM ARGAMASSA DE CIMENTO,COM JUNTA ELASTICA,DIAMETRO DE 600MM,COMPREENDENDO:CARGA E DESCARGA,COLOCACAO NA VALA,MONTAGEM E REATERRO ATE A GERATRIZSUPERIOR DO TUBO E TESTE HIDROSTATICO.FORNEC.E ASSENTAMENTO</t>
  </si>
  <si>
    <t>TUBO DE FºFº,CENTRIFUGADO,DUCTIL,P/CANALIZACOES SOB PRESSAO,CLASSE K-7,NORMA NBR 7675:2005,PONTA/BOLSA,REVEST.EXT.C/ZINCO METALICO E PINT.BETUMINOSA E INT.COM ARGAMASSA DE CIMENTO,COM JUNTA ELASTICA,DIAMETRO DE 700MM,COMPREENDENDO:CARGA E DESCARGA,COLOCACAO NA VALA,MONTAGEM E REATERRO ATE A GERATRIZSUPERIOR DO TUBO E TESTE HIDROSTATICO.FORNEC.E ASSENTAMENTO</t>
  </si>
  <si>
    <t>TUBO DE FºFº,CENTRIFUGADO,DUCTIL,P/CANALIZACOES SOB PRESSAO,CLASSE K-7,NORMA NBR 7675:2005,PONTA/BOLSA,REVEST.EXT.C/ZINCO METALICO E PINT.BETUMINOSA E INT.COM ARGAMASSA DE CIMENTO,COM JUNTA ELASTICA,DIAMETRO DE 800MM,COMPREENDENDO:CARGA E DESCARGA,COLOCACAO NA VALA,MONTAGEM E REATERRO ATE A GERATRIZSUPERIOR DO TUBO E TESTE HIDROSTATICO.FORNEC.E ASSENTAMENTO</t>
  </si>
  <si>
    <t>TUBO DE FºFº,CENTRIFUGADO,DUCTIL,P/CANALIZACOES SOB PRESSAO,CLASSE K-7,NORMA NBR 7675:2005,PONTA/BOLSA,REVEST.EXT.C/ZINCO METALICO E PINT.BETUMINOSA E INT.COM ARGAMASSA DE CIMENTO,COM JUNTA ELASTICA,DIAMETRO DE 900MM,COMPREENDENDO:CARGA E DESCARGA,COLOCACAO NA VALA,MONTAGEM E REATERRO ATE A GERATRIZSUPERIOR DO TUBO E TESTE HIDROSTATICO.FORNEC.E ASSENTAMENTO</t>
  </si>
  <si>
    <t>TUBO DE FºFº,CENTRIFUGADO,DUCTIL,P/CANALIZACOES SOB PRESSAO,CLASSE K-7,NORMA NBR 7675:2005,PONTA/BOLSA,REVEST.EXT.C/ZINCO METALICO E PINT.BETUMINOSA E INT.COM ARGAMASSA DE CIMENTO,COM JUNTA ELASTICA,DIAMETRO DE 1000MM,COMPREENDENDO:CARGA EDESCARGA,COLOCACAO NA VALA,MONTAGEM E REATERRO ATE GERATRIZSUPERIOR DO TUBO E TESTE HIDROSTATICO.FORNEC.E ASSENTAMENTO</t>
  </si>
  <si>
    <t>TUBO DE FºFº,CENTRIFUGADO,DUCTIL,P/CANALIZACOES SOB PRESSAO,CLASSE K-7,NORME NBR 7675:2005,PONTA/BOLSA,REVEST.EXT.C/ZINCO METALICO E PINT.BETUMINOSA E INT.COM ARGAMASSA DE CIMENTO,COM JUNTA ELASTICA,DIAMETRO DE 1200MM,COMPREENDENDO:CARGA EDESCARGA,COLOCACAO NA VALA,MONTAGEM E REATERRO ATE GERATRIZSUPERIOR DO TUBO E TESTE HIDROSTATICO.FORNEC.E ASSENTAMENTO</t>
  </si>
  <si>
    <t>TUBO DE QUEDA EM PVC,COM DIAMETRO DE 100MM E DESNIVEL DE ATE1,00M,PARA POCOS DE VISITA DE ESGOTO SANITARIO,CONFORME PADRAO CEDAE.FORNECIMENTO E ASSENTAMENTO</t>
  </si>
  <si>
    <t>ADICIONAL PARA DESNIVEL EXCEDENTE DE 1,00M,PARA TUBO DE QUEDA EM PVC,COM DIAMETRO DE 100MM,PARA POCOS DE VISITA DE ESGOTO SANITARIO,CONFORME PADRAO CEDAE</t>
  </si>
  <si>
    <t>TUBO DE QUEDA EM PVC,COM DIAMETRO DE 150MM E DESNIVEL DE ATE1,00MM,PARA POCOS DE VISITA DE ESGOTO SANITARIO,CONFORME PADRAO CEDAE.FORNECIMENTO E ASSENTAMENTO</t>
  </si>
  <si>
    <t>ADICIONAL PARA DESNIVEL EXCEDENTE DE 1,00M,PARA TUBO DE QUEDA EM PVC,COM DIAMETRO DE 150MM,PARA POCOS DE VISITA DE ESGOTO SANITARIO,CONFORME PADRAO CEDAE</t>
  </si>
  <si>
    <t>TUBO DE QUEDA EM PVC,COM DIAMETRO DE 200MM E DESNIVEL DE ATE1,00M, PARA POCOS DE VISITA DE ESGOTO SANITARIO,CONFORME PADRAO CEDAE.FORNECIMENTO E ASSENTAMENTO</t>
  </si>
  <si>
    <t>ADICIONAL PARA DESNIVEL EXCEDENTE DE 1,00M,PARA TUBO DE QUEDA EM PVC,COM DIAMETRO DE 200MM,PARA POCOS DE VISITA DE ESGOTO SANITARIO,CONFORME PADRAO CEDAE</t>
  </si>
  <si>
    <t>TUBO DE QUEDA EM PVC,COM DIAMETRO DE 250MM E DESNIVEL DE ATE1,00M,PARA POCOS DE VISITA DE ESGOTO SANITARIO,CONFORME PADRAO CEDAE.FORNECIMENTO E ASSENTAMENTO</t>
  </si>
  <si>
    <t>ADICIONAL PARA DESNIVEL EXCEDENTE DE 1,00MM,PARA TUBO DE QUEDA EM PVC,COM DIAMETRO DE 250MM,PARA POCOS DE VISITA DE ESGOTO SANITARIO,CONFORME PADRAO CEDAE</t>
  </si>
  <si>
    <t>TUBO DE QUEDA EM PVC,COM DIAMETRO DE 300MM E DESNIVEL DE ATE1,00MM,PARA POCOS DE VISITA DE ESGOTO SANITARIO,CONFORME PADRAO CEDAE. FORNECIMENTO E ASSENTAMENTO</t>
  </si>
  <si>
    <t>ADICIONAL PARA DESNIVEL EXCEDENTE DE 1,00M,PARA TUBO DE QUEDA EM PVC,COM DIAMETRO DE 300MM,PARA POCOS DE VISITA DE ESGOTO SANITARIO,CONFORME PADRAO CEDAE</t>
  </si>
  <si>
    <t>ASSENTAMENTO SEM FORNECIMENTO,DE TUBOS ATE 1,00M DE COMPRIMENTO OU CONEXOES DE FºFº OU ACO,COM FLANGES CLASSE PN-10,INCLUSIVE O FORNECIMENTO DOS MATERIAIS PARA JUNTAS (ARRUELAS DEBORRACHA E PARAFUSOS COM PORCAS),CUSTO POR JUNTA,COM DIAMETRO DE 50MM</t>
  </si>
  <si>
    <t>ASSENTAMENTO SEM FORNECIMENTO DE TUBOS ATE 1,00M DE COMPRIMENTO OU CONEXOES DE FºFº OU ACO,COM FLANGES CLASSE PN-10,INCLUSIVE O FORNECIMENTO DOS MATERIAIS PARA JUNTAS(ARRUELAS DE BORRACHA E PARAFUSOS COM PORCAS),CUSTO POR JUNTA,COM DIAMETRODE 75MM</t>
  </si>
  <si>
    <t>ASSENTAMENTO SEM FORNECIMENTO,DE TUBOS ATE 1,00M DE COMPRIMENTO OU CONEXOES DE FºFº OU ACO,COM FLANGES CLASSE PN-10,INCLUSIVE O FORNECIMENTO DOS MATERIAIS PARA JUNTAS(ARRUELAS DE BARRACHA E PARAFUSOS COM PORCAS),CUSTO POR JUNTA,COM DIAMETRODE 100MM</t>
  </si>
  <si>
    <t>ASSENTAMENTO SEM FORNECIMENTO,DE TUBOS ATE 1,00M DE COMPRIMENTO OU CONEXOES DE FºFº OU ACO,COM FLANGES CLASSE PN-10,INCLUSIVE O FORNECIMENTO DOS MATERIAIS PARA JUNTAS(ARRUELAS DE BORRACHA E PARAFUSOS COM PORCAS),CUSTO POR JUNTA,COM DIAMETRODE 150MM</t>
  </si>
  <si>
    <t>ASSENTAMENTO SEM FORNECIMENTO,DE TUBOS ATE 1,00M DE COMPRIMENTO OU CONEXOES DE FºFº OU ACO,COM FLANGES CLASSE PN-10,INCLUSIVE O FORNECIMENTO DOS MATERIAIS PARA JUNTAS(ARRUELAS DE BORRACHA E PARAFUSOS COM PORCAS),CUSTO POR JUNTA,COM DIAMETRODE 200MM</t>
  </si>
  <si>
    <t>ASSENTAMENTO SEM FORNECIMENTO,DE TUBOS ATE 1,00M DE COMPRIMENTO OU CONEXOES DE FºFº OU ACO,COM FLANGES,CLASSE PN-10,INCLUSIVE O FORNECIMENTO DOS MATERIAIS PARA JUNTAS(ARRUELAS DE BORRACHA E PARAFUSOS COM PORCAS),CUSTO POR JUNTA,COM DIAMETRODE 250MM</t>
  </si>
  <si>
    <t>ASSENTAMENTO SEM FORNECIMENTO,DE TUBOS ATE 1,00M DE COMPRIMENTO OU CONEXOES DE FºFº OU ACO,COM FLANGES CLASSE PN-10,INCLUSIVE O FORNECIMENTO DOS MATERIAIS PARA JUNTAS(ARRUELAS DE BORRACHA E PARAFUSOS COM PORCAS),CUSTO POR JUNTA,COM DIAMETRODE 300MM</t>
  </si>
  <si>
    <t>ASSENTAMENTO SEM FORNECIMENTO,DE TUBOS ATE 1,00M DE COMPRIMENTO OU CONEXOES DE FºFº OU ACO,COM FLANGES CLASSE PN-10,INCLUSIVE O FORNECIMENTO DOS MATERIAIS PARA JUNTAS(ARRUELAS DE BORRACHA E PARAFUSOS COM PORCAS),CUSTO POR JUNTA,COM DIAMETRODE 350MM</t>
  </si>
  <si>
    <t>ASSENTAMENTO SEM FORNECIMENTO,DE TUBOS ATE 1,00M DE COMPRIMENTO OU CONEXOES DE FºFº OU ACO,COM FLANGES CLASSE PN-10,INCLUSIVE O FORNECIMENTO DOS MATERIAIS PARA JUNTAS(ARRUELAS DE BORRACHA E PARAFUSOS COM PORCAS),CUSTO POR JUNTA,COM DIAMETRODE 400MM</t>
  </si>
  <si>
    <t>ASSENTAMENTO SEM FORNECIMENTO,DE TUBOS ATE 1,00M DE COMPRIMENTO OU CONEXOES DE FERRO FUNDIDO OU ACO,COM FLANGES CLASSE PN-10,INCLUSIVE O FORNECIMENTO DOS MATERIAS PARA JUNTAS(ARRUELAS DE BORRACHA E PARAFUSOS COM PORCAS),CUSTO POR JUNTA,COMDIAMETRO DE 450MM</t>
  </si>
  <si>
    <t>ASSENTAMENTO SEM FORNECIMENTO DE TUBOS ATE 1,00M DE COMPRIMENTO OU CONEXOES DE FºFº OU ACO,COM FLANGES CLASSE PN-10,INCLUSIVE O FORNECIMENTO DOS MATERIAIS PARA JUNTAS(ARRUELAS DE BORRACHA E PARAFUSOS COM PORCAS),CUSTO POR JUNTA,COM DIAMETRODE 500MM</t>
  </si>
  <si>
    <t>ASSENTAMENTO SEM FORNECIMENTO,DE TUBOS ATE 1,00M DE COMPRIMENTO OU CONEXOES DE FºFº OU ACO,COM FLANGES CLASSE PN-10,INCLUSIVE O FORNECIMENTO DOS MATERIAIS PARA JUNTAS(ARRUELAS DE BORRACHA E PARAFUSOS COM PORCAS),CUSTO POR JUNTA,COM DIAMETRODE 600MM</t>
  </si>
  <si>
    <t>ASSENTAMENTO SEM FORNECIMENTO,DE TUBOS ATE 1,00M DE COMPRIMENTO OU CONEXOES DE FºFº OU ACO,COM FLANGES CLASSE PN-10,INCLUSIVE O FORNECIMENTO DOS MATERIAIS PARA JUNTAS(ARRUELAS DE BORRACHA E PARAFUSOS COM PORCAS),CUSTO POR JUNTA,COM DIAMETRODE 700MM</t>
  </si>
  <si>
    <t>ASSENTAMENTO SEM FORNECIMENTO,DE TUBOS ATE 1,00M DE COMPRIMENTO OU CONEXOES DE FºFº OU ACO,COM FLANGES CLASSE PN-10,INCLUSIVE O FORNECIMENTO DOS MATERIAIS PARA JUNTAS(ARRUELAS DE BORRACHA E PARAFUSOS COM PORCAS),CUSTO POR JUNTA,COM DIAMETRODE 800MM</t>
  </si>
  <si>
    <t>ASSENTAMENTO SEM FORNECIMENTO,DE TUBOS ATE 1,00M DE COMPRIMENTO OU CONEXOES DE FºFº OU ACO,COM FLANGES CLASSE PN-10,INCLUSIVE O FORNECIMENTO DOS MATERIAIS PARA JUNTAS(ARRUELAS DE BORRACHA E PARAFUSOS COM PORCAS),CUSTO POR JUNTA,COM DIAMETRODE 900MM</t>
  </si>
  <si>
    <t>ASSENTAMENTO SEM FORNECIMENTO DE TUBOS ATE 1,00M DE COMPRIMENTO OU CONEXOES DE FºFº OU ACO,COM FLANGES CLASSE PN-10,INCLUSIVE O FORNECIMENTO DOS MATERIAIS PARA JUNTAS(ARRUELAS DE BORRACHA E PARAFUSOS COM PORCAS),CUSTO POR JUNTA,COM DIAMETRODE 1000MM</t>
  </si>
  <si>
    <t>ASSENTAMENTO SEM FORNECIMENTO,DE TUBOS ATE 1,00M DE COMPRIMENTO OU CONEXOES DE FºFº OU ACO,COM FLANGES CLASSE PN-10,INCLUSIVE O FORNECIMENTO DOS MATERIAIS PARA JUNTAS(ARRUELAS DE BORRACHA E PARAFUSOS COM PORCAS),CUSTO POR JUNTA,COM DIAMETRODE 1200MM</t>
  </si>
  <si>
    <t>ASSENTAMENTO SEM FORNECIMENTO DE TUBOS ATE 1,00M DE COMPRIMENTO OU CONEXOES DE FºFº OU ACO,COM FLANGES CLASSE PN-16,INCLUSIVE O FORNECIMENTO DOS MATERIAIS PARA JUNTAS(ARRUELAS DE BORRACHA E PARAFUSOS COM PORCAS),CUSTO POR JUNTA,COM DIAMETRODE 50MM</t>
  </si>
  <si>
    <t>ASSENTAMENTO SEM FORNECIMENTO,DE TUBOS ATE 1,00M DE COMPRIMENTO OU CONEXOES DE FºFº OU ACO,COM FLANGES,CLASSE PN-16,INCLUSIVE O FORNECIMENTO DOS MATERIAIS PARA JUNTAS(ARRUELAS DE BORRACHA E PARAFUSOS COM PORCAS),CUSTO POR JUNTA,COM DIAMETRODE 75MM</t>
  </si>
  <si>
    <t>ASSENTAMENTO SEM FORNECIMENTO DE TUBOS ATE 1,00M DE COMPRIMENTO OU CONEXOES DE FºFº OU ACO,COM FLANGES CLASSE PN-16,INCLUSIVE O FORNECIMENTO DOS MATERIAIS PARA JUNTAS(ARRUELAS DE BORRACHA E PARAFUSOS COM PORCAS),CUSTO POR JUNTA,COM DIAMETRODE 100MM</t>
  </si>
  <si>
    <t>ASSENTAMENTO SEM FORNECIMENTO DE TUBOS ATE 1,00M DE COMPRIMENTO OU CONEXOES DE FºFº OU ACO,COM FLANGES CLASSE PN-16,INCLUSIVE O FORNECIMENTO DOS MATERIAIS PARA JUNTAS(ARRUELAS DE BORRACHA E PARAFUSOS COM PORCAS),CUSTO POR JUNTA,COM DIAMETRODE 150MM</t>
  </si>
  <si>
    <t>ASSENTAMENTO SEM FORNECIMENTO DE TUBOS ATE 1,00M DE COMPRIMENTO OU CONEXOES DE FºFº OU ACO,COM FLANGES CLASSE PN-16,INCLUSIVE O FORNECIMENTO DOS MATERIAIS PARA JUNTAS(ARRUELAS DE BORRACHA E PARAFUSOS COM PORCAS),CUSTO POR JUNTA,COM DIAMETRODE 200MM</t>
  </si>
  <si>
    <t>ASSENTAMENTO SEM FORNECIMENTO DE TUBOS ATE 1,00M DE COMPRIMENTO OU CONEXOES DE FºFº OU ACO,COM FLANGES CLASSE PN-16,INCLUSIVE O FORNECIMENTO DOS MATERIAIS PARA JUNTAS(ARRUELAS DE BORRACHA E PARAFUSOS COM PORCAS),CUSTO POR JUNTA,COM DIAMETRODE 250MM</t>
  </si>
  <si>
    <t>ASSENTAMENTO SEM FORNECIMENTO,DE TUBOS ATE 1,00M DE COMPRIMENTO OU CONEXOES DE FºFº OU ACO,COM FLANGES CLASSE PN-16,INCLUSIVE O FORNECIMENTO DOS MATERIAIS PARA JUNTAS(ARRUELAS DE BORRACHA E PARAFUSOS COM PORCAS),CUSTO POR JUNTA,COM DIAMETRODE 300MM</t>
  </si>
  <si>
    <t>ASSENTAMENTO SEM FORNECIMENTO DE TUBOS ATE 1,00M DE COMPRIMENTO OU CONEXOES DE FºFº OU ACO,COM FLANGES CLASSE PN-16,INCLUSIVE O FORNECIMENTO DOS MATERIAIS PARA JUNTAS(ARRUELAS DE BORRACHA E PARAFUSOS COM PORCAS),CUSTO POR JUNTA,COM DIAMETRODE 400MM</t>
  </si>
  <si>
    <t>ASSENTAMENTO SEM FORNECIMENTO DE TUBOS ATE 1,00M DE COMPRIMENTO OU CONEXOES DE FERRO FUNDIDO OU ACO,COM FLANGES CLASSE PN-16,INCLUSIVE O FORNECIMENTO DOS MATERIAS PARA JUNTAS(ARRUELAS DE BORRACHA E PARAFUSOS COM PORCAS),CUSTO POR JUNTA,COMDIAMETRO DE 450MM</t>
  </si>
  <si>
    <t>ASSENTAMENTO SEM FORNECIMENTO DE TUBOS ATE 1,00M DE COMPRIMENTO OU CONEXOES DE FºFº OU ACO,COM FLANGES CLASSE PN-16,INCLUSIVE O FORNECIMENTO DOS MATERIAIS PARA JUNTAS(ARRUELAS DE BORRACHA E PARAFUSOS COM PORCAS),CUSTO POR JUNTA,COM DIAMETRODE 500MM</t>
  </si>
  <si>
    <t>ASSENTAMENTO SEM FORNECIMENTO DE TUBOS ATE 1,00M DE COMPRIMENTO OU CONEXOES DE FºFº OU ACO,COM FLANGES CLASSE PN-16,INCLUSIVE O FORNECIMENTO DOS MATERIAIS PARA JUNTAS(ARRUELAS DE BORRACHA E PARAFUSOS COM PORCAS),CUSTO POR JUNTA,COM DIAMETRODE 600MM</t>
  </si>
  <si>
    <t>ASSENTAMENTO SEM FORNECIMENTO DE TUBOS ATE 1,00M DE COMPRIMENTO OU CONEXOES DE FºFº OU ACO,COM FLANGES CLASSE PN-16,INCLUSIVE O FORNECIMENTO DOS MATERIAIS PARA JUNTAS(ARRUELAS DE BORRACHA PARAFUSOS COM PORCAS), CUSTO POR JUNTA,COM DIAMETRODE 700MM</t>
  </si>
  <si>
    <t>ASSENTAMENTO SEM FORNECIMENTO DE TUBOS ATE 1,00M DE COMPRIMENTO OU CONEXOES DE FºFº OU ACO,COM FLANGES CLASSE PN-16,INCLUSIVE O FORNECIMENTO DOS MATERIAIS PARA JUNTAS(ARRUELAS DE BORRACHA E PARAFUSOS COM PORCAS),CUSTO POR JUNTA,COM DIAMETRODE 800MM</t>
  </si>
  <si>
    <t>ASSENTAMENTO SEM FORNECIMENTO DE TUBOS ATE 1,00M DE COMPRIMENTO OU CONEXOES DE FºFº OU ACO,COM FLANGES CLASSE PN-16,INCLUSIVE O FORNECIMENTO DOS MATERIAIS PARA JUNTAS(ARRUELAS DE BORRACHA E PARAFUSOS COM PORCAS),CUSTO POR JUNTA,COM DIAMETRODE 900MM</t>
  </si>
  <si>
    <t>ASSENTAMENTO SEM FORNECIMENTO DE TUBOS ATE 1,00M DE COMPRIMENTO OU CONEXOES DE FºFº OU ACO,COM FLANGES CLASSE PN-16,INCLUSIVE O FORNECIMENTO DOS MATERIAIS PARA JUNTAS(ARRUELAS DE BORRACHA E PARAFUSOS COM PORCAS),CUSTO POR JUNTA,COM DIAMETRODE 1000MM</t>
  </si>
  <si>
    <t>ASSENTAMENTO SEM FORNECIMENTO DE TUBOS ATE 1,00M DE COMPRIMENTO OU CONEXOES DE FºFº OU ACO,COM FLANGES CLASSE PN-16,INCLUSIVE O FORNECIMENTO DOS MATERIAIS PARA JUNTAS(ARRUELAS DE BORRACHA E PARAFUSOS COM PORCAS),CUSTO POR JUNTA,COM DIAMETRODE 1200MM</t>
  </si>
  <si>
    <t>CUSTO ADICIONAL AOS ITENS(06.011.0101 ATE 06.011.0119,06.011.0131 ATE 06.011.0149,06.011.0411 ATE 06.011.0427),POR METRODE TUBO EXCEDENTE DE 1,00M DE COMPRIMENTO,COM DIAMETRO DE 50MM</t>
  </si>
  <si>
    <t>CUSTO ADICIONAL AOS ITENS(06.011.0101 ATE 06.011.0119,06.011.0131 ATE 06.011.0149,06.011.0411 ATE 06.011.0427),POR METRODE TUBO EXCEDENTE DE 1,00M DE COMPRIMENTO,COM DIAMETRO DE 75MM</t>
  </si>
  <si>
    <t>CUSTO ADICIONAL AOS ITENS(06.011.0101 ATE 06.011.0119,06.011.0131 ATE 06.011.0149,06.011.0411 ATE 06.011.0427),POR METRODE TUBO EXCEDENTE DE 1,00M DE COMPRIMENTO,COM DIAMETRO DE 100MM</t>
  </si>
  <si>
    <t>CUSTO ADICIONAL AOS ITENS(06.011.0101 ATE 06.011.0119,06.011.0131 ATE 06.011.0149,06.011.0411 ATE 06.011.0427),POR METRODE TUBO EXCEDENTE DE 1,00M DE COMPRIMENTO,COM DIAMETRO DE 150MM</t>
  </si>
  <si>
    <t>CUSTO ADICIONAL AOS ITENS(06.011.0101 ATE 06.011.0119,06.011.0131 ATE 06.011.0149,06.011.0411 ATE 06.011.0427),POR METRODE TUBO EXCEDENTE DE 1,00M DE COMPRIMENTO,COM DIAMETRO DE 200MM</t>
  </si>
  <si>
    <t>CUSTO ADICIONAL AOS ITENS 06.011.0101 ATE 06.011.0119,06.011.0131 ATE 06.011.0149,06.011.0411 ATE 06.011.0427),POR METRODE TUBO EXCEDENTE DE 1,00M DE COMPRIMENTO,COM DIAMETRO DE 250MM</t>
  </si>
  <si>
    <t>CUSTO ADICIONAL AOS ITENS(06.011.0101 ATE 06.011.0119,06.011.0131 ATE 06.011.0149,06.011.0411 ATE 06.011.0427),POR METRODE TUBO EXCEDENTE DE 1,00M DE COMPRIMENTO,COM DIAMETRO DE 300MM</t>
  </si>
  <si>
    <t>CUSTO ADICIONAL AOS ITENS(06.011.0101 ATE 06.011.0119,06.011.0131 ATE 06.011.0149,06.011.0411 ATE 06.011.0427),POR METRODE TUBO EXCEDENTE DE 1,00M DE COMPRIMENTO,COM DIAMETRO DE 350MM</t>
  </si>
  <si>
    <t>CUSTO ADICIONAL AOS ITENS(06.011.0101 ATE 06.011.0119,06.011.0131 ATE 06.011.0149,06.011.0411 ATE 06.011.0427),POR METRODE TUBO EXCEDENTE DE 1,00M DE COMPRIMENTO,COM DIAMETRO DE 400MM</t>
  </si>
  <si>
    <t>CUSTO ADICIONAL AOS ITENS(06.011.0101 ATE 06.011.0119,06.011.0131 ATE 06.011.0149,06.011.0411 ATE 06.011.0427),POR METRODE TUBO EXCEDENTE DE 1,00M DE COMPRIMENTO,COM DIAMETRO DE 450MM</t>
  </si>
  <si>
    <t>CUSTO ADICIONAL AOS ITENS(06.011.0101 ATE 06.011.0119,06.011.0131 ATE 06.011.0149,06.011.0411 ATE 06.011.0427),POR METRODE TUBO EXCEDENTE DE 1,00M DE COMPRIMENTO,COM DIAMETRO DE 500MM</t>
  </si>
  <si>
    <t>CUSTO ADICIONAL AOS ITENS(06.011.0101 ATE 06.011.0119,06.011.0131 ATE 06.011.0149,06.011.0411 ATE 06.011.0427),POR METRODE TUBO EXCEDENTE DE 1,00M DE COMPRIMENTO,COM DIAMETRO DE 600MM</t>
  </si>
  <si>
    <t>CUSTO ADICIONAL AOS ITENS(06.011.0101 ATE 06.011.0119,06.011.0131 ATE 06.011.0149,06.011.0411 ATE 06.011.0427),POR METRODE TUBO EXCEDENTE DE 1,00M DE COMPRIMENTO,COM DIAMETRO DE 700MM</t>
  </si>
  <si>
    <t>CUSTO ADICIONAL AOS ITENS(06.011.0101 ATE 06.011.0119,06.011.0131 ATE 06.011.0149,06.011.0411 ATE 06.011.0427),POR METRODE TUBO EXCEDENTE DE 1,00M DE COMPRIMENTO,COM DIAMETRO DE 800MM</t>
  </si>
  <si>
    <t>CUSTO ADICIONAL AOS ITENS(06.011.0101 ATE 06.011.0119,06.011.0131 ATE 06.011.0149,06.011.0411 ATE 06.011.0427),POR METRODE TUBO EXCEDENTE DE 1,00M DE COMPRIMENTO,COM DIAMETRO DE 900MM</t>
  </si>
  <si>
    <t>CUSTO ADICIONAL AOS ITENS 06.011.0101 ATE 06.011.0119,06.011.0131 ATE 06.011.0149,06.011.0411 ATE 06.011.0427),POR METRODE TUBO EXCEDENTE DE 1,00M DE COMPRIMENTO,COM DIAMETRO DE 1000MM</t>
  </si>
  <si>
    <t>CUSTO ADICIONAL AOS ITENS(06.011.0101 ATE 06.011.0119,06.011.0131 ATE 06.011.0149,06.011.0411 ATE 06.011.0427),POR METRODE TUBO EXCEDENTE DE 1,00M DE COMPRIMENTO,COM DIAMETRO DE 1200MM</t>
  </si>
  <si>
    <t>MONTAGEM SEM FORNECIMENTO,DE VALVULAS DE GAVETA(REGISTROS),VALVULAS DE RETENCAO,VENTOSAS,HIDRANTES,ETC,COM FLANGES CLASSE PN-10,INCLUSIVE O FORNECIMENTO DOS MATERIAIS PARA AS JUNTAS(ARRUELAS DE BORRACHA E PARAFUSOS COM PORCAS DE ACO CARBONO),CUSTO POR JUNTA FLANGEADA,COM DIAMETRO DE 50MM</t>
  </si>
  <si>
    <t>MONTAGEM SEM FORNECIMENTO,DE VALVULAS DE GAVETA(REGISTROS),VALVULAS DE RETENCAO,VENTOSAS,HIDRANTES,ETC,COM FLANGES CLASSE PN-10,INCLUSIVE O FORNECIMENTO DOS MATERIAIS PARA AS JUNTAS(ARRUELAS DE BORRACHA E PARAFUSOS COM PORCAS DE ACO CARBONO),CUSTO POR JUNTA FLANGEADA,COM DIAMETRO DE 75MM</t>
  </si>
  <si>
    <t>MONTAGEM SEM FORNECIMENTO,DE VALVULAS DE GAVETA(REGISTROS),VALVULAS DE RETENCAO,VENTOSAS,HIDRANTES,ETC,COM FLANGES CLASSE PN-10,INCLUSIVE O FORNECIMENTO DOS MATERIAIS PARA AS JUNTAS(ARRUELAS DE BORRACHA E PARAFUSOS COM PORCAS DE ACO CARBONO),CUSTO POR JUNTA FLANGEADA,COM DIAMETRO DE 100MM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</si>
  <si>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150MM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</si>
  <si>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200MM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</si>
  <si>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250MM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</si>
  <si>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300MM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</si>
  <si>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350MM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</si>
  <si>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400MM</t>
  </si>
  <si>
    <t>MONTAGEM SEM FORNECIMENTO,DE VALVULAS DE GAVETA(REGISTROS),VALVULAS DE RETENCAO,VENTOSAS,HIDRANTES,ETC,COM FLANGES CLASSE PN-10,INCLUSIVE O FORNECIMENTO DOS MATERIAIS PARA AS JUNTAS(ARRUELAS DE BORRACHA E PARAFUSOS COM PORCAS DE ACO CARBONO)CUSTO POR JUNTA FLANGEADA,COM DIAMETRO DE 450MM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</si>
  <si>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500MM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</si>
  <si>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600MM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</si>
  <si>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700MM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</si>
  <si>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800MM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</si>
  <si>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900MM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</si>
  <si>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1000MM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</si>
  <si>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1200MM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</si>
  <si>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50MM</t>
  </si>
  <si>
    <t>MONTAGEM SEM FORNECEMENTO,DE VALVULAS DE GAVETA(REGISTROS),VALVULAS DE RETENCAO,VENTOSAS,HIDRANTES,ETC,COM FLANGES,CLASSE PN-16,INCLUSIVE O FORNECIMENTO DOS MATERIAIS PARA AS JUNTAS(ARRUELAS DE BORRACHA E PARAFUSOS COM PORCAS DE ACO CARBONO),CUSTO POR JUNTA FLANGEADA,COM DIAMETRO DE 75MM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</si>
  <si>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100MM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</si>
  <si>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150MM</t>
  </si>
  <si>
    <t>MONTAGEM SEM FORNECIMENTO,DE VALVULAS DE GAVETA(REGISTROA),VALVULAS DE RETENCAO,VENTOSAS,HIDRANTES,ETC,COM FLANGES,CLASSE PN-16,INCLUSIVE O FORNECIMENTO DOS MATERIAIS PARA AS JUNTAS(ARRUELAS DE BORRACHA E PARAFUSOS COM PORCAS DE ACO CARBONO),CUSTO POR JUNTA FLANGEADA,COM DIAMETRO DE 200MM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</si>
  <si>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250MM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</si>
  <si>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300MM</t>
  </si>
  <si>
    <t>MONTAGEM SEM FORNECIMENTO,DE VALVULAS DE GAVETA(REGISTRO),VALVULAS DE RETENCAO,VENTOSAS,HIDRANTES,ETC,COM FLANGES CLASSEPN-16,INCLUSIVE O FORNECIMENTO DOS MATERIAIS PARA AS JUNTAS(ARRUELAS DE BORRACHA E PARAFUSOS COM PORCAS DE ACO CARBONO),CUSTO POR JUNTA FLANGEADA,COM DIAMETRO DE 350MM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</si>
  <si>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400MM</t>
  </si>
  <si>
    <t>MONTAGEM SEM FORNECIMENTO,DE VALVULAS DE GAVETA(REGISTROS),VALVULAS DE RETENCAO,VENTOSAS,HIDRANTES,ETC,COM FLANGES CLASSE PN-16,INCLUSIVE O FORNECIMENTO DOS MATERIAIS PARA AS JUNTAS(ARRUELAS DE BORRACHA E PARAFUSOS COM PORCAS DE ACO CARBONO),CUSTO POR JUNTA FLANGEADA,COM DIAMETRO DE 450MM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</si>
  <si>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500MM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</si>
  <si>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600MM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</si>
  <si>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700MM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</si>
  <si>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800MM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</si>
  <si>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900MM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</si>
  <si>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1000MM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</si>
  <si>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1200MM</t>
  </si>
  <si>
    <t>MONTAGEM SEM FORNECIMENTO,DE VALVULAS BORBOLETA COM FLANGESCLASSE PN-10,INCLUSIVE O FORNECIMENTO DOS MATERIAIS PARA ASJUNTAS(ARRUELAS DE BORRACHA E PARAFUSOS COM E SEM PORCAS DEACO CARBONO),CUSTO POR JUNTA FLANGEADA,COM DIAMETRO DE 75MM</t>
  </si>
  <si>
    <t>MONTAGEM SEM FORNECIMENTO DE VALVULAS BORBOLETA COM FLANGESCLASSE PN-10,INCLUSIVE O FORNECIMENTO DOS MATERIAIS PARA ASJUNTAS (ARRUELAS DE BORRACHA E PARAFUSOS COM E SEM PORCAS DEACO CARBONO),CUSTO POR JUNTA FLANGEADA,COM DIAMETRO DE 100MM</t>
  </si>
  <si>
    <t>MONTAGEM SEM FORNECIMENTO,DE VALVULAS BORBOLETA COM FLANGESCLASSE PN-10,INCLUSIVE O FORNECIMENTO DOS MATERIAIS PARA ASJUNTAS(ARRUELAS DE BORRACHA E PARAFUSOS COM E SEM PORCAS DEACO CARBONO),CUSTO POR JUNTA FLANGEADA,COM DIAMETRO DE 150MM</t>
  </si>
  <si>
    <t>MONTAGEM SEM FORNECIMENTO,DE VALVULAS BORBOLETA COM FLANGESCLASSE PN-10,INCLUSIVE O FORNECIMENTO DOS MATERIAIS PARA ASJUNTAS(ARRUELAS DE BORRACHA E PARAFUSOS COM E SEM PORCAS DEACO CARBONO),CUSTO POR JUNTA FLANGEADA,COM DIAMETRO DE 200MM</t>
  </si>
  <si>
    <t>MONTAGEM SEM FORNECIMENTO,DE VALVULAS BORBOLETA COM FLANGESCLASSE PN-10,INCLUSIVE O FORNECIMENTO DOS MATERIAIS PARA ASJUNTAS(ARRUELAS DE BORRACHA E PARAFUSOS COM E SEM PORCAS DEACO CARBONO),CUSTO POR JUNTA FLANGEADA,COM DIAMETRO DE 250MM</t>
  </si>
  <si>
    <t>MONTAGEM SEM FORNECIMENTO,DE VALVULAS BORBOLETA COM FLANGESCLASSE PN-10,INCLUSIVE O FORNECIMENTO DOS MATERIAIS PARA ASJUNTAS(ARRUELAS DE BORRACHA E PARAFUSOS COM E SEM PORCAS DEACO CARBONO),CUSTO POR JUNTA FLANGEADA,COM DIAMETRO DE 300MM</t>
  </si>
  <si>
    <t>MONTAGEM SEM FORNECIMENTO,DE VALVULAS BORBOLETA COM FLANGESCLASSE PN-10,INCLUSIVE O FORNECIMENTO DOS MATERIAIS PARA ASJUNTAS(ARRUELAS DE BORRACHA E PARAFUSOS COM E SEM PORCAS DEACO CARBONO),CUSTO POR JUNTA FLANGEADA,COM DIAMETRO DE 350MM</t>
  </si>
  <si>
    <t>MONTAGEM SEM FORNECIMENTO,DE VALVULAS BORBOLETA COM FLANGESCLASSE PN-10,INCLUSIVE O FORNECIMENTO DOS MATERIAIS PARA ASJUNTAS(ARRUELAS DE BORRACHA E PARAFUSOS COM E SEM PORCAS DEACO CARBONO),CUSTO POR JUNTA FLANGEADA.COM DIAMETRO DE 400MM</t>
  </si>
  <si>
    <t>MONTAGEM SEM FORNECIMENTO,DE VALVULAS BORBOLETA COM FLANGESCLASSE PN-10,INCLUSIVE O FORNECIMENTO DOS MATERIAIS PARA ASJUNTAS(ARRUELAS DE BORRACHA E PARAFUSOS COM E SEM PORCAS DEACO CARBONO),CUSTO POR JUNTA FLANGEADA,COM DIAMETRO DE 450MM</t>
  </si>
  <si>
    <t>MONTAGEM SEM FORNECIMENTO,DE VALVULAS BORBOLETA COM FLANGESCLASSE PN-10,INCLUSIVE O FORNECIMENTO DOS MATERIAIS PARA ASJUNTAS(ARRUELAS DE BORRACHA E PARAFUSOS COM E SEM PORCAS DEACO CARBONO),CUSTO POR JUNTA FLANGEADA,COM DIAMETRO DE 500MM</t>
  </si>
  <si>
    <t>MONTAGEM SEM FORNECIMENTO,DE VALVULAS BORBOLETA,COM FLANGESCLASSE PN-10,INCLUSIVE O FORNECIMENTO DOS MATERIAIS PARA ASJUNTAS(ARRUELAS DE BORRACHA E PARAFUSOS COM E SEM PORCAS DEACO CARBONO),CUSTO POR JUNTA FLANGEADA,COM DIAMETRO DE 600MM</t>
  </si>
  <si>
    <t>MONTAGEM SEM FORNECIMENTO,DE VALVULAS BORBOLETA COM FLANGESCLASSE PN-10,INCLUSIVE O FORNECIMENTO DOS MATERIAIS PARA ASJUNTAS(ARRUELAS DE BORRACHA E PARAFUSOS COM E SEM PORCAS DEACO CARBONO),CUSTO POR JUNTA FLANGEADA,COM DIAMETRO DE 700MM</t>
  </si>
  <si>
    <t>MONTAGEM SEM FORNECIMENTO,DE VALVULAS BORBOLETA COM FLANGESCLASSE PN-10,INCLUSIVE O FORNECIMENTO DOS MATERIAIS PARA ASJUNTAS(ARRUELAS DE BORRACHA E PARAFUSOS COM E SEM PORCAS DEACO CARBONO),CUSTO POR JUNTA FLANGEADA,COM DIAMETRO DE 800MM</t>
  </si>
  <si>
    <t>MONTAGEM SEM FORNECIMENTO,DE VALVULAS BORBOLETA COM FLANGESCLASSE PN-10,INCLUSIVE O FORNECIMENTO DOS MATERIAIS PARA ASJUNTAS(ARRUELAS DE BORRACHA E PARAFUSOS COM E SEM PORCAS DEACO CARBONO),CUSTO POR JUNTA FLANGEADA,COM DIAMETRO DE 900MM</t>
  </si>
  <si>
    <t>MONTAGEM SEM FORNECIMENTO,DE VALVULAS BORBOLETA COM FLANGESCLASSE PN-10,INCLUSIVE O FORNECIMENTO DOS MATERIAIS PARA ASJUNTAS(ARRUELAS DE BORRACHA E PARAFUSOS COM E SEM PORCAS DEACO CARBONO),CUSTO POR JUNTA FLANGEADA,COM DIAMETRO DE 1000MM</t>
  </si>
  <si>
    <t>MONTAGEM SEM FORNECIMENTO,DE VALVULAS BORBOLETA COM FLANGESCLASSE PN-10,INCLUSIVE O FORNECIMENTO DOS MATERIAIS PARA ASJUNTAS(ARRUELAS DE BORRACHA E PARAFUSOS COM E SEM PORCAS DEACO CARBONO),CUSTO POR JUNTA FLANGEADA,COM DIAMETRO DE 1200MM</t>
  </si>
  <si>
    <t>MONTAGEM SEM FORNECIMENTO,DE VALVULAS BORBOLETA COM FLANGESCLASSE PN-16,INCLUSIVE O FORNECIMENTO DOS MATERIAIS PARA ASJUNTAS(ARRUELAS DE BORRACHA E PARAFUSOS COM E SEM PORCAS DEACO CARBONO),CUSTO POR JUNTA FLANGEADA,COM DIAMETRO DE 75MM</t>
  </si>
  <si>
    <t>MONTAGEM SEM FORNECIMENTO,DE VALVULAS BORBOLETA COM FLANGESCLASSE PN-16,INCLUSIVE O FORNECIMENTO DOS MATERIAIS PARA ASJUNTAS(ARRUELAS DE BORRACHA E PARAFUSOS COM E SEM PORCAS DEACO CARBONO),CUSTO POR JUNTA FLANGEADA,COM DIAMETRO DE 100MM</t>
  </si>
  <si>
    <t>MONTAGEM SEM FORNECIMENTO,DE VALVULAS BORBOLETA,COM FLANGESCLASSE PN-16,INCLUSIVE O FORNECIMENTO DOS MATERIAIS PARA ASJUNTAS(ARRUELAS DE BORRACHA E PARAFUSOS COM E SEM PORCAS DEACO CARBONO),CUSTO POR JUNTA FLANGEADA,COM DIAMETRO DE 150MM</t>
  </si>
  <si>
    <t>MONTAGEM SEM FORNECIMENTO,DE VALVULAS BORBOLETA,COM FLANGESCLASSE PN-16,INCLUSIVE O FORNECIMENTO DOS MATERIAIS PARA ASJUNTAS(ARRUELAS DE BORRACHA E PARAFUSOS COM E SEM PORCAS DEACO CARBONO),CUSTO POR JUNTA FLANGEADA,COM DIAMETRO DE 200MM</t>
  </si>
  <si>
    <t>MONTAGEM SEM FORNECIMENTO,DE VALVULAS BORBOLETA COM FLANGESCLASSE PN-16,INCLUSIVE O FORNECIMENTO DOS MATERIAIS PARA ASJUNTAS(ARRUELAS DE BORRACHA E PARAFUSOS COM E SEM PORCAS DEACO CARBONO),CUSTO POR JUNTA FLANGEADA,COM DIAMETRO DE 250MM</t>
  </si>
  <si>
    <t>MONTAGEM SEM FORNECIMENTO,DE VALVULAS BORBOLETA COM FLANGESCLASSE PN-16,INCLUSIVE O FORNECIMENTO DOS MATERIAIS PARA ASJUNTAS(ARRUELAS DE BORRACHA E PARAFUSOS COM E SEM PORCAS DEACO CARBONO),CUSTO POR JUNTA FLANGEADA,COM DIAMETRO DE 300MM</t>
  </si>
  <si>
    <t>MONTAGEM SEM FORNECIMENTO,DE VALVULAS BORBOLETA COM FLANGESCLASSE PN-16,INCLUSIVE O FORNECIMENTO DOS MATERIAIS PARA ASJUNTAS(ARRUELAS DE BORRACHA E PARAFUSOS COM E SEM PORCAS DEACO CARBONO),CUSTO POR JUNTA FLANGEADA,COM DIAMETRO DE 350MM</t>
  </si>
  <si>
    <t>MONTAGEM SEM FORNECIMENTO,DE VALVULAS BORBOLETA COM FLANGESCLASSE PN-16,INCLUSIVE O FORNECIMENTO DOS MATERIAIS PARA ASJUNTAS(ARRUELAS DE BORRACHA E PARAFUSOS COM E SEM PORCAS DEACO CARBONO),CUSTO POR JUNTA FLANGEADA,COM DIAMETRO DE 400MM</t>
  </si>
  <si>
    <t>MONTAGEM SEM FORNECIMENTO,DE VALVULAS BORBOLETA COM FLANGESCLASSE PN-16,INCLUSIVE O FORNECIMENTO DOS MATERIAIS PARA ASJUNTAS(ARRUELAS DE BORRACHA E PARAFUSOS COM E SEM PORCAS DEACO CARBONO),CUSTO POR JUNTA FLANGEADA,COM DIAMETRO DE 450MM</t>
  </si>
  <si>
    <t>MONTAGEM SEM FORNECIMENTO,DE VALVULAS BORBOLETA COM FLANGESCLASSE PN-16,INCLUSIVE O FORNECIMENTO DOS MATERIAIS PARA ASJUNTAS(ARRUELAS DE BORRACHA E PARAFUSOS COM E SEM PORCAS DEACO CARBONO),CUSTO POR JUNTA FLANGEADA,COM DIAMETRO DE 500MM</t>
  </si>
  <si>
    <t>MONTAGEM SEM FORNECIMENTO,DE VALVULAS BORBOLETA COM FLANGESCLASSE PN-16,INCLUSIVE O FORNECIMENTO DOS MATERIAIS PARA ASJUNTAS(ARRUELAS DE BORRACHA E PARAFUSOS COM E SEM PORCAS DEACO CARBONO),CUSTO POR JUNTA FLANGEADA,COM DIAMETRO DE 600MM</t>
  </si>
  <si>
    <t>MONTAGEM SEM FORNECIMENTO,DE VALVULAS BORBOLETA COM FLANGESCLASSE PN-16,INCLUSIVE O FORNECIMENTO DOS MATERIAIS PARA ASJUNTAS(ARRUELAS DE BORRACHA E PARAFUSOS COM E SEM PORCAS DEACO CARBONO),CUSTO POR JUNTA FLANGEADA,COM DIAMETRO DE 700MM</t>
  </si>
  <si>
    <t>MONTAGEM SEM FORNECIMENTO,DE VALVULAS BORBOLETA COM FLANGESCLASSE PN-16,INCLUSIVE O FORNECIMENTO DOS MATERIAIS PARA ASJUNTAS(ARRUELAS DE BORRACHA E PARAFUSOS COM E SEM PORCAS DEACO CARBONO),CUSTO POR JUNTA FLANGEADA,COM DIAMETRO DE 800MM</t>
  </si>
  <si>
    <t>MONTAGEM SEM FORNECIMENTO,DE VALVULAS BORBOLETA COM FLANGESCLASSE PN-16,INCLUSIVE O FORNECIMENTO DOS MATERIAIS PARA ASJUNTAS(ARRUELAS DE BORRACHA E PARAFUSOS COM E SEM PORCAS DEACO CARBONO),CUSTO POR JUNTA FLANGEADA,COM DIAMETRO DE 900MM</t>
  </si>
  <si>
    <t>MONTAGEM SEM FORNECIMENTO,DE VALVULAS BORBOLETA COM FLANGESCLASSE PN-16,INCLUSIVE O FORNECIMENTO DOS MATERIAIS PARA ASJUNTAS(ARRUELAS DE BORRACHA E PARAFUSOS COM E SEM PORCAS DEACO CARBONO),CUSTO POR JUNTA FLANGEADA,COM DIAMETRO DE 1000MM</t>
  </si>
  <si>
    <t>MONTAGEM SEM FORNECIMENTO,DE VALVULAS BORBOLETA COM FLANGESCLASSE PN-16,INCLUSIVE O FORNECIMENTO DOS MATERIAIS PARA ASJUNTAS(ARRUELAS DE BORRACHA E PARAFUSOS COM E SEM PORCAS DEACO CARBONO),CUSTO POR JUNTA FLANGEADA,COM DIAMETRO DE 1200MM</t>
  </si>
  <si>
    <t>MONTAGEM SEM FORNECIMENTO DE VALVULAS BORBOLETA,VALVULAS DERETENCAO OU SIMILARES,TIPO WAFER(MONTAGEM ENTRE FLANGES ADJACENTES),CLASSE PN-10,INCLUSIVE O FORNECIMENTO DOS MATERIAISPARA AS JUNTAS(TIRANTES COM PORCAS E PARAFUSOS DE ACO CARBONO) CUSTO POR ACESSORIO,COM DIAMETRO DE 50 OU 75MM</t>
  </si>
  <si>
    <t>MONTAGEM SEM FORNECIMENTO DE VALVULAS BORBOLETA,VALVULAS DERETENCAO OU SIMILARES,TIPO WAFER(MONTAGEM ENTRE FLANGES ADJACENTES),CLASSE PN-10,INCLUSIVE O FORNECIMENTO DOS MATERIAISPARA AS JUNTAS(TIRANTES COM PORCAS E PARAFUSOS DE ACO CARBONO) CUSTO POR ACESSORIO,COM DIAMETRO DE 100MM</t>
  </si>
  <si>
    <t>MONTAGEM SEM FORNECIMENTO DE VALVULAS BORBOLETA,VALVULAS DERETENCAO OU SIMILARES,TIPO WAFER(MONTAGEM ENTRE FLANGES ADJACENTES),CLASSE PN-10,INCLUSIVE O FORNECIMENTO DOS MATERIAISPARA AS JUNTAS(TIRANTES COM PORCAS E PARAFUSOS DE ACO CARBONO) CUSTO POR ACESSORIO,COM DIAMETRO DE 150 OU 200MM</t>
  </si>
  <si>
    <t>MONTAGEM SEM FORNECIMENTO DE VALVULAS BORBOLETA,VALVULAS DERETENCAO OU SIMILARES,TIPO WAFER(MONTAGEM ENTRE FLANGES ADJACENTES),CLASSE PN-10,INCLUSIVE O FORNECIMENTO DOS MATERIAISPARA AS JUNTAS(TIRANTES COM PORCAS E PARAFUSOS DE ACO CARBONO) CUSTO POR ACESSORIO,COM DIAMETRO DE 250MM</t>
  </si>
  <si>
    <t>MONTAGEM SEM FORNECIMENTO DE VALVULAS BORBOLETA,VALVULAS DERETENCAO OU SIMILARES,TIPO WAFER(MONTAGEM ENTRE FLANGES ADJACENTES),CLASSE PN-10,INCLUSIVE O FORNECIMENTO DOS MATERIAISPARA AS JUNTAS(TIRANTES COM PORCAS E PARAFUSOS DE ACO CARBONO) CUSTO POR ACESSORIO,COM DIAMETRO DE 300MM</t>
  </si>
  <si>
    <t>MONTAGEM SEM FORNECIMENTO DE VALVULAS BORBOLETA,VALVULAS DERETENCAO OU SIMILARES,TIPO WAFER(MONTAGEM ENTRE FLANGES ADJACENTES),CLASSE PN-10,INCLUSIVE O FORNECIMENTO DOS MATERIAISPARA AS JUNTAS(TIRANTES COM PORCAS E PARAFUSOS DE ACO CARBONO) CUSTO POR ACESSORIO,COM DIAMETRO DE 350MM</t>
  </si>
  <si>
    <t>MONTAGEM SEM FORNECIMENTO DE VALVULAS BORBOLETA,VALVULAS DERETENCAO OU SIMILARES,TIPO WAFER(MONTAGEM ENTRE FLANGES ADJACENTES),CLASSE PN-10,INCLUSIVE O FORNECIMENTO DOS MATERIAISPARA AS JUNTAS(TIRANTES COM PORCAS E PARAFUSOS DE ACO CARBONO) CUSTO POR ACESSORIO,COM DIAMETRO DE 400 OU 450MM</t>
  </si>
  <si>
    <t>MONTAGEM SEM FORNECIMENTO DE VALVULAS BORBOLETA,VALVULAS DERETENCAO OU SIMILARES,TIPO WAFER(MONTAGEM ENTRE FLANGES ADJACENTES),CLASSE PN-10,INCLUSIVE O FORNECIMENTO DOS MATERIAISPARA AS JUNTAS(TIRANTES COM PORCAS E PARAFUSOS DE ACO CARBONO) CUSTO POR ACESSORIO,COM DIAMETRO DE 500MM</t>
  </si>
  <si>
    <t>MONTAGEM SEM FORNECIMENTO DE VALVULAS BORBOLETA,VALVULAS DERETENCAO OU SIMILARES,TIPO WAFER(MONTAGEM ENTRE FLANGES ADJACENTES),CLASSE PN-10,INCLUSIVE O FORNECIMENTO DOS MATERIAISPARA AS JUNTAS(TIRANTES COM PORCAS E PARAFUSOS DE ACO CARBONO) CUSTO POR ACESSORIO,COM DIAMETRO DE 600MM</t>
  </si>
  <si>
    <t>MONTAGEM SEM FORNECIMENTO DE VALVULAS BORBOLETA,VALVULAS DERETENCAO OU SIMILARES,TIPO WAFER(MONTAGEM ENTRE FLANGES ADJACENTES),CLASSE PN-10,INCLUSIVE O FORNECIMENTO DOS MATERIAISPARA AS JUNTAS(TIRANTES COM PORCAS E PARAFUSOS DE ACO CARBONO) CUSTO POR ACESSORIO,COM DIAMETRO DE 700MM</t>
  </si>
  <si>
    <t>MONTAGEM SEM FORNECIMENTO DE VALVULAS BORBOLETA,VALVULAS DERETENCAO OU SIMILARES,TIPO WAFER(MONTAGEM ENTRE FLANGES ADJACENTES),CLASSE PN-10,INCLUSIVE O FORNECIMENTO DOS MATERIAISPARA AS JUNTAS(TIRANTES COM PORCAS E PARAFUSOS DE ACO CARBONO) CUSTO POR ACESSORIO,COM DIAMETRO DE 800MM</t>
  </si>
  <si>
    <t>MONTAGEM SEM FORNECIMENTO DE VALVULAS BORBOLETA,VALVULAS DERETENCAO OU SIMILARES,TIPO WAFER(MONTAGEM ENTRE FLANGES ADJACENTES),CLASSE PN-10,INCLUSIVE O FORNECIMENTO DOS MATERIAISPARA AS JUNTAS(TIRANTES COM PORCAS E PARAFUSOS DE ACO CARBONO) CUSTO POR ACESSORIO,COM DIAMETRO DE 900MM</t>
  </si>
  <si>
    <t>MONTAGEM SEM FORNECIMENTO DE VALVULAS BORBOLETA,VALVULAS DERETENCAO OU SIMILARES,TIPO WAFER(MONTAGEM ENTRE FLANGES ADJACENTES),CLASSE PN-10,INCLUSIVE O FORNECIMENTO DOS MATERIAISPARA AS JUNTAS(TIRANTES COM PORCAS E PARAFUSOS DE ACO CARBONO) CUSTO POR ACESSORIO,COM DIAMETRO DE 1000MM</t>
  </si>
  <si>
    <t>MONTAGEM SEM FORNECIMENTO DE VALVULAS BORBOLETA,VALVULAS DERETENCAO OU SIMILARES,TIPO WAFER(MONTAGEM ENTRE FLANGES ADJACENTES),CLASSE PN-10,INCLUSIVE O FORNECIMENTO DOS MATERIAISPARA AS JUNTAS(TIRANTES COM PORCAS E PARAFUSOS DE ACO CARBONO) CUSTO POR ACESSORIO,COM DIAMETRO DE 1200MM</t>
  </si>
  <si>
    <t>MONTAGEM SEM FORNECIMENTO DE VALVULAS BORBOLETA,VALVULAS DERETENCAO OU SIMILARES,TIPO WAFER(MONTAGEM ENTRE FLANGES ADJACENTES),CLASSE PN-16,INCLUSIVE O FORNECIMENTO DOS MATERIAISPARA AS JUNTAS(TIRANTES COM PORCAS E PARAFUSOS DE ACO CARBONO) CUSTO POR ACESSORIO,COM DIAMETRO DE 50 OU 75MM</t>
  </si>
  <si>
    <t>MONTAGEM SEM FORNECIMENTO DE VALVULAS BORBOLETA,VALVULAS DERETENCAO OU SIMILARES,TIPO WAFER(MONTAGEM ENTRE FLANGES ADJACENTES),CLASSE PN-16,INCLUSIVE O FORNECIMENTO DOS MATERIAISPARA AS JUNTAS(TIRANTES COM PORCAS E PARAFUSOS DE ACO CARBONO) CUSTO POR ACESSORIO,COM DIAMETRO DE 100MM</t>
  </si>
  <si>
    <t>MONTAGEM SEM FORNECIMENTO DE VALVULAS BORBOLETA,VALVULAS DERETENCAO OU SIMILARES,TIPO WAFER(MONTAGEM ENTRE FLANGES ADJACENTES),CLASSE PN-16,INCLUSIVE O FORNECIMENTO DOS MATERIAISPARA AS JUNTAS(TIRANTES COM PORCAS E PARAFUSOS DE ACO CARBONO) CUSTO POR ACESSORIO,COM DIAMETRO DE 150MM</t>
  </si>
  <si>
    <t>MONTAGEM SEM FORNECIMENTO DE VALVULAS BORBOLETA,VALVULAS DERETENCAO OU SIMILARES,TIPO WAFER(MONTAGEM ENTRE FLANGES ADJACENTES),CLASSE PN-16,INCLUSIVE O FORNECIMENTO DOS MATERIAISPARA AS JUNTAS(TIRANTES COM PORCAS E PARAFUSOS DE ACO CARBONO) CUSTO POR ACESSORIO,COM DIAMETRO DE 200MM</t>
  </si>
  <si>
    <t>MONTAGEM SEM FORNECIMENTO DE VALVULAS BORBOLETA,VALVULAS DERETENCAO OU SIMILARES,TIPO WAFER(MONTAGEM ENTRE FLANGES ADJACENTES),CLASSE PN-16,INCLUSIVE O FORNECIMENTO DOS MATERIAISPARA AS JUNTAS(TIRANTES COM PORCAS E PARAFUSOS DE ACO CARBONO) CUSTO POR ACESSORIO,COM DIAMETRO DE 250MM</t>
  </si>
  <si>
    <t>MONTAGEM SEM FORNECIMENTO DE VALVULAS BORBOLETA,VALVULAS DERETENCAO OU SIMILARES,TIPO WAFER(MONTAGEM ENTRE FLANGES ADJACENTES),CLASSE PN-16,INCLUSIVE O FORNECIMENTO DOS MATERIAISPARA AS JUNTAS(TIRANTES COM PORCAS E PARAFUSOS DE ACO CARBONO) CUSTO POR ACESSORIO,COM DIAMETRO DE 300MM</t>
  </si>
  <si>
    <t>MONTAGEM SEM FORNECIMENTO DE VALVULAS BORBOLETA,VALVULAS DERETENCAO OU SIMILARES,TIPO WAFER(MONTAGEM ENTRE FLANGES ADJACENTES),CLASSE PN-16,INCLUSIVE O FORNECIMENTO DOS MATERIAISPARA AS JUNTAS(TIRANTES COM PORCAS E PARAFUSOS DE ACO CARBONO) CUSTO POR ACESSORIO,COM DIAMETRO DE 350MM</t>
  </si>
  <si>
    <t>MONTAGEM SEM FORNECIMENTO DE VALVULAS BORBOLETA,VALVULAS DERETENCAO OU SIMILARES,TIPO WAFER(MONTAGEM ENTRE FLANGES ADJACENTES),CLASSE PN-16,INCLUSIVE O FORNECIMENTO DOS MATERIAISPARA AS JUNTAS(TIRANTES COM PORCAS E PARAFUSOS DE ACO CARBONO) CUSTO POR ACESSORIO,COM DIAMETRO DE 400 OU 450MM</t>
  </si>
  <si>
    <t>MONTAGEM SEM FORNECIMENTO DE VALVULAS BORBOLETA,VALVULAS DERETENCAO OU SIMILARES,TIPO WAFER(MONTAGEM ENTRE FLANGES ADJACENTES),CLASSE PN-16,INCLUSIVE O FORNECIMENTO DOS MATERIAISPARA AS JUNTAS(TIRANTES COM PORCAS E PARAFUSOS DE ACO CARBONO) CUSTO POR ACESSORIO,COM DIAMETRO DE 500MM</t>
  </si>
  <si>
    <t>MONTAGEM SEM FORNECIMENTO DE VALVULAS BORBOLETA,VALVULAS DERETENCAO OU SIMILARES,TIPO WAFER(MONTAGEM ENTRE FLANGES ADJACENTES),CLASSE PN-16,INCLUSIVE O FORNECIMENTO DOS MATERIAISPARA AS JUNTAS(TIRANTES COM PORCAS E PARAFUSOS DE ACO CARBONO) CUSTO POR ACESSORIO,COM DIAMETRO DE 600MM</t>
  </si>
  <si>
    <t>MONTAGEM SEM FORNECIMENTO DE VALVULAS BORBOLETA,VALVULAS DERETENCAO OU SIMILARES,TIPO WAFER(MONTAGEM ENTRE FLANGES ADJACENTES),CLASSE PN-16,INCLUSIVE O FORNECIMENTO DOS MATERIAISPARA AS JUNTAS(TIRANTES COM PORCAS E PARAFUSOS DE ACO CARBONO) CUSTO POR ACESSORIO,COM DIAMETRO DE 700MM</t>
  </si>
  <si>
    <t>MONTAGEM SEM FORNECIMENTO DE VALVULAS BORBOLETA,VALVULAS DERETENCAO OU SIMILARES,TIPO WAFER(MONTAGEM ENTRE FLANGES ADJACENTES),CLASSE PN-16,INCLUSIVE O FORNECIMENTO DOS MATERIAISPARA AS JUNTAS(TIRANTES COM PORCAS E PARAFUSOS DE ACO CARBONO) CUSTO POR ACESSORIO,COM DIAMETRO DE 800MM</t>
  </si>
  <si>
    <t>MONTAGEM SEM FORNECIMENTO DE VALVULAS BORBOLETA,VALVULAS DERETENCAO OU SIMILARES,TIPO WAFER(MONTAGEM ENTRE FLANGES ADJACENTES),CLASSE PN-16,INCLUSIVE O FORNECIMENTO DOS MATERIAISPARA AS JUNTAS(TIRANTES COM PORCAS E PARAFUSOS DE ACO CARBONO) CUSTO POR ACESSORIO,COM DIAMETRO DE 900MM</t>
  </si>
  <si>
    <t>MONTAGEM SEM FORNECIMENTO DE VALVULAS BORBOLETA,VALVULAS DERETENCAO OU SIMILARES,TIPO WAFER(MONTAGEM ENTRE FLANGES ADJACENTES),CLASSE PN-16,INCLUSIVE O FORNECIMENTO DOS MATERIAISPARA AS JUNTAS(TIRANTES COM PORCAS E PARAFUSOS DE ACO CARBONO) CUSTO POR ACESSORIO,COM DIAMETRO DE 1000MM</t>
  </si>
  <si>
    <t>MONTAGEM SEM FORNECIMENTO DE VALVULAS BORBOLETA,VALVULAS DERETENCAO OU SIMILARES,TIPO WAFER(MONTAGEM ENTRE FLANGES ADJACENTES),CLASSE PN-16,INCLUSIVE O FORNECIMENTO DOS MATERIAISPARA AS JUNTAS(TIRANTES COM PORCAS E PARAFUSOS DE ACO CARBONO) CUSTO POR ACESSORIO,COM DIAMETRO DE 1200MM</t>
  </si>
  <si>
    <t>ASSENTAMENTO SEM FORNECIMENTO DE TUBOS ATE 1,00M DE COMPRIMENTO OU CONEXOES DE FERRO FUNDIDO OU ACO,COM FLANGES CLASSE PN-10,INCLUSIVE O FORNECIMENTO DOS MATERIAIS PARA JUNTAS(ARRUELAS DE BORRACHA E PARAFUSOS COM PORCAS DE ACO INOX 316),CUSTO POR JUNTA,COM DIAMETRO DE 50MM</t>
  </si>
  <si>
    <t>ASSENTAMENTO SEM FORNECIMENTO,DE TUBOS ATE 1,00M DE COMPRIMENTO OU CONEXOES DE FERRO FUNDIDO OU ACO,COM FLANGES CLASSE PN-10,INCLUSIVE O FORNECIMENTO DOS MATERIAIS PARA JUNTAS(ARRUELAS DE BORRACHA E PARAFUSOS COM PORCAS DE ACO INOX 316),CUSTO POR JUNTA,COM DIAMETRO DE 75MM</t>
  </si>
  <si>
    <t>ASSENTAMENTO SEM FORNECIMENTO,DE TUBOS ATE 1,00M DE COMPRIMENTO OU CONEXOES DE FERRO FUNDIDO OU ACO,COM FLANGES CLASSE PN-10,INCLUSIVE O FORNECIMENTO DOS MATERIAIS PARA JUNTAS(ARRUELAS DE BORRACHA E PARAFUSOS COM PORCAS DE ACO INOX 316),CUSTO POR JUNTA,COM DIAMETRO DE 100MM</t>
  </si>
  <si>
    <t>ASSENTAMENTO SEM FORNECIMENTO,DE TUBOS ATE 1,00M DE COMPRIMENTO OU CONEXOES DE FERRO FUNDIDO OU ACO,COM FLANGES CLASSE PN-10,INCLUSIVE O FORNECIMENTO DOS MATERIAIS PARA JUNTAS(ARRUELAS DE BORRACHA E PARAFUSOS COM PORCAS DE ACO INOX 316),CUSTO POR JUNTA,COM DIAMETRO DE 150MM</t>
  </si>
  <si>
    <t>ASSENTAMENTO SEM FORNECIMENTO,DE TUBOS ATE 1,00M DE COMPRIMENTO OU CONEXOES DE FERRO FUNDIDO OU ACO,COM FLANGES CLASSE PN-10,INCLUSIVE O FORNECIMENTO DOS MATERIAIS PARA JUNTAS(ARRUELAS DE BORRACHA E PARAFUSOS COM PORCAS DE ACO INOX 316),CUSTO POR JUNTA,COM DIAMETRO DE 200MM</t>
  </si>
  <si>
    <t>ASSENTAMENTO SEM FORNECIMENTO,DE TUBOS ATE 1,00M DE COMPRIMENTO OU CONEXOES DE FERRO FUNDIDO OU ACO,COM FLANGES CLASSE PN-10,INCLUSIVE O FORNECIMENTO DOS MATERIAIS PARA JUNTAS(ARRUELAS DE BORRACHA E PARAFUSOS COM PORCAS DE ACO INOX 316),CUSTO POR JUNTA,COM DIAMETRO DE 250MM</t>
  </si>
  <si>
    <t>ASSENTAMENTO SEM FORNECIMENTO,DE TUBOS ATE 1,00M DE COMPRIMENTO OU CONEXOES DE FERRO FUNDIDO OU ACO,COM FLANGES CLASSE PN-10,INCLUSIVE O FORNECIMENTO DOS MATERIAIS PARA JUNTAS(ARRUELAS DE BORRACHA E PARAFUSOS COM PORCAS DE ACO INOX 316),CUSTO POR JUNTA,COM DIAMETRO DE 300MM</t>
  </si>
  <si>
    <t>ASSENTAMENTO SEM FORNECIMENTO,DE TUBOS ATE 1,00M DE COMPRIMENTO OU CONEXOES DE FERRO FUNDIDO OU ACO,COM FLANGES CLASSE PN-10,INCLUSIVE O FORNECIMENTO DOS MATERIAIS PARA JUNTAS(ARRUELAS DE BORRACHA E PARAFUSOS COM PORCAS DE ACO INOX 316),CUSTO POR JUNTA,COM DIAMETRO DE 350MM</t>
  </si>
  <si>
    <t>ASSENTAMENTO SEM FORNECIMENTO,DE TUBOS ATE 1,00M DE COMPRIMENTO OU CONEXOES DE FERRO FUNDIDO OU ACO,COM FLANGES CLASSE PN-10,INCLUSIVE O FORNECIMENTO DOS MATERIAIS PARA JUNTAS(ARRUELAS DE BORRACHA E PARAFUSOS COM PORCAS DE ACO INOX 316),CUSTO POR JUNTA,COM DIAMETRO DE 400MM</t>
  </si>
  <si>
    <t>ASSENTAMENTO SEM FORNECIMENTO,DE TUBOS ATE 1,00M DE COMPRIMENTO OU CONEXOES DE FERRO FUNDIDO OU ACO,COM FLANGES CLASSE PN-10,INCLUSIVE O FORNECIMENTO DOS MATERIAIS PARA JUNTAS(ARRUELAS DE BORRACHA E PARAFUSOS COM PORCAS DE ACO INOX 316),CUSTO POR JUNTA,COM DIAMETRO DE 450MM</t>
  </si>
  <si>
    <t>ASSENTAMENTO SEM FORNECIMENTO,DE TUBOS ATE 1,00M DE COMPRIMENTO OU CONEXOES DE FERRO FUNDIDO OU ACO,COM FLANGES CLASSE PN-10,INCLUSIVE O FORNECIMENTO DOS MATERIAIS PARA JUNTAS(ARRUELAS DE BORRACHA E PARAFUSOS COM PORCAS DE ACO INOX 316),CUSTO POR JUNTA,COM DIAMETRO DE 500MM</t>
  </si>
  <si>
    <t>ASSENTAMENTO SEM FORNECIMENTO,DE TUBOS ATE 1,00M DE COMPRIMENTO OU CONEXOES DE FERRO FUNDIDO OU ACO,COM FLANGES CLASSE PN-10,INCLUSIVE O FORNECIMENTO DOS MATERIAIS PARA JUNTAS(ARRUELAS DE BORRACHA E PARAFUSOS COM PORCAS DE ACO INOX 316),CUSTO POR JUNTA,COM DIAMETRO DE 600MM</t>
  </si>
  <si>
    <t>ASSENTAMENTO SEM FORNECIMENTO,DE TUBOS ATE 1,00M DE COMPRIMENTO OU CONEXOES DE FERRO FUNDIDO OU ACO,COM FLANGES CLASSE PN-10,INCLUSIVE O FORNECIMENTO DOS MATERIAIS PARA JUNTAS(ARRUELAS DE BORRACHA E PARAFUSOS COM PORCAS DE ACO INOX 316),CUSTO POR JUNTA,COM DIAMETRO DE 700MM</t>
  </si>
  <si>
    <t>ASSENTAMENTO SEM FORNECIMENTO,DE TUBOS ATE 1,00M DE COMPRIMENTO OU CONEXOES DE FERRO FUNDIDO OU ACO,COM FLANGES CLASSE PN-10,INCLUSIVE O FORNECIMENTO DOS MATERIAIS PARA JUNTAS(ARRUELAS DE BORRACHA E PARAFUSOS COM PORCAS DE ACO INOX 316),CUSTO POR JUNTA,COM DIAMETRO DE 800MM</t>
  </si>
  <si>
    <t>ASSENTAMENTO SEM FORNECIMENTO,DE TUBOS ATE 1,00M DE COMPRIMENTO OU CONEXOES DE FERRO FUNDIDO OU ACO,COM FLANGES CLASSE PN-10,INCLUSIVE O FORNECIMENTO DOS MATERIAIS PARA JUNTAS(ARRUELAS DE BORRACHA E PARAFUSOS COM PORCAS DE ACO INOX 316),CUSTO POR JUNTA,COM DIAMETRO DE 900MM</t>
  </si>
  <si>
    <t>ASSENTAMENTO SEM FORNECIMENTO,DE TUBOS ATE 1,00M DE COMPRIMENTO OU CONEXOES DE FERRO FUNDIDO OU ACO,COM FLANGES CLASSE PN-10,INCLUSIVE O FORNECIMENTO DOS MATERIAIS PARA JUNTAS(ARRUELAS DE BORRACHA E PARAFUSOS COM PORCAS DE ACO INOX 316),CUSTO POR JUNTA,COM DIAMETRO DE 1000MM</t>
  </si>
  <si>
    <t>ASSENTAMENTO SEM FORNECIMENTO,DE TUBOS ATE 1,00M DE COMPRIMENTO OU CONEXOES DE FERRO FUNDIDO OU ACO,COM FLANGES CLASSE PN-10,INCLUSIVE O FORNECIMENTO DOS MATERIAIS PARA JUNTAS(ARRUELAS DE BORRACHA E PARAFUSOS COM PORCAS DE ACO INOX 316),CUSTO POR JUNTA,COM DIAMETRO DE 1200MM</t>
  </si>
  <si>
    <t>MONTAGEM SEM FORNECIMENTO,DE VALVULAS DE GAVETA(REGISTROS),VALVULAS DE RETENCAO,VENTOSAS,ETC,COM FLANGES CLASSE PN-10,INCLUSIVE O FORNECIMENTO DOS MATERIAIS PARA AS JUNTAS(ARRUELASDE BORRACHA E PARAFUSOS COM PORCAS DE ACO INOX 316),CUSTO POR JUNTA FLANGEADA,COM DIAMETRO DE 50MM</t>
  </si>
  <si>
    <t>MONTAGEM SEM FORNECIMENTO DE VALVULAS DE GAVETA(REGISTROS),VALVULAS DE RETENCAO,VENTOSAS,ETC,COM FLANGES CLASSE PN-10,INCLUSIVE O FORNECIMENTO DOS MATERIAIS PARA AS JUNTAS(ARRUELASDE BORRACHA E PARAFUSOS COM PORCAS DE ACO INOX 316),CUSTO POR JUNTA FLANGEADA,COM DIAMETRO DE 75MM</t>
  </si>
  <si>
    <t>MONTAGEM SEM FORNECIMENTO,DE VALVULAS DE GAVETA(REGISTROS),VALVULAS DE RETENCAO,VENTOSAS,ETC,COM FLANGES CLASSE PN-10,INCLUSIVE O FORNECIMENTO DOS MATERIAIS PARA AS JUNTAS(ARRUELASDE BORRACHA E PARAFUSOS COM PORCAS DE ACO INOX 316),CUSTO POR JUNTA FLANGEADA,COM DIAMETRO DE 100MM</t>
  </si>
  <si>
    <t>MONTAGEM SEM FORNECIMENTO,DE VALVULAS DE GAVETA(REGISTROS),VALVULAS DE RETENCAO,VENTOSAS,ETC,COM FLANGES CLASSE PN-10,INCLUSIVE O FORNECIMENTO DOS MATERIAIS PARA AS JUNTAS(ARRUELASDE BORRACHA E PARAFUSOS COM PORCAS DE ACO INOX 316),CUSTO POR JUNTA FLANGEADA,COM DIAMETRO DE 150MM</t>
  </si>
  <si>
    <t>MONTAGEM SEM FORNECIMENTO,DE VALVULAS DE GAVETA(REGISTROS),VALVULAS DE RETENCAO,VENTOSAS,ETC,COM FLANGES CLASSE PN-10,INCLUSIVE O FORNECIMENTO DOS MATERIAIS PARA AS JUNTAS(ARRUELASDE BORRACHA E PARAFUSOS COM PORCAS DE ACO INOX 316),CUSTO POR JUNTA FLANGEADA,COM DIAMETRO DE 200MM</t>
  </si>
  <si>
    <t>MONTAGEM SEM FORNECIMENTO,DE VALVULAS DE GAVETA(REGISTROS),VALVULAS DE RETENCAO,VENTOSAS,ETC,COM FLANGES CLASSE PN-10,INCLUSIVE O FORNECIMENTO DOS MATERIAIS PARA AS JUNTAS(ARRUELASDE BORRACHA E PARAFUSOS COM PORCAS DE ACO INOX 316),CUSTO POR JUNTA FLANGEADA,COM DIAMETRO DE 250MM</t>
  </si>
  <si>
    <t>MONTAGEM SEM FORNECIMENTO,DE VALVULAS DE GAVETA(REGISTROS),VALVULAS DE RETENCAO,VENTOSAS,ETC,COM FLANGES CLASSE PN-10,INCLUSIVE O FORNECIMENTO DOS MATERIAIS PARA AS JUNTAS(ARRUELASDE BORRACHA E PARAFUSOS COM PORCAS DE ACO INOX 316),CUSTO POR JUNTA FLANGEADA,COM DIAMETRO DE 300MM</t>
  </si>
  <si>
    <t>MONTAGEM SEM FORNECIMENTO,DE VALVULAS DE GAVETA(REGISTROS),VALVULAS DE RETENCAO,VENTOSAS,ETC,COM FLANGES CLASSE PN-10,INCLUSIVE O FORNECIMENTO DOS MATERIAIS PARA AS JUNTAS(ARRUELASDE BORRACHA E PARAFUSOS COM PORCAS DE ACO INOX 316),CUSTO POR JUNTA FLANGEADA,COM DIAMETRO DE 350MM</t>
  </si>
  <si>
    <t>MONTAGEM SEM FORNECIMENTO,DE VALVULAS DE GAVETA(REGISTROS),VALVULAS DE RETENCAO,VENTOSAS,ETC,COM FLANGES CLASSE PN-10,INCLUSIVE O FORNECIMENTO DOS MATERIAIS PARA AS JUNTAS(ARRUELASDE BORRACHA E PARAFUSOS COM PORCAS DE ACO INOX 316),CUSTO POR JUNTA FLANGEADA,COM DIAMETRO DE 400MM</t>
  </si>
  <si>
    <t>MONTAGEM SEM FORNECIMENTO,DE VALVULAS DE GAVETA(REGISTROS),VALVULAS DE RETENCAO,VENTOSAS,ETC,COM FLANGES CLASSE PN-10,INCLUSIVE O FORNECIMENTO DOS MATERIAIS PARA AS JUNTAS(ARRUELASDE BORRACHA E PARAFUSOS COM PORCAS DE ACO INOX 316),CUSTO POR JUNTA FLANGEADA,COM DIAMETRO DE 450MM</t>
  </si>
  <si>
    <t>MONTAGEM SEM FORNECIMENTO DE VALVULAS DE GAVETA(REGISTROS),VALVULAS DE RETENCAO,VENTOSAS,ETC,COM FLANGES CLASSE PN-10,INCLUSIVE O FORNECIMENTO DOS MATERIAIS PARA AS JUNTAS(ARRUELASDE BORRACHA E PARAFUSOS COM PORCAS DE ACO INOX 316),CUSTO POR JUNTA FLANGEADA,COM DIAMETRO DE 500MM</t>
  </si>
  <si>
    <t>MONTAGEM SEM FORNECIMENTO,DE VALVULAS DE GAVETA(REGISTROS),VALVULAS DE RETENCAO,VENTOSAS,ETC,COM FLANGES CLASSE PN-10,INCLUSIVE O FORNECIMENTO DOS MATERIAIS PARA AS JUNTAS(ARRUELASDE BORRACHA E PARAFUSOS COM PORCAS DE ACO INOX 316),CUSTO POR JUNTA FLANGEADA,COM DIAMETRO DE 600MM</t>
  </si>
  <si>
    <t>MONTAGEM SEM FORNECIMENTO,DE VALVULAS DE GAVETA(REGISTROS),VALVULAS DE RETENCAO,VENTOSAS,ETC,COM FLANGES CLASSE PN-10,INCLUSIVE O FORNECIMENTO DOS MATERIAIS PARA AS JUNTAS(ARRUELASDE BORRACHA E PARAFUSOS COM PORCAS DE ACO INOX 316),CUSTO POR JUNTA FLANGEADA,COM DIAMETRO DE 700MM</t>
  </si>
  <si>
    <t>MONTAGEM SEM FORNECIMENTO,DE VALVULAS DE GAVETA(REGISTROS),VALVULAS DE RETENCAO,VENTOSAS,ETC,COM FLANGES CLASSE PN-10,INCLUSIVE O FORNECIMENTO DOS MATERIAIS PARA AS JUNTAS(ARRUELASDE BORRACHA E PARAFUSOS COM PORCAS DE ACO INOX 316),CUSTO POR JUNTA FLANGEADA,COM DIAMETRO DE 800MM</t>
  </si>
  <si>
    <t>MONTAGEM SEM FORNECIMENTO,DE VALVULAS DE GAVETA(REGISTROS),VALVULAS DE RETENCAO,VENTOSAS,ETC,COM FLANGES CLASSE PN-10,INCLUSIVE O FORNECIMENTO DOS MATERIAIS PARA AS JUNTAS(ARRUELASDE BORRACHA E PARAFUSOS COM PORCAS DE ACO INOX 316),CUSTO POR JUNTA FLANGEADA,COM DIAMETRO DE 900MM</t>
  </si>
  <si>
    <t>MONTAGEM SEM FORNECIMENTO,DE VALVULAS DE GAVETA(REGISTROS),VALVULAS DE RETENCAO,VENTOSAS,ETC,COM FLANGES CLASSE PN-10,INCLUSIVE O FORNECIMENTO DOS MATERIAIS PARA AS JUNTAS(ARRUELASDE BORRACHA E PARAFUSOS COM PORCAS DE ACO INOX 316),CUSTO POR JUNTA FLANGEADA,COM DIAMETRO DE 1000MM</t>
  </si>
  <si>
    <t>MONTAGEM SEM FORNECIMENTO,DE VALVULAS DE GAVETA(REGISTROS),VALVULAS DE RETENCAO,VENTOSAS,ETC,COM FLANGES CLASSE PN-10,INCLUSIVE O FORNECIMENTO DOS MATERIAIS PARA AS JUNTAS(ARRUELASDE BORRACHA E PARAFUSOS COM PORCAS DE ACO INOX 316),CUSTO POR JUNTA FLANGEADA,COM DIAMETRO DE 1200MM</t>
  </si>
  <si>
    <t>CAIXA DE AREIA DE CONCRETO ARMADO DE 1,00X1,00X1,80M,PARA COLETOR DE AGUAS PLUVIAIS DE 0,40M DE DIAMETRO COM PAREDES DEO,15M DE ESPESSURA,SENDO A BASE EM CONCRETO DOSADO PARA FCK=10MPA E REVESTIDA DE ARGAMASSA DE CIMENTO E AREIA,TRACO 1:4EM VOLUME,DEGRAUS DE FERRO FUNDIDO,INCLUSIVE FORNECIMENTO DETODOS OS MATERIAIS</t>
  </si>
  <si>
    <t>CAIXA DE AREIA DE CONCRETO ARMADO DE 1,00X1,00X1,90M,PARA COLETOR DE AGUAS PLUVIAIS DE 0,50M DE DIAMETRO COM PAREDES DE0,15M DE ESPESSURA,SENDO A BASE EM CONCRETO DOSADO PARA FCK=10MPA E REVESTIDA DE ARGAMASSA DE CIMENTO E AREIA,TRACO 1:4EM VOLUME,DEGRAUS DE FERRO FUNDIDO,INCLUSIVE FORNECIMENTO DETODOS OS MATERIAIS</t>
  </si>
  <si>
    <t>CAIXA DE AREIA DE CONCRETO ARMADO DE 1,10X1,10X2,00M,PARA COLETOR DE AGUAS PLUVIAIS DE 0,60M DE DIAMETRO COM PAREDES DE0,15M DE ESPESSURA,SENDO A BASE EM CONCRETO DOSADO PARA FCK=10MPA E REVESTIDA DE ARGAMASSA DE CIMENTO E AREIA,TRACO 1:4EM VOLUME,DEGRAUS DE FERRO FUNDIDO,INCLUSIVE FORNECIMENTO DETODOS OS MATERIAIS</t>
  </si>
  <si>
    <t>CAIXA DE AREIA DE CONCRETO ARMADO DE 1,20X1,20X2,10M,PARA COLETOR DE AGUAS PLUVIAIS DE 0,70M DE DIAMETRO COM PAREDES DE0,15M DE ESPESSURA,SENDO A BASE EM CONCRETO DOSADO PARA FCK=10MPA E REVESTIDA DE ARGAMASSA DE CIMENTO E AREIA,TRACO 1:4EM VOLUME,DEGRAUS DE FERRO FUNDIDO,INCLUSIVE FORNECIMENTO DETODOS OS MATERIAIS</t>
  </si>
  <si>
    <t>CAIXA DE AREIA DE CONCRETO ARMADO DE 1,30X1,30X2,20M,PARA COLETOR DE AGUAS PLUVIAIS DE 0,80M DE DIAMETRO COM PAREDES DE0,15M DE ESPESSURA,SENDO A BASE EM CONCRETO DOSADO PARA FCK=10MPA E REVESTIDA DE ARGAMASSA DE CIMENTO E AREIA,TRACO 1:4EM VOLUME,DEGRAUS DE FERRO FUNDIDO,INCLUSIVE FORNECIMENTO DETODOS OS MATERIAIS</t>
  </si>
  <si>
    <t>CAIXA DE AREIA DE CONCRETO ARMADO DE 1,40X1,40X2,30M,PARA COLETOR DE AGUAS PLUVIAIS DE 0,90M DE DIAMETRO COM PAREDES DE0,15M DE ESPESSURA,SENDO A BASE EM CONCRETO DOSADO PARA FCK=10MPA E REVESTIDA DE ARGAMASSA DE CIMENTO E AREIA,TRACO 1:4EM VOLUME,DEGRAUS DE FERRO FUNDIDO,INCLUSIVE FORNECIMENTO DETODOS OS MATERIAIS</t>
  </si>
  <si>
    <t>CAIXA DE AREIA DE CONCRETO ARMADO DE 1,50X1,50X2,40M,PARA COLETOR DE AGUAS PLUVIAIS DE 1,00M DE DIAMETRO COM PAREDES DE0,15M DE ESPESSURA,SENDO A BASE EM CONCRETO DOSADO PARA FCK=10MPA E REVESTIDA DE ARGAMASSA DE CIMENTO E AREIA,TRACO 1:4EM VOLUME,DEGRAUS DE FERRO FUNDIDO,INCLUSIVE FORNECIMENTO DETODOS OS MATERIAIS</t>
  </si>
  <si>
    <t>CAIXA DE AREIA DE CONCRETO ARMADO DE 1,60X1,60X2,50M,PARA COLETOR DE AGUAS PLUVIAIS DE 1,10M DE DIAMETRO COM PAREDES DE0,15M DE ESPESSURA,SENDO A BASE EM CONCRETO DOSADO PARA FCK=10MPA E REVESTIDA DE ARGAMASSA DE CIMENTO E AREIA,TRACO 1:4EM VOLUME,DEGRAUS DE FERRO FUNDIDO,INCLUSIVE FORNECIMENTO DETODOS OS MATERIAIS</t>
  </si>
  <si>
    <t>CAIXA DE AREIA DE CONCRETO ARMADO DE 1,70X1,70X2,60M,PARA COLETOR DE AGUAS PLUVIAIS DE 1,20M DE DIAMETRO COM PAREDES DE0,15M DE ESPESSURA,SENDO A BASE EM CONCRETO DOSADO PARA FCK=10MPA E REVESTIDA DE ARGAMASSA DE CIMENTO E AREIA,TRACO 1:4EM VOLUME,DEGRAUS DE FERRO FUNDIDO,INCLUSIVE FORNECIMENTO DETODOS OS MATERIAIS</t>
  </si>
  <si>
    <t>POCO DE VISITA DE CONCRETO ARMADO DE 1,00X1,00X1,40M,PARA COLETOR DE AGUAS PLUVIAIS DE 0,40 A 0,50M DE DIAMETRO COM PAREDES DE 0,15M DE ESPESSURA E BASE EM CONCRETO DOSADO PARA FCK=10MPA E REVESTIDA COM ARGAMASSA DE CIMENTO E AREIA,TRACO 1:4 EM VOLUME,DEGRAUS DE FERRO FUNDIDO,INCLUSIVE FORNECIMENTODE TODOS OS MATERIAIS</t>
  </si>
  <si>
    <t>POCO DE VISITA DE CONCRETO ARMADO DE 1,10X1,10X1,40M,PARA COLETOR DE AGUAS PLUVIAIS DE 0,60M DE DIAMETRO COM PAREDES DE0,15M DE ESPESSURA E BASE EM CONCRETO DOSADO PARA FCK=10MPAE REVESTIDA COM ARGAMASSA DE CIMENTO E AREIA,TRACO 1:4 EM VOLUME,DEGRAUS DE FERRO FUNDIDO,INCLUSIVE FORNECIMENTO DE TODOS OS MATERIAIS</t>
  </si>
  <si>
    <t>POCO DE VISITA DE CONCRETO ARMADO DE 1,20X1,20X1,40M,PARA COLETOR DE AGUAS PLUVIAIS DE 0,70M DE DIAMETRO COM PAREDES DE0,15M DE ESPESSURA E BASE EM CONCRETO DOSADO PARA FCK=10MPAE REVESTIDA COM ARGAMASSA DE CIMENTO E AREIA,TRACO 1:4 EM VOLUME,DEGRAUS DE FERRO FUNDIDO,INCLUSIVE FORNECIMENTO DE TODOS OS MATERIAIS</t>
  </si>
  <si>
    <t>POCO DE VISITA DE CONCRETO ARMADO DE 1,30X1,30X1,40M,PARA COLETOR DE AGUAS PLUVIAIS DE 0,80M DE DIAMETRO COM PAREDES DE0,15M DE ESPESSURA E BASE EM CONCRETO DOSADO PARA FCK=10MPAE REVESTIDA COM ARGAMASSA DE CIMENTO E AREIA,TRACO 1:4 EM VOLUME,DEGRAUS DE FERRO FUNDIDO,INCLUSIVE FORNECIMENTO DE TODOS OS MATERIAIS</t>
  </si>
  <si>
    <t>POCO DE VISITA DE CONCRETO ARMADO DE 1,40X1,40X1,50M,PARA COLETOR DE AGUAS PLUVIAIS DE 0,90M DE DIAMETRO COM PAREDES DE0,15M DE ESPESSURA E BASE EM CONCRETO DOSADO PARA FCK=10MPAE REVESTIDA COM ARGAMASSA DE CIMENTO E AREIA,TRACO 1:4 EM VOLUME,DEGRAUS DE FERRO FUNDIDO,INCLUSIVE FORNECIMENTO DE TODOS OS MATERIAIS</t>
  </si>
  <si>
    <t>POCO DE VISITA DE CONCRETO ARMADO DE 1,50X1,50X1,60M,PARA COLETOR DE AGUAS PLUVIAIS DE 1,00M DE DIAMETRO COM PAREDES DE0,15M DE ESPESSURA E BASE EM CONCRETO DOSADO PARA FCK=10MPAE REVESTIDA COM ARGAMASSA DE CIMENTO E AREIA,TRACO 1:4 EM VOLUME,DEGRAUS DE FERRO FUNDIDO,INCLUSIVE FORNECIMENTO DE TODOS OS MATERIAIS</t>
  </si>
  <si>
    <t>POCO DE VISITA DE CONCRETO ARMADO DE 1,60X1,60X1,70M,PARA COLETOR DE AGUAS PLUVIAIS DE 1,10M DE DIAMETRO COM PAREDES DE0,15M DE ESPESSURA E BASE EM CONCRETO DOSADO PARA FCK=10MPAE REVESTIDA COM ARGAMASSA DE CIMENTO E AREIA,TRACO 1:4 EM VOLUME,DEGRAUS DE FERRO FUNDIDO,INCLUSIVE FORNECIMENTO DE TODOS OS MATERIAIS</t>
  </si>
  <si>
    <t>POCO DE VISITA DE CONCRETO ARMADO DE 1,70X1,70X1,80M,PARA COLETOR DE AGUAS PLUVIAIS DE 1,20M DE DIAMETRO COM PAREDES DE0,15M DE ESPESSURA E BASE EM CONCRETO DOSADO PARA FCK=10MPAE REVESTIDA COM ARGAMASSA DE CIMENTO E AREIA,TRACO 1:4 EM VOLUME,DEGRAUS DE FERRO FUNDIDO,INCLUSIVE FORNECIMENTO DE TODOS OS MATERIAIS</t>
  </si>
  <si>
    <t>CAIXA PARA REGISTRO,DE CONCRETO ARMADO DE 1,00X1,30X2,00M,PARA TUBULACAO DE FºFº COM 0,60M DE DIAMETRO,SENDO AS PAREDESDE 0,15M DE ESPESSURA E O CONCRETO DOSADO PARA FCK=10MPA,EXCLUSIVE TAMPAS DE FERRO FUNDIDO</t>
  </si>
  <si>
    <t>CAIXA PARA REGISTRO,DE CONCRETO ARMADO DE 1,00X1,25X1,85M,PARA TUBULACAO DE FºFº COM 0,55M DE DIAMETRO,SENDO AS PAREDESDE 0,15M DE ESPESSURA E O CONCRETO DOSADO PARA FCK=10MPA,EXCLUSIVE TAMPAS DE FERRO FUNDIDO</t>
  </si>
  <si>
    <t>CAIXA PARA REGISTRO,DE CONCRETO ARMADO DE 1,00X1,20X1,70M,PARA TUBULALAO DE FºFº COM 0,50M DE DIAMETRO,SENDO AS PAREDESDE 0,15M DE ESPESSURA E O CONCRETO DOSADO PARA FCK=10MPA,EXCLUSIVE TAMPAS DE FERRO FUNDIDO</t>
  </si>
  <si>
    <t>CAIXA PARA REGISTRO,DE CONCRETO ARMADO DE 1,00X1,15X1,40M,PARA TUBULACAO DE FºFº COM 0,45M DE DIAMETRO,SENDO AS PAREDESDE 0,15M DE ESPESSURA E O CONCRETO DOSADO PARA FCK=10MPA,EXCLUSIVE TAMPAS DE FERRO FUNDIDO</t>
  </si>
  <si>
    <t>CAIXA PARA REGISTRO,DE CONCRETO ARMADO DE 1,00X1,10X1,40M,PARA TUBULACAO DE FºFº COM 0,40M DE DIAMETRO,SENDO AS PAREDESDE 0,15M DE ESPESSURA E O CONCRETO DOSADO PARA FCK=10MPA,EXCLUSIVE TAMPAS DE FERRO FUNDIDO</t>
  </si>
  <si>
    <t>POCO DE VISITA DE CONCRETO ARMADO COM MEDIDAS INTERNAS DO POCO E PROFUNDIDADE DE 1,10X1,10X1,20M,DIAMETRO DA GALERIA DE0,60M,TENDO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</si>
  <si>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1,10X1,10X1,50M,E DIAMETRO DA GALERIA DE ATE 0,60M,TENDO O CONCRETO DAS PAREDES,FUNDO E TAMPA 400KGE O DA BASE,CALHA E BANQUETA 300KG DE CIMENTO POR M3,SENDOAS PAREDES,CALHA E A BANQUETA REVESTIDAS COM ARGAMASSA,EXCLUSIVE TAMPAO DE FERRO FUNDIDO</t>
  </si>
  <si>
    <t>POCO DE VISITA DE CONCRETO ARMADO COM MEDIDAS INTERNAS DO POCO E PROFUNDIDADE DE 1,10X1,10X1,80M,E DIAMETRO DA GALERIA DE ATE 0,60M,TENDO O CONCRETO DAS PAREDES,FUNDO E TAMPA 400KGE O DA BASE,CALHA E BANQUETA 300KG DE CIMENTO POR M3,SENDOAS PAREDES,CALHA E A BANQUETA REVESTIDAS COM ARGAMASSA,EXCLUSIVE TAMPAO DE FERRO FUNDIDO</t>
  </si>
  <si>
    <t>POCO DE VISITA DE CONCRETO ARMADO COM MEDIDAS INTERNAS DO POCO E PROFUNDIDADE DE 1,10X1,10X2,10M,E DIAMETRO DA GALERIA DE ATE 0,60M,TENDO O CONCRETO DAS PAREDES,FUNDO E TAMPA 400KGE O DA BASE,CALHA E BANQUETA 300KG DE CIMENTO POR M3,SENDOAS PAREDES,CALHA E A BANQUETA REVESTIDAS COM ARGAMASSA,EXCLUSIVE TAMPAO DE FERRO FUNDIDO</t>
  </si>
  <si>
    <t>POCO DE VISITA DE CONCRETO ARMADO COM MEDIDAS INTERNAS DO POCO E PROFUNDIDADE DE 1,10X1,10X2,40M,E DIAMETRO DA GALERIA DE ATE 0,60M,TENDO O CONCRETO DAS PAREDES,FUNDO E TAMPA 400KGE O DA BASE,CALHA E BANQUETA 300KG DE CIMENTO POR M3,SENDOAS PAREDES,CALHA E A BANQUETA REVESTIDAS COM ARGAMASSA,EXCLUSIVE TAMPAO DE FERRO FUNDIDO</t>
  </si>
  <si>
    <t>POCO DE VISITA DE CONCRETO ARMADO COM MEDIDAS INTERNAS DO POCO E PROFUNDIDADE DE 1,10X1,10X2,70M,E DIAMETRO DA GALERIA DE ATE 0,60M,TENDO O CONCRETO DAS PAREDES,FUNDO E TAMPA 400KGE O DA BASE,CALHA E BANQUETA 300KG DE CIMENTO POR M3,SENDOAS PAREDES,CALHA E A BANQUETA REVESTIDAS COM ARGAMASSA,EXCLUSIVE TAMPAO DE FERRO FUNDIDO</t>
  </si>
  <si>
    <t>POCO DE VISITA DE CONCRETO ARMADO COM MEDIDAS INTERNAS DO POCO E PROFUNDIDADE DE 1,10X1,10X3,00M,E DIAMETRO DA GALERIA DE ATE 0,60M,TENDO O CONCRETO DAS PAREDES,FUNDO E TAMPA 400KGE O DA BASE,CALHA E BANQUETA 300KG DE CIMENTO POR M3,SENDOAS PAREDES,CALHA E A BANQUETA REVESTIDAS COM ARGAMASSA,EXCLUSIVE TAMPAO DE FERRO FUNDIDO</t>
  </si>
  <si>
    <t>POCO DE VISITA DE CONCRETO ARMADO COM MEDIDAS INTERNAS DO POCO E PROFUNDIDADE DE 1,10X1,10X3,30M,E DIAMETRO DA GALERIA DE ATE 0,60M,TENDO O CONCRETO DAS PAREDES,FUNDO E TAMPA 400KGE O DA BASE,CALHA E BANQUETA 300KG DE CIMENTO POR M3,SENDOAS PAREDES,CALHA E A BANQUETA REVESTIDAS COM ARGAMASSA,EXCLUSIVE TAMPAO DE FERRO FUNDIDO</t>
  </si>
  <si>
    <t>POCO DE VISITA DE CONCRETO ARMADO COM MEDIDAS INTERNAS DO POCO E PROFUNDIDADE DE 1,10X1,10X3,60M,E DIAMETRO DA GALERIA DE ATE 0,60M,TENDO O CONCRETO DAS PAREDES,FUNDO E TAMPA 400KGE O DA BASE,CALHA E BANQUETA 300KG DE CIMENTO POR M3,SENDOAS PAREDES,CALHA E A BANQUETA REVESTIDAS COM ARGAMASSA,EXCLUSIVE TAMPAO DE FERRO FUNDIDO</t>
  </si>
  <si>
    <t>POCO DE VISITA DE CONCRETO ARMADO COM MEDIDAS INTERNAS DO POCO E PROFUNDIDADE DE 1,10X1,10X3,90M,E DIAMETRO DA GALERIA DE ATE 0,60M,TENDO O CONCRETO DAS PAREDES,FUNDO E TAMPA 400KGE O DA BASE,CALHA E A BANQUETA 300KG DE CIMENTO POR M3,SENDO AS PAREDES,CALHA E BANQUETA REVESTIDAS COM ARGAMASSA,EXCLUSIVE TAMPAO DE FERRO FUNDIDO</t>
  </si>
  <si>
    <t>POCO DE VISITA DE CONCRETO ARMADO COM MEDIDAS INTERNAS DO POCO E PROFUNDIDADE DE 1,10X1,10X4,20M,E DIAMETRO DA GALERIA DE ATE 0,60M,TENDO O CONCRETO DAS PAREDES,FUNDO E TAMPA 400KGE O DA BASE,CALHA E BANQUETA 300KG DE CIMENTO POR M3,SENDOAS PAREDES,CALHA E A BANQUETA REVESTIDAS COM ARGAMASSA,EXCLUSIVE TAMPAO DE FERRO FUNDIDO</t>
  </si>
  <si>
    <t>POCO DE VISITA DE CONCRETO ARMADO COM MEDIDAS INTERNAS DO POCO E PROFUNDIDADE DE 1,10X1,10X4,50M,E DIAMETRO DA GALERIA DE ATE 0,60M,TENDO O CONCRETO DAS PAREDES,FUNDO E TAMPA 400KGE O DA BASE,CALHA E BANQUETA 300KG DE CIMENTO POR M3,SENDOAS PAREDES,CALHA E A BANQUETA REVESTIDAS COM ARGAMASSA,EXCLUSIVE TAMPAO DE FERRO FUNDIDO</t>
  </si>
  <si>
    <t>POCO DE VISITA DE CONCRETO ARMADO COM MEDIDAS INTERNAS DO POCO E PROFUNDIDADE DE 1,10X1,10X4,80M,E DIAMETRO DA GALERIA DE ATE 0,60M,TENDO O CONCRETO DAS PAREDES,FUNDO E TAMPA 400KGE O DA BASE,CALHA E BANQUETA 300KG DE CIMENTO POR M3,SENDOAS PAREDES,CALHA E A BANQUETA REVESTIDAS COM ARGAMASSA,EXCLUSIVE TAMPAO DE FERRO FUNDIDO</t>
  </si>
  <si>
    <t>POCO DE VISITA DE CONCRETO ARMADO COM MEDIDAS INTERNAS DO POCO E PROFUNDIDADE DE 1,10X1,10X5,10M,E DIAMETRO DA GALERIA DE ATE 0,60M,TENDO O CONCRETO DAS PAREDES,FUNDO E TAMPA 400KGE O DA BASE,CALHA E BANQUETA 300KG DE CIMENTO POR M3,SENDOAS PAREDES,CALHA E A BANQUETA REVESTIDAS COM ARGAMASSA,EXCLUSIVE TAMPAO DE FERRO FUNDIDO</t>
  </si>
  <si>
    <t>POCO DE VISITA DE CONCRETO ARMADO COM MEDIDAS INTERNAS DO POCO E PROFUNDIDADE DE 1,10X1,10X5,40M,E DIAMETRO DA GALERIA DE ATE 0,60M,TENDO O CONCRETO DAS PAREDES,FUNDO E TAMPA 400KGE O DA BASE,CALHA E BANQUETA 300KG DE CIMENTO POR M3,SENDOAS PAREDES,CALHA E A BANQUETA REVESTIDAS COM ARGAMASSA,EXCLUSIVE TAMPAO DE FERRO FUNDIDO</t>
  </si>
  <si>
    <t>POCO DE VISITA DE CONCRETO ARMADO COM MEDIDAS INTERNAS DO POCO E PROFUNDIDADE DE 1,10X1,10X5,70M,E DIAMETRO DA GALERIA DE ATE 0,60M,TENDO O CONCRETO DAS PAREDES,FUNDO E TAMPA 400KGE O DA BASE,CALHA E BANQUETA 300KG DE CIMENTO POR M3,SENDOAS PAREDES,CALHA E A BANQUETA REVESTIDAS COM ARGAMASSA,EXCLUSIVE TAMPAO DE FERRO FUNDIDO</t>
  </si>
  <si>
    <t>POCO DE VISITA DE CONCRETO ARMADO COM MEDIDAS INTERNAS DO POCO E PROFUNDIDADE DE 1,10X1,10X6,00M,E DIAMETRO DA GALERIA DE ATE 0,60M,TENDO O CONCRETO DAS PAREDES,FUNDO E TAMPA 400KGE O DA BASE,CALHA E BANQUETA 300KG DE CIMENTO POR M3,SENDOAS PAREDES,CALHA E A BANQUETA REVESTIDAS COM ARGAMASSA,EXCLUSIVE TAMPAO DE FERRO FUNDIDO</t>
  </si>
  <si>
    <t>POCO DE VISITA DE CONCRETO ARMADO COM MEDIDAS INTERNAS DO POCO E PROFUNDIDADE DE 1,20X1,20X1,50M,E DIAMETRO DA GALERIA DE 0,70M,TENDO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</si>
  <si>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1,20X1,20X1,80M,E DIAMETRO DA GALERIA DE 0,70M,TENDO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</si>
  <si>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1,20X1,20X2,10M,E DIAMETRO DA GALERIA DE 0,70M,TENDO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</si>
  <si>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1,20X1,20X2,40M,E DIAMETRO DA GALERIA DE 0,70M,TENDO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</si>
  <si>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1,20X1,20X2,70M,E DIAMETRO DA GALERIA DE 0,70M,TENDO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</si>
  <si>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1,20X1,20X3,00M,E DIAMETRO DA GALERIA DE 0,70M,TENDO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</si>
  <si>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1,20X1,20X3,30M,E DIAMETRO DA GALERIA DE 0,70M,TENDO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</si>
  <si>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1,20X1,20X3,60M,E DIAMETRO DA GALERIA DE 0,70M,TENDO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</si>
  <si>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1,20X1,20X3,90M,E DIAMETRO DA GALERIA DE 0,70M,TENDO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</si>
  <si>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1,20X1,20X4,20M,E DIAMETRO DA GALERIA DE 0,70M,TENDO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</si>
  <si>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1,20X1,20X4,50M,E DIAMETRO DA GALERIA DE 0,70M,TENDO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</si>
  <si>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1,20X1,20X4,80M,E DIAMETRO DA GALERIA DE 0,70M,TENDO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</si>
  <si>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1,20X1,20X5,10M,E DIAMETRO DA GALERIA DE 0,70M,TENDO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</si>
  <si>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1,20X1,20X5,40M,E DIAMETRO DA GALERIA DE 0,70M,TENDO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</si>
  <si>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1,20X1,20X5,70M,E DIAMETRO DA GALERIA DE 0,70M,TENDO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</si>
  <si>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1,20X1,20X6,00M,E DIAMETRO DA GALERIA DE 0,70M,TENDO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</si>
  <si>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1,30X1,30X1,50M,E DIAMETRO DA GALERIA DE 0,80M,TENDO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</si>
  <si>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1,30X1,30X1,80M,E DIAMETRO DA GALERIA DE 0,80M,TENDO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</si>
  <si>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1,30X1,30X2,10M,E DIAMETRO DA GALERIA DE 0,80M,TENDO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</si>
  <si>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1,30X1,30X2,40M,E DIAMETRO DA GALERIA DE 0,80M,TENDO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</si>
  <si>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1,30X1,30X2,70M,E DIAMETRO DA GALEIRA DE 0,80M,TENDO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</si>
  <si>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1,30X1,30X3,00M,E DIAMETRO DA GALERIA DE 0,80M,TENDO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</si>
  <si>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1,30X1,30X3,30M,E DIAMETRO DA GALERIA DE 0,80M,TENDO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</si>
  <si>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1,30X1,30X3,60M,E DIAMETRO DA GALERIA DE 0,80M,TENDO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</si>
  <si>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1,30X1,30X3,90M,E DIAMETRO DA GALERIA DE 0,80M,TENDO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</si>
  <si>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1,30X1,30X4,20M,E DIAMETRO DA GALERIA DE 0,80M,TENDO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</si>
  <si>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1,30X1,30X4,50M,E DIAMETRO DA GALERIA DE 0,80M,TENDO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</si>
  <si>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1,30X1,30X4,80M,E DIAMETRO DA GALERIA DE 0,80M,TENDO O CONCRETO DAS PAREDES,FUNDO E TAMPA 400KG E ODA BASE,CALHA E BANQUETA 300KG DE CIMENTO POR M3,SENDO AS PAREDES,CALHA E A BANQUETA REVESTIDAS COM ARGAMASSA,EXCLUSIVETAMPAO DE FERRO FUNDIDO</t>
  </si>
  <si>
    <t>POCO DE VISITA DE CONCRETO ARMADO COM MEDIDAS INTERNAS NO POCO E PROFUNDIDADE DE 1,30X1,30X5,10M,E DIAMETRO DA GALERIA DE 0,80M,TENDO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</si>
  <si>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1,30X1,30X5,40M,E DIAMETRO DA GALEIRA DE 0,80M,TENDO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</si>
  <si>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1,30X1,30X5,70M,E DIAMETRO DA GALERIA DE 0,80M,TENDO O CONCRETO DAS PAREDES,FUNDO E TAMPA 400KG E ODA BASE,CALHA E BANQUETA 300KG DE CIMENTO POR M3,SENDO AS PAREDES,CALHA E A BANQUETA REVESTIDAS COM ARGAMASSA,EXCLUSIVETAMPAO DE FERRO FUNDIDO</t>
  </si>
  <si>
    <t>POCO DE VISITA DE CONCRETO ARMADO COM MEDIDAS INTERNAS NO POCO E PROFUNDIDADE DE 1,30X1,30X6,00M,E DIAMETRO DA GALERIA DE 0,80M,TENDO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</si>
  <si>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1,40X1,40X1,80M,E DIAMETRO DA GALERIA DE 0,90M,TENDO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</si>
  <si>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1,40X1,40X2,10M,E DIAMETRO DA GALERIA DE 0,90M,TENDO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</si>
  <si>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1,40X1,40X2,40M,E DIAMETRO DA GALERIA DE 0,90M,TENDO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</si>
  <si>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1,40X1,40X2,70M,E DIAMETRO DA GALERIA DE 0,90M,TENDO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</si>
  <si>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1,40X1,40X3,00M,E DIAMETRO DA GALERIA DE 0,90M,TENDO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</si>
  <si>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1,40X1,40X3,30M,E DIAMETRO DA GALERIA DE 0,90M,TENDO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</si>
  <si>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1,40X1,40X3,60M,E DIAMETRO DA GALERIA DE 0,90M,TENDO O CONCRETO DAS PAREDES,FUNDO E TAMPA 400KG E ODA BASE,CALHA E BANQUETA 300KG DE CIMENTO POR M3,SENDO AS PAREDES,CALHA E A BANQUETA REVESTIDAS COM ARGAMASSA,EXCLUSIVETAMPAO DE FERRO FUNDIDO</t>
  </si>
  <si>
    <t>POCO DE VISITA DE CONCRETO ARMADO COM MEDIDAS INTERNAS DO POCO E PRODUNDIDADE DE 1,40X1,40X3,90M,E DIAMETRO DA GALERIA DE 0,90M,TENDO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</si>
  <si>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1,40X1,40X4,20M,E DIAMETRO DA GALERIA DE 0,90M,TENDO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</si>
  <si>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1,40X1,40X4,50M,E DIAMETRO DA GALERIA DE 0,90M,TENDO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</si>
  <si>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1,40X1,40X4,80M,E DIAMETRO DA GALERIA DE 0,90M,TENDO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</si>
  <si>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1,40X1,40X5,10M,E DIAMETRO DA GALERIA DE 0,90M,TENDO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</si>
  <si>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1,40X1,40X5,40M,E DIAMETRO DA GALERIA DE 0,90M,TENDO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</si>
  <si>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1,40X1,40X5,70M,E DIAMETRO DA GALERIA DE 0,90M,TENDO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</si>
  <si>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1,40X1,40X6,00M,E DIAMETRO DA GALERIA DE 0,90M,TENDO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</si>
  <si>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1,50X1,50X1,80M,E DIAMETRO DA GALERIA DE 1,00M,TENDO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</si>
  <si>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1,50X1,50X2,10M,E DIAMETRO DA GALERIA DE 1,00M,TENDO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</si>
  <si>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1,50X1,50X2,40M,E DIAMETRO DA GALERIA DE 1,00M,TENDO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</si>
  <si>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1,50X1,50X2,70M,E DIAMETRO DA GALERIA DE 1,00M,TENDO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</si>
  <si>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1,50X1,50X3,00M,E DIAMETRO DA GALERIA DE 1,00M,TENDO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</si>
  <si>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1,50X1,50X3,30M,E DIAMETRO DA GALERIA DE 1,00M,TENDO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</si>
  <si>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1,50X1,50X3,60M,E DIAMETRO DA GALERIA DE 1,00M,TENDO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</si>
  <si>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1,50X1,50X3,90M,E DIAMETRO DA GALERIA DE 1,00M,TENDO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</si>
  <si>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1,50X1,50X4,20M,E DIAMETRO DA GALERIA DE 1,00M,TENDO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</si>
  <si>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1,50X1,50X4,50M,E DIAMETRO DA GALERIA DE 1,00M,TENDO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</si>
  <si>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1,50X1,50X4,80M,E DIAMETRO DA GALERIA DE 1,00M,TENDO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</si>
  <si>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1,50X1,50X5,10M,E DIAMETRO DA GALERIA DE 1,00M,TENDO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</si>
  <si>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1,50X1,50X5,40M,E DIAMETRO DA GALERIA DE 1,00M,TENDO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</si>
  <si>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1,50X1,50X5,70M,E DIAMETRO DA GALERIA DE 1,00M,TENDO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</si>
  <si>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1,50X1,50X6,00M,E DIAMETRO DA GALERIA DE 1,00M,TENDO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</si>
  <si>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1,60X1,60X1,80M,E DIAMETRO DA GALERIA DE 1,10M,TENDO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</si>
  <si>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1,60X1,60X2,10M,E DIAMETRO DA GALERIA DE 1,10M,TENDO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</si>
  <si>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1,60X1,60X2,40M,E DIAMETRO DA GALERIA DE 1,10M,TENDO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</si>
  <si>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1,60X1,60X2,70M,E DIAMETRO DA GALERIA DE 1,10M,TENDO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</si>
  <si>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1,60X1,60X3,00M,E DIAMETRO DA GALERIA DE 1,10M,TENDO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</si>
  <si>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1,60X1,60X3,30M,E DIAMETRO DA GALERIA DE 1,10M,TENDO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</si>
  <si>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1,60X1,60X3,60M,E DIAMETRO DA GALERIA DE 1,10M,TENDO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</si>
  <si>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1,60X1,60X3,90M,E DIAMETRO DA GALERIA DE 1,10M,TENDO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</si>
  <si>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1,60X1,60X4,20M,E DIAMETRO DA GALERIA DE 1,10M,TENDO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</si>
  <si>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1,60X1,60X4,50M,E DIAMETRO DA GALERIA DE 1,10M,TENDO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</si>
  <si>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1,60X1,60X4,80M,E DIAMETRO DA GALERIA DE 1,10M,TENDO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</si>
  <si>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1,60X1,60X5,10M,E DIAMETRO DA GALERIA DE 1,10M,TENDO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</si>
  <si>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1,60X1,60X5,40M,E DIAMETRO DA GALERIA DE 1,10M,TENDO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</si>
  <si>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1,60X1,60X5,70M,E DIAMETRO DA GALERIA DE 1,10M,TENDO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</si>
  <si>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1,60X1,60X6,00M,E DIAMETRO DA GALERIA DE 1,10M,TENDO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</si>
  <si>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1,70X1,70X1,80M,E DIAMETRO DA GALERIA DE 1,20M,TENDO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</si>
  <si>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1,70X1,70X2,10M,E DIAMETRO DA GALERIA DE 1,20M,TENDO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</si>
  <si>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1,70X1,70X2,40M,E DIAMETRO DA GALERIA DE 1,20M,TENDO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</si>
  <si>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1,70X1,70X2,70M,E DIAMETRO DA GALERIA DE 1,20M,TENDO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</si>
  <si>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1,70X1,70X3,00M,E DIAMETRO DA GALERIA DE 1,20M,TENDO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</si>
  <si>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1,70X1,70X3,30M,E DIAMETRO DA GALERIA DE 1,20M,TENDO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</si>
  <si>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1,70X1,70X3,60M,E DIAMETRO DA GALERIA DE 1,20M,TENDO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</si>
  <si>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1,70X1,70X3,90M,E DIAMETRO DA GALERIA DE 1,20M,TENDO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</si>
  <si>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1,70X1,70X4,20M,E DIAMETRO DA GALERIA DE 1,20M,TENDO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</si>
  <si>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1,70X1,70X4,50M,E DIAMETRO DA GALERIA DE 1,20M,TENDO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</si>
  <si>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1,70X1,70X4,80M,E DIAMETRO DA GALERIA DE 1,20M,TENDO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</si>
  <si>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1,70X1,70X5,10M,E DIAMETRO DA GALERIA DE 1,20M,TENDO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</si>
  <si>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1,70X1,70X5,40M,E DIAMETRO DA GALERIA DE 1,20M,TENDO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</si>
  <si>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1,70X1,70X5,70M,E DIAMETRO DA GALERIA DE 1,20M,TENDO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</si>
  <si>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1,70X1,70X6,00M,E DIAMETRO DA GALERIA DE 1,20M,TENDO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</si>
  <si>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2,00X2,00X2,40M,E DIAMETRO DA GALERIA DE 1,50M,TENDO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</si>
  <si>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2,00X2,00X2,70M,E DIAMETRO DA GALERIA DE 1,50M,TENDO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</si>
  <si>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2,00X2,00X3,00M,E DIAMETRO DA GALERIA DE 1,50M,TENDO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</si>
  <si>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2,00X2,00X3,30M,E DIAMETRO DA GALERIA DE 1,50M,TENDO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</si>
  <si>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2,00X2,00X3,60M,E DIAMETRO DA GALERIA DE 1,50M,TENDO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</si>
  <si>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2,00X2,00X3,90M,E DIAMETRO DA GALERIA DE 1,50M,TENDO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</si>
  <si>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2,00X2,00X4,20M,E DIAMETRO DA GALERIA DE 1,50M,TENDO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</si>
  <si>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2,00X2,00X4,50M,E DIAMETRO DA GALERIA DE 1,50M,TENDO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</si>
  <si>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2,00X2,00X4,80M,E DIAMETRO DA GALERIA DE 1,50M,TENDO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</si>
  <si>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2,00X2,00X5,10M,E DIAMETRO DA GALERIA DE 1,50M,TENDO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</si>
  <si>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2,00X2,00X5,40M,E DIAMETRO DA GALERIA DE 1,50M,TENDO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</si>
  <si>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2,00X2,00X5,70M,E DIAMETRO DA GALERIA DE 1,50M,TENDO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</si>
  <si>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2,00X2,00X6,00M,E DIAMETRO DA GALERIA DE 1,50M,TENDO O CONCRETO DAS PAREDES,FUNDO E TAMPA 400KG E ODA BASE,CALHA E BANQUETA 300KG DE CIMENTO POR M3,SENDO AS PAREDES,CALHA E A BANQUETA REVESTIDAS COM ARGAMASSA,EXCLUSIVETAMPAO DE FERRO FUNDIDO</t>
  </si>
  <si>
    <t>POCO DE VISITA EM ALVENARIA DE TIJOLO MACICO(7X10X20CM),EM PAREDES DE UMA VEZ(0,20M),1,20X1,20X1,40M,SENDO AS PAREDES EXECUTADAS E REVESTIDAS INTERNAMENTE C/ARGAMASSA CIM.E AREIA TRACO 1:4,C/BASE DE CONCRETO SIMPLES E TAMPA DE CONCRETO ARMADO,SENDO O CONCRETO DOSADO P/UM FCK=10MPA,DEGRAUS DE FERRO FUNDIDO,P/COLETOR DE AGUAS PLUVIAIS DE 0,40 A 0,70M DE DIAM.</t>
  </si>
  <si>
    <t>POCO DE VISITA EM ALVENARIA DE TIJOLO MACICO(7X10X20CM),EM PAREDES DE UMA VEZ(0,20M),DE 1,30X1,30X1,40M,SENDO AS PAREDESREVESTIDAS INTERNAMENTE COM ARGAMASSA,COM BASE DE CONCRETOSIMPLES E TAMPA DE CONCRETO ARMADO,SENDO O CONCRETO DOSADO PARA UM FCK=10MPA,DEGRAUS DE FERRO FUNDIDO,PARA COLETOR DE AGUAS PLUVIAIS DE 0,80M DE DIAMETRO</t>
  </si>
  <si>
    <t>POCO DE VISITA EM ALVENARIA DE TIJOLO MACICO(7X10X20CM),EM PAREDES DE UMA VEZ(0,20M),DE 1,40X1,40X1,50M,SENDO AS PAREDESREVESTIDAS INTERNAMENTE COM ARGAMASSA,COM BASE DE CONCRETOSIMPLES E TAMPA DE CONCRETO ARMADO,SENDO O CONCRETO DOSADO PARA UM FCK=10MPA,DEGRAUS DE FERRO FUNDIDO,PARA COLETOR DE AGUAS PLUVIAIS DE 0,90M DE DIAMETRO</t>
  </si>
  <si>
    <t>POCO DE VISITA EM ALVENARIA DE TIJOLO MACICO(7X10X20CM),EM PAREDES DE UMA VEZ(0,20M),DE 1,50X1,50X1,60M,SENDO AS PAREDESREVESTIDAS INTERNAMENTE COM ARGAMASSA,COM BASE DE CONCRETOSIMPLES E TAMPA DE CONCRETO ARMADO,SENDO O CONCRETO DOSADO PARA UM FCK=10MPA,DEGRAUS DE FERRO FUNDIDO,PARA COLETOR DE AGUAS PLUVIAIS DE 1,00M DE DIAMETRO</t>
  </si>
  <si>
    <t>POCO DE VISITA EM ALVENARIA DE TIJOLO MACICO(7X10X20CM),EM PAREDES DE UMA VEZ(0,20M),DE 1,60X1,60X1,70M,SENDO AS PAREDESREVESTIDAS INETERNAMENTE COM ARGAMASSA,COM BASE DE CONCRETOSIMPLES E TAMPA DE CONCRETO ARMADO,SENDO O CONCRETO DOSADOPARA UM FCK=10MPA,DEGRAUS DE FERRO FUNDIDO,PARA COLETOR DE AGUAS PLUVIAIS DE 1,10M DE DIAMETRO</t>
  </si>
  <si>
    <t>CAIXA DE PASSAGEM EM ALVENARIA DE TIJOLO MACICO(7X10X20CM),EM PAREDES DE UMA VEZ(0,20M),DE 0,40X0,40X0,60M,EXCLUSIVE TAMPA,UTILIZANDO ARGAMASSA DE CIMENTO E AREIA,NO TRACO 1:4 EM VOLUME,COM FUNDO EM CONCRETO SIMPLES PROVIDO DE CALHA INTERNA,SENDO AS PAREDES REVESTIDAS INTERNAMENTE COM A MESMA ARGAMASSA</t>
  </si>
  <si>
    <t>CAIXA DE PASSAGEM EM ALVENARIA DE TIJOLO MACICO(7X10X20CM),EM PAREDES DE UMA VEZ(0,20M),DE 0,40X0,60X0,60M,EXCLUSIVE TAMPA,UTILIZANDO ARGAMASSA DE CIMENTO E AREIA,NO TRACO 1:4 EM VOLUME,COM FUNDO EM CONCRETO SIMPLES PROVIDO DE CALHA INTERNA,SENDO AS PAREDES REVESTIDAS INTERNAMENTE COM A MESMA ARGAMASSA</t>
  </si>
  <si>
    <t>CAIXA DE PASSAGEM EM ALVENARIA DE TIJOLO MACICO(7X10X20CM),EM PAREDES DE UMA VEZ(0,20M),DE 0,60X0,60X0,80M,EXCLUSIVE TAMPA,UTILIZANDO ARGAMASSA DE CIMENTO E AREIA,NO TRACO 1:4 EM VOLUME,COM FUNDO EM CONCRETO SIMPLES PROVIDO DE CALHA INTERNA,SENDO AS PAREDES REVESTIDAS INETERNAMENTE COM A MESMA ARGAMASSA</t>
  </si>
  <si>
    <t>CAIXA DE PASSAGEM EM ALVENARIA DE TIJOLO MACICO(7X10X20CM),EM PAREDES DE UMA VEZ(0,20M),DE 0,60X0,60X1,00M,EXCLUSIVE TAMPA,UTILIZANDO ARGAMASSA DE CIMENTO E AREIA,NO TRACO 1:4 EM VOLUME,COM FUNDO EM CONCRETO SIMPLES PROVIDO DE CALHA INTERNA,SENDO AS PAREDES REVESTIDAS INTERNAMENTE COM A MESMA ARGAMASSA</t>
  </si>
  <si>
    <t>CAIXA DE PASSAGEM EM ALVENARIA DE TIJOLO MACICO(7X10X20CM),EM PAREDES DE UMA VEZ(0,20M),DE 1,00X1,00X1,00M,EXCLUSIVE TAMPA,UTILIZANDO ARGAMASSA DE CIMENTO E AREIA,NO TRACO 1:4 EM VOLUME,COM FUNDO EM CONCRETO SIMPLES PROVIDO DE CALHA INTERNA,SENDO AS PAREDES REVESTIDAS INTERNAMENTE COM A MESMA ARGAMASSA</t>
  </si>
  <si>
    <t>CAIXA DE PASSAGEM EM ALVENARIA DE TIJOLO MACICO(7X10X20CM),EM PAREDES DE UMA VEZ (0,20M),DE 0,40X0,40X0,60M,UTILIZANDO ARGAMASSA DE CIMENTO E AREIA,NO TRACO 1:4 EM VOLUME,COM FUNDOEM CONCRETO SIMPLES PROVIDO DE CALHA INTERNA,SENDO AS PAREDES REVESTIDAS INTERNAMENTE COM A MESMA ARGAMASSA,INCLUSIVE TAMPA DE CONCRETO ARMADO,15MPA,COM ESPESSURA DE 10CM</t>
  </si>
  <si>
    <t>CAIXA DE PASSAGEM EM ALVENARIA DE TIJOLO MACICO(7X10X20CM),EM PAREDES DE UMA VEZ(0,20M),DE 0,40X0,60X0,60M,UTILIZANDO ARGAMASSA DE CIMENTO E AREIA,NO TRACO 1:4 EM VOLUME,COM FUNDOEM CONCRETO SIMPLES PROVIDO DE CALHA INTERNA,SENDO AS PAREDES REVESTIDAS INTERNAMENTE COM A MESMA ARGAMASSA,INCLUSIVE TAMPA DE CONCRETO ARMADO,15MPA,COM ESPESSURA DE 10CM</t>
  </si>
  <si>
    <t>CAIXA DE PASSAGEM EM ALVENARIA DE TIJOLO MACICO(7X10X20CM),EM PAREDES DE UMA VEZ(0,20M),DE 0,60X0,60X0,80M,UTILIZANDO ARGAMASSA DE CIMENTO E AREIA,NO TRACO 1:4 EM VOLUME,COM FUNDOEM CONCRETO SIMPLES PROVIDO DE CALHA INTERNA,SENDO AS PAREDES REVESTIDAS INTERNAMENTE COM A MESMA ARGAMASSA,INCLUSIVE TAMPA DE CONCRETO ARMADO,15MPA,COM ESPESSURA DE 10CM</t>
  </si>
  <si>
    <t>CAIXA DE PASSAGEM EM ALVENARIA DE TIJOLO MACICO(7X10X20CM),EM PAREDES DE UMA VEZ(0,20M),DE 0,60X0,60X1,00M,UTILIZANDO ARGAMASSA DE CIMENTO E AREIA,NO TRACO 1:4 EM VOLUME,COM FUNDOEM CONCRETO SIMPLES PROVIDO DE CALHA INTERNA,SENDO AS PAREDES REVESTIDAS INTERNAMENTE COM A MESMA ARGAMASSA,INCLUSIVE TAMPA DE CONCRETO ARMADO,15MPA,COM ESPESSURA DE 10CM</t>
  </si>
  <si>
    <t>CAIXA DE PASSAGEM EM ALVENARIA DE TIJOLO MACICO(7X10X20CM),EM PAREDES DE UMA VEZ(0,20M),DE 1,00X1,00X1,00M,UTILIZANDO ARGAMASSA DE CIMENTO E AREIA,NO TRACO 1:4 EM VOLUME,COM FUNDOEM CONCRETO SIMPLES PROVIDO DE CALHA INTERNA,SENDO AS PAREDES REVESTIDAS INTERNAMENTE COM A MESMA ARGAMASSA,INCLUSIVE TAMPA DE CONCRETO ARMADO,15MPA,COM ESPESSURA DE 10CM</t>
  </si>
  <si>
    <t>CAIXA DE RALO EM ALVENARIA DE TIJOLO MACICO(7X10X20CM),EM PAREDES DE UMA VEZ(0,20M),DE 0,90X1,20X1,50M(MEDIDAS EXTERNAS),UTILIZANDO ARGAMASSA DE CIMENTO E AREIA,NO TRACO 1:4 EM VOLUME,SENDO AS PAREDES REVESTIDAS INTERNAMENTE COM A MESMA ARGAMASSA,COM BASE DE CONCRETO SIMPLES FCK=10MPA E GRELHA DE FERRO FUNDIDO DE 135KG</t>
  </si>
  <si>
    <t>CAIXA DE RALO EM ALVENARIA DE TIJOLO MACICO(7X10X20CM),EM PAREDES DE UMA VEZ(0,20M),DE 0,30X0,90X0,90M,PARA AGUAS PLUVIAS,UTILIZANDO ARGAMASSA DE CIMENTO E AREIA,NO TRACO 1:4 EM VOLUME,SENDO AS PAREDES REVESTIDAS INTERNAMENTE COM A MESMA ARGAMASSA,COM BASE DE CONCRETO SIMPLES FCK=10MPA E GRELHA DE FERRO FUNDIDO DE 135KG</t>
  </si>
  <si>
    <t>CAIXA DE RALO EM ALVENARIA DE TIJOLO MACICO(7X10X20CM),EM PAREDES DE UMA VEZ(0,20M),DE 0,30X0,90X0,90M,PARA AGUAS PLUVIAS,UTILIZANDO ARGAMASSA DE CIMENTO E AREIA,NO TRACO 1:4 EM VOLUME,SENDO AS PAREDES REVESTIDAS INTERNAMENTE COM A MESMA ARGAMASSA,C/BASE DE CONCRETO SIMPLES FCK=10MPA E GRELHA DE FERRO FUNDIDO DE 135KG E BOCA DE LOBO DE FERRO FUNDIDO DE 80KG</t>
  </si>
  <si>
    <t>CAIXA DE RALO EM ALVENARIA DE TIJOLO MACICO(7X10X20CM),EM PAREDES DE 1 VEZ(0,20M),DE 0,30X0,90X0,90M,P/AGUAS PLUVIAIS,UTILIZANDO ARGAMASSA DE CIMENTO E AREIA,TRACO 1:4,SENDO AS PAREDES REVESTIDAS INTERNAMENTE C/A MESMA ARGAMASSA,C/BASE DE CONCRETO SIMPLES FCK=10MPA E GRELHA DE FERRO FUNDIDO 135KG,INCL.ESCAVACAO,REATERRO E REMOCAO DO MAT.EXCEDENTE ATE 20,00M</t>
  </si>
  <si>
    <t>CAIXA PARA REGISTRO PADRAO CEDAE,DE ALVENARIA DE TIJOLO MACICO(7X10X20CM),EM PAREDES DE 1 VEZ(0,20M),DIMENSOES INTERNASDE 0,60X0,60X0,25M,COM TAMPA DE CONCRETO COM 10CM DE ESPESSURA MINIMA,UTILIZANDO ARGAMASSA DE CIMENTO E AREIA,TRACO 1:4,SENDO AS PAREDES REVESTIDAS INTERNAMENTE C/A MESMA ARGAMASSA,EXCL.CAIXA QUADRADA DE FERRO FUNDIDO,P/REGISTROS ATE 200MM</t>
  </si>
  <si>
    <t>CAIXA PARA REGISTROS PADRAO CEDAE,DE ALVENARIA DE TIJOLO MACICO(7X10X20CM),EM PAREDES DE 1 VEZ(0,20M),DIMENSOES INTERNASDE 0,60X0,60X0,40M,COM TAMPA DE CONCRETO COM 10CM DE ESPESSURA MINIMA,UTILIZANDO ARGAMASSA DE CIMENTO E AREIA,TRACO 1:4,SENDO AS PAREDES REVESTIDAS INTERNAMENTE C/A MESMA ARGAMASSA,EXCL.CAIXA QUADRADA DE FERRO FUNDIDO,P/REGISTROS ATE 200MM</t>
  </si>
  <si>
    <t>CAIXA PARA REGISTROS PADRAO CEDAE,DE ALVENARIA DE TIJOLO MACICO(7X10X20CM),EM PAREDES DE 1 VEZ(0,20M),DIMENSOES INTERNASDE 0,60X0,60X0,55M,COM TAMPA DE CONCRETO COM 10CM DE ESPESSURA MINIMA,UTILIZANDO ARGAMASSA DE CIMENTO E AREIA,TRACO 1:4,SENDO AS PAREDES REVESTIDAS INTERNAMENTE C/A MESMA ARGAMASSA,EXCL.CAIXA QUADRADA DE FERRO FUNDIDO,P/REGISTROS ATE 200MM</t>
  </si>
  <si>
    <t>CAIXA PARA REGISTROS PADRAO CEDAE,DE ALVENARIA DE TIJOLO MACICO(7X10X20CM),EM PAREDES DE 1 VEZ(0,20M),DIMENSOES INTERNASDE 0,60X0,60X0,40M,UTILIZANDO ARGAMASSA DE CIMENTO E AREIA,NO TRACO 1:4 EM VOLUME,SENDO AS PAREDES REVESTIDAS INTERNAMENTE COM A MESMA ARGAMASSA,EXCLUSIVE TAMPA CIRCULAR DE FERROFUNDIDO PARA REGISTROS ACIMA DE 200MM ATE 600MM</t>
  </si>
  <si>
    <t>CAIXA PARA REGISTROS PADRAO CEDAE,DE ALVENARIA DE TIJOLO MACICO(7X10X20CM),EM PAREDES DE 1 VEZ(0,20M),DIMENSOES INTERNASDE 0,60X0,60X0,55M,UTILIZANDO ARGAMASSA DE CIMENTO E AREIANO TRACO 1:4 EM VOLUME,SENDO AS PAREDES REVESTIDAS INTERNAMENTE COM A MESMA ARGAMASSA,EXCLUSIVE TAMPA CIRCULAR DE FERROFUNDIDO,PARA REGISTROS ACIMA DE 200MM ATE 600MM</t>
  </si>
  <si>
    <t>CAIXA PARA REGISTROS PADRAO CEDAE,DE ALVENARIA DE TIJOLO MACICO(7X10X20CM),EM PAREDES DE 1 VEZ(0,20M),DIMENSOES INTERNASDE 0,60X0,60X0,70M,UTILIZANDO ARGAMASSA DE CIMENTO E AREIA,NO TRACO 1:4 EM VOLUME,SENDO AS PAREDES REVESTIDAS INTERNAMENTE COM A MESMA ARGAMASSA,EXCLUSIVE TAMPA CIRCULAR DE FERROFUNDIDO PARA REGISTROS ACIMA DE 200MM ATE 600MM</t>
  </si>
  <si>
    <t>CAIXA PARA REGISTROS PADRAO CEDAE,DE ALVENARIA DE BLOCOS DECONCRETO(20X20X40CM) PREENCHIDOS COM CONCRETO DE 20MPA,EM PAREDES DE 1 VEZ(0,20M),DIMENSOES INTERNAS DE 0,60X0,60X0,20M,COM TAMPA DE CONCRETO COM 10CM DE ESPESSURA MINIMA,SENDO ASPAREDES REVESTIDAS INTERNAMENTE COM ARGAMASSA,EXCLUSIVE CAIXA QUADRADA DE FERRO FUNDIDO,PARA REGISTROS ATE 200MM</t>
  </si>
  <si>
    <t>CAIXA PARA REGISTROS PADRAO CEDAE,DE ALVENARIA DE BLOCOS DECONCRETO(20X20X40CM) PREENCHIDOS COM CONCRETO DE 20MPA,EM PAREDES DE 1 VEZ(0,20M),DIMENSOES INTERNAS DE 0,60X0,60X0,40M,COM TAMPA DE CONCRETO COM 10CM DE ESPESSURA MINIMA,SENDO ASPAREDES INTERNAMENTE REVESTIDAS COM ARGAMASSA,EXCLUSIVE CAIXA QUADRADA DE FERRO FUNDIDO,PARA REGISTROS ATE 200MM</t>
  </si>
  <si>
    <t>CAIXA PARA REGISTROS PADRAO CEDAE,DE ALVENARIA DE BLOCOS DECONCRETO(20X20X40CM) PREENCHIDOS COM CONCRETO DE 20MPA,EM PAREDES DE 1 VEZ(0,20M),DIMENSOES INTERNAS DE 0,60X0,60X0,60M,COM TAMPA DE CONCRETO COM 10CM DE ESPESSURA MINIMA,SENDO ASPAREDES REVESTIDAS INTERNAMENTE COM ARGAMASSA,EXCLUSIVE CAIXA QUADRADA DE FERRO FUNDIDO,PARA REGISTROS ATE 200MM</t>
  </si>
  <si>
    <t>CAIXA PARA REGISTROS PADRAO CEDAE,DE ALVENARIA DE BLOCOS DECONCRETO(20X20X40CM) PREENCHIDOS COM CONCRETO DE 20MPA,EM PAREDES DE 1 VEZ(0,20M),DIMENSOES INTERNAS DE 0,60X0,60X0,40M,SENDO AS PAREDES REVESTIDAS INTERNAMENTE COM ARGAMASSA,EXCLUSIVE TAMPA CIRCULAR DE FERRO FUNDIDO,PARA REGISTROS ACIMA DE200MM ATE 600MM</t>
  </si>
  <si>
    <t>CAIXA PARA REGISTROS PADRAO CEDAE,DE ALVENARIA DE BLOCOS DECONCRETO(20X20X40CM) PREENCHIDOS COM CONCRETO DE 20MPA,EM PAREDES DE 1 VEZ(0,20M),DIMENSOES INTERNAS DE 0,60X0,60X0,60M,SENDO AS PAREDES REVESTIDAS INTERNAMENTE COM ARGAMASSA,EXCLUSIVE TAMPA CIRCULAR DE FERRO FUNDIDO,PARA REGISTROS ACIMA DE200MM ATE 600MM</t>
  </si>
  <si>
    <t>CAIXA PARA REGISTROS PADRAO CEDAE,DE ALVENARIA DE BLOCOS DECONCRETO(20X20X40CM) PREENCHIDOS COM CONCRETO DE 20MPA,EM PAREDES DE 1 VEZ(0,20M),DIMENSOES INTERNAS DE 0,60X0,60X0,80M,UTILIZANDO ARGAMASSA CIMENTO E AREIA,TRACO 1:4,SENDO AS PAREDES REVESTIDAS INTERNAMENTE C/ARGAMASSA,EXCLUSIVE TAMPA CIRCULAR DE FERRO FUNDIDO,P/REGISTROS ACIMA DE 200MM ATE 600MM</t>
  </si>
  <si>
    <t>POCO DE VISITA EM ALVENARIA DE BLOCOS DE CONCRETO(20X20X40CM),PAREDES 0,20M DE ESP.C/1,20X1,20X1,40M,P/COLETOR AGUAS PLUVIAIS 0,40 A 0,70M DE DIAM.UTILIZANDO ARG.CIM.AREIA,TRACO 1:4,SENDO PAREDES CHAPISCADAS E REVESTIDAS INTERNAMENTE C/ARG.,ENCHIMENTO BLOCOS E BASE EM CONCRETO SIMPLES,TAMPA DE CONCR.ARMADO,DEGRAUS FERRO FUNDIDO,INCL.FORN.TODOS OS MATERIAIS</t>
  </si>
  <si>
    <t>POCO DE VISITA EM ALVENARIA DE BLOCOS DE CONCRETO(20X20X40CM),EM PAREDES DE 0,20M DE ESP.C/1,30X1,30X1,40M,P/COLETOR DEAGUAS PLUVIAIS DE 0,80M DE DIAM.UTILIZ.ARG.CIM.AREIA,TRACO 1:4,SENDO AS PAREDES REVESTIDAS INTERNAMENTE C/ARG.ENCHIMENTODOS BLOCOS E BASE EM CONCRETO SIMPLES,TAMPA DE CONCRETO ARMADO,DEGRAU DE FERRO FUNDIDO,INCL.FORN.DE TODOS OS MATERIAIS</t>
  </si>
  <si>
    <t>POCO DE VISITA EM ALVENARIA DE BLOCOS DE CONCRETO(20X20X40CM),PAREDES DE 0,20M DE ESP.C/1,40X1,40X1,50M,P/COLETOR AGUASPLUVIAIS DE 0,90M DE DIAM.UTILIZ.ARG.CIM.AREIA,TRACO 1:4,SENDO PAREDES CHAPISCADAS E REVESTIDAS INTERNAMENTE C/ARG.ENCHIMENTO DOS BLOCOS E BASE EM CONCRETO SIMPLES,TAMPA CONCRETO ARMADO,DEGRAU FERRO FUNDIDO,INCL.FORN.DE TODOS OS MATERIAIS</t>
  </si>
  <si>
    <t>POCO DE VISITA EM ALVENARIA DE BLOCOS DE CONCRETO(20X20X40CM),EM PAREDES DE 0,20M DE ESP.C/1,50X1,50X1,60M,P/COLETOR DEAGUAS PLUVIAIS DE 1,00M DE DIAM.SENDO AS PAREDES CHAPISCADASE REVESTIDAS INTERNAMENTE C/ARGAMASSA,ENCHIMENTO DOS BLOCOSE BASE EM CONCRETO SIMPLES,TAMPA DE CONCRETO ARMADO,DEGRAUSDE FERRO FUNDIDO,INCL.FORNECIMENTO DE TODOS OS MATERIAIS</t>
  </si>
  <si>
    <t>POCO DE VISITA EM ALVENARIA DE BLOCOS DE CONCRETO(20X20X40CM),EM PAREDES DE 0,20M DE ESP.C/1,60X1,60X1,70M,P/COLETOR DEAGUAS PLUVIAIS DE 1,10M DE DIAM.SENDO AS PAREDES CHAPISCADASE REVESTIDAS INTERNAMENTE C/ARGAMASSA,ENCHIMENTO DOS BLOCOSE BASE EM CONCRETO SIMPLES,TAMPA DE CONCRETO ARMADO,DEGRAUSDE FERRO FUNDIDO,INCL.FORNECIMENTO DE TODOS OS MATERIAIS</t>
  </si>
  <si>
    <t>POCO DE VISITA EM ALVENARIA DE BLOCOS DE CONCRETO(20X20X40CM),EM PAREDES DE 0,20M DE ESP.C/1,70X1,70X1,80M,P/COLETOR DEAGUAS PLUVIAIS DE 1,20M DE DIAM.SENDO AS PAREDES CHAPISCADASE REVESTIDAS INTERNAMENTE C/ARGAMASSA,ENCHIMENTO DOS BLOCOSE BASE EM CONCRETO SIMPLES,TAMPA DE CONCRETO ARMADO,DEGRAUSDE FERRO FUNDIDO,INCL.FORNECIMENTO DE TODOS OS MATERIAIS</t>
  </si>
  <si>
    <t>POCO DE VISITA EM ALVENARIA DE BLOCOS DE CONCRETO(20X20X40CM),EM PAREDES DE 0,20M DE ESP.C/2,00X2,00X2,10M,P/COLETOR DEAGUAS PLUVIAIS DE 1,50M DE DIAM.SENDO AS PAREDES CHAPISCADASE REVESTIDAS INTERNAMENTE C/ARGAMASSA,ENCHIMENTO DOS BLOCOSE BASE EM CONCRETO SIMPLES,TAMPA DE CONCRETO ARMADO,DEGRAUSDE FERRO FUNDIDO,INCL.FORNECIMENTO DE TODOS OS MATERIAIS</t>
  </si>
  <si>
    <t>CAIXA DE RALO EM ALVENARIA DE BLOCOS DE CONCRETO(20X20X40CM),EM PAREDES DE 0,20M DE ESPESSURA,DE 0,30X0,90X0,90M,PARA AGUAS PLUVIAIS,SENDO AS PAREDES CHAPISCADAS E REVESTIDAS INTERNAMENTE COM ARGAMASSA,ENCHIMENTO DOS BLOCOS E BASE EM CONCRETO SIMPLES FCK=10MPA E GRELHA DE FERRO FUNDIDO DE 135KG,INCLUSIVE FORNECIMENTO DE TODOS OS MATERIAIS</t>
  </si>
  <si>
    <t>CAIXA DE RALO EM ALVENARIA DE BLOCOS DE CONCRETO(20X20X40CM),EM PAREDES DE 0,20M DE ESPESSURA,0,90X1,20X1,50M,P/AGUAS PLUVIAIS,SENDO PAREDES CHAPISCADAS E REVESTIDAS INTERNAMENTE C/ARGAMASSA,ENCHIMENTO DOS BLOCOS E BASE EM CONCRETO SIMPLESFCK=10MPA,C/4 GRELHAS DE FERRO FUNDIDO DE 85KG APOIADAS SOBRE ESTRUTURA DE CONCR.ARMADO,INCL.FORN.DE TODOS OS MATERIAIS</t>
  </si>
  <si>
    <t>GRELHA E CAIXILHO DE CONCRETO ARMADO,SENDO AS DIMENSOES EXTERNAS DE 0,40X0,90M (GRELHA) E 1,10X0,54M (CAIXILHO).FORNECIMENTO E COLOCACAO</t>
  </si>
  <si>
    <t>GRELHA CAIXILHO DE CONCRETO ARMADO,SENDO AS DIMENSOES EXTERNAS DE 0,40X0,90M (GRELHA) E 1,10X0,54M (CAIXILHO).EXCLUSIVEFORMAS.FORNECIMENTO E COLOCACAO</t>
  </si>
  <si>
    <t>GRELHA E CAIXILHO DE CONCRETO ARMADO,SENDO AS DIMENSOES EXTERNAS DE 0,30X0,90M(GRELHA) E 1,00X0,40M(CAIXILHO),PARA CAIXADE RALO,UTILIZANDO ARGAMASSA DE CIMENTO E AREIA,NO TRACO 1:4.FORNECIMENTO E COLOCACAO</t>
  </si>
  <si>
    <t>TAMPAO COMPLETO DE FºFº,DE 0,60M DE DIAMETRO,COM 175 A 180KG,PARA CAIXA DE AREIA OU POCO DE VISITA,ARTICULADO,PADRAO PREFEITURA,CLASSE 300,CARGA MINIMA PARA TESTE 30T,RESISTENCIA MAXIMA DE ROMPIMENTO 37,5T E FLECHA RESIDUAL MAXIMA 17MM,ASSENTADO COM ARGAMASSA DE CIMENTO E AREIA,NO TRACO 1:4 EM VOLUME.FORNECIMENTO E ASSENTAMENTO</t>
  </si>
  <si>
    <t>TAMPAO COMPLETO DE FºFº,COM 120 A 125KG,PARA POCO DE VISITAOU CAIXA DE AREIA,PADRAO CEDAE(C-3),CARGA MINIMA PARA TESTE25T,RESISTENCIA MAXIMA DE ROMPIMENTO 31,25T E FLECHA RESIDUAL MAXIMA DE 17MM,ASSENTADO COM ARGAMASSA DE CIMENTO E AREIA,NO TRACO 1:4 EM VOLUME.FORNECIMENTO E ASSENTAMENTO</t>
  </si>
  <si>
    <t>TAMPAO COMPLETO DE FºFº,COM 250KG,PARA POCO DE VISITA OU CAIXA DE AREIA,PADRAO CEDAE TIPO K-240,CLASSE 300,ASSENTADO COMARGAMASSA DE CIMENTO E AREIA,NO TRACO 1:4 EM VOLUME.FORNECIMENTO E ASSENTAMENTO</t>
  </si>
  <si>
    <t>TAMPAO COMPLETO DE FºFº,DE 0,40 A 0,60M DE DIAMETRO,COM 120A 125KG,PADRAO CEDAE,PARA CAIXA DE REGISTRO,CARGA MINIMA PARA TESTE 25T,RESISTENCIA MAXIMA DE ROMPIMENTO 31,25T E FLECHARESIDUAL MAXIMA DE 17MM,ASSENTADO COM ARGAMASSA DE CIMENTOE AREIA,NO TRACO 1:4 EM VOLUME.FORNECIMENTO E ASSENTAMENTO</t>
  </si>
  <si>
    <t>TAMPAO COMPLETO DE FERRO FUNDIDO DUCTIL(MODULAR),CIRCULAR,PARA CAIXA DE REGISTRO NO PASSEIO,ABERTURA DO TELAR DE 600MM,COM TAMPA PARA ACESSO DE MANUTENCAO E SOBRETAMPA PARA MANOBRA,CLASSE B125 DA NBR 10160,CARGA DE CONTROLE DE 125KN,ASSENTADO COM ARGAMASSA DE CIMENTO E AREIA,NO TRACO 1:4 EM VOLUME.FORNECIMENTO E ASSENTAMENTO</t>
  </si>
  <si>
    <t>TAMPAO COMPLETO DE FERRO FUNDIDO,CIRCULAR,PARA CAIXA DE REGISTRO NA RUA,ABERTURA DO TELAR DE 600MM,COM TAMPA PARA ACESSODE MANUTENCAO E SOBRETAMPA PARA MANOBRA,CLASSE D400 DA NBR10160,CARGA DE CONTROLE DE 400KN,ASSENTADO COM ARGAMASSA DECIMENTO E AREIA,NO TRACO 1:4 EM VOLUME.FORNECIMENTO E ASSENTAMENTO</t>
  </si>
  <si>
    <t>TAMPAO COMPLETO DE FERRO FUNDIDO,TIPO QUADRADO(22X22CM),COM34KG,ARTICULADO,CARGA MINIMA PARA TESTE 6T,RESISTENCIA MAXIMA DE ROMPIMENTO 7,5T E FLECHA RESIDUAL MAXIMA DE 12MM,ASSENTADO COM ARGAMASSA DE CIMENTO E AREIA,NO TRACO 1:4 EM VOLUME.FORNECIMENTO E ASSENTAMENTO</t>
  </si>
  <si>
    <t>TAMPAO COMPLETO DE FºFº,PARA CAIXA DE INSPECAO OU SEMELHANTE,COM 25KG(T-33),CARGA MINIMA PARA TESTE 800KG,RESISTENCIA MAXIMA DE ROMPIMENTO 1000KG E FLECHA RESIDUAL MAXIMA DE 16MM,ASSENTADO COM ARGAMASSA DE CIMENTO E AREIA,NO TRACO 1:4 EM VOLUME.FORNECIMENTO E ASSENTAMENTO</t>
  </si>
  <si>
    <t>GRELHA(RALO PARA SARJETA) COMPLETA DE FºFº,DE 30X90CM,GR-95,CARGA MINIMA PARA TESTE 25T,RESISTENCIA MAXIMA DE ROMPIMENTO27,5T E FLECHA RESIDUAL MAXIMA 17MM,ASSENTADA COM ARGAMASSADE CIMENTO E AREIA,NO TRACO 1:4 EM VOLUME.FORNECIMENTO E ASSENTAMENTO</t>
  </si>
  <si>
    <t>GRELHA(RALO PARA SARJETA) COMPLETA DE FºFº,DE 30X90CM,COM PESO TOTAL DE 74KG(T-95),CARGA MINIMA PARA TESTE 26T,RESISTENCIA MAXIMA DE ROMPIMENTO 32,5T E FLECHA RESIDUAL MAXIMA 17MM,ASSENTADA COM ARGAMASSA DE CIMENTO E AREIA,NO TRACO 1:4 EM VOLUME.FORNECIMENTO E ASSENTAMENTO</t>
  </si>
  <si>
    <t>GRELHA(RALO PARA SARJETA) COMPLETA DE FºFº,DE 30X90CM,GR-95,CARGA MINIMA PARA TESTE 25T,RESISTENCIA MAXIMA DE ROMPIMENTO27,5T E FLECHA RESIDUAL MAXIMA 17MM,ASSENTADA COM ARGAMASSADE CIMENTO E AREIA,NO TRACO 1:4 EM VOLUME,SENDO ARTICULADA,PADRAO PREFEITURA RJ.FORNECIMENTO E ASSENTAMENTO</t>
  </si>
  <si>
    <t>TAMPAO ARTICULADO COMPLETO DE FºFº,TIPO AVENIDA,PARA TRAFEGOPESADO(TF-90),DE 0,60M DE DIAMETRO,CARGA MINIMA PARA TESTE30T,RESISTENCIA MAXIMA DE ROMPIMENTO 37,5T E FLECHA RESIDUALMAXIMA DE 17MM,ASSENTADO COM ARGAMASSA DE CIMENTO E AREIA,NO TRACO 1:4 EM VOLUME.FORNECIMENTO E ASSENTAMENTO</t>
  </si>
  <si>
    <t>TAMPAO DE FºFº RETANGULAR,PARA CAIXAS E POCOS DE VISITA ESPECIAIS,TIPO TS(TRES SECOES),ABERTURA TOTAL DE APROXIMADAMENTE900X1500MM,PESO TOTAL DE 690KG,CARGA MINIMA PARA TESTE 30T,RESISTENCIA MAXIMA DE ROMPIMENTO 35T E FLECHA RESIDUAL MAXIMA DE 15MM,ASSENTADO COM ARGAMASSA DE CIMENTO E AREIA,NO TRACO 1:4 EM VOLUME.FORNECIMENTO E ASSENTAMENTO</t>
  </si>
  <si>
    <t>TAMPAO COMPLETO DE FºFº,PARA CAIXA R1,PADRAO TELEBRAS,CARGAMINIMA PARA TESTE 6T,RESISTENCIA MAXIMA DE ROMPIMENTO 7,5T EFLECHA RESIDUAL MAXIMA DE 17MM,ASSENTADO COM ARGAMASSA DE CIMENTO E AREIA,NO TRACO DE 1:4 EM VOLUME.FORNECIMENTO E ASSENTAMENTO</t>
  </si>
  <si>
    <t>TAMPAO COMPLETO DE FºFº,PARA CAIXA R2,PADRAO TELEBRAS,CARGAMINIMA PARA TESTE 8T,RESISTENCIA MAXIMA DE ROMPIMENTO 10T EFLECHA RESIDUAL MAXIMA DE 17MM,ASSENTADO COM ARGAMASSA DE CIMENTO E AREIA,NO TRACO 1:4 EM VOLUME.FORNECIMENTO E ASSENTAMENTO</t>
  </si>
  <si>
    <t>TAMPAO COMPLETO DE FºFº,PARA CAIXA R3,PADRAO TELEBRAS,CARGAMINIMA PARA TESTE 12T,RESISTENCIA MAXIMA DE ROMPIMENTO 15T EFLECHA RESIDUAL MAXIMA DE 18MM,ASSENTADO COM ARGAMASSA DE CIMENTO E AREIA,NO TRACO 1:4 EM VOLUME.FORNECIMENTO E ASSENTAMENTO</t>
  </si>
  <si>
    <t>TAMPAO COMPLETO DE FºFº,ARTICULADO,DE 0,60M DE DIAMETRO,PADRAO PMRJ(RIOLUZ),TIPO LEVE,CARGA MINIMA PARA TESTE 6T,RESISTENCIA MAXIMA DE ROMPIMENTO 7,5T E FLECHA RESIDUAL MAXIMA DE 17MM,ASSENTADO COM ARGAMASSA DE CIMENTO E AREIA,NO TRACO 1:4EM VOLUME.FORNECIMENTO E ASSENTAMENTO</t>
  </si>
  <si>
    <t>TAMPAO COMPLETO DE FºFº,ARTICULADO,DE 0,60M DE DIAMETRO,PADRAO PMRJ(RIOLUZ),TIPO PESADO,CARGA MINIMA PARA TESTE 30T,RESISTENCIA MAXIMA DE ROMPIMENTO 37,5T E FLECHA RESIDUAL MAXIMADE 15MM,ASSENTADO COM ARGAMASSA DE CIMENTO E AREIA,NO TRACO1:4 EM VOLUME.FORNECIMENTO E ASSENTAMENTO</t>
  </si>
  <si>
    <t>GRELHA PARA CANALETA DE FºFº,COM(15X50CM) CARGA MINIMA PARATESTE 800KG,RESISTENCIA MAXIMA DE ROMPIMENTO 1000KG E FLECHARESIDUAL MAXIMA 12MM.FORNECIMENTO E ASSENTAMENTO</t>
  </si>
  <si>
    <t>GRELHA PARA CANALETA DE FºFº,COM(20X50CM) CARGA MINIMA PARATESTE 6T,RESISTENCIA MAXIMA DE ROMPIMENTO 7,5T E FLECHA RESIDUAL MAXIMA 15MM.FORNECIMENTO E ASSENTAMENTO</t>
  </si>
  <si>
    <t>GRELHA PARA CANALETA DE FºFº,COM(30X100CM) CARGA MINIMA PARATESTE 12T,RESISTENCIA MAXIMA DE ROMPIMENTO 15T E FLECHA RESIDUAL MAXIMA 20MM.FORNECIMENTO E ASSENTAMENTO</t>
  </si>
  <si>
    <t>GRELHA PARA CANALETA DE FºFº,COM(40X100CM) CARGA MINIMA PARATESTE 14T,RESISTENCIA MAXIMA DE ROMPIMENTO 17,5T E FLECHA RESIDUAL MAXIMA 20MM.FORNECIMENTO E ASSENTAMENTO</t>
  </si>
  <si>
    <t>CAIXA DE PASSEIO DE FºFº,PARA REGISTRO,COM PESO TOTAL DE 28KG,PADRAO CEDAE(T-34),CARGA MINIMA PARA TESTE 6T,RESISTENCIAMAXIMA DE ROMPIMENTO 7,5T E FLECHA RESIDUAL MAXIMA DE 13MM,ASSENTADA COM ARGAMASSA DE CIMENTO E AREIA,NO TRACO 1:4 EM VOLUME.FORNECIMENTO E ASSENTAMENTO</t>
  </si>
  <si>
    <t>CAIXA DE RUA COMPLETA DE FERRO FUNDIDO COM CAPACIDADE DE CARGA DE 15,0T,PARA REGISTRO PADRAO CEDAE,ASSENTADA COM ARGAMASSA DE CIMENTO E AREIA NO TRACO 1:4 EM VOLUME.FORNECIMENTO EASSENTAMENTO</t>
  </si>
  <si>
    <t>DEGRAU DE FERRO FUNDIDO COM 2,0KG,FIXADO EM CONCRETO.FORNECIMENTO E COLOCACAO</t>
  </si>
  <si>
    <t>DEGRAU DE FºFº COM 7KG,FIXADO EM CONCRETO.FORNECIMENTO E COLOCACAO</t>
  </si>
  <si>
    <t>TAMPAO MISTO (FºFº E CONCRETO,EXCLUSIVE ESTE),TIPO PESADO,DE0,60M DE DIAMETRO,PESO SEM CONCRETO 70KG E TOTAL DE 106KG,CONFORME PROJETO CEDAE,ASSENTADO COM ARGAMASSA DE CIMENTO E AREIA,NO TRACO 1:4 EM VOLUME.FORNECIMENTO E ASSENTAMENTO</t>
  </si>
  <si>
    <t>TAMPAO MISTO (FºFº E CONCRETO,EXCLUSIVE ESTE),TIPO LEVE,DE 0,60M DE DIAMETRO,PESO SEM CONCRETO 36KG E TOTAL DE 76KG,CONFORME PROJETO CEDAE,ASSENTADO COM ARGAMASSA DE CIMENTO E AREIA,NO TRACO 1:4 EM VOLUME.FORNECIMENTO E ASSENTAMENTO</t>
  </si>
  <si>
    <t>POCO DE VISITA,DE ANEIS DE CONCRETO PRE-MOLDADOS,PARA ESGOTOS SANITARIOS,SEGUNDO ESPECIFICACOES DA CEDAE,INCLUSIVE DEGRAUS,EXCLUSIVE TAMPAO DE FERRO FUNDIDO,COM PROFUNDIDADE DE 0,60M</t>
  </si>
  <si>
    <t>POCO DE VISITA,DE ANEIS DE CONCRETO PRE-MOLDADOS,PARA ESGOTOS SANITARIOS,SEGUNDO ESPECIFICACOES DA CEDAE,INCLUSIVE DEGRAUS,EXCLUSIVE TAMPAO DE FERRO FUNDIDO,COM PROFUNDIDADE DE 0,80M</t>
  </si>
  <si>
    <t>POCO DE VISITA,DE ANEIS DE CONCRETO PRE-MOLDADOS,PARA ESGOTOS SANITARIOS,SEGUNDO ESPECIFICACOES DA CEDAE,INCLUSIVE DEGRAUS,EXCLUSIVE TAMPAO DE FERRO FUNDIDO,COM PROFUNDIDADE DE 1,00M</t>
  </si>
  <si>
    <t>POCO DE VISITA,DE ANEIS DE CONCRETO PRE-MOLDADOS,PARA ESGOTOS SANITARIOS,SEGUNDO ESPECIFICACOES DA CEDAE,INCLUSIVE DEGRAUS,EXCLUSIVE TAMPAO DE FERRO FUNDIDO,COM PROFUNDIDADE DE 1,05M</t>
  </si>
  <si>
    <t>POCO DE VISITA,DE ANEIS DE CONCRETO PRE-MOLDADOS,PARA ESGOTOS SANITARIOS,SEGUNDO ESPECIFICACOES DA CEDAE,INCLUSIVE DEGRAUS,EXCLUSIVE TAMPAO DE FERRO FUNDIDO,COM PROFUNDIDADE DE 1,20M</t>
  </si>
  <si>
    <t>POCO DE VISITA,DE ANEIS DE CONCRETO PRE-MOLDADOS,PARA ESGOTOS SANITARIOS,SEGUNDO ESPECIFICACOES DA CEDAE,INCLUSIVE DEGRAUS,EXCLUSIVE TAMPAO DE FERRO FUNDIDO,COM PROFUNDIDADE DE 1,40M</t>
  </si>
  <si>
    <t>POCO DE VISITA,DE ANEIS DE CONCRETO PRE-MOLDADOS,PARA ESGOTOS SANITARIOS,SEGUNDO ESPECIFICACOES DA CEDAE,INCLUSIVE DEGRAUS,EXCLUSIVE TAMPAO DE FERRO FUNDIDO,COM PROFUNDIDADE DE 1,50M</t>
  </si>
  <si>
    <t>POCO DE VISITA,DE ANEIS DE CONCRETO PRE-MOLDADOS,PARA ESGOTOS SANITARIOS,SEGUNDO ESPECIFICACOES DA CEDAE,INCLUSIVE DEGRAUS,EXCLUSIVE TAMPAO DE FERRO FUNDIDO,COM PROFUNDIDADE DE 1,60M</t>
  </si>
  <si>
    <t>POCO DE VISITA,DE ANEIS DE CONCRETO PRE-MOLDADOS,PARA ESGOTOS SANITARIOS,SEGUNDO ESPECIFICACOES DA CEDAE,INCLUSIVE DEGRAUS,EXCLUSIVE TAMPAO DE FERRO FUNDIDO,COM PROFUNDIDADE DE 1,70M</t>
  </si>
  <si>
    <t>POCO DE VISITA,DE ANEIS DE CONCRETO PRE-MOLDADOS,PARA ESGOTOS SANITARIOS,SEGUNDO ESPECIFICACOES DA CEDAE,INCLUSIVE DEGRAUS,EXCLUSIVE TAMPAO DE FERRO FUNDIDO,COM PROFUNDIDADE DE 2,00M</t>
  </si>
  <si>
    <t>POCO DE VISITA,DE ANEIS DE CONCRETO PRE-MOLDADOS,PARA ESGOTOS SANITARIOS,SEGUNDO ESPECIFICACOES DA CEDAE,INCLUSIVE DEGRAUS,EXCLUSIVE TAMPAO DE FERRO FUNDIDO,COM PROFUNDIDADE DE 2,30M</t>
  </si>
  <si>
    <t>POCO DE VISITA,DE ANEIS DE CONCRETO PRE-MOLDADOS,PARA ESGOTOS SANITARIOS,SEGUNDO ESPECIFICACOES DA CEDAE,INCLUSIVE DEGRAUS,EXCLUSIVE TAMPAO DE FERRO FUNDIDO,COM PROFUNDIDADE DE 2,60M</t>
  </si>
  <si>
    <t>POCO DE VISITA,DE ANEIS DE CONCRETO PRE-MOLDADOS,PARA ESGOTOS SANITARIOS,SEGUNDO ESPECIFICACOES DA CEDAE,INCLUSIVE DEGRAUS,EXCLUSIVE TAMPAO DE FERRO FUNDIDO,COM PROFUNDIDADE DE 2,90M</t>
  </si>
  <si>
    <t>POCO DE VISITA,DE ANEIS DE CONCRETO PRE-MOLDADOS,PARA ESGOTOS SANITARIOS,SEGUNDO ESPECIFICACOES DA CEDAE,INCLUSIVE DEGRAUS,EXCLUSIVE TAMPAO DE FERRO FUNDIDO,COM PROFUNDIDADE DE 3,20M</t>
  </si>
  <si>
    <t>POCO DE VISITA,DE ANEIS DE CONCRETO PRE-MOLDADOS,PARA ESGOTOS SANITARIOS,SEGUNDO ESPECIFICACOES DA CEDAE,INCLUSIVE DEGRAUS,EXCLUSIVE TAMPAO DE FERRO FUNDIDO,COM PROFUNDIDADE DE 3,50M</t>
  </si>
  <si>
    <t>POCO DE VISITA,DE ANEIS DE CONCRETO PRE-MOLDADOS,PARA ESGOTOS SANITARIOS,SEGUNDO ESPECIFICACOES DA CEDAE,INCLUSIVE DEGRAUS,EXCLUSIVE TAMPAO DE FERRO FUNDIDO,COM PROFUNDIDADE DE 3,80M</t>
  </si>
  <si>
    <t>POCO DE VISITA,DE ANEIS DE CONCRETO PRE-MOLDADOS,PARA ESGOTOS SANITARIOS,SEGUNDO ESPECIFICACOES DA CEDAE,INCLUSIVE DEGRAUS,EXCLUSIVE TAMPAO DE FERRO FUNDIDO,COM PROFUNDIDADE DE 4,10M</t>
  </si>
  <si>
    <t>POCO DE VISITA,DE ANEIS DE CONCRETO PRE-MOLDADOS,PARA ESGOTOS SANITARIOS,SEGUNDO ESPECIFICACOES DA CEDAE,INCLUSIVE DEGRAUS,EXCLUSIVE TAMPAO DE FERRO FUNDIDO,COM PROFUNDIDADE DE 4,40M</t>
  </si>
  <si>
    <t>POCO DE VISITA,DE ANEIS DE CONCRETO PRE-MOLDADOS,PARA ESGOTOS SANITARIOS,SEGUNDO ESPECIFICACOES DA CEDAE,INCLUSIVE DEGRAUS,EXCLUSIVE TAMPAO DE FERRO FUNDIDO,COM PROFUNDIDADE DE 4,70M</t>
  </si>
  <si>
    <t>POCO DE VISITA,DE ANEIS DE CONCRETO PRE-MOLDADOS,PARA ESGOTOS SANITARIOS,SEGUNDO ESPECIFICACOES DA CEDAE,INCLUSIVE DEGRAUS,EXCLUSIVE TAMPAO DE FERRO FUNDIDO,COM PROFUNDIDADE DE 5,00M</t>
  </si>
  <si>
    <t>POCO DE VISITA,DE ANEIS DE CONCRETO PRE-MOLDADOS,PARA ESGOTOS SANITARIOS,SEGUNDO ESPECIFICACOES DA CEDAE,INCLUSIVE DEGRAUS,EXCLUSIVE TAMPAO DE FERRO FUNDIDO,COM PROFUNDIDADE DE 5,30M</t>
  </si>
  <si>
    <t>POCO DE VISITA,DE ANEIS DE CONCRETO PRE-MOLDADOS,PARA ESGOTOS SANITARIOS,SEGUNDO ESPECIFICACOES DA CEDAE,INCLUSIVE DEGRAUS,EXCLUSIVE TAMPAO DE FERRO FUNDIDO,COM PROFUNDIDADE DE 5,60M</t>
  </si>
  <si>
    <t>POCO DE VISITA,DE ANEIS DE CONCRETO PRE-MOLDADOS,PARA ESGOTOS SANITARIOS,SEGUNDO ESPECIFICACOES DA CEDAE,INCLUSIVE DEGRAUS,EXCLUSIVE TAMPAO DE FERRO FUNDIDO,COM PROFUNDIDADE DE 5,90M</t>
  </si>
  <si>
    <t>POCO DE VISITA,DE ANEIS DE CONCRETO PRE-MOLDADOS,PARA ESGOTOS SANITARIOS,SEGUNDO ESPECIFICACOES DA CEDAE,INCLUSIVE DEGRAUS,EXCLUSIVE TAMPAO DE FERRO FUNDIDO,COM PROFUNDIDADE DE 6,20M</t>
  </si>
  <si>
    <t>POCO DE VISITA,DE ANEIS DE CONCRETO PRE-MOLDADOS,PARA ESGOTOS SANITARIOS,SEGUNDO ESPECIFICACOES DA CEDAE,INCLUSIVE DEGRAUS,EXCLUSIVE TAMPAO DE FERRO FUNDIDO,COM PROFUNDIDADE DE 6,50M</t>
  </si>
  <si>
    <t>POCO DE VISITA,DE ANEIS DE CONCRETO PRE-MOLDADOS,PARA ESGOTOS SANITARIOS,SEGUNDO ESPECIFICACOES DA CEDAE,INCLUSIVE DEGRAUS,EXCLUSIVE TAMPAO DE FERRO FUNDIDO,COM PROFUNDIDADE DE 6,80M</t>
  </si>
  <si>
    <t>POCO DE VISITA,DE ANEIS DE CONCRETO PRE-MOLDADOS,PARA ESGOTOS SANITARIOS,SEGUNDO ESPECIFICACOES DA CEDAE,INCLUSIVE DEGRAUS,EXCLUSIVE TAMPAO DE FERRO FUNDIDO,COM PROFUNDIDADE DE 7,10M</t>
  </si>
  <si>
    <t>BASE E FUNDO DE CONCRETO SIMPLES,PARA POCOS DE VISITA,PADRAOCEDAE,DE ANEIS PRE-MOLDADOS COM DIAMETRO DE 600MM,INCLUSIVEMAO-DE-OBRA E MATERIAL</t>
  </si>
  <si>
    <t>BASE E FUNDO DE CONCRETO SIMPLES,PARA POCOS DE VISITA,PADRAOCEDAE,DE ANEIS PRE-MOLDADOS COM DIAMETRO DE 1100MM,INCLUSIVE MAO-DE-OBRA E MATERIAL,INCLUSIVE LAJE DE REDUCAO DE CONCRETO ARMADO</t>
  </si>
  <si>
    <t>BASE E FUNDO DE CONCRETO SIMPLES,PARA POCOS DE VISITA,PADRAOCEDAE,DE ANEIS PRE-MOLDADOS COM DIAMETRO DE 1500MM,INCLUSIVE MAO-DE-OBRA E MATERIAL,INCLUSIVE LAJE DE REDUCAO DE CONCRETO ARMADO</t>
  </si>
  <si>
    <t>BASE E FUNDO DE CONCRETO SIMPLES,PARA POCOS DE VISITA,PADRAOCEDAE,DE ANEIS PRE-MOLDADOS COM DIAMETRO DE 2000MM,INCLUSIVE MAO-DE-OBRA E MATERIAL,INCLUSIVE LAJE DE REDUCAO DE CONCRETO ARMADO</t>
  </si>
  <si>
    <t>CORPO DE POCO DE VISITA DE ANEIS PRE-MOLDADOS,COM DIAMETRO DE 600MM,SEM DEGRAUS,MEDIDA PELA ALTURA UTIL,INCLUSIVE MAO-DE-OBRA E MATERIAL</t>
  </si>
  <si>
    <t>CORPO DE POCO DE VISITA DE ANEIS PRE-MOLDADOS,COM DIAMETRO DE 1100MM,SEM DEGRAUS,MEDIDA PELA ALTURA UTIL,INCLUSIVE MAO-DE-OBRA E MATERIAL</t>
  </si>
  <si>
    <t>CORPO DE POCO DE VISITA DE ANEIS PRE-MOLDADOS,COM DIAMETRO DE 1500MM,SEM DEGRAUS,MEDIDA PELA ALTURA UTIL,INCLUSIVE MAO-DE-OBRA E MATERIAL</t>
  </si>
  <si>
    <t>CORPO DE POCO DE VISITA DE ANEIS PRE-MOLDADOS,COM DIAMETRO DE 2000MM,SEM DEGRAUS,MEDIDA PELA ALTURA UTIL,INCLUSIVE MAO-DE-OBRA E MATERIAL</t>
  </si>
  <si>
    <t>CORPO DE POCO DE VISITA DE ANEIS PRE-MOLDADOS,COM DIAMETRO DE 600MM,COM DEGRAUS,MEDIDA PELA ALTURA UTIL,INCLUSIVE MAO-DE-OBRA E MATERIAL</t>
  </si>
  <si>
    <t>CORPO DE POCO DE VISITA DE ANEIS PRE-MOLDADOS,COM DIAMETRO DE 1100MM,COM DEGRAUS,MEDIDA PELA ALTURA UTIL,INCLUSIVE MAO-DE-OBRA E MATERIAL</t>
  </si>
  <si>
    <t>CORPO DE POCO DE VISITA DE ANEIS PRE-MOLDADOS,COM DIAMETRO DE 1500MM,COM DEGRAUS,MEDIDA PELA ALTURA UTIL,INCLUSIVE MAO-DE-OBRA E MATERIAL</t>
  </si>
  <si>
    <t>CORPO DE POCO DE VISITA DE ANEIS PRE-MOLDADOS,COM DIAMETRO DE 2000MM,COM DEGRAUS,MEDIDA PELA ALTURA UTIL,INCLUSIVE MAO-DE-OBRA E MATERIAL</t>
  </si>
  <si>
    <t>CAIXA DE ANEIS PRE-MOLDADOS DE CONCRETO,TIPO "C",PADRAO CEDAE,PARA REGISTROS ATE 200MM</t>
  </si>
  <si>
    <t>CAIXA DE ANEIS PRE-MOLDADOS DE CONCRETO,TIPO "D",PADRAO CEDAE,PARA REGISTROS DE DIAMETRO DE 250 A 600MM</t>
  </si>
  <si>
    <t>CAIXA DE ANEIS PRE-MOLDADOS DE CONCRETO,TIPO "B",PADRAO CEDAE PARA VENTOSAS</t>
  </si>
  <si>
    <t>PAREDE CILINDRICA DE ANEIS PRE-MOLDADOS DE CONCRETO ARMADO,PARA CAIXAS DE INSPECAO E SIMILARES,DIAMETRO INTERNO DE 2,00M</t>
  </si>
  <si>
    <t>PAREDE CILINDRICA DE ANEIS PRE-MOLDADOS DE CONCRETO ARMADO,PARA CAIXAS DE INSPECAO E SIMILARES,DIAMETRO INTERNO DE 1,20M</t>
  </si>
  <si>
    <t>PAREDE CILINDRICA DE ANEIS PRE-MOLDADOS DE CONCRETO ARMADO,PARA CAIXAS DE INSPECAO E SIMILARES,DIAMETRO INTERNO DE 1,50M</t>
  </si>
  <si>
    <t>PAREDE CILINDRICA DE ANEIS PRE-MOLDADOS DE CONCRETO ARMADO,PARA CAIXAS DE INSPECAO E SIMILARES,DIAMETRO INTERNO DE 2,50M</t>
  </si>
  <si>
    <t>PAREDE CILINDRICA DE ANEIS PRE-MOLDADOS DE CONCRETO ARMADO,PARA CAIXAS DE INSPECAO E SIMILARES,DIAMETRO INTERNO DE 3,00M</t>
  </si>
  <si>
    <t>MONTAGEM E ASSENTAMENTO DE TUBULACAO DE ACO DE 2",PRETO OU GALVANIZADO,COM PONTAS LISAS,INCLUSIVE SOLDA DAS JUNTAS,EXCLUSIVE FORNECIMENTO DOS TUBOS</t>
  </si>
  <si>
    <t>MONTAGEM E ASSENTAMENTO DE TUBULACAO DE ACO DE 3",PRETO OU GALVANIZADOS,COM PONTAS LISAS,INCLUSIVE SOLDA DAS JUNTAS,EXCLUSIVE FORNECIMENTO DOS TUBOS</t>
  </si>
  <si>
    <t>MONTAGEM E ASSENTAMENTO DE TUBULACAO DE ACO DE 4",PRETO OU GALVANIZADOS,COM PONTAS LISAS,INCLUSIVE SOLDA DAS JUNTAS,EXCLUSIVE FORNECIMENTO DOS TUBOS</t>
  </si>
  <si>
    <t>MONTAGEM E ASSENTAMENTO DE TUBULACAO DE CHAPA DE ACO DE 3/16" DE ESPESSURA,COM 6,00M DE COMPRIMENTO E 150MM DE DIAMETRO.INCLUSIVE SOLDA E REVESTIMENTO DAS JUNTAS,EXCLUSIVE FORNECIMENTO DOS TUBOS E DOS MATERIAIS DE REVESTIMENTO DAS JUNTAS</t>
  </si>
  <si>
    <t>MONTAGEM E ASSENTAMENTO DE TUBULACAO DE CHAPA DE ACO DE 3/16" DE ESPESSURA,COM 6,00M DE COMPRIMENTO E 200MM DE DIAMETRO,INCLUSIVE SOLDA E REVESTIMENTO DAS JUNTAS,EXCLUSIVE FORNECIMENTO DOS TUBOS E DOS MATERIAIS DE REVESTIMENTO DAS JUNTAS</t>
  </si>
  <si>
    <t>MONTAGEM E ASSENTAMENTO DE TUBULACAO DE CHAPA DE ACO DE 3/16" DE ESPESSURA,COM 6,00M DE COMPRIMENTO E 250MM DE DIAMETRO,INCLUSIVE SOLDA E REVESTIMENTO DAS JUNTAS,EXCLUSIVE FORNECIMENTO DOS TUBOS E DOS MATERIAIS DE REVESTIMENTO DAS JUNTAS</t>
  </si>
  <si>
    <t>MONTAGEM E ASSENTAMENTO DE TUBULACAO DE CHAPA DE ACO DE 3/16" DE ESPESSURA,COM 6,00M DE COMPRIMENTO E 300MM DE DIAMETRO,INCLUSIVE SOLDA E REVESTIMENTO DAS JUNTAS,EXCLUSIVE FORNECIMENTO DOS TUBOS E DOS MATERIAIS DE REVESTIMENTO DAS JUNTAS</t>
  </si>
  <si>
    <t>MONTAGEM E ASSENTAMENTO DE TUBULACAO DE CHAPA DE ACO DE 3/16" DE ESPESSURA,COM 6,00M DE COMPRIMENTO E 350MM DE DIAMETRO,INCLUSIVE SOLDA E REVESTIMENTO DAS JUNTAS,EXCLUSIVE FORNECIMENTO DOS TUBOS E DOS MATERIAIS DE REVESTIMENTO DAS JUNTAS</t>
  </si>
  <si>
    <t>MONTAGEM E ASSENTAMENTO DE TUBULACAO DE CHAPA DE ACO DE 3/16" DE ESPESSURA,COM 6,00M DE COMPRIMENTO E 400MM DE DIAMETRO,INCLUSIVE SOLDA E REVESTIMENTO DAS JUNTAS,EXCLUSIVE FORNECIMENTO DOS TUBOS E DOS MATERIAIS DE REVESTIMENTO DAS JUNTAS</t>
  </si>
  <si>
    <t>MONTAGEM E ASSENTAMENTO DE TUBULACAO DE CHAPA DE ACO DE 3/16" DE ESPESSURA,COM 6,00M DE COMPRIMENTO E 450MM DE DIAMETRO,INCLUSIVE SOLDA E REVESTIMENTO DAS JUNTAS,EXCLUSIVE FORNECIMENTO DOS TUBOS E DOS MATERIAIS DE REVESTIMENTO DAS JUNTAS</t>
  </si>
  <si>
    <t>MONTAGEM E ASSENTAMENTO DE TUBULACAO DE CHAPA DE ACO DE 3/16" DE ESPESSURA,COM 6,00M DE COMPRIMENTO E 500MM DE DIAMETRO,INCLUSIVE SOLDA E REVESTIMENTO DAS JUNTAS,EXCLUSIVE FORNECIMENTO DOS TUBOS E DOS MATERIAIS DE REVESTIMENTO DAS JUNTAS</t>
  </si>
  <si>
    <t>MONTAGEM E ASSENTAMENTO DE TUBULACAO DE CHAPA DE ACO DE 1/4"DE ESPESSURA,COM 6,00M DE COMPRIMENTO E 150MM DE DIAMETRO,INCLUSIVE SOLDA E REVESTIMENTO DAS JUNTAS,EXCLUSIVE FORNECIMENTO DOS TUBOS E DOS MATERIAIS DE REVESTIMENTO DAS JUNTAS</t>
  </si>
  <si>
    <t>MONTAGEM E ASSENTAMENTO DE TUBULACAO DE CHAPA DE ACO DE 1/4"DE ESPESSURA,COM 6,00M DE COMPRIMENTO E 200MM DE DIAMETRO,INCLUSIVE SOLDA E REVESTIMENTO DAS JUNTAS,EXCLUSIVE FORNECIMENTO DOS TUBOS E DOS MATERIAIS DE REVESTIMENTO DAS JUNTAS</t>
  </si>
  <si>
    <t>MONTAGEM E ASSENTAMENTO DE TUBULACAO DE CHAPA DE ACO DE 1/4"DE ESPESSURA,COM 6,00M DE COMPRIMENTO E 250MM DE DIAMETRO,INCLUSIVE SOLDA E REVESTIMENTO DAS JUNTAS,EXCLUSIVE FORNECIMENTO DOS TUBOS E DOS MATERIAIS DE REVESTIMENTO DAS JUNTAS</t>
  </si>
  <si>
    <t>MONTAGEM E ASSENTAMENTO DE TUBULACAO DE CHAPA DE ACO DE 1/4"DE ESPESSURA,COM 6,00M DE COMPRIMENTO E 300MM DE DIAMETRO,INCLUSIVE SOLDA E REVESTIMENTO DAS JUNTAS,EXCLUSIVE FORNECIMENTO DOS TUBOS E DOS MATERIAIS DE REVESTIMENTO DAS JUNTAS</t>
  </si>
  <si>
    <t>MONTAGEM E ASSENTAMENTO DE TUBULACAO DE CHAPA DE ACO DE 1/4"DE ESPESSURA,COM 6,00M DE COMPRIMENTO E 350MM DE DIAMETRO,INCLUSIVE SOLDA E REVESTIMENTO DAS JUNTAS,EXCLUSIVE FORNECIMENTO DOS TUBOS E DOS MATERIAIS DE REVESTIMENTO DAS JUNTAS</t>
  </si>
  <si>
    <t>MONTAGEM E ASSENTAMENTO DE TUBULACAO DE CHAPA DE ACO DE 1/4"DE ESPESSURA,COM 6,00M DE COMPRIMENTO E 400MM DE DIAMETRO,INCLUSIVE SOLDA E REVESTIMENTO DAS JUNTAS,EXCLUSIVE FORNECIMENTO DOS TUBOS E DOS MATERIAIS DE REVESTIMENTO DAS JUNTAS</t>
  </si>
  <si>
    <t>MONTAGEM E ASSENTAMENTO DE TUBULACAO DE CHAPA DE ACO DE 1/4"DE ESPESSURA,COM 6,00M DE COMPRIMENTO E 450MM DE DIAMETRO,INCLUSIVE SOLDA E REVESTIMENTO DAS JUNTAS,EXCLUSIVE FORNECIMENTO DOS TUBOS E DOS MATERIAIS DE REVESTIMENTO DAS JUNTAS</t>
  </si>
  <si>
    <t>MONTAGEM E ASSENTAMENTO DE TUBULACAO DE CHAPA DE ACO DE 1/4"DE ESPESSURA,COM 6,00M DE COMPRIMENTO E 500MM DE DIAMETRO,INCLUSIVE SOLDA E REVESTIMENTO DAS JUNTAS,EXCLUSIVE FORNECIMENTO DOS TUBOS E DOS MATERIAIS DE REVESTIMENTO DAS JUNTAS</t>
  </si>
  <si>
    <t>MONTAGEM E ASSENTAMENTO DE TUBULACAO DE CHAPA DE ACO DE 1/4"DE ESPESSURA,COM 6,00M DE COMPRIMENTO E 600MM DE DIAMETRO,INCLUSIVE SOLDA E REVESTIMENTO DAS JUNTAS,EXCLUSIVE FORNECIMENTO DOS TUBOS E DOS MATERIAIS DE REVESTIMENTO DAS JUNTAS</t>
  </si>
  <si>
    <t>MONTAGEM E ASSENTAMENTO DE TUBULACAO DE CHAPA DE ACO DE 1/4"DE ESPESSURA,COM 6,00M DE COMPRIMENTO E 700MM DE DIAMETRO,INCLUSIVE SOLDA E REVESTIMENTO DAS JUNTAS,EXCLUSIVE FORNECIMENTO DOS TUBOS E DOS MATERIAIS DE REVESTIMENTO DAS JUNTAS</t>
  </si>
  <si>
    <t>MONTAGEM E ASSENTAMENTO DE TUBULACAO DE CHAPA DE ACO DE 1/4"DE ESPESSURA,COM 6,00M DE COMPRIMENTO E 800MM DE DIAMETRO,INCLUSIVE SOLDA E REVESTIMENTO DAS JUNTAS,EXCLUSIVE FORNECIMENTO DOS TUBOS E DOS MATERIAIS DE REVESTIMENTO DAS JUNTAS</t>
  </si>
  <si>
    <t>MONTAGEM E ASSENTAMENTO DE TUBULACAO DE CHAPA DE ACO DE 5/16" DE ESPESSURA,COM 6,00M DE COMPRIMENTO E 300MM DE DIAMETRO,INCLUSIVE SOLDA E REVESTIMENTO DAS JUNTAS,EXCLUSIVE FORNECIMENTO DOS TUBOS E DOS MATERIAIS DE REVESTIMENTO DAS JUNTAS</t>
  </si>
  <si>
    <t>MONTAGEM E ASSENTAMENTO DE TUBULACAO DE CHAPA DE ACO DE 5/16" DE ESPESSURA,COM 6,00M DE COMPRIMENTO E 350MM DE DIAMETRO,INCLUSIVE SOLDA E REVESTIMENTO DAS JUNTAS,EXCLUSIVE FORNECIMENTO DOS TUBOS E DOS MATERIAIS DE REVESTIMENTO DAS JUNTAS</t>
  </si>
  <si>
    <t>MONTAGEM E ASSENTAMENTO DE TUBULACAO DE CHAPA DE ACO DE 5/16" DE ESPESSURA,COM 6,00M DE COMPRIMENTO E 400MM DE DIAMETRO,INCLUSIVE SOLDA E REVESTIMENTO DAS JUNTAS,EXCLUSIVE FORNECIMENTO DOS TUBOS E DOS MATERIAIS DE REVESTIMENTO DAS JUNTAS</t>
  </si>
  <si>
    <t>MONTAGEM E ASSENTAMENTO DE TUBULACAO DE CHAPA DE ACO DE 5/16" DE ESPESSURA,COM 6,00M DE COMPRIMENTO E 450MM DE DIAMETRO,INCLUSIVE SOLDA E REVESTIMENTO DAS JUNTAS,EXCLUSIVE FORNECIMENTO DOS TUBOS E DOS MATERIAIS DE REVESTIMENTO DAS JUNTAS</t>
  </si>
  <si>
    <t>MONTAGEM E ASSENTAMENTO DE TUBULACAO DE CHAPA DE ACO DE 5/16" DE ESPESSURA,COM 6,00M DE COMPRIMENTO E 500MM DE DIAMETRO,INCLUSIVE SOLDA E REVESTIMENTO DAS JUNTAS,EXCLUSIVE FORNECIMENTO DOS TUBOS E DOS MATERIAIS DE REVESTIMENTO DAS JUNTAS</t>
  </si>
  <si>
    <t>MONTAGEM E ASSENTAMENTO DE TUBULACAO DE CHAPA DE ACO DE 5/16" DE ESPESSURA,COM 6,00M DE COMPRIMENTO E 600MM DE DIAMETRO,INCLUSIVE SOLDA E REVESTIMENTO DAS JUNTAS,EXCLUSIVE FORNECIMENTO DOS TUBOS E DOS MATERIAIS DE REVESTIMENTO DAS JUNTAS</t>
  </si>
  <si>
    <t>MONTAGEM E ASSENTAMENTO DE TUBULACAO DE CHAPA DE ACO DE 5/16" DE ESPESSURA,COM 6,00M DE COMPRIMENTO E 700MM DE DIAMETRO,INCLUSIVE SOLDA E REVESTIMENTO DAS JUNTAS,EXCLUSIVE FORNECIMENTO DOS TUBOS E DOS MATERIAIS DE REVESTIMENTO DAS JUNTAS</t>
  </si>
  <si>
    <t>MONTAGEM E ASSENTAMENTO DE TUBULACAO DE CHAPA DE ACO DE 5/16" DE ESPESSURA,COM 6,00M DE COMPRIMENTO E 800MM DE DIAMETRO,INCLUSIVE SOLDA E REVESTIMENTO DAS JUNTAS,EXCLUSIVE FORNECIMENTO DOS TUBOS E DOS MATERIAIS DE REVESTIMENTO DAS JUNTAS</t>
  </si>
  <si>
    <t>MONTAGEM E ASSENTAMENTO DE TUBULACAO DE CHAPA DE ACO DE 5/16" DE ESPESSURA,COM 6,00M DE COMPRIMENTO E 900MM DE DIAMETRO,INCLUSIVE SOLDA E REVESTIMENTO DAS JUNTAS,EXCLUSIVE FORNECIMENTO DOS TUBOS E DOS MATERIAIS DE REVESTIMENTO DAS JUNTAS</t>
  </si>
  <si>
    <t>MONTAGEM E ASSENTAMENTO DE TUBULACAO DE CHAPA DE ACO DE 5/16" DE ESPESSURA,COM 6,00M DE COMPRIMENTO E 1000MM DE DIAMETRO,INCLUSIVE SOLDA E REVESTIMENTO DAS JUNTAS,EXCLUSIVE FORNECIMENTO DOS TUBOS E DOS MATERIAIS DE REVESTIMENTO DAS JUNTAS</t>
  </si>
  <si>
    <t>MONTAGEM E ASSENTAMENTO DE TUBULACAO DE CHAPA DE ACO DE 5/16" DE ESPESSURA,COM 6,00M DE COMPRIMENTO E 1200MM DE DIAMETRO,INCLUSIVE SOLDA E REVESTIMENTO DAS JUNTAS,EXCLUSIVE FORNECIMENTO DOS TUBOS E DOS MATERIAIS DE REVESTIMENTO DAS JUNTAS</t>
  </si>
  <si>
    <t>MONTAGEM E ASSENTAMENTO DE TUBULACAO DE CHAPA DE ACO DE 3/8"DE ESPESSURA,COM 6,00M DE COMPRIMENTO E 300MM DE DIAMETRO,INCLUSIVE SOLDA E REVESTIMENTO DAS JUNTAS,EXCLUSIVE FORNECIMENTO DOS TUBOS E DOS MATERIAIS DE REVESTIMENTO DAS JUNTAS</t>
  </si>
  <si>
    <t>MONTAGEM E ASSENTAMENTO DE TUBULACAO DE CHAPA DE ACO DE 3/8"DE ESPESSURA,COM 6,00M DE COMPRIMENTO E 350MM DE DIAMETRO,INCLUSIVE SOLDA E REVESTIMENTO DAS JUNTAS,EXCLUSIVE FORNECIMENTO DOS TUBOS E DOS MATERIAIS DE REVESTIMENTO DAS JUNTAS</t>
  </si>
  <si>
    <t>MONTAGEM E ASSENTAMENTO DE TUBULACAO DE CHAPA DE ACO DE 3/8"DE ESPESSURA,COM 6,00M DE COMPRIMENTO E 400MM DE DIAMETRO,INCLUSIVE SOLDA E REVESTIMENTO DAS JUNTAS,EXCLUSIVE FORNECIMENTO DOS TUBOS E DOS MATERIAIS DE REVESTIMENTO DAS JUNTAS</t>
  </si>
  <si>
    <t>MONTAGEM E ASSENTAMENTO DE TUBULACAO DE CHAPA DE ACO DE 3/8"DE ESPESSURA,COM 6,00M DE COMPRIMENTO E 450MM DE DIAMETRO,INCLUSIVE SOLDA E REVESTIMENTO DAS JUNTAS,EXCLUSIVE FORNECIMENTO DOS TUBOS E DOS MATERIAIS DE REVESTIMENTO DAS JUNTAS</t>
  </si>
  <si>
    <t>MONTAGEM E ASSENTAMENTO DE TUBULACAO DE CHAPA DE ACO DE 3/8"DE ESPESSURA,COM 6,00M DE COMPRIMENTO E 500MM DE DIAMETRO,INCLUSIVE SOLDA E REVESTIMENTO DAS JUNTAS,EXCLUSIVE FORNECIMENTO DOS TUBOS E DOS MATERIAIS DE REVESTIMENTO DAS JUNTAS</t>
  </si>
  <si>
    <t>MONTAGEM E ASSENTAMENTO DE TUBULACAO DE CHAPA DE ACO DE 3/8"DE ESPESSURA,COM 6,00M DE COMPRIMENTO E 600MM DE DIAMETRO,INCLUSIVE SOLDA E REVESTIMENTO DAS JUNTAS,EXCLUSIVE FORNECIMENTO DOS TUBOS E DOS MATERIAIS DE REVESTIMENTO DAS JUNTAS</t>
  </si>
  <si>
    <t>MONTAGEM E ASSENTAMENTO DE TUBULACAO DE CHAPA DE ACO DE 3/8"DE ESPESSURA,COM 6,00M DE COMPRIMENTO E 700MM DE DIAMETRO,INCLUSIVE SOLDA E REVESTIMENTO DAS JUNTAS,EXCLUSIVE FORNECIMENTO DOS TUBOS E DOS MATERIAIS DE REVESTIMENTO DAS JUNTAS</t>
  </si>
  <si>
    <t>MONTAGEM E ASSENTAMENTO DE TUBULACAO DE CHAPA DE ACO DE 3/8"DE ESPESSURA,COM 6,00M DE COMPRIMENTO E 800MM DE DIAMETRO,INCLUSIVE SOLDA E REVESTIMENTO DAS JUNTAS,EXCLUSIVE FORNECIMENTO DOS TUBOS E DOS MATERIAIS DE REVESTIMENTO DAS JUNTAS</t>
  </si>
  <si>
    <t>MONTAGEM E ASSENTAMENTO DE TUBULACAO DE CHAPA DE ACO DE 3/8"DE ESPESSURA,COM 6,00M DE COMPRIMENTO E 900MM DE DIAMETRO,INCLUSIVE SOLDA E REVESTIMENTO DAS JUNTAS,EXCLUSIVE FORNECIMENTO DOS TUBOS E DOS MATERIAIS DE REVESTIMENTO DAS JUNTAS</t>
  </si>
  <si>
    <t>MONTAGEM E ASSENTAMENTO DE TUBULACAO DE CHAPA DE ACO DE 3/8"DE ESPESSURA,COM 6,00M DE COMPRIMENTO E 1000MM DE DIAMETRO,INCLUSIVE SOLDA E REVESTIMENTO DAS JUNTAS,EXCLUSIVE FORNECIMENTO DOS TUBOS E DOS MATERIAIS DE REVESTIMENTO DAS JUNTAS</t>
  </si>
  <si>
    <t>MONTAGEM E ASSENTAMENTO DE TUBULACAO DE CHAPA DE ACO DE 3/8"DE ESPESSURA,COM 6,00M DE COMPRIMENTO E 1200MM DE DIAMETRO,INCLUSIVE SOLDA E REVESTIMENTO DAS JUNTAS,EXCLUSIVE FORNECIMENTO DOS TUBOS E DOS MATERIAIS DE REVESTIMENTO DAS JUNTAS</t>
  </si>
  <si>
    <t>MONTAGEM E ASSENTAMENTO DE TUBULACAO DE CHAPA DE ACO DE 3/8"DE ESPESSURA,COM 6,00M DE COMPRIMENTO E 1300MM DE DIAMETRO,INCLUSIVE SOLDA E REVESTIMENTO DAS JUNTAS,EXCLUSIVE FORNECIMENTO DOS TUBOS E DOS MATERIAIS DE REVESTIMENTO DAS JUNTAS</t>
  </si>
  <si>
    <t>MONTAGEM E ASSENTAMENTO DE TUBULACAO DE CHAPA DE ACO DE 3/8"DE ESPESSURA,COM 6,00M DE COMPRIMENTO E 1500MM DE DIAMETRO,INCLUSIVE SOLDA E REVESTIMENTO DAS JUNTAS,EXCLUSIVE FORNECIMENTO DOS TUBOS E DOS MATERIAIS DE REVESTIMENTO DAS JUNTAS</t>
  </si>
  <si>
    <t>MONTAGEM E ASSENTAMENTO DE TUBULACAO DE CHAPA DE ACO DE 3/8"DE ESPESSURA,COM 6,00M DE COMPRIMENTO E 2000MM DE DIAMETRO,INCLUSIVE SOLDA E REVESTIMENTO DAS JUNTAS,EXCLUSIVE FORNECIMENTO DOS TUBOS E DOS MATERIAIS DE REVESTIMENTO DAS JUNTAS</t>
  </si>
  <si>
    <t>MONTAGEM E ASSENTAMENTO DE TUBULACAO DE CHAPA DE ACO DE 3/8"DE ESPESSURA,COM 6,00M DE COMPRIMENTO E 2500MM DE DIAMETRO,INCLUSIVE SOLDA E REVESTIMENTO DAS JUNTAS,EXCLUSIVE FORNECIMENTO DOS TUBOS E DOS MATERIAIS DE REVESTIMENTO DAS JUNTAS</t>
  </si>
  <si>
    <t>MONTAGEM E ASSENTAMENTO DE TUBULACAO DE CHAPA DE ACO DE 1/2"DE ESPESSURA,COM 6,00M DE COMPRIMENTO E 500MM DE DIAMETRO,INCLUSIVE SOLDA E REVESTIMENTO DAS JUNTAS,EXCLUSIVE FORNECIMENTO DOS TUBOS E DOS MATERIAIS DE REVESTIMENTO DAS JUNTAS</t>
  </si>
  <si>
    <t>MONTAGEM E ASSENTAMENTO DE TUBULACAO DE CHAPA DE ACO DE 1/2"DE ESPESSURA,COM 6,00M DE COMPRIMENTO E 600MM DE DIAMETRO,INCLUSIVE SOLDA E REVESTIMENTO DAS JUNTAS,EXCLUSIVE FORNECIMENTO DOS TUBOS E DOS MATERIAIS DE REVESTIMENTO DAS JUNTAS</t>
  </si>
  <si>
    <t>MONTAGEM E ASSENTAMENTO DE TUBULACAO DE CHAPA DE ACO DE 1/2"DE ESPESSURA,COM 6,00M DE COMPRIMENTO E 700MM DE DIAMETRO,INCLUSIVE SOLDA E REVESTIMENTO DAS JUNTAS,EXCLUSIVE FORNECIMENTO DOS TUBOS E DOS MATERIAIS DE REVESTIMENTO DAS JUNTAS</t>
  </si>
  <si>
    <t>MONTAGEM E ASSENTAMENTO DE TUBULACAO DE CHAPA DE ACO DE 1/2"DE ESPESSURA,COM 6,00M DE COMPRIMENTO E 800MM DE DIAMETRO,INCLUSIVE SOLDA E REVESTIMENTO DAS JUNTAS,EXCLUSIVE FORNECIMENTO DOS TUBOS E DOS MATERIAIS DE REVESTIMENTO DAS JUNTAS</t>
  </si>
  <si>
    <t>MONTAGEM E ASSENTAMENTO DE TUBULACAO DE CHAPA DE ACO DE 1/2"DE ESPESSURA,COM 6,00M DE COMPRIMENTO E 900MM DE DIAMETRO,INCLUSIVE SOLDA E REVESTIMENTO DAS JUNTAS,EXCLUSIVE FORNECIMENTO DOS TUBOS E DOS MATERIAIS DE REVESTIMENTO DAS JUNTAS</t>
  </si>
  <si>
    <t>MONTAGEM E ASSENTAMENTO DE TUBULACAO DE CHAPA DE ACO DE 1/2"DE ESPESSURA,COM 6,00M DE COMPRIMENTO E 1000MM DE DIAMETRO,INCLUSIVE SOLDA E REVESTIMENTO DAS JUNTAS,EXCLUSIVE FORNECIMENTO DOS TUBOS E DOS MATERIAIS DE REVESTIMENTO DAS JUNTAS</t>
  </si>
  <si>
    <t>MONTAGEM E ASSENTAMENTO DE TUBULACAO DE CHAPA DE ACO DE 1/2"DE ESPESSURA,COM 6,00M DE COMPRIMENTO E 1200MM DE DIAMETRO,INCLUSIVE SOLDA E REVESTIMENTO DAS JUNTAS,EXCLUSIVE FORNECIMENTO DOS TUBOS E DOS MATERIAIS DE REVESTIMENTO DAS JUNTAS</t>
  </si>
  <si>
    <t>MONTAGEM E ASSENTAMENTO DE TUBULACAO DE CHAPA DE ACO DE 1/2"DE ESPESSURA,COM 6,00M DE COMPRIMENTO E 1500MM DE DIAMETRO,INCLUSIVE SOLDA E REVESTIMENTO DAS JUNTAS,EXCLUSIVE FORNECIMENTO DOS TUBOS E DOS MATERIAIS DE REVESTIMENTO DAS JUNTAS</t>
  </si>
  <si>
    <t>MONTAGEM E ASSENTAMENTO DE TUBULACAO DE CHAPA DE ACO DE 1/2"DE ESPESSURA,COM 6,00M DE COMPRIMENTO E 1750MM DE DIAMETRO,INCLUSIVE SOLDA E REVESTIMENTO DAS JUNTAS,EXCLUSIVE FORNECIMENTO DOS TUBOS E DOS MATERIAIS DE REVESTIMENTO DAS JUNTAS</t>
  </si>
  <si>
    <t>MONTAGEM E ASSENTAMENTO DE TUBULACAO DE CHAPA DE ACO DE 1/2"DE ESPESSURA,COM 6,00M DE COMPRIMENTO E 1800MM DE DIAMETRO,INCLUSIVE SOLDA E REVESTIMENTO DAS JUNTAS,EXCLUSIVE FORNECIMENTO DOS TUBOS E DOS MATERIAIS DE REVESTIMENTO DAS JUNTAS</t>
  </si>
  <si>
    <t>MONTAGEM E ASSENTAMENTO DE TUBULACAO DE CHAPA DE ACO DE 1/2"DE ESPESSURA,COM 6,00M DE COMPRIMENTO E 2000MM DE DIAMETRO,INCLUSIVE SOLDA E REVESTIMENTO DAS JUNTAS,EXCLUSIVE FORNECIMENTO DOS TUBOS E DOS MATERIAIS DE REVESTIMENTO DAS JUNTAS</t>
  </si>
  <si>
    <t>MONTAGEM E ASSENTAMENTO DE TUBULACAO DE CHAPA DE ACO DE 1/2"DE ESPESSURA,COM 6,00M DE COMPRIMENTO E 2500MM DE DIAMETRO,INCLUSIVE SOLDA E REVESTIMENTO DAS JUNTAS,EXCLUSIVE FORNECIMENTO DOS TUBOS E DOS MATERIAIS DE REVESTIMENTO DAS JUNTAS</t>
  </si>
  <si>
    <t>MONTAGEM E ASSENTAMENTO DE TUBULACAO DE CHAPA DE ACO DE 5/8"DE ESPESSURA,COM 6,00M DE COMPRIMENTO E 1800MM DE DIAMETRO,INCLUSIVE SOLDA E REVESTIMENTO DAS JUNTAS,EXCLUSIVE FORNECIMENTO DOS TUBOS E DOS MATERIAIS DE REVESTIMENTO DAS JUNTAS</t>
  </si>
  <si>
    <t>MONTAGEM E ASSENTAMENTO DE TUBULACAO DE CHAPA DE ACO DE 5/8"DE ESPESSURA,COM 6,00M DE COMPRIMENTO E 2000MM DE DIAMETRO,INCLUSIVE SOLDA E REVESTIMENTO DAS JUNTAS,EXCLUSIVE FORNECIMENTO DOS TUBOS E DOS MATERIAIS DE REVESTIMENTO DAS JUNTAS</t>
  </si>
  <si>
    <t>MONTAGEM E ASSENTAMENTO DE TUBULACAO DE CHAPA DE ACO DE 5/8"DE ESPESSURA,COM 6,00M DE COMPRIMENTO E 2500MM DE DIAMETRO,INCLUSIVE SOLDA E REVESTIMENTO DAS JUNTAS,EXCLUSIVE FORNECIMENTO DOS TUBOS E DOS MATERIAIS DE REVESTIMENTO DAS JUNTAS</t>
  </si>
  <si>
    <t>MONTAGEM E ASSENTAMENTO DE TUBULACAO DE CHAPA DE ACO DE 3/16" DE ESPESSURA,COM 12,00M DE COMPRIMENTO E 150MM DE DIAMETRO,INCLUSIVE SOLDA E REVESTIMENTO DAS JUNTAS,EXCLUSIVE FORNECIMENTO DOS TUBOS E DOS MATERIAIS DE REVESTIMENTO DAS JUNTAS</t>
  </si>
  <si>
    <t>MONTAGEM E ASSENTAMENTO DE TUBULACAO DE CHAPA DE ACO DE 3/16" DE ESPESSURA,COM 12,00M DE COMPRIMENTO E 200MM DE DIAMETRO,INCLUSIVE SOLDA E REVESTIMENTO DAS JUNTAS,EXCLUSIVE FORNECIMENTO DOS TUBOS E DOS MATERIAIS DE REVESTIMENTO DAS JUNTAS</t>
  </si>
  <si>
    <t>MONTAGEM E ASSENTAMENTO DE TUBULACAO DE CHAPA DE ACO DE 3/16" DE ESPESSURA,COM 12,00M DE COMPRIMENTO E 250MM DE DIAMETRO,INCLUSIVE SOLDA E REVESTIMENTO DAS JUNTAS,EXCLUSIVE FORNECIMENTO DOS TUBOS E DOS MATERIAIS DE REVESTIMENTO DAS JUNTAS</t>
  </si>
  <si>
    <t>MONTAGEM E ASSENTAMENTO DE TUBULACAO DE CHAPA DE ACO DE 3/16" DE ESPESSURA,COM 12,00M DE COMPRIMENTO E 300MM DE DIAMETRO,INCLUSIVE SOLDA E REVESTIMENTO DAS JUNTAS,EXCLUSIVE FORNECIMENTO DOS TUBOS E DOS MATERIAIS DE REVESTIMENTO DAS JUNTAS</t>
  </si>
  <si>
    <t>MONTAGEM E ASSENTAMENTO DE TUBULACAO DE CHAPA DE ACO DE 3/16" DE ESPESSURA,COM 12,00M DE COMPRIMENTO E 350MM DE DIAMETRO,INCLUSIVE SOLDA E REVESTIMENTO DAS JUNTAS,EXCLUSIVE FORNECIMENTO DOS TUBOS E DOS MATERIAIS DE REVESTIMENTO DAS JUNTAS</t>
  </si>
  <si>
    <t>MONTAGEM E ASSENTAMENTO DE TUBULACAO DE CHAPA DE ACO DE 3/16" DE ESPESSURA,COM 12,00M DE COMPRIMENTO E 400MM DE DIAMETRO,INCLUSIVE SOLDA E REVESTIMENTO DAS JUNTAS,EXCLUSIVE FORNECIMENTO DOS TUBOS E DOS MATERIAIS DE REVESTIMENTO DAS JUNTAS</t>
  </si>
  <si>
    <t>MONTAGEM E ASSENTAMENTO DE TUBULACAO DE CHAPA DE ACO DE 3/16" DE ESPESSURA COM 12,00M DE COMPRIMENTO E 450MM DE DIAMETRO,INCLUSIVE SOLDA E REVESTIMENTO DAS JUNTAS,EXCLUSIVE FORNECIMENTO DOS TUBOS E DOS MATERIAIS DE REVESTIMENTO DAS JUNTAS</t>
  </si>
  <si>
    <t>MONTAGEM E ASSENTAMENTO DE TUBULACAO DE CHAPA DE ACO DE 3/16" DE ESPESSURA,COM 12,00M DE COMPRIMENTO E 500MM DE DIAMETRO,INCLUSIVE SOLDA E REVESTIMENTO DAS JUNTAS,EXCLUSIVE FORNECIMENTO DOS TUBOS E DOS MATERIAIS DE REVESTIMENTO DAS JUNTAS</t>
  </si>
  <si>
    <t>MONTAGEM E ASSENTAMENTO DE TUBULACAO DE CHAPA DE ACO DE 1/4"DE ESPESSURA,COM 12,00M DE COMPRIMENTO E 150MM DE DIAMETRO,INCLUSIVE SOLDA E REVESTIMENTO DAS JUNTAS,EXCLUSIVE FORNECIMENTO DOS TUBOS E DOS MATERIAIS DE REVESTIMENTO DAS JUNTAS</t>
  </si>
  <si>
    <t>MONTAGEM E ASSENTAMENTO DE TUBULACAO DE CHAPA DE ACO DE 1/4"DE ESPESSURA,COM 12,00M DE COMPRIMENTO E 200MM DE DIAMETRO,INCLUSIVE SOLDA E REVESTIMENTO DAS JUNTAS,EXCLUSIVE FORNECIMENTO DOS TUBOS E DOS MATERIAIS DE REVESTIMENTO DAS JUNTAS</t>
  </si>
  <si>
    <t>MONTAGEM E ASSENTAMENTO DE TUBULACAO DE CHAPA DE ACO DE 1/4"DE ESPESSURA,COM 12,00M DE COMPRIMENTO E 250MM DE DIAMETRO,INCLUSIVE SOLDA E REVESTIMENTO DAS JUNTAS,EXCLUSIVE FORNECIMENTO DOS TUBOS E DOS MATERIAIS DE REVESTIMENTO DAS JUNTAS</t>
  </si>
  <si>
    <t>MONTAGEM E ASSENTAMENTO DE TUBULACAO DE CHAPA DE ACO DE 1/4"DE ESPESSURA,COM 12,00M DE COMPRIMENTO E 300MM DE DIAMETRO,INCLUSIVE SOLDA E REVESTIMENTO DAS JUNTAS,EXCLUSIVE FORNECIMENTO DOS TUBOS E DOS MATERIAIS DE REVESTIMENTO DAS JUNTAS</t>
  </si>
  <si>
    <t>MONTAGEM E ASSENTAMENTO DE TUBULACAO DE CHAPA DE ACO DE 1/4"DE ESPESSURA,COM 12,00M DE COMPRIMENTO E 350MM DE DIAMETRO,INCLUSIVE SOLDA E REVESTIMENTO DAS JUNTAS,EXCLUSIVE FORNECIMENTO DOS TUBOS E DOS MATERIAIS DE REVESTIMENTO DAS JUNTAS</t>
  </si>
  <si>
    <t>MONTAGEM E ASSENTAMENTO DE TUBULACAO DE CHAPA DE ACO DE 1/4"DE ESPESSURA,COM 12,00M DE COMPRIMENTO E 400MM DE DIAMETRO,INCLUSIVE SOLDA E REVESTIMENTO DAS JUNTAS,EXCLUSIVE FORNECIMENTO DOS TUBOS E MATERIAIS DE REVESTIMENTO DAS JUNTAS</t>
  </si>
  <si>
    <t>MONTAGEM E ASSENTAMENTO DE TUBULACAO DE CHAPA DE ACO DE 1/4"DE ESPESSURA,COM 12,00M DE COMPRIMENTO E 450MM DE DIAMETRO,INCLUSIVE SOLDA E REVESTIMENTO DAS JUNTAS,EXCLUSIVE FORNECIMENTO DOS TUBOS E DOS MATERIAIS DE REVESTIMENTO DAS JUNTAS</t>
  </si>
  <si>
    <t>MONTAGEM E ASSENTAMENTO DE TUBULACAO DE CHAPA DE ACO DE 1/4"DE ESPESSURA,COM 12,00M DE COMPRIMENTO E 500MM DE DIAMETRO,INCLUSIVE SOLDA E REVESTIMENTO DAS JUNTAS,EXCLUSIVE FORNECIMENTO DOS TUBOS E DOS MATERIAIS DE REVESTIMENTO DAS JUNTAS</t>
  </si>
  <si>
    <t>MONTAGEM E ASSENTAMENTO DE TUBULACAO DE CHAPA DE ACO DE 1/4"DE ESPESSURA,COM 12,00M DE COMPRIMENTO E 600MM DE DIAMETRO,INCLUSIVE SOLDA E REVESTIMENTO DAS JUNTAS,EXCLUSIVE FORNECIMENTO DOS TUBOS E DOS MATERIAIS DE REVESTIMENTO DAS JUNTAS</t>
  </si>
  <si>
    <t>MONTAGEM E ASSENTAMENTO DE TUBULACAO DE CHAPA DE ACO DE 1/4"DE ESPESSURA,COM 12,00M DE COMPRIMENTO E 700MM DE DIAMETRO,INCLUSIVE SOLDA E REVESTIMENTO DAS JUNTAS,EXCLUSIVE FORNECIMENTO DOS TUBOS E DOS MATERIAIS DE REVESTIMENTO DAS JUNTAS</t>
  </si>
  <si>
    <t>MONTAGEM E ASSENTAMENTO DE TUBULACAO DE CHAPA DE ACO DE 1/4"DE ESPESSURA,COM 12,00M DE COMPRIMENTO E 800MM DE DIAMETRO,INCLUSIVE SOLDA E REVESTIMENTO DAS JUNTAS,EXCLUSIVE FORNECIMENTO DOS TUBOS E DOS MATERIAIS DE REVESTIMENTO DAS JUNTAS</t>
  </si>
  <si>
    <t>MONTAGEM E ASSENTAMENTO DE TUBULACAO DE CHAPA DE ACO DE 5/16" DE ESPESSURA,COM 12,00M DE COMPRIMENTO E 300MM DE DIAMETRO,INCLUSIVE SOLDA E REVESTIMENTO DAS JUNTAS,EXCLUSIVE FORNECIMENTO DOS TUBOS E DOS MATERIAIS DE REVESTIMENTO DAS JUNTAS</t>
  </si>
  <si>
    <t>MONTAGEM E ASSENTAMENTO DE TUBULACAO DE CHAPA DE ACO DE 5/16" DE ESPESSURA,COM 12,00M DE COMPRIMENTO E 350MM DE DIAMETRO,INCLUSIVE SOLDA E REVESTIMENTO DAS JUNTAS,EXCLUSIVE FORNECIMENTO DOS TUBOS E DOS MATERIAIS DE REVESTIMENTO DAS JUNTAS</t>
  </si>
  <si>
    <t>MONTAGEM E ASSENTAMENTO DE TUBULACAO DE CHAPA DE ACO DE 5/16" DE ESPESSURA,COM 12,00M DE COMPRIMENTO E 400MM DE DIAMETRO,INCLUSIVE SOLDA E REVESTIMENTO DAS JUNTAS,EXCLUSIVE FORNECIMENTO DOS TUBOS E DOS MATERIAIS DE REVESTIMENTO DAS JUNTAS</t>
  </si>
  <si>
    <t>MONTAGEM E ASSENTAMENTO DE TUBULACAO DE CHAPA DE ACO DE 5/16" DE ESPESSURA,COM 12,00M DE COMPRIMENTO E 450MM DE DIAMETRO,INCLUSIVE SOLDA E REVESTIMENTO DAS JUNTAS,EXCLUSIVE FORNECIMENTO DOS TUBOS E DOS MATERIAIS DE REVESTIMENTO DAS JUNTAS</t>
  </si>
  <si>
    <t>MONTAGEM E ASSENTAMENTO DE TUBULACAO DE CHAPA DE ACO DE 5/16" DE ESPESSURA,COM 12,00M DE COMPRIMENTO E 500MM DE DIAMETRO,INCLUSIVE SOLDA E REVESTIMENTO DAS JUNTAS,EXCLUSIVE FORNECIMENTO DOS TUBOS E DOS MATERIAIS DE REVESTIMENTO DAS JUNTAS</t>
  </si>
  <si>
    <t>MONTAGEM E ASSENTAMENTO DE TUBULACAO DE CHAPA DE ACO DE 5/16" DE ESPESSURA,COM 12,00M DE COMPRIMENTO E 600MM DE DIAMETRO,INCLUSIVE SOLDA E REVESTIMENTO DAS JUNTAS,EXCLUSIVE FORNECIMENTO DOS TUBOS E DOS MATERIAIS DE REVESTIMENTO DAS JUNTAS</t>
  </si>
  <si>
    <t>MONTAGEM E ASSENTAMENTO DE TUBULACAO DE CHAPA DE ACO DE 5/16" DE ESPESSURA,COM 12,00M DE COMPRIMENTO E 700MM DE DIAMETRO,INCLUSIVE SOLDA E REVESTIMENTO DAS JUNTAS,EXCLUSIVE FORNECIMENTO DOS TUBOS E DOS MATERIAIS DE REVESTIMENTO DAS JUNTAS</t>
  </si>
  <si>
    <t>MONTAGEM E ASSENTAMENTO DE TUBULACAO DE CHAPA DE ACO DE 5/16" DE ESPESSURA,COM 12,00M DE COMPRIMENTO E 800MM DE DIAMETRO,INCLUSIVE SOLDA E REVESTIMENTO DAS JUNTAS,EXCLUSIVE FORNECIMENTO DOS TUBOS E DOS MATERIAIS DE REVESTIMENTO DAS JUNTAS</t>
  </si>
  <si>
    <t>MONTAGEM E ASSENTAMENTO DE TUBULACAO DE CHAPA DE ACO DE 5/16" DE ESPESSURA,COM 12,00M DE COMPRIMENTO E 900MM DE DIAMETRO,INCLUSIVE SOLDA E REVESTIMENTO DAS JUNTAS,EXCLUSIVE FORNECIMENTO DOS TUBOS E DOS MATERIAIS DE REVESTIMENTO DAS JUNTAS</t>
  </si>
  <si>
    <t>MONTAGEM E ASSENTAMENTO DE TUBULACAO DE CHAPA DE ACO DE 5/16" DE ESPESSURA,COM 12,00M DE COMPRIMENTO E 1000MM DE DIAMETRO,INCLUSIVE SOLDA E REVESTIMENTO DAS JUNTAS,EXCLUSIVE FORNECIMENTO DOS TUBOS E DOS MATERIAIS DE REVESTIMENTO DAS JUNTAS</t>
  </si>
  <si>
    <t>MONTAGEM E ASSENTAMENTO DE TUBULACAO DE CHAPA DE ACO DE 5/16" DE ESPESSURA,COM 12,00M DE COMPRIMENTO E 1200MM DE DIAMETRO,INCLUSIVE SOLDA E REVESTIMENTO DAS JUNTAS,EXCLUSIVE FORNECIMENTO DOS TUBOS E DOS MATERIAIS DE REVESTIMENTO DAS JUNTAS</t>
  </si>
  <si>
    <t>MONTAGEM E ASSENTAMENTO DE TUBULACAO DE CHAPA DE ACO DE 3/8"DE ESPESSURA,COM 12,00M DE COMPRIMENTO E 300MM DE DIAMETRO,INCLUSIVE SOLDA E REVESTIMENTO DAS JUNTAS,EXCLUSIVE FORNECIMENTO DOS TUBOS E DOS MATERIAIS DE REVESTIMENTO DAS JUNTAS</t>
  </si>
  <si>
    <t>MONTAGEM E ASSENTAMENTO DE TUBULACAO DE CHAPA DE ACO DE 3/8"DE ESPESSURA,COM 12,00M DE COMPRIMENTO E 350MM DE DIAMETRO,INCLUSIVE SOLDA E REVESTIMENTO DAS JUNTAS,EXCLUSIVE FORNECIMENTO DOS TUBOS E DOS MATERIAIS DE REVESTIMENTO DAS JUNTAS</t>
  </si>
  <si>
    <t>MONTAGEM E ASSENTAMENTO DE TUBULACAO DE CHAPA DE ACO DE 3/8"DE ESPESSURA,COM 12,00M DE COMPRIMENTO E 400MM DE DIAMETRO,INCLUSIVE SOLDA E REVESTIMENTO DAS JUNTAS,EXCLUSIVE FORNECIMENTO DOS TUBOS E DOS MATERIAIS DE REVESTIMENTO DAS JUNTAS</t>
  </si>
  <si>
    <t>MONTAGEM E ASSENTAMENTO DE TUBULACAO DE CHAPA DE ACO DE 3/8"DE ESPESSURA,COM 12,00M DE COMPRIMENTO E 450MM DE DIAMETRO,INCLUSIVE SOLDA E REVESTIMENTO DAS JUNTAS,EXCLUSIVE FORNECIMENTO DOS TUBOS E DOS MATERIAIS DE REVESTIMENTO DAS JUNTAS</t>
  </si>
  <si>
    <t>MONTAGEM E ASSENTAMENTO DE TUBULACAO DE CHAPA DE ACO DE 3/8"DE ESPESSURA,COM 12,00M DE COMPRIMENTO E 500MM DE DIAMETRO,INCLUSIVE SOLDA E REVESTIMENTO DAS JUNTAS,EXCLUSIVE FORNECIMENTO DOS TUBOS E DOS MATERIAIS DE REVESTIMENTO DAS JUNTAS</t>
  </si>
  <si>
    <t>MONTAGEM E ASSENTAMENTO DE TUBULACAO DE CHAPA DE ACO DE 3/8"DE ESPESSURA,COM 12,00M DE COMPRIMENTO E 600MM DE DIAMETRO,INCLUSIVE SOLDA E REVESTIMENTO DAS JUNTAS,EXCLUSIVE FORNECIMENTO DOS TUBOS E DOS MATERIAIS DE REVESTIMENTO DAS JUNTAS</t>
  </si>
  <si>
    <t>MONTAGEM E ASSENTAMENTO DE TUBULACAO DE CHAPA DE ACO DE 3/8"DE ESPESSURA,COM 12,00M DE COMPRIMENTO E 700MM DE DIAMETRO,INCLUSIVE SOLDA E REVESTIMENTO DAS JUNTAS,EXCLUSIVE FORNECIMENTO DOS TUBOS E DOS MATERIAIS DE REVESTIMENTO DAS JUNTAS</t>
  </si>
  <si>
    <t>MONTAGEM E ASSENTAMENTO DE TUBULACAO DE CHAPA DE ACO DE 3/8"DE ESPESSURA,COM 12,00M DE COMPRIMENTO E 800MM DE DIAMETRO,INCLUSIVE SOLDA E REVESTIMENTO DAS JUNTAS,EXCLUSIVE FORNECIMENTO DOS TUBOS E DOS MATERIAIS DE REVESTIMENTO DAS JUNTAS</t>
  </si>
  <si>
    <t>MONTAGEM E ASSENTAMENTO DE TUBULACAO DE CHAPA DE ACO DE 3/8"DE ESPESSURA,COM 12,00M DE COMPRIMENTO E 900MM DE DIAMETRO,INCLUSIVE SOLDA E REVESTIMENTO DAS JUNTAS,EXCLUSIVE FORNECIMENTO DOS TUBOS E DOS MATERIAIS DE REVESTIMENTO DAS JUNTAS</t>
  </si>
  <si>
    <t>MONTAGEM E ASSENTAMENTO DE TUBULACAO DE CHAPA DE ACO DE 3/8"DE ESPESSURA,COM 12,00M DE COMPRIMENTO E 1000MM DE DIAMETRO,INCLUSIVE SOLDA E REVESTIMENTO DAS JUNTAS,EXCLUSIVE FORNECIMENTO DOS TUBOS E DOS MATERIAIS DE REVESTIMENTO DAS JUNTAS</t>
  </si>
  <si>
    <t>MONTAGEM E ASSENTAMENTO DE TUBULACAO DE CHAPA DE ACO DE 3/8"DE ESPESSURA,COM 12,00M DE COMPRIMENTO E 1200MM DE DIAMETRO,INCLUSIVE SOLDA E REVESTIMENTO DAS JUNTAS,EXCLUSIVE FORNECIMENTO DOS TUBOS E DOS MATERIAIS DE REVESTIMENTO DAS JUNTAS</t>
  </si>
  <si>
    <t>MONTAGEM E ASSENTAMENTO DE TUBULACAO DE CHAPA DE ACO DE 3/8"DE ESPESSURA,COM 12,00M DE COMPRIMENTO E 1300MM DE DIAMETRO,INCLUSIVE SOLDA E REVESTIMENTO DAS JUNTAS,EXCLUSIVE FORNECIMENTO DOS TUBOS E DOS MATERIAIS DE REVESTIMENTO DAS JUNTAS</t>
  </si>
  <si>
    <t>MONTAGEM E ASSENTAMENTO DE TUBULACAO DE CHAPA DE ACO DE 3/8"DE ESPESSURA,COM 12,00M DE COMPRIMENTO E 1500MM DE DIAMETRO,INCLUSIVE SOLDA E REVESTIMENTO DAS JUNTAS,EXCLUSIVE FORNECIMENTO DOS TUBOS E DOS MATERIAIS DE REVESTIMENTO DAS JUNTAS</t>
  </si>
  <si>
    <t>MONTAGEM E ASSENTAMENTO DE TUBULACAO DE CHAPA DE ACO DE 3/8"DE ESPESSURA,COM 12,00M DE COMPRIMENTO E 2000MM DE DIAMETRO,INCLUSIVE SOLDA E REVESTIMENTO DAS JUNTAS,EXCLUSIVE FORNECIMENTO DOS TUBOS E DOS MATERIAIS DE REVESTIMENTO DAS JUNTAS</t>
  </si>
  <si>
    <t>MONTAGEM E ASSENTAMENTO DE TUBULACAO DE CHAPA DE ACO DE 3/8"DE ESPESSURA,COM 12,00M DE COMPRIMENTO E 2500MM DE DIAMETRO,INCLUSIVE SOLDA E REVESTIMENTO DAS JUNTAS,EXCLUSIVE FORNECIMENTO DOS TUBOS E DOS MATERIAIS DE REVESTIMENTO DAS JUNTAS</t>
  </si>
  <si>
    <t>MONTAGEM E ASSENTAMENTO DE TUBULACAO DE CHAPA DE ACO DE 1/2"DE ESPESSURA,COM 12,00M DE COMPRIMENTO E 500MM DE DIAMETRO,INCLUSIVE SOLDA E REVESTIMENTO DAS JUNTAS,EXCLUSIVE FORNECIMENTO DOS TUBOS E DOS MATERIAIS DE REVESTIMENTO DAS JUNTAS</t>
  </si>
  <si>
    <t>MONTAGEM E ASSENTAMENTO DE TUBULACAO DE CHAPA DE ACO DE 1/2"DE ESPESSURA,COM 12,00M DE COMPRIMENTO E 600MM DE DIAMETRO,INCLUSIVE SOLDA E REVESTIMENTO DAS JUNTAS,EXCLUSIVE FORNECIMENTO DOS TUBOS E DOS MATERIAIS DE REVESTIMENTO DAS JUNTAS</t>
  </si>
  <si>
    <t>MONTAGEM E ASSENTAMENTO DE TUBULACAO DE CHAPA DE ACO DE 1/2"DE ESPESSURA,COM 12,00M DE COMPRIMENTO E 700MM DE DIAMETRO,INCLUSIVE SOLDA E REVESTIMENTO DAS JUNTAS,EXCLUSIVE FORNECIMENTO DOS TUBOS E DOS MATERIAIS DE REVESTIMENTO DAS JUNTAS</t>
  </si>
  <si>
    <t>MONTAGEM E ASSENTAMENTO DE TUBULACAO DE CHAPA DE ACO DE 1/2"DE ESPESSURA,COM 12,00M DE COMPRIMENTO E 800MM DE DIAMETRO,INCLUSIVE SOLDA E REVESTIMENTO DAS JUNTAS,EXCLUSIVE FORNECIMENTO DOS TUBOS E DOS MATERIAIS DE REVESTIMENTO DAS JUNTAS</t>
  </si>
  <si>
    <t>MONTAGEM E ASSENTAMENTO DE TUBULACAO DE CHAPA DE ACO DE 1/2"DE ESPESSURA,COM 12,00M DE COMPRIMENTO E 900MM DE DIAMETRO,INCLUSIVE SOLDA E REVESTIMENTO DAS JUNTAS,EXCLUSIVE FORNECIMENTO DOS TUBOS E DOS MATERIAIS DE REVESTIMENTO DAS JUNTAS</t>
  </si>
  <si>
    <t>MONTAGEM E ASSENTAMENTO DE TUBULACAO DE CHAPA DE ACO DE 1/2"DE ESPESSURA,COM 12,00M DE COMPRIMENTO E 1000MM DE DIAMETRO,INCLUSIVE SOLDA E REVESTIMENTO DAS JUNTAS,EXCLUSIVE FORNECIMENTO DOS TUBOS E DOS MATERIAIS DE REVESTIMENTO DAS JUNTAS</t>
  </si>
  <si>
    <t>MONTAGEM E ASSENTAMENTO DE TUBULACAO DE CHAPA DE ACO DE 1/2"DE ESPESSURA,COM 12,00M DE COMPRIMENTO E 1200MM DE DIAMETRO,INCLUSIVE SOLDA E REVESTIMENTO DAS JUNTAS,EXCLUSIVE FORNECIMENTO DOS TUBOS E DOS MATERIAIS DE REVESTIMENTO DAS JUNTAS</t>
  </si>
  <si>
    <t>MONTAGEM E ASSENTAMENTO DE TUBULACAO DE CHAPA DE ACO DE 1/2"DE ESPESSURA,COM 12,00M DE COMPRIMENTO E 1500MM DE DIAMETRO,INCLUSIVE SOLDA E REVESTIMENTO DAS JUNTAS,EXCLUSIVE FORNECIMENTO DOS TUBOS E DOS MATERIAIS DE REVESTIMENTO DAS JUNTAS</t>
  </si>
  <si>
    <t>MONTAGEM E ASSENTAMENTO DE TUBULACAO DE CHAPA DE ACO DE 1/2"DE ESPESSURA,COM 12,00M DE COMPRIMENTO E 1750MM DE DIAMETRO,INCLUSIVE SOLDA E REVESTIMENTO DAS JUNTAS,EXCLUSIVE FORNECIMENTO DOS TUBOS E DOS MATERIAIS DE REVESTIMENTO DAS JUNTAS</t>
  </si>
  <si>
    <t>MONTAGEM E ASSENTAMENTO DE TUBULACAO DE CHAPA DE ACO DE 1/2"DE ESPESSURA,COM 12,00M DE COMPRIMENTO E 1800MM DE DIAMETRO,INCLUSIVE SOLDA E REVESTIMENTO DAS JUNTAS,EXCLUSIVE FORNECIMENTO DOS TUBOS E DOS MATERIAIS DE REVESTIMENTO DAS JUNTAS</t>
  </si>
  <si>
    <t>MONTAGEM E ASSENTAMENTO DE TUBULACAO DE CHAPA DE ACO DE 1/2"DE ESPESSURA,COM 12,00M DE COMPRIMENTO E 2000MM DE DIAMETRO,INCLUSIVE SOLDA E REVESTIMENTO DAS JUNTAS,EXCLUSIVE FORNECIMENTO DOS TUBOS E DOS MATERIAIS DE REVESTIMENTO DAS JUNTAS</t>
  </si>
  <si>
    <t>MONTAGEM E ASSENTAMENTO DE TUBULACAO DE CHAPA DE ACO DE 1/2"DE ESPESSURA,COM 12,00M DE COMPRIMENTO E 2500MM DE DIAMETRO,INCLUSIVE SOLDA E REVESTIMENTO DAS JUNTAS,EXCLUSIVE FORNECIMENTO DOS TUBOS E DOS MATERIAIS DE REVESTIMENTO DAS JUNTAS</t>
  </si>
  <si>
    <t>MONTAGEM E ASSENTAMENTO DE TUBULACAO DE CHAPA DE ACO DE 5/8"DE ESPESSURA,COM 12,00M DE COMPRIMENTO E 1800MM DE DIAMETRO,INCLUSIVE SOLDA E REVESTIMENTO DAS JUNTAS,EXCLUSIVE FORNECIMENTO DOS TUBOS E DOS MATERIAIS DE REVESTIMENTO DAS JUNTAS</t>
  </si>
  <si>
    <t>MONTAGEM E ASSENTAMENTO DE TUBULACAO DE CHAPA DE ACO DE 5/8"DE ESPESSURA,COM 12,00M DE COMPRIMENTO E 2000MM DE DIAMETRO,INCLUSIVE SOLDA E REVESTIMENTO DAS JUNTAS,EXCLUSIVE FORNECIMENTO DOS TUBOS E DOS MATERIAIS DE REVESTIMENTO DAS JUNTAS</t>
  </si>
  <si>
    <t>MONTAGEM E ASSENTAMENTO DE TUBULACAO DE CHAPA DE ACO DE 5/8"DE ESPESSURA,COM 12,00M DE COMPRIMENTO E 2500MM DE DIAMETRO,INCLUSIVE SOLDA E REVESTIMENTO DAS JUNTAS,EXCLUSIVE FORNECIMENTO DOS TUBOS E DOS MATERIAIS DE REVESTIMENTO DAS JUNTAS</t>
  </si>
  <si>
    <t>MONTAGEM E ASSENTAMENTO DE PECAS DE ACO,POR JUNTA SOLDADA DE2" DE DIAMETRO,INCLUSIVE SOLDA, EXCLUSIVE FORNECIMENTO DASPECAS</t>
  </si>
  <si>
    <t>MONTAGEM E ASSENTAMENTO DE PECAS DE ACO,POR JUNTA SOLDADA DE3" DE DIAMETRO,INCLUSIVE SOLDA, EXCLUSIVE FORNECIMENTO DASPECAS</t>
  </si>
  <si>
    <t>MONTAGEM E ASSENTAMENTO DE PECAS DE ACO,POR JUNTA SOLDADA DE4" DE DIAMETRO,INCLUSIVE SOLDA, EXCLUSIVE FORNECIMENTO DASPECAS</t>
  </si>
  <si>
    <t>MONTAGEM E ASSENTAMENTO DE PECAS DE CHAPA DE ACO DE 3/16" DEESPESSURA,POR JUNTA SOLDADA,DE 150MM DE DIAMETRO,INCLUSIVESOLDA,EXCLUSIVE FORNECIMENTO DAS PECAS E DOS MATERIAIS DE REVESTIMENTO DAS JUNTAS</t>
  </si>
  <si>
    <t>MONTAGEM E ASSENTAMENTO DE PECAS DE CHAPA DE ACO DE 3/16" DEESPESSURA,POR JUNTA SOLDADA,DE 200MM DE DIAMETRO,INCLUSIVESOLDA,EXCLUSIVE FORNECIMENTO DAS PECAS E DOS MATERIAIS DE REVESTIMENTO DAS JUNTAS</t>
  </si>
  <si>
    <t>MONTAGEM E ASSENTAMENTO DE PECAS DE CHAPA DE ACO DE 3/16" DEESPESSURA,POR JUNTA SOLDADA,DE 250MM DE DIAMETRO,INCLUSIVESOLDA,EXCLUSIVE FORNECIMENTO DAS PECAS E DOS MATERIAIS DE REVESTIMENTO DAS JUNTAS</t>
  </si>
  <si>
    <t>MONTAGEM E ASSENTAMENTO DE PECAS DE CHAPA DE ACO DE 3/16" DEESPESSURA,POR JUNTA SOLDADA,DE 300MM DE DIAMETRO,INCLUSIVESOLDA,EXCLUSIVE FORNECIMENTO DAS PECAS E DOS MATERIAIS DE REVESTIMENTO DAS JUNTAS</t>
  </si>
  <si>
    <t>MONTAGEM E ASSENTAMENTO DE PECAS DE CHAPA DE ACO DE 3/16" DEESPESSURA,POR JUNTA SOLDADA,DE 350MM DE DIAMETRO,INCLUSIVESOLDA,EXCLUSIVE FORNECIMENTO DAS PECAS E DOS MATERIAIS DE REVESTIMENTO DAS JUNTAS</t>
  </si>
  <si>
    <t>MONTAGEM E ASSENTAMENTO DE PECAS DE CHAPA DE ACO DE 3/16" DEESPESSURA,POR JUNTA SOLDADA,DE 400MM DE DIAMETRO,INCLUSIVESOLDA,EXCLUSIVE FORNECIMENTO DAS PECAS E DOS MATERIAIS DE REVESTIMENTO DAS JUNTAS</t>
  </si>
  <si>
    <t>MONTAGEM E ASSENTAMENTO DE PECAS DE CHAPA DE ACO DE 3/16" DEESPESSURA,POR JUNTA SOLDADA,DE 450MM DE DIAMETRO,INCLUSIVESOLDA,EXCLUSIVE FORNECIMENTO DAS PECAS E DOS MATERIAIS DE REVESTIMENTO DAS JUNTAS</t>
  </si>
  <si>
    <t>MONTAGEM E ASSENTAMENTO DE PECAS DE CHAPA DE ACO DE 3/16" DEESPESSURA,POR JUNTA SOLDADA,DE 500MM DE DIAMETRO,INCLUSIVESOLDA,EXCLUSIVE FORNECIMENTO DAS PECAS E DOS MATERIAIS DE REVESTIMENTO DAS JUNTAS</t>
  </si>
  <si>
    <t>MONTAGEM E ASSENTAMENTO DE PECAS DE CHAPA DE ACO DE 1/4" DEESPESSURA,POR JUNTA SOLDADA,DE 150MM DE DIAMETRO,INCLUSIVE SOLDA,EXCLUSIVE FORNECIMENTO DAS PECAS E DOS MATERIAIS DE REVESTIMENTO DAS JUNTAS</t>
  </si>
  <si>
    <t>MONTAGEM E ASSENTAMENTO DE PECAS DE CHAPA DE ACO DE 1/4" DEESPESSURA,POR JUNTA SOLDADA,DE 200MM DE DIAMETRO,INCLUSIVE SOLDA,EXCLUSIVE FORNECIMENTO DAS PECAS E DOS MATERIAIS DE REVESTIMENTO DAS JUNTAS</t>
  </si>
  <si>
    <t>MONTAGEM E ASSENTAMENTO DE PECAS DE CHAPA DE ACO DE 1/4" DEESPESSURA,POR JUNTA SOLDADA,DE 250MM DE DIAMETRO,INCLUSIVE SOLDA,EXCLUSIVE FORNECIMENTO DAS PECAS E DOS MATERIAIS DE REVESTIMENTO DAS JUNTAS</t>
  </si>
  <si>
    <t>MONTAGEM E ASSENTAMENTO DE PECAS DE CHAPA DE ACO DE 1/4" DEESPESSURA,POR JUNTA SOLDADA,DE 300MM DE DIAMETRO,INCLUSIVE SOLDA,EXCLUSIVE FORNECIMENTO DAS PECAS E DOS MATERIAIS DE REVESTIMENTO DAS JUNTAS</t>
  </si>
  <si>
    <t>MONTAGEM E ASSENTAMENTO DE PECAS DE CHAPA DE ACO DE 1/4" DEESPESSURA,POR JUNTA SOLDADA,DE 350MM DE DIAMETRO,INCLUSIVE SOLDA,EXCLUSIVE FORNECIMENTO DAS PECAS E DOS MATERIAIS DE REVESTIMENTO DAS JUNTAS</t>
  </si>
  <si>
    <t>MONTAGEM E ASSENTAMENTO DE PECAS DE CHAPA DE ACO DE 1/4" DEESPESSURA,POR JUNTA SOLDADA,DE 400MM DE DIAMETRO,INCLUSIVE SOLDA,EXCLUSIVE FORNECIMENTO DAS PECAS E DOS MATERIAIS DE REVESTIMENTO DAS JUNTAS</t>
  </si>
  <si>
    <t>MONTAGEM E ASSENTAMENTO DE PECAS DE CHAPA DE ACO DE 1/4" DEESPESSURA,POR JUNTA SOLDADA,DE 450MM DE DIAMETRO,INCLUSIVE SOLDA,EXCLUSIVE FORNECIMENTO DAS PECAS E DOS MATERIAIS DE REVESTIMENTO DAS JUNTAS</t>
  </si>
  <si>
    <t>MONTAGEM E ASSENTAMENTO DE PECAS DE CHAPA DE ACO DE 1/4" DEESPESSURA,POR JUNTA SOLDADA,DE 500MM DE DIAMETRO,INCLUSIVE SOLDA,EXCLUSIVE FORNECIMENTO DAS PECAS E DOS MATERIAIS DE REVESTIMENTO DAS JUNTAS</t>
  </si>
  <si>
    <t>MONTAGEM E ASSENTAMENTO DE PECAS DE CHAPA DE ACO DE 1/4" DEESPESSURA,POR JUNTA SOLDADA,DE 600MM DE DIAMETRO,INCLUSIVE SOLDA,EXCLUSIVE FORNECIMENTO DAS PECAS E DOS MATERIAIS DE REVESTIMENTO DAS JUNTAS</t>
  </si>
  <si>
    <t>MONTAGEM E ASSENTAMENTO DE PECAS DE CHAPA DE ACO DE 1/4" DEESPESSURA,POR JUNTA SOLDADA,DE 700MM DE DIAMETRO,INCLUSIVE SOLDA,EXCLUSIVE FORNECIMENTO DAS PECAS E DOS MATERIAIS DE REVESTIMENTO DAS JUNTAS</t>
  </si>
  <si>
    <t>MONTAGEM E ASSENTAMENTO DE PECAS DE CHAPA DE ACO DE 1/4" DEESPESSURA,POR JUNTA SOLDADA,DE 800MM DE DIAMETRO,INCLUSIVE SOLDA,EXCLUSIVE FORNECIMENTO DAS PECAS E DOS MATERIAIS DE REVESTIMENTO DAS JUNTAS</t>
  </si>
  <si>
    <t>MONTAGEM E ASSENTAMENTO DE PECAS DE CHAPA DE ACO DE 5/16" DEESPESSURA,POR JUNTA SOLDADA,DE 300MM DE DIAMETRO,INCLUSIVESOLDA,EXCLUSIVE FORNECIMENTO DAS PECAS E DOS MATERIAIS DE REVESTIMENTO DAS JUNTAS</t>
  </si>
  <si>
    <t>MONTAGEM E ASSENTAMENTO DE PECAS DE CHAPA DE ACO DE 5/16" DEESPESSURA,POR JUNTA SOLDADA,DE 350MM DE DIAMETRO,INCLUSIVESOLDA,EXCLUSIVE FORNECIMENTO DAS PECAS E DOS MATERIAIS DE REVESTIMENTO DAS JUNTAS</t>
  </si>
  <si>
    <t>MONTAGEM E ASSENTAMENTO DE PECAS DE CHAPA DE ACO DE 5/16" DEESPESSURA,POR JUNTA SOLDADA,DE 400MM DE DIAMETRO,INCLUSIVESOLDA,EXCLUSIVE FORNECIMENTO DAS PECAS E DOS MATERIAIS DE REVESTIMENTO DAS JUNTAS</t>
  </si>
  <si>
    <t>MONTAGEM E ASSENTAMENTO DE PECAS DE CHAPA DE ACO DE 5/16" DEESPESSURA,POR JUNTA SOLDADA,DE 450MM DE DIAMETRO,INCLUSIVESOLDA,EXCLUSIVE FORNECIMENTO DAS PECAS E DOS MATERIAIS DE REVESTIMENTO DAS JUNTAS</t>
  </si>
  <si>
    <t>MONTAGEM E ASSENTAMENTO DE PECAS DE CHAPA DE ACO DE 5/16" DEESPESSURA,POR JUNTA SOLDADA,DE 500MM DE DIAMETRO,INCLUSIVESOLDA,EXCLUSIVE FORNECIMENTO DAS PECAS E DOS MATERIAIS DE REVESTIMENTO DAS JUNTAS</t>
  </si>
  <si>
    <t>MONTAGEM E ASSENTAMENTO DE PECAS DE CHAPA DE ACO DE 5/16" DEESPESSURA,POR JUNTA SOLDADA,DE 600MM DE DIAMETRO,INCLUSIVESOLDA,EXCLUSIVE FORNECIMENTO DAS PECAS E DOS MATERIAIS DE REVESTIMENTO DAS JUNTAS</t>
  </si>
  <si>
    <t>MONTAGEM E ASSENTAMENTO DE PECAS DE CHAPA DE ACO DE 5/16" DEESPESSURA,POR JUNTA SOLDADA,DE 700MM DE DIAMETRO,INCLUSIVESOLDA,EXCLUSIVE FORNECIMENTO DAS PECAS E DOS MATERIAIS DE REVESTIMENTO DAS JUNTAS</t>
  </si>
  <si>
    <t>MONTAGEM E ASSENTAMENTO DE PECAS DE CHAPA DE ACO DE 5/16" DEESPESSURA,POR JUNTA SOLDADA,DE 800MM DE DIAMETRO,INCLUSIVESOLDA,EXCLUSIVE FORNECIMENTO DAS PECAS E DOS MATERIAIS DE REVESTIMENTO DAS JUNTAS</t>
  </si>
  <si>
    <t>MONTAGEM E ASSENTAMENTO DE PECAS DE CHAPA DE ACO DE 5/16" DEESPESSURA,POR JUNTA SOLDADA,DE 900MM DE DIAMETRO,INCLUSIVESOLDA,EXCLUSIVE FORNECIMENTO DAS PECAS E DOS MATERIAIS DE REVESTIMENTO DAS JUNTAS</t>
  </si>
  <si>
    <t>MONTAGEM E ASSENTAMENTO DE PECAS DE CHAPA DE ACO DE 5/16" DEESPESSURA,POR JUNTA SOLDADA,DE 1000MM DE DIAMETRO,INCLUSIVESOLDA,EXCLUSIVE FORNECIMENTO DAS PECAS E DOS MATERIAIS DE REVESTIMENTO DAS JUNTAS</t>
  </si>
  <si>
    <t>MONTAGEM E ASSENTAMENTO DE PECAS DE CHAPA DE ACO DE 5/16" DEESPESSURA,POR JUNTA SOLDADA,DE 1200MM DE DIAMETRO,INCLUSIVESOLDA,EXCLUSIVE FORNECIMENTO DAS PECAS E DOS MATERIAIS DE REVESTIMENTO DAS JUNTAS</t>
  </si>
  <si>
    <t>MONTAGEM E ASSENTAMENTO DE PECAS DE CHAPA DE ACO DE 3/8" DEESPESSURA,POR JUNTA SOLDADA,DE 300MM DE DIAMETRO,INCLUSIVE SOLDA,EXCLUSIVE FORNECIMENTO DAS PECAS E DOS MATERIAIS DE REVESTIMENTO DAS JUNTAS</t>
  </si>
  <si>
    <t>MONTAGEM E ASSENTAMENTO DE PECAS DE CHAPA DE ACO DE 3/8" DEESPESSURA,POR JUNTA SOLDADA,DE 350MM DE DIAMETRO,INCLUSIVE SOLDA,EXCLUSIVE FORNECIMENTO DAS PECAS E DOS MATERIAIS DE REVESTIMENTO DAS JUNTAS</t>
  </si>
  <si>
    <t>MONTAGEM E ASSENTAMENTO DE PECAS DE CHAPA DE ACO DE 3/8" DEESPESSURA,POR JUNTA SOLDADA,DE 400MM DE DIAMETRO,INCLUSIVE SOLDA,EXCLUSIVE FORNECIMENTO DAS PECAS E DOS MATERIAIS DE REVESTIMENTO DAS JUNTAS</t>
  </si>
  <si>
    <t>MONTAGEM E ASSENTAMENTO DE PECAS DE CHAPA DE ACO DE 3/8" DEESPESSURA,POR JUNTA SOLDADA,DE 450MM DE DIAMETRO,INCLUSIVE SOLDA,EXCLUSIVE FORNECIMENTO DAS PECAS E DOS MATERIAIS DE REVESTIMENTO DAS JUNTAS</t>
  </si>
  <si>
    <t>MONTAGEM E ASSENTAMENTO DE PECAS DE CHAPA DE ACO DE 3/8" DEESPESSURA,POR JUNTA SOLDADA,DE 500MM DE DIAMETRO,INCLUSIVE SOLDA,EXCLUSIVE FORNECIMENTO DAS PECAS E DOS MATERIAIS DE REVESTIMENTO DAS JUNTAS</t>
  </si>
  <si>
    <t>MONTAGEM E ASSENTAMENTO DE PECAS DE CHAPA DE ACO DE 3/8" DEESPESSURA,POR JUNTA SOLDADA,DE 600MM DE DIAMETRO,INCLUSIVE SOLDA,EXCLUSIVE FORNECIMENTO DAS PECAS E DOS MATERIAIS DE REVESTIMENTO DAS JUNTAS</t>
  </si>
  <si>
    <t>MONTAGEM E ASSENTAMENTO DE PECAS DE CHAPA DE ACO DE 3/8" DEESPESSURA,POR JUNTA SOLDADA,DE 700MM DE DIAMETRO,INCLUSIVE SOLDA,EXCLUSIVE FORNECIMENTO DAS PECAS E DOS MATERIAIS DE REVESTIMENTO DAS JUNTAS</t>
  </si>
  <si>
    <t>MONTAGEM E ASSENTAMENTO DE PECAS DE CHAPA DE ACO DE 3/8" DEESPESSURA,POR JUNTA SOLDADA,DE 800MM DE DIAMETRO,INCLUSIVE SOLDA,EXCLUSIVE FORNECIMENTO DAS PECAS E DOS MATERIAIS DE REVESTIMENTO DAS JUNTAS</t>
  </si>
  <si>
    <t>MONTAGEM E ASSENTAMENTO DE PECAS DE CHAPA DE ACO DE 3/8" DEESPESSURA,POR JUNTA SOLDADA,DE 900MM DE DIAMETRO,INCLUSIVE SOLDA,EXCLUSIVE FORNECIMENTO DAS PECAS E DOS MATERIAIS DE REVESTIMENTO DAS JUNTAS</t>
  </si>
  <si>
    <t>MONTAGEM E ASSENTAMENTO DE PECAS DE CHAPA DE ACO DE 3/8" DEESPESSURA,POR JUNTA SOLDADA,DE 1000MM DE DIAMETRO,INCLUSIVESOLDA,EXCLUSIVE FORNECIMENTO DAS PECAS E DOS MATERIAIS DE REVESTIMENTO DAS JUNTAS</t>
  </si>
  <si>
    <t>MONTAGEM E ASSENTAMENTO DE PECAS DE CHAPA DE ACO DE 3/8" DEESPESSURA,POR JUNTA SOLDADA,DE 1200MM DE DIAMETRO,INCLUSIVESOLDA,EXCLUSIVE FORNECIMENTO DAS PECAS E DOS MATERIAIS DE REVESTIMENTO DAS JUNTAS</t>
  </si>
  <si>
    <t>MONTAGEM E ASSENTAMENTO DE PECAS DE CHAPA DE ACO DE 3/8" DEESPESSURA,POR JUNTA SOLDADA,DE 1300MM DE DIAMETRO,INCLUSIVESOLDA,EXCLUSIVE FORNECIMENTO DAS PECAS E DOS MATERIAIS DE REVESTIMENTO DAS JUNTAS</t>
  </si>
  <si>
    <t>MONTAGEM E ASSENTAMENTO DE PECAS DE CHAPA DE ACO DE 3/8" DEESPESSURA,POR JUNTA SOLDADA,DE 1500MM DE DIAMETRO,INCLUSIVESOLDA,EXCLUSIVE FORNECIMENTO DA PECAS E DOS MATERIAIS DE REVESTIMENTO DAS JUNTAS</t>
  </si>
  <si>
    <t>MONTAGEM E ASSENTAMENTO DE PECAS DE CHAPA DE ACO DE 3/8" DEESPESSURA,POR JUNTA SOLDADA,DE 2000MM DE DIAMETRO,INCLUSIVESOLDA,EXCLUSIVE FORNECIMENTO DAS PECAS E DOS MATERIAIS DE REVESTIMENTO DAS JUNTAS</t>
  </si>
  <si>
    <t>MONTAGEM E ASSENTAMENTO DE PECAS DE CHAPA DE ACO DE 3/8" DEESPESSURA,POR JUNTA SOLDADA,DE 2500MM DE DIAMETRO,INCLUSIVESOLDA,EXCLUSIVE FORNECIMENTO DAS PECAS E DOS MATERIAIS DE REVESTIMENTO DAS JUNTAS</t>
  </si>
  <si>
    <t>MONTAGEM E ASSENTAMENTO DE PECAS DE CHAPA DE ACO DE 1/2" DEESPESSURA,POR JUNTA SOLDADA,DE 500MM DE DIAMETRO,INCLUSIVE SOLDA,EXCLUSIVE FORNECIMENTO DAS PECAS E DOS MATERIAIS DE REVESTIMENTO DAS JUNTAS</t>
  </si>
  <si>
    <t>MONTAGEM E ASSENTAMENTO DE PECAS DE CHAPA DE ACO DE 1/2" DEESPESSURA,POR JUNTA SOLDADA,DE 600MM DE DIAMETRO,INCLUSIVE SOLDA,EXCLUSIVE FORNECIMENTO DAS PECAS E DOS MATERIAIS DE REVESTIMENTO DAS JUNTAS</t>
  </si>
  <si>
    <t>MONTAGEM E ASSENTAMENTO DE PECAS DE CHAPA DE ACO DE 1/2" DEESPESSURA,POR JUNTA SOLDADA,DE 700MM DE DIAMETRO,INCLUSIVE SOLDA,EXCLUSIVE FORNECIMENTO DAS PECAS E DOS MATERIAIS DE REVESTIMENTO DAS JUNTAS</t>
  </si>
  <si>
    <t>MONTAGEM E ASSENTAMENTO DE PECAS DE CHAPA DE ACO DE 1/2" DEESPESSURA,POR JUNTA SOLDADA,DE 800MM DE DIAMETRO,INCLUSIVE SOLDA,EXCLUSIVE FORNECIMENTO DAS PECAS E DOS MATERIAIS DE REVESTIMENTO DAS JUNTAS</t>
  </si>
  <si>
    <t>MONTAGEM E ASSENTAMENTO DE PECAS DE CHAPA DE ACO DE 1/2" DEESPESSURA,POR JUNTA SOLDADA,DE 900MM DE DIAMETRO,INCLUSIVE SOLDA,EXCLUSIVE FORNECIMENTO DAS PECAS E DOS MATERIAIS DE REVESTIMENTO DAS JUNTAS</t>
  </si>
  <si>
    <t>MONTAGEM E ASSENTAMENTO DE PECAS DE CHAPA DE ACO DE 1/2" DEESPESSURA,POR JUNTA SOLDADA,DE 1000MM DE DIAMETRO,INCLUSIVESOLDA,EXCLUSIVE FORNECIMENTO DAS PECAS E DOS MATERIAIS DE REVESTIMENTO DAS JUNTAS</t>
  </si>
  <si>
    <t>MONTAGEM E ASSENTAMENTO DE PECAS DE CHAPA DE ACO DE 1/2" DEESPESSURA,POR JUNTA SOLDADA,DE 1200MM DE DIAMETRO,INCLUSIVESOLDA,EXCLUSIVE FORNECIMENTO DAS PECAS E DOS MATERIAIS DE REVESTIMENTO DAS JUNTAS</t>
  </si>
  <si>
    <t>MONTAGEM E ASSENTAMENTO DE PECAS DE CHAPA DE ACO DE 1/2" DEESPESSURA,POR JUNTA SOLDADA,DE 1500MM DE DIAMETRO,INCLUSIVESOLDA,EXCLUSIVE FORNECIMENTO DAS PECAS E DOS MATERIAIS DE REVESTIMENTO DAS JUNTAS</t>
  </si>
  <si>
    <t>MONTAGEM E ASSENTAMENTO DE PECAS DE CHAPA DE ACO DE 1/2" DEESPESSURA,POR JUNTA SOLDADA,DE 1750MM DE DIAMETRO,INCLUSIVESOLDA,EXCLUSIVE FORNECIMENTO DAS PECAS E DOS MATERIAIS DE REVESTIMENTO DAS JUNTAS</t>
  </si>
  <si>
    <t>MONTAGEM E ASSENTAMENTO DE PECAS DE CHAPA DE ACO DE 1/2" DEESPESSURA,POR JUNTA SOLDADA,DE 1800MM DE DIAMETRO,INCLUSIVESOLDA,EXCLUSIVE FORNECIMENTO DAS PECAS E DOS MATERIAIS DE REVESTIMENTO DAS JUNTAS</t>
  </si>
  <si>
    <t>MONTAGEM E ASSENTAMENTO DE PECAS DE CHAPA DE ACO DE 1/2" DEESPESSURA,POR JUNTA SOLDADA,DE 2000MM DE DIAMETRO,INCLUSIVESOLDA,EXCLUSIVE FORNECIMENTO DAS PECAS E DOS MATERIAIS DE REVESTIMENTO DAS JUNTAS</t>
  </si>
  <si>
    <t>MONTAGEM E ASSENTAMENTO DE PECAS DE CHAPA DE ACO DE 1/2" DEESPESSURA,POR JUNTA SOLDADA,DE 2500MM DE DIAMETRO,INCLUSIVESOLDA,EXCLUSIVE FORNECIMENTO DAS PECAS E DOS MATERIAIS DE REVESTIMENTO DAS JUNTAS</t>
  </si>
  <si>
    <t>MONTAGEM E ASSENTAMENTO DE PECAS DE CHAPA DE ACO DE 5/8" DEESPESSURA,POR JUNTA SOLDADA,DE 1800MM DE DIAMETRO,INCLUSIVESOLDA,EXCLUSIVE FORNECIMENTO DAS PECAS E DOS MATERIAIS DE REVESTIMENTO DAS JUNTAS</t>
  </si>
  <si>
    <t>MONTAGEM E ASSENTAMENTO DE PECAS DE CHAPA DE ACO DE 5/8" DEESPESSURA,POR JUNTA SOLDADA,DE 2000MM DE DIAMETRO,INCLUSIVESOLDA,EXCLUSIVE FORNECIMENTO DAS PECAS E DOS MATERIAIS DE REVESTIMENTO DAS JUNTAS</t>
  </si>
  <si>
    <t>MONTAGEM E ASSENTAMENTO DE PECAS DE CHAPA DE ACO DE 5/8" DEESPESSURA,POR JUNTA SOLDADA,DE 2500MM DE DIAMETRO,INCLUSIVESOLDA,EXCLUSIVE FORNECIMENTO DAS PECAS E DOS MATERIAIS DE REVESTIMENTO DAS JUNTAS</t>
  </si>
  <si>
    <t>EXECUCAO DE DEFLEXAO ATE 22°30',NO CAMPO,EM TUBULACAO DE CHAPA DE ACO SOLDADO COM ESPESSURA DE 3/16" E DIAMETRO DE 150MM,COMPREENDENDO POSICIONAMENTO DO TUBO, REMOCAO DE REVESTIMENTOS,CORTE OBLIQUO,GIRO DE 180°,PREPARO DAS PONTAS, SOLDA E NOVO REVESTIMENTO DA JUNTA IDENTICO AO ORIGINAL</t>
  </si>
  <si>
    <t>EXECUCAO DE DEFLEXAO ATE 22º30',NO CAMPO,EM TUBULACAO DE CHAPA DE ACO SOLDADO COM ESPESSURA DE 3/16" E DIAMETRO DE 200MM,COMPREENDENDO POSICIONAMENTO DO TUBO,REMOCAO DE REVESTIMENTOS,CORTE OBLIQUO,GIRO DE 180°,PREPARO DAS PONTAS,SOLDA E NOVO REVESTIMENTO DA JUNTA IDENTICO AO ORIGINAL</t>
  </si>
  <si>
    <t>EXECUCAO DE DEFLEXAO ATE 22°30',NO CAMPO,EM TUBULACAO DE CHAPA DE ACO SOLDADO COM ESPESSURA DE 3/16" E DIAMETRO DE 250MM,COMPREENDENDO POSICIONAMENTO DO TUBO,REMOCAO DE REVESTIMENTOS,CORTE OBLIQUO,GIRO DE 180°,PREPARO DAS PONTAS,SOLDA E NOVO REVESTIMENTO DA JUNTA IDENTICO AO ORIGINAL</t>
  </si>
  <si>
    <t>EXECUCAO DE DEFLEXAO ATE 22°30',NO CAMPO,EM TUBULACAO DE CHAPA DE ACO SOLDADO COM ESPESSURA DE 3/16" E DIAMETRO DE 300MM,COMPREENDENDO POSICIONAMENTO DO TUBO,REMOCAO DE REVESTIMENTOS,CORTE OBLIQUO,GIRO DE 180°,PREPARO DAS PONTAS,SOLDA E NOVO REVESTIMENTO DA JUNTA IDENTICO AO ORIGINAL</t>
  </si>
  <si>
    <t>EXECUCAO DE DEFLEXAO ATE 22°30',NO CAMPO,EM TUBULACAO DE CHAPA DE ACO SOLDADO COM ESPESSURA DE 3/16" E DIAMETRO DE 400MM,COMPREENDENDO POSICIONAMENTO DO TUBO,REMOCAO DE REVESTIMENTOS,CORTE OBLIQUO,GIRO DE 180°,PREPARO DAS PONTAS,SOLDA E NOVO REVESTIMENTO DA JUNTA IDENTICO AO ORIGINAL</t>
  </si>
  <si>
    <t>EXECUCAO DE DEFLEXAO ATE 22°30',NO CAMPO,EM TUBULACAO DE CHAPA DE ACO SOLDADO COM ESPESSURA DE 3/16" E DIAMETRO DE 450MM,COMPREENDENDO POSICIONAMENTO DO TUBO,REMOCAO DE REVESTIMENTOS,CORTE OBLIQUO,GIRO DE 180°,PREPARO DAS PONTAS,SOLDA E NOVO REVESTIMENTO DA JUNTA IDENTICO AO ORIGINAL</t>
  </si>
  <si>
    <t>EXECUCAO DE DEFLEXAO ATE 22°30',NO CAMPO,EM TUBULACAO DE CHAPA DE ACO SOLDADO COM ESPESSURA DE 3/16" E DIAMETRO DE 500MM,COMPREENDENDO POSICIONAMENTO DO TUBO,REMOCAO DE REVESTIMENTOS,CORTE OBLIQUO,GIRO DE 180°,PREPARO DAS PONTAS,SOLDA E NOVO REVESTIMENTO DA JUNTA IDENTICO AO ORIGINAL</t>
  </si>
  <si>
    <t>EXECUCAO DE DEFLEXAO ATE 22°30',NO CAMPO,EM TUBULACAO DE CHAPA DE ACO SOLDADO COM ESPESSURA DE 3/16" E DIAMETRO DE 600MM,COMPREENDENDO POSICIONAMENTO DO TUBO,REMOCAO DE REVESTIMENTOS,CORTE OBLIQUO,GIRO DE 180°,PREPARO DAS PONTAS,SOLDA E NOVO REVESTIMENTO DA JUNTA IDENTICO AO ORIGINAL</t>
  </si>
  <si>
    <t>EXECUCAO DE DEFLEXAO ATE 22°30',NO CAMPO,EM TUBULACAO DE CHAPA DE ACO SOLDADO COM ESPESSURA DE 3/16" E DIAMETRO DE 700MM,COMPREENDENDO POSICIONAMENTO DO TUBO,REMOCAO DE REVESTIMENTOS,CORTE OBLIQUO,GIRO DE 180°,PREPARO DAS PONTAS,SOLDA E NOVO REVESTIMENTO DA JUNTA IDENTICO AO ORIGINAL</t>
  </si>
  <si>
    <t>EXECUCAO DE DEFLEXAO ATE 22°30',NO CAMPO,EM TUBULACAO DE CHAPA DE ACO SOLDADO COM ESPESSURA DE 1/4" E DIAMETRO DE 150MM,COMPREENDENDO POSICIONAMENO DO TUBO,REMOCAO DE REVESTIMENTOS,CORTE OBLIQUO,GIRO DE 180°,PREPARO DAS PONTAS,SOLDA E NOVOREVESTIMENTO DA JUNTA IDENTICO AO ORIGINAL</t>
  </si>
  <si>
    <t>EXECUCAO DE DEFLEXAO ATE 22°30',NO CAMPO,EM TUBULACAO DE CHAPA DE ACO SOLDADO COM ESPESSURA DE 1/4" E DIAMETRO DE 200MM,COMPREENDENDO POSICIONAMENTO DO TUBO,REMOCAO DE REVESTIMENTOS,CORTE OBLIQUO,GIRO DE 180°,PREPARO DAS PONTAS,SOLDA E NOVOREVESTIMENTO DA JUNTA IDENTICO AO ORIGINAL</t>
  </si>
  <si>
    <t>EXECUCAO DE DEFLEXAO ATE 22°30',NO CAMPO,EM TUBULACAO DE CHAPA DE ACO SOLDADO COM ESPESSURA DE 1/4" E DIAMETRO DE 250MM,COMPREENDENDO POSICIONAMENTO DO TUBO,REMOCAO DE REVESTIMENTOS,CORTE OBLIQUO,GIRO DE 180°,PREPARO DAS PONTAS,SOLDA E NOVOREVESTIMENTO DA JUNTA IDENTICO AO ORIGINAL</t>
  </si>
  <si>
    <t>EXECUCAO DE DEFLEXAO ATE 22°30',NO CAMPO,EM TUBULACAO DE CHAPA DE ACO SOLDADO COM ESPESSURA DE 1/4" E DIAMETRO DE 300MM,COMPREENDENDO POSICIONAMENTO DO TUBO,REMOCAO DE REVESTIMENTOS,CORTE OBLIQUO,GIRO DE 180°,PREPARO DAS PONTAS,SOLDA E NOVOREVESTIMENTO DA JUNTA IDENTICO AO ORIGINAL</t>
  </si>
  <si>
    <t>EXECUCAO DE DEFLEXAO ATE 22°30',NO CAMPO,EM TUBULACAO DE CHAPA DE ACO SOLDADO COM ESPESSURA DE 1/4" E DIAMETRO DE 350MM,COMPREENDENDO POSICIONAMENTO DO TUBO,REMOCAO DE REVESTIMENTOS,CORTE OBLIQUO,GIRO DE 180°,PREPARO DAS PONTAS,SOLDA E NOVOREVESTIMENTO DA JUNTA IDENTICO AO ORIGINAL</t>
  </si>
  <si>
    <t>EXECUCAO DE DEFLEXAO ATE 22°30',NO CAMPO,EM TUBULACAO DE CHAPA DE ACO SOLDADO COM ESPESSURA DE 1/4" E DIAMETRO DE 400MM,COMPREENDENDO POSICIONAMENTO DO TUBO,REMOCAO DE REVESTIMENTOS,CORTE OBLIQUO,GIRO DE 180°,PREPARO DAS PONTAS,SOLDA E NOVOREVESTIMENTO DA JUNTA IDENTICO AO ORIGINAL</t>
  </si>
  <si>
    <t>EXECUCAO DE DEFLEXAO ATE 22°30',NO CAMPO,EM TUBULACAO DE CHAPA DE ACO SOLDADO COM ESPESSURA DE 1/4" E DIAMETRO DE 450MM,COMPREENDENDO POSICIONAMENTO DO TUBO,REMOCAO DE REVESTIMENTOS,CORTE OBLIQUO,GIRO DE 180°,PREPARO DAS PONTAS,SOLDA E NOVOREVESTIMENTO DA JUNTA IDENTICO AO ORIGINAL</t>
  </si>
  <si>
    <t>EXECUCAO DE DEFLEXAO ATE 22°30',NO CAMPO,EM TUBULACAO DE CHAPA DE ACO SOLDADO COM ESPESSURA DE 1/4" E DIAMETRO DE 500MM,COMPREENDENDO POSICIONAMENTO DO TUBO,REMOCAO DE REVESTIMENTOS,CORTE OBLIQUO,GIRO DE 180°,PREPARO DAS PONTAS,SOLDA E NOVOREVESTIMENTO DA JUNTA IDENTICO AO ORIGINAL</t>
  </si>
  <si>
    <t>EXECUCAO DE DEFLEXAO ATE 22°30',NO CAMPO,EM TUBULACAO DE CHAPA DE ACO SOLDADO COM ESPESSURA DE 1/4" E DIAMETRO DE 600MM,COMPREENDENDO POSICIONAMENTO DO TUBO,REMOCAO DE REVESTIMENTOS,CORTE OBLIQUO,GIRO DE 180°,PREPARO DAS PONTAS,SOLDA E NOVOREVESTIMENTO DA JUNTA IDENTICO AO ORIGINAL</t>
  </si>
  <si>
    <t>EXECUCAO DE DEFLEXAO ATE 22°30',NO CAMPO,EM TUBULACAO DE CHAPA DE ACO SOLDADO COM ESPESSURA DE 1/4" E DIAMETRO DE 700MM,COMPREENDENDO POSICIONAMENTO DO TUBO,REMOCAO DE REVESTIMENTOS,CORTE OBLIQUO,GIRO DE 180°,PREPARO DAS PONTAS,SOLDA E NOVOREVESTIMENTO DA JUNTA IDENTICO AO ORIGINAL</t>
  </si>
  <si>
    <t>EXECUCAO DE DEFLEXAO ATE 22°30',NO CAMPO,EM TUBULACAO DE CHAPA DE ACO SOLDADO COM ESPESSURA DE 1/4" E DIAMETRO DE 800MM,COMPREENDENDO POSICIONAMENTO DO TUBO,REMOCAO DE REVESTIMENTOS,CORTE OBLIQUO,GIRO DE 180°,PREPARO DAS PONTAS,SOLDA E NOVOREVESTIMENTO DA JUNTA IDENTICO AO ORIGINAL</t>
  </si>
  <si>
    <t>EXECUCAO DE DEFLEXAO ATE 22°30',NO CAMPO,EM TUBULACAO DE CHAPA DE ACO SOLDADO COM ESPESSURA DE 5/16" E DIAMETRO DE 300MM,COMPREENDENDO POSICIONAMENTO DO TUBO,REMOCAO DE REVESTIMENTOS,CORTE OBLIQUO,GIRO DE 180°,PREPARO DAS PONTAS,SOLDA E NOVO REVESTIMENTO DA JUNTA IDENTICO AO ORIGINAL</t>
  </si>
  <si>
    <t>EXECUCAO DE DEFLEXAO ATE 22°30',NO CAMPO,EM TUBULACAO DE CHAPA DE ACO SOLDADO COM ESPESSURA DE 5/16" E DIAMETRO DE 350MM,COMPREENDENDO POSICIONAMENTO DO TUBO,REMOCAO DE REVESTIMENTOS,CORTE OBLIQUO,GIRO DE 180°,PREPARO DAS PONTAS,SOLDA E NOVO REVESTIMENTO DA JUNTA IDENTICO AO ORIGINAL</t>
  </si>
  <si>
    <t>EXECUCAO DE DEFLEXAO ATE 22°30',NO CAMPO,EM TUBULACAO DE CHAPA DE ACO SOLDADO COM ESPESSURA DE 5/16" E DIAMETRO DE 400MM,COMPREENDENDO POSICIONAMENTO DO TUBO,REMOCAO DE REVESTIMENTOS,CORTE OBLIQUO,GIRO DE 180°,PREPARO DAS PONTAS,SOLDA E NOVO REVESTIMENTO DA JUNTA IDENTICO AO ORIGINAL</t>
  </si>
  <si>
    <t>EXECUCAO DE DEFLEXAO ATE 22°30',NO CAMPO,EM TUBULACAO DE CHAPA DE ACO SOLDADO COM ESPESSURA DE 5/16" E DIAMETRO DE 450MM,COMPREENDENDO POSICIONAMENTO DO TUBO,REMOCAO DE REVESTIMENTOS,CORTE OBLIQUO,GIRO DE 180°,PREPARO DAS PONTAS,SOLDA E NOVO REVESTIMENTO DA JUNTA IDENTICO AO ORIGINAL</t>
  </si>
  <si>
    <t>EXECUCAO DE DEFLEXAO ATE 22°30',NO CAMPO,EM TUBULACAO DE CHAPA DE ACO SOLDADO COM ESPESSURA DE 5/16" E DIAMETRO DE 500MM,COMPREENDENDO POSICIONAMENTO DO TUBO,REMOCAO DE REVESTIMENTOS,CORTE OBLIQUO,GIRO DE 180°,PREPARO DAS PONTAS,SOLDA E NOVO REVESTIMENTO DA JUNTA IDENTICO AO ORIGINAL</t>
  </si>
  <si>
    <t>EXECUCAO DE DEFLEXAO ATE 22°30',NO CAMPO,EM TUBULACAO DE CHAPA DE ACO SOLDADO COM ESPESSURA DE 5/16" E DIAMETRO DE 600MM,COMPREENDENDO POSICIONAMENTO DO TUBO,REMOCAO DE REVESTIMENTOS,CORTE OBLIQUO,GIRO DE 180°,PREPARO DAS PONTAS,SOLDA E NOVO REVESTIMENTO DA JUNTA IDENTICO AO ORIGINAL</t>
  </si>
  <si>
    <t>EXECUCAO DE DEFLEXAO ATE 22°30',NO CAMPO,EM TUBULACAO DE CHAPA DE ACO SOLDADO COM ESPESSURA DE 5/16" E DIAMETRO DE 700MM,COMPREENDENDO POSICIONAMENTO DO TUBO,REMOCAO DE REVESTIMENTOS,CORTE OBLIQUO,GIRO DE 180°,PREPARO DAS PONTAS,SOLDA E NOVO REVESTIMENTO DA JUNTA IDENTICO AO ORIGINAL</t>
  </si>
  <si>
    <t>EXECUCAO DE DEFLEXAO ATE 22°30',NO CAMPO,EM TUBULACAO DE CHAPA DE ACO SOLDADO COM ESPESSURA DE 5/16" E DIAMETRO DE 800MM,COMPREENDENDO POSICIONAMENTO DO TUBO,REMOCAO DE REVESTIMENTOS,CORTE OBLIQUO,GIRO DE 180°,PREPARO DAS PONTAS,SOLDA E NOVO REVESTIMENTO DA JUNTA IDENTICO AO ORIGINAL</t>
  </si>
  <si>
    <t>EXECUCAO DE DEFLEXAO ATE 22°30',NO CAMPO,EM TUBULACAO DE CHAPA DE ACO SOLDADO COM ESPESSURA DE 5/16" E DIAMETRO DE 900MM,COMPREENDENDO POSICIONAMENTO DO TUBO,REMOCAO DE REVESTIMENTOS,CORTE OBLIQUO,GIRO DE 180°,PREPARO DAS PONTAS,SOLDA E NOVO REVESTIMENTO DA JUNTA IDENTICO AO ORIGINAL</t>
  </si>
  <si>
    <t>EXECUCAO DE DEFLEXAO ATE 22°30',NO CAMPO,EM TUBULACAO DE CHAPA DE ACO SOLDADO COM ESPESSURA DE 5/16" E DIAMETRO DE 1000MM,COMPREENDENDO POSICIONAMENTO DO TUBO,REMOCAO DE REVESTIMENTOS,CORTE OBLIQUO,GIRO DE 180°,PREPARO DAS PONTAS,SOLDA E NOVO REVESTIMENTO DA JUNTA IDENTICO AO ORIGINAL</t>
  </si>
  <si>
    <t>EXECUCAO DE DEFLEXAO ATE 22°30',NO CAMPO,EM TUBULACAO DE CHAPA DE ACO SOLDADO COM ESPESSURA DE 5/16" E DIAMETRO DE 1200MM,COMPREENDENDO POSICIONAMENTO DO TUBO,REMOCAO DE REVESTIMENTOS,CORTE OBLIQUO,GIRO DE 180°,PREPARO DAS PONTAS,SOLDA E NOVO REVESTIMENTO DA JUNTA IDENTICO AO ORIGINAL</t>
  </si>
  <si>
    <t>EXECUCAO DE DEFLEXAO ATE 22°30',NO CAMPO,EM TUBULACAO DE CHAPA DE ACO SOLDADO COM ESPESSURA DE 3/8" E DIAMETRO DE 300MM,COMPREENDENDO POSICIONAMENTO DO TUBO,REMOCAO DE REVESTIMENTOS,CORTE OBLIQUO,GIRO DE 180°,PREPARO DAS PONTAS,SOLDA E NOVOREVESTIMENTO DA JUNTA IDENTICO AO ORIGINAL</t>
  </si>
  <si>
    <t>EXECUCAO DE DEFLEXAO ATE 22°30',NO CAMPO,EM TUBULACAO DE CHAPA DE ACO SOLDADO COM ESPESSURA DE 3/8" E DIAMETRO DE 350MM,COMPREENDENDO POSICIONAMENTO DO TUBO,REMOCAO DE REVESTIMENTOS,CORTE OBLIQUO,GIRO DE 180°,PREPARO DAS PONTAS,SOLDA E NOVOREVESTIMENTO DA JUNTA IDENTICO AO ORIGINAL</t>
  </si>
  <si>
    <t>EXECUCAO DE DEFLEXAO ATE 22°30',NO CAMPO,EM TUBULACAO DE CHAPA DE ACO SOLDADO COM ESPESSURA DE 3/8" E DIAMETRO DE 400MM,COMPREENDENDO POSICIONAMENTO DO TUBO,REMOCAO DE REVESTIMENTOS,CORTE OBLIQUO,GIRO DE 180°,PREPARO DAS PONTAS,SOLDA E NOVOREVESTIMENTO DA JUNTA IDENTICO AO ORIGINAL</t>
  </si>
  <si>
    <t>EXECUCAO DE DEFLEXAO ATE 22°30',NO CAMPO,EM TUBULACAO DE CHAPA DE ACO SOLDADO COM ESPESSURA DE 3/8" E DIAMETRO DE 450MM,COMPREENDENDO POSICIONAMENTO DO TUBO,REMOCAO DE REVESTIMENTOS,CORTE OBLIQUO,GIRO DE 180°,PREPARO DAS PONTAS,SOLDA E NOVOREVESTIMENTO DA JUNTA IDENTICO AO ORIGINAL</t>
  </si>
  <si>
    <t>EXECUCAO DE DEFLEXAO ATE 22°30',NO CAMPO,EM TUBULACAO DE CHAPA DE ACO SOLDADO COM ESPESSURA DE 3/8" E DIAMETRO DE 500MM,COMPREENDENDO POSICIONAMENTO DO TUBO,REMOCAO DE REVESTIMENTOS,CORTE OBLIQUO,GIRO DE 180°,PREPARO DAS PONTAS,SOLDA E NOVOREVESTIMENTO DA JUNTA IDENTICO AO ORIGINAL</t>
  </si>
  <si>
    <t>EXECUCAO DE DEFLEXAO ATE 22°30',NO CAMPO,EM TUBULACAO DE CHAPA DE ACO SOLDADO COM ESPESSURA DE 3/8" E DIAMETRO DE 600MM,COMPREENDENDO POSICIONAMENTO DO TUBO,REMOCAO DE REVESTIMENTOS,CORTE OBLIQUO,GIRO DE 180°,PREPARO DAS PONTAS,SOLDA E NOVOREVESTIMENTO DA JUNTA IDENTICO AO ORIGINAL</t>
  </si>
  <si>
    <t>EXECUCAO DE DEFLEXAO ATE 22°30',NO CAMPO,EM TUBULACAO DE CHAPA DE ACO SOLDADO COM ESPESSURA DE 3/8" E DIAMETRO DE 700MM,COMPREENDENDO POSICIONAMENTO DO TUBO,REMOCAO DE REVESTIMENTOS,CORTE OBLIQUO,GIRO DE 180°,PREPARO DAS PONTAS,SOLDA E NOVOREVESTIMENTO DA JUNTA IDENTICO AO ORIGINAL</t>
  </si>
  <si>
    <t>EXECUCAO DE DEFLEXAO ATE 22°30',NO CAMPO,EM TUBULACAO DE CHAPA DE ACO SOLDADO COM ESPESSURA DE 3/8" E DIAMETRO DE 800MM,COMPREENDENDO POSICIONAMENTO DO TUBO,REMOCAO DE REVESTIMENTOS,CORTE OBLIQUO,GIRO DE 180°,PREPARO DAS PONTAS,SOLDA E NOVOREVESTIMENTO DA JUNTA IDENTICO AO ORIGINAL</t>
  </si>
  <si>
    <t>EXECUCAO DE DEFLEXAO ATE 22°30',NO CAMPO,EM TUBULACAO DE CHAPA DE ACO SOLDADO COM ESPESSURA DE 3/8" E DIAMETRO DE 900MM,COMPREENDENDO POSICIONAMENTO DO TUBO,REMOCAO DE REVESTIMENTOS,CORTE OBLIQUO,GIRO DE 180°,PREPARO DAS PONTAS,SOLDA E NOVOREVESTIMENTO DA JUNTA IDENTICO AO ORIGINAL</t>
  </si>
  <si>
    <t>EXECUCAO DE DEFLEXAO ATE 22°30',NO CAMPO,EM TUBULACAO DE CHAPA DE ACO SOLDADO COM ESPESSURA DE 3/8" E DIAMETRO DE 1000MM,COMPREENDENDO POSICIONAMENTO DO TUBO,REMOCAO DE REVESTIMENTOS,CORTE OBLIQUO,GIRO DE 180°,PREPARO DAS PONTAS,SOLDA E NOVO REVESTIMENTO DA JUNTA IDENTICO AO ORIGINAL</t>
  </si>
  <si>
    <t>EXECUCAO DE DEFLEXAO ATE 22°30',NO CAMPO,EM TUBULACAO DE CHAPA DE ACO SOLDADO COM ESPESSURA DE 3/8" E DIAMETRO DE 1200MM,COMPREENDENDO POSICIONAMENTO DO TUBO,REMOCAO DE REVESTIMENTOS,CORTE OBLIQUO,GIRO DE 180°,PREPARO DAS PONTAS,SOLDA E NOVO REVESTIMENTO DA JUNTA IDENTICO AO ORIGINAL</t>
  </si>
  <si>
    <t>EXECUCAO DE DEFLEXAO ATE 22°30',NO CAMPO,EM TUBULACAO DE CHAPA DE ACO SOLDADO COM ESPESSURA DE 3/8" E DIAMETRO DE 1300MM,COMPREENDENDO POSICIONAMENTO DO TUBO,REMOCAO DE REVESTIMENTOS,CORTE OBLIQUO,GIRO DE 180°,PREPARO DAS PONTAS,SOLDA E NOVO REVESTIMENTO DA JUNTA IDENTICO AO ORIGINAL</t>
  </si>
  <si>
    <t>EXECUCAO DE DEFLEXAO ATE 22°30',NO CAMPO,EM TUBULACAO DE CHAPA DE ACO SOLDADO COM ESPESSURA DE 3/8" E DIAMETRO DE 1500MM,COMPREENDENDO POSICIONAMENTO DO TUBO,REMOCAO DE REVESTIMENTOS,CORTE OBLIQUO,GIRO DE 180°,PREPARO DAS PONTAS,SOLDA E NOVO REVESTIMENTO DA JUNTA IDENTICO AO ORIGINAL</t>
  </si>
  <si>
    <t>EXECUCAO DE DEFLEXAO ATE 22°30',NO CAMPO,EM TUBULACAO DE CHAPA DE ACO SOLDADO COM ESPESSURA DE 3/8" E DIAMETRO DE 2000MM,COMPREENDENDO POSICIONAMENTO DO TUBO,REMOCAO DE REVESTIMENTOS,CORTE OBLIQUO,GIRO DE 180°,PREPARO DAS PONTAS,SOLDA E NOVO REVESTIMENTO DA JUNTA IDENTICO AO ORIGINAL</t>
  </si>
  <si>
    <t>EXECUCAO DE DEFLEXAO ATE 22°30',NO CAMPO,EM TUBULACAO DE CHAPA DE ACO SOLDADO COM ESPESSURA DE 3/8" E DIAMETRO DE 2500MM,COMPREENDENDO POSICIONAMENTO DO TUBO,REMOCAO DE REVESTIMENTOS,CORTE OBLIQUO,GIRO DE 180°,PREPARO DAS PONTAS,SOLDA E NOVO REVESTIMENTO DA JUNTA IDENTICO AO ORIGINAL</t>
  </si>
  <si>
    <t>EXECUCAO DE DEFLEXAO ATE 22°30',NO CAMPO,EM TUBULACAO DE CHAPA DE ACO SOLDADO COM ESPESSURA DE 1/2" E DIAMETRO DE 500MM,COMPREENDENDO POSICIONAMENTO DO TUBO,REMOCAO DE REVESTIMENTOS,CORTE OBLIQUO,GIRO DE 180°,PREPARO DAS PONTAS,SOLDA E NOVOREVESTIMENTO DA JUNTA IDENTICO AO ORIGINAL</t>
  </si>
  <si>
    <t>EXECUCAO DE DEFLEXAO ATE 22°30',NO CAMPO,EM TUBULACAO DE CHAPA DE ACO SOLDADO COM ESPESSURA DE 1/2" E DIAMETRO DE 600MM,COMPREENDENDO POSICIONAMENTO DO TUBO,REMOCAO DE REVESTIMENTOS,CORTE OBLIQUO,GIRO DE 180°,PREPARO DAS PONTAS,SOLDA E NOVOREVESTIMENTO DA JUNTA IDENTICO AO ORIGINAL</t>
  </si>
  <si>
    <t>EXECUCAO DE DEFLEXAO ATE 22°30',NO CAMPO,EM TUBULACAO DE CHAPA DE ACO SOLDADO COM ESPESSURA DE 1/2" E DIAMETRO DE 700MM,COMPREENDENDO POSICIONAMENTO DO TUBO,REMOCAO DE REVESTIMENTOS,CORTE OBLIQUO,GIRO DE 180°,PREPARO DAS PONTAS,SOLDA E NOVOREVESTIMENTO DA JUNTA IDENTICO AO ORIGINAL</t>
  </si>
  <si>
    <t>EXECUCAO DE DEFLEXAO ATE 22°30',NO CAMPO,EM TUBULACAO DE CHAPA DE ACO SOLDADO POR ESPESSURA DE 1/2" E DIAMETRO DE 800MM,COMPREENDENDO POSICIONAMENTO DO TUBO,REMOCAO DE REVESTIMENTOS,CORTE OBLIQUO,GIRO DE 180°,PREPARO DAS PONTAS,SOLDA E NOVOREVESTIMENTO DA JUNTA IDENTICO AO ORIGINAL</t>
  </si>
  <si>
    <t>EXECUCAO DE DEFLEXAO ATE 22°30',NO CAMPO,EM TUBULACAO DE CHAPA DE ACO SOLDADO COM ESPESSURA DE 1/2" E DIAMETRO DE 900MM,,COMPREENDENDO POSICIONAMENTO DO TUBO,REMOCAO DE REVESTIMENTS,CORTE OBLIQUO,GIRO DE 180°,PREPARO DAS PONTAS,SOLDA E NOVOREVESTIMENTO DA JUNTA IDENTICO AO ORIGINAL</t>
  </si>
  <si>
    <t>EXECUCAO DE DEFLEXAO ATE 22°30',NO CAMPO,EM TUBULACAO DE CHAPA DE ACO SOLDADO COM ESPESSURA DE 1/2" E DIAMETRO DE 1000MM,COMPREENDENDO POSICIONAMENTO DO TUBO,REMOCAO DE REVESTIMENTOS,CORTE OBLIQUO,GIRO DE 180°,PREPARO DAS PONTAS,SOLDA E NOVO REVESTIMENTO DA JUNTA IDENTICO AO ORIGINAL</t>
  </si>
  <si>
    <t>EXECUCAO DE DEFLEXAO ATE 22°30`,NO CAMPO,EM TUBULACAO DE CHAPA DE ACO SOLDADO COM ESPESSURA DE 1/2" E DIAMETRO DE 1200MM,COMPREENDENDO POSICIONAMENTO DO TUBO,REMOCAO DE REVESTIMENTOS,CORTE OBLIQUO,GIRO DE 180°,PREPARO DAS PONTAS,SOLDA E NOVO REVESTIMENTO DA JUNTA IDENTICO AO ORIGINAL</t>
  </si>
  <si>
    <t>EXECUCAO DE DEFLEXAO ATE 22°30',NO CAMPO,EM TUBULACAO DE CHAPA DE ACO SOLDADO COM ESPESSURA DE 1/2" E DIAMETRO DE 1500MM,COMPREENDENDO POSICIONAMENTO DO TUBO,REMOCAO DE REVESTIMENTOS,CORTE OBLIQUO,GIRO DE 180°,PREPARO DAS PONTAS,SOLDA E NOVO REVESTIMENTO DA JUNTA IDENTICO AO ORIGINAL</t>
  </si>
  <si>
    <t>EXECUCAO DE DEFLEXAO ATE 22°30',NO CAMPO,EM TUBULACAO DE CHAPA DE ACO SOLDADO COM ESPESSURA DE 1/2" E DIAMETRO DE 1750MM,COMPREENDENDO POSICIONAMENTO DO TUBO,REMOCAO DE REVESTIMENTOS,CORTE OBLIQUO,GIRO DE 180°,PREPARO DAS PONTAS,SOLDA E NOVO REVESTIMENTO DA JUNTA IDENTICO AO ORIGINAL</t>
  </si>
  <si>
    <t>EXECUCAO DE DEFLEXAO ATE 22°30',NO CAMPO,EM TUBULACAO DE CHAPA DE ACO SOLDADO COM ESPESSURA DE 1/2" E DIAMETRO DE 1800MM,COMPREENDENDO POSICIONAMENTO DO TUBO,REMOCAO DE REVESTIMENTOS,CORTE OBLIQUO,GIRO DE 180°,PREPARO DAS PONTAS,SOLDA E NOVO REVESTIMENTO DA JUNTA IDENTICO AO ORIGINAL</t>
  </si>
  <si>
    <t>EXECUCAO DE DEFLEXAO ATE 22°30',NO CAMPO,EM TUBULACAO DE CHAPA DE ACO SOLDADO COM ESPESSURA DE 1/2" E DIAMETRO DE 2000MM,COMPREENDENDO POSICIONAMENTO DO TUBO,REMOCAO DE REVESTIMENTOS,CORTE OBLIQUO,GIRO DE 180°,PREPARO DAS PONTAS,SOLDA E NOVO REVESTIMENTO DA JUNTA IDENTICO AO ORIGINAL</t>
  </si>
  <si>
    <t>EXECUCAO DE DEFLEXAO ATE 22°30',NO CAMPO,EM TUBULACAO DE CHAPA DE ACO SOLDADO COM ESPESSURA DE 1/2" E DIAMETRO DE 2500MM,COMPREENDENDO POSICIONAMENTO DO TUBO,REMOCAO DE REVESTIMENTOS,CORTE OBLIQUO,GIRO DE 180°,PREPARO DAS PONTAS,SOLDA E NOVO REVESTIMENTO DA JUNTA IDENTICO AO ORIGINAL</t>
  </si>
  <si>
    <t>EXECUCAO DE DEFLEXAO ATE 22°30',NO CAMPO,EM TUBULACAO DE CHAPA DE ACO SOLDADO COM ESPESSURA DE 5/8" E DIAMETRO DE 1800MM,COMPREENDENDO POSICIONAMENTO DO TUBO,REMOCAO DE REVESTIMENTOS,CORTE OBLIQUO,GIRO DE 180°,PREPARO DAS PONTAS,SOLDA E NOVO REVESTIMENTO DA JUNTA IDENTICO AO ORIGINAL</t>
  </si>
  <si>
    <t>EXECUCAO DE DEFLEXAO ATE 22°30',NO CAMPO,EM TUBULACAO DE CHAPA DE ACO SOLDADO COM ESPESSURA DE 5/8" E DIAMETRO DE 2000MM,COMPREENDENDO POSICIONAMENTO DO TUBO,REMOCAO DE REVESTIMENTOS,CORTE OBLIQUO,GIRO DE 180°,PREPARO DAS PONTAS,SOLDA E NOVO REVESTIMENTO DA JUNTA IDENTICO AO ORIGINAL</t>
  </si>
  <si>
    <t>EXECUCAO DE DEFLEXAO ATE 22°30',NO CAMPO,EM TUBULACAO DE CHAPA DE ACO SOLDADO COM ESPESSURA DE 5/8" E DIAMETRO DE 2500MM,COMPREENDENDO POSICIONAMENTO DO TUBO,REMOCAO DE REVESTIMENTOS,CORTE OBLIQUO,GIRO DE 180°,PREPARO DAS PONTAS,SOLDA E NOVO REVESTIMENTO DA JUNTA IDENTICO AO ORIGINAL</t>
  </si>
  <si>
    <t>MONTAGEM DE PESCOCO DE DERIVACAO DE ACO,DIAMETRO DE 150MM,SOLDADO EM TUBO DUCTIL COM ELETRODO ESPECIAL,INCLUSIVE FURACAODO TUBO</t>
  </si>
  <si>
    <t>MONTAGEM DE PESCOCO DE DERIVACAO DE ACO,DIAMETRO DE 200MM,SOLDADO EM TUBO DUCTIL COM ELETRODO ESPECIAL,INCLUSIVE FURACAODO TUBO</t>
  </si>
  <si>
    <t>MONTAGEM DE PESCOCO DE DERIVACAO DE ACO,DIAMETRO DE 100MM,SOLDADO EM TUBO DUCTIL COM ELETRODO ESPECIAL,INCLUSIVE FURACAODO TUBO</t>
  </si>
  <si>
    <t>MONTAGEM DE PESCOCO DE DERIVACAO DE ACO,DIAMETRO DE 75MM,SOLDADO EM TUBO DUCTIL COM ELETRODO ESPECIAL,INCLUSIVE FURACAODO TUBO</t>
  </si>
  <si>
    <t>MONTAGEM DE JUNTA DRESSER COM ANCORAGENS(HARNESS),EXCLUSIVEA PECA,COM DIAMETRO DE 150MM. CUSTO POR PECA</t>
  </si>
  <si>
    <t>MONTAGEM DE JUNTA DRESSER COM ANCORAGENS(HARNESS),EXCLUSIVEA PECA,COM DIAMETRO DE 200MM. CUSTO POR PECA</t>
  </si>
  <si>
    <t>MONTAGEM DE JUNTA DRESSER COM ANCORAGENS(HARNESS),EXCLUSIVEA PECA,COM DIAMETRO DE 250MM. CUSTO POR PECA</t>
  </si>
  <si>
    <t>MONTAGEM DE JUNTA DRESSER COM ANCORAGENS(HARNESS),EXCLUSIVEA PECA,COM DIAMETRO DE 300MM. CUSTO POR PECA</t>
  </si>
  <si>
    <t>MONTAGEM DE JUNTA DRESSER COM ANCORAGENS(HARNESS),EXCLUSIVEA PECA,COM DIAMETRO DE 350MM. CUSTO POR PECA</t>
  </si>
  <si>
    <t>MONTAGEM DE JUNTA DRESSER COM ANCORAGENS(HARNESS),EXCLUSIVEA PECA,COM DIAMETRO DE 400MM. CUSTO POR PECA</t>
  </si>
  <si>
    <t>MONTAGEM DE JUNTA DRESSER COM ANCORAGENS(HARNESS),EXCLUSIVEA PECA,COM DIAMETRO DE 450MM. CUSTO POR PECA</t>
  </si>
  <si>
    <t>MONTAGEM DE JUNTA DRESSER COM ANCORAGENS(HARNESS),EXCLUSIVEA PECA,COM DIAMETRO DE 500MM. CUSTO POR PECA</t>
  </si>
  <si>
    <t>MONTAGEM DE JUNTA DRESSER COM ANCORAGENS(HARNESS),EXCLUSIVEA PECA,COM DIAMETRO DE 600MM. CUSTO POR PECA</t>
  </si>
  <si>
    <t>MONTAGEM DE JUNTA DRESSER COM ANCORAGENS(HARNESS),EXCLUSIVEA PECA,COM DIAMETRO DE 700MM. CUSTO POR PECA</t>
  </si>
  <si>
    <t>MONTAGEM DE JUNTA DRESSER COM ANCORAGENS(HARNESS),EXCLUSIVEA PECA,COM DIAMETRO DE 800MM. CUSTO POR PECA</t>
  </si>
  <si>
    <t>MONTAGEM DE JUNTA DRESSER COM ANCORAGENS(HARNESS),EXCLUSIVEA PECA,COM DIAMETRO DE 900MM. CUSTO POR PECA</t>
  </si>
  <si>
    <t>MONTAGEM DE JUNTA DRESSER COM ANCORAGENS(HARNESS),EXCLUSIVEA PECA,COM DIAMETRO DE 1000MM. CUSTO POR PECA</t>
  </si>
  <si>
    <t>MONTAGEM DE JUNTA DRESSER COM ANCORAGENS(HARNESS),EXCLUSIVEA PECA,COM DIAMETRO DE 1200MM. CUSTO POR PECA</t>
  </si>
  <si>
    <t>MONTAGEM DE JUNTA DRESSER COM ANCORAGENS(HARNESS),EXCLUSIVEA PECA,COM DIAMETRO DE 1300MM. CUSTO POR PECA</t>
  </si>
  <si>
    <t>MONTAGEM DE JUNTA DRESSER COM ANCORAGENS(HARNESS),EXCLUSIVEA PECA,COM DIAMETRO DE 1500MM. CUSTO POR PECA</t>
  </si>
  <si>
    <t>MONTAGEM DE JUNTA DRESSER COM ANCORAGENS(HARNESS),EXCLUSIVEA PECA,COM DIAMETRO DE 2000MM. CUSTO POR PECA</t>
  </si>
  <si>
    <t>MONTAGEM DE JUNTA DRESSER COM ANCORAGENS(HARNESS),EXCLUSIVEA PECA,COM DIAMETRO DE 2500MM. CUSTO POR PECA</t>
  </si>
  <si>
    <t>MONTAGEM PREVIA DE VAOS RETOS, PARA TRAVESSIAS AEREAS DE ADUTORAS DE ACO,COM DIAMETRO DE 300MM</t>
  </si>
  <si>
    <t>MONTAGEM PREVIA DE VAOS RETOS, PARA TRAVESSIAS AEREAS DE ADUTORAS DE ACO,COM DIAMETRO DE 400MM</t>
  </si>
  <si>
    <t>MONTAGEM PREVIA DE VAOS RETOS, PARA TRAVESSIAS AEREAS DE ADUTORAS DE ACO,COM DIAMETRO DE 500MM</t>
  </si>
  <si>
    <t>MONTAGEM PREVIA DE VAOS RETOS, PARA TRAVESSIAS AEREAS DE ADUTORAS DE ACO,COM DIAMETRO DE 600MM</t>
  </si>
  <si>
    <t>MONTAGEM PREVIA DE VAOS RETOS, PARA TRAVESSIAS AEREAS DE ADUTORAS DE ACO,COM DIAMETRO DE 700MM</t>
  </si>
  <si>
    <t>MONTAGEM PREVIA DE VAOS RETOS, PARA TRAVESSIAS AEREAS DE ADUTORAS DE ACO,COM DIAMETRO DE 800MM</t>
  </si>
  <si>
    <t>MONTAGEM PREVIA DE VAOS RETOS, PARA TRAVESSIAS AEREAS DE ADUTORAS DE ACO,COM DIAMETRO DE 900MM</t>
  </si>
  <si>
    <t>MONTAGEM PREVIA DE VAOS RETOS, PARA TRAVESSIAS AEREAS DE ADUTORAS DE ACO,COM DIAMETRO DE 1000MM</t>
  </si>
  <si>
    <t>MONTAGEM PREVIA DE VAOS RETOS, PARA TRAVESSIAS AEREAS DE ADUTORAS DE ACO,COM DIAMETRO DE 1200MM</t>
  </si>
  <si>
    <t>MONTAGEM PREVIA DE VAOS RETOS, PARA TRAVESSIAS AEREAS DE ADUTORAS DE ACO,COM DIAMETRO DE 1500MM</t>
  </si>
  <si>
    <t>MONTAGEM PREVIA DE VAOS RETOS, PARA TRAVESSIAS AEREAS DE ADUTORAS DE ACO,COM DIAMETRO DE 1750MM</t>
  </si>
  <si>
    <t>MONTAGEM PREVIA DE VAOS RETOS, PARA TRAVESSIAS AEREAS DE ADUTORAS DE ACO,COM DIAMETRO DE 2000MM</t>
  </si>
  <si>
    <t>MONTAGEM PREVIA DE PORTICOS OU ARCOS,PARA TRAVESSIAS AEREASEM TUBOS DE ACO,COM DIAMETRO DE 300MM</t>
  </si>
  <si>
    <t>MONTAGEM PREVIA DE PORTICOS OU ARCOS,PARA TRAVESSIAS AEREASEM TUBOS DE ACO,COM DIAMETRO DE 400MM</t>
  </si>
  <si>
    <t>MONTAGEM PREVIA DE PORTICOS OU ARCOS,PARA TRAVESSIAS AEREASEM TUBOS DE ACO,COM DIAMETRO DE 500MM</t>
  </si>
  <si>
    <t>MONTAGEM PREVIA DE PORTICOS OU ARCOS,PARA TRAVESSIAS AEREASEM TUBOS DE ACO,COM DIAMETRO DE 600MM</t>
  </si>
  <si>
    <t>MONTAGEM PREVIA DE PORTICOS OU ARCOS,PARA TRAVESSIAS AEREASEM TUBOS DE ACO,COM DIAMETRO DE 700MM</t>
  </si>
  <si>
    <t>MONTAGEM PREVIA DE PORTICOS OU ARCOS,PARA TRAVESSIAS AEREASEM TUBOS DE ACO,COM DIAMETRO DE 800MM</t>
  </si>
  <si>
    <t>MONTAGEM PREVIA DE PORTICOS OU ARCOS,PARA TRAVESSIAS AEREASEM TUBOS DE ACO,COM DIAMETRO DE 900MM</t>
  </si>
  <si>
    <t>MONTAGEM PREVIA DE PORTICOS OU ARCOS,PARA TRAVESSIAS AEREASEM TUBOS DE ACO,COM DIAMETRO DE 1000MM</t>
  </si>
  <si>
    <t>MONTAGEM PREVIA DE PORTICOS OU ARCOS,PARA TRAVESSIAS AEREASEM TUBOS DE ACO,COM DIAMETRO DE 1200MM</t>
  </si>
  <si>
    <t>MONTAGEM PREVIA DE PORTICOS OU ARCOS,PARA TRAVESSIAS AEREASEM TUBOS DE ACO,COM DIAMETRO DE 1500MM</t>
  </si>
  <si>
    <t>MONTAGEM PREVIA DE PORTICOS OU ARCOS,PARA TRAVESSIAS AEREASEM TUBOS DE ACO,COM DIAMETRO DE 1750MM</t>
  </si>
  <si>
    <t>MONTAGEM PREVIA DE PORTICOS OU ARCOS,PARA TRAVESSIAS AEREASEM TUBOS DE ACO,COM DIAMETRO DE 2000MM</t>
  </si>
  <si>
    <t>ASSENTAMENTO DE VAOS RETOS DE TUBOS DE ACO,ATE 30,00M,NO LOCAL DEFINITIVO DA TRAVESSIA,COM UTILIZACAO DIRETA DE GUINDASTE</t>
  </si>
  <si>
    <t>ASSENTAMENTO DE PORTICOS OU ARCOS SIMPLES DE TUBOS DE ACO,DE31,00 A 50,00M,NO LOCAL DEFINITIVO DA TRAVESSIA,COM UTILIZACAO DIRETA DE GUINDASTE</t>
  </si>
  <si>
    <t>SUPORTES TIPO CONSOLE EM CHAPA ATE 3/8" DE ESPESSURA E PERFIS CANTONEIRA 4 X 4",SOLDADOS,PARA FIXACAO SUSPENSA DE TUBULACOES,INCLUSIVE JATEAMENTO DAS SUPERFICIES E PINTURA ANTIOXIDANTE A BASE DE BORRACHA CLORADA,CHUMBADORES,PORCAS E PARAFUSOS.FORNECIMENTO E MONTAGEM</t>
  </si>
  <si>
    <t>JUNCAO DE 45° OU 90° DE CERAMICA VIDRADA INTERNAMENTE, PARAESGOTO,COM DIAMETRO DE 100MM, INCLUSIVE FORNECIMENTO DO MATERIAL PARA REJUNTAMENTO COM ARGAMASSA DE CIMENTO E AREIA, NOTRACO 1:4.FORNECIMENTO E ASSENTAMENTO</t>
  </si>
  <si>
    <t>JUNCAO DE 45° OU 90° DE CERAMICA VIDRADA INTERNAMENTE, PARAESGOTO,COM DIAMETRO DE 150MM, INCLUSIVE FORNECIMENTO DO MATERIAL PARA REJUNTAMENTO COM ARGAMASSA DE CIMENTO E AREIA, NOTRACO 1:4.FORNECIMENTO E ASSENTAMENTO</t>
  </si>
  <si>
    <t>JUNCAO DE 45° OU 90° DE CERAMICA VIDRADA INTERNAMENTE, PARAESGOTO,COM DIAMETRO DE 200MM, INCLUSIVE FORNECIMENTO DO MATERIAL PARA REJUNTAMENTO COM ARGAMASSA DE CIMENTO E AREIA, NOTRACO 1:4.FORNECIMENTO E ASSENTAMENTO</t>
  </si>
  <si>
    <t>JUNCAO DE 45° OU 90° DE CERAMICA VIDRADA INTERNAMENTE, PARAESGOTO,COM DIAMETRO DE 250MM, INCLUSIVE FORNECIMENTO DO MATERIAL PARA REJUNTAMENTO COM ARGAMASSA DE CIMENTO E AREIA, NOTRACO 1:4.FORNECIMENTO E ASSENTAMENTO</t>
  </si>
  <si>
    <t>CURVA CERAMICA DE 45° OU 90°,VIDRADA INTERNAMENTE, PARA ESGOTO,COM DIAMETRO DE 100MM,INCLUSIVE FORNECIMENTO DO MATERIALPARA REJUNTAMENTO COM ARGAMASSA DE CIMENTO E AREIA,NO TRACO1:4.FORNECIMENTO E ASSENTAMENTO</t>
  </si>
  <si>
    <t>CURVA CERAMICA DE 45° OU 90°,VIDRADA INTERNAMENTE, PARA ESGOTO,COM DIAMETRO DE 150MM,INCLUSIVE FORNECIMENTO DO MATERIALPARA REJUNTAMENTO COM ARGAMASSA DE CIMENTO E AREIA,NO TRACO1:4.FORNECIMENTO E ASSENTAMENTO</t>
  </si>
  <si>
    <t>CURVA CERAMICA DE 45° OU 90°,VIDRADA INTERNAMENTE, PARA ESGOTO,COM DIAMETRO DE 200MM,INCLUSIVE FORNECIMENTO DO MATERIALPARA REJUNTAMENTO COM ARGAMASSA DE CIMENTO E AREIA,NO TRACO1:4.FORNECIMENTO E ASSENTAMENTO</t>
  </si>
  <si>
    <t>CURVA CERAMICA DE 45° OU 90°,VIDRADA INTERNAMENTE, PARA ESGOTO,COM DIAMETRO DE 250MM,INCLUSIVE FORNECIMENTO DO MATERIALPARA REJUNTAMENTO COM ARGAMASSA DE CIMENTO E AREIA,NO TRACO1:4.FORNECIMENTO E ASSENTAMENTO</t>
  </si>
  <si>
    <t>SELIM CERAMICO PARA LIGACAO DE ESGOTOS,DE 150MMX100MM,INCLUSIVE ARGAMASSA DE CIMENTO E AREIA NO TRACO 1:4.FORNECIMENTO EASSENTAMENTO</t>
  </si>
  <si>
    <t>SELIM CERAMICO PARA LIGACAO DE ESGOTOS,DE 200MMX100MM,INCLUSIVE ARGAMASSA DE CIMENTO E AREIA NO TRACO 1:4.FORNECIMENTO EASSENTAMENTO</t>
  </si>
  <si>
    <t>SELIM CERAMICO PARA LIGACAO DE ESGOTOS,DE 200MMX150MM,INCLUSIVE ARGAMASSA DE CIMENTO E AREIA NO TRACO 1:4.FORNECIMENTO EASSENTAMENTO</t>
  </si>
  <si>
    <t>SELIM CERAMICO PARA LIGACAO DE ESGOTOS,DE 250MMX100MM,INCLUSIVE ARGAMASSA DE CIMENTO E AREIA NO TRACO 1:4.FORNECIMENTO EASSENTAMENTO</t>
  </si>
  <si>
    <t>SELIM CERAMICO PARA LIGACAO DE ESGOTOS,DE 250MMX150MM,INCLUSIVE ARGAMASSA DE CIMENTO E AREIA NO TRACO 1:4.FORNECIMENTO EASSENTAMENTO</t>
  </si>
  <si>
    <t>SELIM CERAMICO PARA LIGACAO DE ESGOTOS,DE 300MMX100MM,INCLUSIVE ARGAMASSA DE CIMENTO E AREIA NO TRACO 1:4.FORNECIMENTO EASSENTAMENTO</t>
  </si>
  <si>
    <t>SELIM CERAMICO PARA LIGACAO DE ESGOTOS,DE 300MMX150MM,INCLUSIVE ARGAMASSA DE CIMENTO E AREIA NO TRACO 1:4.FORNECIMENTO EASSENTAMENTO</t>
  </si>
  <si>
    <t>POCO DE CRAVACAO PARA EXECUCAO DE TRAVESSIAS SUBTERRANEAS(TUNNEL LINE),COM CABECOTE PARA TERRA,SEM CONTROLE DIRECIONAL,COMPREENDENDO A MOBILIZACAO E DESMOBILIZACAO DOS EQUIPAMENTOS E MATERIAIS NECESSARIOS, MONTAGEM E DESMONTAGEM DE MACACODE CRAVACAO E ESTRUTURAS DE REACAO,EXCLUSIVE ESCAVACAO,REATERRO E ESCORAMENTO DA CAVA</t>
  </si>
  <si>
    <t>POCO DE CRAVACAO PARA EXECUCAO DE TRAVESSIAS SUBTERRANEAS(TUNNEL LINE),COM CABECOTE PARA ROCHA,SEM CONTROLE DIRECIONAL,COMPREENDENDO A MOBILIZACAO E DESMOBILIZACAO DOS EQUIPAMENTOS E MATERIAIS NECESSARIOS, MONTAGEM E DESMONTAGEM DE MACACODE CRAVACAO E ESTRUTURAS DE REACAO,EXCLUSIVE ESCAVACAO,REATERRO E ESCORAMENTO DA CAVA</t>
  </si>
  <si>
    <t>TUBO DE CONCRETO ARMADO PARA CRAVACAO COM PONTA,BOLSA E JUNTA ELASTICA,CONFORME NBR 15.319/06,DN=400MM.FORNECIMENTO</t>
  </si>
  <si>
    <t>TUBO DE CONCRETO ARMADO PARA CRAVACAO COM PONTA,BOLSA E JUNTA ELASTICA,CONFORME NBR 15.319/06,DN=500MM.FORNECIMENTO</t>
  </si>
  <si>
    <t>TUBO DE CONCRETO ARMADO PARA CRAVACAO COM PONTA,BOLSA E JUNTA ELASTICA,CONFORME NBR 15.319/06,DN=600MM.FORNECIMENTO</t>
  </si>
  <si>
    <t>TUBO DE CONCRETO ARMADO PARA CRAVACAO COM PONTA,BOLSA E JUNTA ELASTICA,CONFORME NBR 15.319/06,DN=700MM.FORNECIMENTO</t>
  </si>
  <si>
    <t>TUBO DE CONCRETO ARMADO PARA CRAVACAO COM PONTA,BOLSA E JUNTA ELASTICA,CONFORME NBR 15.319/06,DN=800MM.FORNECIMENTO</t>
  </si>
  <si>
    <t>TUBO DE CONCRETO ARMADO PARA CRAVACAO COM PONTA,BOLSA E JUNTA ELASTICA,CONFORME NBR 15.319/06,DN=900MM.FORNECIMENTO</t>
  </si>
  <si>
    <t>TUBO DE CONCRETO ARMADO PARA CRAVACAO COM PONTA,BOLSA E JUNTA ELASTICA,CONFORME NBR 15.319/06,DN=1000MM.FORNECIMENTO</t>
  </si>
  <si>
    <t>TUBO DE CONCRETO ARMADO PARA CRAVACAO COM PONTA,BOLSA E JUNTA ELASTICA,CONFORME NBR 15.319/06,DN=1200MM.FORNECIMENTO</t>
  </si>
  <si>
    <t>TUBO DE CONCRETO ARMADO PARA CRAVACAO COM PONTA,BOLSA E JUNTA ELASTICA,CONFORME NBR 15.319/06,DN=1500MM.FORNECIMENTO</t>
  </si>
  <si>
    <t>TUBO DE CONCRETO ARMADO PARA CRAVACAO COM PONTA,BOLSA E JUNTA ELASTICA,CONFORME NBR 15.319/06,DN=2000MM.FORNECIMENTO</t>
  </si>
  <si>
    <t>DUTO ANELAR FLEXIVEL,NA COR CINZA CONCRETO,SINGELO,DE POLIETILENO DE ALTA DENSIDADE(PEAD),PARA PROTECAO DE CONDUTORES ELETRICOS,COM DIAMETRO NOMINAL DE 1 1/4",SENDO O DIAMETRO INTERNO DE 31,0MM,COM FIO GUIA DE ACO E FORNECIDO COM 2 PLUGUES(TAMPOES) NAS EXTREMIDADES,LANCADO DIRETAMENTE NO SOLO,INCLUSIVE CONEXOES E KIT VEDACAO</t>
  </si>
  <si>
    <t>DUTO ANELAR FLEXIVEL,NA COR CINZA CONCRETO,LINHA DUPLA,DE POLIETILENO DE ALTA DENSIDADE(PEAD),PARA PROTECAO DE CONDUTORES ELETRICOS,COM DIAMETRO NOMINAL DE 1 1/4",SENDO O DIAMETROINTERNO DE 31,0MM,COM FIO GUIA DE ACO E FORNECIDO COM 2 PLUGUES (TAMPOES) NAS EXTREMIDADES,LANCADO DIRETAMENTE NO SOLO,INCLUSIVE CONEXOES E KIT VEDACAO</t>
  </si>
  <si>
    <t>DUTO ANELAR FLEXIVEL,NA COR CINZA CONCRETO,SINGELO,DE POLIETILENO DE ALTA DENSIDADE(PEAD),PARA PROTECAO DE CONDUTORES ELETRICOS,COM DIAMETRO NOMINAL DE 1 1/2",SENDO O DIAMETRO INTERNO DE 39,0MM,COM FIO GUIA DE ACO E FORNECIDO COM 2 PLUGUES(TAMPOES)NAS EXTREMIDADES,LANCADO DIRETAMENTE NO SOLO,INCLUSIVE CONEXOES E KIT VEDACAO</t>
  </si>
  <si>
    <t>DUTO ANELAR FLEXIVEL,NA COR CINZA CONCRETO,LINHA DUPLA,DE POLIETILENO DE ALTA DENSIDADE(PEAD),PARA PROTECAO DE CONDUTORES ELETRICOS,COM DIAMETRO NOMINAL DE 1 1/2",SENDO O DIAMETROINTERNO DE 39,0MM,COM FIO GUIA DE ACO E FORNECIDO COM 2 PLUGUES (TAMPOES) NAS EXTREMIDADES,LANCADO DIRETAMENTE NO SOLO,INCLUSIVE CONEXOES E KIT VEDACAO</t>
  </si>
  <si>
    <t>DUTO ANELAR FLEXIVEL,NA COR CINZA CONCRETO,SINGELO,DE POLIETILENO DE ALTA DENSIDADE(PEAD),PARA PROTECAO DE CONDUTORES ELETRICOS,COM DIAMETRO NOMINAL DE 2",SENDO O DIAMETRO INTERNODE 52,0MM,COM FIO GUIA DE ACO E FORNECIDO COM 2 PLUGUES(TAMPOES)NAS EXTREMIDADES,LANCADO DIRETAMENTE NO SOLO,INCLUSIVE CONEXOES E KIT VEDACAO</t>
  </si>
  <si>
    <t>DUTO ANELAR FLEXIVEL,NA COR CINZA CONCRETO,LINHA DUPLA,DE POLIETILENO DE ALTA DENSIDADE(PEAD),PARA PROTECAO DE CONDUTORES ELETRICOS,COM DIAMETRO NOMINAL DE 2",SENDO O DIAMETRO INTERNO DE 52,0MM,COM FIO GUIA DE ACO E FORNECIDO COM 2 PLUGUES(TAMPOES)NAS EXTREMIDADES,LANCADO DIRETAMENTE NO SOLO,INCLUSIVE CONEXOES E KIT VEDACAO</t>
  </si>
  <si>
    <t>DUTO ANELAR FLEXIVEL,NA COR CINZA CONCRETO,SINGELO,DE POLIETILENO DE ALTA DENSIDADE(PEAD),PARA PROTECAO DE CONDUTORES ELETRICOS,COM DIAMETRO NOMINAL DE 3",SENDO O DIAMETRO INTERNODE 76,0MM,COM FIO GUIA DE ACO E FORNECIDO COM 2 PLUGUES(TAMPOES)NAS EXTREMIDADES,LANCADO DIRETAMENTE NO SOLO,INCLUSIVE CONEXOES E KIT VEDACAO</t>
  </si>
  <si>
    <t>DUTO ANELAR FLEXIVEL,NA COR CINZA CONCRETO,LINHA DUPLA,DE POLIETILENO DE ALTA DENSIDADE(PEAD),PARA PROTECAO DE CONDUTORES ELETRICOS,COM DIAMETRO NOMINAL DE 3",SENDO O DIAMETRO INTERNO DE 76,0MM,COM FIO GUIA DE ACO E FORNECIDO COM 2 PLUGUES(TAMPOES)NAS EXTREMIDADES,LANCADO DIRETAMENTE NO SOLO,INCLUSIVE CONEXOES E KIT VEDACAO</t>
  </si>
  <si>
    <t>DUTO ANELAR FLEXIVEL,NA COR CINZA CONCRETO,SINGELO,DE POLIETILETO DE ALTA DENSIDADE(PEAD),PARA PROTECAO DE CONDUTORES ELETRICOS,COM DIAMETRO NOMINAL DE 4",SENDO O DIAMETRO INTERNODE 95,0MM,COM FIO GUIA DE ACO E FORNECIDO COM 2 PLUGUES(TAMPOES)NAS EXTREMIDADES,LANCADO DIRETAMENTE NO SOLO,INCLUSIVE CONEXOES E KIT VEDACAO</t>
  </si>
  <si>
    <t>DUTO ANELAR FLEXIVEL,NA COR CINZA CONCRETO,LINHA DUPLA,DE POLIETILENO DE ALTA DENSIDADE(PEAD),PARA PROTECAO DE CONDUTORES ELETRICOS,COM DIAMETRO NOMINAL DE 4",SENDO O DIAMETRO INTERNO DE 95,0MM,COM FIO GUIA DE ACO E FORNECIDO COM 2 PLUGUES(TAMPOES)NAS EXTREMIDADES,LANCADO DIRETAMENTE NO SOLO,INCLUSIVE CONEXOES E KIT VEDACAO</t>
  </si>
  <si>
    <t>DUTO ANELAR FLEXIVEL,NA COR CINZA CONCRETO,SINGELO,DE POLIETILENO DE ALTA DENSIDADE(PEAD),PARA PROTECAO DE CONDUTORES ELETRICOS,COM DIAMETRO NOMINAL DE 5",SENDO O DIAMETRO INTERNODE 107,5MM,COM FIO GUIA DE ACO E FORNECIDO COM 2 PLUGUES(TAMPOES)NAS EXTREMIDADES,LANCADO DIRETAMENTE NO SOLO,INCLUSIVECONEXOES E KIT VEDACAO</t>
  </si>
  <si>
    <t>DUTO ANELAR FLEXIVEL,NA COR CINZA CONCRETO,LINHA DUPLA,DE POLIETILENO DE ALTA DENSIDADE(PEAD),PARA PROTECAO DE CONDUTORES ELETRICOS,COM DIAMETRO NOMINAL DE 5",SENDO O DIAMETRO INTERNO DE 107,5MM,COM FIO GUIA DE ACO E FORNECIDO COM 2 PLUGUES(TAMPOES)NAS EXTREMIDADES,LANCADO DIRETAMENTE NO SOLO,INCLUSIVE CONEXOES E KIT VEDACAO</t>
  </si>
  <si>
    <t>DUTO ANELAR FLEXIVEL,NA COR CINZA CONCRETO,SINGELO,DE POLIETILENO DE ALTA DENSIDADE(PEAD),PARA PROTECAO DE CONDUTORES ELETRICOS,COM DIAMETRO NOMINAL DE 6",SENDO O DIAMETRO INTERNODE 138,0MM,COM FIO GUIA DE ACO E FORNECIDO COM 2 PLUGUES(TAMPOES)NAS EXTREMIDADES,LANCADO DIRETAMENTE NO SOLO,INCLUSIVECONEXOES E KIT VEDACAO</t>
  </si>
  <si>
    <t>DUTO ANELAR FLEXIVEL,NA COR CINZA CONCRETO,LINHA DUPLA,DE POLIETILENO DE ALTA DENSIDADE(PEAD),PARA PROTECAO DE CONDUTORES ELETRICOS,COM DIAMETRO NOMINAL DE 6",SENDO O DIAMETRO INTERNO DE 138,0MM,COM FIO GUIA DE ACO E FORNECIDO COM 2 PLUGUES(TAMPOES)NAS EXTREMIDADES,LANCADO DIRETAMENTE NO SOLO,INCLUSIVE CONEXOES E KIT VEDACAO</t>
  </si>
  <si>
    <t>DUTO CORRUGADO HELICOIDAL,NA COR PRETA,SINGELO,DE POLIETILENO DE ALTA DENSIDADE(PEAD),P/PROTECAO DE CONDUTORES ELETRICOSEM INSTAL.SUBTERRANEAS,DIAMETRO NOMINAL 1 1/4",SENDO O DIAMETRO INTERNO 31,5MM,FORNECIDO C/2 TAMPOES NAS EXTREMIDADES,FITA DE AVISO"PERIGO"COM FIO GUIA DE ACO GALV.REVEST.PVC,NORMA NBR 13897/13898,LANC.DIR.SOLO,INCL.CONEXOES E KIT VEDACAO</t>
  </si>
  <si>
    <t>DUTO CORRUGADO HELICOIDAL,NA COR PRETA,LINHA DUPLA,DE POLIETILENO DE ALTA DENSIDADE(PEAD),P/PROTECAO DE CONDUTORES ELETRICOS EM INSTAL.SUBTERRANEAS,DIAMETRO NOMINAL 1 1/4",SENDO DIAMETRO INTERNO 31,5MM,FORNECIDO C/2 TAMPOES NAS EXTREMIDADES,FITA DE AVISO"PERIGO"C/FIO GUIA DE ACO GALV.REVEST.PVC,NORMA NBR 13897/13898,LANC.DIR.SOLO,INCL.CONEXOES E KIT VEDACAO</t>
  </si>
  <si>
    <t>DUTO CORRUGADO HELICOIDAL,NA COR PRETA,SINGELO,DE POLIETILENO DE ALTA DENSIDADE(PEAD),P/PROTECAO DE CONDUTORES ELETRICOSEM INSTAL.SUBTERRANEAS,DIAMETRO NOMINAL 1 1/2",SENDO DIAMETRO INTERNO 43,0MM,FORNECIDO C/2 TAMPOES NAS EXTREMIDADES,FITA DE AVISO"PERIGO"C/FIO GUIA DE ACO GALV.REVEST.PVC,NORMA NBR 13897/13898,LANC.DIR.SOLO,INCL.CONEXOES E KIT VEDACAO</t>
  </si>
  <si>
    <t>DUTO CORRUGADO HELICOIDAL,NA COR PRETA,LINHA DUPLA,DE POLIETILENO DE ALTA DENSIDADE(PEAD),P/PROTECAO DE CONDUTORES ELETRICOS EM INSTAL.SUBTERRANEAS,DIAMETRO NOMINAL 1.1/2",SENDO DIAMETRO INTERNO 43,0MM,FORNECIDO C/2 TAMPOES NAS EXTREMIDADES,FITA DE AVISO"PERIGO" C/FIO GUIA DE ACO GALV.REVEST.PVC,NORMA NBR 13897/13898,LANC.DIR.SOLO,INCL.CONEXOES E KIT VEDACAO</t>
  </si>
  <si>
    <t>DUTO CORRUGADO HELICOIDAL,NA COR PRETA,SINGELO,DE POLIETILENO DE ALTA DENSIDADE(PEAD),P/PROTECAO DE CONDUTORES ELETRICOSEM INSTAL.SUBTERRANEAS,DIAMETRO NOMINAL 2",SENDO O DIAMETROINTERNO 50,8MM,FORNECIDO C/2 TAMPOES NAS EXTREMIDADES,FITADE AVISO "PERIGO" C/FIO GUIA DE ACO GALV.REVEST.PVC,NORMA NBR 13897/13898,LANC.DIR.SOLO,INCLUSIVE CONEXOES E KIT VEDACAO</t>
  </si>
  <si>
    <t>DUTO CORRUGADO HELICOIDAL,NA COR PRETA,LINHA DUPLA,DE POLIETILENO DE ALTA DENSIDADE(PEAD),P/PROTECAO DE CONDUTORES ELETRICOS EM INSTAL.SUBTERRANEAS,DIAMETRO NOMINAL 2",SENDO DIAMETRO INTERNO 50,8MM,FORNECIDO C/2 TAMPOES NAS EXTREMIDADES,FITA DE AVISO "PERIGO" C/FIO GUIA DE ACO GALV.REVEST.PVC,NORMANBR 13897/13898,LANC.DIR.SOLO,INCL.CONEXOES E KIT VEDACAO</t>
  </si>
  <si>
    <t>DUTO CORRUGADO HELICOIDAL,NA COR PRETA,SINGELO,DE POLIETILENO DE ALTA DENSIDADE(PEAD),PARA PROTECAO DE CONDUTORES ELETRICOS EM INSTAL.SUBTERRANEAS,COM DIAMETRO NOMINAL 3",SENDO DIAMETRO INTERNO 75MM,FORNECIDO C/2 TAMPOES NAS EXTREMIDADES,FITA DE AVISO "PERIGO" C/FIO GUIA DE ACO GALV.REVEST.PVC,NORMANBR 13897/13898,LANC.DIR.SOLO,INCL.CONEXOES E KIT VEDACAO</t>
  </si>
  <si>
    <t>DUTO CORRUGADO HELICOIDAL,NA COR PRETA,LINHA DUPLA,DE POLIETILENO DE ALTA DENSIDADE(PEAD),P/PROTECAO DE CONDUTORES ELETRICOS EM INSTAL.SUBTERRANEAS,DIAMETRO NOMINAL 3",SENDO DIAMETRO INTERNO 75MM,FORNECIDO C/2 TAMPOES NAS EXTREMIDADES,FITADE AVISO "PERIGO" C/FIO GUIA DE ACO GALV.REVEST.PVC,NORMA NBR 13897/13898,LANC.DIR.SOLO,INCLUSIVE CONEXOES E KIT VEDACAO</t>
  </si>
  <si>
    <t>DUTO CORRUGADO HELICOIDAL,NA COR PRETA,SINGELO,DE POLIETILENO DE ALTA DENSIDADE(PEAD),PARA PROTECAO DE CONDUTORES ELETRICOS EM INSTAL.SUBTERRANEAS,COM DIAMETRO NOMINAL 4",SENDO DIAMETRO INTERNO 102MM,FORNECIDO C/2 TAMPOES NAS EXTREMIDADES,FITA DE AVISO "PERIGO" C/FIO GUIA DE ACO GALV.REVEST.PVC,NORMA NBR 13897/13898,LANC.DIR.SOLO,INCL.CONEXOES E KIT VEDACAO</t>
  </si>
  <si>
    <t>DUTO CORRUGADO HELICOIDAL,NA COR PRETA,LINHA DUPLA,DE POLIETILENO DE ALTA DENSIDADE(PEAD),P/PROTECAO DE CONDUTORES ELETRICOS EM INSTAL.SUBTERRANEAS,DIAMETRO NOMINAL 4",SENDO DIAMETRO INTERNO 102MM,FORNECIDO C/2 TAMPOES NAS EXTREMIDADES,FITADE AVISO "PERIGO" C/FIO GUIA DE ACO GALV.REVEST.PVC,NORMA NBR 13897/13898,LANC.DIR.SOLO,INCL.CONEXOES E KIT VEDACAO</t>
  </si>
  <si>
    <t>DUTO CORRUGADO HELICOIDAL,NA COR PRETA,SINGELO,DE POLIETILENO DE ALTA DENSIDADE(PEAD),P/PROTECAO DE CONDUTORES ELETRICOSEM INSTAL.SUBTERRANEAS,DIAMETRO NOMINAL 5",SENDO DIAMETRO INTERNO 128,8MM,FORNECIDO C/2 TAMPOES NAS EXTREMIDADES,FITA DE AVISO "PERIGO" C/FIO GUIA DE ACO GALV.REVEST.PVC,NORMA NBR13897/13898,LANC.DIR.SOLO,INCLUSIVE CONEXOES E KIT VEDACAO</t>
  </si>
  <si>
    <t>DUTO CORRUGADO HELICOIDAL,NA COR PRETA,LINHA DUPLA,DE POLIETILENO DE ALTA DENSIDADE(PEAD),P/PROTECAO DE CONDUTORES ELETRICOS EM INSTAL.SUBTERRANEAS,DIAMETRO NOMINAL 5",SENDO DIAMETRO INTERNO 128,8MM,FORNECIDO C/2 TAMPOES NAS EXTREMIDADES,FITA DE AVISO "PERIGO" C/FIO GUIA DE ACO GALV.REVEST.PVC,NORMANBR 13897/13898,LANC.DIR.SOLO,INCL.CONEXOES E KIT VEDACAO</t>
  </si>
  <si>
    <t>DUTO CORRUGADO HELICOIDAL,NA COR PRETA,SINGELO,DE POLIETILENO DE ALTA DENSIDADE(PEAD),P/PROTECAO DE CONDUTORES ELETRICOSEM INSTAL.SUBTERRANEAS,DIAMETRO NOMINAL 6",SENDO DIAMETRO INTERNO 155.6MM,FORNECIDO C/2 TAMPOES NAS EXTREMIDADES,FITA DE AVISO "PERIGO" C/FIO GUIA DE ACO GALV.REVEST.PVC,NORMA NBR13897/13898,LANC.DIR.SOLO,INCLUSIVE CONEXOES E KIT VEDACAO</t>
  </si>
  <si>
    <t>DUTO CORRUGADO HELICOIDAL,NA COR PRETA,LINHA DUPLA,DE POLIETILENO DE ALTA DENSIDADE(PEAD),P/PROTECAO DE CONDUTORES ELETRICOS EM INSTAL.SUBTERRANEAS,DIAMETRO NOMINAL 6",SENDO DIAMETRO INTERNO 155,6MM,FORNECIDO C/2 TAMPOES NAS EXTREMIDADES,FITA DE AVISO "PERIGO" C/FIO GUIA DE ACO GALV.REVEST.PVC,NORMANBR 13897/13898,LANC.DIR.SOLO,INCL.CONEXOES E KIT VEDACAO</t>
  </si>
  <si>
    <t>DUTO CORRUGADO HELICOIDAL,NA COR PRETA,SINGELO,DE POLIETILENO DE ALTA DENSIDADE(PEAD),P/PROTECAO DE CONDUTORES ELETRICOSEM INSTAL.SUBTERRANEAS,DIAMETRO NOMINAL 8",SENDO DIAMETRO INTERNO 206MM,FORNECIDO C/2 TAMPOES NAS EXTREMIDADES,FITA DEAVISO "PERIGO" COM FIO GUIA DE ACO GALV.REVEST.PVC,NORMA NBR13897/13898,LANC.DIR.SOLO,INCLUSIVE CONEXOES E KIT VEDACAO</t>
  </si>
  <si>
    <t>DUTO CORRUGADO HELICOIDAL,NA COR PRETA,LINHA DUPLA,DE POLIETILENO DE ALTA DENSIDADE(PEAD),P/PROTECAO DE CONDUTORES ELETRICOS EM INSTAL.SUBTERRANEAS,DIAMETRO NOMINAL 8",SENDO DIAMETRO INTERNO 206MM,FORNECIDO C/2 TAMPOES NAS EXTREMIDADES,FITADE AVISO"PERIGO" C/FIO GUIA DE ACO GALV.REVEST,PVC,NORMA NBR 13897/13898,LANC.DIR.SOLO,INCLUSIVE CONEXOES E KIT VEDACAO</t>
  </si>
  <si>
    <t>GABIAO CAIXA DE 1,00M DE ALTURA,MALHA DE ACO HEXAGONAL (8X10)CM,FIO COM DIAMETRO NOMINAL DO ARAME DE 2,7MM,GALVANIZADO EM LIGA ZN/AL TIPO 1 OU 2 (NBR 8964, NBR 10514, EN 10223-3),INCLUSIVE MANTA GEOTEXTIL E EQUIPAMENTO,EXCLUSIVE PEDRAS.FORNECIMENTO E COLOCACAO</t>
  </si>
  <si>
    <t>GABIAO CAIXA DE 0,50M DE ALTURA,MALHA DE ACO HEXAGONAL (8X10)CM,FIO COM DIAMETRO NOMINAL DO ARAME DE 2,7MM,GALVANIZADO EM LIGA ZN/AL TIPO 1 OU 2 (NBR 8964,NBR 10514,EN 10223-3),INCLUSIVE MANTA GEOTEXTIL E EQUIPAMENTO,EXCLUSIVE PEDRAS.FORNECIMENTO E COLOCACAO</t>
  </si>
  <si>
    <t>GABIAO CAIXA DE 1,00M DE ALTURA,MALHA DE ACO HEXAGONAL (8X10)CM,FIO COM DIAMETRO NOMINAL DO ARAME DE 2,7MM,GALVANIZADO EM LIGA ZN/AL TIPO 1 OU 2 (NBR 8964,NBR 10514,EN 10223-3),INCLUSIVE MANTA GEOTEXTIL, EQUIPAMENTO E PEDRAS.FORNECIMENTO ECOLOCACAO</t>
  </si>
  <si>
    <t>GABIAO CAIXA DE 0,50M DE ALTURA,MALHA DE ACO HEXAGONAL (8X10)CM,FIO COM DIAMETRO NOMINAL DO ARAME DE 2,7MM,GALVANIZADO EM LIGA ZN/AL TIPO 1 OU 2 (NBR 8964,NBR 10514,EN 10223-3),INCLUSIVE MANTA GEOTEXTIL,EQUIPAMENTO E PEDRAS.FORNECIMENTO E COLOCACAO</t>
  </si>
  <si>
    <t>GABIAO CAIXA DE 1,00M DE ALTURA,MALHA DE ACO HEXAGONAL (8X10)CM,FIO COM DIAMETRO NOMINAL DO ARAME DE 2,4MM,GALVANIZADO EM LIGA ZN/AL REVESTIDO EM PVC OU OUTRO POLIMERO QUE CUMPRA AS FUNCOES DESENVOLVIDAS PELO PVC,TIPO 3 OU 4(NBR 8964,NBR 10514,EN 10223-3),INCLUSIVE MANTA GEOTEXTIL E EQUIPAMENTO,EXCLUSIVE PEDRAS.FORNECIMENTO E COLOCACAO</t>
  </si>
  <si>
    <t>GABIAO CAIXA DE 0,50M DE ALTURA,MALHA DE ACO HEXAGONAL (8X10)CM,FIO COM DIAMETRO NOMINAL DO ARAME DE 2,4MM,GALVANIZADO EM LIGA ZN/AL REVESTIDO EM PVC OU OUTRO POLIMERO QUE CUMPRA AS FUNCOES DESENVOLVIDAS PELO PVC,TIPO 3 OU 4 (NBR 8964,NBR 10514,EN 10223-3),INCLUSIVE MANTA GEOTEXTIL E EQUIPAMENTO,EXCLUSIVE PEDRAS.FORNECIMENTO E COLOCACAO</t>
  </si>
  <si>
    <t>GABIAO SACO,MALHA DE ACO HEXAGONAL (8X10)CM,FIO COM DIAMETRONOMINAL DO ARAME DE 2,4MM,GALVANIZADO EM LIGA ZN/AL REVESTIDO EM PVC OU OUTRO POLIMERO QUE CUMPRA AS FUNCOES DESENVOLVIDAS PELO PVC,TIPO 3 OU 4(NBR 8964,NBR 10514,EN 10223-3),INCLUSIVE MANTA GEOTEXTIL E EQUIPAMENTO,EXCLUSIVE PEDRAS.FORNECIMENTO E COLOCACAO</t>
  </si>
  <si>
    <t>GABIAO MANTA COM ESPESSURA DE 0,30M,MALHA DE ACO HEXAGONAL (6X8)CM,FIO COM DIAMETRO NOMINAL DO ARAME DE 2MM,GALVANIZADOEM LIGA ZN/AL REVESTIDO EM PVC OU OUTRO POLIMERO QUE CUMPRAAS FUNCOES DESENVOLVIDAS PELO PVC,TIPO 3 OU 4 (NBR 8964,NBR10514,EN 10223-3),INCLUSIVE MANTA GEOTEXTIL E EQUIPAMENTO,EXCLUSIVE PEDRAS.FORNECIMENTO E COLOCACAO</t>
  </si>
  <si>
    <t>GABIAO MANTA COM ESPESSURA DE 0,23M,MALHA DE ACO HEXAGONAL (6X8)CM,FIO COM DIAMETRO NOMINAL DO ARAME DE 2MM,GALVANIZADOEM LIGA ZN/AL REVESTIDO EM PVC OU OUTRO POLIMERO QUE CUMPRAAS FUNCOES DESENVOLVIDAS PELO PVC,TIPO 3 OU 4 (NBR 8964,NBR10514,EN 10223-3),INCLUSIVE MANTA GEOTEXTIL E EQUIPAMENTO,EXCLUSIVE PEDRAS.FORNECIMENTO E COLOCACAO</t>
  </si>
  <si>
    <t>GABIAO CAIXA DE 1,00M DE ALTURA,MALHA DE ACO HEXAGONAL (8X10)CM,FIO COM DIAMETRO NOMINAL DO ARAME DE 2,4MM,GALVANIZADO EM LIGA ZN/AL REVESTIDO EM PVC OU OUTRO POLIMERO QUE CUMPRA AS FUNCOES DESENVOLVIDAS PELO PVC,TIPO 3 OU 4 (NBR 8964,NBR 10514,EN 10223-3),INCLUSIVE MANTA GEOTEXTIL,EQUIPAMENTO E PEDRAS.FORNECIMENTO E COLOCACAO</t>
  </si>
  <si>
    <t>GABIAO CAIXA DE 0,50M DE ALTURA,MALHA DE ACO HEXAGONAL (8X10)CM,FIO COM DIAMETRO NOMINAL DO ARAME DE 2,4MM,GALVANIZADO EM LIGA ZN/AL REVESTIDO EM PVC OU OUTRO POLIMERO QUE CUMPRA AS FUNCOES DESENVOLVIDAS PELO PVC,TIPO 3 OU 4 (NBR 8964,NBR 10514,EN 10223-3),INCLUSIVE MANTA GEOTEXTIL,EQUIPAMENTO E PEDRAS.FORNECIMENTO E COLOCACAO</t>
  </si>
  <si>
    <t>GABIAO SACO,MALHA DE ACO HEXAGONAL (8X10)CM,FIO COM DIAMETRONOMINAL DO ARAME DE 2,4MM,GALVANIZADO EM LIGA ZN/AL REVESTIDO EM PVC OU OUTRO POLIMERO QUE CUMPRA AS FUNCOES DESENVOLVIDAS PELO PVC,TIPO 3 OU 4 (NBR 8964,NBR 10514,EN 10223-3),INCLUSIVE MANTA GEOTEXTIL,EQUIPAMENTO E PEDRAS.FORNECIMENTO E COLOCACAO</t>
  </si>
  <si>
    <t>GABIAO MANTA COM ESPESSURA DE 0,30M,MALHA DE ACO HEXAGONAL (6X8)CM,FIO COM DIAMETRO NOMINAL DO ARAME DE 2MM,GALVANIZADOEM LIGA ZN/AL REVESTIDO EM PVC OU OUTRO POLIMERO QUE CUMPRAAS FUNCOES DESENVOLVIDAS PELO PVC,TIPO 3 OU 4 (NBR 8964,NBR10514,EN 10223-3),INCLUSIVE MANTA GEOTEXTIL,EQUIPAMENTO E PEDRAS.FORNECIMENTO E COLOCACAO</t>
  </si>
  <si>
    <t>GABIAO MANTA COM ESPESSURA DE 0,23M,MALHA DE ACO HEXAGONAL (6X8)CM,FIO COM DIAMETRO NOMINAL DO ARAME DE 2MM,GALVANIZADOEM LIGA ZN/AL REVESTIDO EM PVC OU OUTRO POLIMERO QUE CUMPRAAS FUNCOES DESENVOLVIDAS PELO PVC,TIPO 3 OU 4 (NBR 8964,NBR10514,EN 10223-3),INCLUSIVE MANTA GEOTEXTIL,EQUIPAMENTO E PEDRAS.FORNECIMENTO E COLOCACAO</t>
  </si>
  <si>
    <t>DRENO DE TUBOS DE CONCRETO,SEM ARMADURA,DE 0,30M DE DIAMETRO,PERFURADO OU NAO,ASSENTADOS EM DRENOS DE PEDRA BRITADA,INCLUSIVE REATERROS,EXCLUSIVE ESCAVACAO</t>
  </si>
  <si>
    <t>DRENO PROFUNDO EM TUBO PLASTICO PERFURADO,2" DE DIAMETRO,INCLUSIVE TELA DE NYLON E FORNECIMENTO DOS MATERIAIS,EXCLUSIVEPERFURACAO DO TERRENO</t>
  </si>
  <si>
    <t>DRENO PROFUNDO EM TUBO PLASTICO PERFURADO,3" DE DIAMETRO,INCLUSIVE TELA DE NYLON E FORNECIMENTO DOS MATERIAIS,EXCLUSIVEPERFURACAO DO TERRENO</t>
  </si>
  <si>
    <t>DRENO PROFUNDO EM TUBO PLASTICO PERFURADO,4" DE DIAMETRO,INCLUSIVE TELA DE NYLON E FORNECIMENTO DOS MATERIAIS,EXCLUSIVEPERFURACAO DO TERRENO</t>
  </si>
  <si>
    <t>DRENO OU BARBACA EM TUBO DE PVC,DIAMETRO DE 2",INCLUSIVE FORNECIMENTO DO TUBO E MATERIAL DRENANTE</t>
  </si>
  <si>
    <t>DRENO OU BARBACA EM TUBO DE PVC,DIAMETRO DE 3",INCLUSIVE FORNECIMENTO DO TUBO E MATERIAL DRENANTE</t>
  </si>
  <si>
    <t>DRENO OU BARBACA EM TUBO DE PVC,DIAMETRO DE 4",INCLUSIVE FORNECIMENTO DO TUBO E MATERIAL DRENANTE</t>
  </si>
  <si>
    <t>DRENO EM TUBO DE PVC,DIAMETRO DE 3",PARA VIADUTOS,INCLUSIVEFORNECIMENTO DO TUBO,EXCLUSIVE PERFURACAO E COLAGEM</t>
  </si>
  <si>
    <t>DRENO EM TUBO DE PVC,DIAMETRO DE 4",PARA VIADUTOS,INCLUSIVEFORNECIMENTO DO TUBO,EXCLUSIVE PERFURACAO E COLAGEM</t>
  </si>
  <si>
    <t>FILTRO HORIZONTAL DE AREIA,EM BARRAGEM,OBEDECENDO GRANULOMETRIA ESPECIFICA,INCLUSIVE FORNECIMENTO DO MATERIAL</t>
  </si>
  <si>
    <t>DRENO VERTICAL NO PARAMENTO INTERNO DE MUROS DE ARRIMO,EXECUTADO EM PRISMAS DE 0,25 X O,25M DE SECAO,CHEIOS DE BRITA 3,ADMITINDO AS BARBACAS ESPACADAS DE 1,50M VERTICALMENTE E 2,00M HORIZONTALMENTE,MEDINDO-SE O SERVICO PELA AREA DO MURO</t>
  </si>
  <si>
    <t>VALETA DRENANTE DE 0,50M DE LARGURA E 0,70M DE PROFUNDIDADE,PREENCHIDA ATE 0,30M COM PEDRA BRITADA,INCLUINDO REATERRO</t>
  </si>
  <si>
    <t>CAMADA VERTICAL DRENANTE FEITA COM PEDRA BRITADA, INCLUSIVEFORNECIMENTO DO MATERIAL</t>
  </si>
  <si>
    <t>CAMADA HORIZONTAL DRENANTE FEITA COM PEDRA BRITADA,INCLUSIVEFORNECIMENTO E ESPALHAMENTO</t>
  </si>
  <si>
    <t>CAMADA DE BRITA N°2 PARA PROTECAO TERMICA DE IMPERMEABILIZACAO DE LAJES</t>
  </si>
  <si>
    <t>CAMADA DE ARGILA EXPANDIDA PARA PROTECAO TERMICA DE IMPERMEABILIZACAO DE LAJES</t>
  </si>
  <si>
    <t>ENROCAMENTO COM PEDRA-DE-MAO JOGADA, INCLUSIVE FORNECIMENTODESTA</t>
  </si>
  <si>
    <t>ENROCAMENTO COM PEDRA-DE-MAO ARRUMADA,INCLUSIVE FORNECIMENTODESTA</t>
  </si>
  <si>
    <t>ENROCAMENTO COM PEDRA DE 50 A 200KG, INCLUSIVE FORNECIMENTO,TRANSPORTE,CARGA,DESCARGA E COLOCACAO COM ESCAVADEIRA</t>
  </si>
  <si>
    <t>EXECUCAO DE CAMADA RIP-RAP,DE PEDRA ARRUMADA,DIAMETRO MAIOROU IGUAL A 0,30M,EM TALUDE DE BARRAGEM,INCLUSIVE O FORNECIMENTO DA PEDRA</t>
  </si>
  <si>
    <t>BARRAGEM PROVISORIA OU ENSECADEIRA, PARA DESVIO DE PEQUENOSCURSOS D'AGUA,COM SACOS DE AREIA EMPILHADOS,INCLUSIVE FORNECIMENTO DOS MATERIAIS,ENSACAMENTO,EMPILHAMENTO E RETIRADA</t>
  </si>
  <si>
    <t>EMBASAMENTO PARA BERCO DE TUBULACAO DE ESGOTO SANITARIO,FEITO COM BRITA Nº3</t>
  </si>
  <si>
    <t>CAMADA DE BRITA N°4 PARA FILTRO BIOLOGICO</t>
  </si>
  <si>
    <t>CAMADA DE PEDREGULHO PARA FILTROS DE TRATAMENTO DE AGUA COMGRANULOMETRIA DE 1/8" A 3/8"</t>
  </si>
  <si>
    <t>CAMADA DE PEDREGULHO PARA FILTROS DE TRATAMENTO DE AGUA COMGRANULOMETRIA DE 3/8" A 3/4"</t>
  </si>
  <si>
    <t>CAMADA DE PEDREGULHO PARA FILTROS DE TRATAMENTO DE AGUA COMGRANULOMETRIA DE 3/4" A 1.1/2"</t>
  </si>
  <si>
    <t>EMBASAMENTO PARA TUBULACAO DE ESGOTOS,EM CONCRETO SIMPLES,COM TRANSPORTE HORIZONTAL E CONSIDERADO PARA PROFUNDIDADE DE VALAS ATE 3,00M</t>
  </si>
  <si>
    <t>EMBASAMENTO PARA TUBULACAO DE ESGOTOS,EM CONCRETO ARMADO,COMTRANSPORTE HORIZONTAL E CONSIDERADO PARA PROFUNDIDADE DE VALAS ATE 3,00M</t>
  </si>
  <si>
    <t>EMBASAMENTO DE TUBULACAO,FEITO COM PO-DE-PEDRA</t>
  </si>
  <si>
    <t>PREPARO DE BERCO,EM TERRENO FIRME,PARA TUBULACAO DE 1,20M DEDIAMETRO,APOIADA NUM ARCO DE 90°</t>
  </si>
  <si>
    <t>GEOMEMBRANA EM PEAD,ESPESSURA 0,5MM,EM REVESTIMENTO IMPERMEABILIZANTE,APLICACOES DE CONTENCAO DE FLUIDOS E RESIDUOS,INCLUSIVE SOLDA POR TERMOFUSAO,ABRACADEIRAS,INSERTES,CONEXOES EDEMAIS ACESSORIOS. FORNECIMENTO E COLOCACAO</t>
  </si>
  <si>
    <t>GEOMEMBRANA EM PEAD,ESPESSURA 0,8MM,EM REVESTIMENTO IMPERMEABILIZANTE,APLICACOES DE CONTENCAO DE FLUIDOS E RESIDUOS,INCLUSIVE SOLDA POR TERMOFUSAO,ABRACADEIRAS,INSERTES,CONEXOES EDEMAIS ACESSORIOS. FORNECIMENTO E COLOCACAO</t>
  </si>
  <si>
    <t>GEOMEMBRANA EM PEAD,ESPESSURA 1,0MM,EM REVESTIMENTO IMPERMEABILIZANTE,APLICACOES DE CONTENCAO DE FLUIDOS E RESIDUOS,INCLUSIVE SOLDA POR TERMOFUSAO,ABRACADEIRAS,INSERTES,CONEXOES EDEMAIS ACESSORIOS. FORNECIMENTO E COLOCACAO</t>
  </si>
  <si>
    <t>GEOMEMBRANA EM PEAD,ESPESSURA 1,5MM,EM REVESTIMENTO IMPERMEABILIZANTE,APLICACOES DE CONTENCAO DE FLUIDOS E RESIDUOS,INCLUSIVE SOLDA POR TERMOFUSAO,ABRACADEIRAS,INSERTES,CONEXOES EDEMAIS ACESSORIOS. FORNECIMENTO E COLOCACAO</t>
  </si>
  <si>
    <t>GEOMEMBRANA EM PEAD,ESPESSURA 2,0MM,EM REVESTIMENTO IMPERMEABILIZANTE,APLICACOES DE CONTENCAO DE FLUIDOS E RESIDUOS,INCLUSIVE SOLDA POR TERMOFUSAO,ABRACADEIRAS,INSERTES,CONEXOES EDEMAIS ACESSORIOS. FORNECIMENTO E COLOCACAO</t>
  </si>
  <si>
    <t>GEOMEMBRANA EM PEAD,ESPESSURA 2,5MM,EM REVESTIMENTO IMPERMEABILIZANTE,APLICACOES DE CONTENCAO DE FLUIDOS E RESIDUOS,INCLUSIVE SOLDA POR TERMOFUSAO,ABRACADEIRAS,INSERTES,CONEXOES EDEMAIS ACESSORIOS. FORNECIMENTO E COLOCACAO</t>
  </si>
  <si>
    <t>GEOMEMBRANA EM PEAD,ESPESSURA 1,0MM,TEXTURIZADA,EM REVESTIMENTO IMPERMEABILIZANTE, APLICACOES DE CONTENCAO DE FLUIDOS ERESIDUOS,INCLUSIVE SOLDA POR TERMOFUSAO,ABRACADEIRAS,INSERTES,CONEXOES E DEMAIS ACESSORIOS. FORNECIMENTO E COLOCACAO</t>
  </si>
  <si>
    <t>GEOMEMBRANA EM PEAD,ESPESSURA 1,5MM,TEXTURIZADA,EM REVESTIMENTO IMPERMEABILIZANTE, APLICACOES DE CONTENCAO DE FLUIDOS ERESIDUOS,INCLUSIVE SOLDA POR TERMOFUSAO,ABRACADEIRAS,INSERTES,CONEXOES E DEMAIS ACESSORIOS. FORNECIMENTO E COLOCACAO</t>
  </si>
  <si>
    <t>GEOMEMBRANA EM PEAD,ESPESSURA 2,0MM,TEXTURIZADA,EM REVESTIMENTO IMPERMEABILIZANTE, APLICACOES DE CONTENCAO DE FLUIDOS ERESIDUOS,INCLUSIVE SOLDA POR TERMOFUSAO,ABRACADEIRAS,INSERTES,CONEXOES E DEMAIS ACESSORIOS. FORNECIMENTO E COLOCACAO</t>
  </si>
  <si>
    <t>MANTA GEOTEXTIL, EM DRENOS SUBTERRANEOS.FORNECIMENTO E COLOCACAO</t>
  </si>
  <si>
    <t>MANTA GEOTEXTIL,EM GABIOES,DRENOS PROFUNDOS OU VALETAS.FORNECIMENTO E COLOCACAO</t>
  </si>
  <si>
    <t>MANTA GEOTEXTIL,EM ENROCAMENTOS OU FILTROS DE TRANSICAO.FORNECIMENTO E COLOCACAO</t>
  </si>
  <si>
    <t>MANTA GEOTEXTIL,EM CAMADA VERTICAL FEITA COM PEDRA BRITADA.FORNECIMENTO E COLOCACAO</t>
  </si>
  <si>
    <t>MANTA GEOTEXTIL EM POCOS DE ALIVIO.FORNECIMENTO E COLOCACAO</t>
  </si>
  <si>
    <t>MANTA GEOTEXTIL,EM PRE-FILTRO DE POCO TUBULAR.FORNECIMENTO ECOLOCACAO</t>
  </si>
  <si>
    <t>MANTA GEOTEXTIL,EM DRENO SUB-HORIZONTAL.FORNECIMENTO E COLOCACAO</t>
  </si>
  <si>
    <t>MANTA GEOTEXTIL NAO TECIDO DE POLIESTER LARGURA 2,30M COM RESISTENCIA A TRACAO A FAIXA LARGA NA RUPTURA DE 8KN/M E AO PUNCIONAMENTO DE 280N.FORNECIMENTO E COLOCACAO</t>
  </si>
  <si>
    <t>MANTA GEOTEXTIL NAO TECIDO DE POLIESTER LARGURA 2,30M COM RESISTENCIA A TRACAO A FAIXA LARGA NA RUPTURA DE 10KN/M E AO PUNCIONAMENTO DE 380N.FORNECIMENTO E COLOCACAO</t>
  </si>
  <si>
    <t>MANTA GEOTEXTIL NAO TECIDO DE POLIESTER,LARGURA 2,30M COM RESISTENCIA A TRACAO A FAIXA LARGA NA RUPTURA DE 16KN/M E AO PUNCIONAMENTO DE 550N.FORNECIMENTO E COLOCACAO</t>
  </si>
  <si>
    <t>MANTA GEOTEXTIL NAO TECIDO DE POLIESTER,LARGURA 2,30M COM RESISTENCIA A TRACAO A FAIXA LARGA NA RUPTURA DE 21KN/M E AO PUNCIONAMENTO DE 700N.FORNECIMENTO E COLOCACAO</t>
  </si>
  <si>
    <t>MANTA GEOTEXTIL NAO TECIDO DE POLIESTER,LARGURA 2,30M COM RESISTENCIA A TRACAO A FAIXA LARGA NA RUPTURA DE 31KN/M E AO PUNCIONAMENTO DE 1000N.FORNECIMENTO E COLOCACAO</t>
  </si>
  <si>
    <t>VEU DE POLIESTER NAO TECIDO.FORNECIMENTO E COLOCACAO</t>
  </si>
  <si>
    <t>GEOGRELHA TECIDA DE POLIESTER REVESTIDA COM PVC,RESISTENCIALONGITUDINAL A TRACAO DE 35KN/M E RESISTENCIA TRANSVERSAL DE20KN/M.FORNECIMENTO E COLOCACAO</t>
  </si>
  <si>
    <t>GEOGRELHA TECIDA DE POLIESTER REVESTIDA COM PVC,RESISTENCIALONGITUDINAL A TRACAO DE 40KN/M E RESISTENCIA TRANSVERSAL DE27,4KN/M.FORNECIMENTO E COLOCACAO</t>
  </si>
  <si>
    <t>GEOGRELHA TECIDA DE POLIESTER REVESTIDA COM PVC,RESISTENCIALONGITUDINAL A TRACAO DE 55KN/M E RESISTENCIA TRANVERSAL DE30KN/M.FORNECIMENTO E COLOCACAO</t>
  </si>
  <si>
    <t>GEOGRELHA TECIDA DE POLIESTER REVESTIDA COM PVC,RESISTENCIALONGITUDINAL A TRACAO DE 60KN/M E RESISTENCIA TRANSVERSAL DE30KN/M.FORNECIMENTO E COLOCACAO</t>
  </si>
  <si>
    <t>GEOGRELHA TECIDA DE POLIESTER REVESTIDA COM PVC,RESISTENCIALONGITUDINAL A TRACAO DE 80KN/M E RESISTENCIA TRANSVERSAL DE30KN/M.FORNECIMENTO E COLOCACAO</t>
  </si>
  <si>
    <t>GEOGRELHA TECIDA DE POLIESTER REVESTIDA COM PVC,RESISTENCIALONGITUDINAL A TRACAO DE 90KN/M E RESISTENCIA TRANSVERSAL DE30KN/M.FORNECIMENTO E COLOCACAO</t>
  </si>
  <si>
    <t>GEOGRELHA TECIDA DE POLIESTER REVESTIDA COM PVC,RESISTENCIALONGITUDINAL A TRACAO DE 110KN/M E RESISTENCIA TRANSVERSAL DE 30KN/M.FORNECIMENTO E COLOCACAO</t>
  </si>
  <si>
    <t>GEOGRELHA TECIDA DE POLIESTER REVESTIDA COM PVC,RESISTENCIALONGITUDINAL A TRACAO DE 120KN/M E RESISTENCIA TRANSVERSAL DE 30KN/M.FORNECIMENTO E COLOCACAO</t>
  </si>
  <si>
    <t>GEOGRELHA TECIDA DE POLIESTER REVESTIDA COM PVC,RESISTENCIALONGITUDINAL A TRACAO DE 150KN/M E RESISTENCIA TRANSVERSAL DE 30KN/M.FORNECIMENTO E COLOCACAO</t>
  </si>
  <si>
    <t>GEOGRELHA TECIDA DE POLIESTER REVESTIDA COM PVC,RESISTENCIALONGITUDINAL A TRACAO DE 200KN/M.FORNECIMENTO E COLOCACAO</t>
  </si>
  <si>
    <t>GEOGRELHA TECIDA DE POLIESTER REVESTIDA COM PVC,RESISTENCIALONGITUDINAL A TRACAO DE 300KN/M.FORNECIMENTO E COLOCACAO</t>
  </si>
  <si>
    <t>GEOGRELHA TECIDA DE POLIESTER REVESTIDA COM PVC,RESISTENCIALONGITUDINAL A TRACAO DE 400KN/M.FORNECIMENTO E COLOCACAO</t>
  </si>
  <si>
    <t>GEOGRELHA TECIDA DE PVA(POLI ALCOOL VINILICO) COM MODULO DERIGIDEZ DE 700KN/M A 5% DE DEFORMACAO. FORNECIMENTO E COLOCACAO</t>
  </si>
  <si>
    <t>GEOGRELHA TECIDA DE PVA(POLI ALCOOL VINILICO) COM MODULO DERIGIDEZ DE 1000 KN/M A 5% DE DEFORMACAO. FORNECIMENTO E COLOCACAO</t>
  </si>
  <si>
    <t>GEOGRELHA TECIDA DE PVA(POLI ALCOOL VINILICO) COM MODULO DERIGIDEZ DE 1600KN/M A 5% DE DEFORMACAO. FORNECIMENTO E COLOCACAO</t>
  </si>
  <si>
    <t>GEOGRELHA TECIDA DE PVA (POLI ALCOOL VINILICO) COM MODULO DERIGIDEZ DE 2200KN/M A 5% DE DEFORMACAO. FORNECIMENTO E COLOCACAO</t>
  </si>
  <si>
    <t>GEOGRELHA TECIDA DE PVA (POLI ALCOOL VINILICO) COM MODULO DERIGIDEZ DE 3000KN/M A 5% DE DEFORMACAO. FORNECIMENTO E COLOCACAO</t>
  </si>
  <si>
    <t>GEOGRELHA TECIDA DE PVA (POLI ALCOOL VINILICO) COM MODULO DERIGIDEZ DE 4000KN/M A 5% DE DEFORMACAO. FORNECIMENTO E COLOCACAO</t>
  </si>
  <si>
    <t>GEOGRELHA TECIDA DE PVA (POLI ALCOOL VINILICO) COM MODULO DERIGIDEZ DE 6000KN/M A 5% DE DEFORMACAO. FORNECIMENTO E COLOCACAO</t>
  </si>
  <si>
    <t>GEOGRELHA TECIDA DE PVA (POLI ALCOOL VINILICO) COM MODULO DERIGIDEZ DE 8000KN/M A 5% DE DEFORMACAO. FORNECIMENTO E COLOCACAO</t>
  </si>
  <si>
    <t>GEOGRELHA PARA REFORCO DE CAMADAS ASFALTICAS,PRODUZIDA A PARTIR DE FILAMENTOS DE POLIESTER DE ALTA TENACIDADE,C/REVESTIMENTO BETUMINOSO,COMBINADA A UM NAO-TECIDO ULTRA-LEVE COM NOMINIMO 800 PERFURACOES POR CM2,COM RESISTENCIA DE 50KN/M NASDIRECOES LONGITUDINAL E TRANSVERSAL,DEFORMACAO MAXIMA DE 12% E ABERTURA DE MALHA DE 40MMX40MM.FORNECIMENTO E COLOCACAO</t>
  </si>
  <si>
    <t>GEOCOMPOSTO PARA DRENAGEM,FORMADO POR GEOMANTA TRIDIMENSIONAL COM 20MM DE ESPESSURA,FABRICADO COM FILAMENTOS DE POLIPROPILENO TERMOSOLDADA A UM GEOTEXTIL NAO TECIDO DE POLIESTER.FORNECIMENTO E COLOCACAO</t>
  </si>
  <si>
    <t>GEOCOMPOSTO PARA DRENAGEM,FORMADO POR GEOMANTA TRIDIMENSIONAL COM 12MM DE ESPESSURA,FABRICADO COM FILAMENTOS DE POLIPROPILENO TERMOSOLDADA A UM GEOTEXTIL NAO TECIDO DE POLIESTER.FORNECIMENTO E COLOCACAO</t>
  </si>
  <si>
    <t>GEOCOMPOSTO PARA DRENAGEM,HORIZONTAL,FORMADO POR GEOMANTA TRIDIMENSIONAL COM 11MM DE ESPESSURA,FABRICADO COM FILAMENTOSDE POLIPROPILENO TERMOSOLDADA A DOIS GEOTEXTEIS NAO TECIDO DE POLIESTER.FORNECIMENTO E COLOCACAO</t>
  </si>
  <si>
    <t>GEOCOMPOSTO PARA DRENAGEM,VERTICAL,FORMADO POR GEOMANTA TRIDIMENSIONAL COM 11MM DE ESPESSURA,FABRICADO COM FILAMENTOS DEPOLIPROPILENO TERMOSOLDADA A DOIS GEOTEXTEIS NAO TECIDO DEPOLIESTER E TUBO DRENO PERFURADO.FORNECIMENTO E COLOCACAO</t>
  </si>
  <si>
    <t>GEOCOMPOSTO PARA DRENAGEM,VERTICAL,FORMADO POR GEOMANTA TRIDIMENSIONAL COM 16MM DE ESPESSURA,FABRICADO COM FILAMENTOS DEPOLIPROPILENO TERMOSOLDADA A DOIS GEOTEXTEIS NAO TECIDO DEPOLIESTER E TUBO DRENO PERFURADO.FORNECIMENTO E COLOCACAO</t>
  </si>
  <si>
    <t>GEOCOMPOSTO PARA DRENAGEM,HORIZONTAL,FORMADO POR GEOMANTA TRIDIMENSIONAL COM 16MM DE ESPESSURA,FABRICADO COM FILAMENTOSDE POLIPROPILENO TERMOSOLDADA A DOIS GEOTEXTEIS NAO TECIDO DE POLIESTER.FORNECIMENTO E COLOCACAO</t>
  </si>
  <si>
    <t>GEOCOMPOSTO PARA DRENAGEM,FORMADO POR GEOMANTA TRIDIMENSIONAL COM 11MM DE ESPESSURA,FABRICADO COM FILAMENTOS DE POLIPROPILENO TERMOSOLDADA A DOIS GEOTEXTEIS(SENDO UM DE POLIESTER EO OUTRO LAMINADO DE POLIPROPILENO),TUBO DRENO PERFURADO,PARA FORMA PERDIDA.FORNECIMENTO E COLOCACAO</t>
  </si>
  <si>
    <t>GEOCOMPOSTO PARA DRENAGEM,(TRINCHEIRA DRENANTE),FORMADO PORGEOMANTA TRIDIMENSIONAL,ESPESSURA DE 11MM,FABRICADO COM FILAMENTO POLIPROPILENO TERMOSOLDADA,DOIS GEOTEXTEIS NAO TECIDO.FORNECIMENTO E COLOCACAO</t>
  </si>
  <si>
    <t>GEOCOMPOSTO PARA DRENAGEM EM POLIETILENO DE ALTA DENSIDADE COM REVESTIMENTO EM GEOTEXTIL NAO TECIDO DE POLIESTER EM UM DOS LADOS EM FILAMENTOS CONTINUO COM RESISTENCIA A COMPRESSAODE 320KPA LARGURA 2,OM.FORNECIMENTO E COLOCACAO</t>
  </si>
  <si>
    <t>GEOMANTA PARA REVESTIMENTO DE TALUDE SUJEITO A EROSAO SUPERFICIAL COM ESPESSURA DE 10MM,FLEXIVEL,TRIDIMENSIONAL,COM MAISDE 90% DE VAZIOS,INCLUSIVE ACO CA-50,VEGETACAO,ADUBO E REGA,EXCLUSIVE LIMPEZA E RASPAGEM DO TERRENO.FORNECIMENTO E COLOCACAO</t>
  </si>
  <si>
    <t>COLCHAO DRENANTE,COM CAMADA DE 30CM DE PEDRA BRITADA N°3 E FILTRO DE TRANSICAO DE MANTA GEOTEXTIL,INCLUINDO FORNECIMENTOE COLOCACAO DOS MATERIAIS</t>
  </si>
  <si>
    <t>ESTRUTURA EM SOLO REFORCADO COM MALHA METALICA,INCLUINDO MANTA GEOTEXTIL,EQUIPAMENTOS,EXCLUSIVE:MALHA METALICA(VIDE FAMILIA 06.103),PEDRA-DE-MAO,COLCHAO DE PO-DE-PEDRA,ATERRO,BERMAFRONTAL E TELA DE REFORCO(VIDE ITEM 06.103.0150-0)</t>
  </si>
  <si>
    <t>MALHA METALICA PARA ESTRUTURA DE SOLO REFORCADO,HEXAGONAL,DEDUPLA TORCAO,DE ZINCO-ALUMINIO COM DIAMETRO DE 2,70MM,REVESTIDA EM PVC COM DIAMETRO DE 0,40MM,MEDINDO 0,50X1,00X3,00M.FORNECIMENTO</t>
  </si>
  <si>
    <t>MALHA METALICA PARA ESTRUTURA DE SOLO REFORCADO,HEXAGONAL,DEDUPLA TORCAO,DE ZINCO-ALUMINIO COM DIAMETRO DE 2,70MM,REVESTIDA EM PVC COM DIAMETRO DE 0,40MM,MEDINDO 0,50X1,00X4,00M.FORNECIMENTO</t>
  </si>
  <si>
    <t>MALHA METALICA PARA ESTRUTURA DE SOLO REFORCADO,HEXAGONAL,DEDUPLA TORCAO,DE ZINCO-ALUMINIO COM DIAMETRO DE 2.70MM,REVESTIDA EM PVC COM DIAMETRO DE 0,40MM,MEDINDO 0,50X1,00X5,00M.FORNECIMENTO</t>
  </si>
  <si>
    <t>MALHA METALICA PARA ESTRUTURA DE SOLO REFORCADO,HEXAGONAL,DEDUPLA TORCAO,DE ZINCO-ALUMINIO COM DIAMETRO DE 2,70MM,REVESTIDA EM PVC COM DIAMETRO DE 0,40MM,MEDINDO 0,50X1,00X6,00M.FORNECIMENTO</t>
  </si>
  <si>
    <t>MALHA METALICA PARA ESTRUTURA DE SOLO REFORCADO,HEXAGONAL,DEDUPLA TORCAO,DE ZINCO-ALUMINIO COM DIAMETRO DE 2,70MM,REVESTIDA EM PVC COM DIAMETRO DE 0,40MM,MEDINDO 0,50X1,00X7,00M.FORNECIMENTO</t>
  </si>
  <si>
    <t>MALHA METALICA PARA ESTRUTURA DE SOLO REFORCADO,HEXAGONAL,DEDUPLA TORCAO,DE ZINCO-ALUMINIO COM DIAMETRO DE 2,70MM,REVESTIDA EM PVC COM DIAMETRO DE 0,40MM,MEDINDO 0,50X1,00X8,00M.FORNECIMENTO</t>
  </si>
  <si>
    <t>MALHA METALICA PARA ESTRUTURA DE SOLO REFORCADO,HEXAGONAL,DEDUPLA TORCAO,DE ZINCO-ALUMINIO COM DIAMETRO DE 2,70MM,REVESTIDA EM PVC COM DIAMETRO DE 0,40MM,MEDINDO 0,50X1,00X9,00M.FORNECIMENTO</t>
  </si>
  <si>
    <t>MALHA METALICA PARA ESTRUTURA DE SOLO REFORCADO,HEXAGONAL,DEDUPLA TORCAO,DE ZINCO-ALUMINIO COM DIAMETRO DE 2,70MM,REVESTIDA EM PVC COM DIAMETRO DE 0,40MM,MEDINDO 0,50X1,00X10,00M.FORNECIMENTO</t>
  </si>
  <si>
    <t>MALHA METALICA PARA ESTRUTURA DE SOLO REFORCADO,HEXAGONAL,DEDUPLA TORCAO,DE ZINCO-ALUMINIO COM DIAMETRO DE 2,70MM,REVESTIDA EM PVC COM DIAMETRO DE 0,40MM,MEDINDO 0,50X1,00X11,00M.FORNECIMENTO</t>
  </si>
  <si>
    <t>MALHA METALICA PARA ESTRUTURA DE SOLO REFORCADO,HEXAGONAL,DEDUPLA TORCAO,DE ZINCO-ALUMINIO COM DIAMETRO DE 2,70MM,REVESTIDA EM PVC COM DIAMETRO DE 0,40MM,MEDINDO 0,50X1,00X12,00M.</t>
  </si>
  <si>
    <t>MALHA METALICA PARA ESTRUTURA DE SOLO REFORCADO,HEXAGONAL,DEDUPLA TORCAO,DE ZINCO-ALUMINIO COM DIAMETRO DE 2,70MM,REVESTIDA EM PVC COM DIAMETRO DE 0,40MM,MEDINDO 1,00X1,00X3,00M.FORNECIMENTO</t>
  </si>
  <si>
    <t>MALHA METALICA PARA ESTRUTURA DE SOLO REFORCADO,HEXAGONAL,DEDUPLA TORCAO,DE ZINCO-ALUMINIO COM DIAMETRO DE 2,70MM,REVESTIDA EM PVC COM DIAMETRO DE 0,40MM,MEDINDO 1,00X1,00X4,00M.FORNECIMENTO</t>
  </si>
  <si>
    <t>MALHA METALICA PARA ESTRUTURA DE SOLO REFORCADO,HEXAGONAL,DEDUPLA TORCAO,DE ZINCO-ALUMINIO COM DIAMETRO DE 2,70MM,REVESTIDA EM PVC COM DIAMETRO DE 0,40MM,MEDINDO 1,00X1,00X5,00M.FORNECIMENTO</t>
  </si>
  <si>
    <t>MALHA METALICA PARA ESTRUTURA DE SOLO REFORCADO,HEXAGONAL,DEDUPLA TORCAO,DE ZINCO-ALUMINIO COM DIAMETRO DE 2,70MM,REVESTIDA EM PVC COM DIAMETRO DE 0,40MM,MEDINDO 1,00X1,00X6,00M.FORNECIMENTO</t>
  </si>
  <si>
    <t>MALHA METALICA PARA ESTRUTURA DE SOLO REFORCADO,HEXAGONAL,DEDUPLA TORCAO,DE ZINCO-ALUMINIO COM DIAMETRO DE 2,70MM,REVESTIDA EM PVC COM DIAMETRO DE 0,40MM,MEDINDO 1,00X1,00X7,00M.FORNECIMENTO</t>
  </si>
  <si>
    <t>MALHA METALICA PARA ESTRUTURA DE SOLO REFORCADO,HEXAGONAL,DEDUPLA TORCAO,DE ZINCO-ALUMINIO COM DIAMETRO DE 2,70MM,REVESTIDA EM PVC COM DIAMETRO DE 0,40MM,MEDINDO 1,00X1,00X8,00M.FORNECIMENTO</t>
  </si>
  <si>
    <t>MALHA METALICA PARA ESTRUTURA DE SOLO REFORCADO,HEXAGONAL,DEDUPLA TORCAO,DE ZINCO-ALUMINIO COM DIAMETRO DE 2,70MM,REVESTIDA EM PVC COM DIAMETRO DE 0,40MM,MEDINDO 1,00X1,00X9,00M.FORNECIMENTO</t>
  </si>
  <si>
    <t>MALHA METALICA PARA ESTRUTURA DE SOLO REFORCADO,HEXAGONAL,DEDUPLA TORCAO,DE ZINCO-ALUMINIO COM DIAMETRO DE 2,70MM,REVESTIDA EM PVC COM DIAMETRO DE 0,40MM,MEDINDO 1,00X1,00X10,00M.FORNECIMENTO</t>
  </si>
  <si>
    <t>MALHA METALICA PARA ESTRUTURA DE SOLO REFORCADO,HEXAGONAL,DEDUPLA TORCAO,DE ZINCO-ALUMINIO COM DIAMETRO DE 2,70MM,REVESTIDA EM PVC COM DIAMETRO DE 0,40MM,MEDINDO 1,00X1,00X11,00M.</t>
  </si>
  <si>
    <t>MALHA METALICA PARA ESTRUTURA DE SOLO REFORCADO,HEXAGONAL,DEDUPLA TORCAO,DE ZINCO-ALUMINIO COM DIAMETRO DE 2,70MM,REVESTIDA EM PVC COM DIAMETRO DE 0,40MM,MEDINDO 1,00X1,00X12,00M.</t>
  </si>
  <si>
    <t>TELA DE REFORCO COM MALHA METALICA HEXAGONAL DE DUPLA TORCAODE ZINCO-ALUMINIO COM DIAMETRO 2,70MM,REVESTIDA DE PVC COM DIAMETRO DE 0,40MM,INCLUSIVE COSTURA.FORNECIMENTO</t>
  </si>
  <si>
    <t>CRAVACAO HORIZONTAL,A MACACO HIDRAULICO,DE TUBO DE CHAPA DEACO DE 1/2",DIAMETRO DE 1,00M,EM TRECHOS SOLDADOS,P/EXECUCAODE TUNEL DESTINAD.A RECEBER TUBULAC.SUBTERR.,PARTINDO DO INTERIOR DO POCO DE SERV.,INCL.SERVICOS MANUAIS DE ESCAV.INTERIOR DO TUNEL EM TERRA E REMOCAO DO MATERIAL ESCAVADO ATE O NIVEL DO TERRENO,EXCL.TRANSPORT.,MONT.E DESMONTAGEM DO MACACO</t>
  </si>
  <si>
    <t>CRAVACAO HORIZONTAL,A MACACO HIDRAULICO,DE TUBO DE CHAPA DEACO DE 1/2",DIAMETRO DE 1,20M,EM TRECHOS SOLDADOS,P/EXECUCAODE TUNEL DESTINAD.A RECEBER TUBULAC.SUBTERR.,PARTINDO DO INTERIOR DO POCO DE SERV.,INCL.SERVICOS MANUAIS DE ESCAV.INTERIOR DO TUNEL EM TERRA E REMOCAO DO MATERIAL ESCAVADO ATE O NIVEL DO TERRENO,EXCL.TRANSPORT.,MONT.E DESMONTAGEM DO MACACO</t>
  </si>
  <si>
    <t>CRAVACAO HORIZONTAL,A MACACO HIDRAULICO,DE TUBO DE CHAPA DEACO DE 1/2",DIAMETRO DE 1,50M,EM TRECHOS SOLDADOS,P/EXECUCAODE TUNEL DESTINAD.A RECEBER TUBULAC.SUBTERR.,PARTINDO DO INTERIOR DO POCO DE SERV.,INCL.SERVICOS MANUAIS DE ESCAV.INTERIOR DO TUNEL EM TERRA E REMOCAO DO MATERIAL ESCAVADO ATE O NIVEL DO TERRENO,EXCL.TRANSPORT.,MONT.E DESMONTAGEM DO MACACO</t>
  </si>
  <si>
    <t>CRAVACAO HORIZONTAL DE TUBO CAMISA DE CONCRETO ARMADO,DIAMETRO DE 1,00M,A PARTIR DE POCO DE CRAVACAO POR MACACO,EXCLUSIVE ESTE,SEM CONTROLE DIRECIONAL,INCLUSIVE SERVICOS MANUAIS DEESCAVACAO DO INTERIOR DO TUNEL EM TERRA E REMOCAO DO MATERIAL ESCAVADO ATE O NIVEL DO TERRENO</t>
  </si>
  <si>
    <t>CRAVACAO HORIZONTAL DE TUBO CAMISA DE CONCRETO ARMADO,DIAMETRO DE 1,20M,A PARTIR DE POCO DE CRAVACAO POR MACACO,EXCLUSIVE ESTE,SEM CONTROLE DIRECIONAL,INCLUSIVE SERVICOS MANUAIS DEESCAVACAO DO INTERIOR DO TUNEL EM TERRA E REMOCAO DO MATERIAL ESCAVADO ATE O NIVEL DO TERRENO</t>
  </si>
  <si>
    <t>CRAVACAO HORIZONTAL DE TUBO CAMISA DE CONCRETO ARMADO,DIAMETRO DE 1,50M,A PARTIR DE POCO DE CRAVACAO POR MACACO,EXCLUSIVE ESTE,SEM CONTROLE DIRECIONAL,INCLUSIVE SERVICOS MANUAIS DEESCAVACAO DO INTERIOR DO TUNEL EM TERRA E REMOCAO DO MATERIAL ESCAVADO ATE O NIVEL DO TERRENO</t>
  </si>
  <si>
    <t>CRAVACAO HORIZONTAL DE TUBO CAMISA DE CONCRETO ARMADO,DIAMETRO DE 2,00M,A PARTIR DE POCO DE CRAVACAO POR MACACO,EXCLUSIVE ESTE,SEM CONTROLE DIRECIONAL,INCLUSIVE SERVICOS MANUAIS DEESCAVACAO DO INTERIOR DO TUNEL EM TERRA E REMOCAO DO MATERIAL ESCAVADO ATE O NIVEL DO TERRENO</t>
  </si>
  <si>
    <t>CRAVACAO HORIZONTAL DE TUBO CAMISA DE CONCRETO ARMADO,DIAMETRO DE 2,50M,A PARTIR DE POCO DE CRAVACAO POR MACACO,EXCLUSIVE ESTE,SEM CONTROLE DIRECIONAL,INCLUSIVE SERVICOS MANUAIS DEESCAVACAO DO INTERIOR DO TUNEL EM TERRA E REMOCAO DO MATERIAL ESCAVADO ATE O NIVEL DO TERRENO</t>
  </si>
  <si>
    <t>ENCHIMENTO COM ARGAMASSA,NO TRACO 1:4,ENTRE O TUBO CAMISA DETUNEIS EM TRAVESSIAS SUBTERRANEAS E A TUBULACAO ASSENTADA DENTRO DAQUELES.CUSTO POR M3 DE ENCHIMENTO</t>
  </si>
  <si>
    <t>REVESTIMENTO DE TALUDE COM SOLO-CIMENTO(TEOR DE CIMENTO IGUAL A 7,5%,EM PESO),INCLUSIVE FORNECIMENTO DOS MATERIAIS,DOSAGEM E CONTROLE TECNOLOGICO</t>
  </si>
  <si>
    <t>TUBO DE FERRO FUNDIDO,CENTRIFUGADO,DUCTIL,CLASSE 25KG, PARACANALIZACAO DE AGUA,PONTA/BOLSA,COM ENSAIOS DE FABRICACAO CONFORME NORMA ABNT NBR7675:2005 E DIAMETROS EXTERNOS CONFORMENORMA EN805:2000,REVESTIDO INTERNAMENTE EM POLIETILENO E EXTERNAMENTE EM LIGA DE ZINCO E ALUMINIO E EPOXI DE COR AZUL MARINHO,COM DIAMETRO EXTERNO DE 90MM. FORNECIMENTO</t>
  </si>
  <si>
    <t>TUBO DE FERRO FUNDIDO,CENTRIFUGADO,DUCTIL,CLASSE 25KG, PARACANALIZACAO DE AGUA,PONTA/BOLSA,COM ENSAIOS DE FABRICACAO CONFORME NORMA ABNT NBR7675:2005 E DIAMETROS EXTERNOS CONFORMENORMA EN805:2000,REVESTIDO INTERNAMENTE EM POLIETILENO E EXTERNAMENTE EM LIGA DE ZINCO E ALUMINIO E EPOXI DE COR AZUL MARINHO,COM DIAMETRO EXTERNO DE 110MM.FORNECIMENTO</t>
  </si>
  <si>
    <t>TUBO DE FERRO FUNDIDO,CENTRIFUGADO,DUCTIL,CLASSE 25KG, PARACANALIZACAO DE AGUA,PONTA/BOLSA,COM ENSAIOS DE FABRICACAO CONFORME NORMA ABNT NBR7675:2005 E DIAMETROS EXTERNOS CONFORMENORMA EN805:2000,REVESTIDO INTERNAMENTE EM POLIETILENO E EXTERNAMENTE EM LIGA DE ZINCO E ALUMINIO E EPOXI DE COR AZUL MARINHO,COM DIAMETRO EXTERNO DE 125MM.FORNECIMENTO</t>
  </si>
  <si>
    <t>TUBO DE FºFº,CENTRIFUGADO,DUCTIL,P/CANALIZACOES SOB PRESSAO,CLASSE K-9,NORMA NBR 7675,PONTA/BOLSA,REVESTIDO EXTERNAMENTECOM ZINCO METALICO E PINTURA BETUMINOSA E INTERNAMENTE COMARGAMASSA DE CIMENTO,COM JUNTA ELASTICA,BOLSA MODELO JE2GS CONFORME NORMA NBR 13747:1996,DIAMETRO DE 80MM.FORNECIMENTO</t>
  </si>
  <si>
    <t>TUBO DE FºFº,CENTRIFUGADO,DUCTIL,P/CANALIZACOES SOB PRESSAO,CLASSE K-9,NORMA NBR 7675,PONTA/BOLSA,REVESTIDO EXTERNAMENTECOM ZINCO METALICO E PINTURA BETUMINOSA E INTERNAMENTE COMARGAMASSA DE CIMENTO, COM JUNTA ELASTICA,DIAMETRO DE 100MM.FORNECIMENTO.</t>
  </si>
  <si>
    <t>TUBO DE FºFº,CENTRIFUGADO,DUCTIL,P/CANALIZACOES SOB PRESSAO,CLASSE K-9,NORMA NBR 7675,PONTA/BOLSA,REVESTIDO EXTERNAMENTECOM ZINCO METALICO E PINTURA BETUMINOSA E INTERNAMENTE COMARGAMASSA DE CIMENTO, COM JUNTA ELASTICA,DIAMETRO DE 150MM.FORNECIMENTO.</t>
  </si>
  <si>
    <t>TUBO DE FºFº,CENTRIFUGADO,DUCTIL,P/CANALIZACOES SOB PRESSAO,CLASSE K-9,NORMA NBR 7675,PONTA/BOLSA,REVESTIDO EXTERNAMENTECOM ZINCO METALICO E PINTURA BETUMINOSA E INTERNAMENTE COMARGAMASSA DE CIMENTO, COM JUNTA ELASTICA,DIAMETRO DE 200MM.FORNECIMENTO.</t>
  </si>
  <si>
    <t>TUBO DE FºFº,CENTRIFUGADO,DUCTIL,P/CANALIZACOES SOB PRESSAO,CLASSE K-9,NORMA NBR 7675,PONTA/BOLSA,REVESTIDO EXTERNAMENTECOM ZINCO METALICO E PINTURA BETUMINOSA E INTERNAMENTE COMARGAMASSA DE CIMENTO, COM JUNTA ELASTICA,DIAMETRO DE 250MM.FORNECIMENTO.</t>
  </si>
  <si>
    <t>TUBO DE FºFº,CENTRIFUGADO,DUCTIL,P/CANALIZACOES SOB PRESSAO,CLASSE K-9,NORMA NBR 7675,PONTA/BOLSA,REVESTIDO EXTERNAMENTECOM ZINCO METALICO E PINTURA BETUMINOSA E INTERNAMENTE COMARGAMASSA DE CIMENTO, COM JUNTA ELASTICA,DIAMETRO DE 300MM.FORNECIMENTO.</t>
  </si>
  <si>
    <t>TUBO DE FºFº,CENTRIFUGADO,DUCTIL,P/CANALIZACOES SOB PRESSAO,CLASSE K-9,NORMA NBR 7675,PONTA/BOLSA,REVESTIDO EXTERNAMENTECOM ZINCO METALICO E PINTURA BETUMINOSA E INTERNAMENTE COMARGAMASSA DE CIMENTO, COM JUNTA ELASTICA,DIAMETRO DE 350MM.FORNECIMENTO.</t>
  </si>
  <si>
    <t>TUBO DE FºFº,CENTRIFUGADO,DUCTIL,P/CANALIZACOES SOB PRESSAO,CLASSE K-9,NORMA NBR 7675,PONTA/BOLSA,REVESTIDO EXTERNAMENTECOM ZINCO METALICO E PINTURA BETUMINOSA E INTERNAMENTE COMARGAMASSA DE CIMENTO, COM JUNTA ELASTICA,DIAMETRO DE 400MM.FORNECIMENTO.</t>
  </si>
  <si>
    <t>TUBO DE FERRO FUNDIDO,CENTRIFUGADO,DUCTIL,P/CANALIZACAO SOBPRESSAO,CLASSE K-9,NORMA NBR 7675,PONTA/BOLSA,REVESTIDO EXTERNAMENTE COM ZINCO METALICO E PINTURA BETUMINOSA E INTERNAMENTE COM ARGAMASSA DE CIMENTO,COM JUNTA ELASTICA,DIAMETRO DE450MM. FORNECIMENTO.</t>
  </si>
  <si>
    <t>TUBO DE FºFº,CENTRIFUGADO,DUCTIL,P/CANALIZACOES SOB PRESSAO,CLASSE K-9,NORMA NBR 7675,PONTA/BOLSA,REVESTIDO EXTERNAMENTECOM ZINCO METALICO E PINTURA BETUMINOSA E INTERNAMENTE COMARGAMASSA DE CIMENTO, COM JUNTA ELASTICA,DIAMETRO DE 500MM.FORNECIMENTO.</t>
  </si>
  <si>
    <t>TUBO DE FºFº,CENTRIFUGADO,DUCTIL,P/CANALIZACOES SOB PRESSAO,CLASSE K-9,NORMA NBR 7675,PONTA/BOLSA,REVESTIDO EXTERNAMENTECOM ZINCO METALICO E PINTURA BETUMINOSA E INTERNAMENTE COMARGAMASSA DE CIMENTO, COM JUNTA ELASTICA,DIAMETRO DE 600MM.FORNECIMENTO.</t>
  </si>
  <si>
    <t>TUBO DE FºFº,CENTRIFUGADO,DUCTIL,P/CANALIZACOES SOB PRESSAO,CLASSE K-9,NORMA NBR 7675,PONTA/BOLSA,REVESTIDO EXTERNAMENTECOM ZINCO METALICO E PINTURA BETUMINOSA E INTERNAMENTE COMARGAMASSA DE CIMENTO, COM JUNTA ELASTICA,DIAMETRO DE 700MM.FORNECIMENTO.</t>
  </si>
  <si>
    <t>TUBO DE FºFº,CENTRIFUGADO,DUCTIL,P/CANALIZACOES SOB PRESSAO,CLASSE K-9,NORMA NBR 7675,PONTA/BOLSA,REVESTIDO EXTERNAMENTECOM ZINCO METALICO E PINTURA BETUMINOSA E INTERNAMENTE COMARGAMASSA DE CIMENTO, COM JUNTA ELASTICA,DIAMETRO DE 800MM.FORNECIMENTO.</t>
  </si>
  <si>
    <t>TUBO DE FºFº,CENTRIFUGADO,DUCTIL,P/CANALIZACOES SOB PRESSAO,CLASSE K-9,NORMA NBR 7675,PONTA/BOLSA,REVESTIDO EXTERNAMENTECOM ZINCO METALICO E PINTURA BETUMINOSA E INTERNAMENTE COMARGAMASSA DE CIMENTO, COM JUNTA ELASTICA,DIAMETRO DE 900MM.FORNECIMENTO.</t>
  </si>
  <si>
    <t>TUBO DE FºFº,CENTRIFUGADO,DUCTIL,P/CANALIZACOES SOB PRESSAO,CLASSE K-9,NORMA NBR 7675,PONTA/BOLSA,REVESTIDO EXTERNAMENTECOM ZINCO METALICO E PINTURA BETUMINOSA E INTERNAMENTE COMARGAMASSA DE CIMENTO, COM JUNTA ELASTICA,DIAMETRO DE 1000MM.FORNECIMENTO.</t>
  </si>
  <si>
    <t>TUBO DE FºFº,CENTRIFUGADO,DUCTIL,P/CANALIZACOES SOB PRESSAO,CLASSE K-9,NORMA NBR 7675,PONTA/BOLSA,REVESTIDO EXTERNAMENTECOM ZINCO METALICO E PINTURA BETUMINOSA E INTERNAMENTE COMARGAMASSA DE CIMENTO, COM JUNTA ELASTICA,DIAMETRO DE 1200MM.FORNECIMENTO.</t>
  </si>
  <si>
    <t>TUBO DE FºFº,CENTRIFUGADO,DUCTIL,P/CANALIZACOES SOB PRESSAO,CLASSE K-7,NORMA NBR 7675,PONTA/BOLSA,REVESTIDO EXTERNAMENTECOM ZINCO METALICO E PINTURA BETUMINOSA E INTERNAMENTE COMARGAMASSA DE CIMENTO,COM JUNTA ELASTICA,BOLSA MODELO JE2GS CONFORME NORMA NBR 13747:1996,DIAMETRO DE 150MM.FORNECIMENTO.</t>
  </si>
  <si>
    <t>TUBO DE FºFº,CENTRIFUGADO,DUCTIL,P/CANALIZACOES SOB PRESSAO,CLASSE K-7,NORMA NBR 7675,PONTA/BOLSA,REVESTIDO EXTERNAMENTECOM ZINCO METALICO E PINTURA BETUMINOSA E INTERNAMENTE COMARGAMASSA DE CIMENTO, COM JUNTA ELASTICA,DIAMETRO DE 200MM.FORNECIMENTO.</t>
  </si>
  <si>
    <t>TUBO DE FºFº,CENTRIFUGADO,DUCTIL,P/CANALIZACOES SOB PRESSAO,CLASSE K-7,NORMA NBR 7675,PONTA/BOLSA,REVESTIDO EXTERNAMENTECOM ZINCO METALICO E PINTURA BETUMINOSA E INTERNAMENTE COMARGAMASSA DE CIMENTO, COM JUNTA ELASTICA,DIAMETRO DE 250MM.FORNECIMENTO.</t>
  </si>
  <si>
    <t>TUBO DE FºFº,CENTRIFUGADO,DUCTIL,P/CANALIZACOES SOB PRESSAO,CLASSE K-7,NORMA NBR 7675,PONTA/BOLSA,REVESTIDO EXTERNAMENTECOM ZINCO METALICO E PINTURA BETUMINOSA E INTERNAMENTE COMARGAMASSA DE CIMENTO, COM JUNTA ELASTICA,DIAMETRO DE 300MM.FORNECIMENTO.</t>
  </si>
  <si>
    <t>TUBO DE FºFº,CENTRIFUGADO,DUCTIL,P/CANALIZACOES SOB PRESSAO,CLASSE K-7,NORMA NBR 7675,PONTA/BOLSA,REVESTIDO EXTERNAMENTECOM ZINCO METALICO E PINTURA BETUMINOSA E INTERNAMENTE COMARGAMASSA DE CIMENTO, COM JUNTA ELASTICA,DIAMETRO DE 350MM.FORNECIMENTO.</t>
  </si>
  <si>
    <t>TUBO DE FºFº,CENTRIFUGADO,DUCTIL,P/CANALIZACOES SOB PRESSAO,CLASSE K-7,NORMA NBR 7675,PONTA/BOLSA,REVESTIDO EXTERNAMENTECOM ZINCO METALICO E PINTURA BETUMINOSA E INTERNAMENTE COMARGAMASSA DE CIMENTO, COM JUNTA ELASTICA,DIAMETRO DE 400MM.FORNECIMENTO.</t>
  </si>
  <si>
    <t>TUBO DE FERRO FUNDIDO,CENTRIFUGADO,DUCTIL,P/CANALIZACAO SOBPRESSAO,CLASSE K-7,NORMA NBR 7675,PONTA/BOLSA,REVESTIDO EXTERNAMENTE COM ZINCO METALICO E PINTURA BETUMINOSA E INTERNAMENTE COM ARGAMASSA DE CIMENTO, COM JUNTA ELASTICA,DIAMETRO DE450MM. FORNECIMENTO.</t>
  </si>
  <si>
    <t>TUBO DE FºFº,CENTRIFUGADO,DUCTIL,P/CANALIZACOES SOB PRESSAO,CLASSE K-7,NORMA NBR 7675,PONTA/BOLSA,REVESTIDO EXTERNAMENTECOM ZINCO METALICO E PINTURA BETUMINOSA E INTERNAMENTE COMARGAMASSA DE CIMENTO, COM JUNTA ELASTICA,DIAMETRO DE 500MM.FORNECIMENTO.</t>
  </si>
  <si>
    <t>TUBO DE FºFº,CENTRIFUGADO,DUCTIL,P/CANALIZACOES SOB PRESSAO,CLASSE K-7,NORMA NBR 7675,PONTA/BOLSA,REVESTIDO EXTERNAMENTECOM ZINCO METALICO E PINTURA BETUMINOSA E INTERNAMENTE COMARGAMASSA DE CIMENTO, COM JUNTA ELASTICA,DIAMETRO DE 600MM.FORNECIMENTO.</t>
  </si>
  <si>
    <t>TUBO DE FºFº,CENTRIFUGADO,DUCTIL,P/CANALIZACOES SOB PRESSAO.CLASSE K-7,NORMA NBR 7675,PONTA/BOLSA,REVESTIDO EXTERNAMENTECOM ZINCO METALICO E PINTURA BETUMINOSA E INTERNAMENTE COMARGAMASSA DE CIMENTO, COM JUNTA ELASTICA,DIAMETRO DE 700MM.FORNECIMENTO.</t>
  </si>
  <si>
    <t>TUBO DE FºFº,CENTRIFUGADO,DUCTIL,P/CANALIZACOES SOB PRESSAO,CLASSE K-7,NORMA NBR 7675,PONTA/BOLSA,REVESTIDO EXTERNAMENTECOM ZINCO METALICO E PINTURA BETUMINOSA E INTERNAMENTE COMARGAMASSA DE CIMENTO, COM JUNTA ELASTICA,DIAMETRO DE 800MM.FORNECIMENTO.</t>
  </si>
  <si>
    <t>TUBO DE FºFº,CENTRIFUGADO,DUCTIL,P/CANALIZACOES SOB PRESSAO,CLASSE K-7,NORMA NBR 7675,PONTA/BOLSA,REVESTIDO EXTERNAMENTECOM ZINCO METALICO E PINTURA BETUMINOSA E INTERNAMENTE COMARGAMASSA DE CIMENTO, COM JUNTA ELASTICA,DIAMETRO DE 900MM.FORNECIMENTO.</t>
  </si>
  <si>
    <t>TUBO DE FºFº,CENTRIFUGADO,DUCTIL,P/CANALIZACOES SOB PRESSAO,CLASSE K-7,NORMA NBR 7675,PONTA/BOLSA,REVESTIDO EXTERNAMENTECOM ZINCO METALICO E PINTURA BETUMINOSA E INTERNAMENTE COMARGAMASSA DE CIMENTO, COM JUNTA ELASTICA,DIAMETRO DE 1000MM.FORNECIMENTO.</t>
  </si>
  <si>
    <t>TUBO DE FºFº,CENTRIFUGADO,DUCTIL,P/CANALIZACOES SOB PRESSAO,CLASSE K-7,NORMA NBR 7675,PONTA/BOLSA,REVESTIDO EXTERNAMENTECOM ZINCO METALICO E PINTURA BETUMINOSA E INTERNAMENTE COMARGAMASSA DE CIMENTO, COM JUNTA ELASTICA,DIAMETRO DE 1200MM.FORNECIMENTO.</t>
  </si>
  <si>
    <t>TUBO DE FERRO FUNDIDO,CENTRIFUGADO,DUCTIL,PARA CANALIZACOESSOB PRESSAO OU GRAVITARIO,NORMA ABNT NBR 15420,PONTA/BOLSA,COM JUNTA ELASTICA,REVESTIDO INTERNAM.COM ARGAMASSA DE CIMENTO ALUMINOSO,APLICACAO ESGOTO,REVESTIDO EXTERNAM.COM ZINCO METALICO,INCL.ANEL DE BORRACHA NITRILICO,BOLSA MODELO JE2GS CONFORME NORMA NBR 13747:1996,DIAMETRO DE 80MM.FORNECIMENTO</t>
  </si>
  <si>
    <t>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100MM. FORNECIMENTO</t>
  </si>
  <si>
    <t>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150MM. FORNECIMENTO</t>
  </si>
  <si>
    <t>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200MM. FORNECIMENTO</t>
  </si>
  <si>
    <t>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250MM. FORNECIMENTO</t>
  </si>
  <si>
    <t>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300MM. FORNECIMENTO</t>
  </si>
  <si>
    <t>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350MM. FORNECIMENTO</t>
  </si>
  <si>
    <t>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400MM. FORNECIMENTO</t>
  </si>
  <si>
    <t>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450MM. FORNECIMENTO</t>
  </si>
  <si>
    <t>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500MM. FORNECIMENTO</t>
  </si>
  <si>
    <t>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600MM. FORNECIMENTO</t>
  </si>
  <si>
    <t>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700MM. FORNECIMENTO</t>
  </si>
  <si>
    <t>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800MM. FORNECIMENTO</t>
  </si>
  <si>
    <t>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900MM. FORNECIMENTO</t>
  </si>
  <si>
    <t>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1000MM. FORNECIMENTO</t>
  </si>
  <si>
    <t>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1200MM. FORNECIMENTO</t>
  </si>
  <si>
    <t>TUBO DE FERRO FUNDIDO DUCTIL COM 2 FLANGES SOLDADOS, CLASSEDE PRESSAO PN-10,ESPESSURA CLASSE K-9,PARA AGUA,CONFORME NBR7560 E NBR 7675,REVESTIDO INTERNAMENTE COM ARGAMASSA DE CIMENTO E EXTERNAMENTE COM ZINCO METALICO E PINTURA BETUMINOSAEXCLUSIVE ACESSORIOS PARA JUNTA,COM DIAMETRO DE 80MM,COMPRIMENTO ATE 1,0M. FORNECIMENTO</t>
  </si>
  <si>
    <t>TUBO DE FERRO FUNDIDO DUCTIL COM 2 FLANGES SOLDADOS, CLASSEDE PRESSAO PN-10,ESPESSURA CLASSE K-9,PARA AGUA,CONFORME NBR7560 E NBR 7675,REVESTIDO INTERNAMENTE COM ARGAMASSA DE CIMENTO E EXTERNAMENTE COM ZINCO METALICO E PINTURA BETUMINOSAEXCLUSIVE ACESSORIOS PARA JUNTA,COM DIAMETRO DE 100MM,COMPRIMENTO ATE 1,00M. FORNECIMENTO</t>
  </si>
  <si>
    <t>TUBO DE FERRO FUNDIDO DUCTIL COM 2 FLANGES SOLDADOS, CLASSEDE PRESSAO PN-10,ESPESSURA CLASSE K-9,PARA AGUA,CONFORME NBR7560 E NBR 7675,REVESTIDO INTERNAMENTE COM ARGAMASSA DE CIMENTO E EXTERNAMENTE COM ZINCO METALICO E PINTURA BETUMINOSAEXCLUSIVE ACESSORIOS PARA JUNTA,COM DIAMETRO DE 150MM,COMPRIMENTO ATE 1,0M. FORNECIMENTO</t>
  </si>
  <si>
    <t>TUBO DE FERRO FUNDIDO DUCTIL COM 2 FLANGES SOLDADOS, CLASSEDE PRESSAO PN-10,ESPESSURA CLASSE K-9,PARA AGUA,CONFORME NBR7560 E NBR 7675,REVESTIDO INTERNAMENTE COM ARGAMASSA DE CIMENTO E EXTERNAMENTE COM ZINCO METALICO E PINTURA BETUMINOSAEXCLUSIVE ACESSORIOS PARA JUNTA,COM DIAMETRO DE 200MM,COMPRIMENTO ATE 1,0M. FORNECIMENTO</t>
  </si>
  <si>
    <t>TUBO DE FERRO FUNDIDO DUCTIL COM 2 FLANGES SOLDADOS, CLASSEDE PRESSAO PN-10,ESPESSURA CLASSE K-9,PARA AGUA,CONFORME NBR7560 E NBR 7675,REVESTIDO INTERNAMENTE COM ARGAMASSA DE CIMENTO E EXTERNAMENTE COM ZINCO METALICO E PINTURA BETUMINOSAEXCLUSIVE ACESSORIOS PARA JUNTA,COM DIAMETRO DE 250MM,COMPRIMENTO ATE 1,0M. FORNECIMENTO</t>
  </si>
  <si>
    <t>TUBO DE FERRO FUNDIDO DUCTIL COM 2 FLANGES SOLDADOS, CLASSEDE PRESSAO PN-10,ESPESSURA CLASSE K-9,PARA AGUA,CONFORME NBR7560 E NBR 7675,REVESTIDO INTERNAMENTE COM ARGAMASSA DE CIMENTO E EXTERNAMENTE COM ZINCO METALICO E PINTURA BETUMINOSAEXCLUSIVE ACESSORIOS PARA JUNTA,COM DIAMETRO DE 300MM,COMPRIMENTO ATE 1,0M. FORNECIMENTO</t>
  </si>
  <si>
    <t>TUBO DE FERRO FUNDIDO DUCTIL COM 2 FLANGES SOLDADOS, CLASSEDE PRESSAO PN-10,ESPESSURA CLASSE K-9,PARA AGUA,CONFORME NBR7560 E NBR 7675,REVESTIDO INTERNAMENTE COM ARGAMASSA DE CIMENTO E EXTERNAMENTE COM ZINCO METALICO E PINTURA BETUMINOSAEXCLUSIVE ACESSORIOS PARA JUNTA,COM DIAMETRO DE 350MM,COMPRIMENTO ATE 1,0M. FORNECIMENTO</t>
  </si>
  <si>
    <t>TUBO DE FERRO FUNDIDO DUCTIL COM 2 FLANGES SOLDADOS, CLASSEDE PRESSAO PN-10,ESPESSURA CLASSE K-9,PARA AGUA,CONFORME NBR7560 E NBR 7675,REVESTIDO INTERNAMENTE COM ARGAMASSA DE CIMENTO E EXTERNAMENTE COM ZINCO METALICO E PINTURA BETUMINOSAEXCLUSIVE ACESSORIOS PARA JUNTA,COM DIAMETRO DE 400MM,COMPRIMENTO ATE 1,0M. FORNECIMENTO</t>
  </si>
  <si>
    <t>TUBO DE FERRO FUNDIDO DUCTIL COM 2 FLANGES SOLDADOS, CLASSEDE PRESSAO PN-10,ESPESSURA CLASSE K-9,PARA AGUA,CONFORME NBR7560 E NBR 7675,REVESTIDO INTERNAMENTE COM ARGAMASSA DE CIMENTO E EXTERNAMENTE COM ZINCO METALICO E PINTURA BETUMINOSAEXCLUSIVE ACESSORIOS PARA JUNTA,COM DIAMETRO DE 450MM,COMPRIMENTO ATE 1,0M. FORNECIMENTO</t>
  </si>
  <si>
    <t>TUBO DE FERRO FUNDIDO DUCTIL COM 2 FLANGES SOLDADOS, CLASSEDE PRESSAO PN-10,ESPESSURA CLASSE K-9,PARA AGUA,CONFORME NBR7560 E NBR 7675,REVESTIDO INTERNAMENTE COM ARGAMASSA DE CIMENTO E EXTERNAMENTE COM ZINCO METALICO E PINTURA BETUMINOSAEXCLUSIVE ACESSORIOS PARA JUNTA,COM DIAMETRO DE 500MM,COMPRIMENTO ATE 1,0M. FORNECIMENTO</t>
  </si>
  <si>
    <t>TUBO DE FERRO FUNDIDO DUCTIL COM 2 FLANGES SOLDADOS, CLASSEDE PRESSAO PN-10,ESPESSURA CLASSE K-9,PARA AGUA,CONFORME NBR7560 E NBR 7675,REVESTIDO INTERNAMENTE COM ARGAMASSA DE CIMENTO E EXTERNAMENTE COM ZINCO METALICO E PINTURA BETUMINOSAEXCLUSIVE ACESSORIOS PARA JUNTA,COM DIAMETRO DE 600MM,COMPRIMENTO ATE 1,0M. FORNECIMENTO</t>
  </si>
  <si>
    <t>TUBO DE FERRO FUNDIDO DUCTIL COM 2 FLANGES ROSCADOS, CLASSEDE PRESSAO PN-10,ESPESSURA CLASSE K-12,PARA AGUA,CONFORME NBR 7560 E NBR 7675,REVESTIDO INTERNAMENTE COM ARGAMASSA DE CIMENTO E EXTERNAMENTE COM ZINCO METALICO E PINTURA BETUMINOSAEXCLUSIVE ACESSORIOS PARA JUNTA,COM DIAMETRO DE 700MM ,COMPRIMENTO ATE 1,0M. FORNECIMENTO</t>
  </si>
  <si>
    <t>TUBO DE FERRO FUNDIDO DUCTIL COM 2 FLANGES ROSCADOS, CLASSEDE PRESSAO PN-10,ESPESSURA CLASSE K-12,PARA AGUA,CONFORME NBR 7560 E NBR 7675,REVESTIDO INTERNAMENTE COM ARGAMASSA DE CIMENTO E EXTERNAMENTE COM ZINCO METALICO E PINTURA BETUMINOSAEXCLUSIVE ACESSORIOS PARA JUNTA,COM DIAMETRO DE 800MM ,COMPRIMENTO ATE 1,0M. FORNECIMENTO</t>
  </si>
  <si>
    <t>TUBO DE FERRO FUNDIDO DUCTIL COM 2 FLANGES ROSCADOS, CLASSEDE PRESSAO PN-10,ESPESSURA CLASSE K-12,PARA AGUA,CONFORME NBR 7560 E NBR 7675,REVESTIDO INTERNAMENTE COM ARGAMASSA DE CIMENTO E EXTERNAMENTE COM ZINCO METALICO E PINTURA BETUMINOSAEXCLUSIVE ACESSORIOS PARA JUNTA,COM DIAMETRO DE 900MM ,COMPRIMENTO ATE 1,0M. FORNECIMENTO</t>
  </si>
  <si>
    <t>TUBO DE FERRO FUNDIDO DUCTIL COM 2 FLANGES ROSCADOS, CLASSEDE PRESSAO PN-10,ESPESSURA CLASSE K-12,PARA AGUA,CONFORME NBR 7560 E NBR 7675,REVESTIDO INTERNAMENTE COM ARGAMASSA DE CIMENTO E EXTERNAMENTE COM ZINCO METALICO E PINTURA BETUMINOSAEXCLUSIVE ACESSORIOS PARA JUNTA ,COM DIAMETRO DE 1000MM,COMPRIMENTO ATE 1,0M. FORNECIMENTO</t>
  </si>
  <si>
    <t>TUBO DE FERRO FUNDIDO DUCTIL COM 2 FLANGES ROSCADOS, CLASSEDE PRESSAO PN-10,ESPESSURA CLASSE K-12,PARA AGUA,CONFORME NBR 7560 E NBR 7675,REVESTIDO INTERNAMENTE COM ARGAMASSA DE CIMENTO E EXTERNAMENTE COM ZINCO METALICO E PINTURA BETUMINOSAEXCLUSIVE ACESSORIOS PARA JUNTA,COM DIAMETRO DE 1200MM,COMPRIMENTO ATE 1,0M. FORNECIMENTO</t>
  </si>
  <si>
    <t>TUBO DE FERRO FUNDIDO DUCTIL COM FLANGES SOLDADOS,CLASSE DEPRESSAO PN-16,ESPESSURA CLASSE K-9,PARA AGUA,CONFORME NBR 7560 E NBR 7675,REVESTIDO EXTERNAMENTE COM ZINCO METALICO E PINTURA BETUMINOSA E INTERNAMENTE COM ARGAMASSA DE CIMENTO,EXCLUSIVE ACESSORIOS PARA JUNTA,COM DIAMETRO DE  80MM,COMPRIMENTO ATE 1,0M. FORNECIMENTO</t>
  </si>
  <si>
    <t>TUBO DE FERRO FUNDIDO DUCTIL COM FLANGES SOLDADOS,CLASSE DEPRESSAO PN-16,ESPESSURA CLASSE K-9,PARA AGUA,CONFORME NBR 7560 E NBR 7675,REVESTIDO EXTERNAMENTE COM ZINCO METALICO E PINTURA BETUMINOSA E INTERNAMENTE COM ARGAMASSA DE CIMENTO,EXCLUSIVE ACESSORIOS PARA JUNTA,COM DIAMETRO DE 100MM,COMPRIMENTO ATE 1,0M. FORNECIMENTO</t>
  </si>
  <si>
    <t>TUBO DE FERRO FUNDIDO DUCTIL COM FLANGES SOLDADOS,CLASSE DEPRESSAO PN-16,ESPESSURA CLASSE K-9,PARA AGUA,CONFORME NBR 7560 E NBR 7675,REVESTIDO EXTERNAMENTE COM ZINCO METALICO E PINTURA BETUMINOSA E INTERNAMENTE COM ARGAMASSA DE CIMENTO EXCLUSIVE ACESSORIOS PARA JUNTA,COM DIAMETRO DE 150MM,COMPRIMENTO ATE 1,0M. FORNECIMENTO</t>
  </si>
  <si>
    <t>TUBO DE FERRO FUNDIDO DUCTIL COM FLANGES SOLDADOS,CLASSE DEPRESSAO PN-16,ESPESSURA CLASSE K-9,PARA AGUA,CONFORME NBR 7560 E NBR 7675,REVESTIDO EXTERNAMENTE COM ZINCO METALICO E PINTURA BETUMINOSA E INTERNAMENTE COM ARGAMASSA DE CIMENTO,EXCLUSIVE ACESSORIOS PARA JUNTA,COM DIAMETRO DE 200MM,COMPRIMENTO ATE 1,0M. FORNECIMENTO</t>
  </si>
  <si>
    <t>TUBO DE FERRO FUNDIDO DUCTIL COM FLANGES SOLDADOS,CLASSE DEPRESSAO PN-16,ESPESSURA CLASSE K-9,PARA AGUA,CONFORME NBR 7560 E NBR 7675,REVESTIDO EXTERNAMENTE COM ZINCO METALICO E PINTURA BETUMINOSA E INTERNAMENTE COM ARGAMASSA DE CIMENTO EXCLUSIVE ACESSORIOS PARA JUNTA,COM DIAMETRO DE 250MM,COMPRIMENTO ATE 1,0M. FORNECIMENTO</t>
  </si>
  <si>
    <t>TUBO DE FERRO FUNDIDO DUCTIL COM FLANGES SOLDADOS,CLASSE DEPRESSAO PN-16,ESPESSURA CLASSE K-9,PARA AGUA,CONFORME NBR 7560 E NBR 7675,REVESTIDO EXTERNAMENTE COM ZINCO METALICO E PINTURA BETUMINOSA E INTERNAMENTE COM ARGAMASSA DE CIMENTO EXCLUSIVE ACESSORIOS PARA JUNTA,COM DIAMETRO DE 300MM,COMPRIMENTO ATE 1,0M. FORNECIMENTO</t>
  </si>
  <si>
    <t>TUBO DE FERRO FUNDIDO DUCTIL COM FLANGES SOLDADOS,CLASSE DEPRESSAO PN-16,ESPESSURA CLASSE K-9,PARA AGUA,CONFORME NBR 7560 E NBR 7675,REVESTIDO EXTERNAMENTE COM ZINCO METALICO E PINTURA BETUMINOSA E INTERNAMENTE COM ARGAMASSA DE CIMENTO,EXCLUSIVE ACESSORIOS PARA JUNTA,COM DIAMETRO DE 350MM,COMPRIMENTO ATE 1,0M. FORNECIMENTO</t>
  </si>
  <si>
    <t>TUBO DE FERRO FUNDIDO DUCTIL COM FLANGES SOLDADOS,CLASSE DEPRESSAO PN-16,ESPESSURA CLASSE K-9,PARA AGUA,CONFORME NBR 7560 E NBR 7675,REVESTIDO EXTERNAMENTE COM ZINCO METALICO E PINTURA BETUMINOSA E INTERNAMENTE COM ARGAMASSA DE CIMENTO,EXCLUSIVE ACESSORIOS PARA JUNTA,COM DIAMETRO DE 400MM,COMPRIMENTO ATE 1,0M. FORNECIMENTO</t>
  </si>
  <si>
    <t>TUBO DE FERRO FUNDIDO DUCTIL COM FLANGES SOLDADOS,CLASSE DEPRESSAO PN-16,ESPESSURA CLASSE K-9,PARA AGUA,CONFORME NBR 7560 E NBR 7675,REVESTIDO EXTERNAMENTE COM ZINCO METALICO E PINTURA BETUMINOSA E INTERNAMENTE COM ARGAMASSA DE CIMENTO,EXCLUSIVE ACESSORIOS PARA JUNTA,COM DIAMETRO DE 450MM,COMPRIMENTO ATE 1,0M. FORNECIMENTO</t>
  </si>
  <si>
    <t>TUBO DE FERRO FUNDIDO DUCTIL COM FLANGES SOLDADOS,CLASSE DEPRESSAO PN-16,ESPESSURA CLASSE K-9,PARA AGUA,CONFORME NBR 7560 E NBR 7675,REVESTIDO EXTERNAMENTE COM ZINCO METALICO E PINTURA BETUMINOSA E INTERNAMENTE COM ARGAMASSA DE CIMENTO,EXCLUSIVE ACESSORIOS PARA JUNTA,COM DIAMETRO DE 500MM,COMPRIMENTO ATE 1,0M. FORNECIMENTO</t>
  </si>
  <si>
    <t>TUBO DE FERRO FUNDIDO DUCTIL COM FLANGES SOLDADOS,CLASSE DEPRESSAO PN-16,ESPESSURA CLASSE K-9,PARA AGUA,CONFORME NBR 7560 E NBR 7675,REVESTIDO EXTERNAMENTE COM ZINCO METALICO E PINTURA BETUMINOSA E INTERNAMENTE COM ARGAMASSA DE CIMENTO,EXCLUSIVE ACESSORIOS PARA JUNTA,COM DIAMETRO DE 600MM,COMPRIMENTO ATE 1,0M. FORNECIMENTO</t>
  </si>
  <si>
    <t>TUBO DE FERRO FUNDIDO DUCTIL COM FLANGES ROSCADOS,CLASSE DEPRESSAO PN-16,ESPESSURA CLASSE K-12,PARA AGUA, CONFORME NBR7560 E NBR 7675, REVESTIDO EXTERNAMENTE COM ZINCO METALICO EPINTURA BETUMINOSA E INTERNAMENTE COM ARGAMASSA DE CIMENTO,EXCLUSIVE ACESSORIOS PARA JUNTA,COM DIAMETRO DE 700MM,COMPRIMENTO ATE 1,0M. FORNECIMENTO</t>
  </si>
  <si>
    <t>TUBO DE FERRO FUNDIDO DUCTIL COM 2 FLANGES INTEGRAIS FUNDIDOS,ESPESSURA CLASSE K-14,CLASSE DE PRESSAO PN-16,PARA AGUA,CONFORME NBR 7560 E NBR 7675,REVESTIDO EXTERNAMENTE E INTERNAMENTE COM PINTURA BETUMINOSA,EXCLUSIVE ACESSORIOS PARA JUNTA,COM DIAMETRO DE 800MM,COMPRIMENTO DE 1,0M. FORNECIMENTO</t>
  </si>
  <si>
    <t>TUBO DE FERRO FUNDIDO DUCTIL COM 2 FLANGES INTEGRAIS FUNDIDOS,ESPESSURA CLASSE K-14,CLASSE DE PRESSAO PN-16,PARA AGUA,CONFORME NBR 7560 E NBR 7675,REVESTIDO EXTERNAMENTE E INTERNAMENTE COM PINTURA BETUMINOSA,EXCLUSIVE ACESSORIOS PARA JUNTA,COM DIAMETRO DE 800MM,COMPRIMENTO DE 1,5M. FORNECIMENTO</t>
  </si>
  <si>
    <t>TUBO DE FERRO FUNDIDO DUCTIL COM 2 FLANGES INTEGRAIS FUNDIDOS,ESPESSURA CLASSE K-14,CLASSE DE PRESSAO PN-16,PARA AGUA,CONFORME NBR 7560 E NBR 7675,REVESTIDO EXTERNAMENTE E INTERNAMENTE COM PINTURA BETUMINOSA,EXCLUSIVE ACESSORIOS PARA JUNTA,COM DIAMETRO DE 800MM,COMPRIMENTO DE 2,0M. FORNECIMENTO</t>
  </si>
  <si>
    <t>TUBO DE FERRO FUNDIDO DUCTIL COM 2 FLANGES INTEGRAIS FUNDIDOS,ESPESSURA CLASSE K-14,CLASSE DE PRESSAO PN-16,PARA AGUA,CONFORME NBR 7560 E NBR 7675,REVESTIDO EXTERNAMENTE E INTERNAMENTE COM PINTURA BETUMINOSA,EXCLUSIVE ACESSORIOS PARA JUNTA,COM DIAMETRO DE 900MM,COMPRIMENTO DE 1,0M. FORNECIMENTO</t>
  </si>
  <si>
    <t>TUBO DE FERRO FUNDIDO DUCTIL COM 2 FLANGES INTEGRAIS FUNDIDOS,ESPESSURA CLASSE K-14,CLASSE DE PRESSAO PN-16,PARA AGUA,CONFORME NBR 7560 E NBR 7675,REVESTIDO EXTERNAMENTE E INTERNAMENTE COM PINTURA BETUMINOSA,EXCLUSIVE ACESSORIOS PARA JUNTA,COM DIAMETRO DE 900MM,COMPRIMENTO DE 1,5M. FORNECIMENTO</t>
  </si>
  <si>
    <t>TUBO DE FERRO FUNDIDO DUCTIL COM 2 FLANGES INTEGRAIS FUNDIDOS,ESPESSURA CLASSE K-14,CLASSE DE PRESSAO PN-16,PARA AGUA,CONFORME NBR 7560 E NBR 7675,REVESTIDO EXTERNAMENTE E INTERNAMENTE COM PINTURA BETUMINOSA,EXCLUSIVE ACESSORIOS PARA JUNTA,COM DIAMETRO DE 900MM,COMPRIMENTO DE 2,0M. FORNECIMENTO</t>
  </si>
  <si>
    <t>TUBO DE FERRO FUNDIDO DUCTIL COM 2 FLANGES INTEGRAIS FUNDIDOS,ESPESSURA CLASSE K-14,CLASSE DE PRESSAO PN-16,PARA AGUA,CONFORME NBR 7560 E NBR 7675,REVESTIDO EXTERNAMENTE E INTERNAMENTE COM PINTURA BETUMINOSA,EXCLUSIVE ACESSORIOS PARA JUNTA,COM DIAMETRO DE 1000MM,COMPRIMENTO DE 1,0M. FORNECIMENTO</t>
  </si>
  <si>
    <t>TUBO DE FERRO FUNDIDO DUCTIL COM 2 FLANGES INTEGRAIS FUNDIDOS,ESPESSURA CLASSE K-14,CLASSE DE PRESSAO PN-16,PARA AGUA,CONFORME NBR 7560 E NBR 7675,REVESTIDO EXTERNAMENTE E INTERNAMENTE COM PINTURA BETUMINOSA,EXCLUSIVE ACESSORIOS PARA JUNTA,COM DIAMETRO DE 1000MM,COMPRIMENTO DE 1,5M. FORNECIMENTO</t>
  </si>
  <si>
    <t>TUBO DE FERRO FUNDIDO DUCTIL COM 2 FLANGES INTEGRAIS FUNDIDOS,ESPESSURA CLASSE K-14,CLASSE DE PRESSAO PN-16,PARA AGUA,CONFORME NBR 7560 E NBR 7675,REVESTIDO EXTERNAMENTE E INTERNAMENTE COM PINTURA BETUMINOSA,EXCLUSIVE ACESSORIOS PARA JUNTA,COM DIAMETRO DE 1000MM,COMPRIMENTO DE 2,0M.FORNECIMENTO</t>
  </si>
  <si>
    <t>TUBO DE FERRO FUNDIDO DUCTIL COM 2 FLANGES INTEGRAIS FUNDIDOS,ESPESSURA CLASSE K-14,CLASSE DE PRESSAO PN-16,PARA AGUA,CONFORME NBR 7560 E NBR 7675,REVESTIDO EXTERNAMENTE E INTERNAMENTE COM PINTURA BETUMINOSA,EXCLUSIVE ACESSORIOS PARA JUNTA,COM DIAMETRO DE 1200MM,COMPRIMENTO DE 1,0M. FORNECIMENTO</t>
  </si>
  <si>
    <t>TUBO DE FERRO FUNDIDO DUCTIL COM 2 FLANGES INTEGRAIS FUNDIDOS,ESPESSURA CLASSE K-14,CLASSE DE PRESSAO PN-16,PARA AGUA,CONFORME NBR 7560 E NBR 7675,REVESTIDO EXTERNAMENTE E INTERNAMENTE COM PINTURA BETUMINOSA,EXCLUSIVE ACESSORIOS PARA JUNTA,COM DIAMETRO DE 1200MM,COMPRIMENTO DE 1,5M. FORNECIMENTO</t>
  </si>
  <si>
    <t>TUBO DE FERRO FUNDIDO DUCTIL COM 2 FLANGES INTEGRAIS FUNDIDOS,ESPESSURA CLASSE K-14,CLASSE DE PRESSAO PN-16,PARA AGUA,CONFORME NBR 7560 E NBR 7675,REVESTIDO EXTERNAMENTE E INTERNAMENTE COM PINTURA BETUMINOSA,EXCLUSIVE ACESSORIOS PARA JUNTA,COM DIAMETRO DE 1200MM,COMPRIMENTO 2,0M. FORNECIMENTO</t>
  </si>
  <si>
    <t>TUBO DE FERRO FUNDIDO DUCTIL COM PONTA E FLANGE SOLDADOS,ESPESSURA CLASSE K-9,CLASSE DE PRESSAO PN-10,PARA AGUA,CONFORMENBR 7560 E NBR 7675,REVESTIDO EXTERNAMENTE COM ZINCO METALICO E INTERNAMENTE COM ARGAMASSA DE CIMENTO,EXCLUSIVE ACESSORIOS PARA JUNTA, COM DIAMETRO DE  80MM,COMPRIMENTO ATE 1,0M.FORNECIMENTO</t>
  </si>
  <si>
    <t>TUBO DE FERRO FUNDIDO DUCTIL COM PONTA E FLANGE SOLDADOS,ESPESSURA CLASSE K-9,CLASSE DE PRESSAO PN-10,PARA AGUA,CONFORMENBR 7560 E NBR 7675,REVESTIDO EXTERNAMENTE COM ZINCO METALICO E INTERNAMENTE COM ARGAMASSA DE CIMENTO,EXCLUSIVE ACESSORIOS PARA JUNTA, COM DIAMETRO DE 100MM,COMPRIMENTO ATE 1,0M.FORNECIMENTO</t>
  </si>
  <si>
    <t>TUBO DE FERRO FUNDIDO DUCTIL COM PONTA E FLANGE SOLDADOS,ESPESSURA CLASSE K-9,CLASSE DE PRESSAO PN-10,PARA AGUA,CONFORMENBR 7560 E NBR 7675,REVESTIDO EXTERNAMENTE COM ZINCO METALICO E INTERNAMENTE COM ARGAMASSA DE CIMENTO,EXCLUSIVE ACESSORIOS PARA JUNTA, COM DIAMETRO DE 150MM,COMPRIMENTO ATE 1,0M.FORNECIMENTO</t>
  </si>
  <si>
    <t>TUBO DE FERRO FUNDIDO DUCTIL COM PONTA E FLANGE SOLDADOS,ESPESSURA CLASSE K-9,CLASSE DE PRESSAO PN-10,PARA AGUA,CONFORMENBR 7560 E NBR 7675,REVESTIDO EXTERNAMENTE COM ZINCO METALICO E INTERNAMENTE COM ARGAMASSA DE CIMENTO,EXCLUSIVE ACESSORIOS PARA JUNTA, COM DIAMETRO DE 200MM,COMPRIMENTO ATE 1,0M.FORNECIMENTO</t>
  </si>
  <si>
    <t>TUBO DE FERRO FUNDIDO DUCTIL COM PONTA E FLANGE SOLDADOS,ESPESSURA CLASSE K-9,CLASSE DE PRESSAO PN-10,PARA AGUA,CONFORMENBR 7560 E NBR 7675,REVESTIDO EXTERNAMENTE COM ZINCO METALICO E INTERNAMENTE COM ARGAMASSA DE CIMENTO,EXCLUSIVE ACESSORIOS PARA JUNTA, COM DIAMETRO DE 250MM,COMPRIMENTO ATE 1,0M.FORNECIMENTO</t>
  </si>
  <si>
    <t>TUBO DE FERRO FUNDIDO DUCTIL COM PONTA E FLANGE SOLDADOS,ESPESSURA CLASSE K-9,CLASSE DE PRESSAO PN-10,PARA AGUA,CONFORMENBR 7560 E NBR 7675,REVESTIDO EXTERNAMENTE COM ZINCO METALICO E INTERNAMENTE COM ARGAMASSA DE CIMENTO,EXCLUSIVE ACESSORIOS PARA JUNTA, COM DIAMETRO DE 300MM,COMPRIMENTO ATE 1,0M.FORNECIMENTO</t>
  </si>
  <si>
    <t>TUBO DE FERRO FUNDIDO DUCTIL COM PONTA E FLANGE SOLDADOS,ESPESSURA CLASSE K-9,CLASSE DE PRESSAO PN-10,PARA AGUA,CONFORMENBR 7560 E NBR 7675,REVESTIDO EXTERNAMENTE COM ZINCO METALICO E INTERNAMENTE COM ARGAMASSA DE CIMENTO,EXCLUSIVE ACESSORIOS PARA JUNTA, COM DIAMETRO DE 350MM,COMPRIMENTO ATE 1,0M.FORNECIMENTO</t>
  </si>
  <si>
    <t>TUBO DE FERRO FUNDIDO DUCTIL COM PONTA E FLANGE SOLDADOS,ESPESSURA CLASSE K-9,CLASSE DE PRESSAO PN-10,PARA AGUA,CONFORMENBR 7560 E NBR 7675,REVESTIDO EXTERNAMENTE COM ZINCO METALICO E INTERNAMENTE COM ARGAMASSA DE CIMENTO,EXCLUSIVE ACESSORIOS PARA JUNTA, COM DIAMETRO DE 400MM,COMPRIMENTO ATE 1,0M.FORNECIMENTO</t>
  </si>
  <si>
    <t>TUBO DE FERRO FUNDIDO DUCTIL COM PONTA E FLANGE SOLDADOS,ESPESSURA CLASSE K-9,CLASSE DE PRESSAO PN-10,PARA AGUA,CONFORMENBR 7560 E NBR 7675,REVESTIDO EXTERNAMENTE COM ZINCO METALICO E INTERNAMENTE COM ARGAMASSA DE CIMENTO,EXCLUSIVE ACESSORIOS PARA JUNTA, COM DIAMETRO DE 450MM,COMPRIMENTO ATE 1,0M.FORNECIMENTO</t>
  </si>
  <si>
    <t>TUBO DE FERRO FUNDIDO DUCTIL COM PONTA E FLANGE SOLDADOS,ESPESSURA CLASSE K-9,CLASSE DE PRESSAO PN-10,PARA AGUA,CONFORMENBR 7560 E NBR 7675,REVESTIDO EXTERNAMENTE COM ZINCO METALICO E INTERNAMENTE COM ARGAMASSA DE CIMENTO,EXCLUSIVE ACESSORIOS PARA JUNTA, COM DIAMETRO DE 500MM,COMPRIMENTO ATE 1,0M.FORNECIMENTO</t>
  </si>
  <si>
    <t>TUBO DE FERRO FUNDIDO DUCTIL COM PONTA E FLANGE SOLDADOS,ESPESSURA CLASSE K-9,CLASSE DE PRESSAO PN-10,PARA AGUA,CONFORMENBR 7560 E NBR 7675,REVESTIDO EXTERNAMENTE COM ZINCO METALICO E INTERNAMENTE COM ARGAMASSA DE CIMENTO,EXCLUSIVE ACESSORIOS PARA JUNTA, COM DIAMETRO DE 600MM,COMPRIMENTO ATE 1,0M.FORNECIMENTO</t>
  </si>
  <si>
    <t>TUBO DE FERRO FUNDIDO DUCTIL COM PONTA E FLANGE ROSCADOS,ESPESSURA CLASSE K-12,CLASSE DE PRESSAO PN-10,PARA AGUA,CONFORME NBR 7560 E NBR 7675,REVESTIDO EXTERNAMENTE COM ZINCO METALICO E INTERNAMENTE COM ARGAMASSA DE CIMENTO,EXCLUSIVE ACESSORIOS PARA JUNTA, COM DIAMETRO DE 700MM,COMPRIMENTO ATE 1,0M.FORNECIMENTO</t>
  </si>
  <si>
    <t>TUBO DE FERRO FUNDIDO DUCTIL COM PONTA E FLANGE ROSCADOS,ESPESSURA CLASSE K-12,CLASSE DE PRESSAO PN-10,PARA AGUA,CONFORME NBR 7560 E NBR 7675,REVESTIDO EXTERNAMENTE COM ZINCO METALICO E INTERNAMENTE COM ARGAMASSA DE CIMENTO,EXCLUSIVE ACESSORIOS PARA JUNTA, COM DIAMETRO DE 800MM,COMPRIMENTO ATE 1,0M.FORNECIMENTO</t>
  </si>
  <si>
    <t>TUBO DE FERRO FUNDIDO DUCTIL COM PONTA E FLANGE ROSCADOS,ESPESSURA CLASSE K-12,CLASSE DE PRESSAO PN-10,PARA AGUA,CONFORME NBR 7560 E NBR 7675,REVESTIDO EXTERNAMENTE COM ZINCO METALICO E INTERNAMENTE COM ARGAMASSA DE CIMENTO,EXCLUSIVE ACESSORIOS PARA JUNTA,COM DIAMETRO DE 900MM,COMPRIMENTO ATE 1,0M.FORNECIMENTO</t>
  </si>
  <si>
    <t>TUBO DE FERRO FUNDIDO DUCTIL COM PONTA E FLANGE ROSCADOS,ESPESSURA CLASSE K-12,CLASSE DE PRESSAO PN-10,PARA AGUA,CONFORME NBR 7560 E NBR 7675,REVESTIDO EXTERNAMENTE COM ZINCO METALICO E INTERNAMENTE COM ARGAMASSA DE CIMENTO,EXCLUSIVE ACESSORIOS PARA JUNTA,COM DIAMETRO DE 1000MM,COMPRIMENTO ATE 1,0M.FORNECIMENTO</t>
  </si>
  <si>
    <t>TUBO DE FERRO FUNDIDO DUCTIL COM PONTA E FLANGE ROSCADOS,ESPESSURA CLASSE K-12,CLASSE DE PRESSAO PN-10,PARA AGUA,CONFORME NBR 7560 E NBR 7675,REVESTIDO EXTERNAMENTE COM ZINCO METALICO E INTERNAMENTE COM ARGAMASSA DE CIMENTO,EXCLUSIVE ACESSORIOS PARA JUNTA,COM DIAMETRO DE 1200MM,COMPRIMENTO ATE 1,0M.FORNECIMENTO</t>
  </si>
  <si>
    <t>TUBO DE FERRO FUNDIDO DUCTIL COM PONTA E FLANGE SOLDADOS,ESPESSURA CLASSE K-9,CLASSE DE PRESSAO PN-16,PARA AGUA,CONFORMENBR 7560 E NBR 7675,REVESTIDO EXTERNAMENTE COM ZINCO METALICO E INTERNAMENTE COM ARGAMASSA DE CIMENTO, EXCLUSIVE ACESSORIOS PARA JUNTA, COM DIAMETRO DE  80MM,COMPRIMENTO ATE 1,0M.FORNECIMENTO</t>
  </si>
  <si>
    <t>TUBO DE FERRO FUNDIDO DUCTIL COM PONTA E FLANGE SOLDADOS,ESPESSURA CLASSE K-9,CLASSE DE PRESSAO PN-16,PARA AGUA,CONFORMENBR 7560 E NBR 7675,REVESTIDO EXTERNAMENTE COM ZINCO METALICO E INTERNAMENTE COM ARGAMASSA DE CIMENTO, EXCLUSIVE ACESSORIOS PARA JUNTA, COM DIAMETRO DE 100MM,COMPRIMENTO ATE 1,0M.FORNECIMENTO</t>
  </si>
  <si>
    <t>TUBO DE FERRO FUNDIDO DUCTIL COM PONTA E FLANGE SOLDADOS,ESPESSURA CLASSE K-9,CLASSE DE PRESSAO PN-16,PARA AGUA,CONFORMENBR 7560 E NBR 7675,REVESTIDO EXTERNAMENTE COM ZINCO METALICO E INTERNAMENTE COM ARGAMASSA DE CIMENTO, EXCLUSIVE ACESSORIOS PARA JUNTA, COM DIAMETRO DE 150MM,COMPRIMENTO ATE 1,0M.FORNECIMENTO</t>
  </si>
  <si>
    <t>TUBO DE FERRO FUNDIDO DUCTIL COM PONTA E FLANGE SOLDADOS,ESPESSURA CLASSE K-9,CLASSE DE PRESSAO PN-16,PARA AGUA,CONFORMENBR 7560 E NBR 7675,REVESTIDO EXTERNAMENTE COM ZINCO METALICO E INTERNAMENTE COM ARGAMASSA DE CIMENTO, EXCLUSIVE ACESSORIOS PARA JUNTA, COM DIAMETRO DE 200MM,COMPRIMENTO ATE 1,0M.FORNECIMENTO</t>
  </si>
  <si>
    <t>TUBO DE FERRO FUNDIDO DUCTIL COM PONTA E FLANGE SOLDADOS,ESPESSURA CLASSE K-9,CLASSE DE PRESSAO PN-16,PARA AGUA,CONFORMENBR 7560 E NBR 7675,REVESTIDO EXTERNAMENTE COM ZINCO METALICO E INTERNAMENTE COM ARGAMASSA DE CIMENTO, EXCLUSIVE ACESSORIOS PARA JUNTA, COM DIAMETRO DE 250MM,COMPRIMENTO ATE 1,0M.FORNECIMENTO</t>
  </si>
  <si>
    <t>TUBO DE FERRO FUNDIDO DUCTIL COM PONTA E FLANGE SOLDADOS,ESPESSURA CLASSE K-9,CLASSE DE PRESSAO PN-16,PARA AGUA,CONFORMENBR 7560 E NBR 7675,REVESTIDO EXTERNAMENTE COM ZINCO METALICO E INTERNAMENTE COM ARGAMASSA DE CIMENTO, EXCLUSIVE ACESSORIOS PARA JUNTA, COM DIAMETRO DE 300MM,COMPRIMENTO ATE 1,0M.FORNECIMENTO</t>
  </si>
  <si>
    <t>TUBO DE FERRO FUNDIDO DUCTIL COM PONTA E FLANGE SOLDADOS,ESPESSURA CLASSE K-9,CLASSE DE PRESSAO PN-16,PARA AGUA,CONFORMENBR 7560 E NBR 7675,REVESTIDO EXTERNAMENTE COM ZINCO METALICO E INTERNAMENTE COM ARGAMASSA DE CIMENTO, EXCLUSIVE ACESSORIOS PARA JUNTA, COM DIAMETRO DE 350MM,COMPRIMENTO ATE 1,0M.FORNECIMENTO</t>
  </si>
  <si>
    <t>TUBO DE FERRO FUNDIDO DUCTIL COM PONTA E FLANGE SOLDADOS,ESPESSURA CLASSE K-9,CLASSE DE PRESSAO PN-16,PARA AGUA,CONFORMENBR 7560 E NBR 7675,REVESTIDO EXTERNAMENTE COM ZINCO METALICO E INTERNAMENTE COM ARGAMASSA DE CIMENTO, EXCLUSIVE ACESSORIOS PARA JUNTA, COM DIAMETRO DE 400MM,COMPRIMENTO ATE 1,0M.FORNECIMENTO</t>
  </si>
  <si>
    <t>TUBO DE FERRO FUNDIDO DUCTIL COM PONTA E FLANGE SOLDADOS,ESPESSURA CLASSE K-9,CLASSE DE PRESSAO PN-16,PARA AGUA,CONFORMENBR 7560 E NBR 7675,REVESTIDO EXTERNAMENTE COM ZINCO METALICO E INTERNAMENTE COM ARGAMASSA DE CIMENTO, EXCLUSIVE ACESSORIOS PARA JUNTA, COM DIAMETRO DE 450MM,COMPRIMENTO ATE 1,0M.FORNECIMENTO</t>
  </si>
  <si>
    <t>TUBO DE FERRO FUNDIDO DUCTIL COM PONTA E FLANGE SOLDADOS,ESPESSURA CLASSE K-9,CLASSE DE PRESSAO PN-16,PARA AGUA,CONFORMENBR 7560 E NBR 7675,REVESTIDO EXTERNAMENTE COM ZINCO METALICO E INTERNAMENTE COM ARGAMASSA DE CIMENTO, EXCLUSIVE ACESSORIOS PARA JUNTA, COM DIAMETRO DE 500MM,COMPRIMENTO ATE 1,0M.FORNECIMENTO</t>
  </si>
  <si>
    <t>TUBO DE FERRO FUNDIDO DUCTIL COM PONTA E FLANGE SOLDADOS,ESPESSURA CLASSE K-9,CLASSE DE PRESSAO PN-16,PARA AGUA,CONFORMENBR 7560 E NBR 7675,REVESTIDO EXTERNAMENTE COM ZINCO METALICO E INTERNAMENTE COM ARGAMASSA DE CIMENTO, EXCLUSIVE ACESSORIOS PARA JUNTA, COM DIAMETRO DE 600MM,COMPRIMENTO ATE 1,0M.FORNECIMENTO</t>
  </si>
  <si>
    <t>TUBO DE FERRO FUNDIDO DUCTIL COM PONTA E FLANGE ROSCADOS,ESPESSURA CLASSE K-12,CLASSE DE PRESSAO PN-16,PARA AGUA,CONFORME NBR 7560 E NBR 7675,REVESTIDO EXTERNAMENTE COM ZINCO METALICO E INTERNAMENTE COM ARGAMASSA DE CIMENTO,EXCLUSIVE ACESSORIOS PARA JUNTA,COM DIAMETRO DE 700MM,COMPRIMENTO ATE 1,0M.FORNECIMENTO</t>
  </si>
  <si>
    <t>TUBO DE FERRO FUNDIDO DUCTIL COM BOLSA DE JUNTA ELASTICA E FLANGE SOLDADO,ESPESSURA CLASSE K-9,CLASSE DE PRESSAO PN-10,PARA AGUA,CONFORME NBR 7560 E NBR 7675,REVESTIDO EXTERNAMENTECOM ZINCO METALICO E PINTURA BETUMINOSA E INTERNAMENTE COMARGAMASSA DE CIMENTO,EXCLUSIVE ACESSORIOS PARA JUNTA,COM DIAMETRO DE 80MM,COMPRIMENTO ATE 1,0M.FORNECIMENTO</t>
  </si>
  <si>
    <t>TUBO DE FERRO FUNDIDO DUCTIL COM BOLSA DE JUNTA ELASTICA E FLANGE SOLDADOS,ESPESSURA CLASSE K-9,CLASSE DE PRESSAO PN-10,PARA AGUA,CONFORME NBR 7560 E NBR 7675,REVESTIDO EXTERNAMENTE COM ZINCO METALICO E PINTURA BETUMINOSA E INTERNAMENTE COMARGAMASSA DE CIMENTO,EXCLUSIVE ACESSORIOS PARA JUNTA,COM DIAMETRO DE 100MM,COMPRIMENTO ATE 1,0M. FORNECIMENTO</t>
  </si>
  <si>
    <t>TUBO DE FERRO FUNDIDO DUCTIL COM BOLSA DE JUNTA ELASTICA E FLANGE SOLDADOS,ESPESSURA CLASSE K-9,CLASSE DE PRESSAO PN-10,PARA AGUA,CONFORME NBR 7560 E NBR 7675,REVESTIDO EXTERNAMENTE COM ZINCO METALICO E PINTURA BETUMINOSA E INTERNAMENTE COMARGAMASSA DE CIMENTO,EXCLUSIVE ACESSORIOS PARA JUNTA,COM DIAMETRO DE 150MM,COMPRIMENTO ATE 1,0M. FORNECIMENTO</t>
  </si>
  <si>
    <t>TUBO DE FERRO FUNDIDO DUCTIL COM BOLSA DE JUNTA ELASTICA E FLANGE SOLDADOS,ESPESSURA CLASSE K-9,CLASSE DE PRESSAO PN-10,PARA AGUA,CONFORME NBR 7560 E NBR 7675,REVESTIDO EXTERNAMENTE COM ZINCO METALICO E PINTURA BETUMINOSA E INTERNAMENTE COMARGAMASSA DE CIMENTO,EXCLUSIVE ACESSORIOS PARA JUNTA,COM DIAMETRO DE 200MM,COMPRIMENTO ATE 1,0M. FORNECIMENTO</t>
  </si>
  <si>
    <t>TUBO DE FERRO FUNDIDO DUCTIL COM BOLSA DE JUNTA ELASTICA E FLANGE SOLDADOS,ESPESSURA CLASSE K-9,CLASSE DE PRESSAO PN-10,PARA AGUA,CONFORME NBR 7560 E NBR 7675,REVESTIDO EXTERNAMENTE COM ZINCO METALICO E PINTURA BETUMINOSA E INTERNAMENTE COMARGAMASSA DE CIMENTO,EXCLUSIVE ACESSORIOS PARA JUNTA,COM DIAMETRO DE 250MM,COMPRIMENTO ATE 1,0M. FORNECIMENTO</t>
  </si>
  <si>
    <t>TUBO DE FERRO FUNDIDO DUCTIL COM BOLSA DE JUNTA ELASTICA E FLANGE SOLDADOS,ESPESSURA CLASSE K-9,CLASSE DE PRESSAO PN-10,PARA AGUA,CONFORME NBR 7560 E NBR 7675,REVESTIDO EXTERNAMENTE COM ZINCO METALICO E PINTURA BETUMINOSA E INTERNAMENTE COMARGAMASSA DE CIMENTO,EXCLUSIVE ACESSORIOS PARA JUNTA,COM DIAMETRO DE 300MM,COMPRIMENTO ATE 1,0M. FORNECIMENTO</t>
  </si>
  <si>
    <t>TUBO DE FERRO FUNDIDO DUCTIL COM BOLSA DE JUNTA ELASTICA E FLANGE SOLDADOS,ESPESSURA CLASSE K-9,CLASSE DE PRESSAO PN-10,PARA AGUA,CONFORME NBR 7560 E NBR 7675,REVESTIDO EXTERNAMENTE COM ZINCO METALICO E PINTURA BETUMINOSA E INTERNAMENTE COMARGAMASSA DE CIMENTO,EXCLUSIVE ACESSORIOS PARA JUNTA,COM DIAMETRO DE 350MM,COMPRIMENTO ATE 1,0M. FORNECIMENTO</t>
  </si>
  <si>
    <t>TUBO DE FERRO FUNDIDO DUCTIL COM BOLSA DE JUNTA ELASTICA E FLANGE SOLDADOS,ESPESSURA CLASSE K-9,CLASSE DE PRESSAO PN-10,PARA AGUA,CONFORME NBR 7560 E NBR 7675,REVESTIDO EXTERNAMENTE COM ZINCO METALICO E PINTURA BETUMINOSA E INTERNAMENTE COMARGAMASSA DE CIMENTO,EXCLUSIVE ACESSORIOS PARA JUNTA,COM DIAMETRO DE 400MM,COMPRIMENTO ATE 1,0M. FORNECIMENTO</t>
  </si>
  <si>
    <t>TUBO DE FERRO FUNDIDO DUCTIL COM BOLSA DE JUNTA ELASTICA E FLANGE SOLDADOS,ESPESSURA CLASSE K-9,CLASSE DE PRESSAO PN-10,PARA AGUA,CONFORME NBR 7560 E NBR 7675,REVESTIDO EXTERNAMENTE COM ZINCO METALICO E PINTURA BETUMINOSA E INTERNAMENTE COMARGAMASSA DE CIMENTO,EXCLUSIVE ACESSORIOS PARA JUNTA,COM DIAMETRO DE 450MM,COMPRIMENTO ATE 1,0M. FORNECIMENTO</t>
  </si>
  <si>
    <t>TUBO DE FERRO FUNDIDO DUCTIL COM BOLSA DE JUNTA ELASTICA E FLANGE SOLDADOS,ESPESSURA CLASSE K-9,CLASSE DE PRESSAO PN-10,PARA AGUA,CONFORME NBR 7560 E NBR 7675,REVESTIDO EXTERNAMENTE COM ZINCO METALICO E PINTURA BETUMINOSA E INTERNAMENTE COMARGAMASSA DE CIMENTO,EXCLUSIVE ACESSORIOS PARA JUNTA,COM DIAMETRO DE 500MM,COMPRIMENTO ATE 1,0M. FORNECIMENTO</t>
  </si>
  <si>
    <t>TUBO DE FERRO FUNDIDO DUCTIL COM BOLSA DE JUNTA ELASTICA E FLANGE SOLDADOS,ESPESSURA CLASSE K-9,CLASSE DE PRESSAO PN-10,PARA AGUA,CONFORME NBR 7560 E NBR 7675,REVESTIDO EXTERNAMENTE COM ZINCO METALICO E PINTURA BETUMINOSA E INTERNAMENTE COMARGAMASSA DE CIMENTO,EXCLUSIVE ACESSORIOS PARA JUNTA,COM DIAMETRO DE 600MM,COMPRIMENTO ATE 1,0M. FORNECIMENTO</t>
  </si>
  <si>
    <t>TUBO DE FERRO FUNDIDO DUCTIL COM BOLSA DE JUNTA ELASTICA E FLANGE ROSCADOS,ESPESSURA CLASSE K-12,CLASSE DE PRESSAO PN-10,PARA AGUA,CONFORME NBR 7560 E NBR 7675,REVESTIDO EXTERNAMENTE COM ZINCO METALICO E PINTURA BETUMINOSA E INTERNAMENTE COM ARGAMASSA DE CIMENTO,EXCLUSIVE ACESSORIOS PARA JUNTA, COMDIAMETRO DE  700MM,COMPRIMENTO ATE 1,0M. FORNECIMENTO</t>
  </si>
  <si>
    <t>TUBO DE FERRO FUNDIDO DUCTIL COM BOLSA DE JUNTA ELASTICA E FLANGE ROSCADOS,ESPESSURA CLASSE K-12,CLASSE DE PRESSAO PN-10,PARA AGUA,CONFORME NBR 7560 E NBR 7675,REVESTIDO EXTERNAMENTE COM ZINCO METALICO E PINTURA BETUMINOSA E INTERNAMENTE COM ARGAMASSA DE CIMENTO,EXCLUSIVE ACESSORIOS PARA JUNTA, COMDIAMETRO DE  800MM,COMPRIMENTO 1,0M. FORNECIMENTO</t>
  </si>
  <si>
    <t>TUBO DE FERRO FUNDIDO DUCTIL COM BOLSA DE JUNTA ELASTICA E FLANGE ROSCADOS,ESPESSURA CLASSE K-12,CLASSE DE PRESSAO PN-10,PARA AGUA,CONFORME NBR 7560 E NBR 7675,REVESTIDO EXTERNAMENTE COM ZINCO METALICO E PINTURA BETUMINOSA E INTERNAMENTE COM ARGAMASSA DE CIMENTO,EXCLUSIVE ACESSORIOS PARA JUNTA, COMDIAMETRO DE 900MM,COMPRIMENTO ATE 1,0M. FORNECIMENTO</t>
  </si>
  <si>
    <t>TUBO DE FERRO FUNDIDO DUCTIL COM BOLSA DE JUNTA ELASTICA E FLANGE ROSCADOS,ESPESSURA CLASSE K-12,CLASSE DE PRESSAO PN-10,PARA AGUA,CONFORME NBR 7560 E NBR 7675,REVESTIDO EXTERNAMENTE COM ZINCO METALICO E PINTURA BETUMINOSA E INTERNAMENTE COM ARGAMASSA DE CIMENTO,EXCLUSIVE ACESSORIOS PARA JUNTA, COMDIAMETRO DE 1000MM,COMPRIMENTO ATE 1,0M. FORNECIMENTO</t>
  </si>
  <si>
    <t>TUBO DE FERRO FUNDIDO DUCTIL COM BOLSA DE JUNTA ELASTICA E FLANGE ROSCADOS,ESPESSURA CLASSE K-12,CLASSE DE PRESSAO PN-10,PARA AGUA,CONFORME NBR 7560 E NBR 7675,REVESTIDO EXTERNAMENTE COM ZINCO METALICO E PINTURA BETUMINOSA E INTERNAMENTE COM ARGAMASSA DE CIMENTO,EXCLUSIVE ACESSORIOS PARA JUNTA, COMDIAMETRO DE 1200MM,COMPRIMENTO ATE 1,0M. FORNECIMENTO</t>
  </si>
  <si>
    <t>TUBO DE FERRO FUNDIDO DUCTIL COM BOLSA DE JUNTA ELASTICA E FLANGE SOLDADOS,ESPESSURA CLASSE K-9,CLASSE DE PRESSAO PN-16,PARA AGUA,CONFORME NBR 7560 E NBR 7675,REVESTIDO EXTERNAMENTE COM ZINCO METALICO E PINTURA BETUMINOSA E INTERNAMENTE COMARGAMASSA DE CIMENTO,EXCLUSIVE ACESSORIOS PARA JUNTA,COM DIAMETRO DE  80MM,COMPRIMENTO ATE 1,0M. FORNECIMENTO</t>
  </si>
  <si>
    <t>TUBO DE FERRO FUNDIDO DUCTIL COM BOLSA DE JUNTA ELASTICA E FLANGE SOLDADOS,ESPESSURA CLASSE K-9,CLASSE DE PRESSAO PN-16,PARA AGUA,CONFORME NBR 7560 E NBR 7675,REVESTIDO EXTERNAMENTE COM ZINCO METALICO E PINTURA BETUMINOSA E INTERNAMENTE COMARGAMASSA DE CIMENTO,EXCLUSIVE ACESSORIOS PARA JUNTA,COM DIAMETRO DE 100MM,COMPRIMENTO ATE 1,0M. FORNECIMENTO</t>
  </si>
  <si>
    <t>TUBO DE FERRO FUNDIDO DUCTIL COM BOLSA DE JUNTA ELASTICA E FLANGE SOLDADOS,ESPESSURA CLASSE K-9,CLASSE DE PRESSAO PN-16,PARA AGUA,CONFORME NBR 7560 E NBR 7675,REVESTIDO EXTERNAMENTE COM ZINCO METALICO E PINTURA BETUMINOSA E INTERNAMENTE COMARGAMASSA DE CIMENTO,EXCLUSIVE ACESSORIOS PARA JUNTA,COM DIAMETRO DE 150MM,COMPRIMENTO ATE 1,0M. FORNECIMENTO</t>
  </si>
  <si>
    <t>TUBO DE FERRO FUNDIDO DUCTIL COM BOLSA DE JUNTA ELASTICA E FLANGE SOLDADOS,ESPESSURA CLASSE K-9,CLASSE DE PRESSAO PN-16,PARA AGUA,CONFORME NBR 7560 E NBR 7675,REVESTIDO EXTERNAMENTE COM ZINCO METALICO E PINTURA BETUMINOSA E INTERNAMENTE COMARGAMASSA DE CIMENTO,EXCLUSIVE ACESSORIOS PARA JUNTA,COM DIAMETRO DE 200MM,COMPRIMENTO ATE 1,0M. FORNECIMENTO</t>
  </si>
  <si>
    <t>TUBO DE FERRO FUNDIDO DUCTIL COM BOLSA DE JUNTA ELASTICA E FLANGE SOLDADOS,ESPESSURA CLASSE K-9,CLASSE DE PRESSAO PN-16,PARA AGUA,CONFORME NBR 7560 E NBR 7675,REVESTIDO EXTERNAMENTE COM ZINCO METALICO E PINTURA BETUMINOSA E INTERNAMENTE COMARGAMASSA DE CIMENTO,EXCLUSIVE ACESSORIOS PARA JUNTA,COM DIAMETRO DE 250MM,COMPRIMENTO ATE 1,0M. FORNECIMENTO</t>
  </si>
  <si>
    <t>TUBO DE FERRO FUNDIDO DUCTIL COM BOLSA DE JUNTA ELASTICA E FLANGE SOLDADOS,ESPESSURA CLASSE K-9,CLASSE DE PRESSAO PN-16,PARA AGUA,CONFORME NBR 7560 E NBR 7675,REVESTIDO EXTERNAMENTE COM ZINCO METALICO E PINTURA BETUMINOSA E INTERNAMENTE COMARGAMASSA DE CIMENTO,EXCLUSIVE ACESSORIOS PARA JUNTA,COM DIAMETRO DE 300MM,COMPRIMENTO ATE 1,0M. FORNECIMENTO</t>
  </si>
  <si>
    <t>TUBO DE FERRO FUNDIDO DUCTIL COM BOLSA DE JUNTA ELASTICA E FLANGE SOLDADOS,ESPESSURA CLASSE K-9,CLASSE DE PRESSAO PN-16,PARA AGUA,CONFORME NBR 7560 E NBR 7675,REVESTIDO EXTERNAMENTE COM ZINCO METALICO E PINTURA BETUMINOSA E INTERNAMENTE COMARGAMASSA DE CIMENTO,EXCLUSIVE ACESSORIOS PARA JUNTA,COM DIAMETRO DE 350MM,COMPRIMENTO ATE 1,0M. FORNECIMENTO</t>
  </si>
  <si>
    <t>TUBO DE FERRO FUNDIDO DUCTIL COM BOLSA DE JUNTA ELASTICA E FLANGE SOLDADOS,ESPESSURA CLASSE K-9,CLASSE DE PRESSAO PN-16,PARA AGUA,CONFORME NBR 7560 E NBR 7675,REVESTIDO EXTERNAMENTE COM ZINCO METALICO E PINTURA BETUMINOSA E INTERNAMENTE COMARGAMASSA DE CIMENTO,EXCLUSIVE ACESSORIOS PARA JUNTA,COM DIAMETRO DE 400MM,COMPRIMENTO ATE 1,0M. FORNECIMENTO</t>
  </si>
  <si>
    <t>TUBO DE FERRO FUNDIDO DUCTIL COM BOLSA DE JUNTA ELASTICA E FLANGE SOLDADOS,ESPESSURA CLASSE K-9,CLASSE DE PRESSAO PN-16,PARA AGUA,CONFORME NBR 7560 E NBR 7675,REVESTIDO EXTERNAMENTE COM ZINCO METALICO E PINTURA BETUMINOSA E INTERNAMENTE COMARGAMASSA DE CIMENTO,EXCLUSIVE ACESSORIOS PARA JUNTA,COM DIAMETRO DE 450MM,COMPRIMENTO ATE 1,0M. FORNECIMENTO</t>
  </si>
  <si>
    <t>TUBO DE FERRO FUNDIDO DUCTIL COM BOLSA DE JUNTA ELASTICA E FLANGE SOLDADOS,ESPESSURA CLASSE K-9,CLASSE DE PRESSAO PN-16,PARA AGUA,CONFORME NBR 7560 E NBR 7675,REVESTIDO EXTERNAMENTE COM ZINCO METALICO E PINTURA BETUMINOSA E INTERNAMENTE COMARGAMASSA DE CIMENTO,EXCLUSIVE ACESSORIOS PARA JUNTA,COM DIAMETRO DE 500MM,COMPRIMENTO ATE 1,0M. FORNECIMENTO</t>
  </si>
  <si>
    <t>TUBO DE FERRO FUNDIDO DUCTIL COM BOLSA DE JUNTA ELASTICA E FLANGE SOLDADOS,ESPESSURA CLASSE K-9,CLASSE DE PRESSAO PN-16,PARA AGUA,CONFORME NBR 7560 E NBR 7675,REVESTIDO EXTERNAMENTE COM ZINCO METALICO E PINTURA BETUMINOSA E INTERNAMENTE COMARGAMASSA DE CIMENTO,EXCLUSIVE ACESSORIOS PARA JUNTA,COM DIAMETRO DE 600MM,COMPRIMENTO ATE 1,0M.FORNECIMENTO</t>
  </si>
  <si>
    <t>TUBO DE FERRO FUNDIDO DUCTIL COM BOLSA DE JUNTA ELASTICA E FLANGE ROSCADOS,ESPESSURA CLASSE K-12,CLASSE DE PRESSAO PN-16,PARA AGUA,CONFORME NBR 7560 E NBR 7675,REVESTIDO EXTERNAMETE COM ZINCO METALICO E PINTURA BETUMINOSA E INTERNAMENTE COMARGAMASSA DE CIMENTO,EXCLUSIVE ACESSORIOS PARA JUNTA,COM DIAMETRO DE 700MM,COMPRIMENTO ATE 1,0M. FORNECIMENTO</t>
  </si>
  <si>
    <t>ADICIONAL DE EXTENSAO EXCEDENTE A 1,0M,POR CADA 0,5M OU FRACAO EM TUBOS COM FLANGES SOLDADOS,CLASSE K-9,PN-10,PARA AGUA,COM DIAMETRO DE 80MM.FORNECIMENTO</t>
  </si>
  <si>
    <t>ADICIONAL DE EXTENSAO EXCEDENTE A 1,0M,POR CADA 0,5M OU FRACAO EM TUBOS COM FLANGES SOLDADOS,CLASSE K-9,PN-10,PARA AGUA,COM DIAMETRO DE 100MM.FORNECIMENTO</t>
  </si>
  <si>
    <t>ADICIONAL DE EXTENSAO EXCEDENTE A 1,0M,POR CADA 0,5M OU FRACAO EM TUBOS COM FLANGES SOLDADOS,CLASSE K-9,PN-10,PARA AGUA,COM DIAMETRO DE 150MM.FORNECIMENTO</t>
  </si>
  <si>
    <t>ADICIONAL DE EXTENSAO EXCEDENTE A 1,0M,POR CADA 0,5M OU FRACAO EM TUBOS COM FLANGES SOLDADOS,CLASSE K-9,PN-10,PARA AGUA,COM DIAMETRO DE 200MM.FORNECIMENTO</t>
  </si>
  <si>
    <t>ADICIONAL DE EXTENSAO EXCEDENTE A 1,0M,POR CADA 0,5M OU FRACAO EM TUBOS COM FLANGES SOLDADOS,CLASSE K-9,PN-10,PARA AGUA,COM DIAMETRO DE 250MM.FORNECIMENTO</t>
  </si>
  <si>
    <t>ADICIONAL DE EXTENSAO EXCEDENTE A 1,0M,POR CADA 0,5M OU FRACAO EM TUBOS COM FLANGES SOLDADOS,CLASSE K-9,PN-10,PARA AGUA,COM DIAMETRO DE 300MM.FORNECIMENTO</t>
  </si>
  <si>
    <t>ADICIONAL DE EXTENSAO EXCEDENTE A 1,0M,POR CADA 0,5M OU FRACAO EM TUBOS COM FLANGES SOLDADOS,CLASSE K-9,PN-10,PARA AGUA,COM DIAMETRO DE 350MM.FORNECIMENTO</t>
  </si>
  <si>
    <t>ADICIONAL DE EXTENSAO EXCEDENTE A 1,0M,POR CADA 0,5M OU FRACAO EM TUBOS COM FLANGES SOLDADOS,CLASSE K-9,PN-10,PARA AGUA,COM DIAMETRO DE 400MM.FORNECIMENTO</t>
  </si>
  <si>
    <t>ADICIONAL DE EXTENSAO EXCEDENTE A 1,0M,POR CADA 0,5M OU FRACAO EM TUBOS COM FLANGES SOLDADOS,CLASSE K-9,PN-10,PARA AGUA,COM DIAMETRO DE 450MM.FORNECIMENTO</t>
  </si>
  <si>
    <t>ADICIONAL DE EXTENSAO EXCEDENTE A 1,0M,POR CADA 0,5M OU FRACAO EM TUBOS COM FLANGES SOLDADOS,CLASSE K-9,PN-10,PARA AGUA,COM DIAMETRO DE 500MM.FORNECIMENTO</t>
  </si>
  <si>
    <t>ADICIONAL DE EXTENSAO EXCEDENTE A 1,0M,POR CADA 0,5M OU FRACAO EM TUBOS COM FLANGES SOLDADOS,CLASSE K-9,PN-10,PARA AGUA,COM DIAMETRO DE 600MM.FORNECIMENTO</t>
  </si>
  <si>
    <t>ADICIONAL DE EXTENSAO EXCEDENTE A 1,0M,POR CADA 0,5M OU FRACAO EM TUBOS COM FLANGES ROSCADOS,CLASSE K-12,PN-10,PARA AGUA,COM DIAMETRO DE 700MM.FORNECIMENTO</t>
  </si>
  <si>
    <t>ADICIONAL DE EXTENSAO EXCEDENTE A 1,0M,POR CADA 0,5M OU FRACAO EM TUBOS COM FLANGES ROSCADOS,CLASSE K-12,PN-10,PARA AGUA,COM DIAMETRO DE 800MM.FORNECIMENTO</t>
  </si>
  <si>
    <t>ADICIONAL DE EXTENSAO EXCEDENTE A 1,0M,POR CADA 0,5M OU FRACAO EM TUBOS COM FLANGES ROSCADOS,CLASSE K-12,PN-10,PARA AGUA,COM DIAMETRO DE 900MM.FORNECIMENTO</t>
  </si>
  <si>
    <t>ADICIONAL DE EXTENSAO EXCEDENTE A 1,0M,POR CADA 0,5M OU FRACAO EM TUBOS COM FLANGES ROSCADOS,CLASSE K-12,PN-10,PARA AGUA,COM DIAMETRO DE 1000MM.FORNECIMENTO</t>
  </si>
  <si>
    <t>ADICIONAL DE EXTENSAO EXCEDENTE A 1,0M,POR CADA 0,5M OU FRACAO EM TUBOS COM FLANGES ROSCADOS,CLASSE K-12,PN-10,PARA AGUA,COM DIAMETRO DE 1200MM.FORNECIMENTO</t>
  </si>
  <si>
    <t>ADICIONAL DE EXTENSAO EXCEDENTE A 1,0M,POR CADA 0,5M OU FRACAO EM TUBOS COM FLANGES SOLDADOS,CLASSE K-9,PN-16,PARA AGUA,COM DIAMETRO DE 80MM.FORNECIMENTO</t>
  </si>
  <si>
    <t>ADICIONAL DE EXTENSAO EXCEDENTE A 1,0M,POR CADA 0,5M OU FRACAO EM TUBOS COM FLANGES SOLDADOS,CLASSE K-9,PN-16,PARA AGUA,COM DIAMETRO DE 100MM.FORNECIMENTO</t>
  </si>
  <si>
    <t>ADICIONAL DE EXTENSAO EXCEDENTE A 1,0M,POR CADA 0,5M OU FRACAO EM TUBOS COM FLANGES SOLDADOS,CLASSE K-9,PN-16,PARA AGUA,COM DIAMETRO DE 150MM.FORNECIMENTO</t>
  </si>
  <si>
    <t>ADICIONAL DE EXTENSAO EXCEDENTE A 1,0M,POR CADA 0,5M OU FRACAO EM TUBOS COM FLANGES SOLDADOS,CLASSE K-9,PN-16,PARA AGUA,COM DIAMETRO DE 200MM.FORNECIMENTO</t>
  </si>
  <si>
    <t>ADICIONAL DE EXTENSAO EXCEDENTE A 1,0M,POR CADA 0,5M OU FRACAO EM TUBOS COM FLANGES SOLDADOS,CLASSE K-9,PN-16,PARA AGUA,COM DIAMETRO DE 250MM.FORNECIMENTO</t>
  </si>
  <si>
    <t>ADICIONAL DE EXTENSAO EXCEDENTE A 1,0M,POR CADA 0,5M OU FRACAO EM TUBOS COM FLANGES SOLDADOS,CLASSE K-9,PN-16,PARA AGUA,COM DIAMETRO DE 300MM.FORNECIMENTO</t>
  </si>
  <si>
    <t>ADICIONAL DE EXTENSAO EXCEDENTE A 1,0M,POR CADA 0,5M OU FRACAO EM TUBOS COM FLANGES SOLDADOS,CLASSE K-9,PN-16,PARA AGUA,COM DIAMETRO DE 350MM.FORNECIMENTO</t>
  </si>
  <si>
    <t>ADICIONAL DE EXTENSAO EXCEDENTE A 1,0M,POR CADA 0,5M OU FRACAO EM TUBOS COM FLANGES SOLDADOS,CLASSE K-9,PN-16,PARA AGUA,COM DIAMETRO DE 400MM.FORNECIMENTO</t>
  </si>
  <si>
    <t>ADICIONAL DE EXTENSAO EXCEDENTE A 1,0M,POR CADA 0,5M OU FRACAO EM TUBOS COM FLANGES SOLDADOS,CLASSE K-9,PN-16,PARA AGUA,COM DIAMETRO DE 450MM.FORNECIMENTO</t>
  </si>
  <si>
    <t>ADICIONAL DE EXTENSAO EXCEDENTE A 1,0M,POR CADA 0,5M OU FRACAO EM TUBOS COM FLANGES SOLDADOS,CLASSE K-9,PN-16,PARA AGUA,COM DIAMETRO DE 500MM.FORNECIMENTO</t>
  </si>
  <si>
    <t>ADICIONAL DE EXTENSAO EXCEDENTE A 1,0M,POR CADA 0,5M OU FRACAO EM TUBOS COM FLANGES SOLDADOS,CLASSE K-9,PN-16,PARA AGUA,COM DIAMETRO DE 600MM.FORNECIMENTO</t>
  </si>
  <si>
    <t>ADICIONAL DE EXTENSAO EXCEDENTE A 1,0M,POR CADA 0,5M OU FRACAO EM TUBOS COM FLANGES ROSCADOS,CLASSE K-12,PN-16,PARA AGUA,COM DIAMETRO DE 700MM.FORNECIMENTO</t>
  </si>
  <si>
    <t>ADICIONAL DE EXTENSAO EXCEDENTE A 1,0M,POR CADA 0,5M OU FRACAO EM TUBOS COM FLANGES INTEGRAL FUNDIDOS,CLASSE K-14,PN-16,PARA AGUA,COM DIAMETRO DE 800MM.FORNECIMENTO</t>
  </si>
  <si>
    <t>ADICIONAL DE EXTENSAO EXCEDENTE A 1,0M,POR CADA 0,5M OU FRACAO EM TUBOS COM FLANGES INTEGRAL FUNDIDOS,CLASSE K-14,PN-16,PARA AGUA,COM DIAMETRO DE 900MM.FORNECIMENTO</t>
  </si>
  <si>
    <t>ADICIONAL DE EXTENSAO EXCEDENTE A 1,0M,POR CADA 0,5M OU FRACAO EM TUBOS COM FLANGES INTEGRAL FUNDIDOS,CLASSE K-14,PN-16,PARA AGUA,COM DIAMETRO DE 1000MM.FORNECIMENTO</t>
  </si>
  <si>
    <t>ADICIONAL DE EXTENSAO EXCEDENTE A 1,0M,POR CADA 0,5M OU FRACAO EM TUBOS COM FLANGES INTEGRAL FUNDIDOS,CLASSE K-14,PN-16,PARA AGUA,COM DIAMETRO DE 1200MM.FORNECIMENTO</t>
  </si>
  <si>
    <t>TUBO DE FERRO FUNDIDO DUCTIL COM 2 FLANGES SOLDADOS,ESPESSURA CLASSE K-9,CLASSE DE PRESSAO PN-10,REVESTIDO INTERNAMENTECOM ARGAMASSA DE CIMENTO ALUMINOSO E EXTERNAMENTE COM ZINCOMETALICO E PINTURA EPOXI NA COR VERMELHO,PARA ESGOTO SANITARIO CONFORME NBR 15420 E NBR 7560,EXCL.ACESSORIOS PARA JUNTA,COM DIAMETRO DE 80MM,COMPRIMENTO ATE 1,0M. FORNECIMENTO</t>
  </si>
  <si>
    <t>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100MM,COMPRIMENTO ATE 1,0M. FORNECIMENTO</t>
  </si>
  <si>
    <t>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150MM,COMPRIMENTO ATE 1,0M. FORNECIMENTO</t>
  </si>
  <si>
    <t>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200MM,COMPRIMENTO ATE 1,0M. FORNECIMENTO</t>
  </si>
  <si>
    <t>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250MM,COMPRIMENTO ATE 1,0M. FORNECIMENTO</t>
  </si>
  <si>
    <t>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300MM,COMPRIMENTO ATE 1,0M. FORNECIMENTO</t>
  </si>
  <si>
    <t>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350MM,COMPRIMENTO ATE 1,0M. FORNECIMENTO</t>
  </si>
  <si>
    <t>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400MM,COMPRIMENTO ATE 1,0M. FORNECIMENTO</t>
  </si>
  <si>
    <t>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450MM,COMPRIMENTO ATE 1,0M. FORNECIMENTO</t>
  </si>
  <si>
    <t>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500MM,COMPRIMENTO ATE 1,0M. FORNECIMENTO</t>
  </si>
  <si>
    <t>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600MM,COMPRIMENTO ATE 1,0M. FORNECIMENTO</t>
  </si>
  <si>
    <t>TUBO DE FERRO FUNDIDO DUCTIL COM 2 FLANGES ROSCADOS,ESPESSURA CLASSE K-12,CLASSE DE PRESSAO PN-10,REVESTIDO INTERNAMENTECOM ARGAMASSA DE CIMENTO ALUMINOSO E EXTERNAMENTE COM ZINCOMETALICO E PINTURA EPOXI NA COR VERMELHA,PARA ESGOTO SANITARIO,CONFORME NBR 15420 E NBR 7560,EXCL.ACESSORIOS PARA JUNTA,COM DIAMETRO DE  700MM,COMPRIMENTO ATE 1,0M. FORNECIMENTO</t>
  </si>
  <si>
    <t>TUBO DE FERRO FUNDIDO DUCTIL COM 2 FLANGES ROSCADOS,ESPESSURA CLASSE K-12,CLASSE DE PRESSAO PN-10,REVESTIDO INTERNAMENTECOM ARGAMASSA DE CIMENTO ALUMINOSO E EXTERNAMENTE COM ZINCOMETALICO E PINTURA EPOXI NA COR VERMELHA,PARA ESGOTO SANITARIO,CONFORME NBR 15420 E NBR 7560,EXCL.ACESSORIOS PARA JUNTA,COM DIAMETRO DE  800MM,COMPRIMENTO ATE 1,0M. FORNECIMENTO</t>
  </si>
  <si>
    <t>TUBO DE FERRO FUNDIDO DUCTIL COM 2 FLANGES ROSCADOS,ESPESSURA CLASSE K-12,CLASSE DE PRESSAO PN-10,REVESTIDO INTERNAMENTECOM ARGAMASSA DE CIMENTO ALUMINOSO E EXTERNAMENTE COM ZINCOMETALICO E PINTURA EPOXI NA COR VERMELHA,PARA ESGOTO SANITARIO,CONFORME NBR 15420 E NBR 7560,EXCL.ACESSORIOS PARA JUNTA,COM DIAMETRO DE  900MM,COMPRIMENTO ATE 1,0M. FORNECIMENTO</t>
  </si>
  <si>
    <t>TUBO DE FERRO FUNDIDO DUCTIL COM 2 FLANGES ROSCADOS,ESPESSURA CLASSE K-12,CLASSE DE PRESSAO PN-10,REVESTIDO INTERNAMENTECOM ARGAMASSA DE CIMENTO ALUMINOSO E EXTERNAMENTE COM ZINCOMETALICO E PINTURA EPOXI NA COR VERMELHA,PARA ESGOTO SANITARIO,CONFORME NBR 15420 E NBR 7560,EXCL.ACESSORIOS PARA JUNTA,COM DIAMETRO DE 1000MM,COMPRIMENTO ATE 1,0M. FORNECIMENTO</t>
  </si>
  <si>
    <t>TUBO DE FERRO FUNDIDO DUCTIL COM 2 FLANGES ROSCADOS,ESPESSURA CLASSE K-12,CLASSE DE PRESSAO PN-10,REVESTIDO INTERNAMENTECOM ARGAMASSA DE CIMENTO ALUMINOSO E EXTERNAMENTE COM ZINCOMETALICO E PINTURA EPOXI NA COR VERMELHA,PARA ESGOTO SANITARIO,CONFORME NBR 15420 E NBR 7560,EXCL.ACESSORIOS PARA JUNTA,COM DIAMETRO DE 1200MM,COMPRIMENTO ATE 1,0M. FORNECIMENTO</t>
  </si>
  <si>
    <t>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80MM,COMPRIMENTO ATE 1,0M. FORNECIMENTO</t>
  </si>
  <si>
    <t>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100MM,COMPRIMENTO ATE 1,0M. FORNECIMENTO</t>
  </si>
  <si>
    <t>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150MM,COMPRIMENTO ATE 1,0M. FORNECIMENTO</t>
  </si>
  <si>
    <t>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200MM,COMPRIMENTO ATE 1,0M. FORNECIMENTO</t>
  </si>
  <si>
    <t>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250MM,COMPRIMENTO ATE 1,0M. FORNECIMENTO</t>
  </si>
  <si>
    <t>TUBO DE FERRO FUNDIDO DUCTIL COM 2 FLANGES SOLDADOS,ESPESSURA CLASSE K-9,CLASSE DE PRESSAO PN-16,REVESTIDO EXTERNAMENTECOM ARGAMASSA DE CIMENTO ALUMINOSO E EXTERNAMENTE COM ZINCOMETALICO E PINTURA EPOXI NA COR VERMELHA,PARA ESGOTO SANITARIO,CONFORME NBR 15420 E NBR 7560,EXCL.ACESSORIOS PARA JUNTA,COM DIAMETRO DE 300MM,COMPRIMENTO ATE 1,0M. FORNECIMENTO</t>
  </si>
  <si>
    <t>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350MM,COMPRIMENTO ATE 1,0M. FORNECIMENTO</t>
  </si>
  <si>
    <t>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400MM,COMPRIMENTO ATE 1,0M. FORNECIMENTO</t>
  </si>
  <si>
    <t>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450MM,COMPRIMENTO ATE 1,0M. FORNECIMENTO</t>
  </si>
  <si>
    <t>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500MM,COMPRIMENTO ATE 1,0M. FORNECIMENTO</t>
  </si>
  <si>
    <t>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600MM,COMPRIMENTO ATE 1,0M. FORNECIMENTO</t>
  </si>
  <si>
    <t>TUBO DE FERRO FUNDIDO DUCTIL COM 2 FLANGES ROSCADOS,ESPESSURA CLASSE K-12,CLASSE DE PRESSAO PN-16,REVESTIDO INTERNAMENTECOM ARGAMASSA DE CIMENTO ALUMINOSO E EXTERNAMENTE COM ZINCOMETALICO E PINTURA EPOXI NA COR VERMELHA,PARA ESGOTO SANITARIO,CONFORME NBR 15420 E NBR 7560,EXCL.ACESSORIOS PARA JUNTA,COM DIAMETRO DE  700MM,COMPRIMENTO ATE 1,0M. FORNECIMENTO</t>
  </si>
  <si>
    <t>TUBO DE FERRO FUNDIDO DUCTIL COM 2 FLANGES INTEGRAIS FUNDIDOS,ESPESSURA CLASSE K-14,CLASSE DE PRESSAO PN-16,REVESTIDO INTERNAMENTE COM ARGAMASSA DE CIMENTO ALUMINOSO E EXTERNAMENTECOM ZINCO METALICO E PINTURA EPOXI NA COR VERMELHA,PARA ESGOTO SANITARIO,NBR 15420 E NBR 7560,EXCL.ACESSORIOS PARA JUNTA,COM DIAMETRO DE  800MM,COMPRIMENTO DE 1,0M. FORNECIMENTO</t>
  </si>
  <si>
    <t>TUBO DE FERRO FUNDIDO DUCTIL COM 2 FLANGES INTEGRAIS FUNDIDOS,ESPESSURA CLASSE K-14,CLASSE DE PRESSAO PN-16,REVESTIDO INTERNAMENTE COM ARGAMASSA DE CIMENTO ALUMINOSO E EXTERNAMENTECOM ZINCO METALICO E PINTURA EPOXI NA COR VERMELHA,PARA ESGOTO SANITARIO,NBR 15420 E NBR 7560,EXCL.ACESSORIOS PARA JUNTA,COM DIAMETRO DE  800MM,COMPRIMENTO DE 1,5M. FORNECIMENTO</t>
  </si>
  <si>
    <t>TUBO DE FERRO FUNDIDO DUCTIL COM 2 FLANGES INTEGRAIS FUNDIDOS,ESPESSURA CLASSE K-14,CLASSE DE PRESSAO PN-16,REVESTIDO INTERNAMENTE COM ARGAMASSA DE CIMENTO ALUMINOSO E EXTERNAMENTECOM ZINCO METALICO E PINTURA EPOXI NA COR VERMELHA,PARA ESGOTO SANITARIO,NBR 15420 E NBR 7560,EXCL.ACESSORIOS PARA JUNTA,COM DIAMETRO DE  800MM,COMPRIMENTO DE 2,0M. FORNECIMENTO</t>
  </si>
  <si>
    <t>TUBO DE FERRO FUNDIDO DUCTIL COM 2 FLANGES INTEGRAIS FUNDIDOS,ESPESSURA CLASSE K-14,CLASSE DE PRESSAO PN-16,REVESTIDO INTERNAMENTE COM ARGAMASSA DE CIMENTO ALUMINOSO E EXTERNAMENTECOM ZINCO METALICO E PINTURA EPOXI NA COR VERMELHA,PARA ESGOTO SANITARIO,NBR 15420 E NBR 7560,EXCL.ACESSORIOS PARA JUNTA,COM DIAMETRO DE  900MM,COMPRIMENTO DE 1,0M. FORNECIMENTO</t>
  </si>
  <si>
    <t>TUBO DE FERRO FUNDIDO DUCTIL COM 2 FLANGES INTEGRAIS FUNDIDOS,ESPESSURA CLASSE K-14,CLASSE DE PRESSAO PN-16,REVESTIDO INTERNAMENTE COM ARGAMASSA DE CIMENTO ALUMINOSO E EXTERNAMENTECOM ZINCO METALICO E PINTURA EPOXI NA COR VERMELHA,PARA ESGOTO SANITARIO,NBR 15420 E NBR 7560,EXCL.ACESSORIOS PARA JUNTA,COM DIAMETRO DE  900MM,COMPRIMENTO DE 1,5M. FORNECIMENTO</t>
  </si>
  <si>
    <t>TUBO DE FERRO FUNDIDO DUCTIL COM 2 FLANGES INTEGRAIS FUNDIDOS,ESPESSURA CLASSE K-14,CLASSE DE PRESSAO PN-16,REVESTIDO INTERNAMENTE COM ARGAMASSA DE CIMENTO ALUMINOSO E EXTERNAMENTECOM ZINCO METALICO E PINTURA EPOXI NA COR VERMELHA,PARA ESGOTO SANITARIO,NBR 15420 E NBR 7560,EXCL.ACESSORIOS PARA JUNTA,COM DIAMETRO DE  900MM,COMPRIMENTO DE 2,0M. FORNECIMENTO</t>
  </si>
  <si>
    <t>TUBO DE FERRO FUNDIDO DUCTIL COM 2 FLANGES INTEGRAIS FUNDIDOS,ESPESSURA CLASSE K-14,CLASSE DE PRESSAO PN-16,REVESTIDO INTERNAMENTE COM ARGAMASSA DE CIMENTO ALUMINOSO E EXTERNAMENTECOM ZINCO METALICO E PINTURA EPOXI NA COR VERMELHA,PARA ESGOTO SANITARIO,NBR 15420 E NBR 7560,EXCL.ACESSORIOS PARA JUNTA,COM DIAMETRO DE 1000MM,COMPRIMENTO DE 1,0M. FORNECIMENTO</t>
  </si>
  <si>
    <t>TUBO DE FERRO FUNDIDO DUCTIL COM 2 FLANGES INTEGRAIS FUNDIDOS,ESPESSURA CLASSE K-14,CLASSE DE PRESSAO PN-16,REVESTIDO INTERNAMENTE COM ARGAMASSA DE CIMENTO ALUMINOSO E EXTERNAMENTECOM ZINCO METALICO E PINTURA EPOXI NA COR VERMELHA,PARA ESGOTO SANITARIO,NBR 15420 E NBR 7560,EXCL.ACESSORIOS PARA JUNTA,COM DIAMETRO DE 1000MM,COMPRIMENTO DE 1,5M. FORNECIMENTO</t>
  </si>
  <si>
    <t>TUBO DE FERRO FUNDIDO DUCTIL COM 2 FLANGES INTEGRAIS FUNDIDOS,ESPESSURA CLASSE K-14,CLASSE DE PRESSAO PN-16,REVESTIDO INTERNAMENTE COM ARGAMASSA DE CIMENTO ALUMINOSO E EXTERNAMENTECOM ZINCO METALICO E PINTURA EPOXI NA COR VERMELHA,PARA ESGOTO SANITARIO,NBR 15420 E NBR 7560,EXCL.ACESSORIOS PARA JUNTA,COM DIAMETRO DE 1000MM,COMPRIMENTO DE 2,0M. FORNECIMENTO</t>
  </si>
  <si>
    <t>TUBO DE FERRO FUNDIDO DUCTIL COM 2 FLANGES INTEGRAIS FUNDIDOS,ESPESSURA CLASSE K-14,CLASSE DE PRESSAO PN-16,REVESTIDO INTERNAMENTE COM ARGAMASSA DE CIMENTO ALUMINOSO E EXTERNAMENTECOM ZINCO METALICO E PINTURA EPOXI NA COR VERMELHA,PARA ESGOTO SANITARIO,NBR 15420 E NBR 7560,EXCL.ACESSORIOS PARA JUNTA,COM DIAMETRO DE 1200MM,COMPRIMENTO DE 1,0M. FORNECIMENTO</t>
  </si>
  <si>
    <t>TUBO DE FERRO FUNDIDO DUCTIL COM 2 FLANGES INTEGRAIS FUNDIDOS,ESPESSURA CLASSE K-14,CLASSE DE PRESSAO PN-16,REVESTIDO INTERNAMENTE COM ARGAMASSA DE CIMENTO ALUMINOSO E EXTERNAMENTECOM ZINCO METALICO E PINTURA EPOXI NA COR VERMELHA,PARA ESGOTO SANITARIO,NBR 15420 E NBR 7560,EXCL.ACESSORIOS PARA JUNTA,COM DIAMETRO DE 1200MM,COMPRIMENTO DE 1,5M. FORNECIMENTO</t>
  </si>
  <si>
    <t>TUBO DE FERRO FUNDIDO DUCTIL COM 2 FLANGES INTEGRAIS FUNDIDOS,ESPESSURA CLASSE K-14,CLASSE DE PRESSAO PN-16,REVESTIDO INTERNAMENTE COM ARGAMASSA DE CIMENTO ALUMINOSO E EXTERNAMENTECOM ZINCO METALICO E PINTURA EPOXI NA COR VERMELHA,PARA ESGOTO SANITARIO,NBR 15420 E NBR 7560,EXCL.ACESSORIOS PARA JUNTA,COM DIAMETRO DE 1200MM,COMPRIMENTO DE 2,0M. FORNECIMENTO</t>
  </si>
  <si>
    <t>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80MM,COMPRIMENTO ATE 1,0M.FORNECIMENTO</t>
  </si>
  <si>
    <t>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100MM,COMPRIMENTO ATE 1,0M.FORNECIMENTO</t>
  </si>
  <si>
    <t>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150MM,COMPRIMENTO ATE 1,0M.FORNECIMENTO</t>
  </si>
  <si>
    <t>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200MM,COMPRIMENTO ATE 1,0M.FORNECIMENTO</t>
  </si>
  <si>
    <t>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250MM,COMPRIMENTO ATE 1,0M.FORNECIMENTO</t>
  </si>
  <si>
    <t>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300MM,COMPRIMENTO ATE 1,0M.FORNECIMENTO</t>
  </si>
  <si>
    <t>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350MM,COMPRIMENTO ATE 1,0M.FORNECIMENTO</t>
  </si>
  <si>
    <t>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400MM,COMPRIMENTO ATE 1,0M.FORNECIMENTO</t>
  </si>
  <si>
    <t>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450MM,COMPRIMENTO ATE 1,0M.FORNECIMENTO</t>
  </si>
  <si>
    <t>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500MM,COMPRIMENTO ATE 1,0M.FORNECIMENTO</t>
  </si>
  <si>
    <t>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600MM,COMPRIMENTO ATE 1,0M.FORNECIMENTO</t>
  </si>
  <si>
    <t>TUBO DE FERRO FUNDIDO DUCTIL COM PONTA E FLANGE ROSCADOS,ESPESSURA CLASSE K-12,CLASSE DE PRESSAO PN-10,REVESTIDO INTERNAMENTE COM ARGAMASSA DE CIMENTO ALUMINOSO E EXTERNAMENTE COMZINCO METALICO E PINTURA EPOXI NA COR VERMELHA,PARA ESGOTO SANITARIO,CONFORME NBR 15420 E NBR 7560,EXCL.ACESSORIOS P/JUNTA,COM DIAMETRO DE  700MM,COMPRIMENTO ATE 1,0M. FORNECIMENTO</t>
  </si>
  <si>
    <t>TUBO DE FERRO FUNDIDO DUCTIL COM PONTA E FLANGE ROSCADOS,ESPESSURA CLASSE K-12,CLASSE DE PRESSAO PN-10,REVESTIDO INTERNAMENTE COM ARGAMASSA DE CIMENTO ALUMINOSO E EXTERNAMENTE COMZINCO METALICO E PINTURA EPOXI NA COR VERMELHA,PARA ESGOTO SANITARIO,CONFORME NBR 15420 E NBR 7560,EXCL.ACESSORIOS P/JUNTA,COM DIAMETRO DE  800MM,COMPRIMENTO ATE 1,0M. FORNECIMENTO</t>
  </si>
  <si>
    <t>TUBO DE FERRO FUNDIDO DUCTIL COM PONTA E FLANGE ROSCADOS,ESPESSURA CLASSE K-12,CLASSE DE PRESSAO PN-10,REVESTIDO INTERNAMENTE COM ARGAMASSA DE CIMENTO ALUMINOSO E EXTERNAMENTE COMZINCO METALICO E PINTURA EPOXI NA COR VERMELHA,PARA ESGOTO SANITARIO,CONFORME NBR 15420 E NBR 7560,EXCL.ACESSORIOS P/JUNTA,COM DIAMETRO DE  900MM,COMPRIMENTO ATE 1,0M. FORNECIMENTO</t>
  </si>
  <si>
    <t>TUBO DE FERRO FUNDIDO DUCTIL COM PONTA E FLANGE ROSCADOS,ESPESSURA CLASSE K-12,CLASSE DE PRESSAO PN-10,REVESTIDO INTERNAMENTE COM ARGAMASSA DE CIMENTO ALUMINOSO E EXTERNAMENTE COMZINCO METALICO E PINTURA EPOXI NA COR VERMELHA,PARA ESGOTO SANITARIO,CONFORME NBR 15420 E NBR 7560,EXCL.ACESSORIOS P/JUNTA,COM DIAMETRO DE 1000MM,COMPRIMENTO ATE 1,0M. FORNECIMENTO</t>
  </si>
  <si>
    <t>TUBO DE FERRO FUNDIDO DUCTIL COM PONTA E FLANGE ROSCADOS,ESPESSURA CLASSE K-12,CLASSE DE PRESSAO PN-10,REVESTIDO INTERNAMENTE COM ARGAMASSA DE CIMENTO ALUMINOSO E EXTERNAMENTE COMZINCO METALICO E PINTURA EPOXI NA COR VERMELHA,PARA ESGOTO SANITARIO,CONFORME NBR 15420 E NBR 7560,EXCL.ACESSORIOS P/JUNTA,COM DIAMETRO DE 1200MM,COMPRIMENTO ATE 1,0M. FORNECIMENTO</t>
  </si>
  <si>
    <t>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80MM,COMPRIMENTO ATE 1,0M. FORNECIMENTO</t>
  </si>
  <si>
    <t>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100MM,COMPRIMENTO ATE 1,0M. FORNECIMENTO</t>
  </si>
  <si>
    <t>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150MM,COMPRIMENTO ATE 1,0M. FORNECIMENTO</t>
  </si>
  <si>
    <t>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200MM,COMPRIMENTO ATE 1,0M. FORNECIMENTO</t>
  </si>
  <si>
    <t>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250MM,COMPRIMENTO ATE 1,0M. FORNECIMENTO</t>
  </si>
  <si>
    <t>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300MM,COMPRIMENTO ATE 1,0M. FORNECIMENTO</t>
  </si>
  <si>
    <t>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350MM,COMPRIMENTO ATE 1,0M. FORNECIMENTO</t>
  </si>
  <si>
    <t>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400MM,COMPRIMENTO ATE 1,0M. FORNECIMENTO</t>
  </si>
  <si>
    <t>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450MM,COMPRIMENTO ATE 1,0M. FORNECIMENTO</t>
  </si>
  <si>
    <t>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500MM,COMPRIMENTO ATE 1,0M. FORNECIMENTO</t>
  </si>
  <si>
    <t>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600MM,COMPRIMENTO ATE 1,0M. FORNECIMENTO</t>
  </si>
  <si>
    <t>TUBO DE FERRO FUNDIDO DUCTIL COM PONTA E FLANGE ROSCADOS,ESPESSURA CLASSE K-12,CLASSE DE PRESSAO PN-16,REVESTIDO INTERNAMENTE COM ARGAMASSA DE CIMENTO ALUMINOSO E EXTERNAMENTE COMZINCO METALICO E PINTURA EPOXI NA COR VERMELHA,PARA ESGOTO SANITARIO,CONFORME NBR 15420 E NBR 7560,EXCL.ACESSORIOS P/JUNTA,COM DIAMETRO DE  700MM,COMPRIMENTO ATE 1,0M. FORNECIMENTO</t>
  </si>
  <si>
    <t>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80MM,COMPRIMENTO ATE 1,0M. FORNECIMENTO</t>
  </si>
  <si>
    <t>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100MM,COMPRIMENTO ATE 1,0M. FORNECIMENTO</t>
  </si>
  <si>
    <t>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150MM,COMPRIMENTO ATE 1,0M. FORNECIMENTO</t>
  </si>
  <si>
    <t>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200MM,COMPRIMENTO ATE 1,0M. FORNECIMENTO</t>
  </si>
  <si>
    <t>TUBO DE FERRO FUNDIDO DUCTIL COM BOLSA DE JUNTA ELASTICA E FLANGE SOLDADOS,ESPESSURA CLASSE K-9,CLASSE DE PRESSAO PN-10,REVESTIDO INTERNAMENTE C/ARGAMASSA DE CIMENTO ALUMINOSO E EXTERNAMENTE C/ZINCO METALICO E PINTURA EPOXI NA COR VERMELHA,ESGOTO SANITARIO,NBR 15420 E NBR 7560,EXCL.ACESSORIOS P/JUNTA,COM DIAMETRO DE 250MM,COMPRIMENTO ATE 1,0M. FORNECIMENTO</t>
  </si>
  <si>
    <t>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300MM,COMPRIMENTO ATE 1,0M. FORNECIMENTO</t>
  </si>
  <si>
    <t>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350MM,COMPRIMENTO ATE 1,0M. FORNECIMENTO</t>
  </si>
  <si>
    <t>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400MM,COMPRIMENTO ATE 1,0M. FORNECIMENTO</t>
  </si>
  <si>
    <t>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450MM,COMPRIMENTO ATE 1,0M. FORNECIMENTO</t>
  </si>
  <si>
    <t>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500MM,COMPRIMENTO ATE 1,0M. FORNECIMENTO</t>
  </si>
  <si>
    <t>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600MM,COMPRIMENTO ATE 1,0M. FORNECIMENTO</t>
  </si>
  <si>
    <t>TUBO DE FERRO FUNDIDO DUCTIL COM BOLSA E FLANGE ROSCADOS,ESPESSURA CLASSE K-12,CLASSE DE PRESSAO PN-10,REVESTIDO INTERNAMENTE COM ARGAMASSA DE CIMENTO ALUMINOSO E EXTERNAMENTE COMZINCO METALICO E PINTURA EPOXI NA COR VERMELHA,PARA ESGOTO SANITARIO,CONFORME NBR 15420 E NBR 7560,EXCL.ACESSORIOS P/JUNTA,COM DIAMETRO DE 700MM,COMPRIMENTO ATE 1,0M.FORNECIMENTO</t>
  </si>
  <si>
    <t>TUBO DE FERRO FUNDIDO DUCTIL COM BOLSA E FLANGE ROSCADO,ESPESSURA CLASSE K-12,CLASSE DE PRESSAO PN-10,REVESTIDO INTERNAMENTE COM ARGAMASSA DE CIMENTO ALUMINOSO E EXTERNAMENTE COM ZINCO METALICO E PINTURA EPOXI NA COR VERMELHA,PARA ESGOTO SANITARIO,CONFORME NBR 15420 E NBR 7560,EXCL.ACESSORIOS P/JUNTA,COM DIAMETRO DE 800MM,COMPRIMENTO ATE 1,0M. FORNECIMENTO</t>
  </si>
  <si>
    <t>TUBO DE FERRO FUNDIDO DUCTIL COM BOLSA E FLANGE ROSCADO,ESPESSURA CLASSE K-12,CLASSE DE PRESSAO PN-10,REVESTIDO INTERNAMENTE COM ARGAMASSA DE CIMENTO ALUMINOSO E EXTERNAMENTE COM ZINCO METALICO E PINTURA EPOXI NA COR VERMELHA,PARA ESGOTO SANITARIO,CONFORME NBR 15420 E NBR 7560,EXCL.ACESSORIOS P/JUNTA,COM DIAMETRO DE 900MM,COMPRIMENTO ATE 1,0M. FORNECIMENTO</t>
  </si>
  <si>
    <t>TUBO DE FERRO FUNDIDO DUCTIL COM BOLSA E FLANGE ROSCADOS,ESPESSURA CLASSE K-12,CLASSE DE PRESSAO PN-10,REVESTIDO INTERNAMENTE COM ARGAMASSA DE CIMENTO ALUMINOSO E EXTERNAMENTE COMZINCO METALICO E PINTURA EPOXI NA COR VERMELHA,PARA ESGOTO SANITARIO,CONFORME NBR 15420 E NBR 7560,EXCL.ACESSORIOS P/JUNTA,COM DIAMETRO DE 1000MM,COMPRIMENTO ATE 1,0M. FORNECIMENTO</t>
  </si>
  <si>
    <t>TUBO DE FERRO FUNDIDO DUCTIL COM BOLSA E FLANGE ROSCADOS,ESPESSURA CLASSE K-12,CLASSE DE PRESSAO PN-10,REVESTIDO INTERNAMENTE COM ARGAMASSA DE CIMENTO ALUMINOSO E EXTERNAMENTE COMZINCO METALICO E PINTURA EPOXI NA COR VERMELHA,PARA ESGOTO SANITARIO,CONFORME NBR 15420 E NBR 7560,EXCL.ACESSORIOS P/JUNTA,COM DIAMETRO DE 1200MM,COMPRIMENTO ATE 1,0M. FORNECIMENTO</t>
  </si>
  <si>
    <t>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80MM,COMPRIMENTO ATE 1,0M.FORNECIMENTO</t>
  </si>
  <si>
    <t>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100MM,COMPRIMENTO ATE 1,0M.FORNECIMENTO</t>
  </si>
  <si>
    <t>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150MM,COMPRIMENTO ATE 1,0M.FORNECIMENTO</t>
  </si>
  <si>
    <t>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200MM,COMPRIMENTO ATE 1,0.FORNECIMENTO</t>
  </si>
  <si>
    <t>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250MM,COMPRIMENTO ATE 1,0M.FORNECIMENTO</t>
  </si>
  <si>
    <t>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300MM,COMPRIMENTO ATE 1,0M.FORNECIMENTO</t>
  </si>
  <si>
    <t>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350MM,COMPRIMENTO ATE 1,0M.FORNECIMENTO</t>
  </si>
  <si>
    <t>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400MM,COMPRIMENTO ATE 1,0M.FORNECIMENTO</t>
  </si>
  <si>
    <t>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450MM,COMPRIMENTO ATE 1,0M.FORNECIMENTO</t>
  </si>
  <si>
    <t>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500MM,COMPRIMENTO ATE 1,0M.FORNECIMENTO</t>
  </si>
  <si>
    <t>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600MM,COMPRIMENTO ATE 1,0M.FORNECIMENTO</t>
  </si>
  <si>
    <t>TUBO DE FERRO FUNDIDO DUCTIL COM BOLSA E FLANGE ROSCADOS,ESPESSURA CLASSE K-12,CLASSE DE PRESSAO PN-16,REVESTIDO INTERNAMENTE COM ARGAMASSA DE CIMENTO ALUMINOSO E EXTERNAMENTE COMZINCO METALICO E PINTURA EPOXI NA COR VERMELHA,PARA ESGOTO SANITARIO,CONFORME NBR 15420 E NBR 7560,EXCL.ACESSORIOS P/JUNTA,COM DIAMETRO DE 700MM,COMPRIMENTO ATE 1,0M.FORNECIMENTO</t>
  </si>
  <si>
    <t>ADICIONAL DE EXTENSAO EXCEDENTE A 1,0M,POR CADA 0,5M OU FRACAO EM TUBOS COM FLANGES SOLDADOS,CLASSE K-9,PN-10,REVESTIMENTO INTERNO COM CIMENTO ALUMINOSO,PARA ESGOTO SANITARIO,COM DIAMETRO DE 80MM.FORNECIMENTO</t>
  </si>
  <si>
    <t>ADICIONAL DE EXTENSAO EXCEDENTE A 1,0M,POR CADA 0,5M OU FRACAO EM TUBOS COM FLANGES SOLDADOS,CLASSE K-9,PN-10,REVESTIMENTO INTERNO COM CIMENTO ALUMINOSO,PARA ESGOTO SANITARIO,COM DIAMETRO DE 100MM.FORNECIMENTO</t>
  </si>
  <si>
    <t>ADICIONAL DE EXTENSAO EXCEDENTE A 1,0M,POR CADA 0,5M OU FRACAO EM TUBOS COM FLANGES SOLDADOS,CLASSE K-9,PN-10,REVESTIMENTO INTERNO COM CIMENTO ALUMINOSO,PARA ESGOTO SANITARIO,COM DIAMETRO DE 150MM.FORNECIMENTO</t>
  </si>
  <si>
    <t>ADICIONAL DE EXTENSAO EXCEDENTE A 1,0M,POR CADA 0,5M OU FRACAO EM TUBOS COM FLANGES SOLDADOS,CLASSE K-9,PN-10,REVESTIMENTO INTERNO COM CIMENTO ALUMINOSO,PARA ESGOTO SANITARIO,COM DIAMETRO DE 200MM.FORNECIMENTO</t>
  </si>
  <si>
    <t>ADICIONAL DE EXTENSAO EXCEDENTE A 1,0M,POR CADA 0,5M OU FRACAO EM TUBOS COM FLANGES SOLDADOS,CLASSE K-9,PN-10,REVESTIMENTO INTERNO COM CIMENTO ALUMINOSO,PARA ESGOTO SANITARIO,COM DIAMETRO DE 250MM.FORNECIMENTO</t>
  </si>
  <si>
    <t>ADICIONAL DE EXTENSAO EXCEDENTE A 1,0M,POR CADA 0,5M OU FRACAO EM TUBOS COM FLANGES SOLDADOS,CLASSE K-9,PN-10,REVESTIMENTO INTERNO COM CIMENTO ALUMINOSO,PARA ESGOTO SANITARIO,COM DIAMETRO DE 300MM.FORNECIMENTO</t>
  </si>
  <si>
    <t>ADICIONAL DE EXTENSAO EXCEDENTE A 1,0M,POR CADA 0,5M OU FRACAO EM TUBOS COM FLANGES SOLDADOS,CLASSE K-9,PN-10,REVESTIMENTO INTERNO COM CIMENTO ALUMINOSO,PARA ESGOTO SANITARIO,COM DIAMETRO DE 350MM.FORNECIMENTO</t>
  </si>
  <si>
    <t>ADICIONAL DE EXTENSAO EXCEDENTE A 1,0M,POR CADA 0,5M OU FRACAO EM TUBOS COM FLANGES SOLDADOS,CLASSE K-9,PN-10,REVESTIMENTO INTERNO COM CIMENTO ALUMINOSO,PARA ESGOTO SANITARIO,COM DIAMETRO DE 400MM.FORNECIMENTO</t>
  </si>
  <si>
    <t>ADICIONAL DE EXTENSAO EXCEDENTE A 1,0M,POR CADA 0,5M OU FRACAO EM TUBOS COM FLANGES SOLDADOS,CLASSE K-9,PN-10,REVESTIMENTO INTERNO COM CIMENTO ALUMINOSO,PARA ESGOTO SANITARIO,COM DIAMETRO DE 450MM.FORNECIMENTO</t>
  </si>
  <si>
    <t>ADICIONAL DE EXTENSAO EXCEDENTE A 1,0M,POR CADA 0,5M OU FRACAO EM TUBOS COM FLANGES SOLDADOS,CLASSE K-9,PN-10,REVESTIMENTO INTERNO COM CIMENTO ALUMINOSO,PARA ESGOTO SANITARIO,COM DIAMETRO DE 500MM.FORNECIMENTO</t>
  </si>
  <si>
    <t>ADICIONAL DE EXTENSAO EXCEDENTE A 1,0M,POR CADA 0,5M OU FRACAO EM TUBOS COM FLANGES SOLDADOS,CLASSE K-9,PN-10,REVESTIMENTO INTERNO COM CIMENTO ALUMINOSO,PARA ESGOTO SANITARIO,COM DIAMETRO DE 600MM.FORNECIMENTO</t>
  </si>
  <si>
    <t>ADICIONAL DE EXTENSAO EXCEDENTE A 1,0M,POR CADA 0,5M OU FRACAO EM TUBOS COM FLANGES ROSCADOS,CLASSE K-12,PN-10,REVESTIMENTO INTERNO COM CIMENTO ALUMINOSO,PARA ESGOTO SANITARIO,COMDIAMETRO DE 700MM.FORNECIMENTO</t>
  </si>
  <si>
    <t>ADICIONAL DE EXTENSAO EXCEDENTE A 1,0M,POR CADA 0,5M OU FRACAO EM TUBOS COM FLANGES ROSCADOS,CLASSE K-12,PN-10,REVESTIMENTO INTERNO COM CIMENTO ALUMINOSO,PARA ESGOTO SANITARIO,COMDIAMETRO DE 800MM.FORNECIMENTO</t>
  </si>
  <si>
    <t>ADICIONAL DE EXTENSAO EXCEDENTE A 1,0M,POR CADA 0,5M OU FRACAO EM TUBOS COM FLANGES ROSCADOS,CLASSE K-12,PN-10,REVESTIMENTO INTERNO COM CIMENTO ALUMINOSO,PARA ESGOTO SANITARIO,COMDIAMETRO DE 900MM.FORNECIMENTO</t>
  </si>
  <si>
    <t>ADICIONAL DE EXTENSAO EXCEDENTE A 1,0M,POR CADA 0,5M OU FRACAO EM TUBOS COM FLANGES ROSCADOS,CLASSE K-12,PN-10,REVESTIMENTO INTERNO COM CIMENTO ALUMINOSO,PARA ESGOTO SANITARIO,COMDIAMETRO DE 1000MM.FORNECIMENTO</t>
  </si>
  <si>
    <t>ADICIONAL DE EXTENSAO EXCEDENTE A 1,0M,POR CADA 0,5M OU FRACAO EM TUBOS COM FLANGES ROSCADOS,CLASSE K-12,PN-10,REVESTIMENTO INTERNO COM CIMENTO ALUMINOSO,PARA ESGOTO SANITARIO,COMDIAMETRO DE 1200MM.FORNECIMENTO</t>
  </si>
  <si>
    <t>ADICIONAL DE EXTENSAO EXCEDENTE A 1,0M,POR CADA 0,5M OU FRACAO EM TUBOS COM FLANGES SOLDADOS,CLASSE K-9,PN-16,REVESTIMENTO INTERNO COM CIMENTO ALUMINOSO,PARA ESGOTO SANITARIO,COM DIAMETRO DE 80MM.FORNECIMENTO</t>
  </si>
  <si>
    <t>ADICIONAL DE EXTENSAO EXCEDENTE A 1,0M,POR CADA 0,5M OU FRACAO EM TUBOS COM FLANGES SOLDADOS,CLASSE K-9,PN-16,REVESTIMENTO INTERNO COM CIMENTO ALUMINOSO,PARA ESGOTO SANITARIO,COM DIAMETRO DE 100MM.FORNECIMENTO</t>
  </si>
  <si>
    <t>ADICIONAL DE EXTENSAO EXCEDENTE A 1,0M,POR CADA 0,5M OU FRACAO EM TUBOS COM FLANGES SOLDADOS,CLASSE K-9,PN-16,REVESTIMENTO INTERNO COM CIMENTO ALUMINOSO,PARA ESGOTO SANITARIO,COM DIAMETRO DE 150MM.FORNECIMENTO</t>
  </si>
  <si>
    <t>ADICIONAL DE EXTENSAO EXCEDENTE A 1,0M,POR CADA 0,5M OU FRACAO EM TUBOS COM FLANGES SOLDADOS,CLASSE K-9,PN-16,REVESTIMENTO INTERNO COM CIMENTO ALUMINOSO,PARA ESGOTO SANITARIO,COM DIAMETRO DE 200MM.FORNECIMENTO</t>
  </si>
  <si>
    <t>ADICIONAL DE EXTENSAO EXCEDENTE A 1,0M,POR CADA 0,5M OU FRACAO EM TUBOS COM FLANGES SOLDADOS,CLASSE K-9,PN-16,REVESTIMENTO INTERNO COM CIMENTO ALUMINOSO,PARA ESGOTO SANITARIO,COM DIAMETRO DE 250MM.FORNECIMENTO</t>
  </si>
  <si>
    <t>ADICIONAL DE EXTENSAO EXCEDENTE A 1,0M,POR CADA 0,5M OU FRACAO EM TUBOS COM FLANGES SOLDADOS,CLASSE K-9,PN-16,REVESTIMENTO INTERNO COM CIMENTO ALUMINOSO,PARA ESGOTO SANITARIO,COM DIAMETRO DE 300MM.FORNECIMENTO</t>
  </si>
  <si>
    <t>ADICIONAL DE EXTENSAO EXCEDENTE A 1,0M,POR CADA 0,5M OU FRACAO EM TUBOS COM FLANGES SOLDADOS,CLASSE K-9,PN-16,REVESTIMENTO INTERNO COM CIMENTO ALUMINOSO,PARA ESGOTO SANITARIO,COM DIAMETRO DE 350MM.FORNECIMENTO</t>
  </si>
  <si>
    <t>ADICIONAL DE EXTENSAO EXCEDENTE A 1,0M,POR CADA 0,5M OU FRACAO EM TUBOS COM FLANGES SOLDADOS,CLASSE K-9,PN-16,REVESTIMENTO INTERNO COM CIMENTO ALUMINOSO,PARA ESGOTO SANITARIO,COM DIAMETRO DE 400MM.FORNECIMENTO</t>
  </si>
  <si>
    <t>ADICIONAL DE EXTENSAO EXCEDENTE A 1,0M,POR CADA 0,5M OU FRACAO EM TUBOS COM FLANGES SOLDADOS,CLASSE K-9,PN-16,REVESTIMENTO INTERNO COM CIMENTO ALUMINOSO,PARA ESGOTO SANITARIO,COM DIAMETRO DE 450MM.FORNECIMENTO</t>
  </si>
  <si>
    <t>ADICIONAL DE EXTENSAO EXCEDENTE A 1,0M,POR CADA 0,5M OU FRACAO EM TUBOS COM FLANGES SOLDADOS,CLASSE K-9,PN-16,REVESTIMENTO INTERNO COM CIMENTO ALUMINOSO,PARA ESGOTO SANITARIO,COM DIAMETRO DE 500MM.FORNECIMENTO</t>
  </si>
  <si>
    <t>ADICIONAL DE EXTENSAO EXCEDENTE A 1,0M,POR CADA 0,5M OU FRACAO EM TUBOS COM FLANGES SOLDADOS,CLASSE K-9,PN-16,REVESTIMENTO INTERNO COM CIMENTO ALUMINOSO,PARA ESGOTO SANITARIO,COM DIAMETRO DE 600MM.FORNECIMENTO</t>
  </si>
  <si>
    <t>ADICIONAL DE EXTENSAO EXCEDENTE A 1,0M,POR CADA 0,5M OU FRACAO EM TUBOS COM FLANGES ROSCADOS,CLASSE K-12,PN-16,REVESTIMENTO INTERNO COM CIMENTO ALUMINOSO,PARA ESGOTO SANITARIO,COMDIAMETRO DE 700MM.FORNECIMENTO</t>
  </si>
  <si>
    <t>ADICIONAL DE EXTENSAO EXCEDENTE A 1,0M,POR CADA 0,5M OU FRACAO EM TUBOS COM FLANGES INTEGRAL FUNDIDOS,CLASSE K-14,PN-16,REVESTIMENTO INTERNO COM CIMENTO ALUMINOSO,PARA ESGOTO SANITARIO,COM DIAMETRO DE 800MM.FORNECIMENTO</t>
  </si>
  <si>
    <t>ADICIONAL DE EXTENSAO EXCEDENTE A 1,0M,POR CADA 0,5M OU FRACAO EM TUBOS COM FLANGES INTEGRAL FUNDIDOS,CLASSE K-14,PN-16,REVESTIMENTO INTERNO COM CIMENTO ALUMINOSO,PARA ESGOTO SANITARIO,COM DIAMETRO DE 900MM.FORNECIMENTO</t>
  </si>
  <si>
    <t>ADICIONAL DE EXTENSAO EXCEDENTE A 1,0M,POR CADA 0,5M OU FRACAO EM TUBOS COM FLANGES INTEGRAL FUNDIDOS,CLASSE K-14,PN-16,REVESTIMENTO INTERNO COM CIMENTO ALUMINOSO,PARA ESGOTO SANITARIO,COM DIAMETRO DE 1000MM.FORNECIMENTO</t>
  </si>
  <si>
    <t>ADICIONAL DE EXTENSAO EXCEDENTE A 1,0M,POR CADA 0,5M OU FRACAO EM TUBOS COM FLANGES INTEGRAL FUNDIDOS,CLASSE K-14,PN-16,REVESTIMENTO INTERNO COM CIMENTO ALUMINOSO,PARA ESGOTO SANITARIO,COM DIAMETRO DE 1200MM.FORNECIMENTO</t>
  </si>
  <si>
    <t>TUBO DE POLIETILENO DE ALTA DENSIDADE(PEAD),RESINA PE80/100,NORMA ISO 4427,CLASSE PN-4,DE=63MM.FORNECIMENTO</t>
  </si>
  <si>
    <t>TUBO DE POLIETILENO DE ALTA DENSIDADE(PEAD),RESINA PE80/100,NORMA ISO 4427,CLASSE PN-4,DE=75MM.FORNECIMENTO</t>
  </si>
  <si>
    <t>TUBO DE POLIETILENO DE ALTA DENSIDADE(PEAD),RESINA PE80/100,NORMA ISO 4427, CLASSE PN-4, DE=90MM. FORNECIMENTO</t>
  </si>
  <si>
    <t>TUBO DE POLIETILENO DE ALTA DENSIDADE(PEAD),RESINA PE80/100,NORMA ISO 4427, CLASSE PN-4, DE=110MM. FORNECIMENTO</t>
  </si>
  <si>
    <t>TUBO DE POLIETILENO DE ALTA DENSIDADE(PEAD),RESINA PE80/100,NORMA ISO 4427, CLASSE PN-4, DE=125MM. FORNECIMENTO</t>
  </si>
  <si>
    <t>TUBO DE POLIETILENO DE ALTA DENSIDADE(PEAD),RESINA PE80/100,NORMA ISO 4427, CLASSE PN-4, DE=140MM. FORNECIMENTO</t>
  </si>
  <si>
    <t>TUBO DE POLIETILENO DE ALTA DENSIDADE(PEAD),RESINA PE80/100,NORMA ISO 4427, CLASSE PN-4, DE=160MM. FORNECIMENTO</t>
  </si>
  <si>
    <t>TUBO DE POLIETILENO DE ALTA DENSIDADE(PEAD),RESINA PE80/100,NORMA ISO 4427, CLASSE PN-4, DE=180MM. FORNECIMENTO</t>
  </si>
  <si>
    <t>TUBO DE POLIETILENO DE ALTA DENSIDADE(PEAD),RESINA PE80/100,NORMA ISO 4427, CLASSE PN-4, DE=200MM. FORNECIMENTO</t>
  </si>
  <si>
    <t>TUBO DE POLIETILENO DE ALTA DENSIDADE(PEAD),RESINA PE80/100,NORMA ISO 4427, CLASSE PN-4, DE=225MM. FORNECIMENTO</t>
  </si>
  <si>
    <t>TUBO DE POLIETILENO DE ALTA DENSIDADE(PEAD),RESINA PE80/100,NORMA ISO 4427, CLASSE PN-4, DE=250MM. FORNECIMENTO</t>
  </si>
  <si>
    <t>TUBO DE POLIETILENO DE ALTA DENSIDADE(PEAD),RESINA PE80/100,NORMA ISO 4427, CLASSE PN-4, DE=280MM. FORNECIMENTO</t>
  </si>
  <si>
    <t>TUBO DE POLIETILENO DE ALTA DENSIDADE(PEAD),RESINA PE80/100,NORMA ISO 4427, CLASSE PN-4, DE=315MM. FORNECIMENTO</t>
  </si>
  <si>
    <t>TUBO DE POLIETILENO DE ALTA DENSIDADE(PEAD),RESINA PE80/100,NORMA ISO 4427, CLASSE PN-4, DE=355MM. FORNECIMENTO</t>
  </si>
  <si>
    <t>TUBO DE POLIETILENO DE ALTA DENSIDADE(PEAD),RESINA PE80/100,NORMA ISO 4427, CLASSE PN-4, DE=400MM. FORNECIMENTO</t>
  </si>
  <si>
    <t>TUBO DE POLIETILENO DE ALTA DENSIDADE(PEAD),RESINA PE80/100,NORMA ISO 4427, CLASSE PN-4, DE=450MM. FORNECIMENTO</t>
  </si>
  <si>
    <t>TUBO DE POLIETILENO DE ALTA DENSIDADE(PEAD),RESINA PE80/100.NORMA ISO 4427, CLASSE PN-4, DE=500MM. FORNECIMENTO</t>
  </si>
  <si>
    <t>TUBO DE POLIETILENO DE ALTA DENSIDADE(PEAD),RESINA PE80/100,NORMA ISO 4427, CLASSE PN-4, DE=560MM. FORNECIMENTO</t>
  </si>
  <si>
    <t>TUBO DE POLIETILENO DE ALTA DENSIDADE(PEAD),RESINA PE80/100.NORMA ISO 4427, CLASSE PN-4, DE=630MM. FORNECIMENTO</t>
  </si>
  <si>
    <t>TUBO DE POLIETILENO DE ALTA DENSIDADE(PEAD),RESINA PE80/100.NORMA ISO 4427, CLASSE PN-4, DE=800MM. FORNECIMENTO</t>
  </si>
  <si>
    <t>TUBO DE POLIETILENO DE ALTA DENSIDADE(PEAD),RESINA PE80/100,NORMA ISO 4427, CLASSE PN-4, DE=900MM. FORNECIMENTO</t>
  </si>
  <si>
    <t>TUBO DE POLIETILENO DE ALTA DENSIDADE(PEAD),RESINA PE80/100.NORMA ISO 4427, CLASSE PN-4, DE=1000MM. FORNECIMENTO</t>
  </si>
  <si>
    <t>TUBO DE POLIETILENO DE ALTA DENSIDADE(PEAD),RESINA PE80/100.NORMA ISO 4427, CLASSE PN-4, DE=1200MM. FORNECIMENTO</t>
  </si>
  <si>
    <t>TUBO DE POLIETILENO DE ALTA DENSIDADE(PEAD),RESINA PE80/100.NORMA ISO 4427, CLASSE PN-10, DE=32MM. FORNECIMENTO</t>
  </si>
  <si>
    <t>TUBO DE POLIETILENO DE ALTA DENSIDADE(PEAD),RESINA PE80/100.NORMA ISO 4427, CLASSE PN-10, DE=40MM. FORNECIMENTO</t>
  </si>
  <si>
    <t>TUBO DE POLIETILENO DE ALTA DENSIDADE(PEAD),RESINA PE80/100.NORMA ISO 4427, CLASSE PN-10, DE=50MM. FORNECIMENTO</t>
  </si>
  <si>
    <t>TUBO DE POLIETILENO DE ALTA DENSIDADE(PEAD),RESINA PE80/100.NORMA ISO 4427, CLASSE PN-10, DE=75MM. FORNECIMENTO</t>
  </si>
  <si>
    <t>TUBO DE POLIETILENO DE ALTA DENSIDADE(PEAD),RESINA PE80/100.NORMA ISO 4427, CLASSE PN-10, DE=90MM. FORNECIMENTO</t>
  </si>
  <si>
    <t>TUBO DE POLIETILENO DE ALTA DENSIDADE(PEAD),RESINA PE80/100,NORMA ISO 4427, CLASSE PN-10, DE=110MM. FORNECIMENTO</t>
  </si>
  <si>
    <t>TUBO DE POLIETILENO DE ALTA DENSIDADE(PEAD),RESINA PE80/100,NORMA ISO 4427, CLASSE PN-10, DE=125MM. FORNECIMENTO</t>
  </si>
  <si>
    <t>TUBO DE POLIETILENO DE ALTA DENSIDADE(PEAD),RESINA PE80/100,FORMA ISO 4427, CLASSE PN-10, DE=140MM. FORNECIMENTO</t>
  </si>
  <si>
    <t>TUBO DE POLIETILENO DE ALTA DENSIDADE(PEAD),RESINA PE80/100,NORMA ISO 4427, CLASSE PN-10, DE=160MM. FORNECIMENTO</t>
  </si>
  <si>
    <t>TUBO DE POLIETILENO DE ALTA DENSIDADE(PEAD),RESINA PE80/100,NORMA ISO 4427, CLASSE PN-10, DE=180MM. FORNECIMENTO</t>
  </si>
  <si>
    <t>TUBO DE POLIETILENO DE ALTA DENSIDADE(PEAD),RESINA PE80/100,NORMA ISO 4427, CLASSE PN-10, DE=200MM. FORNECIMENTO</t>
  </si>
  <si>
    <t>TUBO DE POLIETILENO DE ALTA DENSIDADE(PEAD),RESINA PE80/100,NORMA ISO 4427, CLASSE PN-10, DE=225MM. FORNECIMENTO</t>
  </si>
  <si>
    <t>TUBO DE POLIETILENO DE ALTA DENSIDADE(PEAD),RESINA PE80/100,NORMA ISO 4427, CLASSE PN-10, DE=250MM. FORNECIMENTO</t>
  </si>
  <si>
    <t>TUBO DE POLIETILENO DE ALTA DENSIDADE(PEAD),RESINA PE80/100,NORMA ISO 4427, CLASSE PN-10, DE=280MM. FORNECIMENTO</t>
  </si>
  <si>
    <t>TUBO DE POLIETILENO DE ALTA DENSIDADE(PEAD),RESINA PE80/100,NORMA ISO 4427, CLASSE PN-10, DE=315MM. FORNECIMENTO</t>
  </si>
  <si>
    <t>TUBO DE POLIETILENO DE ALTA DENSIDADE(PEAD),RESINA PE80/100,NORMA ISO 4427, CLASSE PN-10, DE=355MM. FORNECIMENTO</t>
  </si>
  <si>
    <t>TUBO DE POLIETILENO DE ALTA DENSIDADE(PEAD),RESINA PE80/100,NORMA ISO 4427, CLASSE PN-10, DE=400MM. FORNECIMENTO</t>
  </si>
  <si>
    <t>TUBO DE POLIETILENO DE ALTA DENSIDADE(PEAD),RESINA PE80/100,NORMA ISO 4427, CLASSE PN-10, DE=450MM. FORNECIMENTO</t>
  </si>
  <si>
    <t>TUBO DE POLIETILENO DE ALTA DENSIDADE(PEAD),RESINA PE80/100,NORMA ISO 4427, CLASSE PN-10, DE=500MM. FORNECIMENTO</t>
  </si>
  <si>
    <t>TUBO DE POLIETILENO DE ALTA DENSIDADE(PEAD),RESINA PE80/100,NORMA ISO 4427, CLASSE PN-10, DE=560MM. FORNECIMENTO</t>
  </si>
  <si>
    <t>TUBO DE POLIETILENO DE ALTA DENSIDADE(PEAD),RESINA PE80/100,NORMA ISO 4427, CLASSE PN-10, DE=630MM. FORNECIMENTO</t>
  </si>
  <si>
    <t>TUBO DE POLIETILENO DE ALTA DENSIDADE(PEAD),RESINA PE80/100,NORMA ISO 4427, CLASSE PN-10, DE=800MM. FORNECIMENTO</t>
  </si>
  <si>
    <t>TUBO DE POLIETILENO DE ALTA DENSIDADE(PEAD),RESINA PE80/100,NORMA ISO 4427, CLASSE PN-16, DE=20MM. FORNECIMENTO</t>
  </si>
  <si>
    <t>TUBO DE POLIETILENO DE ALTA DENSIDADE(PEAD),RESINA PE80/100,NORMA ISO 4427, CLASSE PN-16, DE=25MM. FORNECIMENTO</t>
  </si>
  <si>
    <t>TUBO DE POLIETILENO DE ALTA DENSIDADE(PEAD),RESINA PE80/100,NORMA ISO 4427, CLASSE PN-16, DE=32MM. FORNECIMENTO</t>
  </si>
  <si>
    <t>TUBO DE POLIETILENO DE ALTA DENSIDADE(PEAD),RESINA PE80/100,NORMA ISO 4427, CLASSE PN-16, DE=40MM. FORNECIMENTO</t>
  </si>
  <si>
    <t>TUBO DE POLIETILENO DE ALTA DENSIDADE(PEAD),RESINA PE80/100,NORMA ISO 4427, CLASSE PN-16, DE=50MM. FORNECIMENTO</t>
  </si>
  <si>
    <t>TUBO DE POLIETILENO DE ALTA DENSIDADE(PEAD),RESINA PE80/100,NORMA ISO 4427, CLASSE PN-16, DE=75MM. FORNECIMENTO</t>
  </si>
  <si>
    <t>TUBO DE POLIETILENO DE ALTA DENSIDADE(PEAD),RESINA PE80/100,NORMA ISO 4427, CLASSE PN-16, DE=90MM. FORNECIMENTO</t>
  </si>
  <si>
    <t>TUBO DE POLIETILENO DE ALTA DENSIDADE(PEAD),RESINA PE80/100,NORMA ISO 4427, CLASSE PN-16, DE=110MM. FORNECIMENTO</t>
  </si>
  <si>
    <t>TUBO DE POLIETILENO DE ALTA DENSIDADE(PEAD),RESINA PE80/100,NORMA ISO 4427, CLASSE PN-16, DE=125MM. FORNECIMENTO</t>
  </si>
  <si>
    <t>TUBO DE POLIETILENO DE ALTA DENSIDADE(PEAD),RESINA PE80/100,NORMA ISO 4427, CLASSE PN-16, DE=140MM. FORNECIMENTO</t>
  </si>
  <si>
    <t>TUBO DE POLIETILENO DE ALTA DENSIDADE(PEAD),RESINA PE80/100,NORMA ISO 4427, CLASSE PN-16, DE=160MM. FORNECIMENTO</t>
  </si>
  <si>
    <t>TUBO DE POLIETILENO DE ALTA DENSIDADE(PEAD),RESINA PE80/100,NORMA ISO 4427, CLASSE PN-16, DE=180MM. FORNECIMENTO</t>
  </si>
  <si>
    <t>TUBO DE POLIETILENO DE ALTA DENSIDADE(PEAD),RESINA PE80/100,NORMA ISO 4427, CLASSE PN-16, DE=200MM. FORNECIMENTO</t>
  </si>
  <si>
    <t>TUBO DE POLIETILENO DE ALTA DENSIDADE(PEAD),RESINA PE80/100,NORMA ISO 4427, CLASSE PN-16, DE=225MM. FORNECIMENTO</t>
  </si>
  <si>
    <t>TUBO DE POLIETILENO DE ALTA DENSIDADE(PEAD),RESINA PE80/100,NORMA ISO 4427, CLASSE PN-16, DE=250MM. FORNECIMENTO</t>
  </si>
  <si>
    <t>TUBO DE POLIETILENO DE ALTA DENSIDADE(PEAD),RESINA PE80/100,NORMA ISO 4427, CLASSE PN-16, DE=280MM. FORNECIMENTO</t>
  </si>
  <si>
    <t>TUBO DE POLIETILENO DE ALTA DENSIDADE(PEAD),RESINA PE80/100,NORMA ISO 4427, CLASSE PN-16, DE=315MM. FORNECIMENTO</t>
  </si>
  <si>
    <t>TUBO DE POLIETILENO DE ALTA DENSIDADE(PEAD),RESINA PE80/100,NORMA ISO 4427, CLASSE PN-16, DE=355MM. FORNECIMENTO</t>
  </si>
  <si>
    <t>TUBO DE POLIETILENO DE ALTA DENSIDADE(PEAD),RESINA PE80/100,NORMA ISO 4427, CLASSE PN-16, DE=400MM. FORNECIMENTO</t>
  </si>
  <si>
    <t>TUBO DE POLIETILENO DE ALTA DENSIDADE(PEAD),RESINA PE80/100,NORMA ISO 4427, CLASSE PN-16, DE=450MM. FORNECIMENTO</t>
  </si>
  <si>
    <t>TUBO DE POLIETILENO DE ALTA DENSIDADE(PEAD),RESINA PE80/100,NORMA ISO 4427, CLASSE PN-16, DE=500MM. FORNECIMENTO</t>
  </si>
  <si>
    <t>TUBO DE POLIETILENO DE ALTA DENSIDADE(PEAD),RESINA PE80/100,NORMA ISO 4427, CLASSE PN-16, DE=560MM. FORNECIMENTO</t>
  </si>
  <si>
    <t>COLARINHO DE POLIETILENO DE ALTA DENSIDADE(PEAD),RESINA PE80/100,CLASSE PN-4,DE=63MM.FORNECIMENTO</t>
  </si>
  <si>
    <t>COLARINHO DE POLIETILENO DE ALTA DENSIDADE(PEAD),RESINA PE80/100,CLASSE PN-4,DE=75MM.FORNECIMENTO</t>
  </si>
  <si>
    <t>COLARINHO DE POLIETILENO DE ALTA DENSIDADE(PEAD),RESINA PE80/100, CLASSE PN-4, DE=90MM. FORNECIMENTO</t>
  </si>
  <si>
    <t>COLARINHO DE POLIETILENO DE ALTA DENSIDADE(PEAD),RESINA PE80/100, CLASSE PN-4, DE=110MM. FORNECIMENTO</t>
  </si>
  <si>
    <t>COLARINHO DE POLIETILENO DE ALTA DENSIDADE(PEAD),RESINA PE80/100, CLASSE PN-4, DE=125MM. FORNECIMENTO</t>
  </si>
  <si>
    <t>COLARINHO DE POLIETILENO DE ALTA DENSIDADE(PEAD),RESINA PE80/100, CLASSE PN-4, DE=140MM. FORNECIMENTO</t>
  </si>
  <si>
    <t>COLARINHO DE POLIETILENO DE ALTA DENSIDADE(PEAD),RESINA PE80/100, CLASSE PN-4, DE=160MM. FORNECIMENTO</t>
  </si>
  <si>
    <t>COLARINHO DE POLIETILENO DE ALTA DENSIDADE(PEAD),RESINA PE80/100, CLASSE PN-4, DE=180MM. FORNECIMENTO</t>
  </si>
  <si>
    <t>COLARINHO DE POLIETILENO DE ALTA DENSIDADE(PEAD),RESINA PE80/100, CLASSE PN-4, DE=200MM. FORNECIMENTO</t>
  </si>
  <si>
    <t>COLARINHO DE POLIETILENO DE ALTA DENSIDADE(PEAD),RESINA PE80/100, CLASSE PN-4, DE=225MM. FORNECIMENTO</t>
  </si>
  <si>
    <t>COLARINHO DE POLIETILENO DE ALTA DENSIDADE(PEAD),RESINA PE80/100, CLASSE PN-4, DE=250MM. FORNECIMENTO</t>
  </si>
  <si>
    <t>COLARINHO DE POLIETILENO DE ALTA DENSIDADE(PEAD),RESINA PE80/100, CLASSE PN-4, DE=280MM. FORNECIMENTO</t>
  </si>
  <si>
    <t>COLARINHO DE POLIETILENO DE ALTA DENSIDADE(PEAD),RESINA PE80/100, CLASSE PN-4, DE=315MM. FORNECIMENTO</t>
  </si>
  <si>
    <t>COLARINHO DE POLIETILENO DE ALTA DENSIDADE(PEAD),RESINA PE80/100, CLASSE PN-4, DE=355MM. FORNECIMENTO</t>
  </si>
  <si>
    <t>COLARINHO DE POLIETILENO DE ALTA DENSIDADE(PEAD),RESINA PE80/100, CLASSE PN-4, DE=400MM. FORNECIMENTO</t>
  </si>
  <si>
    <t>COLARINHO DE POLIETILENO DE ALTA DENSIDADE(PEAD),RESINA PE80/100, CLASSE PN-4, DE=450MM. FORNECIMENTO</t>
  </si>
  <si>
    <t>COLARINHO DE POLIETILENO DE ALTA DENSIDADE(PEAD),RESINA PE80/100, CLASSE PN-4, DE=500MM. FORNECIMENTO</t>
  </si>
  <si>
    <t>COLARINHO DE POLIETILENO DE ALTA DENSIDADE(PEAD),RESINA PE80/100, CLASSE PN-4, DE=560MM. FORNECIMENTO</t>
  </si>
  <si>
    <t>COLARINHO DE POLIETILENO DE ALTA DENSIDADE(PEAD),RESINA PE80/100, CLASSE PN-4, DE=630MM. FORNECIMENTO</t>
  </si>
  <si>
    <t>COLARINHO DE POLIETILENO DE ALTA DENSIDADE(PEAD),RESINA PE80/100, CLASSE PN-4, DE=800MM. FORNECIMENTO</t>
  </si>
  <si>
    <t>COLARINHO DE POLIETILENO DE ALTA DENSIDADE(PEAD),RESINA PE80/100, CLASSE PN-4, DE=900MM. FORNECIMENTO</t>
  </si>
  <si>
    <t>COLARINHO DE POLIETILENO DE ALTA DENSIDADE(PEAD),RESINA PE80/100, CLASSE PN-4, DE=1000MM. FORNECIMENTO</t>
  </si>
  <si>
    <t>COLARINHO DE POLIETILENO DE ALTA DENSIDADE(PEAD),RESINA PE80/100, CLASSE PN-4, DE=1200MM. FORNECIMENTO</t>
  </si>
  <si>
    <t>COLARINHO DE POLIETILENO DE ALTA DENSIDADE(PEAD),RESINA PE80/100, CLASSE PN-10, DE=63MM. FORNECIMENTO</t>
  </si>
  <si>
    <t>COLARINHO DE POLIETILENO DE ALTA DENSIDADE(PEAD),RESINA PE80/100, CLASSE PN-10, DE=75MM. FORNECIMENTO</t>
  </si>
  <si>
    <t>COLARINHO DE POLIETILENO DE ALTA DENSIDADE(PEAD),RESINA PE80/100, CLASSE PN-10, DE=90MM. FORNECIMENTO</t>
  </si>
  <si>
    <t>COLARINHO DE POLIETILENO DE ALTA DENSIDADE(PEAD),RESINA PE80/100, CLASSE PN-10, DE=110MM. FORNECIMENTO</t>
  </si>
  <si>
    <t>COLARINHO DE POLIETILENO DE ALTA DENSIDADE(PEAD),RESINA PE80/100, CLASSE PN-10, DE=125MM. FORNECIMENTO</t>
  </si>
  <si>
    <t>COLARINHO DE POLIETILENO DE ALTA DENSIDADE(PEAD),RESINA PE80/100, CLASSE PN-10, DE=140MM. FORNECIMENTO</t>
  </si>
  <si>
    <t>COLARINHO DE POLIETILENO DE ALTA DENSIDADE(PEAD),RESINA PE80/100, CLASSE PN-10, DE=160MM. FORNECIMENTO</t>
  </si>
  <si>
    <t>COLARINHO DE POLIETILENO DE ALTA DENSIDADE(PEAD),RESINA PE80/100, CLASSE PN-10, DE=180MM. FORNECIMENTO</t>
  </si>
  <si>
    <t>COLARINHO DE POLIETILENO DE ALTA DENSIDADE(PEAD),RESINA PE80/100, CLASSE PN-10, DE=200MM. FORNECIMENTO</t>
  </si>
  <si>
    <t>COLARINHO DE POLIETILENO DE ALTA DENSIDADE(PEAD),RESINA PE80/100, CLASSE PN-10, DE=225MM. FORNECIMENTO</t>
  </si>
  <si>
    <t>COLARINHO DE POLIETILENO DE ALTA DENSIDADE(PEAD),RESINA PE80/100, CLASSE PN-10, DE=250MM. FORNECIMENTO</t>
  </si>
  <si>
    <t>COLARINHO DE POLIETILENO DE ALTA DENSIDADE(PEAD),RESINA PE80/100, CLASSE PN-10, DE=280MM. FORNECIMENTO</t>
  </si>
  <si>
    <t>COLARINHO DE POLIETILENO DE ALTA DENSIDADE(PEAD),RESINA PE80/100, CLASSE PN-10, DE=315MM. FORNECIMENTO</t>
  </si>
  <si>
    <t>COLARINHO DE POLIETILENO DE ALTA DENSIDADE(PEAD),RESINA PE80/100, CLASSE PN-10, DE=355MM. FORNECIMENTO</t>
  </si>
  <si>
    <t>COLARINHO DE POLIETILENO DE ALTA DENSIDADE(PEAD),RESINA PE80/100, CLASSE PN-10, DE=400MM. FORNECIMENTO</t>
  </si>
  <si>
    <t>COLARINHO DE POLIETILENO DE ALTA DENSIDADE(PEAD),RESINA PE80/100, CLASSE PN-10, DE=450MM. FORNECIMENTO</t>
  </si>
  <si>
    <t>COLARINHO DE POLIETILENO DE ALTA DENSIDADE(PEAD),RESINA PE80/100, CLASSE PN-10, DE=500MM. FORNECIMENTO</t>
  </si>
  <si>
    <t>COLARINHO DE POLIETILENO DE ALTA DENSIDADE(PEAD),RESINA PE80/100, CLASSE PN-10, DE=560MM. FORNECIMENTO</t>
  </si>
  <si>
    <t>COLARINHO DE POLIETILENO DE ALTA DENSIDADE(PEAD),RESINA PE80/100, CLASSE PN-10, DE=630MM. FORNECIMENTO</t>
  </si>
  <si>
    <t>COLARINHO DE POLIETILENO DE ALTA DENSIDADE(PEAD),RESINA PE80/100, CLASSE PN-10, DE=800MM. FORNECIMENTO</t>
  </si>
  <si>
    <t>COLARINHO DE POLIETILENO DE ALTA DENSIDADE(PEAD),RESINA PE80/100,CLASSE PN-16, DE=63MM. FORNECIMENTO</t>
  </si>
  <si>
    <t>COLARINHO DE POLIETILENO DE ALTA DENSIDADE(PEAD),RESINA PE80/100, CLASSE PN-16, DE=75MM. FORNECIMENTO</t>
  </si>
  <si>
    <t>COLARINHO DE POLIETILENO DE ALTA DENSIDADE(PEAD),RESINA PE80/100, CLASSE PN-16, DE=90MM. FORNECIMENTO</t>
  </si>
  <si>
    <t>COLARINHO DE POLIETILENO DE ALTA DENSIDADE(PEAD),RESINA PE80/100, CLASSE PN-16, DE=110MM. FORNECIMENTO</t>
  </si>
  <si>
    <t>COLARINHO DE POLIETILENO DE ALTA DENSIDADE(PEAD),RESINA PE80/100, CLASSE PN-16, DE=125MM. FORNECIMENTO</t>
  </si>
  <si>
    <t>COLARINHO DE POLIETILENO DE ALTA DENSIDADE(PEAD),RESINA PE80/100, CLASSE PN-16, DE=140MM. FORNECIMENTO</t>
  </si>
  <si>
    <t>COLARINHO DE POLIETILENO DE ALTA DENSIDADE(PEAD),RESINA PE80/100, CLASSE PN-16, DE=160MM. FORNECIMENTO</t>
  </si>
  <si>
    <t>COLARINHO DE POLIETILENO DE ALTA DENSIDADE(PEAD),RESINA PE80/100, CLASSE PN-16, DE=180MM. FORNECIMENTO</t>
  </si>
  <si>
    <t>COLARINHO DE POLIETILENO DE ALTA DENSIDADE(PEAD),RESINA PE80/100, CLASSE PN-16, DE=200MM. FORNECIMENTO</t>
  </si>
  <si>
    <t>COLARINHO DE POLIETILENO DE ALTA DENSIDADE(PEAD),RESINA PE80/100, CLASSE PN-16, DE=225MM. FORNECIMENTO</t>
  </si>
  <si>
    <t>COLARINHO DE POLIETILENO DE ALTA DENSIDADE(PEAD),RESINA PE80/100, CLASSE PN-16, DE=250MM. FORNECIMENTO</t>
  </si>
  <si>
    <t>COLARINHO DE POLIETILENO DE ALTA DENSIDADE(PEAD),RESINA PE80/100, CLASSE PN-16, DE=280MM. FORNECIMENTO</t>
  </si>
  <si>
    <t>COLARINHO DE POLIETILENO DE ALTA DENSIDADE(PEAD),RESINA PE80/100, CLASSE PN-16, DE=315MM. FORNECIMENTO</t>
  </si>
  <si>
    <t>COLARINHO DE POLIETILENO DE ALTA DENSIDADE(PEAD),RESINA PE80/100, CLASSE PN-16, DE=355MM. FORNECIMENTO</t>
  </si>
  <si>
    <t>COLARINHO DE POLIETILENO DE ALTA DENSIDADE(PEAD),RESINA PE80/100, CLASSE PN-16, DE=400MM. FORNECIMENTO</t>
  </si>
  <si>
    <t>COLARINHO DE POLIETILENO DE ALTA DENSIDADE(PEAD),RESINA PE80/100, CLASSE PN-16, DE=450MM. FORNECIMENTO</t>
  </si>
  <si>
    <t>COLARINHO DE POLIETILENO DE ALTA DENSIDADE(PEAD),RESINA PE80/100, CLASSE PN-16, DE=500MM. FORNECIMENTO</t>
  </si>
  <si>
    <t>COLARINHO DE POLIETILENO DE ALTA DENSIDADE(PEAD),RESINA PE80/100, CLASSE PN-16, DE=560MM. FORNECIMENTO</t>
  </si>
  <si>
    <t>LUVA DE ELETROFUSAO DE POLIETILENO DE ALTA DENSIDADE (PEAD),RESINA PE80/100, PARA DE=20MM. FORNECIMENTO</t>
  </si>
  <si>
    <t>LUVA DE ELETROFUSAO DE POLIETILENO DE ALTA DENSIDADE (PEAD),RESINA PE80/100, PARA DE=25MM. FORNECIMENTO</t>
  </si>
  <si>
    <t>LUVA DE ELETROFUSAO DE POLIETILENO DE ALTA DENSIDADE (PEAD),RESINA PE80/100, PARA DE=32MM. FORNECIMENTO</t>
  </si>
  <si>
    <t>LUVA DE ELETROFUSAO DE POLIETILENO DE ALTA DENSIDADE (PEAD),RESINA PE80/100, PARA DE=40MM. FORNECIMENTO</t>
  </si>
  <si>
    <t>LUVA DE ELETROFUSAO DE POLIETILENO DE ALTA DENSIDADE (PEAD),RESINA PE80/100, PARA DE=50MM. FORNECIMENTO</t>
  </si>
  <si>
    <t>LUVA DE ELETROFUSAO DE POLIETILENO DE ALTA DENSIDADE (PEAD),RESINA PE80/100, PARA DE=75MM. FORNECIMENTO</t>
  </si>
  <si>
    <t>LUVA DE ELETROFUSAO DE POLIETILENO DE ALTA DENSIDADE (PEAD),RESINA PE80/100, PARA DE=90MM. FORNECIMENTO</t>
  </si>
  <si>
    <t>LUVA DE ELETROFUSAO DE POLIETILENO DE ALTA DENSIDADE (PEAD),RESINA PE80/100, PARA DE=110MM. FORNECIMENTO</t>
  </si>
  <si>
    <t>LUVA DE ELETROFUSAO DE POLIETILENO DE ALTA DENSIDADE (PEAD),RESINA PE80/100, PARA DE=125MM. FORNECIMENTO</t>
  </si>
  <si>
    <t>LUVA DE ELETROFUSAO DE POLIETILENO DE ALTA DENSIDADE (PEAD),RESINA PE80/100, PARA DE=140MM. FORNECIMENTO</t>
  </si>
  <si>
    <t>LUVA DE ELETROFUSAO DE POLIETILENO DE ALTA DENSIDADE (PEAD),RESINA PE80/100, PARA DE=160MM. FORNECIMENTO</t>
  </si>
  <si>
    <t>LUVA DE ELETROFUSAO DE POLIETILENO DE ALTA DENSIDADE (PEAD),RESINA PE80/100, PARA DE=180MM. FORNECIMENTO</t>
  </si>
  <si>
    <t>LUVA DE ELETROFUSAO DE POLIETILENO DE ALTA DENSIDADE (PEAD),RESINA PE80/100, PARA DE=200MM. FORNECIMENTO</t>
  </si>
  <si>
    <t>LUVA DE ELETROFUSAO DE POLIETILENO DE ALTA DENSIDADE (PEAD),RESINA PE80/100, PARA DE=225MM. FORNECIMENTO</t>
  </si>
  <si>
    <t>LUVA DE ELETROFUSAO DE POLIETILENO DE ALTA DENSIDADE (PEAD),RESINA PE80/100, PARA DE=250MM. FORNECIMENTO</t>
  </si>
  <si>
    <t>LUVA DE ELETROFUSAO DE POLIETILENO DE ALTA DENSIDADE (PEAD),RESINA PE80/100, PARA DE=280MM. FORNECIMENTO</t>
  </si>
  <si>
    <t>LUVA DE ELETROFUSAO DE POLIETILENO DE ALTA DENSIDADE (PEAD),RESINA PE80/100, PARA DE=315MM. FORNECIMENTO</t>
  </si>
  <si>
    <t>LUVA DE ELETROFUSAO DE POLIETILENO DE ALTA DENSIDADE (PEAD),RESINA PE80/100, PARA DE=355MM. FORNECIMENTO</t>
  </si>
  <si>
    <t>LUVA DE ELETROFUSAO DE POLIETILENO DE ALTA DENSIDADE (PEAD),RESINA PE80/100, PARA DE=400MM. FORNECIMENTO</t>
  </si>
  <si>
    <t>TUBO PRFV DEFOFO COM JUNTA ELASTICA INTEGRADA, CLASSE PN-6,COM DIAMETRO DE 50MM / SN 5000N/M². FORNECIMENTO</t>
  </si>
  <si>
    <t>TUBO PRFV DEFOFO COM JUNTA ELASTICA INTEGRADA, CLASSE PN-6,COM DIAMETRO DE 100MM / SN 5000N/M². FORNECIMENTO</t>
  </si>
  <si>
    <t>TUBO PRFV DEFOFO COM JUNTA ELASTICA INTEGRADA, CLASSE PN-6,COM DIAMETRO DE 150MM / SN 5000N/M2. FORNECIMENTO</t>
  </si>
  <si>
    <t>TUBO PRFV DEFOFO COM JUNTA ELASTICA INTEGRADA, CLASSE PN-6,COM DIAMETRO DE 200MM / SN 5000N/M². FORNECIMENTO</t>
  </si>
  <si>
    <t>TUBO PRFV DEFOFO COM JUNTA ELASTICA INTEGRADA, CLASSE PN-6,COM DIAMETRO DE 250MM / SN 5000N/M². FORNECIMENTO</t>
  </si>
  <si>
    <t>TUBO PRFV DEFOFO COM JUNTA ELASTICA INTEGRADA, CLASSE PN-6,COM DIAMETRO DE 300MM / SN 5000 N/M2. FORNECIMENTO</t>
  </si>
  <si>
    <t>TUBO PRFV DEFOFO COM JUNTA ELASTICA INTEGRADA, CLASSE PN-6,COM DIAMETRO DE 350MM / SN 5000 N/M2. FORNECIMENTO</t>
  </si>
  <si>
    <t>TUBO PRFV DEFOFO COM JUNTA ELASTICA INTEGRADA, CLASSE PN-6,COM DIAMETRO DE 400MM / SN 5000 N/M2. FORNECIMENTO</t>
  </si>
  <si>
    <t>TUBO PRFV DEFOFO COM JUNTA ELASTICA INTEGRADA, CLASSE PN-6,COM DIAMETRO DE 500MM / 5000 N/M2. FORNECIMENTO</t>
  </si>
  <si>
    <t>TUBO PRFV DEFOFO COM JUNTA ELASTICA INTEGRADA, CLASSE PN-6,COM DIAMETRO DE 600MM / SN 5000N/M2. FORNECIMENTO</t>
  </si>
  <si>
    <t>TUBO PRFV DEFOFO COM JUNTA ELASTICA INTEGRADA, CLASSE PN-6,COM DIAMETRO DE 700MM / SN 5000N/M2. FORNECIMENTO</t>
  </si>
  <si>
    <t>TUBO PRFV DEFOFO COM JUNTA ELASTICA INTEGRADA, CLASSE PN-6,COM DIAMETRO DE 800MM / SN 5000 N/M2. FORNECIMENTO</t>
  </si>
  <si>
    <t>TUBO PRFV DEFOFO COM JUNTA ELASTICA INTEGRADA, CLASSE PN-6,COM DIAMETRO DE 900MM / SN 5000 N/M2. FORNECIMENTO</t>
  </si>
  <si>
    <t>TUBO PRFV DEFOFO COM JUNTA ELASTICA INTEGRADA, CLASSE PN-6,COM DIAMETRO DE 1000MM / SN 5000 N/M2. FORNECIMENTO</t>
  </si>
  <si>
    <t>TUBO PRFV DEFOFO COM JUNTA ELASTICA INTEGRADA, CLASSE PN-6,COM DIAMETRO DE 1200MM / SN 5000 N/M2. FORNECIMENTO</t>
  </si>
  <si>
    <t>TUBO PRFV DEFOFO COM JUNTA ELASTICA INTEGRADA, CLASSE PN-6,COM DIAMETRO DE 1300MM / SN 5000N/M². FORNECIMENTO</t>
  </si>
  <si>
    <t>TUBO PRFV DEFOFO COM JUNTA ELASTICA INTEGRADA, CLASSE PN-6,COM DIAMETRO DE 1400MM / SN 5000N/M². FORNECIMENTO</t>
  </si>
  <si>
    <t>TUBO PRFV DEFOFO COM JUNTA ELASTICA INTEGRADA, CLASSE PN-6,COM DIAMETRO DE 1500MM / SN 5000N/M². FORNECIMENTO</t>
  </si>
  <si>
    <t>TUBO PRFV DEFOFO COM JUNTA ELASTICA INTEGRADA, CLASSE PN-10,COM DIAMETRO DE 50MM / SN 5000N/M². FORNECIMENTO</t>
  </si>
  <si>
    <t>TUBO PRFV DEFOFO COM JUNTA ELASTICA INTEGRADA, CLASSE PN-10,COM DIAMETRO DE 100MM / SN 5000N/M². FORNECIMENTO</t>
  </si>
  <si>
    <t>TUBO PRFV DEFOFO COM JUNTA ELASTICA INTEGRADA, CLASSE PN-10,COM DIAMETRO DE 150MM / SN 5000N/M². FORNECIMENTO</t>
  </si>
  <si>
    <t>TUBO PRFV DEFOFO COM JUNTA ELASTICA INTEGRADA, CLASSE PN-10,COM DIAMETRO DE 200MM / SN 5000N/M². FORNECIMENTO</t>
  </si>
  <si>
    <t>TUBO PRFV DEFOFO COM JUNTA ELASTICA INTEGRADA, CLASSE PN-10,COM DIAMETRO 250MM / SN 5000N/M². FORNECIMENTO</t>
  </si>
  <si>
    <t>TUBO PRFV DEFOFO COM JUNTA ELASTICA INTEGRADA,CLASSE PN-10,COM DIAMETRO DE 300MM / SN 5000 N/M2. FORNECIMENTO</t>
  </si>
  <si>
    <t>TUBO PRFV DEFOFO COM JUNTA ELASTICA INTEGRADA,CLASSE PN-10,COM DIAMETRO DE 350MM / SN 5000 N/M2. FORNECIMENTO</t>
  </si>
  <si>
    <t>TUBO PRFV DEFOFO COM JUNTA ELASTICA INTEGRADA,CLASSE PN-10,COM DIAMETRO DE 400MM / SN 5000 N/M2. FORNECIMENTO</t>
  </si>
  <si>
    <t>TUBO PRFV DEFOFO COM JUNTA ELASTICA INTEGRADA,CLASSE PN-10,COM DIAMETRO DE 500MM / SN 5000 N/M2. FORNECIMENTO</t>
  </si>
  <si>
    <t>TUBO PRFV DEFOFO COM JUNTA ELASTICA INTEGRADA,CLASSE PN-10,COM DIAMETRO DE 600MM / SN 5000 N/M2. FORNECIMENTO</t>
  </si>
  <si>
    <t>TUBO PRFV DEFOFO COM JUNTA ELASTICA INTEGRADA,CLASSE PN-10,COM DIAMETRO DE 700MM / SN 5000 N/M2. FORNECIMENTO</t>
  </si>
  <si>
    <t>TUBO PRFV DEFOFO COM JUNTA ELASTICA INTEGRADA,CLASSE PN-10,COM DIAMETRO DE 800MM / SN 5000 N/M2. FORNECIMENTO</t>
  </si>
  <si>
    <t>TUBO PRFV DEFOFO COM JUNTA ELASTICA INTEGRADA,CLASSE PN-10,COM DIAMETRO DE 900MM / SN 5000 N/M2. FORNECIMENTO</t>
  </si>
  <si>
    <t>TUBO PRFV DEFOFO COM JUNTA ELASTICA INTEGRADA,CLASSE PN-10,COM DIAMETRO DE 1000MM / SN 5000 N/M2. FORNECIMENTO</t>
  </si>
  <si>
    <t>TUBO PRFV DEFOFO COM JUNTA ELASTICA INTEGRADA,CLASSE PN-10,COM DIAMETRO DE 1200MM / SN 5000 N/M2. FORNECIMENTO</t>
  </si>
  <si>
    <t>TUBO PRFV DEFOFO COM JUNTA ELASTICA INTEGRADA, CLASSE PN-10,COM DIAMETRO DE 1300MM / SN 5000N/M². FORNECIMENTO</t>
  </si>
  <si>
    <t>TUBO PRFV DEFOFO COM JUNTA ELASTICA INTEGRADA, CLASSE PN-10,COM DIAMETRO DE 1400MM / SN 5000N/M². FORNECIMENTO</t>
  </si>
  <si>
    <t>TUBO PRFV DEFOFO COM JUNTA ELASTICA INTEGRADA, CLASSE PN-10,COM DIAMETRO DE 1500MM / SN 5000N/M². FORNECIMENTO</t>
  </si>
  <si>
    <t>TUBO PRFV DEFOFO COM JUNTA ELASTICA INTEGRADA, CLASSE PN-16,COM DIAMETRO DE 50MM / SN 5000N/M². FORNECIMENTO</t>
  </si>
  <si>
    <t>TUBO PRFV DEFOFO COM JUNTA ELASTICA INTEGRADA, CLASSE PN-16,COM DIAMETRO DE 100MM / SN 5000N/M². FORNECIMENTO</t>
  </si>
  <si>
    <t>TUBO PRFV DEFOFO COM JUNTA ELASTICA INTEGRADA, CLASSE PN-16,COM DIAMETRO DE 150MM / SN 5000N/M². FORNECIMENTO</t>
  </si>
  <si>
    <t>TUBO PRFV DEFOFO COM JUNTA ELASTICA INTEGRADA, CLASSE PN-16,COM DIAMETRO DE 200MM / SN 5000N/M². FORNECIMENTO</t>
  </si>
  <si>
    <t>TUBO PRFV DEFOFO COM JUNTA ELASTICA INTEGRADA, CLASSE PN-16,COM DIAMETRO DE 250MM / SN 5000N/M². FORNECIMENTO</t>
  </si>
  <si>
    <t>TUBO PRFV DEFOFO COM JUNTA ELASTICA INTEGRADA,CLASSE PN-16,COM DIAMETRO DE 300MM / SN 5000 N/M2. FORNECIMENTO</t>
  </si>
  <si>
    <t>TUBO PRFV DEFOFO COM JUNTA ELASTICA INTEGRADA,CLASSE PN-16,COM DIAMETRO DE 350MM / SN 5000 N/M2. FORNECIMENTO</t>
  </si>
  <si>
    <t>TUBO PRFV DEFOFO COM JUNTA ELASTICA INTEGRADA,CLASSE PN-16,COM DIAMETRO DE 400MM / SN 5000 N/M2. FORNECIMENTO</t>
  </si>
  <si>
    <t>TUBO PRFV DEFOFO COM JUNTA ELASTICA INTEGRADA,CLASSE PN-16,COM DIAMETRO DE 500MM / SN 5000 N/M2. FORNECIMENTO</t>
  </si>
  <si>
    <t>TUBO PRFV DEFOFO COM JUNTA ELASTICA INTEGRADA,CLASSE PN-16,COM DIAMETRO DE 600MM / SN 5000 N/M2. FORNECIMENTO</t>
  </si>
  <si>
    <t>TUBO PRFV DEFOFO COM JUNTA ELASTICA INTEGRADA,CLASSE PN-16,COM DIAMETRO DE 700MM / SN 5000 N/M2. FORNECIMENTO</t>
  </si>
  <si>
    <t>TUBO PRFV DEFOFO COM JUNTA ELASTICA INTEGRADA,CLASSE PN-16,COM DIAMETRO DE 800MM / SN 5000 N/M2. FORNECIMENTO</t>
  </si>
  <si>
    <t>TUBO PRFV DEFOFO COM JUNTA ELASTICA INTEGRADA,CLASSE PN-16,COM DIAMETRO DE 900MM / SN 5000 N/M2. FORNECIMENTO</t>
  </si>
  <si>
    <t>TUBO PRFV DEFOFO COM JUNTA ELASTICA INTEGRADA,CLASSE PN-16,COM DIAMETRO DE 1000MM / SN 5000 N/M2. FORNECIMENTO</t>
  </si>
  <si>
    <t>TUBO PRFV DEFOFO COM JUNTA ELASTICA INTEGRADA,CLASSE PN-16,COM DIAMETRO DE 1200MM / SN 5000 N/M2. FORNECIMENTO</t>
  </si>
  <si>
    <t>TUBO PRFV DEFOFO COM JUNTA ELASTICA INTEGRADA, CLASSE PN-16,COM DIAMETRO DE 1300MM / SN 5000N/M². FORNECIMENTO</t>
  </si>
  <si>
    <t>TUBO PRFV DEFOFO COM JUNTA ELASTICA INTEGRADA, CLASSE PN-16,COM DIAMETRO DE 1400MM / SN 5000N/M². FORNECIMENTO</t>
  </si>
  <si>
    <t>TUBO PRFV DEFOFO COM JUNTA ELASTICA INTEGRADA, CLASSE PN-16,COM DIAMETRO DE 1500MM / SN 5000N/M². FORNECIMENTO</t>
  </si>
  <si>
    <t>TUBO PRFV DEFOFO COM JUNTA ELASTICA INTEGRADA, CLASSE PN-6,COM DIAMETRO DE 50MM / SN 10000N/M². FORNECIMENTO</t>
  </si>
  <si>
    <t>TUBO PRFV DEFOFO COM JUNTA ELASTICA INTEGRADA, CLASSE PN-6,COM DIAMETRO DE 100MM / SN 10000N/M². FORNECIMENTO</t>
  </si>
  <si>
    <t>TUBO PRFV DEFOFO COM JUNTA ELASTICA INTEGRADA, CLASSE PN-6,COM DIAMETRO DE 150MM / SN 10000N/M². FORNECIMENTO</t>
  </si>
  <si>
    <t>TUBO PRFV DEFOFO COM JUNTA ELASTICA INTEGRADA, CLASSE PN-6,COM DIAMETRO DE 200MM / SN 10000N/M². FORNECIMENTO</t>
  </si>
  <si>
    <t>TUBO PRFV DEFOFO COM JUNTA ELASTICA INTEGRADA, CLASSE PN-6,COM DIAMETRO DE 250MM / SN 10000N/M². FORNECIMENTO</t>
  </si>
  <si>
    <t>TUBO PRFV DEFOFO COM JUNTA ELASTICA INTEGRADA, CLASSE PN-6,COM DIAMETRO DE 300MM / SN 10000N/M². FORNECIMENTO</t>
  </si>
  <si>
    <t>TUBO PRFV DEFOFO COM JUNTA ELASTICA INTEGRADA, CLASSE PN-6,COM DIAMETRO DE 350MM / SN 10000N/M². FORNECIMENTO</t>
  </si>
  <si>
    <t>TUBO PRFV DEFOFO COM JUNTA ELASTICA INTEGRADA, CLASSE PN-6,COM DIAMETRO DE 400MM / SN 10000N/M². FORNECIMENTO</t>
  </si>
  <si>
    <t>TUBO PRFV DEFOFO COM JUNTA ELASTICA INTEGRADA, CLASSE PN-6,COM DIAMETRO DE 500MM / SN 10000N/M². FORNECIMENTO</t>
  </si>
  <si>
    <t>TUBO PRFV DEFOFO COM JUNTA ELASTICA INTEGRADA, CLASSE PN-6,COM DIAMETRO DE 600MM / SN 10000N/M². FORNECIMENTO</t>
  </si>
  <si>
    <t>TUBO PRFV DEFOFO COM JUNTA ELASTICA INTEGRADA, CLASSE PN-6,COM DIAMETRO DE 700MM / SN 10000N/M². FORNECIMENTO</t>
  </si>
  <si>
    <t>TUBO PRFV DEFOFO COM JUNTA ELASTICA INTEGRADA, CLASSE PN-6,COM DIAMETRO DE 800MM / SN 10000N/M². FORNECIMENTO</t>
  </si>
  <si>
    <t>TUBO PRFV DEFOFO COM JUNTA ELASTICA INTEGRADA, CLASSE PN-6,COM DIAMETRO DE 900MM / SN 10000N/M². FORNECIMENTO</t>
  </si>
  <si>
    <t>TUBO PRFV DEFOFO COM JUNTA ELASTICA INTEGRADA, CLASSE PN-6,COM DIAMETRO DE 1000MM / SN 10000N/M². FORNECIMENTO</t>
  </si>
  <si>
    <t>TUBO PRFV DEFOFO COM JUNTA ELASTICA INTEGRADA, CLASSE PN-6,COM DIAMETRO DE 1200MM / SN 10000N/M². FORNECIMENTO</t>
  </si>
  <si>
    <t>TUBO PRFV DEFOFO COM JUNTA ELASTICA INTEGRADA, CLASSE PN-6,COM DIAMETRO DE 1300MM / SN 10000N/M². FORNECIMENTO</t>
  </si>
  <si>
    <t>TUBO PRFV DEFOFO COM JUNTA ELASTICA INTEGRADA, CLASSE PN-6,COM DIAMETRO DE 1400MM / SN 10000N/M². FORNECIMENTO</t>
  </si>
  <si>
    <t>TUBO PRFV DEFOFO COM JUNTA ELASTICA INTEGRADA, CLASSE PN-6,COM DIAMETRO DE 1500MM / SN 10000N/M². FORNECIMENTO</t>
  </si>
  <si>
    <t>TUBO PRFV DEFOFO COM JUNTA ELASTICA INTEGRADA, CLASSE PN-10,COM DIAMETRO DE 50MM / SN 10000N/M². FORNECIMENTO</t>
  </si>
  <si>
    <t>TUBO PRFV DEFOFO COM JUNTA ELASTICA INTEGRADA, CLASSE PN-10,COM DIAMETRO DE 100MM / SN 10000N/M². FORNECIMENTO</t>
  </si>
  <si>
    <t>TUBO PRFV DEFOFO COM JUNTA ELASTICA INTEGRADA, CLASSE PN-10,COM DIAMETRO DE 150MM / SN 10000N/M². FORNECIMENTO</t>
  </si>
  <si>
    <t>TUBO PRFV DEFOFO COM JUNTA ELASTICA INTEGRADA, CLASSE PN-10,COM DIAMETRO DE 200MM / SN 10000N/M². FORNECIMENTO</t>
  </si>
  <si>
    <t>TUBO PRFV DEFOFO COM JUNTA ELASTICA INTEGRADA, CLASSE PN-10,COM DIAMETRO DE 250MM / SN 10000N/M². FORNECIMENTO</t>
  </si>
  <si>
    <t>TUBO PRFV DEFOFO COM JUNTA ELASTICA INTEGRADA, CLASSE PN-10,COM DIAMETRO DE 300MM / SN 10000N/M². FORNECIMENTO</t>
  </si>
  <si>
    <t>TUBO PRFV DEFOFO COM JUNTA ELASTICA INTEGRADA, CLASSE PN-10,COM DIAMETRO DE 350MM / SN 10000N/M². FORNECIMENTO</t>
  </si>
  <si>
    <t>TUBO PRFV DEFOFO COM JUNTA ELASTICA INTEGRADA, CLASSE PN-10,COM DIAMETRO DE 400MM / SN 10000N/M². FORNECIMENTO</t>
  </si>
  <si>
    <t>TUBO PRFV DEFOFO COM JUNTA ELASTICA INTEGRADA, CLASSE PN-10,COM DIAMETRO DE 500MM / SN 10000N/M². FORNECIMENTO</t>
  </si>
  <si>
    <t>TUBO PRFV DEFOFO COM JUNTA ELASTICA INTEGRADA, CLASSE PN-10,COM DIAMETRO DE 600MM / SN 10000N/M². FORNECIMENTO</t>
  </si>
  <si>
    <t>TUBO PRFV DEFOFO COM JUNTA ELASTICA INTEGRADA, CLASSE PN-10,COM DIAMETRO DE 700MM / SN 10000N/M². FORNECIMENTO</t>
  </si>
  <si>
    <t>TUBO PRFV DEFOFO COM JUNTA ELASTICA INTEGRADA, CLASSE PN-10,COM DIAMETRO DE 800MM / SN 10000N/M². FORNECIMENTO</t>
  </si>
  <si>
    <t>TUBO PRFV DEFOFO COM JUNTA ELASTICA INTEGRADA, CLASSE PN-10,COM DIAMETRO DE 900MM / SN 10000N/M². FORNECIMENTO</t>
  </si>
  <si>
    <t>TUBO PRFV DEFOFO COM JUNTA ELASTICA INTEGRADA, CLASSE PN-10,COM DIAMETRO DE 1000MM / SN 10000N/M². FORNECIMENTO</t>
  </si>
  <si>
    <t>TUBO PRFV DEFOFO COM JUNTA ELASTICA INTEGRADA, CLASSE PN-10,COM DIAMETRO DE 1200MM / SN 10000N/M². FORNECIMENTO</t>
  </si>
  <si>
    <t>TUBO PRFV DEFOFO COM JUNTA ELASTICA INTEGRADA, CLASSE PN-10,COM DIAMETRO DE 1300MM / SN 10000N/M². FORNECIMENTO</t>
  </si>
  <si>
    <t>TUBO PRFV DEFOFO COM JUNTA ELASTICA INTEGRADA, CLASSE PN-10,COM DIAMETRO DE 1400MM / SN 10000N/M². FORNECIMENTO</t>
  </si>
  <si>
    <t>TUBO PRFV DEFOFO COM JUNTA ELASTICA INTEGRADA, CLASSE PN-10,COM DIAMETRO DE 1500MM / SN 10000N/M². FORNECIMENTO</t>
  </si>
  <si>
    <t>TUBO PRFV DEFOFO COM JUNTA ELASTICA INTEGRADA, CLASSE PN-16,COM DIAMETRO DE 50MM / SN 10000N/M². FORNECIMENTO</t>
  </si>
  <si>
    <t>TUBO PRFV DEFOFO COM JUNTA ELASTICA INTEGRADA, CLASSE PN-16,COM DIAMETRO DE 100MM / SN 10000N/M². FORNECIMENTO</t>
  </si>
  <si>
    <t>TUBO PRFV DEFOFO COM JUNTA ELASTICA INTEGRADA, CLASSE PN-16,COM DIAMETRO DE 150MM / SN 10000N/M². FORNECIMENTO</t>
  </si>
  <si>
    <t>TUBO PRFV DEFOFO COM JUNTA ELASTICA INTEGRADA, CLASSE PN-16,COM DIAMETRO DE 200MM / SN 10000N/M². FORNECIMENTO</t>
  </si>
  <si>
    <t>TUBO PRFV DEFOFO COM JUNTA ELASTICA INTEGRADA, CLASSE PN-16,COM DIAMETRO DE 250MM / SN 10000N/M². FORNECIMENTO</t>
  </si>
  <si>
    <t>TUBO PRFV DEFOFO COM JUNTA ELASTICA INTEGRADA, CLASSE PN-16,COM DIAMETRO DE 300MM / SN 10000N/M². FORNECIMENTO</t>
  </si>
  <si>
    <t>TUBO PRFV DEFOFO COM JUNTA ELASTICA INTEGRADA, CLASSE PN-16,COM DIAMETRO DE 350MM / SN 10000N/M². FORNECIMENTO</t>
  </si>
  <si>
    <t>TUBO PRFV DEFOFO COM JUNTA ELASTICA INTEGRADA, CLASSE PN-16,COM DIAMETRO DE 400MM / SN 10000N/M2. FORNECIMENTO</t>
  </si>
  <si>
    <t>TUBO PRFV DEFOFO COM JUNTA ELASTICA INTEGRADA, CLASSE PN-16,COM DIAMETRO DE 500MM / SN 10000N/M². FORNECIMENTO</t>
  </si>
  <si>
    <t>TUBO PRFV DEFOFO COM JUNTA ELASTICA INTEGRADA, CLASSE PN-16,COM DIAMETRO DE 600MM / SN 10000N/M². FORNECIMENTO</t>
  </si>
  <si>
    <t>TUBO PRFV DEFOFO COM JUNTA ELASTICA INTEGRADA, CLASSE PN-16,COM DIAMETRO DE 700MM / SN 10000N/M². FORNECIMENTO</t>
  </si>
  <si>
    <t>TUBO PRFV DEFOFO COM JUNTA ELASTICA INTEGRADA, CLASSE PN-16,COM DIAMETRO DE 800MM / SN 10000N/M². FORNECIMENTO</t>
  </si>
  <si>
    <t>TUBO PRFV DEFOFO COM JUNTA ELASTICA INTEGRADA, CLASSE PN-16,COM DIAMETRO DE 900MM / SN 10000N/M². FORNECIMENTO</t>
  </si>
  <si>
    <t>TUBO PRFV DEFOFO COM JUNTA ELASTICA INTEGRADA, CLASSE PN-16,COM DIAMETRO DE 1000MM / SN 10000N/M². FORNECIMENTO</t>
  </si>
  <si>
    <t>TUBO PRFV DEFOFO COM JUNTA ELASTICA INTEGRADA, CLASSE PN-16,COM DIAMETRO DE 1200MM / SN 10000N/M². FORNECIMENTO</t>
  </si>
  <si>
    <t>TUBO PRFV DEFOFO COM JUNTA ELASTICA INTEGRADA, CLASSE PN-16,COM DIAMETRO DE 1300MM / SN 10000N/M². FORNECIMENTO</t>
  </si>
  <si>
    <t>TUBO PRFV DEFOFO COM JUNTA ELASTICA INTEGRADA, CLASSE PN-16,COM DIAMETRO DE 1400MM / SN 10000N/M². FORNECIMENTO</t>
  </si>
  <si>
    <t>TUBO PRFV DEFOFO COM JUNTA ELASTICA INTEGRADA, CLASSE PN-16,COM DIAMETRO DE 1500MM / SN 10000N/M². FORNECIMENTO</t>
  </si>
  <si>
    <t>TUBO DE CONCRETO ARMADO, CLASSE EA-2(NBR-8890/03),JUNTA ELASTICA,PARA ESGOTO SANITARIO,COM DIAMETRO DE  400MM,INCLUSIVEANEL DE BORRACHA. FORNECIMENTO</t>
  </si>
  <si>
    <t>TUBO DE CONCRETO ARMADO, CLASSE EA-2(NBR-8890/03),JUNTA ELASTICA,PARA ESGOTO SANITARIO,COM DIAMETRO DE  500MM,INCLUSIVEANEL DE BORRACHA. FORNECIMENTO</t>
  </si>
  <si>
    <t>TUBO DE CONCRETO ARMADO, CLASSE EA-2(NBR-8890/03),JUNTA ELASTICA,PARA ESGOTO SANITARIO,COM DIAMETRO DE  600MM,INCLUSIVEANEL DE BORRACHA. FORNECIMENTO</t>
  </si>
  <si>
    <t>TUBO DE CONCRETO ARMADO, CLASSE EA-2(NBR-8890/03),JUNTA ELASTICA,PARA ESGOTO SANITARIO,COM DIAMETRO DE  700MM,INCLUSIVEANEL DE BORRACHA. FORNECIMENTO</t>
  </si>
  <si>
    <t>TUBO DE CONCRETO ARMADO, CLASSE EA-2(NBR-8890/03),JUNTA ELASTICA,PARA ESGOTO SANITARIO,COM DIAMETRO DE  800MM,INCLUSIVEANEL DE BORRACHA. FORNECIMENTO</t>
  </si>
  <si>
    <t>TUBO DE CONCRETO ARMADO, CLASSE EA-2(NBR-8890/03),JUNTA ELASTICA,PARA ESGOTO SANITARIO,COM DIAMETRO DE  900MM,INCLUSIVEANEL DE BORRACHA. FORNECIMENTO</t>
  </si>
  <si>
    <t>TUBO DE CONCRETO ARMADO, CLASSE EA-2(NBR-8890/03),JUNTA ELASTICA,PARA ESGOTO SANITARIO,COM DIAMETRO DE 1000MM,INCLUSIVEANEL DE BORRACHA. FORNECIMENTO</t>
  </si>
  <si>
    <t>TUBO DE CONCRETO ARMADO, CLASSE EA-2(NBR-8890/03),JUNTA ELASTICA,PARA ESGOTO SANITARIO,COM DIAMETRO DE 1200MM,INCLUSIVEANEL DE BORRACHA. FORNECIMENTO</t>
  </si>
  <si>
    <t>TUBO DE CONCRETO ARMADO, CLASSE EA-2(NBR-8890/03),JUNTA ELASTICA,PARA ESGOTO SANITARIO,COM DIAMETRO DE 1500MM,INCLUSIVEANEL DE BORRACHA. FORNECIMENTO</t>
  </si>
  <si>
    <t>TUBO DE CONCRETO ARMADO, CLASSE EA-2(NBR 8890/03),JUNTA ELASTICA,PARA ESGOTO SANITARIO,COM DIAMETRO DE 1750MM,INCLUSIVEANEL DE BORRACHA. FORNECIMENTO</t>
  </si>
  <si>
    <t>TUBO DE CONCRETO ARMADO, CLASSE EA-2(NBR 8890/03),JUNTA ELASTICA,PARA ESGOTO SANITARIO,COM DIAMETRO DE 2000MM,INCLUSIVEANEL DE BORRACHA. FORNECIMENTO</t>
  </si>
  <si>
    <t>TUBO DE CONCRETO ARMADO, CLASSE EA-3(NBR 8890/03),JUNTA ELASTICA,PARA ESGOTO SANITARIO,COM DIAMETRO DE  400MM,INCLUSIVEANEL DE BORRACHA. FORNECIMENTO</t>
  </si>
  <si>
    <t>TUBO DE CONCRETO ARMADO, CLASSE EA-3(NBR 8890/03),JUNTA ELASTICA,PARA ESGOTO SANITARIO,COM DIAMETRO DE  500MM,INCLUSIVEANEL DE BORRACHA. FORNECIMENTO</t>
  </si>
  <si>
    <t>TUBO DE CONCRETO ARMADO, CLASSE EA-3(NBR 8890/03),JUNTA ELASTICA,PARA ESGOTO SANITARIO,COM DIAMETRO DE  600MM,INCLUSIVEANEL DE BORRACHA. FORNECIMENTO</t>
  </si>
  <si>
    <t>TUBO DE CONCRETO ARMADO, CLASSE EA-3(NBR 8890/03),JUNTA ELASTICA,PARA ESGOTO SANITARIO,COM DIAMETRO DE  700MM,INCLUSIVEANEL DE BORRACHA. FORNECIMENTO</t>
  </si>
  <si>
    <t>TUBO DE CONCRETO ARMADO, CLASSE EA-3(NBR 8890/03),JUNTA ELASTICA,PARA ESGOTO SANITARIO,COM DIAMETRO DE  800MM,INCLUSIVEANEL DE BORRACHA. FORNECIMENTO</t>
  </si>
  <si>
    <t>TUBO DE CONCRETO ARMADO, CLASSE EA-3(NBR 8890/03),JUNTA ELASTICA,PARA ESGOTO SANITARIO,COM DIAMETRO DE  900MM,INCLUSIVEANEL DE BORRACHA. FORNECIMENTO</t>
  </si>
  <si>
    <t>TUBO DE CONCRETO ARMADO, CLASSE EA-3(NBR 8890/03),JUNTA ELASTICA,PARA ESGOTO SANITARIO,COM DIAMETRO DE 1000MM,INCLUSIVEANEL DE BORRACHA. FORNECIMENTO</t>
  </si>
  <si>
    <t>TUBO DE CONCRETO ARMADO, CLASSE EA-3(NBR 8890/03),JUNTA ELASTICA,PARA ESGOTO SANITARIO,COM DIAMETRO DE 1200MM,INCLUSIVEANEL DE BORRACHA. FORNECIMENTO</t>
  </si>
  <si>
    <t>TUBO DE CONCRETO ARMADO, CLASSE EA-3(NBR 8890/03),JUNTA ELASTICA,PARA ESGOTO SANITARIO,COM DIAMETRO DE 1500MM,INCLUSIVEANEL DE BORRACHA. FORNECIMENTO</t>
  </si>
  <si>
    <t>TUBO DE CONCRETO ARMADO, CLASSE EA-4(NBR 8890/03),JUNTA ELASTICA,PARA ESGOTO SANITARIO,COM DIAMETRO DE  400MM,INCLUSIVEANEL DE BORRACHA. FORNECIMENTO</t>
  </si>
  <si>
    <t>TUBO DE CONCRETO ARMADO, CLASSE EA-4(NBR 8890/03),JUNTA ELASTICA,PARA ESGOTO SANITARIO,COM DIAMETRO DE  500MM,INCLUSIVEANEL DE BORRACHA. FORNECIMENTO</t>
  </si>
  <si>
    <t>TUBO DE CONCRETO ARMADO, CLASSE EA-4(NBR 8890/03),JUNTA ELASTICA,PARA ESGOTO SANITARIO,COM DIAMETRO DE  600MM,INCLUSIVEANEL DE BORRACHA. FORNECIMENTO</t>
  </si>
  <si>
    <t>TUBO DE CONCRETO ARMADO, CLASSE EA-4(NBR 8890/03),JUNTA ELASTICA,PARA ESGOTO SANITARIO,COM DIAMETRO DE  700MM,INCLUSIVEANEL DE BORRACHA. FORNECIMENTO</t>
  </si>
  <si>
    <t>TUBO DE CONCRETO ARMADO, CLASSE EA-4(NBR 8890/03),JUNTA ELASTICA,PARA ESGOTO SANITARIO,COM DIAMETRO DE  800MM,INCLUSIVEANEL DE BORRACHA. FORNECIMENTO</t>
  </si>
  <si>
    <t>TUBO DE CONCRETO ARMADO, CLASSE EA-4(NBR 8890/03),JUNTA ELASTICA,PARA ESGOTO SANITARIO,COM DIAMETRO DE  900MM,INCLUSIVEANEL DE BORRACHA. FORNECIMENTO</t>
  </si>
  <si>
    <t>TUBO DE CONCRETO ARMADO, CLASSE EA-4(NBR 8890/03),JUNTA ELASTICA,PARA ESGOTO SANITARIO,COM DIAMETRO DE 1000MM,INCLUSIVEANEL DE BORRACHA. FORNECIMENTO</t>
  </si>
  <si>
    <t>TUBO DE CONCRETO ARMADO, CLASSE EA-4(NBR 8890/03),JUNTA ELASTICA,PARA ESGOTO SANITARIO,COM DIAMETRO DE 1200MM,INCLUSIVEANEL DE BORRACHA. FORNECIMENTO</t>
  </si>
  <si>
    <t>TUBO DE CONCRETO ARMADO, CLASSE EA-4(NBR 8890/03),JUNTA ELASTICA,PARA ESGOTO SANITARIO,COM DIAMETRO DE 1500MM,INCLUSIVEANEL DE BORRACHA. FORNECIMENTO</t>
  </si>
  <si>
    <t>TUBO DE CONCRETO ARMADO, CLASSE PA-1,PARA GALERIAS DE AGUASPLUVIAIS,COM DIAMETRO DE  300MM,JUNTA DE ARGAMASSA. FORNECIMENTO</t>
  </si>
  <si>
    <t>TUBO DE CONCRETO ARMADO, CLASSE PA-1,PARA GALERIAS DE AGUASPLUVIAIS,COM DIAMETRO DE  400MM,JUNTA DE ARGAMASSA. FORNECIMENTO</t>
  </si>
  <si>
    <t>TUBO DE CONCRETO ARMADO, CLASSE PA-1,PARA GALERIAS DE AGUASPLUVIAIS,COM DIAMETRO DE  500MM,JUNTA DE ARGAMASSA. FORNECIMENTO</t>
  </si>
  <si>
    <t>TUBO DE CONCRETO ARMADO, CLASSE PA-1,PARA GALERIAS DE AGUASPLUVIAIS,COM DIAMETRO DE  600MM,JUNTA DE ARGAMASSA. FORNECIMENTO</t>
  </si>
  <si>
    <t>TUBO DE CONCRETO ARMADO, CLASSE PA-1,PARA GALERIAS DE AGUASPLUVIAIS,COM DIAMETRO DE  700MM,JUNTA DE ARGAMASSA. FORNECIMENTO</t>
  </si>
  <si>
    <t>TUBO DE CONCRETO ARMADO, CLASSE PA-1,PARA GALERIAS DE AGUASPLUVIAIS,COM DIAMETRO DE  800MM,JUNTA DE ARGAMASSA. FORNECIMENTO</t>
  </si>
  <si>
    <t>TUBO DE CONCRETO ARMADO, CLASSE PA-1,PARA GALERIAS DE AGUASPLUVIAIS,COM DIAMETRO DE  900MM,JUNTA DE ARGAMASSA. FORNECIMENTO</t>
  </si>
  <si>
    <t>TUBO DE CONCRETO ARMADO, CLASSE PA-1,PARA GALERIAS DE AGUASPLUVIAIS,COM DIAMETRO DE 1000MM,JUNTA DE ARGAMASSA. FORNECIMENTO</t>
  </si>
  <si>
    <t>TUBO DE CONCRETO ARMADO, CLASSE PA-1,PARA GALERIAS DE AGUASPLUVIAIS,COM DIAMETRO DE 1200MM,JUNTA DE ARGAMASSA. FORNECIMENTO</t>
  </si>
  <si>
    <t>TUBO DE CONCRETO ARMADO, CLASSE PA-1,PARA GALERIAS DE AGUASPLUVIAIS,COM DIAMETRO DE 1500MM,JUNTA DE ARGAMASSA. FORNECIMENTO</t>
  </si>
  <si>
    <t>TUBO DE CONCRETO ARMADO, CLASSE PA-2,PARA GALERIAS DE AGUASPLUVIAIS,COM DIAMETRO DE  300MM,JUNTA DE ARGAMASSA. FORNECIMENTO</t>
  </si>
  <si>
    <t>TUBO DE CONCRETO ARMADO, CLASSE PA-2,PARA GALERIAS DE AGUASPLUVIAIS,COM DIAMETRO DE  400MM,JUNTA DE ARGAMASSA. FORNECIMENTO</t>
  </si>
  <si>
    <t>TUBO DE CONCRETO ARMADO, CLASSE PA-2,PARA GALERIAS DE AGUASPLUVIAIS,COM DIAMETRO DE  500MM,JUNTA DE ARGAMASSA. FORNECIMENTO</t>
  </si>
  <si>
    <t>TUBO DE CONCRETO ARMADO, CLASSE PA-2,PARA GALERIAS DE AGUASPLUVIAIS,COM DIAMETRO DE  600MM,JUNTA DE ARGAMASSA. FORNECIMENTO</t>
  </si>
  <si>
    <t>TUBO DE CONCRETO ARMADO, CLASSE PA-2,PARA GALERIAS DE AGUASPLUVIAIS,COM DIAMETRO DE  700MM,JUNTA DE ARGAMASSA. FORNECIMENTO</t>
  </si>
  <si>
    <t>TUBO DE CONCRETO ARMADO, CLASSE PA-2,PARA GALERIAS DE AGUASPLUVIAIS,COM DIAMETRO DE  800MM,JUNTA DE ARGAMASSA. FORNECIMENTO</t>
  </si>
  <si>
    <t>TUBO DE CONCRETO ARMADO, CLASSE PA-2,PARA GALERIAS DE AGUASPLUVIAIS,COM DIAMETRO DE  900MM,JUNTA DE ARGAMASSA. FORNECIMENTO</t>
  </si>
  <si>
    <t>TUBO DE CONCRETO ARMADO, CLASSE PA-2,PARA GALERIAS DE AGUASPLUVIAIS,COM DIAMETRO DE 1000MM,JUNTA DE ARGAMASSA. FORNECIMENTO</t>
  </si>
  <si>
    <t>TUBO DE CONCRETO ARMADO, CLASSE PA-2,PARA GALERIAS DE AGUASPLUVIAIS,COM DIAMETRO DE 1200MM,JUNTA DE ARGAMASSA. FORNECIMENTO</t>
  </si>
  <si>
    <t>TUBO DE CONCRETO ARMADO, CLASSE PA-2,PARA GALERIAS DE AGUASPLUVIAIS,COM DIAMETRO DE 1500MM,JUNTA DE ARGAMASSA. FORNECIMENTO</t>
  </si>
  <si>
    <t>TUBO DE CONCRETO ARMADO, CLASSE PA-3,PARA GALERIAS DE AGUASPLUVIAIS,COM DIAMETRO DE  300MM,JUNTA DE ARGAMASSA. FORNECIMENTO</t>
  </si>
  <si>
    <t>TUBO DE CONCRETO ARMADO, CLASSE PA-3,PARA GALERIAS DE AGUASPLUVIAIS,COM DIAMETRO DE  400MM,JUNTA DE ARGAMASSA. FORNECIMENTO</t>
  </si>
  <si>
    <t>TUBO DE CONCRETO ARMADO, CLASSE PA-3,PARA GALERIAS DE AGUASPLUVIAIS,COM DIAMETRO DE  500MM,JUNTA DE ARGAMASSA. FORNECIMENTO</t>
  </si>
  <si>
    <t>TUBO DE CONCRETO ARMADO, CLASSE PA-3,PARA GALERIAS DE AGUASPLUVIAIS,COM DIAMETRO DE  600MM,JUNTA DE ARGAMASSA. FORNECIMENTO</t>
  </si>
  <si>
    <t>TUBO DE CONCRETO ARMADO, CLASSE PA-3,PARA GALERIAS DE AGUASPLUVIAIS,COM DIAMETRO DE  700MM,JUNTA DE ARGAMASSA. FORNECIMENTO</t>
  </si>
  <si>
    <t>TUBO DE CONCRETO ARMADO, CLASSE PA-3,PARA GALERIAS DE AGUASPLUVIAIS,COM DIAMETRO DE  800MM,JUNTA DE ARGAMASSA. FORNECIMENTO</t>
  </si>
  <si>
    <t>TUBO DE CONCRETO ARMADO, CLASSE PA-3,PARA GALERIAS DE AGUASPLUVIAIS,COM DIAMETRO DE  900MM,JUNTA DE ARGAMASSA. FORNECIMENTO</t>
  </si>
  <si>
    <t>TUBO DE CONCRETO ARMADO, CLASSE PA-3,PARA GALERIAS DE AGUASPLUVIAIS,COM DIAMETRO DE 1000MM,JUNTA DE ARGAMASSA. FORNECIMENTO</t>
  </si>
  <si>
    <t>TUBO DE CONCRETO ARMADO, CLASSE PA-3,PARA GALERIAS DE AGUASPLUVIAIS,COM DIAMETRO DE 1200MM,JUNTA DE ARGAMASSA. FORNECIMENTO</t>
  </si>
  <si>
    <t>TUBO DE CONCRETO ARMADO, CLASSE PA-3,PARA GALERIAS DE AGUASPLUVIAIS,COM DIAMETRO DE 1500MM,JUNTA DE ARGAMASSA. FORNECIMENTO</t>
  </si>
  <si>
    <t>TUBO DE CONCRETO ARMADO, CLASSE PA-4,PARA GALERIAS DE AGUASPLUVIAIS, COM DIAMETRO DE 300MM, JUNTA DE ARGAMASSA. FORNECIMENTO</t>
  </si>
  <si>
    <t>TUBO DE CONCRETO ARMADO, CLASSE PA-4,PARA GALERIAS DE AGUASPLUVIAIS,COM DIAMETRO DE 400MM,JUNTA DE ARGAMASSA. FORNECIMENTO</t>
  </si>
  <si>
    <t>TUBO DE CONCRETO ARMADO, CLASSE PA-4,PARA GALERIAS DE AGUASPLUVIAIS,COM DIAMETRO DE  500MM,JUNTA DE ARGAMASSA. FORNECIMENTO</t>
  </si>
  <si>
    <t>TUBO DE CONCRETO ARMADO, CLASSE PA-4,PARA GALERIAS DE AGUASPLUVIAIS,COM DIAMETRO DE  600MM,JUNTA DE ARGAMASSA. FORNECIMENTO</t>
  </si>
  <si>
    <t>TUBO DE CONCRETO ARMADO, CLASSE PA-4,PARA GALERIAS DE AGUASPLUVIAIS,COM DIAMETRO DE 700MM,JUNTA DE ARGAMASSA.FORNECIMENTO</t>
  </si>
  <si>
    <t>TUBO DE CONCRETO ARMADO, CLASSE PA-4,PARA GALERIAS DE AGUASPLUVIAIS,COM DIAMETRO DE  800MM,JUNTA DE ARGAMASSA. FORNECIMENTO</t>
  </si>
  <si>
    <t>TUBO DE CONCRETO ARMADO, CLASSE PA-4,PARA GALERIAS DE AGUASPLUVIAIS,COM DIAMETRO DE  900MM,JUNTA DE ARGAMASSA. FORNECIMENTO</t>
  </si>
  <si>
    <t>TUBO DE CONCRETO ARMADO, CLASSE PA-4,PARA GALERIAS DE AGUASPLUVIAIS,COM DIAMETRO DE 1000MM,JUNTA DE ARGAMASSA. FORNECIMENTO</t>
  </si>
  <si>
    <t>TUBO DE CONCRETO ARMADO, CLASSE PA-4,PARA GALERIAS DE AGUASPLUVIAIS,COM DIAMETRO DE 1200MM,JUNTA DE ARGAMASSA. FORNECIMENTO</t>
  </si>
  <si>
    <t>TUBO DE CONCRETO ARMADO, CLASSE PA-4,PARA GALERIAS DE AGUASPLUVIAIS,COM DIAMETRO DE 1500MM,JUNTA DE ARGAMASSA. FORNECIMENTO</t>
  </si>
  <si>
    <t>TUBO PVC-PBA,CLASSE 15(EB-183),PARA ADUCAO E DISTRIBUICAO DEAGUAS,COM DIAMETRO NOMINAL DE 50MM, INCLUSIVE ANEL DE BORRACHA. FORNECIMENTO</t>
  </si>
  <si>
    <t>TUBO PVC-PBA,CLASSE 15(EB-183),PARA ADUCAO E DISTRIBUICAO DEAGUAS,COM DIAMETRO NOMINAL DE 75MM, INCLUSIVE ANEL DE BORRACHA. FORNECIMENTO</t>
  </si>
  <si>
    <t>TUBO PVC-PBA,CLASSE 15(EB-183),PARA ADUCAO E DISTRIBUICAO DEAGUAS,COM DIAMETRO NOMINAL DE 100MM,INCLUSIVE ANEL DE BORRACHA. FORNECIMENTO</t>
  </si>
  <si>
    <t>TUBO PVC-PBA,CLASSE 20(EB-183),PARA ADUCAO E DISTRIBUICAO DEAGUAS,COM DIAMETRO NOMINAL DE  50MM,INCLUSIVE ANEL DE BORRACHA. FORNECIMENTO</t>
  </si>
  <si>
    <t>TUBO PVC-PBA,CLASSE 20(EB-183),PARA ADUCAO E DISTRIBUICAO DEAGUAS,COM DIAMETRO NOMINAL DE  75MM,INCLUSIVE ANEL DE BORRACHA. FORNECIMENTO</t>
  </si>
  <si>
    <t>TUBO PVC-PBA,CLASSE 20(EB-183),PARA ADUCAO E DISTRIBUICAO DEAGUAS,COM DIAMETRO NOMINAL DE 100MM,INCLUSIVE ANEL DE BORRACHA, FORNECIMENTO</t>
  </si>
  <si>
    <t>ADAPTADOR PVC-PBA (NBR 10351), PB, RQ X PBA COM DIAMETRONOMINAL DE 50MM, INCLUSIVE ANEL DE BORRACHA. FORNECIMENTO</t>
  </si>
  <si>
    <t>ADAPTADOR PVC-PBA (NBR 10351),PB,RQ X PBA COM DIAMETRO NOMINAL DE 75MM,INCLUSIVE ANEL DE BORRACHA.FORNECIMENTO</t>
  </si>
  <si>
    <t>ADAPTADOR PVC-PBA (NBR 10351),PB,RQ X PBA COM DIAMETRO NOMINAL DE 100MM,INCLUSIVE ANEL DE BORRACHA.FORNECIMENTO</t>
  </si>
  <si>
    <t>ADAPTADOR PVC-PBA (NBR 10351),PP,RQ X PBA COM DIAMETRO NOMINAL DE 50MM. FORNECIMENTO</t>
  </si>
  <si>
    <t>ADAPTADOR PVC-PBA (NBR 10351),PP,RQ X PBA COM DIAMETRO NOMINAL DE 75MM. FORNECIMENTO</t>
  </si>
  <si>
    <t>CAP PVC-PBA (NBR 10351),COM DIAMETRO NOMINAL DE 50MM,INCLUSIVE ANEL DE BORRACHA. FORNECIMENTO</t>
  </si>
  <si>
    <t>CAP PVC-PBA (NBR 10351),COM DIAMETRO NOMINAL DE 75MM,INCLUSIVE ANEL DE BORRACHA.FORNECIMENTO</t>
  </si>
  <si>
    <t>CAP PVC-PBA (NBR 10351),COM DIAMETRO NOMINAL DE 100MM,INCLUSIVE ANEL DE BORRACHA.FORNECIMENTO</t>
  </si>
  <si>
    <t>CRUZETA PVC-PBA (NBR 10351),BBBB COM DIAMETROS NOMINAIS DE50MMX50MM,INCLUSIVE ANEIS DE BORRACHA.FORNECIMENTO</t>
  </si>
  <si>
    <t>CRUZETA PVC-PBA (NBR 10351),BBBB COM DIAMETROS NOMINAIS DE75MMX50MM,INCLUSIVE ANEIS DE BORRACHA. FORNECIMENTO</t>
  </si>
  <si>
    <t>CRUZETA PVC-PBA (NBR 10351),BBBB COM DIAMETROS NOMINAIS DE75MMX75MM,INCLUSIVE ANEIS DE BORRACHA.FORNECIMENTO</t>
  </si>
  <si>
    <t>CRUZETA PVC-PBA (NBR 10351),BBBB COM DIAMETROS NOMINAIS DE100MMX100MM, INCLUSIVE ANEIS DE BORRACHA. FORNECIMENTO</t>
  </si>
  <si>
    <t>CURVA PVC-PBA (NBR 10351),DE 22°30`,PB,C/DIAMETRO NOMINAL DE50MM,INCLUSIVE ANEL DE BORRACHA.FORNECIMENTO</t>
  </si>
  <si>
    <t>CURVA PVC-PBA (NBR 10351),DE 22°30`,PB,C/DIAMETRO NOMINAL DE75MM,INCLUSIVE ANEL DE BORRACHA.FORNECIMENTO</t>
  </si>
  <si>
    <t>CURVA PVC-PBA (NBR 10351),DE 22°30`,PB,C/DIAMETRO NOMINAL DE100MM,INCLUSIVE ANEL DE BORRACHA.FORNECIMENTO</t>
  </si>
  <si>
    <t>CURVA PVC-PBA (NBR 10351), DE 45°, PB, COM DIAMETRO NOMINALDE 50MM,INCLUSIVE ANEL DE BORRACHA.FORNECIMENTO</t>
  </si>
  <si>
    <t>CURVA PVC-PBA (NBR 10351), DE 45°, PB, COM DIAMETRO NOMINALDE 75MM, INCLUSIVE ANEL DE BORRACHA. FORNECIMENTO</t>
  </si>
  <si>
    <t>CURVA PVC-PBA (NBR 10351), DE 45°, PB, COM DIAMETRO NOMINALDE 100MM, INCLUSIVE ANEL DE BORRACHA. FORNECIMENTO</t>
  </si>
  <si>
    <t>CURVA PVC-PBA (NBR 10351), DE 90°, PB, COM DIAMETRO NOMINALDE 50MM, INCLUSIVE ANEL DE BORRACHA. FORNECIMENTO</t>
  </si>
  <si>
    <t>CURVA PVC-PBA (NBR 10351), DE 90°, PB, COM DIAMETRO NOMINALDE 75MM, INCLUSIVE ANEL DE BORRACHA. FORNECIMENTO</t>
  </si>
  <si>
    <t>CURVA PVC-PBA (NBR 10351), DE 90°, PB, COM DIAMETRO NOMINALDE 100MM, INCLUSIVE ANEL DE BORRACHA. FORNECIMENTO</t>
  </si>
  <si>
    <t>EXTREMIDADE PVC-PBA (NBR 10351), BF, COM DIAMETRO NOMINAL DE50MM, INCLUSIVE ANEL DE BORRACHA. FORNECIMENTO</t>
  </si>
  <si>
    <t>EXTREMIDADE PVC-PBA (NBR 10351), BF, COM DIAMETRO NOMINAL DE75MM, INCLUSIVE ANEL DE BORRACHA. FORNECIMENTO</t>
  </si>
  <si>
    <t>EXTREMIDADE PVC-PBA (NBR 10351), BF, COM DIAMETRO NOMINAL DE100MM, INCLUSIVE ANEL DE BORRACHA. FORNECIMENTO</t>
  </si>
  <si>
    <t>EXTREMIDADE PVC-PBA (NBR 10351), PF, COM DIAMETRO NOMINAL DE50MM. FORNECIMENTO</t>
  </si>
  <si>
    <t>EXTREMIDADE PVC-PBA (NBR 10351), PF, COM DIAMETRO NOMINAL DE75MM. FORNECIMENTO</t>
  </si>
  <si>
    <t>EXTREMIDADE PVC-PBA (NBR 10351), PF, COM DIAMETRO NOMINAL DE100MM. FORNECIMENTO</t>
  </si>
  <si>
    <t>LUVA DE CORRER PVC-PBA (NBR 10351), COM DIAMETRO NOMINAL DE50MM, INCLUSIVE ANEIS DE BORRACHA. FORNECIMENTO</t>
  </si>
  <si>
    <t>LUVA DE CORRER PVC-PBA (NBR 10351), COM DIAMETRO NOMINAL DE75MM, INCLUSIVE ANEIS DE BORRACHA. FORNECIMENTO</t>
  </si>
  <si>
    <t>LUVA DE CORRER PVC-PBA (NBR 10351), COM DIAMETRO NOMINAL DE100MM, INCLUSIVE ANEIS DE BORRACHA. FORNECIMENTO</t>
  </si>
  <si>
    <t>LUVA SIMPLES PVC-PBA (NBR 10351), COM DIAMETRO NOMINAL DE50MM, INCLUSIVE ANEIS DE BORRACHA. FORNECIMENTO</t>
  </si>
  <si>
    <t>LUVA SIMPLES PVC-PBA (NBR 10351), COM DIAMETRO NOMINAL DE75MM, INCLUSIVE ANEIS DE BORRACHA. FORNECIMENTO</t>
  </si>
  <si>
    <t>LUVA SIMPLES PVC-PBA (NBR 10351), COM DIAMETRO NOMINAL DE100MM, INCLUSIVE ANEIS DE BORRACHA. FORNECIMENTO</t>
  </si>
  <si>
    <t>REDUCAO PVC-PBA (NBR 10351),PB,COM DIAMETROS NOMINAIS DE75MMX50MM,INCLUSIVE ANEL DE BORRACHA.FORNECIMENTO</t>
  </si>
  <si>
    <t>REDUCAO PVC-PBA (NBR 10351),PB,COM DIAMETROS NOMINAIS DE100MMX50MM,INCLUSIVE ANEL DE BORRACHA. FORNECIMENTO</t>
  </si>
  <si>
    <t>REDUCAO DE PVC-PBA (NBR 10351),PB,COM DIAMETROS NOMINAIS DE100MMX75MM,INCLUSIVE ANEL DE BORRACHA.FORNECIMENTO</t>
  </si>
  <si>
    <t>TE PVC-PBA (NBR 10351),BBB,COM DIAMETROS NOMINAIS DE 50MMX50MM,INCLUSIVE ANEIS DE BORRACHA.FORNECIMENTO</t>
  </si>
  <si>
    <t>TE PVC-PBA (NBR 10351), BBB, COM DIAMETROS NOMINAIS DE 75MMX50MM, INCLUSIVE ANEIS DE BORRACHA. FORNECIMENTO</t>
  </si>
  <si>
    <t>TE PVC-PBA (NBR 10351), BBB, COM DIAMETROS NOMINAIS DE 75MMX75MM, INCLUSIVE ANEIS DE BORRACHA. FORNECIMENTO</t>
  </si>
  <si>
    <t>TE PVC-PBA (NBR 10351), BBB, COM DIAMETROS NOMINAIS DE 100MMX50MM, INCLUSIVE ANEIS DE BORRACHA. FORNECIMENTO</t>
  </si>
  <si>
    <t>TE PVC-PBA (NBR 10351), BBB, COM DIAMETROS NOMINAIS DE 100MMX75MM, INCLUSIVE ANEIS DE BORRACHA. FORNECIMENTO</t>
  </si>
  <si>
    <t>TE PVC-PBA (NBR 10351), BBB, COM DIAMETROS NOMINAIS DE 100MMX100MM, INCLUSIVE ANEIS DE BORRACHA. FORNECIMENTO</t>
  </si>
  <si>
    <t>COLAR DE TOMADA DE PVC COM TRAVAS, SAIDA ROSQUEADA DE 3/4",PARA DISTRIBUIDOR PBA COM DN=50MM.FORNECIMENTO</t>
  </si>
  <si>
    <t>COLAR DE TOMADA DE PVC COM TRAVAS, SAIDA ROSQUEADA DE 3/4",PARA DISTRIBUIDOR PBA COM DN=75MM.FORNECIMENTO</t>
  </si>
  <si>
    <t>TUBO PVC-DEFOFO(EB-1208),PARA ADUCAO E DISTRIBUICAO DE AGUAS,COM DIAMETRO NOMINAL DE 100MM, INCLUSIVE ANEL DE BORRACHA.FORNECIMENTO</t>
  </si>
  <si>
    <t>TUBO PVC-DEFOFO(EB-1208),PARA ADUCAO E DISTRIBUICAO DE AGUAS,COM DIAMETRO NOMINAL DE 150MM, INCLUSIVE ANEL DE BORRACHA.FORNECIMENTO</t>
  </si>
  <si>
    <t>TUBO PVC-DEFOFO(EB-1208),PARA ADUCAO E DISTRIBUICAO DE AGUAS,COM DIAMETRO NOMINAL DE 200MM, INCLUSIVE ANEL DE BORRACHA.FORNECIMENTO</t>
  </si>
  <si>
    <t>TUBO PVC-DEFOFO(EB-1208),PARA ADUCAO E DISTRIBUICAO DE AGUAS,COM DIAMETRO NOMINAL DE 250MM, INCLUSIVE ANEL DE BORRACHA.FORNECIMENTO</t>
  </si>
  <si>
    <t>TUBO PVC-DEFOFO(EB-1208),PARA ADUCAO E DISTRIBUICAO DE AGUAS,COM DIAMETRO NOMINAL DE 300MM, INCLUSIVE ANEL DE BORRACHA.FORNECIMENTO</t>
  </si>
  <si>
    <t>TUBO PVC-DEFOFO(EB-1208),PARA ADUCAO E DISTRIBUICAO DE AGUAS,COM DIAMETRO NOMINAL DE 400MM, INCLUSIVE ANEL DE BORRACHA.FORNECIMENTO</t>
  </si>
  <si>
    <t>TUBO PVC-DEFOFO(EB-1208),PARA ADUCAO E DISTRIBUICAO DE AGUAS,COM DIAMETRO NOMINAL DE 500MM, INCLUSIVE ANEL DE BORRACHA.FORNECIMENTO</t>
  </si>
  <si>
    <t>LUVA DE CORRER PVC-DEFOFO (NBR 10569), COM DIAMETRO NOMINALDE 100MM, INCLUSIVE ANEIS DE BORRACHA. FORNECIMENTO</t>
  </si>
  <si>
    <t>LUVA DE CORRER PVC-DEFOFO (NBR 10569), COM DIAMETRO NOMINALDE 150MM, INCLUSIVE ANEIS DE BORRACHA. FORNECIMENTO</t>
  </si>
  <si>
    <t>LUVA DE CORRER PVC-DEFOFO (NBR 10569), COM DIAMETRO NOMINALDE 200MM, INCLUSIVE ANEIS DE BORRACHA. FORNECIMENTO</t>
  </si>
  <si>
    <t>LUVA DE CORRER PVC-DEFOFO (NBR 10569), COM DIAMETRO NOMINALDE 250MM, INCLUSIVE ANEIS DE BORRACHA. FORNECIMENTO</t>
  </si>
  <si>
    <t>LUVA DE CORRER PVC-DEFOFO (NBR 10569), COM DIAMETRO NOMINALDE 300MM, INCLUSIVE ANEIS DE BORRACHA. FORNECIMENTO</t>
  </si>
  <si>
    <t>LUVA DE CORRER PVC-DEFOFO (NBR 10569), COM DIAMETRO NOMINALDE 400MM, INCLUSIVE ANEIS DE BORRACHA. FORNECIMENTO</t>
  </si>
  <si>
    <t>LUVA DE CORRER PVC-DEFOFO (NBR 10569), COM DIAMETRO NOMINALDE 500MM, INCLUSIVE ANEIS DE BORRACHA. FORNECIMENTO</t>
  </si>
  <si>
    <t>TUBO DE PVC RIGIDO,ROSQUEAVEL,PARA AGUA FRIA,COM DIAMETRO DE1/2".FORNECIMENTO</t>
  </si>
  <si>
    <t>TUBO DE PVC RIGIDO,ROSQUEAVEL,PARA AGUA FRIA,COM DIAMETRO DE3/4".FORNECIMENTO</t>
  </si>
  <si>
    <t>TUBO DE PVC RIGIDO,ROSQUEAVEL,PARA AGUA FRIA,COM DIAMETRO DE1".FORNECIMENTO</t>
  </si>
  <si>
    <t>TUBO DE PVC RIGIDO,ROSQUEAVEL,PARA AGUA FRIA,COM DIAMETRO DE1.1/2".FORNECIMENTO</t>
  </si>
  <si>
    <t>TUBO DE PVC RIGIDO ROSQUEAVEL,PARA AGUA FRIA,COM DIAMETRO DE2".FORNECIMENTO</t>
  </si>
  <si>
    <t>TUBO DE PVC RIGIDO,ROSQUEAVEL,PARA AGUA FRIA,COM DIAMETRO DE3".FORNECIMENTO</t>
  </si>
  <si>
    <t>TUBO DE PVC RIGIDO ROSQUEAVEL,PARA AGUA FRIA,COM DIAMETRO DE4".FORNECIMENTO</t>
  </si>
  <si>
    <t>TUBO DE PVC RIGIDO SOLDAVEL,PARA AGUA FRIA, COM DIAMETRO DE20MM.FORNECIMENTO</t>
  </si>
  <si>
    <t>TUBO DE PVC RIGIDO SOLDAVEL,PARA AGUA FRIA, COM DIAMETRO DE25MM.FORNECIMENTO</t>
  </si>
  <si>
    <t>TUBO DE PVC RIGIDO SOLDAVEL,PARA AGUA FRIA, COM DIAMETRO DE32MM.FORNECIMENTO</t>
  </si>
  <si>
    <t>TUBO DE PVC RIGIDO SOLDAVEL,PARA AGUA FRIA, COM DIAMETRO DE40MM.FORNECIMENTO</t>
  </si>
  <si>
    <t>TUBO DE PVC RIGIDO SOLDAVEL,PARA AGUA FRIA, COM DIAMETRO DE50MM.FORNECIMENTO</t>
  </si>
  <si>
    <t>TUBO DE PVC RIGIDO SOLDAVEL,PARA AGUA FRIA, COM DIAMETRO DE60MM.FORNECIMENTO</t>
  </si>
  <si>
    <t>TUBO DE PVC RIGIDO SOLDAVEL,PARA AGUA FRIA, COM DIAMETRO DE75MM.FORNECIMENTO</t>
  </si>
  <si>
    <t>TUBO DE PVC RIGIDO SOLDAVEL,PARA AGUA FRIA, COM DIAMETRO DE85MM.FORNECIMENTO</t>
  </si>
  <si>
    <t>TUBO DE PVC RIGIDO SOLDAVEL,PARA AGUA FRIA, COM DIAMETRO DE110MM.FORNECIMENTO</t>
  </si>
  <si>
    <t>TUBO PVC (NBR-7362), PARA ESGOTO SANITARIO, COM DIAMETRO NOMINAL DE 100MM, INCLUSIVE ANEL DE BORRACHA. FORNECIMENTO</t>
  </si>
  <si>
    <t>TUBO PVC (NBR-7362), PARA ESGOTO SANITARIO, COM DIAMETRO NOMINAL DE 150MM, INCLUSIVE ANEL DE BORRACHA. FORNECIMENTO</t>
  </si>
  <si>
    <t>TUBO PVC (NBR-7362), PARA ESGOTO SANITARIO, COM DIAMETRO NOMINAL DE 200MM, INCLUSIVE ANEL DE BORRACHA. FORNECIMENTO</t>
  </si>
  <si>
    <t>TUBO PVC (NBR-7362), PARA ESGOTO SANITARIO, COM DIAMETRO NOMINAL DE 250MM, INCLUSIVE ANEL DE BORRACHA. FORNECIMENTO</t>
  </si>
  <si>
    <t>TUBO PVC (NBR-7362), PARA ESGOTO SANITARIO, COM DIAMETRO NOMINAL DE 300MM, INCLUSIVE ANEL DE BORRACHA. FORNECIMENTO</t>
  </si>
  <si>
    <t>TUBO PVC (NBR 7362), PARA ESGOTO SANITARIO, COM DIAMETRO NOMINAL DE 350MM, INCLUSIVE ANEL DE BORRACHA. FORNECIMENTO.</t>
  </si>
  <si>
    <t>TUBO PVC (NBR 7362), PARA ESGOTO SANITARIO, COM DIAMETRO NOMINAL DE 400MM, INCLUSIVE ANEL DE BORRACHA. FORNECIMENTO</t>
  </si>
  <si>
    <t>CURVA DE PVC PARA REDE DE ESGOTO (NBR 10569), DE 45°,PB,COMDIAMETRO NOMINAL DE 100MM,INCLUSIVE ANEL DE BORRACHA.FORNECIMENTO</t>
  </si>
  <si>
    <t>CURVA DE PVC PARA REDE DE ESGOTO (NBR 10569), DE 45°,PB,COMDIAMETRO NOMINAL DE 150MM,INCLUSIVE ANEL DE BORRACHA.FORNECIMENTO</t>
  </si>
  <si>
    <t>CURVA DE PVC PARA REDE DE ESGOTO (NBR 10569), DE 90°,PB,COMDIAMETRO NOMINAL DE 100MM,INCLUSIVE ANEL DE BORRACHA.FORNECIMENTO</t>
  </si>
  <si>
    <t>CURVA DE PVC PARA REDE DE ESGOTO (NBR 10569), DE 90°,PB,COMDIAMETRO NOMINAL DE 150MM,INCLUSIVE ANEL DE BORRACHA.FORNECIMENTO</t>
  </si>
  <si>
    <t>JUNCAO DE PVC PARA REDE DE ESGOTO (NBR 10569), DE 45°, BBB,COM DIAMETRO NOMINAL DE 100MM, INCLUSIVE ANEIS DE BORRACHA.FORNECIMENTO</t>
  </si>
  <si>
    <t>JUNCAO DE PVC PARA REDE DE ESGOTO (NBR 10569), DE 45°, BBB,COM DIAMETRO NOMINAL DE 150MM, INCLUSIVE ANEIS DE BORRACHA.FORNECIMENTO</t>
  </si>
  <si>
    <t>PLUG DE PVC PARA REDE DE ESGOTO (NBR 10569), COM DIAMETRONOMINAL DE 100MM. FORNECIMENTO</t>
  </si>
  <si>
    <t>PLUG DE PVC PARA REDE DE ESGOTO (NBR 10569), COM DIAMETRONOMINAL DE 150MM. FORNECIMENTO</t>
  </si>
  <si>
    <t>SELIM ELASTICO DE PVC PARA LIGACAO PREDIAL DE REDE DE ESGOTO(NBR 10569), DE 150MMX100MM, INCLUSIVE ANEL DE BORRACHA.FORNECIMENTO</t>
  </si>
  <si>
    <t>TIL LIGACAO PREDIAL DE PVC PARA REDE DE ESGOTO (NBR 10569),BBB, COM DIAMETRO NOMINAL DE 100MM, INCLUSIVE ANEIS DE BORRACHA. FORNECIMENTO</t>
  </si>
  <si>
    <t>TIL TUBO DE QUEDA DE PVC PARA REDE DE ESGOTO(NBR 10569),BBB,COM DIAMETRO NOMINAL DE 150MM,INCLUSIVE ANEIS DE BORRACHA.FORNECIMENTO</t>
  </si>
  <si>
    <t>TAMPAO COMPLETO PARA TIL DE PVC PARA REDE DE ESGOTO(NBR 10569), COM DIAMETRO NOMINAL DE 100MM. FORNECIMENTO</t>
  </si>
  <si>
    <t>TAMPAO COMPLETO PARA TIL DE PVC PARA REDE DE ESGOTO(NBR 10569), COM DIAMETRO NOMINAL DE 150MM. FORNECIMENTO</t>
  </si>
  <si>
    <t>TUBO FLEXIVEL ESTRUTURADO DE PVC PARA AGUAS PLUVIAIS,INCLUSIVE JUNTAS,COM DIAMETRO DE 300MM. FORNECIMENTO</t>
  </si>
  <si>
    <t>TUBO FLEXIVEL ESTRUTURADO DE PVC,PARA AGUAS PLUVIAIS,INCLUSIVE JUNTAS,COM DIAMETRO DE 400MM. FORNECIMENTO</t>
  </si>
  <si>
    <t>TUBO FLEXIVEL ESTRUTURADO DE PVC,PARA AGUAS PLUVIAIS,INCLUSIVE JUNTAS,COM DIAMETRO DE 500MM. FORNECIMENTO</t>
  </si>
  <si>
    <t>TUBO FLEXIVEL ESTRUTURADO DE PVC,PARA AGUAS PLUVIAIS,INCLUSIVE JUNTAS,COM DIAMETRO DE 600MM. FORNECIMENTO</t>
  </si>
  <si>
    <t>TUBO FLEXIVEL ESTRUTURADO DE PVC,PARA AGUAS PLUVIAIS,INCLUSIVE JUNTAS,COM DIAMETRO DE 700MM. FORNECIMENTO</t>
  </si>
  <si>
    <t>TUBO FLEXIVEL ESTRUTURADO DE PVC,PARA AGUAS PLUVIAIS,INCLUSIVE JUNTAS,COM DIAMETRO DE 800MM. FORNECIMENTO</t>
  </si>
  <si>
    <t>TUBO FLEXIVEL ESTRUTURADO DE PVC PARA AGUAS PLUVIAIS,INCLUSIVE JUNTAS,COM DIAMETRO DE 900MM. FORNECIMENTO</t>
  </si>
  <si>
    <t>TUBO FLEXIVEL ESTRUTURADO DE PVC,PARA AGUAS PLUVIAIS,INCLUSIVE JUNTAS,COM DIAMETRO DE 1000MM. FORNECIMENTO</t>
  </si>
  <si>
    <t>TUBO FLEXIVEL ESTRUTURADO DE PVC,PARA AGUAS PLUVIAIS,INCLUSIVE JUNTAS,COM DIAMETRO DE 1100MM. FORNECIMENTO</t>
  </si>
  <si>
    <t>TUBO FLEXIVEL ESTRUTURADO DE PVC,PARA AGUAS PLUVIAIS,INCLUSIVE JUNTAS,COM DIAMETRO DE 1200MM. FORNECIMENTO</t>
  </si>
  <si>
    <t>TUBO FLEXIVEL ESTRUTURADO DE PVC,PARA AGUAS PLUVIAIS,INCLUSIVE JUNTAS,COM DIAMETRO DE 1500MM. FORNECIMENTO</t>
  </si>
  <si>
    <t>TUBO FLEXIVEL ESTRUTURADO DE PVC,PARA AGUAS PLUVIAIS,INCLUSIVE JUNTAS,COM DIAMETRO DE 1800MM. FORNECIMENTO</t>
  </si>
  <si>
    <t>TUBO FLEXIVEL ESTRUTURADO DE PVC,PARA AGUAS PLUVIAIS,INCLUSIVE JUNTAS,COM DIAMETRO DE 2000MM. FORNECIMENTO</t>
  </si>
  <si>
    <t>TUBO FLEXIVEL ESTRUTURADO DE PVC,PARA AGUAS PLUVIAIS,INCLUSIVE JUNTAS,COM DIAMETRO DE 2500MM. FORNECIMENTO</t>
  </si>
  <si>
    <t>TUBO FLEXIVEL ESTRUTURADO DE PVC,PARA AGUAS PLUVIAIS,INCLUSIVE JUNTAS,COM DIAMETRO DE 3000MM. FORNECIMENTO</t>
  </si>
  <si>
    <t>CURVA DE 45° DE PVC-PBA,COM BOLSA DE JUNTA ELASTICA,DIAMETRONOMINAL 50MM. FORNECIMENTO</t>
  </si>
  <si>
    <t>CURVA DE 45° DE PVC-PBA,COM BOLSA DE JUNTA ELASTICA,DIAMETRONOMINAL 75MM. FORNECIMENTO</t>
  </si>
  <si>
    <t>CURVA DE 45° DE PVC-PBA,COM BOLSA DE JUNTA ELASTICA,DIAMETRONOMINAL 100MM. FORNECIMENTO</t>
  </si>
  <si>
    <t>TE DE PVC-PBA,COM TRES BOLSAS DE JUNTA ELASTICA, DIAMETRO NOMINAL DE 50MM. FORNECIMENTO</t>
  </si>
  <si>
    <t>TE DE PVC-PBA,COM TRES BOLSAS DE JUNTA ELASTICA, DIAMETRO NOMINAL DE 75MM. FORNECIMENTO</t>
  </si>
  <si>
    <t>TE DE PVC-PBA,COM TRES BOLSAS DE JUNTA ELASTICA, DIAMETRO NOMINAL DE 100MM. FORNECIMENTO</t>
  </si>
  <si>
    <t>TUBO CERAMICO,PARA JUNTA NAO ELASTICA(EB-5),PARA ESGOTO SANITARIO,COM DIAMETRO DE 100MM. FORNECIMENTO</t>
  </si>
  <si>
    <t>TUBO CERAMICO,PARA JUNTA NAO ELASTICA(EB-5),PARA ESGOTO SANITARIO,COM DIAMETRO DE 150MM. FORNECIMENTO</t>
  </si>
  <si>
    <t>TUBO CERAMICO,PARA JUNTA NAO ELASTICA(EB-5),PARA ESGOTO SANITARIO,COM DIAMETRO DE 200MM. FORNECIMENTO</t>
  </si>
  <si>
    <t>TUBO CERAMICO,PARA JUNTA NAO ELASTICA(EB-5),PARA ESGOTO SANITARIO,COM DIAMETRO DE 250MM. FORNECIMENTO</t>
  </si>
  <si>
    <t>TUBO CERAMICO,PARA JUNTA NAO ELASTICA(EB-5),PARA ESGOTO SANITARIO,COM DIAMETRO DE 300MM. FORNECIMENTO</t>
  </si>
  <si>
    <t>MONTAGEM,SEM FORNECIMENTO,DE CONJUNTO MOTO-BOMBA COM POTENCIA ATE 5CV,COMPREENDENDO TODOS OS SERVICOS DE MANUSEIO,ALINHAMENTO,FIXACAO E LIGACOES,INCLUSIVE FORNECIMENTO DE CHUMBADORES E CONECTORES ELETRICOS</t>
  </si>
  <si>
    <t>MONTAGEM,SEM FORNECIMENTO,DE CONJUNTO MOTO-BOMBA COM POTENCIA ACIMA DE 5CV,ATE 15CV,COMPREENDENDO TODOS OS SERVICOS DE MANUSEIO,ALINHAMENTO,FIXACAO E LIGACOES,INCLUSIVE FORNECIMENTO DE CHUMBADORES E CONECTORES ELETRICOS</t>
  </si>
  <si>
    <t>MONTAGEM,SEM FORNECIMENTO,DE CONJUNTO MOTO-BOMBA COM POTENCIA ACIMA DE 15CV,ATE 40CV,COMPREENDENDO TODOS OS SERVICOS DEMANUSEIO,ALINHAMENTO,FIXACAO E LIGACOES,INCLUSIVE FORNECIMENTO DE CHUMBADORES E CONECTORES ELETRICOS</t>
  </si>
  <si>
    <t>MONTAGEM,SEM FORNECIMENTO,DE CONJUNTO MOTO-BOMBA COM POTENCIA ACIMA DE 40CV,ATE 100CV,COMPREENDENDO TODOS OS SERVICOS DEMANUSEIO,ALINHAMENTO,FIXACAO ELIGACOES,INCLUSIVE FORNECIMENTO DE CHUMBADORES E CONECTORES ELETRICOS</t>
  </si>
  <si>
    <t>MONTAGEM,SEM FORNECIMENTO,DE CONJUNTO MOTO-BOMBA COM POTENCIA ACIMA DE 100CV,ATE 400CV, COMPREENDENDO TODOS OS SERVICOSDE MANUSEIO,ALINHAMENTO,FIXACAO E LIGACOES,INCLUSIVE FORNECIMENTO DE CHUMBADORES E CONECTORES ELETRICOS</t>
  </si>
  <si>
    <t>MONTAGEM,SEM FORNECIMENTO,DE CONJUNTO MOTO-BOMBA COM POTENCIA ACIMA DE 400CV,ATE 1000CV,COMPREENDENDO TODOS OS SERVICOSDE MANUSEIO,ALINHAMENTO,FIXACAO E LIGACOES,INCLUSIVE FORNECIMENTO DE CHUMBADORES E CONECTORES ELETRICOS</t>
  </si>
  <si>
    <t>MONTAGEM,SEM FORNECIMENTO,DE PAINEL DE PARTIDA PARA CONJUNTOATE 5CV,INCLUSIVE FORNECIMENTO DE MATERIAIS PARA FIXACAO ELIGACAO</t>
  </si>
  <si>
    <t>MONTAGEM,SEM FORNECIMENTO,DE PAINEL DE PARTIDA PARA CONJUNTOACIMA DE 5CV,ATE 15CV, INCLUSIVE FORNECIMENTO DE MATERIAISPARA FIXACAO E LIGACAO</t>
  </si>
  <si>
    <t>MONTAGEM,SEM FORNECIMENTO,DE PAINEL DE PARTIDA PARA CONJUNTOACIMA DE 15CV,ATE 40CV,INCLUSIVE FORNECIMENTO DE MATERIAISPARA FIXACAO E LIGACAO</t>
  </si>
  <si>
    <t>MONTAGEM,SEM FORNECIMENTO,DE PAINEL DE PARTIDA PARA CONJUNTOACIMA DE 40CV,ATE 100CV,INCLUSIVE FORNECIMENTO DE MATERIAISPARA FIXACAO E LIGACAO</t>
  </si>
  <si>
    <t>MONTAGEM,SEM FORNECIMENTO,DE PAINEL DE PARTIDA PARA CONJUNTOACIMA DE 100CV, ATE 400CV, INCLUSIVE FORNECIMENTO DE MATERIAIS PARA FIXACAO E LIGACAO</t>
  </si>
  <si>
    <t>MONTAGEM,SEM FORNECIMENTO,DE PAINEL DE PARTIDA PARA CONJUNTOACIMA 400CV,ATE 1000CV,INCLUSIVE FORNECIMENTO DE MATERIAISPARA FIXACAO E LIGACAO</t>
  </si>
  <si>
    <t>MONTAGEM,SEM FORNECIMENTO,DE CONJUNTO DE RECALQUE DE AGUA,SUBTERRANEO(PADRAO CEDAE),COMPREENDENDO OS SERVICOS DE MANUSEIO,COLOCACAO NA VALA,ALINHAMENTO E LIGACOES DO CONJUNTO HIDRAULICO,INSTALACAO DO PAINEL DE COMANDO EM POSTE E RESPECTIVASLIGACOES</t>
  </si>
  <si>
    <t>CARVAO ANTRACITOSO PARA FILTROS DE TRATAMENTO DE AGUA COM T.E. 0,9MM A 1MM, C.U. 1,7MM. FORNECIMENTO</t>
  </si>
  <si>
    <t>AREIA PARA FILTROS DE TRATAMENTO DE AGUA, COM GRANULOMETRIADE 12 A 40(1,68 A 0,42)MM. FORNECIMENTO</t>
  </si>
  <si>
    <t>SEIXOS ROLADOS PARA FILTROS DE TRATAMENTO DE AGUA,DE 1.1/2"A 3/4" (38,1 A 19,1)MM. FORNECIMENTO</t>
  </si>
  <si>
    <t>SEIXOS ROLADOS PARA FILTROS DE TRATAMENTO DE AGUA,DE 3/4" A3/8" (19,1 A 9,5)MM.FORNECIMENTO</t>
  </si>
  <si>
    <t>SEIXOS ROLADOS PARA FILTROS DE TRATAMENTO DE AGUA,DE 3/8" A1/4" (9,5 A 6,4)MM. FORNECIMENTO</t>
  </si>
  <si>
    <t>SEIXOS ROLADOS PARA FILTROS DE TRATAMENTO DE AGUA,DE 1/4" A1/8" (6,4 A 3,2)MM.FORNECIMENTO</t>
  </si>
  <si>
    <t>PASTA DE CIMENTO BRANCO E CAL,NO TRACO 1:1</t>
  </si>
  <si>
    <t>ARGAMASSA DE CIMENTO E AREIA NO TRACO 1:1,PREPARO MANUAL</t>
  </si>
  <si>
    <t>ARGAMASSA DE CIMENTO E AREIA NO TRACO 1:1,5,PREPARO MANUAL</t>
  </si>
  <si>
    <t>ARGAMASSA DE CIMENTO E AREIA NO TRACO 1:2,PREPARO MANUAL</t>
  </si>
  <si>
    <t>ARGAMASSA DE CIMENTO E AREIA NO TRACO 1:3,PREPARO MANUAL</t>
  </si>
  <si>
    <t>ARGAMASSA DE CIMENTO E AREIA NO TRACO 1:4,PREPARO MANUAL</t>
  </si>
  <si>
    <t>ARGAMASSA DE CIMENTO E AREIA NO TRACO 1:5,PREPARO MANUAL</t>
  </si>
  <si>
    <t>ARGAMASSA DE CIMENTO E AREIA NO TRACO 1:6,PREPARO MANUAL</t>
  </si>
  <si>
    <t>ARGAMASSA DE CIMENTO E AREIA NO TRACO 1:8,PREPARO MANUAL</t>
  </si>
  <si>
    <t>ARGAMASSA DE CIMENTO E PO-DE-PEDRA,NO TRACO 1:3,PREPARO MANUAL</t>
  </si>
  <si>
    <t>ARGAMASSA DE CIMENTO E PO-DE-PEDRA,NO TRACO 1:4,PREPARO MANUAL</t>
  </si>
  <si>
    <t>ARGAMASSA DE CIMENTO,CAL E AREIA FINA,NO TRACO 1:3:5,PREPAROMANUAL</t>
  </si>
  <si>
    <t>ARGAMASSA DE CIMENTO,CAL E AREIA FINA,NO TRACO 1:3:8,PREPAROMANUAL</t>
  </si>
  <si>
    <t>ARGAMASSA DE CIMENTO BRANCO,CAL E PO-DE-MARMORE,NO TRACO 1:1:3,PREPARO MANUAL</t>
  </si>
  <si>
    <t>ARGAMASSA DE CIMENTO E SAIBRO,NO TRACO 1:2,PREPARO MANUAL</t>
  </si>
  <si>
    <t>ARGAMASSA DE CIMENTO E SAIBRO,NO TRACO 1:4,PREPARO MANUAL</t>
  </si>
  <si>
    <t>ARGAMASSA DE CIMENTO E SAIBRO,NO TRACO 1:6,PREPARO MANUAL</t>
  </si>
  <si>
    <t>ARGAMASSA DE CIMENTO E SAIBRO,NO TRACO 1:8,PREPARO MANUAL</t>
  </si>
  <si>
    <t>ARGAMASSA DE CIMENTO,SAIBRO E AREIA,NO TRACO 1:2:2,PREPAROMANUAL</t>
  </si>
  <si>
    <t>ARGAMASSA DE CIMENTO,SAIBRO E AREIA,NO TRACO 1:2:3,PREPAROMANUAL</t>
  </si>
  <si>
    <t>ARGAMASSA DE CIMENTO,SAIBRO E AREIA,NO TRACO 1:3:3,PREPAROMANUAL</t>
  </si>
  <si>
    <t>ARGAMASSA DE CIMENTO,SAIBRO E AREIA,NO TRACO 1:3:5,PREPAROMANUAL</t>
  </si>
  <si>
    <t>ARGAMASSA DE CIMENTO,CAL,SAIBRO E AREIA,NO TRACO 1:2:4:4,PREPARO MANUAL</t>
  </si>
  <si>
    <t>ARGAMASSA DE CIMENTO E AREOLA PARA EMBOCO,NO TRACO 1:2,PREPARO MANUAL</t>
  </si>
  <si>
    <t>ARGAMASSA DE CIMENTO E AREOLA PARA EMBOCO,NO TRACO 1:4,PREPARO MANUAL</t>
  </si>
  <si>
    <t>ARGAMASSA DE CIMENTO E AREOLA PARA EMBOCO,NO TRACO 1:6,PREPARO MANUAL</t>
  </si>
  <si>
    <t>ARGAMASSA DE CIMENTO,AREIA E VERMICULITA NO TRACO 1:2:5,PREPARO MANUAL</t>
  </si>
  <si>
    <t>ARGAMASSA DE CIMENTO E AREIA,NO TRACO 1:1,PREPARO MECANICO</t>
  </si>
  <si>
    <t>ARGAMASSA DE CIMENTO E AREIA,NO TRACO 1:1,5,PREPARO MECANICO</t>
  </si>
  <si>
    <t>ARGAMASSA DE CIMENTO E AREIA,NO TRACO 1:2,PREPARO MECANICO</t>
  </si>
  <si>
    <t>ARGAMASSA DE CIMENTO E AREIA,NO TRACO 1:3,PREPARO MECANICO</t>
  </si>
  <si>
    <t>ARGAMASSA DE CIMENTO E AREIA,NO TRACO 1:4,PREPARO MECANICO</t>
  </si>
  <si>
    <t>ARGAMASSA DE CIMENTO E AREIA,NO TRACO 1:5,PREPARO MECANICO</t>
  </si>
  <si>
    <t>ARGAMASSA DE CIMENTO E AREIA,NO TRACO 1:6,PREPARO MECANICO</t>
  </si>
  <si>
    <t>ARGAMASSA DE CIMENTO E AREIA,NO TRACO 1:8,PREPARO MECANICO</t>
  </si>
  <si>
    <t>ARGAMASSA DE CIMENTO E PO-DE-PEDRA,NO TRACO 1:3,PREPARO MECANICO</t>
  </si>
  <si>
    <t>ARGAMASSA DE CIMENTO E PO-DE-PEDRA,NO TRACO 1:4,PREPARO MECANICO</t>
  </si>
  <si>
    <t>ARGAMASSA DE CIMENTO,CAL E AREIA FINA,NO TRACO 1:3:5,PREPAROMECANICO</t>
  </si>
  <si>
    <t>ARGAMASSA DE CIMENTO,CAL E AREIA FINA,NO TRACO 1:3:8,PREPAROMECANICO</t>
  </si>
  <si>
    <t>ARGAMASSA DE CIMENTO BRANCO,CAL E PO-DE-MARMORE,NO TRACO 1:1:3,PREPARO MECANICO</t>
  </si>
  <si>
    <t>ARGAMASSA DE CIMENTO,CAL HIDRATADA ADITIVADA E AREIA,NO TRACO 1:1:10</t>
  </si>
  <si>
    <t>ARGAMASSA DE CIMENTO,CAL HIDRATADA ADITIVADA E AREIA,NO TRACO 1:1:8</t>
  </si>
  <si>
    <t>ARGAMASSA DE CIMENTO,CAL HIDRATADA ADITIVADA E AREIA,NO TRACO 1:1:12</t>
  </si>
  <si>
    <t>ARGAMASSA DE CIMENTO E SAIBRO,NO TRACO 1:2,PREPARO MECANICO</t>
  </si>
  <si>
    <t>ARGAMASSA DE CIMENTO E SAIBRO,NO TRACO 1:4,PREPARO MECANICO</t>
  </si>
  <si>
    <t>ARGAMASSA DE CIMENTO E SAIBRO,NO TRACO 1:6,PREPARO MECANICO</t>
  </si>
  <si>
    <t>ARGAMASSA DE CIMENTO E SAIBRO,NO TRACO 1:8,PREPARO MECANICO</t>
  </si>
  <si>
    <t>ARGAMASSA DE CIMENTO,SAIBRO E AREIA,NO TRACO 1:2:2,PREPAROMECANICO</t>
  </si>
  <si>
    <t>ARGAMASSA DE CIMENTO,SAIBRO E AREIA,NO TRACO 1:2:3,PREPAROMECANICO</t>
  </si>
  <si>
    <t>ARGAMASSA DE CIMENTO,SAIBRO E AREIA,NO TRACO 1:3:3,PREPAROMECANICO</t>
  </si>
  <si>
    <t>ARGAMASSA DE CIMENTO,SAIBRO E AREIA,NO TRACO 1:3:5,PREPAROMECANICO</t>
  </si>
  <si>
    <t>ARGAMASSA DE CIMENTO,CAL,SAIBRO E AREIA,NO TRACO 1:2:4:4,PREPARO MECANICO</t>
  </si>
  <si>
    <t>ARGAMASSA DE CIMENTO E AREOLA PARA EMBOCO,NO TRACO 1:2,PREPARO MECANICO</t>
  </si>
  <si>
    <t>ARGAMASSA DE CIMENTO E AREOLA PARA EMBOCO,NO TRACO 1:4,PREPARO MECANICO</t>
  </si>
  <si>
    <t>ARGAMASSA DE CIMENTO E AREOLA PARA EMBOCO,NO TRACO 1:6,PREPARO MECANICO</t>
  </si>
  <si>
    <t>ENCHIMENTO DE AREIA,INCLUSIVE FORNECIMENTO DESTA,POR MEIO DEBOMBA</t>
  </si>
  <si>
    <t>INJECAO DE CALDA DE CIMENTO,ADMITINDO UMA PRODUCAO MEDIA BRUTA DE 2 SACOS/H,INCLUSIVE FORNECIMENTO DOS MATERIAIS,MEDIDOPOR SACO DE 50KG</t>
  </si>
  <si>
    <t>INJECAO DE CALDA DE CIMENTO,ADMITINDO UMA PRODUCAO MEDIA BRUTA DE 1 SACO/H,INCLUSIVE FORNECIMENTO DOS MATERIAIS,MEDIDO POR SACO DE 50KG</t>
  </si>
  <si>
    <t>INJECAO DE CALDA DE CIMENTO,ADMITINDO UMA PRODUCAO MEDIA BRUTA DE 0,5 SACO/H,INCLUSIVE FORNECIMENTO DOS MATERIAIS,MEDIDOPOR SACO DE 50KG</t>
  </si>
  <si>
    <t>INJECAO DE ARGAMASSA DE CIMENTO E AREIA,NO TRACO 1:6,EM VOLUME,UTILIZANDO EQUIPAMENTO DE AR COMPRIMIDO,ADMITINDO UMA PRODUCAO MEDIA BRUTA DE 1,00M3/H,INCLUSIVE FORNECIMENTO DOS MATERIAIS</t>
  </si>
  <si>
    <t>INJECAO DE ARGAMASSA DE CIMENTO E AREIA,NO TRACO 1:6,EM VOLUME,UTILIZANDO EQUIPAMENTO DE AR COMPRIMIDO,ADMITINDO UMA PRODUCAO MEDIA BRUTA DE 0,75M3/H,INCLUSIVE FORNECIMENTO DOS MATERIAIS</t>
  </si>
  <si>
    <t>INJECAO DE ARGAMASSA DE CIMENTO E AREIA,NO TRACO 1:6,EM VOLUME,UTILIZANDO EQUIPAMENTO DE AR COMPRIMIDO,ADMITINDO UMA PRODUCAO MEDIA BRUTA DE 0,50M3/H,INCLUSIVE FORNECIMENTO DOS MATERIAIS</t>
  </si>
  <si>
    <t>INJECAO DE ARGAMASSA DE CIMENTO E AREIA,NO TRACO 1:6,EM VOLUME,UTILIZANDO EQUIPAMENTO DE AR COMPRIMIDO,ADMITINDO UMA PRODUCAO MEDIA BRUTA DE 0,25M3/H,INCLUSIVE FORNECIMENTO DOS MATERIAIS</t>
  </si>
  <si>
    <t>INJECAO DE ARGAMASSA DE CIMENTO E AREIA,COM 450 A 500KG/M3 DE CIMENTO,UTILIZANDO BOMBA DE ARGAMASSA COM UNIDADE MISTURADORA E BOMBEADORA ACOPLADAS,COM CAPACIDADE DE 900 A 4800L DEMISTURA SECA,COM UMA PRODUCAO DE 1,00M3/H,DESTINADA A EXECUCAO DE FUNDACOES,INCLUSIVE O FORNECIMENTO DE MATERIAIS</t>
  </si>
  <si>
    <t>INJECAO PARA TRATAMENTO DE SOLO DE FUNDACAO COM RESINA EPOXICA OU OUTROS MATERIAIS QUIMICOS,EXCLUSIVE O FORNECIMENTO DOSMESMOS.CUSTO POR KG DE MATERIAL OU MISTURA</t>
  </si>
  <si>
    <t>APLICACAO DE RESINA EPOXICA EM COLAGEM DE PECAS DE CONCRETO,INCLUSIVE PREPARO DO LOCAL E EXCLUSIVE FORNECIMENTO DA RESINA.CUSTO POR KG DE RESINA UTILIZADA</t>
  </si>
  <si>
    <t>INJECAO DE RESINA EPOXICA EM FISSURAS DE CONCRETO ESTRUTURAL,INCLUSIVE PREPARO DO LOCAL,PERFURACAO E VEDACAO E O FORNECIMENTO DOS MATERIAIS A INJETAR</t>
  </si>
  <si>
    <t>APLICACAO DE RESINA EPOXICA EM COLAGEM DE PECAS DE CONCRETO,INCLUSIVE PREPARO DO LOCAL E FORNECIMENTO DE MATERIAL.CUSTOPOR KG DE RESINA UTILIZADA</t>
  </si>
  <si>
    <t>ARGAMASSA DE CIMENTO E AREIA,NO TRACO 1:3,COM ADICAO DE ADESIVO A BASE DE RESINA SINTETICA DE ALTA ADERENCIA</t>
  </si>
  <si>
    <t>ARGAMASSA DE CIMENTO E AREIA NO TRACO 1:2 COM ADICAO DE ADESIVO A BASE DE RESINA ACRILICA</t>
  </si>
  <si>
    <t>BASE DE MACADAME SIMPLES,MEDIDA EM VOLUME DEPOIS DE COMPRIMIDO O MACADAME</t>
  </si>
  <si>
    <t>BASE DE BRITA GRADUADA,INCLUSIVE FORNECIMENTO DOS MATERIAIS,MEDIDA APOS A COMPACTACAO</t>
  </si>
  <si>
    <t>BASE DE BRITA GRADUADA,COM ADICAO DE 3% DE CIMENTO,UTILIZANDO DISTRIBUIDORA DE AGREGADOS,MEDIDA APOS A COMPACTACAO,INCLUSIVE FORNECIMENTO DOS MATERIAS</t>
  </si>
  <si>
    <t>SUB-BASE DE PO-DE-PEDRA,INCLUSIVE ESPALHAMENTO,IRRIGACAO,COMPACTACAO E FORNECIMENTO DO MATERIAL</t>
  </si>
  <si>
    <t>BASE DE BRITA CORRIDA,INCLUSIVE FORNECIMENTO DOS MATERIAIS,MEDIDA APOS A COMPACTACAO</t>
  </si>
  <si>
    <t>SUB-BASE DE BRITA CORRIDA,INCLUSIVE FORNECIMENTO DOS MATERIAIS,MEDIDA APOS A COMPACTACAO</t>
  </si>
  <si>
    <t>BASE DE MACADAME HIDRAULICO,DE ACORDO COM AS "INSTRUCOES PARA EXECUCAO",DO DER-RJ.O CUSTO INDENIZA AS OPERACOES DE EXECUCAO,INCLUSIVE FORNECIMENTO DOS MATERIAIS EMPREGADOS(BRITA,PO-DE-PEDRA E AGUA) E SE APLICA AO VOLUME EXECUTADO,MEDIDO APOS COMPACTACAO</t>
  </si>
  <si>
    <t>BASE OU SUB-BASE ESTABILIZADA GRANULOMETRICAMENTE,COM MISTURA DE 2 OU MAIS MATERIAIS,DE ACORDO COM AS "INSTRUCOES PARA EXECUCAO",DO DER-RJ,EXCLUSIVE ESCAVACAO E TRANSPORTE DOS MATERIAIS,INCLUSIVE O TRANSPORTE DA AGUA</t>
  </si>
  <si>
    <t>BASE OU SUB-BASE ESTABILIZADA SEM MISTURA DE MATERIAIS,DE ACORDO COM AS "INSTRUCOES PARA EXECUCAO",DO DER-RJ,EXCLUSIVE ESCAVACAO E TRANSPORTE DOS MATERIAIS,INCLUSIVE O TRANSPORTE DE AGUA</t>
  </si>
  <si>
    <t>SUB-BASE ESTABILIZADA EM ARGILA,SEM MISTURA DOS MATERIAIS,COM ADITIVO(ESTABILIZADOR LIQUIDO DE SOLOS),EXCLUSIVE FORNECIMENTO DA ARGILA</t>
  </si>
  <si>
    <t>BASE DE AGREGADO SIDERURGICO(ESCORIA DE ACIARIA),INCLUSIVE FORNECIMENTO DOS MATERIAIS,MEDIDA APOS A COMPACTACAO</t>
  </si>
  <si>
    <t>BASE OU SUB-BASE ESTABILIZADA DE AGREGADO SIDERURGICO(ESCORIA DE ACIARIA),MISTURA EM USINA,INCLUSIVE FORNECIMENTO DOS MATERIAIS,EXCLUSIVE TRANSPORTE DA MISTURA,MEDIDA APOS A COMPACTACAO</t>
  </si>
  <si>
    <t>BASE DE AGREGADOS RECICLADOS DE RESIDUOS DE CONSTRUCAO CIVIL,INCLUSIVE FORNECIMENTO DOS MATERIAIS,MEDIDA APOS A COMPACTACAO</t>
  </si>
  <si>
    <t>SUB-BASE E REFORCO DE AGREGADOS RECICLADOS,DE RESIDUOS DA CONSTRUCAO CIVIL,INCLUSIVE FORNECIMENTO DOS MATERIAIS,MEDIDO APOS A COMPACTACAO</t>
  </si>
  <si>
    <t>BASE DE SOLO-CIMENTO EXECUTADO "IN LOCO".O CUSTO INDENIZA ASOPERACOES DE EXECUCAO NA PISTA,INCLUSIVE TRANSPORTE DA AGUAE SE APLICA AO VOLUME DE SOLO-CIMENTO EXECUTADO,MEDIDO APOSA COMPACTACAO,EXCLUSIVE ESCAVACAO,CIMENTO E TRANSPORTE DOSMATERIAIS</t>
  </si>
  <si>
    <t>BASE DE SOLO-CIMENTO,COM OS MATERIAIS MISTURADOS NA USINA.OCUSTO INDENIZA AS OPERACOES DE EXECUCAO NA USINA E NA PISTA,EXCLUSIVE O TRANSPORTE DO MATERIAL DA USINA PARA A PISTA</t>
  </si>
  <si>
    <t>BASE DE SOLO ESTABILIZADO(SOLO+BRITA),COM OS MATERIAIS MISTURADOS NA USINA.O CUSTO INDENIZA A EXECUCAO NA USINA E NA PISTA,E SE APLICA AO VOLUME MEDIDO APOS A COMPACTACAO,INCLUSIVETRANSPORTE DE AGUA, EXCLUSIVE ESCAVACAO, CARGA E TRANSPORTEDOS SOLOS UTILIZADOS E BRITA</t>
  </si>
  <si>
    <t>BASE OU SUB-BASE DE SOLO-CAL,COM MISTURA EM USINA,EXCLUSIVEESCAVACAO,TRANSPORTE DO SOLO E TRANSPORTE DA MISTURA,MAS INCLUINDO O FORNECIMENTO DA CAL,MEDIDO APOS A COMPACTACAO</t>
  </si>
  <si>
    <t>BASE DE MACADAME CIMENTADO DE MISTURA PREVIA(CONCRETO MAGRO),TRACO 1:15,DE ACORDO COM AS "INSTRUCOES PARA EXECUCAO",DO DER-RJ,INCLUSIVE TRANSPORTE PARA PISTA</t>
  </si>
  <si>
    <t>BASE DE MACADAME CIMENTADO DE MISTURA PREVIA(CONCRETO MAGRO),TRACO 1:19,DE ACORDO COM AS "INSTRUCOES PARA EXECUCAO",DO DER-RJ,INCLUSIVE TRANSPORTE PARA PISTA</t>
  </si>
  <si>
    <t>BASE DE MACADAME CIMENTADO DE MISTURA PREVIA(CONCRETO MAGRO),TRACO 1:24,DE ACORDO COM AS "INSTRUCOES PARA EXECUCAO",DO DER-RJ,INCLUSIVE TRANSPORTE PARA PISTA</t>
  </si>
  <si>
    <t>ARRANCAMENTO E REASSENTAMENTO DE PARALELEPIPEDOS COM LIMPEZADE BETUME ADERENTE SOBRE COLCHAO DE AREIA,INCLUSIVE FORNECIMENTO DA AREIA E REJUNTAMENTO COM BETUME E CASCALHINHO,EXCLUSIVE FORNECIMENTO DOS PARALELEPIPEDOS</t>
  </si>
  <si>
    <t>ARRANCAMENTO E REASSENTAMENTO DE PARALELEPIPEDOS COM LIMPEZADO BETUME ADERENTE SOBRE COLCHAO DE PO-DE-PEDRA,INCLUSIVE FORNECIMENTO DO PO-DE-PEDRA E REJUNTAMENTO COM BETUME E CASCALHINHO,EXCLUSIVE FORNECIMENTO DOS PARALELEPIPEDOS</t>
  </si>
  <si>
    <t>ASSENTAMENTO DE PARALELEPIPEDOS COM REAPROVEITAMENTO DOS PARALELEPIPEDOS E FORNECIMENTO DE PO-DE-PEDRA,E REJUNTAMENTO COM BETUME E CASCALHINHO</t>
  </si>
  <si>
    <t>ASSENTAMENTO DE PARALELEPIPEDOS COM REAPROVEITAMENTO DOS PARALELEPIPEDOS E FORNECIMENTO DE AREIA,E REJUNTAMENTO COM BETUME E CASCALHINHO</t>
  </si>
  <si>
    <t>REJUNTAMENTO DE PAVIMENTACAO DE PARALELEPIPEDOS COM AREIA,INCLUSIVE FORNECIMENTO DO MATERIAL</t>
  </si>
  <si>
    <t>REJUNTAMENTO DE PAVIMENTACAO DE PARALELEPIPEDOS COM BETUME ECASCALHINHO,EXCLUSIVE O FORNECIMENTO DO BETUME</t>
  </si>
  <si>
    <t>REJUNTAMENTO DE PAVIMENTACAO DE PARALELEPIPEDOS COM BETUME ECASCALHINHO,COM FORNECIMENTO DE TODOS OS MATERIAIS</t>
  </si>
  <si>
    <t>REJUNTAMENTO DE ARTEFATO DE CONCRETO,COM ARGAMASSA DE CIMENTO E AREIA NO TRACO 1:3,COM FORNECIMENTO DE TODOS OS MATERIAIS</t>
  </si>
  <si>
    <t>ARRANCAMENTO E REASSENTAMENTO DE PARALELEPIPEDOS COM LIMPEZADO BETUME ADERENTE SOBRE COLCHAO DE PO-DE-PEDRA, INCLUSIVEFORNECIMENTO DO PO-DE-PEDRA E REJUNTAMENTO COM ARGAMASSA DECIMENTO E AREIA,NO TRACO 1:3,EXCLUSIVE FORNECIMENTO DOS PARALELEPIPEDOS</t>
  </si>
  <si>
    <t>ASSENTAMENTO DE PARALELEPIPEDOS COM REAPROVEITAMENTO DOS MESMOS E FORNECIMENTO DE PO-DE-PEDRA,E REJUNTAMENTO COM ARGAMASSA DE CIMENTO E AREIA,NO TRACO 1:3</t>
  </si>
  <si>
    <t>ARRANCAMENTO E REASSENTAMENTO DE PARALELEPIPEDOS COM LIMPEZAFO BETUME ADERENTE SOBRE COLCHAO DE PO-DE-PEDRA,INCLUSIVE FORNECIMENTO DO PO-DE-PEDRA,EXCLUSIVE REJUNTAMENTO E FORNECIMENTO DOS PARALELEPIPEDOS</t>
  </si>
  <si>
    <t>ASSENTAMENTO DE PARALELEPIPEDOS COM REAPROVEITAMENTO DOS MESMOS E FORNECIMENTO DO PO-DE-PEDRA,EXCLUSIVE REJUNTAMENTO</t>
  </si>
  <si>
    <t>PAVIMENTACAO COM PARALELEPIPEDOS SOBRE COLCHAO DE PO-DE-PEDRA E REJUNTAMENTO COM ARGAMASSA DE CIMENTO E AREIA, NO TRACO1:3,INCLUSIVE FORNECIMENTO DE TODOS OS MATERIAIS</t>
  </si>
  <si>
    <t>PAVIMENTACAO COM PARALELEPIPEDOS SOBRE COLCHAO DE PO-DE-PEDRA E REJUNTAMENTO COM BETUME E CASCALHINHO,INCLUSIVE FORNECIMENTO DE TODOS OS MATERIAIS</t>
  </si>
  <si>
    <t>PAVIMENTACAO COM PARALELEPIPEDOS SOBRE COLCHAO DE AREIA E REJUNTAMENTO DO MESMO MATERIAL,INCLUSIVE FORNECIMENTO DE TODOSOS MATERIAIS</t>
  </si>
  <si>
    <t>PAVIMENTACAO COM PARALELEPIPEDOS SOBRE COLCHAO DE PO-DE-PEDRA,BASE DE 10CM DE CONCRETO MAGRO FCK=10MPA E REJUNTAMENTO COM BETUME E CASCALHINHO,INCLUSIVE O FORNECIMENTO DE TODOS OSMATERIAIS</t>
  </si>
  <si>
    <t>SARJETA-GUIA DE PARALELEPIPEDOS(1 FIADA),ASSENTE SOBRE BASEDE CONCRETO FCK=10MPA,INCLUSIVE ESTA,REJUNTAMENTO DE ARGAMASSA DE CIMENTO E AREIA(TRACO 1:3),PARA PAVIMENTACAO BETUMINOSA</t>
  </si>
  <si>
    <t>SARJETA DE PARALELEPIPEDOS(3 FIADAS),ASSENTE SOBRE COLCHAO DE PO-DE-PEDRA,INCLUSIVE FORNECIMENTO DO PO-DE-PEDRA E BASE DE MACADAME HIDRAULICO,COM 15CM DE ESPESSURA E REJUNTAMENTO COM BETUME E CASCALHINHO</t>
  </si>
  <si>
    <t>LEVANTAMENTO E REASSENTAMENTO DE TENTO OU TRAVESSAO</t>
  </si>
  <si>
    <t>REASSENTAMENTO DE TENTO OU TRAVESSAO</t>
  </si>
  <si>
    <t>TRAVESSAO OU TENTO DE GRANITO,FORNECIMENTO E ASSENTAMENTO COM REJUNTAMENTO DE ARGAMASSA DE CIMENTO E AREIA,NO TRACO 1:4</t>
  </si>
  <si>
    <t>MEIO-FIO EM GRANITO,COM SECAO DE(20X25)CM,FORMATO DE PARALELOGRAMO COM ANGULO DE 83º,SUPERFICIES SEM POLIMENTO COM CHANFRO DE 1CM NA PARTE SUPERIOR,EM UMA DAS FACES,FORNECIMENTO EASSENTAMENTO COM REJUNTAMENTO DE ARGAMASSA DE CIMENTO E AREIA NO TRACO 1:4</t>
  </si>
  <si>
    <t>MEIO-FIO RETO DE GRANITO,ALTURA DE 0,35CM,APICOADO COMUM,FORNECIMENTO E ASSENTAMENTO COM REJUNTAMENTO DE ARGAMASSA DE CIMENTO E AREIA NO TRACO 1:4</t>
  </si>
  <si>
    <t>REVESTIMENTO DO TIPO "TRATAMENTO SUPERFICIAL BETUMINOSO SIMPLES",DE ACORDO COM AS "INSTRUCOES PARA EXECUCAO",DO DER-RJ,INCLUSIVE TRANSPORTE DENTRO DO CANTEIRO</t>
  </si>
  <si>
    <t>REVESTIMENTO DO TIPO "TRATAMENTO SUPERFICIAL BETUMINOSO DUPLO" DE ACORDO COM AS "INSTRUCOES PARA EXECUCAO",DO DER-RJ,INCLUSIVE TRANSPORTE DENTRO DO CANTEIRO</t>
  </si>
  <si>
    <t>REVESTIMENTO DO TIPO "TRATAMENTO SUPERFICIAL BETUMINOSO TRIPLO",DE ACORDO COM AS "INSTRUCOES PARA EXECUCAO",DO DER-RJ,INCLUSIVE TRANSPORTE DENTRO DO CANTEIRO</t>
  </si>
  <si>
    <t>MACADAME BETUMINOSO DE PENETRACAO DIRETA,COM CAPA SELANTE,DEACORDO COM AS "INSTRUCOES PARA EXECUCAO",DO DER-RJ.O CUSTOINDENIZA AS OPERACOES DE EXECUCAO,INCLUSIVE O FORNECIMENTO DOS MATERIAIS EMPREGADOS,MEDIDO O VOLUME APOS A COMPRESSAO</t>
  </si>
  <si>
    <t>PRE-MISTURA A FRIO,DE ACORDO COM AS "INSTRUCOES PARA EXECUCAO",DO DER-RJ.O CUSTO INDENIZA AS OPERACOES DE EXECUCAO,FORNECIMENTO DOS MATERIAIS EMPREGADOS,E APLICA-SE AO VOLUME EXECUTADO,MEDIDO APOS A COMPRESSAO,EXCLUSIVE TRANSPORTE DA USINAPARA A PISTA</t>
  </si>
  <si>
    <t>CAPA SELANTE COMPREENDENDO APLICACAO DE ASFALTO NA PROPORCAODE 0,7 A 1,5L/M2,DISTRIBUICAO DE AGREGADO(5 A 15KG/M2)E COMPACTACAO COM ROLO LEVE</t>
  </si>
  <si>
    <t>REPOSICAO DE PAVIMENTACAO DE QUALQUER NATUREZA,EM CONCRETO ASFALTICO USINADO A QUENTE,SEM IMPRIMACAO OU PINTURA DE LIGACAO,EXECUTADO EM LOGRADOURO PUBLICO,ONDE FORAM EXECUTADAS OBRAS POR COMPANHIAS CONCESSIONARIAS,EXCLUSIVE O TRANSPORTE DAUSINA PARA A PISTA</t>
  </si>
  <si>
    <t>MICRORREVESTIMENTO ASFALTICO A FRIO,C/EMPREGO DE EMULSAO MODIFICADA C/POLIMEROS,ADITIVO DE CONTROLE DE ROMPIMENTO,CONSUMO POR M2 ENTRE 10KG A 12KG,EM UMA UNICA CAMADA,C/EMPREGO DEFAIXA III OU IV DA ISSA,O CUSTO INCLUI TODOS OS MATERIAIS,EQUIPAMENTOS,MAO-DE-OBRA E EXECUCAO.O MICRORREVESTIMENTO ASFALTICO A FRIO DEVERA ATENDER AS ESPECIFICACOES DA ISSA OU DNIT</t>
  </si>
  <si>
    <t>SELAGEM DE TRINCA EM PAVIMENTO RIGIDO OU FLEXIVEL,INCLUSIVEFRESAGEM DA TRINCA,LIMPEZA COM JATO DE AR COMPRIMIDO E SELAGEM COM EMULSAO RR-1C</t>
  </si>
  <si>
    <t>MICRORREVESTIMENTO ASFALTICO A FRIO,COM EMULSAO MODIFICADA COM POLIMERO (SBS) E FIBRAS,ESPESSURA DE 1CM,INCLUSIVE FORNECIMENTO DE TODOS OS MATERIAIS,CONFORME "INSTRUCOES PARA EXECUCAO" DO DER-RJ</t>
  </si>
  <si>
    <t>REVESTIMENTO DE CONCRETO BETUMINOSO USINADO A QUENTE,COM 8CMDE ESPESSURA,EXECUTADO EM 2 CAMADAS,SENDO A INFERIOR DE LIGACAO("BINDER"),COM 4CM DE ESPESSURA E A SUPERIOR DE ROLAMENTO,DE ACORDO COM AS "INSTRUCOES PARA EXECUCAO",DO DER-RJ,EXCLUSIVE TRANSPORTE DA USINA PARA A PISTA</t>
  </si>
  <si>
    <t>REVESTIMENTO DE CONCRETO BETUMINOSO USINADO A QUENTE,COM 10CM DE ESPESSURA,EXECUTADO EM 2 CAMADAS,SENDO A INFERIOR DE LIGACAO ("BINDER")COM 6CM DE ESPESSURA E A SUPERIOR DE ROLAMENTO,DE ACORDO COM AS "INSTRUCOES PARA EXECUCAO",DO DER-RJ,EXCLUSIVE TRANSPORTE DA USINA PARA A PISTA</t>
  </si>
  <si>
    <t>REVESTIMENTO DE CONCRETO BETUMINOSO USINADO A QUENTE,UTILIZANDO AGREGADO SIDERURGICO (ESCORIA DE ACIARIA),COM 10CM DE ESPESSURA,EXECUTADO EM 2 CAMADAS, SENDO A INFERIOR DE LIGACAO("BINDER") COM 6CM DE ESPESSURA E A SUPERIOR DE ROLAMENTO,DEACORDO COM AS "INSTRUCOES PARA EXECUCAO",DO DER-RJ,EXCLUSIVE TRANSPORTE DA USINA PARA A PISTA</t>
  </si>
  <si>
    <t>REVESTIMENTO DE CONCRETO ASFALTICO BETUMINOSO USINADO A QUENTE,COM 5CM DE ESPESSURA,EXECUTADO EM UMA CAMADA,DE ACORDO COM AS "INSTRUCOES PARA EXECUCAO",DO DER-RJ,EXCLUSIVE O TRANSPORTE DA USINA PARA PISTA,E CONSIDERANDO UMA PRODUCAO DE USINA DE 2.000T/MES</t>
  </si>
  <si>
    <t>REVESTIMENTO DE CONCRETO ASFALTICO BETUMINOSO USINADO A QUENTE,COM 5CM DE ESPESSURA,EXECUTADO EM UMA CAMADA,DE ACORDO COM AS "INSTRUCOES PARA EXECUCAO",DO DER-RJ,EXCLUSIVE O TRANSPORTE DA USINA PARA PISTA,E CONSIDERANDO UMA PRODUCAO DE USINA DE 3.000T/MES</t>
  </si>
  <si>
    <t>REVESTIMENTO DE CONCRETO ASFALTICO BETUMINOSO USINADO A QUENTE,COM 5CM DE ESPESSURA,EXECUTADO EM UMA CAMADA,DE ACORDO COM AS "INSTRUCOES PARA EXECUCAO",DO DER-RJ,EXCLUSIVE O TRANSPORTE DA USINA PARA PISTA,E CONSIDERANDO UMA PRODUCAO DE USINA DE 4.000T/MES</t>
  </si>
  <si>
    <t>REVESTIMENTO DE CONCRETO ASFALTICO BETUMINOSO USINADO A QUENTE,COM 5CM DE ESPESSURA,EXECUTADO EM UMA CAMADA,DE ACORDO COM AS "INSTRUCOES PARA EXECUCAO",DO DER-RJ,EXCLUSIVE O TRANSPORTE DA USINA PARA PISTA,E CONSIDERANDO UMA PRODUCAO DE USINA DE 6.000T/MES</t>
  </si>
  <si>
    <t>REVESTIMENTO DE CONCRETO ASFALTICO BETUMINOSO USINADO A QUENTE,COM 5CM DE ESPESSURA,EXECUTADO EM UMA CAMADA,DE ACORDO COM AS "INSTRUCOES PARA EXECUCAO",DO DER-RJ,EXCLUSIVE O TRANSPORTE DA USINA PARA PISTA,E CONSIDERANDO UMA PRODUCAO DE USINA DE 8.000T/MES</t>
  </si>
  <si>
    <t>REVESTIMENTO DE CONCRETO ASFALTICO BETUMINOSO USINADO A QUENTE,COM 5CM DE ESPESSURA,EXECUTADO EM UMA CAMADA,DE ACORDO COM AS "INSTRUCOES PARA EXECUCAO",DO DER-RJ,EXCLUSIVE O TRANSPORTE DA USINA PARA PISTA,E CONSIDERANDO UMA PRODUCAO DE USINA DE 10.000T/MES</t>
  </si>
  <si>
    <t>REVESTIMENTO DE CONCRETO BETUMINOSO USINADO A QUENTE,PARA CAMADA DE ROLAMENTO,COM 4CM DE ESPESSURA,EXCLUSIVE TRANSPORTEDA USINA PARA A PISTA,E CONSIDERANDO UMA PRODUCAO DE USINA DE 2.000T/MES</t>
  </si>
  <si>
    <t>REVESTIMENTO DE CONCRETO BETUMINOSO USINADO A QUENTE,PARA CAMADA DE ROLAMENTO,COM 4CM DE ESPESSURA,EXCLUSIVE TRANSPORTEDA USINA PARA A PISTA,E CONSIDERANDO UMA PRODUCAO DE USINA DE 3.000T/MES</t>
  </si>
  <si>
    <t>REVESTIMENTO DE CONCRETO BETUMINOSO USINADO A QUENTE,PARA CAMADA DE ROLAMENTO,COM 4CM DE ESPESSURA,EXCLUSIVE TRANSPORTEDA USINA PARA A PISTA,E CONSIDERANDO UMA PRODUCAO DE USINA DE 4.000T/MES</t>
  </si>
  <si>
    <t>REVESTIMENTO DE CONCRETO BETUMINOSO USINADO A QUENTE,PARA CAMADA DE ROLAMENTO,COM 4CM DE ESPESSURA,EXCLUSIVE TRANSPORTEDA USINA PARA A PISTA,E CONSIDERANDO UMA PRODUCAO DE USINA DE 6.000T/MES</t>
  </si>
  <si>
    <t>REVESTIMENTO DE CONCRETO BETUMINOSO USINADO A QUENTE,PARA CAMADA DE ROLAMENTO,COM 4CM DE ESPESSURA,EXCLUSIVE TRANSPORTEDA USINA PARA A PISTA,E CONSIDERANDO UMA PRODUCAO DE USINA DE 8.000T/MES</t>
  </si>
  <si>
    <t>REVESTIMENTO DE CONCRETO BETUMINOSO USINADO A QUENTE,PARA CAMADA DE ROLAMENTO,COM 4CM DE ESPESSURA,EXCLUSIVE TRANSPORTEDA USINA PARA A PISTA,E CONSIDERANDO UMA PRODUCAO DE USINA DE 10.000T/MES</t>
  </si>
  <si>
    <t>REVESTIMENTO DE CONCRETO BETUMINOSO USINADO A QUENTE,PARA CAMADA DE ROLAMENTO,COM 3CM DE ESPESSURA,EXCLUSIVE TRANSPORTEDA USINA PARA A PISTA,E CONSIDERANDO UMA PRODUCAO DE USINA DE 2.000T/MES</t>
  </si>
  <si>
    <t>REVESTIMENTO DE CONCRETO BETUMINOSO USINADO A QUENTE,PARA CAMADA DE ROLAMENTO,COM 3CM DE ESPESSURA,EXCLUSIVE TRANSPORTEDA USINA PARA A PISTA,E CONSIDERANDO UMA PRODUCAO DE USINA DE 3.000T/MES</t>
  </si>
  <si>
    <t>REVESTIMENTO DE CONCRETO BETUMINOSO USINADO A QUENTE,PARA CAMADA DE ROLAMENTO,COM 3CM DE ESPESSURA,EXCLUSIVE TRANSPORTEDA USINA PARA A PISTA,E CONSIDERANDO UMA PRODUCAO DE USINA DE 4.000T/MES</t>
  </si>
  <si>
    <t>REVESTIMENTO DE CONCRETO BETUMINOSO USINADO A QUENTE,PARA CAMADA DE ROLAMENTO,COM 3CM DE ESPESSURA,EXCLUSIVE TRANSPORTEDA USINA PARA A PISTA,E CONSIDERANDO UMA PRODUCAO DE USINA DE 6.000T/MES</t>
  </si>
  <si>
    <t>REVESTIMENTO DE CONCRETO BETUMINOSO USINADO A QUENTE,PARA CAMADA DE ROLAMENTO,COM 3CM DE ESPESSURA,EXCLUSIVE TRANSPORTEDA USINA PARA A PISTA,E CONSIDERANDO UMA PRODUCAO DE USINA DE 8.000T/MES</t>
  </si>
  <si>
    <t>REVESTIMENTO DE CONCRETO BETUMINOSO USINADO A QUENTE,PARA CAMADA DE ROLAMENTO,COM 3CM DE ESPESSURA,EXCLUSIVE TRANSPORTEDA USINA PARA A PISTA,E CONSIDERANDO UMA PRODUCAO DE USINA DE 10.000T/MES</t>
  </si>
  <si>
    <t>PAVIMENTACAO COM CAMADA DE ROLAMENTO DE SMA("BRITA MASTIQUEASFALTO"),ESPESSURA DE 3,4CM,NIVELAMENTO ELETRONICO,INCLUSIVE FORNECIMENTO DOS MATERIAIS E JUNTA TIPO "INFRA-RED"</t>
  </si>
  <si>
    <t>PAVIMENTACAO COM CAMADA DE ROLAMENTO DE SMA("BRITA MASTIQUEASFALTO"),ESPESSURA DE 4CM,NIVELAMENTO ELETRONICO,INCLUSIVEFORNECIMENTO DOS MATERIAIS E JUNTA TIPO "INFRA-RED"</t>
  </si>
  <si>
    <t>CONCRETO ASFALTICO USINADO A QUENTE,COM ASFALTO DE BORRACHA,TIPO "TERMINAL BLEND",UTILIZANDO ATE 15% DE BORRACHA GRANULADA DE PNEUS,PARA CAMADA DE ROLAMENTO,DE ACORDO COM AS ESPECIFICACOES DA PCRJ,EXCLUSIVE O TRANSPORTE DA USINA PARA PISTA,ESPALHAMENTO E COMPACTACAO DA MISTURA,SATISFAZENDO AS PROPRIEDADES DA NORMA DER/PR-ES-P-28/5 OU DNIT ES 385/99</t>
  </si>
  <si>
    <t>EXECUCAO DE MEMBRANA DE ABSORCAO DE ESFORCOS(SAMI-R),INCLUSIVE FORNECIMENTO DOS MATERIAIS</t>
  </si>
  <si>
    <t>EXECUCAO DE MEMBRANA ABSORCAO DE ESFORCOS(SAMI-R),UTILIZANDOLIGANTE DE ASFALTO-BORRACHA,APLICADO A APROXIMADAMENTE 170°C,COM VISCOSIDADE DE 3500 CP E TAXA DE 2,8L/M2,EXCLUSIVE FORNECIMENTO DO LIGANTE</t>
  </si>
  <si>
    <t>EXECUCAO DE MEMBRANA DE ABSORCAO DE ESFORCOS(SAMI-R),UTILIZANDO BMB,APLICADO A APROXIMADAMENTE 170°C, COM VISCOSIDADE DE3500 CP E TAXA DE 2,8L/M2,INCLUSIVE FORNECIMENTO DOS MATERIAIS</t>
  </si>
  <si>
    <t>REVESTIMENTO DE CONCRETO ASFALTICO,COM POLIMERO,USINADO A QUENTE,COM 5CM DE ESPESSURA,EXECUTADO COM VIBROACABADORA COM CONTROLE ELETRONICO E MESA EXTENSIVA DE NO MINIMO 7M</t>
  </si>
  <si>
    <t>REVESTIMENTO DE CONCRETO ASFALTICO,COM POLIMERO,USINADO A QUENTE COM 7CM DE ESPESSURA,EXECUTADO COM VIBROACABADORA COM CONTROLE ELETRONICO E MESA EXTENSIVA DE NO MINIMO 7M</t>
  </si>
  <si>
    <t>LAMA ASFALTICA FINA DE RUPTURA CONTROLADA,COM FORNECIMENTO ETRANSPORTE DOS MATERIAIS,EXCLUSIVE EMULSAO</t>
  </si>
  <si>
    <t>LAMA ASFALTICA GROSSA DE RUPTURA CONTROLADA,COM FORNECIMENTOE TRANSPORTE DOS MATERIAIS,EXCLUSIVE EMULSAO</t>
  </si>
  <si>
    <t>REVESTIMENTO DE CONCRETO BETUMINOSO USINADO EM TEMPERATURA ABAIXO DE 140°C E COMPACTACAO ABAIXO DE 90°C(TEMPERATURA MORNA),ESPESSURA DE 4CM,UTILIZANDO AMIDA SINTETICA NA PROPORCAO3KG POR T DE CAP,MISTURA "IN SITU" EM USINA,INCLUSIVE FORNECIMENTO DOS MATERIAIS</t>
  </si>
  <si>
    <t>CONCRETO ASFALTICO,USINADO A QUENTE,DE ACORDO COM AS DETERMINACOES ESPECIFICADAS PELA PREFEITURA-RJ,INCLUSIVE TODOS OS MATERIAIS(MASSA FINA),EXCLUSIVE O TRANSPORTE DA USINA PARA APISTA.CUSTO SOMENTE DO PREPARO E MATERIAIS,EXCLUSIVE ESPALHAMENTO E COMPACTACAO,CONSIDERANDO UMA PRODUCAO DE 2.000T/MES</t>
  </si>
  <si>
    <t>CONCRETO ASFALTICO USINADO A QUENTE,DE ACORDO COM AS DETERMINACOES ESPECIFICADAS PELA PREFEITURA-RJ,INCLUSIVE TODOS OS MATERIAIS(MASSA FINA),EXCLUSIVE O TRANSPORTE DA USINA PARA APISTA.CUSTO SOMENTE DO PREPARO E MATERIAIS,EXCLUSIVE ESPALHAMENTO E COMPACTACAO,CONSIDERANDO UMA PRODUCAO DE 3.000T/MES</t>
  </si>
  <si>
    <t>CONCRETO ASFALTICO,USINADO A QUENTE,DE ACORDO COM AS DETERMINACOES ESPECIFICADAS PELA PREFEITURA-RJ,INCLUSIVE TODOS OS MATERIAIS(MASSA FINA),EXCLUSIVE O TRANSPORTE DA USINA PARA APISTA.CUSTO SOMENTE DO PREPARO E MATERIAIS,EXCLUSIVE ESPALHAMENTO E COMPACTACAO,CONSIDERANDO UMA PRODUCAO DE 4.000T/MES</t>
  </si>
  <si>
    <t>CONCRETO ASFALTICO,USINADO A QUENTE,DE ACORDO COM AS DETERMINACOES ESPECIFICADAS PELA PREFEITURA-RJ,INCLUSIVE TODOS OS MATERIAIS(MASSA FINA),EXCLUSIVE O TRANSPORTE DA USINA PARA APISTA.CUSTO SOMENTE DO PREPARO E MATERIAIS,EXCLUSIVE ESPALHAMENTO E COMPACTACAO,CONSIDERANDO UMA PRODUCAO DE 6.000T/MES</t>
  </si>
  <si>
    <t>CONCRETO ASFALTICO,USINADO A QUENTE,DE ACORDO COM AS DETERMINACOES ESPECIFICADAS PELA PREFEITURA-RJ,INCLUSIVE TODOS OS MATERIAIS(MASSA FINA),EXCLUSIVE O TRANSPORTE DA USINA PARA APISTA.CUSTO SOMENTE DO PREPARO E MATERIAIS,EXCLUSIVE ESPALHAMENTO E COMPACTACAO,CONSIDERANDO UMA PRODUCAO DE 8.000T/MES</t>
  </si>
  <si>
    <t>CONCRETO ASFALTICO,USINADO A QUENTE,DE ACORDO COM AS DETERMINACOES ESPECIFICADAS PELA PREFEITURA-RJ,INCLUSIVE TODOS OS MATERIAIS(MASSA FINA),EXCLUSIVE O TRANSPORTE DA USINA PARA APISTA.CUSTO SOMENTE DO PREPARO E MATERIAIS,EXCLUSIVE ESPALHAMENTO E COMPACTACAO,CONSIDERANDO UMA PRODUCAO DE 10.000T/MES</t>
  </si>
  <si>
    <t>CONCRETO ASFALTICO,USINADO A QUENTE,DE ACORDO COM AS DETERMINACOES ESPECIFICADAS PELA PREFEITURA-RJ, INCLUSIVE TODOS OSMATERIAIS(MASSA GROSSA),EXCLUSIVE O TRANSPORTE DA USINA PARAA PISTA. CUSTO SOMENTE DO PREPARO E MATERIAIS, EXCLUSIVE ESPALHAMENTO E COMPACTACAO,CONSIDERANDO UMA PRODUCAO DE 2.000T/MES</t>
  </si>
  <si>
    <t>CONCRETO ASFALTICO,USINADO A QUENTE,DE ACORDO COM AS DETERMINACOES ESPECIFICADAS PELA PREFEITURA-RJ, INCLUSIVE TODOS OSMATERIAIS(MASSA GROSSA),EXCLUSIVE O TRANSPORTE DA USINA PARAA PISTA. CUSTO SOMENTE DO PREPARO E MATERIAIS, EXCLUSIVE ESPALHAMENTO E COMPACTACAO,CONSIDERANDO UMA PRODUCAO DE 3.000T/MES</t>
  </si>
  <si>
    <t>CONCRETO ASFALTICO,USINADO A QUENTE,DE ACORDO COM AS DETERMINACOES ESPECIFICADAS PELA PREFEITURA-RJ, INCLUSIVE TODOS OSMATERIAIS(MASSA GROSSA),EXCLUSIVE O TRANSPORTE DA USINA PARAA PISTA. CUSTO SOMENTE DO PREPARO E MATERIAIS, EXCLUSIVE ESPALHAMENTO E COMPACTACAO,CONSIDERANDO UMA PRODUCAO DE 4.000T/MES</t>
  </si>
  <si>
    <t>CONCRETO ASFALTICO,USINADO A QUENTE,DE ACORDO COM AS DETERMINACOES ESPECIFICADAS PELA PREFEITURA-RJ, INCLUSIVE TODOS OSMATERIAIS(MASSA GROSSA),EXCLUSIVE O TRANSPORTE DA USINA PARAA PISTA. CUSTO SOMENTE DO PREPARO E MATERIAIS, EXCLUSIVE ESPALHAMENTO E COMPACTACAO,CONSIDERANDO UMA PRODUCAO DE 6.000T/MES</t>
  </si>
  <si>
    <t>CONCRETO ASFALTICO,USINADO A QUENTE,DE ACORDO COM AS DETERMINACOES ESPECIFICADAS PELA PREFEITURA-RJ, INCLUSIVE TODOS OSMATERIAIS(MASSA GROSSA),EXCLUSIVE O TRANSPORTE DA USINA PARAA PISTA. CUSTO SOMENTE DO PREPARO E MATERIAIS, EXCLUSIVE ESPALHAMENTO E COMPACTACAO,CONSIDERANDO UMA PRODUCAO DE 8.000T/MES</t>
  </si>
  <si>
    <t>CONCRETO ASFALTICO,USINADO A QUENTE,DE ACORDO COM AS DETERMINACOES ESPECIFICADAS PELA PREFEITURA-RJ, INCLUSIVE TODOS OSMATERIAIS(MASSA GROSSA),EXCLUSIVE O TRANSPORTE DA USINA PARAA PISTA. CUSTO SOMENTE DO PREPARO E MATERIAIS, EXCLUSIVE ESPALHAMENTO E COMPACTACAO,CONSIDERANDO UMA PRODUCAO DE 10.000T/MES</t>
  </si>
  <si>
    <t>CONCRETO ASFALTICO PARA BASE,TIPO CAB,USINADO A QUENTE,DE ACORDO COM AS DETERMINACOES ESPECIFICADAS PELA PREFEITURA-RJ,INCLUSIVE TODOS OS MATERIAIS,EXCLUSIVE O TRANSPORTE DA USINAPARA A PISTA.CUSTO SOMENTE DO PREPARO E MATERIAIS,EXCLUSIVEESPALHAMENTO E COMPACTACAO,CONSIDERANDO UMA PRODUCAO DE 2.000T/MES</t>
  </si>
  <si>
    <t>CONCRETO ASFALTICO PARA BASE,TIPO CAB,USINADO A QUENTE,DE ACORDO COM AS DETERMINACOES ESPECIFICADAS PELA PREFEITURA-RJ,INCLUSIVE TODOS OS MATERIAIS,EXCLUSIVE O TRANSPORTE DA USINAPARA A PISTA.CUSTO SOMENTE DO PREPARO E MATERIAIS,EXCLUSIVEESPALHAMENTO E COMPACTACAO, CONSIDERANDO UMA PRODUCAO DE 3.000T/MES</t>
  </si>
  <si>
    <t>CONCRETO ASFALTICO PARA BASE,TIPO CAB,USINADO A QUENTE,DE ACORDO COM AS DETERMINACOES ESPECIFICADAS PELA PREFEITURA-RJ,INCLUSIVE TODOS OS MATERIAIS,EXCLUSIVE O TRANSPORTE DA USINAPARA A PISTA.CUSTO SOMENTE DO PREPARO E MATERIAIS,EXCLUSIVEESPALHAMENTO E COMPACTACAO, CONSIDERANDO UMA PRODUCAO DE 4.000T/MES</t>
  </si>
  <si>
    <t>CONCRETO ASFALTICO PARA BASE,TIPO CAB,USINADO A QUENTE,DE ACORDO COM AS DETERMINACOES ESPECIFICADAS PELA PREFEITURA-RJ,INCLUSIVE TODOS OS MATERIAIS,EXCLUSIVE O TRANSPORTE DA USINAPARA A PISTA.CUSTO SOMENTE DO PREPARO E MATERIAIS,EXCLUSIVEESPALHAMENTO E COMPACTACAO, CONSIDERANDO UMA PRODUCAO DE 6.000T/MES</t>
  </si>
  <si>
    <t>CONCRETO ASFALTICO PARA BASE,TIPO CAB,USINADO A QUENTE,DE ACORDO COM AS DETERMINACOES ESPECIFICADAS PELA PREFEITURA-RJ,INCLUSIVE TODOS OS MATERIAIS,EXCLUSIVE O TRANSPORTE DA USINAPARA A PISTA.CUSTO SOMENTE DO PREPARO E MATERIAIS,EXCLUSIVEESPALHAMENTO E COMPACTACAO, CONSIDERANDO UMA PRODUCAO DE 8.000T/MES</t>
  </si>
  <si>
    <t>CONCRETO ASFALTICO PARA BASE,TIPO CAB,USINADO A QUENTE,DE ACORDO COM AS DETERMINACOES ESPECIFICADAS PELA PREFEITURA-RJ,INCLUSIVE TODOS OS MATERIAIS,EXCLUSIVE O TRANSPORTE DA USINAPARA A PISTA.CUSTO SOMENTE DO PREPARO E MATERIAIS,EXCLUSIVEESPALHAMENTO E COMPACTACAO,CONSIDERANDO UMA PRODUCAO DE 10.000T/MES</t>
  </si>
  <si>
    <t>REVESTIMENTO DE CONCRETO ASFALTICO BETUMINOSO USINADO A QUENTE,IMPORTADO DE USINA,COM 5CM DE ESPESSURA,EXECUTADO EM UMACAMADA,DE ACORDO COM AS "INSTRUCOES PARA EXECUCAO",DO DER-RJ,EXCLUSIVE O TRANSPORTE DA USINA PARA A PISTA,E CONSIDERANDOUMA PRODUCAO DE USINA DE 2.000T/MES</t>
  </si>
  <si>
    <t>REVESTIMENTO DE CONCRETO ASFALTICO BETUMINOSO USINADO A QUENTE,IMPORTADO DE USINA,COM 5CM DE ESPESSURA,EXECUTADO EM UMACAMADA,DE ACORDO COM AS "INSTRUCOES PARA EXECUCAO",DO DER-RJ,EXCLUSIVE O TRANSPORTE DA USINA PARA A PISTA,E CONSIDERANDOUMA PRODUCAO DE USINA DE 3.000T/MES</t>
  </si>
  <si>
    <t>REVESTIMENTO DE CONCRETO ASFALTICO BETUMINOSO USINADO A QUENTE,IMPORTADO DA USINA,COM 5CM DE ESPESSURA,EXECUTADO EM UMACAMADA,DE ACORDO COM AS "INSTRUCOES PARA EXECUCAO",DO DER-RJ,EXCLUSIVE O TRANSPORTE DA USINA PARA A PISTA,E CONSIDERANDOUMA PRODUCAO DE USINA DE 4.000T/MES</t>
  </si>
  <si>
    <t>REVESTIMENTO DE CONCRETO ASFALTICO BETUMINOSO USINADO A QUENTE,IMPORTADO DE USINA,COM 5CM DE ESPESSURA,EXECUTADO EM UMACAMADA,DE ACORDO COM AS "INSTRUCOES PARA EXECUCAO",DO DER-RJ,EXCLUSIVE O TRANSPORTE DA USINA PARA A PISTA,E CONSIDERANDOUMA PRODUCAO DE USINA DE 6.000T/MES</t>
  </si>
  <si>
    <t>REVESTIMENTO DE CONCRETO ASFALTICO BETUMINOSO USINADO A QUENTE,IMPORTADO DE USINA,COM 5CM DE ESPESSURA,EXECUTADO EM UMACAMADA,DE ACORDO COM AS "INSTRUCOES PARA EXECUCAO",DO DER-RJ,EXCLUSIVE O TRANSPORTE DA USINA PARA A PISTA,E CONSIDERANDOUMA PRODUCAO DE USINA DE 8.000T/MES</t>
  </si>
  <si>
    <t>REVESTIMENTO DE CONCRETO ASFALTICO BETUMINOSO USINADO A QUENTE,IMPORTADO DE USINA,COM 5CM DE ESPESSURA,EXECUTADO EM UMACAMADA,DE ACORDO COM AS "INSTRUCOES PARA EXECUCAO",DO DER-RJ,EXCLUSIVE O TRANSPORTE DA USINA PARA A PISTA,E CONSIDERANDOUMA PRODUCAO DE USINA DE 10.000T/MES</t>
  </si>
  <si>
    <t>REVESTIMENTO DE CONCRETO BETUMINOSO USINADO A QUENTE,IMPORTADO DE USINA,PARA CAMADA DE ROLAMENTO,COM 4CM DE ESPESSURA,EXCLUSIVE TRANSPORTE DA USINA PARA A PISTA,E CONSIDERANDO UMAPRODUCAO DE USINA DE 2.000T/MES</t>
  </si>
  <si>
    <t>REVESTIMENTO DE CONCRETO BETUMINOSO USINADO A QUENTE,IMPORTADO DA USINA,PARA CAMADA DE ROLAMENTO,COM 4CM DE ESPESSURA,EXCLUSIVE TRANSPORTE DA USINA PARA A PISTA,E CONSIDERANDO UMAPRODUCAO DE USINA DE 3.000T/MES</t>
  </si>
  <si>
    <t>REVESTIMENTO DE CONCRETO BETUMINOSO USINADO A QUENTE,IMPORTADO DE USINA,PARA CAMADA DE ROLAMENTO,COM 4CM DE ESPESSURA,EXCLUSIVE TRANSPORTE DA USINA PARA A PISTA,E CONSIDERANDO UMAPRODUCAO DE USINA DE 4.000T/MES</t>
  </si>
  <si>
    <t>REVESTIMENTO DE CONCRETO BETUMINOSO USINADO A QUENTE,IMPORTADO DE USINA,PARA CAMADA DE ROLAMENTO,COM 4CM DE ESPESSURA,EXCLUSIVE TRANSPORTE DA USINA PARA A PISTA,E CONSIDERANDO UMAPRODUCAO DE USINA DE 6.000T/MES</t>
  </si>
  <si>
    <t>REVESTIMENTO DE CONCRETO BETUMINOSO USINADO A QUENTE,IMPORTADO DE USINA,PARA CAMADA DE ROLAMENTO,COM 4CM DE ESPESSURA,EXCLUSIVE TRANSPORTE DA USINA PARA A PISTA,E CONSIDERANDO UMAPRODUCAO DE USINA DE 8.000T/MES</t>
  </si>
  <si>
    <t>REVESTIMENTO DE CONCRETO BETUMINOSO USINADO A QUENTE,IMPORTADO DE USINA,PARA CAMADA DE ROLAMENTO,COM 4CM DE ESPESSURA,EXCLUSIVE TRANSPORTE DA USINA PARA A PISTA,E CONSIDERANDO UMAPRODUCAO DE USINA DE 10.000T/MES</t>
  </si>
  <si>
    <t>CONCRETO ASFALTICO,USINADO A QUENTE,IMPORTADO DE USINA,DE ACORDO COM AS DETERMINACOES ESPECIFICADAS PELA PREFEITURA-RJ,INCLUSIVE TODOS OS MATERIAIS(MASSA FINA),EXCLUSIVE O TRANSPORTE DA USINA PARA A PISTA.CUSTO SOMENTE DO PREPARO E MATERIAIS,EXCLUSIVE ESPALHAMENTO E COMPACTACAO,CONSIDERANDO UMA PRODUCAO DE 2.000T/MES</t>
  </si>
  <si>
    <t>CONCRETO ASFALTICO,USINADO A QUENTE,IMPORTADO DE USINA,DE ACORDO COM AS DETERMINACOES ESPECIFICADAS PELA PREFEITURA-RJ,INCLUSIVE TODOS OS MATERIAIS(MASSA FINA),EXCLUSIVE O TRANSPORTE DA USINA PARA A PISTA.CUSTO SOMENTE DO PREPARO E MATERIAIS,EXCLUSIVE ESPALHAMENTO E COMPACTACAO,CONSIDERANDO UMA PRODUCAO DE 3.000T/MES</t>
  </si>
  <si>
    <t>CONCRETO ASFALTICO,USINADO A QUENTE,IMPORTADO DE USINA,DE ACORDO COM AS DETERMINACOES ESPECIFICADAS PELA PREFEITURA-RJ,INCLUSIVE TODOS OS MATERIAIS(MASSA FINA),EXCLUSIVE O TRANSPORTE DA USINA PARA A PISTA.CUSTO SOMENTE DO PREPARO E MATERIAIS,EXCLUSIVE ESPALHAMENTO E COMPACTACAO,CONSIDERANDO UMA PRODUCAO DE 4.000T/MES</t>
  </si>
  <si>
    <t>CONCRETO ASFALTICO,USINADO A QUENTE,IMPORTADO DE USINA,DE ACORDO COM AS DETERMINACOES ESPECIFICADAS PELA PREFEITURA-RJ,INCLUSIVE TODOS OS MATERIAIS(MASSA FINA),EXCLUSIVE O TRANSPORTE DA USINA PARA A PISTA.CUSTO SOMENTE DO PREPARO E MATERIAIS,EXCLUSIVE ESPALHAMENTO E COMPACTACAO,CONSIDERANDO UMA PRODUCAO DE 6.000T/MES</t>
  </si>
  <si>
    <t>CONCRETO ASFALTICO,USINADO A QUENTE,IMPORTADO DE USINA,DE ACORDO COM AS DETERMINACOES ESPECIFICADAS PELA PREFEITURA-RJ,INCLUSIVE TODOS OS MATERIAIS(MASSA FINA),EXCLUSIVE O TRANSPORTE DA USINA PARA A PISTA.CUSTO SOMENTE DO PREPARO E MATERIAIS,EXCLUSIVE ESPALHAMENTO E COMPACTACAO,CONSIDERANDO UMA PRODUCAO DE 8.000T/MES</t>
  </si>
  <si>
    <t>CONCRETO ASFALTICO,USINADO A QUENTE,IMPORTADO DE USINA,DE ACORDO COM AS DETERMINACOES ESPECIFICADAS PELA PREFEITURA-RJ,INCLUSIVE TODOS OS MATERIAIS(MASSA FINA),EXCLUSIVE O TRANSPORTE DA USINA PARA A PISTA.CUSTO SOMENTE DO PREPARO E MATERIAIS,EXCLUSIVE ESPALHAMENTO E COMPACTACAO,CONSIDERANDO UMA PRODUCAO DE 10.000T/MES</t>
  </si>
  <si>
    <t>CONCRETO ASFALTICO,USINADO A QUENTE,IMPORTADO DE USINA,DE ACORDO COM AS DETERMINACOES ESPECIFICADAS PELA PREFEITURA-RJ,INCLUSIVE TODOS OS MATERIAIS(MASSA GROSSA),EXCLUSIVE O TRANSPORTE DA USINA PARA A PISTA.CUSTO SOMENTE DO PREPARO E MATERIAIS,EXCLUSIVE ESPALHAMENTO E COMPACTACAO,CONSIDERANDO UMA PRODUCAO DE 2.000T/MES</t>
  </si>
  <si>
    <t>CONCRETO ASFALTICO,USINADO A QUENTE,IMPORTADO DE USINA,DE ACORDO COM AS DETERMINACOES ESPECIFICADAS PELA PREFEITURA-RJ,INCLUSIVE TODOS OS MATERIAIS(MASSA GROSSA),EXCLUSIVE O TRANSPORTE DA USINA PARA A PISTA.CUSTO SOMENTE DO PREPARO E MATERIAIS,EXCLUSIVE ESPALHAMENTO E COMPACTACAO,CONSIDERANDO UMA PRODUCAO DE 3.000T/MES</t>
  </si>
  <si>
    <t>CONCRETO ASFALTICO,USINADO A QUENTE,IMPORTADO DE USINA,DE ACORDO COM AS DETERMINACOES ESPECIFICADAS PELA PREFEITURA-RJ,INCLUSIVE TODOS OS MATERIAIS (MASSA GROSSA),EXCLUSIVE O TRANSPORTE DA USINA PARA A PISTA.CUSTO SOMENTE DO PREPARO E MATERIAIS,EXCLUSIVE ESPALHAMENTO E COMPACTACAO,CONSIDERANDO UMAPRODUCAO DE 4.000T/MES</t>
  </si>
  <si>
    <t>CONCRETO ASFALTICO,USINADO A QUENTE,IMPORTADO DE USINA,DE ACORDO COM AS DETERMINACOES ESPECIFICADAS PELA PREFEITURA-RJ,INCLUSIVE TODOS OS MATERIAIS(MASSA GROSSA),EXCLUSIVE O TRANSPORTE DA USINA PARA A PISTA.CUSTO SOMENTE DO PREPARO E MATERIAIS,EXCLUSIVE ESPALHAMENTO E COMPACTACAO,CONSIDERANDO UMA PRODUCAO DE 6.000T/MES</t>
  </si>
  <si>
    <t>CONCRETO ASFALTICO,USINADO A QUENTE,IMPORTADO DE USINA,DE ACORDO COM AS DETERMINACOES ESPECIFICADAS PELA PREFEITURA-RJ,INCLUSIVE TODOS OS MATERIAIS(MASSA GROSSA),EXCLUSIVE O TRANSPORTE DA USINA PARA A PISTA.CUSTO SOMENTE DO PREPARO E MATERIAIS,EXCLUSIVE ESPALHAMENTO E COMPACTACAO,CONSIDERANDO UMA PRODUCAO DE 8.000T/MES</t>
  </si>
  <si>
    <t>CONCRETO ASFALTICO,USINADO A QUENTE,IMPORTADO DE USINA,DE ACORDO COM AS DETERMINACOES ESPECIFICADAS PELA PREFEITURA-RJ,INCLUSIVE TODOS OS MATERIAIS(MASSA GROSSA),EXCLUSIVE O TRANSPORTE DA USINA PARA A PISTA.CUSTO SOMENTE DO PREPARO E MATERIAIS,EXCLUSIVE ESPALHAMENTO E COMPACTACAO,CONSIDERANDO UMA PRODUCAO DE 10.000T/MES</t>
  </si>
  <si>
    <t>CONCRETO ASFALTICO PARA BASE,TIPO CAB,USINADO A QUENTE,IMPORTADO DE USINA,DE ACORDO COM AS DETERMINACOES ESPECIFICADAS PELA PREFEITURA-RJ,INCLUSIVE TODOS OS MATERIAIS,EXCLUSIVE O TRANSPORTE DA USINA PARA A PISTA.CUSTO SOMENTE DO PREPARO E MATERIAIS,EXCLUSIVE ESPALHAMENTO E COMPACTACAO,CONSIDERANDO UMA PRODUCAO DE 2.000T/MES</t>
  </si>
  <si>
    <t>CONCRETO ASFALTICO PARA BASE,TIPO CAB,USINADO A QUENTE,IMPORTADO DE USINA,DE ACORDO COM AS DETERMINACOES ESPECIFICADAS PELA PREFEITURA-RJ,INCLUSIVE TODOS OS MATERIAIS,EXCLUSIVE O TRANSPORTE DA USINA PARA A PISTA.CUSTO SOMENTE DO PREPARO E MATERIAIS,EXCLUSIVE ESPALHAMENTO E COMPACTACAO,CONSIDERANDO UMA PRODUCAO DE 3.000T/MES</t>
  </si>
  <si>
    <t>CONCRETO ASFALTICO PARA BASE,TIPO CAB,USINADO A QUENTE,IMPORTADO DE USINA,DE ACORDO COM AS DETERMINACOES ESPECIFICADAS PELA PREFEITURA-RJ,INCLUSIVE TODOS OS MATERIAIS,EXCLUSIVE O TRANSPORTE DA USINA PARA A PISTA.CUSTO SOMENTE DO PREPARO E MATERIAIS,EXCLUSIVE ESPALHAMENTO E COMPACTACAO,CONSIDERANDO UMA PRODUCAO DE 4.000T/MES</t>
  </si>
  <si>
    <t>CONCRETO ASFALTICO PARA BASE,TIPO CAB,USINADO A QUENTE,IMPORTADO DE USINA,DE ACORDO COM AS DETERMINACOES ESPECIFICADAS PELA PREFEITURA-RJ,INCLUSIVE TODOS OS MATERIAIS,EXCLUSIVE O TRANSPORTE DA USINA PARA A PISTA.CUSTO SOMENTE DO PREPARO E MATERIAIS,EXCLUSIVE ESPALHAMENTO E COMPACTACAO,CONSIDERANDO UMA PRODUCAO DE 6.000T/MES</t>
  </si>
  <si>
    <t>CONCRETO ASFALTICO PARA BASE,TIPO CAB,USINADO A QUENTE,IMPORTADO DE USINA,DE ACORDO COM AS DETERMINACOES ESPECIFICADAS PELA PREFEITURA-RJ,INCLUSIVE TODOS OS MATERIAIS,EXCLUSIVE O TRANSPORTE DA USINA PARA A PISTA.CUSTO SOMENTE DO PREPARO E MATERIAIS,EXCLUSIVE ESPALHAMENTO E COMPACTACAO,CONSIDERANDO UMA PRODUCAO DE 8.000T/MES</t>
  </si>
  <si>
    <t>CONCRETO ASFALTICO PARA BASE,TIPO CAB,USINADO A QUENTE,IMPORTADO DE USINA,DE ACORDO COM AS DETERMINACOES ESPECIFICADAS PELA PREFEITURA-RJ,INCLUSIVE TODOS OS MATERIAIS,EXCLUSIVE O TRANSPORTE DA USINA PARA A PISTA.CUSTO SOMENTE DO PREPARO E MATERIAIS,EXCLUSIVE ESPALHAMENTO E COMPACTACAO,CONSIDERANDO UMA PRODUCAO DE 10.000T/MES</t>
  </si>
  <si>
    <t>MISTURA BETUMINOSA TIPO "GAP GRADED",UTILIZANDO NO MINIMO 8,0% DE BMB,ESPALHAMENTO E COMPACTACAO,COM RESULTADO DE "GRIPTEST" (ASTM) MAIOR QUE 0,60,EXCLUSIVE FORNECIMENTO DOS MATERIAIS (LIGANTE E BRITA),USINAGEM E TRANSPORTE DA MASSA</t>
  </si>
  <si>
    <t>MISTURA BETUMINOSA TIPO "OPEN GRADED",UTILIZANDO NO MINIMO 9,5% DE BMB,ESPALHAMENTO E COMPACTACAO,COM RESULTADO DE "GRIPTES" (ASTM) MAIOR QUE 0,75 E RUIDO MENOR QUE 97DB,EXCLUSIVEFORNECIMENTO DOS MATERIAIS (LIGANTE E BRITA),USINAGEM E TRANSPORTE DA MASSA</t>
  </si>
  <si>
    <t>MISTURA BETUMINOSA TIPO "GAP GRADED",UTILIZANDO LIGANTE DE ASFALTO-BORRACHA E BRITA 1,ESPALHAMENTO E COMPACTACAO,COM RESULTADO DE "GRIP TEST" (ASTM) MAIOR QUE 0,60,EXCLUSIVE FORNECIMENTO DO LIGANTE,USINAGEM E TRANSPORTE DA MASSA</t>
  </si>
  <si>
    <t>MISTURA BETUMINOSA TIPO "OPEN GRADED",UTILIZANDO LIGANTE DEASFALTO-BORRACHA E BRITA 1,ESPALHAMENTO E COMPACTACAO,COM RESULTADO DE "GRIP TEST" (ASTM) MAIOR QUE 0,75 E RUIDO MENOR QUE 97DB,EXCLUSIVE FORNECIMENTO DO LIGANTE,USINAGEM E TRANSPORTE DA MASSA</t>
  </si>
  <si>
    <t>MISTURA BETUMINOSA UTILIZANDO BMB,TIPO "OPEN GRADED" OU "GAPGRADED",CONSIDERANDO APENAS A USINAGEM</t>
  </si>
  <si>
    <t>PRODUCAO DE LIGANTE MODIFICADO DE ASFALTO-BORRACHA(BMB)"IN SITU" TIPO "FIELD BLEND",COM UTILIZACAO DE BORRACHA RECICLADACOMO POLIMERO,NA PROPORCAO DE 20% DE PO-DE-BORRACHA EM PESO,EM CONFORMIDADE COM ASTM 6114,ASTM D8 E COM A RESOLUCAO 19/2005 DE 11/7/2005 DA ANP</t>
  </si>
  <si>
    <t>PRODUCAO DE LIGANTE MODIFICADO DE ASFALTO-BORRACHA(BMB)"IN SITU" TIPO "FIELD BLEND",COM UTILIZACAO DE BORRACHA RECICLADACOMO POLIMERO,NA PROPORCAO DE 18% DE PO-DE-BORRACHA GRANULADA E 2% DE POLIMERO EM PESO,EM CONFORMIDADE COM ASTM 6114,ASTM D8 E COM A RESOLUCAO 19/2005 DE 11/7/2005 DA ANP</t>
  </si>
  <si>
    <t>PRODUCAO DE LIGANTE DE ASFALTO-BORRACHA (BMB) TIPO "FIELD BLEND",IMPORTADO,COM UTILIZACAO DE BORRACHA RECICLADA COMO POLIMERO,NA PROPORCAO DE 20% DE PO-DE-BORRACHA EM PESO,EM CONFORMIDADE COM ASTM 6114,ASTM D8 E COM A RESOLUCAO 19/2005 DE 11/7/2005 DA ANP</t>
  </si>
  <si>
    <t>RECICLAGEM DE PAVIMENTO(TECNICA DE ESPUMA DE ASFALTO),COM AADICAO DE CAP 50/70,CIMENTO PORTLAND E AGUA E TODOS OS MATERIAIS NECESSARIOS,COM ATE 15CM DE ESPESSURA,CONSIDERANDO A EXECUCAO NO PERIODO DIURNO E EM MEIA PISTA.(VOLUME MEDIDO APOSA COMPACTACAO)</t>
  </si>
  <si>
    <t>SONORIZADOR DE CBUQ COM 8,00M DE LARGURA E 10,20M DE EXTENSAO FEITO EM FAIXA,INCLUSIVE MATERIAIS</t>
  </si>
  <si>
    <t>AREIA-ASFALTO,A QUENTE,DE ACORDO COM AS "INSTRUCOES PARA EXECUCAO",DO DER-RJ.O CUSTO INDENIZA AS OPERACOES DE EXECUCAO,FORNECIMENTO E TRANSPORTE DOS MATERIAIS EMPREGADOS,E SE APLICA AO VOLUME EXECUTADO MEDIDO APOS A COMPRESSAO</t>
  </si>
  <si>
    <t>AREIA-ASFALTO,A FRIO,DE ACORDO COM AS "INSTRUCOES PARA EXECUCAO",DO DER-RJ.O CUSTO INDENIZA AS OPERACOES DE EXECUCAO,FORNECIMENTO E TRANSPORTE DOS MATERIAIS EMPREGADOS,E SE APLICAAO VOLUME EXECUTADO MEDIDO APOS A COMPRESSAO</t>
  </si>
  <si>
    <t>REVESTIMENTO EM PLACAS DE CONCRETO DOSADO RACIONALMENTE,DE 35MPA,DE ACORDO EM AS "INSTRUCOES PARA EXECUCAO" DO DER-RJ.OCUSTO INDENIZA AS OPERACOES DE EXECUCAO,FORNECIMENTO E TRANSPORTE DOS MATERIAIS EMPREGADOS,BEM COMO O TRANSPORTE DE AGUA,E SE APLICA AO VOLUME EXECUTADO</t>
  </si>
  <si>
    <t>REVESTIMENTO EM PLACAS DE CONCRETO IMPORTADO DE USINA DE 25MPA,DE ACORDO COM AS "INSTRUCOES PARA EXECUCAO",DO DER-RJ. OCUSTO INDENIZA AS OPERACOES DE EXECUCAO,FORNECIMENTO E TRANSPORTE DOS MATERIAIS EMPREGADOS,BEM COMO O TRANSPORTE DE AGUA,E SE APLICA AO VOLUME EXECUTADO</t>
  </si>
  <si>
    <t>PAVIMENTO RIGIDO,P/CICLOVIA,C/8CM ESP.EM CONCR.ARGAMASSADO,15MPA,COLORIDO C/OXIDO FERRO VERMELHO SINTETICO,JUNTAS SERRADAS,LONA PLAST.POLIETILENO 0,20MM,CAMADA REGULARIZADORA PO-DE-PEDRA,COMPACTADA MECANICAMENTE,C/ACABAMENTO SUPERF.DESEMPENADO,CAMURCADO E VASSOURADO,CURA C/MANTA GEOTEXTIL,PROTECAO C/CUMEEIRA SARRAFO MADEIRA E LONA PLAST.EXCL.PREPARO TERRENO</t>
  </si>
  <si>
    <t>REVESTIMENTO DE SAIBRO,EXECUTADO MECANICAMENTE,COMPRIMIDO EMCAMADA,EXCLUSIVE FORNECIMENTO DO SAIBRO,SENDO A CAMADA MEDIDA APOS A COMPACTACAO</t>
  </si>
  <si>
    <t>REVESTIMENTO DE SAIBRO,EXECUTADO MECANICAMENTE,COMPRIMIDO EMCAMADA,INCLUSIVE FORNECIMENTO DO SAIBRO,SENDO A CAMADA MEDIDA APOS A COMPACTACAO</t>
  </si>
  <si>
    <t>REVESTIMENTO DE SAIBRO,EXECUTADO MECANICAMENTE,COMPRIMIDO EMCAMADA,COM SAIBRO MELHORADO COM CIMENTO, SENDO A PROPORCAODE 5% EM VOLUME(72KG/M3)INCLUSIVE FORNECIMENTO E TRANSPORTEDOS MATERIAIS,SENDO A CAMADA MEDIDA APOS A COMPACTACAO</t>
  </si>
  <si>
    <t>REVESTIMENTO DE SAIBRO,EXECUTADO MANUALMENTE,COMPRIMIDO EM CAMADA,EXCLUSIVE O FORNECIMENTO DO SAIBRO,SENDO A CAMADA MEDIDA APOS A COMPRESSAO</t>
  </si>
  <si>
    <t>REVESTIMENTO DE SAIBRO,EXECUTADO MANUALMENTE,COMPRIMIDO EM CAMADA,INCLUSIVE O FORNECIMENTO DO SAIBRO,SENDO A CAMADA MEDIDA APOS A COMPRESSAO</t>
  </si>
  <si>
    <t>ESTABILIZACAO E IMPERMEABILIZACAO DE SOLO COM 16CM DE ESPESSURA,INCLUSIVE EQUIPAMENTOS,MAO-DE-OBRA E ESTABILIZADOR LIQUIDO</t>
  </si>
  <si>
    <t>JUNTA LONGITUDINAL EM REVESTIMENTO DE PLACA DE CONCRETO DO TIPO ENCAIXE(MACHO E FEMEA),EXCLUSIVE BARRAS DE LIGACAO(LIGADORES)</t>
  </si>
  <si>
    <t>JUNTA DE RETRACAO EM REVESTIMENTO DE PLACAS DE CONCRETO,EXCLUSIVE BARRA DE LIGACAO(LIGADORES)</t>
  </si>
  <si>
    <t>JUNTA DE CONSTRUCAO EM REVESTIMENTO DE PLACA DE CONCRETO,DEMACHO E FEMEA,EXCLUSIVE PASSADORES</t>
  </si>
  <si>
    <t>JUNTA LONGITUDINAL DE LIGACAO ENTRE SARJETAS E PLACAS DE REVESTIMENTO DE CONCRETO,INCLUSIVE LIGADORES</t>
  </si>
  <si>
    <t>JUNTA DE RETRACAO,SERRADA COM DISCO DE DIAMANTE,PARA PAVIMENTOS DE PLACAS DE CONCRETO,COM 5CM DE PROFUNDIDADE</t>
  </si>
  <si>
    <t>LIMPEZA E PREENCHIMENTO DE JUNTA DE RETRACAO,COM ASFALTO DILUIDO CM-30,EXCLUSIVE CORTE,BARRAS DE LIGACAO E DE TRANSFERENCIA</t>
  </si>
  <si>
    <t>PAVIMENTACAO LAJOTAS CONCRETO,ALTAMENTE VIBRADO,INTERTRAVADO,C/ARTICULACAO VERTICAL,PRE-FABRICADOS,COR-NATURAL,ESP.6CM,RESISTENCIA A COMPRESSAO 35MPA,ASSENTES SOBRE COLCHAO PO-DE-PEDRA,AREIA OU MATERIAL EQUIVALENTE,C/JUNTAS TOMADAS C/ARGAMASSA CIMENTO E AREIA,TRACO 1:4 E/OU C/PEDRISCO E ASFALTO,EXCL.PREPARO TERRENO,C/FORN.DE TODOS OS MAT.,BEM COMO A COLOCAC.</t>
  </si>
  <si>
    <t>PAVIMENTACAO LAJOTAS CONCRETO,ALTAMENTE VIBRADO,INTERTRAVADO,C/ARTICULACAO VERTICAL,PRE-FABRICADOS,COR NATURAL,ESP.8CM,RESISTENCIA A COMPRESSAO 35MPA,ASSENTES SOBRE COLCHAO PO-DE-PEDRA,AREIA OU MATERIAL EQUIVALENTE,C/JUNTAS TOMADAS C/ARGAMASSA CIMENTO E AREIA,TRACO 1:4 E/OU C/PEDRISCO E ASFALTO,EXCL.PREPARO TERRENO,C/FORN.DE TODOS OS MAT.,BEM COMO A COLOCAC.</t>
  </si>
  <si>
    <t>PAVIMENTACAO LAJOTAS CONCRETO,ALTAMENTE VIBRADO,INTERTRAVADO,C/ARTICULACAO VERTICAL,PRE-FABRICADOS,COR NATURAL,ESP.10CM,RESISTENCIA A COMPRESSAO 35MPA,ASSENTES SOBRE COLCHAO PO-DE-PEDRA,AREIA OU MATERIAL EQUIVALENTE,C/JUNTAS TOMADAS C/ARGAMASSA CIMENTO E AREIA,TRACO 1:4 E/OU C/PEDRISCO E ASFALTO,EXCL.PREPARO TERRENO,C/FORN.DE TODOS OS MAT.,BEM COMO A COLOC.</t>
  </si>
  <si>
    <t>PAVIMENTACAO LAJOTAS CONCRETO,ALTAMENTE VIBRADO,INTERTRAVADO,C/ARTICULACAO VERTICAL,PRE-FABRICADOS,COR NATURAL,ESP.10CM,RESISTENCIA A COMPRESSAO 50MPA,ASSENTES SOBRE COLCHAO PO-DE--PEDRA,AREIA OU MATERIAL EQUIVALENTE,C/JUNTAS TOMADAS C/ARGAMASSA CIMENTO E AREIA,TRACO 1:4 E/OU PEDRISCO E ASFALTO,EXCL.PREPARO TERRENO,C/FORN.DE TODOS OS MAT.,BEM COMO A COLOCAC.</t>
  </si>
  <si>
    <t>PAVIMENTACAO LAJOTAS CONCRETO,ALTAMENTE VIBRADO,INTERTRAVADO,C/ARTICULACAO VERTICAL,PRE-FABRICADOS,COLORIDO,ESP.6CM,RESISTENCIA A COMPRESSAO 35MPA,ASSENTES SOBRE COLCHAO PO-DE-PEDRA,AREIA OU MATERIAL EQUIVALENTE,C/JUNTAS TOMADAS C/ARGAMASSACIMENTO E AREIA,TRACO 1:4 E/OU PEDRISCO E ASFALTO,EXCL.PREPARO DO TERRENO,C/FORN.DE TODOS OS MAT.,BEM COMO A COLOCACAO</t>
  </si>
  <si>
    <t>PAVIMENTACAO LAJOTAS CONCRETO,ALTAMENTE VIBRADO,INTERTRAVADO,C/ARTICULACAO VERTICAL,PRE-FABRICADOS,COLORIDO,ESP.8CM,RESISTENCIA A COMPRESSAO 35MPA,ASSENTES SOBRE COLCHAO PO-DE-PEDRA,AREIA OU MATERIAL EQUIVALENTE,C/JUNTAS TOMADAS C/ARGAMASSACIMENTO E AREIA,TRACO 1:4 E/OU PEDRISCO E ASFALTO,EXCL.PREPARO TERRENO,C/FORN.DE TODOS OS MAT.,BEM COMO A COLOCACAO</t>
  </si>
  <si>
    <t>PAVIMENTACAO LAJOTAS CONCRETO,ALTAMENTE VIBRADO,INTERTRAVADO,C/ARTICULACAO VERTICAL,PRE-FABRICADOS,COLORIDO,ESP.10CM,RESISTENCIA A COMPRESSAO 35MPA,ASSENTES SOBRE COLCHAO PO-DE-PEDRA,AREIA OU MATERIAL EQUIVALENTE,C/JUNTAS TOMADAS C/ARGAMASSA CIMENTO E AREIA,TRACO 1:4 E/OU PEDRISCO E ASFALTO,EXCL.PREPARO TERRENO,C/FORN.DE TODOS OS MAT.,BEM COMO A COLOCACAO</t>
  </si>
  <si>
    <t>ASSENTAMENTO DE ARTEFATO DE CONCRETO,SOBRE COLCHAO DE PO-DE-PEDRA,AREIA OU MATERIAL EQUIVALENTE,COM FORNECIMENTO DE TODOS OS MATERIAIS,EXCLUSIVE O ARTEFATO DE CONCRETO,INCLUSIVE REJUNTAMENTO</t>
  </si>
  <si>
    <t>REASSENTAMENTO DE ARTEFATO DE CONCRETO,COM REAPROVEITAMENTODESTE,COM LIMPEZA DE REJUNTE ADERENTE,SOBRE COLCHAO DE PO-DE-PEDRA,AREIA OU MATERIAL EQUIVALENTE,INCLUSIVE FORNECIMENTODE TODOS OS MATERIAIS E REJUNTAMENTO COM BETUME E CASCALHINHO</t>
  </si>
  <si>
    <t>REASSENTAMENTO DE ARTEFATO DE CONCRETO,COM REAPROVEITAMENTODESTE,COM LIMPEZA DA ARGAMASSA ADERENTE,SOBRE COLCHAO DE PO-DE-PEDRA,AREIA OU MATERIAL EQUIVALENTE E O FORNECIMENTO DETODOS OS MATERIAIS E REJUNTAMENTO COM ARGAMASSA</t>
  </si>
  <si>
    <t>REGULARIZACAO DE SUBLEITO,DE ACORDO COM AS "INSTRUCOES PARAEXECUCAO",DO DER-RJ.O CUSTO INDENIZA AS OPERACOES DE EXECUCAO E TRANSPORTE DE AGUA E SE APLICA A AREA EFETIVAMENTE REGULARIZADA,EXCLUSIVE TRANSPORTE E ESCAVACAO DE CORRETIVOS</t>
  </si>
  <si>
    <t>REFORCO DE SUBLEITO,DE ACORDO COM AS "INSTRUCOES PARA EXECUCAO",DO DER-RJ,EXCLUSIVE ESCAVACAO,CARGA,TRANPORTE E FORNECIMENTO DOS MATERIAIS</t>
  </si>
  <si>
    <t>ATERRO,DE ACORDO COM AS "INSTRUCOES PARA EXECUCAO",DO DER-RJ,EXCLUSIVE ESCAVACAO,CARGA E TRANSPORTE DE MATERIAIS</t>
  </si>
  <si>
    <t>REGULARIZACAO DE PAVIMENTACAO COM APROVEITAMENTO DO PAVIMENTO EXISTENTE,COM CAMADA DE CONCRETO BETUMINOSO,DE ACORDO COMAS "INSTRUCOES PARA EXECUCAO",DO DER-RJ</t>
  </si>
  <si>
    <t>ESPALHAMENTO MANUAL DE CONCRETO ASFALTICO EM CAMADAS (SOMENTE MAO DE OBRA),CONSIDERADO NESTE ITEM: A)CONCRETO ASFALTICOJUNTO AO LOCAL DE APLICACAO; B)BASE JA PREPARADA; C)EXCLUIDOO FORNECIMENTO DO CONCRETO</t>
  </si>
  <si>
    <t>IMPRIMACAO DE BASE DE PAVIMENTACAO,DE ACORDO COM AS "INSTRUCOES PARA EXECUCAO",DO DER-RJ</t>
  </si>
  <si>
    <t>PINTURA DE LIGACAO,DE ACORDO COM AS "INSTRUCOES PARA EXECUCAO",DO DER-RJ</t>
  </si>
  <si>
    <t>IMPRIMACAO DE BASE DE PAVIMENTACAO,UTILIZANDO CM ECO XISTO,DE ACORDO COM AS "INSTRUCOES PARA EXECUCAO",DO DER-RJ</t>
  </si>
  <si>
    <t>PINTURA DE LIGACAO COM ADICAO DE POLIMERO,DE ACORDO COM AS "INSTRUCOES PARA EXECUCAO" DO DER-RJ</t>
  </si>
  <si>
    <t>MEIO-FIO RETO DE CONCRETO SIMPLES FCK=15MPA,MOLDADO NO LOCAL,TIPO DER-RJ,MEDINDO 0,15M NA BASE E COM ALTURA DE 0,45M,REJUNTAMENTO COM ARGAMASSA DE CIMENTO E AREIA,NO TRACO 1:3,5,COM FORNECIMENTO DE TODOS OS MATERIAIS,ESCAVACAO E REATERRO</t>
  </si>
  <si>
    <t>MEIO-FIO CURVO DE CONCRETO SIMPLES FCK=15MPA,MOLDADO NO LOCAL,TIPO DER-RJ,MEDINDO 0,15M NA BASE E COM ALTURA DE 0,45M,REJUNTAMENTO COM ARGAMASSA DE CIMENTO E AREIA,NO TRACO 1:3,5,COM FORNECIMENTO DE TODOS OS MATERIAIS,ESCAVACAO E REATERRO</t>
  </si>
  <si>
    <t>MEIO-FIO RETO DE CONCRETO SIMPLES FCK=15MPA,PRE-MOLDADO,TIPODER-RJ,MEDINDO 0,15M NA BASE E COM ALTURA DE 0,45M,REJUNTAMENTO COM ARGAMASSA DE CIMENTO E AREIA,NO TRACO 1:3,5,COM FORNECIMENTO DE TODOS OS MATERIAIS,ESCAVACAO E REATERRO</t>
  </si>
  <si>
    <t>MEIO-FIO RETO DE CONCRETO SIMPLES FCK=15MPA,MOLDADO NO LOCAL,TIPO DER-RJ,MEDINDO 0,15M NA BASE E COM ALTURA DE 0,30M,REJUNTAMENTO COM ARGAMASSA DE CIMENTO E AREIA,NO TRACO 1:3,5,COM FORNECIMENTO DE TODOS OS MATERIAIS,ESCAVACAO E REATERRO</t>
  </si>
  <si>
    <t>MEIO-FIO CURVO DE CONCRETO SIMPLES FCK=15MPA,MOLDADO NO LOCAL,TIPO DER-RJ,MEDINDO 0,15M NA BASE E COM ALTURA DE 0,30M,REJUNTAMENTO COM ARGAMASSA DE CIMENTO E AREIA,NO TRACO 1:3,5,COM FORNECIMENTO DE TODOS OS MATERIAIS,ESCAVACAO E REATERRO</t>
  </si>
  <si>
    <t>MEIO-FIO RETO DE CONCRETO SIMPLES FCK=15MPA,PRE-MOLDADO,TIPODER-RJ,MEDINDO 0,15M NA BASE E COM ALTURA DE 0,30M,REJUNTAMENTO COM ARGAMASSA DE CIMENTO E AREIA NO TRACO 1:3,5,COM FORNECIMENTO DE TODOS OS MATERIAIS,ESCAVACAO E REATERRO</t>
  </si>
  <si>
    <t>SARJETA E MEIO FIO CONJUGADO CURVO,DE CONCRETO SIMPLES FCK=15MPA,MOLDADO NO LOCAL,TIPO DER-RJ,MEDINDO 0,65M DE BASE E COM ALTURA DE 0,30M,REJUNTAMENTO DE ARGAMASSA DE CIMENTO E AREIA,NO TRACO 1:3,5,COM FORNECIMENTO DE TODOS OS MATERIAIS</t>
  </si>
  <si>
    <t>SARJETA E MEIO-FIO CONJUGADO RETO,DE CONCRETO SIMPLES FCK=15MPA,MOLDADO NO LOCAL,TIPO DER-RJ,MEDINDO 0,65M DE BASE E COMALTURA DE 0,30M,REJUNTAMENTO DE ARGAMASSA DE CIMENTO E AREIA,NO TRACO 1:3,5,COM FORNECIMENTO DE TODOS OS MATERIAIS</t>
  </si>
  <si>
    <t>SARJETA E MEIO-FIO CONJUGADO RETO,DE CONCRETO SIMPLES FCK=15MPA,PRE-MOLDADO,TIPO DER-RJ,MEDINDO 0,65M DE BASE E COM ALTURA DE 0,30M,REJUNTAMENTO DE ARGAMASSA DE CIMENTO E AREIA,NOTRACO 1:3,5,COM FORNECIMENTO DE TODOS OS MATERIAIS</t>
  </si>
  <si>
    <t>SARJETA E MEIO-FIO CONJUGADO CURVO,DE CONCRETO SIMPLES FCK=15MPA,PRE-MOLDADO,TIPO DER-RJ,MEDINDO 0,65M DE BASE E COM ALTURA DE 0,30M,REJUNTAMENTO DE ARGAMASSA DE CIMENTO E AREIA,NO TRACO 1:3,5,COM FORNECIMENTO DE TODOS OS MATERIAIS</t>
  </si>
  <si>
    <t>SARJETA E MEIO-FIO CONJUGADO CURVO,DE CONCRETO SIMPLES FCK=35MPA,MOLDADO NO LOCAL,TIPO DER-RJ,MEDINDO 0,65M DE BASE E COM ALTURA DE 0,30M,REJUNTAMENTO DE ARGAMASSA DE CIMENTO E AREIA,NO TRACO 1:3,5,COM FORNECIMENTO DE TODOS OS MATERIAIS</t>
  </si>
  <si>
    <t>SARJETA E MEIO-FIO CONJUGADO RETO,DE CONCRETO SIMPLES FCK=35MPA,MOLDADO NO LOCAL,TIPO DER-RJ,MEDINDO 0,65M DE BASE E COMALTURA DE 0,30M,REJUNTAMENTO DE ARGAMASSA DE CIMENTO E AREIA,NO TRACO 1:3,5,COM FORNECIMENTO DE TODOS OS MATERIAIS</t>
  </si>
  <si>
    <t>SARJETA E MEIO-FIO CONJUGADO RETO,DE CONCRETO SIMPLES FCK=35MPA,PRE-MOLDADO,TIPO DER-RJ,MEDINDO 0,65M DE BASE E COM ALTURA DE 0,30M,REJUNTAMENTO DE ARGAMASSA DE CIMENTO E AREIA,NOTRACO 1:3,5,COM FORNECIMENTO DE TODOS OS MATERIAIS</t>
  </si>
  <si>
    <t>SARJETA E MEIO-FIO CONJUGADO CURVO,DE CONCRETO SIMPLES FCK=35MPA,PRE-MOLDADO,TIPO DER-RJ,MEDINDO 0,65M DE BASE E COM ALTURA DE 0,30M,REJUNTAMENTO DE ARGAMASSA DE CIMENTO E AREIA,NO TRACO 1:3,5,COM FORNECIMENTO DE TODOS OS MATERIAIS</t>
  </si>
  <si>
    <t>SARJETA E MEIO-FIO CONJUGADO CURVO,DE CONCRETO SIMPLES COLORIDO FCK=35MPA,MOLDADO NO LOCAL,TIPO DER-RJ,MEDINDO 0,65M DEBASE E COM ALTURA DE 0,30M,REJUNTAMENTO DE ARGAMASSA DE CIMENTO E AREIA,NO TRACO 1:3,5, COM FORNECIMENTO DE TODOS OS MATERIAIS</t>
  </si>
  <si>
    <t>SARJETA E MEIO-FIO CONJUGADO RETO,DE CONCRETO SIMPLES COLORIDO FCK=35MPA,MOLDADO NO LOCAL,TIPO DER-RJ,MEDINDO 0,65M DEBASE E COM ALTURA DE 0,30M,REJUNTAMENTO DE ARGAMASSA DE CIMENTO E AREIA,NO TRACO 1:3,5,COM FORNECIMENTO DE TODOS OS MATERIAIS</t>
  </si>
  <si>
    <t>SARJETA E MEIO-FIO CONJUGADO RETO,DE CONCRETO SIMPLES COLORIDO FCK=35MPA,PRE-MOLDADO,TIPO DER-RJ,MEDINDO 0,65M DE BASE ECOM ALTURA DE 0,30M,REJUNTAMENTO DE ARGAMASSA DE CIMENTO EAREIA,NO TRACO 1:3,5,COM FORNECIMENTO DE TODOS OS MATERIAIS</t>
  </si>
  <si>
    <t>SARJETA E MEIO-FIO CONJUGADO CURVO,DE CONCRETO SIMPLES COLORIDO FCK=35MPA,PRE-MOLDADO,TIPO DER-RJ,MEDINDO 0,65M DE BASEE COM ALTURA DE 0,30M,REJUNTAMENTO DE ARGAMASSA DE CIMENTO EAREIA,NO TRACO 1:3,5,COM FORNECIMENTO DE TODOS OS MATERIAIS</t>
  </si>
  <si>
    <t>SARJETA E MEIO-FIO CONJUGADO CURVO,DE CONCRETO SIMPLES FCK =15MPA,MOLDADO NO LOCAL,TIPO DER-RJ,MEDINDO 0,45M DE BASE E0,30M DE ALTURA,REJUNTAMENTO COM ARGAMASSA DE CIMENTO E AREIA,NO TRACO 1:3,5,COM FORNECIMENTO DE TODOS OS MATERIAIS</t>
  </si>
  <si>
    <t>SARJETA E MEIO-FIO CONJUGADO RETO,DE CONCRETO SIMPLES FCK=15MPA,MOLDADO NO LOCAL,TIPO DER-RJ,MEDINDO 0,45M DE BASE E 0,30M DE ALTURA,REJUNTAMENTO COM ARGAMASSA DE CIMENTO E AREIA,NO TRACO 1:3,5,COM FORNECIMENTO DE TODOS OS MATERIAIS</t>
  </si>
  <si>
    <t>SARJETA E MEIO-FIO CONJUGADO CURVO,DE CONCRETO SIMPLES FCK=15MPA,PRE-MOLDADO,TIPO DER-RJ,MEDINDO 0,45M DE BASE E 0,30MDE ALTURA,REJUNTAMENTO COM ARGAMASSA DE CIMENTO E AREIA,NO TRACO 1:3,5,COM FORNECIMENTO DE TODOS OS MATERIAIS</t>
  </si>
  <si>
    <t>SARJETA E MEIO-FIO CONJUGADO RETO,DE CONCRETO SIMPLES FCK=15MPA,PRE-MOLDADO,TIPO DER-RJ,MEDINDO 0,45M DE BASE E 0,30M DEALTURA,REJUNTAMENTO COM ARGAMASSA DE CIMENTO E AREIA,NO TRACO 1:3,5,COM FORNECIMENTO DE TODOS OS MATERIAIS</t>
  </si>
  <si>
    <t>SARJETA E MEIO-FIO CONJUGADO CURVO,DE CONCRETO SIMPLES FCK=35MPA,MOLDADO NO LOCAL,TIPO DER-RJ,MEDINDO 0,45M DE BASE E 0,30M DE ALTURA,REJUNTAMENTO COM ARGAMASSA DE CIMENTO E AREIA,NO TRACO 1:3,5,COM FORNECIMENTO DE TODOS OS MATERIAIS</t>
  </si>
  <si>
    <t>SARJETA E MEIO-FIO CONJUGADO RETO,DE CONCRETO SIMPLES FCK=35MPA,MOLDADO NO LOCAL,TIPO DER-RJ,MEDINDO 0,45M DE BASE E 0,30M DE ALTURA,REJUNTAMENTO COM ARGAMASSA DE CIMENTO E AREIA,NO TRACO 1:3,5,COM FORNECIMENTO DE TODOS OS MATERIAIS</t>
  </si>
  <si>
    <t>SARJETA E MEIO-FIO CONJUGADO CURVO,DE CONCRETO SIMPLES FCK=35MPA,PRE-MOLDADO,TIPO DER-RJ,MEDINDO 0,45M DE BASE E 0,30MDE ALTURA,REJUNTAMENTO COM ARGAMASSA DE CIMENTO E AREIA,NO TRACO 1:3,5,COM FORNECIMENTO DE TODOS OS MATERIAIS</t>
  </si>
  <si>
    <t>SARJETA E MEIO-FIO CONJUGADO RETO,DE CONCRETO SIMPLES FCK=35MPA,PRE-MOLDADO,TIPO DER-RJ,MEDINDO 0,45M DE BASE E 0,30M DEALTURA,REJUNTAMENTO COM ARGAMASSA DE CIMENTO E AREIA,NO TRACO 1:3,5,COM FORNECIMENTO DE TODOS OS MATERIAIS</t>
  </si>
  <si>
    <t>SARJETA E MEIO-FIO CONJUGADO CURVO,DE CONCRETO SIMPLES COLORIDO FCK=35MPA,MOLDADO NO LOCAL,TIPO DER-RJ,MEDINDO 0,45M DEBASE E 0,30M DE ALTURA,REJUNTAMENTO COM ARGAMASSA DE CIMENTOE AREIA,NO TRACO 1:3,5,COM FORNECIMENTO DE TODOS OS MATERIAIS</t>
  </si>
  <si>
    <t>SARJETA E MEIO FIO CONJUGADO RETO,DE CONCRETO SIMPLES COLORIDO FCK=35MPA,MOLDADOS NO LOCAL,TIPO DER-RJ,MEDINDO 0,45M DEBASE E 0,30M DE ALTURA,REJUNTAMENTO COM ARGAMASSA DE CIMENTOE AREIA,NO TRACO 1:3,5,COM FORNECIMENTO DE TODOS OS MATERIAIS</t>
  </si>
  <si>
    <t>SARJETA E MEIO-FIO CONJUGADO CURVO,DE CONCRETO SIMPLES COLORIDO FCK=35MPA,PRE-MOLDADO,TIPO DER-RJ,MEDINDO 0,45M DE BASEE 0,30M DE ALTURA,REJUNTAMENTO COM ARGAMASSA DE CIMENTO E AREIA,NO TRACO 1:3,5,COM FORNECIMENTO DE TODOS OS MATERIAIS</t>
  </si>
  <si>
    <t>SARJETA E MEIO-FIO CONJUGADO RETO,DE CONCRETO SIMPLES COLORIDO FCK=35MPA,PRE-MOLDADO,TIPO DER-RJ,MEDINDO 0,45M DE BASE E0,30M DE ALTURA,REJUNTAMENTO COM ARGAMASSA DE CIMENTO E AREIA,NO TRACO 1:3,5,COM FORNECIMENTO DE TODOS OS MATERIAIS</t>
  </si>
  <si>
    <t>GUIA DE CONCRETO ARMADO,DESTINADO AO ENCUNHAMENTO DE PAVIMENTACAO EM PARALELOS,EM LOGRADOURO COM DECLIVIDADE DO GREIDE MAIOR QUE 18%,DE SECAO(0,15X0,40)M,ASSENTADO TRANSVERSALMENTEAO EIXO DA VIA.FORNECIMENTO E ASSENTAMENTO</t>
  </si>
  <si>
    <t>SARJETA-GUIA DE PARALELEPIPEDO(1 FIADA),ASSENTE SOBRE BASE DE CONCRETO(FCK=11MPA),INCLUSIVE ESTA,REJUNTAMENTO DE ARGAMASSA DE CIMENTO E AREIA(TRACO 1:3),PARA PAVIMENTACAO BETUMINOSA</t>
  </si>
  <si>
    <t>LOGRADOURO COM 9,00M DE LARGURA,COMPRENDENDO:A)SUBLEITO COMPACTADO(H=30CM);B)BASE DE BRITA GRADUADA(H=20CM);C)IMPRIMACAO;D)CAPA ASFALTICA(H=5CM);E)MEIOS-FIOS DE CONCRETO SIMPLES;F)GALERIA NOS PASSEIOS(DIAMETRO=50CM);G)CAIXAS DE RALO DE AMBOS OS LADOS A CADA 30,00M</t>
  </si>
  <si>
    <t>LOGRADOURO COM 9,00M DE LARGURA,COMPREENDENDO:A)SUBLEITO COMPACTADO(H=30CM);B)BASE DE BRITA CORRIDA(H=20CM);C)PAVIMENTACAO DE PARALELEPIPEDOS SOBRE COLCHAO DE AREIA COM REJUNTAMENTO DE BETUME;D)MEIOS-FIOS DE CONCRETO SIMPLES;E)GALERIA NOS PASSEIOS(DIAMETRO=50CM);F)CAIXAS DE RALO DE AMBOS OS LADOS ACADA 30,00M</t>
  </si>
  <si>
    <t>LOGRADOURO COM 9,00M DE LARGURA,COMPREENDENDO:A)SUBLEITO COMPACTADO(H=30CM);B)BASE DE BRITA CORRIDA(H=10CM);C)PAVIMENTACAO DE PARALELEPIPEDOS ASSENTES EM COLCHAO DE PO-DE-PEDRA,COMREJUNTAMENTO DE BETUME E CASCALHINHO;D)MEIOS-FIOS DE CONCRETO SIMPLES;E)GALERIA NOS PASSEIOS(DIAMETRO=50CM);F)CAIXAS DERALO DE AMBOS OS LADOS A CADA 30,00M</t>
  </si>
  <si>
    <t>MANTA GEOTEXTIL,EM 1 CAMADA, SOBRE PAVIMENTACAO BETUMINOSA.FORNECIMENTO E COLOCACAO</t>
  </si>
  <si>
    <t>GUARDA-CORPO DE CONCRETO ARMADO EM LANCES DE 3,00M DE COMPRIMENTO E 60CM DE ALTURA,CONSTANDO DE UM CORRIMAO DE 10X15CM,FEITO COM FORMA DE CHAPA DE MADEIRA,PLASTIFICADA,COM ESPESSURA DE 17MM,APOIADO EM 4 COLUNAS,COM FORMA PERDIDA DE TUBO DEPVC RIGIDO DE 100MM</t>
  </si>
  <si>
    <t>GUARDA-CORPO EM CONCRETO ARMADO,FCK=15MPA,ACO CA-50,FORMADOPOR QUADROS RETANGULARES DE(1,90X0,50)M SUSTENTADOS POR 2 MONTANTES DE 0,85M DE ALTURA,INCLUSIVE FORNECIMENTO DE MATERIAIS E ELEMENTOS DE FIXACAO NA PONTE</t>
  </si>
  <si>
    <t>GUARDA-RODAS DE CONCRETO ARMADO,CONFORME PROJETO DA PREFEITURA-RJ,PARA VIADUTOS,MOLDADOS NO LOCAL,COMPREENDENDO VIGAS LONGITUDINAIS APOIADAS SOBRE MONTANTES</t>
  </si>
  <si>
    <t>GUARDA-RODAS DE CONCRETO ARMADO,CONFORME PROJETO DA PREFEITURA-RJ,CONSTANDO DE MONTANTES SUSTENTANDO VIGAS EM FORMA DE TRAPEZIO DE CANTOS ARREDONDADOS,COM SECAO DE 55CM DE LARGURAPOR 15CM,E 25CM DE FACES LATERAIS,INCLUSIVE ARMACAO</t>
  </si>
  <si>
    <t>GUARDA-RODAS DE CONCRETO ARMADO,CONFECCIONADO C/CONCRETO PREPARADO EM USINA DOSADORA TIPO VERTICAL,DOSADO P/FCK=25MPA E8% DE MICROSSILICA E FORMA TRAPEZOIDAL,TIPO NEW JERSEY,C/15CM DE TOPO,38CM DE BASE E 90,50CM DE ALTURA,COMPREENDENDO MATMATERIAIS,LANCAMENTO,COLOC.NA FORMA E ADENSAMENTO MECANICO,ENGASTADO EM SOBRELAJE,EXCL.ESTA,INCL.ARMADURA DE ENGASTE</t>
  </si>
  <si>
    <t>GUARDA-RODAS DE CONCRETO ARMADO,PREPARADO COM BETONEIRA,FORMA TRAPEZOIDAL,TIPO NEW JERSEY,COM 15CM DE TOPO,38CM DE BASEE 90,50CM DE ALTURA,COMPREENDENDO MATERIAIS,LANCAMENTO,COLOCACAO NA FORMA E ADENSAMENTO MECANICO,ENGASTADO EM SOBRELAJE,EXCLUSIVE ESTA,INCLUSIVE ARMADURA DE ENGASTE</t>
  </si>
  <si>
    <t>CAMADA DE BLOQUEIO(COLCHAO)DE PO-DE-PEDRA,ESPALHADO E COMPRIMIDO MECANICAMENTE,MEDIDA APOS COMPACTACAO</t>
  </si>
  <si>
    <t>CAMADA DE BLOQUEIO(COLCHAO)DE PO-DE-PEDRA,ESPALHADO E COMPRIMIDO MANUALMENTE,MEDIDA APOS COMPACTACAO</t>
  </si>
  <si>
    <t>CAMADA DE BLOQUEIO(COLCHAO)DE AREIA,ESPALHADO E COMPRIMIDO MECANICAMENTE,MEDIDA APOS COMPACTACAO</t>
  </si>
  <si>
    <t>CAMADA DE BLOQUEIO (COLCHAO) DE AREIA,ESPALHADO E COMPRIMIDOMANUALMENTE,MEDIDA APOS COMPACTACAO</t>
  </si>
  <si>
    <t>CONCRETO ASFALTICO,USINADO A QUENTE,CONSIDERANDO APENAS O ESPALHAMENTO COM VIBROACABADORA CONVENCIONAL E COMPACTACAO MECANICA,PARA UMA PRODUCAO DE USINA DE 2000T/MES</t>
  </si>
  <si>
    <t>CONCRETO ASFALTICO,USINADO A QUENTE,CONSIDERANDO APENAS O ESPALHAMENTO COM VIBROACABADORA CONVENCIONAL E COMPACTACAO MECANICA,PARA UMA PRODUCAO DE USINA DE 3.000T/MES</t>
  </si>
  <si>
    <t>CONCRETO ASFALTICO,USINADO A QUENTE,CONSIDERANDO APENAS O ESPALHAMENTO COM VIBROACABADORA CONVENCIONAL E COMPACTACAO MECANICA,PARA UMA PRODUCAO DE USINA DE 4.000T/MES</t>
  </si>
  <si>
    <t>CONCRETO ASFALTICO,USINADO A QUENTE,CONSIDERANDO APENAS O ESPALHAMENTO COM VIBROACABADORA CONVENCIONAL E COMPACTACAO MECANICA,PARA UMA PRODUCAO DE USINA DE 6.000T/MES</t>
  </si>
  <si>
    <t>CONCRETO ASFALTICO,USINADO A QUENTE,CONSIDERANDO APENAS O ESPALHAMENTO COM VIBROACABADORA CONVENCIONAL E COMPACTACAO MECANICA,PARA UMA PRODUCAO DE USINA DE 8.000T/MES</t>
  </si>
  <si>
    <t>CONCRETO ASFALTICO,USINADO A QUENTE,CONSIDERANDO APENAS O ESPALHAMENTO COM VIBROACABADORA CONVENCIONAL E COMPACTACAO MECANICA,PARA UMA PRODUCAO DE USINA DE 10.000T/MES</t>
  </si>
  <si>
    <t>CONCRETO ASFALTICO,USINADO A QUENTE,CONSIDERANDO APENAS O ESPALHAMENTO COM MOTONIVELADORA E COMPACTACAO MECANICA,PARA UMA PRODUCAO DE USINA DE 2000T/MES</t>
  </si>
  <si>
    <t>CONCRETO ASFALTICO,USINADO A QUENTE,CONSIDERANDO APENAS O ESPALHAMENTO COM MOTONIVELADORA E COMPACTACAO MECANICA,PARA UMA PRODUCAO DE USINA DE 3000T/MES</t>
  </si>
  <si>
    <t>CONCRETO ASFALTICO,USINADO A QUENTE,CONSIDERANDO APENAS O ESPALHAMENTO COM MOTONIVELADORA E COMPACTACAO MECANICA,PARA UMA PRODUCAO DE USINA DE 4000T/MES</t>
  </si>
  <si>
    <t>CONCRETO ASFALTICO,USINADO A QUENTE,CONSIDERANDO APENAS O ESPALHAMENTO COM MOTONIVELADORA E COMPACTACAO MECANICA,PARA UMA PRODUCAO DE USINA DE 6000T/MES</t>
  </si>
  <si>
    <t>CONCRETO ASFALTICO,USINADO A QUENTE,CONSIDERANDO APENAS O ESPALHAMENTO COM MOTONIVELADORA E COMPACTACAO MECANICA,PARA UMA PRODUCAO DE USINA DE 8000T/MES</t>
  </si>
  <si>
    <t>CONCRETO ASFALTICO,USINADO A QUENTE,CONSIDERANDO APENAS O ESPALHAMENTO COM MOTONIVELADORA E COMPACTACAO MECANICA,PARA UMA PRODUCAO DE USINA DE 10000T/MES</t>
  </si>
  <si>
    <t>CONCRETO ASFALTICO,USINADO A QUENTE,CONSIDERANDO APENAS O ESPALHAMENTO COM VIBROACABADORA ELETRONICA E COMPACTACAO MECANICA,PARA UMA PRODUCAO DE USINA DE 2000T/MES</t>
  </si>
  <si>
    <t>CONCRETO ASFALTICO,USINADO A QUENTE,CONSIDERANDO APENAS O ESPALHAMENTO COM VIBROACABADORA ELETRONICA E COMPACTACAO MECANICA,PARA UMA PRODUCAO DE USINA DE 3000T/MES</t>
  </si>
  <si>
    <t>CONCRETO ASFALTICO,USINADO A QUENTE,CONSIDERANDO APENAS O ESPALHAMENTO COM VIBROACABADORA ELETRONICA E COMPACTACAO MECANICA,PARA UMA PRODUCAO DE USINA DE 4000T/MES</t>
  </si>
  <si>
    <t>CONCRETO ASFALTICO,USINADO A QUENTE,CONSIDERANDO APENAS O ESPALHAMENTO COM VIBROACABADORA ELETRONICA E COMPACTACAO MECANICA,PARA UMA PRODUCAO DE USINA DE 6000T/MES</t>
  </si>
  <si>
    <t>CONCRETO ASFALTICO,USINADO A QUENTE,CONSIDERANDO APENAS O ESPALHAMENTO COM VIBROACABADORA ELETRONICA E COMPACTACAO MECANICA,PARA UMA PRODUCAO DE USINA DE 8000T/MES</t>
  </si>
  <si>
    <t>CONCRETO ASFALTICO,USINADO A QUENTE,CONSIDERANDO APENAS O ESPALHAMENTO COM VIBROACABADORA ELETRONICA E COMPACTACAO MECANICA, PARA UMA PRODUCAO DE USINA DE 10.000T/MES</t>
  </si>
  <si>
    <t>CONCRETO ASFALTICO,USINADO A QUENTE,CONSIDERANDO APENAS O ESPALHAMENTO MANUAL E COMPACTACAO MECANICA,PARA UMA PRODUCAO DE USINA DE 2000T/MES</t>
  </si>
  <si>
    <t>CONCRETO ASFALTICO,USINADO A QUENTE,CONSIDERANDO APENAS O ESPALHAMENTO MANUAL E COMPACTACAO MECANICA,PARA UMA PRODUCAO DE USINA DE 3000T/MES</t>
  </si>
  <si>
    <t>CONCRETO ASFALTICO,USINADO A QUENTE,CONSIDERANDO APENAS O ESPALHAMENTO MANUAL E COMPACTACAO MECANICA,PARA UMA PRODUCAO DE USINA DE 4000T/MES</t>
  </si>
  <si>
    <t>CONCRETO ASFALTICO,USINADO A QUENTE,CONSIDERANDO APENAS O ESPALHAMENTO MANUAL E COMPACTACAO MECANICA,PARA UMA PRODUCAO DE USINA DE 6000T/MES</t>
  </si>
  <si>
    <t>CONCRETO ASFALTICO,USINADO A QUENTE,CONSIDERANDO APENAS O ESPALHAMENTO MANUAL E COMPACTACAO MECANICA,PARA UMA PRODUCAO DE USINA DE 8000T/MES</t>
  </si>
  <si>
    <t>CONCRETO ASFALTICO,USINADO A QUENTE,CONSIDERANDO APENAS O ESPALHAMENTO MANUAL E COMPACTACAO MECANICA,PARA UMA PRODUCAO DE USINA DE 10000T/MES</t>
  </si>
  <si>
    <t>RECOMPOSICAO DE PAVIMENTACAO DE RUA,DEVIDO A ABERTURA DE VALA PARA ASSENTAMENTO DE TUBULACAO,INCLUSIVE REMOCAO DE ATE 20,00M DO REATERRO SOLTO,CONCRETAGEM FCK=10MPA COM 20CM DE ESPESSURA,CARGA,TRANSPORTE E DESCARGA DO MATERIAL EXCEDENTE ATEA DISTANCIA DE 20KM,EXCLUSIVE CONCRETO ASFALTICO(VIDE ITEM 08.015.0018)</t>
  </si>
  <si>
    <t>MEIO-FIO E SARJETA CONJUGADOS,DE CONCRETO USINADO 15MPA,MOLDADO "IN LOCO",ATRAVES DE MAQUINA ESPECIAL,MEDINDO EM TORNO DE 0,47M DE BASE E 0,30M DE ALTURA,ACABAMENTO COM ARGAMASSA DE CIMENTO E PO-DE-PEDRA,NO TRACO 1:3,COM FORNECIMENTO DOS MATERIAIS,EXCLUSIVE PREPARO DE BASE E TOPOGRAFIA</t>
  </si>
  <si>
    <t>MEIO-FIO E SARJETA CONJUGADOS,DE CONCRETO USINADO 15MPA,MOLDADO "IN LOCO",ATRAVES DE MAQUINA ESPECIAL,MEDINDO EM TORNO DE 0,35M DE BASE E 0,30M DE ALTURA,ACABAMENTO COM ARGAMASSA DE CIMENTO E PO-DE-PEDRA,NO TRACO 1:3,COM FORNECIMENTO DOS MATERIAIS,EXCLUSIVE PREPARO DE BASE E TOPOGRAFIA</t>
  </si>
  <si>
    <t>MEIO-FIO E SARJETA(LINHA D`AGUA),DE CONCRETO USINADO 15MPA,MOLDADO "IN LOCO",ATRAVES DE MAQUINA ESPECIAL,MEDINDO EM TORNO DE 0,30M DE BASE E 0,26M DE ALTURA,ACABAMENTO COM ARGAMASSA DE CIMENTO E PO-DE-PEDRA,NO TRACO 1:3,COM FORNECIMENTO DOSMATERIAIS,EXCLUSIVE PREPARO DE BASE E TOPOGRAFIA</t>
  </si>
  <si>
    <t>MEIO-FIO DE CONCRETO USINADO 15MPA,MOLDADO "IN LOCO",ATRAVESDE MAQUINA ESPECIAL,MEDINDO EM TORNO DE 0,17M DE BASE E 0,30M DE ALTURA,ACABAMENTO COM ARGAMASSA DE CIMENTO E PO-DE-PEDRA,NO TRACO 1:3,COM FORNECIMENTO DOS MATERIAIS,EXCLUSIVE PREPARO DE BASE E TOPOGRAFIA</t>
  </si>
  <si>
    <t>MEIO-FIO DE CONCRETO USINADO 15MPA,MOLDADO "IN LOCO",ATRAVESDE MAQUINA ESPECIAL,MEDINDO EM TORNO DE 0,15M DE BASE E 0,30M DE ALTURA,ACABAMENTO COM ARGAMASSA DE CIMENTO E PO-DE-PEDRA,NO TRACO 1:3,COM FORNECIMENTO DOS MATERIAIS,EXCLUSIVE PREPARO DE BASE E TOPOGRAFIA</t>
  </si>
  <si>
    <t>MEIO-FIO TIPO TENTO DE CONCRETO USINADO 15MPA,MOLDADO "IN LOCO",ATRAVES DE MAQUINA ESPECIAL,MEDINDO EM TORNO DE 0,17M DEBASE E 0,15M DE ALTURA,COM CHANFRO INTERNO DE 0,10M,ACABAMENTO COM ARGAMASSA DE CIMENTO E PO-DE-PEDRA,NO TRACO 1:3,COM FORNECIMENTO DOS MATERIAIS,EXCLUSIVE PREPARO DE BASE E TOPOGRAFIA</t>
  </si>
  <si>
    <t>PAVIMENTACAO COM BLOCOS VAZADOS DE CONCRETO,MEDINDO(50X50X10)CM,ASSENTES EM CAMADAS DE AREIA GROSSA DE 2CM,EXCLUSIVE PREPARO DE TERRENO.FORNECIMENTO E ASSENTAMENTO</t>
  </si>
  <si>
    <t>PAVIMENTACAO COM BLOCOS VAZADOS DE CONCRETO,MEDINDO(60X45X7,5)CM,ASSENTES EM CAMADAS DE AREIA GROSSA DE 2CM,EXCLUSIVE PREPARO DE TERRENO.FORNECIMENTO E ASSENTAMENTO</t>
  </si>
  <si>
    <t>PLANTIO DE GRAMA EM PLACAS,TIPO SAO CARLOS,BATATAIS,LARGA ESANTO AGOSTINHO,INCLUSIVE COMPRA E ARRANCAMENTO NO LOCAL DEORIGEM,CARGA,TRANSPORTE,DESCARGA E PREPARO DO TERRENO</t>
  </si>
  <si>
    <t>PLANTIO DE GRAMA EM PLACAS,TIPO SAO CARLOS,BATATAIS,LARGA ESANTO AGOSTINHO,INCLUSIVE COMPRA E ARRANCAMENTO NO LOCAL DEORIGEM,CARGA,TRANSPORTE,DESCARGA E PREPARO DE TERRENO,PARA RECOMPOSICAO DE AREAS GRAMADAS EVENTUALMENTE DANIFICADAS</t>
  </si>
  <si>
    <t>PLANTIO DE GRAMA EM PLACAS,TIPO SAO CARLOS,BATATAIS,LARGA ESANTO AGOSTINHO,EXCLUSIVE TRANSPORTE</t>
  </si>
  <si>
    <t>PLANTIO DE GRAMA EM PLACAS,EM ENCOSTA,DE ACORDO COM O ITEM 09.001.0001,INCLUSIVE TRANSPORTE MANUAL ENCOSTA ACIMA</t>
  </si>
  <si>
    <t>PLANTIO DE GRAMA EM PLACAS TIPO ESMERALDA,INCLUSIVE FORNECIMENTO DA GRAMA E TRANSPORTE,EXCLUSIVE PREPARO DO TERRENO E OMATERIAL PARA ESTE</t>
  </si>
  <si>
    <t>PLANTIO DE GRAMA EM PLACAS,EM ENCOSTA,DE ACORDO COM O ITEM 09.001.0020,INCLUSIVE TRANSPORTE MANUAL ENCOSTA ACIMA</t>
  </si>
  <si>
    <t>RECOMPOSICAO DE AREAS GRAMADAS EVENTUALMENTE DANIFICADAS,INCLUSIVE FORNECIMENTO DA GRAMA E TRANSPORTE,EXCLUSIVE PREPARODO TERRENO E O MATERIAL PARA ESTE</t>
  </si>
  <si>
    <t>PLANTIO DE GRAMA EM PLACAS TIPO ESMERALDA,INCLUSIVE FORNECIMENTO DA GRAMA,EXCLUSIVE TRANSPORTE,PREPARO DO TERRENO E MATERIAL PARA ESTE</t>
  </si>
  <si>
    <t>PLANTIO DE GRAMA EM HIDRO-SEMEADURA,EM TALUDES</t>
  </si>
  <si>
    <t>PLANTIO DE GRAMINEA E LEGUMINOSAS EM SEMENTES,CONSTANDO DE ANALISE DO SOLO,CORRECAO DO PH,PREPARO TERRENO(ESCARIFICACAOE VALETAMENTO),ADUBAGEM QUIMICA E ORGANICA,TRATAMENTO PREVENTIVO DO SOLO COM EMPREGO DE INSETICIDA E IRRIGACAO,INCLUSIVETRANSPORTE</t>
  </si>
  <si>
    <t>PLANTIO DE GRAMINEA E LEGUMINOSAS EM SEMENTES,CONSTANDO DE ANALISE DO SOLO,CORRECAO DO PH,PREPARO DE TERRENO (ESCARIFICACAO E VALETAMENTO),ADUBAGEM QUIMICA E ORGANICA,TRATAMENTO PREVENTIVO DO SOLO COM EMPREGO DE INSETICIDA E IRRIGACAO,INCLUSIVE TRANSPORTE E COBERTURA COM TECIDO DE ANIAGEM S-95,COM MALHA DE 4MM</t>
  </si>
  <si>
    <t>PLANTIO DE GRAMINEA E LEGUMINOSAS EM SEMENTES,CONSTANDO DE ANALISE DO SOLO,CORRECAO DO PH,PREPARO DE TERRENO (ESCARIFICACAO E VALETAMENTO),ADUBAGEM QUIMICA E ORGANICA,TRATAMENTO PREVENTIVO DO SOLO COM EMPREGO DE INSETICIDA E IRRIGACAO,INCLUSIVE TRANSPORTE E COBERTURA DE PALHA DE CAPIM DESFIBRADA E APLICACAO DE HIDRO-ASFALTO</t>
  </si>
  <si>
    <t>PLANTIO DE GRAMINEA E LEGUMINOSAS EM SEMENTES,CONSTANDO DE ANALISE DO SOLO,CORRECAO DO PH,PREPARO DE TERRENO (ESCARIFICACAO E VALETAMENTO),ADUBAGEM QUIMICA E ORGANICA,TRATAMENTO PREVENTIVO SOLO COM EMPREGO DE INSETICIDA E IRRIGACAO,INCLUSIVE TRANSPORTE,COBERTURA DE PALHA DE CAPIM DESFIBRADA E APLICACAO DE HIDRO-ASFALTO,COM FIXACAO DE MALHA DE BAMBU LASCADO</t>
  </si>
  <si>
    <t>PLANTIO DE GRAMINEA E LEGUMINOSAS EM SEMENTES,CONSTANDO DE ANALISE DO SOLO,CORRECAO DE PH,PREPARO DE TERRENO (ESCARIFICACAO E VALETAMENTO),ADUBAGEM QUIMICA E ORGANICA,TRATAMENTO PREVENTIVO DO SOLO C/EMPREGO DE INSETICIDA E IRRIGACAO,INCLUSIVE TRANSPORTE,COBERTURA DE PALHA DE CAPIM DESFIBRADA E APLIC. DE HIDRO-ASFALTO E TELA DE ARAME GALV.DE MALHA HEXAGONAL</t>
  </si>
  <si>
    <t>PLANTIO DE PLANTAS DE COBERTURA DE SOLO,TIPO MARGARIDAO,ZEBRINA,DICONDRA,TRAPOERABA,ETC,EXCLUSIVE FORNECIMENTO</t>
  </si>
  <si>
    <t>PLANTIO DE PLANTAS DE COBERTURA FLORIDAS,TIPO MOISES,BELA-EMILIA,ETC,EXCLUSIVE FORNECIMENTO</t>
  </si>
  <si>
    <t>CERCA VIVA CONSTITUIDA DE HIBISCO,CEDRINHO,CALIANDRA OU ACALIFA RAJADA OU VERMELHA,COM 50 A 70CM DE ALTURA, ESPACADAS ACADA 30CM.FORNECIMENTO E PLANTIO</t>
  </si>
  <si>
    <t>GRAMA SINTETICA EUROPEIA,EM ROLOS,COM FIOS DE 28MM DE COMPRIMENTO,NA COR VERDE,INCLUSIVE MAO DE OBRA ESPECIALIZADA PARAEXECUCAO DE SERVICOS,FORNECIMENTO E INSTALACAO DE FAIXAS DEGRAMA SINTETICA BRANCA PARA AS DEMARCACOES DO CAMPO,REGULARIZACAO COM AREIA ADEQUADA E TRANSPORTE DO MATERIAL ATE O LOCAL DOS SERVICOS.FORNECIMENTO E COLOCACAO</t>
  </si>
  <si>
    <t>CAMADA AMORTECEDORA DRENANTE PARA GRAMADO SINTETICO,DE PARTICULAS DE BORRACHA SBR RECICLADA E PENEIRADA, MISTURADAS MECANICAMENTE E AGLUTINADAS COM ADESIVO BINDER DE POLIURETANO MONOCOMPONENTE, MOLDADA NO LOCAL COM ROLO COMPACTADOR E COM ESPESSURA DE 10MM.FORNECIMENTO E COLOCACAO</t>
  </si>
  <si>
    <t>PLANTIO DE ARVORE ISOLADA ATE 2,00M DE ALTURA,DE QUALQUER ESPECIE,EM LOGRADOURO PUBLICO,INCLUSIVE TRANSPORTE,TERRA PRETASIMPLES E ESTACA DE MADEIRA(TUTOR),EXCLUSIVE O FORNECIMENTODA ARVORE</t>
  </si>
  <si>
    <t>PLANTIO DE ARBUSTOS DE 50 A 70CM DE ALTURA,FORMANDO JARDIM,COM 12 UNIDADES POR METRO QUADRADO,EXCLUSIVE O FORNECIMENTO</t>
  </si>
  <si>
    <t>PLANTIO DE ARBUSTOS DE 70 A 100CM DE ALTURA,FORMANDO JARDIM,COM 9 UNIDADES POR METRO QUADRADO,EXCLUSIVE O FORNECIMENTO</t>
  </si>
  <si>
    <t>PLANTIO DE ARBUSTOS DE 50 A 100CM DE ALTURA,FORMANDO JARDIMCOM 6 UNIDADES POR METRO QUADRADO,EXCLUSIVE O FORNECIMENTO</t>
  </si>
  <si>
    <t>PLANTIO EM ENCOSTA DE MUDAS COM 50 A 70CM DE ALTURA,EXCLUSIVE FORNECIMENTO</t>
  </si>
  <si>
    <t>PLANTIO DE PLANTAS DE COBERTURA VEGETAL,CONSIDERANDO 4 MUDAS/M2,EXCLUSIVE FORNECIMENTO DA PLANTA</t>
  </si>
  <si>
    <t>PLANTIO DE PLANTAS DE COBERTURA VEGETAL,CONSIDERANDO 8 MUDAS/M2,EXCLUSIVE FORNECIMENTO DA PLANTA</t>
  </si>
  <si>
    <t>PLANTIO DE PLANTAS DE COBERTURA VEGETAL,CONSIDERANDO 12 MUDAS/M2,EXCLUSIVE FORNECIMENTO DA PLANTA</t>
  </si>
  <si>
    <t>PLANTIO DE PLANTAS DE COBERTURA VEGETAL,CONSIDERANDO 16 MUDAS/M2,EXCLUSIVE FORNECIMENTO DA PLANTA</t>
  </si>
  <si>
    <t>PLANTIO DE PLANTAS DE COBERTURA VEGETAL,CONSIDERANDO 25 MUDAS/M2,EXCLUSIVE FORNECIMENTO DA PLANTA</t>
  </si>
  <si>
    <t>PLANTIO DE GRAMA,INCLUINDO PREPARO DO TERRENO COM 10CM DE SAIBRO E 5CM DE TERRA ESTRUMADA,EXCLUSIVE FORNECIMENTO DA GRAMA</t>
  </si>
  <si>
    <t>PLANTIO DE GRAMA EM MUDAS,EXCLUSIVE O FORNECIMENTO DO MATERIAL</t>
  </si>
  <si>
    <t>AMARRIO DE MUDAS DE ARVORES AO TUTOR,COM FITILHO PLASTICO,EXCLUSIVE ESTE</t>
  </si>
  <si>
    <t>ARVORE EM TORNO DE 2,00M DE ALTURA,TIPO AMENDOEIRA,CASTANHEIRA,ETC.FORNECIMENTO</t>
  </si>
  <si>
    <t>ARBUSTO PARA JARDINS,TIPO LANTANA,HIBISCO,CEDRINHO,ETC,COM 50 A 70CM DE ALTURA.FORNECIMENTO</t>
  </si>
  <si>
    <t>ARBUSTO PARA JARDINS,TIPO LANTANA,HIBISCO,CEDRINHO,ETC,COM 70 A 100CM DE ALTURA.FORNECIMENTO</t>
  </si>
  <si>
    <t>ESPECIES VEGETAIS COM ALTURA DE(0,30 A 2,00)M, TIPO DRACENADE MADAGASCAR, AGAVE DRAGAO,PITEIRA DO CARIBE, CLUSIA,PLUMA,CAPIM DOS PAMPAS,DRACENA,MURTA,CARACASANA,FILODENDRO GLORIOSO,GUAIMBE DA FOLHA ONDULADA,ORELHA DE ONCA,IUCA ELEFANTE OUSIMILAR.FORNECIMENTO</t>
  </si>
  <si>
    <t>ESPECIES VEGETAIS COM ALTURA DE(0,40 A 2,00)M,TIPO BANANA DEMACACO,PITA AZUL,AGAVE,CROTON,INHAME BRANCO,CORDIA AMARELA,COQUEIRO DE VENUS,PAU D`AGUA,LIGUSTRO CHINES,BANANEIRA FLORIDA,BANANEIRA VERMELHA,MURTA,ESPIRRADEIRA,GUAIMBE,FILODENDROIMPERIAL,FILODENDRO,ARVORE DA FELICIDADE,AZALEIA BELGA,MARIAPRETA,IPE DE JARDIM OU SIMILAR.FORNECIMENTO</t>
  </si>
  <si>
    <t>ESPECIES VEGETAIS NATIVAS COM CAP(CIRCUNFERENCIA NA ALTURA DO PEITO)VARIANDO ENTRE 0,10M E 0,15M E ALTURA ENTRE 2,50M E3,00M.FORNECIMENTO</t>
  </si>
  <si>
    <t>ESPECIES VEGETAIS NATIVAS COM CAP(CIRCUNFERENCIA NA ALTURA DO PEITO)VARIANDO ENTRE 0,15M E 0,20M E ALTURA ENTRE 3,00M E3,50M.FORNECIMENTO</t>
  </si>
  <si>
    <t>ESPECIES VEGETAIS NATIVAS COM CAP(CIRCUNFERENCIA NA ALTURA DO PEITO)VARIANDO ENTRE 0,20M E 0,25M E ALTURA ENTRE 3,50M E4,00M.FORNECIMENTO</t>
  </si>
  <si>
    <t>ESPECIES VEGETAIS COM ALTURA DE(0,60 A 1,00)M,TIPO PALMEIRAPHEONIX ROEBELENII(TAMAREIRA ANA), COCCOTHRINAX SP(LEQUE-PRATEADA),ELAEIS GUINEENSIS(DENDEZEIRO),GAUSSIA MAYA(PALMEIRA MAIA) OU SIMILAR.FORNECIMENTO</t>
  </si>
  <si>
    <t>ESPECIES VEGETAIS COM ALTURA DE (2,50 A 3,50)M,TIPO PALMEIRASYAGRUS ROMANZOFFIANA (BABA-DE-BOI/JERIVA),AIPHANES CARYOTIFOLIA (PALMEIRA"SPINE"),LIVISTONIA CHINENSIS (LEQUE DA CHINA/FALSA LATANIA),RHAPIS EXCELSA(PALMEIRA RAFIA),ROYSTONEA OLERACEA (PALMEIRA REAL) OU SIMILAR.FORNECIMENTO</t>
  </si>
  <si>
    <t>ESPECIES VEGETAIS COM ALTURA DE(0,40 A 1,50)M,TIPO GARDENIAJASMINOIDES(JASMIM DO CABO),ALPINIA PURPURATA(GENGIBRE VERMELHO),CORDYLINE TERMINALIS(DRACENA VERMELHA),DIEFFENBACHIA AMOEMA(COMIGO-NINGUEM-PODE) OU SIMILAR E CONSIDERANDO 4 MUDASPOR M2.FORNECIMENTO</t>
  </si>
  <si>
    <t>ESPECIES VEGETAIS COM ALTURA DE(0,60 A 1,50)M,TIPO CALLIANDRA TWEEDII(ESPONJINHA VERMELHA), HIBISCUS ROSA-SINENSIS(HIBISCO ARGENTINO), MALVAVISCUS ARBOREUS (HIBISCO COLIBRI) OU SIMILAR E CONSIDERANDO 4 MUDAS POR M2.FORNECIMENTO</t>
  </si>
  <si>
    <t>ESPECIES VEGETAIS C/ALTURA DE(0,25 A 1,00)M,TIPO SANCHEZIA NOBILIS(SANQUESIA),ALLAMANDA SP(ALAMANDA),ANTHURIUM ANDRAEANUM(ANTURIO DE FLOR),ALOCASIA CUCULATA(INHAME CHINES),CRINUM ASIATICUM(CRINO BRANCO),PANBANUS VEITCHI(PANDANO VEITCHI),SPATHOGLOTTIS PLICATA(ORQUIDEA VIOLETA)OU SIMILAR E CONSIDERANDO 8 MUDAS POR M2.FORNECIMENTO</t>
  </si>
  <si>
    <t>ESPECIES VEGETAIS COM ALTURA DE (0,40 A 1,50)M,TIPO ARUNDINABAMBUSIFOLIA(ORQUIDEA BAMBU),JATROPHA PODAGRICA(BATATA DO INFERNO),STRELITZIA REGINAE(FLOR AVE DO PARAISO),HELICONIA ANGUSTA(FALSA AVE DO PARAISO)OU SIMILAR E CONSIDERANDO 8 MUDASPOR M2.FORNECIMENTO</t>
  </si>
  <si>
    <t>ESPECIES VEGETAIS COM ALTURA DE(0,10 A 0,40)M,TIPO JASMIM ESTRELA,CAETIZINHO,CANA DA INDIA, CANA-INDICA,BIRI, CURCULIGO,GENGIBRE AZUL,IXORA ANA,PLANTA DA VIDA,ARARUTA,RHOEO,COPO DELEITE OU SIMILAR E CONSIDERANDO 12 MUDAS P/M2.FORNECIMENTO</t>
  </si>
  <si>
    <t>ESPECIES VEGETAIS COM ALTURA DE(0,20 A 0,80)M,TIPO HELICONIAPSITTACORUM(HELICONIA PAPAGAIO), XANTHOSOMA LINDENI(XANTIA),CALATHEA ZEBRINA(CALATEA ZEBRA), JASMINUM SAMBAC(BOGARI) OUSIMILAR E CONSIDERANDO 12 MUDAS POR M2.FORNECIMENTO</t>
  </si>
  <si>
    <t>ESPECIES VEGETAIS COM ALTURA DE(0,15 A 0,40)M,TIPO PACHYSTACHYS LUTEA(CAMARAO AMARELO),ASPARAGUS DENSIFLORUS "SPRENGERI"(ASPASGO/BAMBUZINHO),JUSTICA BRANDEGEANA/BELOPERONE GUTTATA(CAMARAO VERMELHO),PENTA LACEOLATA(PENTA),STROBILANTHES DYERIANUS(ESCUDO PERSA),NEPHROLEPIS EXALTATA(SAMAMBAIA CRESPA) OUSIMILAR E CONSIDERANDO 16 MUDAS POR M2.FORNECIMENTO</t>
  </si>
  <si>
    <t>ESPECIES VEGETAIS COM ALTURA DE(0,20 A 0,40)M,TIPO CTENANTHESETOSA(MARANTA CINZA),CALATHEA MAKOYANA(MARANTA PAVAO),BELAMCANDA CHINENSIS(FLOR LEOPARDO), MISCANTHUS SINENSIS(CAPIM ZEBRA),NEPHOROLEPIS PECTINATA(SAMAMBAIA PAULISTA),SANSEVIEIRATRIFASCIATA "LAURENTII"(ESPADA DE SAO JORGE)OU SIMILAR E CONSIDERANDO 16 MUDAS POR M2.FORNECIMENTO</t>
  </si>
  <si>
    <t>ESPECIES VEGETAIS C/ALTURA(0,10 A 0,20)M,TIPO ERICA, RABO DEGATO, GRAMA AMENDOIM, ASISTASIA,BULBINE,CLOROFITO,PINGO DEOURO,EVOLVOLO,HERA-ROXA,PELE-DE-URSO,PERIQUITO AMARELO,PILEIA,BRILHANTINA,RUELIA-ROXA,QUARESMINHA,JIBOIA,SETCRESEA,MARGARIDINHA RASTEIRA,MARACANA RAJADO,TRAPOERABA ROXA,MARGARIDAOOU SIMILAR E CONSIDERANDO 25 MUDAS POR M2.FORNECIMENTO</t>
  </si>
  <si>
    <t>ESPECIES VEGETAIS COM ALTURA DE(0,10 A 0,30)M,TIPO CAMBARA,AJUGA,BARLERIA-VERMELHA,VINCA,MARGARIDINHA AMARELA, COROA-DE-CRISTO PEQUENA,ORELHA-SE-MACACO,LANTANA,LANTANA BRANCA,DOLAR,ONZE-HORAS, SALVIA, SELAGINELA, CINERARIA, SOLANO-RASTEIRO,JUNQUILHO-ALHO-SOCIAL,BOTAO-DE-OURO OU SIMILAR E CONSIDERANDO 25 MUDAS POR M2.FORNECIMENTO</t>
  </si>
  <si>
    <t>ESPECIES VEGETAIS C/ALTURA DE(0,10 A 0,20)M, TIPO HEMEROCALIS,LIRIO,AZEDINHA DO BREJO,CAMOMILA,VIOLETA VERMELHA,PLANTA MOSAICO,MARIA-SEM-VERGONHA,BARRIGA DE SAPO,PETUNIA,CRAVO-FRANCES,VERBENA/CAMARADINHA OU SIMILAR E CONSIDERANDO 25 MUDAS POR M2.FORNECIMENTO</t>
  </si>
  <si>
    <t>ESPECIES VEGETAIS C/ALTURA DE(0,15 A 0,30)M,TIPO OPHIOPOGONJABURAN(BARBA-DE-SERPENTE),KALANCHOE BLOSSFELDIANA(CALANCOE),MARANTA BICOLOR(CAETE)OU SIMILAR E CONSIDERANDO 25 MUDAS P/M2.FORNECIMENTO</t>
  </si>
  <si>
    <t>PROTETOR DE MADEIRA DE LEI,PINTADO A OLEO,PARA ARVORE.FORNECIMENTO E COLOCACAO</t>
  </si>
  <si>
    <t>PROTETOR DE FERRO,PINTADO A OLEO,PARA ARVORE.FORNECIMENTO ECOLOCACAO</t>
  </si>
  <si>
    <t>PROTETOR(GOLA)DE ARVORE EM FERRO FUNDIDO NODULAR,NAS DIMENSOES DE(1,00X1,00X0,60)M.FORNECIMENTO</t>
  </si>
  <si>
    <t>PROTETOR(GOLA)DE ARVORE EM FERRO FUNDIDO NODULAR,NAS DIMENSOES DE(1,28X1,28X0,90)M.FORNECIMENTO</t>
  </si>
  <si>
    <t>GUARDA-CORPO P/BRINQUEDOS,EM LANCES DE 4,00M E ALTURA DE 1,00M,COM 3 MONTANTES ESPACADOS DE 2,00M,EXECUTADOS C/TUBOS DEACO GALVANIZADO DE 1.1/2" DE DIAMETRO,CHUMBADOS BLOCOS DE CONCRETO SIMPLES DE 30X30X40CM,TELA DE ARAME GALV.Nº8 DE MALHAQUADRADA 5X5CM C/70CM LARGURA,AFASTADA DO PISO 30CM,INCLUSIVE PINTURA ANTIOXIDANTE DE ACABAMENTO.FORNECIMENTO E COLOC.</t>
  </si>
  <si>
    <t>CERCA PROTETORA PARA JARDIM,DE 33CM DE ALTURA,EM TELA DE CHAPA EXPANDIDA DE 3/16",DECAPADA,FOSFATIZADA,PINTADA A "PRIMER" E ACABAMENTO A COR,CHUMBADA NO SOLO COM HASTES DE FERRO DE1/2" ESPACADAS DE 1,00M.FORNECIMENTO E COLOCACAO</t>
  </si>
  <si>
    <t>CERCA PROTETORA PARA JARDIM,DE 40CM DE ALTURA,EM BARRA CHATADE 1"X1/4",CHUMBADA NO SOLO COM HASTES DE 30CM,ESPACADAS DE60CM,EM MODULOS DE 1,20M.FORNECIMENTO E COLOCACAO</t>
  </si>
  <si>
    <t>GRAMPOS DE PROTECAO PARA CALCADA EM TUBOS DE FERRO GALVANIZADO DE 2",CHUMBADOS EM BLOCOS DE CONCRETO,INCLUSIVE DEMOLICAOE RECOMPOSICAO DA CALCADA,E TRANSPORTE DO MATERIAL EXCEDENTE,EXCLUSIVE PINTURA.FORNECIMENTO E COLOCACAO</t>
  </si>
  <si>
    <t>RETENTOR FLUTUANTE PARA PROTECAO DE MANGUEZAL.CONFECCAO E INSTALACAO</t>
  </si>
  <si>
    <t>CERCA PROTETORA DE JARDIM COM 18CM DE ALTURA,EM BARRA CHATADE ACO DE (3"X1/4"),COM MONTANTES DO MESMO MATERIAL,DISTANCIADOS DE 1,00M,CHUMBADOS EM BLOCO DE CONCRETO,INCLUSIVE ESCAVACAO,REATERRO,CARGA,DESCARGA E TRANSPORTE</t>
  </si>
  <si>
    <t>CERCA PROTETORA DE JARDIM,TIPO CAPELINHA,EM MODULOS DE 1,20M.FORNECIMENTO E COLOCACAO</t>
  </si>
  <si>
    <t>CERCA PROTETORA DE JARDIM,FORMANDO ARCOS COM 46CM DE DIAMETRO EM ACO REDONDO LISO DE 1/2",SUPERPOSTOS DE 10CM, SOLDADOSEM BARRA DE(1 1/2"X3/8"),COM MONTANTES DO MESMO MATERIAL,DISTANCIADOS DE 75CM,CHUMBADOS EM BLOCOS DE CONCRETO,INCLUSIVEESCAVACAO,REATERRO,CARGA,DESCARGA E TRANSPORTE.FORNECIMENTOE COLOCACAO</t>
  </si>
  <si>
    <t>LIMITADOR DE GRAMA EM PVC RECICLADO-LINHA BORDA.FORNECIMENTOE COLOCACAO</t>
  </si>
  <si>
    <t>LIMITADOR DE GRAMA EM PVC RECICLADO-LINHA PLANA.FORNECIMENTOE COLOCACAO</t>
  </si>
  <si>
    <t>MOIRAO EM MADEIRA DE REFLORESTAMENTO,PARA SUSTENTACAO DE RETENTORES EM AREA DE MANGUEZAL,COM SECAO DE DIAMETRO DE 15CM,ALTURA LIVRE MEDIA DE 2,00M,ENTERRADO A 1,00M DE PROFUNDIDADE,INCLUINDO ESCAVACAO MANUAL DE COVA.FORNECIMENTO E COLOCACAO</t>
  </si>
  <si>
    <t>FRADE DE CONCRETO 10MPA,PARA PROTECAO DE CALCADAS,APICOADO,INCLUSIVE ESCAVACAO E REATERRO.FORNECIMENTO E COLOCACAO</t>
  </si>
  <si>
    <t>FRADE DE CONCRETO 10MPA,PINTADO COM VERNIZ,P/PROTECAO DE CALCADAS,APICOADO,INCLUSIVE ESCAVACAO E REATERRO.FORNECIMENTO ECOLOCACAO</t>
  </si>
  <si>
    <t>FRADE DE CONCRETO 10MPA,LISO,PARA PROTECAO DE CALCADAS,INCLUSIVE ESCAVACAO E REATERRO.FORNECIMENTO E COLOCACAO</t>
  </si>
  <si>
    <t>FRADE DE CONCRETO 10MPA,LISO,PINTADO COM VERNIZ,PARA PROTECAO DE CALCADAS,INCLUSIVE ESCAVACAO E REATERRO.FORNECIMENTO ECOLOCACAO</t>
  </si>
  <si>
    <t>FRADE METALICO,EM FERRO FUNDIDO,MODELO CICLOVIA.FORNECIMENTOE COLOCACAO</t>
  </si>
  <si>
    <t>REVOLVIMENTO E DESTORROAMENTO DA CAMADA SUPERFICIAL DE GRAMADO,ATE 20CM DE PROFUNDIDADE</t>
  </si>
  <si>
    <t>IRRIGADOR GIRATORIO,DE PLASTICO.FORNECIMENTO E COLOCACAO</t>
  </si>
  <si>
    <t>IRRIGADOR DE IMPULSO SETORIAL,DE PLASTICO,COM 10CM DE ALTURA.FORNECIMENTO E COLOCACAO</t>
  </si>
  <si>
    <t>IRRIGADOR DE IMPULSO SETORIAL,DE PLASTICO,COM 40CM DE ALTURA.FORNECIMENTO E COLOCACAO</t>
  </si>
  <si>
    <t>REGA DE JARDIM OU GRAMADO,COM ESGUICHO,USANDO AGUA LOCAL CANALIZADA</t>
  </si>
  <si>
    <t>DAM2</t>
  </si>
  <si>
    <t>ERRADICACAO MANUAL DE ERVAS DANINHAS EM GRAMADOS(200,00M2/DIA)_</t>
  </si>
  <si>
    <t>NIVELAMENTO EM GRAMADOS,INCLUSIVE TRANSPORTE NO SERVICO,CARGA E DESCARGA,EXCLUSIVE O FORNECIMENTO DO MATERIAL</t>
  </si>
  <si>
    <t>NIVELAMENTO E COMPACTACAO DE AREAS ENSAIBRADAS</t>
  </si>
  <si>
    <t>CATACAO DE PAPEIS EM GRAMADO(196 VEZES POR ANO)</t>
  </si>
  <si>
    <t>CATACAO DE PAPEIS EM SUPERFICIES PAVIMENTADAS(196 VEZES PORANO)</t>
  </si>
  <si>
    <t>CATACAO DE PAPEIS EM SUPERFICIES ENSAIBRADAS OU EM AREIA(196VEZES POR ANO)</t>
  </si>
  <si>
    <t>CATACAO DE PAPEIS EM SUPERFICIES PAVIMENTADAS COM PEDRA PORTUGUESA(196 VEZES POR ANO)</t>
  </si>
  <si>
    <t>VARREDURA EM GRAMADOS(104 VEZES POR ANO)</t>
  </si>
  <si>
    <t>VARREDURA EM SUPERFICIES CIMENTADAS OU ASFALTADAS(104 VEZESPOR ANO)</t>
  </si>
  <si>
    <t>VARREDURA EM SUPERFICIES ENSAIBRADAS (104 VEZES POR ANO)</t>
  </si>
  <si>
    <t>VARREDURA DE PAPEIS EM SUPERFICIES PAVIMENTADAS COM PEDRA PORTUGUESA(104 VEZES POR ANO)</t>
  </si>
  <si>
    <t>CAPINA EM SUPERFICIES ENSAIBRADAS(24 VEZES POR ANO)</t>
  </si>
  <si>
    <t>CAPINA DE CONSERVACAO(1 VEZ POR ANO),EM TERRENO DE VEGETACAOPOUCO DENSA,COM RETIRADA OU QUEIMA DE RESIDUOS</t>
  </si>
  <si>
    <t>LIMPEZA DE FOLHAS E PAPEIS FLUTUANDO EM LAGOS E CANAIS(104 VEZES AO ANO)</t>
  </si>
  <si>
    <t>LIMPEZA DE CAIXAS DE AREIA EM PARQUES E JARDINS(12 VEZES PORANO)</t>
  </si>
  <si>
    <t>LIMPEZA DE CAIXAS DE RALO EM PARQUES E JARDINS(12 VEZES PORANO)</t>
  </si>
  <si>
    <t>LIMPEZA DE GALERIAS EM PARQUES E JARDINS(2 VEZES POR ANO)</t>
  </si>
  <si>
    <t>LIMPEZA DE RAMAIS DE RALO EM PARQUES E JARDINS(12 VEZES PORANO)</t>
  </si>
  <si>
    <t>RETIRADA DE MATERIAL PROVENIENTE DE PODA,DE VARREDURA,OU DELIMPEZAS DIVERSAS,A SER FEITA EM CAMINHAO C/NO MINIMO 4,00M3DE CAPACIDADE,COMPREENDENDO CARGA,DESCARGA E TRANSPORTE ATE30KM DE DISTANCIA</t>
  </si>
  <si>
    <t>IRRIGACAO DE ARVORE E/OU PALMEIRA COM CAMINHAO PIPA,INCLUSIVE FORNECIMENTO DA AGUA</t>
  </si>
  <si>
    <t>IRRIGACAO DE ARVORE E/OU PALMEIRA COM CAMINHAO PIPA,EXCLUSIVE O FORNECIMENTO DA AGUA</t>
  </si>
  <si>
    <t>IRRIGACAO DE GRAMADO E/OU CANTEIRO COM CAMINHAO PIPA,EXCLUSIVE O FORNECIMENTO DA AGUA</t>
  </si>
  <si>
    <t>IRRIGACAO DE GRAMADO COM CAMINHAO PIPA,INCLUSIVE FORNECIMENTO DE AGUA</t>
  </si>
  <si>
    <t>CORTE,DESGALHAMENTO,DESTOCAMENTO E DESENRAIZAMENTO DE ARVORE,COM ALTURA ATE 3,00M,DIAMETRO EM TORNO DE 15CM,COM AUXILIODE EQUIPAMENTO MECANICO</t>
  </si>
  <si>
    <t>CORTE,DESGALHAMENTO,DESTOCAMENTO E DESENRAIZAMENTO DE ARVORE,COM ALTURA DE 3,00 A 5,00M E DIAMETRO EM TORNO DE 25CM,COMAUXILIO DE EQUIPAMENTO MECANICO</t>
  </si>
  <si>
    <t>CORTE,DESGALHAMENTO,DESTOCAMENTO E DESENRAIZAMENTO DE ARVORE,COM ALTURA ACIMA DE 5,00M E DIAMETRO EM TORNO DE 50CM, COMAUXILIO DE EQUIPAMENTO MECANICO</t>
  </si>
  <si>
    <t>MANUTENCAO E RECOMPOSICAO DE AREAS AJARDINADAS,CORTE DE FOLHAS E RAMOS SECOS,RETIRADA DE PARASITAS, LIMPEZA E REPLANTIODE ARBUSTOS (1 VEZ POR SEMANA)</t>
  </si>
  <si>
    <t>LIMPEZA,APOS ESVAZIAMENTO,DOS FUNDOS DE LAGOS E CANAIS</t>
  </si>
  <si>
    <t>LIMPEZA DE SUPERFICIE DE FUNDO DE LAGOS E BACIAS DE CHAFARIZES E ENTORNOS,SEM ESVAZIAMENTO,EXCLUSIVE TRANSPORTE</t>
  </si>
  <si>
    <t>CORTE DE GRAMA COM ALFANGE,INCLUSIVE VARREDURA E REMOCAO DEENTULHO</t>
  </si>
  <si>
    <t>CORTE DE GRAMA COM MAQUINAS MANUAIS,INCLUSIVE VARREDURA E REMOCAO DE ENTULHO</t>
  </si>
  <si>
    <t>PODA DE ARVORES,LIMPEZA DE GALHOS SECOS E RETIRADA DE PARASITAS</t>
  </si>
  <si>
    <t>CORTE DE GRAMA COM MAQUINAS MOTORIZADAS,INCLUSIVE VARREDURAE RECOLHIMENTO DO ENTULHO (24 VEZES POR ANO)</t>
  </si>
  <si>
    <t>APARO DE BORDOS EM GRAMADOS(6 VEZES POR ANO)</t>
  </si>
  <si>
    <t>APARO MANUAL,COM ENXADAO OU TESOURA,DE BEIRAL DE GRAMADO</t>
  </si>
  <si>
    <t>APARO MANUAL DE CAPIM,COM TESOURA,AO REDOR DE MUDAS VEGETAIS</t>
  </si>
  <si>
    <t>ARRANCAMENTO DE ERVAS DANINHAS PELA RAIZ,EM AREA GRAMADA</t>
  </si>
  <si>
    <t>CAPINA DE ERVAS,GRAMINEAS,ETC,EM AREA DE BRITA</t>
  </si>
  <si>
    <t>CAPINA DE ERVAS,GRAMINEAS,ETC,EM SUPERFICIE ENSAIBRADA</t>
  </si>
  <si>
    <t>CAPINA PARA CONSTRUCAO DE TRILHAS E ACEIROS,SOBRE MATERIAL DE 1ª CATEGORIA,A CEU ABERTO,ATE A PROFUNDIDADE DE 0,10M</t>
  </si>
  <si>
    <t>ENCHIMENTO DE CAVAS,SENDO UM TERCO COM TERRA PRETA VEGETAL</t>
  </si>
  <si>
    <t>CALAGEM DE GRAMADOS(1 VEZ POR ANO)</t>
  </si>
  <si>
    <t>APLICACAO DE HERBICIDA SELETIVO EM GRAMADOS(2 VEZES POR ANO)</t>
  </si>
  <si>
    <t>APLICACAO DE HERBICIDA DE ACAO TOTAL EM SUPERFICIES PAVIMENTADAS COM PEDRA PORTUGUESA(2 VEZES POR ANO)</t>
  </si>
  <si>
    <t>COMBATE AS FORMIGAS,COM APLICACAO DE FORMICIDA,EM ENCOSTA,EXCLUSIVE ESTE</t>
  </si>
  <si>
    <t>ADUBACAO QUIMICA COM FORMULA COMPLETA(NPK-04-14-08)E ALDRINIZADA,EM GRAMADOS(1 VEZ POR ANO)</t>
  </si>
  <si>
    <t>ADUBACAO NITROGENADA EM GRAMADOS(5 VEZES POR ANO)</t>
  </si>
  <si>
    <t>ADUBO ORGANICO(ESTERCO DE GADO).FORNECIMENTO</t>
  </si>
  <si>
    <t>ATERRO COM TERRA PRETA VEGETAL,PARA EXECUCAO DE GRAMADOS</t>
  </si>
  <si>
    <t>TERRA ESTRUMADA,INCLUSIVE CARGA,TRANSPORTE E DESCARGA.FORNECIMENTO</t>
  </si>
  <si>
    <t>TERRA TIPO CAPA DE MORRO,INCLUSIVE CARGA,DESCARGA E TRANSPORTE.FORNECIMENTO</t>
  </si>
  <si>
    <t>ARRANCAMENTO E REPLANTIO DE ARVORE ADULTA, COM ATE 3,00M DEALTURA E ATE 15CM DE DIAMETRO, INCLUSIVE ESCAVACAO E REGA DURANTE 15 DIAS,EXCLUSIVE TRANSPORTE</t>
  </si>
  <si>
    <t>ARRANCAMENTO E REPLANTIO DE ARVORE ADULTA,ENTRE 3,00 E 5,00MDE ALTURA E ATE 20CM DE DIAMETRO,INCLUSIVE ESCAVACAO E REGADURANTE 15 DIAS,EXCLUSIVE TRANSPORTE</t>
  </si>
  <si>
    <t>ARRANCAMENTO E REPLANTIO DE ARVORE ADULTA,ACIMA DE 5,00M DEALTURA E MAIS DE 20CM DE DIAMETRO,INCLUSIVE ESCAVACAO E REGADURANTE 15 DIAS,EXCLUSIVE TRANSPORTE</t>
  </si>
  <si>
    <t>RETIRADA DE GRAMINEAS EM PISO DE PEDRA PORTUGUESA,UTILIZANDOROCADEIRA COSTAL</t>
  </si>
  <si>
    <t>RETIRADA DE PROTETOR DE ARVORE,INCLUSIVE CARGA,DESCARGA E TRANSPORTE</t>
  </si>
  <si>
    <t>CAMADA DE AREIA ESPALHADA MANUALMENTE,MEDIDA APOS A COMPACTACAO</t>
  </si>
  <si>
    <t>EXECUCAO DE PAVIMENTACAO EM SAIBRO MELHORADO COM CIMENTO,EMCAMADAS DE 8CM DE ESPESSURA,MEDIDA APOS A COMPRESSAO,SENDO APROPORCAO DE CIMENTO DE 5% EM VOLUME(72KG/M3),INCLUSIVE FORNECIMENTO DOS MATERIAIS</t>
  </si>
  <si>
    <t>EXECUCAO DE PAVIMENTACAO DE SAIBRO E AREIA GROSSA NA PROPORCAO DE 3:1,EM CAMADAS DE 15CM,MEDIDA APOS A COMPACTACAO,INCLUSIVE ESPALHAMENTO E REGA</t>
  </si>
  <si>
    <t>EXECUCAO DE PAVIMENTACAO DE SAIBRO ARENOSO,EM CAMADAS DE 10CM,MEDIDA APOS A COMPACTACAO,INCLUSIVE ESPALHAMENTO E REGA</t>
  </si>
  <si>
    <t>CAMADA DE PO-DE-PEDRA ESPALHADA MANUALMENTE,MEDIDA APOS A COMPACTACAO</t>
  </si>
  <si>
    <t>CORDOES DE CONCRETO SIMPLES,COM SECAO DE 10X25CM,MOLDADOS NOLOCAL,INCLUSIVE ESCAVACAO E REATERRO</t>
  </si>
  <si>
    <t>CORDOES DE CONCRETO SIMPLES PRE-MOLDADO,COM SECAO DE 6X25CM,INCLUSIVE ESCAVACAO E REATERRO</t>
  </si>
  <si>
    <t>CORDOES DE GRANITO,COM SECAO DE 10X25CM,INCLUSIVE ESCAVACAOE REATERRO</t>
  </si>
  <si>
    <t>BANCO DE CONCRETO APARENTE,COM 1,50M DE COMPRIMENTO,45CM DELARGURA E 10CM DE ESPESSURA, SOBRE DOIS APOIOS DO MESMO MATERIAL,COM SECAO DE 10X30CM</t>
  </si>
  <si>
    <t>BANCO DE CONCRETO APARENTE,C/45CM DE LARGURA E 10CM DE ESPESSURA,SOBRE DOIS APOIOS DO MESMO MATERIAL,C/SECAO DE 10X30CM</t>
  </si>
  <si>
    <t>BANCO DE CONCRETO ARMADO,MEDINDO 2,00X0,45X0,10M,COM 0,40M DE ALTURA,APOIADO EM 2 BLOCOS DE CONCRETO DE 0,10X0,30X0,40MCOM FUNDACAO CONFORME PROJETO CEHAB,REVESTIDO COM ARGAMASSADE CIMENTO E AREIA,NO TRACO 1:4,ACABAMENTO ASPERO</t>
  </si>
  <si>
    <t>MESA DE CONCRETO ARMADO,COM 4 BANCOS,CONFORME PROJETO CEHAB,REVESTIDOS COM ARGAMASSA DE CIMENTO E AREIA,NO TRACO 1:4. AMESA MEDINDO 0,80X0,80M,COM 0,80M DE ALTURA MAIS A FUNDACAOE OS BANCOS COM 0,35X0,35M E 0,50M DE ALTURA MAIS A FUNDACAO</t>
  </si>
  <si>
    <t>BANCO DE CONCRETO ARMADO,SEM ENCOSTO,MEDINDO(225X50X50)CM.FORNECIMENTO</t>
  </si>
  <si>
    <t>BALIZADOR MODELO COPACABANA,CILINDRICO,LISO,PRE-FABRICADO EMCONCRETO FCK=18MPA,C/REFORCO INTERNO DE MALHA DE VERGALHAOCURVADO DE 1/2", EMBUTIDO NO PISO, COM 40CM DE DIAMETRO E ALTURA DE 46,50CM.FORNECIMENTO E COLOCACAO</t>
  </si>
  <si>
    <t>BANCO DE PRANCHA EM MADEIRA DE LEI,DE 4CM DE ESPESSURA,40CMDE LARGURA E 2,00M DE COMPRIMENTO,COM DOIS PES DO MESMO MATERIAL,ALTURA TOTAL DE 40CM,ACABAMENTO A OLEO,COM DUAS DEMAOSDIRETAMENTE SOBRE A MADEIRA</t>
  </si>
  <si>
    <t>BANCO PARA JARDINS COM 14 REGUAS DE MADEIRA DE LEI,SECAO DE5,5X2,5CM E COMPRIMENTO DE 2,00M,PRESAS COM PARAFUSOS DE PORCAS NOS PES DE FERRO FUNDIDO,ESTES COM 14KG,BARRA DE FERRO AO CENTRO DO ASSENTAMENTO,INCLUSIVE ESPIGAO DE FIXACAO,4 BASES DE CONCRETO DE 15X15X30CM,E PINTURA NA COR A SER INDICADA</t>
  </si>
  <si>
    <t>BANCO DE MADEIRA DE MACARANDUBA EM RIPAS DE 8X2,5CM,FIXADASEM ESTRUTURA DE 7,5X4CM,CONFORME DETALHE Nº6026/EMOP</t>
  </si>
  <si>
    <t>MESA DE JARDIM,MEDINDO 1,80X0,91X0,73M,EXECUTADA EM PECAS DEMACARANDUBA DE 7X22CM,FIXADAS EM 2(DOIS) APOIOS DE CONCRETO,CONFORME DETALHE Nº6028/EMOP.FORNECIMENTO E COLOCACAO</t>
  </si>
  <si>
    <t>BANCO DE JARDIM,MEDINDO 1,80X0,30X0,45M,EXECUTADO COM 01(UMA)PECA MACARANDUBA DE 30X7CM,FIXADA EM 02(DOIS) APOIOS DE CONCRETO,CONFORME DETALHE Nº6028/EMOP.FORNECIMENTO E COLOCACAO</t>
  </si>
  <si>
    <t>BANCO RUSTICO.FORNECIMENTO E COLOCACAO</t>
  </si>
  <si>
    <t>PRANCHA EM MADEIRA APARELHADA PARA BANCOS DE JARDINS,COM SECAO DE(15X4,5)CM E COMPRIMENTO DE 2,20M,PRESA COM PARAFUSOS EPORCAS NOS PES DE FERRO E PINTURA NA COR A SER INDICADA.FORNECIMENTO E COLOCACAO</t>
  </si>
  <si>
    <t>REGUA DE MADEIRA APARELHADA PARA BANCOS DE JARDINS,COM SECAODE(5,5X3,75)CM E COMPRIMENTO DE 2M,PRESAS COM PARAFUSOS DEPORCAS NOS PES DE FERRO FUNDIDO E PINTURA NA COR A SER INDICADA.FORNECIMENTO E COLOCACAO</t>
  </si>
  <si>
    <t>REGUA DE MADEIRA APARELHADA PARA BANCOS DE JARDINS,COM SECAODE(3X1,5)CM E COMPRIMENTO DE 1M,PRESAS COM PARAFUSOS DE PORCAS NOS PES DE FERRO E ENVERNIZADA NA COR A SER INDICADA.FORNECIMENTO E COLOCACAO</t>
  </si>
  <si>
    <t>MESA DE JOGOS COM 4 BANCOS,TAMPO DE MESA EM MARMORITE ARMADO,NA COR NATURAL,TENDO NO CENTRO TABULEIRO DE XADREZ EM MARMORITE NAS CORES BRANCA E PRETA,PES(MESA E BANCOS)DE CONCRETOARMADO.FORNECIMENTO E COLOCACAO</t>
  </si>
  <si>
    <t>ALAMBRADO COM 1,50M DE ALTURA,EM CHAPA EXPANDIDA DE ACO CARBONO 3/16",DECAPADA,FOSFATIZADA,FORMANDO PAINEIS MODULADOS,FIXADOS EM MONTANTES DE TUBOS GALVANIZADOS DE 1.1/2",COM CARAPUCA DE FECHAMENTO SUPERIOR DO MESMO MATERIAL DOS TUBOS,ESTESESPACADOS DE 2,00M E CHUMBADOS NO SOLO,EXCL.MATERIAL DE CONCRETAGEM DAS FUNDACOES,INCL.MAO-DE-OBRA DESTAS.FORN.E COLOC.</t>
  </si>
  <si>
    <t>ALAMBRADO EM TELA DE ARAME GALV.Nº14,MALHA LOSANGO 6CM DE LADO,PRESA A ARMACAO DE TUBOS GALV.,C/ELEMENTOS HORIZ.E VERT.,SENDO ESTES FIXADOS EM BLOCOS DE CONCRETO 30X30X60CM, FCK=15MPA,ESPACADOS 3,00M, C/ALTURA TOTAL 2,50M, ACIMA DO TERRENO.TUBOS HORIZ.SERAO DOIS,AMBOS C/1.1/2"DE DIAMETRO,ASSIM COMOOS VERT.,AS EMENDAS SERAO SOLDADAS.FORN.E COLOCAO</t>
  </si>
  <si>
    <t>ALAMBRADO P/CAMPO DE ESPORTE,POSTES TUBO FºGALV.,ESPACADOS 2,00M,DIAMETRO 2",ALTURA 3,00M LIVRES SOBRE O SOLO,FIXADOS EMPRISMAS DE CONCRETO FCK=20MPA,30X30X100CM,SOBRE ESTES POSTES FIXADA TELA ARAME Nº12 PLASTIFICADO MALHA 7,5CM,PRESA EM 2ARAMES Nº12 PLASTIFICADOS,COLOCADOS TRANSV.E ATRAVESSANDO TUBOS SUPERIOR E INFERIOR,COM "T" E CRUZETA 2".FORN.E COLOC.</t>
  </si>
  <si>
    <t>ALAMBRADO PARA CAMPO DE ESPORTE DE 3,00X6,00M,COM UM MONTANTE A CADA 3,00M,EM TELA GALV.Nº12 E MALHA LOSANGO DE 5CM,FIXADA EM TUBOS DE FERRO GALVANIZADO DE 2" E CONTRAVENTAMENTO DE1,75M,EM CADA MODULO,ESTES CHUMBADOS EM BLOCOS DE CONCRETO,INCLUSIVE ESCAVACAO,CONCRETO DOS BLOCOS,REATERRO,TRANSPORTE,CARGA E DESCARGA,EXCLUSIVE PINTURA.FORNECIMENTO E COLOCACAO</t>
  </si>
  <si>
    <t>ALAMBRADO PARA CAMPO DE ESPORTE,3,00X4,50M,COM UM MONTANTE ACADA 3,00M,EM TELA GALV.Nº12 E MALHA LOSANGO DE 5CM,FIXADAEM TUBOS DE FERRO GALVANIZADO DE 2" E CONTRAVENTAMENTO DE 1,75M,EM CADA MODULO,ESTES CHUMBADOS EM BLOCOS DE CONCRETO,INCLUSIVE ESCAVACAO,CONCRETO DOS BLOCOS,REATERRO,TRANSPORTE,CARGA E DESCARGA,EXCLUSIVE PINTURA.FORNECIMENTO E COLOCACAO</t>
  </si>
  <si>
    <t>ALAMBRADO COM ATE 2,00M DE ALTURA,COM TELA DE ARAME GALV.Nº12,DE MALHA QUADRADA 1",FORMANDO QUADROS CONTORNADOS DE CANTONEIRAS DE 3/4"X3/4"X1/8",FIXADOS EM MONTANTES DE TUBOS GALV.DE 2",COM CARAPUCAS DE FECHAMENTO SUPERIOR,ESPACADOS A CADA2,50M E CHUMBADOS NO SOLO,EXCLUSIVE A BASE DE FIXACAO.FORNECIMENTO E COLOCACAO</t>
  </si>
  <si>
    <t>ALAMBRADO PARA CAMPO DE ESPORTE,VOLEI OU BASQUETE,COM 1,00MDE ALTURA, EM TUBO GALVANIZADO DE 2" HORIZONTAL E MONTANTESDO MESMO MATERIAL,ESPACADOS A CADA 2,00M E CHUMBADOS NO SOLO,EXCLUSIVE A BASE DE FIXACAO E TELA.FORNECIMENTO E COLOCACAO</t>
  </si>
  <si>
    <t>ALAMBRADO P/CABECEIRA DE CAMPO DE ESPORTE,POSTES DE TUBOS DEFºGALV.2",C/ALTURA LIVRE 5,30M,FICANDO 0,70M ENTERRADOS EMPRISMAS CONCRETO 25MPA,0,30X0,30X0,75M,ESTANDO POSTES ESPACADOS 2,00M,C/3 TUBOS HORIZ.E CONTRAVENTAM.,A CADA 2,00M,TODOS2" E SOBRE ESTES, FIXADA TELA DE ARAME Nº12,PLASTIFICADA,MALHA 7,5CM,INCL.TES,CRUZETAS,CURVAS E FUNDACOES.FORN.E COLOC.</t>
  </si>
  <si>
    <t>ALAMBRADO DE TELA FORMADA P/BARRAS DE ACO CA-60,CRUZADAS E SOLDADAS ENTRE SI,CONSTITUINDO MALHAS 5X15CM,FIO 3MM,SOLDADAEM POSTES DE TUBO DE FERRO GALVALVANIZADO 1.1/2",C/ALTURA LIVRE DE 1,60M,FICANDO 0,40M ENTERRADOS EM PRISMAS DE CONCRETO25MPA,C/0,30X0,30X0,50M,ESTANDO OS POSTES ESPACADOS 2,00M,INCLUSIVE FUNDACOES,EXCLUSIVE PINTURA.FORNECIMENTO E COLOC.</t>
  </si>
  <si>
    <t>ALAMBRADO DE TELA DE ARAME GALVANIZADO FIO Nº12,MALHA LOSANGO DE 7,5CM,COM ALTURA DE 2,00M MAIS 0,30M DE ABA INCLINADA A45º.ESTA ESTRUTURA FORMADA DE TUBOS ACO GALVANIZADO DE 1.1/4",HORIZONTAIS E VERTICAIS,SENDO OS HORIZONTAIS UM A 0,15M DOCHAO E O OUTRO DISTANTE 2,00M DESTE,OS VERTICAIS A CADA 2,00M,INCLUSIVE PORTOES E FERRAGENS,EXCL.PINTURA.FORN.E COLOC.</t>
  </si>
  <si>
    <t>ALAMBRADO DE TELA DE ARAME GALVANIZADO FIO Nº12,MALHA LOSANGO DE 7,5CM,COM ALTURA DE 4,00M MAIS 0,30M DE ABA INCLINADA A45º.ESTA ESTRUTURA FORMADA DE TUBOS ACO GALVANIZADO DE 1.1/4",HORIZONTAIS E VERTICAIS,SENDO OS HORIZONTAIS UM A 0,15M DO CHAO E O OUTRO DISTANTE 2,00M DESTE,OS VERTICAIS A CADA 2,00M,INCL.PORTOES E FERRAGENS,EXCL.PINTURA.FORN. E COLOCACAO</t>
  </si>
  <si>
    <t>ALAMBRADO DE TELA DE ARAME GALVANIZADO FIO Nº12,MALHA LOSANGO DE 7,5CM,COM ALTURA DE 2,00M SOBRE MURETA DE ALVENARIA REVESTIDA,EXCLUSIVE ESTA E SUA FUNDACAO,INCLUSIVE CONCRETO DE FIXACAO DO ALAMBRADO NA MURETA.ESTA ESTRUTURA FORMADA DE TUBOS DE ACO GALVANIZADO DE 1.1/4",HORIZONTAIS E VERTICAIS,INCLUSIVE PORTOES E FERRAGENS,EXCLUSIVE PINTURA.FORN. E COLOCACAO</t>
  </si>
  <si>
    <t>ALAMBRADO DE TELA ARAME GALVANIZADO FIO Nº12,MALHA LOSANGO DE 7,5CM,C/ALTURA DE 1,70M MAIS 0,30M DE ABA INCLINADA A 45º.ESTA ESTRUTURA FORMADA DE TUBOS DE ACO GALV.2",VERTICAIS A CADA 3,00M E HORIZONTAL CONSTITUIDA 3 FIOS DE ARAME GALV.Nº10,UMA A 0,15M DO CHAO,OUTRO A 1,70M DESTE E OUTRO NO EXTREMODA ABA,INCL.PORTOES E FERRAGENS,EXCL.PINTURA.FORN.E COLOC.</t>
  </si>
  <si>
    <t>ALAMBRADO C/3,00M ALTURA,EM TELA DE ARAME GALV.Nº12,MALHA LOSANGO 5CM,FIXADA TUBOS DE FERRO GALV.(EXTERNA E INTERNAMENTE) DIAMETRO INTERNO DE 2" E ESP.DE PAREDE DE 1/8",EM MODULOSDE (3,00X1,50)M,CHUMBADOS EM BLOCOS DE CONCRETO,INCLUSIVE ESCAVACAO,REATERRO CARGA,DESCARGA,TRANSPORTE E PINTURA DOS TUBOS,COM 2 DEMAOS DE ACABAMENTO.FORNECIMENTO E COLOCACAO</t>
  </si>
  <si>
    <t>ALAMBRADO COM 4,50M DE ALTURA,EM TELA DE ARAME GALV.Nº12,MALHA LOSANGO DE 5CM,FIXADA EM TUBOS DE FºGALV.(EXTERNA E INTERMENTE) COM DIAMETRO INTERNO DE 2" E ESP.DE PAREDE DE 1/8",EMMODULOS DE (3,00X1,50M),CHUMBADOS EM BLOCOS DE CONCRETO,INCLUSIVE ESCAVACAO,REATERRO,CARGA E DESCARGA,TRANSPORTE E PINTURA DOS TUBOS,COM 2 DEMAOS DE ACABAMENTO.FORN. E COLOCACAO</t>
  </si>
  <si>
    <t>ALAMBRADO COM 4,50M ALTURA,TELA DE ARAME GALV.Nº12,MALHA LOSANGO 5CM,FIXADA TUBOS FºGALV.(EXTERN.E INTERNAMENTE)DIAMETROINTERNO DE 2.1/2"E ESP.DE PAREDE DE 1/8",EM MODULOS DE(3,00X1,50)M,CHUMBADOS EM BLOCOS DE CONCRETO,INCLUSIVE ESCAVACAO,REATERRO,CARGA,DESCARGA,TRANSPORTE E PINTURA DOS TUBOS,COM 2DEMAOS DE ACABAMENTO.FORNECIMENTO E COLOCACAO</t>
  </si>
  <si>
    <t>ALAMBRADO COM 4,50M ALTURA,TELA DE ARAME GALV.N°12,MALHA LOSANGO 5CM,FIXADA TUBOS FºGALV.(EXTERN.E INTERNAMENTE)DIAMETROINTERNO DE 3"E ESP.DE PAREDE DE 1/8",SEM COSTURA,EM MODULOSDE (3,00X1,50M)M,CHUMBADOS EM BLOCOS DE CONCRETO,INCLUSIVEESCAVACAO,REATERRO,CARGA,DESCARGA,TRANSPORTE E PINTURA DOS TUBOS,COM 2 DEMAOS DE ACABAMENTO.FORNECIMENTO E COLOCACAO</t>
  </si>
  <si>
    <t>ALAMBRADO EM TELA DE ARAME GALV.N°12,MALHA LOSANGO 5CM,FIXADA TUBOS FºGALV.(EXTERN.E INTERNAMENTE)DIAMETRO INTERNO DE 2"E ESP.PAREDE DE 1/8",CHUMBADOS EM BLOCOS DE CONCRETO,INCL.ESCAVACAO,REATERRO,TRANSP.,CARGA,DESCARGA E PINTURA DOS TUBOS,COM 2 DEMAOS DE ACABAMENTO.FORNECIMENTO E COLOCACAO</t>
  </si>
  <si>
    <t>ALAMBRADO C/6M ALTURA,TELA DE ARAME GALVANIZADO N°12,MALHA LOSANGO DE 5CM,FIXADA EM TUBOS DE FERRO GALVANIZADO (EXTERNAE INTERNAMENTE) COM DIAMETRO INTERNO DE 2" E ESPESSURA DE PAREDE DE 1/8",EM MODULOS DE (3,00X1,50)M,CHUMBADOS EM BLOCOSDE CONCRETO,INCL.ESCAVACAO,REATERRO,CARGA,DESCARGA,TRANSPORTE E PINTURA DOS TUBOS,C/2 DEMAOS DE ACABAMENTO.FORN.E COLOC.</t>
  </si>
  <si>
    <t>ALAMBRADO C/6M ALTURA,TELA DE ARAME GALVANIZADO N°12,MALHA LOSANGO DE 5CM,FIXADA EM TUBOS DE FERRO GALVANIZADO(EXTERNA EINTERNAMENTE)COM DIAMETRO INTERNO DE 2 1/2" E ESPESSURA DEPAREDE DE 1/8",EM MODULOS DE (3,00X1,50)M,CHUMBADOS EM BLOCOS DE CONCRETO,INCL.ESCAVACAO,REATERRO,CARGA,DESCARGA,TRANSPORTE E PINTURA DOS TUBOS,C/2 DEMAOS DE ACABAMENTO.FORN.COLOC.</t>
  </si>
  <si>
    <t>ALAMBRADO C/6M ALTURA,TELA DE ARAME GALVANIZADO N°12,MALHA LOSANGO DE 5CM,FIXADA EM TUBOS DE FERRO GALVANIZADO (EXTERNAE INTERNAMENTE) COM DIAMETRO INTERNO DE 3" E ESPESSURA DE PAREDE DE 1/8",EM MODULOS DE (3,00X1,50)M,CHUMBADOS EM BLOCOSDE CONCRETO,INCL.ESCAVACAO,REATERRO,CARGA,DESCARGA,TRANSPORTE E PINTURA DOS TUBOS,C/2 DEMAOS DE ACABAMENTO.FORN.E COLOC.</t>
  </si>
  <si>
    <t>ALAMBRADO C/7,5M ALTURA,TELA DE ARAME GALVANIZADO N°12,MALHALOSANGO DE 5CM,FIXADA EM TUBOS DE FERRO GALVANIZADO (EXTERNA E INTERNAMENTE) C/DIAMETRO INTERNO DE 2" E ESPESSURA DE PAREDE DE 1/8",EM MODULOS DE (2,00X1,50)M,CHUMBADOS EM BLOCOSDE CONCRETO,INCL.ESCAVACAO,REATERRO,CARGA,DESCARGA,TRANSPORTE E PINTURA DOS TUBOS,C/2 DEMAOS DE ACABAMENTO.FORN.E COLOC.</t>
  </si>
  <si>
    <t>ALAMBRADO C/7,5M ALTURA,TELA DE ARAME GALVANIZADO N°12,MALHALOSANGO DE 5CM,FIXADA EM TUBOS DE FERRO GALVANIZADO(EXTERNAE INTERNAMENTE)C/DIAMETRO INTERNO DE 2 1/2" E ESPESSURA DEPAREDE DE 1/8",EM MODULOS DE(2,00X1,50)M,CHUMBADOS EM BLOCOSDE CONCRETO,INCL.ESCAVACAO,REATERRO,CARGA,DESCARGA,TRANSPORTE E PINTURA DE TUBOS,C/2 DEMAOS DE ACABAMENTO.FORN.E COLOC.</t>
  </si>
  <si>
    <t>ALAMBRADO C/7,5M ALTURA,TELA DE ARAME GALVANIZADO N°12,MALHALOSANGO DE 5CM,FIXADA EM TUBOS DE FERRO GALVANIZADO (EXTERNA E INTERNAMENTE) C/DIAMETRO INTERNO DE 3" E ESPESSURA DE PAREDE DE 1/8",EM MODULOS DE (2,00X1,50)M,CHUMBADOS EM BLOCOSDE CONCRETO,INCL.ESCAVACAO,REATERRO,CARGA,DESCARGA,TRANSPORTE E PINTURA DOS TUBOS,C/2 DEMAOS DE ACABAMENTO.FORN.E COLOC.</t>
  </si>
  <si>
    <t>ALAMBRADO TELA DE ARAME GALV.N°14,MALHA LOSANGO 6CM,PRESA AARMACAO TUBOS GALV.(EXTERNA E INTERNAMENTE),C/ELEM.HORIZ.E VERT.SENDO ESTES FIX.EM BLOCO DE CONC.(0,30X0,30X0,60)M,FCK=15MPA,ESPACADOS 3M C/ALT.TOTAL DE 2,50M ACIMA TERRENO.OS TUBOS HORIZ. SERAO 2, AMBOS COM 1.1/2"DE DIAM. E ESP.PAREDE 1/8",ASSIM COMO OS VERT. EMENDAS SOLDADAS.FORN.E COLOC.</t>
  </si>
  <si>
    <t>ALAMBRADO TELA DE ARAME PLASTIFICADO N°12,MALHA LOSANGO 5CM,FIXADA EM TUBOS DE FERRO GALVANIZADO (EXTERNA E INTERNAMENTE) DE 2" E ESP. DE PAREDE DE 1/8``ESPACADOS DE 2,00M,CHUMBADOS EM BLOCOS DE CONCR. FCK=15MPA (0,30X0,30X1,00)M,TELA PRESAEM ARAME Nº12 PLASTIF.,INCLUS. ESCAV.,REATERRO,TRANSP.,CARGADESCARGA E PINT. DOS TUBOS,C/2 DEMAOS DE ACABAM.FORN.E COLOC</t>
  </si>
  <si>
    <t>ALAMBRADO P/CAMPO DE ESPORTE,POSTE TUBO FºGALV.,ESPACADOS 2,00M,DIAM.2"E ESP.PAREDE 1/8",ALTURA 3,00M LIVRES SOBRE SOLO,FIXADOS PRISMA CONCRETO FCK=15MPA,(0,30X0,30X1,00)M,SOBRE POSTES FIXADA TELA ARAME Nº12 PLASTIFICADA,MALHA 5,00CM,PRESA2 ARAMES Nº12 PLASTIFICADOS,TRANSV.E ATRAVESSANDO TUBOS SUPERIOR E INFERIORMENTE,C/UM "T" E UMA CRUZETA 2".FORN.E COLOC.</t>
  </si>
  <si>
    <t>ALAMBRADO P/CAMPO DE ESPORTE,POSTE TUBO FºGALV.,ESPACADOS 2M,DIAMETRO 2"E ESP.PAREDE 1/8",ALTURA 3M LIVRES SOBRE SOLO,FIXADOS PRISMA CONCRETO FCK=18MPA,(0,30X0,30X1,00)M,SOBRE POSTES FIXADA TELA ARAME Nº12 PLASTIFICADA,MALHA 7,50CM,PRESA 2ARAMES Nº12 PLASTIFICADOS,TRANSV.E ATRAVESSANDO TUBOS SUPERIOR E INFERIORMENTE,C/UM T E UMA CRUZETA 2".FORN.E COLOC.</t>
  </si>
  <si>
    <t>ALAMBRADO P/CABECEIRA CAMPO DE ESPORTE,EXEC.POSTES TUBO FºGALV.(EXTERNA E INTERNAMENTE)2"E ESP.PAREDE 1/8",ALTURA LIVRE5,30M,0,70M ENTERRADOS PRISMAS CONCRETO 18MPA,0,30X0,30X0,75M,POSTES ESPACADOS 2M,3 TUBOS HORIZONTAIS E 1 CONTRAVENTAMENTO A CADA 2M,2",FIXADA TELA DE ARAME Nº12 PLASTIFICADO,MALHA7,5CM,INCL.3 CRUZETAS,CURVAS,FUNDACOES.FORN.E COLOC.</t>
  </si>
  <si>
    <t>CONTRAVENTAMENTO DE ALAMBRADO COM TUBOS DE FERRO GALVANIZADO(EXTERN.E INTERNAMENTE),C/DIAMETRO INTERNO DE 2" E ESPESSURADE PAREDE DE 1/8".FORNECIMENTO E COLOCACAO</t>
  </si>
  <si>
    <t>CONTRAVENTAMENTO DE ALAMBRADO COM TUBOS DE FERRO GALVANIZADO(EXTERNA E INTERNAMENTE),COM DIAMETRO INTERNO NO 2.1/2" E ESPESSURA DE PAREDE DE 1/8".FORNECIMENTO E COLOCACAO</t>
  </si>
  <si>
    <t>CONTRAVENTAMENTO DE ALAMBRADO COM TUBOS DE FERRO GALVANIZADO(EXTERN.E INTERNAMENTE),COM DIAMETRO INTERNO DE 3" E ESPESSURA DE PAREDE DE 1/8".FORNECIMENTO E COLOCACAO</t>
  </si>
  <si>
    <t>AMARELINHA EM BLOCOS DE CONCRETO PRE-MOLDADOS COM APLICACAODE LETRAS E NUMEROS COLORIDOS EM BAIXO RELEVO.FORNECIMENTO EAPLICACAO</t>
  </si>
  <si>
    <t>ARCO SIMPLES EM TUBO DE FERRO GALVANIZADO (EXTERNA E INTERNAMENTE) DE 1" E 2" E ESPESSURA DE PAREDE DE 1/8",CHUMBADOS EMBLOCOS DE CONCRETO,COM PINTURA DE BASE GALVITE E 2 DEMAOS DEACABAMENTO.FORNECIMENTO E COLOCACAO</t>
  </si>
  <si>
    <t>BARRA SIMPLES PARA GINASTICA,EM TUBOS DE FERRO GALVANIZADO (EXTERNA E INTERNAMENTE) DE 1.1/2" E 4" E ESPESSURA DE PAREDEDE 1/8",CHUMBADOS EM BLOCOS DE CONCRETO COM PINTURA DE BASEGALVITE E 2 DEMAOS DE ACABAMENTO.FORNECIMENTO E COLOCACAO</t>
  </si>
  <si>
    <t>BARRA DUPLA PARA GINASTICA,EM TUBOS DE FERRO GALVANIZADO (EXTERNA E INTERNAMENTE) DE 1" E ESPESSURA PAREDE DE 1/8" HORIZONTAIS E MONTANTES DE 4",CHUMBADOS EM BLOCOS DE CONCRETO,COMPINTURA DE BASE GALVITE E 2 DEMAOS DE ACABAMENTO.FORNECIMENTO E COLOCACAO</t>
  </si>
  <si>
    <t>BARRAS PARALELAS P/GINASTICA, EM TUBOS DE FERRO GALVANIZADO(EXTERNA E INTERNAMENTE) DE 2" E ESPESSURA DE PAREDE DE 1/8"CHUMBADOS EM BLOCOS DE CONCRETO COM PINTURA DE BASE GALVITEE 2 DEMAOS DE ACABAMENTO.FORNECIMENTO E COLOCACAO</t>
  </si>
  <si>
    <t>BALANCO MULTIUSO EM TUBO DE FERRO GALV.(EXT.E INTERNAMENTE)DE 2.1/2",2"E 1"E ESP.PAREDE 1/8",COMP.DE 2 BALANCOS SIMPL.C/ASSENT.MAD.APARELH.,1 ESC.DUPLA,1 BARRA SIMPL.E 1 BALANCOP/CADEIR.RODAS C/RAMPA ACESS.PIVOT.,TRAVA P/CADEIR.E P/BALANCO,PISO MAD.INTERTRAV.REFORC.C/CAPAC.CARGA 200KG,PINT.C/UMADEMAO GALVITE E DUAS DE TINTA ESMALTE SINT.FORNEC./COLOCACAO</t>
  </si>
  <si>
    <t>BALANCO DE 0/4ANOS COMPOSTO C/2 CADEIRAS,PRESAS EM CORRENTESGALV.,FIXADAS POR MEIO DE BRACAD.C/TRAVESSAO DE TUBO FERROGALV.(EXT.E INTERNAMENTE)DE 2 1/2"ESP.PAREDE 1/8",SUSPENSASEM CAVALETES TUBO FERRO GALV.2",CHUMBADOS SAPATAS CONCRETO,PINTADOS C/BASE GALVITE E 2 DEMAOS ACABAMENTO. FORNECIMENTOE COLOCACAO</t>
  </si>
  <si>
    <t>BALANCO DE 5/10ANOS COMPOST.C/2 CADEIRAS,PRESAS EM CORRENTESGALV.FIXAD. P/MEIO DE BRACAD.C/ TRAVESSAO TUBOS FERRO GALV.(EXT.E INTERNAMENTE)DE 2 1/2"E ESP.PAREDE 1/8",SUSPENSAS EMCAVALETES TUBO FERRO GALV.2", CHUMBADOS EM SAPATAS CONCRETO,PINTADOS C/BASE GALVITE E 2 DEMAOS ACABAMENTO.FORNECIMENTO ECOLOCACAO</t>
  </si>
  <si>
    <t>CADEIRA DE BALANCO COMPLETA, COM CORRENTES, BRACADEIRAS,  ROLAMENTOS, PARAFUSOS, BARRAS, ETC., INCLUSIVE DESMONTAGEM DADANIFICADA, PINTURA E TRANSPORTE. FORNECIMENTO E COLOCACAO</t>
  </si>
  <si>
    <t>BOLA AO ARO EM TUBO DE FERRO GALVANIZADO(EXT.E INTERNAMENTE)DE 3",2" E 3/4"E ESPESSURA DE PAREDE DE 1/8",PINTURA COM UMADEMAO DE GALVITE E DUAS DEMAOS DE ESMALTE SINTETICO. FORNECIMENTO E COLOCACAO</t>
  </si>
  <si>
    <t>ESCADA EM ARVORE, EM MADEIRA APARELHADA. FORNECIMENTO E COLOCACAO</t>
  </si>
  <si>
    <t>ESCORREGA DE 0/4ANOS C/ALTURA DE 1,17M EM MADEIRA APARELHADAE TUBOS DE FERRO GALVANIZADO(EXT.E INTERNAMENTE) DE 3/4"E 2"E ESPESSURA DE PAREDE DE 1/8", COM PINTURA DE BASE GALVITE E2 DEMAOS DE ACABAMENTO.FORNECIMENTO E COLOCACAO</t>
  </si>
  <si>
    <t>ESCORREGA DE 5/10ANOS C/ALTURA DE 1,57M MADEIRA APARELHADA ETUBOS DE FERRO GALVANIZADO(EXT.E INTERNAMENTE)DE 3/4" E 2"E ESPESSURA DE PAREDE DE 1/8",COM PINTURA DE BASE GALVITE E2 DEMAOS DE ACABAMENTO.FORNECIMENTO E COLOCACAO</t>
  </si>
  <si>
    <t>ESCADA DE ESCORREGA COMPLETA, INCLUSIVE PATAMAR,COM PINTURATRANSPORTE E DESMONTAGEM DA DANIFICADA.FORNECIMENTO E COLOCACAO</t>
  </si>
  <si>
    <t>GANGORRA DE 0/4 ANOS COM PRANCHAS DE MADEIRA APARELHADA,ESTAS FIXAS EM TUBO DE FERRO GALVANIZADO (EXTERNA E INTERNAMENTE) DE 2" E ESPESSURA DE PAREDE DE 1/8",COM PINTURA DE BASE GALVITE E 2 DEMAOS DE ACABAMENTO.FORNECIMENTO E COLOCACAO</t>
  </si>
  <si>
    <t>GANGORRA DE 5/10ANOS C/2 PRANCHAS,MADEIRA APARELHADA, ESTASFIXADAS EM TUBO DE FERRO GALVANIZADO(EXT.E INTERNAMENTE) DE2"E 2 1/2" E ESPESSURA DE PAREDE DE 1/8",COM PINTURA DE BASEGALVITE E 2 DEMAOS DE ACABAMENTO.FORNECIMENTO E COLOCACAO</t>
  </si>
  <si>
    <t>GAIOLA GINICA (TREPA-TREPA) EM TUBOS DE FERRO GALVANIZADO (EXTERNA E INTERNAMENTE) DE 1" HORIZONTAIS E VERTICAIS DE 1.1/2" E ESPESSURA DE PAREDE DE 1/8",CHUMBADOS EM BLOCOS DE CONCRETO E COM PINTURA DE BASE GALVITE E 2 DEMAOS DE ACABAMENTO.FORNECIMENTO E COLOCACAO</t>
  </si>
  <si>
    <t>GRAMPOS DE PROTECAO PARA CALCADA EM TUBOS DE FERRO GALVANIZADO(EXTERNA E INTERNAMENTE) DE 2" E ESPESSURA DE PAREDE DE 1/8".CHUMBADOS EM BLOCOS DE CONCRETO,INCLUSIVE DEMOLICAO E RECOMPOSICAO DA CALCADA E TRANSPORTE DO MATERIAL EXCEDENTE,COMPINTURA DE BASE ALQUIDICA E 2 DEMAOS DE ACABAMENTO COM ESMALTE E EXCLUSIVE CONEXOES.FORNECIMENTO E COLOCACAO</t>
  </si>
  <si>
    <t>GRAMPOS DE PROTECAO PARA CALCADA EM TUBOS DE FERRO GALVANIZADO (EXTERNA E INTERNAMENTE) DE 2" E ESPESSURA DE PAREDE DE 1/8",CHUMBADOS EM BLOCOS DE CONCRETO,INCLUSIVE DEMOLICAO E RECOMPOSICAO DA CALCADA E TRANSPORTE DO MATERIAL EXCEDENTE,COMPINTURA DE BASE ALQUIDICA E 2 DEMAOS DE ACABAMENTO COM ESMALTE E CONEXOES.FORNECIMENTO E COLOCACAO</t>
  </si>
  <si>
    <t>PRANCHA DE GANGORRA COMPLETA,INCLUSIVE PATAMAR,COM PINTURA,TRANSPORTE E DESMONTAGEM DA DANIFICADA.FORNECIMENTO E COLOCACAO</t>
  </si>
  <si>
    <t>PRANCHA REMA-REMA,MADEIRA APARELHADA,COMPLETA COM FERRAGENS,BRACADEIRAS,ROLAMENTOS,ETC., PINTURA E TRANSPORTE COM DESMONTAGEM DA DANIFICADA.FORNECIMENTO E COLOCACAO</t>
  </si>
  <si>
    <t>PRANCHA PARA ABDOMINAL,MADEIRA APARELHADA,ESTRUTURA TUBULARDE FERRO GALVANIZADO COM DIAMETRO DE 2" E ESPESSURA DE PAREDE DE 1/8",FIXADA EM BLOCOS DE CONCRETO,COM PINTURA DE BASE DE GALVITE E 2 DEMAOS DE ACABAMENTO.FORNECIMENTO E COLOCACAO</t>
  </si>
  <si>
    <t>TUBO DE FERRO GALVANIZADO DE 1.1/2".FORNECIMENTO E COLOCACAO</t>
  </si>
  <si>
    <t>TUBO DE FERRO GALVANIZADO DE 2".FORNECIMENTO E COLOCACAO</t>
  </si>
  <si>
    <t>TELA DE ARAME GALVANIZADO Nº14,MALHA LOSANGO 6 X 6CM.FORNECIMENTO E COLOCACAO</t>
  </si>
  <si>
    <t>TELA DE ARAME GALVANIZADO Nº12,MALHA QUADRADA DE 2,5 X 2,5CM.FORNECIMENTO E COLOCACAO</t>
  </si>
  <si>
    <t>TELA DE ARAME GALVANIZADO Nº12,MALHA LOSANGO DE 5X5CM,PRESAA ARMACAO DE TUBO DE FERRO GALVANIZADO.FORNECIMENTO E COLOCACAO</t>
  </si>
  <si>
    <t>TELA DE ARAME GALVANIZADO Nº12 PLASTIFICADA,MALHA QUADRADA DE 7,5X7,5CM.FORNECIMENTO E COLOCACAO</t>
  </si>
  <si>
    <t>TELA FORMADA POR BARRAS DE ACO CA-60,CRUZADAS E SOLDADAS ENTRE SI,FORMANDO MALHAS DE 8X10CM,FIO 3MM.FORNECIMENTO E COLOCACAO</t>
  </si>
  <si>
    <t>TELA EM POLIETILENO DE ALTA DENSIDADE,100% VIRGEM,COM MALHADE (5X5)CM,COM RESISTENCIA A TRACAO DE 250KGF.FORNECIMENTO ECOLOCACAO</t>
  </si>
  <si>
    <t>CANTONEIRA DE 3/4"X3/4"X1/8".FORNECIMENTO E COLOCACAO</t>
  </si>
  <si>
    <t>CONTENTOR PLASTICO PARA COLETA DE LIXO DOMICILIAR EM POLIETILENO(DIN) DE 500L.FORNECIMENTO</t>
  </si>
  <si>
    <t>CONTENTOR PLASTICO EM POLIETILENO,COM DUAS RODAS MACICAS DEBORRACHA,CAPACIDADE PARA 240 LITROS.FORNECIMENTO</t>
  </si>
  <si>
    <t>FITILHO DE NYLON.FORNECIMENTO</t>
  </si>
  <si>
    <t>PAPELEIRA PLASTICA P/VIAS E PRACAS PUBLICAS EM POLIETILENO(DIN),CAPACIDADE PARA 50L,MEDINDO(75,50X34,50X43,50)CM.FORNECIMENTO E COLOCACAO</t>
  </si>
  <si>
    <t>VASO PLASTICO REDONDO,NA COR TERRACOTA,CERAMICA OU CINZA,COMDIAMETRO ENTRE 30CM E 40CM E ALTURA ENTRE 30CM E 35CM,INCLUSIVE PRATO.FORNECIMENTO</t>
  </si>
  <si>
    <t>VASO PLASTICO QUADRADO,NA COR TERRACOTA,CERAMICA OU CINZA,COM LADOS ENTRE 34CM E 40CM E ALTURA ENTRE 28CM E 34CM,INCLUSIVE PRATO.FORNECIMENTO</t>
  </si>
  <si>
    <t>VASO PLASTICO REDONDO,NA COR TERRACOTA,CERAMICA OU CINZA,COMDIAMETRO ENTRE 41CM E 50CM E ALTURA ENTRE 36CM E 40CM, INCLUSIVE PRATO.FORNECIMENTO</t>
  </si>
  <si>
    <t>CESTO DE TELA PARA RETIRADA DE LIXO,CONFECCIONADO EM ACO E SOMBRIT,MODELO COMLURB.FORNECIMENTO</t>
  </si>
  <si>
    <t>CRAVACAO DE ESTACA EM MADEIRA DE REFLORESTAMENTO, COM DIAMETRO DE 25CM,INCLUSIVE FORNECIMENTO DA ESTACA</t>
  </si>
  <si>
    <t>FUNDACAO DE ALVENARIA DE PEDRA,COM ARGAMASSA DE CIMENTO,SAIBRO E AREIA,NO TRACO 1:2:3,TENDO 0,35 A 0,45M DE LARGURA</t>
  </si>
  <si>
    <t>FUNDACAO DE ALVENARIA DE PEDRA,COM ARGAMASSA DE CIMENTO,SAIBRO E AREIA,NO TRACO 1:2:3,TENDO 0,60 A 0,80M DE LARGURA</t>
  </si>
  <si>
    <t>CRAVACAO DE ESTACA DE ACO,PERFIL "H" DE 6"X6",1ª ALMA,INCLUSIVE FORNECIMENTO E UM CORTE AO MACARICO E PERDAS DO PERFIL,EXCLUSIVE EMENDAS ENTALADAS</t>
  </si>
  <si>
    <t>CRAVACAO DE ESTACA,TRILHO TR-25,SIMPLES,INCLUSIVE FORNECIMENTO,UM CORTE AO MACARICO E PERDAS,EXCLUSIVE EMENDAS TRANSVERSAIS E DISPOSITIVOS CONTRA A PUNCAO</t>
  </si>
  <si>
    <t>CRAVACAO DE ESTACA,TRILHO TR-25,DUPLO,INCLUSIVE FORNECIMENTO,INCLUSIVE FORNECIMENTO,UM CORTE AO MACARICO E PERDAS,EXCLUSIVE EMENDAS TRANSVERSAIS E DISPOSITIVOS CONTRA A PUNCAO</t>
  </si>
  <si>
    <t>CRAVACAO DE ESTACA,TRILHO TR-25,TRIPLO,INCLUSIVE FORNECIMENTO,UM CORTE AO MACARICO E PERDAS,EXCLUSIVE EMENDAS TRANSVERSAIS E DISPOSITIVOS CONTRA A PUNCAO</t>
  </si>
  <si>
    <t>CRAVACAO DE ESTACA,TRILHO TR-32,SIMPLES,INCLUSIVE FORNECIMENO,UM CORTE AO MACARICO E PERDAS,EXCLUSIVE EMENDAS TRANSVERSAIS E DISPOSITIVOS CONTRA A PUNCAO</t>
  </si>
  <si>
    <t>CRAVACAO DE ESTACA,TRILHO TR-32,DUPLO,INCLUSIVE FORNECIMENTO,UM CORTE AO MACARICO E PERDAS,EXCLUSIVE EMENDAS TRANSVERSAIS E DISPOSITIVOS CONTRA A PUNCAO</t>
  </si>
  <si>
    <t>CRAVACAO DE ESTACA,TRILHO TR-32,TRIPLO,INCLUSIVE FORNECIMENTO,UM CORTE AO MACARICO E PERDAS,EXCLUSIVE EMENDAS TRANSVERSAIS E DISPOSITIVOS CONTRA A PUNCAO</t>
  </si>
  <si>
    <t>CRAVACAO DE ESTACA,TRILHO TR-37,SIMPLES,INCLUSIVE FORNECIMENTO,UM CORTE AO MACARICO E PERDAS,EXCLUSIVE EMENDAS TRANSVERSAIS E DISPOSITIVOS CONTRA A PUNCAO</t>
  </si>
  <si>
    <t>CRAVACAO DE ESTACA,TRILHO TR-37,DUPLO,INCLUSIVE FORNECIMENTO,UM CORTE AO MACARICO E PERDAS,EXCLUSIVE EMENDAS TRANSVERSAIS E DISPOSITIVOS CONTRA A PUNCAO</t>
  </si>
  <si>
    <t>CRAVACAO DE ESTACA,TRILHO TR-37,TRIPLO,INCLUSIVE FORNECIMENTO,UM CORTE AO MACARICO E PERDAS,EXCLUSIVE EMENDAS TRANSVERSAIS E DISPOSITIVOS CONTRA A PUNCAO</t>
  </si>
  <si>
    <t>CRAVACAO DE ESTACA,TRILHO TR-45,SIMPLES,INCLUSIVE FORNECIMENTO,UM CORTE AO MACARICO E PERDAS,EXCLUSIVE EMENDAS TRANSVERSAIS E DISPOSITIVOS CONTRA A PUNCAO</t>
  </si>
  <si>
    <t>CRAVACAO DE ESTACA,TRILHO TR-45,DUPLO,INCLUSIVE FORNECIMENTO,UM CORTE AO MACARICO E PERDAS,EXCLUSIVE EMENDAS TRANSVERSAIS E DISPOSITIVOS CONTRA A PUNCAO</t>
  </si>
  <si>
    <t>CRAVACAO DE ESTACA,TRILHO TR-45,TRIPLO,INCLUSIVE FORNECIMENTO,UM CORTE AO MACARICO E PERDAS,EXCLUSIVE EMENDAS TRANSVERSAIS E DISPOSITIVOS CONTRA A PUNCAO</t>
  </si>
  <si>
    <t>CRAVACAO DE ESTACA,TRILHO TR-50,SIMPLES,INCLUSIVE FORNECIMENTO,UM CORTE AO MACARICO E PERDAS,EXCLUSIVE EMENDAS TRANSVERSAIS E DISPOSITIVOS CONTRA A PUNCAO</t>
  </si>
  <si>
    <t>CRAVACAO DE ESTACA,TRILHO TR-50,DUPLO,INCLUSIVE FORNECIMENTO,UM CORTE AO MACARICO E PERDAS,EXCLUSIVE EMENDAS TRANSVERSAIS E DISPOSITIVOS CONTRA A PUNCAO</t>
  </si>
  <si>
    <t>CRAVACAO DE ESTACA,TRILHO TR-50,TRIPLO,INCLUSIVE FORNECIMENTO,UM CORTE AO MACARICO E PERDAS,EXCLUSIVE EMENDAS TRANSVERSAIS E DISPOSITIVOS CONTRA A PUNCAO</t>
  </si>
  <si>
    <t>CRAVACAO DE ESTACA,TRILHO TR-57,SIMPLES,INCLUSIVE FORNECIMENTO,UM CORTE AO MACARICO E PERDAS,EXCLUSIVE EMENDAS TRANSVERSAIS E DISPOSITIVOS CONTRA A PUNCAO</t>
  </si>
  <si>
    <t>CRAVACAO DE ESTACA,TRILHO TR-57,DUPLO,INCLUSIVE FORNECIMENTO,UM CORTE AO MACARICO E PERDAS,EXCLUSIVE EMENDAS TRANSVERSAIS E DISPOSITIVOS CONTRA A PUNCAO</t>
  </si>
  <si>
    <t>CRAVACAO DE ESTACA,TRILHO TR-57,TRIPLO,INCLUSIVE FORNECIMENTO,UM CORTE AO MACARICO E PERDAS,EXCLUSIVE EMENDAS TRANSVERSAIS E DISPOSITIVOS CONTRA A PUNCAO</t>
  </si>
  <si>
    <t>ESTACA RAIZ COM DIAMETRO DE 4" PARA CARGA DE 10T, INJECAO DEARGAMASSA DE CIMENTO E AREIA,COM 450 A 500KG DE CIMENTO PORM3,INCLUSIVE O FORNECIMENTO DOS MATERIAIS (CIMENTO, AREIA EACO),EXCLUSIVE PERFURACAO</t>
  </si>
  <si>
    <t>ESTACA RAIZ COM DIAMETRO DE 4" PARA CARGA DE 10T,INJECAO DEARGAMASSA  DE CIMENTO E AREIA,COM 450 A 500KG DE CIMENTO PORM3,EXCLUSIVE O FORNECIMENTO DOS MATERIAIS(CIMENTO,AREIA E ACO)E PERFURACAO</t>
  </si>
  <si>
    <t>ESTACA RAIZ COM DIAMETRO DE 4" PARA CARGA DE 15T,INJECAO DEARGAMASSA DE CIMENTO E AREIA,COM 450 A 500KG DE CIMENTO PORM3,INCLUSIVE O FORNECIMENTO DOS MATERIAIS(CIMENTO,AREIA E ACO),EXCLUSIVE PERFURACAO</t>
  </si>
  <si>
    <t>ESTACA RAIZ COM DIAMETRO DE 4" PARA CARGA DE 15T,INJECAO DEARGAMASSA DE CIMENTO E AREIA,COM 450 A 500KG DE CIMENTO PORM3,EXCLUSIVE FORNECIMENTO DOS MATERIAIS(CIMENTO,AREIA E ACO)E PERFURACAO</t>
  </si>
  <si>
    <t>ESTACA RAIZ COM DIAMETRO DE 4" PARA CARGA DE 20T,INJECAO DEARGAMASSA DE CIMENTO E AREIA,COM 450 A 500KG DE CIMENTO PORM3,INCLUSIVE O FORNECIMENTO DOS MATERIAIS(CIMENTO,AREIA E ACO),EXCLUSIVE PERFURACAO</t>
  </si>
  <si>
    <t>ESTACA RAIZ COM DIAMETRO DE 4" PARA CARGA DE 20T,INJECAO DEARGAMASSA DE CIMENTO E AREIA,COM 450 A 500KG DE CIMENTO PORM3,EXCLUSIVE FORNECIMENTO DOS MATERIAIS(CIMENTO,AREIA E ACO)E PERFURACAO</t>
  </si>
  <si>
    <t>ESTACA RAIZ COM DIAMETRO DE 5" PARA CARGA DE 25T,INJECAO DEARGAMASSA DE CIMENTO E AREIA,COM 450 A 500KG DE CIMENTO PORM3,INCLUSIVE O FORNECIMENTO DOS MATERIAIS(CIMENTO,AREIA E ACO),EXCLUSIVE PERFURACAO</t>
  </si>
  <si>
    <t>ESTACA RAIZ COM DIAMETRO DE 5" PARA CARGA DE 25T,INJECAO DEARGAMASSA DE CIMENTO E AREIA,COM 450 A 500KG DE CIMENTO PORM3,EXCLUSIVE FORNECIMENTO DOS MATERIAIS(CIMENTO,AREIA E ACO)E PERFURACAO</t>
  </si>
  <si>
    <t>ESTACA RAIZ COM DIAMETRO DE 6" PARA CARGA DE 35T,INJECAO DEARGAMASSA DE CIMENTO E AREIA,COM 450 A 500KG DE CIMENTO PORM3,INCLUSIVE FORNECIMENTO DOS MATERIAIS(CIMENTO,AREIA E ACO),EXCLUSIVE PERFURACAO</t>
  </si>
  <si>
    <t>ESTACA RAIZ COM DIAMETRO DE 6" PARA CARGA DE 35T,INJECAO DEARGAMASSA DE CIMENTO E AREIA,COM 450 A 500KG DE CIMENTO PORM3,EXCLUSIVE FORNECIMENTO DOS MATERIAIS(CIMENTO,AREIA E ACO)E PERFURACAO</t>
  </si>
  <si>
    <t>ESTACA RAIZ COM DIAMETRO DE 8" PARA CARGA DE 50T,INJECAO DEARGAMASSA DE CIMENTO E AREIA,COM 450 A 500KG DE CIMENTO PORM3,INCLUSIVE FORNECIMENTO DOS MATERIAIS(CIMENTO,AREIA E ACO),EXCLUSIVE PERFURACAO</t>
  </si>
  <si>
    <t>ESTACA RAIZ COM DIAMETRO DE 8" PARA CARGA DE 50T,INJECAO DEARGAMASSA DE CIMENTO E AREIA,COM 450 A 500KG DE CIMENTO PORM3,EXCLUSIVE FORNECIMENTO DOS MATERIAIS(CIMENTO,AREIA E ACO)E PERFURACAO</t>
  </si>
  <si>
    <t>ESTACA RAIZ COM DIAMETRO DE 8" PARA CARGA DE 65T,INJECAO DEARGAMASSA DE CIMENTO E AREIA,COM 450 A 500KG DE CIMENTO PORM3,INCLUSIVE FORNECIMENTO DOS MATERIAIS(CIMENTO,AREIA E ACO),EXCLUSIVE PERFURACAO</t>
  </si>
  <si>
    <t>ESTACA RAIZ COM DIAMETRO DE 8" PARA CARGA DE 65T,INJECAO DEARGAMASSA DE CIMENTO E AREIA,COM 450 A 500KG DE CIMENTO PORM3,EXCLUSIVE FORNECIMENTO DOS MATERIAIS(CIMENTO,AREIA E ACO)E PERFURACAO</t>
  </si>
  <si>
    <t>ESTACA RAIZ COM DIAMETRO DE 8" PARA CARGA DE 80T,INJECAO DEARGAMASSA DE CIMENTO E AREIA,COM 450 A 500KG DE CIMENTO PORM3,INCLUSIVE FORNECIMENTO DOS MATERIAIS(CIMENTO,AREIA E ACO),EXCLUSIVE PERFURACAO</t>
  </si>
  <si>
    <t>ESTACA RAIZ COM DIAMETRO DE 8" PARA CARGA DE 80T,INJECAO DEARGAMASSA DE CIMENTO E AREIA,COM 450 A 500KG DE CIMENTO PORM3,EXCLUSIVE FORNECIMENTO DOS MATERIAIS(CIMENTO,AREIA E ACO)E PERFURACAO</t>
  </si>
  <si>
    <t>ESTACA RAIZ COM DIAMETRO DE 10" PARA CARGA DE 90T,INJECAO DEARGAMASSA DE CIMENTO E AREIA,COM 450 A 500KG DE CIMENTO PORM3,INCLUSIVE O FORNECIMENTO DOS MATERIAIS(CIMENTO,AREIA E ACO),EXCLUSIVE PERFURACAO</t>
  </si>
  <si>
    <t>ESTACA RAIZ COM DIAMETRO DE 10" PARA CARGA DE 90T,INJECAO DEARGAMASSA DE CIMENTO E AREIA,COM 450 A 500KG DE CIMENTO PORM3,EXCLUSIVE FORNECIMENTO DOS MATERIAIS(CIMENTO,AREIA E ACO)E PERFURACAO</t>
  </si>
  <si>
    <t>ESTACA RAIZ COM DIAMETRO DE 12" PARA CARGA DE 110T,INJECAO DE ARGAMASSA DE CIMENTO E AREIA,COM 450 A 500KG DE CIMENTO POR M3,INCLUSIVE FORNECIMENTO DOS MATERIAIS(CIMENTO,AREIA E ACO),EXCLUSIVE PERFURACAO</t>
  </si>
  <si>
    <t>ESTACA RAIZ COM DIAMETRO DE 12" PARA CARGA DE 110T,INJECAO DE ARGAMASSA DE CIMENTO E AREIA,COM 450 A 500KG DE CIMENTO POR M3,EXCLUSIVE FORNECIMENTO DOS MATERIAIS(CIMENTO,AREIA E ACO)E PERFURACAO</t>
  </si>
  <si>
    <t>ESTACA RAIZ COM DIAMETRO DE 16" PARA CARGA DE 120T,INJECAO DE ARGAMASSA DE CIMENTO E AREIA,COM 450 A 500KG DE CIMENTO POR M3,INCLUSIVE FORNECIMENTO DOS MATERIAIS(CIMENTO,AREIA E ACO),EXCLUSIVE PERFURACAO</t>
  </si>
  <si>
    <t>ESTACA RAIZ COM DIAMETRO DE 16" PARA CARGA DE 120T,INJECAO DE ARGAMASSA DE CIMENTO E AREIA,COM 450 A 500KG DE CIMENTO POR M3,EXCLUSIVE FORNECIMENTO DOS MATERIAIS (CIMENTO,AREIA EACO) E PERFURACAO</t>
  </si>
  <si>
    <t>ESTACA DE CONCRETO ARMADO,MOLDADA NO TERRENO,TIPO HELICE CONTINUA,DIAMETRO DE 400MM,CAPACIDADE DE CARGA DE 60T A 80T,INCLUSIVE FORNECIMENTO DOS MATERIAIS CONSIDERANDO O TRECHO CRAVADO E CONCRETADO</t>
  </si>
  <si>
    <t>ESTACA DE CONCRETO ARMADO,MOLDADA NO TERRENO,TIPO HELICE CONTINUA,DIAMETRO DE 500MM,CAPACIDADE DE CARGA DE 81T A 130T,INCLUSIVE FORNECIMENTO DOS MATERIAIS,CONSIDERANDO O TRECHO CRAVADO E CONCRETADO</t>
  </si>
  <si>
    <t>ESTACA DE CONCRETO ARMADO,MOLDADA NO TERRENO,TIPO HELICE CONTINUA,DIAMETRO DE 600MM,CAPACIDADE DE CARGA DE 131T A 150T,INCLUSIVE FORNECIMENTO DOS MATERIAIS,CONSIDERANDOO TRECHO CRAVADO E CONCRETADO</t>
  </si>
  <si>
    <t>ESTACA PRE-FABRICADA DE CONCRETO,MEDIDA A PARTIR DA COTA DEARRASAMENTO,EXCLUSIVE EMENDAS,CRAVACAO E TRANSPORTE DE BATE-ESTACAS,PARA CARGA DE TRABALHO DE COMPRESSAO AXIAL DE ATE 250KN (25TF).FORNECIMENTO</t>
  </si>
  <si>
    <t>ESTACA PRE-FABRICADA DE CONCRETO,MEDIDA A PARTIR DA COTA DEARRASAMENTO,EXCLUSIVE EMENDAS,CRAVACAO E TRANSPORTE DE BATE-ESTACAS,PARA CARGA DE TRABALHO DE COMPRESSAO AXIAL DE ATE 350KN (35TF).FORNECIMENTO</t>
  </si>
  <si>
    <t>ESTACA PRE-FABRICADA DE CONCRETO,MEDIDA A PARTIR DA COTA DEARRASAMENTO,EXCLUSIVE EMENDAS,CRAVACAO E TRANSPORTE DE BATE-ESTACAS,PARA CARGA DE TRABALHO DE COMPRESSAO AXIAL DE ATE 450KN (45TF).FORNECIMENTO</t>
  </si>
  <si>
    <t>ESTACA PRE-FABRICADA DE CONCRETO,MEDIDA A PARTIR DA COTA DEARRASAMENTO,EXCLUSIVE EMENDAS,CRAVACAO E TRANSPORTE DE BATE-ESTACAS,PARA CARGA DE TRABALHO DE COMPRESSAO AXIAL DE ATE 600KN (60TF).FORNECIMENTO</t>
  </si>
  <si>
    <t>ESTACA PRE-FABRICADA DE CONCRETO,MEDIDA A PARTIR DA COTA DEARRASAMENTO,EXCLUSIVE EMENDAS,CRAVACAO E TRANSPORTE DE BATE-ESTACAS,PARA CARGA DE TRABALHO DE COMPRESSAO AXIAL DE ATE 750KN (75TF).FORNECIMENTO</t>
  </si>
  <si>
    <t>ESTACA PRE-FABRICADA DE CONCRETO,MEDIDA A PARTIR DA COTA DEARRASAMENTO,EXCLUSIVE EMENDAS,CRAVACAO E TRANSPORTE DE BATE-ESTACAS,PARA CARGA DE TRABALHO DE COMPRESSAO AXIAL DE ATE 950KN (95TF).FORNECIMENTO</t>
  </si>
  <si>
    <t>ESTACA PRE-FABRICADA DE CONCRETO,MEDIDA A PARTIR DA COTA DEARRASAMENTO,EXCLUSIVE EMENDAS,CRAVACAO E TRANSPORTE DE BATE-ESTACAS,PARA CARGA DE TRABALHO DE COMPRESSAO AXIAL DE ATE 1300KN (130TF).FORNECIMENTO</t>
  </si>
  <si>
    <t>ESTACA PRE-FABRICADA DE CONCRETO,MEDIDA A PARTIR DA COTA DEARRASAMENTO,EXCLUSIVE EMENDAS,CRAVACAO E TRANSPORTE DE BATE-ESTACAS,PARA CARGA DE TRABALHO DE COMPRESSAO AXIAL DE ATE 1700KN (170TF).FORNECIMENTO</t>
  </si>
  <si>
    <t>ESTACA PRE-MOLDADA DE CONCRETO ARMADO,CENTRIFUGADA,MEDIDA APARTIR DA COTA DE ARRASAMENTO,EXCLUSIVE EMENDAS,CRAVACAO E TRANSPORTE DO BATE-ESTACAS,D=26CM,PARA CARGA DE TRABALHO DE COMPRESSAO AXIAL DE ATE 500KN(50TF).FORNECIMENTO</t>
  </si>
  <si>
    <t>ESTACA PRE-MOLDADA DE CONCRETO ARMADO,CENTRIFUGADA,MEDIDA APARTIR DA COTA DE ARRASAMENTO,EXCLUSIVE EMENDAS,CRAVACAO E TRANSPORTE DE BATE-ESTACAS,D=33CM,PARA CARGA DE TRABALHO DE COMPRESSAO AXIAL DE ATE 800KN(80TF).FORNECIMENTO</t>
  </si>
  <si>
    <t>ESTACA PRE-MOLDADA DE CONCRETO ARMADO,CENTRIFUGADA,MEDIDA APARTIR DA COTA DE ARRASAMENTO,EXCLUSIVE EMENDAS,CRAVACAO E TRANSPORTE DO BATE-ESTACAS,D=38CM,PARA CARGA DE TRABALHO DE COMPRESSAO AXIAL DE ATE 1000KN(100TF).FORNECIMENTO</t>
  </si>
  <si>
    <t>ESTACA PRE-MOLDADA DE CONCRETO ARMADO,CENTRIFUGADA,MEDIDA APARTIR DA COTA DE ARRASAMENTO,EXCLUSIVE EMENDAS,CRAVACAO E TRANSPORTE DE BATE-ESTACAS,D=42CM,PARA CARGA DE TRABALHO DE COMPRESSAO AXIAL DE ATE 1250KN(125TF).FORNECIMENTO</t>
  </si>
  <si>
    <t>ESTACA PRE-MOLDADA DE CONCRETO ARMADO,CENTRIFUGADA,MEDIDA APARTIR DA COTA DE ARRASAMENTO,EXCLUSIVE EMENDAS,CRAVACAO E TRANSPORTE DE BATE-ESTACAS,D=50CM,PARA CARGA DE TRABALHO DE COMPRESSAO AXIAL DE ATE 1700KN(170TF).FORNECIMENTO</t>
  </si>
  <si>
    <t>ESTACA PRE-MOLDADA DE CONCRETO ARMADO,CENTRIFUGADA,MEDIDA APARTIR DA COTA DE ARRASAMENTO,EXCLUSIVE EMENDAS,CRAVACAO E TRANSPORTE DE BATE-ESTACAS,D=60CM,PARA CARGA DE TRABALHO DE COMPRESSAO AXIAL DE ATE 2350KN(235TF).FORNECIMENTO</t>
  </si>
  <si>
    <t>ESTACA PRE-MOLDADA DE CONCRETO ARMADO,CENTRIFUGADA,MEDIDA APARTIR DA COTA DE ARRASAMENTO,EXCLUSIVE EMENDAS,CRAVACAO E TRANSPORTE DO BATE-ESTACAS,D=70CM,PARA CARGA DE TRABALHO DE COMPRESSAO AXIAL DE ATE 3150KN(315TF).FORNECIMENTO</t>
  </si>
  <si>
    <t>ESTACA PRE-MOLDADA DE CONCRETO ARMADO,CENTRIFUGADA,MEDIDA APARTIR DA COTA DE ARRASAMENTO,EXCLUSIVE EMENDAS,CRAVACAO E TRANSPORTE DO BATE-ESTACAS,D=80CM,PARA CARGA DE TRABALHO DE COMPRESSAO AXIAL DE ATE 4000KN(400TF).FORNECIMENTO</t>
  </si>
  <si>
    <t>CRAVACAO DE ESTACA PRE-FABRICADA DE CONCRETO,INCLUSIVE BATE-ESTACAS (VIDE TRANSPORTE NA FAMILIA 04.025),MEDIDA A PARTIRDO NIVEL DE OPERACAO DO BATE-ESTACAS PARA CARGA DE TRABALHODE COMPRESSAO AXIAL DE ATE 250KN (25TF)</t>
  </si>
  <si>
    <t>CRAVACAO DE ESTACA PRE-FABRICADA DE CONCRETO,INCLUSIVE BATE-ESTACAS (VIDE TRANSPORTE NA FAMILIA 04.025),MEDIDA A PARTIRDO NIVEL DE OPERACAO DO BATE-ESTACAS PARA CARGA DE TRABALHODE COMPRESSAO AXIAL DE ATE 350KN(35TF)</t>
  </si>
  <si>
    <t>CRAVACAO DE ESTACAS PRE-FABRICADAS DE CONCRETO,INCLUSIVE BATE-ESTACA(VIBE TRANSPORTE NA FAMILIA 04.025),MEDIDA A PARTIRDO NIVEL DE OPERACAO DO BATE-ESTACAS PARA CARGA DE TRABALHODE COMPRESSAO AXIAL DE ATE 450KN(45TF)</t>
  </si>
  <si>
    <t>CRAVACAO DE ESTACA PRE-FABRICADA DE CONCRETO,INCLUSIVE BATE-ESTACAS (VIDE TRANSPORTE NA FAMILIA 04.025),MEDIDA A PARTIRDO NIVEL DE OPERACAO DO BATE-ESTACAS PARA CARGA DE TRABALHODE COMPRESSAO AXIAL DE ATE 600KN (60TF)</t>
  </si>
  <si>
    <t>CRAVACAO DE ESTACA PRE-FABRICADA DE CONCRETO,INCLUSIVE BATE-ESTACAS (VIDE TRANSPORTE NA FAMILIA 04.025),MEDIDA A PARTIRDO NIVEL DE OPERACAO DO BATE-ESTACAS PARA CARGA DE TRABALHODE COMPRESSAO AXIAL DE ATE 750KN (75TF)</t>
  </si>
  <si>
    <t>CRAVACAO DE ESTACA PRE-FABRICADA DE CONCRETO,INCLUSIVE BATE-ESTACAS (VIDE TRANSPORTE NA FAMILIA 04.025),MEDIDA A PARTIRDO NIVEL DE OPERACAO DO BATE-ESTACAS PARA CARGA DE TRABALHODE COMPRESSAO AXIAL DE ATE 950KN (95TF)</t>
  </si>
  <si>
    <t>CRAVACAO DE ESTACA PRE-FABRICADA DE CONCRETO,INCLUSIVE BATE-ESTACAS (VIDE TRANSPORTE NA FAMILIA 04.025),MEDIDA A PARTIRDO NIVEL DE OPERACAO DO BATE-ESTACAS PARA CARGA DE TRABALHODE COMPRESSAO AXIAL DE ATE 1300KN (130TF)</t>
  </si>
  <si>
    <t>CRAVACAO DE ESTACA PRE-FABRICADA DE CONCRETO,INCLUSIVE BATE-ESTACAS (VIDE TRANSPORTE NA FAMILIA 04.025),MEDIDA A PARTIRDO NIVEL DE OPERACAO DO BATE-ESTACAS PARA CARGA DE TRABALHODE COMPRESSAO AXIAL DE ATE 1700KN (170TF)</t>
  </si>
  <si>
    <t>EMENDA METALICA EM ESTACA PRE-FABRICADA,PARA CARGA DE TRABALHO DE COMPRESSAO AXIAL DE ATE 250KN(25TF)</t>
  </si>
  <si>
    <t>EMENDA METALICA EM ESTACA PRE-FABRICADA,PARA CARGA DE TRABALHO DE COMPRESSAO AXIAL DE ATE 350KN(35TF)</t>
  </si>
  <si>
    <t>EMENDA METALICA EM ESTACA PRE-FABRICADA,PARA CARGA DE TRABALHO DE COMPRESSAO AXIAL DE ATE 450KN(45TF)</t>
  </si>
  <si>
    <t>EMENDA METALICA EM ESTACA PRE-FABRICADA,PARA CARGA DE TRABALHO DE COMPRESSAO AXIAL DE ATE 600KN(60TF)</t>
  </si>
  <si>
    <t>EMENDA METALICA EM ESTACA PRE-FABRICADA,PARA CARGA DE TRABALHO DE COMPRESSAO AXIAL DE ATE 750KN(75TF)</t>
  </si>
  <si>
    <t>EMENDA METALICA EM ESTACA PRE-FABRICADA,PARA CARGA DE TRABALHO DE COMPRESSAO AXIAL DE ATE 950KN(95TF)</t>
  </si>
  <si>
    <t>EMENDA METALICA EM ESTACA PRE-FABRICADA,PARA CARGA DE TRABALHO DE COMPRESSAO AXIAL DE ATE 1300KN(130TF)</t>
  </si>
  <si>
    <t>EMENDA METALICA EM ESTACA PRE-FABRICADA,PARA CARGA DE TRABALHO DE COMPRESSAO AXIAL DE ATE 1700KN(170TF)</t>
  </si>
  <si>
    <t>ESTACA DE CONCRETO ARMADO,MOLDADA NO TERRENO,TIPO "FRANKI STANDARD",COM DIAMETRO DE 350MM,PROFUNDIDADE ATE 16,00M,CAPACIDADE MEDIA DE CARGA IGUAL A 55T,INCLUSIVE FORNECIMENTO DOS MATERIAIS,CONSIDERANDO O TRECHO CRAVADO E CONCRETADO</t>
  </si>
  <si>
    <t>ESTACA DE CONCRETO ARMADO,MOLDADA NO TERRENO,TIPO "FRANKI STANDARD",COM DIAMETRO DE 400MM,PROFUNDIDADE ATE 16,00M,CAPACIDADE MEDIA DE CARGA IGUAL A 70T,INCLUSIVE FORNECIMENTO DOS MATERIAIS,CONSIDERANDO O TRECHO CRAVADO E CONCRETADO</t>
  </si>
  <si>
    <t>ESTACA DE CONCRETO ARMADO,MOLDADA NO TERRENO,TIPO "FRANKI STANDARD",COM DIAMETRO DE 450MM,PROFUNDIDADE ATE 16,00M,CAPACIDADE MEDIA DE CARGA IGUAL A 100T,INCLUSIVE FORNECIMENTO DOSMATERIAIS,CONSIDERANDO O TRECHO CRAVADO E CONCRETADO</t>
  </si>
  <si>
    <t>ESTACA DE CONCRETO ARMADO,MOLDADA NO TERRENO,TIPO "FRANKI STANDARD",COM DIAMETRO DE 520MM,PROFUNDIDADE ATE 16,00M,CAPACIDADE MEDIA DE CARGA IGUAL A 130T,INCLUSIVE FORNECIMENTO DOSMATERIAIS,CONSIDERANDO O TRECHO CRAVADO E CONCRETADO</t>
  </si>
  <si>
    <t>ESTACA DE CONCRETO ARMADO,MOLDADA NO TERRENO,TIPO "FRANKI STANDARD",COM DIAMETRO DE 600MM,PROFUNDIDADE ATE 16,00M,CAPACICIDADE MEDIA DE CARGA IGUAL A 170T,INCLUSIVE FORNECIMENTO DOS MATERIAIS,CONSIDERANDO O TRECHO CRAVADO E CONCRETADO</t>
  </si>
  <si>
    <t>ESTACA DE CONCRETO ARMADO,MOLDADA NO TERRENO,TIPO "FRANKI STANDARD",COM DIAMETRO DE 350MM,PROFUNDIDADE ACIMA DE 16,00M EATE 18,00M,CAPACIDADE MEDIA DE CARGA IGUAL A 55T,INCLUSIVEFORNECIMENTO DOS MATERIAIS,CONSIDERANDO O TRECHO CRAVADO E CONCRETADO</t>
  </si>
  <si>
    <t>ESTACA DE CONCRETO ARMADO,MOLDADA NO TERRENO,TIPO "FRANKI STANDARD",COM DIAMETRO DE 400MM,PROFUNDIDADE ACIMA DE 16,00M EATE 23,00M,CAPACIDADE MEDIA DE CARGA IGUAL A 70T,INCLUSIVEFORNECIMENTO DOS MATERIAIS,CONSIDERANDO O TRECHO CRAVADO E CONCRETADO</t>
  </si>
  <si>
    <t>ESTACA DE CONCRETO ARMADO,MOLDADA NO TERRENO,TIPO "FRANKI STANDARD",COM DIAMETRO DE 450MM,PROFUNDIDADE ACIMA DE 16,00M EATE 27,00M,CAPACIDADE MEDIA DE CARGA IGUAL A 100T,INCLUSIVEFORNECIMENTO DOS MATERIAIS,CONSIDERANDO O TRECHO CRAVADO E CONCRETADO</t>
  </si>
  <si>
    <t>ESTACA DE CONCRETO ARMADO,MOLDADA NO TERRENO,TIPO "FRANKI STANDARD",COM DIAMETRO DE 520MM,PROFUNDIDADE ACIMA DE 16,00M EATE 35,00M,CAPACIDADE MEDIA DE CARGA IGUAL A 130T,INCLUSIVEFORNECIMENTO DOS MATERIAIS,CONSIDERANDO O TRECHO CRAVADO E CONCRETADO</t>
  </si>
  <si>
    <t>ESTACA DE CONCRETO ARMADO,MOLDADA NO TERRENO,TIPO "FRANKI STANDARD",COM DIAMETRO DE 600MM,PROFUNDIDADE ACIMA DE 16,00M EATE 35,00M,CAPACIDADE MEDIA DE CARGA IGUAL A 170T,INCLUSIVEFORNECIMENTO DOS MATERIAIS,CONSIDERANDO O TRECHO CRAVADO E CONCRETADO</t>
  </si>
  <si>
    <t>TRECHO CRAVADO,MAS NAO CONCRETADO(SITUADO ACIMA DA COTA DE ARRASAMENTO),DE TUBULACAO NECESSARIA PARA EXECUCAO DE ESTACAMOLDADA NO TERRENO,TIPO "FRANKI",COM DIAMETRO DE 350MM</t>
  </si>
  <si>
    <t>TRECHO CRAVADO,MAS NAO CONCRETADO(SITUADO ACIMA DA COTA DE ARRASAMENTO),DE TUBULACAO NECESSARIA PARA EXECUCAO DE ESTACAMOLDADA NO TERRENO,TIPO "FRANKI",COM DIAMETRO DE 400MM</t>
  </si>
  <si>
    <t>TRECHO CRAVADO,MAS NAO CONCRETADO(SITUADO ACIMA DA COTA DE ARRASAMENTO),DE TUBULACAO NECESSARIA PARA EXECUCAO DE ESTACAMOLDADA NO TERRENO,TIPO "FRANKI",COM DIAMETRO DE 450MM</t>
  </si>
  <si>
    <t>TRECHO CRAVADO,MAS NAO CONCRETADO(SITUADO ACIMA DA COTA DE ARRASAMENTO),DE TUBULACAO NECESSARIA PARA EXECUCAO DE ESTACAMOLDADA NO TERRENO,TIPO "FRANKI",COM DIAMETRO DE 520MM</t>
  </si>
  <si>
    <t>TRECHO CRAVADO,MAS NAO CONCRETADO(SITUADO ACIMA DA COTA DE ARRASAMENTO),DE TUBULACAO NECESSARIA PARA EXECUCAO DE ESTACAMOLDADA NO TERRENO,TIPO "FRANKI",COM DIAMETRO DE 600MM</t>
  </si>
  <si>
    <t>BULBO DE ALARGAMENTO PARA ESTACA TIPO "FRANKI",DIAMETRO DE 350MM(ATE 270L)</t>
  </si>
  <si>
    <t>BULBO DE ALARGAMENTO PARA ESTACA TIPO "FRANKI",DIAMETRO DE 400MM(ATE 360L)</t>
  </si>
  <si>
    <t>BULBO DE ALARGAMENTO PARA ESTACA TIPO "FRANKI",DIAMETRO DE 450MM(ATE 450L)</t>
  </si>
  <si>
    <t>BULBO DE ALARGAMENTO PARA ESTACA TIPO "FRANKI",DIAMETRO DE 520MM(ATE 600L)</t>
  </si>
  <si>
    <t>BULBO DE ALARGAMENTO PARA ESTACA TIPO "FRANKI",DIAMETRO DE 600MM(ATE 750L)</t>
  </si>
  <si>
    <t>ESCAVACAO DE FUSTE DE TUBULAO DE CONCRETO COM CAMISA DE ACOINCORPORADA,DIAMETRO DE 0,80M E O PLANO INFERIOR DA BASE ATE10,00M DA COTA DE ARRASAMENTO,A CEU ABERTO EM MATERIAL DE 1ªCATEGORIA,EXCLUSIVE CARGA,TRANSPORTE E DESCARGA DO MATERIALESCAVADO</t>
  </si>
  <si>
    <t>ESCAVACAO DE FUSTE DE TUBULAO DE CONCRETO COM CAMISA DE ACOINCORPORADA,DIAMETRO DE 0,80M E O PLANO INFERIOR DA BASE ATE10,00M DA COTA DE ARRASAMENTO,A CEU ABERTO EM MATERIAL DE 2ªCATEGORIA,EXCLUSIVE CARGA,TRANSPORTE E DESCARGA DO MATERIALESCAVADO</t>
  </si>
  <si>
    <t>ESCAVACAO DE FUSTE DE TUBULAO DE CONCRETO COM CAMISA DE ACOINCORPORADA,DIAMETRO DE 0,80M E O PLANO INFERIOR DA BASE ATE10,00M DA COTA DE ARRASAMENTO,A CEU ABERTO EM MATERIAL DE 3ªCATEGORIA,EXCLUSIVE CARGA,TRANSPORTE E DESCARGA DO MATERIALESCAVADO</t>
  </si>
  <si>
    <t>ESCAVACAO DE FUSTE DE TUBULAO DE CONCRETO COM CAMISA DE ACOINCORPORADA,DIAMETRO DE 0,80M E O PLANO INFERIOR DA BASE ENTRE 10,00 E 20,00M(TRECHO EXCEDENTE A 10,00M)DA COTA DE ARRASAMENTO,A CEU ABERTO EM MATERIAL DE 1ª CATEGORIA,EXCLUSIVE CARGA,TRANSPORTE E DESCARGA DO MATERIAL ESCAVADO</t>
  </si>
  <si>
    <t>ESCAVACAO DE FUSTE DE TUBULAO DE CONCRETO COM CAMISA DE ACOINCORPORADA,DIAMETRO DE 0,80M E O PLANO INFERIOR DA BASE ENTRE 10,00 E 20,00M(TRECHO EXCEDENTE A 10,00M)DA COTA DE ARRASAMENTO,A CEU ABERTO EM MATERIAL DE 2ª CATEGORIA,EXCLUSIVE CARGA,TRANSPORTE E DESCARGA DO MATERIAL ESCAVADO</t>
  </si>
  <si>
    <t>ESCAVACAO DE FUSTE DE TUBULAO DE CONCRETO COM CAMISA DE ACOINCORPORADA,DIAMETRO DE 0,80M E O PLANO INFERIOR DA BASE ENTRE 10,00 E 20,00M(TRECHO EXCEDENTE A 10,00M)DA COTA DE ARRASAMENTO,A CEU ABERTO EM MATERIAL DE 3ª CATEGORIA,EXCLUSIVE CARGA,TRANSPORTE E DESCARGA DO MATERIAL ESCAVADO</t>
  </si>
  <si>
    <t>ESCAVACAO DE FUSTE DE TUBULAO DE CONCRETO COM CAMISA DE ACOINCORPORADA,DIAMETRO DE 1,00M E O PLANO INFERIOR DA BASE ATE10,00M DA COTA DE ARRASAMENTO,A CEU ABERTO EM MATERIAL DE 1ªCATEGORIA,EXCLUSIVE CARGA,TRANSPORTE E DESCARGA DO MATERIALESCAVADO</t>
  </si>
  <si>
    <t>ESCAVACAO DE FUSTE DE TUBULAO DE CONCRETO COM CAMISA DE ACOINCORPORADA,DIAMETRO DE 1,00M E O PLANO INFERIOR DA BASE ATE10,00M DA COTA DE ARRASAMENTO,A CEU ABERTO EM MATERIAL DE 2ªCATEGORIA,EXCLUSIVE CARGA,TRANSPORTE E DESCARGA DO MATERIALESCAVADO</t>
  </si>
  <si>
    <t>ESCAVACAO DE FUSTE DE TUBULAO DE CONCRETO COM CAMISA DE ACOINCORPORADA,DIAMETRO DE 1,00M E O PLANO INFERIOR DA BASE ATE10,00M DA COTA DE ARRASAMENTO,A CEU ABERTO EM MATERIAL DE 3ªCATEGORIA,EXCLUSIVE CARGA,TRANSPORTE E DESCARGA DO MATERIALESCAVADO</t>
  </si>
  <si>
    <t>ESCAVACAO DE FUSTE DE TUBULAO DE CONCRETO COM CAMISA DE ACOINCORPORADA,DIAMETRO DE 1,00M E O PLANO INFERIOR DA BASE ENTRE 10,00M E 20,00M(TRECHO EXCEDENTE A 10,00M)DA COTA DE ARRASAMENTO,A CEU ABERTO EM MATERIAL DE 1ª CATEGORIA,EXCLUSIVE CARGA,TRANSPORTE E DESCARGA DO MATERIAL ESCAVADO</t>
  </si>
  <si>
    <t>ESCAVACAO DE FUSTE DE TUBULAO DE CONCRETO COM CAMISA DE ACOINCORPORADA,DIAMETRO DE 1,00M E O PLANO INFERIOR DA BASE ENTRE 10,00M E 20,00M(TRECHO EXCEDENTE A 10,00M)DA COTA DE ARRASAMENTO,A CEU ABERTO EM MATERIAL DE 2ª CATEGORIA,EXCLUSIVE CARGA,TRANSPORTE E DESCARGA DO MATERIAL ESCAVADO</t>
  </si>
  <si>
    <t>ESCAVACAO DE FUSTE DE TUBULAO DE CONCRETO COM CAMISA DE ACOINCORPORADA,DIAMETRO DE 1,00M E O PLANO INFERIOR DA BASE ENTRE 10,00M E 20,00(TRECHO EXCEDENTE A 10,00M)DA COTA DE ARRASAMENTO,A CEU ABERTO EM MATERIAL DE 3ª CATEGORIA,EXCLUSIVE CARGA,TRANSPORTE E DESCARGA DO MATERIAL ESCAVADO</t>
  </si>
  <si>
    <t>ESCAVACAO DE FUSTE DE TUBULAO DE CONCRETO COM CAMISA DE ACOINCORPORADA,DIAMETRO DE 1,25M E O PLANO INFERIOR DA BASE ATE10,00M DA CONTA DE ARRASAMENTO,A CEU ABERTO EM MATERIAL DE 1ª CATEGORIA,EXCLUSIVE CARGA,TRANSPORTE E DESCARGA DO MATERIAL ESCAVADO</t>
  </si>
  <si>
    <t>ESCAVACAO DE FUSTE DE TUBULAO DE CONCRETO COM CAMISA DE ACOINCORPORADA,DIAMETRO DE 1,25M E O PLANO INFERIOR DA BASE ATE10,00M DA COTA DE ARRASAMENTO,A CEU ABERTO EM MATERIAL DE 2ªCATEGORIA,EXCLUSIVE CARGA,TRANSPORTE E DESCARGA DO MATERIALESCAVADO</t>
  </si>
  <si>
    <t>ESCAVACAO DE FUSTE DE TUBULAO DE CONCRETO COM CAMISA DE ACOINCORPORADA,DIAMETRO DE 1,25M E O PLANO INFERIOR DA BASE ATE10,00M DA COTA DE ARRASAMENTO,A CEU ABERTO EM MATERIAL DE 3ªCATEGORIA,EXCLUSIVE CARGA,TRANSPORTE E DESCARGA DO MATERIALESCAVADO</t>
  </si>
  <si>
    <t>ESCAVACAO DE FUSTE DE TUBULAO DE CONCRETO COM CAMISA DE ACOINCORPORADA,DIAMETRO DE 1,25M E O PLANO INFERIOR DA BASE ENTRE 10,00M E 20,00M(TRECHO EXCEDENTE A 10,00M)DA COTA DE ARRASAMENTO,A CEU ABERTO EM MATERIAL DE 1ª CATEGORIA,EXCLUSIVE CARGA,TRANSPORTE E DESCARGA DO MATERIAL ESCAVADO</t>
  </si>
  <si>
    <t>ESCAVACAO DE FUSTE DE TUBULAO DE CONCRETO COM CAMISA DE ACOINCORPORADA,DIAMETRO DE 1,25M E O PLANO INFERIOR DA BASE ENTRE 10,00 E 20,00(TRECHO EXCEDENTE A 10,00M)DA COTA DE ARRASAMENTO,A CEU ABERTO EM MATERIAL DE 2ª CATEGORIA,EXCLUSIVE CARGA,TRANSPORTE E DESCARGA DO MATERIAL ESCAVADO</t>
  </si>
  <si>
    <t>ESCAVACAO DE FUSTE DE TUBULAO DE CONCRETO COM CAMISA DE ACOINCORPORADA,DIAMETRO DE 1,25M E O PLANO INFERIOR DA BASE ENTRE 10,00 E 20,00M(TRECHO EXCEDENTE A 10,00M)DA COTA DE ARRASAMENTO,A CEU ABERTO EM MATERIAL DE 3ª CATEGORIA,EXCLUSIVE CARGA,TRANSPORTE E DESCARGA DO MATERIAL ESCAVADO</t>
  </si>
  <si>
    <t>ESCAVACAO DE FUSTE DE TUBULAO DE CONCRETO COM CAMISA DE ACOINCORPORADA,DIAMETRO DE 1,50M E O PLANO INFERIOR DA BASE ATE10,00M DA COTA DE ARRASAMENTO,A CEU ABERTO EM MATERIAL DE 1ªCATEGORIA,EXCLUSIVE CARGA,TRANSPORTE E DESCARGA DO MATERIALESCAVADO</t>
  </si>
  <si>
    <t>ESCAVACAO DE FUSTE DE TUBULAO DE CONCRETO COM CAMISA DE ACOINCORPORADA,DIAMETRO DE 1,50M E O PLANO INFERIOR DA BASE ATE10,00M DA COTA DE ARRASAMENTO,A CEU ABERTO EM MATERIAL DE 2ªCATEGORIA,EXCLUSIVE CARGA,TRANSPORTE E DESCARGA DO MATERIALESCAVADO</t>
  </si>
  <si>
    <t>ESCAVACAO DE FUSTE DE TUBULAO DE CONCRETO COM CAMISA DE ACOINCORPORADA,DIAMETRO DE 1,50M E O PLANO INFERIOR DA BASE ATE10,00M DA COTA DE ARRASAMENTO,A CEU ABERTO EM MATERIAL DE 3ªCATEGORIA,EXCLUSIVE CARGA,TRANSPORTE E DESCARGA DO MATERIALESCAVADO</t>
  </si>
  <si>
    <t>ESCAVACAO DE FUSTE DE TUBULAO DE CONCRETO COM CAMISA DE ACOINCORPORADA,DIAMETRO DE 1,50M E O PLANO INFERIOR DA BASE ENTRE 10,00 E 20,00M(TRECHO EXCEDENTE A 10,00M)DA COTA DE ARRASAMENTO,A CEU ABERTO EM MATERIAL DE 1ª CATEGORIA,EXCLUSIVE CARGA,TRANSPORTE E DESCARGA DO MATERIAL ESCAVADO</t>
  </si>
  <si>
    <t>ESCAVACAO DE FUSTE DE TUBULAO DE CONCRETO,COM CAMISA DE ACOINCORPORADA,DIAMETRO DE 1,50M E O PLANO INFERIOR DA BASE ENTRE 10,00 E 20,00M(TRECHO EXCEDENTE A 10,00M)DA COTA DE ARRASAMENTO,A CEU ABERTO EM MATERIAL DE 2ª CATEGORIA,EXCLUSIVE CARGA,TRANSPORTE E DESCARGA DO MATERIAL ESCAVADO</t>
  </si>
  <si>
    <t>ESCAVACAO DE FUSTE DE TUBULAO DE CONCRETO COM CAMISA DE ACOINCORPORADA,DIAMETRO DE 1,50M E O PLANO INFERIOR DA BASE ENTRE 10,00 E 20,00M(TRECHO EXCEDENTE A 10,00M)DA COTA DE ARRASAMENTO,A CEU ABERTO EM MATERIAL DE 3ª CATEGORIA,EXCLUSIVE CARGA,TRANSPORTE E DESCARGA DO MATERIAL ESCAVADO</t>
  </si>
  <si>
    <t>ESCAVACAO DE FUSTE DE TUBULAO COM CAMISA DE CONCRETO ARMADO,TENDO 1,00M DE DIAMETRO EXTERNO E O PLANO INFERIOR DA BASE ATE 10,00M DA COTA DE ARRASAMENTO,ESCAVACAO EM MATERIAL DE 1ªCATEGORIA,A AR COMPRIMIDO,EXCLUSIVE MATERIAL E MAO-DE-OBRA DO CONCRETO,FORMAS,ARMACAO,CARGA,TRANSPORTE E DESCARGA DO MATERIAL ESCAVADO E ALARGAMENTO DA BASE</t>
  </si>
  <si>
    <t>ESCAVACAO DE FUSTE DE TUBULAO COM CAMISA DE CONCRETO ARMADO,TENDO 1,00M DE DIAMETRO EXTERNO E O PLANO INFERIOR DA BASE ATE 10,00M DA COTA DE ARRASAMENTO,ESCAVACAO EM MATERIAL DE 2ªCATEGORIA,A AR COMPRIMIDO,EXCLUSIVE MATERIAL E MAO-DE-OBRA DO CONCRETO,FORMAS,ARMACAO,CARGA,TRANSPORTE E DESCARGA DO MATERIAL ESCAVADO E ALARGAMENTO DA BASE</t>
  </si>
  <si>
    <t>ESCAVACAO DE FUSTE DE TUBULAO COM CAMISA DE CONCRETO ARMADO,TENDO 1,00M DE DIAMETRO EXTERNO E O PLANO INFERIOR DA BASE ATE 10,00M DA COTA DE ARRASAMENTO,ESCAVACAO EM MATERIAL DE 3ªCATEGORIA,A AR COMPRIMIDO,EXCLUSIVE MATERIAL E MAO-DE-OBRA DO CONCRETO,FORMAS,ARMACAO,CARGA,TRANSPORTE E DESCARGA DO MATERIAL ESCAVADO E ALARGAMENTO DA BASE</t>
  </si>
  <si>
    <t>ESCAVACAO DE FUSTE DE TUBULAO C/CAMISA DE CONCRETO ARMADO,TENDO 1,00M DE DIAMETRO EXTERNO E O PLANO INFERIOR DA BASE ENTRE 10,00 E 20,00M(TRECHO EXCEDENTE A 10,00M)DA COTA DE ARRASAMENTO,ESCAVACAO EM MATERIAL DE 1ª CATEGORIA,A AR COMPRIMIDO,EXCL.MATERIAL E MAO-DE-OBRA CONCRETO,FORMAS,ARMACAO,CARGA,TRANSPORTE E DESCARGA MATERIAL ESCAVADO E ALARGAMENTO DA BASE</t>
  </si>
  <si>
    <t>ESCAVACAO DE FUSTE DE TUBULAO C/CAMISA DE CONCRETO ARMADO,TENDO 1,00M DE DIAMETRO EXTERNO E O PLANO INFERIOR DA BASE ENTRE 10,00 E 20,00M(TRECHO EXCEDENTE A 10,00M)DA COTA DE ARRASAMENTO,ESCAVACAO EM MATERIAL DE 2ª CATEGORIA,A AR COMPRIMIDO,EXCL.MATERIAL E MAO-DE-OBRA CONCRETO,FORMAS,ARMACAO,CARGA,TRANSPORTE E DESCARGA MATERIAL ESCAVADO E ALARGAMENTO DA BASE</t>
  </si>
  <si>
    <t>ESCAVACAO DE FUSTE DE TUBULAO C/CAMISA DE CONCRETO ARMADO,TENDO 1,00M DE DIAMETRO EXTERNO E O PLANO INFERIOR DA BASE ENTRE 10,00 E 20,00M(TRECHO EXCEDENTE A 10,00M)DA COTA DE ARRASAMENTO,ESCAVACAO EM MATERIAL DE 3ª CATEGORIA,A AR COMPRIMIDO,EXCL.MATERIAL E MAO-DE-OBRA CONCRETO,FORMAS,ARMACAO,CARGA,TRANSPORTE E DESCARGA MATERIAL ESCAVADO E ALARGAMENTO DA BASE</t>
  </si>
  <si>
    <t>ESCAVACAO DE FUSTE DE TUBULAO COM CAMISA DE CONCRETO ARMADO,TENDO 1,20M DE DIAMETRO EXTERNO E O PLANO INFERIOR DA BASE ATE 10,00M DA COTA DE ARRASAMENTO,EM MATERIAL DE 1ª CATEGORIA,A AR COMPRIMIDO,EXCLUSIVE MATERIAL E MAO-DE-OBRA DO CONCRETO,FORMAS,ARMACAO,CARGA,TRANSPORTE E DESCARGA DO MATERIAL ESCAVADO E ALARGAMENTO DA BASE</t>
  </si>
  <si>
    <t>ESCAVACAO DE FUSTE DE TUBULAO COM CAMISA DE CONCRETO ARMADO,TENDO 1,20M DE DIAMETRO EXTERNO E O PLANO INFERIOR DA BASE ATE 10,00M DA COTA DE ARRASAMENTO,EM MATERIAL DE 2ª CATEGORIA,A AR COMPRIMIDO,EXCLUSIVE MATERIAL E MAO-DE-OBRA DO CONCRETO,FORMAS,ARMACAO,CARGA,TRANSPORTE E DESCARGA DO MATERIAL ESCAVADO E ALARGAMENTO DA BASE</t>
  </si>
  <si>
    <t>ESCAVACAO DE FUSTE DE TUBULAO COM CAMISA DE CONCRETO ARMADO,TENDO 1,20M DE DIAMETRO EXTERNO E O PLANO INFERIOR DA BASE ATE 10,00M DA COTA DE ARRASAMENTO,EM MATERIAL DE 3ª CATEGORIA,A AR COMPRIMIDO,EXCLUSIVE MATERIAL E MAO-DE-OBRA DO CONCRETO,FORMAS,ARMACAO,CARGA,TRANSPORTE E DESCARGA DO MATERIAL ESCAVADO E ALARGAMENTO DA BASE</t>
  </si>
  <si>
    <t>ESCAVACAO DE FUSTE DE TUBULAO C/CAMISA DE CONCRETO ARMADO,TENDO 1,20M DE DIAMETRO EXTERNO E O PLANO INFERIOR DA BASE ENTRE 10,00 E 20,00M(TRECHO EXCEDENTE A 10,00M)DA COTA DE ARRASAMENTO,EM MATERIAL DE 1ª CATEGORIA,A AR COMPRIMIDO,EXCLUS.MATERIAL E MAO-DE-OBRA DO CONCRETO,FORMAS,ARMACAO,CARGA,TRANSPORTE E DESCARGA DO MATERIAL ESCAVADO E ALARGAMENTO DA BASE</t>
  </si>
  <si>
    <t>ESCAVACAO DE FUSTE DE TUBULAO C/CAMISA DE CONCRETO ARMADO,TENDO 1,20M DE DIAMETRO EXTERNO E O PLANO INFERIOR DA BASE ENTRE 10,00 E 20,00M(TRECHO EXCEDENTE A 10,00M)DA COTA DE ARRASAMENTO,EM MATERIAL DE 2ª CATEGORIA,A AR COMPRIMIDO,EXCLUS.MATERIAL A MAO-DE-OBRA DO CONCRETO,FORMAS,ARMACAO,CARGA,TRANSPORTE E DESCARGA DO MATERIAL ESCAVADO E ALARGAMENTO DA BASE</t>
  </si>
  <si>
    <t>ESCAVACAO DE FUSTE DE TUBULAO C/CAMISA DE CONCRETO ARMADO,TENDO 1,20M DE DIAMETRO EXTERNO E O PLANO INFERIOR DA BASE ENTRE 10,00 E 20,00M(TRECHO EXCEDENTE A 10,00M)DA COTA DE ARRASAMENTO,EM MATERIAL DE 3ª CATEGORIA,A AR COMPRIMIDO,EXCLUS.MATERIAL E MAO-DE-OBRA DO CONCRETO,FORMAS,ARMACAO,CARGA,TRANSPORTE E DESCARGA DO MATERIAL ESCAVADO E ALARGAMENTO DA BASE</t>
  </si>
  <si>
    <t>ESCAVACAO DE FUSTE DE TUBULAO COM CAMISA DE CONCRETO ARMADO,TENDO 1,40M DE DIAMETRO EXTERNO E O PLANO INFERIOR DA BASE ATE 10,00M DA COTA DE ARRASAMENTO,EM MATERIAL DE 1ª CATEGORIA,A AR COMPRIMIDO,EXCLUSIVE MATERIAL E MAO-DE-OBRA DO CONCRETO,FORMAS,ARMACAO,CARGA,TRANSPORTE E DESCARGA DO MATERIAL ESCAVADO E ALARGAMENTO DA BASE</t>
  </si>
  <si>
    <t>ESCAVACAO DE FUSTE DE TUBULAO COM CAMISA DE CONCRETO ARMADO,TENDO 1,40M DE DIAMETRO EXTERNO E O PLANO INFERIOR DA BASE ATE 10,00M DA COTA DE ARRASAMENTO,EM MATERIAL DE 2ª CATEGORIA,A AR COMPRIMIDO,EXCLUSIVE MATERIAL E MAO-DE-OBRA DO CONCRETO,FORMAS,ARMACAO,CARGA,TRANSPORTE E DESCARGA DO MATERIAL ESCAVADO E ALARGAMENTO DA BASE</t>
  </si>
  <si>
    <t>ESCAVACAO DE FUSTE DE TUBULAO COM CAMISA DE CONCRETO ARMADO,TENDO 1,40M DE DIAMETRO EXTERNO E O PLANO INFERIOR DA BASE ATE 10,00M DA COTA DE ARRASAMENTO,EM MATERIAL DE 3ª CATEGORIA,A AR COMPRIMIDO,EXCLUSIVE MATERIAL E MAO-DE-OBRA DO CONCRETO,FORMAS,ARMACAO,CARGA,TRANSPORTE E DESCARGA DO MATERIAL ESCAVADO E ALARGAMENTO DA BASE</t>
  </si>
  <si>
    <t>ESCAVACAO DE FUSTE DE TUBULAO C/CAMISA DE CONCRETO ARMADO,TENDO 1,40M DE DIAMETRO EXTERNO E O PLANO INFERIOR DA BASE ENTRE 10,00 E 20,00M (TRECHO EXCEDENTE A 10,00M) DA COTA DE ARRASAMENTO,EM MATERIAL DE 1ª CATEGORIA,A AR COMPRIMIDO,EXCLUSIVE MATERIAL E MAO-DE-OBRA CONCRETO,FORMAS,ARMACAO,CARGA,TRANSPORTE E DESCARGA DO MATERIAL ESCAVADO E ALARGAMENTO DA BASE</t>
  </si>
  <si>
    <t>ESCAVACAO DE FUSTE DE TUBULAO C/CAMISA DE CONCRETO ARMADO,TENDO 1,40M DE DIAMETRO EXTERNO E O PLANO INFERIOR DA BASE ENTRE 10,00 E 20,00M (TRECHO EXCEDENTE A 10,00M) DA COTA DE ARRASAMENTO,EM MATERIAL DE 2ª CATEGORIA,A AR COMPRIMIDO,EXCLUSIVE MATERIAL E MAO-DE-OBRA CONCRETO,FORMAS,ARMACAO,CARGA,TRANSPORTE E DESCARGA DO MATERIAL ESCAVADO E ALARGAMENTO DA BASE</t>
  </si>
  <si>
    <t>ESCAVACAO DE FUSTE DE TUBULAO C/CAMISA DE CONCRETO ARMADO,TENDO 1,40M DE DIAMETRO EXTERNO E O PLANO INFERIOR DA BASE ENTRE 10,00 E 20,00M (TRECHO EXCEDENTE A 10,00M) DA COTA DE ARRASAMENTO,EM MATERIAL DE 3ª CATEGORIA,A AR COMPRIMIDO,EXCLUSIVE MATERIAL E MAO-DE-OBRA CONCRETO,FORMAS,ARMACAO,CARGA,TRANSPORTE E DESCARGA DO MATERIAL ESCAVADO E ALARGAMENTO DA BASE</t>
  </si>
  <si>
    <t>ESCAVACAO DE FUSTE DE TUBULAO COM CAMISA DE CONCRETO ARMADO,TENDO 1,50M DE DIAMETRO EXTERNO E O PLANO INFERIOR DA BASE ATE 10,00M DA COTA DE ARRASAMENTO,EM MATERIAL DE 1ª CATEGORIA,A AR COMPRIMIDO,EXCLUSIVE MATERIAL E MAO-DE-OBRA DO CONCRETO,FORMAS,ARMACAO,CARGA,TRANSPORTE E DESCARGA DO MATERIAL ESCAVADO E ALARGAMENTO DA BASE</t>
  </si>
  <si>
    <t>J</t>
  </si>
  <si>
    <t>ESCAVACAO DE FUSTE DE TUBULAO COM CAMISA DE CONCRETO ARMADO,TENDO 1,50M DE DIAMETRO EXTERNO E O PLANO INFERIOR DA BASE ATE 10,00M DA COTA DE ARRASAMENTO,EM MATERIAL DE 2ª CATEGORIA,A AR COMPRIMIDO,EXCLUSIVE MATERIAL E MAO-DE-OBRA DO CONCRETO,FORMAS,ARMACAO,CARGA,TRANSPORTE E DESCARGA DO MATERIAL ESCAVADO E ALARGAMENTO DA BASE</t>
  </si>
  <si>
    <t>ESCAVACAO DE FUSTE DE TUBULAO COM CAMISA DE CONCRETO ARMADO,TENDO 1,50M DE DIAMETRO EXTERNO E O PLANO INFERIOR DA BASE ATE 10,00M DA COTA DE ARRASAMENTO,EM MATERIAL DE 3ª CATEGORIA,A AR COMPRIMIDO,EXCLUSIVE MATERIAL E MAO-DE-OBRA DO CONCRETO,FORMAS,ARMACAO,CARGA,TRANSPORTE E DESCARGA DO MATERIAL ESCAVADO E ALARGAMENTO DA BASE</t>
  </si>
  <si>
    <t>ESCAVACAO DE FUSTE DE TUBULAO C/CAMISA DE CONCRETO ARMADO,TENDO 1,50M DE DIAMETRO EXTERNO E O PLANO INFERIOR DA BASE ENTRE 10,00 A 20,00M(TRECHO EXCEDENTE A 10,00M)DA COTA DE ARRASAMENTO,EM MATERIAL DE 1ª CATEGORIA,A AR COMPRIMIDO,EXCLUSIVEMATERIAL E MAO-DE-OBRA DO CONCRETO,FORMAS,ARMACAO,CARGA,TRANSPORTE E DESCARGA DO MATERIAL ESCAVADO E ALARGAMENT.DA BASE</t>
  </si>
  <si>
    <t>ESCAVACAO DE FUSTE DE TUBULAO C/CAMISA DE CONCRETO ARMADO,TENDO 1,50M DE DIAMETRO EXTERNO E O PLANO INFERIOR DA BASE ENTRE 10,00 A 20,00M(TRECHO EXCEDENTE A 10,00M)DA COTA DE ARRASAMENTO,EM MATERIAL DE 2ª CATEGORIA,A AR COMPRIMIDO,EXCLUSIVEMATERIAL E MAO-DE-OBRA DO CONCRETO,FORMAS,ARMACAO,CARGA,TRANSPORTE E DESCARGA DO MATERIAL ESCAVADO E ALARGAMENT.DA BASE</t>
  </si>
  <si>
    <t>ESCAVACAO DE FUSTE DE TUBULAO C/CAMISA DE CONCRETO ARMADO,TENDO 1,50M DE DIAMETRO EXTERNO E O PLANO INFERIOR DA BASE ENTRE 10,00 E 20,00M(TRECHO EXCEDENTE A 10,00M)DA COTA DE ARRASAMENTO,EM MATERIAL DE 3ª CATEGORIA,A AR COMPRIMIDO,EXCLUSIVEMATERIAL E MAO-DE-OBRA DO CONCRETO,FORMAS,ARMACAO,CARGA,TRANSPORTE E DESCARGA DO MATERIAL ESCAVADO E ALARGAMENT.DA BASE</t>
  </si>
  <si>
    <t>ESCAVACAO DE FUSTE DE TUBULAO COM CAMISA DE CONCRETO ARMADO,TENDO 1,60M DE DIAMETRO EXTERNO E O PLANO INFERIOR DA BASE ATE 10,00M DA COTA DE ARRASAMENTO,EM MATERIAL DE 1ª CATEGORIA,A AR COMPRIMIDO,EXCLUSIVE MATERIAL E MAO-DE-OBRA DO CONCRETO,FORMAS,ARMACAO,CARGA,TRANSPORTE E DESCARGA DO MATERIAL ESCAVADO E ALARGAMENTO DA BASE</t>
  </si>
  <si>
    <t>ESCAVACAO DE FUSTE DE TUBULAO COM CAMISA DE CONCRETO ARMADO,TENDO 1,60M DE DIAMETRO EXTERNO E O PLANO INFERIOR DA BASE ATE 10,00M DA COTA DE ARRASAMENTO,EM MATERIAL DE 2ª CATEGORIA,A AR COMPRIMIDO,EXCLUSIVE MATERIAL E MAO-DE-OBRA DO CONCRETO,FORMAS,ARMACAO,CARGA,TRANSPORTE E DESCARGA DO MATERIAL ESCAVADO E ALARGAMENTO DE BASE</t>
  </si>
  <si>
    <t>ESCAVACAO DE FUSTE DE TUBULAO COM CAMISA DE CONCRETO ARMADO,TENDO 1,60M DE DIAMETRO EXTERNO E O PLANO INFERIOR DA BASE ATE 10,00M DA COTA DE ARRASAMENTO,EM MATERIAL DE 3ª CATEGORIA,A AR COMPRIMIDO,EXCLUSIVE MATERIAL E MAO-DE-OBRA DO CONCRETO,FORMAS,ARMACAO,CARGA,TRANSPORTE E DESCARGA DO MATERIAL ESCAVADO E ALARGAMENTO DA BASE</t>
  </si>
  <si>
    <t>ESCAVACAO DE FUSTE DE TUBULAO C/CAMISA DE CONCRETO ARMADO,TENDO 1,60M DE DIAMETRO EXTERNO E O PLANO INFERIOR DA BASE ENTRE 10,00 E 20,00M(TRECHO EXCEDENTE A 10,00M)DA COTA DE ARRASAMENTO,EM MATERIAL DE 1ª CATEGORIA,A AR COMPRIMIDO,EXCLUSIVEMATERIAL E MAO-DE-OBRA DO CONCRETO,FORMAS,ARMACAO,CARGA,TRANSPORTE E DESCARGA DO MATERIAL ESCAVADO E ALARGAMENT.DA BASE</t>
  </si>
  <si>
    <t>ESCAVACAO DE FUSTE DE TUBULAO C/CAMISA DE CONCRETO ARMADO,TENDO 1,60M DE DIAMETRO EXTERNO E O PLANO INFERIOR DA BASE ENTRE 10,00 E 20,00M(TRECHO EXCEDENTE A 10,00M)DA COTA DE ARRASAMENTO,EM MATERIAL DE 2ª CATEGORIA,A AR COMPRIMIDO,EXCLUSIVEMATERIAL E MAO-DE-OBRA DO CONCRETO,FORMAS,ARMACAO,CARGA,TRANSPORTE E DESCARGA DO MATERIAL ESCAVADO E ALARGAMENT.DA BASE</t>
  </si>
  <si>
    <t>ESCAVACAO DE FUSTE DE TUBULAO C/CAMISA DE CONCRETO ARMADO,TENDO 1,60M DE DIAMETRO EXTERNO E O PLANO INFERIOR DA BASE ENTRE 10,00 E 20,00M(TRECHO EXCEDENTE A 10,00M)DA COTA DE ARRASAMENTO,EM MATERIAL DE 3ª CATEGORIA,A AR COMPRIMIDO,EXCLUSIVEMATERIAL E MAO-DE-OBRA DO CONCRETO,FORMAS,ARMACAO,CARGA,TRANSPORTE E DESCARGA DO MATERIAL ESCAVADO E ALARGAMENT.DA BASE</t>
  </si>
  <si>
    <t>ESCAVACAO DE FUSTE DE TUBULAO COM CAMISA DE CONCRETO ARMADO,TENDO 1,80M DE DIAMETRO EXTERNO E O PLANO INFERIOR DA BASE ATE 10,00M DA COTA DE ARRASAMENTO,EM MATERIAL DE 1ª CATEGORIA,A AR COMPRIMIDO,EXCLUSIVE MATERIAL E MAO-DE-OBRA DO CONCRETO,FORMAS,ARMACAO,CARGA,TRANSPORTE E DESCARGA DO MATERIAL ESCAVADO E ALARGAMENTO DA BASE</t>
  </si>
  <si>
    <t>ESCAVACAO DE FUSTE DE TUBULAO COM CAMISA DE CONCRETO ARMADO,TENDO 1,80M DE DIAMETRO EXTERNO E O PLANO INFERIOR DA BASE ATE 10,00M DA COTA DE ARRASAMENTO,EM MATERIAL DE 2ª CATEGORIA,A AR COMPRIMIDO,EXCLUSIVE MATERIAL E MAO-DE-OBRA DO CONCRETO,FORMAS,ARMACAO,CARGA,TRANSPORTE E DESCARGA DO MATERIAL ESCAVADO E ALARGAMENTO DA BASE</t>
  </si>
  <si>
    <t>ESCAVACAO DE FUSTE DE TUBULAO COM CAMISA DE CONCRETO ARMADO,TENDO 1,80M DE DIAMETRO EXTERNO E O PLANO INFERIOR DA BASE ATE 10,00M DA COTA DE ARRASAMENTO,EM MATERIAL DE 3ª CATEGORIA,A AR COMPRIMIDO,EXCLUSIVE MATERIAL E MAO-DE-OBRA DO CONCRETO,FORMAS,ARMACAO,CARGA,TRANSPORTE E DESCARGA DO MATERIAL ESCAVADO E ALARGAMENTO DA BASE</t>
  </si>
  <si>
    <t>ESCAVACAO DE FUSTE DE TUBULAO C/CAMISA DE CONCRETO ARMADO,TENDO 1,80M DE DIAMETRO EXTERNO E O PLANO INFERIOR DA BASE ENTRE 10,00 E 20,00M(TRECHO EXCEDENTE A 10,00M)DA COTA DE ARRASAMENTO,EM MATERIAL DE 1ª CATEGORIA,A AR COMPRIMIDO,EXCLUSIVEMATERIAL E MAO-DE-OBRA DO CONCRETO,FORMAS,ARMACAO,CARGA,TRANSPORTE E DESCARGA DO MATERIAL ESCAVADO E ALARGAMENT.DA BASE</t>
  </si>
  <si>
    <t>ESCAVACAO DE FUSTE DE TUBULAO C/CAMISA DE CONCRETO ARMADO,TENDO 1,80M DE DIAMETRO EXTERNO E O PLANO INFERIOR DA BASE ENTRE 10,00 E 20,00M(TRECHO EXCEDENTE A 10,00M)DA COTA DE ARRASAMENTO,EM MATERIAL DE 2ª CATEGORIA,A AR COMPRIMIDO,EXCLUSIVEMATERIAL E MAO-DE-OBRA DO CONCRETO,FORMAS,ARMACAO,CARGA,TRANSPORTE E DESCARGA DO MATERIAL ESCAVADO E ALARGAMENT.DA BASE</t>
  </si>
  <si>
    <t>ESCAVACAO DE FUSTE DE TUBULAO C/CAMISA DE CONCRETO ARMADO,TENDO 1,80M DE DIAMETRO EXTERNO E O PLANO INFERIOR DA BASE ENTRE 10,00 A 20,00M(TRECHO EXCEDENTE A 10,00M)DA COTA DE ARRASAMENTO,EM MATERIAL DE 3ª CATEGORIA,A AR COMPRIMIDO,EXCLUSIVEMATERIAL E MAO-DE-OBRA DO CONCRETO,FORMAS,ARMACAO,CARGA,TRANSPORTE E DESCARGA DO MATERIAL ESCAVADO E ALARGAMENT.DA BASE</t>
  </si>
  <si>
    <t>ESCAVACAO DE FUSTE DE TUBULAO COM CAMISA DE CONCRETO ARMADO,TENDO 2,00M DE DIAMETRO EXTERNO E O PLANO INFERIOR DA BASE ATE 10,00M DA COTA DE ARRASAMENTO,EM MATERIAL DE 1ª CATEGORIA,A AR COMPRIMIDO,EXCLUSIVE MATERIAL E MAO-DE-OBRA DO CONCRETO,FORMAS,ARMACAO,CARGA,TRANSPORTE E DESCARGA DO MATERIAL ESCAVADO E ALARGAMENTO DA BASE</t>
  </si>
  <si>
    <t>ESCAVACAO DE FUSTE DE TUBULAO COM CAMISA DE CONCRETO ARMADO,TENDO 2,00M DE DIAMETRO EXTERNO E O PLANO INFERIOR DA BASE ATE 10,00M DA COTA DE ARRASAMENTO,EM MATERIAL DE 2ª CATEGORIA,A AR COMPRIMIDO,EXCLUSIVE MATERIAL E MAO-DE-OBRA DO CONCRETO,FORMAS,ARMACAO,CARGA,TRANSPORTE E DESCARGA DO MATERIAL ESCAVADO E ALARGAMENTO DA BASE</t>
  </si>
  <si>
    <t>ESCAVACAO DE FUSTE DE TUBULAO COM CAMISA DE CONCRETO ARMADO,TENDO 2,00M DE DIAMETRO EXTERNO E O PLANO INFERIOR DA BASE ATE 10,00M DA COTA DE ARRASAMENTO,EM MATERIAL DE 3ª CATEGORIA,A AR COMPRIMIDO,EXCLUSIVE MATERIAL E MAO-DE-OBRA DO CONCRETO,FORMAS,ARMACAO,CARGA,TRANSPORTE E DESCARGA DO MATERIAL ESCAVADO E ALARGAMENTO DA BASE</t>
  </si>
  <si>
    <t>ESCAVACAO DE FUSTE DE TUBULAO C/CAMISA DE CONCRETO ARMADO,TENDO 2,00M DE DIAMETRO EXTERNO E O PLANO INFERIOR DE BASE ENTRE 10,00 E 20,00M(TRECHO EXCEDENTE A 10,00M)DA COTA DE ARRASAMENTO,EM MATERIAL DE 1ª CATEGORIA,A AR COMPRIMIDO,EXCLUSIVEMATERIAL E MAO-DE-OBRA DO CONCRETO,FORMAS,ARMACAO,CARGA,TRANSPORTE E DESCARGA DO MATERIAL ESCAVADO E ALARGAMENT.DA BASE</t>
  </si>
  <si>
    <t>ESCAVACAO DE FUSTE DE TUBULAO C/CAMISA DE CONCRETO ARMADO,TENDO 2,00M DE DIAMETRO EXTERNO E O PLANO INFERIOR DA BASE ENTRE 10,00 A 20,00M(TRECHO EXCEDENTE A 10,00M)DA COTA DE ARRASAMENTO,EM MATERIAL DE 2ª CATEGORIA,A AR COMPRIMIDO,EXCLUSIVEMATERIAL E MAO-DE-OBRA DO CONCRETO,FORMAS,ARMACAO,CARGA,TRANSPORTE E DESCARGA DO MATERIAL ESCAVADO E ALARGAMENT.DA BASE</t>
  </si>
  <si>
    <t>ESCAVACAO DE FUSTE DE TUBULAO C/CAMISA DE CONCRETO ARMADO,TENDO 2,00M DE DIAMETRO EXTERNO E O PLANO INFERIOR DA BASE ENTRE 10,00 E 20,00M(TRECHO EXCEDENTE A 10,00M)DA COTA DE ARRASAMENTO,EM MATERIAL DE 3ª CATEGORIA,A AR COMPRIMIDO,EXCLUSIVEMATERIAL E MAO-DE-OBRA DO CONCRETO,FORMAS,ARMACAO,CARGA,TRANSPORTE E DESCARGA DO MATERIAL ESCAVADO E ALARGAMENT.DA BASE</t>
  </si>
  <si>
    <t>ESCAVACAO DE FUSTE DE TUBULAO COM CAMISA DE CONCRETO ARMADO,TENDO 2,20M DE DIAMETRO EXTERNO E O PLANO INFERIOR DA BASE ATE 10,00M DA COTA DE ARRASAMENTO,EM MATERIAL DE 1ª CATEGORIA,A AR COMPRIMIDO,EXCLUSIVE MATERIAL E MAO-DE-OBRA DO CONCRETO,FORMAS,ARMACAO,CARGA,TRANSPORTE E DESCARGA DO MATERIAL ESCAVADO E ALARGAMENTO DA BASE</t>
  </si>
  <si>
    <t>ESCAVACAO DE FUSTE DE TUBULAO COM CAMISA DE CONCRETO ARMADO,TENDO 2,20M DE DIAMETRO EXTERNO E O PLANO INFERIOR DA BASE ATE 10,00M DA COTA DE ARRASAMENTO,EM MATERIAL DE 2ª CATEGORIA,A AR COMPRIMIDO,EXCLUSIVE MATERIAL E MAO-DE-OBRA DO CONCRETO,FORMAS,ARMACAO,CARGA,TRANSPORTE E DESCARGA DO MATERIAL ESCAVADO E ALARGAMENTO DA BASE</t>
  </si>
  <si>
    <t>ESCAVACAO DE FUSTE DE TUBULAO COM CAMISA DE CONCRETO ARMADO,TENDO 2,20M DE DIAMETRO EXTERNO E O PLANO INFERIOR DA BASE ATE 10,00M DA COTA DE ARRASAMENTO,EM MATERIAL DE 3ª CATEGORIA,A AR COMPRIMIDO,EXCLUSIVE MATERIAL E MAO-DE-OBRA DO CONCRETO,FORMAS,ARMACAO,CARGA,TRANSPORTE E DESCARGA DO MATERIAL ESCAVADO E ALARGAMENTO DA BASE</t>
  </si>
  <si>
    <t>ESCAVACAO DE FUSTE DE TUBULAO C/CAMISA DE CONCRETO ARMADO,TENDO 2,20M DE DIAMETRO EXTERNO E O PLANO INFERIOR DA BASE ENTRE 10,00 A 20,00M(TRECHO EXCEDENTE A 10,00M)DA COTA DE ARRASAMENTO,EM MATERIAL DE 1ª CATEGORIA,A AR COMPRIMIDO,EXCLUSIVEMATERIAL E MAO-DE-OBRA DO CONCRETO,FORMAS,ARMACAO,CARGA,TRANSPORTE E DESCARGA DO MATERIAL ESCAVADO E ALARGAMENT.DA BASE</t>
  </si>
  <si>
    <t>ESCAVACAO DE FUSTE DE TUBULAO C/CAMISA DE CONCRETO ARMADO,TENDO 2,20M DE DIAMETRO EXTERNO E O PLANO INFERIOR DA BASE ENTRE 10,00 E 20,00M(TRECHO EXCEDENTE A 10,00M)DA COTA DE ARRASAMENTO,EM MATERIAL DE 2ª CATEGORIA,A AR COMPRIMIDO,EXCLUSIVEMATERIAL E MAO-DE-OBRA DO CONCRETO,FORMAS,ARMACAO,CARGA,TRANSPORTE E DESCARGA DO MATERIAL ESCAVADO E ALARGAMENT.DA BASE</t>
  </si>
  <si>
    <t>ESCAVACAO DE FUSTE DE TUBULAO C/CAMISA DE CONCRETO ARMADO,TENDO 2,20M DE DIAMETRO EXTERNO E O PLANO INFERIOR DA BASE ENTRE 10,00 A 20,00M(TRECHO EXCEDENTE A 10,00M)DA COTA DE ARRASAMENTO,EM MATERIAL DE 3ª CATEGORIA,A AR COMPRIMIDO,EXCLUSIVEMATERIAL E MAO-DE-OBRA DO CONCRETO,FORMAS,ARMACAO,CARGA,TRANSPORTE E DESCARGA DO MATERIAL ESCAVADO E ALARGAMENT.DA BASE</t>
  </si>
  <si>
    <t>ESCAVACAO DE BASE ALARGADA DE TUBULOES,ESTANDO O PLANO INFERIOR DA MESMA ATE 10,00M DA COTA DE ARRASAMENTO,CONSIDERANDO-SE EM MATERIAL DE 1ª CATEGORIA,EXCLUSIVE CARGA,TRANSPORTE EDESCARGA DO MATERIAL ESCAVADO</t>
  </si>
  <si>
    <t>ESCAVACAO DE BASE ALARGADA DE TUBULOES,ESTANDO O PLANO INFERIOR DA MESMA ATE 10,00M DA COTA DE ARRASAMENTO,CONSIDERANDO-SE EM MATERIAL DE 2ª CATEGORIA,EXCLUSIVE CARGA,TRANSPORTE EDESCARGA DO MATERIAL ESCAVADO</t>
  </si>
  <si>
    <t>ESCAVACAO DE BASE ALARGADA DE TUBULOES,ESTANDO O PLANO INFERIOR DA MESMA ATE 10,00M DA COTA DE ARRASAMENTO,CONSIDERANDO-SE EM MATERIAL DE 3ª CATEGORIA,EXCLUSIVE CARGA,TRANSPORTE EDESCARGA DO MATERIAL ESCAVADO</t>
  </si>
  <si>
    <t>ESCAVACAO DE BASE ALARGADA DE TUBULOES,ESTANDO O PLANO INFERIOR DA MESMA ENTRE 10,00 E 20,00M DE PROFUNDIDADE(TRECHO EXCEDENTE A 10,00M)DA COTA DE ARRASAMENTO,CONSIDERANDO-SE EM MATERIAL DE 1ª CATEGORIA,EXCLUSIVE CARGA,TRANSPORTE E DESCARGADO MATERIAL ESCAVADO</t>
  </si>
  <si>
    <t>ESCAVACAO DE BASE ALARGADA DE TUBULOES,ESTANDO O PLANO INFERIOR DA MESMA ENTRE 10,00 E 20,00M DE PROFUNDIDADE(TRECHO EXCEDENTE A 10,00M)DA COTA DE ARRASAMENTO,CONSIDERANDO-SE EM MATERIAL DE 2ª CATEGORIA,EXCLUSIVE CARGA,TRANSPORTE E DESCARGADO MATERIAL ESCAVADO</t>
  </si>
  <si>
    <t>ESCAVACAO DE BASE ALARGADA DE TUBULOES,ESTANDO O PLANO INFERIOR DA MESMA ENTRE 10,00 A 20,00M DE PROFUNDIDADE(TRECHO EXCEDENTE A 10,00M)DA COTA DE ARRASAMENTO,CONSIDERANDO-SE EM MATERIAL DE 3ª CATEGORIA,EXCLUSIVE CARGA,TRANSPORTE E DESCARGADO MATERIAL ESCAVADO</t>
  </si>
  <si>
    <t>ESCAVACAO DE FUSTE DE TUBULAO COM CAMISA DE CONCRETO ARMADO,TENDO 1,40M DE DIAMETRO EXTERNO E PLANO DA BASE ATE 4,50M DEPROFUNDIDADE,A CEU ABERTO EM MATERIAL DE 1ª CATEGORIA,EXCLUSIVE MATERIAL,MAO-DE-OBRA E MATERIAL PARA CONCRETO,FORMAS,ARMACAO,CARGA,TRANSPORTE E DESCARGA DO MATERIAL ESCAVADO E ALARGAMENTO DA BASE</t>
  </si>
  <si>
    <t>ESCAVACAO DE FUSTE DE TUBULAO COM CAMISA DE CONCRETO ARMADO,TENDO 1,40M DE DIAMETRO EXTERNO E PLANO DA BASE ENTRE 4,50 E7,50M DE PROFUNDIDADE,A CEU ABERTO EM MATERIAL DE 1ª CATEGORIA,EXCLUSIVE MATERIAL,MAO-DE-OBRA E MATERIAL PARA CONCRETO,FORMAS,ARMACAO,CARGA,TRANSPORTE E DESCARGA DO MATERIAL ESCAVADO E ALARGAMENTO DA BASE</t>
  </si>
  <si>
    <t>ESCAVACAO DE FUSTE DE TUBULAO COM CAMISA DE CONCRETO ARMADO,TENDO 1,50M DE DIAMETRO EXTERNO E PLANO DA BASE ATE 4,50M DEPROFUNDIDADE,A CEU ABERTO EM MATERIAL EM 1ª CATEGORIA,EXCLUSIVE MATERIAL,MAO-DE-OBRA E MATERIAL PARA CONCRETO,FORMAS,ARMACAO,CARGA,TRANSPORTE E DESCARGA DO MATERIAL ESCAVADO E ALARGAMENTO DA BASE</t>
  </si>
  <si>
    <t>ESCAVACAO DE FUSTE DE TUBULAO COM CAMISA DE CONCRETO ARMADO,TENDO 1,50M DE DIAMETRO EXTERNO E PLANO DA BASE ENTRE 4,50 E7,50M DE PROFUNDIDADE,A CEU ABERTO EM MATERIAL DE 1ª CATEGORIA,EXCLUSIVE MATERIAL,MAO-DE-OBRA E MATERIAL PARA CONCRETO,FORMAS,ARMACAO,CARGA,TRANSPORTE E DESCARGA DO MATERIAL ESCAVADO E ALARGAMENTO DA BASE</t>
  </si>
  <si>
    <t>ESCAVACAO DE FUSTE DE TUBULAO COM CAMISA DE CONCRETO ARMADO,TENDO 1,60M DE DIAMETRO EXTERNO E PLANO DA BASE ATE 4,50M DEPROFUNDIDADE,A CEU ABERTO EM MATERIAL DE 1ª CATEGORIA,EXCLUSIVE MATERIAL,MAO-DE-OBRA E MATERIAL PARA CONCRETO,FORMAS,ARMACAO,CARGA,TRANSPORTE E DESCARGA DO MATERIAL ESCAVADO E ALARGAMENTO DA BASE</t>
  </si>
  <si>
    <t>ESCAVACAO DE FUSTE DE TUBULAO COM CAMISA DE CONCRETO ARMADO,TENDO 1,60M DE DIAMETRO EXTERNO E PLANO DA BASE ENTRE 4,50 E7,50M DE PROFUNDIDADE,A CEU ABERTO EM MATERIAL DE 1ª CATEGORIA,EXCLUSIVE MATERIAL,MAO-DE-OBRA E MATERIAL PARA CONCRETO,FORMAS,ARMACAO,CARGA,TRANSPORTE E DESCARGA DO MATERIAL ESCAVADO E ALARGAMENTO DA BASE</t>
  </si>
  <si>
    <t>ESCAVACAO DE FUSTE DE TUBULAO COM CAMISA DE CONCRETO ARMADO,TENDO 1,80M DE DIAMETRO EXTERNO E PLANO DA BASE ATE 4,50M DEPROFUNDIDADE,A CEU ABERTO EM MATERIAL DE 1ª CATEGORIA,EXCLUSIVE MATERIAL,MAO-DE-OBRA E MATERIAL PARA CONCRETO,FORMAS,ARMACAO,CARGA,TRANSPORTE E DESCARGA DO MATERIAL ESCAVADO E ALARGAMENTO DA BASE</t>
  </si>
  <si>
    <t>ESCAVACAO DE FUSTE DE TUBULAO COM CAMISA DE CONCRETO ARMADO,TENDO 1,80M DE DIAMETRO EXTERNO E PLANO DA BASE ENTRE 4,50 E7,50M DE PROFUNDIDADE,A CEU ABERTO EM MATERIAL DE 1ª CATEGORIA,EXCLUSIVE MATERIAL,MAO-DE-OBRA E MATERIAL PARA CONCRETO,FORMAS,ARMACAO,CARGA,TRANSPORTE E DESCARGA DO MATERIAL ESCAVADO E ALARGAMENTO DA BASE</t>
  </si>
  <si>
    <t>ESCAVACAO DE FUSTE DE TUBULAO COM CAMISA DE CONCRETO ARMADO,TENDO 2,00M DE DIAMETRO EXTERNO E PLANO DA BASE ATE 4,50M DEPROFUNDIDADE,A CEU ABERTO EM MATERIAL DE 1ª CATEGORIA,EXCLUSIVE MATERIAL,MAO-DE-OBRA E MATERIAL PARA CONCRETO,FORMAS,ARMACAO,CARGA,TRANSPORTE E DESCARGA DO MATERIAL ESCAVADO E ALARGAMENTO DA BASE</t>
  </si>
  <si>
    <t>ESCAVACAO DE FUSTE DE TUBULAO COM CAMISA DE CONCRETO ARMADO,TENDO 2,00M DE DIAMETRO EXTERNO E PLANO DA BASE ENTRE 4,50 E7,50M DE PROFUNDIDADE,A CEU ABERTO EM MATERIAL DE 1ª CATEGORIA,EXCLUSIVE MATERIAL,MAO-DE-OBRA E MATERIAL PARA CONCRETO,FORMAS,ARMACAO,CARGA,TRANSPORTE E DESCARGA DO MATERIAL ESCAVADO E ALARGAMENTO DA BASE</t>
  </si>
  <si>
    <t>ESCAVACAO DE FUSTE DE TUBULAO COM CAMISA DE CONCRETO ARMADO,TENDO 1,40M DE DIAMETRO EXTERNO E PLANO DA BASE ATE 4,50M DEPROFUNDIDADE,A CEU ABERTO EM MATERIAL DE 2ª CATEGORIA,EXCLUSIVE MATERIAL,MAO-DE-OBRA E MATERIAL PARA CONCRETO,FORMAS,ARMACAO,CARGA,TRANSPORTE E DESCARGA DO MATERIAL ESCAVADO E ALARGAMENTO DA BASE</t>
  </si>
  <si>
    <t>ESCAVACAO DE FUSTE DE TUBULAO COM CAMISA DE CONCRETO ARMADO,TENDO 1,40M DE DIAMETRO EXTERNO E PLANO DA BASE ENTRE 4,50 E7,50M DE PROFUNDIDADE,A CEU ABERTO EM MATERIAL DE 2ª CATEGORIA,EXCLUSIVE MATERIAL,MAO-DE-OBRA E MATERIAL PARA CONCRETO,FORMAS,ARMACAO,CARGA,TRANSPORTE E DESCARGA DO MATERIAL ESCAVADO E ALARGAMENTO DA BASE</t>
  </si>
  <si>
    <t>ESCAVACAO DE FUSTE DE TUBULAO COM CAMISA DE CONCRETO ARMADO,TENDO 1,50M DE DIAMETRO EXTERNO E PLANO DA BASE ATE 4,50M DEPROFUNDIDADE,A CEU ABERTO EM MATERIAL DE 2ª CATEGORIA,EXCLUSIVE MATERIAL,MAO-DE-OBRA E MATERIAL PARA CONCRETO,FORMAS,ARMACAO,CARGA,TRANSPORTE E DESCARGA DO MATERIAL ESCAVADO E ALARGAMENTO DA BASE</t>
  </si>
  <si>
    <t>ESCAVACAO DE FUSTE DE TUBULAO COM CAMISA DE CONCRETO ARMADO,TENDO 1,50M DE DIAMETRO EXTERNO E PLANO DA BASE ENTRE 4,50 E7,50M DE PROFUNDIDADE,A CEU ABERTO EM MATERIAL DE 2ª CATEGORIA,EXCLUSIVE MATERIAL,MAO-DE-OBRA E MATERIAL PARA CONCRETO,FORMAS,ARMACAO,CARGA,TRANSPORTE E DESCARGA DO MATERIAL ESCAVADO E ALARGAMENTO DA BASE</t>
  </si>
  <si>
    <t>ESCAVACAO DE FUSTE DE TUBULAO COM CAMISA DE CONCRETO ARMADO,TENDO 1,60M DE DIAMETRO EXTERNO E PLANO DA BASE ATE 4,50M DEPROFUNDIDADE,A CEU ABERTO EM MATERIAL DE 2ª CATEGORIA,EXCLUSIVE MATERIAL,MAO-DE-OBRA E MATERIAL PARA CONCRETO,FORMAS,ARMACAO,CARGA,TRANSPORTE E DESCARGA DO MATERIAL ESCAVADO E ALARGAMENTO DA BASE</t>
  </si>
  <si>
    <t>ESCAVACAO DE FUSTE DE TUBULAO COM CAMISA DE CONCRETO ARMADO,TENDO 1,60M DE DIAMETRO EXTERNO E PLANO DA BASE ENTRE 4,50 E7,50M DE PROFUNDIDADE,A CEU ABERTO EM MATERIAL DE 2ª CATEGORIA,EXCLUSIVE MATERIAL,MAO-DE-OBRA E MATERIAL PARA CONCRETO,FORMAS,ARMACAO,CARGA,TRANSPORTE E DESCARGA DO MATERIAL ESCAVADO E ALARGAMENTO DA BASE</t>
  </si>
  <si>
    <t>ESCAVACAO DE FUSTE DE TUBULAO COM CAMISA DE CONCRETO ARMADO,TENDO 1,80M DE DIAMETRO EXTERNO E PLANO DA BASE ATE 4,50M DEPROFUNDIDADE,A CEU ABERTO EM MATERIAL DE 2ª CATEGORIA,EXCLUSIVE MATERIAL,MAO-DE-OBRA E MATERIAL PARA CONCRETO,FORMAS,ARMACAO,CARGA,TRANSPORTE E DESCARGA DO MATERIAL ESCAVADO E ALARGAMENTO DA BASE</t>
  </si>
  <si>
    <t>ESCAVACAO DE FUSTE DE TUBULAO COM CAMISA DE CONCRETO ARMADO,TENDO 1,80M DE DIAMETRO EXTERNO E PLANO DA BASE ENTRE 4,50 E7,50M DE PROFUNDIDADE,A CEU ABERTO EM MATERIAL DE 2ª CATEGORIA,EXCLUSIVE MATERIAL,MAO-DE-OBRA E MATERIAL PARA CONCRETO,FORMAS,ARMACAO,CARGA,TRANSPORTE E DESCARGA DO MATERIAL ESCAVADO E ALARGAMENTO DA BASE</t>
  </si>
  <si>
    <t>ESCAVACAO DE FUSTE DE TUBULAO COM CAMISA DE CONCRETO ARMADO,TENDO 2,00M DE DIAMETRO EXTERNO E PLANO DA BASE ATE 4,50M DEPROFUNDIDADE,A CEU ABERTO EM MATERIAL DE 2ª CATEGORIA,EXCLUSIVE MATERIAL,MAO-DE-OBRA E MATERIAL PARA CONCRETO,FORMAS,ARMACAO,CARGA,TRANSPORTE E DESCARGA DO MATERIAL ESCAVADO E ALARGAMENTO DA BASE</t>
  </si>
  <si>
    <t>ESCAVACAO DE FUSTE DE TUBULAO COM CAMISA DE CONCRETO ARMADO,TENDO 2,00M DE DIAMETRO EXTERNO E PLANO DE BASE ENTRE 4,50 E7,50M DE PROFUNDIDADE,A CEU ABERTO EM MATERIAL DE 2ª CATEGORIA,EXCLUSIVE MATERIAL,MAO-DE-OBRA E MATERIAL PARA CONCRETO,FORMAS,ARMACAO,CARGA,TRANSPORTE E DESCARGA DO MATERIAL ESCAVADO E ALARGAMENTO DA BASE</t>
  </si>
  <si>
    <t>ESCAVACAO DE FUSTE DE TUBULAO COM CAMISA DE CONCRETO ARMADO,TENDO 1,40M DE DIAMETRO EXTERNO E PLANO DA BASE ATE 4,50M DEPROFUNDIDADE,A CEU ABERTO EM MATERIAL DE 3ª CATEGORIA,EXCLUSIVE MATERIAL,MAO-DE-OBRA E MATERIAL PARA CONCRETO,FORMAS,ARMACAO,CARGA,TRANSPORTE E DESCARGA DO MATERIAL ESCAVADO E ALARGAMENTO DA BASE</t>
  </si>
  <si>
    <t>ESCAVACAO DE FUSTE DE TUBULAO COM CAMISA DE CONCERTO ARMADO,TENDO 1,40M DE DIAMETRO EXTERNO E PLANO DA BASE ENTRE 4,50 E7,50M DE PROFUNDIDADE,A CEU ABERTO EM MATERIAL DE 3ª CATEGORIA,EXCLUSIVE MATERIAL,MAO-DE-OBRA E MATERIAL PARA CONCRETO,FORMAS,ARMACAO,CARGA,TRANSPORTE E DESCARGA DO MATERIAL ESCAVADO E ALARGAMENTO DA BASE</t>
  </si>
  <si>
    <t>ESCAVACAO DE FUSTE DE TUBULAO COM CAMISA DE CONCRETO ARMADO,TENDO 1,50M DE DIAMETRO EXTERNO E PLANO DA BASE ATE 4,50M DEPROFUNDIDADE,A CEU ABERTO EM MATERIAL DE 3ª CATEGORIA,EXCLUSIVE MATERIAL,MAO-DE-OBRA E MATERIAL PARA CONCRETO,FORMAS,ARMACAO,CARGA,TRANSPORTE E DESCARGA DO MATERIAL ESCAVADO E ALARGAMENTO DA BASE</t>
  </si>
  <si>
    <t>ESCAVACAO DE FUSTE DE TUBULAO COM CAMISA DE CONCRETO ARMADO,TENDO 1,50M DE DIAMETRO EXTERNO E PLANO DA BASE ENTRE 4,50 E7,50M DE PROFUNDIDADE,A CEU ABERTO EM MATERIAL DE 3ª CATEGORIA,EXCLUSIVE MATERIAL,MAO-DE-OBRA E MATERIAL PARA CONCRETO,FORMAS,ARMACAO,CARGA,TRANSPORTE E DESCARGA DO MATERIAL ESCAVADO E ALARGAMENTO DA BASE</t>
  </si>
  <si>
    <t>ESCAVACAO DE FUSTE DE TUBULAO COM CAMISA DE CONCRETO ARMADO,TENDO 1,60M DE DIAMETRO EXTERNO E PLANO DA BASE ATE 4,50M DEPROFUNDIDADE,A CEU ABERTO EM MATERIAL DE 3ª CATEGORIA,EXCLUSIVE MATERIAL,MAO-DE-OBRA E MATERIAL PARA CONCRETO,FORMAS,ARMACAO,CARGA,TRANSPORTE E DESCARGA DO MATERIAL ESCAVADO E ALARGAMENTO DA BASE</t>
  </si>
  <si>
    <t>ESCAVACAO DE FUSTE DE TUBULAO COM CAMISA DE CONCRETO ARMADO,TENDO 1,60M DE DIAMETRO EXTERNO E PLANO DA BASE ENTRE 4,50 E7,50M DE PROFUNDIDADE,A CEU ABERTO EM MATERIAL DE 3ª CATEGORIA,EXCLUSIVE MATERIAL,MAO-DE-OBRA E MATERIAL PARA CONCRETO,FORMAS,ARMACAO,CARGA,TRANSPORTE E DESCARGA DO MATERIAL ESCAVADO E ALARGAMENTO DA BASE</t>
  </si>
  <si>
    <t>ESCAVACAO DE FUSTE DE TUBULAO COM CAMISA DE CONCRETO ARMADO,TENDO 1,80M DE DIAMETRO EXTERNO E PLANO DA BASE ATE 4,50M DEPROFUNDIDADE,A CEU ABERTO EM MATERIAL EM 3ª CATEGORIA,EXCLUSIVE MATERIAL,MAO-DE-OBRA E MATERIAL PARA CONCRETO,FORMAS,ARMACAO,CARGA,TRANSPORTE E DESCARGA DO MATERIAL ESCAVADO E ALARGAMENTO DA BASE</t>
  </si>
  <si>
    <t>ESCAVACAO DE FUSTE DE TUBULAO COM CAMISA DE CONCRETO ARMADO,TENDO 1,80M DE DIAMETRO EXTERNO E PLANO DA BASE ENTRE 4,50 E7,50M DE PROFUNDIDADE,A CEU ABERTO EM MATERIAL DE 3ª CATEGORIA,EXCLUSIVE MATERIAL,MAO-DE-OBRA E MATERIAL PARA CONCRETO,FORMAS,ARMACAO,CARGA,TRANSPORTE E DESCARGA DO MATERIAL ESCAVADO E ALARGAMENTO DA BASE</t>
  </si>
  <si>
    <t>ESCAVACAO DE FUSTE DE TUBULAO COM CAMISA DE CONCRETO ARMADO,TENDO 2,00M DE DIAMETRO EXTERNO E PLANO DA BASE ATE 4,50M DEPROFUNDIDADE,A CEU ABERTO EM MATERIAL DE 3ª CATEGORIA,EXCLUSIVE MATERIAL,MAO-DE-OBRA E MATERIAL PARA CONCRETO,FORMAS,ARMACAO,CARGA,TRANSPORTE E DESCARGA DO MATERIAL ESCAVADO E ALARGAMENTO DA BASE</t>
  </si>
  <si>
    <t>ESCAVACAO DE FUSTE DE TUBULAO COM CAMISA DE CONCRETO ARMADO,TENDO 2,00M DE DIAMETRO EXTERNO E PLANO DA BASE ENTRE 4,50 E7,50M DE PROFUNDIDADE,A CEU ABERTO EM MATERIAL DE 3ª CATEGORIA,EXCLUSIVE MATERIAL,MAO-DE-OBRA E MATERIAL PARA CONCRETO,FORMAS,ARMACAO,CARGA,TRANSPORTE E DESCARGA DO MATERIAL ESCAVADO E ALARGAMENTO DA BASE</t>
  </si>
  <si>
    <t>ESCAVACAO DE BASE ALARGADA DE TUBULAO A CEU ABERTO,EM MATERIAL DE 1ª CATEGORIA,ESTANDO O PLANO INFERIOR DA MESMA ATE 4,50M DA COTA DE ARRASAMENTO,EXCLUSIVE CARGA,TRANSPORTE E DESCARGA DO MATERIAL ESCAVADO</t>
  </si>
  <si>
    <t>ESCAVACAO DE BASE ALARGADA DE TUBULAO A CEU ABERTO,EM MATERIAL DE 1ª CATEGORIA,ESTANDO O PLANO INFERIOR DA MESMA ENTRE4,50 E 7,50M DE PROFUNDIDADE DA COTA DE ARRASAMENTO,EXCLUSIVE CARGA,TRANSPORTE E DESCARGA DO MATERIAL ESCAVADO</t>
  </si>
  <si>
    <t>ESCAVACAO DE BASE ALARGADA DE TUBULAO A CEU ABERTO,EM MATERIAL DE 2ª CATEGORIA,ESTANDO O PLANO INFERIOR DA MESMA ATE 4,50M DA COTA DE ARRASAMENTO,EXCLUSIVE CARGA,TRANSPORTE E DESCARGA DO MATERIAL ESCAVADO</t>
  </si>
  <si>
    <t>ESCAVACAO DE BASE ALARGADA DE TUBULAO A CEU ABERTO,EM MATERIAL DE 2ª CATEGORIA,ESTANDO O PLANO INFERIOR DA MESMA ENTRE 4,50 E 7,50M DE PROFUNDIDADE DA COTA DE ARRASAMENTO,EXCLUSIVECARGA,TRANSPORTE E DESCARGA DO MATERIAL ESCAVADO</t>
  </si>
  <si>
    <t>ESCAVACAO DE BASE ALARGADA DE TUBULAO A CEU ABERTO,EM MATERIAL DE 3ª CATEGORIA,ESTANDO O PLANO INFERIOR DA MESMA ATE 4,50M DA COTA DE ARRASAMENTO,EXCLUSIVE CARGA,TRANSPORTE E DESCARGA DO MATERIAL ESCAVADO</t>
  </si>
  <si>
    <t>ESCAVACAO DE BASE ALARGADA DE TUBULAO A CEU ABERTO,EM MATERIAL DE 3ª CATEGORIA,ESTANDO O PLANO INFERIOR DA MESMA ENTRE 4,50 E 7,50M DE PROFUNDIDADE DA COTA DE ARRASAMENTO,EXCLUSIVECARGA,TRANSPORTE E DESCARGA DO MATERIAL ESCAVADO</t>
  </si>
  <si>
    <t>MATERIAIS PARA FUSTE DE TUBULAO COM CAMISA DE CONCRETO ARMADO COM DIAMETRO DE 1,00M.FORNECIMENTO,PREPARO E COLOCACAO DOSMATERIAIS PARA EXECUCAO(CONCRETO FCK=20MPA PARA CAMISA E FCK=15MPA PARA ENCHIMENTO,FORMA CURVA,ACO CA-50B)</t>
  </si>
  <si>
    <t>MATERIAIS PARA FUSTE DE TUBULAO COM CAMISA DE CONCRETO ARMADO COM DIAMETRO DE 1,20M.FORNECIMENTO,PREPARO E COLOCACAO DOSMATERIAIS PARA EXECUCAO(CONCRETO FCK=20MPA PARA CAMISA E FCK=15MPA PARA ENCHIMENTO,FORMA CURVA,ACO CA-50B)</t>
  </si>
  <si>
    <t>MATERIAIS PARA FUSTE DE TUBULAO COM CAMISA DE CONCRETO ARMADO COM DIAMETRO DE 1,40M.FORNECIMENTO,PREPARO E COLOCACAO DOSMATERIAIS PARA EXECUCAO(CONCRETO FCK=20MPA PARA CAMISA E FCK=15MPA PARA ENCHIMENTO,FORMA CURVA,ACO CA-50B)</t>
  </si>
  <si>
    <t>MATERIAIS PARA FUSTE DE TUBULAO COM CAMISA DE CONCRETO ARMADO COM DIAMETRO DE 1,50M.FORNECIMENTO,PREPARO E COLOCACAO DOSMATERIAIS PARA EXECUCAO(CONCRETO FCK=20MPA PARA CAMISA E FCK=15MPA PARA ENCHIMENTO,FORMA CURVA,ACO CA-50B)</t>
  </si>
  <si>
    <t>MATERIAIS PARA FUSTE DE TUBULAO COM CAMISA DE CONCRETO ARMADO COM DIAMETRO DE 1,60M.FORNECIMENTO,PREPARO E COLOCACAO DOSMATERIAIS PARA EXECUCAO(CONCRETO FCK=20MPA PARA CAMISA E FCK=15MPA PARA ENCHIMENTO,FORMA CURVA,ACO CA-50B)</t>
  </si>
  <si>
    <t>MATERIAIS PARA FUSTE DE TUBULAO COM CAMISA DE CONCRETO ARMADO COM DIAMETRO DE 1,80M.FORNECIMENTO,PREPARO E COLOCACAO DOSMATERIAIS PARA EXECUCAO(CONCRETO FCK=20MPA PARA CAMISA E FCK=15MPA PARA ENCHIMENTO,FORMA CURVA,ACO CA-50B)</t>
  </si>
  <si>
    <t>MATERIAIS PARA FUSTE DE TUBULAO COM CAMISA DE CONCRETO ARMADO COM DIAMETRO DE 2,00M.FORNECIMENTO,PREPARO E COLOCACAO DOSMATERIAIS PARA EXECUCAO(CONCRETO FCK=20MPA PARA CAMISA E FCK=15MPA PARA ENCHIMENTO,FORMA CURVA,ACO CA-50B)</t>
  </si>
  <si>
    <t>MATERIAIS PARA FUSTE DE TUBULAO COM CAMISA DE CONCRETO ARMADO COM DIAMETRO DE 2,20M.FORNECIMENTO,PREPARO E COLOCACAO DOSMATERIAIS PARA EXECUCAO(CONCRETO FCK=20MPA PARA CAMISA E FCK=15MPA PARA ENCHIMENTO,FORMA CURVA,ACO CA-50B)</t>
  </si>
  <si>
    <t>MATERIAIS PARA BASE ALARGADA DE TUBULAO COM CAMISA DE CONCRETO ARMADO.FORNECIMENTO,PREPARO E COLOCACAO DOS MATERIAIS(CONCRETO FCK=15MPA)PARA EXECUCAO DE BASE ALARGADA</t>
  </si>
  <si>
    <t>EMENDA DE PERFIL DE ACO "H",DE 6",1ª ALMA,PARA ESTACA,CONSIDERANDO UM CORTE AO MACARICO E SOLDAGEM DE TOPO EM TODO O PERIMETRO E DE 4 TALAS,EM BARRAS CHATAS DE 5/16" DE ESPESSURA,INCLUSIVE FORNECIMENTO DE TODO O MATERIAL</t>
  </si>
  <si>
    <t>EMENDA DE PERFIL DE ACO "I",DE 8",1ª E 2ª ALMAS,PARA ESTACA,CONSIDERANDO UM CORTE AO MACARICO E SOLDAGEM DE TOPO EM TODOO PERIMETRO E DE 4 TALAS,EM BARRAS CHATAS DE 5/16" DE ESPESSURA,INCLUSIVE FORNECIMENTO DE TODO O MATERIAL</t>
  </si>
  <si>
    <t>EMENDA DE PERFIL DE ACO "I",DE 10",1ª E 2ª ALMAS,PARA ESTACA,CONSIDERANDO UM CORTE AO MACARICO E SOLDAGEM DE TOPO EM TODO O PERIMETRO E DE 4 TALAS,EM BARRAS CHATAS DE 5/16" DE ESPESSURA,INCUSIVE FORNECIMENTO DE TODO O MATERIAL</t>
  </si>
  <si>
    <t>EMENDA DE PERFIL DE ACO "I",DE 12",1ª E 2ª ALMAS,PARA ESTACA,CONSIDERANDO UM CORTE AO MACARICO E SOLDAGEM DE TOPO EM TODO O PERIMETRO E DE 4 TALAS,EM BARRAS CHATAS DE 3/8" DE ESPESSURA,INCLUSIVE FORNECIMENTO DE TODO O MATERIAL</t>
  </si>
  <si>
    <t>EMENDA DE PERFIL DE ACO "I",DE 15",1ª E 2ª ALMAS,PARA ESTACA,CONSIDERANDO UM CORTE AO MACARICO E SOLDAGEM DE TOPO EM TODO O PERIMETRO E DE 4 TALAS,EM BARRAS CHATAS DE 3/8" DE ESPESSURA,INCLUSIVE FORNECIMENTO DE TODO O MATERIAL</t>
  </si>
  <si>
    <t>EMENDA DE PERFIL DE ACO "I",DE 6" DUPLO,1° E 2° ALMAS,PARAESTACA,CONSIDERANDO UM CORTE AO MACARICO E 4 TALAS,EM BARRASCHATAS DE 1/4" DE ESPESSURA,SOLDADAS NOS PERFIS,INCLUSIVEFORNECIMENTO DE TODOS OS MATERIAIS</t>
  </si>
  <si>
    <t>EMENDA DE PERFIL DE ACO "I",DE 8" DUPLO,1° E 2° ALMAS,PARAESTACA,CONSIDERANDO UM CORTE AO MACARICO E 4 TALAS,EM BARRASCHATAS DE 5/16" DE ESPESSURA,SOLDADAS NOS PERFIS,INCLUSIVEFORNECIMENTO DE TODOS OS MATERIAIS</t>
  </si>
  <si>
    <t>EMENDA DE PERFIL DE ACO "I",DE 10" DUPLO,1ª E 2ª ALMAS,PARAESTACA,CONSIDERANDO UM CORTE AO MACARICO E 4 TALAS,EM BARRASCHATAS DE 3/8" DE ESPESSURA,SOLDADAS NOS PERFIS,INCLUSIVE FORNECIMENTO DE TODOS OS MATERIAIS</t>
  </si>
  <si>
    <t>EMENDA DE PERFIL DE ACO "I",DE 12" DUPLO,1ª E 2ª ALMAS,PARAESTACA,CONSIDERANDO UM CORTE AO MACARICO E 4 TALAS,EM BARRASCHATAS DE 1/2" DE ESPESSURA,SOLDADAS NOS PERFIS,INCLUSIVE FORNECIMENTO DE TODOS OS MATERIAIS</t>
  </si>
  <si>
    <t>EMENDA DE TOPO EM ESTACA TRILHO TR-25 SIMPLES,INCLUSIVE TALAS DE CHAPA DE ACO E SOLDAGEM DE TOPO,COM FORNECIMENTO DE TODOS OS MATERIAIS</t>
  </si>
  <si>
    <t>EMENDA DE TOPO EM ESTACA DE TRILHO TR-25 DUPLO,INCLUSIVE TALAS DE CHAPA DE ACO E SOLDAGEM DE TOPO,COM FORNECIMENTO DE TODOS OS MATERIAIS</t>
  </si>
  <si>
    <t>EMENDA DE TOPO EM ESTACA DE TRILHO TR-25 TRIPLO,INCLUSIVE TALAS DE CHAPA DE ACO E SOLDAGEM DE TOPO, COM FORNECIMENTO DETODOS OS MATERIAIS</t>
  </si>
  <si>
    <t>EMENDA DE TOPO EM ESTACA DE TRILHO TR-32 SIMPLES,INCLUSIVE TALAS DE CHAPA DE ACO E SOLDAGEM DE TOPO,COM FORNECIMENTO DETODOS OS MATERIAIS</t>
  </si>
  <si>
    <t>EMENDA DE TOPO EM ESTACA DE TRILHO TR-32 DUPLO,INCLUSIVE TALAS DE CHAPA DE ACO E SOLDAGEM DE TOPO,COM FORNECIMENTO DE TODOS OS MATERIAIS</t>
  </si>
  <si>
    <t>EMENDA DE TOPO EM ESTACA DE TRILHO TR-32 TRIPLO,INCLUSIVE TALAS DE CHAPA DE ACO E SOLDAGEM DE TOPO, COM FORNECIMENTO DETODOS OS MATERIAIS</t>
  </si>
  <si>
    <t>EMENDA DE TOPO EM ESTACA DE TRILHO TR-37 SIMPLES,INCLUSIVE TALAS DE CHAPA DE ACO E SOLDAGEM DE TOPO,COM FORNECIMENTO DETODOS OS MATERIAIS</t>
  </si>
  <si>
    <t>EMENDA DE TOPO EM ESTACA DE TRILHO TR-37 DUPLO,INCLUSIVE TALAS DE CHAPA DE ACO E SOLDAGEM DE TOPO,COM FORNECIMENTO DE TODOS OS MATERIAIS</t>
  </si>
  <si>
    <t>EMENDA DE TOPO EM ESTACA DE TRILHO TR-37 TRIPLO,INCLUSIVE TALAS DE CHAPA DE ACO E SOLDAGEM DE TOPO, COM FORNECIMENTO DETODOS OS MATERIAIS</t>
  </si>
  <si>
    <t>EMENDA DE TOPO EM ESTACA DE TRILHO TR-45 SIMPLES,INCLUSIVE TALAS DE CHAPA DE ACO E SOLDAGEM DE TOPO,COM FORNECIMENTO DETODOS OS MATERIAIS</t>
  </si>
  <si>
    <t>EMENDA DE TOPO DE ESTACA DE TRILHO TR-45 DUPLO,INCLUSIVE TALAS DE CHAPA DE ACO E SOLDAGEM DE TOPO,COM FORNECIMENTO DE TODOS OS MATERIAIS</t>
  </si>
  <si>
    <t>EMENDA DE TOPO EM ESTACA DE TRILHO TR-45 TRIPLO,INCLUSIVE TALAS DE CHAPA DE ACO E SOLDAGEM DE TOPO, COM FORNECIMENTO DETODOS OS MATERIAIS</t>
  </si>
  <si>
    <t>EMENDA DE TOPO EM ESTACA DE TRILHO TR-50 SIMPLES,INCLUSIVE TALAS DE CHAPA DE ACO E SOLDAGEM DE TOPO,COM FORNECIMENTO DETODOS OS MATERIAIS</t>
  </si>
  <si>
    <t>EMENDA DE TOPO EM ESTACA DE TRILHO TR-50 DUPLO,INCLUSIVE TALAS DE CHAPA DE ACO E SOLDAGEM DE TOPO,COM FORNECIMENTO DE TODOS OS MATERIAIS</t>
  </si>
  <si>
    <t>EMENDA DE TOPO EM ESTACA DE TRILHO TR-50 TRIPLO,INCLUSIVE TALAS DE CHAPA DE ACO E SOLDAGEM DE TOPO, COM FORNECIMENTO DETODOS OS MATERIAIS</t>
  </si>
  <si>
    <t>EMENDA DE TOPO EM ESTACA DE TRILHO TR-57 SIMPLES,INCLUSIVE TALAS DE CHAPA DE ACO E SOLDAGEM DE TOPO,COM FORNECIMENTO DETODOS OS MATERIAIS</t>
  </si>
  <si>
    <t>EMENDA DE TOPO EM ESTACA DE TRILHO TR-57 DUPLO,INCLUSIVE TALAS DE CHAPA DE ACO E SOLDAGEM DE TOPO,COM FORNECIMENTO DE TODOS OS MATERIAIS</t>
  </si>
  <si>
    <t>EMENDA DE TOPO EM ESTACA DE TRILHO TR-57 TRIPLO,INCLUSIVE TALAS DE CHAPA DE ACO E SOLDAGEM DE TOPO, COM FORNECIMENTO DETODOS OS MATERIAIS</t>
  </si>
  <si>
    <t>PLACA DE ACO CONTRAPUNCAO,COM ESPESSURA DE 1/2",SOLDADA SOBRE CABECA DE ESTACA METALICA DE PERFIL SIMPLES DE 10",INCLUSIVE FORNECIMENTO</t>
  </si>
  <si>
    <t>PLACA DE ACO CONTRAPUNCAO,COM ESPESSURA DE 1/2",SOLDADA SOBRE CABECA DE ESTACA METALICA DE PERFIL SIMPLES DE 12",INCLUSIVE FORNECIMENTO</t>
  </si>
  <si>
    <t>PLACA DE ACO CONTRAPUNCAO,COM ESPESSURA DE 1/2",SOLDADA SOBRE CABECA DE ESTACA METALICA DE PERFIL SIMPLES 15",INCLUSIVEFORNECIMENTO</t>
  </si>
  <si>
    <t>PLACA DE ACO CONTRAPUNCAO,COM ESPESSURA DE 1/2",SOLDADA SOBRE CABECA DE ESTACA METALICA DE PERFIL DUPLO DE 10",INCLUSIVEFORNECIMENTO</t>
  </si>
  <si>
    <t>PLACA DE ACO CONTRAPUNCAO,COM ESPESSURA DE 1/2",SOLDADA SOBRE CABECA DE ESTACA METALICA DE PERFIL DUPLO DE 12",INCLUSIVEFORNECIMENTO</t>
  </si>
  <si>
    <t>PLACA DE ACO CONTRAPUNCAO,COM ESPESSURA DE 1/2",SOLDADA SOBRE CABECA DE ESTACA METALICA DE PERFIL DUPLO DE 15",INCLUSIVEFORNECIMENTO</t>
  </si>
  <si>
    <t>PLACA DE ACO CONTRAPUNCAO,NAS DIMENSOES DE PROJETO,SOLDADA SOBRE CABECA DE ESTACA DE ACO DE PERFIL SIMPLES OU DUPLO,MEDIDA PELO PESO INCORPORADO DE CHAPA DE ACO</t>
  </si>
  <si>
    <t>ARRASAMENTO DE ESTACA DE CONCRETO PARA CARGA DE TRABALHO DECOMPRESSAO AXIAL ATE 600KN</t>
  </si>
  <si>
    <t>ARRASAMENTO DE ESTACA DE CONCRETO PARA CARGA DE TRABALHO DECOMPRESSAO AXIAL DE 600 A 950KN</t>
  </si>
  <si>
    <t>ARRASAMENTO DE ESTACA DE CONCRETO PARA CARGA DE TRABALHO DECOMPRESSAO AXIAL DE 950 A 1.300KN</t>
  </si>
  <si>
    <t>ARRASAMENTO DE ESTACA DE CONCRETO PARA CARGA DE TRABALHO DECOMPRESSAO AXIAL DE 1.300 A 1.700KN</t>
  </si>
  <si>
    <t>ARRASAMENTO DE TUBULAO DE CONCRETO COM DIAMETRO DE 80CM</t>
  </si>
  <si>
    <t>ARRASAMENTO DE TUBULAO DE CONCRETO COM DIAMETRO DE 1,00 A 1,20M</t>
  </si>
  <si>
    <t>ARRASAMENTO DE TUBULAO DE CONCRETO COM DIAMETRO DE 1,25 A 1,40M</t>
  </si>
  <si>
    <t>ARRASAMENTO DE TUBULAO DE CONCRETO COM DIAMETRO DE 1,45 A 1,60M</t>
  </si>
  <si>
    <t>ARRASAMENTO DE TUBULAO DE CONCRETO COM DIAMETRO DE 1,65 A 2,00M</t>
  </si>
  <si>
    <t>ARRASAMENTO DE TUBULAO DE CONCRETO COM DIAMETRO DE 2,10 A 2,50M</t>
  </si>
  <si>
    <t>ARRASAMENTO DE ESTACA DE TRILHO TR-25,TR-32,TR-37 OU TR-45,SIMPLES</t>
  </si>
  <si>
    <t>ARRASAMENTO DE ESTACA DE TRILHO TR-50 OU TR-57,SIMPLES</t>
  </si>
  <si>
    <t>ARRASAMENTO DE ESTACA DE TRILHO,TR-25,TR-32,TR-37 OU TR-45,DUPLO</t>
  </si>
  <si>
    <t>ARRASAMENTO DE ESTACA DE TRILHO TR-50 OU TR-57,DUPLO</t>
  </si>
  <si>
    <t>ARRASAMENTO DE ESTACA DE TRILHO TR-25,TR-32,TR-37 OU TR-45,TRIPLO</t>
  </si>
  <si>
    <t>ARRASAMENTO DE ESTACA DE TRILHO TR-50 OU TR-57,TRIPLO</t>
  </si>
  <si>
    <t>ARRASAMENTO DE ESTACA DE ACO,PERFIL H DE 6"X6"</t>
  </si>
  <si>
    <t>ARRASAMENTO DE ESTACA DE ACO,PERFIL I DE 12" A 20"</t>
  </si>
  <si>
    <t>ARRASAMENTO DE ESTACA RAIZ DE 4" A 6" DE DIAMETRO</t>
  </si>
  <si>
    <t>ARRASAMENTO DE ESTACA RAIZ DE 8" A 10" DE DIAMETRO</t>
  </si>
  <si>
    <t>ARRASAMENTO DE ESTACA RAIZ DE 12" A 16" DE DIAMETRO</t>
  </si>
  <si>
    <t>RETIRADA DE ESTACA EM PERFIL DE ACO ALTURA ATE 15" E COMPRIMENTO ATE 12,00M</t>
  </si>
  <si>
    <t>ARRANCAMENTO DE ESTACA EM MADEIRA DE REFLORESTAMENTO,DIAMETRO DE 25CM</t>
  </si>
  <si>
    <t>PERFIL SIMPLES "I" OU "H" ATE 8",INCLUSIVE PERDAS.FORNECIMENTO</t>
  </si>
  <si>
    <t>PERFIL SIMPLES "I" OU "H" SENDO ACIMA DE 8" ATE 12",INCLUSIVE PERDAS.FORNECIMENTO</t>
  </si>
  <si>
    <t>PERFIL DUPLO "I" OU "H" ATE 8",INCLUSIVE EMENDA LONGITUDINAL.O CUSTO JA ESTA MULTIPLICADO POR 2(DOIS).FORNECIMENTO</t>
  </si>
  <si>
    <t>PERFIL DUPLO "I" OU "H" SENDO ACIMA DE 8" ATE 12",INCLUSIVEEMENDA LONGITUDINAL.O CUSTO JA ESTA MULTIPLICADO POR 2(DOIS).FORNECIMENTO</t>
  </si>
  <si>
    <t>CHAPA DE ACO CARBONO,ESPESSURA DE 1/4",PARA USO GERAL.FORNECIMENTO</t>
  </si>
  <si>
    <t>CHAPA DE ACO CARBONO,ESPESSURA DE 5/16",PARA USO GERAL.FORNECIMENTO</t>
  </si>
  <si>
    <t>CHAPA DE ACO CARBONO,ESPESSURA DE 3/8",PARA USO GERAL.FORNECIMENTO</t>
  </si>
  <si>
    <t>TRILHO SEMINOVO SIMPLES,INCLUSIVE PERDAS.FORNECIMENTO</t>
  </si>
  <si>
    <t>TRILHO SEMINOVO DUPLO.NO CUSTO JA FOI CONSIDERADO EMENDA LONGITUDINAL E MULTIPLICADO POR 2(DOIS),INCLUSIVE PERDAS.FORNECIMENTO</t>
  </si>
  <si>
    <t>TRILHO SEMINOVO TRIPLO.NO CUSTO JA FOI CONSIDERADO EMENDA LONGITUDINAL E MULTIPLICADO POR 2(DOIS),INCLUSIVE PERDAS.FORNECIMENTO</t>
  </si>
  <si>
    <t>TRILHO SEMINOVO QUADRUPLO.NO CUSTO JA FOI CONSIDERADO EMENDALONGITUDINAL E MULTIPLICADO POR 2(DOIS),INCLUSIVE PERDAS.FORNECIMENTO</t>
  </si>
  <si>
    <t>ESTRONCA(ESCORA)DE PERFIL DE ACO "I" DE 8",SIMPLES OU DUPLO(SOLDADOS AO LARGO),EM TRABALHOS DE ESCORAMENTO E CONGENERES,TENDO COMPRIMENTO DE 4,00 A 9,00M,SOLDADA EM GUIAS,INCLUSIVE COLOCACAO,RETIRADA E TRANSPORTE INTERNO COM TRATOR,EXCLUSIVE FORNECIMENTO</t>
  </si>
  <si>
    <t>CRAVACAO DE PERFIL DE ACO "H" ATE 8",INCLUSIVE UM CORTE AO MACARICO,EXCLUSIVE EMENDAS,FORNECIMENTO E PERDAS DO PERFIL</t>
  </si>
  <si>
    <t>CRAVACAO DE PERFIL DE ACO "I" DE 10" A 12",INCLUSIVE UM CORTE AO MACARICO,EXCLUSIVE EMENDAS,FORNECIMENTO E PERDAS DO PERFIL</t>
  </si>
  <si>
    <t>CRAVACAO DE PERFIL DE ACO "I" DE 15" A 20",INCLUSIVE UM CORTE AO MACARICO,EXCLUSIVE EMENDAS,FORNECIMENTO E PERDAS DO PERFIL</t>
  </si>
  <si>
    <t>CRAVACAO DE PERFIL DE ACO "I" ATE 8",DUPLO,INCLUSIVE UM CORTE AO MACARICO,EXCLUSIVE EMENDAS,FORNECIMENTO E PERDAS DO PERFIL</t>
  </si>
  <si>
    <t>CRAVACAO DE PERFIL DE ACO "I" DE 10",DUPLO,INCLUSIVE UM CORTE AO MACARICO,EXCLUSIVE EMENDAS,FORNECIMENTO E PERDAS DO PERFIL</t>
  </si>
  <si>
    <t>CRAVACAO DE PERFIL DE ACO "I" DE 12",DUPLO,INCLUSIVE UM CORTE AO MACARICO,EXCLUSIVE EMENDAS,FORNECIMENTO E PERDAS DO PERFIL</t>
  </si>
  <si>
    <t>ESTACA DE CONCRETO FCK=15MPA,ARMADA,MOLDADA NO TERRENO,COM DIAMETRO DE 150MM,COM CAPACIDADE PARA 15T,INCLUSIVE FORNECIMENTO DOS MATERIAIS E CONCRETAGEM COM ADENSAMENTO MANUAL,EXCLUSIVE PERFURACAO</t>
  </si>
  <si>
    <t>ESTACA DE CONCRETO FCK=15MPA,ARMADA,MOLDADA NO TERRENO,COM DIAMETRO DE 200MM,COM CAPACIDADE PARA 20T,INCLUSIVE FORNECIMENTO DOS MATERIAIS E CONCRETAGEM COM ANDENSAMENTO MANUAL,EXCLUSIVE PERFURACAO</t>
  </si>
  <si>
    <t>ESTACA DE CONCRETO FCK=15MPA,ARMADA,MOLDADA NO TERRENO,COM DIAMETRO DE 250MM,COM CAPACIDADE PARA 25T,INCLUSIVE FORNECIMENTO DOS MATERIAIS E CONCRETAGEM COM ADENSAMENTO MANUAL,EXCLUSIVE PERFURACAO</t>
  </si>
  <si>
    <t>ESTACA DE CONCRETO FCK=15MPA,ARMADA,MOLDADA NO TERRENO,UTILIZANDO TUBO DE PVC DEFOFO DE 150MM,COMO FORMA REMOVIVEL,SERVINDO 10 VEZES,COM CAPACIDADE PARA 15T,INCLUSIVE FORNECIMENTODOS MATERIAIS E CONCRETAGEM COM ADENSAMENTO MANUAL,EXCLUSIVEPERFURACAO</t>
  </si>
  <si>
    <t>ESTACA DE CONCRETO FCK=15MPA,ARMADA,MOLDADA NO TERRENO,UTILIZANDO TUBO DE PVC DEFOFO DE 200MM,COMO FORMA REMOVIVEL,SERVINDO 10 VEZES,COM CAPACIDADE PARA 15T,INCLUSIVE FORNECIMENTODOS MATERIAIS E CONCRETAGEM COM ADENSAMENTO MANUAL,EXCLUSIVEPERFURACAO</t>
  </si>
  <si>
    <t>ESTACA DE CONCRETO FCK=15MPA,ARMADA,MOLDADA NO TERRENO,UTILIZANDO TUBO DE PVC DEFOFO DE 250MM,COMO FORMA REMOVIVEL,SERVINDO 10 VEZES,COM CAPACIDADE PARA 15T,INCLUSIVE FORNECIMENTODOS MATERIAIS E CONCRETAGEM COM ADENSAMENTO MANUAL,EXCLUSIVEPERFURACAO</t>
  </si>
  <si>
    <t>ESTACA DE CONCRETO FCK=15MPA,ARMADA,MOLDADA NO TERRENO,UTILIZANDO TUBO DE PVC DEFOFO DE 150MM,COMO FORMA PERDIDA,COM CAPACIDADE PARA 15T,INCLUSIVE FORNECIMENTO DOS MATERIAIS E CONCRETAGEM COM ADENSAMENTO MANUAL,EXCLUSIVE PERFURACAO</t>
  </si>
  <si>
    <t>ESTACA DE CONCRETO FCK=15MPA,ARMADA,MOLDADA NO TERRENO,UTILIZANDO TUBO DE PVC DEFOFO DE 200MM,COMO FORMA PERDIDA,COM CAPACIDADE PARA 15T,INCLUSIVE FORNECIMENTO DOS MATERIAIS E CONCRETAGEM E ADENSAMENTO MANUAL,EXCLUSIVE PERFURACAO</t>
  </si>
  <si>
    <t>ESTACA DE CONCRETO FCK=15MPA,ARMADA,MOLDADA NO TERRENO,UTILIZANDO TUBO DE PVC DEFOFO DE 250MM,COMO FORMA PERDIDA,COM CAPACIDADE PARA 15T,INCLUSIVE FORNECIMENTO DOS MATERIAIS E CONCRETAGEM E ADENSAMENTO MANUAL,EXCLUSIVE PERFURACAO</t>
  </si>
  <si>
    <t>CRAVACAO DE ESTACA-PRANCHA DE CONCRETO PRE-MOLDADA,COM LARGURA UTIL DE 30CM E COMPRIMENTO ATE 7,00M,CONSIDERANDO-SE TODAA SUPERFICIE DA ESTACA,EXCLUSIVE ESTACA</t>
  </si>
  <si>
    <t>EXECUCAO DE PAREDE DIAFRAGMA,COM 0,40M DE ESPESSURA,INCLUSIVE ESCAVACAO DA TRINCHEIRA,FORNECIMENTO E PREPARO DA LAMA BENTONITA,CARGA DO MATERIAL ESCAVADO,OPERACAO DE COLOCACAO DA ARMADURA(GAIOLA) E DE CONCRETAGEM,EXCLUSIVE MATERIAIS(CONCRETO E ACO)</t>
  </si>
  <si>
    <t>EXECUCAO DE PAREDE DIAFRAGMA,COM 0,60M DE ESPESSURA,INCLUSIVE ESCAVACAO DE TRINCHEIRA,FORNECIMENTO E PREPARO DA LAMA BENTONITA,CARGA DO MATERIAL ESCAVADO,OPERACAO DE COLOCACAO DA ARMADURA(GAIOLA) E DE CONCRETAGEM,EXCLUSIVE MATERIAIS(CONCRETO E ACO)</t>
  </si>
  <si>
    <t>EXECUCAO DE PAREDE DIAFRAGMA,COM 0,80M DE ESPESSURA,INCLUSIVE ESCAVACAO DA TRINCHEIRA,FORNECIMENTO E PREPARO DA LAMA BENTONITA,CARGA DO MATERIAL ESCAVADO,OPERACAO DE COLOCACAO DE ARMADURA(GAIOLA)E DE CONCRETAGEM,EXCLUSIVE MATERIAIS(CONCRETOE ACO)</t>
  </si>
  <si>
    <t>EXECUCAO DE PAREDE DIAFRAGMA,COM 1,00M DE ESPESSURA,INCLUSIVE ESCAVACAO DA TRINCHEIRA,FORNECIMENTO E PREPARO DA LAMA BENTONITA,CARGA DO MATERIAL ESCAVADO,OPERACAO DE COLOCACAO DA ARMADURA(GAIOLA) E DE CONCRETAGEM,EXCLUSIVE MATERIAIS (CONCRETO E ACO)</t>
  </si>
  <si>
    <t>GAIOLA ARMADURA PARA PAREDE DIAFRAGMA,EM ACO CA-50,INCLUSIVEFORNECIMENTO,PERDAS,CORTE,DOBRAGEM,MONTAGEM E SOLDAS</t>
  </si>
  <si>
    <t>MANUSEIO DE PERFIS METALICOS ESTRUTURAIS ATE 20,00M</t>
  </si>
  <si>
    <t>CONCRETO DOSADO RACIONALMENTE PARA UMA RESISTENCIA CARACTERISTICA A COMPRESSAO DE 10MPA,COMPREENDENDO APENAS O FORNECIMENTO DOS MATERIAIS,INCLUSIVE 5% DE PERDAS</t>
  </si>
  <si>
    <t>CONCRETO DOSADO RACIONALMENTE PARA UMA RESISTENCIA CARACTERISTICA A COMPRESSAO DE 15MPA,COMPREENDENDO APENAS O FORNECIMENTO DOS MATERIAIS,INCLUSIVE 5% DE PERDAS</t>
  </si>
  <si>
    <t>CONCRETO DOSADO RACIONALMENTE PARA UMA RESISTENCIA CARACTERISTICA A COMPRESSAO DE 20MPA,COMPREENDENDO APENAS O FORNECIMENTO DOS MATERIAIS,INCLUSIVE 5% DE PERDAS</t>
  </si>
  <si>
    <t>CONCRETO DOSADO RACIONALMENTE PARA UMA RESISTENCIA CARACTERISTICA A COMPRESSAO DE 25MPA,COMPREENDENDO APENAS O FORNECIMENTO DOS MATERIAIS,INCLUSIVE 5% DE PERDAS</t>
  </si>
  <si>
    <t>CONCRETO DOSADO RACIONALMENTE PARA UMA RESISTENCIA CARACTERISTICA A COMPRESSAO DE 30MPA,COMPREENDENDO APENAS O FORNECIMENTO DOS MATERIAIS,INCLUSIVE 5% DE PERDAS</t>
  </si>
  <si>
    <t>CONCRETO DOSADO RACIONALMENTE PARA UMA RESISTENCIA CARACTERISTICA A COMPRESSAO DE 35MPA,COMPREENDENDO APENAS O FORNECIMENTO DOS MATERIAIS,INCLUSIVE 5% DE PERDAS</t>
  </si>
  <si>
    <t>CONCRETO DOSADO RACIONALMENTE PARA UMA RESISTENCIA CARACTERISTICA A COMPRESSAO DE 40MPA,COMPREENDENDO APENAS O FORNECIMENTO DOS MATERIAIS,INCLUSIVE 5% DE PERDAS</t>
  </si>
  <si>
    <t>11.001.0015-1</t>
  </si>
  <si>
    <t>CONCRETO DOSADO RACIONALMENTE PARA UMA RESISTENCIA CARACTERISTICA A COMPRESSAO DE 25MPA,COMPREENDENDO APENAS O FORNECIMENTO DOS MATERIAIS,INCLUSIVE 5% DE PERDAS E ADICAO DE 8% DE MICROSSILICA</t>
  </si>
  <si>
    <t>11.001.0015-B</t>
  </si>
  <si>
    <t>MICRO-CONCRETO ADITIVADO COM 80KG DE ADESIVO ESTRUTURAL A BASE DE ESTIRENO BUTADIENO(LATEX),PARA UMA RESISTENCIA CARACTERISTICA A COMPRESSAO DE 25MPA,COMPREENDENDO APENAS O FORNECIMENTO DOS MATERIAIS,INCLUSIVE 5% DE PERDAS</t>
  </si>
  <si>
    <t>CONCRETO COLORIDO,UTILIZANDO OXIDO DE FERRO VERMELHO SINTETICO,DOSADO PARA UMA RESISTENCIA CARACTERISTICA A COMPRESSAO(FCK)MINIMO DE 15MPA,COMPREENDENDO APENAS O FORNECIMENTO DOS MATERIAIS,INCLUSIVE 5% DE PERDAS</t>
  </si>
  <si>
    <t>CONCRETO PARA CAMADAS PREPARATORIAS COM 180KG DE CIMENTO PORM3 DE CONCRETO,COMPREENDENDO APENAS O FORNECIMENTO DOS MATERIAIS,INCLUSIVE 5% DE PERDAS</t>
  </si>
  <si>
    <t>CONCRETO PARA MEIOS AGRESSIVOS,COM UTILIZACAO DE CIMENTO RESISTENTE A SULFATOS,COM FATOR AGUA E CIMENTO MENOR OU IGUAL A0,50,COM CONSUMO MAIOR OU IGUAL A 400KG,COMPREENDENDO APENAS O FORNECIMENTO DOS MATERIAIS,INCLUSIVE 5% DE PERDAS</t>
  </si>
  <si>
    <t>11.001.0032-1</t>
  </si>
  <si>
    <t>CONCRETO AUTO-ADENSAVEL DOSADO RACIONALMENTE PARA UMA RESISTENCIA CARACTERISTICA A COMPRESSAO DE 30MPA, COMPREENDENDO APENAS O FORNECIMENTO DOS MATERIAIS,INCLUSIVE 5% DE PERDAS</t>
  </si>
  <si>
    <t>11.001.0032-B</t>
  </si>
  <si>
    <t>11.001.0036-1</t>
  </si>
  <si>
    <t>CONCRETO DE ALTO DESEMPENHO (CAD) DOSADO RACIONALMENTE PARAUMA RESISTENCIA CARACTERISTICA A COMPRESSAO DE 50MPA,COMPREENDENDO APENAS O FORNECIMENTO DOS MATERIAIS,INCLUSIVE 5% DE PERDAS</t>
  </si>
  <si>
    <t>11.001.0036-B</t>
  </si>
  <si>
    <t>11.001.0038-1</t>
  </si>
  <si>
    <t>CONCRETO DE ALTO DESEMPENHO (CAD) DOSADO RACIONALMENTE PARAUMA RESISTENCIA CARACTERISTICA A COMPRESSAO DE 60MPA,COMPREENDENDO APENAS O FORNECIMENTO DOS MATERIAIS,INCLUSIVE 5% DE PERDAS</t>
  </si>
  <si>
    <t>11.001.0038-B</t>
  </si>
  <si>
    <t>11.001.0040-1</t>
  </si>
  <si>
    <t>CONCRETO DE ALTO DESEMPENHO (CAD) DOSADO RACIONALMENTE PARAUMA RESISTENCIA CARACTERISTICA A COMPRESSAO DE 70MPA,COMPREENDENDO APENAS O FORNECIMENTO DOS MATERIAIS,INCLUSIVE 5% DE PERDAS</t>
  </si>
  <si>
    <t>11.001.0040-B</t>
  </si>
  <si>
    <t>PREPARO MANUAL DE CONCRETO,INCLUSIVE TRANSPORTE HORIZONTAL COM CARRINHO DE MAO,ATE 20,00M</t>
  </si>
  <si>
    <t>PREPARO DE CONCRETO,COMPREENDENDO MISTURA E AMASSAMENTO EM 2(DUAS) BETONEIRAS DE 600L,ADMITINDO-SE UMA PRODUCAO APROXIMADA DE 7,00M3/H,EXCLUINDO O FORNECIMENTO DOS MATERIAIS</t>
  </si>
  <si>
    <t>PREPARO DE CONCRETO,COMPREENDENDO MISTURA E AMASSAMENTO EM UMA BETONEIRA DE 600L,ADMITINDO-SE UMA PRODUCAO APROXIMADA DE3,50M3/H,EXCLUINDO O FORNECIMENTO DOS MATERIAIS</t>
  </si>
  <si>
    <t>PREPARO DE CONCRETO,COMPREENDENDO MISTURA E AMASSAMENTO EM UMA BETONEIRA DE 320L,ADMITINDO-SE UMA PRODUCAO APROXIMADA DE2,00M3/H,EXCLUINDO O FORNECIMENTO DOS MATERIAIS</t>
  </si>
  <si>
    <t>PREPARO DE CONCRETO,EM CONDICOES ESPECIAIS,COMPREENDENDO MISTURA E AMASSAMENTO EM UMA BETONEIRA DE 320L,ADMITINDO-SE UMAPRODUCAO APROXIMADA DE 1,50M3/H,EXCLUINDO O FORNECIMENTO DOS MATERIAIS</t>
  </si>
  <si>
    <t>PREPARO DE CONCRETO,EM CONDICOES ESPECIAIS,COMPREENDENDO MISTURA E AMASSAMENTO EM UMA BETONEIRA DE 320L,ADMITINDO-SE UMAPRODUCAO APROXIMADA DE 1,00M3/H,EXCLUINDO O FORNECIMENTO DOS MATERIAIS</t>
  </si>
  <si>
    <t>PREPARO DE CONCRETO EM USINA TIPO PAREDE,PRODUCAO DE 8,00M3/H,EXCLUSIVE O FORNECIMENTO DE MATERIAIS</t>
  </si>
  <si>
    <t>DOSAGEM DE CONCRETO EM USINA DOSADORA,TIPO VERTICAL,PARA 16,00M3/H,EXCLUSIVE O FORNECIMENTO DE MATERIAIS,SENDO O TRABALHO INTERMITENTE,A 50%</t>
  </si>
  <si>
    <t>LANCAMENTO DE CONCRETO EM PECAS ARMADAS,INCLUSIVE TRANSPORTEHORIZONTAL ATE 20,00M EM CARRINHOS,E VERTICAL ATE 10,00M COM TORRE E GUINCHO,COLOCACAO,ADENSAMENTO E ACABAMENTO,CONSIDERANDO UMA PRODUCAO APROXIMADA DE 7,00M3/H</t>
  </si>
  <si>
    <t>LANCAMENTO DE CONCRETO EM PECAS ARMADAS,INCLUSIVE TRANSPORTEHORIZONTAL ATE 20,00M EM CARRINHOS,E VERTICAL ATE 10,00M COM TORRE E GUINCHO,COLOCACAO,ADENSAMENTO E ACABAMENTO,CONSIDERANDO UMA PRODUCAO APROXIMADA DE 3,50M3/H</t>
  </si>
  <si>
    <t>LANCAMENTO DE CONCRETO EM PECAS ARMADAS,INCLUSIVE TRANSPORTEHORIZONTAL ATE 20,00M EM CARRINHOS,E VERTICAL ATE 10,00M COM TORRE E GUINCHO,COLOCACAO,ADENSAMENTO E ACABAMENTO,CONSIDERANDO UMA PRODUCAO APROXIMADA DE 2,00M3/H</t>
  </si>
  <si>
    <t>LANCAMENTO DE CONCRETO EM PECAS ARMADAS,EM CONDICOES ESPECIAIS,INCLUSIVE TRANSPORTE HORIZONTAL ATE 20,00M EM CARRINHOS,EVERTICAL ATE 10,00M COM TORRE E GUINCHO,COLOCACAO,ADENSAMENTO E ACABAMENTO,CONSIDERANDO UMA PRODUCAO APROXIMADA DE 1,50M3/H</t>
  </si>
  <si>
    <t>LANCAMENTO DE CONCRETO EM PECAS ARMADAS,EM CONDICOES ESPECIAIS,INCLUSIVE TRANSPORTE HORIZONTAL ATE 20,00M EM CARRINHOS,EVERTICAL ATE 10,00M COM TORRE E GUINCHO,COLOCACAO,ADENSAMENTO E ACABAMENTO,CONSIDERANDO UMA PRODUCAO APROXIMADA DE 1,00M3/H</t>
  </si>
  <si>
    <t>LANCAMENTO DE CONCRETO EM PECAS SEM ARMADURA,INCLUSIVE TRANSPORTE HORIZONTAL ATE 20,00M EM CARRINHOS,E VERTICAL ATE 10,00M COM TORRE E GUINCHO,COLOCACAO,ADENSAMENTO E ACABAMENTO,CONSIDERANDO UMA PRODUCAO APROXIMADA DE 7,00M3/H</t>
  </si>
  <si>
    <t>LANCAMENTO DE CONCRETO EM PECAS SEM ARMADURA,INCLUSIVE TRANSPORTE HORIZONTAL ATE 20,00M EM CARRINHOS,E VERTICAL ATE 10,00M COM TORRE E GUINCHO,COLOCACAO,ADENSAMENTO E ACABAMENTO,CONSIDERANDO UMA PRODUCAO APROXIMADA DE 3,50M3/H</t>
  </si>
  <si>
    <t>LANCAMENTO DE CONCRETO EM PECAS SEM ARMADURA,INCLUSIVE TRANSPORTE HORIZONTAL ATE 20,00M EM CARRINHOS,E VERTICAL ATE 10,00M COM TORRE E GUINCHO,COLOCACAO,ADENSAMENTO E ACABAMENTO,CONSIDERANDO UMA PRODUCAO APROXIMADA DE 2,00M3/H</t>
  </si>
  <si>
    <t>LANCAMENTO DE CONCRETO EM PECAS SEM ARMADURA,EM CONDICOES ESPECIAIS,INCLUSIVE TRANSPORTE HORIZONTAL ATE 20,00M EM CARRINHOS,E VERTICAL ATE 10,00M COM TORRE E GUINCHO,COLOCACAO,ADENSAMENTO E ACABAMENTO,CONSIDERANDO UMA PRODUCAO APROXIMADA DE1,50M3/H</t>
  </si>
  <si>
    <t>LANCAMENTO DE CONCRETO EM PECAS SEM ARMADURA,EM CONDICOES ESPECIAIS,INCLUSIVE TRANSPORTE HORIZONTAL ATE 20,00M EM CARRINHOS,E VERTICAL ATE 10,00M COM TORRE E GUINCHO,COLOCACAO,ADENSAMENTO E ACABAMENTO,CONSIDERANDO UMA PRODUCAO APROXIMADA DE1,00M3/H</t>
  </si>
  <si>
    <t>LANCAMENTO DE CONCRETO EM PECAS SEM ARMADURA,INCLUSIVE O TRANSPORTE HORIZONTAL ATE 20,00M EM CARRINHOS,COLOCACAO,ADENSAMENTO E ACABAMENTO,CONSIDERANDO UMA PRODUCAO APROXIMADA DE 7,00M3/H</t>
  </si>
  <si>
    <t>LANCAMENTO DE CONCRETO EM PECAS SEM ARMADURA,INCLUSIVE O TRANSPORTE HORIZONTAL ATE 20,00M EM CARRINHOS,COLOCACAO,ADENSAMENTO E ACABAMENTO,CONSIDERANDO UMA PRODUCAO APROXIMADA DE 3,50M3/H</t>
  </si>
  <si>
    <t>LANCAMENTO DE CONCRETO EM PECAS SEM ARMADURA,INCLUSIVE O TRANSPORTE HORIZONTAL ATE 20,00M EM CARRINHOS,COLOCACAO,ADENSAMENTO E ACABAMENTO,CONSIDERANDO UMA PRODUCAO APROXIMADA DE 2,00M3/H</t>
  </si>
  <si>
    <t>LANCAMENTO DE CONCRETO EM PECAS SEM ARMADURA,EM CONDICOES ESPECIAIS,INCLUSIVE O TRANSPORTE HORIZONTAL ATE 20,00M EM CARRINHOS,COLOCACAO,ADENSAMENTO E ACABAMENTO,CONSIDERANDO UMA PRODUCAO APROXIMADA DE 1,50M3/H</t>
  </si>
  <si>
    <t>LANCAMENTO DE CONCRETO EM PECAS SEM ARMADURA,EM CONDICOES ESPECIAIS,INCLUSIVE O TRANSPORTE HORIZONTAL ATE 20,00M EM CARRINHOS,COLOCACAO,ADENSAMENTO E ACABAMENTO,CONSIDERANDO UMA PRODUCAO APROXIMADA DE 1,00M3/H</t>
  </si>
  <si>
    <t>ADICIONAL PARA ITENS 11.002.0021 A 11.002.0037,CORRESPONDENTE A ACRESCIMOS NA DISTANCIA HORIZONTAL</t>
  </si>
  <si>
    <t>M3XDAM</t>
  </si>
  <si>
    <t>ADICIONAL PARA ITENS 11.002.0021 A 11.002.0031,CORRESPONDENTE A ACRESCIMOS NA DISTANCIA VERTICAL</t>
  </si>
  <si>
    <t>LANCAMENTO DE CONCRETO EM PECAS ARMADAS,INCLUSIVE O TRANSPORTE HORIZONTAL ATE 20,00M EM CARRINHOS,COLOCACAO,ADENSAMENTOE ACABAMENTO,CONSIDERANDO UMA PRODUCAO APROXIMADA DE 7,00M3/H</t>
  </si>
  <si>
    <t>LANCAMENTO DE CONCRETO EM PECAS ARMADAS,INCLUSIVE O TRANSPORTE HORIZONTAL ATE 20,00M EM CARRINHOS,COLOCACAO,ADENSAMENTOE ACABAMENTO,CONSIDERANDO UMA PRODUCAO APROXIMADA DE 3,50M3/H</t>
  </si>
  <si>
    <t>LANCAMENTO DE CONCRETO EM PECAS ARMADAS,INCLUSIVE O TRANSPORTE HORIZONTAL ATE 20,00M EM CARRINHOS,COLOCACAO,ADENSAMENTOE ACABAMENTO,CONSIDERANDO UMA PRODUCAO APROXIMADA DE 2,00M3/H</t>
  </si>
  <si>
    <t>LANCAMENTO DE CONCRETO EM PECAS ARMADAS,EM CONDICOES ESPECIAIS,INCLUSIVE O TRANSPORTE HORIZONTAL ATE 20,00M EM CARRINHOS,COLOCACAO,ADENSAMENTO E ACABAMENTO,CONSIDERANDO UMA PRODUCAO APROXIMADA DE 1,50M3/H</t>
  </si>
  <si>
    <t>LANCAMENTO DE CONCRETO EM PECAS ARMADAS,EM CONDICOES ESPECIAIS,INCLUSIVE O TRANSPORTE HORIZONTAL ATE 20,00M EM CARRINHOS,COLOCACAO,ADENSAMENTO E ACABAMENTO,CONSIDERANDO UMA PRODUCAO APROXIMADA DE 1,00M3/H</t>
  </si>
  <si>
    <t>LANCAMENTO DE CONCRETO EM PECAS ARMADAS,INCLUSIVE TRANSPORTEHORIZONTAL E VERTICAL,COM AUXILIO DE GUINDASTE E CACAMBAS DE 1,00 A 1,50M3,CURA,COLOCACAO,ADENSAMENTO E ACABAMENTO</t>
  </si>
  <si>
    <t>CONCRETO DOSADO RACIONALMENTE PARA UMA RESISTENCIA CARACTERISTICA A COMPRESSAO DE 10MPA,INCLUSIVE MATERIAIS,TRANSPORTE,PREPARO COM BETONEIRA,LANCAMENTO E ADENSAMENTO</t>
  </si>
  <si>
    <t>CONCRETO DOSADO RACIONALMENTE PARA UMA RESISTENCIA CARACTERISTICA A COMPRESSAO DE 15MPA,INCLUSIVE MATERIAIS,TRANSPORTE,PREPARO COM BETONEIRA,LANCAMENTO E ADENSAMENTO</t>
  </si>
  <si>
    <t>CONCRETO DOSADO RACIONALMENTE PARA UMA RESISTENCIA CARACTERISTICA A COMPRESSAO DE 20MPA,INCLUSIVE MATERIAIS,TRANSPORTE,PREPARO COM BETONEIRA,LANCAMENTO E ADENSAMENTO</t>
  </si>
  <si>
    <t>CONCRETO DOSADO RACIONALMENTE PARA UMA RESISTENCIA CARACTERISTICA A COMPRESSAO DE 25MPA,INCLUSIVE MATERIAIS,TRANSPORTE,PREPARO COM BETONEIRA,LANCAMENTO E ADENSAMENTO</t>
  </si>
  <si>
    <t>CONCRETO DOSADO RACIONALMENTE PARA UMA RESISTENCIA CARACTERISTICA A COMPRESSAO DE 30MPA,INCLUSIVE MATERIAIS,TRANSPORTE,PREPARO COM BETONEIRA,LANCAMENTO E ADENSAMENTO</t>
  </si>
  <si>
    <t>CONCRETO DOSADO RACIONALMENTE PARA UMA RESISTENCIA CARACTERISTICA A COMPRESSAO DE 35MPA,INCLUSIVE MATERIAIS,TRANSPORTE,PREPARO COM BETONEIRA,LANCAMENTO E ADENSAMENTO</t>
  </si>
  <si>
    <t>CONCRETO DOSADO RACIONALMENTE PARA UMA RESISTENCIA CARACTERISTICA A COMPRESSAO DE 40MPA,INCLUSIVE MATERIAIS,TRANSPORTE,PREPARO COM BETONEIRA,LANCAMENTO E ADENSAMENTO</t>
  </si>
  <si>
    <t>CONCRETO DOSADO RACIONALMENTE PARA UMA RESISTENCIA CARACTERISTICA A COMPRESSAO DE 15MPA,INCLUSIVE IMPERMEABILIZANTE DE PEGA NORMAL,ADICIONADO A AGUA DE AMASSAMENTO</t>
  </si>
  <si>
    <t>CONCRETO CICLOPICO CONFECCIONADO COM CONCRETO DOSADO PARA UMA RESISTENCIA CARACTERISTICA A COMPRESSAO DE 10MPA,TENDO 30%DO VOLUME REAL OCUPADO POR PEDRA-DE-MAO,INCLUSIVE MATERIAIS,TRANSPORTE,PREPARO,LANCAMENTO E ADENSAMENTO</t>
  </si>
  <si>
    <t>CONCRETO CICLOPICO CONFECCIONADO COM CONCRETO DOSADO PARA UMA RESISTENCIA CARACTERISTICA A COMPRESSAO DE 10MPA,EXCLUSIVEA PEDRA-DE-MAO,INCLUSIVE MATERIAIS,TRANSPORTE,PREPARO,LANCAMENTO E ADENSAMENTO</t>
  </si>
  <si>
    <t>CONCRETO PARA CAMADAS PREPARATORIAS COM 180KG DE CIMENTO PORM3 DE CONCRETO,INCLUSIVE MATERIAIS,TRANSPORTE,PRODUCAO,LANCAMENTO E ADENSAMENTO</t>
  </si>
  <si>
    <t>PREENCHIMENTO COM CONCRETO DE 15MPA EM VAZIOS DE ALVENARIA DE BLOCOS DE CONCRETO 10X20X40CM,EM PAREDES DE 10CM,MEDIDO PELA AREA REAL,EXCLUSIVE ARMACAO E A ALVENARIA</t>
  </si>
  <si>
    <t>PREENCHIMENTO COM CONCRETO DE 20MPA EM VAZIOS DE ALVENARIA DE BLOCOS DE CONCRETO 10X20X40CM,EM PAREDES DE 10CM,MEDIDO PELA AREA REAL,EXCLUSIVE ARMACAO E A ALVENARIA</t>
  </si>
  <si>
    <t>PREENCHIMENTO COM CONCRETO DE 25MPA EM VAZIOS DE ALVENARIA DE BLOCOS DE CONCRETO 10X20X40CM,EM PAREDES DE 10CM,MEDIDO PELA AREA REAL,EXCLUSIVE ARMACAO E A ALVENARIA</t>
  </si>
  <si>
    <t>PREENCHIMENTO COM CONCRETO DE 30MPA EM VAZIOS DE ALVENARIA DE BLOCOS DE CONCRETO 10X20X40CM,EM PAREDES DE 10CM,MEDIDO PELA AREA REAL,EXCLUSIVE ARMACAO E A ALVENARIA</t>
  </si>
  <si>
    <t>PREENCHIMENTO COM CONCRETO DE 15MPA EM VAZIOS DE ALVENARIA DE BLOCOS DE CONCRETO 15X20X40CM,EM PAREDES DE 15CM,MEDIDO PELA AREA REAL,EXCLUSIVE ARMACAO E A ALVENARIA</t>
  </si>
  <si>
    <t>PREENCHIMENTO COM CONCRETO DE 20MPA EM VAZIOS DE ALVENARIA DE BLOCOS DE CONCRETO 15X20X40CM,EM PAREDES DE 15CM,MEDIDO PELA AREA REAL,EXCLUSIVE ARMACAO E A ALVENARIA</t>
  </si>
  <si>
    <t>PREENCHIMENTO COM CONCRETO DE 25MPA EM VAZIOS DE ALVENARIA DE BLOCOS DE CONCRETO 15X20X40CM,EM PAREDES DE 15CM,MEDIDO PELA AREA REAL,EXCLUSIVE ARMACAO E A ALVENARIA</t>
  </si>
  <si>
    <t>PREENCHIMENTO COM CONCRETO DE 30MPA EM VAZIOS DE ALVENARIA DE BLOCOS DE CONCRETO 15X20X40CM,EM PAREDES DE 15CM,MEDIDO PELA AREA REAL,EXCLUSIVE ARMACAO E A ALVENARIA</t>
  </si>
  <si>
    <t>PREENCHIMENTO COM CONCRETO DE 15MPA EM VAZIOS DE ALVENARIA DE BLOCOS DE CONCRETO 20X20X40CM,EM PAREDES DE 20CM,MEDIDO PELA AREA REAL,EXCLUSIVE ARMACAO E A ALVENARIA</t>
  </si>
  <si>
    <t>PREENCHIMENTO COM CONCRETO DE 20MPA EM VAZIOS DE ALVENARIA DE BLOCOS DE CONCRETO 20X20X40CM,EM PAREDES DE 20CM,MEDIDO PELA AREA REAL,EXCLUSIVE ARMACAO E A ALVENARIA</t>
  </si>
  <si>
    <t>PREENCHIMENTO COM CONCRETO DE 25MPA EM VAZIOS DE ALVENARIA DE BLOCOS DE CONCRETO 20X20X40CM,EM PAREDES DE 20CM,MEDIDO PELA AREA REAL,EXCLUSIVE ARMACAO E A ALVENARIA</t>
  </si>
  <si>
    <t>PREENCHIMENTO COM CONCRETO DE 30MPA EM VAZIOS DE ALVENARIA DE BLOCOS DE CONCRETO 20X20X40CM,EM PAREDES DE 20CM,MEDIDO PELA AREA REAL,EXCLUSIVE ARMACAO E A ALVENARIA</t>
  </si>
  <si>
    <t>FORMAS ESPECIAIS DE MADEIRA PARA PECAS DE CONCRETO PRE-MOLDADO,SERVINDO 20 VEZES,TABUAS DE MADEIRA DE 3ª,COM 4CM DE ESPESSURA,MOLDAGEM E DESMOLDAGEM</t>
  </si>
  <si>
    <t>FORMAS ESPECIAIS DE MADEIRA PARA ABOBADA DE TUNEL,EM MADEIRADE 3ª,CONSIDERANDO O APROVEITAMENTO DA MADEIRA DE 3 VEZES,INCLUSIVE FORNECIMENTO DOS MATERIAIS E DESMOLDAGEM</t>
  </si>
  <si>
    <t>FORMAS ESPECIAIS DE MADEIRA PARA ABOBODA DE TUNEL,EM MADEIRADE 3ª,CONSIDERANDO O APROVEITAMENTO DA MADEIRA APENAS 1 VEZ,INCLUSIVE FORNECIMENTO DOS MATERIAIS E DESMOLDAGEM</t>
  </si>
  <si>
    <t>FORMAS DE MADEIRA DE 3ª PARA MOLDAGEM DE PECAS DE CONCRETO ARMADO COM PARAMENTOS PLANOS,EM LAJES,VIGAS,PAREDES,ETC,SERVINDO A MADEIRA 3 VEZES,INCLUSIVE DESMOLDAGEM,EXCLUSIVE ESCORAMENTO.</t>
  </si>
  <si>
    <t>FORMAS DE MADEIRA DE 3ª PARA MOLDAGEM DE PECAS DE CONCRETO ARMADO COM PARAMENTOS PLANOS,EM LAJES,VIGAS,PAREDES,ETC,SERVINDO A MADEIRA 2 VEZES,INCLUSIVE DESMOLDAGEM,EXCLUSIVE ESCORAMENTO</t>
  </si>
  <si>
    <t>FORMAS DE MADEIRA DE 3ª PARA MOLDAGEM DE PECAS DE CONCRETO ARMADO COM PARAMENTOS PLANOS,EM LAJES,VIGAS,PAREDES,ETC,SERVINDO A MADEIRA 1,4 VEZES,INCLUSIVE DESMOLDAGEM,EXCLUSIVE ESCORAMENTO</t>
  </si>
  <si>
    <t>FORMAS DE MADEIRA DE 3ª PARA MOLDAGEM DE PECAS DE CONCRETO ARMADO COM PARAMENTOS PLANOS,EM LAJES,VIGAS,PAREDES,ETC,SERVINDO A MADEIRA 1 VEZ,INCLUSIVE DESMOLDAGEM,EXCLUSIVE ESCORAMENTO</t>
  </si>
  <si>
    <t>FORMAS DE MADEIRA DE 3ª,PARA MOLDAGEM DE PECAS DE CONCRETOPARAMENTOS CURVOS,SERVINDO A MADEIRA 1,4 VEZES,INCLUSIVE DESMOLDAGEM,EXCLUSIVE ESCORAMENTO</t>
  </si>
  <si>
    <t>FORMAS DE MADEIRA DE 3ª,PARA MOLDAGEM DE PECAS DE CONCRETOARMADO COM PARAMENTOS CURVOS,SERVINDO A MADEIRA 2 VEZES,INCLUSIVE DESMOLDAGEM,EXCLUSIVE ESCORAMENTO</t>
  </si>
  <si>
    <t>FORMAS DE MADEIRA DE 3ª,PARA GALERIAS RETANGULARES DE CONCRETO ARMADO,SERVINDO A MADEIRA 3 VEZES,INCLUSIVE ESCORAMENTO,FORNECIMENTO DOS MATERIAIS E DESMOLDAGEM</t>
  </si>
  <si>
    <t>FORMAS DE MADEIRA DE 3ª,COM APROVEITAMENTO DA MADEIRA APENAS1 VEZ,PARA VIADUTO DE CONCRETO,COM ESCORAMENTO METALICO,EXCLUSIVE ALUGUEL DESTE,INCLUSIVE FORNECIMENTO DE MATERIAIS E DESMOLDAGEM</t>
  </si>
  <si>
    <t>FORMAS DE MADEIRA DE 3ª,COM APROVEITAMENTO DA MADEIRA 2 VEZES,PARA VIADUTO DE CONCRETO,COM ESCORAMENTO METALICO,EXCLUSIVE ALUGUEL DESTE,INCLUSIVE FORNECIMENTO DE MATERIAIS E DESMOLDAGEM</t>
  </si>
  <si>
    <t>FORMAS DE MADEIRA DE 3ª,COM APROVEITAMENTO DA MADEIRA POR 4VEZES,PARA A MOLDAGEM DE CINTA SOBRE BALDRAME,INCLUSIVE FORNECIMENTO DE MATERIAIS E DESMOLDAGEM</t>
  </si>
  <si>
    <t>ESCORAMENTO DE PONTILHOES,PONTES E VIADUTOS,DE CONCRETO ARMADO,COM MADEIRA DE LEI SERRADA E DE 3ª COM ESCORAS DE MADEIRADE REFLORESTAMENTO,UTILIZANDO A MADEIRA 2 VEZES,INCLUSIVE DESMONTAGEM,CONSIDERA-SE VOLUME COBERTO,COMPREENDIDO PELA PROJECAO HORIZONTAL DO ESTRADO NO TERRENO,DEDUZIDA A PARTE ESTRUTURAL ENVOLVIDA</t>
  </si>
  <si>
    <t>ESCORAMENTO DE FORMAS ATE 3,30M DE PE DIREITO,COM MADEIRA DE3ª,TABUAS EMPREGADAS 3 VEZES,PRUMOS 4 VEZES</t>
  </si>
  <si>
    <t>ESCORAMENTO DE FORMAS DE 3,30 ATE 3,50M DE PE DIREITO,COM MADEIRA DE 3ª,TABUAS EMPREGADAS 3 VEZES,PRUMOS 4 VEZES</t>
  </si>
  <si>
    <t>ESCORAMENTO DE FORMAS DE 3,50 ATE 4,00M DE PE DIREITO,COM MADEIRA DE 3ª,TABUAS EMPREGADAS 3 VEZES,PRUMOS 4 VEZES</t>
  </si>
  <si>
    <t>ESCORAMENTO DE FORMAS DE 4,00 ATE 5,00M DE PE DIREITO,COM MADEIRA DE 3ª,TABUAS EMPREGADAS 3 VEZES,PRUMOS 4 VEZES</t>
  </si>
  <si>
    <t>ESCORAMENTO DE FORMAS DE MOLDAGEM DE PECAS DE CONCRETO EM VIGAS ISOLADAS E SEMELHANTES,ATE 5,00M DE PE DIREITO,E ATE 60CM DE ALTURA,COM MADEIRA DE 3ª,EMPREGADO 2 VEZES,MEDIDA PELAAREA DE PROJECAO LATERAL DE ESCORAMENTO(COMPRIMENTO DA VIGAVEZES ALTURA DO ESCORAMENTO ATE O FUNDO DA MESMA)</t>
  </si>
  <si>
    <t>ESCORAMENTO DE ROCHA,OU ENCHIMENTO POR CIMA DE CAMBOTAS METALICAS,COM MADEIRA DE REFLORESTAMENTO,MEDIDO PELO VOLUME DE MADEIRA EMPREGADA,CONSIDERANDO A SECAO MEDIA DAS TORAS E SEUCOMPRIMENTO</t>
  </si>
  <si>
    <t>ESCORAMENTO DE TUNEL ESCAVADO EM TERRA,COM MADEIRA DE REFLORESTAMENTO SERRADA,DE 2",POR CIMA DAS CAMBOTAS METALICAS,INCLUSIVE O FORNECIMENTO E COLOCACAO DA MADEIRA,SEM APROVEITAMENTO DESTA</t>
  </si>
  <si>
    <t>REFORCO LATERAL DE ESCORAMENTO DE FORMAS DE PILARES OU VIGAS,COM 30% DE APROVEITAMENTO DA MADEIRA,INCLUSIVE RETIRADA</t>
  </si>
  <si>
    <t>REFORCO LATERAL DE ESCORAMENTO DE FORMAS DE PILARES OU VIGAS,COM APROVEITAMENTO DE 2 VEZES DA MADEIRA,INCLUSIVE RETIRADA</t>
  </si>
  <si>
    <t>ESCORAMENTO DE FORMA DE PARAMENTOS VERTICAIS,PARA ALTURA ATE1,50M,COM 30% DE APROVEITAMENTO DA MADEIRA,INCLUSIVE RETIRADA</t>
  </si>
  <si>
    <t>ESCORAMENTO DE FORMA DE PARAMETROS VERTICAIS,PARA ALTURA ATE1,50M,COM APROVEITAMENTO DE 2 VEZES DA MADEIRA,INCLUSIVE RETIRADA</t>
  </si>
  <si>
    <t>ESCORAMENTO DE FORMAS DE PARAMENTOS VERTICAIS,PARA ALTURA DE1,50 A 5,00M,COM 30% DE APROVEITAMENTO DA MADEIRA,INCLUSIVERETIRADA</t>
  </si>
  <si>
    <t>ESCORAMENTO DE FORMAS DE PARAMENTOS VERTICAIS,PARA ALTURA DE1,50 A 5,00M,COM APROVEITAMENTO DE 2 VEZES DA MADEIRA,INCLUSIVE RETIRADA</t>
  </si>
  <si>
    <t>ESCORAMENTO DE FORMAS DE PARAMENTOS VERTICAIS,PARA ALTURA DE5,00M A 8,00M,COM 30% DE APROVEITAMENTO DA MADEIRA,INCLUSIVE RETIRADA</t>
  </si>
  <si>
    <t>ESCORAMENTO DE FORMAS DE PARAMENTOS VERTICAIS,PARA ALTURA DE5,00M A 8,00M,COM APROVEITAMENTO DE 2 VEZES DA MADEIRA,INCLUSIVE RETIRADA</t>
  </si>
  <si>
    <t>ESCORAMENTO DE FORMAS DE PARAMENTOS VERTICAIS,PARA ALTURA DE8,00M A 12,00M,COM 30% DE APROVEITAMENTO DA MADEIRA,INCLUSIVE RETIRADA</t>
  </si>
  <si>
    <t>ESCORAMENTO DE FORMAS DE PARAMENTOS VERTICAIS,PARA ALTURA DE8,00 A 12,00M,COM APROVEITAMENTO DE 2 VEZES DA MADEIRA,INCLUSIVE RETIRADA</t>
  </si>
  <si>
    <t>JUNTA DE MADEIRA PARA PONTES,UTILIZANDO SARRAFOS DE 1X7CM</t>
  </si>
  <si>
    <t>PILAR EM MADEIRA DE REFLORESTAMENTO,COM 25CM DE DIAMETRO,TRATADO COM PINTURA IMUNIZANTE,EXCLUSIVE ESCAVACAO,FUNDACAO E REATERRO.FORNECIMENTO E ASSENTAMENTO</t>
  </si>
  <si>
    <t>PIER P/ATRACACAO EMBARCACOES ESTRUT.PECAS MAD.SERRADA,LONGARINAS 3"X9" E TRANSVERSINAS 3"X12",FIX.BARRAS INOX ROSQ.1,00X1/2",ASSOALHO RIPAS MAD.APARELHADA(2,5X10)CM,FIX.PREGOS GALV.SECAO QUADRADA (4,38X79)MM.CJ ASSENT.SOBRE PILARES CIRC.DIAM.40CM CONCR.ESTRUT.FCK=20MPA,REVEST.TUBO PVC RIGIDO 400MM.FORN.MAT.COLOC.INSTAL.TRANSP.TOPOGRAFIA E MONT.PECAS E ACAB.</t>
  </si>
  <si>
    <t>FORMAS DE CHAPAS DE MADEIRA COMPENSADA,EMPREGANDO-SE AS DE 14MM,RESINADAS,E TAMBEM AS DE 20MM DE ESPESSURA,PLASTIFICADAS,SERVINDO 4 VEZES,E A MADEIRA AUXILIAR SERVINDO 3 VEZES,INCLUSIVE FORNECIMENTO E DESMOLDAGEM,EXCLUSIVE ESCORAMENTO</t>
  </si>
  <si>
    <t>FORMAS DE CHAPAS DE MADEIRA COMPENSADA,EMPREGANDO-SE AS DE 14MM,RESINADAS E TAMBEM AS DE 20MM DE ESPESSURA,PLASTIFICADAS,SERVINDO 1 VEZ,INCLUSIVE FORNECIMENTO E DESMOLDAGEM,EXCLUSIVE ESCORAMENTO</t>
  </si>
  <si>
    <t>FORMAS DE CHAPAS DE MADEIRA COMPENSADA,DE 20MM DE ESPESSURA,PLASTIFICADAS,SERVINDO 1 VEZ PARA VIADUTOS,INCLUINDO PECAS DE TRANSFERENCIA PARA ESCORAMENTO METALICO,EXCLUSIVE ESTE,INCLUSIVE FORNECIMENTO DE MATERIAIS E DESMOLDAGEM</t>
  </si>
  <si>
    <t>FORMAS DE CHAPAS DE MADEIRA COMPENSADA,DE 20MM DE ESPESSURA,PLASTIFICADAS,SERVINDO A MADEIRA 2 VEZES PARA VIADUTOS,INCLUINDO PECAS DE TRANSFERENCIA PARA ESCORAMENTO METALICO,EXCLUSIVE ESTE,INCLUSIVE FORNECIMENTO DE MATERIAIS E DESMOLDAGEM</t>
  </si>
  <si>
    <t>FORMAS DE CHAPAS DE MADEIRA COMPENSADA,DE 14MM DE ESPESSURA,RESINADAS,PARA LAJES,SERVINDO 5 VEZES,E MADEIRA AUXILIAR SERVINDO 5 VEZES,INCLUSIVE FORNECIMENTO E DESMOLDAGEM,EXCLUSIVEESCORAMENTO</t>
  </si>
  <si>
    <t>FORMAS DE CHAPAS DE MADEIRA COMPENSADA,DE 14MM DE ESPESSURA,RESINADAS,PARA LAJES,SERVINDO 2 VEZES,E MADEIRA AUXILIAR SERVINDO 2 VEZES,INCLUSIVE FORNECIMENTO E DESMOLDAGEM,EXCLUSIVEESCORAMENTO</t>
  </si>
  <si>
    <t>FORMAS DE CHAPAS DE MADEIRA COMPENSADA,DE 20MM DE ESPESSURA,PLASTIFICADAS,SERVINDO 2 VEZES,E MADEIRA AUXILIAR SERVINDO 3VEZES,INCLUSIVE FORNECIMENTO E DESMOLDAGEM,EXCLUSIVE ESCORAMENTO</t>
  </si>
  <si>
    <t>FORMAS DE CHAPAS DE MADEIRA COMPENSADA,DE 10MM DE ESPESSURA,TIPO CAIXA PERDIDA,COM 50CM DE LARGURA E 46CM DE ALTURA.FORNECIMENTO E COLOCACAO</t>
  </si>
  <si>
    <t>FORMAS DE CHAPAS DE MADEIRA COMPENSADA,DE 20MM,RESINADAS,E MADEIRA AUXILIAR,USO 1 VEZ,PARA ESTRUTURA DE PONTES E VIADUTOS,INCLUSIVE FORNECIMENTO DE TODOS OS MATERIAIS,EQUIPAMENTOSAUXILIARES(GUINDASTE E GUINDAUTO)E DESMOLDAGEM,EXCLUSIVE ESCORAMENTO</t>
  </si>
  <si>
    <t>FORMAS DE CHAPAS DE MADEIRA COMPENSADA,DE 17MM,RESINADAS,2 USOS,PARA LAJES DE PONTES E VIADUTOS,INCLUSIVE PECAS DE TRANSFERENCIA PARA O ESCORAMENTO METALICO(EXCLUSIVE ESTE),FORNECIMENTO DE TODOS OS MATERIAIS E EQUIPAMENTOS AUXILIARES(GUINDASTE E GUINDAUTO)E DESMOLDAGEM,EXCLUSIVE ESCORAMENTO</t>
  </si>
  <si>
    <t>FORMAS PLASTICAS RECICLADAS(ALUGUEL),PARA EDIFICACOES COM LAJES PLANAS,NAS DIMENSOES DE 61CMX61CM,COM 18MM DE ESPESSURA,EXCLUSIVE MONTAGEM E DESMONTAGEM(VIDE FAMILIA 11.007)</t>
  </si>
  <si>
    <t>CAIXAS PLASTICAS RECICLADAS(ALUGUEL),PARA LAJES NERVURADAS,NAS DIMENSOES DE 61CMX61CM E 16CM DE ALTURA,EXCLUSIVE MONTAGEM E DESMONTAGEM(VIDE FAMILIA 11.007)</t>
  </si>
  <si>
    <t>CAIXAS PLASTICAS RECICLADAS(ALUGUEL),PARA LAJES NERVURADAS,NAS DIMENSOES DE 61CMX61CM E 18CM DE ALTURA,EXCLUSIVE MONTAGEM E DESMONTAGEM(VIDE FAMILIA 11.007)</t>
  </si>
  <si>
    <t>CAIXAS PLASTICAS RECICLADAS(ALUGUEL),PARA LAJES NERVURADAS,NAS DIMENSOES DE 61CMX61CM E 21CM DE ALTURA,EXCLUSIVE MONTAGEM E DESMONTAGEM(VIDE FAMILIA 11.007)</t>
  </si>
  <si>
    <t>CAIXAS PLASTICAS RECICLADAS(ALUGUEL),PARA LAJES NERVURADAS,NAS DIMENSOES DE 61CMX61CM E 26CM DE ALTURA,EXCLUSIVE MONTAGEM E DESMONTAGEM(VIDE FAMILIA 11.007)</t>
  </si>
  <si>
    <t>CAIXAS PLASTICAS RECICLADAS(ALUGUEL),PARA LAJES NERVURADAS,NAS DIMENSOES DE 61CMX61CM E 30CM DE ALTURA,EXCLUSIVE MONTAGEM E DESMONTAGEM(VIDE FAMILIA 11.007)</t>
  </si>
  <si>
    <t>CANALETAS PLASTICAS RECICLADAS(ALUGUEL),COM 61CM DE COMPRIMENTO PARA ACRESCIMO DE 12CM NA ALTURA DAS NERVURAS,EXCLUSIVEMONTAGEM E DESMONTAGEM(VIDE FAMILIA 11.007)</t>
  </si>
  <si>
    <t>MONTAGEM E DESMONTAGEM DE FORMAS PLASTICAS RECICLADAS,NAS DIMENSOES DE 61CMX61CM,ESPESSURA DE 18MM</t>
  </si>
  <si>
    <t>MONTAGEM E DESMONTAGEM DE CAIXAS PLASTICAS RECICLADAS,COM DIMENSOES DE 61CMX61CM,ALTURAS DE 16 A 30CM</t>
  </si>
  <si>
    <t>MONTAGEM E DESMONTAGEM DE CANALETAS PLASTICAS RECICLADAS COM12CM DE ALTURA</t>
  </si>
  <si>
    <t>BARRA DE ACO CA-25,REDONDA,SEM SALIENCIA OU MOSSA,COEFICIENTE DE CONFORMACAO SUPERFICIAL MINIMO(ADERENCIA)IGUAL A 1,DIAMETRO IGUAL A 6,3MM,DESTINADA A ARMADURA DE PECAS DE CONCRETOARMADO,COMPREENDENDO 10% DE PERDAS DE PONTAS E ARAME 18.FORNECIMENTO</t>
  </si>
  <si>
    <t>BARRA DE ACO CA-25,REDONDA,SEM SALIENCIA OU MOSSA,COEFICIENTE DE CONFORMACAO SUPERFICIAL MINIMO(ADERENCIA)IGUAL A 1,DIAMETRO IGUAL A 8MM,DESTINADA A ARMADURA DE PECAS DE CONCRETO ARMADO,COMPREENDENDO 10% DE PERDAS DE PONTAS E ARAME 18.FORNECIMENTO</t>
  </si>
  <si>
    <t>BARRA DE ACO CA-25,REDONDA,SEM SALIENCIA OU MOSSA,COEFICIENTE DE CONFORMACAO SUPERFICIAL MINIMO (ADERENCIA) IGUAL A 1,DIAMETRO MAIOR OU IGUAL A 10MM,DESTINADA A ARMADURA DE PECAS DE CONCRETO ARMADO,COMPREENDENDO 10% DE PERDAS DE PONTAS E ARAME 18.FORNECIMENTO</t>
  </si>
  <si>
    <t>FIO DE ACO CA-60,REDONDO,COM SALIENCIA OU MOSSA,COEFICIENTEDE CONFORMACAO SUPERFICIAL MINIMO(ADERENCIA)IGUAL A 1,5,DIAMETRO ENTRE 4,2 A 5MM,DESTINADO A ARMADURA DE PECAS DE CONCRETO ARMADO,COMPREENDENDO 10% DE PERDAS DE PONTAS E ARAME 18.FORNECIMENTO</t>
  </si>
  <si>
    <t>FIO DE ACO CA-60,REDONDO,COM SALIENCIA OU MOSSA,COEFICIENTEDE CONFORMACAO SUPERFICIAL MINIMO (ADERENCIA)IGUAL A 1,5,DIAMETRO ACIMA DE 5MM,DESTINADO A ARMADURA DE PECAS DE CONCRETOARMADO,10% DE PERDAS DE PONTAS E ARAME 18.FORNECIMENTO</t>
  </si>
  <si>
    <t>BARRA DE ACO CA-50,COM SALIENCIA OU MOSSA,COEFICIENTE DE CONFORMACAO SUPERFICIAL MINIMO (ADERENCIA) IGUAL A 1,5,DIAMETRODE 6,3MM,DESTINADA A ARMADURA DE CONCRETO ARMADO,10% DE PERDAS DE PONTAS E ARAME 18.FORNECIMENTO</t>
  </si>
  <si>
    <t>BARRA DE ACO CA-50,COM SALIENCIA OU MOSSA,COEFICIENTE DE CONFORMACAO SUPERFICIAL MINIMO (ADERENCIA) IGUAL A 1,5,DIAMETRODE 8 A 12,5MM,DESTINADA A ARMADURA DE CONCRETO ARMADO,10%DE PERDAS DE PONTAS E ARAME 18.FORNECIMENTO</t>
  </si>
  <si>
    <t>BARRA DE ACO CA-50,COM SALIENCIA OU MOSSA,COEFICIENTE DE CONFORMACAO SUPERFICIAL MINIMO (ADERENCIA) IGUAL A 1,5,DIAMETROACIMA DE 12,5MM,DESTINADA A ARMADURA DE CONCRETO ARMADO,10%DE PERDAS DE PONTAS E ARAME 18.FORNECIMENTO</t>
  </si>
  <si>
    <t>11.009.0050-1</t>
  </si>
  <si>
    <t>BARRA DE ACO CA-25,REDONDA,SEM SALIENCIA OU MOSSA,COEFICIENTE DE CONFORMACAO SUPERFICIAL MINIMO (ADERENCIA) IGUAL A 1,DIAMETRO IGUAL A 6,3MM,DESTINADA A ARMADURA DE PECAS DE CONCRETO ARMADO,COMPREENDENDO 10% DE PERDAS DE PONTAS E ARAME 18.FORNECIMENTO,CORTE,DOBRAGEM,MONTAGEM E COLOCACAO DO ACO NAS FORMAS</t>
  </si>
  <si>
    <t>11.009.0050-B</t>
  </si>
  <si>
    <t>11.009.0052-1</t>
  </si>
  <si>
    <t>BARRA DE ACO CA-25,REDONDA,SEM SALIENCIA OU MOSSA,COEFICIENTE DE CONFORMACAO SUPERFICIAL MINIMO (ADERENCIA) IGUAL A 1,DIAMETRO DE 8MM,DESTINADA A ARMADURA DE PECAS DE CONCRETO ARMADO,COMPREENDENDO 10% DE PERDAS DE PONTAS E ARAMA 18.FORNECIMENTO,CORTE,DOBRAGEM,MONTAGEM E COLOCACAO DO ACO NAS FORMAS</t>
  </si>
  <si>
    <t>11.009.0052-B</t>
  </si>
  <si>
    <t>11.009.0054-1</t>
  </si>
  <si>
    <t>BARRA DE ACO CA-25,REDONDA,SEM SALIENCIA OU MOSSA,COEFICIENTE DE CONFORMACAO SUPERFICIAL MINIMO (ADERENCIA) MAIOR OU IGUAL A 10MM,DESTINADA A ARMADURA DE PECAS DE CONCRETO ARMADO,COMPREENDENDO 10% DE PERDAS DE PONTAS E ARAME 18.FORNECIMENTO,CORTE,DOBRAGEM,MONTAGEM E COLOCACAO DO ACO NAS FORMAS</t>
  </si>
  <si>
    <t>11.009.0054-B</t>
  </si>
  <si>
    <t>11.009.0060-1</t>
  </si>
  <si>
    <t>FIO DE ACO CA-60,REDONDO,COM SALIENCIA OU MOSSA,COEFICIENTEDE CONFORMACAO SUPERFICIAL MINIMO (ADERENCIA) IGUAL A 1,5,DIAMETRO ENTRE 4,2 A 5MM,DESTINADO A ARMADURA DE PECAS DE CONCRETO ARMADO,COMPREENDENDO 10% DE PERDAS DE PONTAS E ARAME 18.FORNECIMENTO,CORTE,DOBRAGEM,MONTAGEM E COLOCACAO DO ACO NASFORMAS</t>
  </si>
  <si>
    <t>11.009.0060-B</t>
  </si>
  <si>
    <t>11.009.0062-1</t>
  </si>
  <si>
    <t>FIO DE ACO CA-60,REDONDO,COM SALIENCIA OU MOSSA,COEFICIENTEDE CONFORMACAO SUPERFICIAL MINIMO (ADERENCIA) IGUAL A 1,5,DIAMETRO ACIMA DE 5MM,DESTINADO A ARMADURA DE PECAS DE CONCRETO ARMADO,COMPREENDENDO 10% DE PERDAS DE PONTAS E ARAME 18.FORNECIMENTO,CORTE,DOBRAGEM,MONTAGEM E COLOCACAO DO ACO NAS FORMAS</t>
  </si>
  <si>
    <t>11.009.0062-B</t>
  </si>
  <si>
    <t>11.009.0070-1</t>
  </si>
  <si>
    <t>BARRA DE ACO CA-50,COM SALIENCIA OU MOSSA,COEFICIENTE DE CONFORMACAO SUPERFICIAL MINIMO (ADERENCIA) IGUAL A 1,5,DIAMETRODE 6,3MM,DESTINADA A ARMADURA DE CONCRETO ARMADO,COMPREENDENDO 10% DE PERDAS DE PONTAS E ARAME 18.FORNECIMENTO,CORTE,DOBRAGEM,MONTAGEM E COLOCACAO DO ACO NAS FORMAS</t>
  </si>
  <si>
    <t>11.009.0070-B</t>
  </si>
  <si>
    <t>11.009.0072-1</t>
  </si>
  <si>
    <t>BARRA DE ACO CA-50,COM SALIENCIA OU MOSSA,COEFICIENTE DE CONFORMACAO SUPERFICIAL MINIMO (ADERENCIA) IGUAL A 1,5,DIAMETRODE 8 A 12,5MM,DESTINADA A ARMADURA DE CONCRETO ARMADO,COMPREENDENDO 10% DE PERDAS DE PONTAS E ARAME 18.FORNECIMENTO,CORTE,DOBRAGEM,MONTAGEM E COLOCACAO DO ACO NAS FORMAS</t>
  </si>
  <si>
    <t>11.009.0072-B</t>
  </si>
  <si>
    <t>11.009.0074-1</t>
  </si>
  <si>
    <t>BARRA DE ACO CA-50,COM SALIENCIA OU MOSSA,COEFICIENTE DE CONFORMACAO SUPERFICIAL MINIMO (ADERENCIA) IGUAL A 1,5,DIAMETROACIMA DE 12,5MM,DESTINADA A ARMADURA DE CONCRETO ARMADO,COMPREENDENDO 10% DE PERDAS DE PONTAS E ARAME 18.FORNECIMENTO,CORTE,DOBRAGEM,MONTAGEM E COLOCACAO DO ACO NAS FORMAS</t>
  </si>
  <si>
    <t>11.009.0074-B</t>
  </si>
  <si>
    <t>11.009.0100-1</t>
  </si>
  <si>
    <t>BARRA DE ACO CA-25,SEM SALIENCIA OU MOSSA,COEFICIENTE CONFORMACAO SUPERFICIAL MINIMO (ADERENCIA) IGUAL A 1,5,DIAM.6,3MM,DESTINADA A ARMADURA CONCRETO ARMADO,COMPREENDENDO 10% PERDAS PONTAS E ARAME 18.FORN.,CORTE,DOBRAGEM,MONTAGEM E COLOC.ACO NAS FORMAS C/AUXILIO DE EQUIPAMENTOS,INCL.TRANSP.HORIZONTAL E VERTICAL C/EQUIPAMENTOS,P/ESTRUTURA DE PONTES E VIADUTOS</t>
  </si>
  <si>
    <t>11.009.0100-B</t>
  </si>
  <si>
    <t>11.009.0102-1</t>
  </si>
  <si>
    <t>BARRA DE ACO CA-25,SEM SALIENCIA OU MOSSA,COEFICIENTE CONFORMACAO SUPERFICIAL MINIMO (ADERENCIA) IGUAL A 1,5,DIAM.8MM,DESTINADA ARMADURA CONCRETO ARMADO,COMPREENDENDO 10% PERDAS PONTAS E ARAME 18.FORN.CORTE,DOBRAGEM,MONTAGEM E COLOC.ACO NASFORMAS C/AUXILIO DE EQUIPAMENTOS,INCL.TRANSP.HORIZONTAL E VERTICAL C/EQUIPAMENTOS,P/ESTRUTURAS DE PONTES E VIADUTOS</t>
  </si>
  <si>
    <t>11.009.0102-B</t>
  </si>
  <si>
    <t>11.009.0104-1</t>
  </si>
  <si>
    <t>BARRA DE ACO CA-25,SEM SALIENCIA OU MOSSA,COEFICIENTE CONFORMACAO SUPERFICIAL MINIMO(ADERENCIA) MAIOR OU IGUAL A 10MM,DESTINADA A ARMADURA CONCRETO ARMADO,COMPREENDENDO 10% PERDASPONTAS E ARAME 18.FORN.CORTE,DOBRAGEM,MONTAGEM E COLOC.ACO NAS FORMAS C/AUXILIO DE EQUIPAMENTOS,INCL.TRANSP.HORIZONTAL EVERTICAL C/EQUIPAMENTOS,P/ESTRUTURAS DE PONTES E VIADUTOS</t>
  </si>
  <si>
    <t>11.009.0104-B</t>
  </si>
  <si>
    <t>11.009.0110-1</t>
  </si>
  <si>
    <t>FIO ACO CA-60,REDONDO,C/SALIENCIA OU MOSSA,COEFICIENTE CONFORMACAO SUPERFICIAL MINIMO (ADERENCIA) IGUAL A 1,5,DIAM.ENTRE4,2 A 5MM,DESTINADO ARMADURA DE CONCRETO ARMADO,COMPREEND.10% PERDAS PONTAS E ARAME 18.FORN.CORTE,DOBRAGEM,MONTAGEM E COLOC.ACO NAS FORMAS C/AUXILIO EQUIPAMENTOS,INCL.TRANSP.HORIZONTAL E VERTICAL C/EQUIPAMENTOS,P/ESTRUT.PONTES E VIADUTOS</t>
  </si>
  <si>
    <t>11.009.0110-B</t>
  </si>
  <si>
    <t>11.009.0112-1</t>
  </si>
  <si>
    <t>FIO DE ACO CA-60,REDONDO,C/SALIENCIA OU MOSSA,COEFICIENTE CONFORMACAO SUPERFICIAL MINIMO (ADERENCIA) IGUAL A 1,5,DIAM.ACIMA DE 5MM,DESTINADO ARMADURA CONCRETO ARMADO,COMPREEND.10%PERDAS DE PONTAS E ARAME 18.FORN.CORTE,DOBRAGEM,MONTAGEM E COLOC.ACO NAS FORMAS AUXILIO DE EQUIPAMENTOS,INCL.TRANSP.HORIZONTAL E VERTICAL C/EQUIPAMENTOS,P/ESTRUT.PONTES E VIADUTOS</t>
  </si>
  <si>
    <t>11.009.0112-B</t>
  </si>
  <si>
    <t>11.009.0120-1</t>
  </si>
  <si>
    <t>BARRA DE ACO CA-50,C/SALIENCIA OU MOSSA,COEFICIENTE CONFORMACAO SUPERFICIAL MINIMO (ADERENCIA) IGUAL A 1,5,DIAM.6,3MM,DESTINADA A ARMADURA DE CONCRETO ARMADO,COMPREEND.10% DE PERDAS DE PONTAS E ARAME 18.FORN.CORTE,DOBRAGEM,MONTAGEM E COLOC.ACO NAS FORMAS C/AUXILIO DE EQUIPAMENTOS,INCL.TRANSPORTE HORIZONTAL E VERTICAL C/EQUIPAMENTOS,P/ESTRUT.PONTES E VIADUTOS</t>
  </si>
  <si>
    <t>11.009.0120-B</t>
  </si>
  <si>
    <t>11.009.0122-1</t>
  </si>
  <si>
    <t>BARRA ACO CA-50,C/SALIENCIA OU MOSSA,COEFICIENTE CONFORMACAOSUPERFICIAL MINIMO (ADERENCIA) IGUAL A 1,5,DIAM. 8 A 12,5MM,DESTINADA ARMADURA CONCRETO ARMADO,COMPREENDENDO 10% PERDASDE PONTAS E ARAME 18.FORN.CORTE,DOBRAGEM,MONTAGEM E COLOC.ACO NAS FORMAS C/AUXILIO EQUIPAMENTOS,INCL.TRANSP.HORIZONTALE VERTICAL C/EQUIPAMENTOS,P/ESTRUTURAS DE PONTES E VIADUTOS</t>
  </si>
  <si>
    <t>11.009.0122-B</t>
  </si>
  <si>
    <t>11.009.0124-1</t>
  </si>
  <si>
    <t>BARRA ACO CA-50,C/SALIENCIA OU MOSSA,COEFICIENTE CONFORMACAOSUPERFICIAL MINIMO (ADERENCIA) IGUAL A 1,5,DIAM.ACIMA DE 12,5MM,DESTINADA ARMADURA CONCRETO ARMADO,COMPREEND.10% PERDASDE PONTAS E ARAME 18.FORN.CORTE,DOBRAGEM,MONTAGEM E COLOC.ACO NAS FORMAS C/AUXILIO EQUIPAMENTOS,INCL.TRANSPORTE HORIZONTAL E VERTICAL C/EQUIPAMENTOS,P/ESTRUTURAS PONTES E VIADUTOS</t>
  </si>
  <si>
    <t>11.009.0124-B</t>
  </si>
  <si>
    <t>CABO DE ACO DE 1 CORDOALHA DE 12,7MM,EXCLUSIVE BAINHA E PERDAS DE PONTAS,COMPREENDENDO APENAS O FORNECIMENTO MEDIDO PELOPESO DO CABO GEOMETRICAMENTE NECESSARIO</t>
  </si>
  <si>
    <t>CABO DE ACO PARA 2 CORDOALHAS DE 12,7MM,INCLUSIVE BAINHA DEACO GALVANIZADO,COMPREENDENDO APENAS O FORNECIMENTO MEDIDO PELO PESO DO CABO GEOMETRICAMENTE NECESSARIO</t>
  </si>
  <si>
    <t>CABO DE ACO PARA 3 CORDOALHAS DE 12,7MM,INCLUSIVE BAINHA DEACO GALVANIZADO,COMPREENDENDO APENAS O FORNECIMENTO MEDIDO PELO PESO DO CABO GEOMETRICAMENTE NECESSARIO</t>
  </si>
  <si>
    <t>CABO DE ACO PARA 4 CORDOALHAS DE 12,7MM,INCLUSIVE BAINHA DEACO GALVANIZADO,COMPREENDENDO APENAS O FORNECIMENTO MEDIDO PELO PESO DO CABO GEOMETRICAMENTE NECESSARIO</t>
  </si>
  <si>
    <t>CABO DE ACO PARA 5 CORDOALHAS DE 12,7MM,INCLUSIVE BAINHA DEACO GALVANIZADO,COMPREENDENDO APENAS O FORNECIMENTO MEDIDO PELO PESO DO CABO GEOMETRICAMENTE NECESSARIO</t>
  </si>
  <si>
    <t>CABO DE ACO PARA 6 CORDOALHAS DE 12,7MM,INCLUSIVE BAINHA DEACO GALVANIZADO,COMPREENDENDO APENAS O FORNECIMENTO MEDIDO PELO PESO DO CABO GEOMETRICAMENTE NECESSARIO</t>
  </si>
  <si>
    <t>CABO DE ACO PARA 7 CORDOALHAS DE 12,7MM,INCLUSIVE BAINHA DEACO GALVANIZADO,COMPREENDENDO APENAS O FORNECIMENTO MEDIDO PELO PESO DO CABO GEOMETRICAMENTE NECESSARIO</t>
  </si>
  <si>
    <t>CABO DE ACO PARA 12 CORDOALHAS DE 12,7MM,INCLUSIVE BAINHA DEACO GALVANIZADO,COMPREENDENDO APENAS O FORNECIMENTO MEDIDOPELO PESO DO CABO GEOMETRICAMENTE NECESSARIO</t>
  </si>
  <si>
    <t>CABO DE ACO PARA 19 CORDOALHAS DE 12,7MM,INCLUSIVE BAINHA DEACO GALVANIZADO,COMPREENDENDO APENAS O FORNECIMENTO MEDIDOPELO PESO DO CABO GEOMETRICAMENTE NECESSARIO</t>
  </si>
  <si>
    <t>CABO DE ACO PARA 22 CORDOALHAS DE 12,7MM,INCLUSIVE BAINHA DEACO GALVANIZADO,COMPREENDENDO APENAS O FORNECIMENTO MEDIDOPELO PESO DO CABO GEOMETRICAMENTE NECESSARIO</t>
  </si>
  <si>
    <t>CABO DE ACO PARA 27 CORDOALHAS DE 12,7MM,INCLUSIVE BAINHA DEACO GALVANIZADO,COMPREENDENDO APENAS O FORNECIMENTO MEDIDOPELO PESO DO CABO GEOMETRICAMENTE NECESSARIO</t>
  </si>
  <si>
    <t>CABO DE ACO PARA 31 CORDOALHAS DE 12,7MM,INCLUSIVE BAINHA DEACO GALVANIZADO,COMPREENDENDO APENAS O FORNECIMENTO MEDIDOPELO PESO DO CABO GEOMETRICAMENTE NECESSARIO</t>
  </si>
  <si>
    <t>CABO DE ACO PARA 37 CORDOALHAS DE 12,7MM,INCLUSIVE BAINHA DEACO GALVANIZADO,COMPREENDENDO APENAS O FORNECIMENTO MEDIDOPELO PESO DO CABO GEOMETRICAMENTE NECESSARIO</t>
  </si>
  <si>
    <t>CABO DE ACO DE 1 CORDOALHA DE 15,2MM,EXCLUSIVE BAINHA E PERDAS DE PONTAS,COMPREENDENDO APENAS O FORNECIMENTO MEDIDO PELOPESO DO CABO GEOMETRICAMENTE NECESSARIO</t>
  </si>
  <si>
    <t>CABO DE ACO DE 2 CORDOALHAS DE 15,2MM,INCLUSIVE BAINHA DE ACO GALVANIZADO,COMPREENDENDO APENAS O FORNECIMENTO MEDIDO PELO PESO DO CABO GEOMETRICAMENTE NECESSARIO</t>
  </si>
  <si>
    <t>CABO DE ACO DE 3 CORDOALHAS DE 15,2MM,INCLUSIVE BAINHA DE ACO GALVANIZADO,COMPREENDENDO APENAS O FORNECIMENTO MEDIDO PELO PESO DO CABO GEOMETRICAMENTE NECESSARIO</t>
  </si>
  <si>
    <t>CABO DE ACO DE 4 CORDOALHAS DE 15,2MM,INCLUSIVE BAINHA DE ACO GALVANIZADO,COMPREENDENDO APENAS O FORNECIMENTO MEDIDO PELO PESO DO CABO GEOMETRICAMENTE NECESSARIO</t>
  </si>
  <si>
    <t>CABO DE ACO DE 5 CORDOALHAS DE 15,2MM,INCLUSIVE BAINHA DE ACO GALVANIZADO,COMPREENDENDO APENAS O FORNECIMENTO MEDIDO PELO PESO DO CABO GEOMETRICAMENTE NECESSARIO</t>
  </si>
  <si>
    <t>CABO DE ACO DE 6 CORDOALHAS DE 15,2MM,INCLUSIVE BAINHA DE ACO GALVANIZADO,COMPREENDENDO APENAS O FORNECIMENTO MEDIDO PELO PESO DO CABO GEOMETRICAMENTE NECESSARIO</t>
  </si>
  <si>
    <t>CABO DE ACO DE 7 CORDOALHAS DE 15,2MM,INCLUSIVE BAINHA DE ACO GALVANIZADO,COMPREENDENDO APENAS O FORNECIMENTO MEDIDO PELO PESO DO CABO GEOMETRICAMENTE NECESSARIO</t>
  </si>
  <si>
    <t>CABO DE ACO DE 12 CORDOALHAS DE 15,2MM,INCLUSIVE BAINHA DE ACO GALVANIZADO,COMPREENDENDO APENAS O FORNECIMENTO MEDIDO PELO PESO DO CABO GEOMETRICAMENTE NECESSARIO</t>
  </si>
  <si>
    <t>CABO DE ACO DE 19 CORDOALHAS DE 15,2MM,INCLUSIVE BAINHA DE ACO GALVANIZADO,COMPREENDENDO APENAS O FORNECIMENTO MEDIDO PELO PESO DO CABO GEOMETRICAMENTE NECESSARIO</t>
  </si>
  <si>
    <t>CABO DE ACO DE 22 CORDOALHAS DE 15,2MM,INCLUSIVE BAINHA DE ACO GALVANIZADO,COMPREENDENDO APENAS O FORNECIMENTO MEDIDO PELO PESO DO CABO GEOMETRICAMENTE NECESSARIO</t>
  </si>
  <si>
    <t>CABO DE ACO DE 27 CORDOALHAS DE 15,2MM,INCLUSIVE BAINHA DE ACO GALVANIZADO,COMPREENDENDO APENAS O FORNECIMENTO MEDIDO PELO PESO DO CABO GEOMETRICAMENTE NECESSARIO</t>
  </si>
  <si>
    <t>CABO DE ACO DE 31 CORDOALHAS DE 15,2MM,INCLUSIVE BAINHA DE ACO GALVANIZADO,COMPREENDENDO APENAS O FORNECIMENTO MEDIDO PELO PESO DO CABO GEOMETRICAMENTE NECESSARIO</t>
  </si>
  <si>
    <t>CABO DE ACO DE 37 CORDOALHAS DE 15,2MM,INCLUSIVE BAINHA DE ACO GALVANIZADO,COMPREENDENDO APENAS O FORNECIMENTO MEDIDO PELO PESO DO CABO GEOMETRICAMENTE NECESSARIO</t>
  </si>
  <si>
    <t>CORDOALHA ENGRAXADA E PLASTIFICADA DE 12,7MM,CP-190RB,EXCLUSIVE PERDAS DE PONTAS,COMPREENDENDO APENAS O FORNECIMENTO,MEDIDO PELO PESO DE CABO GEOMETRICAMENTE NECESSARIO</t>
  </si>
  <si>
    <t>CORDOALHA ENGRAXADA E PLASTIFICADA DE 15,2MM,CP-190RB,EXCLUSIVE PERDAS DE PONTAS,COMPREENDENDO APENAS O FORNECIMENTO,MEDIDO PELO PESO DE CABO GEOMETRICAMENTE NECESSARIO</t>
  </si>
  <si>
    <t>PREPARO E COLOCACAO DE CORDOALHAS ENGRAXADAS E PLASTIFICADASDE 12,7MM,CP-190RB,NAS FORMAS COMPREENDENDO MONTAGEM,CORTESE GRAUTEAMENTO DE NICHOS</t>
  </si>
  <si>
    <t>PREPARO E COLOCACAO DE CORDOALHAS ENGRAXADAS E PLASTIFICADASDE 15,2MM,CP-190RB,NAS FORMAS COMPREENDENDO MONTAGEM,CORTESE GRAUTEAMENTO DE NICHOS</t>
  </si>
  <si>
    <t>PREPARO E COLOCACAO DE 1 CORDOALHA DE 12,7MM OU 15,2MM,NAS FORMAS,COMPREENDENDO CORTE,MONTAGEM,ENFIACAO NA BAINHA,BEM COMO FORNECIMENTO DE CIMENTO PARA INJECAO</t>
  </si>
  <si>
    <t>PREPARO E COLOCACAO DE 2 CORDOALHAS DE 12,7MM,NAS FORMAS,COMPREENDENDO CORTE,MONTAGEM,ENFIACAO NA BAINHA,BEM COMO FORNECIMENTO DE CIMENTO PARA INJECAO</t>
  </si>
  <si>
    <t>PREPARO E COLOCACAO DE 3 CORDOALHAS DE 12,7MM,NAS FORMAS,COMPREENDENDO CORTE,MONTAGEM,ENFIACAO NA BAINHA,BEM COMO FORNECIMENTO DE CIMENTO PARA INJECAO</t>
  </si>
  <si>
    <t>PREPARO E COLOCACAO DE 4 CORDOALHAS DE 12,7MM,NAS FORMAS,COMPREENDENDO CORTE,MONTAGEM,ENFIACAO NA BAINHA,BEM COMO FORNECIMENTO DE CIMENTO PARA INJECAO</t>
  </si>
  <si>
    <t>PREPARO E COLOCACAO DE 5 CORDOALHAS DE 12,7MM,NAS FORMAS,COMPREENDENDO CORTE,MONTAGEM,ENFIACAO NA BAINHA,BEM COMO FORNECIMENTO DE CIMENTO PARA INJECAO</t>
  </si>
  <si>
    <t>PREPARO E COLOCACAO DE 6 CORDOALHAS DE 12,7MM,NAS FORMAS,COMPREENDENDO CORTE,MONTAGEM,ENFIACAO NA BAINHA,BEM COMO FORNECIMENTO DE CIMENTO PARA INJECAO</t>
  </si>
  <si>
    <t>PREPARO E COLOCACAO DE 7 CORDOALHAS DE 12,7MM,NAS FORMAS,COMPREENDENDO CORTE,MONTAGEM,ENFIACAO NA BAINHA,BEM COMO FORNECIMENTO DE CIMENTO PARA INJECAO</t>
  </si>
  <si>
    <t>PREPARO E COLOCACAO DE 12 CORDOALHAS DE 12,7MM,NAS FORMAS,COMPREENDENDO CORTE,MONTAGEM,ENFIACAO NA BAINHA,BEM COMO FORNECIMENTO DE CIMENTO PARA INJECAO</t>
  </si>
  <si>
    <t>PREPARO E COLOCACAO DE 19 CORDOALHAS DE 12,7MM,NAS FORMAS,COMPREENDENDO CORTE,MONTAGEM,ENFIACAO NA BAINHA,BEM COMO FORNECIMENTO DE CIMENTO PARA INJECAO</t>
  </si>
  <si>
    <t>PREPARO E COLOCACAO DE 22 CORDOALHAS DE 12,7MM,NAS FORMAS,COMPREENDENDO CORTE,MONTAGEM,ENFIACAO NA BAINHA,BEM COMO FORNECIMENTO DE CIMENTO PARA INJECAO</t>
  </si>
  <si>
    <t>PREPARO E COLOCACAO DE 27 CORDOALHAS DE 12,7MM,NAS FORMAS,COMPREENDENDO CORTE,MONTAGEM,ENFIACAO NA BAINHA,BEM COMO FORNECIMENTO DE CIMENTO PARA INJECAO</t>
  </si>
  <si>
    <t>PREPARO E COLOCACAO DE 31 CORDOALHAS DE 12,7MM,NAS FORMAS,COMPREENDENDO CORTE,MONTAGEM,ENFIACAO NA BAINHA,BEM COMO FORNECIMENTO DE CIMENTO PARA INJECAO</t>
  </si>
  <si>
    <t>PREPARO E COLOCACAO DE 37 CORDOALHAS DE 12,7MM,NAS FORMAS,COMPREENDENDO CORTE,MONTAGEM,ENFIACAO NA BAINHA,BEM COMO FORNECIMENTO DE CIMENTO PARA INJECAO</t>
  </si>
  <si>
    <t>CORTE,DOBRAGEM,MONTAGEM E COLOCACAO DE FERRAGENS NA FORMAS,ACO CA-25,EM BARRA REDONDA COM DIAMETRO IGUAL A 6,3MM</t>
  </si>
  <si>
    <t>CORTE,DOBRAGEM,MONTAGEM E COLOCACAO DE FERRAGENS NAS FORMAS,ACO CA-25,EM BARRA REDONDA COM DIAMETRO IGUAL A 8MM</t>
  </si>
  <si>
    <t>CORTE,DOBRAGEM,MONTAGEM E COLOCACAO DE FERRAGENS NAS FORMAS,ACO CA-25,EM BARRA REDONDA COM DIAMETRO MAIOR OU IGUAL A 10MM</t>
  </si>
  <si>
    <t>CORTE,DOBRAGEM,MONTAGEM E COLOCACAO DE FERRAGENS NAS FORMAS,ACO CA-60,EM FIO REDONDO,COM DIAMETRO DE 4,2 A 5MM</t>
  </si>
  <si>
    <t>CORTE,DOBRAGEM,MONTAGEM E COLOCACAO DE FERRAGENS NAS FORMAS,ACO CA-60,EM FIO REDONDO COM DIAMETRO ACIMA DE 5MM</t>
  </si>
  <si>
    <t>CORTE,DOBRAGEM,MONTAGEM E COLOCACAO DE FERRAGENS NAS FORMAS,ACO CA-50,EM BARRAS REDONDAS,COM DIAMETRO IGUAL A 6,3MM</t>
  </si>
  <si>
    <t>CORTE,DOBRAGEM,MONTAGEM E COLOCACAO DE FERRAGENS NAS FORMAS,ACO CA-50,EM BARRAS REDONDAS,COM DIAMETRO DE 8 A 12,5MM</t>
  </si>
  <si>
    <t>CORTE,DOBRAGEM,MONTAGEM E COLOCACAO DE FERRAGENS NAS FORMAS,ACO CA-50,EM BARRAS REDONDAS,COM DIAMETRO ACIMA DE 12,5MM</t>
  </si>
  <si>
    <t>CORTE,DOBRAGEM,MONTAGEM E COLOCACAO DE FERRAGENS NAS FORMAS,INCLUSIVE TRANSPORTE HORIZONTAL E VERTICAL COM EQUIPAMENTOS(GUINDASTE E GUINDAUTO),PARA ESTRUTURAS DE PONTES E VIADUTOS,ACO CA-50,DIAMETRO ATE 6,3MM</t>
  </si>
  <si>
    <t>CORTE,DOBRAGEM,MONTAGEM E COLOCACAO DE FERRAGENS NAS FORMAS,INCLUSIVE TRANSPORTE HORIZONTAL E VERTICAL COM EQUIPAMENTOS(GUINDASTE E GUINDAUTO),PARA ESTRUTURAS DE PONTES E VIADUTOS,ACO CA-50,DIAMETRO DE 8 A 12,5MM</t>
  </si>
  <si>
    <t>CORTE,DOBRAGEM,MONTAGEM E COLOCACAO DE FERRAGENS NAS FORMAS,INCLUSIVE TRANSPORTE HORIZONTAL E VERTICAL COM EQUIPAMENTOS(GUINDASTE E GUINDAUTO),PARA ESTRUTURAS DE PONTES E VIADUTOS,ACO CA-50,DIAMETRO ACIMA DE 12,5MM</t>
  </si>
  <si>
    <t>CORTE,MONTAGEM E COLOCACAO DE TELAS DE ACO CA-60,CRUZADAS ESOLDADAS ENTRE SI,EM PECAS DE CONCRETO</t>
  </si>
  <si>
    <t>CONE DE ANCORAGEM DE CABO DE ACO DE 1 CORDOALHA DE 12,7MM,COMPREENDENDO FORNECIMENTO DO CONE,DE LUVA CONE-BAINHA,DE 2,00M DE MOLA CENTRAL E BAINHA,BEM COMO AS OPERACOES DE PROTENSAO E INJECAO DE CIMENTO</t>
  </si>
  <si>
    <t>CONE DE ANCORAGEM DE CABO DE ACO DE 2 CORDOALHAS DE 12,7MM,COMPREENDENDO FORNECIMENTO DO CONE,DE LUVA CONE-BAINHA,DE 2,00M DE MOLA CENTRAL E BAINHA,BEM COMO AS OPERACOES DE PROTENSAO E INJECAO DE CIMENTO</t>
  </si>
  <si>
    <t>CONE DE ANCORAGEM DE CABO DE ACO DE 3 CORDOALHAS DE 12,7MM,COMPREENDENDO FORNECIMENTO DO CONE,DE LUVA CONE-BAINHA,DE 2,00M DE MOLA CENTRAL E BAINHA,BEM COMO AS OPERACOES DE PROTENSAO E INJECAO DE CIMENTO</t>
  </si>
  <si>
    <t>CONE DE ANCORAGEM DE CABO DE ACO DE 4 CORDOALHAS DE 12,7MM,COMPREENDENDO FORNECIMENTO DO CONE,DE LUVA CONE-BAINHA,DE 2,00M DE MOLA CENTRAL E BAINHA,BEM COMO AS OPERACOES DE PROTENSAO E INJECAO DE CIMENTO</t>
  </si>
  <si>
    <t>CONE DE ANCORAGEM DE CABO DE ACO DE 5 CORDOALHAS DE 12,7MM,COMPREENDENDO FORNECIMENTO DO CONE,DE LUVA CONE-BAINHA,DE 2,00M DE MOLA CENTRAL E BAINHA,BEM COMO AS OPERACOES DE PROTENSAO E INJECAO DE CIMENTO</t>
  </si>
  <si>
    <t>CONE DE ANCORAGEM DE CABO DE ACO DE 6 CORDOALHAS DE 12,7MM,COMPREENDENDO FORNECIMENTO DO CONE,DE LUVA CONE-BAINHA,DE 2,00M DE MOLA CENTRAL E BAINHA,BEM COMO AS OPERACOES DE PROTENSAO E INJECAO DE CIMENTO</t>
  </si>
  <si>
    <t>CONE DE ANCORAGEM DE CABO DE ACO DE 7 CORDOALHAS DE 12,7MM,COMPREENDENDO FORNECIMENTO DO CONE,DE LUVA CONE-BAINHA,DE 2,00M DE MOLA CENTRAL E BAINHA,BEM COMO AS OPERACOES DE PROTENSAO E INJECAO DE CIMENTO</t>
  </si>
  <si>
    <t>CONE DE ANCORAGEM DE CABO DE ACO DE 12 CORDOALHAS DE 12,7MM,COMPREENDENDO FORNECIMENTO DO CONE,DE LUVA CONE-BAINHA,DE 2,00M DE MOLA CENTRAL E BAINHA,BEM COMO AS OPERACOES DE PROTENSAO E INJECAO DE CIMENTO</t>
  </si>
  <si>
    <t>CONE DE ANCORAGEM DE CABO DE ACO DE 19 CORDOALHAS DE 12,7MM,COMPREENDENDO FORNECIMENTO DO CONE,DE LUVA CONE-BAINHA,DE 2,00M DE MOLA CENTRAL E BAINHA,BEM COMO AS OPERACOES DE PROTENSAO E INJECAO DE CIMENTO</t>
  </si>
  <si>
    <t>CONE DE ANCORAGEM DE CABO DE ACO DE 22 CORDOALHAS DE 12,7MM,COMPREENDENDO FORNECIMENTO DO CONE,DE LUVA CONE-BAINHA,DE 2,00M DE MOLA CENTRAL E BAINHA,BEM COMO AS OPERACOES DE PROTENSAO E INJECAO DE CIMENTO</t>
  </si>
  <si>
    <t>CONE DE ANCORAGEM DE CABO DE ACO DE 27 CORDOALHAS DE 12,7MM,COMPREENDENDO FORNECIMENTO DO CONE,DE LUVA CONE-BAINHA,DE 2,00M DE MOLA CENTRAL E BAINHA,BEM COMO AS OPERACOES DE PROTENSAO E INJECAO DE CIMENTO</t>
  </si>
  <si>
    <t>CONE DE ANCORAGEM DE CABO DE ACO DE 31 CORDOALHAS DE 12,7MM,COMPREENDENDO FORNECIMENTO DO CONE,DE LUVA CONE-BAINHA,DE 2,00M DE MOLA CENTRAL E BAINHA,BEM COMO AS OPERACOES DE PROTENSAO E INJECAO DE CIMENTO</t>
  </si>
  <si>
    <t>CONE DE ANCORAGEM DE CABO DE ACO DE 37 CORDOALHAS DE 12,7MM,COMPREENDENDO FORNECIMENTO DO CONE,DE LUVA CONE-BAINHA,DE 2,00M DE MOLA CENTRAL E BAINHA,BEM COMO AS OPERACOES DE PROTENSAO E INJECAO DE CIMENTO</t>
  </si>
  <si>
    <t>CONE DE ANCORAGEM DE CABO DE ACO DE 1 CORDOALHA DE 15,2MM,COMPREENDENDO FORNECIMENTO DO CONE,DE LUVA CONE-BAINHA,DE 2,00M DE MOLA CENTRAL E BAINHA,BEM COMO AS OPERACOES DE PROTENSAO E INJECAO DE CIMENTO</t>
  </si>
  <si>
    <t>CONE DE ANCORAGEM DE CABO DE ACO DE 2 CORDOALHAS DE 15,2MM,COMPREENDENDO FORNECIMENTO DO CONE,DE LUVA CONE-BAINHA,DE 2,00M DE MOLA CENTRAL E BAINHA,BEM COMO AS OPERACOES DE PROTENSAO E INJECAO DE CIMENTO</t>
  </si>
  <si>
    <t>CONE DE ANCORAGEM DE CABO DE ACO DE 3 CORDOALHAS DE 15,2MM,COMPREENDENDO FORNECIMENTO DO CONE,DE LUVA CONE-BAINHA,DE 2,00M DE MOLA CENTRAL E BAINHA,BEM COMO AS OPERACOES DE PROTENSAO E INJECAO DE CIMENTO</t>
  </si>
  <si>
    <t>CONE DE ANCORAGEM DE CABO DE ACO DE 4 CORDOALHAS DE 15,2MM,COMPREENDENDO FORNECIMENTO DO CONE,DE LUVA CONE-BAINHA,DE 2,00M DE MOLA CENTRAL E BAINHA,BEM COMO AS OPERACOES DE PROTENSAO E INJECAO DE CIMENTO</t>
  </si>
  <si>
    <t>CONE DE ANCORAGEM DE CABO DE ACO DE 5 CORDOALHAS DE 15,2MM,COMPREENDENDO FORNECIMENTO DO CONE,DE LUVA CONE-BAINHA,DE 2,00M DE MOLA CENTRAL E BAINHA,BEM COMO AS OPERACOES DE PROTENSAO E INJECAO DE CIMENTO</t>
  </si>
  <si>
    <t>CONE DE ANCORAGEM DE CABO DE ACO DE 6 CORDOALHAS DE 15,2MM,COMPREENDENDO FORNECIMENTO DO CONE,DE LUVA CONE-BAINHA,DE 2,00M DE MOLA CENTRAL E BAINHA,BEM COMO AS OPERACOES DE PROTENSAO E INJECAO DE CIMENTO</t>
  </si>
  <si>
    <t>CONE DE ANCORAGEM DE CABO DE ACO DE 7 CORDOALHAS DE 15,2MM,COMPREENDENDO FORNECIMENTO DO CONE,DE LUVA CONE-BAINHA,DE 2,00MM DE MOLA CENTRAL E BAINHA,BEM COMO AS OPERACOES DE PROTENSAO E INJECAO DE CIMENTO</t>
  </si>
  <si>
    <t>CONE DE ANCORAGEM DE CABO DE ACO DE 12 CORDOALHAS DE 15,2MM,COMPREENDENDO FORNECIMENTO DO CONE,DE LUVA CONE-BAINHA,DE 2,00M DE MOLA CENTRAL E BAINHA,BEM COMO AS OPERACOES DE PROTENSAO E INJECAO DE CIMENTO</t>
  </si>
  <si>
    <t>CONE DE ANCORAGEM DE CABO DE ACO DE 19 CORDOALHAS DE 15,2MM,COMPREENDENDO FORNECIMENTO DO CONE,DE LUVA CONE-BAINHA,DE 2,00M DE MOLA CENTRAL E BAINHA,BEM COMO AS OPERACOES DE PROTENSAO E INJECAO DE CIMENTO</t>
  </si>
  <si>
    <t>CONE DE ANCORAGEM DE CABO DE ACO DE 22 CORDOALHAS DE 15,2MM,COMPREENDENDO FORNECIMENTO DO CONE,DE LUVA CONE-BAINHA,DE 2,00M DE MOLA CENTRAL E BAINHA,BEM COMO AS OPERACOES DE PROTENSAO E INJECAO DE CIMENTO</t>
  </si>
  <si>
    <t>CONE DE ANCORAGEM DE CABO DE ACO DE 27 CORDOALHAS DE 15,2MM,COMPREENDENDO FORNECIMENTO DO CONE,DE LUVA CONE-BAINHA,DE 2,00M DE MOLA CENTRAL E BAINHA,BEM COMO AS OPERACOES DE PROTENSAO E INJECAO DE CIMENTO</t>
  </si>
  <si>
    <t>CONE DE ANCORAGEM DE CABO DE ACO DE 31 CORDOALHAS DE 15,2MM,COMPREENDENDO FORNECIMENTO DO CONE,DE LUVA CONE-BAINHA,DE 2,00M DE MOLA CENTRAL E BAINHA,BEM COMO AS OPERACOES DE PROTENSAO E INJECAO DE CIMENTO</t>
  </si>
  <si>
    <t>CONE DE ANCORAGEM DE CABO DE ACO DE 37 CORDOALHAS DE 15,2MM,COMPREENDENDO FORNECIMENTO DO CONE,DE LUVA CONE-BAINHA,DE 2,00M DE MOLA CENTRAL E BAINHA,BEM COMO AS OPERACOES DE PROTENSAO E INJECAO DE CIMENTO</t>
  </si>
  <si>
    <t>VERGAS DE CONCRETO ARMADO PARA ALVENARIA,COM APROVEITAMENTODA MADEIRA POR 10 VEZES</t>
  </si>
  <si>
    <t>PEITORIL DE CONCRETO ARMADO,SECAO EM T,70X20CM,ESPESSURA DE12CM,CONCRETO FCK=15MPA,FORMA DE CHAPAS COMPENSADAS,ACABAMENTO DESEMPENADO,CONFORME PROJETO TIPO Nº6061/EMOP.FORNECIMENTO E COLOCACAO</t>
  </si>
  <si>
    <t>CHAPIM/SOLEIRA DE CONCRETO APARENTE COM ACABAMENTO DESEMPENADO,USANDO FORMA DE CHAPA COMPENSADA,MEDINDO 14X10CM,CONFORMEPROJETO TIPO Nº6062/EMOP,FUNDIDO NO LOCAL</t>
  </si>
  <si>
    <t>CAMADA IMPERMEABILIZADORA EM CONCRETO ARMADO,ESPESSURA DE 5CM,ARMADURA CRUZADA COM BARRAS DE ACO CA-25 DE 3/16",ESPACADAS DE 30CM,JUNTAS DE SARRAFO DE MADEIRA ESPACADAS DE 3,00M,SENDO O CONCRETO DOSADO PARA UMA RESISTENCIA CARACTERISTICA ACOMPRESSAO DE 10MPA</t>
  </si>
  <si>
    <t>CORTINA DE CONCRETO ARMADO,COM 18 A 20CM DE ESPESSURA,FCK=20MPA,INCLUINDO MATERIAIS PARA 1,00M3 DE CONCRETO (IMPORTADO DE USINA) ADENSADO E COLOCADO,10,00M2 DE FORMAS DE MADEIRA DE3ª,SERVINDO 1,4 VEZES,ESCORAMENTO E 80KG DE ACO CA-50</t>
  </si>
  <si>
    <t>CORTINA DE CONCRETO ARMADO,COM 18 A 20CM DE ESPESSURA,FCK=25MPA,INCLUINDO MATERIAIS PARA 1,00M3 DE CONCRETO(IMPORTADO DEUSINA)ADENSADO E COLOCADO,10,00M2 DE FORMAS DE MADEIRA DE 3ª,SERVINDO 1,4 VEZES,ESCORAMENTO E 80KG DE ACO CA-50</t>
  </si>
  <si>
    <t>CORTINA DE CONCRETO ARMADO,COM 18 A 20CM DE ESPESSURA,FCK=30MPA,INCLUINDO MATERIAIS PARA 1,00M3 DE CONCRETO(IMPORTADO DEUSINA)ADENSADO E COLOCADO 10,00M2 DE FORMAS DE AMDEIRA DE 3ª,SERVINDO 1,4 VEZES,ESCORAMENTO E 80KG DE ACO CA-50</t>
  </si>
  <si>
    <t>PLACAS DE CONCRETO ARMADO PRE-MOLDADAS,COM FCK=20MPA,ESPESSURA DE 6CM EM PECAS DE ATE 90KG,INCLUSIVE COLOCACAO MANUAL NOLOCAL DEFINITIVO</t>
  </si>
  <si>
    <t>PLACAS DE CONCRETO ARMADO PRE-MOLDADAS,COM FCK=20MPA,ESPESSURA DE 6CM EM PECAS ACIMA DE 90KG E COLOCACAO COM GUINDASTE</t>
  </si>
  <si>
    <t>PLACAS DE CONCRETO ARMADO PRE-MOLDADAS,COM FCK=20MPA,ESPESSURA DE 8CM EM PECAS DE ATE 90KG,INCLUSIVE COLOCACAO MANUAL NOLOCAL DEFINITIVO</t>
  </si>
  <si>
    <t>PLACAS DE CONCRETO ARMADO PRE-MOLDADAS,COM FCK=20MPA,ESPESSURA DE 8CM EM PECAS ACIMA DE 90KG E COLOCACAO COM GUINDASTE</t>
  </si>
  <si>
    <t>PLACAS DE CONCRETO ARMADO PRE-MOLDADAS,COM FCK=20MPA,ESPESSURA DE 10CM EM PECAS DE ATE 90KG,INCLUSIVE COLOCACAO MANUAL NO LOCAL DEFINITIVO</t>
  </si>
  <si>
    <t>PLACAS DE CONCRETO ARMADO PRE-MOLDADAS,COM FCK=20MPA,ESPESSURA DE 10CM EM PECAS ACIMA DE 90KG E COLOCACAO COM GUINDASTE</t>
  </si>
  <si>
    <t>PLACAS DE CONCRETO ARMADO PRE-MOLDADAS,COM FCK=20MPA,ESPESSURA DE 10CM EM PECAS ACIMA DE 90KG,COM FUROS DE 3CM DE DIAMETRO ESPACADOS DE 15CM EM AMBAS AS DIRECOES,COLOCACAO COM GUINDASTE</t>
  </si>
  <si>
    <t>PLACAS DE CONCRETO ARMADO PRE-MOLDADAS,COM FCK=20MPA,ESPESSURA DE 12CM,INCLUSIVE COLOCACAO COM GUINDASTE NO LOCAL DEFINITIVO</t>
  </si>
  <si>
    <t>PLACAS DE CONCRETO ARMADO PRE-MOLDADAS,COM FCK=20MPA,ESPESSURA DE 12CM,COM FUROS DE 3CM DE DIAMETRO ESPACADOS DE 15CM EMAMBAS AS DIRECOES,INCLUSIVE COLOCACAO COM GUINDASTE NO LOCAL DEFINITIVO</t>
  </si>
  <si>
    <t>PLACAS DE CONCRETO ARMADO PRE-MOLDADAS,COM FCK=20MPA,ESPESSURA DE 15CM,INCLUSIVE COLOCACAO COM GUINDASTE NO LOCAL DEFINITIVO</t>
  </si>
  <si>
    <t>PLACAS DE CONCRETO ARMADO PRE-MOLDADAS,COM FCK=20MPA,ESPESSURA DE 15CM,COM FUROS DE 3CM DE DIAMETRO ESPACADOS DE 15CM EMAMBAS AS DIRECOES,INCLUSIVE COLOCACAO COM GUINDASTE NO LOCAL DEFINITIVO</t>
  </si>
  <si>
    <t>CONCRETO ARMADO,FCK=20MPA,INCLUINDO MATERIAIS PARA 1,00M3 DECONCRETO(IMPORTADO DE USINA)ADENSADO E COLOCADO,14,00M2 DEAREA MOLDADA,FORMAS E ESCORAMENTO CONFORME ITENS 11.004.0022E 11.004.0035,60KG DE ACO CA-50,INCLUSIVE MAO-DE-OBRA PARACORTE,DOBRAGEM,MONTAGEM E COLOCACAO NAS FORMAS</t>
  </si>
  <si>
    <t>CONCRETO ARMADO,FCK=25MPA,INCLUINDO MATERIAIS PARA 1,00M3 DECONCRETO(IMPORTADO DE USINA)ADENSADO E COLOCADO,14,00M2 DEAREA MOLDADA,FORMAS E ESCORAMENTO CONFORME ITENS 11.004.0022E 11.004.0035,60KG DE ACO CA-50,INCLUSIVE MAO-DE-OBRA PARACORTE,DOBRAGEM,MONTAGEM E COLOCACAO NAS FORMAS</t>
  </si>
  <si>
    <t>CONCRETO ARMADO,FCK=30MPA,INCLUINDO MATERIAIS PARA 1,00M3 DECONCRETO(IMPORTADO DE USINA)ADENSADO E COLOCADO,14,00M2 DEAREA MOLDADA,FORMAS E ESCORAMENTO CONFORME ITENS 11.004.0022E 11.004.0035,60KG DE ACO CA-50,INCLUSIVE MAO-DE-OBRA PARACORTE,DOBRAGEM,MONTAGEM E COLOCACAO NAS FORMAS</t>
  </si>
  <si>
    <t>CONCRETO ARMADO,FCK=20MPA,INCLUINDO MATERIAIS PARA 1,00M3 DECONCRETO(IMPORTADO DE USINA)ADENSADO E COLOCADO,12,00M2 DEAREA MOLDADA,FORMAS E ESCORAMENTO CONFORME ITENS 11.004.0022E 11.004.0035,80KG DE ACO CA-50,INCLUSIVE MAO-DE-OBRA PARACORTE,DOBRAGEM,MONTAGEM E COLOCACAO NAS FORMAS</t>
  </si>
  <si>
    <t>CONCRETO ARMADO,FCK=25MPA,INCLUINDO MATERIAIS PARA 1,00M3 DECONCRETO(IMPORTADO DE USINA)ADENSADO E COLOCADO,12,00M2 DEAREA MOLDADA,FORMAS E ESCORAMENTO CONFORME ITENS 11.004.0022E 11.004.0035,80KG DE ACO CA-50,INCLUINDO MAO-DE-OBRA PARACORTE,DOBRAGEM,MONTAGEM E COLOCACAO NAS FORMAS</t>
  </si>
  <si>
    <t>CONCRETO ARMADO,FCK=30MPA,INCLUINDO MATERIAIS PARA 1,00M3 DECONCRETO(IMPORTADO DE USINA)ADENSADO E COLOCADO,12,00M2 DEAREA MOLDADA,FORMAS E ESCORAMENTO CONFORME ITENS 11.004.0022E 11.004.0035,80KG DE ACO CA-50,INCLUSIVE MAO-DE-OBRA PARACORTE,DOBRAGEM,MONTAGEM E COLOCACAO NAS FORMAS</t>
  </si>
  <si>
    <t>CONCRETO ARMADO,FCK=20MPA,INCLUINDO MATERIAIS PARA 1,00M3 DECONCRETO(IMPORTADO DE USINA)ADENSADO E COLOCADO,12,00M2 DEAREA MOLDADA,FORMAS CONFORME O ITEM 11.004.0022,60KG DE ACOCA-50,INCLUSIVE MAO-DE-OBRA PARA CORTE,DOBRAGEM,MONTAGEM E COLOCACAO NAS FORMAS,EXCLUSIVE ESCORAMENTO</t>
  </si>
  <si>
    <t>CONCRETO ARMADO,FCK=25MPA,INCLUINDO MATERIAIS PARA 1,00M3 DECONCRETO(IMPORTADO DE USINA)ADENSADO E COLOCADO,12,00M2 DEAREA MOLDADA,FORMAS CONFORME O ITEM 11.004.0022,60KG DE ACOCA-50,INCLUSIVE MAO-DE-OBRA PARA CORTE,DOBRAGEM,MONTAGEM ECOLOCACAO NAS FORMAS,EXCLUSIVE ESCORAMENTO</t>
  </si>
  <si>
    <t>CONCRETO ARMADO,FCK=30MPA,INCLUINDO MATERIAIS PARA 1,00M3 DECONCRETO(IMPORTADO DE USINA)ADENSADO E COLOCADO,12,00M2 DEAREA MOLDADA,FORMAS CONFORME O ITEM 11.004.0022,60KG DE ACOCA-50,INCLUSIVE MAO-DE-OBRA PARA CORTE,DOBRAGEM,MONTAGEM ECOLOCACAO NAS FORMAS,EXCLUSIVE ESCORAMENTO</t>
  </si>
  <si>
    <t>ADITIVO PLASTIFICANTE E DENSIFICADOR,ADICIONADO AO CONCRETONA PROPORCAO DE 500G POR SACO DE CIMENTO</t>
  </si>
  <si>
    <t>ADITIVO PLASTIFICANTE,RETARDADOR E DENSIFICADOR,LIQUIDO,ADICIONADO AO CONCRETO NA PROPORCAO DE 500G POR SACO DE CIMENTO</t>
  </si>
  <si>
    <t>ADITIVO INCORPORADOR DE AR SIMPLES,ADICIONADO AO CONCRETO NAPROPORCAO DE 150G POR SACO DE CIMENTO</t>
  </si>
  <si>
    <t>GROUT (ARGAMASSA FLUIDA DE ELEVADA RESISTENCIA),INCLUSIVEPREPARO,LANCAMENTO E FORNECIMENTO DOS MATERIAIS</t>
  </si>
  <si>
    <t>GROUT (ARGAMASSA FLUIDA DE ELEVADA RESISTENCIA) COM PEDRISCO(30% EM PESO),INCLUSIVE PREPARO,LANCAMENTO E FORNECIMENTODOS MATERIAIS</t>
  </si>
  <si>
    <t>ENCHIMENTO DE NICHOS OU FUROS DE CONCRETO OU ROCHA COM MISTURA DE ARGAMASSA EXPANSIVA E PEDRISCO NA PROPORCAO EM PESO DE50% DESTE EM RELACAO A ARGAMASSA,CONFORME INSTRUCOES DE FABRICANTES,INCLUSIVE PREPARO PREVIO DA CAVIDADE A TAMPONAR</t>
  </si>
  <si>
    <t>DM3</t>
  </si>
  <si>
    <t>APLICACAO DE ARGAMASSA EXPANSIVA TIPO SIKA GROUT PARA FIXACAO DE CHUMBADORES EM ESTRUTURAS DE CONCRETO OU SERVICOS SIMILARES,CONFORME INSTRUCOES DO FABRICANTE</t>
  </si>
  <si>
    <t>ADITIVO A BASE DE SILICA ATIVA,DOSADO SOBRE O PESO DO CIMENTO NA PROPORCAO MEDIA DE 10%,INCLUSIVE MAO-DE-OBRA E PERDAS.POR M3 DE CONCRETO</t>
  </si>
  <si>
    <t>ESTRUTURA METALICA PARA COBERTURA DE GALPAO EM ARCO OU EM DUAS OU MAIS AGUAS,COM TRELICAS,TERCAS,TIRANTES,ETC,SOBRE APOIOS DO MESMO MATERIAL(INCLUSIVE ESTES),PARA VAOS ATE 25,00M,CONSIDERANDO AS PERDAS E UMA DEMAO DE PINTURA ANTIOXIDO,EXCLUSIVE COBERTURA E ACESSORIOS.FORNECIMENTO E MONTAGEM</t>
  </si>
  <si>
    <t>ESTRUTURA METALICA PARA PASSARELAS E PEQUENOS VIADUTOS,EXCLUSIVE PREPARO(CORTE)DAS PECAS,CONFORME PROJETO DO DER-RJ,INCLUSIVE PINTURA.FORNECIMENTO E MONTAGEM</t>
  </si>
  <si>
    <t>ESTRUTURA METALICA PARA COBERTURA DE GALPAO EM ARCO OU EM DUAS OU MAIS AGUAS,COM TRELICAS,TERCAS,TIRANTES,ETC,SOBRE APOIOS(EXCLUSIVE ESTES)PARA CARGA DE COBERTURA DE FIBROCIMENTO OU METALICA,VAOS ATE 15M,CONSIDERANDO AS PERDAS E UMA DEMAO DE PINTURA ANTIOXIDO,EXCLUSIVE COBERTURA E ACESSORIOS.FORNECIMENTO E MONTAGEM</t>
  </si>
  <si>
    <t>ESTRUTURA METALICA PARA COBERTURA DE GALPAO EM ARCO OU EM DUAS OU MAIS AGUAS,COM TRELICAS,TERCAS,TIRANTES,ETC,SOBRE APOIOS(EXCLUSIVE ESTES)PARA CARGA DE COBERTURA DE FIBROCIMENTO OU METALICA,VAOS DE 15,01 A 20,00M,CONSIDERANDO AS PERDAS E UMA DEMAO DE PINTURA ANTIOXIDO,EXCLUSIVE COBERTURA E ACESSORIOS.FORNECIMENTO E MONTAGEM</t>
  </si>
  <si>
    <t>ESTRUTURA METALICA PARA COBERTURA DE GALPAO EM ARCO OU EM DUAS OU MAIS AGUAS,COM TRELICAS,TERCAS,TIRANTES,ETC,SOBRE APOIOS(EXCLUSIVE ESTES)PARA CARGA DE COBERTURA DE FIBROCIMENTO OU METALICA,VAOS DE 20,01 A 30,00M,CONSIDERANDO AS PERDAS E UMA DEMAO DE PINTURA ANTIOXIDO,EXCLUSIVE COBERTURA E ACESSORIOS.FORNECIMENTO E MONTAGEM</t>
  </si>
  <si>
    <t>ESTRUTURA METALICA PARA COBERTURA DE GALPAO EM ARCO OU EM DUAS OU MAIS AGUAS,COM TRELICAS,TERCAS,TIRANTES,ETC,SOBRE APOIOS(EXCLUSIVE ESTES)PARA CARGA DE COBERTURA DE FIBROCIMENTO OU METALICA,VAOS DE 30,01 A 40,00M,CONSIDERANDO AS PERDAS E UMA DEMAO DE PINTURA ANTIOXIDO,EXCLUSIVE COBERTURA E ACESSORIOS.FORNECIMENTO E MONTAGEM</t>
  </si>
  <si>
    <t>PILARES E/OU VIGAS EM TRELICAS METALICAS,INCLUSIVE PERDAS EUMA DEMAO PINTURA ANTIOXIDO.FORNECIMENTO E MONTAGEM</t>
  </si>
  <si>
    <t>ESTRUTURAS DE ELEMENTOS EM PERFIS "I" ATE 8",EM ACO LAMINADO,(VIGAS ISOLADAS,ESCORAS,PORTICOS,ETC),INCLUSIVE PERDAS.FORNECIMENTO E MONTAGEM</t>
  </si>
  <si>
    <t>ESTRUTURAS DE ELEMENTOS EM PERFIS "I",8" ATE 12",EM ACO LAMINADO,(VIGAS ISOLADAS,ESCORAS,PORTICOS,ETC),INCLUSIVE PERDAS.FORNECIMENTO E MONTAGEM</t>
  </si>
  <si>
    <t>ESTRUTURA METALICA EM ACO ESPECIAL,RESISTENTE A CORROSAO(ACOUSI-SAC,CORTEN),PARA TORRES DE ELEVADORES,ESCADAS,VIGAS E COLUNAS DE EDIFICACOES E REFORCOS ESTRUTURAIS,COMPOSTA DE PERFIS "I" OU "H",CANTONEIRAS E CHAPAS,UNIFICADAS COM ELETRODO,INCLUSIVE PERDAS E PROTECAO ANTI-FERRUGEM.FORNECIMENTO E MONTAGEM</t>
  </si>
  <si>
    <t>ESTRUTURA METALICA EM ACO ESPECIAL,RESISTENTE A CORROSAO(ACOUSI-SAC),PARA OBRAS PREDIAIS DE ATE 04 PAVIMENTOS,PILARES,VIGAS PRINCIPAIS E SECUNDARIAS,ESCADAS,PATAMARES E CHAPAS DAS BASES DA FUNDACAO,PINTURA PROTETORA,CONSIDERANDO FORNECIMENTO DE TODOS OS MATERIAIS E MONTAGEM,EXCLUSIVE A LAJE DE CONCRETO</t>
  </si>
  <si>
    <t>ESTRUTURA METALICA EM ACO ESPECIAL,RESISTENTE A CORROSAO(ACOUSI-SAC),PARA OBRAS PREDIAIS ATE 04 PAVIMENTOS,PILARES,VIGAS PRINCIPAIS E SECUNDARIAS,ESCADAS,PATAMARES E CHAPAS DAS BASES DA FUNDACAO,PINTURA PROTETORA,CONSIDERANDO FORNECIMENTODE TODOS OS MATERIAIS,EXCLUSIVE MONTAGEM E LAJE DE CONCRETO</t>
  </si>
  <si>
    <t>ESTRUTURA METALICA EM ACO ESPECIAL RESISTENTE A CORROSAO(ACOUSI-SAC)PARA OBRAS PREDIAIS ATE 04 PAVIMENTOS,PILARES,VIGASPRINCIPAIS E SECUNDARIAS,ESCADAS,PATAMERES E CHAPAS DAS BASES DA FUNDACAO,PINTURA PROTETORA,CONSIDERANDO SOMENTE MONTAGEM,EXCLUSIVE O FORNECIMENTO E A LAJE DE CONCRETO</t>
  </si>
  <si>
    <t>ESTRUTURA METALICA,COM ACO ASTM A-572,PARA ESTRUTURA DE EDIFICACOES,PILARES,VIGAS PRINCIPAIS E SECUNDARIAS,ESCADAS,PATAMARES E CHAPAS DAS BASES DA FUNDACAO,PERDAS E PINTURA DE TRATAMENTO,INCLUSIVE FORNECIMENTO DE TODOS OS MATERIAIS PARA LIGACOES E FIXACOES E MONTAGEM</t>
  </si>
  <si>
    <t>ESTRUTURA METALICA,COM ACO ASTM A-572,PARA ESTRUTURA DE EDIFICACOES,PILARES,VIGAS PRINCIPAIS E SECUNDARIAS,ESCADAS,PATAMARES E CHAPAS DAS BASES DA FUNDACAO,PERDAS E PINTURA E TRATAMENTO,INCLUSIVE MONTAGEM,EXCLUSIVE FORNECIMENTO DOS PERFIS ECHAPA DE ACO</t>
  </si>
  <si>
    <t>ESTRUTURA METALICA,COM ACO ASTM A-572,PARA ESTRUTURA DE EDIFICACOES,PILARES,VIGAS PRINCIPAIS E SECUNDARIAS,ESCADAS,PATAMARES E CHAPAS DAS BASES DA FUNDACAO,PERDAS E PINTURA DE TRATAMENTO,INCLUSIVE FORNECIMENTO DOS PERFIS,CHAPAS E PINTURA ANTICORROSIVA,EXCLUSIVE MONTAGEM</t>
  </si>
  <si>
    <t>ESTRUTURA METALICA EM ACO ESPECIAL,RESISTENTE A CORROSAO(USI-SAC OU SIMILAR),PARA PONTES,VIADUTOS,PASSARELAS,CONSIDERANDO APENAS O FORNECIMENTO DO ACO,EXCLUSIVE MONTAGEM</t>
  </si>
  <si>
    <t>ESTRUTURA METALICA EM ACO ESPECIAL,RESISTENTE A CORROSAO(USI-SAC OU SIMILAR),PARA PONTES,VIADUTOS,PASSARELAS,CONSIDERANDO A MONTAGEM E TODOS OS MATERIAIS E SERVICOS NECESSARIOS,INCLUSIVE PINTURA PROTETORA E EXCLUSIVE O FORNECIMENTO DO ACO</t>
  </si>
  <si>
    <t>RECONSTITUICAO DE ESTRUTURAS METALICAS LEVES,MEDIDAS POR KGDE ACO NECESSARIO(CHAPAS,PERFIS,ETC),INCLUSIVE FORNECIMENTODOS MATERIAIS E PINTURA EM TINTA A BASE DE EPOXI</t>
  </si>
  <si>
    <t>JUNTA DE DILATACAO E VEDACAO,PARA OBRAS DE ARTE,MOVIMENTOS DE -10 A +20MM,INCLUSIVE LABIOS POLIMERICOS.FORNECIMENTO E COLOCACAO.O CUSTO NAO INCLUI:CORTE E REMOCAO DO PAVIMENTO,APICOAMENTO DA LAJE,FORMAS E CONCRETAGEM DOS BERCOS</t>
  </si>
  <si>
    <t>JUNTA DE DILATACAO E VEDACAO,PARA OBRAS DE ARTE,MOVIMENTOS DE -10 A +20MM,INCLUSIVE LABIOS POLIMERICOS,CORTE E REMOCAO DO PAVIMENTO,APICOAMENTO DA LAJE,FORMAS E CONCRETAGEM DOS BERCOS</t>
  </si>
  <si>
    <t>JUNTA DE DILATACAO E VEDACAO,PARA OBRAS DE ARTE,MOVIMENTOS DE -15 A +25MM,INCLUSIVE LABIOS POLIMERICOS.FORNECIMENTO E COLOCACAO.O CUSTO NAO INCLUI:CORTE E REMOCAO DO PAVIMENTO,APICOAMENTO DA LAJE,FORMAS E CONCRETAGEM DOS BERCOS</t>
  </si>
  <si>
    <t>JUNTA DE DILATACAO E VEDACAO,PARA OBRAS DE ARTE,MOVIMENTOS DE -15 A +25MM,INCLUSIVE LABIOS POLIMERICOS,CORTE E REMOCAO DO PAVIMENTO,APICOAMENTO DA LAJE,FORMAS E CONCRETAGEM DOS BERCOS</t>
  </si>
  <si>
    <t>JUNTA DE DILATACAO E VEDACAO,PARA OBRAS DE ARTE,MOVIMENTOS DE -20 A +40MM,INCLUSIVE LABIOS POLIMERICOS.FORNECIMENTO E COLOCACAO.O CUSTO NAO INCLUI:CORTE E REMOCAO DO PAVIMENTO,APICOAMENTO DA LAJE,FORMAS E CONCRETAGEM DOS BERCOS</t>
  </si>
  <si>
    <t>JUNTA DE DILATACAO E VEDACAO,PARA OBRAS DE ARTE,MOVIMENTOS DE -20 A +40MM,INCLUSIVE LABIOS POLIMERICOS,CORTE E REMOCAO DO PAVIMENTO,APICOAMENTO DA LAJE,FORMAS E CONCRETAGEM DOS BERCOS</t>
  </si>
  <si>
    <t>JUNTA DE DILATACAO E VEDACAO DE PISOS,LAJES,PILARES,FISSURAS,ALVENARIAS,RESERVATORIOS,ETC,PARA MOVIMENTOS DE -10 A +30MM.FORNECIMENTO E COLOCACAO</t>
  </si>
  <si>
    <t>JUNTA DE DILATACAO E VEDACAO DE PISOS,LAJES,PILARES,FISSURAS,ALVENARIAS,RESERVATORIOS,ETC,PARA MOVIMENTOS DE -15 A +40MM.FORNECIMENTO E COLOCACAO</t>
  </si>
  <si>
    <t>JUNTA DE DILATACAO E VEDACAO DE PISOS,LAJES,PILARES,FISSURAS,ALVENARIAS,RESERVATORIOS,ETC,PARA MOVIMENTOS DE -7 A +10MM.FORNECIMENTO E COLOCACAO</t>
  </si>
  <si>
    <t>JUNTA DE DILATACAO E VEDACAO DE PISOS,LAJES,PILARES,FISSURAS,ALVENARIAS,RESERVATORIOS,ETC,PARA MOVIMENTOS DE -16 A +23MM.FORNECIMENTO E COLOCACAO</t>
  </si>
  <si>
    <t>JUNTA DE DILATACAO E VEDACAO DE PISOS,LAJES,PILARES,FISSURAS,ALVENARIAS,RESERVATORIOS,ETC,PARA MOVIMENTOS DE -20 A +30MM.FORNECIMENTO E COLOCACAO</t>
  </si>
  <si>
    <t>JUNTA ELASTICA EM PVC TERMOPLASTICO,TIPO 022,PARA JUNTAS SUBMETIDAS A UMA PRESSAO MEDIA E DE POUCA DEFORMACAO.FORNECIMENTO E COLOCACAO</t>
  </si>
  <si>
    <t>JUNTA DE DILATACAO E VEDACAO DE ISOPOR,NA ESPESSURA DE 1CM,FIXADA COM COLA.FORNECIMENTO E COLOCACAO</t>
  </si>
  <si>
    <t>JUNTA DE DILATACAO E VEDACAO DE ISOPOR,NA ESPESSURA DE 2CM,FIXADA COM COLA.FORNECIMENTO E COLOCACAO</t>
  </si>
  <si>
    <t>JUNTA DE DILATACAO E VEDACAO DE ISOPOR,NA ESPESSURA DE 3CM,FIXADA COM COLA.FORNECIMENTO E COLOCACAO</t>
  </si>
  <si>
    <t>JUNTA DE DILATACAO E VEDACAO DE ISOPOR,NA ESPESSURA DE 5CM,FIXADA COM COLA.FORNECIMENTO E COLOCACAO</t>
  </si>
  <si>
    <t>MONTAGEM DAS ARMADURAS E ESCAMAS EM SERVICO DE TERRA ARMADA,EXCLUSIVE FORNECIMENTO E TRANSPORTE DAS PECAS</t>
  </si>
  <si>
    <t>TERRA ARMADA PARA ARRIMO MACICO TIPO GREIDE,PARA RAMPAS DE ACESSO E VIADUTOS OU PONTES COM SOBRECARGA RODOVIARIA,SENDO ALTURA DA SOLEIRA AO GREIDE DA PISTA DE 0 ATE 6,00M.O PRECO INCLUI A EXECUCAO DE TODOS OS SERVICOS E O FORNECIMENTO DE TODOS OS ELEMENTOS CONSTRUTIVOS ESPECIAIS E PECAS GALVANIZADAS,EXCLUSIVE A EXECUCAO DO ATERRO</t>
  </si>
  <si>
    <t>TERRA ARMADA PARA ARRIMO DE MACICO TIPO GREIDE,PARA RAMPAS DE ACESSO E VIADUTOS OU PONTES COM SOBRECARGA RODOVIARIA,ALTURA DA SOLEIRA AO GREIDE DA PISTA DE 6 ATE 9,00M.O PRECO INCLUI A EXECUCAO DE TODOS OS SERVICOS E O FORNECIMENTO DE TODOSOS ELEMENTOS CONSTRUTIVOS ESPECIAIS E PECAS GALVANIZADAS,EXCLUSIVE A EXECUCAO DO ATERRO</t>
  </si>
  <si>
    <t>TERRA ARMADA PARA ARRIMO DE MACICO TIPO GREIDE,PARA RAMPAS DE ACESSO E VIADUTOS OU PONTES COM SOBRECARGA RODOVIARIA,ALTURA DA SOLEIRA AO GREIDE DA PISTA DE 9 ATE 12,00M.O PRECO INCLUI A EXECUCAO DE TODOS OS SERVICOS E O FORNECIMENTO DE TODOS OS ELEMENTOS CONSTRUTIVOS ESPECIAIS E PECAS GALVANIZADAS,EXCLUSIVE A EXECUCAO DO ATERRO</t>
  </si>
  <si>
    <t>CHUMBAMENTO DE ROCHA,PARA REFORCO DE ABOBODA DE TUNEL,NA FASE DE ESCAVACAO,COM CHUMBADORES DE ACO CA-50,INCLUSIVE FORNECIMENTO DE MATERIAIS,FUROS COM PERFURATRIZ,EXCLUSIVE INJECAO,SENDO MEDIDO POR KG DE VERGALHAO</t>
  </si>
  <si>
    <t>CHUMBAMENTO DE ROCHA,A CEU ABERTO,COM VERGALHAO DE ACO CA-50,INCLUSIVE FORNECIMENTO DE MATERIAIS,FUROS COM PERFURATRIZ,EXCLUSIVE INJECAO,SENDO MEDIDO POR KG DE VERGALHAO</t>
  </si>
  <si>
    <t>TIRANTES PROTENDIDOS DE ACO CA-50,DIAMETRO DE 25MM(7/8"),COMCOMPRIMENTO TOTAL ATE 9,00M,INCLUSIVE FORNECIMENTO DE MATERIAIS,PROTECAO ANTICORROSIVA,PREPARO,COLOCACAO E PROTENSAO,EXCLUSIVE PERFURACAO E INJECAO</t>
  </si>
  <si>
    <t>TIRANTES PROTENDIDOS DE ACO CA-50,DIAMETRO DE 32MM(1.1/4"),COM COMPRIMENTO TOTAL ATE 9,00M,INCLUSIVE FORNECIMENTO DE MATERIAIS,PROTECAO ANTICORROSIVA,PREPARO,COLOCACAO E PROTENSAO,EXCLUSIVE PERFURACAO E INJECAO</t>
  </si>
  <si>
    <t>TIRANTES PROTENDIDOS DE ACO CA-50,DIAMETRO DE 25MM(7/8"),COMCOMPRIMENTO TOTAL ENTRE 9,00 E 15,00M,INCLUSIVE FORNECIMENTO DE MATERIAIS,PROTECAO ANTICORROSIVA,PREPARO,COLOCACAO E PROTENSAO,EXCLUSIVE PERFURACAO E INJECAO</t>
  </si>
  <si>
    <t>TIRANTES PROTENDIDOS DE ACO CA-50,DIAMETRO DE 32MM(1.1/4"),COM COMPRIMENTO TOTAL ENTRE 9,00 E 15,00M,INCLUSIVE FORNECIMENTO DE MATERIAIS,PROTECAO ANTICORROSIVA,PREPARO,COLOCACAO EPROTENSAO,EXCLUSIVE PERFURACAO E INJECAO</t>
  </si>
  <si>
    <t>TIRANTES PROTENDIDOS DE ACO CA-50,DIAMETRO DE 25MM(7/8"),COMCOMPRIMENTO TOTAL MAIOR QUE 15,00M,INCLUSIVE FORNECIMENTO DE MATERIAIS,PROTECAO ANTICORROSIVA,PREPARO,COLOCACAO E PROTENSAO,EXCLUSIVE PERFURACAO E INJECAO</t>
  </si>
  <si>
    <t>TIRANTES PROTENDIDOS DE ACO CA-50,DIAMETRO DE 32MM(1.1/4"),COM COMPRIMENTO TOTAL MAIOR QUE 15,00M,INCLUSIVE FORNECIMENTODE MATERIAIS,PROTECAO ANTICORROSIVA,PREPARO,COLOCACAO E PROTENSAO,EXCLUSIVE PERFURACAO E INJECAO</t>
  </si>
  <si>
    <t>PROTENSAO DE TIRANTE DE BARRA DE ACO CA-50,EXCLUSIVE FORNECIMENTO DE MATERIAIS</t>
  </si>
  <si>
    <t>FORMA INTERNA EM TUBO DE PVC,DIAMETRO EXTERNO DE 25CM PARA ALIVIO DE PESO PROPRIO DE PECA ESTRUTURAL,INCLUSIVE FORNECIMENTO DOS MATERIAIS</t>
  </si>
  <si>
    <t>TELA PARA ESTRUTURA DE CONCRETO ARMADO,FORMADA POR FIOS DEACO CA-60,COM DIAMETRO DE 3,4MM,CRUZADOS E SOLDADOS ENTRE SI,FORMANDO MALHAS QUADRADAS COM ESPACAMENTO ENTRE OS FIOS DE15X15CM.FORNECIMENTO</t>
  </si>
  <si>
    <t>TELA PARA ESTRUTURA DE CONCRETO ARMADO,FORMADA POR FIOS DEACO CA-60,CRUZADAS E SOLDADAS ENTRE SI,FORMANDO MALHAS QUADRADAS DE FIOS COM DIAMETRO DE 4,2MM E ESPACAMENTO ENTRE ELESDE 15X15CM.FORNECIMENTO</t>
  </si>
  <si>
    <t>TELA PARA ESTRUTURA DE CONCRETO ARMADO,FORMADA POR FIOS DEACO CA-60,CRUZADAS E SOLDADAS ENTRE SI,FORMANDO MALHAS RETANGULARES DE FIOS COM DIAMETRO DE 4,2MM E ESPACAMENTO ENTRE ELES DE 30X15CM.FORNECIMENTO</t>
  </si>
  <si>
    <t>TELA PARA ESTRUTURA DE CONCRETO ARMADO,FORMADA POR FIOS DEACO CA-60,CRUZADAS E SOLDADAS ENTRE SI,FORMANDO MALHAS QUADRADAS DE FIOS COM DIAMETRO DE 4,2MM E ESPACAMENTO ENTRE ELESDE 10X10CM.FORNECIMENTO</t>
  </si>
  <si>
    <t>TELA DE ARAME GALVANIZADO,BWG,FIO 14,MALHA 80MM,SEM REVESTIMENTO DE PVC.FORNECIMENTO</t>
  </si>
  <si>
    <t>TELA DE ARAME GALVANIZADO,BWG,FIO 14,MALHA 60MM,SEM REVESTIMENTO DE PVC.FORNECIMENTO</t>
  </si>
  <si>
    <t>TELA DE ARAME GALVANIZADO,BWG,FIO 14,MALHA 40MM,SEM REVESTIMENTO DE PVC.FORNECIMENTO</t>
  </si>
  <si>
    <t>TELA DE ARAME GALVANIZADO,BWG,FIO 12,MALHA 50MM,SEM REVESTIMENTO DE PVC.FORNECIMENTO</t>
  </si>
  <si>
    <t>TELA DE ARAME GALVANIZADO,BWG,FIO 12,MALHA 40MM,SEM REVESTIMENTO DE PVC.FORNECIMENTO</t>
  </si>
  <si>
    <t>TELA DE ARAME GALVANIZADO,BWG,FIO 10,MALHA 60MM,SEM REVESTIMENTO DE PVC.FORNECIMENTO</t>
  </si>
  <si>
    <t>TELA GALVANIZADA PARA GABIAO,DE 2,00X1,00X1,00M,DE FIO 2,7MM,MALHA 8X10CM.FORNECIMENTO</t>
  </si>
  <si>
    <t>CONCRETO PROJETADO,INCLUSIVE EQUIPAMENTO DE AR COMPRIMIDO,CONSUMO DE 355KG/M3 DE CIMENTO,ADITIVOS E PERDAS POR REFLEXAO,SENDO A APLICACAO REALIZADA CONTRA SUPERFICIE VERTICAL OU HORIZONTAL SUPERIOR E A MEDICAO FEITA PELO CONCRETO APLICADO</t>
  </si>
  <si>
    <t>CONCRETO PROJETADO,INCLUSIVE EQUIPAMENTO DE AR COMPRIMIDO,CONSUMO DE 355KG/M3 DE CIMENTO,ADITIVOS E PERDAS POR REFLEXAO,SENDO A APLICACAO REALIZADA CONTRA SUPERFICIE HORIZONTAL INFERIOR E A MEDICAO FEITA PELO CONCRETO APLICADO</t>
  </si>
  <si>
    <t>CONCRETO PROJETADO,INCLUSIVE EQUIPAMENTO DE AR COMPRIMIDO,CONSUMO DE 355KG/M3 DE CIMENTO,ADITIVOS E PERDAS POR REFLEXAO,SENDO A APLICACAO REALIZADA CONTRA SUPERFICIE VERTICAL OU HORIZONTAL SUPERIOR E A MEDICAO FEITA NA MAQUINA DE PROJECAO</t>
  </si>
  <si>
    <t>CONCRETO PROJETADO,INCLUSIVE EQUIPAMENTO DE AR COMPRIMIDO,CONSUMO DE 355KG/M3 DE CIMENTO,ADITIVOS E PERDAS POR REFLEXAO,SENDO A APLICACAO REALIZADA CONTRA SUPERFICIE HORIZONTAL INFERIOR E A MEDICAO FEITA NA MAQUINA DE PROJECAO</t>
  </si>
  <si>
    <t>CONCRETO PROJETADO,ADITIVADO COM 80KG DE ADESIVO ESTRUTURALA BASE DE ESTIRENO BUTADIENO(LATEX),INCLUSIVE EQUIPAMENTO DEAR COMPRIMIDO,CONSUMO DE 355KG/M3 DE CIMENTO,ADITIVOS E PERDAS POR REFLEXAO,SENDO A APLICACAO REALIZADA CONTRA SUPERFICIE VERTICAL OU HORIZONTAL SUPERIOR,E A MEDICAO FEITA PELO CONCRETO APLICADO</t>
  </si>
  <si>
    <t>CONCRETO PROJETADO,ADITIVADO COM 80KG DE ADESIVO ESTRUTURALA BASE DE ESTIRENO BUTADIENO(LATEX),INCLUSIVE EQUIPAMENTO DEAR COMPRIMIDO,CONSUMO DE 355KG/M3 DE CIMENTO,ADITIVOS E PERDAS POR REFLEXAO,SENDO A APLICACAO REALIZADA CONTRA SUPERFICIE HORIZONTAL INFERIOR,E A MEDICAO FEITA PELO CONCRETO APLICADO</t>
  </si>
  <si>
    <t>CONCRETO PROJETADO,ADITIVADO COM 80KG DE ADESIVO ESTRUTURALA BASE DE ESTIRENO BUTADIENO(LATEX),INCLUSIVE EQUIPAMENTO DEAR COMPRIMIDO,CONSUMO DE 355KG/M3 DE CIMENTO,ADITIVOS E PERDAS POR REFLEXAO,SENDO A APLICACAO REALIZADA CONTRA SUPERFICIE VERTICAL OU HORIZONTAL SUPERIOR,E A MEDICAO NA MAQUINA DEPROJECAO</t>
  </si>
  <si>
    <t>CONCRETO PROJETADO,ADITIVADO COM 80KG DE ADESIVO ESTRUTURALA BASE DE ESTIRENO BUTADIENO(LATEX),INCLUSIVE EQUIPAMENTO DEAR COMPRIMIDO,CONSUMO DE 355KG/M3 DE CIMENTO,ADITIVOS E PERDAS POR REFLEXAO,SENDO A APLICACAO REALIZADA CONTRA SUPERFICIE HORIZONTAL INFERIOR,E A MEDICAO FEITA NA MAQUINA DE PROJECAO</t>
  </si>
  <si>
    <t>CONCRETO BOMBEADO,FCK=15MPA,COMPREENDENDO O FORNECIMENTO DECONCRETO IMPORTADO DE USINA,COLOCACAO NAS FORMAS,ESPALHAMENTO,ADENSAMENTO MECANICO E ACABAMENTO</t>
  </si>
  <si>
    <t>CONCRETO BOMBEADO,FCK=20MPA,COMPREENDENDO O FORNECIMENTO DECONCRETO IMPORTADO DE USINA,COLOCACAO NAS FORMAS,ESPALHAMENTO,ADENSAMENTO MECANICO E ACABAMENTO</t>
  </si>
  <si>
    <t>CONCRETO BOMBEADO,FCK=25MPA,COMPREENDENDO O FORNECIMENTO DECONCRETO IMPORTADO DE USINA,COLOCACAO NAS FORMAS,ESPALHAMENTO,ADENSAMENTO MECANICO E ACABAMENTO</t>
  </si>
  <si>
    <t>CONCRETO BOMBEADO,FCK=30MPA,COMPREENDENDO O FORNECIMENTO DECONCRETO IMPORTADO DE USINA,COLOCACAO NAS FORMAS,ESPALHAMENTO,ADENSAMENTO MECANICO E ACABAMENTO</t>
  </si>
  <si>
    <t>CONCRETO BOMBEADO,FCK=35MPA,COMPREENDENDO O FORNECIMENTO DECONCRETO IMPORTADO DE USINA,COLOCACAO NAS FORMAS,ESPALHAMENTO,ADENSAMENTO MECANICO E ACABAMENTO</t>
  </si>
  <si>
    <t>CONCRETO BOMBEADO,FCK=40MPA,COMPREENDENDO O FORNECIMENTO DECONCRETO IMPORTADO DE USINA,COLOCACAO NAS FORMAS,ESPALHAMENTO,ADENSAMENTO MECANICO E ACABAMENTO</t>
  </si>
  <si>
    <t>PROTECAO DE ROCHA EM GALERIAS,COM TELAS,INCLUSIVE CHUMBADORES,EXCLUSIVE TELA(VIDE FAMILIA 11.023)</t>
  </si>
  <si>
    <t>CONTENCAO DE BLOCOS SOLTOS EM ENCOSTA,COM TELA,EXCLUSIVE FORNECIMENTO DA TELA(VIDE FAMILIA 11.023)</t>
  </si>
  <si>
    <t>PROTECAO DE REVESTIMENTO EM ALVENARIA,COM TELA,EXCLUSIVE FORNECIMENTO DA TELA,CHAPISCO E REVESTIMENTO(VIDE FAMILIA 11.023)</t>
  </si>
  <si>
    <t>ESTABILIZACAO TALUDES C/MASSA CONCRETO(CIMENTO,AREIA E BRITA0)ESPESSURA 7CM,PREPARO MANUAL P/UMA RESISTENCIA COMPRESSAO15MPA,APLICADO MANUALMENTE(A COLHER),SOBRE TELA ACO SOLDADOOU TELA ARAME GALVANIZADO,CONSIDERANDO:LIMPEZA,REGULARIZACAO E REVESTIMENTO COM CAMADA CHAPISCO FINO,FIXACAO TELA.O CUSTO NAO INCLUI FORNECIMENTO TELA(VIDE FAMILIA 11.023)</t>
  </si>
  <si>
    <t>ESTABILIZACAO TALUDES C/MASSA CONCRETO(CIMENTO,AREIA E BRITA0)ESPESSURA 7CM,PREPARO MECANICO(BETONEIRA)P/RESISTENCIA COMPRESSAO 15MPA,APLICADO MANUALMENTE(A COLHER),SOBRE TELA ACOSOLDADO OU TELA ARAME GALVANIZADO,CONSIDERANDO:LIMPEZA,REGULARIZACAO E REVESTIMENTO CAMADA CHAPISCO FINO,FIXACAO TELA.CUSTO NAO INCLUI FORNECIMENTO TELA(VIDE FAMILIA 11.023)</t>
  </si>
  <si>
    <t>MURO DE CONTENCAO DE TALUDES EM ALVENARIA DE BLOCO DE CONCRETO ESTRUTURAL DE(19X19X39)CM,ATE 1,80M DE ALTURA,INCLUINDO BASE DE CONCRETO,ACO CA-50 E ENCHIMENTO DE BLOCOS E MEDIDO PELA AREA REAL</t>
  </si>
  <si>
    <t>MURO CONTENCAO DE TALUDE,UTILIZANDO BLOCOS CONCRETO ESPECIAIS,MED.(0,40X0,40X0,20)M,SEM JARDINEIRA,MONTAGEM ATRAVES ENCAIXE SECO.FORNECIMENTO DE BLOCOS E MONTAGEM,EXCLUSIVE:GEOGRELHA,FILTRO AREIA,CAMADA VERTICAL DE PEDRA BRITADA,CONCRETO PARA LASTRO,TERRA VEGETAL,ESCAVACAO,COMPACTACAO E FORNECIMENTODE ATERRO,VIGA DE CONCRETO ARMADO PARA COROAMENTO DO MURO</t>
  </si>
  <si>
    <t>MURO CONTENCAO DE TALUDE,UTILIZANDO BLOCOS CONCRETO ESPECIAIS,MED.(0,40X0,40X0,20)M,COM JARDINEIRA,MONTAGEM ATRAVES ENCAIXE SECO.FORNECIMENTO DE BLOCOS E MONTAGEM,EXCLUSIVE:GEOGRELHA,FILTRO AREIA,CAMADA VERTICAL DE PEDRA BRITADA,CONCRETO PARA LASTRO,TERRA VEGETAL,ESCAVACAO,COMPACTACAO E FORNECIMENTODE ATERRO,VIGA DE CONCRETO ARMADO PARA COROAMENTO DO MURO</t>
  </si>
  <si>
    <t>PROTECAO DE TALUDE COM PLACAS DE CONCRETO PRE-MOLDADAS(40X80X8)CM,FCK=11MPA,JUNTA DE DILATACAO DE 2CM,INCLUSIVE PREPARODO TERRENO</t>
  </si>
  <si>
    <t>REVESTIMENTO DE CANAL,UTILIZANDO O COLCHAO EM CONCRETO VSL,COM ESPESSURA DE 0,15M,INCLUINDO FORNECIMENTO DOS MATERIAIS EEXECUCAO</t>
  </si>
  <si>
    <t>LAJE PRE-MOLDADA BETA 11,PARA SOBRECARGA ATE 3,5KN/M2 E VAODE 4,40M,CONSIDERANDO VIGOTAS,TIJOLOS E ARMADURA NEGATIVA,INCLUSIVE CAPEAMENTO DE 3CM DE ESPESSURA,C/CONCRETO FCK=20MPAE ESCORAMENTO.FORNECIMENTO E MONTAGEM DO CONJUNTO</t>
  </si>
  <si>
    <t>LAJE PRE-MOLDADA BETA 11,PARA SOBRECARGA ATE 3,5KN/M2 E VAODE 4,40M,CONSIDERANDO VIGOTAS,TIJOLOS E ARMADURA NEGATIVA,INCLUSIVE CAPEAMENTO DE 3CM DE ESPESSURA,C/CONCRETO FCK=25MPAE ESCORAMENTO.FORNECIMENTO E MONTAGEM DO CONJUNTO</t>
  </si>
  <si>
    <t>LAJE PRE-MOLDADA BETA 11,PARA SOBRECARGA ATE 3,5KN/M2 E VAODE 4,40M,CONSIDERANDO VIGOTAS,TIJOLOS E ARMADURA NEGATIVA,INCLUSIVE CAPEAMENTO DE 3CM DE ESPESSURA,C/CONCRETO FCK=30MPAE ESCORAMENTO.FORNECIMENTO E MONTAGEM DO CONJUNTO</t>
  </si>
  <si>
    <t>LAJE PRE-MOLDADA BETA 12,PARA SOBRECARGA DE 3,5KN/M2 E VAO DE 4,10M,CONSIDERANDO VIGOTAS,TIJOLOS E ARMADURA NEGATIVA,INCLUSIVE CAPEAMENTO DE 4CM DE ESPESSURA,COM CONCRETO FCK=20MPAE ESCORAMENTO.FORNECIMENTO E MONTAGEM DO CONJUNTO</t>
  </si>
  <si>
    <t>LAJE PRE-MOLDADA BETA 12,PARA SOBRECARGA DE 3,5KN/M2 E VAO DE 4,10M,CONSIDERANDO VIGOTAS,TIJOLOS E ARMADURA NEGATIVA,INCLUSIVE CAPEAMENTO DE 4CM DE ESPESSURA,COM CONCRETO FCK=25MPAE ESCORAMENTO.FORNECIMENTO E MONTAGEM DO CONJUNTO</t>
  </si>
  <si>
    <t>LAJE PRE-MOLDADA BETA 12,PARA SOBRECARGA DE 3,5KN/M2 E VAO DE 4,10M,CONSIDERANDO VIGOTAS,TIJOLOS E ARMADURA NEGATIVA,INCLUSIVE CAPEAMENTO DE 4CM DE ESPESSURA,COM CONCRETO FCK=30MPAE ESCORAMENTO.FORNECIMENTO E MONTAGEM DO CONJUNTO</t>
  </si>
  <si>
    <t>LAJE PRE-MOLDADA BETA 16,PARA SOBRECARGA DE 3,5KN/M2 E VAO DE 5,20M,CONSIDERANDO VIGOTAS,TIJOLOS E ARMADURA NEGATIVA,INCLUSIVE CAPEAMENTO DE 4CM DE ESPESSURA,COM CONCRETO FCK=20MPAE ESCORAMENTO.FORNECIMENTO E MONTAGEM DO CONJUNTO</t>
  </si>
  <si>
    <t>LAJE PRE-MOLDADA BETA 16,PARA SOBRECARGA DE 3,5KN/M2 E VAO DE 5,20M,CONSIDERANDO VIGOTAS,TIJOLOS E ARMADURA NEGATIVA,INCLUSIVE CAPEAMENTO DE 4CM DE ESPESSURA,COM CONCRETO FCK=25MPAE ESCORAMENTO.FORNECIMENTO E MONTAGEM DO CONJUNTO</t>
  </si>
  <si>
    <t>LAJE PRE-MOLDADA BETA 16,PARA SOBRECARGA DE 3,5KN/M2 E VAO DE 5,20M,CONSIDERANDO VIGOTAS,TIJOLOS E ARMADURA NEGATIVA,INCLUSIVE CAPEAMENTO DE 4CM DE ESPESSURA,COM CONCRETO FCK=30MPAE ESCORAMENTO.FORNECIMENTO E MONTAGEM DO CONJUNTO</t>
  </si>
  <si>
    <t>LAJE PRE-MOLDADA BETA 20,PARA SOBRECARGA DE 3,5KN/M2 E VAO DE 6,20M,CONSIDERANDO VIGOTAS,TIJOLOS E ARMADURA NEGATIVA,INCLUSIVE CAPEAMENTO DE 4CM DE ESPESSURA,COM CONCRETO FCK=20MPAE ESCORAMENTO.FORNECIMENTO E MONTAGEM DO CONJUNTO</t>
  </si>
  <si>
    <t>LAJE PRE-MOLDADA BETA 20,PARA SOBRECARGA DE 3,5KN/M2 E VAO DE 6,20M,CONSIDERANDO VIGOTAS,TIJOLOS E ARMADURA NEGATIVA,INCLUSIVE CAPEAMENTO DE 4CM DE ESPESSURA,COM CONCRETO FCK=25MPAE ESCORAMENTO.FORNECIMENTO E MONTAGEM DO CONJUNTO</t>
  </si>
  <si>
    <t>LAJE PRE-MOLDADA BETA 20,PARA SOBRECARGA DE 3,5KN/M2 E VAO DE 6,20M,CONSIDERANDO VIGOTAS,TIJOLOS E ARMADURA NEGATIVA,INCLUSIVE CAPEAMENTO DE 4CM DE ESPESSURA,COM CONCRETO FCK=30MPAE ESCORAMENTO.FORNECIMENTO E MONTAGEM DO CONJUNTO</t>
  </si>
  <si>
    <t>PRE-LAJE COM PAINEL TRELICADO,MACICA,PARA VAO DE 5,20 A 6,20M,PARA TRAFEGO PESADO,CAPEAMENTO DE 25CM DE ESPESSURA,FCK=35MPA,CARGA PERMANENTE DE 7,50KN/M2,INCLUSIVE ARMACAO NEGATIVAE POSITIVA ADICIONAL.FORNECIMENTO E ASSENTAMENTO</t>
  </si>
  <si>
    <t>PRE-LAJE COM PAINEL TRELICADO,MACICA,PARA VAO DE 5,20 A 6,20M,PARA TRAFEGO PESADO,CARGA PERMANENTE DE 7,50KN/M2,EXCLUSIVE CAPEAMENTO E ARMACAO NEGATIVA E POSITIVA ADICIONAL.FORNECIMENTO E ASSENTAMENTO</t>
  </si>
  <si>
    <t>PRE-LAJE COM PAINEL TRELICADO,MACICA,PARA VAO ATE 5,20M,PARATRAFEGO PESADO,CAPEAMENTO DE 25CM DE ESPESSURA,FCK=35MPA,CARGA PERMANENTE DE 7,50KN/M2,INCLUSIVE ARMACAO NEGATIVA E POSITIVA ADICIONAL.FORNECIMENTO E ASSENTAMENTO</t>
  </si>
  <si>
    <t>PRE-LAJE COM PAINEL TRELICADO,MACICA,PARA VAO ATE 5,20M,PARATRAFEGO PESADO,CARGA PERMANENTE DE 7,50KN/M2,EXCLUSIVE CAPEAMENTO E ARMACAO NEGATIVA E POSITIVA ADICIONAL.FORNECIMENTOE ASSENTAMENTO</t>
  </si>
  <si>
    <t>PRE-LAJE COM PAINEL TRELICADO,MACICA,PARA VAO DE 4,10 A 5,20M,CAPEAMENTO DE 9CM DE ESPESSURA,FCK=25MPA,SOBRECARGA DE 2,5A 3,5KN/M2,INCLUSIVE ARMACAO NEGATIVA E POSITIVA ADICIONAL.FORNECIMENTO E ASSENTAMENTO</t>
  </si>
  <si>
    <t>PRE-LAJE COM PAINEL TRELICADO,MACICA,PARA VAO DE 4,10 A 5,20M,SOBRECARGA DE 2,5 A 3,5KN/M2,EXCLUSIVE CAPEAMENTO E ARMACAO NEGATIVA E POSITIVA ADICIONAL.FORNECIMENTO E ASSENTAMENTO.</t>
  </si>
  <si>
    <t>COLAGEM COM ADESIVO ESPECIAL ESTRUTURAL DE PECAS DE CONCRETOPRE-FABRICADAS,SOBRE LAJE PREPARADA E REGULARIZADA,EXCLUSIVE ESTA CAMADA,ESTIMANDO-SE A APLICACAO DE UMA CAMADA DE ADESIVO NAS FACES</t>
  </si>
  <si>
    <t>REFORCO DE CANTO DE LAJE OU JUNTA DE VIADUTO,EM CANTONEIRASDE FERRO DE 3 X 3/8",CHUMBADAS NO CONCRETO POR MEIO DE VERGALHAO SOLDADO.FORNECIMENTO E COLOCACAO</t>
  </si>
  <si>
    <t>REFORCO DE CANTO DE LAJE OU JUNTA DE VIADUTO,EM CANTONEIRASDE FERRO DE 4 X 3/8",CHUMBADAS NO CONCRETO POR MEIO DE VERGALHAO SOLDADO.FORNECIMENTO E COLOCACAO</t>
  </si>
  <si>
    <t>FORMA METALICA PARA CONCRETO,INCLUSIVE FORNECIMENTO,CONFECCAO,MONTAGEM E DESMONTAGEM,SEM UTILIZACAO DE GUINDASTE,ADMITINDO 25 VEZES DE UTILIZACAO,EXCLUSIVE ESCORAMENTO</t>
  </si>
  <si>
    <t>FORMA METALICA PARA CONCRETO,INCLUSIVE FORNECIMENTO,CONFECCAO,MONTAGEM E DESMONTAGEM,SEM UTILIZACAO DE GUINDASTE,ADMITINDO 50 VEZES DE UTILIZACAO,EXCLUSIVE ESCORAMENTO</t>
  </si>
  <si>
    <t>FORMA PERDIDA PARA CONCRETO,EM PERFIL DE ACO ZINCADO E MICROPERFURADO,COM ESPESSURA DE 0,50MM, TIPO "QUICKJET",INCLUSIVE ACESSORIOS.FORNECIMENTO E COLOCACAO</t>
  </si>
  <si>
    <t>FORMA PARA CONCRETO EM PERFIL DE ACO GALVANIZADO ESTRUTURALTIPO "STEEL DECK",COM ESPESSURA DE 0,80MM,INCLUSIVE ACESSORIOS GALVANIZADOS E EXCLUSIVE TELA E CONCRETO.FORNECIMENTO E COLOCACAO</t>
  </si>
  <si>
    <t>FORMA PARA CONCRETO EM PERFIL DE ACO GALVANIZADO ESTRUTURALTIPO "STEEL DECK",COM ESPESSURA DE 0,95MM,INCLUSIVE ACESSORIOS GALVANIZADOS E EXCLUSIVE TELA E CONCRETO.FORNECIMENTO E COLOCACAO</t>
  </si>
  <si>
    <t>FORMA PARA CONCRETO EM PERFIL DE ACO GALVANIZADO ESTRUTURALTIPO "STEEL DECK",COM ESPESSURA DE 1,25MM,INCLUSIVE ACESSORIOS GALVANIZADOS E EXCLUSIVE TELA E CONCRETO.FORNECIMENTO E COLOCACAO</t>
  </si>
  <si>
    <t>APARELHO DE APOIO DE NEOPRENE,NAO FRETADO(1,4KG/DM3),INCLUSIVE PREPARO DO BERCO.FORNECIMENTO E COLOCACAO</t>
  </si>
  <si>
    <t>APARELHO DE APOIO DE NEOPRENE,FRETADO,INCLUSIVE PREPARO DO BERCO.FORNECIMENTO E COLOCACAO</t>
  </si>
  <si>
    <t>APARELHO DE APOIO,EM ACO EXTRA DURO(ETD).FORNECIMENTO E COLOCACAO</t>
  </si>
  <si>
    <t>FORMA METALICA PARA TUNEIS:DESLOCAMENTOS,POSICIONAMENTO,FIXACAO E RETIRADA DE CONJUNTO DE FORMAS DE 7,00M DE EXTENSAO ERESPECTIVOS TRILHOS,EM TUNEL DE 70,00M2 DE SECAO</t>
  </si>
  <si>
    <t>FORMA METALICA PARA TUNEIS:FORNECIMENTO DE FORMAS DESLIZANTES SOBRE TRILHOS DE 7,00M DE EXTENSAO,EM TUNEL DE 70,00M2 DESECAO,FORMAS RIGIDAS SUSPENSAS POR MACACOS</t>
  </si>
  <si>
    <t>BARREIRA DINAMICA CONTRA QUEDAS DE ROCHAS,COMPOSTA DE ARAMEDE ALTA RESISTENCIA,ENERGIA DE CONTENCAO ATE 1500KJ,COM GALVANIZACAO EM ZINCO ALUMINIO,INCLUSIVE POSTES,PLACAS DE BASE,CABOS DE ACO ESPECIAIS E DEMAIS COMPONENTES DO SISTEMA.FORNECIMENTO E COLOCACAO</t>
  </si>
  <si>
    <t>BARREIRA DINAMICA CONTRA QUEDAS DE ROCHAS,COMPOSTA DE ARAMEDE ALTA RESISTENCIA,ENERGIA DE CONTENCAO ATE 3000KJ,COM GALVANIZACAO EM ZINCO ALUMINIO,INCLUSIVE POSTES,PLACAS DE BASE,CABOS DE ACO ESPECIAIS E DEMAIS COMPONENTES DO SISTEMA.FORNECIMENTO E COLOCACAO</t>
  </si>
  <si>
    <t>SISTEMA DE ESTABILIZACAO DE TALUDES DE ROCHA E/OU SOLO,MALHADE ACO COM CAPACIDADE DE CARGA LONGITUDINAL DE 15T/M,FORMATO LOSANGULAR,FEITA DE FIO DE ACO DE TENSAO DE ESCOAMENTO DE1770MPA,E COM GALVANIZACAO DE ZINCO-ALUMINIO,CARGAS ATE 150KN/M,INCLUSIVE CABOS DE CONTORNO,EXCLUSIVE BARRAS DE ACO E PORCAS.FORNECIMENTO E COLOCACAO</t>
  </si>
  <si>
    <t>SISTEMA DE PROTECAO PARA ENVELOPAMENTO DE GRANDES BLOCOS ROCHOSOS,MALHA COM ABERTURA DE 292X500MM,FEITA COM 3 ARAMES DEACO DE 4MM COM TENSAO DE 1770MPA,TRANCADOS,RESULTANDO EM MALHA DE ACO DE 8,6MM DE DIAMETRO E RESISTENCIA A TRACAO DE 220KN/M,GALVANIZACAO DE ZINCO-ALUMINIO,INCLUSIVE CABOS ACO CONTORNO,EXCLUSIVE BARRAS ACO E PORCAS.FORNECIMENTO E COLOCACAO</t>
  </si>
  <si>
    <t>TIRANTE PARA PROTENSAO,PARA ANCORAGEM EM ROCHA,CONSTITUIDO POR 6 FIOS DE ACO DURO DE 8MM.O CUSTO LEVA EM CONTA APENAS OFORNECIMENTO E A CONFECCAO DO CABO,INCLUSIVE PROTECAO ANTICORROSIVA</t>
  </si>
  <si>
    <t>TIRANTE PARA PROTENSAO,PARA ANCORAGEM EM ROCHA,CONSTITUIDO POR 8 FIOS DE ACO DURO DE 8MM.O CUSTO LEVA EM CONTA APENAS OFORNECIMENTO E A CONFECCAO DO CABO,INCLUSIVE PROTECAO ANTICORROSIVA</t>
  </si>
  <si>
    <t>TIRANTE PARA PROTENSAO,PARA ANCORAGEM EM ROCHA,CONSTITUIDO POR 10 FIOS DE ACO DURO DE 8MM.O CUSTO LEVA EM CONTA APENAS OFORNECIMENTO E A CONFECCAO DO CABO,INCLUSIVE PROTECAO ANTICORROSIVA</t>
  </si>
  <si>
    <t>TIRANTE PARA PROTENSAO,PARA ANCORAGEM EM ROCHA,CONSTITUIDO POR 12 FIOS DE ACO DURO DE 8MM.O CUSTO LEVA EM CONTA APENAS OFORNECIMENTO E A CONFECCAO DO CABO,INCLUSIVE PROTECAO ANTICORROSIVA</t>
  </si>
  <si>
    <t>TIRANTE PARA PROTENSAO,PARA ANCORAGEM EM ROCHA,CONSTITUIDO POR 4 CORDOALHAS DE 12,7MM.O CUSTO LEVA EM CONTA APENAS O FORNECIMENTO E A CONFECCAO DO CABO,INCLUSIVE PROTECAO ANTICORROSIVA</t>
  </si>
  <si>
    <t>TIRANTE PARA PROTENSAO,PARA ANCORAGEM EM ROCHA,CONSTITUIDO POR 6 CORDOALHAS DE 12,7MM.O CUSTO LEVA EM CONTA APENAS O FORNECIMENTO E A CONFECCAO DO CABO,INCLUSIVE PROTECAO ANTICORROSIVA</t>
  </si>
  <si>
    <t>TIRANTE PARA PROTENSAO,PARA ANCORAGEM EM ROCHA,CONSTITUIDO POR 8 CORDOALHAS DE 12,7MM.O CUSTO LEVA EM CONTA APENAS O FORNECIMENTO E A CONFECCAO DO CABO,INCLUSIVE PROTECAO ANTICORROSIVA</t>
  </si>
  <si>
    <t>TIRANTE PARA PROTENSAO,PARA ANCORAGEM EM ROCHA,CONSTITUIDO POR 10 CORDOALHAS DE 12,7MM.O CUSTO LEVA EM CONTA APENAS O FORNECIMENTO E A CONFECCAO DO CABO,INCLUSIVE PROTECAO ANTICORROSIVA</t>
  </si>
  <si>
    <t>TIRANTE PARA PROTENSAO,PARA ANCORAGEM EM ROCHA,CONSTITUIDO POR 12 CORDOALHAS DE 12,7MM.O CUSTO LEVA EM CONTA APENAS O FORNECIMENTO E A CONFECCAO DO CABO,INCLUSIVE PROTECAO ANTICORROSIVA</t>
  </si>
  <si>
    <t>TIRANTE PROTENDIDO PARA ANCORAGEM EM SOLO,CONSTITUIDO POR 6FIOS DE ACO DURO DE 8MM.O CUSTO INCLUI APENAS O FORNECIMENTOE A CONFECCAO DO CABO PARA O TRECHO LIVRE,INCLUSIVE PROTECAO ANTICORROSIVA</t>
  </si>
  <si>
    <t>TIRANTE PROTENDIDO PARA ANCORAGEM EM SOLO,CONSTITUIDO POR 8FIOS DE ACO DURO DE 8MM.O CUSTO INCLUI APENAS O FORNECIMENTOE A CONFECCAO DO CABO PARA O TRECHO LIVRE,INCLUSIVE PROTECAO ANTICORROSIVA</t>
  </si>
  <si>
    <t>TIRANTE PROTENDIDO PARA ANCORAGEM EM SOLO,CONSTITUIDO POR 10FIOS DE ACO DURO DE 8MM.O CUSTO INCLUI APENAS O FORNECIMENTO E A CONFECCAO DO CABO PARA O TRECHO LIVRE,INCLUSIVE PROTECAO ANTICORROSIVA</t>
  </si>
  <si>
    <t>TIRANTE PROTENDIDO PARA ANCORAGEM EM SOLO,CONSTITUIDO POR 12FIOS DE ACO DURO DE 8MM.O CUSTO INCLUI APENAS O FORNECIMENTO E A CONFECCAO DO CABO PARA O TRECHO LIVRE,INCLUSIVE PROTECAO ANTICORROSIVA</t>
  </si>
  <si>
    <t>TIRANTE PROTENDIDO PARA ANCORAGEM EM SOLO,CONSTITUIDO POR 16FIOS DE ACO DURO DE 8MM.O CUSTO INCLUI APENAS O FORNECIMENTO E A CONFECCAO DO CABO PARA O TRECHO LIVRE,INCLUSIVE PROTECAO ANTICORROSIVA</t>
  </si>
  <si>
    <t>TIRANTE PROTENDIDO PARA ANCORAGEM EM SOLO,CONSTITUIDO POR 4CORDOALHAS DE 12,7MM.O CUSTO INCLUI APENAS O FORNECIMENTO EA CONFECCAO DO CABO PARA O TRECHO LIVRE,INCLUSIVE PROTECAO ANTICORROSIVA</t>
  </si>
  <si>
    <t>TIRANTE PROTENDIDO PARA ANCORAGEM EM SOLO,CONSTITUIDO POR 6CORDOALHAS DE 12,7MM.O CUSTO INCLUI APENAS O FORNECIMENTO EA CONFECCAO DO CABO PARA O TRECHO LIVRE,INCLUSIVE PROTECAO ANTICORROSIVA</t>
  </si>
  <si>
    <t>TIRANTE PROTENDIDO PARA ANCORAGEM EM SOLO,CONSTITUIDO POR 8CORDOALHAS DE 12,7MM.O CUSTO INCLUI APENAS O FORNECIMENTO EA CONFECCAO DO CABO PARA O TRECHO LIVRE,INCLUSIVE PROTECAO ANTICORROSIVA</t>
  </si>
  <si>
    <t>TIRANTE PROTENDIDO PARA ANCORAGEM EM SOLO,CONSTITUIDO POR 10CORDOALHAS DE 12,7MM.O CUSTO INCLUI APENAS O FORNECIMENTO EA CONFECCAO DO CABO PARA O TRECHO LIVRE,INCLUSIVE PROTECAOANTICORROSIVA</t>
  </si>
  <si>
    <t>TIRANTE PROTENDIDO PARA ANCORAGEM EM SOLO,CONSTITUIDO POR 12CORDOALHAS DE 12,7MM.O CUSTO INCLUI APENAS O FORNECIMENTO EA CONFECCAO DO CABO PARA O TRECHO LIVRE,INCLUSIVE PROTECAOANTICORROSIVA</t>
  </si>
  <si>
    <t>TIRANTE PROTENDIDO PARA ANCORAGEM EM SOLO,CONSTITUIDO POR 6FIOS DE ACO DURO DE 8MM.O CUSTO INCLUI APENAS O FORNECIMENTOE A CONFECCAO DO CABO PARA TRECHO DE ANCORAGEM</t>
  </si>
  <si>
    <t>TIRANTE PROTENDIDO PARA ANCORAGEM EM SOLO,CONSTITUIDO POR 8FIOS DE ACO DURO DE 8MM.O CUSTO INCLUI APENAS O FORNECIMENTOE A CONFECCAO DO CABO PARA TRECHO DE ANCORAGEM</t>
  </si>
  <si>
    <t>TIRANTE PROTENDIDO PARA ANCORAGEM EM SOLO,CONSTITUIDO POR 10FIOS DE ACO DURO DE 8MM.O CUSTO INCLUI APENAS O FORNECIMENTO E A CONFECCAO DO CABO PARA TRECHOS DE ANCORAGEM</t>
  </si>
  <si>
    <t>TIRANTE PROTENDIDO PARA ANCORAGEM EM SOLO,CONSTITUIDO POR 12FIOS DE ACO DURO DE 8MM.O CUSTO INCLUI APENAS O FORNECIMENTO E A CONFECCAO DO CABO PARA TRECHO DE ANCORAGEM</t>
  </si>
  <si>
    <t>TIRANTE PROTENDIDO PARA ANCORAGEM EM SOLO,CONSTITUIDO POR 16FIOS DE ACO DURO DE 8MM.O CUSTO INCLUI APENAS O FORNECIMENTO E A CONFECCAO DO CABO PARA TRECHO DE ANCORAGEM</t>
  </si>
  <si>
    <t>TIRANTE PROTENDIDO PARA ANCORAGEM EM SOLO,CONSTITUIDO POR 4CORDOALHAS DE 12,7MM.O CUSTO INCLUI APENAS O FORNECIMENTO EA CONFECCAO DO CABO PARA TRECHO DE ANCORAGEM</t>
  </si>
  <si>
    <t>TIRANTE PROTENDIDO PARA ANCORAGEM EM SOLO,CONSTITUIDO POR 6CORDOALHAS DE 12,7MM.O CUSTO INCLUI APENAS O FORNECIMENTO EA CONFECCAO DO CABO PARA TRECHO DE ANCORAGEM</t>
  </si>
  <si>
    <t>TIRANTE PROTENDIDO PARA ANCORAGEM EM SOLO,CONSTITUIDO POR 8CORDOALHAS DE 12,7MM.O CUSTO INCLUI APENAS O FORNECIMENTO EA CONFECCAO DO CABO PARA TRECHO DE ANCORAGEM</t>
  </si>
  <si>
    <t>TIRANTE PROTENDIDO PARA ANCORAGEM EM SOLO,CONSTITUIDO POR 10CORDOALHAS DE 12,7MM.O CUSTO INCLUI APENAS O FORNECIMENTO EA CONFECCAO DO CABO PARA TRECHO DE ANCORAGEM</t>
  </si>
  <si>
    <t>TIRANTE PROTENDIDO PARA ANCORAGEM EM SOLO,CONSTITUIDO POR 12CORDOALHAS DE 12,7MM.O CUSTO INCLUI APENAS O FORNECIMENTO EA CONFECCAO DO CABO PARA TRECHO DE ANCORAGEM</t>
  </si>
  <si>
    <t>PROTENSAO INCLUSIVE INSTALACAO,CONE E PLACA DE ANCORAGEM DETIRANTE PARA ANCORAGEM EM ROCHA,CONSTITUIDO POR 4 CORDOALHASDE 12,7MM,EXCLUSIVE PERFURACAO, INJECAO E O TIRANTE</t>
  </si>
  <si>
    <t>PROTENSAO INCLUSIVE INSTALACAO,CONE E PLACA DE ANCORAGEM DETIRANTE PARA ANCORAGEM EM ROCHA,CONSTITUIDO POR 6 CORDOALHASDE 12,7MM,EXCLUSIVE PERFURACAO,INJECAO E O TIRANTE</t>
  </si>
  <si>
    <t>PROTENSAO INCLUSIVE INSTALACAO,CONE E PLACA DE ANCORAGEM DETIRANTE PARA ANCORAGEM EM ROCHA,CONSTITUIDO POR 8 CORDOALHASDE 12,7MM,EXCLUSIVE PERFURACAO,INJECAO E O TIRANTE</t>
  </si>
  <si>
    <t>PROTENSAO INCLUSIVE INSTALACAO,CONE E PLACA DE ANCORAGEM DETIRANTE PARA ANCORAGEM EM ROCHA,CONSTITUIDO POR 10 CORDOALHAS DE 12,7MM,EXCLUSIVE PERFURACAO,INJECAO E O TIRANTE</t>
  </si>
  <si>
    <t>PROTENSAO INCLUSIVE INSTALACAO,CONE E PLACA DE ANCORAGEM DETIRANTE PARA ANCORAGEM EM ROCHA,CONSTITUIDO POR 12 CORDOALHAS DE 12,7MM,EXCLUSIVE PERFURACAO,INJECAO E O TIRANTE</t>
  </si>
  <si>
    <t>PROTENSAO DE TIRANTES DE 4 CORDOALHAS DE 12,7MM,EXCLUSIVE FORNECIMENTO DOS MATERIAIS</t>
  </si>
  <si>
    <t>PROTENSAO DE TIRANTES DE 6 E 8 CORDOALHAS DE 12,7MM,EXCLUSIVE FORNECIMENTO DOS MATERIAIS</t>
  </si>
  <si>
    <t>PROTENSAO DE TIRANTES DE 10 E 12 CORDOALHAS DE 12,7MM,EXCLUSIVE FORNECIMENTO DOS MATERIAIS</t>
  </si>
  <si>
    <t>PROTENSAO INCLUSIVE INSTALACAO,CONE E PLACA DE ANCORAGEM DETIRANTE PARA ANCORAGEM EM SOLO,CONSTITUIDO POR 4 CORDOALHASDE 12,7MM,EXCLUSIVE PERFURACAO,INJECAO E O TIRANTE</t>
  </si>
  <si>
    <t>PROTENSAO INCLUSIVE INSTALACAO,CONE E PLACA DE ANCORAGEM DETIRANTE PARA ANCORAGEM EM SOLO,CONSTITUIDO POR 6 CORDOALHASDE 12,7MM,EXCLUSIVE PERFURACAO,INJECAO E O TIRANTE</t>
  </si>
  <si>
    <t>PROTENSAO INCLUSIVE INSTALACAO,CONE E PLACA DE ANCORAGEM DETIRANTE PARA ANCORAGEM EM SOLO,CONSTITUIDO POR 8 CORDOALHASDE 12,7MM,EXCLUSIVE PERFURACAO,INJECAO E O TIRANTE</t>
  </si>
  <si>
    <t>PROTENSAO INCLUSIVE INSTALACAO,CONE E PLACA DE ANCORAGEM DETIRANTE PARA ANCORAGEM EM SOLO,CONSTITUIDO POR 10 CORDOALHASDE 12,7MM,EXCLUSIVE PERFURACAO,INJECAO E O TIRANTE</t>
  </si>
  <si>
    <t>PROTENSAO INCLUSIVE INSTALACAO,CONE E PLACA DE ANCORAGEM DETIRANTE PARA ANCORAGEM EM SOLO,CONSTITUIDO POR 12 CORDOALHASDE 12,7MM,EXCLUSIVE PERFURACAO,INJECAO E O TIRANTE</t>
  </si>
  <si>
    <t>CONCRETO IMPORTADO DE USINA,DOSADO RACIONALMENTE PARA UMA RESISTENCIA CARACTERISTICA A COMPRESSAO DE 10MPA</t>
  </si>
  <si>
    <t>CONCRETO IMPORTADO DE USINA,DOSADO RACIONALMENTE PARA UMA RESISTENCIA CARACTERISTICA A COMPRESSAO DE 15MPA</t>
  </si>
  <si>
    <t>CONCRETO IMPORTADO DE USINA,DOSADO RACIONALMENTE PARA UMA RESISTENCIA CARACTERISTICA A COMPRESSAO DE 20MPA</t>
  </si>
  <si>
    <t>CONCRETO IMPORTADO DE USINA,DOSADO RACIONALMENTE PARA UMA RESISTENCIA CARACTERISTICA A COMPRESSAO DE 25MPA</t>
  </si>
  <si>
    <t>CONCRETO IMPORTADO DE USINA,DOSADO RACIONALMENTE PARA UMA RESISTENCIA CARACTERISTICA A COMPRESSAO DE 30MPA</t>
  </si>
  <si>
    <t>CONCRETO IMPORTADO DE USINA,DOSADO RACIONALMENTE PARA UMA RESISTENCIA CARACTERISTICA A COMPRESSAO DE 35MPA</t>
  </si>
  <si>
    <t>CONCRETO IMPORTADO DE USINA,DOSADO RACIONALMENTE PARA UMA RESISTENCIA CARACTERISTICA A COMPRESSAO DE 40MPA</t>
  </si>
  <si>
    <t>CONCRETO COLORIDO,COM OXIDO DE FERRO VERMELHO SINTETICO,IMPORTADO DE USINA,DOSADO RACIONALMENTE PARA UMA RESISTENCIA CARACTERISTICA A COMPRESSAO DE 15MPA</t>
  </si>
  <si>
    <t>11.046.0080-1</t>
  </si>
  <si>
    <t>CONCRETO DOSADO RACIONALMENTE PARA UMA RESISTENCIA CARACTERISTICA A COMPRESSAO DE 25MPA, COM ADICAO DE 8% DE MICROSSILICA, PREPARO EM USINA DOSADORA TIPO VERTICAL E LANCAMENTO COMAUXILIO DE EQUIPAMENTOS</t>
  </si>
  <si>
    <t>11.046.0080-B</t>
  </si>
  <si>
    <t>CONCRETO DE ALTO DESEMPENHO (CAD) DOSADO RACIONALMENTE PARAUMA RESISTENCIA CARACTERISTICA A COMPRESSAO DE 50MPA,PREPAROEM USINA DOSADORA TIPO VERTICAL E LANCAMENTO COM AUXILIO DEEQUIPAMENTOS,INCLUINDO ADITIVOS</t>
  </si>
  <si>
    <t>CONCRETO DE ALTO DESEMPENHO (CAD) DOSADO RACIONALMENTE PARAUMA RESISTENCIA CARACTERISTICA A COMPRESSAO DE 60MPA, PREPARO EM USINA DOSADORA TIPO VERTICAL E LANCAMENTO COM AUXILIO DE EQUIPAMENTOS, INCLUINDO ADITIVOS</t>
  </si>
  <si>
    <t>CONCRETO DE ALTO DESEMPENHO (CAD) DOSADO RACIONALMENTE PARAUMA RESISTENCIA CARACTERISTICA A COMPRESSAO DE 70MPA,PREPAROEM USINA DOSADORA TIPO VERTICAL E LANCAMENTO COM AUXILIO DEEQUIPAMENTOS, INCLUINDO ADITIVOS</t>
  </si>
  <si>
    <t>TIRANTE PROTENDIDO,PARA CARGA DE TRABALHO ATE 34T,DIAMETRO DE 32MM,INCLUSIVE O FORNECIMENTO DA BARRA E BAINHA,PROTECAO ANTICORROSIVA,PREPARO E COLOCACAO NO FURO,EXCLUSIVE LUVAS,PLACAS,CONTRAPORCAS,ETC,PERFURACAO E INJECAO</t>
  </si>
  <si>
    <t>PROTENSAO PARCIAL E FINAL DE TIRANTE (EXCLUSIVE ESTE),PARA CARGA DE TRABALHO ATE 34T,DIAMETRO DE 32MM,INCLUSIVE O FORNECIMENTO E INSTALACAO DA PLACA,ANEL DE ANGULO,PORCAS,CONTRAPORCAS,LUVAS,ETC,PINTURA E PROTECAO DA CABECA,EXCLUSIVE PERFURACAO E INJECAO</t>
  </si>
  <si>
    <t>TIRANTE PROTENDIDO,PARA CARGA DE TRABALHO ATE 34T,DIAMETRO DE 32MM,INCLUSIVE O FORNECIMENTO DA BARRA E BAINHA,PROTECAO ANTICORROSIVA,PREPARO E COLOCACAO NO FURO E TUBO ESPECIAL PARA INJECAO (TUBO PVC 3/4" E MANCHETES),EXCLUSIVE LUVAS,PLACAS,CONTRAPORCAS,ETC,PERFURACAO E INJECAO</t>
  </si>
  <si>
    <t>TIRANTE PROTENDIDO,PARA CARGA DE TRABALHO ATE 22T,DIAMETRO DE 32MM,INCLUSIVE O FORNECIMENTO DA BARRA,BAINHA,PROTECAO ANTICORROSIVA,PREPARO E COLOCACAO NO FURO,EXCLUSIVE LUVAS,PLACAS,PORCAS E CONTRAPORCAS,ETC,PERFURACAO E INJECAO</t>
  </si>
  <si>
    <t>PROTENSAO PARCIAL E FINAL DE TIRANTE (EXCLUSIVE ESTE),PARA CARGA DE TRABALHO DE 22T,DIAMETRO DE 32MM,INCLUSIVE O FORNECIMENTO E INSTALACAO DA PLACA,ANEL DE ANGULO,PORCAS,CONTRAPORCAS,LUVAS,ETC,PINTURA E PROTECAO DA CABECA,EXCLUSIVE PERFURACAO E INJECAO</t>
  </si>
  <si>
    <t>PROTENSAO DE TIRANTE DE BARRA,DIAMETRO DE 32MM,EXCLUSIVE FORNECIMENTO DE MATERIAIS</t>
  </si>
  <si>
    <t>CONCRETO IMPORTADO DE USINA,DOSADO RACIONALMENTE PARA RESISTENCIA CARACTERISTICA A COMPRESSAO DE 10MPA,INCLUSIVE TRANSPORTE HORIZONTAL ATE 20,00M EM CARRINHOS,ADENSAMENTO E ACABAMENTO</t>
  </si>
  <si>
    <t>CONCRETO IMPORTADO DE USINA,DOSADO RACIONALMENTE PARA RESISTENCIA CARACTERISTICA A COMPRESSAO DE 15MPA,INCLUSIVE TRANSPORTE HORIZONTAL ATE 20,00M EM CARRINHOS,ADENSAMENTO E ACABAMENTO</t>
  </si>
  <si>
    <t>CONCRETO IMPORTADO DE USINA,DOSADO RACIONALMENTE PARA RESISTENCIA CARACTERISTICA A COMPRESSAO DE 20MPA,INCLUSIVE TRANSPORTE HORIZONTAL ATE 20,00M EM CARRINHOS,ADENSAMENTO E ACABAMENTO</t>
  </si>
  <si>
    <t>CONCRETO IMPORTADO DE USINA,DOSADO RACIONALMENTE PARA RESISTENCIA CARACTERISTICA A COMPRESSAO DE 25MPA,INCLUSIVE TRANSPORTE HORIZONTAL ATE 20,00M EM CARRINHOS,ADENSAMENTO E ACABAMENTO</t>
  </si>
  <si>
    <t>CONCRETO IMPORTADO DE USINA,DOSADO RACIONALMENTE PARA RESISTENCIA CARACTERISTICA A COMPRESSAO DE 30MPA,INCLUSIVE TRANSPORTE HORIZONTAL ATE 20,00M EM CARRINHOS,ADENSAMENTO E ACABAMENTO</t>
  </si>
  <si>
    <t>CONCRETO IMPORTADO DE USINA,DOSADO RACIONALMENTE PARA RESISTENCIA CARACTERISTICA A COMPRESSAO DE 35MPA,INCLUSIVE TRANSPORTE HORIZONTAL ATE 20,00M EM CARRINHOS,ADENSAMENTO E ACABAMENTO</t>
  </si>
  <si>
    <t>CONCRETO IMPORTADO DE USINA,DOSADO RACIONALMENTE PARA RESISTENCIA CARACTERISTICA A COMPRESSAO DE 40MPA,INCLUSIVE TRANSPORTE HORIZONTAL ATE 20,00M EM CARRINHOS,ADENSAMENTO E ACABAMENTO</t>
  </si>
  <si>
    <t>PLACA DE CONCRETO ARMADO PRE-MOLDADA,COM 6CM DE ESPESSURA,CONFECCIONADA COM CONCRETO PREPARADO EM USINA DOSADORA TIPO VERTICAL,DOSADO PARA FCK=25MPA E 8% DE MICROSSILICA,COMPREENDENDO LANCAMENTO E ADENSAMENTO MECANICO,INCLUSIVE TRANSPORTE ECOLOCACAO SOBRE VIGAS,COM GUINDASTE</t>
  </si>
  <si>
    <t>PLACA DE CONCRETO ARMADO PRE-MOLDADA,COM 8CM DE ESPESSURA,CONFECCIONADA COM CONCRETO PREPARADO EM USINA DOSADORA TIPO VERTICAL,DOSADO PARA FCK=25MPA E 8% DE MICROSSILICA,COMPREENDENDO LANCAMENTO E ADENSAMENTO MECANICO,INCLUSIVE TRANSPORTE ECOLOCACAO SOBRE VIGAS,COM GUINDASTE</t>
  </si>
  <si>
    <t>PLACA DE CONCRETO ARMADO PRE-MOLDADA,COM 10CM DE ESPESSURA,CONFECCIONADA COM CONCRETO PREPARADO EM USINA DOSADORA TIPO VERTICAL,DOSADO PARA FCK=25MPA E 8% DE MICROSSILICA,COMPREENDENDO LANCAMENTO E ADENSAMENTO MECANICO,INCLUSIVE TRANSPORTEE COLOCACAO SOBRE VIGAS,COM GUINDASTE</t>
  </si>
  <si>
    <t>ESCORAMENTO TUBULAR(ALUGUEL)COM TUBOS METALICOS,NA DENSIDADEDE 5,00M DE TUBO EQUIPADO POR M3 DE ESCORAMENTO,PAGO PELO VOLUME DESTE E PELO TEMPO NECESSARIO,DESDE A ENTREGA DO MATERIAL NA OBRA,NA OCASIAO APROPRIADA ATE SUA CARGA,PARA DEVOLUCAO,LOGO QUE DESNECESSARIA</t>
  </si>
  <si>
    <t>M3XMES</t>
  </si>
  <si>
    <t>ESCORAMENTO TUBULAR(ALUGUEL)COM TUBOS METALICOS,PARA QUALQUER DENSIDADE DE TUBO,PAGO PELO COMPRIMENTO NECESSARIO,NO MESMO TEMPO,DESDE A ENTREGA DO MATERIAL NA OBRA,NA OCASIAO APROPRIADA ATE SUA CARGA,PARA DEVOLUCAO,LOGO QUE DESNECESSARIA</t>
  </si>
  <si>
    <t>ESCORAMENTO METALICO(ALUGUEL),COM ESCORAS TELESCOPAVEIS OU TORRES DE CARGA,INCLUSIVE VIGAMENTO PRINCIPAL E SECUNDARIO,PARA ESTRUTURA CONVENCIONAL DE CONCRETO ARMADO,EXCLUSIVE CIMBRAMENTO.MEDICAO PELO VOLUME DE ESCORAMENTO</t>
  </si>
  <si>
    <t>MONTAGEM E DESMONTAGEM DE ESCORAMENTO TUBULAR NORMAL,NA DENSIDADE DE 5,00M DE TUBO POR M3 DE ESCORAMENTO,COMPREENDENDO TRANSPORTE DO MATERIAL PARA OBRA E DESTA PARA O DEPOSITO,INCLUSIVE CARGA E DESCARGA.O CUSTO E DADO POR M3 DE ESCORAMENTO,CONTADO DAS SAPATAS ATE AS EXTREMIDADES SUPERIORES DOS TUBOS,SENDO PAGOS 60% NA MONTAGEM E 40% NA DESMONTAGEM</t>
  </si>
  <si>
    <t>MONTAGEM E DESMONTAGEM DE ESCORAMENTO TUBULAR NORMAL,PARA QUALQUER DENSIDADE DE TUBO,MEDIDO PELO COMPRIMENTO NECESSARIO,COMPREENDENDO TRANSPORTE DO MATERIAL PARA OBRA E DESTA PARAO DEPOSITO,INCLUSIVE CARGA E DESCARGA.O CUSTO E DADO POR M3DE ESCORAMENTO,CONTADO DAS SAPATAS ATE AS EXTREMIDADES SUPERIORES DOS TUBOS,SENDO PAGOS 60% MONTAGEM E 40% DESMONTAGEM</t>
  </si>
  <si>
    <t>MONTAGEM E DESMONTAGEM DE ESCORAMENTO METALICO,CONFORME ITEM11.050.0010,COMPREENDENDO TRANSPORTE DO MATERIAL PARA OBRAE DESTA PARA O DEPOSITO,INCLUSIVE CARGA E DESCARGA.O CUSTO EDADO POR M3 DE ESCORAMENTO,SENDO PAGOS 60% NA MONTAGEM E 40% NA DESMONTAGEM</t>
  </si>
  <si>
    <t>ESCORAS METALICAS(ALUGUEL)PARA CIMBRAMENTO METALICO(EXCLUSIVE ESTE)DE LAJES PLANAS(COGUMELO)COM ALTURA ATE 3,50M,CONSIDERANDO 0,8UN/M2</t>
  </si>
  <si>
    <t>CIMBRAMENTO METALICO(ALUGUEL)PARA EDIFICACOES COM LAJES PLANAS(COGUMELO),DISPENSANDO REESCORAMENTO,EXCLUSIVE ESCORAS METALICAS.O CUSTO INCLUI LONGARINAS PRINCIPAIS,SECUNDARIAS E PECAS DE LIGACAO</t>
  </si>
  <si>
    <t>MONTAGEM E DESMONTAGEM DE CIMBRAMENTO METALICO PARA EDIFICACOES,PRESERVANDO REESCORAMENTO,COMPREENDENDO ESCORAS,LONGARINAS PRINCIPAIS,SECUNDARIAS E PECAS DE LIGACAO</t>
  </si>
  <si>
    <t>SUPERESTRUTURA DE PONTE OU VIADUTO,PRE-FABRICADA,EM CONCRETOPROTENDIDO,CLASSE 45,PARA UMA FAIXA DE TRAFEGO COM GUARDA-RODAS E 3,20M DE PISTA DE ROLAMENTO,SEM CAPEAMENTO,COM VAO ENTRE 7,50 E 12,50M,COLOCADA</t>
  </si>
  <si>
    <t>SUPERESTRUTURA DE PONTE OU VIADUTO,PRE-FABRICADA,EM CONCRETOPROTENDIDO,CLASSE 45,PARA DUAS FAIXAS DE TRAFEGO E 7,20M DEPISTA DE ROLAMENTO,SEM CAPEAMENTO,COM VAO ENTRE 7,50 E 12,50M,COLOCADA</t>
  </si>
  <si>
    <t>SUPERESTRUTURA DE PONTE OU VIADUTO,PRE-FABRICADA,EM CONCRETOPROTENDIDO,CLASSE 45,PARA UMA FAIXA DE TRAFEGO COM 3,20M DEPISTA DE ROLAMENTO,COM GUARDA-RODAS,PASSEIOS E GUARDA-CORPOS,COM LARGURA DE 4,60M,SEM CAPEAMENTO,COM VAO ENTRE 7,50 E 12,50M,COLOCADA</t>
  </si>
  <si>
    <t>SUPERESTRUTURA DE PONTE OU VIADUTO,PRE-FABRICADA,EM CONCRETOPROTENDIDO,CLASSE 45,PARA DUAS FAIXAS DE TRAFEGO COM 7,20MDE PISTA DE ROLAMENTO,COM GUARDA-RODAS,PASSEIOS E GUARDA-CORPOS,COM LARGURA TOTAL DE 9,00M,SEM CAPEAMENTO,COM VAO ENTRE7,50 E 12,50M,COLOCADA</t>
  </si>
  <si>
    <t>SUPERESTRUTURA DE PONTE OU VIADUTO,PRE-FABRICADA,EM CONCRETOPROTENDIDO,CLASSE 45,PARA DUAS FAIXAS DE TRAFEGO COM 7,20MDE PISTA DE ROLAMENTO,COM GUARDA-RODAS,PASSEIOS E GUARDA-CORPOS,COM LARGURA TOTAL DE 10,50M,SEM CAPEAMENTO,COM VAO ENTRE7,50 E 12,50M,COLOCADA</t>
  </si>
  <si>
    <t>SUPERESTRUTURA DE PONTE OU VIADUTO,PRE-FABRICADA,EM CONCRETOPROTENDIDO,CLASSE 45,PARA DUAS FAIXAS DE TRAFEGO DE 3,60M EBARREIRAS TIPO DER-RJ,COM LARGURA TOTAL DE 9,00M,SEM CAPEAMENTO,COM VAO ENTRE 7,50 E 12,50M,COLOCADA</t>
  </si>
  <si>
    <t>SUPERESTRUTURA DE PONTE OU VIADUTO,PRE-FABRICADA,EM CONCRETOPROTENDIDO,CLASSE 45,PARA DUAS FAIXAS DE TRAFEGO DE 3,60M EBARREIRAS TIPO DER-RJ,COM LARGURA TOTAL DE 11,00M,SEM CAPEAMENTO,COM VAO ENTRE 7,50 E 12,50M,COLOCADA</t>
  </si>
  <si>
    <t>SUPERESTRUTURA DE PONTE OU VIADUTO,PRE-FABRICADA,EM CONCRETOPROTENDIDO,CLASSE 45,PARA DUAS FAIXAS DE TRAFEGO DE 3,60M,DOIS ACOSTAMENTOS DE 2,50M E BARREIRAS TIPO DER-RJ,COM LARGURA TOTAL DE 13,00M,SEM CAPEAMENTO,COM VAO ENTRE 7,50 E 12,50M,COLOCADA</t>
  </si>
  <si>
    <t>SUPERESTRUTURA DE PASSARELA PARA PEDESTRE,PRE-FABRICADA,EM CONCRETO PROTENDIDO,COM 2,00M DE LARGURA UTIL E GUARDA-CORPOSMETALICOS,COM VAO ENTRE 7,50 E 10,00M,COLOCADA</t>
  </si>
  <si>
    <t>ABRIGO DESTINADO A PARADA DE ONIBUS,INTEGRALMENTE PRE-FABRICADO EM CONCRETO PROTENDIDO E/OU ARMADO,COM BANCO INCORPORADOAO PILAR E COBERTURA CURVA COM AREA DE PROJECAO HORIZONTALDE 8,00M2,NAS DIMENSOES DE 4,00X2,00M,COLOCADO</t>
  </si>
  <si>
    <t>ESTRUTURA PRE-FABRICADA EM CONCRETO ARMADO/PROTENDIDO,COM FCK&gt;=30MPA,PARA OBRAS PREDIAIS ATE QUATRO PAVIMENTOS,COM PILARES,VIGAS PRINCIPAIS E SECUNDARIAS,LAJES,PATAMARES E RAMPAS DE ACESSO,CONSIDERANDO A CONFECCAO DAS PECAS,INCLUSIVE O FORNECIMENTO DOS MATERIAIS,EXCLUSIVE O TRANSPORTE DAS PECAS PARAO CANTEIRO DE OBRAS E A MONTAGEM</t>
  </si>
  <si>
    <t>ESTRUTURA PRE-FABRICADA EM CONCRETO ARMADO/PROTENDIDO,COM FCK&gt;=30MPA,PARA OBRAS PREDIAIS ATE QUATRO PAVIMENTOS,COM PILARES,VIGAS PRINCIPAIS E SECUNDARIAS,LAJES,PATAMARES E RAMPAS DE ACESSO,CONSIDERANDO A MONTAGEM,EXCLUSIVE A CONFECCAO DAS PECAS(VIDE ITEM 11.060.0410)</t>
  </si>
  <si>
    <t>MURO DE ARRIMO CELULAR,DE PECAS PRE-MOLDADAS DE CONCRETO,COMPREENDENDO:CONFECCAO DAS PECAS,MONTAGEM E COMPACTACAO DO SOLO DE ENCHIMENTO.O CUSTO INCLUI TODOS OS MATERIAIS NECESSARIOS,EXCLUSIVE FORMAS</t>
  </si>
  <si>
    <t>MURO DE ARRIMO CELULAR,DE PECAS PRE-MOLDADAS DE CONCRETO,COMPREENDENDO:CONFECCAO DAS PECAS,MONTAGEM E COMPACTACAO DO SOLO DE ENCHIMENTO,EXCLUSIVE MATERIAIS E FORMAS</t>
  </si>
  <si>
    <t>RECUPERACAO DE JUNTAS DE DILATACAO DE OBRAS DE CONTENCAO ATE2CM DE ABERTURA COM PROTECAO,ATE PROFUNDIDADE DE 1CM,EXCLUSIVE ANDAIME E RECUPERACAO ESTRUTURAL DAS FACES LATERAIS DA JUNTA</t>
  </si>
  <si>
    <t>RECUPERACAO DE ARMADURAS EM ESTRUTURA DE CONCRETO,POR MEIO DE SOLDA A QUENTE,INCLUSIVE FORNECIMENTO,CORTE,DOBRAGEM E COLOCACAO</t>
  </si>
  <si>
    <t>RECUPERACAO DE ARMADURAS EM ESTRUTURA DE CONCRETO,POR MEIO DE SOLDA A FRIO,INCLUSIVE FORNECIMENTO,CORTE,DOBRAGEM E COLOCACAO</t>
  </si>
  <si>
    <t>RECUPERACAO DE FERRAGEM EM ESTRUTURA DE CONCRETO,SEM UTILIZACAO DE SOLDA,INCLUSIVE FORNECIMENTO,CORTE,DOBRAGEM E COLOCACAO</t>
  </si>
  <si>
    <t>APLICACAO COM AIRLESS DE INIBIDOR DE CORROSAO, EM ESTRUTURADE CONCRETO ARMADO NOS SERVICOS DE RECUPERACAO ESTRUTURAL,EXCLUSIVE LIMPEZA DA ESTRUTURA</t>
  </si>
  <si>
    <t>REFORCO ESTRUTURAL COMPOSTO DE MANTA DE FIBRA DE CARBONO COMESPESSURA DE 0,165MM,INCLUSIVE LIXAMENTO DA SUPERFICIE,REGULARIZACAO POR ENCHIMENTO ALEATORIO E APLICACAO DE ADESIVO EPOXI PARA FIXACAO E SUTURACAO DAS FIBRAS DE CARBONO</t>
  </si>
  <si>
    <t>REFORCO ESTRUTURAL COM LAMINA DE FIBRA DE CARBONO,LARGURA DE50MM E ESPESSURA DE 1,20MM,INCLUSIVE LIXAMENTO DA SUPERFICIE,REGULARIZACAO POR ENCHIMENTO ALEATORIO E APLICACAO DE ADESIVO EPOXI PARA FIXACAO E SUTURACAO DAS FIBRAS DE CARBONO</t>
  </si>
  <si>
    <t>TRATAMENTO DE ARMADURA DE FERRO EM ESTRUTURA DE CONCRETO ARMADO COM ARGAMASSA CIMENTICIA PRE-DOSADA,POLIMERICA,BICOMPONENTE,INIBIDOR DE CORROSAO</t>
  </si>
  <si>
    <t>RECUPERACAO DE ESTRUTURA,CAVIDADES E ARESTAS EM CONCRETO ARMADO,COM ARGAMASSA TIXOTROPICA POLIMERICA DE ALTO DESEMPENHOCOM ESPESSURA ATE 3CM</t>
  </si>
  <si>
    <t>RECOMPOSICAO DE CAPEAMENTO DE CONCRETO E PEQUENAS ESPESSURASEM SERVICOS DE RECUPERACAO ESTRUTURAL,COM ARGAMASSA DE CIMENTO E AREIA NO TRACO 1:3 ADITIVADA COM RESINA ACRILICA NA PROPORCAO 50ML/M3 DE ARGAMASSA E SILICA ATIVA NA PROPORCAO DE5% A 10% DE CIMENTO</t>
  </si>
  <si>
    <t>RECOMPOSICAO DE CAMADA DE CAPEAMENTO DE CONCRETO DE PEQUENASESPESSURAS EM SERVICOS DE RECUPERACAO ESTRUTURAL,EXCLUSIVEO MATERIAL</t>
  </si>
  <si>
    <t>ESTUCAMENTO DE CONCRETO APARENTE SENDO A ARGAMASSA DE CIMENTO,CAL E AREIA FINA NO TRACO 1:3:5,COM ESPESSURA DE 2MM,SOBRESUPERFICIE LIMPA</t>
  </si>
  <si>
    <t>MACAQUEAMENTO PARA TROCA DE APARELHO DE APOIO COM UTILIZACAODE MACACO PISTAO,CAPACIDADE DE 100T</t>
  </si>
  <si>
    <t>VERIFICACAO DE CARGA RESIDUAL EM ANCORAGENS DE ATE 60T DE CARGA MAXIMA DE ENSAIO,INCLUSIVE FORNECIMENTO DE EQUIPAMENTOSHIDRAULICOS(MACACO E BOMBA),RECUPERACAO COM PINTURA ANTICORROSIVA DAS ANCORAGENS E REPROTENSAO,LIMPEZA COM ESCOVA DE ACO,EXCLUSIVE ANDAIME E CAIXA DE PROTECAO DAS CABECAS DOS TIRANTES</t>
  </si>
  <si>
    <t>ALVENARIA DE PEDRA EM ELEVACAO,DE UMA FACE,FEITA COM BLOCOSDE DIMENSOES APROXIMADAS DE 30X30X30 A 40X40X40CM,ASSENTES COM ARGAMASSA DE CIMENTO,SAIBRO E AREIA,NO TRACO 1:2:3,JUNTASSIMPLES,TENDO ALTURA ATE 1,50M</t>
  </si>
  <si>
    <t>ALVENARIA DE PEDRA EM ELEVACAO,DE UMA FACE,FEITA COM BLOCOSDE DIMENSOES APROXIMADAS DE 30X30X30 A 40X40X40CM,ASSENTES COM ARGAMASSA DE CIMENTO,SAIBRO E AREIA,NO TRACO 1:2:3,JUNTASSIMPLES,TENDO ALTURA ATE 2,00M</t>
  </si>
  <si>
    <t>ALVENARIA DE PEDRA EM ELEVACAO,DE UMA FACE,FEITA COM BLOCOSDE DIMENSOES APROXIMADAS DE 30X30X30 A 40X40X40CM,ASSENTES COM ARGAMASSA DE CIMENTO,SAIBRO E AREIA,NO TRACO 1:2:3,JUNTASSIMPLES,TENDO ALTURA ATE 2,50M</t>
  </si>
  <si>
    <t>ALVENARIA DE PEDRA EM ELEVACAO,DE UMA FACE,FEITA COM BLOCOSDE DIMENSOES APROXIMADAS DE 30X30X30 A 40X40X40CM,ASSENTES COM ARGAMASSA DE CIMENTO,SAIBRO E AREIA,NO TRACO 1:2:3,JUNTASSIMPLES,TENDO ALTURA ATE 3,00M</t>
  </si>
  <si>
    <t>JUNTAS REENTRANTES,EM ALVENARIA DE PEDRA,COMO EM 12.001.0020,FEITAS COM ARGAMASSA DE CIMENTO,CAL E AREIA FINA,NO TRACO 1:3:5</t>
  </si>
  <si>
    <t>JUNTAS EM RELEVO,EM ALVENARIA DE PEDRA,COMO EM 12.001.0020,FEITAS COM ARGAMASSA DE CIMENTO,CAL E AREIA FINA,NO TRACO 1:3:5</t>
  </si>
  <si>
    <t>ALVENARIA DE PEDRA SECA,EM ELEVACAO,DE UMA FACE,FEITA COM BLOCOS DE DIMENSOES APROXIMADAS DE 30X30X30 A 40X40X40CM ATE 1,50M DE ALTURA</t>
  </si>
  <si>
    <t>ALVENARIA DE PEDRA SECA,EM ELEVACAO,DE DUAS FACES,FEITA COMBLOCOS DE DIMENSOES APROXIMADAS DE 30X30X30 A 40X40X40CM,ATE1,50M DE ALTURA</t>
  </si>
  <si>
    <t>ALVENARIA DE PEDRA EM ELEVACAO,DE UMA FACE,FEITA COM BLOCOSDE PEDRA DE MAO,ASSENTES COM ARGAMASSA DE CIMENTO,SAIBRO E AREIA,NO TRACO 1:2:3,TENDO ALTURA ATE 1,50M,SENDO A ESPESSURAATE 0,35M</t>
  </si>
  <si>
    <t>ALVENARIA DE PEDRA EM ELEVACAO,DE UMA FACE,FEITA COM BLOCOSDE PEDRA DE MAO,ASSENTES COM ARGAMASSA DE CIMENTO,SAIBRO E AREIA,NO TRACO 1:2:3,TENDO ALTURA ATE 3,00M,SENDO A ESPESSURAATE 0,35M</t>
  </si>
  <si>
    <t>ALVENARIA DE PEDRA EM ELEVACAO,DE DUAS FACES,FEITA COM BLOCOS DE PEDRA DE MAO,ASSENTES COM ARGAMASSA DE CIMENTO,SAIBRO EAREIA,NO TRACO 1:2:3,TENDO ALTURA ATE 1,50M,SENDO A ESPESSURA ATE 0,35M</t>
  </si>
  <si>
    <t>ALVENARIA DE PEDRA EM ELEVACAO,DE DUAS FACES,FEITA COM BLOCOS DE PEDRA DE MAO,ASSENTES COM ARGAMASSA DE CIMENTO,SAIBRO EAREIA,NO TRACO 1:2:3,TENDO ALTURA ATE 3,00M,SENDO A ESPESSURA ATE 0,35M</t>
  </si>
  <si>
    <t>JUNTAS REENTRANTES EM ALVENARIA DE PEDRA DE MAO,FEITAS COM ARGAMASSA DE CIMENTO,CAL E AREIA FINA,NO TRACO 1:3:5</t>
  </si>
  <si>
    <t>ALVENARIA DE TIJOLOS MACICOS 7X10X20CM,COM ARGAMASSA DE CIMENTO E SAIBRO,NO TRACO 1:6,ATE 3,00M DE ALTURA</t>
  </si>
  <si>
    <t>ALVENARIA DE TIJOLOS MACICOS 7X10X20CM,COM ARGAMASSA DE CIMENTO E SAIBRO,NO TRACO 1:6,ATE 1,50M DE ALTURA</t>
  </si>
  <si>
    <t>ALVENARIA DE TIJOLOS MACICOS 7X10X20CM,COM ARGAMASSA DE CIMENTO E SAIBRO,NO TRACO 1:6,EM PAREDES DE UMA VEZ (0,20M),DE SUPERFICIE CORRIDA,ATE 3,00M DE ALTURA E MEDIDA PELA AREA REAL</t>
  </si>
  <si>
    <t>ALVENARIA DE TIJOLOS MACICOS 7X10X20CM,COM ARGAMASSA DE CIMENTO E SAIBRO,NO TRACO 1:6,EM PAREDES DE UMA VEZ(0,20M),DE SUPERFICIE CORRIDA,ATE 1,50M DE ALTURA E MEDIDA PELA AREA REAL</t>
  </si>
  <si>
    <t>ALVENARIA DE TIJOLOS MACICOS 7X10X20CM,COM ARGAMASSA DE CIMENTO E SAIBRO,NO TRACO 1:6,EM PAREDES DE UMA VEZ(0,20M),COM VAOS OU ARESTAS,ATE 3,00M DE ALTURA E MEDIDA PELA AREA REAL</t>
  </si>
  <si>
    <t>ALVENARIA DE TIJOLOS MACICOS 7X10X20CM,COM ARGAMASSA DE CIMENTO E SAIBRO,NO TRACO 1:6,EM PAREDES DE UMA VEZ(0,20M),CORRIDAS,DE 3,00M A 4,50M DE ALTURA E MEDIDA PELA AREA REAL</t>
  </si>
  <si>
    <t>ALVENARIA DE TIJOLOS MACICOS 7X10X20CM,COM ARGAMASSA DE CIMENTO E SAIBRO,NO TRACO 1:6,EM PAREDES DE UMA VEZ(0,20M),COM VAOS OU ARESTAS,DE 3,00M A 4,50M DE ALTURA E MEDIDA PELA AREAREAL</t>
  </si>
  <si>
    <t>ALVENARIA DE TIJOLOS MACICOS 7X10X20CM,COM ARGAMASSA DE CIMENTO E SAIBRO,NO TRACO 1:6,EM PAREDES DE MEIA VEZ(0,10M),DE SUPERFICIE CORRIDA,ATE 3,00M DE ALTURA E MEDIDA PELA AREA REAL</t>
  </si>
  <si>
    <t>ALVENARIA DE TIJOLOS MACICOS 7X10X20CM,COM ARGAMASSA DE CIMENTO E SAIBRO,NO TRACO 1:6,EM PAREDES DE MEIA VEZ(0,10M),DE SUPERFICIE CORRIDA,ATE 1,50M DE ALTURA E MEDIDA PELA AREA REAL</t>
  </si>
  <si>
    <t>ALVENARIA DE TIJOLOS MACICOS 7X10X20CM,COM ARGAMASSA DE CIMENTO E SAIBRO,NO TRACO 1:6,EM PAREDES DE MEIA VEZ(0,10M),COMVAOS OU ARESTAS,ATE 3,00M DE ALTURA E MEDIDA PELA AREA REAL</t>
  </si>
  <si>
    <t>ALVENARIA DE TIJOLOS MACICOS 7X10X20CM,COM ARGAMASSA DE CIMENTO E SAIBRO,NO TRACO 1:6,EM PAREDES DE MEIA VEZ(0,10M),DE SUPERFICIE CORRIDA,DE 3,00M A 4,50M DE ALTURA E MEDIDA PELA AREA REAL</t>
  </si>
  <si>
    <t>ALVENARIA DE TIJOLOS MACICOS 7X10X20CM,COM ARGAMASSA DE CIMENTO E SAIBRO,NO TRACO 1:6,EM PAREDES DE MEIA VEZ (0,10M),COMVAOS OU ARESTAS,DE 3,00M A 4,50M DE ALTURA E MEDIDA PELA AREA REAL</t>
  </si>
  <si>
    <t>ALVENARIA PARA CAIXAS ENTERRADAS,ATE 0,80M DE PROFUNDIDADE,DE TIJOLOS MACICOS 7X10X20CM,ASSENTES COM ARGAMASSA DE CIMENTO,SAIBRO E AREIA,NO TRACO 1:2:2,EM PAREDES DE MEIA VEZ(0,10M)</t>
  </si>
  <si>
    <t>ALVENARIA PARA CAIXAS ENTERRADAS,ATE 0,80M DE PROFUNDIDADE,DE TIJOLOS MACICOS 7X10X20CM,ASSENTES COM ARGAMASSA DE CIMENTO,SAIBRO E AREIA,NO TRACO 1:2:2,EM PAREDES DE UMA VEZ (0,20M)</t>
  </si>
  <si>
    <t>ALVENARIA PARA CAIXAS ENTERRADAS,DE 0,80 A 1,60M DE PROFUNDIDADE,DE TIJOLOS MACICOS 7X10X20CM,ASSENTES COM ARGAMASSA DECIMENTO,SAIBRO E AREIA,NO TRACO 1:2:2,EM PAREDES DE UMA VEZ(0,20M)</t>
  </si>
  <si>
    <t>APERTO DE ALVENARIA SOB VIGAS OU TETOS,EXECUTADA COM TIJOLOSMACICOS DE 7X10X20CM,INCLINADOS,ASSENTES COM ARGAMASSA DE CIMENTO E SAIBRO,TRACO 1:6,EM PAREDES DE UMA VEZ(0,20M)</t>
  </si>
  <si>
    <t>APERTO DE ALVENARIA SOB VIGAS OU TETOS,EXECUTADA COM TIJOLOSMACICOS DE 7X10X20CM INCLINADOS,ASSENTES COM ARGAMASSA DE CIMENTO E SAIBRO,TRACO 1:6,EM PAREDES DE MEIA VEZ(0,10M)</t>
  </si>
  <si>
    <t>APERTO DE ALVENARIA,SOB VIGAS OU TETOS,EXECUTADO COM ARGILAEXPANDIDA</t>
  </si>
  <si>
    <t>ALVENARIA DE TIJOLOS CERAMICOS FURADOS 10X20X20CM,ASSENTES COM ARGAMASSA DE CIMENTO E SAIBRO,NO TRACO 1:8,EM PAREDES DEUMA VEZ(0,20M),DE SUPERFICIE CORRIDA,ATE 3,00M DE ALTURA E MEDIDA PELA AREA REAL</t>
  </si>
  <si>
    <t>ALVENARIA DE TIJOLOS CERAMICOS FURADOS 10X20X20CM,ASSENTES COM ARGAMASSA DE CIMENTO E SAIBRO,NO TRACO 1:8,EM PAREDES DEUMA VEZ(0,20M),DE SUPERFICIE CORRIDA,ATE 1,50M DE ALTURA E MEDIDA PELA AREA REAL</t>
  </si>
  <si>
    <t>ALVENARIA DE TIJOLOS CERAMICOS FURADOS 10X20X20CM,ASSENTES COM ARGAMASSA DE CIMENTO E SAIBRO,NO TRACO 1:8,EM PAREDES DEUMA VEZ(0,20M),COM VAOS OU ARESTAS,ATE 3,00M DE ALTURA E MEDIDA PELA AREA REAL</t>
  </si>
  <si>
    <t>ALVENARIA DE TIJOLOS CERAMICOS FURADOS 10X20X20CM,ASSENTES COM ARGAMASSA DE CIMENTO E SAIBRO,NO TRACO 1:8,EM PAREDES DEUMA VEZ(0,20M),DE SUPERFICIE CORRIDA,DE 3,00M A 4,50M DE ALTURA E MEDIDA PELA AREA REAL</t>
  </si>
  <si>
    <t>ALVENARIA DE TIJOLOS CERAMICOS FURADOS 10X20X20CM,ASSENTES COM ARGAMASSA DE CIMENTO E SAIBRO,NO TRACO 1:8,EM PAREDES DEUMA VEZ(0,20M),COM VAOS OU ARESTAS,DE 3,00M A 4,50M DE ALTURA E MEDIDA PELA AREA REAL</t>
  </si>
  <si>
    <t>ALVENARIA DE TIJOLOS CERAMICOS FURADOS 10X20X20CM,ASSENTES COM ARGAMASSA DE CIMENTO E SAIBRO,NO TRACO 1:8,EM PAREDES DEMEIA VEZ(0,10M),DE SUPERFICIE CORRIDA,ATE 3,00M DE ALTURA EMEDIDA PELA AREA REAL</t>
  </si>
  <si>
    <t>ALVENARIA DE TIJOLOS CERAMICOS FURADOS 10X20X20CM,ASSENTES COM ARGAMASSA DE CIMENTO E SAIBRO,NO TRACO 1:8,EM PAREDES DEMEIA VEZ(0,10M),DE SUPERFICIE CORRIDA,ATE 1,50M DE ALTURA EMEDIDA PELA AREA REAL</t>
  </si>
  <si>
    <t>ALVENARIA DE TIJOLOS CERAMICOS FURADOS 10X20X20CM,ASSENTES COM ARGAMASSA DE CIMENTO E SAIBRO,NO TRACO 1:8,EM PAREDES DEMEIA VEZ(0,10M)COM VAOS OU ARESTAS,ATE 3,00M DE ALTURA E MEDIDA PELA AREA REAL</t>
  </si>
  <si>
    <t>ALVENARIA DE TIJOLOS CERAMICOS FURADOS 10X20X20CM,ASSENTES COM ARGAMASSA DE CIMENTO E SAIBRO,NO TRACO 1:8,EM PAREDES DEMEIA VEZ(0,10M),DE SUPERFICIE CORRIDA,DE 3,00M A 4,50M DE ALTURA E MEDIDA PELA AREA REAL</t>
  </si>
  <si>
    <t>ALVENARIA DE TIJOLOS CERAMICOS FURADOS 10X20X20CM,ASSENTES COM ARGAMASSA DE CIMENTO E SAIBRO,NO TRACO 1:8,EM PAREDES DEMEIA VEZ(0,10M),COM VAOS OU ARESTAS,DE 3,00M A 4,50M,MEDIDAPELA AREA REAL</t>
  </si>
  <si>
    <t>ALVENARIA DE TIJOLOS CERAMICOS FURADOS 10X20X30CM,COMPLEMENTADA COM 20% DE TIJOLOS DE 10X20X20CM,ASSENTES COM ARGAMASSADE CIMENTO E SAIBRO,NO TRACO 1:8,EM PAREDES DE UMA VEZ(0,20M),DE SUPERFICIE CORRIDA,ATE 3,00M DE ALTURA E MEDIDA PELA AREA REAL</t>
  </si>
  <si>
    <t>ALVENARIA DE TIJOLOS CERAMICOS FURADOS 10X20X30CM,COMPLEMENTADA COM 20% DE TIJOLOS DE 10X20X20CM,ASSENTES COM ARGAMASSADE CIMENTO E SAIBRO,NO TRACO 1:8,EM PAREDES DE UMA VEZ(0,20M),DE SUPERFICIE CORRIDA,ATE 1,50M DE ALTURA E MEDIDA PELA AREA REAL</t>
  </si>
  <si>
    <t>ALVENARIA DE TIJOLOS CERAMICOS FURADOS 10X20X30CM,COMPLEMENTADA COM 20% DE TIJOLOS DE 10X20X20CM,ASSENTES COM ARGAMASSADE CIMENTO E SAIBRO,NO TRACO 1:8,EM PAREDES DE UMA VEZ(0,20M),COM VAOS OU ARESTAS,ATE 3,00M DE ALTURA E MEDIDA PELA AREAREAL</t>
  </si>
  <si>
    <t>ALVENARIA DE TIJOLOS CERAMICOS FURADOS 10X20X30CM,COMPLEMENTADA COM 20% DE TIJOLOS DE 10X20X20CM,ASSENTES COM ARGAMASSADE CIMENTO E SAIBRO,NO TRACO 1:8,EM PAREDES DE UMA VEZ(0,20M),DE SUPERFICIE CORRIDA,DE 3,00M A 4,50M DE ALTURA E MEDIDAPELA AREA REAL</t>
  </si>
  <si>
    <t>ALVENARIA DE TIJOLOS CERAMICOS FURADOS 10X20X30CM,COMPLEMENTADA COM 20% DE TIJOLOS DE 10X20X20CM,ASSENTES COM ARGAMASSADE CIMENTO E SAIBRO,NO TRACO 1:8,EM PAREDES DE UMA VEZ(0,20M),COM VAOS OU ARESTAS,DE 3,00M A 4,50M DE ALTURA E MEDIDA PELA AREA REAL</t>
  </si>
  <si>
    <t>ALVENARIA DE TIJOLOS CERAMICOS FURADOS 10X20X30CM,COMPLEMENTADA COM 6% DE TIJOLOS DE 10X20X20CM,ASSENTES COM ARGAMASSA DE CIMENTO E SAIBRO,NO TRACO 1:8,EM PAREDES DE MEIA VEZ(0,10M) DE SUPERFICIE CORRIDA,ATE 3,00M DE ALTURA E MEDIDA PELA AREA REAL</t>
  </si>
  <si>
    <t>ALVENARIA DE TIJOLOS CERAMICOS FURADOS 10X20X30CM,COMPLEMENTADA COM 6% DE TIJOLOS DE 10X20X20CM,ASSENTES COM ARGAMASSA DE CIMENTO E SAIBRO,NO TRACO 1:8,EM PAREDES DE MEIA VEZ(0,10M) DE SUPERFICIE CORRIDA,ATE 1,50M DE ALTURA E MEDIDA PELA AREA REAL</t>
  </si>
  <si>
    <t>ALVENARIA DE TIJOLOS CERAMICOS FURADOS 10X20X30CM,COMPLEMENTADA COM 6% DE TIJOLOS DE 10X20X20CM,ASSENTES COM ARGAMASSA DE CIMENTO E SAIBRO,NO TRACO 1:8,EM PAREDES DE MEIA VEZ(0,10M) COM VAOS OU ARESTAS,ATE 3,00M DE ALTURA E MEDIDA PELA AREAREAL</t>
  </si>
  <si>
    <t>ALVENARIA DE TIJOLOS CERAMICOS FURADOS 10X20X30CM,COMPLEMENTADA COM 6% DE TIJOLOS DE 10X20X20CM,ASSENTES COM ARGAMASSA DE CIMENTO E SAIBRO,NO TRACO 1:8,EM PAREDES DE MEIA VEZ (0,10M),DE SUPERFICIE CORRIDA,DE 3,00 A 4,50M DE ALTURA E MEDIDAPELA AREA REAL</t>
  </si>
  <si>
    <t>ALVENARIA DE TIJOLOS CERAMICOS FURADOS 10X20X30CM,COMPLEMENTADA COM 6% DE TIJOLOS DE 10X20X20CM,ASSENTES COM ARGAMASSA DE CIMENTO E SAIBRO,NO TRACO 1:8,EM PAREDES DE MEIA VEZ(0,10M) COM VAOS OU ARESTAS,DE 3,00 A 4,50M DE ALTURA E MEDIDA PELA AREA REAL</t>
  </si>
  <si>
    <t>ALVENARIA DE TIJOLOS CERAMICOS FURADOS 10X20X20CM,ASSENTES COM ARGAMASSA DE CIMENTO,CAL HIDRATADA ADITIVADA E AREIA,NO TRACO 1:1:8,EM PAREDES DE UMA VEZ(0,20M),DE SUPERFICIE CORRIDA,ATE 3,00M DE ALTURA E MEDIDA PELA AREA REAL</t>
  </si>
  <si>
    <t>ALVENARIA DE TIJOLOS CERAMICOS FURADOS 10X20X20CM,ASSENTES COM ARGAMASSA DE CIMENTO,CAL HIDRATADA ADITIVADA E AREIA,NO TRACO 1:1:8,EM PAREDES DE UMA VEZ(0,20M),DE SUPERFICIE CORRIDA,ATE 1,50M DE ALTURA E MEDIDA PELA AREA REAL</t>
  </si>
  <si>
    <t>ALVENARIA DE TIJOLOS CERAMICOS FURADOS 10X20X20CM,ASSENTES COM ARGAMASSA DE CIMENTO,CAL HIDRATADA ADITIVADA E AREIA,NO TRACO 1:1:8,EM PAREDES DE UMA VEZ(0,20M),COM VAOS OU ARESTAS,ATE 3,00M DE ALTURA E MEDIDA PELA AREA REAL</t>
  </si>
  <si>
    <t>ALVENARIA DE TIJOLOS,CERAMICOS FURADOS 10X20X20CM,ASSENTES COM ARGAMASSA DE CIMENTO,CAL HIDRATADA ADITIVADA E AREIA,NO TRACO 1:1:8,EM PAREDES DE UMA VEZ(0,20M),DE SUPERFICIE CORRIDA,DE 3,00 A 4,50M DE ALTURA E MEDIDA PELA AREA REAL</t>
  </si>
  <si>
    <t>ALVENARIA DE TIJOLOS CERAMICOS FURADOS 10X20X20CM,ASSENTES COM ARGAMASSA DE CIMENTO,CAL HIDRATADA ADITIVADA E AREIA,NO TRACO 1:1:8,EM PAREDES DE UMA VEZ(0,20M),COM VAOS OU ARESTAS,DE 3,00 A 4,50M DE ALTURA E MEDIDA PELA AREA REAL</t>
  </si>
  <si>
    <t>ALVENARIA DE TIJOLOS CERAMICOS FURADOS 10X20X20CM ASSENTES COM ARGAMASSA DE CIMENTO,CAL HIDRATADA ADITIVADA E AREIA,NO TRACO 1:1:8,EM PAREDES DE MEIA VEZ(0,10M),DE SUPERFICIE CORRIDA,ATE 3,00M DE ALTURA E MEDIDA PELA AREA REAL</t>
  </si>
  <si>
    <t>ALVENARIA DE TIJOLOS CERAMICOS,FURADOS 10X20X20CM,ASSENTES COM ARGAMASSA DE CIMENTO,CAL HIDRATADA ADITIVADA E AREIA,NO TRACO 1:1:8,EM PAREDES DE MEIA VEZ(0,10M),DE SUPERFICIE CORRIDA,ATE 1,50M DE ALTURA E MEDIDA PELA AREA REAL</t>
  </si>
  <si>
    <t>ALVENARIA DE TIJOLOS CERAMICOS FURADOS 10X20X20CM,ASSENTES COM ARGAMASSA DE CIMENTO,CAL HIDRATADA ADITIVADA E AREIA,NO TRACO 1:1:8,EM PAREDES DE MEIA VEZ(0,10M),COM VAOS OU ARESTAS,ATE 3,00M DE ALTURA E MEDIDA PELA AREA REAL</t>
  </si>
  <si>
    <t>ALVENARIA DE TIJOLOS CERAMICOS FURADOS 10X20X20CM ASSENTES COM ARGAMASSA DE CIMENTO,CAL HIDRATADA ADITIVADA E AREIA,NO TRACO 1:1:8,EM PAREDES DE MEIA VEZ(0,10M),DE SUPERFICIE CORRIDA,DE 3,00 A 4,50M DE ALTURA E MEDIDA PELA AREA REAL</t>
  </si>
  <si>
    <t>ALVENARIA DE TIJOLOS CERAMICOS FURADOS 10X20X20CM,ASSENTES COM ARGAMASSA DE CIMENTO,CAL HIDRATADA ADITIVADA E AREIA,NO TRACO 1:1:8,EM PAREDES DE MEIA VEZ(0,10M),COM VAOS OU ARESTAS,DE 3,00 A 4,50M DE ALTURA E MEDIDA PELA AREA REAL</t>
  </si>
  <si>
    <t>ALVENARIA DE TIJOLOS CERAMICOS FURADOS 10X20X30CM,COMPLEMENTADA COM 20% DE TIJOLOS DE 10X20X20CM,ASSENTES COM ARGAMASSADE CIMENTO,CAL HIDRATADA ADITIVADA E AREIA,NO TRACO 1:1:8,EMPAREDES DE UMA VEZ(0,20M),DE SUPERFICIE CORRIDA,ATE 3,00M DE ALTURA E MEDIDA PELA AREA REAL</t>
  </si>
  <si>
    <t>ALVENARIA DE TIJOLOS CERAMICOS FURADOS 10X20X30CM,COMPLEMENTADA COM 20% DE TIJOLOS DE 10X20X20CM,ASSENTES COM ARGAMASSADE CIMENTO,CAL HIDRATADA ADITIVADA E AREIA,NO TRACO 1:1:8,EMPAREDES DE UMA VEZ(0,20M),DE SUPERFICIE CORRIDA,ATE 1,50M DE ALTURA E MEDIDA PELA AREA REAL</t>
  </si>
  <si>
    <t>ALVENARIA DE TIJOLOS CERAMICOS FURADOS 10X20X30CM,COMPLEMENTADA COM 20% DE TIJOLOS DE 10X20X20CM,ASSENTES COM ARGAMASSADE CIMENTO,CAL HIDRATADA ADITIVADA E AREIA,NO TRACO 1:1:8,EMPAREDES DE UMA VEZ(0,20M),COM VAOS OU ARESTAS,ATE 3,00M DEALTURA E MEDIDA PELA AREA REAL</t>
  </si>
  <si>
    <t>ALVENARIA DE TIJOLOS CERAMICOS FURADOS 10X20X30CM,COMPLEMENTADA COM 20% DE TIJOLOS DE 10X20X20CM,ASSENTES COM ARGAMASSADE CIMENTO,CAL HIDRATADA ADITIVADA E AREIA,NO TRACO 1:1:8,EMPAREDES DE UMA VEZ(0,20M),DE SUPERFICIE CORRIDA,DE 3,00 A 4,50 DE ALTURA E MEDIDA PELA AREA REAL</t>
  </si>
  <si>
    <t>ALVENARIA DE TIJOLOS CERAMICOS FURADOS 10X20X30CM,COMPLEMENTADA COM 20% DE TIJOLOS DE 10X20X20CM,ASSENTES COM ARGAMASSADE CIMENTO,CAL HIDRATADA ADITIVADA E AREIA,NO TRACO 1:1:8,EMPAREDES DE UMA VEZ (0,20M),COM VAOS OU ARESTAS,DE 3,00 A 4,50M DE ALTURA E MEDIDA PELA AREA REAL</t>
  </si>
  <si>
    <t>ALVENARIA DE TIJOLOS CERAMICOS FURADOS 10X20X30CM,COMPLEMENTADA COM 6% DE TIJOLOS DE 10X20X20CM,ASSENTES COM ARGAMASSA DE CIMENTO,CAL HIDRATADA ADITIVADA E AREIA,NO TRACO 1:1:8,EMPAREDES DE MEIA VEZ(0,10M),DE SUPERFICIE CORRIDA,ATE 3,00M DE ALTURA E MEDIDA PELA AREA REAL</t>
  </si>
  <si>
    <t>ALVENARIA DE TIJOLOS CERAMICOS FURADOS 10X20X30CM,COMPLEMENTADA COM 6% DE TIJOLOS DE 10X20X20CM,ASSENTES COM ARGAMASSA DE CIMENTO,CAL HIDRATADA ADITIVADA E AREIA,NO TRACO 1:1:8,EMPAREDES DE MEIA VEZ(0,10M),DE SUPERFICIE CORRIDA,ATE 1,50M DE ALTURA E MEDIDA PELA AREA REAL</t>
  </si>
  <si>
    <t>ALVENARIA DE TIJOLOS CERAMICOS FURADOS 10X20X30CM,COMPLEMENTADA COM 6% DE TIJOLOS DE 10X20X20CM,ASSENTES COM ARGAMASSA DE CIMENTO,CAL HIDRATADA ADITIVADA E AREIA,NO TRACO 1:1:8,EMPAREDES DE MEIA VEZ(0,10M),COM VAOS OU ARESTAS,ATE 3,00M DEALTURA E MEDIDA PELA AREA REAL</t>
  </si>
  <si>
    <t>ALVENARIA DE TIJOLOS CERAMICOS FURADOS 10X20X30CM,COMPLEMENTADA COM 6% DE TIJOLOS DE 10X20X20CM,ASSENTES COM ARGAMASSA DE CIMENTO,CAL HIDRATADA ADITIVADA E AREIA,NO TRACO 1:1:8,EMPAREDES DE MEIA VEZ(0,10M),DE SUPERFICIE CORRIDA,DE 3,00 A 4,50 DE ALTURA E MEDIDA PELA AREA REAL</t>
  </si>
  <si>
    <t>ALVENARIA DE TIJOLOS CERAMICOS FURADOS 10X20X30CM,COMPLEMENTADA COM 6% DE TIJOLOS DE 10X20X20CM,ASSENTES COM ARGAMASSA DE CIMENTO,CAL HIDRATADA ADITIVADA E AREIA,NO TRACO 1:1:8,EMPAREDES DE MEIA VEZ(0,10M),COM VAOS OU ARESTAS,DE 3,00 A 4,50M DE ALTURA E MEDIDA PELA AREA REAL</t>
  </si>
  <si>
    <t>ALVENARIA DE 10CM DE ESPESSURA EM TIJOLOS REFRATARIOS APARENTES 7X10X20CM,ASSENTES COM ARGAMASSA DE CIMENTO E SAIBRO,NOTRACO 1:6,EM PAREDES COM VAOS OU ARESTAS E MEDIDA PELA AREAREAL</t>
  </si>
  <si>
    <t>ALVENARIA DE BLOCOS DE CONCRETO 10X20X40CM,ASSENTES COM ARGAMASSA DE CIMENTO E AREIA,NO TRACO 1:8,EM PAREDES DE 0,10M DEESPESSURA,DE SUPERFICIE CORRIDA,ATE 3,00M DE ALTURA E MEDIDAPELA AREA REAL</t>
  </si>
  <si>
    <t>ALVENARIA DE BLOCOS DE CONCRETO 10X20X40CM,ASSENTES COM ARGAMASSA DE CIMENTO E AREIA,NO TRACO 1:8,EM PAREDES DE 0,10M DEESPESSURA,COM VAOS OU ARESTAS,ATE 3,00M DE ALTURA E MEDIDA PELA AREA REAL</t>
  </si>
  <si>
    <t>ALVENARIA DE BLOCOS DE CONCRETO 10X20X40CM,ASSENTES COM ARGAMASSA DE CIMENTO E AREIA,NO TRACO 1:8,EM PAREDES DE 0,10M DEESPESSURA,DE SUPERFICIE CORRIDA,DE 3,00 A 4,50M DE ALTURA EE MEDIDA PELA AREA REAL</t>
  </si>
  <si>
    <t>ALVENARIA DE BLOCOS DE CONCRETO 10X20X40CM,ASSENTES COM ARGAMASSA DE CIMENTO E AREIA,NO TRACO 1:8,EM PAREDES DE 0,10M DEESPESSURA,COM VAOS OU ARESTAS,DE 3,00 A 4,50M DE ALTURA E MEDIDA PELA AREA REAL</t>
  </si>
  <si>
    <t>ALVENARIA DE BLOCOS DE CONCRETO 15X20X40CM,ASSENTES COM ARGAMASSA DE CIMENTO E AREIA,NO TRACO 1:8,EM PAREDES DE 0,15M DEESPESSURA,DE SUPERFICIE CORRIDA,ATE 3,00M DE ALTURA E MEDIDA PELA AREA REAL</t>
  </si>
  <si>
    <t>ALVENARIA DE BLOCOS DE CONCRETO 15X20X40CM,ASSENTES COM ARGAMASSA DE CIMENTO E AREIA,NO TRACO 1:8,EM PAREDES DE 0,15M DEESPESSURA,COM VAOS OU ARESTAS,ATE 3,00M DE ALTURA E MEDIDA PELA AREA REAL</t>
  </si>
  <si>
    <t>ALVENARIA DE BLOCOS DE CONCRETO 15X20X40CM,ASSENTES COM ARGAMASSA DE CIMENTO E AREIA,NO TRACO 1:8,EM PAREDES DE 0,15M DEESPESSURA,DE SUPERFICIE CORRIDA,DE 3,00 A 4,50M DE ALTURA EMEDIDA PELA AREA REAL</t>
  </si>
  <si>
    <t>ALVENARIA DE BLOCOS DE CONCRETO 15X20X40CM,ASSENTES COM ARGAMASSA DE CIMENTO E AREIA,NO TRACO 1:8,EM PAREDES DE 0,15M DEESPESSURA,COM VAOS OU ARESTAS,DE 3,00M A 4,50M DE ALTURA E MEDIDA PELA AREA REAL</t>
  </si>
  <si>
    <t>ALVENARIA DE BLOCOS DE CONCRETO 20X20X40CM,ASSENTES COM ARGAMASSA DE CIMENTO E AREIA,NO TRACO 1:6,EM PAREDES DE 0,20M DEESPESSURA,DE SUPERFICIE CORRIDA,ATE 3,00M DE ALTURA E MEDIDA PELA AREA REAL</t>
  </si>
  <si>
    <t>ALVENARIA DE BLOCOS DE CONCRETO 20X20X40CM,ASSENTES COM ARGAMASSA DE CIMENTO E AREIA,NO TRACO 1:6,EM PAREDES DE 0,20M DEESPESSURA,COM VAOS OU ARESTAS,ATE 3,00M DE ALTURA E MEDIDA PELA AREA REAL</t>
  </si>
  <si>
    <t>ALVENARIA DE BLOCOS DE CONCRETO 20X20X40CM,ASSENTES COM ARGAMASSA DE CIMENTO E AREIA,NO TRACO 1:6,EM PAREDES DE 0,20M DEESPESSURA,DE SUPERFICIE CORRIDA,DE 3,00 A 4,50M DE ALTURA EMEDIDA PELA AREA REAL</t>
  </si>
  <si>
    <t>ALVENARIA DE BLOCOS DE CONCRETO 20X20X40CM,ASSENTES COM ARGAMASSA DE CIMENTO E AREIA,NO TRACO 1:6,EM PAREDES DE 0,20M DEESPESSURA,COM VAOS OU ARESTAS,DE 3,00 A 4,50M DE ALTURA E MEDIDA PELA AREA REAL</t>
  </si>
  <si>
    <t>ALVENARIA DE BLOCOS DE CONCRETO 10X20X40CM,ASSENTES COM ARGAMASSA DE CIMENTO,CAL HIDRATADA ADITIVADA E AREIA,NO TRACO 1:1:10,EM PAREDES DE 0,10M DE ESPESSURA,DE SUPERFICIE CORRIDA,ATE 3,00M DE ALTURA E MEDIDA PELA AREA REAL</t>
  </si>
  <si>
    <t>ALVENARIA DE BLOCOS DE CONCRETO 10X20X40CM,ASSENTES COM ARGAMASSA DE CIMENTO,CAL HIDRATADA ADITIVADA E AREIA,NO TRACO 1:1:10,EM PAREDES DE 0,10M DE ESPESSURA,COM VAOS OU ARESTAS,ATE 3,00M DE ALTURA E MEDIDA PELA AREA REAL</t>
  </si>
  <si>
    <t>ALVENARIA DE BLOCOS DE CONCRETO 10X20X40CM,ASSENTES COM ARGAMASSA DE CIMENTO,CAL HIDRATADA ADITIVADA E AREIA,NO TRACO 1:1:10,EM PAREDES DE 0,10M DE ESPESSURA,DE SUPERFICIE CORRIDA,DE 3,00M A 4,50M DE ALTURA E MEDIDA PELA AREA REAL</t>
  </si>
  <si>
    <t>ALVENARIA DE BLOCOS DE CONCRETO 10X20X40CM,ASSENTES COM ARGAMASSA DE CIMENTO,CAL HIDRATADA ADITIVADA E AREIA,NO TRACO 1:1:10,EM PAREDES DE 0,10M DE ESPESSURA,COM VAOS OU ARESTAS,DE3,00M A 4,50M DE ALTURA E MEDIDA PELA AREA REAL</t>
  </si>
  <si>
    <t>ALVENARIA DE BLOCOS DE CONCRETO 15X20X40CM,ASSENTES COM ARGAMASSA DE CIMENTO,CAL HIDRATADA ADITIVADA E AREIA,NO TRACO 1:1:10,EM PAREDES DE 0,15M DE ESPESSURA,DE SUPERFICIE CORRIDA,ATE 3,00M DE ALTURA E MEDIDA PELA AREA REAL</t>
  </si>
  <si>
    <t>ALVENARIA DE BLOCOS DE CONCRETO 15X20X40CM,ASSENTES COM ARGAMASSA DE CIMENTO,CAL HIDRATADA ADITIVADA E AREIA,NO TRACO 1:1:10,EM PAREDES DE 0,15M DE ESPESSURA,COM VAOS OU ARESTAS,ATE 3,00M DE ALTURA E MEDIDA PELA AREA REAL</t>
  </si>
  <si>
    <t>ALVENARIA DE BLOCOS DE CONCRETO 15X20X40CM,ASSENTES COM ARGAMASSA DE CIMENTO,CAL HIDRATADA ADITIVADA E AREIA,NO TRACO 1:1:10,EM PAREDES DE 0,15M DE ESPESSURA,DE SUPERFICIE CORRIDA,DE 3,00M A 4,50M DE ALTURA E MEDIDA PELA AREA REAL</t>
  </si>
  <si>
    <t>ALVENARIA DE BLOCOS DE CONCRETO 15X20X40CM,ASSENTES COM ARGAMASSA DE CIMENTO,CAL HIDRATADA ADITIVADA E AREIA,NO TRACO 1:1:10,EM PAREDES DE 0,15M DE ESPESSURA,COM VAOS OU ARESTAS,DE3,00M A 4,50M DE ALTURA E MEDIDA PELA AREA REAL</t>
  </si>
  <si>
    <t>ALVENARIA DE BLOCOS DE CONCRETO 20X20X40CM,ASSENTES COM ARGAMASSA DE CIMENTO,CAL HIDRATADA ADITIVADA E AREIA,NO TRACO 1:1:10,EM PAREDES DE 0,20M DE ESPESSURA,DE SUPERFICIE CORRIDA,ATE 3,00M DE ALTURA E MEDIDA PELA AREA REAL</t>
  </si>
  <si>
    <t>ALVENARIA DE BLOCOS DE CONCRETO 20X20X40CM,ASSENTES COM ARGAMASSA DE CIMENTO,CAL HIDRATADA ADITIVADA E AREIA NO TRACO 1:1:10,EM PAREDES DE 0,20M DE ESPESSURA,COM VAOS OU ARESTAS,ATE 3,00M DE ALTURA E MEDIDA PELA AREA REAL</t>
  </si>
  <si>
    <t>ALVENARIA DE BLOCOS DE CONCRETO 20X20X40CM,ASSENTES COM ARGAMASSA DE CIMENTO,CAL HIDRATADA ADITIVADA E AREIA,NO TRACO 1:1:10,EM PAREDES DE 0,20M DE ESPESSURA,DE SUPERFICIE CORRIDA,DE 3,00M A 4,50M DE ALTURA E MEDIDA PELA AREA REAL</t>
  </si>
  <si>
    <t>ALVENARIA DE BLOCOS DE CONCRETO 20X20X40CM,ASSENTES COM ARGAMASSA DE CIMENTO,CAL HIDRATADA ADITIVADA E AREIA,NO TRACO 1:1:10,EM PAREDES DE 0,20M DE ESPESSURA,COM VAOS OU ARESTAS,DE3,00M A 4,50M DE ALTURA E MEDIDA PELA AREA REAL</t>
  </si>
  <si>
    <t>ALVENARIA PARA CAIXAS ENTERRADAS,ATE 0,80M DE PROFUNDIDADE,COM BLOCOS DE CONCRETO DE 10X20X40CM,COM ARGAMASSA DE CIMENTOE AREIA,NO TRACO 1:4 E CONCRETO 20MPA,PARA PREENCHIMENTO DOS FUROS DOS MESMOS,EM PAREDES DE MEIA VEZ(0,10M)</t>
  </si>
  <si>
    <t>ALVENARIA PARA CAIXAS ENTERRADAS,ATE 1,60M DE PROFUNDIDADE,COM BLOCOS DE CONCRETO DE 20X20X40CM,COM ARGAMASSA DE CIMENTOE AREIA,NO TRACO 1:4 E CONCRETO 20MPA,PARA PREENCHIMENTO DOSFUROS DOS MESMOS,EM PAREDES DE UMA VEZ(0,20M)</t>
  </si>
  <si>
    <t>ALVENARIA PARA CAIXAS ENTERRADAS,ATE 3,00M DE PROFUNDIDADE,COM BLOCOS DE CONCRETO DE 20X20X40CM,COM ARGAMASSA DE CIMENTOE AREIA,NO TRACO 1:4 E CONCRETO 20MPA,PARA PREENCHIMENTO DOSFUROS DOS MESMOS,EM PAREDES DE UMA VEZ(0,20M)</t>
  </si>
  <si>
    <t>ALVENARIA DE BLOCOS DE CONCRETO ESTRUTURAL 15X20X40CM,ASSENTES COM ARGAMASSA DE CIMENTO E AREIA,NO TRACO 1:8,EM PAREDESDE 0,15M DE ESPESSURA,DE SUPERFICIE CORRIDA ATE 3,00M DE ALTURA E MEDIDA PELA AREA REAL</t>
  </si>
  <si>
    <t>ALVENARIA DE BLOCOS DE CONCRETO ESTRUTURAL 15X20X40CM,ASSENTES COM ARGAMASSA DE CIMENTO E AREIA,NO TRACO 1:8,EM PAREDESDE 0,15M DE ESPESSURA,COM VAOS OU ARESTAS,ATE 3,00M DE ALTURA E MEDIDA PELA AREA REAL</t>
  </si>
  <si>
    <t>ALVENARIA DE BLOCOS DE CONCRETO ESTRUTURAL 15X20X40CM,ASSENTES COM ARGAMASSA DE CIMENTO E AREIA,NO TRACO 1:8,EM PAREDESDE 0,15M DE ESPESSURA,DE SUPERFICIE CORRIDA,DE 3,00M ATE 4,50M DE ALTURA E MEDIDA PELA AREA REAL</t>
  </si>
  <si>
    <t>ALVENARIA DE BLOCOS DE CONCRETO ESTRUTURAL 15X20X40CM,ASSENTES COM ARGAMASSA DE CIMENTO E AREIA,NO TRACO 1:8,EM PAREDESDE 0,15M DE ESPESSURA,COM VAOS OU ARESTAS,DE 3,00M A 4,50M DE ALTURA E MEDIDA PELA AREA REAL</t>
  </si>
  <si>
    <t>ALVENARIA DE BLOCOS DE CONCRETO ESTRUTURAL 15X20X40CM,ASSENTES COM ARGAMASSA DE CIMENTO,CAL HIDRATADA ADITIVADA E AREIA,NO TRACO 1:1:8,EM PAREDES DE 15CM DE ESPESSURA,DE SUPERFICIECORRIDA ATE 3,00M DE ALTURA E MEDIDA PELA AREA REAL</t>
  </si>
  <si>
    <t>ALVENARIA DE BLOCOS DE CONCRETO ESTRUTURAL 15X20X40CM,ASSENTES COM ARGAMASSA DE CIMENTO,CAL HIDRATADA ADITIVADA E AREIA,NO TRACO 1:1:8,EM PAREDES DE 15CM DE ESPESSURA,COM VAOS OU ARESTAS,ATE 3,00 DE ALTURA E MEDIDA PELA AREA REAL</t>
  </si>
  <si>
    <t>ALVENARIA DE BLOCOS DE CONCRETO ESTRUTURAL 15X20X40CM,ASSENTES COM ARGAMASSA DE CIMENTO,CAL HIDRATADA ADITIVADA E AREIA,NO TRACO 1:1:8,EM PAREDES DE 15CM DE ESPESSURA,DE SUPERFICIECORRIDA DE 3,00M A 4,50M DE ALTURA E MEDIDA PELA AREA REAL</t>
  </si>
  <si>
    <t>ALVENARIA DE BLOCOS DE CONCRETO ESTRUTURAL 15X20X40CM,ASSENTES COM ARGAMASSA DE CIMENTO,CAL HIDRATADA ADITIVADA E AREIA,NO TRACO 1:1:8,EM PAREDES DE 15CM DE ESPESSURA,COM VAOS OU ARESTAS,DE 3,00M A 4,50M DE ALTURA E MEDIDA PELA AREA REAL</t>
  </si>
  <si>
    <t>PAREDE DE BLOCOS CERAMICOS VAZADOS(COBOGO),DE 10X10X10CM,ASSENTES COM ARGAMASSA DE CIMENTO E AREIA,NO TRACO 1:4,LEVANDOUM VERGALHAO DE 4,2MM EM CADA JUNTA HORIZONTAL,PRESO NAS EXTREMIDADES A ESTRUTURA OU ALVENARIA EXISTENTE</t>
  </si>
  <si>
    <t>PAREDE DE BLOCOS VAZADOS(COBOGO),DE CIMENTO E AREIA,COM PESODE 4,6KG,29X29X6CM,ASSENTES COMO EM 12.006.0010</t>
  </si>
  <si>
    <t>PAREDE DE BLOCOS VAZADOS(COBOGO),DE CIMENTO E AREIA,COM PESODE 9,6KG,39X39X7CM,ASSENTES COMO EM 12.006.0010</t>
  </si>
  <si>
    <t>PAREDE DE BLOCOS VAZADOS(COBOGO),DE CIMENTO E AREIA,COM PESODE 4KG,29X29X10CM,ASSENTES COMO EM 12.006.0010</t>
  </si>
  <si>
    <t>PAREDE DE BLOCOS VAZADOS(COBOGO),DE CIMENTO E AREIA,COM PESODE 6,2KG,39X21,5X15CM,ASSENTES COMO EM 12.006.0010</t>
  </si>
  <si>
    <t>PAREDE DE BLOCOS VAZADOS(COBOGO),DE CIMENTO E AREIA,COM PESODE 2,9KG,40X10X10CM,ASSENTES COMO EM 12.006.0010</t>
  </si>
  <si>
    <t>PAREDE DE BLOCOS VAZADOS(COBOGO),DE CIMENTO E AREIA,COM PESODE 11,2KG,33X33X10CM,ASSENTES COMO EM 12.006.0010</t>
  </si>
  <si>
    <t>PAREDE DE BLOCOS VAZADOS(COBOGO),EM PLACAS DE CONCRETO 50X50X5CM,FUROS QUADRADOS,ASSENTES COMO 12.006.0010</t>
  </si>
  <si>
    <t>PAREDE DE BLOCOS VAZADOS(COBOGO),EM PLACAS DE CONCRETO 45X60X8CM,EM VENEZIANA,ASSENTES COMO 12.006.0010</t>
  </si>
  <si>
    <t>PAREDE DE BLOCOS DE VIDRO NACIONAL,TIPO VENEZIANA,MEDINDO 20X10X8CM,COM ARGAMASSA DE CIMENTO,CAL E AREIA FINA,NO TRACO 1:3:5</t>
  </si>
  <si>
    <t>PAREDE DE BLOCOS DE VIDRO NACIONAL,TIPO VENEZIANA MEDINDO 20X10X10CM,COM ARGAMASSA DE CIMENTO,CAL E AREIA FINA,NO TRACO1:3:5</t>
  </si>
  <si>
    <t>PAREDE DE BLOCOS DE VIDRO NACIONAL,TIPO VENEZIANA MEDINDO 20X20X6CM,COM ARGAMASSA DE CIMENTO,CAL E AREIA FINA,NO TRACO 1:3:5</t>
  </si>
  <si>
    <t>PAREDE DE BLOCOS DE VIDRO NACIONAL CANELADO 20X20X10CM,COM ARGAMASSA DE CIMENTO,CAL E AREIA FINA,NO TRACO 1:3:5</t>
  </si>
  <si>
    <t>ALVENARIA DE BLOCOS DE CONCRETO CELULAR,MEDINDO 10X30X60CM,ASSENTES COM ARGAMASSA DE CIMENTO,CAL HIDRATADA E AREIA,NO TRACO 1:2:9,EM PAREDES DE 10CM DE ESPESSURA E MEDIDA PELA AREAREAL</t>
  </si>
  <si>
    <t>ALVENARIA DE BLOCOS DE CONCRETO CELULAR,MEDINDO 20X30X60CM,ASSENTES COM ARGAMASSA DE CIMENTO,CAL HIDRATADA E AREIA,NO TRACO 1:2:9,EM PAREDES DE 20CM DE ESPESSURA E MEDIDA PELA AREAREAL</t>
  </si>
  <si>
    <t>ALVENARIA DE BLOCOS DE CONCRETO CELULAR,MEDINDO 15X30X60CM,ASSENTES COM ARGAMASSA DE CIMENTO,CAL HIDRATADA E AREIA,NO TRACO 1:2:9,EM PAREDES DE 15CM DE ESPESSURA E MEDIDA PELA AREAREAL</t>
  </si>
  <si>
    <t>ALVENARIA EM TIJOLO MACICO ECOLOGICO(SOLO-CIMENTO)MEDINDO 15X30X7,5CM,EM PAREDES DE 15CM DE ESPESSURA,ESTRUTURADA COM BARRAS DE ACO CA-50,COLA, REJUNTE E GROUT NO ENTORNO DOS VAOS,VERGAS,BLOCOS E CALHAS,EXCLUSIVE CINTA DE AMARRACAO E ALICERCE</t>
  </si>
  <si>
    <t>ALVENARIA EM TIJOLO MACICO ECOLOGICO(SOLO-CIMENTO)MEDINDO 12,5X25X6,25CM,EM PAREDES DE 12,5CM DE ESPESSURA, ESTRUTURADACOM BARRAS DE ACO CA-50,COLA,REJUNTE E GROUT NO ENTORNO DOSVAOS,VERGAS,BLOCOS E CALHAS,EXCLUSIVE CINTA DE AMARRACAO E ALICERCE</t>
  </si>
  <si>
    <t>PAREDE DIVISORIA EM PAINEL CEGO DE CHAPA DE FIBRA DE MADEIRADE DENSIDADE MEDIA,TIPO MDF 15MM DE ESPESSURA,ARMADA SOBRETARUGAMENTO DE SARRAFO,INCLUSIVE MATA-JUNTAS,MEDIDA PELA AREA REAL,FAZENDO AS PORTAS PARTE DO CONJUNTO,EXCLUSIVE SUASFERRAGENS E PINTURA</t>
  </si>
  <si>
    <t>PAREDE DIVISORIA EM PAINEL CEGO,DE CHAPA DE FIBRA DE MADEIRA(NA PARTE INFERIOR) DE DENSIDADE MEDIA,TIPO MDF,DE 15MM DE ESPESSURA E VIDRO DE 4MM (INCLUSIVE ESTE) NA PARTE SUPERIOR</t>
  </si>
  <si>
    <t>PAREDE DIVISORIA EM MODULOS TIPO FOLHA DE PORTA DE COMPENSADO,FOLHEADO NAS 2 FACES,DE 60,70 OU 80X210CM,ESPESSURA DE 35MM,MONTANTES EM ACO NAVAL,INCLUSIVE PORTAS,EXCLUSIVE FERRAGENS E PINTURA.FORNECIMENTO E COLOCACAO</t>
  </si>
  <si>
    <t>PAREDE DIVISORIA COM 35MM DE ESPESSURA,CONSTITUIDA DE PAINELCEGO DE CHAPA DE FIBRA DE MADEIRA PRENSADA,REVESTIDA EM LAMINADO MELAMINICO,COM MIOLO EM COLMEIA,ESTRUTURADO COM MONTANTES DE PERFIL ALUMINIO ANODIZADO NATURAL,EM "L","T",OU "X",FAZENDO AS PORTAS PARTE DO CONJUNTO,EXCLUSIVE SUAS FERRAGENS</t>
  </si>
  <si>
    <t>PAREDE DIVISORIA COM 35MM DE ESPESSURA,CONSTITUIDA DE PAINELCEGO DE CHAPA DE FIBRA DE MADEIRA PRENSADA,REVESTIDA EM LAMINADO MELAMINICO,COM MIOLO EM COLMEIA,ESTRUTURADO COM MONTANTES DE PERFIL DE ACO NA COR PRETA,EM "L","T",OU "X",FAZENDOAS PORTAS PARTE DO CONJUNTO,EXCLUSIVE SUAS FERRAGENS</t>
  </si>
  <si>
    <t>PAREDE DIVISORIA COM 35MM DE ESPESSURA,CONSTITUIDA DE PAINELCEGO DE CHAPA DE FIBRA DE MADEIRA PRENSADA,REVESTIDA EM LAMINADO MELAMINICO,COM MIOLO EM LA DE VIDRO,ESTRUTURADO COM MONTANTES DE PERFIL DE ALUMINIO ANODIZADO NATURAL,EM "L","T",OU "X",FAZENDO AS PORTAS PARTE DO CONJUNTO,EXCLUSIVE SUAS FERRAGENS</t>
  </si>
  <si>
    <t>PAREDE DIVISORIA COM 35MM DE ESPESSURA,CONSTITUIDA DE PAINELCEGO DE CHAPA DE FIBRA DE MADEIRA PRENSADA,REVESTIDA EM LAMINADO MELAMINICO,COM MIOLO DE LA DE VIDRO,ESTRUTURADO COM MONTANTES DE PERFIL DE ACO NA COR PRETA,EM "L","T",OU "X",FAZENDO AS PORTAS PARTE DO CONJUNTO,EXCLUSIVE SUAS FERRAGENS</t>
  </si>
  <si>
    <t>PAREDE DIVISORIA COM 35MM DE ESPESSURA,CONSTITUIDA DE PAINELCEGO DE CHAPA DE FIBRA DE MADEIRA PRENSADA,REVESTIDA EM CHAPA LAMINADA (COMPOSTA DE CELULOSE COM RESINA,PRENSADA EM AUTOCLAVE),COM MIOLO EM COLMEIA,ESTRUTURADO COM MONTANTES DE PERFIL DE ALUMINIO ANODIZADO NATURAL,EM "L","T",OU "X",FAZENDOAS PORTAS PARTE DO CONJUNTO,EXCLUSIVE SUAS FERRAGENS</t>
  </si>
  <si>
    <t>PAREDE DIVISORIA COM 35MM DE ESPESSURA,CONSTITUIDA DE PAINELCEGO DE CHAPA DE FIBRA DE MADEIRA PRENSADA,REVESTIDA EM CHAPA LAMINADA (COMPOSTA DE CELULOSE COM RESINA,PRENSADA EM AUTOCLAVE),COM MIOLO EM COLMEIA,ESTRUTURADO COM MONTANTES DE PERFIL DE ACO NA COR PRETA,EM "L","T",OU "X",FAZENDO AS PORTASPARTE DO CONJUNTO,EXCLUSIVE SUAS FERRAGENS</t>
  </si>
  <si>
    <t>PAREDE DIVISORIA COM 35MM DE ESPESSURA,CONSTITUIDA DE PAINELCEGO DE CHAPA DE FIBRA DE MADEIRA PRENSADA,REVESTIDA EM CHAPA LAMINADA (COMPOSTA DE CELULOSE COM RESINA,PRENSADA EM AUTOCLAVE),MIOLO EM LA DE VIDRO,ESTRUTURADO COM MONTANTES DE PERFIL DE ALUMINIO ANODIZADO NATURAL,EM "L","T" OU "X",FAZENDOAS PORTAS PARTE DO CONJUNTO,EXCLUSIVE SUAS FERRAGENS</t>
  </si>
  <si>
    <t>PAREDE DIVISORIA COM 35MM DE ESPESSURA,CONSTITUIDA DE PAINELCEGO DE CHAPA DE FIBRA DE MADEIRA PRENSADA,REVESTIDA EM CHAPA LAMINADA(COMPOSTA DE CELULOSE COM RESINA,PRENSADA EM AUTOCLAVE),C/MIOLO EM LA DE VIDRO,ESTRUTURADO C/MONTANTES DE ACONA COR PRETA,EM "L","T" OU "X", FAZENDO AS PORTAS PARTE DOCONJUNTO,EXCLUSIVE SUAS FERRAGENS</t>
  </si>
  <si>
    <t>PAREDE DIVISORIA COM 35MM DE ESPESSURA,CONSTITUIDA DE PAINELE VIDRO NA PARTE SUPERIOR (EXCLUSIVE ESTE), SENDO O PAINELDE CHAPA DE FIBRA DE MADEIRA PRENSADA,REVESTIDA EM LAMINADOMELAMINICO,COM MIOLO EM COLMEIA,ESTRUTURADO COM MONTANTES DEPERFIL DE ALUMINIO ANODIZADO NATURAL,EM "L","T" OU "X",FAZENDO AS PORTAS PARTE DO CONJUNTO,EXCLUSIVE SUAS FERRAGENS</t>
  </si>
  <si>
    <t>PAREDE DIVISORIA COM 35MM DE ESPESSURA,CONSTITUIDA DE PAINELE VIDRO NA PARTE SUPERIOR(EXCLUSIVE ESTE),SENDO O PAINEL DECHAPA DE FIBRA DE MADEIRA PRENSADA,REVESTIDA EM LAMINADO MELAMINICO,COM MIOLO EM COLMEIA,ESTRUTURADO COM MONTANTES DE ACO NA COR PRETA,EM "L","T",OU "X",FAZENDO AS PORTAS PARTE DOCONJUNTO,EXCLUSIVE SUAS FERRAGENS</t>
  </si>
  <si>
    <t>PAREDE DIVISORIA COM 35MM DE ESPESSURA,CONSTITUIDA DE PAINELE VIDRO NA PARTE SUPERIOR(EXCLUSIVE ESTE),SENDO O PAINEL DECHAPA DE FIBRA DE MADEIRA PRENSADA,REVESTIDA EM LAMINADO MELAMINICO,COM MIOLO EM LA DE VIDRO,ESTRUTURADO COM MONTANTESDE PERFIL DE ALUMINIO ANODIZADO NATURAL,EM "L","T",OU "X",FAZENDO AS PORTAS PARTE DO CONJUNTO,EXCLUSIVE SUAS FERRAGENS</t>
  </si>
  <si>
    <t>PAREDE DIVISORIA COM 35MM DE ESPESSURA,CONSTITUIDA DE PAINELE VIDRO NA PARTE SUPERIOR(EXCLUSIVE ESTE),SENDO O PAINEL DECHAPA DE FIBRA DE MADEIRA PRENSADA,REVESTIDA EM LAMINADO MELAMINICO,COM MIOLO EM LA DE VIDRO,ESTRUTURADO COM MONTANTESDE ACO NA COR PRETA,EM "L","T",OU "X",FAZENDO AS PORTAS PARTE DO CONJUNTO,EXCLUSIVE SUAS FERRAGENS</t>
  </si>
  <si>
    <t>PAREDE DIVISORIA COM 35MM DE ESPESSURA,CONSTITITUID.DE PAINEL VIDRO NA PARTE SUPERIOR(EXCL.ESTE),SENDO O PAINEL CHAPA FIBRA MADEIRA PRENSADA,REVESTIDA CHAPA LAMINADA(COMPOSTA DE CELULOSE C/RESINA,PRENSADA AUTOCLAVE),C/MIOLO COLMEIA,ESTRUTURADO C/MONTANTES PERFIL ALUMINIO ANODIZADO NATURAL,EM "L","T"OU "X",FAZENDO PORTAS PARTE CONJUNTO,EXCL.SUAS FERRAGENS</t>
  </si>
  <si>
    <t>PAREDE DIVISORIA COM 35MM ESPESSURA,CONSTITUIDA DE PAINEL EVIDRO NA PARTE SUPERIOR(EXCLUSIVE ESTE),SENDO O PAINEL CHAPAFIBRA MADEIRA PRENSADA,REVESTIDA EM CHAPA LAMINADA(COMPOSTADE CELULOSE COM RESINA,PRENSADA EM AUTOCLAVE),COM MIOLO EMCOLMEIA ESTRUTURADO C/MONTANTES ACO COR PRETA,EM "L","T" OU"X",FAZENDO AS PORTAS PARTE CONJUNTO,EXCL.SUAS FERRAGENS</t>
  </si>
  <si>
    <t>PAREDE DIVISORIA COM 35MM ESPESSURA,CONSTITUIDA DE PAINEL EVIDRO NA PARTE SUPERIOR(EXCL.ESTE),SENDO PAINEL CHAPA FIBRAMADEIRA PRENSADA,REVESTIDA EM CHAPA LAMINADA(COMPOSTA DE CELULOSE C/RESINA,PRENSADA AUTOCLAVE),C/MIOLO EM LA VIDRO,ESTRUTURADO C/MONTANTES PERFIL ALUMINIO ANODIZADO NATURAL,EM "L","T" OU "X",FAZENDO PORTAS PARTE CONJUNTO,EXCL.SUAS FERRAGENS</t>
  </si>
  <si>
    <t>PAREDE DIVISORIA COM 35MM DE ESPESSURA,CONSTITUIDA DE PAINELE VIDRO NA PARTE SUPERIOR(EXCL.ESTE),SENDO PAINEL DE CHAPAFIBRA MADEIRA PRENSADA,REVESTIDA EM CHAPA LAMINADA(COMPOSTADE CELULOSE C/RESINA,PRENSADA AUTOCLAVE),C/MIOLO EM LA DE VIDRO,ESTRUTURADO C/MONTANTES ACO COR PRETA,EM "L","T" OU "X",FAZENDO AS PORTAS PARTE DO CONJUNTO,EXCLUSIVE SUAS FERRAGENS</t>
  </si>
  <si>
    <t>PAREDE DIVISORIA COM 35MM DE ESPESSURA,CONSTITUIDA DE PAINELCEGO ATE ALTURA DE 1,10M E ACIMA DE 2,10M,COM VIDRO ENTRE 1,10 E 2,10M(EXCLUSIVE ESTE),REVESTIDA EM LAMINADO MELAMINICO,COM MIOLO EM COLMEIA,ESTRUTURADO COM MONTANTES DE PERFIL DEALUMINIO ANODIZADO NATURAL,EM "L","T" OU "X",FAZENDO AS PORTAS PARTE DO CONJUNTO,EXCLUSIVE SUAS FERRAGENS</t>
  </si>
  <si>
    <t>PAREDE DIVISORIA COM 35MM DE ESPESSURA,CONSTITUIDA DE PAINELCEGO ATE ALTURA DE 1,10M E ACIMA DE 2,10M,COM VIDRO ENTRE 1,10 E 2,10M(EXCLUSIVE ESTE),REVESTIDA EM LAMINADO MELAMINICO,COM MIOLO EM COLMEIA,ESTRUTURADO COM MONTANTES DE ACO NA COR PRETA,EM "L","T" OU "X",FAZENDO AS PORTAS PARTE DO CONJUNTO,EXCLUSIVE SUAS FERRAGENS</t>
  </si>
  <si>
    <t>PAREDE DIVISORIA COM 35MM DE ESPESSURA,CONSTITUIDA DE PAINELCEGO ATE ALTURA DE 1,10M E ACIMA DE 2,10M,COM VIDRO ENTRE 1,10 E 2,10M(EXCLUSIVE ESTE),REVESTIDA EM LAMINADO MELAMINICOCOM MIOLO EM LA DE VIDRO,ESTRUTURADO COM MONTANTES DE PERFIL DE ALUMINIO ANODIZADO NATURAL,EM "L","T" OU "X",FAZENDO ASPORTAS PARTE DO CONJUNTO,EXCLUSIVE FERRAGENS</t>
  </si>
  <si>
    <t>PAREDE DIVISORIA COM 35MM DE ESPESSURA,CONSTITUIDA DE PAINELCEGO ATE ALTURA DE 1,10M E ACIMA DE 2,10M,COM VIDRO ENTRE 1,10 E 2,10M(EXCLUSIVE ESTE),REVESTIDA EM LAMINADO MELAMINICOCOM MIOLO EM LA DE VIDRO,ESTRUTURADO COM MONTANTES DE ACO NA COR PRETA,EM "L","T",OU "X",FAZENDO AS PORTAS PARTE DO CONJUNTO,EXCLUSIVE SUAS FERRAGENS</t>
  </si>
  <si>
    <t>PAREDE DIVISORIA COM 35MM ESPESSURA,CONSTITUIDA DE PAINEL CEGO ATE ALTUTA DE 1,10M E ACIMA DE 2,10M,VIDRO ENTRE 1,10 E 2,10M(EXCL.ESTE),REVEST.EM CHAPA LAMINADA(COMPOSTA DE CELULOSE C/RESINA PRENSADA EM AUTOCLAVE),MIOLO EM COLMEIA,ESTRUTURADO C/MONTANTES PERFIL ALUMINIO ANODIZADO NATURAL,EM "L","T"OU X",FAZENDO AS PORTAS PARTE DO CONJ.,EXCL.SUAS FERRAGENS</t>
  </si>
  <si>
    <t>PAREDE DIVISORIA COM 35MM ESPESSURA,CONSTITUIDA DE PAINEL CEGO ATE ALTURA DE 1,10M E ACIMA DE 2,10M VIDRO ENTRE 1,10 E 2,10M(EXCL.ESTE),REVEST.EM CHAPA LAMINADA(COMPOSTA DE CELULOSE C/RESINA PRENSADA EM AUTOCLAVE),MIOLO EM COLMEIA,ESTRUTURADO C/MONTANTES DE ACO NA COR PRETA,EM "L","T" OU "X",FAZENDOAS PORTAS PARTE DO CONJUNTO,EXCLUSIVE SUAS FERRAGENS</t>
  </si>
  <si>
    <t>PAREDE DIVISORIA COM 35MM ESPESSURA,CONSTITUIDA DE PAINEL CEGO ATE ALTURA DE 1,10M E ACIMA DE 2,10M,VIDRO ENTRE 1,10 E 2,10M(EXCL.ESTE),REVEST.EM CHAPA LAMINADA(COMPOSTA DE CELULOSE C/RESINA PRENSADA EM AUTOCLAVE),MIOLO EM LA DE VIDRO,ESTRUT.C/MONTANTES PERFIL ALUMINIO ANODIZADO NATURAL,EM "L","T" OU "X",FAZENDO AS PORTAS PARTE DO CONJ.,EXCL.SUAS FERRAGENS</t>
  </si>
  <si>
    <t>PAREDE DIVISORIA COM 35MM ESPESSURA,CONSTITUIDA DE PAINEL CEGO ATE ALTURA DE 1,10M E ACIMA DE 2,10M,VIDRO ENTRE 1,10 E 2,10M(EXCL.ESTE),REVEST.EM CHAPA LAMINADA(COMPOSTA DE CELULOSE C/RESINA PRENSADA EM AUTOCLAVE),MIOLO EM LA DE VIDRO,ESTRUT.C/MONTANTES DE ACO NA COR PRETA,EM "L","T" OU "X",FAZENDOAS PORTAS PARTE DO CONJUNTO,EXCLUSIVE SUAS FERRAGENS</t>
  </si>
  <si>
    <t>PAREDE DRYWALL C/ESP.73MM,ESTRUT.C/MONTANTES SIMPLES AUTOPORTANTES 48MM,FIXADOS A GUIAS HORIZONTAIS 48MM,AMBOS ACO GALV.C/ESP.0,5MM,C/DUAS CHAPAS GESSO ACARTONADO STANDARD,ESP.12,5MM,LARG.1200MM,FIXADA AOS MONTANTES POR MEIO DE PARAFUSOS,C/TRATAMENTO JUNTAS C/MASSA E FITA P/UNIF.DA SUPERF.DAS CHAPASDE GESSO ACARTONADO,APLIC.EM AREAS SECAS.FORN.E COLOCACAO</t>
  </si>
  <si>
    <t>PAREDE DRYWALL C/ESP.73MM,ESTRUT.C/MONT.SIMPL.AUTOPORT.48MM,FIXADOS A GUIAS HORIZ.48MM,AMBOS ACO GALV.ESP.0,5MM,C/DUAS CHAPAS GESSO ACART.STANDARD,C/ADICAO LA MINERAL,ESP.12,5MM,LARG.1200MM,FIX.MONTANT.POR MEIO DE PARAFUSOS,C/TRATAMENTO JUNTAS C/MASSA E FITA P/UNIF.DA SUPERF.DAS CHAPAS DE GESSO ACARTONADO,APLIC.EM AREAS SECAS.FORNECIMENTO E COLOCACAO</t>
  </si>
  <si>
    <t>PAREDE DRYWALL,C/ESP.95MM,ESTRUT.C/MONTANTES SIMPLES AUTOPORTANTES 70MM,FIXADOS A GUIAS HORIZONTAIS 70MM,AMBOS ACO GALV.C/ESP.0,5MM,C/DUAS CHAPAS GESSO ACARTONADO STANDARD,ESP.12,5MM,LARG.1200MM,FIXADA AOS MONTANTES POR MEIO DE PARAFUSOS,C/TRATAMENTO JUNTAS C/MASSA E FITA P/UNIF.DA SUPERF.DAS CHAPASDE GESSO ACARTONADO,APLIC.EM AREAS SECAS.FORN. E COLOCACAO</t>
  </si>
  <si>
    <t>PAREDE DRYWALL,C/ESP.95MM,ESTRUT.C/MONTANTES SIMPLES AUTOPORTANTES 70MM,FIX.A GUIAS HORIZONTAIS 70MM,AMBOS ACO GALV.ESP.0,5MM,C/DUAS CHAPAS GESSO ACARTONADO STANDARD,C/ADICAO DE LAMINERAL,ESP.12,5MM,LARG.1200MM,FIX.MONTANT.POR MEIO DE PARAFUSOS,C/TRATAMENTO JUNTAS C/MASSA E FITA P/UNIF.SUPERF.DAS CHAPAS DE GESSO ACARTONADO,APLIC.AREAS SECAS.FORN.E COLOCACAO</t>
  </si>
  <si>
    <t>PAREDE DRYWALL C/ESP.120MM,ESTRUT.C/MONTANTES SIMPLES AUTOPORTANTES 70MM,FIXADOS A GUIAS HORIZONTAIS 70MM,AMBOS ACO GALV.ESP.0,5MM,C/QUATRO CHAPAS GESSO ACARTONADO STANDARD,ESP.12,5MM,LARG.1200MM,FIXADA AOS MONTANTES POR MEIO DE PARAFUSOS,C/TRATAMENTO DE JUNTAS C/MASSA E FITA P/UNIF.DA SUPERF.DAS CHAPAS GESSO ACARTONADO,APLIC.AREAS SECAS.FORN.E COLOCACAO</t>
  </si>
  <si>
    <t>PAREDE DRYWALL ESP.120MM,ESTRUT.MONTANTES SIMPLES AUTOPORTANTES 70MM,GUIAS HORIZONTAIS 70MM,AMBOS ACO GALV.ESP.0,5MM,C/QUATRO CHAPAS GESSO ACARTONADO STANDARD,ADICAO DE LA MINERAL,ESP.12,5MM,LARG.1200MM,FIXADA AOS MONTANTES MEIO DE PARAFUSOS C/TRATAMENTO JUNTAS C/MASSA E FITA P/UNIF.DA SUPERF.DAS CHAPAS DE GESSO ACARTONADO,APLIC.AREAS SECAS.FORN.E COLOCACAO</t>
  </si>
  <si>
    <t>PAREDE DRYWALL ESP.140MM,ESTRUT.C/MONTANTES SIMPLES AUTOPORTANTES 90MM,A GUIAS HORIZONTAIS 90MM,AMBOS ACO GALV.C/ESP.0,5MM,C/QUATRO CHAPAS DE GESSO ACARTONADO STANDARD,ESP.12,5MM,LARG.1200MM,FIXADA AOS MONTANTES POR MEIO DE PARAFUSOS C/TRATAMENTO JUNTAS C/MASSA E FITA P/UNIF.DA SUPERF.DAS CHAPAS DEGESSO ACARTONADO.APLIC.EM AREAS SECAS.FORN.E COLOCACAO</t>
  </si>
  <si>
    <t>PAREDE DRYWALL ESP.140MM,ESTRUT.MONTANTES SIMPLES AUTOPORTANTES 90MM,A GUIAS HORIZONTAIS 90MM,AMBOS ACO GALV.ESP.0,5MM,C/QUATRO CHAPAS GESSO ACARTONADO STANDARD,ADICAO LA MINERAL,ESP.12,5MM,LARG.1200MM,FIX.AOS MONTANTES P/MEIO DE PARAFUSOS,C/TRATAMENTO DE JUNTAS C/MASSA E FITA P/UNIF.DA SUPERF.DAS CHAPAS DE GESSO ACARTONADO.APLIC.EM AREAS SECAS.FORN.E COLOC.</t>
  </si>
  <si>
    <t>PAREDE DRYWALL ESP.73MM,ESTRUT.MONTANTES SIMPL.AUTOPORTANTES48MM,ESPACADOS ENTRE SI A CADA 400MM,FIX.A GUIAS HORIZONTAIS 48MM,AMBOS ACO GALV.ESP.0,5MM,C/1 CHAPA GESSO ACARTONADO STANDARD E UMA RU(RESIST.A UMIDADE),ESP.12,5MM,LARG.1200MM,C/TRATAMENTO JUNTAS C/MASSA E FITA P/UNIF.DA SUPERF.DAS CHAPASDE GESSO ACARTONADO.APLICAC.AREA SECA E UMIDA.FORN.COLOC.</t>
  </si>
  <si>
    <t>PAREDE DRYWALL ESP.73MM,C/MONTANTES AUTOPORTANTES 48MM,ESPACADOS ENTRE SI A CADA 400MM,GUIAS HORIZONTAIS 48MM,AMBOS ACOGALV.ESP.0,5MM,C/1 CHAPA GESSO ACARTONADO STANDARD E UMA RU(RESIST.UMIDADE),ADICAO LA MINERAL,ESP.12,5MM,LARG.1200MM,TRATAMENTO JUNTAS C/MASSA E FITA P/UNIF.DA SUPERF.DAS CHAPAS DEGESSO ACARTONADO.APLIC.EM AREA SECA E UMIDA.FORN.E COLOC.</t>
  </si>
  <si>
    <t>PAREDE DRYWALL ESP.78MM,ESTRUT.MONTANTES AUTOPORTANTES 48MM,ESPACADAS ENTRE SI A CADA 400MM,GUIAS HORIZONTAIS 48MM,AMBOSACO GALV.ESP.0,5MM,C/DUAS CHAPAS GESSO ACARTONADO,RU(RESISTENTE A UMIDADE),ESP.15MM,LARG.1200MM,C/TRATAMENTO DE JUNTASC/MASSA E FITA P/UNIF.DA SUPERF.DAS CHAPAS DE GESSO ACARTONADO.APLICACAO EM AREA SECA E UMIDA.FORNECIMENTO E COLOCACAO</t>
  </si>
  <si>
    <t>PAREDE DRYWALL ESP.78MM,ESTRUT.MONTANTES AUTOPORTANTES 48MM,ESPACADOS ENTRE SI A CADA 400MM,GUIAS HORIZONTAIS 48MM,AMBOSACO GALV.ESP.0,5MM,C/DUAS CHAPAS GESSO ACARTONADO,RU(RESISTENTE UMIDADE),ADICAO DE LA MINERAL,ESP.15MM,LARG.1200MM,C/TRATAMENTO JUNTAS C/MASSA E FITA P/UNIF.DA SUPERF.DAS CHAPAS DE GESSO ACARTONADO.APLIC.EM AREA SECA E UMIDA.FORN.E COLOC.</t>
  </si>
  <si>
    <t>PAREDE DRYWALL ESP.78MM,ESTRUT.MONTANTES AUTOPORTANTES 48MM,ESPACADOS ENTRE SI A CADA 400MM,GUIAS HORIZONTAIS 48MM,AMBOSACO GALV.ESP.0,5MM,C/UMA CHAPA GESSO ACARTONADO,STANDARD EOUTRA RF(RESISTENTE AO FOGO),ESP.15MM,LARG.1200MM,C/TRATAMENTO DE JUNTAS C/MASSA E FITA P/UNIF.DA SUPERF.DAS CHAPAS DE GESSO ACARTONADO.APLIC.EM AREA SECA E UMIDA.FORN.E COLOCACAO</t>
  </si>
  <si>
    <t>PAREDE DRYWALL ESP.78MM,ESTRUT.MONTANTES AUTOPORTANTES 48MM,ESPACADOS ENTRE SI A CADA 400MM,GUIAS HORIZONTAIS 48MM,AMBOSACO GALV.ESP.0,5MM,C/UMA CHAPA GESSO ACARTONADO,STANDARD EOUTRA RF(RESISTENTE FOGO),ADICAO LA MINERAL,ESP.15MM,LARG.1200MM,TRATAMENTO JUNTAS C/MASSA E FITA P/UNIF.DA SUPERF.DAS CHAPAS DE GESSO ACARTONADO.APLIC.AREA SECA E UMIDA.FORN.COL.</t>
  </si>
  <si>
    <t>PAREDE DRYWALL ESP.78MM,ESTRUT.MONTANTES AUTOPORTANTES 48MM,ESPACADOS ENTRE SI A CADA 400MM,GUIAS HORIZONTAIS 48MM,AMBOSACO GALV.ESP.0,5MM,C/DUAS CHAPAS GESSO ACARTONADO,RF(RESISTENTE AO FOGO),ESP.15MM,LARG.1200MM,C/TRATAMENTO DE JUNTAS C/MASSA E FITA P/UNIF.DA SUPERF.DAS CHAPAS DE GESSO ACARTONADO.APLICACAO EM AREA SECA E UMIDA.FORNECIMENTO E COLOCACAO</t>
  </si>
  <si>
    <t>PAREDE DRYWALL ESP.78MM,ESTRUT.MONTANTES AUTOPORTANTES 48MM,ESPACADOS ENTRE SI A CADA 400MM,GUIAS HORIZONTAIS 48MM,AMBOSACO GALV.ESP.0,5MM,C/DUAS CHAPAS GESSO ACARTONADO,RF(RESISTENTE AO FOGO),ADICAO LA MINERAL,ESP.15MM,LARG.1200MM,C/TRATAMENTO DE JUNTAS C/MASSA E FITA P/UNIF.DA SUPERF.DAS CHAPAS DE GESSO ACARTONADO.APLIC.EM AREA SECA E UMIDA.FORN.E COLOC.</t>
  </si>
  <si>
    <t>PAREDE DIVISORIA P/SANITARIOS E BANHEIROS,DE MARMORITE CINZACLARO,GRANA BRANCA,3,5CM ESPESSURA,CHUMBADA NO PISO E PAREDE,INCL.FUNDICAO,POLIMENTO MANUAL E COLOCACAO,ESPELHO C/5CM ESPESSURA,CHUMBADO NO PISO E FIXADO NA DIVISORIA EM 3 PONTOSNA SUA ALTURA,POR ESTRIBOS PREVIAMENTE DEIXADOS NA FUNDICAODA PLACA,CONF.PROJ.Nº6000/EMOP,EXCL.PORTAS E SUAS FERRAGENS</t>
  </si>
  <si>
    <t>PAREDE DIVISORIA PARA SANITARIOS EM PLACA DE MARMORE BRANCOCLASSICO COM 3CM DE ESPESSURA,POLIDO NAS DUAS FACES,APOIADANO PISO E NA PAREDE,EXCLUSIVE FORNECIMENTO DAS FERRAGENS DEFIXACAO DO MARMORE,PORTAS E SUAS FERRAGENS(VIDE ITENS 14.007.0085 E 14.007.0200).FORNECIMENTO E COLOCACAO</t>
  </si>
  <si>
    <t>PAREDE DIVISORIA PARA SANITARIOS E BANHEIROS DE PLACA DE CONCRETO ARMADO FCK=15MPA,COM 3,5CM DE ESPESSURA,CHUMBADAS NO PISO E NA PAREDE,ESPELHO COM 5CM DE ESPESSURA,CHUMBADO NO PISO E FIXADO NA DIVISORIA EM 3 PONTOS NA SUA ALTURA,POR ESTRIBOS PREVIAMENTE DEIXADOS NA FUNDICAO DA PLACA,CONFORME PROJETO Nº6001/EMOP,EXCLUSIVE REVESTIMENTO,PORTAS E SUAS FERRAGENS</t>
  </si>
  <si>
    <t>PAREDE DIVISORIA PARA SANITARIO EM GRANITO CINZA CARIJO,COM3CM DE ESPESSURA,POLIDA NAS DUAS FACES,FIXACAO PISO OU PAREDE,EXCLUSIVE FERRAGENS PARA FIXACAO.FORNECIMENTO E COLOCACAO</t>
  </si>
  <si>
    <t>PAREDE DIVISORIA PARA SANITARIO EM GRANITO AMARELO ICARAI,COM 3CM DE ESPESSURA,POLIDA NAS DUAS FACES, FIXACAO PISO OU PAREDE,EXCLUSIVE FERRAGENS PARA FIXACAO.FORNECIMENTO E COLOCACAO</t>
  </si>
  <si>
    <t>PAREDE DIVISORIA PARA SANITARIO EM GRANITO CINZA CORUMBA,COM3CM DE ESPESSURA,POLIDA NAS DUAS FACES,FIXACAO PISO OU PAREDE,EXCLUSIVE FERRAGENS PARA FIXACAO.FORNECIMENTO E COLOCACAO</t>
  </si>
  <si>
    <t>PAREDE DIVISORIA PARA SANITARIO EM GRANITO AMARELO ARABESCO,COM 3CM DE ESPESSURA,POLIDA NAS DUAS FACES,FIXACAO PISO OU PAREDE,EXCLUSIVE FERRAGENS PARA FIXACAO.FORNECIMENTO E COLOCACAO</t>
  </si>
  <si>
    <t>PAREDE DIVISORIA PARA SANITARIO EM PLACA DE ARDOSIA CINZA,COM 3CM DE ESPESSURA,POLIDA NAS DUAS FACES, FIXACAO PISO OU PAREDE,EXCLUSIVE FERRAGENS PARA FIXACAO.FORNECIMENTO E COLOCACAO</t>
  </si>
  <si>
    <t>PAREDE DIVISORIA PARA SANITARIO EM GRANITO BRANCO ITAUNAS,COM 3CM DE ESPESSURA,POLIDA NAS DUAS FACES, FIXACAO PISO OU PAREDE,EXCLUSIVE FERRAGENS PARA FIXACAO.FORNECIMENTO E COLOCACAO</t>
  </si>
  <si>
    <t>ALVENARIA AUTOPORTANTE,SISTEMA MONOLITE,ACUSTICO E TERMICO,P/CONSTRUCAO DE ATE 3 PAVIMENTOS,SEM VIGA E SEM COLUNA,EM PAINEIS DE EPS,REVESTIDA C/MALHA FERRO SOLDADA,14CM ACABADA,C/ARGAMASSA PROJETADA CIMENTO,AREIA E ADITIVOS,TRACO 1:4,C/3CMARGAMASSA CADA LADO,SARRAFIADO,ATE 3 METROS,MEDIDA PELA AREAREAL E COM PESO ACABADO DE 130KG/M2.FORNECIMENTO E ASSENT.</t>
  </si>
  <si>
    <t>PAREDE DE ACABAMENTO PARA CABINES E PALCOS,CONSTRUIDO COM PANO DE POLIPROPILENO,GRAMATURA 60,COM LARGURA DE 1,40M,EM COR,ESTRUTURADO COM MADEIRA SERRADA DE(2X5)CM.FORNECIMENTO E COLOCACAO</t>
  </si>
  <si>
    <t>12.045.0002-0</t>
  </si>
  <si>
    <t>PAINEL DIVISORIO DE CONCRETO LEVE COM EPS,PARA VEDACAO,MEDIDAS APROXIMADAS DE 2,40X0,60X0,10M.FORNECIMENTO E COLOCACAO</t>
  </si>
  <si>
    <t>12.045.0002-A</t>
  </si>
  <si>
    <t>ALVENARIA ESTRUTURAL DE TIJOLOS CERAMICOS 14X19X29CM,APARENTES,ESPESSURA 14CM,COM QUALIDADE E RESISTENCIA A COMPRESSAO CONFORME NORMAS DA ABNT,ASSENTES COM ARGAMASSA DE CIMENTO E AREIA,NO TRACO 1:3,SUPERFICIES COM VAOS E ARESTAS,CONFORME PROJETO CEHAB</t>
  </si>
  <si>
    <t>ALVENARIA ESTRUTURAL DE TIJOLOS CERAMICOS "U" 14X19X29CM,APARENTES,ESPESSURA 14CM,COM QUALIDADE E RESISTENCIA A COMPRESSAO CONFORME NORMAS DA ABNT,ASSENTES COM ARGAMASSA DE CIMENTOE AREIA,NO TRACO 1:3,PARA EXECUCAO DE VERGAS E CINTAS DE AMARRACAO,EXCLUSIVE CONCRETAGEM,CONFORME PROJETO CEHAB</t>
  </si>
  <si>
    <t>ALVENARIA ESTRUTURAL DE TIJOLOS CERAMICOS "L" 14X19X29CM,APARENTES,ESPESSURA 14CM,COM QUALIDADE E RESISTENCIA A COMPRESSAO CONFORME NORMAS DA ABNT,ASSENTES COM ARGAMASSA DE CIMENTOE AREIA,NO TRACO 1:3,PARA EXECUCAO DE CINTAS PARA APOIO DELAJE PRE-MOLDADA,INCLUSIVE CORTES DOS BLOCOS,CONFORME PROJETO CEHAB</t>
  </si>
  <si>
    <t>REVESTIMENTO DE VIGAS DE CONCRETO COM PLACAS DE TIJOLOS CERAMICOS 14X19X29CM,APARENTES,COM QUALIDADE E RESISTENCIA A COMPRESSAO CONFORME NORMAS DA ABNT,ASSENTES COM ARGAMASSA DE CIMENTO E AREIA,NO TRACO 1:3,INCLUSIVE CORTES DOS BLOCOS,CONFORME PROJETO CEHAB</t>
  </si>
  <si>
    <t>ALVENARIA ESTRUTURAL DE TIJOLOS CERAMICOS 14X19X29CM,APARENTES,ESPESSURA 14CM,COM QUALIDADE E RESISTENCIA A COMPRESSAO CONFORME NORMAS DA ABNT,ASSENTES COM ARGAMASSA DE CIMENTO E AREIA,NO TRACO 1:3,PARA EXECUCAO DE EMPENAS DE COBERTURA,INCLUSIVE CORTES DOS BLOCOS,CONFORME PROJETO CEHAB</t>
  </si>
  <si>
    <t>CHAPISCO EM SUPERFICIE DE CONCRETO OU ALVENARIA,COM ARGAMASSA DE CIMENTO E AREIA,NO TRACO 1:3</t>
  </si>
  <si>
    <t>CHAPISCO EM SUPERFICIE DE CONCRETO OU ALVENARIA,COM ARGAMASSA DE CIMENTO E AREIA,NO TRACO 1:3,COM 0,72L/M2 DE LATEX</t>
  </si>
  <si>
    <t>REVESTIMENTO CHAPISCADO DE SUPERFICIE DE CONCRETO OU ALVENARIA,USANDO MAQUINA MANUAL,COM ARGAMASSA DE CIMENTO E AREIA,NOTRACO 1:6</t>
  </si>
  <si>
    <t>REVESTIMENTO CHAPISCADO DE CIMENTO E AREIA,NO TRACO 1:3,PENEIRADO,ESPESSURA DE 9MM,APLICADO SOBRE EMBOCO EXISTENTE</t>
  </si>
  <si>
    <t>EMBOCO COM ARGAMASSA DE CIMENTO E AREIA,NO TRACO 1:1,5 COM 1,5CM DE ESPESSURA,INCLUSIVE CHAPISCO DE CIMENTO E AREIA,NO TRACO 1:3</t>
  </si>
  <si>
    <t>EMBOCO COM ARGAMASSA DE CIMENTO E AREIA,NO TRACO 1:2 COM 1,5CM DE ESPESSURA,INCLUSIVE CHAPISCO DE CIMENTO E AREIA,NO TRACO 1:3</t>
  </si>
  <si>
    <t>EMBOCO COM ARGAMASSA DE CIMENTO E AREIA,NO TRACO 1:3 COM 1,5CM DE ESPESSURA,INCLUSIVE CHAPISCO DE CIMENTO E AREIA,NO TRACO 1:3</t>
  </si>
  <si>
    <t>EMBOCO COM ARGAMASSA DE CIMENTO E AREIA,NO TRACO 1:3 COM 2CMDE ESPESSURA,INCLUSIVE CHAPISCO DE CIMENTO E AREIA,NO TRACO1:3</t>
  </si>
  <si>
    <t>EMBOCO COM ARGAMASSA DE CIMENTO E AREIA,NO TRACO 1:4 COM 1,5CM DE ESPESSURA,INCLUSIVE CHAPISCO DE CIMENTO E AREIA,NO TRACO 1:3</t>
  </si>
  <si>
    <t>EMBOCO COM ARGAMASSA DE CIMENTO E AREIA, NO TRACO 1:3, COM2,5CM DE ESPESSURA,COM CORANTE,APLICADO SOBRE CHAPISCO,EXCLUSIVE ESTE</t>
  </si>
  <si>
    <t>EMBOCO INTERNO COM ARGAMASSA DE CIMENTO,CAL HIDRATADA ADITIVADA E AREIA,NO TRACO 1:1:8,COM ESPESSURA DE 1,5CM,INCLUSIVECHAPISCO DE CIMENTO E AREIA,NO TRACO 1:3</t>
  </si>
  <si>
    <t>EMBOCO INTERNO COM ARGAMASSA DE CIMENTO,CAL HIDRATADA ADITIVADA E AREIA,NO TRACO 1:1:8,COM ESPESSURA DE 1,5CM,EXCLUSIVECHAPISCO</t>
  </si>
  <si>
    <t>EMBOCO INTERNO COM ARGAMASSA DE CIMENTO,CAL HIDRATADA ADITIVADA E AREIA,NO TRACO 1:1:8,COM ESPESSURA DE 2CM,INCLUSIVE CHAPISCO DE CIMENTO E AREIA,NO TRACO 1:3</t>
  </si>
  <si>
    <t>EMBOCO INTERNO COM ARGAMASSA DE CIMENTO,CAL HIDRATADA ADITIVADA E AREIA,NO TRACO 1:1:8,COM ESPESSURA DE 2CM,EXCLUSIVE CHAPISCO</t>
  </si>
  <si>
    <t>REVESTIMENTO EXTERNO,DE UMA VEZ,COM ARGAMASSA DE CIMENTO E AREOLA PARA EMBOCO,NO TRACO 1:2,COM 3CM DE ESPESSURA,INCLUSIVE CHAPISCO DE CIMENTO E AREIA,NO TRACO 1:3</t>
  </si>
  <si>
    <t>REVESTIMENTO EXTERNO,DE UMA VEZ,COM ARGAMASSA DE CIMENTO E AREOLA PARA EMBOCO,NO TRACO 1:4,COM 3CM DE ESPESSURA,INCLUSIVE CHAPISCO DE CIMENTO E AREIA,NO TRACO 1:3</t>
  </si>
  <si>
    <t>REVESTIMENTO EXTERNO,DE UMA VEZ,COM ARGAMASSA DE CIMENTO E AREOLA PARA EMBOCO,NO TRACO 1:6,COM 3CM DE ESPESSURA,INCLUSIVE CHAPISCO DE CIMENTO E AREIA,NO TRACO 1:3</t>
  </si>
  <si>
    <t>REVESTIMENTO EXTERNO,EMBOCO,DE UMA VEZ,COM ARGAMASSA DE CIMENTO,CAL HIDRATADA ADITIVADA E AREIA,NO TRACO 1:1:12,COM ESPESSURA DE 2,5CM,INCLUSIVE CHAPISCO DE CIMENTO E AREIA,NO TRACO 1:3</t>
  </si>
  <si>
    <t>RECOMPOSICAO DE REVESTIMENTO EXTERNO DE PO-DE-PEDRA,CIMENTOE CAL HIDRATADA COM ADICAO DE RHODOPAS PARA CONSOLIDACAO</t>
  </si>
  <si>
    <t>RECOMPOSICAO DE REVESTIMENTO COM ARGAMASSA DE CIMENTO E AREIA,NO TRACO 1:3 COM 3CM DE ESPESSURA,ADITIVADA COM 10% DE MICROSSILICA</t>
  </si>
  <si>
    <t>RECOMPOSICAO DE REVESTIMENTO COM ARGAMASSA DE CIMENTO E AREIA,NO TRACO 1:3 COM 2CM DE ESPESSURA,ADITIVADA COM 10% DE MICROSSILICA</t>
  </si>
  <si>
    <t>RECOMPOSICAO DE REVESTIMENTO COM ARGAMASSA DE CIMENTO E AREIA,NO TRACO 1:3 COM 1CM DE ESPESSURA,ADITIVADA COM 10% DE MICROSSILICA</t>
  </si>
  <si>
    <t>REVESTIMENTO EXTERNO,DE UMA VEZ,COM ARGAMASSA DE CIMENTO,SAIBRO MACIO E AREIA FINA,NO TRACO 1:2:2,COM ESPESSURA DE 3,5CM,INCLUSIVE CHAPISCO DE CIMENTO E AREIA,NO TRACO 1:3</t>
  </si>
  <si>
    <t>REVESTIMENTO EXTERNO,DE UMA VEZ,COM ARGAMASSA DE CIMENTO,SAIBRO MACIO E AREIA FINA,NO TRACO 1:3:3,COM ESPESSURA DE 2,5CM,INCLUSIVE CHAPISCO DE CIMENTO E AREIA,NO TRACO 1:3</t>
  </si>
  <si>
    <t>REVESTIMENTO EXTERNO,DE UMA VEZ,COM ARGAMASSA DE CIMENTO,SAIBRO MACIO E AREIA FINA,NO TRACO 1:3:3,COM ESPESSURA DE 3,5CM,INCLUSIVE CHAPISCO DE CIMENTO E AREIA,NO TRACO 1:3</t>
  </si>
  <si>
    <t>EMBOCO INTERNO COM ARGAMASSA DE CIMENTO E SAIBRO,NO TRACO 1:4,COM 2,5CM DE ESPESSURA,INCLUSIVE CHAPISCO DE CIMENTO E AREIA,NO TRACO 1:3</t>
  </si>
  <si>
    <t>EMBOCO INTERNO COM ARGAMASSA DE CIMENTO E SAIBRO,NO TRACO 1:6,COM 2,5CM DE ESPESSURA,INCLUSIVE CHAPISCO DE CIMENTO E AREIA,NO TRACO 1:3</t>
  </si>
  <si>
    <t>REVESTIMENTO INTERNO,DE UMA VEZ,MASSA UNICA OU EMBOCO PAULISTA COM ARGAMASSA DE CIMENTO,CAL,SAIBRO MACIO E AREIA FINA,NOTRACO 1:4:4:4, ESPESSURA DE 2CM ACABAMENTO CAMURCADO, APLICADO SOBRE SUPERFICIE CHAPISCADA, EXCLUSIVE CHAPISCO</t>
  </si>
  <si>
    <t>REVESTIMENTO INTERNO(PRONTO)EM MASSA UNICA COM ARGAMASSA DECIMENTO E AREIA TERMOTRATADA, COM ESPESSURA DE 2CM,SOBRE SUPERFICIE CHAPISCADA, EXCLUSIVE CHAPISCO</t>
  </si>
  <si>
    <t>REVESTIMENTO INTERNO(PRONTO)EM MASSA UNICA COM ARGAMASSA DECIMENTO E AREIA TERMOTRATADA,ESPESSURA DE 3CM,SOBRE SUPERFICIE CHAPISCADA,EXCLUSIVE CHAPISCO</t>
  </si>
  <si>
    <t>REVESTIMENTO EXTERNO(PRONTO)EM MASSA UNICA COM ARGAMASSA DECIMENTO E AREIA TERMOTRATADA,COM ESPESSURA DE 3CM,INCLUSIVECHAPISCO DE CIMENTO E AREIA TRACO 1:3</t>
  </si>
  <si>
    <t>REVESTIMENTO INTERNO,EMBOCO,DE UMA VEZ,COM ARGAMASSA DE CIMENTO,CAL HIDRATADA ADITIVADA E AREIA,NO TRACO 1:1:8,COM ESPESSURA DE 2CM,ACABAMENTO CAMURCADO,APLICADO SOBRE SUPERFICIE CHAPISCADA,EXCLUSIVE CHAPISCO</t>
  </si>
  <si>
    <t>REVESTIMENTO EXTERNO EM 2 MASSAS SOBRE SUPERFICIE CHAPISCADA,EXCLUSIVE CHAPISCO,INCLUSIVE EMBOCO COM ARGAMASSA DE CIMENTO E SAIBRO,NO TRACO 1:2,COM ESPESSURA DE 2,5CM E REBOCO DE CIMENTO E PO-DE-PEDRA,NO TRACO 1:3,COM ESPESSURA DE 5MM</t>
  </si>
  <si>
    <t>REVESTIMENTO EXTERNO EM 2 MASSAS SOBRE SUPERFICIE CHAPISCADA,EXCLUSIVE CHAPISCO,INCLUSIVE EMBOCO COM ARGAMASSA DE CIMENTO E SAIBRO,NO TRACO 1:2,COM ESPESSURA DE 2CM E REBOCO DE CIMENTO E PO-DE-PEDRA,NO TRACO 1:3,COM ESPESSURA DE 5MM</t>
  </si>
  <si>
    <t>REVESTIMENTO EXTERNO EM 2 MASSAS,SOBRE SUPERFICIE CHAPISCADA,EXCLUSIVE CHAPISCO,INCLUSIVE EMBOCO COM ARGAMASSA DE CIMENTO,SAIBRO E AREIA,NO TRACO 1:2:2,COM ESPESSURA DE 3,5CM E REBOCO DE ARGAMASSA PRONTA,COM CAL E AGREGADOS,COM ESPESSURA DE3MM</t>
  </si>
  <si>
    <t>REVESTIMENTO EXTERNO EM 2 MASSAS,SOBRE SUPERFICIE CHAPISCADA,EXCLUSIVE CHAPISCO,INCLUSIVE EMBOCO COM ARGAMASSA DE CIMENTO,SAIBRO E AREIA,NO TRACO 1:2:2,COM ESPESSURA DE 3CM E REBOCO DE ARGAMASSA PRONTA,COM CAL E AGREGADOS,COM ESPESSURA DE 3MM</t>
  </si>
  <si>
    <t>REVESTIMENTO EXTERNO EM 2 MASSAS,SOBRE SUPERFICIE CHAPISCADA,EXCLUSIVE CHAPISCO,INCLUSIVE EMBOCO COM ARGAMASSA DE CIMENTO,SAIBRO E AREIA,NO TRACO 1:2:2,COM ESPESSURA DE 2CM E REBOCO DE ARGAMASSA PRONTA,COM CAL E AGREGADOS,COM ESPESSURA DE 3MM</t>
  </si>
  <si>
    <t>REVESTIMENTO EXTERNO EM 2 MASSAS,SOBRE SUPERFICIE CHAPISCADA,EXCLUSIVE CHAPISCO,INCLUSIVE EMBOCO COM ARGAMASSA DE CIMENTO,CAL HIDRATADA ADITIVADA E AREIA,NO TRACO 1:1:12,COM ESPESSURA DE 3,5CM E REBOCO DE ARGAMASSA PRONTA,COM CAL E AGREGADOS,COM ESPESSURA DE 3MM</t>
  </si>
  <si>
    <t>REVESTIMENTO EXTERNO EM 2 MASSAS,SOBRE SUPERFICIE CHAPISCADA,EXCLUSIVE CHAPISCO,INCLUSIVE EMBOCO COM ARGAMASSA DE CIMENTO,SAIBRO E AREIA,NO TRACO 1:3:3,COM ESPESSURA DE 3,5CM E REBOCO DE CIMENTO,CAL HIDRATADA EM PO E AREIA FINA,NO TRACO 1:3:5,COM ESPESSURA DE 5MM</t>
  </si>
  <si>
    <t>REVESTIMENTO EXTERNO EM 2 MASSAS,SOBRE SUPERFICIE CHAPISCADA,EXCLUSIVE CHAPISCO,INCLUSIVE EMBOCO COM ARGAMASSA DE CIMENTO,SAIBRO E AREIA,NO TRACO 1:3:3,COM ESPESSURA DE 3CM E REBOCO DE CIMENTO,CAL HIDRATADA EM PO E AREIA FINA,NO TRACO 1:3:5,COM ESPESSURA DE 5MM</t>
  </si>
  <si>
    <t>REVESTIMENTO EXTERNO EM 2 MASSAS,SOBRE SUPERFICIE CHAPISCADA,EXCLUSIVE CHAPISCO,INCLUSIVE EMBOCO COM ARGAMASSA DE CIMENTO,SAIBRO E AREIA,NO TRACO 1:3:3,COM ESPESSURA DE 2CM E REBOCO DE CIMENTO,CAL HIDRATADA EM PO E AREIA FINA,NO TRACO 1:3:5,COM ESPESSURA DE 5MM</t>
  </si>
  <si>
    <t>REBOCO EXTERNO OU INTERNO COM ARGAMASSA DE CIMENTO,CAL HIDRATADA EM PO E AREIA FINA,NO TRACO 1:3:5,COM ESPESSURA DE 3MM,APLICADO SOBRE EMBOCO EXISTENTE,EXCLUSIVE EMBOCO</t>
  </si>
  <si>
    <t>REBOCO EXTERNO OU INTERNO COM ARGAMASSA DE CIMENTO,CAL HIDRATADA EM PO E AREIA FINA,NO TRACO 1:3:5,COM ESPESSURA DE 3MM,COM 0,24L/M2 DE LATEX,APLICADO SOBRE EMBOCO EXISTENTE,EXCLUSIVE EMBOCO</t>
  </si>
  <si>
    <t>REBOCO PRONTO MASSA FINA INTERNA DE CAL E AGREGADOS NA COR BRANCO-AREIA,COM ESPESSURA DE 5MM,APLICADO SOBRE A SUPERFICIE</t>
  </si>
  <si>
    <t>REVESTIMENTO INTERNO DE PAREDES E TETOS,COM PASTA DE GESSO,COM ESPESSURA DE 1CM,INCLUSIVE LIMPEZA,FORNECIMENTO DE TODOSOS MATERIAIS E COLA,APLICACAO,REGULARIZACAO E LIXAMENTO</t>
  </si>
  <si>
    <t>REVESTIMENTO INTERNO DE PAREDES E TETOS,COM PASTA DE GESSO,COM ESPESSURA DE 1,5CM,INCLUSIVE LIMPEZA,FORNECIMENTO DE TODOS OS MATERIAIS E COLA,APLICACAO,REGULARIZACAO E LIXAMENTO</t>
  </si>
  <si>
    <t>PINGADEIRA DE 4X0,5CM,EXECUTADA EM MASSA UNICA CONFORME ITEM13.003.0001</t>
  </si>
  <si>
    <t>PINGADEIRA DE 4X0,5CM,EXECUTADA EM 2 MASSAS CONFORME ITEM 13.006.0025</t>
  </si>
  <si>
    <t>PINGADEIRA DE 4X0,5CM,EXECUTADA EM ARGAMASSA DE CIMENTO,CALHIDRATADA ADITIVADA E AREIA,NO TRACO 1:1:10,ACABAMENTO CAMURCADO</t>
  </si>
  <si>
    <t>REGULARIZACAO COM ARGAMASSA DE CIMENTO E AREIA NO TRACO 1:3</t>
  </si>
  <si>
    <t>MOLDURA EXTERNA EXECUTADA NO PERIMETRO DAS ESQUADRIAS COM ARGAMASSA DE CIMENTO,SAIBRO MACIO E AREIA FINA,NO TRACO 1:3:3</t>
  </si>
  <si>
    <t>TELA DE REFORCO PARA REVESTIMENTO COM ARGAMASSA(EXCLUSIVE ESTA),FIXADA NO SUBSTRATO POR MEIO DE GRAMPOS DE ACO GALVANIZADO Nº12.FORNECIMENTO E COLOCACAO</t>
  </si>
  <si>
    <t>REVESTIMENTO COM ARGAMASSA DE CIMENTO E AREIA FINA,NO TRACO1:3,INCLUSIVE TELA DE REFORCO BETUMINOSO</t>
  </si>
  <si>
    <t>TELA DE FIO DE ARAME GALVANIZADO,FIO 12,COM MALHA DE 1",FIXADA EM ALVENARIA PARA PROTECAO DE REVESTIMENTO,EXCLUSIVE CHAPISCO E REVESTIMENTO.FORNECIMENTO E COLOCACAO</t>
  </si>
  <si>
    <t>REVESTIMENTO COM PASTILHAS CERAMICAS FOSCAS,2X2CM,DE COR CINZA,INCLUSIVE CHAPISCO DE CIMENTO E AREIA,NO TRACO 1:3 E EMBOCO COM ARGAMASSA DE CIMENTO,SAIBRO E AREIA,NO TRACO 1:3:3,ASSENTES E REJUNTADAS COM PASTA DE CIMENTO BRANCO</t>
  </si>
  <si>
    <t>REVESTIMENTO COM PASTILHAS CERAMICAS FOSCAS,2X2CM,DE COR BEGE OU HAVANA,INCLUSIVE CHAPISCO DE CIMENTO E AREIA,NO TRACO 1:3 E EMBOCO COM ARGAMASSA DE CIMENTO,SAIBRO E AREIA,NO TRACO1:3:3,ASSENTES E REJUNTADAS COM PASTA DE CIMENTO BRANCO</t>
  </si>
  <si>
    <t>REVESTIMENTO COM PASTILHAS CERAMICAS FOSCAS,2,5X2,5CM,DE CORHAVANA OU BEGE,INCLUSIVE CHAPISCO DE CIMENTO E AREIA,NO TRACO 1:3 E EMBOCO COM ARGAMASSA DE CIMENTO,SAIBRO E AREIA,NO TRACO 1:3:3,ASSENTES E REJUNTADAS COM PASTA DE CIMENTO BRANCO</t>
  </si>
  <si>
    <t>REVESTIMENTO COM PASTILHAS CERAMICAS ESMALTADAS,2,5X2,5CM,DECOR HAVANA OU BEGE,INCLUSIVE CHAPISCO DE CIMENTO E AREIA,NOTRACO 1:3 E EMBOCO COM ARGAMASSA DE CIMENTO,SAIBRO E AREIA,NO TRACO 1:3:3,ASSENTES E REJUNTADAS COM PASTA DE CIMENTO BRANCO</t>
  </si>
  <si>
    <t>REVESTIMENTO COM PASTILHA DE PORCELANA DE 4X4CM,INCLUSIVE CHAPISCO DE CIMENTO E AREIA NO TRACO 1:3 E EMBOCO COM ARGAMASSA DE CIMENTO,AREIA E SAIBRO NO TRACO 1:2:2,ASSENTES E REJUNTADAS COM NATA DE CIMENTO BRANCO</t>
  </si>
  <si>
    <t>REVESTIMENTO COM PASTILHA CERAMICA,5X5CM,NAS CORES BRANCO NEVADA,VERDE SAMAMBAIA,VERDE XAPURI,INCLUSIVE CHAPISCO DE CIMENTO E AREIA NO TRACO 1:3 E EMBOCO COM ARGAMASSA DE CIMENTO,AREIA E SAIBRO,NO TRACO 1:2:2,ASSENTES E REJUNTADAS COM NATADE CIMENTO BRANCO</t>
  </si>
  <si>
    <t>REVESTIMENTO COM PASTILHA DE PORCELANA TELADA 5X5CM,NA COR VERMELHA,ASSENTES COM ARGAMASSA COLANTE,REJUNTAMENTO COM ARGAMASSA INDUSTRIALIZADA,INCLUSIVE CHAPISCO E EMBOCO NO TRACO 1:6</t>
  </si>
  <si>
    <t>REVESTIMENTO COM PASTILHA DE PORCELANA TELADA 5X10CM,NA CORCINZA CLARO,ASSENTES COM ARGAMASSA COLANTE,REJUNTAMENTO COMARGAMASSA INDUSTRIALIZADA,INCLUSIVE CHAPISCO E EMBOCO NO TRACO 1:6</t>
  </si>
  <si>
    <t>RECOMPOSICAO DE REVESTIMENTO DE PARADE EM PASTILHAS,AZULEJOSE CERAMICAS,EXCLUSIVE ESTAS,INCLUSIVE MAO-DE-OBRA TOTAL E MATERIAIS DE ASSENTAMENTO E REJUNTAMENTO COMO EM 13.025.0010E 13.024.0010</t>
  </si>
  <si>
    <t>REVESTIMENTO COM PASTILHAS DE VIDRO,DIMENSOES DE 1 X 1CM ATE3 X 3CM, NAS CORES AZUL,VERDE,MARROM ROSADO,CARAMELO,BEGE,CINZA,PRETO,PEROLA,LILAS E BRANCO,INCLUSIVE CHAPISCO DE CIMENTO E AREIA,NO TRACO 1:3,EMBOCO COM ARGAMASSA DE CIMENTO,SAIBRO E AREIA,NO TRACO 1:3:3,ASSENTES E REJUNTADAS COM PASTA DECIMENTO BRANCO</t>
  </si>
  <si>
    <t>REVESTIMENTO COM PASTILHAS DE VIDRO,DIMENSOES DE 1 X 1CM ATE3 X 3CM,NAS CORES AZUL,VERDE,MARROM ROSADO,CARAMELO,BEGE,CINZA,PRETO,PEROLA,LILAS E BRANCO,EXCLUSIVE CHAPISCO,EMBOCO E REJUNTAMENTO</t>
  </si>
  <si>
    <t>REVESTIMENTO COM PASTILHAS DE VIDRO CRISTAL OU COM RESINA,DIMENSOES DE 2 X 2CM ATE 3 X 3CM,NAS CORES VERMELHA,LARANJA EAMARELA, INCLUSIVE CHAPISCO DE CIMENTO E AREIA,NO TRACO 1:3,EMBOCO COM ARGAMASSA DE CIMENTO,SAIBRO E AREIA,NO TRACO1:3:3ASSENTES E REJUNTADAS COM PASTA DE CIMENTO BRANCO</t>
  </si>
  <si>
    <t>REVESTIMENTO COM PASTILHAS DE VIDRO CRISTAL OU COM RESINA,DIMENSOES DE 2 X 2CM ATE 3 X 3CM, NAS CORES VERMELHA,LARANJA EAMARELA,EXCLUSIVE CHAPISCO,EMBOCO E REJUNTAMENTO</t>
  </si>
  <si>
    <t>REVESTIMENTO COM PASTILHAS DE VIDRO CRISTAL OU COM RESINA,DIMENSOES DE 2 X 2CM ATE 3 X 3CM,NAS CORES AZUL,VERDE,PRETO EBRANCO,INCLUSIVE CHAPISCO DE CIMENTO E AREIA,NO TRACO 1:3,EMBOCO COM ARGAMASSA DE CIMENTO,SAIBRO E AREIA,NO TRACO 1:3:3ASSENTES E REJUNTADAS COM PASTA DE CIMENTO BRANCO</t>
  </si>
  <si>
    <t>REVESTIMENTO COM PASTILHAS DE VIDRO CRISTAL OU COM RESINA,DIMENSOES DE 2 X 2CM ATE 3 X 3CM,NAS CORES AZUL,VERDE,PRETO EBRANCO,EXCLUSIVE CHAPISCO,EMBOCO E REJUNTAMENTO</t>
  </si>
  <si>
    <t>REVESTIMENTO COM PASTILHAS DE VIDRO CRISTAL OU COM RESINA,MEDINDO 5 X 5CM,NAS CORES AZUL E BRANCO,INCLUSIVE CHAPISCO DECIMENTO E AREIA,NO TRACO 1:3,EMBOCO COM ARGAMASSA DE CIMENTO,SAIBRO E AREIA,NO TRACO 1:3:3,ASSENTES E REJUNTADAS COM PASTA DE CIMENTO BRANCO</t>
  </si>
  <si>
    <t>REVESTIMENTO COM PASTILHAS DE VIDRO CRISTAL OU COM RESINA,MEDINDO 5 X 5CM, NAS CORES AZUL E BRANCO,EXCLUSIVE CHAPISCO,EMBOCO E REJUNTAMENTO</t>
  </si>
  <si>
    <t>ASSENTAMENTO DE AZULEJOS,PASTILHAS OU LADRILHOS EM PAREDES,EXCLUSIVE ESTES,COM NATA DE CIMENTO COMUM,SOBRE EMBOCO EXISTENTE,INCLUSIVE REJUNTAMENTO COM PASTA DE CIMENTO BRANCO</t>
  </si>
  <si>
    <t>ASSENTAMENTO DE AZULEJOS,PASTILHAS OU LADRILHOS,EM PAREDES,EXCLUSIVE ESTES,CONSTANDO DE CHAPISCO DE CIMENTO E AREIA,NO TRACO 1:3,EMBOCO DE ARGAMASSA DE CIMENTO,SAIBRO E AREIA,NO TRACO 1:3:3,NATA DE CIMENTO COMUM E REJUNTAMENTO COM PASTA DECIMENTO BRANCO</t>
  </si>
  <si>
    <t>ASSENTAMENTO DE AZULEJOS,PASTILHAS OU LADRILHOS,EM PAREDES,EXCLUSIVE ESTES,CONSTANDO DE CHAPISCO DE CIMENTO E AREIA,NO TRACO 1:3,EMBOCO DE ARGAMASSA DE CIMENTO,SAIBRO E AREIA,NO TRACO 1:3:3,NATA DE CIMENTO COMUM E REJUNTAMENTO COM PASTA DECIMENTO BRANCO E CORANTE</t>
  </si>
  <si>
    <t>REJUNTAMENTO DE AZULEJOS,PASTILHAS OU LADRILHOS,EM PAREDES,COM PASTA DE CIMENTO BRANCO</t>
  </si>
  <si>
    <t>ASSENTAMENTO DE AZULEJOS,PASTILHAS OU LADRILHOS,EM PAREDES,EXCLUSIVE ESTES,COM EMBOCO(PRONTO)EM MASSA UNICA DE CIMENTO EAREIA TERMOTRATADA,ARGAMASSA COLANTE E REJUNTAMENTO COM ARGAMASSA INDUSTRIALIZADA,EXCLUSIVE CHAPISCO</t>
  </si>
  <si>
    <t>ASSENTAMENTO DE AZULEJOS,PASTILHAS OU LADRILHOS,EM PAREDES,EXCLUSIVE ESTES,COM EMBOCO(PRONTO)EM MASSA UNICA DE CIMENTO EAREIA TERMOTRATADA,ARGAMASSA COLANTE E REJUNTAMENTO COM ARGAMASSA INDUSTRIALIZADA,INCLUSIVE CHAPISCO DE CIMENTO E AREIA,NO TRACO 1:3</t>
  </si>
  <si>
    <t>ASSENTAMENTO DE AZULEJOS,PASTILHAS OU LADRILHOS,EM PAREDES,EXCLUSIVE:AZULEJOS,PASTILHAS OU LADRILHOS,EMBOCO,CHAPISCO EREJUNTAMENTO</t>
  </si>
  <si>
    <t>ASSENTAMENTO DE PEITORIL DE MARMORE,GRANITO OU AFINS,EXCLUSIVE ESTES,ATE 20CM DE LARGURA,ASSENTE CONFORME ITEM 13.345.0015</t>
  </si>
  <si>
    <t>ASSENTAMENTO DE PEITORIL DE MARMORE, GRANITO OU AFINS, EXCLUSIVE ESTES, DE 20 A 30CM DE LARGURA, ASSENTE CONFORME  ITEM13.345.0015</t>
  </si>
  <si>
    <t>REVESTIMENTO COM NATA DE CIMENTO E ADESIVO APLICADO UNIFORMEMENTE SOBRE SUPERFICIE DE AZULEJO,PASTILHA OU CERAMICA,ALISADO A COLHER E LIXADO</t>
  </si>
  <si>
    <t>REVESTIMENTO DE PAREDES COM AZULEJO BRANCO 15X15CM,QUALIDADEEXTRA,ASSENTES COM NATA DE CIMENTO COMUM,TENDO JUNTAS CORRIDAS COM 2MM,REJUNTADAS COM PASTA DE CIMENTO BRANCO,INCLUSIVECHAPISCO DE CIMENTO E AREIA,NO TRACO 1:3 E EMBOCO COM ARGAMASSA DE CIMENTO,SAIBRO E AREIA,NO TRACO 1:3:3 COM ESPESSURADE 2,5CM</t>
  </si>
  <si>
    <t>REVESTIMENTO DE PAREDES COM AZULEJO BRANCO 15X15CM,QUALIDADEEXTRA,ASSENTES COM NATA DE CIMENTO COMUM,TENDO JUNTAS CORRIDAS COM 2MM,REJUNTADAS COM PASTA DE CIMENTO BRANCO,EXCLUSIVECHAPISCO E EMBOCO</t>
  </si>
  <si>
    <t>REVESTIMENTO DE PAREDES COM AZULEJO BRANCO 15X15CM,QUALIDADEEXTRA,ASSENTE CONFORME ITEM 13.025.0058</t>
  </si>
  <si>
    <t>REVESTIMENTO DE PAREDES C/TIJOLOS CERAMICOS TIPO "BOCA DE SAPO",DE 20X9CM,FENDIDO AO MEIO,ASSENTES C/JUNTAS REENTRANTESDE 1CM DE LARGURA E TAMBEM DE PROFUNDIDADE, REJUNTADAS COMCIMENTO COMUM OU CIMENTO BRANCO,INCLUSIVE CHAPISCO DE CIMENTO E AREIA,NO TRACO 1:3 E EMBOCO COM ARGAMASSA DE CIMENTO,SAIBRO E AREIA,NO TRACO 1:3:3,COM ESPESSURA 2,5CM</t>
  </si>
  <si>
    <t>REVESTIMENTO DE PAREDE COM TIJOLOS CERAMICOS TIPO "4 FACES",DE 20X6CM,FENDIDO AO MEIO,ASSENTES COM JUNTAS REENTRANTES DE1CM DE LARGURA E TAMBEM DE PROFUNDIDADE,REJUNTADAS COM CIMENTO COMUM OU CIMENTO BRANCO, INCLUSIVE CHAPISCO DE CIMENTO EAREIA,NO TRACO 1:3 E EMBOCO COM ARGAMASSA DE CIMENTO,SAIBROE AREIA,NO TRACO 1:3:3,COM ESPESSURA 2,5CM</t>
  </si>
  <si>
    <t>REVESTIMENTO DE PAREDE COM LADRILHOS  CERAMICOS ESMALTADOS,COM MEDIDAS EM TORNO DE 20X20CM E 8,5MM DE ESPESSURA,ASSENTECONFORME ITEM 13.025.0016</t>
  </si>
  <si>
    <t>REVESTIMENTO DE PAREDE COM LADRILHOS CERAMICOS  ESMALTADOS,COM MEDIDAS EM TORNO DE 20X20CM E 8,5MM DE ESPESSURA,ASSENTECONFORME ITEM 13.025.0058</t>
  </si>
  <si>
    <t>REVESTIMENTO DE PAREDES COM LADRILHOS CERAMICOS ESMALTADOS,COM MEDIDAS EM TORNO DE 20X20CM E 8,5MM DE ESPESSURA,ASSENTECOM ARGAMASSA COLANTE,REJUNTAMENTO COM ARGAMASSA INDUSTRIALIZADA,EXCLUSIVE CHAPISCO E EMBOCO</t>
  </si>
  <si>
    <t>REVESTIMENTO DE PAREDES COM CERAMICA BRANCA,CINZA OU BEGE,10X10CM, TELADA, PLACA 30X30CM,ASSENTE COM ARGAMASSA COLANTE,REJUNTAMENTO COM ARGAMASSA INDUSTRIALIZADA, EXCLUSIVE CHAPISCO E EMBOCO</t>
  </si>
  <si>
    <t>REVESTIMENTO DE PAREDES COM CERAMICA AZUL,10X10CM,TELADA,PLACA 30X30CM,ASSENTE COM ARGAMASSA COLANTE,REJUNTAMENTO COM ARGAMASSA INDUSTRIALIZADA,EXCLUSIVE CHAPISCO E EMBOCO</t>
  </si>
  <si>
    <t>REVESTIMENTO DE PAREDES COM CERAMICA BRANCA,CINZA OU BEGE,10X10CM,TELADA,PLACA 30X30CM,ASSENTE CONFORME ITEM 13.025.0058</t>
  </si>
  <si>
    <t>REVESTIMENTO DE PAREDES COM CERAMICA AZUL,10X10CM,TELADA,PLACA 30X30CM,ASSENTE CONFORME ITEM 13.025.0058</t>
  </si>
  <si>
    <t>REVESTIMENTO DE PAREDES COM CERAMICA BRANCA,CINZA OU BEGE,10X10CM,ANTIPICHACAO,PLACA 30X30CM,ASSENTE COM ARGAMASSA COLANTE,REJUNTAMENTO COM ARGAMASSA INDUSTRIALIZADA,EXCLUSIVE CHAPISCO E EMBOCO</t>
  </si>
  <si>
    <t>REVESTIMENTO DE PAREDES COM CERAMICA BRANCA, CINZA  OU  BEGE,10X10CM,ANTIPICHACAO,PLACA 30X30CM,ASSENTE CONFORME ITEM 13.025.0058</t>
  </si>
  <si>
    <t>REVESTIMENTO DE PAREDES COM LADRILHO CERAMICO,MEDINDO EM TORNO DE 11,60X11,60X0,09CM,ASSENTES COM ARGAMASSA DE CIMENTO,CAL E AREIA,NO TRACO 1:3:5,JUNTAS REENTRANTES DE 1CM DE LARGURA</t>
  </si>
  <si>
    <t>REVESTIMENTO DE PAREDES COM LADRILHO CERAMICO,MEDINDO EM TORNO DE 11,60X11,60X0,09CM,EXCLUSIVE ARGAMASSA DE ASSENTAMENTO,JUNTAS REETRANTES DE 1CM DE LARGURA</t>
  </si>
  <si>
    <t>REVESTIMENTO DE PAREDES COM LADRILHO CERAMICO,MEDINDO EM TORNO DE 24X11,60X0,09CM,ASSENTES COM ARGAMASSA DE CIMENTO,CALE AREIA NO TRACO 1:3:5,JUNTAS REENTRANTES DE 1CM DE LARGURA</t>
  </si>
  <si>
    <t>REVESTIMENTO DE PAREDES COM LADRILHO CERAMICO,MEDINDO EM TORNO DE 24X11,60X09CM,EXCLUSIVE ARGAMASSA DE ASSENTAMENTO,JUNTAS REENTRANTES DE 1CM DE LARGURA</t>
  </si>
  <si>
    <t>REVESTIMENTO DE PAREDES COM LADRILHO CERAMICO,MEDINDO EM TORNO DE 24X11,60X09CM,TIPO INDUSTRIAL,ASSENTES COM ARGAMASSA DE CIMENTO,CAL E AREIA,NO TRACO 1:3:5,JUNTAS REENTRANTES DE 1CM DE LARGURA</t>
  </si>
  <si>
    <t>REVESTIMENTO DE PAREDES COM LADRILHO CERAMICO,MEDINDO EM TORNO DE 24X11,60X09CM,TIPO INDUSTRIAL,EXCLUSIVE ARGAMASSA DE ASSENTAMENTO,JUNTAS REETRANTES DE 1CM DE LARGURA</t>
  </si>
  <si>
    <t>REVESTIMENTO DE PAREDE COM CERAMICA,7,5X7,5CM E 8,5MM DE ESPESSURA,ASSENTE CONFORME ITEM 13.025.0016</t>
  </si>
  <si>
    <t>REVESTIMENTO DE PAREDES COM CERAMICA,7,5X7,5CM,E 8,5MM DE EPESSURA,ASSENTE CONFORME ITEM 13.025.0058</t>
  </si>
  <si>
    <t>REVESTIMENTO DE PAREDES COM CERAMICA 7,5X7,5CM E 8,5MM DE ESPESSURA, EXCLUSIVE CHAPISCO, EMBOCO, NATA DE CIMENTO OU ARGAMASSA COLANTE E REJUNTAMENTO</t>
  </si>
  <si>
    <t>REVESTIMENTO DE PAREDES COM CERAMICA 25X40CM E 8,5MM DE ESPESSURA,ASSENTE CONFORME ITEM 13.025.0016</t>
  </si>
  <si>
    <t>REVESTIMENTO DE PAREDES COM CERAMICA 25X40CM E 8,5MM DE ESPESSURA,ASSENTE CONFORME ITEM 13.025.0058</t>
  </si>
  <si>
    <t>REVESTIMENTO DE PAREDES COM CERAMICA 25X40CM E 8,5MM DE ESPESSURA,EXCLUSIVE CHAPISCO,EMBOCO,NATA DE CIMENTO OU ARGAMASSACOLANTE E REJUNTAMENTO</t>
  </si>
  <si>
    <t>REVESTIMENTO DE PAREDES OU MUROS,COM PLACAS TRABALHADAS DE GRANITO,RETANGULARES,COM 6CM DE ESPESSURA,ACABAMENTO RUSTICO,CABENDO,APROXIMADAMENTE,4 PLACAS POR M2,ASSENTES COM ARGAMASSA DE CIMENTO,SAIBRO E AREIA, NO TRACO 1:3:3, JUNTAS TOMADASCOM ARGAMASSA DE CIMENTO E AREIA, NO TRACO 1:3 E LAVAGEM GERAL COM AGUA ACIDULADA</t>
  </si>
  <si>
    <t>REVESTIMENTO DE PAREDES OU MUROS,COM PLACAS TRABALHADAS DE GRANITO,IRREGULARES,COM 6CM DE ESPESSURA,ACABAMENTO RUSTICO,CABENDO,APROXIMADAMENTE,4 PLACAS POR M2,ASSENTES COM ARGAMASSA DE CIMENTO,SAIBRO E AREIA, NO TRACO 1:3:3, JUNTAS TOMADASCOM ARGAMASSA DE CIMENTO E AREIA, NO TRACO 1:3 E LAVAGEM GERAL COM AGUA ACIDULADA</t>
  </si>
  <si>
    <t>REVESTIMENTO DE PAREDES OU MUROS,COM PLACAS TRABALHADAS DE GRANITO,RETANGULARES,COM 6CM DE ESPESSURA,ACABAMENTO RUSTICO,CABENDO,APROXIMADAMENTE,8 PLACAS POR M2,ASSENTES COM ARGAMASSA DE CIMENTO,SAIBRO E AREIA, NO TRACO 1:3:3, JUNTAS TOMADASCOM ARGAMASSA DE CIMENTO E AREIA, NO TRACO 1:3 E LAVAGEM GERAL COM AGUA ACIDULADA</t>
  </si>
  <si>
    <t>REVESTIMENTO DE PAREDES OU MUROS,COM PLACAS TRABALHADAS DE GRANITO,IRREGULARES,COM 6CM DE ESPESSURA,ACABAMENTO RUSTICO,CABENDO,APROXIMADAMENTE,8 PLACAS POR M2,ASSENTES COM ARGAMASSA DE CIMENTO,SAIBRO E AREIA, NO TRACO 1:3:3, JUNTAS TOMADASCOM ARGAMASSA DE CIMENTO E AREIA, NO TRACO 1:3 E LAVAGEM GERAL COM AGUA ACIDULADA</t>
  </si>
  <si>
    <t>REVESTIMENTO DE PAREDE COM GRANITO CINZA CORUMBA,EM PLACAS,COM ESPESSURA DE 2CM,POLIDO,ASSENTE COM GRAMPOS DE METAL E ARGAMASSA DE CIMENTO,AREIA E SAIBRO,NO TRACO 1:3:3 E REJUNTAMENTO PRONTO</t>
  </si>
  <si>
    <t>REVESTIMENTO DE PAREDE COM GRANITO CINZA CORUMBA,EM PLACAS,COM ESPESSURA DE 2CM,POLIDO,ASSENTE COM GRAMPOS DE LATAO,EXCLUSIVE ARGAMASSA E REJUNTAMENTO</t>
  </si>
  <si>
    <t>RODAPE EM GRANITO CINZA CORUMBA,POLIDO,COM ALTURA DE 10CM E2CM DE ESPESSURA,ASSENTE COM ARGAMASSA DE CIMENTO, SAIBRO EAREIA,NO TRACO 1:2:2,INCLUSIVE CHAPISCO,NO TRACO 1:3 E REJUNTAMENTO PRONTO</t>
  </si>
  <si>
    <t>RODAPE EM GRANITO CINZA CORUMBA,POLIDO,COM ALTURA DE 10CM E2CM DE ESPESSURA,EXCLUSIVE ARGAMASSA,CHAPISCO E REJUNTAMENTO</t>
  </si>
  <si>
    <t>REVESTIMENTO VERTICAL EM DIVISORIAS OU BANCADAS(ILHARGA)EM GRANITO CINZA CORUMBA,2CM DE ESPESSURA,ASSENTE COMO EM 13.0360010</t>
  </si>
  <si>
    <t>REVESTIMENTO VERTICAL EM DIVISORIAS OU BANCADAS(ILHARGA)EM GRANITO CINZA CORUMBA,2CM DE ESPESSURA, EXCLUSIVE ARGAMASSA EREJUNTAMENTO</t>
  </si>
  <si>
    <t>MOLDURA EXTERNA EXECUTADA NO PERIMETRO DAS ESQUADRIAS COM GRANITO CINZA CORUMBA,2CM DE ESPESSURA,COM 2 POLIMENTOS,ASSENTE COMO EM 13.036.0010</t>
  </si>
  <si>
    <t>MOLDURA EXTERNA EXECUTADA NO PERIMETRO DAS ESQUADRIAS COM GRANITO CINZA CORUMBA,2CM DE ESPESSURA,COM 2 POLIMENTOS,ASSENTE COMO EM 13.036.0010,EXCLUSIVE ARGAMASSA E REJUNTAMENTO</t>
  </si>
  <si>
    <t>PEITORIL DE MARMORE BRANCO CLASSICO,DE 2X18CM,COM 2 POLIMENTOS,ASSENTE COM ARGAMASSA DE CIMENTO,SAIBRO E AREIA,NO TRACO1:3:3 E NATA DE CIMENTO COMUM,REJUNTADO COM CIMENTO BRANCO</t>
  </si>
  <si>
    <t>PEITORIL DE MARMORE BRANCO CLASSICO,COM ESPESSURA DE 2CM,COM2 POLIMENTOS,EM 2 TIRAS,NA LARGURA,SOMADA DE 20CM, SENDO APARTE INFERIOR EM SUPERPOSICAO,ASSENTE COMO EM 13.045.0040</t>
  </si>
  <si>
    <t>PEITORIL DE MARMORE BRANCO CLASSICO,DE 2X28CM,COM 2 POLIMENTOS,ASSENTE COMO EM 13.045.0040</t>
  </si>
  <si>
    <t>PEITORIL DE MARMORE BRANCO CLASSICO,DE 2X7CM,COM 2 POLIMENTOS,ASSENTE COMO EM 13.045.0040</t>
  </si>
  <si>
    <t>PEITORIL DE MARMORE BRANCO CLASSICO,DE 2X16CM,COM 2 POLIMENTOS,ASSENTE COMO EM 13.045.0040</t>
  </si>
  <si>
    <t>PEDRA PARA BOX DE BANHEIRO EM MARMORE BRANCO CLASSICO,SEM REBAIXO,COM 5CM DE ALTURA E 3CM DE ESPESSURA,ASSENTE COMO EM 13.045.0040</t>
  </si>
  <si>
    <t>REVESTIMENTO DE PAREDES COM MARMORE BRANCO CLASSICO,EM PLACAS POLIDAS,MEDIDAS IGUAIS OU MAIORES QUE 60X40CM,COM ESPESSURA DE 2CM,COM 2 POLIMENTOS,ASSENTES COM 2 GRAMPOS DE LATAO DE1/8" POR PLACA E ARGAMASSA DE CIMENTO,SAIBRO E AREIA,NO TRACO 1:3:3 E NATA DE CIMENTO,REJUNTADAS COM CIMENTO BRANCO</t>
  </si>
  <si>
    <t>REVESTIMENTO DE PAREDES COM MARMORE BRANCO CLASSICO,EM PLACAS POLIDAS,MEDIDAS IGUAIS OU MAIORES QUE 60X40CM,COM ESPESSURA DE 2CM,COM 2 POLIMENTOS,ASSENTES COM 2 GRAMPOS DE LATAO DE1/8" POR PLACA,EXCLUSIVE ARGAMASSA,NATA DE CIMENTO E REJUNTAMENTO</t>
  </si>
  <si>
    <t>REVESTIMENTO DE COLUNAS COM MARMORE BRANCO CLASSICO,EM PLACAS DE 2CM DE ESPESSURA,COM 2 POLIMENTOS,ASSENTES COMO EM 13.045.0065</t>
  </si>
  <si>
    <t>REVESTIMENTO DE COLUNAS COM MARMORE BRANCO CLASSICO,EM PLACAS DE 2CM DE ESPESSURA, COM 2 POLIMENTOS, ASSENTES  COMO  EM13.45.0065, EXCLUSIVE ARGAMASSA,NATA DE CIMENTO E REJUNTAMENTO</t>
  </si>
  <si>
    <t>REVESTIMENTO VERTICAL EM DIVISORIAS OU BANCADAS(ILHARGA)EM MARMORE BRANCO CLASSICO, 2CM DE ESPESSURA, COM 2 POLIMENTOS,ASSENTES COMO EM 13.045.0065</t>
  </si>
  <si>
    <t>REVESTIMENTO VERTICAL EM DIVISORIAS OU BANCADAS(ILHARGA)EM MARMORE BRANCO CLASSICO, 2CM DE ESPESSURA, COM 2 POLIMENTOS,ASSENTES COMO EM 13.045.0065,EXCLUSIVE ARGAMASSA, NATA DE CIMENTO E REJUNTAMENTO</t>
  </si>
  <si>
    <t>MOLDURA EXTERNA EXECUTADA NO PERIMETRO DAS ESQUADRIAS COM MARMORE  BRANCO CLASSICO, 2CM DE ESPESSURA, COM 2 POLIMENTOS,ASSENTES COMO EM 13.045.0065</t>
  </si>
  <si>
    <t>MOLDURA EXTERNA EXECUTADA NO PERIMETRO DAS ESQUADRIAS COM MARMORE  BRANCO CLASSICO, 2CM DE ESPESSURA, COM 2 POLIMENTOS,ASSENTES COMO EM 13.045.0065,EXCLUSIVE ARGAMASSA, NATA DE CIMENTO E REJUNTAMENTO</t>
  </si>
  <si>
    <t>CHAPIM OU ESPELHO DE MARMORE BRANCO CLASSICO,COM 2X17CM,COM1 POLIMENTO,ASSENTE COMO EM 13.045.0040</t>
  </si>
  <si>
    <t>REVESTIMENTO DE PAREDES COM MARMORE BRANCO CLASSICO, EM  PLACAS DE 2CM DE ESPESSURA, COM 2 POLIMENTOS, ASSENTE  COMO EM13.045.0065</t>
  </si>
  <si>
    <t>REVESTIMENTO DE COLUNAS COM MARMORE BRANCO CLASSICO, EM  PLACAS DE 2CM DE ESPESSURA, COM 2 POLIMENTOS, ASSENTES COMO EM13.045.0065</t>
  </si>
  <si>
    <t>REVESTIMENTO DE PAREDES COM GRANITO PRETO EM PLACAS,POLIDO,ESPESSURA 2CM,ASSENTES COM 2 GRAMPOS DE LATAO DE 1/8" POR PLACA E ARGAMASSA DE CIMENTO,SAIBRO E AREIA,NO TRACO 1:3:3 E NATA DE CIMENTO,REJUNTAMENTO COM CIMENTO E CORANTE</t>
  </si>
  <si>
    <t>REVESTIMENTO DE PAREDES COM GRANITO PRETO EM PLACAS,POLIDO,ESPESSURA DE 3CM,ASSENTES COM 2 GRAMPOS DE LATAO DE 1/8" PORPLACA E ARGAMASSA DE CIMENTO,SAIBRO E AREIA,NO TRACO 1:3:3 ENATA DE CIMENTO,REJUNTAMENTO COM CIMENTO E CORANTE</t>
  </si>
  <si>
    <t>REVESTIMENTO DE COLUNAS COM GRANITO PRETO EM PLACAS,POLIDO,ESPESSURA 3CM,ASSENTES COM 2 GRAMPOS DE LATAO DE 1/8" POR PLACA E ARGAMASSA DE CIMENTO,SAIBRO E AREIA,NO TRACO 1:3:3 E NATA DE CIMENTO,REJUNTAMENTO COM CIMENTO E CORANTE</t>
  </si>
  <si>
    <t>REVESTIMENTO DE PAREDES OU MUROS COM FILETES DERIVADOS DE PEDRAS COM ESPESSURA DE 1,5 A 4,0CM.FORNECIMENTO E COLOCACAO</t>
  </si>
  <si>
    <t>PAREDE VERDE C/PRE-VEGETACAO,SISTEMA MODULAR,CONSTITUIDO:MODULO SUBSTRATO RIGIDO P/RETENCAO SUBSTRATO NUTRITIVO,PROPORCIONANDO ALTA CAPACIDADE DRENAGEM DE AGUA SEM CARREAR O SUBSTRATO NUTRITIVO,OXIGENACAO DAS RAIZES,EVITANDO AMASSAMENTO DASRAIZES POR COMPACTACAO,PERFIL GALVANIZADO P/FIXACAO,VEGETACAO ESPECIFICA E SIST.DE IRRIGACAO P/GOTEJAMENTO.FORN.E COLOC</t>
  </si>
  <si>
    <t>BRISE VEGETAL,CONSTITUIDO DE:CALHA EM PVC PARA FLOREIRAS,CABECEIRA EM PVC PARA CALHA DE FLOREIRA,SUPORTE GALVANIZADO PARA CALHA DE FLOREIRA,SUSTENTADOS COM CABOS DE ACO,MODULO DE SUBSTRATO RIGIDO,SUBSTRATO LEVE E NUTRITIVO,VEGETACAO TREPADEIRA,INCLUSIVE DRENO E SISTEMA DE IRRIGACAO AUTOMATIZADO.FORNECIMENTO E COLOCACAO</t>
  </si>
  <si>
    <t>REVESTIMENTO DE PAREDES OU TETOS COM TECIDO ISOLANTE ACUSTICO TIPO FELTRO OU CARPETE</t>
  </si>
  <si>
    <t>REVESTIMENTO DE PAREDES COM LENCOL DE CHUMBO, 2MM DE ESPESSURA, ASSENTE SOBRE COMPENSADO DE MADEIRA DE 6MM, INCLUSIVE ENTARUGAMENTO</t>
  </si>
  <si>
    <t>REVESTIMENTO COM ARGAMASSA DE CIMENTO E BARITA(GROSSA E FINA),TRACO 1:1:1, PARA PAREDES DE SALAS RADIOLOGICAS(APARELHOSDE 125 A 150KV),COM ESPESSURA DE 2,5CM,EXCLUSIVE CHAPISCO</t>
  </si>
  <si>
    <t>REVESTIMENTO DE FACHADA OU AREAS INT.C/PAINEL ALUM.COMPOSTO,SENDO DUAS LAMINAS ALUM.C/0,3MM ESP.,PINTURA PVDF (FLUOR CARBONO) KYNNAR 500,NO SISTEMA COIL COATING,ESP.DO COMPOSTO DE4MM,PINTURA PROTEGIDA POR FILME HAVY DUTY NAS FACES PINTADAS,NUCLEO EM POLIETILENO DE BAIXA DENSIDADE (RIGIDO),INCL.SUBESTRUTURA DE ALUM.E DEMAIS INSUMOS NECES.A COLOC.FORN.COLOC.</t>
  </si>
  <si>
    <t>REVESTIMENTO DE FACHADA OU AREAS INT.C/PAINEL ALUM.COMPOSTO,SENDO DUAS LAMINAS ALUM.C/0,3MM ESP.,PINT.PVDF-NANO AUTOLIMPANTE (FLUOR CARBONO DE NANOTECNOL.),ANTI-INCRUSTANTES,SIST.COIL COATING,ESP.COMPOSTO 4MM,PINT.PROTEGIDA POR FILME HAVYDUTY FACES PINT.,NUCLEO POLIETILENO BAIXA DENSIDADE (RIGIDO),INCL.SUBESTRUT.ALUM.E DEMAIS INSUMOS NECES.COLOC.FORN.COLOC</t>
  </si>
  <si>
    <t>REVESTIMENTO DE FACHADA OU AREAS INTERNAS C/PAINEL DE ALUM.COMPOSTO,SENDO DUAS LAMINAS DE ALUM.C/0,21MM ESP.,PINTURA EMSUPERPOLIESTER,NO SISTEMA COIL COATING,ESP.DO COMPOSTO DE4MM,PINTURA PROTEGIDA POR FILME HAVY DUTY NAS FACES PINTADAS,NUCLEO EM POLIETILENO DE BAIXA DENSIDADE (RIGIDO),INCL.SUBESTRUTURA ALUM.E DEMAIS INSUMOS NECES.A COLOC.FORN.E COLOC.</t>
  </si>
  <si>
    <t>REVESTIMENTO DE PAREDE COM LAMBRI DE MADEIRA DE LEI,FEITO COM REGUAS DE 10CM DE LARGURA,EXCLUSIVE ENTARUGAMENTO</t>
  </si>
  <si>
    <t>REVESTIMENTO DE TETOS COMO FORRO OU REBAIXO, COM LAMBRI DEMADEIRA DE LEI,FEITO COM REGUAS DE 10CM DE LARGURA,EXCLUSIVEENTARUGAMENTO</t>
  </si>
  <si>
    <t>REVESTIMENTO DE PAREDE OU TETO COM PLACAS DE CORTICA,DE 0,60X0,90M,COM 3MM DE ESPESSURA</t>
  </si>
  <si>
    <t>ENTARUGAMENTO PARA LAMBRI EM PAREDE FEITO COM MADEIRA DE LEI,DE 1.1/2"X3",COM SECAO TRAPEZOIDAL</t>
  </si>
  <si>
    <t>BARROTEAMENTO PARA FORRO FEITO COM MADEIRA DE LEI DE 2X10CM,ESPACADO DE 50CM</t>
  </si>
  <si>
    <t>FORRO DE PVC EM REGUAS DE 200MM DE LARGURA, ESPESSURA IGUALOU SUPERIOR A 8MM, ENCAIXADOS ENTRE SI, INCLUSIVE RODAFORRODE PVC PARA ACABAMENTO, ESTRUTURA EM METALON (20X20)MM E PARAFUSOS DE FIXACAO. FORNECIMENTO E COLOCACAO</t>
  </si>
  <si>
    <t>FORRO DE PVC EM REGUAS DE 100MM DE LARGURA, ESPESSURA IGUALOU SUPERIOR A 8MM, ENCAIXADOS ENTRE SI, INCLUSIVE RODAFORRODE PVC PARA ACABAMENTO, ESTRUTURA DE METALON (20X20)MM E PARAFUSOS DE FIXACAO. FORNECIMENTO E COLOCACAO</t>
  </si>
  <si>
    <t>FORRO DE PVC,TIPO COLMEIA,62X62CM,MALHA 4,15X4,15CM,INCLUSIVE PENDURAL,PERFIL "T" E CANTONEIRA DA MESMA COR DA PLACA.FORNECIMENTO E COLOCACAO</t>
  </si>
  <si>
    <t>FORRO DE PVC, TIPO COLMEIA,62X62CM, MALHA 2X2CM, INCLUSIVE PENDURAL, PERFIL "T" E CANTONEIRA DE MESMA COR DA PLACA.FORNECIMENTO E COLOCACAO</t>
  </si>
  <si>
    <t>FORRO DE GESSO ESTAFE,COM PLACAS DE 1,00X0,70M FUNDIDAS NA OBRA, PRESAS COM 6 ESBIRROS DE CANHAMO, EMBEBIDAS EM NATA DEGESSO E REJUNTADAS.FORNECIMENTO E COLOCACAO</t>
  </si>
  <si>
    <t>FORRO FALSO DE GESSO, COM PLACAS PRE-MOLDADAS, DE 60X60CM,DEENCAIXE, PRESAS COM 4 TIRANTES DE ARAME E REJUNTADAS. FORNECIMENTO E COLOCACAO</t>
  </si>
  <si>
    <t>REVESTIMENTO DE PAREDES OU FORROS COM PLACA CIMENTICIA,COM MADEIRA MINERALIZADA,COM 25MM DE ESPESSURA,TERMOACUSTICO,RESISTENTE AO FOGO,UMIDADE,FUNGOS E INSETOS.FORNECIMENTO E COLOCACAO.</t>
  </si>
  <si>
    <t>FORRO TERMOACUSTICO COM PAINEL DE LA DE VIDRO,REVESTIDO PORPELICULAS DE PVC MICROPERFURADAS,SOBRE PERFIS METALICOS,COMTIRANTES RIGIDOS,EM PLACA DE 1250X625X15MM.FORNECIMENTO E COLOCACAO</t>
  </si>
  <si>
    <t>FORRO EM ALUMINIO TIPO COLMEIA,COM PINTURA ELETROSTATICA BRANCA,MODULACAO(62X62)CM,MALHA 5X5CM,FIXADO COM PERFIL "T" APARENTE.FORNECIMENTO E COLOCACAO.</t>
  </si>
  <si>
    <t>FORRO DE TABUAS DE PINUS MACHO-FEMEA,COM 10X1CM,PREGADO EM SARRAFOS DE MADEIRA DE LEI DE 2X10CM,ESPACADOS DE 50CM. FORNECIMENTO E COLOCACAO</t>
  </si>
  <si>
    <t>FORRO DE TABUAS DE PINUS MACHO-FEMEA,COM 30X2CM,PREGADO EM SARRAFOS DE MADEIRA DE LEI DE 2X10CM,ESPACADOS DE 50CM. FORNECIMENTO E COLOCACAO</t>
  </si>
  <si>
    <t>FORRO DE TABUAS DE MADEIRA DE LEI MACHO-FEMEA,COM 10X1CM,PREGADO EM SARRAFOS DE MADEIRA DE LEI DE 2X10CM, ESPACADOS  DE50CM. FORNECIMENTO E COLOCACAO</t>
  </si>
  <si>
    <t>FORRO EM MADEIRA TIPO COLMEIA,PREGADO EM SARRAFOS DE MADEIRAAPARELHADA DE 2X10CM,ESPACADOS DE 50CM,INCLUSIVE ENVERNIZAMENTO.FORNECIMENTO E COLOCACAO</t>
  </si>
  <si>
    <t>REVESTIMENTO EM PAREDES,COM CHAPAS DE FIBRA DE MADEIRA,ACABAMENTO MATE,COM ESPESSURA DE 3MM,SOBRE BASE EXISTENTE.FORNECIMENTO E COLOCACAO</t>
  </si>
  <si>
    <t>FORRO REMOVIVEL COMPOSTO DE GESSO ACARTONADO,TIPO STANDARD ASER APLICADO SIST.DRYWALL,C/PLACA BORDA QUADRADA 625X625MM,ESP.6,5;9,5 OU 12,5MM,ESTRUTURADO PERFIS TIPO TRAVESSA "T" ACO GALVANIZADO,ALUMINIO OU DE LIGAS DE ALUMINIO,ESP.MINIMA 0,5MM C/PINTURA ELETROSTATICA OU CONVENCIONAL,SUSPENSA POR MEIO DE PENDURAIS,FIX.EM ESTRUTURA SUPERIOR.FORN.E COLOCACAO</t>
  </si>
  <si>
    <t>FORRO REMOVIVEL COMPOSTO DE GESSO ACARTONADO,TIPO STANDARD,CADICAO LA MINERAL,A SER APLICADO SIST.DRYWALL,C/PLACA BORDAQUADRADA 625X625MM,ESP.6,5;9,5 OU 12,5MM,ESTRUTURADO PERFISTIPO TRAVESSA "T" ACO GALV.,ALUMINIO OU LIGAS DE ALUMINIO,ESP.MINIMA 0,5MM C/PINTURA ELETROST.OU CONVENCIONAL,SUSPENSAPOR MEIO DE PENDURAIS,FIX.EM ESTRUTURA SUPERIOR.FORN.E COLOC</t>
  </si>
  <si>
    <t>FORRO REMOVIVEL COMPOSTO DE GESSO ACARTONADO,TIPO STANDARD ASER APLICADO SIST.DRYWALL,C/PLACA BORDA QUADRADA 625X625MM,REVEST.VINIL,ESP.6,5;9,5 OU 12,5MM,ESTRUT.EM PERFIS TIP.TRAVESSA "T" ACO GALV.ALUMINIO OU LIGAS ALUMINIO,ESP.MINIMA 0,5MM C/PINTURA ELETROSTATICA OU CONVENCIONAL,SUSPENSA POR MEIODE PENDURAIS,FIXADOS EM ESTRUTURA SUPERIOR.FORN.E COLOCACAO</t>
  </si>
  <si>
    <t>FORRO REMOVIVEL COMPOSTO GESSO ACARTONADO,TIPO STANDARD,C/ADICAO DE LA MINERAL,A SER APLICADO SIST.DRYWALL,C/BORDA QUADRADA 625X625MM REVEST.VINIL,ESP.6,5;9,5 OU 12,5MM,ESTRUT.EM PERFIS TIPO TRAVESSA "T" ACO GALV.ALUMINIO OU LIGAS ALUMINIO,ESP.MINIMA 0,5M,C/PINTURA ELETROSTATICA OU CONVENCIONAL,SUSPENSA POR MEIO PENDURAIS,FIX.EM ESTRUT.SUPERIOR.FORN.E COLOC.</t>
  </si>
  <si>
    <t>FORRO REMOVIVEL COMPOSTO GESSO ACARTONADO,TIPO STANDARD A SER APLICADO NO SISTEMA DRYWALL,C/PLACA BORDA QUADRADA 625X1250MM,ESP.6,5;9,5 OU 12,5MM,ESTRUTURADO EM PERFIS TIPO TRAVESSA "T" ACO GALVANIZADO,ALUMINIO OU LIGAS DE ALUMINIO,ESP.MINIMA DE 0,5MM COM PINTURA ELETROSTATICA OU CONVENCIONAL,SUSPENSA POR MEIO DE PENDURAIS,FIX.EM ESTRUT.SUPERIOR.FORN.E COLOC</t>
  </si>
  <si>
    <t>FORRO REMOVIVEL COMPOSTO GESSO ACARTONADO,TIPO STANDARD,C/ADICAO LA MINERAL,A SER APLICADO SIST.DRYWALL,C/PLACA BORDA QUADRADA 625X1250MM,ESP.6,5;9,5 OU 12,5MM,ESTRUT.PERFIS TIPO TRAVESSA "T" DE ACO GALV.ALUMINIO OU LIGAS DE ALUMINIO,ESP.MINIMA 0,5MM C/PINTURA ELETROSTATICA OU CONVENCIONAL,SUSPENSAPOR MEIO DE PENDURAIS,FIXADOS ESTRUT.SUPERIOR.FORN.E COLOC.</t>
  </si>
  <si>
    <t>FORRO REMOVIVEL COMPOSTO GESSO ACARTONADO,TIPO STANDARD A SER APLICADO SISTEMA DRYWALL,C/PLACAS BORDA QUADRADA 625X1250MM REVEST.VINIL,ESP.6,5;9,5 OU 12,5MM,ESTRUT.EM PERFIS TIPO TRAVESSA "T" DE ACO GALV.ALUMINIO OU LIGAS ALUMINIO,ESP.MINIMA 0,5MM,C/PINTURA ELETROSTATICA OU CONVENCIONAL,SUSPENSA PORMEIO DE PENDURAIS,FIXADOS EM ESTRUT.SUPERIOR.FORN.E COLOC.</t>
  </si>
  <si>
    <t>FORRO REMOVIVEL COMPOSTO GESSO ACARTONADO,TIPO STANDARD,C/ADICAO LA MINERAL,APLICADO SIST.DRYWALL,C/PLACAS BORDA QUADRADA 625X1250MM REVEST.VINIL,ESP.6,5;9,5 OU 12,5MM,ESTRUT.PERFIS TRAVESSA "T" ACO GALVANIZADO,ALUMINIO OU LIGAS DE ALUMINIO,ESP.MINIMA 0,5MM C/PINTURA ELETROSTATICA OU CONVENCIONAL,SUSPENSA POR MEIO PENDURAIS,FIXADOS ESTRUT.SUPERIOR.FORN.COLOC</t>
  </si>
  <si>
    <t>FORRO REMOVIVEL COMP.CHAPA GESSO ACARTONADO PERFURADA OU RANHURADA,TIPO ST(STANDARD) A SER APLIC.SISTEMA DRYWALL,C/PLACABORDA QUADRADA 625X625MM,ESP.12,5MM,C/ABSORCAOACUSTICA,ESTRUT.PERFIS TIPO TRAVESSA "T"ACO GALV.ALUM.OU DE LIGAS ALUM.ESP.MINIMA 0,5MM C/PINT.ELETROSTATICA OU CONVENCIONAL,SUSP.PORMEIO PENDURAIS,FIX.ESTRUT.SUPERIOR.FORN.E COLOC.</t>
  </si>
  <si>
    <t>FORRO ESTRUTURADO MONOLITICO C/UMA CHAPA DE GESSO ACARTONADO,TIPO STANDARD NO SISTEMA DRYWALL,LARGURA 1200MM,ESP.12,5MM,,C/TRAT.JUNTAS P/UNIFORMIZACAO DA SUPERFICIE,SENDO APARAFUSADA EM ESTRUTURA DE ACO GALVANIZADO,SUSPENSA POR MEIO DE PENDURAIS FIXADOS EM ESTRUTURA SUPERIOR,C/O PERIMETRO EXECUTADOC/CANTONEIRAS ACO GALVANIZADO.FORNECIMENTO E COLOCACAO</t>
  </si>
  <si>
    <t>FORRO ESTRUTURADO MONOLITICO C/PLACA GESSO ACARTONADO,TIPO RU(RESISTENTE A UMIDADE),APLICADO SIST.DRYWALL,LARG.1200MM,ESP.12,5MM,C/TRAT.DE JUNTAS P/UNIFORMIZACAO DA SUPERFICIE,SENDO APARAFUSADA EM ESTRUT.ACO GALV.SUSPENSA POR MEIO DE PENDURAIS FIXADOS EM ESTRUTURA SUPERIOR,COM O PERIMETRO EXECUTADOCOM CANTONEIRAS DE ACO GALVANIZADO.FORNECIMENTO E COLOCACAO</t>
  </si>
  <si>
    <t>FORRO ESTRUTURADO MONOLITICO C/PLACA GESSO ACARTONADO,TIPO RF(RESISTENTE A FOGO),APLICADO SIST.DRYWALL,LARG.1200MM,ESP.12,5MM,C/TRAT.JUNTAS P/UNIFORMIZACAO DA SUPERFICIE,SENDO APARAFUSADA EM ESTRUT.DE ACO GALV.,SUSPENSA POR MEIO DE PENDURAIIS FIXADOS EM ESTRUTURA SUPERIOR,COM O PERIMETRO EXECUTADOCOM CANTONEIRAS DE ACO GALVANIZADO.FORNECIMENTO E COLOCACAO.</t>
  </si>
  <si>
    <t>FORRO ACUSTICO ESTRUTURADO C/CHAPA DE GESSO ACARTONADO,TIPOSTANDARD,SISTEMA DRYWALL,LARGURA 1200MM,ESP.12,5MM,C/TRATAMENTO DE JUNTAS P/UNIFORMIZACAO DA SUPERFICIE,SENDO APARAFUSADA EM ESTRUTURA DE ACO GALVANIZADO,SUSPENSA POR MEIO DE PENDURAIS FIXADOS EM ESTRUTURA SUPERIOR,COM O PERIMETRO EXECUTADOCOM CANTONEIRAS DE ACO GALVANIZADO.FORNECIMENTO E COLOCACAO</t>
  </si>
  <si>
    <t>FORRO ARAMADO MONOLITICO DE DRYWALL,COMPOSTO DE UMA CHAPA GESSO ACARTONADO,TIPO STANDARD,LARGURA DE 600MM,COMPRIMENTO DE2000MM E ESPESSURA DE 12,5MM,COM TRATAMENTO JUNTAS COM MASSA E FITA PARA UNIFORMIZACAO DA SUPERFICIE DAS CHAPAS DE GESSO ACARTONADO,SUSPENSA POR MEIO DE ARAME Nº18,REVESTIDO DE PVC,FIXADO EM ESTRUTURA SUPERIOR.FORN.E COLOC.</t>
  </si>
  <si>
    <t>FORRO REMOVIVEL COMPOSTO DE FIBRA MINERAL,COM PLACA DE BORDAQUADRADA DE 625X625MM,ESPESSURA DE 13,0MM,COM INDICE DE ABSORCAO ACUSTICA,ESTRUTURADO EM PERFIS TIPO "T" DE ACO GALVANIZADO,ALUMINIO OU DE LIGAS DE ALUMINIO,ESPESSURA MINIMA DE 0,,5MM C/PINTURA ELETROSTATICA,SUSPENSO POR MEIO DE PENDURAISEM ACO GALVANIZADO,FIXADOS EM ESTRUTURA SUPERIOR.FORNECIMENT</t>
  </si>
  <si>
    <t>FORRO REMOVIVEL COMPOSTO DE FIBRA MINERAL COM PLACA DE BORDAQUADRADA DE 625X1250MM,ESPESSURA DE 13,0MM,COM INDICE DE ABSORCAO ACUSTICA,ESTRUTURADO EM PERFIS TIPO "T" DE ACO GALVANIZADO,ALUMINIO OU DE LIGAS DE ALUMINIO,ESPESSURA MINIMA DE 0,5MM C/PINTURA ELETROSTATICA,SUSPENSO POR MEIO DE PENDURAISEM ACO GALVANIZADO,FIXADOS EM ESTRUTURA SUPERIOR.FORNECIMEN</t>
  </si>
  <si>
    <t>FORRO REMOVIVEL COMPOSTO DE FIBRA MINERAL,COM PLACA DE BORDAQUADRADA DE 625X625MM,ESPESSURA DE 15,0MM,COM INDICE DE ABSORCAO ACUSTICA,ESTRUTURADO EM PERFIS TIPO "T" DE ACO GALVANIZADO,ALUMINIO OU DE LIGAS DE ALUMINIO,ESPESSURA MINIMA DE 0,5MM,C/PINTURA ELETROSTATICA,SUSPENSO POR MEIO DE PENDURAIS EM ACO GALVANIZADO,FIXADOS EM ESTRUTURA SUPERIOR.FORNECIMENTO</t>
  </si>
  <si>
    <t>FORRO REMOVIVEL COMPOSTO DE FIBRA MINERAL,COM PLACA DE BORDAQUADRADA DE 625X1250MM,ESPESSURA DE 15,0MM,COM INDICE DE ABSORCAO ACUSTICA,ESTRUTURADO EM PERFIS TIPO "T" DE ACO GALVANIZADO,ALUMINIO OU DE LIGAS DE ALUMINIO,ESPESSURA MINIMA DE 0,5MM,C/PINTURA ELETROSTATICA,SUSPENSO POR MEIO DE PENDURAISEM ACO GALVANIZADO,FIXADOS EM ESTRUTURA SUPERIOR.FORNECIMENT</t>
  </si>
  <si>
    <t>FORRO REMOVIVEL COMPOSTO DE FIBRA MINERAL,COM PLACA DE BORDAQUADRADA DE 625X625MM,ESPESSURA DE 19,0MM,COM INDICE DE ABSORCAO ACUSTICA,ESTRUTURADO EM PERFIS TIPO "T" DE ACO GALVANIZADO,ALUMINIO OU DE LIGAS DE ALUMINIO,ESPESSURA MINIMA DE 0,5MM,C/PINTURA ELETROSTATICA,SUSPENSO POR MEIO DE PENDURAIS EM ACO GALVANIZADO,FIXADOS EM ESTRUTURA SUPERIOR.FORNECIMENTO</t>
  </si>
  <si>
    <t>FORRO REMOVIVEL COMPOSTO DE FIBRA MINERAL,COM PLACA DE BORDAQUADRADA DE 625X1250MM,ESPESSURA DE 19,0MM,COM INDICE DE ABSORCAO ACUSTICA,ESTRUTURADO EM PERFIS TIPO "T" DE ACO GALVANIZADO,ALUMINIO OU DE LIGAS DE ALUMINIO,ESPESSURA MINIMA DE 0,5MM,C/PINTURA ELETROSTATICA,SUSPENSO POR MEIO DE PENDURAISEM ACO GALVANIZADO,FIXADOS EM ESTRUTURA SUPERIOR.FORNECIMENT</t>
  </si>
  <si>
    <t>FORRO REMOVIVEL COMPOSTO DE FIBRA MINERAL,COM PLACA DE BORDAREBAIXADA DE 625X625MM,ESPESSURA DE 15,0MM,COM INDICE DE ABSORCAO ACUSTICA,ESTRUTURADO EM PERFIS TIPO "T" DE ACO GALVANIZADO,ALUMINIO OU LIGAS DE ALUMINIO,ESPESSURA MINIMA DE 0,5MM,COM PINTURA ELETROSTATICA,SUSPENSO POR MEIO DE PENDURAIS,EM ACO GALVANIZADO,FIXADOS EM ESTRUTURA SUPERIOR.FORNECIMENTO</t>
  </si>
  <si>
    <t>FORRO REMOVIVEL COMPOSTO DE FIBRA MINERAL,COM PLACA DE BORDAREBAIXADA DE 625X1250MM,ESPESSURA DE 15,0MM,COM INDICE DE ABSORCAO ACUSTICA,ESTRUTURADO EM PERFIS TIPO "T" DE ACO GALVANIZADO,ALUMINIO OU DE LIGAS DE ALUMINIO,ESPESSURA MINIMA DE0,5MM,C/PINTURA ELETROSTATICA,SUSPENSO POR MEIO DE PENDURAISEM ACO GALVANIZADO,FIXADOS EM ESTRUTURA SUPERIOR.FORNECIMEN</t>
  </si>
  <si>
    <t>FORRO REMOVIVEL COMPOSTO DE FIBRA MINERAL,COM PLACA DE BORDAREBAIXADA DE 625X625MM,ESPESSURA DE 19,0MM,COM INDICE DE ABSORCAO ACUSTICA,ESTRUTURADO EM PERFIS TIPO "T" DE ACO GALVANIZADO,ALUMINIO OU DE LIGAS DE ALUMINIO,ESPESSURA MINIMA DE 0,5MM,C/PINTURA ELETROSTATICA,SUSPENSO POR MEIO DE PENDURAISEM ACO GALVANIZADO,FIXADOS EM ESTRUTURA SUPERIOR.FORNECIMENT</t>
  </si>
  <si>
    <t>FORRO REMOVIVEL COMPOSTO DE FIBRA MINERAL,COM PLACA DE BORDAREBAIXADA DE 625X1250MM,ESPESSURA DE 19,0MM,COM INDICE DE ABSORCAO ACUSTICA,ESTRUTURADO EM PERFIS TIPO "T" DE ACO GALVANIZADO,ALUMINIO OU DE LIGAS DE ALUMINIO,ESPESSURA MINIMA DE0,5MM,C/PINTURA ELETROSTATICA,SUSPENSO POR MEIO DE PENDURAISEM ACO GALVANIZADO,FIXADOS EM ESTRUTURA SUPERIOR.FORNECIMEN</t>
  </si>
  <si>
    <t>REVESTIMENTO DRYWALL C/ESP.MINIMA 23MM E MAXIMA 32MM(MASSA+CHAPA DE GESSO),APLICADO A ALVENARIA/ESTRUTURA EXISTENTE,C/UMA CHAPA GESSO ACARTONADO,TIPO ST(STANDARD),ESP.12,5MM,LARG.1200MM,COLADA SOBRE ALVENARIA/ESTRUTURA EXISTENTE,C/TRATAMENTO DE JUNTAS C/MASSA E FITA P/UNIFORMIZACAO DA SUPERFICIE DASCHAPAS DE GESSO ACARTONADO.APLICAC.AREAS SECAS.FORN.E COLOC</t>
  </si>
  <si>
    <t>REVESTIMENTO DRYWALL C/ESP.MINIMA 23MM E MAXIMA 32MM(MASSA+CHAPA DE GESSO),APLICADO A ALVENARIA/ESTRUT.EXISTENTE,C/UMA CHAPA GESSO ACARTONADO,RU(RESISTENTE A UMIDADE),ESP.12,5MM,LARG.1200MM,COLADA SOBRE ALVENARIA/ESTRUTURA EXISTENTE,C/TRATAMENTO DE JUNTAS C/MASSA E FITA P/UNIFORMIZACAO DA SUPERFICIEDAS CHAPAS GESSO ACARTONADO.APLICAC.AREAS SECAS.FORN.COLOC.</t>
  </si>
  <si>
    <t>REVESTIMENTO DRYWALL ESP.MINIMA 23MM E MAXIMA 32MM(MASSA+CHAPA DE GESSO),APLICADO A ALVENARIA/ESTRUTURA EXISTENTE,C/UMACHAPA GESSO ACARTONADO,RF(RESISTENTE AO FOGO),ESP.12,5MM,LARG.1200MM,COLADA SOBRE ALVENARIA/ESTRUTURA EXISTENTE,C/TRATAMENTO DE JUNTAS C/MASSA E FITA P/UNIFORMIZACAO DA SUPERFICIEDAS CHAPAS GESSO ACARTONADO.APLICAC.AREAS SECAS.FORN.COLOC.</t>
  </si>
  <si>
    <t>REVESTIMENTO DRYWALL ESP.31MM(ESTRUT.+CHAPA GESSO),ESTRUT.C/PERFIS DE TETO 27MM,GUIAS HORIZONTAIS 17MM,AMBOS ACO GALV.ESP.0,5MM,PERFIS DE TETO ANCORADOS NA ALVENARIA/ESTRUT.EXISTENTE POR MEIO DE PERFIS ACO EM FORMATO CANTONEIRA,C/UMA CHAPAGESSO ACARTONADO,STANDARD,ESP.12,5MM,LARG.1200MM,FIXADA AOSPERFIS TETO POR MEIO DE PARAFUSOS.AREAS SECAS.FORN.E COLOC.</t>
  </si>
  <si>
    <t>REVESTIMENTO DRYWALL ESP.31MM(ESTRUT.+CHAPA GESSO),ESTRUT.C/PERFIS TETO DE 27MM,GUIAS HORIZONTAIS 17MM,AMBOS ACO GALV.ESP.0,5MM,PERFIS TETO ANCORADOS ALVENARIA/ESTRUT.EXISTENTE PORMEIO PERFIS ACO EM FORMATO CANTONEIRA,C/UMA CHAPA DE GESSOACARTONADO,STANDARD,ADICAO DE LA MINERAL,ESP.12,5MM,LARG.1200MM,PERFIS TETO POR MEIO DE PARAFUSOS,AREAS SECAS.FORN.COLOC</t>
  </si>
  <si>
    <t>REVESTIMENTO DRYWALL ESP.31MM(ESTRUT.+CHAPA GESSO),ESTRUT.C/PERFIS TETO 27MM,GUIAS HORIZONTAIS 17MM,AMBOS ACO GALV.ESP.0,5MM,PERFIS TETO ANCORADOS ALVENARIA/ESTRUT.EXISTENTE POR MEIO PERFIS ACO FORMATO CANTONEIRA,C/UMA CHAPA GESSO ACARTONADO,RU(RESISTENTE A UMIDADE),ESP.12,5MM,LARG.1200MM,PERFIS DETETO POR MEIO DE PARAFUSOS.APLICACAO AREAS SECAS.FORN.COLOC.</t>
  </si>
  <si>
    <t>REVESTIMENTO DRYWALL ESP.31MM(ESTRUT.+CHAPA GESSO),ESTRUT.C/PERFIS TETO 27MM,GUIAS HORIZONTAIS 17MM,AMBOS ACO GALV.ESP.0,5MM,PERFIS TETO ANCORADOS ALVENARIA/ESTRUTURA EXISTENTE PORMEIO PERFIS ACO FORMATO CANTONEIRA,C/UMA CHAPA GESSO ACARTONADO,RU(RESISTENTE A UMIDADE),ADICAO DE LA MINERAL,ESP.12,5MM,LARG.1200MM.APLICACAO EM AREAS SECAS.FORNECIMENTO E COLOC.</t>
  </si>
  <si>
    <t>REVESTIMENTO DRYWALL ESP.31MM(ESTRUT.+CHAPA GESSO),ESTRUT.C/PERFIS TETO 27MM,GUIAS HORIZONTAIS 17MM,AMBOS ACO GALV.ESP.0,5MM,PERFIS TETO ANCORADOS ALVENARIA/ESTRUT.EXISTENTE POR MEIO PERFIS ACO FORMATO CANTONEIRA,C/UMA CHAPA GESSO ACARTONADO,RF(RESISTENTE AO FOGO),ESP.12,5MM,LARG.1200MM,PERFIS TETOPOR MEIO DE PARAFUSOS.APLICACAO EM AREAS SECAS.FORN.E COLOC.</t>
  </si>
  <si>
    <t>REVESTIMENTO DRYWALL ESP.31MM(ESTRUT.+CHAPA GESSO),ESTRUT.PERFIS TETO 27MM,GUIAS HORIZONTAIS 17MM,AMBOS ACO GALV.ESP.0,5MM,PERFIS TETO ANCORADOS ALVENARIA/ESTRUTURA EXISTENTE POR MEIO PERFIS DE ACO FORMATO CANTONEIRA,C/UMA CHAPA GESSO ACARTONADO,RF(RESISTENTE AO FOGO),ADICAO DE LA MINERAL,ESP.12,5MM,LARG.1200M.APLICACAO EM AREAS SECAS.FORNECIMENTO E COLOC.</t>
  </si>
  <si>
    <t>REVESTIMENTO DRYWALL ESP.61MM(ESTRUT.+CHAPA GESSO),ESTRUT.MONTANTES SIMPLES 48MM,GUIAS HORIZONTAIS 48MM,AMBOS ACO GALV.ESP.0,5MM,MONTANTES ANCORADOS ALVENARIA/ESTRUT.EXISTENTE PORMEIO PERFIS ACO CANTONEIRA,C/UMA CHAPA GESSO ACARTONADO,STANDARD,ESP.12,5MM,LARG.1200MM,FIXADA AOS MONTANTES POR MEIO DEPARAFUSOS.APLICACAO EM AREAS SECAS.FORNECIMENTO E COLOCACAO</t>
  </si>
  <si>
    <t>REVESTIMENTO DRYWALL ESP.61MM(ESTRUT.+CHAPA GESSO),ESTRUT.MONTANTES SIMPLES 48MM,GUIAS HORIZONTAIS 48MM,AMBOS ACO GALV.ESP.0,5MM,MONTANTES ANCORADOS NA ALVENARIA/ESTRUTURA EXISTENTE POR MEIO DE PERFIS DE ACO EM FORMATO DE CANTONEIRA,C/UMA CHAPA DE GESSO ACARTONADO,STANDARD,ADICAO DE LA MINERAL,ESP.12,5MM,LARG.1200MM,APLICACAO EM AREAS SECAS.FORN.E COLOCACAO</t>
  </si>
  <si>
    <t>REVESTIMENTO DRYWALL ESP.61MM(ESTRUTURA+CHAPA GESSO),ESTRUTURADA C/MONTANTES SIMPLES 48MM,GUIAS HORIZONTAIS 48MM,AMBOS ACO GALV.ESP.0,5MM,MONTANTES ANCORADOS ALVENARIA/ESTRUTURA EXISTENTE POR MEIO PERFIS ACO EM FORMATO CANTONEIRA,C/UMA CHAPA GESSO ACARTONADO,RU(RESISTENTE A UMIDADE),ESP.12,5MM,LARG.1200MM.APLICACAO EM AREAS SECAS.FORNECIMENTO E COLOCACAO</t>
  </si>
  <si>
    <t>REVESTIMENTO DRYWALL C/ESP.61MM(ESTRUTURA+CHAPA DE GESSO),ESTRUTURADA C/MONTANTES SIMPLES 48MM,FIXADOS A GUIAS HORIZONTAIS 48MM,AMBOS ACO GALV.ESP.0,5MM,SENDO OS MONTANTES ANCORADOS NA ALVENARIA/ESTRUTURA EXISTENTE POR MEIO DE PERFIS DE ACOEM FORMATO CANTONEIRA,RU(RESISTENTE A UMIDADE)C/ADICAO DE LA MINERAL.APLICACAO EM AREAS SECAS.FORNECIMENTO E COLOCACAO</t>
  </si>
  <si>
    <t>REVESTIMENTO DRYWALL ESP.61MM(ESTRUTURA+CHAPA DE GESSO),ESTRUTURADA C/MONTANTES SIMPLES 48MM,GUIAS HORIZONTAIS 48MM,AMBOS ACO GALV.ESP.0,5MM,SENDO OS MONTANTES ANCORADOS ALVENARIA/ESTRUTURA EXISTENTE POR MEIO DE PERFIS ACO EM FORMATO CANTONEIRA,C/UMA CHAPA GESSO ACARTONADO,RF(RESISTENTE AO FOGO),ESP.12,5MM,LARG.1200MM,APLICACAO EM AREAS SECAS.FORN.E COLOC.</t>
  </si>
  <si>
    <t>REVESTIMENTO DRYWALL ESP.61MM(ESTRUTURA+CHAPA GESSO),ESTRUTURADA C/MONTANTES SIMPLES 48MM,GUIAS HORIZONTAIS 48MM,AMBOS ACO GALV.ESP.0,5MM,MONTANTES ANCORADOS ALVENARIA/ESTRUTURA EXISTENTE MEIO DE PERFIS DE ACO EM FORMATO CANTONEIRA,C/UMA CHAPA GESSO ACARTONADO,RF(RESISTENTE AO FOGO),ADICAO DE LA MINERAL,ESP.12,5MM,LARG.1200MM,EM AREAS SECAS.FORN.E COLOCACAO</t>
  </si>
  <si>
    <t>REVESTIMENTO DRYWALL ESP.83MM(ESTRUTURA+CHAPA DE GESSO),ESTRUTURADA C/MONTANTES SIMPLES 70MM,GUIAS HORIZONTAIS 70MM,AMBOS ACO GALV.ESP.0,5MM,MONTANTES ANCORADOS ALVENARIA/ESTRUTURAEXISTENTE POR MEIO DE PERFIS DE ACO EM FORMATO DE CANTONEIRA,C/UMA CHAPA GESSO ACARTONADO,STANDARD,ESP.12,5MM,LARG.1200MM,BORDA REBAIXADA.APLICACAO EM AREAS SECAS.FORNEC.E COLOC.</t>
  </si>
  <si>
    <t>REVESTIMENTO DRYWALL ESP.83MM(ESTRUTURA+CHAPA GESSO),ESTRUTURADA C/MONTANTES SIMPLES 70MM,GUIAS HORIZONTAIS 70MM,AMBOS ACO GALV.ESP.0,5MM,MONTANTES ANCORADOS NA ALVENARIA/ESTRUTURAEXISTENTE POR MEIO DE PERFIS ACO EM FORMATO DE CANTONEIRA,C/UMA CHAPA GESSO ACARTONADO,STANDARD,ADICAO DE LA MINERAL,ESP.12,5MM,LARG.1200MM.APLICACAO EM AREAS SECAS.FORN.E COLOC.</t>
  </si>
  <si>
    <t>REVESTIMENTO DRYWALL ESP.83MM(ESTRUTURA+CHAPA GESSO),ESTRUTURADA C/MONTANTES SIMPLES 70MM,GUIAS HORIZONTAIS 70MM,AMBOS ACO GALV.ESP.0,5MM,MONTANTES ANCORADOS NA ALVENARIA/ESTRUTURAEXISTENTE POR MEIO DE PERFIS DE ACO EM FORMATO DE CANTONEIRA,C/UMA CHAPA DE GESSO ACARTONADO,RU(RESISTENTE A UMIDADE),ESP.12,5MM,LARG.1200MM,APLICACAO EM AREAS SECAS.FORN.E COLOC.</t>
  </si>
  <si>
    <t>REVESTIMENTO DRYWALL ESP.83MM(ESTRUTURA+CHAPA GESSO),ESTRUTURADA C/MONTANTES SIMPLES 70MM,GUIAS HORIZONTAIS 70MM,AMBOS ACO GALV.ESP.0,5MM,MONTANTES ANCORADOS NA ALVENARIA/ESTRUTURAEXISTENTE POR MEIO PERFIS ACO EM FORMATO CANTONEIRA,C/UMA CHAPA DE GESSO ACARTONADO,RU(RESISTENTE A UMIDADE),ADICAO LAMINERAL,ESP.12,5MM,LARG.1200MM.EM AREAS SECAS.FORN.COLOC.</t>
  </si>
  <si>
    <t>REVESTIMENTO DRYWALL ESP.83MM(ESTRUTURA+CHAPA DE GESSO),ESTRUTURADA C/MONTANTES SIMPLES 70MM,GUIAS HORIZONTAIS 70MM,AMBOS ACO GALV.ESP.0,5MM,MONTANTES ANCORADOS NA ALVENARIA/ESTRUTURA EXISTENTE POR MEIO DE PERFIS ACO EM FORMATO CANTONEIRA,C/UMA CHAPA DE GESSO ACARTONADO,RF(RESISTENTE AO FOGO),ESP.12,5MM,LARG.1200MM,APLICACAO EM AREAS SECAS.FORN.E COLOCACAO</t>
  </si>
  <si>
    <t>REVESTIMENTO DRYWALL ESP.83MM(ESTRUTURA+CHAPA GESSO),ESTRUTURADA C/MONTANTES SIMPLES 70MM,GUIAS HORIZONTAIS 70MM,AMBOS ACO GALV.ESP.0,5MM,MONTANTES ANCORADOS NA ALVENARIA/ESTRUTURAEXISTENTE POR MEIO PERFIS ACO EM FORMATO CANTONEIRA,C/UMA CHAPA DE GESSO ACARTONADO,RF(RESISTENTE AO FOGO),ADICAO DE LAMINERAL,ESP.12,5MM,LARG.1200MM.EM AREAS SECAS.FORN.E COLOC.</t>
  </si>
  <si>
    <t>REVESTIMENTO DRYWALL ESP.103MM(ESTRUTURA+CHAPA DE GESSO),ESTTRUTURADA C/MONTANTES SIMPLES 90MM,GUIAS HORIZONTAIS 90MM,AMBOS ACO GALV.ESP.0,5MM,MONTANTES ANCORADOS NA ALVENARIA/ESTRUTURADA EXISTENTE POR MEIO DE PERFIS DE ACO EM FORMATO DE CANTONEIRA,C/UMA CHAPA DE GESSO ACARTONADO,STANDARD,ESP.12,5MM,LARG.1200MM.APLICADO EM AREAS SECAS.FORNECIMENTO E COLOC.</t>
  </si>
  <si>
    <t>REVESTIMENTO DRYWALL ESP.103MM(ESTRUTURA+CHAPA DE GESSO),ESTRUTURADA C/MONTANTES SIMPLES 90MM,GUIAS HORIZONTAIS 90MM,AMBOS ACO GALV.ESP.0,5MM,MONTANTES ANCORADOS NA ALVENARIA/ESTRUTURA EXISTENTE POR MEIO PERFIS DE ACO EM FORMATO DE CANTONEIRA C/UMA CHAPA GESSO ACARTONADO,STANDARD,ADICAO LA MINERAL,ESP.12,5MM,LARG.1200MM,APLICACAO EM AREAS SECAS.FORN.E COLOC.</t>
  </si>
  <si>
    <t>REVESTIMENTO DRYWALL ESP.103MM(ESTRUTURA+CHAPA GESSO),ESTRUTURADA C/MONTANTES SIMPLES 90MM,GUIAS HORIZONTAIS 90MM,AMBOSACO GALV.ESP.0,5MM,MONTANTES ANCORADOS NA ALVENARIA/ESTRUTURA EXISTENTE POR MEIO DE PERFIS ACO EM FORMATO CANTONEIRA,C/UMA CHAPA DE GESSO ACORTONADO,RU(RESISTENTE A UMIDADE),ESP.12,5MM,LARG.1200MM.APLICACAO EM AREAS SECAS.FORN.E COLOCACAO</t>
  </si>
  <si>
    <t>REVESTIMENTO DRYWALL ESP.103MM(ESTRUTURA+CHAPA GESSO),ESTRUTURADA C/MONTANTES SIMPLES 90MM,GUIAS HORIZONTAIS 90MM,AMBOSACO GALV.ESP.0,5MM,MONTANTES ANCORADOS NA ALVENARIA/ESTRUTURA EXISTENTE POR MEIO PERFIS ACO EM FORMATO CANTONEIRA,C/UMACHAPA GESSO ACARTONADO,RU(RESISTENTE A UMIDADE),ADICAO DE LAMINERAL,ESP.12,5MM,LARG.1200MM.EM AREAS SECAS.FORN.E COLOC.</t>
  </si>
  <si>
    <t>REVESTIMENTO DRYWALL ESP.103MM(ESTRUTURA+CHAPA DE GESSO),ESTRUTURADA C/MONTANTES SIMPLES 90MM,GUIAS HORIZONTAIS 90MM,AMBOS ACO GALV.ESP.0,5MM,MONTANTES ANCORADOS NA ALVENARIA/ESTRUTURA EXISTENTE POR MEIO DE PERFIS DE ACO EM FORMATO CANTONEIRA C/UMA CHAPA DE GESSO ACARTONADO,RF(RESISTENTE AO FOGO),ESP.12,5MM,LARG.1200MM.APLICACAO EM AREAS SECAS.FORN.E COLOC.</t>
  </si>
  <si>
    <t>REVESTIMENTO DRYWALL ESP.103MM(ESTRUTURA+CHAPA DE GESSO),ESTRUTURADA C/MONTANTES SIMPLES 90MM,GUIAS HORIZONTAIS 90MM,AMBOS ACO GALV.ESP.0,5MM,MONTANTES ANCORADOS NA ALVENARIA/ESTRUTURA EXISTENTE POR MEIO PERFIS ACO EM FORMATO CANTONEIRA,C/UMA CHAPA GESSO ACARTONADO,RF(RESISTENTE AO FOGO),ADICAO DE LA MINERAL,ESP.12,5MM,LARG.1200MM.EM AREAS SECAS.FORN.E COLOC</t>
  </si>
  <si>
    <t>REVESTIMENTO DRYWALL C/ESP.61MM(ESTRUTURA+CHAPA DE GESSO)ESTRUTURADA C/MONTANTES SIMPLES AUTOPORTANTES 48MM,FIXADOS A GUIAS HORIZONTAIS DE 48MM,AMBOS DE ACO GALV.C/ESP.0,5MM,C/UMACHAPA DE GESSO ACARTONADO,STANDARD,ESP.12,5MM,LARG.1200MM,BORDA REBAIXADA,FIXADA AOS MONTANTES POR MEIO DE PARAFUSOS.APLICACAO EM AREAS SECAS.FORNECIMENTO E COLOCACAO</t>
  </si>
  <si>
    <t>REVESTIMENTO DRYWALL C/ESP.61MM(ESTRUTURA+CHAPA DE GESSO)ESTRUTURADA C/MONTANTES SIMPLES AUTOPORTANTES DE 48MM,FIXADOS AGUIAS HORIZONTAIS 48MM,AMBOS DE ACO GALV.C/ESP.0,5MM,C/UMACHAPA DE GESSO ACARTONADO,STANDARD,C/ADICAO DE LA MINERAL,ESP.12,5MM,LARG.1200MM,BORDA REBAIXADA,FIXADA AOS MONTANTES POR MEIO DE PARAFUSOS.APLICACAO EM AREAS SECAS.FORN.E COLOC</t>
  </si>
  <si>
    <t>REVESTIMENTO DRYWALL C/ESP.61MM(ESTRUTURA+CHAPA DE GESSO)ESTRUTURADA C/MONTANTES SIMPLES AUTOPORTANTES 48MM,FIXADOS A GUIAS HORIZONTAIS 48MM,AMBOS DE ACO GALV.C/ESP.0,5MM,C/UMA CHAPA DE GESSO ACARTONADO,TIPO RU(RESISTENTE A UMIDADE),ESP.12,5MM,LARG.1200MM,BORDA REBAIXADA,FIXADA AOS MONTANTES POR MEIO DE PARAFUSOS.APLICACAO EM AREAS SECAS.FORN.E COLOCACAO</t>
  </si>
  <si>
    <t>REVESTIMENTO DRYWALL C/ESP.61MM(ESTRUTURA+CHAPA DE GESSO)ESTRUTURADA C/MONTANTES SIMPLES AUTOPORTANTES 48MM,FIXADOS A GUIAS HORIZONTAIS 48MM,AMBOS DE ACO GALV.C/ESP.0,5MM,C/UMA CHAPA DE GESSO ACARTONADO,TIPO RU(RESISTENTE A UMIDADE),C/ADICAO LA MINERAL,ESP.12,5MM,LARG.1200MM,BORDA REBAIXADA,FIXADA AOS MONTANTES POR MEIO DE PARAFUSOS.APLICACAO AREAS SECAS.F/C</t>
  </si>
  <si>
    <t>REVESTIMENTO DE DRYWALL C/ESP.61MM(ESTRUTURA+CHAPA DE GESSO)ESTRUTURADA C/MONTANTES SIMPLES AUTOPORTANTES 48MM,FIXADOS AGUIAS HORIZONTAIS 48MM,AMBOS DE ACO GALV.C/ESP.0,5MM,COM UMA CHAPA DE GESSO ACARTONADO,TIPO RF(RESISTENTE AO FOGO),ESP.12,5MM,LARG.1200MM,BORDA REBAIXADA,FIXADA AOS MONTANTES PORMEIO DE PARAFUSOS.APLICACAO EM AREAS SECAS.FORN. E COLOCACAO</t>
  </si>
  <si>
    <t>REVESTIMENTO DRYWALL C/ESP.61MM(ESTRUTURA+CHAPA DE GESSO)ESTRUTURADA C/MONTANTES SIMPLES AUTOPORTANTES 48MM,FIXADOS A GUIAS HORIZONTAIS 48MM,AMBOS ACO GALV.ESP.0,5MM,C/UMA CHAPA DEGESSO ACARTONADO,RF(RESISTENTE AO FOGO),C/ADICAO DE LA MINERAL,ESP.12,5MM,LARG.1200MM,BORDA REBAIXADA,FIXADA AOS MONTANTES POR MEIO DE PARAFUSOS.APLICACAO AREAS SECAS.FORN.COLOC.</t>
  </si>
  <si>
    <t>REVESTIMENTO DE DRYWALL C/ESP.83MM(ESTRUTURA+CHAPA DE GESSO)ESTRUTURADA C/MONTANTES SIMPLES AUTOPORTANTES 70MM,FIXADAS AGUIAS HORIZONTAIS 70MM,AMBOS DE ACO GALV.C/ESP.0,5MM,C/UMACHAPA DE GESSO ACARTONADO,TIPO ST(STANDARD),ESP.12,5MM,LARGURA 1200MM,BORDA REBAIXADA,FIXADA AOS MONTANTES POR MEIO DE PARAFUSOS.APLICACAO EM AREAS SECAS.FORNECIMENTO E COLOCACAO</t>
  </si>
  <si>
    <t>REVESTIMENTO DE DRYWALL C/ESP.83MM(ESTRUTURA+CHAPA DE GESSO)ESTRUTURADA C/MONTANTES SIMPLES AUTOPORTANTES 70MM,FIXADOS AGUIAS HORIZONTAIS 70MM,AMBOS DE ACO GALV.C/ESP.0,5MM,C/UMACHAPA DE GESSO ACARTONADO,ST(STANDARD),C/ADICAO DE LA MINERAL,ESP.12,5MM,LARG.1200MM,BORDA REBAIXADA,FIXADA AOS MONTANTES POR MEIO DE PARAFUSOS.APLICACAO AREAS SECAS.FORN.E COLOC.</t>
  </si>
  <si>
    <t>REVESTIMENTO DE DRYWALL C/ESP.83MM(ESTRUTURA+CHAPA DE GESSO)ESTRUTURADA C/MONTANTES SIMPLES AUTOPORTANTES 70MM,FIXADOS AGUIAS HORIZONTAIS 70MM,AMBOS DE ACO GALV.C/ESP.0,5MM,C/UMACHAPA DE GESSO ACARTONADO,TIPO RU(RESISTENTE A UMIDADE),ESP.12,5MM,LARG.1200MM,BORDA REBAIXADA,FIXADA AOS MONTANTES PORMEIO DE PARAFUSOS.APLICACAO EM AREAS SECAS.FORN.E COLOCACAO</t>
  </si>
  <si>
    <t>REVESTIMENTO DRYWALL C/ESP.83MM(ESTRUTURA+CHAPA DE GESSO)ESTRUTURADA C/MONTANTES SIMPLES AUTOPORTANTES 70MM,FIXADOS A GUIAS HORIZONTAIS 70MM,AMBOS ACO GALV.C/ESP.0,5MM,C/UMA CHAPADE GESSO ACARTONADO,RU(RESISTENTE A UMIDADE),C/ADICAO LA MINERAL,ESP.12,5MM,LARG.1200MM,BORDA REBAIXADA,FIXADA AOS MONTANTES POR MEIO DE PARAFUSOS.APLICACAO AREAS SECAS.FORN.COLOC.</t>
  </si>
  <si>
    <t>REVESTIMENTO DE DRYWALL C/ESP.83MM(ESTRUTURA+CHAPA DE GESSO)ESTRUTURADA C/MONTANTES SIMPLES AUTOPORTANTES 70MM,FIXADOS AGUIAS HORIZONTAIS 70MM,AMBOS DE ACO GALV.C/ESP.0,5MM,C/UMACHAPA DE GESSO ACARTONADO,TIPO RF(RESISTENTE AO FOGO),ESP.12,5MM,LARG.1200MM,BORDA REBAIXADA,FIXADA AOS MONTANTES POR MEIO DE PARAFUSOS.APLICACAO EM AREAS SECAS.FORN.E COLOCACAO</t>
  </si>
  <si>
    <t>REVESTIMENTO DRYWALL ESP.83MM(ESTRUTURA+CHAPA DE GESSO)ESTRUTURADA C/MONTANTES AUTOPORTANTES 70MM,GUIAS HORIZONTAIS 70MM,AMBOS ACO GALV.ESP.0,5MM,C/UMA CHAPA GESSO ACARTONADO,RF(RESISTENTE AO FOGO),C/ADICAO DE LA MINERAL,ESP.12,5MM,LARG.1200MM,BORDA REBAIXADA,FIXADA AOS MONTANTES POR MEIO DE PARAFUSOS,APLICACAO EM AREAS SECAS.FORNECIMENTO E COLOCACAO</t>
  </si>
  <si>
    <t>REVESTIMENTO DE DRYWALL C/ESP.103MM(ESTRUTURA+CHAPA DE GESSO)ESTRUTURADA C/MONTANTES SIMPLES AUTOPORTANTES 90MM,FIXADOSA GUIAS HORIZONTAIS 90MM,AMBOS DE ACO GALV.C/ESP.0,5MM,C/UMACHAPA DE GESSO ACARTONADO,TIPO ST(STANDARD),ESP.12,5MM,LARG.1200MM,BORDA REBAIXADA,FIXADA AOS MONTANTES POR MEIO DE PARAFUSOS.APLICACAO EM AREAS SECAS.FORNECIMENTO E COLOCACAO</t>
  </si>
  <si>
    <t>REVESTIMENTO DE DRYWALL C/ESP.103MM(ESTRUTURA+CHAPA DE GESSO)ESTRUTURADA C/MONTANTES SIMPLES AUTOPORTANTES 90MM,FIXADOSA GUIAS HORIZONTAIS 90MM,AMBOS ACO GALV.C/ESP.0,5MM,C/UMA CHAPA DE GESSO ACARTONADO,TIPO ST(STANDARD),C/ADICAO DE LA MINERAL,ESP.12,5MM,LARG.1200MM,BORDA REBAIXADA,FIXADA AOS MONTANTES POR MEIO DE PARAFUSOS.APLICACAO AREAS SECAS.FORN.COLOC.</t>
  </si>
  <si>
    <t>REVESTIMENTO DE DRYWALL C/ESP.103MM(ESTRUTURA+CHAPA DE GESSO)ESTRUTURADA C/MONTANTES SIMPLES AUTOPORTANTES 90MM,FIXADOSA GUIAS HORIZONTAIS 90MM,AMBOS DE ACO GALV.C/ESP.0,5MM,C/UMACHAPA DE GESSO ACARTONADO,TIPO RU(RESISTENTE A UMIDADE),ESP.12,5MM,LARG.1200MM,BORDA REBAIXADA,FIXADA AOS MONTANTES PORMEIO DE PARAFUSOS.APLICACAO EM AREAS SECAS.FORN.E COLOCACAO</t>
  </si>
  <si>
    <t>REVESTIMENTO DRYWALL ESP.103MM(ESTRUTURA+CHAPA DE GESSO)ESTRUTURADA C/MONTANTES SIMPLES AUTOPORTANTES 90MM,GUIAS HORIZONTAIS 90MM,AMBOS DE ACO GALV.ESP.0,5MM,C/UMA CHAPA GESSO ACARTONADO,TIPO RU(RESISTENTE A UMIDADE),C/ADICAO DE LA MINERAL,ESP.12,5MM,LARG.1200MM,BORDA REBAIXADA,FIXADA AOS MONTANTESPOR MEIO DE PARAFUSOS.APLICACAO EM AREAS SECAS.FORN.E COLOC.</t>
  </si>
  <si>
    <t>REVESTIMENTO DE DRYWALL C/ESP.103MM(ESTRUTURA+CHAPA DE GESSO)ESTRUTURADA C/MONTANTES SIMPLES AUTOPORTANTES 90MM,FIXADOSA GUIAS HORIZONTAIS 90MM,AMBOS DE ACO GALV.C/ESP.0,5MM,C/UMACHAPA DE GESSO ACARTONADO,TIPO RF(RESISTENTE AO FOGO),ESP.12,5MM,LARG.1200MM,BORDA REBAIXADA,FIXADA AOS MONTANTES POR MEIO DE PARAFUSOS.APLICACAO EM AREAS SECAS.FORN.E COLOCACAO</t>
  </si>
  <si>
    <t>REVESTIMENTO DRYWALL ESP.103MM(ESTRUTURA+CHAPA DE GESSO)ESTRUTURADA C/MONTANTES SIMPLES AUTOPORTANTES 90MM,FIXADOS A GUIAS HORIZONTAIS 90MM,AMBOS ACO GALV.C/ESP.0,5MM,C/UMA CHAPA DE GESSO ACARTONADO,RF(RESISTENTE AO FOGO),C/ADICAO DE LA MINERAL,ESP.12,5MM,LARG.1200MM,BORDA REBAIXADA,FIXADA AOS MONTANTES POR MEIO DE PARAFUSOS.APLICACAO AREAS SECAS.FORN.COLOC.</t>
  </si>
  <si>
    <t>REVESTIMENTO DE DRYWALL C/ESP.73MM(ESTRUTURA+CHAPA DE GESSO)ESTRUTURADA C/MONTANTES SIMPLES AUTOPORTANTES 48MM,FIXADOS AGUIAS HORIZONTAIS 48MM,AMBOS DE ACO GALV.C/ESP.0,5MM,C/DUASCHAPAS DE GESSO ACARTONADO,TIPO ST(STANDARD),ESP.12,5MM,LARG.1200MM,BORDA REBAIXADA,FIXADA AOS MONTANTES POR MEIO DE PARAFUSOS.APLICACAO EM AREAS SECAS.FORNECIMENTO E COLOCACAO</t>
  </si>
  <si>
    <t>REVESTIMENTO DE DRYWALL C/ESP.73MM(ESTRUTURA+CHAPA DE GESSO)ESTRUTURADA C/MONTANTES SIMPLES AUTOPORTANTES 48MM,FIXADOS AGUIAS HORIZONTAIS 48MM,AMBOS DE ACO GALV.C/ESP.0,5MM,C/DUASCHAPAS DE GESSO ACARTONADO,ST(STANDARD),C/ADICAO DE LA MINERAL,ESP.12,5MM,LARG.1200MM,BORDA REBAIXADA,FIXADA AOS MONTANTES POR MEIO DE PARAFUSOS.APLICACAO AREAS SECAS.FORN.COLOC.</t>
  </si>
  <si>
    <t>REVESTIMENTO DE DRYWALL C/ESP.73MM(ESTRUTURA+CHAPA DE GESSO)ESTRUTURADA C/MONTANTES SIMPLES AUTOPORTANTES 48MM,FIXADOS AGUIAS HORIZONTAIS 48MM,AMBOS ACO GALV.C/ESP.0,5MM,C/DUAS CHAPAS GESSO ACARTONADO,TIPO RU(RESISTENTE A UMIDADE),E OUTRATIPO ST,ESP.12,5MM,LARG.1200MM,BORDA REBAIXADA,FIX.AOS MONTANTES POR MEIO PARAFUSOS.APLICACAO EM AREAS SECAS.FORN./COLOC</t>
  </si>
  <si>
    <t>REVESTIMENTO DE DRYWALL C/ESP.73MM(ESTRUTURA+CHAPA DE GESSO)ESTRUTURADA 48MM,FIXADOS A GUIAS HORIZONTAIS 48MM,AMBOS DE ACO GALV.C/ESP.0,5MM,C/DUAS CHAPAS DE ESSO ACARTONADO,TIPO RU(RESISTENTE A UMIDADE),C/ADICAO DE LA MINERAL,E OUTRA TIPO ST,ESP.12,5MM,LARG.1200MM,BORDA REBAIXADA,FIX.AOS MONTANTES POR MEIO DE PARAFUSOS.APLICACAO EM AREAS SECAS.FORN.E COLOC.</t>
  </si>
  <si>
    <t>REVESTIMENTO DE DRYWALL C/ESP.73MM(ESTRUTURA+CHAPA DE GESSO)ESTRUTURADA C/MONTANTES SIMPLES AUTOPORTANTES 48MM,FIXADOS AGUIAS HORIZONTAIS 48MM,AMBOS DE ACO GALV.C/ESP.0,5MM,C/DUASCHAPAS GESSO ACARTONADO,TIPO RF(RESISTENTE AO FOGO) E OUTRATIPO ST,ESP.12,5MM,LARG.1200MM,BORDA REBAIXADA,FIX.AOS MONTANTES POR MEIO DE PARAFUSOS.APLICACAO AREAS SECAS.FORN/COLOC</t>
  </si>
  <si>
    <t>REVESTIMENTO DRYWALL ESP.73MM(ESTRUTURA+CHAPA DE GESSO)ESTRUTURADA C/MONTANTES SIMPLES AUTOPORTANTES 48MM,FIXADOS A GUIAS HORIZONTAIS 48MM,AMBOS ACO GALV.ESP.0,5MM,C/DUAS CHAPAS GESSO ACARTONADO,RF(RESISTENTE AO FOGO),C/ADICAO LA MINERAL,EOUTRA TIPO ST,ESP.12,5MM,LARG.1200MM,BORDA REBAIXADA,FIX.AOSMONTANTES POR MEIO PARAFUSOS.APLICACAO AREAS SRCAS.FORN/COL</t>
  </si>
  <si>
    <t>REVESTIMENTO DRYWALL C/ESP.95MM(ESTRUTURA+CHAPA DE GESSO)ESTRUTURADA C/MONTANTES SIMPLES AUTOPORTANTES 70MM,FIXADOS A GUIAS HORIZONTAIS 70MM,AMBOS DE ACO GALV.C/ESP.0,5MM,C/DUAS CHAPAS DE GESSO ACARTONADO,TIPO ST(STANDARD),ESP.12,5MM,LARGURA 1200MM,BORDA REBAIXADA,FIXADA AOS MONTANTES POR MEIO DE PARAFUSOS.APLICACAO EM AREAS SECAS.FORNECIMENTO E COLOCACAO</t>
  </si>
  <si>
    <t>REVESTIMENTO DE DRYWALL C/ESP.95MM(ESTRUTURA+CHAPA DE GESSO)ESTRUTURADA C/MONTANTES SIMPLES AUTOPORTANTES 70MM,FIXADOS AGUIAS HORIZONTAIS 70MM,AMBOS DE ACO GALV.C/ESP.0,5MM,C/DUASCHAPAS DE GESSO ACARTONADO,ST(STANDARD),C/ADICAO DE LA MINERAL,ESP.12,5MM,LARG.1200MM,BORDA REBAIXADA,FIXADA AOS MONTANTES POR MEIO DE PARAFUSOS.APLICACAO AREAS SECAS.FORN.COLOC.</t>
  </si>
  <si>
    <t>REVESTIMENTO DE DRYWALL C/ESP.95MM(ESTRUTURA+CHAPA GESSO) ESTRUTURADA C/MONTANTES SIMPLES AUTOPORTANTES 70MM,FIX.A GUIASHORIZ.70MM,AMBOS ACO GALV.C/ESP.0,5MM,C/DUAS CHAPAS GESSO ACARTONADO,SENDO UMA DO TIPO RU (RESISTENTE A UMIDADE),E OUTRA ST,ESP.12,5MM,LARG.1200MM,BORDA REBAIXADA,FIX.AOS MONTANTES POR MEIO PARAFUSOS.APLICACAO EM AREAS SECAS.FORN.E COLOC.</t>
  </si>
  <si>
    <t>REVESTIMENTO DRYWALL ESP.95MM(ESTRUTURA+CHAPA GESSO) ESTRUTURADA C/MONTANTES SIMPLES AUTOPORTANTES 70MM,FIX.A GUIAS HORIZ.70MM,AMBOS ACO GALV.ESP.0,5MM,C/DUAS CHAPAS GESSO ACARTONAO,SENDO UMA DO TIPO RU(RESISTENTE A UMIDADE),ADICAO LA MINERAL,E OUTRA ST,ESP.12,5MM,LARG.1200MM,BORDA REBAIXADA,FIX.AOSMONTANTES POR MEIO PARAFUSOS.APLICACAO AREAS SECAS.FORN/COL</t>
  </si>
  <si>
    <t>REVESTIMENTO DRYWALL C/ESP.95MM(ESTRUTURA+CHAPA GESSO) ESTRUTURADA C/MONTANTES SIMPLES AUTOPORTANTES 70MM,FIX.A GUIAS HORIZ.70MM,AMBOS ACO GALV.C/ESP.0,5MM,C/DUAS CHAPAS GESSO ACARTONADO,SENDO UMA DO TIPO RF(RESISTENTE AO FOGO) E OUTRA ST,ESP.12,5MM,LARG.1200MM,BORDA REBAIXADA,FIX.AOS MONTANTES PORMEIO DE PARAFUSOS.APLICACAO EM AREAS SECAS.FORN.E COLOC</t>
  </si>
  <si>
    <t>REVESTIMENTO DRYWALL C/ESP.95MM(ESTRUTURA+CHAPA GESSO) ESTRUTURADA C/MONTANTES SIMPLES AUTOPORTANTES 70MM,FIX.A GUIAS HORIZ.70MM,AMBOS ACO GALV.ESP.0,5MM,C/DUAS CHAPAS GESSO ACARTONADO,SENDO UMA DO TIPO RF(RESISTENTE AO FOGO),C/ADICAO LA MINERAL,E OUTRA ST,ESP.12,5MM,LARG.1200MM,BORDA REBAIXADA,FIX.MONTANTES POR MEIO PARAFUSOS.APLICACAO AREAS SECAS.FORN/COL</t>
  </si>
  <si>
    <t>REVESTIMENTO DE DRYWALL C/ESP.115MM(ESTRUTURA+CHAPA DE GESSO)ESTRUTURADA C/MONTANTES SIMPLES AUTOPORTANTES 90MM,FIXADOSA GUIAS HORIZONTAIS 90MM,AMBOS DE ACO GALV.C/ESP.0,5MM,C/DUAS CHAPAS DE GESSO ACARTONADO,STANDARD,ESP.12,5MM,LARG.1200MM,BORDA REBAIXADA,FIXADA AOS MONTANTES POR MEIO DE PARAFUSOS.APLICACAO EM AREAS SECAS.FORNECIMENTO E COLOCACAO</t>
  </si>
  <si>
    <t>REVESTIMENTO DRYWALL C/ESP.115MM(ESTRUTURA+CHAPA DE GESSO)ESTRUTURADA C/MONTANTES SIMPLES AUTOPORTANTES 90MM,FIXADOS A GUIAS HORIZONTAIS 90MM,AMBOS DE ACO GALV.C/ESP.0,5MM,C/DUAS CHAPAS DE GESSO ACARTONADO,STANDARD,C/ADICAO DE LA MINERAL,ESP.12,5MM,LARG.1200MM,BORDA REBAIXADA,FIXADA AOS MONTANTES POR MEIO DE PARAFUSOS.APLICACAO EM AREAS SECAS.FORN.E COLOC.</t>
  </si>
  <si>
    <t>REVESTIMENTO DRYWALL C/ESP.115MM(ESTRUTURA+CHAPA GESSO) ESTRUTURADA C/MONTANTES SIMPLES AUTOPORTANTES 90MM,FIX.A GUIAS HORIZ.90MM,AMBOS ACO GALV.C/ESP.0,5MM,C/DUAS CHAPAS GESSO ACARTONADO,SENDO UMA DO TIPO RU(RESISTENTE A UMIDADE) E OUTRA ST,ESP.12,5MM,LARG.1200MM,BORDA REBAIXADA,FIX.AOS MONTANTES POR MEIO DE PARAFUSOS.APLICACAO EM AREAS SECAS.FORN.E COLOC.</t>
  </si>
  <si>
    <t>REVESTIMENTO DRYWALL C/ESP.115MM(ESTRUTURA+CHAPA GESSO) ESTRTURADA C/MONTANTES SIMPLES AUTOPORTANTES 90MM,FIX.A GUIAS HORIZ.90MM,AMBOS ACO GALV.C/ESP.0,5MM,C/DUAS CHAPAS GESSO ACARTONADO,SENDO UMA TIPO RU(RESISTENTE A UMIDADE),C/ADICAO LA MINERAL,E OUTRA ST,ESP.12,5MM,LARG.1200MM,BORDA REBAIXADA,FIX.MONTANTES POR MEIO PARAFUSOS.APLICACAO AREAS SECAS.FORN/COL</t>
  </si>
  <si>
    <t>REVESTIMENTO DE DRYWALL C/ESP.115MM(ESTRUTURA+CHAPA GESSO) ESTRUTURADA C/MONTANTES SIMPLES AUTOPORTANTES 90MM,FIX.A GUIAS HORIZ.90MM,AMBOS ACO GALVANIZADO C/ESP.0,5MM,COM DUAS CHAPAS GESSO ACARTONADO,SENDO UMA DO TIPO RF(RESISTENTE AO FOGO)E OUTRA ST,SP.12,5MM,LARG.1200MM,BORDA REBAIXADA,FIX.AOS MONTANTES POR MEIO PARAFUSOS.APLICACAO AREAS SECAS.FORN.COLOC.</t>
  </si>
  <si>
    <t>REVESTIMENTO DRYWALL C/ESP.115MM(ESTRUTURA+CHAPA GESSO) ESTRUTURADA C/MONTANTES SIMPLES AUTOPORTANTES 90MM,FIX.A GUIAS HORIZ.90MM,AMBOS ACO GALV.ESP.0,5MM,C/DUAS CHAPAS GESSO ACARTNADO,SENDO UMA TIPO RF(RESISTENTE AO FOGO),C/ADICAO LA MINERAL,E OUTRA ST,ESP.12,5MM,LARG.1200MM,BORDA REBAIXADA,FIX.MONTANTES POR MEIO PARAFUSOS.APLICACAO AREAS SECAS.FORN.E COLOC</t>
  </si>
  <si>
    <t>REVESTIMENTO TEXTURIZADO FOSCO PARA USO EXTERNO SOBRE SUPERFICIE CAMURCADA OU CONCRETO LISO,COM 2MM DE ESPESSURA,EXECUTADO COM PO CREPE ATB,NA COR INDICADA,SOBRE ADITIVOS C/2 DEMAOS DE ACABAMENTO</t>
  </si>
  <si>
    <t>VENEZIANA VERTICAL(BRISE SOLEIL)DE CHAPA DE FIBROCIMENTO,SEMAMIANTO,DE 12MM DE ESPESSURA,COM 400MM DE LARGURA,FIXADO EMCANTONEIRAS DE ACO APARAFUSADAS E MEDIDA PELA AREA COLOCADA.FORNECIMENTO E COLOCACAO</t>
  </si>
  <si>
    <t>VENEZIANA VERTICAL(BRISE SOLEIL)DE CHAPA DE ALUMINIO,COM 1,2MM DE ESPESSURA,FIXADO EM CANTONEIRAS DE ACO APARAFUSADAS,EMEDIDA PELA AREA COLOCADA.FORNECIMENTO E COLOCACAO</t>
  </si>
  <si>
    <t>REVESTIMENTO EM CHAPA LAMINADA COM ACABAMENTO TEXTURIZADO,DE1,3MM DE ESPESSURA,EM PAREDES, SOBRE REVESTIMENTO LIXADO EESCOVADO</t>
  </si>
  <si>
    <t>REVESTIMENTO EM CHAPA LAMINADA COM ACABAMENTO BRILHANTE,DE 0,8MM DE ESPESSURA,SOBRE PECAS DE MADEIRA AMPLAS,COMO PORTAS,MESAS,ARMARIOS E PRATELEIRAS FUNDAS</t>
  </si>
  <si>
    <t>REVESTIMENTO EM CHAPA LAMINADA COM ACABAMENTO BRILHANTE,DE 0,8MM DE ESPESSURA,SOBRE PECAS AMPLAS EM UMA SO DIMENSAO,COMOPRATELEIRAS COMUNS,CAIXOES DE ESQUADRIAS E COLUNAS PRISMATICAS</t>
  </si>
  <si>
    <t>REVESTIMENTO EM CHAPA LAMINADA COM ACABAMENTO BRILHANTE, DE0,8MM DE ESPESSURA, SOBRE GAVETAS, ARMARIOS, CONSOLOS, MESASPEQUENAS E MOLDURAS</t>
  </si>
  <si>
    <t>REVESTIMENTO EM PAINEIS MELAMINICOS AUPOPORTANTES,PARA USOSOBRE LAMINAS DE CHUMBO,EM SALAS RADIOLOGICAS COM SISTEMA DEESTANQUEIDADE DOS RAIOS-X E GAMA</t>
  </si>
  <si>
    <t>PROTETOR DE PAREDE(BATE-MACA), COM 20CM DE LARGURA, VINIL DEALTO IMPACTO,ANTICHAMA E LAVAVEL,ACABAMENTO TEXTURIZADO E BARRA RETENTORA EM ALUMINIO COM GRAMPOS RESISTENTES.FORNECIMENTO E COLOCACAO</t>
  </si>
  <si>
    <t>PROTETOR DE PAREDE(BATE-MACA),COM 14CM DE LARGURA,VINIL DE ALTO IMPACTO,ANTICHAMA E LAVAVEL,ACABAMENTO TEXTURIZADO E BARRA RETENTORA EM ALUMINIO COM GRAMPOS RESISTENTES E SUPORTE COM TRAVA RAPIDA.FORNECIMENTO E COLOCACAO</t>
  </si>
  <si>
    <t>PROTETOR DE PAREDE(BATE-MACA),COM 12,7CM DE LARGURA,VINIL DEALTO IMPACTO,ANTICHAMA E LAVAVEL,ACABAMENTO TEXTURIZADO E BARRA RETENTORA EM ALUMINIO COM GRAMPOS RESISTENTES.FORNECIMENTO E COLOCACAO</t>
  </si>
  <si>
    <t>PROTECAO DE PORTAS EM VINIL DE ALTO IMPACTO,COM ACABAMENTO TEXTURIZADO,VARIAS CORES.FORNECIMENTO E COLOCACAO</t>
  </si>
  <si>
    <t>PISO CIMENTADO,COM 1,5CM DE ESPESSURA,COM ARGAMASSA DE CIMENTO E AREIA,NO TRACO 1:3,ALISADO A COLHER, SOBRE BASE EXISTENTE</t>
  </si>
  <si>
    <t>PISO CIMENTADO,COM 1,5CM DE ESPESSURA,COM ARGAMASSA DE CIMENTO E AREIA, NO TRACO 1:3, COM ACABAMENTO ASPERO, SOBRE BASEEXISTENTE</t>
  </si>
  <si>
    <t>PISO CIMENTADO,COM 1,5CM DE ESPESSURA,COM ARGAMASSA DE CIMENTO E AREIA,NO TRACO 1:3,ALISADO A COLHER,COM CORANTE, SOBREBASE EXISTENTE</t>
  </si>
  <si>
    <t>PISO CIMENTADO,COM 1,5CM DE ESPESSURA,COM ARGAMASSA DE CIMENTO E AREIA,NO TRACO 1:3,ALISADO A COLHER,COM IMPERMEABILIZANTE DE PEGA NORMAL ADICIONADO A AGUA DA ARGAMASSA NA DOSAGEM1:2,COM CORANTE,SOBRE BASE EXISTENTE</t>
  </si>
  <si>
    <t>PISO CIMENTADO,COM 1,5CM DE ESPESSURA,COM ARGAMASSA DE CIMENTO E AREIA,NO TRACO 1:3,ALISADO A COLHER,COM JUNTAS BATIDASFORMANDO QUADROS,SOBRE BASE EXISTENTE</t>
  </si>
  <si>
    <t>PISO CIMENTADO,COM 1,5CM DE ESPESSURA,COM ARGAMASSA DE CIMENTO E AREIA,NO TRACO 1:3,ALISADO A COLHER,COM NOVO ALISAMENTO, SOBRE PO DE CIMENTO ESPARGIDO E MOLHADO,SOBRE BASE EXISTENTE</t>
  </si>
  <si>
    <t>RODAPE DE ARGAMASSA DE CIMENTO E AREIA,NO TRACO 1:3,COM 15CMDE ALTURA E 2CM DE ESPESSURA,SOBRE PAREDE EM OSSO</t>
  </si>
  <si>
    <t>RODAPE DE ARGAMASSA DE CIMENTO E AREIA,NO TRACO 1:3,COM 15CMDE ALTURA E 2CM DE ESPESSURA,SOBRE PAREDE EM OSSO,COM CORANTE</t>
  </si>
  <si>
    <t>RODAPE DE ARGAMASSA DE CIMENTO E AREIA,NO TRACO 1:3,COM 7CMDE ALTURA E 2CM DE ESPESSURA,SOBRE PAREDE DE OSSO</t>
  </si>
  <si>
    <t>PISO CIMENTADO IMPERMEAVEL,COM 1,5CM DE ESPESSURA,DE ARGAMASSA DE CIMENTO E AREIA,NO TRACO 1:3 E IMPERMEABILIZANTE DE PEGA NORMAL ADICIONADO A AGUA DA ARGAMASSA NA DOSAGEM DE 1:12,ALISADO A COLHER,SOBRE BASE OU CONTRAPISO EXISTENTE</t>
  </si>
  <si>
    <t>PISO CIMENTADO IMPERMEAVEL,COM 3CM DE ESPESSURA EM DUAS CAMADAS DE 1,5CM,DE ARGAMASSA DE CIMENTO E AREIA,NO TRACO 1:3 EIMPERMEABILIZANTE DE PEGA NORMAL ADICIONADO A AGUA DA ARGAMASSA NA DOSAGEM DE 1:12,ALISADO A COLHER,SOBRE BASE,OU CONTRAPISO EXISTENTE</t>
  </si>
  <si>
    <t>RODAPE DE CIMENTADO IMPERMEAVEL COM 7CM DE ALTURA E 2CM DE ESPESSURA, EM ARGAMASSA DE CIMENTO E AREIA, NO TRACO 1:3 E IMPERMEABILIZANTE DE PEGA NORMAL  ADICIONADO A AGUA DA ARGAMASSA NA DOSAGEM DE 1:12,ALISADO A COLHER,SOBRE PAREDE EM OSSO</t>
  </si>
  <si>
    <t>RODAPE DE CIMENTADO IMPERMEAVEL COM 10CM DE ALTURA E 3CM DEESPESSURA, EM ARGAMASSA DE CIMENTO E AREIA, NO TRACO 1:3 EIMPERMEABILIZANTE DE PEGA NORMAL  ADICIONADO  A AGUA DA ARGAMASSA NA DOSAGEM DE 1:12,ALISADO A COLHER,SOBRE PAREDE EM OSSO</t>
  </si>
  <si>
    <t>RODAPE DE CIMENTADO IMPERMEAVEL COM 25CM DE ALTURA E 3CM DEESPESSURA, EM ARGAMASSA DE CIMENTO E AREIA, NO TRACO 1:3  EIMPERMEABILIZANTE DE PEGA NORMAL  ADICIONADO  A AGUA DA ARGAMASSA NA DOSAGEM DE 1:12,ALISADO A COLHER,SOBRE PAREDE EM OSSO</t>
  </si>
  <si>
    <t>CONTRAPISO,BASE OU CAMADA REGULARIZADORA EXECUTADA COM ARGAMASSA DE CIMENTO E AREIA,NO TRACO 1:4,NA ESPESSURA DE 1CM</t>
  </si>
  <si>
    <t>CONTRAPISO,BASE OU CAMADA REGULARIZADORA EXECUTADA COM ARGAMASSA DE CIMENTO A AREIA,NO TRACO 1:4,NA ESPESSURA DE 1,5CM</t>
  </si>
  <si>
    <t>CONTRAPISO,BASE OU CAMADA REGULARIZADORA,EXECUTADA COM ARGAMASSA DE CIMENTO A AREIA,NO TRACO 1:4,NA ESPESSURA DE 2CM</t>
  </si>
  <si>
    <t>CONTRAPISO,BASE OU CAMADA REGULARIZADORA,EXECUTADA COM ARGAMASSA DE CIMNENTO E AREIA,NO TRACO 1:4,NA ESPESSURA DE 2,5CM</t>
  </si>
  <si>
    <t>CONTRAPISO,BASE OU CAMADA REGULARIZADORA,EXECUTADA COM ARGAMASSA DE CIMENTO E AREIA,NO TRACO 1:4,NA ESPESSURA DE 3CM</t>
  </si>
  <si>
    <t>CONTRAPISO,BASE OU CAMADA REGULARIZADORA,EXECUTADA COM ARGAMASSA DE CIMENTO E AREIA,NO TRACO 1:4,NA ESPESSURA DE 3,5CM</t>
  </si>
  <si>
    <t>CONTRAPISO,BASE OU CAMADA REGULARIZADORA,EXECUTADA COM ARGAMASSA DE CIMENTO E AREIA,NO TRACO 1:4,NA ESPESSURA DE 4CM</t>
  </si>
  <si>
    <t>CONTRAPISO,BASE OU CAMADA REGULARIZADORA,EXECUTADA COM ARGAMASSA DE CIMENTO E AREIA,NO TRACO 1:4,NA ESPESSURA DE 5CM</t>
  </si>
  <si>
    <t>CONTRAPISO,BASE OU CAMADA REGULARIZADORA,EXECUTADA COM ARGAMASSA DE CIMENTO E AREIA,NO TRACO 1:4,NA ESPESSURA DE 6CM</t>
  </si>
  <si>
    <t>CONTRAPISO,BASE OU CAMADA REGULARIZADORA EXECUTADA,COM ARGAMASSA DE CIMENTO E AREIA,NO TRACO 1:4,NA ESPESSURA DE 6,5CM</t>
  </si>
  <si>
    <t>CONTRAPISO,BASE OU CAMADA REGULARIZADORA EXECUTADA,COM ARGAMASSA DE CIMENTO E AREIA,NO TRACO 1:4,NA ESPESSURA DE 8CM</t>
  </si>
  <si>
    <t>RECOMPOSICAO DE PISO CIMENTADO,COM ARGAMASSA DE CIMENTO E AREIA, NO TRACO 1:3, COM 2CM DE ESPESSURA, EXCLUSIVE BASE  DECONCRETO</t>
  </si>
  <si>
    <t>RECOMPOSICAO DE PASSEIO,DEVIDO A ABERTURA DE VALA PARA ASSENTAMENTO DE TUBULACAO,INCLUSIVE REMOCAO DO MATERIAL SOLTO,CONCRETAGEM ATE 8CM DE ESPESSURA, ACABAMENTO COM 2CM DE ESPESSURA  COM ARGAMASSA DE CIMENTO E AREIA, NO TRACO 1:4 E CARGA,TRANSPORTE E DESCARGA DO MATERIAL EXCEDENTE ATE 20KM</t>
  </si>
  <si>
    <t>RECOMPOSICAO DE PISO DE CONCRETO SIMPLES,COM RESISTENCIA DE15MPA,COM 8CM DE ESPESSURA,INCLUSIVE DEMOLICAO COM EQUIPAMENTO DE AR COMPRIMIDO DO PISO</t>
  </si>
  <si>
    <t>CAMADA DE BRITA 1,COM ESPESSURA ESTIMADA DE 3CM,ESPALHAMENTOMANUAL</t>
  </si>
  <si>
    <t>ASSENTAMENTO DE LADRILHOS,EXCLUSIVE ESTES,EM PISOS DE SUPERFICIE EM OSSO,COM NATA DE CIMENTO SOBRE ARGAMASSA DE CIMENTO,SAIBRO E AREIA,NO TRACO 1:3:3,ESPESSURA MEDIA DE 3,5CM,REJUNTAMENTO COM CIMENTO BRANCO E CORANTE</t>
  </si>
  <si>
    <t>ASSENTAMENTO DE LADRILHOS,EXCLUSIVE ESTES,EM PISO DE SUPERFICIE EM OSSO,COM NATA DE CIMENTO SOBRE ARGAMASSA DE CIMENTO,CAL HIDRATADA ADITIVADA E AREIA,NO TRACO 1:1:10, COM ESPESSURA DE 3,5CM E REJUNTAMENTO COM CIMENTO BRANCO E CORANTE</t>
  </si>
  <si>
    <t>ASSENTAMENTO DE LADRILHOS,EXCLUSIVE ESTES,EM PISO DE SUPERFICIE EM OSSO, COM ARGAMASSA(PRONTA)COLANTE E REJUNTAMENTO INDUSTRIALIZADO</t>
  </si>
  <si>
    <t>ASSENTAMENTO DE PISO VINILICO,EXCLUSIVE ESTE,COMPREENDENDOREGULARIZACAO COM ARGAMASSA DE CIMENTO E AREIA,NO TRACO 1:4,LIXAMENTO MECANICO COM ESMERIL E LIMPEZA COM JATO D'AGUA</t>
  </si>
  <si>
    <t>ASSENTAMENTO DE PISOS DE MARMORE OU GRANITO,EXCLUSIVE ESTES,EM PLACAS,EM SUPERFICIE EM OSSO,COM NATA DE CIMENTO SOBRE ARGAMASSA DE CIMENTO,AREIA E SAIBRO,NO TRACO 1:2:2,COM ESPESSURA MEDIA DE 3,5CM E REJUNTAMENTO DE CIMENTO BRANCO E CORANTE</t>
  </si>
  <si>
    <t>ASSENTAMENTO DE PISOS DE MARMORE OU GRANITO,EXCLUSIVE ESTES,EM PLACAS,EM SUPERFICIE EM OSSO,COM NATA DE CIMENTO SOBRE ARGAMASSA DE CIMENTO,CAL HIDRATADA ADITIVADA E AREIA,NO TRACO1:1:10,COM ESPESSURA DE 3,5CM E REJUNTAMENTO PRONTO</t>
  </si>
  <si>
    <t>ASSENTAMENTO DE BANCADAS OU ILHARGAS,COM PLACAS DE MARMORE OU GRANITO,EXCLUSIVE ESTAS,EM SUPERFICIE EM OSSO,COM NATA DECIMENTO SOBRE ARGAMASSA DE CIMENTO,AREIA E SAIBRO,NO TRACO 1:2:2,COM ESPESSURA MEDIA DE 3,5CM E REJUNTAMENTO DE CIMENTOBRANCO E CORANTE</t>
  </si>
  <si>
    <t>ASSENTAMENTO DE BANCADAS OU ILHARGAS,COM PLACAS DE MARMORE OU GRANITO,EXCLUSIVE ESTAS,EM SUPERFICIE EM OSSO,COM NATA DECIMENTO SOBRE ARGAMASSA DE CIMENTO,CAL HIDRATADA ADITIVADA EAREIA,NO TRACO 1:1:10,COM ESPESSURA DE 3,5CM E REJUNTAMENTOPRONTO</t>
  </si>
  <si>
    <t>ASSENTAMENTO DE LAJOES OU PLACAS DE GRANITO EM CALCADAS DE LOGRADOUROS OU SUPERFICIES NIVELADAS,COM REJUNTAMENTO DE ARGAMASSA DE CIMENTO E AREIA,NO TRACO 1:3,EXCLUSIVE O FORNECIMENTO DAS PEDRAS</t>
  </si>
  <si>
    <t>ASSENTAMENTO DE RODAPES DE MARMORE OU GRANITO,COM 10CM DE ALTURA, EXCLUSIVE ESTES, ASSENTES EM PAREDE EM OSSO, COM  ARGAMASSA DE CIMENTO, AREIA E SAIBRO, NO TRACO 1:2:2, SOBRE  CHAPISCO DE CIMENTO E AREIA, NO TRACO 1:3 E REJUNTAMENTO  DE CIMENTO BRANCO E CORANTE</t>
  </si>
  <si>
    <t>ASSENTAMENTO DE CHAPINS OU ESPELHOS DE MARMORE  OU GRANITO,DE 17CM DE ALTURA,EXCLUSIVE ESTES,ASSENTES EM PAREDE EM OSSO,COM ARGAMASSA DE CIMENTO, AREIA E SAIBRO, NO TRACO  1:2:2,SOBRE CHAPISCO DE CIMENTO E AREIA, NO TRACO 1:3 E REJUNTAMENTO DE CIMENTO BRANCO E CORANTE</t>
  </si>
  <si>
    <t>ASSENTAMENTO DE SOLEIRAS DE MARMORE OU GRANITO,COM 13CM DELARGURA,EXCLUSIVE ESTES,ASSENTES EM SUPERFICIE EM OSSO,COM ARGAMASSA DE CIMENTO,AREIA E SAIBRO,NO TRACO 1:2:2,SOBRE CHAPISCO DE CIMENTO E AREIA,NO TRACO 1:3 E REJUNTAMENTO DE CIMENTO BRANCO E CORANTE</t>
  </si>
  <si>
    <t>ASSENTAMENTO DE SOLEIRAS DE MARMORE OU GRANITO,DE 15CM DE LARGURA,EXCLUSIVE ESTES,ASSENTES EM SUPERFICIE EM OSSO,COM ARGAMASSA DE CIMENTO,AREIA E SAIBRO,NO TRACO 1:2:2,SOBRE CHAPISCO DE CIMENTO E AREIA,NO TRACO 1:3 E REJUNTAMENTO DE CIMENTOBRANCO E CORANTE</t>
  </si>
  <si>
    <t>ASSENTAMENTO DE SOLEIRAS DE MARMORE OU GRANITO,COM 25CM DE LARGURA,EXCLUSIVE ESTES,ASSENTES EM SUPERFICIE EM OSSO COM ARGAMASSA DE CIMENTO,AREIA E SAIBRO,NO TRACO 1:2:2,SOBRE CHAPISCO DE CIMENTO E AREIA,NO TRACO 1:3 E REJUNTAMENTO DE CIMENTO BRANCO E CORANTE</t>
  </si>
  <si>
    <t>ASSENTAMENTO DE CAPA DE DEGRAU DE MARMORE OU GRANITO, COM 28CM DE LARGURA,EXCLUSIVE ESTES,ASSENTES EM PAREDE EM OSSO,COMARGAMASSA DE CIMENTO,AREIA E SAIBRO,NO TRACO 1:2:2,SOBRE CHAPISCO DE CIMENTO E AREIA,NO TRACO 1:3 E REJUNTAMENTO DE CIMENTO BRANCO E CORANTE</t>
  </si>
  <si>
    <t>ASSENTAMENTO DE RODAPE DE MARMORE OU GRANITO,COM 30CM DE ALTURA, EXCLUSIVE ESTES, ASSENTES EM PAREDE EM OSSO, COM  ARGAMASSA DE CIMENTO, AREIA E SAIBRO, NO TRACO 1:2:2, SOBRE  CHAPISCO DE CIMENTO E AREIA, NO TRACO 1:3 E REJUNTAMENTO  DE CIMENTO BRANCO E CORANTE</t>
  </si>
  <si>
    <t>REVESTIMENTO DE PISO,COM LADRILHOS CERAMICOS ESMALTADOS,COMMEDIDAS EM TORNO DE 30X30CM E 8,5MM DE ESPESSURA,DESTINADOSA CARGA PESADA,COM RESISTENCIA A ABRASAO P.E.I.-V,ASSENTES EM SUPERFICIE EM OSSO,COM NATA SOBRE A ARGAMASSA DE CIMENTO,SAIBRO E AREIA,NO TRACO 1:3:3,REJUNTAMENTO COM CIMENTO BRANCO E CORANTE</t>
  </si>
  <si>
    <t>REVESTIMENTO DE PISO,COM LADRILHOS CERAMICOS ESMALTADOS,COMMEDIDAS EM TORNO DE 30X30CM E 8,5MM DE ESPESSURA,DESTINADOSA CARGA PESADA,COM RESISTENCIA A ABRASAO P.E.I.-III,ASSENTESEM SUPERFICIE EM OSSO,COM ARGAMASSA COLANTE SOBRE ARGAMASSADE CIMENTO,SAIBRO E AREIA,NO TRACO 1:3:3,E REJUNTAMENTO PRONTO</t>
  </si>
  <si>
    <t>REVESTIMENTO DE PISO,COM LADRILHOS CERAMICOS ESMALTADOS,COMMEDIDAS EM TORNO DE 20X20CM E 6,5MM DE ESPESSURA,DESTINADOSA CARGA PESADA,COM RESISTENCIA A ABRASAO P.E.I.-IV,ASSENTESEM SUPERFICIE EM OSSO,COM NATA SOBRE A ARGAMASSA DE CIMENTO,SAIBRO E AREIA,NO TRACO 1:3:3,REJUNTAMENTO COM CIMENTO BRANCO E CORANTE</t>
  </si>
  <si>
    <t>REVESTIMENTO DE PISO,COM LADRILHOS CERAMICOS ESMALTADOS,COMMEDIDAS EM TORNO DE 20X20CM E 6,5MM DE ESPESSURA, DESTINADOSA CARGA PESADA,COM RESISTENCIA A ABRASAO P.E.I.-IV,ASSENTESEM SUPERFICIE EM OSSO,COM ARGAMASSA COLANTE SOBRE ARGAMASSADE CIMENTO,SAIBRO E AREIA,NO TRACO 1:3:3,E REJUNTAMENTO INDINDUSTRIALIZADO</t>
  </si>
  <si>
    <t>REVESTIMENTO DE PISOS COM LADRILHOS CERAMICOS ANTIDERRAPANTES,COM MEDIDAS EM TORNO DE 11,6X24CM COM ESPESSURA DE 9MM,ASSENTES COMO EM 13.330.0050,CORES:PESSEGO,VERMELHO E CASTOR</t>
  </si>
  <si>
    <t>REVESTIMENTO DE PISOS COM LADRILHOS CERAMICOS ANTIDERRAPANTES,COM MEDIDAS EM TORNO DE 11,6X24CM,COM ESPESSURA DE 9MM,ASSENTES EM SUPERFICIE EM OSSO,COM ARGAMASSA COLANTE E REJUNTAMENTO PRONTO,CORES:PESSEGO,VERMELHO E CASTOR.</t>
  </si>
  <si>
    <t>REVESTIMENTO DE PISO COM LADRILHO CERAMICO,ANTIDERRAPANTE,40X40CM,SUJEITO A TRAFEGO INTENSO,RESISTENCIA A ABRASAO P.E.I.-IV,ASSENTES EM SUPERFICIE COM NATA DE CIMENTO SOBRE ARGAMASSA DE CIMENTO,AREIA E SAIBRO,NO TRACO 1:3:3,REJUNTAMENTO COMCIMENTO BRANCO E CORANTE</t>
  </si>
  <si>
    <t>REVESTIMENTO DE PISO COM LADRILHO CERAMICO,ANTIDERRAPANTE,40X40CM,SUJEITO A TRAFEGO INTENSO,RESISTENCIA A ABRASAO P.E.I.-IV,ASSENTES EM SUPERFICIE EM OSSO,COM ARGAMASSA COLANTE EREJUNTAMENTO PRONTO</t>
  </si>
  <si>
    <t>REVESTIMENTO DE PISO COM MOSAICO DE AZULEJOS DE VARIAS ORIGENS,COM ARGAMASSA DE CIMENTO E AREIA,NO TRACO 1:3,SOBRE BASEJA EXISTENTE</t>
  </si>
  <si>
    <t>REVESTIMENTO DE PISO COM MOSAICO DE AZULEJOS DE VARIAS ORIGENS,ASSENTES EM SUPERFICIE EM OSSO,COM ARGAMASSA COLANTE E REJUNTAMENTO PRONTO</t>
  </si>
  <si>
    <t>RODAPE COM LADRILHO CERAMICO,COM 7,5 A 10CM DE ALTURA,ASSENTE CONFORME ITEM 13.025.0016</t>
  </si>
  <si>
    <t>RODAPE COM LADRILHO CERAMICO,COM 7,5 A 10CM DE ALTURA,ASSENTES CONFORME ITEM 13.025.0058</t>
  </si>
  <si>
    <t>RODAPE COM LADRILHO CERAMICO,COM 15CM DE ALTURA,ASSENTE CONFORME ITEM 13.025.0016</t>
  </si>
  <si>
    <t>RODAPE COM LADRILHO CERAMICO,COM 15CM DE ALTURA,ASSENTES CONFORME ITEM 13.025.0058</t>
  </si>
  <si>
    <t>RECOMPOSICAO DE PISO DE CERAMICAS,EXCLUSIVE ESTAS,INCLUSIVEMAO-DE-OBRA TOTAL E MATERIAIS DE ASSENTAMENTO E REJUNTAMENTOCOMO EM 13.330.0010</t>
  </si>
  <si>
    <t>REVESTIMENTO DE PISO CERAMICO EM PORCELANATO TECNICO NATURAL,ACABAMENTO DA BORDA RETIFICADO,PARA USO EM AREAS COMERCIAISCOM ACESSO PARA RUA,NO FORMATO (60X60)CM,ASSENTES EM SUPERFICIE EM OSSO COM ARGAMASSA DE CIMENTO E COLA (ARGAMASSA COLANTE)E REJUNTAMENTO PRONTO</t>
  </si>
  <si>
    <t>REVESTIMENTO DE PISO CERAMICO,EM PORCELANATO TECNICO NATURAL,ACABAMENTO DA BORDA RETIFICADO,PARA USO EM AREAS COMERCIAISCOM ACESSO PARA RUA,NO FORMATO (60X60)CM,ASSENTES CONFORMEITEM 13.330.0010</t>
  </si>
  <si>
    <t>REVESTIMENTO DE PISO CERAMICO EM PORCELANATO TECNICO NATURAL,ACABAMENTO DA BORDA RETIFICADO,PARA USO EM AREAS COMERCIAISCOM ACESSO PARA RUA,NO FORMATO (60X60)CM,ASSENTES EM SUPERFICIE EM OSSO,EXCLUSIVE ARGAMASSA E REJUNTAMENTO</t>
  </si>
  <si>
    <t>RODAPE COM CERAMICA EM PORCELANATO TECNICO NATURAL,COM 7,5 A10CM DE ALTURA,ASSENTES CONFORME ITEM 13.025.0016</t>
  </si>
  <si>
    <t>RODAPE COM CERAMICA EM PORCELANATO NATURAL,COM 7,5 A 10CM DEALTURA,ASSENTES CONFORME ITEM 13.025.0058</t>
  </si>
  <si>
    <t>REVESTIMENTO DE PISO COM LADRILHO HIDRAULICO,20X20CM,ASSENTES CONFORME ITEM 13.330.0010</t>
  </si>
  <si>
    <t>REVESTIMENTO DE PISO COM LADRILHO HIDRAULICO,20X20CM,ASSENTES CONFORME ITEM 13.330.0015</t>
  </si>
  <si>
    <t>REVESTIMENTO DE PISO COM LADRILHO HIDRAULICO,20X20CM,EXCLUSIVE ARGAMASSA E REJUNTAMENTO</t>
  </si>
  <si>
    <t>REVESTIMENTO DE PISO COM CERAMICA TATIL DIRECIONAL,(LADRILHOHIDRAULICO),PARA PESSOAS COM NECESSIDADES ESPECIFICAS,ASSENTES SOBRE SUPERFICIE EM OSSO,CONFORME ITEM 13.330.0010</t>
  </si>
  <si>
    <t>REVESTIMENTO DE PISO COM CERAMICA TATIL DIRECIONAL,(LADRILHOHIDRAULICO),PARA PESSOAS C/NECESSIDADES ESPECIFICAS,ASSENTES SOBRE SUPERFICIE EM OSSO,EXCLUSIVE NATA DE CIMENTO,ARGAMASSA E REJUNTAMENTO</t>
  </si>
  <si>
    <t>REVESTIMENTO DE PISO COM CERAMICA TATIL ALERTA,(LADRILHO HIDRAULICO) PARA PESSOAS COM NECESSIDADES  ESPECIFICAS,ASSENTESSOBRE SUPERFICIE EM OSSO,CONFORME ITEM 13.330.0010</t>
  </si>
  <si>
    <t>REVESTIMENTO DE PISO COM CERAMICA TATIL ALERTA,(LADRILHO HIDRAULICO) PARA PESSOAS COM NECESSIDADES ESPECIFICAS,ASSENTESSOBRE SUPERFICIE EM OSSO,EXCLUSIVE NATA DE CIMENTO,ARGAMASSA E REJUNTAMENTO</t>
  </si>
  <si>
    <t>PISOS DE PLACAS NAO TRABALHADAS DE GRANITO,RETANGULARES,SOBRE TERRENO NIVELADO,COM AS JUNTAS TOMADAS COM ARGAMASSA DE CIMENTO E AREIA,NO TRACO 1:3</t>
  </si>
  <si>
    <t>REVESTIMENTO DE PISOS EM MARMORE BRANCO CLASSICO,EM PLACAS,2CM DE ESPESSURA,COM 2 POLIMENTOS,ASSENTE EM SUPERFICIE EM OSSO,COM NATA DE CIMENTO SOBRE ARGAMASSA DE CIMENTO,AREIA E SAIBRO,NO TRACO 1:2:2 E REJUNTAMENTO EM CIMENTO BRANCO</t>
  </si>
  <si>
    <t>REVESTIMENTO DE PISOS EM MARMORE BRANCO CLASSICO,EM PLACAS,3CM DE ESPESSURA,COM 2 POLIMENTOS,ASSENTE EM SUPERFICIE EM OSSO,COM NATA DE CIMENTO SOBRE ARGAMASSA DE CIMENTO,AREIA E SAIBRO,NO TRACO 1:2:2 E REJUNTAMENTO EM CIMENTO BRANCO</t>
  </si>
  <si>
    <t>REVESTIMENTO DE PISOS EM MARMORE BRANCO CLASSICO,EM PLACAS,2CM DE ESPESSURA,COM 2 POLIMENTOS,ASSENTE EM SUPERFICIE EM OSSO,EXCLUSIVE NATA DE CIMENTO,ARGAMASSA E REJUNTAMENTO</t>
  </si>
  <si>
    <t>REVESTIMENTO DE PISOS EM MARMORE BRANCO CLASSICO,EM PLACAS,3CM DE ESPESSURA,COM 2 POLIMENTOS,ASSENTE EM SUPERFICIE EM OSSO,EXCLUSIVE NATA DE CIMENTO,ARGAMASSA E REJUNTAMENTO</t>
  </si>
  <si>
    <t>RODAPE DE MARMORE BRANCO CLASSICO COM 10CM DE ALTURA E 2CM DE ESPESSURA, COM 2 POLIMENTOS,ASSENTE EM PAREDE EM OSSO, COMARGAMASSA DE CIMENTO,AREIA E SAIBRO, NO TRACO 1:2:2 E NATADE CIMENTO, SOBRE CHAPISCO DE CIMENTO E AREIA, NO TRACO 1:3INCLUSIVE ESTES)E REJUNTAMENTO EM CIMENTO BRANCO</t>
  </si>
  <si>
    <t>RODAPE DE MARMORE BRANCO CLASSICO COM 10CM DE ALTURA E 2CM DE ESPESSURA,COM 2 POLIMENTOS,ASSENTE EM PAREDE EM OSSO,EXCLUSIVE NATA DE CIMENTO,ARGAMASSA,CHAPISCO E REJUNTAMENTO</t>
  </si>
  <si>
    <t>SOLEIRA DE MARMORE BRANCO CLASSICO,DE 3X13CM,COM 2 POLIMENTOS,ASSENTE COMO EM 13.345.0015</t>
  </si>
  <si>
    <t>SOLEIRA DE MARMORE BRANCO CLASSICO,DE 3X13CM,COM 2 POLIMENTOS,EXCLUSIVE NATA DE CIMENTO,ARGAMASSA E REJUNTAMENTO</t>
  </si>
  <si>
    <t>SOLEIRA DE MARMORE BRANCO CLASSICO,DE 3X15CM,COM 2 POLIMENTOS,ASSENTE COMO EM 13.345.0015</t>
  </si>
  <si>
    <t>SOLEIRA DE MARMORE BRANCO CLASSICO,DE 3X15CM,COM 2 POLIMENTOS,EXCLUSIVE NATA DE CIMENTO,ARGAMASSA E REJUNTAMENTO</t>
  </si>
  <si>
    <t>SOLEIRA DE MARMORE BRANCO CLASSICO,DE 3X25CM,COM 2 POLIMENTOS,ASSENTE COMO EM 13.345.0015</t>
  </si>
  <si>
    <t>SOLEIRA DE MARMORE BRANCO CLASSICO,DE 3X25CM,COM 2 POLIMENTOS,EXCLUSIVE NATA DE CIMENTO,ARGAMASSA E REJUNTAMENTO</t>
  </si>
  <si>
    <t>SOLEIRA DE MARMORE BRANCO CLASSICO,DE 3X45CM,SEM DESNIVEL,PARA PORTAS DE 2 FOLHAS,ASSENTE COMO EM 13.345.0015</t>
  </si>
  <si>
    <t>SOLEIRA DE MARMORE BRANCO CLASSICO,DE 3X45CM,SEM DESNIVEL,PARA PORTAS DE 2 FOLHAS,EXCLUSIVE NATA DE CIMENTO,ARGAMASSA EREJUNTAMENTO</t>
  </si>
  <si>
    <t>CHAPIM OU ESPELHO DE MARMORE BRANCO CLASSICO,COM 2X17CM COM1 POLIMENTO,ASSENTE COMO EM 13.345.0020</t>
  </si>
  <si>
    <t>CHAPIM OU ESPELHO DE MARMORE BRANCO CLASSICO,COM 2X17CM COM1 POLIMENTO, EXCLUSIVE NATA DE CIMENTO,ARGAMASSA,CHAPISCO EREJUNTAMENTO</t>
  </si>
  <si>
    <t>CAPA DE DEGRAU,DE MARMORE BRANCO CLASSICO,COM 3X28CM,COM 1 POLIMENTO,ASSENTE COMO EM 13.345.0015</t>
  </si>
  <si>
    <t>CAPA DE DEGRAU,DE MARMORE BRANCO CLASSICO, COM 3X28CM,COM 1POLIMENTO,EXCLUSIVE NATA DE CIMENTO,ARGAMASSA E REJUNTAMENTO</t>
  </si>
  <si>
    <t>CAPA DE DEGRAU,DE MARMORE BRANCO CLASSICO,COM 3X30CM,COM 1 POLIMENTO,ASSENTE COMO EM 13.345.0015</t>
  </si>
  <si>
    <t>CAPA DE DEGRAU,DE MARMORE BRANCO CLASSICO,COM 3X30CM, COM 1POLIMENTO,EXCLUSIVE NATA DE CIMENTO,ARGAMASSA E REJUNTAMENTO</t>
  </si>
  <si>
    <t>REVESTIMENTO DE PISOS COM GRANITO CINZA ANDORINHA,EM PLACAS,COM ESPESSURA DE 2CM,SEM ACABAMENTO,ASSENTE EM SUPERFICIE EMOSSO,COM NATA DE CIMENTO SOBRE ARGAMASSA DE CIMENTO,AREIA ESAIBRO,NO TRACO 1:2:2 E REJUNTAMENTO PRONTO</t>
  </si>
  <si>
    <t>REVESTIMENTO DE PISOS COM GRANITO CINZA ANDORINHA,EM PLACAS,COM ESPESSURA DE 2CM,SEM ACABAMENTO,ASSENTE EM SUPERFICIE EMOSSO,EXCLUSIVE NATA DE CIMENTO,ARGAMASSA E REJUNTAMENTO</t>
  </si>
  <si>
    <t>REVESTIMENTO DE PISOS COM GRANITO CINZA ANDORINHA APICOADO,EM PLACAS,COM ESPESSURA DE 3CM,ASSENTADO SOBRE TERRENO NIVELADO,COM NATA DE CIMENTO SOBRE ARGAMASSA DE CIMENTO E AREIA,NO TRACO 1:3</t>
  </si>
  <si>
    <t>RODAPE DE GRANITO CINZA ANDORINHA,COM ACABAMENTO SERRADO,COM7CM DE ALTURA E 2CM DE ESPESSURA,ASSENTE EM PAREDE EM OSSO,COM CHAPISCO, ARGAMASSA DE CIMENTO, AREIA E SAIBRO NO TRACO1:2:2 E NATA DE CIMENTO SOBRE CHAPISCO DE CIMENTO E AREIA,NOTRACO 1:3(INCLUSIVE ESTE) E REJUNTAMENTO PRONTO</t>
  </si>
  <si>
    <t>RODAPE DE GRANITO CINZA ANDORINHA,COM ACABAMENTO SERRADO,COM7CM DE ALTURA E 2CM DE ESPESSURA,ASSENTE EM PAREDE EM OSSOEXCLUSIVE NATA DE CIMENTO,ARGAMASSA,CHAPISCO E REJUNTAMENTO</t>
  </si>
  <si>
    <t>CAPA DE DEGRAU EM GRANITO CINZA ANDORINHA,30X3CM,SEM ACABAMENTO,ASSENTE COMO EM 13.348.0010</t>
  </si>
  <si>
    <t>CAPA DE DEGRAU EM GRANITO CINZA ANDORINHA,30X3CM,SEM ACABAMENTO,EXCLUSIVE NATA DE CIMENTO,ARGAMASSA E REJUNTAMENTO</t>
  </si>
  <si>
    <t>ESPELHO OU CHAPIM EM GRANITO CINZA ANDORINHA,20X3CM,SEM ACABAMENTO,ASSENTADO COMO NO ITEM 13.348.0030</t>
  </si>
  <si>
    <t>ESPELHO OU CHAPIM EM GRANITO CINZA ANDORINHA,20X3CM,SEM ACABAMENTO,EXCLUSIVE NATA DE CIMENTO,ARGAMASSA,CHAPISCO E REJUNTAMENTO</t>
  </si>
  <si>
    <t>PEITORIL EM GRANITO CINZA ANDORINHA,ESPESSURA DE 2CM,LARGURA15 A 18CM,ASSENTADO COM NATA DE CIMENTO SOBRE ARGAMASSA DECIMENTO,SAIBRO E AREIA,NO TRACO 1:3:3 E REJUNTAMENTO COM CIMENTO BRANCO</t>
  </si>
  <si>
    <t>PEITORIL EM GRANITO CINZA ANDORINHA,ESPESSURA DE 2CM,LARGURA15 A 18CM,EXCLUSIVE NATA DE CIMENTO, ARGAMASSA E REJUNTAMENTO</t>
  </si>
  <si>
    <t>PEITORIL EM GRANITO CINZA ANDORINHA,ESPESSURA DE 2CM,LARGURADE 28CM,ASSENTADO COM NATA DE CIMENTO SOBRE ARGAMASSA DE CIMENTO,SAIBRO E AREIA,NO TRACO 1:3:3 E REJUNTAMENTO COM CIMENTO BRANCO</t>
  </si>
  <si>
    <t>PEITORIL EM GRANITO CINZA ANDORINHA,ESPESSURA DE 2CM,LARGURADE 28CM,EXCLUSIVE NATA DE CIMENTO,ARGAMASSA E REJUNTAMENTO</t>
  </si>
  <si>
    <t>SOLEIRA EM GRANITO CINZA ANDORINHA,ESPESSURA DE 3CM,COM 2 POLIMENTOS,LARGURA DE 13CM,ASSENTADO COM ARGAMASSA DE CIMENTO,SAIBRO E AREIA, NO TRACO 1:2:2, E REJUNTAMENTO COM CIMENTOBRANCO E CORANTE</t>
  </si>
  <si>
    <t>SOLEIRA EM GRANITO CINZA ANDORINHA,ESPESSURA DE 3CM COM 2 POLIMENTOS,LARGURA DE 13CM,EXCLUSIVE ARGAMASSA E REJUNTAMENTO</t>
  </si>
  <si>
    <t>SOLEIRA EM GRANITO CINZA ANDORINHA,ESPESSURA DE 3CM,COM 2 PLIMENTOS,LARGURA DE 15CM,ASSENTADO COM ARGAMASSA DE CIMENTO,SAIBRO E AREIA, NO TRACO 1:2:2, E REJUNTAMENTO COM CIMENTOBRANCO E CORANTE</t>
  </si>
  <si>
    <t>SOLEIRA EM GRANITO CINZA ANDORINHA,ESPESSURA DE 3CM,COM 2 POLIMENTOS,LARGURA DE 15CM,EXCLUSIVE ARGAMASSA E REJUNTAMENTO</t>
  </si>
  <si>
    <t>SOLEIRA EM GRANITO CINZA ANDORINHA,ESPESSURA DE 3CM,COM 2 POLIMENTOS,LARGURA DE 25CM,ASSENTADO COM ARGAMASSA DE CIMENTO,SAIBRO E AREIA, NO TRACO 1:2:2, E REJUNTAMENTO COM CIMENTOBRANCO E CORANTE</t>
  </si>
  <si>
    <t>SOLEIRA EM GRANITO CINZA ANDORINHA,ESPESSURA DE 3CM,COM 2 POLIMENTOS,LARGURA DE 25CM,EXCLUSIVE ARGAMASSA E REJUNTAMENTO</t>
  </si>
  <si>
    <t>REVESTIMENTO DE PISOS COM GRANITO PRETO EM PLACAS,COM ESPESSURA DE 2CM,COM 2 POLIMENTOS,ASSENTES EM SUPERFICIE EM OSSO,COM NATA DE CIMENTO SOBRE ARGAMASSA DE CIMENTO,AREIA E SAIBRO,NO TRACO 1:2:2 E REJUNTAMENTO DE CIMENTO BRANCO E CORANTE</t>
  </si>
  <si>
    <t>REVESTIMENTO DE PISOS COM GRANITO PRETO EM PLACAS,COM ESPESSURA DE 2CM,COM 2 POLIMENTOS,ASSENTES EM SUPERFICIE EM OSSO,EXCLUSIVE NATA DE CIMENTO,ARGAMASSA E REJUNTAMENTO</t>
  </si>
  <si>
    <t>REVESTIMENTO DE PISOS COM GRANITO PRETO EM PLACAS COM MEDIDAS ACIMA DE 30X30CM,COM ESPESSURA DE 3CM,COM 2 POLIMENTOS,ASSENTES EM SUPERFICIE EM OSSO,COM NATA DE CIMENTO SOBRE ARGAMASSA DE CIMENTO,AREIA E SAIBRO,NO TRACO 1:2:2 E REJUNTAMENTODE CIMENTO BRANCO E CORANTE</t>
  </si>
  <si>
    <t>REVESTIMENTO DE PISOS COM GRANITO PRETO EM PLACAS COM MEDIDAS ACIMA DE 30X30CM,COM 3CM DE ESPESSURA,COM 2 POLIMENTOS,ASSENTES EM SUPERFICIE EM OSSO,EXCLUSIVE NATA DE CIMENTO,ARGAMASSA E REJUNTAMENTO</t>
  </si>
  <si>
    <t>RODAPE DE GRANITO PRETO COM 10CM DE ALTURA E 2CM DE ESPESSURA,COM 2 POLIMENTOS,ASSENTE EM PAREDE EM OSSO, COM ARGAMASSADE CIMENTO,AREIA E SAIBRO,NO TRACO 1:2:2 E NATA DE CIMENTO,SOBRE CHAPISCO DE CIMENTO E AREIA, NO TRACO 1:3 (INCLUSIVEESTE) E REJUNTAMENTO DE CIMENTO BRANCO E CORANTE</t>
  </si>
  <si>
    <t>RODAPE DE GRANITO PRETO COM 10CM DE ALTURA E 2CM DE ESPESSURA,COM 2 POLIMENTOS, ASSENTE EM PAREDE EM OSSO, EXCLUSIVE CHAPISCO,ARGAMASSA,NATA DE CIMENTO E REJUNTAMENTO</t>
  </si>
  <si>
    <t>SOLEIRA DE GRANITO PRETO DE 3X13CM COM 2 POLIMENTOS,ASSENTECOMO EM 13.365.0010</t>
  </si>
  <si>
    <t>SOLEIRA DE GRANITO PRETO DE 3X13CM COM 2 POLIMENTOS, EXCLUSIVE NATA DE CIMENTO,ARGAMASSA E REJUNTAMENTO</t>
  </si>
  <si>
    <t>SOLEIRA DE GRANITO PRETO DE 3X15CM COM 2 POLIMENTOS,ASSENTECOMO EM 13.365.0010</t>
  </si>
  <si>
    <t>SOLEIRA DE GRANITO PRETO DE 3X15CM COM 2 POLIMENTOS, EXCLUSIVE NATA DE CIMENTO,ARGAMASSA E REJUNTAMENTO</t>
  </si>
  <si>
    <t>SOLEIRA DE GRANITO PRETO DE 3X25CM COM 2 POLIMENTOS,ASSENTECOMO EM 13.365.0010</t>
  </si>
  <si>
    <t>SOLEIRA DE GRANITO PRETO DE 3X25CM COM 2 POLIMENTOS, EXCLUSIVE NATA DE CIMENTO,ARGAMASSA E REJUNTAMENTO</t>
  </si>
  <si>
    <t>CHAPIM OU ESPELHO DE GRANITO PRETO COM 2X17CM,COM 1 POLIMENTO,ASSENTE COMO EM 13.365.0020</t>
  </si>
  <si>
    <t>CHAPIM OU ESPELHO DE GRANITO PRETO COM 2X17CM,COM 1 POLIMENTO,EXCLUSIVE CHAPISCO,ARGAMASSA,REJUNTAMENTO E NATA DE CIMENTO</t>
  </si>
  <si>
    <t>CAPA DE DEGRAU DE GRANITO PRETO,COM 3X28CM,COM 1 POLIMENTO,ASSENTE COMO EM 13.365.0010</t>
  </si>
  <si>
    <t>CAPA DE DEGRAU DE GRANITO PRETO,COM 3X28CM,COM 1 POLIMENTO,EXCLUSIVE NATA DE CIMENTO,ARGAMASSA E REJUNTAMENTO</t>
  </si>
  <si>
    <t>CAPA DE DEGRAU DE GRANITO PRETO,COM 3X30CM,COM 1 POLIMENTO,ASSENTE COMO EM 13.365.0010</t>
  </si>
  <si>
    <t>CAPA DE DEGRAU DE GRANITO PRETO,COM 3X30CM,COM 1 POLIMENTO,EXCLUSIVE NATA DE CIMENTO,ARGAMASSA E REJUNTAMENTO</t>
  </si>
  <si>
    <t>REVESTIMENTO DE PISO COM GRANITO CINZA CORUMBA,EM PLACAS,ESPESSURA DE 2CM,POLIDO E LUSTRADO, ASSENTE COM ARGAMASSA COLANTE,JUNTAS DE 2MM DE ESPESSURA E REJUNTAMENTO PRONTO</t>
  </si>
  <si>
    <t>REVESTIMENTO DE PISO COM GRANITO CINZA CORUMBA,EM PLACAS,ESPESSURA DE 2CM,POLIDO E LUSTRADO,EXCLUSIVE ARGAMASSA COLANTEE REJUNTAMENTO PRONTO</t>
  </si>
  <si>
    <t>REVESTIMENTO DE PISO COM GRANITO CINZA CORUMBA,EM PLACAS,ESPESSURA DE 2CM, SEM POLIMENTO, ASSENTE COM ARGAMASSA COLANTE,JUNTAS DE 2MM DE ESPESSURA E REJUNTAMENTO PRONTO</t>
  </si>
  <si>
    <t>REVESTIMENTO DE PISO COM GRANITO CINZA CORUMBA,EM PLACAS,ESPESSURA DE 2CM, SEM POLIMENTO, EXCLUSIVE ARGAMASSA COLANTE EREJUNTAMENTO</t>
  </si>
  <si>
    <t>RODAPE DE GRANITO CINZA CORUMBA,COM 10CM DE ALTURA E 2CM DEESPESSURA,ASSENTE EM PAREDE EM OSSO,COM ARGAMASSA DE CIMENTO,AREIA E SAIBRO NO TRACO 1:2:2 E NATA DE CIMENTO,SOBRE CHAPISCO DE CIMENTO E AREIA, NO TRACO 1:3(INCLUSIVE ESTE) E REJUNTAMENTO PRONTO</t>
  </si>
  <si>
    <t>RODAPE DE GRANITO CINZA CORUMBA,COM 10CM DE ALTURA E 2CM DEESPESSURA,ASSENTE EM PAREDE EM OSSO,EXCLUSIVE NATA DE CIMENTO,CHAPISCO,ARGAMASSA E REJUNTAMENTO</t>
  </si>
  <si>
    <t>CAPA DE DEGRAU EM GRANITO CINZA CORUMBA,COM LARGURA DE 30CM,ESPESSURA DE 3CM,COM POLIMENTO ASSENTE EM SUPERFICIE EM OSSO,COM NATA DE CIMENTO,SOBRE ARGAMASSA DE CIMENTO,AREIA E SAIBRO NO TRACO 1:2:2 E REJUNTAMENTO PRONTO</t>
  </si>
  <si>
    <t>CAPA DE DEGRAU EM GRANITO CINZA CORUMBA,ESPESSURA DE 3CM,LARGURA DE 30CM, COM POLIMENTO, ASSENTE EM SUPERFICIE EM OSSO,EXCLUSIVE NATA DE CIMENTO,ARGAMASSA E REJUNTAMENTO</t>
  </si>
  <si>
    <t>ESPELHO OU CHAPIM EM GRANITO CINZA CORUMBA,ESPESSURA DE 3CM,LARGURA DE 20CM,POLIDO E ASSENTE COMO EM 13.365.0083</t>
  </si>
  <si>
    <t>ESPELHO OU CHAPIM DE GRANITO CINZA CORUMBA,ESPESSURA DE 3CM,LARGURA DE 20CM,POLIDO,ASSENTE EM PAREDE EM OSSO,EXCLUSIVE NATA DE CIMENTO, ARGAMASSA,CHAPISCO E REJUNTAMENTO</t>
  </si>
  <si>
    <t>CHAPIM/TESTEIRA EM GRANITO CINZA CORUMBA,SERRADO,10CM DE LARGURA E ESPESSURA DE 2CM, ASSENTE EM PAREDE EM OSSO, COM ARGAMASSA DE CIMENTO, AREIA E SAIBRO NO TRACO 1:2:2 E NATA DE CIMENTO,SOBRE CHAPISCO DE CIMENTO E AREIA NO TRACO 1:3(INCLUSIVE ESTE) E REJUNTAMENTO PRONTO</t>
  </si>
  <si>
    <t>CHAPIM/TESTEIRA EM GRANITO CINZA CORUMBA,SERRADO,10CM DE LARGURA E ESPESSURA DE 2CM,ASSENTE EM PAREDE EM OSSO,EXCLUSIVENATA DE CIMENTO,CHAPISCO,ARGAMASSA E REJUNTAMENTO</t>
  </si>
  <si>
    <t>PEITORIL EM GRANITO CINZA CORUMBA,2CM DE ESPESSURA,LARGURA DE 15 A 18CM,ASSENTADO COM NATA DE CIMENTO SOBRE ARGAMASSA DECIMENTO,SAIBRO E AREIA,NO TRACO 1:3:3 E REJUNTAMENTO COM CIMENTO BRANCO</t>
  </si>
  <si>
    <t>PEITORIL EM GRANITO CINZA CORUMBA,2CM DE ESPESSURA,LARGURA DE 15 A 18CM,EXCLUSIVE NATA DE CIMENTO,ARGAMASSA E REJUNTAMENTO</t>
  </si>
  <si>
    <t>PEITORIL EM GRANITO CINZA CORUMBA,2CM DE ESPESSURA, LARGURADE 28CM, ASSENTADO COM NATA DE CIMENTO SOBRE ARGAMASSA DE CIMENTO,SAIBRO E AREIA, NO TRACO 1:3:3 E REJUNTAMENTO COM  CIMENTO BRANCO</t>
  </si>
  <si>
    <t>PEITORIL EM GRANITO CINZA CORUMBA,2CM DE ESPESSURA, LARGURADE 28CM,EXCLUSIVE NATA DE CIMENTO,ARGAMASSA E REJUNTAMENTO</t>
  </si>
  <si>
    <t>SOLEIRA EM GRANITO CINZA CORUMBA,2CM DE ESPESSURA,COM 2 POLIMENTOS,LARGURA DE 13CM, ASSENTE EM SUPERFICIE EM OSSO,COM NATA DE CIMENTO SOBRE ARGAMASSA DE CIMENTO,SAIBRO E AREIA,NO TRACO 1:2:2 E REJUNTAMENTO COM CIMENTO BRANCO E CORANTE</t>
  </si>
  <si>
    <t>SOLEIRA EM GRANITO CINZA CORUMBA,2CM DE ESPESSURA,COM 2 POLIMENTOS,LARGURA DE 13CM, EXCLUSIVE NATA DE CIMENTO,ARGAMASSAE REJUNTAMENTO</t>
  </si>
  <si>
    <t>SOLEIRA EM GRANITO CINZA CORUMBA,2CM DE ESPESSURA,COM 2 POLIMENTOS,LARGURA DE 15CM, ASSENTE EM SUPERFICIE EM OSSO,COM NATA DE CIMENTO SOBRE ARGAMASSA DE CIMENTO,SAIBRO E AREIA,NO TRACO 1:2:2 E REJUNTAMENTO COM CIMENTO BRANCO E CORANTE</t>
  </si>
  <si>
    <t>SOLEIRA EM GRANITO CINZA CORUMBA,2CM DE ESPESSURA,COM 2 POLIMENTOS,LARGURA DE 15CM, EXCLUSIVE NATA DE CIMENTO,ARGAMASSAE REJUNTAMENTO</t>
  </si>
  <si>
    <t>SOLEIRA EM GRANITO CINZA CORUMBA,3CM DE ESPESSURA,COM 2 POLIMENTOS,LARGURA DE 25CM, ASSENTE EM SUPERFICIE EM OSSO,COM NATA DE CIMENTO SOBRE ARGAMASSA DE CIMENTO,SAIBRO E AREIA,NO TRACO 1:2:2 E REJUNTAMENTO COM CIMENTO BRANCO E CORANTE</t>
  </si>
  <si>
    <t>SOLEIRA EM GRANITO CINZA CORUMBA,3CM DE ESPESSURA,COM 2 POLIMENTOS,LARGURA DE 25CM,ASSENTE EM SUPERFICIE EM OSSO,EXCLUSIVE NATA DE CIMENTO,ARGAMASSA E REJUNTAMENTO</t>
  </si>
  <si>
    <t>REVESTIMENTO DE PISO COM GRANITO RUSTICO EM PLACAS,ESPESSURADE 3 A 4CM, COM CORTE MANUAL, ASSENTE EM SUPERFICIE EM OSSO,COM NATA DE CIMENTO SOBRE ARGAMASSA DE CIMENTO,AREIA E SAIBRO,NO TRACO 1:2:2 E REJUNTAMENTO PRONTO</t>
  </si>
  <si>
    <t>REVESTIMENTO DE PISO COM GRANITO RUSTICO EM PLACAS,ESPESSURADE 3 A 4CM,COM CORTE MANUAL,ASSENTE EM SUPERFICIE EM OSSO,EXCLUSIVE NATA DE CIMENTO,ARGAMASSA E REJUNTAMENTO</t>
  </si>
  <si>
    <t>REVESTIMENTO DE PISO COM GRANITO CAPAO BONITO, EM PLACA DE 2CM DE ESPESSURA, ACABAMENTO POLIDO, ASSENTADO SOBRE TERRENONIVELADO, COM NATA DE CIMENTO SOBRE  ARGAMASSA DE CIMENTO EAREIA,NO TRACO 1:3</t>
  </si>
  <si>
    <t>REVESTIMENTO DE PISO COM GRANITO CAPAO BONITO, EM PLACA DE 2CM DE ESPESSURA,ACABAMENTO POLIDO,ASSENTADO SOBRE TERRENO NIVELADO,EXCLUSIVE NATA DE CIMENTO E ARGAMASSA</t>
  </si>
  <si>
    <t>REVESTIMENTO DE BANCADAS OU ILHARGAS, COM GRANITO CAPAO BONITO, EM PLACA DE 2CM DE ESPESSURA, ACABAMENTO POLIDO, ASSENTECOM NATA DE CIMENTO SOBRE ARGAMASSA DE CIMENTO E AREIA, NOTRACO 1:3</t>
  </si>
  <si>
    <t>REVESTIMENTO DE BANCADAS OU ILHARGAS, COM GRANITO CAPAO BONITO,EM PLACA DE 2CM DE ESPESSURA,ACABAMENTO POLIDO,EXCLUSIVENATA DE CIMENTO E ARGAMASSA</t>
  </si>
  <si>
    <t>REVESTIMENTO DE PISO COM GRANITO CAPAO BONITO,EM PLACA DE 2CM DE ESPESSURA, ACABAMENTO APICOADO, ASSENTADO SOBRE TERRENONIVELADO, COM NATA DE CIMENTO SOBRE ARGAMASSA DE CIMENTO EAREIA,NO TRACO 1:3</t>
  </si>
  <si>
    <t>REVESTIMENTO DE PISO COM GRANITO CAPAO BONITO, EM PLACA DE 2CM DE ESPESSURA,ACABAMENTO APICOADO,ASSENTADO SOBRE TERRENONIVELADO,EXCLUSIVE NATA DE CIMENTO E ARGAMASSA</t>
  </si>
  <si>
    <t>REVESTIMENTO DE PISO COM GRANITO CINZA MIRACEMA LEVIGADO,EMPLACAS, COM 3CM DE ESPESSURA, ASSENTADO SOBRE SUPERFICIE EMOSSO,COM NATA DE CIMENTO SOBRE ARGAMASSA DE CIMENTO E AREIA,NO TRACO DE 1:3</t>
  </si>
  <si>
    <t>REVESTIMENTO DE PISO COM GRANITO CINZA MIRACEMA LEVIGADO,EMPLACAS, COM 3CM DE ESPESSURA, ASSENTADO SOBRE SUPERFICIE EMOSSO,EXCLUSIVE NATA DE CIMENTO E ARGAMASSA</t>
  </si>
  <si>
    <t>REVESTIMENTO DE PISO COM GRANITO CINZA MIRACEMA FLAMEADO,EMPLACAS, COM 3CM DE ESPESSURA, ASSENTADO SOBRE SUPERFICIE EMOSSO,COM NATA DE CIMENTO SOBRE ARGAMASSA DE CIMENTO E AREIA,NO TRACO DE 1:3</t>
  </si>
  <si>
    <t>REVESTIMENTO DE PISO COM GRANITO CINZA MIRACEMA FLAMEADO,EMPLACAS, COM 3CM DE ESPESSURA, ASSENTADO SOBRE SUPERFICIE EMOSSO,EXCLUSIVE NATA DE CIMENTO E ARGAMASSA</t>
  </si>
  <si>
    <t>REVESTIMENTO DE PISO COM GRANITO CINZA MIRACEMA SERRADO E FACE NATURAL, EM PLACAS, COM 3CM DE ESPESSURA,ASSENTADO SOBRESUPERFICIE EM OSSO,COM NATA DE CIMENTO SOBRE ARGAMASSA DE CIMENTO E AREIA,NO TRACO DE 1:3</t>
  </si>
  <si>
    <t>REVESTIMENTO DE PISO COM GRANITO CINZA MIRACEMA SERRADO E FACE NATURAL,EM PLACAS,COM 3CM DE ESPESSURA,ASSENTADO SOBRE SUPERFICIE EM OSSO,EXCLUSIVE NATA DE CIMENTO E ARGAMASSA</t>
  </si>
  <si>
    <t>REVESTIMENTO DE PISO COM GRANITO JUPARANA,EM PLACAS, COM 2CMDE ESPESSURA, ACABAMENTO POLIDO,ASSENTADO SOBRE SUPERFICIEEM OSSO, COM NATA DE CIMENTO  SOBRE  ARGAMASSA DE CIMENTO,SAIBRO E AREIA,NO TRACO 1:2:2</t>
  </si>
  <si>
    <t>REVESTIMENTO DE PISO COM GRANITO JAPARANA,EM PLACAS,COM 2CMDE ESPESSURA,ACABAMENTO POLIDO, ASSENTADO SOBRE SUPERFICIEEM OSSO,EXCLUSIVE NATA DE CIMENTO E ARGAMASSA</t>
  </si>
  <si>
    <t>PATIO DE CONCRETO,NA ESPESSURA DE 8CM,NO TRACO 1:3:3 EM VOLUME, FORMANDO QUADROS DE 1,00X1,00M, COM SARRAFOS DE MADEIRAINCORPORADOS,EXCLUSIVE PREPARO DO TERRENO</t>
  </si>
  <si>
    <t>PATIO DE CONCRETO,NA ESPESSURA DE 10CM,NO TRACO 1:2:3 EM VOLUME, FORMANDO QUADROS DE 1,50X1,50M,COM SARRAFOS DE MADEIRAINCORPORADOS,EXCLUSIVE PREPARO DO TERRENO</t>
  </si>
  <si>
    <t>PATIO DE CONCRETO,NA ESPESSURA DE 12CM,NO TRACO 1:2:2,5 EM VOLUME,FORMANDO QUADROS DE 1,50X1,50M,COM SARRAFOS DE MADEIRAINCORPORADOS,EXCLUSIVE PREPARO DO TERRENO</t>
  </si>
  <si>
    <t>PATIO DE CONCRETO,NA ESPESSURA DE 15CM,NO TRACO 1:2:2 EM VOLUME, FORMANDO QUADROS DE 1,50X1,50M,COM SARRAFOS DE MADEIRAINCORPORADOS,EXCLUSIVE PREPARO DO TERRENO</t>
  </si>
  <si>
    <t>PAVIMENTACAO TIPO PLAQUEAMENTO EXECUTADO COM PLACAS DE 40X80X10CM DE CONCRETO FCK=10MPA,JUNTA DE 2CM, INCLUSIVE PREPARODO TERRENO</t>
  </si>
  <si>
    <t>PAVIMENTACAO TIPO PLAQUEAMENTO EXECUTADO COM PLACAS DE 40X80X10CM DE CONCRETO FCK=10MPA,JUNTA DE 2CM,COM ARMACAO DE TELAESTRUTURAL CA-60,PRE-FABRICADA,MALHA QUADRADA,SOLDADA,FIO DIAMETRO DE 3,4MM A CADA 15CM,INCLUSIVE PREPARO DO TERRENO</t>
  </si>
  <si>
    <t>PAVIMENTACAO TIPO PLAQUEAMENTO EXECUTADO COM PLACAS DE 40X80X10CM DE CONCRETO FCK=10MPA,JUNTA DE 8CM,PLANTADA DE GRAMA,COM ARMACAO DE TELA ESTRUTURAL CA-60,PRE-FABRICADA,MALHA QUADRADA,SOLDADA,FIO DIAMETRO DE 3,4MM A CADA 15CM,INCLUSIVE PREPARO DO TERRENO</t>
  </si>
  <si>
    <t>PAVIMENTACAO COM PLACAS DE CONCRETO PRE-MOLDADAS,40X40X6CM FCK=10MPA,COM INTERSTICIOS DE 5CM,ASSENTE COM ARGAMASSA DE CIMENTO E AREIA,NO TRACO 1:8,EXCLUSIVE TOMADA DE JUNTAS E PREPARO DO TERRENO</t>
  </si>
  <si>
    <t>PAVIMENTACAO TIPO PLAQUEAMENTO "IN SITU",PARA PROTECAO DE IMPERMEABILIZACAO,COM PLACAS DE 60X60X2,5CM,FUNDIDAS E REVESTIDAS COM ARGAMASSA DE CIMENTO E AREIA,NO TRACO 1:3,JUNTAS DE2,5CM,TOMADAS COM HIDROASFALTO,CIMENTO E AREIA,TRACO 1:1:3,EXCLUSIVE ESTAS</t>
  </si>
  <si>
    <t>PATIO DE CONCRETO IMPORTADO DE USINA,NA ESPESSURA DE 8CM, NOTRACO 1:3:3 EM VOLUME, FORMANDO QUADROS DE 1,00X1,00M, COMSARRAFOS DE MADEIRA INCORPORADOS ,EXCLUSIVE PREPARO DO TERRENO</t>
  </si>
  <si>
    <t>PATIO DE CONCRETO IMPORTADO DE USINA,NA ESPESSURA DE 10CM,NOTRACO 1:2:3 EM VOLUME, FORMANDO QUADROS DE 1,50X1,50M, COMSARRAFOS DE MADEIRA INCORPORADOS, EXCLUSIVE PREPARO DO TERRENO</t>
  </si>
  <si>
    <t>PATIO DE CONCRETO IMPORTADO DE USINA,NA ESPESSURA DE 12CM,NOTRACO 1:2:3 EM VOLUME, FORMANDO QUADROS DE 1,50X1,50M, COMSARRAFOS DE MADEIRA INCORPORADOS, EXCLUSIVE PREPARO DO TERRENO</t>
  </si>
  <si>
    <t>PATIO DE CONCRETO IMPORTADO DE USINA,NA ESPESSURA DE 15CM,NOTRACO 1:2:3 EM VOLUME, FORMANDO QUADROS DE 1,50X1,50M, COMSARRAFOS DE MADEIRA INCORPORADOS, EXCLUSIVE PREPARO DO TERRENO</t>
  </si>
  <si>
    <t>PATIO DE CONCRETO ARMADO,CAPEADO COM AGREGADO DE ALTA RESISTENCIA,ALISADO MECANICAMENTE,COM ESPESSURA DE 8 A 10CM,SOBRETERRENO ACERTADO E SOBRE LASTRO DE BRITA CORRIDA COMPACTADA,EXCLUSIVE ACERTO DO TERRENO, LASTRO DE BRITA E FORNECIMENTODO CONCRETO E DA ARMACAO, INCLUSIVE JUNTA  PLASTICA  A CADA2,50M,TODA A MAO-DE-OBRA E EQUIPAMENTOS NECESSARIOS</t>
  </si>
  <si>
    <t>PISO DE CONCRETO ARMADO MONOLITICO,C/JUNTA FRIA,ALISADO C/REGUA VIBRATORIA,ESPESSURA 10CM,SOBRE TERRENO ACERTADO E SOBRELASTRO DE BRITA,EXCLUSIVE ACERTO DO TERRENO,INCLUSIVE BRITA,LONA DE TECIDO RESINADO,TELA SOLDADA 15X15CM #4,2MM(DUPLA),CONCRETO USINADO RESISTENCIA A COMPRESSAO 20MPA C/TRANSPORTEDO CONCRETO E TODA A MAO-DE-OBRA E EQUIPAMENTOS NECESSARIOS</t>
  </si>
  <si>
    <t>PISO DE CONCRETO ARMADO MONOLITICO,COM JUNTA FRIA,ALISADO COM REGUA VIBRATORIA,ESPESSURA DE 10CM,SOBRE TERRENO ACERTADOE SOBRE LASTRO DE BRITA,EXCLUSIVE ACERTO DO TERRENO E TELA,INCLUSIVE BRITA E LONA DE TECIDO RESINADO, CONCRETO USINADORESISTENCIA A COMPRESSAO DE 20MPA COM TRANSPORTE DO CONCRETOE TODA A MAO-DE-OBRA E EQUIPAMENTOS NECESSARIOS</t>
  </si>
  <si>
    <t>PISO CONCRETO COLORIDO(OXIDO FERRO VERMELHO SINTETICO)ARMADOMONOLITICO,JUNTA FRIA,ALISADO C/REGUA VIBRATORIA,ESP.10CM,SOBRE TERRENO ACERTADO E SOBRE LASTRO BRITA, EXCL.ACERTO TERRENO,INCL.BRITA,LONA TECIDO RESINADO, TELA SOLD.15X15CM #4,2MM(DUPLA),CONCRETO PREP.C/BETONEIRA,RESIST.COMPRESSAO 20MPAC/TRANSP.CONCRETO TODA MAO-DE-OBRA EQUIPAMENTOS NECESSARIOS</t>
  </si>
  <si>
    <t>PISO CONCRETO COLORIDO(OXIDO FERRO VERMELHO SINTETICO)ARMADOMONOLITICO,JUNTA FRIA,ALISADO C/REGUA VIBRATORIA,ESP.10CM,SOBRE TERRENO ACERTADO E SOBRE LASTRO DE BRITA, EXCL.ACERTODO TERRENO E TELA,INCL.BRITA E LONA TECIDO RESINADO,CONCRETOPREPARADO C/BETONEIRA, RESIST.COMPRESSAO 20MPA C/TRANSPORTECONCRETO E TODA MAO-DE-OBRA E EQUIPAMENTOS NECESSARIOS</t>
  </si>
  <si>
    <t>PISO DE CONCRETO ARMADO MONOLICO,C/JUNTA FRIA,ALISADO C/REGUA VIBRATORIA,ESPESSURA 15CM, SOBRE TERRENO ACERTADO E SOBRELASTRO DE BRITA,EXCLUSIVE ACERTO DO TERRENO,INCLUSIVE BRITA,LONA DE TECIDO RESINADO, TELA SOLDADA 15X15CM #4,2MM(DUPLA),CONCRETO USINADO RESISTENCIA A COMPRESSAO 20MPA C/TRANSPORTEE CONCRETO E TODA A MAO-DE-OBRA E EQUIPAMENTOS NECESSARIOS</t>
  </si>
  <si>
    <t>PISO DE CONCRETO ARMADO MONOLITICO,COM JUNTA FRIA,ALISADO COM REGUA VIBRATORIA,ESPESSURA DE 15CM,SOBRE TERRENO ACERTADOE SOBRE LASTRO DE BRITA,EXCLUSIVE ACERTO DO TERRENO E TELA,INCLUSIVE BRITA E LONA DE TECIDO RESINADO,CONCRETO USINADO,CONCRETO USINADO RESIST. A COMPRESSAO DE 20MPA C/TRANSPORTEDO CONCRETO E TODA A MAO-DE-OBRA E EQUIPAMENTOS NECESSARIOS</t>
  </si>
  <si>
    <t>PISO DE CONCRETO ARMADO MONOLITICO,C/JUNTA FRIA,ALISADO C/REGUA VIBRATORIA,ESPESSURA 20CM,SOBRE TERRENO ACERTADO E SOBRELASTRO DE BRITA,EXCLUSIVE ACERTO DO TERRENO,INCLUSIVE BRITA,LONA DE TECIDO RESINADO,TELA SOLDADA 15X15CM #4,2MM(DUPLA),CONCRETO USINADO RESISTENCIA A COMPRESSAO 20MPA C/TRANSPORTEDE CONCRETO E TODA A MAO-DE-OBRA E EQUIPAMENTOS NECESSARIOS</t>
  </si>
  <si>
    <t>PISO DE CONCRETO ARMADO MONOLITICO,COM JUNTA FRIA,ALISADO COM REGUA VIBRATORIA,ESPESSURA DE 20CM,SOBRE TERRENO ACERTADOE SOBRE LASTRO DE BRITA,EXCLUSIVE ACERTO DO TERRENO E TELA,INCLUSIVE BRITA E LONA DE TECIDO RESINADO, CONCRETO USINADORESISTENCIA A COMPRESSAO DE 20MPA COM TRANSPORTE DO CONCRETOE TODA A MAO-DE-OBRA E EQUIPAMENTOS NECESSARIOS</t>
  </si>
  <si>
    <t>CAMADA IMPERMEABILIZADORA DE PISO,DE CONCRETO SIMPLES,COM 8CM DE ESPESSURA,NO TRACO 1:3:4,COM IMPERMEABILIZANTE DE PEGANORMAL ADICIONADO A AGUA DA MISTURA DO CONCRETO NA DOSAGEM 1:12</t>
  </si>
  <si>
    <t>CAMADA IMPERMEABILIZADORA DE PISO,DE CONCRETO SIMPLES,COM 10CM DE ESPESSURA,NO TRACO 1:3:4,COM IMPERMEABILIZANTE DE PEGANORMAL ADICIONADO A AGUA DA MISTURA DO CONCRETO NA DOSAGEM1:12</t>
  </si>
  <si>
    <t>PISO DE MARMORITE,COMPREENDENDO:A)LASTRO,COM 4CM DE ESPESSURA MEDIA,DE ARGAMASSA DE CIMENTO E AREIA GROSSA,NO TRACO 1:4;B)CAMADA DE MARMORITE,COM 1CM DE ESPESSURA,FEITA COM GRANA Nº1 DE MARMORE BRANCO NACIONAL E CIMENTO,SUPERFICIE ESTUCADAAPOS A FUNDICAO,COM 3 POLIMENTOS MECANICOS,EXCLUSIVE JUNTA</t>
  </si>
  <si>
    <t>PISO DE MARMORITE,COMPREENDENDO:A)LASTRO,COM 4CM DE ESPESSURA MEDIA,DE ARGAMASSA DE CIMENTO E AREIA GROSSA,NO TRACO 1:4;B) CAMADA DE MARMORITE,COM 1CM DE ESPESSURA,FEITA COM GRANANº1 DE GRANITO PRETO E CIMENTO,SUPERFICIE ESTUCADA APOS AFUNDICAO,COM 3 POLIMENTOS MECANICOS,EXCLUSIVE JUNTA</t>
  </si>
  <si>
    <t>PISO DE GRANITINA,COMPREENDENDO:A)LASTRO,COM 4CM DE ESPESSURA MEDIA,DE ARGAMASSA DE CIMENTO E AREIA GROSSA,NO TRACO 1:4;B) CAMADA DE GRANITINA,COM 3CM DE ESPESSURA,FEITA COM GRANANº1 DE GRANITO PRETO E CIMENTO,SUPERFICIE ESTUCADA APOS AFUNDICAO,SEM POLIMENTO</t>
  </si>
  <si>
    <t>PISO DE GRANITINA,COMPREENDENDO:A)LASTRO,COM 4CM DE ESPESSURA MEDIA,DE ARGAMASSA DE CIMENTO E AREIA GROSSA,NO TRACO 1:4;B) CAMADA DE GRANITINA,COM 3CM DE ESPESSURA,FEITA COM GRANANº1 DE GRANITO VERMELHO E CIMENTO,SUPERFICIE ESTUCADA APOS AFUNDICAO,SEM POLIMENTO</t>
  </si>
  <si>
    <t>RODAPE DE MARMORITE,FUNDIDO NO LOCAL,COM 10CM DE ALTURA,1CMDE ESPESSURA, TERMINANDO EM CANTO RETO JUNTO AO PISO, FEITOCOM CIMENTO E GRANA Nº1 DE MARMORE BRANCO NACIONAL, COM POLIMENTO MANUAL,O MARMORITE E EXECUTADO SOBRE EMBOCO PREVIO NAOINCLUIDO NESTA</t>
  </si>
  <si>
    <t>RODAPE DE MARMORITE,FUNDIDO NO LOCAL,COM 10CM DE ALTURA,1CMDE ESPESSURA, TERMINANDO EM CANTO RETO JUNTO AO PISO, FEITOCOM CIMENTO E  GRANA Nº1 DE GRANITO PRETO,COM POLIMENTO MANUAL,O MARMORITE E EXECUTADO SOBRE EMBOCO PREVIO NAO INCLUIDONESTA</t>
  </si>
  <si>
    <t>ESCADA DE MARMORITE,COMPOSTA DE CAPA E ESPELHO PRE-MOLDADOSEM OFICINA E ASSENTADOS NA OBRA, FEITO O MARMORITE COM GRANANº1 DE MARMORE BRANCO NACIONAL E CIMENTO, E COM CAMADA  DE6MM.ESTA ESPECIFICACAO SE REFERE A ESCADAS COM LARGURA TOTALDAS DUAS PECAS DE 0,48M E COMPREENDENDO 1,00M LINEAR  DO CONJUNTO DE CAPA E ESPELHO</t>
  </si>
  <si>
    <t>ESCADA DE MARMORITE,COMPOSTA DE CAPA E ESPELHO PRE-MOLDADOSEM OFICINA E ASSENTADOS NA OBRA,FEITO O MARMORITE COM GRANANº1 DE GRANITO PRETO E CIMENTO,E COM CAMADA DE 6MM.ESTA ESPECIFICACAO SE REFERE A ESCADAS COM LARGURA TOTAL DAS DUAS PECAS DE 0,48M E COMPREENDENDO 1,00M LINEAR DO CONJUNTO DE CAPAE ESPELHO</t>
  </si>
  <si>
    <t>SOLEIRA,PEITORIL OU CHAPIM DE MARMORITE,PRE-MOLDADO EM OFICINA E ASSENTADO NA OBRA, COM OU SEM REBAIXO, FEITO COM GRANANº1 DE MARMORE BRANCO NACIONAL E CIMENTO,NA ESPESSURA DE 6MM</t>
  </si>
  <si>
    <t>SOLEIRA,PEITORIL OU CHAPIM DE MARMORITE,PRE-MOLDADO EM OFICINA E ASSENTADO NA OBRA,C/OU SEM REBAIXO,FEITO COM GRANA Nº1DE GRANITO PRETO E CIMENTO,NA ESPESSURA DE 6MM</t>
  </si>
  <si>
    <t>RECOMPOSICAO DE PISO DE MARMORITE,CONSIDERANDO 1CM DE ESPESSURA DE CAMADA DE MARMORITE E LASTRO DE ARGAMASSA COM 4CM DEESPESSURA,EXCLUSIVE POLIMENTO</t>
  </si>
  <si>
    <t>RECOMPOSICAO DE PISO DE MARMORITE,CONSIDERANDO 1CM DE ESPESSURA DE CAMADA DE MARMORITE E LASTRO DE ARGAMSSA  COM 4CM DEESPESSURA,EXCLUSIVE POLIMENTO E LASTRO DE ARGAMASSA(VIDE FAMILIA 13.301)</t>
  </si>
  <si>
    <t>JUNTA PLASTICA 17X3MM,PARA PISOS CONTINUOS.FORNECIMENTO E COLOCACAO</t>
  </si>
  <si>
    <t>JUNTA PLASTICA 27X3MM,PARA PISOS CONTINUOS.FORNECIMENTO E COLOCACAO</t>
  </si>
  <si>
    <t>JUNTA METALICA EM LATAO 17X0,70MM,PARA PISOS CONTINUOS.FORNECIMENTO E COLOCACAO</t>
  </si>
  <si>
    <t>JUNTA FORMADA DE ARGAMASSA DE CIMENTO E AREIA,NO TRACO 1:3 COM 5X5CM</t>
  </si>
  <si>
    <t>JUNTA IMPERMEABILIZANTE DE HIDROASFALTO,CIMENTO E AREIA,NO TRACO 1:1:3 COM 2,5X2,5CM</t>
  </si>
  <si>
    <t>JUNTA IMPERMEABILIZANTE DE HIDROASFALTO,CIMENTO E AREIA,NO TRACO 1:1:3 COM 2X2,5CM</t>
  </si>
  <si>
    <t>PISO DE ALTA RESISTENCIA,MONOLITICO,MOLDADO NO LOCAL,EM ARGAMASSA DE CIMENTO E AGREGADOS MINERAIS,COM ESPESSURA DE 0,8CM,NA COR NATURAL DO CIMENTO E 3 POLIMENTOS MECANICOS.O CUSTOINCLUI BASE SUPORTE EM ARGAMASSA DE CIMENTO E AREIA,NO TRACO1:3 E SERVENTE PARA CONFECCAO,TRANSPORTE DA ARGAMASSA E SERVICOS AFINS E NAO CONSIDERA JUNTAS(VIDE FAMILIA 13.381)</t>
  </si>
  <si>
    <t>PISO DE ALTA RESISTENCIA,MONOLITICO,MOLDADO NO LOCAL,EM ARGAMASSA DE CIMENTO E AGREGADOS MINERAIS,COM ESPESSURA DE 0,8CM,NA COR PRETA E 3 POLIMENTOS MECANICOS.O CUSTO INCLUI A BASESUPORTE EM  ARGAMASSA DE  CIMENTO  E AREIA, NO TRACO 1:3 ESERVENTE PARA CONFECCAO, TRANSPORTE DA ARGAMASSA E SERVICOSAFINS E NAO CONSIDERA JUNTAS(VIDE FAMILIA 13.381)</t>
  </si>
  <si>
    <t>PISO DE ALTA RESISTENCIA,MONOLITICO,MOLDADO NO LOCAL,EM ARGAMASSA DE CIMENTO E AGREGADOS MINERAIS,COM ESPESSURA DE 0,8CM,NA COR VERMELHA E 3 POLIMENTOS MECANICOS. O CUSTO INCLUI ABASE SUPORTE EM ARGAMASSA DE CIMENTO E AREIA,NO TRACO 1:3 ESERVENTE PARA CONFECCAO, TRANSPORTE DA ARGAMASSA E SERVICOSAFINS E NAO CONSIDERA JUNTAS(VIDE FAMILIA 13.381)</t>
  </si>
  <si>
    <t>RODAPE DE ALTA RESISTENCIA,EM ARGAMASSA DE CIMENTO E AGREGADOS MINERAIS, COM 10CM DE ALTURA, NA COR NATURAL DO CIMENTO,INCLUSIVE 3 POLIMENTOS,SENDO OS CANTOS SALIENTES BOLEADOS,EOS REENTRANTES E JUNTO AO PISO EM MEIA CANA</t>
  </si>
  <si>
    <t>RODAPE DE ALTA RESISTENCIA,EM ARGAMASSA DE CIMENTO E AGREGADOS MINERAIS,COM 10CM DE ALTURA,NA COR PRETA,INCLUSIVE 3 POLIMENTOS,SENDO OS CANTOS SALIENTES BOLEADOS,E OS REENTRANTES EJUNTO AO PISO EM MEIA CANA</t>
  </si>
  <si>
    <t>RODAPE DE ALTA RESISTENCIA,EM ARGAMASSA DE CIMENTO E AGREGADOS MINERAIS, COM 10CM DE ALTURA, NA COR VERMELHA,INCLUSIVE 3POLIMENTOS,SENDO OS CANTOS SALIENTES BOLEADOS,E OS REENTRANTES E JUNTO AO PISO EM MEIA CANA</t>
  </si>
  <si>
    <t>DEGRAU DE ESCADA DE ALTA RESISTENCIA,COMPOSTA DE CAPA E ESPELHO,EM ARGAMASSA DE CIMENTO E AGREGADOS MINERAIS,NA COR NATURAL DE CIMENTO,INCLUSIVE 3 POLIMENTOS</t>
  </si>
  <si>
    <t>DEGRAU DE ESCADA DE ALTA RESISTENCIA,COMPOSTA DE CAPA E ESPELHO,EM ARGAMASSA DE CIMENTO E AGREGADOS MINERAIS, NA COR PRETA,INCLUSIVE 3 POLIMENTOS</t>
  </si>
  <si>
    <t>DEGRAU DE ESCADA DE ALTA RESISTENCIA,COMPOSTA DE CAPA E ESPELHO, EM ARGAMASSA DE CIMENTO E AGREGADOS MINERAIS,NA COR VERMELHA,INCLUSIVE 3 POLIMENTOS</t>
  </si>
  <si>
    <t>PISO DE ALTA RESISTENCIA,P/USO INTERNO,PLACAS PRE-MOLDADAS,VIBROPRENSADA A 350T,MEDINDO(40X40X3)CM,CONFECCIONADA C/AGREGADOS MINERAIS(QUARTZO)E CIMENTO BRANCO ESTRUTURAL CP60,COLOCADO SOBRE BASE EXIST.,ASSENTADO C/ARGAMASSA CIMENTO E AREIATRACO 3:1 (FAROFA),REJUNTAMENTO BASE EPOXI,BASE SELADORA,4 DEMAOS CERA E POLIMENTO C/ABRASIVOS DIAMANTADOS.FORN.E COLOC.</t>
  </si>
  <si>
    <t>PISO DE ALTA RESISTENCIA,PARA USO INTERNO,EM PLACAS PRE-MOLDADAS,VIBROPRENSADA A 350T,MEDINDO (40X40X3)CM,CONFECCIONADACOM AGREGADOS MINERAIS (QUARTZO) E CIMENTO BRANCO ESTRUTURALCP60, COLOCADO SOBRE BASE EXISTENTE, EXCLUSIVE FAROFA DE CIMENTO E AREIA 3:1,REJUNTAMENTO,BASE SELADORA,DEMAOS DE CERAE POLIMENTO.FORNECIMENTO E COLOCACAO</t>
  </si>
  <si>
    <t>PISO DE ALTA RESISTENCIA,PARA USO EXTERNO,EM PLACAS PRE-MOLDADAS,VIBROPRENSADA A 350T,MEDINDO (40X40X3)CM,CONFECCIONADACOM AGREGADOS MINERAIS (QUARTZO) E CIMENTO BRANCO ESTRUTURALCP60,COLOCADO SOBRE BASE EXISTENTE,ASSENTADO COM ARGAMASSADE CIMENTO E AREIA NO TRACO 3:1 (FAROFA).FORNECIMENTO E COLOCACAO</t>
  </si>
  <si>
    <t>PISO DE ALTA RESISTENCIA,PARA USO EXTERNO,EM PLACAS PRE-MOLDADAS,VIBROPRENSADA A 350T,MEDINDO (40X40X3)CM,CONFECCIONADACOM AGREGADOS MINERAIS (QUARTZO) E CIMENTO BRANCO ESTRUTURALCP60, COLOCADO SOBRE BASE EXISTENTE, EXCLUSIVE FAROFA DE CIMENTO E AREIA 3:1.FORNECIMENTO E COLOCACAO</t>
  </si>
  <si>
    <t>RODAPE DE ALTA RESISTENCIA,PARA USO INTERNO,EM PLACAS PRE-MOLDADAS,VIBROPRENSADA A 350T,MEDINDO (10X40X3)CM,CONFECCIONADA C/AGREGADOS MINERAIS (QUARTZO) E CIMENTO BRANCO ESTRUTURALCP60, ASSENTADO COM ARGAMASSA DE CIMENTO E AREIA NO TRACO 3:1 (FAROFA) E ESPESSURA 3CM,REJUNTAMENTO A BASE DE EPOXI,BASE SELADORA E 4 DEMAOS DE CERA.FORNECIMENTO E COLOCACAO</t>
  </si>
  <si>
    <t>RODAPE DE ALTA RESISTENCIA,PARA USO INTERNO,EM PLACAS PRE-MOLDADAS,VIBROPRENSADA A 350T,MEDINDO (10X40X3)CM,CONFECCIONADA COM AGREGADOS MINERAIS (QUARTZO) E CIMENTO BRANCO ESTRUTURAL CP60,EXCLUSIVE FAROFA DE CIMENTO E AREIA 3:1,REJUNTAMENTO,BASE SELADORA,DEMAOS DE CERA E POLIMENTO.FORNECIMENTO E COLOCACAO</t>
  </si>
  <si>
    <t>PISO VINILICO EM LADRILHOS DE RESINA DE PVC PLASTIFICANTE,COM MEDIDAS EM TORNO DE 30X30CM,HOMOGENEO,COM FLASH,COM 2MM DEESPESSURA,ASSENTES SOBRE BASE EXISTENTE,DEVENDO ATENDER A ABNT,NO QUE CONCERNE A RESISTENCIA,AO IMPACTO,SOLIDEZ,DUREZAE ACAO DE AGENTES QUIMICOS,INCLUSIVE ADESIVO.FORNECIMENTO ECOLOCACAO</t>
  </si>
  <si>
    <t>PISO VINILICO EM LADRILHOS DE RESINA DE PVC PLASTIFICANTE,COM MEDIDAS EM TORNO DE 30X30CM,HOMOGENEO,COM FLASH,COM 3MM DEESPESSURA,ASSENTES SOBRE BASE EXISTENTE,DEVENDO ATENDER A ABNT,NO QUE CONCERNE A RESISTENCIA,AO IMPACTO,SOLIDEZ,DUREZAE ACAO DE AGENTES QUIMICOS,INCLUSIVE ADESIVO.FORNECIMENTO ECOLOCACAO</t>
  </si>
  <si>
    <t>PISO VINILICO EM MANTAS RESINA PVC PLASTIFICANTE,C/2M LARG.X23M COMPRIMENTO,HOMOGENEO,C/FLASH,C/2MM ESP.REFORCO EM POLIURETANO ULTRA RESIST.,P/TRAFEGO INTENSO,ANTIFUNGICIDA E ANTIBACTERIANO,VARIAS CORES,EXCL.RODAPE,ASSENTE SOBRE BASE EXIST.,DEVENDO ATENDER ABNT NO QUE CONCERNE A RESIST.AO IMPACTO,SOLIDEZ,DUREZA E ACAO AGENTES QUIMICOS,INCL.ADESIVO.FORN.COLOC</t>
  </si>
  <si>
    <t>PISO VINILICO EM LADRILHOS DE RESINA DE PVC PLASTIFICANTE,COM MEDIDAS EM TORNO DE 30X30CM,HOMOGENEO,MESCLADO OU MESCLADOCOM VEIOS PASSANTES,COM 2MM DE ESPESSURA,ASSENTES SOBRE BASE EXISTENTE,DEVENDO ATENDER A ABNT,NO QUE CONCERNE A RESISTENCIA,AO IMPACTO,SOLIDEZ,DUREZA E ACAO DE AGENTES QUIMICOS,INCLUSIVE ADESIVO.FORNECIMENTO E COLOCACAO</t>
  </si>
  <si>
    <t>PISO VINILICO EM LADRILHOS DE RESINA DE PVC PLASTIFICANTE,COM MEDIDAS EM TORNO DE 30X30CM,HOMOGENEO,LISO,COM 2MM DE ESPESSURA,ASSENTES SOBRE BASE EXISTENTE,DEVENDO ATENDER A ABNT,NO QUE CONCERNE A RESISTENCIA,AO IMPACTO,SOLIDEZ,DUREZA E ACAO DE AGENTES QUIMICOS,INCLUSIVE ADESIVO.FORNECIMENTO E COLOCACAO</t>
  </si>
  <si>
    <t>PISO VINILICO EM LADRILHOS DE RESINA DE PVC PLASTIFICANTE,COM MEDIDAS EM TORNO DE 30X30CM,HOMOGENEO,LISO,COM 3MM DE ESPESSURA,ASSENTES SOBRE BASE EXISTENTE,DEVENDO ATENDER A ABNT,NO QUE CONCERNE A RESISTENCIA,AO IMPACTO,SOLIDEZ,DUREZA E ACAO DE AGENTES QUIMICOS,INCLUSIVE ADESIVO.FORNECIMENTO E COLOCACAO</t>
  </si>
  <si>
    <t>PISO VINILICO EM PLACAS RESINA PVC PLASTIFICANTE,C/MED.TORNODE 60X60CM,HOMOGENEO,MESCLADO C/VEIOS PASSANTES EM TODA A EESP.,7 CORES,C/2MM ESP.ISENTO DE BORRACHA,USO PESADO,NORMAEN 685,ASSENTES SOBRE BASE EXISTENTE,DEVENDO ATENDER A ABNT,NO QUE CONCERNE A RESISTENCIA,AO IMPACTO,SOLIDEZ,DUREZA E ACAO DE AGENTES QUIMICOS,INCL.ADESIVO.FORN.E COLOC.</t>
  </si>
  <si>
    <t>PISO VINILICO EM MANTAS DE RESINA DE PVC PLASTIFICANTE,DE 2MDE LARGURA X 20M DE COMPRIMENTO,MESCLADO OU PONTILHADO,COM2MM DE ESPESSURA,JUNTAS SOLDADAS A QUENTE,ASSENTES SOBRE BASE EXISTENTE,DEVENDO ATENDER A ABNT,NO QUE CONCERNE A RESISTENCIA,AO IMPACTO,SOLIDEZ,DUREZA E ACAO DE AGENTES QUIMICOS,INCLUSIVE ADESIVO.FORNECIMENTO E COLOCACAO</t>
  </si>
  <si>
    <t>PISO VINILICO EM MANTAS DE RESINA DE PVC PLASTIFICANTE,C/2MDE LARGURA X 20M DE COMPRIMENTO,HETEROGENEO,MESCLADO OU PONTILHADO PIGMENTADO,C/2MM DE ESPESSURA,JUNTAS SOLDADAS A QUENTE,ASSENTES SOBRE BASE EXISTENTE,DEVENDO ATENDER A ABNT,NO QUE CONCERNE A RESISTENCIA,AO IMPACTO,SOLIDEZ,DUREZA E ACAO DEAGENTES QUIMICOS,INCLUSIVE ADESIVO.FORNECIMENTO E COLOCACAO</t>
  </si>
  <si>
    <t>PISO VINILICO EM MANTAS DE RESINA DE PVC PLASTIFICANTE,DE 2MDE LARGURA X 20M DE COMPRIMENTO,HOMOGENEO,COM 3MM DE ESPESSURA,LISO,MESCLADO OU PONTILHADO,JUNTAS SOLDADAS A QUENTE,ASSENTES SOBRE BASE EXISTENTE,DEVENDO ATENDER A ABNT,NO QUE CONCERNE A RESISTENCIA,AO IMPACTO,SOLIDEZ,DUREZA E ACAO DE AGENTES QUIMICOS,INCLUSIVE ADESIVO.FORNECIMENTO E COLOCACAO</t>
  </si>
  <si>
    <t>PISO VINILICO EM LADRILHOS RESINA PVC PLASTIFICANTE,C/DIM.61X61CM,HOMOGENEO,MESCLADO,C/2MM ESPESSURA,ANTIESTATICA,DISSIPADOR DE ENERGIA,RESISTENCIA DE 5X(10)8 - 1X(10)9 OHMS,COMPOSTO FIBRAS CONDUTIVAS DE CARBONO,TIPO PAVIFLOR,DEVENDO ATENDER A ABNT,NO QUE CONCERNE A RESISTENCIA,AO IMPACTO,SOLIDEZ,DUREZA E ACAO DE AGENTES QUIMICOS,INCL.ADESIVO.FORN.E COLOC.</t>
  </si>
  <si>
    <t>PISO VINILICO EM LADRILHOS RESINA PVC PLASTIFICANTE,C/DIM.61X61CM,HOMOGENEO,MESCLADO,C/2MM ESP.,ANTIESTATICO,DISSIPADORENERGIA,RESIST.2,5X(10)4 - 1X(10)6 OHMS,COMPOSTO FIBRAS CONDUTIVAS CARBONO,TIPO PAVIFLOR,ASSENTES SOBRE BASE EXIST.,DEVENDO ATENDER ABNT,NO QUE CONCERNE A RESIST.,AO IMPACTO,SOLIDEZ,DUREZA E ACAO DE AGENTES QUIMICOS,INCL.ADESIVO.FORN.E COLO</t>
  </si>
  <si>
    <t>PISO VINILICO EM LADRILHOS DE RESINA DE PVC PLASTIFICANTE,COM MEDIDAS EM TORNO DE 60X60CM,HOMOGENEO,COM FLASH,COM 2,5MMDE ESPESSURA,EXTRA ALTO TRAFEGO,COM PARTICULAS DE QUARTZO,ASSENTES SOBRE BASE EXISTENTE,DEVENDO ATENDER A ABNT,NO QUE CONCERNE A RESISTENCIA,AO IMPACTO,SOLIDEZ,DUREZA E ACAO DE AGENTES QUIMICOS,INCLUSIVE ADESIVO.FORNECIMENTO E COLOCACAO</t>
  </si>
  <si>
    <t>TESTEIRA EM MATERIAL VINILICO COM 6CM DE LARGURA.FORNECIMENTO E COLOCACAO</t>
  </si>
  <si>
    <t>RODAPE DE PVC TIPO PLANO OU CURVO,COM 7,5CM DE ALTURA,PARA PISOS VINILICOS.FORNECIMENTO E COLOCACAO</t>
  </si>
  <si>
    <t>RODAPE DE PVC TIPO HOSPITALAR,PLANO OU CURVO,COM 7,5CM DE ALTURA,PARA PISOS VINILICOS.FORNECIMENTO E COLOCACAO</t>
  </si>
  <si>
    <t>SUPORTE CURVO E PERFIL DE ARREMATE PARA PISO VINILICO.FORNECIMENTO E COLOCACAO</t>
  </si>
  <si>
    <t>CORDAO DE SOLDA PARA FUSAO A QUENTE,EM JUNTAS DE PISOS VINILICOS FLEXIVEIS.FORNECIMENTO E ASSENTAMENTO</t>
  </si>
  <si>
    <t>RECOMPOSICAO DE PLACAS DE PISO DE MATERIAL VINILICO OU PLASTICO,EXCLUSIVE O FORNECIMENTO DO PISO,INCLUSIVE COLA</t>
  </si>
  <si>
    <t>FORRACAO DE PISO COM CARPETE DE NYLON,COM 6MM DE ESPESSURA,SOBRE BASE EXISTENTE</t>
  </si>
  <si>
    <t>FORRACAO DE PISO COM CARPETE DE NYLON,COM 10MM DE ESPESSURA,SOBRE BASE EXISTENTE</t>
  </si>
  <si>
    <t>FORRACAO DE PISO COM CARPETE DE 4,5MM DE ESPESSURA</t>
  </si>
  <si>
    <t>FORRACAO DE PISO COM CARPETE DE POLIPROPILENO,COM SUPERFICIEDE NYLON RHODIANYL, CONSTRUCAO TUFTING, ESPESSURA TOTAL DE8MM, TEXTURA AVELUDADA, MODELO GRAND NYLON PLUS,NA COR BEGEROSADO 243,SOBRE BASE EXISTENTE</t>
  </si>
  <si>
    <t>FORRACAO DE PISO COM CARPETE DE POLIPROPILENO,COM FILAMENTOCONTINUO,CONSTRUCAO TUFTING,5MM DE ESPESSURA,TEXTURA BOUCLEMESCLA,MODELO AUSTIN,NA COR SAND 250,SOBRE BASE EXISTENTE</t>
  </si>
  <si>
    <t>FORRACAO DE PISO COM CARPETE DE FIBRAS DE POLIPROPILENO E RESINAS SINTETICAS,A QUENTE VERTICAL COM RELEVO TIPO LOOP,5MMDE ESPESSURA,6 CORES LISAS,EM ROLOS DE (2X30)M</t>
  </si>
  <si>
    <t>FORRACAO DE PISO COM TAPETE EM ROLO,ANTIALERGICO,6MM DE ESPESSURA,LINHA AVANTI,MODELO CARPETT PP33000,NA COR CASTOR 8502,SOBRE BASE EXISTENTE</t>
  </si>
  <si>
    <t>PISO DE TACOS DE IPE OU MADEIRA EQUIVALENTE,MEDINDO 7X21CM,PICHADOS E INCRUSTADOS COM PEDRISCOS, ASSENTES COM ARGAMASSADE CIMENTO E SAIBRO,NO TRACO 1:6,EXCLUSIVE SERVICO DE CALAFATE</t>
  </si>
  <si>
    <t>PISO DE FRISO DE IPE OU MADEIRA EQUIVALENTE,COM 10CM DE LARGURA,2CM DE ESPESSURA, PREGADO SOBRE REGUAS DE MADEIRA DE LEIDE 1.1/2"X3",EMBUTIDAS EM CONCRETO</t>
  </si>
  <si>
    <t>PISO DE FRISO DE IPE OU MADEIRA EQUIVALENTE COM 20X2CM,PREGADO SOBRE  BARROTEAMENTO OU REGUAS DE  MADEIRA DE LEI A CADA50CM,EXCLUSIVE BARROTES OU REGUAS</t>
  </si>
  <si>
    <t>REGUA DE MADEIRA DE LEI DE FORMA TRAPEZOIDAL COM 5X3CM,FIXADA EM CONTRAPISO DE CIMENTO E AREIA,NO TRACO 1:3,EXCLUSIVE OCONTRAPISO</t>
  </si>
  <si>
    <t>BARROTE DE MADEIRA DE LEI DE 3"X4.1/2",APOIADO EM PILARETE DE 20X20CM,DE ALVENARIA DE TIJOLOS MACICOS OU OUTRO,EXCLUSIVEOS PILARETES</t>
  </si>
  <si>
    <t>RODAPE EM MADEIRA DE LEI,COM SECAO DE 5X2CM,PREGADO EM TACOSEMBUTIDOS NA ALVENARIA</t>
  </si>
  <si>
    <t>RODAPE EM MADEIRA DE LEI,COM SECAO DE 7X2CM,PREGADO EM TACOSEMBUTIDOS NA ALVENARIA</t>
  </si>
  <si>
    <t>RODAPE DE IPE OU MADEIRA EQUIVALENTE DE 10X2CM ACABAMENTO BOLEADO,FIXADO COMO EM 13.398.0020</t>
  </si>
  <si>
    <t>PISO DE PEDRA PORTUGUESA,ASSENTADO SOBRE MISTURA DE CIMENTOE SAIBRO,NO TRACO 1:5,INCLUSIVE ACERTO DO TERRENO.FORNECIMENTO E COLOCACAO</t>
  </si>
  <si>
    <t>PISO DE PEDRA PORTUGUESA EM DESENHOS SIMPLES, COM APROXIMADAMENTE 40% DE PEDRA PRETA E 60% DE PEDRA BRANCA, ASSENTADO SOBRE MISTURA DE CIMENTO E SAIBRO NO TRACO 1:5, INCLUSIVE ACERTO DO TERRENO.FORNECIMENTO E COLOCACAO</t>
  </si>
  <si>
    <t>PEDRA PORTUGUESA COM 60% DE PEDRA BRANCA.FORNECIMENTO SEM COLOCACAO</t>
  </si>
  <si>
    <t>PISO DE PEDRA PORTUGUESA,ASSENTADO SOBRE MISTURA DE CIMENTOE SAIBRO,NO TRACO 1:5,EXCLUSIVE ACERTO DO TERRENO.FORNECIMENTO E COLOCACAO</t>
  </si>
  <si>
    <t>PISO DE PEDRA PORTUGUESA EM DESENHO SIMPLES,COM APROXIMADAMENTE 25% DE PEDRA PRETA,25% DE PEDRA VERMELHA E 50% DE PEDRABRANCA,ASSENTADO SOBRE MISTURA DE CIMENTO E SAIBRO NO TRACO1:5,INCLUSIVE ACERTO DO TERRENO.FORNECIMENTO E COLOCACAO</t>
  </si>
  <si>
    <t>PISO DE PEDRA PORTUGUESA,ASSENTADO SOBRE MISTURA DE CIMENTOE SAIBRO,NO TRACO 1:5,INCLUSIVE ACERTO DO TERRENO,EM FAIXA.FORNECIMENTO E COLOCACAO</t>
  </si>
  <si>
    <t>PISO COM PEDRA PORTUGUESA VERMELHA,ASSENTADO SOBRE MISTURA DE CIMENTO E SAIBRO,NO TRACO 1:5,INCLUSIVE ACERTO DO TERRENO,EM FAIXA.FORNECIMENTO E COLOCACAO</t>
  </si>
  <si>
    <t>RECOMPOSICAO DE PAVIMENTACAO DE PEDRA PORTUGUESA,ASSENTADACOM FAROFA DE CIMENTO E SAIBRO,NO TRACO 1:5, INCLUSIVE FORNECIMENTO DO MATERIAL PARA REJUNTAMENTO,EXCLUSIVE A PEDRA</t>
  </si>
  <si>
    <t>PISO DE PEDRA SAO TOME,MEDINDO 30X30CM,38X38CM,48X48CM OU 58X58CM,COM 2CM DE ESPESSURA,ASSENTE COM ARGAMASSA DE CIMENTO,AREIA E SAIBRO,NO TRACO 1:2:2,COM ESPESSURA DE 3CM.FORNECIMENTO E COLOCACAO</t>
  </si>
  <si>
    <t>PISO DE PEDRA SAO TOME,MEDINDO 30X30CM,38X38CM,48X48CM OU 58X58CM,COM 2CM DE ESPESSURA,EXCLUSIVE ARGAMASSA.FORNECIMENTOE COLOCACAO</t>
  </si>
  <si>
    <t>PISO DE PEDRA SAO TOME,MEDINDO 57X57CM,TIPO FURNAS/LIGHT,ASSENTE COM ARGAMASSA DE CIMENTO,AREIA E SAIBRO,NO TRACO 1:2:2,REJUNTAMENTO COM CIMENTO BRANCO E CORANTE</t>
  </si>
  <si>
    <t>PISO DE PEDRA SAO TOME, MEDINDO 57X57CM, TIPO FURNAS/LIGHT,EXCLUSIVE ARGAMASSA E REJUNTAMENTO</t>
  </si>
  <si>
    <t>PISO DE PLACAS DE ARDOSIA COR CINZA MEDINDO 40X40CM,EM TORNODE 1CM DE ESPESSURA,ASSENTE SOBRE SUPERFICIE EM OSSO COM ARGAMASSA DE CIMENTO,SAIBRO E AREIA,NO TRACO 1:2:2</t>
  </si>
  <si>
    <t>PISO DE PLACAS DE ARDOSIA COR CINZA MEDINDO 40X40CM,EM TORNODE 1CM DE ESPESSURA,EXCLUSIVE ARGAMASSA</t>
  </si>
  <si>
    <t>PISO DE PLACAS DE ARDOSIA COR CINZA MEDINDO 30X30CM,EM TORNODE 1CM DE ESPESSURA,ASSENTE SOBRE SUPERFICIE EM OSSO COM ARGAMASSA DE CIMENTO,SAIBRO E AREIA,NO TRACO 1:2:2</t>
  </si>
  <si>
    <t>PISO DE PLACAS DE ARDOSIA COR CINZA MEDINDO 30X30CM,EM TORNODE 1CM DE ESPESSURA,EXCLUSIVE ARGAMASSA</t>
  </si>
  <si>
    <t>PISO DE PLACAS DE ARDOSIA NA COR FERRUGEM MEDINDO 25X25CM,EMTORNO DE 1CM DE ESPESSURA,ASSENTE SOBRE SUPERFICIE EM OSSOCOM ARGAMASSA DE CIMENTO,SAIBRO E AREIA,NO TRACO 1:2:2</t>
  </si>
  <si>
    <t>PISO DE PLACAS DE ARDOSIA COR FERRUGEM MEDINDO 25X25CM,EM TORNO DE 1CM DE ESPESSURA,EXCLUSIVE ARGAMASSA</t>
  </si>
  <si>
    <t>RODAPE DE ARDOSIA COM ALTURA DE 10CM,ASSENTE EM PAREDE EM OSSO COM ARGAMASSA DE CIMENTO,SAIBRO E AREIA,NO TRACO 1:2:2 ECHAPISCO DE CIMENTO E AREIA,NO TRACO 1:3</t>
  </si>
  <si>
    <t>RODAPE DE ARDOSIA COM ALTURA DE 10CM,ASSENTE EM PAREDE EM OSSO COM ARGAMASSA DE CIMENTO,SAIBRO E AREIA,NO TRACO 1:2:2 ECHAPISCO DE CIMENTO E AREIA,NO TRACO 1:3,EXCLUSIVE ARGAMASSAE CHAPISCO</t>
  </si>
  <si>
    <t>RODAPE DE ARDOSIA COM ALTURA DE 7CM,ASSENTE EM PAREDE EM OSSO COM ARGAMASSA DE CIMENTO,SAIBRO E AREIA,NO TRACO 1:2:2 E CHAPISCO DE CIMENTO E AREIA,NO TRACO 1:3</t>
  </si>
  <si>
    <t>RODAPE DE ARDOSIA COM ALTURA DE 7CM,ASSENTE EM PAREDE EM OSSO COM ARGAMASSA DE CIMENTO,SAIBRO E AREIA,NO TRACO 1:2:2 E CHAPISCO DE CIMENTO E AREIA,NO TRACO 1:3,EXCLUSIVE ARGAMASSAE CHAPISCO</t>
  </si>
  <si>
    <t>PISO DE BORRACHA SINTETICA,SBR,PRETO,EM PLACAS DE 50X50CM,COM 3,0MM DE ESPESSURA,TEXTURA DA SUPERFICIE PASTILHADA,COLOCADO COM COLA SOBRE BASE EXISTENTE.FORNECIMENTO E COLOCACAO</t>
  </si>
  <si>
    <t>PISO DE BORRACHA SINTETICA,SBR,PRETO,EM ROLO DE 1,40M DE LARGURA,SUPERFICIE GRAO DE ARROZ,COM 3,00MM DE ESPESSURA,COLOCADO COM COLA SOBRE BASE EXISTENTE.FORNECIMENTO E COLOCACAO</t>
  </si>
  <si>
    <t>RODAPE DE BORRACHA SINTETICA,SBR,PRETO,COM 7X0,3CM, TEXTURADA SUPERFICIE LISA,COLOCADO COM COLA SOBRE PAREDE EMBOCADA.FORNECIMENTO E COLOCACAO</t>
  </si>
  <si>
    <t>DEGRAU DE ESCADA DE BORRACHA SINTETICA,SBR,PRETO,EM PLACAS DE 50X32CM,TEXTURA DA SUPERFICIE PASTILHADA,COLOCADO COM COLASOBRE BASE EXISTENTE.FORNECIMENTO E COLOCACAO</t>
  </si>
  <si>
    <t>PISO TATIL DE BORRACHA,DIRECIONAL,PARA PESSOAS COM NECESSIDADES ESPECIFICAS,25X25CM,ESPESSURA DE 5MM,NA COR PRETA,COLADOSOBRE BASE EXISTENTE.FORNECIMENTO E COLOCACAO</t>
  </si>
  <si>
    <t>PISO TATIL DE BORRACHA,ALERTA,PARA PESSOAS COM NECESSIDADESESPECIFICAS,25X25CM, ESPESSURA DE 5MM, NA COR PRETA, COLADOSOBRE BASE EXISTENTE.FORNECIMENTO E COLOCACAO</t>
  </si>
  <si>
    <t>REVESTIMENTO PISO SINTETICO,PISTA ATLETISMO,MOLD."IN LOCO",CAMADA MANTA PRE-FABR.PARTICULAS BORR.SBR AGLUTINADAS POLIURETANO ESPECIAL MDI,FIXADA CONTRAPISO EXISTENTE,ADESIVO POLIURETANO BICOMPONENTE E ADICIONADO UMA CAMADA SUPERIOR LIQUIDOAUTONIVELANTE RESINA POLIURETANO BICOMPONENTE C/GRANULOS FINOS EPDM APLICADOS SPRAY SUPERF.FINAL S/EMENDA,ESP.MEDIA 13MM</t>
  </si>
  <si>
    <t>REVESTIMENTO PISO SINT.,PISTA ATLETISMO,MOLD."IN LOCO",CAMADA MANTA PRE-FABR.PARTICULAS BORR.SBR AGLUTINADAS POLIURETANOESPECIAL MDI,FIXADA CONTRAPISO EXISTENTE,ADESIVO POLIURETANOBICOMPONENTE E ADICIONADO UMA CAMADA SUPERIOR RESINA POLIURETANO BICOMPONENTE AUTONIVELANTE ESPECIAL,RECOBERTA C/CAMADAGRANULOS BORR.ESPECIAL EPDM ALTA RESIST.USO,ESP.MEDIA 14MM</t>
  </si>
  <si>
    <t>REVESTIMENTO DE PISO DE BORRACHA ESPECIAL SBR E GRANULOS DEBORRACHA EPDM,AGLUTINADAS C/POLIURETANO MDI,DE ALTO IMPACTO,PARA ACADEMIAS E AFINS,COLADO SOBRE CONTRAPISO EXISTENTE COMADESIVO DE POLIURETANO BICOMPONENTE A PROVA D`AGUA,COM ESPESSURA MEDIA DE 6MM</t>
  </si>
  <si>
    <t>REVESTIMENTO DE PISO SINTETICO EM MANTA PRE-FABRICADA,PARA TREINAMENTOS E COMPETICOES NAO OFICIAIS DE ATLETISMO,COMPOSTADE PARTICULAS SELECIONADAS DE BORRACHA SBR E GRANULOS DE ESPUMA DE POLIURETANO,AGLUTINADAS COM POLIURETANO MDI,PODENDOSER DISPOSTOS SOLTOS OU COLADOS AO CONTRAPISO EXISTENTE COMESPESSURA CONSTANTE DE 10MM</t>
  </si>
  <si>
    <t>PISO ELEVADO EM TORNO DE 30CM,CONSTITUIDO POR PLACAS DE MADEIRA AGLOMERADA COM MAIS OU MENOS 30MM DE ESPESSURA,COM REVESTIMENTO SUPERIOR EM LAMINADO PLASTICO,APOIADO SOBRE BASE DEALUMINIO OU ACO GALVANIZADO,DESTINADO A APARELHOS DE INFORMATICA.FORNECIMENTO E COLOCACAO</t>
  </si>
  <si>
    <t>PISO ELEVADO EM TORNO DE 30CM,CONSITUIDO POR PLACAS DE ACO COM MAIS OU MENOS 30MM DE ESPESSURA,COM REVESTIMENTO SUPERIOREM LAMINADO PLASTICO,APOIADO SOBRE BASE DE ALUMINIO OU ACOGALVANIZADO,DESTINADO A APARELHOS DE INFORMATICA.FORNECIMENTO E COLOCACAO</t>
  </si>
  <si>
    <t>PISO ELEVADO EM TORNO DE 20CM,CONSTITUIDO POR PLACAS DE MADEIRA AGLOMERADA COM MAIS OU MENOS 40MM DE ESPESSURA,COM REVESTIMENTO SUPERIOR EM LAMINADO PLASTICO,APOIADO SOBRE BASE DEALUMINIO OU ACO GALVANIZADO,DESTINADO A APARELHOS DE INFORMATICA.FORNECIMENTO E COLOCACAO</t>
  </si>
  <si>
    <t>PISO DE ALERTA EM PLACAS MARMORIZADAS VIBROPRENSADAS,COM ACABAMENTO RUSTICO,NA COR CINZA,INCLUSIVE CONTRAPISO COM ESPESSURA DE 3CM.FORNECIMENTO E COLOCACAO</t>
  </si>
  <si>
    <t>PISO DE ALERTA EM PLACAS MARMORIZADAS VIBROPRENSADAS,COM ACABAMENTO RUSTICO,NA COR VERMELHA,INCLUSIVE CONTRAPISO COM ESPESSURA DE 3CM.FORNECIMENTO E COLOCACAO</t>
  </si>
  <si>
    <t>PISO DE ALERTA EM PLACAS MARMORIADAS VIBRO-PRENSADAS, COM  ACABAMENTO RUSTICO, NA COR CINZA, EXCLUSIVE  CONTRAPISO, COMESPESSURA DE 3CM.FORNECIMENTO E COLOCACAO</t>
  </si>
  <si>
    <t>PISO DE ALERTA EM PLACAS MARMORIZADAS VIBRO-PRENSADAS,COM ACABAMENTO RUSTICO,NA COR VERMELHA,EXCLUSIVE CONTRAPISO COM ESPESSURA DE 3CM.FORNECIMENTO E COLOCACAO</t>
  </si>
  <si>
    <t>CAMADA DE ISOLAMENTO EXECUTADA COM BLOCOS DE CONCRETO DE 10X20X40CM, CAPEAMENTO COM ARGAMASSA DE CIMENTO E AREIA, NO TRACO 1:4,ASSENTES COM ARMAGASSA DE CIMENTO E SAIBRO NO TRACO 1:8</t>
  </si>
  <si>
    <t>CAMADA DE ISOLAMENTO EXECUTADA COM BLOCOS DE CONCRETO CELULAR DE 10X30X60CM,CAPEAMENTO COM ARGAMASSA DE CIMENTO E AREIA,NO TRACO 1:4,ASSENTES COM ARGAMASSA DE CIMENTO E SAIBRO,NO TRACO 1:8</t>
  </si>
  <si>
    <t>JANELA DE PVC,DE CORRER,DUAS FOLHAS MOVEIS,DE 1,20X1,20M,EXCLUSIVE VIDROS,INCLUSIVE FERRAGENS.FORNECIMENTO E COLOCACAO</t>
  </si>
  <si>
    <t>JANELA DE PVC,DE CORRER,DUAS FOLHAS MOVEIS EM VENEZIANAS E DUAS FOLHAS MOVEIS EM VIDRO,MEDINDO 1,60X1,00M,INCLUSIVE ACESSORIOS,EXCLUSIVE VIDRO.FORNECIMENTO E COLOCACAO</t>
  </si>
  <si>
    <t>JANELA DE PVC, DE CORRER, QUATRO FOLHAS,DUAS FIXAS E DUAS MOVEIS, DE 2,00X1,20M, EXCLUSIVE VIDROS, INCLUSIVE FERRAGENS.FORNECIMENTO E COLOCACAO</t>
  </si>
  <si>
    <t>JANELA DE PVC,DE CORRER,QUATRO FOLHAS,DUAS FIXAS E DUAS MOVEIS,DE 3,20X2,00M ,CONTENDO NA PARTE SUPERIOR BANDEIRA DE QUATRO FOLHAS DE 0,80X0,50M CADA,SENDO DUAS FIXAS NA PARTE CENTRAL E DUAS DE PROJETAR TIPO MAXIM-AR NAS EXTREMIDADES, EXCLUSIVE VIDROS,INCLUSIVE FERRAGENS.FORNECIMENTO E COLOCACAO</t>
  </si>
  <si>
    <t>JANELA DE PVC,DE PROJETAR,TIPO MAXIM-AR,COM UMA FOLHA DE 0,80X0,80M,EXCLUSIVE VIDRO,INCLUSIVE FERRAGENS. FORNECIMENTO ECOLOCACAO</t>
  </si>
  <si>
    <t>PORTA DE PVC,UMA FOLHA COM TRAVESSA INTERMEDIARIA,DE ABRIR,DE 0,80X2,10M,EXCLUSIVE VIDRO,INCLUSIVE FERRAGENS.FORNECIMENTO E COLOCACAO</t>
  </si>
  <si>
    <t>PORTA DE PVC,UMA FOLHA COM TRAVESSA INTERMEDIARIA,DE ABRIR,DE 0,70X2,10M,EXCLUSIVE VIDRO,INCLUSIVE FERRAGENS. FORNECIMENTO E COLOCACAO</t>
  </si>
  <si>
    <t>PORTA DE PVC,UMA FOLHA COM TRAVESSA INTERMEDIARIA,DE ABRIR,DE 0,60X2,10M,EXCLUSIVE VIDRO,INCLUSIVE FERRAGENS. FORNECIMENTO E COLOCACAO</t>
  </si>
  <si>
    <t>PORTA DE PVC,DE CORRER,DUAS FOLHAS MOVEIS COM TRAVESSA INTERMEDIARIA,DE 1,60X2,10M,EXCLUSIVE VIDROS,INCLUSIVE FERRAGENS.FORNECIMENTO E COLOCACAO</t>
  </si>
  <si>
    <t>PORTA DE PVC,DE CORRER,DUAS FOLHAS MOVEIS COM TRAVESSA INTERMEDIARIA,DE 1,40X2,10M,EXCLUSIVE VIDROS,INCLUSIVE FERRAGENS.FORNECIMENTO E COLOCACAO</t>
  </si>
  <si>
    <t>PORTA DE PVC,DE CORRER,QUATRO FOLHAS COM TRAVESSA INTERMEDIARIA,DUAS FIXAS E DUAS MOVEIS,DE 2,00X2,10M,EXCLUSIVE VIDROS,INCLUSIVE FERRAGENS.FORNECIMENTO E COLOCACAO</t>
  </si>
  <si>
    <t>PORTA SANFONADA EM PVC,VAO DE 0,80X2,10M,INCLUSIVE ACESSORIOS(PUXADOR E TRINCOS).FORNECIMENTO E COLOCACAO</t>
  </si>
  <si>
    <t>PORTA SANFONADA EM PVC,VAO DE 0,60X2,10M.FORNECIMENTO E COLOCACAO</t>
  </si>
  <si>
    <t>PORTA SANFONADA EM PVC,VAO DE 0,70X2,10M.FORNECIMENTO E COLOCACAO</t>
  </si>
  <si>
    <t>PORTA SANFONADA EM PVC,VAO DE 1,00X2,10M.FORNECIMENTO E COLOCACAO</t>
  </si>
  <si>
    <t>PORTA FLEXIVEL DE PVC(TIPO VAI-E-VEM),MEDINDO 1,40MX2,10M,COM FECHAMENTO AUTOMATICO ATRAVES DE MOLAS HELICOIDAIS SOBREPOSTAS EM EIXO DE ACO,ESTRUT.METALICA PERFIL "V DUPLO" VERTICAL/HORIZONTAL EM CHAPAS DE FERRO COM PINTURA A PO EM POLIESTER TEXTURIZADA NAS FOLHAS DA PORTA ATE ALTURA DE 1200MM,PVC CINZA DE 5MM DE ESPESSURA.FORNECIMENTO E COLOCACAO</t>
  </si>
  <si>
    <t>VENEZIANA COM ALETAS DE PVC TRANSLUCIDAS E MONTANTES DE ALUMINIO NATURAL.FORNECIMENTO E COLOCACAO</t>
  </si>
  <si>
    <t>VENEZIANA,COM ALETAS DE FIBERGLASS E MONTANTES DE ALUMINIO NATURAL.FORNECIMENTO E COLOCACAO</t>
  </si>
  <si>
    <t>VENEZIANA,COM ALETAS DE PVC TRANSLUCIDAS E MONTANTES EM ACOGALVANIZADO.FORNECIMENTO E COLOCACAO</t>
  </si>
  <si>
    <t>VENEZIANA,COM ALETAS DE FIBERGLASS E MONTANTES EM ACO GALVANIZADO.FORNECIMENTO E COLOCACAO</t>
  </si>
  <si>
    <t>VENEZIANA,COM ALETAS DE PVC TRANSLUCIDAS E MONTANTES EM ACOPRE-PINTADO.FORNECIMENTO E COLOCACAO</t>
  </si>
  <si>
    <t>VENEZIANA,COM ALETAS DE FIBERGLASS E MONTANTES EM ACO PRE-PINTADO.FORNECIMENTO E COLOCACAO</t>
  </si>
  <si>
    <t>VENEZIANA EXTERNA DE ENROLAR,COM ESTEIRAS EM PVC RIGIDO E PERFIS EM FERRO GALVANIZADO,INCLUSIVE FERRAGENS.FORNECIMENTO ECOLOCACAO</t>
  </si>
  <si>
    <t>PROTETOR DE CANTOS,PRODUZIDO COM ESTRUTURA INTERNA DE SUPORTE EM ALUMINIO E PVC,COM REFORCOS EM NEOPRENE E EXTERNAMENTECOM CAPAS DE VINIL DE ALTO IMPACTO COM ACABAMENTO TEXTURIZADO,NAS CORES PADRONIZADAS DO FABRICANTE,COM LARGURA DE 5CM EPECAS COM 1,20M E 2,40M.FORNECIMENTO E COLOCACAO</t>
  </si>
  <si>
    <t>PROTETOR DE CANTOS,PRODUZIDO COM ESTRUTURA INTERNA DE SUPORTE EM ALUMINIO E PVC,COM REFORCOS EM NEOPRENE E EXTERNAMENTECOM CAPAS DE VINIL DE ALTO IMPACTO COM ACABAMENTO TEXTURIZADO,NAS CORES PADRONIZADAS DO FABRICANTE,BATE-MACAS TIPO RETO,COM ALTURA DE 10CM.FORNECIMENTO E COLOCACAO</t>
  </si>
  <si>
    <t>PROTETOR DE CANTOS,PRODUZIDO COM ESTRUTURA INTERNA DE SUPORTE EM ALUMINIO E PVC,COM REFORCOS EM NEOPRENE E EXTERNAMENTECOM CAPAS DE VINIL DE ALTO IMPACTO COM ACABAMENTO TEXTURIZADO,NAS CORES PADRONIZADAS NO FABRICANTE,BATE-MACAS TIPO RETO,COM ALTURA DE 15CM.FORNECIMENTO E COLOCACAO</t>
  </si>
  <si>
    <t>PROTETOR DE CANTOS,PRODUZIDO COM ESTRUTURA INTERNA DE SUPORTE EM ALUMINIO E PVC,COM REFORCOS EM NEOPRENE E EXTERNAMENTECOM CAPAS DE VINIL DE ALTO IMPACTO COM ACABAMENTO TEXTURIZADO,NAS CORES PADRONIZADAS DO FABRICANTE,BATE-MACAS TIPO RETO,COM ALTURA DE 20CM.FORNECIMENTO E COLOCACAO</t>
  </si>
  <si>
    <t>PROTETOR DE CANTOS,PRODUZIDO COM ESTRUTURA INTERNA DE SUPORTE EM ALUMINIO E PVC,COM REFORCOS EM NEOPRENE E EXTERNAMENTECOM CAPAS DE VINIL DE ALTO IMPACTO COM ACABAMENTO TEXTURIZADO,NAS CORES PADRONIZADAS DO FABRICANTE,BATE-MACAS TIPO CORRIMAO,COM ALTURA DE 15CM.FORNECIMENTO E COLOCACAO</t>
  </si>
  <si>
    <t>GRADE DE PVC BRANCO,CINZA OU BEGE,EM MODULOS,COM LARGURA E ALTURA VARIAVEIS,ESTRUTURADA EM CONCRETO ARMADO INJETADO E/OUFERRO GALVANIZADO,COM COLUNAS 80X80MM,PERFIS FIXADO ATRAVESDE ENCAIXE E MONTANTES VERTICAIS REDONDOS COM DIAMETRO DE 32MM ESPACADAS DE 12CM APROXIMADAMENTE,INCLUSIVE PONTEIRAS E/OU TAMPAS DE ACABAMENTO.FORNECIMENTO E COLOCACAO</t>
  </si>
  <si>
    <t>PORTAO PVC BRANCO,CINZA OU BEGE,C/LARGURA E ALTURA VARIAVEIS,ESTRUTURADO CONCR.ARMADO INJETADO E/OU FERRO GALVANIZADO,C/ESTRUTURA EM PERFIS RETANGULARES 50X46MM,AMARRACAO HORIZONTAL C/PERFIS RETANGULARES 50X46MM E MONTANTES VERTIC.REDONDOSC/DIAM.32MM ESPACADAS 12CM APROXIMADAMENTE,INCL.ROLDANAS EMPLASTICO,FECHADURA E PONTEIRAS E/OU PONTAS.FORN.E COLOC.</t>
  </si>
  <si>
    <t>CORRIMAO DE PVC BRANCO,CINZA OU BEGE,FIXADO NO PISO,EM MODULOS,COM LARGURA VARIAVEL E ALTURA 1,00M,ESTRUTURADO EM CONCRETO ARMADO INJETADO E/OU FERRO GALVANIZADO,COM COLUNAS EM PERDOS (COLUNAS DE 75MM DE DIAMETRO),AMARRACAO 3 PERFIS 48MM,DIST.VERT.23CM,INCLUSIVE TAMPAS DE ACABAMENTO NAS EXTREMIDADESINSTALADAS.FORNECIMENTO E COLOCACAO</t>
  </si>
  <si>
    <t>CORRIMAO DE PVC BRANCO,CINZA OU BEGE,FIXADO NAS PAREDES ATRAVES DE SUPORTES EM PLASTICO,ALTURA VARIAVEL, ESTRUTURADO EMPERFIS REDONDOS DE 48MM DE DIAMETRO, INCLUSIVE TAMPAS DE ACABAMENTO NAS EXTREMIDADES INSTALADAS.FORNECIMENTO E COLOCACAO</t>
  </si>
  <si>
    <t>GUARDA-CORPO/SACADAS DE PVC BRANCO,CINZA OU BEGE,EM MODULOS,C/LARGURA VARIAVEL E ALTURA DE 1,10M,ESTRUTURADO EM CONCRETOARMADO INJETADO E/OU FERRO GALVANIZADO,COM COLUNAS EM PERFIS REDONDOS (COLUNAS DE 75MM DE DIAMETRO),AMARR.HORIZ.48MM,MONT.VERT.32MM C/12CM ESPAC.,INCLUSIVE TAMPAS DE ACABAMENTO NAS EXTREMIDADES INSTALADAS.FORNECIMENTO E COLOCACAO</t>
  </si>
  <si>
    <t>PERSIANA VERTICAL EM PVC,LAMINA COM LARGURA DE 89MM.FORNECIMENTO E COLOCACAO</t>
  </si>
  <si>
    <t>PORTA DE FERRO DE TAMANHO NORMAL, ATE 1,00M DE LARGURA, CONTORNO EM BARRAS DE 1.1/4"X5/16", GUARNICAO EM  CANTONEIRA DE1.1/2"X1/8",INFERIORMENTE,ALMOFADA DE CHAPA Nº16,NOS DOIS LADOS COM 60CM DE ALTURA,NA PARTE SUPERIOR,POSTIGO MOVEL PARAVIDRO,GRADE DE BARRAS DE 5/8",UTILIZANDO DOBRADICAS TIPO GONZO,EXCLUSIVE FECHADURA.FORNECIMENTO E COLOCACAO</t>
  </si>
  <si>
    <t>PORTA DE FERRO TAMANHO NORMAL,ATE 1.00M LARGURA,CONTORNO EMBARRAS 1.1/4"X5/16",GUARNICAO EM CANTONEIRA 1.1/2"X1/8",INFERIORMENTE,ALMOFADA DE CHAPA Nº16,NOS DOIS LADOS C/60CM DE ALTURA,NA PARTE SUPERIOR,POSTIGO MOVEL P/VIDRO,GRADE DE BARRAS5/8",UTILIZANDO TRES DOBRADICAS DE 3"X4" DE FERRO GALVANIZADO C/PINO,BOLAS E ANEIS LATAO.EXCL.FECHADURA.FORN.E COLOC.</t>
  </si>
  <si>
    <t>PORTA DE FERRO EM BARRAS HORIZONTAIS DE 1.1/4"X1/4" A CADA 10CM,CONTORNO DO MESMO MATERIAL,REVESTIDA COM CHAPA DE FERROGALVANIZADO Nº16,GUARNICAO EM CANTONEIRA DE 1.1/2"X1/8",COMFECHO PARA CADEADO DE 30MM, EXCLUSIVE ESTE. FORNECIMENTO E COLOCACAO</t>
  </si>
  <si>
    <t>PORTA DE FERRO EM BARRAS HORIZONTAIS DE 1.1/4"X1/4"A CADA 10CM,CONTORNO DO MESMO MATERIAL, REVESTIDA COM CHAPA DE FERROGALVANIZADO Nº16,COM 60CM DE ALTURA,GUARNICAO EM CANTONEIRADE 1.1/2"X1/8",COM FECHO PARA CADEADO DE 30MM,EXCLUSIVE ESTE.FORNECIMENTO E COLOCACAO</t>
  </si>
  <si>
    <t>PORTA DE ENROLAR EM CHAPA RAIADA Nº24,COMPLETA,COM GUIAS,EIXOS E MOLAS,COM FECHADURA NO CENTRO E CADEADO DE PISO,INCLUSIVE ESTE.FORNECIMENTO E COLOCACAO</t>
  </si>
  <si>
    <t>PORTA DE ENROLAR,EM PERFIS DE ACO EM "U",20X20MM,FORMANDO RETANGULOS VAZADOS, CORRENDO EM GUIAS,COM ENROLAMENTO EM EIXOHORIZONTAL SUPERIOR,COMPLETA,FECHAMENTO COM CADEADO DE PISO,INCLUSIVE ESTE.FORNECIMENTO E COLOCACAO</t>
  </si>
  <si>
    <t>PORTA DE CELA EM BARRAS VERTICAIS DE 1", ESPACADAS DE 10CM,ENTRE EIXOS CORRENDO TRES BARRAS HORIZONTAIS DE 1.3/4"X1/2",CONTORNO DA MESMA BARRA, REVESTIDA DE CHAPA DE FERRO GALVANIZADO Nº12 ATE 60CM DE ALTURA,MARCO EM CANTON.DE 1.3/4"X1/4",FECHO ESPECIAL PARA COLOCACAO DE CADEADO,EXCLUSIVE ESTE,CONFORME PROJETO Nº6004/EMOP.FORNECIMENTO E COLOCACAO</t>
  </si>
  <si>
    <t>PORTA DE FERRO PARA SUBESTACAO TRANSFORMADORA,COM UMA OU DUAS FOLHAS,QUADRO E MARCO DE BARRAS E CANTONEIRAS,REVESTIDA DECHAPA DE FERRO GALVANIZADO Nº18,COM PAINEL SUPERIOR FECHADOPOR TELA DE ARAME GALVANIZADO Nº10, MALHA DE 2CM, ALTURA DE30CM, INCLUSIVE FECHO PARA COLOCACAO DE CADEADO, EXCLUSIVEESTE.FORNECIMENTO E COLOCACAO</t>
  </si>
  <si>
    <t>PORTA DE CHAPA DE FERRO GALVANIZADO Nº18 ENQUADRADA EM ESTRUTURA DE TUBOS DE FERRO GALVANIZADO DE 1.1/2",C/2,50 A 3,00MDE ALTURA E AREA DE 6,00 A 9,00M2, EM 2 FOLHAS, INCLUSIVE FECHO PARA COLOCACAO DE CADEADO,EXCLUSIVE ESTE.FORNECIMENTO ECOLOCACAO</t>
  </si>
  <si>
    <t>PORTINHOLA PARA ALCAPAO,CISTERNA OU CAIXA D'AGUA ELEVADA,EMCHAPA DE FERRO GALVANIZADO Nº16,ATE 0,80M DE ALTURA,COM GUARNICAO E ALCA PARA FECHAMENTO A CADEADO,EXCLUSIVE ESTE.FORNECIMENTO E COLOCACAO</t>
  </si>
  <si>
    <t>PORTINHOLA DE CHAPA DE FERRO GALVANIZADO Nº16,ATE 0,50M DE ALTURA,COM GUARNICAO EM CANTONEIRA DE 3/4"X1/8" E VISOR DE 20X10CM,COM ALCA PARA FECHAMENTO A CADEADO,EXCLUSIVE ESTE.FORNECIMENTO E COLOCACAO</t>
  </si>
  <si>
    <t>PORTINHOLA DE FERRO EM BARRA CHATA DE 1.1/4",MEDINDO 0,40X0,90M.FORNECIMENTO E COLOCACAO</t>
  </si>
  <si>
    <t>PORTA CORTA-FOGO PARA SAIDA DE EMERGENCIA,MEDINDO 90X210X5CM,SEGUNDO ABNT NBR 11742,CLASSE P-60,CHAPA DE ACO,TENDO MARCOS DO MESMO MATERIAL,INCLUSIVE TRES PARES DE DOBRADICAS COM MOLA.FORNECIMENTO E COLOCACAO</t>
  </si>
  <si>
    <t>PORTA CORTA-FOGO PARA SAIDA DE EMERGENCIA,MEDINDO 90X210X5CM,SEGUNDO ABNT NBR 11742,CLASSE P-90,CHAPA DE ACO,TENDO MARCOS DO MESMO MATERIAL,INCLUSIVE TRES PARES DE DOBRADICAS COM MOLA.FORNECIMENTO E COLOCACAO</t>
  </si>
  <si>
    <t>PORTA CORTA-FOGO PARA SAIDA DE EMERGENCIA,MEDINDO 90X210X5CM,SEGUNDO ABNT NBR 11742,CLASSE P-120,CHAPA DE ACO,TENDO MARCOS DO MESMO MATERIAL,INCLUSIVE TRES PARES DE DOBRADICAS COMMOLA.FORNECIMENTO E COLOCACAO</t>
  </si>
  <si>
    <t>14.002.0062-0</t>
  </si>
  <si>
    <t>PORTA CORTA-FOGO, MEDINDO(60 X 180 X 5)CM, CLASSE P-60, CHAPA DE ACO, TENDO MARCOS DO MESMO MATERIAL, INCLUSIVE 3 PARESDE DOBRADICAS COM MOLA. FORNECIMENTO E COLOCACAO</t>
  </si>
  <si>
    <t>14.002.0062-A</t>
  </si>
  <si>
    <t>14.002.0064-0</t>
  </si>
  <si>
    <t>PORTA CORTA-FOGO, MEDINDO(60 X 180 X 5)CM, CLASSE P-90,CHAPADE ACO, TENDO MARCOS DO MESMO MATERIAL, INCLUSIVE 3 PARES DEDOBRADICAS COM MOLA. FORNECIMENTO E COLOCACAO</t>
  </si>
  <si>
    <t>14.002.0064-A</t>
  </si>
  <si>
    <t>14.002.0066-0</t>
  </si>
  <si>
    <t>PORTA CORTA-FOGO, MEDINDO(60 X 180 X 5)CM,CLASSE P-120,CHAPADE ACO, TENDO MARCOS DO MESMO MATERIAL, INCLUSIVE 3 PARES DEDOBRADICAS COM MOLA. FORNECIMENTO E COLOCACAO</t>
  </si>
  <si>
    <t>14.002.0066-A</t>
  </si>
  <si>
    <t>PORTAO DE FERRO DE UMA OU DUAS FOLHAS COM ALTURA DE 1,00 A 1,50M E LARGURA DE 1,00 A 3,00M,FORMADO P/BARRAS VERTICAIS DE1.1/4"X1/4",ESPACADAS DE 12,5CM,CONTORNO E MARCOS EM BARRASDE 1.1/4"X3/8",TENDO AO CENTRO UMA FAIXA DE CHAPA DE FERROGALVANIZADO Nº16,DE 20CM DE ALTURA,COM FECHO PARA COLOCACAODE CADEADO,EXCLUSIVE ESTE.FORNECIMENTO E COLOCACAO</t>
  </si>
  <si>
    <t>PORTAO DE CHAPA DE FERRO GALVANIZADO,COM ESPESSURA DE 0,5MM,COM ALTURA ENTRE 2M E 3M E AREA TOTAL DE 6M2 A 9M2,EXCLUSIVEFECHADURA.FORNECIMENTO E COLOCACAO</t>
  </si>
  <si>
    <t>PORTAO DE CHAPA DE FERRO COM ESTRUTURA DE BARRAS DE 1.1/4"X5/16",REVESTIDA COM CANTONEIRA DE 3/4"X1/8" E CHAPA GALVANIZADA Nº16,COM GUARNICAO DE CANTONEIRAS DE 1.1/4"X3/16" COM DOBRADICAS TIPO GONZO,EXCLUSIVE FECHADURA.FORNECIMENTO E COLOCACAO</t>
  </si>
  <si>
    <t>PORTAO DE FERRO DE UMA OU DUAS FOLHAS,EM BARRAS VERTICAIS DE2"X3/8",ESPACADAS DE 10CM E HORIZONTAIS SUPERIOR E INFERIORDO MESMO TIPO,CORRENDO AO CENTRO UMA FAIXA DE CHAPA DE FERRO GALVANIZADO Nº16,DUPLA, CONFORME PROJETO Nº6002/EMOP,EXCLUSIVE FECHADURA.FORNECIMENTO E COLOCACAO</t>
  </si>
  <si>
    <t>PORTAO DE FERRO DE DUAS FOLHAS,SENDO UMA FIXA,MEDINDO 1,50X2,00M,EM BARRAS DE 2"X3/8",ESPACADAS DE 10CM,CORRENDO TRES FAIXAS DE CHAPA DE FERRO GALVANIZADO Nº16,DUPLAS,CONFORME PROJETO Nº6003/EMOP,EXCLUSIVE FECHADURA.FORNECIMENTO E COLOCACAO</t>
  </si>
  <si>
    <t>PORTAO DE FERRO, ATE 1,00M DE LARGURA, EM BARRAS DE 1/2", ESPACADAS DE 10CM, ENTRE EIXOS, CONTORNO E MARCO EM BARRAS DE1.1/2"X1/2", COM UMA FAIXA HORIZONTAL EM CHAPA DE FERRO DE1/8" ESPESSURA,EXCLUSIVE FECHADURA.FORNECIMENTO E COLOCACAO</t>
  </si>
  <si>
    <t>PORTAO DE UMA FOLHA,MEDINDO 1,00X2,00M,EM TELA DE ARAME GALVANIZADO Nº12,MALHA LOSANGO 5CM,FIXADA EM TUBO DE FERRO GALVANIZADO COM DIAMETRO INTERNO DE 2" POR BARRA DE 1"X1/8",FORMANDO QUADROS DE 1,00X1,00M,MONTANTES EM FERRO GALVANIZADO COMDIAMETRO INTERNO DE 2",CHUMBADOS EM BLOCOS DE CONCRETO (EXCLUSIVE ESTES),EXCLUSIVE FECHADURA.FORNECIMENTO E COLOCACAO</t>
  </si>
  <si>
    <t>PORTAO EM ESTRUTURA DE TUBOS DE FERRO GALVANIZADO DE 1" E 1.1/2",COM DUAS FOLHAS DE ABRIR,FECHAMENTO COM TELA DE ARAME GALVANIZADO Nº12,MALHA 2",EXCLUSIVE FECHADURA.FORNECIMENTO ECOLOCACAO</t>
  </si>
  <si>
    <t>PORTAO DE FERRO,DUAS FOLHAS,MED.1,52X3,00M CADA,C/1 MONTANTECADA LADO EM TUBO FERRO GALV.3" E ALT.3M SENDO CADA FL.FORMADA POR 4 TUBOS DE FERRO GALV.1.1/4"NA VERT.REFORCADO NA PARTE SUPERIOR E INFERIOR POR 2 BARRAS CHATAS 2"X3/8"NA HORIZONTAL E 1 BARRA CHATA 1"X1/8" INCLINADA,C/FECHADURA SOBREPOR FERRO CROMADO C/CILINDRO,INCL.FECHADURA E PINTURA.FORN.COLOC.</t>
  </si>
  <si>
    <t>PORTAO EM ESTRUTURA DE TUBOS DE FERRO GALVANIZADO DE 1" E 1.1/2",COM DUAS FOLHAS DE ABRIR, FECHAMENTO EM CHAPA DE FERROGALVANIZADO Nº16,EXCLUSIVE FECHADURA.FORNECIMENTO E COLOCACAO</t>
  </si>
  <si>
    <t>PORTAO DE FERRO,EM DUAS FOLHAS,MEDINDO 2,10X1,60M CADA UMA,EM BARRAS VERTICAIS EM ACO REDONDO DE 1/2",ESPACADOS DE 15CM,CONTORNO EM BARRA CHATA DE 2"X5/8",INCLUSIVE FECHADURA E PINTURA.FORNECIMENTO E COLOCACAO</t>
  </si>
  <si>
    <t>PORTAO DE FERRO,EM DUAS FOLHAS,MEDINDO 2,27X2,20M,CADA UMA,EM BARRAS VERTICAIS EM ACO REDONDO DE 3/4",ESPACAMENTO ENTREEIXOS DE 0,12M,CONTORNO EM BARRA ACO DE 2"X1/2",INCLUSIVE FECHADURA E PINTURA.FORNECIMENTO E COLOCACAO</t>
  </si>
  <si>
    <t>PORTAO DE FERRO,MEDINDO 2,00X2,90M,SENDO 1M FIXO E 1M MOVEL,EM BARRAS VERTICAIS DE FERRO COM DIAMETRO DE 3/4",COM ESPACAMENTO ENTRE EIXOS DE 0,12M,CONTORNO EM BARRAS DE 2"X1/2",INCLUSIVE FECHADURA E PINTURA.FORNECIMENTO E COLOCACAO</t>
  </si>
  <si>
    <t>PORTAO DE FERRO EM DUAS FOLHAS,MEDINDO 2,27X3,00M,EM BARRASVERTICAIS EM ACO COM DIAMETRO DE 3/4", ESPACAMENTO ENTRE EIXOS DE 0,12M,CONTORNO EM BARRA CHATA DE ACO DE 2"X1/2",INCLUSIVE FECHADURA E PINTURA.FORNECIMENTO E COLOCACAO</t>
  </si>
  <si>
    <t>PORTAO EM DUAS FOLHAS,MEDINDO 3,00X1,20M,CONSTITUINDO-SE DEDOIS QUADROS COM DOIS TRAVAMENTOS HORIZONTAIS EM TUBO DE FERRO GALVANIZADO DE 4",FIXADOS EM MONTANTES DO MESMO MATERIAL,EXCLUSIVE FECHADURA E PINTURA.FORNECIMENTO E COLOCACAO</t>
  </si>
  <si>
    <t>PORTAO DE FERRO,MEDINDO 4,00X3,30M,CONSTRUIDOS EM TUBOS DE FERRO GALVANIZADO COM COSTURA DE 2.1/2",ESPACADOS A CADA 13CM(ESPACO LIVRE),2 FOLHAS CONTENDO 2 DIAGONAIS DE BARRA CHATADE 2"X1/4",TERMINADOS NA PARTE SUPERIOR E INFERIOR POR BARRACHATA DE 3"X1/4",EXCLUSIVE FECHADURA.FORNECIMENTO E COLOCACAO</t>
  </si>
  <si>
    <t>PORTAO DE FERRO,DUAS FOLHAS,MEDINDO 4,30X2,73M,C/QUATRO BARRAS QUADRADAS HORIZONTAIS E DUAS BARRAS VERTICAIS NOS EXTREMOS DE CADA FOLHA,TODAS C/1.1/2"X1.1/2",ENTRE OS MONTANTES EXTREMOS DE CADA FOLHA ONZE BARRAS DE 3/4" EQUIDISTANTES,NO TERCO INFERIOR DE CADA FOLHA BARRAS CHATAS 3/4"X1/2" DOBRADAS NO FORMATO "S",INCL.PINTURA E FECHADURA.FORNECIMENTO E COLOC.</t>
  </si>
  <si>
    <t>PORTAO FERRO,MED.5,87X2,08M,C/2 FLS.FIXAS 1,10X1,98M CADA,FORMADAS QUADRO FERRO GALV.2",2 VERT.E 4 HORIZ.,7 BARRAS VERT.E 2 INCLINADAS 1"X1/4" E 2 FLS.ABRIR 1,61X1,98M CADA,FOMADASQUADRO FERRO GALV.2",2 VERT.E 4 HORIZ.E 14 BARRAS VERT.E 2INCLINADAS 1"X1/4",C/4 MONTANTES FERRO GALV.3" C/ENCH.CONCR.E CHUMB.CINTA CONCR.EXCL.ESTA,INCL.FECH.E PINT.FORN.COLOC.</t>
  </si>
  <si>
    <t>BASCULANTE DE FERRO DE 0,50X0,30M EM CANTONEIRA DE 3/4"X1/8",COM UMA BASCULA EM CANTONEIRA DE 5/8"X1/8",COM ALAVANCA DECOMANDO COM PUNHO CROMADO.FORNECIMENTO E COLOCACAO</t>
  </si>
  <si>
    <t>BASCULANTE DE FERRO DE 0,50X0,50M EM CANTONEIRA DE 3/4"X1/8",COM UMA BASCULA EM CANTONEIRA DE 5/8"X1/8",COM ALAVANCA DECOMANDO COM PUNHO CROMADO.FORNECIMENTO E COLOCACAO</t>
  </si>
  <si>
    <t>BASCULANTE DE FERRO EM CAIXILHO DE CANTONEIRA DE 7/8" OU 3/4", PARA AREA MAIOR QUE 0,50M2 E MENOR QUE 3,75M2,EM UM, DOISOU TRES MODULOS, BASCULAS DE CANTONEIRA DE 3/4" OU 5/8",ALAVANCA COM PUNHO CROMADO.FORNECIMENTO E COLOCACAO</t>
  </si>
  <si>
    <t>JANELA COM 4 MODULOS DE BASCULANTES DE FERRO,DISPOSTOS HORIZONTALMENTE,ENQUADRADOS EM ESTRUTURA DE MADEIRA DE LEI,SENDOOS MODULOS FORMADOS POR ELEMENTOS DE 75X150CM,COM 8 BASCULAS,CAIXILHOS DE CANTONEIRA DE 7/8"X1/8",BASCULAS DE 3/4"X1/2"E FIXADOS EM QUADROS DE MADEIRA DE LEI COM 5X10CM DE SECAO,EXCLUSIVE PEITORIL.FORNECIMENTO E COLOCACAO</t>
  </si>
  <si>
    <t>JANELA BASCULANTE EM FERRO CONFECCIONADO EM CANTONEIRA DE ACO TIPO "L" DE 3/4"X3/4"X1/8",PERFIL "T" DE 3/4"X1/8",FIXADOEM CONTRAMARCO METALICO TIPO "U" DE 1"X3",MARCO EM DUPLO PERFIL "U" DE 1/2"X3",BATENTES EM BARRA CHATA DE 1/2"X1/8",INCLUINDO ALAVANCA CROMADA E PINTURA COM PRIMER ANTICORROSIVO,EXCLUSIVE PINTURA E VIDROS DE 6MM.FORNECIMENTO E COLOCACAO</t>
  </si>
  <si>
    <t>GRADE EM TUBO DE FERRO GALVANIZADO DE 4" EM MODULOS DE(3,00X1,20)M,CONSTITUINDO-SE CADA MODULO POR 2 MONTANTES DE 1,20MDE ALTURA E 2 TRAVAMENTOS HORIZONTAIS COM 3M.FORNECIMENTO ECOLOCACAO</t>
  </si>
  <si>
    <t>GRADE PANTOGRAFICA DE FERRO PARA JANELAS OU PORTAS,EM PERFIS"U" DE 3/4",COM ALTURA ATE 2,20M,CORRENDO SOBRE CANALETAS EGUIAS,COM FECHO PARA COLOCACAO DE CADEADO,EXCLUSIVE ESTE.FORNECIMENTO E COLOCACAO</t>
  </si>
  <si>
    <t>GRADE DE FERRO COM MONTANTES DE BARRAS CHATAS DE  2"X3/8" ACADA 2,00M E BARRAS CHATAS DE 1.1/2"X3/8" A CADA 10CM, INTERCALADAS POR PEQUENAS BARRAS CHATAS DE 1.1/2"X3/8" A CADA 5CM,EXCLUSIVE BALDRAME DE CONCRETO.FORNECIMENTO E COLOCACAO</t>
  </si>
  <si>
    <t>GRADE DE FERRO FORMADA DE BARRAS VERTICAIS DE 1.1/2"X3/8",HORIZONTAIS DE 2"X3/8", COM MONTANTES DE 1.1/2"X1.1/2" A CADA2,00M,CONFORME PROJETO Nº6005/EMOP.FORNECIMENTO E COLOCACAO</t>
  </si>
  <si>
    <t>GRADE DE FERRO ARTICULADA PARA PROTECAO DE ESCADA,EXECUTADAEM VERGALHOES DE 3/8" E CONTORNO EM CANTONEIRA DE 1".FORNECIMENTO E COLOCACAO</t>
  </si>
  <si>
    <t>GRADE DE FERRO,ALTURA DE 1,20M,EM BARRAS VERTICAIS QUADRADASDE 5/8" E ESPACADAS DE 12,5CM,CENTRO A CENTRO, SOLDADAS EMDUAS BARRAS,SUPERIOR E INFERIOR DE 1.1/2"X1/4", MONTANTES ACADA 1,50M EM BARRAS DE 1.1/2"X3/8".FORNECIMENTO E COLOCACAO</t>
  </si>
  <si>
    <t>GRADE DE FECHAMENTO,ALTURA DE 1,50M,EXECUTADA COM CHAPA EXPANDIDA DE ACO CARBONO GALVANIZADO,DE 1,50X1,93M COM ESPESSURA3/16",FIXADA SOBRE MONTANTES DE TUBO DE FERRO GALVANIZADO DE DIAMETRO 1.1/2" A CADA 2,00M,COM CARAPUCAS DO MESMO MATERIAL,SENDO A GRADE SOLDADA NOS DOIS LADOS,EXCLUSIVE MATERIAL DE CONCRETAGEM DOS TUBOS.FORNECIMENTO E COLOCACAO</t>
  </si>
  <si>
    <t>GRADE PARA SOLARIO DE PRISAO,EM BARRAS DE ACO 1020 DE D=1" ACADA 0,075M,SOLDADAS EM PERFIL I DE 4"X2.5/8"(ALMA 1CM),PROTEGIDA POR TELA DE ARAME GALVANIZADO,FIO 12,MALHA DE 1",TAMBEM SOLDADA SOBRE A GRADE.FORNECIMENTO E COLOCACAO</t>
  </si>
  <si>
    <t>GRADE PARA PRISAO EM BARRAS VERTICAIS DE 1",ESPACADAS A CADA10CM,ENTRE EIXOS,E HORIZONTAIS DE 1.3/4"X1/2" A CADA 50CM,SENDO O CONTORNO DO MESMO MATERIAL.FORNECIMENTO E COLOCACAO</t>
  </si>
  <si>
    <t>GRADE PARA PROTECAO DE SUBESTACAO ELETRICA OU EQUIVALENTE,EMTELA DE ARAME GALVANIZADO Nº12,MALHA DE 1",FORMANDO QUADROSCONTORNADOS POR CANTONEIRAS DE FERRO DE 3/4"X3/4"X1/8",FIXADOS EM MONTANTES DE TUBOS GALVANIZADOS COM DIAMETRO DE 2".FORNECIMENTO E COLOCACAO</t>
  </si>
  <si>
    <t>GRADE DE ACO COM BARRAS REDONDAS DE 3/4" NA VERTICAL,ESPACADAS DE 10CM,FIXADAS EM BARRAS CHATAS DE 2"X3/8".FORNECIMENTOE COLOCACAO</t>
  </si>
  <si>
    <t>GRADIL EM BARRAS DE ACO C/DIAMETRO DE 1/2", ESPACADOS 15CM,MONTANTES EM ACO REDONDO 2" E 2 BARRAS  CHATAS DE (2"X5/8")HORIZONTAIS,TENDO 2,50M DE LARGURA E 1,60M DE ALTURA,INCLUSIVE PINTURA.FORNECIMENTO E COLOCACAO</t>
  </si>
  <si>
    <t>GRADIL EM BARRAS DE ACO COM DIAMETRO DE 3/4",FORMANDO MODULOS DE 2,00M,COM 1,80M DE ALTURA.INCLUSIVE PINTURA.FORNECIMENTO E COLOCACAO</t>
  </si>
  <si>
    <t>GRADIL EM BARRAS DE ACO DE 3/4",ESPACADAS DE 12CM,MONTANTESEM BARRA QUADRADA DE 2" E 2 BARRAS CHATAS DE 2"X1/2" HORIZONTAIS,TENDO 2M DE LARGURA E 1,35M DE ALTURA,INCLUSIVE PINTURA.FORNECIMENTO E COLOCACAO</t>
  </si>
  <si>
    <t>GRADIL DE FERRO,ALTURA DE 0,85M,COM MONTANTES A CADA 1,30M EM BARRAS VERTICAIS QUADRADAS DE 1"X1",FIXADAS EM BLOCOS DE CONCRETO DE 0,20X0,20X0,20M,SOLDADAS EM 2 BARRAS HORIZONTAIS,SUPERIOR E INFERIOR,DE 1.1/2"X3/8",INCLUSIVE PINTURA.FORNECIMENTO E COLOCACAO</t>
  </si>
  <si>
    <t>GRADIL DE FERRO,ALTURA DE 1,20M,EM BARRAS VERTICAIS QUADRADAS DE 5/8" E ESPACADAS DE 12,50CM, SOLDADAS EM DUAS BARRAS,SUPERIOR E INFERIOR DE 1.1/2"X1/4",MONTANTES A CADA 1,50M EM BARRAS DE 1.1/2"X3/8",INCLUSIVE PINTURA.FORNECIMENTO E COLOCACAO</t>
  </si>
  <si>
    <t>GRADIL EM TUBO DE FERRO GALVANIZADO COM COSTURA DE 1.1/4",COM ALTURA UTIL DE 2,00M,ESPACADOS DE 17CM DE CENTRO A CENTROE CHUMBADOS EM CINTA DE CONCRETO,EXCLUSIVE ESTA,BARRA CHATADE 1.1/2"X3/8",FIXADA NA EXTREMIDADE SUPERIOR DOS TUBOS E NOALINHAMENTO DOS TUBOS DE FERRO LISO DE 3/8",COM 10CM DE ALTURA,INCLUSIVE PINTURA.FORNECIMENTO E COLOCACAO</t>
  </si>
  <si>
    <t>GRADIL EM TUBO DE FERRO GALVANIZADO COM COSTURA DE 2.1/2",COM ALTURA UTIL DE 3,30M,ESPACADOS DE 13CM,CHUMBADOS EM CINTADE CONCRETO (EXCLUSIVE ESTA),SENDO O CONJUNTO TERMINADO NA PARTE SUPERIOR POR BARRA CHATA DE 3"X1/4" E PONTALETES DE PROTECAO DE FERRO COM DIAMETRO DE 1/2" E 10CM DE COMPRIMENTO,ESPACADOS DE 19CM.FORNECIMENTO E COLOCACAO</t>
  </si>
  <si>
    <t>GRADIL DE FERRO CONFECCIONADO EM BARRA REDONDA DE 5/8",INCLUSIVE PINTURA.FORNECIMENTO E COLOCACAO.</t>
  </si>
  <si>
    <t>GRADIL DE FERRO EM MODULOS DE 1,13M DE COMPRIMENTO COM ALTURA DE 1,00M,TENDO 9 BARRAS QUADRADAS DE 3/8" ESPACADOS DE 12CM EIXO A EIXO,MONTANTES EM BARRA CHATAS DE 2"X3/4" E 2 BARRAS HORIZONTAIS DE 3"X3/8" DISTANCIADAS DE 95CM,CHUMBADOS SOBRE O BLOCO DE CONCRETO (EXCLUSIVE ESTE),INCLUSIVE PINTURA.FORNECIMENTO E COLOCACAO</t>
  </si>
  <si>
    <t>GRADIL DE FERRO EM MODULOS DE 2,24M DE COMPRIMENTO COM ALTURA DE 1,20M, TENDO 14 FERROS REDONDOS DE 1/2" ESPACADOS 14CMEIXO A EIXO,MONTANTES DUPLOS DE BARRAS CHATAS 1.1/2"X1/2" E2 BARRAS HORIZONTAIS DE 1.1/2"X3/8" DISTANCIADAS DE 85CM,CHUMBADOS SOBRE MURETA,CORDAO OU BLOCO DE CONCRETO,EXCLUSIVE ESTES,INCLUSIVE PINTURA.FORNECIMENTO E COLOCACAO</t>
  </si>
  <si>
    <t>GRADIL DE FERRO EM MODULOS DE 2,80M DE LARGURA COM ALTURA DE1,50M,14 BARRAS VERTICAIS DE 1.1/4" EQUIDISTANTES,2 BARRASCHATAS HORIZONTAIS DE 2.1/2"X5/8",ESTAS SOLDADAS NO MONTANTE,EXCLUSIVE ESTE,EM CADA BARRA VERTICAL SERA COLOCADA 1 PONTADE LANCA E 4 ANUETOS,INCLUSIVE PINTURA.FORNECIMENTO E COLOCACAO</t>
  </si>
  <si>
    <t>GRADIL DE FERRO EM MODULOS 2,44M DE LARGURA COM ALTURA 2,32M,15 BARRAS VERTICAIS 3/4" EQUIDISTANTES,UM MONTANTE DE FERROGALVANIZADO 3" E BARRAS CHATAS HORIZONTAIS 1.1/2"X1/2",EM CADA BARRA VERTICAL 3/4" SERA COLOCADA 1 LANCA E ANUETOS E SOBRE O MONTANTE UMA PINHA,ESTE MONTANTE SERA CHUMBADO EM CINTA DE CONCRETO (EXCL.ESTA),INCLUSIVE PINTURA.FORN.E COLOCACAO</t>
  </si>
  <si>
    <t>GRADIL DE FERRO EM MODULO DE 2,10M DE COMPRIMENTO COM ALTURADE 2,60M,BARRA REDONDA DE 5/8",BARRA CHATA DE 1.1/2"X1/4",TUBO DE FERRO GALVANIZADO DE 3",INCLUSIVE PINTURA.FORNECIMENTO E COLOCACAO</t>
  </si>
  <si>
    <t>GRADIL DE FERRO EM MODULOS DE 2,44M DE LARGURA COM ALTURA DE2,72M,15 BARRAS VERTICAIS DE 3/4" EQUIDISTANTES,UM MONTANTEDE FERRO GALVANIZADO DE 3" E BARRAS CHATAS HORIZONTAIS DE(1.1/2"X1/2"), EM CADA BARRA VERTICAL DE 3/4" SERA COLOCADA 1LANCA E ANUETOS E SOBRE MONTANTE UMA PINHA,INCLUSIVE PINTURA.FORNECIMENTO E COLOCACAO</t>
  </si>
  <si>
    <t>GRADIL EM MODULOS DE 1454X1650MM,COM PINTURA ELETROSTATICA EM POLIESTER NAS CORES GRAFITE,VERMELHO,VINHO,AMARELO,LARANJAOU PRATA, MALHA DE 60X132MM,BARRA PORTANTE DE 26X2MM,FIO 5,MONTANTES DE 2000X75X8MM,PONTA DE LANCA EM PERFIL "U" DE 34X30X3X1640)MM E PARAFUSOS.FORNECIMENTO E COLOCACAO</t>
  </si>
  <si>
    <t>GRADIL TUBULAR 3,35X2,00M,EM TELA DE CHAPA DE METAL EXPANDIDO,MALHA LOSANGULAR DE 150X56MM,CHAPA DE FERRO GALVANIZADA AFOGO DE 1/8",EMOLDURADA POR TUBOS DE FERRO GALVANIZADOS DE 1.1/2",FIXADO EM ESTRUTURAS DE CONCRETO (EXCLUSIVE ESTAS),ATRAVES DE 16 PARAFUSOS GALVANIZADOS.FORNECIMENTO E COLOCACAO</t>
  </si>
  <si>
    <t>GRADIL ELETROFUNDIDO TIPO ORSOMETAL,NA MALHA 65X132MM E BARRA PORTANTE 25X2MM,FIO 5,MONTANTES 2120X76X8MM,PARAFUSOS,PINTURA ELETROSTATICA NAS CORES VERDE OU CINZA,INCLUSIVE MONTAGEM</t>
  </si>
  <si>
    <t>GRADIL NYLOFOR 3D,EXECUTADO PAINEL DE ACO GALVANIZADO,SOLDADO,MALHA RETANGULAR 200X50MM E FIO DE ACO COM BITOLA DE 5MM,FIXADO POR FIXADORES POLIAMIDA E PARAFUSOS EM ACO INOX,EM POSTE DE ACO GALVANIZADO DE 60X40MM,CHUMBADOS EM BASE DE CONCRETO,EXCLUSIVE ESTA,REVESTIDOS EM POLIESTER POR PROCESSO DE PINTURA ELETROSTATICA(GRADIL E POSTE).FORNECIMENTO E COLOCACAO</t>
  </si>
  <si>
    <t>GUARDA-CORPO DE FERRO EM LANCES DE 3,00 A 4,00M E 1,00M DE ALTURA,COM 4 MONTANTES DE BARRAS DE 2"X3/4",CHUMBADOS NO CONCRETO,CORRIMAO EM 2 BARRAS SOBREPOSTAS DE 3"X1/2" E 2"X3/8",DUAS TRAVESSAS HORIZONTAIS EM BARRAS DE 1.1/4"X3/8",SOLDADASNOS MONTANTES,UMA DISTANTE 0,34M DO PISO E A OUTRA A 0,33M DESTA E DO CORRIMAO.FORNECIMENTO E COLOCACAO</t>
  </si>
  <si>
    <t>GUARDA-CORPO DE FERRO EM LANCES DE 3,00 A 4,00M E 1,00M DE ALTURA,COM 4 MONTANTES DE BARRAS DE 2"X3/4",CHUMBADOS NO CONCRETO (EXCLUSIVE ESTE),CORRIMAO EM DUAS BARRAS SUPERPOSTAS DE3"X12" E 2"X3/8",BARRAS VERTICAIS DE 1/2"X1/2" ESPACADAS DE6CM,SOLDADAS NO CORRIMAO E NA BARRA INFERIOR,ESTA DE 2"X1/2",A 10CM DO PISO.FORNECIMENTO E COLOCACAO</t>
  </si>
  <si>
    <t>GUARDA-CORPO METALICO COM 1,00M DE ALTURA,EM MODULOS DE 1,88M COM MONTANTES EM CHAPA DE ACO USI-SAC 350, CHUMBADO NO CONCRETO (EXCLUSIVE ESTE),ATRAVES DE CHUMBADORES DE ACO INOXIDAVEL,INTERLIGADOS POR DOIS TUBOS HORIZONTAIS SUPERIORES COM DIAMETRO DE 2.1/2" E DOIS TUBOS HORIZONTAIS INFERIORES C/DIAMETRO DE 1" EM ACO GALVANIZADO,INCL.PINTURA.FORN. E COLOCACAO</t>
  </si>
  <si>
    <t>GUARDA-CORPO DE FERRO GALVANIZADO,COM MODULO DE 2,20M DE COMPRIMENTO,COM DOIS TUBOS DE 2" NA HORIZONTAL,PILARETES DE CONCRETO COM SECAO 20X20CM E 1,00M DE ALTURA,INCLUSIVE TODOS OSMATERIAIS E PINTURA.FORNECIMENTO E COLOCACAO</t>
  </si>
  <si>
    <t>GUARDA-CORPO DE FERRO GALVANIZADO,COM MODULO DE 2,00M DE COMPRIMENTO,COM UM TUBO DE 3" E DOIS DE 1.1/4" NA HORIZONTAL,PILARETES DE CONCRETO COM SECAO QUADRADA DE 20CM E 1,05M DE ALTURA,INCLUSIVE TODOS OS MATERIAIS E PINTURA.FORNECIMENTO E COLOCACAO</t>
  </si>
  <si>
    <t>GUARDA-CORPO DE TUBO DE FERRO GALVANIZADO COM DOIS MONTANTESEM TUBO DE 1",UMA TRAVESSA SUPERIOR EM TUBO DE 2" E DUAS TRAVESSAS INFERIORES EM TUBO DE 1",EM MODULOS DE 2,20M DE COMPRIMENTO E 1,00M DE ALTURA,INCLUSIVE PINTURA.FORNECIMENTO E COLOCACAO</t>
  </si>
  <si>
    <t>GUARDA-CORPO COM 1,00M DE ALTURA,EM TELA DE ARAME GALVANIZADO Nº12,MALHA LOSANGO DE 5CM,FIXADA EM TUBOS DE FERRO GALVANIZADO COM DIAMETRO INTERNO DE 2.1/2" NA HORIZONTAL SUPERIOR EDIAMETRO INTERNO DE 2" NA HORIZONTAL INFERIOR E NA VERTICAL,INCLUSIVE PINTURA DOS TUBOS.FORNECIMENTO E COLOCACAO.</t>
  </si>
  <si>
    <t>GUARDA-CORPO DE TUBOS DE ACO GALVANIZADO SOLDADOS, FORMANDOMODULOS DE 2,20M DE COMPRIMENTO E 1,00M DE ALTURA, COM 3 MONTANTES DE 2" DE DIAMETRO CHUMBADOS NO CONCRETO (EXCLUSIVE ESTE),TRAVESSA SUPERIOR DE 2" E TRAVESSA INFERIOR E INTERMEDIARIA DE 1".FORNECIMENTO E COLOCACAO</t>
  </si>
  <si>
    <t>GUARDA-CORPO DE TUBOS DE ACO GALVANIZADO 2",FORMANDO QUADRADOS 2,20M DE COMPRIMENTO E 1,10M DE ALT.,C/MONTANTES SOLDADOSEM CHAPA DE ACO 15CMX15CMX5/16",FIXADOS NO PISO OU PAREDE,DOTADO DE TELA DE ARAME GALVANIZADO DE FIO ONDULADO Nº8 E MALHA QUADRADA(20X20)MM FIXADA EM PERFIS "L" (1.1/2"X1.1/2"),C/ACABAMENTO EM BARRAS DE ACO DE(1"X3/16").FORN. E COLOCACAO</t>
  </si>
  <si>
    <t>GUARDA-CORPO DE 1,50M DE COMPRIMENTO E 1,20M DE ALTURA,MONTANTES EM TUBO DE ACO GALVANIZADO DE 3", PERFIL RETANGULAR GALVANIZADO DE(5X3)CM, 2 TUBOS DE ACO GALVANIZADO DE 1" NA HORIZONTAL,TELA EM CHAPA DE METAL EXPANDIDO EM FERRO C/MALHA,MOLDURA EM CANTONEIRAS DE ABAS IGUAIS DE(3/4"X1/8"), INCLUSIVEPINTURA DE TODO O CONJUNTO.FORNECIMENTO E COLOCACAO</t>
  </si>
  <si>
    <t>CORRIMAO DE TUBO DE FERRO GALVANIZADO DE 1.1/4",PRESO POR CHUMBADORES A CADA METRO.FORNECIMENTO E COLOCACAO</t>
  </si>
  <si>
    <t>CORRIMAO DE TUBO DE ACO INOXIDAVEL,DIAMETRO 4",COM GUARDA-CORPO EM VIDRO,EXCLUSIVE ESTE, FIXADO EM MONTANTES DE TUBO DEACO INOXIDAVEL ESCOVADO, DIAMETRO 2.1/2",ALTURA 1,00M, ENVOLVENDO TUBO METALON DE 1.1/4".FORNECIMENTO E COLOCACAO</t>
  </si>
  <si>
    <t>QUADRO PARA PROTECAO DE JANELA OU APARELHOS DE AR CONDICIONADO,FORMADA DE BARRAS QUADRADAS DE 3/8",CHUMBADAS NA ALVENARIA.FORNECIMENTO E COLOCACAO</t>
  </si>
  <si>
    <t>QUADRO PARA PROTECAO DE JANELA,COM TELA DE ARAME GALVANIZADONº12,MALHA DE 1", FIXADA EM GRADE DE FERRO EM CANTONEIRA EBARRA DE 3/4"X1/8" DE SECAO, ESPACADAS VERTICAL E HORIZONTALMENTE DE 50CM,CHUMBADA NA ALVENARIA.FORNECIMENTO E COLOCACAO</t>
  </si>
  <si>
    <t>QUADRO DE PROTECAO DE VAO EM CANTONEIRA DE ACO COM ABAS IGUAIS DE 5/8"X1/8",TELA DE ACO,FIO 12,MALHA DE 2,5X2,5M E TELATIPO MOSQUETEIRO EM POLIETILENO.FORNECIMENTO E COLOCACAO</t>
  </si>
  <si>
    <t>PROTECAO PARA PORTA DE ACO ESCOVADO,CHAPA N°14,COM 90CM DE ALTURA.FORNECIMENTO E COLOCACAO</t>
  </si>
  <si>
    <t>PROTECAO PARA PORTA EM ACO ESCOVADO,CHAPA N°14,COM 30CM DE ALTURA.FORNECIMENTO E COLOCACAO</t>
  </si>
  <si>
    <t>PROTECAO PARA PORTA EM ACO ESCOVADO,CHAPA N°14,COM 20CM DE ALTURA.FORNECIMENTO E COLOCACAO</t>
  </si>
  <si>
    <t>PROTECAO PARA PORTA EM ACO ESCOVADO,CHAPA N°14,COM 15CM DE ALTURA.FORNECIMENTO E COLOCACAO</t>
  </si>
  <si>
    <t>PROTECAO DE CANTO DE PAREDE (ARESTA VIVA) COM CANTONEIRA 2X2X1/4".FORNECIMENTO E COLOCACAO</t>
  </si>
  <si>
    <t>ESCADA DE MARINHEIRO,COM LARGURA DE 0,40M,EXECUTADA EM BARRAS DE FERRO DE 1.1/2"X1/4",SENDO OS DEGRAUS EM FERRO REDONDODE 5/8",ESPACADOS DE 30CM.FORNECIMENTO E COLOCACAO</t>
  </si>
  <si>
    <t>ESCADA DE FERRO DE 3/4",COM 3M DE ALTURA,CONSIDERANDO 10 DEGRAUS ESPACADOS DE 30CM.FORNECIMENTO E COLOCACAO</t>
  </si>
  <si>
    <t>SUPORTE PARA APARELHOS DE AR CONDICIONADO DE 1 A 2HP,EM CANTONEIRA DE FERRO DE 1.1/4"X1/8".FORNECIMENTO E COLOCACAO</t>
  </si>
  <si>
    <t>PRATELEIRA EM CHAPA DE ACO PRETA,LISA Nº24,60CM DE LARGURA,PINTURA ELETROSTATICA PRETA,TRATAMENTO ANTIFERRUGEM.FORNECIMENTO E COLOCACAO</t>
  </si>
  <si>
    <t>PRATELEIRA EM CHAPA DE ACO PRETA,LISA,N°24,50CM DE LARGURA,PINTURA ELETROSTATICA PRETA,TRATAMENTO ANTIFERRUGEM.FORNECIMENTO E COLOCACAO</t>
  </si>
  <si>
    <t>PRATELEIRA EM CHAPA DE ACO PRETA,LISA,N°24,40CM DE LARGURA,PINTURA ELETROSTATICA PRETA,TRATAMENTO ANTIFERRUGEM.FORNECIMENTO E COLOCACAO</t>
  </si>
  <si>
    <t>BARRA DE FERRO VERTICAL DE 1.1/4" COM 1,50M DE ALTURA FIXADAS EM 2 BARRAS HORIZONTAIS DE 2.1/2"X5/8",EXCLUSIVE ESTAS,INCLUSIVE 1 PONTA DE LANCA E 4 ANUETOS.FORNECIMENTO E COLOCACAO</t>
  </si>
  <si>
    <t>ESTRUTURA DE FIXACAO DE QUADROS CONSTITUIDO POR BARRA CHATADE FERRO DE 2"X3/8".FORNECIMENTO E COLOCACAO</t>
  </si>
  <si>
    <t>ESTRUTURA DE SUSTENTACAO PARA GAIOLAS,EM MODULO DE 1,80M COM2 BARRAS QUADRADAS DE 1" EM PARARELO,COM 2 MONTANTES EM TUBO DE FERRO GALVANIZADO DE 3",SENDO 0,50M LIVRE E 0,20M ENTERRADO.FORNECIMENTO E COLOCACAO</t>
  </si>
  <si>
    <t>ESTRUTURA DE SUSTENTACAO PARA GAIOLAS,EM MODULO DE 1,80M COM2 BARRAS QUADRADAS DE 1" EM PARARELO,COM 2 MONTANTES EM TUBO DE FERRO GALVANIZADO DE 3",SENDO 3,00M LIVRES E 0,50M ENTERRADO.FORNECIMENTO E COLOCACAO</t>
  </si>
  <si>
    <t>GAIOLA DE (1,50X1,50X2)M,MONTADA EM ESTRUTURA DE CANTONEIRADE FERRO DE 1.1/2"X1.1/2"X3/16".FORNECIMENTO E COLOCACAO</t>
  </si>
  <si>
    <t>GAVETA EM CHAPA DE ACO DE 1/2" NAS DIMENSOES DE ALTURA DE 10CM,LARGURA DE 20CM E COMPRIMENTO DE 30CM.FORNECIMENTO E COLOCACAO</t>
  </si>
  <si>
    <t>PINHA DE FERRO FUNDIDO COM 35CM DE ALTURA,FIXADA EM MONTANTEDE FERRO,EXCLUSIVE ESTE.FORNECIMENTO E COLOCACAO</t>
  </si>
  <si>
    <t>PONTA DE LANCA DE FERRO FUNDIDO COM 12CM DE ALTURA,FIXADA EMBARRA REDONDA DE 1.1/4", EXCLUSIVE ESTA.FORNECIMENTO E COLOCACAO</t>
  </si>
  <si>
    <t>TAMPA DE FERRO PARA CAIXA DE AGUA,EM CHAPA Nº18,COM DIAMETRODE 1,10M E 10CM DE ALTURA DE VIRADA.FORNECIMENTO E COLOCACAO</t>
  </si>
  <si>
    <t>TAMPA DE FERRO PINTADA,CHAPA Nº18,DE 1,20X1,20M E 0,20M DE ALTURA DE VIRADA.FORNECIMENTO E COLOCACAO</t>
  </si>
  <si>
    <t>PORTA BALCAO DE ABRIR EM ACO LAMINADO A FRIO COM ADICAO DE COBRE,EM 4 FOLHAS,SENDO 2 FOLHAS EXTERNAS EM VENEZIANA E AS 2FOLHAS INTERNAS COM DIVISOES HORIZONTAIS,PINTADA COM TINTAPRIMER,COM LARGURA E ALTURA APROXIMADAS DE 1,20X2,10M,INCLUSIVE FECHADURA DE CILINDRO,DOBRADICAS,TRINCOS E PUXADORES,EXCLUSIVE VIDRO.FORNECIMENTO E COLOCACAO</t>
  </si>
  <si>
    <t>PORTA DE ABRIR EM ACO LAMINADO A FRIO COM ADICAO DE COBRE,TIPO VENEZIANA,PINTADA COM TINTA PRIMER,COM LARGURA E ALTURA APROXIMADAS DE 0,80X2,10M,INCLUSIVE FECHADURA DE CILINDRO E DOBRADICAS.FORNECIMENTO E COLOCACAO</t>
  </si>
  <si>
    <t>PORTA DE ABRIR EM ACO LAMINADO A FRIO COM ADICAO DE COBRE,COM ALMOFADA E DIVISOES HORIZONTAIS,PINTADA COM TINTA PRIMER,COM LARGURA E ALTURA APROXIMADAS DE 0,80X2,10M,INCLUSIVE FECHADURA DE CILINDRO E DOBRADICAS,EXCLUSIVE VIDRO.FORNECIMENTOE COLOCACAO</t>
  </si>
  <si>
    <t>PORTA DE ABRIR EM ACO LAMINADO A FRIO COM ADICAO DE COBRE,QUADRICULADA,PINTADA COM TINTA PRIMER,COM LARGURA E ALTURA APROXIMADAS DE 0,80X2,10M,INCLUSIVE FECHADURA DE CILINDRO E DOBRADICAS,EXCLUSIVE VIDRO.FORNECIMENTO E COLOCACAO</t>
  </si>
  <si>
    <t>PORTA DE ABRIR EM ACO LAMINADO A FRIO COM ADICAO DE COBRE,COM ALMOFADA E BASCULAS PINTADA COM TINTA PRIMER,COM LARGURA EALTURA APROXIMADAS DE 0,80X2,10M,INCLUSIVE FECHADURA DE CILINDRO E DOBRADICAS,EXCLUSIVE VIDRO.FORNECIMENTO E COLOCACAO</t>
  </si>
  <si>
    <t>PORTA DE ABRIR EM ACO LAMINADO A FRIO COM ADICAO DE COBRE,EMDUAS FOLHAS,QUADRICULADA, PINTADA COM TINTA PRIMER,COM LARGURA E ALTURA APROXIMADAS DE 1,40X2,10M,INCLUSIVE FECHADURA DE CILINDRO E DOBRADICAS.FORNECIMENTO E COLOCACAO</t>
  </si>
  <si>
    <t>PORTA DE CORRER EM ACO LAMINADO A FRIO COM ADICAO DE COBRE,EM QUATRO FOLHAS,QUADRICULADA,PINTURA COM TINTA PRIMER,COM LARGURA E ALTURA APROXIMADAS DE 2,00X2,10M,INCLUSIVE FECHADURADE CILINDRO E PUXADORES,EXCLUSIVE VIDRO.FORNECIMENTO E COLOCACAO</t>
  </si>
  <si>
    <t>PORTA DE ABRIR EM ACO LAMINADO A FRIO COM ADICAO DE COBRE,TIPO VENEZIANA,PINTADA COM TINTA PRIMER,COM LARGURA E ALTURA APROXIMADAS DE 0,60X2,10M, INCLUSIVE FECHADURA DE CILINDRO EDOBRADICAS.FORNECIMENTO E COLOCACAO</t>
  </si>
  <si>
    <t>PORTA DE ABRIR EM ACO LAMINADO A FRIO COM ADICAO DE COBRE,TIPO VENEZIANA,PINTADA COM TINTA PRIMER,COM LARGURA E ALTURA APROXIMADAS DE 0,70X2,10M,INCLUSIVE FECHADURA DE CILINDRO E DOBRADICAS.FORNECIMENTO E COLOCACAO</t>
  </si>
  <si>
    <t>JANELA BASCULANTE EM ACO LAMINADO A FRIO COM ADICAO DE COBRE,DE 1 SECAO COM 1 BASCULA,MEDINDO 0,40X0,60M,PRE-PINTADA,COMPLETA,COM 2 QUADROS FIXOS,SENDO 1 SUPERIOR E 1 INFERIOR,EXCLUSIVE VIDRO.FORNECIMENTO E COLOCACAO</t>
  </si>
  <si>
    <t>JANELA BASCULANTE EM ACO LAMINADO A FRIO COM ADICAO DE COBRE,DE 1 SECAO COM 2 BASCULAS,MEDINDO 0,60X0,60M,PRE-PINTADA,COMPLETA,COM 2 QUADROS FIXOS,SENDO 1 SUPERIOR E 1 INFERIOR,EXCLUSIVE VIDRO.FORNECIMENTO E COLOCACAO</t>
  </si>
  <si>
    <t>JANELA BASCULANTE EM ACO LAMINADO A FRIO COM ADICAO DE COBRE,DE 1 SECAO COM 2 BASCULAS,MEDINDO 0,60X0,80M,PRE-PINTADA,COMPLETA,COM 2 QUADROS FIXOS(UM SUPERIOR E UM INFERIOR) E 2 PARTES LATERAIS FIXAS SEM DIVISOES,EXCLUSIVE VIDRO.FORNECIMENTO E COLOCACAO</t>
  </si>
  <si>
    <t>JANELA BASCULANTE EM ACO LAMINADO A FRIO COM ADICAO DE COBRE,DE 1 SECAO COM 2 BASCULAS,MEDINDO 0,60X1,00M,PRE-PINTADA,COMPLETA,COM 2 QUADROS FIXOS (1 SUPERIOR E 1 INFERIOR) E 2 PARTES LATERAIS FIXAS SEM DIVISOES,EXCLUSIVE VIDRO.FORNECIMENTOE COLOCACAO</t>
  </si>
  <si>
    <t>JANELA BASCULANTE EM ACO LAMINADO A FRIO COM ADICAO DE COBRE,DE 1 SECAO COM 2 BASCULAS,MEDINDO 0,60X1,20M,PRE-PINTADA,COMPLETA,COM 2 QUADROS FIXOS (1 SUPERIOR E 1 INFERIOR) E 2 PARTES LATERAIS FIXAS COM DIVISOES,EXCLUSIVE VIDRO.FORNECIMENTOE COLOCACAO</t>
  </si>
  <si>
    <t>JANELA BASCULANTE EM ACO LAMINADO A FRIO COM ADICAO DE COBRE,DE 1 SECAO COM 2 BASCULAS,MEDINDO 0,60X1,50M,PRE-PINTADA,COMPLETA,COM 2 QUADROS FIXOS(1 SUPERIOR E 1 INFERIOR) E 2 PARTES LATERAIS FIXAS COM DIVISOES,EXCLUSIVE VIDRO.FORNECIMENTOE COLOCACAO</t>
  </si>
  <si>
    <t>JANELA BASCULANTE EM ACO LAMINADO A FRIO COM ADICAO DE COBRE,DE 1 SECAO COM 3 BASCULAS,MEDINDO 0,80X0,80M,PRE-PINTADA,COMPLETA,COM 2 QUADROS FIXOS (1 SUPERIOR E 1 INFERIOR) E 2 PARTES LATERAIS FIXAS COM DIVISOES,EXCLUSIVE VIDRO.FORNECIMENTOE COLOCACAO</t>
  </si>
  <si>
    <t>JANELA BASCULANTE EM ACO LAMINADO A FRIO COM ADICAO DE COBRE,DE 1 SECAO COM 4 BASCULAS,MEDINDO 1,00X1,00M,PRE-PINTADA,COMPLETA,COM 2 QUADROS FIXOS (1 SUPERIOR E 1 INFERIOR) E 2 PARTES LATERAIS FIXAS COM DIVISOES,EXCLUSIVE VIDRO.FORNECIMENTOE COLOCACAO</t>
  </si>
  <si>
    <t>JANELA BASCULANTE EM ACO LAMINADO A FRIO COM ADICAO DE COBRE,DE 1 SECAO COM 4 BASCULAS,MEDINDO 1,00X1,20M,PRE-PINTADA,COMPLETA,COM 2 QUADROS FIXOS (1 SUPERIOR E 1 INFERIOR) E 2 PARTES LATERAIS FIXAS COM DIVISOES,EXCLUSIVE VIDRO.FORNECIMENTOE COLOCACAO</t>
  </si>
  <si>
    <t>JANELA BASCULANTE EM ACO LAMINADO A FRIO COM ADICAO DE COBRE,DE 1 SECAO COM 4 BASCULAS,MEDINDO 1,00X1,50M,PRE-PINTADA,COMPLETA,COM 2 QUADROS FIXOS (1 SUPERIOR E 1 INFERIOR) E 2 PARTES LATERAIS FIXAS COM DIVISOES,EXCLUSIVE VIDRO.FORNECIMENTOE COLOCACAO</t>
  </si>
  <si>
    <t>JANELA DE CORRER EM ACO LAMINADO A FRIO COM ADICAO DE COBRE,COM BANDEIRA BASCULANTE,MEDINDO 1,20X1,50M,PRE-PINTADA,COMPLETA,SEM DIVISOES,COM 4 FOLHAS,SENDO 2 FOLHAS LATERAIS FIXAS,2 FOLHAS CENTRAIS DE CORRER PARA RECEBEREM VIDROS,EXCLUSIVEVIDRO.FORNECIMENTO E COLOCACAO</t>
  </si>
  <si>
    <t>JANELA DE CORRER EM ACO LAMINADO A FRIO COM ADICAO DE COBRE,COM BANDEIRA BASCULANTE,MEDINDO 1,20X2,00M,PRE-PINTADA,COMPLETA,SEM DIVISOES,COM 4 FOLHAS,SENDO 2 FOLHAS LATERAIS FIXAS,2 FOLHAS CENTRAIS DE CORRER PARA RECEBEREM VIDROS,EXCLUSIVEVIDRO.FORNECIMENTO E COLOCACAO</t>
  </si>
  <si>
    <t>JANELA EM ACO LAMINADO A FRIO COM ADICAO DE COBRE,MAXIM-AR,MEDINDO 0,40X0,60X0,05 M,COM BAGUETE EXTERNO,COM GRADE ELO,PRE-PINTADA,INCLUSIVE FERRAGENS.FORNECIMENTO E COLOCACAO</t>
  </si>
  <si>
    <t>JANELA EM ACO LAMINADO A FRIO COM ADICAO DE COBRE,MAXIM-AR,MEDINDO 0,60X0,60X0,05M,COM MASSA EXTERNA QUADRICULADA,COM GRADE,PRE-PINTADA,INCLUSIVE FERRAGENS.FORNECIMENTO E COLOCACAO</t>
  </si>
  <si>
    <t>JANELA EM ACO LAMINADO A FRIO COM ADICAO DE COBRE,MAXIM-AR,MEDINDO 0,60X0,60M,COM MASSA EXTERNA QUADRICULADA,COM GRADE,PRE-PINTADA,INCLUSIVE FERRAGENS E JUNCAO DE UNIAO,EXCLUSIVE VIDRO.FORNECIMENTO E COLOCACAO</t>
  </si>
  <si>
    <t>JANELA DE ACO LAMINADO A FRIO COM ADICAO DE COBRE,MAXIM-AR,MEDINDO 1,00X,60X0,05M,COM MASSA EXTERNA QUADRICULADA,COM GRADE,PRE-PINTADA,INCLUSIVE FERRANGES.FORNECIMENTO E COLOCACAO</t>
  </si>
  <si>
    <t>JANELA DE CORRER EM ACO LAMINADO A FRIO COM ADICAO DE COBRE,COM BANDEIRA BASCULANTE, MEDINDO 1,00X1,50M,PRE-PINTADA,COMPLETA COM 2 FOLHAS FIXAS E 2 FOLHAS CENTRAIS DE CORRER PARARECEBER VIDRO (EXCLUSIVE ESTE),MASSA EXTERNA COM DIVISOES EGRADE.FORNECIMENTO E COLOCACAO</t>
  </si>
  <si>
    <t>JANELA DE CORRER EM ACO LAMINADO A FRIO COM ADICAO DE COBRE,COM BANDEIRA BASCULANTE,MEDINDO 1,20X1,00X0,08M,COM 4 FOLHAS,MASSA EXTERNA COM DIVISAO,COM GRADE ELO,PRE-PINTADA,INCLUSIVE FERRAGENS.FORNECIMENTO E COLOCACAO</t>
  </si>
  <si>
    <t>JANELA DE CORRER EM ACO LAMINADO A FRIO COM ADICAO DE COBRE,COM BANDEIRA BASCULANTE,MEDINDO 1,20X1,50M,MASSA EXTERNA QUADRICULADA.FORNECIMENTO E COLOCACAO</t>
  </si>
  <si>
    <t>JANELA DE CORRER EM ACO LAMINADO A FRIO COM ADICAO DE COBRE,COM BANDEIRA BASCULANTE,MEDINDO 1,20X2,00M,COM 2 FOLHAS FIXAS E 2 FOLHAS CENTRAIS DE CORRER,MASSA EXTERNA,COM DIVISOES,COM GRADE ELO INTERNA NO VAO CENTRAL.FORNECIMENTO E COLOCACAO</t>
  </si>
  <si>
    <t>JANELA EM ACO LAMINADO A FRIO COM ADICAO DE COBRE,MAXIM-AR,MEDINDO 1,40X0,60M,2 FOLHAS,COM GRADE ELO,PRE-PINTADA,INCLUSIVE FERRAGENS.FORNECIMENTO E COLOCACAO</t>
  </si>
  <si>
    <t>JANELA EM ACO LAMINADO A FRIO COM ADICAO DE COBRE,MAXIM-AR,MEDINDO 0,40X0,60M,COM MASSA EXTERNA QUADRICULADA,COM GRADE INTERNA,COM 1 FOLHA,EXCLUSIVE VIDRO.FORNECIMENTO E COLOCACAO</t>
  </si>
  <si>
    <t>JANELA EM ACO LAMINADO A FRIO COM ADICAO DE COBRE,MAXIM-AR,MEDINDO 0,60X0,80M,COM MASSA EXTERNA QUADRICULADA,COM GRADE INTERNA,COM 1 FOLHA,EXCLUSIVE VIDRO.FORNECIMENTO E COLOCACAO</t>
  </si>
  <si>
    <t>JANELA EM ACO LAMINADO A FRIO COM ADICAO DE COBRE,MAXIM-AR,MEDINDO 1,20X0,60M,COM MASSA EXTERNA QUADRICULADA,COM GRADE INTERNA,COM 1 FOLHA,EXCLUSIVE VIDRO.FORNECIMENTO E COLOCACAO</t>
  </si>
  <si>
    <t>JANELA EM ACO LAMINADO A FRIO COM ADICAO DE COBRE,4 FOLHAS,COM BANDEIRA BASCULANTE,MEDINDO 1,00X2,00X0,14M,MASSA EXTERNACOM DIVISAO,PRE-PINTADA,INCLUSIVE FERRAGENS.FORNECIMENTO ECOLOCACAO</t>
  </si>
  <si>
    <t>JANELA DE CORRER EM ACO LAMINADO A FRIO COM ADICAO DE COBRE,MEDINDO 1,20X2,00M,MASSA EXTERNA QUADRICULADA,COM GRADE INTERNA,COM 4 FOLHAS,EXCLUSIVE VIDRO.FORNECIMENTO E COLOCACAO</t>
  </si>
  <si>
    <t>JANELA EM ACO LAMINADO A FRIO COM ADICAO DE COBRE,TIPO MAXIM-AR,MEDINDO 1,40X1,20M,COM GRADE ELO,COMPOSTO POR 2 MODULOSDE 1,40X0,60M,COM 2 FOLHAS CADA E JUNCAO ACO LAMINADO A FRIOCOM ADICAO DE COBRE,PARA JANELA MAXIM-AR 140CM.FORNECIMENTOE COLOCACAO</t>
  </si>
  <si>
    <t>JANELA EM ACO LAMINADO A FRIO COM ADICAO DE COBRE,TIPO MAXIM-AR,MEDINDO 2,40X0,60M,COMPOSTO PARA 4 MODULOS DE 0,60X0,60M,COM 1 FOLHA,COM GRADE ELO E JUNCAO PARA JANELA MAXIM-AR 60CM.FORNECIMENTO E COLOCACAO</t>
  </si>
  <si>
    <t>JANELA VENEZIANA EM ACO LAMINADO A FRIO COM ADICAO DE COBRE,COM 6 FOLHAS,MEDINDO 1,20X2,00M,COM POSTIGO PARA VIDRO INTERNO,EXCLUSIVE VIDRO.FORNECIMENTO E COLOCACAO</t>
  </si>
  <si>
    <t>JANELA VENEZIANA EM ACO LAMINADO A FRIO COM ADICAO DE COBRE,COM 6 FOLHAS,MEDINDO 1,50X1,20M,EXCLUSIVE VIDRO.FORNECIMENTOE COLOCACAO</t>
  </si>
  <si>
    <t>JANELA EM ACO LAMINADO A FRIO COM ADICAO DE COBRE,TIPO MAXIM-AR,MEDINDO 2,00X0,60M,COM GRADE ELO,COMPOSTO POR 1 MODULO DE 0,60X0,60M,COM 1 FOLHA,1 MODULO DE 1,40X0,60M,COM 2 FOLHASE JUNCAO PARA JANELA MAXIM-AR 60CM.FORNECIMENTO E COLOCACAO</t>
  </si>
  <si>
    <t>JANELA VENEZIANA EM ACO LAMINADO A FRIO COM ADICAO DE COBRE,MEDINDO 2,00X1,00X0,14M,6 FOLHAS,COM GRADE QUADRICULADA,PRE-PINTADA,INCLUSIVE FERRAGENS.FORNECIMENTO E COLOCACAO</t>
  </si>
  <si>
    <t>PORTA METALICA ACUSTICA,46DB,NAS DIMENSOES DE 700X2100MM,INCLUSIVE FECHADURA ESPECIAL COM CHAVE,MOLDURA EM CANTONEIRA DEACO.FORNECIMENTO E COLOCACAO</t>
  </si>
  <si>
    <t>PORTA METALICA ACUSTICA,46DB,NAS DIMENSOES DE 800X2100MM,INCLUSIVE FECHADURA ESPECIAL COM CHAVE,MOLDURA EM CANTONEIRA DEACO.FORNECIMENTO E COLOCACAO</t>
  </si>
  <si>
    <t>PORTA METALICA ACUSTICA,46DB,NAS DIMENSOES DE 900X2100MM,INCLUSIVE FECHADURA ESPECIAL COM CHAVE,MOLDURA EM CANTONEIRA DEACO.FORNECIMENTO E COLOCACAO</t>
  </si>
  <si>
    <t>PORTA METALICA ACUSTICA,46DB,NAS DIMENSOES DE 1000X2100MM,INCLUSIVE FECHADURA ESPECIAL COM CHAVE,MOLDURA EM CANTONEIRA DE ACO.FORNECIMENTO E COLOCACAO</t>
  </si>
  <si>
    <t>PORTA METALICA ACUSTICA,46DB,NAS DIMENSOES DE 1400X2100MM,INCLUSIVE FECHADURA ESPECIAL COM CHAVE,MOLDURA EM CANTONEIRA DE ACO.FORNECIMENTO E COLOCACAO</t>
  </si>
  <si>
    <t>PORTA METALICA ACUSTICA,46DB,NAS DIMENSOES DE 1600X2100MM,INCLUSIVE FECHADURA ESPECIAL COM CHAVE,MOLDURA EM CANTONEIRA DE ACO.FORNECIMENTO E COLOCACAO</t>
  </si>
  <si>
    <t>PORTA METALICA ACUSTICA,46DB,NAS DIMENSOES DE 1800X2100MM,INCLUSIVE FECHADURA ESPECIAL COM CHAVE,MOLDURA EM CANTONEIRA DE ACO.FORNECIMENTO E COLOCACAO</t>
  </si>
  <si>
    <t>PORTA METALICA ACUSTICA,46DB,NAS DIMENSOES DE 2000X2100MM,INCLUSIVE FECHADURA ESPECIAL COM CHAVE,MOLDURA EM CANTONEIRA DE ACO.FORNECIMENTO E COLOCACAO</t>
  </si>
  <si>
    <t>PORTA METALICA ACUSTICA,56DB,NAS DIMENSOES DE 700X2100MM,INCLUSIVE FECHADURA ESPECIAL COM CHAVE, MOLDURA EM CANTONEIRA DE ACO.FORNECIMENTO E COLOCACAO</t>
  </si>
  <si>
    <t>PORTA METALICA ACUSTICA,56DB,NAS DIMENSOES DE 800X2100MM,INCLUSIVE FECHADURA ESPECIAL COM CHAVE,MOLDURA EM CANTONEIRA DEACO.FORNECIMENTO E COLOCACAO</t>
  </si>
  <si>
    <t>PORTA METALICA ACUSTICA,56DB,NAS DIMENSOES DE 900X2100MM,INCLUSIVE FECHADURA ESPECIAL COM CHAVE,MOLDURA EM CANTONEIRA DEACO.FORNECIMENTO E COLOCACAO</t>
  </si>
  <si>
    <t>PORTA METALICA ACUSTICA,56DB,NAS DIMENSOES DE 1000X2100MM,INCLUSIVE FECHADURA ESPECIAL COM CHAVE,MOLDURA EM CANTONEIRA DE ACO.FORNECIMENTO E COLOCACAO</t>
  </si>
  <si>
    <t>PORTA METALICA ACUSTICA,56DB,NAS DIMENSOES DE 1400X2100MM,INCLUSIVE FECHADURA ESPECIAL COM CHAVE,MOLDURA EM CANTONEIRA DE ACO.FORNECIMENTO E COLOCACAO</t>
  </si>
  <si>
    <t>PORTA METALICA ACUSTICA,56DB,NAS DIMENSOES DE 1600X2100MM,INCLUSIVE FECHADURA ESPECIAL COM CHAVE,MOLDURA EM CANTONEIRA DE ACO.FORNECIMENTO E COLOCACAO</t>
  </si>
  <si>
    <t>PORTA METALICA ACUSTICA,56DB,NAS DIMENSOES DE 1800X2100MM,INCLUSIVE FECHADURA ESPECIAL COM CHAVE,MOLDURA EM CANTONEIRA DE ACO.FORNECIMENTO E COLOCACAO</t>
  </si>
  <si>
    <t>PORTA METALICA ACUSTICA,56DB,NAS DIMENSOES DE 2000X2100MM,INCLUSIVE FECHADURA ESPECIAL COM CHAVE,MOLDURA EM CANTONEIRA DE ACO.FORNECIMENTO E COLOCACAO</t>
  </si>
  <si>
    <t>JANELA DE ALUMINIO ANODIZADO AO NATURAL DE CORRER,DUAS FOLHAS DE CORRER E BANDEIRA DE 0,50M DE ALTURA COM PAINEIS BASCULANTES,EM PERFIS SERIE 28.FORNECIMENTO E COLOCACAO</t>
  </si>
  <si>
    <t>JANELA DE ALUMINIO ANODIZADO EM BRONZE OU PRETO,DUAS FOLHASDE CORRER E BANDEIRA DE 0,50M DE ALTURA COM PAINEIS BASCULANTES,EM PERFIS SERIE 28.FORNECIMENTO E COLOCACAO</t>
  </si>
  <si>
    <t>JANELA DE ALUMINIO ANODIZADO AO NATURAL DE CORRER,DUAS FOLHAS FIXAS E DUAS DE CORRER E BANDEIRA DE 0,50M DE ALTURA  COM2 PAINEIS FIXOS E 2 BASCULANTES, EM PERFIS SERIE 28. FORNECIMENTO E COLOCACAO</t>
  </si>
  <si>
    <t>JANELA DE ALUMINIO ANODIZADO EM BRONZE OU PRETO, DUAS FOLHASFIXAS E DUAS DE CORRER E BANDEIRA DE  0,50M DE ALTURA  COM2 PAINEIS FIXOS E 2 BASCULANTES, EM PERFIS SERIE 28. FORNECIMENTO E COLOCACAO</t>
  </si>
  <si>
    <t>JANELA DE ALUMINIO ANODIZADO AO NATURAL DE CORRER,COM DUAS FOLHAS DE CORRER,EM PERFIS SERIE 28.FORNECIMENTO E COLOCACAO</t>
  </si>
  <si>
    <t>JANELA DE ALUMINIO ANODIZADO  EM BRONZE OU PRETO DE CORRER,COM DUAS FOLHAS DE CORRER,EM PERFIS SERIE 28.FORNECIMENTO ECOLOCACAO</t>
  </si>
  <si>
    <t>JANELA DE ALUMINIO ANODIZADO AO NATURAL DE CORRER,COM DUAS FOLHAS FIXAS E DUAS FOLHAS DE CORRER,EM PERFIS SERIE 28.FORNECIMENTO E COLOCACAO</t>
  </si>
  <si>
    <t>JANELA DE ALUMINIO ANODIZADO EM BRONZE OU PRETO DE CORRER,COM DUAS FOLHAS FIXAS E DUAS FOLHAS DE CORRER,EM PERFIS SERIE28.FORNECIMENTO E COLOCACAO</t>
  </si>
  <si>
    <t>JANELA DE ALUMINIO ANODIZADO AO NATURAL,TIPO PROJETANTE, COMPAINEL PROJETANTE, PROVIDA DE HASTE  DE COMANDO, EM PERFISSERIE 28.FORNECIMENTO E COLOCACAO</t>
  </si>
  <si>
    <t>JANELA DE ALUMINIO ANODIZADO EM BRONZE OU PRETO,TIPO PROJETANTE, COM PAINEL PROJETANTE, PROVIDA DE HASTE DE COMANDO, EMPERFIS SERIE 28.FORNECIMENTO E COLOCACAO</t>
  </si>
  <si>
    <t>JANELA DE ALUMINIO ANODIZADO AO NATURAL,TIPO PIVOTANTE,COM PAINEL PIVOTANTE VERTICAL,EM PERFIS SERIE 28. FORNECIMENTO ECOLOCACAO</t>
  </si>
  <si>
    <t>JANELA DE ALUMINIO ANODIZADO EM BRONZE OU PRETO,TIPO PIVOTANTE,C/PAINEL PIVOTANTE VERTICAL,EM PERFIS SERIE 28.FORNECIMENTO E COLOCACAO</t>
  </si>
  <si>
    <t>JANELA BASCULANTE DE ALUMINIO ANODIZADO AO NATURAL,COM 1 ORDEM E BASCULA INFERIOR FIXA,EM PERFIS SERIE 28.FORNECIMENTO ECOLOCACAO</t>
  </si>
  <si>
    <t>JANELA BASCULANTE DE ALUMINIO ANODIZADO EM BRONZE OU PRETO,COM 1 ORDEM E BASCULA INFERIOR FIXA, EM PERFIS SERIE 28. FORNECIMENTO E COLOCACAO</t>
  </si>
  <si>
    <t>JANELA BASCULANTE DE ALUMINIO ANODIZADO AO NATURAL,COM 2 ORDENS SENDO A INFERIOR FIXA,EM PERFIS SERIE 28.FORNECIMENTO ECOLOCACAO</t>
  </si>
  <si>
    <t>JANELA BASCULANTE DE ALUMINIO ANODIZADO EM BRONZE OU PRETO,COM 2 ORDENS SENDO A INFERIOR FIXA,EM PERFIS SERIE 28.FORNECIMENTO E COLOCACAO</t>
  </si>
  <si>
    <t>JANELA DE CORRER DE ALUMINIO ANODIZADO AO NATURAL FOSCO,EM PERFIS SERIE 28,COM 8 FOLHAS DE 120CM DE ALTURA, BANDEIRA DE40CM,PARTE FIXA 20CM,CONFORME PROJETO Nº6006/EMOP.FORNECIMENTO E COLOCACAO</t>
  </si>
  <si>
    <t>JANELA DE CORRER EM ALUMINIO ANODIZADO EM BRONZE OU PRETO,EMPERFIS SERIE 28, COM 8 FOLHAS DE 120CM ALTURA, BANDEIRA DE40CM,PARTE FIXA 20CM,CONFORME PROJETO N°6006/EMOP.FORNECIMENTO E COLOCACAO</t>
  </si>
  <si>
    <t>JANELA DE ALUMINIO ANODIZADO AO NATURAL FOSCO,TIPO MAXIM-AR,EM PERFIS SERIE 28,COM 90CM DE ALTURA,EM 4 MODULOS,COM PARTEINFERIOR FIXA,CONFORME PROJETO Nº6007/EMOP.FORNECIMENTO E COLOCACAO</t>
  </si>
  <si>
    <t>JANELA DE ALUMINIO ANODIZADO EM BRONZE OU PRETO,TIPO MAXIM-AR,EM PERFIS SERIE 28,COM 90CM DE ALTURA,EM 4 MODULOS,COM PARTE INFERIOR FIXA,CONFORME PROJETO N°6007/EMOP.FORNECIMENTO ECOLOCACAO</t>
  </si>
  <si>
    <t>JANELA DE ALUMINIO ANODIZADO AO NATURAL FOSCO,TIPO MAXIM-AR,EM PERFIS SERIE 28,COM 50 CM DE ALTURA,EM 4 MODULOS,CONFORMEPROJETO Nº6008/EMOP.FORNECIMENTO E COLOCACAO</t>
  </si>
  <si>
    <t>JANELA DE ALUMINIO ANODIZADO EM BRONZE OU PRETO,TIPO MAXIM-AR,PERFIS SERIE 28,COM 50CM DE ALTURA,EM 4 MODULOS, CONFORMEPROJETO N°6008/EMOP.FORNECIMENTO E COLOCACAO</t>
  </si>
  <si>
    <t>JANELA DE ALUMINIO ANODIZADO AO NATURAL,TIPO MAXIM-AR,COM 1PAINEL DESLIZANTE PROJETANTE,PROVIDA DE HASTE DE COMANDO,EMPERFIS SERIE 28.FORNECIMENTO E COLOCACAO</t>
  </si>
  <si>
    <t>JANELA DE ALUMINIO ANODIZADO EM BRONZE OU PRETO, TIPO MAXIM-AR, COM 1 PAINEL DESLIZANTE PROJETANTE, PROVIDA DE HASTE DECOMANDO,EM PERFIS SERIE 28.FORNECIMENTO E COLOCACAO</t>
  </si>
  <si>
    <t>JANELA DE ALUMINIO ANODIZADO FOSCO,TIPO MAXIM-AR,EM PERFIS SERIE 25,DE 80X50CM,CONFORME PROJETO Nº6009/EMOP.FORNECIMENTOE COLOCACAO</t>
  </si>
  <si>
    <t>JANELA DE ALUMINIO ANODIZADO EM BRONZE OU PRETO,TIPO MAXIM-AR,EM PERFIS SERIE 25,DE 80X50CM,CONFORME PROJETO N°6009/EMOP.FORNECIMENTO E COLOCACAO</t>
  </si>
  <si>
    <t>JANELA DE ALUMINIO ANODIZADO FOSCO,TIPO GUILHOTINA,PARA VIDRO(EXCLUSIVE ESTE), INCLUSIVE BORBOLETAS,EM PERFIS SERIE 25.FORNECIMENTO E COLOCACAO</t>
  </si>
  <si>
    <t>JANELA DE ALUMINIO ANODIZADO EM BRONZE OU PRETO,TIPO GUILHOTINA,PARA VIDRO(EXCLUSIVE ESTE)INCLUSIVE BORBOLETAS,EM PERFISSERIE 25.FORNECIMENTO E COLOCACAO</t>
  </si>
  <si>
    <t>JANELA DE ALUMINIO ANODIZADO FOSCO,TIPO GUILHOTINA EM VENEZIANA,INCLUSIVE BORBOLETAS,EM PERFIS SERIE 25.FORNECIMENTO ECOLOCACAO</t>
  </si>
  <si>
    <t>JANELA DE ALUMINIO ANODIZADO EM BRONZE OU PRETO,TIPO GUILHOTINA EM VENEZIANA,INCLUSIVE BORBOLETAS EM PERFIS SERIE 25.FORNECIMENTO E COLOCACAO</t>
  </si>
  <si>
    <t>JANELA FIXA EM ALUMINIO ANODIZADO,PERFIL EXTRUDADO,SERIE ESPECIAL,COM ESPESSURA MINIMA DE CAMADA ANODICA DE 20 MICRA,NACOR PRETA,TIPO VENEZIANA,COM FERRAGENS E GAXETAS DE PRIMEIRAQUALIDADE.FORNECIMENTO E COLOCACAO</t>
  </si>
  <si>
    <t>JANELA FIXA EM ALUMINIO ANODIZADO,PERFIL EXTRUDADO,SERIE ESPECIAL,COM ESPESSURA MINIMA DE CAMADA ANODICA DE 20 MICRA,NACOR PRETA,TIPO MAXIM-AR,COM FERRAGENS E GAXETAS DE PRIMEIRAQUALIDADE,EXCLUSIVE VIDRO.FORNECIMENTO E COLOCACAO</t>
  </si>
  <si>
    <t>CAIXILHO FIXO DE ALUMINIO ANODIZADO AO NATURAL,SERIE 28, EMVENEZIANA.FORNECIMENTO E COLOCACAO</t>
  </si>
  <si>
    <t>CAIXILHO FIXO DE ALUMINIO ANODIZADO EM BRONZE OU PRETO,SERIE28,EM VENEZIANA.FORNECIMENTO E COLOCACAO</t>
  </si>
  <si>
    <t>CAIXILHO FIXO DE ALUMINIO ANODIZADO AO NATURAL,SERIE 28,PARAVIDRO.FORNECIMENTO E COLOCACAO</t>
  </si>
  <si>
    <t>CAIXILHO FIXO DE ALUMINIO ANODIZADO PARA VIDRO EM BRONZE OUPRETO,SERIE 28.FORNECIMENTO E COLOCACAO</t>
  </si>
  <si>
    <t>PERFIL DE ALUMINIO PARA FIXACAO DE VIDRO(BAGUETE),INCLUSIVEMANGUEIRA CRISTAL,DIAMETRO 3/8".FORNECIMENTO E COLOCACAO</t>
  </si>
  <si>
    <t>PORTA DE ALUMINIO ANODIZADO AO NATURAL,TENDO 1 CONTRAPINAZIODIVIDINDO A ESQUADRIA EM 2 VAZIOS P/VIDRO, EM PERFIS SERIE25,EXCLUSIVE FECHADURAS.FORNECIMENTO E COLOCACAO</t>
  </si>
  <si>
    <t>PORTA DE ALUMINIO ANODIZADO EM BRONZE OU PRETO,TENDO 1 CONTRAPINAZIO DIVIDINDO A ESQUADRIA EM 2 VAZIOS PARA VIDRO,EM PERFIS SERIE 25,EXCLUSIVE FECHADURAS.FORNECIMENTO E COLOCACAO</t>
  </si>
  <si>
    <t>PORTA DE ALUMINIO ANODIZADO AO NATURAL,EM 2 FOLHAS DE ABRIR,TENDO 1 CONTRAPINAZIO DIVIDINDO A ESQUADRIA EM 2 VAZIOS PARAVIDRO,EM PERFIS SERIE 25,EXCLUSIVE FECHADURA.FORNECIMENTO ECOLOCACAO</t>
  </si>
  <si>
    <t>PORTA DE ALUMINIO ANODIZADO EM BRONZE OU PRETO, EM 2 FOLHASDE ABRIR, TENDO 1 CONTRAPINAZIO  DIVIDINDO A ESQUADRIA EM 2VAZIOS PARA VIDRO,PERFIS SERIE 25,EXCLUSIVE FECHADURA. FORNECIMENTO E COLOCACAO</t>
  </si>
  <si>
    <t>PORTA DE ALUMINIO ANODIZADO AO NATURAL DE CORRER,COM 2 FOLHAS, TENDO 1 CONTRAPINAZIO DIVIDINDO A ESQUADRIA  EM 2 VAZIOSPARA VIDRO,EM PERFIS SERIE 25,EXCLUSIVE FECHADURA.FORNECIMENTO E COLOCACAO</t>
  </si>
  <si>
    <t>PORTA DE ALUMINIO ANODIZADO EM BRONZE OU PRETO,DE CORRER,COM2 FOLHAS,TENDO 1 CONTRAPINAZIO DIVIDINDO A ESQUADRIA EM 2 VAZIOS PARA VIDRO,EM PERFIS SERIE 25,EXCLUSIVE FECHADURA.FORNECIMENTO E COLOCACAO</t>
  </si>
  <si>
    <t>PORTA DE ALUMINIO ANODIZADO AO NATURAL DE CORRER,EM PERFIS SERIE 30,C/CONTRAMARCO,CONFORME PROJETO N°6010/EMOP,EXCLUSIVEFECHADURA.FORNECIMENTO E COLOCACAO</t>
  </si>
  <si>
    <t>PORTA DE ALUMINIO ANODIZADO EM BRONZE OU PRETO DE CORRER,EMPERFIS SERIE 30,COM CONTRAMARCO,CONFORME PROJETO N°6010/EMOP,EXCLUSIVE FECHADURA.FORNECIMENTO E COLOCACAO</t>
  </si>
  <si>
    <t>PORTA DE ALUMINIO ANODIZADO AO NATURAL,PERFIL SERIE 25,EM VENEZIANA,EXCLUSIVE FECHADURA.FORNECIMENTO E COLOCACAO</t>
  </si>
  <si>
    <t>PORTA DE ALUMINIO ANODIZADO EM BRONZE OU PRETO,PERFIL SERIE25,EM VENEZIANA,EXCLUSIVE FECHADURA.FORNECIMENTO E COLOCACAO</t>
  </si>
  <si>
    <t>PORTA DE ALUMINIO ANODIZADO AO NATURAL,PERFIL SERIE 25,EM LAMBRI HORIZONTAL,EXCLUSIVE FECHADURA.FORNECIMENTO E COLOCACAO</t>
  </si>
  <si>
    <t>PORTA ALUMINIO ANODIZADO EM BRONZE OU PRETO,PERFIL SERIE 25,EM LAMBRI HORIZONTAL, EXCLUSIVE FECHADURA. FORNECIMENTO  ECOLOCACAO</t>
  </si>
  <si>
    <t>VISOR DE ALUMINIO ANODIZADO FOSCO,SERIE 25,COM VIDRO LISO TRANSPARENTE,4MM DE ESPESSURA,DIMENSOES 80X40CM.FORNECIMENTO ECOLOCACAO</t>
  </si>
  <si>
    <t>VISOR DE ALUMINIO ANODIZADO FOSCO,SERIE 25,EXCLUSIVE O VIDRO.FORNECIMENTO E COLOCACAO</t>
  </si>
  <si>
    <t>SUPORTE EM ALUMINIO PARA AR CONDICIONADO DE 1 A 2HP,EM CANTONEIRA DE ALUMINIO DE 1/8"X1.1/4".FORNECIMENTO E COLOCACAO</t>
  </si>
  <si>
    <t>GUICHE EM ALUMINIO,TIPO GUILHOTINA,COM 1,00X1,00M.FORNECIMENTO E COLOCACAO</t>
  </si>
  <si>
    <t>PROTECAO DE ARESTAS DE PAREDE EM CANTONEIRA DE ALUMINIO DE 1.1/2"X1/8",FIXADA COM PARAFUSOS DE FERRO CROMADO E BUCHAS DEPLASTICO.FORNECIMENTO E COLOCACAO</t>
  </si>
  <si>
    <t>PROTECAO DE ARESTAS DE PAREDE EM CANTONEIRA DE ALUMINIO DE 1/2"X1/8", FIXADA COM PARAFUSOS DE FERRO CROMADO E BUCHAS DEPLASTICO.FORNECIMENTO E COLOCACAO</t>
  </si>
  <si>
    <t>PROTECAO DE ARESTAS DE PAREDE EM CANTONEIRA DE ALUMINIO DE 3/4"X1/8", FIXADA COM PARAFUSOS DE FERRO CROMADO E BUCHAS DEPLASTICO.FORNECIMENTO E COLOCACAO</t>
  </si>
  <si>
    <t>PROTECAO PARA PORTAS,EM CHAPA DE ALUMINIO FIXADA POR REBITES.FORNECIMENTO E COLOCACAO</t>
  </si>
  <si>
    <t>GRADE TUBULAR EM ALUMINIO ANODIZADO PRETO,COM TUBOS DE 2" NAPOSICAO VERTICAL,COM ESPACAMENTO ENTRE  ESTES TUBOS DE APROXIMADAMENTE 10CM E TUBOS DE 3" NA POSICAO HORIZONTAL PARA FIXACAO DOS TUBOS VERTICAIS.MONTANTES DE SUSTENTACAO VERTICALE TRAVESSAO HORIZONTAL SOBRE  TODA EXTENSAO DA GRADE EM TUBOS DE 4",EXCLUSIVE FECHADURA.FORNECIMENTO E COLOCACAO</t>
  </si>
  <si>
    <t>VIDRO PLANO TRANSPARENTE,COMUM,DE 3MM DE ESPESSURA.FORNECIMENTO E COLOCACAO</t>
  </si>
  <si>
    <t>VIDRO PLANO TRANSPARENTE,COMUM,DE 4MM DE ESPESSURA.FORNECIMENTO E COLOCACAO</t>
  </si>
  <si>
    <t>VIDRO PLANO TRANSPARENTE,COMUM,DE 5MM DE ESPESSURA.FORNECIMENTO E COLOCACAO</t>
  </si>
  <si>
    <t>VIDRO PLANO TRANSPARENTE,COMUM,DE 6MM DE ESPESSURA.FORNECIMENTO E COLOCACAO</t>
  </si>
  <si>
    <t>VIDRO PLANO TRANSPARENTE,COMUM,DE 10MM DE ESPESSURA.FORNECIMENTO E COLOCACAO</t>
  </si>
  <si>
    <t>VIDRO,FANTASIA,DE 4MM DE ESPESSURA,DO TIPO MARTELADO,ARTICO,OU LIXA.FORNECIMENTO E COLOCACAO</t>
  </si>
  <si>
    <t>VIDRO,FANTASIA, DE 4MM DE ESPESSURA,DO TIPO CANELADO.FORNECIMENTO E COLOCACAO</t>
  </si>
  <si>
    <t>VIDRO ARAMADO,7MM DE ESPESSURA.FORNECIMENTO E COLOCACAO</t>
  </si>
  <si>
    <t>VIDRO ARAMADO,6MM DE ESPESSURA.FORNECIMENTO E COLOCACAO</t>
  </si>
  <si>
    <t>VIDRO JATEADO COM 4MM DE ESPESSURA.FORNECIMENTO E COLOCACAO</t>
  </si>
  <si>
    <t>VIDRO LISO,TRANSPARENTE,TIPO FUME,6MM DE ESPESSURA.FORNECIMENTO E COLOCACAO</t>
  </si>
  <si>
    <t>VIDRO COLORIDO,FUME,DE 4MM DE ESPESSURA.FORNECIMENTO E COLOCACAO</t>
  </si>
  <si>
    <t>VIDRO LAMINADO SIMPLES,COM ESPESSURA DE 6MM.FORNECIMENTO E COLOCACAO</t>
  </si>
  <si>
    <t>VIDRO LAMINADO SIMPLES,COM ESPESSURA DE 10MM.FORNECIMENTO ECOLOCACAO</t>
  </si>
  <si>
    <t>ESPELHO DE CRISTAL,4MM DE ESPESSURA.COM MOLDURA DE MADEIRA.FORNECIMENTO E COLOCACAO</t>
  </si>
  <si>
    <t>VIDRO TEMPERADO INCOLOR,10MM DE ESPESSURA,PARA PORTAS OU PAINEIS FIXOS,EXCLUSIVE FERRAGENS.FORNECIMENTO E COLOCACAO</t>
  </si>
  <si>
    <t>VIDRO TEMPERADO,INCOLOR,COM 6MM DE ESPESSURA,ENCAIXILHADO EMMADEIRA,ALUMINIO OU FERRO.FORNECIMENTO E COLOCACAO</t>
  </si>
  <si>
    <t>VIDRO PLUMBIFERO C/ESPESSURA MAXIMA DE 8MM PARA USO EM SALASRADIOLOGICAS A PROVA DE RAIO-X,NAS DIMENSOES DE(0,20X0,30)M.FORNECIMENTO E COLOCACAO.</t>
  </si>
  <si>
    <t>VIDRO PLUMBIFERO C/ESPESSURA MAXIMA DE 8MM,PARA USO EM SALASRADIOLOGICAS A PROVA DE RAIO-X,NAS DIMENSOES DE(0,30X0,40)M.FORNECIMENTO E COLOCACAO.</t>
  </si>
  <si>
    <t>VIDRO PLUMBIFERO C/ESPESSURA MAXIMA DE 8MM,PARA USO EM SALASRADIOLOGICAS A PROVA DE RAIO-X,NAS DIMENSOES DE(1,00X0,70)M.FORNECIMENTO E COLOCACAO.</t>
  </si>
  <si>
    <t>PELICULA DE SEGURANCA ANTI-IMPACTO E CONTROLE SOLAR.FORNECIMENTO E COLOCACAO</t>
  </si>
  <si>
    <t>14.004.0205-0</t>
  </si>
  <si>
    <t>PELICULA REFLETIVA DE CONTROLE SOLAR.FORNECIMENTO E COLOCACAO</t>
  </si>
  <si>
    <t>14.004.0205-A</t>
  </si>
  <si>
    <t>PLACA DE POLICARBONATO EM CRISTAL COMPACTO,COM ESPESSURA DE4MM.FORNECIMENTO E COLOCACAO</t>
  </si>
  <si>
    <t>PLACA DE POLICARBONATO EM CRISTAL COMPACTO,COM ESPESSURA DE6MM.FORNECIMENTO E COLOCACAO</t>
  </si>
  <si>
    <t>PLACA DE POLICARBONATO EM CRISTAL COMPACTO,COM ESPESSURA DE8MM.FORNECIMENTO E COLOCACAO</t>
  </si>
  <si>
    <t>PLACA DE POLICARBONATO EM CRISTAL COMPACTO,COM ESPESSURA DE10MM.FORNECIMENTO E COLOCACAO</t>
  </si>
  <si>
    <t>PORTA DE MADEIRA DE LEI EM COMPENSADO DE 100X210X3,5CM,FOLHEADA NAS 2 FACES,ADUELA DE 13X3CM E ALIZARES DE 5X2CM,EXCLUSIVE FERRAGENS.FORNECIMENTO E COLOCACAO</t>
  </si>
  <si>
    <t>PORTA DE MADEIRA DE LEI EM COMPENSADO DE 90X210X3,5CM FOLHEADA NAS 2 FACES,ADUELA DE 13X3CM E ALIZARES DE 5X2CM,EXCLUSIVE FERRAGENS.FORNECIMENTO E COLOCACAO</t>
  </si>
  <si>
    <t>PORTA DE MADEIRA DE LEI EM COMPENSADO DE 80X210X3,5CM FOLHEADA NAS 2 FACES,ADUELA DE 13X3CM E ALIZARES DE 5X2CM,EXCLUSIVE FERRAGENS.FORNECIMENTO E COLOCACAO</t>
  </si>
  <si>
    <t>PORTA DE MADEIRA DE LEI EM COMPENSADO DE 70X210X3,5CM,FOLHEADA NAS 2 FACES,ADUELA DE 13X3CM E ALIZARES DE 5X2CM,EXCLUSIVE FERRAGENS.FORNECIMENTO E COLOCACAO</t>
  </si>
  <si>
    <t>PORTA DE MADEIRA DE LEI EM COMPENSADO DE 60X210X3,5CM FOLHEADA NAS 2 FACES,ADUELA DE 13X3CM E ALIZARES DE 5X2CM,EXCLUSIVE FERRAGENS.FORNECIMENTO E COLOCACAO</t>
  </si>
  <si>
    <t>14.006.0016-0</t>
  </si>
  <si>
    <t>PORTA DE MADEIRA DE LEI EM COMPENSADO,DE 200X210X3,5CM,COM DUAS FOLHAS,FOLHEADA NAS 2 FACES,ADUELAS DE 13X3CM E ALIZARESDE 5X2CM,EXCLUSIVE FERRAGENS.FORNECIMENTO E COLOCACAO</t>
  </si>
  <si>
    <t>14.006.0016-A</t>
  </si>
  <si>
    <t>PORTA DE MADEIRA DE LEI EM COMPENSADO,DE 60X210X3CM,FOLHEADANAS 2 FACES,EXCLUSIVE FERRAGENS,ADUELA E ALIZARES.FORNECIMENTO E COLOCACAO</t>
  </si>
  <si>
    <t>PORTA DE MADEIRA DE LEI EM COMPENSADO,DE 70X210X3CM,FOLHEADANAS 2 FACES,EXCLUSIVE FERRAGENS,ADUELA E ALIZARES.FORNECIMENTO E COLOCACAO</t>
  </si>
  <si>
    <t>PORTA DE MADEIRA DE LEI EM COMPENSADO,DE 80X210X3CM,FOLHEADANAS 2 FACES,EXCLUSIVE FERRAGENS,ADUELA E ALIZARES.FORNECIMENTO E COLOCACAO</t>
  </si>
  <si>
    <t>PORTA DE MADEIRA DE LEI EM COMPENSADO,DE 90X210X3CM,FOLHEADANAS 2 FACES,EXCLUSIVE FERRAGENS,ADUELA E ALIZARES.FORNECIMENTO E COLOCACAO</t>
  </si>
  <si>
    <t>PORTA DE MADEIRA DE LEI EM COMPENSADO,DE 100X210X3CM,FOLHEADA NAS 2 FACES,EXCLUSIVE FERRAGENS,ADUELA E ALIZARES.FORNECIMENTO E COLOCACAO</t>
  </si>
  <si>
    <t>PORTA DE MADEIRA DE LEI COM UMA ALMOFADA REBAIXADA DE 80X210X3,5CM,ADUELA DE 13X3CM E ALIZARES DE 5X2CM,EXCLUSIVE FERRAGENS.FORNECIMENTO E COLOCACAO</t>
  </si>
  <si>
    <t>PORTA DE MADEIRA DE LEI COM UMA ALMOFADA REBAIXADA DE 70X210X3,5CM,ADUELA DE 13X3CM E ALIZARES DE 5X2CM,EXCLUSIVE FERRAGENS.FORNECIMENTO E COLOCACAO</t>
  </si>
  <si>
    <t>PORTA DE MADEIRA DE LEI COM UMA ALMOFADA REBAIXADA DE 60X210X3,5CM,ADUELA DE 13X3CM E ALIZARES DE 5X2CM,EXCLUSIVE FERRAGENS.FORNECIMENTO E COLOCACAO</t>
  </si>
  <si>
    <t>PORTA EXTERNA DE MADEIRA DE LEI,ALMOFADADA,DE 80X210CM,COM MARCO DE 7X3,5CM,EXCLUSIVE FERRAGENS.FORNECIMENTO E COLOCACAO</t>
  </si>
  <si>
    <t>PORTA EXTERNA DE MADEIRA DE LEI,ALMOFADADA,DE 70X210CM,COM MARCO DE 7X3,5CM,EXCLUSIVE FERRAGENS.FORNECIMENTO E COLOCACAO</t>
  </si>
  <si>
    <t>PORTA DE MADEIRA DE LEI COM UMA ALMOFADA REBAIXADA,DE 80X210X3CM,EXCLUSIVE FERRAGENS,ADUELA E ALIZARES.FORNECIMENTO E COLOCACAO</t>
  </si>
  <si>
    <t>PORTA DE MADEIRA DE LEI,COM UMA ALMOFADA REBAIXADA,DE 70X210X3CM,EXCLUSIVE FERRAGENS,ADUELA E ALIZARES.FORNECIMENTO E COLOCACAO</t>
  </si>
  <si>
    <t>PORTA DE MAEIRA DE LEI,COM UMA ALMOFADA REBAIXADA,DE 60X210XX3CM,EXCLUSIVE FERRAGENS,ADUELA E ALIZARES.FORNECIMENTO E COLOCACAO</t>
  </si>
  <si>
    <t>PORTA DE MADEIRA DE LEI,COM PAINEL DE VENEZIANA DE 80X210X3,5CM,ADUELA DE 13X3CM E ALIZARES DE 5X2CM,EXCLUSIVE FERRAGENS.FORNECIMENTO E COLOCACAO</t>
  </si>
  <si>
    <t>PORTA DE MADEIRA DE LEI,COM PAINEL DE VENEZIANA DE 70X210X3,5CM,ADUELA DE 13X3CM E ALIZARES DE 5X2CM,EXCLUSIVE FERRAGENS.FORNECIMENTO E COLOCACAO</t>
  </si>
  <si>
    <t>PORTA DE MADEIRA DE LEI,COM PAINEL DE VENEZIANA DE 60X210X3,5CM,ADUELA DE 13X3CM E ALIZARES DE 5X2CM,EXCLUSIVE FERRAGENS.FORNECIMENTO E COLOCACAO</t>
  </si>
  <si>
    <t>PORTA DE MADEIRA DE LEI,COM PAINEL DE VENEZIANA,DE 80X210X3CM,EXCLUSIVE FERRAGENS,ADUELA E ALIZARES.FORNECIMENTO E COLOCACAO</t>
  </si>
  <si>
    <t>PORTA DE MADEIRA DE LEI,COM PAINEL DE VENEZIANA,DE 70X210X3CM,EXCLUSIVE FERRAGENS,ADUELA E ALIZARES.FORNECIMENTO E COLOCACAO</t>
  </si>
  <si>
    <t>PORTA DE MADEIRA DE LEI,COM PAINEL DE VENEZIANA,DE 60X210X3CM,EXCLUSIVE FERRAGENS,ADUELA E ALIZARES.FORNECIMENTO E COLOCACAO</t>
  </si>
  <si>
    <t>PORTA DE MADEIRA DE LEI MACICA,COM ALMOFADA,PARA ENTRADA DESANITARIO,UMA FOLHA,DE ABRIR,DE 60X210X3,5CM E MARCO 7X3CM,EXCLUSIVE FERRAGENS.FORNECIMENTO E COLOCACAO</t>
  </si>
  <si>
    <t>PORTA DE MADEIRA DE LEI MACICA COM 5 ALMOFADAS,DE 80X210X3,5CM,MARCO DE 7X3CM E ALIZARES 5X2CM EM UMA FACE,EXCLUSIVE FERRAGENS.FORNECIMENTO E COLOCACAO</t>
  </si>
  <si>
    <t>PORTA DE MADEIRA DE LEI MACICA COM 5 ALMOFADAS,DE 70X210X3,5CM,MARCO DE 7X3CM E ALIZARES 5X2CM EM UMA FACE,EXCLUSIVE FERRAGENS.FORNECIMENTO E COLOCACAO</t>
  </si>
  <si>
    <t>PORTA DE MADEIRA DE LEI MACICA COM 5 ALMOFADAS,DE 60X210X3,5CM,MARCO DE 7X3CM E ALIZARES 5X2CM EM UMA FACE,EXCLUSIVE FERRAGENS.FORNECIMENTO E COLOCACAO</t>
  </si>
  <si>
    <t>PORTA DE MADEIRA DE LEI MACICA COM 5 ALMOFADAS,DE 80X210X3,5CM,EXCLUSIVE FERRAGENS,MARCOS E ALIZARES.FORNECIMENTO E COLOCACAO</t>
  </si>
  <si>
    <t>PORTA DE MADEIRA DE LEI MACICA COM 5 ALMOFADAS,DE 70X210X3,5CM,EXCLUSIVE FERRAGENS,MARCOS E ALIZARES.FORNECIMENTO E COLOCACAO</t>
  </si>
  <si>
    <t>PORTA DE MADEIRA DE LEI MACICA COM 5 ALMOFADAS,DE 60X210X3,5CM,EXCLUSIVE FERRAGENS,MARCOS E ALIZARES.FORNECIMENTO E COLOCACAO</t>
  </si>
  <si>
    <t>PORTA LISA DE FIBRA DE MADEIRA PRENSADA,DE 80X210X3,5CM,PARAACABAMENTO,EXCLUSIVE FERRAGENS,ADUELA E ALIZARES.FORNECIMENTO E COLOCACAO</t>
  </si>
  <si>
    <t>PORTA LISA DE FIBRA DE MADEIRA PRENSADA,DE 70X210X3,5CM,PARAACABAMENTO,EXCLUSIVE FERRAGENS,ADUELA E ALIZARES.FORNECIMENTO E COLOCACAO</t>
  </si>
  <si>
    <t>PORTA LISA DE FIBRA DE MADEIRA PRENSADA,DE 60X210X3,5CM,PARAACABAMENTO,EXCLUSIVE FERRAGENS,ADUELA E ALIZARES.FORNECIMENTO E COLOCACAO</t>
  </si>
  <si>
    <t>PORTA DE MADEIRA DE LEI EM COMPENSADO DE 60X180X3,5CM,FOLHEADA NAS 2 FACES E MARCO DE 7X3CM,EXCLUSIVE FERRAGENS.FORNECIMENTO E COLOCACAO</t>
  </si>
  <si>
    <t>PORTA DE MADEIRA DE LEI EM COMPENSADO DE 60X150X3,5CM,FOLHEADA NAS 2 FACES E MARCO DE 7X3CM,EXCLUSIVE FERRAGENS.FORNECIMENTO E COLOCACAO</t>
  </si>
  <si>
    <t>14.006.0090-0</t>
  </si>
  <si>
    <t>PORTA DE MADEIRA DE LEI EM COMPENSADO, DE 90X180X3,5CM,FOLHEADA NAS 2 FACES E MARCO DE 7X3CM,EXCLUSIVE FERRAGENS.FORNECIMENTO E COLOCACAO</t>
  </si>
  <si>
    <t>14.006.0090-A</t>
  </si>
  <si>
    <t>PORTA DE MADEIRA DE LEI MACICA DE FRISOS (MEXICANA) DE 80X210X3,5CM,ADUELA DE 13X3CM E ALIZARES DE 5X2CM,EXCLUSIVE FERRAGENS.FORNECIMENTO E COLOCACAO</t>
  </si>
  <si>
    <t>PORTA DE MADEIRA DE LEI MACICA DE FRISOS (MEXICANA) DE 70X210X3,5CM,ADUELA DE 13X3CM E ALIZARES DE 5X2CM,EXCLUSIVE FERRAGENS.FORNECIMENTO E COLOCACAO</t>
  </si>
  <si>
    <t>PORTA DE MADEIRA DE LEI MACICA DE FRISOS (MEXICANA) DE 80X210X3,5CM,ADUELA DE 13X3CM E CONTRAMARCO DE 11X2CM,CONFORME PROJETO TIPO Nº6063/EMOP,EXCLUSIVE FERRAGENS.FORNECIMENTO E COLOCACAO</t>
  </si>
  <si>
    <t>PORTA DE MADEIRA DE LEI MACICA DE FRISOS (MEXICANA) DE 70X210X3,5CM,ADUELA DE 13X3CM E CONTRAMARCO DE 11X2CM,CONFORME PROJETO TIPO Nº6063/EMOP,EXCLUSIVE FERRAGENS.FORNECIMENTO E COLOCACAO</t>
  </si>
  <si>
    <t>PORTA DE MADEIRA DE LEI MACICA DE FRISOS (MEXICANA) DE 60X210X3,5CM,ADUELA DE 13X3CM E CONTRAMARCO DE 11X2CM,CONFORME PROJETO TIPO Nº6063/EMOP,EXCLUSIVE FERRAGENS.FORNECIMENTO E COLOCACAO</t>
  </si>
  <si>
    <t>PORTA DE MADEIRA DE LEI MACICA DE FRISOS (MEXICANA) DE 120X210X3,5CM,EM 2 FOLHAS,ADUELA DE 13X3CM E CONTRAMARCO DE 11X2CM,CONFORME PROJETO TIPO N°6063/EMOP,EXCLUSIVE FERRAGENS.FORNECIMENTO E COLOCACAO</t>
  </si>
  <si>
    <t>PORTA DE MADEIRA DE LEI MACICA DE FRISOS (MEXICANA) DE 140X210X3,5CM,EM 2 FOLHAS,ADUELA DE 13X3CM E CONTRAMARCO DE 11X2CCM,CONFORME PROJETO TIPO Nº6063/EMOP,EXCLUSIVE FERRAGENS.FORNECIMENTO E COLOCACAO</t>
  </si>
  <si>
    <t>PORTA DE MADEIRA DE LEI MACICA DE FRISOS (MEXICANA) DE 160X210X3,5CM,EM 2 FOLHAS E BANDEIRAS DE 60CM,ADUELA DE 13X3CM ECONTRAMARCO DE 11X2CM,CONFORME PROJETO TIPO Nº6063/EMOP,EXCLUSIVE FERRAGENS.FORNECIMENTO E COLOCACAO</t>
  </si>
  <si>
    <t>PORTA DE MADEIRA DE LEI MACICA DE FRISOS (MEXICANA) DE 80X160X3,5,CONFORME PROJETO TIPO Nº6063/EMOP,EXCLUSIVE FERRAGENS,ADUELA E CONTRAMARCO.FORNECIMENTO E COLOCACAO</t>
  </si>
  <si>
    <t>PORTA DE MADEIRA DE LEI MACICA DE FRISOS (MEXICANA) DE 55X160X3,5CM,CONFORME PROJETO TIPO Nº6063/EMOP,EXCLUSIVE FERRAGENS,ADUELA E CONTRAMARCO.FORNECIMENTO E COLOCACAO</t>
  </si>
  <si>
    <t>PORTA DE MADEIRA DE LEI VAZADA PARA VIDRO,DE 80X210X3,5CM,COM PINAZIOS DE 3CM E CORDOES DE 1X1CM,EXCLUSIVE FERRAGENS.FORNECIMENTO E COLOCACAO</t>
  </si>
  <si>
    <t>PORTA DE MADEIRA DE LEI VAZADA PARA VIDRO,DE 70X210X3,5CM,COM PINAZIOS DE 3CM E CORDOES DE 1X1CM,EXCLUSIVE FERRAGENS.FORNECIMENTO E COLOCACAO</t>
  </si>
  <si>
    <t>PORTA DE MADEIRA DE LEI VAZADA PARA VIDRO,DE 60X210X3,5CM,COM PINAZIOS DE 3CM E CORDOES DE 1X1CM,EXCLUSIVE FERRAGENS.FORNECIMENTO E COLOCACAO</t>
  </si>
  <si>
    <t>PORTA DE MADEIRA DE LEI COM PAINEL DE VENEZIANA DE 120X210X3,5CM,EM 2 FOLHAS,MARCO DE 7X3CM E ALIZARES 5X2CM,EXCLUSIVE FERRAGENS.FORNECIMENTO E COLOCACAO</t>
  </si>
  <si>
    <t>PORTA DE MADEIRA DE LEI COM PAINEL DE VENEZIANA DE 120X210X3,5CM,EM 2 FOLHAS,MARCO DE 7X3CM,EXCLUSIVE FERRAGENS.FORNECIMENTO E COLOCACAO</t>
  </si>
  <si>
    <t>PORTA DE MADEIRA DE LEI COM PAINEL DE VENEZIANA PARA PC DE 300X200X3,5CM,EM 4 FOLHAS,MARCO SIMPLES E DUPLO DE 7X3CM,EXCLUSIVE FERRAGENS.FORNECIMENTO E COLOCACAO</t>
  </si>
  <si>
    <t>PORTA DE MADEIRA DE LEI COM PAINEL DE VENEZIANA PARA PC DE 300X200X3,5CM,EM 4 FOLHAS,MARCOS SIMPLES E DUPLOS DE 7X3CM,EXCLUSIVE FERRAGENS.FORNECIMENTO E COLOCACAO</t>
  </si>
  <si>
    <t>PORTA DE MADEIRA DE LEI COM PAINEL DE VENEZIANA,PARA MEDIDORES DE GAS DE 176X140CM,EM 3 FOLHAS,MARCO DE 7X3CM,EXCLUSIVEFERRAGENS.FORNECIMENTO E COLOCACAO</t>
  </si>
  <si>
    <t>PORTA DE MADEIRA DE LEI COM PAINEL DE VENEZIANA DE 70X100X3,5CM,1 FOLHA,DE ABRIR,MARCO SIMPLES DE 7X3CM,EXCLUSIVE FERRAGENS.FORNECIMENTO E COLOCACAO</t>
  </si>
  <si>
    <t>PORTA DE MADEIRA DE LEI EM COMPENSADO DE 120X210X3,5CM,EM 2FOLHAS,ADUELA DE 13X3CM E ALIZARES 5X2CM,EXCLUSIVE FERRAGENS.FORNECIMENTO E COLOCACAO</t>
  </si>
  <si>
    <t>PORTA DE MADEIRA DE LEI EM COMPENSADO DE 140X210X3,5CM,EM 2FOLHAS,ADUELA DE 13X3CM E ALIZARES 5X2CM,EXCLUSIVE FERRAGENS.FORNECIMENTO E COLOCACAO</t>
  </si>
  <si>
    <t>PORTA DE MADEIRA DE LEI EM COMPENSADO DE 150CMX210X3,5CM,EM2 FOLHAS,ADUELA DE 13X3CM E ALIZARES 5X2CM,EXCLUSIVE FERRAGENS.FORNECIMENTO E COLOCACAO</t>
  </si>
  <si>
    <t>PORTA DE MADEIRA DE LEI EM COMPENSADO DE 160CMX210X3,5CM,EM2 FOLHAS,ADUELA DE 13X3CM E ALIZARES DE 5X2CM,EXCLUSIVE FERRAGENS.FORNECIMENTO E COLOCACAO</t>
  </si>
  <si>
    <t>PORTA DE MADEIRA DE LEI MACICA DE FRISOS DE 80X210X3,5CM,MARCO DE 7X3CM E ALIZARES DE 5X2CM EM UMA FACE,EXCLUSIVE FERRAGENS.FORNECIMENTO E COLOCACAO</t>
  </si>
  <si>
    <t>PORTA DE MADEIRA DE LEI EM COMPENSADO DE 80X210X3,5CM,ADUELADE 13X3CM E ALIZARES DE 5X2CM,COMPLEMENTADA POR BANDEIRA FIXA DE 40CM DE ALTURA,EXCLUSIVE FERRAGENS.FORNECIMENTO E COLOCACAO</t>
  </si>
  <si>
    <t>PORTA DE MADEIRA DE LEI DE CORRER EM COMPENSADO DE 80X210X3,5CM,PENDURADA EM ROLDANAS,CORRENDO DENTRO DE TRILHO OCO,GUIADA POR CANALETA EMBUTIDA NO PISO COM MARCO DE 7X3CM,EXCLUSIVE FERRAGENS.FORNECIMENTO E COLOCACAO</t>
  </si>
  <si>
    <t>PORTA DE MADEIRA DE LEI DE CORRER EM COMPENSADO DE 80X210X3,5CM,EM 2 FOLHAS,PENDURADA EM ROLDANAS,CORRENDO DENTRO DE TRILHO OCO,GUIADA POR CANALETA EMBUTIDA NO PISO SEM MARCO DE 7X3CM,EXCLUSIVE FERRAGENS E MARCO.FORNECIMENTO E COLOCACAO</t>
  </si>
  <si>
    <t>14.006.0230-0</t>
  </si>
  <si>
    <t>PORTA DE MADEIRA DE LEI EM COMPENSADO,DE 200X210X3,5CM,2 FOLHAS,COM VISOR EM POLICARBONATO TRANSLUCIDO DE 4MM,MEDINDO 1,10X0,20M,MOLA "FECHA PORTA",PUXADORES VERTICAIS METALICOS DE40CM,ADUELA 13X3CM E ALIZARES 5X2CM,FAIXAS PROTETORAS EM MATERIAL VINILICO COM 50CM DE ALTURA NA PARTE INFERIOR,EXCLUSIVE PINTURA E FERRAGENS.FORNECIMENTO E COLOCACAO</t>
  </si>
  <si>
    <t>14.006.0230-A</t>
  </si>
  <si>
    <t>PORTA DE MADEIRA DE LEI,COMPENSADO DE 70X210X3,5CM,COM VISOREM POLICARBONATO TRANSLUCIDO DE 4MM,MEDINDO 1,10X0,20M,MOLA"FECHA PORTA",PUXADORES VERTICAIS METALICOS DE 40CM,ADUELA13X3CM E ALIZARES 5X2CM,FAIXAS PROTETORAS EM MATERIAL VINILICO COM 50CM ALTURA NA PARTE INFERIOR,CONFORME DESENHO CDRF S/Nº,EXCLUSIVE PINTURA E FERRAGENS.FORNECIMENTO E COLOCACAO</t>
  </si>
  <si>
    <t>PORTA DE MADEIRA DE LEI,COMPENSADO DE 80X210X3,5CM,COM VISOREM POLICARBONATO TRANSLUCIDO DE 4MM,MEDINDO 1,10X0,20M,MOLA"FECHA PORTA", PUXADORES VERTICAIS METALICO 40CM, ADUELA 13X3CM E ALIZARES 5X2CM,FAIXAS PROTETORAS EM MATERIAL VINILICOCOM 50CM DE ALTURA NA PARTE INFERIOR,CONFORME DESENHO CDRFS/Nº,EXCLUSIVE PINTURA E FERRAGENS.FORNECIMENTO E COLOCACAO</t>
  </si>
  <si>
    <t>PORTA DE MADEIRA DE LEI,COMPENSADO DE 90X210X3,5CM,COM VISOREM POLICARBONATO TRANSLUCIDO DE 4MM,MEDINDO 1,10X0,20M,MOLA"FECHA PORTA",PUXADORES VERTICAIS METALICO 40CM,ADUELA 13X3CM E ALIZARES 5X2CM,FAIXAS PROTETORAS EM MATERIAL VINILICO COM 50CM DE ALTURA NA PARTE INFERIOR,CONFORME DESENHO CDRF S/Nº,EXCLUSIVE PINTURA E FERRAGENS.FORNECIMENTO E COLOCACAO</t>
  </si>
  <si>
    <t>PORTA EM CHAPAS DURAS DE FIBRA DE MADEIRA PRENSADA,NAS DUASFACES,CONTENDO MIOLO MACICO DE MADEIRA AGLOMERADA E REQUADROEM MADEIRA NATURAL.ACABAMENTO BASE PARA PINTURA,MEDINDO 80X210CM,EXCLUSIVE FERRAGENS.FORNECIMENTO E COLOCACAO</t>
  </si>
  <si>
    <t>PORTA EM CHAPAS DURAS DE FIBRA DE MADEIRA PRENSADA,NAS DUASFACES,CONTENDO MIOLO MACICO DE MADEIRA AGLOMERADA E REQUADROEM MADEIRA NATURAL.ACABAMENTO BASE PARA PINTURA,MEDINDO 70X210CM,EXCLUSIVE FERRAGENS.FORNECIMENTO E COLOCACAO</t>
  </si>
  <si>
    <t>PORTA EM CHAPAS DURAS DE FIBRA DE MADEIRA PRENSADA,NAS DUASFACES,CONTENDO MIOLO MACICO DE MADEIRA AGLOMERADA E REQUADROEM MADEIRA NATURAL.ACABAMENTO BASE PARA PINTURA,MEDINDO 60X210CM,EXCLUSIVE FERRAGENS.FORNECIMENTO E COLOCACAO</t>
  </si>
  <si>
    <t>PORTINHOLA DE COMPENSADO EM MADEIRA DE LEI DE 20MM, PARA FECHAMENTO DE QUADROS DE LUZ OU ARMARIOS, INCLUSIVE GUARNICAO,EXCLUSIVE FERRAGENS.FORNECIMENTO E COLOCACAO</t>
  </si>
  <si>
    <t>PORTINHOLA DE MADEIRA MACICA DE 80X20CM,EM 2 FOLHAS DE CORRER EM TRILHOS DE ALUMINIO,CONFORME PROJETO N° 6011/EMOP.FORNECIMENTO E COLOCACAO</t>
  </si>
  <si>
    <t>PORTAO DE TABUAS DE MADEIRA DE LEI,SOBRE ARMACAO TRIANGULADAE MARCO,EXCLUSIVE FERRAGENS.FORNECIMENTO E COLOCACAO</t>
  </si>
  <si>
    <t>JANELA DE MADEIRA DE LEI GUILHOTINA DE 150X150X3,5CM,EM 2 FOLHAS,COM CAIXILHO PARA VIDRO E MARCO DUPLO,COM CAIXAS PARA CONTRAPESOS,EXCLUSIVE FERRAGENS.FORNECIMENTO E COLOCACAO</t>
  </si>
  <si>
    <t>JANELA DE MADEIRA DE LEI GUILHOTINA DE 100X150X3CM,EM 2 FOLHAS,MARCO DUPLO COM CAIXILHO PARA VIDRO,PRESOS EM BORBOLETAS,EXCLUSIVE FERRAGENS.FORNECIMENTO E COLOCACAO</t>
  </si>
  <si>
    <t>JANELA DE MADEIRA DE LEI GUILHOTINA DE 120X150X3CM,EM 2 FOLHAS,MARCO DUPLO COM CAIXILHO PARA VIDRO,PRESOS EM BORBOLETAS,EXCLUSIVE FERRAGENS.FORNECIMENTO E COLOCACAO</t>
  </si>
  <si>
    <t>JANELA DE MADEIRA DE LEI GUILHOTINA DE 150X150X3CM,EM 2 FOLHAS,MARCO DUPLO COM CAIXILHO PARA VIDRO,PRESOS EM BORBOLETAS,EXCLUSIVE FERRAGENS.FORNECIMENTO E COLOCACAO</t>
  </si>
  <si>
    <t>JANELA DE MADEIRA DE LEI DE ABRIR DE 120X150X3CM,TIPO VVP (VENEZIANA,VIDRO E POSTIGO) EM 2 FOLHAS E MARCO DE 7X3CM,EXCLUSIVE FERRAGENS.FORNECIMENTO E COLOCACAO</t>
  </si>
  <si>
    <t>JANELA DE MADEIRA DE LEI DE ABRIR DE 100X100X3CM,TIPO VVP (VENEZIANA,VIDRO E POSTIGO) EM 2 FOLHAS E MARCO DE 7X3CM,EXCLUSIVE FERRAGENS.FORNECIMENTO E COLOCACAO</t>
  </si>
  <si>
    <t>JANELA DE MADEIRA DE LEI EM VENEZIANA DE 200X100X3CM,COM 2 FOLHAS DE CORRER,EXCLUSIVE FERRAGENS.FORNECIMENTO E COLOCACAO</t>
  </si>
  <si>
    <t>JANELA DE MADEIRA DE LEI DE CORRER DE 150X150X3,5CM,EM 2 FOLHAS,PARA VIDRO,COM BANDEIRA EM CAIXILHO DE VIDRO,EXCLUSIVE FERRAGENS.FORNECIMENTO E COLOCACAO</t>
  </si>
  <si>
    <t>JANELA DE MADEIRA DE LEI DE CORRER DE 200X150X3,5CM,EM 4 FOLHAS,SENDO 2 DE CORRER,PARA VIDRO,COM BANDEIRA EM CAIXILHO DEVIDRO,EXCLUSIVE FERRAGENS.FORNECIMENTO E COLOCACAO</t>
  </si>
  <si>
    <t>JANELA DE MADEIRA DE LEI DE CORRER,DE 2 FOLHAS,DE 110X120X3CM,INCLUSIVE GUARNICAO,EXCLUSIVE FERRAGENS.FORNECIMENTO E COLOCACAO</t>
  </si>
  <si>
    <t>JANELA DE MADEIRA DE LEI DE CORRER,DE 2 FOLHAS,DE 110X140X3CM,INCLUSIVE GUARNICAO,EXCLUSIVE FERRAGENS.FORNECIMENTO E COLOCACAO</t>
  </si>
  <si>
    <t>JANELA DE MADEIRA DE LEI DE CORRER,DE 4 FOLHAS,DE 160X120X3CM,INCLUSIVE GUARNICAO,EXCLUSIVE FERRAGENS.FORNECIMENTO E COLOCACAO</t>
  </si>
  <si>
    <t>JANELA DE MADEIRA DE LEI DE CORRER,DE 4 FOLHAS,DE 210X140X3CM,INCLUSIVE GUARNICAO,EXCLUSIVE FERRAGENS.FORNECIMENTO E COLOCACAO</t>
  </si>
  <si>
    <t>JANELA DE MADEIRA DE LEI,BASCULANTE DE 100X140X3CM,COM 3 FOLHAS,EXCLUSIVE FERRAGENS.FORNECIMENTO E COLOCACAO</t>
  </si>
  <si>
    <t>ESQUADRIA DE MADEIRA DE LEI,FOLHA FIXA EM VENEZIANA,DE 90X30X3CM.FORNECIMENTO E COLOCACAO</t>
  </si>
  <si>
    <t>GUARDA-CORPO DE MADEIRA DE LEI APARELHADA,NA ALTURA UTIL DE1,00M,ENGASTADO 5CM NO CONCRETO,INTERCALADO POR MONTANTES DE7,5CMX11,25CM/3"X4.1/2",COM ESPACAMENTO DE 1,00M,FORMANDO MODULOS "X",PARA CONTRAVENTAMENTO,COM PECAS DE 3,75CMX7,5CM/1.1/2"X3".FORNECIMENTO E COLOCACAO</t>
  </si>
  <si>
    <t>GRADE DE RIPAS DE MADEIRA DE LEI,CRUZADAS,MONTADAS E FIXADASSOBRE PECAS DE 5X5CM,FORMANDO QUADROS DE 60X60CM.FORNECIMENTO E COLOCACAO</t>
  </si>
  <si>
    <t>ESTRADO DE MADEIRA DE LEI,FORMADO POR RIPAS COM INTERVALOS DE 2,5CM, E APOIADAS EM TRAVESSAS DE 4CM, ESPACADAS DE 10CM,FIXADAS COM PARAFUSOS DE LATAO DE 1.1/2".FORNECIMENTO E COLOCACAO</t>
  </si>
  <si>
    <t>QUADRO DE MADEIRA DE LEI,PARA COLOCACAO DE APARELHO DE AR CONDICIONADO DE 1 A 2HP,INCLUSIVE ALIZAR.FORNECIMENTO E COLOCACAO</t>
  </si>
  <si>
    <t>QUADRO MURAL EM COMPENSADO DE 10MM, INCLUSIVE MOLDURA DO MESMO MATERIAL.FORNECIMENTO E COLOCACAO</t>
  </si>
  <si>
    <t>QUADRO DE AULA EM ARGAMASSA,EMPREGANDO-SE CORANTE VERDE,COMMOLDURA E PORTA-GIZ DE MADEIRA.FORNECIMENTO E COLOCACAO</t>
  </si>
  <si>
    <t>QUADRO MURAL DE CELULOSE PRENSADA COM FLANELOGRAFO,MEDINDO 504X123CM, MOLDURA DE MADEIRA ENVERNIZADA,CONFORME PROJETO Nº6012/EMOP.FORNECIMENTO E COLOCACAO</t>
  </si>
  <si>
    <t>BALCAO DE ATENDIMENTO DE MADEIRA DE LEI,VAO DE 130X105CM,COMPORTA DE FRISOS DE MADEIRA,EM 2 FOLHAS,COM UMA PRATELEIRA,CONFORME PROJETO Nº6013/EMOP,EXCLUSIVE FERRAGENS E SOCO DE CONCRETO E ALVENARIA.FORNECIMENTO E COLOCACAO</t>
  </si>
  <si>
    <t>BALCAO BASCULAVEL EM COMPENSADO NAVAL DE 10MM,COM ACABAMENTOEM CHAPA LAMINADA,1,50X0,30M.FORNECIMENTO E COLOCACAO</t>
  </si>
  <si>
    <t>PRATELEIRA DE MADEIRA DE LEI EM COMPENSADO DE 20MM E 40CM DELARGURA,SOBRE CANTONEIRAS DE FERRO.FORNECIMENTO E COLOCACAO</t>
  </si>
  <si>
    <t>PRATELEIRA DE MADEIRA DE LEI EM COMPENSADO DE 20MM E 50CM DELARGURA,SOBRE CANTONEIRAS DE FERRO.FORNECIMENTO E COLOCACAO</t>
  </si>
  <si>
    <t>PRATELEIRA DE MADEIRA DE LEI EM COMPENSADO DE 20MM E 60CM DELARGURA,SOBRE CANTONEIRAS DE FERRO.FORNECIMENTO E COLOCACAO</t>
  </si>
  <si>
    <t>PROTECAO TIPO BATE-CADEIRA DE MADEIRA DE LEI,15X2CM,APARELHADA EM UMA FACE E NOS TOPOS,EXCLUSIVE PINTURA.FORNECIMENTO ECOLOCACAO</t>
  </si>
  <si>
    <t>PROTECAO DE PAREDES DE SALA DE AULA,COM MADEIRA DE LEI,20X2,5CM, APARELHADA EM UMA FACE E NOS TOPOS, EXCLUSIVE PINTURA.FORNECIMENTO E COLOCACAO</t>
  </si>
  <si>
    <t>FRISO EM MADEIRA DE LEI,MEDINDO 3X1,5CM,BOLEADO.FORNECIMENTOE COLOCACAO</t>
  </si>
  <si>
    <t>ADUELA EM MADEIRA DE LEI,DE 13X3CM.FORNECIMENTO E COLOCACAO</t>
  </si>
  <si>
    <t>ADUELA EM MADEIRA DE LEI,DE 14X3CM,COM 3,5CM DE REBAIXO.FORNECIMENTO E COLOCACAO</t>
  </si>
  <si>
    <t>MARCO EM MADEIRA DE LEI,DE 7X3CM.FORNECIMENTO E COLOCACAO</t>
  </si>
  <si>
    <t>ALIZAR EM MADEIRA DE LEI,DE 5X2CM.FORNECIMENTO E COLOCACAO</t>
  </si>
  <si>
    <t>MOLDURA DE MADEIRA DE LEI,ENVERNIZADA,DE 10X2,5CM,PARA QUADRO DE AULA,CONFORME PROJETO N°6015/EMOP.FORNECIMENTO E COLOCACAO</t>
  </si>
  <si>
    <t>PORTA GIZ DE MADEIRA DE LEI,ENVERNIZADO,DE 10X2,5CM,PARA QUADRO DE AULA,CONFORME PROJETO N°6016/EMOP.FORNECIMENTO E COLOCACAO</t>
  </si>
  <si>
    <t>PORTA DE MADEIRA DE LEI EM COMPENSADO,FOLHEADA NAS 2 FACES COM 3CM DE ESPESSURA,EXCLUSIVE FERRAGENS,ADUELAS E ALIZARES.FORNECIMENTO E COLOCACAO</t>
  </si>
  <si>
    <t>PORTA DE MADEIRA DE LEI COM PAINEL DE VENEZIANA,COM 3CM DE ESPESSURA,EXCLUSIVE FERRAGENS,ADUELAS E ALIZARES.FORNECIMENTOE COLOCACAO</t>
  </si>
  <si>
    <t>PORTA DE MADEIRA DE LEI MACICA COM ATE 5 ALMOFADAS,COM 3,5CMDE ESPESSURA,EXCLUSIVE FERRAGENS,MARCO E ALIZAR.FORNECIMENTO E COLOCACAO</t>
  </si>
  <si>
    <t>JANELA DE MADEIRA DE LEI DE VENEZIANA DE ABRIR OU CORRER,COM3CM DE ESPESSURA,EXCLUSIVE FERRAGENS E GUARNICAO.FORNECIMENTO E COLOCACAO</t>
  </si>
  <si>
    <t>JANELA DE MADEIRA DE LEI DE ABRIR OU CORRER,PARA VIDRO,COM 3CM DE ESPESSURA,EXCLUSIVE FERRAGENS E GUARNICAO.FORNECIMENTOE COLOCACAO</t>
  </si>
  <si>
    <t>CAIXILHO FIXO DE VENEZIANA EM MADEIRA DE LEI, COM 3CM DE ES-PESSURA EXCLUSIVE GUARNICAO.FORNECIMENTO E COLOCACAO.</t>
  </si>
  <si>
    <t>CAIXILHO FIXO DE MADEIRA DE LEI,COM 3CM DE ESPESSURA,EXCLUSIVE GUARNICAO.FORNECIMENTO E COLOCACAO</t>
  </si>
  <si>
    <t>CAIXILHO FIXO DE MADEIRA DE LEI,PARA VIDRO,COM 3CM DE ESPESSURA,EXCLUSIVE GUARNICAO.FORNECIMENTO E COLOCACAO</t>
  </si>
  <si>
    <t>DECK EM MADEIRA DE LEI APARELHADA,FORMADO POR PECAS DE 2X10CM,COM INTERVALOS DE 2,5CM E APOIADAS EM TRAVESSAS DE MADEIRASERRADA (7,5CMX7,5CM/3"X3") E ESTRUTURA EM TORAS DE MADEIRACOM 25CM DE DIAMETRO,TRATADO,ALTURA UTIL MEDIA DE 1,50M,ENTERRADO 1,00M DE PROFUNDIDADE.FORNECIMENTO E COLOCACAO</t>
  </si>
  <si>
    <t>DECK EM MADEIRA DE LEI APARELHADA,COM ASSOALHO DE (20X2)CM,VIGAS LONGITUDINAIS DE (7,5X15)CM,TRANSVERSAIS DE (10X15)CM,GUARDA-CORPO COMPOSTO DE PECAS DE (15X15)CM E (20X2,5)CM.FORNECIMENTO E COLOCACAO</t>
  </si>
  <si>
    <t>PECA DE MADEIRA DE LEI,SERRADA,DE 3"X3".FORNECIMENTO</t>
  </si>
  <si>
    <t>PECA DE MADEIRA DE LEI,SERRADA,DE 3"X4.1/2".FORNECIMENTO</t>
  </si>
  <si>
    <t>PECA DE MADEIRA DE LEI,SERRADA,DE 3"X6".FORNECIMENTO</t>
  </si>
  <si>
    <t>COMPENSADO DE 6MM(CHAPA DE 2,20X1,60M).FORNECIMENTO</t>
  </si>
  <si>
    <t>COMPENSADO DE 10MM (CHAPA 2,20X1,60M).FORNECIMENTO</t>
  </si>
  <si>
    <t>COMPENSADO DE 15MM (CHAPA 2,20X1,60M).FORNECIMENTO</t>
  </si>
  <si>
    <t>COMPENSADO DE 20MM (CHAPA 2,20X1,60M).FORNECIMENTO</t>
  </si>
  <si>
    <t>COMPENSADO DE 25MM (CHAPA 2,20X1,60M).FORNECIMENTO</t>
  </si>
  <si>
    <t>COMPENSADO NAVAL DE 10MM(CHAPA DE 2,20X1,10M).FORNECIMENTO</t>
  </si>
  <si>
    <t>COMPENSADO NAVAL DE 15MM(CHAPA DE 2,20X1,10M).FORNECIMENTO</t>
  </si>
  <si>
    <t>CHAPA DE FIBRA  DE MADEIRA  DE ALTA DENSIDADE  EM PLACAS DE1220X2440MM,COM 2,5MM DE ESPESSURA.FORNECIMENTO</t>
  </si>
  <si>
    <t>MADEIRA DE REFLORESTAMENTO,AUTOCLAVADA,EM TORA,ATE 6,00M DECOMPRIMENTO,DIAMETRO DE 12CM.FORNECIMENTO</t>
  </si>
  <si>
    <t>MADEIRA DE REFLORESTAMENTO,AUTOCLAVADA,EM TORA,ATE 6,00M DECOMPRIMENTO,DIAMETRO DE 15CM.FORNECIMENTO</t>
  </si>
  <si>
    <t>14.006.0688-0</t>
  </si>
  <si>
    <t>MADEIRA DE REFLORESTAMENTO,AUTOCLAVADA,EM TORA,ATE 6,00M DECOMPRIMENTO,DIAMETRO DE 20CM.FORNECIMENTO</t>
  </si>
  <si>
    <t>14.006.0688-A</t>
  </si>
  <si>
    <t>MADEIRA DE REFLORESTAMENTO,AUTOCLAVADA,EM TORA,ATE 6,00M DECOMPRIMENTO,DIAMETRO DE 25CM.FORNECIMENTO</t>
  </si>
  <si>
    <t>FERRAGENS PARA PORTA DE MADEIRA,DE 1 FOLHA,DE ABRIR,DE ENTRADA PRINCIPAL, CONSTANDO DE FORNEC.S/COLOCACAO,DE:-FECHADURADE CILINDRO CENTRAL,DE LATAO,ACABAMENTO CROMADO;-MACANETA TIPO BOLA,E ESPELHO CIRCULAR,DE LATAO,ACABAMENTO CROMADO;-3 DOBRADICAS 3"X3" DE ACO LAMINADO,COM PINO (EIXO) E BOLAS DE FERRO</t>
  </si>
  <si>
    <t>FERRAGENS P/PORTA DE MADEIRA,DE 1 FOLHA DE ABRIR,DE ENTRADAPRINCIPAL, CONSTANDO DE FORNEC.S/COLOCACAO DE:-FECHADURA DECILINDRO, DE LATAO CROMADO;-MACANETA TIPO BOLA,DE LATAO, ACABAMENTO CROMADO;-ESPELHO DE LATAO FUNDIDO OU LAMINADO,FORMARETANGULAR OU SEMI-ELIPTICA,ACABAMENTO CROMADO;-3 DOBRADICAS3"X3" DE ACO LAMINADO,COM PINO E BOLAS DE FERRO</t>
  </si>
  <si>
    <t>FERRAGENS P/PORTA DE MADEIRA,DE 1 FOLHA DE ABRIR,DE ENTRADAPRINCIPAL, CONSTANDO DE FORNEC.S/COLOCACAO,DE:-FECHADURA DECILINDRO DE FERRO,ACABAMENTO CROMADO;-MACANETA TIPO BOLA EMZAMAK POLIDO E CROMADO;-ESPELHO RETANGULAR EM FERRO POLIDO,ACABAMENTO CROMADO;-3 DOBRADICAS 3"X3" DE FERRO GALVANIZADO,COM PINO E BOLAS DE LATAO</t>
  </si>
  <si>
    <t>FERRAGENS P/PORTA DE MADEIRA,DE 1 FOLHA DE ABRIR,ENTRADA PRINCIPAL, CONSTANDO FORN.S/COLOC.DE:-FECHADURA CILINDRO LATAOCROMADO,C/TRAVA ALTA SEGURANCA,TETRA CHAVE E LINGUETA DE ACO;-MACANETA TIPO BOLA, ACAB.CROMADO;-ESPELHO DE FORMA RETANGULAR EM LATAO CROMADO OU EM ALUMINIO ANODIZADO;-3 DOBRADICAS3"X3" EM LATAO CROMADO,C/PINOS BOLAS E ANEIS DE LATAO</t>
  </si>
  <si>
    <t>FERRAGENS P/PORTA MADEIRA,DE 2 FOLHAS DE ABRIR,DE ENTRADA PRINCIPAL,CONSTANDO DE FORN.S/COLOC.DE:-FECHADURA CILINDRO,DELATAO,MONOBLOCO,ACABAMENTO CROMADO,;-ENTRADA CIRCULAR,LATAO,ACABAMENTO CROMADO;-ROSETA CIRCULAR,LATAO,ACAB.CROMADO;-MACANETA TIPO ALAVANCA,LATAO,ACABAMENTO CROMADO;-6 DOBRADICAS 3"X3" LATAO CROMADO,C/PINOS,BOLAS E ANEIS DE LATAO E 2 FECHOS</t>
  </si>
  <si>
    <t>FERRAGENS PARA PORTA DE MADEIRA,DE 1 FOLHA DE ABRIR,DE ENTRADA DE SERVICO,CONSTANDO DE FORNEC.S/COLOCACAO,DE:-FECHADURADE CILINDRO OVALADO OU CIRCULAR,DE LATAO,DE ACABAMENTO CROMADO;-3 DOBRADICAS 3"X2.1/2" DE FERRO GALVANIZADO, COM PINO EBOLAS DE LATAO</t>
  </si>
  <si>
    <t>FERRAGENS P/PORTA MADEIRA,1 FOLHA DE ABRIR,ENTRADA DE SERVICO,CONSTANDO DE FORNEC.S/COLOCACAO,DE;-FECHADURA DE CILINDROOVALADO,TRINCO REVERSIVEL,DE LATAO, ACABAMENTO CROMADO;-MACANETA TIPO BOLA,LATAO,ACABAMENTO CROMADO;-ESPELHO RETANGULAROU SEMI-ELIPTICO,LATAO FUNDIDO,ACABAMENTO CROMADO;-3 DOBRADICAS 3"X2.1/2" FERRO GALV.C/PINO E BOLAS DE LATAO</t>
  </si>
  <si>
    <t>FERRAGENS PARA PORTA DE MADEIRA,DE 1 FOLHA DE ABRIR,EXTERNA,CONSTANDO DE FORNECIMENTO S/COLOCACAO,DE:-FECHADURA EXTERNATIPO OVAL,ACABAMENTO CROMADO ACETINADO;-MACANETA TIPO BOLA,LATAO,ACABAMENTO CROMADO ACETINADO;-ROSETA CIRCULAR EM LATAOLAMINADO, ACABAMENTO CROMADO ACETINADO;-3 DOBRADICAS 3"X3"EM LATAO CROMADO,COM PINOS,BOLAS E ANEIS DE LATAO</t>
  </si>
  <si>
    <t>FERRAGENS P/PORTAS DE MADEIRA,1 FOLHA DE ABRIR,INTERNAS,SOCIAIS OU DE SERVICO,CONSTANDO DE FORNEC.S/COLOC.,DE:-FECHADURATIPO GORGE,TRINCO REVERSIVEL,EM LATAO,ACABAMENTO CROMADO;-ENTRADA E ROSETA CIRCULARES,LATAO LAMINADO,ACABAMENTO CROMADO;-MACANETA TIPO ALAVANCA,EM LATAO,ACABAMENTO CROMADO;-3 DOBRADICAS FERRO GALVANIZADO 3"X2.1/2",COM PINO E BOLAS DE FERRO</t>
  </si>
  <si>
    <t>FERRAGENS PARA PORTAS MADEIRA,DE 1 FOLHA DE ABRIR,INTERNAS,SOCIAIS OU DE SERVICO,CONSTANDO DE FORNECIMENTO S/COLOCACAO;-FECHADURA SIMPLES, RETANGULAR,DE FERRO,ACABAMENTO CROMADO;-MACANETA TIPO ALAVANCA,EM ZAMAK OU LATAO,ACABAMENTO POLIDOE CROMADO;-ESPELHO RET.OU SEMIELIPTICO FERRO OU LATAO;-3 DOBRADICAS DE FERRO GALV.DE 3"X2.1/2",C/PINOS E BOLAS DE LATAO</t>
  </si>
  <si>
    <t>FERRAGENS P/PORTAS MAD.INTERNAS,2 FOLHAS DE ABRIR,CONSTANDOFORN.S/COLOC.DE:-FECHADURA TIP.GORGE,TRINCO REVERSIVEL,LATAO,ACABAMENTO CROMADO;-ENTRADA E ROSETA,CIRCULARES, LATAO LAMINADO, ACABAMENTO CROMADO;-MACANETA TIPO ALAVANCA, EM LATAO,ACABAMENTO CROMADO, 6 DOBRADICAS FERRO GALV.3"X2.1/2", PINOFERRO E BOLAS LATAO,2 FECHOS EMBUTIR,40CM,LATAO POLIDO</t>
  </si>
  <si>
    <t>FERRAGENS PARA PORTAS DE MADEIRA,DE 1 FOLHA DE ABRIR,INTERNAS,DE SALAS E QUARTOS DE HOSPITAIS,CONSTANDO DE FORNECIMENTOS/COLOCACAO,DE:-MACANETA TIPO "ALAVANCA PARA BRACO", C/ACABAMENTO EM ALUMINIO DESTACAVEL;-FECHADURA EQUIPADA C/CILINDROMESTRAVEL E CHAVE DE SEGREDO;-3 DOBRADICAS EM LATAO DE 3"X3.1/2",ACABAMENTO CROMADO,COM PINO,BOLAS E ANEIS DE LATAO</t>
  </si>
  <si>
    <t>FERRAGENS P/PORTA MADEIRA,1 FOLHA DE ABRIR,INTERNA,CONSTANDODE FORNEC.S/COLOC.,DE:-FECHADURA SIMPLES,RETANGULAR ACABAM.CROMADO ACETINADO;-MACANETA TIPO ALAVANCA,ACABAMENTO CROMADOACETINADO;-ROSETA CIRCULAR EM LATAO LAMINADO ACABAMENTO CROMADO ACETINADO;-3 DOBRADICAS DE FERRO GALVANIZ.DE 3"X2.1/2",COM PINO E BOLAS DE LATAO</t>
  </si>
  <si>
    <t>FERRAGENS PORTAS MAD.1 FOLHA,ABRIR,P/BANHEIRO,CONSTANDO FORN.S/COLOC.DE:-FECHADURA TIP.TRANQUETA,TRINCO REVERSIVEL,LATAO,ACABAMENTO CROMADO;-MACANETA TIPO ALAVANCA,LATAO,ACABAMENTOCROMADO;-TRANQUETA TRINCO ACOPLADO,CIRCULAR,LATAO LAMINADO,ACABAMENTO CROMADO;-ENTRADA CIRCULAR,LATAO, ACABAMENTO CROMADO;-3 DOBRADICAS FERRO GALV.3"X2.1/2",PINO E BOLAS DE LATAO</t>
  </si>
  <si>
    <t>FERRAGENS PARA PORTAS DE MADEIRA,DE 1 FOLHA,DE ABRIR,INTERNAPARA BANHEIRO DE SERVICO, CONSTANDO DE FORN.S/COLOC.,DE:-FECHADURA SIMPLES,COM CHAPA-TESTA,LINGUETA E CUBO EM LATAO,ACABAMENTO CROMADO;-TRANQUETA CIRCULAR EM LATAO LAMINADO,TRINCOACOPLADO, ACABAMENTO CROMADO;-3 DOBRADICAS DE FERRO GALVANIZADO DE 3"X2.1/2",COM PINO E BOLAS DE FERRO</t>
  </si>
  <si>
    <t>FERRAGENS PARA PORTAS DE MADEIRA,DE 1 FOLHA,DE ABRIR,PARA SANITARIOS OU CHUVEIROS COLETIVOS,CONSTANDO DE FORNECIMENTO S/COLOCACAO,DE:-FECHO DE SOBREPOR,TIPO "LIVRE-OCUPADO", RETANGULAR,EM ZAMAK OU LATAO,ACABAMENTO CROMADO;-3 DOBRADICAS DEFERRO GALVANIZADO DE 3"X2.1/2",COM PINO E BOLAS DE FERRO</t>
  </si>
  <si>
    <t>FERRAGENS PARA PORTAS DE MADEIRA,1 FOLHA,DE ABRIR,PARA SANITARIOS OU CHUVEIROS COLETIVOS,CONSTANDO DE FORNEC.S/COLOC.,DE:-FECHO DE SOBREPOR,TIPO "LIVRE-OCUPADO",RETANGULAR,EM ZAMAKOU LATAO, ACABAMENTO CROMADO;-3 DOBRADICAS DE FERRO GALVANIZADO DE 3"X3",COM PINO E BOLAS DE LATAO</t>
  </si>
  <si>
    <t>FERRAGENS PARA PORTAS DE MADEIRA,1 FOLHA,DE ABRIR,PARA BANHEIRO,CONSTANDO DE FORNEC.S/COLOC.,DE:-FECHADURA SIMPLES,RETANGULAR,COM CHAPA-TESTA EM FERRO,ACABAMENTO CROMADO;-MACANETATIPO ALAVANCA, ACABAMENTO CROMADO;-ESPELHO RETANGULAR, ACAB.CROMADO;-3 DOBRADICAS DE FERRO GALVANIZADO DE 3"X2.1/2",COMPINO E BOLAS DE LATAO</t>
  </si>
  <si>
    <t>FERRAGENS P/PORTAS MAD.COLOCADAS DIVISORIAS MARMORE, MARMORITE OU CONCR.ATE 3CM ESP.CONSTANDO FORN.S/COLOC.DE:-2 DOBRADICAS C/UMA DAS ABAS EM "U", EM LATAO, ACAB.CROMADO,PARA DIVISORIAS DE MARMORE;-FECHO DE SOBREPOR,TIPO "LIVRE-OCUPADO",RETANG.,EM ZAMAK OU LATAO,ACAB.CROMADO;-BATENTE EM "U",EM LATAO,ACAB.CROMADO,PARA DIVISORIAS DE MARMORE</t>
  </si>
  <si>
    <t>FERRAGENS P/PORTAS DE MADEIRA,DE CORRER,DE 1 FOLHA,CONSTANDODE FORN.S/COLOC.DE:-FECHADURA C/CHAVE BI-PART.,LATAO, ACABAMENTO CROMADO;-2,00M DE TRILHO EM "U",DE FERRO;-2 ROLDANAS DE FERRO;-2 GUIAS DE LATAO,TAMANHO 3/4",SEM CANTONEIRA;-2,00MCANALETA DE ALUMINIO,TAMANHO 2,00MX3/4",2 CONCHAS COM FUROPARA CHAVE, LATAO CROMADO</t>
  </si>
  <si>
    <t>FERRAGENS P/PORTAS DE MADEIRA,DE CORRER,DE 2 FOLHAS,CONSTANDO DE FORNEC.S/COLOC.DE:-FECHADURA COM CHAVE BI-PARTIDA,LATAO,ACABAMENTO CROMADO;-4,00M DE TRILHO EM "U",DE FERRO;-4 ROLDANAS DE FERRO;-4 GUIAS DE LATAO,TAMANHO 3/4",SEM CANTONEIRA;-4,00M DE CANALETA DE ALUMIN.,TAMANHO 2,00MX3/4";-2 CONCHAS,COM FURO PARA CHAVE,EM LATAO CROMADO</t>
  </si>
  <si>
    <t>FERRAGENS P/PORTAS DIVISORIAS,1 FOLHA,REVEST.MAD.OU LAMINADOVINILICO,CONST.FORN.S/COLOC.DE:-FECHADURA CILINDRO CENTRAL,LATAO,ACABAMENTO CROMADO, MACANETA TIPO BOLA E ESPELHO CIRCULAR(CONJUNTO),ACABAMENTO CROMADO;-1 FECHO EMBUT.LATAO POLIDO,ACABAMENTO CROMADO,C/40CM;-3 DOBRADICAS DE 3"X2.1/2",LATAO,ACABAMENTO CROMADO,COM PINO,BOLAS E ANEIS DE LATAO</t>
  </si>
  <si>
    <t>FERRAGENS P/PORTAS DIVISORIAS,2 FOLHAS,REVEST.MAD.OU LAMINADO VINILICO,CONSTANDO FORN.S/COLOC.DE:-FECHADURA DE CILINDROCENTRAL,DE LATAO,ACABAMENTO CROMADO C/MACANETA TIPO BOLA E ESPELHO CIRCULAR(CONJ.),ACABAMENTO CROMADO;-2 FECHOS EMBUTIR,LATAO POLIDO, ACABAMENTO CROMADO, C/40CM CADA;-6 DOBRADICAS3"X2.1/2",EM LATAO,ACABAMENTO CROMADO,C/PINO,BOLAS LATAO</t>
  </si>
  <si>
    <t>FERRAGENS PARA PORTAS DE MADEIRA DE BARRACAO DE OBRA OU CASATIPO POPULAR, CONST.DE FORNEC.S/COLOC.DE:-FECHADURA CAIXAODE SOBREPOR,FORMA RETANGULAR,DE 100X86X38MM,ACABAMENTO FERRORESINADO PRETO:-3 DOBRADICAS DE FERRO,DE 2.1/2"X2.1/2",COMPINO E BOLAS DE LATAO</t>
  </si>
  <si>
    <t>FERRAGENS PARA PORTAS DE MADEIRA DE ARMARIO,CONSTANDO DE FORNECIMENTO S/COLOC.,DE:-FECHADURA PARA ARMARIO EM LATAO,ACABAMENTO CROMADO,COM CHAVES TIPO GORGE;-3 DOBRADICAS DE 2.1/2"X1.3/8",EM LATAO,ACABAMENTO CROMADO,COM PINO E BOLAS DE LATAO</t>
  </si>
  <si>
    <t>FERRAGENS P/PORTAS DE CORRER DE ARMARIO EM BANCA, CONSTANDOFORNEC.S/COLOC.,DE:-2,00M DE TRILHO DE ALUMINIO P/RODIZIOS,SECAO QUADRADA EM TORNO DE 1/4"X1/4";-4 RODIZIOS EM LATAO OUEM ZAMAK;-2 CONCHAS EM LATAO CROMADO,FORMA RETANGULAR, TAMANHO MEDIO,COM A PARTE CENTRAL PARA PUXAR,ARREDONDADA</t>
  </si>
  <si>
    <t>FERRAGENS PARA JANELA DE MADEIRA,TIPO GUILHOTINA,CONSTANDO DE FORNEC.S/COLOC.DE:-2 BORBOLETAS DE LATAO OU ZAMAK,ASAS TRIANGULARES VAZADAS,ACABAMENTO CROMADO OU NIQUELADO;-4 CONCHASSIMPLES EM LATAO,FORMA RETANGULAR, FUNDO EM BAIXO RELEVO ESEM FURO,ACABAMENTO CROMADO</t>
  </si>
  <si>
    <t>FERRAGENS  P/JANELA DE MADEIRA TIPO GUILHOTINA CONTRA PESO,CONST.FORN.S/COLOC.DE:-4 ROLDANAS LATAO,DIAM.2",CADA;-4,00MCABO DE ACO FLEXIVEL 1/8";-4 PRESILHAS LATAO P/CABO ACO;-12PARAFUSOS 1.1/4" C/ILHOS,LATAO NIQUELADO;-25KG  CONTRAPESOSFERRO FUNDIDO;-2 FECHOS SEGURANCA,EMBUTIR,LATAO CROMADO;-2 CONCHAS SIMPLES,LATAO,FORMA RETANGULAR,SEM FURO,ACAB.CROMADO</t>
  </si>
  <si>
    <t>FERRAGENS PARA JANELA DE MADEIRA,BASCULANTE,CONSTANDO DE FORNECIMENTO SEM COLOCACAO,DE:-2 PARES DE GONZOS DE SOBREPOR,DELATAO,TIPO MACHO-FEMEA;-1 COMANDO PARA BASCULANTE COM PUNHODE LATAO NIQUELADO E HASTE DE FERRO PARA PINTAR</t>
  </si>
  <si>
    <t>FERRAGENS PARA JANELA DE MADEIRA,DE ABRIR,DE 2 FOLHAS,CONSTANDO DE FORNECIMENTO S/COLOC.,DE:-1 CREMONA, C/VARA DE LATAOC/1,50M ACABAMENTO CROMADO;-2 CARRANCAS EM FERRO FUNDIDO, CABECOTE ARTICULADO EM FORMA DE MEIA VOLTA;-6 DOBRADICAS DE FERRO GALVANIZADO,DE 2.1/2"X3",COM PINO E BOLAS DE LATAO</t>
  </si>
  <si>
    <t>FERRAGENS P/JANELA DE MADEIRA,DE CORRER,EM 2 FOLHAS,CONSTANDO DE FORNECIMENTO SEM COLOCACAO,DE:-4 RODIZIOS DE LATAO C/ROLAMENTOS(6MM),P/TRILHOS;-3,00M DE TRILHO DE ALUMINIO,TAMANHO3,00MX1/4"X1/4";-2 CONCHAS SIMPLES LATAO, FORMA RETANGULAR,S/FURO E PARTE CENTRAL EM BAIXO RELEVO,ACABAMENTO CROMADO</t>
  </si>
  <si>
    <t>FERRAGENS PARA JANELA DE MADEIRA,DE CORRER,DE 4 FOLHAS,CORRENDO 2, CONSTANDO DE FORNEC.S/COLOC.,DE:-4 RODIZIOS DE LATAOCOM ROLAMENTO(6MM), PARA TRILHOS;-6,00M DE TRILHO ALUMINIO,TAMANHO 3,00MX1/4"X1/4";-1 PUXADOR DE PUNHO,TUBULAR,EM LATAOCROMADO</t>
  </si>
  <si>
    <t>FERRAGENS P/JANELA MADEIRA DE ABRIR,2 FOLHAS,DO TIPO VIDRO,VENEZIANA E POSTIGO, CONSTANDO DE FORNECIMENTO S/COLOC.DE:-6DOBRADICAS DE FERRO GALVANIZADO 2.1/2"X3",C/PINO E BOLAS DELATAO;-4 DOBRADICAS DE FERRO GALVANIZADO 1.3/4"X2";-2 FECHOSDE FIO REDONDO,DE FERRO,DE 2", ACABAMENTO CROMADO;-1 FECHOREDONDO DE FERRO,P/PINTAR,20CM,1 FECHO REDONDO,P/PINTAR,30CM</t>
  </si>
  <si>
    <t>FERRAGENS PARA PORTAS (CONJUNTO COMPLETO) DE 1 FOLHA DE VIDRO TEMPERADO DE 10MM,CONSTANDO DE FORNECIMENTO SEM COLOCACAO(ESTA INCLUIDA NO FORNECIMENTO E COLOCACAO DO VIDRO),EXCLUSIVE MOLA HIDRAULICA DE PISO (VIDE ITEM 14.007.0190)</t>
  </si>
  <si>
    <t>FERRAGENS PARA PORTAS (CONJUNTO COMPLETO) DE 1 FOLHA COM BANDEIRA DE VIDRO TEMPERADO DE 10MM,CONSTANDO DE FORNECIMENTO SEM COLOCACAO (ESTA INCLUIDA NO FORNECIMENTO E COLOCACAO DO VIDRO),EXCLUSIVE MOLA HIDRAULICA DE PISO (VIDE ITEM 14.007.0190)</t>
  </si>
  <si>
    <t>FERRAGENS PARA PORTAS(CONJUNTO COMPLETO) DE 2 FOLHAS DE VIDRO TEMPERADO DE 10MM,CONSTANDO DE FORNECIMENTO SEM COLOCACAO(ESTA INCLUIDA NO FORNECIMENTO E COLOCACAO DO VIDRO),EXCLUSIVE MOLA HIDRAULICA DE PISO(VIDE ITEM 14.007.0190)</t>
  </si>
  <si>
    <t>FERRAGENS PARA PORTAS (CONJUNTO COMPLETO) DE 2 FOLHAS COM BANDEIRA DE VIDRO TEMPERADO DE 10MM, CONSTANDO DE FORNECIMENTOSEM COLOCACAO (ESTA INCLUIDA NO FORNECIMENTO E COLOCACAO DOVIDRO),EXCLUSIVE MOLA HIDRAULICA DE PISO(VIDE ITEM 14.007.0190)</t>
  </si>
  <si>
    <t>FERRAGENS P/PORTAS(CONJUNTO COMPLETO) DE 2 FOLHAS C/BANDEIRAE 2 PAINES FIXOS LATERAIS DE VIDRO TEMPERADO DE 10MM,CONST.DE FORNECIMENTO SEM COLOCACAO(ESTA INCLUIDA NO FORNECIMENTOE COLOCACAO DO VIDRO), EXCLUSIVE MOLA HIDRAULICA DE PISO(VIDE ITEM 14.007.0190)</t>
  </si>
  <si>
    <t>MOLA HIDRAULICA DE PISO PARA PORTAS DE VIDRO TEMPERADO DE 10MM.FORNECIMENTO</t>
  </si>
  <si>
    <t>FERRAGENS PARA PAINEIS FIXOS DE VIDRO TEMPERADO DE 10MM(CONJUNTO COMPLETO),CONSTANDO DE FORNECIMENTO SEM COLOCACAO(ESTAINCLUIDA NO FORNECIMENTO E COLOCACAO DO VIDRO)</t>
  </si>
  <si>
    <t>FERRAGENS PARA DIVISORIAS DE MARMORE OU MARMORITE,DE SANITARIOS,CONSTANDO DE FORNECIMENTO SEM COLOCACAO(ESTA INCLUIDA NOFORNECIMENTO E COLOCACAO DA DIVISORIA),DE:-4 CANTONEIRAS DEALUMINIO PARA FIXACAO DA PLACA;-12 PARAFUSOS DE ALUMINIO DE3/4"X5/16" COM ROSCA</t>
  </si>
  <si>
    <t>FERRAGENS PARA PORTAS DE MADEIRA DE ENTRADA PRINCIPAL,CONSTANDO DE FORNECIMENTO DAS PECAS:-FECHADURA DE CILINDRO EM FERRRO, ACABAMENTO CROMADO;-ESPELHO RETANGULAR EM LATAO,ACABAMENTO CROMADO;-MACANETA TIPO ALAVANCA DE ZAMAK POLIDO,ACABAMENTO CROMADO,EXCLUSIVE DOBRADICAS</t>
  </si>
  <si>
    <t>FERRAGENS,PARA PORTAS DE MADEIRA DE ENTRADA PRINCIPAL,CONSTANDO DE FORNECIMENTO DAS PECAS:-FECHADURA DE CILINDRO EM FERRO,ACABAMENTO CROMADO;-ESPELHO RETANGULAR EM FERRO POLIDO E CROMADO,MACANETA TIPO BOLA EM ZAMAK POLIDO E CROMADO,EXCLUSIVE DOBRADICAS</t>
  </si>
  <si>
    <t>FECHADURA DE CILINDRO,EM LATAO,ACABAMENTO CROMADO,PARA PORTAS DE MADEIRA,DE ENTRADA PRINCIPAL.FORNECIMENTO</t>
  </si>
  <si>
    <t>FERRAGENS PARA PORTAS INTERNAS DE MADEIRA,CONSTANDO DE FORNECIMENTO DAS PECAS:-FECHADURA RETANGULAR EM FERRO,ACABAMENTOCROMADO;-MACANETA TIPO ALAVANCA EM ZAMAK OU LATAO,ACABAMENTOCROMADO E POLIDO;-ESPELHO RETANGULAR OU SEMIELIPTICO,DE FERRO OU LATAO CROMADO E POLIDO,EXCLUSIVE DOBRADICAS</t>
  </si>
  <si>
    <t>FECHADURA PARA PORTAS INTERNAS DE MADEIRA,TIPO GORGE,TRINCOREVERSIVEL EM LATAO,ACABAMENTO CROMADO,COM MACANETA TIPO ALAVANCA EM ZAMAK,ACABAMENTO CROMADO,ENTRADA E ROSETA CIRCULARES,EM LATAO LAMINADO COM ACABAMENTO CROMADO.FORNECIMENTO</t>
  </si>
  <si>
    <t>FERRAGENS PARA PORTAS DE MADEIRA DE BANHEIRO,CONSTANDO DE FORNECIMENTO DAS PECAS:-FECHADURA SIMPLES RETANGULAR EM FERRO,ACABAMENTO CROMADO;-ESPELHO RETANGULAR COM ACABAMENTO CROMADO;-MACANETA TIPO ALAVANCA COM ACABAMENTO CROMADO,EXCLUSIVE DOBRADICAS</t>
  </si>
  <si>
    <t>FECHADURA PARA PORTAS DE MADEIRA DE BANHEIRO,CONSTANDO DE FORNECIMENTO DAS PECAS:-FECHADURA TIPO TRANQUETA,TRINCO REVERSIVEL,EM LATAO,ACABAMENTO CROMADO;-MACANETA TIPO ALAVANCA,EMLATAO,COM ACABAMENTO CROMADO;-ENTRADA,ROSETA E TRANQUETA CIRCULARES,EM LATAO,ACABAMENTO CROMADO</t>
  </si>
  <si>
    <t>FERRAGENS PARA PORTAS DE ABRIR,DE FERRO OU ALUMINIO,CONSTANDO DE FORNECIMENTO DAS PECAS:-FECHADURA DE CILINDRO OVALADO PARA MONTANTES ESTREITOS,EM LATAO,ACABAMENTO CROMADO;-ESPELHORETANGULAR,EM LATAO,ACABAMENTO CROMADO OU ROSETA CIRCULAR EM LATAO,ACABAMENTO CROMADO;-MACANETA TIPO ALAVANCA,EM LATAO,ZAMAK OU ACO ZINCADO,ACABAMENTO CROMADO,EXCLUSIVE DOBRADICA</t>
  </si>
  <si>
    <t>FECHADURA DE CILINDRO PARA MOVEIS DE MADEIRA,DE ENTALHAR,REVERSIVEL,EM FERRO ZINCADO.FORNECIMENTO</t>
  </si>
  <si>
    <t>FECHADURA DE CILINDRO PARA MOVEIS DE MADEIRA,DE SOBREPOR,REVERSIVEL,EM ACO NIQUELADO.FORNECIMENTO</t>
  </si>
  <si>
    <t>FECHADURA DE CILINDRO PARA GAVETAS,4 PINOS COM ROTACAO DE 360° E DUAS CHAVES.FORNECIMENTO</t>
  </si>
  <si>
    <t>FECHADURA DE CILINDRO OVALADO,DE LATAO,ACABAMENTO CROMADO PARA PORTAS DE CORRER,DE FERRO OU ALUMINIO.FORNECIMENTO</t>
  </si>
  <si>
    <t>FECHADURA DE SOBREPOR,COM CILINDRO,DUAS VOLTAS,EM FERRO RESINADO PRETO,PARA PORTAO.FORNECIMENTO</t>
  </si>
  <si>
    <t>FECHADURA DE SOBREPOR,COM CILINDRO,EM LATAO,ACABAMENTO CROMADO,PARA PORTAO.FORNECIMENTO</t>
  </si>
  <si>
    <t>FECHADURA DE CILINDRO PARA ARMARIOS,4 PINOS COM ROTACAO DE 360° E DUAS CHAVES.FORNECIMENTO</t>
  </si>
  <si>
    <t>DOBRADICA 3"X3.1/2",DE LATAO CROMADO,COM PINO,BOLAS E ANEISDE LATAO.FORNECIMENTO</t>
  </si>
  <si>
    <t>DOBRADICA TIPO PIANO,EM FERRO LATONADO,DE 1"X3,00M.FORNECIMENTO</t>
  </si>
  <si>
    <t>DOBRADICA 3"X3",DE LATAO CROMADO,COM PINO,BOLAS E ANEIS DE LATAO.FORNECIMENTO</t>
  </si>
  <si>
    <t>DOBRADICA TIPO PIANO,EM LATAO POLIDO,DE 1"X3,00M.FORNECIMENTO</t>
  </si>
  <si>
    <t>DOBRADICA 3"X2.1/2",DE LATAO CROMADO,COM PINO,BOLAS E ANEISDE LATAO.FORNECIMENTO</t>
  </si>
  <si>
    <t>DOBRADICA COPO,TIPO ALTA OU BAIXA,CURVA OU RETA,FURACAO DE 35 OU 26MM,COM FECHO DE METAL CROMADO.FORNECIMENTO</t>
  </si>
  <si>
    <t>DOBRADICA 2.1/2"X1.3/8",DE LATAO CROMADO,COM PINO E BOLAS DELATAO.FORNECIMENTO</t>
  </si>
  <si>
    <t>DOBRADICA 4"X3",DE FERRO GALVANIZADO,COM PINO,BOLAS E ANEISDE LATAO.FORNECIMENTO</t>
  </si>
  <si>
    <t>DOBRADICA INFERIOR PARA PORTA DE VIDRO TEMPERADO DE 10MM.FORNECIMENTO</t>
  </si>
  <si>
    <t>DOBRADICA 3"X3",DE FERRO GALVANIZADO,COM PINO DE FERRO E BOLAS DE LATAO.FORNECIMENTO</t>
  </si>
  <si>
    <t>DOBRADICA SUPERIOR PARA PORTA DE VIDRO TEMPERADO DE 10MM.FORNECIMENTO</t>
  </si>
  <si>
    <t>DOBRADICA 3"X2.1/2",DE FERRO GALVANIZADO,COM PINO DE FERRO EBOLAS DE LATAO.FORNECIMENTO</t>
  </si>
  <si>
    <t>DOBRADICA DE 1.3/4"X2",DE FERRO GALVANIZADO,COM PINO DE FERRO E BOLAS DE LATAO.FORNECIMENTO</t>
  </si>
  <si>
    <t>DOBRADICA PARA PORTA "VAI-E-VEM",DE 3",EM LATAO NIQUELADO EPOLIDO.FORNECIMENTO</t>
  </si>
  <si>
    <t>FECHO DE SOBREPOR "LIVRE-OCUPADO",INCLUSIVE TARGETA COM TRANCA FIXA.FORNECIMENTO</t>
  </si>
  <si>
    <t>FECHO DE EMBUTIR DE ALAVANCA,EM LATAO CROMADO,DE 40CM DE ALTURA.FORNECIMENTO</t>
  </si>
  <si>
    <t>FECHO DE EMBUTIR DE SEGURANCA,EM LATAO CROMADO,PISTAO CILINDRICO,BOTAO C/CREMALHEIRA,ESPELHO ELIPTICO CROMADO.FORNECIMENTO</t>
  </si>
  <si>
    <t>FECHO DE HASTE REDONDA,EM FERRO,PARA PINTAR,COM 20CM.FORNECIMENTO</t>
  </si>
  <si>
    <t>FECHO DE HASTE REDONDA,EM FERRO,PARA PINTAR,COM 30CM.FORNECIMENTO</t>
  </si>
  <si>
    <t>FECHO DE 80MM EM FERRO NIQUELADO,LINGUETA CENTRAL MOVEL.FORNECIMENTO</t>
  </si>
  <si>
    <t>VISOR OPTICO COM LENTES,TIPO LINGUETA,ACABAMENTO CROMADO.FORNECIMENTO</t>
  </si>
  <si>
    <t>CREMONA EM LATAO CROMADO,COM VARA DE FERRO DE 1,50M,ACABAMENTO CROMADO,POLIDO OU PINTADO.FORNECIMENTO</t>
  </si>
  <si>
    <t>CARRANCA PARA FIXACAO EXTERNA DE JANELA DE ABRIR EM LATAO,CABECOTE ARTICULADO.FORNECIMENTO</t>
  </si>
  <si>
    <t>MOLA FECHA-PORTA,AEREA,COM PINHAO E CREMALHEIRA,EM ALUMINIO,COM PINTURA ELETROSTATICA, COM POTENCIA Nº3 PARA PORTAS DEFERRO DE 0,90 A 1,00M.FORNECIMENTO</t>
  </si>
  <si>
    <t>MOLA FECHA-PORTA,AEREA,COM PINHAO E CREMALHEIRA,EM ALUMINIO,COM PINTURA ELETROSTATICA, COM POTENCIA Nº2 PARA PORTAS DEMADEIRA OU ALUMINIO ATE 0,90M.FORNECIMENTO</t>
  </si>
  <si>
    <t>MOLA FECHA-PORTA,AEREA,COM PINHAO E CREMALHEIRA,EM ALUMINIO,COM PINTURA ELETROSTATICA,COM POTENCIA Nº4 PARA PORTAS CORTA-FOGO ACIMA DE 1,00M.FORNECIMENTO</t>
  </si>
  <si>
    <t>PUXADOR DE 12CM,EM ZAMAK CROMADO.FORNECIMENTO</t>
  </si>
  <si>
    <t>PUXADOR TUBULAR,DE PUNHO,EM LATAO CROMADO.FORNECIMENTO</t>
  </si>
  <si>
    <t>PUXADOR TUBULAR,EM ZAMAK CROMADO.FORNECIMENTO</t>
  </si>
  <si>
    <t>PUXADOR HORIZONTAL PARA PORTA,TIPO ALCA,PARA PESSOAS COM NECESSIDADES ESPECIFICAS, EM TUBO DE ACO INOXIDAVEL DE 1.1/4",AISI-304,LIGA 18.8,COM 30CM.FORNECIMENTO</t>
  </si>
  <si>
    <t>CADEADO DE 30MM,C/DUPLA TRAVA,DISCO DE SEGURANCA ANTI-GAZUA,CORPO DE LATAO MACICO,CILINDRO DE LATAO TREFILADO.FORNECIMENTO</t>
  </si>
  <si>
    <t>CADEADO DE 50MM,C/DUPLA TRAVA,DISCO DE SEGURANCA ANTI-GAZUA,CORPO DE LATAO MACICO,CILINDRO DE LATAO TREFILADO.FORNECIMENTO</t>
  </si>
  <si>
    <t>CADEADO DE 30MM ADAPTADO PARA USO DE UMA SO CHAVE.FORNECIMENTO</t>
  </si>
  <si>
    <t>PORTA CADEADO DE 4.1/2",DE FERRO ZINCADO.FORNECIMENTO</t>
  </si>
  <si>
    <t>TARGETAO DE FERRO GALVANIZADO,DE 36CM,COM ADAPTACAO DE HASTEPARA DUPLO FUNCIONAMENTO,FECHAMENTO COM CADEADO, EXCLUSIVEESTE,CONFORME PROJETO Nº6017/EMOP.FORNECIMENTO E COLOCACAO</t>
  </si>
  <si>
    <t>TARGETA DE FIO REDONDO,DE 2",EM FERRO CROMADO.FORNECIMENTO</t>
  </si>
  <si>
    <t>PRENDEDOR DE PORTA DE LATAO CROMADO,FIXADO NO PISO,HASTE ACIONADA POR PRESSAO DA PORTA OU DO PE.FORNECIMENTO</t>
  </si>
  <si>
    <t>MANCAL SUPERIOR PARA PORTA DE VIDRO TEMPERADO DE 10MM.FORNECIMENTO</t>
  </si>
  <si>
    <t>SUPORTE SIMPLES DE CENTRO PARA VIDRO TEMPERADO DE 10MM.FORNECIMENTO</t>
  </si>
  <si>
    <t>SUPORTE DUPLO HORIZONTAL PARA VIDROS TEMPERADOS DE 10MM.FORNECIMENTO</t>
  </si>
  <si>
    <t>FECHADURA DE CENTRO PARA PORTA DE VIDRO TEMPERADO DE 10MM.FORNECIMENTO</t>
  </si>
  <si>
    <t>CONTRA FECHADURA DE CENTRO PARA PORTA DE VIDRO TEMPERADO DE10MM.FORNECIMENTO</t>
  </si>
  <si>
    <t>ESPELHO DE FECHADURA PARA PORTA DE VIDRO TEMPERADO DE 10MM.FORNECIMENTO</t>
  </si>
  <si>
    <t>SUPORTE TIPO "L" PARA PORTA DE VIDRO TEMPERADO DE 10MM.FORNECIMENTO</t>
  </si>
  <si>
    <t>ESPELHO DO TRINCO DE PISO PARA PORTA DE VIDRO TEMPERADO.FORNECIMENTO</t>
  </si>
  <si>
    <t>SUPORTE SIMPLES DE CANTO PARA VIDRO TEMPERADO DE 10MM.FORNECIMENTO</t>
  </si>
  <si>
    <t>PUXADOR DE MADEIRA PARA PORTA DE VIDRO TEMPERADO.FORNECIMENTO</t>
  </si>
  <si>
    <t>PIVO PARA PORTA DE VIDRO TEMPERADO.FORNECIMENTO</t>
  </si>
  <si>
    <t>PUXADOR PLASTICO PARA PORTA DE ARMARIO DE MADEIRA,FORMA SEMICIRCULAR,COM 96MM DE COMPRIMENTO,ACABAMENTO CROMADO.FORNECIMENTO E COLOCACAO</t>
  </si>
  <si>
    <t>PUXADOR PLASTICO PARA PORTA DE ARMARIO DE MADEIRA,FORMA SEMI-CIRCULAR,COM 64MM DE COMPRIMENTO,ACABAMENTO CROMADO.FORNECIMENTO E COLOCACAO</t>
  </si>
  <si>
    <t>MOLA DE BILHA DE ACO,TAMANHO 12MM.FORNECIMENTO</t>
  </si>
  <si>
    <t>TRILHO DE ALUMINIO PARA ROLDANAS,EM ESQUADRIAS DE CORRER,OCO,COM 3,00M POR APROXIMADAMENTE 30X29MM.FORNECIMENTO</t>
  </si>
  <si>
    <t>MOLA "VAI E VEM" COM ESFERA DE ACO E CORPO EM LATAO POLIDO.FORNECIMENTO</t>
  </si>
  <si>
    <t>COMANDO PARA JANELA DE FERRO,CONSTANDO DE ALAVANCA,BIELA,GUIA E HASTES.FORNECIMENTO E COLOCACAO</t>
  </si>
  <si>
    <t>PORTA DE MADEIRA DE LEI EM COMPENSADO DE 60X210X3CM,MARCO DE7X3CM,DE SECAO RETANGULAR,A PORTA COMO O MARCO SERAO REVESTIDOS DE CHAPA LAMINADA (COMPOSTA DE CELULOSE PRENSADA EM AUTOCLAVE) DE 1MM DE ESPESSURA,EXCLUSIVE FERRAGENS.FORNECIMENTOE COLOCACAO</t>
  </si>
  <si>
    <t>PORTA DE MADEIRA DE LEI EM COMPENSADO DE 70X210X3CM,MARCO DE7X3CM,DE SECAO RETANGULAR,A PORTA COMO O MARCO SERAO REVESTIDOS DE CHAPA LAMINADA (COMPOSTA DE CELULOSE PRENSADA EM AUTOCLAVE) DE 1MM DE ESPESSURA,EXCLUSIVE FERRAGENS.FORNECIMENTOE COLOCACAO</t>
  </si>
  <si>
    <t>PORTA DE MADEIRA DE LEI EM COMPENSADO DE 80X210X3CM,MARCO DE7X3CM,DE SECAO RETANGULAR,A PORTA COMO O MARCO SERAO REVESTIDOS DE CHAPA LAMINADA (COMPOSTA DE CELULOSE PRENSADA EM AUTOCLAVE) DE 1MM DE ESPESSURA,EXCLUSIVE FERRAGENS.FORNECIMENTOE COLOCACAO</t>
  </si>
  <si>
    <t>PORTA DE MADEIRA DE LEI EM COMPENSADO DE 120X210X3CM,EM 2 FOLHAS,MARCO DE 7X3CM,DE SECAO RETANGULAR,A PORTA COMO O MARCOSERAO REVESTIDOS DE CHAPA LAMINADA (COMPOSTA DE CELULOSE PRENSADA EM AUTOCLAVE) DE 1MM DE ESPESSURA,EXCLUSIVE FERRAGENS.FORNECIMENTO E COLOCACAO</t>
  </si>
  <si>
    <t>PORTA DE MADEIRA DE LEI EM COMPENSADO DE 140X210X3CM,EM 2 FOLHAS,MARCO DE 7X3CM,DE SECAO RETANGULAR,A PORTA COMO O MARCOSERAO REVESTIDOS DE CHAPA LAMINADA (COMPOSTA DE CELULOSE PRENSADA EM AUTOCLAVE) DE 1MM DE ESPESSURA,EXCLUSIVE FERRAGENS.FORNECIMENTO E COLOCACAO</t>
  </si>
  <si>
    <t>PORTA DE MADEIRA DE LEI EM COMPENSADO DE 160X210X3CM,EM 2 FOLHAS,MARCO DE 7X3CM,DE SECAO RETANGULAR,A PORTA COMO O MARCOSERAO REVESTIDOS DE CHAPA LAMINADA (COMPOSTA DE CELULOSE PRENSADA EM AUTOCLAVE) DE 1MM DE ESPESSURA,EXCLUSIVE FERRAGENS.FORNECIMENTO E COLOCACAO</t>
  </si>
  <si>
    <t>PORTA DE MADEIRA DE LEI EM COMPENSADO DE 60X180X3CM,GUARNICAO LATERAL DE MARCO 7X3CM,SENDO A FOLHA REVESTIDA DE CHAPA LAMINADA (COMPOSTA DE CELULOSE COM RESINA PRENSADA EM AUTOCLAVE) DE 1MM DE ESPESSURA,EXCLUSIVE FERRAGENS.FORNECIMENTO E COLOCACAO</t>
  </si>
  <si>
    <t>PORTA PARA CENTRO RADIOLOGICO,REVESTIDA DE LENCOL DE CHUMBODE 2MM,COM ACABAMENTO EM PLACA DE FIBRA DE MADEIRA PRENSADA,REVESTIDA DE CHAPA DE LAMINADO MELAMINICO,INCLUSIVE FERRAGENS.FORNECIMENTO E COLOCACAO</t>
  </si>
  <si>
    <t>PORTA PARA CENTRO RADIOLOGICO,REVESTIDA DE LENCOL DE CHUMBODE 1MM,COM ACABAMENTO EM PLACA DE FIBRA DE MADEIRA PRENSADA,REVESTIDA DE CHAPA DE LAMINADO MELAMINICO,INCLUSIVE FERRAGENS.FORNECIMENTO E COLOCACAO</t>
  </si>
  <si>
    <t>PORTA PARA CENTRO RADIOLOGICO,REVESTIDA DE LENCOL DE CHUMBODE 0,50MM,COM ACABAMENTO EM PLACA DE FIBRA DE MADEIRA PRENSADA,REVESTIDA DE CHAPA DE LAMINADO MELAMINICO,INCLUSIVE FERRAGENS.FORNECIMENTO E COLOCACAO</t>
  </si>
  <si>
    <t>PORTA CORRER(2 FOLHAS)P/ARMARIO EM BANCAS,MEDINDO 50X70CM CADA FOLHA,COMPENSAD.20MM,REVEST.C/CHAPA LAMINADA(COMPOSTA CELULOSE C/RESINA PRENSADA AUTO CLAVE),3 FACES,ENQUADRADA EM MARCOS RETANGULARES,2X6CM, REVESTIDOS 2 FACES.PRATELEIRA DO MESMO MATERIAL,C/20MM,C/REVESTIMENTO 2 FACES,MEDINDO 1,20X0,35M,APOIADA CANTONEIRAS FERRO,EXCL.FERRAGENS.FORN. E COLOC.</t>
  </si>
  <si>
    <t>PRATELEIRA DE MADEIRA DE LEI EM COMPENSADO COM ESPESSURA DE2CM E LARGURA DE 40CM,REVESTIMENTO COM CHAPA LAMINADA (COMPOSTA DE CELULOSE COM RESINA PRENSADA EM AUTO CLAVE) NAS FACESE ESPESSURA,SOBRE CANTONEIRAS DE CHAPA DE FERRO.FORNECIMENTO E COLOCACAO</t>
  </si>
  <si>
    <t>PRATELEIRA DE MADEIRA DE LEI EM COMPENSADO COM ESPESSURA DE2CM E LARGURA DE 50CM,REVESTIMENTO COM CHAPA LAMINADA (COMPOSTA DE CELULOSE COM RESINA PRENSADA EM AUTO CLAVE) NAS FACESE ESPESSURA,SOBRE CANTONEIRAS DE CHAPA DE FERRO.FORNECIMENTO E COLOCACAO</t>
  </si>
  <si>
    <t>PRATELEIRA DE MADEIRA DE LEI EM COMPENSADO COM ESPESSURA DE2CM E LARGURA DE 60CM,REVESTIMENTO COM CHAPA LAMINADA (COMPOSTA DE CELULOSE COM RESINA PRENSADA EM AUTO CLAVE) NAS FACESE ESPESSURA,SOBRE CANTONEIRAS DE CHAPA DE FERRO.FORNECIMENTO E COLOCACAO</t>
  </si>
  <si>
    <t>QUADRO DE AULA,MEDINDO 5,00X1,20M, EM COMPENSADO DE 10MM DEESPESSURA,REVESTIMENTO COM CHAPA LAMINADA (COMPOSTA DE CELULOSE COM RESINA PRENSADA EM AUTOCLAVE),"VERDE SUPER QUADRO ESCOLAR",COM MOLDURA DE MADEIRA ENVERNIZADA DE 10X2,5CM. FORNECIMENTO E COLOCACAO</t>
  </si>
  <si>
    <t>QUADRO DE AULA,MEDINDO 5,85X1,20M, EM COMPENSADO DE 10MM DEESPESSURA, REVESTIMENTO COM CHAPA LAMINADA (COMPOSTA DE CELULOSE COM RESINA PRENSADA EM AUTOCLAVE), "VERDE SUPER QUADROESCOLAR",COM MOLDURA DE MADEIRA ENVERNIZADA DE 10X2,5CM. FORNECIMENTO E COLOCACAO</t>
  </si>
  <si>
    <t>QUADRO DE AULA,MEDINDO 2,00X1,20M, EM COMPENSADO DE 10MM DEESPESSURA, REVESTIMENTO COM CHAPA DE LAMINADO MELAMINICO NACOR BRANCA BRILHANTE, COM MOLDURA DE MADEIRA ENVERNIZADA DE10X2,5CM.FORNECIMENTO E COLOCACAO</t>
  </si>
  <si>
    <t>PORTA DE MADEIRA, LISA, COMPENSADO,DE 60X210X3CM, REVESTIDADE CHAPA DE LAMINADO MELAMINICO, 1MM DE ESPESSURA, EXCLUSIVEADUELA,ALIZAR E FERRAGENS.FORNECIMENTO E COLOCACAO</t>
  </si>
  <si>
    <t>PORTA DE MADEIRA, LISA, COMPENSADO,DE 70X210X3CM, REVESTIDADE CHAPA DE LAMINADO MELAMINICO, 1MM DE ESPESSURA,EXCLUSIVEADUELA,ALIZAR E FERRAGENS.FORNECIMENTO E COLOCACAO</t>
  </si>
  <si>
    <t>PORTA DE MADEIRA, LISA, COMPENSADO,DE 80X210X3CM, REVESTIDADE CHAPA DE LAMINADO MELAMINICO, 1MM DE ESPESSURA,EXCLUSIVEADUELA,ALIZAR E FERRAGENS.FORNECIMENTO E COLOCACAO</t>
  </si>
  <si>
    <t>COLOCACAO DE FECHADURA DE EMBUTIR,COM ALTURA APROXIMADA DE 20CM,EM MADEIRA,EXCLUSIVE O FORNECIMENTO</t>
  </si>
  <si>
    <t>COLOCACAO DE FECHADURA DE EMBUTIR,COM ALTURA APROXIMADA DE 15CM,EM MADEIRA,EXCLUSIVE O FORNECIMENTO</t>
  </si>
  <si>
    <t>COLOCACAO DE FECHADURA DE EMBUTIR,COM ALTURA APROXIMADA DE 10CM,EM MADEIRA,EXCLUSIVE O FORNECIMENTO</t>
  </si>
  <si>
    <t>SUBSTITUICAO DE FECHADURA DE EMBUTIR,COM ALTURA APROXIMADA DE 20CM,EM MADEIRA,EXCLUSIVE O FORNECIMENTO</t>
  </si>
  <si>
    <t>SUBSTITUICAO DE FECHADURA DE EMBUTIR,COM ALTURA APROXIMADA DE 15CM,EM MADEIRA,EXCLUSIVE O FORNECIMENTO</t>
  </si>
  <si>
    <t>SUBSTITUICAO DE FECHADURA DE EMBUTIR,COM ALTURA APROXIMADA DE 10CM,EM MADEIRA,EXCLUSIVE O FORNECIMENTO</t>
  </si>
  <si>
    <t>COLOCACAO DE UMA DOBRADICA COM AS DIMENSOES DE 3"X4" OU 3"X3.1/2",EM MADEIRA,EXCLUSIVE O FORNECIMENTO</t>
  </si>
  <si>
    <t>COLOCACAO DE UMA DOBRADICA COM AS DIMENSOES DE 3"X3" OU 3"X2.1/2",EM MADEIRA,EXCLUSIVE O FORNECIMENTO</t>
  </si>
  <si>
    <t>COLOCACAO DE UMA DOBRADICA COM AS DIMENSOES DE 2"X2.1/2" A 1.1/2"X2",EM MADEIRA,EXCLUSIVE O FORNECIMENTO</t>
  </si>
  <si>
    <t>SUBSTITUICAO DE UMA DOBRADICA COM AS DIMENSOES DE 3"X4" OU 3"X3.1/2",EM MADEIRA,EXCLUSIVE O FORNECIMENTO</t>
  </si>
  <si>
    <t>SUBSTITUICAO DE UMA DOBRADICA COM AS DIMENSOES DE 3"X3" OU 3"X2.1/2",EM MADEIRA,EXCLUSIVE O FORNECIMENTO</t>
  </si>
  <si>
    <t>SUBSTITUICAO DE UMA DOBRADICA COM AS DIMENSOES DE 2"X2.1/2"A 1.1/2"X2",EM MADEIRA,EXCLUSIVE O FORNECIMENTO</t>
  </si>
  <si>
    <t>COLOCACAO DE VISOR OPTICO,EM MADEIRA,EXCLUSIVE O FORNECIMENTO</t>
  </si>
  <si>
    <t>COLOCACAO DE FECHO DE EMBUTIR,DE 40CM,EM MADEIRA,EXCLUSIVE OFORNECIMENTO</t>
  </si>
  <si>
    <t>COLOCACAO DE FECHO DE EMBUTIR,DE 20CM,EM MADEIRA,EXCLUSIVE OFORNECIMENTO</t>
  </si>
  <si>
    <t>COLOCACAO DE SISTEMA DE ROLDANAS,CABOS E CONTRAPESOS,EM JANELA GUILHOTINA,EXCLUSIVE O FORNECIMENTO</t>
  </si>
  <si>
    <t>COLOCACAO DE PRENDEDOR DE PORTA,EM PISOS DE MADEIRA,EXCLUSIVE O FORNECIMENTO</t>
  </si>
  <si>
    <t>COLOCACAO DE FECHO DE SOBREPOR,DE FIO REDONDO,DE 20 OU 30CM,EM MADEIRA,EXCLUSIVE O FORNECIMENTO</t>
  </si>
  <si>
    <t>COLOCACAO DE FECHO DE SOBREPOR,DE FIO REDONDO,DE 5 OU 10CM,EM MADEIRA,EXCLUSIVE O FORNECIMENTO</t>
  </si>
  <si>
    <t>COLOCACAO DE MOLA "FECHA PORTA",EM MADEIRA,EXCLUSIVE O FORNECIMENTO</t>
  </si>
  <si>
    <t>COLOCACAO DE CREMONA,EM MADEIRA,COM VARA DE FERRO DE 1,50M,EXCLUSIVE O FORNECIMENTO</t>
  </si>
  <si>
    <t>COLOCACAO DE CARRANCA,FIXADA NA PARTE EXTERNA DE JANELAS DEABRIR,EXCLUSIVE O FORNECIMENTO</t>
  </si>
  <si>
    <t>COLOCACAO DE DOBRADICAS,TIPO "VAI E VEM",EM MADEIRA,EXCLUSIVE O FORNECIMENTO</t>
  </si>
  <si>
    <t>MASTRO METALICO EM TUBO DE FERRO GALVANIZADO DE 3" COM ALTURA DE 6,00M,EQUIPADO COM ROLDANA COM FIXACAO EM PRISMA DE CONCRETO DE 30X30X50CM.FORNECIMENTO E COLOCACAO</t>
  </si>
  <si>
    <t>MASTRO METALICO EM TUBO DE FERRO GALVANIZADO DE 3" COM ALTURA DE 5,50M,EQUIPADO COM ROLDANA COM FIXACAO EM PRISMA DE CONCRETO DE 30X30X50CM.FORNECIMENTO E COLOCACAO</t>
  </si>
  <si>
    <t>CAIXA DE ALVENARIA EM TIJOLOS MACICOS(7X10X20CM),EM PAREDESDE MEIA VEZ,COM DIMENSOES DE 0,20X0,20X0,30M,ASSENTADA COM ARGAMASSA DE CIMENTO E AREIA,NO TRACO 1:4,REVESTIDA INTERNAMENTE COM A MESMA ARGAMASSA,COM FUNDO DE CONCRETO E TAMPA DE CONCRETO ARMADO</t>
  </si>
  <si>
    <t>CAIXA DE ALVENARIA EM TIJOLOS MACICOS(7X10X20CM),EM PAREDESDE MEIA VEZ,COM DIMENSOES DE 0,30X0,30X0,30M,ASSENTADA COM ARGAMASSA DE CIMENTO E AREIA,NO TRACO 1:4,REVESTIDA INTERNAMENTE COM A MESMA ARGAMASSA,COM FUNDO DE CONCRETO E TAMPA DE CONCRETO ARMADO</t>
  </si>
  <si>
    <t>CAIXA DE ALVENARIA EM TIJOLOS MACICOS(7X10X20CM),EM PAREDESDE MEIA VEZ,COM DIMENSOES DE 0,40X0,40X0,40M,ASSENTADA COM ARGAMASSA DE CIMENTO E AREIA,NO TRACO 1:4,REVESTIDA INTERNAMENTE COM A MESMA ARGAMASSA,COM FUNDO DE CONCRETO E TAMPA DE CONCRETO ARMADO</t>
  </si>
  <si>
    <t>CAIXA DE ALVENARIA EM TIJOLOS MACICOS(7X10X20CM),EM PAREDESDE MEIA VEZ,COM DIMENSOES DE 0,60X0,60X0,60M,ASSENTADA COM ARGAMASSA DE CIMENTO E AREIA,NO TRACO 1:4,REVESTIDA INTERNAMENTE COM A MESMA ARGAMASSA,COM FUNDO DE CONCRETO E TAMPA DE CONCRETO ARMADO</t>
  </si>
  <si>
    <t>CAIXA DE ALVENARIA EM TIJOLOS MACICOS(7X10X20CM),EM PAREDESDE MEIA VEZ,COM DIMENSOES DE 0,60X0,60X0,40M,ASSENTADA COM ARGAMASSA DE CIMENTO E AREIA,NO TRACO 1:4,REVESTIDA INTERNAMENTE COM A MESMA ARGAMASSA,COM FUNDO DE CONCRETO E TAMPA DE CONCRETO ARMADO</t>
  </si>
  <si>
    <t>CAIXA DE ALVENARIA EM TIJOLOS MACICOS(7X10X20CM),EM PAREDESDE MEIA VEZ,COM DIMENSOES DE 0,60X0,60X1,20M,ASSENTADA COM ARGAMASSA DE CIMENTO E AREIA,NO TRACO 1:4,REVESTIDA INTERNAMENTE COM A MESMA ARGAMASSA,COM FUNDO DE CONCRETO E TAMPA DE CONCRETO ARMADO</t>
  </si>
  <si>
    <t>CAIXA DE ALVENARIA EM TIJOLOS MACICOS(7X10X20CM),EM PAREDESDE MEIA VEZ,COM DIMENSOES DE 0,80X0,80X1,00M,ASSENTADA COM ARGAMASSA DE CIMENTO E AREIA,NO TRACO 1:4,REVESTIDA INTERNAMENTE COM A MESMA ARGAMASSA,COM FUNDO DE CONCRETO E TAMPA DE CONCRETO ARMADO</t>
  </si>
  <si>
    <t>CAIXA DE ALVENARIA EM TIJOLOS MACICOS(7X10X20CM),EM PAREDESDE MEIA VEZ,COM DIMENSOES DE 0,30X0,90X1,00M,ASSENTADA COM ARGAMASSA DE CIMENTO E AREIA,NO TRACO 1:4,REVESTIDA INTERNAMENTE COM A MESMA ARGAMASSA,COM FUNDO DE CONCRETO,SEM TAMPA</t>
  </si>
  <si>
    <t>CAIXA DE ALVENARIA EM TIJOLOS MACICOS(7X10X20CM),EM PAREDESDE MEIA VEZ,COM DIMENSOES DE 0,60X0,60X0,60M,ASSENTADA COM ARGAMASSA DE CIMENTO E AREIA,NO TRACO 1:4,REVESTIDA INTERNAMENTE COM A MESMA ARGAMASSA,COM FUNDO DE CONCRETO,SEM TAMPA</t>
  </si>
  <si>
    <t>CAIXA DE ALVENARIA EM TIJOLOS MACICOS(7X10X20CM),EM PAREDESDE MEIA VEZ,COM DIMENSOES DE 0,60X0,60X0,40M,ASSENTADA COM ARGAMASSA DE CIMENTO E AREIA,NO TRACO 1:4,REVESTIDA INTERNAMENTE COM A MESMA ARGAMASSA,COM FUNDO DE CONCRETO,SEM TAMPA</t>
  </si>
  <si>
    <t>CAIXA DE ALVENARIA EM TIJOLOS MACICOS(7X10X20CM),EM PAREDESDE MEIA VEZ,COM DIMENSOES DE 0,60X0,60X1,20M,ASSENTADA COM ARGAMASSA DE CIMENTO E AREIA,NO TRACO 1:4,REVESTIDA INTERNAMENTE COM A MESMA ARGAMASSA,COM FUNDO DE CONCRETO,SEM TAMPA</t>
  </si>
  <si>
    <t>CAIXA DE ALVENARIA EM TIJOLOS MACICOS(7X10X20CM),EM PAREDESDE MEIA VEZ,COM DIMENSOES DE 0,80X0,80X1,00M,ASSENTADA COM ARGAMASSA DE CIMENTO E AREIA,NO TRACO 1:4,REVESTIDA INTERNAMENTE COM A MESMA ARGAMASSA,COM FUNDO DE CONCRETO,SEM TAMPA</t>
  </si>
  <si>
    <t>ABRIGO P/4 BOTIJOES GAS DE 45KG,EXCLUSIVE LIGACOES,NAS DIM.2,00X0,50X1,50M,ALVENARIA TIJOLOS MACICOS (7X10X20CM),PAREDES DE MEIA VEZ,REVESTIDAS COM ARGAMASSA DE CIMENTO E SAIBRO,NO TRACO 1:6,PISO COM ESPESSURA DE 10CM E COBERTURA COM ESPESSURA DE 6CM,AMBAS EM CONCRETO ARMADO,FCK=15MPA,COM ACABAMENTO DE CIMENTADO,TRACO 1:4,CONFORME PROJETO TIPO Nº2001/EMOP</t>
  </si>
  <si>
    <t>ABRIGO P/2 BOTIJOES GAS DE 45KG,EXCLUSIVE LIGACOES,NAS DIM.1,00X0,50X1,50M,ALVENARIA TIJOLOS MACICOS (7X10X20CM),PAREDESDE MEIA VEZ,REVESTIDAS COM ARGAMASSA DE CIMENTO E SAIBRO,NOTRACO 1:6,PISO COM ESPESSURA DE 10CM E COBERTURA COM ESPESSURA DE 6CM,AMBAS EM CONCRETO ARMADO,FCK=15MPA,COM ACABAMENTODE CIMENTADO,TRACO 1:4,CONFORME PROJETO TIPO Nº2001/EMOP</t>
  </si>
  <si>
    <t>ABRIGO P/4 BOTIJOES GAS DE 13KG,EXCLUSIVE LIGACOES,NAS DIM.2,00X,0,50X0,80M,ALVENARIA TIJOLOS MACICOS (7X10X20CM),PAREDES DE MEIA VEZ,REVESTIDAS COM ARGAMASSA DE CIMENTO E SAIBRO,NO TRACO 1:6,PISO COM ESPESSURA DE 10CM E COBERTURA COM ESPESSURA DE 6CM,AMBAS EM CONCRETO ARMADO,FCK=15MPA,COM ACABAMENTO DE CIMENTADO,TRACO 1:4,CONFORME PROJETO Nº2001/EMOP</t>
  </si>
  <si>
    <t>ABRIGO P/2 BOTIJOES GAS DE 13KG,EXCLUSIVE LIGACOES,NAS DIM.1,00X0,50X0,80M,ALVENARIA TIJOLOS MACICOS (7X10X20CM),PAREDESDE MEIA VEZ,REVESTIDAS COM ARGAMASSA DE CIMENTO E SAIBRO,NOTRACO 1:6,PISO COM ESPESSURA DE 10CM E COBERTURA COM ESPESSURA DE 6CM,AMBAS EM CONCRETO ARMADO,FCK=15MPA,COM ACABAMENTODE CIMENTADO,TRACO 1:4,CONFORME PROJETO TIPO Nº2001/EMOP</t>
  </si>
  <si>
    <t>ABRIGO P/8 BOTIJOES GAS DE 45KG,EXCLUSIVE LIGACOES,NAS DIM.2,60X1,05X1,90M,ALVENARIA TIJOLOS MACICOS (7X10X20CM),PAREDESDE MEIA VEZ,REVESTIDAS COM ARGAMASSA DE CIMENTO E SAIBRO,NOTRACO 1:6,PISO COM ESPESSURA DE 10CM E COBERTURA COM ESPESSURA DE 6CM,AMBAS EM CONCRETO ARMADO,FCK=15MPA,COM ACABAMENTODE CIMENTADO,TRACO 1:4,CONFORME PROJETO TIPO Nº2639/EMOP</t>
  </si>
  <si>
    <t>CAIXA DE PROTECAO PARA MEDIDOR INDIVIDUAL,PARA GAS MANUFATURADO ATE 800KCAL/MIN.E GAS NATURAL ATE 1680KCAL/MIN.,NAS DIMENSOES INTERNAS DE 70X60X40CM,EM ALVENARIA DE TIJOLOS MACICOS(7X10X20CM),EM PAREDES DE MEIA VEZ,REVESTIDAS COM ARGAMASSADE CIMENTO E AREIA,NO TRACO 1:4,COM PORTA EM VENEZIANA DEALUMINIO (CEG)</t>
  </si>
  <si>
    <t>CAIXA DE PROTECAO PARA MEDIDOR INDIVIDUAL G16,PARA GAS NATURAL,ATE 16M3/H,NAS DIMENSOES INTERNAS DE 90X80X60CM,EM ALVENARIA DE TIJOLOS MACICOS (7X10X20CM),EM PAREDES DE MEIA VEZ,REVESTIDAS COM ARGAMASSA DE CIMENTO E AREIA,NO TRACO 1:4,COMPORTA EM VENEZIANA DE ALUMINIO (CEG)</t>
  </si>
  <si>
    <t>ABRIGO PARA HIDROMETRO DE 1/2" OU 3/4",NAS DIMENSOES DE 0,80X0,40X0,50M,EM ALVENARIA DE TIJOLOS FURADOS DE 10X20X20CM,PAREDES DE MEIA VEZ,REVESTIDAS COM ARGAMASSA DE CIMENTO E SAIBRO,NO TRACO 1:6,COM FUNDO DE CONCRETO E TAMPA DE CONCRETO ARMADO,PORTA DE 70X40CM EM CHAPA DE ACO Nº16 E CADEADO DE 30MM,CONFORME PROJETO Nº2089/EMOP</t>
  </si>
  <si>
    <t>ABRIGO PARA HIDROMETRO DE 1",NAS DIMENSOES DE 0,90X0,50X0,60M,EM ALVENARIA DE TIJOLOS FURADOS DE 10X20X20CM,PAREDES DE MEIA VEZ,REVESTIDAS COM ARGAMASSA DE CIMENTO E SAIBRO,NO TRACO 1:6,COM FUNDO DE CONCRETO E TAMPA DE CONCRETO ARMADO,PORTADE 80X50CM EM CHAPA DE ACO Nº16 E CADEADO DE 30MM,CONFORMEPROJETO Nº2089/EMOP</t>
  </si>
  <si>
    <t>ABRIGO PARA HIDROMETRO DE 1.1/2",NAS DIMENSOES DE 1,10X0,60X0,70M,EM ALVENARIA DE TIJOLOS FURADOS DE 10X20X20CM,PAREDESDE MEIA VEZ,REVESTIDAS COM ARGAMASSA DE CIMENTO E SAIBRO,NOTRACO 1:6,COM FUNDO DE CONCRETO E TAMPA DE CONCRETO ARMADO,PORTA DE 100X60CM EM CHAPA DE ACO Nº16 E CADEADO DE 30MM,CONFORME PROJETO Nº2089/EMOP</t>
  </si>
  <si>
    <t>ABRIGO PARA HIDROMETRO DE 2",NAS DIMENSOES DE 1,50X0,70X0,90M,EM ALVENARIA DE TIJOLOS FURADOS DE 10X20X20CM,PAREDES DEMEIA VEZ,REVESTIDAS COM ARGAMASSA DE CIMENTO E SAIBRO,NO TRACO 1:6,COM FUNDO DE CONCRETO E TAMPA DE CONCRETO ARMADO,PORTA DE 140X70CM EM CHAPA DE ACO Nº16 E CADEADO DE 30MM,CONFORME PROJETO Nº2089/EMOP</t>
  </si>
  <si>
    <t>ABRIGO PARA BOMBA,NAS DIMENSOES DE 0,70X0,50X0,50M,EM ALVENARIA DE TIJOLOS FURADOS DE 10X20X20CM,EM PAREDES DE MEIA VEZ,REVESTIDAS COM ARGAMASSA DE CIMENTO E SAIBRO,NO TRACO 1:6,COM FUNDO DE CONCRETO E TAMPA DE CONCRETO ARMADO,PORTA DE 60X40CM EM CHAPA DE FERRO Nº16 E CADEADO DE 30MM,CONFORME PROJETO Nº2089/EMOP</t>
  </si>
  <si>
    <t>ABRIGO PARA BOMBA,NAS DIMENSOES DE 1,20X0,60X0,80M,EM ALVENARIA DE TIJOLOS FURADOS DE 10X20X20CM,PAREDES DE MEIA VEZ,REVESTIDAS COM ARGAMASSA DE CIMENTO E SAIBRO,NO TRACO 1:6,COMFUNDO DE CONCRETO E TAMPA DE CONCRETO ARMADO,PORTA DE 100X60CM EM CHAPA DE FERRO Nº16 E CADEADO DE 30MM,CONFORME PROJETONº2089/EMOP</t>
  </si>
  <si>
    <t>HIDROMETRO COM DIAMETRO DE 1/2".FORNECIMENTO</t>
  </si>
  <si>
    <t>HIDROMETRO COM DIAMETRO DE 3/4".FORNECIMENTO</t>
  </si>
  <si>
    <t>HIDROMETRO COM DIAMETRO DE 1".FORNECIMENTO</t>
  </si>
  <si>
    <t>TAMPA DE CONCRETO ARMADO 10MPA,ESPESSURA DE 6CM,PARA CAIXA DE INSPECAO COM 60CM DE DIAMETRO.FORNECIMENTO E COLOCACAO</t>
  </si>
  <si>
    <t>REPARO EM CAIXA DE PASSAGEM DE ENERGIA ELETRICA,DE ALVENARIADE 30X30CM,COM TROCA DE TAMPA DE CONCRETO COM ESPESSURA DE6CM</t>
  </si>
  <si>
    <t>REPARO EM CAIXA DE PASSAGEM DE ENERGIA ELETRICA,DE ALVENARIADE 40X40CM,COM TROCA DE TAMPA DE CONCRETO COM ESPESSURA DE6CM</t>
  </si>
  <si>
    <t>REPARO EM CAIXA DE PASSAGEM DE ENERGIA ELETRICA,DE ALVENARIADE 60X60CM,COM TROCA DE TAMPA DE CONCRETO COM ESPESSURA DE6CM</t>
  </si>
  <si>
    <t>CAIXA DE GORDURA SIMPLES CILINDRICA,PRE-FABRICADA EM ANEIS DE CONCRETO,COM DIAMETRO DE 40CM E PROFUNDIDADE TOTAL DE 60CM,INCLUSIVE TAMPA DE CONCRETO.FORNECIMENTO E COLOCACAO</t>
  </si>
  <si>
    <t>CAIXA DE GORDURA DUPLA,CILINDRICA,PRE-FABRICADA EM ANEIS DECONCRETO,COM DIAMETRO DE 60CM E PROFUNDIDADE TOTAL DE 90CM,INCLUSIVE TAMPA EM CONCRETO.FORNECIMENTO E COLOCACAO</t>
  </si>
  <si>
    <t>CAIXA DE GORDURA ESPECIAL EM ALVENARIA DE TIJOLOS MACICOS(7X10X20CM),EM PAREDES DE UMA VEZ(0,20M),MEDINDO 0,80X0,80X0,90M,INCLUSIVE REVESTIMENTO INTERNO EM ARGAMASSA DE CIMENTO E AREIA NO TRACO 1:3,COM ESPESSURA DE 1,5CM,EXCLUSIVE TAMPAO DEFERRO FUNDIDO</t>
  </si>
  <si>
    <t>CAIXA DE GORDURA ESPECIAL DE ALVENARIA DE TIJOLOS MACICOS(7X10X20CM),EM PAREDES DE UMA VEZ(0,20M),MEDINDO 1,00X1,00X0,90M,INCLUSIVE REVESTIMENTO INTERNO EM ARGAMASSA DE CIMENTO E AREIA,NO TRACO 1:3,COM ESPESSURA DE 1,5CM,EXCLUSIVE TAMPAO DEFERRO FUNDIDO</t>
  </si>
  <si>
    <t>CAIXA DE GORDURA ESPECIAL EM ALVENARIA DE TIJOLOS MACICOS(7X10X20CM),EM PAREDES DE UMA VEZ(0,20M),MEDINDO 1,20X1,00X0,90M,INCLUSIVE REVESTIMENTO INTERNO EM ARGAMASSA DE CIMENTO E AREIA,NO TRACO 1:3,COM ESPESSURA DE 1,5CM,EXCLUSIVE TAMPAO DEFERRO FUNDIDO</t>
  </si>
  <si>
    <t>CAIXA DE GORDURA ESPECIAL EM ALVENARIA DE TIJOLOS MACICOS(7X10X20CM),EM PAREDES DE UMA VEZ(0,20M),MEDINDO 1,20X1,20X0,90M,INCLUSIVE REVESTIMENTO INTERNO EM ARGAMASSA DE CIMENTO E AREIA,NO TRACO 1:3,COM ESPESSURA DE 1,5CM,EXCLUSIVE TAMPAO DEFERRO FUNDIDO</t>
  </si>
  <si>
    <t>CAIXA DE GORDURA ESPECIAL EM ALVENARIA DE TIJOLOS MACICOS(7X10X20CM),EM PAREDES DE UMA VEZ(0,20M),MEDINDO 1,00X1,50X0,90M,INCLUSIVE REVESTIMENTO INTERNO EM ARGAMASSA DE CIMENTO E AREIA,NO TRACO 1:3,COM ESPESSURA DE 1,5CM,EXCLUSIVE TAMPAO DEFERRO FUNDIDO</t>
  </si>
  <si>
    <t>CAIXA DE GORDURA ESPECIAL EM ALVENARIA DE TIJOLOS MACICOS(7X10X20CM),EM PAREDES DE UMA VEZ(0,20M),MEDINDO 1,20X1,50X0,90M,INCLUSIVE REVESTIMENTO INTERNO EM ARGAMASSA DE CIMENTO E AREIA,NO TRACO 1:3,COM ESPESSURA DE 1,5CM,EXCLUSIVE TAMPAO DEFERRO FUNDIDO</t>
  </si>
  <si>
    <t>CAIXA DE GORDURA ESPECIAL EM ALVENARIA DE TIJOLOS MACICOS(7X10X20CM),EM PAREDES DE UMA VEZ(0,20M),MEDINDO 1,50X1,50X0,90M,INCLUSIVE REVESTIMENTO INTERNO EM ARGAMASSA DE CIMENTO E AREIA,NO TRACO 1:3,COM ESPESSURA DE 1,5CM,EXCLUSIVE TAMPAO DEFERRO FUNDIDO</t>
  </si>
  <si>
    <t>CAIXA DE GORDURA ESPECIAL EM ALVENARIA DE TIJOLOS MACICOS(7X10X20CM),EM PAREDES DE UMA VEZ(0,20CM),MEDINDO 1,50X2,00X0,90M,INCLUSIVE REVESTIMENTO INTERNO EM ARGAMASSA DE CIMENTO EAREIA,NO TRACO 1:3,COM ESPESSURA DE 1,5CM,EXCLUSIVE TAMPAODE FERRO FUNDIDO</t>
  </si>
  <si>
    <t>CAIXA DE GORDURA ESPECIAL EM ALVENARIA DE TIJOLOS MACICOS(7X10X20CM),EM PAREDES DE UMA VEZ(0,20M),MEDINDO 1,50X2,20X0,90M,INCLUSIVE REVESTIMENTO INTERNO EM ARGAMASSA DE CIMENTO E AREIA,NO TRACO 1:3,COM ESPESSURA DE 1,5CM,EXCLUSIVE TAMPAO DEFERRO FUNDIDO</t>
  </si>
  <si>
    <t>CAIXA ENTERRADA PARA INSTALACOES TELEFONICAS,TIPO R1,MEDINDO0,60X0,35X0,50M,EM BLOCOS DE CONCRETO ESTRUTURAL DE 0,10X0,20X0,40M,ASSENTADOS COM ARGAMASSA DE CIMENTO E AREIA,NO TRACO 1:4 E REVESTIDA INTERNAMENTE COM A MESMA ARGAMASSA,COM TAMPA DE CONCRETO ARMADO COM 5CM DE ESPESSURA E FUNDO DE CONCRETO SIMPLES COM 5CM</t>
  </si>
  <si>
    <t>CAIXA ENTERRADA PARA INSTALACOES TELEFONICAS,TIPO R2,MEDINDO1,07X0,52X0,50M,EM BLOCOS DE CONCRETO ESTRUTURAL DE 0,10X0,20X0,40M,ASSENTADOS COM ARGAMASSA DE CIMENTO E AREIA,NO TRACO 1:4 E REVESTIDA INTERNAMENTE COM A MESMA ARGAMASSA,COM TAMPA DE CONCRETO ARMADO COM 5CM DE ESPESSURA E FUNDO DE CONCRETO SIMPLES COM 5CM</t>
  </si>
  <si>
    <t>CAIXA ENTERRADA PARA INSTALACOES TELEFONICAS,TIPO R3,MEDINDO1,30X1,20X1,30M,EM BLOCOS DE CONCRETO ESTRUTURAL DE 0,10X0,20X0,40M,ASSENTADOS COM ARGAMASSA DE CIMENTO E AREIA,NO TRACO 1:4 E REVESTIDA INTERNAMENTE COM A MESMA ARGAMASSA,COM TAMPA DE CONCRETO ARMADO COM 5CM DE ESPESSURA E FUNDO DE CONCRETO SIMPLES COM 5CM</t>
  </si>
  <si>
    <t>CAIXA ENTERRADA PARA INSTALACOES TELEFONICAS,TIPO I,MEDINDO2,15X1,30X1,80M,EM BLOCOS DE CONCRETO ESTRUTURAL DE 0,10X0,20X0,40M,ASSENTADOS COM ARGAMASSA DE CIMENTO E AREIA,NO TRACO1:4 E REVESTIDA INTERNAMENTE COM A MESMA ARGAMASSA,COM TAMPA DE CONCRETO ARMADO COM 5CM DE ESPESSURA E FUNDO DE CONCRETO SIMPLES COM 5CM</t>
  </si>
  <si>
    <t>CAIXA DE INSPECAO/CAIXA PARA AGUAS PLUVIAIS,DE CONCRETO PRE-MOLDADO,CONSTANDO DE CIRCULO DE FUNDO,4 ANEIS SUPERPOSTOS DE40MM DE ESPESSURA,600MM DE DIAMETRO INTERNO,SENDO 1 ANEL INFERIOR(ENTRADA E SAIDA),DE 300MM+1 DE 300MM,1 DE 150MM E 1 DE75MM DE ALTURA,PERFAZENDO 925MM DE ALTURA TOTAL,EXCLUSIVE TAMPAO DE FERRO FUNDIDO E ESCAVACAO.FORNECIMENTO E COLOCACAO</t>
  </si>
  <si>
    <t>CAIXA DE INSPECAO/CAIXA PARA AGUAS PLUVIAIS,DE CONCRETO PRE-MOLDADO,CONSTANDO DE CIRCULO DE FUNDO,3 ANEIS SUPERPOSTOS,DE40MM DE ESPESSURA E 600MM DE DIAMETRO INTERNO,SENDO 1 ANELINFERIOR(ENTRADA E SAIDA)DE 300MM,1 DE 150MM E 1 DE 75MM DEALTURA,PERFAZENDO 625MM DE ALTURA TOTAL,EXCLUSIVE TAMPAO DEFERRO FUNDIDO E ESCAVACAO.FORNECIMENTO E COLOCACAO</t>
  </si>
  <si>
    <t>CAIXA DE INSPECAO/CAIXA PARA AGUAS PLUVIAIS,DE CONCRETO PRE-MOLDADO,CONSTANDO DE CIRCULO DE FUNDO,2 ANEIS SUPERPOSTOS,DE40MM DE ESPESSURA E 600MM DE DIAMETRO INTERNO,SENDO 1 ANELINFERIOR(ENTRADA E SAIDA)DE 300MM,1 DE 75MM DE ALTURA,PERFAZENDO 475MM DE ALTURA TOTAL,EXCLUSIVE TAMPAO DE FERRO FUNDIDOE ESCAVACAO.FORNECIMENTO E COLOCACAO</t>
  </si>
  <si>
    <t>CAIXA SEPARADORA DE OLEO E CAIXA RECEPTORA LATERAL MEDINDO 0,60X0,60X0,60M,INTERNAMENTE(CADA UMA),EXECUTADA EM BLOCOS DECONCR.10X20X40CM,ASSENTES C/ARGAMASSA DE CIMENTO E AREIA,TRACO 1:8,REVESTIDAS INTERNAMENTE C/ARGAMASSA DE CIMENTO E AREIA,TRACO 1:4,C/TAMPAS FERRO FUNDIDO PESADO,EXCL.ESCAVACAO,INCL.CONEXOES,CONFORME PROJ.Nº1788 SEINS/EMOP.FORN.E ASSENT.</t>
  </si>
  <si>
    <t>CAIXA SIFONADA DE ANEL DE CONCRETO DE 42CM DE DIAMETRO E 60CM DE PROFUNDIDADE,EXCLUSIVE ESCAVACAO E REATERRO.FORNECIMENTO E COLOCACAO</t>
  </si>
  <si>
    <t>CAIXA SIFONADA DE ANEL DE CONCRETO DE 60CM DE DIAMETRO E 60CM DE PROFUNDIDADE,EXCLUSIVE ESCAVACAO E REATERRO.FORNECIMENTO E COLOCACAO</t>
  </si>
  <si>
    <t>FOSSA SEPTICA CILINDRICA,TIPO CAMARA IMHOFF,DE CONCRETO PRE-MOLDADO,MEDINDO 2000X2000MM.FORNECIMENTO E COLOCACAO</t>
  </si>
  <si>
    <t>FOSSA SEPTICA CILINDRICA,TIPO CAMARA IMHOFF,DE CONCRETO PRE-MOLDADO,MEDINDO 2000X3200MM.FORNECIMENTO E COLOCACAO</t>
  </si>
  <si>
    <t>FOSSA SEPTICA CILINDRICA,TIPO CAMARA IMHOFF,DE CONCRETO PRE-MOLDADO,MEDINDO 2500X2400MM.FORNECIMENTO E COLOCACAO.</t>
  </si>
  <si>
    <t>FOSSA SEPTICA CILINDRICA,TIPO CAMARA IMHOFF DE CONCRETO PRE-MOLDADO,MEDINDO 2000X4000MM.FORNECIMENTO E COLOCACAO</t>
  </si>
  <si>
    <t>FOSSA SEPTICA CILINDRICA,TIPO CAMARA IMHOFF,DE CONCRETO PRE-MOLDADO,MEDINDO 2500X2800MM.FORNECIMENTO E COLOCACAO</t>
  </si>
  <si>
    <t>FOSSA SEPTICA CILINDRICA,TIPO CAMARA IMHOFF,DE CONCRETO PRE-MOLDADO,MEDINDO 3000X2000MM.FORNECIMENTO E COLOCACAO</t>
  </si>
  <si>
    <t>FOSSA SEPTICA CILINDRICA,TIPO CAMARA IMHOFF,DE CONCRETO PRE-MOLDADO,MEDINDO 2000X5600MM.FORNECIMENTO E COLOCACAO</t>
  </si>
  <si>
    <t>FOSSA SEPTICA CILINDRICA,TIPO CAMARA IMHOFF,DE CONCRETO PRE-MOLDADO,MEDINDO 2500X3600MM.FORNECIMENTO E COLOCACAO</t>
  </si>
  <si>
    <t>FOSSA SEPTICA CILINDRICA,TIPO CAMARA IMHOFF,DE CONCRETO PRE-MOLDADO,MEDINDO 3000X2800MM.FORNECIMENTO E COLOCACAO</t>
  </si>
  <si>
    <t>FOSSA SEPTICA CILINDRICA,TIPO CAMARA IMHOFF,DE CONCRETO PRE-MOLDADO,MEDINDO 2000X7600MM.FORNECIMENTO E COLOCACAO</t>
  </si>
  <si>
    <t>FOSSA SEPTICA CILINDRICA,TIPO CAMARA IMHOFF,DE CONCRETO PRE-MOLDADO,MEDINDO 2500X4800MM.FORNECIMENTO E COLOCACAO</t>
  </si>
  <si>
    <t>FOSSA SEPTICA CILINDRICA,TIPO CAMARA IMHOFF,DE CONCRETO PRE-MOLDADO,MEDINDO 3000X3200MM.FORNECIMENTO E COLOCACAO</t>
  </si>
  <si>
    <t>FOSSA SEPTICA CILINDRICA,TIPO CAMARA IMHOFF,DE CONCRETO PRE-MOLDADO,MEDINDO 2500X6000MM.FORNECIMENTO E COLOCACAO</t>
  </si>
  <si>
    <t>FOSSA SEPTICA CILINDRICA,TIPO CAMARA IMHOFF,DE CONCRETO PRE-MOLDADO,MEDINDO 3000X4000MM.FORNECIMENTO E COLOCACAO</t>
  </si>
  <si>
    <t>FOSSA SEPTICA CILINDRICA,TIPO CAMARA IMHOFF,DE CONCRETO PRE-MOLDADO,MEDINDO 2500X7200MM.FORNECIMENTO E COLOCACAO</t>
  </si>
  <si>
    <t>FOSSA SEPTICA CILINDRICA,TIPO CAMARA IMHOFF,DE CONCRETO PRE-MOLDADO,MEDINDO 3000X4800MM.FORNECIMENTO E COLOCACAO</t>
  </si>
  <si>
    <t>FOSSA SEPTICA CILINDRICA,TIPO CAMARA IMHOFF,DE CONCRETO PRE-MOLDADO,MEDINDO 2500X8400MM.FORNECIMENTO E COLOCACAO</t>
  </si>
  <si>
    <t>FOSSA SEPTICA CILINDRICA,TIPO CAMARA IMHOFF,DE CONCRETO PRE-MOLDADO,MEDINDO 3000X5600MM.FORNECIMENTO E COLOCACAO</t>
  </si>
  <si>
    <t>FOSSA SEPTICA CILINDRICA,TIPO CAMARA IMHOFF,DE CONCRETO PRE-MOLDADO,MEDINDO 3000X6400MM.FORNECIMENTO E COLOCACAO</t>
  </si>
  <si>
    <t>FOSSA SEPTICA CILINDRICA,TIPO CAMARA IMHOFF,DE CONCRETO PRE-MOLDADO,MEDINDO 3000X7600MM.FORNECIMENTO E COLOCACAO</t>
  </si>
  <si>
    <t>FOSSA SEPTICA CILINDRICA,TIPO CAMARA IMHOFF,DE CONCRETO PRE-MOLDADO,MEDINDO 3000X8400MM.FORNECIMENTO E COLOCACAO</t>
  </si>
  <si>
    <t>FOSSA SEPTICA CILINDRICA,TIPO CAMARA UNICA,DE CONCRETO PRE-MOLDADO,MEDINDO 1200X1500MM.FORNECIMENTO E COLOCACAO</t>
  </si>
  <si>
    <t>FOSSA SEPTICA,DE CAMARA UNICA,TIPO CILINDRICA,DE CONCRETO PRE-MOLDADO,MEDINDO 1200X2000MM.FORNECIMENTO E COLOCACAO</t>
  </si>
  <si>
    <t>FOSSA SEPTICA,DE CAMARA UNICA,TIPO CILINDRICA,DE CONCRETO PRE-MOLDADO,MEDINDO 1200X2500MM.FORNECIMENTO E COLOCACAO</t>
  </si>
  <si>
    <t>FOSSA SEPTICA,DE CAMARA UNICA,TIPO CILINDRICA,DE CONCRETO PRE-MOLDADO,MEDINDO 1500X2000MM.FORNECIMENTO E COLOCACAO</t>
  </si>
  <si>
    <t>FOSSA SEPTICA,DE CAMARA UNICA,TIPO CILINDRICA,DE CONCRETO PRE-MOLDADO,MEDINDO 1200X3500MM.FORNECIMENTO E COLOCACAO</t>
  </si>
  <si>
    <t>FOSSA SEPTICA,DE CAMARA UNICA,TIPO CILINDRICA,DE CONCRETO PRE-MOLDADO,MEDINDO 1500X2400MM.FORNECIMENTO E COLOCACAO</t>
  </si>
  <si>
    <t>FOSSA SEPTICA,DE CAMARA UNICA,TIPO CILINDRICA,DE CONCRETO PRE-MOLDADO,MEDINDO 1200X5000MM.FORNECIMENTO E COLOCACAO</t>
  </si>
  <si>
    <t>FOSSA SEPTICA,DE CAMARA UNICA,TIPO CILINDRICA,DE CONCRETO PRE-MOLDADO,MEDINDO 1500X3200MM.FORNECIMENTO E COLOCACAO</t>
  </si>
  <si>
    <t>FOSSA SEPTICA,DE CAMARA UNICA,TIPO CILINDRICA,DE CONCRETO PRE-MOLDADO,MEDINDO 2000X2000MM.FORNECIMENTO E COLOCACAO</t>
  </si>
  <si>
    <t>FOSSA SEPTICA,DE CAMARA UNICA,TIPO CILINDRICA,DE CONCRETO PRE-MOLDADO,MEDINDO 1200X6000MM.FORNECIMENTO E COLOCACAO</t>
  </si>
  <si>
    <t>FOSSA SEPTICA,DE CAMARA UNICA,TIPO CILINDRICA,DE CONCRETO PRE-MOLDADO,MEDINDO 1500X4000MM.FORNECIMENTO E COLOCACAO</t>
  </si>
  <si>
    <t>FOSSA SEPTICA,DE CAMARA UNICA,TIPO CILINDRICA,DE CONCRETO PRE-MOLDADO,MEDINDO 2000X2400MM.FORNECIMENTO E COLOCACAO</t>
  </si>
  <si>
    <t>FOSSA SEPTICA,DE CAMARA UNICA,TIPO CILINDRICA,DE CONCRETO PRE-MOLDADO,MEDINDO 1200X7000MM.FORNECIMENTO E COLOCACAO</t>
  </si>
  <si>
    <t>FOSSA SEPTICA,DE CAMARA UNICA,TIPO CILINDRICA,DE CONCRETO PRE-MOLDADO,MEDINDO 1500X4400MM.FORNECIMENTO E COLOCACAO</t>
  </si>
  <si>
    <t>FOSSA SEPTICA,DE CAMARA UNICA,TIPO CILINDRICA,DE CONCRETO PRE-MOLDADO,MEDINDO 2000X3200MM.FORNECIMENTO E COLOCACAO</t>
  </si>
  <si>
    <t>FOSSA SEPTICA,DE CAMARA UNICA,TIPO CILINDRICA,DE CONCRETO PRE-MOLDADO,MEDINDO 2500X2000MM.FORNECIMENTO E COLOCACAO</t>
  </si>
  <si>
    <t>FOSSA SEPTICA,DE CAMARA UNICA,TIPO CILINDRICA,DE CONCRETO PRE-MOLDADO,MEDINDO 1200X9500MM.FORNECIMENTO E COLOCACAO</t>
  </si>
  <si>
    <t>FOSSA SEPTICA,DE CAMARA UNICA,TIPO CILINDRICA,DE CONCRETO PRE-MOLDADO,MEDINDO 1500X6000MM.FORNECIMENTO E COLOCACAO</t>
  </si>
  <si>
    <t>FOSSA SEPTICA,DE CAMARA UNICA,TIPO CILINDRICA,DE CONCRETO PRE-MOLDADO,MEDINDO 2000X3600MM.FORNECIMENTO E COLOCACAO</t>
  </si>
  <si>
    <t>FOSSA SEPTICA,DE CAMARA UNICA,TIPO CILINDRICA,DE CONCRETO PRE-MOLDADO,MEDINDO 2500X2400MM.FORNECIMENTO E COLOCACAO</t>
  </si>
  <si>
    <t>FOSSA SEPTICA,DE CAMARA UNICA,TIPO CILINDRICA,DE CONCRETO PRE-MOLDADO,MEDINDO 2000X4000MM.FORNECIMENTO E COLOCACAO</t>
  </si>
  <si>
    <t>FOSSA SEPTICA,DE CAMARA UNICA,TIPO CILINDRICA,DE CONCRETO PRE-MOLDADO,MEDINDO 2500X2800MM.FORNECIMENTO E COLOCACAO</t>
  </si>
  <si>
    <t>FOSSA SEPTICA,DE CAMARA UNICA,TIPO CILINDRICA,DE CONCRETO PRE-MOLDADO,MEDINDO 1500X8400MM.FORNECIMENTO E COLOCACAO</t>
  </si>
  <si>
    <t>FOSSA SEPTICA,DE CAMARA UNICA,TIPO CILINDRICA,DE CONCRETO PRE-MOLDADO,MEDINDO 2000X5200MM.FORNECIMENTO E COLOCACAO</t>
  </si>
  <si>
    <t>FOSSA SEPTICA,DE CAMARA UNICA,TIPO CILINDRICA,DE CONCRETO PRE-MOLDADO,MEDINDO 2500X3200MM.FORNECIMENTO E COLOCACAO</t>
  </si>
  <si>
    <t>FOSSA SEPTICA,DE CAMARA UNICA,TIPO CILINDRICA,DE CONCRETO PRE-MOLDADO,MEDINDO 2000X6000MM.FORNECIMENTO E COLOCACAO</t>
  </si>
  <si>
    <t>FOSSA SEPTICA,DE CAMARA UNICA,TIPO CILINDRICA,DE CONCRETO PRE-MOLDADO,MEDINDO 2500X4000MM.FORNECIMENTO E COLOCACAO</t>
  </si>
  <si>
    <t>FOSSA SEPTICA,DE CAMARA UNICA,TIPO CILINDRICA,DE CONCRETO PRE-MOLDADO,MEDINDO 3000X2800MM.FORNECIMENTO E COLOCACAO</t>
  </si>
  <si>
    <t>FOSSA SEPTICA,DE CAMARA UNICA,TIPO CILINDRICA,DE CONCRETO PRE-MOLDADO,MEDINDO 2000X8400MM.FORNECIMENTO E COLOCACAO</t>
  </si>
  <si>
    <t>FOSSA SEPTICA,DE CAMARA UNICA,TIPO CILINDRICA,DE CONCRETO PRE-MOLDADO,MEDINDO 2500X5600MM.FORNECIMENTO E COLOCACAO</t>
  </si>
  <si>
    <t>FOSSA SEPTICA,DE CAMARA UNICA,TIPO CILINDRICA,DE CONCRETO PRE-MOLDADO,MEDINDO 3000X4000MM.FORNECIMENTO E COLOCACAO</t>
  </si>
  <si>
    <t>FOSSA SEPTICA,DE CAMARA UNICA,TIPO CILINDRICA,DE CONCRETO PRE-MOLDADO,MEDINDO 2500X7600MM.FORNECIMENTO E COLOCACAO</t>
  </si>
  <si>
    <t>FOSSA SEPTICA,DE CAMARA UNICA,TIPO CILINDRICA,DE CONCRETO PRE-MOLDADO,MEDINDO 3000X5200MM.FORNECIMENTO E COLOCACAO</t>
  </si>
  <si>
    <t>FOSSA SEPTICA,DE CAMARA UNICA,TIPO CILINDRICA,DE CONCRETO PRE-MOLDADO,MEDINDO 2500X9200MM.FORNECIMENTO E COLOCACAO</t>
  </si>
  <si>
    <t>FOSSA SEPTICA,DE CAMARA UNICA,TIPO CILINDRICA,DE CONCRETO PRE-MOLDADO,MEDINDO 3000X6400MM.FORNECIMENTO E COLOCACAO</t>
  </si>
  <si>
    <t>FOSSA SEPTICA,DE CAMARA UNICA,TIPO CILINDRICA,DE CONCRETO PRE-MOLDADO,MEDINDO 3000X7600MM.FORNECIMENTO E COLOCACAO</t>
  </si>
  <si>
    <t>FOSSA SEPTICA,DE CAMARA UNICA,TIPO CILINDRICA,DE CONCRETO PRE-MOLDADO,MEDINDO 3000X8800MM.FORNECIMENTO E COLOCACAO</t>
  </si>
  <si>
    <t>FOSSA SEPTICA,DE CAMARA UNICA,TIPO CILINDRICA,DE CONCRETO PRE-MOLDADO,MEDINDO 3000X10000MM.FORNECIMENTO E COLOCACAO</t>
  </si>
  <si>
    <t>FOSSA SEPTICA,DE CAMARA UNICA,TIPO CILINDRICA,DE CONCRETO PRE-MOLDADO,MEDINDO 3000X11200MM.FORNECIMENTO E COLOCACAO</t>
  </si>
  <si>
    <t>FOSSA SEPTICA,DE CAMARA UNICA,TIPO CILINDRICA,DE CONCRETO PRE-MOLDADO,MEDINDO 3000X12400MM.FORNECIMENTO E COLOCACAO</t>
  </si>
  <si>
    <t>FILTRO ANAEROBIO,DE ANEIS DE CONCRETO PRE-MOLDADO,MEDINDO 1200X2000MM.FORNECIMENTO E COLOCACAO</t>
  </si>
  <si>
    <t>FILTRO ANAEROBIO,DE ANEIS DE CONCRETO PRE-MOLDADO,MEDINDO 1500X2000MM.FORNECIMENTO E COLOCACAO</t>
  </si>
  <si>
    <t>FILTRO ANAEROBIO,DE ANEIS DE CONCRETO PRE-MOLDADO,MEDINDO 2000X2000MM.FORNECIMENTO E COLOCACAO</t>
  </si>
  <si>
    <t>FILTRO ANAEROBIO,DE ANEIS DE CONCRETO PRE-MOLDADO,MEDINDO 2500X2000MM.FORNECIMENTO E COLOCACAO</t>
  </si>
  <si>
    <t>FILTRO ANAEROBIO,DE ANEIS DE CONCRETO PRE-MOLDADO,MEDINDO 3000X2000MM.FORNECIMENTO E COLOCACAO</t>
  </si>
  <si>
    <t>SUMIDOURO CILINDRICO,LIGADO A FOSSA,MEDINDO 1200X1500MM,EM ANEIS DE CONCRETO PRE-MOLDADO,EXCLUSIVE FOSSA E MANILHAS.FORNECIMENTO E COLOCACAO</t>
  </si>
  <si>
    <t>SUMIDOURO CILINDRICO,LIGADO A FOSSA,MEDINDO 1200X2000MM,EM ANEIS DE CONCRETO PRE-MOLDADO,EXCLUSIVE FOSSA E MANILHAS.FORNECIMENTO E COLOCACAO</t>
  </si>
  <si>
    <t>SUMIDOURO CILINDRICO,LIGADO A FOSSA,MEDINDO 1200X2500MM,EM ANEIS DE CONCRETO PRE-MOLDADO,EXCLUSIVE FOSSA E MANILHAS.FORNECIMENTO E COLOCACAO</t>
  </si>
  <si>
    <t>SUMIDOURO CILINDRICO,LIGADO A FOSSA,MEDINDO 1500X2000MM,EM ANEIS DE CONCRETO PRE-MOLDADO,EXCLUSIVE FOSSA E MANILHAS.FORNECIMENTO E COLOCACAO</t>
  </si>
  <si>
    <t>SUMIDOURO CILINDRICO,LIGADO A FOSSA,MEDINDO 1200X3500MM,EM ANEIS DE CONCRETO PRE-MOLDADO,EXCLUSIVE FOSSA E MANILHAS.FORNECIMENTO E COLOCACAO</t>
  </si>
  <si>
    <t>SUMIDOURO CILINDRICO,LIGADO A FOSSA,MEDINDO 1500X2400MM,EM ANEIS DE CONCRETO PRE-MOLDADO,EXCLUSIVE FOSSA E MANILHAS.FORNECIMENTO E COLOCACAO</t>
  </si>
  <si>
    <t>SUMIDOURO CILINDRICO,LIGADO A FOSSA,MEDINDO 1200X5000MM,EM ANEIS DE CONCRETO PRE-MOLDADO,EXCLUSIVE FOSSA E MANILHAS.FORNECIMENTO E COLOCACAO</t>
  </si>
  <si>
    <t>SUMIDOURO CILINDRICO,LIGADO A FOSSA,MEDINDO 1500X3200MM,EM ANEIS DE CONCRETO PRE-MOLDADO,EXCLUSIVE FOSSA E MANILHAS.FORNECIMENTO E COLOCACAO</t>
  </si>
  <si>
    <t>SUMIDOURO CILINDRICO,LIGADO A FOSSA,MEDINDO 2000X2000MM,EM ANEIS DE CONCRETO PRE-MOLDADO,EXCLUSIVE FOSSA E MANILHAS.FORNECIMENTO E COLOCACAO</t>
  </si>
  <si>
    <t>SUMIDOURO CILINDRICO,LIGADO A FOSSA,MEDINDO 1200X6000MM,EM ANEIS DE CONCRETO PRE-MOLDADO,EXCLUSIVE FOSSA E MANILHAS.FORNECIMENTO E COLOCACAO</t>
  </si>
  <si>
    <t>SUMIDOURO CILINDRICO,LIGADO A FOSSA,MEDINDO 1500X4000MM,EM ANEIS DE CONCRETO PRE-MOLDADO,EXCLUSIVE FOSSA E MANILHAS.FORNECIMENTO E COLOCACAO</t>
  </si>
  <si>
    <t>SUMIDOURO CILINDRICO,LIGADO A FOSSA,MEDINDO 2000X2400MM,EM ANEIS DE CONCRETO PRE-MOLDADO,EXCLUSIVE FOSSA E MANILHAS.FORNECIMENTO E COLOCACAO</t>
  </si>
  <si>
    <t>SUMIDOURO CILINDRICO,LIGADO A FOSSA,MEDINDO 1200X7000MM,EM ANEIS DE CONCRETO PRE-MOLDADO,EXCLUSIVE FOSSA E MANILHAS.FORNECIMENTO E COLOCACAO</t>
  </si>
  <si>
    <t>SUMIDOURO CILINDRICO,LIGADO A FOSSA,MEDINDO 1500X4400MM,EM ANEIS DE CONCRETO PRE-MOLDADO,EXCLUSIVE FOSSA E MANILHAS.FORNECIMENTO E COLOCACAO</t>
  </si>
  <si>
    <t>SUMIDOURO CILINDRICO,LIGADO A FOSSA,MEDINDO 2000X3200MM,EM ANEIS DE CONCRETO PRE-MOLDADO,EXCLUSIVE FOSSA E MANILHAS.FORNECIMENTO E COLOCACAO</t>
  </si>
  <si>
    <t>SUMIDOURO CILINDRICO,LIGADO A FOSSA,MEDINDO 2500X2000MM,EM ANEIS DE CONCRETO PRE-MOLDADO,EXCLUSIVE FOSSA E MANILHAS.FORNECIMENTO E COLOCACAO</t>
  </si>
  <si>
    <t>SUMIDOURO CILINDRICO,LIGADO A FOSSA,MEDINDO 1200X9500MM,EM ANEIS DE CONCRETO PRE-MOLDADO,EXCLUSIVE FOSSA E MANILHAS.FORNECIMENTO E COLOCACAO</t>
  </si>
  <si>
    <t>SUMIDOURO CILINDRICO,LIGADO A FOSSA,MEDINDO 1500X6000MM,EM ANEIS DE CONCRETO PRE-MOLDADO,EXCLUSIVE FOSSA E MANILHAS.FORNECIMENTO E COLOCACAO</t>
  </si>
  <si>
    <t>SUMIDOURO CILINDRICO,LIGADO A FOSSA,MEDINDO 2000X3600MM,EM ANEIS DE CONCRETO PRE-MOLDADO,EXCLUSIVE FOSSA E MANILHAS.FORNECIMENTO E COLOCACAO</t>
  </si>
  <si>
    <t>SUMIDOURO CILINDRICO,LIGADO A FOSSA,MEDINDO 2500X2400MM,EM ANEIS DE CONCRETO PRE-MOLDADO,EXCLUSIVE FOSSA E MANILHAS.FORNECIMENTO E COLOCACAO</t>
  </si>
  <si>
    <t>SUMIDOURO CILINDRICO,LIGADO A FOSSA,MEDINDO 2000X4000MM,EM ANEIS DE CONCRETO PRE-MOLDADO,EXCLUSIVE FOSSA E MANILHAS.FORNECIMENTO E COLOCACAO</t>
  </si>
  <si>
    <t>SUMIDOURO CILINDRICO,LIGADO A FOSSA,MEDINDO 2500X2800MM,EM ANEIS DE CONCRETO PRE-MOLDADO,EXCLUSIVE FOSSA E MANILHAS.FORNECIMENTO E COLOCACAO</t>
  </si>
  <si>
    <t>SUMIDOURO CILINDRICO,LIGADO A FOSSA,MEDINDO 1500X8400MM,EM ANEIS DE CONCRETO PRE-MOLDADO,EXCLUSIVE FOSSA E MANILHAS.FORNECIMENTO E COLOCACAO</t>
  </si>
  <si>
    <t>SUMIDOURO CILINDRICO,LIGADO A FOSSA,MEDINDO 2000X5200MM,EM ANEIS DE CONCRETO PRE-MOLDADO,EXCLUSIVE FOSSA E MANILHAS.FORNECIMENTO E COLOCACAO</t>
  </si>
  <si>
    <t>SUMIDOURO CILINDRICO,LIGADO A FOSSA,MEDINDO 2500X3200MM,EM ANEIS DE CONCRETO PRE-MOLDADO,EXCLUSIVE FOSSA E MANILHAS.FORNECIMENTO E COLOCACAO</t>
  </si>
  <si>
    <t>SUMIDOURO CILINDRICO,LIGADO A FOSSA,MEDINDO 2000X6000MM,EM ANEIS DE CONCRETO PRE-MOLDADO,EXCLUSIVE FOSSA E MANILHAS.FORNECIMENTO E COLOCACAO</t>
  </si>
  <si>
    <t>SUMIDOURO CILINDRICO,LIGADO A FOSSA,MEDINDO 2500X4000MM,EM ANEIS DE CONCRETO PRE-MOLDADO,EXCLUSIVE FOSSA E MANILHAS.FORNECIMENTO E COLOCACAO</t>
  </si>
  <si>
    <t>SUMIDOURO CILINDRICO,LIGADO A FOSSA,MEDINDO 3000X2800MM,EM ANEIS DE CONCRETO PRE-MOLDADO,EXCLUSIVE FOSSA E MANILHAS.FORNECIMENTO E COLOCACAO</t>
  </si>
  <si>
    <t>SUMIDOURO CILINDRICO,LIGADO A FOSSA,MEDINDO 2000X8400MM,EM ANEIS DE CONCRETO PRE-MOLDADO,EXCLUSIVE FOSSA E MANILHAS.FORNECIMENTO E COLOCACAO</t>
  </si>
  <si>
    <t>SUMIDOURO CILINDRICO,LIGADO A FOSSA,MEDINDO 2500X5600MM,EM ANEIS DE CONCRETO PRE-MOLDADO,EXCLUSIVE FOSSA E MANILHAS.FORNECIMENTO E COLOCACAO</t>
  </si>
  <si>
    <t>SUMIDOURO CILINDRICO,LIGADO A FOSSA,MEDINDO 3000X4000MM,EM ANEIS DE CONCRETO PRE-MOLDADO,EXCLUSIVE FOSSA E MANILHAS.FORNECIMENTO E COLOCACAO</t>
  </si>
  <si>
    <t>SUMIDOURO CILINDRICO,LIGADO A FOSSA,MEDINDO 2500X7600MM,EM ANEIS DE CONCRETO PRE-MOLDADO,EXCLUSIVE FOSSA E MANILHAS.FORNECIMENTO E COLOCACAO</t>
  </si>
  <si>
    <t>SUMIDOURO CILINDRICO,LIGADO A FOSSA,MEDINDO 3000X5200MM,EM ANEIS DE CONCRETO PRE-MOLDADO,EXCLUSIVE FOSSA E MANILHAS.FORNECIMENTO E COLOCACAO</t>
  </si>
  <si>
    <t>SUMIDOURO CILINDRICO,LIGADO A FOSSA,MEDINDO 2500X9200MM,EM ANEIS DE CONCRETO PRE-MOLDADO,EXCLUSIVE FOSSA E MANILHAS.FORNECIMENTO E COLOCACAO</t>
  </si>
  <si>
    <t>SUMIDOURO CILINDRICO,LIGADO A FOSSA,MEDINDO 3000X6400MM,EM ANEIS DE CONCRETO PRE-MOLDADO,EXCLUSIVE FOSSA E MANILHAS.FORNECIMENTO E COLOCACAO</t>
  </si>
  <si>
    <t>SUMIDOURO CILINDRICO,LIGADO A FOSSA,MEDINDO 3000X7600MM,EM ANEIS DE CONCRETO PRE-MOLDADO,EXCLUSIVE FOSSA E MANILHAS.FORNECIMENTO E COLOCACAO</t>
  </si>
  <si>
    <t>SUMIDOURO CILINDRICO,LIGADO A FOSSA,MEDINDO 3000X8800MM,EM ANEIS DE CONCRETO PRE-MOLDADO,EXCLUSIVE FOSSA E MANILHAS.FORNECIMENTO E COLOCACAO</t>
  </si>
  <si>
    <t>SUMIDOURO CILINDRICO,LIGADO A FOSSA,MEDINDO 3000X10000MM,EMANEIS DE CONCRETO PRE-MOLDADO,EXCLUSIVE FOSSA E MANILHAS.FORNECIMENTO E COLOCACAO</t>
  </si>
  <si>
    <t>SUMIDOURO CILINDRICO,LIGADO A FOSSA,MEDINDO 3000X11200MM,EMANEIS DE CONCRETO PRE-MOLDADO,EXCLUSIVE FOSSA E MANILHAS.FORNECIMENTO E COLOCACAO</t>
  </si>
  <si>
    <t>SUMIDOURO CILINDRICO,LIGADO A FOSSA,MEDINDO 3000X12400MM,EMANEIS DE CONCRETO PRE-MOLDADO,EXCLUSIVE FOSSA E MANILHAS.FORNECIMENTO E COLOCACAO</t>
  </si>
  <si>
    <t>COLUNA DE FERRO GALVANIZADO NO DIAMETRO DE 3/4",EXCLUSIVE PECAS DE DERIVACAO.FORNECIMENTO E COLOCACAO</t>
  </si>
  <si>
    <t>COLUNA DE FERRO GALVANIZADO NO DIAMETRO DE 1",EXCLUSIVE PECAS DE DERIVACAO.FORNECIMENTO E COLOCACAO</t>
  </si>
  <si>
    <t>COLUNA DE FERRO GALVANIZADO NO DIAMETRO DE 1.1/4",EXCLUSIVEPECAS DE DERIVACAO.FORNECIMENTO E COLOCACAO</t>
  </si>
  <si>
    <t>COLUNA DE FERRO GALVANIZADO NO DIAMETRO DE 1.1/2",EXCLUSIVEPECAS DE DERIVACAO.FORNECIMENTO E COLOCACAO</t>
  </si>
  <si>
    <t>COLUNA DE FERRO GALVANIZADO NO DIAMETRO DE 2",EXCLUSIVE PECAS DE DERIVACAO.FORNECIMENTO E COLOCACAO</t>
  </si>
  <si>
    <t>COLUNA DE FERRO GALVANIZADO NO DIAMETRO DE 2.1/2",EXCLUSIVEPECAS DE DERIVACAO.FORNECIMENTO E COLOCACAO</t>
  </si>
  <si>
    <t>INSTALACAO E ASSENTAMENTO DE AQUECEDOR A GAS ENCANADO,EXCLUSIVE FORNECIMENTO DO APARELHO,COMPREENDENDO:8M DE TUBO DE COBRE,CLASSE I DE 22MM,CONEXOES E CHAMINE DE ALUMINIO E VENEZIANA</t>
  </si>
  <si>
    <t>INSTALACAO E ASSENTAMENTO DE FOGAO A GAS ENCANADO,EXCLUSIVEFORNECIMENTO DO APARELHO,COMPREENDENDO:25,00M DE TUBO DE FERRO GALVANIZADO DE 1",CONEXOES E REGISTRO</t>
  </si>
  <si>
    <t>INSTALACAO E ASSENTAMENTO DE FOGAO A GAS LIQUEFEITO DE PETROLEO(EXCLUSIVE FORNECIMENTO DO APARELHO),COMPREENDENDO:5,00MDE TUBO DE FERRO GALVANIZADO DE 1/2",CONEXOES,REGULADORES EDEMAIS PECAS NECESSARIAS</t>
  </si>
  <si>
    <t>INSTALACAO COMPLETA DE AQUECEDOR A GAS ENCANADO OU LIQUEFEITO DE PETROLEO(EXCLUSIVE FORNECIMENTO DO APARELHO),COMPREENDENDO:8,00M DE TUBO DE FERRO GALVANIZADO DE 3/4",CONEXOES E CHAMINE DE ALUMINIO</t>
  </si>
  <si>
    <t>TAMPA CEGA E CAIXILHO,15 X 15CM,EM ACO INOX,PARA RALO SIFONADO.FORNECIMENTO E COLOCACAO</t>
  </si>
  <si>
    <t>RALO DE COBERTURA SEMI-ESFERICO(TIPO ABACAXI),COM 3".FORNECIMENTO E COLOCACAO</t>
  </si>
  <si>
    <t>RALO DE COBERTURA SEMI-ESFERICO(TIPO ABACAXI),COM 4".FORNECIMENTO E COLOCACAO</t>
  </si>
  <si>
    <t>RALO DE COBERTURA SEMI-ESFERICO(TIPO ABACAXI),COM 6".FORNECIMENTO E COLOCACAO</t>
  </si>
  <si>
    <t>GRELHA DE FERRO FUNDIDO PARA RALO,COM 20X20CM,CARGA MINIMA PARA TESTE 176KG,RESISTENCIA MAXIMA DE ROMPIMENTO DE 228KG EFLECHA RESIDUAL MAXIMA DE 8MM</t>
  </si>
  <si>
    <t>GRELHA PARA AGUAS PLUVIAIS,COM CAIXILHO NAS DIMENSOES DE 15X15CM.FORNECIMENTO E COLOCACAO.</t>
  </si>
  <si>
    <t>GRELHA PARA AGUAS PLUVIAIS,COM CAIXILHO NAS DIMENSOES DE 50X50CM.FORNECIMENTO E COLOCACAO.</t>
  </si>
  <si>
    <t>RALO SIFONADO DE FERRO FUNDIDO PARA BANHEIRO SOCIAL DN-150MM,COMPOSTO DE 4 ENTRADAS DN=50MM E UMA SAIDA DN=75MM,CONFORMEPROJETO DE NORMA ABNT 02.243.25-16(NBR 9651),REVESTIDO INTERNA E EXTERNAMENTE COM EPOXI NA COR VERMELHA,APLICADO PELO SISTEMA ELETROSTATICO.FORNECIMENTO E ASSENTAMENTO</t>
  </si>
  <si>
    <t>RALO SIFONADO DE FERRO FUNDIDO PARA BANHEIRO DE SERVICO DN=100MM,COMPOSTO DE UMA ENTRADA E UMA SAIDA DN=50MM (PVC 40MMINTERNAMENTE),CONFORME PROJETO DE NORMA ABNT 02.243.25-16 (NBR 9651),REVESTIDO INTERNA E EXTERNAMENTE COM EPOXI NA COR VERMELHA,APLICADO PELO SISTEMA ELETROSTATICO.FORNECIMENTO E ASSENTAMENTO</t>
  </si>
  <si>
    <t>RALO SECO DE FERRO FUNDIDO COM SAIDA VERTICAL,COMPOSTO DE ENTRADA SUPERIOR DN=100MM E SAIDA VERTICAL DN=50MM,CONFORME PROJETO DE NORMA ABNT 02.243.25-16 (NBR 9651),REVESTIDO INTERNA E EXTERNAMENTE COM EPOXI NA COR VERMELHA,APLICADO PELO SISTEMA ELETROSTATICO.FORNECIMENTO E ASSENTAMENTO.</t>
  </si>
  <si>
    <t>RALO SECO DE FERRO FUNDIDO PARA BOX,COM SAIDA HORIZONTAL,COMPOSTO DE ENTRADA SUPERIOR DN=100MM E SAIDA HORIZONTAL DN=50MM,CONFORME PROJETO DE NORMA ABNT 02.243.25-16 (NBR 9651),REVESTIDO INTERNA E EXTERNAMENTE COM EPOXI NA COR VERMELHA,APLICADO PELO SISTEMA ELETROSTATICO.FORNECIMENTO E ASSENTAMENTO</t>
  </si>
  <si>
    <t>MANGUEIRA "SEAL TUBE" COM CAPA ALMA,DIAMETRO DE 1/2".FORNECIMENTO E COLOCACAO</t>
  </si>
  <si>
    <t>MANGUEIRA "SEAL TUBE" COM CAPA ALMA,DIAMETRO DE 3/4".FORNECIMENTO E COLOCACAO</t>
  </si>
  <si>
    <t>MANGUEIRA "SEAL TUBE" COM CAPA ALMA,DIAMETRO DE 1".FORNECIMENTO E COLOCACAO</t>
  </si>
  <si>
    <t>MANGUEIRA "SEAL TUBE" COM CAPA ALMA,DIAMETRO DE 1.1/4".FORNECIMENTO E COLOCACAO</t>
  </si>
  <si>
    <t>MANGUEIRA "SEAL TUBE" COM CAPA ALMA,DIAMETRO DE 1.1/2".FORNECIMENTO E COLOCACAO</t>
  </si>
  <si>
    <t>MANGUEIRA "SEAL TUBE" COM CAPA ALMA,DIAMETRO DE 2".FORNECIMENTO E COLOCACAO</t>
  </si>
  <si>
    <t>MANGUEIRA "SEAL TUBE" COM CAPA ALMA,DIAMETRO DE 2.1/2".FORNECIMENTO E COLOCACAO</t>
  </si>
  <si>
    <t>MANGUEIRA "SEAL TUBE" COM CAPA ALMA,DIAMETRO DE 3".FORNECIMENTO E COLOCACAO</t>
  </si>
  <si>
    <t>MANGUEIRA "SEAL TUBE" COM CAPA ALMA,DIAMETRO DE 4".FORNECIMENTO E COLOCACAO</t>
  </si>
  <si>
    <t>SUPORTE COM 2 CHUMBADORES,PARA FIXACAO DE TUBULACOES NO DIAMETRO INTERNO DE 1/2" ATE 1".FORNECIMENTO E COLOCACAO</t>
  </si>
  <si>
    <t>SUPORTE DUPLO COM 2 CHUMBADORES,PARA FIXACAO DE 2 TUBULACOESNO DIAMETRO INTERNO DE 1/2" ATE 1".FORNECIMENTO E COLOCACAO</t>
  </si>
  <si>
    <t>SUPORTE COM 2 CHUMBADORES,PARA FIXACAO DE TUBULACOES NO DIAMETRO INTERNO DE 1.1/4" E 1.1/2".FORNECIMENTO E COLOCACAO</t>
  </si>
  <si>
    <t>SUPORTE DUPLO COM 2 CHUMBADORES,PARA FIXACAO DE 2 TUBULACOESNO DIAMETRO INTERNO DE 1.1/4" ATE 1.1/2".FORNECIMENTO ECOLOCACAO</t>
  </si>
  <si>
    <t>SUPORTE COM 2 CHUMBADORES,PARA FIXACAO DE TUBULACOES NO DIAMETRO INTERNO DE 2".FORNECIMENTO E COLOCACAO</t>
  </si>
  <si>
    <t>SUPORTE DUPLO COM 2 CHUMBADORES,PARA FIXACAO DE 2 TUBULACOESNO DIAMETRO INTERNO DE 2".FORNECIMENTO E COLOCACAO</t>
  </si>
  <si>
    <t>SUPORTE COM 2 CHUMBADORES,PARA FIXACAO DE TUBULACOES NO DIAMETRO INTERNO DE 2.1/2" E 3".FORNECIMENTO E COLOCACAO</t>
  </si>
  <si>
    <t>SUPORTE DUPLO COM 2 CHUMBADORES,PARA FIXACAO DE 2 TUBULACOESNO DIAMETRO INTERNO DE 2.1/2" E 3".FORNECIMENTO E COLOCACAO</t>
  </si>
  <si>
    <t>SUPORTE COM 2 CHUMBADORES,PARA FIXACAO DE TUBULACOES NO DIAMETRO INTERNO DE 4" E 6".FORNECIMENTO E COLOCACAO</t>
  </si>
  <si>
    <t>SUPORTE DUPLO COM 2 CHUMBADORES,PARA FIXACAO DE 2 TUBULACOESNO DIAMETRO INTERNO DE 4" E 6".FORNECIMENTO E COLOCACAO</t>
  </si>
  <si>
    <t>ASSENTAMENTO DE LAVATORIO(EXCLUSIVE FORNECIMENTO DO APARELHO),INCLUSIVE MATERIAIS NECESSARIOS</t>
  </si>
  <si>
    <t>RETIRADA E REASSENTAMENTO DE LAVATORIO,INCLUSIVE MATERIAIS NECESSARIOS</t>
  </si>
  <si>
    <t>ASSENTAMENTO DE CAIXA DE DESCARGA ELEVADA,EXTERNA(EXCLUSIVEFORNECIMENTO DO APARELHO),INCLUSIVE MATERIAIS NECESSARIOS</t>
  </si>
  <si>
    <t>FIXACAO ATRAVES DE PINO CRAVADO COM PISTOLA E FITA METALICARECARTILHADA,DE TUBULACOES C/DIAMETROS INTERNOS VARIAVEIS DE1/2" A 4",COMPONDO-SE DE FITA DE 17MM DE LARGURA E 0,50M DECOMPRIMENTO E CONJUNTO C/CURSOR E SUPORTE "Y" EM CAIXA DE 25PECAS(SISTEMA DE SUSPENSAO LEVE,CARGA DE RUPTURA 120KG).UTILIZACAO:INSTALACOES APARENTES DE AGUA,ESGOTO E ELETRICIDADE</t>
  </si>
  <si>
    <t>FIXACAO ATRAVES PINO CRAVADO C/PISTOLA E FITA METALICA PERFURADA,TUBULACOES C/DIAM.INTERNOS VARIAVEIS 1/2" A 2",COMPONDO-SE DE FITA 17MM LARG.E 0,50M COMPR.E CONJUNTO C/:PORCA ALTA1/4",PARAFUSO CABECA SEXTAVADA 1/4"X1/2" E JUNCAO ALTA DE DUAS GARRAS(SIST.SUSPENSAO EXTRA-LEVE,CARGA RUPTURA 30KG).UTILIZACAO:INSTALACOES APARENTES DE AGUA,ESGOTO E ELETRICIDADE</t>
  </si>
  <si>
    <t>FIXACAO ATRAVES DE PINO CRAVADO COM PISTOLA E FITA METALICAPERFURADA,DE TUBULACOES COM DIAMETRO INTERNO VARIAVEL DE 1/2" A 4",FITA DE 19MM DE LARGURA E 0,50M DE COMPRIMENTO(SISTEMA SUSPENSAO LEVE,CARGA DE RUPTURA 40KG).UTILIZACAO:INSTALACOES APARENTES DE AGUA,ESGOTO E ELETRICIDADE</t>
  </si>
  <si>
    <t>FIXACAO ATRAVES DE PINO CRAVADO COM PISTOLA E FITA METALICAPERFURADA,DE TUBULACOES COM DIAMETRO INTERNO VARIAVEL DE 2"A 6",FITA DE 25MM DE LARGURA E 0,50M DE COMPRIMENTO,INCLUSIVE SUPORTE "U" E REFORCO DE SUPORTE(SISTEMA DE SUSPENSAO PESADO,CARGA DE RUPTURA 225KG).UTILIZACAO:INSTALACOES ESPECIAIS</t>
  </si>
  <si>
    <t>RETIRADA E REASSENTAMENTO DE CHUVEIRO,INCLUSIVE MATERIAIS NECESSARIOS</t>
  </si>
  <si>
    <t>RETIRADA E REASSENTAMENTO DE TORNEIRA,INCLUSIVE MATERIAIS NECESSARIOS</t>
  </si>
  <si>
    <t>ASSENTAMENTO DE TORNEIRA(EXCLUSIVE FORNECIMENTO DO APARELHO),INCLUSIVE MATERIAIS NECESSARIOS</t>
  </si>
  <si>
    <t>ASSENTAMENTO DE CHUVEIRO(EXCLUSIVE FORNECIMENTO DO APARELHO),INCLUSIVE MATERIAIS NECESSARIOS E BRACO CROMADO</t>
  </si>
  <si>
    <t>ASSENTAMENTO DE CHUVEIRO(EXCLUSIVE FORNECIMENTO DO APARELHOE BRACO),INCLUSIVE MATERIAIS NECESSARIOS</t>
  </si>
  <si>
    <t>ABRACADEIRA DE FIXACAO,TIPO COPO,ESTAMPADA EM CHAPA DE FERROZINCADA,COMPOSTA DE CANOPLA,PARAFUSOS E ABRACADEIRAS PROPRIAMENTE DITA,NO DIAMETRO 1/2".FORNECIMENTO E COLOCACAO</t>
  </si>
  <si>
    <t>ABRACADEIRA DE FIXACAO,TIPO COPO,ESTAMPADA EM CHAPA DE FERROZINCADA,COMPOSTA DE CANOPLA,PARAFUSOS E ABRACADEIRAS PROPRIAMENTE DITA,NO DIAMETRO 3/4".FORNECIMENTO E COLOCACAO</t>
  </si>
  <si>
    <t>ABRACADEIRA DE FIXACAO,TIPO COPO,ESTAMPADA EM CHAPA DE FERROZINCADA,COMPOSTA DE CANOPLA,PARAFUSOS E ABRACADEIRAS PROPRIAMENTE DITA,NO DIAMETRO 1".FORNECIMENTO E COLOCACAO</t>
  </si>
  <si>
    <t>ABRACADEIRA DE FIXACAO,TIPO COPO,ESTAMPADA EM CHAPA DE FERROZINCADA,COMPOSTA DE CANOPLA,PARAFUSOS E ABRACADEIRAS PROPRIAMENTE DITA,NO DIAMETRO 1.1/4".FORNECIMENTO E COLOCACAO</t>
  </si>
  <si>
    <t>ABRACADEIRA DE FIXACAO,TIPO COPO,ESTAMPADA EM CHAPA DE FERROZINCADA,COMPOSTA DE CANOPLA,PARAFUSOS E ABRACADEIRAS PROPRIAMENTE DITA,NO DIAMETRO 1.1/2".FORNECIMENTO E COLOCACAO</t>
  </si>
  <si>
    <t>ABRACADEIRA DE FIXACAO,TIPO COPO,ESTAMPADA EM CHAPA DE FERROZINCADA,COMPOSTA DE CANOPLA,PARAFUSOS E ABRACADEIRAS PROPRIAMENTE DITA,NO DIAMETRO 2".FORNECIMENTO E COLOCACAO</t>
  </si>
  <si>
    <t>ABRACADEIRA DE FIXACAO,TIPO COPO,ESTAMPADA EM CHAPA DE FERROZINCADA,COMPOSTA DE CANOPLA,PARAFUSOS E ABRACADEIRAS PROPRIAMENTE DITA,NO DIAMETRO 2.1/2".FORNECIMENTO E COLOCACAO</t>
  </si>
  <si>
    <t>ABRACADEIRA DE FIXACAO,TIPO COPO,ESTAMPADA EM CHAPA DE FERROZINCADA,COMPOSTA DE CANOPLA,PARAFUSOS E ABRACADEIRAS PROPRIAMENTE DITA,NO DIAMETRO 3".FORNECIMENTO E COLOCACAO</t>
  </si>
  <si>
    <t>ABRACADEIRA DE FIXACAO,TIPO COPO,ESTAMPADA EM CHAPA DE FERROZINCADA,COMPOSTA DE CANOPLA,PARAFUSOS E ABRACADEIRAS PROPRIAMENTE DITA,NO DIAMETRO 4".FORNECIMENTO E COLOCACAO</t>
  </si>
  <si>
    <t>RETIRADA E REASSENTAMENTO DE BIDE COM 2 REGISTROS,INCLUSIVEMATERIAIS NECESSARIOS</t>
  </si>
  <si>
    <t>ASSENTAMENTO DE VASO SANITARIO SIFONADO(EXCLUSIVE FORNECIMENTO DO APARELHO),INCLUSIVE MATERIAIS NECESSARIOS</t>
  </si>
  <si>
    <t>RETIRADA E REASSENTAMENTO DE VASO SANITARIO SIFONADO,INCLUSIVE MATERIAIS NECESSARIOS</t>
  </si>
  <si>
    <t>RETIRADA E REASSENTAMENTO DE VALVULA DE DESCARGA</t>
  </si>
  <si>
    <t>RETIRADA E REASSENTAMENTO DE TUBO VENTILADOR,DE CIMENTO SEMAMIANTO,COM DIAMETRO DE 3"</t>
  </si>
  <si>
    <t>RETIRADA E REASSENTAMENTO DE TUBO VENTILADOR,DE CIMENTO SEMAMIANTO,COM DIAMETRO DE 4"</t>
  </si>
  <si>
    <t>SPRINKLER,BICO DE 1/2".FORNECIMENTO E COLOCACAO</t>
  </si>
  <si>
    <t>SPRINKLER,CRUZETA DE FERRO GALVANIZADO DE 2.1/2".FORNECIMENTO E COLOCACAO</t>
  </si>
  <si>
    <t>SPRINKLER,JOELHO DE 45º DE FERRO GALVANIZADO DE 2.1/2".FORNECIMENTO E COLOCACAO</t>
  </si>
  <si>
    <t>SPRINKLER,REDUCAO DE FERRO GALVANIZADO DE 2.1/2"X2".FORNECIMENTO E COLOCACAO</t>
  </si>
  <si>
    <t>TUBO DE FERRO GALVANIZADO COM DIAMETRO DE 2.1/2",COM COSTURA,PARA INSTALACAO DE INCENDIO ENTERRADA,INCLUSIVE CONEXOES EPROTECAO ANTICORROSIVA.FORNECIMENTO E COLOCACAO</t>
  </si>
  <si>
    <t>TUBO DE FERRO GALVANIZADO COM DIAMETRO DE 3",COM COSTURA,PARA INSTALACAO DE INCENDIO ENTERRADA,INCLUSIVE CONEXOES E PROTECAO ANTICORROSIVA.FORNECIMENTO E COLOCACAO</t>
  </si>
  <si>
    <t>RODAPES METALICOS,CALHA TRIPLA,PARA INSTALACOES ELETRICAS,TELEFONICA E DADOS,CONSTRUIDOS EM CHAPA DE ACO PRE GALVANIZADO,INCLUSIVE TODOS OS ACESSORIOS,MONTAGEM,CAIXA PARA 4 TOMADASDE ELETRICIDADE E LOGICA.FORNECIMENTO E COLOCACAO</t>
  </si>
  <si>
    <t>RODAPES METALICOS,CALHA DUPLA,PARA INSTALACOES ELETRICAS,TELEFONICA E DADOS,CONSTRUIDOS EM CHAPA DE ACO PRE GALVANIZADO,INCLUSIVE TODOS OS ACESSORIOS,MONTAGEM,CAIXA PARA 4 TOMADASDE ELETRICIDADE E LOGICA.FORNECIMENTO E COLOCACAO</t>
  </si>
  <si>
    <t>ALCA PARA BARRILETE DE DISTRIBUICAO,DO TIPO CONCENTRADO,SOBRESERVATORIO DUPLO,INCLUSIVE RAMAIS PARA EXTRAVASOR E LIMPEZA COMPREENDENDO:5,50M DE TUBO DE PVC 50MM,REGISTROS E CONEXOES.FORNECIMENTO E INSTALACAO</t>
  </si>
  <si>
    <t>ALCA PARA BARRILETE DE DISTRIBUICAO,DO TIPO CONCENTRADO,SOBRESERVATORIO DUPLO,INCLUSIVE RAMAIS PARA EXTRAVASOR E LIMPEZA COMPREENDENDO:5,50M DE TUBO DE PVC 60MM,REGISTROS E CONEXOES.FORNECIMENTO E INSTALACAO</t>
  </si>
  <si>
    <t>ALCA PARA BARRILETE DE DISTRIBUICAO,DO TIPO CONCENTRADO,SOBRESERVATORIO DUPLO,INCLUSIVE RAMAIS PARA EXTRAVASOR E LIMPEZA COMPREENDENDO:5,50M DE TUBO DE PVC 75MM,REGISTROS E CONEXOES.FORNECIMENTO E INSTALACAO</t>
  </si>
  <si>
    <t>ALCA PARA BARRILETE DE DISTRIBUICAO,DO TIPO CONCENTRADO,SOBRESERVATORIO DUPLO,INCLUSIVE RAMAIS PARA EXTRAVASOR E LIMPEZA COMPREENDENDO:5,50M DE TUBO DE PVC 85MM,REGISTROS E CONEXOES.FORNECIMENTO E INSTALACAO</t>
  </si>
  <si>
    <t>ALCA PARA BARRILETE DE DISTRIBUICAO,DO TIPO CONCENTRADO,SOBRESERVATORIO DUPLO,INCLUSIVE RAMAIS PARA EXTRAVASOR E LIMPEZA COMPREENDENDO:5,50M DE TUBO DE PVC 110MM,REGISTROS E CONEXOES.FORNECIMENTO E INSTALACAO</t>
  </si>
  <si>
    <t>COLUNA DE PVC,DE DIAMETRO 25MM,EXCLUSIVE PECAS DE DERIVACAOE RASGO EM ALVENARIA.FORNECIMENTO E ASSENTAMENTO</t>
  </si>
  <si>
    <t>COLUNA DE PVC,DE DIAMETRO 32MM,EXCLUSIVE PECAS DE DERIVACAOE RASGO EM ALVENARIA.FORNECIMENTO E ASSENTAMENTO</t>
  </si>
  <si>
    <t>COLUNA DE PVC,DE DIAMETRO DE 40MM,EXCLUSIVE PECAS DE DERIVACAO E RASGO EM ALVENARIA.FORNECIMENTO E ASSENTAMENTO</t>
  </si>
  <si>
    <t>COLUNA DE PVC,DE DIAMETRO DE 50MM,EXCLUSIVE PECAS DE DERIVACAO E RASGO EM ALVENARIA.FORNECIMENTO E ASSENTAMENTO</t>
  </si>
  <si>
    <t>COLUNA DE PVC,DE DIAMETRO DE 60MM,EXCLUSIVE PECAS DE DERIVACAO E RASGO EM ALVENARIA.FORNECIMENTO E ASSENTAMENTO</t>
  </si>
  <si>
    <t>COLUNA DE PVC,DE DIAMETRO DE 75MM,EXCLUSIVE PECAS DE DERIVACAO E RASGO EM ALVENARIA.FORNECIMENTO E ASSENTAMENTO</t>
  </si>
  <si>
    <t>INSTALACAO E ASSENTAMENTO DE CHUVEIRO(EXCLUSIVE FORNECIMENTODO APARELHO E REGISTRO),COMPREENDENDO:5,00M DE TUBO DE PVCDE 25MM,RALO SECO DE PVC 100MM COM GRELHA,2,00M DE TUBO DE PVC DE 40MM E CONEXOES</t>
  </si>
  <si>
    <t>INSTALACAO E ASSENTAMENTO DE CHUVEIRO ELETRICO (EXCLUSIVE FORNECIMENTO DO APARELHO E REGISTRO),COMPREENDENDO 5,00M DE TUBO DE PVC DE 25MM,RALO SECO DE PVC DE 100MM COM GRELHA,2,00MDE TUBO DE PVC DE 40MM,30,00M DE FIO 4MM 2,6,00M DE ELETRODUTO DE PVC DIAMETRO DE 3/4" E CONEXOES</t>
  </si>
  <si>
    <t>INSTALACAO E ASSENTAMENTO DE MICTORIO(EXCLUSIVE FORNECIMENTODO APARELHO),COMPREENDENDO:3,00M DE TUBO DE PVC DE 25MM,1,50M DE TUBOS DE PVC DE 40MM E 50MM,CADA,CONEXOES E RALO SIFONADO DE PVC COM 100X100X50MM COM TAMPA CEGA</t>
  </si>
  <si>
    <t>INSTALACAO E ASSENTAMENTO DE MICTORIO(EXCLUSIVE FORNECIMENTODO APARELHO E RALO SIFONADO),COMPREENDENDO:3,00M DE TUBO DEPVC DE 25MM,1,50M DE TUBOS DE PVC DE 40MM E 50MM,CADA,E CONEXOES,EXCLUSIVE RALO SINFONADO</t>
  </si>
  <si>
    <t>INSTALACAO E ASSENTAMENTO DE MICTORIO TIPO CALHA(EXCLUSIVE FORNECIMENTO DO APARELHO),COMPREENDENDO:3,00M DE TUBO DE PVCDE 25MM,REGISTRO DE GAVETA,2,00M DE TUBO DE PVC DE 40MM E 50MM,CADA,CONEXOES E CAIXA SINFONADA DE PVC COM 100X100X50MM,COM TAMPA CEGA</t>
  </si>
  <si>
    <t>INSTALACAO E ASSENTAMENTO DE BANHEIRA(EXCLUSIVE FORNECIMENTODO APARELHO),COMPREENDENDO:3,00M DE TUBO PVC DE 25MM,3,00MDE TUBO DE PVC DE 40MM E CONEXOES</t>
  </si>
  <si>
    <t>INSTALACAO E ASSENTAMENTO DE BIDE(EXCLUSIVE FORNECIMENTO DOAPARELHO),COMPREENDENDO:3,00M DE TUBO PVC DE 25MM,2,00M DE TUBO DE PVC DE 40MM E CONEXOES</t>
  </si>
  <si>
    <t>INSTALACAO E ASSENTAMENTO DE DUCHINHA MANUAL PARA BANHEIRO(EXCLUSIVE FORNECIMENTO DO APARELHO),COMPREENDENDO:3,00M DE TUBO DE PVC DE 25MM E CONEXOES</t>
  </si>
  <si>
    <t>INSTALACAO E ASSENTAMENTO DE PIA COM 1 CUBA(EXCLUSIVE FORNECIMENTO DO APARELHO),COMPREENDENDO:3,00M DE TUBO DE PVC DE 25MM,3,00M DE TUBO DE PVC DE 50MM,RABICHO E CONEXOES</t>
  </si>
  <si>
    <t>INSTALACAO E ASSENTAMENTO DE PIA COM 2 CUBAS(EXCLUSIVE FORNECIMENTO DO APARELHO),COMPREENDENDO:3,00M DE TUBO DE PVC DE 25MM,3,00M DE TUBO DE PVC DE 50MM, RABICHO E CONEXOES</t>
  </si>
  <si>
    <t>INSTALACAO E ASSENTAMENTO DE PIA COM CUBA DUPLA(EXCLUSIVE FORNECIMENTO DO APARELHO),COMPREENDENDO:3,00M DE TUBO DE PVC 25MM,3,00M DE TUBO DE PVC DE 50MM,RABICHO E CONEXOES</t>
  </si>
  <si>
    <t>INSTALACAO E ASSENTAMENTO DE LAVATORIO DE UMA TORNEIRA(EXCLUSIVE FORNECIMENTO DO APARELHO),COMPREENDENDO:3,00M DE TUBO DE PVC DE 25MM,2,00M DE TUBO DE PVC DE 40MM E CONEXOES</t>
  </si>
  <si>
    <t>INSTALACAO E ASSENTAMENTO DE LAVATORIO DE 2 TORNEIRAS(EXCLUSIVE FORNECIMENTO DO APARELHO),COMPREENDENDO:3,00M DE TUBO DEPVC DE 25MM,2,00M DE TUBO DE PVC DE 40MM E CONEXOES</t>
  </si>
  <si>
    <t>INSTALACAO E ASSENTAMENTO DE FILTRO RESIDENCIAL(EXCLUSIVE FORNECIMENTO DO APARELHO),COMPREENDENDO:2,00M DE TUBO DE PVC DE 25MM E CONEXOES</t>
  </si>
  <si>
    <t>INSTALACAO E ASSENTAMENTO DE FILTRO INDUSTRIAL(EXCLUSIVE FORNECIMENTO DO APARELHO),COMPREENDENDO:3,00M DE TUBO DE PVC SOLDAVEL DE 32MM E CONEXOES</t>
  </si>
  <si>
    <t>INSTALACAO E ASSENTAMENTO DE TANQUE DE SERVICO (EXCLUSIVE FORNECIMENTO DO APARELHO),COMPREENDENDO:3,00M DE TUBO DE PVC DE 25MM,3,00M DE TUBO DE PVC DE 50MM E CONEXOES</t>
  </si>
  <si>
    <t>INSTALACAO E ASSENTAMENTO DE BACIA TURCA(EXCLUSIVE FORNECIMENTO DO APARELHO E DA VALVULA DE DESCARGA),COMPREENDENDO:3,00M DE TUBO DE PVC DE 50MM,2,00M DE TUBO DE PVC DE 100MM,CONEXOES E MONTAGEM</t>
  </si>
  <si>
    <t>INSTALACAO E ASSENTAMENTO DE CAIXA DE DESCARGA ELEVADA (EXCLUSIVE FORNECIMENTO DA CAIXA),COMPREENDENDO:2,00M DE TUBO DEPVC DE 25MM,CONEXOES E MONTAGEM</t>
  </si>
  <si>
    <t>REPARO DE VALVULA DE DESCARGA.FORNECIMENTO E SUBSTITUICAO</t>
  </si>
  <si>
    <t>INSTALACAO E ASSENTAMENTO DE CAIXA DE DESCARGA DE EMBUTIR(EXCLUSIVE FORNECIMENTO DA CAIXA),COMPREENDENDO:2,00M DE TUBO DE PVC DE 25MM,0,80M DE TUBO DE PVC DE 40MM,CONEXOES E MONTAGEM</t>
  </si>
  <si>
    <t>INSTALACAO E ASSENTAMENTO DE VALVULA DE DESCARGA(EXCLUSIVE FORNECIMENTO DA VALVULA),COMPREENDENDO:3,00M DE TUBO DE PVC DE 50MM,CONEXOES E MONTAGEM</t>
  </si>
  <si>
    <t>REPARO EM CAIXA DE DESCARGA ELEVADA.FORNECIMENTO E SUBSTITUICAO</t>
  </si>
  <si>
    <t>INSTALACAO E COLOCACAO DE TORNEIRA PARA JARDIM OU DE LAVAGEM(EXCLUSIVE FORNECIMENTO DA TORNEIRA),COMPREENDENDO: 2,00M DETUBO DE PVC DE 20MM E CONEXOES</t>
  </si>
  <si>
    <t>INSTALACAO E ASSENTAMENTO DE VASO SANITARIO INDIVIDUAL E VALVULA DE DESCARGA(EXCL.ESTES)EM PAVIMENTO ELEVADO,COMPREENDENDO:INSTALACAO HIDRAULICA COM 2,00M TUBO PVC 50MM,COM CONEXOES ATE A VALVULA E APOS ESTA ATE VASO,LIGACAO DE ESGOTO COM 3,00M DE TUBO DE PVC DE 100MM AOS TUBOS QUEDA E VENTILACAO,INCLUSIVE CONEXOES,EXCLUSIVE OS TUBOS QUEDA E VENTILACAO</t>
  </si>
  <si>
    <t>INSTALACAO E ASSENTAMENTO VASO SANITARIO INDIVIDUAL COM CAIXA ACOPLADA(EXCLUSIVE ESTES),PAVIMENTO ELEVADO,COMPREENDENDO:INSTALACAO HIDRAULICA C/2,00M TUBO DE PVC 25MM,C/CONEXOES,ATE A CAIXA ACOPLADA,LIGACAO DE ESGOTOS COM 3,00M DE TUBO DE PVC 100MM AOS TUBOS DE QUEDA E VENTILACAO,INCLUSIVE CONEXOES,EXCLUSIVE OS TUBOS DE QUEDA E VENTILACAO</t>
  </si>
  <si>
    <t>INSTALACAO E ASSENTAMENTO DE VASO SANITARIO INDIVIDUAL E CAIXA DE DESCARGA(EXCLUSIVE ESTES)EM PAVIMENTO ELEVADO,COMPREENDENDO:INSTALACAO HIDRAULICA COM 2,00M DE TUBO DE PVC DE 25MM,COM CONEXOES,ATE A CAIXA DE DESCARGA,LIGACAO DE ESGOTOS COM3,00M DE TUBO DE PVC 100MM AOS TUBOS DE QUEDA E VENTILACAO,INCLUSIVE CONEXOES,EXCLUSIVE TUBOS DE QUEDA E VENTILACAO</t>
  </si>
  <si>
    <t>INSTALACAO E ASSENTAMENTO DE VASO SANITARIO INDIVIDUAL E VALVULA DE DESCARGA(EXCL.ESTES)EM PAVIMENTO TERREO,COMPREENDENDO:INSTALACAO HIDRAULICA COM 2,00M TUBO PVC 50MM,COM CONEXOES,ATE VALVULA E APOS ESTA ATE O VASO,LIGACAO ESGOTOS COM 3,00M TUBO PVC 100MM A CAIXA DE INSPECAO E TUBO VENTILACAO,INCLUSIVE CONEXOES,EXCLUSIVE TUBO DE VENTILACAO</t>
  </si>
  <si>
    <t>INSTALACAO E ASSENTAMENTO DE VASO SANITARIO INDIVIDUAL E CAIXA DE DESCARGA(EXCLUSIVE ESTES)EM PAVIMENTO TERREO,COMPREENDENDO:INSTALACAO HIDRAULICA COM 2,00M DE TUBO DE PVC DE 25MM,COM CONEXOES,ATE A CAIXA DE DESCARGA,LIGACAO DE ESGOTO COM 3,00M DE TUBO DE PVC DE 100MM A CAIXA INSPECAO E TUBO DE VENTILACAO,INCLUSIVE CONEXOES,EXCLUSIVE TUBO VENTILACAO</t>
  </si>
  <si>
    <t>INSTALACAO E ASSENTAMENTO DE VASO SANITARIO COM CAIXA ACOPLADA(EXCLUSIVE ESTES)EM PAVIMENTO TERREO,COMPREENDENDO:INSTALACAO HIDRAULICA COM 2,00M DE TUBO DE PVC DE 25MM,COM CONEXOES,ATE A CAIXA,LIGACAO DE ESGOTO COM 3,00M DE TUBO DE PVC DE 100MM A CAIXA DE INSPECAO E TUBO DE VENTILACAO,INCLUSIVE CONEXOES,EXCLUSIVE O TUBO DE VENTILACAO</t>
  </si>
  <si>
    <t>INSTALACAO E ASSENTAMENTO DE UM VASO SANITARIO E VALVULA DESCARGA(EXCL.ESTES) EM PAVIMENTO ELEVADO,PARTE DE UM CONJUNTODOIS OU MAIS VASOS,COMPREENDENDO:INSTALACAO HIDRAULICA C/1,50M TUBO PVC 50MM,C/CONEXOES,ATE VALVULA DESCARGA,LIGACAO ESGOTO C/2,00M TUBO PVC 100MM AOS TUBOS DE QUEDA E VENTILACAO,INCL.CONEXOES,EXCL.TUBOS QUEDA E VENTILACAO</t>
  </si>
  <si>
    <t>INSTALACAO E ASSENTAMENTO DE UM VASO SANITARIO COM CAIXA DEDESCARGA(EXCL.ESTES)EM PAVIMENTO ELEVADO,PARTE DE UM CONJ.DEDOIS OU MAIS VASOS,COMPREENDENDO:INST.HIDRAULICA COM 1,50MDE TUBO PVC 25MM,COM CONEXOES,ATE A CAIXA DE DESCARGA,LIGACAO DE ESGOTO COM 2,00M DE TUBO PVC 100MM,AOS TUBOS DE QUEDA EVENTILACAO,INCL.CONEXOES,EXCL.TUBOS DE QUEDA E VENTILACAO</t>
  </si>
  <si>
    <t>INSTALACAO E ASSENTAMENTO DE UM VASO SANITARIO COM CAIXA ACOPLADA(EXCL.ESTES)EM PAVIMENTO ELEVADO,PARTE DE UM CONJ.DE DOIS OU MAIS VASOS,COMPREENDENDO:INST.HIDRAULICA COM 1,50M DETUBO PVC 25MM,COM CONEXOES,ATE A CAIXA ACOPLADA,LIGACAO DE ESGOTO COM 2,00M DE TUBO PVC 100MM,AOS TUBOS DE QUEDA E VENTILACAO,INCL.CONEXOES,EXCL.TUBOS DE QUEDA E VENTILACAO</t>
  </si>
  <si>
    <t>INSTALACAO E ASSENTAMENTO DE UM VASO SANITARIO E VALVULA DEDESCARGA(EXCL.ESTES)EM PAVIMENTO TERREO,PARTE DE UM CONJUNTODE DOIS OU MAIS VASOS,COMPREENDENDO:INSTALACAO HIDRAULICA C/1,50M TUBO PVC 50MM,C/CONEXOES,ATE VALVULA E APOS ESTA ATEO VASO,LIGACAO ESGOTO C/2,00M TUBO PVC 100MM A CAIXA DE INSPECAO E TUBO VENTILACAO,INCL.CONEXOES,EXCL.TUBO VENTILACAO</t>
  </si>
  <si>
    <t>INSTALACAO E ASSENTAMENTO DE UM VASO SANITARIO E CAIXA DE DESCARGA(EXCL.ESTES)EM PAVIMENTO TERREO,PARTE DE UM CONJUNTO DE DOIS OU MAIS VASOS,COMPREENDENDO:INSTALACAO HIDRAULICA C/1,50M TUBO PVC 25MM,C/CONEXOES,ATE A CAIXA DE DESCARGA,LIGACAO ESGOTO C/2,00M TUBO PVC 100MM A CAIXA INSPECAO E TUBO DE VENTILACAO,INCL.CONEXOES,EXCL.TUBO VENTILACAO</t>
  </si>
  <si>
    <t>INSTALACAO E ASSENTAMENTO DE UM VASO SANITARIO E CAIXA ACOPLADA(EXCL.ESTES)EM PAVIMENTO TERREO,PARTE DE UM CONJ.DE DOISOU MAIS VASOS,COMPREENDENDO:INST.HIDRAULICA COM 1,50M DE TUBO PVC 25MM,COM CONEXOES,ATE A CAIXA ACOPLADA,LIGACAO DE ESGOTO COM 2,00M DE TUBO PVC 100MM A CAIXA DE INSPECAO E TUBO DEVENTILACAO,INCL.CONEXOES,EXCL.TUBO DE VENTILACAO</t>
  </si>
  <si>
    <t>INSTALACAO E ASSENTAMENTO DE UM LAVATORIO OU APARELHO DE INSTALACAO SEMELHANTE,EM BATERIA(EXCLUSIVE FORNECIMENTO DO APARELHO),COMPREENDENDO:1,00M DE TUBO DE PVC DE 32MM E 0,60M DETUBO DE PVC DE 25MM,COM CONEXOES E ESGOTAMENTO EM PVC DE 40MM,ATE O RALO SIFONADO</t>
  </si>
  <si>
    <t>INSTALACAO E ASSENTAMENTO DE BEBEDOURO OU LAVATORIO TIPO CALHA,EM BATERIA COM 1 PONTO A CADA 50CM(EXCLUSIVE FORNECIMENTODO APARELHO),COMPREENDENDO:1,00M DE TUBO DE PVC DE 32MM E 0,60M DE TUBO DE PVC DE 25MM,COM CONEXOES E ESGOTAMENTO EM PVC DE 50MM,ATE O RALO SIFONADO</t>
  </si>
  <si>
    <t>INSTALACAO HIDRAULICA E ASSENTAMENTO DE UM CHUVEIRO EM BATERIA(EXCLUSIVE FORNECIMENTO DO APARELHO E REGISTRO),ATE 4 CHUVEIROS,COMPREENDENDO:1,50M DE TUBO DE PVC DE 32MM E 1,00M DETUBO DE PVC DE 25MM</t>
  </si>
  <si>
    <t>INSTALACAO HIDRAULICA E ASSENTAMENTO DE UM CHUVEIRO EM BATERIA(EXCLUSIVE FORNECIMENTO DO APARELHO E REGISTRO),ATE 8 CHUVEIROS,COMPREENDENDO:1,50M DE TUBO DE PVC SOLDAVEL DE 50MM E1,00M DE TUBO DE PVC DE 25MM</t>
  </si>
  <si>
    <t>RALO SECO(SIMPLES)DE PVC(100X53)X40MM,COM GRELHA,COMPREENDENDO:EFLUENTE DE 40MM SOLDAVEL EM PVC,COM 2,00M DE EXTENSAO ELIGACAO AO RALO SIFONADO.FORNECIMENTO E INSTALACAO</t>
  </si>
  <si>
    <t>RALO SIFONADO DE PVC(150X185)X75MM RIGIDO EM PAVIMENTO ELEVADO,COM SAIDA DE 75MM SOLDAVEL,GRELHA REDONDA E PORTA-GRELHA,COMPREENDENDO:3,00M DE TUBO DE PVC DE 75MM E SUA LIGACAO AORAMAL DE QUEDA E VENTILACAO.FORNECIMENTO E INSTALACAO</t>
  </si>
  <si>
    <t>RALO SIFONADO DE PVC RIGIDO (100X100)X50MM,EM PAVIMENTO ELEVADO,COM TAMPA CEGA,COM 1 ENTRADA DE 40MM E SAIDA DE 50MM,COMPREENDENDO:2,00M DE TUBO DE PVC DE 50MM SOLDAVEL,1,00M DE TUBO DE PVC DE 40MM E SUA LIGACAO AO RAMAL DE QUEDA E VENTILACAO.FORNECIMENTO E INSTALACAO</t>
  </si>
  <si>
    <t>RALO SIFONADO PVC RIGIDO (150X185)X75MM,EM PAVIMENTO TERREO,COM SAIDA DE 75MM,GRELHA REDONDA E PORTA-GRELHA,COMPREENDENDO:3,00M DE TUBO DE PVC DE 75MM E SUA LIGACAO AO RAMAL DE VENTILACAO.FORNECIMENTO E INSTALACAO</t>
  </si>
  <si>
    <t>RALO SIFONADO DE PVC(100X100)X50MM,EM PAVIMENTO TERREO,COM TAMPA CEGA,COM 1 ENTRADA DE 40MM E SAIDA DE 50MM,INCLUSIVE LIGACAO DE 50MM DE PVC ATE A CAIXA DE INSPECAO,CONSIDERANDO ADISTANCIA DO CENTRO DO RALO ATE 2,00M.FORNECIMENTO E INSTALACAO</t>
  </si>
  <si>
    <t>LIGACAO A COLUNA DE GORDURA DO ESGOTO DE PIAS EM TUBO DE PVCDE 50MM SOLDAVEL,COM CONEXOES</t>
  </si>
  <si>
    <t>TUBO DE QUEDA EM PVC DE 150MM,INCLUSIVE "T" SANITARIO.FORNECIMENTO E ASSENTAMENTO</t>
  </si>
  <si>
    <t>TUBO DE QUEDA EM PVC DE 100MM,INCLUSIVE "T" SANITARIO.FORNECIMENTO E ASSENTAMENTO</t>
  </si>
  <si>
    <t>TUBO DE QUEDA EM PVC DE 75MM,INCLUSIVE "T" SANITARIO.FORNECIMENTO E ASSENTAMENTO</t>
  </si>
  <si>
    <t>TUBO PARA VENTILACAO EM PVC DE 100MM.INCLUSIVE CONEXOES.FORNECIMENTO E ASSENTAMENTO</t>
  </si>
  <si>
    <t>TUBO PARA VENTILACAO EM PVC DE 75MM,INCLUSIVE CONEXOES.FORNECIMENTO E ASSENTAMENTO</t>
  </si>
  <si>
    <t>TUBO DE QUEDA EM PVC REFORCADO DE 150MM,INCLUSIVE "T" SANITARIO.FORNECIMENTO E ASSENTAMENTO</t>
  </si>
  <si>
    <t>TUBO DE QUEDA EM PVC REFORCADO DE 100MM,INCLUSIVE "T" SANITARIO.FORNECIMENTO E ASSENTAMENTO</t>
  </si>
  <si>
    <t>TUBO DE QUEDA EM PVC REFORCADO DE 75MM,INCLUSIVE "T" SANITARIO.FORNECIMENTO E ASSENTAMENTO</t>
  </si>
  <si>
    <t>APARELHO DE AR CONDICIONADO,TIPO PAREDE(EXCLUSIVE O FORNECIMENTO DO APARELHO),COMPREENDENDO:5 VARAS DE ELETRODUTO PVC DE3/4",COM LUVAS,40,00M DE FIO 2,5MM2,TOMADA DE EMBUTIR E CAIXA DE EMBUTIR.INSTALACAO E ASSENTAMENTO</t>
  </si>
  <si>
    <t>APARELHO DE AR CONDICIONADO,TIPO PAREDE(EXCLUSIVE O FORNECIMENTO DO APARELHO),COM INSTALACAO APARENTE,COMPREENDENDO:5 VARAS DE ELETRODUTO PVC DE 3/4",COM LUVAS,40,00M DE FIO 2,5MM2,TOMADA DE SOBREPOR E CAIXA DE SOBREPOR,INCLUSIVE ABRACADEIRAS.INSTALACAO E ASSENTAMENTO</t>
  </si>
  <si>
    <t>BEBEDOURO ELETRICO,TIPO PRESSAO COM FILTRO INTERNO(EXCLUSIVEFORNECIMENTO DE APARELHO),COMPREENDENDO:2 VARAS DE ELETRODUTO PVC DE 3/4",COM LUVAS,10,00M DE FIO 2,5MM2,TOMADA DE EMBUTIR E CAIXA DE EMBUTIR,4,00M DE TUBO PVC DE 25MM,3,00M DE TUBO PVC DE 40MM,REGISTRO DE 3/4" E CONEXOES.INSTALACAO ATE ORALO EXISTENTE E ASSENTAMENTO</t>
  </si>
  <si>
    <t>TUBO DE PVC RIGIDO,COM DIAMETRO DE 50MM,PBL,PN 80.FORNECIMENTO</t>
  </si>
  <si>
    <t>ADAPTADOR DE PVC RIGIDO SOLDAVEL,COM BOLSA SOLDAVEL E ROSCAMACHO,DIAMETRO NOMINAL DE 50MM.FORNECIMENTO</t>
  </si>
  <si>
    <t>CURVA DE 90° DE PVC RIGIDO,SOLDAVEL,DIAMETRO NOMINAL DE 50MME PRESSAO NOMINAL DE 80.FORNECIMENTO</t>
  </si>
  <si>
    <t>LUVA EM PVC RIGIDO SOLDAVEL,AZUL,DE 50MM.FORNECIMENTO</t>
  </si>
  <si>
    <t>TE DE PVC RIGIDO SOLDAVEL,90°,AZUL,COM BOLSAS SOLDAVEIS,DE 50MM.FORNECIMENTO</t>
  </si>
  <si>
    <t>ASPERSOR DE IMPACTO,PARA IRRIGACAO TIPO ECO,PARA REGA DE JARDIM.FORNECIMENTO</t>
  </si>
  <si>
    <t>ASPERSOR DE IMPACTO,PARA IRRIGACAO,TIPO MAXIREGA.FORNECIMENTO</t>
  </si>
  <si>
    <t>ASPERSOR DE IMPACTO,PARA IRRIGACAO,TIPO MINIREGA.FORNECIMENTO</t>
  </si>
  <si>
    <t>15.004.0500-0</t>
  </si>
  <si>
    <t>CALHA DE PISO NORMAL,EM PVC,DN 130,INCLUSIVE ESCAVACAO MANUAL E CAMADA DE CONCRETO PARA ASSENTAMENTO.FORNECIMENTO E COLOCACAO</t>
  </si>
  <si>
    <t>15.004.0500-A</t>
  </si>
  <si>
    <t>15.004.0505-0</t>
  </si>
  <si>
    <t>CALHA DE PISO NORMAL,EM PVC,DN 200,INCLUSIVE ESCAVACAO MANUAL E CAMADA DE CONCRETO PARA ASSENTAMENTO.FORNECIMENTO E COLOCACAO</t>
  </si>
  <si>
    <t>15.004.0505-A</t>
  </si>
  <si>
    <t>GRELHA PARA CALHA DE PISO,EM PVC,MEDINDO 130X500MM.FORNECIMENTO E COLOCACAO</t>
  </si>
  <si>
    <t>GRELHA PARA CALHA DE PISO,EM PVC,MEDINDO 200X500MM.FORNECIMENTO E COLOCACAO</t>
  </si>
  <si>
    <t>15.004.0640-0</t>
  </si>
  <si>
    <t>GRELHA PARA CALHA DE PISO,EM PVC,SUPER-REFORCADA,PARA TRAFEGO DE VEICULOS ATE 3T,MEDINDO 200X500MM.FORNECIMENTO E COLOCACAO</t>
  </si>
  <si>
    <t>15.004.0640-A</t>
  </si>
  <si>
    <t>ABRACADEIRA DE PVC OU NYLON,PARA AMARRACAO DE CABOS TELEFONICOS,COM UTILIZACAO DE PREGOS OU PARAFUSOS PARA FIXACAO,DIAMETRO DE 16MM.FORNECIMENTO E COLOCACAO</t>
  </si>
  <si>
    <t>ABRACADEIRA DE PVC OU NYLON,PARA AMARRACAO DE CABOS TELEFONICOS,COM UTILIZACAO DE PREGOS OU PARAFUSOS PARA FIXACAO,DIAMETRO DE 17,5MM.FORNECIMENTO E COLOCACAO</t>
  </si>
  <si>
    <t>ABRACADEIRA DE PVC OU NYLON,PARA AMARRACAO DE CABOS TELEFONICOS,COM UTILIZACAO DE PREGOS OU PARAFUSOS PARA FIXACAO,DIAMETRO DE 20,5MM.FORNECIMENTO E COLOCACAO</t>
  </si>
  <si>
    <t>ABRACADEIRA DE PVC OU NYLON,PARA AMARRACAO DE CABOS TELEFONICOS,COM UTILIZACAO DE PREGOS OU PARAFUSOS PARA FIXACAO,DIAMETRO DE 28,5MM.FORNECIMENTO E COLOCACAO</t>
  </si>
  <si>
    <t>ABRACADEIRA DE PVC OU NYLON,PARA AMARRACAO DE CABOS TELEFONICOS,COM UTILIZACAO DE PREGOS OU PARAFUSOS PARA FIXACAO,DIAMETRO DE 35MM.FORNECIMENTO E COLOCACAO</t>
  </si>
  <si>
    <t>INSTALACAO E ASSENTAMENTO DE CHUVEIRO(EXCLUSIVE O FORNECIMENTO DO APARELHO,REGISTRO E ISOLAMENTO),COMPREENDENDO:5,00M DETUBO DE COBRE DE 22MM,SOLDAS E CONEXOES</t>
  </si>
  <si>
    <t>INSTALACAO E ASSENTAMENTO DE BANHEIRA(EXCLUSIVE O FORNECIMENTO DO APARELHO E ISOLAMENTO),COMPREENDENDO:8,00M DE TUBO DECOBRE DE 22MM,SOLDAS E CONEXOES</t>
  </si>
  <si>
    <t>INSTALACAO E ASSENTAMENTO DE DUCHINHA MANUAL PARA BANHEIRO(EXCLUSIVE O FORNECIMENTO DO APARELHO E ISOLAMENTO),COMPREENDENDO:3,00M DE TUBO DE COBRE DE 22MM,SOLDAS E CONEXOES</t>
  </si>
  <si>
    <t>INSTALACAO E ASSENTAMENTO DE PIA COM 1 CUBA(EXCLUSIVE O FORNECIMENTO DO APARELHO E ISOLAMENTO),COMPREENDENDO:6,00M DE TUBO DE COBRE DE 22MM,SOLDAS E CONEXOES</t>
  </si>
  <si>
    <t>INSTALACAO E ASSENTAMENTO DE PIA COM 2 CUBAS(EXCLUSIVE O FORNECIMENTO DO APARELHO E ISOLAMENTO),COMPREENDENDO:6,00M DE TUBO DE COBRE DE 22MM,SOLDAS E CONEXOES</t>
  </si>
  <si>
    <t>INSTALACAO E ASSENTAMENTO DE LAVATORIO DE 1 TORNEIRA (EXCLUSIVE O FORNECIMENTO DO APARELHO E ISOLAMENTO),COMPREENDENDO:4,00M DE TUBO DE COBRE DE 22MM,SOLDAS E CONEXOES</t>
  </si>
  <si>
    <t>INSTALACAO E ASSENTAMENTO DE TANQUE DE SERVICO(EXCLUSIVE O FORNECIMENTO DO APARELHO E ISOLAMENTO),COMPREENDENDO:6,00M DETUBO DE COBRE DE 22MM,SOLDAS E CONEXOES</t>
  </si>
  <si>
    <t>COLUNA DE COBRE DE 28MM,EXCLUSIVE PECAS DE DERIVACAO E ISOLAMENTO</t>
  </si>
  <si>
    <t>COLUNA DE COBRE DE 35MM,EXCLUSIVE PECAS DE DERIVACAO E ISOLAMENTO</t>
  </si>
  <si>
    <t>COLUNA DE COBRE DE 42MM,EXCLUSIVE PECAS DE DERIVACAO E ISOLAMENTO</t>
  </si>
  <si>
    <t>COLUNA DE COBRE DE 54MM,EXCLUSIVE PECAS DE DERIVACAO E ISOLAMENTO</t>
  </si>
  <si>
    <t>COLUNA DE COBRE DE 66MM,EXCLUSIVE PECAS DE DERIVACAO E ISOLAMENTO</t>
  </si>
  <si>
    <t>INSTALACAO E ASSENTAMENTO DE AR CONDICIONADO TIPO SPLIT DE 9000 BTU'S,COM 1 CONDENSADOR E 1 EVAPORADOR,(VIDE FORNECIMENTO DO APARELHO NA FAMILIA 18.030)INCLUSIVE ACESSORIOS DE FIXACAO,EXCLUSIVE ALIMENTACAO ELETRICA E INTERLIGACAO AO CONDENSADOR/EVAPORADOR(VIDE ITEM 15.005.0255)</t>
  </si>
  <si>
    <t>INSTALACAO E ASSENTAMENTO DE AR CONDICIONADO TIPO SPLIT DE 12000 BTU'S,COM 1 CONDENSADOR E 1 EVAPORADOR,(VIDE FORNECIMENTO DO APARELHO NA FAMILIA 18.030)INCLUSIVE ACESSORIOS DE FIXACAO,EXCLUSIVE ALIMENTACAO ELETRICA E INTERLIGACAO AO CONDENSADOR/EVAPORADOR (VIDE ITEM 15.005.0255)</t>
  </si>
  <si>
    <t>INSTALACAO E ASSENTAMENTO DE AR CONDICIONADO TIPO SPLIT DE 18000 BTU'S,COM 1 CONDENSADOR E 1 EVAPORADOR,(VIDE FORNECIMENTO DO APARELHO NA FAMILIA 18.030)INCLUSIVE ACESSORIOS DE FIXACAO,EXCLUSIVE ALIMENTACAO ELETRICA E INTERLIGACAO AO CONDENSAOR/EVAPORADOR (VIDE ITEM 15.005.0255)</t>
  </si>
  <si>
    <t>INSTALACAO E ASSENTAMENTO DE AR CONDICIONADO TIPO SPLIT DE 18000 BTU'S,COM 1 CONDENSADOR E 2 EVAPORADORES,(VIDE FORNECIMENTO DO APARELHO NA FAMILIA 18.030)INCLUSIVE ACESSORIOS DE FIXACAO,EXCLUSIVE ALIMENTACAO ELETRICA E INTERLIGACAO AO CONDENSADOR/EVAPORADOR (VIDE ITEM 15.005.0255)</t>
  </si>
  <si>
    <t>INSTALACAO E ASSENTAMENTO DE AR CONDICIONADO TIPO SPLIT DE 24000 BTU'S,COM 1 CONDENSADOR E 1 EVAPORADOR,(VIDE FORNECIMENTO DO APARELHO NA FAMILIA 18.030)INCLUSIVE ACESSORIOS DE FIXACAO,EXCLUSIVE ALIMENTACAO ELETRICA E INTERLIGACAO AO CONDENSADOR/EVAPORADOR (VIDE ITEM 15.005.0255)</t>
  </si>
  <si>
    <t>INSTALACAO E ASSENTAMENTO DE AR CONDICIONADO TIPO SPLIT DE 24000 BTU'S,COM 1 CONDENSADOR E 2 EVAPORADORES,(VIDE FORNECIMENTO DO APARELHO NA FAMILIA 18.030)INCLUSIVE ACESSORIOS DE FIXACAO,EXCLUSIVE ALIMENTACAO ELETRICA E INTERLIGACAO AO CONDENSADOR/EVAPORADOR (VIDE ITEM 15.005.0255)</t>
  </si>
  <si>
    <t>INSTALACAO E ASSENTAMENTO DE AR CONDICIONADO TIPO SPLIT DE 30000 BTU'S,COM 1 CONDENSADOR E 1 EVAPORADOR,(VIDE FORNECIMENTO DO APARELHO NA FAMILIA 18.030)INCLUSIVE ACESSORIOS DE FIXACAO,EXCLUSIVE ALIMENTACAO ELETRICA E INTERLIGACAO AO CONDENSADOR/EVAPORADOR (VIDE ITEM 15.005.0255)</t>
  </si>
  <si>
    <t>INSTALACAO E ASSENTAMENTO DE AR CONDICIONADO TIPO SPLIT DE 36000 BTU'S,COM 1 CONDENSADOR E 1 EVAPORADOR,(VIDE FORNECIMENTO DO APARELHO NA FAMILIA 18.030)INCLUSIVE ACESSORIOS DE FIXACAO,EXCLUSIVE ALIMENTACAO ELETRICA E INTERLIGACAO AO CONDENSADOR/EVAPORADOR (VIDE ITEM 15.005.0255)</t>
  </si>
  <si>
    <t>INSTALACAO E ASSENTAMENTO DE AR CONDICIONADO TIPO SPLIT DE 48000 BTU'S,COM 1 CONDENSADOR E 1 EVAPORADOR,(VIDE FORNECIMENTO DO APARELHO NA FAMILIA 18.030)INCLUSIVE ACESSORIOS DE FIXACAO,EXCLUSIVE ALIMENTACAO ELETRICA E INTERLIGACAO AO CONDENSADOR/EVAPORADOR (VIDE ITEM 15.005.0255)</t>
  </si>
  <si>
    <t>INSTALACAO E ASSENTAMENTO DE AR CONDICIONADO TIPO SPLIT DE 60000 BTU'S,COM 1 CONDENSADOR E 1 EVAPORADOR,(VIDE FORNECIMENTO DO APARELHO NA FAMILIA 18.030)INCLUSIVE ACESSORIOS DE FIXACAO,EXCLUSIVE ALIMENTACAO ELETRICA E INTERLIGACAO AO CONDENSADOR/EVAPORADOR (VIDE ITEM 15.005.0255)</t>
  </si>
  <si>
    <t>DUTO PARA CONDICIONAMENTO DE AR,CHAVETADO EM CHAPA DE ACO GALVANIZADO,NAS DIVERSAS BITOLAS,CONFORME SMACNA/ABNT,ISOLADOCOM MANTA DE LA DE VIDRO,REVESTIDA COM FOLHA DE ALUMINIO,INCLUINDO CINTAS,FITAS,SUPORTES PINTADOS,DIFUSORES E GRELHAS EMALUMINIO EXTRUDADO E DEMAIS ITENS NECESSARIOS.FORNECIMENTOE COLOCACAO</t>
  </si>
  <si>
    <t>TUBULACAO EM COBRE PARA INTERLIGACAO DE SPLIT SYSTEM AO CONDENSADOR/EVAPORADOR,INCLUSIVE ISOLAMENTO TERMICO,ALIMENTACAOELETRICA,CONEXOES E FIXACAO,PARA APARELHOS ATE 48000 BTU'S.FORNECIMENTO E INSTALACAO</t>
  </si>
  <si>
    <t>TUBULACAO EM COBRE PARA INTERLIGACAO DE SPLIT SYSTEM AO CONDENSADOR/EVAPORADOR,INCLUSIVE ISOLAMENTO TERMICO,ALIMENTACAOELETRICA,CONEXOES E FIXACAO,PARA APARELHOS DE 60000 BTU'S.FORNECIMENTO E INSTALACAO</t>
  </si>
  <si>
    <t>DUTO PARA EXAUSTAO DE COCCAO DE FOGOES,SOLDADO EM CHAPA PRETA,CONFORME ABNT,PINTADOS COM TINTA RESISTENTE AO CALOR,INCLUSIVE SUPORTES PINTADOS,LONAS E DEMAIS ITENS NECESSARIOS.FORNECIMENTO E COLOCACAO</t>
  </si>
  <si>
    <t>DUTO PARA EXAUSTAO DE AR DE CALDEIROES/FORNOS,CHAVETADO EM CHAPA DE ACO GALVANIZADO,NAS DIVERSAS BITOLAS,CONFORME SMACNA/ABNT,INCLUSIVE SUPORTES PINTADOS,LONAS E DEMAIS ITENS NECESSARIOS.FORNECIMENTO E COLOCACAO</t>
  </si>
  <si>
    <t>DUTO PARA EXAUSTAO DE AR/VENTILACAO,CHAVETADO EM CHAPA DE ACO GALVANIZADO,NAS DIVERSAS BITOLAS,CONFORME SMACNA/ABNT,INCLUSIVE SUPORTES PINTADOS,GRELHAS,DIFUSORES EM ALUMINIO EXTRUDADO E DEMAIS ITENS NECESSARIOS.FORNECIMENTO E COLOCACAO</t>
  </si>
  <si>
    <t>CAIXA DE INCENDIO INTERNA PADRAO CBERJ,DE ACO,MEDINDO 70X50X25CM,COMPREENDENDO:2 LANCES DE 15,00M DE MANGUEIRA DE FIBRADE POLIESTER PURA,TIPO 2,REVESTIDA INTERNAMENTE COM BORRACHAVULCANIZADA NO DIAMETRO DE 1.1/2",EMPATADA,COM REGISTRO,ADAPTADOR E ESGUICHO.FORNECIMENTO E COLOCACAO</t>
  </si>
  <si>
    <t>CAIXA DE INCENDIO EXTERNA,PADRAO CBERJ,DE ACO,MEDINDO 70X50X25CM,COMPREENDENDO:2 LANCES DE 15,00M DE MANGUEIRA DE FIBRADE POLIESTER PURA,TIPO 2,REVESTIDA INTERNAMENTE COM BORRACHAVULCANIZADA NO DIAMETRO DE 1.1/2",EMPATADA,COM REGISTRO,ADAPTADOR E ESGUICHO.FORNECIMENTO E COLOCACAO</t>
  </si>
  <si>
    <t>UM LANCE DE 15,00M DE MANGUEIRA DE FIBRA DE POLIESTER PURA,TIPO 2,REVESTIDA INTERNAMENTE COM BORRACHA VULCANIZADA NO DIAMETRO DE 1.1/2".FORNECIMENTO E COLOCACAO</t>
  </si>
  <si>
    <t>DOIS LANCES DE 15,00M DE MANGUEIRA DE FIBRA DE POLIESTER PURA,TIPO 2,REVESTIDA INTERNAMENTE COM BORRACHA VULCANIZADA NODIAMETRO DE 1.1/2".FORNECIMENTO E COLOCACAO</t>
  </si>
  <si>
    <t>HIDRANTE DE COLUNA COMPLETO,PARA LINHA DE 100MM,INCLUSIVE PECAS COMPLEMENTARES ATE O INICIO DA TUBULACAO HORIZONTAL E FORNECIMENTO DO MATERIAL PARA REJUNTAMENTO.FORNECIMENTO E ASSENTAMENTO</t>
  </si>
  <si>
    <t>HIDRANTE SUBTERRANEO COMPLETO,EXCLUSIVE ESTE,CONSIDERANDO PECAS COMPLEMENTARES ATE O INICIO DA TUBULACAO HORIZONTAL E FORNECIMENTO DO MATERIAL DE REJUNTAMENTO.ASSENTAMENTO</t>
  </si>
  <si>
    <t>INSTALACAO DE INCENDIO(HIDRANTE)EM CAIXA ENTERRADA DE ALVENARIA COM TIJOLO MACICO,PAREDE MEIA VEZ(10CM)MEDINDO 40X30X50CM,REVESTIDA INTERNAMENTE,COM TAMPA DE FERRO FUNDIDO,INCLUSIVE PECAS COMPREENDENDO:REGISTRO DE GAVETA EM BRONZE 2.1/2",TAMPAO CEGO 2.1/2",JUNTA STORZ DE 2.1/2" E FORNECIMENTO DE TODOS OS MATERIAIS</t>
  </si>
  <si>
    <t>HASTE PARA ATERRAMENTO,DE COBRE DE 5/8"(16MM),COM 3,00M DE COMPRIMENTO.FORNECIMENTO E COLOCACAO</t>
  </si>
  <si>
    <t>HASTE PARA ATERRAMENTO,DE COBRE DE 5/8"(16MM),COM 2,40M DE COMPRIMENTO.FORNECIMENTO E COLOCACAO</t>
  </si>
  <si>
    <t>PARA-RAIO DE TELHADO,TIPO FRANKLIN,EM LATAO CROMADO,H=37,5CM,COMPREENDENDO:30,00M DE CORDOALHA DE COBRE 16MM2,HASTE DE TERRA E DEMAIS MATERIAIS NECESSARIOS.FORNECIMENTO E COLOCACAO</t>
  </si>
  <si>
    <t>SUPORTE PARA FIXACAO DE CABO PARA PARA-RAIO,COM 20CM DE COMPRIMENTO,COM ISOLADOR.FORNECIMENTO E COLOCACAO</t>
  </si>
  <si>
    <t>TERMINAL AEREO PARA PARA-RAIO(CAPTOR 1 PONTA)EM LATAO MACICO,3/8"X600MM,FIXACAO COM ROSCA MECANICA E ABRACADEIRA,INCLUSIVE CAPTOR.FORNECIMENTO E COLOCACAO</t>
  </si>
  <si>
    <t>PRESILHA EM LATAO COM FURO DE 7MM.FORNECIMENTO E COLOCACAO</t>
  </si>
  <si>
    <t>DISJUNTOR TRIFASICO A VOLUME REDUZIDO DE OLEO,15KV-350MVA,COM RELES PRIMARIOS.FORNECIMENTO E COLOCACAO</t>
  </si>
  <si>
    <t>DISJUNTOR TRIFASICO A VOLUME REDUZIDO DE OLEO,15KV-500MVA,COM RELES PRIMARIOS.FORNECIMENTO E COLOCACAO</t>
  </si>
  <si>
    <t>DISJUNTOR DE VOLUME REDUZIDO DE OLEO TRIPOLAR,CLASSE 15KV,CORRENTE NOMINAL DE 800A/500MVA,COM OS ACESSORIOS:CARREGADOR DE MOLA MOTORIZADO,RELES DE ABERTURA E FECHAMENTO,BLOQUEIO MECANICO KIRK.FORNECIMENTO E COLOCACAO</t>
  </si>
  <si>
    <t>SECCIONADOR TRIPOLAR,ACIONAMENTO SIMULTANEO,COMANDO POR VARADE MANOBRA,15KV-400A.FORNECIMENTO E COLOCACAO</t>
  </si>
  <si>
    <t>SECCIONADOR TRIPOLAR,ACIONAMENTO SIMULTANEO,COMANDO POR PUNHO DE MANOBRA,15KV-400A.FORNECIMENTO E COLOCACAO</t>
  </si>
  <si>
    <t>SECCIONADOR TRIPOLAR COM FUSIVEIS,ACIONAMENTO SIMULTANEO,COMANDO POR VARA DE MANOBRA,15KV-400A.FORNECIMENTO E COLOCACAO</t>
  </si>
  <si>
    <t>SECCIONADOR TRIPOLAR COM FUSIVEIS,ACIONAMENTO SIMULTANEO,COMANDO POR PUNHO DE MANOBRA,15KV-400A.FORNECIMENTO E COLOCACAO</t>
  </si>
  <si>
    <t>VARA DE MANOBRA EM FENOLITE,COM PONTEIRA DE DURALUMINIO TESTADA EM 15KV,COM 3,00M DE COMPRIMENTO.FORNECIMENTO</t>
  </si>
  <si>
    <t>MUFLA TERMINAL,INTERNA OU EXTERNA,PARA CABO SINGELO DE 15KV.FORNECIMENTO E COLOCACAO</t>
  </si>
  <si>
    <t>VERGALHAO DE COBRE DE 3/8".FORNECIMENTO E COLOCACAO</t>
  </si>
  <si>
    <t>ISOLADOR DE PINO,TIPO HI-TOP,CILINDRICO CLASSE 15KV.FORNECIMENTO E COLOCACAO</t>
  </si>
  <si>
    <t>ISOLADOR DE SUSPENSAO(DISCO),TIPO CAVILHA CLASSE 15KV.FORNECIMENTO E COLOCACAO</t>
  </si>
  <si>
    <t>INTERTRAVAMENTO MECANICO (DISJUNTOR X CHAVES FACA),COM FECHADURAS.FORNECIMENTO E COLOCACAO</t>
  </si>
  <si>
    <t>PARA-RAIO,TIPO VALVULA,PARA 15KV/5KA.FORNECIMENTO E INSTALACAO</t>
  </si>
  <si>
    <t>CHAVE FUSIVEL,UNIPOLAR,COMANDO POR VARA DE MANOBRA,15KV-100A.FORNECIMENTO E COLOCACAO</t>
  </si>
  <si>
    <t>BOTOEIRA DE COMANDO A DISTANCIA(EMERGENCIA),BLINDADA EM CAIXA DE ALUMINIO FUNDIDO COM PORTA DE VIDRO(ACIONADA AUTOMATICAMENTE AO QUEBRAR O VIDRO),COMPREENDENDO:5 VARAS DE ELETRODUTO DE 1/2",50,00M DE FIO 1MM2,CAIXAS E CONEXOES,INCLUSIVE ABETURA E FECHAMENTO DE RASGO EM ALVENARIA.FORNECIMENTO E COLOCACAO</t>
  </si>
  <si>
    <t>QUADRO DE DISTRIBUICAO DE ENERGIA PARA DISJUNTORES TERMO-MAGNETICOS UNIPOLARES,DE SOBREPOR,COM PORTA E BARRAMENTOS DE FASE,NEUTRO E TERRA,PARA INSTALACAO DE ATE 3 DISJUNTORES SEMDISPOSITIVO PARA CHAVE GERAL.FORNECIMENTO E COLOCACAO</t>
  </si>
  <si>
    <t>QUADRO DE DISTRIBUICAO DE ENERGIA PARA DISJUNTORES TERMO-MAGNETICOS UNIPOLARES,DE SOBREPOR,COM PORTA E BARRAMENTOS DE FASE,NEUTRO E TERRA,PARA INSTALACAO DE ATE 6 DISJUNTORES SEM DISPOSITIVO PARA CHAVE GERAL.FORNECIMENTO E COLOCACAO</t>
  </si>
  <si>
    <t>QUADRO DE DISTRIBUICAO DE ENERGIA PARA DISJUNTORES TERMO-MAGNETICOS UNIPOLARES,DE SOBREPOR,COM PORTA E BARRAMENTOS DE FASE,NEUTRO E TERRA,PARA INSTALACAO DE ATE 12 DISJUNTORES SEMDISPOSITIVO PARA CHAVE GERAL.FORNECIMENTO E COLOCACAO</t>
  </si>
  <si>
    <t>QUADRO DE DISTRIBUICAO DE ENERGIA PARA DISJUNTORES TERMO-MAGNETICOS UNIPOLARES,DE SOBREPOR,COM PORTA E BARRAMENTOS DE FASE,NEUTRO E TERRA,TRIFASICO,PARA INSTALACAO DE ATE 18 DISJUNTORES COM DISPOSITIVO PARA CHAVE GERAL.FORNECIMENTO E COLOCACAO.</t>
  </si>
  <si>
    <t>QUADRO DE DISTRIBUICAO DE ENERGIA PARA DISJUNTORES TERMO-MAGNETICOS UNIPOLARES,DE SOBREPOR,COM PORTA E BARRAMENTOS DE FASE,NEUTRO E TERRA,TRIFASICO,PARA INSTALACAO DE ATE 24 DISJUNTORES COM DISPOSITIVO PARA CHAVE GERAL.FORNECIMENTO E COLOCACAO.</t>
  </si>
  <si>
    <t>QUADRO DE DISTRIBUICAO DE ENERGIA PARA DISJUNTORES TERMO-MAGNETICOS UNIPOLARES,DE SOBREPOR,COM PORTA E BARRAMENTOS DE FASE,NEUTRO E TERRA,TRIFASICO,PARA INSTALACAO DE ATE 32 DISJUNTORES COM DISPOSITIVO PARA CHAVE GERAL.FORNECIMENTO E COLOCACAO.</t>
  </si>
  <si>
    <t>QUADRO DE DISTRIBUICAO DE ENERGIA PARA DISJUNTORES TERMO-MAGNETICOS UNIPOLARES,DE SOBREPOR,COM PORTA E BARRAMENTOS DE FASE,NEUTRO E TERRA,TRIFASICO,PARA INSTALACAO DE ATE 40 DISJUNTORES COM DISPOSITIVO PARA CHAVE GERAL.FORNECIMENTO E COLOCACAO.</t>
  </si>
  <si>
    <t>QUADRO DE DISTRIBUICAO DE ENERGIA PARA DISJUNTORES TERMO-MAGNETICOS UNIPOLARES,DE SOBREPOR,COM PORTA E BARRAMENTOS DE FASE,NEUTRO E TERRA,TRIFASICO,PARA INSTALACAO DE ATE 50 DISJUNTORES COM DISPOSITIVO PARA CHAVE GERAL.FORNECIMENTO E COLOCACAO.</t>
  </si>
  <si>
    <t>15.007.0440-0</t>
  </si>
  <si>
    <t>QUADRO DE DISTRIBUICAO DE ENERGIA PARA DISJUNTORES TERMO-MAGNETICOS UNIPOLARES,DE SOBREPOR,COM PORTA E BARRAMENTOS DE FASE,NEUTRO E TERRA,TRIFASICO,PARA INSTALACAO DE ATE 70 DISJUNTORES COM DISPOSITIVO PARA CHAVE GERAL.FORNECIMENTO E COLOCACAO</t>
  </si>
  <si>
    <t>15.007.0440-A</t>
  </si>
  <si>
    <t>QUADRO DE DISTRIBUICAO DE ENERGIA PARA DISJUNTORES TERMO-MAGNETICOS UNIPOLARES,DE EMBUTIR,COM PORTA E BARRAMENTOS DE FASE,NEUTRO E TERRA,PARA INSTALACAO DE ATE 3 DISJUNTORES SEM DISPOSITIVO PARA CHAVE GERAL.FORNECIMENTO E COLOCACAO</t>
  </si>
  <si>
    <t>QUADRO DE DISTRIBUICAO DE ENERGIA PARA DISJUNTORES TERMO-MAGNETICOS UNIPOLARES,DE EMBUTIR,COM PORTA E BARRAMENTOS DE FASE,NEUTRO E TERRA,PARA INSTALACAO DE ATE 6 DISJUNTORES SEM DISPOSITIVO PARA CHAVE GERAL.FORNECIMENTO E COLOCACAO</t>
  </si>
  <si>
    <t>QUADRO DE DISTRIBUICAO DE ENERGIA PARA DISJUNTORES TERMO-MAGNETICOS UNIPOLARES,DE EMBUTIR,COM PORTA E BARRAMENTOS DE FASE,NEUTRO E TERRA,PARA INSTALACAO DE ATE 12 DISJUNTORES SEM DISPOSITIVO PARA CHAVE GERAL.FORNECIMENTO E COLOCACAO</t>
  </si>
  <si>
    <t>QUADRO DE DISTRIBUICAO DE ENERGIA PARA DISJUNTORES TERMO-MAGNETICOS UNIPOLARES,DE EMBUTIR,COM PORTA E BARRAMENTOS DE FASE,NEUTRO E TERRA,TRIFASICO,PARA INSTALACAO DE ATE 18 DISJUNTORES COM DISPOSITIVO PARA CHAVE GERAL.FORNECIMENTO E COLOCACAO.</t>
  </si>
  <si>
    <t>QUADRO DE DISTRIBUICAO DE ENERGIA PARA DISJUNTORES TERMO-MAGNETICOS UNIPOLARES,DE EMBUTIR,COM PORTA E BARRAMENTOS DE FASE,NEUTRO E TERRA,TRIFASICO,PARA INSTALACAO DE ATE 24 DISJUNTORES COM DISPOSITIVO PARA CHAVE GERAL.FORNECIMENTO E COLOCACAO.</t>
  </si>
  <si>
    <t>QUADRO DE DISTRIBUICAO DE ENERGIA PARA DISJUNTORES TERMO-MAGNETICOS UNIPOLARES,DE EMBUTIR,COM PORTA E BARRAMENTOS DE FASE,NEUTRO E TERRA,TRIFASICO,PARA INSTALACAO DE ATE 32 DISJUNTORES COM DISPOSITIVO PARA CHAVE GERAL.FORNECIMENTO E COLOCACAO.</t>
  </si>
  <si>
    <t>QUADRO DE DISTRIBUICAO DE ENERGIA PARA DISJUNTORES TERMO-MAGNETICOS UNIPOLARES,DE EMBUTIR,COM PORTA E BARRAMENTOS DE FASE,NEUTRO E TERRA,TRIFASICO,PARA INSTALACAO DE ATE 40 DISJUNTORES COM DISPOSITIVO PARA CHAVE GERAL.FORNECIMENTO E COLOCACAO.</t>
  </si>
  <si>
    <t>QUADRO DE DISTRIBUICAO DE ENERGIA PARA DISJUNTORES TERMO-MAGNETICOS UNIPOLARES,DE EMBUTIR,COM PORTA E BARRAMENTOS DE FASE,NEUTRO E TERRA,TRIFASICO,PARA INSTALACAO DE ATE 50 DISJUNTORES COM DISPOSITIVO PARA CHAVE GERAL.FORNECIMENTO E COLOCACAO.</t>
  </si>
  <si>
    <t>15.007.0518-0</t>
  </si>
  <si>
    <t>QUADRO DE DISTRIBUICAO DE ENERGIA PARA DISJUNTORES TERMO-MAGNETICOS UNIPOLARES,DE EMBUTIR,COM PORTA E BARRAMENTOS DE FASE,NEUTRO E TERRA,TRIFASICO,PARA INSTALACAO DE ATE 70 DISJUNTORES COM DISPOSITIVO PARA CHAVE GERAL.FORNECIMENTO E COLOCACAO</t>
  </si>
  <si>
    <t>15.007.0518-A</t>
  </si>
  <si>
    <t>15.007.0519-0</t>
  </si>
  <si>
    <t>DISPOSITIVO DE PROTECAO CONTRA SURTO (DPS),CLASSE II,1 POLO,TENSAO 275V E CORRENTE MAXIMA DE DESCARGA 8KA.FORNECIMENTO ECOLOCACAO</t>
  </si>
  <si>
    <t>15.007.0519-A</t>
  </si>
  <si>
    <t>DISJUNTORES/INTERRUPTORES DIFERENCIAIS(D.I),CLASSE AC,2 POLOS,INSTANTANEO,CORRENTE NOMINAL(IN)25AX240V,SENSIBILIDADE 30MA/300MA.FORNECIMENTO E COLOCACAO</t>
  </si>
  <si>
    <t>DISJUNTORES/INTERRUPTORES DIFERENCIAIS(D.I),CLASSE AC,2 POLOS,INSTANTANEO,CORRENTE NOMINAL(IN) 40AX240V,SENSIBILIDADE 30MA/300MA.FORNECIMENTO E COLOCACAO</t>
  </si>
  <si>
    <t>DISJUNTORES/INTERRUPTORES DIFERENCIAIS(D.I),CLASSE AC,2 POLOS,INSTANTANEO,CORRENTE NOMINAL(IN)63AX240V,SENSIBILIDADE 30MA/300MA.FORNECIMENTO E COLOCACAO</t>
  </si>
  <si>
    <t>DISJUNTORES/INTERRUPTORES DIFERENCIAIS(D.I),CLASSE AC,2 POLOS,INSTANTANEO,CORRENTE NOMINAL(IN)80AX240V,SENSIBILIDADE 30MA/300MA.FORNECIMENTO E COLOCACAO</t>
  </si>
  <si>
    <t>DIJUNTORES/INTERRUPTORES DIFERENCIAIS(D.I),CLASSE AC,4 POLOS,INSTANTANEO,CORRENTE NOMINAL(IN)25AX415V,SENSIBILIDADE 30MA/300MA.FORNECIMENTO E COLOCACAO</t>
  </si>
  <si>
    <t>DISJUNTORES/INTERRUPTORES DIFERENCIAIS(D.I),CLASSE AC,4 POLOS,INSTANTANEO,CORRENTE NOMINAL(IN)40AX415V,SENSIBILIDADE 30MA/300MA.FORNECIMENTO E COLOCACAO</t>
  </si>
  <si>
    <t>DISJUNTORES,INTERRUPTORES DIFERENCIAIS(D.I),CLASSE AC,4 POLOS,INSTANTANEO,CORRENTE NOMINAL(IN)63AX415V,SENSIBILIDADE 30MA/300MA.FORNECIMENTO E COLOCACAO</t>
  </si>
  <si>
    <t>DISJUNTORES/INTERRUPTORES DIFERENCIAIS(D.I),CLASSE AC,4 POLOS,INSTANTANEO,CORRENTE NOMINAL(IN)80AX415V,SENSIBILIDADE 30MA/300MA.FORNECIMENTO E COLOCACAO</t>
  </si>
  <si>
    <t>DISJUNTORES/INTERRUPTORES DIFERENCIAIS(D.I),CLASSE AC,4 POLOS,INSTANTANEO,CORRENTE NOMINAL(IN)100AX415V,SENSIBILIDADE 30MA/300MA.FORNECIMENTO E COLOCACAO</t>
  </si>
  <si>
    <t>DISJUNTORES/INTERRUPTORES DIFERENCIAIS(D.I),CLASSE AC,4 POLOS,INSTANTANEO,CORRENTE NOMINAL(IN)125AX415V,SENSIBILIDADE 30MA/300MA.FORNECIMENTO E COLOCACAO</t>
  </si>
  <si>
    <t>FUSIVEL DIAZED,DE 2A,COM BASE,TAMPA,ANEL E PARAFUSO DE AJUSTE.FORNECIMENTO E INSTALACAO</t>
  </si>
  <si>
    <t>FUSIVEL DIAZED,DE 10A,COM BASE,TAMPA,ANEL E PARAFUSO DE AJUSTE.FORNECIMENTO E INSTALACAO</t>
  </si>
  <si>
    <t>FUSIVEL DIAZED,DE 16A,COM BASE,TAMPA,ANEL E PARAFUSO DE AJUSTE.FORNECIMENTO E INSTALACAO</t>
  </si>
  <si>
    <t>FUSIVEL DIAZED,DE 35A,COM BASE,TAMPA,ANEL E PARAFUSO DE AJUSTE.FORNECIMENTO E INSTALACAO</t>
  </si>
  <si>
    <t>FUSIVEL DIAZED,DE 63A,COM BASE,TAMPA,ANEL E PARAFUSO DE AJUSTE.FORNECIMENTO E INSTALACAO</t>
  </si>
  <si>
    <t>FUSIVEL DIAZED,DE 100A,COM BASE,TAMPA,ANEL E PARAFUSO DE AJUSTE.FORNECIMENTO E INSTALACAO</t>
  </si>
  <si>
    <t>FUSIVEL CARTUCHO,DE 15 A 30A,250V,FIXO.FORNECIMENTO E COLOCACAO</t>
  </si>
  <si>
    <t>FUSIVEL CARTUCHO,DE 35 A 60A,250V,FIXO.FORNECIMENTO E COLOCACAO</t>
  </si>
  <si>
    <t>FUSIVEL FACA,DE 100A,250V,FIXO.FORNECIMENTO E COLOCACAO</t>
  </si>
  <si>
    <t>FUSIVEL FACA,DE 125 A 200A,250V,FIXO.FORNECIMENTO E COLOCACAO</t>
  </si>
  <si>
    <t>FUSIVEL FACA,DE 250 A 400A,250V,FIXO.FORNECIMENTO E COLOCACAO</t>
  </si>
  <si>
    <t>FUSIVEL FACA DE 500 A 600A,250V,FIXO.FORNECIMENTO E COLOCACAO</t>
  </si>
  <si>
    <t>FUSIVEL NH,TAMANHO 00,CORRENTE NOMINAL DE 6 A 100A,500V.FORNECIMENTO E COLOCACAO</t>
  </si>
  <si>
    <t>FUSIVEL NH,TAMANHO 01,CORRENTE NOMINAL DE 40 A 200A,500V.FORNECIMENTO E COLOCACAO</t>
  </si>
  <si>
    <t>FUSIVEL NH,TAMANHO 01,CORRENTE NOMINAL DE 224 A 250A,500V.FORNECIMENTO E COLOCACAO</t>
  </si>
  <si>
    <t>FUSIVEL NH,TAMANHO 02,CORRENTE NOMINAL DE 224 A 400A,500V.FORNECIMENTO E COLOCACAO</t>
  </si>
  <si>
    <t>DISJUNTOR TERMOMAGNETICO UNIPOLAR,DE 10 A 30AX250V.FORNECIMENTO E COLOCACAO</t>
  </si>
  <si>
    <t>DISJUNTOR TERMOMAGNETICO UNIPOLAR,DE 35 A 60AX250V.FORNECIMENTO E COLOCACAO</t>
  </si>
  <si>
    <t>DISJUNTOR TERMOMAGNETICO,BIPOLAR,DE 10 A 50AX250V.FORNECIMENTO E COLOCACAO</t>
  </si>
  <si>
    <t>DISJUNTOR TERMOMAGNETICO,TRIPOLAR,DE 10 A 50AX250V.FORNECIMENTO E COLOCACAO</t>
  </si>
  <si>
    <t>DISJUNTOR TERMOMAGNETICO,TRIPOLAR,DE 60 A 100AX250V.FORNECIMENTO E COLOCACAO</t>
  </si>
  <si>
    <t>DISJUNTOR TERMOMAGNETICO,TRIPOLAR,DE 125 A 150AX250V.FORNECIMENTO E COLOCACAO</t>
  </si>
  <si>
    <t>DISJUNTOR TERMOMAGNETICO,TRIPOLAR,DE 175 A 225AX250V.FORNECIMENTO E COLOCACAO</t>
  </si>
  <si>
    <t>DISJUNTOR TERMOMAGNETICO,TRIPOLAR,DE 250AX250V.FORNECIMENTOE COLOCACAO</t>
  </si>
  <si>
    <t>DISJUNTOR TERMOMAGNETICO,TRIPOLAR,DE 300 A 400AX250V.FORNECIMENTO E COLOCACAO</t>
  </si>
  <si>
    <t>DISJUNTOR TERMOMAGNETICO,TRIPOLAR,DE 500 A 600AX250V.FORNECIMENTO E COLOCACAO</t>
  </si>
  <si>
    <t>15.007.0617-0</t>
  </si>
  <si>
    <t>DISJUNTOR TERMOMAGNETICO,TRIPOLAR,DE 800A X 250V.FORNECIMENTO E COLOCACAO</t>
  </si>
  <si>
    <t>15.007.0617-A</t>
  </si>
  <si>
    <t>CHAVE BLINDADA,TRIPOLAR,DE 250V,DE 30A.FORNECIMENTO E COLOCACAO</t>
  </si>
  <si>
    <t>CHAVE BLINDADA,TRIPOLAR,DE 250V,DE 60A.FORNECIMENTO E COLOCACAO</t>
  </si>
  <si>
    <t>CHAVE BLINDADA,TRIPOLAR,DE 250V,DE 100A.FORNECIMENTO E COLOCACAO</t>
  </si>
  <si>
    <t>CHAVE BLINDADA,TRIPOLAR,DE 250V,DE 200A.FORNECIMENTO E COLOCACAO</t>
  </si>
  <si>
    <t>CHAVE BLINDADA,TRIPOLAR,DE 250V,DE 400A.FORNECIMENTO E COLOCACAO</t>
  </si>
  <si>
    <t>CHAVE BLINDADA,TRIPOLAR,DE 250V,DE 600A.FORNECIMENTO E COLOCACAO</t>
  </si>
  <si>
    <t>CHAVE GUARDA MOTOR,TRIFASICA,ATE 3CV,220V,EM CAIXA METALICA,COMPREENDENDO:CHAVE MAGNETICA COM RELE TERMICO,SINALEIRA(VERDE E VERMELHO)E BOTOEIRA LIGA/DESLIGA.FORNECIMENTO E COLOCACAO</t>
  </si>
  <si>
    <t>CHAVE GUARDA MOTOR,TRIFASICA,5CV,220V,EM CAIXA METALICA,COMPREENDENDO:CHAVE MAGNETICA COM RELE TERMICO,SINALEIRA(VERDE EVERMELHO)E BOTOEIRA LIGA/DESLIGA.FORNECIMENTO E COLOCACAO</t>
  </si>
  <si>
    <t>CHAVE GUARDA MOTOR,TRIFASICA,7,5/10CV,220V,EM CAIXA METALICA,COMPREENDENDO:CHAVE MAGNETICA COM RELE TERMICO,SINALEIRA(VERDE E VERMELHO)E BOTOEIRA LIGA/DESLIGA.FORNECIMENTO E COLOCACAO</t>
  </si>
  <si>
    <t>CHAVE BOIA,AUTOMATICA,DE MERCURIO,UNIPOLAR.FORNECIMENTO E COLOCACAO</t>
  </si>
  <si>
    <t>ARMACAO SECUNDARIA OU REX PARA 2 LINHAS,COMPLETA.FORNECIMENTO E COLOCACAO</t>
  </si>
  <si>
    <t>ARMACAO SECUNDARIA OU REX PARA 3 LINHAS,COMPLETA.FORNECIMENTO E COLOCACAO</t>
  </si>
  <si>
    <t>ARMACAO SECUNDARIA OU REX PARA 4 LINHAS,COMPLETA.FORNECIMENTO E COLOCACAO</t>
  </si>
  <si>
    <t>FIO DE COBRE COM ISOLAMENTO TERMOPLASTICO,ANTICHAMA,COMPREENDENDO:PREPARO,CORTE E ENFIACAO EM ELETRODUTOS,NA BITOLA DE 1MM2,450/750V.FORNECIMENTO E COLOCACAO</t>
  </si>
  <si>
    <t>FIO DE COBRE COM ISOLAMENTO TERMOPLASTICO,ANTICHAMA,COMPREENDENDO:PREPARO,CORTE E ENFIACAO EM ELETRODUTOS,NA BITOLA DE 1,5MM2,450/750V.FORNECIMENTO E COLOCACAO</t>
  </si>
  <si>
    <t>FIO DE COBRE COM ISOLAMENTO TERMOPLASTICO,ANTICHAMA,COMPREENDENDO:PREPARO,CORTE E ENFIACAO EM ELETRODUTOS,NA BITOLA DE 2,5MM2,450/750V.FORNECIMENTO E COLOCACAO</t>
  </si>
  <si>
    <t>FIO DE COBRE COM ISOLAMENTO TERMOPLASTICO,ANTICHAMA,COMPREENDENDO:PREPARO,CORTE E ENFIACAO EM ELETRODUTOS,NA BITOLA DE 4MM2,450/750V.FORNECIMENTO E COLOCACAO</t>
  </si>
  <si>
    <t>FIO DE COBRE COM ISOLAMENTO TERMOPLASTICO,ANTICHAMA,COMPREENDENDO:PREPARO,CORTE E ENFIACAO EM ELETRODUTOS,NA BITOLA DE 6MM2,450/750V.FORNECIMENTO E COLOCACAO</t>
  </si>
  <si>
    <t>FIO DE COBRE COM ISOLAMENTO TERMOPLASTICO,ANTICHAMA,COMPREENDENDO:PREPARO,CORTE E ENFIACAO EM ELETRODUTOS,NA BITOLA DE 10MM2,450/750V.FORNECIMENTO E COLOCACAO</t>
  </si>
  <si>
    <t>CABO DE COBRE COM ISOLAMENTO TERMOPLASTICO,COMPREENDENDO:PREPARO,CORTE E ENFIACAO EM ELETRODUTOS,NA BITOLA DE 1,5MM2,450/750V.FORNECIMENTO E COLOCACAO</t>
  </si>
  <si>
    <t>CABO DE COBRE COM ISOLAMENTO TERMOPLASTICO,COMPREENDENDO:PREPARO,CORTE E ENFIACAO EM ELETRODUTOS,NA BITOLA DE 2,5MM2,450/750V.FORNECIMENTO E COLOCACAO</t>
  </si>
  <si>
    <t>CABO DE COBRE COM ISOLAMENTO TERMOPLASTICO,COMPREENDENDO:PREPARO,CORTE E ENFIACAO EM ELETRODUTOS NA BITOLA DE 4MM2,450/750V.FORNECIMENTO E COLOCACAO</t>
  </si>
  <si>
    <t>CABO DE COBRE COM ISOLAMENTO TERMOPLASTICO,COMPREENDENDO:PREPARO,CORTE E ENFIACAO EM ELETRODUTOS,NA BITOLA DE 6MM2,450/750V.FORNECIMENTO E COLOCACAO</t>
  </si>
  <si>
    <t>CABO DE COBRE COM ISOLAMENTO TERMOPLASTICO,COMPREENDENDO:PREPARO,CORTE E ENFIACAO EM ELETRODUTOS NA BITOLA DE 10MM2,450/750V.FORNECIMENTO E COLOCACAO</t>
  </si>
  <si>
    <t>CABO DE COBRE COM ISOLAMENTO TERMOPLASTICO,COMPREENDENDO:PREPARO,CORTE E ENFIACAO EM ELETRODUTOS,NA BITOLA DE 16MM2,450/750V.FORNECIMENTO E COLOCACAO</t>
  </si>
  <si>
    <t>CABO DE COBRE COM ISOLAMENTO TERMOPLASTICO,COMPREENDENDO:PREPARO,CORTE E ENFIACAO EM ELETRODUTOS,NA BITOLA DE 25MM2,450/750V.FORNECIMENTO E COLOCACAO</t>
  </si>
  <si>
    <t>CABO DE COBRE COM ISOLAMENTO TERMOPLASTICO,COMPREENDENDO:PREPARO,CORTE E ENFIACAO EM ELETRODUTOS,NA BITOLA DE 35MM2,450/750V.FORNECIMENTO E COLOCACAO</t>
  </si>
  <si>
    <t>CABO DE COBRE COM ISOLAMENTO TERMOPLASTICO,COMPREENDENDO:PREPARO,CORTE E ENFIACAO EM ELETRODUTOS,NA BITOLA DE 50MM2,450/750V.FORNECIMENTO E COLOCACAO</t>
  </si>
  <si>
    <t>CABO DE COBRE COM ISOLAMENTO TERMOPLASTICO,COMPREENDENDO:PREPARO,CORTE E ENFIACAO EM ELETRODUTOS,NA BITOLA DE 70MM2,450/750V.FORNECIMENTO E COLOCACAO</t>
  </si>
  <si>
    <t>CABO DE COBRE COM ISOLAMENTO TERMOPLASTICO,COMPREENDENDO:PREPARO,CORTE E ENFIACAO EM ELETRODUTOS,NA BITOLA DE 95MM2,450/750V.FORNECIMENTO E COLOCACAO</t>
  </si>
  <si>
    <t>CABO DE COBRE COM ISOLAMENTO TERMOPLASTICO,COMPREENDENDO:PREPARO,CORTE E ENFIACAO EM ELETRODUTOS,NA BITOLA DE 120MM2,450/750V.FORNECIMENTO E COLOCACAO</t>
  </si>
  <si>
    <t>CABO DE COBRE COM ISOLAMENTO TERMOPLASTICO,COMPREENDENDO:PREPARO,CORTE E ENFIACAO EM ELETRODUTOS,NA BITOLA DE 150MM2,450/750V.FORNECIMENTO E COLOCACAO</t>
  </si>
  <si>
    <t>CABO DE COBRE COM ISOLAMENTO TERMOPLASTICO,COMPREENDENDO:PREPARO,CORTE E ENFIACAO EM ELETRODUTOS,NA BITOLA DE 185MM2,450/750V.FORNECIMENTO E COLOCACAO</t>
  </si>
  <si>
    <t>CABO DE COBRE COM ISOLAMENTO TERMOPLASTICO,COMPREENDENDO:PREPARO,CORTE E ENFIACAO EM ELETRODUTOS,NA BITOLA DE 240MM2,450/750V.FORNECIMENTO E COLOCACAO</t>
  </si>
  <si>
    <t>CABO DE COBRE COM ISOLAMENTO TERMOPLASTICO,COMPREENDENDO:PREPARO,CORTE E ENFIACAO EM ELETRODUTOS,NA BITOLA DE 300MM2,450/750V.FORNECIMENTO E COLOCACAO</t>
  </si>
  <si>
    <t>CABO DE COBRE COM ISOLACAO SOLIDA EXTRUDADA,COM BAIXA EMISSAO DE FUMACA,BIPOLAR,2X1,5MM2,ISOLAMENTO 0,6/1KV,COMPREENDENDO:PREPARO,CORTE E ENFIACAO EM ELETRODUTOS.FORNECIMENTO E COLOCACAO</t>
  </si>
  <si>
    <t>CABO DE COBRE COM ISOLACAO SOLIDA EXTRUDADA,COM BAIXA EMISSAO DE FUMACA,BIPOLAR,2X2,5MM2,ISOLAMENTO 0,6/1KV,COMPREENDENDO:PREPARO,CORTE E ENFIACAO EM ELETRODUTOS.FORNECIMENTO E COLOCACAO</t>
  </si>
  <si>
    <t>CABO DE COBRE COM ISOLACAO SOLIDA EXTRUDADA,COM BAIXA EMISSAO DE FUMACA,BIPOLAR,2X4MM2,ISOLAMENTO 0,6/1KV,COMPREENDENDO:PREPARO,CORTE E ENFIACAO EM ELETRODUTOS.FORNECIMENTO E COLOCACAO</t>
  </si>
  <si>
    <t>CABO DE COBRE COM ISOLACAO SOLIDA EXTRUDADA,COM BAIXA EMISSAO DE FUMACA,BIPOLAR,2X6MM2,ISOLAMENTO 0,6/1KV,COMPREENDENDO:PREPARO,CORTE E ENFIACAO EM ELETRODUTOS.FORNECIMENTO E COLOCACAO</t>
  </si>
  <si>
    <t>CABO DE COBRE COM ISOLACAO SOLIDA EXTRUDADA,COM BAIXA EMISSAO DE FUMACA,BIPOLAR,2X10MM2,ISOLAMENTO 0,6/1KV,COMPREENDENDO:PREPARO,CORTE E ENFIACAO EM ELETRODUTOS.FORNECIMENTO E COLOCACAO</t>
  </si>
  <si>
    <t>CABO DE COBRE COM ISOLACAO SOLIDA EXTRUDADA,COM BAIXA EMISSAO DE FUMACA,BIPOLAR,2X16MM2,ISOLAMENTO 0,6/1KV,COMPREENDENDO:PREPARO,CORTE E ENFIACAO EM ELETRODUTOS.FORNECIMENTO E COLOCACAO</t>
  </si>
  <si>
    <t>CABO DE COBRE COM ISOLACAO SOLIDA EXTRUDADA,COM BAIXA EMISSAO DE FUMACA,BIPOLAR,2X25MM2,ISOLAMENTO 0,6/1KV,COMPREENDENDO:PREPARO,CORTE E ENFIACAO EM ELETRODUTOS.FORNECIMENTO E COLOCACAO</t>
  </si>
  <si>
    <t>CABO DE COBRE COM ISOLACAO SOLIDA EXTRUDADA,COM BAIXA EMISSAO DE FUMACA,BIPOLAR,2X35MM2,ISOLAMENTO 0,6/1KV,COMPREENDENDO:PREPARO,CORTE E ENFIACAO EM ELETRODUTOS.FORNECIMENTO E COLOCACAO</t>
  </si>
  <si>
    <t>CABO DE COBRE COM ISOLACAO SOLIDA EXTRUDADA,COM BAIXA EMISSAO DE FUMACA,UNIPOLAR,1X1,5MM2,ISOLAMENTO 0,6/1KV,COMPREENDENDO:PREPARO,CORTE E ENFIACAO EM ELETRODUTOS.FORNECIMENTO E COLOCACAO</t>
  </si>
  <si>
    <t>CABO DE COBRE COM ISOLACAO SOLIDA EXTRUDADA,COM BAIXA EMISSAO DE FUMACA,UNIPOLAR,1X2,5MM2,ISOLAMENTO 0,6/1KV,COMPREENDENDO:PREPARO,CORTE E ENFIACAO EM ELETRODUTOS.FORNECIMENTO E COLOCACAO</t>
  </si>
  <si>
    <t>CABO DE COBRE COM ISOLACAO SOLIDA EXTRUDADA,COM BAIXA EMISSAO DE FUMACA,UNIPOLAR,1X4MM2,ISOLAMENTO 0,6/1KV,COMPREENDENDO:PREPARO,CORTE E ENFIACAO EM ELETRODUTOS.FORNECIMENTO E COLOCACAO</t>
  </si>
  <si>
    <t>CABO DE COBRE COM ISOLACAO SOLIDA EXTRUDADA,COM BAIXA EMISSAO DE FUMACA,UNIPOLAR,1X6MM2,ISOLAMENTO 0,6/1KV,COMPREENDENDO:PREPARO,CORTE E ENFIACAO EM ELETRODUTOS.FORNECIMENTO E COLOCACAO</t>
  </si>
  <si>
    <t>CABO DE COBRE COM ISOLACAO SOLIDA EXTRUDADA,COM BAIXA EMISSAO DE FUMACA,UNIPOLAR,1X10MM2,ISOLAMENTO 0,6/1KV,COMPREENDENDO:PREPARO,CORTE E ENFIACAO EM ELETRODUTOS.FORNECIMENTO E COLOCACAO</t>
  </si>
  <si>
    <t>CABO DE COBRE COM ISOLACAO SOLIDA EXTRUDADA,COM BAIXA EMISSAO DE FUMACA,UNIPOLAR,1X16MM2,ISOLAMENTO 0,6/1KV,COMPREENDENDO:PREPARO,CORTE E ENFIACAO EM ELETRODUTOS.FORNECIMENTO E COLOCACAO</t>
  </si>
  <si>
    <t>CABO DE COBRE COM ISOLACAO SOLIDA EXTRUDADA,COM BAIXA EMISSAO DE FUMACA,UNIPOLAR,1X25MM2,ISOLAMENTO 0,6/1KV,COMPREENDENDO:PREPARO,CORTE E ENFIACAO EM ELETRODUTOS.FORNECIMENTO E COLOCACAO</t>
  </si>
  <si>
    <t>CABO DE COBRE COM ISOLACAO SOLIDA EXTRUDADA,COM BAIXA EMISSAO DE FUMACA,UNIPOLAR,1X35MM2,ISOLAMENTO 0,6/1KV,COMPREENDENDO:PREPARO,CORTE E ENFIACAO EM ELETRODUTOS.FORNECIMENTO E COLOCACAO</t>
  </si>
  <si>
    <t>CABO DE COBRE COM ISOLACAO SOLIDA EXTRUDADA,COM BAIXA EMISSAO DE FUMACA,UNIPOLAR,1X50MM2,ISOLAMENTO 0,6/1KV,COMPREENDENDO:PREPARO,CORTE E ENFIACAO EM ELETRODUTOS.FORNECIMENTO E COLOCACAO</t>
  </si>
  <si>
    <t>CABO DE COBRE COM ISOLACAO SOLIDA EXTRUDADA,COM BAIXA EMISSAO DE FUMACA,UNIPOLAR,1X70MM2,ISOLAMENTO 0,6/1KV,COMPREENDENDO:PREPARO,CORTE E ENFIACAO EM ELETRODUTOS.FORNECIMENTO E COLOCACAO</t>
  </si>
  <si>
    <t>CABO DE COBRE COM ISOLACAO SOLIDA EXTRUDADA,COM BAIXA EMISSAO DE FUMACA,UNIPOLAR,1X95MM2,ISOLAMENTO 0,6/1KV,COMPREENDENDO:PREPARO,CORTE E ENFIACAO EM ELETRODUTOS.FORNECIMENTO E COLOCACAO</t>
  </si>
  <si>
    <t>CABO DE COBRE COM ISOLACAO SOLIDA EXTRUDADA,COM BAIXA EMISSAO DE FUMACA,UNIPOLAR,1X120MM2,ISOLAMENTO 0,6/1KV,COMPREENDENDO:PREPARO,CORTE E ENFIACAO EM ELETRODUTOS.FORNECIMENTO E COLOCACAO</t>
  </si>
  <si>
    <t>CABO DE COBRE COM ISOLACAO SOLIDA EXTRUDADA,COM BAIXA EMISSAO DE FUMACA,UNIPOLAR,1X150MM2,ISOLAMENTO 0,6/1KV,COMPREENDENDO:PREPARO,CORTE E ENFIACAO EM ELETRODUTOS.FORNECIMENTO E COLOCACAO</t>
  </si>
  <si>
    <t>CABO DE COBRE COM ISOLACAO SOLIDA EXTRUDADA,COM BAIXA EMISSAO DE FUMACA,UNIPOLAR,1X185MM2,ISOLAMENTO 0,6/1KV,COMPREENDENDO:PREPARO,CORTE E ENFIACAO EM ELETRODUTOS.FORNECIMENTO E COLOCACAO</t>
  </si>
  <si>
    <t>CABO DE COBRE COM ISOLACAO SOLIDA EXTRUDADA,COM BAIXA EMISSAO DE FUMACA,UNIPOLAR,1X240MM2,ISOLAMENTO 0,6/1KV,COMPREENDENDO:PREPARO,CORTE E ENFIACAO EM ELETRODUTOS.FORNECIMENTO E COLOCACAO</t>
  </si>
  <si>
    <t>CABO DE COBRE COM ISOLAMENTO TERMOPLASTICO,COMPREENDENDO:PREPARO,CORTE E ENFIACAO EM ELETRODUTOS,NA BITOLA DE 1,5MM2,600/1.000V.FORNECIMENTO E COLOCACAO</t>
  </si>
  <si>
    <t>CABO DE COBRE COM ISOLAMENTO TERMOPLASTICO,COMPREENDENDO:PREPARO,CORTE E ENFIACAO EM ELETRODUTOS,NA BITOLA DE 2,5MM2,600/1.000V.FORNECIMENTO E COLOCACAO</t>
  </si>
  <si>
    <t>CABO DE COBRE COM ISOLAMENTO TERMOPLASTICO,COMPREENDENDO:PREPARO,CORTE E ENFIACAO EM ELETRODUTOS,NA BITOLA DE 4MM2,600/1.000V.FORNECIMENTO E COLOCACAO</t>
  </si>
  <si>
    <t>CABO DE COBRE COM ISOLAMENTO TERMOPLASTICO,COMPREENDENDO:PREPARO,CORTE E ENFIACAO EM ELETRODUTOS,NA BITOLA DE 6MM2,600/1.000V.FORNECIMENTO E COLOCACAO</t>
  </si>
  <si>
    <t>CABO DE COBRE COM ISOLAMENTO TERMOPLASTICO,COMPREENDENDO:PREPARO,CORTE E ENFIACAO EM ELETRODUTOS,NA BITOLA DE 10MM2,600/1.000V.FORNECIMENTO E COLOCACAO</t>
  </si>
  <si>
    <t>CABO DE COBRE COM ISOLAMENTO TERMOPLASTICO,COMPREENDENDO:PREPARO,CORTE E ENFIACAO EM ELETRODUTOS,NA BITOLA DE 16MM2,600/1.000V.FORNECIMENTO E COLOCACAO</t>
  </si>
  <si>
    <t>CABO DE COBRE COM ISOLAMENTO TERMOPLASTICO,COMPREENDENDO:PREPARO,CORTE E ENFIACAO EM ELETRODUTOS,NA BITOLA DE 25MM2,600/1.000V.FORNECIMENTO E COLOCACAO</t>
  </si>
  <si>
    <t>CABO DE COBRE COM ISOLAMENTO TERMOPLASTICO,COMPREENDENDO:PREPARO,CORTE E ENFIACAO EM ELETRODUTOS,NA BITOLA DE 35MM2,600/1.000V.FORNECIMENTO E COLOCACAO</t>
  </si>
  <si>
    <t>CABO DE COBRE COM ISOLAMENTO TERMOPLASTICO,COMPREENDENDO:PREPARO,CORTE E ENFIACAO EM ELETRODUTOS,NA BITOLA DE 50MM2,600/1.000V.FORNECIMENTO E COLOCACAO</t>
  </si>
  <si>
    <t>CABO DE COBRE COM ISOLAMENTO TERMOPLASTICO,COMPREENDENDO:PREPARO,CORTE E ENFIACAO EM ELETRODUTOS,NA BITOLA DE 70MM2,600/1.000V.FORNECIMENTO E COLOCACAO</t>
  </si>
  <si>
    <t>CABO DE COBRE COM ISOLAMENTO TERMOPLASTICO,COMPREENDENDO:PREPARO,CORTE E ENFIACAO EM ELETRODUTOS,NA BITOLA DE 95MM2,600/1.000V.FORNECIMENTO E COLOCACAO</t>
  </si>
  <si>
    <t>CABO DE COBRE COM ISOLAMENTO TERMOPLASTICO,COMPREENDENDO:PREPARO,CORTE E ENFIACAO EM ELETRODUTOS,NA BITOLA DE 120MM2,600/1.000V.FORNECIMENTO E COLOCACAO</t>
  </si>
  <si>
    <t>CABO DE COBRE COM ISOLAMENTO TERMOPLASTICO,COMPREENDENDO:PREPARO,CORTE E ENFIACAO EM ELETRODUTOS,NA BITOLA DE 150MM2,600/1.000V.FORNECIMENTO E COLOCACAO</t>
  </si>
  <si>
    <t>CABO DE COBRE COM ISOLAMENTO TERMOPLASTICO,COMPREENDENDO:PREPARO,CORTE E ENFIACAO EM ELETRODUTOS,NA BITOLA DE 185MM2,600/1.000V.FORNECIMENTO E COLOCACAO</t>
  </si>
  <si>
    <t>CABO DE COBRE COM ISOLAMENTO TERMOPLASTICO,COMPREENDENDO:PREPARO,CORTE E ENFIACAO EM ELETRODUTOS,NA BITOLA DE 240MM2,600/1.000V.FORNECIMENTO E COLOCACAO</t>
  </si>
  <si>
    <t>CABO DE COBRE COM ISOLAMENTO TERMOPLASTICO,COMPREENDENDO:PREPARO,CORTE E ENFIACAO EM ELETRODUTOS,NA BITOLA DE 300MM2,600/1.000V.FORNECIMENTO E COLOCACAO</t>
  </si>
  <si>
    <t>FIO PARALELO DE COBRE,COM ISOLAMENTO TERMOPLASTICO,NA BITOLA2X1,5MM2.FORNECIMENTO E COLOCACAO</t>
  </si>
  <si>
    <t>FIO PARALELO DE COBRE,COM ISOLAMENTO TERMOPLASTICO,NA BITOLA2X2,5MM2.FORNECIMENTO E COLOCACAO</t>
  </si>
  <si>
    <t>FIO PARALELO DE COBRE,COM ISOLAMENTO TERMOPLASTICO,NA BITOLA2X4MM2.FORNECIMENTO E COLOCACAO</t>
  </si>
  <si>
    <t>FIO PARALELO DE COBRE,COM ISOLAMENTO TERMOPLASTICO,NA BITOLA2X1,0MM2,POLARIZADO,BICOLOR.FORNECIMENTO E COLOCACAO</t>
  </si>
  <si>
    <t>FIO PARALELO DE COBRE,COM ISOLAMENTO TERMOPLASTICO,NA BITOLA2X1,5MM2,POLARIZADO,BICOLOR.FORNECIMENTO E COLOCACAO</t>
  </si>
  <si>
    <t>CABO DE COBRE COM ISOLAMENTO TERMOPLASTICO PARA TENSAO DE SERVICO DE 8,7/15KV,COMPREENDENDO:PREPARO,CORTE E ENFIACAO EMELETRODUTO,NA BITOLA DE 25MM2.FORNECIMENTO E COLOCACAO</t>
  </si>
  <si>
    <t>CABO DE COBRE COM ISOLAMENTO TERMOPLASTICO PARA TENSAO DE SERVICO DE 8,7/15KV,COMPREENDENDO:PREPARO,CORTE E ENFIACAO EMELETRODUTO,NA BITOLA DE 35MM2.FORNECIMENTO E COLOCACAO</t>
  </si>
  <si>
    <t>CABO DE COBRE COM ISOLAMENTO TERMOPLASTICO PARA TENSAO DE SERVICO DE 8,7/15KV,COMPREENDENDO:PREPARO,CORTE E ENFIACAO EMELETRODUTO,NA BITOLA DE 50MM2.FORNECIMENTO E COLOCACAO</t>
  </si>
  <si>
    <t>EXTENSAO DE REDE ELETRICA DE BAIXA TENSAO,AEREA,COM CABO DECOBRE NU 10MM2,EM TERRENO PLANO,EXCLUSIVE POSTES E TODOS OSSEUS COMPONENTES</t>
  </si>
  <si>
    <t>EXTENSAO DE REDE ELETRICA DE BAIXA TENSAO,AEREA,COM CABO DECOBRE NU 16MM2,EM TERRENO PLANO,EXCLUSIVE POSTES E TODOS OSSEUS COMPONENTES</t>
  </si>
  <si>
    <t>EXTENSAO DE REDE ELETRICA DE BAIXA TENSAO,AEREA,COM CABO DECOBRE NU 25MM2,EM TERRENO PLANO,EXCLUSIVE POSTES E TODOS OSSEUS COMPONENTES</t>
  </si>
  <si>
    <t>EXTENSAO DE REDE ELETRICA DE BAIXA TENSAO,AEREA,COM CABO DECOBRE NU 35MM2,EM TERRENO PLANO,EXCLUSIVE POSTES E TODOS OSSEUS COMPONENTES</t>
  </si>
  <si>
    <t>FIO SOLIDO DE COBRE ELETROLITICO NU,TEMPERA MEIO-DURA,CLASSE1,SECAO CIRCULAR 1MM2,NBR 5111.FORNECIMENTO E COLOCACAO</t>
  </si>
  <si>
    <t>FIO SOLIDO DE COBRE ELETROLITICO NU,TEMPERA MEIO-DURA,CLASSE1,SECAO CIRCULAR 1,5MM2,NBR 5111.FORNECIMENTO E COLOCACAO</t>
  </si>
  <si>
    <t>FIO SOLIDO DE COBRE ELETROLITICO NU,TEMPERA MEIO-DURA,CLASSE1,SECAO CIRCULAR 2,5MM2,NBR 5111.FORNECIMENTO E COLOCACAO</t>
  </si>
  <si>
    <t>FIO SOLIDO DE COBRE ELETROLITICO NU,TEMPERA MEIO-DURA,CLASSE1,SECAO CIRCULAR 4MM2,NBR 5111.FORNECIMENTO E COLOCACAO</t>
  </si>
  <si>
    <t>FIO SOLIDO DE COBRE ELETROLITICO NU,TEMPERA MEIO-DURA,CLASSE1,SECAO CIRCULAR 6MM2,NBR 5111.FORNECIMENTO E COLOCACAO</t>
  </si>
  <si>
    <t>CABO SOLIDO DE COBRE ELETROLITICO NU,TEMPERA MOLE,CLASSE 2,SECAO CIRCULAR DE 10MM2.FORNECIMENTO E COLOCACAO</t>
  </si>
  <si>
    <t>CABO SOLIDO DE COBRE ELETROLITICO NU,TEMPERA MOLE,CLASSE 2,SECAO CIRCULAR DE 16MM2.FORNECIMENTO E COLOCACAO</t>
  </si>
  <si>
    <t>CABO SOLIDO DE COBRE ELETROLITICO NU,TEMPERA MOLE,CLASSE 2,SECAO CIRCULAR DE 25MM2.FORNECIMENTO E COLOCACAO</t>
  </si>
  <si>
    <t>CABO SOLIDO DE COBRE ELETROLITICO NU,TEMPERA MOLE,CLASSE 2,SECAO CIRCULAR DE 35MM2.FORNECIMENTO E COLOCACAO</t>
  </si>
  <si>
    <t>CABO SOLIDO DE COBRE ELETROLITICO NU,TEMPERA MOLE,CLASSE 2,SECAO CIRCULAR DE 50MM2.FORNECIMENTO E COLOCACAO</t>
  </si>
  <si>
    <t>CABO SOLIDO DE COBRE ELETROLITICO NU,TEMPERA MOLE,CLASSE 2,SECAO CIRCULAR DE 70MM2.FORNECIMENTO E COLOCACAO</t>
  </si>
  <si>
    <t>CABO SOLIDO DE COBRE ELETROLITICO NU,TEMPERA MOLE,CLASSE 2,SECAO CIRCULAR DE 95MM2.FORNECIMENTO E COLOCACAO</t>
  </si>
  <si>
    <t>FIO TELEFONICO TIPO FI,BITOLA DE 0,6MM2(PARA INSTALACOES EMTUBULACOES OU PRESO EM RODAPES).FORNECIMENTO E COLOCACAO</t>
  </si>
  <si>
    <t>FIO TELEFONICO TIPO FE,BITOLA DE 1MM2(PARA INSTALACOES AEREAS).FORNECIMENTO E COLOCACAO</t>
  </si>
  <si>
    <t>CABO TELEFONICO TIPO CTP-APL 50(PARA INSTALACOES SUBTERRANEAS ESPECIAIS)PARA 10 PARES.FORNECIMENTO E COLOCACAO</t>
  </si>
  <si>
    <t>CABO TELEFONICO TIPO CTP-APL 50(PARA INSTALACOES SUBTERRANEAS ESPECIAIS)PARA 20 PARES.FORNECIMENTO E COLOCACAO</t>
  </si>
  <si>
    <t>CABO TELEFONICO TIPO CTP-APL 50(PARA INSTALACOES SUBTERRANEAS ESPECIAIS)PARA 30 PARES.FORNECIMENTO E COLOCACAO</t>
  </si>
  <si>
    <t>CABO TELEFONICO TIPO CTP-APL 50(PARA INSTALACOES SUBTERRANEAS ESPECIAIS)PARA 50 PARES.FORNECIMENTO E COLOCACAO</t>
  </si>
  <si>
    <t>CABO TELEFONICO TIPO CTP-APL 50(PARA INSTALACOES SUBTERRANEAS ESPECIAIS)PARA 100 PARES.FORNECIMENTO E COLOCACAO</t>
  </si>
  <si>
    <t>CABO TELEFONICO TIPO CI(PARA INSTALACOES INTERNAS PRIMARIAS)PARA 10 PARES.FORNECIMENTO E COLOCACAO</t>
  </si>
  <si>
    <t>CABO TELEFONICO TIPO CI(PARA INSTALACOES INTERNAS PRIMARIAS)PARA 20 PARES.FORNECIMENTO E COLOCACAO</t>
  </si>
  <si>
    <t>CABO TELEFONICO TIPO CI(PARA INSTALACOES INTERNAS PRIMARIAS)PARA 30 PARES.FORNECIMENTO E COLOCACAO</t>
  </si>
  <si>
    <t>CABO TELEFONICO TIPO CI(PARA INSTALACOES INTERNAS PRIMARIAS)PARA 50 PARES.FORNECIMENTO E COLOCACAO</t>
  </si>
  <si>
    <t>CABO TELEFONICO TIPO CI(PARA INSTALACOES INTERNAS PRIMARIAS)PARA 100 PARES.FORNECIMENTO E COLOCACAO</t>
  </si>
  <si>
    <t>CABO TELEFONICO TIPO CI(PARA INSTALACOES INTERNAS PRIMARIAS)PARA 200 PARES.FORNECIMENTO E COLOCACAO</t>
  </si>
  <si>
    <t>CABO TELEFONICO TIPO CI(PARA INSTALACOES INTERNAS PRIMARIAS)PARA 300 PARES.FORNECIMENTO E COLOCACAO</t>
  </si>
  <si>
    <t>CABO TELEFONICO TIPO CI(PARA INSTALACOES INTERNAS PRIMARIAS)PARA 400 PARES.FORNECIMENTO E COLOCACAO</t>
  </si>
  <si>
    <t>CABO TELEFONICO CCE,DIAMETRO DO CONDUTOR 0,50MM,PARA 2 PARES.FORNECIMENTO E COLOCACAO</t>
  </si>
  <si>
    <t>CABO TELEFONICO CCE,DIAMETRO DO CONDUTOR 0,50MM,PARA 4 PARES.FORNECIMENTO E COLOCACAO</t>
  </si>
  <si>
    <t>CABO TELEFONICO CCE,DIAMETRO DO CONDUTOR 0,50MM,PARA 5 PARES.FORNECIMENTO E COLOCACAO</t>
  </si>
  <si>
    <t>CABO TELEFONICO CCE,DIAMETRO DO CONDUTOR 0,50MM,PARA 6 PARES.FORNECIMENTO E COLOCACAO</t>
  </si>
  <si>
    <t>CABO TELEFONICO CCE,DIAMETRO DO CONDUTOR 0,65MM,PARA 2 PARES.FORNECIMENTO E COLOCACAO</t>
  </si>
  <si>
    <t>CABO TELEFONICO CCE,DIAMETRO DO CONDUTOR 0,65MM,PARA 4 PARES.FORNECIMENTO E COLOCACAO</t>
  </si>
  <si>
    <t>CABO TELEFONICO CCE,DIAMETRO DO CONDUTOR 0,65MM,PARA 5 PARES.FORNECIMENTO E COLOCACAO</t>
  </si>
  <si>
    <t>CABO TELEFONICO CCE,DIAMETRO DO CONDUTOR 0,65MM,PARA 6 PARES.FORNECIMENTO E COLOCACAO</t>
  </si>
  <si>
    <t>CABO TELEFONICO CCI,DIAMETRO DO CONDUTOR 0,50MM,PARA 2 PARES.FORNECIMENTO E COLOCACAO</t>
  </si>
  <si>
    <t>CABO TELEFONICO CCI,DIAMETRO DO CONDUTOR 0,50MM,PARA 4 PARES.FORNECIMENTO E COLOCACAO</t>
  </si>
  <si>
    <t>CABO TELEFONICO CCI,DIAMETRO DO CONDUTOR 0,50MM,PARA 5 PARES.FORNECIMENTO E COLOCACAO</t>
  </si>
  <si>
    <t>CABO TELEFONICO CCI,DIAMETRO DO CONDUTOR 0,50MM,PARA 6 PARES.FORNECIMENTO E COLOCACAO</t>
  </si>
  <si>
    <t>CABO COAXIAL RG-59,ALCANCE MAXIMO 300M,PARA INSTALACAO CFTV.FORNECIMENTO E COLOCACAO</t>
  </si>
  <si>
    <t>CABO COAXIAL RG-06,ALCANCE MAXIMO 450M,PARA INSTALACAO CFTV.FORNECIMENTO E COLOCACAO</t>
  </si>
  <si>
    <t>ENTRADA DE SERVICO(PC),PADRAO AMPLA,PARA MEDICAO MONOFASICA,1 MEDIDOR,INSTALADO EM MURO PARA CARGA ATE 4KW,CONSTANDO DEPOSTE DE CONCRETO COMPLETO,CAIXA PARA INSTALACAO DO MEDIDORCOM DISJUNTOR 1X40A,CAIXA DE CONCRETO PARA ATERRAMENTO,HASTEDE ATERRAMENTO E DEMAIS MATERIAIS NECESSARIOS,EXCLUSIVE FIODE ENTRADA E SAIDA</t>
  </si>
  <si>
    <t>ENTRADA DE SERVICO(PC),PADRAO AMPLA,PARA MEDICAO BIFASICA,1MEDIDOR,INSTALADO EM MURO PARA CARGA ENTRE 4 ATE 8KW,CONSTANDO DE POSTE DE CONCRETO COMPLETO,CAIXA PARA INSTALACAO DO MEDIDOR COM DISJUNTOR 2X40A,CAIXA DE CONCRETO PARA ATERRAMENTO,HASTE DE ATERRAMENTO E DEMAIS MATERIAIS NECESSARIOS,EXCLUSIVE FIO DE ENTRADA E SAIDA</t>
  </si>
  <si>
    <t>ENTRADA DE SERVICO(PC),PADRAO AMPLA,PARA MEDICAO TRIFASICA,1MEDIDOR,INSTALADO EM MURO,COM CARGA INSTALADA ATE 30KW,CONSTANDO DE POSTE DE CONCRETO COMPLETO,CABINE EM ALVENARIA,COMPORTA,CAIXA PARA INSTALACAO DO MEDIDOR,CAIXA DE CONCRETO PARA ATERRAMENTO,HASTE DE ATERRAMENTO E DEMAIS MATERIAIS NECESSARIOS,EXCLUSIVE DISJUNTOR E FIO OU CABO DE ENTRADA E SAIDA</t>
  </si>
  <si>
    <t>ENTRADA SERVICO(PC),PADRAO AMPLA,MEDICAO TRIFASICA,TRANSFORMADOR CORRENTE,1 MEDIDOR,INSTAL.MURO,CARGA 35 A 50KW,C/POSTECONCR.COMPLETO,CABINE ALVENARIA,C/PORTA,CAIXA INSTAL.MEDIDOR,CHAVE TRIPOLAR 200A,PORTA FUSIVEIS,FUSIVEIS NH 100 A 160A,CX.CONCR.P/ATERRAM.HASTE ATERRAM.E DEMAIS MAT. NECES. EXCL.FIO OU CABO ENTRADA E SAIDA</t>
  </si>
  <si>
    <t>ENTRADA DE ENERGIA INDIVIDUAL,PADRAO LIGHT,MEDICAO DIRETA,REDE AEREA,DEMANDA ATE 8KVA,INCLUSIVE CAIXA TRANSPARENTE PARAMEDICAO(CTM),E CAIXA DE DISJUNTOR MONOPOLAR(CDJ1)INTERNA E DEMAIS MATERIAIS NECESSARIOS,EXCLUSIVE POSTE,DISJUNTOR E FIOSDE ENTRADA E SAIDA</t>
  </si>
  <si>
    <t>ENTRADA DE ENERGIA INDIVIDUAL,PADRAO LIGHT,MEDICAO DIRETA,REDE AEREA,DEMANDA ENTRE 8,0 E 23,2KVA,INCLUSIVE CAIXA TRANSPARENTE POLIFASICA(CTP)E CAIXA DE DISJUNTOR TRIFASICA(CDJ3)INTERNA E DEMAIS MATERIAIS NECESSARIOS,EXCLUSIVE POSTE,DISJUNTOR E FIOS DE ENTRADA E SAIDA</t>
  </si>
  <si>
    <t>ENTRADA DE ENERGIA INDIVIDUAL,PADRAO LIGHT,MEDICAO DIRETA,REDE AEREA,DEMANDA ENTRE 23,2 E 33,1KVA,INCLUSIVE CAIXA TRANSPARENTE POLIFASICA(CTP)E CAIXA DE DISJUNTOR TRIFASICA(CDJ3)INTERNA E DEMAIS MATERIAIS NECESSARIOS,EXCLUSIVE POSTE,DISJUNTOR E FIOS DE ENTRADA E SAIDA</t>
  </si>
  <si>
    <t>ENTRADA DE ENERGIA INDIVIDUAL,PADRAO LIGHT,MEDICAO DIRETA,REDE AEREA,DEMANDA ENTRE 33,1 E 66,3KVA,INCLUSIVE CAIXA SECCIONADORA ATE 200A(CSM200)E CAIXA DE PROTECAO ATE 225A(CPG-225)INTERNA E DEMAIS MATERIAIS NECESSARIOS,EXCLUSIVE POSTE,DISJUNTOR E FIOS DE ENTRADA E SAIDA</t>
  </si>
  <si>
    <t>SUBESTACAO SIMPLIFICADA,PADRAO LIGHT,COM TRANSFORMADOR TRIFASICO DE 75KVA,13,8KV-220/127V,EXCLUSIVE CABINE DE MEDICAO</t>
  </si>
  <si>
    <t>SUBESTACAO SIMPLIFICADA PADRAO LIGHT,COM TRANSFORMADOR TRIFASICO 112,5KVA,13,8KV-220/127V,EXCLUSIVE CABINE DE MEDICAO</t>
  </si>
  <si>
    <t>SUBESTACAO SIMPLIFICADA PADRAO LIGHT,COM TRANSFORMADOR TRIFASICO DE 150KVA,13,8KV-220/127V,EXCLUSIVE CABINE DE MEDICAO</t>
  </si>
  <si>
    <t>SUBESTACAO SIMPLIFICADA,PADRAO LIGHT,COM TRANSFORMADOR TRIFASICO DE 225KVA,13,8KV-220/127V,EXCLUSIVE CABINE DE MEDICAO</t>
  </si>
  <si>
    <t>SUBESTACAO SIMPLIFICADA,PADRAO LIGHT,COM TRANSFORMADOR TRIFASICO DE 300KVA,13,8V-220/127V,EXCLUSIVE CABINE DE MEDICAO</t>
  </si>
  <si>
    <t>SUBESTACAO SIMPLIFICADA,PADRAO LIGHT,COM TRANSFORMADOR TRIFASICO DE 75KVA,13,8KV-220/127V,INCLUSIVE CABINE DE MEDICAO</t>
  </si>
  <si>
    <t>SUBESTACAO SIMPLIFICADA,PADRAO LIGHT,COM TRANSFORMADOR TRIFASICO DE 112,5KVA,13,8V-220/127V,INCLUSIVE CABINE DE MEDICAO</t>
  </si>
  <si>
    <t>SUBESTACAO SIMPLIFICADA,PADRAO LIGHT,COM TRANSFORMADOR TRIFASICO DE 150KVA,13,8KV-220/127V,INCLUSIVE CABINE DE MEDICAO</t>
  </si>
  <si>
    <t>SUBESTACAO SIMPLIFICADA,PADRAO LIGHT,COM TRANSFORMADOR TRIFASICO DE 225KVA,13,8KV-220/127V,INCLUSIVE CABINE DE MEDICAO</t>
  </si>
  <si>
    <t>SUBESTACAO SIMPLIFICADA,PADRAO LIGHT,COM TRANSFORMADOR TRIFASICO DE 300KVA,13,8KV-220V/127V,INCLUSIVE CABINE DE MEDICAO</t>
  </si>
  <si>
    <t>ENTRADA DE ENERGIA INDIVIDUAL PADRAO LIGHT,MEDICAO DIRETA,REDE SUBTERRANEA,DEMANDA ATE 8KVA,INCLUSIVE CAIXA SECCIONADORA(CS100)E CAIXA TRANSPARENTE PARA MEDICAO(CTM)COM CAIXA DE DISJUNTOR MONOPOLAR(CDJ1),INTERNA E DEMAIS MATERIAIS NECESSARIOS,EXCLUSIVE DISJUNTOR E FIOS DE ENTRADA E SAIDA</t>
  </si>
  <si>
    <t>ENTRADA DE ENERGIA INDIVIDUAL PADRAO LIGHT,MEDICAO DIRETA,REDE SUBTERRANEA,DEMANDA ENTRE 8,0 E 23,3KVA,INCLUSIVE CAIXA SECCIONADORA(CS100)E CAIXA TRANSPARENTE PARA MEDICAO(CTM),CAIXA DE DISJUNTOR POLIFASICO(CTP)E CAIXA DE DISJUNTOR TRIFASICO(CDJ3)E DEMAIS MATERIAIS NECESSARIOS,EXCLUSIVE DISJUNTOR EFIOS DE ENTRADA E SAIDA</t>
  </si>
  <si>
    <t>ENTRADA DE ENERGIA INDIVIDUAL PADRAO LIGHT,MEDICAO DIRETA,REDE SUBTERRANEA,DEMANDA ENTRE 23,2 E 33,1KVA,INCLUSIVE CAIXASECCIONADORA(CS100)E CAIXA TRANSPARENTE PARA MEDICAO(CTM)COMCAIXA DE DISJUNTOR POLIFASICO(CTP)E CAIXA DE DISJUNTOR TRIFASICO(CDJ3),E DEMAIS MATERIAIS NECESSARIOS,EXCLUSIVE DISJUNTOR E FIOS DE ENTRADA E SAIDA</t>
  </si>
  <si>
    <t>ENTRADA DE ENERGIA INDIVIDUAL PADRAO LIGHT,MEDICAO DIRETA,REDE SUBTERRANEA,DEMANDA ENTRE 33,1 E 66,3KVA,INCLUSIVE CAIXASECCIONADORA(CSM200)E CAIXA DE PROTECAO(CPG225)INTERNA,E DEMAIS MATERIAIS NECESSARIOS,EXCLUSIVE DISJUNTOR E FIOS DE ENTRADA E SAIDA</t>
  </si>
  <si>
    <t>SUBESTACAO SIMPLIFICADA PADRAO AMPLA,COM TRANSFORMADOR TRIFASICO DE 30KVA,INCLUSIVE CABINE DE MEDICAO,EM ALVENARIA,POSTEE TODOS OS MATERIAIS ELETRICOS NECESSARIOS</t>
  </si>
  <si>
    <t>SUBESTACAO SIMPLIFICADA PADRAO AMPLA,COM TRANSFORMADOR TRIFASICO DE 45KVA,INCLUSIVE MEDICAO,POSTE E TODOS OS MATERIAIS ELETRICOS NECESSARIOS</t>
  </si>
  <si>
    <t>SUBESTACAO SIMPLIFICADA PADRAO AMPLA,COM TRANSFORMADOR TRIFASICO DE 75KVA,INCLUSIVE MEDICAO,POSTE E TODOS OS MATERIAIS ELETRICOS NECESSARIOS</t>
  </si>
  <si>
    <t>SUBESTACAO SIMPLIFICADA PADRAO AMPLA,COM TRANSFORMADOR TRIFASICO DE 112,5KVA,INCLUSIVE MEDICAO,POSTE E TODOS OS MATERIAIS ELETRICOS NECESSARIOS</t>
  </si>
  <si>
    <t>SUBESTACAO SIMPLIFICADA PADRAO AMPLA,COM TRANSFORMADOR TRIFASICO DE 150KVA,INCLUSIVE MEDICAO,POSTE E TODOS OS MATERIAISELETRICOS NECESSARIOS</t>
  </si>
  <si>
    <t>SUBESTACAO SIMPLIFICADA PADRAO AMPLA,COM TRANSFORMADOR TRIFASICO DE 30KVA,EXCLUSIVE CABINE DE MEDICAO</t>
  </si>
  <si>
    <t>SUBESTACAO SIMPLIFICADA PADRAO AMPLA,COM TRANSFORMADOR TRIFASICO DE 45KVA,EXCLUSIVE CABINE DE MEDICAO</t>
  </si>
  <si>
    <t>SUBESTACAO SIMPLIFICADA PADRAO AMPLA,COM TRANSFORMADOR TRIFASICO DE 75KVA,EXCLUSIVE CABINE DE MEDICAO</t>
  </si>
  <si>
    <t>SUBESTACAO SIMPLIFICADA PADRAO AMPLA,COM TRANSFORMADOR TRIFASICO DE 112,5KVA,EXCLUSIVE CABINE DE MEDICAO</t>
  </si>
  <si>
    <t>SUBESTACAO SIMPLIFICADA PADRAO AMPLA,COM TRANSFORMADOR TRIFASICO DE 150KVA,EXCLUSIVE CABINE DE MEDICAO</t>
  </si>
  <si>
    <t>SUBESTACAO DE 225KVA,13,8KV-220/127V,INSTALADA EM PLATAFORMAAO TEMPO,PADRAO AMPLA,INCLUSIVE CABINE DE MEDICAO</t>
  </si>
  <si>
    <t>SUBESTACAO DE 225KVA,13,8KV-220/127V,INSTALADA EM PLATAFORMAAO TEMPO,PADRAO AMPLA,EXCLUSIVE CABINE DE MEDICAO</t>
  </si>
  <si>
    <t>OLEO ISOLANTE PARA TRANSFORMADOR DE DISTRIBUICAO,CLASSE DE TENSAO ATE 30KV,CONSIDERANDO LIMPEZA INTERNA DO TRANSFORMADORE SUBSTITUICAO DO OLEO,SUPONDO O APARELHO APOIADO EM BASE ATE 2,00M DE ALTURA,INCLUSIVE FORNECIMENTO E TROCA DE OLEO,EXCLUSIVE LAUDO DE TROCA DO OLEO</t>
  </si>
  <si>
    <t>INSTALACAO COM TUBULACAO DE COBRE DE 15MM,PARA USO MEDICINAL,INCLUSIVE ACESSORIOS DE FIXACAO,CONEXOES E LIMPEZA,EXCLUSIVE POSTO DE CONSUMO,PAINEL DE ALARME,VALVULA E CENTRAL DE DISTRIBUICAO (VIDE FAMILIA 18.050)</t>
  </si>
  <si>
    <t>INSTALACAO COM TUBULACAO DE COBRE DE 22MM,PARA USO MEDICINAL,INCLUSIVE ACESSORIOS DE FIXACAO,CONEXOES E LIMPEZA,EXCLUSIVE POSTO DE CONSUMO,PAINEL DE ALARME,VALVULA E CENTRAL DE DISTRIBUICAO(VIDE FAMILIA 18.050)</t>
  </si>
  <si>
    <t>INSTALACAO COM TUBULACAO DE COBRE DE 28MM,PARA USO MEDICINAL,INCLUSIVE ACESSORIOS DE FIXACAO,CONEXOES E LIMPEZA,EXCLUSIVE POSTO DE CONSUMO,PAINEL DE ALARME,VALVULA E CENTRAL DE DISTRIBUICAO (VIDE FAMILIA 18.050)</t>
  </si>
  <si>
    <t>INSTALACAO COM TUBULACAO DE COBRE DE 35MM,PARA USO MEDICINAL,INCLUSIVE ACESSORIOS DE FIXACAO,CONEXOES E LIMPEZA,EXCLUSIVE POSTO DE CONSUMO,PAINEL DE ALARME,VALVULA E CENTRAL DE DISTRIBUICAO (VIDE FAMILIA 18.050)</t>
  </si>
  <si>
    <t>INSTALACAO COM TUBULACAO DE COBRE DE 42MM,PARA USO MEDICINAL,INCLUSIVE ACESSORIOS DE FIXACAO,CONEXOES E LIMPEZA,EXCLUSIVE POSTO DE CONSUMO,PAINEL DE ALARME,VALVULA E CENTRAL DE DISTRIBUICAO (VIDE FAMILIA 18.050)</t>
  </si>
  <si>
    <t>INSTALACAO COM TUBULACAO DE COBRE DE 54MM,PARA USO MEDICINAL,INCLUSIVE ACESSORIOS DE FIXACAO,CONEXOES E LIMPEZA,EXCLUSIVE POSTO DE CONSUMO,PAINEL DE ALARME,VALVULA E CENTRAL DE DISTRIBUICAO (VIDE FAMILIA 18.050)</t>
  </si>
  <si>
    <t>INSTALACAO COM TUBULACAO DE COBRE DE 66MM,PARA USO MEDICINAL,INCLUSIVE ACESSORIOS DE FIXACAO,CONEXOES E LIMPEZA,EXCLUSIVE POSTO DE CONSUMO,PAINEL DE ALARME,VALVULA E CENTRAL DE DISTRIBUICAO (VIDE FAMILIA 18.050)</t>
  </si>
  <si>
    <t>INSTALACAO DE SISTEMA DE AQUECIMENTO SOLAR DE BAIXA PRESSAO,PARA 100 E 200L E 1 PLACA COLETORA VERTICAL OU HORIZONTAL,INCLUSIVE PLACAS COLETORAS,EXCLUSIVE RESERVATORIOS (VER FAMILIA 18.210)</t>
  </si>
  <si>
    <t>INSTALACAO DE SISTEMA DE AQUECIMENTO SOLAR DE BAIXA PRESSAO,PARA 300L E 2 PLACAS COLETORAS VERTICAIS OU HORIZONTAIS,INCLUSIVE PLACAS COLETORAS,EXCLUSIVE RESERVATORIOS (VER FAMILIA18.210)</t>
  </si>
  <si>
    <t>INSTALACAO DE SISTEMA DE AQUECIMENTO SOLAR DE BAIXA PRESSAO,PARA 400L E 2 PLACAS COLETORAS VERTICAIS OU HORIZONTAIS,INCLUSIVE PLACAS COLETORAS,EXCLUSIVE RESERVATORIOS (VER FAMILIA18.210)</t>
  </si>
  <si>
    <t>INSTALACAO DE SISTEMA DE AQUECIMENTO SOLAR DE BAIXA PRESSAO,PARA 500L E 3 PLACAS COLETORAS VERTICAIS OU HORIZONTAIS,INCLUSIVE PLACAS COLETORAS,EXCLUSIVE RESERVATORIOS (VER FAMILIA18.21O)</t>
  </si>
  <si>
    <t>INSTALACAO DE SISTEMA DE AQUECIMENTO SOLAR DE BAIXA PRESSAO,PARA 600L E 3 PLACAS COLETORAS VERTICAIS OU HORIZONTAIS,INCLUSIVE PLACAS COLETORAS,EXCLUSIVE RESERVATORIOS (VER FAMILIA18.210)</t>
  </si>
  <si>
    <t>INSTALACAO DE SISTEMA DE AQUECIMENTO SOLAR DE BAIXA PRESSAO,PARA 800L E 4 PLACAS COLETORAS VERTICAIS OU HORIZONTAIS,INCLUSIVE PLACAS COLETORAS,EXCLUSIVE RESERVATORIOS (VER FAMILIA18.210)</t>
  </si>
  <si>
    <t>INSTALACAO DE SISTEMA DE AQUECIMENTO SOLAR DE BAIXA PRESSAO,PARA 1000L E 5 PLACAS COLETORAS VERTICAIS OU HORIZONTAIS,INCLUSIVE PLACAS COLETORAS,EXCLUSIVE RESERVATORIOS (VER FAMILIA18.210)</t>
  </si>
  <si>
    <t>INSTALACAO DE PONTO DE LUZ,EMBUTIDO NA LAJE,EQUIVALENTE A 2VARAS DE ELETRODUTO DE PVC RIGIDO DE 3/4",12,00M DE FIO 2,5MM2,CAIXAS,CONEXOES,LUVAS,CURVA E INTERRUPTOR DE EMBUTIR COMPLACA FOSFORESCENTE,INCLUSIVE ABERTURA E FECHAMENTO DE RASGOEM ALVENARIA</t>
  </si>
  <si>
    <t>INSTALACAO DE PONTO DE LUZ,APARENTE,EQUIVALENTE A 2 VARAS DEELETRODUTO DE PVC RIGIDO DE 3/4",12,00M DE FIO 2,5MM2,CAIXAS,CONEXOES,LUVAS,CURVA E INTERRUPTOR DE SOBREPOR</t>
  </si>
  <si>
    <t>INSTALACAO DE PONTO DE LUZ,INSTALACAO APARENTE COM CANALETAPERFURADA,SENDO ESTA LIGADA A ELETROCALHA PRINCIPAL(EXCLUSIVE ESTA)EQUIVALENTE A 1 VARA DE CANALETA E 2 VARAS DE ELETRODUTO DE PVC RIGIDO DE 3/4",24,00M DE FIO 2,5MM2,CAIXAS,CONEXOES,LUVAS,CURVA E INTERRUPTOR DE SOBREPOR</t>
  </si>
  <si>
    <t>INSTALACAO DE PONTO DE LUZ,EMBUTIDO NA LAJE,EQUIVALENTE A 2VARAS DE ELETRODUTO DE PVC RIGIDO DE 1/2",12,00M DE FIO 2,5MM2,CAIXAS,CONEXOES,LUVAS,CURVA E INTERRUPTOR DE EMBUTIR COMPLACA FOSFORESCENTE,INCLUSIVE ABERTURA E FECHAMENTO DE RASGOEM ALVENARIA</t>
  </si>
  <si>
    <t>INSTALACAO DE PONTO DE LUZ,APARENTE,EQUIVALENTE A 2 VARAS DEELETRODUTO DE PVC RIGIDO DE 1/2",12,00M DE FIO 2,5MM2,CAIXAS,CONEXOES,LUVAS,CURVA E INTERRUPTOR DE SOBREPOR</t>
  </si>
  <si>
    <t>INSTALACAO DE PONTO DE LUZ,APARENTE COM CANALETA PERFURADA,SENDO ESTA LIGADA A ELETROCALHA PRINCIPAL(EXCLUSIVE ESTA),EQUIVALENTE A 1 VARA DE CANALETA E 2 VARAS DE ELETRODUTO DE PVCRIGIDO DE 1/2",24,00M DE FIO 2,5MM2,CAIXAS,CONEXOES,LUVAS,CURVA E INTERRUPTOR DE SOBREPOR</t>
  </si>
  <si>
    <t>INSTALACAO DE UM CONJUNTO DE 2 PONTOS DE LUZ,EMBUTIDO NA LAJE,EQUIVALENTE A 5 VARAS DE ELETRODUTO DE PVC RIGIDO DE 3/4",33,00M DE FIO 2,5MM2,CAIXAS,CONEXOES,LUVAS,CURVA E INTERRUPTOR DE EMBUTIR COM PLACA FOSFORESCENTE,INCLUSIVE ABERTURA E FECHAMENTO DE RASGO EM ALVENARIA</t>
  </si>
  <si>
    <t>INSTALACAO DE UM CONJUNTO DE 2 PONTOS DE LUZ,APARENTE,EQUIVALENTE A 5 VARAS DE ELETRODUTO DE PVC RIGIDO DE 3/4",33,00M DE FIO 2,5MM2,CAIXAS,CONEXOES,LUVAS,CURVA E INTERRUPTOR DE SOBREPOR</t>
  </si>
  <si>
    <t>INSTALACAO DE UM CONJUNTO DE 2 PONTOS DE LUZ,APARENTE COM CANALETA PERFURADA,SENDO ESTA LIGADA A ELETROCALHA PRINCIPAL(EXCLUSIVE ESTA),EQUIVALENTE A 1,5 VARAS DE CANALETA E 2 VARASDE ELETRODUTO DE PVC RIGIDO DE 3/4",45,00M DE FIO 2,5MM2,CAIXAS,CONEXOES,LUVAS,CURVA E INTERRUPTOR DE SOBREPOR</t>
  </si>
  <si>
    <t>INSTALACAO DE UM CONJUNTO DE 2 PONTOS DE LUZ,EMBUTIDO NA LAJE,EQUIVALENTE A 5 VARAS DE ELETRODUTO DE PVC RIGIDO DE 1/2",33,00M DE FIO 2,5MM2,CAIXAS,CONEXOES,LUVAS,CURVA E INTERRUPTOR DE EMBUTIR COM PLACA FOSFORESCENTE,INCLUSIVE ABERTURA E FECHAMENTO DE RASGO EM ALVENARIA</t>
  </si>
  <si>
    <t>INSTALACAO DE UM CONJUNTO DE 2 PONTOS DE LUZ,APARENTE,EQUIVALENTE A 5 VARAS DE ELETRODUTO DE PVC RIGIDO DE 1/2",33,00M DE FIO 2,5MM2,CAIXAS,CONEXOES,LUVAS,CURVA E INTERRUPTOR DE SOBREPOR</t>
  </si>
  <si>
    <t>INSTALACAO DE UM CONJUNTO DE 2 PONTOS DE LUZ,APARENTE COM CANALETA PERFURADA,SENDO ESTA LIGADA A ELETROCALHA PRINCIPAL(EXCLUSIVE ESTA),EQUIVALENTE A 1,5 VARAS DE CANALETA E 2 VARASDE ELETRODUTO DE PVC RIGIDO DE 1/2",45,00M DE FIO 2,5MM2,CAIXAS,CONEXOES,LUVAS,CURVA E INTERRUPTOR DE SOBREPOR</t>
  </si>
  <si>
    <t>INSTALACAO DE UM CONJUNTO DE 3 PONTOS DE LUZ,EMBUTIDO NA LAJE,EQUIVALENTE A 6 VARAS DE ELETRODUTO DE PVC RIGIDO DE 3/4",50,00M DE FIO 2,5MM2,CAIXAS,CONEXOES,LUVAS,CURVA E INTERRUPTOR DE EMBUTIR COM PLACA FOSFORESCENTE,INCLUSIVE ABERTURA E FECHAMENTO DE RASGO EM ALVENARIA</t>
  </si>
  <si>
    <t>INSTALACAO DE UM CONJUNTO DE 3 PONTOS DE LUZ,APARENTE,EQUIVALENTE A 6 VARAS DE ELETRODUTO DE PVC RIGIDO DE 3/4",50,00M DE FIO 2,5MM2,CAIXAS,CONEXOES,LUVAS,CURVA E INTERRUPTOR DE SOBREPOR</t>
  </si>
  <si>
    <t>INSTALACAO DE UM CONJUNTO DE 3 PONTOS DE LUZ,APARENTE COM CANALETA PERFURADA,SENDO ESTA LIGADA A ELETROCALHA PRINCIPAL(EXCLUSIVE ESTA),EQUIVALENTE A 2,5 VARAS DE CANALETA E 2 VARASDE ELETRODUTO DE PVC RIGIDO DE 3/4",62,00M DE FIO 2,5MM2,CAIXAS,CONEXOES,LUVAS,CURVA E INTERRUPTOR DE SOBREPOR</t>
  </si>
  <si>
    <t>INSTALACAO DE UM CONJUNTO DE 3 PONTOS DE LUZ,EMBUTIDO NA LAJE,EQUIVALENTE A 6 VARAS DE ELETRODUTO DE PVC RIGIDO DE 1/2",50,00M DE FIO 2,5MM2,CAIXAS,CONEXOES,LUVAS,CURVA E INTERRUPTOR DE EMBUTIR COM PLACA FOSFORESCENTE,INCLUSIVE ABERTURA E FECHAMENTO DE RASGO EM ALVENARIA</t>
  </si>
  <si>
    <t>INSTALACAO DE UM CONJUNTO DE 3 PONTOS DE LUZ,APARENTE,EQUIVALENTE A 6 VARAS DE ELETRODUTO DE PVC RIGIDO DE 1/2",50,00M DE FIO 2,5MM2,CAIXAS,CONEXOES,LUVAS,CURVA E INTERRUPTOR DE SOBREPOR</t>
  </si>
  <si>
    <t>INSTALACAO DE UM CONJUNTO DE 3 PONTOS DE LUZ,APARENTE COM CANALETA PERFURADA,SENDO ESTA LIGADA A ELETROCALHA PRINCIPAL(EXCLUSIVE ESTA),EQUIVALENTE A 2,5 VARAS DE CANALETA E 2 VARASDE ELETRODUTO DE PVC RIGIDO DE 1/2",62,00M DE FIO 2,5MM2,CAIXAS,CONEXOES,LUVAS,CURVA E INTERRUPTOR DE SOBREPOR</t>
  </si>
  <si>
    <t>INSTALACAO DE UM CONJUNTO DE 4 PONTOS DE LUZ,EMBUTIDO NA LAJE,EQUIVALENTE A 7 VARAS DE ELETRODUTO DE PVC RIGIDO DE 3/4",50,00M DE FIO 2,5MM2,CAIXAS,CONEXOES,LUVAS,CURVA E INTERRUPTOR DE EMBUTIR COM PLACA FOSFORESCENTE,INCLUSIVE ABERTURA E FECHAMENTO DE RASGO EM ALVENARIA</t>
  </si>
  <si>
    <t>INSTALACAO DE UM CONJUNTO DE 4 PONTOS DE LUZ,APARENTE,EQUIVALENTE 7 VARAS DE ELETRODUTO DE PVC RIGIDO DE 3/4",50,00M DEFIO 2,5MM2,CAIXAS,CONEXOES,LUVAS,CURVA E INTERRUPTOR DE SOBREPOR</t>
  </si>
  <si>
    <t>INSTALACAO DE UM CONJUNTO DE 4 PONTOS DE LUZ,APARENTE COM CANALETA PERFURADA,SENDO ESTA LIGADA A ELETROCALHA PRINCIPAL(EXCLUSIVE ESTA),EQUIVALENTE A 3.7 VARAS DE CANALETA E 2 VARASDE ELETRODUTO DE PVC RIGIDO DE 3/4",62,00M DE FIO 2,5MM2,CAIXAS,CONEXOES,LUVAS,CURVA E INTERRUPTOR DE SOBREPOR</t>
  </si>
  <si>
    <t>INSTALACAO DE UM CONJUNTO DE 4 PONTOS DE LUZ,EMBUTIDO NA LAJE,EQUIVALENTE A 7 VARAS DE ELETRODUTO DE PVC RIGIDO DE 1/2",50,00M DE FIO 2,5MM2,CAIXAS,CONEXOES,LUVAS,CURVA E INTERRUPTOR DE EMBUTIR COM PLACA FOSFORESCENTE,INCLUSIVE ABERTURA E FECHAMENTO DE RASGO EM ALVENARIA</t>
  </si>
  <si>
    <t>INSTALACAO DE UM CONJUNTO DE 4 PONTOS DE LUZ,APARENTE,EQUIVALENTE A 7 VARAS DE ELETRODUTO DE PVC RIGIDO DE 1/2",50,00M DE FIO 2,5MM2,CAIXAS,CONEXOES,LUVAS,CURVA E INTERRUPTOR DE SOBREPOR</t>
  </si>
  <si>
    <t>INSTALACAO DE UM CONJUNTO DE 4 PONTOS DE LUZ,APARENTE COM CANALETA PERFURADA,SENDO ESTA LIGADA A ELETROCALHA PRINCIPAL(EXCLUSIVE ESTA),EQUIVALENTE A 3,5 VARAS DE CANALETA E 2 VARASDE ELETRODUTO DE PVC RIGIDO DE 1/2",62,00M DE FIO 2,5MM2,CAIXAS,CONEXOES,LUVAS,CURVA E INTERRUPTOR DE SOBREPOR</t>
  </si>
  <si>
    <t>INSTALACAO DE UM CONJUNTO DE 5 PONTOS DE LUZ,EMBUTIDO NA LAJE,EQUIVALENTE A 8 VARAS DE ELETRODUTO DE PVC RIGIDO DE 3/4",57,00M DE FIO 2,5MM2,CAIXAS,CONEXOES,LUVAS,CURVA E INTERRUPTOR DE EMBUTIR COM PLACA FOSFORESCENTE,INCLUSIVE ABERTURA E FECHAMENTO DE RASGO EM ALVENARIA</t>
  </si>
  <si>
    <t>INSTALACAO DE UM CONJUNTO DE 5 PONTOS DE LUZ,APARENTE,EQUIVALENTE A 8 VARAS DE ELETRODUTO DE PVC RIGIDO DE 3/4",57,00M DE FIO 2,5MM2,CAIXAS,CONEXOES,LUVAS,CURVA E INTERRUPTOR DE SOBREPOR</t>
  </si>
  <si>
    <t>INSTALACAO DE UM CONJUNTO DE 5 PONTOS DE LUZ,APARENTE COM CANALETA PERFURADA,SENDO ESTA LIGADA A ELETROCALHA PRINCIPAL(EXCLUSIVE ESTA),EQUIVALENTE A 4.25 VARAS DE CANALETA E 2 VARAS DE ELETRODUTO DE PVC RIGIDO DE 3/4",69,00M DE FIO 2,5MM2,CAIXAS,CONEXOES,LUVAS,CURVA E INTERRUPTOR DE SOBREPOR</t>
  </si>
  <si>
    <t>INSTALACAO DE UM CONJUNTO DE 5 PONTOS DE LUZ,EMBUTIDO NA LAJE,EQUIVALENTE A 8 VARAS DE ELETRODUTO DE PVC RIGIDO DE 1/2",57,00M DE FIO 2,5MM2,CAIXAS,CONEXOES,LUVAS,CURVA E INTERRUPTOR DE EMBUTIR COM PLACA FOSFORESCENTE,INCLUSIVE ABERTURA E FECHAMENTO DE RASGO EM ALVENARIA</t>
  </si>
  <si>
    <t>INSTALACAO DE UM CONJUNTO DE 5 PONTOS DE LUZ,APARENTE,EQUIVALENTE A 8 VARAS DE ELETRODUTO DE PVC RIGIDO DE 1/2",57,00M DE FIO 2,5MM2,CAIXAS,CONEXOES,LUVAS,CURVA E INTERRUPTOR DE SOBREPOR</t>
  </si>
  <si>
    <t>INSTALACAO DE UM CONJUNTO DE 5 PONTOS DE LUZ,APARENTE COM CANALETA PERFURADA,SENDO ESTA LIGADA A ELETROCALHA PRINCIPAL(EXCLUSIVE ESTA),EQUIVALENTE A 4.25 VARAS DE CANALETA E 2 VARAS DE ELETRODUTO DE PVC RIGIDO DE 1/2",69,00M DE FIO 2,5MM2,CCAIXAS,CONEXOES,LUVAS,CURVA E INTERRUPTOR DE SOBREPOR</t>
  </si>
  <si>
    <t>INSTALACAO DE UM CONJUNTO DE 6 PONTOS DE LUZ,EMBUTIDO NA LAJE,EQUIVALENTE A 9 VARAS DE ELETRODUTO DE PVC RIGIDO DE 3/4",66,00M DE FIO 2,5MM2,CAIXAS,CONEXOES,LUVAS,CURVA E INTERRUPTOR DE EMBUTIR COM PLACA FOSFORESCENTE,INCLUSIVE ABERTURA E FECHAMENTO DE RASGO EM ALVENARIA</t>
  </si>
  <si>
    <t>INSTALACAO DE UM CONJUNTO DE 6 PONTOS DE LUZ,APARENTE,EQUIVALENTE A 9 VARAS DE ELETRODUTO DE PVC RIGIDO DE 3/4",66,00M DE FIO 2,5MM2,CAIXAS,CONEXOES,LUVAS,CURVA E INTERRUPTOR DE SOBREPOR</t>
  </si>
  <si>
    <t>INSTALACAO DE UM CONJUNTO DE 6 PONTOS DE LUZ,APARENTE COM CANALETA PERFURADA,SENDO ESTA LIGADA A ELETROCALHA PRINCIPAL(EXCLUSIVE ESTA),EQUIVALENTE A 5 VARAS DE CANALETA E 2 VARAS DE ELETRODUTO DE PVC RIGIDO DE 3/4",78,00M DE FIO 2,5MM2,CAIXAS,CONEXOES,LUVAS,CURVA E INTERRUPTOR DE SOBREPOR</t>
  </si>
  <si>
    <t>INSTALACAO DE UM CONJUNTO DE 6 PONTOS DE LUZ,EMBUTIDO NA LAJE,EQUIVALENTE A 9 VARAS DE ELETRODUTO DE PVC RIGIDO DE 1/2",66,00M DE FIO 2,5MM2,CAIXAS,CONEXOES,LUVAS,CURVA E INTERRUPTOR DE EMBUTIR COM PLACA FOSFORESCENTE,INCLUSIVE ABERTURA E FECHAMENTO DE RASGO EM ALVENARIA</t>
  </si>
  <si>
    <t>INSTALACAO DE UM CONJUNTO DE 6 PONTOS DE LUZ,APARENTE,EQUIVALENTE A 9 VARAS DE ELETRODUTO DE PVC RIGIDO DE 1/2",66,00M DE FIO 2,5MM2,CAIXAS,CONEXOES,LUVAS,CURVA E INTERRUPTOR DE SOBREPOR</t>
  </si>
  <si>
    <t>INSTALACAO DE UM CONJUNTO DE 6 PONTOS DE LUZ,APARENTE COM CANALETA PERFURADA,SENDO ESTA LIGADA A ELETROCALHA PRINCIPAL(EXCLUSIVE ESTA),EQUIVALENTE A 5 VARAS DE CANALETA E 2 VARAS DE ELETRODUTO DE PVC RIGIDO DE 1/2",78,00M DE FIO 2,5MM2,CAIXAS,CONEXOES,LUVAS,CURVA E INTERRUPTOR DE SOBREPOR</t>
  </si>
  <si>
    <t>INSTALACAO DE UM CONJUNTO DE 8 PONTOS DE LUZ,EMBUTIDO NA LAJE,EQUIVALENTE A 10 VARAS DE ELETRODUTO DE PVC RIGIDO DE 3/4",80,00M DE FIO 2,5MM2,CAIXAS,CONEXOES,LUVAS,CURVA E INTERRUPTOR DE EMBUTIR COM PLACA FOSFORESCENTE,INCLUSIVE ABERTURA EFECHAMENTO DE RASGO EM ALVENARIA</t>
  </si>
  <si>
    <t>INSTALACAO DE UM CONJUNTO DE 8 PONTOS DE LUZ,APARENTE,EQUIVALENTE A 10 VARAS DE ELETRODUTO DE PVC RIGIDO DE 3/4",80,00MDE FIO 2,5MM2,CAIXAS,CONEXOES,LUVAS,CURVA E INTERRUPTOR DE SOBREPOR</t>
  </si>
  <si>
    <t>INSTALACAO DE UM CONJUNTO DE 8 PONTOS DE LUZ,APARENTE COM CANALETA PERFURADA,SENDO ESTA LIGADA A ELETROCALHA PRINCIPAL(EXCLUSIVE ESTA),EQUIVALENTE A 6,75 VARAS DE CANALETA E 2 VARAS DE ELETRODUTO DE PVC RIGIDO DE 3/4",92,00M DE FIO 2,5MM2,CAIXAS,CONEXOES,LUVAS,CURVA E INTERRUPTOR DE SOBREPOR</t>
  </si>
  <si>
    <t>INSTALACAO DE UM CONJUNTO DE 2 PONTOS DE LUZ,EMBUTIDO NA LAJE,EQUIVALENTE A 3 VARAS DE ELETRODUTO DE PVC RIGIDO DE 3/4",20,00M DE FIO 2,5MM2,CAIXAS,CONEXOES,LUVAS E CONSIDERANDO OCONTROLE DOS PONTOS DIRETO NO Q.D.L,INCLUSIVE ABERTURA E FECHAMENTO DE RASGO EM ALVENARIA</t>
  </si>
  <si>
    <t>INSTALACAO DE UM CONJUNTO DE 2 PONTOS DE LUZ,APARENTE,EQUIVALENTE A 3 VARAS DE ELETRODUTO DE PVC RIGIDO DE 3/4",20,00M DE FIO 2,5MM2,CAIXAS,CONEXOES,LUVAS E CONSIDERANDO O CONTROLEDOS PONTOS DIRETO NO Q.D.L</t>
  </si>
  <si>
    <t>INSTALACAO DE UM CONJUNTO DE 2 PONTOS DE LUZ,APARENTE COM CANALETA PERFURADA,SENDO ESTA LIGADA A ELETROCALHA PRINCIPAL(EXCLUSIVE ESTA),EQUIVALENTE A 2,5 VARAS DE CANALETA E 2 VARASDE ELETRODUTO DE PVC RIGIDO DE 3/4",32,00M DE FIO 2,5MM2,CAIXAS,CONEXOES,LUVAS E CONSIDERANDO O CONTROLE DOS PONTOS DIRETO NO Q.D.L.</t>
  </si>
  <si>
    <t>INSTALACAO DE UM CONJUNTO DE 2 PONTOS DE LUZ,EMBUTIDO NA LAJE,EQUIVALENTE A 3 VARAS DE ELETRODUTO DE PVC RIGIDO DE 1/2",20,00M DE FIO 2,5MM2,CAIXAS,CONEXOES,LUVAS E CONSIDERANDO OCONTROLE DOS PONTOS DIRETO NO Q.D.L,INCLUSIVE ABERTURA E FECHAMENTO DE RASGO EM ALVENARIA</t>
  </si>
  <si>
    <t>INSTALACAO DE UM CONJUNTO DE 2 PONTOS DE LUZ,APARENTE,EQUIVALENTE A 3 VARAS DE ELETRODUTO DE PVC RIGIDO DE 1/2",20,00M DE FIO 2,5MM2,CAIXAS,CONEXOES,LUVAS E CONSIDERANDO O CONTROLEDOS PONTOS DIRETO NO Q.D.L</t>
  </si>
  <si>
    <t>INSTALACAO DE UM CONJUNTO DE 2 PONTOS DE LUZ,APARENTE COM CANALETA PERFURADA,SENDO ESTA LIGADA A ELETROCALHA PRINCIPAL(EXCLUSIVE ESTA),EQUIVALENTE A 2,5 VARAS DE CANALETA E 2 VARASDE ELETRODUTO DE PVC RIGIDO DE 1/2",32,00M DE FIO 2,5MM2,CAIXAS,CONEXOES,LUVAS E CONSIDERANDO O CONTROLE DOS PONTOS DIRETO NO Q.D.L</t>
  </si>
  <si>
    <t>INSTALACAO DE UM CONJUNTO DE 3 PONTOS DE LUZ,EMBUTIDO NA LAJE,EQUIVALENTE A 5 VARAS DE ELETRODUTO DE PVC RIGIDO DE 3/4",30,00M DE FIO 2,5MM2,CAIXAS,CONEXOES,LUVAS E CONSIDERANDO OCONTROLE DOS PONTOS DIRETO NO Q.D.L,INCLUSIVE ABERTURA E FECHAMENTO DE RASGO EM ALVENARIA</t>
  </si>
  <si>
    <t>INSTALACAO DE UM CONJUNTO DE 3 PONTOS DE LUZ,APARENTE,EQUIVALENTE A 5 VARAS DE ELETRODUTO DE PVC RIGIDO DE 3/4",30,00M DE FIO 2,5MM2,CAIXAS,CONEXOES,LUVAS E CONSIDERANDO O CONTROLEDOS PONTOS DIRETO NO Q.D.L</t>
  </si>
  <si>
    <t>INSTALACAO DE UM CONJUNTO DE 3 PONTOS DE LUZ,APARENTE COM CANALETA PERFURADA,SENDO ESTA LIGADA A ELETROCALHA PRINCIPAL(EXCLUSIVE ESTA),EQUIVALENTE A 3,5 VARAS DE CANALETA E 2 VARASDE ELETRODUTO DE PVC RIGIDO DE 3/4",42,00M DE FIO 2,5MM2,CAIXAS,CONEXOES,LUVAS E CONSIDERANDO O CONTROLE DOS PONTOS DIRETO NO Q.D.L</t>
  </si>
  <si>
    <t>INSTALACAO DE UM CONJUNTO DE 3 PONTOS DE LUZ,EMBUTIDO NA LAJE,EQUIVALENTE A 5 VARAS DE ELETRODUTO DE PVC RIGIDO DE 1/2",30,00M DE FIO 2,5MM2,CAIXAS,CONEXOES,LUVAS E CONSIDERANDO OCONTROLE DOS PONTOS DIRETO NO Q.D.L,INCLUSIVE ABERTURA E FECHAMENTO DE RASGO EM ALVENARIA</t>
  </si>
  <si>
    <t>INSTALACAO DE UM CONJUNTO DE 3 PONTOS DE LUZ,APARENTE,EQUIVALENTE A 5 VARAS DE ELETRODUTO DE PVC RIGIDO DE 1/2",30,00M DE FIO 2,5MM2,CAIXAS,CONEXOES,LUVAS E CONSIDERANDO O CONTROLEDOS PONTOS DIRETO NO Q.D.L</t>
  </si>
  <si>
    <t>INSTALACAO DE UM CONJUNTO DE 3 PONTOS DE LUZ,APARENTE COM CANALETA PERFURADA,SENDO ESTA LIGADA A ELETROCALHA PRINCIPAL(EXCLUSIVE ESTA),EQUIVALENTE A 3,5 VARAS DE CANALETA E 2 VARASDE ELETRODUTO DE PVC RIGIDO DE 1/2",42,00M DE FIO 2,5MM2,CAIXAS,CONEXOES,LUVAS E CONSIDERANDO O CONTROLE DOS PONTOS DIRETO NO Q.D.L</t>
  </si>
  <si>
    <t>INSTALACAO DE UM CONJUNTO DE 4 PONTOS DE LUZ,EMBUTIDO NA LAJE,EQUIVALENTE A 6 VARAS DE ELETRODUTO DE PVC RIGIDO DE 3/4",40,00M DE FIO 2,5MM2,CAIXAS,CONEXOES,LUVAS E CONSIDERANDO OCONTROLE DOS PONTOS DIRETO NO Q.D.L,INCLUSIVE ABERTURA E FECHAMENTO DE RASGO EM ALVENARIA</t>
  </si>
  <si>
    <t>INSTALACAO DE UM CONJUNTO DE 4 PONTOS DE LUZ,APARENTE,EQUIVALENTE A 6 VARAS DE ELETRODUTO DE PVC RIGIDO DE 3/4",40,00M DE FIO 2,5MM2,CAIXAS,CONEXOES,LUVAS E CONSIDERANDO O CONTROLEDOS PONTOS DIRETO NO Q.D.L</t>
  </si>
  <si>
    <t>INSTALACAO DE UM CONJUNTO DE 4 PONTOS DE LUZ,APARENTE COM CANALETA PERFURADA,SENDO ESTA LIGADA A ELETROCALHA PRINCIPAL(EXCLUSIVE ESTA),EQUIVALENTE A 4.35 VARAS DE CANALETA E 2 VARAS DE ELETRODUTO DE PVC RIGIDO DE 3/4",52,00M DE FIO 2,5MM2,CAIXAS,CONEXOES,LUVAS E CONSIDERANDO O CONTROLE DOS PONTOS DIRETO NO Q.D.L</t>
  </si>
  <si>
    <t>INSTALACAO DE UM CONJUNTO DE 4 PONTOS DE LUZ,EMBUTIDO NA LAJE,EQUIVALENTE A 6 VARAS DE ELETRODUTO DE PVC RIGIDO DE 1/2",40,00M DE FIO 2,5MM2,CAIXAS,CONEXOES,LUVAS E CONSIDERANDO OCONTROLE DOS PONTOS DIRETO NO Q.D.L,INCLUSIVE ABERTURA E FECHAMENTO DE RASGO EM ALVENARIA</t>
  </si>
  <si>
    <t>INSTALACAO DE UM CONJUNTO DE 4 PONTOS DE LUZ,APARENTE,EQUIVALENTE A 6 VARAS DE ELETRODUTO DE PVC RIGIDO DE 1/2",40,00M DE FIO 2,5MM2,CAIXAS,CONEXOES,LUVAS E CONSIDERANDO O CONTROLEDOS PONTOS DIRETO NO Q.D.L</t>
  </si>
  <si>
    <t>INSTALACAO DE UM CONJUNTO DE 4 PONTOS DE LUZ,APARENTE COM CANALETA PERFURADA,SENDO ESTA LIGADA A ELETROCALHA PRINCIPAL(EXCLUSIVE ESTA),EQUIVALENTE A 4,25 VARAS DE CANALETA E 2 VARAS DE ELETRODUTO DE PVC RIGIDO DE 1/2",52,00M DE FIO 2,5MM2,CAIXAS,CONEXOES,LUVAS E CONSIDERANDO O CONTROLE DOS PONTOS DIRETO NO Q.D.L</t>
  </si>
  <si>
    <t>INSTALACAO DE UM CONJUNTO DE 5 PONTOS DE LUZ,EMBUTIDO NA LAJE,EQUIVALENTE A 7 VARAS DE ELETRODUTO DE PVC RIGIDO DE 3/4",45,00M DE FIO 2,5MM2,CAIXAS,CONEXOES,LUVAS E CONSIDERANDO OCONTROLE DOS PONTOS DIRETO NO Q.D.L,INCLUSIVE ABERTURA E FECHAMENTO DE RASGO EM ALVENARIA</t>
  </si>
  <si>
    <t>INSTALACAO DE UM CONJUNTO DE 5 PONTOS DE LUZ,APARENTE,EQUIVALENTE A 7 VARAS DE ELETRODUTO DE PVC RIGIDO DE 3/4",45,00M DE FIO 2,5MM2,CAIXAS,CONEXOES,LUVAS E CONSIDERANDO O CONTROLEDOS PONTOS DIRETO NO Q.D.L</t>
  </si>
  <si>
    <t>INSTALACAO DE UM CONJUNTO DE 5 PONTOS DE LUZ,APARENTE COM CANALETA PERFURADA,SENDO ESTA LIGADA A ELETROCALHA PRINCIPAL(EXCLUSIVE ESTA),EQUIVALENTE A 6 VARAS DE CANALETA E 2 VARAS DE ELETRODUTO DE PVC RIGIDO DE 3/4",57,00M DE FIO 2,5MM2,CAIXAS,CONEXOES,LUVAS E CONSIDERANDO O CONTROLE DOS PONTOS DIRETO NO Q.D.L</t>
  </si>
  <si>
    <t>INSTALACAO DE UM CONJUNTO DE 5 PONTOS DE LUZ,EMBUTIDO NA LAJE,EQUIVALENTE A 7 VARAS DE ELETRODUTO DE PVC RIGIDO DE 1/2",45,00M DE FIO 2,5MM2,CAIXAS,CONEXOES,LUVAS E CONSIDERANDO OCONTROLE DOS PONTOS DIRETO NO Q.D.L,INCLUSIVE ABERTURA E FECHAMENTO DE RASGO EM ALVENARIA</t>
  </si>
  <si>
    <t>INSTALACAO DE UM CONJUNTO DE 5 PONTOS DE LUZ,APARENTE,EQUIVALENTE A 7 VARAS DE ELETRODUTO DE PVC RIGIDO DE 1/2",45,00M DE FIO 2,5MM2,CAIXAS,CONEXOES,LUVAS E CONSIDERANDO O CONTROLEDOS PONTOS DIRETO NO Q.D.L</t>
  </si>
  <si>
    <t>INSTALACAO DE UM CONJUNTO DE 5 PONTOS DE LUZ,APARENTE COM CANALETA PERFURADA,SENDO ESTA LIGADA A ELETROCALHA PRINCIPAL(EXCLUSIVE ESTA),EQUIVALENTE A 5 VARAS DE CANALETA E 2 VARAS DE ELETRODUTO DE PVC RIGIDO DE 1/2",57,00M DE FIO 2,5MM2,CAIXAS,CONEXOES,LUVAS E CONSIDERANDO O CONTROLE DOS PONTOS DIRETO NO Q.D.L</t>
  </si>
  <si>
    <t>INSTALACAO DE UM CONJUNTO DE 6 PONTOS DE LUZ,EMBUTIDO NA LAJE,EQUIVALENTE A 8 VARAS DE ELETRODUTO DE PVC RIGIDO DE 3/4",53,00M DE FIO 2,5MM2,CAIXAS,CONEXOES,LUVAS E CONSIDERANDO OCONTROLE DOS PONTOS DIRETO NO Q.D.L,INCLUSIVE ABERTURA E FECHAMENTO DE RASGO EM ALVENARIA</t>
  </si>
  <si>
    <t>INSTALACAO DE UM CONJUNTO DE 6 PONTOS DE LUZ,APARENTE,EQUIVALENTE A 8 VARAS DE ELETRODUTO DE PVC RIGIDO DE 3/4",53,00M DE FIO 2,5MM2,CAIXAS,CONEXOES,LUVAS E CONSIDERANDO O CONTROLEDOS PONTOS DIRETO NO Q.D.L</t>
  </si>
  <si>
    <t>INSTALACAO DE UM CONJUNTO DE 6 PONTOS DE LUZ,APARENTE COM CANALETA PERFURADA,SENDO ESTA LIGADA A ELETROCALHA PRINCIPAL(EXCLUSIVE ESTA),EQUIVALENTE A 5 VARAS DE CANALETA E 2 VARAS DE ELETRODUTO DE PVC RIGIDO DE 3/4",65,00M DE FIO 2,5MM2,CAIXNSIDERANDO O CONTROLE DOS PONTOS DIRETO NO Q.D.L</t>
  </si>
  <si>
    <t>INSTALACAO DE UM CONJUNTO DE 6 PONTOS DE LUZ,EMBUTIDO NA LAJE,EQUIVALENTE A 8 VARAS DE ELETRODUTO DE PVC RIGIDO DE 1/2",53,00M DE FIO 2,5MM2,CAIXAS,CONEXOES,LUVAS E CONSIDERANDO OCONTROLE DOS PONTOS DIRETO NO Q.D.L,INCLUSIVE ABERTURA E FECHAMENTO DE RASGO EM ALVENARIA</t>
  </si>
  <si>
    <t>INSTALACAO DE UM CONJUNTO DE 6 PONTOS DE LUZ,APARENTE,EQUIVALENTE A 8 VARAS DE ELETRODUTO DE PVC RIGIDO DE 1/2",53,00M DE FIO 2,5MM2,CAIXAS,CONEXOES,LUVAS E CONSIDERANDO O CONTROLEDOS PONTOS DIRETO NO Q.D.L</t>
  </si>
  <si>
    <t>INSTALACAO DE UM CONJUNTO DE 6 PONTOS DE LUZ,APARENTE COM CANALETA PERFURADA,SENDO ESTA LIGADA A ELETROCALHA PRINCIPAL(EXCLUSIVE ESTA),EQUIVALENTE A 6,75 VARAS DE CANALETA E 2 VARAS DE ELETRODUTO DE PVC RIGIDO DE 1/2",65,00M DE FIO 2,5MM2,CAIXAS,CONEXOES,LUVAS E CONSIDERANDO O CONTROLE DOS PONTOS DIRETO NO Q.D.L</t>
  </si>
  <si>
    <t>INSTALACAO DE UM CONJUNTO DE 8 PONTOS DE LUZ,EMBUTIDO NA LAJE,EQUIVALENTE A 9 VARAS DE ELETRODUTO DE PVC RIGIDO DE 3/4",57,00M DE FIO 2,5MM2,CAIXAS,CONEXOES,LUVAS E CONSIDERANDO OCONTROLE DOS PONTOS DIRETO NO Q.D.L,INCLUSIVE ABERTURA E FECHAMENTO DE RASGO EM ALVENARIA</t>
  </si>
  <si>
    <t>INSTALACAO DE UM CONJUNTO DE 8 PONTOS DE LUZ,APARENTE,EQUIVALENTE A 9 VARAS DE ELETRODUTO DE PVC RIGIDO DE 3/4",57,00M DE FIO 2,5MM2,CAIXAS,CONEXOES,LUVAS E CONSIDERANDO O CONTROLEDOS PONTOS DIRETO NO Q.D.L</t>
  </si>
  <si>
    <t>INSTALACAO DE UM CONJUNTO DE 8 PONTOS DE LUZ,APARENTE COM CANALETA PERFURADA,SENDO ESTA LIGADA A ELETROCALHA PRINCIPAL(EXCLUSIVE ESTA),EQUIVALENTE A 8,5 VARAS DE CANALETA E 2 VARASDE ELETRODUTO DE PVC RIGIDO DE 3/4",69,00M DE FIO 2,5MM2,CAIXAS,CONEXOES,LUVAS E CONSIDERANDO O CONTROLE DOS PONTOS DIRETO NO Q.D.L</t>
  </si>
  <si>
    <t>INSTALACAO DE PONTO DE FORCA ATE 2CV,EQUIVALENTE A 2 VARAS DE ELETRODUTO DE PVC RIGIDO DE 1/2",20,00M DE FIO 2,5MM2,CAIXAS E CONEXOES</t>
  </si>
  <si>
    <t>INSTALACAO DE PONTO DE FORCA ATE 4CV,EQUIVALENTE A 2 VARAS DE ELETRODUTO DE PVC RIGIDO DE 3/4",20,00M DE FIO 4MM2,CAIXASE CONEXOES</t>
  </si>
  <si>
    <t>INSTALACAO DE PONTO DE FORCA PARA 5CV,EQUIVALENTE A 2 VARASDE ELETRODUTO DE PVC RIGIDO DE 3/4",20,00M DE FIO 4MM2,CAIXAS E CONEXOES</t>
  </si>
  <si>
    <t>INSTALACAO DE PONTO DE FORCA PARA 10CV,EQUIVALENTE A 2 VARASDE ELETRODUTO DE PVC RIGIDO DE 1",20,00M DE FIO 6MM2,CAIXASE CONEXOES</t>
  </si>
  <si>
    <t>INSTALACAO DE PONTO DE FORCA PARA 15CV,EQUIVALENTE A 2 VARASDE ELETRODUTO DE PVC RIGIDO DE 1.1/2",20,00M DE FIO 10MM2,CAIXAS E CONEXOES</t>
  </si>
  <si>
    <t>INSTALACAO DE CONJUNTO TELEFONE E LOGICA,COMPREENDENDO:6 VARAS DE ELETRODUTO DE 3/4",CONEXOES E CAIXAS</t>
  </si>
  <si>
    <t>INSTALACAO DE PONTO DE TELEFONE OU LOGICA,COMPREENDENDO:5 VARAS DE ELETRODUTO DE 3/4",CONEXOES E CAIXAS</t>
  </si>
  <si>
    <t>INSTALACAO DE PONTO PARA ANTENA DE TV OU SISTEMA DE CFTV,COMPREENDENDO:5 VARAS DE ELETRODUTO DE 3/4",CONEXOES E CAIXAS</t>
  </si>
  <si>
    <t>INSTALACAO DE PONTO DE CAMPAINHA,COMPREENDENDO:2 VARAS DE ELETRODUTO DE 1/2",18,00M DE FIO 0,75MM2,BOTAO E CIGARRA</t>
  </si>
  <si>
    <t>INSTALACAO DE PONTO DE CAMPAINHA DE ALTA POTENCIA,COMPREENDENDO:5 VARAS DE ELETRODUTO DE 3/4",50,00M DE FIO 1,5MM2,BOTOEIRA E CAMPAINHA PROPRIAMENTE DITA</t>
  </si>
  <si>
    <t>GONGO CAMPAINHA DE 6 POLEGADAS,PARA SISTEMA DE INSTALACAO DECOMBATE A INCENDIO.FORNECIMENTO E COLOCACAO</t>
  </si>
  <si>
    <t>INSTALACAO DE PONTO DE VENTILADOR DE TETO,EQUIVALENTE A 2 VARAS DE ELETRODUTO DE PVC RIGIDO DE 3/4",EMBUTIDO NA LAJE,12,00M DE FIO 2,5MM2,CONEXOES,LUVAS E CURVA,EXCLUSIVE INTERRUPTOR E ESPELHO,INCLUSIVE ABERTURA E FECHAMENTO DE RASGO EM ALVENARIA</t>
  </si>
  <si>
    <t>INSTALACAO APARENTE DE PONTO DE VENTILADOR DE TETO,EQUIVALENTE A 2 VARAS DE ELETRODUTO DE PVC RIGIDO DE 3/4",12,00M DE FIO 2,5MM2,CONEXOES,LUVAS E CURVA,EXCLUSIVE INTERRUPTOR E ESPELHO</t>
  </si>
  <si>
    <t>INSTALACAO DE PONTO DE VENTILADOR DE TETO,APARENTE COM CANALETA PERFURADA,SENDO ESTA LIGADA A ELETROCALHA PRINCIPAL(EXCLUSIVE ESTA),EQUIVALENTE A 1 VARA DE CANALETA E 4 VARAS DE ELETRODUTO DE PVC RIGIDO DE 3/4",24,00M DE FIO 2,5MM2,CONEXOES,LUVAS E CURVA,EXCLUSIVE INTERRUPTOR E ESPELHO</t>
  </si>
  <si>
    <t>INSTALACAO DE PONTO PARA 2(DOIS) VENTILADORES DE TETO,EQUIVALENTE A 2,67 VARAS DE ELETRODUTOS DE PVC DE 3/4",EMBUTIDO NALAJE, 25,00M DE FIO 2,5MM2,CONEXOES,LUVAS E CURVA,EXCLUSIVEINTERRUPTOR E ESPELHO,INCLUSIVE ABERTURA E FECHAMENTO DE RASGO EM ALVENARIA</t>
  </si>
  <si>
    <t>INSTALACAO APARENTE DE PONTO PARA 2(DOIS) VENTILADORES DE TETO,EQUIVALENTE A 2,67 VARAS DE ELETRODUTO DE PVC DE 3/4",25,00M DE FIO 2,5MM2,CONEXOES,LUVAS E CURVA,EXCLUSIVE INTERRUPTOR E ESPELHO</t>
  </si>
  <si>
    <t>INSTALACAO DE PONTO PARA 2(DOIS)VENTILADORES DE TETO,APARENTE COM CANALETA PERFURADA,SENDO ESTA LIGADA A ELETROCALHA PRINCIPAL(EXCLUSIVE ESTA),EQUIVALENTE A 1,5 VARAS DE CANALETA E4,67 VARAS DE ELETRODUTO DE PVC RIGIDO DE 3/4",37,00M DE FIO 2,5MM2,CONEXOES,LUVAS E CURVA,EXCLUSIVE INTERRUPTOR E ESPELHO</t>
  </si>
  <si>
    <t>INSTALACAO DE PONTO PARA 3(TRES)VENTILADORES DE TETO,EQUIVALENTE A 3,30 VARAS DE ELETRODUTOS DE PVC DE 3/4",EMBUTIDO NALAJE,30,00M DE FIO 2,5MM2,CONEXOES,LUVAS E CURVA,EXCLUSIVE INTERRUPTOR E ESPELHO,INCLUSIVE ABERTURA E FECHAMENTO DE RASGO EM ALVENARIA</t>
  </si>
  <si>
    <t>INSTALACAO DE PONTO PARA 3(TRES)VENTILADORES DE TETO,EQUIVALENTE A 3,30 VARAS DE ELETRODUTOS DE PVC DE 3/4",APARENTE,30,00M DE FIO 2,5MM2,CONEXOES,LUVAS E CURVA,EXCLUSIVE INTERRUPTOR E ESPELHO</t>
  </si>
  <si>
    <t>INSTALACAO DE PONTO PARA 3(TRES)VENTILADORES DE TETO,APARENTE COM CANALETA PERFURADA,SENDO ESTA LIGADA A ELETROCALHA PRINCIPAL(EXCLUSIVE ESTA),EQUIVALENTE A 2,50 VARAS DE CANALETAE 5,30 VARAS DE ELETRODUTO DE PVC RIGIDO DE 3/4",42,00M DE FIO 2,5MM2,CONEXOES,LUVAS E CURVA,EXCLUSIVE INTERRUPTOR E ESPELHO</t>
  </si>
  <si>
    <t>INSTALACAO DE PONTO DE TOMADA,EMBUTIDO NA ALVENARIA,EQUIVALENTE A 2 VARAS DE ELETRODUTO DE PVC RIGIDO DE 3/4",18,00M DEFIO 2,5MM2,CAIXAS,CONEXOES E TOMADA DE EMBUTIR,2P+T,10A,PADRAO BRASILEIRO,COM PLACA FOSFORESCENTE,INCLUSIVE ABERTURA E FECHAMENTO DE RASGO EM ALVENARIA</t>
  </si>
  <si>
    <t>INSTALACAO DE PONTO DE TOMADA,APARENTE,EQUIVALENTE A 2 VARASDE ELETRODUTO DE PVC RIGIDO DE 3/4",18,00M DE FIO 2,5MM2,CAIXAS,CONEXOES E TOMADA DE SOBREPOR 2P+T,10A,PADRAO BRASILEIRO</t>
  </si>
  <si>
    <t>INSTALACAO DE PONTO DE TOMADA,EMBUTIDO NA ALVENARIA,EQUIVALENTE A 2 VARAS DE ELETRODUTO DE PVC RIGIDO DE 3/4",18,00M DEFIO 2,5MM2,CAIXAS,CONEXOES E TOMADA DE EMBUTIR 2P+T,20A,PADRAO BRASILEIRO,COM PLACA FOSFORESCENTE,INCLUSIVE ABERTURA E FECHAMENTO DE RASGO EM ALVENARIA</t>
  </si>
  <si>
    <t>INSTALACAO DE PONTO DE TOMADA,APARENTE,EQUIVALENTE A 2 VARASDE ELETRODUTO DE PVC RIGIDO DE 3/4",18,00M DE FIO 2,5MM2,CAIXAS,CONEXOES E TOMADA DE SOBREPOR 2P+T,20A,PADRAO BRASILEIRO,COM PLACA FOSFORESCENTE</t>
  </si>
  <si>
    <t>INSTALACAO DE PONTO DE TOMADA,APARENTE COM CANALETA PERFURADA,SENDO ESTA LIGADA A ELETROCALHA PRINCIPAL(EXCLUSIVE ESTA),EQUIVALENTE A 1 VARA DE CANALETA E 4 VARAS DE ELETRODUTO DEPVC RIGIDO DE 3/4", 36,00M DE FIO 2,5MM2,CAIXAS,CONEXOES E TOMADA DE SOBREPOR 2P+T,10A,PADRAO BRASILEIRO</t>
  </si>
  <si>
    <t>INSTALACAO DE PONTO DE TOMADA,APARENTE COM CANALETA PERFURADA,SENDO ESTA LIGADA A ELETROCALHA PRINCIPAL(EXCLUSIVE ESTA)EQUIVALENTE A 1 VARA DE CANALETA E 4 VARAS DE ELETRODUTO DE PVC RIGIDO DE 3/4", 36,00M DE FIO 2,5MM2,CAIXAS,CONEXOES E TOMADA DE SOBREPOR 2P+T,20A,PADRAO BRASILEIRO</t>
  </si>
  <si>
    <t>INSTALACAO DE PONTO DE TOMADA,EMBUTIDO NA ALVENARIA,EQUIVALENTE A 2 VARAS DE ELETRODUTO DE PVC RIGIDO DE 1/2",18,00M DEFIO 2,5MM2,CAIXAS,CONEXOES E TOMADA DE EMBUTIR 2P+T,10A,COMPLACA FOSFORESCENTE,INCLUSIVE ABERTURA E FECHAMENTO DE RASGOEM ALVENARIA</t>
  </si>
  <si>
    <t>INSTALACAO DE PONTO DE TOMADA,APARENTE,EQUIVALENTE A 2 VARASDE ELETRODUTO DE PVC RIGIDO DE 1/2",18,00M DE FIO 2,5MM2,CAIXAS,CONEXOES E TOMADA DE SOBREPOR 2P+T,10A</t>
  </si>
  <si>
    <t>INSTALACAO DE PONTO DE TOMADA,EMBUTIDO NA ALVENARIA,EQUIVALENTE A 2 VARAS DE ELETRODUTO DE PVC RIGIDO DE 1/2",18,00M DEFIO 2,5MM2,CAIXAS,CONEXOES E TOMADA,DE EMBUTIR 2P+T,20A,COMPLACA FOSFORESCENTE,INCLUSIVE ABERTURA E FECHAMENTO DE RASGOEM ALVENARIA</t>
  </si>
  <si>
    <t>INSTALACAO DE PONTO DE TOMADA,APARENTE,EQUIVALENTE A 2 VARASDE ELETRODUTO DE PVC RIGIDO DE 1/2",18,00M DE FIO 2,5MM2,CAIXAS,CONEXOES E TOMADA DE SOBREPOR 2P+T,20A</t>
  </si>
  <si>
    <t>INSTALACAO DE PONTO DE TOMADA,APARENTE COM CANALETA PERFURADA,SENDO ESTA LIGADA A ELETROCALHA PRINCIPAL(EXCLUSIVE ESTA),EQUIVALENTE A 1 VARA DE CANALETA E 2 VARAS DE ELETRODUTO DEPVC RIGIDO DE 1/2", 36,00M DE FIO 2,5MM2,CAIXAS,CONEXOES E TOMADA DE SOBREPOR 2P+T,10A</t>
  </si>
  <si>
    <t>INSTALACAO DE PONTO DE TOMADA,APARENTE COM CANALETA PERFURADA,SENDO ESTA LIGADA A ELETROCALHA PRINCIPAL(EXCLUSIVE ESTA),EQUIVALENTE A 1 VARA DE CANALETA 2 VARAS DE ELETRODUTO DE PVC RIGIDO DE 1/2", 36,00M DE FIO 2,5MM2,CAIXAS,CONEXOES E TOMADA DE SOBRPOR 2P+T,20A</t>
  </si>
  <si>
    <t>INSTALACAO DE UM CONJUNTO DE 2 TOMADAS,EMBUTIDO NA ALVENARIA,EQUIVALENTE A 3 VARAS DE ELETRODUTO DE PVC RIGIDO DE 3/4",27,00M DE FIO 2,5MM2,CAIXAS,CONEXOES E TOMADAS DE EMBUTIR 2P+T,10A,COM PLACA FOSFORESCENTE,INCLUSIVE ABERTURA E FECHAMENTO DE RASGO EM ALVENARIA</t>
  </si>
  <si>
    <t>INSTALACAO DE UM CONJUNTO DE 2 TOMADAS,APARENTE,EQUIVALENTEA 3 VARAS DE ELETRODUTO DE PVC RIGIDO DE 3/4",27,00M DE FIO2,5MM2,CAIXAS,CONEXOES E TOMADAS DE SOBREPOR 2P+T,10A</t>
  </si>
  <si>
    <t>INSTALACAO DE UM CONJUNTO DE 2 TOMADAS,EMBUTIDO NA ALVENARIA,EQUIVALENTE A 3 VARAS DE ELETRODUTO DE PVC RIGIDO DE 3/4",27,00M DE FIO 2,5MM2,CAIXAS,CONEXOES E TOMADAS DE EMBUTIR 2P+T,20A,COM PLACA FOSFORESCENTE,INCLUSIVE ABERTURA E FECHAMENTO DE RASGO EM ALVENARIA</t>
  </si>
  <si>
    <t>INSTALACAO DE UM CONJUNTO DE 2 TOMADAS,APARENTE,EQUIVALENTEA 3 VARAS DE ELETRODUTO DE PVC RIGIDO DE 3/4",27,00M DE FIO2,5MM2,CAIXAS,CONEXOES E TOMADAS DE SOBREPOR 2P+T,20A</t>
  </si>
  <si>
    <t>INSTALACAO DE UM CONJUNTO DE 2 TOMADAS,APARENTE COM CANALETAPERFURADA,SENDO ESTA LIGADA A ELETROCALHA PRINCIPAL(EXCLUSIVE ESTA),EQUIVALENTE A 1,5 VARAS DE CANALETA E 5 VARAS DE ELETRODUTO DE PVC RIGIDO DE 3/4", 45,00M DE FIO 2,5MM2,CAIXAS,CONEXOES E TOMADAS DE SOBREPOR 2P+T,10A</t>
  </si>
  <si>
    <t>INSTALACAO DE UM CONJUNTO DE 2 TOMADAS,APARENTE COM CANALETAPERFURADA,SENDO ESTA LIGADA A ELETROCALHA PRINCIPAL(EXCLUSIVE ESTA),EQUIVALENTE A 1.5 VARAS DE CANALETA E 5 VARAS DE ELETRODUTO DE PVC RIGIDO DE 3/4", 45,00M DE FIO 2,5MM2,CAIXAS,CONEXOES E TOMADAS DE SOBREPOR 2P+T,20A</t>
  </si>
  <si>
    <t>INSTALACAO DE UM CONJUNTO DE 2 TOMADAS,EMBUTIDO NA ALVENARIA,EQUIVALENTE A 3 VARAS DE ELETRODUTO DE PVC RIGIDO DE 1/2",27,00M DE FIO 2,5MM2,CAIXAS,CONEXOES E TOMADAS DE EMBUTIR 2P+T,10A,COM PLACA FOSFORESCENTE,INCLUSIVE ABERTURA E FECHAMENTO DE RASGO EM ALVENARIA</t>
  </si>
  <si>
    <t>INSTALACAO DE UM CONJUNTO DE 2 TOMADAS,APARENTE,EQUIVALENTEA 3 VARAS DE ELETRODUTO DE PVC RIGIDO DE 1/2",27,00M DE FIO2,5MM2,CAIXAS,CONEXOES E TOMADAS DE SOBREPOR 2P+T,10A</t>
  </si>
  <si>
    <t>INSTALACAO DE UM CONJUNTO DE 2 TOMADAS,EMBUTIDO NA ALVENARIA,EQUIVALENTE A 3 VARAS DE ELETRODUTO DE PVC RIGIDO DE 1/2",27,00M DE FIO 2,5MM2,CAIXAS,CONEXOES E TOMADAS DE EMBUTIR 2P+T,20A,COM PLACA FOSFORESCENTE,INCLUSIVE ABERTURA E FECHAMENTO DE RASGO EM ALVENARIA</t>
  </si>
  <si>
    <t>INSTALACAO DE UM CONJUNTO DE 2 TOMADAS,APARENTE,EQUIVALENTEA 3 VARAS DE ELETRODUTO DE PVC RIGIDO DE 1/2",27,00M DE FIO2,5MM2,CAIXAS,CONEXOES E TOMADAS DE SOBREPOR 2P+T,20A</t>
  </si>
  <si>
    <t>INSTALACAO DE UM CONJUNTO DE 2 TOMADAS,APARENTE COM CANALETAPERFURADA,SENDO ESTA LIGADA A ELETROCALHA PRINCIPAL(EXCLUSIVE ESTA),EQUIVALENTE A 1,5 VARAS DE CANALETA E 3 VARAS DE ELETRODUTO DE PVC RIGIDO DE 1/2", 45,00M DE FIO 2,5MM2,CAIXAS,CONEXOES E TOMADAS DE SOBREPOR 2P+T,10A</t>
  </si>
  <si>
    <t>INSTALACAO DE UM CONJUNTO DE 2 TOMADAS,APARENTE COM CANALETAPERFURADA,SENDO ESTA LIGADA A ELETROCALHA PRINCIPAL(EXCLUSIVE ESTA),EQUIVALENTE A 1,5 VARAS DE CANALETA E 3 VARAS DE ELETRODUTO DE PVC RIGIDO DE 1/2", 45,00M DE FIO 2,5MM2,CAIXAS,CONEXOES E TOMADAS DE SOBREPOR 2P+T,20A</t>
  </si>
  <si>
    <t>INSTALACAO DE UM CONJUNTO DE 3 TOMADAS,EMBUTIDO NA ALVENARIA,EQUIVALENTE A 4 VARAS DE ELETRODUTO DE PVC RIGIDO DE 3/4",37,00M DE FIO 2,5MM2,CAIXAS,CONEXOES E TOMADAS DE EMBUTIR 2P+T,10A,COM PLACA FOSFORESCENTE,INCLUSIVE ABERTURA E FECHAMENTO DE RASGO EM ALVENARIA</t>
  </si>
  <si>
    <t>INSTALACAO DE UM CONJUNTO DE 3 TOMADAS,APARENTE,EQUIVALENTEA 4 VARAS DE ELETRODUTO DE PVC RIGIDO DE 3/4",37,00M DE FIO2,5MM2,CAIXAS,CONEXOES E TOMADAS DE SOBREPOR 2P+T,10A</t>
  </si>
  <si>
    <t>INSTALACAO DE UM CONJUNTO DE 3 TOMADAS,EMBUTIDO NA ALVENARIA,EQUIVALENTE A 4 VARAS DE ELETRODUTO DE PVC RIGIDO DE 3/4",37,00M DE FIO 2,5MM2,CAIXAS,CONEXOES E TOMADAS DE EMBUTIR 2P+T,20A,COM PLACA FOSFORESCENTE,INCLUSIVE ABERTURA E FECHAMENTO DE RASGO EM ALVENARIA</t>
  </si>
  <si>
    <t>INSTALACAO DE UM CONJUNTO DE 3 TOMADAS,APARENTE,EQUIVALENTEA 4 VARAS DE ELETRODUTO DE PVC RIGIDO DE 3/4",37,00M DE FIO2,5MM2,CAIXAS,CONEXOES E TOMADAS DE SOBREPOR 2P+T,20A</t>
  </si>
  <si>
    <t>INSTALACAO DE UM CONJUNTO DE 3 TOMADAS,APARENTE COM CANALETAPERFURADA,SENDO ESTA LIGADA A ELETROCALHA PRINCIPAL(EXCLUSIVE ESTA),EQUIVALENTE A 2,5 VARAS DE CANALETA E 6 VARAS DE ELETRODUTO DE PVC RIGIDO DE 3/4",55,00M DE FIO 2,5MM2,CAIXAS,CONEXOES E TOMADAS DE SOBREPOR 2P+T,10A</t>
  </si>
  <si>
    <t>INSTALACAO DE UM CONJUNTO DE 3 TOMADAS,APARENTE COM CANALETAPERFURADA,SENDO ESTA LIGADA A ELETROCALHA PRINCIPAL(EXCLUSIVE ESTA),EQUIVALENTE A 2,5 VARAS DE CANALETA E 6 VARAS DE ELETRODUTO DE PVC RIGIDO DE 3/4",55,00M DE FIO 2,5MM2,CAIXAS,CONEXOES E TOMADAS DE SOBREPOR 2P+T,20A</t>
  </si>
  <si>
    <t>INSTALACAO DE UM CONJUNTO DE 3 TOMADAS,EMBUTIDO NA ALVENARIA,EQUIVALENTE A 4 VARAS DE ELETRODUTO DE PVC RIGIDO DE 1/2",37,00M DE FIO 2,5MM2,CAIXAS,CONEXOES E TOMADAS DE EMBUTIR 2P+T,10A,COM PLACA FOSFORESCENTE,INCLUSIVE ABERTURA E FECHAMENTO DE RASGO EM ALVENARIA</t>
  </si>
  <si>
    <t>INSTALACAO DE UM CONJUNTO DE 3 TOMADAS,APARENTE,EQUIVALENTEA 4 VARAS DE ELETRODUTO DE PVC RIGIDO DE 1/2",37,00M DE FIO2,5MM2,CAIXAS,CONEXOES E TOMADAS DE SOBREPOR 2P+T,10A</t>
  </si>
  <si>
    <t>INSTALACAO DE UM CONJUNTO DE 3 TOMADAS,EMBUTIDO NA ALVENARIA,EQUIVALENTE A 4 VARAS DE ELETRODUTO DE PVC RIGIDO DE 1/2",37,00M DE FIO DE 2,5MM2,CAIXAS,CONEXOES E TOMADAS DE EMBUTIR2P+T,20A,COM PLACA FOSFORESCENTE,INCLUSIVE ABERTURA E FECHAMTO DE RASGO EM ALVENARIA</t>
  </si>
  <si>
    <t>INSTALACAO DE UM CONJUNTO DE 3 TOMADAS,APARENTE,EQUIVALENTEA 4 VARAS DE ELETRODUTO DE PVC RIGIDO DE 1/2",37,00M DE FIO2,5MM2,CAIXAS,CONEXOES E TOMADAS DE SOBREPOR 2P+T,20A</t>
  </si>
  <si>
    <t>INSTALACAO DE UM CONJUNTO DE 3 TOMADAS,APARENTE COM CANALETAPERFURADA,SENDO ESTA LIGADA A ELETROCALHA PRINCIPAL(EXCLUSIVE ESTA),EQUIVALENTE A 2,5 VARAS DE CANALETA E 4 VARAS DE ELETRODUTO DE PVC RIGIDO DE 1/2", 55,00M DE FIO 2,5MM2,CAIXAS,CONEXOES E TOMADAS DE SOBREPOR 2P+T,10A</t>
  </si>
  <si>
    <t>INSTALACAO DE UM CONJUNTO DE 3 TOMADAS,APARENTE COM CANALETAPERFURADA,SENDO ESTA LIGADA A ELETROCALHA PRINCIPAL(EXCLUSIVE ESTA),EQUIVALENTE A 2,5 VARAS DE CANALETA E 4 VARAS DE ELETRODUTO DE PVC RIGIDO DE 1/2", 55,00M DE FIO 2,5MM2,CAIXAS,CONEXOES E TOMADAS DE SOBREPOR 2P+T,20A</t>
  </si>
  <si>
    <t>INSTALACAO DE UM CONJUNTO DE 4 TOMADAS,EMBUTIDO NA ALVENARIA,EQUIVALENTE A 5 VARAS DE ELETRODUTO DE PVC RIGIDO DE 3/4",45,00M DE FIO 2,5MM2,CAIXAS,CONEXOES E TOMADAS DE EMBUTIR 2P+T,10A,COM PLACA FOSFORESCENTE,INCLUSIVE ABERTURA E FECHAMENTO DE RASGO EM ALVENARIA</t>
  </si>
  <si>
    <t>INSTALACAO DE UM CONJUNTO DE 4 TOMADAS,APARENTE,EQUIVALENTEA 5 VARAS DE ELETRODUTO DE PVC RIGIDO DE 3/4",45,00M DE FIO2,5MM2,CAIXAS,CONEXOES E TOMADAS DE SOBREPOR 2P+T,10A</t>
  </si>
  <si>
    <t>INSTALACAO DE UM CONJUNTO DE 4 TOMADAS,EMBUTIDO NA ALVENARIA,EQUIVALENTE A 5 VARAS DE ELETRODUTO DE PVC RIGIDO DE 3/4",45,00M DE FIO 2,5MM2,CAIXAS,CONEXOES E TOMADAS DE EMBUTIR 2P+T,20A,COM PLACA FOSFORESCENTE,INCLUSIVE ABERTURA E FECHAMENTO DE RASGO EM ALVENARIA</t>
  </si>
  <si>
    <t>INSTALACAO DE UM CONJUNTO DE 4 TOMADAS,APARENTE,EQUIVALENTEA 5 VARAS DE ELETRODUTO DE PVC RIGIDO DE 3/4",45,00M DE FIO2,5MM2,CAIXAS,CONEXOES E TOMADAS DE SOBREPOR 2P+T,20A</t>
  </si>
  <si>
    <t>INSTALACAO DE UM CONJUNTO DE 4 TOMADAS,APARENTE COM CANALETAPERFURADA,SENDO ESTA LIGADA A ELETROCALHA PRINCIPAL(EXCLUSIVE ESTA),EQUIVALENTE A 3,5 VARAS DE CANALETA E 7 VARAS DE ELETRODUTO DE PVC RIGIDO DE 3/4", 63,00M DE FIO 2,5MM2,CAIXAS,CONEXOES E TOMADAS DE SOBREPOR 2P+T,10A</t>
  </si>
  <si>
    <t>INSTALACAO DE UM CONJUNTO DE 4 TOMADAS,APARENTE COM CANALETAPERFURADA,SENDO ESTA LIGADA A ELETROCALHA PRINCIPAL(EXCLUSIVE ESTA),EQUIVALENTE A 3,5 VARAS DE CANALETA E 7 VARAS DE ELETRODUTO DE PVC RIGIDO DE 3/4", 63,00M DE FIO 2,5MM2,CAIXAS,CONEXOES E TOMADAS DE SOBREPOR 2P+T,20A</t>
  </si>
  <si>
    <t>INSTALACAO DE UM CONJUNTO DE 4 TOMADAS,EMBUTIDO NA ALVENARIA,EQUIVALENTE A 5 VARAS DE ELETRODUTO DE PVC RIGIDO DE 1/2",45,00M DE FIO 2,5MM2,CAIXAS,CONEXOES E TOMADAS DE EMBUTIR 2P+T,10A,COM PLACA FOSFORESCENTE,INCLUSIVE ABERTURA E FECHAMENTO DE RASGO EM ALVENARIA</t>
  </si>
  <si>
    <t>INSTALACAO DE UM CONJUNTO DE 4 TOMADAS,APARENTE,EQUIVALENTEA 5 VARAS DE ELETRODUTO DE PVC RIGIDO DE 1/2",45,00M DE FIO2,5MM2,CAIXAS,CONEXOES E TOMADAS DE SOBREPOR 2P+T,10A</t>
  </si>
  <si>
    <t>INSTALACAO DE UM CONJUNTO DE 4 TOMADAS,EMBUTIDO NA ALVENARIA,EQUIVALENTE A 5 VARAS DE ELETRODUTO DE PVC RIGIDO DE 1/2",45,00M DE FIO 2,5MM2,CAIXAS,CONEXOES E TOMADAS DE EMBUTIR 2P+T,20A,COM PLACA FOSFORESCENTE,INCLUSIVE ABERTURA E FECHAMENTO DE RASGO EM ALVENARIA</t>
  </si>
  <si>
    <t>INSTALACAO DE UM CONJUNTO DE 4 TOMADAS,APARENTE,EQUIVALENTEA 5 VARAS DE ELETRODUTO DE PVC RIGIDO DE 1/2",45,00M DE FIO2,5MM2,CAIXAS,CONEXOES E TOMADAS DE SOBREPOR 2P+T,20A</t>
  </si>
  <si>
    <t>INSTALACAO DE UM CONJUNTO DE 4 TOMADAS,APARENTE COM CANALETAPERFURADA,SENDO ESTA LIGADA A ELETROCALHA PRINCIPAL(EXCLUSIVE ESTA),EQUIVALENTE A 3,5 VARAS DE CANALETA E 5 VARAS DE ELETRODUTO DE PVC RIGIDO DE 1/2", 63,00M DE FIO 2,5MM2,CAIXAS,CONEXOES E TOMADAS DE SOBREPOR 2P+T,10A</t>
  </si>
  <si>
    <t>INSTALACAO DE UM CONJUNTO DE 4 TOMADAS,APARENTE COM CANALETAPERFURADA,SENDO ESTA LIGADA A ELETROCALHA PRINCIPAL(EXCLUSIVE ESTA),EQUIVALENTE A 3,5 VARAS DE CANALETA E 5 VARAS DE ELETRODUTO DE PVC RIGIDO DE 1/2", 63,00M DE FIO 2,5MM2,CAIXAS,CONEXOES E TOMADAS DE SOBREPOR 2P+T,20A</t>
  </si>
  <si>
    <t>INSTALACAO DE PONTO PARA SONOFLETOR DE TETO SOBRE REBAIXO APARTIR DA ELETROCALHA/PERFILADO,EXCLUSIVE SONOFLETOR (VIDE ITEM 18.037.0200) E FIOS,INCLUSIVE ACESSORIOS DE FIXACAO</t>
  </si>
  <si>
    <t>INSTALACAO DE PONTO DE LUZ,APARENTE,EQUIVALENTE A 2 VARAS DEELETRODUTO RIGIDO,DE ACO CARBONO ESMALTADO,DE 3/4",12,00M DE FIO 2,5MM2,CAIXAS,CONEXOES,LUVAS,CURVA E INTERRUPTOR DE SOBREPOR COM PLACA FOSFORESCENTE</t>
  </si>
  <si>
    <t>INSTALACAO DE PONTO DE LUZ,APARENTE,EQUIVALENTE A 2 VARAS DEELETRODUTO RIGIDO,DE ACO CARBONO ESMALTADO,DE 1/2",12,00M DE FIO 1,5MM2,CAIXAS,CONEXOES,LUVAS,CURVA E INTERRUPTOR DE SOBREPOR COM PLACA FOSFORESCENTE</t>
  </si>
  <si>
    <t>INSTALACAO DE UM CONJUNTO DE 2 PONTOS DE LUZ,APARENTE,EQUIVALENTE A 5 VARAS DE ELETRODUTO RIGIDO,DE ACO CARBONO ESMALTADO,DE 3/4",33,00M DE FIO 2,5MM2,CAIXAS,CONEXOES,LUVAS,CURVA EINTERRUPTOR DE SOBREPOR COM PLACA FOSFORESCENTE</t>
  </si>
  <si>
    <t>INSTALACAO DE UM CONJUNTO DE 3 PONTOS DE LUZ,APARENTE,EQUIVALENTE A 6 VARAS DE ELETRODUTO RIGIDO,DE ACO CARBONO ESMALTADO,DE 3/4",50,00 DE FIO 2,5MM2,CAIXAS,CONEXOES,LUVAS,CURVA EINTERRUPTOR DE SOBREPOR COM PLACA FOSFORESCENTE</t>
  </si>
  <si>
    <t>INSTALACAO DE UM CONJUNTO DE 4 PONTOS DE LUZ,APARENTE,EQUIVALENTE A 7 VARAS DE ELETRODUTO RIGIDO,DE ACO CARBONO ESMALTADO,DE 3/4",50,00M DE FIO 2,5MM2,CAIXAS,CONEXOES,LUVAS,CURVA EINTERRUPTOR DE SOBREPOR COM PLACA FOSFORESCENTE</t>
  </si>
  <si>
    <t>INSTALACAO DE UM CONJUNTO DE 5 PONTOS DE LUZ,APARENTE,EQUIVALENTE A 8 VARAS DE ELETRODUTO RIGIDO,DE ACO CARBONO ESMALTADO,DE 3/4",57,00MM DE FIO 2,5MM2,CAIXAS,CONEXOES,LUVAS,CURVAE INTERRUPTOR DE SOBREPOR COM PLACA FOSFORESCENTE</t>
  </si>
  <si>
    <t>INSTALACAO DE UM CONJUNTO DE 6 PONTOS DE LUZ,APARENTE,EQUIVALENTE A 9 VARAS DE ELETRODUTO RIGIDO,DE ACO CARBONO ESMALTADO,DE 3/4",66,00M DE FIO 2,5MM2,CAIXAS,CONEXOES,LUVAS,CURVA EINTERRUPTOR DE SOBREPOR COM PLACA FOSFORESCENTE</t>
  </si>
  <si>
    <t>INSTALACAO DE UM CONJUNTO DE 8 PONTOS DE LUZ,APARENTE,EQUIVALENTE A 10 VARAS DE ELETRODUTO RIGIDO,DE ACO CARBONO ESMALTADO,DE 3/4",80,00M DE FIO 2,5MM2,CAIXAS,CONEXOES,LUVAS,CURVAE INTERRUPTOR DE SOBREPOR COM PLACA FOSFORESCENTE</t>
  </si>
  <si>
    <t>INSTALACAO DE UM CONJUNTO DE 2 PONTOS DE LUZ,APARENTE,EQUIVALENTE A 3 VARAS DE ELETRODUTO RIGIDO,DE ACO CARBONO ESMALTADO,DE 3/4",20,00M DE FIO 2,5MM2,CAIXAS,CONEXOES,LUVAS E CONSIDERANDO O CONTROLE DOS PONTOS DIRETO NO Q.D.L</t>
  </si>
  <si>
    <t>INSTALACAO DE UM CONJUNTO DE 3 PONTOS DE LUZ,APARENTE,EQUIVALENTE A 5 VARAS DE ELETRODUTO RIGIDO,DE ACO CARBONO ESMALTADO,DE 3/4",30,00M DE FIO 2,5MM2,CAIXAS,CONEXOES,LUVAS E CONSIDERANDO O CONTROLE DOS PONTOS DIRETO NO Q.D.L.</t>
  </si>
  <si>
    <t>INSTALACAO DE UM CONJUNTO DE 4 PONTOS DE LUZ,APARENTE,EQUIVALENTE A 6 VARAS DE ELETRODUTO RIGIDO,DE ACO CARBONO ESMALTADO,DE 3/4",40,00M DE FIO 2,5MM2,CAIXAS,CONEXOES,LUVAS E CONSIDERANDO O CONTROLE DOS PONTOS DIRETO NO Q.D.L.</t>
  </si>
  <si>
    <t>INSTALACAO DE UM CONJUNTO DE 5 PONTOS DE LUZ,APARENTE,EQUIVALENTE A 7 VARAS DE ELETRODUTO RIGIDO,DE ACO CARBONO ESMALTADO,DE 3/4",45,00M DE FIO 2,5MM2,CAIXAS,CONEXOES,LUVAS E CONSIDERANDO O CONTROLE DOS PONTOS DIRETO NO Q.D.L.</t>
  </si>
  <si>
    <t>INSTALACAO DE UM CONJUNTO DE 6 PONTOS DE LUZ,APARENTE,EQUIVALENTE A 8 VARAS DE ELETRODUTO RIGIDO,DE ACO CARBONO ESMALTADO,DE 3/4",53,00M DE FIO 2,5MM2,CAIXAS,CONEXOES,LUVAS E CONSIDERANDO O CONTROLE DOS PONTOS DIRETO NO Q.D.L.</t>
  </si>
  <si>
    <t>INSTALACAO DE UM CONJUNTO DE 8 PONTOS DE LUZ,APARENTE,EQUIVALENTE A 9 VARAS DE ELETRODUTO RIGIDO,DE ACO CARBONO ESMALTADO,DE 3/4",57,00M DE FIO 2,5MM2,CAIXAS,CONEXOES,LUVAS E CONSIDERANDO O CONTROLE DOS PONTOS DIRETO NO Q.D.L.</t>
  </si>
  <si>
    <t>INSTALACAO DE PONTO DE FORCA ATE 2CV EQUIVALENTE A 2 VARAS DE ELETRODUTO RIGIDO,DE ACO CARBONO ESMALTADO,DE 1/2",20,00MDE FIO 2,5MM2,CAIXAS,ABRACADEIRAS E CONEXOES</t>
  </si>
  <si>
    <t>INSTALACAO DE PONTO DE FORCA ATE 4CV EQUIVALENTE A 2 VARAS DE ELETRODUTO RIGIDO,DE ACO CARBONO ESMALTADO,DE 3/4",20,00MDE FIO 4MM2,CAIXAS,ABRACADEIRAS E CONEXOES</t>
  </si>
  <si>
    <t>INSTALACAO DE PONTO DE FORCA PARA 5CV EQUIVALENTE A 2 VARASDE ELETRODUTO RIGIDO,DE ACO CARBONO ESMALTADO,DE 3/4",20,00MDE FIO 4MM2,CAIXAS,ABRACADEIRAS E CONEXOES</t>
  </si>
  <si>
    <t>INSTALACAO DE PONTO DE FORCA PARA 10CV EQUIVALENTE A 2 VARASDE ELETRODUTO RIGIDO,DE ACO CARBONO ESMALTADO,DE 1",20,00MDE FIO 6MM2,CAIXAS,ABRACADEIRAS E CONEXOES</t>
  </si>
  <si>
    <t>INSTALACAO DE PONTO DE FORCA PARA 15CV EQUIVALENTE A 2 VARASDE ELETRODUTO RIGIDO,DE ACO CARBONO ESMALTADO,DE 1.1/2",20,00M DE FIO 10MM2,CAIXAS,ABRACADEIRAS E CONEXOES</t>
  </si>
  <si>
    <t>INSTALACAO DE PONTO DE TOMADA,EQUIVALENTE A 2 VARAS DE ELETRODUTO RIGIDO,DE ACO CARBONO ESMALTADO,DE 3/4",12,00M DE FIO2,5MM2,CAIXAS,ABRACADEIRAS,CONEXOES E TOMADA DE SOBREPOR COMPLACA FOSFORESCENTE</t>
  </si>
  <si>
    <t>INSTALACAO DE UM CONJUNTO DE 2 TOMADAS,EQUIVALENTE A 3 VARASDE ELETRODUTO RIGIDO,DE ACO CARBONO ESMALTADO,DE 3/4",18,00M DE FIO 2,5MM2,CAIXAS,ABRACADEIRAS,CONEXOES E TOMADA DE SOBREPOR COM PLACA FOSFORESCENTE</t>
  </si>
  <si>
    <t>INSTALACAO DE UM CONJUNTO DE 3 TOMADAS,EQUIVALENTE A 4 VARASDE ELETRODUTO RIGIDO,DE ACO CARBONO ESMALTADO,DE 3/4",25,00M DE FIO 2,5MM2,CAIXAS,ABRACADEIRAS,CONEXOES E TOMADA DE SOBREPOR COM PLACA FOSFORESCENTE</t>
  </si>
  <si>
    <t>INSTALACAO DE UM CONJUNTO DE 4 TOMADAS,EQUIVALENTE A 5 VARASDE ELETRODUTO RIGIDO,DE ACO CARBONO ESMALTADO,DE 3/4",30,00M DE FIO 2,5MM2,CAIXAS,ABRACADEIRAS,CONEXOES E TOMADA DE SOBREPOR COM PLACA FOSFORESCENTE</t>
  </si>
  <si>
    <t>TERMINAL MECANICO DE PRESSAO PARA LIGACAO DE UM CABO A BARRAMENTO,FABRICADO EM BRONZE,COM BITOLAS DE 1,5 A 10MM2.FORNECIMENTO E COLOCACAO</t>
  </si>
  <si>
    <t>TERMINAL MECANICO DE PRESSAO PARA LIGACAO DE UM CABO A BARRAMENTO,FABRICADO EM BRONZE,COM BITOLAS DE 10 A 25MM2.FORNECIMENTO E COLOCACAO</t>
  </si>
  <si>
    <t>TERMINAL MECANICO DE PRESSAO PARA LIGACAO DE UM CABO A BARRAMENTO,FABRICADO EM BRONZE,COM BITOLAS DE 25 A 35MM2.FORNECIMENTO E COLOCACAO</t>
  </si>
  <si>
    <t>TERMINAL MECANICO DE PRESSAO PARA LIGACAO DE UM CABO A BARRAMENTO,FABRICADO EM BRONZE,COM BITOLAS DE 50 A 70MM2.FORNECIMENTO E COLOCACAO</t>
  </si>
  <si>
    <t>TERMINAL MECANICO DE PRESSAO PARA LIGACAO DE UM CABO A BARRAMENTO,FABRICADO EM BRONZE,COM BITOLA DE 95MM2.FORNECIMENTO ECOLOCACAO</t>
  </si>
  <si>
    <t>TERMINAL MECANICO DE PRESSAO PARA LIGACAO DE UM CABO A BARRAMENTO,FABRICADO EM BRONZE,COM BITOLAS DE 120 A 185MM2.FORNECIMENTO E COLOCACAO</t>
  </si>
  <si>
    <t>TERMINAL MECANICO DE PRESSAO PARA LIGACAO DE UM CABO A BARRAMENTO,FABRICADO EM BRONZE,COM BITOLAS DE 185 A 240MM2.FORNECIMENTO E COLOCACAO</t>
  </si>
  <si>
    <t>TERMINAL MECANICO DE PRESSAO PARA LIGACAO DE UM CABO A BARRAMENTO,FABRICADO EM BRONZE,COM BITOLAS DE 300 A 400MM2.FORNECIMENTO E COLOCACAO</t>
  </si>
  <si>
    <t>TERMINAL MECANICO DE PRESSAO PARA LIGACAO DE DOIS CABOS A BARRAMENTO,FABRICADO EM BRONZE,COM BITOLAS DE 25 A 35MM2.FORNECIMENTO E COLOCACAO</t>
  </si>
  <si>
    <t>TERMINAL MECANICO DE PRESSAO PARA LIGACAO DE DOIS CABOS A BARRAMENTO,FABRICADO EM BRONZE,COM BITOLAS DE 50 A 70MM2.FORNECIMENTO E COLOCACAO</t>
  </si>
  <si>
    <t>TERMINAL MECANICO DE PRESSAO PARA LIGACAO DE DOIS CABOS A BARRAMENTO,FABRICADO EM BRONZE,COM BITOLAS DE 95MM2.FORNECIMENTO E COLOCACAO</t>
  </si>
  <si>
    <t>TERMINAL MECANICO DE PRESSAO PARA LIGACAO DE DOIS CABOS A BARRAMENTO,FABRICADO EM BRONZE,COM BITOLAS DE 120 A 185MM2.FORNECIMENTO E COLOCACAO</t>
  </si>
  <si>
    <t>TERMINAL MECANICO DE PRESSAO PARA LIGACAO DE DOIS CABOS A BARRAMENTO,FABRICADO EM BRONZE,COM BITOLAS DE 185 A 240MM2.FORNECIMENTO E COLOCACAO</t>
  </si>
  <si>
    <t>TERMINAL MECANICO DE PRESSAO PARA LIGACAO DE DOIS CABOS A BARRAMENTO,FABRICADO EM BRONZE,COM BITOLAS DE 300 A 400MM2.FORNECIMENTO E COLOCACAO</t>
  </si>
  <si>
    <t>CONECTOR FABRICADO EM BRONZE PARA ATERRAMENTO,PARA FIXACAO DE UM OU DOIS CONDUTORES A SUPERFICIE PLANA,PARA CABOS COM BITOLAS DE 2,5 A 6MM2.FORNECIMENTO E COLOCACAO</t>
  </si>
  <si>
    <t>CONECTOR FABRICADO EM BRONZE PARA ATERRAMENTO,PARA FIXACAO DE UM OU DOIS CONDUTORES A SUPERFICIE PLANA,PARA CABOS COM BITOLAS DE 6 A 35MM2.FORNECIMENTO E COLOCACAO</t>
  </si>
  <si>
    <t>CONECTOR FABRICADO EM BRONZE PARA ATERRAMENTO,PARA FIXACAO DE UM OU DOIS CONDUTORES A SUPERFICIE PLANA,PARA CABOS COM BITOLAS DE 35 A 185MM2.FORNECIMENTO E COLOCACAO</t>
  </si>
  <si>
    <t>TERMINAL MECANICO A COMPRESSAO,FABRICADO EM BRONZE,PARA CABODE 1,5MM2.FORNECIMENTO E COLOCACAO</t>
  </si>
  <si>
    <t>TERMINAL MECANICO A COMPRESSAO,FABRICADO EM BRONZE,PARA CABODE 2,5MM2.FORNECIMENTO E COLOCACAO</t>
  </si>
  <si>
    <t>TERMINAL MECANICO A COMPRESSAO,FABRICADO EM BRONZE,PARA CABODE 4MM2.FORNECIMENTO E COLOCACAO</t>
  </si>
  <si>
    <t>TERMINAL MECANICO A COMPRESSAO,FABRICADO EM BRONZE,PARA CABODE 6MM2.FORNECIMENTO E COLOCACAO</t>
  </si>
  <si>
    <t>TERMINAL MECANICO A COMPRESSAO,FABRICADO EM BRONZE,PARA CABODE 10MM2.FORNECIMENTO E COLOCACAO</t>
  </si>
  <si>
    <t>TERMINAL MECANICO A COMPRESSAO,FABRICADO EM BRONZE,PARA CABODE 16MM2.FORNECIMENTO E COLOCACAO</t>
  </si>
  <si>
    <t>TERMINAL MECANICO A COMPRESSAO,FABRICADO EM BRONZE,PARA CABODE 25MM2.FORNECIMENTO E COLOCACAO</t>
  </si>
  <si>
    <t>TERMINAL MECANICO A COMPRESSAO,FABRICADO EM BRONZE,PARA CABODE 35MM2.FORNECIMENTO E COLOCACAO</t>
  </si>
  <si>
    <t>TERMINAL MECANICO A COMPRESSAO,FABRICADO EM BRONZE,PARA CABODE 50MM2.FORNECIMENTO E COLOCACAO</t>
  </si>
  <si>
    <t>TERMINAL MECANICO A COMPRESSAO,FABRICADO EM BRONZE,PARA CABODE 70MM2.FORNECIMENTO E COLOCACAO</t>
  </si>
  <si>
    <t>TERMINAL MECANICO A COMPRESSAO,FABRICADO EM BRONZE,PARA CABODE 95MM2.FORNECIMENTO E COLOCACAO</t>
  </si>
  <si>
    <t>TERMINAL MECANICO A COMPRESSAO,FABRICADO EM BRONZE,PARA CABODE 120MM2.FORNECIMENTO E COLOCACAO</t>
  </si>
  <si>
    <t>TERMINAL MECANICO A COMPRESSAO,FABRICADO EM BRONZE,PARA CABODE 150MM2.FORNECIMENTO E COLOCACAO</t>
  </si>
  <si>
    <t>TERMINAL MECANICO A COMPRESSAO,FABRICADO EM BRONZE,PARA CABODE 185MM2.FORNECIMENTO E COLOCACAO</t>
  </si>
  <si>
    <t>TERMINAL MECANICO A COMPRESSAO,FABRICADO EM BRONZE,PARA CABODE 240MM2.FORNECIMENTO E COLOCACAO</t>
  </si>
  <si>
    <t>TERMINAL MECANICO A COMPRESSAO,FABRICADO EM BRONZE,PARA CABODE 300MM2.FORNECIMENTO E COLOCACAO</t>
  </si>
  <si>
    <t>CONECTOR MECANICO PARAFUSO FENDIDO(SPLIT-BOLT),CORPO E PORCAFABRICADO EM COBRE,PARA CABO DE 10MM2.FORNECIMENTO E COLOCACAO</t>
  </si>
  <si>
    <t>CONECTOR MECANICO PARAFUSO FENDIDO(SPLIT-BOLT),CORPO E PORCAFABRICADO EM COBRE,PARA CABO DE 16MM2.FORNECIMENTO E COLOCACAO</t>
  </si>
  <si>
    <t>CONECTOR MECANICO PARAFUSO FENDIDO(SPLIT-BOLT),CORPO E PORCAFABRICADO EM COBRE,PARA CABO DE 25MM2.FORNECIMENTO E COLOCACAO</t>
  </si>
  <si>
    <t>CONECTOR MECANICO PARAFUSO FENDIDO(SPLIT-BOLT),CORPO E PORCAFABRICADO EM COBRE,PARA CABO DE 35MM2.FORNECIMENTO E COLOCACAO</t>
  </si>
  <si>
    <t>CONECTOR MECANICO PARAFUSO FENDIDO(SPLIT-BOLT),CORPO E PORCAFABRICADO EM COBRE,PARA CABO DE 50MM2.FORNECIMENTO E COLOCACAO</t>
  </si>
  <si>
    <t>CONECTOR MECANICO PARAFUSO FENDIDO(SPLIT-BOLT),CORPO E PORCAFABRICADO EM COBRE,PARA CABO DE 70MM2.FORNECIMENTO E COLOCACAO</t>
  </si>
  <si>
    <t>CONECTOR MECANICO PARAFUSO FENDIDO(SPLIT-BOLT),CORPO E PORCAFABRICADO EM COBRE,PARA CABO DE 95MM2.FORNECIMENTO E COLOCACAO</t>
  </si>
  <si>
    <t>CONECTOR MECANICO PARAFUSO FENDIDO(SPLIT-BOLT),CORPO E PORCAFABRICADO EM COBRE,PARA CABO DE 120MM2.FORNECIMENTO E COLOCACAO</t>
  </si>
  <si>
    <t>CONECTOR MECANICO PARAFUSO FENDIDO(SPLIT-BOLT),CORPO E PORCAFABRICADO EM COBRE,PARA CABO DE 150MM2.FORNECIMENTO E COLOCACAO</t>
  </si>
  <si>
    <t>CONECTOR MECANICO PARAFUSO FENDIDO(SPLIT-BOLT),CORPO E PORCAFABRICADO EM COBRE,PARA CABO DE 185MM2.FORNECIMENTO E COLOCACAO</t>
  </si>
  <si>
    <t>CONECTOR MECANICO PARAFUSO FENDIDO(SPLIT-BOLT),CORPO E PORCAFABRICADO EM COBRE,PARA CABO DE 240MM2.FORNECIMENTO E COLOCACAO</t>
  </si>
  <si>
    <t>CAIXA DE LIGACAO DE ALUMINIO SILICIO,TIPO CONDULETES,NO FORMATO B,DIAMETRO DE 1/2".FORNECIMENTO E COLOCACAO</t>
  </si>
  <si>
    <t>CAIXA DE LIGACAO DE ALUMINIO SILICIO,TIPO CONDULETES,NO FORMATO B,DIAMETRO DE 3/4".FORNECIMENTO E COLOCACAO</t>
  </si>
  <si>
    <t>CAIXA DE LIGACAO DE ALUMINIO SILICIO,TIPO CONDULETES,NO FORMATO B,DIAMETRO DE 1".FORNECIMENTO E COLOCACAO</t>
  </si>
  <si>
    <t>CAIXA DE LIGACAO DE ALUMINIO SILICIO,TIPO CONDULETES,NO FORMATO C,DIAMETRO DE 1/2".FORNECIMENTO E COLOCACAO</t>
  </si>
  <si>
    <t>CAIXA DE LIGACAO DE ALUMINIO SILICIO,TIPO CONDULETES,NO FORMATO C,DIAMETRO DE 3/4".FORNECIMENTO E COLOCACAO</t>
  </si>
  <si>
    <t>CAIXA DE LIGACAO DE ALUMINIO SILICIO,TIPO CONDULETES,NO FORMATO C,DIAMETRO DE 1".FORNECIMENTO E COLOCACAO</t>
  </si>
  <si>
    <t>CAIXA DE LIGACAO DE ALUMINIO SILICIO,TIPO CONDULETES,NO FORMATO E,DIAMETRO DE 1/2".FORNECIMENTO E COLOCACAO</t>
  </si>
  <si>
    <t>CAIXA DE LIGACAO DE ALUMINIO SILICIO,TIPO CONDULETES,NO FORMATO E,DIAMETRO DE 3/4".FORNECIMENTO E COLOCACAO</t>
  </si>
  <si>
    <t>CAIXA DE LIGACAO DE ALUMINIO SILICIO,TIPO CONDULETES,NO FORMATO E,DIAMETRO DE 1".FORNECIMENTO E COLOCACAO</t>
  </si>
  <si>
    <t>CAIXA DE LIGACAO DE ALUMINIO SILICIO,TIPO CONDULETES,NO FORMATO LB,DIAMETRO DE 1/2".FORNECIMENTO E COLOCACAO</t>
  </si>
  <si>
    <t>CAIXA DE LIGACAO DE ALUMINIO SILICIO,TIPO CONDULETES,NO FORMATO LB,DIAMETRO DE 3/4".FORNECIMENTO E COLOCACAO</t>
  </si>
  <si>
    <t>CAIXA DE LIGACAO DE ALUMINIO SILICIO,TIPO CONDULETES,NO FORMATO LB,DIAMETRO DE 1".FORNECIMENTO E COLOCACAO</t>
  </si>
  <si>
    <t>CAIXA DE LIGACAO DE ALUMINIO SILICIO,TIPO CONDULETES,NO FORMATO LL,DIAMETRO DE 1/2".FORNECIMENTO E COLOCACAO</t>
  </si>
  <si>
    <t>CAIXA DE LIGACAO DE ALUMINIO SILICIO,TIPO CONDULETES,NO FORMATO LL,DIAMETRO DE 3/4".FORNECIMENTO E COLOCACAO</t>
  </si>
  <si>
    <t>CAIXA DE LIGACAO DE ALUMINIO SILICIO,TIPO CONDULETES,NO FORMATO LL,DIAMETRO DE 1".FORNECIMENTO E COLOCACAO</t>
  </si>
  <si>
    <t>CAIXA DE LIGACAO DE ALUMINIO SILICIO,TIPO CONDULETES,NO FORMATO X,DIAMETRO DE 1/2".FORNECIMENTO E COLOCACAO</t>
  </si>
  <si>
    <t>CAIXA DE LIGACAO DE ALUMINIO SILICIO,TIPO CONDULETES,NO FORMATO X,DIAMETRO DE 3/4".FORNECIMENTO E COLOCACAO</t>
  </si>
  <si>
    <t>CAIXA DE LIGACAO DE ALUMINIO SILICIO,TIPO CONDULETES,NO FORMATO X,DIAMETRO DE 1".FORNECIMENTO E COLOCACAO</t>
  </si>
  <si>
    <t>CAIXA DE LIGACAO DE ALUMINIO SILICIO,TIPO CONDULETES,NO FORMATO T,DIAMETRO DE 1/2".FORNECIMENTO E COLOCACAO</t>
  </si>
  <si>
    <t>CAIXA DE LIGACAO DE ALUMINIO SILICIO,TIPO CONDULETES,NO FORMATO T,DIAMETRO DE 3/4".FORNECIMENTO E COLOCACAO</t>
  </si>
  <si>
    <t>CAIXA DE LIGACAO DE ALUMINIO SILICIO,TIPO CONDULETES,NO FORMATO T,DIAMETRO DE 1".FORNECIMENTO E COLOCACAO</t>
  </si>
  <si>
    <t>CAIXA DE LIGACAO DE PVC,TIPO CONDULETES,PARA 5 OU 6 ENTRADAS,COM DIAMETRO DE 1/2".FORNECIMENTO E COLOCACAO.</t>
  </si>
  <si>
    <t>CAIXA DE LIGACAO DE PVC,TIPO CONDULETES,PARA 5 OU 6 ENTRADAS,COM DIAMETRO DE 3/4".FORNECIMENTO E COLOCACAO.</t>
  </si>
  <si>
    <t>CAIXA DE LIGACAO DE PVC,TIPO CONDULETES,PARA 5 OU 6 ENTRADAS,COM DIAMETRO DE 1".FORNECIMENTO E COLOCACAO.</t>
  </si>
  <si>
    <t>CAIXA DE EMBUTIR,EM PVC,2"X4",INCLUSIVE BUCHAS E ARRUELAS.FORNECIMENTO E COLOCACAO</t>
  </si>
  <si>
    <t>CAIXA DE EMBUTIR,EM PVC,3" X 3",INCLUSIVE BUCHAS E ARRUELAS.FORNECIMENTO E COLOCACAO</t>
  </si>
  <si>
    <t>CAIXA DE EMBUTIR,EM PVC,4"X4",INCLUSIVE BUCHAS E ARRUELAS.FORNECIMENTO E COLOCACAO</t>
  </si>
  <si>
    <t>CAIXA DE ATERRAMENTO,EM PVC,25X25CM.FORNECIMENTO E COLOCACAO</t>
  </si>
  <si>
    <t>CAIXA DE PASSAGEM Nº1 PARA TELEFONE,CONFORME ESPECIFICACAO DA TELEBRAS,NAS DIMENSOES DE 10X10X5CM.FORNECIMENTO E COLOCACAO</t>
  </si>
  <si>
    <t>CAIXA DE PASSAGEM Nº2 PARA TELEFONE,CONFORME ESPECIFICACAO DA TELEBRAS,NAS DIMENSOES DE 20X20X13,5CM.FORNECIMENTO E COLOCACAO</t>
  </si>
  <si>
    <t>CAIXA DE PASSAGEM Nº3,PARA TELEFONE,CONFORME ESPECIFICACAO DA TELEBRAS,NAS DIMENSOES DE 40X40X13,5CM.FORNECIMENTO E COLOCACAO</t>
  </si>
  <si>
    <t>CAIXA DE PASSAGEM Nº4,PARA TELEFONE,CONFORME ESPECIFICACAO DA TELEBRAS,NAS DIMENSOES DE 60X60X13,5CM.FORNECIMENTO E COLOCACAO</t>
  </si>
  <si>
    <t>CAIXA DE PASSAGEM Nº5,PARA TELEFONE,CONFORME ESPECIFICACAO DA TELEBRAS,NAS DIMENSOE DE 80X80X13,5CM.FORNECIMENTO E COLOCACAO</t>
  </si>
  <si>
    <t>CAIXA DE PASSAGEM Nº6,PARA TELEFONE,CONFORME ESPECIFICACAO DA TELEBRAS,NAS DIMENSOES DE 120X120X13,5CM.FORNECIMENTO E COLOCACAO</t>
  </si>
  <si>
    <t>CAIXA DE PASSAGEM Nº7,PARA TELEFONE,CONFORME ESPECIFICACAO DA TELEBRAS,NAS DIMENSOES DE 150X150X17CM.FORNECIMENTO E COLOCACAO</t>
  </si>
  <si>
    <t>CAIXA DE PASSAGEM Nº8,PARA TELEFONE,CONFORME PADRAO TELEBRASNAS DIMENSOES DE 200X200X22CM.FORNECIMENTO E COLOCACAO</t>
  </si>
  <si>
    <t>CANALETA PERFURADA ALTA(PERFILADOS),MEDINDO(38X38X6000)MM PRE-GALVANIZADA,INCLUSIVE SUPORTE E CONEXOES.FORNECIMENTO E COLOCACAO</t>
  </si>
  <si>
    <t>INSTALACAO DE PONTO PARA LUMINARIA FLUORESCENTE PENDENTE EMCANALETA(38X38X6000)MM(EXCLUSIVE LUMINARIA)INCLUSIVE TOMADAE 1,00M DE CABO PP 1,50MM2</t>
  </si>
  <si>
    <t>CAIXA DE PASSAGEM DE SOBREPOR,EM ACO,COM TAMPA PARAFUSADA,DE12X12CM.FORNECIMENTO E COLOCACAO</t>
  </si>
  <si>
    <t>CAIXA DE PASSAGEM DE SOBREPOR EM ACO,COM TAMPA PARAFUSADA,DE15X15CM.FORNECIMENTO E COLOCACAO</t>
  </si>
  <si>
    <t>CAIXA DE PASSAGEM DE SOBREPOR,EM ACO,COM TAMPA PARAFUSADA,DE20X20CM.FORNECIMENTO E COLOCACAO</t>
  </si>
  <si>
    <t>CAIXA DE PASSAGEM DE SOBREPOR,EM ACO,COM TAMPA PARAFUSADA,DE25X25CM.FORNECIMENTO E COLOCACAO</t>
  </si>
  <si>
    <t>CAIXA DE PASSAGEM DE SOBREPOR,EM ACO,COM TAMPA PARAFUSADA,DE30X30CM.FORNECIMENTO E COLOCACAO</t>
  </si>
  <si>
    <t>CAIXA DE PASSAGEM DE SOBREPOR,EM ACO,COM TAMPA PARAFUSADA,DE40X40CM.FORNECIMENTO E COLOCACAO</t>
  </si>
  <si>
    <t>CAIXA DE PASSAGEM DE SOBREPOR,EM ACO,COM TAMPA PARAFUSADA,DE50X50CM.FORNECIMENTO E COLOCACAO</t>
  </si>
  <si>
    <t>INTERLIGACAO DE ELETROCALHA PERFURADA DE LARGURA 100MM,ABA 75MM COM PAINEL OU QUADRO DE DISTRIBUICAO DE ENERGIA ELETRICA,EXCLUSIVE PAINEL OU QUADRO E ELETROCALHA.FORNECIMENTO E COLOCACAO</t>
  </si>
  <si>
    <t>INTERLIGACAO DE ELETROCALHA PERFURADA DE LARGURA 100MM,ABA 100MM COM PAINEL OU QUADRO DE DISTRIBUICAO DE ENERGIA ELETRICA,EXCLUSIVE PAINEL OU QUADRO E ELETROCALHA.FORNECIMENTO E COLOCACAO</t>
  </si>
  <si>
    <t>INTERLIGACAO DE ELETROCALHA PERFURADA DE LARGURA 200MM,ABA 100MM COM PAINEL OU QUADRO DE DISTRIBUICAO DE ENERGIA ELETRICA,EXCLUSIVE PAINEL OU QUADRO E ELETROCALHA.FORNECIMENTO E COLOCACAO</t>
  </si>
  <si>
    <t>INTERLIGACAO DE ELETROCALHA PERFURADA DE LARGURA 300MM,ABA 100MM COM PAINEL OU QUADRO DE DISTRIBUICAO DE ENERGIA ELETRICA,EXCLUSIVE PAINEL OU QUADRO E ELETROCALHA.FORNECIMENTO E COLOCACAO</t>
  </si>
  <si>
    <t>ELETROCALHA PERFURADA,SEM TAMPA,TIPO "U",50X50MM,TRATAMENTOSUPERFICIAL PRE-ZINCADO A QUENTE,INCLUSIVE CONEXOES,ACESSORIOS E FIXACAO SUPERIOR.FORNECIMENTO E COLOCACAO</t>
  </si>
  <si>
    <t>ELETROCALHA PERFURADA,SEM TAMPA,TIPO "U",100X50MM,TRATAMENTOSUPERFICIAL PRE-ZINCADO A QUENTE,INCLUSIVE CONEXOES,ACESSORIOS E FIXACAO SUPERIOR.FORNECIMENTO E COLOCACAO</t>
  </si>
  <si>
    <t>ELETROCALHA PERFURADA,SEM TAMPA,TIPO "U",150X50MM,TRATAMENTOSUPERFICIAL PRE-ZINCADO A QUENTE,INCLUSIVE CONEXOES,ACESSORIOS E FIXACAO SUPERIOR.FORNECIMENTO E COLOCACAO</t>
  </si>
  <si>
    <t>ELETROCALHA PERFURADA,SEM TAMPA,TIPO "U",200X50MM,TRATAMENTOSUPERFICIAL PRE-ZINCADO A QUENTE,INCLUSIVE CONEXOES,ACESSORIOS E FIXACAO SUPERIOR.FORNECIMENTO E COLOCACAO</t>
  </si>
  <si>
    <t>ELETROCALHA PERFURADA,SEM TAMPA,TIPO "U",300X50MM,TRATAMENTOSUPERFICIAL PRE-ZINCADO A QUENTE,INCLUSIVE CONEXOES,ACESSORIOS E FIXACAO SUPERIOR.FORNECIMENTO E COLOCACAO</t>
  </si>
  <si>
    <t>ELETROCALHA PERFURADA,SEM TAMPA,TIPO "U",400X50MM,TRATAMENTOSUPERFICIAL PRE-ZINCADO A QUENTE,INCLUSIVE CONEXOES,ACESSORIOS E FIXACAO SUPERIOR.FORNECIMENTO E COLOCACAO</t>
  </si>
  <si>
    <t>ELETROCALHA PERFURADA,SEM TAMPA,TIPO "U",100X75MM,TRATAMENTOSUPERFICIAL PRE-ZINCADO A QUENTE,INCLUSIVE CONEXOES,ACESSORIOS E FIXACAO SUPERIOR.FORNECIMENTO E COLOCACAO</t>
  </si>
  <si>
    <t>ELETROCALHA PERFURADA,SEM TAMPA,TIPO "U",150X75MM,TRATAMENTOSUPERFICIAL PRE-ZINCADO A QUENTE,INCLUSIVE CONEXOES,ACESSORIOS E FIXACAO SUPERIOR.FORNECIMENTO E COLOCACAO</t>
  </si>
  <si>
    <t>ELETROCALHA PERFURADA,SEM TAMPA,TIPO "U",200X75MM,TRATAMENTOSUPERFICIAL PRE-ZINCADO A QUENTE,INCLUSIVE CONEXOES,ACESSORIOS E FIXACAO SUPERIOR.FORNECIMENTO E COLOCACAO</t>
  </si>
  <si>
    <t>ELETROCALHA PERFURADA,SEM TAMPA,TIPO "U",300X75MM,TRATAMENTOSUPERFICIAL PRE-ZINCADO A QUENTE,INCLUSIVE CONEXOES,ACESSORIOS E FIXACAO SUPERIOR.FORNECIMENTO E COLOCACAO</t>
  </si>
  <si>
    <t>ELETROCALHA PERFURADA,SEM TAMPA,TIPO "U",400X75MM,TRATAMENTOSUPERFICIAL PRE-ZINCADO A QUENTE,INCLUSIVE CONEXOES,ACESSORIOS E FIXACAO SUPERIOR.FORNECIMENTO E COLOCACAO</t>
  </si>
  <si>
    <t>ELETROCALHA PERFURADA,SEM TAMPA,TIPO "U",100X100MM,TRATAMENTO SUPERFICIAL PRE-ZINCADO A QUENTE,INCLUSIVE CONEXOES,ACESSORIOS E FIXACAO SUPERIOR.FORNECIMENTO E COLOCACAO</t>
  </si>
  <si>
    <t>ELETROCALHA PERFURADA,SEM TAMPA,TIPO "U",150X100MM,TRATAMENTO SUPERFICIAL PRE-ZINCADO A QUENTE,INCLUSIVE CONEXOES,ACESSORIOS E FIXACAO SUPERIOR.FORNECIMENTO E COLOCACAO</t>
  </si>
  <si>
    <t>ELETROCALHA PERFURADA,SEM TAMPA,TIPO "U",200X100MM,TRATAMENTO SUPERFICIAL PRE-ZINCADO A QUENTE,INCLUSIVE CONEXOES,ACESSORIOS E FIXACAO SUPERIOR.FORNECIMENTO E COLOCACAO</t>
  </si>
  <si>
    <t>ELETROCALHA PERFURADA,SEM TAMPA,TIPO "U",300X100MM,TRATAMENTO SUPERFICIAL PRE-ZINCADO A QUENTE,INCLUSIVE CONEXOES,ACESSORIOS E FIXACAO SUPERIOR.FORNECIMENTO E COLOCACAO</t>
  </si>
  <si>
    <t>ELETROCALHA PERFURADA,SEM TAMPA,TIPO "U",400X100MM,TRATAMENTO SUPERFICIAL PRE-ZINCADO A QUENTE,INCLUSIVE CONEXOES,ACESSORIOS E FIXACAO SUPERIOR.FORNECIMENTO E COLOCACAO</t>
  </si>
  <si>
    <t>ELETROCALHA PERFURADA,SEM TAMPA,TIPO "U",50X50MM,TRATAMENTOSUPERFICIAL PRE-ZINCADO A QUENTE,EXCLUSIVE CONEXOES,ACESSORIOS E FIXACAO SUPERIOR.FORNECIMENTO E COLOCACAO</t>
  </si>
  <si>
    <t>ELETROCALHA PERFURADA,SEM TAMPA,TIPO "U",100X50MM,TRATAMENTOSUPERFICIAL PRE-ZINCADO A QUENTE,EXCLUSIVE CONEXOES,ACESSORIOS E FIXACAO SUPERIOR.FORNECIMENTO E COLOCACAO</t>
  </si>
  <si>
    <t>ELETROCALHA PERFURADA,SEM TAMPA,TIPO "U",150X50MM,TRATAMENTOSUPERFICIAL PRE-ZINCADO A QUENTE,EXCLUSIVE CONEXOES,ACESSORIOS E FIXACAO SUPERIOR.FORNECIMENTO E COLOCACAO</t>
  </si>
  <si>
    <t>ELETROCALHA PERFURADA,SEM TAMPA,TIPO "U",200X50MM,TRATAMENTOSUPERFICIAL PRE-ZINCADO A QUENTE,EXCLUSIVE CONEXOES,ACESSORIOS E FIXACAO SUPERIOR.FORNECIMENTO E COLOCACAO</t>
  </si>
  <si>
    <t>ELETROCALHA PERFURADA,SEM TAMPA,TIPO "U",300X50MM,TRATAMENTOSUPERFICIAL PRE-ZINCADO A QUENTE,EXCLUSIVE CONEXOES,ACESSORIOS E FIXACAO SUPERIOR.FORNECIMENTO E COLOCACAO</t>
  </si>
  <si>
    <t>ELETROCALHA PERFURADA,SEM TAMPA,TIPO "U",400X50MM,TRATAMENTOSUPERFICIAL PRE-ZINCADO A QUENTE,EXCLUSIVE CONEXOES,ACESSORIOS E FIXACAO SUPERIOR.FORNECIMENTO E COLOCACAO</t>
  </si>
  <si>
    <t>ELETROCALHA PERFURADA,SEM TAMPA,TIPO "U",100X75MM,TRATAMENTOSUPERFICIAL PRE-ZINCADO A QUENTE,EXCLUSIVE CONEXOES,ACESSORIOS E FIXACAO SUPERIOR.FORNECIMENTO E COLOCACAO</t>
  </si>
  <si>
    <t>ELETROCALHA PERFURADA,SEM TAMPA,TIPO "U",150X75MM,TRATAMENTOSUPERFICIAL PRE-ZINCADO A QUENTE,EXCLUSIVE CONEXOES,ACESSORIOS E FIXACAO SUPERIOR.FORNECIMENTO E COLOCACAO</t>
  </si>
  <si>
    <t>ELETROCALHA PERFURADA,SEM TAMPA,TIPO "U",200X75MM,TRATAMENTOSUPERFICIAL PRE-ZINCADO A QUENTE,EXCLUSIVE CONEXOES,ACESSORIOS E FIXACAO SUPERIOR.FORNECIMENTO E COLOCACAO</t>
  </si>
  <si>
    <t>ELETROCALHA PERFURADA,SEM TAMPA,TIPO "U",300X75MM,TRATAMENTOSUPERFICIAL PRE-ZINCADO A QUENTE,EXCLUSIVE CONEXOES,ACESSORIOS E FIXACAO SUPERIOR.FORNECIMENTO E COLOCACAO</t>
  </si>
  <si>
    <t>ELETROCALHA PERFURADA,SEM TAMPA,TIPO "U",400X75MM,TRATAMENTOSUPERFICIAL PRE-ZINCADO A QUENTE,EXCLUSIVE CONEXOES,ACESSORIOS E FIXACAO SUPERIOR.FORNECIMENTO E COLOCACAO</t>
  </si>
  <si>
    <t>ELETROCALHA PERFURADA,SEM TAMPA,TIPO "U",100X100MM,TRATAMENTO SUPERFICIAL PRE-ZINCADO A QUENTE,EXCLUSIVE CONEXOES,ACESSORIOS E FIXACAO SUPERIOR.FORNECIMENTO E COLOCACAO</t>
  </si>
  <si>
    <t>ELETROCALHA PERFURADA,SEM TAMPA,TIPO "U",150X100MM,TRATAMENTO SUPERFICIAL PRE-ZINCADO A QUENTE,EXCLUSIVE CONEXOES,ACESSORIOS E FIXACAO SUPERIOR.FORNECIMENTO E COLOCACAO</t>
  </si>
  <si>
    <t>ELETROCALHA PERFURADA,SEM TAMPA,TIPO "U",200X100MM,TRATAMENTO SUPERFICIAL PRE-ZINCADO A QUENTE,EXCLUSIVE CONEXOES,ACESSORIOS E FIXACAO SUPERIOR.FORNECIMENTO E COLOCACAO</t>
  </si>
  <si>
    <t>ELETROCALHA PERFURADA,SEM TAMPA,TIPO "U",300X100MM,TRATAMENTO SUPERFICIAL PRE-ZINCADO A QUENTE,EXCLUSIVE CONEXOES,ACESSORIOS E FIXACAO SUPERIOR.FORNECIMENTO E COLOCACAO</t>
  </si>
  <si>
    <t>ELETROCALHA PERFURADA,SEM TAMPA,TIPO "U",400X100MM,TRATAMENTO SUPERFICIAL PRE-ZINCADO A QUENTE,EXCLUSIVE CONEXOES,ACESSORIOS E FIXACAO SUPERIOR.FORNECIMENTO E COLOCACAO</t>
  </si>
  <si>
    <t>ELETROCALHA PERFURADA,COM TAMPA,TIPO "U",50X50MM,TRATAMENTOSUPERFICIAL PRE-ZINCADO A QUENTE,INCLUSIVE CONEXOES,ACESSORIOS E FIXACAO SUPERIOR.FORNECIMENTO E COLOCACAO</t>
  </si>
  <si>
    <t>ELETROCALHA PERFURADA,COM TAMPA,TIPO "U",100X50MM,TRATAMENTOSUPERFICIAL PRE-ZINCADO A QUENTE,INCLUSIVE CONEXOES,ACESSORIOS E FIXACAO SUPERIOR.FORNECIMENTO E COLOCACAO</t>
  </si>
  <si>
    <t>ELETROCALHA PERFURADA,COM TAMPA,TIPO "U",150X50MM,TRATAMENTOSUPERFICIAL  PRE-ZINCADO A QUENTE,INCLUSIVE CONEXOES,ACESSORIOS E FIXACAO SUPERIOR.FORNECIMENTO E COLOCACAO</t>
  </si>
  <si>
    <t>ELETROCALHA PERFURADA,COM TAMPA,TIPO "U",200X50MM,TRATAMENTOSUPERFICIAL PRE-ZINCADO A QUENTE,INCLUSIVE CONEXOES,ACESSORIOS E FIXACAO SUPERIOR.FORNECIMENTO E COLOCACAO</t>
  </si>
  <si>
    <t>ELETROCALHA PERFURADA,COM TAMPA,TIPO "U",300X50MM,TRATAMENTOSUPERFICIAL PRE-ZINCADO A QUENTE,INCLUSIVE CONEXOES,ACESSORIOS E FIXACAO SUPERIOR.FORNECIMENTO E COLOCACAO</t>
  </si>
  <si>
    <t>ELETROCALHA PERFURADA,COM TAMPA,TIPO "U",400X50MM,TRATAMENTOSUPERFICIAL PRE-ZINCADO A QUENTE,INCLUSIVE CONEXOES,ACESSORIOS E FIXACAO SUPERIOR.FORNECIMENTO E COLOCACAO</t>
  </si>
  <si>
    <t>ELETROCALHA PERFURADA,COM TAMPA,TIPO "U",100X75MM,TRATAMENTOSUPERFICIAL PRE-ZINCADO A QUENTE,INCLUSIVE CONEXOES,ACESSORIOS E FIXACAO SUPERIOR.FORNECIMENTO E COLOCACAO.</t>
  </si>
  <si>
    <t>ELETROCALHA PERFURADA,COM TAMPA,TIPO "U",150X75MM,TRATAMENTOSUPERFICIAL PRE-ZINCADO A QUENTE,INCLUSIVE CONEXOES,ACESSORIOS E FIXACAO SUPERIOR.FORNECIMENTO E COLOCACAO</t>
  </si>
  <si>
    <t>ELETROCALHA PERFURADA,COM TAMPA,TIPO "U",200X75MM,TRATAMENTOSUPERFICIAL PRE-ZINCADO A QUENTE,INCLUSIVE CONEXOES,ACESSORIOS E FIXACAO SUPERIOR.FORNECIMENTO E COLOCACAO</t>
  </si>
  <si>
    <t>ELETROCALHA PERFURADA,COM TAMPA,TIPO "U",300X75MM,TRATAMENTOSUPERFICIAL PRE-ZINCADO A QUENTE,INCLUSIVE CONEXOES,ACESSORIOS E FIXACAO SUPERIOR.FORNECIMENTO E COLOCACAO</t>
  </si>
  <si>
    <t>ELETROCALHA PERFURADA,COM TAMPA,TIPO "U",400X75MM,TRATAMENTOSUPERFICIAL PRE-ZINCADO A QUENTE,INCLUSIVE CONEXOES,ACESSORIOS E FIXACAO SUPERIOR.FORNECIMENTO E COLOCACAO</t>
  </si>
  <si>
    <t>ELETROCALHA PERFURADA,COM TAMPA,TIPO "U",100X100MM,TRATAMENTO SUPERFICIAL PRE-ZINCADO A QUENTE,INCLUSIVE CONEXOES,ACESSORIOS E FIXACAO SUPERIOR.FORNECIMENTO E COLOCACAO</t>
  </si>
  <si>
    <t>ELETROCALHA PERFURADA,COM TAMPA,TIPO "U",150X100MM,TRATAMENTO SUPERFICIAL PRE-ZINCADO A QUENTE,INCLUSIVE CONEXOES,ACESSORIOS E FIXACAO SUPERIOR.FORNECIMENTO E COLOCACAO</t>
  </si>
  <si>
    <t>ELETROCALHA PERFURADA,COM TAMPA,TIPO "U",200X100MM,TRATAMENTO SUPERFICIAL PRE-ZINCADO A QUENTE,INCLUSIVE CONEXOES,ACESSORIOS E FIXACAO SUPERIOR.FORNECIMENTO E COLOCACAO</t>
  </si>
  <si>
    <t>ELETROCALHA PERFURADA,COM TAMPA TIPO "U",300X100MM,TRATAMENTO SUPERFICIAL PRE-ZINCADO A QUENTE,INCLUSIVE CONEXOES,ACESSORIOS E FIXACAO SUPERIOR.FORNECIMENTO E COLOCACAO</t>
  </si>
  <si>
    <t>ELETROCALHA PERFURADA,COM TAMPA,TIPO "U",400X100MM,TRATAMENTO SUPERFICIAL PRE-ZINCADO A QUENTE,INCLUSIVE CONEXOES,ACESSORIOS E FIXACAO SUPERIOR.FORNECIMENTO E COLOCACAO</t>
  </si>
  <si>
    <t>ELETROCALHA PERFURADA,COM TAMPA,TIPO "U",50X50MM,TRATAMENTOSUPERFICIAL PRE-ZINCADO A QUENTE,EXCLUSIVE CONEXOES,ACESSORIOS E FIXACAO SUPERIOR.FORNECIMENTO E COLOCACAO</t>
  </si>
  <si>
    <t>ELETROCALHA PERFURADA,COM TAMPA,TIPO "U",100X50MM,TRATAMENTOSUPERFICIAL PRE-ZINCADO A QUENTE,EXCLUSIVE CONEXOES,ACESSORIOS E FIXACAO SUPERIOR.FORNECIMENTO E COLOCACAO</t>
  </si>
  <si>
    <t>ELETROCALHA PERFURADA,COM TAMPA,TIPO "U",150X50MM,TRATAMENTOSUPERFICIAL PRE-ZINCADO A QUENTE,EXCLUSIVE CONEXOES,ACESSORIOS E FIXACAO SUPERIOR.FORNECIMENTO E COLOCACAO</t>
  </si>
  <si>
    <t>ELETROCALHA PERFURADA,COM TAMPA,TIPO "U",200X50MM,TRATAMENTOSUPERFICIAL PRE-ZINCADO A QUENTE,EXCLUSIVE CONEXOES,ACESSORIOS E FIXACAO SUPERIOR.FORNECIMENTO E COLOCACAO</t>
  </si>
  <si>
    <t>ELETROCALHA PERFURADA,COM TAMPA,TIPO "U",300X50MM,TRATAMENTOSUPERFICIAL PRE-ZINCADO A QUENTE,EXCLUSIVE CONEXOES,ACESSORIOS E FIXACAO SUPERIOR.FORNECIMENTO E COLOCACAO</t>
  </si>
  <si>
    <t>ELETROCALHA PERFURADA,COM TAMPA,TIPO "U",400X50MM,TRATAMENTOSUPERFICIAL PRE-ZINCADO A QUENTE,EXCLUSIVE CONEXOES,ACESSORIOS E FIXACAO SUPERIOR.FORNECIMENTO E COLOCACAO</t>
  </si>
  <si>
    <t>ELETROCALHA PERFURADA,COM TAMPA,TIPO "U",100X75MM,TRATAMENTOSUPERFICIAL PRE-ZINCADO A QUENTE,EXCLUSIVE CONEXOES,ACESSORIOS E FIXACAO SUPERIOR.FORNECIMENTO E COLOCACAO</t>
  </si>
  <si>
    <t>ELETROCALHA PERFURADA,COM TAMPA,TIPO "U",150X75MM,TRATAMENTOSUPERFICIAL PRE-ZINCADO A QUENTE,EXCLUSIVE CONEXOES,ACESSORIOS E FIXACAO SUPERIOR.FORNECIMENTO E COLOCACAO</t>
  </si>
  <si>
    <t>ELETROCALHA PERFURADA,COM TAMPA,TIPO "U",200X75MM,TRATAMENTOSUPERFICIAL PRE-ZINCADO A QUENTE,EXCLUSIVE CONEXOES,ACESSORIOS E FIXACAO SUPERIOR.FORNECIMENTO E COLOCACAO</t>
  </si>
  <si>
    <t>ELETROCALHA PERFURADA,COM TAMPA,TIPO "U",300X75MM,TRATAMENTOSUPERFICIAL PRE-ZINCADO A QUENTE,EXCLUSIVE CONEXOES,ACESSORIOS E FIXACAO SUPERIOR.FORNECIMENTO E COLOCACAO</t>
  </si>
  <si>
    <t>ELETROCALHA PERFURADA,COM TAMPA,TIPO "U",400X75MM,TRATAMENTOSUPEFICIAL PRE-ZINCADO A QUENTE,EXCLUSIVE CONEXOES,ACESSORIOS E FIXACAO SUPERIOR.FORNECIMENTO E COLOCACAO</t>
  </si>
  <si>
    <t>ELETROCALHA PERFURADA,COM TAMPA,TIPO "U",100X100MM,TRATAMENTO SUPERFICIAL PRE-ZINCADO A QUENTE,EXCLUSIVE CONEXOES,ACESSORIOS E FIXACAO SUPERIOR.FORNECIMENTO E COLOCACAO</t>
  </si>
  <si>
    <t>ELETROCALHA PERFURADA,COM TAMPA,TIPO "U",150X100MM,TRATAMENTO SUPERFICIAL PRE-ZINCADO A QUENTE,EXCLUSIVE CONEXOES,ACESSORIOS E FIXACAO SUPERIOR.FORNECIMENTO E COLOCACAO</t>
  </si>
  <si>
    <t>ELETROCALHA PERFURADA,COM TAMPA,TIPO "U",200X100MM,TRATAMENTO SUPERFICIAL PRE-ZINCADO A QUENTE,EXCLUSIVE CONEXOES,ACESSORIOS E FIXACAO SUPERIOR.FORNECIMENTO E COLOCACAO</t>
  </si>
  <si>
    <t>ELETROCALHA PERFURADA,COM TAMPA,TIPO "U",300X100MM,TRATAMENTO SUPERFICIAL PRE-ZINCADO A QUENTE,EXCLUSIVE CONEXOES,ACESSORIOS E FIXACAO SUPERIOR.FORNECIMENTO E COLOCACAO</t>
  </si>
  <si>
    <t>ELETROCALHA PERFURADA,COM TAMPA,TIPO "U",400X100MM,TRATAMENTO SUPERFICIAL PRE-ZINCADO A QUENTE,EXCLUSIVE CONEXOES,ACESSORIOS E FIXACAO SUPERIOR.FORNECIMENTO E COLOCACAO</t>
  </si>
  <si>
    <t>ELETROCALHA LISA,COM TAMPA,TIPO "U",50X50MM,TRATAMENTO SUPERFICIAL PRE-ZINCADO A QUENTE,INCLUSIVE CONEXOES,ACESSORIOS EFIXACAO SUPERIOR.FORNECIMENTO E COLOCACAO</t>
  </si>
  <si>
    <t>ELETROCALHA LISA,COM TAMPA,TIPO "U",100X50MM,TRATAMENTO SUPERFICIAL PRE-ZINCADO A QUENTE,INCLUSIVE CONEXOES,ACESSORIOS EFIXACAO SUPERIOR.FORNECIMENTO E COLOCACAO</t>
  </si>
  <si>
    <t>ELETROCALHA LISA,COM TAMPA,TIPO "U",150X50MM,TRATAMENTO SUPERFICIAL PRE-ZINCADO A QUENTE,INCLUSIVE CONEXOES,ACESSORIOS EFIXACAO SUPERIOR.FORNECIMENTO E COLOCACAO</t>
  </si>
  <si>
    <t>ELETROCALHA LISA,COM TAMPA,TIPO "U",200X50MM,TRATAMENTO SUPERFICIAL PRE-ZINCADO A QUENTE,INCLUSIVE CONEXOES,ACESSORIOS EFIXACAO SUPERIOR.FORNECIMENTO E COLOCACAO</t>
  </si>
  <si>
    <t>ELETROCALHA LISA,COM TAMPA,TIPO "U",300X50MM,TRATAMENTO SUPERFICIAL PRE-ZINCADO A QUENTE,INCLUSIVE CONEXOES,ACESSORIOS EFIXACAO SUPERIOR.FORNECIMENTO E COLOCACAO</t>
  </si>
  <si>
    <t>ELETROCALHA LISA,COM TAMPA,TIPO "U",400X50MM,TRATAMENTO SUPERFICIAL PRE-ZINCADO A QUENTE,INCLUSIVE CONEXOES,ACESSORIOS EFIXACAO SUPERIOR.FORNECIMENTO E COLOCACAO</t>
  </si>
  <si>
    <t>ELETROCALHA LISA,COM TAMPA,TIPO "U",100X75MM,TRATAMENTO SUPERFICIAL PRE-ZINCADO A QUENTE,INCLUSIVE CONEXOES,ACESSORIOS EFIXACAO SUPERIOR.FORNECIMENTO E COLOCACAO</t>
  </si>
  <si>
    <t>ELETROCALHA LISA,COM TAMPA,TIPO "U",150X75MM,TRATAMENTO SUPERFICIAL PRE-ZINCADO A QUENTE,INCLUSIVE CONEXOES,ACESSORIOS EFIXACAO SUPERIOR.FORNECIMENTO E COLOCACAO</t>
  </si>
  <si>
    <t>ELETROCALHA LISA,COM TAMPA,TIPO "U",200X75MM,TRATAMENTO SUPERFICIAL PRE-ZINCADO A QUENTE,INCLUSIVE CONEXOES,ACESSORIOS EFIXACAO SUPERIOR.FORNECIMENTO E COLOCACAO</t>
  </si>
  <si>
    <t>ELETROCALHA LISA,COM TAMPA,TIPO "U",300X75MM,TRATAMENTO SUPERFICIAL PRE-ZINCADO A QUENTE,INCLUSIVE CONEXOES,ACESSORIOS EFIXACAO SUPERIOR.FORNECIMENTO E COLOCACAO</t>
  </si>
  <si>
    <t>ELETROCALHA LISA,COM TAMPA,TIPO "U",400X75MM,TRATAMENTO SUPERFICIAL PRE-ZINCADO A QUENTE,INCLUSIVE CONEXOES,ACESSORIOS EFIXACAO SUPERIOR.FORNECIMENTO E COLOCACAO</t>
  </si>
  <si>
    <t>ELETROCALHA LISA,COM TAMPA,TIPO "U",100X100MM,TRATAMENTO SUPERFICIAL PRE-ZINCADO A QUENTE,INCLUSIVE CONEXOES,ACESSORIOSE FIXACAO SUPERIOR.FORNECIMENTO E COLOCACAO</t>
  </si>
  <si>
    <t>ELETROCALHA LISA,COM TAMPA,TIPO "U",150X100MM,TRATAMENTO SUPERFICIAL PRE-ZINCADO A QUENTE,INCLUSIVE CONEXOES,ACESSORIOSE FIXACAO SUPERIOR.FORNECIMENTO E COLOCACAO</t>
  </si>
  <si>
    <t>ELETROCALHA LISA,COM TAMPA,TIPO "U",200X100MM,TRATAMENTO SUPERFICIAL PRE-ZINCADO A QUENTE,INCLUSIVE CONEXOES,ACESSORIOSE FIXACAO SUPERIOR.FORNECIMENTO E COLOCACAO</t>
  </si>
  <si>
    <t>ELETROCALHA LISA,COM TAMPA,TIPO "U",300X100MM,TRATAMENTO SUPERFICIAL PRE-ZINCADO A QUENTE,INCLUSIVE CONEXOES,ACESSORIOSE FIXACAO SUPERIOR.FORNECIMENTO E COLOCACAO</t>
  </si>
  <si>
    <t>ELETROCALHA LISA,COM TAMPA,TIPO "U",400X100MM,TRATAMENTO SUPERFICIAL PRE-ZINCADO A QUENTE,INCLUSIVE CONEXOES,ACESSORIOSE FIXACAO SUPERIOR.FORNECIMENTO E COLOCACAO</t>
  </si>
  <si>
    <t>ELETROCALHA LISA,COM TAMPA,TIPO "U",50X50MM,TRATAMENTO SUPERFICIAL PRE-ZINCADO A QUENTE,EXCLUSIVE CONEXOES,ACESSORIOS EFIXACAO SUPERIOR.FORNECIMENTO E COLOCACAO</t>
  </si>
  <si>
    <t>ELETROCALHA LISA,COM TAMPA,TIPO "U",100X50MM,TRATAMENTO SUPERFICIAL PRE-ZINCADO A QUENTE,EXCLUSIVE CONEXOES,ACESSORIOS EFIXACAO SUPERIOR.FORNECIMENTO E COLOCACAO</t>
  </si>
  <si>
    <t>ELETROCALHA LISA,COM TAMPA,TIPO "U",150X50MM,TRATAMENTO SUPERFICIAL PRE-ZINCADO A QUENTE,EXCLUSIVE CONEXOES,ACESSORIOS EFIXACAO SUPERIOR.FORNECIMENTO E COLOCACAO</t>
  </si>
  <si>
    <t>ELETROCALHA LISA,COM TAMPA,TIPO "U",200X50MM,TRATAMENTO SUPERFICIAL PRE-ZINCADO A QUENTE,EXCLUSIVE CONEXOES,ACESSORIOS EFIXACAO SUPERIOR.FORNECIMENTO E COLOCACAO</t>
  </si>
  <si>
    <t>ELETROCALHA LISA,COM TAMPA,TIPO "U",300X50MM,TRATAMENTO SUPERFICIAL PRE-ZINCADO A QUENTE,EXCLUSIVE CONEXOES,ACESSORIOS EFIXACAO SUPERIOR.FORNECIMENTO E COLOCACAO</t>
  </si>
  <si>
    <t>ELETROCALHA LISA,COM TAMPA,TIPO "U",400X50MM,TRATAMENTO SUPERFICIAL PRE-ZINCADO A QUENTE,EXCLUSIVE CONEXOES,ACESSORIOS EFIXACAO SUPERIOR.FORNECIMENTO E COLOCACAO</t>
  </si>
  <si>
    <t>ELETROCALHA LISA,COM TAMPA,TIPO "U",100X75MM,TRATAMENTO SUPERFICIAL PRE-ZINCADO A QUENTE,EXCLUSIVE CONEXOES,ACESSORIOS EFIXACAO SUPERIOR.FORNECIMENTO E COLOCACAO</t>
  </si>
  <si>
    <t>ELETROCALHA LISA,COM TAMPA,TIPO "U",150X75MM,TRATAMENTO SUPERFICIAL PRE-ZINCADO A QUENTE,EXCLUSIVE CONEXOES,ACESSORIOS EFIXACAO SUPERIOR.FORNECIMENTO E COLOCACAO</t>
  </si>
  <si>
    <t>ELETROCALHA LISA,COM TAMPA,TIPO "U",200X75MM,TRATAMENTO SUPERFICIAL PRE-ZINCADO A QUENTE,EXCLUSIVE CONEXOES,ACESSORIOS EFIXACAO SUPERIOR.FORNECIMENTO E COLOCACAO</t>
  </si>
  <si>
    <t>ELETROCALHA LISA,COM TAMPA,TIPO "U",300X75MM,TRATAMENTO SUPERFICIAL PRE-ZINCADO A QUENTE,EXCLUSIVE CONEXOES,ACESSORIOS EFIXACAO SUPERIOR.FORNECIMENTO E COLOCACAO</t>
  </si>
  <si>
    <t>ELETROCALHA LISA,COM TAMPA,TIPO "U",400X75MM,TRATAMENTO SUPERFICIAL PRE-ZINCADO A QUENTE,EXCLUSIVE CONEXOES,ACESSORIOS EFIXACAO SUPERIOR.FORNECIMENTO E COLOCACAO</t>
  </si>
  <si>
    <t>ELETROCALHA LISA,COM TAMPA,TIPO "U",100X100MM,TRATAMENTO SUPERFICIAL PRE-ZINCADO A QUENTE,EXCLUSIVE CONEXOES,ACESSORIOSE FIXACAO SUPERIOR.FORNECIMENTO E COLOCACAO</t>
  </si>
  <si>
    <t>ELETROCALHA LISA,COM TAMPA,TIPO "U",150X100MM,TRATAMENTO SUPERFICIAL PRE-ZINCADO A QUENTE,EXCLUSIVE CONEXOES,ACESSORIOSE FIXACAO SUPERIOR.FORNECIMENTO E COLOCACAO</t>
  </si>
  <si>
    <t>ELETROCALHA LISA,COM TAMPA,TIPO "U",200X100MM,TRATAMENTO SUPERFICIAL PRE-ZINCADO A QUENTE,EXCLUSIVE CONEXOES,ACESSORIOSE FIXACAO SUPERIOR.FORNECIMENTO E COLOCACAO</t>
  </si>
  <si>
    <t>ELETROCALHA LISA,COM TAMPA,TIPO "U",300X100MM,TRATAMENTO SUPERFICIAL PRE-ZINCADO A QUENTE,EXCLUSIVE CONEXOES,ACESSORIOSE FIXACAO SUPERIOR.FORNECIMENTO E COLOCACAO</t>
  </si>
  <si>
    <t>ELETROCALHA LISA,COM TAMPA,TIPO "U",400X100MM,TRATAMENTO SUPERFICIAL PRE-ZINCADO A QUENTE,EXCLUSIVE CONEXOES,ACESSORIOSE FIXACAO SUPERIOR.FORNECIMENTO E COLOCACAO</t>
  </si>
  <si>
    <t>CURVA HORIZONTAL,45º,PARA ELETROCALHA PERFURADA OU LISA,50X50MM.FORNECIMENTO E COLOCACAO</t>
  </si>
  <si>
    <t>CURVA HORIZONTAL,45º,PARA ELETROCALHA PERFURADA OU LISA,100X50MM.FORNECIMENTO E COLOCACAO</t>
  </si>
  <si>
    <t>CURVA HORIZONTAL,45º,PARA ELETROCALHA PERFURADA OU LISA,150X50MM.FORNECIMENTO E COLOCACAO</t>
  </si>
  <si>
    <t>CURVA HORIZONTAL,45º,PARA ELETROCALHA PERFURADA OU LISA,200X50MM.FORNECIMENTO E COLOCACAO</t>
  </si>
  <si>
    <t>CURVA HORIZONTAL,45º,PARA ELETROCALHA PERFURADA OU LISA,300X50MM.FORNECIMENTO E COLOCACAO</t>
  </si>
  <si>
    <t>CURVA HORIZONTAL,45º,PARA ELETROCALHA PERFURADA OU LISA,400X50MM.FORNECIMENTO E COLOCACAO</t>
  </si>
  <si>
    <t>CURVA HORIZONTAL,45º,PARA ELETROCALHA PERFURADA OU LISA,100X75MM.FORNECIMENTO E COLOCACAO</t>
  </si>
  <si>
    <t>CURVA HORIZONTAL,45º,PARA ELETROCALHA PERFURADA OU LISA,150X75MM.FORNECIMENTO E COLOCACAO</t>
  </si>
  <si>
    <t>CURVA HORIZONTAL,45º,PARA ELETROCALHA PERFURADA OU LISA,200X75MM.FORNECIMENTO E COLOCACAO</t>
  </si>
  <si>
    <t>CURVA HORIZONTAL,45º,PARA ELETROCALHA PERFURADA OU LISA,300X75MM.FORNECIMENTO E COLOCACAO</t>
  </si>
  <si>
    <t>CURVA HORIZONTAL,45º,PARA ELETROCALHA PERFURADA OU LISA,400X75MM.FORNECIMENTO E COLOCACAO</t>
  </si>
  <si>
    <t>CURVA HORIZONTAL,45º,PARA ELETROCALHA PERFURADA OU LISA,100X100MM.FORNECIMENTO E COLOCACAO</t>
  </si>
  <si>
    <t>CURVA HORIZONTAL,45º,PARA ELETROCALHA PERFURADA OU LISA,150X100MM.FORNECIMENTO E COLOCACAO</t>
  </si>
  <si>
    <t>CURVA HORIZONTAL,45º,PARA ELETROCALHA PERFURADA OU LISA,200X100MM.FORNECIMENTO E COLOCACAO</t>
  </si>
  <si>
    <t>CURVA HORIZONTAL,45º,PARA ELETROCALHA PERFURADA OU LISA,300X100MM.FORNECIMENTO E COLOCACAO</t>
  </si>
  <si>
    <t>CURVA HORIZONTAL,45º,PARA ELETROCALHA PERFURADA OU LISA,400X100MM.FORNECIMENTO E COLOCACAO</t>
  </si>
  <si>
    <t>CURVA HORIZONTAL,90º,PARA ELETROCALHA PERFURADA OU LISA,50X50MM.FORNECIMENTO E COLOCACAO</t>
  </si>
  <si>
    <t>CURVA HORIZONTAL,90º,PARA ELETROCALHA PERFURADA OU LISA,100X50MM.FORNECIMENTO E COLOCACAO</t>
  </si>
  <si>
    <t>CURVA HORIZONTAL,90º,PARA ELETROCALHA PERFURADA OU LISA,150X50MM.FORNECIMENTO E COLOCACAO</t>
  </si>
  <si>
    <t>CURVA HORIZONTAL,90º,PARA ELETROCALHA PERFURADA OU LISA,200X50MM.FORNECIMENTO E COLOCACAO</t>
  </si>
  <si>
    <t>CURVA HORIZONTAL,90º,PARA ELETROCALHA PERFURADA OU LISA,300X50MM.FORNECIMENTO E COLOCACAO</t>
  </si>
  <si>
    <t>CURVA HORIZONTAL,90º,PARA ELETROCALHA PERFURADA OU LISA,400X50MM.FORNECIMENTO E COLOCACAO</t>
  </si>
  <si>
    <t>CURVA HORIZONTAL,90º,PARA ELETROCALHA PERFURADA OU LISA,100X75MM.FORNECIMENTO E COLOCACAO</t>
  </si>
  <si>
    <t>CURVA HORIZONTAL,90º,PARA ELETROCALHA PERFURADA OU LISA,150X75MM.FORNECIMENTO E COLOCACAO</t>
  </si>
  <si>
    <t>CURVA HORIZONTAL,90º,PARA ELETROCALHA PERFURADA OU LISA,200X75MM.FORNECIMENTO E COLOCACAO</t>
  </si>
  <si>
    <t>CURVA HORIZONTAL,90º,PARA ELETROCALHA PERFURADA OU LISA,300X75MM.FORNECIMENTO E COLOCACAO</t>
  </si>
  <si>
    <t>CURVA HORIZONTAL,90º,PARA ELETROCALHA PERFURADA OU LISA,400X75MM.FORNECIMENTO E COLOCACAO</t>
  </si>
  <si>
    <t>CURVA HORIZONTAL,90º,PARA ELETROCALHA PERFURADA OU LISA,100X100MM.FORNECIMENTO E COLOCACAO</t>
  </si>
  <si>
    <t>CURVA HORIZONTAL,90º,PARA ELETROCALHA PERFURADA OU LISA,150X100MM.FORNECIMENTO E COLOCACAO</t>
  </si>
  <si>
    <t>CURVA HORIZONTAL,90º,PARA ELETROCALHA PERFURADA OU LISA,200X100MM.FORNECIMENTO E COLOCACAO</t>
  </si>
  <si>
    <t>CURVA HORIZONTAL,90º,PARA ELETROCALHA PERFURADA OU LISA,300X100MM.FORNECIMENTO E COLOCACAO</t>
  </si>
  <si>
    <t>CURVA HORIZONTAL,90º,PARA ELETROCALHA PERFURADA OU LISA,400X100MM.FORNECIMENTO E COLOCACAO</t>
  </si>
  <si>
    <t>CURVA VERTICAL,EXTERNA,30º,PARA ELETROCALHA PERFURADA OU LISA,50X50MM.FORNECIMENTO E COLOCACAO</t>
  </si>
  <si>
    <t>CURVA VERTICAL,EXTERNA,30º,PARA ELETROCALHA PERFURADA OU LISA,100X50MM.FORNECIMENTO E COLOCACAO</t>
  </si>
  <si>
    <t>CURVA VERTICAL,EXTERNA,30º,PARA ELETROCALHA PERFURADA OU LISA,150X50MM.FORNECIMENTO E COLOCACAO</t>
  </si>
  <si>
    <t>CURVA VERTICAL,EXTERNA,30º,PARA ELETROCALHA PERFURADA OU LISA,200X50MM.FORNECIMENTO E COLOCACAO</t>
  </si>
  <si>
    <t>CURVA VERTICAL,EXTERNA,30º,PARA ELETROCALHA PERFURADA OU LISA,300X50MM.FORNECIMENTO E COLOCACAO</t>
  </si>
  <si>
    <t>CURVA VERTICAL,EXTERNA,30º,PARA ELETROCALHA PERFURADA OU LISA,400X50MM.FORNECIMENTO E COLOCACAO</t>
  </si>
  <si>
    <t>CURVA VERTICAL,EXTERNA,30º,PARA ELETROCALHA PERFURADA OU LISA,100X75MM.FORNECIMENTO E COLOCACAO</t>
  </si>
  <si>
    <t>CURVA VERTICAL,EXTERNA,30º,PARA ELETROCALHA PERFURADA OU LISA,150X75MM.FORNECIMENTO E COLOCACAO</t>
  </si>
  <si>
    <t>CURVA VERTICAL,EXTERNA,30º,PARA ELETROCALHA PERFURADA OU LISA,200X75MM.FORNECIMENTO E COLOCACAO</t>
  </si>
  <si>
    <t>CURVA VERTICAL,EXTERNA,30º,PARA ELETROCALHA PERFURADA OU LISA,300X75MM.FORNECIMENTO E COLOCACAO</t>
  </si>
  <si>
    <t>CURVA VERTICAL,EXTERNA,30º,PARA ELETROCALHA PERFURADA OU LISA,400X75MM.FORNECIMENTO E COLOCACAO</t>
  </si>
  <si>
    <t>CURVA VERTICAL,EXTERNA,30º,PARA ELETROCALHA PERFURADA OU LISA,100X100MM.FORNECIMENTO E COLOCACAO</t>
  </si>
  <si>
    <t>CURVA VERTICAL,EXTERNA,30º,PARA ELETROCALHA PERFURADA OU LISA,150X100MM.FORNECIMENTO E COLOCACAO</t>
  </si>
  <si>
    <t>CURVA VERTICAL,EXTERNA,30º,PARA ELETROCALHA PERFURADA OU LISA,200X100MM.FORNECIMENTO E COLOCACAO</t>
  </si>
  <si>
    <t>CURVA VERTICAL,EXTERNA,30º,PARA ELETROCALHA PERFURADA OU LISA,300X100MM.FORNECIMENTO E COLOCACAO</t>
  </si>
  <si>
    <t>CURVA VERTICAL,EXTERNA,30º,PARA ELETROCALHA PERFURADA OU LISA,400X100MM.FORNECIMENTO E COLOCACAO</t>
  </si>
  <si>
    <t>CURVA VERTICAL,EXTERNA,45º,PARA ELETROCALHA PERFURADA OU LISA,50X50MM.FORNECIMENTO E COLOCACAO</t>
  </si>
  <si>
    <t>CURVA VERTICAL,EXTERNA,45º,PARA ELETROCALHA PERFURADA OU LISA,100X50MM.FORNECIMENTO E COLOCACAO</t>
  </si>
  <si>
    <t>CURVA VERTICAL,EXTERNA,45º,PARA ELETROCALHA PERFURADA OU LISA,150X50MM.FORNECIMENTO E COLOCACAO</t>
  </si>
  <si>
    <t>CURVA VERTICAL,EXTERNA,45º,PARA ELETROCALHA PERFURADA OU LISA,200X50MM.FORNECIMENTO E COLOCACAO</t>
  </si>
  <si>
    <t>CURVA VERTICAL,EXTERNA,45º,PARA ELETROCALHA PERFURADA OU LISA,300X50MM.FORNECIMENTO E COLOCACAO</t>
  </si>
  <si>
    <t>CURVA VERTICAL,EXTERNA,45º,PARA ELETROCALHA PERFURADA OU LISA,400X50MM.FORNECIMENTO E COLOCACAO</t>
  </si>
  <si>
    <t>CURVA VERTICAL,EXTERNA,45º,PARA ELETROCALHA PERFURADA OU LISA,100X75MM.FORNECIMENTO E COLOCACAO</t>
  </si>
  <si>
    <t>CURVA VERTICAL,EXTERNA,45º,PARA ELETROCALHA PERFURADA OU LISA,150X75MM.FORNECIMENTO E COLOCACAO</t>
  </si>
  <si>
    <t>CURVA VERTICAL,EXTERNA,45º,PARA ELETROCALHA PERFURADA OU LISA,200X75MM.FORNECIMENTO E COLOCACAO</t>
  </si>
  <si>
    <t>CURVA VERTICAL,EXTERNA,45º,PARA ELETROCALHA PERFURADA OU LISA,300X75MM.FORNECIMENTO E COLOCACAO</t>
  </si>
  <si>
    <t>CURVA VERTICAL,EXTERNA,45º,PARA ELETROCALHA PERFURADA OU LISA,400X75MM.FORNECIMENTO E COLOCACAO</t>
  </si>
  <si>
    <t>CURVA VERTICAL,EXTERNA,45º,PARA ELETROCALHA PERFURADA OU LISA,100X100MM.FORNECIMENTO E COLOCACAO</t>
  </si>
  <si>
    <t>CURVA VERTICAL,EXTERNA,45º,PARA ELETROCALHA PERFURADA OU LISA,150X100MM.FORNECIMENTO E COLOCACAO</t>
  </si>
  <si>
    <t>CURVA VERTICAL,EXTERNA,45º,PARA ELETROCALHA PERFURADA OU LISA,200X100MM.FORNECIMENTO E COLOCACAO</t>
  </si>
  <si>
    <t>CURVA VERTICAL,EXTERNA,45º,PARA ELETROCALHA PERFURADA OU LISA,300X100MM.FORNECIMENTO E COLOCACAO</t>
  </si>
  <si>
    <t>CURVA VERTICAL,EXTERNA,45º,PARA ELETROCALHA PERFURADA OU LISA,400X100MM.FORNECIMENTO E COLOCACAO</t>
  </si>
  <si>
    <t>CURVA VERTICAL,EXTERNA,90º,PARA ELETROCALHA PERFURADA OU LISA,50X50MM.FORNECIMENTO E COLOCACAO</t>
  </si>
  <si>
    <t>CURVA VERTICAL,EXTERNA,90º,PARA ELETROCALHA PERFURADA OU LISA,100X50MM.FORNECIMENTO E COLOCACAO</t>
  </si>
  <si>
    <t>CURVA VERTICAL,EXTERNA,90º,PARA ELETROCALHA PERFURADA OU LISA,150X50MM.FORNECIMENTO E COLOCACAO</t>
  </si>
  <si>
    <t>CURVA VERTICAL,EXTERNA,90º,PARA ELETROCALHA PERFURADA OU LISA,200X50MM.FORNECIMENTO E COLOCACAO</t>
  </si>
  <si>
    <t>CURVA VERTICAL,EXTERNA,90º,PARA ELETROCALHA PERFURADA OU LISA,300X50MM.FORNECIMENTO E COLOCACAO</t>
  </si>
  <si>
    <t>CURVA VERTICAL,EXTERNA,90º,PARA ELETROCALHA PERFURADA OU LISA,400X50MM.FORNECIMENTO E COLOCACAO</t>
  </si>
  <si>
    <t>CURVA VERTICAL,EXTERNA,90º,PARA ELETROCALHA PERFURADA OU LISA,100X75MM.FORNECIMENTO E COLOCACAO</t>
  </si>
  <si>
    <t>CURVA VERTICAL,EXTERNA,90º,PARA ELETROCALHA PERFURADA OU LISA,150X75MM.FORNECIMENTO E COLOCACAO</t>
  </si>
  <si>
    <t>CURVA VERTICAL,EXTERNA,90º,PARA ELETROCALHA PERFURADA OU LISA,200X75MM.FORNECIMENTO E COLOCACAO</t>
  </si>
  <si>
    <t>CURVA VERTICAL,EXTERNA,90º,PARA ELETROCALHA PERFURADA OU LISA,300X75MM.FORNECIMENTO E COLOCACAO</t>
  </si>
  <si>
    <t>CURVA VERTICAL,EXTERNA,90º,PARA ELETROCALHA PERFURADA OU LISA,400X75MM.FORNECIMENTO E COLOCACAO</t>
  </si>
  <si>
    <t>CURVA VERTICAL,EXTERNA,90º,PARA ELETROCALHA PERFURADA OU LISA,100X100MM.FORNECIMENTO E COLOCACAO</t>
  </si>
  <si>
    <t>CURVA VERTICAL,EXTERNA,90º,PARA ELETROCALHA PERFURADA OU LISA,150X100MM.FORNECIMENTO E COLOCACAO</t>
  </si>
  <si>
    <t>CURVA VERTICAL,EXTERNA,90º,PARA ELETROCALHA PERFURADA OU LISA,200X100MM.FORNECIMENTO E COLOCACAO</t>
  </si>
  <si>
    <t>CURVA VERTICAL,EXTERNA,90º,PARA ELETROCALHA PERFURADA OU LISA,300X100MM.FORNECIMENTO E COLOCACAO</t>
  </si>
  <si>
    <t>CURVA VERTICAL,EXTERNA,90º,PARA ELETROCALHA PERFURADA OU LISA,400X100MM.FORNECIMENTO E COLOCACAO</t>
  </si>
  <si>
    <t>CURVA VERTICAL,INTERNA,45º,PARA ELETROCALHA PERFURADA OU LISA,50X50MM.FORNECIMENTO E COLOCACAO</t>
  </si>
  <si>
    <t>CURVA VERTICAL,INTERNA,45º,PARA ELETROCALHA PERFURADA OU LISA,100X50MM.FORNECIMENTO E COLOCACAO</t>
  </si>
  <si>
    <t>CURVA VERTICAL,INTERNA,45º,PARA ELETROCALHA PERFURADA OU LISA,150X50MM.FORNECIMENTO E COLOCACAO</t>
  </si>
  <si>
    <t>CURVA VERTICAL,INTERNA,45º,PARA ELETROCALHA PERFURADA OU LISA,200X50MM.FORNECIMENTO E COLOCACAO</t>
  </si>
  <si>
    <t>CURVA VERTICAL,INTERNA,45º,PARA ELETROCALHA PERFURADA OU LISA,300X50MM.FORNECIMENTO E COLOCACAO</t>
  </si>
  <si>
    <t>CURVA VERTICAL,INTERNA,45º,PARA ELETROCALHA PERFURADA OU LISA,400X50MM.FORNECIMENTO E COLOCACAO</t>
  </si>
  <si>
    <t>CURVA VERTICAL,INTERNA,45º,PARA ELETROCALHA PERFURADA OU LISA,100X75MM.FORNECIMENTO E COLOCACAO</t>
  </si>
  <si>
    <t>CURVA VERTICAL,INTERNA,45º,PARA ELETROCALHA PERFURADA OU LISA,150X75MM.FORNECIMENTO E COLOCACAO</t>
  </si>
  <si>
    <t>CURVA VERTICAL,INTERNA,45º,PARA ELETROCALHA PERFURADA OU LISA,200X75MM.FORNECIMENTO E COLOCACAO</t>
  </si>
  <si>
    <t>CURVA VERTICAL,INTERNA,45º,PARA ELETROCALHA PERFURADA OU LISA,300X75MM.FORNECIMENTO E COLOCACAO</t>
  </si>
  <si>
    <t>CURVA VERTICAL,INTERNA,45º,PARA ELETROCALHA PERFURADA OU LISA,400X75MM.FORNECIMENTO E COLOCACAO</t>
  </si>
  <si>
    <t>CURVA VERTICAL,INTERNA,45º,PARA ELETROCALHA PERFURADA OU LISA,100X100MM.FORNECIMENTO E COLOCACAO</t>
  </si>
  <si>
    <t>CURVA VERTICAL,INTERNA,45º,PARA ELETROCALHA PERFURADA OU LISA,150X100MM.FORNECIMENTO E COLOCACAO</t>
  </si>
  <si>
    <t>CURVA VERTICAL,INTERNA,45º,PARA ELETROCALHA PERFURADA OU LISA,200X100MM.FORNECIMENTO E COLOCACAO</t>
  </si>
  <si>
    <t>CURVA VERTICAL,INTERNA,45º,PARA ELETROCALHA PERFURADA OU LISA,300X100MM.FORNECIMENTO E COLOCACAO</t>
  </si>
  <si>
    <t>CURVA VERTICAL,INTERNA,45º,PARA ELETROCALHA PERFURADA OU LISA,400X100MM.FORNECIMENTO E COLOCACAO</t>
  </si>
  <si>
    <t>CURVA VERTICAL,INTERNA,90º,PARA ELETROCALHA PERFURADA OU LISA,50X50MM.FORNECIMENTO E COLOCACAO</t>
  </si>
  <si>
    <t>CURVA VERTICAL,INTERNA,90º,PARA ELETROCALHA PERFURADA OU LISA,100X50MM.FORNECIMENTO E COLOCACAO</t>
  </si>
  <si>
    <t>CURVA VERTICAL,INTERNA,90º,PARA ELETROCALHA PERFURADA OU LISA,150X50MM.FORNECIMENTO E COLOCACAO</t>
  </si>
  <si>
    <t>CURVA VERTICAL,INTERNA,90º,PARA ELETROCALHA PERFURADA OU LISA,200X50MM.FORNECIMENTO E COLOCACAO</t>
  </si>
  <si>
    <t>CURVA VERTICAL,INTERNA,90º,PARA ELETROCALHA PERFURADA OU LISA,300X50MM.FORNECIMENTO E COLOCACAO</t>
  </si>
  <si>
    <t>CURVA VERTICAL,INTERNA,90º,PARA ELETROCALHA PERFURADA OU LISA,400X50MM.FORNECIMENTO E COLOCACAO</t>
  </si>
  <si>
    <t>CURVA VERTICAL,INTERNA,90º,PARA ELETROCALHA PERFURADA OU LISA,100X75MM.FORNECIMENTO E COLOCACAO</t>
  </si>
  <si>
    <t>CURVA VERTICAL,INTERNA,90º,PARA ELETROCALHA PERFURADA OU LISA,150X75MM.FORNECIMENTO E COLOCACAO</t>
  </si>
  <si>
    <t>CURVA VERTICAL,INTERNA,90º,PARA ELETROCALHA PERFURADA OU LISA,200X75MM.FORNECIMENTO E COLOCACAO</t>
  </si>
  <si>
    <t>CURVA VERTICAL,INTERNA,90º,PARA ELETROCALHA PERFURADA OU LISA,300X75MM.FORNECIMENTO E COLOCACAO</t>
  </si>
  <si>
    <t>CURVA VERTICAL,INTERNA,90º,PARA ELETROCALHA PERFURADA OU LISA,400X75MM.FORNECIMENTO E COLOCACAO</t>
  </si>
  <si>
    <t>CURVA VERTICAL,INTERNA,90º,PARA ELETROCALHA PERFURADA OU LISA,100X100MM.FORNECIMENTO E COLOCACAO</t>
  </si>
  <si>
    <t>CURVA VERTICAL,INTERNA,90º,PARA ELETROCALHA PERFURADA OU LISA,150X100MM.FORNECIMENTO E COLOCACAO</t>
  </si>
  <si>
    <t>CURVA VERTICAL,INTERNA,90º,PARA ELETROCALHA PERFURADA OU LISA,200X100MM.FORNECIMENTO E COLOCACAO</t>
  </si>
  <si>
    <t>CURVA VERTICAL,INTERNA,90º,PARA ELETROCALHA PERFURADA OU LISA,300X100MM.FORNECIMENTO E COLOCACAO</t>
  </si>
  <si>
    <t>CURVA VERTICAL,INTERNA,90º,PARA ELETROCALHA PERFURADA OU LISA,400X100MM.FORNECIMENTO E COLOCACAO</t>
  </si>
  <si>
    <t>CURVA DE INVERSAO,90º,PARA ELETROCALHA PERFURADA OU LISA,50X50MM.FORNECIMENTO E COLOCACAO</t>
  </si>
  <si>
    <t>CURVA DE INVERSAO,90º,PARA ELETROCALHA PERFURADA OU LISA,100X50MM.FORNECIMENTO E COLOCACAO</t>
  </si>
  <si>
    <t>CURVA DE INVERSAO,90º,PARA ELETROCALHA PERFURADA OU LISA,150X50MM.FORNECIMENTO E COLOCACAO</t>
  </si>
  <si>
    <t>CURVA DE INVERSAO,90º,PARA ELETROCALHA PERFURADA OU LISA,200X50MM.FORNECIMENTO E COLOCACAO</t>
  </si>
  <si>
    <t>CURVA DE INVERSAO,90º,PARA ELETROCALHA PERFURADA OU LISA,300X50MM.FORNECIMENTO E COLOCACAO</t>
  </si>
  <si>
    <t>CURVA DE INVERSAO,90º,PARA ELETROCALHA PERFURADA OU LISA,400X50MM.FORNECIMENTO E COLOCACAO</t>
  </si>
  <si>
    <t>CURVA DE INVERSAO,90º,PARA ELETROCALHA PERFURADA OU LISA,100X75MM.FORNECIMENTO E COLOCACAO</t>
  </si>
  <si>
    <t>CURVA DE INVERSAO,90º,PARA ELETROCALHA PERFURADA OU LISA,150X75MM.FORNECIMENTO E COLOCACAO</t>
  </si>
  <si>
    <t>CURVA DE INVERSAO,90º,PARA ELETROCALHA PERFURADA OU LISA,200X75MM.FORNECIMENTO E COLOCACAO</t>
  </si>
  <si>
    <t>CURVA DE INVERSAO,90º,PARA ELETROCALHA PERFURADA OU LISA,300X75MM.FORNECIMENTO E COLOCACAO</t>
  </si>
  <si>
    <t>CURVA DE INVERSAO,90º,PARA ELETROCALHA PERFURADA OU LISA,400X75MM.FORNECIMENTO E COLOCACAO</t>
  </si>
  <si>
    <t>CURVA DE INVERSAO,90º,PARA ELETROCALHA PERFURADA OU LISA,100X100MM.FORNECIMENTO E COLOCACAO</t>
  </si>
  <si>
    <t>CURVA DE INVERSAO,90º,PARA ELETROCALHA PERFURADA OU LISA,150X100MM.FORNECIMENTO E COLOCACAO</t>
  </si>
  <si>
    <t>CURVA DE INVERSAO,90º,PARA ELETROCALHA PERFURADA OU LISA,200X100MM.FORNECIMENTO E COLOCACAO</t>
  </si>
  <si>
    <t>CURVA DE INVERSAO,90º,PARA ELETROCALHA PERFURADA OU LISA,300X100MM.FORNECIMENTO E COLOCACAO</t>
  </si>
  <si>
    <t>CURVA DE INVERSAO,90º,PARA ELETROCALHA PERFURADA OU LISA,400X100MM.FORNECIMENTO E COLOCACAO</t>
  </si>
  <si>
    <t>TE HORIZONTAL,90º,PARA ELETROCALHA PERFURADA OU LISA,50X50MM.FORNECIMENTO E COLOCACAO</t>
  </si>
  <si>
    <t>TE HORIZONTAL,90º,PARA ELETROCALHA PERFURADA OU LISA,100X50MM.FORNECIMENTO E COLOCACAO</t>
  </si>
  <si>
    <t>TE HORIZONTAL,90º,PARA ELETROCALHA PERFURADA OU LISA,150X50MM.FORNECIMENTO E COLOCACAO</t>
  </si>
  <si>
    <t>TE HORIZONTAL,90º,PARA ELETROCALHA PERFURADA OU LISA,200X50MM.FORNECIMENTO E COLOCACAO</t>
  </si>
  <si>
    <t>TE HORIZONTAL,90º,PARA ELETROCALHA PERFURADA OU LISA,300X50MM.FORNECIMENTO E COLOCACAO</t>
  </si>
  <si>
    <t>TE HORIZONTAL,90º,PARA ELETROCALHA PERFURADA OU LISA,400X50MM.FORNECIMENTO E COLOCACAO</t>
  </si>
  <si>
    <t>TE HORIZONTAL,90º,PARA ELETROCALHA PERFURADA OU LISA,100X75MM.FORNECIMENTO E COLOCACAO</t>
  </si>
  <si>
    <t>TE HORIZONTAL,90º,PARA ELETROCALHA PERFURADA OU LISA,150X75MM.FORNECIMENTO E COLOCACAO</t>
  </si>
  <si>
    <t>TE HORIZONTAL,90º,PARA ELETROCALHA PERFURADA OU LISA,200X75MM.FORNECIMENTO E COLOCACAO</t>
  </si>
  <si>
    <t>TE HORIZONTAL,90º,PARA ELETROCALHA PERFURADA OU LISA,300X75MM.FORNECIMENTO E COLOCACAO</t>
  </si>
  <si>
    <t>TE HORIZONTAL,90º,PARA ELETROCALHA PERFURADA OU LISA,400X75MM.FORNECIMENTO E COLOCACAO</t>
  </si>
  <si>
    <t>TE HORIZONTAL,90º,PARA ELETROCALHA PERFURADA OU LISA,100X100MM.FORNECIMENTO E COLOCACAO</t>
  </si>
  <si>
    <t>TE HORIZONTAL,90º,PARA ELETROCALHA PERFURADA OU LISA,150X100MM.FORNECIMENTO E COLOCACAO</t>
  </si>
  <si>
    <t>TE HORIZONTAL,90º,PARA ELETROCALHA PERFURADA OU LISA,200X100MM.FORNECIMENTO E COLOCACAO</t>
  </si>
  <si>
    <t>TE HORIZONTAL,90º,PARA ELETROCALHA PERFURADA OU LISA,300X100MM.FORNECIMENTO E COLOCACAO</t>
  </si>
  <si>
    <t>TE HORIZONTAL,90º,PARA ELETROCALHA PERFURADA OU LISA,400X100MM.FORNECIMENTO E COLOCACAO</t>
  </si>
  <si>
    <t>TE VERTICAL DE DERIVACAO OU LATERAL,PARA ELETROCALHA PERFURADA OU LISA,50X50MM.FORNECIMENTO E COLOCACAO</t>
  </si>
  <si>
    <t>TE VERTICAL DE DERIVACAO OU LATERAL,PARA ELETROCALHA PERFURADA OU LISA,100X50MM.FORNECIMENTO E COLOCACAO</t>
  </si>
  <si>
    <t>TE VERTICAL DE DERIVACAO OU LATERAL,PARA ELETROCALHA PERFURADA OU LISA,150X50MM.FORNECIMENTO E COLOCACAO</t>
  </si>
  <si>
    <t>TE VERTICAL DE DERIVACAO OU LATERAL,PARA ELETROCALHA PERFURADA OU LISA,200X50MM.FORNECIMENTO E COLOCACAO</t>
  </si>
  <si>
    <t>TE VERTICAL DE DERIVACAO OU LATERAL,PARA ELETROCALHA PERFURADA OU LISA,300X50MM.FORNECIMENTO E COLOCACAO</t>
  </si>
  <si>
    <t>TE VERTICAL DE DERIVACAO OU LATERAL,PARA ELETROCALHA PERFURADA OU LISA,400X50MM.FORNECIMENTO E COLOCACAO</t>
  </si>
  <si>
    <t>TE VERTICAL DE DERIVACAO OU LATERAL,PARA ELETROCALHA PERFURADA OU LISA,100X75MM.FORNECIMENTO E COLOCACAO</t>
  </si>
  <si>
    <t>TE VERTICAL DE DERIVACAO OU LATERAL,PARA ELETROCALHA PERFURADA OU LISA,150X75MM.FORNECIMENTO E COLOCACAO</t>
  </si>
  <si>
    <t>TE VERTICAL DE DERIVACAO OU LATERAL,PARA ELETROCALHA PERFURADA OU LISA,200X75MM.FORNECIMENTO E COLOCACAO</t>
  </si>
  <si>
    <t>TE VERTICAL DE DERIVACAO OU LATERAL,PARA ELETROCALHA PERFURADA OU LISA,300X75MM.FORNECIMENTO E COLOCACAO</t>
  </si>
  <si>
    <t>TE VERTICAL DE DERIVACAO OU LATERAL,PARA ELETROCALHA PERFURADA OU LISA,400X75MM.FORNECIMENTO E COLOCACAO</t>
  </si>
  <si>
    <t>TE VERTICAL DE DERIVACAO OU LATERAL,PARA ELETROCALHA PERFURADA OU LISA,100X100MM.FORNECIMENTO E COLOCACAO</t>
  </si>
  <si>
    <t>TE VERTICAL DE DERIVACAO OU LATERAL,PARA ELETROCALHA PERFURADA OU LISA,150X100MM.FORNECIMENTO E COLOCACAO</t>
  </si>
  <si>
    <t>TE VERTICAL DE DERIVACAO OU LATERAL,PARA ELETROCALHA PERFURADA OU LISA,200X100MM.FORNECIMENTO E COLOCACAO</t>
  </si>
  <si>
    <t>TE VERTICAL DE DERIVACAO OU LATERAL,PARA ELETROCALHA PERFURADA OU LISA,300X100MM.FORNECIMENTO E COLOCACAO</t>
  </si>
  <si>
    <t>TE VERTICAL DE DERIVACAO OU LATERAL,PARA ELETROCALHA PERFURADA OU LISA,400X100MM.FORNECIMENTO E COLOCACAO</t>
  </si>
  <si>
    <t>CRUZETA HORIZONTAL,90º,PARA ELETROCALHA PERFURADA OU LISA,50X50MM.FORNECIMENTO E COLOCACAO</t>
  </si>
  <si>
    <t>CRUZETA HORIZONTAL,90º,PARA ELETROCALHA PERFURADA OU LISA,100X50MM.FORNECIMENTO E COLOCACAO</t>
  </si>
  <si>
    <t>CRUZETA HORIZONTAL,90º,PARA ELETROCALHA PERFURADA OU LISA,150X50MM.FORNECIMENTO E COLOCACAO</t>
  </si>
  <si>
    <t>CRUZETA HORIZONTAL,90º,PARA ELETROCALHA PERFURADA OU LISA,200X50MM.FORNECIMENTO E COLOCACAO</t>
  </si>
  <si>
    <t>CRUZETA HORIZONTAL,90º,PARA ELETROCALHA PERFURADA OU LISA,300X50MM.FORNECIMENTO E COLOCACAO</t>
  </si>
  <si>
    <t>CRUZETA HORIZONTAL,90º,PARA ELETROCALHA PERFURADA OU LISA,400X50MM.FORNECIMENTO E COLOCACAO</t>
  </si>
  <si>
    <t>CRUZETA HORIZONTAL,90º,PARA ELETROCALHA PERFURADA OU LISA,100X75MM.FORNECIMENTO E COLOCACAO</t>
  </si>
  <si>
    <t>CRUZETA HORIZONTAL,90º,PARA ELETROCALHA PERFURADA OU LISA,150X75MM.FORNECIMENTO E COLOCACAO</t>
  </si>
  <si>
    <t>CRUZETA HORIZONTAL,90º,PARA ELETROCALHA PERFURADA OU LISA,200X75MM.FORNECIMENTO E COLOCACAO</t>
  </si>
  <si>
    <t>CRUZETA HORIZONTAL,90º,PARA ELETROCALHA PERFURADA OU LISA,300X75MM.FORNECIMENTO E COLOCACAO</t>
  </si>
  <si>
    <t>CRUZETA HORIZONTAL,90º,PARA ELETROCALHA PERFURADA OU LISA,400X75MM.FORNECIMENTO E COLOCACAO</t>
  </si>
  <si>
    <t>CRUZETA HORIZONTAL,90º,PARA ELETROCALHA PERFURADA OU LISA,100X100MM.FORNECIMENTO E COLOCACAO</t>
  </si>
  <si>
    <t>CRUZETA HORIZONTAL,90º,PARA ELETROCALHA PERFURADA OU LISA,150X100MM.FORNECIMENTO E COLOCACAO</t>
  </si>
  <si>
    <t>CRUZETA HORIZONTAL,90º,PARA ELETROCALHA PERFURADA OU LISA,200X100MM.FORNECIMENTO E COLOCACAO</t>
  </si>
  <si>
    <t>CRUZETA HORIZONTAL,90º,PARA ELETROCALHA PERFURADA OU LISA,300X100MM.FORNECIMENTO E COLOCACAO</t>
  </si>
  <si>
    <t>CRUZETA HORIZONTAL,90º,PARA ELETROCALHA PERFURADA OU LISA,400X100MM.FORNECIMENTO E COLOCACAO</t>
  </si>
  <si>
    <t>COTOVELO RETO,PARA ELETROCALHA PERFURADA OU LISA,50X50MM.FORNECIMENTO E COLOCACAO</t>
  </si>
  <si>
    <t>COTOVELO RETO,PARA ELETROCALHA PERFURADA OU LISA,100X50MM.FORNECIMENTO E COLOCACAO</t>
  </si>
  <si>
    <t>COTOVELO RETO,PARA ELETROCALHA PERFURADA OU LISA,150X50MM.FORNECIMENTO E COLOCACAO</t>
  </si>
  <si>
    <t>COTOVELO RETO,PARA ELETROCALHA PERFURADA OU LISA,200X50MM.FORNECIMENTO E COLOCACAO</t>
  </si>
  <si>
    <t>COTOVELO RETO,PARA ELETROCALHA PERFURADA OU LISA,300X50MM.FORNECIMENTO E COLOCACAO</t>
  </si>
  <si>
    <t>COTOVELO RETO,PARA ELETROCALHA PERFURADA OU LISA,400X50MM.FORNECIMENTO E COLOCACAO</t>
  </si>
  <si>
    <t>COTOVELO RETO,PARA ELETROCALHA PERFURADA OU LISA,100X75MM.FORNECIMENTO E COLOCACAO</t>
  </si>
  <si>
    <t>COTOVELO RETO,PARA ELETROCALHA PERFURADA OU LISA,150X75MM.FORNECIMENTO E COLOCACAO</t>
  </si>
  <si>
    <t>COTOVELO RETO,PARA ELETROCALHA PERFURADA OU LISA,200X75MM.FORNECIMENTO E COLOCACAO</t>
  </si>
  <si>
    <t>COTOVELO RETO,PARA ELETROCALHA PERFURADA OU LISA,300X75MM.FORNECIMENTO E COLOCACAO</t>
  </si>
  <si>
    <t>COTOVELO RETO,PARA ELETROCALHA PERFURADA OU LISA,400X75MM.FORNECIMENTO E COLOCACAO</t>
  </si>
  <si>
    <t>COTOVELO RETO,PARA ELETROCALHA PERFURADA OU LISA,100X100MM.FORNECIMENTO E COLOCACAO</t>
  </si>
  <si>
    <t>COTOVELO RETO,PARA ELETROCALHA PERFURADA OU LISA,150X100MM.FORNECIMENTO E COLOCACAO</t>
  </si>
  <si>
    <t>COTOVELO RETO,PARA ELETROCALHA PERFURADA OU LISA,200X100MM.FORNECIMENTO E COLOCACAO</t>
  </si>
  <si>
    <t>COTOVELO RETO,PARA ELETROCALHA PERFURADA OU LISA,300X100MM.FORNECIMENTO E COLOCACAO</t>
  </si>
  <si>
    <t>COTOVELO RETO,PARA ELETROCALHA PERFURADA OU LISA,400X100MM.FORNECIMENTO E COLOCACAO</t>
  </si>
  <si>
    <t>TE RETO,PARA ELETROCALHA PERFURADA OU LISA,50X50MM.FORNECIMENTO E COLOCACAO</t>
  </si>
  <si>
    <t>TE RETO,PARA ELETROCALHA PERFURADA OU LISA,100X50MM.FORNECIMENTO E COLOCACAO</t>
  </si>
  <si>
    <t>TE RETO,PARA ELETROCALHA PERFURADA OU LISA,150X50MM.FORNECIMENTO E COLOCACAO</t>
  </si>
  <si>
    <t>TE RETO,PARA ELETROCALHA PERFURADA OU LISA,200X50MM.FORNECIMENTO E COLOCACAO</t>
  </si>
  <si>
    <t>TE RETO,PARA ELETROCALHA PERFURADA OU LISA,300X50MM.FORNECIMENTO E COLOCACAO</t>
  </si>
  <si>
    <t>TE RETO,PARA ELETROCALHA PERFURADA OU LISA,400X50MM.FORNECIMENTO E COLOCACAO</t>
  </si>
  <si>
    <t>TE RETO,PARA ELETROCALHA PERFURADA OU LISA,100X75MM.FORNECIMENTO E COLOCACAO</t>
  </si>
  <si>
    <t>TE RETO,PARA ELETROCALHA PERFURADA OU LISA,150X75MM.FORNECIMENTO E COLOCACAO</t>
  </si>
  <si>
    <t>TE RETO,PARA ELETROCALHA PERFURADA OU LISA,200X75MM.FORNECIMENTO E COLOCACAO</t>
  </si>
  <si>
    <t>TE RETO,PARA ELETROCALHA PERFURADA OU LISA,300X75MM.FORNECIMENTO E COLOCACAO</t>
  </si>
  <si>
    <t>TE RETO,PARA ELETROCALHA PERFURADA OU LISA,400X75MM.FORNECIMENTO E COLOCACAO</t>
  </si>
  <si>
    <t>TE RETO,PARA ELETROCALHA PERFURADA OU LISA,100X100MM.FORNECIMENTO E COLOCACAO</t>
  </si>
  <si>
    <t>TE RETO,PARA ELETROCALHA PERFURADA OU LISA,150X100MM.FORNECIMENTO E COLOCACAO</t>
  </si>
  <si>
    <t>TE RETO,PARA ELETROCALHA PERFURADA OU LISA,200X100MM.FORNECIMENTO E COLOCACAO</t>
  </si>
  <si>
    <t>TE RETO,PARA ELETROCALHA PERFURADA OU LISA,300X100MM.FORNECIMENTO E COLOCACAO</t>
  </si>
  <si>
    <t>TE RETO,PARA ELETROCALHA PERFURADA OU LISA,400X100MM.FORNECIMENTO E COLOCACAO</t>
  </si>
  <si>
    <t>CRUZETA RETA,PARA ELETROCALHA PERFURADA OU LISA,50X50MM.FORNECIMENTO E COLOCACAO</t>
  </si>
  <si>
    <t>CRUZETA RETA,PARA ELETROCALHA PERFURADA OU LISA,100X50MM.FORNECIMENTO E COLOCACAO</t>
  </si>
  <si>
    <t>CRUZETA RETA,PARA ELETROCALHA PERFURADA OU LISA,150X50MM.FORNECIMENTO E COLOCACAO</t>
  </si>
  <si>
    <t>CRUZETA RETA,PARA ELETROCALHA PERFURADA OU LISA,200X50MM.FORNECIMENTO E COLOCACAO</t>
  </si>
  <si>
    <t>CRUZETA RETA,PARA ELETROCALHA PERFURADA OU LISA,300X50MM.FORNECIMENTO E COLOCACAO</t>
  </si>
  <si>
    <t>CRUZETA RETA,PARA ELETROCALHA PERFURADA OU LISA,400X50MM.FORNECIMENTO E COLOCACAO</t>
  </si>
  <si>
    <t>CRUZETA RETA,PARA ELETROCALHA PERFURADA OU LISA,100X75MM.FORNECIMENTO E COLOCACAO</t>
  </si>
  <si>
    <t>CRUZETA RETA,PARA ELETROCALHA PERFURADA OU LISA,150X75MM.FORNECIMENTO E COLOCACAO</t>
  </si>
  <si>
    <t>CRUZETA RETA,PARA ELETROCALHA PERFURADA OU LISA,200X75MM.FORNECIMENTO E COLOCACAO</t>
  </si>
  <si>
    <t>CRUZETA RETA,PARA ELETROCALHA PERFURADA OU LISA,300X75MM.FORNECIMENTO E COLOCACAO</t>
  </si>
  <si>
    <t>CRUZETA RETA,PARA ELETROCALHA PERFURADA OU LISA,400X75MM.FORNECIMENTO E COLOCACAO</t>
  </si>
  <si>
    <t>CRUZETA RETA,PARA ELETROCALHA PERFURADA OU LISA,100X100MM.FORNECIMENTO E COLOCACAO</t>
  </si>
  <si>
    <t>CRUZETA RETA,PARA ELETROCALHA PERFURADA OU LISA,150X100MM.FORNECIMENTO E COLOCACAO</t>
  </si>
  <si>
    <t>CRUZETA RETA,PARA ELETROCALHA PERFURADA OU LISA,200X100MM.FORNECIMENTO E COLOCACAO</t>
  </si>
  <si>
    <t>CRUZETA RETA,PARA ELETROCALHA PERFURADA OU LISA,300X100MM.FORNECIMENTO E COLOCACAO</t>
  </si>
  <si>
    <t>CRUZETA RETA,PARA ELETROCALHA PERFURADA OU LISA,400X100MM.FORNECIMENTO E COLOCACAO</t>
  </si>
  <si>
    <t>REDUCAO CONCENTRICA,PARA ELETROCALHA PERFURADA OU LISA,100X50MM.FORNECIMENTO E COLOCACAO</t>
  </si>
  <si>
    <t>REDUCAO CONCENTRICA,PARA ELETROCALHA PERFURADA OU LISA,150X100MM.FORNECIMENTO E COLOCACAO</t>
  </si>
  <si>
    <t>REDUCAO CONCENTRICA,PARA ELETROCALHA PERFURADA OU LISA,150X50MM.FORNECIMENTO E COLOCACAO</t>
  </si>
  <si>
    <t>REDUCAO CONCENTRICA,PARA ELETROCALHA PERFURADA OU LISA,200X150MM.FORNECIMENTO E COLOCACAO</t>
  </si>
  <si>
    <t>REDUCAO CONCENTRICA,PARA ELETROCALHA PERFURADA OU LISA,200X100MM.FORNECIMENTO E COLOCACAO</t>
  </si>
  <si>
    <t>REDUCAO CONCENTRICA,PARA ELETROCALHA PERFURADA OU LISA,200X50MM.FORNECIMENTO E COLOCACAO</t>
  </si>
  <si>
    <t>REDUCAO CONCENTRICA,PARA ELETROCALHA PERFURADA OU LISA,300X200MM.FORNECIMENTO E COLOCACAO</t>
  </si>
  <si>
    <t>REDUCAO CONCENTRICA,PARA ELETROCALHA PERFURADA OU LISA,300X150MM.FORNECIMENTO E COLOCACAO</t>
  </si>
  <si>
    <t>REDUCAO CONCENTRICA,PARA ELETROCALHA PERFURADA OU LISA,300X100MM.FORNECIMENTO E COLOCACAO</t>
  </si>
  <si>
    <t>REDUCAO CONCENTRICA,PARA ELETROCALHA PERFURADA OU LISA,300X50MM.FORNECIMENTO E COLOCACAO</t>
  </si>
  <si>
    <t>REDUCAO CONCENTRICA,PARA ELETROCALHA PERFURADA OU LISA,400X300MM.FORNECIMENTO E COLOCACAO</t>
  </si>
  <si>
    <t>REDUCAO CONCENTRICA,PARA ELETROCALHA PERFURADA OU LISA,400X200MM.FORNECIMENTO E COLOCACAO</t>
  </si>
  <si>
    <t>REDUCAO CONCENTRICA,PARA ELETROCALHA PERFURADA OU LISA,400X150MM.FORNECIMENTO E COLOCACAO</t>
  </si>
  <si>
    <t>REDUCAO CONCENTRICA,PARA ELETROCALHA PERFURADA OU LISA,400X100MM.FORNECIMENTO E COLOCACAO</t>
  </si>
  <si>
    <t>REDUCAO CONCENTRICA,PARA ELETROCALHA PERFURADA OU LISA,400X50MM.FORNECIMENTO E COLOCACAO</t>
  </si>
  <si>
    <t>TE VERTICAL(SUBIDA),PARA ELETROCALHA PERFURADA OU LISA,50X50MM.FORNECIMENTO E COLOCACAO</t>
  </si>
  <si>
    <t>TE VERTICAL(SUBIDA),PARA ELETROCALHA PERFURADA OU LISA,100X50MM.FORNECIMENTO E COLOCACAO</t>
  </si>
  <si>
    <t>TE VERTICAL(SUBIDA),PARA ELETROCALHA PERFURADA OU LISA,150X50MM.FORNECIMENTO E COLOCACAO</t>
  </si>
  <si>
    <t>TE VERTICAL(SUBIDA),PARA ELETROCALHA PERFURADA OU LISA,200X50MM.FORNECIMENTO E COLOCACAO</t>
  </si>
  <si>
    <t>TE VERTICAL(SUBIDA),PARA ELETROCALHA PERFURADA OU LISA,300X50MM.FORNECIMENTO E COLOCACAO</t>
  </si>
  <si>
    <t>TE VERTICAL(SUBIDA),PARA ELETROCALHA PERFURADA OU LISA,400X50MM.FORNECIMENTO E COLOCACAO</t>
  </si>
  <si>
    <t>TE VERTICAL(SUBIDA),PARA ELETROCALHA PERFURADA OU LISA,100X75MM.FORNECIMENTO E COLOCACAO</t>
  </si>
  <si>
    <t>TE VERTICAL(SUBIDA),PARA ELETROCALHA PERFURADA OU LISA,150X75MM.FORNECIMENTO E COLOCACAO</t>
  </si>
  <si>
    <t>TE VERTICAL(SUBIDA),PARA ELETROCALHA PERFURADA OU LISA,200X75MM.FORNECIMENTO E COLOCACAO</t>
  </si>
  <si>
    <t>TE VERTICAL(SUBIDA),PARA ELETROCALHA PERFURADA OU LISA,300X75MM.FORNECIMENTO E COLOCACAO</t>
  </si>
  <si>
    <t>TE VERTICAL(SUBIDA),PARA ELETROCALHA PERFURADA OU LISA,400X75MM.FORNECIMENTO E COLOCACAO</t>
  </si>
  <si>
    <t>TE VERTICAL(SUBIDA),PARA ELETROCALHA PERFURADA OU LISA,100X100MM.FORNECIMENTO E COLOCACAO</t>
  </si>
  <si>
    <t>TE VERTICAL(SUBIDA),PARA ELETROCALHA PERFURADA OU LISA,150X100MM.FORNECIMENTO E COLOCACAO</t>
  </si>
  <si>
    <t>TE VERTICAL(SUBIDA),PARA ELETROCALHA PERFURADA OU LISA,200X100MM.FORNECIMENTO E COLOCACAO</t>
  </si>
  <si>
    <t>TE VERTICAL(SUBIDA),PARA ELETROCALHA PERFURADA OU LISA,300X100MM.FORNECIMENTO E COLOCACAO</t>
  </si>
  <si>
    <t>TE VERTICAL(SUBIDA),PARA ELETROCALHA PERFURADA OU LISA,400X100MM.FORNECIMENTO E COLOCACAO</t>
  </si>
  <si>
    <t>TE VERTICAL(DESCIDA),PARA ELETROCALHA PERFURADA OU LISA,50X50MM.FORNECIMENTO E COLOCACAO</t>
  </si>
  <si>
    <t>TE VERTICAL(DESCIDA),PARA ELETROCALHA PERFURADA OU LISA,100X50MM.FORNECIMENTO E COLOCACAO</t>
  </si>
  <si>
    <t>TE VERTICAL(DESCIDA),PARA ELETROCALHA PERFURADA OU LISA,150X50MM.FORNECIMENTO E COLOCACAO</t>
  </si>
  <si>
    <t>TE VERTICAL(DESCIDA),PARA ELETROCALHA PERFURADA OU LISA,200X50MM.FORNECIMENTO E COLOCACAO</t>
  </si>
  <si>
    <t>TE VERTICAL(DESCIDA),PARA ELETROCALHA PERFURADA OU LISA,300X50MM.FORNECIMENTO E COLOCACAO</t>
  </si>
  <si>
    <t>TE VERTICAL(DESCIDA),PARA ELETROCALHA PERFURADA OU LISA,400X50MM.FORNECIMENTO E COLOCACAO</t>
  </si>
  <si>
    <t>TE VERTICAL(DESCIDA),PARA ELETROCALHA PERFURADA OU LISA,100X75MM.FORNECIMENTO E COLOCACAO</t>
  </si>
  <si>
    <t>TE VERTICAL(DESCIDA),PARA ELETROCALHA PERFURADA OU LISA,150X75MM.FORNECIMENTO E COLOCACAO</t>
  </si>
  <si>
    <t>TE VERTICAL(DESCIDA),PARA ELETROCALHA PERFURADA OU LISA,200X75MM.FORNECIMENTO E COLOCACAO</t>
  </si>
  <si>
    <t>TE VERTICAL(DESCIDA),PARA ELETROCALHA PERFURADA OU LISA,300X75MM.FORNECIMENTO E COLOCACAO</t>
  </si>
  <si>
    <t>TE VERTICAL(DESCIDA),PARA ELETROCALHA PERFURADA OU LISA,400X75MM.FORNECIMENTO E COLOCACAO</t>
  </si>
  <si>
    <t>TE VERTICAL(DESCIDA),PARA ELETROCALHA PERFURADA OU LISA,100X100MM.FORNECIMENTO E COLOCACAO</t>
  </si>
  <si>
    <t>TE VERTICAL(DESCIDA),PARA ELETROCALHA PERFURADA OU LISA,150X100MM.FORNECIMENTO E COLOCACAO</t>
  </si>
  <si>
    <t>TE VERTICAL(DESCIDA),PARA ELETROCALHA PERFURADA OU LISA,200X100MM.FORNECIMENTO E COLOCACAO</t>
  </si>
  <si>
    <t>TE VERTICAL(DESCIDA),PARA ELETROCALHA PERFURADA OU LISA,300X100MM.FORNECIMENTO E COLOCACAO</t>
  </si>
  <si>
    <t>TE VERTICAL(DESCIDA),PARA ELETROCALHA PERFURADA OU LISA,400X100MM.FORNECIMENTO E COLOCACAO</t>
  </si>
  <si>
    <t>TERMINAL DE FECHAMENTO LISO,PARA ELETROCALHA PERFURADA OU LISA,50X50MM.FORNECIMENTO E COLOCACAO</t>
  </si>
  <si>
    <t>TERMINAL DE FECHAMENTO LISO,PARA ELETROCALHA PERFURADA OU LISA,100X50MM.FORNECIMENTO E COLOCACAO</t>
  </si>
  <si>
    <t>TERMINAL DE FECHAMENTO LISO,PARA ELETROCALHA PERFURADA OU LISA,150X50MM.FORNECIMENTO E COLOCACAO</t>
  </si>
  <si>
    <t>TERMINAL DE FECHAMENTO LISO,PARA ELETROCALHA PERFURADA OU LISA,200X50MM.FORNECIMENTO E COLOCACAO</t>
  </si>
  <si>
    <t>TERMINAL DE FECHAMENTO LISO,PARA ELETROCALHA PERFURADA OU LISA,300X50MM.FORNECIMENTO E COLOCACAO</t>
  </si>
  <si>
    <t>TERMINAL DE FECHAMENTO LISO,PARA ELETROCALHA PERFURADA OU LISA,400X50MM.FORNECIMENTO E COLOCACAO</t>
  </si>
  <si>
    <t>TERMINAL DE FECHAMENTO LISO,PARA ELETROCALHA PERFURADA OU LISA,100X75MM.FORNECIMENTO E COLOCACAO</t>
  </si>
  <si>
    <t>TERMINAL DE FECHAMENTO LISO,PARA ELETROCALHA PERFURADA OU LISA,150X75MM.FORNECIMENTO E COLOCACAO</t>
  </si>
  <si>
    <t>TERMINAL DE FECHAMENTO LISO,PARA ELETROCALHA PERFURADA OU LISA,200X75MM.FORNECIMENTO E COLOCACAO</t>
  </si>
  <si>
    <t>TERMINAL DE FECHAMENTO LISO,PARA ELETROCALHA PERFURADA OU LISA,300X75MM.FORNECIMENTO E COLOCACAO</t>
  </si>
  <si>
    <t>TERMINAL DE FECHAMENTO LISO,PARA ELETROCALHA PERFURADA OU LISA,400X75MM.FORNECIMENTO E COLOCACAO</t>
  </si>
  <si>
    <t>TERMINAL DE FECHAMENTO LISO,PARA ELETROCALHA PERFURADA OU LISA,100X100MM.FORNECIMENTO E COLOCACAO</t>
  </si>
  <si>
    <t>TERMINAL DE FECHAMENTO LISO,PARA ELETROCALHA PERFURADA OU LISA,150X100MM.FORNECIMENTO E COLOCACAO</t>
  </si>
  <si>
    <t>TERMINAL DE FECHAMENTO LISO,PARA ELETROCALHA PERFURADA OU LISA,200X100MM.FORNECIMENTO E COLOCACAO</t>
  </si>
  <si>
    <t>TERMINAL DE FECHAMENTO LISO,PARA ELETROCALHA PERFURADA OU LISA,300X100MM.FORNECIMENTO E COLOCACAO</t>
  </si>
  <si>
    <t>TERMINAL DE FECHAMENTO LISO,PARA ELETROCALHA PERFURADA OU LISA,400X100MM.FORNECIMENTO E COLOCACAO</t>
  </si>
  <si>
    <t>TERMINAL DE FECHAMENTO,PARA ELETROCALHA PERFURADA OU LISA,50X50MM,COM SAIDA PARA TUBO.FORNECIMENTO E COLOCACAO</t>
  </si>
  <si>
    <t>TERMINAL DE FECHAMENTO,PARA ELETROCALHA PERFURADA OU LISA,100X50MM,COM SAIDA PARA TUBO.FORNECIMENTO E COLOCACAO</t>
  </si>
  <si>
    <t>TERMINAL DE FECHAMENTO,PARA ELETROCALHA PERFURADA OU LISA,150X50MM,COM SAIDA PARA TUBO.FORNECIMENTO E COLOCACAO</t>
  </si>
  <si>
    <t>TERMINAL DE FECHAMENTO,PARA ELETROCALHA PERFURADA OU LISA,200X50MM,COM SAIDA PARA TUBO.FORNECIMENTO E COLOCACAO</t>
  </si>
  <si>
    <t>TERMINAL DE FECHAMENTO,PARA ELETROCALHA PERFURADA OU LISA,300X50MM,COM SAIDA PARA TUBO.FORNECIMENTO E COLOCACAO</t>
  </si>
  <si>
    <t>TERMINAL DE FECHAMENTO,PARA ELETROCALHA PERFURADA OU LISA,400X50MM,COM SAIDA PARA TUBO.FORNECIMENTO E COLOCACAO</t>
  </si>
  <si>
    <t>TERMINAL DE FECHAMENTO,PARA ELETROCALHA PERFURADA OU LISA,100X75MM,COM SAIDA PARA TUBO.FORNECIMENTO E COLOCACAO</t>
  </si>
  <si>
    <t>TERMINAL DE FECHAMENTO,PARA ELETROCALHA PERFURADA OU LISA,150X75MM,COM SAIDA PARA TUBO.FORNECIMENTO E COLOCACAO</t>
  </si>
  <si>
    <t>TERMINAL DE FECHAMENTO,PARA ELETROCALHA PERFURADA OU LISA,200X75MM,COM SAIDA PARA TUBO.FORNECIMENTO E COLOCACAO</t>
  </si>
  <si>
    <t>TERMINAL DE FECHAMENTO,PARA ELETROCALHA PERFURADA OU LISA,300X75MM,COM SAIDA PARA TUBO.FORNECIMENTO E COLOCACAO</t>
  </si>
  <si>
    <t>TERMINAL DE FECHAMENTO,PARA ELETROCALHA PERFURADA OU LISA,400X75MM,COM SAIDA PARA TUBO.FORNECIMENTO E COLOCACAO</t>
  </si>
  <si>
    <t>TERMINAL DE FECHAMENTO,PARA ELETROCALHA PERFURADA OU LISA,100X100MM,COM SAIDA PARA TUBO.FORNECIMENTO E COLOCACAO</t>
  </si>
  <si>
    <t>TERMINAL DE FECHAMENTO,PARA ELETROCALHA PERFURADA OU LISA,150X100MM,COM SAIDA PARA TUBO.FORNECIMENTO E COLOCACAO</t>
  </si>
  <si>
    <t>TERMINAL DE FECHAMENTO,PARA ELETROCALHA PERFURADA OU LISA,200X100MM,COM SAIDA PARA TUBO.FORNECIMENTO E COLOCACAO</t>
  </si>
  <si>
    <t>TERMINAL DE FECHAMENTO,PARA ELETROCALHA PERFURADA OU LISA,300X100MM,COM SAIDA PARA TUBO.FORNECIMENTO E COLOCACAO</t>
  </si>
  <si>
    <t>TERMINAL DE FECHAMENTO,PARA ELETROCALHA PERFURADA OU LISA,400X100MM,COM SAIDA PARA TUBO.FORNECIMENTO E COLOCACAO</t>
  </si>
  <si>
    <t>ACOPLAMENTO EM PAINEL,PARA ELETROCALHA PERFURADA OU LISA,50X50MM.FORNECIMENTO E COLOCACAO</t>
  </si>
  <si>
    <t>ACOPLAMENTO EM PAINEL,PARA ELETROCALHA PERFURADA OU LISA,100X50MM.FORNECIMENTO E COLOCACAO</t>
  </si>
  <si>
    <t>ACOPLAMENTO EM PAINEL,PARA ELETROCALHA PERFURADA OU LISA,150X50MM.FORNECIMENTO E COLOCACAO</t>
  </si>
  <si>
    <t>ACOPLAMENTO EM PAINEL,PARA ELETROCALHA PERFURADA OU LISA,200X50MM.FORNECIMENTO E COLOCACAO</t>
  </si>
  <si>
    <t>ACOPLAMENTO EM PAINEL,PARA ELETROCALHA PERFURADA OU LISA,300X50MM.FORNECIMENTO E COLOCACAO</t>
  </si>
  <si>
    <t>ACOPLAMENTO EM PAINEL,PARA ELETROCALHA PERFURADA OU LISA,400X50MM.FORNECIMENTO E COLOCACAO</t>
  </si>
  <si>
    <t>ACOPLAMENTO EM PAINEL,PARA ELETROCALHA PERFURADA OU LISA,100X75MM.FORNECIMENTO E COLOCACAO</t>
  </si>
  <si>
    <t>ACOPLAMENTO EM PAINEL,PARA ELETROCALHA PERFURADA OU LISA,150X75MM.FORNECIMENTO E COLOCACAO</t>
  </si>
  <si>
    <t>ACOPLAMENTO EM PAINEL,PARA ELETROCALHA PERFURADA OU LISA,200X75MM.FORNECIMENTO E COLOCACAO</t>
  </si>
  <si>
    <t>ACOPLAMENTO EM PAINEL,PARA ELETROCALHA PERFURADA OU LISA,300X75MM.FORNECIMENTO E COLOCACAO</t>
  </si>
  <si>
    <t>ACOPLAMENTO EM PAINEL,PARA ELETROCALHA PERFURADA OU LISA,400X75MM.FORNECIMENTO E COLOCACAO</t>
  </si>
  <si>
    <t>ACOPLAMENTO EM PAINEL,PARA ELETROCALHA PERFURADA OU LISA,100X100MM.FORNECIMENTO E COLOCACAO</t>
  </si>
  <si>
    <t>ACOPLAMENTO EM PAINEL,PARA ELETROCALHA PERFURADA OU LISA,150X100MM.FORNECIMENTO E COLOCACAO</t>
  </si>
  <si>
    <t>ACOPLAMENTO EM PAINEL,PARA ELETROCALHA PERFURADA OU LISA,200X100MM.FORNECIMENTO E COLOCACAO</t>
  </si>
  <si>
    <t>ACOPLAMENTO EM PAINEL,PARA ELETROCALHA PERFURADA OU LISA,300X100MM.FORNECIMENTO E COLOCACAO</t>
  </si>
  <si>
    <t>ACOPLAMENTO EM PAINEL,PARA ELETROCALHA PERFURADA OU LISA,400X100MM.FORNECIMENTO E COLOCACAO</t>
  </si>
  <si>
    <t>GOTEJADOR PARA ELETROCALHA PERFURADA OU LISA,50X50MM.FORNECIMENTO E COLOCACAO</t>
  </si>
  <si>
    <t>GOTEJADOR PARA ELETROCALHA PERFURADA OU LISA,100X50MM.FORNECIMENTO E COLOCACAO</t>
  </si>
  <si>
    <t>GOTEJADOR PARA ELETROCALHA PERFURADA OU LISA,150X50MM.FORNECIMENTO E COLOCACAO</t>
  </si>
  <si>
    <t>GOTEJADOR PARA ELETROCALHA PERFURADA OU LISA,200X50MM.FORNECIMENTO E COLOCACAO</t>
  </si>
  <si>
    <t>GOTEJADOR PARA ELETROCALHA PERFURADA OU LISA,300X50MM.FORNECIMENTO E COLOCACAO</t>
  </si>
  <si>
    <t>GOTEJADOR PARA ELETROCALHA PERFURADA OU LISA,400X50MM.FORNECIMENTO E COLOCACAO</t>
  </si>
  <si>
    <t>GOTEJADOR PARA ELETROCALHA PERFURADA OU LISA,100X75MM.FORNECIMENTO E COLOCACAO</t>
  </si>
  <si>
    <t>GOTEJADOR PARA ELETROCALHA PERFURADA OU LISA,150X75MM.FORNECIMENTO E COLOCACAO</t>
  </si>
  <si>
    <t>GOTEJADOR PARA ELETROCALHA PERFURADA OU LISA,200X75MM.FORNECIMENTO E COLOCACAO</t>
  </si>
  <si>
    <t>GOTEJADOR PARA ELETROCALHA PERFURADA OU LISA,300X75MM.FORNECIMENTO E COLOCACAO</t>
  </si>
  <si>
    <t>GOTEJADOR PARA ELETROCALHA PERFURADA OU LISA,400X75MM.FORNECIMENTO E COLOCACAO</t>
  </si>
  <si>
    <t>GOTEJADOR PARA ELETROCALHA PERFURADA OU LISA,100X100MM.FORNECIMENTO E COLOCACAO</t>
  </si>
  <si>
    <t>GOTEJADOR PARA ELETROCALHA PERFURADA OU LISA,150X100MM.FORNECIMENTO E COLOCACAO</t>
  </si>
  <si>
    <t>GOTEJADOR PARA ELETROCALHA PERFURADA OU LISA,200X100MM.FORNECIMENTO E COLOCACAO</t>
  </si>
  <si>
    <t>GOTEJADOR PARA ELETROCALHA PERFURADA OU LISA,300X100MM.FORNECIMENTO E COLOCACAO</t>
  </si>
  <si>
    <t>GOTEJADOR PARA ELETROCALHA PERFURADA OU LISA,400X100MM.FORNECIMENTO E COLOCACAO</t>
  </si>
  <si>
    <t>TOMADA DE PISO,SIMPLES,EM CORPO DE ALUMINIO FUNDIDO E TAMPAEM LATAO POLIDO,30A/380V.FORNECIMENTO E COLOCACAO</t>
  </si>
  <si>
    <t>TOMADA DUPLA DE PISO,EM CORPO DE ALUMINIO FUNDIDO E TAMPA EMLATAO POLIDO,30A/380V.FORNECIMENTO E COLOCACAO</t>
  </si>
  <si>
    <t>INTERRUPTOR DE EMBUTIR COM 1 TECLA SIMPLES FOSFORESCENTE E PLACA.FORNECIMENTO E COLOCACAO</t>
  </si>
  <si>
    <t>INTERRUPTOR DE EMBUTIR COM 2 TECLAS SIMPLES FOSFORESCENTES EPLACA.FORNECIMENTO E COLOCACAO</t>
  </si>
  <si>
    <t>INTERRUPTOR DE EMBUTIR COM 3 TECLAS SIMPLES FOSFORESCENTES EPLACA.FORNECIMENTO E COLOCACAO</t>
  </si>
  <si>
    <t>INTERRUPTOR THREE-WAY DE EMBUTIR COM TECLA FOSFORESCENTE,INCLUSIVE PLACA.FORNECIMENTO E COLOCACAO</t>
  </si>
  <si>
    <t>INTERRUPTOR COM 1 TECLA SIMPLES E TOMADA 2P+T,10A/250V,PADRAO BRASILEIRO,DE EMBUTIR,COM PLACA DE 4"X2".FORNECIMENTO E COLOCACAO</t>
  </si>
  <si>
    <t>INTERRUPTOR COM 2 TECLAS SIMPLES E TOMADA 2P+T,10A/250V,PADRAO BRASILEIRO,DE EMBUTIR,COM PLACA DE 4"X2".FORNECIMENTO E COLOCACAO</t>
  </si>
  <si>
    <t>TOMADA ELETRICA 2P+T,10A/250V,PADRAO BRASILEIRO,DE EMBUTIR,COM PLACA 4"X2".FORNECIMENTO E COLOCACAO.</t>
  </si>
  <si>
    <t>TOMADA ELETRICA 2P+T,20A/250V,PADRAO BRASILEIRO,DE EMBUTIR,COM PLACA 4"X2".FORNECIMENTO E COLOCACAO</t>
  </si>
  <si>
    <t>TOMADA ELETRICA 2P+T,10A/250V,PADRAO BRASILEIRO,DE SOBREPOR.FORNECIMENTO E COLOCACAO</t>
  </si>
  <si>
    <t>TOMADA ELETRICA 2P+T,20A/250V,PADRAO BRASILEIRO,DE SOBREPOR.FORNECIMENTO E COLOCACAO</t>
  </si>
  <si>
    <t>TOMADA DE BAQUELITE,DE SOBREPOR,REVESTIDA DE BORRACHA,TRIPOLAR 15A.FORNECIMENTO E COLOCACAO</t>
  </si>
  <si>
    <t>TOMADA ELETRICA 2P+T,20A/250V,PADRAO BRASILEIRO,DE EMBUTIR,COM PLACA 4"X2",INCLUSIVE CAIXA DE DISTRIBUICAO E 2 DISJUNTORES MONOFASICOS DE 10 A 30A.FORNECIMENTO E COLOCACAO</t>
  </si>
  <si>
    <t>TOMADA 4 PINOS,DE SOBREPOR,COMPLETA,PARA TELEFONE.FORNECIMENTO E COLOCACAO</t>
  </si>
  <si>
    <t>TOMADA 4 PINOS,DE EMBUTIR,COMPLETA,PARA TELEFONE.FORNECIMENTO E COLOCACAO</t>
  </si>
  <si>
    <t>ESPELHO PLASTICO 4"X2".FORNECIMENTO E COLOCACAO</t>
  </si>
  <si>
    <t>TOMADA TIPO RJ11,DE SOBREPOR,COMPLETA,PARA TELEFONE.FORNECIMENTO E COLOCACAO</t>
  </si>
  <si>
    <t>TOMADA TIPO RJ11,DE EMBUTIR,COMPLETA,PARA TELEFONE.FORNECIMENTO E COLOCACAO</t>
  </si>
  <si>
    <t>TOMADA TIPO RJ45,DE SOBREPOR,COMPLETA,PARA LOGICA.FORNECIMENTO E COLOCACAO</t>
  </si>
  <si>
    <t>TOMADA TIPO RJ45,DE EMBUTIR,COMPLETA,PARA LOGICA.FORNECIMENTO E COLOCACAO</t>
  </si>
  <si>
    <t>TOMADA COAXIAL,DE SOBREPOR,COMPLETA,PARA ANTENA DE TV.FORNECIMENTO E COLOCACAO</t>
  </si>
  <si>
    <t>TOMADA COAXIAL,DE EMBUTIR,COMPLETA,PARA ANTENA DE TV.FORNECIMENTO E COLOCACAO</t>
  </si>
  <si>
    <t>RECEPTACULO DE LOUCA PARA PENDENTE.FORNECIMENTO E COLOCACAO</t>
  </si>
  <si>
    <t>LAMPADA INCANDESCENTE HALOGENA,DE 50W-12V.FORNECIMENTO E COLOCACAO</t>
  </si>
  <si>
    <t>LAMPADA INCANDESCENTE HALOGENA,DE 20W-12V.FORNECIMENTO E COLOCACAO</t>
  </si>
  <si>
    <t>LAMPADA FLUORESCENTE TUBULAR,DE 40W.FORNECIMENTO E COLOCACAO</t>
  </si>
  <si>
    <t>LAMPADA FLUORESCENTE TUBULAR,DE 32W.FORNECIMENTO E COLOCACAO</t>
  </si>
  <si>
    <t>LAMPADA FLUORESCENTE TUBULAR,DE 26W.FORNECIMENTO E COLOCACAO</t>
  </si>
  <si>
    <t>LAMPADA FLUORESCENTE TUBULAR,DE 20W.FORNECIMENTO E COLOCACAO</t>
  </si>
  <si>
    <t>LAMPADA FLUORESCENTE TUBULAR,DE 18W.FORNECIMENTO E COLOCACAO</t>
  </si>
  <si>
    <t>LAMPADA FLUORESCENTE TUBULAR,DE 16W.FORNECIMENTO E COLOCACAO</t>
  </si>
  <si>
    <t>LAMPADA FLUORESCENTE,HO,DE 80W.FORNECIMENTO E COLOCACAO</t>
  </si>
  <si>
    <t>LAMPADA FLUORESCENTE,HO,DE 110W.FORNECIMENTO E COLOCACAO</t>
  </si>
  <si>
    <t>LAMPADA FLUORESCENTE,TRIFOSFORO,DE 16W.FORNECIMENTO E COLOCACAO</t>
  </si>
  <si>
    <t>15.020.0040-0</t>
  </si>
  <si>
    <t>LAMPADA FLUORESCENTE,TRIFOSFORO,DE 32W.FORNECIMENTO E COLOCACAO</t>
  </si>
  <si>
    <t>15.020.0040-A</t>
  </si>
  <si>
    <t>15.020.0042-0</t>
  </si>
  <si>
    <t>LAMPADA FLUORESCENTE COMPACTA,DUPLA,DE 18W,2700ºK,REFERENCIAPLC 18W.FORNECIMENTO</t>
  </si>
  <si>
    <t>15.020.0042-A</t>
  </si>
  <si>
    <t>LAMPADA VAPOR DE MERCURIO,DE 80W.FORNECIMENTO E COLOCACAO</t>
  </si>
  <si>
    <t>LAMPADA VAPOR DE MERCURIO,DE 125W.FORNECIMENTO E COLOCACAO</t>
  </si>
  <si>
    <t>LAMPADA DE VAPOR DE MERCURIO,DE 250W.FORNECIMENTO E COLOCACAO</t>
  </si>
  <si>
    <t>LAMPADA DE VAPOR DE MERCURIO,DE 400W.FORNECIMENTO E COLOCACAO</t>
  </si>
  <si>
    <t>LAMPADA MISTA,DE 160W.FORNECIMENTO E COLOCACAO</t>
  </si>
  <si>
    <t>LAMPADA MISTA,DE 250W.FORNECIMENTO E COLOCACAO</t>
  </si>
  <si>
    <t>LAMPADA MISTA,DE 500W.FORNECIMENTO E COLOCACAO</t>
  </si>
  <si>
    <t>LAMPADA DE VAPOR DE SODIO DE 70W-110/220V.FORNECIMENTO E COLOCACAO</t>
  </si>
  <si>
    <t>LAMPADA DE VAPOR DE SODIO DE 100W-110/220V.FORNECIMENTO E COLOCACAO</t>
  </si>
  <si>
    <t>LAMPADA DE VAPOR DE SODIO DE 150W-110/220V.FORNECIMENTO E COLOCACAO</t>
  </si>
  <si>
    <t>LAMPADA DE VAPOR DE SODIO DE 250W-110/200V.FORNECIMENTO E COLOCACAO</t>
  </si>
  <si>
    <t>LAMPADA DE VAPOR DE SODIO DE 400W-110/220V.FORNECIMENTO E COLOCACAO</t>
  </si>
  <si>
    <t>LAMPADA DE VAPOR METALICO OVOIDE DE 250W-220V.FORNECIMENTO ECOLOCACAO</t>
  </si>
  <si>
    <t>LAMPADA DE VAPOR METALICO OVOIDE DE 400W-220V.FORNECIMENTO ECOLOCACAO</t>
  </si>
  <si>
    <t>LAMPADA DE VAPOR METALICO DE 2000W-220V.FORNECIMENTO E COLOCACAO</t>
  </si>
  <si>
    <t>LAMPADA LED,BULBO,A60,4,5W,100/240V,BASE E-27.FORNECIMENTO ECOLOCACAO</t>
  </si>
  <si>
    <t>LAMPADA LED,BULBO,A60,7W,100/240V,BASE E-27.FORNECIMENTO ECOLOCACAO</t>
  </si>
  <si>
    <t>LAMPADA LED,BULBO,A60,8W,100/240V,BASE E-27.FORNECIMENTO ECOLOCACAO</t>
  </si>
  <si>
    <t>15.020.0156-0</t>
  </si>
  <si>
    <t>LAMPADA LED,BULBO,A60,9W,100/240V,BASE E-27.FORNECIMENTO E COLOCACAO</t>
  </si>
  <si>
    <t>15.020.0156-A</t>
  </si>
  <si>
    <t>LAMPADA LED,BULBO,A60,10,5W,100/240V,BASE E-27.FORNECIMENTOE COLOCACAO</t>
  </si>
  <si>
    <t>LAMPADA LED,BULBO,PAR 20,7W,120V,BASE E-27.FORNECIMENTO E COLOCACAO</t>
  </si>
  <si>
    <t>LAMPADA LED,BULBO,PAR 30,10W,120/220V/20D,BASE E-27.FORNECIMENTO E COLOCACAO</t>
  </si>
  <si>
    <t>LAMPADA LED,BULBO,PAR 30,13W,120/220V,BASE E-27.FORNECIMENTOE COLOCACAO</t>
  </si>
  <si>
    <t>LAMPADA LED,BULBO,PAR 38,16W,120/220V,BASE E-27.FORNECIMENTOE COLOCACAO</t>
  </si>
  <si>
    <t>LAMPADA LED,TUBULAR,9W,100/240V.FORNECIMENTO E COLOCACAO</t>
  </si>
  <si>
    <t>LAMPADA LED,TUBULAR,18W,100/240V.FORNECIMENTO E COLOCACAO</t>
  </si>
  <si>
    <t>LAMPADA LED,DICROICA MR16 5W/12V.FORNECIMENTO E COLOCACAO</t>
  </si>
  <si>
    <t>15.020.0200-0</t>
  </si>
  <si>
    <t>LAMPADA LED,BULBO,A60,12W,100/200V,BASE E-27.FORNECIMENTO ECOLOCACAO</t>
  </si>
  <si>
    <t>15.020.0200-A</t>
  </si>
  <si>
    <t>15.020.0205-0</t>
  </si>
  <si>
    <t>LAMPADA LED,BULBO,A60,15W,100/240V,BASE E-27.FORNECIMENTO ECOLOCACAO</t>
  </si>
  <si>
    <t>15.020.0205-A</t>
  </si>
  <si>
    <t>15.020.0210-0</t>
  </si>
  <si>
    <t>LAMPADA LED,BULBO,A60,20W,100/240V,BASE E-27.FORNECIMENTO ECOLOCACAO</t>
  </si>
  <si>
    <t>15.020.0210-A</t>
  </si>
  <si>
    <t>15.020.0215-0</t>
  </si>
  <si>
    <t>LAMPADA LED,BULBO,A60,25W,100/240V,BASE E-27.FORNECIMENTO ECOLOCACAO</t>
  </si>
  <si>
    <t>15.020.0215-A</t>
  </si>
  <si>
    <t>15.020.0220-0</t>
  </si>
  <si>
    <t>LAMPADA LED,BULBO,A60,30W,100/240V,BASE E-27.FORNECIMENTO ECOLOCACAO</t>
  </si>
  <si>
    <t>15.020.0220-A</t>
  </si>
  <si>
    <t>COLOCACAO DE RESERVATORIO DE FIBROCIMENTO,FIBRA DE VIDRO OUSEMELHANTE DE 250L,INCLUSIVE PECAS DE APOIO EM ALVENARIA E MADEIRA SERRADA,E FLANGES DE LIGACAO HIDRAULICA,EXCLUSIVE FORNECIMENTO DO RESERVATORIO</t>
  </si>
  <si>
    <t>COLOCACAO DE RESERVATORIO DE FIBROCIMENTO,FIBRA DE VIDRO OUSEMELHANTE DE 300L,INCLUSIVE PECAS DE APOIO EM ALVENARIA E MADEIRA SERRADA E FLANGES DE LIGACAO HIDRAULICA,EXCLUSIVE FORNECIMENTO DO RESERVATORIO</t>
  </si>
  <si>
    <t>COLOCACAO DE RESERVATORIO DE FIBROCIMENTO,FIBRA DE VIDRO OUSEMELHANTE DE 500L,INCLUSIVE PECAS DE APOIO EM ALVENARIA E MADEIRA SERRADA,E FLANGES DE LIGACAO HIDRAULICA,EXCLUSIVE FORNECIMENTO DO RESERVATORIO</t>
  </si>
  <si>
    <t>COLOCACAO DE RESERVATORIO DE FIBROCIMENTO,FIBRA DE VIDRO OUSEMELHANTE COM 1000L,INCLUSIVE PECAS DE APOIO EM ALVENARIA EMADEIRA SERRADA,E FLANGES DE LIGACAO HIDRAULICA,EXCLUSIVE FORNECIMENTO DO RESERVATORIO</t>
  </si>
  <si>
    <t>COLOCACAO DE RESERVATORIO DE FIBROCIMENTO,FIBRA DE VIDRO OUSEMELHANTE DE 1.500L,INCLUSIVE PECAS DE APOIO EM ALVENARIA EMADEIRA SERRADA,E FLANGES DE LIGACAO HIDRAULICA,EXCLUSIVE FONECIMENTO DO RESERVATORIO</t>
  </si>
  <si>
    <t>COLOCACAO DE RESERVATORIO DE FIBROCIMENTO,FIBRA DE VIDRO OUSEMELHANTE DE 2.000L,INCLUSIVE PECAS DE APOIO EM ALVENARIA EMADEIRA SERRADA,E FLANGES DE LIGACAO HIDRAULICA,EXCLUSIVE FORNECIMENTO DO RESERVATORIO.</t>
  </si>
  <si>
    <t>COLOCACAO DE RESERVATORIO DE FOBROCIMENTO,FIBRA DE VIDRO OUSEMELHANTE DE 2.500L,INCLUSIVE PECAS DE APOIO EM ALVENARIA EMADEIRA SERRADA,E FLANGES DE LIGACAO HIDRAULICA,EXCLUSIVEFORNECIMENTO DO RESERVATORIO.</t>
  </si>
  <si>
    <t>COLOCACAO DE RESERVATORIO DE FRIBROCIMENTO,FIBRA DE VIDRO OUSEMELHANTE DE 3.000L,INCLUSIVE PECAS DE APOIO EM ALVENARIAE MADEIRA SERRADA,E FLANGES DE LIGACAO HIDRAULICA,EXCLUSIVEFORNECIMENTO DO RESERVATORIO</t>
  </si>
  <si>
    <t>COLOCACAO DE RESERVATORIO DE FIBROCIMENTO,FIBRA DE VIDRO OUSEMELHANTE DE 5.000L,INCLUSIVE PECAS DE APOIO EM ALVENARIA EMADEIRA SERRADA,E FLANGES DE LIGACAO HIDRAULICA,EXCLUSIVE FORNECIMENTO DO RESERVATORIO</t>
  </si>
  <si>
    <t>REGISTRO DE GAVETA,EM BRONZE,COM DIAMETRO DE 1/2".FORNECIMENTO E COLOCACAO</t>
  </si>
  <si>
    <t>REGISTRO DE GAVETA,EM BRONZE,COM DIAMETRO DE 3/4".FORNECIMENTO E COLOCACAO</t>
  </si>
  <si>
    <t>REGISTRO DE GAVETA,EM BRONZE,COM DIAMETRO DE 1".FORNECIMENTOE COLOCACAO</t>
  </si>
  <si>
    <t>REGISTRO DE GAVETA,EM BRONZE,COM DIAMETRO DE 1.1/4".FORNECIMENTO E COLOCACAO</t>
  </si>
  <si>
    <t>REGISTRO DE GAVETA,EM BRONZE,COM DIAMETRO DE 1.1/2".FORNECIMENTO E COLOCACAO</t>
  </si>
  <si>
    <t>REGISTRO DE GAVETA,EM BRONZE,COM DIAMETRO DE 2".FORNECIMENTOE COLOCACAO</t>
  </si>
  <si>
    <t>REGISTRO DE GAVETA,EM BRONZE,COM DIAMETRO DE 2.1/2".FORNECIMENTO E COLOCACAO</t>
  </si>
  <si>
    <t>REGISTRO DE GAVETA,EM BRONZE,COM DIAMETRO DE 3".FORNECIMENTOE COLOCACAO</t>
  </si>
  <si>
    <t>REGISTRO DE GAVETA,EM BRONZE,COM DIAMETRO DE 4".FORNECIMENTOE COLOCACAO</t>
  </si>
  <si>
    <t>REGISTRO DE ESFERA,EM BRONZE,COM DIAMETRO DE 1/2".FORNECIMENTO E COLOCACAO</t>
  </si>
  <si>
    <t>REGISTRO DE ESFERA,EM BRONZE,COM DIAMETRO DE 3/4".FORNECIMENTO E COLOCACAO</t>
  </si>
  <si>
    <t>REGISTRO DE ESFERA,EM BRONZE,COM DIAMETRO DE 1".FORNECIMENTOE COLOCACAO</t>
  </si>
  <si>
    <t>REGISTRO DE ESFERA,EM BRONZE,COM DIAMETRO DE 1.1/4".FORNECIMENTO E COLOCACAO</t>
  </si>
  <si>
    <t>REGISTRO DE ESFERA,EM BRONZE,COM DIAMETRO DE 1.1/2".FORNECIMENTO E COLOCACAO</t>
  </si>
  <si>
    <t>REGISTRO DE ESFERA,EM BRONZE,COM DIAMETRO DE 2".FORNECIMENTOE COLOCACAO</t>
  </si>
  <si>
    <t>VALVULA DE PE,EM BRONZE,COM DIAMETRO DE 3/4".FORNECIMENTO ECOLOCACAO</t>
  </si>
  <si>
    <t>VALVULA DE PE,EM BRONZE,COM DIAMETRO DE 1".FORNECIMENTO E COLOCACAO</t>
  </si>
  <si>
    <t>VALVULA DE PE,EM BRONZE,COM DIAMETRO DE 1.1/4".FORNECIMENTOE COLOCACAO</t>
  </si>
  <si>
    <t>VALVULA DE PE,EM BRONZE,COM DIAMETRO DE 1.1/2".FORNECIMENTOE COLOCACAO</t>
  </si>
  <si>
    <t>VALVULA DE PE,EM BRONZE,COM DIAMETRO DE 2".FORNECIMENTO E COLOCACAO</t>
  </si>
  <si>
    <t>VALVULA DE PE,EM BRONZE,COM DIAMETRO DE 2.1/2".FORNECIMENTOE COLOCACAO</t>
  </si>
  <si>
    <t>VALVULA DE PE,EM BRONZE,COM DIAMETRO DE 3".FORNECIMENTO E COLOCACAO</t>
  </si>
  <si>
    <t>VALVULA DE PE,EM BRONZE,COM DIAMETRO DE 4".FORNECIMENTO E COLOCACAO</t>
  </si>
  <si>
    <t>VALVULA DE RETENCAO VERTICAL,EM BRONZE,COM DIAMETRO DE 3/4".FORNECIMENTO E COLOCACAO</t>
  </si>
  <si>
    <t>VALVULA DE RETENCAO VERTICAL,EM BRONZE,COM DIAMETRO DE 1".FORNECIMENTO E COLOCACAO</t>
  </si>
  <si>
    <t>VALVULA DE RETENCAO VERTICAL,EM BRONZE,COM DIAMETRO DE 1.1/4".FORNECIMENTO E COLOCACAO</t>
  </si>
  <si>
    <t>VALVULA DE RETENCAO VERTICAL,EM BRONZE,COM DIAMETRO DE 1.1/2".FORNECIMENTO E COLOCACAO</t>
  </si>
  <si>
    <t>VALVULA DE RETENCAO VERTICAL,EM BRONZE,COM DIAMETRO DE 2".FORNECIMENTO E COLOCACAO</t>
  </si>
  <si>
    <t>VALVULA DE RETENCAO VERTICAL EM BRONZE COM DIAMETRO DE 2.1/2".FORNECIMENTO E COLOCACAO</t>
  </si>
  <si>
    <t>VALVULA DE RETENCAO VERTICAL EM BRONZE,COM DIAMETRO DE 3".FORNECIMENTO E COLOCACAO</t>
  </si>
  <si>
    <t>VALVULA DE RETENCAO VERTICAL.EM BRONZE,COM DIAMETRO DE 4".FORNECIMENTO E COLOCACAO</t>
  </si>
  <si>
    <t>VALVULA DE RETENCAO HORIZONTAL,EM BRONZE,COM DIAMETRO DE 3/4".FORNECIMENTO E COLOCACAO</t>
  </si>
  <si>
    <t>VALVULA DE RETENCAO HORIZONTAL,EM BRONZE,COM DIAMETRO DE 1".FORNECIMENTO E COLOCACAO</t>
  </si>
  <si>
    <t>VALVULA DE RETENCAO HORIZONTAL,EM BRONZE,COM DIAMETRO DE 1.1/4".FORNECIMENTO E COLOCACAO</t>
  </si>
  <si>
    <t>VALVULA DE RETENCAO HORIZONTAL,EM BRONZE,COM DIAMETRO DE 1.1/2".FORNECIMENTO E COLOCACAO</t>
  </si>
  <si>
    <t>VALVULA DE RETENCAO HORIZONTAL,EM BRONZE,COM DIAMETRO DE 2".FORNECIMENTO E COLOCACAO</t>
  </si>
  <si>
    <t>VALVULA DE RETENCAO HORIZONTAL,EM BRONZE,COM DIAMETRO DE 2.1/2".FORNECIMENTO E COLOCACAO</t>
  </si>
  <si>
    <t>VALVULA DE RETENCAO HORIZONTAL,EM BRONZE,COM DIAMETRO DE 3".FORNECIMENTO E COLOCACAO</t>
  </si>
  <si>
    <t>VALVULA DE RETENCAO HORIZONTAL,EM BRONZE,COM DIAMETRO DE 4".FORNECIMENTO E COLOCACAO</t>
  </si>
  <si>
    <t>REGISTRO DE ESFERA,EM PVC,SOLDAVEL,COM DIAMETRO DE 20MM.FORNECIMENTO E COLOCACAO</t>
  </si>
  <si>
    <t>REGISTRO DE ESFERA,EM PVC,SOLDAVEL,COM DIAMETRO DE 25MM.FORNECIMENTO E COLOCACAO</t>
  </si>
  <si>
    <t>REGISTRO EM ESFERA,EM PVC,SOLDAVEL,COM DIAMETRO DE 32MM.FORNECIMENTO E COLOCACAO</t>
  </si>
  <si>
    <t>REGISTRO DE ESFERA,EM PVC,SOLDAVEL,COM DIAMETRO DE 40MM.FORNECIMENTO E COLOCACAO</t>
  </si>
  <si>
    <t>REGISTRO EM ESFERA,EM PVC,SOLDAVEL,COM DIAMETRO DE 50MM.FORNECIMENTO E COLOCACAO</t>
  </si>
  <si>
    <t>REGISTRO DE ESFERA,EM PVC,SOLDAVEL,COM DIAMETRO DE 60MM.FORNECIMENTO E COLOCACAO</t>
  </si>
  <si>
    <t>VALVULA DE PE,COM CRIVO EM PVC,SOLDAVEL,COM DIAMETRO DE 25MM.FORNECIMENTO E COLOCACAO</t>
  </si>
  <si>
    <t>VALVULA DE PE,COM CRIVO EM PVC,SOLDAVEL,COM DIAMETRO DE 32MM.FORNECIMENTO E COLOCACAO</t>
  </si>
  <si>
    <t>VALVULA DE PE,COM CRIVO EM PVC,SOLDAVEL,COM DIAMETRO DE 40MM.FORNECIMENTO E COLOCACAO</t>
  </si>
  <si>
    <t>VALVULA DE PE,COM CRIVO EM PVC,SOLDAVEL,COM DIAMETRO DE 50MM.FORNECIMENTO E COLOCACAO</t>
  </si>
  <si>
    <t>VALVULA DE PE,COM CRIVO EM PVC,SOLDAVEL,COM DIAMETRO DE 60MM.FORNECIMENTO E COLOCACAO</t>
  </si>
  <si>
    <t>VALVULA DE RETENCAO VERTICAL,EM PVC,SOLDAVEL,COM DIAMETRO DE25MM.FORNECIMENTO E COLOCACAO</t>
  </si>
  <si>
    <t>VALVULA DE RETENCAO VERTICAL,EM PVC,SOLDAVEL,COM DIAMETRO DE32MM.FORNECIMENTO E COLOCACAO</t>
  </si>
  <si>
    <t>VALVULA DE RETENCAO VERTICAL,EM PVC,SOLDAVEL,COM DIAMETRO DE40MM.FORNECIMENTO E COLOCACAO</t>
  </si>
  <si>
    <t>VALVULA DE RETENCAO VERTICAL,EM PVC,SOLDAVEL,COM DIAMETRO DE50MM.FORNECIMENTO E COLOCACAO</t>
  </si>
  <si>
    <t>VALVULA DE RETENCAO VERTICAL,EM PVC,SOLDAVEL,COM DIAMETRO DE60MM.FORNECIMENTO E COLOCACAO</t>
  </si>
  <si>
    <t>VALVULA DE RETENCAO HORIZONTAL,EM PVC,SOLDAVEL,COM DIAMETRODE 25MM.FORNECIMENTO E COLOCACAO</t>
  </si>
  <si>
    <t>VALVULA DE RETENCAO HORIZONTAL,EM PVC,SOLDAVEL,COM DIAMETRODE 32MM.FORNECIMENTO E COLOCACAO</t>
  </si>
  <si>
    <t>VALVULA DE RETENCAO HORIZONTAL,EM PVC,SOLDAVEL,COM DIAMETRODE 40MM.FORNECIMENTO E COLOCACAO</t>
  </si>
  <si>
    <t>VALVULA DE RETENCAO HORIZONTAL,EM PVC,SOLDAVEL,COM DIAMETRODE 50MM.FORNECIMENTO E COLOCACAO</t>
  </si>
  <si>
    <t>VALVULA DE RETENCAO HORIZONTAL,EM PVC,SOLDAVEL,COM DIAMETRODE 60MM.FORNECIMENTO E COLOCACAO</t>
  </si>
  <si>
    <t>TUBO DE FERRO GALVANIZADO DE 1/2",COM COSTURA,EXCLUSIVE EMENDAS,CONEXOES,ABERTURA E FECHAMENTO DE RASGO.FORNECIMENTO E ASSENTAMENTO</t>
  </si>
  <si>
    <t>TUBO DE FERRO GALVANIZADO DE 3/4",COM COSTURA,EXCLUSIVE EMENDAS,CONEXOES,ABERTURA E FECHAMENTO DE RASGO.FORNECIMENTO E ASSENTAMENTO</t>
  </si>
  <si>
    <t>TUBO DE FERRO GALVANIZADO DE 1",COM COSTURA,EXCLUSIVE EMENDAS,CONEXOES,ABERTURA E FECHAMENTO DE RASGO.FORNECIMENTO E ASSENTAMENTO</t>
  </si>
  <si>
    <t>TUBO DE FERRO GALVANIZADO DE 1.1/4",COM COSTURA,EXCLUSIVE EMENDAS,CONEXOES,ABERTURA E FECHAMENTO DE RASGO.FORNECIMENTO EASSENTAMENTO</t>
  </si>
  <si>
    <t>TUBO DE FERRO GALVANIZADO DE 1.1/2",COM COSTURA,EXCLUSIVE EMENDAS,CONEXOES,ABERTURA E FECHAMENTO DE RASGO.FORNECIMENTO EASSENTAMENTO</t>
  </si>
  <si>
    <t>TUBO DE FERRO GALVANIZADO DE 2",COM COSTURA,EXCLUSIVE EMENDAS,CONEXOES,ABERTURA E FECHAMENTO DE RASGO.FORNECIMENTO E ASSENTAMENTO</t>
  </si>
  <si>
    <t>TUBO DE FERRO GALVANIZADO DE 2.1/2",COM COSTURA,EXCLUSIVE EMENDAS,CONEXOES,ABERTURA E FECHAMENTO DE RASGO.FORNECIMENTO EASSENTAMENTO</t>
  </si>
  <si>
    <t>TUBO DE FERRO GALVANIZADO DE 3",COM COSTURA,EXCLUSIVE EMENDAS,CONEXOES,ABERTURA E FECHAMENTO DE RASGO.FORNECIMENTO E ASSENTAMENTO</t>
  </si>
  <si>
    <t>TUBO DE FERRO GALVANIZADO DE 4",COM COSTURA,EXCLUSIVE EMENDAS,CONEXOES,ABERTURA E FECHAMENTO DE RASGO.FORNECIMENTO E ASSENTAMENTO</t>
  </si>
  <si>
    <t>TUBO DE FERRO GALVANIZADO DE 1/2",COM COSTURA,INCLUSIVE CONEXOES E EMENDAS,EXCLUSIVE ABERTURA E FECHAMENTO MANUAL DE RASGO.FORNECIMENTO E ASSENTAMENTO</t>
  </si>
  <si>
    <t>TUBO DE FERRO GALVANIZADO DE 3/4",COM COSTURA,INCLUSIVE CONEXOES E EMENDAS,EXCLUSIVE ABERTURA E FECHAMENTO MANUAL DE RASGO.FORNECIMENTO E ASSENTAMENTO</t>
  </si>
  <si>
    <t>TUBO DE FERRO GALVANIZADO DE 1",COM COSTURA,INCLUSIVE EMENDAS E CONEXOES,EXCLUSIVE ABERTURA E FECHAMENTO MANUAL DE RASGO.FORNECIMENTO E ASSENTAMENTO</t>
  </si>
  <si>
    <t>TUBO DE FERRO GALVANIZADO DE 1.1/4",COM COSTURA,INCLUSIVE CONEXOES E EMENDAS,EXCLUSIVE ABERTURA E FECHAMENTO MANUAL DE RASGO.FORNECIMENTO E ASSENTAMENTO</t>
  </si>
  <si>
    <t>TUBO DE FERRO GALVANIZADO DE 1.1/2",COM COSTURA,INCLUSIVE CONEXOES E EMENDAS,EXCLUSIVE ABERTURA E FECHAMENTO MANUAL DE RASGO.FORNECIMENTO E ASSENTAMENTO</t>
  </si>
  <si>
    <t>TUBO DE FERRO GALVANIZADO DE 2",COM COSTURA,INCLUSIVE CONEXOES E EMENDAS,EXCLUSIVE ABERTURA E FECHAMENTO MANUAL DE RASGO.FORNECIMENTO E ASSENTAMENTO</t>
  </si>
  <si>
    <t>TUBO DE FERRO GALVANIZADO DE 2.1/2",COM COSTURA,INCLUSIVE CONEXOES E EMENDAS,EXCLUSIVE ABERTURA E FECHAMENTO MANUAL DE RASGO.FORNECIMENTO E ASSENTAMENTO</t>
  </si>
  <si>
    <t>TUBO DE FERRO GALVANIZADO DE 3",COM COSTURA,INCLUSIVE CONEXOES E EMENDAS,EXCLUSIVE ABERTURA E FECHAMENTO MANUAL DE RASGO.FORNECIMENTO E ASSENTAMENTO</t>
  </si>
  <si>
    <t>TUBO DE FERRO GALVANIZADO DE 4",COM COSTURA,INCLUSIVE CONEXOES E EMENDAS,EXCLUSIVE ABERTURA E FECHAMENTO MANUAL DE RASGO.FORNECIMENTO E ASSENTAMENTO</t>
  </si>
  <si>
    <t>ELETRODUTO DE FERRO GALVANIZADO,TIPO MEDIO,DIAMETRO DE 3/4",EXCLUSIVE LUVAS,CURVAS,ABERTURA E FECHAMENTO DE RASGO.FORNECIMENTO E ASSENTAMENTO</t>
  </si>
  <si>
    <t>ELETRODUTO DE FERRO GALVANIZADO,TIPO MEDIO,DIAMETRO DE 1",EXCLUSIVE LUVAS,CURVAS,ABERTURA E FECHAMENTO DE RASGO.FORNECIMENTO E ASSENTAMENTO</t>
  </si>
  <si>
    <t>ELETRODUTO DE FERRO GALVANIZADO,TIPO MEDIO,DIAMETRO DE 1.1/4",EXCLUSIVE LUVAS,CURVAS,ABERTURA E FECHAMENTO DE RASGO.FORNECIMENTO E ASSENTAMENTO</t>
  </si>
  <si>
    <t>ELETRODUTO DE FERRO GALVANIZADO,TIPO MEDIO,DIAMETRO DE 1.1/2",EXCLUSIVE LUVAS,CURVAS,ABERTURA E FECHAMENTO DE RASGO.FORNECIMENTO E ASSENTAMENTO</t>
  </si>
  <si>
    <t>ELETRODUTO DE FERRO GALVANIZADO,TIPO MEDIO,DIAMETRO DE 2",EXCLUSIVE LUVAS,CURVAS,ABERTURA E FECHAMENTO DE RASGO.FORNECIMENTO E ASSENTAMENTO</t>
  </si>
  <si>
    <t>ELETRODUTO DE FERRO GALVANIZADO,TIPO MEDIO,DIAMETRO DE 2.1/2",EXCLUSIVE LUVAS,CURVAS,ABERTURA E FECHAMENTO DE RASGO.FORNECIMENTO E ASSENTAMENTO</t>
  </si>
  <si>
    <t>ELETRODUTO DE FERRO GALVANIZADO,TIPO MEDIO,DIAMETRO DE 3",EXCLUSIVE LUVAS,CURVAS,ABERTURA E FECHAMENTO DE RASGO.FORNECIMENTO E ASSENTAMENTO</t>
  </si>
  <si>
    <t>ELETRODUTO DE FERRO GALVANIZADO,TIPO MEDIO,DIAMETRO DE 4",EXCLUSIVE LUVAS,CURVAS,ABERTURA E FECHAMENTO DE RASGO.FORNECIMENTO E ASSENTAMENTO</t>
  </si>
  <si>
    <t>ELETRODUTO DE FERRO GALVANIZADO,TIPO MEDIO,DIAMETRO DE 3/4",INCLUSIVE CONEXOES E EMENDAS,EXCLUSIVE ABERTURA E FECHAMENTODE RASGO.FORNECIMENTO E ASSENTAMENTO</t>
  </si>
  <si>
    <t>ELETRODUTO DE FERRO GALVANIZADO,TIPO MEDIO,DIAMETRO DE 1",INCLUSIVE CONEXOES E EMENDAS,EXCLUSIVE ABERTURA E FECHAMENTO DE RASGO.FORNECIMENTO E ASSENTAMENTO</t>
  </si>
  <si>
    <t>ELETRODUTO DE FERRO GALVANIZADO,TIPO MEDIO,DIAMETRO DE 1.1/4",INCLUSIVE CONEXOES E EMENDAS,EXCLUSIVE ABERTURA E FECHAMENTO DE RASGO.FORNECIMENTO E ASSENTAMENTO</t>
  </si>
  <si>
    <t>ELETRODUTO DE FERRO GALVANIZADO,TIPO MEDIO,DIAMETRO DE 1.1/2",INCLUSIVE CONEXOES E EMENDAS,EXCLUSIVE ABERTURA E FECHAMENTO DE RASGO.FORNECIMENTO E ASSENTAMENTO</t>
  </si>
  <si>
    <t>ELETRODUTO DE FERRO GALVANIZADO,TIPO MEDIO,DIAMETRO DE 2",INCLUSIVE CONEXOES E EMENDAS,EXCLUSIVE ABERTURA E FECHAMENTO DE RASGO.FORNECIMENTO E ASSENTAMENTO</t>
  </si>
  <si>
    <t>ELETRODUTO DE FERRO GALVANIZADO,TIPO MEDIO,DIAMETRO DE 2.1/2",INCLUSIVE CONEXOES E EMENDAS,EXCLUSIVE ABERTURA E FECHAMENTO DE RASGO.FORNECIMENTO E ASSENTAMENTO</t>
  </si>
  <si>
    <t>ELETRODUTO DE FERRO GALVANIZADO,TIPO MEDIO,DIAMETRO DE 3",INCLUSIVE CONEXOES E EMENDAS,EXCLUSIVE ABERTURA E FECHAMENTO DE RASGO.FORNECIMENTO E ASSENTAMENTO</t>
  </si>
  <si>
    <t>ELETRODUTO DE FERRO GALVANIZADO,TIPO MEDIO,DIAMETRO DE 4",INCLUSIVE CONEXOES E EMENDAS,EXCLUSIVE ABERTURA E FECHAMENTO DE RASGO.FORNECIMENTO E ASSENTAMENTO</t>
  </si>
  <si>
    <t>ELETRODUTO DE FERRO GALVANIZADO,TIPO PESADO,DIAMETRO DE 1/2",EXCLUSIVE LUVAS,CURVAS,ABERTURA E FECHAMENTO DE RASGO.FORNECIMENTO E ASSENTAMENTO</t>
  </si>
  <si>
    <t>ELETRODUTO DE FERRO GALVANIZADO,TIPO PESADO,DIAMETRO DE 3/4",EXCLUSIVE LUVAS,CURVAS,ABERTURA E FECHAMENTO DE RASGO.FORNECIMENTO E ASSENTAMENTO</t>
  </si>
  <si>
    <t>ELETRODUTO DE FERRO GALVANIZADO,TIPO PESADO,DIAMETRO DE 1",EXCLUSIVE LUVAS,CURVAS,ABERTURA E FECHAMENTO DE RASGO.FORNECIMENTO E ASSENTAMENTO</t>
  </si>
  <si>
    <t>ELETRODUTO DE FERRO GALVANIZADO,TIPO PESADO,DIAMETRO DE 1.1/4",EXCLUSIVE LUVAS,CURVAS,ABERTURA E FECHAMENTO DE RASGO.FORNECIMENTO E ASSENTAMENTO</t>
  </si>
  <si>
    <t>ELETRODUTO DE FERRO GALVANIZADO,TIPO PESADO,DIAMETRO DE 1.1/2",EXCLUSIVE LUVAS,CURVAS,ABERTURA E FECHAMENTO DE RASGO.FORNECIMENTO E ASSENTAMENTO</t>
  </si>
  <si>
    <t>ELETRODUTO DE FERRO GALVANIZADO,TIPO PESADO,DIAMETRO DE 2",EXCLUSIVE LUVAS,CURVAS,ABERTURA E FECHAMENTO DE RASGO.FORNECIMENTO E ASSENTAMENTO</t>
  </si>
  <si>
    <t>ELETRODUTO DE FERRO GALVANIZADO,TIPO PESADO,DIAMETRO DE 2.1/2",EXCLUSIVE LUVAS,CURVAS,ABERTURA E FECHAMENTO DE RASGO.FORNECIMENTO E ASSENTAMENTO</t>
  </si>
  <si>
    <t>ELETRODUTO DE FERRO GALVANIZADO,TIPO PESADO,DIAMETRO DE 3",EXCLUSIVE LUVAS,CURVAS,ABERTURA E FECHAMENTO DE RASGO.FORNECIMENTO E ASSENTAMENTO</t>
  </si>
  <si>
    <t>ELETRODUTO DE FERRO GALVANIZADO, TIPO PESADO,DIAMETRO DE 1/2",INCLUSIVE CONEXOES E EMENDAS, EXCLUSIVE ABERTURA E FECHAMENTO DO RASGO.FORNECIMENTO E ASSENTAMENTO</t>
  </si>
  <si>
    <t>ELETRODUTO DE FERRO GALVANIZADO,TIPO PESADO,DIAMETRO DE 3/4",INCLUSIVE CONEXOES E EMENDAS,EXCLUSIVE ABERTURA E FECHAMENTO DE RASGO.FORNECIMENTO E ASSENTAMENTO</t>
  </si>
  <si>
    <t>ELETRODUTO DE FERRO GALVANIZADO,TIPO PESADO,DIAMETRO DE 1",INCLUSIVE CONEXOES E EMENDAS,EXCLUSIVE ABERTURA E FECHAMENTODO RASGO.FORNECIMENTO E ASSENTAMENTO</t>
  </si>
  <si>
    <t>ELETRODUTO DE FERRO GALVANIZADO,TIPO PESADO,DIAMETRO DE 1.1/4",INCLUSIVE CONEXOES E EMENDAS,EXCLUSIVE ABERTURA E FECHAMETO DE RASGO.FORNECIMENTO E ASSENTAMENTO</t>
  </si>
  <si>
    <t>ELETRODUTO DE FERRO GALVANIZADO,TIPO PESADO,DIAMETRO DE 1.1/2",INCLUSIVE CONEXOES E EMENDAS,EXCLUSIVE ABERTURA E FECHAMENTO DE RASGO.FORNECIMENTO E ASSENTAMENTO</t>
  </si>
  <si>
    <t>ELETRODUTO DE FERRO GALVANIZADO,TIPO PESADO,DIAMETRO DE 2",INCLSIVE CONEXOES E EMENDAS,EXCLUSIVE ABERTURA E FECHAMENTO DE RASGO.FORNECIMENTO E ASSENTAMENTO</t>
  </si>
  <si>
    <t>ELETRODUTO DE FERRO GALVANIZADO,TIPO PESADO,DIAMETRO DE 2.1/2",INCLUSIVE CONEXOES E EMENDAS,EXCLUSIVE ABERTURA E FECHAMENTO DE RASGO.FORNECIMENTO E ASSENTAMENTO</t>
  </si>
  <si>
    <t>ELETRODUTO DE FERRO GALVANIZADO,TIPO PESADO,DIAMETRO DE 3",INCLUSIVE CONEXOES E EMENDAS,EXCLUSIVE ABERTURA E FECHAMENTODE RASGO.FORNECIMENTO E ASSENTAMENTO</t>
  </si>
  <si>
    <t>TUBO DE CPVC RIGIDO,DIAMETRO DE 15MM,SOLDAVEL,PARA AGUA QUENTE E FRIA,EXCLUSIVE EMENDA,CONEXOES,ABERTURA E FECHAMENTO DERASGO.FORNECIMENTO E ASSENTAMENTO</t>
  </si>
  <si>
    <t>TUBO DE CPVC RIGIDO,DIAMETRO DE 22MM,SOLDAVEL,PARA AGUA QUENTE E FRIA,EXCLUSIVE EMENDA,CONEXOES,ABERTURA E FECHAMENTO DERASGO.FORNECIMENTO E ASSENTAMENTO</t>
  </si>
  <si>
    <t>TUBO DE CPVC RIGIDO,DIAMETRO DE 28MM,SOLDAVEL,PARA AGUA QUENTE E FRIA,EXCLUSIVE EMENDA,CONEXOES,ABERTURA E FECHAMENTO DERASGO.FORNECIMENTO E ASSENTAMENTO</t>
  </si>
  <si>
    <t>TUBO DE PVC RIGIDO,ROSQUEAVEL,PARA AGUA FRIA,COM DIAMETRO DE1/2",EXCLUSIVE EMENDAS,CONEXOES,ABERTURA E FECHAMENTO DE RASGO.FORNECIMENTO E ASSENTAMENTO</t>
  </si>
  <si>
    <t>TUBO DE PVC RIGIDO,ROSQUEAVEL,PARA AGUA FRIA,COM DIAMETRO DE3/4",EXCLUSIVE EMENDAS,CONEXOES,ABERTURA E FECHAMENTO DE RASGO.FORNECIMENTO E ASSENTAMENTO</t>
  </si>
  <si>
    <t>TUBO DE PVC RIGIDO,ROSQUEAVEL,PARA AGUA FRIA,COM DIAMETRO DE1",EXCLUSIVE EMENDAS,CONEXOES,ABERTURA E FECHAMENTO DE RASGO.FORNECIMENTO E ASSENTAMENTO</t>
  </si>
  <si>
    <t>TUBO DE PVC RIGIDO,ROSQUEAVEL,PARA AGUA FRIA,COM DIAMETRO DE1.1/2",EXCLUSIVE EMENDAS,CONEXOES,ABERTURA E FECHAMENTO DERASGO.FORNECIMENTO E ASSENTAMENTO</t>
  </si>
  <si>
    <t>TUBO DE PVC RIGIDO,ROSQUEAVEL,PARA AGUA FRIA,COM DIAMETRO DE2",EXCLUSIVE EMENDAS,CONEXOES,ABERTURA E FECHAMENTO DE RASGO.FORNECIMENTO E ASSENTAMENTO</t>
  </si>
  <si>
    <t>TUBO DE PVC RIGIDO,ROSQUEAVEL,PARA AGUA FRIA,COM DIAMETRO DE2.1/2",EXCLUSIVE EMENDAS,CONEXOES,ABERTURA E FECHAMENTO DERASGO.FORNECIMENTO E ASSENTAMENTO</t>
  </si>
  <si>
    <t>TUBO DE PVC RIGIDO,ROSQUEAVEL,PARA AGUA FRIA,COM DIAMETRO DE3",EXCLUSIVE EMENDAS,CONEXOES,ABERTURA E FECHAMENTO DE RASGO.FORNECIMENTO E ASSENTAMENTO</t>
  </si>
  <si>
    <t>TUBO DE PVC RIGIDO,ROSQUEAVEL,PARA AGUA FRIA,COM DIAMETRO DE4",EXCLUSIVE EMENDAS,CONEXOES,ABERTURA E FECHAMENTO DE RASGO.FORNECIMENTO E ASSENTAMENTO</t>
  </si>
  <si>
    <t>TUBO DE PVC RIGIDO,ROSQUEAVEL,PARA AGUA FRIA,COM DIAMETRO DE1/2",INCLUSIVE CONEXOES E EMENDAS,EXCLUSIVE ABERTURA E FECHAMENTO DE RASGO.FORNECIMENTO E ASSENTAMENTO</t>
  </si>
  <si>
    <t>TUBO DE PVC RIGIDO,ROSQUEAVEL,PARA AGUA FRIA,COM DIAMETRO DE3/4",INCLUSIVE CONEXOES E EMENDAS,EXCLUSIVE ABERTURA E FECHAMENTO DE RASGO.FORNECIMENTO E ASSENTAMENTO</t>
  </si>
  <si>
    <t>TUBO DE PVC RIGIDO,ROSQUEAVEL,PARA AGUA FRIA,COM DIAMETRO DE1",INCLUSIVE CONEXOES E EMENDAS,EXCLUSIVE ABERTURA E FECHAMENTO DE RASGO.FORNECIMENTO E ASSENTAMENTO</t>
  </si>
  <si>
    <t>TUBO DE PVC RIGIDO,ROSQUEAVEL,PARA AGUA FRIA,COM DIAMETRO DE1.1/4",INCLUSIVE CONEXOES E EMENDAS,EXCLUSIVE ABERTURA E FECHAMENTO DE RASGO.FORNECIMENTO E ASSENTAMENTO</t>
  </si>
  <si>
    <t>TUBO DE PVC RIGIDO,ROSQUEAVEL,PARA AGUA FRIA,COM DIAMETRO DE1.1/2",INCLUSIVE CONEXOES E EMENDAS,EXCLUSIVE ABERTURA E FECHAMENTO DE RASGO.FORNECIMENTO E ASSENTAMENTO</t>
  </si>
  <si>
    <t>TUBO DE PVC RIGIDO,ROSQUEAVEL,PARA AGUA FRIA,COM DIAMETRO DE2",INCLUSIVE CONEXOES E EMENDAS,EXCLUSIVE ABERTURA E FECHAMENTO DE RASGO.FORNECIMENTO E ASSENTAMENTO</t>
  </si>
  <si>
    <t>TUBO DE PVC RIGIDO,ROSQUEAVEL,PARA AGUA FRIA,COM DIAMETRO DE2.1/2",INCLUSIVE CONEXOES E EMENDAS,EXCLUSIVE ABERTURA E FECHAMENTO DE RASGO.FORNECIMENTO E ASSENTAMENTO</t>
  </si>
  <si>
    <t>TUBO DE PVC RIGIDO,ROSQUEAVEL,PARA AGUA FRIA,COM DIAMETRO DE3",INCLUSIVE CONEXOES E EMENDAS,EXCLUSIVE ABERTURA E FECHAMENTO DE RASGO.FORNECIMENTO E ASSENTAMENTO</t>
  </si>
  <si>
    <t>TUBO DE PVC RIGIDO,ROSQUEAVEL,PARA AGUA FRIA,COM DIAMETRO DE4",INCLUSIVE CONEXOES E EMENDAS,EXCLUSIVE ABERTURA E FECHAMENTO DE RASGO.FORNECIMENTO E ASSENTAMENTO</t>
  </si>
  <si>
    <t>TUBO DE PVC RIGIDO DE 20MM,SOLDAVEL,EXCLUSIVE CONEXOES,EMENDAS,ABERTURA E FECHAMENTO DE RASGO.FORNECIMENTO E ASSENTAMENTO</t>
  </si>
  <si>
    <t>TUBO DE PVC RIGIDO DE 25MM,SOLDAVEL,EXCLUSIVE CONEXOES,EMENDAS,ABERTURA E FECHAMENTO DE RASGO.FORNECIMENTO E ASSENTAMENTO</t>
  </si>
  <si>
    <t>TUBO DE PVC RIGIDO DE 32MM,SOLDAVEL,EXCLUSIVE CONEXOES,EMENDAS,ABERTURA E FECHAMENTO DE RASGO.FORNECIMENTO E ASSENTAMENTO</t>
  </si>
  <si>
    <t>TUBO DE PVC RIGIDO DE 40MM,SOLDAVEL,EXCLUSIVE CONEXOES,EMENDAS,ABERTURA E FECHAMENTO DE RASGO.FORNECIMENTO E ASSENTAMENTO</t>
  </si>
  <si>
    <t>TUBO DE PVC RIGIDO DE 50MM,SOLDAVEL,EXCLUSIVE CONEXOES,EMENDAS,ABERTURA E FECHAMENTO DE RASGO.FORNECIMENTO E ASSENTAMENTO</t>
  </si>
  <si>
    <t>TUBO DE PVC RIGIDO DE 60MM,SOLDAVEL,EXCLUSIVE CONEXOES,EMENDAS,ABERTURA E FECHAMENTO DE RASGO.FORNECIMENTO E ASSENTAMENTO</t>
  </si>
  <si>
    <t>TUBO DE PVC RIGIDO DE 75MM,SOLDAVEL,EXCLUSIVE CONEXOES,EMENDAS,ABERTURA E FECHAMENTO DE RASGO.FORNECIMENTO E ASSENTAMENTO</t>
  </si>
  <si>
    <t>TUBO DE PVC RIGIDO DE 85MM,SOLDAVEL,EXCLUSIVE CONEXOES,EMENDAS,ABERTURA E FECHAMENTO DE RASGO.FORNECIMENTO E ASSENTAMENTO</t>
  </si>
  <si>
    <t>TUBO DE PVC RIGIDO DE 110MM,SOLDAVEL,EXCLUSIVE CONEXOES,EMENDAS,ABERTURA E FECHAMENTO DE RASGO.FORNECIMENTO E ASSENTAMENTO</t>
  </si>
  <si>
    <t>TUBO DE PVC RIGIDO DE 20MM,SOLDAVEL,INCLUSIVE CONEXOES E EMENDAS,EXCLUSIVE ABERTURA E FECHAMENTO DE RASGO.FORNECIMENTO EASSENTAMENTO</t>
  </si>
  <si>
    <t>TUBO DE PVC RIGIDO DE 25MM,SOLDAVEL,INCLUSIVE CONEXOES E EMENDAS,EXCLUSIVE ABERTURA E FECHAMENTO DE RASGO.FORNECIMENTO EASSENTAMENTO</t>
  </si>
  <si>
    <t>TUBO DE PVC RIGIDO DE 32MM,SOLDAVEL,INCLUSIVE CONEXOES E EMENDAS,EXCLUSIVE ABERTURA E FECHAMENTO DE RASGO.FORNECIMENTO EASSENTAMENTO</t>
  </si>
  <si>
    <t>TUBO DE PVC RIGIDO DE 40MM,SOLDAVEL,INCLUSIVE CONEXOES E EMENDAS,EXCLUSIVE ABERTURA E FECHAMENTO DE RASGO.FORNECIMENTO EASSENTAMENTO</t>
  </si>
  <si>
    <t>TUBO DE PVC RIGIDO DE 50MM,SOLDAVEL,INCLUSIVE CONEXOES E EMENDAS,EXCLUSIVE ABERTURA E FECHAMENTO DE RASGO.FORNECIMENTO EASSENTAMENTO</t>
  </si>
  <si>
    <t>TUBO DE PVC RIGIDO DE 60MM,SOLDAVEL,INCLUSIVE CONEXOES E EMENDAS,EXCLUSIVE ABERTURA E FECHAMENTO DE RASGO.FORNECIMENTO EASSENTAMENTO</t>
  </si>
  <si>
    <t>TUBO DE PVC RIGIDO DE 75MM,SOLDAVEL,INCLUSIVE CONEXOES E EMENDAS,EXCLUSIVE ABERTURA E FECHAMENTO DE RASGO.FORNECIMENTO EASSENTAMENTO</t>
  </si>
  <si>
    <t>TUBO DE PVC RIGIDO DE 85MM,SOLDAVEL,INCLUSIVE CONEXOES E EMENDAS,EXCLUSIVE ABERTURA E FECHAMENTO DE RASGO.FORNECIMENTO EASSENTAMENTO</t>
  </si>
  <si>
    <t>TUBO DE PVC RIGIDO DE 110MM,SOLDAVEL,INCLUSIVE CONEXOES E EMENDAS,EXCLUSIVE ABERTURA E FECHAMENTO DE RASGO.FORNECIMENTOE ASSENTAMENTO</t>
  </si>
  <si>
    <t>TUBO DE PVC RIGIDO DE 40MM,SOLDAVEL,EXCLUSIVE EMENDAS,CONEXOES,ABERTURA E FECHAMENTO DE RASGO.FORNECIMENTO E ASSENTAMENTO</t>
  </si>
  <si>
    <t>TUBO DE PVC RIGIDO DE 50MM,SOLDAVEL,EXCLUSIVE EMENDAS,CONEXOES,ABERTURA E FECHAMENTO DE RASGO.FORNECIMENTO E ASSENTAMENTO</t>
  </si>
  <si>
    <t>TUBO DE PVC RIGIDO DE 75MM,SOLDAVEL,EXCLUSIVE EMENDAS,CONEXOES,ABERTURA E FECHAMENTO DE RASGO.FORNECIMENTO E ASSENTAMENTO</t>
  </si>
  <si>
    <t>TUBO DE PVC RIGIDO DE 100MM,SOLDAVEL,EXCLUSIVE EMENDAS,CONEXOES,ABERTURA E FECHAMENTO DE RASGO.FORNECIMENTO E ASSENTAMENTO</t>
  </si>
  <si>
    <t>TUBO DE PVC RIGIDO DE 100MM,SOLDAVEL,INCLUSIVE CONEXOES E EMENDAS,EXCLUSIVE ABERTURA E FECHAMENTO DE RASGO.FORNECIMENTOE ASSENTAMENTO</t>
  </si>
  <si>
    <t>TUBO DE PVC RIGIDO DE 150MM,SOLDAVEL,INCLUSIVE CONEXOES E EMENDAS,EXCLUSIVE ABERTURA E FECHAMENTO DE RASGO.FORNECIMENTOE ASSENTAMENTO</t>
  </si>
  <si>
    <t>ELETRODUTO DE PVC RIGIDO ROSQUEAVEL DE 1/2",EXCLUSIVE LUVAS,CURVAS,ABERTURA E FECHAMENTO DE RASGO.FORNECIMENTO E ASSENTAMENTO</t>
  </si>
  <si>
    <t>ELETRODUTO DE PVC RIGIDO ROSQUEAVEL DE 3/4",EXCLUSIVE LUVAS,CURVAS,ABERTURA E FECHAMENTO DE RASGO.FORNECIMENTO E ASSENTAMENTO</t>
  </si>
  <si>
    <t>ELETRODUTO DE PVC RIGIDO ROSQUEAVEL DE 1",EXCLUSIVE LUVAS,CURVAS,ABERTURA E FECHAMENTO DE RASGO.FORNECIMENTO E ASSENTAMENTO</t>
  </si>
  <si>
    <t>ELETRODUTO DE PVC RIGIDO ROSQUEAVEL DE 1.1/4",EXCLUSIVE LUVAS,CURVAS,ABERTURA E FECHAMENTO DE RASGO.FORNECIMENTO E ASSENTAMENTO</t>
  </si>
  <si>
    <t>ELETRODUTO DE PVC RIGIDO ROSQUEAVEL DE 1.1/2",EXCLUSIVE LUVAS,CURVAS,ABERTURA E FECHAMENTO DE RASGO.FORNECIMENTO E ASSENTAMENTO</t>
  </si>
  <si>
    <t>ELETRODUTO DE PVC RIGIDO ROSQUEAVEL DE 2",EXCLUSIVE LUVAS,CURVAS,ABERTURA E FECHAMENTO DE RASGO.FORNECIMENTO E ASSENTAMENTO</t>
  </si>
  <si>
    <t>ELETRODUTO DE PVC RIGIDO ROSQUEAVEL DE 2.1/2",EXCLUSIVE LUVAS,CURVAS,ABERTURA E FECHAMENTO DE RASGO.FORNECIMENTO E ASSENTAMENTO</t>
  </si>
  <si>
    <t>ELETRODUTO DE PVC RIGIDO ROSQUEAVEL DE 3",EXCLUSIVE LUVAS,CURVAS,ABERTURA E FECHAMENTO DE RASGO.FORNECIMENTO E ASSENTAMENTO</t>
  </si>
  <si>
    <t>ELETRODUTO DE PVC RIGIDO ROSQUEAVEL DE 4",EXCLUSIVE LUVAS,CURVAS,ABERTURA E FECHAMENTO DE RASGO.FORNECIMENTO E ASSENTAMENTO</t>
  </si>
  <si>
    <t>ELETRODUTO DE PVC RIGIDO ROSQUEAVEL DE 1/2",INCLUSIVE CONEXOES E EMENDAS,EXCLUSIVE ABERTURA E FECHAMENTO DE RASGO.FORNECIMENTO E ASSENTAMENTO</t>
  </si>
  <si>
    <t>ELETRODUTO DE PVC RIGIDO ROSQUEAVEL DE 3/4",INCLUSIVE CONEXOES E EMENDAS,EXCLUSIVE ABERTURA E FECHAMENTO DE RASGO.FORNECIMENTO E ASSENTAMENTO</t>
  </si>
  <si>
    <t>ELETRODUTO DE PVC RIGIDO ROSQUEAVEL DE 1",INCLUSIVE CONEXOESE EMENDAS,EXCLUSIVE ABERTURA E FECHAMENTO DE RASGO.FORNECIMENTO E ASSENTAMENTO</t>
  </si>
  <si>
    <t>ELETRODUTO DE PVC RIGIDO ROSQUEAVEL DE 1.1/4",INCLUSIVE CONEXOES E EMENDAS,EXCLUSIVE ABERTURA E FECHAMENTO DE RASGO.FORNECIMENTO E ASSENTAMENTO</t>
  </si>
  <si>
    <t>ELETRODUTO DE PVC RIGIDO ROSQUEAVEL DE 1.1/2",INCLUSIVE CONEXOES E EMENDAS,EXCLUSIVE ABERTURA E FECHAMENTO DE RASGO.FORNECIMENTO E ASSENTAMENTO</t>
  </si>
  <si>
    <t>ELETRODUTO DE PVC RIGIDO ROSQUEAVEL DE 2",INCLUSIVE CONEXOESE EMENDAS,EXCLUSIVE ABERTURA E FECHAMENTO DE RASGO.FORNECIMENTO E ASSENTAMENTO</t>
  </si>
  <si>
    <t>ELETRODUTO DE PVC RIGIDO ROSQUEAVEL DE 2.1/2",INCLUSIVE CONEXOES E EMENDAS,EXCLUSIVE ABERTURA E FECHAMENTO DE RASGO.FORNECIMENTO E ASSENTAMENTO</t>
  </si>
  <si>
    <t>ELETRODUTO DE PVC RIGIDO ROSQUEAVEL DE 3",INCLUSIVE CONEXOESE EMENDAS,EXCLUSIVE ABERTURA E FECHAMENTO DE RASGO.FORNECIMENTO E ASSENTAMENTO</t>
  </si>
  <si>
    <t>ELETRODUTO DE PVC RIGIDO ROSQUEAVEL DE 4",INCLUSIVE CONEXOESE EMENDAS,EXCLUSIVE ABERTURA E FECHAMENTO DE RASGO.FORNECIMENTO E ASSENTAMENTO</t>
  </si>
  <si>
    <t>ELETRODUTO DE PVC ESPIRAL CORRUGADO,DIAMETRO DE 1/2",INCLUSIVE CONEXOES E EMENDAS.FORNECIMENTO E INSTALACAO</t>
  </si>
  <si>
    <t>ELETRODUTO DE PVC ESPIRAL CORRUGADO,DIAMETRO DE 3/4",INCLUSIVE CONEXOES E EMENDAS.FORNECIMENTO E INSTALACAO</t>
  </si>
  <si>
    <t>ELETRODUTO DE PVC ESPIRAL CORRUGADO,DIAMETRO DE 1",INCLUSIVECONEXOES E EMENDAS.FORNECIMENTO E INSTALACAO</t>
  </si>
  <si>
    <t>TUBO DE PVC RIGIDO DE 75MM,LINHA REFORCADA,SOLDAVEL,EXCLUSIVE EMENDAS,CONEXOES,ABERTURA E FECHAMENTO DE RASGO.FORNECIMENTO E ASSENTAMENTO</t>
  </si>
  <si>
    <t>TUBO DE PVC RIGIDO DE 100MM,LINHA REFORCADA,SOLDAVEL,EXCLUSIVE EMENDAS,CONEXOES,ABERTURA E FECHAMENTO DE RASGO.FORNECIMENTO E ASSENTAMENTO</t>
  </si>
  <si>
    <t>TUBO DE PVC RIGIDO DE 150MM,LINHA REFORCADA,SOLDAVEL,EXCLUSIVE EMENDAS,CONEXOES,ABERTURA E FECHAMENTO DE RASGO.FORNECIMENTO E ASSENTAMENTO</t>
  </si>
  <si>
    <t>TUBO DE PVC RIGIDO DE 75MM,LINHA REFORCADA,SOLDAVEL,INCLUSIVE CONEXOES E EMENDAS,EXCLUSIVE ABERTURA E FECHAMENTO DE RASGO.FORNECIMENTO E ASSENTAMENTO</t>
  </si>
  <si>
    <t>TUBO DE PVC RIGIDO DE 100MM,LINHA REFORCADA,SOLDAVEL,INCLUSIVE CONEXOES E EMENDAS,EXCLUSIVE ABERTURA E FECHAMENTO DE RASGO.FORNECIMENTO E ASSENTAMENTO</t>
  </si>
  <si>
    <t>TUBO DE PVC RIGIDO DE 150MM,LINHA REFORCADA,SOLDAVEL,INCLUSIVE CONEXOES E EMENDAS,EXCLUSIVE ABERTURA E FECHAMENTO DE RASGO.FORNECIMENTO E ASSENTAMENTO</t>
  </si>
  <si>
    <t>TUBO DE PVC(NBR-7362),PARA ESGOTO SANITARIO,COM DIAMETRO NOMINAL DE 200MM,INCLUSIVE ANEL DE BORRACHA.FORNECIMENTO E COLOCACAO</t>
  </si>
  <si>
    <t>TUBO DE PVC RIGIDO,SERIE R DE 100MM,LINHA SIMPLES,PARA PROTECAO DE CONDUTORES DE SISTEMA DE TELEFONIA,ASSENTADOS E COBERTOS COM CAMADA DE CONCRETO SIMPLES,EXCLUSIVE ESCAVACAO E REATERRO</t>
  </si>
  <si>
    <t>TUBO DE PVC RIGIDO,SERIE R DE 100MM,LINHA DUPLA,PARA PROTECAO DE CONDUTORES DE SISTEMA DE TELEFONIA,ASSENTADOS E COBERTOS COM CAMADA DE CONCRETO SIMPLES,EXCLUSIVE ESCAVACAO E REATERRO</t>
  </si>
  <si>
    <t>TUBO DE PVC RIGIDO,SERIE R DE 100MM,LINHA TRIPLA,PARA PROTECAO DE CONDUTORES DE SISTEMA DE TELEFONIA ASSENTADOS E COBERTOS COM CAMADA DE CONCRETO SIMPLES,EXCLUSIVE ESCAVACAO E REATERRO</t>
  </si>
  <si>
    <t>TE 90° COM INSPECAO,DE PVC,COM DIAMETRO DE(100X75)MM.FORNECIMENTO E ASSENTAMENTO</t>
  </si>
  <si>
    <t>TE 90° COM INSPECAO,DE PVC,COM DIAMETRO DE(75X75)MM.FORNECIMENTO E ASSENTAMENTO</t>
  </si>
  <si>
    <t>ELETRODUTO EM PVC FLEXIVEL,COR AMARELA,DIAMETRO DE 20MM.FORNECIMENTO E COLOCACAO.</t>
  </si>
  <si>
    <t>ELETRODUTO EM PVC FLEXIVEL,COR AMARELA,DIAMETRO DE 25MM.FORNECIMENTO E COLOCACAO.</t>
  </si>
  <si>
    <t>ELETRODUTO EM PVC FLEXIVEL,COR AMARELA,DIAMETRO DE 32MM.FORNECIMENTO E COLOCACAO.</t>
  </si>
  <si>
    <t>CONDUITE FLEXIVEL,GALVANIZADO,COM DIAMETRO DE 1/2",EXCLUSIVEEMENDAS.FORNECIMENTO E ASSENTAMENTO</t>
  </si>
  <si>
    <t>CONDUITE FLEXIVEL,GALVANIZADO,COM DIAMETRO DE 3/4",EXCLUSIVEEMENDAS.FORNECIMENTO E ASSENTAMENTO</t>
  </si>
  <si>
    <t>CONDUITE FLEXIVEL,GALVANIZADO,COM DIAMETRO DE 1",EXCLUSIVE EMENDAS.FORNECIMENTO E ASSENTAMENTO</t>
  </si>
  <si>
    <t>CONDUITE FLEXIVEL,GALVANIZADO,COM DIAMETRO DE 1.1/4",EXCLUSIVE EMENDAS.FORNECIMENTO E ASSENTAMENTO</t>
  </si>
  <si>
    <t>CONDUITE FLEXIVEL,GALVANIZADO,COM DIAMETRO DE 1.1/2",EXCLUSIVE EMENDAS.FORNECIMENTO E ASSENTAMENTO</t>
  </si>
  <si>
    <t>CONDUITE FLEXIVEL,GALVANIZADO,COM DIAMETRO DE 2",EXCLUSIVE EMENDAS.FORNECIMENTO E ASSENTAMENTO</t>
  </si>
  <si>
    <t>CONDUITE FLEXIVEL,GALVANIZADO,COM DIAMETRO DE 2.1/2",EXCLUSIVE EMENDAS.FORNECIMENTO E ASSENTAMENTO</t>
  </si>
  <si>
    <t>CONDUITE FLEXIVEL,GALVANIZADO,COM DIAMETRO DE 3",EXCLUSIVE EMENDAS.FORNECIMENTO E ASSENTAMENTO</t>
  </si>
  <si>
    <t>ADAPTADOR ROSQUEAVEL,COM DIAMETRO DE 1/2",COM FLANGES E ANELDE VEDACAO PARA CAIXA D'AGUA.FORNECIMENTO</t>
  </si>
  <si>
    <t>ADAPTADOR ROSQUEAVEL,COM DIAMETRO DE 3/4",COM FLANGES E ANELDE VEDACAO PARA CAIXA D'AGUA.FORNECIMENTO</t>
  </si>
  <si>
    <t>ADAPTADOR ROSQUEAVEL,COM DIAMETRO DE 1",COM FLANGES E ANEL DE VEDACAO PARA CAIXA D'AGUA.FORNECIMENTO</t>
  </si>
  <si>
    <t>ADAPTADOR ROSQUEAVEL,COM DIAMETRO DE 1.1/4",COM FLANGES E ANEL DE VEDACAO PARA CAIXA D'AGUA.FORNECIMENTO</t>
  </si>
  <si>
    <t>ADAPTADOR ROSQUEAVEL,COM DIAMETRO DE 1.1/2",COM FLANGES E ANEL DE VEDACAO PARA CAIXA D'AGUA.FORNECIMENTO</t>
  </si>
  <si>
    <t>ADAPTADOR ROSQUEAVEL,COM DIAMETRO DE 2",COM FLANGES E ANEL DE VEDACAO PARA CAIXA D'AGUA.FORNECIMENTO</t>
  </si>
  <si>
    <t>BUCHA DE REDUCAO COM ROSCA,COM DIAMETRO DE 3/4"X1/2".FORNECIMENTO</t>
  </si>
  <si>
    <t>BUCHA DE REDUCAO COM ROSCA,COM DIAMETRO DE 1X1/2".FORNECIMENTO</t>
  </si>
  <si>
    <t>BUCHA DE REDUCAO COM ROSCA,COM DIAMETRO DE 1"X3/4".FORNECIMENTO</t>
  </si>
  <si>
    <t>BUCHA DE REDUCAO COM ROSCA,COM DIAMETRO DE 1.1/4"X3/4".FORNECIMENTO</t>
  </si>
  <si>
    <t>BUCHA DE REDUCAO COM ROSCA,COM DIAMETRO DE 1.1/4"X1".FORNECIMENTO</t>
  </si>
  <si>
    <t>BUCHA DE REDUCAO COM ROSCA,COM DIAMETRO DE 1.1/2"X3/4".FORNECIMENTO</t>
  </si>
  <si>
    <t>BUCHA DE REDUCAO COM ROSCA,COM DIAMETRO DE 1.1/2"X1".FORNECIMENTO</t>
  </si>
  <si>
    <t>BUCHA DE REDUCAO COM ROSCA,COM DIAMETRO DE 1.1/2"X1.1/4".FORNECIMENTO</t>
  </si>
  <si>
    <t>BUCHA DE REDUCAO COM ROSCA,COM DIAMETRO DE 2"X1".FORNECIMENTO</t>
  </si>
  <si>
    <t>BUCHA DE REDUCAO COM ROSCA,COM DIAMETRO DE 2"X1.1/4".FORNECIMENTO</t>
  </si>
  <si>
    <t>BUCHA DE REDUCAO COM ROSCA,COM DIAMETRO DE 2"X1.1/2".FORNECIMENTO</t>
  </si>
  <si>
    <t>CAP COM ROSCA,COM DIAMETRO DE 1/2".FORNECIMENTO</t>
  </si>
  <si>
    <t>CAP COM ROSCA,COM DIAMETRO DE 3/4".FORNECIMENTO</t>
  </si>
  <si>
    <t>CAP COM ROSCA,COM DIAMETRO DE 1".FORNECIMENTO</t>
  </si>
  <si>
    <t>CAP COM ROSCA,COM DIAMETRO DE 1.1/2".FORNECIMENTO</t>
  </si>
  <si>
    <t>CAP COM ROSCA,COM DIAMETRO DE 2".FORNECIMENTO</t>
  </si>
  <si>
    <t>CAP COM ROSCA,COM DIAMETRO DE 2.1/2".FORNECIMENTO</t>
  </si>
  <si>
    <t>CAP COM ROSCA,COM DIAMETRO DE 3".FORNECIMENTO</t>
  </si>
  <si>
    <t>CAP COM ROSCA,COM DIAMETRO DE 4".FORNECIMENTO</t>
  </si>
  <si>
    <t>CURVA 90º COM ROSCA,COM DIAMETRO DE 1/2".FORNECIMENTO</t>
  </si>
  <si>
    <t>CURVA 90º COM ROSCA,COM DIAMETRO DE 3/4".FORNECIMENTO</t>
  </si>
  <si>
    <t>CURVA 90º COM ROSCA,COM DIAMETRO DE 1".FORNECIMENTO</t>
  </si>
  <si>
    <t>CURVA 90º COM ROSCA,COM DIAMETRO DE 1.1/4".FORNECIMENTO</t>
  </si>
  <si>
    <t>CURVA 90º COM ROSCA,COM DIAMETRO DE 1.1/2".FORNECIMENTO</t>
  </si>
  <si>
    <t>CURVA 90º COM ROSCA,COM DIAMETRO DE 2".FORNECIMENTO</t>
  </si>
  <si>
    <t>FLANGE COM SEXTAVADO COM ROSCA E SEM FUROS,COM DIAMETRO DE 1/2".FORNECIMENTO</t>
  </si>
  <si>
    <t>FLANGE COM SEXTAVADO COM ROSCA E SEM FUROS,COM DIAMETRO DE 3/4".FORNECIMENTO</t>
  </si>
  <si>
    <t>FLANGE COM SEXTAVADO COM ROSCA E SEM FUROS,COM DIAMETRO DE 1".FORNECIMENTO</t>
  </si>
  <si>
    <t>FLANGE COM SEXTAVADO COM ROSCA E SEM FUROS,COM DIAMETRO DE 1.1/4".FORNECIMENTO</t>
  </si>
  <si>
    <t>FLANGE COM SEXTAVADO COM ROSCA E SEM FUROS,COM DIAMETRO DE 1.1/2".FORNECIMENTO</t>
  </si>
  <si>
    <t>FLANGE COM SEXTAVADO COM ROSCA E SEM FUROS,COM DIAMETRO DE 2".FORNECIMENTO</t>
  </si>
  <si>
    <t>FLANGE COM SEXTAVADO COM ROSCA E SEM FUROS,COM DIAMETRO DE 2.1/2".FORNECIMENTO</t>
  </si>
  <si>
    <t>FLANGE COM SEXTAVADO COM ROSCA E SEM FUROS,COM DIAMETRO DE 3".FORNECIMENTO</t>
  </si>
  <si>
    <t>FLANGE COM SEXTAVADO COM ROSCA E SEM FUROS,COM DIAMETRO DE 4".FORNECIMENTO</t>
  </si>
  <si>
    <t>JOELHO 45º COM ROSCA,COM DIAMETRO DE 1/2".FORNECIMENTO</t>
  </si>
  <si>
    <t>JOELHO 45º COM ROSCA,COM DIAMETRO DE 3/4".FORNECIMENTO</t>
  </si>
  <si>
    <t>JOELHO 45º COM ROSCA,COM DIAMETRO DE 1".FORNECIMENTO</t>
  </si>
  <si>
    <t>JOELHO 45º COM ROSCA,COM DIAMETRO DE 1.1/4".FORNECIMENTO</t>
  </si>
  <si>
    <t>JOELHO 45º COM ROSCA,COM DIAMETRO DE 1.1/2".FORNECIMENTO</t>
  </si>
  <si>
    <t>JOELHO 45º COM ROSCA,COM DIAMETRO DE 2".FORNECIMENTO</t>
  </si>
  <si>
    <t>JOELHO 90º COM ROSCA,COM DIAMETRO DE 1/2".FORNECIMENTO</t>
  </si>
  <si>
    <t>JOELHO 90º COM ROSCA,COM DIAMETRO DE 3/4".FORNECIMENTO</t>
  </si>
  <si>
    <t>JOELHO 90º COM ROSCA,COM DIAMETRO DE 1".FORNECIMENTO</t>
  </si>
  <si>
    <t>JOELHO 90º COM ROSCA,COM DIAMETRO DE 1.1/4".FORNECIMENTO</t>
  </si>
  <si>
    <t>JOELHO 90º COM ROSCA,COM DIAMETRO DE 1.1/2".FORNECIMENTO</t>
  </si>
  <si>
    <t>JOELHO 90º COM ROSCA,COM DIAMETRO DE 2".FORNECIMENTO</t>
  </si>
  <si>
    <t>JOELHO DE REDUCAO 90º COM ROSCA,COM DIAMETRO DE 3/4"X1/2".FORNECIMENTO</t>
  </si>
  <si>
    <t>JOELHO DE REDUCAO 90º COM ROSCA,COM DIAMETRO DE 1"X3/4".FORNECIMENTO</t>
  </si>
  <si>
    <t>JUNCAO 45º COM ROSCA,COM DIAMETRO DE 1/2".FORNECIMENTO</t>
  </si>
  <si>
    <t>JUNCAO 45º COM ROSCA,COM DIAMETRO DE 3/4".FORNECIMENTO</t>
  </si>
  <si>
    <t>JUNCAO 45º COM ROSCA,COM DIAMETRO DE 1".FORNECIMENTO</t>
  </si>
  <si>
    <t>JUNCAO 45º COM ROSCA,COM DIAMETRO DE 1.1/4".FORNECIMENTO</t>
  </si>
  <si>
    <t>JUNCAO 45º COM ROSCA,COM DIAMETRO DE 1.1/2".FORNECIMENTO</t>
  </si>
  <si>
    <t>JUNCAO 45º COM ROSCA,COM DIAMETRO DE 2".FORNECIMENTO</t>
  </si>
  <si>
    <t>LUVA COM ROSCA,COM DIAMETRO DE 1/2".FORNECIMENTO</t>
  </si>
  <si>
    <t>LUVA COM ROSCA,COM DIAMETRO DE 3/4".FORNECIMENTO</t>
  </si>
  <si>
    <t>LUVA COM ROSCA,COM DIAMETRO DE 1".FORNECIMENTO</t>
  </si>
  <si>
    <t>LUVA COM ROSCA,COM DIAMETRO DE 1.1/4".FORNECIMENTO</t>
  </si>
  <si>
    <t>LUVA COM ROSCA,COM DIAMETRO DE 1.1/2".FORNECIMENTO</t>
  </si>
  <si>
    <t>LUVA COM ROSCA,COM DIAMETRO DE 2".FORNECIMENTO</t>
  </si>
  <si>
    <t>LUVA COM ROSCA,COM DIAMETRO DE 2.1/2".FORNECIMENTO</t>
  </si>
  <si>
    <t>LUVA COM ROSCA,COM DIAMETRO DE 3".FORNECIMENTO</t>
  </si>
  <si>
    <t>LUVA COM ROSCA,COM DIAMETRO DE 4".FORNECIMENTO</t>
  </si>
  <si>
    <t>LUVA DE REDUCAO COM ROSCA,COM DIAMETRO DE 3/4"X1/2".FORNECIMENTO</t>
  </si>
  <si>
    <t>LUVA DE REDUCAO COM ROSCA,COM DIAMETRO DE 1"X3/4".FORNECIMENTO</t>
  </si>
  <si>
    <t>LUVA DE CORRER PARA TUBO ROSCAVEL,COM DIAMETRO DE 1/2".FORNECIMENTO</t>
  </si>
  <si>
    <t>LUVA DE CORRER PARA TUBO ROSCAVEL,COM DIAMETRO DE 3/4".FORNECIMENTO</t>
  </si>
  <si>
    <t>LUVA DE CORRER PARA TUBO ROSCAVEL,COM DIAMETRO DE 1.1/2".FORNECIMENTO</t>
  </si>
  <si>
    <t>NIPEL COM ROSCA,COM DIAMETRO DE 1/2".FORNECIMENTO</t>
  </si>
  <si>
    <t>NIPEL COM ROSCA,COM DIAMETRO DE 3/4".FORNECIMENTO</t>
  </si>
  <si>
    <t>NIPEL COM ROSCA,COM DIAMETRO DE 1".FORNECIMENTO</t>
  </si>
  <si>
    <t>NIPEL COM ROSCA,COM DIAMETRO DE 1.1/4".FORNECIMENTO</t>
  </si>
  <si>
    <t>NIPEL COM ROSCA,COM DIAMETRO DE 1.1/2".FORNECIMENTO</t>
  </si>
  <si>
    <t>NIPEL COM ROSCA,COM DIAMETRO DE 2".FORNECIMENTO</t>
  </si>
  <si>
    <t>PLUG COM ROSCA,COM DIAMETRO DE 1/2".FORNECIMENTO</t>
  </si>
  <si>
    <t>PLUG COM ROSCA,COM DIAMETRO DE 3/4".FORNECIMENTO</t>
  </si>
  <si>
    <t>PLUG COM ROSCA,COM DIAMETRO DE 1".FORNECIMENTO</t>
  </si>
  <si>
    <t>PLUG COM ROSCA,COM DIAMETRO DE 1.1/4".FORNECIMENTO</t>
  </si>
  <si>
    <t>PLUG COM ROSCA,COM DIAMETRO DE 1.1/2".FORNECIMENTO</t>
  </si>
  <si>
    <t>PLUG COM ROSCA,COM DIAMETRO DE 2".FORNECIMENTO</t>
  </si>
  <si>
    <t>TE 90º COM ROSCA,COM DIAMETRO DE 1/2".FORNECIMENTO</t>
  </si>
  <si>
    <t>TE 90º COM ROSCA,COM DIAMETRO DE 3/4".FORNECIMENTO</t>
  </si>
  <si>
    <t>TE 90º COM ROSCA,COM DIAMETRO DE 1".FORNECIMENTO</t>
  </si>
  <si>
    <t>TE 90º COM ROSCA,COM DIAMETRO DE 1.1/4".FORNECIMENTO</t>
  </si>
  <si>
    <t>TE 90º COM ROSCA,COM DIAMETRO DE 1.1/2".FORNECIMENTO</t>
  </si>
  <si>
    <t>TE 90º COM ROSCA,COM DIAMETRO DE 2".FORNECIMENTO</t>
  </si>
  <si>
    <t>TE DE REDUCAO 90º COM ROSCA,COM DIAMETRO DE 3/4"X1/2".FORNECIMENTO</t>
  </si>
  <si>
    <t>TE DE REDUCAO 90º COM ROSCA,COM DIAMETRO DE 1"X3/4".FORNECIMENTO</t>
  </si>
  <si>
    <t>TE DE REDUCAO 90º COM ROSCA,COM DIAMETRO DE 1.1/2"X3/4".FORNECIMENTO</t>
  </si>
  <si>
    <t>CRUZETA COM ROSCA,COM DIAMETRO DE 3/4".FORNECIMENTO</t>
  </si>
  <si>
    <t>CRUZETA COM ROSCA,COM DIAMETRO DE 1.1/2".FORNECIMENTO</t>
  </si>
  <si>
    <t>UNIAO COM ROSCA,COM DIAMETRO DE 1/2".FORNECIMENTO</t>
  </si>
  <si>
    <t>UNIAO COM ROSCA,COM DIAMETRO DE 3/4".FORNECIMENTO</t>
  </si>
  <si>
    <t>UNIAO COM ROSCA,COM DIAMETRO DE 1".FORNECIMENTO</t>
  </si>
  <si>
    <t>UNIAO COM ROSCA,COM DIAMETRO DE 1.1/4".FORNECIMENTO</t>
  </si>
  <si>
    <t>UNIAO COM ROSCA,COM DIAMETRO DE 1.1/2".FORNECIMENTO</t>
  </si>
  <si>
    <t>UNIAO COM ROSCA,COM DIAMETRO DE 2".FORNECIMENTO</t>
  </si>
  <si>
    <t>UNIAO COM ROSCA,COM DIAMETRO DE 2.1/2".FORNECIMENTO</t>
  </si>
  <si>
    <t>UNIAO COM ROSCA,COM DIAMETRO DE 3".FORNECIMENTO</t>
  </si>
  <si>
    <t>UNIAO COM ROSCA,COM DIAMETRO DE 4".FORNECIMENTO</t>
  </si>
  <si>
    <t>JOELHO 90º COM ROSCA E BUCHA DE LATAO,COM DIAMETRO DE 1/2".FORNECIMENTO</t>
  </si>
  <si>
    <t>JOELHO 90º COM ROSCA E BUCHA DE LATAO,COM DIAMETRO DE 3/4".FORNECIMENTO</t>
  </si>
  <si>
    <t>JOELHO DE REDUCAO 90º COM ROSCA E BUCHA DE LATAO,COM DIAMETRO DE 3/4"X1/2".FORNECIMENTO</t>
  </si>
  <si>
    <t>ADAPTADOR SOLDAVEL CURTO COM BOLSA E ROSCA PARA REGISTRO,COMDIAMETRO DE 20MMX1/2".FORNECIMENTO</t>
  </si>
  <si>
    <t>ADAPTADOR SOLDAVEL CURTO COM BOLSA E ROSCA PARA REGISTRO,COMDIAMETRO DE 25MMX3/4".FORNECIMENTO</t>
  </si>
  <si>
    <t>ADAPTADOR SOLDAVEL CURTO COM BOLSA E ROSCA PARA REGISTRO,COMDIAMETRO DE 32MMX1".FORNECIMENTO</t>
  </si>
  <si>
    <t>ADAPTADOR SOLDAVEL CURTO COM BOLSA E ROSCA PARA REGISTRO,COMDIAMETRO DE 40MMX1.1/4".FORNECIMENTO</t>
  </si>
  <si>
    <t>ADAPTADOR SOLDAVEL CURTO COM BOLSA E ROSCA PARA REGISTRO,COMDIAMETRO DE 40MMX1.1/2".FORNECIMENTO</t>
  </si>
  <si>
    <t>ADAPTADOR SOLDAVEL CURTO COM BOLSA E ROSCA PARA REGISTRO,COMDIAMETRO DE 50MMX1.1/4".FORNECIMENTO</t>
  </si>
  <si>
    <t>ADAPTADOR SOLDAVEL CURTO COM BOLSA E ROSCA PARA REGISTRO,COMDIAMETRO DE 50MMX1.1/2".FORNECIMENTO</t>
  </si>
  <si>
    <t>ADAPTADOR SOLDAVEL CURTO COM BOLSA E ROSCA PARA REGISTRO,COMDIAMETRO DE 60MMX2".FORNECIMENTO</t>
  </si>
  <si>
    <t>ADAPTADOR SOLDAVEL CURTO COM BOLSA E ROSCA PARA REGISTRO,COMDIAMETRO DE 75MMX2.1/2".FORNECIMENTO</t>
  </si>
  <si>
    <t>ADAPTADOR SOLDAVEL CURTO COM BOLSA E ROSCA PARA REGISTRO,COMDIAMETRO DE 85MMX3".FORNECIMENTO</t>
  </si>
  <si>
    <t>ADAPTADOR SOLDAVEL CURTO COM BOLSA E ROSCA PARA REGISTRO,COMDIAMETRO DE 110MMX4".FORNECIMENTO</t>
  </si>
  <si>
    <t>ADAPTADOR SOLDAVEL COM FLANGES LIVRES PARA CAIXA D'AGUA,COMDIAMETRO DE 25MMX3/4".FORNECIMENTO</t>
  </si>
  <si>
    <t>ADAPTADOR SOLDAVEL COM FLANGES LIVRES PARA CAIXA D'AGUA,COMDIAMETRO DE 32MMX1".FORNECIMENTO</t>
  </si>
  <si>
    <t>ADAPTADOR SOLDAVEL COM FLANGES LIVRES PARA CAIXA D'AGUA,COMDIAMETRO DE 40MMX1.1/4".FORNECIMENTO</t>
  </si>
  <si>
    <t>ADAPTADOR SOLDAVEL COM FLANGES LIVRES PARA CAIXA D'AGUA,COMDIAMETRO DE 50MMX1.1/2".FORNECIMENTO</t>
  </si>
  <si>
    <t>ADAPTADOR SOLDAVEL COM FLANGES LIVRES PARA CAIXA D'AGUA,COMDIAMETRO DE 60MMX2".FORNECIMENTO</t>
  </si>
  <si>
    <t>ADAPTADOR SOLDAVEL COM FLANGES LIVRES PARA CAIXA D'AGUA,COMDIAMETRO DE 75MMX2.1/2".FORNECIMENTO</t>
  </si>
  <si>
    <t>ADAPTADOR SOLDAVEL COM FLANGES LIVRES PARA CAIXA D'AGUA,COMDIAMETRO DE 85MMX3".FORNECIMENTO</t>
  </si>
  <si>
    <t>ADAPTADOR SOLDAVEL COM FLANGES LIVRES PARA CAIXA D'AGUA,COMDIAMETRO DE 110MMX4".FORNECIMENTO</t>
  </si>
  <si>
    <t>ADAPTADOR SOLDAVEL/LONGO COM FLANGES LIVRES PARA CAIXA D'AGUA,COM DIAMETRO DE 25MMX3/4".FORNECIMENTO</t>
  </si>
  <si>
    <t>ADAPTADOR SOLDAVEL/LONGO COM FLANGES LIVRES PARA CAIXA D'AGUA,COM DIAMETRO DE 32MMX1".FORNECIMENTO</t>
  </si>
  <si>
    <t>ADAPTADOR SOLDAVEL/LONGO COM FLANGES LIVRES PARA CAIXA D'AGUA,COM DIAMETRO DE 40MMX1.1/4".FORNECIMENTO</t>
  </si>
  <si>
    <t>ADAPTADOR SOLDAVEL/LONGO COM FLANGES LIVRES PARA CAIXA D'AGUA,COM DIAMETRO DE 50MMX1.1/2".FORNECIMENTO</t>
  </si>
  <si>
    <t>ADAPTADOR SOLDAVEL/LONGO COM FLANGES LIVRES PARA CAIXA D'AGUA,COM DIAMETRO DE 60MMX2".FORNECIMENTO</t>
  </si>
  <si>
    <t>ADAPTADOR SOLDAVEL/LONGO COM FLANGES LIVRES PARA CAIXA D'AGUA,COM DIAMETRO DE 75MMX2.1/2".FORNECIMENTO</t>
  </si>
  <si>
    <t>ADAPTADOR SOLDAVEL/LONGO COM FLANGES LIVRES PARA CAIXA D'AGUA,COM DIAMETRO DE 85MMX3".FORNECIMENTO</t>
  </si>
  <si>
    <t>ADAPTADOR SOLDAVEL/LONGO COM FLANGES LIVRES PARA CAIXA D'AGUA,COM DIAMETRO DE 110MMX4".FORNECIMENTO</t>
  </si>
  <si>
    <t>ADAPTADOR SOLDAVEL COM FLANGES E ANEL DE VEDACAO PARA CAIXAD'AGUA,COM DIAMETRO DE 20MMX1/2".FORNECIMENTO</t>
  </si>
  <si>
    <t>ADAPTADOR SOLDAVEL COM FLANGES E ANEL DE VEDACAO PARA CAIXAD'AGUA,COM DIAMETRO DE 25MMX3/4".FORNECIMENTO</t>
  </si>
  <si>
    <t>ADAPTADOR SOLDAVEL COM FLANGES E ANEL DE VEDACAO PARA CAIXAD'AGUA,COM DIAMETRO DE 32MMX1".FORNECIMENTO</t>
  </si>
  <si>
    <t>ADAPTADOR SOLDAVEL COM FLANGES E ANEL DE VEDACAO PARA CAIXAD'AGUA,COM DIAMETRO DE 40MMX1.1/4".FORNECIMENTO</t>
  </si>
  <si>
    <t>ADAPTADOR SOLDAVEL COM FLANGES E ANEL DE VEDACAO PARA CAIXAD'AGUA,COM DIAMETRO DE 50MMX1.1/2".FORNECIMENTO</t>
  </si>
  <si>
    <t>ADAPTADOR SOLDAVEL COM FLANGES E ANEL DE VEDACAO PARA CAIXAD'AGUA,COM DIAMETRO DE 60MMX2".FORNECIMENTO</t>
  </si>
  <si>
    <t>BUCHA DE REDUCAO SOLDAVEL CURTA,COM DIAMETRO DE 25MMX20MM.FORNECIMENTO</t>
  </si>
  <si>
    <t>BUCHA DE REDUCAO SOLDAVEL CURTA,COM DIAMETRO DE 32MMX25MM.FORNECIMENTO</t>
  </si>
  <si>
    <t>BUCHA DE REDUCAO SOLDAVEL CURTA,COM DIAMETRO DE 40MMX32MM.FORNECIMENTO</t>
  </si>
  <si>
    <t>BUCHA DE REDUCAO SOLDAVEL CURTA,COM DIAMETRO DE 50MMX40MM.FORNECIMENTO</t>
  </si>
  <si>
    <t>BUCHA DE REDUCAO SOLDAVEL CURTA,COM DIAMETRO DE 60MMX50MM.FORNECIMENTO</t>
  </si>
  <si>
    <t>BUCHA DE REDUCAO SOLDAVEL CURTA,COM DIAMETRO DE 75MMX60MM.FORNECIMENTO</t>
  </si>
  <si>
    <t>BUCHA DE REDUCAO SOLDAVEL CURTA,COM DIAMETRO DE 85MMX75MM.FORNECIMENTO</t>
  </si>
  <si>
    <t>BUCHA DE REDUCAO SOLDAVEL CURTA,COM DIAMETRO DE 110MMX85MM.FORNECIMENTO</t>
  </si>
  <si>
    <t>BUCHA DE REDUCAO SOLDAVEL LONGA,COM DIAMETRO DE 32MMX20MM.FORNECIMENTO</t>
  </si>
  <si>
    <t>BUCHA DE REDUCAO SOLDAVEL LONGA,COM DIAMETRO DE 40MMX20MM.FORNECIMENTO</t>
  </si>
  <si>
    <t>BUCHA DE REDUCAO SOLDAVEL LONGA,COM DIAMETRO DE 40MMX25MM.FORNECIMENTO</t>
  </si>
  <si>
    <t>BUCHA DE REDUCAO SOLDAVEL LONGA,COM DIAMETRO DE 50MMX20MM.FORNECIMENTO</t>
  </si>
  <si>
    <t>BUCHA DE REDUCAO SOLDAVEL LONGA,COM DIAMETRO DE 50MMX25MM.FORNECIMENTO</t>
  </si>
  <si>
    <t>BUCHA DE REDUCAO SOLDAVEL LONGA,COM DIAMETRO DE 50MMX32MM.FORNECIMENTO</t>
  </si>
  <si>
    <t>BUCHA DE REDUCAO SOLDAVEL LONGA,COM DIAMETRO DE 60MMX25MM.FORNECIMENTO</t>
  </si>
  <si>
    <t>BUCHA DE REDUCAO SOLDAVEL LONGA,COM DIAMETRO DE 60MMX32MM.FORNECIMENTO</t>
  </si>
  <si>
    <t>BUCHA DE REDUCAO SOLDAVEL LONGA,COM DIAMETRO DE 60MMX40MM.FORNECIMENTO</t>
  </si>
  <si>
    <t>BUCHA DE REDUCAO SOLDAVEL LONGA,COM DIAMETRO DE 60MMX50MM.FORNECIMENTO</t>
  </si>
  <si>
    <t>BUCHA DE REDUCAO SOLDAVEL LONGA,COM DIAMETRO DE 75MMX50MM.FORNECIMENTO</t>
  </si>
  <si>
    <t>BUCHA DE REDUCAO SOLDAVEL LONGA,COM DIAMETRO DE 85MMX60MM.FORNECIMENTO</t>
  </si>
  <si>
    <t>BUCHA DE REDUCAO SOLDAVEL LONGA,COM DIAMETRO DE 110MMX60MM.FORNECIMENTO</t>
  </si>
  <si>
    <t>BUCHA DE REDUCAO SOLDAVEL LONGA,COM DIAMETRO DE 110MMX75MM.FORNECIMENTO</t>
  </si>
  <si>
    <t>CAP SOLDAVEL,COM DIAMETRO DE 20MM.FORNECIMENTO</t>
  </si>
  <si>
    <t>CAP SOLDAVEL,COM DIAMETRO DE 25MM.FORNECIMENTO</t>
  </si>
  <si>
    <t>CAP SOLDAVEL,COM DIAMETRO DE 32MM.FORNECIMENTO</t>
  </si>
  <si>
    <t>CAP SOLDAVEL,COM DIAMETRO DE 40MM.FORNECIMENTO</t>
  </si>
  <si>
    <t>CAP SOLDAVEL,COM DIAMETRO DE 50MM.FORNECIMENTO</t>
  </si>
  <si>
    <t>CAP SOLDAVEL,COM DIAMETRO DE 60MM.FORNECIMENTO</t>
  </si>
  <si>
    <t>CAP SOLDAVEL,COM DIAMETRO DE 75MM.FORNECIMENTO</t>
  </si>
  <si>
    <t>CAP SOLDAVEL,COM DIAMETRO DE 85MM.FORNECIMENTO</t>
  </si>
  <si>
    <t>CAP SOLDAVEL,COM DIAMETRO DE 110MM.FORNECIMENTO</t>
  </si>
  <si>
    <t>CURVA 45º SOLDAVEL,COM DIAMETRO DE 20MM.FORNECIMENTO</t>
  </si>
  <si>
    <t>CURVA 45º SOLDAVEL,COM DIAMETRO DE 25MM.FORNECIMENTO</t>
  </si>
  <si>
    <t>CURVA 45º SOLDAVEL,COM DIAMETRO DE 32MM.FORNECIMENTO</t>
  </si>
  <si>
    <t>CURVA 45º SOLDAVEL,COM DIAMETRO DE 40MM.FORNECIMENTO</t>
  </si>
  <si>
    <t>CURVA 45º SOLDAVEL,COM DIAMETRO DE 50MM.FORNECIMENTO</t>
  </si>
  <si>
    <t>CURVA 45º SOLDAVEL,COM DIAMETRO DE 60MM.FORNECIMENTO</t>
  </si>
  <si>
    <t>CURVA 45° SOLDAVEL,COM DIAMETRO DE 75MM.FORNECIMENTO.</t>
  </si>
  <si>
    <t>CURVA 45º SOLDAVEL,COM DIAMETRO DE 85MM.FORNECIMENTO</t>
  </si>
  <si>
    <t>CURVA 45º SOLDAVEL,COM DIAMETRO DE 110MM.FORNECIMENTO</t>
  </si>
  <si>
    <t>CURVA 90º SOLDAVEL,COM DIAMETRO DE 20MM.FORNECIMENTO</t>
  </si>
  <si>
    <t>CURVA 90º SOLDAVEL,COM DIAMETRO DE 25MM.FORNECIMENTO</t>
  </si>
  <si>
    <t>CURVA 90º SOLDAVEL,COM DIAMETRO DE 32MM.FORNECIMENTO</t>
  </si>
  <si>
    <t>CURVA 90º SOLDAVEL,COM DIAMETRO DE 40MM.FORNECIMENTO</t>
  </si>
  <si>
    <t>CURVA 90º SOLDAVEL,COM DIAMETRO DE 50MM.FORNECIMENTO</t>
  </si>
  <si>
    <t>CURVA 90º SOLDAVEL,COM DIAMETRO DE 60MM.FORNECIMENTO</t>
  </si>
  <si>
    <t>CURVA 90º SOLDAVEL,COM DIAMETRO DE 75MM.FORNECIMENTO</t>
  </si>
  <si>
    <t>CURVA 90º SOLDAVEL,COM DIAMETRO DE 85MM.FORNECIMENTO</t>
  </si>
  <si>
    <t>CURVA 90º SOLDAVEL,COM DIAMETRO DE 110MM.FORNECIMENTO</t>
  </si>
  <si>
    <t>JOELHO 45º SOLDAVEL,COM DIAMETRO DE 20MM.FORNECIMENTO</t>
  </si>
  <si>
    <t>JOELHO 45º SOLDAVEL,COM DIAMETRO DE 25MM.FORNECIMENTO</t>
  </si>
  <si>
    <t>JOELHO 45º SOLDAVEL,COM DIAMETRO DE 32MM.FORNECIMENTO</t>
  </si>
  <si>
    <t>JOELHO 45º SOLDAVEL,COM DIAMETRO DE 40MM.FORNECIMENTO</t>
  </si>
  <si>
    <t>JOELHO 45º SOLDAVEL,COM DIAMETRO DE 50MM.FORNECIMENTO</t>
  </si>
  <si>
    <t>JOELHO 45º SOLDAVEL,COM DIAMETRO DE 60MM.FORNECIMENTO</t>
  </si>
  <si>
    <t>JOELHO 45º SOLDAVEL,COM DIAMETRO DE 75MM.FORNECIMENTO</t>
  </si>
  <si>
    <t>JOELHO 45º SOLDAVEL,COM DIAMETRO DE 85MM.FORNECIMENTO</t>
  </si>
  <si>
    <t>JOELHO 45º SOLDAVEL,COM DIAMETRO DE 110MM.FORNECIMENTO</t>
  </si>
  <si>
    <t>JOELHO 90º SOLDAVEL,COM DIAMETRO DE 20MM.FORNECIMENTO</t>
  </si>
  <si>
    <t>JOELHO 90º SOLDAVEL,COM DIAMETRO DE 25MM.FORNECIMENTO</t>
  </si>
  <si>
    <t>JOELHO 90º SOLDAVEL,COM DIAMETRO DE 32MM.FORNECIMENTO</t>
  </si>
  <si>
    <t>JOELHO 90º SOLDAVEL,COM DIAMETRO DE 40MM.FORNECIMENTO</t>
  </si>
  <si>
    <t>JOELHO 90º SOLDAVEL,COM DIAMETRO DE 50MM.FORNECIMENTO</t>
  </si>
  <si>
    <t>JOELHO 90º SOLDAVEL,COM DIAMETRO DE 60MM.FORNECIMENTO</t>
  </si>
  <si>
    <t>JOELHO 90º SOLDAVEL,COM DIAMETRO DE 75MM.FORNECIMENTO</t>
  </si>
  <si>
    <t>JOELHO 90º SOLDAVEL,COM DIAMETRO DE 85MM.FORNECIMENTO</t>
  </si>
  <si>
    <t>JOELHO 90º SOLDAVEL,COM DIAMETRO DE 110MM.FORNECIMENTO</t>
  </si>
  <si>
    <t>JOELHO DE REDUCAO 90º SOLDAVEL,COM DIAMETRO DE 25MMX20MM.FORNECIMENTO</t>
  </si>
  <si>
    <t>JOELHO DE REDUCAO 90º SOLDAVEL,COM DIAMETRO DE 32MMX25MM.FORNECIMENTO</t>
  </si>
  <si>
    <t>LUVA SOLDAVEL,COM DIAMETRO DE 20MM.FORNECIMENTO</t>
  </si>
  <si>
    <t>LUVA SOLDAVEL,COM DIAMETRO DE 25MM.FORNECIMENTO</t>
  </si>
  <si>
    <t>LUVA SOLDAVEL,COM DIAMETRO DE 32MM.FORNECIMENTO</t>
  </si>
  <si>
    <t>LUVA SOLDAVEL,COM DIAMETRO DE 40MM.FORNECIMENTO</t>
  </si>
  <si>
    <t>LUVA SOLDAVEL,COM DIAMETRO DE 50MM.FORNECIMENTO</t>
  </si>
  <si>
    <t>LUVA SOLDAVEL,COM DIAMETRO DE 60MM.FORNECIMENTO</t>
  </si>
  <si>
    <t>LUVA SOLDAVEL,COM DIAMETRO DE 75MM.FORNECIMENTO</t>
  </si>
  <si>
    <t>LUVA SOLDAVEL,COM DIAMETRO DE 85MM.FORNECIMENTO</t>
  </si>
  <si>
    <t>LUVA SOLDAVEL,COM DIAMETRO DE 110MM.FORNECIMENTO</t>
  </si>
  <si>
    <t>LUVA DE REDUCAO SOLDAVEL,COM DIAMETRO DE 25MMX20MM.FORNECIMENTO</t>
  </si>
  <si>
    <t>LUVA DE REDUCAO SOLDAVEL,COM DIAMETRO DE 32MMX25MM.FORNECIMENTO</t>
  </si>
  <si>
    <t>LUVA DE REDUCAO SOLDAVEL,COM DIAMETRO DE 40MMX32MM.FORNECIMENTO</t>
  </si>
  <si>
    <t>LUVA DE REDUCAO SOLDAVEL,COM DIAMETRO DE 60MMX50MM.FORNECIMENTO</t>
  </si>
  <si>
    <t>LUVA DE CORRER PARA TUBO SOLDAVEL,COM DIAMETRO DE 20MM.FORNECIMENTO</t>
  </si>
  <si>
    <t>LUVA DE CORRER PARA TUBO SOLDAVEL,COM DIAMETRO DE 25MM.FORNECIMENTO</t>
  </si>
  <si>
    <t>LUVA DE CORRER PARA TUBO SOLDAVEL,COM DIAMETRO DE 50MM.FORNECIMENTO</t>
  </si>
  <si>
    <t>TE SOLDAVEL 90º,COM DIAMETRO DE 20MM.FORNECIMENTO</t>
  </si>
  <si>
    <t>TE SOLDAVEL 90º,COM DIAMETRO DE 25MM.FORNECIMENTO</t>
  </si>
  <si>
    <t>TE SOLDAVEL 90º,COM DIAMETRO DE 32MM.FORNECIMENTO</t>
  </si>
  <si>
    <t>TE SOLDAVEL 90º,COM DIAMETRO DE 40MM.FORNECIMENTO</t>
  </si>
  <si>
    <t>TE SOLDAVEL 90º,COM DIAMETRO DE 50MM.FORNECIMENTO</t>
  </si>
  <si>
    <t>TE SOLDAVEL 90º,COM DIAMETRO DE 60MM.FORNECIMENTO</t>
  </si>
  <si>
    <t>TE SOLDAVEL 90º,COM DIAMETRO DE 75MM.FORNECIMENTO</t>
  </si>
  <si>
    <t>TE SOLDAVEL 90º,COM DIAMETRO DE 85MM.FORNECIMENTO</t>
  </si>
  <si>
    <t>TE SOLDAVEL 90º,COM DIAMETRO DE 110MM.FORNECIMENTO</t>
  </si>
  <si>
    <t>TE DE REDUCAO 90º SOLDAVEL,COM DIAMETRO DE 25MMX20MM.FORNECIMENTO</t>
  </si>
  <si>
    <t>TE DE REDUCAO 90º SOLDAVEL,COM DIAMETRO DE 32MMX25MM.FORNECIMENTO</t>
  </si>
  <si>
    <t>TE DE REDUCAO 90º SOLDAVEL,COM DIAMETRO DE 40MMX32MM.FORNECIMENTO</t>
  </si>
  <si>
    <t>TE DE REDUCAO 90º SOLDAVEL,COM DIAMETRO DE 50MMX20MM.FORNECIMENTO</t>
  </si>
  <si>
    <t>TE DE REDUCAO 90º SOLDAVEL,COM DIAMETRO DE 50MMX25MM.FORNECIMENTO</t>
  </si>
  <si>
    <t>TE DE REDUCAO 90º SOLDAVEL,COM DIAMETRO DE 50MMX32MM.FORNECIMENTO</t>
  </si>
  <si>
    <t>TE DE REDUCAO 90º SOLDAVEL,COM DIAMETRO DE 50MMX40MM.FORNECIMENTO</t>
  </si>
  <si>
    <t>TE DE REDUCAO 90º SOLDAVEL,COM DIAMETRO DE 75MMX50MM.FORNECIMENTO</t>
  </si>
  <si>
    <t>TE DE REDUCAO 90º SOLDAVEL,COM DIAMETRO DE 85MMX60MM.FORNECIMENTO</t>
  </si>
  <si>
    <t>TE DE REDUCAO 90º SOLDAVEL,COM DIAMETRO DE 110MMX60MM.FORNECIMENTO</t>
  </si>
  <si>
    <t>CRUZETA SOLDAVEL,COM DIAMETRO DE 25MM.FORNECIMENTO</t>
  </si>
  <si>
    <t>CRUZETA SOLDAVEL,COM DIAMETRO DE 50MM.FORNECIMENTO</t>
  </si>
  <si>
    <t>UNIAO SOLDAVEL,COM DIAMETRO DE 20MM.FORNECIMENTO</t>
  </si>
  <si>
    <t>UNIAO SOLDAVEL,COM DIAMETRO DE 25MM.FORNECIMENTO</t>
  </si>
  <si>
    <t>UNIAO SOLDAVEL,COM DIAMETRO DE 32MM.FORNECIMENTO</t>
  </si>
  <si>
    <t>UNIAO SOLDAVEL,COM DIAMETRO DE 40MM.FORNECIMENTO</t>
  </si>
  <si>
    <t>UNIAO SOLDAVEL,COM DIAMETRO DE 50MM.FORNECIMENTO</t>
  </si>
  <si>
    <t>UNIAO SOLDAVEL,COM DIAMETRO DE 60MM.FORNECIMENTO</t>
  </si>
  <si>
    <t>UNIAO SOLDAVEL,COM DIAMETRO DE 75MM.FORNECIMENTO</t>
  </si>
  <si>
    <t>UNIAO SOLDAVEL,COM DIAMETRO DE 85MM.FORNECIMENTO</t>
  </si>
  <si>
    <t>UNIAO SOLDAVEL,COM DIAMETRO DE 110MM.FORNECIMENTO</t>
  </si>
  <si>
    <t>JOELHO 90º SOLDAVEL E COM ROSCA,COM DIAMETRO DE 20MMX1/2".FORNECIMENTO</t>
  </si>
  <si>
    <t>JOELHO 90º SOLDAVEL E COM ROSCA,COM DIAMETRO DE 25MMX1/2".FORNECIMENTO</t>
  </si>
  <si>
    <t>JOELHO 90º SOLDAVEL E COM ROSCA,COM DIAMETRO DE 25MMX3/4".FORNECIMENTO</t>
  </si>
  <si>
    <t>JOELHO 90º SOLDAVEL E COM ROSCA,COM DIAMETRO DE 32MMX3/4".FORNECIMENTO</t>
  </si>
  <si>
    <t>LUVA SOLDAVEL E COM ROSCA,COM DIAMETRO DE 20MMX1/2".FORNECIMENTO</t>
  </si>
  <si>
    <t>LUVA SOLDAVEL E COM ROSCA,COM DIAMETRO DE 25MMX1/2".FORNECIMENTO</t>
  </si>
  <si>
    <t>LUVA SOLDAVEL E COM ROSCA,COM DIAMETRO DE 25MMX3/4".FORNECIMENTO</t>
  </si>
  <si>
    <t>LUVA SOLDAVEL E COM ROSCA,COM DIAMETRO DE 32MMX1".FORNECIMENTO</t>
  </si>
  <si>
    <t>LUVA SOLDAVEL E COM ROSCA,COM DIAMETRO DE 40MMX1.1/4".FORNECIMENTO</t>
  </si>
  <si>
    <t>LUVA SOLDAVEL E COM ROSCA,COM DIAMETRO DE 50MMX1.1/2".FORNECIMENTO</t>
  </si>
  <si>
    <t>TE 90º SOLDAVEL E COM ROSCA NA BOLSA CENTRAL,COM DIAMETRO DE20MMX20MMX1/2".FORNECIMENTO</t>
  </si>
  <si>
    <t>TE 90º SOLDAVEL E COM ROSCA NA BOLSA CENTRAL,COM DIAMETRO DE25MMX25MMX1/2".FORNECIMENTO</t>
  </si>
  <si>
    <t>TE 90º SOLDAVEL E COM ROSCA NA BOLSA CENTRAL,COM DIAMETRO DE25MMX25MMX3/4".FORNECIMENTO</t>
  </si>
  <si>
    <t>TE 90º SOLDAVEL E COM ROSCA NA BOLSA CENTRAL,COM DIAMETRO DE32MMX32MMX3/4".FORNECIMENTO</t>
  </si>
  <si>
    <t>JOELHO 90º SOLDAVEL E COM BUCHA DE LATAO,COM DIAMETRO DE 20MMX1/2".FORNECIMENTO</t>
  </si>
  <si>
    <t>JOELHO 90º SOLDAVEL E COM BUCHA DE LATAO,COM DIAMETRO DE 25MMX1/2".FORNECIMENTO</t>
  </si>
  <si>
    <t>JOELHO 90º SOLDAVEL E COM BUCHA DE LATAO,COM DIAMETRO DE 25MMX3/4".FORNECIMENTO</t>
  </si>
  <si>
    <t>JOELHO 90º SOLDAVEL E COM BUCHA DE LATAO,COM DIAMETRO DE 32MMX3/4".FORNECIMENTO</t>
  </si>
  <si>
    <t>LUVA SOLDAVEL E COM BUCHA DE LATAO,COM DIAMETRO DE 20MMX1/2".FORNECIMENTO</t>
  </si>
  <si>
    <t>LUVA SOLDAVEL E COM BUCHA DE LATAO,COM DIAMETRO DE 25MMX1/2".FORNECIMENTO</t>
  </si>
  <si>
    <t>LUVA SOLDAVEL E COM BUCHA DE LATAO,COM DIAMETRO DE 25MMX3/4".FORNECIMENTO</t>
  </si>
  <si>
    <t>TE 90º SOLDAVEL E COM BUCHA DE LATAO NA BOLSA CENTRAL,COM DIAMETRO DE 20MMX20MMX1/2".FORNECIMENTO</t>
  </si>
  <si>
    <t>TE 90º SOLDAVEL E COM BUCHA DE LATAO NA BOLSA CENTRAL,COM DIAMETRO DE 25MMX25MMX1/2".FORNECIMENTO</t>
  </si>
  <si>
    <t>TE 90º SOLDAVEL E COM BUCHA DE LATAO NA BOLSA CENTRAL,COM DIAMETRO DE 25MMX25MMX3/4".FORNECIMENTO</t>
  </si>
  <si>
    <t>TE 90º SOLDAVEL E COM BUCHA DE LATAO NA BOLSA CENTRAL,COM DIAMETRO DE 32MMX32MMX3/4".FORNECIMENTO</t>
  </si>
  <si>
    <t>TUBO DE COBRE CLASSE E,COM DIAMETRO DE 15MM,EXCLUSIVE CONEXOES,EMENDAS,ABERTURA E FECHAMENTO DE RASGO E ISOLAMENTO.FORNECIMENTO E ASSENTAMENTO</t>
  </si>
  <si>
    <t>TUBO DE COBRE CLASSE E,COM DIAMETRO DE 22MM,EXCLUSIVE CONEXOES,EMENDAS,ABERTURA E FECHAMENTO DE RASGO E ISOLAMENTO.FORNECIMENTO E ASSENTAMENTO</t>
  </si>
  <si>
    <t>TUBO DE COBRE CLASSE E,COM DIAMETRO DE 28MM,EXCLUSIVE CONEXOES,EMENDAS,ABERTURA E FECHAMENTO DE RASGO E ISOLAMENTO.FORNECIMENTO E ASSENTAMENTO</t>
  </si>
  <si>
    <t>TUBO DE COBRE CLASSE E,COM DIAMETRO DE 35MM,EXCLUSIVE CONEXOES,EMENDAS,ABERTURA E FECHAMENTO DE RASGO E ISOLAMENTO.FORNECIMENTO E ASSENTAMENTO</t>
  </si>
  <si>
    <t>TUBO DE COBRE CLASSE E,COM DIAMETRO DE 42MM,EXCLUSIVE CONEXOES,EMENDAS,ABERTURA E FECHAMENTO DE RASGO E ISOLAMENTO.FORNECIMENTO E ASSENTAMENTO</t>
  </si>
  <si>
    <t>TUBO DE COBRE CLASSE E,COM DIAMETRO DE 54MM,EXCLUSIVE CONEXOES,EMENDAS,ABERTURA E FECHAMENTO DE RASGO E ISOLAMENTO.FORNECIMENTO E ASSENTAMENTO</t>
  </si>
  <si>
    <t>TUBO DE COBRE CLASSE E,COM DIAMETRO DE 66MM,EXCLUSIVE CONEXOES,EMENDAS,ABERTURA E FECHAMENTO DE RASGO E ISOLAMENTO.FORNECIMENTO E ASSENTAMENTO</t>
  </si>
  <si>
    <t>TUBO DE COBRE CLASSE E,COM DIAMETRO DE 79MM,EXCLUSIVE CONEXOES,EMENDAS,ABERTURA E FECHAMENTO DE RASGO E ISOLAMENTO.FORNECIMENTO E ASSENTAMENTO</t>
  </si>
  <si>
    <t>TUBO DE COBRE CLASSE E,COM DIAMETRO DE 104MM,EXCLUSIVE CONEXOES,EMENDAS,ABERTURA E FECHAMENTO DE RASGO E ISOLAMENTO.FORNECIMENTO E ASSENTAMENTO</t>
  </si>
  <si>
    <t>TUBO DE COBRE CLASSE I,COM DIAMETRO DE 15MM,EXCLUSIVE CONEXOES,EMENDAS,ABERTURA E FECHAMENTO DE RASGO E ISOLAMENTO.FORNECIMENTO E ASSENTAMENTO</t>
  </si>
  <si>
    <t>TUBO DE COBRE CLASSE I,COM DIAMETRO DE 22MM,EXCLUSIVE CONEXOES,EMENDAS,ABERTURA E FECHAMENTO DE RASGO E ISOLAMENTO.FORNECIMENTO E ASSENTAMENTO</t>
  </si>
  <si>
    <t>TUBO DE COBRE CLASSE I,COM DIAMETRO DE 28MM,EXCLUSIVE CONEXOES,EMENDAS,ABERTURA E FECHAMENTO DE RASGO E ISOLAMENTO.FORNECIMENTO E ASSENTAMENTO</t>
  </si>
  <si>
    <t>TUBO DE COBRE CLASSE I,COM DIAMETRO DE 42MM,EXCLUSIVE CONEXOES,EMENDAS,ABERTURA E FECHAMENTO DE RASGO E ISOLAMENTO.FORNECIMENTO E ASSENTAMENTO</t>
  </si>
  <si>
    <t>EMENDA EM ELETRODUTO DE FERRO GALVANIZADO,DIAMETRO DE 1/2",COMPREENDENDO:CORTE,ABERTURA DE DUAS ROSCAS POR TARRACHA MANUAL,COLOCACAO DA LUVA,INCLUSIVE ESTA</t>
  </si>
  <si>
    <t>EMENDA EM ELETRODUTO DE FERRO GALVANIZADO,DIAMETRO DE 3/4",COMPREENDENDO:CORTE,ABERTURA DE DUAS ROSCAS POR TARRACHA MANUAL,COLOCACAO DA LUVA,INCLUSIVE ESTA</t>
  </si>
  <si>
    <t>EMENDA EM ELETRODUTO DE FERRO GALVANIZADO,DIAMETRO DE 1",COMPREENDENDO:CORTE,ABERTURA DE DUAS ROSCAS POR TARRACHA MANUAL,COLOCACAO DA LUVA,INCLUSIVE ESTA</t>
  </si>
  <si>
    <t>EMENDA EM ELETRODUTO DE FERRO GALVANIZADO,DIAMETRO DE 1.1/4",COMPREENDENDO:CORTE,ABERTURA DE DUAS ROSCAS POR TARRACHA MANUAL,COLOCACAO DA LUVA,INCLUSIVE ESTA</t>
  </si>
  <si>
    <t>EMENDA EM ELETRODUTO DE FERRO GALVANIZADO,DIAMETRO DE 1.1/2",COMPREENDENDO:CORTE,ABERTURA DE DUAS ROSCAS POR TARRACHA MANUAL,COLOCACAO DA LUVA,INCLUSIVE ESTA</t>
  </si>
  <si>
    <t>EMENDA EM ELETRODUTO DE FERRO GALVANIZADO,DIAMETRO DE 2",COMPREENDENDO:CORTE,ABERTURA DE DUAS ROSCAS POR TARRACHA MANUAL,COLOCACAO DA LUVA,INCLUSIVE ESTA</t>
  </si>
  <si>
    <t>EMENDA EM ELETRODUTO DE FERRO GALVANIZADO,DIAMETRO DE 2.1/2",COMPREENDENDO:CORTE,ABERTURA DE DUAS ROSCAS POR TARRACHA MANUAL,COLOCACAO DA LUVA,INCLUSIVE ESTA</t>
  </si>
  <si>
    <t>EMENDA EM ELETRODUTO DE FERRO GALVANIZADO,DIAMETRO DE 3",COMPREENDENDO:CORTE,ABERTURA DE DUAS ROSCAS POR TARRACHA MANUAL,COLOCACAO DA LUVA,INCLUSIVE ESTA</t>
  </si>
  <si>
    <t>EMENDA EM ELETRODUTO DE FERRO GALVANIZADO,DIAMETRO DE 4",COMPREENDENDO:CORTE,ABERTURA DE DUAS ROSCAS POR TARRACHA MANUAL,COLOCACAO DA LUVA,INCLUSIVE ESTA</t>
  </si>
  <si>
    <t>CORTE E ABERTURA DE DUAS ROSCAS,POR TARRAXA MANUAL,E COLOCACAO DE CONEXOES DE FERRO GALVANIZADO,COM COSTURA,COM DIAMETRODE 1/2",EXCLUSIVE A PECA</t>
  </si>
  <si>
    <t>CORTE E ABERTURA DE DUAS ROSCAS,POR TARRAXA MANUAL,E COLOCACAO DE CONEXOES DE FERRO GALVANIZADO,COM COSTURA,COM DIAMETRODE 3/4",EXCLUSIVE A PECA</t>
  </si>
  <si>
    <t>CORTE E ABERTURA DE DUAS ROSCAS,POR TARRAXA MANUAL,E COLOCACAO DE CONEXOES DE FERRO GALVANIZADO,COM COSTURA,COM DIAMETRODE 1",EXCLUSIVE A PECA</t>
  </si>
  <si>
    <t>CORTE E ABERTURA DE DUAS ROSCAS,POR TARRAXA MANUAL,E COLOCACAO DE CONEXOES DE FERRO GALVANIZADO,COM COSTURA,COM DIAMETRODE 1.1/4",EXCLUSIVE A PECA</t>
  </si>
  <si>
    <t>CORTE E ABERTURA DE DUAS ROSCAS,POR TARRAXA MANUAL,E COLOCACAO DE CONEXOES DE FERRO GALVANIZADO,COM COSTURA,COM DIAMETRODE 1.1/2",EXCLUSIVE A PECA</t>
  </si>
  <si>
    <t>CORTE E ABERTURA DE DUAS ROSCAS,POR TARRAXA MANUAL,E COLOCACAO DE CONEXOES DE FERRO GALVANIZADO,COM COSTURA,COM DIAMETRODE 2",EXCLUSIVE A PECA</t>
  </si>
  <si>
    <t>CORTE E ABERTURA DE DUAS ROSCAS,POR TARRAXA MANUAL,E COLOCACAO DE CONEXOES DE FERRO GALVANIZADO,COM COSTURA,COM DIAMETRODE 2.1/2",EXCLUSIVE A PECA</t>
  </si>
  <si>
    <t>CORTE E ABERTURA DE DUAS ROSCAS,POR TARRAXA MANUAL,E COLOCACAO DE CONEXOES DE FERRO GALVANIZADO,COM COSTURA,COM DIAMETRODE 3",EXCLUSIVE A PECA</t>
  </si>
  <si>
    <t>CORTE E ABERTURA DE DUAS ROSCAS,POR TARRAXA MANUAL,E COLOCACAO DE CONEXOES DE FERRO GALVANIZADO,COM COSTURA,COM DIAMETRODE 4",EXCLUSIVE A PECA</t>
  </si>
  <si>
    <t>CORTE E ABERTURA DE DUAS ROSCAS,POR TARRAXA MANUAL,COLOCACAODE CONEXOES EM TUBULACAO PARA VAPOR(SCH-40 OU SCH-80),NO DIAMETRO DE 1/2",EXCLUSIVE A PECA</t>
  </si>
  <si>
    <t>CORTE E ABERTURA DE DUAS ROSCAS,POR TARRAXA MANUAL,COLOCACAODE CONEXOES EM TUBULACAO PARA VAPOR(SCH-40 OU SCH-80),NO DIAMETRO DE 3/4",EXCLUSIVE A PECA</t>
  </si>
  <si>
    <t>CORTE E ABERTURA DE DUAS ROSCAS,POR TARRAXA MANUAL,COLOCACAODE CONEXOES EM TUBULACAO PARA VAPOR(SCH-40 OU SCH-80),NO DIAMETRO DE 1",EXCLUSIVE A PECA</t>
  </si>
  <si>
    <t>CORTE E ABERTURA DE DUAS ROSCAS,POR TARRAXA MANUAL,COLOCACAODE CONEXOES EM TUBULACAO PARA VAPOR(SCH-40 OU SCH-80),NO DIAMETRO DE 1.1/4",EXCLUSIVE A PECA</t>
  </si>
  <si>
    <t>CORTE E ABERTURA DE DUAS ROSCAS,POR TARRAXA MANUAL,COLOCACAODE CONEXOES EM TUBULACAO PARA VAPOR(SCH-40 OU SCH-80),NO DIAMETRO DE 1.1/2",EXCLUSIVE A PECA</t>
  </si>
  <si>
    <t>CORTE E ABERTURA DE DUAS ROSCAS,POR TARRAXA MANUAL,COLOCACAODE CONEXOES EM TUBULACAO PARA VAPOR(SCH-40 OU SCH-80),NO DIAMETRO DE 2",EXCLUSIVE A PECA</t>
  </si>
  <si>
    <t>CORTE E ABERTURA DE DUAS ROSCAS,POR TARRAXA MANUAL,COLOCACAODE CONEXOES EM TUBULACAO PARA VAPOR(SCH-40 OU SCH-80),NO DIAMETRO DE 2.1/2",EXCLUSIVE A PECA</t>
  </si>
  <si>
    <t>CORTE E ABERTURA DE DUAS ROSCAS,POR TARRAXA MANUAL,COLOCACAODE CONEXOES EM TUBULACAO PARA VAPOR(SCH-40 OU SCH-80),NO DIAMETRO DE 3",EXCLUSIVE A PECA</t>
  </si>
  <si>
    <t>CORTE E ABERTURA DE DUAS ROSCAS,POR TARRAXA MANUAL,COLOCACAODE CONEXOES EM TUBULACAO PARA VAPOR(SCH-40 OU SCH-80),NO DIAMETRO DE 4",EXCLUSIVE A PECA</t>
  </si>
  <si>
    <t>CORTE E ABERTURA DE DUAS ROSCAS,POR TARRAXA MANUAL,COLOCACAODE CONEXOES EM TUBOS DE PVC ROSQUEAVEIS,COM DIAMETRO DE 1/2",EXCLUSIVE A PECA</t>
  </si>
  <si>
    <t>CORTE E ABERTURA DE DUAS ROSCAS,POR TARRAXA MANUAL,COLOCACAODE CONEXOES EM TUBOS DE PVC ROSQUEAVEIS,COM DIAMETRO DE 3/4",EXCLUSIVE A PECA</t>
  </si>
  <si>
    <t>CORTE E ABERTURA DE DUAS ROSCAS,POR TARRAXA MANUAL,COLOCACAODE CONEXOES EM TUBOS DE PVC ROSQUEAVEIS,COM DIAMETRO DE 1",EXCLUSIVE A PECA</t>
  </si>
  <si>
    <t>CORTE E ABERTURA DE DUAS ROSCAS,POR TARRAXA MANUAL,COLOCACAODE CONEXOES EM TUBOS DE PVC ROSQUEAVEIS,COM DIAMETRO DE 1.1/4",EXCLUSIVE A PECA</t>
  </si>
  <si>
    <t>CORTE E ABERTURA DE DUAS ROSCAS,POR TARRAXA MANUAL,COLOCACAODE CONEXOES EM TUBOS DE PVC ROSQUEAVEIS,COM DIAMETRO DE 1.1/2",EXCLUSIVE A PECA</t>
  </si>
  <si>
    <t>CORTE E ABERTURA DE DUAS ROSCAS,POR TARRAXA MANUAL,COLOCACAODE CONEXOES EM TUBOS DE PVC ROSQUEAVEIS,COM DIAMETRO DE 2",EXCLUSIVE A PECA</t>
  </si>
  <si>
    <t>CORTE E ABERTURA DE DUAS ROSCAS,POR TARRAXA MANUAL,COLOCACAODE CONEXOES EM TUBOS DE PVC ROSQUEAVEIS,COM DIAMETRO DE 2.1/2",EXCLUSIVE A PECA</t>
  </si>
  <si>
    <t>CORTE E ABERTURA DE DUAS ROSCAS,POR TARRAXA MANUAL,COLOCACAODE CONEXOES EM TUBOS DE PVC ROSQUEAVEIS,COM DIAMETRO DE 3",EXCLUSIVE A PECA</t>
  </si>
  <si>
    <t>CORTE E ABERTURA DE DUAS ROSCAS,POR TARRAXA MANUAL,COLOCACAODE CONEXOES EM TUBOS DE PVC ROSQUEAVEIS,COM DIAMETRO DE 4",EXCLUSIVE A PECA</t>
  </si>
  <si>
    <t>CORTE E ABERTURA DE DUAS ROSCAS,POR TARRAXA MANUAL,COLOCACAODE CONEXOES EM ELETRODUTO DE PVC ROSQUEAVEIS,COM DIAMETRO DE 1/2",EXCLUSIVE A PECA</t>
  </si>
  <si>
    <t>CORTE E ABERTURA DE DUAS ROSCAS,POR TARRAXA MANUAL,COLOCACAODE CONEXOES EM ELETRODUTO DE PVC ROSQUEAVEIS,COM DIAMETRO DE 3/4",EXCLUSIVE A PECA</t>
  </si>
  <si>
    <t>CORTE E ABERTURA DE DUAS ROSCAS,POR TARRAXA MANUAL,COLOCACAODE CONEXOES EM ELETRODUTO DE PVC ROSQUEAVEIS,COM DIAMETRO DE 1",EXCLUSIVE A PECA</t>
  </si>
  <si>
    <t>CORTE E ABERTURA DE DUAS ROSCAS,POR TARRAXA MANUAL,COLOCACAODE CONEXOES EM ELETRODUTO DE PVC ROSQUEAVEIS,COM DIAMETRO DE 1.1/4",EXCLUSIVE A PECA</t>
  </si>
  <si>
    <t>CORTE E ABERTURA DE DUAS ROSCAS,POR TARRAXA MANUAL,COLOCACAODE CONEXOES EM ELETRODUTO DE PVC ROSQUEAVEIS,COM DIAMETRO DE 1.1/2",EXCLUSIVE A PECA</t>
  </si>
  <si>
    <t>CORTE E ABERTURA DE DUAS ROSCAS,POR TARRAXA MANUAL,COLOCACAODE CONEXOES EM ELETRODUTO DE PVC ROSQUEAVEIS,COM DIAMETRO DE 2",EXCLUSIVE A PECA</t>
  </si>
  <si>
    <t>CORTE E ABERTURA DE DUAS ROSCAS,POR TARRAXA MANUAL,COLOCACAODE CONEXOES EM ELETRODUTO DE PVC ROSQUEAVEIS,COM DIAMETRO DE 2.1/2",EXCLUSIVE A PECA</t>
  </si>
  <si>
    <t>CORTE E ABERTURA DE DUAS ROSCAS,POR TARRAXA MANUAL,COLOCACAODE CONEXOES EM ELETRODUTO DE PVC ROSQUEAVEIS,COM DIAMETRO DE 3",EXCLUSIVE A PECA</t>
  </si>
  <si>
    <t>CORTE E ABERTURA DE DUAS ROSCAS,POR TARRAXA MANUAL,COLOCACAODE CONEXOES EM ELETRODUTO DE PVC ROSQUEAVEIS,COM DIAMETRO DE 4",EXCLUSIVE A PECA</t>
  </si>
  <si>
    <t>CORTE E COLOCACAO DE CONEXOES EM TUBO DE PVC RIGIDO,ESGOTO,SOLDAVEL,COM DIAMETRO DE 40MM,EXCLUSIVE A PECA</t>
  </si>
  <si>
    <t>CORTE E COLOCACAO DE CONEXOES EM TUBO DE PVC RIGIDO,ESGOTO,SOLDAVEL,COM DIAMETRO DE 50MM,EXCLUSIVE A PECA</t>
  </si>
  <si>
    <t>CORTE E COLOCACAO DE CONEXOES EM TUBO DE PVC RIGIDO,ESGOTO,SOLDAVEL,COM DIAMETRO DE 75MM,EXCLUSIVE A PECA</t>
  </si>
  <si>
    <t>CORTE E COLOCACAO DE CONEXOES EM TUBO DE PVC RIGIDO,ESGOTO,SOLDAVEL,COM DIAMETRO DE 100MM,EXCLUSIVE A PECA</t>
  </si>
  <si>
    <t>CORTE E COLOCACAO DE CONEXOES EM TUBO DE PVC RIGIDO,SOLDAVELPARA AGUA FRIA,COM DIAMETRO DE 20MM,EXCLUSIVE A PECA</t>
  </si>
  <si>
    <t>CORTE E COLOCACAO DE CONEXOES EM TUBO DE PVC RIGIDO,SOLDAVELPARA AGUA FRIA,COM DIAMETRO DE 25MM,EXCLUSIVE A PECA</t>
  </si>
  <si>
    <t>CORTE E COLOCACAO DE CONEXOES EM TUBO DE PVC RIGIDO,SOLDAVELPARA AGUA FRIA,COM DIAMETRO DE 32MM,EXCLUSIVE A PECA</t>
  </si>
  <si>
    <t>CORTE E COLOCACAO DE CONEXOES EM TUBO DE PVC RIGIDO,SOLDAVELPARA AGUA FRIA,COM DIAMETRO DE 40MM,EXCLUSIVE A PECA</t>
  </si>
  <si>
    <t>CORTE E COLOCACAO DE CONEXOES EM TUBO DE PVC RIGIDO,SOLDAVELPARA AGUA FRIA,COM DIAMETRO DE 50MM,EXCLUSIVE A PECA</t>
  </si>
  <si>
    <t>CORTE E COLOCACAO DE CONEXOES EM TUBO DE PVC RIGIDO,SOLDAVELPARA AGUA FRIA,COM DIAMETRO DE 60MM,EXCLUSIVE A PECA</t>
  </si>
  <si>
    <t>CORTE E COLOCACAO DE CONEXOES EM TUBO DE PVC RIGIDO,SOLDAVELPARA AGUA FRIA,COM DIAMETRO DE 75MM,EXCLUSIVE A PECA</t>
  </si>
  <si>
    <t>CORTE E COLOCACAO DE CONEXOES EM TUBO DE PVC RIGIDO,SOLDAVELPARA AGUA FRIA,COM DIAMETRO DE 85MM,EXCLUSIVE A PECA</t>
  </si>
  <si>
    <t>CORTE E COLOCACAO DE CONEXOES EM TUBO DE PVC RIGIDO,SOLDAVELPARA AGUA FRIA,COM DIAMETRO DE 110MM,EXCLUSIVE A PECA</t>
  </si>
  <si>
    <t>CORTE E COLOCACAO DE CONEXOES EM TUBO DE COBRE PARA AGUA QUENTE,COM DIAMETRO DE 15MM,EXCLUSIVE A PECA</t>
  </si>
  <si>
    <t>CORTE E COLOCACAO DE CONEXOES EM TUBO DE COBRE PARA AGUA QUENTE,COM DIAMETRO DE 22MM,EXCLUSIVE A PECA</t>
  </si>
  <si>
    <t>CORTE E COLOCACAO DE CONEXOES EM TUBO DE COBRE PARA AGUA QUENTE,COM DIAMETRO DE 28MM,EXCLUSIVE A PECA</t>
  </si>
  <si>
    <t>CORTE E COLOCACAO DE CONEXOES EM TUBO DE COBRE PARA AGUA QUENTE,COM DIAMETRO DE 35MM,EXCLUSIVE A PECA</t>
  </si>
  <si>
    <t>CORTE E COLOCACAO DE CONEXOES EM TUBO DE COBRE PARA AGUA QUENTE,COM DIAMETRO DE 42MM,EXCLUSIVE A PECA</t>
  </si>
  <si>
    <t>CORTE E COLOCACAO DE CONEXOES EM TUBO DE COBRE PARA AGUA QUENTE,COM DIAMETRO DE 54MM,EXCLUSIVE A PECA</t>
  </si>
  <si>
    <t>CORTE E COLOCACAO DE CONEXOES EM TUBO DE COBRE PARA AGUA QUENTE,COM DIAMETRO DE 66MM,EXCLUSIVE A PECA</t>
  </si>
  <si>
    <t>CORTE E COLOCACAO DE CONEXOES EM TUBO DE COBRE PARA AGUA QUENTE,COM DIAMETRO DE 79MM,EXCLUSIVE A PECA</t>
  </si>
  <si>
    <t>CORTE E COLOCACAO DE CONEXOES EM TUBO DE COBRE PARA AGUA QUENTE,COM DIAMETRO DE 104MM,EXCLUSIVE A PECA</t>
  </si>
  <si>
    <t>ABERTURA E FECHAMENTO MANUAL DE RASGO EM ALVENARIA,PARA PASSAGEM DE TUBOS E DUTOS,COM DIAMETRO DE 1/2" A 1"</t>
  </si>
  <si>
    <t>ABERTURA E FECHAMENTO MANUAL DE RASGO EM CONCRETO,PARA PASSAGEM DE TUBOS E DUTOS,COM DIAMETRO DE 1/2" A 1"</t>
  </si>
  <si>
    <t>ABERTURA E FECHAMENTO MANUAL DE RASGO EM ALVENARIA,PARA PASSAGEM DE TUBOS E DUTOS,COM DIAMETRO DE 1.1/4" A 2"</t>
  </si>
  <si>
    <t>ABERTURA E FECHAMENTO MANUAL DE RASGO EM CONCRETO,PARA PASSAGEM DE TUBOS E DUTOS,COM DIAMETRO DE 1.1/4" A 2"</t>
  </si>
  <si>
    <t>ABERTURA E FECHAMENTO MANUAL DE RASGO EM ALVENARIA,PARA PASSAGEM DE TUBOS E DUTOS,COM DIAMETRO DE 2.1/2" A 4"</t>
  </si>
  <si>
    <t>ABERTURA E FECHAMENTO MANUAL DE RASGO EM CONCRETO,PARA PASSAGEM DE TUBOS E DUTOS,COM DIAMETRO DE 2.1/2" A 4"</t>
  </si>
  <si>
    <t>SOLDA DE TOPO,EM TUBULACAO PARA VAPOR(SCH-40 OU SCH-80),NO DIAMETRO DE 1/2",UTILIZANDO CONVERSOR ELETROMOTORIZADO,INCLUSIVE CORTE OU CHANFRO DAS EXTREMIDADES</t>
  </si>
  <si>
    <t>SOLDA DE TOPO,EM TUBULACAO PARA VAPOR(SCH-40 OU SCH-80),NO DIAMETRO DE 3/4",UTILIZANDO CONVERSOR ELETROMOTORIZADO,INCLUSIVE CORTE OU CHANFRO DAS EXTREMIDADES</t>
  </si>
  <si>
    <t>SOLDA DE TOPO,EM TUBULACAO PARA VAPOR(SCH-40 OU SCH-80),NO DIAMETRO DE 1",UTILIZANDO CONVERSOR ELETROMOTORIZADO,INCLUSIVE CORTE OU CHANFRO DAS EXTREMIDADES</t>
  </si>
  <si>
    <t>SOLDA DE TOPO,EM TUBULACAO PARA VAPOR(SCH-40 OU SCH-80),NO DIAMETRO DE 1.1/4",UTILIZANDO CONVERSOR ELETROMOTORIZADO,INCLUSIVE CORTE OU CHANFRO DAS EXTREMIDADES</t>
  </si>
  <si>
    <t>SOLDA DE TOPO,EM TUBULACAO PARA VAPOR(SCH-40 OU SCH-80),NO DIAMETRO DE 1.1/2",UTILIZANDO CONVERSOR ELETROMOTORIZADO,INCLUSIVE CORTE OU CHANFRO DAS EXTREMIDADES</t>
  </si>
  <si>
    <t>SOLDA DE TOPO,EM TUBULACAO PARA VAPOR(SCH-40 OU SCH-80),NO DIAMETRO DE 2",UTILIZANDO CONVERSOR ELETROMOTORIZADO,INCLUSIVE CORTE OU CHANFRO DAS EXTREMIDADES</t>
  </si>
  <si>
    <t>SOLDA DE TOPO,EM TUBULACAO PARA VAPOR(SCH-40 OU SCH-80),NO DIAMETRO DE 2.1/2",UTILIZANDO CONVERSOR ELETROMOTORIZADO,INCLUSIVE CORTE OU CHANFRO DAS EXTREMIDADES</t>
  </si>
  <si>
    <t>SOLDA DE TOPO,EM TUBULACAO PARA VAPOR(SCH-40 OU SCH-80),NO DIAMETRO DE 3",UTILIZANDO CONVERSOR ELETROMOTORIZADO,INCLUSIVE CORTE OU CHANFRO DAS EXTREMIDADES</t>
  </si>
  <si>
    <t>SOLDA DE TOPO,EM TUBULACAO PARA VAPOR(SCH-40 OU SCH-80),NO DIAMETRO DE 4",UTILIZANDO CONVERSOR ELETROMOTORIZADO,INCLUSIVE CORTE OU CHANFRO DAS EXTREMIDADES</t>
  </si>
  <si>
    <t>ISOLAMENTO EM TUBULACAO COM DIAMETRO DE 1/2",COMPREENDENDO:CALHA DE ISOLAMENTO DE POLIURETANO EXPANDIDO,COM ESPESSURA DE1",FIXADA COM ARAME GALVANIZADO,CHAPA DE ALUMINIO CORRUGADACOM PAPEL KRAFT COM 0,15MM,FIXADA COM CINTA DE ALUMINIO COM1/2"X0,5MM E SELO PARA FIXACAO DA CINTA,EXCLUSIVE A TUBULACAO.FORNECIMENTO E COLOCACAO</t>
  </si>
  <si>
    <t>ISOLAMENTO EM TUBULACAO COM DIAMETRO DE 3/4",COMPREENDENDO:CALHA DE ISOLAMENTO DE POLIURETANO EXPANDIDO,COM ESPESSURA DE1",FIXADA COM ARAME GALVANIZADO,CHAPA DE ALUMINIO CORRUGADACOM PAPEL KRAFT COM 0,15MM,FIXADA COM CINTA DE ALUMINIO COM1/2"X0,5MM E SELO PARA FIXACAO DA CINTA,EXCLUSIVE A TUBULACAO.FORNECIMENTO E COLOCACAO</t>
  </si>
  <si>
    <t>ISOLAMENTO EM TUBULACAO COM DIAMETRO DE 1",COMPREENDENDO:CALHA DE ISOLAMENTO DE POLIURETANO EXPANDIDO,COM ESPESSURA DE 1",FIXADA COM ARAME GALVANIZADO,CHAPA DE ALUMINIO CORRUGADA COM PAPEL KRAFT COM 0,15MM,FIXADA COM CINTA DE ALUMINIO COM 1/2"X0,5MM E SELO PARA FIXACAO DA CINTA,EXCLUSIVE A TUBULACAO.FORNECIMENTO E COLOCACAO</t>
  </si>
  <si>
    <t>ISOLAMENTO EM TUBULACAO COM DIAMETRO DE 1.1/4",COMPREENDENDO:CALHA DE ISOLAMENTO DE POLIURETANO EXPANDIDO,COM ESPESSURADE 1",FIXADA COM ARAME GALVANIZADO,CHAPA DE ALUMINIO CORRUGADA COM PAPEL KRAFT COM 0,15MM,FIXADA COM CINTA DE ALUMINIO COM 1/2"X0,5MM E SELO PARA FIXACAO DE CINTA,EXCLUSIVE A TUBULACAO.FORNECIMENTO E COLOCACAO</t>
  </si>
  <si>
    <t>ISOLAMENTO EM TUBULACAO COM DIAMETRO DE 1.1/2",COMPREENDENDO:CALHA DE ISOLAMENTO DE POLIURETANO EXPANDIDO,COM ESPESSURADE 1",FIXADA COM ARAME GALVANIZADO,CHAPA DE ALUMINIO CORRUGADA COM PAPEL KRAFT COM 0,15MM,FIXADA COM CINTA DE ALUMINIO COM 1/2"X0,5MM E SELO PARA FIXACAO DA CINTA,EXCLUSIVE A TUBULACAO.FORNECIMENTO E COLOCACAO</t>
  </si>
  <si>
    <t>ISOLAMENTO EM TUBULACAO COM DIAMETRO DE 2",COMPREENDENDO:CALHA DE ISOLAMENTO DE POLIURETANO EXPANDIDO,COM ESPESSURA DE 1.1/2",FIXADA COM ARAME GALVANIZADO,CHAPA DE ALUMINIO CORRUGADA COM PAPEL KRAFT COM 0,15MM,FIXADA COM CINTA DE ALUMINIO COM 1/2"X0,5MM E SELO PARA FIXACAO DA CINTA,EXCLUSIVE A TUBULACAO.FORNECIMENTO E COLOCACAO</t>
  </si>
  <si>
    <t>ISOLAMENTO EM TUBULACAO COM DIAMETRO DE 2.1/2",COMPREENDENDO:CALHA DE ISOLAMENTO DE POLIURETANO EXPANDIDO,COM ESPESSURADE 1.1/2",FIXADA COM ARAME GALVANIZADO,CHAPA DE ALUMINIO CORRUGADA COM PAPEL KRAFT COM 0,15MM,FIXADA COM CINTA DE ALUMINIO COM 1/2"X0,5MM E SELO PARA FIXACAO DA CINTA,EXCLUSIVE ATUBULACAO.FORNECIMENTO E COLOCACAO</t>
  </si>
  <si>
    <t>ISOLAMENTO EM TUBULACAO COM DIAMETRO DE 3",COMPREENDENDO:CALHA DE ISOLAMENTO DE POLIURETANO EXPANDIDO,COM ESPESSURA DE 1.1/2",FIXADA COM ARAME GALVANIZADO,CHAPA DE ALUMINIO CORRUGADA COM PAPEL KRAFT COM 0,15MM,FIXADA COM CINTA DE ALUMINIO COM 1/2"X0,5MM E SELO PARA FIXACAO DA CINTA,EXCLUSIVE A TUBULACAO.FORNECIMENTO E COLOCACAO</t>
  </si>
  <si>
    <t>ISOLAMENTO EM TUBULACAO COM DIAMETRO DE 4",COMPREENDENDO:CALHA DE ISOLAMENTO DE POLIURETANO EXPANDIDO,COM ESPESSURA DE 1.1/2",FIXADA COM ARAME GALVANIZADO,CHAPA DE ALUMINIO CORRUGADA COM PAPEL KRAFT COM 0,15MM,FIXADA COM CINTA DE ALUMINIO COM 1/2"X0,5MM E SELO PARA FIXACAO DA CINTA,EXCLUSIVE A TUBULACAO.FORNECIMENTO E COLOCACAO</t>
  </si>
  <si>
    <t>FORNECIMENTO DE AGUA,PELA CEDAE,PARA OBRAS PUBLICAS,CONDIDERANDO UM CONSUMO MENSAL DE ATE 20,00M3,TARIFA "A"</t>
  </si>
  <si>
    <t>ADICIONAL PARA O ITEM 15.058.0010,CONSIDERANDO O CONSUMO MENSAL ENTRE 21,00 E 30,00M3</t>
  </si>
  <si>
    <t>ADICIONAL PARA OS ITENS 15.058.0010 E 15.058.0015,CONSIDERANDO O CONSUMO MENSAL ENTRE 31,00 E 100,00M3</t>
  </si>
  <si>
    <t>FORNECIMENTO DE AGUA,PELA CEDAE,PARA OBRAS PUBLICAS,CONSIDERANDO O CONSUMO MENSAL DE ATE 30,00M3,TARIFA "B"</t>
  </si>
  <si>
    <t>ADICIONAL PARA O ITEM 15.058.0050,CONSIDERANDO O CONSUMO MENSAL DE 31,00 ATE 130,00M3</t>
  </si>
  <si>
    <t>ADICIONAL PARA OS ITENS 15.058.0050 E 15.058.0055,CONSIDERANDO O CONSUMO MENSAL MAIOR QUE 130,00M3</t>
  </si>
  <si>
    <t>LIGACAO PREDIAL DE ESGOTO SANITARIO,SEGUNDO INSTRUCOES DA CEDAE,INCLUSIVE CAIXA DE INSPECAO COM TAMPAO DE FERRO FUNDIDOLEVE,EM LOGRADOURO DOTADO DE COLETOR DUPLO.ESTE CUSTO INCLUIESCAVACAO E REATERRO</t>
  </si>
  <si>
    <t>LIGACAO PREDIAL DE ESGOTO SANITARIO,SEGUNDO INSTRUCOES DA CEDAE,INCLUSIVE CAIXA DE INSPECAO COM TAMPAO DE FERRO FUNDIDOPESADO,EM LOGRADOURO DOTADO DE COLETOR DUPLO.ESTE CUSTO INCLUI ESCAVACAO E REATERRO</t>
  </si>
  <si>
    <t>LIGACAO PREDIAL DE ESGOTO SANITARIO,SEGUNDO INSTRUCOES DA CEDAE,INCLUSIVE CAIXA DE INSPECAO COM TAMPAO DE FERRO FUNDIDOLEVE,EM LOGRADOURO SEM PAVIMENTACAO,DOTADO DE COLETOR UNICO.ESTE CUSTO INCLUI ESCAVACAO E REATERRO</t>
  </si>
  <si>
    <t>LIGACAO PREDIAL DE ESGOTO SANITARIO,SEGUNDO INSTRUCOES DA CEDAE,INCLUSIVE CAIXA DE INSPECAO COM TAMPAO DE FERRO FUNDIDOPESADO,EM LOGRADOURO SEM PAVIMENTACAO,DOTADO DE COLETOR UNICO.ESTE CUSTO INCLUI ESCAVACAO E REATERRO</t>
  </si>
  <si>
    <t>LIGACAO PREDIAL DE ESGOTO SANITARIO,SEGUNDO INSTRUCOES DA CEDAE,INCLUSIVE CAIXA DE INSPECAO COM TAMPAO DE FERRO FUNDIDOLEVE,EM LOGRADOURO PAVIMENTADO,COM PARALELEPIPEDOS SOBRE COLCHOES DE AREIA OU PO-DE-PEDRA,E DOTADO DE COLETOR UNICO.ESTECUSTO INCLUI ESCAVACAO E REATERRO</t>
  </si>
  <si>
    <t>LIGACAO PREDIAL DE ESGOTO SANITARIO,SEGUNDO INSTRUCOES DA CEDAE,INCLUSIVE CAIXA DE INSPECAO COM TAMPAO DE FERRO FUNDIDOPESADO,EM LOGRADOURO PAVIMENTADO,COM PARALELEPIPEDOS SOBRE COLCHOES DE AREIA OU PO-DE-PEDRA,E DOTADO DE COLETOR UNICO.ESTE CUSTO INCLUI ESCAVACAO E REATERRO</t>
  </si>
  <si>
    <t>LIGACAO PREDIAL DE ESGOTO SANITARIO,SEGUNDO INSTRUCOES DA CEDAE,INCLUSIVE CAIXA DE INSPECAO COM TAMPAO DE FERRO FUNDIDOLEVE,EM LOGRADOURO PAVIMENTADO,COM LENCOL DE ASFALTO SOBRE CAMADA DE CONCRETO E DOTADO DE COLETOR UNICO.ESTE CUSTO INCLUI ESCAVACAO E REATERRO</t>
  </si>
  <si>
    <t>LIGACAO PREDIAL DE ESGOTO SANITARIO,SEGUNDO INSTRUCOES DA CEDAE,INCLUSIVE CAIXA DE INSPECAO COM TAMPAO DE FERRO FUNDIDOPESADO,EM LOGRADOURO PAVIMENTADO,COM LENCOL DE ASFALTO SOBRECAMADA DE CONCRETO E DOTADO DE COLETOR UNICO.ESTE CUSTO INCLUI ESCAVACAO E REATERRO</t>
  </si>
  <si>
    <t>CONJUNTO DE MATERIAIS PARA CAVALETE DE RAMAL PREDIAL DE AGUA,PADRAO NORMAL,TIPO A DE 1/2".FORNECIMENTO</t>
  </si>
  <si>
    <t>CONJUNTO DE MATERIAIS PARA CAVALETE DE RAMAL PREDIAL DE AGUA,PADRAO NORMAL,TIPO A DE 3/4".FORNECIMENTO</t>
  </si>
  <si>
    <t>CONJUNTO DE MATERIAIS PARA CAVALETE DE RAMAL PREDIAL DE AGUA,PADRAO NORMAL,TIPO A DE 1".FORNECIMENTO</t>
  </si>
  <si>
    <t>CONJUNTO DE MATERIAIS PARA CAVALETE DE RAMAL PREDIAL DE AGUA,PADRAO NORMAL,TIPO A DE 1.1/2".FORNECIMENTO</t>
  </si>
  <si>
    <t>CONJUNTO DE MATERIAIS PARA CAVALETE DE RAMAL PREDIAL DE AGUA,PADRAO NORMAL,TIPO B DE 1/2".FORNECIMENTO</t>
  </si>
  <si>
    <t>CONJUNTO DE MATERIAIS PARA CAVALETE DE RAMAL PREDIAL DE AGUA,PADRAO NORMAL,TIPO B DE 3/4".FORNECIMENTO</t>
  </si>
  <si>
    <t>CONJUNTO DE MATERIAIS,COMPLETO,PARA LIGACAO DE RAMAL PREDIALDE AGUA,DENOMINADO "KIT CAVALETE",EM PVC,DIAMETRO DE 1/2".FORNECIMENTO</t>
  </si>
  <si>
    <t>CONJUNTO DE MATERIAIS,COMPLETO,PARA LIGACAO DE RAMAL PREDIALDE AGUA,DENOMINADO "KIT CAVALETE",EM PVC,DIAMETRO DE 3/4".FORNECIMENTO</t>
  </si>
  <si>
    <t>CONJUNTO DE MATERIAIS PARA RAMAL PREDIAL DE AGUA DE PEAD 20MM,PADRAO NORMAL,LIGADO EM DISTRIBUIDOR DE PVC DN DE 50MM OU2",EXCLUSIVE TUBO E CAVALETE.FORNECIMENTO</t>
  </si>
  <si>
    <t>CONJUNTO DE MATERIAIS PARA RAMAL PREDIAL DE AGUA DE PEAD 20MM,PADRAO NORMAL,LIGADO EM DISTRUIBUIDOR DE PVC DN DE 75MM OU3",EXCLUSIVE TUBO E CAVALETE.FORNECIMENTO</t>
  </si>
  <si>
    <t>CONJUNTO DE MATERIAIS PARA RAMAL PREDIAL DE AGUA DE PEAD 20MM,PADRAO NORMAL,LIGADO EM DISTRIBUIDOR DE FERRO FUNDIDO K-7DN DE 75MM,EXCLUSIVE TUBO E CAVALETE.FORNECIMENTO</t>
  </si>
  <si>
    <t>CONJUNTO DE MATERIAIS PARA RAMAL PREDIAL DE AGUA DE PEAD 20MM,PADRAO NORMAL,LIGADO EM DISTRIBUIDOR DE FERRO FUNDIDO K-7OU PVC DEFOFO DN DE 100MM,EXCLUSIVE TUBO E CAVALETE.FORNECIMENTO</t>
  </si>
  <si>
    <t>CONJUNTO DE MATERIAIS PARA RAMAL PREDIAL DE AGUA DE PEAD 20MM,PADRAO NORMAL,LIGADO EM DISTRUIBUIDOR DE PVC DEFOFO DN DE150MM,EXCLUSIVE TUBO E CAVALETE.FORNECIMENTO</t>
  </si>
  <si>
    <t>CONJUNTO DE MATERIAIS PARA RAMAL PREDIAL DE AGUA DE PEAD 20MM,PADRAO NORMAL,LIGADO EM DISTRIBUIDOR DE PVC DEFOFO DN DE 200MM,EXCLUSIVE TUBO E CAVALETE.FORNECIMENTO</t>
  </si>
  <si>
    <t>CONJUNTO DE MATERIAIS PARA RAMAL PREDIAL DE AGUA DE PEAD 20MM,PADRAO NORMAL,LIGADO EM DISTRIBUIDOR DE PVC DEFOFO DN DE 250MM,EXCLUSIVE TUBO E CAVALETE.FORNECIMENTO</t>
  </si>
  <si>
    <t>CONJUNTO DE MATERIAIS PARA RAMAL PREDIAL DE AGUA DE PEAD 20MM,PADRAO NORMAL,LIGADO EM DISTRIBUIDOR DE FERRO FUNDIDO K-7DN ACIMA DE 100MM OU K-9,EXCLUSIVE TUBO E CAVALETE.FORNECIMENTO</t>
  </si>
  <si>
    <t>CONJUNTO DE MATERIAIS PARA RAMAL PREDIAL DE AGUA DE PVC RQ 1/2",PADRAO NORMAL,LIGADO EM DISTRIBUIDOR DE PVC DN DE 50MM OU 2",EXCLUSIVE TUBO E CAVALETE.FORNECIMENTO</t>
  </si>
  <si>
    <t>CONJUNTO DE MATERIAIS PARA RAMAL PREDIAL DE AGUA DE PVC RQ 1/2",PADRAO NORMAL,LIGADO EM DISTRIBUIDOR DE PVC DN DE 75MM OU 3",EXCLUSIVE TUBO E CAVALETE.FORNECIMENTO</t>
  </si>
  <si>
    <t>CONJUNTO DE MATERIAIS PARA RAMAL PREDIAL DE AGUA DE PVC RQ 1/2",PADRAO NORMAL,LIGADO EM DISTRIBUIDOR DE FERRO FUNDIDO K-7 DN DE 75MM,EXCLUSIVE TUBO E CAVALETE.FORNECIMENTO</t>
  </si>
  <si>
    <t>CONJUNTO DE MATERIAIS PARA RAMAL PREDIAL DE AGUA DE PVC RQ 1/2",PADRAO NORMAL,LIGADO EM DISTRIBUIDOR DE FERRO FUNDIDO K-7 DN OU PVC DEFOFO DN DE 100MM,EXCLUSIVE TUBO E CAVALETE.FORNECIMENTO</t>
  </si>
  <si>
    <t>CONJUNTO DE MATERIAIS PARA RAMAL PREDIAL DE AGUA DE PVC RQ 1/2",PADRAO NORMAL,LIGADO EM DISTRIBUIDOR DE PVC DEFOFO DN DE150MM,EXCLUSIVE TUBO E CAVALETE.FORNECIMENTO</t>
  </si>
  <si>
    <t>CONJUNTO DE MATERIAIS PARA RAMAL PREDIAL DE AGUA DE PVC RQ 1/2",PADRAO NORMAL,LIGADO EM DISTRIBUIDOR DE PVC DEFOFO DN DE200MM,EXCLUSIVE TUBO E CAVALETE.FORNECIMENTO</t>
  </si>
  <si>
    <t>CONJUNTO DE MATERIAIS PARA RAMAL PREDIAL DE AGUA DE PVC RQ 1/2",PADRAO NORMAL,LIGADO EM DISTRIBUIDOR DE PVC DEFOFO DN DE250MM,EXCLUSIVE TUBO EM CAVALETE.FORNECIMENTO</t>
  </si>
  <si>
    <t>CONJUNTO DE MATERIAIS PARA RAMAL PREDIAL DE AGUA DE PVC RQ 1/2",PADRAO NORMAL,LIGADO EM DISTRIBUIDOR DE FERRO FUNDIDO K-7 DN ACIMA DE 100MM OU K-9,EXCLUSIVE TUBO E CAVALETE.FORNECIMENTO</t>
  </si>
  <si>
    <t>CONJUNTO DE MATERIAIS PARA RAMAL PREDIAL DE AGUA DE PVC RQ 3/4",PADRAO NORMAL,LIGADO EM DISTRIBUIDOR DE PVC DN DE 50MM OU 2",EXCLUSIVE TUBO E CAVALETE.FORNECIMENTO</t>
  </si>
  <si>
    <t>CONJUNTO DE MATERIAIS PARA RAMAL PREDIAL DE AGUA DE PVC RQ 3/4",PADRAO NORMAL,LIGADO EM DISTRIBUIDOR DE PVC DN DE 75MM OU 3",EXCLUSIVE TUBO E CAVALETE.FORNECIMENTO</t>
  </si>
  <si>
    <t>CONJUNTO DE MATERIAIS PARA RAMAL PREDIAL DE AGUA DE PVC RQ 3/4",PADRAO NORMAL,LIGADO EM DISTRIBUIDOR DE FERRO FUNDIDO K-7 DN DE 75MM,EXCLUSIVE TUBO E CAVALETE.FORNECIMENTO</t>
  </si>
  <si>
    <t>CONJUNTO DE MATERIAIS PARA RAMAL PREDIAL DE AGUA DE PVC RQ 3/4",PADRAO NORMAL,LIGADO EM DISTRIBUIDOR DE FERRO FUNDIDO K-7 OU PVC DEFOFO DN DE 100MM,EXCLUSIVE TUBO E CAVALETE.FORNECIMENTO</t>
  </si>
  <si>
    <t>CONJUNTO DE MATERIAIS PARA RAMAL PREDIAL DE AGUA DE PVC RQ 3/4",PADRAO NORMAL,LIGADO EM DISTRIBUIDOR DE PVC DEFOFO DN DE150MM,EXCLUSIVE TUBO E CAVALETE.FORNECIMENTO</t>
  </si>
  <si>
    <t>CONJUNTO DE MATERIAIS PARA RAMAL PREDIAL DE AGUA DE PVC RQ 3/4",PADRAO NORMAL,LIGADO EM DISTRIBUIDOR DE PVC DEFOFO DN DE200MM,EXCLUSIVE TUBO E CAVALETE.FORNECIMENTO</t>
  </si>
  <si>
    <t>CONJUNTO DE MATERIAIS PARA RAMAL PREDIAL DE AGUA DE PVC RQ 3/4",PADRAO NORMAL,LIGADO EM DISTRIBUIDOR DE PVC DEFOFO DN DE250MM,EXCLUSIVE TUBO E CAVALETE.FORNECIMENTO</t>
  </si>
  <si>
    <t>CONJUNTO DE MATERIAIS PARA RAMAL PREDIAL DE AGUA DE PVC RQ 3/4",PADRAO NORMAL,LIGADO EM DISTRIBUIDOR DE FERRO FUNDIDO K-7 DN ACIMA DE 100MM OU K-9,EXCLUSIVE TUBO E CAVALETE.FORNECIMENTO</t>
  </si>
  <si>
    <t>CONJUNTO DE MATERIAIS PARA RAMAL PREDIAL DE AGUA DE PVC RQ 1",PADRAO NORMAL,LIGADO EM DISTRIBUIDOR DE PVC DN DE 50MM OU2",EXCLUSIVE TUBO E CAVALETE.FORNECIMENTO</t>
  </si>
  <si>
    <t>CONJUNTO DE MATERIAIS PARA RAMAL PREDIAL DE AGUA DE PVC RQ 1",PADRAO NORMAL,LIGADO EM DISTRIBUIDOR DE PVC OU FERRO FUNDIDO K-7 DN DE 75MM OU 3",EXCLUSIVE TUBO E CAVALETE.FORNECIMENTO</t>
  </si>
  <si>
    <t>CONJUNTO DE MATERIAIS PARA RAMAL PREDIAL DE AGUA DE PVC RQ 1",PADRAO NORMAL,LIGADO EM DISTRIBUIDOR DE FERRO FUNDIDO K-7OU PVC DEFOFO DN DE 100MM,EXCLUSIVE TUBO E CAVALETE.FORNECIMENTO</t>
  </si>
  <si>
    <t>CONJUNTO DE MATERIAIS PARA RAMAL PREDIAL DE AGUA DE PVC RQ 1",PADRAO NORMAL,LIGADO EM DISTRIBUIDOR DE PVC DEFOFO DN DE 150MM,EXCLUSIVE TUBO E CAVALETE.FORNECIMENTO</t>
  </si>
  <si>
    <t>CONJUNTO DE MATERIAIS PARA RAMAL PREDIAL DE AGUA DE PVC RQ 1",PADRAO NORMAL,LIGADO EM DISTRIBUIDOR DE PVC DEFOFO DN DE 200MM,EXCLUSIVE TUBO E CAVALETE.FORNECIMENTO</t>
  </si>
  <si>
    <t>CONJUNTO DE MATERIAIS PARA RAMAL PREDIAL DE AGUA DE PVC RQ 1",PADRAO NORMAL,LIGADO EM DISTRIBUIDOR DE PVC DEFOFO DN DE 250MM,EXCLUSIVE TUBO E CAVALETE.FORNECIMENTO</t>
  </si>
  <si>
    <t>CONJUNTO DE MATERIAIS PARA RAMAL PREDIAL DE AGUA DE PVC RQ 1",PADRAO NORMAL,LIGADO EM DISTRIBUIDOR DE FERRO FUNDIDO K-7DN ACIMA DE 100MM OU K-9,EXCLUSIVE TUBO E CAVALETE.FORNECIMENTO</t>
  </si>
  <si>
    <t>CONJUNTO DE MATERIAIS PARA RAMAL PREDIAL DE AGUA DE PVC RQ 1.1/2",PADRAO NORMAL,LIGADO EM DISTRIBUIDOR DE PVC DN DE 50MMOU 2",EXCLUSIVE TUBO E CAVALETE.FORNECIMENTO</t>
  </si>
  <si>
    <t>CONJUNTO DE MATERIAIS PARA RAMAL PREDIAL DE AGUA DE PVC RQ 1.1/2",PADRAO NORMAL,LIGADO EM DISTRIBUIDOR DE PVC DN DE 75MMOU 3",EXCLUSIVE TUBO E CAVALETE.FORNECIMENTO</t>
  </si>
  <si>
    <t>CONJUNTO DE MATERIAIS PARA RAMAL PREDIAL DE AGUA DE PVC RQ 1.1/2",PADRAO NORMAL,LIGADO EM DISTRIBUIDOR DE FERRO FUNDIDODN DE 75MM,EXCLUSIVE TUBO E CAVALETE.FORNECIMENTO</t>
  </si>
  <si>
    <t>CONJUNTO DE MATERIAIS PARA RAMAL PREDIAL DE AGUA DE PVC RQ 1.1/2",PADRAO NORMAL,LIGADO EM DISTRIBUIDOR DE PVC DEFOFO OUFERRO FUNDIDO DN DE 100MM,EXCLUSIVE TUBO E CAVALETE.FORNECIMENTO</t>
  </si>
  <si>
    <t>CONJUNTO DE MATERIAIS PARA RAMAL PREDIAL DE AGUA DE PVC RQ 1.1/2",PADRAO NORMAL,LIGADO EM DISTRIBUIDOR DE PVC DEFOFO DNDE 150MM,EXCLUSIVE TUBO E CAVALETE.FORNECIMENTO</t>
  </si>
  <si>
    <t>CONJUNTO DE MATERIAIS PARA RAMAL PREDIAL DE AGUA DE PVC RQ 1.1/2",PADRAO NORMAL,LIGADO EM DISTRIBUIDOR DE PVC DEFOFO DNDE 200MM,EXCLUSIVE TUBO E CAVALETE.FORNECIMENTO</t>
  </si>
  <si>
    <t>CONJUNTO DE MATERIAIS PARA RAMAL PREDIAL DE AGUA DE PVC RQ 1.1/2",PADRAO NORMAL,LIGADO EM DISTRIBUIDOR DE PVC DEFOFO DNDE 250MM,EXCLUSIVE TUBO E CAVALETE.FORNECIMENTO</t>
  </si>
  <si>
    <t>CONJUNTO DE MATERIAIS PARA RAMAL PREDIAL DE AGUA DE PVC RQ 1.1/2",PADRAO NORMAL,LIGADO EM DISTRIBUIDOR DE FERRO FUNDIDODN ACIMA DE 100MM,EXCLUSIVE TUBO E CAVALETE.FORNECIMENTO</t>
  </si>
  <si>
    <t>CONJUNTO DE MATERIAIS PARA RAMAL PREDIAL DE AGUA DE PVC RQ 2",PADRAO NORMAL,LIGADO EM DISTRIBUIDOR DE PVC DN DE 50MM OU2",EXCLUSIVE TUBO E CAVALETE.FORNECIMENTO</t>
  </si>
  <si>
    <t>CONJUNTO DE MATERIAIS PARA RAMAL PREDIAL DE AGUA DE PVC RQ 2",PADRAO NORMAL,LIGADO EM DISTRIBUIDOR DE PVC DN DE 75MM OU3",EXCLUSIVE TUBO E CAVALETE.FORNECIMENTO</t>
  </si>
  <si>
    <t>CONJUNTO DE MATERIAIS PARA RAMAL PREDIAL DE AGUA DE PVC RQ 2",PADRAO NORMAL,LIGADO EM DISTRIBUIDOR DE FERRO FUNDIDO DN DE 75MM,EXCLUSIVE TUBO E CAVALETE.FORNECIMENTO</t>
  </si>
  <si>
    <t>CONJUNTO DE MATERIAIS PARA RAMAL PREDIAL DE AGUA DE PVC RQ 2",PADRAO NORMAL,LIGADO EM DISTRIBUIDOR DE PVC DEFOFO OU FERRO FUNDIDO DN DE 100MM,EXCLUSIVE TUBO E CAVALETE.FORNECIMENTO</t>
  </si>
  <si>
    <t>CONJUNTO DE MATERIAIS PARA RAMAL PREDIAL DE AGUA DE PVC RQ 2",PADRAO NORMAL,LIGADO EM DISTRIBUIDOR DE PVC DEFOFO DN DE 150MM,EXCLUSIVE TUBO E CAVALETE.FORNECIMENTO</t>
  </si>
  <si>
    <t>CONJUNTO DE MATERIAIS PARA RAMAL PREDIAL DE AGUA DE PVC RQ 2",PADRAO NORMAL,LIGADO EM DISTRIBUIDOR DE PVC DEFOFO DN DE 200MM,EXCLUSIVE TUBO E CAVALETE.FORNECIMENTO</t>
  </si>
  <si>
    <t>CONJUNTO DE MATERIAIS PARA RAMAL PREDIAL DE AGUA DE PVC RQ 2",PADRAO NORMAL,LIGADO EM DISTRIBUIDOR DE PVC DEFOFO DN DE 250MM,EXCLUSIVE TUBO E CAVALETE.FORNECIMENTO</t>
  </si>
  <si>
    <t>CONJUNTO DE MATERIAIS PARA RAMAL PREDIAL DE AGUA DE PVC RQ 2",LIGADO EM DISTRIBUIDOR DE FERRO FUNDIDO DN ACIMA DE 100MM,EXCLUSIVE TUBO E CAVALETE.FORNECIMENTO</t>
  </si>
  <si>
    <t>CAVALETE TIPO A,COMPREENDENDO TODOS OS RECURSOS NECESSARIOSCONFORME INSTRUCOES DO EDITAL DA CEDAE,DIAMETRO DE 1/2".FORNECIMENTO E COLOCACAO</t>
  </si>
  <si>
    <t>CAVALETE TIPO A,COMPREENDENDO TODOS OS RECURSOS NECESSARIOSCONFORME INSTRUCOES DO EDITAL DA CEDAE,DIAMETRO DE 3/4".FORNECIMENTO E COLOCACAO</t>
  </si>
  <si>
    <t>CAVALETE TIPO A,COMPREENDENDO TODOS OS RECURSOS NECESSARIOSCONFORME INSTRUCOES DO EDITAL DA CEDAE,DIAMETRO DE 1".FORNECIMENTO E COLOCACAO</t>
  </si>
  <si>
    <t>CONJUNTO DE MATERIAIS PARA RAMAL PREDIAL EM PVC RQ,DIAMETRODE 1/2",PADRAO NORMAL,LIGADO EM DISTRIBUIDOR DE PVC COM DIAMETRO DE 50MM(2").FORNECIMENTO E COLOCACAO</t>
  </si>
  <si>
    <t>CONJUNTO DE MATERIAIS PARA RAMAL PREDIAL EM PVC RQ,DIAMETRODE 1/2",PADRAO NORMAL,LIGADO EM DISTRIBUIDOR DE PVC COM DIAMETRO DE 75MM(3").FORNECIMENTO E COLOCACAO</t>
  </si>
  <si>
    <t>CONJUNTO DE MATERIAIS PARA RAMAL PREDIAL EM PVC RQ,DIAMETRODE 1/2",PADRAO NORMAL,LIGADO EM DISTRIBUIDOR DE FERRO FUNDIDO K-7,COM DIAMETRO DE 75MM (3").FORNECIMENTO E COLOCACAO</t>
  </si>
  <si>
    <t>CONJUNTO DE MATERIAIS PARA RAMAL PREDIAL EM PVC RQ,DIAMETRODE 1/2",PADRAO NORMAL,LIGADO EM DISTRIBUIDOR DE FERRO FUNDIDO K-7,OU PVC,COM DIAMETRO DE 100MM(4").FORNECIMENTO E COLOCACAO</t>
  </si>
  <si>
    <t>CONJUNTO DE MATERIAIS PARA RAMAL PREDIAL EM PVC RQ,DIAMETRODE 3/4",PADRAO NORMAL,LIGADO EM DISTRIBUIDOR DE PVC COM DIAMETRO DE 50MM(2").FORNECIMENTO E COLOCACAO</t>
  </si>
  <si>
    <t>CONJUNTO DE MATERIAIS PARA RAMAL PREDIAL EM PVC RQ,DIAMETRODE 3/4",PADRAO NORMAL,LIGADO EM DISTRIBUIDOR DE PVC COM DIAMETRO DE 75MM(3").FORNECIMENTO E COLOCACAO</t>
  </si>
  <si>
    <t>CONJUNTO DE MATERIAIS PARA RAMAL PREDIAL EM PVC RQ,DIAMETRODE 3/4",PADRAO NORMAL,LIGADO EM DISTRIBUIDOR DE FERRO FUNDIDO K-7 COM DIAMETRO DE 75MM(3").FORNECIMENTO E COLOCACAO</t>
  </si>
  <si>
    <t>CONJUNTO DE MATERIAIS PARA RAMAL PREDIAL EM PVC RQ,DIAMETRODE 3/4",PADRAO NORMAL,LIGADO EM DISTRIBUIDOR DE FERRO FUNDIDO K-7 OU PVC COM DIAMETRO DE 100MM(4").FORNECIMENTO E COLOCACAO</t>
  </si>
  <si>
    <t>CONJUNTO DE MATERIAIS PARA RAMAL PREDIAL EM PVC RQ,DIAMETRODE 1",PADRAO NORMAL,LIGADO EM DISTRIBUIDOR DE PVC COM DIAMETRO DE 50MM(2").FORNECIMENTO E COLOCACAO</t>
  </si>
  <si>
    <t>CONJUNTO DE MATERIAIS PARA RAMAL PREDIAL EM PVC RQ,DIAMETRODE 1",PADRAO NORMAL,LIGADO EM DISTRIBUIDOR DE FERRO FUNDIDOK-7 OU PVC COM DIAMETRO DE 75MM(3").FORNECIMENTO E COLOCACAO</t>
  </si>
  <si>
    <t>CONJUNTO DE MATERIAIS PARA RAMAL PREDIAL EM PVC RQ,DIAMETRODE 1",PADRAO NORMAL,LIGADO EM DISTRIBUIDOR DE FERRO FUNDIDOK-7 OU PVC COM DIAMETRO DE 100MM(4").FORNECIMENTO E COLOCACAO</t>
  </si>
  <si>
    <t>INSTALACAO DE RAMAL PREDIAL NAO EXECUTADO POR TOTAL IMPOSSIBILIDADE</t>
  </si>
  <si>
    <t>PREPARO E ASSENTAMENTO DE CAVALETE PADRAO NORMAL CEDAE COM DIAMETRO DE 1/2",EXCLUSIVE FORNECIMENTO DE TUBOS,PECAS E REGISTROS</t>
  </si>
  <si>
    <t>PREPARO E ASSENTAMENTO DE CAVALETE PADRAO NORMAL CEDAE COM DIAMETRO DE 3/4",EXCLUSIVE FORNECIMENTO DE TUBOS,PECAS E REGISTROS</t>
  </si>
  <si>
    <t>PREPARO E ASSENTAMENTO DE CAVALETE PADRAO NORMAL CEDAE COM DIAMETRO DE 1",EXCLUSIVE FORNECIMENTO DE TUBOS,PECAS E REGISTROS</t>
  </si>
  <si>
    <t>PREPARO E ASSENTAMENTO DE CAVALETE PADRAO NORMAL CEDAE COM DIAMETRO DE 1.1/2",EXCLUSIVE FORNECIMENTO DE TUBOS,PECAS E REGISTROS</t>
  </si>
  <si>
    <t>PREPARO E ASSENTAMENTO DE CAVALETE PADRAO NORMAL CEDAE COM DIAMETRO DE 2",EXCLUSIVE FORNECIMENTO DE TUBOS,PECAS E REGISTROS</t>
  </si>
  <si>
    <t>PREPARO E ASSENTAMENTO DE CAVALETE TIPO KIT PVC DE 1/2",EXCLUSIVE FORNECIMENTO DO MATERIAL</t>
  </si>
  <si>
    <t>PREPARO E ASSENTAMENTO DE CAVALETE TIPO KIT PVC DE 3/4",EXCLUSIVE FORNECIMENTO DO MATERIAL</t>
  </si>
  <si>
    <t>ASSENTAMENTO OU TRANSFERENCIA DE RAMAL PREDIAL DE AGUA EM TUBO DE PEAD 20MM OU PVC DE 1/2",LIGADO EM DISTRIBUIDOR DE PVCA CAVALETE,OU A RAMAL ANTIGO,EXCLUSIVE FORNECIMENTO DOS MATERIAIS,ABERTURA E FECHAMENTO DA VALA</t>
  </si>
  <si>
    <t>ASSENTAMENTO OU TRANSFERENCIA DE RAMAL PREDIAL DE AGUA EM TUBO DE PEAD 20MM OU PVC DE 1/2",LIGADO EM DISTRIBUIDOR DE FERRO FUNDIDO A CAVALETE,OU A RAMAL ANTIGO,EXCLUSIVE FORNECIMENTO DOS MATERIAS,ABERTURA E FECHAMENTO DA VALA</t>
  </si>
  <si>
    <t>ASSENTAMENTO OU TRANSFERENCIA DE RAMAL PREDIAL DE AGUA EM TUBO DE PEAD 32MM OU PVC DE 3/4",LIGADO EM DISTRIBUIDOR DE PVCA CAVALETE,OU RAMAL ANTIGO,EXCLUSIVE O FORNECIMENTO DOS MATERIAIS,ABERTURA E FECHAMENTO DA VALA</t>
  </si>
  <si>
    <t>ASSENTAMENTO OU TRANSFERENCIA DE RAMAL PREDIAL DE AGUA EM TUBO DE PEAD 32MM OU PVC DE 3/4",LIGADO EM DISTRIBUIDOR DE FERRO FUNDIDO A CAVALETE,OU A RAMAL ANTIGO,EXCLUSIVE FORNECIMENTO DOS MATERIAIS,ABERTURA E FECHAMENTO DE VALA</t>
  </si>
  <si>
    <t>ASSENTAMENTO OU TRANSFERENCIA DE RAMAL PREDIAL DE AGUA EM TUBO DE PVC DE 1",LIGADO EM DISTRIBUIDOR DE PVC A CAVALETE,OUA RAMAL ANTIGO,EXCLUSIVE FORNECIMENTO DOS MATERIAIS,ABERTURAE FECHAMENTO DE VALA</t>
  </si>
  <si>
    <t>ASSENTAMENTO OU TRANSFERENCIA DE RAMAL PREDIAL DE AGUA EM TUNO DE PVC DE 1",LIGADO EM DISTRIBUIDOR DE FERRO FUNDIDO A CAVALETE,OU A RAMAL ANTIGO,EXCLUSIVE FORNECIMENTO DOS MATERIAIS,ABERTURA E FECHAMENTO DE VALA</t>
  </si>
  <si>
    <t>ASSENTAMENTO OU TRANSFERENCIA DE RAMAL PREDIAL DE AGUA EM TUBO DE PVC DE 1.1/2" OU 2",LIGADO EM DISTRIBUIDOR DE PVC DE ATE 75MM DE DIAMETRO,EXCLUSIVE FORNECIMENTO DOS MATERIAIS,ABERTURA E FECHAMENTO DE VALA</t>
  </si>
  <si>
    <t>ASSENTAMENTO OU TRANSFERENCIA DE RAMAL PREDIAL DE AGUA EM TUBO DE PVC DE 1.1/2" OU 2",LIGADO EM DISTRIBUIDOR DE PVC COMDIAMETRO DE 100 A 250MM,EXCLUSIVE FORNECIMENTO DOS MATERIAIS,ABERTURA E FECHAMENTO DE VALA</t>
  </si>
  <si>
    <t>ASSENTAMENTO OU TRANSFERENCIA DE RAMAL PREDIAL DE AGUA EM TUBO PVC DE 1.1/2" OU 2",LIGADO A DISTRIBUIDOR DE FERRO FUNDIDO K-7 OU K-9 COM DIAMETRO ATE 100MM,EXCLUSIVE FORNECIMENTO DOS MATERIAIS,ABERTURA E FECHAMENTO DE VALA</t>
  </si>
  <si>
    <t>ASSENTAMENTO OU TRANSFERENCIA DE RAMAL PREDIAL DE AGUA EM TUBO PVC DE 1.1/2" OU 2",LIGADO A DISTRIBUIDOR DE FERRO FUNDIDO K-7 OU K-9 COM DIAMETRO ACIMA DE 100MM,EXCLUSIVE FORNECIMENTO DOS MATERIAIS,ABERTURA E FECHAMENTO DE VALA</t>
  </si>
  <si>
    <t>INTERVENCAO NO RAMAL CONFORME ESPECIFICACOES CEDAE,INCLUSIVEESCAVACAO E REATERRO COM O FORNECIMENTO DE TODO O MATERIALNECESSARIO,EXCLUSIVE REMOCAO E REPOSICAO DE PAVIMENTOS E RETIRADA DO CAVALETE,COM DIAMETRO DE 1/2"</t>
  </si>
  <si>
    <t>INTERVENCAO NO RAMAL CONFORME ESPECIFICACOES CEDAE,INCLUSIVEESCAVACAO E REATERRO COM O FORNECIMENTO DE TODO O MATERIALNECESSARIO,EXCLUSIVE REMOCAO E REPOSICAO DE PAVIMENTOS E RETIRADA DO CAVALETE,COM DIAMETRO DE 3/4"</t>
  </si>
  <si>
    <t>INTERVENCAO NO RAMAL CONFORME ESPECIFICACOES CEDAE,INCLUSIVEESCAVACAO E REATERRO COM O FORNECIMENTO DE TODO O MATERIALNECESSARIO,EXCLUSIVE REMOCAO E REPOSICAO DE PAVIMENTOS E RETIRADA DO CAVALETE,COM DIAMETRO DE 1"</t>
  </si>
  <si>
    <t>LIGACAO DE AGUAS PLUVIAIS OU DOMICILIARES SERVIDAS A REDE PUBLICA,EM LOGRADOURO SEM PAVIMENTACAO,COM LARGURA ATE 14,00M(INCLUSIVE)</t>
  </si>
  <si>
    <t>LIGACAO DE AGUAS PLUVIAIS OU DOMICILIARES SERVIDAS A REDE PUBLICA,EM LOGRADOURO SEM PAVIMENTACAO,COM LARGURA MAIOR QUE 14,00M</t>
  </si>
  <si>
    <t>LIGACAO DE AGUAS PLUVIAIS OU DOMICILIARES SERVIDAS A REDE PUBLICA,EM LOGRADOURO PAVIMENTADO,COM LARGURA ATE 14,00M(INCLUSIVE)</t>
  </si>
  <si>
    <t>LIGACAO DE AGUAS PLUVIAIS OU DOMICILIARES SERVIDAS A REDE PUBLICA,EM LOGRADOURO PAVIMENTADO,COM LARGURA MAIOR QUE 14,00M</t>
  </si>
  <si>
    <t>LIGACAO DE AGUAS PLUVIAIS OU DOMICILIARES SERVIDAS A SARJETA</t>
  </si>
  <si>
    <t>LIGACAO DE AGUAS PLUVIAIS OU DOMICILIARES SERVIDAS A VALA</t>
  </si>
  <si>
    <t>LIGACAO DE AGUAS PLUVIAIS OU DOMICILIARES SERVIDAS A REDE PUBLICA,NO CASO DESTA ESTAR LOCALIZADA SOB O PASSEIO</t>
  </si>
  <si>
    <t>LIGACAO EM TUBULACAO DE PVC,PARA ESGOTO,COM 0,10M DE DIAMETRO,INCLUSIVE ESCAVACAO E REATERRO ATE 1,00M,EXCLUSIVE REMOCAODE PAVIMENTO.CUSTO PARA 10,00M</t>
  </si>
  <si>
    <t>LIGACAO EM TUBULACAO DE PVC,PARA ESGOTO,COM 0,15M DE DIAMETRO,INCLUSIVE ESCAVACAO E REATERRO ATE 1,00M,EXCLUSIVE REMOCAODE PAVIMENTO.CUSTO PARA 10,00M</t>
  </si>
  <si>
    <t>CONJUNTO DE PECAS EM PVC,PARA RAMAL PREDIAL DE ESGOTO SANITARIO,COM DIAMETRO DE 100MM E SERVICOS DE LIGACAO NA CAIXA DEINSPECAO OU NO RAMAL ANTIGO E NO COLETOR.FORNECIMENTO E COLOCACAO</t>
  </si>
  <si>
    <t>CONJUNTO DE PECAS EM PVC,PARA RAMAL PREDIAL DE ESGOTO SANITARIO,COM DIAMETRO DE 150MM E SERVICOS DE LIGACAO NA CAIXA DEINSPECAO OU NO RAMAL ANTIGO E NO COLETOR.FORNECIMENTO E COLOCACAO</t>
  </si>
  <si>
    <t>LIGACAO DE ESGOTOS,EM MANILHA CERAMICA DE 0,10M DE DIAMETRO,INCLUSIVE ESCAVACAO,REATERRO ATE 1,00M,EXCLUSIVE REMOCAO E REPOSICAO DO PAVIMENTO.CUSTO PARA 10,00M</t>
  </si>
  <si>
    <t>LIGACAO DE ESGOTOS,EM MANILHA CERAMICA DE 0,15M DE DIAMETRO,INCLUSIVE ESCAVACAO,REATERRO ATE 1,00M,EXCLUSIVE REMOCAO E REPOSICAO DO PAVIMENTO.CUSTO PARA 10,00M</t>
  </si>
  <si>
    <t>LIGACAO DE ESGOTOS,EM MANILHA CERAMICA DE 0,20M DE DIAMETRO,INCLUSIVE ESCAVACAO,REATERRO ATE 1,00M,EXCLUSIVE REMOCAO E REPOSICAO DO PAVIMENTO.CUSTO PARA 10,00M</t>
  </si>
  <si>
    <t>MADEIRAMENTO PARA COBERTURA EM DUAS AGUAS EM TELHAS CERAMICAS,CONSTITUIDO DE CUMEEIRA E TERCAS DE 3"X4.1/2",CAIBROS DE 3"X1.1/2",RIPAS DE 1,5X4CM,TUDO EM MADEIRA SERRADA,SEM TESOURA OU PONTALETE,MEDIDO PELA AREA REAL DO MADEIRAMENTO.FORNECIMENTO E COLOCACAO</t>
  </si>
  <si>
    <t>MADEIRAMENTO PARA COBERTURA EM DUAS AGUAS EM TELHAS CERAMICAS,CONSTITUIDO DE CUMEEIRA E TERCAS DE 3"X4.1/2",CAIBROS DE 3"X1.1/2",RIPAS DE 1,5X4CM,TUDO EM MADEIRA APARELHADA,SEM TESOURA OU PONTALETE,MEDIDO PELA AREA REAL DO MADEIRAMENTO.FORNECIMENTO E COLOCACAO</t>
  </si>
  <si>
    <t>MADEIRAMENTO PARA COBERTURA EM QUATRO OU MAIS AGUAS EM TELHAS CERAMICAS,CONSTITUIDO DE CUMEEIRA,TERCAS,RINCOES E ESPIGOES DE 3"X4.1/2",CAIBROS DE 3"X1.1/2",RIPAS DE 1,5X4CM,TUDO EMMADEIRA SERRADA,SEM TESOURA OU PONTALETE,MEDIDO PELA AREA REAL DO MADEIRAMENTO.FORNECIMENTO E COLOCACAO</t>
  </si>
  <si>
    <t>MADEIRAMENTO PARA COBERTURA EM QUATRO OU MAIS AGUAS EM TELHAS CERAMICAS,CONSTITUIDO DE CUMEEIRA,TERCAS,RINCOES E ESPIGOES DE 3"X4.1/2",CAIBROS DE 3"X1.1/2",RIPAS DE 1,5X4CM,TUDO EMMADEIRA APARELHADA,SEM TESOURA OU PONTALETE,MEDIDO PELA AREA REAL DO MADEIRAMENTO.FORNECIMENTO E COLOCACAO</t>
  </si>
  <si>
    <t>MADEIRAMENTO PARA COBERTURA EM TELHAS ONDULADAS,CONSTITUIDODE PECAS DE 3"X3" E 3"X4.1/2",EM MADEIRA SERRADA,SEM TESOURAOU PONTALETE,MEDIDO PELA AREA REAL DO MADEIRAMENTO.FORNECIMENTO E COLOCACAO</t>
  </si>
  <si>
    <t>MADEIRAMENTO PARA COBERTURA EM TELHAS ONDULADAS,CONSTITUIDODE PECAS DE 3"X3" E 3"X4.1/2",EM MADEIRA APARELHADA,SEM TESOURA OU PONTALETE,MEDIDO PELA AREA REAL DO MADEIRAMENTO.FORNECIMENTO E COLOCACAO</t>
  </si>
  <si>
    <t>TESOURA COMPLETA EM MADEIRA SERRADA,PARA VAO DE 4,00M.FORNECIMENTO E COLOCACAO</t>
  </si>
  <si>
    <t>TESOURA COMPLETA EM MADEIRA APARELHADA,PARA VAO DE 4,00M.FORNECIMENTO E COLOCACAO</t>
  </si>
  <si>
    <t>TESOURA COMPLETA EM MADEIRA SERRADA,PARA VAO DE 5,00M.FORNECIMENTO E COLOCACAO</t>
  </si>
  <si>
    <t>TESOURA COMPLETA EM MADEIRA APARELHADA,PARA VAO DE 5,00M.FORNECIMENTO E COLOCACAO</t>
  </si>
  <si>
    <t>TESOURA COMPLETA EM MADEIRA SERRADA,PARA VAO DE 6,00M.FORNECIMENTO E COLOCACAO</t>
  </si>
  <si>
    <t>TESOURA COMPLETA EM MADEIRA APARELHADA,PARA VAO DE 6,00M.FORNECIMENTO E COLOCACAO</t>
  </si>
  <si>
    <t>TESOURA COMPLETA EM MADEIRA SERRADA,PARA VAO DE 7,00M.FORNECIMENTO E COLOCACAO</t>
  </si>
  <si>
    <t>TESOURA COMPLETA EM MADEIRA APARELHADA,PARA VAO DE 7,00M.FORNECIMENTO E COLOCACAO</t>
  </si>
  <si>
    <t>TESOURA COMPLETA EM MADEIRA SERRADA,PARA VAO DE 8,00M.FORNECIMENTO E COLOCACAO</t>
  </si>
  <si>
    <t>TESOURA COMPLETA EM MADEIRA APARELHADA,PARA VAO DE 8,00M.FORNECIMENTO E COLOCACAO</t>
  </si>
  <si>
    <t>TESOURA COMPLETA EM MADEIRA SERRADA,PARA VAO DE 9,00M.FORNECIMENTO E COLOCACAO</t>
  </si>
  <si>
    <t>TESOURA COMPLETA EM MADEIRA APARELHADA,PARA VAO DE 9,00M.FORNECIMENTO E COLOCACAO</t>
  </si>
  <si>
    <t>TESOURA COMPLETA EM MADEIRA SERRADA,PARA VAO DE 10,00M.FORNECIMENTO E COLOCACAO</t>
  </si>
  <si>
    <t>TESOURA COMPLETA EM MADEIRA APARELHADA,PARA VAO DE 10,00M.FORNECIMENTO E COLOCACAO</t>
  </si>
  <si>
    <t>TESOURA COMPLETA EM MADEIRA SERRADA,PARA VAO DE 11,00M.FORNECIMENTO E COLOCACAO</t>
  </si>
  <si>
    <t>TESOURA COMPLETA EM MADEIRA APARELHADA,PARA VAO DE 11,00M.FORNECIMENTO E COLOCACAO</t>
  </si>
  <si>
    <t>TESOURA COMPLETA EM MADEIRA SERRADA,PARA VAO DE 12,00M.FORNECIMENTO E COLOCACAO</t>
  </si>
  <si>
    <t>TESOURA COMPLETA EM MADEIRA APARELHADA,PARA VAO DE 12,00M.FORNECIMENTO E COLOCACAO</t>
  </si>
  <si>
    <t>TESOURA COMPLETA EM MADEIRA SERRADA,PARA VAO DE 14,00M.FORNECIMENTO E COLOCACAO</t>
  </si>
  <si>
    <t>TESOURA COMPLETA EM MADEIRA APARELHADA,PARA VAO DE 14,00M.FORNECIMENTO E COLOCACAO</t>
  </si>
  <si>
    <t>PONTALETE DE MADEIRA SERRADA,EM PECAS DE 3"X3",VERTICAIS E HORIZONTAIS,PARA COBERTURA DE TELHAS CERAMICAS,MEDIDO PELA AREA REAL DA COBERTURA DO TELHADO.FORNECIMENTO E COLOCACAO</t>
  </si>
  <si>
    <t>PONTALETE DE MADEIRA SERRADA,EM PECAS DE 3"X3",VERTICAIS E HORIZONTAIS,PARA COBERTURA DE TELHAS ONDULADAS DE QUALQUER TIPO,MEDIDO PELA AREA REAL DA COBERTURA DO TELHADO.FORNECIMENTO E COLOCACAO</t>
  </si>
  <si>
    <t>TERCA DE MADEIRA SERRADA,EM PECAS DE 3"X3",PARA COBERTURA DEQUALQUER TIPO.FORNECIMENTO E COLOCACAO</t>
  </si>
  <si>
    <t>TERCA DE MADEIRA APARELHADA,EM PECAS DE 3"X3",PARA COBERTURADE QUALQUER TIPO.FORNECIMENTO E COLOCACAO</t>
  </si>
  <si>
    <t>TERCA DE MADEIRA SERRADA,EM PECAS DE 3"X4.1/2",PARA COBERTURA DE QUALQUER TIPO.FORNECIMENTO E COLOCACAO</t>
  </si>
  <si>
    <t>TERCA DE MADEIRA APARELHADA,EM PECAS DE 3"X4.1/2",PARA COBERTURA DE QUALQUER TIPO.FORNECIMENTO E COLOCACAO</t>
  </si>
  <si>
    <t>TERCA DE MADEIRA SERRADA,EM PECAS DE 3"X6",PARA COBERTURA DEQUALQUER TIPO.FORNECIMENTO E COLOCACAO</t>
  </si>
  <si>
    <t>TERCA DE MADEIRA APARELHADA,EM PECAS DE 3"X6",PARA COBERTURADE QUALQUER TIPO.FORNECIMENTO E COLOCACAO</t>
  </si>
  <si>
    <t>TERCA DE MADEIRA SERRADA,EM PECAS DE 3"X9",PARA COBERTURA DEQUALQUER TIPO.FORNECIMENTO E COLOCACAO</t>
  </si>
  <si>
    <t>TERCA DE MADEIRA APARELHADA,EM PECAS DE 3"X9",PARA COBERTURADE QUALQUER TIPO.FORNECIMENTO E COLOCACAO</t>
  </si>
  <si>
    <t>TERCA DE MADEIRA SERRADA,EM PECAS DE 3"X12",PARA COBERTURADE QUALQUER TIPO.FORNECIMENTO E COLOCACAO</t>
  </si>
  <si>
    <t>TERCA DE MADEIRA APARELHADA,EM PECAS DE 3"X12",PARA COBERTURA DE QUALQUER TIPO.FORNECIMENTO E COLOCACAO</t>
  </si>
  <si>
    <t>CAIBRO DE MADEIRA SERRADA COM 3"X1.1/2".FORNECIMENTO E COLOCACAO</t>
  </si>
  <si>
    <t>CAIBRO DE MADEIRA APARELHADA COM 3"X1.1/2".FORNECIMENTO E COLOCACAO</t>
  </si>
  <si>
    <t>CAIBRO DE MADEIRA SERRADA COM 3"X2".FORNECIMENTO E COLOCACAO</t>
  </si>
  <si>
    <t>CAIBRO DE MADEIRA APARELHADA COM 3"X2".FORNECIMENTO E COLOCACAO</t>
  </si>
  <si>
    <t>RIPA DE MADEIRA SERRADA DE 1,5X4CM.FORNECIMENTO E COLOCACAO</t>
  </si>
  <si>
    <t>RIPA DE MADEIRA APARELHADA DE 1,5X4CM.FORNECIMENTO E COLOCACAO</t>
  </si>
  <si>
    <t>COBERTURA EM TELHA CERAMICA FRANCESA,EXCLUSIVE CUMEEIRA E MADEIRAMENTO.MEDIDA PELA AREA REAL DA COBERTURA.FORNECIMENTO ECOLOCACAO</t>
  </si>
  <si>
    <t>COBERTURA EM TELHA CERAMICA COLONIAL,EXCLUSIVE CUMEEIRA E MADEIRAMENTO.MEDIDA PELA AREA REAL DE COBERTURA.FORNECIMENTO ECOLOCACAO</t>
  </si>
  <si>
    <t>COBERTURA EM TELHA CERAMICA PORTUGUESA OU ROMANA,EXCLUSIVE CUMEEIRA E MADEIRAMENTO MEDIDA PELA AREA REAL DE COBERTURA.FORNECIMENTO E COLOCACAO</t>
  </si>
  <si>
    <t>CUMEEIRA PARA COBERTURA EM TELHAS FRANCESAS,COLONIAIS,ROMANAOU PORTUGUESA.FORNECIMENTO E COLOCACAO</t>
  </si>
  <si>
    <t>CORDAO PARA ARREMATE DE TELHADO EXECUTADO EM TELHAS COLONIAIS DUPLAS,LIGEIRAMENTE SOBREPOSTAS,PRESAS COM ARGAMASSA DE CIMENTO,AREIA E SAIBRO,NO TRACO 1:2:2.FORNECIMENTO E COLOCACAO</t>
  </si>
  <si>
    <t>CORDAO PARA ARREMATE DE TELHADO,EXECUTADO COM ARGAMASSA DE CIMENTO,AREIA E SAIBRO,NO TRACO 1:2:2</t>
  </si>
  <si>
    <t>FIXACAO DE TELHAS CERAMICAS,TIPO COLONIAL (EXCLUSIVE ESTAS)COM ARAME DE COBRE Nº16.FORNECIMENTO E COLOCACAO</t>
  </si>
  <si>
    <t>COBERTURA EM TELHAS DE CONCRETO,EXCLUSIVE CUMEEIRA E MADEIRAMENTO.MEDIDA PELA AREA REAL DA COBERTURA.FORNECIMENTO E COLOCACAO</t>
  </si>
  <si>
    <t>RUFO EM CONCRETO ARMADO COM 45CM DE LARGURA E 6CM DE ESPESSURA,ENGASTADO E ASSENTADO COM ARGAMASSA DE CIMENTO E AREIA,NOTRACO 1:3,INCLUSIVE ESCORAMENTO.FORNECIMENTO E COLOCACAO</t>
  </si>
  <si>
    <t>COBERTURA EM TELHAS ONDULADAS DE CIMENTO,SEM AMIANTO,REFORCADO COM FIOS SINTETICOS (CRFS),COM ESPESSURA DE 6MM,EXCLUSIVEMADEIRAMENTO.FORNECIMENTO E COLOCACAO</t>
  </si>
  <si>
    <t>COBERTURA EM TELHAS ONDULADAS DE CIMENTO,SEM AMIANTO,REFORCADO COM FIOS SINTETICOS (CRFS),COM ESPESSURA DE 8MM,EXCLUSIVEMADEIRAMENTO.FORNECIMENTO E COLOCACAO</t>
  </si>
  <si>
    <t>COBERTURA EM TELHA TIPO CALHA NORMAL DE CIMENTO,SEM AMIANTO,REFORCADO COM FIOS SINTETICOS (CRFS),COM 44CM DE LARGURA,COMESPESSURA DE 8MM,INCLUSIVE ACESSORIOS DE FIXACAO E VEDACAO,EXCLUSIVE MADEIRAMENTO.FORNECIMENTO E COLOCACAO</t>
  </si>
  <si>
    <t>COBERTURA EM TELHA MODULAR DE CIMENTO,SEM AMIANTO,REFORCADOCOM FIOS SINTETICOS (CRFS),COM 50CM DE LARGURA,ESPESSURA DE8MM,INCLUSIVE ACESSORIOS DE FIXACAO E VEDACAO,EXCLUSIVE MADEIRAMENTO.FORNECIMENTO E COLOCACAO</t>
  </si>
  <si>
    <t>CUMEEIRA ARTICULADA SUPERIOR E INFERIOR,DE CIMENTO,SEM AMIANTO,REFORCADO COM FIOS SINTETICOS (CRFS),PARA TELHAS ONDULADAS DE 1,10M DE LARGURA,INCLUSIVE ACESSORIOS DE FIXACAO E VEDACAO.FORNECIMENTO E COLOCACAO</t>
  </si>
  <si>
    <t>CUMEEIRA NORMAL DE CIMENTO,SEM AMIANTO,REFORCADO COM FIOS SINTETICOS (CRFS),PARA TELHAS ONDULADAS DE 1,10M DE LARGURA EESPESSURA DE 5,6 E 8MM,INCLUSIVE ACESSORIOS DE FIXACAO E VEDACAO.FORNECIMENTO E COLOCACAO</t>
  </si>
  <si>
    <t>CUMEEIRA NORMAL DE CIMENTO,SEM AMIANTO,REFORCADO COM FIOS SINTETICOS (CRFS),PARA TELHAS TIPO CALHA 44CM,INCLUSIVE ACESSORIOS DE FIXACAO E VEDACAO.FORNECIMENTO E COLOCACAO</t>
  </si>
  <si>
    <t>RUFO A DIREITA OU A ESQUERDA,DE CIMENTO,SEM AMIANTO,REFORCADO COM FIOS SINTETICOS (CRFS),PARA TELHA ONDULADA DE 1,10M DELARGURA,INCLUSIVE ACESSORIOS DE FIXACAO E VEDACAO.FORNECIMENTO E COLOCACAO</t>
  </si>
  <si>
    <t>ESPIGAO PARA COBERTURA EM TELHAS DE CIMENTO,SEM AMIANTO,REFORCADO COM FIOS SINTETICOS (CRFS),INCLUSIVE ACESSORIOS DE FIXACAO E VEDACAO.FORNECIMENTO E COLOCACAO</t>
  </si>
  <si>
    <t>CALHA DE BEIRAL,SEMI-CIRCULAR DE PVC,DN 125,EXCLUSIVE CONDUTORES (VIDE ITEM 16.004.0055).FORNECIMENTO E COLOCACAO</t>
  </si>
  <si>
    <t>CONDUTOR PARA CALHA DE BEIRAL DE PVC,DN 88,INCLUSIVE CONEXOES.FORNECIMENTO E COLOCACAO</t>
  </si>
  <si>
    <t>CALHA EM MANTA DE PVC DE BOBINA COM 60CM DE LARGURA E 1MM DEESPESSURA.FORNECIMENTO E COLOCACAO</t>
  </si>
  <si>
    <t>COBERTURA EM TELHAS ONDULADAS DE ALUMINIO,COM ESPESSURA DE 0,5MM,SOBREPOSICAO LATERAL DE UMA ONDA E LONGITUDINAL DE 0,20M,FIXACAO COM PARAFUSOS OU HASTES DE ALUMINIO,5/16"X250MM COM ROSCA,EXCLUSIVE MADEIRAMENTO E CUMEEIRA.MEDIDA PELA AREA REAL DE COBERTURA.FORNECIMENTO E COLOCACAO</t>
  </si>
  <si>
    <t>COBERTURA EM TELHAS ONDULADAS DE ALUMINIO,COM ESPESSURA DE 0,7MM,SOBREPOSICAO LATERAL DE UMA ONDA E LONGITUDINAL DE 0,20M,FIXACAO COM PARAFUSOS OU HASTES DE ALUMINIO,5/16"X250MM COM ROSCA,EXCLUSIVE MADEIRAMENTO E CUMEEIRA.MEDIDA PELA AREA REAL DE COBERTURA.FORNECIMENTO E COLOCACAO</t>
  </si>
  <si>
    <t>CUMEEIRA DE ALUMINIO,COM ESPESSURA DE 0,8MM,0,30M DE ABA PARA CADA LADO,PARA TELHAS ONDULADAS.FORNECIMENTO E COLOCACAO</t>
  </si>
  <si>
    <t>COBERTURA EM TELHAS TRAPEZOIDAIS DE ALUMINIO,COM ESPESSURA DE 0,5MM,SOBREPOSICAO LATERAL DE UMA ONDA E LONGITUDINAL DE 0,20M,FIXACAO COM PARAFUSOS OU HASTES DE ALUMINIO 5/16"X250MMCOM ROSCA,EXCLUSIVE MADEIRAMENTO E CUMEEIRA.MEDIDA PELA AREA REAL DA COBERTURA.FORNECIMENTO E COLOCACAO</t>
  </si>
  <si>
    <t>COBERTURA EM TELHAS TRAPEZOIDAIS DE ALUMINIO,COM ESPESSURA DE 0,7MM,SOBREPOSICAO LATERAL DE UMA ONDA E LONGITUDINAL DE 0,20M,FIXACAO COM PARAFUSOS OU HASTES DE ALUMINIO 5/16"X250MMCOM ROSCA,EXCLUSIVE MADEIRAMENTO E CUMEEIRA.MEDIDA PELA AREA REAL DA COBERTURA.FORNECIMENTO E COLOCACAO</t>
  </si>
  <si>
    <t>CUMEEIRA DE ALUMINIO,COM ESPESSURA DE 0,8MM,0,30M DE ABA PARA CADA LADO,PARA TELHAS TRAPEZOIDAIS.FORNECIMENTO E COLOCACAO</t>
  </si>
  <si>
    <t>CUMEEIRA DE ALUMINIO,COM ESPESSURA DE 0,8MM,0,20M DE ABA PARA CADA LADO,PARA TELHAS TRAPEZOIDAIS.FORNECIMENTO E COLOCACACAO</t>
  </si>
  <si>
    <t>CALHA DE ALUMINIO,0,30M,EM CHAPA DE ESPESSURA 0,8MM E DESENVOLVIMENTO 0,50M.FORNECIMENTO E COLOCACAO</t>
  </si>
  <si>
    <t>CALHA DE ALUMINIO,0,30M,EM CHAPA DE ESPESSURA 0,8MM E DESENVOLVIMENTO DE 1M.FORNECIMENTO E COLOCACAO</t>
  </si>
  <si>
    <t>CALHA DE ALUMINIO,0,18M,EM CHAPA DE ESPESSURA 0,5MM E DESENVOLVIMENTO 0,30M.FORNECIMENTO E COLOCACAO</t>
  </si>
  <si>
    <t>RUFO DE ALUMINIO DE 0,8X500MM.FORNECIMENTO E COLOCACAO</t>
  </si>
  <si>
    <t>RUFO DE ALUMINIO DE 0,5X300MM.FORNECIMENTO E COLOCACAO</t>
  </si>
  <si>
    <t>COBERTURA EM TELHAS DE ALUMINIO COM ACABAMENTO EM VERNIZ NAS2 FACES (INTERNA E EXTERNA),NO MODELO TRAPEZOIDAL OU ONDULADA,NA ESPESSURA DE 0,5MM.MEDIDA PELA AREA REAL DE COBERTURA.FORNECIMENTO E COLOCACAO</t>
  </si>
  <si>
    <t>COBERTURA EM TELHAS DE ALUMINIO COM ACABAMENTO EM VERNIZ EM1 FACE E PINTADA NA OUTRA,MODELO TRAPEZOIDAL OU ONDULADA,NAESPESSURA DE 0,5MM.MEDIDA PELA AREA REAL DE COBERTURA.FORNECIMENTO E COLOCACAO</t>
  </si>
  <si>
    <t>RUFO EM ALUMINIO,COM ACABAMENTO EM VERNIZ NAS 2 FACES,TRAPEZOIDAL OU ONDULADA,MEDINDO 1265X600X0,8MM.FORNECIMENTO E COLOCACAO</t>
  </si>
  <si>
    <t>RUFO EM ALUMINIO,COM ACABAMENTO EM VERNIZ EM 1 FACE E PINTADA NA OUTRA,TRAPEZOIDAL OU ONDULADA,MEDINDO 1265X600X0,8MM.FORNECIMENTO E COLOCACAO</t>
  </si>
  <si>
    <t>CUMEEIRA EM ALUMINIO COM ACABAMENTO EM VERNIZ NAS 2 FACES,TRAPEZOIDAL OU ONDULADA,MEDINDO 1265X600X0,8MM.FORNECIMENTO ECOLOCACAO</t>
  </si>
  <si>
    <t>CUMEEIRA EM ALUMINIO COM ACABAMENTO EM VERNIZ EM 1 FACE E PINTADA NA OUTRA,TRAPEZOIDAL OU ONDULADA,MEDINDO 1265X600X0,8MM.FORNECIMENTO E COLOCACAO</t>
  </si>
  <si>
    <t>CONTRA RUFO EM ALUMINIO,COM ACABAMENTO EM VERNIZ NAS 2 FACES,TRAPEZOIDAL OU ONDULADA,MEDINDO 1500X562X0,8MM.FORNECIMENTOE COLOCACAO</t>
  </si>
  <si>
    <t>CONTRA RUFO EM ALUMINIO,COM ACABAMENTO EM VERNIZ EM 1 FACE EPINTADA NA OUTRA,TRAPEZOIDAL OU ONDULADA,MEDINDO 1500X562X0,8MM.FORNECIMENTO E COLOCACAO</t>
  </si>
  <si>
    <t>COBERTURA EM TELHA TERMICA DE ALUMINIO,TRAPEZOIDAL,DUPLA COMESPESSURA DE 30MM,INCLUSIVE TODOS OS ACESSORIOS NECESSARIOSA SUA EXECUCAO.MEDIDA PELA AREA REAL DE COBERTURA.FORNECIMENTO E COLOCACAO</t>
  </si>
  <si>
    <t>COBERTURA TERMO-ISOLANTE,DUPLA,TRAPEZOIDAL,ALUMINIO 0,43MM,P/USO ONDE SE REQUER CONFORTO TERMICO,DUPLA ESTANQUEIDADE LATERAL,S/PINTURA,RECHEIO DE POLIESTIRENO EXPANDIDO(EPS ALTURA=40MM)C/RETARDANTE A CHAMA E DENSIDADE NBR-11.752 DA ABNT,LARGURA UTIL DE 0,99M,COMPRIMENTO ATE 12,00M,INCL.ACESSORIOS P/FIXACAO,ALTURA TOTAL 78,8MM.FORNECIMENTO E COLOCACAO</t>
  </si>
  <si>
    <t>COBERTURA EM TELHAS ONDULADAS EM FIBERGLASS,1,10X1,53M,SEM CUMEEIRA,FIXACAO COM PARAFUSOS OU HASTES DE ALUMINIO,5/16"X250MM,COM ROSCA,EXCLUSIVE MADEIRAMENTO.MEDIDA PELA AREA REAL DE CORBERTURA.FORNECIMENTO E COLOCACAO</t>
  </si>
  <si>
    <t>COBERTURA AUTO-PORTANTE COM TELHAS ONDULADAS EM CHAPAS DE ACO ZINCADO,PRE-PINTADAS COM PRIMER,A BASE EPOXI A TINTA POLIESTER,ESPESSURA ATE 1MM,LARGURA DE 0,90M,VAO LIVRE ATE 8,5M,PESO APROXIMADO DE 10KG/M2,INCLUSIVE FIXACOES E MEDIDA PELA AREA REAL DE COBERTURA.FORNECIMENTO E COLOCACAO</t>
  </si>
  <si>
    <t>COBERTURA AUTO-PORTANTE COM TELHAS ONDULADAS EM CHAPAS DE ACO ZINCADO,COM PINTURA (SISTEMA COIL COATING) BRANCA EXTERIORE CINZA INTERIORMENTE,ESPESSURA ATE 1MM,LARGURA DE 0,90M,VAO LIVRE ATE 8,5M,PESO APROXIMADO DE 10KG/M2,INCLUSIVE FIXACOES E MEDIDA PELA AREA REAL DE COBERTURA.FORNECIMENTO E COLOCACAO</t>
  </si>
  <si>
    <t>COBERTURA AUTO-PORTANTE COM TELHAS ONDULADAS EM CHAPAS DE ACO ZINCADO,PRE-PINTADAS COM PRIMER,A BASE EPOXI E TINTA POLIESTER,ESPESSURA ATE 1MM,LARGURA DE 0,90M,VAO ENTRE 8,51 E 13,50M,PESO APROXIMADO DE 10KG/M2,INCLUSIVE FIXACOES E MEDIDA PELA AREA REAL DE COBERTURA.FORNECIMENTO E COLOCACAO</t>
  </si>
  <si>
    <t>COBERTURA AUTO-PORTANTE COM TELHAS ONDULADAS EM CHAPAS DE ACO ZINCADO,COM PINTURA (SISTEMA COIL COATING) BRANCA EXTERIORE CINZA INTERIORMENTE,ESPESSURA ATE 1MM,LARGURA DE 0,90M,VAO ENTRE 8,51 E 13,50M,PESO APROXIMADO DE 10KG/M2,INCLUSIVE FIXACOES E MEDIDA PELA AREA REAL DE COBERTURA.FORNECIMENTO ECOLOCACAO</t>
  </si>
  <si>
    <t>COBERTURA AUTO-PORTANTE COM TELHAS ONDULADAS EM CHAPAS DE ACO ZINCADO,PRE-PINTADAS COM PRIMER,A BASE EPOXI E TINTA POLIESTER,ESPESSURA DE 1,25M,LARGURA DE 0,90M,VAO ENTRE 13,51 E 20,00M,PESO APROXIMADO DE 13,5KG/M2,INCLUSIVE FIXACOES E MEDIDA PELA AREA REAL DA COBERTURA.FORNECIMENTO E COLOCACAO</t>
  </si>
  <si>
    <t>COBERTURA AUTO-PORTANTE COM TELHAS ONDULADAS EM CHAPAS DE ACO ZINCADO,COM PINTURA (SISTEMA COIL COATING) BRANCA EXTERIORE CINZA INTERIORMENTE,ESPESSURA 1,25MM,LARGURA DE 0,90M,VAOENTRE 13,51 E 20,00M,PESO APROXIMADAMENTE 13,5KG/M2,INCLUSIVE FIXACOES E MEDIDA PELA AREA REAL DA COBERTURA.FORNECIMENTO E COLOCACAO</t>
  </si>
  <si>
    <t>COBERTURA AUTO-PORTANTE COM TELHAS ONDULADAS EM CHAPAS DE ACO ZINCADO,PRE-PINTADAS COM PRIMER,A BASE EPOXI E TINTA POLIESTER,ESPESSURA DE 1,55MM,LARGURA DE 0,90M,VAO ENTRE 20,01 E22,00M,PESO APROXIMADO DE 18,5KG/M2,INCLUSIVE FIXACOES E MEDIDA PELA AREA REAL DE COBERTURA.FORNECIMENTO E COLOCACAO</t>
  </si>
  <si>
    <t>COBERTURA AUTO-PORTANTE COM TELHAS ONDULADAS EM CHAPAS DE ACO ZINCADO,COM PINTURA (SISTEMA COIL COATING) BRANCA EXTERIORE CINZA INTERIORMENTE,ESPESSURA DE 1,55MM,LARGURA DE 0,90M,VAO ENTRE 20,01 E 22,00M,PESO APROXIMADO 18,5KG/M2,INCLUSIVEFIXACOES E MEDIDA PELA AREA REAL DA COBERTURA.FORNECIMENTOE COLOCACAO</t>
  </si>
  <si>
    <t>COBERTURA COM TELHAS TRAPEZOIDAIS EM ACO GALVANIZADO,ESPESSURA DE 0,5MM,INCLUSIVE FIXACOES E MEDIDA PELA AREA REAL DA COBERTURA</t>
  </si>
  <si>
    <t>CUMEEIRA EM CHAPA DE ACO GALVANIZADO,COM ESPESSURA DE 0,5MM,0,30M DE ABA PARA CADA LADO,PARA TELHAS TRAPEZOIDAIS.FORNECIMENTO E COLOCACAO</t>
  </si>
  <si>
    <t>CALHA EM CHAPA DE ACO GALVANIZADO N°26 COM 25CM DE DESENVOLVIMENTO.FORNECIMENTO E COLOCACAO</t>
  </si>
  <si>
    <t>CALHA EM CHAPA DE ACO GALVANIZADO N°26 COM 50CM DE DESENVOLVIMENTO.FORNECIMENTO E COLOCACAO</t>
  </si>
  <si>
    <t>CALHA EM CHAPA DE ACO GALVANIZADO N°24 COM 75CM DE DESENVOLVIMENTO.FORNECIMENTO E COLOCACAO</t>
  </si>
  <si>
    <t>CALHA DE PLATIBANDA OU DE RINCAO,EM CHAPA GALVANIZADA N°26,COM 25CM DE DESENVOLVIMENTO.FORNECIMENTO E COLOCACAO</t>
  </si>
  <si>
    <t>COBERTURA EM TELHAS ONDULADAS FABRICADAS COM FIBRAS VEGETAISE MINERAIS IMPREGNADA DE ASFALTO,ESPESSURA DE 3MM,PRESAS POR PREGOS GALVANIZADOS,EXCLUSIVE MADEIRAMENTO.MEDIDA PELA AREA REAL.FORNECIMENTO E COLOCACAO</t>
  </si>
  <si>
    <t>CUMEEIRA NORMAL PARA TELHAS ONDULADAS,COM FIBRAS VEGETAIS EMINERAIS IMPREGNADAS DE ASFALTO,PRESAS POR PREGOS GALVANIZADOS.FORNECIMENTO E COLOCACAO</t>
  </si>
  <si>
    <t>CALHA DE COBRE EM CHAPA DE ESPESSURA DE 0,8MM E DESENVOLVIMENTO DE 0,30M.FORNECIMENTO E COLOCACAO</t>
  </si>
  <si>
    <t>CALHA DE COBRE EM CHAPA DE ESPESSURA DE 0,8MM E DESENVOLVIMENTO DE 0,50M.FORNECIMENTO E COLOCACAO</t>
  </si>
  <si>
    <t>CALHA DE COBRE EM CHAPA DE ESPESSURA DE 0,8MM E DESENVOLVIMENTO PARA 1M.FORNECIMENTO E COLOCACAO</t>
  </si>
  <si>
    <t>TELHADO VERDE COM PRE-VEGETACAO,SISTEMA ALVEOLAR (60 A 80KG/M2),CONSTITUIDO DE: MEMBRANA DE PROTECAO ANTI-RAIZES,MEMBRANA ALVEOLAR DE PETG (COM RESERVATORIOS DE FORMATO HEXAGONAL),MEMBRANA DE RETENCAO DE NUTRIENTES COMPOSTA DE NAO TECIDO RECICLADO,PLACAS PARA DRENAGEM.FORNECIMENTO,COLOCACAO E IRRIGACAO</t>
  </si>
  <si>
    <t>TELHADO VERDE PRE-VEGETACAO,SIST.GALOCHA(45 A 75KG/M2)COM MEMBRANA PROTECAO ANTI-RAIZES,PLACAS P/DRENAGEM,CONTROLADA MODDULO SUBSTRATO RIGIDO P/RETENCAO SUBSTRATO NUTRITIVO S/CARREAR SUBSTRATO E PROPORCIONAR A OXIGENACAO DAS RAIZES EVITANDOAMASSAMENTO POR COMPACTACAO E SUBSTRATO LEVE E NUTRITIVO C/RESERVATORIO P/AGUA PLACA PEAD EMBUTIDA.FORN.COLOC.IRRIGACAO</t>
  </si>
  <si>
    <t>TELHADO VERDE PRE-VEGETACAO,SIST.LAMINAR GRAMA(80 A 120KG/M2),C/MEMBRANA PROTECAO ANTI-RAIZES,PLACAS P/DRENAGEM,CONTROLADA MODULO SUBSTRATO RIGIDO P/RETENCAO SUBSTRATO NUTRITIVO S/CARREAR ESTE SUBSTRATO E PROPORCIONAR A OXIGENACAO DAS RAIZES EVITANDO O AMASSAMENTO DAS RAIZES POR COMPACTACAO E SUBSTRATO LEVE E NUTRITIVO.FORNECIMENTO,COLOCACAO E IRRIGACAO</t>
  </si>
  <si>
    <t>COBERTURA EM CHAPA DE POLICARBONATO ALVEOLAR,NA COR CRISTAL,COM 10MM DE ESPESSURA,INCL.MADEIRAMENTO EM PECAS DE MADEIRAE PILARES EM TUBO DE ACO GALVANIZADO.MEDIDO PELA AREA REAL DE COBERTURA.FORNECIMENTO E COLOCACAO</t>
  </si>
  <si>
    <t>COBERTURA EM CHAPA DE POLICARBONATO ALVEOLAR,NA COR FUME,COM10MM DE ESPESSURA,DE (5,00X5,00)M,ESTRUTURA EM TUBO DE ACOGALVANIZADO DE 8",2.1/2" E 1.1/2",CHUMBADA EM BLOCO DE CONCRETO ARMADO,INCLUSIVE ESCAVACAO,REATERRO,CARGA,DESCARGA,TRANSPORTE E PINTURA DOS TUBOS COM 2 DEMAOS DE ACABAMENTO.MEDIDOPELA AREA REAL DE COBERTURA.FORNECIMENTO E COLOCACAO</t>
  </si>
  <si>
    <t>COBERTURA EM CHAPAS DE ACRILICO TRANSLUCIDO DE 6MM DE ESPESSURA,INCLUSIVE FIXACAO,EXCLUSIVE ESTRUTURA.MEDIDO PELA AREA REAL DE COBERTURA.FORNECIMENTO E COLOCACAO</t>
  </si>
  <si>
    <t>COBERTURA TRANSLUCIDA,CRISTAL,BRANCA LEITOSA OU CORES BASICAS,PERFIL TRAPEZOIDAL OU ONDULADA,RESINA POLIESTER REFORCADAC/FIBRA VIDRO,C/ADITIVO ESTABILIZANTE CONTRA DEGRADACAO DOSRAIOS U.V.,ESP.1,3MM,USO ONDE SE REQUER ILUMINACAO NATURAL MAIS VITREA,ECONOMICIDADE E BOA RESISTENCIA,LARG.990MM E 1020MM,COMPR.ATE 6,00M,INCL.ACESSORIOS P/FIXACAO.FORN.E COLOC.</t>
  </si>
  <si>
    <t>COBERTURA TRANSLUCIDA,CRISTAL,BRANCA LEITOSA OU CORES BASICAS,TRAPEZOIDAL OU ONDULADA,RESINA POLIESTER REFORCADA C/FRIBRA DE VIDRO,ADITIVO ESTABILIZANTE CONTRA DEGRADACAO DOS RAIOSU.V.,ESTRUT.C/VEU INTERNO POLIESTER,ESP.1,5MM,USO ONDE REQUER ILUMINACAO NATURAL CONTROLADA,LARG.990MM E 1020MM,COMPR.ATE 6,00M,INCL.ACESSORIOS P/FIXACAO.FORNECIMENTO E COLOCACAO</t>
  </si>
  <si>
    <t>ESTRUTURA DE ALUMINIO PARA CLARABOIA EM CHAPA DE POLICARBONATO,EXCLUSIVE ESTA.FORNECIMENTO E COLOCACAO</t>
  </si>
  <si>
    <t>RETIRADA E RECOLOCACAO DE TELHAS FRANCESAS,INCLUSIVE CUMEEIRA,EXCLUSIVE O FORNECIMENTO DO MATERIAL NOVO,MEDIDAS PELA AREA REAL DE COBERTURA</t>
  </si>
  <si>
    <t>RETIRADA E RECOLOCACAO DE TELHAS COLONIAIS,INCLUSIVE CUMEEIRA,EXCLUSIVE O FORNECIMENTO DO MATERIAL NOVO,MEDIDAS PELA AREA REAL DE COBERTURA</t>
  </si>
  <si>
    <t>RETIRADA E RECOLOCACAO DE TELHA EM FIBROCIMENTO TIPO CALHA,COM 49CM LARGURA,INCLUSIVE CUMEEIRA,EXCLUSIVE FORNECIMENTO DOMATERIAL NOVO,MEDIDAS PELA AREA REAL DE COBERTURA</t>
  </si>
  <si>
    <t>RETIRADA E RECOLOCACAO DE TELHAS EM FIBROCIMENTO,ONDULADAS,TIPO CONVENCIONAL,INCLUSIVE CUMEEIRA,EXCLUSIVE FORNECIMENTO DO MATERIAL NOVO,MEDIDAS PELA AREA REAL DE COBERTURA</t>
  </si>
  <si>
    <t>RETIRADA E RECOLOCACAO DE TELHAS EM FIBROCIMENTO,TIPO CALHACOM 90CM DE LARGURA,INCLUSIVE CUMEEIRA,EXCLUSIVE FORNECIMENTO DO MATERIAL NOVO,MEDIDAS PELA AREA REAL DE COBERTURA</t>
  </si>
  <si>
    <t>RETIRADA E RECOLOCACAO DE TELHAS METALICAS DE 0,5MM A 0,8MMDE ESPESSURA</t>
  </si>
  <si>
    <t>RETIRADA E RECOLOCACAO DE MADEIRAMENTO TELHAS EM FIBROCIMENTO,ONDULADAS,EXCLUSIVE FORNECIMENTO DE MATERIAL NOVO.MEDIDASPELA AREA REAL DA COBERTURA</t>
  </si>
  <si>
    <t>RETIRADA E RECOLOCACAO DE MADEIRAMENTO TELHAS TIPO CALHA,ONDULADAS,EXCLUSIVE FORNECIMENTO DE MATERIAL NOVO.MEDIDAS PELAAREA REAL DE COBERTURA</t>
  </si>
  <si>
    <t>RETIRADA E RECOLOCACAO DE MADEIRAMENTO TELHAS FRANCESAS OU COLONIAIS,ONDULADAS,EXCLUSIVE FORNECIMENTO DO MATERIAL.MEDIDAS PELA AREA REAL DA COBERTURA</t>
  </si>
  <si>
    <t>SUBCOBERTURA COMPOSTA DE DUAS FOLHAS DE ALUMINIO ESTRUTURADOE UMA FOLHA DE POLIETILENO ALVEOLAR,COM ESPESSURA DE 2,5MM,INCLUSIVE MADEIRAMENTO DE FIXACAO.FORNECIMENTO E COLOCACAO</t>
  </si>
  <si>
    <t>SUBCOBERTURA CONSTITUIDA POR UMA MEMBRANA COMPOSTA POR ESPUMA DE POLIETILENO EXPANDIDO E FILME DE POLIESTER METALIZADO(PROTECAO ULTRAVIOLETA),COM ESPESSURA DE 4,5MM,INCLUSIVE MADEIRAMENTO DE FIXACAO.FORNECIMENTO E COLOCACAO.</t>
  </si>
  <si>
    <t>SUBCOBERTURA CONSTITUIDA POR FIBRAS CONTINUAS DE POLIETILENODE ALTA DENSIDADE,PERMEAVEL AO VAPOR E COM RESISTENCIA APASSAGEM DE AGUA,INCLUSIVE MADEIRAMENTO DE FIXACAO.FORNECIMENTO E COLOCACAO</t>
  </si>
  <si>
    <t>IMPERMEABILIZACAO C/MANTA A BASE ASFALTO MODIFICADO C/POLIMEROS,TIPO III-B,ESP.4,00MM,CONSUMO MINIMO 1,15M2/M2,APLICACAOCHAMA MACARICO SOBRE PRIMER ASFALTICO BASE AGUA OU SOLVENTE,CONSUMO 0,40KG/M2,INCLUSIVE ESTE</t>
  </si>
  <si>
    <t>IMPERMEABILIZACAO C/MANTA A BASE DE ASFALTO MODIFICADO C/POLIMEROS,TIPO III-A,C/ESP.4,00M,CONSUMO MINIMO DE 1,15M2/M2,APLICACAO C/CHAMA DE MACARICO SOBRE PRIMER ASFALTICO BASE AGUAOU SOLVENTE,C/CONSUMO 0,40KG/M2,INCLUSIVE ESTE</t>
  </si>
  <si>
    <t>IMPERMEABILIZACAO C/MANTA A BASE DE ASFALTO MODIFICADO C/POLIMEROS,TIPO IV-A,ESP.4,00MM,CONSUMO MINIMO 1,15M2/M2,APLICACAO C/CHAMA MACARICO SOBRE PRIMER ASFALTICO BASE AGUA OU SOLVENTE,COM CONSUMO DE 0,40KG/M2,INCLUSIVE ESTE</t>
  </si>
  <si>
    <t>IMPERMEABILIZACAO COM DUPLA MANTA BASE ASFALTO MODIFICADO C/POLIMEROS,TIPO III-B,AMBAS C/ESP.4,00MM,CONSUMO MINIMO 1,15M2/M2 P/CADA MANTA,APLIC.C/CHAMA MACARICO A 1ª SOBRE PRIMER ASFALTICO BASE AGUA OU SOLVENTE,CONSUMO 0,40KG/M2,INCLUSIVE ESTE</t>
  </si>
  <si>
    <t>IMPERMEABILIZACAO COM MANTA BASE ASFALTO MODIFICADO C/POLIMEROS,TIPO II-A OU II-B,ESP.4,00M,CONSUMO MINIMO 1,15M2/M2,APLICACAO CHAMA MACARICO SOBRE PRIMER ASFALTICO BASE AGUA OU SOLVENTE,CONSUMO 0,40KG/M2,INCLUSIVE ESTE</t>
  </si>
  <si>
    <t>IMPERMEABILIZACAO COM DUPLA MANTA BASE ASFALTO MODIFICADO C/POLIMEROS,TIPO IV-A,AMBAS C/ESP.4,00MM,CONSUMO MINIMO 1,15M2/M2 P/CADA MANTA,APLIC.CHAMA MACARICO,A 1ª MANTA SOBRE PRIMER ASFALTICO BASE AGUA OU SOLVENTE,CONSUMO 0,40KG/M2,INCLUSIVE ESTE</t>
  </si>
  <si>
    <t>IMPERMEABILIZACAO COM MANTA BASE ASFALTO MODIFICADO C/POLIMEROS,COM HERBICIDA ATOXICO,TIPO III-A OU B,ESPESSURA DE 4,00MM,CONSUMO MINIMO DE 1,25M2/M2,APLIC.CHAMA MACARICO SOBRE PRIMER ASFALTICO BASE AGUA OU SOLVENTE,CONSUMO DE 0,40KG/M2,INCLUSIVE ESTE</t>
  </si>
  <si>
    <t>IMPERMEABILIZACAO C/DUPLA MANTA BASE ASFALTO MODIFICADO C/POLIMEROS,C/HERBICIDA ATOXICO,TIPO III-A OU B,C/ESP.4,00MM,CONSUMO MINIMO 1,25M2/M2 P/CADA MANTA,APLIC.C/CHAMA MACARICO,A1ª SOBRE PRIMER ASFALTICO BASE AGUA OU SOLVENTE,CONSUMO 0,40KG/M2,INCLUSIVE ESTE</t>
  </si>
  <si>
    <t>IMPERMEABILIZACAO INIBIDORA DO ATAQUE DE RAIZES,COMPOSTA DEASFALTO MODIFICADO,PLASTIFICANTE,ADITIVOS ESPECIAIS,HERBICIDA ATOXICO E SOLVENTES ORGANICOS,APLICADO A FRIO,EM DUAS DEMAOS,CONSUMO DE 0,40L/M2/DEMAO,PARA EVITAR A PENETRACAO INDESEJAVEL DE RAIZES QUE DESAGREGAM A PROTECAO MECANICA SOBRE A IMPERMEABILIZACAO</t>
  </si>
  <si>
    <t>IMPERMEABILIZACAO COM MEMBRANA DE ASFALTO ELASTOMERICO EM SOLUCAO,APLICADA A FRIO,CONSIDERADO O CONSUMO DE 0,40KG/M2 DOPRIMER EM UMA DEMAO E 4KG/M2 DE ASFALTO RECOMENDADO,COM REFORCO DE UMA TELA INDUSTRIAL DE POLIESTER,MALHA DE 2X2MM</t>
  </si>
  <si>
    <t>IMPERMEABILIZACAO COM MEMBRANA A BASE POLIURETANO VEGETAL,ISENTO DE SOLVENTES,BAIXO TEOR VOC,BICOMPONENTE,APLICADO A FRIO,2 OU 3 DEMAOS,CONSUMO DE 2KG/M2,REFORCO TELA POLIESTER,APLICADA SOBRE 1ª DEMAO,MALHA 2X2MM</t>
  </si>
  <si>
    <t>IMPERMEABILIZACAO COM ASFALTO MODIFICADO C/ELASTOMEROS,APLICADOS QUENTE,CONSUMO 3KG/M2 P/COLAGEM MANTAS ASFALTICAS 3 A 5KG/M2 P/MEMBRANA MOLDADA LOCAL,ESTRUT.C/VEU DE NAO TECIDO POLIESTER,GRAMATURA MINIMA 50G/M2,APLICADO SOBRE PRIMER ASFALTICO CONSUMO 0,40KG/M2,INCLUSIVE ESTE</t>
  </si>
  <si>
    <t>IMPERMEABILIZACAO,NAO ADERIDA AO SUBSTRATO,COM MANTA DE EPDM,ESPESSURA MINIMA DE 0,8MM,CONSUMO DE 1,10M2/M2,UTILIZANDO ADESIVO PARA EMENDAS,EXCLUSIVE PREPARO DO SUBSTRATO COM CAIMENTO DE 1%,CAMADA SEPARADORA,CAMADA AMORTECEDORA, PROTECAO TERMICA,PROTECAO PRIMARIA E MECANICA</t>
  </si>
  <si>
    <t>IMPERMEABILIZACAO COM MANTA DE PVC,ESPESSURA 1,0MM,CONSUMO DE 1,10M2/M2,UNIDAS ENTRE SI POR SOLDA ELETRONICA OU TERMOFUSAO E COM ADESIVO A BASE DE PVC NOS PONTOS DE FIXACAO</t>
  </si>
  <si>
    <t>IMPERMEABILIZACAO,NAO ADERIDA AO SUBSTRATO,COM MANTA DE PEAD,ESPESSURA MINIMA DE 2,00MM,CONSUMO DE 1,10M2/M2,UNIDAS ENTRE SI POR SOLDA ELETRONICA OU TERMOFUSAO E COM FIXACAO NOS PONTOS DE ARREMATE</t>
  </si>
  <si>
    <t>IMPERMEABILIZACAO C/MEMBRANA PRE-FABRICADA,AUTO ADESIVA,RECOBERTA COM ALUMINIO FLEXIVEL,EM FORMA DE TIRAS DE 5, 10, 15,20, 30, 45, 90CM DE LARGURA,CONSUMO DE 1,05M2/M2</t>
  </si>
  <si>
    <t>IMPERMEABILIZACAO COM MANTA ASFALTICA PRE-FABRICADA,TIPO II-C EM FORMA DE TIRA DE 32CM DE LARGURA POR 10M DE COMPRIMENTO,ESPESSURA DE 3MM,CONSUMO DE 1,10M2/M2</t>
  </si>
  <si>
    <t>IMPERMEABILIZACAO AREA EXPOSTA,C/EMULSAO ACRILICA PURA (NAOESTIRENADA),C/TEOR DE SOLIDOS ACIMA 60% APLICADOS EM QUATROOU MAIS DEMAOS ATE ATINGIR O CONSUMO 2KG/M2 E REFORCO C/TELADE POLIESTER MALHA 2X2MM,SOBRE DUAS OU DEMAIS DEMAOS DE CIMENTO POLIMERICO,ATE ATINGIR CONSUMO 2,0KG/M2</t>
  </si>
  <si>
    <t>IMPERMEABILIZACAO AREA EXPOSTA,C/EMULSAO ACRILICA ESTIRENADA,TEOR DE DIOXIDO TITANIO(EM MASSA)ACIMA 2,2% E APLICACAO EM6 OU DEMAIS DEMAOS ATE ATINGIR CONSUMO 3,5KG/M2 E REFORCO COM TELA DE POLIESTER MALHA 2X2MM,SOBRE DUAS OU DEMAIS DEMAOSDE CIMENTO POLIMERICO,ATE ATINGIR CONSUMO 2,00KG/M2</t>
  </si>
  <si>
    <t>IMPERMEABILIZACAO DE AREA EXPOSTA OU JUNTAS S/PROTECAO MECANICA E S/TRANSITO,USANDO MANTA ASFALTICA AUTOPROTEGIDA NA FACE EXTERNA C/UM FILME DE ALUMINIO,TIPO III-B C/ESPESSURA DE 3MM,APLICADA C/CHAMA DE MACARICO SOBRE PRIMER ASFALTICO,BASEAGUA OU SOLVENTE,C/CONSUMO 0,40KG/M2,INCLUSIVE ESTE</t>
  </si>
  <si>
    <t>IMPERMEABILIZACAO AREA EXPOSTA,S/PROTECAO MECANICA E S/TRANSITO,USANDO MANTA ASFALTICA AUTOPROTEGIDA NA FACE EXTERNA C/UM FILME DE ALUMINIO,TIPO III-B ESP.4MM,APLICADA COM CHAMA DEMACARICO SOBRE PRIMER ASFALTICO,BASE AGUA OU SOLVENTE,CONSUMO DE 0,40KG/M2,INCLUSIVE ESTE</t>
  </si>
  <si>
    <t>IMPERMEABILIZACAO DE AREA EXPOSTA,S/PROTECAO MECANICA E S/TRANSITO,USANDO MANTA ASFALTICA AUTOPROTEGIDA NA FACE EXTERNAC/UM FILME DE ALUMINIO,TIPO II-B COM ESPESSURA DE 3MM,APLICADA C/CHAMA DE MACARICO SOBRE PRIMER ASFALTICO,BASE AGUA OU SOLVENTE,COM CONSUMO DE 0,40KG/M2,INCLUSIVE ESTE</t>
  </si>
  <si>
    <t>IMPERMEABILIZACAO DE AREA EXPOSTA,S/PROTECAO MECANICA E S/TRANSITO,USANDO MANTA ASFALTICA AUTOPROTEGIDA NA FACE EXTERNAC/UM FILME DE ALUMINIO,TIPO II-B COM ESPESSURA DE 4MM,APLICADA COM CHAMA DE MACARICO SOBRE PRIMER ASFALTICO,BASE AGUA OUSOLVENTE,COM CONSUMO DE 0,40KG/M2,INCLUSIVE ESTE</t>
  </si>
  <si>
    <t>IMPERMEABILIZACAO AREA EXPOSTA MANTA BASE ASFALTO MODIFICADOC/POLIMEROS,AUTOPROTEGIDA FACE EXTERNA ESCAMAS ARDOSIA OU GRANULOS MINERAIS,TIPO III-B ESP.3MM,ATINGINDO APROXIMADAMENTE 4MM CAMADA ARDOSIA,CONS.MIN.1,20M2/M2,VERDE OU CINZA,APLICADA CHAMA MACARICO,S/PRIMER ASFALTICO,BASE AGUA/SOLVENTE,CONS.0,40KG/M2,INCLUSIVE ESTE</t>
  </si>
  <si>
    <t>IMPERMEABILIZACAO AREA EXPOSTA DUPLA MANTA ASFALTO MODIFICADO C/POLIMEROS,1ª MANTA,TIPO III-B ESP.4MM,CONS.MINIMO 1,15M2/M2,CHAMA MACARICO,S/PRIMER ASFALTICO,BASE AGUA OU SOLVENTE,CONS.0,40KG/M2,INCL.ESTE,2ª MANTA AUTOPROTEGIDA FACE EXT.ESCAMAS ARDOSIA/GRANULOS MINERAIS,TIPO III-B,ESP.3MM,APROX.4MM,CONS.1,20M2/M2</t>
  </si>
  <si>
    <t>IMPERMEABILIZACAO DUPLA MANTA BASE ASFALTO MODIFICADO C/POLIMEROS ELASTOMERICOS,TIPO III-A,AMBAS ESP.3,00MM,CONSUMO MINIMO 1,15M2/M2 P/CADA MANTA,APLIC.COLAGEM A QUENTE(CAQ)P/SUBSTRATO HORIZONT./VERT.C/ASFALTO MODIFICADO,TIPO II,CONSUMO 3,00KG/M2,PARA CADA CALAGEM DE MANTA,S/PRIMER ASFALTICO,BASE AGUA OU SOLVENTE,CONS.0,40KG/M2</t>
  </si>
  <si>
    <t>IMPERMEABILIZACAO DE RESERVATORIO AGUA POTAVEL,TANQUE/PISCINA EM CONCRETO,ENTERRADOS NAO SUJEITO A LENCOL FREATICO,4 DEMAOS SUCESSIVAS CIMENTO CRISTALIZANTE PENETRACAO OSMOTICA,CONS.1KG/M2/DEMAO,MISTURADO EMULSAO ADESIVA ACRILICA,CONS.0,20L/M2/DEMAO,INCLUSIVE TRAT.CONCRETO E LIXAMENTO OU HIDROJAT.PARA RETIRADA DAS REBARBAS</t>
  </si>
  <si>
    <t>IMPERMEABILIZACAO DE RESERVATORIO AGUA POTAVEL,TANQUE/PISCINA EM CONCRETO,ENTERRADOS SUJEITOS A LENCOL FREATICO,SIST.CRISTALIZACAO COMPOSTO 3 PRODUTOS DE BASE MINERAL,PENETRAM EFEITO DE OSMOSE,CONS.POR M2,CIMENTO CRISTALIZANTE QUE ENDURECEEM 2MIN-1KG/M2,CIMENTO CRISTALIZANTE QUE EMDURECE 7MIN-1,6KG/M2,LIQUIDO SELADOR MINERAL,BASE SILICATO-0,7KG/M2</t>
  </si>
  <si>
    <t>IMPERMEABILIZANTE DE RESERVATORIO DE AGUA POTAVEL,TANQUE/PISCINA EM CONCRETO ENTERRADO,SUJEITO A LENCOL FREATICO E PRESSAO POSITIVA,SISTEMA DE CRISTALIZACAO COMPOSTO DE 3 PRODUTOSE BASE MINERAL,QUE PENETRAM PROFUNDAMENTE POR EFEITO DE OSMOSE</t>
  </si>
  <si>
    <t>IMPERMEABILIZANTE DA SUPERFICIE DE CONCRETO EM PRESENCA OU NAO DE UMIDADE OU DE LENCOL FREATICO,EMPREGANDO SISTEMA PROGRESSIVO DE CRISTALIZACAO COMPOSTO DE INGREDIENTES ATIVOS QUEPENETRAM PROFUNDAMENTE NO CONCRETO POR PROCESSO CATALITICO,GERANDO CRISTAIS INSOLUVEIS DE FIBRAS DENTRITICAS NOS POROS ECAPILARIDADES</t>
  </si>
  <si>
    <t>IMPERMEABILIZACAO DE RESERVATORIO DE AGUA ELEVADO OU SUBTERRANEO DE SISTEMA RIGIDO,PISCINAS,ALICERCES E PAREDES DE CONTATO C/SOLO,CONSTANDO LIMPEZA SUPERF.,CHAPISCO DE CIMENTO E AREIA,TRACO 1:2,ADESIVO SINT.1:2 E REVEST.ARGAMASSA DE CIMENTOE AREIA,TRACO 1:3,ESP.3CM,UTILIZANDO IMPERMEAB.DE PEGA NORMAL ADIC.A AGUA DA ARGAMASSA NA DOSAGEM 1:2</t>
  </si>
  <si>
    <t>IMPERMEABILIZACAO DE RESERVATORIO AGUA ELEVADO OU APOIADO,NAO SUJEITO A LENCOL FREATICO,S/PRESSAO NEGATIVA,EMPREGANDO 2DEMAOS DE CIMENTO POLIMERICO,CONS.1KG/M2/DEMAO,IMPER.BASE RESINAS TERMOPL.E CIMENTO C/ADESIVO,CONS.4KG/M2,ESTR.TELA POLIESTER 2X2MM,ENTRE 1ª E 2ª DEMAOS,FORMANDO MEMBRANA FLEXIVEL</t>
  </si>
  <si>
    <t>IMPERMEABILIZACAO DE RESERVATORIO PARA AGUA POTAVEL OU PISCINA ELEVADA OU APOIADA,NAO SUJEITO LENCOL FREATICO,S/PRESSAONEGATIVA,EMPREGANDO 2 DEMAOS CIMENTO POLIMERICO,CONSUMO 1KG/M2/DEMAO,APLICACAO MEMBRANA COM POLIMERO ACRILICO COM OU SEMCIMENTO,CONSUMO DE 3/6KG/M2,ESTRUTURA COM TELA POLIESTER 2X2MM,ENTRE DEMAOS</t>
  </si>
  <si>
    <t>IMPERMEABILIZACAO DE RESERVATORIO PARA AGUA OU PISCINA APOIADA OU ENTERRADA,SUJEITO A LENCOL FREATICO ATE 10 M.C.A PRESSAO NEGATIVA,EMPREGANDO 4 DEMAOS CIMENTO POLIMERICO,CONSUMO 1KG/M2/DEMAO,EXCLUSIVE PREPARO SUPERFICIE,COM TRATAMENTO DE CONCRETO,LIXAMENTO OU HIDROJATEAMENTO PARA RETIRADA REBARBAS,DESMOLDANTE,NATA DE CIMENTO E ABERTURA POROS</t>
  </si>
  <si>
    <t>IMPERMEABILIZACAO PARA ETE-ESTACAO TRAT.ESGOTO,RESERV.TANQUEAPOIADO OU ENTERRADO,CAIXA GORDURA,SUJEITO LENCOL FREATICO ATE 10 M.C.A PRESSAO NEGATIVA,CONTATO C/ESGOTO,EMPREGANDO 4 DEMAOS DE CIMENTO POLIMERICO,C/RESISTENCIA QUIMICA,CONSUMO 1KG/M2/DEMAO,EXCLUSIVE PREPARO DA SUPERFICIE,COM TRATAMENTO DOCONCRETO,LIXAMENTO E HIDROJATEAMENTO</t>
  </si>
  <si>
    <t>IMPERMEABILIZACAO ELASTICA PARA ETE-ESTACAO TRAT.ESGOTO,RESEVATORIO TANQUE ELEVADO OU APOIADO,CONTATO ESGOTO COM MEMBRANA BASE POLIURETANO VEGETAL,ISENTO SOLVENTES,BAIXO TEOR VOC,BI-COMPONENTE,APLICADO A FRIO,2 OU 3 DEMAOS,CONS.2KG/M2,TELAPOLIESTER,SOBRE A 1ª DEMAO,MALHA 2X2MM</t>
  </si>
  <si>
    <t>IMPERMEABILIZACAO ELASTICA PARA ETE-ESTACAO TRAT.ESGOTO,RESERVATORIO TANQUE ELEVADO OU APOIADO,CONTATO COM ESGOTO,COM REVESTIMENTO ANTI-CORROSIVO,BASE POLIUREIA AROMATICA,PARA APLICACAO MEIO MAQUINA SPRAY DE ALTA PRESSAO COM CONTROLE DE TEMPERATURA,CONSUMO 1,2KG/MM/M2</t>
  </si>
  <si>
    <t>IMPERMEABILIZACAO COM ANTICORROSIVO DA FACE INTERNA DA TAMPAE PARTE DAS PAREDES (ACIMA DA LINHA D'AGUA) DOS RESERVATORIOS COM A APLICACAO DE PINTURA COM TINTA EPOXI ISENTA DE SOLVENTE EM DUAS OU MAIS DEMAOS ATE ATINGIR O CONSUMO DE 0,80KG/M2</t>
  </si>
  <si>
    <t>IMPERMEABILIZACAO ELASTICA P/ETA-ESTACAO TRATAMENTO AGUA,RESERVATORIO,TANQUE ELEVADO OU APOIADO,CONTATO C/ESGOTO,MEMBRANA BASE POLIURETANO VEGETAL,APLICADO A FRIO,2 OU 3 DEMAOS,CONSUMO 2KG/M2,REFORCO TELA,SOBRE 1ª DEMAO,MALHA 2X2MM,EXCL.PREPARO DA SUPERFICIE,INCLUSIVE TRATAMENTO DO CONCRETO,LIXAMENTO OU HIDROJATEAMENTO</t>
  </si>
  <si>
    <t>IMPERMEABILIZACAO ASFALTICA (HIDRO-ASFALTO),CONSUMO DE 1,2KG/M2,EXCLUSIVE PREPARO DA SUPERFICIE E PROTECAO MECANICA</t>
  </si>
  <si>
    <t>IMPERMEABILIZACAO ASFALTICA (HIDRO-ASFALTO),CONSUMO DE 0,6KG/M2,EXCLUSIVE PREPARO DA SUPERFICIE E PROTECAO MECANICA</t>
  </si>
  <si>
    <t>IMPERMEABILIZACAO ASFALTICA (HIDRO-ASFALTO),CONSUMO DE 0,2KG/M2,EXCLUSIVE PREPARO DA SUPERFICIE E PROTECAO MECANICA</t>
  </si>
  <si>
    <t>IMPERMEABILIZACAO ASFALTICA (HIDRO-ASFALTO),CONSUMO DE 2KG/M2,EM SUPERFICIES LISAS,DE PEQUENAS DIMENSOES,ESTRUTURANDO COM TELA DE POLIESTER # 2MMX2MM OS BOXES,CANTOS,RALOS E TUBOSEMERGENTES,EXCLUSIVE PREPARO DA SUPERFICIE E PROTECAO MECANICA</t>
  </si>
  <si>
    <t>IMPERMEABILIZACAO DE BANHEIRO OU MARQUISE SUJEITA A TRAFEGOLEVE COM PROTECAO MECANICA,EXCLUSIVE ESTA,UTILIZANDO ELASTOMERO DE POLIURETANO (PRETO),APLICADO FRIO EM 0,3KG/M2/DEMAO,COM 5 DEMAOS</t>
  </si>
  <si>
    <t>IMPERMEABILIZACAO DE BANHEIRO OU MARQUISE SUJEITA A TRAFEGOLEVE,COM PROTECAO MECANICA,EXCLUSIVE ESTA,UTILIZANDO ELASTOMERO DE POLIURETANO (PRETO),APLICADO A FRIO EM 0,3KG/M2/DEMAO,COM 3 DEMAOS</t>
  </si>
  <si>
    <t>IMPERMEABILIZACAO DE BANHEIRO OU PISOS FRIOS COM PAREDES DEALVENARIA OU GESSO ACARTONADO,EMPREGANDO DUAS DEMAOS DE CIMENTO POLIMERICO,ATENDENDO A ABNT NBR 11905,CONSUMO DE 1KG/M2/DEMAO,IMPERM.BASE RESINA TERMOPLASTICA E CIMENTO C/ADIT.CONSUMO DE 3KG/M3,TELA DE POLIESTER 2X2MM ENTRE 1ª E 2ª DEMAOS</t>
  </si>
  <si>
    <t>IMPERMEABILIZACAO DE RUFOS OU VIGAS C/MEMBRANA DE BASE ACRILICA,MONOCOMPONENTE,BRANCA,APLICADA A FRIO EM 4 OU MAIS DEMAOS ATE ATINGIR CONS.MINIMO 2KG/M2,C/REFORCO TELA POLIESTER,GRAMATURA MINIMA 40G/M2,SOBRE BASE PREPARADA C/CIMENTO POLIMERICO,INCLUSIVE ESTE,APLICADO EM 2 OU MAIS DEMAOS ATE ATINGIRCONSUMO MINIMO DE 2KG/M2</t>
  </si>
  <si>
    <t>IMPERMEABILIZACAO ELASTICA PARA PISCINA ELEVADA,APOIADA OU ENTERRADA SOBRE ACAO DE LENCOL FREATICO,COM MEMBRANA BASE POLIURETANO VEGETAL,APLICADA A FRIO,2 OU 3 DEMAOS,CONSUMO DE 2KG/M2,TELA POLIESTER SOBRE A 1 DEMAO,MALHA 2X2MM,COM TRATAMENTO DO CONCRETO,LIXAMENTO,HIDROJATEAMENTO PARA RETIRADA DE REBARBAS E ABERTURA DE POROS</t>
  </si>
  <si>
    <t>IMPERMEABILIZACAO ASFALTICA COMPOSTA DE PINTURA DE ASFALTO MODIFICADO,PLASTIFICANTE E ISENTO DE SOLVENTES ORGANICOS,APLICADO A FRIO,EM DUAS DEMAOS,CONSUMO DE 1L/M2/DEMAO</t>
  </si>
  <si>
    <t>IMPERMEABILIZACAO DE PAREDES DE ALVENARIA DE TIJOLOS CERAMICOS,MACICOS,SEM A PRESENCA DE CAL,COM ABSORCAO DE UMIDADE DOSOLO (UMIDADE ASCENDENTE),EMPREGANDO IMPERMEABILIZANTE LIQUIDO A BASE DE SILICATOS E RESINAS,CONSUMO DE 2KG/M2,QUE POR EFEITO DE CRISTALIZACAO,COLMATA A POROSIDADE DAS ALVENARIAS DE TIJOLO MACICO</t>
  </si>
  <si>
    <t>IMPERMEABILIZACAO PAREDES DE ALVENARIA DE TIJOLOS CERAMICOSOU BLOCOS CONCRETO,C/FUROS,S/A PRESENCA DE CAL,C/ABSORCAO UMIDADE(UMIDADE ASCENDENTE)APLICANDO DUAS DEMAOS CRUZADAS CIMENTO POLIMERICO,ATENDENDO ABNT NBR 11905,CONSUMO 1KG/M2/DEMAO,DESDE PISO ATE ALTURA 1 A 1,2M</t>
  </si>
  <si>
    <t>IMPERMEABILIZACAO COM SELANTE ELASTOMERICO A BASE DE POLIURETANO,MONO-COMPONENTE,EM JUNTAS DE DILATACAO DE PISOS E FACHADAS COM MOVIMENTACAO DE ATE 25%,SELAMENTO DE RALOS,TUBULACOES DE RESERVATORIOS E PISCINAS,VEDACAO DE ESQUADRIAS,CAIXILHOS METALICOS E DE MADEIRA,TRATAMENTO DE TRINCAS E FISSURAS,VEDACAO DE CALHAS E RUFOS,CONSUMO:360G PARA 1M DE JUNTA 2X1CM</t>
  </si>
  <si>
    <t>IMPERMEABILIZACAO/REVESTIMENTO DE LAJES DE COBERTURA EM CONCRETO,METAL OU MADEIRA,COM ELASTOMERO A BASE DE POLIUREIA,ISENTO DE SOLVENTES,MOLDADO NO LOCAL,CURA LENTA,A FRIO,APLICADOCOM EQUIPAMENTO TIPO AIRLESS,ROLO OU PINCEL,COM ATE 1,00MMDE ESPESSURA,SEM PROTECAO MECANICA</t>
  </si>
  <si>
    <t>IMPERMEABILIZACAO/REVESTIMENTO DE PISOS,COM ELASTOMERO A BASE DE POLIUREIA,ISENTO DE SOLVENTES,MOLDADO NO LOCAL,CURA LENTA,A FRIO,APLICADO COM EQUIPAMENTO TIPO AIRLESS,ROLO OU PINCEL,COM 1,20MM DE ESPESSURA,SEM PROTECAO MECANICA</t>
  </si>
  <si>
    <t>IMPERMEABILIZACAO/REVESTIMENTO DE LAJES,TANQUES,PISCINAS,RESERVATORIOS,ARQUIBANCADAS,ESTACIONAMENTOS,COM ELASTOMERO A BASE DE POLIUREIA,ISENTO DE SOLVENTES,MOLDADO NO LOCAL,CURA LENTA,A FRIO,APLICADO COM EQUIPAMENTO TIPO AIRLESS,ROLO OU PINCEL,COM 2,00MM DE ESPESSURA,SEM PROTECAO MECANICA</t>
  </si>
  <si>
    <t>IMPERMEABILIZACAO/REVESTIMENTO DE LAJES,TANQUES,PISCINAS,RESERVATORIOS,ARQUIBANCADAS,ESTACIONAMENTOS,COM ELASTOMERO A BASE DE POLIUREIA,ISENTO DE SOLVENTES,MOLDADO NO LOCAL,CURA LENTA,A FRIO,APLICADO COM EQUIPAMENTO TIPO AIRLESS,ROLO OU PINCEL,COM 2,50MM DE ESPESSURA,SEM PROTECAO MECANICA</t>
  </si>
  <si>
    <t>IMPERMEABILIZACAO/REVESTIMENTO DE PAREDES,COM ELASTOMERO A BASE DE POLIUREIA,ISENTO DE SOLVENTES,MOLDADO NO LOCAL,CURA LENTA,A FRIO,APLICADO COM EQUIPAMENTO TIPO AIRLESS,ROLO OU PINCEL,COM 0,40MM DE ESPESSURA</t>
  </si>
  <si>
    <t>IMPERMEABILIZACAO/REVESTIMENTO DE LAJES DE COBERTURA EM CONCRETO,METAL OU MADEIRA,COM ELASTOMERO A BASE DE POLIUREIA,ISENTO DE SOLVENTES,MOLDADO NO LOCAL,CURA LENTA,A FRIO,APLICADOCOM EQUIPAMENTO TIPO AIRLESS,ROLO OU PINCEL,COM ATE 1,00MMDE ESPESSURA,ANTIDERRAPANTE,SEM PROTECAO MECANICA</t>
  </si>
  <si>
    <t>IMPERMEABILIZACAO/REVESTIMENTO DE PISOS,COM ELASTOMERO A BASE DE POLIUREIA,ISENTO DE SOLVENTES,MOLDADO NO LOCAL,CURA LENTA,A FRIO,APLICADO COM EQUIPAMENTO TIPO AIRLESS,ROLO OU PINCEL,COM 1,20MM DE ESPESSURA,ANTIDERRAPANTE,SEM PROTECAO MECANICA</t>
  </si>
  <si>
    <t>IMPERMEABILIZACAO/REVESTIMENTO DE LAJES,TANQUES,PISCINAS,RESERVATORIOS,ARQUIBANCADAS,ESTACIONAMENTOS,COM ELASTOMERO A BASE DE POLIUREIA,ISENTO DE SOLVENTES,MOLDADO NO LOCAL,CURA LENTA,A FRIO,APLICADO COM EQUIPAMENTO TIPO AIRLESS,ROLO OU PINCEL,COM 2,00MM DE ESPESSURA,ANTIDERRAPANTE,SEM PROTECAO MECANICA</t>
  </si>
  <si>
    <t>IMPERMEABILIZACAO/REVESTIMENTO DE LAJES,TANQUES,PISCINAS,RESERVATORIOS,ARQUIBANCADAS,ESTACIONAMENTOS,COM ELASTOMERO A BASE DE POLIUREIA,ISENTO DE SOLVENTES,MOLDADO NO LOCAL,CURA LENTA,A FRIO,APLICADO COM EQUIPAMENTO TIPO AIRLESS,ROLO OU PINCEL,COM 2,50MM DE ESPESSURA,ANTIDERRAPANTE,SEM PROTECAO MECANICA</t>
  </si>
  <si>
    <t>IMPERMEABILIZACAO/REVESTIMENTO DE LAJES DE COBERTURA EM CONCRETO,METAL OU MADEIRA,A BASE DE POLIUREIA,ISENTO DE SOLVENTES,MOLDADO NO LOCAL,CURA RAPIDA,A QUENTE,APLICADO COM EQUIPAMENTO BICOMPONENTE TIPO HOT SPRAY,COM ATE 1,00MM DE ESPESSURA,SEM PROTECAO MECANICA</t>
  </si>
  <si>
    <t>IMPERMEABILIZACAO/REVESTIMENTO DE PISOS,A BASE DE POLIUREIA,ISENTO DE SOLVENTES,MOLDADO NO LOCAL,CURA RAPIDA,A QUENTE,APLICADO COM EQUIPAMENTO BICOMPONENTE TIPO HOT SPRAY,COM 1,20MM DE ESPESSURA,SEM PROTECAO MECANICA</t>
  </si>
  <si>
    <t>IMPERMEABILIZACAO/REVESTIMENTO DE LAJES,TANQUES,PISCINAS,RESERVATORIOS,ARQUIBANCADAS,ESTACIONAMENTOS,A BASE DE POLIUREIA,ISENTO DE SOLVENTES,MOLDADO NO LOCAL,CURA RAPIDA,A QUENTE,APLICADO COM EQUIPAMENTO BICOMPONENTE TIPO HOT SPRAY,COM 2,00MM DE ESPESSURA,SEM PROTECAO MECANICA</t>
  </si>
  <si>
    <t>IMPERMEABILIZACAO/REVESTIMENTO DE LAJES,TANQUES,PISCINAS,RESERVATORIOS,ARQUIBANCADAS,ESTACIONAMENTOS,A BASE DE POLIUREIA,ISENTO DE SOLVENTES,MOLDADO NO LOCAL,CURA RAPIDA,A QUENTE,APLICADO COM EQUIPAMENTO BICOMPONENTE TIPO HOT SPRAY,COM 2,50MM DE ESPESSURA,SEM PROTECAO MECANICA</t>
  </si>
  <si>
    <t>IMPERMEABILIZACAO/REVESTIMENTO DE PAREDES,A BASE DE POLIUREIA,ISENTO DE SOLVENTES,MOLDADO NO LOCAL,CURA RAPIDA,A QUENTE,APLICADO COM EQUIPAMENTO BICOMPONENTE TIPO HOT SPRAY,COM 0,40MM DE ESPESSURA</t>
  </si>
  <si>
    <t>IMPERMEABILIZACAO/REVESTIMENTO DE LAJES DE COBERTURA EM CONCRETO,METAL OU MADEIRA,A BASE DE POLIUREIA,ISENTO DE SOLVENTES,MOLDADO NO LOCAL,CURA RAPIDA,A QUENTE,APLICADO COM EQUIPAMENTO BICOMPONENTE TIPO HOT SPRAY,COM ATE 1,00MM DE ESPESSURA,ANTIDERRAPANTE,SEM PROTECAO MECANICA</t>
  </si>
  <si>
    <t>IMPERMEABILIZACAO/REVESTIMENTO DE PISOS,A BASE DE POLIUREIA,ISENTO DE SOLVENTES,MOLDADO NO LOCAL,CURA RAPIDA,A QUENTE,APLICADO COM EQUIPAMENTO BICOMPONENTE TIPO HOT SPRAY,COM 1,20MM DE ESPESSURA,ANTIDERRAPANTE,SEM PROTECAO MECANICA</t>
  </si>
  <si>
    <t>IMPERMEABILIZACAO/REVESTIMENTO DE LAJES,TANQUES,PISCINAS,RESERVATORIOS,ARQUIBANCADAS,ESTACIONAMENTOS,A BASE DE POLIUREIA,ISENTO DE SOLVENTES,MOLDADO NO LOCAL,CURA RAPIDA,A QUENTE,APLICADO COM EQUIPAMENTO BICOMPONENTE TIPO HOT SPRAY,COM 2,00MM DE ESPESSURA,ANTIDERRAPANTE,SEM PROTECAO MECANICA</t>
  </si>
  <si>
    <t>IMPERMEABILIZACAO/REVESTIMENTO DE LAJES,TANQUES,PISCINAS,RESERVATORIOS,ARQUIBANCADAS,ESTACIONAMENTOS,A BASE DE POLIUREIA,ISENTO DE SOLVENTES,MOLDADO NO LOCAL,CURA RAPIDA,A QUENTE,APLICADO COM EQUIPAMENTO BICOMPONENTE TIPO HOT SPRAY,COM 2,50MM DE ESPESSURA,ANTIDERRAPANTE,SEM PROTECAO MECANICA</t>
  </si>
  <si>
    <t>CAIACAO INTERNA OU EXTERNA SOBRE SUPERFICIE LISA,EM DUAS DEMAOS,ADICIONANDO FIXADOR</t>
  </si>
  <si>
    <t>CAIACAO INTERNA OU EXTERNA SOBRE SUPERFICIE LISA,EM TRES DEMAOS,ADICIONANDO FIXADOR</t>
  </si>
  <si>
    <t>CAIACAO INTERNA COM CORANTE SOBRE SUPERFICIE LISA,EM DUAS DEMAOS,ADICIONANDO FIXADOR</t>
  </si>
  <si>
    <t>CAIACAO INTERNA COM CORANTE SOBRE SUPERFICIE LISA,EM TRES DEMAOS,ADICIONANDO FIXADOR</t>
  </si>
  <si>
    <t>CAIACAO INTERNA OU EXTERNA SOBRE SUPERFICIE ASPERA OU CHAPISCADA EM DUAS DEMAOS COM ADICAO DE FIXADOR</t>
  </si>
  <si>
    <t>PINTURA DE NATA DE CIMENTO SOBRE SUPERFICIE ASPERA,EM TRES DEMAOS</t>
  </si>
  <si>
    <t>PINTURA INTERNA OU EXTERNA COM TINTA IMPERMEAVEL EM CORES PARA APLICACAO SOBRE CONCRETO,TIJOLOS,PEDRAS OU ARGAMASSA DE SUPERFICIE POROSA,EM DUAS DEMAOS,USANDO AGUA COMO DILUENTE</t>
  </si>
  <si>
    <t>PINTURA INTERNA OU EXTERNA SOBRE CONCRETO LISO OU REVESTIMENTO,COM TINTA AQUOSA A BASE DE EPOXI INCOLOR OU EM CORES,INCLUSIVE LIMPEZA,E DUAS DEMAOS DE ACABAMENTO</t>
  </si>
  <si>
    <t>PINTURA INTERNA OU EXTERNA SOBRE CONCRETO APICOADO,COM TINTAAQUOSA A BASE DE EPOXI INCOLOR OU EM CORES,INCLUSIVE LIMPEZA,E DUAS DEMAOS DE ACABAMENTO</t>
  </si>
  <si>
    <t>PINTURA INTERNA OU EXTERNA SOBRE REVESTIMENTO ALISADO A COLHER OU CONCRETO LISO,COM TINTA A BASE DE RESINA DE BORRACHA CLORADA,DE SECAGEM RAPIDA,INCLUSIVE LIMPEZA,E DUAS DEMAOS DEACABAMENTO</t>
  </si>
  <si>
    <t>PINTURA INTERNA OU EXTERNA SOBRE FERRO,COM TINTA A BASE DE RESINA DE BORRACHA CLORADA,INCLUSIVE LIMPEZA,UMA DEMAO DE TINTA PRIMARIA DA MESMA LINHA E DUAS DEMAOS DE ACABAMENTO</t>
  </si>
  <si>
    <t>PINTURA COM TINTA EPOXI A BASE D'AGUA SEMIBRILHANTE,PARA USOHOSPITALAR,SOBRE PAREDES E PISOS DE CENTRO CIRURGICO OU UTI,INCLUSIVE LIXAMENTO,UMA DEMAO DE SELADOR ACRILICO,DUAS DEMAOS DE MASSA ACRILICA E DUAS DEMAOS DE ACABAMENTO</t>
  </si>
  <si>
    <t>PINTURA ELETROSTATICA SOBRE ESQUADRIA DE FERRO</t>
  </si>
  <si>
    <t>PINTURA ELETROSTATICA SOBRE ESQUADRIA DE ALUMINIO</t>
  </si>
  <si>
    <t>PREPARO DE SUPERFICIES NOVAS,COM REVESTIMENTO LISO,INCLUSIVELIXAMENTO,LIMPEZA,UMA DEMAO DE SELADOR ACRILICO,UMA DEMAO DE MASSA CORRIDA OU ACRILICA E NOVO LIXAMENTO COM REMOCAO DOPO RESIDUAL</t>
  </si>
  <si>
    <t>PINTURA COM ESMALTE SINTETICO ALQUIDICO,PARA INTERIOR,ALTO BRILHO,BRILHANTE,ACETINADO OU FOSCO,ACABAMENTO PADRAO,EM DUASDEMAOS SOBRE SUPERFICIE PREPARADA CONFORME O ITEM 17.017.0010,EXCLUSIVE ESTE PREPARO</t>
  </si>
  <si>
    <t>PINTURA COM TINTA SINTETICA ALQUIDICA DE USO GERAL,PARA INTERIOR,ACABAMENTO DE ALTA CLASSE SOBRE SUPERFICIE PREPARADA CONFORME O ITEM 17.017.0010,EXCLUSIVE ESTE PREPARO,INCLUSIVE LIXAMENTO,DUAS DEMAOS DE MASSA CORRIDA E TRES DE ACABAMENTO</t>
  </si>
  <si>
    <t>PINTURA INTERNA EM SUPERFICIE COM REVESTIMENTO LISO,A OLEO BRILHANTE,INCLUSIVE LIXAMENTO,UMA DEMAO DE SELADOR ACRILICO,UMA DEMAO DE MASSA CORRIDA OU ACRILICA E DUAS DEMAOS DE ACABAMENTO</t>
  </si>
  <si>
    <t>REPINTURA INTERNA OU EXTERNA NA COR EXISTENTE,SOBRE REVESTIMENTO LISO EM BOM ESTADO,COM TINTA A OLEO BRILHANTE,INCLUSIVELIXAMENTO E DUAS DEMAOS DE ACABAMENTO</t>
  </si>
  <si>
    <t>PINTURA DE UMA DEMAO ADICIONAL NOS SERVICOS DOS ITENS 17.017.0040 OU 17.017.0041</t>
  </si>
  <si>
    <t>PINTURA INTERNA COM ESMALTE SINTETICO ALTO BRILHO OU ACETINADO,ACABAMENTO DE ALTA CLASSE SOBRE SUPERFICIE PREPARADA CONFORME O ITEM 17.017.0010,EXCLUSIVE ESTE PREPARO,INCLUSIVE LIXAMENTO,DUAS DEMAOS DE MASSA CORRIDA E TRES DE ACABAMENTO</t>
  </si>
  <si>
    <t>PINTURA SOBRE PAREDES DE TIJOLOS CERAMICOS COM TINTA CERAMICA,INCLUSIVE LIMPEZA E DUAS DEMAOS DE ACABAMENTO</t>
  </si>
  <si>
    <t>PINTURA SOBRE TELHAS CERAMICAS COM TINTA CERAMICA,INCLUSIVELIMPEZA E DUAS DEMAOS DE ACABAMENTO</t>
  </si>
  <si>
    <t>PINTURA SOBRE TELHAS CERAMICAS COM TINTA CERAMICA,INCLUSIVELIMPEZA E TRES DEMAOS DE ACABAMENTO</t>
  </si>
  <si>
    <t>PINTURA DE QUADRO ESCOLAR SOBRE REVESTIMENTO LISO COM DUAS DEMAOS DE ACABAMENTO FOSCO,SOBRE PAREDE PREPARADA CONFORME OITEM 17.017.0010,EXCLUSIVE ESTE</t>
  </si>
  <si>
    <t>PINTURA INTERNA COM ESMALTE CATALISAVEL(EPOXI),SISTEMA TINTOMETRICO,ACABAMENTO PADRAO,EM DUAS DEMAOS SOBRE SUPERFICIE PREPARADA,CONFORME O ITEM 17.017.0010,APENAS APLICAVEL SOBRE MASSA ACRILICA,EXCLUSIVE ESTE PREPARO</t>
  </si>
  <si>
    <t>PREPARO DE MADEIRA NOVA,INCLUSIVE LIXAMENTO,LIMPEZA,UMA DEMAO DE VERNIZ ISOLANTE INCOLOR,DUAS DEMAOS DE MASSA PARA MADEIRA,LIXAMENTO E REMOCAO DE PO,E UMA DEMAO DE FUNDO SINTETICONIVELADOR</t>
  </si>
  <si>
    <t>PINTURA INTERNA OU EXTERNA SOBRE MADEIRA,COM TINTA A OLEO BRILHANTE OU ACETINADA,LIXAMENTO,UMA DEMAO DE VERNIZ ISOLANTEINCOLOR,DUAS DEMAOS DE MASSA PARA MADEIRA,LIXAMENTO E REMOCAO DE PO,UMA DEMAO DE FUNDO SINTETICO NIVELADOR E DUAS DEMAOSDE ACABAMENTO</t>
  </si>
  <si>
    <t>PINTURA INTERNA OU EXTERNA SOBRE MADEIRA NOVA,COM TINTA A OLEO BRILHANTE OU ACETINADA COM DUAS DEMAOS DE ACABAMENTO SOBRE SUPERFICIE PREPARADA,CONFORME O ITEM 17.017.0100,EXCLUSIVEESTE PREPARO</t>
  </si>
  <si>
    <t>REPINTURA INTERNA OU EXTERNA SOBRE MADEIRA COM TINTA A OLEOBRILHANTE OU ACETINADA,SOBRE FUNDO SINTETICO NIVELADOR,INCLUSIVE ESTE,COM LIXAMENTO E DUAS DEMAOS DE ACABAMENTO,NA COR EXISTENTE</t>
  </si>
  <si>
    <t>PINTURA INTERNA OU EXTERNA SOBRE MADEIRA NOVA,COM ESMALTE SINTETICO ALQUIDICO,BRILHANTE OU ACETINADA EM DUAS DEMAOS SOBRE SUPERFICIE PREPARADA COM MATERIAL DA MESMA LINHA,CONFORMEO ITEM 17.017.0100,EXCLUSIVE ESTE PREPARO</t>
  </si>
  <si>
    <t>REPINTURA INTERNA OU EXTERNA SOBRE MADEIRA EM BOM ESTADO COMESMALTE SINTETICO ALQUIDICO,NA COR E TIPO DA EXISTENTE,INCLUSIVE LIXAMENTO,LIMPEZA E DUAS DEMAOS DE ACABAMENTO</t>
  </si>
  <si>
    <t>PINTURA INTERNA OU EXTERNA DE ALTA CLASSE SOBRE MADEIRA NOVA,COM ESMALTE ALQUIDICO BRILHANTE OU ACETINADO SOBRE SUPERFICIE PREPARADA COM MATERIAL DA MESMA LINHA DE FABRICACAO,CONFORME ITEM 17.017.0100,EXCLUSIVE ESTE PREPARO,INCLUSIVE LIXAMENTO,UMA DEMAO DE TINTA PRIMARIA SELADORA E DUAS DEMAOS DE ACABAMENTO</t>
  </si>
  <si>
    <t>PINTURA INTERNA OU EXTERNA SOBRE MADEIRA NOVA,COM DUAS DEMAOS DE TINTA SINTETICA ALQUIDICA DE USO GERAL,SOBRE SUPERFICIEPREPARADA,CONFORME O ITEM 17.017.0100,EXCLUSIVE ESTE PREPARO</t>
  </si>
  <si>
    <t>REPINTURA INTERNA OU EXTERNA SOBRE MADEIRA EM BOM ESTADO COMTINTA SINTETICA ALQUIDICA DE USO GERAL,INCLUSIVE LIXAMENTO,LIMPEZA E DUAS DEMAOS DE ACABAMENTO NA COR EXISTENTE</t>
  </si>
  <si>
    <t>PINTURA INTERNA OU EXTERNA SOBRE MADEIRA NOVA,COM ESMALTE SINTETICO ALTO BRILHO OU ACETINADO,UMA DEMAO DE VERNIZ ISOLANTE INCOLOR,UMA DEMAO DE FUNDO SINTETICO NIVELADOR,UMA DEMAO DE MASSA PARA MADEIRA,INCLUSIVE LIXAMENTO E REMOCAO DE PO E DUAS DEMAOS DE ACABAMENTO</t>
  </si>
  <si>
    <t>PINTURA INTERNA SOBRE MADEIRA NOVA,COM TRES DEMAOS DE ESMALTE SINTETICO ALTO BRILHO OU ACETINADO,APOS LIXAMENTO SOBRE SUPERFICIE PREPARADA COM MATERIAL DA MESMA LINHA DE FABRICACAO,CONFORME O ITEM 17.017.0100,EXCLUSIVE ESTE PREPARO</t>
  </si>
  <si>
    <t>REPINTURA INTERNA SOBRE MADEIRA COM ESMALTE SINTETICO ALTO BRILHO OU ACETINADO,SOBRE SUPERFICIE JA PINTADA EM BOM ESTADO,APOS LIXAMENTO,LIMPEZA,DUAS DEMAOS DE ACABAMENTO COM MATERIAL DA MESMA LINHA DE FABRICACAO E NA COR EXISTENTE</t>
  </si>
  <si>
    <t>PINTURA DE RODAPES COM TINTA A OLEO BRILHANTE,SOBRE MADEIRANOVA,UMA DEMAO DE FUNDO SINTETICO NIVELADOR,UMA DEMAO DE MASSA PARA MADEIRA,LIXAMENTO E REMOCAO DO PO E DUAS DEMAOS DE ACABAMENTO</t>
  </si>
  <si>
    <t>REPINTURA DE RODAPES EM BOM ESTADO,COM ESMALTE SINTETICO ALTO BRILHO OU ACETINADO,INCLUSIVE LIXAMENTO,LIMPEZA E DUAS DEMAOS DE ACABAMENTO NA COR EXISTENTE</t>
  </si>
  <si>
    <t>PINTURA DE RODAPES COM ESMALTE SINTETICO ALQUIDICO,SOBRE MADEIRA NOVA,UMA DEMAO DE FUNDO SINTETICO NIVELADOR,UMA DEMAO DE MASSA PARA MADEIRA,LIXAMENTO E REMOCAO DO PO E DUAS DEMAOSDE ACABAMENTO</t>
  </si>
  <si>
    <t>PINTURA DE RODAPES COM TINTA SINTETICA DE USO GERAL,SOBRE MADEIRA NOVA,UMA DEMAO DE FUNDO SINTETICO NIVELADOR,UMA DEMAODE MASSA PARA MADEIRA,LIXAMENTO E REMOCAO DO PO E DUAS DEMAOS DE ACABAMENTO</t>
  </si>
  <si>
    <t>PINTURA DE RODAPES COM DUAS DEMAOS,DE ALTA CLASSE,DE ESMALTESINTETICO ALTO BRILHO OU ACETINADO,SOBRE MADEIRA NOVA,SOBRESUPERFICIE PREPARADA CONFORME O ITEM 17.017.0100,EXCLUSIVEESTE PREPARO</t>
  </si>
  <si>
    <t>PINTURA LAQUEADA SOBRE MADEIRA NOVA COM VERNIZ A BASE DE NITROCELULOSE SOBRE SUPERFICIE PREPARADA COM MATERIAL DA MESMALINHA DO FABRICANTE,CONFORME O ITEM 17.017.0100,EXCLUSIVE ESTE PREPARO,INCLUSIVE SELADOR NITROCELULOSE E DUAS DEMAOS DEACABAMENTO</t>
  </si>
  <si>
    <t>PINTURA INTERNA OU EXTERNA SOBRE FERRO COM TINTA A OLEO BRILHANTE,INCLUSIVE LIXAMENTO,LIMPEZA,UMA DEMAO DE TINTA ANTIOXIDO E DUAS DEMAOS DE ACABAMENTO</t>
  </si>
  <si>
    <t>REPINTURA INTERNA OU EXTERNA SOBRE FERRO COM TINTA A OLEO BRILHANTE,INCLUSIVE LIXAMENTO LEVE,LIMPEZA,UMA DEMAO DE ANTIOXIDO E UMA DEMAO DE ACABAMENTO NA COR EXISTENTE</t>
  </si>
  <si>
    <t>PINTURA INTERNA OU EXTERNA SOBRE FERRO,COM ESMALTE SINTETICOBRILHANTE OU ACETINADO APOS LIXAMENTO,LIMPEZA,DESENGORDURAMENTO,UMA DEMAO DE FUNDO ANTICORROSIVO NA COR LARANJA DE SECAGEM RAPIDA E DUAS DEMAOS DE ACABAMENTO</t>
  </si>
  <si>
    <t>REPINTURA INTERNA OU EXTERNA SOBRE FERRO EM BOM ESTADO,NAS CONDICOES DO ITEM 17.017.0320 E NA COR EXISTENTE</t>
  </si>
  <si>
    <t>PINTURA INTERNA OU EXTERNA SOBRE FERRO GALVANIZADO OU ALUMINIO,USANDO FUNDO PARA GALVANIZADO,INCLUSIVE LIXAMENTO LEVE,LIMPEZA,DESENGORDURAMENTO E DUAS DEMAOS DE ACABAMENTO COM ESMALTE SINTETICO BRILHANTE OU ACETINADO</t>
  </si>
  <si>
    <t>PINTURA INTERNA OU EXTERNA SOBRE FERRO COM TINTA TIPO GRAFITE EM DUAS DEMAOS APOS LIXAMENTO,LIMPEZA E UMA DEMAO DE TINTAANTIOXIDO</t>
  </si>
  <si>
    <t>REPINTURA INTERNA OU EXTERNA SOBRE FERRO EM BOM ESTADO,COM TINTA GRAFITE EM DUAS DEMAOS APOS LIXAMENTO LEVE,LIMPEZA,DESENGORDURAMENTO E FUNDO ANTICORROSIVO NA COR LARANJA DE SECAGEM RAPIDA,OU UTILIZAR DIRETAMENTE SOBRE O METAL TINTA GRAFITEDE DUPLA ACAO</t>
  </si>
  <si>
    <t>UMA DEMAO ADICIONAL DE PINTURA NOS SERVICOS DOS ITENS 17.017.0360 OU 17.017.0361</t>
  </si>
  <si>
    <t>PRIMER CONVERTEDOR DE FERRUGEM EM FUNDO DE PROTECAO,EM DUASDEMAOS.FORNECIMENTO E APLICACAO</t>
  </si>
  <si>
    <t>PINTURA COM ESMALTE SINTETICO A BASE D'AGUA ALTO BRILHO OU ACETINADO,PARA USO HOSPITALAR,SOBRE MADEIRAS E METAIS,AREAS INTERNAS OU EXTERNAS,INCLUSIVE LIXAMENTO,UMA DEMAO DE SELADORACRILICO,DUAS DEMAOS DE MASSA ACRILICA E DUAS DEMAOS DE ACABAMENTO</t>
  </si>
  <si>
    <t>PREPARO DE SUPERFICIES NOVAS,COM REVESTIMENTO LISO,INTERIOR,INCLUSIVE RASPAGEM,LIMPEZA,UMA DEMAO DE SELADOR,UMA DEMAO DEMASSA CORRIDA E LIXAMENTOS NECESSARIOS</t>
  </si>
  <si>
    <t>PINTURA COM SELADOR ACRILICO,EM UMA DEMAO,SOBRE EMBOCO EXISTENTE</t>
  </si>
  <si>
    <t>PINTURA COM TINTA LATEX,CLASSIFICACAO ECONOMICA (NBR 15079),FOSCA EM REVESTIMENTO LISO,INTERIOR,ACABAMENTO PADRAO,EM DUAS DEMAOS SOBRE A SUPERFICIE PREPARADA,CONFORME O ITEM 17.018.0010,EXCLUSIVE ESTE PREPARO</t>
  </si>
  <si>
    <t>PINTURA COM TINTA LATEX,CLASSIFICACAO PREMIUM OU STANDARD (NBR 15079),FOSCA EM REVESTIMENTO LISO,INTERIOR,ACABAMENTO EMALTA CLASSE,EM TRES DEMAOS E MAIS UMA DEMAO DE MASSA CORRIDAE LIXAMENTO,SOBRE SUPERFICIE JA PREPARADA,CONFORME O ITEM 17.018.0010,EXCLUSIVE ESTE PREPARO</t>
  </si>
  <si>
    <t>UMA DEMAO ADICIONAL DE PINTURA DE ACABAMENTO NOS SERVICOS DOS ITENS 17.018.0020 E 17.018.0031</t>
  </si>
  <si>
    <t>REPINTURA COM TINTA LATEX,CLASSIFICACAO ECONOMICA (NBR 15079),PARA INTERIOR,SOBRE SUPERFICIE EM BOM ESTADO E NA COR EXISTENTE,INCLUSIVE LIMPEZA,LEVE LIXAMENTO COM LIXA FINA,UMA DEMAO DE FUNDO PREEPARADOR E UMA DE ACABAMENTO</t>
  </si>
  <si>
    <t>PINTURA COM TINTA LATEX,CLASSIFICACAO STANDARD OU PREMIUM,PARA INTERIOR OU EXTERIOR (NBR 15079),SOBRE CHAPISCO,INCLUSIVESELADOR E DUAS DEMAOS DE ACABAMENTO</t>
  </si>
  <si>
    <t>PREPARO DE SUPERFICIES NOVAS,COM REVESTIMENTO LISO INTERNO OU EXTERNO,INCLUSIVE UMA DEMAO DE SELADOR ACRILICO,DUAS DEMAOS DE MASSA ACRILICA E LIXAMENTOS NECESSARIOS</t>
  </si>
  <si>
    <t>PINTURA COM TINTA LATEX,CLASSIFICACAO STANDARD (NBR 15079),PARA EXTERIOR,INCLUSIVE LIXAMENTOS,LIMPEZA,UMA DEMAO DE SELADOR ACRILICO E DUAS DEMAOS DE ACABAMENTO</t>
  </si>
  <si>
    <t>UMA DEMAO ADICIONAL DE PINTURA DE ACABAMENTO NO SERVICO DO ITEM 17.018.0080</t>
  </si>
  <si>
    <t>REPINTURA COM TINTA LATEX ACETINADA,CLASSIFICACAO PREMIUM OUSTANDARD (NBR 15079),PARA EXTERIOR,SOBRE SUPERFICIE EM BOMESTADO E NA COR EXISTENTE,INCLUSIVE LIMPEZA,LIXAMENTO COM LIXA FINA,UMA DEMAO DE FUNDO PREPARADOR E UMA DE ACABAMENTO</t>
  </si>
  <si>
    <t>PINTURA COM TINTA LATEX SEMIBRILHANTE,FOSCA OU ACETINADA,CLASSIFICACAO PREMIUM OU STANDARD (NBR 15079),PARA INTERIOR E EXTERIOR,BRANCA OU COLORIDA,SOBRE TIJOLO,CONCRETO LISO,CIMENTO SEM AMIANTO,E REVESTIMENTO,INCLUSIVE LIXAMENTO,UMA DEMAO DE SELADOR ACRILICO E DUAS DEMAOS DE ACABAMENTO</t>
  </si>
  <si>
    <t>PINTURA COM TINTA LATEX SEMIBRILHANTE,FOSCA OU ACETINADA,CLASSIFICACAO PREMIUM OU STANDARD (NBR 15079),PARA INTERIOR E EXTERIOR,BRANCA OU COLORIDA,SOBRE CONCRETO APICOADO,INCLUSIVELIXAMENTO,UMA DEMAO DE SELADOR ACRILICO E DUAS DEMAOS DE ACABAMENTO</t>
  </si>
  <si>
    <t>PINTURA COM TINTA LATEX SEMIBRILHANTE,FOSCA OU ACETINADA,CLASSIFICACAO PREMIUM OU STANDARD (NBR 15079),PARA INTERIOR E EXTERIOR,BRANCA OU COLORIDA,SOBRE TIJOLO,CONCRETO LISO,CIMENTO SEM AMIANTO,E REVESTIMENTO,INCLUSIVE LIXAMENTO,UMA DEMAO DE SELADOR ACRILICO,DEMAO DE MEIA MASSA E DUAS DEMAOS DE ACABAMENTO</t>
  </si>
  <si>
    <t>PINTURA COM TINTA LATEX SEMIBRILHANTE,FOSCA OU ACETINADA,CLASSIFICACAO PREMIUM OU STANDARD (NBR 15079),PARA INTERIOR E EXTERIOR,BRANCA OU COLORIDA,SOBRE TIJOLO,CONCRETO LISO,CIMENTO SEM AMIANTO,E REVESTIMENTO,INCLUSIVE LIXAMENTO,UMA DEMAO DE SELADOR ACRILICO,UMA DEMAO DE MASSA ACRILICA E DUAS DEMAOSDE ACABAMENTO</t>
  </si>
  <si>
    <t>PINTURA COM TINTA LATEX SEMIBRILHANTE,FOSCA OU ACETINADA,CLASSIFICACAO PREMIUM OU STANDARD (NBR 15079),PARA INTERIOR E EXTERIOR,BRANCA OU COLORIDA,SOBRE TIJOLO,CONCRETO LISO,CIMENTO SEM AMIANTO,E REVESTIMENTO,INCLUSIVE LIXAMENTO,UMA DEMAO DE SELADOR ACRILICO,DUAS DEMAOS DE MASSA ACRILICA E DUAS DEMAOS DE ACABAMENTO</t>
  </si>
  <si>
    <t>UMA DEMAO ADICIONAL DE PINTURA DE ACABAMENTO NOS SERVICOS DOS ITENS 17.018.0110 OU 17.018.0115</t>
  </si>
  <si>
    <t>REPINTURA COM TINTA LATEX SEMIBRILHANTE,FOSCA,OU ACETINADA,CLASSIFICACAO PREMIUM OU STANDARD (NBR 15079),PARA INTERIOR OU EXTERIOR,SOBRE SUPERFICIE EM BOM ESTADO E NA COR EXISTENTE,INCLUSIVE LIMPEZA,LEVE LIXAMENTO COM LIXA FINA,UMA DEMAO DEFUNDO PREPARADOR E UMA DE ACABAMENTO</t>
  </si>
  <si>
    <t>TEXTURA ACRILICA NA COR BRANCA,ACABAMENTO FOSCO,PARA INTERIOR OU EXTERIOR,APLICADAS EM DUAS DEMAOS SOBRE CONCRETO,ALVENARIA,BLOCO DE CONCRETO,CIMENTO SEM AMIANTO OU REVESTIMENTO</t>
  </si>
  <si>
    <t>PINTURA A BASE DE RESINA ACRILICA SOBRE AZULEJOS E PASTILHASEM AREAS INTERNAS E EXTERNAS,EM TRES DEMAOS</t>
  </si>
  <si>
    <t>PINTURA EM PEDRAS NATURAIS (ARDOSIA,PEDRA MINEIRA E ETC) A BASE DE RESINA ACRILICA,INCLUSIVE LIMPEZA E DUAS DEMAOS</t>
  </si>
  <si>
    <t>PINTURA SOBRE TELHAS CERAMICAS,COM IMPERMEABILIZANTE INCOLORA BASE DE SILICONE,INCLUSIVE LIMPEZA E DUAS DEMAOS DE ACABAMENTO</t>
  </si>
  <si>
    <t>PINTURA COM TINTA LATEX SEMIBRILHANTE OU FOSCA,CLASSIFICACAOPREMIUM OU STANDARD (NBR 15079),PARA INTERIOR OU EXTERIOR,SISTEMA TINTOMETRICO,INCLUSIVE LIXAMENTO,UMA DEMAO DE SELADORACRILICO E DUAS DEMAOS DE ACABAMENTO</t>
  </si>
  <si>
    <t>PINTURA COM TINTA LATEX SEMIBRILHANTE OU FOSCA,CLASSIFICACAOPREMIUM OU STANDARD (NBR 15079),PARA INTERIOR OU EXTERIOR,PARA SUPERFICIE APICOADA,SISTEMA TINTOMETRICO,INCLUSIVE LIXAMENTO,UMA DEMAO DE SELADOR ACRILICO E DUAS DEMAOS DE ACABAMENTO</t>
  </si>
  <si>
    <t>PINTURA COM TINTA LATEX SEMIBRILHANTE OU FOSCA,CLASSIFICACAOPREMIUM OU STANDARD (NBR 15079),PARA INTERIOR OU EXTERIOR,SISTEMA TINTOMETRICO,INCLUSIVE LIXAMENTO,UMA DEMAO DE SELADORACRILICO,DEMAO DE MEIA MASSA E DUAS DEMAOS DE ACABAMENTO</t>
  </si>
  <si>
    <t>PINTURA COM TINTA LATEX SEMIBRILHANTE OU FOSCA,CLASSIFICACAOPREMIUM OU STANDARD (NBR 15079),PARA INTERIOR OU EXTERIOR,SISTEMA TINTOMETRICO,INCLUSIVE LIXAMENTO,UMA DEMAO DE SELADORACRILICO,UMA DEMAO DE MASSA ACRILICA E DUAS DEMAOS DE ACABAMENTO</t>
  </si>
  <si>
    <t>PINTURA COM TINTA LATEX SEMIBRILHANTE OU FOSCA,CLASSIFICACAOPREMIUM OU STANDARD (NBR 15079),PARA INTERIOR OU EXTERIOR,SISTEMA TINTOMETRICO,INCLUSIVE LIXAMENTO,UMA DEMAO DE SELADORACRILICO,DUAS DEMAOS DE MASSA ACRILICA E DUAS DEMAOS DE ACABAMENTO</t>
  </si>
  <si>
    <t>DEMAO ADICIONAL DE PINTURA DE ACABAMENTO NOS SERVICOS DO ITEM 17.018.0250 OU 17.018.0254</t>
  </si>
  <si>
    <t>PINTURA COM TINTA ACRILICA ACETINADA,PARA USO HOSPITALAR,SOBRE PAREDES E TETOS,INCLUSIVE LIXAMENTO,UMA DEMAO DE SELADORACRILICO,DUAS DEMAOS DE MASSA ACRILICA E DUAS DEMAOS DE ACABAMENTO</t>
  </si>
  <si>
    <t>ENVERNIZAMENTO DE MADEIRA COM VERNIZ TIPO COPAL BRILHANTE PARA INTERIOR,INCLUSIVE LIXAMENTO,UMA DEMAO DE VERNIZ IMUNIZANTE E IMPERMEABILIZANTE INCOLOR,ANILINA E UMA DEMAO DE ACABAMENTO</t>
  </si>
  <si>
    <t>UMA DEMAO ADICIONAL DE VERNIZ DE ACABAMENTO NO SERVICO DO ITEM 17.020.0010</t>
  </si>
  <si>
    <t>ENVERNIZAMENTO DE MADEIRA COM VERNIZ A BONECA USANDO GOMA LACA NACIONAL DISSOLVIDA EM ALCOOL,INCLUSIVE LIXAMENTO E APLICACAO DE SUCESSIVAS DEMAOS DE ACABAMENTO ATE A OBTENCAO DO BRILHO</t>
  </si>
  <si>
    <t>ENCERAMENTO DE MADEIRA,INCLUSIVE LIXAMENTO,UMA DEMAO DE VERNIZ IMUNIZANTE E IMPERMEABILIZANTE INCOLOR E TRES DEMAOS DE CERA,CADA QUAL SEGUIDA DE ABERTURA DE BRILHO A ESCOVA E FLANELA</t>
  </si>
  <si>
    <t>ENVERNIZAMENTO DE TIJOLOS E CONCRETO,PARA INTERIOR,COM VERNIZ ACRILICO INCOLOR,INCLUSIVE LIXAMENTO E DUAS DEMAOS DE ACABAMENTO</t>
  </si>
  <si>
    <t>ENVERNIZAMENTO DE RODAPE DE MADEIRA COM VERNIZ TIPO COPAL BRILHANTE,INCLUSIVE LIXAMENTO,UMA DEMAO DE VERNIZ IMUNIZANTE EIMPERMEABILIZANTE INCOLOR,ANILINA E DUAS DEMAOS DE ACABAMENTO</t>
  </si>
  <si>
    <t>UMA DEMAO ADICIONAL DE VERNIZ DE ACABAMENTO NO SERVICO DO ITEM 17.020.0060</t>
  </si>
  <si>
    <t>ENVERNIZAMENTO DE MADEIRA EM SUPERFICIE INTERIOR,COM VERNIZPOLIURETANO BRILHANTE E TRANSPARENTE,INCLUSIVE LIXAMENTO,UMADEMAO DE VERNIZ IMUNIZANTE E IMPERMEABILIZANTE INCOLOR,ANILINA E DUAS DEMAOS DE ACABAMENTO</t>
  </si>
  <si>
    <t>ENVERNIZAMENTO DE SUPERFICIE LISA DE CONCRETO OU TIJOLO APARENTE,EXTERIOR OU INTERIOR,COM VERNIZ ACRILICO INCOLOR,EM TRES DEMAOS</t>
  </si>
  <si>
    <t>ENVERNIZAMENTO DE SUPERFICIE LISA DE CONCRETO OU TIJOLO APARENTE,EXTERIOR OU INTERIOR,COM VERNIZ ACRILICO INCOLOR,EM DUAS DEMAOS</t>
  </si>
  <si>
    <t>ENVERNIZAMENTO SOBRE CONCRETO APICOADO,EXTERIOR OU INTERIOR,COM VERNIZ ACRILICO INCOLOR,EM TRES DEMAOS</t>
  </si>
  <si>
    <t>PINTURA COM TINTA ANTIMOFO E BACTERICIDA BASE ACRILICA,SEM BRILHO,COR BRANCA,PARA AMBIENTES INTERNOS E EXTERNOS PROPENSOS A UMIDADE E VAPORES,EM DUAS DEMAOS,SOBRE SELADOR ACRILICOE DUAS DEMAOS DE MASSA ACRILICA,INCLUSIVE LIMPEZA E LIXAMENTO</t>
  </si>
  <si>
    <t>PINTURA COM RESINA HIDROFUGANTE EM DUAS DEMAOS,EM TELHA OU TIJOLO CERAMICO,INCLUSIVE LIMPEZA DA SUPERFICIE</t>
  </si>
  <si>
    <t>PINTURA COM RESINA HIDROFUGANTE EM DUAS DEMAOS,EM TIJOLO APARENTE E CONCRETO APARENTE,INCLUSIVE LIMPEZA DA SUPERFICIE</t>
  </si>
  <si>
    <t>PINTURA COM RESINA HIDROFUGANTE EM DUAS DEMAOS,EM PEDRAS POROSAS (TIPO SAO TOME OU SEMELHANTE),INCLUSIVE LIMPEZA DA SUPERFICIE</t>
  </si>
  <si>
    <t>PINTURA COM RESINA HIDROFUGANTE EM DUAS DEMAOS,EM PEDRAS NAOPOROSAS (TIPO ARDOSIA OU SEMELHANTE),INCLUSIVE LIMPEZA DA SUPERFICIE</t>
  </si>
  <si>
    <t>PINTURA IMUNIZANTE FUNGICIDA E INSETICIDA PARA APLICACAO EMMADEIRA BRUTA OU APARELHADA,EM DUAS DEMAOS</t>
  </si>
  <si>
    <t>PINTURA COM EMULSAO OLEOSA PARA DESMOLDAGEM DE FORMAS DE MADEIRA,EM DUAS DEMAOS</t>
  </si>
  <si>
    <t>PINTURA COM EMULSAO OLEOSA PARA DESMOLDAGEM DE FORMAS METALICAS,EM UMA DEMAO</t>
  </si>
  <si>
    <t>REMOCAO DE CAIACAO EXISTENTE OU PINTURA A GESSO E COLA</t>
  </si>
  <si>
    <t>REMOCAO DE PINTURA PLASTICA E SEMELHANTES</t>
  </si>
  <si>
    <t>REMOCAO DE PINTURA A OLEO,ESMALTE ALQUIDICA E VERNIZES</t>
  </si>
  <si>
    <t>REMOCAO DE PINTURA ACRILICA,EPOXI,BORRACHA CLORADA E SEMELHANTES</t>
  </si>
  <si>
    <t>REMOCAO DE QUALQUER TIPO DE PINTURA EM RODAPE</t>
  </si>
  <si>
    <t>MARCACAO DE QUADRA DE ESPORTE OU VAGA DE GARAGEM COM TINTA ABASE DE BORRACHA CLORADA,COM UTILIZACAO DE SELADOR E SOLVENTE PROPRIO E FITA CREPE COMO LIMITADOR DE LINHAS,MEDIDA PELAAREA REAL DE PINTURA</t>
  </si>
  <si>
    <t>MARCACAO DE QUADRA DE ESPORTE OU VAGA DE GARAGEM COM TINTA ACRILICA PROPRIA PARA PINTURA DE PISOS,COM UTILIZACAO DE SELADOR E SOLVENTE PROPRIO E FITA CREPE COMO LIMITADOR DE LINHAS,MEDIDA PELA AREA REAL DE PINTURA</t>
  </si>
  <si>
    <t>REPINTURA DE QUADRA SOBRE DEMARCACAO EXISTENTE CONFORME O ITEM 17.040.0021</t>
  </si>
  <si>
    <t>PINTURA DE PISO CIMENTADO LISO COM TINTA 100% ACRILICA,INCLUSIVE LIXAMENTO,LIMPEZA E TRES DEMAOS DE ACABAMENTO APLICADASA ROLO DE LA,DILUICAO EM AGUA A 20%</t>
  </si>
  <si>
    <t>PINTURA,SOBRE CONCRETO OU ASFALTO,COM TINTA ACRILICA TIPO RUGOSA COM ADICAO DE QUARTZO,EM DUAS DEMAOS</t>
  </si>
  <si>
    <t>PINTURA DE SINALIZACAO PARA EXTINTORES DE INCENDIO,EM QUADRADOS VERMELHOS DE 0,70M X 0,70M E BORDAS AMARELAS DE 0,15M DELARGURA, CONFORME PROJETO EMOP 2547(HIDRAULICA/SANITARIA/INCENDIO)</t>
  </si>
  <si>
    <t>LAVATORIO DE LOUCA BRANCA TIPO POPULAR,SEM LADRAO,COM MEDIDAS EM TORNO DE 47X35CM,INCLUSIVE ACESSORIOS DE FIXACAO,FERRAGENS EM METAL CROMADO:SIFAO 1680 DE 1"X1.1/4",TORNEIRA DE PRESSAO 1193 DE 1/2" E VALVULA DE ESCOAMENTO 1600.RABICHO EM PVC.FORNECIMENTO</t>
  </si>
  <si>
    <t>LAVATORIO DE LOUCA BRANCA,TIPO MEDIO LUXO,COM LADRAO,COM MEDIDAS EM TORNO DE 47X35CM,INCLUSIVE ACESSORIOS DE FIXACAO.FERRAGENS EM METAL CROMADO:SIFAO 1680 DE 1"X1.1/4",TORNEIRA DEPRESSAO 1193 DE 1/2" E VALVULA DE ESCOAMENTO 1603.RABICHO EMPVC.FORNECIMENTO</t>
  </si>
  <si>
    <t>LAVATORIO DE LOUCA BRANCA,COM COLUNA SUSPENSA,PARA PESSOAS COM NECESSIDADES ESPECIFICAS,COM MEDIDAS EM TORNO DE 45,5X35,5CM,EXCLUSIVE SIFAO,VALVULA DE ESCOAMENTO,RABICHO E TORNEIRA.FORNECIMENTO</t>
  </si>
  <si>
    <t>LAVATORIO DE LOUCA BRANCA,COM COLUNA SUSPENSA,PARA PESSOAS COM NECESSIDADES ESPECIFICAS,COM MEDIDAS EM TORNO DE 45,5X35,5CM,INCLUSIVE SIFAO EM PVC FLEXIVEL,VALVULA DE ESCOAMENTO CROMADA,RABICHO EM PVC E TORNEIRA DE FECHAMENTO AUTOMATICO.FORNECIMENTO</t>
  </si>
  <si>
    <t>LAVATORIO DE LOUCA BRANCA TIPO MEDIO LUXO,COM LADRAO E MEDIDAS EM TORNO DE 55X45CM,COM COLUNA,INCLUSIVE ACESSORIOS DE FIXACAO.FERRAGENS EM METAL CROMADO:SIFAO 1680 DE 1"X1.1/4",APARELHO MISTURADOR TIPO PAREDE COM AREJADOR,VALVULA DE ESCOAMENTO 1603.RABICHO EM PVC.FORNECIMENTO</t>
  </si>
  <si>
    <t>LAVATORIO DE LOUCA BRANCA TIPO MEDIO LUXO,COM LADRAO E MEDIDAS EM TORNO DE 55X45CM,COM COLUNA,INCLUSIVE ACESSORIOS DE FIXACAO.FERRAGENS EM METAL CROMADO:SIFAO 1680 DE 1"X1.1/4",APARELHO MISTURADOR TIPO PAREDE COM AREJADOR,VALVULA DE ESCOAMENTO 1603.RABICHO CROMADO DE 1/2".FORNECIMENTO</t>
  </si>
  <si>
    <t>LAVATORIO DE LOUCA BRANCA TIPO POPULAR,SEM LADRAO,COM MEDIDAS EM TORNO DE 55X45CM,INCLUSIVE ACESSORIOS DE FIXACAO.TORNEIRA DE PRESSAO 1193 DE 1/2" EM METAL CROMADO E VALVULA DE ESCOAMENTO,SIFAO E RABICHO EM PVC.FORNECIMENTO</t>
  </si>
  <si>
    <t>LAVATORIO DE LOUCA BRANCA DE SOBREPOR,TIPO MEDIO LUXO,SEM LADRAO,COM MEDIDAS EM TORNO DE 53X43CM.FERRAGENS EM METAL CROMADO:SIFAO 1680 1"X1.1/4",TORNEIRA DE PRESSAO 1193 DE 1/2" EVALVULA DE ESCOAMENTO 1600.RABICHO EM PVC.FORNECIMENTO</t>
  </si>
  <si>
    <t>LAVATORIO DE LOUCA BRANCA DE SOBREPOR,TIPO MEDIO LUXO,COM LADRAO,COM MEDIDAS EM TORNO DE 53X43CM.FERRAGENS EM METAL CROMADO:SIFAO 1680 1"X1.1/4",TORNEIRA DE PRESSAO 1193 DE 1/2" EVALVULA DE ESCOAMENTO 1603.RABICHO EM PVC.FORNECIMENTO</t>
  </si>
  <si>
    <t>LAVATORIO DE LOUCA BRANCA DE EMBUTIR(CUBA),TIPO MEDIO LUXO,SEM LADRAO,COM MEDIDAS EM TORNO DE 52X39CM.FERRAGENS EM METALCROMADO:SIFAO 1680 1"X1.1/4",TORNEIRA DE PRESSAO 1193 DE 1/2" E VALVULA DE ESCOAMENTO 1600.RABICHO EM PVC.FORNECIMENTO</t>
  </si>
  <si>
    <t>LAVATORIO DE LOUCA BRANCA DE EMBUTIR(CUBA),TIPO MEDIO LUXO,COM LADRAO,COM MEDIDAS EM TORNO DE 52X39CM.FERRAGENS EM METALCROMADO:SIFAO 1680 1"X1.1/4",TORNEIRA DE PRESSAO 1193 DE 1/2" E VALVULA DE ESCOAMENTO 1603.RABICHO EM PVC.FORNECIMENTO</t>
  </si>
  <si>
    <t>CUBA DE LOUCA BRANCA,DE SOBREPOR,OVAL,EXCLUSIVE RABICHO,SIFAO,TORNEIRA E VALVULA DE ESCOAMENTO.FORNECIMENTO</t>
  </si>
  <si>
    <t>CUBA DE LOUCA BRANCA,DE SOBREPOR,OVAL,INCLUSIVE RABICHO EM METAL CROMADO,SIFAO EM METAL CROMADO,TORNEIRA DE PRESSAO,E VALVULA DE ESCOAMENTO.FORNECIMENTO</t>
  </si>
  <si>
    <t>TANQUE DE LOUCA BRANCA,COM COLUNA E MEDIDAS EM TORNO DE 56X48CM,INCLUSIVE ACESSORIOS DE FIXACAO.FERRAGENS EM METAL CROMADO:TORNEIRA DE PRESSAO 1158 DE 1/2",VALVULA DE ESCOAMENTO 1605 E SIFAO 1680 DE 1.1/4" A 1.1/2".FORNECIMENTO</t>
  </si>
  <si>
    <t>TANQUE DE LOUCA BRANCA,COM COLUNA E MEDIDAS EM TORNO DE 60X56CM,INCLUSIVE ACESSORIOS DE FIXACAO.FERRAGENS EM METAL CROMADO:TORNEIRA DE PRESSAO 1158 DE 1/2",VALVULA DE ESCOAMENTO 1606 E SIFAO 1680 DE 1.1/2"X1.1/2".FORNECIMENTO</t>
  </si>
  <si>
    <t>BACIA TURCA DE LOUCA BRANCA COM SIFAO INTEGRADO E MEDIDAS EMTORNO DE 59X44CM,INCLUSIVE TUBO DE LIGACAO.FORNECIMENTO</t>
  </si>
  <si>
    <t>MICTORIO DE LOUCA BRANCA COM SIFAO INTEGRADO E MEDIDAS EM TORNO DE 33X28X53CM.FERRAGENS EM METAL CROMADO:REGISTRO DE PRESSAO 1416 DE 1/2" E TUBO DE LIGACAO DE 1/2".FORNECIMENTO</t>
  </si>
  <si>
    <t>VASO SANITARIO DE LOUCA BRANCA,TIPO POPULAR,COM CAIXA ACOPLADA E MEDIDAS EM TORNO DE 35X65X35CM,INCLUSIVE ASSENTO PLASTICO TIPO POPULAR,BOLSA DE LIGACAO,RABICHO EM PVC E ACESSORIOSDE FIXACAO.FORNECIMENTO</t>
  </si>
  <si>
    <t>VASO SANITARIO DE LOUCA BRANCA,TIPO MEDIO LUXO,COM CAIXA ACOPLADA,INCLUSIVE RABICHO CROMADO DE 40CM,COM SAIDA DE 1/2",BOLSA DE LIGACAO E ACESSORIOS DE FIXACAO.FORNECIMENTO</t>
  </si>
  <si>
    <t>VASO SANITARIO DE LOUCA BRANCA,CONVENCIONAL,TIPO POPULAR,COMMEDIDAS EM TORNO DE 37X47X38CM,INCLUSIVE ASSENTO PLASTICO TIPO POPULAR,CAIXA DE DESCARGA PLASTICA EXTERNA COMPLETA,TUBODE DESCARGA LONGO,BOLSA DE LIGACAO E ACESSORIOS DE FIXACAO.FORNECIMENTO</t>
  </si>
  <si>
    <t>VASO SANITARIO DE LOUCA BRANCA,CONVENCIONAL,TIPO MEDIO LUXO,COM MEDIDAS EM TORNO DE 37X47X38CM,INCL.ASSENTO PLASTICO TIPO MEDIO LUXO,BOLSA DE LIGACAO,VALVULA DE DESCARGA DE 1.1/2"C/REGISTRO INTEGRADO,SISTEMA HIDROMECANICO(ISENTA DE GOLPE DE ARIETE)COM CORPO EM LATAO,CANOPLA E BOTAO EM METAL CROMADO,TUBO DE LIGACAO E ACESSORIOS DE FIXACAO.FORNECIMENTO</t>
  </si>
  <si>
    <t>VASO SANITARIO DE LOUCA BRANCA OU BRANCO GELO,PARA PESSOAS COM NECESSIDADES ESPECIFICAS,INCLUSIVE ASSENTO ESPECIAL,BOLSADE LIGACAO E ACESSORIOS DE FIXACAO.FORNECIMENTO</t>
  </si>
  <si>
    <t>VALVULA DE DESCARGA DE 1.1/2",REGISTRO INTEGRADO,SISTEMA HIDROMECANICO(ISENTA DE GOLPE DE ARIETE),CORPO EM LATAO,CANOPLAE BOTAO EM METAL CROMADO,DE EMNBUTIR.FORNECIMENTO</t>
  </si>
  <si>
    <t>VALVULA DE DESCARGA DE 1.1/4",REGISTRO INTEGRADO,SISTEMA HIDROMECANICO(ISENTA DE GOLPE DE ARIETE),CORPO EM LATAO,CANOPLAE BOTAO EM METAL CROMADO DE EMBUTIR.FORNECIMENTO</t>
  </si>
  <si>
    <t>VALVULA DE DESCARGA EXTERNA,ACIONAMENTO POR ALAVANCA,COM REGULAGEM DE TEMPO DE DESCARGA E VAZAO,BITOLA DE 1.1/4",PARA PRESSAO DE SERVICO ENTRE 2 A 40MCA.FORNECIMENTO</t>
  </si>
  <si>
    <t>VALVULA DE FECHAMENTO AUTOMATICO,PARA MICTORIO,ACABAMENTO CROMADO.FORNECIMENTO</t>
  </si>
  <si>
    <t>VALVULA DE FECHAMENTO AUTOMATICO,PARA CHUVEIRO DE AGUA FRIAOU PRE-MISTURADA,ACABAMENTO CROMADO.FORNECIMENTO</t>
  </si>
  <si>
    <t>BACIA TURCA,EM POLIESTER REFORCADO,COM FIBRA DE VIDRO,PISO ANTI-DERRAPANTE,COM MEDIDAS EM TORNO DE 51X71CM,COM ENTRADA DE 40MM,E SAIDA DE 4",NA COR BRANCA.FORNECIMENTO</t>
  </si>
  <si>
    <t>BACIA TURCA SINFONADO REFORCADO EM POLIESTER,COM FIBRA DE VIDRO,PISO ANTIDERRAPANTE,COM MEDIDAS EM TORNO DE 51X71CM,COMMEDIDAS EM TORNO 40MM,E SAIDA DE 4",NA COR BRANCA.FORNECIMENTO</t>
  </si>
  <si>
    <t>SABONETEIRA EM PLASTICO ABS,PARA SABONETE LIQUIDO.FORNECIMENTO E COLOCACAO</t>
  </si>
  <si>
    <t>PORTA-TOALHA DE PAPEL EM PLASTICO ABS.FORNECIMENTO E COLOCACAO</t>
  </si>
  <si>
    <t>PORTA PAPEL HIGIENICO EM PLASTICO ABS.FORNECIMENTRO E COLOCACAO</t>
  </si>
  <si>
    <t>ASSENTO SANITARIO DE PLASTICO,TIPO MEDIO LUXO.FORNECIMENTO ECOLOCACAO</t>
  </si>
  <si>
    <t>ASSENTO SANITARIO PLASTICO,TIPO POPULAR.FORNECIMENTO E COLOCACAO</t>
  </si>
  <si>
    <t>ASSENTO SANITARIO DE PLASTICO,PARA VASO INFANTIL.FORNECIMENTO E COLOCACAO</t>
  </si>
  <si>
    <t>ASSENTO ESPECIAL PARA VASO SANITARIO PARA PESSOAS COM NECESSIDADES ESPECIFICAS.FORNECIMENTO E COLOCACAO</t>
  </si>
  <si>
    <t>ARMARIO DE BANHEIRO EM PLASTICO,LUXO,BRANCO,DE EMBUTIR,COM ESPELHO.FORNECIMENTO E COLOCACAO</t>
  </si>
  <si>
    <t>TANQUE EM PVC PARA ESTERILIZACAO DE MAMADEIRAS,MEDINDO 1,20X0,60X0,40M.FORNECIMENTO E COLOCACAO</t>
  </si>
  <si>
    <t>LAVATORIO DE LOUCA BRANCA,TIPO POPULAR,SEM LADRAO,COM MEDIDAS EM TORNO DE 47X35CM,INCLUSIVE ACESSORIOS DE FIXACAO.FORNECIMENTO</t>
  </si>
  <si>
    <t>LAVATORIO DE LOUCA BRANCA,TIPO MEDIO LUXO,COM LADRAO E MEDIDAS EM TORNO DE 47X35CM,INCLUSIVE ACESSORIOS DE FIXACAO.FORNECIMENTO</t>
  </si>
  <si>
    <t>LAVATORIO DE LOUCA BRANCA,TIPO MEDIO LUXO,COM LADRAO E MEDIDAS EM TORNO DE 55X45CM,INCLUSIVE ACESSORIOS DE FIXACAO.FORNECIMENTO</t>
  </si>
  <si>
    <t>LAVATORIO DE LOUCA BRANCA,TIPO POPULAR,SEM LADRAO,COM MEDIDAS EM TORNO DE 55X45CM,INCLUSIVE ACESSORIOS DE FIXACAO.FORNECIMENTO</t>
  </si>
  <si>
    <t>VASO SANITARIO DE LOUCA BRANCA,CONVENCIONAL,TIPO POPULAR,COMMEDIDAS EM TORNO DE 37X47X38CM,INCLUSIVE ACESSORIOS DE FIXACAO.FORNECIMENTO</t>
  </si>
  <si>
    <t>VASO SANITARIO DE LOUCA BRANCA,INFANTIL,INCLUSIVE ACESSORIOSDE FIXACAO.FORNECIMENTO</t>
  </si>
  <si>
    <t>LAVATORIO DE SOBREPOR DE LOUCA BRANCA,TIPO MEDIO LUXO,SEM LADRAO,COM MEDIDAS EM TORNO DE 53X43CM.FORNECIMENTO</t>
  </si>
  <si>
    <t>LAVATORIO DE SOBREPOR DE LOUCA BRANCA,TIPO MEDIO LUXO,COM LADRAO,COM MEDIDAS EM TORNO DE 53X43CM.FORNECIMENTO</t>
  </si>
  <si>
    <t>LAVATORIO DE LOUCA BRANCA,DE EMBUTIR(CUBA),TIPO MEDIO LUXO,SEM LADRAO,COM MEDIDAS EM TORNO DE 52X39CM.FORNECIMENTO</t>
  </si>
  <si>
    <t>LAVATORIO DE LOUCA BRANCA,DE EMBUTIR(CUBA),TIPO MEDIO LUXO,COM LADRAO,COM MEDIDAS EM TORNO DE 52X39CM.FORNECIMENTO</t>
  </si>
  <si>
    <t>TANQUE DE LOUCA BRANCA,COM COLUNA E MEDIDAS EM TORNO DE 56X48CM,INCLUSIVE ACESSORIOS DE FIXACAO.FORNECIMENTO</t>
  </si>
  <si>
    <t>TANQUE DE LOUCA BRANCA,COM COLUNA E MEDIDAS EM TORNO DE 60X56CM,INCLUSIVE ACESSORIOS DE FIXACACAO.FORNECIMENTO</t>
  </si>
  <si>
    <t>MICTORIO DE LOUCA BRANCA,COM SIFAO INTEGRADO E MEDIDAS EM TORNO DE 33X28X53CM,INCLUSIVE ACESSORIOS DE FIXACAO.FORNECIMENTO</t>
  </si>
  <si>
    <t>SABONETEIRA,DE SOBREPOR,EM METAL CROMADO.FORNECIMENTO E COLOCACAO</t>
  </si>
  <si>
    <t>SABONETEIRA DE PAREDE COM BASE METALICA E CUPULA DE VIDRO GIRATORIA,PARA SABONETE LIQUIDO.FORNECIMENTO E COLOCACAO</t>
  </si>
  <si>
    <t>PAPELEIRA,SEM PROTETOR,DE SOBREPOR,EM METAL CROMADO.FORNECIMENTO E COLOCACAO</t>
  </si>
  <si>
    <t>CABIDE DUPLO,DE SOBREPOR,EM METAL CROMADO.FORNECIMENTO E COLOCACAO</t>
  </si>
  <si>
    <t>CABIDE SIMPLES,DE SOBREPOR,EM METAL CROMADO.FORNECIMENTO E COLOCACAO</t>
  </si>
  <si>
    <t>PORTA TOALHA RETO,EM METAL CROMADO(50CM).FORNECIMENTO E COLOCACAO</t>
  </si>
  <si>
    <t>CHUVEIRO ESTAMPADO,ARTICULADO,COM BRACO DE 1/2".FORNECIMENTO</t>
  </si>
  <si>
    <t>CHUVEIRO ESTAMPADO,ARTICULADO,TIPO LUXO,COM BRACO DE 1/2".FORNECIMENTO</t>
  </si>
  <si>
    <t>BRACO CROMADO DE 1/2",PARA CHUVEIRO ELETRICO.FORNECIMENTO</t>
  </si>
  <si>
    <t>CHUVEIRO PLASTICO,BRANCO,INCLUSIVE BRACO.FORNECIMENTO</t>
  </si>
  <si>
    <t>CHUVEIRO ELETRICO,EM METAL CROMADO,DE 110/220V.FORNECIMENTO</t>
  </si>
  <si>
    <t>CHUVEIRO ELETRICO,EM PLASTICO,DE 110/220V.FORNECIMENTO</t>
  </si>
  <si>
    <t>DUCHINHA MANUAL,COM REGISTRO DE PRESSAO 1/2" CROMADO,RABICHOCROMADO,SUPORTE BRANCO,PISTOLA BRANCA,BUCHAS E PARAFUSOS PARA FIXACAO.FORNECIMENTO</t>
  </si>
  <si>
    <t>CHUVEIRO ESTAMPADO,ARTICULADO,COM BRACO DE 1/2" E 1 REGISTRODE PRESSAO 1416,DE 1/2",COM CANOPLA E VOLANTE EM METAL CROMADO.FORNECIMENTO</t>
  </si>
  <si>
    <t>CHUVEIRO DE LUXO,ARTICULADO,COM BRACO DE 1/2" E 2 REGISTROSDE PRESSAO 1416,DE 1/2",COM CANOPLA E VOLANTE EM METAL CROMADO.FORNECIMENTO</t>
  </si>
  <si>
    <t>CHUVEIRO DE PLASTICO,BRANCO,COM BRACO DE 1/2" E 1 REGISTRO DE PRESSAO 1416,DE 1/2",COM CANOPLA E VOLANTE EM METAL CROMADO.FORNECIMENTO</t>
  </si>
  <si>
    <t>CHUVEIRO ELETRICO,EM METAL CROMADO,EM 110/220V,COM BRACO CROMADO DE 1/2" E 1 REGISTRO DE PRESSAO 1416 DE 3/4",COM CANOPLA E VOLANTE EM METAL CROMADO.FORNECIMENTO</t>
  </si>
  <si>
    <t>CHUVEIRO ELETRICO EM PLASTICO,EM 110/220V,COM BRACO CROMADODE 1/2" E 1 REGISTRO DE PRESSAO 1416 DE 3/4",COM CANOPLA E VOLANTE EM METAL CROMADO.FORNECIMENTO</t>
  </si>
  <si>
    <t>CHUVEIRO COM DESVIADOR E DUCHA MANUAL,CROMADO,PARA PESSOAS COM NECESSIDADES ESPECIFICAS.FORNECIMENTO</t>
  </si>
  <si>
    <t>TORNEIRA DE PLASTICO PARA LAVATORIO,DE 1/2".FORNECIMENTO</t>
  </si>
  <si>
    <t>TORNEIRA DE PLASTICO PARA PIA,DE 1/2".FORNECIMENTO</t>
  </si>
  <si>
    <t>TORNEIRA PARA PIA OU TANQUE,1158 DE 1/2"X18CM APROXIMADAMENTE,EM METAL CROMADO.FORNECIMENTO</t>
  </si>
  <si>
    <t>TORNEIRA PARA PIA,COM AREJADOR,1157 DE 1/2"X21CM APROXIMADAMENTE,EM METAL CROMADO.FORNECIMENTO</t>
  </si>
  <si>
    <t>TORNEIRA PARA PIA,COM AREJADOR,TUBO MOVEL,TIPO PAREDE,1168 DE 1/2"X22CM APROXIMADAMENTE,EM METAL CROMADO.FORNECIMENTO</t>
  </si>
  <si>
    <t>TORNEIRA PARA PIA,COM AREJADOR,TUBO MOVEL,TIPO BANCA,1167 DE1/2"X17CM APROXIMADAMENTE,EM METAL CROMADO.FORNECIMENTO</t>
  </si>
  <si>
    <t>TORNEIRA HOSPITALAR,ACIONADA POR ALAVANCA,TIPO PAREDE,DE 1/2"X28CM APROXIMADAMENTE,EM METAL CROMADO.FORNECIMENTO</t>
  </si>
  <si>
    <t>TORNEIRA PARA COZINHA,COM MISTURADOR,TIPO PAREDE,1258 DE 1/2"X25CM APROXIMADAMENTE,EM METAL CROMADO.FORNECIMENTO</t>
  </si>
  <si>
    <t>TORNEIRA PARA PIA,COM MISTURADOR,AREJADOR,TUBO MOVEL,TIPO BANCA,1256 DE 1/2"X17CM APROXIMADAMENTE,EM METAL CROMADO.FORNECIMENTO</t>
  </si>
  <si>
    <t>TORNEIRA PARA LAVATORIO,1193 DE 1/2"X9CM APROXIMADAMENTE,METAL CROMADO.FORNECIMENTO</t>
  </si>
  <si>
    <t>TORNEIRA PARA JARDIM,DE 3/4"X10CM APROXIMADAMENTE,EM METAL CROMADO.FORNECIMENTO</t>
  </si>
  <si>
    <t>TORNEIRA PARA JARDIM,DE 1/2"X10CM APROXIMADAMENTE,EM METAL CROMADO.FORNECIMENTO</t>
  </si>
  <si>
    <t>APARELHO MISTURADOR TIPO PAREDE EM METAL CROMADO,PARA LAVATORIO,COM AREJADOR E VALVULA DE ESCOAMENTO.FORNECIMENTO</t>
  </si>
  <si>
    <t>TORNEIRA PARA FILTRO,1147 DE 1/2"X13CM APROXIMADAMENTE,EM METAL CROMADO.FORNECIMENTO</t>
  </si>
  <si>
    <t>TORNEIRA DE FECHAMENTO AUTOMATICO,PARA LAVATORIO,DE PAREDE,ANTI-VANDALISMO,DE 85MM,ACABAMENTO CROMADO.FORNECIMENTO</t>
  </si>
  <si>
    <t>TORNEIRA DE FECHAMENTO AUTOMATICO,PARA LAVATORIO,DE PAREDE,ANTI-VANDALISMO,DE 135MM,ACABAMENTO CROMADO.FORNECIMENTO</t>
  </si>
  <si>
    <t>TORNEIRA COM ACIONAMENTO HIDROMECANICO,COM LEVE PRESSAO MANUAL.FORNECIMENTO</t>
  </si>
  <si>
    <t>TORNEIRA ELETRICA DE PVC,110/220V.FORNECIMENTO</t>
  </si>
  <si>
    <t>TORNEIRA FOTOELETRICA.FORNECIMENTO</t>
  </si>
  <si>
    <t>TORNEIRA PARA LAVATORIO DE MESA COM ALAVANCA,ACIONAMENTO COMLEVE PRESSAO,PARA PESSOAS COM NECESSIDADES ESPECIFICAS.FORNECIMENTO</t>
  </si>
  <si>
    <t>TORNEIRA DE BOIA EM PLASTICO,PARA CAIXA D'AGUA,DE 1/2".FORNECIMENTO E COLOCACAO</t>
  </si>
  <si>
    <t>TORNEIRA DE BOIA EM PLASTICO,PARA CAIXA D'AGUA,DE 3/4".FORNECIMENTO E COLOCACAO</t>
  </si>
  <si>
    <t>TORNEIRA DE BOIA,EM BRONZE,DE PRESSAO,DE 3/4".FORNECIMENTO ECOLOCACAO</t>
  </si>
  <si>
    <t>TORNEIRA DE BOIA,EM BRONZE,DE PRESSAO,DE 1".FORNECIMENTO E COLOCACAO</t>
  </si>
  <si>
    <t>TORNEIRA DE BOIA,EM BRONZE,DE PRESSAO,DE 1.1/4".FORNECIMENTOE COLOCACAO</t>
  </si>
  <si>
    <t>TORNEIRA DE BOIA,EM BRONZE,DE PRESSAO,DE 1.1/2".FORNECIMENTOE COLOCACAO</t>
  </si>
  <si>
    <t>TORNEIRA DE BOIA,EM BRONZE,DE PRESSAO,DE 2".FORNECIMENTO E COLOCACAO</t>
  </si>
  <si>
    <t>VALVULA DE ESCOAMENTO TIPO AMERICANA,PARA PIA DE COZINHA,1623 DE 1.1/2",EM METAL CROMADO.FORNECIMENTO</t>
  </si>
  <si>
    <t>VALVULA DE ESCOAMENTO PARA LAVATORIO,COM LADRAO,1603 DE 1",EM METAL CROMADO.FORNECIMENTO</t>
  </si>
  <si>
    <t>VALVULA DE ESCOAMENTO PARA LAVATORIO,SEM LADRAO,1600 DE 1",EM METAL CROMADO.FORNECIMENTO</t>
  </si>
  <si>
    <t>VALVULA DE ESCOAMENTO PARA BANHEIRA,SEM LADRAO,1604 DE 1.1/4",EM METAL CROMADO.FORNECIMENTO</t>
  </si>
  <si>
    <t>VALVULA DE ESCOAMENTO PARA TANQUE,1605 DE 1.1/4",EM METAL CROMADO.FORNECIMENTO</t>
  </si>
  <si>
    <t>VALVULA DE ESCOAMENTO PARA TANQUE,1606 DE 1.1/2",EM METAL CROMADO.FORNECIMENTO</t>
  </si>
  <si>
    <t>VALVULA DE ESCOAMENTO PARA LAVATORIO,EM PVC.FORNECIMENTO</t>
  </si>
  <si>
    <t>VALVULA DE ESCOAMENTO PARA PIA,EM PVC.FORNECIMENTO</t>
  </si>
  <si>
    <t>SIFAO 1680,DE 1.1/2"X1.1/2",EM METAL CROMADO.FORNECIMENTO</t>
  </si>
  <si>
    <t>SIFAO 1680,DE 1.1/4"X1.1/2",EM METAL CROMADO.FORNECIMENTO</t>
  </si>
  <si>
    <t>SIFAO 1680,DE 1"X1.1/2",EM METAL CROMADO.FORNECIMENTO</t>
  </si>
  <si>
    <t>SIFAO 1680,DE 1"X1.1/4",EM METAL CROMADO.FORNECIMENTO</t>
  </si>
  <si>
    <t>SIFAO FLEXIVEL PARA PIA OU LAVATORIO,EM PVC.FORNECIMENTO</t>
  </si>
  <si>
    <t>SIFAO RIGIDO PARA PIA OU LAVATORIO,EM PVC DE 1"X40MM.FORNECIMENTO</t>
  </si>
  <si>
    <t>SIFAO DE PVC SANFONADO UNIVERSAL.FORNECIMENTO</t>
  </si>
  <si>
    <t>RABICHO,EM METAL CROMADO,DE 40CM,COM SAIDA DE 1/2".FORNECIMENTO</t>
  </si>
  <si>
    <t>RABICHO,EM METAL CROMADO,DE 30CM,COM SAIDA DE 1/2".FORNECIMENTO</t>
  </si>
  <si>
    <t>RABICHO PLASTICO,DE 40CM,COM SAIDA DE 1/2".FORNECIMENTO</t>
  </si>
  <si>
    <t>RABICHO PLASTICO,DE 30CM,COM SAIDA DE 1/2".FORNECIMENTO</t>
  </si>
  <si>
    <t>TUBO DE LIGACAO PARA VASO SANITARIO,COM ANEL EXPANSOR,EM METAL CROMADO.FORNECIMENTO</t>
  </si>
  <si>
    <t>TUBO DE DESCARGA TIPO LONGO,DE 1.1/2",EM PVC,PARA CAIXA DE DESCARGA EXTERNA.FORNECIMENTO</t>
  </si>
  <si>
    <t>BOLSA DE LIGACAO PARA VASO SANITARIO.FORNECIMENTO</t>
  </si>
  <si>
    <t>MISTURADOR SIMPLES PARA CHUVEIRO,DE 3/4",COM ACABAMENTO EM METAL CROMADO.FORNECIMENTO</t>
  </si>
  <si>
    <t>MISTURADOR,DE 3/4",COM FUNCIONAMENTO CONJUNTO:CHUVEIRO/BANHEIRA OU CHUVEIRO/DUCHINHA,COM ACABAMENTO EM METAL CROMADO.FORNECIMENTO</t>
  </si>
  <si>
    <t>REGISTRO DE PRESSAO,1416 DE 1/2",COM CANOPLA E VOLANTE EM METAL CROMADO.FORNECIMENTO</t>
  </si>
  <si>
    <t>REGISTRO DE PRESSAO,1416 DE 3/4",COM CANOPLA E VOLANTE EM METAL CROMADO.FORNECIMENTO</t>
  </si>
  <si>
    <t>PORTA CACAMBA,LIXEIRA,EM CHAPA DE FERRO ESMALTADA,DE 300X300MM.FORNECIMENTO E COLOCACAO</t>
  </si>
  <si>
    <t>GRELHA DE ACO INOX,10X10CM,SISTEMA ROTATIVO,COM CAIXILHO.FORNECIMENTO</t>
  </si>
  <si>
    <t>MISTURADOR MONOCOMANDO PARA CHUVEIRO AP/BP ALTA VAZAO 3/4",COM ACABAMENTO MONOCOMANDO DE ALAVANCA EM METAL CROMADO,PARAPESSOAS COM NECESSIDADES ESPECIFICAS.FORNECIMENTO</t>
  </si>
  <si>
    <t>AQUECEDOR DE GAS DE ACUMULACAO,CAPACIDADE DE 100L,MODELO HORIZONTAL,CORPO EM ACO CARBONO.FORNECIMENTO</t>
  </si>
  <si>
    <t>AQUECEDOR A GAS DE ACUMULACAO,CAPACIDADE DE 100L,MODELO VERTICAL,CORPO EM ACO CARBONO.FORNECIMENTO</t>
  </si>
  <si>
    <t>AQUECEDOR A GAS DE ACUMULACAO,CAPACIDADE DE 200L,MODELO HORIZONTAL,CORPO EM ACO CARBONO.FORNECIMENTO</t>
  </si>
  <si>
    <t>AQUECEDOR A GAS DE ACUMULACAO,CAPACIDADE 200L,MODELO VERTICAL,CORPO EM ACO CARBONO.FORNECIMENTO</t>
  </si>
  <si>
    <t>AQUECEDOR A GAS DE ACUMULACAO,CAPACIDADE DE 250L,MODELO HORIZONTAL,CORPO EM ACO CARBONO.FORNECIMENTO</t>
  </si>
  <si>
    <t>AQUECEDOR A GAS DE ACUMULACAO,CAPACIDADE DE 250L,MODELO VERTICAL,CORPO EM ACO DE CARBONO.FORNECIMENTO</t>
  </si>
  <si>
    <t>AQUECEDOR A GAS DE ACUMULACAO,CAPACIDADE DE 300L,MODELO HORIZONTAL,CORPO EM ACO CARBONO.FORNECIMENTO</t>
  </si>
  <si>
    <t>AQUECEDOR A GAS DE ACUMULACAO,CAPACIDADE DE 300L,MODELO VERTICAL,CORPO EM ACO CARBONO.FORNECIMENTO</t>
  </si>
  <si>
    <t>AQUECEDOR A GAS DE ACUMULACAO,CAPACIDADE DE 500L,MODELO HORIZONTAL,CORPO EM ACO CARBONO.FORNECIMENTO</t>
  </si>
  <si>
    <t>AQUECEDOR A GAS DE ACUMULACAO,CAPACIDADE DE 500L,MODELO VERTICAL,CORPO EM ACO CARBONO.FORNECIMENTO</t>
  </si>
  <si>
    <t>AQUECEDOR A GAS DE ACUMULACAO,CAPACIDADE DE 750L,MODELO HORIZONTAL,CORPO EM ACO CARBONO.FORNECIMENTO</t>
  </si>
  <si>
    <t>AQUECEDOR A GAS DE ACUMULACAO,CAPACIDADE DE 750L,MODELO VERTICAL,CORPO EM ACO CARBONO.FORNECIMENTO</t>
  </si>
  <si>
    <t>AQUECEDOR A GAS DE ACUMULACAO,CAPACIDADE DE 1000L,MODELO HORIZONTAL,CORPO EM ACO CARBONO.FORNECIMENTO</t>
  </si>
  <si>
    <t>AQUECEDOR A GAS DE ACUMULACAO,CAPACIDADE DE 1000L,MODELO VERTICAL,CORPO EM ACO CARBONO.FORNECIMENTO</t>
  </si>
  <si>
    <t>AQUECEDOR A GAS DE PASSAGEM,RESIDENCIAL,EM CHAPA ESMALTADA,BRANCO,DE 6L/MIN.FORNECIMENTO</t>
  </si>
  <si>
    <t>AQUECEDOR A GAS DE PASSAGEM,RESIDENCIAL,EM CHAPA ESMALTADA,BRANCO,DE 12L/MIN.FORNECIMENTO</t>
  </si>
  <si>
    <t>AQUECEDOR A GAS DE PASSAGEM,RESIDENCIAL,EM CHAPA ESMALTADA,BRANCO,DE 18L/MIN.FORNECIMENTO</t>
  </si>
  <si>
    <t>AQUECEDOR A GAS DE PASSAGEM,RESIDENCIAL,EM CHAPA ESMALTADA,BRANCO,DE 22L/MIN.FORNECIMENTO</t>
  </si>
  <si>
    <t>AQUECEDOR ELETRICO DE ACUMULACAO,AUTOMATICO,CAPACIDADE DE 100L,EM COBRE.FORNECIMENTO</t>
  </si>
  <si>
    <t>AQUECEDOR ELETRICO DE ACUMULACAO,AUTOMATICO,CAPACIDADE DE 200L,EM COBRE.FORNECIMENTO</t>
  </si>
  <si>
    <t>AQUECEDOR ELETRICO DE ACUMULACAO,AUTOMATICO,CAPACIDADE DE 500L,EM COBRE.FORNECIMENTO</t>
  </si>
  <si>
    <t>AQUECEDOR ELETRICO DE ACUMULACAO,AUTOMATICO,CAPACIDADE DE 750L,EM COBRE.FORNECIMENTO</t>
  </si>
  <si>
    <t>AQUECEDOR ELETRICO DE ACUMULACAO,AUTOMATICO,CAPACIDADE DE 1.000L,EM COBRE.FORNECIMENTO</t>
  </si>
  <si>
    <t>FOGAO A GAS RESIDENCIAL,BRANCO,COM 4 BOCAS.FORNECIMENTO</t>
  </si>
  <si>
    <t>FOGAO A GAS RESIDENCIAL,BRANCO,COM 6 BOCAS.FORNECIMENTO</t>
  </si>
  <si>
    <t>FOGAO A GAS,INDUSTRIAL,COM 6 BOCAS,FORNO,GRELHA DE 40X40CM EPERFIL DE 5CM.FORNECIMENTO</t>
  </si>
  <si>
    <t>FOGAO A GAS,INDUSTRIAL,COM 4 BOCAS,FORNO,GRELHA DE 30X30CM EPERFIL DE 5CM.FORNECIMENTO</t>
  </si>
  <si>
    <t>FOGAO A GAS,INDUSTRIAL,COM 3 BOCAS,SEM FORNO,GRELHA DE 30X30CM E PERFIL DE 5CM.FORNECIMENTO</t>
  </si>
  <si>
    <t>FOGAO A GAS,INDUSTRIAL,COM 2 BOCAS,SEM FORNO,GRELHA DE 30X30CM E PERFIL DE 5CM.FORNECIMENTO</t>
  </si>
  <si>
    <t>COIFA DE ACO INOX AISI 304/444(#20),NAS DIMENSOES 2,30X1,30X0,60M(COCCAO),COM CALHA COLETORA DE GORDURA EM TODO PERIMETRO COM DRENO PLUGADO,SUPORTE DE FIXACAO E BOCAIS FLANGEADOS(FOGAO INDUSTRIAL DE 8 BOCAS).FORNECIMENTO E COLOCACAO</t>
  </si>
  <si>
    <t>COIFA DE ACO INOX AISI 304/444(#20),NAS DIMENSOES 1,80X1,30X0,60M(COCCAO),COM CALHA COLETORA DE GORDURA EM TODO PERIMETRO COM DRENO PLUGADO,SUPORTE DE FIXACAO E BOCAIS FLANGEADOS(FOGAO INDUSTRIAL DE 6 BOCAS).FORNECIMENTO E COLOCACAO</t>
  </si>
  <si>
    <t>COIFA DE ACO INOX AISI 304/444(#20),NAS DIMENSOES 1,30X1,30X0,60M(COCCAO),COM CALHA COLETORA DE GORDURA EM TODO PERIMETRO COM DRENO PLUGADO,SUPORTE DE FIXACAO E BOCAIS FLANGEADOS(FOGAO INDUSTRIAL DE 4 BOCAS).FORNECIMENTO E COLOCACAO</t>
  </si>
  <si>
    <t>FILTROS INERCIAIS 50X50CM DE ACO INOX 304(COIFA DE COCCAO).FORNECIMENTO E COLOCACAO</t>
  </si>
  <si>
    <t>FILTROS INERCIAIS 40X50CM DE ACO INOX 304(COIFA DE COCCAO).FORNECIMENTO E COLOCACAO</t>
  </si>
  <si>
    <t>DAMPER CORTA FOGO 30X30CM,ACIONAMENTO AUTOMATICO,PELA ACAO DE ELEMENTO FUSIVEL,MODELO DCF COM FUSIVEL DE DISPARO(COM ATESTADO UL)COM ROMPIMENTO EM 72ºC OU 141ºC,COM CHAVE FIM DE CURSO.FORNECIMENTO E COLOCACAO</t>
  </si>
  <si>
    <t>DAMPER CORTA FOGO 35X35CM,ACIONAMENTO AUTOMATICO,PELA ACAO DE ELEMENTO FUSIVEL,MODELO DCF COM FUSIVEL DE DISPARO(COM ATESTADO UL)COM ROMPIMENTO EM 72ºC OU 141ºC,COM CHAVE FIM DE CURSO.FORNECIMENTO E COLOCACAO</t>
  </si>
  <si>
    <t>DAMPER CORTA FOGO 35X45CM,ACIONAMENTO AUTOMATICO,PELA ACAO DE ELEMENTO FUSIVEL,MODELO DCF COM FUSIVEL DE DISPARO(COM ATESTADO UL)COM ROMPIMENTO EM 72ºC OU 141ºC,COM CHAVE FIM DE CURSO.FORNECIMENTO E COLOCACAO</t>
  </si>
  <si>
    <t>COIFA DE ACO INOXIDAVEL,DE 1,20X0,60M,DE CHAPA 18.304,INCLUSIVE 1,50M DE DUTO COM 310X120MM DE SECAO,EM CHAPA 22,2 EXAUSTORES CENTRIFUGOS TIPO CARAMUJO,EM CHAPA DE ACO CARBONO 1020COM MOTOR 1/3CV NAS TENSOES 110/220V. FORNECIMENTO E COLOCACAO</t>
  </si>
  <si>
    <t>COIFA DE ACO INOXIDAVEL,DE 2,10X1,20M,DE CHAPA 18.304,INCLUSIVE 3,00M DE DUTO COM 500X500MM DE SECAO,EM CHAPA 22,1 EXAUSTOR CENTRIFUGO TIPO CARAMUJO,EM CHAPA DE ACO CARBONO 1020 COM MOTOR 3CV NAS TENSOES 110/220V.FORNECIMENTO E COLOCACAO</t>
  </si>
  <si>
    <t>PORTA CACAMBA,LIXEIRA,DE ACO INOXIDAVEL,CHAPA 18.304 COM 300X300MM.FORNECIMENTO E COLOCACAO</t>
  </si>
  <si>
    <t>TANQUE DE ACO INOXIDAVEL,EM CHAPA 22.304 DE 520X520MM,CAPACIDADE DE 30L,COM ESFREGADOR,EXCLUSIVE TORNEIRA.FORNECIMENTO</t>
  </si>
  <si>
    <t>TANQUE INDUSTRIAL EM ACO INOXIDAVEL AISI 304,PARA LAVAGEM DEPANELOES,MEDINDO 0,61X0,706X0,305M.FORNECIMENTO E COLOCACAO</t>
  </si>
  <si>
    <t>BANCA DE ACO INOXIDAVEL DE 2,00X0,55M,EM CHAPA 18.304,COM UMA CUBA DE 500X400X200MM EM CHAPA 20.304,VALVULA DE ESCOAMENTO TIPO AMERICANA 1623,SIFAO 1680 1.1/2"X1.1/2",SOBRE APOIOSDE ALVENARIA DE MEIA VEZ E VERGA DE CONCRETO,SEM REVESTIMENTO,EXCLUSIVE TORNEIRA.FORNECIMENTO E COLOCACAO</t>
  </si>
  <si>
    <t>BANCA DE ACO INOXIDAVEL,DE 2,00X0,55M,EM CHAPA 18.304,COM DUAS CUBAS DE 500X400X200MM EM CHAPA 20.304,VALVULA DE ESCOAMENTO TIPO AMERICANA 1623,2 SIFOES 1680 1.1/2"X1.1/2",SOBRE APOIOS DE ALVENARIA DE MEIA VEZ E VERGA DE CONCRETO,SEM REVESTIMENTO,EXCLUSIVE TORNEIRA.FORNECIMENTO E COLOCACAO</t>
  </si>
  <si>
    <t>CUBA DE ACO INOXIDAVEL DE 500X400X200MM,EM CHAPA 20.304,VALVULA DE ESCOAMENTO TIPO AMERICANA 1623,SIFAO 1680 1.1/2"X1.1/2",EXCLUSIVE TORNEIRA.FORNECIMENTO E COLOCACAO</t>
  </si>
  <si>
    <t>CUBA DUPLA DE ACO INOXIDAVEL DE 820X340X150MM,EM CHAPA 20.304,2 VALVULAS DE ESCOAMENTO TIPO AMERICANA 1623,2 SIFOES 16801.1/2"X1.1/2",EXCLUSIVE TORNEIRA.FORNECIMENTO E COLOCACAO</t>
  </si>
  <si>
    <t>BANCA SECA DE ACO INOXIDAVEL,COM 0,55M DE LARGURA,ATE 3,00MDE COMPRIMENTO,EM CHAPA 18.304,SOBRE APOIOS DE ALVENARIA DEMEIA VEZ E VERGA DE CONCRETO,SEM REVESTIMENTO.FORNECIMENTO ECOLOCACAO</t>
  </si>
  <si>
    <t>MICTORIO COLETIVO DE ACO INOXIDAVEL,COM SECAO DE 580X300MM,EM CHAPA 20.304,COM CRIVO DE SAIDA DE 1.1/4",REGISTRO DE PRESSAO 1416 DE 3/4",COM CANOPLA E VOLANTE EM METAL CROMADO.FORNECIMENTO</t>
  </si>
  <si>
    <t>MICTORIO COLETIVO DE ACO INOXIDAVEL,COM SECAO DE 380X250MM,EM CHAPA 20.304,COM CRIVO DE SAIDA DE 1.1/4",REGISTRO DE PRESSAO 1416 DE 3/4",COM CANOPLA E VOLANTE EM METAL CROMADO.FORNECIMENTO</t>
  </si>
  <si>
    <t>MICTORIO EM ACO INOXIDAVEL AISI 304,MEDINDO 1570X350MM,INCLUSIVE PARAFUSOS,ARRUELAS,SIFAO CROMADO 1.1/2"X1.1/2" E VALVULA CROMADA DE 1.1/2"X3/4".FORNECIMENTO</t>
  </si>
  <si>
    <t>LAVATORIO COLETIVO DE ACO INOXIDAVEL COM 1.000MM DE SECAO EMCHAPA 20.304,PARA 2 PONTOS DE AGUA,CRIVO DE SAIDA EM 1.1/4",EXCLUSIVE TORNEIRAS.FORNECIMENTO E COLOCACAO</t>
  </si>
  <si>
    <t>LAVABO EM ACO INOXIDAVEL AISI 304,MEDINDO 2800X450MM,INCLUSIVE PARAFUSOS,ARRUELAS,BUCHAS,SIFAO CROMADO DE 1.1/2"X1.1/2"E VALVULA CROMADA DE 1.1/2"X3/4".FORNECIMENTO E COLOCACAO</t>
  </si>
  <si>
    <t>SECADOR DE MAOS EM ACO INOXIDAVEL,COM SISTEMA FOTO-CELULAR BI-VOLT,EXCLUSIVE PONTO DE TOMADA.FORNECIMENTO E COLOCACAO</t>
  </si>
  <si>
    <t>BARRA DE APOIO PARA LAVATORIO DE CENTRO,EM ACO INOXIDAVEL AISI 304,TUBO DE 1.1/4",INCLUSIVE FIXACAO COM PARAFUSOS INOXIDAVEIS E BUCHAS PLASTICAS,MEDINDO 60X40CM,PARA PESSOAS COM NECESSIDADES ESPECIFICAS.FORNECIMENTO E COLOCACAO</t>
  </si>
  <si>
    <t>BARRA DE APOIO EM ACO INOXIDAVEL AISI 304,TUBO DE 1.1/4",INCLUSIVE FIXACAO COM PARAFUSOS INOXIDAVEIS E BUCHAS PLASTICAS,COM 50CM,PARA PESSOAS COM NECESSIDADES ESPECIFICAS.FORNECIMENTO E COLOCACAO</t>
  </si>
  <si>
    <t>BARRA DE APOIO EM ACO INOXIDAVEL AISI 304,TUBO DE 1.1/4",INCLUSIVE FIXACAO COM PARAFUSOS INOXIDAVEIS E BUCHAS PLASTICAS,COM 80CM,PARA PESSOAS COM NECESSIDADES ESPECIFICAS.FORNECIMENTO E COLOCACAO</t>
  </si>
  <si>
    <t>BARRA DE APOIO EM ACO INOXIDAVEL AISI 304,TUBO DE 1 1/4",INCLUSIVE FIXACAO COM PARAFUSOS INOXIDAVEIS E BUCHAS PLASTICAS,COM 60CM,PARA PESSOAS COM NECESSIDADES ESPECIFICAS.FORNECIMENTO E COLOCACAO</t>
  </si>
  <si>
    <t>BARRA DE APOIO EM ACO INOXIDAVEL AISI 304,TUBO DE 1 1/4",INCLUSIVE FIXACAO COM PARAFUSOS INOXIDAVEIS E BUCHAS PLASTICAS,COM 70CM,PARA PESSOAS COM NECESSIDADES ESPECIFICAS.FORNECIMENTO E COLOCACAO</t>
  </si>
  <si>
    <t>BARRA DE APOIO EM ACO INOXIDAVEL AISI 304,TUBO DE 1.1/4",EM"L",INCLUSIVE FIXACAO COM PARAFUSOS INOXIDAVEIS E BUCHAS PLASTICAS,MEDINDO 70X70CM,PARA PESSOAS COM NECESSIDADES ESPECIFICAS.FORNECIMENTO E COLOCACAO</t>
  </si>
  <si>
    <t>BARRA DE APOIO EM ACO INOXIDAVEL AISI 304,TUBO DE 1.1/4",EM"L",INCLUSIVE FIXACAO COM PARAFUSOS INOXIDAVEIS E BUCHAS PLASTICAS,MEDINDO 80X80CM,PARA PESSOAS COM NECESSIDADES ESPECIFICAS.FORNECIMENTO E COLOCACAO</t>
  </si>
  <si>
    <t>BARRA DE APOIO RETRATIL(ARTICULADA)EM ACO INOXIDAVEL AISI 304,TUBO DE 1.1/4",INCLUSIVE FIXACAO COM PARAFUSOS INOXIDAVEISE BUCHAS PLASTICAS,COM 80CM,PARA PESSOAS COM NECESSIDADES ESPECIFICAS.FORNECIMENTO E COLOCACAO</t>
  </si>
  <si>
    <t>BARRA DE APOIO(PUXADOR HORIZONTAL/VERTICAL)EM ACO INOXIDAVELAISI 304,TUBO DE 1 1/4",INCLUSIVE FIXACAO COM PARAFUSOS INOXIDAVEIS E BUCHAS PLASTICAS,COM 40CM,PARA PORTAS DE SANITARIOS,VESTIARIOS E QUARTOS ACESSIVEIS EM LOCAIS DE HOSPEDAGEM EDE SAUDE.FORNECIMENTO E INSTALACAO</t>
  </si>
  <si>
    <t>BARRA DE APOIO FIXA AO PISO,EM ACO INOXIDAVEL AISI 304,TUBODE 1.1/4",INCLUSIVE FIXACAO COM PARAFUSOS INOXIDAVEIS E BUCHAS PLASTICAS,COM 75X80CM,PARA PESSOAS COM NECESSIDADES ESPECIFICAS.FORNECIMENTO E COLOCACAO</t>
  </si>
  <si>
    <t>BARRA DE APOIO LATERAL,PISO PAREDE,EM ACO INOXIDAVEL AISI 304,TUBO DE 1 1/4",INCLUSIVE FIXACAO COM PARAFUSOS INOXIDAVEISE BUCHAS PLASTICAS,COM 75X80CM,PARA PESSOAS COM NECESSIDADES ESPECIFICAS.FORNECIMENTO E COLOCACAO</t>
  </si>
  <si>
    <t>BANCO ARTICULADO,COM CANTOS ARREDONDADOS E SUPERFICIE ANTIDERRAPANTE IMPERMEAVEL,DIMENSOES MINIMAS 0,45X0,70M,EM ACO INOXIDAVEL AISI 304,TUBO DE 1 1/4",PARA PESSOAS COM NECESSIDADES ESPECIFICAS.FORNCIMENTO E COLOCACAO</t>
  </si>
  <si>
    <t>FILTRO PARA USO DOMESTICO COM CARCACA ATOXICA EM POLIPROPILENO COM 1 ELEMENTO FILTRANTE DE CELULOSE E CARVAO ATIVADO,PARA VAZAO ATE 180L/H,CONEXAO DE 1/2" SEM REGISTRO.FORNECIMENTO</t>
  </si>
  <si>
    <t>FULTRO PARA USO DOMESTICO COM CARCACA ATOXICA EM POLIPROPILENO COM 1 ELEMENTO FILTRANTE DE CELULOSE E CARVAO ATIVADO,PARA VAZAO ATE 360L/H,CONEXAO DE 3/4" SEM REGISTRO.FORNECIMENTO</t>
  </si>
  <si>
    <t>FILTRO PARA USO DOMESTICO COM CARCACA ATOXICA EM POLIPROPILENO COM 2 ELEMENTOS FILTRANTES DE CELULOSE E CARVAO ATIVADO,PARA VAZAO ATE 720L/H,CONEXAO DE 1" SEM REGISTRO.FORNECIMENTO</t>
  </si>
  <si>
    <t>CONJUNTO FLUTUANTE DE SUCCAO/RECALQUE DE 1" PARA AAC,PARA INSTALACAO NO INTERIOR DOS RESERVATORIOS DE AAC,COMPOSTO DE MANGUEIRA PLASTICA FLEXIVEL NAO DOBRAVEL E PONTEIRA EM METAL.FORNECIMENTO</t>
  </si>
  <si>
    <t>CONJUNTO FLUTUANTE DE SUCCAO/RECALQUE DE 2" PARA AAC,PARA INSTALACAO NO INTERIOR DOS RESERVATORIOS DE AAC,COMPOSTO DE MANGUEIRA PLASTICA FLEXIVEL NAO DOBRAVEL E PONTEIRA EM METAL.FORNECIMENTO</t>
  </si>
  <si>
    <t>EXTRAVASOR,SIFAO/LADRAO,DE 100MM,PARA EXCESSO DE AGUA,RETIRADA DE IMPUREZAS DA SUPERFICIE E MANUTENCAO DO NIVEL MAXIMO DETERMINADO PARA OS RESERVATORIOS DE AAC.BLOQUEIA CHEIROS DAGALERIA PLUVIAL E DIFICULTA ENTRADA DE PRAGAS.FORNECIMENTO</t>
  </si>
  <si>
    <t>EXTRAVASOR,SIFAO/LADRAO,DE 200MM,PARA EXCESSO DE AGUA,RETIRADA DE IMPUREZAS DA SUPERFICIE E MANUTENCAO DO NIVEL MAXIMO DETERMINADO PARA OS RESERVATORIOS DE AAC.BLOQUEIA CHEIROS DAGALERIA PLUVIAL E DIFICULTA ENTRADA DE PRAGAS.FORNECIMENTO</t>
  </si>
  <si>
    <t>FILTRO PARA APROVEITAMENTO DE AGUA DE CHUVA(AAC)AUTO-LIMPANTE PARA AREAS ATE 200M2,COMPOSTO POR CAIXA FABRICADA EM POLIETILENO E O ELEMENTO FILTRANTE DE INOX.RETENCAO E DESCARGA DESOLIDOS SUPERIORES A 0,26MM.DUAS ENTRADAS DE AP DE 100MM,SAIDAS DE DESCARTE E AGUA FILTRADA DE 100MM.VAZAO MAXIMA DO FILTRO MODELO VF-1(09 L/S).FORNECIMENTO</t>
  </si>
  <si>
    <t>FILTRO P/APROVEITAMENTO AGUA CHUVA (AAC)AUTO-LIMPANTE P/AREAS ATE 1.500M2.ELEMENTO FILTRANTE INOX.RETENCAO E DESCARGA DESOLIDOS SUPERIORES A 0,55MM.DUAS ENTRADAS DE AP 250MM,SAIDAS AGUA FILTRADA DE 200MM,DIMENSIONAMENTO DO DESCARTE ESTABELECIDO EM PROJETO.INSTALADO EM CAIXA CONECTORA EM ALVENARIA,BLOCO CONCRETO OU FIBRA VIDRO.VAZAO MAXIMA FILTRO 70L/S.FORN.</t>
  </si>
  <si>
    <t>FREIO HIDRAULICO DE 100MM PARA ENCHIMENTO DOS RESERVATORIOSDE AAC,ATRAVES DE FLUXO ASCENDENTE.FORNECIMENTO</t>
  </si>
  <si>
    <t>FREIO HIDRAULICO DE 200MM PARA ENCHIMENTO DOS RESERVATORIOSDE AAC,ATRAVES DO FLUXO ASCENDENTE.FORNECIMENTO</t>
  </si>
  <si>
    <t>FREIO HIDRAULICO DE 400MM PARA ENCHIMENTO DOS RESERVATORIOSDE AAC,ATRAVES DE FLUXO ASCENDENTE.FORNECIMENTO</t>
  </si>
  <si>
    <t>CORTINA DIVISORIA HOSPITALAR,SEM EMENDAS,CONFECCIONADA EM VINIL DE ALTA ESPESSURA,DE APROXIMADAMENTE 0,4MM,ANTICHAMA,ANTIFUNGO,BACTERICIDA E ANTIESTATICO,COM ALTURA DE 1,80M,PINTURA ELETROSTATICA BRANCA,INCLUSIVE ILHOSES,TRILHOS,GANCHOS,RODIZIOS E ACESSORIOS DE FIXACAO.FORNECIMENTO E COLOCACAO</t>
  </si>
  <si>
    <t>DIVISORIA MOVEL,PARA AMBIENTE HOSPITALAR,SANFONADA,EM PVC,FIXADA NA PAREDE,ALTURA DE 1,85M,LARGURA TOTAL DE 1,365M.FORNECIMENTO</t>
  </si>
  <si>
    <t>DIVISORIA MOVEL,PARA AMBIENTE HOSPITALAR,SANFONADA,EM PVC,FIXADA NA PAREDE,ALTURA DE 1,85M,LARGURA TOTAL DE 1,995M.FORNECIMENTO</t>
  </si>
  <si>
    <t>DIVISORIA MOVEL,PARA AMBIENTE HOSPITALAR,SANFONADA,EM PVC,FIXADA NA PAREDE,ALTURA DE 1,85M,LARGURA TOTAL DE 3,045M.FORNECIMENTO</t>
  </si>
  <si>
    <t>BIOMBO MOVEL,COM RODIZIOS,RETO,EM CHUMBO LAMINADO REVESTIDOEM EUCAPLAC,1MM DE ESPESSURA,MEDINDO 0,80X1,80M,COM VISOR DEVIDRO PLUMBIFERO.FORNECIMENTO</t>
  </si>
  <si>
    <t>PAINEL BLINDADO COM CHUMBO DE 1MM PARA USO EM DIVISORIAS OUBIOMBOS RADIOLOGICOS,INCLUSIVE MAO-DE-OBRA DE INSTALACAO,PERFIS,PORTAS E ELEMENTOS DE FIXACAO</t>
  </si>
  <si>
    <t>PAINEL BLINDADO COM CHUMBO DE 1,50MM PARA USO EM DIVISORIASOU BIOMBOS RADIOLOGICOS,INCLUSIVE MAO-DE-OBRA DE INSTALACAO,PERFIS,PORTAS E ELEMENTOS DE FIXACAO</t>
  </si>
  <si>
    <t>SUPORTE PARA PORTA SORO DE TETO,FIXO,COM 4 GANCHOS.FORNECIMENTO</t>
  </si>
  <si>
    <t>PASSA-CHASSIS DE 2 PORTAS,CONSTRUIDO EM CHAPA DE ACO TRATADOE PINTADO NA COR CINZA MARTELADO,PARA SER EMBUTIDO NA PAREDE ENTRE A CAMARA ESCURA E A SALA DE RAIOS-X,MEDINDO H=60CM,L=30CM,C=45CM.FORNECIMENTO</t>
  </si>
  <si>
    <t>BANCADA EM ACO INOXIDAVEL PARA LAVAGEM DE BEBE.FORNECIMENTO</t>
  </si>
  <si>
    <t>TANQUE PARA EXPURGO EM ACO INOXIDAVEL.FORNECIMENTO</t>
  </si>
  <si>
    <t>LAVATORIO CIRURGICO EM ACO INOXIDAVEL,COM DUAS TORNEIRAS AUTOMATICAS PARA SAIDA DE AGUA,DISPENSADORES AUTOMATICO PARA SAIDA DE SABAO E DEGERMANTE,ACIONADOS POR PEDAIS FRONTAIS.FORNECIMENTO</t>
  </si>
  <si>
    <t>CAIXA DE DESCARGA DE PLASTICO EXTERNA.FORNECIMENTO</t>
  </si>
  <si>
    <t>CAIXA DE DESCARGA DE PLASTICO,DE EMBUTIR,COM ESPELHO CROMADO.FORNECIMENTO</t>
  </si>
  <si>
    <t>RESERVATORIO,EM FIBRA DE VIDRO OU POLIETILENO,COM CAPACIDADEEM TORNO DE 300L,INCLUSIVE TAMPA DE VEDACAO COM ESCOTILHA EFIXADORES.FORNECIMENTO</t>
  </si>
  <si>
    <t>RESERVATORIO,EM FIBRA DE VIDRO OU POLIETILENO,COM CAPACIDADEEM TORNO DE 500L,INCLUSIVE TAMPA DE VEDACAO COM ESCOTILHA EFIXADORES.FORNECIMENTO</t>
  </si>
  <si>
    <t>RESERVATORIO,EM FIBRA DE VIDRO OU POLIETILENO,COM CAPACIDADEEM TORNO DE 1.000L,INCLUSIVE TAMPA DE VEDACAO COM ESCOTILHAE FIXADORES.FORNECIMENTO</t>
  </si>
  <si>
    <t>RESERVATORIO,EM FIBRA DE VIDRO OU POLIETILENO,COM CAPACIDADEEM TORNO DE 1.500L,INCLUSIVE TAMPA DE VEDACAO COM ESCOTILHAE FIXADORES.FORNECIMENTO</t>
  </si>
  <si>
    <t>RESERVATORIO EM FIBRA DE VIDRO OU POLIETILENO,COM CAPACIDADEEM TORNO DE 2000L,INCLUSIVE TAMPA DE VEDACAO COM ESCOTILHAE FIXADORES.FORNECIMENTO</t>
  </si>
  <si>
    <t>RESERVATORIO EM FIBRA DE VIDRO OU POLIETILENO,COM CAPACIDADEEM TORNO DE 2500L,INCLUSIVE TAMPA DE VEDACAO COM ESCOTILHAE FIXADORES.FORNECIMENTO</t>
  </si>
  <si>
    <t>RESERVATORIO,EM FIBRA DE VIDRO OU POLIETILENO,COM CAPACIDADEEM TORNO DE 3000L,INCLUSIVE TAMPA DE VEDACAO COM ESCOTILHAE FIXADORES.FORNECIMENTO</t>
  </si>
  <si>
    <t>18.021.0048-0</t>
  </si>
  <si>
    <t>RESERVATORIO,EM FIBRA DE VIDRO OU POLIETILENO,COM CAPACIDADEEM TORNO DE 5000L,INCLUSIVE TAMPA DE VEDACAO COM ESCOTILHAE FIXADORES.FORNECIMENTO</t>
  </si>
  <si>
    <t>18.021.0048-A</t>
  </si>
  <si>
    <t>RESERVATORIO EM FIBRA DE VIDRO,COM CAPACIDADE DE 10.000L,DIMENSOES (DIAMETRO:2,60XALTURA:2,00M),PARA AGUA NAO POTAVEL OUPARA APROVEITAMENTO DE AGUA DE CHUVA (AAC),SUPORTAM CARGA DE COMPRESSAO DIRETAMENTE NO COSTADO SEM NECESSIDADE DE CONTENCAO QUANDO SOTERRADOS.TESTADOS EM RESISTENCIA MAXIMA TRACAO,FLEXAO.NORMAS ASTM D-638/77-ASTM D-790/71-ASTM D-2583.FORN.</t>
  </si>
  <si>
    <t>RESERVATORIO EM FIBRA DE VIDRO,COM CAPACIDADE DE 20.000L,DIMENSOES (DIAMETRO:3,00XALTURA:2,84M),PARA AGUA NAO POTAVEL OUPARA APROVEITAMENTO DE AGUA DE CHUVA (AAC),SUPORTAM CARGA DE COMPRESSAO DIRETAMENTE NO COSTADO SEM NECESSIDADE DE CONTENCAO QUANDO SOTERRADOS.TESTADOS EM RESISTENCIA MAXIMA TRACAO,FLEXAO.NORMAS ASTM D-638/77-ASTM D-790/71-ASTM D-2583.FORN.</t>
  </si>
  <si>
    <t>RESERVATORIO EM FIBRA DE VIDRO,COM CAPACIDADE DE 30.000L,DIMENSOES (DIAMETRO:3,00XALTURA:4,26M),PARA AGUA NAO POTAVEL OUPARA APROVEITAMENTO DE AGUA DE CHUVA (AAC),SUPORTAM CARGA DE COMPRESSAO DIRETAMENTE NO COSTADO SEM NECESSIDADE DE CONTENCAO QUANDO SOTERRADOS.TESTADOS EM RESISTENCIA MAXIMA TRACAO,FLEXAO.NORMAS ASTM D-638/77-ASTM D 790/77-ASTM D-2583.FORN.</t>
  </si>
  <si>
    <t>RESERVATORIO METALICO,PADRAO SABESP OU SIMILAR,COM CAPACIDADE PARA 50M3,PARA AGUA POTAVEL,ESTILO TACA AGUA TOTAL,ACO USI-SAC-41 OU COR-400,INCLUSIVE ENCANAMENTO INTERNO,ESCADAS(INTERNA E EXTERNA)ENTRADA E SAIDAS,SUPORTE CHAVE ELETRICA,DRENOAUTO LIMPANTE,BASE PARA FIXACAO,GUARDA CORPO DE PROTECAO E CORRIMAO SUPERIOR.FORNECIMENTO E INSTALACAO</t>
  </si>
  <si>
    <t>RESERVATORIO METALICO,PADRAO SABESP OU SIMILAR,COM CAPACIDADE PARA 100M3,PARA AGUA POTAVEL,ESTILO TACA AGUA TOTAL.ACO USI-SAC-41 OU COR-400,INCLUSIVE ENCANAMENTO INTERNO,ESCADAS(INTERNA E EXTERNA)ENTRADA E SAIDAS,SUPORTE CHAVE ELETRICA,DRENO AUTO LIMPANTE,BASE PARA FIXACAO,GUARDA CORPO DE PROTECAO ECORRIMAO SUPERIOR.FORNECIMENTO E INSTALACAO</t>
  </si>
  <si>
    <t>BEBEDOURO OU LAVATORIO DE CONCRETO,FUNDIDO NO LOCAL,COM SECAO EM CALHA PRISMATICA,LARGURA DE 0,40M,REBORDA COM 0,25M DEALTURA,MEDIDOS INTERNAMENTE EM OSSO,REVESTIMENTO DE AZULEJOSBRANCOS 15X15CM INTERNA E EXTERNAMENTE,E VALVULA DE ESCOAMENTO 1604 EM METAL CROMADO,EXCLUSIVE TORNEIRA</t>
  </si>
  <si>
    <t>MESA DE CONCRETO ARMADO,APARENTE,DE 0,80M DE LARGURA E 6CM DE ESPESSURA,APOIADA EM DOIS MONTANTES DE SECAO 10X50X60CM DEMESMO MATERIAL.FORNECIMENTO E COLOCACAO</t>
  </si>
  <si>
    <t>ESTRUTURA RECURVADA DE CONCRETO ARMADO,FUNDIDO NO LOCAL,PARAJOGO DE BASQUETE,REVESTIDA COM ARGAMASSA DE CIMENTO E AREIA,NO TRACO 1:3,CONFORME PROJETO Nº6018/EMOP,INCLUSIVE ESCAVACAO E REATERRO,EXCLUSIVE TABELAS</t>
  </si>
  <si>
    <t>BANCA DE CONCRETO APARENTE,COM 0,60M DE LARGURA E 0,06M DE ESPESSURA,PARA UMA CUBA,EXCLUSIVE ESTA</t>
  </si>
  <si>
    <t>MICTORIO DE CONCRETO,FUNDIDO NO LOCAL,COM SECAO EM CALHA PRISMATICA,LARGURA DE 0,40M,REBORDA COM 0,15M,MEDIDOS INTERNAMENTE EM OSSO,REVESTIDOS DE AZULEJOS BRANCOS 15X15CM,INTERNA EEXTERNAMENTE,E VALVULA DE ESCOAMENTO 1604 EM METAL CROMADO,EXCLUSIVE INSTALACAO HIDRAULICA.FORNECIMENTO</t>
  </si>
  <si>
    <t>TANQUE DE ALVENARIA DE TIJOLOS MACICOS,REVESTIDO COM AZULEJOS BRANCOS,DE QUALIDADE EXTRA 15X15CM,MEDIDO EM OSSO 50X70CM,EXECUTADO SOBRE BASE DE CONCRETO COM 10CM DE ALTURA,INCLUSIVE ESFREGADOR DE MARMORE BRANCO CLASSICO E VALVULA DE ESCOAMENTO 1600 EM METAL CROMADO,EXCLUSIVE TORNEIRA E INSTALACAO HIDRAULICA.FORNECIMENTO</t>
  </si>
  <si>
    <t>TANQUE PARA LAVAGEM DE PANELOES,MEDINDO 80X60X50CM,CONCRETOAPARENTE,REVESTIDO INTERNAMENTE COM ARGAMASSA DE CIMENTO E AREIA,NO TRACO 1:3,ACABAMENTO DAS BORDAS EM PECAS DE MADEIRADE LEI E VALVULA DE ESCOAMENTO 1600 EM METAL CROMADO,CONFORME PROJETO Nº6019/EMOP,EXCLUSIVE TORNEIRAS E INSTALACAO HIDRAULICA.FORNECIMENTO</t>
  </si>
  <si>
    <t>TAMQUE DE ALVENARIA DE TIJOLO FURADO,MEDINDO 50X50X70CM,REVESTIDO INTERNAMENTE E EXTERNAMENTE COM ARGAMASSA DE CIMENTO EAREIA,NO TRACO 1:3,EXECUTADO SOBRE BASE DE CONCRETO COM 10CMDE ALTURA,COM ESFREGADOR DE MARMORE BRANCO CLASSICO E VALVULA DE ESCOAMENTO 1600 EM METAL CROMADO,EXCLUSIVE TORNEIRA EINSTALACAO HIDRAULICA.FORNECIMENTO</t>
  </si>
  <si>
    <t>BALCAO PARA PASSAGEM DE ALIMENTOS,EM CONCRETO APARENTE,GUARNICAO DE MADEIRA DE LEI,CONFORME PROJETO Nº6020/EMOP,EXCLUSIVE PINTURA</t>
  </si>
  <si>
    <t>BANCA DE APOIO DE PANELAS,DE 60CM DE LARGURA COM BASE DE ALVENARIA DE TIJOLO MACICO E CONCRETO SIMPLES,ACABAMENTO COM AZULEJOS BRANCOS 15X15CM E CIMENTADO,NO TRACO 1:3,CONFORME PROJETO Nº6021/EMOP,EXCLUSIVE ESTRADO DE MADEIRA E PINTURA</t>
  </si>
  <si>
    <t>BANCA DE APOIO DE PANELAS,DE 60CM DE LARGURA COM BASE DE ALVENARIA DE TIJOLO MACICO E CONCRETO SIMPLES,ACABAMENTO EM PECAS DE MACARANDUBA DE 4CM DE ESPESSURA,FIXADAS NO CIMENTADO,NO TRACO 1:3,CONFORME PROJETO Nº 6021/EMOP,EXCLUSIVE ESTRADODE MADEIRA E PINTURA</t>
  </si>
  <si>
    <t>BALCAO DE ATENDIMENTO EM CONCRETO APARENTE,JANELA GUILHOTINAEM 3 MODULOS EM MADEIRA DE LEI,CONFORME PROJETO Nº6022/EMOP,EXCLUSIVE FERRAGENS E PINTURA.FORNECIMENTO E COLOCACAO</t>
  </si>
  <si>
    <t>BALCAO DE ATENDIMENTO EM CONCRETO APARENTE,COM PASSAGEM,JANELA GRILHOTINA EM 3 MODULOS EM MADEIRA DE LEI,PORTA EM COMPENSADO DE CEDRO DE 3CM DE ESPESSURA,CONFORME PROJETO Nº6023/EMOP,EXCLUSIVE FERRAGENS E PINTURA.FORNECIMENTO E COLOCACAO</t>
  </si>
  <si>
    <t>TANQUE DE ALVENARIA DE TIJOLO E CAIXA DE DECANTACAO,MEDINDORESPECTIVAMENTE 80X65X54CM E 50X45X40CM,REVESTIDO INTERNAMENTE COM ARGAMASSA DE CIMENTO E AREIA,NO TRACO 1:3 E EXTERNAMENTE COM AZULEJO BRANCO 15X15CM,VALVULA DE ESCOAMENTO 1600 EMMETAL CROMADO,CONFORME PROJETO Nº6024/EMOP,EXCLUSIVE TORNEIRA E INSTALACAO HIDRAULICA.FORNECIMENTO</t>
  </si>
  <si>
    <t>CASA DE MAQUINA DE INCENDIO,EM ALVENARIA,MEDINDO(1,50X1,50)M,COBERTA COM LAJE DE CONCRETO,PE-DIREITO DE 2,00M, PORTA CORTA-FOGO(0,60X1,80)M,PINTURA,IMPERMEABILIZACAO,LUMINARIA A PROVA DE GASES E BASCULANTE COM VIDRO(0,60X0,60)M,EXTINTOR DEINCENDIO,EXCLUSIVE SISTEMA DE PRESSURIZACAO(VIDE ITENS 18.033.0018, 18.033.0019 E 18.033.0020)</t>
  </si>
  <si>
    <t>BEBEDOURO ELETRICO TIPO PRESSAO,EM ACO INOXIDAVEL,MODELO DEPE,ADULTO/CRIANCA,COM FILTRO INTERNO,CAPACIDADE 80L/H.FORNECIMENTO</t>
  </si>
  <si>
    <t>BEBEDOURO ELETRICO TIPO PRESSAO,EM ACO INOXIDAVEL,MODELO DEPE,ADULTO,COM FILTRO INTERNO,CAPACIDADE 40L/H,COM 2 TORNEIRAS.FORNECIMENTO</t>
  </si>
  <si>
    <t>18.025.0007-0</t>
  </si>
  <si>
    <t>BEBEDOURO ELETRICO TIPO PRESSAO,EM ACO INOXIDAVEL,MODELO DEPE,ADULTO,COM FILTRO INTERNO,CAPACIDADE DE 200L/H,COM 4 TORNEIRAS.FORNECIMENTO</t>
  </si>
  <si>
    <t>18.025.0007-A</t>
  </si>
  <si>
    <t>BEBEDOURO ELETRICO,110/220V,COM DUAS SAIDAS DE AGUA GELADA ETEMPERATURA AMBIENTE.FORNECIMENTO</t>
  </si>
  <si>
    <t>CAMARA FRIGORIFICA PARA CADAVERES,COM 2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t>
  </si>
  <si>
    <t>CAMARA FRIGORIFICA PARA CADAVERES,COM 4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t>
  </si>
  <si>
    <t>CAMARA FRIGORIFICA PARA CADAVERES,COM 6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t>
  </si>
  <si>
    <t>CAMARA FRIGORIFICA PARA CADAVERES,COM 8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t>
  </si>
  <si>
    <t>CAMARA FRIGORIFICA PARA CADAVERES,COM 10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t>
  </si>
  <si>
    <t>CAMARA FRIGORIFICA PARA CADAVERES,COM 12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t>
  </si>
  <si>
    <t>CAMARA FRIGORIFICA PARA CADAVERES,COM 14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t>
  </si>
  <si>
    <t>CAMARA FRIGORIFICA PARA CADAVERES,COM 16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t>
  </si>
  <si>
    <t>CAMARA FRIGORIFICA PARA CADAVERES,COM 18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t>
  </si>
  <si>
    <t>CAMARA FRIGORIFICA PARA CADAVERES,COM 20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t>
  </si>
  <si>
    <t>MESA DE AUTOPSIA OU NECROPSIA COM LAVATORIO E RECIPIENTE PARA COLETA DE MATERIAIS.FORNECIMENTO</t>
  </si>
  <si>
    <t>APARELHO DE AR CONDICIONADO DE 10.000BTU,1HP,COM CONTROLE REMOTO.FORNECIMENTO</t>
  </si>
  <si>
    <t>APARELHO DE AR CONDICIONADO DE 12.000BTU,1HP,COM CONTROLE REMOTO.FORNECIMENTO</t>
  </si>
  <si>
    <t>LUMINARIA DE EMERGENCIA DE SOBREPOR,EM PLASTICO,EQUIPADA COMBATERIA SELADA RECARREGAVEL COM 60 LAMPADAS EM LED. FORNECIMENTO E COLOCACAO</t>
  </si>
  <si>
    <t>LUMINARIA DE EMERGENCIA DE SOBREPOR,EM PLASTICO,EQUIPADA COMBATERIA SELADA RECARREGAVEL COM 30 LAMPADAS EM LED. FORNECIMENTO E COLOCACAO</t>
  </si>
  <si>
    <t>LUMINARIA AUTONOMA PERSONALIZADA(NAO FUME)COM LAMPADA FLUORESCENTE DE 9W,110/220V,COM DIMENSAO DE 22X11,6CM,COM SUPORTE"L".FORNECIMENTO E COLOCACAO</t>
  </si>
  <si>
    <t>LANTERNA DE SEGURANCA,TIPO GIRATORIA,PARA CAMARA ESCURA,COMFILTRO VERMELHO,EM ESTRUTURA DE ACO PINTADO.FORNECIMENTO E COLOCACAO</t>
  </si>
  <si>
    <t>PRISMA BICOLOR DE SINALIZACAO PARA PORTAS DE SALA DE RAIO-X.FORNECIMENTO E COLOCACAO</t>
  </si>
  <si>
    <t>ARANDELA DE EMBUTIR,TIPO "LUZ VIGIA",LINHA HOSPITALAR,PARA 1LAMPADA (EXCLUSIVE ESTA),PARA USO INTERNO, EM CHAPA DE ACOZINCADO E PINTADO, ANTI-OFUSCANTE E COM REFLETOR DE ALTO BRILHO.FORNECIMENTO E COLOCACAO</t>
  </si>
  <si>
    <t>LUMINARIA FECHADA,PARA ILUMINACAO DE RUAS,AVENIDAS E PRACAS,NA FORMA OVOIDE,CORPO REFLETOR ESTAMPADO EM CHAPA DE ALUMINIO,REFRATOR PRISMATICO EM VIDRO BORO-SILICATO,PARA LAMPADA:MISTA ATE 500W,VAPOR DE MERCURIO,VAPOR DE SODIO OU VAPOR METALICO ATE 400W,INCLUSIVE 20,00M DE FIO 2,5MM2,EXCLUSIVE LAMPADA E REATOR.FORNECIMENTO E COLOCACAO</t>
  </si>
  <si>
    <t>LUMINARIA FECHADA,PARA ILUMINACAO DE QUADRA DE ESPORTES,DEPOSITOS E GALPOES,NA FORMA CIRCULAR,CORPO E FLANGE FUNDIDOS EMALUMINIO,REFLETOR REPUXADO EM CHAPA DE ALUMINIO,DIFUSOR DE VIDRO TEMPERADO,PARA LAMPADA:MISTA ATE 250W,VAPOR DE MERCURIO,VAPOR DE SODIO OU VAPOR METALICO ATE 400W,EXCLUSIVE LAMPADAE REATOR.FORNECIMENTO E COLOCACAO</t>
  </si>
  <si>
    <t>LUMINARIA FECHADA,PARA ILUMINACAO DE QUADRAS DE ESPORTES E AFINS,EM ALUMINIO ESTRIADO PARA LAMPADA MISTA DE ATE 500W,EXCLUSIVE ESTA.FORNECIMENTO E COLOCACAO</t>
  </si>
  <si>
    <t>LUMINARIA ABERTA,PARA ILUMINACAO DE RUAS,EM ALUMINIO ESTAMPADO,NA FORMA OVOIDE PARA LAMPADA:MISTA ATE 250W,EXCLUSIVE LAMPADA E BRACO PARA ILUMINACAO PUBLICA.FORNECIMENTO E COLOCACAO</t>
  </si>
  <si>
    <t>LUMINARIA FECHADA,PARA ILUMINACAO DE PRACAS,RUAS ESTACIONAMENTOS OU VIADUTOS,TIPO TREVO,INSTALADA EM NUCLEO,PARA 1 PETALA,COM CORPO EM LIGA DE ALUMINIO FUNDIDO,REFRATOR PRISMATICOEM LENTE DE CRISTAL TEMPERADO PARA LAMPADA DE VAPOR DE MERCURIO,VAPOR DE SODIO OU VAPOR METALICO ATE 400W,EXCLUSIVE LAMPADA E REATOR.FORNECIMENTO E COLOCACAO</t>
  </si>
  <si>
    <t>LUMINARIA A PROVA DE GASES,VAPORES E POS,HERMETICA,COM LENTEDE VIDRO TRANSPARENTE,CORPO E GRADE EM ALUMINIO FUNDIDO,PARA LAMPADA LED ATE 25W,MISTA OU VAPOR DE MERCURIO ATE 250W,PARA COLOCACAO EM TETO,EXCLUSIVE LAMPADA.FORNECIMENTO E COLOCACAO</t>
  </si>
  <si>
    <t>LUMINARIA A PROVA DE GASES,VAPORES E POS,HERMETICA,COM LENTEDE VIDRO TRANSPARENTE,CORPO E GRADE EM ALUMINIO FUNDIDO,PARA LAMPADA LED ATE 25W,MISTA OU VAPOR DE MERCURIO ATE 250W,PARA COLOCACAO EM PAREDE,EXCLUSIVE LAMPADA.FORNECIMENTO E COLOCACAO</t>
  </si>
  <si>
    <t>LUMINARIA A PROVA DE EXPLOSAO,PARA USO EM LOCAIS QUE TENHAMGASES OU VAPORES INFLAMAVEIS,CONSTRUIDA EM ALUMINIO FUNDIDO,COM GRADE DE PROTECAO ROSQUEADA AO CORPO,COM VIDRO RESISTENTE A CHOQUE TERMICO,PARA LAMPADA LED ATE 25W,MISTA OU VAPOR DE MERCURIO ATE 250W,PARA COLOCACAO EM TETO,EXCLUSIVE LAMPADA.FORNECIMENTO E COLOCACAO</t>
  </si>
  <si>
    <t>LUMINARIA A PROVA DE EXPLOSAO,PARA USO EM LOCAIS QUE TENHAMGASES OU VAPORES INFLAMAVEIS,CONSTRUIDA EM ALUMINIO FUNDIDO,COM GRADE DE PROTECAO ROSQUEADA AO CORPO,COM VIDRO RESISTENTE A CHOQUE TERMICO,PARA LAMPADA LED ATE 25W,MISTA OU VAPOR DE MERCURIO ATE 250W,PARA COLOCACAO EM PAREDE,EXCLUSIVE LAMPADA.FORNECIMENTO E COLOCACAO</t>
  </si>
  <si>
    <t>PROJETOR PARA ILUMINACAO DE QUADRAS DE ESPORTE,PATIOS OU FACHADAS,EM ALUMINIO REPUXADO,LENTE EM VIDRO TEMPERADO(DIAMETRO=300MM),PARA LAMPADA LED DE 25W OU MISTA DE 250W,EXCLUSIVE LAMPADA.FORNECIMENTO E COLOCACAO</t>
  </si>
  <si>
    <t>PROJETOR PARA ILUMINACAO DE QUADRAS DE ESPORTE,PATIOS OU FACHADAS,EM ALUMINIO REPUXADO,LENTE EM VIDRO TEMPERADO(DIAMETRO=220MM),PARA LAMPADA LED DE 25W,EXCLUSIVE LAMPADA.FORNECIMENTO E COLOCACAO</t>
  </si>
  <si>
    <t>LUMINARIA PARA SINALIZACAO DE GARAGEM,DUPLA,CORPO EM ALUMINIO SILICIO,GLOBO EM PLASTICO PRISMATICO ROSQUEADO AO CORPO,PARA LAMPADA LED DE 7W,100/240V,INCLUSIVE LAMPADA.FORNECIMENTOE COLOCACAO</t>
  </si>
  <si>
    <t>LUMINARIA ABERTA PARA ILUMINACAO DE ESTACIONAMENTOS,TIPO TREVO,INSTALADA EM NUCLEO PARA 01(UMA)PETALA,EM CHAPA DE ALUMINIO,PARA LAMPADAS DE VAPOR DE MERCURIO,VAPOR DE SODIO OU VAPOR METALICO ATE 400W,EXCLUSIVE LAMPADA.FORNECIMENTO E COLOCACAO</t>
  </si>
  <si>
    <t>LUMINARIA FECHADA PARA ILUMINACAO DE ESTACIONAMENTOS,PARQUES,PRACAS E RUAS,NA FORMA OVOIDE,CORPO REFLETOR ESTAMPADO E CHAPA DE ALUMINIO,REFRATOR PRISMATICO EM VIDRO BORO-SILICATO,PARA LAMPADA MISTA,VAPOR DE MERCURIO,VAPOR DE SODIO OU VAPORMETALICO ATE 250W,EXCLUSIVE LAMPADA E REATOR.FORNECIMENTO ECOLOCACAO</t>
  </si>
  <si>
    <t>LUMINARIA DE SOBREPOR,FIXADA EM LAJE OU FORRO,TIPO CALHA,CHANFRADA OU PRISMATICA,COMPLETA,EQUIPADA COM REATOR ELETRONICODE ALTO FATOR DE POTENCIA E LAMPADA FLUORESCENTE DE 1X16W.FORNECIMENTO E COLOCACAO</t>
  </si>
  <si>
    <t>LUMINARIA DE SOBREPOR,FIXADA EM LAJE OU FORRO,TIPO CALHA,CHANFRADA OU PRISMATICA,COMPLETA,EQUIPADA COM REATOR ELETRONICODE ALTO FATOR DE POTENCIA E LAMPADA FLUORESCENTE DE 1X18W.FORNECIMENTO E COLOCACAO</t>
  </si>
  <si>
    <t>LUMINARIA DE SOBREPOR,FIXADA EM LAJE OU FORRO,TIPO CALHA,CHANFRADA OU PRISMATICA,COMPLETA,EQUIPADA COM REATOR ELETRONICODE ALTO FATOR DE POTENCIA E LAMPADA FLUORESCENTE DE 1X20W.FORNECIMENTO E COLOCACAO</t>
  </si>
  <si>
    <t>LUMINARIA DE SOBREPOR,FIXADA EM LAJE OU FORRO,TIPO CALHA,CHANFRADA OU PRISMATICA,COMPLETA,EQUIPADA COM REATOR ELETRONICODE ALTO FATOR DE POTENCIA E LAMPADA FLUORESCENTE DE 1X32W.FORNECIMENTO E COLOCACAO</t>
  </si>
  <si>
    <t>LUMINARIA DE SOBREPOR,FIXADA EM LAJE OU FORRO,TIPO CALHA,CHANFRADA OU PRISMATICA,COMPLETA,EQUIPADA COM REATOR ELETRONICODE ALTO FATOR DE POTENCIA E LAMPADA FLUORESCENTE DE 1X36W.FORNECIMENTO E COLOCACAO</t>
  </si>
  <si>
    <t>LUMINARIA DE SOBREPOR,FIXADA EM LAJE OU FORRO,TIPO CALHA,CHANFRADA OU PRISMATICA,COMPLETA,EQUIPADA COM REATOR ELETRONICODE ALTO FATOR DE POTENCIA E LAMPADA FLUORESCENTE DE 1X40W.FORNECIMENTO E COLOCACAO</t>
  </si>
  <si>
    <t>LUMINARIA DE SOBREPOR,FIXADA EM LAJE OU FORRO,TIPO CALHA,CHANFRADA OU PRISMATICA,COMPLETA,EQUIPADA COM REATOR ELETRONICODE ALTO FATOR DE POTENCIA E LAMPADA FLUORESCENTE DE 2X16W.FORNECIMENTO E COLOCACAO</t>
  </si>
  <si>
    <t>LUMINARIA DE SOBREPOR,FIXADA EM LAJE OU FORRO,TIPO CALHA,CHANFRADA OU PRISMATICA,COMPLETA,EQUIPADA COM REATOR ELETRONICODE ALTO FATOR DE POTENCIA E LAMPADA FLUORESCENTE DE 2X18W.FORNECIMENTO E COLOCACAO</t>
  </si>
  <si>
    <t>LUMINARIA DE SOBREPOR,FIXADA EM LAJE OU FORRO,TIPO CALHA,CHANFRADA OU PRISMATICA,COMPLETA,EQUIPADA COM REATOR ELETRONICODE ALTO FATOR DE POTENCIA E LAMPADA FLUORESCENTE DE 2X20W.FORNECIMENTO E COLOCACAO</t>
  </si>
  <si>
    <t>LUMINARIA DE SOBREPOR,FIXADA EM LAJE OU FORRO,TIPO CALHA,CHANFRADA OU PRISMATICA,COMPLETA,EQUIPADA COM REATOR ELETRONICODE ALTO FATOR DE POTENCIA E LAMPADA FLUORESCENTE DE 2X32W.FORNECIMENTO E COLOCACAO</t>
  </si>
  <si>
    <t>LUMINARIA DE SOBREPOR,FIXADA EM LAJE OU FORRO,TIPO CALHA,CHANFRADA OU PRISMATICA,COMPLETA,EQUIPADA COM REATOR ELETRONICODE ALTO FATOR DE POTENCIA E LAMPADA FLUORESCENTE DE 2X36W.FORNECIMENTO E COLOCACAO</t>
  </si>
  <si>
    <t>LUMINARIA DE SOBREPOR,FIXADA EM LAJE OU FORRO,TIPO CALHA,CHANFRADA OU PRISMATICA,COMPLETA,EQUIPADA COM REATOR ELETRONICODE ALTO FATOR DE POTENCIA E LAMPADA FLUORESCENTE DE 2X40W.FORNECIMENTO E COLOCACAO</t>
  </si>
  <si>
    <t>LUMINARIA DE SOBREPOR,FIXADA EM LAJE OU FORRO,TIPO CALHA,CHANFRADA OU PRISMATICA,COMPLETA,EQUIPADA COM REATOR ELETRONICODE ALTO FATOR DE POTENCIA E LAMPADA FLUORESCENTE DE 3X16W.FORNECIMENTO E COLOCACAO</t>
  </si>
  <si>
    <t>LUMINARIA DE SOBREPOR,FIXADA EM LAJE OU FORRO,TIPO CALHA,CHANFRADA OU PRISMATICA,COMPLETA,EQUIPADA COM REATOR ELETRONICODE ALTO FATOR DE POTENCIA E LAMPADA FLUORESCENTE DE 3X18W.FORNECIMENTO E COLOCACAO</t>
  </si>
  <si>
    <t>LUMINARIA DE SOBREPOR,FIXADA EM LAJE OU FORRO,TIPO CALHA,CHANFRADA OU PRISMATICA,COMPLETA,EQUIPADA COM REATOR ELETRONICODE ALTO FATOR DE POTENCIA E LAMPADA FLUORESCENTE DE 3X20W.FORNECIMENTO E COLOCACAO</t>
  </si>
  <si>
    <t>LUMINARIA DE SOBREPOR,FIXADA EM LAJE OU FORRO,TIPO CALHA,CHANFRADA OU PRISMATICA,COMPLETA,EQUIPADA COM REATOR ELETRONICODE ALTO FATOR DE POTENCIA E LAMPADA FLUORESCENTE DE 3X32W.FORNECIMENTO E COLOCACAO</t>
  </si>
  <si>
    <t>LUMINARIA DE SOBREPOR,FIXADA EM LAJE OU FORRO,TIPO CALHA,CHANFRADA OU PRISMATICA,COMPLETA,EQUIPADA COM REATOR ELETRONICODE ALTO FATOR DE POTENCIA E LAMPADA FLUORESCENTE DE 3X36W.FORNECIMENTO E COLOCACAO</t>
  </si>
  <si>
    <t>LUMINARIA DE SOBREPOR,FIXADA EM LAJE OU FORRO,TIPO CALHA,CHANFRADA OU PRISMATICA,COMPLETA,EQUIPADA COM REATOR ELETRONICODE ALTO FATOR DE POTENCIA E LAMPADA FLUORESCENTE DE 3X40W.FORNECIMENTO E COLOCACAO</t>
  </si>
  <si>
    <t>LUMINARIA DE SOBREPOR,FIXADA EM LAJE OU FORRO,TIPO CALHA,CHANFRADA OU PRISMATICA,COMPLETA,EQUIPADA COM REATOR ELETRONICODE ALTO FATOR DE POTENCIA E LAMPADA FLUORESCENTE DE 4X16W.FORNECIMENTO E COLOCACAO</t>
  </si>
  <si>
    <t>LUMINARIA DE SOBREPOR,FIXADA EM LAJE OU FORRO,TIPO CALHA,CHANFRADA OU PRISMATICA,COMPLETA,EQUIPADA COM REATOR ELETRONICODE ALTO FATOR DE POTENCIA E LAMPADA FLUORESCENTE DE 4X18W.FORNECIMENTO E COLOCACAO</t>
  </si>
  <si>
    <t>LUMINARIA DE SOBREPOR,FIXADA EM LAJE OU FORRO,TIPO CALHA,CHANFRADA OU PRISMATICA,COMPLETA,EQUIPADA COM REATOR ELETRONICODE ALTO FATOR DE POTENCIA E LAMPADA FLUORESCENTE DE 4X20W.FORNECIMENTO E COLOCACAO</t>
  </si>
  <si>
    <t>LUMINARIA DE SOBREPOR,FIXADA EM LAJE OU FORRO,TIPO CALHA,CHANFRADA OU PRISMATICA,COMPLETA,EQUIPADA COM REATOR ELETRONICODE ALTO FATOR DE POTENCIA E LAMPADA FLUORESCENTE DE 4X32W.FORNECIMENTO E COLOCACAO</t>
  </si>
  <si>
    <t>LUMINARIA DE SOBREPOR,FIXADA EM LAJE OU FORRO,TIPO CALHA,CHANFRADA OU PRISMATICA,COMPLETA,EQUIPADA COM REATOR ELETRONICODE ALTO FATOR DE POTENCIA E LAMPADA FLUORESCENTE DE 4X36W.FORNECIMENTO E COLOCACAO</t>
  </si>
  <si>
    <t>LUMINARIA DE SOBREPOR,FIXADA EM LAJE OU FORRO,TIPO CALHA,CHANFRADA OU PRISMATICA,COMPLETA,EQUIPADA COM REATOR ELETRONICODE ALTO FATOR DE POTENCIA E LAMPADA FLUORESCENTE DE 4X40W.FORNECIMENTO E COLOCACAO</t>
  </si>
  <si>
    <t>LUMINARIA FLUORESCENTE TUBULAR DE SOBREPOR,2X16W(INCLUSIVE LAMPADAS),CORPO EM CHAPA DE ACO TRATADA E PINTURA ELETROSTATICA BRANCA,REFLETOR EM ALUMINIO DE ALTO BRILHO,COM REATOR DEALTO FATOR DE POTENCIA,BI-VOLT.FORNECIMENTO E COLOCACAO</t>
  </si>
  <si>
    <t>LUMINARIA FLUORESCENTE TUBULAR DE SOBREPOR,2X32W(INCLUSIVE LAMPADAS),CORPO EM CHAPA DE ACO TRATADA E PINTURA ELETROSTATICA BRAMCA,REFLETOR EM ALUMINIO DE ALTO BRILHO,COM REATOR DEALTO FATOR DE POTENCIA,BI-VOLT.FORNECIMENTO E COLOCACAO</t>
  </si>
  <si>
    <t>LUMINARIA FLUORESCENTE TUBULAR DE SOBREPOR,2X16W(INCLUSIVE LAMPADAS),COM ALETAS,CORPO EM CHAPA DE ACO TRATADA E PINTURAELETROSTATICA BRANCA,REFLETOR EM ALUMINIO DE ALTO BRILHO,COMREATOR DE ALTO FATOR DE POTENCIA,BI-VOLT.FORNECIMENTO E COLOCACAO</t>
  </si>
  <si>
    <t>LUMINARIA FLUORESCENTE TUBULAR DE SOBREPOR,2X16W(INCLUSIVE LAMPADAS),COM VISOR ACRILICO TRANSLUCIDO,CORPO EM CHAPA DE ACO TRATADA E PINTURA ELETROSTATICA BRANCA,REFLETOR EM ALUMINIODE ALTO BRILHO,COM REATOR DE ALTO FATOR DE POTENCIA,BI-VOLT.FORNECIMENTO E COLOCACAO</t>
  </si>
  <si>
    <t>LUMINARIA FLUORESCENTE TUBULAR DE SOBREPOR,2X32W(INCLUSIVE LAMPADAS),COM ALETAS,CORPO EM CHAPA DE ACO TRATADA E PINTURAELETROSTATICA BRANCA,REFLETOR EM ALUMINIO DE ALTO BRILHO,COMREATOR DE ALTO FATOR DE POTENCIA,BI-VOLT.FORNECIMENTO E COLOCACAO</t>
  </si>
  <si>
    <t>LUMINARIA FLUORESCENTE TUBULAR DE SOBREPOR,2X32W(INCLUSIVE LAMPADAS),COM VISOR ACRILICO TRANSLUCIDO,CORPO EM CHAPA DE ACO TRATADA E PINTURA ELETROSTATICA BRANCA,REFLETOR EM ALUMINIO DE ALTO BRILHO,COM REATOR DE ALTO FATOR DE POTENCIA,BI-VOLT.FORNECIMENTO E COLOCACAO</t>
  </si>
  <si>
    <t>LUMINARIA FLUORESCENTE TUBULAR DE EMBUTIR,2X16W(INCLUSIVE LAMPADAS),CORPO EM CHAPA DE ACO TRATADA E PINTURA ELETROSTATICA BRANCA,REFLETOR EM ALUMINIO DE ALTO BRILHO,COM REATOR DE ALTO FATOR DE POTENCIA,BIVOLT.FORNECIMENTO E COLOCACAO</t>
  </si>
  <si>
    <t>LUMINARIA FLUORESCENTE TUBULAR DE EMBUTIR,2X32W(INCLUSIVE LAMPADAS),CORPO EM CHAPA DE ACO TRATADA E PINTURA ELETROSTATICA BRANCA,REFLETOR EM ALUMINIO DE ALTO BRILHO,COM REATOR DE ALTO FATOR DE POTENCIA,BI-VOLT.FORNECIMENTO E COLOCACAO</t>
  </si>
  <si>
    <t>LUMINARIA FLUORESCENTE TUBULAR DE EMBUTIR,2X16W(INCLUSIVE LAMPADAS),COM ALETAS,CORPO EM CHAPA DE ACO TRATADA E PINTURA ELETROSTATICA BRANCA,REFLETOR EM ALUMINIO DE ALTO BRILHO,COMREATOR DE ALTO FATOR DE POTENCIA,BI-VOLT.FORNECIMENTO E COLOCACAO</t>
  </si>
  <si>
    <t>LUMINARIA FLUORESCENTE TUBULAR DE EMBUTIR,2X16W(INCLUSIVE LAMPADAS),COM VISOR ACRILICO TRANSLUCIDO,CORPO EM CHAPA DE ACOTRATADA E PINTURA ELETROSTATICA BRANCA,REFLETOR EM ALUMINIODE ALTO BRILHO,COM REATOR DE ALTO FATOR DE POTENCIA,BI-VOLT.FORNECIMENTO E COLOCACAO</t>
  </si>
  <si>
    <t>LUMINARIA FLUORESCENTE TUBULAR DE EMBUTIR,2X32W(INCLUSIVE LAMPADAS),COM ALETAS,CORPO EM CHAPA DE ACO TRATADA E PINTURA ELETROSTATICA BRANCA,REFLETOR EM ALUMINIO DE ALTO BRILHO,COMREATOR DE ALTO FATOR DE POTENCIA,BI-VOLT.FORNECIMENTO E COLOCACAO</t>
  </si>
  <si>
    <t>LUMINARIA FLUORESCENTE TUBULAR DE EMBUTIR,2X32W(INCLUSIVE LAMPADAS),COM VISOR ACRILICO TRANSLUCIDO,CORPO EM CHAPA DE ACOTRATADA E PINTURA ELETROSTATICA BRANCA,REFLETOR EM ALUMINIODE ALTO BRILHO,COM REATOR DE ALTO FATOR DE POTENCIA,BI-VOLT.FORNECIMENTO E COLOCACAO</t>
  </si>
  <si>
    <t>LUMINARIA DE EMBUTIR,FIXADA EM GESSO,PARA LAMPADA HALOGENA PALITO DE 150W/110V(INCLUSIVE LAMPADA).FORNECIMENTO E COLOCACAO</t>
  </si>
  <si>
    <t>LUMINARIA TIPO SPOT,DIRECIONAL,EXCLUSIVE LAMPADA.FORNECIMENTO E COLOCACAO</t>
  </si>
  <si>
    <t>LUMINARIA DECORATIVA COM UMA PETALA PARA LAMPADA MISTA DE 160W/220V,EQUIPADA COM CELULA FOTOELETRICA,EXCLUSIVE LAMPADA.FORNECIMENTO E COLOCACAO</t>
  </si>
  <si>
    <t>LUMINARIA DECORATIVA COM DUAS PETALAS PARA LAMPADA MISTA DE160W/220V,EQUIPADA COM CELULA FOTOELETRICA,EXCLUSIVE LAMPADA.FORNECIMENTO E COLOCACAO</t>
  </si>
  <si>
    <t>LUMINARIA DE EMBUTIR DIRECIONAVEL,PARA LAMPADA TIPO DICROICA,(EXCLUSIVE ESTA),COM ARCO DE ALUMINIO PINTADO EM EPOXI BRANCO.FORNECIMENTO E COLOCACAO</t>
  </si>
  <si>
    <t>ARANDELA,DE PAREDE,COM RECEPTACULO (EXCLUSIVE LAMPADA), REFLETOR EM MATERIAL ANTIFERRUGEM E BRACO DE ALUMINIO ANODIZADOCOM BASE PARA FIXACAO.FORNECIMENTO E COLOCACAO</t>
  </si>
  <si>
    <t>ARANDELA TIPO "MEIA-LUA",VIDRO ACETINADO,COR BRANCA,EXCLUSIVE LAMPADA.FORNECIMENTO E COLOCACAO</t>
  </si>
  <si>
    <t>GLOBO ESFERICO,PLAFONIER REPUXADO DE ALUMINIO COM DIFUSOR EMBASE DE VIDRO LEITOSO DE 4"X6".FORNECIMENTO E COLOCACAO</t>
  </si>
  <si>
    <t>GLOBO ESFERICO,PLAFONIER REPUXADO DE ALUMINIO COM DIFUSOR EMBASE DE VIDRO LEITOSO DE 4"X8".FORNECIMENTO E COLOCACAO</t>
  </si>
  <si>
    <t>GLOBO ESFERICO EM PLASTICO,DE 6" E PLAFONIER EM ALUMINIO.FORNECIMENTO E COLOCACAO</t>
  </si>
  <si>
    <t>18.027.0470-0</t>
  </si>
  <si>
    <t>LUMINARIA DE SOBREPOR, FIXADA EM LAJE OU FORRO, TIPO CALHA,CHANFRADA OU PRISMATICA, COMPLETA, COM LAMPADA LED TUBULARDE 1 X 9W. FORNECIMENTO E COLOCACAO</t>
  </si>
  <si>
    <t>18.027.0470-A</t>
  </si>
  <si>
    <t>18.027.0472-0</t>
  </si>
  <si>
    <t>LUMINARIA DE SOBREPOR, FIXADA EM LAJE OU FORRO, TIPO CALHA,CHANFRADA OU PRISMATICA, COMPLETA, COM LAMPADA LED TUBULARDE 1 X 18W. FORNECIMENTO E COLOCACAO</t>
  </si>
  <si>
    <t>18.027.0472-A</t>
  </si>
  <si>
    <t>18.027.0474-0</t>
  </si>
  <si>
    <t>LUMINARIA DE SOBREPOR, FIXADA EM LAJE OU FORRO, TIPO CALHA,CHANFRADA OU PRISMATICA, COMPLETA, COM LAMPADA LED TUBULARDE 2 X 9W. FORNECIMENTO E COLOCACAO</t>
  </si>
  <si>
    <t>18.027.0474-A</t>
  </si>
  <si>
    <t>18.027.0476-0</t>
  </si>
  <si>
    <t>LUMINARIA DE SOBREPOR, FIXADA EM LAJE OU FORRO, TIPO CALHA,CHANFRADA OU PRISMATICA, COMPLETA, COM LAMPADA LED TUBULARDE 2 X 18W. FORNECIMENTO E COLOCACAO</t>
  </si>
  <si>
    <t>18.027.0476-A</t>
  </si>
  <si>
    <t>18.027.0478-0</t>
  </si>
  <si>
    <t>LUMINARIA DE SOBREPOR, FIXADA EM LAJE OU FORRO, TIPO CALHA,CHANFRADA OU PRISMATICA, COMPLETA, COM LAMPADA LED TUBULARDE 3 X 9W. FORNECIMENTO E COLOCACAO</t>
  </si>
  <si>
    <t>18.027.0478-A</t>
  </si>
  <si>
    <t>18.027.0480-0</t>
  </si>
  <si>
    <t>LUMINARIA DE SOBREPOR, FIXADA EM LAJE OU FORRO, TIPO CALHA,CHANFRADA OU PRISMATICA, COMPLETA, COM LAMPADA LED TUBULARDE 3 X 18W.FORNECIMENTO E COLOCACAO</t>
  </si>
  <si>
    <t>18.027.0480-A</t>
  </si>
  <si>
    <t>18.027.0482-0</t>
  </si>
  <si>
    <t>LUMINARIA DE SOBREPOR, FIXADA EM LAJE OU FORRO, TIPO CALHA,CHANFRADA OU PRISMATICA, COMPLETA, COM LAMPADA LED TUBULARDE 4 X 9W.FORNECIMENTO E COLOCACAO</t>
  </si>
  <si>
    <t>18.027.0482-A</t>
  </si>
  <si>
    <t>18.027.0484-0</t>
  </si>
  <si>
    <t>LUMINARIA DE SOBREPOR, FIXADA EM LAJE OU FORRO, TIPO CALHA,CHANFRADA OU PRISMATICA, COMPLETA, COM LAMPADA LED TUBULARDE 4 X 18W. FORNECIMENTO E COLOCACAO</t>
  </si>
  <si>
    <t>18.027.0484-A</t>
  </si>
  <si>
    <t>18.027.0486-0</t>
  </si>
  <si>
    <t>LUMINARIA LED TUBULAR DE SOBREPOR, 2X9W (INCLUSIVE LAMPADAS),CORPO EM CHAPA DE ACO TRATADA E PINTURA ELETROSTATICA BRANCA, REFLETOR EM ALUMINIO DE ALTO BRILHO, SEM REATOR. FORNECIMENTO E COLOCACAO</t>
  </si>
  <si>
    <t>18.027.0486-A</t>
  </si>
  <si>
    <t>18.027.0488-0</t>
  </si>
  <si>
    <t>LUMINARIA LED TUBULAR DE SOBREPOR, 2X9W (INCLUSIVE LAMPADAS),CORPO EM CHAPA DE ACO TRATADA E PINTURA ELETROSTATICA BRANCA, REFLETOR EM ALUMINIO DE ALTO BRILHO, COM ALETAS, SEM REATOR. FORNECIMENTO E COLOCACAO</t>
  </si>
  <si>
    <t>18.027.0488-A</t>
  </si>
  <si>
    <t>18.027.0490-0</t>
  </si>
  <si>
    <t>LUMINARIA LED TUBULAR DE SOBREPOR, 2X9W (INCLUSIVE LAMPADAS),CORPO EM CHAPA DE ACO TRATADA E PINTURA ELETROSTATICA BRANCA, REFLETOR EM ALUMINIO DE ALTO BRILHO, COM VISOR ACRILICO TRANSLUCIDO, SEM REATOR. FORNECIMENTO E COLOCACAO</t>
  </si>
  <si>
    <t>18.027.0490-A</t>
  </si>
  <si>
    <t>18.027.0492-0</t>
  </si>
  <si>
    <t>LUMINARIA LED TUBULAR DE SOBREPOR, 2X18W (INCLUSIVE LAMPADAS),CORPO EM CHAPA DE ACO TRATADA E PINTURA ELETROSTATICA BRANCA, REFLETOR EM ALUMINIO DE ALTO BRILHO, SEM REATOR. FORNECIMENTO E COLOCACAO</t>
  </si>
  <si>
    <t>18.027.0492-A</t>
  </si>
  <si>
    <t>18.027.0494-0</t>
  </si>
  <si>
    <t>LUMINARIA LED TUBULAR DE SOBREPOR, 2X18W (INCLUSIVE LAMPADAS),CORPO EM CHAPA DE ACO TRATADA E PINTURA ELETROSTATICA BRANCA, REFLETOR EM ALUMINIO DE ALTO BRILHO, COM ALETAS, SEM REATOR. FORNECIMENTO E COLOCACAO</t>
  </si>
  <si>
    <t>18.027.0494-A</t>
  </si>
  <si>
    <t>18.027.0496-0</t>
  </si>
  <si>
    <t>LUMINARIA LED TUBULAR DE SOBREPOR, 2X18W (INCLUSIVE LAMPADAS),CORPO EM CHAPA DE ACO TRATADA E PINTURA ELETROSTATICA BRANCA, REFLETOR EM ALUMINIO DE ALTO BRILHO, COM VISOR ACRILICOTRANSLUCIDO, SEM REATOR. FORNECIMENTO E COLOCACAO</t>
  </si>
  <si>
    <t>18.027.0496-A</t>
  </si>
  <si>
    <t>18.027.0510-0</t>
  </si>
  <si>
    <t>LUMINARIA LED TUBULAR DE EMBUTIR, 2X9W (INCLUSIVE LAMPADAS),CORPO EM CHAPA DE ACO TRATADA E PINTURA ELETROSTATICA BRANCA, REFLETOR EM ALUMINIO DE ALTO BRILHO, SEM REATOR. FORNECIMENTO E COLOCACAO</t>
  </si>
  <si>
    <t>18.027.0510-A</t>
  </si>
  <si>
    <t>18.027.0512-0</t>
  </si>
  <si>
    <t>LUMINARIA LED TUBULAR DE EMBUTIR, 2X9W (INCLUSIVE LAMPADAS),CORPO EM CHAPA DE ACO TRATADA E PINTURA ELETROSTATICA BRANCA, REFLETOR EM ALUMINIO DE ALTO BRILHO, COM ALETAS, SEM REATOR. FORNECIMENTO E COLOCACAO</t>
  </si>
  <si>
    <t>18.027.0512-A</t>
  </si>
  <si>
    <t>18.027.0514-0</t>
  </si>
  <si>
    <t>LUMINARIA LED TUBULAR DE EMBUTIR, 2X9W (INCLUSIVE LAMPADAS),CORPO EM CHAPA DE ACO TRATADA E PINTURA ELETROSTATICA BRANCA, REFLETOR EM ALUMINIO DE ALTO BRILHO, COM VISOR ACRILICO TRANSLUCIDO, SEM REATOR. FORNECIMENTO E COLOCACAO</t>
  </si>
  <si>
    <t>18.027.0514-A</t>
  </si>
  <si>
    <t>18.027.0516-0</t>
  </si>
  <si>
    <t>LUMINARIA LED TUBULAR DE EMBUTIR, 2X18W (INCLUSIVE LAMPADAS),CORPO EM CHAPA DE ACO TRATADA E PINTURA ELETROSTATICA BRANCA, REFLETOR EM ALUMINIO DE ALTO BRILHO, SEM REATOR. FORNECIMENTO E COLOCACAO</t>
  </si>
  <si>
    <t>18.027.0516-A</t>
  </si>
  <si>
    <t>18.027.0518-0</t>
  </si>
  <si>
    <t>LUMINARIA LED TUBULAR DE EMBUTIR, 2X18W (INCLUSIVE LAMPADAS),CORPO EM CHAPA DE ACO TRATADA E PINTURA ELETROSTATICA BRANCA, REFLETOR EM ALUMINIO DE ALTO BRILHO, COM ALETAS, SEM REATOR. FORNECIMENTO E COLOCACAO</t>
  </si>
  <si>
    <t>18.027.0518-A</t>
  </si>
  <si>
    <t>18.027.0520-0</t>
  </si>
  <si>
    <t>LUMINARIA LED TUBULAR DE EMBUTIR, 2X18W (INCLUSIVE LAMPADAS),CORPO EM CHAPA DE ACO TRATADA E PINTURA ELETROSTATICA BRANCA, REFLETOR EM ALUMINIO DE ALTO BRILHO, COM VISOR ACRILICO TRANSLUCIDO, SEM REATOR. FORNECIMENTO E COLOCACAO</t>
  </si>
  <si>
    <t>18.027.0520-A</t>
  </si>
  <si>
    <t>TRANSFORMADOR DE DISTRIBUICAO DE 30KVA,ABRIGADA,CLASSE 15KV,REFRIGERACAO A OLEO MINERAL,TENSAO PRIMARIA DE 13,8KV,TENSAOSECUNDARIA DE 220/127V-60HZ,COM ACESSORIOS.FORNECIMENTO E COLOCACAO</t>
  </si>
  <si>
    <t>TRANSFORMADOR DE DISTRIBUICAO DE 45KVA,ABRIGADA,CLASSE 15KV,REFRIGERACAO A OLEO MINERAL,TENSAO PRIMARIA DE 13,8KV,TENSAOSECUNDARIA DE 220/127V-60HZ,COM ACESSORIOS.FORNECIMENTO E COLOCACAO</t>
  </si>
  <si>
    <t>TRANSFORMADOR DE DISTRIBUICAO DE 75KVA,ABRIGADA,CLASSE 15KV,REFRIGERACAO A OLEO MINERAL,TENSAO PRIMARIA DE 13,8KV,TENSAOSECUNDARIA DE 220/127V-60HZ,COM ACESSORIOS.FORNECIMENTO E COLOCACAO</t>
  </si>
  <si>
    <t>TRANSFORMADOR DE DISTRIBUICAO DE 112,5KVA,ABRIGADA,CLASSE 15KV,REFRIGERACAO A OLEO MINERAL,TENSAO PRIMARIA DE 13,8KV,TENSAO SECUNDARIA DE 220/127V-60HZ,COM ACESSORIOS.FORNECIMENTOE COLOCACAO</t>
  </si>
  <si>
    <t>TRANSFORMADOR DE DISTRIBUICAO DE 150KVA,ABRIGADA,CLASSE 15KV,REFRIGERACAO A OLEO MINERAL,TENSAO PRIMARIA DE 13,8KV,TENSAO SECUNDARIA DE 220/127V-60HZ,COM ACESSORIOS.FORNECIMENTO ECOLOCACAO</t>
  </si>
  <si>
    <t>TRANSFORMADOR DE DISTRIBUICAO DE 225KVA,ABRIGADA,CLASSE 15KV,REFRIGERACAO A OLEO MINERAL,TENSAO PRIMARIA DE 13,8KV,TENSAO SECUNDARIA DE 220/127V-60HZ,COM ACESSORIOS.FORNECIMENTO ECOLOCACAO</t>
  </si>
  <si>
    <t>TRANSFORMADOR DE DISTRIBUICAO DE 300KVA,ABRIGADA,CLASSE 15KV,REFRIGERACAO A OLEO MINERAL,TENSAO PRIMARIA DE 13,8KV,TENSAO SECUNDARIA DE 220/127V-60HZ,COM ACESSORIOS.FORNECIMENTO ECOLOCACAO</t>
  </si>
  <si>
    <t>TRANSFORMADOR DE DISTRIBUICAO DE 500KVA,ABRIGADA,CLASSE 15KV,REFRIGERACAO A OLEO MINERAL,TENSAO PRIMARIA DE 13,8KV,TENSAO SECUNDARIA DE 220/127V-60HZ,COM ACESSORIOS.FORNECIMENTO ECOLOCACAO</t>
  </si>
  <si>
    <t>TRANSFORMADOR DE DISTRIBUICAO DE 750KVA,ABRIGADA,CLASSE 15KV,REFRIGERACAO A OLEO MINERAL,TENSAO PRIMARIA DE 13,8KV,TENSAO SECUNDARIA DE 220/127V-60HZ,COM ACESSORIOS.FORNECIMENTO ECOLOCACAO</t>
  </si>
  <si>
    <t>TRANSFORMADOR DE DISTRIBUICAO DE 1.000KVA,ABRIGADA,CLASSE 15KV,REFRIGERACAO A OLEO MINERAL,TENSAO PRIMARIA DE 13,8KV,TENSAO SECUNDARIA DE 220/127V-60HZ,COM ACESSORIOS.FORNECIMENTOE COLOCACAO</t>
  </si>
  <si>
    <t>TRANSFORMADOR DE DISTRIBUICAO DE 75KVA,TIPO PEDESTAL,CLASSE15KV,REFRIGERACAO A OLEO MINERAL OU SILICONE,LIQUIDO ISOLANTE,TENSAO PRIMARIA DE 13,8KV,TENSAO SECUNDARIA DE 220/127V-60HZ,NBI 95KV,GRAU DE PROTECAO IP 54,COM ACESSORIOS.FORNECIMENTO E COLOCACAO</t>
  </si>
  <si>
    <t>TRANSFORMADOR DE DISTRIBUICAO DE 112,5KVA,TIPO PEDESTAL,CLASSE 15KV,REFRIGERACAO A OLEO MINERAL OU SILICONE,LIQUIDO ISOLANTE,TENSAO PRIMARIA DE 13,8KV,TENSAO SECUNDARIA DE 220/127V-60HZ,NBI 95KV,GRAU DE PROTECAO IP 54,COM ACESSORIOS.FORNECIMENTO E COLOCACAO</t>
  </si>
  <si>
    <t>TRANSFORMADOR DE DISTRIBUICAO DE 150KVA,TIPO PEDESTAL,CLASSE15KV,REFRIGERACAO A OLEO MINERAL OU SILICONE,LIQUIDO ISOLANTE,TENSAO PRIMARIA DE 13,8KV,TENSAO SECUNDARIA DE 220/127V-60HZ,NBI 95KV,GRAU DE PROTECAO IP 54,COM ACESSORIOS.FORNECIMENTO E COLOCACAO</t>
  </si>
  <si>
    <t>TRANSFORMADOR DE DISTRIBUICAO DE 300KVA,TIPO PEDESTAL,CLASSE15KV,REFRIGERACAO A OLEO MINERAL OU SILICONE,LIQUIDO ISOLANTE,TENSAO PRIMARIA DE 13,8KV,TENSAO SECUNDARIA DE 220/127V-60HZ,NBI 95KV,GRAU DE PROTECAO IP 54,COM ACESSORIOS.FORNECIMENTO E COLOCACAO</t>
  </si>
  <si>
    <t>TRANSFORMADOR DE DISTRIBUICAO DE 500KVA,TIPO PEDESTAL,CLASSE15KV,REFRIGERACAO A OLEO MINERAL OU SILICONE,LIQUIDO ISOLANTE,TENSAO PRIMARIA DE 13,8KV,TENSAO SECUNDARIA DE 220/127V-60HZ,NBI 95KV,GRAU DE PROTECAO IP 54,COM ACESSORIOS.FORNECIMENTO E COLOCACAO</t>
  </si>
  <si>
    <t>TRANSFORMADOR DE DISTRIBUICAO DE 750KVA,TIPO PEDESTAL,CLASSE15KV,REFRIGERACAO A OLEO MINERAL OU SILICONE,LIQUIDO ISOLANTE,TENSAO PRIMARIA DE 13,8KV,TENSAO SECUNDARIA DE 220/127V-60HZ,NBI 95KV,GRAU DE PROTECAO IP 54,COM ACESSORIOS.FORNECIMENTO E COLOCACAO</t>
  </si>
  <si>
    <t>TRANSFORMADOR DE DISTRIBUICAO DE 1.000KVA,TIPO PEDESTAL,CLASSE 15KV,REFRIGERACAO A OLEO MINERAL OU SILICONE,LIQUIDO ISOLANTE,TENSAO PRIMARIA DE 13,8KV,TENSAO SECUNDARIA DE 220/127V-60HZ,NBI 95KV,GRAU DE PROTECAO IP 54,COM ACESSORIOS.FORNECIMENTO E COLOCACAO</t>
  </si>
  <si>
    <t>TRANSFORMADOR DE DISTRIBUICAO DE 30KVA,ABRIGADA,CLASSE 15KV,A SECO,TENSAO PRIMARIA DE 13,8KV,TENSAO SECUNDARIA DE 220/127V-60HZ,COM ACESSORIOS.FORNECIMENTO E COLOCACAO</t>
  </si>
  <si>
    <t>TRANSFORMADOR DE DISTRIBUICAO DE 45KVA,ABRIGADA,CLASSE 15KV,A SECO,TENSAO PRIMARIA DE 13,8KV,TENSAO SECUNDARIA DE 220/127V-60HZ,COM ACESSORIOS.FORNECIMENTO E COLOCACAO</t>
  </si>
  <si>
    <t>TRANSFORMADOR DE DISTRIBUICAO DE 75KVA,ABRIGADA,CLASSE 15KV,A SECO,TENSAO PRIMARIA DE 13,8KV,TENSAO SECUNDARIA DE 220/127V-60HZ,COM ACESSORIOS.FORNECIMENTO E COLOCACAO</t>
  </si>
  <si>
    <t>TRANSFORMADOR DE DISTRIBUICAO DE 112,5KVA,ABRIGADA,CLASSE 15KV,A SECO,TENSAO PRIMARIA DE 13,8KV,TENSAO SECUNDARIA DE 220/127V-60HZ,COM ACESSORIOS.FORNECIMENTO E COLOCACAO</t>
  </si>
  <si>
    <t>TRANSFORMADOR DE DISTRIBUICAO DE 150KVA,ABRIGADA,CLASSE 15KV,A SECO,TENSAO PRIMARIA DE 13,8KV,TENSAO SECUNDARIA DE 220/127V-60HZ,COM ACESSORIOS.FORNECIMENTO E COLOCACAO</t>
  </si>
  <si>
    <t>TRANSFORMADOR DE DISTRIBUICAO DE 225KVA,ABRIGADA,CLASSE 15KV,A SECO,TENSAO PRIMARIA DE 13,8KV,TENSAO SECUNDARIA DE 220/127V-60HZ,COM ACESSORIOS.FORNECIMENTO E COLOCACAO</t>
  </si>
  <si>
    <t>TRANSFORMADOR DE DISTRIBUICAO DE 300KVA,ABRIGADA,CLASSE 15KV,A SECO,TENSAO PRIMARIA DE 13,8KV,TENSAO SECUNDARIA DE 220/127V-60HZ,COM ACESSORIOS.FORNECIMENTO E COLOCACAO</t>
  </si>
  <si>
    <t>TRANSFORMADOR DE DISTRIBUICAO DE 500KVA,ABRIGADA,CLASSE 15KV,A SECO,TENSAO PRIMARIA DE 13,8KV,TENSAO SECUNDARIA DE 220/127V-60HZ,COM ACESSORIOS.FORNECIMENTO E COLOCACAO</t>
  </si>
  <si>
    <t>TRANSFORMADOR DE DISTRIBUICAO DE 750KVA,ABRIGADA,CLASSE 15KV,A SECO,TENSAO PRIMARIA DE 13,8KV,TENSAO SECUNDARIA DE 220/127V-60HZ,COM ACESSORIOS.FORNECIMENTO E COLOCACAO</t>
  </si>
  <si>
    <t>TRANSFORMADOR DE DISTRIBUICAO DE 1.000KVA,ABRIGADA,CLASSE 15KV,A SECO,TENSAO PRIMARIA DE 13,8KV,TENSAO SECUNDARIA DE 220/127V-60HZ,COM ACESSORIOS.FORNECIMENTO E COLOCACAO</t>
  </si>
  <si>
    <t>GRUPO GERADOR PARA ENERGIA DE EMERGENCIA,TRIFASICO,220/127VFREQUENCIA 50/60HZ,COM REGULADOR DE TENSAO E FREQUENCIA AUTOMATICA,QUADRO DE COMANDO AUTOMATICO E TANQUE DE COMBUSTIVELNA POTENCIA DE 75/60KVA(INTERMITENTE/CONTINUA).FORNECIMENTO</t>
  </si>
  <si>
    <t>GRUPO GERADOR PARA ENERGIA DE EMERGENCIA,TRIFASICO,220/127VFREQUENCIA 50/60HZ,COM REGULADOR DE TENSAO E FREQUENCIA AUTOMATICA,QUADRO DE COMANDO MANUAL E TANQUE DE COMBUSTIVEL NA POTENCIA DE 75/60KVA(INTERMITENTE/CONTINUA).FORNECIMENTO</t>
  </si>
  <si>
    <t>GRUPO GERADOR PARA ENERGIA DE EMERGENCIA,TRIFASICO,380/220VFREQUENCIA 50/60HZ,COM REGULADOR DE TENSAO E FREQUENCIA AUTOMATICA,QUADRO DE COMANDO AUTOMATICO E TANQUE DE COMBUSTIVELNA POTENCIA DE 75/60KVA(INTERMITENTE/CONTINUA).FORNECIMENTO</t>
  </si>
  <si>
    <t>GRUPO GERADOR PARA ENERGIA DE EMERGENCIA,TRIFASICO,380/220VFREQUENCIA 50/60HZ,COM REGULADOR DE TENSAO E FREQUENCIA AUTOMATICA,QUADRO DE COMANDO MANUAL E TANQUE DE COMBUSTIVEL NA POTENCIA DE 75/60KVA(INTERMITENTE/CONTINUA).FORNECIMENTO</t>
  </si>
  <si>
    <t>GRUPO GERADOR PARA ENERGIA DE EMERGENCIA,TRIFASICO,220/127VFREQUENCIA 50/60HZ,COM REGULADOR DE TENSAO E FREQUENCIA AUTOMATICA,QUADRO DE COMANDO AUTOMATICO E TANQUE DE COMBUSTIVELNA POTENCIA DE 81/65KVA(INTERMITENTE/CONTINUA).FORNECIMENTO</t>
  </si>
  <si>
    <t>GRUPO GERADOR PARA ENERGIA DE EMERGENCIA,TRIFASICO,220/127VFREQUENCIA 50/60HZ,COM REGULADOR DE TENSAO E FREQUENCIA AUTOMATICA,QUADRO DE COMANDO MANUAL E TANQUE DE COMBUSTIVEL NA POTENCIA DE 81/65KVA(INTERMITENTE/CONTINUA).FORNECIMENTO</t>
  </si>
  <si>
    <t>GRUPO GERADOR PARA ENERGIA DE EMERGENCIA,TRIFASICO,380/220VFREQUENCIA 50/60HZ,COM REGULADOR DE TENSAO E FREQUENCIA AUTOMATICA,QUADRO DE COMANDO AUTOMATICO E TANQUE DE COMBUSTIVELNA POTENCIA DE 81/65KVA(INTERMITENTE/CONTINUA).FORNECIMENTO</t>
  </si>
  <si>
    <t>GRUPO GERADOR PARA ENERGIA DE EMERGENCIA,TRIFASICO,380/220VFREQUENCIA 50/60HZ,COM REGULADOR DE TENSAO E FREQUENCIA AUTOMATICA,QUADRO DE COMANDO MANUAL E TANQUE DE COMBUSTIVEL NA POTENCIA DE 81/65KVA(INTERMITENTE/CONTINUA).FORNECIMENTO</t>
  </si>
  <si>
    <t>GRUPO GERADOR PARA ENERGIA DE EMERGENCIA,TRIFASICO,220/127VFREQUENCIA 50/60HZ,COM REGULADOR DE TENSAO E FREQUENCIA AUTOMATICA,QUADRO DE COMANDO AUTOMATICO E TANQUE DE COMBUSTIVELNA POTENCIA DE 115/92KVA(INTERMITENTE/CONTINUA).FORNECIMENTO</t>
  </si>
  <si>
    <t>GRUPO GERADOR PARA ENERGIA DE EMERGENCIA,TRIFASICO,220/127VFREQUENCIA 50/60HZ,COM REGULADOR DE TENSAO E FREQUENCIA AUTOMATICA,QUADRO DE COMANDO MANUAL E TANQUE DE COMBUSTIVEL NA POTENCIA DE 115/92KVA(INTERMITENTE/CONTINUA).FORNECIMENTO</t>
  </si>
  <si>
    <t>GRUPO GERADOR PARA ENERGIA DE EMERGENCIA,TRIFASICO,380/220VFREQUENCIA 50/60HZ,COM REGULADOR DE TENSAO E FREQUENCIA AUTOMATICA,QUADRO DE COMANDO AUTOMATICO E TANQUE DE COMBUSTIVELNA POTENCIA DE 115/92KVA(INTERMITENTE/CONTINUA).FORNECIMENTO</t>
  </si>
  <si>
    <t>GRUPO GERADOR PARA ENERGIA DE EMERGENCIA,TRIFASICO,380/220VFREQUENCIA 50/60HZ,COM REGULADOR DE TENSAO E FREQUENCIA AUTOMATICA,QUADRO DE COMANDO MANUAL E TANQUE DE COMBUSTIVEL NA POTENCIA DE 115/92KVA(INTERMITENTE/CONTINUA).FORNECIMENTO</t>
  </si>
  <si>
    <t>GRUPO GERADOR PARA ENERGIA DE EMERGENCIA,TRIFASICO,220/127VFREQUENCIA 50/60HZ,COM REGULADOR DE TENSAO E FREQUENCIA AUTOMATICA,QUADRO DE COMANDO AUTOMATICO E TANQUE DE COMBUSTIVELNA POTENCIA DE 180/144KVA(INTERMITENTE/CONTINUA).FORNECIMENTO</t>
  </si>
  <si>
    <t>GRUPO GERADOR PARA ENERGIA DE EMERGENCIA,TRIFASICO,220/127VFREQUENCIA 50/60HZ,COM REGULADOR DE TENSAO E FREQUENCIA AUTOMATICA,QUADRO DE COMANDO MANUAL E TANQUE DE COMBUSTIVEL NA POTENCIA DE 180/144KVA(INTERMITENTE/CONTINUA).FORNECIMENTO</t>
  </si>
  <si>
    <t>GRUPO GERADOR PARA ENERGIA DE EMERGENCIA,TRIFASICO,380/220VFREQUENCIA 50/60HZ,COM REGULADOR DE TENSAO E FREQUENCIA AUTOMATICA,QUADRO DE COMANDO AUTOMATICO E TANQUE DE COMBUSTIVELNA POTENCIA DE 180/144KVA(INTERMITENTE/CONTINUA).FORNECIMENTO</t>
  </si>
  <si>
    <t>GRUPO GERADOR PARA ENERGIA DE EMERGENCIA,TRIFASICO,380/220VFREQUENCIA 50/60HZ,COM REGULADOR DE TENSAO E FREQUENCIA AUTOMATICA,QUADRO DE COMANDO MANUAL E TANQUE DE COMBUSTIVEL NA POTENCIA DE 180/144KVA(INTERMITENTE/CONTINUA).FORNECIMENTO</t>
  </si>
  <si>
    <t>GRUPO GERADOR PARA ENERGIA DE EMERGENCIA,TRIFASICO,220/127VFREQUENCIA 50/60HZ,COM REGULADOR DE TENSAO E FREQUENCIA AUTOMATICA,QUADRO DE COMANDO AUTOMATICO E TANQUE DE COMBUSTIVELNA POTENCIA DE 260/208KVA(INTERMITENTE/CONTINUA).FORNECIMENTO</t>
  </si>
  <si>
    <t>GRUPO GERADOR PARA ENERGIA DE EMERGENCIA,TRIFASICO,220/127VFREQUENCIA 50/60HZ,COM REGULADOR DE TENSAO E FREQUENCIA AUTOMATICA,QUADRO DE COMANDO MANUAL E TANQUE DE COMBUSTIVEL NA POTENCIA DE 260/208KVA(INTERMITENTE/CONTINUA).FORNECIMENTO</t>
  </si>
  <si>
    <t>GRUPO GERADOR PARA ENERGIA DE EMERGENCIA,TRIFASICO,380/220VFREQUENCIA 50/60HZ,COM REGULADOR DE TENSAO E FREQUENCIA AUTOMATICA,QUADRO DE COMANDO AUTOMATICO E TANQUE DE COMBUSTIVELNA POTENCIA DE 260/208KVA(INTERMITENTE/CONTINUA).FORNECIMENTO</t>
  </si>
  <si>
    <t>GRUPO GERADOR PARA ENERGIA DE EMERGENCIA,TRIFASICO,380/220VFREQUENCIA 50/60HZ,COM REGULADOR DE TENSAO E FREQUENCIA AUTOMATICA,QUADRO DE COMANDO MANUAL E TANQUE DE COMBUSTIVEL NA POTENCIA DE 260/208KVA(INTERMITENTE/CONTINUA).FORNECIMENTO</t>
  </si>
  <si>
    <t>GRUPO GERADOR PARA ENERGIA DE EMERGENCIA,TRIFASICO,220/127VFREQUENCIA 50/60HZ,COM REGULADOR DE TENSAO E FREQUENCIA AUTOMATICA,QUADRO DE COMANDO AUTOMATICO E TANQUE DE COMBUSTIVELNA POTENCIA DE 360/288KVA(INTERMITENTE/CONTINUA).FORNECIMENTO</t>
  </si>
  <si>
    <t>GRUPO GERADOR PARA ENERGIA DE EMERGENCIA,TRIFASICO,220/127VFREQUENCIA 50/60HZ,COM REGULADOR DE TENSAO E FREQUENCIA AUTOMATICA,QUADRO DE COMANDO MANUAL E TANQUE DE COMBUSTIVEL NA POTENCIA DE 360/288KVA(INTERMITENTE/CONTINUA).FORNECIMENTO</t>
  </si>
  <si>
    <t>GRUPO GERADOR PARA ENERGIA DE EMERGENCIA,TRIFASICO,380/220VFREQUENCIA 50/60HZ,COM REGULADOR DE TENSAO E FREQUENCIA AUTOMATICA,QUADRO DE COMANDO AUTOMATICO E TANQUE DE COMBUSTIVELNA POTENCIA DE 360/288KVA(INTERMITENTE/CONTINUA).FORNECIMENTO</t>
  </si>
  <si>
    <t>GRUPO GERADOR PARA ENERGIA DE EMERGENCIA,TRIFASICO,380/220VFREQUENCIA 50/60HZ,COM REGULADOR DE TENSAO E FREQUENCIA AUTOMATICA,QUADRO DE COMANDO MANUAL E TANQUE DE COMBUSTIVEL NA POTENCIA DE 360/288KVA(INTERMITENTE/CONTINUA).FORNECIMENTO</t>
  </si>
  <si>
    <t>GRUPO GERADOR PARA ENERGIA DE EMERGENCIA,TRIFASICO,220/127VFREQUENCIA 50/60HZ,COM REGULADOR DE TENSAO E FREQUENCIA AUTOMATICA,QUADRO DE COMANDO AUTOMATICO E TANQUE DE COMBUSTIVELNA POTENCIA DE 460/370KVA(INTERMITENTE/CONTINUA).FORNECIMENTO</t>
  </si>
  <si>
    <t>GRUPO GERADOR PARA ENERGIA DE EMERGENCIA,TRIFASICO,220/127VFREQUENCIA 50/60HZ,COM REGULADOR DE TENSAO E FREQUENCIA AUTOMATICA,QUADRO DE COMANDO MANUAL E TANQUE DE COMBUSTIVEL NA POTENCIA DE 460/370KVA(INTERMITENTE/CONTINUA).FORNECIMENTO</t>
  </si>
  <si>
    <t>GRUPO GERADOR PARA ENERGIA DE EMERGENCIA,TRIFASICO,380/220VFREQUENCIA 50/60HZ,COM REGULADOR DE TENSAO E FREQUENCIA AUTOMATICA,QUADRO DE COMANDO AUTOMATICO E TANQUE DE COMBUSTIVELNA POTENCIA DE 460/370KVA(INTERMITENTE/CONTINUA).FORNECIMENTO</t>
  </si>
  <si>
    <t>GRUPO GERADOR PARA ENERGIA DE EMERGENCIA,TRIFASICO,380/220VFREQUENCIA 50/60HZ,COM REGULADOR DE TENSAO E FREQUENCIA AUTOMATICA,QUADRO DE COMANDO MANUAL E TANQUE DE COMBUSTIVEL NAPOTENCIA DE 460/370KVA(INTERMITENTE/CONTINUA).FORNECIMENTO</t>
  </si>
  <si>
    <t>GRUPO GERADOR PARA ENERGIA DE EMERGENCIA,TRIFASICO,220/127VFREQUENCIA 50/60HZ,COM REGULADOR DE TENSAO E FREQUENCIA AUTOMATICA,QUADRO DE COMANDO AUTOMATICO E TANQUE DE COMBUSTIVELNA POTENCIA DE 650/520KVA(INTERMITENTE/CONTINUA).FORNECIMENTO</t>
  </si>
  <si>
    <t>GRUPO GERADOR PARA ENERGIA DE EMERGENCIA,TRIFASICO,220/127VFREQUENCIA 50/60HZ,COM REGULADOR DE TENSAO E FREQUENCIA AUTOMATICA,QUADRO DE COMANDO MANUAL E TANQUE DE COMBUSTIVEL NA POTENCIA DE 650/520KVA(INTERMITENTE/CONTINUA).FORNECIMENTO</t>
  </si>
  <si>
    <t>GRUPO GERADOR PARA ENERGIA DE EMERGENCIA,TRIFASICO,380/220VFREQUENCIA 50/60HZ,COM REGULADOR DE TENSAO E FREQUENCIA AUTOMATICA,QUADRO DE COMANDO AUTOMATICO E TANQUE DE COMBUSTIVELNA POTENCIA DE 650/520KVA(INTERMITENTE/CONTINUA).FORNECIMENTO</t>
  </si>
  <si>
    <t>GRUPO GERADOR PARA ENERGIA DE EMERGENCIA,TRIFASICO,380/220VFREQUENCIA 50/60HZ,COM REGULADOR DE TENSAO E FREQUENCIA AUTOMATICA,QUADRO DE COMANDO MANUAL E TANQUE DE COMBUSTIVEL NA POTENCIA DE 650/520KVA(INTERMITENTE/CONTINUA).FORNECIMENTO</t>
  </si>
  <si>
    <t>GRUPO GERADOR PARA ENERGIA DE EMERGENCIA,TRIFASICO,220/127VFREQUENCIA 50/60HZ,COM REGULADOR DE TENSAO E FREQUENCIA AUTOMATICA,QUADRO DE COMANDO AUTOMATICO E TANQUE DE COMBUSTIVELNA POTENCIA DE 700/560KVA(INTERMITENTE/CONTINUA).FORNECIMENTO</t>
  </si>
  <si>
    <t>GRUPO GERADOR PARA ENERGIA DE EMERGENCIA,TRIFASICO,220/127VFREQUENCIA 50/60HZ,COM REGULADOR DE TENSAO E FREQUENCIA AUTOMATICA,QUADRO DE COMANDO MANUAL E TANQUE DE COMBUSTIVEL NA POTENCIA DE 700/560KVA(INTERMITENTE/CONTINUA).FORNECIMENTO</t>
  </si>
  <si>
    <t>GRUPO GERADOR PARA ENERGIA DE EMERGENCIA,TRIFASICO,380/220VFREQUENCIA 50/60HZ,COM REGULADOR DE TENSAO E FREQUENCIA AUTOMATICA,QUADRO DE COMANDO AUTOMATICO E TANQUE DE COMBUSTIVELNA POTENCIA DE 700/560KVA(INTERMITENTE/CONTINUA).FORNECIMENTO</t>
  </si>
  <si>
    <t>GRUPO GERADOR PARA ENERGIA DE EMERGENCIA,TRIFASICO,380/220VFREQUENCIA 50/60HZ,COM REGULADOR DE TENSAO E FREQUENCIA AUTOMATICA,QUADRO DE COMANDO MANUAL E TANQUE DE COMBUSTIVEL NA POTENCIA DE 700/560KVA(INTERMITENTE/CONTINUA).FORNECIMENTO</t>
  </si>
  <si>
    <t>GRUPO GERADOR PARA ENERGIA DE EMERGENCIA,TRIFASICO,220/127VFREQUENCIA 50/60HZ,COM REGULADOR DE TENSAO E FREQUENCIA AUTOMATICA,QUADRO DE COMANDO AUTOMATICO E TANQUE DE COMBUSTIVELNA POTENCIA DE 1000/800KVA(INTERMITENTE/CONTINUA).FORNECIMENTO</t>
  </si>
  <si>
    <t>GRUPO GERADOR PARA ENERGIA DE EMERGENCIA,TRIFASICO,220/127VFREQUENCIA 50/60HZ,COM REGULADOR DE TENSAO E FREQUENCIA AUTOMATICA,QUADRO DE COMANDO MANUAL E TANQUE DE COMBUSTIVEL NAPOTENCIA DE 1000/800KVA (INTERMITENTE/CONTINUA).FORNECIMENTO</t>
  </si>
  <si>
    <t>GRUPO GERADOR PARA ENERGIA DE EMERGENCIA,TRIFASICO,380/220VFREQUENCIA 50/60HZ,COM REGULADOR DE TENSAO E FREQUENCIA AUTOMATICA,QUADRO DE COMANDO AUTOMATICO E TANQUE DE COMBUSTIVELNA POTENCIA DE 1000/800KVA(INTERMITENTE/CONTINUA).FORNECIMENTO</t>
  </si>
  <si>
    <t>GRUPO GERADOR PARA ENERGIA DE EMERGENCIA,TRIFASICO,380/220VFREQUENCIA 50/60HZ,COM REGULADOR DE TENSAO E FREQUENCIA AUTOMATICA,QUADRO DE COMANDO MANUAL E TANQUE DE COMBUSTIVEL NA POTENCIA DE 1000/800KVA(INTERMITENTE/CONTINUA).FORNECIMENTO</t>
  </si>
  <si>
    <t>BOMBA HIDRAULICA CENTRIFUGA,COM MOTOR ELETRICO,POTENCIA DE 1/3CV,EXCLUSIVE ACESSORIOS.FORNECIMENTO E COLOCACAO</t>
  </si>
  <si>
    <t>BOMBA HIDRAULICA CENTRIFUGA,COM MOTOR ELETRICO,POTENCIA DE 0,5CV,EXCLUSIVE ACESSORIOS.FORNECIMENTO E COLOCACAO</t>
  </si>
  <si>
    <t>BOMBA HIDRAULICA CENTRIFUGA,COM MOTOR ELETRICO,POTENCIA DE 3/4CV,EXCLUSIVE ACESSORIOS.FORNECIMENTO E COLOCACAO</t>
  </si>
  <si>
    <t>BOMBA HIDRAULICA CENTRIFUGA,COM MOTOR ELETRICO,POTENCIA DE 1CV,EXCLUSIVE ACESSORIOS.FORNECIMENTO E COLOCACAO</t>
  </si>
  <si>
    <t>BOMBA HIDRAULICA CENTRIFUGA,COM MOTOR ELETRICO,POTENCIA DE 1,5CV,EXCLUSIVE ACESSORIOS.FORNECIMENTO E COLOCACAO</t>
  </si>
  <si>
    <t>BOMBA HIDRAULICA CENTRIFUGA,COM MOTOR ELETRICO,POTENCIA DE 2CV,EXCLUSIVE ACESSORIOS.FORNECIMENTO E COLOCACAO</t>
  </si>
  <si>
    <t>BOMBA HIDRAULICA CENTRIFUGA,COM MOTOR ELETRICO,POTENCIA DE 3CV,EXCLUSIVE ACESSORIOS.FORNECIMENTO E COLOCACAO</t>
  </si>
  <si>
    <t>BOMBA HIDRAULICA CENTRIFUGA,COM MOTOR ELETRICO,POTENCIA DE 5CV,EXCLUSIVE ACESSORIOS.FORNECIMENTO E COLOCACAO</t>
  </si>
  <si>
    <t>BOMBA HIDRAULICA CENTRIFUGA,COM MOTOR ELETRICO,POTENCIA DE 7,5CV,EXCLUSIVE ACESSORIOS.FORNECIMENTO E COLOCACAO</t>
  </si>
  <si>
    <t>BOMBA HIDRAULICA CENTRIFUGA,COM MOTOR ELETRICO,POTENCIA DE 10CV,EXCLUSIVE ACESSORIOS.FORNECIMENTO E COLOCACAO</t>
  </si>
  <si>
    <t>BOMBA CENTRIFUGA SUBMERSA,PARA AGUAS SERVIDAS,DE 0,5CV,110/220V.FORNECIMENTO E COLOCACAO</t>
  </si>
  <si>
    <t>BOMBA CENTRIFUGA SUBMERSA,PARA AGUAS SERVIDAS,DE 1CV,110/220V.FORNECIMENTO E COLOCACAO</t>
  </si>
  <si>
    <t>BOMBA CENTRIFUGA SUBMERSA,PARA AGUAS SERVIDAS,DE 2CV,220V.FORNECIMENTO E COLOCACAO</t>
  </si>
  <si>
    <t>BOMBA CENTRIFUGA SUBMERSA,PARA AGUAS SERVIDAS,DE 3CV,220/380V.FORNECIMENTO E COLOCACAO</t>
  </si>
  <si>
    <t>BOMBA CENTRIFUGA SUBMERSA,PARA AGUAS SERVIDAS,DE 4CV,220/380V.FORNECIMENTO E COLOCACAO</t>
  </si>
  <si>
    <t>BOMBA CENTRIFUGA SUBMERSA(ROBUSTA)PARA AGUAS FECAIS(ESGOTOSDOMESTICOS)DE 0,5CV,110/220V.FORNECIMENTO E COLOCACAO</t>
  </si>
  <si>
    <t>BOMBA CENTRIFUGA SUBMERSA(ROBUSTA)PARA AGUAS FECAIS(ESGOTOSDOMESTICOS)DE 1CV,220V.FORNECIMENTO E COLOCACAO</t>
  </si>
  <si>
    <t>BOMBA CENTRIFUGA SUBMERSA(ROBUSTA)PARA AGUAS FECAIS(ESGOTOSDOMESTICOS)DE 2CV,220V.FORNECIMENTO E COLOCACAO</t>
  </si>
  <si>
    <t>BOMBA AUTOASPIRANTE,PARA AGUA LIMPA,DE 1/4CV.FORNECIMENTO ECOLOCACAO</t>
  </si>
  <si>
    <t>BOMBA AUTO-ASPIRANTE,PARA AGUA LIMPA,DE 0,5CV.FORNECIMENTO ECOLOCACAO</t>
  </si>
  <si>
    <t>BOMBA AUTO-ASPIRANTE,PARA AGUA LIMPA,DE 1CV.FORNECIMENTO E COLOCACAO</t>
  </si>
  <si>
    <t>CONDICIONADOR DE AR TIPO SPLIT 9000 BTU'S COMPREENDENDO 1 CONDENSADOR E 1 EVAPORADOR(VIDE INSTALACAO,ASSENTAMENTO E INTERLIGACOES FAMILIA 15.005).FORNECIMENTO</t>
  </si>
  <si>
    <t>CONDICIONADOR DE AR TIPO SPLIT 12000 BTU'S COMPREENDENDO 1 CONDENSADOR E 1 EVAPORADOR(VIDE INSTALACAO,ASSENTAMENTO E INTERLIGACOES FAMILIA 15.005).FORNECIMENTO</t>
  </si>
  <si>
    <t>CONDICIONADOR DE AR TIPO SPLIT 18000 BTU'S COMPREENDENDO 1 CONDENSADOR E 1 EVAPORADOR(VIDE INSTALACAO,ASSENTAMENTO E INTERLIGACOES FAMILIA 15.005).FORNECIMENTO</t>
  </si>
  <si>
    <t>CONDICIONADOR DE AR TIPO SPLIT 18000 BTU'S COMPREENDENDO 1 CONDENSADOR E 2 EVAPORADORES(VIDE INSTALACAO,ASSENTAMENTO E INTERLIGACOES FAMILIA 15.005).FORNECIMENTO</t>
  </si>
  <si>
    <t>CONDICIONADOR DE AR TIPO SPLIT 24000 BTU'S COMPREENDENDO 1 CONDENSADOR E 1 EVAPORADOR(VIDE INSTALACAO,ASSENTAMENTO E INTERLIGACOES FAMILIA 15.005).FORNECIMENTO</t>
  </si>
  <si>
    <t>CONDICIONADOR DE AR TIPO SPLIT 24000 BTU'S COMPREENDENDO 1 CONDENSADOR E 2 EVAPORADORES(VIDE INSTALACAO,ASSENTAMENTO E INTERLIGACOES FAMILIA 15.005).FORNECIMENTO</t>
  </si>
  <si>
    <t>CONDICIONADOR DE AR TIPO SPLIT 30000 BTU'S COMPREENDENDO 1 CONDENSADOR E 1 EVAPORADOR(VIDE INSTALACAO,ASSENTAMENTO E INTERLIGACOES FAMILIA 15.005).FORNECIMENTO</t>
  </si>
  <si>
    <t>CONDICIONADOR DE AR TIPO SPLIT 36000 BTU'S COMPREENDENDO 1 CONDENSADOR E  1 EVAPORADOR(VIDE INSTALACAO,ASSENTAMENTO E INTERLIGACOES FAMILIA 15.005).FORNECIMENTO</t>
  </si>
  <si>
    <t>CONDICIONADOR DE AR TIPO SPLIT 48000 BTU'S COMPREENDENDO 1 CONDENSADOR E 1 EVAPORADOR(VIDE INSTALACAO,ASSENTAMENTO E INTERLIGACOES FAMILIA 15.005).FORNECIMENTO</t>
  </si>
  <si>
    <t>CONDICIONADOR DE AR TIPO SPLIT 60000 BTU'S COMPREENDENDO 1 CONDENSADOR E 1 EVAPORADOR(VIDE INSTALACAO,ASSENTAMENTO E INTERLIGACOES FAMILIA 15.005).FORNECIMENTO</t>
  </si>
  <si>
    <t>SISTEMA DE AR CONDICIONADO CENTRAL,TIPO "SELF CONTAINED",CONDENSACAO A AR,PARA AREAS DE CONFORTO TERMICO,NOS TERMOS DA NBR 16401,ATE 10TR,INCLUSIVE PROJETO</t>
  </si>
  <si>
    <t>SISTEMA DE AR CONDICIONADO CENTRAL,TIPO "SELF CONTAINED",CONDENSACAO A AR,PARA AREAS DE CONFORTO TERMICO,NOS TERMOS DA NBR 16401,DE 10,1 ATE 15TR,INCLUSIVE PROJETO</t>
  </si>
  <si>
    <t>SISTEMA DE AR CONDICIONADO CENTRAL,TIPO "SELF CONTAINED",CONDENSACAO A AR,PARA AREAS DE CONFORTO TERMICO,NOS TERMOS DA NBR 16401, DE 15,1 ATE 20TR,INCLUSIVE PROJETO</t>
  </si>
  <si>
    <t>SISTEMA DE AR CONDICIONADO CENTRAL,TIPO "SELF CONTAINED",CONDENSACAO A AR,PARA AREAS DE CONFORTO TERMICO,NOS TERMOS DA NBR 16401,DE 20,1 ATE 25TR,INCLUSIVE PROJETO</t>
  </si>
  <si>
    <t>SISTEMA DE AR CONDICIONADO CENTRAL,TIPO "SELF CONTAINED",CONDENSACAO A AR,PARA AREAS DE CONFORTO TERMICO,NOS TERMOS DA NBR 16401,DE 25,1 ATE 30TR,INCLUSIVE PROJETO</t>
  </si>
  <si>
    <t>SISTEMA DE AR CONDICIONADO CENTRAL,TIPO "SELF CONTAINED",CONDENSACAO A AR,PARA AREAS DE CONFORTO TERMICO,NOS TERMOS DA NBR 16401,DE 30,1 ATE 40TR,INCLUSIVE PROJETO</t>
  </si>
  <si>
    <t>SISTEMA DE AR CONDICIONADO CENTRAL,TIPO SPLIT "BUILT IN",COMREDE DE DUTOS DE INSUFLAMENTO E DE AR EXTERIOR PARA RENOVACAO,PARA AREAS DE CONFORTO TERMICO,NOS TERMOS DA NBR 16401,ATE 10TR,INCLUSIVE PROJETO</t>
  </si>
  <si>
    <t>SISTEMA DE AR CONDICIONADO CENTRAL,TIPO SPLIT "BUILT IN",COMREDE DE DUTOS DE INSUFLAMENTO E DE AR EXTERIOR PARA RENOVACAO,PARA AREAS DE CONFORTO TERMICO,NOS TERMOS DA NBR 16401,DE10,1 ATE 15TR,INCLUSIVE PROJETO</t>
  </si>
  <si>
    <t>SISTEMA DE AR CONDICIONADO CENTRAL,TIPO SPLIT "BUILT IN",COMREDE DE DUTOS DE INSUFLAMENTO E DE AR EXTERIOR PARA RENOVACAO,PARA AREAS DE CONFORTO TERMICO,NOS TERMOS DA NBR 16401,DE15,1 ATE 20TR,INCLUSIVE PROJETO</t>
  </si>
  <si>
    <t>SISTEMA DE AR CONDICIONADO CENTRAL,TIPO SPLIT "BUILT IN",COMREDE DE DUTOS DE INSUFLAMENTO E DE AR EXTERIOR PARA RENOVACAO,PARA AREAS DE CONFORTO TERMICO,NOS TERMOS DA NBR 16401,DE20,1 ATE 25TR,INCLUSIVE PROJETO</t>
  </si>
  <si>
    <t>SISTEMA DE AR CONDICIONADO CENTRAL,TIPO SPLIT "BUILT IN",COMREDE DE DUTOS DE INSUFLAMENTO E DE AR EXTERIOR PARA RENOVACAO,PARA AREAS DE CONFORTO TERMICO,NOS TERMOS DA NBR 16401,DE25,1 ATE 30TR,INCLUSIVE PROJETO</t>
  </si>
  <si>
    <t>SISTEMA DE AR CONDICIONADO CENTRAL,TIPO SPLIT "BUILT IN",COMREDE DE DUTOS DE INSUFLAMENTO E DE AR EXTERIOR PARA RENOVACAO,PARA AREAS DE CONFORTO TERMICO,NOS TERMOS DA NBR 16401,DE30,1 ATE 40TR,INCLUSIVE PROJETO</t>
  </si>
  <si>
    <t>SISTEMA DE AR CONDICIONADO CENTRAL,TIPO "CHILLER",CONDENSACAO A AR,PARA AREAS DE CONFORTO TERMICO,NOS TERMOS DA NBR 16401,ATE 50TR,INCLUSIVE PROJETO</t>
  </si>
  <si>
    <t>SISTEMA DE AR CONDICIONADO CENTRAL,TIPO "CHILLER",CONDENSACAO A AR,PARA AREAS DE CONFORTO TERMICO,NOS TERMOS DA NBR 16401,DE 50,1 ATE 100TR,INCLUSIVE PROJETO</t>
  </si>
  <si>
    <t>SISTEMA DE AR CONDICIONADO CENTRAL,TIPO "CHILLER",CONDENSACAO A AR,PARA AREAS DE CONFORTO TERMICO,NOS TERMOS DA NBR 16401,DE 100,1 ATE 150TR,INCLUSIVE PROJETO</t>
  </si>
  <si>
    <t>SISTEMA DE AR CONDICIONADO CENTRAL,TIPO "CHILLER",CONDENSACAO A AR,PARA AREAS DE CONFORTO TERMICO,NOS TERMOS DA NBR 16401,DE 150,1 ATE 200TR,INCLUSIVE PROJETO</t>
  </si>
  <si>
    <t>SISTEMA DE AR CONDICIONADO CENTRAL,TIPO "CHILLER",CONDENSACAO A AR,PARA AREAS DE CONFORTO TERMICO,NOS TERMOS DA NBR 16401,DE 200,1 ATE 250TR,INCLUSIVE PROJETO</t>
  </si>
  <si>
    <t>SISTEMA DE AR CONDICIONADO CENTRAL,TIPO "CHILLER",CONDENSACAO A AR,PARA AREAS DE CONFORTO TERMICO,NOS TERMOS DA NBR 16401,DE 250,1 ATE 300TR,INCLUSIVE PROJETO</t>
  </si>
  <si>
    <t>SISTEMA DE AR CONDICIONADO CENTRAL,TIPO "CHILLER",CONDENSACAO A AR,PARA AREAS DE CONFORTO TERMICO,NOS TERMOS DA NBR 16401,DE 300,1 ATE 350TR,INCLUSIVE PROJETO</t>
  </si>
  <si>
    <t>SISTEMA DE AR CONDICIONADO CENTRAL,TIPO "CHILLER",CONDENSACAO A AR,PARA AREAS DE CONFORTO TERMICO,NOS TERMOS DA NBR 16401,DE 350,1 ATE 400TR,INCLUSIVE PROJETO</t>
  </si>
  <si>
    <t>SISTEMA DE AR CONDICIONADO CENTRAL,TIPO "CHILLER",CONDENSACAO A AR,PARA UNIDADES MEDICAS ASSISTENCIAIS,NOS TERMOS DA NBR7256,ATE 50TR,INCLUSIVE PROJETO</t>
  </si>
  <si>
    <t>SISTEMA DE AR CONDICIONADO CENTRAL,TIPO "CHILLER",CONDENSACAO A AR,PARA UNIDADES MEDICAS ASSISTENCIAIS,NOS TERMOS DA NBR7256,DE 50,1 ATE 100TR,INCLUSIVE PROJETO</t>
  </si>
  <si>
    <t>SISTEMA DE AR CONDICIONADO CENTRAL,TIPO "CHILLER",CONDENSACAO A AR,PARA UNIDADES MEDICAS ASSISTENCIAIS,NOS TERMOS DA NBR7256,DE 100,1 ATE 150TR,INCLUSIVE PROJETO</t>
  </si>
  <si>
    <t>SISTEMA DE AR CONDICIONADO CENTRAL,TIPO "CHILLER",CONDENSACAO A AR,PARA UNIDADES MEDICAS ASSISTENCIAIS,NOS TERMOS DA NBR7256,DE 150,1 ATE 200TR,INCLUSIVE PROJETO</t>
  </si>
  <si>
    <t>SISTEMA DE AR CONDICIONADO CENTRAL,TIPO "CHILLER",CONDENSACAO A AR,PARA UNIDADES MEDICAS ASSISTENCIAIS,NOS TERMOS DA NBR7256,DE 200,1 ATE 250TR,INCLUSIVE PROJETO</t>
  </si>
  <si>
    <t>SISTEMA DE AR CONDICIONADO CENTRAL,TIPO "CHILLER",CONDENSACAO A AR,PARA UNIDADES MEDICAS ASSISTENCIAIS,NOS TERMOS DA NBR7256,DE 250,1 ATE 300TR,INCLUSIVE PROJETO</t>
  </si>
  <si>
    <t>SISTEMA DE AR CONDICIONADO CENTRAL,TIPO "CHILLER",CONDENSACAO A AR,PARA UNIDADES MEDICAS ASSISTENCIAIS,NOS TERMOS DA NBR7256,DE 300,1 ATE 350TR,INCLUSIVE PROJETO</t>
  </si>
  <si>
    <t>SISTEMA DE AR CONDICIONADO CENTRAL,TIPO "CHILLER",CONDENSACAO A AR,PARA UNIDADES MEDICAS ASSISTENCIAIS,NOS TERMOS DA NBR7256,DE 350,1 ATE 400TR,INCLUSIVE PROJETO</t>
  </si>
  <si>
    <t>GELADEIRA TIPO COMERCIAL,COM 4 PORTAS EM SERVICO E 25 PES CUBICOS UTILIZAVEIS,REVESTIDA EXTERNAMENTE EM ACO INOXIDAVEL,COM UNIDADE FRIGORIFICA ACIONADA POR MOTOR DE 0,5CV.FORNECIMENTO E COLOCACAO</t>
  </si>
  <si>
    <t>FREEZER HORIZONTAL,EM CHAPA DE ACO PINTADO,TAMPA UNICA,CAPACIDADE APROXIMADA DE 300L.FORNECIMENTO E COLOCACAO</t>
  </si>
  <si>
    <t>FREEZER HORIZONTAL,EM CHAPA DE ACO PINTADO,COM 2 TAMPAS,CAPACIDADE APROXIMADA DE 400L.FORNECIMENTO E COLOCACAO</t>
  </si>
  <si>
    <t>PORTA FRIGORIFICA GIRATORIA PARA RESFRIADOS,MEDINDO 800X1800MM,REVESTIDA INTERNA E EXTERNAMENTE EM CHAPA DE ACO IXO AISI430,NUCLEO ISOLANTE EM POLIURETANO COM 50MM,BATENTE EM MADEIRA DE LEI,REVESTIDA COM CHAPA DE ACABAMENTO,FERRAGENS GIRATORIA EM METAL CROMADO.FORNECIMENTO E COLOCACAO</t>
  </si>
  <si>
    <t>PORTA FRIGORIFICA GIRATORIA PARA CONGELADOS,800X1800MM,REVESTIDA INTERNA E EXTERNAMENTE EM CHAPA DE ACO INOX AISI 430,NUCLEO ISOLANTE EM POLIURETANO COM 80MM,BATENTE EM MADEIRA DEDE LEI,REVESTIDA COM CHAPA DE ACABAMENTO,FERRAGENS GIRATORIAEM METAL CROMADO.FORNECIMENTO E COLOCACAO</t>
  </si>
  <si>
    <t>EXTINTOR DE INCENDIO,TIPO AGUA-PRESSURIZADA,DE 10L,INCLUSIVESUPORTE DE PAREDE E CARGA COMPLETA.FORNECIMENTO E COLOCACAO</t>
  </si>
  <si>
    <t>EXTINTOR DE INCENDIO,TIPO GAS CARBONICO (CO2),10KG,COMPLETO.FORNECIMENTO E COLOCACAO</t>
  </si>
  <si>
    <t>EXTINTOR DE INCENDIO,TIPO GAS CARBONICO(CO2),DE 6KG,COMPLETO.FORNECIMENTO E COLOCACAO</t>
  </si>
  <si>
    <t>EXTINTOR DE INCENDIO,TIPO GAS CARBONICO(CO2),DE 4KG,COMPLETO.FORNECIMENTO E COLOCACAO</t>
  </si>
  <si>
    <t>EXTINTOR DE INCENDIO,TIPO PO QUIMICO,DE 4KG.FORNECIMENTO E COLOCACAO</t>
  </si>
  <si>
    <t>EXTINTOR DE INCENDIO,TIPO PO QUIMICO,DE 6KG.FORNECIMENTO E COLOCACAO</t>
  </si>
  <si>
    <t>BOTIJAO DE GAS ENGARRAFADO(GLP),CAPACIDADE PARA 13KG.O CUSTOINCLUI O BOTIJAO E O GAS.FORNECIMENTO</t>
  </si>
  <si>
    <t>BOTIJAO DE GAS ENGARRAFADO(GLP),CAPACIDADE PARA 45KG.O CUSTOINCLUI O BOTIJAO E O GAS.FORNECIMENTO</t>
  </si>
  <si>
    <t>18.033.0018-0</t>
  </si>
  <si>
    <t>SISTEMA DE PRESSURIZACAO,COM 02 BOMBAS CENTRIFUGAS DE 5CV/220V,INCLUSIVE TUBULACOES DE SUCCAO,RECALQUE E DISTRIBUICAO COM CONEXOES,PRESSOSTATO,MANOMETRO,TANQUE DE PRESSAO,QUADRO DECOMANDO,EXCLUSIVE CASA DE MAQUINAS (VIDE ITEM 18.024.0050).FORNECIMENTO E INSTALACAO</t>
  </si>
  <si>
    <t>18.033.0018-A</t>
  </si>
  <si>
    <t>18.033.0019-0</t>
  </si>
  <si>
    <t>SISTEMA DE PRESSURIZACAO,COM 02 BOMBAS DE 7,5CV/220V,INCLUSIVE TUBULACOES DE SUCCAO,RECALQUE E DISTRIBUICAO COM CONEXOES,PRESSOSTATO,MANOMETRO,TANQUE DE PRESSAO,QUADRO DE COMANDO,EXCLUSIVE CASA DE MAQUINAS (VIDE ITEM 18.024.0050).FORNECIMENTO E INSTALACAO</t>
  </si>
  <si>
    <t>18.033.0019-A</t>
  </si>
  <si>
    <t>SISTEMA DE PRESSURIZACAO,COM 02 BOMBAS DE 10CV/220V,INCLUSIVE TUBULACOES DE SUCCAO,RECALQUE E DISTRIBUICAO COM CONEXOES,PRESSOSTATO,MANOMETRO,TANQUE DE PRESSAO,QUADRO DE COMANDO,EXCLUSIVE CASA DE MAQUINAS (VIDE ITEM 18.024.0050).FORNECIMENTO E INSTALACAO</t>
  </si>
  <si>
    <t>EXAUSTOR TUBO AXIAL,ACIONAMENTO DIRETO,DIAMETRO DE 300MM,HELICE DE 6 PALETAS,FABRICADA EM CHAPA DE ACO CARBONO.FORNECIMENTO E COLOCACAO</t>
  </si>
  <si>
    <t>EXAUSTOR TUBO AXIAL,ACIONAMENTO DIRETO,DIAMETRO DE 400MM,HELICE DE 6 PALETAS,FABRICADA EM CHAPA DE ACO CARBONO.FORNECIMENTO E COLOCACAO</t>
  </si>
  <si>
    <t>EXAUSTOR TUBO AXIAL,ACIONAMENTO DIRETO,DIAMETRO DE 500MM,HELICE DE 6 PALETAS,FABRICADAS EM CHAPA DE ACO CARBONO.FORNECIMENTO E COLOCACAO</t>
  </si>
  <si>
    <t>EXAUSTOR TUBO AXIAL,ACIONAMENTO DIRETO,DIAMETRO DE 600MM,HELICE DE 6 PALETAS,FABRICADA EM CHAPA DE ACO CARBONO.FORNECIMENTO E COLOCACAO</t>
  </si>
  <si>
    <t>EXAUSTOR TUBO AXIAL,ACIONAMENTO DIRETO,DIAMETRO DE 800MM,HELICE DE 6 PALETAS,FABRICADA EM CHAPA DE ACO CARBONO.FORNECIMENTO E COLOCACAO</t>
  </si>
  <si>
    <t>EXAUSTOR TUBO AXIAL,ACIONAMENTO DIRETO,DIAMETRO DE 1000MM,HELICE DE 6 PALETAS,FABRICADA EM CHAPA DE ACO CARBONO.FORNECIMENTO E COLOCACAO</t>
  </si>
  <si>
    <t>MICRO EXAUSTOR,INCLUSIVE VENEZIANAS,ADAPTADOR E TUBO FLEXIVEL,PARA AMBIENTES ATE 7M3.FORNECIMENTO E COLOCACAO</t>
  </si>
  <si>
    <t>MICRO EXAUSTOR,INCLUSIVE VENEZIANAS,ADAPTADOR E TUBO FLEXIVEL,PARA AMBIENTES ATE 10M3.FORNECIMENTO E COLOCACAO</t>
  </si>
  <si>
    <t>EXAUSTORES CENTRIFUGOS,TIPO LIMIT LOAD,SIMPLES ASPIRACAO E ACIONAMENTO INDIRETO,FABRICADO EM CHAPA DE ACO CARBONO,1 CV/220V.FORNECIMENTO E COLOCACAO</t>
  </si>
  <si>
    <t>EXAUSTORES CENTRIFUGOS,TIPO LIMIT LOAD,SIMPLES ASPIRACAO E ACIONAMENTO INDIRETO,FABRICADO EM CHAPA DE ACO CARBONO,2CV/220V.FORNECIMENTO E COLOCACAO</t>
  </si>
  <si>
    <t>EXAUSTORES CENTRIFUGOS,TIPO LIMIT LOAD,SIMPLES ASPIRACAO E ACIONAMENTO INDIRETO,FABRICADO EM CHAPA DE ACO CARBONO,3CV/220V.FORNECIMENTO E COLOCACAO</t>
  </si>
  <si>
    <t>EXAUSTORES CENTRIFUGOS,TIPO LIMIT LOAD,SIMPLES ASPIRACAO E ACIONAMENTO INDIRETO,FABRICADO EM CHAPA DE ACO CARBONO,5CV/220V.FORNECIMENTO E COLOCACAO</t>
  </si>
  <si>
    <t>EXAUSTOR CENTRIFUGO DE SIMPLES ASPIRACAO,ROTOR "SIROCCO" DE3000M3/H, 1/2CV/VI POLOS/3F/220V/60HZ,PRESSAO ESTATICA DE 20MMCA,COM DIAMETRO DE 35CM.FORNECIMENTO E COLOCACAO</t>
  </si>
  <si>
    <t>EXAUSTOR CENTRIFUGO DE SIMPLES ASPIRACAO,ROTOR "SIROCCO" DE4000M3/H, 3/4CV/VI POLOS/3F/220V/60HZ,PRESSAO ESTATICA DE 20MMCA,COM DIAMETRO DE 40CM.FORNECIMENTO E COLOCACAO</t>
  </si>
  <si>
    <t>EXAUSTOR CENTRIFUGO DE SIMPLES ASPIRACAO,ROTOR "SIROCCO" DE7000M3/H, 1,0CV/VI POLOS/3F/220V/60HZ,PRESSAO ESTATICA DE 20MMCA,COM DIAMETRO DE 50CM.FORNECIMENTO E COLOCACAO</t>
  </si>
  <si>
    <t>SISTEMA DE EXAUSTAO PARA FOGOES 3,10X1,30M,INCLUSIVE DUTOS COM 40CM DE DIAMETRO,EXAUSTOR AXIAL DE 3/4 CV,220V,E FERRAGENS.FORNECIMENTO E COLOCACAO</t>
  </si>
  <si>
    <t>EXAUSTOR EOLICO GIRATORIO, DIAMETRO DE 24",COM VAZAO ATE 4000M3/H,PARA FIXACAO EM TELHADOS.FORNECIMENTO E COLOCACAO</t>
  </si>
  <si>
    <t>FILTRO ELETROSTATICO P/EXAUSTAO MECANICA,TIPO PENNEY,MODELOFET 21H3,OU SIMILAR,C/CAPACIDADE NOMINAL DE 9900M3/H,ALIMENTACAO DE 220V,MONOFASICA,PERDA DE PRESSAO DE 10MMCA(LIMPO)E 20MMCA(SUJO),TEMPERATURA TRABALHO ATE 140°F,CARCACA ACO CARBONO,PRE-FILTRO MECANICO TELAS EXECUTADO ALUMINIO E SEPARADORINERCIAL DE NEVOAS E GOTAS EM ALUMINIO.INCL.DIFUSORES.FORN.</t>
  </si>
  <si>
    <t>FILTRO INERCIAL DE ACO GALVANIZADO,PARA COIFA DE COCCAO,NASDIMENSOES 40X50CM.FORNECIMENTO</t>
  </si>
  <si>
    <t>FILTRO INERCIAL DE ACO GALVANIZADO,PARA COIFA DE COCCAO,NASDIMENSOES 50X50CM.FORNECIMENTO</t>
  </si>
  <si>
    <t>FILTRO DE CARVAO ATIVADO,PARA SISTEMA DE EXAUSTAO,NAS DIMENSOES 60X60CM,ATE 2000M3/H.FORNECIMENTO</t>
  </si>
  <si>
    <t>VENTILADOR DE TETO,COM 3 PAS EM ACO GALVANIZADO,INCLUSIVE INTERRUPTOR DE COMANDO.FORNECIMENTO E COLOCACAO</t>
  </si>
  <si>
    <t>VENTILADOR DE TETO COM LUMINARIA,3 PAS DE MADEIRA DE LEI,INCLUSIVE INTERRUPTOR DE COMANDO. FORNECIMENTO E COLOCACAO</t>
  </si>
  <si>
    <t>VENTILADOR DE PAREDE,OSCILANTE,DIAMETRO 24",MOTOR DE 1 A 6HP,ROTACAO 1150RPM,VAZAO 300M3/MINUTO,110/220V.FORNECIMENTO ECOLOCACAO</t>
  </si>
  <si>
    <t>CENTRAL DE GRAVACAO DIGITAL DE CFTV PARA 16 CANAIS.FORNECIMENTO</t>
  </si>
  <si>
    <t>MESA CONTROLADORA PARA CAMERAS PTZ(CONTROL KEYBOARD).FORNECIMENTO</t>
  </si>
  <si>
    <t>MONITOR LCD 15,6" WIDESCREEN.FORNECIMENTO</t>
  </si>
  <si>
    <t>MONITOR LCD 19",WIDESCREEN.FORNECIMENTO</t>
  </si>
  <si>
    <t>MONITOR LCD 22",WIDESCREEN.FORNECIMENTO</t>
  </si>
  <si>
    <t>MINI CAMERA,COM DOME,LENTE PADRAO 3,6MM.FORNECIMENTO</t>
  </si>
  <si>
    <t>MINI CAMERA COM DOME E INFRAVERMELHO.FORNECIMENTO</t>
  </si>
  <si>
    <t>CAMERA PTZ(MOVIMENTO HORIZONTAL,VERTICAL E ZOOM).FORNECIMENTO</t>
  </si>
  <si>
    <t>CAMERA PROFISSIONAL("DAY-NIGHT"),EQUIPADA COM LENTE VARIFOCAL.FORNECIMENTO</t>
  </si>
  <si>
    <t>SONOFLETOR ACUSTICO DE EMBUTIR COMPLETO,CASADOR DE IMPEDANCIA,POTENCIOMETRO DE VOLUME E ALTO FALANTE DE 6" DE 25W RMS,INCLUSIVE PLUGS,TERMINAIS E CONECTORES,EXCLUSIVE FIOS E INSTALACAO DO PONTO (VIDE ITEM 15.015.0400).FORNECIMENTO E COLOCACAO.</t>
  </si>
  <si>
    <t>DETECTOR TERMICO ANALOGICO COM BASE,PARA SISTEMA DE ALARME CONTRA INCENDIO.FORNECIMENTO E COLOCACAO</t>
  </si>
  <si>
    <t>DETECTOR OTICO DE FUMACA ANALOGICO COM BASE,PARA SISTEMA DEALARME CONTRA INCENDIO.FORNECIMENTO E COLOCACAO</t>
  </si>
  <si>
    <t>SIRENE AUDIO VISUAL,PARA SISTEMA DE ALARME CONTRA INCENDIO.FORNECIMENTO E COLOCACAO</t>
  </si>
  <si>
    <t>DETECTOR DE GAS COMBUSTIVEL (GLP/GN) COM ALARME A 30CM DO PISO/TETO,TENSAO DE 127V/60HZ E CONSUMO E 10W.FORNECIMENTO E COLOCACAO</t>
  </si>
  <si>
    <t>ACIONADOR TIPO "QUEBRE VIDRO",INCLUSIVE SENSOR DE ALARME E CHAVE EXTERNA PARA TESTE.FORNECIMENTO E COLOCACAO</t>
  </si>
  <si>
    <t>ELEVADOR ESPECIAL PARA CADEIRA DE RODAS,CAPACIDADE DE 210KG,VELOCIDADE 15M/MIN,2 PARADAS,PERCURSO DE 6,6M,COMANDO AUTOMATICO SIMPLES EM TODAS AS PARADAS,COM 2 PORTAS POR ANDAR,PORTAS EM CHAPA COM ACABAMENTO PRIMER PARA PINTURA(EXCLUSIVE ESTA)CABINA COM DIMENSOES DE(0,90X1,30X2,05)M.FORNECIMENTO,MONTAGEM E INSTALACAO</t>
  </si>
  <si>
    <t>ELEVADOR HIDRAULICO,COM CAPACIDADE PARA 6 PESSOAS,420KG,VELOCIDADE DE 0,75M/S,PARADAS 2(1 A 2),COM MOTOR DE CORRENTE ALTERNADA,2 VELOCIDADES,TENSAO DE ILUMINACAO DE 110V,MOTRIZ DE220V,FREQUENCIA DE 60HZ,MAQUINA DE TRACAO COM ENGRENAGEM EMCIMA DA CAIXA.FORNECIMENTO,MONTAGEM E INSTALACAO</t>
  </si>
  <si>
    <t>ELEVADOR HIDRAULICO,COM CAPACIDADE PARA 8 PESSOAS,560KG,VELOE DE 0,53M/S,PERCURSO 11,3M,PARADAS 4(T1 A 3),COM MOTOR TRIFASICO DE 220V,60HZ,SISTEMA HIDRAULICO,SISTEMA ELETRONICO DECOMANDO E CONTROLE DOTADO DE DISPLAY DIGITAL,ISOLADOR DE POSICAO NO PAVIMENTO PRINCIPAL E SETAS DIRECIONAIS NOS DEMAIS PAVIMENTOS.FORNECIMENTO,MONTAGEM E INSTALACAO</t>
  </si>
  <si>
    <t>PLATAFORMA PARA TRANSPORTE VERTICAL,PERCURSO DE 3,17M,CAPACIDADE PARA 230KG,VELOCIDADE DE 6M/MINUTO,COM DUAS PARADAS,GUARDA CORPO LATERAL COM BRACO TIPO BASCULANTE E ACESSO PELO MESMO LADO,COMANDO AUTOMATICO SIMPLES NAS DUAS PARADAS FRANQUEADO,CHAVE NA CABINE,MOTOR ELETRICO DE 2CV A 1720RPM,60HZ,TRIFASICO (220/380V).FORNECIMENTO,MONTAGEM E INSTALACAO</t>
  </si>
  <si>
    <t>POSTE DE CONCRETO,COM SECAO CIRCULAR,COM 5,00M DE COMPRIMENTO E CARGA NOMINAL NO TOPO DE 100KG,INCLUSIVE ESCAVACAO,EXCLUSIVE TRANSPORTE.FORNECIMENTO E COLOCACAO</t>
  </si>
  <si>
    <t>POSTE DE CONCRETO,COM SECAO CIRCULAR,COM 5,00M DE COMPRIMENTO E CARGA NOMINAL NO TOPO DE 200KG,INCLUSIVE ESCAVACAO,EXCLUSIVE TRANSPORTE.FORNECIMENTO E COLOCACAO</t>
  </si>
  <si>
    <t>POSTE DE CONCRETO,COM SECAO CIRCULAR,COM 5,00M DE COMPRIMENTO E CARGA NOMINAL NO TOPO DE 300KG,INCLUSIVE ESCAVACAO,EXCLUSIVE TRANSPORTE.FORNECIMENTO E COLOCACAO</t>
  </si>
  <si>
    <t>POSTE DE CONCRETO,COM SECAO CIRCULAR,COM 5,00M DE COMPRIMENTO E CARGA NOMINAL NO TOPO DE 400KG,INCLUSIVE ESCAVACAO,EXCLUSIVE TRANSPORTE.FORNECIMENTO E COLOCACAO</t>
  </si>
  <si>
    <t>POSTE DE CONCRETO,COM SECAO CIRCULAR,COM 7,00M DE COMPRIMENTO E CARGA NOMINAL HORIZONTAL NO TOPO DE 100KG,INCLUSIVE ESCAVACAO,EXCLUSIVE TRANSPORTE.FORNECIMENTO E COLOCACAO</t>
  </si>
  <si>
    <t>POSTE DE CONCRETO,COM SECAO CIRCULAR,COM 7,00M DE COMPRIMENTO E CARGA NOMINAL HORIZONTAL NO TOPO DE 200KG,INCLUSIVE ESCAVACAO,EXCLUSIVE TRANSPORTE.FORNECIMENTO E COLOCACAO</t>
  </si>
  <si>
    <t>POSTE DE CONCRETO,COM SECAO CIRCULAR,COM 7,00M DE COMPRIMENTO E CARGA NOMINAL HORIZONTAL NO TOPO DE 300KG,INCLUSIVE ESCAVACAO,EXCLUSIVE TRANSPORTE.FORNECIMENTO E COLOCACAO.</t>
  </si>
  <si>
    <t>POSTE DE CONCRETO,COM SECAO CIRCULAR,COM 7,00M DE COMPRIMENTO E CARGA NOMINAL HORIZONTAL NO TOPO DE 400KG,INCLUSIVE ESCAVACAO,EXCLUSIVE TRANSPORTE.FORNECIMENTO E COLOCACAO</t>
  </si>
  <si>
    <t>POSTE DE CONCRETO,COM SECAO CIRCULAR,COM 9,00M DE COMPRIMENTO E CARGA NOMINAL NO TOPO DE 150KG,INCLUSIVE ESCAVACAO,EXCLUSIVE TRANSPORTE.FORNECIMENTO E COLOCACAO</t>
  </si>
  <si>
    <t>POSTE DE CONCRETO,COM SECAO CIRCULAR,COM 9,00M DE COMPRIMENTO E CARGA NOMINAL NO TOPO DE 200KG,INCLUSIVE ESCAVACAO,EXCLUSIVE TRANSPORTE.FORNECIMENTO E COLOCACAO</t>
  </si>
  <si>
    <t>POSTE DE CONCRETO,COM SECAO CIRCULAR,COM 9,00M DE COMPRIMENTO E CARGA NOMINAL NO TOPO DE 300KG,INCLUSIVE ESCAVACAO,EXCLUSIVE TRANSPORTE.FORNECIMENTO E COLOCACAO</t>
  </si>
  <si>
    <t>POSTE DE CONCRETO,COM SECAO CIRCULAR,COM 9,00M DE COMPRIMENTO E CARGA NOMINAL NO TOPO DE 400KG,INCLUSIVE ESCAVACAO,EXCLUSIVE TRANSPORTE.FORNECIMENTO E COLOCACAO</t>
  </si>
  <si>
    <t>POSTE DE CONCRETO,COM SECAO CIRCULAR,COM 9,00M DE COMPRIMENTO E CARGA NOMINAL NO TOPO DE 600KG,INCLUSIVE ESCAVACAO,EXCLUSIVE TRANSPORTE.FORNECIMENTO E COLOCACAO</t>
  </si>
  <si>
    <t>POSTE DE CONCRETO,COM SECAO CIRCULAR,COM 11,00M DE COMPRIMENTO E CARGA NOMINAL HORIZONTAL NO TOPO DE 200KG,INCLUSIVE ESCAVACAO,EXCLUSIVE TRANSPORTE.FORNECIMENTO E COLOCACAO</t>
  </si>
  <si>
    <t>POSTE DE CONCRETO,COM SECAO CIRCULAR,COM 11,00M DE COMPRIMENTO E CARGA NOMINAL HORIZONTAL NO TOPO DE 300KG,INCLUSIVE ESCAVACAO,EXCLUSIVE TRANSPORTE.FORNECIMENTO E COLOCACAO</t>
  </si>
  <si>
    <t>POSTE DE CONCRETO,COM SECAO CIRCULAR,COM 11,00M DE COMPRIMENTO E CARGA NOMINAL HORIZONTAL NO TOPO DE 400KG,INCLUSIVE ESCAVACAO,EXCLUSIVE TRANSPORTE.FORNECIMENTO E COLOCACAO</t>
  </si>
  <si>
    <t>POSTE DE CONCRETO,COM SECAO CIRCULAR,COM 11,00M DE COMPRIMENTO E CARGA NOMINAL HORIZONTAL NO TOPO DE 600KG,INCLUSIVE ESCAVACAO,EXCLUSIVE TRANSPORTE.FORNECIMENTO E COLOCACAO</t>
  </si>
  <si>
    <t>POSTE DE CONCRETO,COM SECAO CIRCULAR,COM 14,00M DE COMPRIMENTO E CARGA NOMINAL HORIZONTAL NO TOPO DE 400KG,INCLUSIVE ESCAVACAO,EXCLUSIVE TRANSPORTE.FORNECIMENTO E COLOCACAO</t>
  </si>
  <si>
    <t>CENTRAL DE AR COMPRIMIDO MEDICINAL,ISENTO DE OLEO,SISTEMA DUPLEX,SOBRE RESERVATORIO HORIZONTAL,DESLOCAMENTO TOTAL DE 170L/MIN.,INCLUSIVE FILTROS,SECADORES,PAINEL ELETRICO,CONFORMERDC-50 ANVISA/MINISTERIO DA SAUDE E NBR-12188 DA ABNT.FORNECIMENTO E ASSENTAMENTO</t>
  </si>
  <si>
    <t>CENTRAL DE AR COMPRIMIDO MEDICINAL,ISENTO DE OLEO,SISTEMA DUPLEX,SOBRE RESERVATORIO HORIZONTAL,DESLOCAMENTO TOTAL DE 340L/MIN,INCLUSIVE FILTROS,SECADORES,PAINEL ELETRICO,CONFORME RDC-50 ANVISA/MINISTERIO DA SAUDE E NBR-12188 DA ABNT.FORNECIMENTO E ASSENTAMENTO</t>
  </si>
  <si>
    <t>CENTRAL DE AR COMPRIMIDO MEDICINAL,ISENTO DE OLEO,SISTEMA DUPLEX,SOBRE RESERVATORIO HORIZONTAL,DESLOCAMENTO TOTAL DE 680L/MIN,INCLUSIVE FILTROS,SECADORES,PAINEL ELETRICO,CONFORME RDC-50 ANVISA/MINISTERIO DA SAUDE E NBR-12188 DA ABNT.FORNECIMENTO E ASSENTAMENTO</t>
  </si>
  <si>
    <t>CENTRAL DE AR COMPRIMIDO MEDICINAL,ISENTO DE OLEO,SISTEMA DUPLEX,SOBRE RESERVATORIO HORIZONTAL,DESLOCAMENTO TOTAL DE 1200L/MIN,INCLUSIVE FILTROS,SECADORES,PAINEL ELETRICO,CONFORMERDC-50 ANVISA/MINISTERIO DA SAUDE E NBR-12188 DA ABNT.FORNECIMENTO E ASSENTAMENTO</t>
  </si>
  <si>
    <t>CENTRAL DE AR COMPRIMIDO MEDICINAL,ISENTO DE OLEO,SISTEMA DUPLEX,SOBRE RESERVATORIO HORIZONTAL,DESLOCAMENTO TOTAL DE 2400L/MIN,INCLUSIVE FILTROS,SECADORES,PAINEL ELETRICO,CONFORMERDC-50 ANVISA/MINISTERIO DA SAUDE E NBR-12188 DA ABNT.FORNECIMENTO E ASSENTAMENTO</t>
  </si>
  <si>
    <t>CENTRAL DE AR COMPRIMIDO MEDICINAL,ISENTO DE OLEO,SISTEMA DUPLEX,SOBRE RESERVATORIO HORIZONTAL,DESLOCAMENTO TOTAL DE 3600L/MIN,INCLUSIVE FILTROS,SECADORES,PAINEL ELETRICO,CONFORMERDC-50 ANVISA/MINISTERIO DA SAUDE E NBR 12188 DA ABNT.FORNECIMENTO E ASSENTAMENTO</t>
  </si>
  <si>
    <t>CENTRAL DE AR COMPRIMIDO MEDICINAL,ISENTO DE OLEO,SISTEMA DUPLEX,SOBRE RESERVATORIO HORIZONTAL,DESLOCAMENTO TOTAL DE 6000L/MIN,INCLUSIVE FILTROS,SECADORES,PAINEL ELETRICO,CONFORMERDC-50 ANVISA/MINISTERIO DA SAUDE E NBR-12188 DA ABNT.FORNECIMENTO E ASSENTAMENTO</t>
  </si>
  <si>
    <t>CENTRAL DE VACUO MEDICINAL,ISENTO DE OLEO,SISTEMA DUPLEX,SOBRE RESERVATORIO HORIZONTAL,DESLOCAMENTO TOTAL DE 430L/MIN,INCLUSIVE FILTROS,SECADORES,PAINEL ELETRICO,DESLOCAMENTO DE 22POL/HG COM TEMPERATURA DO ANEL LIQUIDO DE 30ºC,CONFORME RDC-50 ANVISA/MINISTERIO DA SAUDE E ABNT NBR-12188.FORNECIMENTOE ASSENTAMENTO</t>
  </si>
  <si>
    <t>CENTRAL DE VACUO MEDICINAL,ISENTO DE OLEO,SISTEMA DUPLEX,SOBRE RESERVATORIO HORIZONTAL,DESLOCAMENTO TOTAL DE 880L/MIN,INCLUSIVE FILTROS,SECADORES,PAINEL ELETRICO,DESLOCAMENTO DE 22POL/HG COM TEMPERATURA DO ANEL LIQUIDO DE 30ºC,CONFORME RDC-50 ANVISA/MINISTERIO DA SAUDE E ABNT NBR-12188.FORNECIMENTOE ASSENTAMENTO</t>
  </si>
  <si>
    <t>CENTRAL DE VACUO MEDICINAL,ISENTO DE OLEO,SISTEMA DUPLEX,SOBRE RESERVATORIO HORIZONTAL,DESLOCAMENTO TOTAL DE 1530L/MIN,INCLUSIVE FILTROS,SECADORES,PAINEL ELETRICO,DESLOCAMENTO DE 22 POL/HG COM TEMPERATURA DO ANEL LIQUIDO DE 30ºC,CONFORME RDC-50 ANVISA/MINISTERIO DA SAUDE E ABNT NBR-12188.FORNECIMENTO E ASSENTAMENTO</t>
  </si>
  <si>
    <t>CENTRAL DE VACUO MEDICINAL,ISENTO DE OLEO,SISTEMA DUPLEX,SOBRE RESERVATORIO HORIZONTAL,DESLOCAMENTO TOTAL DE 1960L/MIN,INCLUSIVE FILTROS,SECADORES,PAINEL ELETRICO,DESLOCAMENTO DE 22 POL/HG COM TEMPERATURA DO ANEL LIQUIDO DE 30ºC,CONFORME RDC-50 ANVISA/MINISTERIO DA SAUDE E ABNT NBR-12188.FORNECIMENTO E ASSENTAMENTO</t>
  </si>
  <si>
    <t>CENTRAL DE VACUO MEDICINAL,ISENTO DE OLEO,SISTEMA DUPLEX,SOBRE RESERVATORIO HORIZONTAL,DESLOCAMENTO TOTAL DE 2660L/MIN,INCLUSIVE FILTROS,SECADORES,PAINEL ELETRICO,DESLOCAMENTO DE 22 POL/HG COM TEMPERATURA DO ANEL LIQUIDO DE 30ºC,CONFORME RDC-50 ANVISA/MINISTERIO DA SAUDE E ABNT NBR-12188.FORNECIMENTO E ASSENTAMENTO</t>
  </si>
  <si>
    <t>PAINEL DE ALARME MEDICINAL AR COMPRIMIDO,OXIDO NITROSO,DIOXIDO DE CARBONO,OXIGENIO E VACUO.FORNECIMENTO E ASSENTAMENTO.(PARA INSTALACAO VIDE FAMILIA 15.014)</t>
  </si>
  <si>
    <t>ESTACAO DE CHAMADA DE BANHEIRO,COM INTERRUPTOR DE EMBUTIR.FORNECIMENTO E COLOCACAO</t>
  </si>
  <si>
    <t>ESTACAO DE CHAMADA DE LEITO,COM INTERRUPTOR DE EMBUTIR COM COMANDOS DE CHAMADAS,EMERGENCIA E PRESENCA,FIXADA SOBRE CAIXA4"X4" EMBUTIDA NA PAREDE.FORNECIMENTO E COLOCACAO</t>
  </si>
  <si>
    <t>SINALEIRO ESPECIAL PARA PORTA DE SALA CIRURGICA,DE SOBREPOR,NAS CORES BRANCA,VERDE,VERMELHO,AZUL E AMARELO,INCLUSIVE PLUGS,TERMINAIS E CONECTORES,EXCLUSIVE FIOS.FORNECIMENTO E INSTALACAO</t>
  </si>
  <si>
    <t>SINALEIRO TRIPLO PORTA DE ENFERMARIA DE SOBREPOR,FIXADA SOBRE A CAIXA 4"X4" EMBUTIDA NA PAREDE.FORNECIMENTO E COLOCACAO</t>
  </si>
  <si>
    <t>CENTRAL DE ATENDIMENTO DE POSTO DE ENFERMAGEM DE SOBREPOR PARA ATE 6 ENFERMARIAS COM PAINEL SONORO E LUMINOSO,COM INDICACOES NOS NUMEROS DAS ENFERMARIAS FIXADA SOBRE CAIXA 6"X4" EMBUTIDA NA PAREDE.FORNECIMENTO E COLOCACAO</t>
  </si>
  <si>
    <t>CENTRAL DE ATENDIMENTO DE INTERCOMUNICACAO PARA CENTRO CIRURGICO,PARA ATE 06 LEITOS.FORNECIMENTO E COLOCACAO</t>
  </si>
  <si>
    <t>CENTRAL DE ATENDIMENTO DE SINALIZACAO,MODELO CAS-5R,PARA ATENDIMENTO EM SALAS CIRURGICAS.FORNECIMENTO E COLOCACAO</t>
  </si>
  <si>
    <t>PAINEL PARA CABECEIRA DE LEITO HOSPITALAR,SEGUNDO RDC 50-2002 DA ANVISA/MS E NORMA ABNT NBR 12188,COMPRIMENTO DE 1,00M EALTURA DE 0,30M,COMPOSTA DE:1 SAIDA P/OXIGENIO,1 SAIDA P/ARCOMPRIMIDO,1 SAIDA P/VACUO,PADROES ABNT,4 TOMADAS ELETRICASDE 110V,1 TOMADA ELETRICA DE 220V,1 CHAMADA DE ENFERMAGEM TIPO PERA,LUZ DESCANSO PERF.ALUMINIO.FORNECIMENTO E INSTALACAO</t>
  </si>
  <si>
    <t>PAINEL PARA CABECEIRA DE LEITO HOSPITALAR,SEGUNDO RDC 50-2002 DA ANVISA/MS E NORMA ABNT NBR 12188,COMPRIMENTO DE 1,45M EALTURA DE 0,30M,COMPOSTA DE:2 SAIDAS P/OXIGENIO,2 SAIDAS P/AR COMPRIMIDO,2 SAIDAS P/VACUO,PADROES ABNT,11 TOMADAS ELETRICAS DE 110V,2 TOMADAS ELETRICAS DE 220V,2 TOMADAS DE LOGICA,1 CHAMADA DE ENFERMAGEM TIPO PERA.FORNECIMENTO E INSTALACAO</t>
  </si>
  <si>
    <t>SISTEMA ININTERRUPTO DE ENERGIA (NO BREAK), COM CAPACIDADE DE 5KVA, TRIFASICO,60HZ,TENSAO DE ENTRADA DE 220/380V,TENSAODE SAIDA DE 220V/127V,AUTONOMIA DE 10 MINUTOS,INCLUSIVE GABINETES E START UP.FORNECIMENTO E COLOCACAO</t>
  </si>
  <si>
    <t>SISTEMA INITERRUPTO DE ENERGIA (NO BREAK),COM CAPACIDADE DE7.5KVA,TRIFASICO,60HZ,TENSAO DE ENTRADA DE 220/380V,TENSAO DE SAIDA DE 220/127V,AUTONOMIA DE 10 MINUTOS,INCLUSIVE GABINETES E START UP. FORNECIMENTO E COLOCACAO</t>
  </si>
  <si>
    <t>SISTEMA ININTERRUPTO DE ENERGIA (NO BREAK),COM CAPACIDADE DE10KVA,TRIFASICO,60HZ,TENSAO DE ENTRADA DE 220/380V,TENSAO DE SAIDA DE 220/127V,AUTONOMIA DE 10 MINUTOS,INCLUSIVE GABINETES E START UP.FORNECIMENTO E COLOCACAO</t>
  </si>
  <si>
    <t>SISTEMA ININTERRUPTO DE ENERGIA (NO BREAK),COM CAPACIDADE DE15KVA,TRIFASICO,60HZ,TENSAO DE ENTRADA DE 220/380V,TENSAO DE SAIDA DE 220/127V,AUTONOMIA DE 10 MINUTOS,INCLUSIVE GABINETES E START UP.FORNECIMENTO E COLOCACAO</t>
  </si>
  <si>
    <t>SISTEMA ININTERRUPTO DE ENERGIA (NO BREAK),COM CAPACIDADE DE20KVA,TRIFASICO,60HZ,TENSAO DE ENTRADA DE 220/380V,TENSAO DE SAIDA DE 220/127V,AUTONOMIA DE 10 MINUTOS,INCLUSIVE GABINETES E START UP.FORNECIMENTO E COLOCACAO</t>
  </si>
  <si>
    <t>SISTEMA ININTERRUPTO DE ENERGIA (NO BREAK),COM CAPACIDADE DE25KVA,TRIFASICO,60HZ,TENSAO DE ENTRADA DE 220/380V,TENSAO DE SAIDA DE 220/127V,AUTONOMIA DE 10 MINUTOS,INCLUSIVE GABINETES E START UP.FORNECIMENTO E COLOCACAO</t>
  </si>
  <si>
    <t>SISTEMA ININTERRUPTO DE ENERGIA (NO BREAK),COM CAPACIDADE DE40KVA,TRIFASICO,60HZ,TENSAO DE ENTRADA DE 220/380V,TENSAO DE SAIDA DE 220/127V,AUTONOMIA DE 10 MINUTOS,INCLUSIVE GABINETES E START UP.FORNECIMENTO E COLOCACAO</t>
  </si>
  <si>
    <t>SISTEMA ININTERRUPTO DE ENERGIA (NO BREAK),COM CAPACIDADE DE50KVA,TRIFASICO,60HZ,TENSAO DE ENTRADA DE 220/380V,TENSAO DE SAIDA DE 220/127V,AUTONOMIA DE 10 MINUTOS,INCLUSIVE GABINETES E START UP.FORNECIMENTO E COLOCACAO</t>
  </si>
  <si>
    <t>SISTEMA ININTERRUPTO DE ENERGIA (NO BREAK),COM CAPACIDADE DE80KVA,TRIFASICO,60HZ,TENSAO DE ENTRADA DE 220/380V,TENSAO DE SAIDA DE 220/127V,AUTONOMIA DE 10 MINUTOS,INCLUSIVE GABINETES E START UP.FORNECIMENTO E COLOCACAO</t>
  </si>
  <si>
    <t>SISTEMA ININTERRUPTO DE ENERGIA (NO BREAK),COM CAPACIDADE DE5KVA,TRIFASICO, 60HZ,TENSAO DE ENTRADA DE 220/380V,TENSAO DE SAIDA DE 220/127V,AUTONOMIA DE 30 MINUTOS,INCLUSIVE GABINETES E START UP.FORNECIMENTO E COLOCACAO</t>
  </si>
  <si>
    <t>SISTEMA ININTERRUPTO DE ENERGIA (NO BREAK),COM CAPACIDADE DE10KVA,TRIFASICO,60HZ,TENSAO DE ENTRADA DE 220/380V,TENSAO DE SAIDA DE 220/127V,AUTONOMIA DE 30 MINUTOS,INCLUSIVE GABINETES E START UP.FORNECIMENTO E COLOCACAO</t>
  </si>
  <si>
    <t>SISTEMA ININTERRUPTO DE ENERGIA (NO BREAK),COM CAPACIDADE DE15KVA,TRIFASICO,60HZ,TENSAO DE ENTRADA DE 220/380V,TENSAO DE SAIDA DE 220/127V,AUTONOMIA DE 30 MINUTOS,INCLUSIVE GABINETES E START UP.FORNECIMENTO E COLOCACAO</t>
  </si>
  <si>
    <t>SISTEMA ININTERRUPTO DE ENERGIA (NO BREAK),COM CAPACIDADE DE20KVA,TRIFASICO,60HZ,TENSAO DE ENTRADA DE 220/380V,TENSAO DE SAIDA DE 220/127V,AUTONOMIA DE 30 MINUTOS,INCLUSIVE GABINETES E START UP.FORNECIMENTO E COLOCACAO</t>
  </si>
  <si>
    <t>SISTEMA ININTERRUPTO DE ENERGIA (NO BREAK),COM CAPACIDADE DE25KVA,TRIFASICO,60HZ,TENSAO DE ENTRADA DE 220/380V,TENSAO DE SAIDA DE 220/127V,AUTONOMIA DE 30 MINUTOS,INCLUSIVE GABINETES E START UP.FORNECIMENTO E COLOCACAO</t>
  </si>
  <si>
    <t>SISTEMA ININTERRUPTO DE ENERGIA (NO BREAK),COM CAPACIDADE DE40KVA,TRIFASICO,60HZ,TENSAO DE ENTRADA DE 220/380V,TENSAO DE SAIDA DE 220/127V,AUTONOMIA DE 30 MINUTOS,INCLUSIVE GABINETES E START UP.FORNECIMENTO E COLOCACAO</t>
  </si>
  <si>
    <t>SISTEMA ININTERRUPTO DE ENERGIA (NO BREAK),COM CAPACIDADE DE50KVA,TRIFASICO,60HZ,TENSAO DE ENTRADA DE 220/380V,TENSAO DE SAIDA DE 220/127V,AUTONOMIA DE 30 MINUTOS,INCLUSIVE GABINETES E START UP.FORNECIMENTO E COLOCACAO</t>
  </si>
  <si>
    <t>SISTEMA ININTERRUPTO DE ENERGIA (NO BREAK),COM CAPACIDADE DE80KVA,TRIFASICO,60HZ,TENSAO DE ENTRADA DE 220/380V,TENSAO DE SAIDA DE 220/127V,AUTONOMIA DE 30 MINUTOS,INCLUSIVE GABINETES E START UP.FORNECIMENTO E COLOCACAO</t>
  </si>
  <si>
    <t>SISTEMA ININTERRUPTO DE ENERGIA (NO BREAK),COM CAPACIDADE DE7.5KVA,TRIFASICO,60HZ,TENSAO DE ENTRADA DE 220/380V,TENSAODE SAIDA DE 220/127V,AUTONOMIA DE 30 MINUTOS,INCLUSIVE GABINETES E START UP.FORNECIMENTO E COLOCACAO</t>
  </si>
  <si>
    <t>VOLTIMETRO SELETOR,PARA QUADROS ELETRICOS COM LINHAS TRIFASICAS,ESCALA 0-300V.FORNECIMENTO</t>
  </si>
  <si>
    <t>VOLTIMETRO SELETOR,PARA QUADROS ELETRICOS COM LINHAS TRIFASICAS,ESCALA 0-500V.FORNECIMENTO</t>
  </si>
  <si>
    <t>AMPERIMETRO SELETOR,PARA QUADROS ELETRICOS COM LINHAS TRIFASICAS,ESCALA 0-100A.FORNECIMENTO</t>
  </si>
  <si>
    <t>AMPERIMETRO SELETOR,PARA QUADROS ELETRICOS COM LINHAS TRIFASICAS,ESCALA 0-200A.FORNECIMENTO</t>
  </si>
  <si>
    <t>AMPERIMETRO SELETOR,PARA QUADROS ELETRICOS COM LINHAS TRIFASICAS,ESCALA 0-300A.FORNECIMENTO</t>
  </si>
  <si>
    <t>AMPERIMETRO SELETOR,PARA QUADROS ELETRICOS COM LINHAS TRIFASICAS,ESCALA 0-500A.FORNECIMENTO</t>
  </si>
  <si>
    <t>AMPERIMETRO SELETOR,PARA QUADROS ELETRICOS COM LINHAS TRIFASICAS,ESCALA 0-1000A.FORNECIMENTO</t>
  </si>
  <si>
    <t>AMPERIMETRO SELETOR,PARA QUADROS ELETRICOS COM LINHAS TRIFASICAS,ESCALA 0-2000A.FORNECIMENTO</t>
  </si>
  <si>
    <t>PRATELEIRA DE MARMORE BRANCO CLASSICO,COM 30CM DE LARGURA E2CM DE ESPESSURA,SOBRE CONSOLO DE FERRO.FORNECIMENTO E COLOCACAO</t>
  </si>
  <si>
    <t>CONSOLE DE MARMORE BRANCO CLASSICO,EM CANTONEIRA,MEDINDO 30X30X2CM,PARA DEPOSITO DE AGUA POTAVEL.FORNECIMENTO E COLOCACAO</t>
  </si>
  <si>
    <t>BANCA SECA DE MARMORE BRANCO CLASSICO,COM 3CM DE ESPESSURA E0,60M DE LARGURA,SOBRE APOIOS DE ALVENARIA DE MEIA VEZ E VERGA DE CONCRETO,SEM REVESTIMENTO.FORNECIMENTO E ASSENTAMENTO</t>
  </si>
  <si>
    <t>BANCA DE MARMORE BRANCO CLASSICO,COM 3CM DE ESPESSURA,COM ABERTURA PARA 1 CUBA(EXCLUSIVE ESTA),SOBRE APOIOS DE ALVENARIADE MEIA VEZ E VERGA DE CONCRETO,SEM REVESTIMENTO.FORNECIMENTO E COLOCACAO</t>
  </si>
  <si>
    <t>BANCA DE MARMORE BRANCO CLASSICO,COM 3CM DE ESPESSURA,COM ABERTURA PARA 2 CUBAS(EXCLUSIVE ESTAS),SOBRE APOIOS DE ALVENARIA DE MEIA VEZ E VERGA DE CONCRETO,SEM REVESTIMENTO.FORNECIMENTO E COLOCACAO</t>
  </si>
  <si>
    <t>BANCA DE MARMORE BRANCO CLASSICO,COM 3CM DE ESPESSURA,COM ABERTURA PARA 3 CUBAS(EXCLUSIVE ESTAS),SOBRE APOIOS DE ALVENARIA DE MEIA VEZ E VERGA DE CONCRETO,SEM REVESTIMENTO.FORNECIMENTO E COLOCACAO</t>
  </si>
  <si>
    <t>BANCA DE MARMORE BRANCO CLASSICO,COM 3CM DE ESPESSURA,COM ABERTURA PARA 4 CUBAS(EXCLUSIVE ESTAS),SOBRE APOIOS DE ALVENARIA DE MEIA VEZ E VERGA DE CONCRETO,SEM REVESTIMENTO.FORNECIMENTO E COLOCACAO</t>
  </si>
  <si>
    <t>BANCA DE MARMORE BRANCO CLASSICO,COM 3CM DE ESPESSURA,COM ABERTURA PARA 5 CUBAS(EXCLUSIVE ESTAS),SOBRE APOIOS DE ALVENARIA DE MEIA VEZ E VERGA DE CONCRETO,SEM REVESTIMENTO.FORNECIMENTO E COLOCACAO</t>
  </si>
  <si>
    <t>BANCA DE MARMORE BRANCO CLASSICO,COM 3CM DE ESPESSURA,COM ABERTURA PARA 6 CUBAS(EXCLUSIVE ESTAS),SOBRE APOIOS DE ALVENARIA DE MEIA VEZ E VERGA DE CONCRETO,SEM REVESTIMENTO.FORNECIMENTO E COLOCACAO</t>
  </si>
  <si>
    <t>FRONTISPICIO DE MARMORE BRANCO NACIONAL,COM SECAO DE 5X3CM,INCLUSIVE REJUNTAMENTO.FORNECIMENTO E COLOCACAO</t>
  </si>
  <si>
    <t>FRONTISPICIO DE MARMORE BRANCO NACIONAL,COM SECAO DE 10X2CM,INCLUSIVE REJUNTAMENTO.FORNECIMENTO E COLOCACAO</t>
  </si>
  <si>
    <t>BANCA SECA DE GRANITO PRETO,COM 3CM DE ESPESSURA E 60CM DE LARGURA,SOBRE APOIOS DE ALVENARIA DE MEIA VEZ E VERGA DE CONCRETO,SEM REVESTIMENTO.FORNECIMENTO E ASSENTAMENTO</t>
  </si>
  <si>
    <t>BANCA DE GRANITO PRETO,COM 3CM DE ESPESSURA,COM ABERTURA PARA 1 CUBA(EXCLUSIVE ESTA),SOBRE APOIOS DE ALVENARIA DE MEIA VEZ E VERGA DE CONCRETO,SEM REVESTIMENTO.FORNECIMENTO E COLOCACAO</t>
  </si>
  <si>
    <t>BANCA DE GRANITO PRETO,COM 3CM DE ESPESSURA,COM ABERTURA PARA 2 CUBAS(EXCLUSIVE ESTAS),SOBRE APOIOS DE ALVENARIA DE MEIAVEZ E VERGA DE CONCRETO,SEM REVESTIMENTO.FORNECIMENTO E COLOCACAO</t>
  </si>
  <si>
    <t>BANCA DE GRANITO PRETO,COM 3CM DE ESPESSURA,COM ABERTURA PARA 3 CUBAS (EXCLUSIVE ESTAS),SOBRE APOIOS DE ALVENARIA DE MEIA VEZ E VERGA DE CONCRETO,SEM REVESTIMENTO.FORNECIMENTO E COLOCACAO</t>
  </si>
  <si>
    <t>BANCA DE GRANITO PRETO,COM 3CM DE ESPESSURA,COM ABERTURA PARA 4 CUBAS(EXCLUSIVE ESTAS),SOBRE APOIOS DE ALVENARIA DE MEIAVEZ E VERGA DE CONCRETO,SEM REVESTIMENTO.FORNECIMENTO E COLOCACAO</t>
  </si>
  <si>
    <t>BANCA DE GRANITO PRETO,COM 3CM DE ESPESSURA,COM ABERTURA PARA 5 CUBAS(EXCLUSIVE ESTAS),SOBRE APOIOS DE ALVENARIA DE MEIAVEZ E VERGA DE CONCRETO,SEM REVESTIMENTO.FORNECIMENTO E COLOCACAO</t>
  </si>
  <si>
    <t>BANCA DE GRANITO PRETO,COM 3CM DE ESPESSURA,COM ABERTURA PARA 6 CUBAS(EXCLUSIVE ESTAS),SOBRE APOIOS DE ALVENARIA DE MEIAVEZ E VERGA DE CONCRETO,SEM REVESTIMENTO.FORNECIMENTO E COLOCACAO</t>
  </si>
  <si>
    <t>FRONTISPICIO DE GRANITO PRETO,COM SECAO DE 5X3CM,INCLUSIVE REJUNTAMENTO.FORNECIMENTO E COLOCACAO</t>
  </si>
  <si>
    <t>FRONTISPICIO DE GRANITO PRETO,COM SECAO DE 10X2CM,INCLUSIVEREJUNTAMENTO.FORNECIMENTO E COLOCACAO</t>
  </si>
  <si>
    <t>BANCA SECA DE GRANITO CINZA CORUMBA,COM 2CM DE ESPESSURA E 60CM DE LARGURA,SOBRE APOIOS DE ALVENARIA DE MEIA VEZ E VERGADE CONCRETO,SEM REVESTIMENTO.FORNECIMENTO E COLOCACAO</t>
  </si>
  <si>
    <t>BANCA SECA DE GRANITO CINZA CORUMBA,COM 3CM DE ESPESSURA E 60CM DE LARGURA,SOBRE APOIOS DE ALVENARIA DE MEIA VEZ E VERGADE CONCRETO,SEM REVESTIMENTO.FORNECIMENTO E COLOCACAO</t>
  </si>
  <si>
    <t>BANCA DE GRANITO CINZA CORUMBA,COM 3CM DE ESPESSURA,COM ABERTURA PARA 1 CUBA(EXCLUSIVE ESTA),SOBRE APOIOS DE ALVENARIA DE MEIA VEZ E VERGA DE CONCRETO,SEM REVESTIMENTO.FORNECIMENTOE COLOCACAO</t>
  </si>
  <si>
    <t>BANCA DE GRANITO CINZA CORUMBA,COM 3CM DE ESPESSURA,COM ABERTURA PARA 2 CUBAS(EXCLUSIVE ESTAS),SOBRE APOIOS DE ALVENARIADE MEIA VEZ E VERGA DE CONCRETO,SEM REVESTIMENTO.FORNECIMENTO E COLOCACAO</t>
  </si>
  <si>
    <t>BANCA DE GRANITO CINZA CORUMBA,COM 3CM DE ESPESSURA,COM ABERTURA PARA 3 CUBAS(EXCLUSIVE ESTAS),SOBRE APOIOS DE ALVENARIADE MEIA VEZ E VERGA DE CONCRETO,SEM REVESTIMENTO.FORNECIMENTO E COLOCACAO</t>
  </si>
  <si>
    <t>BANCA DE GRANITO CINZA CORUMBA,COM 3CM DE ESPESSURA,COM ABERTURA PARA 4 CUBAS(EXCLUSIVE ESTAS),SOBRE APOIOS DE ALVENARIADE MEIA VEZ E VERGA DE CONCRETO,SEM REVESTIMENTO.FORNECIMENTO E COLOCACAO</t>
  </si>
  <si>
    <t>BANCA DE GRANITO CINZA CORUMBA,COM 3CM DE ESPESSURA,COM ABERTURA PARA 5 CUBAS(EXCLUSIVE ESTAS),SOBRE APOIOS DE ALVENARIADE MEIA VEZ E VERGA DE CONCRETO,SEM REVESTIMENTO.FORNECIMENTO E COLOCACAO</t>
  </si>
  <si>
    <t>BANCA DE GRANITO CINZA CORUMBA,COM 3CM DE ESPESSURA,COM ABERTURA PARA 6 CUBAS(EXCLUSIVE ESTAS),SOBRE APOIOS DE ALVENARIADE MEIA VEZ E VERGA DE CONCRETO,SEM REVESTIMENTO.FORNECIMENTO E COLOCACAO</t>
  </si>
  <si>
    <t>FRONTISPICIO DE GRANITO CINZA CORUMBA,COM SECAO DE 5X3CM,INCLUSIVE REJUNTAMENTO.FORNECIMENTO E COLOCACAO</t>
  </si>
  <si>
    <t>FRONSTISPICIO DE GRANITO CINZA CORUMBA,COM SECAO DE 10X2CM,INCLUSIVE REJUNTAMENTO.FORNECIMENTO E COLOCACAO.</t>
  </si>
  <si>
    <t>BANCA SECA DE GRANITO CINZA ANDORINHA,COM 2CM DE ESPESSURA E60CM DE LARGURA,SOBRE APOIOS DE ALVENARIA DE MEIA VEZ E VERGA DE CONCRETO,SEM REVESTIMENTO.FORNECIMENTO E COLOCACAO</t>
  </si>
  <si>
    <t>BANCA SECA DE GRANITO CINZA ANDORINHA,COM 3CM DE ESPESSURA E60CM DE LARGURA,SOBRE APOIOS DE ALVENARIA DE MEIA VEZ E VERGA DE CONCRETO,SEM REVESTIMENTO.FORNECIMENTO E COLOCACAO</t>
  </si>
  <si>
    <t>BANCA DE GRANITO CINZA ANDORINHA,COM 3CM DE ESPESSURA,COM ABERTURA PARA 1 CUBA(EXCLUSIVE ESTA),SOBRE APOIOS DE ALVENARIADE MEIA VEZ E VERGA DE CONCRETO,SEM REVESTIMENTO.FORNECIMENTO E COLOCACAO</t>
  </si>
  <si>
    <t>BANCA DE GRANITO CINZA ANDORINHA,COM 3CM DE ESPESSURA,COM ABERTURA PARA 2 CUBAS(EXCLUSIVE ESTAS),SOBRE APOIOS DE ALVENARIA DE MEIA VEZ E VERGA DE CONCRETO,SEM REVESTIMENTO.FORNECIMENTO E COLOCACAO</t>
  </si>
  <si>
    <t>BANCA DE GRANITO CINZA ANDORINHA,COM 3CM DE ESPESSURA,COM ABERTURA PARA 3 CUBAS(EXCLUSIVE ESTAS),SOBRE APOIOS DE ALVENARIA DE MEIA VEZ E VERGA DE CONCRETO,SEM REVESTIMENTO.FORNECIMENTO E COLOCACAO</t>
  </si>
  <si>
    <t>BANCA DE GRANITO CINZA ANDORINHA,COM 3CM DE ESPESSURA,COM ABERTURA PARA 4 CUBAS(EXCLUSIVE ESTAS),SOBRE APOIOS DE ALVENARIA DE MEIA VEZ E VERGA DE CONCRETO,SEM REVESTIMENTO.FORNECIMENTO E COLOCACAO</t>
  </si>
  <si>
    <t>BANCA DE GRANITO CINZA ANDORINHA,COM 3CM DE ESPESSURA,COM ABERTURA PARA 5 CUBAS(EXCLUSIVE ESTAS),SOBRE APOIOS DE ALVENARIA DE MEIA VEZ E VERGA DE CONCRETO,SEM REVESTIMENTO.FORNECIMENTO E COLOCACAO</t>
  </si>
  <si>
    <t>BANCA DE GRANITO CINZA ANDORINHA,COM 3CM DE ESPESSURA,COM ABERTURA PARA 6 CUBAS(EXCLUSIVE ESTAS),SOBRE APOIOS DE ALVENARIA DE MEIA VEZ E VERGA DE CONCRETO,SEM REVESTIMENTO.FORNECIMENTO E COLOCACAO</t>
  </si>
  <si>
    <t>FRONTISPICIO DE GRANITO CINZA ANDORINHA, COM SECAO DE 5X3CM,INCLUSIVE REJUNTAMENTO.FORNECIMENTO E COLOCACAO</t>
  </si>
  <si>
    <t>FRONTISPICIO DE GRANITO CINZA ANDORINHA,COM SECAO DE 10X2CM,INCLUSIVE REJUNTAMENTO.FORNECIMENTO E COLOCACAO</t>
  </si>
  <si>
    <t>BANCA SECA DE GRANITO CINZA CASTELO,COM 2CM DE ESPESSURA E 60CM DE LARGURA,SOBRE APOIOS DE ALVENARIA DE MEIA VEZ E VERGADE CONCRETO,SEM REVESTIMENTO.FORNECIMENTO E COLOCACAO</t>
  </si>
  <si>
    <t>BANCA SECA DE GRANITO CINZA CASTELO,COM 3CM DE ESPESSURA E 60CM DE LARGURA,SOBRE APOIOS DE ALVENARIA DE MEIA VEZ E VERGADE CONCRETO,SEM REVESTIMENTO.FORNECIMENTO E COLOCACAO</t>
  </si>
  <si>
    <t>BANCA DE GRANITO CINZA CASTELO,COM 3CM DE ESPESSURA,COM ABERTURA PARA 1 CUBA(EXCLUSIVE ESTA),SOBRE APOIOS DE ALVENARIA DE MEIA VEZ E VERGA DE CONCRETO,SEM REVESTIMENTO.FORNECIMENTOE COLOCACAO</t>
  </si>
  <si>
    <t>BANCA DE GRANITO CINZA CASTELO,COM 3CM DE ESPESSURA,COM ABERTURA PARA 2 CUBAS(EXCLUSIVE ESTAS),SOBRE APOIOS DE ALVENARIADE MEIA VEZ E VERGA DE CONCRETO,SEM REVESTIMENTO.FORNECIMENTO E COLOCACAO</t>
  </si>
  <si>
    <t>BANCA DE GRANITO CINZA CASTEL0,COM 3CM DE ESPESSURA,COM ABERTURA PARA 3 CUBAS(EXCLUSIVE ESTAS),SOBRE APOIOS DE ALVENARIADE MEIA VEZ E VERGA DE CONCRETO,SEM REVESTIMENTO.FORNECIMENTO E COLOCACAO</t>
  </si>
  <si>
    <t>BANCA DE GRANITO CINZA CASTELO,COM 3CM DE ESPESSURA,COM ABERTURA PARA 4 CUBAS(EXCLUSIVE ESTAS),SOBRE APOIOS DE ALVENARIADE MEIA VEZ E VERGA DE CONCRETO,SEM REVESTIMENTO.FORNECIMENTO E COLOCACAO</t>
  </si>
  <si>
    <t>BANCA DE GRANITO CINZA CASTELO,COM 3CM DE ESPESSURA,COM ABERTURA PARA 5 CUBAS(EXCLUSIVE ESTAS),SOBRE APOIOS DE ALVENARIADE MEIA VEZ E VERGA DE CONCRETO,SEM REVESTIMENTO.FORNECIMENTO E COLOCACAO</t>
  </si>
  <si>
    <t>BANCA DE GRANITO CINZA CASTELO,COM 3CM DE ESPESSURA,COM ABERTURA PARA 6 CUBAS(EXCLUSIVE ESTAS),SOBRE APOIOS DE ALVENARIADE MEIA VEZ E VERGA DE CONCRETO,SEM REVESTIMENTO.FORNECIMENTO E COLOCACAO</t>
  </si>
  <si>
    <t>FRONTISPICIO DE GRANITO CINZA CASTELO,COM SECAO 5X3CM,INCLUSIVE REJUNTAMENTO.FORNECIMENTO E COLOCACAO</t>
  </si>
  <si>
    <t>FRONTISPICIO DE GRANITO CINZA CASTELO,COM SECAO DE 10X2CM,INCLUSIVE REJUNTAMENTO.FORNECIMENTO E COLOCACAO</t>
  </si>
  <si>
    <t>BANCA SECA DE GRANITO BRANCO ITAUNAS,COM 2CM DE ESPESSURA E60CM DE LARGURA,SOBRE APOIOS DE ALVENARIA DE MEIA VEZ E VERGA DE CONCRETO,SEM REVESTIMENTO.FORNECIMENTO E COLOCACAO</t>
  </si>
  <si>
    <t>BANCA SECA DE GRANITO BRANCO ITAUNAS,COM 3CM DE ESPESSURA E60CM DE LARGURA,SOBRE APOIOS DE ALVENARIA DE MEIA VEZ E VERGA DE CONCRETO,SEM REVESTIMENTO.FORNECIMENTO E COLOCACAO</t>
  </si>
  <si>
    <t>BANCA DE GRANITO BRANCO ITAUNAS,COM 3CM DE ESPESSURA,COM ABERTURA PARA 1 CUBA(EXCLUSIVE ESTA),SOBRE APOIOS DE ALVENARIADE MEIA VEZ E VERGA DE CONCRETO,SEM REVESTIMENTO.FORNECIMENTO E COLOCACAO</t>
  </si>
  <si>
    <t>BANCA DE GRANITO BRANCO ITAUNAS,COM 3CM DE ESPESSURA,COM ABERTURA PARA 2 CUBAS(EXCLUSIVE ESTAS),SOBRE APOIOS DE ALVENARIA DE MEIA VEZ E VERGA DE CONCRETO,SEM REVESTIMENTO.FORNECIMENTO E COLOCACAO</t>
  </si>
  <si>
    <t>BANCA DE GRANITO BRANCO ITAUNAS,COM 3CM DE ESPESSURA,COM ABERTURA PARA 3 CUBAS(EXCLUSIVE ESTAS),SOBRE APOIOS DE ALVENARIA DE MEIA VEZ E VERGA DE CONCRETO,SEM REVESTIMENTO.FORNECIMENTO E COLOCACAO</t>
  </si>
  <si>
    <t>BANCA DE GRANITO BRANCO ITAUNAS,COM 3CM DE ESPESSURA,COM ABERTURA PARA 4 CUBAS(EXCLUSIVE ESTAS),SOBRE APOIOS DE ALVENARIA DE MEIA VEZ E VERGA DE CONCRETO,SEM REVESTIMENTO.FORNECIMENTO E COLOCACAO</t>
  </si>
  <si>
    <t>BANCA DE GRANITO BRANCO ITAUNAS,COM 3CM DE ESPESSURA,COM ABERTURA PARA 5 CUBAS(EXCLUSIVE ESTAS),SOBRE APOIOS DE ALVENARIA DE MEIA VEZ E VERGA DE CONCRETO,SEM REVESTIMENTO.FORNECIMENTO E COLOCACAO</t>
  </si>
  <si>
    <t>BANCA DE GRANITO BRANCO ITAUNAS,COM 3CM DE ESPESSURA,COM ABERTURA PARA 6 CUBAS(EXCLUSIVE ESTAS),SOBRE APOIOS DE ALVENARIA DE MEIA VEZ E VERGA DE CONCRETO,SEM REVESTIMENTO.FORNECIMENTO E COLOCACAO</t>
  </si>
  <si>
    <t>FRONTISPICIO DE GRANITO BRANCO ITAUNAS,COM SECAO DE 5X3CM,INCLUSIVE REJUNTAMENTO.FORNECIMENTO E COLOCACAO</t>
  </si>
  <si>
    <t>FRONTISPICIO DE GRANITO BRANCO ITAUNAS,COM SECAO DE 10X2CM,INCLUSIVE REJUNTAMENTO.FORNECIMENTO E COLOCACAO</t>
  </si>
  <si>
    <t>BANCA DE MARMORE SINTETICO,MEDINDO 120X50CM,COM CUBA DO MESMO MATERIAL,EXCLUSIVE TORNEIRA,VALVULA E SIFAO.FORNECIMENTO EASSENTAMENTO</t>
  </si>
  <si>
    <t>BANCA DE MARMORE SINTETICO,MEDINDO 100X50CM,COM CUBA DO MESMO MATERIAL,EXCLUSIVE TORNEIRA,VALVULA E SIFAO.FORNECIMENTO EASSENTAMENTO</t>
  </si>
  <si>
    <t>BANCA DE MARMORE SINTETICO,MEDINDO 150X50CM,COM CUBA DO MESMO MATERIAL,EXCLUSIVE TORNEIRA,VALVULA E SIFAO.FORNECIMENTO EASSENTAMENTO</t>
  </si>
  <si>
    <t>DOMUS ACRILICO,MEDINDO 1,50X1,50M,INCLUINDO NESTA MEDIDA A VENTILACAO.FORNECIMENTO E COLOCACAO</t>
  </si>
  <si>
    <t>TABELA DE BASQUETE EM COMPENSADO NAVAL,TAMANHO OFICIAL,COM ARO E REDE.FORNECIMENTO E COLOCACAO</t>
  </si>
  <si>
    <t>POSTE PARA VOLEIBOL EM TUBO DE FERRO GALVANIZADO,COM CATRACAE BUCHAS.FORNECIMENTO</t>
  </si>
  <si>
    <t>REDE DE VOLEIBOL OFICIAL COM CABO DE ACO.FORNECIMENTO</t>
  </si>
  <si>
    <t>TRAVE DESMONTAVEL PARA FUTEBOL DE SALAO,EM TUBO DE FERRO GALVANIZADO E BUCHAS.FORNECIMENTO</t>
  </si>
  <si>
    <t>REDE DE NYLON PARA FUTEBOL DE SALAO.FORNECIMENTO</t>
  </si>
  <si>
    <t>APARELHO DE GINASTICA,EXECUTADO EM PECAS VERTICAIS DE MACARANDUBA DE 3"X6" E TUBOS DE FERRO GALVANIZADO DE 1.1/4",HORIZONTAIS EM 3 MODULOS,CONFORME PROJETO Nº6025/EMOP.FORNECIMENTOE COLOCACAO</t>
  </si>
  <si>
    <t>ESTRUTURA PARA BASQUETE,DE FERRO GALVANIZADO PINTADO,FIXA,COM AVANCO LIVRE DE 1,30M,COM TABELAS DE COMPENSADO NAVAL,AROSE REDES,EXCLUSIVE FURACAO DE PISO.FORNECIMENTO E COLOCACAO</t>
  </si>
  <si>
    <t>BALIZA DE FUTEBOL DE CAMPO,TAMANHO OFICIAL(7,32X2.44M),EXCLUSIVE REDE,EM TUBOS DE FERRO GALVANIZADO DE 4",COM PINTURA DEBASE E 2 DEMAOS DE ACABAMENTO.FORNECIMENTO E COLOCACAO</t>
  </si>
  <si>
    <t>RESERVATORIO TERMICO DE BAIXA PRESSAO,PARA SISTEMA DE AQUECIMENTO SOLAR,COM 100L,EXCLUSIVE INSTALACOES (VER ITENS 15.014.0100 A 0145) E PLACAS COLETORAS.FORNECIMENTO</t>
  </si>
  <si>
    <t>RESERVATORIO TERMICO DE BAIXA PRESSAO,PARA SISTEMA DE AQUECIMENTO SOLAR,COM 200L,EXCLUSIVE INSTALACOES (VER ITENS 15.014.0100 A 0145) E PLACAS COLETORAS.FORNECIMENTO</t>
  </si>
  <si>
    <t>RESERVATORIO TERMICO DE BAIXA PRESSAO,PARA SISTEMA DE AQUECIMENTO SOLAR,COM 300L,EXCLUSIVE INSTALACOES (VER ITENS 15.014.0100 A 0145) E PLACAS COLETORAS.FORNECIMENTO</t>
  </si>
  <si>
    <t>RESERVATORIO TERMICO DE BAIXA PRESSAO,PARA SISTEMA DE AQUECIMENTO SOLAR,COM 400L,EXCLUSIVE INSTALACOES (VER ITENS 15.014.0100 A 0145) E PLACAS COLETORAS.FORNECIMENTO</t>
  </si>
  <si>
    <t>RESERVATORIO TERMICO DE BAIXA PRESSAO,PARA SISTEMA DE AQUECIMENTO SOLAR,COM 500L,EXCLUSIVE INSTALACOES (VER ITENS 15.014.0100 A 0145) E PLACAS COLETORAS.FORNECIMENTO</t>
  </si>
  <si>
    <t>RESERVATORIO TERMICO DE BAIXA PRESSAO,PARA SISTEMA DE AQUECIMENTO SOLAR,COM 600L,EXCLUSIVE INSTALACOES (VER ITENS 15.014.0100 A 0145) E PLACAS COLETORAS.FORNECIMENTO</t>
  </si>
  <si>
    <t>RESERVATORIO TERMICO DE BAIXA PRESSAO,PARA SISTEMA DE AQUECIMENTO SOLAR,COM 800L,EXCLUSIVE INSTALACOES (VER ITENS 15.014.0100 A 0145) E PLACAS COLETORAS.FORNECIMENTO</t>
  </si>
  <si>
    <t>RESERVATORIO TERMICO DE BAIXA PRESSAO,PARA SISTEMA DE AQUECIMENTO SOLAR,COM 1000L,EXCLUSIVE INSTALACOES (VER ITENS 15.014.0100 A 0145) E PLACAS COLETORAS.FORNECIMENTO</t>
  </si>
  <si>
    <t>RESERVATORIO TERMICO DE ALTA PRESSAO,PARA SISTEMA DE AQUECIMENTO SOLAR,COM 100L,EXCLUSIVE INSTALACOES (VER ITENS 15.014.0100 A 0145) E PLACAS COLETORAS.FORNECIMENTO</t>
  </si>
  <si>
    <t>RESERVATORIO TERMICO DE ALTA PRESSAO,PARA SISTEMA DE AQUECIMENTO SOLAR,COM 200L,EXCLUSIVE INSTALACOES (VER ITENS 15.014.0100 E 0145) E PLACAS COLETORAS.FORNECIMENTO</t>
  </si>
  <si>
    <t>RESERVATORIO TERMICO DE ALTA PRESSAO,PARA SISTEMA DE AQUECIMENTO SOLAR,COM 300L,EXCLUSIVE INSTALACOES (VER ITENS 15.014.0100 A 0145) E PLACAS COLETORAS.FORNECIMENTO</t>
  </si>
  <si>
    <t>RESERVATORIO TERMICO DE ALTA PRESSAO,PARA SISTEMA DE AQUECIMENTO SOLAR,COM 400L,EXCLUSIVE INSTALACOES(VER ITENS 15.014.0100 A 145) E PLACAS COLETORAS.FORNECIMENTO</t>
  </si>
  <si>
    <t>RESERVATORIO TERMICO DE ALTA PRESSAO,PARA SISTEMA DE AQUECIMENTO SOLAR,COM 500L,EXCLUSIVE INSTALACOES(VER ITENS 15.014.0100 A 145) E PLACAS COLETORAS.FORNECIMENTO</t>
  </si>
  <si>
    <t>RESERVATORIO TERMICO DE ALTA PRESSAO,PARA SISTEMA DE AQUECIMENTO SOLAR,COM 600L,EXCLUSIVE INSTALACOES(VER ITENS 15.014.0100 A 145) E PLACAS COLETORAS.FORNECIMENTO</t>
  </si>
  <si>
    <t>RESERVATORIO TERMICO DE ALTA PRESSAO,PARA SISTEMA DE AQUECIMENTO SOLAR,COM 800L,EXCLUSIVE INSTALACOES(VER ITENS 15.014.0100 A 145) E PLACAS COLETORAS.FORNECIMENTO</t>
  </si>
  <si>
    <t>RESERVATORIO TERMICO DE ALTA PRESSAO,PARA SISTEMA DE AQUECIMENTO SOLAR,COM 1000L,EXCLUSIVE INSTALACOES(VER ITENS 15.014.0100 A 145) E PLACAS COLETORAS.FORNECIMENTO</t>
  </si>
  <si>
    <t>PLACAS COLETORAS DE ENERGIA SOLAR HORIZONTAL,MEDINDO 1X2M,EXCLUSIVE INSTALACOES (VER ITENS 15.014.0100 A 0145) E RESERVATORIOS.FORNECIMENTO</t>
  </si>
  <si>
    <t>PLACAS COLETORAS DE ENERGIA SOLAR HORIZONTAL,MEDINDO 1X1M,EXCLUSIVE INSTALACOES (VER ITENS 15.014.0100 A 0145) E RESERVATORIOS.FORNECIMENTO</t>
  </si>
  <si>
    <t>PLACAS COLETORAS DE ENERGIA SOLAR VERTICAL,MEDINDO 1X2M,EXCLUSIVE INSTALACOES (VER ITENS 15.014.0100 A 0145) E RESERVATORIOS.FORNECIMENTO</t>
  </si>
  <si>
    <t>REATOR ELETRONICO DE ALTO FATOR DE POTENCIA(AFP&gt;=0,92)PARA LAMPADA FLUORESCENTE 1X16W,BIVOLT,127/220V.FORNECIMENTO E COLOCACAO</t>
  </si>
  <si>
    <t>REATOR ELETRONICO DE ALTO FATOR DE POTENCIA(AFP&gt;=0,92)PARA LAMPADA FLUORESCENTE 2X16W,BIVOLT,127/220V.FORNECIMENTO E COLOCACAO</t>
  </si>
  <si>
    <t>REATOR ELETRONICO DE ALTO FATOR DE POTENCIA(AFP&gt;=0,92)PARA LAMPADA FLUORESCENTE 1X18W,BIVOLT,127/220V.FORNECIMENTO E COLOCACAO</t>
  </si>
  <si>
    <t>REATOR ELETRONICO DE ALTO FATOR DE POTENCIA(AFP&gt;=0,92)PARA LAMPADA FLUORESCENTE 2X18W,BIVOLT,127/220V.FORNECIMENTO E COLOCACAO</t>
  </si>
  <si>
    <t>REATOR ELETRONICO DE ALTO FATOR DE POTENCIA(AFP&gt;=0,92)PARA LAMPADA FLUORESCENTE 1X20W,BIVOLT,127/220V.FORNECIMENTO E COLOCACAO</t>
  </si>
  <si>
    <t>REATOR ELETRONICO DE ALTO FATOR DE POTENCIA(AFP&gt;=0,92)PARA LAMPADA FLUORESCENTE 2X20W,BIVOLT,127/220V.FORNECIMENTO E COLOCACAO</t>
  </si>
  <si>
    <t>REATOR ELETRONICO DE ALTO FATOR DE POTENCIA(AFP&gt;=0,92)PARA LAMPADA FLUORESCENTE 1X32W,BIVOLT,127/220V.FORNECIMENTO E COLOCACAO</t>
  </si>
  <si>
    <t>REATOR ELETRONICO DE ALTO FATOR DE POTENCIA(AFP&gt;=0,92)PARA LAMPADA FLUORESCENTE 2X32W,BIVOLT,127/220V.FORNECIMENTO E COLOCACAO</t>
  </si>
  <si>
    <t>REATOR ELETRONICO DE ALTO FATOR DE POTENCIA(AFP&gt;=0,92)PARA LAMPADA FLUORESCENTE 1X36W,BIVOLT,127/220V.FORNECIMENTO E COLOCACAO</t>
  </si>
  <si>
    <t>REATOR ELETRONICO DE ALTO FATOR DE POTENCIA(AFP&gt;=0,92)PARA LAMPADA FLUORESCENTE 2X36W,BIVOLT,127/220V.FORNECIMENTO E COLOCACAO</t>
  </si>
  <si>
    <t>REATOR ELETRONICO DE ALTO FATOR DE POTENCIA(AFP&gt;=0,92)PARA LAMPADA FLUORESCENTE 1X40W,BIVOLT,127/220V.FORNECIMENTO E COLOCACAO</t>
  </si>
  <si>
    <t>REATOR ELETRONICO DE ALTO FATOR DE POTENCIA(AFP&gt;=0,92)PARA LAMPADA FLUORESCENTE 2X40W,BIVOLT,127/220V.FORNECIMENTO E COLOCACAO</t>
  </si>
  <si>
    <t>REATOR PARA LAMPADA DE VAPOR METALICO DE 150W,220V,PARA USOEXTERNO.FORNECIMENTO E COLOCACAO</t>
  </si>
  <si>
    <t>REATOR PARA LAMPADA DE VAPOR METALICO DE 250W,220V,PARA USOEXTERNO.FORNECIMENTO E COLOCACAO</t>
  </si>
  <si>
    <t>REATOR PARA LAMPADA DE VAPOR METALICO DE 400W,220V,PARA USOEXTERNO.FORNECIMENTO E COLOCACAO</t>
  </si>
  <si>
    <t>REATOR PARA LAMPADA DE VAPOR SODIO DE 400W,220V.FORNECIMENTOE COLOCACAO</t>
  </si>
  <si>
    <t>BRACO PARA ILUMINACAO DE RUAS,EM TUBO DE ACO GALVANIZADO COMDIAMETRO DE=25,4MM,PARA FIXACAO EM POSTE OU PAREDE,PROJECAOHORIZONTAL=1000MM,PROJECAO VERTICAL=370MM.FORNECIMENTO E COLOCACAO</t>
  </si>
  <si>
    <t>BRACO PARA ILUMINACAO DE RUAS,EM TUBO DE ACO GALVANIZADO COMDIAMETRO DE=48,2MM,PARA FIXACAO EM POSTE OU PAREDE,PROJECAOHORIZONTAL=2500MM,PROJECAO VERTICAL=1660MM.FORNECIMENTO E COLOCACAO</t>
  </si>
  <si>
    <t>BRACO PARA ILUMINACAO DE RUAS,EM TUBO DE ACO GALVANIZADO COMDIAMETRO DE=60,3MM,PARA FIXACAO EM POSTE OU PAREDE,PROJECAOHORIZONTAL=2530MM,PROJECAO VERTICAL=2180MM.FORNECIMENTO E COLOCACAO</t>
  </si>
  <si>
    <t>ABRACADEIRA DE FIXACAO DE BRACOS DE LUMINARIAS DE 4".FORNECIMENTO E COLOCACAO</t>
  </si>
  <si>
    <t>SUPORTE PARA LAMPADA FLUORESCENTE.FORNECIMENTO E COLOCACAO</t>
  </si>
  <si>
    <t>RELE FOTOELETRICO,PARA COMANDO DE ILUMINACAO EXTERNA,NA TENSAO DE 220V E CARGA MAXIMA DE 1.000W.FORNECIMENTO E COLOCACAO</t>
  </si>
  <si>
    <t>RETIRADA E RECOLOCACAO DE APARELHOS DE ILUMINACAO,INCLUSIVELAMPADA</t>
  </si>
  <si>
    <t>RECARGA PARA EXTINTOR DE INCENDIO TIPO AGUA PRESSURIZADA,DE10L</t>
  </si>
  <si>
    <t>RECARGA PARA EXTINTOR DE INCENDIO,PO QUIMICO,DE 4KG</t>
  </si>
  <si>
    <t>RECARGA PARA EXTINTOR DE INCENDIO,PO QUIMICO,DE 6KG</t>
  </si>
  <si>
    <t>RECARGA PARA EXTINTOR DE INCENDIO,GAS CARBONICO,DE 4KG</t>
  </si>
  <si>
    <t>RECARGA PARA EXTINTOR DE INCENDIO,GAS CARBONICO,DE 6KG</t>
  </si>
  <si>
    <t>CAMINHAO COM CARROCERIA FIXA,NO TOCO,CAPACIDADE DE 3,5T,EXCLUSIVE DEPRECIACAO,SEGURO E MOTORISTA</t>
  </si>
  <si>
    <t>CAMINHAO COM CARROCERIA FIXA,NO TOCO,CAPACIDADE DE 7,5T,EXCLUSIVE DEPRECIACAO,SEGURO E MOTORISTA</t>
  </si>
  <si>
    <t>CAMINHAO BASCULANTE,NO TOCO,DE 5,00M3,EXCLUSIVE DEPRECIACAO,SEGURO E MOTORISTA</t>
  </si>
  <si>
    <t>CAMIONETE PICK-UP,COM CABINE SIMPLES E CACAMBA,TIPO LEVE,MOTOR BICOMBUSTIVEL (GASOLINA E ALCOOL) DE 1,6 LITROS,EXCLUSIVEDEPRECIACAO,SEGURO E MOTORISTA</t>
  </si>
  <si>
    <t>CAMINHAO COM CARROCERIA FIXA,NO TOCO,CAPACICADE DE 3,5T,INCLUSIVE MOTORISTA</t>
  </si>
  <si>
    <t>CAMINHAO COM CARROCERIA FIXA,NO TOCO,CAPACIDADE DE 3,5T,INCLUSIVE MOTORISTA</t>
  </si>
  <si>
    <t>CAMINHAO COM CARROCERIA FIXA,NO TOCO,CAPACIDADE DE 7,5T,INCLUSIVE MOTORISTA</t>
  </si>
  <si>
    <t>CAMINHAO COM CARROCERIA FIXA,TRUCADO,CAPACIDADE DE 12T,INCLUSIVE MOTORISTA</t>
  </si>
  <si>
    <t>CAMINHAO BASCULANTE,NO TOCO,CAPACIDADE DE 4,00M3,INCLUSIVE MOTORISTA</t>
  </si>
  <si>
    <t>CAMINHAO BASCULANTE,NO TOCO,CAPACIDADE DE 5,00M3,INCLUSIVE MOTORISTA</t>
  </si>
  <si>
    <t>CAMINHAO BASCULANTE,NO TOCO,CAPACIDADE DE 7,00M3,INCLUSIVE MOTORISTA</t>
  </si>
  <si>
    <t>CAMINHAO BASCULANTE,NO TOCO,CAPACIDADE DE 10,00M3,INCLUSIVEMOTORISTA</t>
  </si>
  <si>
    <t>CAMINHAO BASCULANTE DO TIPO PESADO (FORA DE ESTRADA),CAPACIDADE RASA DE 11,00M3,INCLUSIVE MOTORISTA</t>
  </si>
  <si>
    <t>CAMINHAO BASCULANTE DO TIPO MEDIO-PESADO,TRUCADO,CAPACIDADEDE 12,00M3,INCLUSIVE MOTORISTA</t>
  </si>
  <si>
    <t>CAMINHAO TANQUE,CAPACIDADE DE 6.000L,INCLUSIVE MOTORISTA</t>
  </si>
  <si>
    <t>CAMINHAO TANQUE,CAPACIDADE DE 10.000L,INCLUSIVE MOTORISTA</t>
  </si>
  <si>
    <t>CAMINHAO TANQUE,CAPACIDADE DE 15.000L,INCLUSIVE MOTORISTA</t>
  </si>
  <si>
    <t>CAMINHAO TANQUE,CAPACIDADE DE 20.000L,INCLUSIVE MOTORISTA</t>
  </si>
  <si>
    <t>CAMINHAO TANQUE,CAPACIDADE DE 30.000L,INCLUSIVE MOTORISTA</t>
  </si>
  <si>
    <t>CAMINHAO BETONEIRA,CAPACIDADE DE 5,00M3,INCLUSIVE MOTORISTA</t>
  </si>
  <si>
    <t>CAMINHAO BETONEIRA,CAPACIDADE DE 7,00M3,INCLUSIVE MOTORISTA</t>
  </si>
  <si>
    <t>CARRETA PARA TRANSPORTE PESADO,CAPACIDADE PARA CARGA UTIL DE60/80T,INCLUSIVE MOTORISTA</t>
  </si>
  <si>
    <t>CARRETA PARA TRANSPORTE PESADO,CAPACIDADE PARA CARGA UTIL DE30T,INCLUSIVE MOTORISTA</t>
  </si>
  <si>
    <t>MICRO-ONIBUS COM CAPACIDADE MINIMA DE 15 LUGARES,MOTOR DIESEL,INCLUSIVE MOTORISTA</t>
  </si>
  <si>
    <t>VEICULO DE PASSEIO,5 PASSAGEIROS,4 PORTAS,MOTOR BICOMBUSTIVEL (GASOLINA E ALCOOL)DE 1,6 LITROS,COM AR CONDICIONADO,DIRECAO HIDRAULICA E VIDROS DIANTEIROS ELETRICOS,EXCLUSIVE MOTORISTA</t>
  </si>
  <si>
    <t>VEICULO DE PASSEIO,5 PASSAGEIROS,4 PORTAS,MOTOR BICOMBUSTIVEL (GASOLINA E ALCOOL)DE 1,6 LITROS,COM AR CONDICIONADO,DIRECAO HIDRAULICA E VIDRO DIANTEIROS ELETRICOS,EXCLUSIVE MOTORISTA</t>
  </si>
  <si>
    <t>VEICULO DE PASSEIO,5 PASSAGEIROS,4 PORTAS,MOTOR BICOMBUSTIVEL (GASOLINA E ALCOOL)DE 1,6 LITROS,COM AR CONDICIONADO,DIRECAO HIDRAULICA E VIDROS DIANTEIROS ELETRICOS,INCLUSIVE MOTORISTA</t>
  </si>
  <si>
    <t>VEICULO DE PASSEIO,5 PASSAGEIROS,MOTOR BICOMBUSTIVEL (GASOLINA E ALCOOL) DE 1.0 LITRO,INCLUSIVE MOTORISTA</t>
  </si>
  <si>
    <t>VEICULO DE PASSEIO,5 PASSAGEIROS,MOTOR BICOMBUSTIVEL (GASOLINA E ALCOOL) DE 1.0 LITRO,EXCLUSIVE MOTORISTA</t>
  </si>
  <si>
    <t>CAMIONETE TIPO PICK-UP,COM CABINE SIMPLES E CACAMBA,TIPO LEVE,MOTOR BICOMBUSTIVEL (GASOLINA E ALCOOL) DE 1,6 LITROS,INCLUSIVE MOTORISTA</t>
  </si>
  <si>
    <t>CAMIONETE TIPO PICK-UP,COM CABINE SIMPLES E CACAMBA,TIPO LEVE,MOTOR BICOMBUSTIVEL (GASOLINA E ALCOOL) DE 1,6 LITROS,EQUIPADA COM ESCADA DE EXTENSAO GIRATORIA E BASCULANTE,COM SUPORTE,ACIONAMENTO MANUAL E TODOS OS IMPLEMENTOS NECESSARIOS PARA UM PERFEITO FUNCIONAMENTO,INCLUSIVE MOTORISTA</t>
  </si>
  <si>
    <t>CAMIONETE TIPO PICK-UP,COM CABINE SIMPLES E CACAMBA,TIPO LEVE,MOTOR BICOMBUSTIVEL (GASOLINA E ALCOOL) DE 1,6 LITROS,EQUIPADA COM ESCADA DE EXTENSAO GIRATORIA E BASCULANTE,COM SUPORTE,ACIONAMENTO MANUAL A TODOS OS IMPLEMENTOS NECESSARIOS PARA UM PERFEITO FUNCIONAMENTO,INCLUSIVE MOTORISTA</t>
  </si>
  <si>
    <t>CAMIONETE TIPO PICK-UP COM CABINE DUPLA E CACAMBA MOTOR BICOMBUSTIVEL (GASOLINA E ALCOOL) 2.4,DIRECAO HIDRAULICA,TRACAOTRASEIRA,INCLUSIVE MOTORISTA</t>
  </si>
  <si>
    <t>CAMIONETE TIPO PICK-UP COM CABINE DUPLA E CACAMBA MOTOR DIESEL 2.8,DIRECAO HIDRAULICA TRACAO NAS 4 RODAS,INCLUSIVE MOTORISTA</t>
  </si>
  <si>
    <t>MOTOCICLETA,125 CILINDRADAS X/E,EXCLUSIVE MOTORISTA</t>
  </si>
  <si>
    <t>GUINDASTE SOBRE RODAS,MEIA LANCA,CAPACIDADE DE 6T,INCLUSIVEOPERADOR</t>
  </si>
  <si>
    <t>GUINDASTE SOBRE RODAS,CAPACIDADE DE 15T,RAIO DE CURVA DE 4,65M,LANCA TELESCOPICA DE ACIONAMENTO HIDRAULICO COM 7,60M RETRAIDA E 18,30M ESTENDIDA,INCLUSIVE OPERADOR E AUXILIAR</t>
  </si>
  <si>
    <t>GUINDASTE ARTICULADO,SOBRE CAMINHAO DIESEL(INCLUSIVE ESTE),MOMENTO MAXIMO DE ELEVACAO 30TXM E CAPACIDADE MAXIMA DE ELEVACAO 8,5T A 3,4M,INCLUSIVE OPERADOR E AUXILIAR</t>
  </si>
  <si>
    <t>GUINDASTE TIPO GRUA,COM CAPACIDADE DE CARGA DE 1200KG,VELOCIDADE DE 40M/MIN,TORRE COMPOSTA POR 9 MODULOS DE 3 METROS CADA,TOTALIZANDO 27 METROS,ALCANCE MAXIMO DE 25 METROS COM UMACARGA DE 1000KG,INCLUSIVE BASE DE SUSTENTACAO E OPERADOR</t>
  </si>
  <si>
    <t>GUINCHO DE ENGRENAGEM,COM CAPACIDADE PARA 750KG,COM JOGO DE4 ROLDANAS,COM CABO SIMPLES,EXCLUSIVE OPERADOR</t>
  </si>
  <si>
    <t>ELEVADOR EQUIPADO PARA TRANSPORTE DE CONCRETO A 10,00M DE ALTURA COMPREENDENDO:GUINCHO,16,00M DE TORRE DESMONTAVEL,CACAMBA AUTOMATICA DE 550L,FUNIL PARA DESCARGA E SILO DE ESPERA DE 1.000L,EXCLUSIVE OPERADOR</t>
  </si>
  <si>
    <t>ESTEIRA TRANSPORTADORA,DE CORREIA,LARGURA DE 50CM E 10,00M DE COMPRIMENTO,EXCLUSIVE OPERADOR</t>
  </si>
  <si>
    <t>PORTICO MOVEL METALICO,COM TALHA MANUAL DE 10T,VAO DE 5M,CURSO DE 30M EM TRILHOS,EXCLUSIVE OPERADOR</t>
  </si>
  <si>
    <t>GUINDAUTO COM CAPACIDADE MAXIMA DE CARGA EM TORNO DE 3,5T AAPROXIMADAMENTE 2,00M E ALCANCE MAXIMO VERTICAL(DO SOLO)A APROXIMADAMENTE 7,00M,ANGULO DE GIRO DE 180º,MONTADO SOBRE CHASSIS DE CAMINHAO,EXCLUSIVE ESTE.SAO CONSIDERADOS DOIS AJUDANTES,EXCLUSIVE OPERADOR QUE E CONSIDERADO O MOTORISTA DO CAMINHAO</t>
  </si>
  <si>
    <t>GUINDAUTO COM CAPACIDADE MAXIMA DE CARGA EM TORNO DE 4T A APROXIMADAMENTE 2,00M E ALCANCE MAXIMO VERTICAL(DO SOLO)A APROXIMADAMENTE 8,00M,ANGULO DE GIRO DE 180º,MONTADO SOBRE CHASSIS DE CAMINHAO,EXCLUSIVE ESTE.SAO CONSIDERADOS DOIS AJUDANTES,EXCLUSIVE OPERADOR QUE E CONSIDERADO O MOTORISTA DO CAMINHAO</t>
  </si>
  <si>
    <t>GUINDAUTO COM CAPACIDADE MAXIMA DE CARGA EM TORNO DE 10,5T AAPROXIMADAMENTE 2,00M E ALCANCE MAXIMO VERTICAL(DO SOLO)A APROXIMADAMENTE 17,00M,ANGULO DE GIRO DE 180º,MONTADO SOBRE CHASSIS DE CAMINHAO,EXCLUSIVE ESTE.SAO CONSIDERADOS DOIS AJUDANTES,EXCLUSIVE OPERADOR QUE E CONSIDERADO O MOTORISTA DO CAMINHAO</t>
  </si>
  <si>
    <t>GUINDAUTO COM CAPACIDADE MAXIMA DE CARGA EM TORNO DE 15,5T AAPROXIMADAMENTE 2,00M E ALCANCE MAXIMO VERTICAL(DO SOLO)A APROXIMADAMENTE 16,50M,ANGULO DE GIRO DE 180º,MONTADO SOBRE CHASSIS DE CAMINHAO,EXCLUSIVE ESTE.SAO CONSIDERADOS DOIS AJUDANTES,EXCLUSIVE OPERADOR QUE E CONSIDERADO O MOTORISTA DO CAMINHAO</t>
  </si>
  <si>
    <t>EMPILHADEIRA EQUIPADA COM RODAGEM PNEUMATICA,CAPACIDADE DE 2,5T E CENTRO DE CARGA A 60CM,MOTOR A GASOLINA,INCLUSIVE OPERADOR</t>
  </si>
  <si>
    <t>EMPILHADEIRA EQUIPADA COM RODAGEM PNEUMATICA,CAPACIDADE DE 3T E CENTRO DE CARGA A 60CM,MOTOR A GASOLINA,INCLUSIVE OPERADOR</t>
  </si>
  <si>
    <t>EMPILHADEIRA EQUIPADA COM RODAGEM PNEUMATICA,CAPACIDADE DE 4T E CENTRO DE CARGA A 60CM,MOTOR A GASOLINA,INCLUSIVE OPERADOR</t>
  </si>
  <si>
    <t>EMPILHADEIRA EQUIPADA COM RODAGEM PNEUMATICA,CAPACIDADE DE 5T E CENTRO DE CARGA A 60CM,INCLUSIVE OPERADOR</t>
  </si>
  <si>
    <t>EMPILHADEIRA EQUIPADA COM RODAGEM PNEUMATICA,CAPACIDADE DE 7T E CENTRO DE CARGA A 60CM,INCLUSIVE OPERADOR</t>
  </si>
  <si>
    <t>PLATAFORMA PANTOGRAFICA CAPAC.TRABALHO ATE 10M ALTURA,CAPAC.MAXIMA CARGA DISTRIBUIDA 3000KG,CAPAC.MAXIMA CARGA CONCENTRADA 1500KG,PISO PLATAF.CONSTITUIDO CHAPA XADREZ FERRO,EXTENSORES LATERAIS(S/GUARDA-CORPO),GUARDA-CORPO REMOVIVEL PLATAF.,SAPATAS HIDR.E TESOURAS LARGAS,NIVELAMENTO E MAIOR ESTABILIDADE EQUIPAMENTO,ESCADA SIMPLES ALUMINIO,EXCLUSIVE OPERADOR</t>
  </si>
  <si>
    <t>CAMIONETA TIPO PICK-UP,COM CABINE SIMPLES E CACAMBA,TIPO LEVE,MOTOR BICOMBUSTIVEL(GASOLINA E ALCOOL) DE 1,6 LITROS,EXCLUSIVE MOTORISTA</t>
  </si>
  <si>
    <t>CAMIONETA TIPO PICK-UP,COM CABINE SIMPLES E CACAMBA,TIPO LEVE,MOTOR BICOMBUSTIVEL(GASOLINA E ALCOOL)DE 1,6 LITROS,EXCLUSIVE MOTORISTA</t>
  </si>
  <si>
    <t>CAMIONETA TIPO PICK-UP,COM CABINE SIMPLES E CACAMBA,TIPO LEVE,MOTOR BICOMBUSTIVEL(GASOLINA E ALCOOL)DE 1,6 LITROS,EQUIPADA COM ESCADA DE EXTENSAO GIRATORIA E BASCULANTE,COM SUPORTE,ACIONAMENTO MANUAL E TODOS OS IMPLEMENTOS NECESSARIOS PARAUM PERFEITO FUNCIONAMENTO,EXCLUSIVE MOTORISTA</t>
  </si>
  <si>
    <t>CAMIONETA TIPO PICK-UP,COM CABINE DUPLA E CACAMBA,MOTOR BICOMBUSTIVEL(GASOLINA E ALCOOL)DE 2,4 LITROS,DIRECAO HIDRAULICA,TRACAO TRASEIRA,EXCLUSIVE MOTORISTA</t>
  </si>
  <si>
    <t>VEICULOS DE PASSEIO,5 PASSAGEIROS,MOTOR BICOMBUSTIVEL (GASOLINA E ALCOOL) DE 1,6 LITROS,COM AR CONDICIONADO,DIRECAO HIDRAULICA E VIDROS DIANTEIROS ELETRICOS,EXCLUSIVE MOTORISTA</t>
  </si>
  <si>
    <t>VEICULO DE PASSEIO,5 PASSAGEIROS,MOTOR BICOMBUSTIVEL (GASOLINA E ALCOOL) DE 1,6 LITROS,COM AR CONDICIONADO,DIRECAO HIDRAULICA E VIDRO DIANTEIROS ELETRICOS,EXCLUSIVE MOTORISTA E COMBUSTIVEL</t>
  </si>
  <si>
    <t>VEICULO DE PASSEIO,5 PASSAGEIROS,MOTOR BICOMBUSTIVEL (GASOLINA E ALCOOL) DE 1,6 LITROS,COM AR CONDICIONADO,DIRECAO HIDRAULICA E VIDROS DIANTEIROS ELETRICOS,INCLUSIVE MOTORISTA E COMBUSTIVEL</t>
  </si>
  <si>
    <t>VEICULO DE PASSEIO,5 PASSAGEIROS,MOTOR BICOMBUSTIVEL (GASOLINA E ALCOOL) DE 1,0 LITRO,EXCLUSIVE MOTORISTA</t>
  </si>
  <si>
    <t>VEICULO DE PASSEIO,5 PASSAGEIROS,MOTOR BICOMBUSTIVEL (GASOLINA E ALCOOL) DE 1,0 LITRO,EXCLUSIVE MOTORISTA E COMBUSTIVEL</t>
  </si>
  <si>
    <t>VEICULO DE PASSEIO,5 PASSAGEIROS,MOTOR BICOMBUSTIVEL (GASOLINA E ALCOOL) DE 1,0 LITRO,INCLUSIVE MOTORISTA E COMBUSTIVEL</t>
  </si>
  <si>
    <t>MICRO-ONIBUS COM CAPACIDADE MINIMA DE 15 LUGARES,MOTOR DIESEL,EXCLUSIVE MOTORISTA</t>
  </si>
  <si>
    <t>MICRO-ONIBUS COM CAPACIDADE MINIMA DE 15 LUGARES,MOTOR DIESEL,EXCLUSIVE MOTORISTA E COMBUSTIVEL</t>
  </si>
  <si>
    <t>MICRO-ONIBUS COM CAPACIDADE MINIMA DE 15 LUGARES,MOTOR DIESEL,INCLUSIVE MOTORISTA E COMBUSTIVEL</t>
  </si>
  <si>
    <t>CAMIONETE TIPO PICK-UP,COM CABINE SIMPLES E CACAMBA,TIPO LEVE,MOTOR BICOMBUSTIVEL (GASOLINA E ALCOOL) DE 1,6 LITROS,EXCLUSIVE MOTORISTA</t>
  </si>
  <si>
    <t>CAMIONETE TIPO PICK-UP,COM CABINE SIMPLES E CACAMBA,TIPO LEVE,MOTOR BICOMBUSTIVEL (GASOLINA E ALCOOL) DE 1,6 LITROS,EXCLUSIVE MOTORISTA E COMBUSTIVEL</t>
  </si>
  <si>
    <t>CAMIONETE TIPO PICK-UP,COM CABINE SIMPLES E CACAMBA,TIPO LEVE,MOTOR BICOMBUSTIVEL (GASOLINA E ALCOOL) DE 1,6 LITROS,INCLUSIVE MOTORISTA E COMBUSTIVEL</t>
  </si>
  <si>
    <t>CAMIONETE TIPO PICK-UP,COM CABINE DUPLA E CACAMBA,TIPO LEVE,MOTOR BICOMBUSTIVEL (GASOLINA E ALCOOL) DE 2.4,DIRECAO HIDRAULICA,TRACAO TRASEIRA,EXCLUSIVE MOTORISTA</t>
  </si>
  <si>
    <t>CAMIONETE TIPO PICK-UP,COM CABINE DUPLA E CACAMBA,TIPO LEVE,COM MOTOR BICOMBUSTIVEL (GASOLINA E ALCOOL),DE 2.4,DIRECAO HIDRAULICA,TRACAO TRASEIRA,EXCLUSIVE MOTORISTA E COMBUSTIVEL</t>
  </si>
  <si>
    <t>CAMIONETE TIPO PICK-UP,COM CABINE DUPLA E CACAMBA,TIPO LEVE,COM MOTOR BICOMBUSTIVEL (GASOLINA E ALCOOL),DE 2.4,DIRECAO HIDRAULICA,TRACAO TRASEIRA,INCLUSIVE MOTORISTA E COMBUSTIVEL</t>
  </si>
  <si>
    <t>MOTOCICLETA,125 CILINDRADAS X/E,EXCLUSIVE MOTORISTA E COMBUSTIVEL</t>
  </si>
  <si>
    <t>MAQUINA FRESADORA A FRIO,LARGURA DE FRESAGEM DE 1,00M,INCLUSIVE OPERADOR E AJUDANTE</t>
  </si>
  <si>
    <t>DUMPER,CARGA SOLIDA DE 1.000L,INCLUSIVE OPERADOR</t>
  </si>
  <si>
    <t>DUMPER,CARGA SOLIDA 1.000L,INCLUSIVE OPERADOR</t>
  </si>
  <si>
    <t>ESCAVADEIRA HIDRAULICA DE ESTEIRA, COM PESO OPERACIONAL EM TORNO DE 17T, MOTOR DIESEL EM TORNO DE 111CV, CACAMBA COM CAPACIDADE APROXIMADA DE 0,78M3, PROFUNDIDADE DE ESCAVACAO MAXIMA DE 6,60M, COM 3 BRACOS ARTICULADOS, BRACO INTERMEDIARIO AJUSTAVEL EM 3 POSICOES, INCLUSIVE OPERADOR</t>
  </si>
  <si>
    <t>ESCAVADEIRA HIDRAULICA DE ESTEIRA, COM PESO OPERACIONAL EM TORNO DE 23T, MOTOR DIESEL EM TORNO DE 172CV, CACAMBA COM CAPACIDADE APROXIMADA DE 1,14M3, PROFUNDIDADE DE ESCAVACAO MAXIMA DE 6,02M, COM 3 BRACOS ARTICULADOS, BRACO INTERMEDIARIO AJUSTAVEL EM 3 POSICOES, INCLUSIVE OPERADOR</t>
  </si>
  <si>
    <t>MOTONIVELADORA COM PESO OPERACIONAL EM TORNO DE 18T, MOTOR DIESEL EM TORNO DE 125CV, INCLUSIVE OPERADOR</t>
  </si>
  <si>
    <t>PA CARREGADEIRA DE PNEUS,COM PESO OPERACIONAL EM TORNO DE 23T, PA COM CAPACIDADE RASA APROXIMADA DE 4,03M3, POTENCIA EMTORNO DE 270CV, INCLUSIVE OPERADOR</t>
  </si>
  <si>
    <t>GRADE DE DISCO,ARMADURA LEVE,COM 20 (VINTE) DISCOS,PESO DE 1300KG,LARGURA DE CORTE DE 2,50M,ACIONAMENTO MECANICO,EXCLUSIVE OPERADOR</t>
  </si>
  <si>
    <t>GRADE DE DISCO,ARMADURA LEVE,COM 20 (VINTE) DISCOS,PESO DE 1.300KG,LARGURA DE CORTE DE 2,50M,ACIONAMENTO MECANICO,EXCLUSIVE OPERADOR</t>
  </si>
  <si>
    <t>TRATOR DE PNEUS COM MOTOR DIESEL DE 61CV,INCLUSIVE OPERADOR</t>
  </si>
  <si>
    <t>TRATOR DE ESTEIRAS COM MOTOR DIESEL EM TORNO DE 80CV,COM LAMINA DE 1290KG,INCLUSIVE OPERADOR</t>
  </si>
  <si>
    <t>TRATOR DE ESTEIRAS COM MOTOR DIESEL EM TORNO DE 140CV,COM LAMINA DE 2330KG,INCLUSIVE OPERADOR</t>
  </si>
  <si>
    <t>TRATOR DE ESTEIRAS COM MOTOR DIESEL EM TORNO DE 200CV,COM LAMINA DE 2500KG,INCLUSIVE OPERADOR</t>
  </si>
  <si>
    <t>TRATOR DE ESTEIRAS COM MOTOR DIESEL EM TORNO DE 335CV,SEM LAMINA,INCLUSIVE OPERADOR</t>
  </si>
  <si>
    <t>TRATOR DE ESTEIRAS COM MOTOR DIESEL EM TORNO DE 335CV,COM LAMINA DE 5000KG,INCLUSIVE OPERADOR</t>
  </si>
  <si>
    <t>TRATOR DE ESTEIRAS COM MOTOR DIESEL EM TORNO DE 335CV,COM ESCARIFICADOR DE PENETRACAO MAXIMA DE 0,66M,INCLUSIVE OPERADOR</t>
  </si>
  <si>
    <t>RETROESCAVADEIRA, COM PESO OPERACIONAL EM TORNO DE 7T, MOTORDIESEL EM TORNO DE 75CV, CAPACIDADE APROXIMADA DA CACAMBA DE0,76M3, PROFUNDIDADE DE ESCAVACAO MAXIMA DE 4,00M, INCLUSIVEOPERADOR</t>
  </si>
  <si>
    <t>RETROESCAVADEIRA, COM PESO OPERACIONAL EM TORNO DE 7T, MOTORDIESEL EM TORNO DE 75CV, CAPACIDADE APROXIMADA DA CACAMBA DE 0,76M3, PROFUNDIDADE DE ESCAVACAO MAXIMA DE 4,00M, INCLUSIVE OPERADOR</t>
  </si>
  <si>
    <t>PA CARREGADEIRA DE PNEUS COM PESO OPERACIONAL EM TORNO DE 12T, POTENCIA EM TORNO DE 121CV, PA COM CAPACIDADE RASA APROXIMADA DE 1,30M3, INCLUSIVE OPERADOR</t>
  </si>
  <si>
    <t>PA CARREGADEIRA DE PNEUS COM PESO OPERACIONAL EM TORNO DE 18T, POTENCIA EM TORNO DE 183CV, PA COM CAPACIDADE RASA APROXIMADA DE 3,10M3, INCLUSIVE OPERADOR</t>
  </si>
  <si>
    <t>MINI PA CARREGADEIRA,DE RODAS,CARGA OPERACIONAL EM TORNO DE629KG,ALTURA DE DESCARGA APROXIMADA DE 2,40M,INCLUSIVE OPERADOR</t>
  </si>
  <si>
    <t>ROMPEDOR HIDRAULICO ADAPTAVEL A RETRO-ESCAVADEIRA(EXCLUSIVEESTA),COM PESO OPERACIONAL DE 435KG,FREQUENCIA DE IMPACTOS DE 400 A 1000BPM,INCLUSIVE PONTEIRO DE 84MM DE DIAMETRO,EXCLUSIVE OPERADOR</t>
  </si>
  <si>
    <t>ROMPEDOR HIDRAULICO ADAPTAVEL A ESCAVADEIRA HIDRAULICA(EXCLUSIVE ESTA),COM PESO OPERACIONAL DE 1700KG,FREQUENCIA DE IMPACTOS DE 320 A 600BPM,INCLUSIVE PONTEIRO DE 130MM DE DIAMETRO,EXCLUSIVE OPERADOR</t>
  </si>
  <si>
    <t>ROMPEDOR PNEUMATICO DE 32,6KG DE PESO,CONSUMO DE AR 38,8L/S,FREQUENCIA DE IMPACTOS DE 1.100,IMP/MIN,EXCLUSIVE OPERADOR,PONTEIRA E MANGUEIRA</t>
  </si>
  <si>
    <t>PERFURATRIZ DE 26KG DE PESO(PARA USO SUBTERRANEO),CONSUMO DEAR 63L/S,FREQUENCIA DE IMPACTOS DE 38,IMP/S,COMPRIMENTO DE71CM,DIAMETRO DO PISTAO DE 70MM,EXCLUSIVE OPERADOR,BROCA E MANGUEIRA</t>
  </si>
  <si>
    <t>PERFURATRIZ DE 23,5KG DE PESO(PARA SERVICOS DE FURACAO DE FOGACHO,PERFURACAO EM BANCADAS BAIXAS E SERVICOS SIMILARES),CONSUMO DE AR 56L/S,FREQUENCIA DE IMPACTOS DE 34 IMP/S,COMPRIMENTO DE 64CM,DIAMETRO DO PISTAO DE 65MM,EXCLUSIVE OPERADOR,BROCA E MANGUEIRA</t>
  </si>
  <si>
    <t>ARADO REVERSIVEL DE DISCO ADAPTAVEL A TRATOR PARA PREPARO DETERRENO,EXCLUSIVE OPERADOR</t>
  </si>
  <si>
    <t>VALETADEIRA MOTOR DIESEL DE 135HP,INCLUSIVE OPERADOR</t>
  </si>
  <si>
    <t>ROCADEIRA DESLOCAVEL ADAPTAVEL A TRATOR PARA PREPARO DE TERRENO,EXCLUSIVE OPERADOR</t>
  </si>
  <si>
    <t>GUINCHO CARREGADOR ADAPTAVEL A TRATOR PARA TRANSPORTE DE MADEIRA,EXCLUSIVE OPERADOR</t>
  </si>
  <si>
    <t>SOCADOR PNEUMATICO,10,9KG DE PESO,CONSUMO DE AR DE 10.5L/S,EXCLUSIVE OPERADOR</t>
  </si>
  <si>
    <t>SOCADOR PNEUMATICO,10,9KG DE PESO,CONSUMO DE AR DE 10,5L/S,EXCLUSIVE OPERADOR</t>
  </si>
  <si>
    <t>ROLO COMPACTADOR TANDEM,DE 6 A 9T,MOTOR DIESEL DE 55CV,INCLUSIVE OPERADOR</t>
  </si>
  <si>
    <t>ROLO COMPACTADOR TANDEM,DE 6 A 9T,INCLUSIVE OPERADOR</t>
  </si>
  <si>
    <t>COMPACTADOR VIBRATORIO,COM TAMBOR PE-DE-CARNEIRO,AUTOPROPULSOR,COM MOTOR DIESEL DE 76HP,COM 6 A 7T,LARGURA DE 1,85M,INCLUSIVE OPERADOR</t>
  </si>
  <si>
    <t>ROLO ESTATICO DE 3 RODAS,PARA COMPACTACAO DE ASFALTO COM ESPESSURA DE 25 A 50MM,LARGURA DE COMPACTACAO 2,1M,VELOCIDADE DO ROLO 6KM/H,DENSIDADE 2375KG/M3,CLASSE DE PESO 13T,INCLUSIVE OPERADOR</t>
  </si>
  <si>
    <t>ROLO VIBRATORIO LISO,DE 7T,AUTOPROPULSOR,LARGURA TOTAL DE 2,015M,INCLUSIVE OPERADOR</t>
  </si>
  <si>
    <t>ROLO ESTATICO DE 7 RODAS,AUTOPROPELIDO,PARA COMPACTACAO DEASFALTO,COM ESPESSURA DE 25 A 50MM,LARGURA DE COMPACTACAO 1,82M,CLASSE DE PESO 21T,INCLUSIVE OPERADOR</t>
  </si>
  <si>
    <t>ROLO COMPACTADOR VIBRATORIO,AUTOPROPELIDO PARA REPARO DE PAVIMENTACAO,CAPACIDADE DE 2T,INCLUSIVE OPERADOR</t>
  </si>
  <si>
    <t>ROLO ESTATICO DE 9 RODAS,AUTOPROPELIDO,PARA COMPACTACAO DE ASFALTO,COM ESPESSURA DE 25 A 50MM,LARGURA DE COMPACTACAO 1,76M,CLASSE DE PESO 14T,INCLUSIVE OPERADOR</t>
  </si>
  <si>
    <t>ROLO COMPACTADOR PE-DE-CARNEIRO DUPLO,REBOCAVEL,C/2 TAMBORES1000MM DE DIAM.E 1220MM DE COMPRIMENTO,COMPRIMENTO TOTAL DOROLO 3700MM,TRACAO NECESSARIA 65CV,PESO LIQUIDO 2150KG,PESOCOM LASTRO DE AGUA 4650KG,PESO COM LASTRO DE AREIA 6000KG,PRESSAO SOBRE O SOLO SEM LASTRO 12KG/CM2,PRESSAO COM LASTRO DE AGUA 20KG/CM2,EXCLUSIVE OPERADOR</t>
  </si>
  <si>
    <t>USINA PRE-MISTURADORA DE SOLOS P/ESTABILIZACAO DE BASES,C/CAPACIDADE 350/600T/H,ALIMENTADOR-DOSADOR,DOSADOR DUPLO DE CORREIAS,DOSADOR TRIPLO MESA VAI E VEM,DOSADOR TRIPLO DE CORREIAS,DOSADOR TRIPLO DE CALHAS VIBRATORIAS,DOSADOR QUADRUPLO,TRANSPORTADOR DE CORREIA DE TRANSFERENCIA MEDINDO 36"X19,10M,MISTURADOR,COMANDOS E EQUIPAMENTOS COMPLEMENTARES,INCL.EQUIPE</t>
  </si>
  <si>
    <t>USINA PARA MISTURA BETUMINOSA DE ALTA CLASSE A QUENTE,COM CAPACIDADE DE 60 A 90T/H,COMPREENDENDO UNIDADE DE ALIMENTACAOE DOSAGEM DE FRIOS,SECADOR,PENEIRA DOSADORA,ALIMENTADOR DE FINOS,MISTURADOR,INSTALACAO DE ARMAZENAGEM E AQUECIMENTO DE ASFALTO E GRUPO GERADOR DE 125/145KVA,COM EQUIPE DE OPERACAO</t>
  </si>
  <si>
    <t>USINA PARA MISTURA A FRIO,COM CAPACIDADE PARA 50T/H,COMPREENDENDO:ALIMENTADOR-DOSADOR DE FRIOS,ELEVADOR,SILO-TREMONHA,ALIMENTADOR DE FINOS,MISTURADOR,INSTALACAO DE ARMAZENAGEM E AQUECIMENTO DE ASFALTO E GRUPO GERADOR DE 60/66KVA,INCLUSIVEEQUIPE DE OPERACAO</t>
  </si>
  <si>
    <t>SISTEMA DE AQUECIMENTO COM UM TANQUE FIXO DE 30000 LITROS PARA ASFALTO E UM TANQUE DE 20000 LITROS PARA COMBUSTIVEL,COMSISTEMA DE CIRCULACAO DE ASFALTO,INCLUSIVE OPERADOR</t>
  </si>
  <si>
    <t>PULVIMISTURADOR,LARGURA DE MISTURADOR DE 2,50M,TRACIONADO POR TRATOR DE PNEUS DE 61CV,INCLUSIVE ESTE E 2 OPERADORES</t>
  </si>
  <si>
    <t>DISTRIBUIDOR DE BETUME(ASFALTO) REBOCAVEL,MOTOR A GASOLINA,PARTIDA MANUAL,CAPACIDADE EFETIVA DO TANQUE DE 2.200L,BOMBA DE ENGRENAGEM DE DIAMETRO DE 2",180L/MIN,BARRA DE DISTRIBUICAO COM 2,00M,HASTE DE DISTRIBUICAO MANUAL PROVIDA DE REGISTROPROPRIO,EXCLUSIVE OPERADOR</t>
  </si>
  <si>
    <t>DISTRIBUIDOR DE BETUME(ASFALTO) REBOCAVEL,MOTOR A GASOLINA,PARTIDA MANUAL,CAPACIDADE EFETIVA DE TANQUE DE 2.200L,BOMBA DE ENGRENAGEM DE DIAMETRO DE 2",180L/MIN,BARRA DE DISTRIBUICAO COM 2,00M,HASTE DE DISTRIBUICAO MANUAL PROVIDA DE REGISTROPROPRIO,EXCLUSIVE OPERADOR</t>
  </si>
  <si>
    <t>DISTRIBUIDOR DE BETUME(ASFALTO) SOB PRESSAO,MOTOR A GASOLINA,MONTADO SOBRE CAMINHAO,CAPACIDADE EFETIVA DO TANQUE DE 5000L,INCLUSIVE ESTE COM MOTORISTA</t>
  </si>
  <si>
    <t>ESPALHADOR DE AGREGADOS,REBOCAVEL,CAPACIDADE RASA DE 1,30M3,LARGURA MAXIMA DE DISTRIBUICAO DE 3,66M,COMPRIMENTO DE 4,10M,LARGURA DE 1,30M,ALTURA DE 1,00M,4 RODAS COM PNEUMATICOS 6X9(10 LONAS),PESO DE 860KG,DIAMETRO DO ROLO DE 12,7CM(5"),EXCLUSIVE OPERADOR</t>
  </si>
  <si>
    <t>VIBRO ACABADORA DE ASFALTO,SOBRE ESTEIRA,COM EXTENSAO PARA PAVIMENTACAO,LARGURA DE 4,27M,INCLUSIVE OPERADOR E AUXILIAR</t>
  </si>
  <si>
    <t>VIBRO ACABADORA ELETRONICA DE ASFALTO,CAPACIDADE DO SILO DEASFALTO 10,5T,LARGURA DE 4,55M,INCLUSIVE OPERADOR E AUXILIAR</t>
  </si>
  <si>
    <t>MAQUINAS DE JUNTAS(SERRA DE CONCRETO) MOTOR A GASOLINA PARTIDA MANUAL,CHASSIS REFORCADO,GUARDA PROTETORA PARA ACOMODAR SERRAS DE ATE 14",SERRA PARA CONCRETO ESPECIALMENTE DESENVOLVIDA PARA ABERTURAS DE JUNTA DE DILATACAO COM 3.600RPM,INCLUSIVE OPERADOR</t>
  </si>
  <si>
    <t>MAQUINAS DE JUNTAS(SERRA DE CONCRETO) MOTOR A GASOLINA PARTIDA MANUAL,CHASSIS REFORCADO,GUARDA PROTETORA PARA ACOMADAR SERRAS DE ATE 14",SERRA PARA CONCRETO ESPECIALMENTE DESENVOLVIDA PARA ABERTURAS DE JUNTA DE DILATACAO COM 3.600RPM,INCLUSIVE OPERADOR</t>
  </si>
  <si>
    <t>VASSOURA MECANICA,REBOCAVEL,LARGURA DE TRABALHO DE 2,44MM,EXCLUSIVE OPERADOR</t>
  </si>
  <si>
    <t>VASSOURA MECANICA,REBOCAVEL,LARGURA DE TRABALHO DE 2,44M,EXCLUSIVE OPERADOR</t>
  </si>
  <si>
    <t>VASSOURA MECANICA,COM ASPIRACAO (SUCCAO) E ESCOVA,CAPACIDADEDE 4M3,MONTADA SOBRE CHASSIS DE CAMINHAO,INCLUSIVE OPERADOR</t>
  </si>
  <si>
    <t>DISTRIBUIDOR DE ASFALTO(BMB),INCLUSIVE OPERADOR</t>
  </si>
  <si>
    <t>MISTURADOR DE ASLFATO X BORRACHA,EXCLUSIVE OPERADOR</t>
  </si>
  <si>
    <t>MISTURADOR DE ASFALTO X BORRACHA,EXCLUSIVE OPERADOR</t>
  </si>
  <si>
    <t>RECUPERADOR DE ESTRADAS,INCLUSIVE OPERADOR</t>
  </si>
  <si>
    <t>SOQUETE VIBRATORIO DE 78KG,EXCLUSIVE OPERADOR</t>
  </si>
  <si>
    <t>DISCO ELETRICO,PARA COMPACTAR E DESEMPENAR PISOS DE CONCRETO,EXCLUSIVE OPERADOR</t>
  </si>
  <si>
    <t>DESEMPENADEIRA ELETRICA PARA ACABAMENTO DE PISOS DE CONCRETO,COMPACTADORA E ADENSADORA,EXCLUSIVE OPERADOR</t>
  </si>
  <si>
    <t>MAQUINA DE DEMARCACAO DE FAIXAS A FRIO PARA USO RODOVIARIO EURBANO,EXCLUSIVE OPERADOR</t>
  </si>
  <si>
    <t>MAQUINA DE DEMARCACAO DE FAIXAS,COM FUSOR APLICADOR E FUSORDERRETEDOR,PARA USO RODOVIARIO E URBANO,EXCLUSIVE OPERADOR</t>
  </si>
  <si>
    <t>MAQUINA DE DEMARCACAO DE FAIXAS,COM FUSOR APLICADOR E FUSORDERRETEDOR,PARA USO RODOVIARIO E URBANO</t>
  </si>
  <si>
    <t>EXTRUSORA DE GUIAS E SARJETAS SEM FORMAS,EXCLUSIVE OPERADOR</t>
  </si>
  <si>
    <t>MAQUINA POLIDORA,12A,220V,EXCLUSIVE ESMERIL E OPERADOR</t>
  </si>
  <si>
    <t>BETONEIRA PARA 320L DE MISTURA SECA,DE CARREGAMENTO MECANICOE TAMBOR REVERSIVEL,COM MOTOR ELETRICO,EXCLUSIVE OPERADOR</t>
  </si>
  <si>
    <t>BETONEIRA PARA 320L DE MISTURA SECA,DE CARREGAMENTO MECANICOE TAMBOR REVERSIVEL,COM MOTOR A GASOLINA,EXCLUSIVE OPERADOR</t>
  </si>
  <si>
    <t>BETONEIRA PARA 600L DE MISTURA SECA,DE CARREGAMENTO MECANICOE TAMBOR REVERSIVEL,COM MOTOR ELETRICO,EXCLUSIVE OPERADOR</t>
  </si>
  <si>
    <t>BETONEIRA PARA 600L DE MISTURA SECA,DE CARREGAMENTO MECANICOE TAMBOR REVERSIVEL,COM MOTOR DIESEL,EXCLUSIVE OPERADOR</t>
  </si>
  <si>
    <t>MISTURADOR HORIZONTAL DE CONCRETO PARA 1.000L DE MISTURA SECA,CARREGADOR AUTOMATICO COM UM MOTOR ELETRICO,VELOCIDADE DOTAMBOR 20RPM,SOBRE RODAS DE FERRO,EXCLUSIVE OPERADOR</t>
  </si>
  <si>
    <t>USINA DE CONCRETO C/DOSADOR,MISTURADOR,CAPACIDADE 4 AGREGADOS,SILO DE CIMENTO 50T,VOLUME DA CAIXA 18M3,SILO AGREGADOS 10M3,BALANCA AGREGADOS CAPACIDADE 4500KG,BALANCA CIMENTO CAPACIDADE 850KG,VOLUME POR CICLO 2M3,PRODUCAO HORA NOMINAL 80M3,PRODUCAO HORA REAL 68/72M3,DOSADO 4 ADITIVOS,MISTURADOR DUPLO EIXO,INCLUSIVE MAO-DE-OBRA ALIMENTACAO E OPERACAO CENTRAL</t>
  </si>
  <si>
    <t>USINA DE CONCRETO C/DOSADOR,MISTURADOR,CAPACIDADE 4 AGREGADOS,SILO DE CIMENTO 100T,VOLUME DA CAIXA 18M3,SILO AGREGADOS 10M3,BALANCA AGREGADOS CAPACIDADE 4500KG,BALANCA CIMENTO CAPACIDADE 850KG,VOLUME POR CICLO 2M3,PRODUCAO HORA NOMINAL 80M3,PRODUCAO HORA REAL 68/72M3,DOSADO 4 ADITIVOS,MISTURADOR DUPLO EIXO,INCLUSIVE MAO-DE-OBRA ALIMENTACAO E OPERACAO CENTRAL</t>
  </si>
  <si>
    <t>USINA DE CONCRETO C/DOSADOR,MISTURADOR,CAPACIDADE 4 AGREGADOS,SILO DE CIMENTO 100T,VOLUME DA CAIXA 18M3,SILO AGREGADOS 10M3,BALANCA AGREGADOS CAPACIDADE 4500KG,BALANCA CIMENTO CAPACIDADE 850KG,VOLUME POR CICLO 2M3,PRODUCAO HORA MOMINAL 80M3,PRODUCAO HORA REAL 68/72M3,DOSADO 4 ADITIVOS,MISTURADOR DUPLO EIXO,INCLUSIVE MAO-DE-OBRA ALIMENTACAO E OPERACAO CENTRAL</t>
  </si>
  <si>
    <t>USINA DE CONCRETO C/DOSADOR,CAPACIDADE 4 AGREGADOS,SILO DE CIMENTO P/100T,VOLUME DA CAIXA 18M3,SILO DE AGREGADOS CAPACIDADE 40M3,BALANCA DE AGREGADOS CAPACIDADE 4500KG,BALANCA CIMENTO CAPACIDADE 850KG,VOLUME POR CICLO 2M3,PRODUCAO HORA NOMINAL 80M3,PRODUCAO HORA REAL 68/72M3,DOSADOR PARA 4 ADITIVOS,INCLUSIVE MAO-DE-OBRA P/ALIMENTACAO E OPERACAO DA CENTRAL</t>
  </si>
  <si>
    <t>USINA DE CONCRETO C/DOSADOR,CAPACIDADE 4 AGREGADOS,SILO DE CIMENTO P/100T,VOLUME DA CAIXA 18M3,SILO DE AGREGADOS CAPACIDADE 40M3,BALANCA DE AGREGADOS CAPACIDADE 4500KG,BALANCA CIMENTO CAPACIDADE 850KG,VOLUME POR CICLO 2M3,PRODUCAO HORA NOMINAL 80M3,PRODUCAO HORA REAL 68/72M3,DOSADOR PARA 4 ADITIVOS,INCLUSIVE MAO-DE-OBRA P/ALIMENTACAO E OPERACAO CENTRAL</t>
  </si>
  <si>
    <t>USINA DE CONCRETO C/DOSADOR,CAPACIDADE 5 AGREGADOS,SILO DE CIMENTO P/120T,VOLUME DA CAIXA 30M3,SILO DE AGREGADOS CAPACIDADE 40M3,BALANCA DE AGREGADOS CAPACIDADE 7000KG,BALANCA CIMENTO CAPACIDADE 1300KG,VOLUME POR CICLO 3M3,PRODUCAO HORA NOMINAL 120M3,PRODUCAO HORA REAL 90/100M3,DOSADOR PARA 4 ADITIVOS,INCLUSIVE MAO-DE-OBRA ALIMENTACAO E OPERACAO CENTRAL</t>
  </si>
  <si>
    <t>USINA DE CONCRETO C/DOSADOR,CAPACIDADE 5 AGREGADOS,SILO DE CIMENTO P/120T,VOLUME DA CAIXA 30M3,SILO DE AGREGADOS CAPACIDADE 40M3,BALANCA DE AGREGADOS CAPACIDADE 7000KG BALANCA CIMENTO CAPACIDADE 1300KG,VOLUME POR CICLO 3M3,PRODUCAO HORA NOMINAL 120M3,PRODUCAO HORA REAL 90/100M3,DOSADOR PARA 4 ADITIVOS,INCLUSIVE MAO-DE-OBRA ALIMENTACAO E OPERACAO CENTRAL</t>
  </si>
  <si>
    <t>VIBRADOR DE IMERSAO,TUBO DE 48X480MM,COM MANGOTE DE 5,00M DECOMPRIMENTO,MOTOR ELETRICO,EXCLUSIVE OPERADOR</t>
  </si>
  <si>
    <t>VIBRADOR DE IMERSAO,TUBO DE 48X480MM,COM MANGOTE DE 5,00M DECOMPRIMENTO,MOTOR A GASOLINA,EXCLUSIVE OPERADOR</t>
  </si>
  <si>
    <t>REGUA VIBRADORA DUPLA,COM MOTOR A GASOLINA 4 TEMPOS,COM ATE6,00M,EXCLUSIVE OPERADOR</t>
  </si>
  <si>
    <t>CONJUNTO PARA PROJECAO DE CONCRETO,EXCLUSIVE OPERADOR</t>
  </si>
  <si>
    <t>BOMBA DE ARGAMASSA,COM UNIDADE MISTURADORA E BOMBEADORA ACOPLADAS,PARA 900 A 4.800L DE MISTURA SECA,COM MOTOR ELETRICO,EXCLUSIVE OPERADOR</t>
  </si>
  <si>
    <t>BATE-ESTACAS COM CAPACIDADE DE CARGA 20T,TORRE COM ALTURA DE8,00M,DISTANCIA ENTRE GUIAS DE 0,40M,GUINCHO DE 2 TAMBORESCOM CAPACIDADE DE CARGA DE 1,5T GOLPES POR MINUTO 50/60,MARTELO COM PESO ADEQUADO PARA TRABALHO CONTINUO DE 0,8T,INCLUSIVE CHEFE DE CRAVACAO E OPERADOR DE MAQUINA,EXCLUSIVE SERVENTES E SOLDADORES</t>
  </si>
  <si>
    <t>BATE-ESTACAS COM CAPACIDADE DE CARGA 20T,TORRE COM ALTURA DE8,00M,DISTANCIA ENTRE GUIAS DE 0,40M,GUINCHO DE 2 TAMBORESCOM CAPACIDADE DE CARGA DE 1,5T GOLPES POR MINUTO 50/65,MARTELO COM PESO ADEQUADO PARA TRABALHO CONTINUO DE 0,8T,INCLUSIVE CHEFE DE CRAVACAO E OPERADOR DE MAQUINA,EXCLUSIVE SERVENTES E SOLDADORES</t>
  </si>
  <si>
    <t>BATE-ESTACAS C/CAPACIDADE CARGA 60T,TORRE C/ALTURA SIMPLES 10,60M E C/SUPLEMENTO 13,00M,DISTANCIA ENTRE GUIAS 0,54M,GUINCHO 2 TAMBORES C/CAPACIDADE CARGA 3,0T,GOLPES POR MINUTO 40/50,MARTELO C/PESO ADEQUADO P/TRABALHO CONTINUO 2,2T,INCLUSIVE CHEFE DE CRAVACAO,OPERADOR MAQUINA E AUXILIAR DE OPERACAO,EXCLUSIVE SERVENTES E SOLDADORES</t>
  </si>
  <si>
    <t>BATE-ESTACAS CAPACIDADE CARGA 80T,TORRE ALTURA SIMPLES 12,60M,SUPLEMENTO 15,00M,DISTANCIA ENTRE GUIAS 0,54M,GUINCHO 2 TAMBORES CAPACIDADE CARGA 4,0T GOLPES POR MINUTO 30/40,MARTELOCOM PESO ADEQUADO PARA TRABALHO CONTINUO 3,0T,INCLUSIVE CHEFE DE CRAVACAO,1 OPERADOR DE MAQUINA E 2 AUXILIARES DE OPERACAO,EXCLUSIVE SERVENTES E SOLDADORES</t>
  </si>
  <si>
    <t>BATE-ESTACAS CAPACIDADE CARGA 80T,TORRE ALTURA SIMPLES 12,60M,SUPLEMENTO 15,00M,DISTANCIA ENTRE GUIAS 0,54M,GUINCHO 2 TAMBORES CAPACIDADE CARGA 4,0T GOLPES POR MINUTO 30/40,MARTELOCOM PESO ADEQUADO PARA TRABALHO CONTINUO 3,0T,INCLUSIVE CHEFE DE CRAVACAO,1 OPERADOR DE MAQUINA E 2 AUXILIARE DE OPERACAO,EXCLUSIVE SERVENTES E SOLDADORES</t>
  </si>
  <si>
    <t>BATE-ESTACAS PARA ESTACAS MOLDADAS NO LOCAL,COM CAPACIDADE DE CARGA 160T,TORRE COM ALTURA UTIL DE 15M E INCLINACAO DE 12º,GUINCHO COM 4 TAMBORES GUINCHO-GOLPES POR MINUTO 40/60,MARTELO PESO 4T,TUBO GUIA COM COMPRIMENTO DE 20M,INCLUSIVE CHEFE DE OPERACAO,1 OPERADOR DE MAQUINA E 2 AUXILIARES DE OPERACAO,EXCLUSIVE SERVENTES E SOLDADORES</t>
  </si>
  <si>
    <t>CAMPANULA PARA TUBULAO PNEUMATICO PARA PRESSAO DE SERVICO DE2,5KG/CM2 COM GUINCHO ELETRICO COM CAPACIDADE DE ICAMENTO DE CARGA ENTRE 500 E 800KG,VELOCIDADE DE 10,00 A 12,00M/MIN,EXCLUSIVE OPERADOR</t>
  </si>
  <si>
    <t>BOMBA CENTRIFUGA AUTOESCORVANTE,PARA BOMBEAMENTO DE AGUAS LIMPAS OU SUJAS COM ATE 20MM DE DIAMETRO DOS SOLIDOS EM SUSPENSAO,NA PROPORCAO MAXIMA DE 20% NO VOLUME E LIQUIDOS QUIMICAMENTE NAO AGRESSIVOS,COM ROTOR SEMIABERTO,MOTOR A GASOLINA,VAZAO MAXIMA DE 60M3/HORA,COM ALTURA MANOMETRICA DE 5 METROS,EXCLUSIVE OPERADOR</t>
  </si>
  <si>
    <t>BOMBA CENTRIFUGA AUTOESCORVANTE,PARA BOMBEAMENTO DE AGUAS LIMPAS OU SUJAS COM ATE 20MM DE DIAMETRO DOS SOLIDOS EM SUSPENSAO,NA PROPORCAO MAXIMA DE 20% NO VOLUME E LIQUIDOS QUIMICAMENTE NAO AGRESSIVOS,COM ROTOR SEMIABERTO,MOTOR A GASOLINA,VAZAO MAXIMA DE 66M3/HORA COM ALTURA MANOMETRICA DE 6 METROS,EXCLUSIVE OPERADOR</t>
  </si>
  <si>
    <t>BOMBA CENTRIFUGA AUTOESCORVANTE,PARA BOMBEAMENTO DE AGUAS LIMPAS OU SUJAS COM ATE 20MM DE DIAMETRO DOS SOLIDOS EM SUSPENSAO,NA PROPORCAO MAXIMA DE 20% NO VOLUME E LIQUIDOS QUIMICAMENTE NAO AGRESSIVOS,COM ROTOR SEMIABERTO,MOTOR A GASOLINA,VAAZAO MAXIMA DE 66M3/HORA COM ALTURA MANOMETRICA DE 6 METROS,EXCLUSIVE OPERADOR</t>
  </si>
  <si>
    <t>BOMBA CENTRIFUGA AUTOESCORVANTE,PARA BOMBEAMENTO DE AGUAS LIMPAS OU SUJAS COM ATE 20MM DE DIAMETRO DOS SOLIDOS EM SUSPENSAO,NA PROPORCAO MAXIMA DE 20% NO VOLUME E LIQUIDOS QUIMICAMENTE NAO AGRESSIVOS,COM ROTOR SEMIABERTO,MOTOR A GASOLINA,VAZAO MAXIMA DE 84M3/HORA COM ALTURA MANOMETRICA DE 8 METROS,EXCLUSIVE OPERADOR</t>
  </si>
  <si>
    <t>BOMBA CENTRIFUGA AUTOESCORVANTE,PARA BOMBEAMENTO DE AGUAS LIMPAS OU SUJAS COM ATE 20MM DE DIAMETRO DOS SOLIDOS EM SUSPENSAO,NA PROPORCAO MAXIMA,DE 20% NO VOLUME E LIQUIDOS QUIMICAMENTE NAO AGRESSIVOS,COM ROTOR SEMIABERTO,MOTOR A GASOLINA,VAZAO MAXIMA DE 84M3/HORA COM ALTURA MANOMETRICA DE 8 METROS,EXCLUSIVE OPERADOR</t>
  </si>
  <si>
    <t>BOMBA CENTRIFUGA AUTOESCORVANTE,PARA BOMBEAMENTO DE AGUAS LIMPAS OU SUJAS COM ATE 20MM DE DIAMETRO DOS SOLIDOS EM SUSPENSAO,NA PROPORCAO MAXIMA DE 20% NO VOLUME E LIQUIDOS QUIMICAMENTE NAO AGRESSIVOS,COM ROTOR SEMIABERTO,MOTOR A GASOLINA,VAZAO MAXIMA DE 83M3/HORA COM ALTURA MANOMETRICA DE 12 METROS,EXCLUSIVE OPERADOR</t>
  </si>
  <si>
    <t>BOMBA SUBMERSA COM MOTOR ELETRICO,PARA POCOS PROFUNDOS,EXCLUSIVE OPERADOR</t>
  </si>
  <si>
    <t>BOMBA CENTRIFUGA SUBMERSIVEL PARA BOMBEAMENTO DE AGUAS SERVIDAS COM SOLIDOS DE ATE 5MM DE DIAMETRO EM SUSPENSAO,COM MOTOR ELETRICO,VAZAO MAXIMA DE 63M3/HORA,ROTOR SEMIABERTO,EXCLUSIVE OPERADOR,MANGUEIRA,CABOS E COMANDOS</t>
  </si>
  <si>
    <t>BOMBA CENTRIFUGA,VEDACAO POR GAXETA GRAFITADA,ACOPLAMENTO POR LUVA ELASTICA,PARTIDA ELETRICA,EXCLUSIVE OPERADOR E MANGUEIRA</t>
  </si>
  <si>
    <t>ESCAVADEIRA SOBRE ESTEIRAS,VERSAO CLAM-SHELL,COM CAPACIDADEAPROXIMADA DA CACAMBA DE 0,38M3 (1/2JD3),INCLUSIVE OPERADORE AUXILIAR</t>
  </si>
  <si>
    <t>ESCAVADEIRA SOBRE ESTEIRAS,VERSAO DRAGLINE OU CLAM-SHELL,COMCAPACIDADE APROXIMADA DA CACAMBA DE 0,57M3 (3/4JD3),INCLUSIVE OPERADOR E AUXILIAR</t>
  </si>
  <si>
    <t>ESCAVADEIRA SOBRE ESTEIRAS,VERSAO DRAGLINE OU CLAM-SHELL,COMCAPACIDADE APROXIMADA DA CACAMBA DE 0,76M3 (1JD3),INCLUSIVEOPERADOR E AUXILIAR</t>
  </si>
  <si>
    <t>ESCAVADEIRA SOBRE ESTEIRAS,VERSAO CLAM-SHELL,COM CAPACIDADEAPROXIMADA DA CACAMBA DE 0,96M3 (1.1/4JD3),INCLUSIVE OPERADOR E AUXILIAR</t>
  </si>
  <si>
    <t>CUSTO HORARIO CORRIDO DE UTILIZACAO DE EQUIPAMENTO DE JATO D'AGUA DE ALTA PRESSAO(SEWER-JET),MANGUEIRA DE 1" DE DIAMETRO,PRESSAO ATE 2.000 LIBRAS,PARA LIMPEZA DE SISTEMA DE ESGOTAMENTO PLUVIAL OU SANITARIO,INCLUSIVE EQUIPE DE OPERACAO E ABASTECIMENTO D'AGUA</t>
  </si>
  <si>
    <t>CUSTO HORARIO CORRIDO DE UTILIZACAO DE EQUIPAMENTO COMBINADODE JATO D'AGUA A ALTA PRESSAO COM SUCCAO POR ACAO DE VACUO(VACUO SEWER-JET),COM CAPACIDADE MINIMA DE ARMAZENAGEM DE 6,00M3 DE MATERIAL NO TANQUE,MANGUEIRAS DE CAPTACAO DE 4",PARALIMPEZA DE ESGOTAMENTO SANITARIO,INCLUSIVE EQUIPE DE OPERACAO,ABASTECIMENTO D'AGUA E TRANSPORTE DO MATERIAL REMOVIDO</t>
  </si>
  <si>
    <t>CUSTO HORARIO CORRIDO DE UTILIZACAO DE EQUIPAMENTOS HIDROJATO CONJUGADO COM SUCCAO ATRAVES DE VACUO,COMPRESSOR ACIONADOPOR TOMADA DE FORCA TIPO ROTATIVO E COM JOGO DE MANGUEIRAS PARA CAPTACAO DE 6" E 8",ESTA ATRAVES DE BRACO ROTATIVO,TANQUE DE ARMAZENAMENTO DE 12.000L,INCLUSIVE EQUIPE DE OPERACAO</t>
  </si>
  <si>
    <t>COMPRESSOR DE AR,PORTATIL E REBOCAVEL,PRESSAO DE TRABALHO DE102PSI,DESCARGA LIVRE EFETIVA DE 200PCM,MOTOR DIESEL,EXCLUSIVE OPERADOR</t>
  </si>
  <si>
    <t>COMPRESSOR DE AR,PORTATIL E REBOCAVEL,PRESSAO DE TRABALHO DE102PSI,DESCARGA LIVRE EFETIVA DE 295PCM,MOTOR DIESEL,EXCLUSIVE OPERADOR</t>
  </si>
  <si>
    <t>COMPRESSOR DE AR,PORTATIL E REBOCAVEL,PRESSAO DE TRABALHO DE102PSI,DESCARGA LIVRE EFETIVA DE 400PCM,MOTOR DIESEL,EXCLUSIVE OPERADOR</t>
  </si>
  <si>
    <t>COMPRESSOR DE AR,ESTACIONARIO,DESCARGA LIVRE EFETIVA DE 17,70M3/MIN E 624PCM,MOTOR ELETRICO,EXCLUSIVE OPERADOR</t>
  </si>
  <si>
    <t>GERADOR MONOFASICO,POTENCIA MAXIMA DE 2,5KVA(2500W),VOLTAGEMCA:110/220V,FREQUENCIA:60HZ,VOLTAGEM CC:12V-8,3A,EQUIPADO COM MOTOR A GASOLINA,EXCLUSIVE OPERADOR</t>
  </si>
  <si>
    <t>GRUPO GERADOR,TRANSPORTAVEL SOBRE RODAS,COMPOSTO DE GERADORDE 53/60KVA,EXCLUSIVE OPERADOR</t>
  </si>
  <si>
    <t>GRUPO GERADOR,ESTACIONARIO,COM ALTERNADOR DE 125/145KVA,EXCLUSIVE OPERADOR</t>
  </si>
  <si>
    <t>MAQUINA DE SOLDA A ARCO,DE 375A,COM MOTOR ELETRICO,EXCLUSIVEOPERADOR</t>
  </si>
  <si>
    <t>MAQUINA DE SOLDA A ARCO,DE 375A,COM MOTOR DIESEL,EXCLUSIVE OPERADOR</t>
  </si>
  <si>
    <t>CONJUNTO MOVEL DE BRITAGEM,DE CIRCUITO FECHADO,CAPACIDADE DE80T/H DE PRODUCAO DE AGREGADOS,PESO PARA TRANSPORTE DE 45T,COMPOSTO DE: TREMONHA E ALIMENTADOR,BRITADOR DE MANDIBULAS PRIMARIO,BRITADOR CONICO SECUNDARIO,PENEIRA VIBRATORIA,TRANSPORTADOR DE CORREIA CENTRIFUGO,CALHA VIBRATORIA,GERADOR E OPERADOR</t>
  </si>
  <si>
    <t>CILINDRO HIDRAULICO DE 100T,COMANDO A DISTANCIA,MANGUEIRA DEALTA PRESSAO DE BORRACHA REFORCADA DOTADA COM BOMBA DE COMANDO MANUAL DE 8.000 LIBRAS/POLEGADA QUADRADA OU 560KG/CM2,CAPACIDADE DE 12L,TUBO COM COMPRIMENTO PADRAO DE 3,00M,EXCLUSIVE OPERADOR</t>
  </si>
  <si>
    <t>CILINDRO HIDRAULICO DE 300T,COMANDO A DISTANCIA,MANGUEIRA DEALTA PRESSAO DE BORRACHA REFORCADA DOTADA COM BOMBA DE COMANDO MANUAL DE 8.000 LIBRAS/POLEGADA QUADRADA OU 560KG/CM2,CAPACIDADE DE 12L,TUBO COM COMPRIMENTO PADRAO DE 3,00M,EXCLUSIVE OPERADOR</t>
  </si>
  <si>
    <t>TALHA GUINCHO MANUAL COM CAPACIDADE DE ICAMENTO DE 1.500KG EDE TRACAO DE 1.800KG,PESO DA TALHA DE 10KG,COMPOSTA DE CABODE ACO COM CURSO ILIMITADO,ALAVANCA,GANCHO E CARRETEL,EXCLUSIVE OPERADOR</t>
  </si>
  <si>
    <t>TALHA GUINCHO MANUAL COM CAPACIDADE DE ICAMENTO DE 4.000KG EDE TRACAO DE 5.000KG,PESO DA TALHA DE 30KG,COMPOSTA DE CABODE ACO COM CURSO ILIMITADO,ALAVANCAS DE AVANCO E DE MARCHAA RE PROVIDAS DE PINOS DE RETENCAO,COMPRIMENTO DE ALAVANCA TELESCOPICA DE 0,82 A 1,20M,CARRETEL E GANCHOS,EXCLUSIVE OPERADOR</t>
  </si>
  <si>
    <t>SERRA CIRCULAR,EXCLUSIVE OPERADOR</t>
  </si>
  <si>
    <t>TEODOLITO ELETRONICO COM PRECISAO DE 9S,PRUMO LASER,NIVEL ELETRONICO,PESO DE 4,3KG,INCLUSIVE MIRA,ADAPTADOR PARA PILHASE TRIPE,EXCLUSIVE EQUIPE DE TOPOGRAFIA</t>
  </si>
  <si>
    <t>MOTOSSERRA PARA ABATE,DESGALHAMENTO E TORAGEM DE ARVORES,EXCLUSIVE OPERADOR</t>
  </si>
  <si>
    <t>ROCADEIRA COSTAL MOTORIZADA PARA PREPARO DE TERRENO,EXCLUSIVE OPERADOR</t>
  </si>
  <si>
    <t>ROTATIVA PARA EXECUCAO DE POCOS PROFUNDOS,SOBRE CAMINHAO DE12T (INCLUSIVE ESTE) COM TECNICO EM SONDAGEM E 3 SONDADORES,COM AS SEGUINTES ESPECIFICACOES MINIMAS:MOTOR DIESEL DE 162CV,COMPRESSOR DE AR ROTATIVO DE 270HP,DESCARGA LIVRE DE 747PCM E PRESSAO DE 150PSI</t>
  </si>
  <si>
    <t>RETIFICADOR DE SOLDA,ELETRICO,DE 430A</t>
  </si>
  <si>
    <t>EQUIPAMENTO P/VIDEO INSPECAO NO INTERIOR DE COLETORES GALERIAS C/DIAM.A PARTIR 400MM,CAPACIDADE DE DESLOCAMENTO ATE 100M,RESISTENTE A AGUA,IMAGENS GERADAS TRANSMITIDAS EM TEMPO REAL,SISTEMA DE GRAVACAO COM INSERCAO E EDICAO DE LEGENDAS,CAMERA DE VIDEO EM CORES COM MOVIMENTO PERISCOPIO,C/CAMINHONETAP/9 PASSAGEIROS,COM MOTORISTA, EXCLUIVE OPERADOR</t>
  </si>
  <si>
    <t>EQUIPAMENTO P/VIDEO INSPECAO NO INTERIOR DE COLETORES E GALERIAS C/DIAM.A PARTIR DE 400MM,CAPACIDADE DE DESLOCAMENTO ATE100M,RESISTENTE A AGUA,IMAGENS GERADAS TRANSMITIDAS EM TEMPOREAL,SISTEMA DE GRAVACAO COM INSERCAO E EDICAO DE LEGENDAS,CAMERA DE VIDEO EM CORES COM MOVIMENTO PERISCOPIO,COM CAMINHONETA P/9 PASSAGEIROS,COM MOTORISTA,EXCLUSIVE OPERADOR</t>
  </si>
  <si>
    <t>ESPALHAMENTO DE SOLO PARA FINS DE EXECUCAO DE ATERRO COMPACTADO,EXCLUSIVE IRRIGACAO,FORNECIMENTO E TRANSPORTE DO MATERIAL,REFERINDO-SE O CUSTO AO MATERIAL COMPACTADO</t>
  </si>
  <si>
    <t>ESPALHAMENTO DE SOLO,COM MOTONIVELADORA,SEM FINALIDADE DE EXECUCAO DE ATERRO DE RODOVIA,MEDIDO APOS O ESPALHAMENTO</t>
  </si>
  <si>
    <t>REGULARIZACAO E COMPACTACAO DE SUBLEITO,DE ACORDO COM AS "INSTRUCOES PARA EXECUCAO",DO DER-RJ,INCLUSIVE EXECUCAO E O TRANSPORTE DE AGUA,MAS SEM TRANSPORTE E ESCAVACAO DE CORRETIVOS.O CUSTO SE APLICA A AREA EFETIVAMENTE REGULARIZADA</t>
  </si>
  <si>
    <t>REFORCO DE SUBLEITO,DE ACORDO COM AS "INSTRUCOES PARA EXECUCAO",DO DER-RJ,EXCLUSIVE ESCAVACAO,CARGA,TRANSPORTE E FORNECIMENTO DOS MATERIAIS</t>
  </si>
  <si>
    <t>CAMINHO DE SERVICO,REALIZADO MECANICAMENTE,INCLUSIVE ESCAVACAO,DESMATAMENTO,DESTOCAMENTO,ACERTO E COMPACTACAO</t>
  </si>
  <si>
    <t>ESPALHAMENTO E COMPACTACAO DE SOLOS,EM CAMADAS,PARA COMPLEMENTACAO LATERAL EM ATERROS,INCLUSIVE ESCAVACAO DENTEADA DO TALUDE DE ATERRO EXISTENTE,COM TRATOR DE LAMINA DE PEQUENO PORTE,EXCLUSIVE FORNECIMENTO E TRANSPORTE DO MATERIAL A SER USADO NO ATERRO</t>
  </si>
  <si>
    <t>ATERRO COMPACTADO EM CAMADAS DE NO MAXIMO 20CM,PARA EXECUCAODE TERRA ARMADA,INCLUSIVE ESPALHAMENTO,IRRIGACAO E CONTROLEDE COMPACTACAO,EXCLUSIVE O FORNECIMENTO E O TRANSPORTE DOSMATERIAIS</t>
  </si>
  <si>
    <t>RECOMPOSICAO MECANIZADA DE ATERRO,EXCLUSIVE ESCAVACAO E TRANSPORTE DE MATERIAL DA JAZIDA,INCLUSIVE ESCAVACAO PREVIA EM DEGRAUS</t>
  </si>
  <si>
    <t>REMOCAO DE MATERIAL SOLTO(1ª CATEGORIA),PROVENIENTE DE DESLIZAMENTO DE BARREIRAS, UTILIZANDO PA CARREGADEIRA DE 3,10M3,EXCLUSIVE DESPESAS COM CAMINHAO</t>
  </si>
  <si>
    <t>EXECUCAO DE "TAPA-PANELA",COM MATERIAL DE 1ª CATEGORIA,COMPACTADO MANUALMENTE,MEDIDO NA PISTA APOS COMPACTACAO,INCLUSIVETRANSPORTE,EXCLUSIVE ESCAVACAO DE JAZIDA</t>
  </si>
  <si>
    <t>COMBATE A EXSUDACAO,COMPREENDENDO ESPALHAMENTO MANUAL E COMPACTACAO DE AGREGADOS SOBRE A SUPERFICIE EXSUDADA,EXCLUSIVE FORNECIMENTO DO MATERIAL E TRANSPORTE</t>
  </si>
  <si>
    <t>BASE PARA REMENDO PROFUNDO(BRITA,SOLO X BRITA,SOLO ESTABILIZADO GRANULOMETRICAMENTE,SOLO MELHORADO COM CIMENTO),EXECUTADA MANUALMENTE,MEDIDA PELO VOLUME COMPACTADO,EXCLUSIVE FORNECIMENTO E TRANSPORTE DOS MATERIAIS</t>
  </si>
  <si>
    <t>EXECUCAO DE "TAPA-BURACO",UTILIZANDO MISTURA BETUMINOSA,MEDIDO NA CACAMBA DO CAMINHAO,EXCLUSIVE MATERIAIS E TRANSPORTE.SE FOR MEDIDO NO LOCAL,APOS A EXECUCAO,MULTIPLICAR ESTE CUSTOPOR 1,35</t>
  </si>
  <si>
    <t>RECOMPOSICAO DE REVESTIMENTO PRIMARIO,MEDIDO PELO VOLUME COMPACTADO,EXCLUSIVE ESCAVACAO E TRANSPORTE DE MATERIAL DE JAZIDA</t>
  </si>
  <si>
    <t>ATERRO COMPACTADO MECANICAMENTE,EM ACOSTAMENTO,INCLUSIVE ESPALHAMENTO</t>
  </si>
  <si>
    <t>RECUPERACAO DE BASE/CBUQ,EM ESPUMA ASFALTICA,"IN SITU",EM RODOVIA,AREA URBANA,ATE 20CM,COMPACTACAO AASHO NORMAL,INCLUSIVE MATERIAIS COM 3% DE CIMENTO</t>
  </si>
  <si>
    <t>RECUPERACAO DE BASE/CBUQ,EM ESPUMA ASFALTICA,"IN SITU",EM RODOVIA,AREA URBANA,ATE 20CM,COMPACTACAO AASHO NORMAL,INCLUSIVE MATERIAIS SENDO 6% DE CIMENTO</t>
  </si>
  <si>
    <t>RECUPERACAO DE BASE/CBUQ,EM ESPUMA ASFALTICA,"IN SITU",EM RODOVIA,AREA URBANA,ATE 20CM,INCLUSIVE COMPACTACAO AASHO NORMAL E MATERIAIS,COM 3% DE CIMENTO E 83KG DE CAP POR M3</t>
  </si>
  <si>
    <t>RECUPERACAO DE PAVIMENTO COM RECICLAGEM DE BASE,INCORPORANDOA CAPA ASFALTICA,ATE 20CM,EXCLUSIVE MATERIAIS ADICIONADOS ECOMPACTACAO</t>
  </si>
  <si>
    <t>RECOMPOSICAO DE CBUQ,EXCLUSIVE FORNECIMENTO E TRANSPORTE DOSMATERIAIS</t>
  </si>
  <si>
    <t>RECOMPOSICAO ESTRUTURAL DE PAVIMENTO (COM REPARO DE BASE)CBUQ COM 5CM DE ESPESSURA</t>
  </si>
  <si>
    <t>RECOMPOSICAO DE CAMINHO DE SERVICO</t>
  </si>
  <si>
    <t>ATERRO COMPACTADO MECANICAMENTE,EM CAMADAS DE 20CM,INCLUINDOESPALHAMENTO E IRRIGACAO,MAS SEM O FORNECIMENTO E TRANSPORTE DO MATERIAL</t>
  </si>
  <si>
    <t>ATERRO COMPACTADO MECANICAMENTE,EM CAMADAS DE 20CM,INCLUSIVEIRRIGACAO,EXCLUSIVE ESPALHAMENTO,FORNECIMENTO E TRANSPORTEDO MATERIAL</t>
  </si>
  <si>
    <t>LIMPEZA DE SUPERFICIES COM MOTONIVELADORA</t>
  </si>
  <si>
    <t>PATROLAMENTO DE SUBLEITO DE RODOVIAIS</t>
  </si>
  <si>
    <t>REMOCAO (CARGA) DE TERRA OU ENTULHO COM RETROESCAVADEIRA COMCACAMBA DE 0,76M3 EM CONDICOES ESPECIAIS,GIRO DE 180°</t>
  </si>
  <si>
    <t>ESCARIFICACAO E LEVANTAMENTO DE BASE E REVESTIMENTO,INCLUSIVE AFASTAMENTO LATERAL,USANDO MOTONIVELADORA</t>
  </si>
  <si>
    <t>ESCAVACAO DE SOLO MOLE COM MOTONIVELADORA</t>
  </si>
  <si>
    <t>ESCARIFICACAO DE SOLO COM MOTONIVELADORA</t>
  </si>
  <si>
    <t>LIMPEZA MECANIZADA DE SARJETA E MEIO-FIO,COM UTILIZACAO DE VASSOURA MECANICA</t>
  </si>
  <si>
    <t>ROCADA MECANICA,COM UTILIZACAO DE ROCADEIRA MECANICA,EXCLUSIVE LIMPEZA</t>
  </si>
  <si>
    <t>VARRECAO DE PISTA COM VASSOURA MECANICA</t>
  </si>
  <si>
    <t>DESOBSTRUCAO E LIMPEZA DE RUAS</t>
  </si>
  <si>
    <t>DESOBSTRUCAO E LIMPEZA DE PISTA PARA EMBUTIMENTO DE FIACAO</t>
  </si>
  <si>
    <t>LIMPEZA DE PISTA,COM UTILIZACAO DE COMPRESSOR DE AR,PARA EXECUCAO DE REVESTIMENTO COM CBUQ</t>
  </si>
  <si>
    <t>LIMPEZA DE PISTA,COM UTILIZACAO DE COMPRESSOR DE AR,CAMINHAOBASCULANTE,PARA EXECUCAO DE REVESTIMENTO COM CBUQ</t>
  </si>
  <si>
    <t>SUB-BASE ESTABILIZADA,SEM MISTURA DE MATERIAIS,DE ACORDO COMAS "INSTRUCOES PARA EXECUCAO",DO DER-RJ,EXCLUSIVE ESCAVACAOE TRANSPORTE DOS MATERIAIS,INCLUSIVE TRANSPORTE DE AGUA</t>
  </si>
  <si>
    <t>BASE ESTABILIZADA,SEM MISTURA DE MATERIAIS,DE ACORDO COM AS"INSTRUCOES PARA EXECUCAO",DO DER-RJ,COMPACTADA EM DUAS CAMADAS,COM ENERGIA EQUIVALENTE A AASHO INTERMEDIARIA,EXCLUSIVEESCAVACAO E TRANSPORTE DOS MATERIAIS,INCLUSIVE TRANSPORTE DEAGUA</t>
  </si>
  <si>
    <t>BASE ESTABILIZADA,SEM MISTURA DE MATERIAIS,DE ACORDO COM AS"INSTRUCOES PARA EXECUCAO",DO DER-RJ,COMPACTADA EM DUAS CAMADAS,COM ENERGIA EQUIVALENTE A AASHO MODIFICADA,EXCLUSIVE ESCAVACAO E TRANSPORTE DOS MATERIAIS,INCLUSIVE TRANSPORTE DE AGUA</t>
  </si>
  <si>
    <t>SUB-BASE ESTABILIZADA GRANULOMETRICAMENTE,COM MISTURA DE 2 OU MAIS MATERIAIS,DE ACORDO COM AS "INSTRUCOES PARA EXECUCAO",DO DER-RJ,EXCLUSIVE ESCAVACAO E TRANSPORTE DOS MATERIAIS,INCLUSIVE TRANSPORTE DE AGUA</t>
  </si>
  <si>
    <t>BASE ESTABILIZADA GRANULOMETRICAMENTE,COM MISTURA DE 2 OU MAIS MATERIAIS,DE ACORDO COM AS "INSTRUCOES PARA EXECUCAO",DODER-RJ,COMPACTADA EM DUAS CAMADAS,COM ENERGIA EQUIVALENTE AAASHO INTERMEDIARIA,EXCLUSIVE ESCAVACAO E TRANSPORTE DOS MATERIAIS,INCLUINDO TRANSPORTE DE AGUA</t>
  </si>
  <si>
    <t>BASE ESTABILIZADA GRANULOMETRICAMENTE,COM MISTURA DE 2 OU MAIS MATERIAIS,DE ACORDO COM AS "INSTRUCOES PARA EXECUCAO",DODER-RJ,COMPACTADA EM DUAS CAMADAS,COM ENERGIA EQUIVALENTE AAASHO MODIFICADA,EXCLUSIVE ESCAVACAO E TRANSPORTE DOS MATERIAIS,INCLUINDO TRANSPORTE DE AGUA</t>
  </si>
  <si>
    <t>BASE ESTABILIZADA GRANULOMETRICAMENTE,COM MISTURA DE 2 OU MAIS MATERIAIS,EM USINA,DE ACORDO COM AS "INSTRUCOES PARA EXECUCAO",DO DER-RJ,COMPACTADA EM DUAS CAMADAS,COM ENERGIA EQUIVALENTE A AASHO INTERMEDIARIA,EXCLUSIVE ESCAVACAO E TRANSPORTE DOS MATERIAIS,INCLUINDO TRANSPORTE DE AGUA</t>
  </si>
  <si>
    <t>BASE ESTABILIZADA GRANULOMETRICAMENTE,COM MISTURA DE 2 OU MAIS MATERIAIS,EM USINA,DE ACORDO COM AS "INSTRUCOES PARA EXECUCAO",DO DER-RJ,COMPACTADA EM DUAS CAMADAS,COM ENERGIA EQUIVALENTE A AASHO MODIFICADA,EXCLUSIVE ESCAVACAO E TRANSPORTE DOS MATERIAIS,INCLUINDO TRANSPORTE DE AGUA</t>
  </si>
  <si>
    <t>BASE DE SOLO BETUME COM MISTURA EM USINA,COMPREENDENDO AS OPERACOES DE EXECUCAO E TRANSPORTE DE AGUA,EXCLUSIVE ESCAVACAOE TRANSPORTE DE SOLOS,FORNECIMENTO E TRANSPORTE DE MATERIAIS BETUMINOSOS E TRANSPORTE DA USINA PARA PISTA</t>
  </si>
  <si>
    <t>BASE DE SOLO BETUME COM MISTURA NA PISTA,COMPREENDENDO AS OPERACOES DE EXECUCAO</t>
  </si>
  <si>
    <t>BASE DE SOLO-CIMENTO,EXECUTADO "IN SITU",COMPREENDENDO AS OPERACOES DE EXECUCAO NA PISTA,INCLUSIVE TRANSPORTE DE AGUA,MAS SEM ESCAVACAO E TRANSPORTE DOS MATERIAIS E O FORNECIMENTOE TRANSPORTE DO CIMENTO.O CUSTO SE APLICA AO VOLUME DE SOLO-CIMENTO EXECUTADO,MEDIDO APOS A COMPACTACAO</t>
  </si>
  <si>
    <t>BASE DE SOLO-CIMENTO,MISTURADO NA USINA,COMPREENDENDO AS OPERACOES DE EXECUCAO NA USINA E NA PISTA,EXCLUSIVE,AINDA,O TRANSPORTE DA USINA PARA A PISTA,INCLUSIVE TRANSPORTE DE AGUA,MAS SEM ESCAVACAO E TRANSPORTE DOS MATERIAIS E O FORNECIMENTOE TRANSPORTE DO CIMENTO.O CUSTO SE APLICA AO VOLUME DE SOLO-CIMENTO EXECUTADO,MEDIDO APOS A COMPACTACAO</t>
  </si>
  <si>
    <t>SUB-BASE DE SOLO MELHORADO COM CIMENTO,DE ACORDO COM A INSTRUCAO TECNICA IT-08/80 DO DER-RJ,INCLUSIVE TRANSPORTE DE AGUA,EXCLUSIVE FORNECIMENTO DE CIMENTO,ESCAVACAO E TRANSPORTE DOS SOLOS</t>
  </si>
  <si>
    <t>CONTENCAO DE TERRAS COM SACOS DE ANIAGEM PREENCHIDOS COM SOLO-CIMENTO</t>
  </si>
  <si>
    <t>BASE DE SOLO ESTABILIZADO COM MISTURA NA USINA(SOLO+BRITA),COMPREENDENDO A EXECUCAO NA USINA E NA PISTA,INCLUSIVE TRANSPORTE DE AGUA,EXCLUSIVE ESCAVACAO,CARGA E TRANSPORTE DOS SOLOS UTILIZADOS,FORNECIMENTO E TRANSPORTE DOS MATERIAIS.O CUSTOSE APLICA AO VOLUME MEDIDO APOS A COMPACTACAO</t>
  </si>
  <si>
    <t>BASE DE SOLO ESTABILIZADO COM MISTURA(SOLO+BRITA),COMPREENDENDO A EXECUCAO EXCLUSIVAMENTE NA PISTA,INCLUSIVE TRANSPORTEDE AGUA,EXCLUSIVE ESCAVACAO,CARGA E TRANSPORTE DOS SOLOS UTILIZADOS,FORNECIMENTO E TRANSPORTE DOS MATERIAIS.O CUSTO SE APLICA AO VOLUME MEDIDO APOS COMPACTACAO</t>
  </si>
  <si>
    <t>BASE DE BRITA GRADUADA,MEDIDA APOS A COMPACTACAO,EXCLUSIVE OFORNECIMENTO E TRANSPORTE DOS MATERIAIS</t>
  </si>
  <si>
    <t>BASE DE BRITA CORRIDA,MEDIDA APOS A COMPACTACAO,EXCLUSIVE OFORNECIMENTO E TRANSPORTE DOS MATERIAIS</t>
  </si>
  <si>
    <t>BASE "TELFORD",MEDIDA APOS A COMPACTACAO,EXCLUSIVE O FORNECIMENTO E TRANSPORTE DOS MATERIAIS</t>
  </si>
  <si>
    <t>BASE DE MACADAME HIDRAULICO,DE ACORDO COM A INSTRUCAO TECNICA IT-01/80,DO DER-RJ,O CUSTO INDENIZA AS OPERACOES DE EXECUCAO,EXCLUSIVE FORNECIMENTO E TRANSPORTE DOS MATERIAIS EMPREGADOS(BRITA,PO-DE-PEDRA,AREIA E AGUA)E SE APLICA AO VOLUME EXECUTADO,MEDIDO APOS COMPACTACAO</t>
  </si>
  <si>
    <t>BASE DE BRITA GRADUADA,COM ADICAO DE 1% DE CIMENTO,MEDIDA APOS A COMPACTACAO,EXCLUSIVE FORNECIMENTO E TRANSPORTE DOS MATERIAIS</t>
  </si>
  <si>
    <t>SUB-BASE DE BRITA CORRIDA,MEDIDA APOS A COMPACTACAO,EXCLUSIVE FORNECIMENTO E TRANSPORTE DOS MATERIAIS</t>
  </si>
  <si>
    <t>IMPRIMACAO DE BASE DE PAVIMENTACAO,DE ACORDO COM AS "INSTRUCOES PARA EXECUCAO",DO DER-RJ,EXCLUSIVE O FORNECIMENTO E TRANSPORTE DO MATERIAL BETUMINOSO</t>
  </si>
  <si>
    <t>PINTURA DE LIGACAO,DE ACORDO COM AS "INSTRUCOES PARA EXECUCAO",DO DER-RJ,EXCLUSIVE O FORNECIMENTO E TRANSPORTE DO MATERIAL BETUMINOSO</t>
  </si>
  <si>
    <t>BASE DE MACADAME BETUMINOSO(BASE NEGRA),DE ACORDO COM AS "INSTRUCOES PARA EXECUCAO",DO DER-RJ,EXCLUSIVE O FORNECIMENTO ETRANSPORTE DOS MATERIAIS</t>
  </si>
  <si>
    <t>REVESTIMENTO DO TIPO "PRE-MISTURADO A FRIO",DE ACORDO COM AS"INSTRUCOES PARA EXECUCAO",DO DER-RJ,EXCLUSIVE O FORNECIMENTO E TRANSPORTE DOS MATERIAIS</t>
  </si>
  <si>
    <t>REVESTIMENTO TIPO "PRE-MISTURADO A FRIO" DE ACORDO COM AS "INSTRUCOES PARA EXECUCAO" DO DER-RJ,COMPREENDENDO APENAS O ESPALHAMENTO E COMPACTACAO MECANICOS,EXCLUSIVE PREPARO,FORNECIMENTO E TRANSPORTE DOS MATERIAIS</t>
  </si>
  <si>
    <t>REVESTIMENTO TIPO "PRE-MISTURADO A FRIO" DE ACORDO COM A "INSTRUCAO PARA EXECUCAO" DO DER-RJ,COMPREENDENDO APENAS O PREPARO DA MISTURA,EXCLUSIVE FORNECIMENTO E TRANSPORTE DOS MATERIAIS</t>
  </si>
  <si>
    <t>REVESTIMENTO EM CONCRETO BETUMINOSO USINADO A QUENTE,DE GRANULOMETRIA ABERTA,TIPO "BINDER",DE ACORDO COM AS "INSTRUCOESPARA EXECUCAO",DO DER-RJ,COMPREENDENDO:PREPARO,ESPALHAMENTOE COMPACTACAO,EXCLUSIVE O FORNECIMENTO E TRANSPORTE DOS MATERIAIS</t>
  </si>
  <si>
    <t>REVESTIMENTO DO TIPO "PRE-MISTURADO AREIA-BETUME A FRIO",DEACORDO COM AS "INSTRUCOES PARA EXECUCAO",DO DER-RJ,EXCLUSIVEO FORNECIMENTO E TRANSPORTE DOS MATERIAIS</t>
  </si>
  <si>
    <t>REVESTIMENTO DO TIPO "PRE-MISTURADO AREIA-BETUME A QUENTE",DE ACORDO COM AS "INSTRUCOES PARA EXECUCAO",DO DER-RJ,EXCLUSIVE O FORNECIMENTO E TRANSPORTE DOS MATERIAIS</t>
  </si>
  <si>
    <t>CAPA SELANTE,EXCLUSIVE O FORNECIMENTO E TRANSPORTE DOS MATERIAIS</t>
  </si>
  <si>
    <t>REVESTIMENTO DO TIPO "LAMA ASFALTICA FINA",DE ACORDO COM AS"INSTRUCOES PARA EXECUCAO",DO DER-RJ,EXCLUSIVE O FORNECIMENTO E TRANSPORTE DOS MATERIAIS</t>
  </si>
  <si>
    <t>REVESTIMENTO DO TIPO "LAMA ASFALTICA GROSSA",DE ACORDO COM AS "INSTRUCOES PARA EXECUCAO",DO DER-RJ,EXCLUSIVE O FORNECIMENTO E TRANSPORTE DOS MATERIAIS</t>
  </si>
  <si>
    <t>REVESTIMENTO EM CONCRETO BETUMINOSO USINADO A QUENTE,DE ACORDO COM AS "INSTRUCOES PARA EXECUCAO" DO DER-RJ,COMPREENDENDOPREPARO,ESPALHAMENTO E COMPACTACAO MECANICOS,EXCLUSIVE O FORNECIMENTO E TRANSPORTE DOS MATERIAIS,CONSIDERANDO UMA PRODUCAO DE USINA DE 10,00M3/H</t>
  </si>
  <si>
    <t>REVESTIMENTO EM CONCRETO BETUMINOSO USINADO A QUENTE,DE ACORDO COM AS "INSTRUCOES PARA EXECUCAO",DO DER-RJ,COMPREENDENDOPREPARO,ESPALHAMENTO E COMPACTACAO MECANICOS,EXCLUSIVE O FORNECIMENTO E TRANSPORTE DOS MATERIAIS,CONSIDERANDO UMA PRODUCAO DE USINA DE 14,00M3/H</t>
  </si>
  <si>
    <t>REVESTIMENTO EM CONCRETO BETUMINOSO USINADO A QUENTE,DE ACORDO COM AS "INSTRUCOES PARA EXECUCAO",DO DER-RJ,COMPREENDENDOPREPARO,ESPALHAMENTO E COMPACTACAO MECANICOS,EXCLUSIVE O FORNECIMENTO E TRANSPORTE DOS MATERIAIS,CONSIDERANDO UMA PRODUCAO DE USINA DE 20,00M3/H</t>
  </si>
  <si>
    <t>REVESTIMENTO EM CONCRETO BETUMINOSO USINADO A QUENTE,DE ACORDO COM AS "INSTRUCOES PARA EXECUCAO",DO DER-RJ,COMPREENDENDOPREPARO,ESPALHAMENTO E COMPACTACAO MECANICOS,EXCLUSIVE O FORNECIMENTO E TRANSPORTE DOS MATERIAIS,CONSIDERANDO UMA PRODUCAO DE USINA DE 25,00M3/H</t>
  </si>
  <si>
    <t>REVESTIMENTO EM CONCRETO BETUMINOSO USINADO A QUENTE,DE ACORDO COM AS "INSTRUCOES PARA EXECUCAO",DO DER-RJ,COMPREENDENDOAPENAS O PREPARO DA MISTURA,EXCLUSIVE O FORNECIMENTO E TRANSPORTE DOS MATERIAIS,CONSIDERANDO UMA PRODUCAO DE USINA DE 10,00M3/H</t>
  </si>
  <si>
    <t>REVESTIMENTO EM CONCRETO BETUMINOSO USINADO A QUENTE,DE ACORDO COM AS "INSTRUCOES PARA EXECUCAO",DO DER-RJ,COMPREENDENDOAPENAS O PREPARO DA MISTURA,EXCLUSIVE O FORNECIMENTO E TRANSPORTE DOS MATERIAIS,CONSIDERANDO UMA PRODUCAO DE USINA DE 14,00M3/H</t>
  </si>
  <si>
    <t>REVESTIMENTO EM CONCRETO BETUMINOSO USINADO A QUENTE,DE ACORDO COM AS "INSTRUCOES PARA EXECUCAO",DO DER-RJ,COMPREENDENDOAPENAS O PREPARO DA MISTURA,EXCLUSIVE O FORNECIMENTO E TRANSPORTE DOS MATERIAIS,CONSIDERANDO UMA PRODUCAO DE USINA DE 20,00M3/H</t>
  </si>
  <si>
    <t>REVESTIMENTO EM CONCRETO BETUMINOSO USINADO A QUENTE,DE ACORDO COM AS "INSTRUCOES PARA EXECUCAO",DO DER-RJ,COMPREENDENDOAPENAS O PREPARO DA MISTURA,EXCLUSIVE O FORNECIMENTO E TRANSPORTE DOS MATERIAIS,CONSIDERANDO UMA PRODUCAO DE USINA DE 25,00M3/H</t>
  </si>
  <si>
    <t>REVESTIMENTO DE CONCRETO BETUMINOSO USINADO A QUENTE,DE ACORDO COM A "INSTRUCAO PARA EXECUCAO"DO DER-RJ,COMPREENDENDO APENAS O ESPALHAMENTO E COMPACTACAO MANUAIS,UTILIZANDO SOQUETEVIBRATORIO,EXCLUSIVE PREPARO,FORNECIMENTO E TRANSPORTE DOSMATERIAIS</t>
  </si>
  <si>
    <t>REVESTIMENTO EM CONCRETO BETUMINOSO USINADO A QUENTE,DE ACORDO COM AS "INSTRUCOES PARA EXECUCAO"DO DER-RJ,COMPREENDENDOAPENAS O ESPALHAMENTO E A COMPACTACAO MECANICOS,EXCLUSIVE OFORNECIMENTO E TRANSPORTE DOS MATERIAIS,CONSIDERANDO UMA PRODUCAO DE USINA DE 10,00M3/H</t>
  </si>
  <si>
    <t>REVESTIMENTO EM CONCRETO BETUMINOSO USINADO A QUENTE,DE ACORDO COM AS "INSTRUCOES PARA EXECUCAO",DO DER-RJ,COMPREENDENDOAPENAS O ESPALHAMENTO E A COMPACTACAO MECANICOS,EXCLUSIVE OFORNECIMENTO E TRANSPORTE DOS MATERIAIS,CONSIDERANDO UMA PRODUCAO DE USINA DE 14,00M3/H</t>
  </si>
  <si>
    <t>REVESTIMENTO EM CONCRETO BETUMINOSO USINADO A QUENTE,DE ACORDO COM AS "INSTRUCOES PARA EXECUCAO",DO DER-RJ,COMPREENDENDOAPENAS O ESPALHAMENTO E A COMPACTACAO MECANICOS,EXCLUSIVE OFORNECIMENTO E TRANSPORTE DOS MATERIAIS,CONSIDERANDO UMA PRODUCAO DE USINA DE 20,00M3/H</t>
  </si>
  <si>
    <t>REVESTIMENTO EM CONCRETO BETUMINOSO USINADO A QUENTE,DE ACORDO COM AS "INSTRUCOES PARA EXECUCAO",DO DER-RJ,COMPREENDENDOAPENAS O ESPALHAMENTO E A COMPACTACAO MECANICOS,EXCLUSIVE OFORNECIMENTO E TRANSPORTE DOS MATERIAIS,CONSIDERANDO UMA PRODUCAO DE USINA DE 25,00M3/H</t>
  </si>
  <si>
    <t>CAMADA POROSA DE ATRITO EM CBUQ MODIFICADO POR POLIMERO,NIVELADO ELETRONICAMENTE,EM RODOVIA,EXCLUSIVE MATERIAIS</t>
  </si>
  <si>
    <t>REVESTIMENTO DO TIPO "TRATAMENTO SUPERFICIAL BETUMINOSO SIMPLES" DE ACORDO COM AS "INSTRUCOES PARA EXECUCAO",DO DER-RJ,EXCLUSIVE O FORNECIMENTO E TRANSPORTE DOS MATERIAIS</t>
  </si>
  <si>
    <t>REVESTIMENTO DO TIPO "TRATAMENTO SUPERFICIAL BETUMINOSO DUPLO" DE ACORDO COM AS "INSTRUCOES PARA EXECUCAO",DO DER-RJ,EXCLUSIVE O FORNECIMENTO E TRANSPORTE DOS MATERIAIS</t>
  </si>
  <si>
    <t>REVESTIMENTO DO TIPO "TRATAMENTO SUPERFICIAL DUPLO",POR PENETRACAO DIRETA,COM CAPA SELANTE,DE ACORDO COM AS "INSTRUCOESPARA EXECUCAO",DO DER-RJ,EXCLUSIVE O FORNECIMENTO E TRANSPORTE DOS MATERIAIS</t>
  </si>
  <si>
    <t>REVESTIMENTO DO TIPO "TRATAMENTO SUPERFICIAL TRIPLO" POR PENETRACAO INVERSA,DE ACORDO COM AS "INSTRUCOES PARA EXECUCAO",DER-RJ,EXCLUSIVE O FORNECIMENTO E TRANSPORTE DOS MATERIAIS</t>
  </si>
  <si>
    <t>REVESTIMENTO EM PLACAS DE CONCRETO,DE ACORDO COM AS "INSTRUCOES PARA EXECUCAO",DO DER-RJ,PRODUCAO MEDIA DE 25,50M3/H,INCLUSIVE O TRANSPORTE DOS MATERIAIS,MAS SEM O FORNECIMENTO DOSMESMOS</t>
  </si>
  <si>
    <t>REVESTIMENTO EM PLACAS DE CONCRETO,DE ACORDO COM AS "INSTRUCOES PARA EXECUCAO",DO DER-RJ,PRODUCAO MEDIA DE 35,00M3/H,INCLUSIVE O TRANSPORTE DOS MATERIAIS,MAS SEM O FORNECIMENTO DOSMESMOS</t>
  </si>
  <si>
    <t>RECOMPOSICAO DE PLACA DE CONCRETO,INCLUSIVE CORRECAO DE SUPORTE DEFICIENTE,EXCLUSIVE MATERIAIS</t>
  </si>
  <si>
    <t>LIMPEZA DE JUNTAS DE PAVIMENTO DE CONCRETO UTILIZANDO AR COMPRIMIDO E POSTERIOR ENCHIMENTO COM ASFALTO,EXCLUSIVE MATERIAIS</t>
  </si>
  <si>
    <t>BASE DE MACADAME CIMENTADO DE MISTURA PREVIA(CONCRETO MAGRO),DE ACORDO COM A INSTRUCAO TECNICA IT-07/80 DO DER-RJ,EXCLUSIVE FORNECIMENTO DOS MATERIAIS E RESPECTIVOS TRANSPORTES</t>
  </si>
  <si>
    <t>EXECUCAO DE BANQUETA DE SOLO,EM ATERRO,MEDIDO PELO VOLUME DEBANQUETA</t>
  </si>
  <si>
    <t>LIMPEZA MANUAL DE VALAS DE PROTECAO</t>
  </si>
  <si>
    <t>CAPINA MANUAL EM SERVICOS RODOVIARIOS</t>
  </si>
  <si>
    <t>RETIRADA(EXTRACAO) DE BALIZADORES DANIFICADOS E ASSENTAMENTODE NOVOS,EXCLUSIVE FORNECIMENTO</t>
  </si>
  <si>
    <t>RECOLOCACAO DE PLACA DE SINALIZACAO</t>
  </si>
  <si>
    <t>LIMPEZA MANUAL DE PONTES,CONSTANDO DE VARREDURA E REMOCAO DEENTULHO,INCLUSIVE AFASTAMENTO LATERAL</t>
  </si>
  <si>
    <t>REMOCAO MANUAL DE MATERIAL SOLTO (1ªCATEGORIA),PROVENIENTE DE DESLIZAMENTO DE BARREIRA,EXCLUSIVE TRANSPORTE</t>
  </si>
  <si>
    <t>REMOCAO MANUAL DE MATERIAL SOLTO (1ªCATEGORIA),PROVENIENTE DE DESLIZAMENTO DE BARREIRA,INCLUSIVE TRANSPORTE A 3KM</t>
  </si>
  <si>
    <t>RECOMPOSICAO MANUAL DE ATERRO,EXCLUSIVE ESCAVACAO E TRANSPORTE DE MATERIAL DE JAZIDA</t>
  </si>
  <si>
    <t>REMOCAO DE DEFENSAS METALICAS,EXCLUSIVE TRANSPORTE</t>
  </si>
  <si>
    <t>RECUPERACAO DE MEIO-FIO COM ARGAMASSA DE CIMENTO E AREIA</t>
  </si>
  <si>
    <t>LIMPEZA MANUAL DE SAIDAS DE AGUA</t>
  </si>
  <si>
    <t>CAMADA DE BLOQUEIO(COLCHAO),ESPALHADO E COMPRIMIDO MECANICAMENTE,EXCLUSIVE O MATERIAL E MEDIDO APOS A COMPACTACAO</t>
  </si>
  <si>
    <t>ESPALHAMENTO COM MOTONIVELADORA E COMPACTACAO MECANICA DE MISTURAS BETUMINOSAS</t>
  </si>
  <si>
    <t>ESPALHAMENTO E COMPACTACAO DE CBUQ,MEDIDO POR HORA</t>
  </si>
  <si>
    <t>RECOMPOSICAO PARCIAL DE CERCA DE ARAME FARPADO E MOIRAO,CONSIDERANDO SOMENTE O FORNECIMENTO E A COLOCACAO DE ARAME</t>
  </si>
  <si>
    <t>RECOMPOSICAO TOTAL DE CERCA DE ARAME FARPADO E MOIRAO DE CONCRETO,INCLUSIVE FORNECIMENTO DOS MATERIAIS</t>
  </si>
  <si>
    <t>RECOMPOSICAO TOTAL DE CERCA DE ARAME FARPADO E MOIRAO DE CONCRETO,EXCLUSIVE FORNECIMENTO DOS MATERIAIS</t>
  </si>
  <si>
    <t>SARJETA DE CORTE TRIANGULAR,COM COBERTURA VEGETAL,MEDINDO 1,25M DE BASE E 0,25M DE ALTURA,INCLUSIVE ESCAVACAO MECANICA EACERTO MANUAL DO TERRENO</t>
  </si>
  <si>
    <t>SARJETA DE CORTE TRIANGULAR,COM COBERTURA VEGETAL,MEDINDO 1,50M DE BASE E 0,30M DE ALTURA,INCLUSIVE ESCAVACAO MECANICA EACERTO MANUAL DO TERRENO</t>
  </si>
  <si>
    <t>SARJETA DE CORTE TRIANGULAR,COM COBERTURA VEGETAL,MEDINDO 1,85M DE BASE E 0,35M DE ALTURA,INCLUSIVE ESCAVACAO MECANICA EACERTO MANUAL DO TERRENO</t>
  </si>
  <si>
    <t>VALETA DE PROTECAO,DE CORTE TRAPEZOIDAL,REVESTIMENTO VEGETAL,MEDINDO 0,60M NA BASE MENOR,1,20M NA BASE MAIOR E 0,30M DEALTURA,INCLUSIVE REATERRO DO MATERIAL ESCAVADO A JUSANTE</t>
  </si>
  <si>
    <t>VALETA DE PROTECAO,DE CORTE TRAPEZOIDAL,REVESTIMENTO VEGETAL,MEDINDO 0,80M NA BASE MENOR,1,60M NA BASE MAIOR E 0,40M DEALTURA,INCLUSIVE REATERRO DO MATERIAL ESCAVADO A JUSANTE</t>
  </si>
  <si>
    <t>VALETA DE PROTECAO,DE CORTE OU ATERRO,SEM REVESTIMENTO(0,40M3/M).O CUSTO PARA OUTRAS VALETAS SEMELHANTES E PROPORCIONALAO VOLUME</t>
  </si>
  <si>
    <t>VALETA DE PROTECAO DE CORTE OU ATERRO(0,40M3/M),INCLUSIVE REVESTIMENTO VEGETAL</t>
  </si>
  <si>
    <t>SARJETA DE CORTE OU BANQUETAS EM TALUDES ESCALONADOS,FORMA TRIANGULAR,REVESTIDA DE CONCRETO SIMPLES,COM 0,08M DE ESPESSURA MEDINDO 1,25M NA BASE E 0,25M DE ALTURA,INCLUSIVE ESCAVACAO MECANICA,ACERTO MANUAL DO TERRENO,FORNECIMENTO DOS MATERIAIS E REJUNTAMENTO</t>
  </si>
  <si>
    <t>SARJETA DE CORTE OU BANQUETAS EM TALUDES ESCALONADOS,FORMA TRIANGULAR,REVESTIDA DE CONCRETO SIMPLES,COM 0,08M DE ESPESSURA,MEDINDO 1,50M NA BASE E 0,30M DE ALTURA,INCLUSIVE ESCAVACAO MECANICA,ACERTO MANUAL DO TERRENO,FORNECIMENTO DOS MATERIAIS E REJUNTAMENTO</t>
  </si>
  <si>
    <t>SARJETA DE CORTE OU BANQUETAS EM TALUDES ESCALONADOS,FORMA TRIANGULAR,REVESTIDA DE CONCRETO SIMPLES,COM 0,08M DE ESPESSURA,MEDINDO 1,85M NA BASE E 0,35M DE ALTURA,INCLUSIVE ESCAVACAO MECANICA,ACERTO MANUAL DO TERRENO,FORNECIMENTO DOS MATERIAIS E REJUNTAMENTO</t>
  </si>
  <si>
    <t>VALETA DE PROTECAO DE CORTE OU DE ATERRO,TRAPEZOIDAL,REVESTIDA DE CONCRETO SIMPLES,COM 0,08M DE ESPESSURA,MEDINDO 0,80MNA BASE MENOR,2,00M NA BASE MAIOR E 0,60M DE ALTURA,INCLUSIVE FORNECIMENTO DOS MATERIAIS,ESCAVACAO MECANICA,ACERTO MANUAL DO TERRENO E REJUNTAMENTO</t>
  </si>
  <si>
    <t>VALETA DE PROTECAO DE CORTE OU DE ATERRO,TRAPEZOIDAL,REVESTIDA DE CONCRETO SIMPLES,COM 0,08M DE ESPESSURA,MEDINDO 1,00MNA BASE MENOR,2,20M NA BASE MAIOR E 0,60M DE ALTURA,INCLUSIVE FORNECIMENTO DOS MATERIAIS,ESCAVACAO MECANICA,ACERTO MANUAL DO TERRENO E REJUNTAMENTO</t>
  </si>
  <si>
    <t>BANQUETA PARA ATERRO,TRIANGULAR,DE CONCRETO SIMPLES COM 0,08M DE ESPESSURA,MEDINDO 0,42M NA BASE E 0,15M DE ALTURA,TENDOUM DOS PARAMENTOS INCLINACAO DE 15%,INCLUSIVE FORNECIMENTODOS MATERIAIS,ESCAVACAO MANUAL DO TERRENO E REJUNTAMENTO</t>
  </si>
  <si>
    <t>SARJETA DE CORTE EM SOLO,FORMA TRAPEZOIDAL,EM CONCRETO SIMPLES,COM 0,08M DE ESPESSURA,MEDINDO 1,20M NA BASE MAIOR,0,40MNA BASE MENOR E 0,40M DE ALTURA,INCLUSIVE FORNECIMENTO DOS MATERIAIS E ESCAVACAO</t>
  </si>
  <si>
    <t>SARJETA DE CORTE,FORMA TRIANGULAR,EM CONCRETO SIMPLES,COM 0,08M DE ESPESSURA,MEDINDO 0,80M NA BASE E 0,25M NA ALTURA,INCLUSIVE FORNECIMENTO DOS MATERIAIS E ESCAVACAO MECANICA</t>
  </si>
  <si>
    <t>SARJETA DE CORTE EM SOLO,FORMA TRAPEZOIDAL,EM CONCRETO ARMADO,COM 0,10M DE ESPESSURA,MEDINDO 1,00M NA BASE MAIOR,0,40M NA BASE MENOR E 0,60M DE ALTURA,INCLUSIVE FORNECIMENTO DOS MATERIAIS E ESCAVACAO MECANICA</t>
  </si>
  <si>
    <t>SARJETA DE CORTE EM SOLO,FORMA RETANGULAR,EM CONCRETO ARMADO,COM 0,10M DE ESPESSURA,MEDINDO 0,40M DE LARGURA E 0,40M DEALTURA,INCLUSIVE FORNECIMENTO DOS MATERIAIS E ESCAVACAO MECANICA</t>
  </si>
  <si>
    <t>SARJETA DE CORTE EM SOLO,FORMA RETANGULAR,EM CONCRETO ARMADO,COM 0,10M DE ESPESSURA,MEDINDO 0,50M DE LARGURA E 0,40M DEALTURA,INCLUSIVE FORNECIMENTO DOS MATERIAIS E ESCAVACAO MECANICA</t>
  </si>
  <si>
    <t>SARJETA DE CORTE EM SOLO,FORMA RETANGULAR,EM CONCRETO ARMADO,COM 0,10M DE ESPESSURA,MEDINDO 0,60M DE LARGURA E 0,40M DEALTURA,INCLUSIVE FORNECIMENTO DOS MATERIAIS E ESCAVACAO MECANICA</t>
  </si>
  <si>
    <t>SARJETA DE CORTE EM SOLO,FORMA RETANGULAR,EM CONCRETO ARMADO,COM 0,10M DE ESPESSURA,MEDINDO 0,80M DE LARGURA E 0,50M DEALTURA,INCLUSIVE FORNECIMENTO DOS MATERIAIS E ESCAVACAO MECANICA</t>
  </si>
  <si>
    <t>SARJETA DE CORTE EM ROCHA,FORMA TRAPEZOIDAL,EM CONCRETO ARMADO,COM 0,10M DE ESPESSURA,MEDINDO 0,72M NA BASE MAIOR,0,60MNA BASE MENOR E 0,60M DE ALTURA,INCLUSIVE FORNECIMENTO DOSMATERIAIS E ESCAVACAO A FRIO</t>
  </si>
  <si>
    <t>DESCIDA D'AGUA,RETANGULAR(RAPIDO)EM CONCRETO ARMADO,COM 0,10M DE ESPESSURA,TENDO NA BASE 0,60M E DE ALTURA 0,20M,MEDIDAPELO COMPRIMENTO REAL,INCLUSIVE VIGAS TRANSVERSAIS DE ANCORAGEM NO SOLO A CADA 5,00M,COM FORNECIMENTO DOS MATERIAIS E ESCAVACAO,EXCLUSIVE DISSIPADOR DE ENERGIA</t>
  </si>
  <si>
    <t>DESCIDA D'AGUA,RETANGULAR(RAPIDO)EM CONCRETO ARMADO,COM 0,10M DE ESPESSURA,TENDO NA BASE 0,80M E DE ALTURA 0,30M,MEDIDAPELO COMPRIMENTO REAL,INCLUSIVE VIGAS TRANSVERSAIS DE ANCORAGEM NO SOLO A CADA 5,00M,COM FORNECIMENTO DOS MATERIAIS E ESCAVACAO,EXCLUSIVE DISSIPADOR DE ENERGIA</t>
  </si>
  <si>
    <t>DESCIDA D'AGUA,RETANGULAR(RAPIDO)EM CONCRETO ARMADO,COM 0,10M DE ESPESSURA,TENDO NA BASE 1,00M E DE ALTURA 0,40M,MEDIDAPELO COMPRIMENTO REAL,INCLUSIVE VIGAS TRANSVERSAIS DE ANCORAGEM NO SOLO A CADA 5,00M,COM FORNECIMENTO DOS MATERIAIS E ESCAVACAO,EXCLUSIVE DISSIPADOR DE ENERGIA</t>
  </si>
  <si>
    <t>DESCIDA D'AGUA,EM DEGRAUS,FORMA RETANGULAR EM CONCRETO ARMADO,FUNDO LISO,MEDINDO 0,70M DE BASE E 0,30M DE ALTURA,INCLUSIVE VIGAS TRANSVERSAIS DE ANCORAGEM NO SOLO A CADA 5,00M,DEGRAUS COM MEDIDAS COERENTES COM A INCLINACAO DO TERRENO,MEDIDAPELO SEU COMPRIMENTO REAL(DA CAIXA COLETORA AO DISSIPADOR DE ENERGIA),FORNECIMENTO DOS MATERIAIS E ESCAVACAO</t>
  </si>
  <si>
    <t>DESCIDA D'AGUA,EM DEGRAUS,FORMA RETANGULAR EM CONCRETO ARMADO,FUNDO LISO,MEDINDO 0,90M DE BASE E 0,40M DE ALTURA,INCLUSIVE VIGAS TRANSVERSAIS DE ANCORAGEM NO SOLO A CADA 5,00M,DEGRAUS COM MEDIDAS COERENTES COM A INCLINACAO DO TERRENO,MEDIDAS PELO SEU COMPRIMENTO REAL (DA CAIXA COLETORA AO DISSIPADORDE ENERGIA),FORNECIMENTO DOS MATERIAIS E ESCAVACAO</t>
  </si>
  <si>
    <t>DESCIDA D'AGUA,EM DEGRAUS,FORMA RETANGULAR EM CONCRETO ARMADO,FUNDO LISO,MEDINDO 1,10M DE BASE E 0,50M DE ALTURA,INCLUSIVE VIGAS TRANSVERSAIS DE ANCORAGEM NO SOLO A CADA 5,00M,DEGRAUS COM MEDIDAS COERENTES COM A INCLINACAO DO TERRENO,MEDIDAPELO SEU COMPRIMENTO REAL(DA CAIXA COLETORA AO DISSIPADOR DE ENERGIA),FORNECIMENTO DOS MATERIAIS E ESCAVACAO</t>
  </si>
  <si>
    <t>DESCIDA D'AGUA,EM DEGRAUS,FORMA RETANGULAR EM CONCRETO ARMADO,FUNDO ACOMPANHA A FORMA DOS DEGRAUS,MEDINDO 0,70M DE BASEE 0,30M DE ALTURA,INCLUSIVE VIGAS TRANSVERSAIS DE ANCORAGEMNO SOLO A CADA 5,00M,DEGRAUS C/MEDIDAS COERENTES C/INCLINACAO DO TERRENO,MEDIDA PELO SEU COMPRIMENTO REAL(DA CAIXA COLETORA AO DISSIPADOR DE ENERGIA),FORN.DOS MATERIAIS E ESCAVACAO</t>
  </si>
  <si>
    <t>DESCIDA D'AGUA,EM DEGRAUS,FORMA RETANGULAR EM CONCRETO ARMADO,FUNDO ACOMPANHA A FORMA DOS DEGRAUS,MEDINDO 0,90M DE BASEE 0,40M DE ALTURA,INCLUSIVE VIGAS TRANSVERSAIS DE ANCORAGEMNO SOLO A CADA 5,00M,DEGRAUS C/MEDIDAS COERENTES C/INCLINACAO DO TERRENO,MEDIDA PELO SEU COMPRIMENTO REAL(DA CAIXA COLETORA AO DISSIPADOR DE ENERGIA),FORN.DOS MATERIAIS E ESCAVACAO</t>
  </si>
  <si>
    <t>DESCIDA D'AGUA,EM DEGRAUS,FORMA RETANGULAR EM CONCRETO ARMADO,FUNDO ACOMPANHA A FORMA DOS DEGRAUS,MEDINDO 1,10M DE BASEE 0,50M DE ALTURA,INCLUSIVE VIGAS TRANSVERSAIS DE ANCORAGEMNO SOLO A CADA 5,00M,DEGRAUS C/MEDIDAS COERENTES C/INCLINACAO DO TERRENO,MEDIDA PELO SEU COMPRIMENTO REAL(DA CAIXA COLETORA AO DISSIPADOR DE ENERGIA),FORN.DOS MATERIAIS E ESCAVACAO</t>
  </si>
  <si>
    <t>SAIDA D'AGUA,DE UM SO LADO,COM 0,70M DE BASE,FORMANDO DE UMLADO UM ANGULO DE 30º COM O MEIO-FIO E DE OUTRO 90º,PARA DESCIDA D'AGUA,DE 0,70X0,30M,INCLUSIVE FORNECIMENTO DOS MATERIAIS</t>
  </si>
  <si>
    <t>SAIDA D'AGUA,DE UM SO LADO,COM 0,70M DE BASE,FORMANDO DE UMLADO UM ANGULO DE 30º COM O MEIO-FIO E DO OUTRO 90º,PARA DESCIDA D'AGUA,DE 0,90X0,40M,INCLUSIVE FORNECIMENTO DOS MATERIAIS</t>
  </si>
  <si>
    <t>SAIDA D'AGUA,DE UM SO LADO,COM 0,70M DE BASE,FORMANDO DE UMLADO UM ANGULO DE 30º COM O MEIO-FIO E DO OUTRO 90º,PARA DESCIDA D'AGUA,DE 1,10X0,50M,INCLUSIVE FORNECIMENTO DOS MATERIAIS</t>
  </si>
  <si>
    <t>SAIDA D'AGUA,DE DOIS LADOS,COM 0,70M DE BASE,FORMANDO DE UMLADO UM ANGULO DE 30º COM O MEIO-FIO E DO OUTRO 90º,PARA DESCIDA D'AGUA,DE 0,70X0,30M,INCLUSIVE FORNECIMENTO DOS MATERIAIS</t>
  </si>
  <si>
    <t>SAIDA D'AGUA,DE DOIS LADOS,COM 0,70M DE BASE,FORMANDO DE UMLADO UM ANGULO DE 30º COM O MEIO-FIO E DO OUTRO 90º,PARA DESCIDA D'AGUA,DE 0,90X0,40M,INCLUSIVE FORNECIMENTO DOS MATERIAIS</t>
  </si>
  <si>
    <t>SAIDA D'AGUA,DE DOIS LADOS,COM 0,70M DE BASE,FORMANDO DE UMLADO UM ANGULO DE 30º COM O MEIO-FIO E DO OUTRO 90º,PARA DESCIDA D'AGUA,DE 1,10X0,50M,INCLUSIVE FORNECIMENTO DOS MATERIAIS</t>
  </si>
  <si>
    <t>CAIXA COLETORA PRISMATICA RETANGULAR,EM CONCRETO ARMADO DE 0,15M DE ESPESSURA,MEDINDO 1,00X1,30M DE BASE E 1,60M DE ALTURA,TAMPA DE CONCRETO ARMADO VAZADA,INCLUSIVE FORNECIMENTO DOS MATERIAIS E ESCAVACAO MANUAL</t>
  </si>
  <si>
    <t>CAIXA COLETORA PRISMATICA RETANGULAR,EM CONCRETO ARMADO DE 0,15M DE ESPESSURA,MEDINDO 1,00X1,30M DE BASE E 1,80M DE ALTURA,TAMPA DE CONCRETO ARMADO VAZADA,INCLUSIVE FORNECIMENTO DOS MATERIAIS E ESCAVACAO MANUAL</t>
  </si>
  <si>
    <t>CAIXA COLETORA PRISMATICA RETANGULAR,EM CONCRETO ARMADO DE 0,15M DE ESPESSURA,MEDINDO 1,00X1,30M DE BASE E 2,00M DE ALTURA,TAMPA DE CONCRETO ARMADO VAZADA,INCLUSIVE FORNECIMENTO DOS MATERIAIS E ESCAVACAO MANUAL</t>
  </si>
  <si>
    <t>CAIXA COLETORA PRISMATICA RETANGULAR,EM CONCRETO ARMADO DE 0,15M DE ESPESSURA,MEDINDO 1,00X1,30M DE BASE E 2,20M DE ALTURA,TAMPA DE CONCRETO ARMADO VAZADA,INCLUSIVE FORNECIMENTO DOS MATERIAIS E ESCAVACAO MANUAL</t>
  </si>
  <si>
    <t>CAIXA COLETORA PRISMATICA RETANGULAR,EM CONCRETO ARMADO DE 0,15M DE ESPESSURA,MEDINDO 1,00X1,30M DE BASE E 2,40M DE ALTURA,TAMPA DE CONCRETO ARMADO VAZADA,INCLUSIVE FORNECIMENTO DOS MATERIAIS E ESCAVACAO MANUAL</t>
  </si>
  <si>
    <t>CAIXA COLETORA PRISMATICA RETANGULAR,EM CONCRETO ARMADO DE 0,15M DE ESPESSURA,MEDINDO 1,00X1,30M DE BASE E 2,60M DE ALTURA,TAMPA DE CONCRETO ARMADO VAZADA,INCLUSIVE FORNECIMENTO DOS MATERIAIS E ESCAVACAO MANUAL</t>
  </si>
  <si>
    <t>CAIXA COLETORA,EM BLOCOS DE CONCRETO,COM DIMENSOES INTERNASDE 1,30X1,00M E ALTURA DE 1,60M,INCLUSIVE TAMPA DE CONCRETOARMADO E ESCAVACAO</t>
  </si>
  <si>
    <t>SAIDA D'AGUA PARA DRENOS TRANSVERSAIS,EM CONCRETO ARMADO,COM0,10M DE ESPESSURA,MEDINDO EXTERNAMENTE 1,15X0,60M DE BASE,PAREDES LATERAIS DE ALTURA VARIAVEL 1,00 A 0,10M</t>
  </si>
  <si>
    <t>DISSIPADOR DE ENERGIA TIPO,EM CONCRETO ARMADO,MEDINDO 1,70X1,15M DE BASE E 0,50M DE ALTURA,INCLUSIVE 10 RESSALTOS DE CONCRETO DE 0,10X0,20X0,15M,COM FORNECIMENTO DOS MATERIAIS E ESCAVACAO</t>
  </si>
  <si>
    <t>DISSIPADOR DE ENERGIA TIPO,EM CONCRETO ARMADO,MEDINDO 1,90X1,15M DE BASE E 0,50M DE ALTURA,INCLUSIVE 10 RESSALTOS DE CONCRETO DE 0,10X0,20X0,15M,COM FORNECIMENTO DOS MATERIAIS E ESCAVACAO</t>
  </si>
  <si>
    <t>DISSIPADOR DE ENERGIA TIPO,EM CONCRETO ARMADO,MEDINDO 2,10X1,15M DE BASE E 0,50M DE ALTURA,INCLUSIVE 10 RESSALTOS DE CONCRETO DE 0,10X0,20X0,15M,COM FORNECIMENTO DOS MATERIAIS E ESCAVACAO</t>
  </si>
  <si>
    <t>TAMPA PARA CAIXA COLETORA,EM CONCRETO ARMADO,INCLUSIVE TODOSOS MATERIAIS E COLOCACAO (ESPESSURA DE 6CM)</t>
  </si>
  <si>
    <t>DISSIPADOR DE ENERGIA EM PEDRA ARGAMASSADA,INCLUSIVE MATERIAIS DE ESCAVACAO,MEDIDO POR VOLUME DE PEDRA ARGAMASSADA</t>
  </si>
  <si>
    <t>DRENO PROFUNDO PARA CORTE EM SOLO,TRAPEZOIDAL,MEDINDO 0,60MNA BASE MENOR,0,70M NA BASE MAIOR E 1,50M DE ALTURA,DIAMETRODO TUBO DE 0,20M,FORNECIMENTO DOS MATERIAIS E EXECUCAO,INCLUSIVE SELO,ENCHIMENTO FILTRANTE,MATERIAL DRENANTE E ESCAVACAO</t>
  </si>
  <si>
    <t>DRENO PROFUNDO PARA CORTE EM SOLO,TRAPEZOIDAL,MEDINDO 0,65MNA BASE MENOR,0,75M NA BASE MAIOR E 1,50M DE ALTURA,DIAMETRODO TUBO DE 0,30M,FORNECIMENTO DOS MATERIAIS E EXECUCAO,INCLUSIVE SELO,ENCHIMENTO FILTRANTE,MATERIAL DRENANTE E ESCAVACAO</t>
  </si>
  <si>
    <t>DRENO PROFUNDO PARA CORTE EM SOLO,TRAPEZOIDAL,MEDINDO 0,70MNA BASE MENOR,0,80M NA BASE MAIOR E 1,50M DE ALTURA,DIAMETRODO TUBO DE 0,40M,FORNECIMENTO DOS MATERIAIS E EXECUCAO,INCLUSIVE SELO,ENCHIMENTO FILTRANTE,MATERIAL DRENANTE E ESCAVACAO</t>
  </si>
  <si>
    <t>DRENO PROFUNDO PARA CORTE EM SOLO,TRAPEZOIDAL,MEDINDO 0,60MNA BASE MENOR,0,70M NA BASE MAIOR E 1,50M DE ALTURA,DIAMETRODO TUBO DE 0,20M,FORNECIMENTO DOS MATERIAIS E EXECUCAO,INCLUSIVE SELO,ENCHIMENTO FILTRANTE,MATERIAL DRENANTE E ESCAVACAO,EXCLUSIVE FORNECIMENTO DO TUBO</t>
  </si>
  <si>
    <t>DRENO PROFUNDO PARA CORTE EM SOLO,TRAPEZOIDAL,MEDINDO 0,65MNA BASE MENOR,0,75M NA BASE MAIOR E 1,50M DE ALTURA,DIAMETRODO TUBO DE 0,30M,FORNECIMENTO DOS MATERIAIS E EXECUCAO,INCLUSIVE SELO,ENCHIMENTO FILTRANTE,MATERIAL DRENANTE E ESCAVACAO,EXCLUSIVE FORNECIMENTO DO TUBO</t>
  </si>
  <si>
    <t>DRENO PROFUNDO PARA CORTE EM SOLO,TRAPEZOIDAL,MEDINDO 0,70MNA BASE MENOR,0,80M NA BASE MAIOR E 1,50M DE ALTURA,DIAMETRODO TUBO DE 0,40M,FORNECIMENTO DOS MATERIAIS E EXECUCAO,INCLUSIVE SELO,ENCHIMENTO FILTRANTE,MATERIAL DRENANTE E ESCAVACAO,EXCLUSIVE FORNECIMENTO DO TUBO</t>
  </si>
  <si>
    <t>DRENO PROFUNDO PARA CORTE EM ROCHA,TRAPEZOIDAL,MEDINDO 0,30MNA BASE MENOR,0,40M NA BASE MAIOR E 0,20M DE ALTURA,DIAMETRO DO TUBO DE 0,20M,FORNECIMENTO DOS MATERIAIS E EXECUCAO,INCLUSIVE SELO,ENCHIMENTO FILTRANTE,MATERIAL DRENANTE E ESCAVACAO</t>
  </si>
  <si>
    <t>DRENO PROFUNDO PARA CORTE EM ROCHA,TRAPEZOIDAL,MEDINDO 0,40MNA BASE MENOR,0,50M NA BASE MAIOR E 0,30M DE ALTURA,DIAMETRO DO TUBO DE 0,30M,FORNECIMENTO DOS MATERIAIS E EXECUCAO,INCLUSIVE SELO,ENCHIMENTO FILTRANTE,MATERIAL DRENANTE E ESCAVACAO</t>
  </si>
  <si>
    <t>DRENO PROFUNDO PARA CORTE EM ROCHA,TRAPEZOIDAL,MEDINDO 0,50MNA BASE MENOR,0,60M NA BASE MAIOR E 0,40M DE ALTURA,DIAMETRO DO TUBO DE 0,40M,FORNECIMENTO DOS MATERIAIS E EXECUCAO,INCLUSIVE SELO,ENCHIMENTO FILTRANTE,MATERIAL DRENANTE E ESCAVACAO</t>
  </si>
  <si>
    <t>DRENO PROFUNDO PARA CORTE EM ROCHA,TRAPEZOIDAL,MEDINDO 0,30MNA BASE MENOR,0,40M NA BASE MAIOR E 0,20M DE ALTURA,FORNECIMENTO DOS MATERIAIS E EXECUCAO,INCLUSIVE SELO,ENCHIMENTO FILTRANTE,MATERIAL DRENANTE E ESCAVACAO,EXCLUSIVE FORNECIMENTODO TUBO</t>
  </si>
  <si>
    <t>DRENO PROFUNDO PARA CORTE EM ROCHA,TRAPEZOIDAL,MEDINDO 0,40MNA BASE MENOR,0,50M NA BASE MAIOR E 1,50M DE ALTURA,FORNECIMENTO DOS MATERIAIS E EXECUCAO,INCLUSIVE SELO,ENCHIMENTO FILTRANTE,MATERIAL DRENANTE E ESCAVACAO,EXCLUSIVE FORNECIMENTODO TUBO</t>
  </si>
  <si>
    <t>DRENO PROFUNDO PARA CORTE EM ROCHA,TRAPEZOIDAL,MEDINDO 0,50MNA BASE MENOR,0,60M NA BASE MAIOR E 1,50M DE ALTURA,FORNECIMENTO DOS MATERIAIS E EXECUCAO,INCLUSIVE SELO,ENCHIMENTO FILTRANTE,MATERIAL DRENANTE E ESCAVACAO,EXCLUSIVE FORNECIMENTODO TUBO</t>
  </si>
  <si>
    <t>DRENO PROFUNDO PARA CORTE EM SOLO,TRAPEZOIDAL,MEDINDO 0,60MNA BASE MENOR,0,70M NA BASE MAIOR E 1,50M DE ALTURA,COM UTILIZACAO DE MANTA GEOTEXTIL EM DRENO SUBTERRANEO,FORNECIMENTODOS MATERIAIS E EXECUCAO,INCLUSIVE SELO,ENCHIMENTO FILTRANTE,MATERIAL DRENANTE E ESCAVACAO</t>
  </si>
  <si>
    <t>DRENO PROFUNDO PARA CORTE EM SOLO,TRAPEZOIDAL,MEDINDO 0,65MNA BASE MENOR,0,75M NA BASE MAIOR E 1,50M DE ALTURA,COM UTILIZACAO DE MANTA GEOTEXTIL EM DRENO SUBTERRANEO,FORNECIMENTODOS MATERIAIS E EXECUCAO,INCLUSIVE SELO,ENCHIMENTO FILTRANTE,MATERIAL DRENANTE E ESCAVACAO</t>
  </si>
  <si>
    <t>DRENO PROFUNDO PARA CORTE EM SOLO,TRAPEZOIDAL,MEDINDO 0,70MNA BASE MENOR,0,80M NA BASE MAIOR E 1,50M DE ALTURA,COM UTILIZACAO DE MANTA GEOTEXTIL EM DRENO SUBTERRANEO,FORNECIMENTODOS MATERIAIS E EXECUCAO,INCLUSIVE SELO,ENCHIMENTO FILTRANTE,MATERIAL DRENANTE E ESCAVACAO</t>
  </si>
  <si>
    <t>DRENO PROFUNDO PARA CORTE EM SOLO,TRAPEZOIDAL,MEDINDO 0,60MNA BASE MENOR,0,70M NA BASE MAIOR E 1,50M DE ALTURA,EXCLUSIVE FORNECIMENTO DO TUBO,COM UTILIZACAO DE MANTA GEOTEXTIL EMDRENO SUBTERRANEO,FORNECIMENTO DOS MATERIAIS E ESCAVACAO,INCLUSIVE SELO,ENCHIMENTO FILTRANTE,MATERIAL DRENANTE E ESCAVACAO</t>
  </si>
  <si>
    <t>DRENO PROFUNDO PARA CORTE EM SOLO,TRAPEZOIDAL,MEDINDO 0,65MNA BASE MENOR,0,75M NA BASE MAIOR E 1,50M DE ALTURA,EXCLUSIVE FORNECIMENTO DO TUBO,COM UTILIZACAO DE MANTA GEOTEXTIL EMDRENO SUBTERRANEO,FORNECIMENTO DOS MATERIAIS,E EXECUCAO,INCLUSIVE SELO,ENCHIMENTO FILTRANTE,MATERIAL DRENANTE E ESCAVACAO</t>
  </si>
  <si>
    <t>DRENO PROFUNDO PARA CORTE EM SOLO,TRAPEZOIDAL,MEDINDO 0,70MNA BASE MENOR,0,80M NA BASE MAIOR E 1,50M DE ALTURA,EXCLUSIVE FORNECIMENTO DO TUBO,COM UTILIZACAO DE MANTA GEOTEXTIL EMDRENO SUBTERRANEO,FORNECIMENTO DOS MATERIAIS E EXECUCAO,INCLUSIVE SELO,ENCHIMENTO FILTRANTE,MATERIAL DRENANTE E ESCAVACAO</t>
  </si>
  <si>
    <t>DRENO PROFUNDO PARA CORTE EM ROCHA,TRAPEZOIDAL,MEDINDO 0,30MNA BASE MENOR,0,40M NA BASE MAIOR E 0,20M DE ALTURA,COM UTILIZACAO DE MANTA GEOTEXTIL EM DRENO SUBTERRANEO,FORNECIMENTODOS MATERIAIS E EXECUCAO,INCLUSIVE SELO,ENCHIMENTO FILTRANTE,MATERIAL DRENANTE E ESCAVACAO</t>
  </si>
  <si>
    <t>DRENO PROFUNDO PARA CORTE EM ROCHA,TRAPEZOIDAL,MEDINDO 0,40MNA BASE MENOR,0,50M NA BASE MAIOR E 0,30M DE ALTURA,COM UTILIZACAO DE MANTA GEOTEXTIL EM DRENO SUBTERRANEO,FORNECIMENTODOS MATERIAIS E EXECUCAO,INCLUSIVE SELO,ENCHIMENTO FILTRANTE,MATERIAL DRENANTE E ESCAVACAO</t>
  </si>
  <si>
    <t>DRENO PROFUNDO PARA CORTE EM ROCHA,TRAPEZOIDAL,MEDINDO 0,50MNA BASE MENOR,0,60M NA BASE MAIOR E 0,40M DE ALTURA,COM UTILIZACAO DE MANTA GEOTEXTIL EM DRENO SUBTERRANEO,FORNECIMENTODOS MATERIAIS E EXECUCAO,INCLUSIVE SELO,ENCHIMENTO FILTRANTE,MATERIAL DRENANTE E ESCAVACAO</t>
  </si>
  <si>
    <t>DRENO PROFUNDO PARA CORTE EM ROCHA,TRAPEZOIDAL,MEDINDO 0,30MNA BASE MENOR,0,40M NA BASE MAIOR E 0,20M DE ALTURA,EXCLUSIVE FORNECIMENTO O TUBO,COM UTILIZACAO DE MANTA GEOTEXTIL EMDRENO SUBTERRANEO,FORNECIMENTO DOS MATERIAIS E EXECUCAO,INCLUSIVE SELO,ENCHIMENTO FILTRANTE,MATERIAL DRENANTE E ESCAVACAO</t>
  </si>
  <si>
    <t>DRENO PROFUNDO PARA CORTE EM ROCHA,TRAPEZOIDAL,MEDINDO 0,40MNA BASE MENOR,0,50M NA BASE MAIOR E 0,30M DE ALTURA,EXCLUSIVE FORNECIMENTO DO TUBO,COM UTILIZACAO DE MANTA GEOTEXTIL EMDRENO SUBTERRANEO,FORNECIMENTO DOS MATERIAIS E EXECUCAO,INCLUSIVE SELO,ENCHIMENTO FILTRANTE,MATERIAL DRENANTE E ESCAVACAO</t>
  </si>
  <si>
    <t>DRENO PROFUNDO PARA CORTE EM ROCHA,TRAPEZOIDAL,MEDINDO 0,50MNA BASE MENOR,0,60M NA BASE MAIOR E 0,40M DE ALTURA,EXCLUSIVE FORNECIMENTO DO TUBO,COM UTILIZACAO DE MANTA GEOTEXTIL EMDRENO SUBTERRANEO,FORNECIMENTO DOS MATERIAIS E EXECUCAO,INCLUSIVE SELO,ENCHIMENTO FILTRANTE,MATERIAL DRENANTE E ESCAVACAO</t>
  </si>
  <si>
    <t>DRENO RASO COM PEDRA BRITADA E MANTA GEOTEXTIL,INCLUSIVE ESCAVACAO E FORNECIMENTO DOS MATERIAIS</t>
  </si>
  <si>
    <t>DRENO RASO COM PEDRA BRITADA,INCLUSIVE ESCAVACAO E FORNECIMENTO DOS MATERIAIS</t>
  </si>
  <si>
    <t>DEFENSA METALICA,MODELO SEMI-MALEAVEL SIMPLES,GALVANIZADA,CONSTITUIDA DE GUIA DESLIZANTE,ESPACADOR,CALCO,PLAQUETA,ACESSORIOS DE APERTO E POSTE CRAVADO POR MEIO DE COMPRESSAO.O COMPRIMENTO UTIL DO CONJUNTO E DE 4,00M,MONTAGEM E ASSENTAMENTO,EXCLUSIVE A DEFENSA METALICA(VIDE FAMILIA 20.041)</t>
  </si>
  <si>
    <t>DEFENSA METALICA,MODELO SEMI-MALEAVEL DUPLA,GALVANIZADA,CONSTITUIDA DE GUIA DESLIZANTE,ESPACADOR,CALCO,PLAQUETA,ACESSORIO DE APERTO E POSTE CRAVADO POR MEIO DE COMPRESSAO.O COMPRIMENTO UTIL DO CONJUNTO E DE 4,00M,MONTAGEM E ASSENTAMENTO,EXCLUSIVE A DEFENSA METALICA(VIDE FAMILIA 20.041)</t>
  </si>
  <si>
    <t>DEFENSA METALICA,MODELO MALEAVEL SIMPLES,GALVANIZADA,CONSTITUIDA DE GUIA DESLIZANTE,ESPACADOR,CALCO,PLAQUETA,ACESSORIO DE APERTO E POSTE CRAVADO POR MEIO DE COMPRESSAO.O COMPRIMENTO UTIL DO CONJUNTO E DE 4,00M,MONTAGEM E ASSENTAMENTO,EXCLUSIVE A DEFENSA METALICA(VIDE FAMILIA 20.041)</t>
  </si>
  <si>
    <t>DEFENSA METALICA,MODELO MALEAVEL DUPLA,GALVANIZADA,CONSTITUIDA DE GUIA DESLIZANTE,ESPACADOR,CALCO,PLAQUETA,ACESSORIO DEAPERTO E POSTE CRAVADO POR MEIO DE COMPRESSAO.O COMPRIMENTOUTIL DO CONJUNTO E DE 4,00M,MONTAGEM E ASSENTAMENTO,EXCLUSIVE A DEFENSA METALICA(VIDE FAMILIA 20.041)</t>
  </si>
  <si>
    <t>DEFENSA METALICA,MODELO SEMI-MALEAVEL SIMPLES,GALVANIZADA,CONSTITUIDA DE GUIA DESLIZANTE,ESPACADOR,CALCO,PLAQUETA,ACESSORIOS DE APERTO E POSTE COM COMPRIMENTO DE 1,80M.FORNECIMENTO</t>
  </si>
  <si>
    <t>DEFENSA METALICA,MODELO SEMI-MALEAVEL DUPLA,GALVANIZADA,CONSTITUIDA DE GUIA DESLIZANTE,ESPACADOR,CALCO,PLAQUETA,ACESSORIOS DE APERTO E POSTE COM COMPRIMENTO DE 1,80M.FORNECIMENTO</t>
  </si>
  <si>
    <t>DEFENSA METALICA,MODELO MALEAVEL SIMPLES,GALVANIZADA,CONSTITUIDA DE GUIA DESLIZANTE,ESPACADOR,CALCO,PLAQUETA,ACESSORIOSDE APERTO E POSTE COM COMPRIMENTO DE 1,80M.FORNECIMENTO</t>
  </si>
  <si>
    <t>DEFENSA METALICA,MODELO MALEAVEL DUPLA,GALVANIZADA,CONSTITUIDA DE GUIA DESLIZANTE,ESPACADOR,CALCO,PLAQUETA,ACESSORIOS DEAPERTO E POSTE COM COMPRIMENTO DE 1,80M.FORNECIMENTO</t>
  </si>
  <si>
    <t>BOCA PARA BUEIRO SIMPLES,MULTI-PLATE CIRCULAR,COM 1,90M DE DIAMETRO,EM CONCRETO ARMADO 15MPA,INCLUSIVE TODOS OS MATERIAIS E ESCAVACAO MANUAL DA LAJE DA BASE,EXCLUSIVE REATERRO</t>
  </si>
  <si>
    <t>BOCA PARA BUEIRO DUPLO,MULTI-PLATE CIRCULAR,COM 1,90M DE DIAMETRO,EM CONCRETO ARMADO 15MPA,INCLUSIVE TODOS OS MATERIAISE ESCAVACAO MANUAL DA LAJE DA BASE,EXCLUSIVE REATERRO</t>
  </si>
  <si>
    <t>BOCA PARA BUEIRO TRIPLO,MULTI-PLATE CIRCULAR,COM 1,90M DE DIAMETRO,EM CONCRETO ARMADO 15MPA,INCLUSIVE TODOS OS MATERIAISE ESCAVACAO MANUAL DA LAJE DA BASE,EXCLUSIVE REATERRO</t>
  </si>
  <si>
    <t>BOCA PARA BUEIRO SIMPLES,MULTI-PLATE CIRCULAR,COM 2,30M DE DIAMETRO,EM CONCRETO ARMADO 15MPA,INCLUINDO TODOS OS MATERIAIS E ESCAVACAO MANUAL DA LAJE DA BASE,EXCLUSIVE REATERRO</t>
  </si>
  <si>
    <t>BOCA PARA BUEIRO DUPLO,MULTI-PLATE CIRCULAR,COM 2,30M DE DIAMETRO,EM CONCRETO ARMADO 15MPA,INCLUINDO TODOS OS MATERIAISE ESCAVACAO MANUAL DA LAJE DA BASE,EXCLUSIVE REATERRO</t>
  </si>
  <si>
    <t>BOCA PARA BUEIRO TRIPLO,MULTI-PLATE CIRCULAR,COM 2,30M DE DIAMETRO,EM CONCRETO ARMADO 15MPA,INCLUINDO TODOS OS MATERIAISE ESCAVACAO MANUAL DA LAJE DA BASE,EXCLUSIVE REATERRO</t>
  </si>
  <si>
    <t>BOCA PARA BUEIRO SIMPLES,MULTI-PLATE CIRCULAR,COM 2,65M DE DIAMETRO,EM CONCRETO ARMADO 15MPA,INCLUINDO TODOS OS MATERIAIS E ESCAVACAO MANUAL DA LAJE DA BASE,EXCLUSIVE REATERRO</t>
  </si>
  <si>
    <t>BOCA PARA BUEIRO DUPLO,MULTI-PLATE CIRCULAR,COM 2,65M DE DIAMETRO,EM CONCRETO ARMADO 15MPA,INCLUINDO TODOS OS MATERIAISE ESCAVACAO MANUAL DA LAJE DA BASE,EXCLUSIVE REATERRO</t>
  </si>
  <si>
    <t>BOCA PARA BUEIRO TRIPLO,MULTI-PLATE CIRCULAR,COM 2,65M DE DIAMETRO,EM CONCRETO ARMADO 15MPA,INCLUINDO TODOS OS MATERIAISE ESCAVACAO MANUAL DA LAJE DA BASE,EXCLUSIVE REATERRO</t>
  </si>
  <si>
    <t>BOCA PARA BUEIRO SIMPLES,MULTI-PLATE CIRCULAR,COM 3,05M DE DIAMETRO,EM CONCRETO ARMADO 15MPA,INCLUINDO TODOS OS MATERIAIS E ESCAVACAO MANUAL DA LAJE DA BASE,EXCLUSIVE REATERRO</t>
  </si>
  <si>
    <t>BOCA PARA BUEIRO DUPLO,MULTI-PLATE CIRCULAR,COM 3,05M DE DIAMETRO,EM CONCRETO ARMADO 15MPA,INCLUINDO TODOS OS MATERIAISE ESCAVACAO MANUAL DA LAJE DA BASE,EXCLUSIVE REATERRO</t>
  </si>
  <si>
    <t>BOCA PARA BUEIRO TRIPLO,MULTI-PLATE CIRCULAR,COM 3,05M DE DIAMETRO,EM CONCRETO ARMADO 15MPA,INCLUINDO TODOS OS MATERIAISE ESCAVACAO MANUAL DA LAJE DA BASE,EXCLUSIVE REATERRO</t>
  </si>
  <si>
    <t>BOCA PARA BUEIRO SIMPLES,MULTI-PLATE LENTICULAR,COM 1,85M DEVAO E 1,40M DE ALTURA,EM CONCRETO ARMADO 15MPA,INCLUSIVE TODOS OS MATERIAIS E ESCAVACAO MANUAL DA LAJE DA BASE,EXCLUSIVE REATERRO</t>
  </si>
  <si>
    <t>BOCA PARA BUEIRO DUPLO,MULTI-PLATE LENTICULAR,COM 1,85M DE VAO E 1,40M DE ALTURA,EM CONCRETO ARMADO 15MPA,INCLUSIVE TODOS OS MATERIAIS E ESCAVACAO MANUAL DA LAJE DA BASE,EXCLUSIVEREATERRO</t>
  </si>
  <si>
    <t>BOCA PARA BUEIRO TRIPLO,MULTI-PLATE LENTICULAR,COM 1,85M DEVAO E 1,40M DE ALTURA,EM CONCRETO ARMADO 15MPA,INCLUSIVE TODOS OS MATERIAIS E ESCAVACAO MANUAL DA LAJE DA BASE,EXCLUSIVEREATERRO</t>
  </si>
  <si>
    <t>BOCA PARA BUEIRO SIMPLES,MULTI-PLATE LENTICULAR,COM 2,20M DEVAO E 1,70M DE ALTURA,EM CONCRETO ARMADO 15MPA,INCLUSIVE TODOS OS MATERIAIS E ESCAVACAO MANUAL DA LAJE DA BASE,EXCLUSIVE REATERRO</t>
  </si>
  <si>
    <t>BOCA PARA BUEIRO DUPLO,MULTI-PLATE LENTICULAR,COM 2,20M DE VAO E 1,70M DE ALTURA,EM CONCRETO ARMADO 15MPA,INCLUSIVE TODOS OS MATERIAIS E ESCAVACAO MANUAL DA LAJE DA BASE,EXCLUSIVEREATERRO</t>
  </si>
  <si>
    <t>BOCA PARA BUEIRO TRIPLO,MULTI-PLATE LENTICULAR,COM 2,20M DEVAO E 1,70M DE ALTURA,EM CONCRETO ARMADO 15MPA,INCLUSIVE TODOS OS MATERIAIS E ESCAVACAO MANUAL DA LAJE DA BASE,EXCLUSIVEREATERRO</t>
  </si>
  <si>
    <t>BOCA PARA BUEIRO SIMPLES,MULTI-PLATE LENTICULAR,COM 2,85M DEVAO E 1,85M DE ALTURA,EM CONCRETO ARMADO 15MPA,INCLUSIVE TODOS OS MATERIAIS E ESCAVACAO MANUAL DA LAJE DA BASE,EXCLUSIVE REATERRO</t>
  </si>
  <si>
    <t>BOCA PARA BUEIRO DUPLO,MULTI-PLATE LENTICULAR,COM 2,85M DE VAO E 1,85M DE ALTURA,EM CONCRETO ARMADO 15MPA,INCLUSIVE TODOS OS MATERIAIS E ESCAVACAO MANUAL DA LAJE DA BASE,EXCLUSIVEREATERRO</t>
  </si>
  <si>
    <t>BOCA PARA BUEIRO TRIPLO,MULTI-PLATE LENTICULAR,COM 2,85M DEVAO E 1,85M DE ALTURA,EM CONCRETO ARMADO 15MPA,INCLUSIVE TODOS OS MATERIAIS E ESCAVACAO MANUAL DA LAJE DA BASE,EXCLUSIVEREATERRO</t>
  </si>
  <si>
    <t>BOCA PARA BUEIRO SIMPLES TUBULAR DE CONCRETO,DIAMETRO DE 0,40M EM CONCRETO CICLOPICO,INCLUSIVE FORMA,ESCAVACAO,REATERROE FORNECIMENTO DOS MATERIAIS,EXCLUSIVE ESCAVACAO DE MATERIALDE REATERRO NA JAZIDA E SEU TRANSPORTE AO CANTEIRO</t>
  </si>
  <si>
    <t>BOCA PARA BUEIRO SIMPLES TUBULAR DE CONCRETO,DIAMETRO DE 0,60M EM CONCRETO CICLOPICO,INCLUSIVE FORMA,ESCAVACAO,REATERROE FORNECIMENTO DOS MATERIAIS,EXCLUSIVE ESCAVACAO DE MATERIALDE REATERRO NA JAZIDA E SEU TRANSPORTE AO CANTEIRO</t>
  </si>
  <si>
    <t>BOCA PARA BUEIRO SIMPLES TUBULAR DE CONCRETO,DIAMETRO DE 0,80M EM CONCRETO CICLOPICO,INCLUSIVE FORMA,ESCAVACAO,REATERROE FORNECIMENTO DOS MATERIAIS,EXCLUSIVE ESCAVACAO DE MATERIALDE REATERRO NA JAZIDA E SEU TRANSPORTE AO CANTEIRO</t>
  </si>
  <si>
    <t>BOCA PARA BUEIRO SIMPLES TUBULAR DE CONCRETO,DIAMETRO DE 1,00M EM CONCRETO CICLOPICO,INCLUSIVE FORMA,ESCAVACAO,REATERROE FORNECIMENTO DOS MATERIAIS,EXCLUSIVE ESCAVACAO DE MATERIALDE REATERRO NA JAZIDA E SEU TRANSPORTE AO CANTEIRO</t>
  </si>
  <si>
    <t>BOCA PARA BUEIRO SIMPLES TUBULAR DE CONCRETO,DIAMETRO DE 1,20M,EM CONCRETO CICLOPICO,INCLUSIVE FORMA,ESCAVACAO,REATERROE FORNECIMENTO DOS MATERIAIS,EXCLUSIVE ESCAVACAO DE MATERIALDE REATERRO NA JAZIDA E SEU TRANSPORTE AO CANTEIRO</t>
  </si>
  <si>
    <t>BOCA PARA BUEIRO SIMPLES TUBULAR DE CONCRETO,DIAMETRO DE 1,50M EM CONCRETO CICLOPICO,INCLUSIVE FORMA,ESCAVACAO,REATERROE FORNECIMENTO DOS MATERIAIS,EXCLUSIVE ESCAVACAO DE MATERIALDE REATERRO NA JAZIDA E SEU TRANSPORTE AO CANTEIRO</t>
  </si>
  <si>
    <t>BOCA PARA BUEIRO SIMPLES TUBULAR DE CONCRETO,DIAMETRO DE 2,00M EM CONCRETO CICLOPICO,INCLUSIVE FORMA,ESCAVACAO,REATERROE FORNECIMENTO DOS MATERIAIS,EXCLUSIVE ESCAVACAO DE MATERIALDE REATERRO NA JAZIDA E SEU TRANSPORTE AO CANTEIRO</t>
  </si>
  <si>
    <t>BOCA PARA BUEIRO DUPLO TUBULAR DE CONCRETO,DIAMETRO DE 0,40MEM CONCRETO CICLOPICO,INCLUSIVE FORMA,ESCAVACAO,REATERRO EFORNECIMENTO DOS MATERIAIS,EXCLUSIVE ESCAVACAO DE MATERIAL DE REATERRO NA JAZIDA E SEU TRANSPORTE AO CANTEIRO</t>
  </si>
  <si>
    <t>BOCA PARA BUEIRO DUPLO TUBULAR DE CONCRETO,DIAMETRO DE 0,60MEM CONCRETO CICLOPICO,INCLUSIVE FORMA,ESCAVACAO,REATERRO EFORNECIMENTO DOS MATERIAIS,EXCLUSIVE ESCAVACAO DE MATERIAL DE REATERRO NA JAZIDA E SEU TRANSPORTE AO CANTEIRO</t>
  </si>
  <si>
    <t>BOCA PARA BUEIRO DUPLO TUBULAR DE CONCRETO,DIAMETRO DE 0,80MEM CONCRETO CICLOPICO,INCLUSIVE FORMA,ESCAVACAO,REATERRO EFORNECIMENTO DOS MATERIAIS,EXCLUSIVE ESCAVACAO DE MATERIAL DE REATERRO NA JAZIDA E SEU TRANSPORTE AO CANTEIRO</t>
  </si>
  <si>
    <t>BOCA PARA BUEIRO DUPLO TUBULAR DE CONCRETO,DIAMETRO DE 1,00MEM CONCRETO CICLOPICO,INCLUSIVE FORMA,ESCAVACAO,REATERRO EFORNECIMENTO DOS MATERIAIS,EXCLUSIVE ESCAVACAO DE MATERIAL DE REATERRO NA JAZIDA E SEU TRANSPORTE AO CANTEIRO</t>
  </si>
  <si>
    <t>BOCA PARA BUEIRO DUPLO TUBULAR DE CONCRETO,DIAMETRO DE 1,20MEM CONCRETO CICLOPICO,INCLUSIVE FORMA,ESCAVACAO,REATERRO EFORNECIMENTO DOS MATERIAIS,EXCLUSIVE ESCAVACAO DE MATERIAL DE REATERRO NA JAZIDA E SEU TRANSPORTE AO CANTEIRO</t>
  </si>
  <si>
    <t>BOCA PARA BUEIRO DUPLO TUBULAR DE CONCRETO,DIAMETRO DE 1,50MEM CONCRETO CICLOPICO,INCLUSIVE FORMA,ESCAVACAO,REATERRO EFORNECIMENTO DOS MATERIAIS,EXCLUSIVE ESCAVACAO DE MATERIAL DE REATERRO NA JAZIDA E SEU TRANSPORTE AO CANTEIRO</t>
  </si>
  <si>
    <t>BOCA PARA BUEIRO DUPLO TUBULAR DE CONCRETO,DIAMETRO DE 2,00MEM CONCRETO CICLOPICO,INCLUSIVE FORMA,ESCAVACAO,REATERRO EFORNECIMENTO DOS MATERIAIS,EXCLUSIVE ESCAVACAO DE MATERIAL DE REATERRO NA JAZIDA E SEU TRANSPORTE AO CANTEIRO</t>
  </si>
  <si>
    <t>BOCA PARA BUEIRO TRIPLO TUBULAR DE CONCRETO,DIAMETRO DE 0,40M EM CONCRETO CICLOPICO,INCLUSIVE FORMA,ESCAVACAO,REATERRO EFORNECIMENTO DOS MATERIAIS,EXCLUSIVE ESCAVACAO DE MATERIALDE REATERRO NA JAZIDA E SEU TRANSPORTE AO CANTEIRO</t>
  </si>
  <si>
    <t>BOCA PARA BUEIRO TRIPLO TUBULAR DE CONCRETO,DIAMETRO DE 0,60M EM CONCRETO CICLOPICO,INCLUSIVE FORMA,ESCAVACAO,REATERRO EFORNECIMENTO DOS MATERIAIS,EXCLUSIVE ESCAVACAO DE MATERIALDE REATERRO NA JAZIDA E SEU TRANSPORTE AO CANTEIRO</t>
  </si>
  <si>
    <t>BOCA PARA BUEIRO TRIPLO TUBULAR DE CONCRETO,DIAMETRO DE 0,80M EM CONCRETO CICLOPICO,INCLUSIVE FORMA,ESCAVACAO,REATERRO EFORNECIMENTO DOS MATERIAIS,EXCLUSIVE ESCAVACAO DE MATERIALDE REATERRO NA JAZIDA E SEU TRANSPORTE AO CANTEIRO</t>
  </si>
  <si>
    <t>BOCA PARA BUEIRO TRIPLO TUBULAR DE CONCRETO,DIAMETRO DE 1,00M EM CONCRETO CICLOPICO,INCLUSIVE FORMA,ESCAVACAO,REATERRO EFORNECIMENTO DOS MATERIAIS,EXCLUSIVE ESCAVACAO DE MATERIALDE REATERRO NA JAZIDA E SEU TRANSPORTE AO CANTEIRO</t>
  </si>
  <si>
    <t>BOCA PARA BUEIRO TRIPLO TUBULAR DE CONCRETO,DIAMETRO DE 1,20M EM CONCRETO CICLOPICO,INCLUSIVE FORMA,ESCAVACAO,REATERRO EFORNECIMENTO DOS MATERIAIS,EXCLUSIVE ESCAVACAO DE MATERIALDE REATERRO NA JAZIDA E SEU TRANSPORTE AO CANTEIRO</t>
  </si>
  <si>
    <t>BOCA PARA BUEIRO TRIPLO TUBULAR DE CONCRETO,DIAMETRO DE 1,50M EM CONCRETO CICLOPICO,INCLUSIVE FORMA,ESCAVACAO,REATERRO EFORNECIMENTO DOS MATERIAIS,EXCLUSIVE ESCAVACAO DE MATERIALDE REATERRO NA JAZIDA E SEU TRANSPORTE AO CANTEIRO</t>
  </si>
  <si>
    <t>BOCA PARA BUEIRO TRIPLO TUBULAR DE CONCRETO,DIAMETRO DE 2,00M EM CONCRETO CICLOPICO,INCLUSIVE FORMA,ESCAVACAO,REATERRO EFORNECIMENTO DOS MATERIAIS,EXCLUSIVE ESCAVACAO DE MATERIALDE REATERRO NA JAZIDA E SEU TRANSPORTE AO CANTEIRO</t>
  </si>
  <si>
    <t>BUEIRO SIMPLES TUBULAR,DE CONCRETO SIMPLES(PS-1),DIAMETRO DE0,40M,ASSENTE EM BERCO DE CONCRETO CICLOPICO,COM ALTURA DEREATERRO H=0,80M,INCLUSIVE ESCAVACAO,FORNECIMENTO DOS MATERIAIS E REATERRO,EXCLUSIVE ESCAVACAO DE MATERIAL DE REATERRO NA JAZIDA E SEU TRANSPORTE AO CANTEIRO</t>
  </si>
  <si>
    <t>BUEIRO SIMPLES TUBULAR DE CONCRETO SIMPLES(PS-1),DIAMETRO DE0,40M,ASSENTE EM BERCO DE CONCRETO CICLOPICO,COM ALTURA DEREATERRO H=1,50M,INCLUSIVE ESCAVACAO,FORNECIMENTO DOS MATERIAIS E REATERRO,EXCLUSIVE ESCAVACAO DE MATERIAL DE REATERRO NA JAZIDA E SEU TRANSPORTE AO CANTEIRO</t>
  </si>
  <si>
    <t>BUEIRO SIMPLES TUBULAR,DE CONCRETO SIMPLES(PS-1),DIAMETRO DE0,40M,ASSENTE EM BERCO DE CONCRETO CICLOPICO,COM ALTURA DEREATERRO H=3,00M,INCLUSIVE ESCAVACAO,FORNECIMENTO DOS MATERIAIS E REATERRO,EXCLUSIVE ESCAVACAO DE MATERIAL DE REATERRO NA JAZIDA E SEU TRANSPORTE AO CANTEIRO</t>
  </si>
  <si>
    <t>BUEIRO SIMPLES TUBULAR,DE CONCRETO SIMPLES(PS-1),DIAMETRO DE0,40M,ASSENTE EM BERCO DE CONCRETO CICLOPICO,COM ALTURA DEREATERRO H=4,00M,INCLUSIVE ESCAVACAO,FORNECIMENTO DOS MATERIAIS E REATERRO,EXCLUSIVE ESCAVACAO DE MATERIAL DE REATERRO NA JAZIDA E SEU TRANSPORTE AO CANTEIRO</t>
  </si>
  <si>
    <t>BUEIRO DUPLO TUBULAR,DE CONCRETO SIMPLES(PS-1),DIAMETRO DE 0,40M,ASSENTE EM BERCO DE CONCRETO CICLOPICO,COM ALTURA DE REATERRO H=0,80M,INCLUSIVE ESCAVACAO,FORNECIMENTO DOS MATERIAIS E REATERRO,EXCLUSIVE ESCAVACAO DE MATERIAL DE REATERRO NAJAZIDA E SEU TRANSPORTE AO CANTEIRO</t>
  </si>
  <si>
    <t>BUEIRO DUPLO TUBULAR,DE CONCRETO SIMPLES(PS-1),DIAMETRO DE 0,40M,ASSENTE EM BERCO DE CONCRETO CICLOPICO,COM ALTURA DE REATERRO H=1,50M,INCLUSIVE ESCAVACAO,FORNECIMENTO DOS MATERIAIS E REATERRO,EXCLUSIVE ESCAVACAO DE MATERIAL DE REATERRO NAJAZIDA E SEU TRANSPORTE AO CANTEIRO</t>
  </si>
  <si>
    <t>BUEIRO DUPLO TUBULAR,DE CONCRETO SIMPLES(PS-1),DIAMETRO DE 0,40M,ASSENTE EM BERCO DE CONCRETO CICLOPICO,COM ALTURA DE REATERRO H=3,00M,INCLUSIVE ESCAVACAO FORNECIMENTO DOS MATERIAIS E REATERRO,EXCLUSIVE ESCAVACAO DE MATERIAL DE REATERRO NAJAZIDA E SEU TRANSPORTE AO CANTEIRO</t>
  </si>
  <si>
    <t>BUEIRO DUPLO TUBULAR,DE CONCRETO SIMPLES(PS-1),DIAMETRO DE 0,40M ASSENTE EM BERCO DE CONCRETO CICLOPICO,COM ALTURA DE REATERRO H=4,00M,INCLUSIVE ESCAVACAO,FORNECIMENTO DOS MATERIAIS E REATERRO,EXCLUSIVE ESCAVACAO DE MATERIAL DE REATERRO NAJAZIDA E SEU TRANSPORTE AO CANTEIRO</t>
  </si>
  <si>
    <t>BUEIRO TRIPLO TUBULAR,DE CONCRETO SIMPLES(PS-1),DIAMETRO DE0,40M,ASSENTE EM BERCO DE CONCRETO CICLOPICO,COM ALTURA DE REATERRO H=0,80M,INCLUSIVE ESCAVACAO,FORNECIMENTO DOS MATERIAIS E REATERRO,EXCLUSIVE ESCAVACAO DE MATERIAL DE REATERRO NAJAZIDA E SEU TRANSPORTE AO CANTEIRO</t>
  </si>
  <si>
    <t>BUEIRO TRIPLO TUBULAR,DE CONCRETO SIMPLES(PS-1),DIAMETRO DE0,40M,ASSENTE EM BERCO DE CONCRETO CICLOPICO,COM ALTURA DE REATERRO H=1,50M,INCLUSIVE ESCAVACAO,FORNECIMENTO DOS MATERIAIS E REATERRO,EXCLUSIVE ESCAVACAO DE MATERIAL DE REATERRO NAJAZIDA E SEU TRANSPORTE AO CANTEIRO</t>
  </si>
  <si>
    <t>BUEIRO TRIPLO TUBULAR,DE CONCRETO SIMPLES(PS-1),DIAMETRO DE0,40M,ASSENTE EM BERCO DE CONCRETO CICLOPICO,COM ALTURA DE REATERRO H=3,00M,INCLUSIVE ESCAVACAO,FORNECIMENTO DOS MATERIAIS E REATERRO,EXCLUSIVE ESCAVACAO DE MATERIAL DE REATERRO NAJAZIDA E SEU TRANSPORTE AO CANTEIRO</t>
  </si>
  <si>
    <t>BUEIRO TRIPLO TUBULAR,DE CONCRETO SIMPLES(PS-1),DIAMETRO DE0,40M ASSENTE EM BERCO DE CONCRETO CICLOPICO,COM ALTURA DE REATERRO H=4,00M,INCLUSIVE ESCAVACAO,FORNECIMENTO DOS MATERIAIS E REATERRO,EXCLUSIVE ESCAVACAO DE MATERIAL DE REATERRO NAJAZIDA E SEU TRANSPORTE AO CANTEIRO</t>
  </si>
  <si>
    <t>BUEIRO SIMPLES TUBULAR,DE CONCRETO SIMPLES(PS-1),DIAMETRO DE0,60M,ASSENTE EM BERCO DE CONCRETO CICLOPICO,COM ALTURA DEREATERRO H=0,80M,INCLUSIVE ESCAVACAO,FORNECIMENTO DOS MATERIAIS E REATERRO,EXCLUSIVE ESCAVACAO DE MATERIAL DE REATERRO NA JAZIDA E SEU TRANSPORTE AO CANTEIRO</t>
  </si>
  <si>
    <t>BUEIRO SIMPLES TUBULAR,DE CONCRETO SIMPLES(PS-1),DIAMETRO DE0,60M,ASSENTE EM BERCO DE CONCRETO CICLOPICO,COM ALTURA DEREATERRO H=1,50M,INCLUSIVE ESCAVACAO,FORNECIMENTO DOS MATERIAIS E REATERRO,EXCLUSIVE ESCAVACAO DE MATERIAL DE REATERRO NA JAZIDA E SEU TRANSPORTE AO CANTEIRO</t>
  </si>
  <si>
    <t>BUEIRO SIMPLES TUBULAR,DE CONCRETO SIMPLES(PS-1),DIAMETRO DE0,60M,ASSENTE EM BERCO DE CONCRETO CICLOPICO,COM ALTURA DEREATERRO H=3,00M,INCLUSIVE ESCAVACAO,FORNECIMENTO DOS MATERIAIS E REATERRO,EXCLUSIVE ESCAVACAO DE MATERIAL DE REATERRO NA JAZIDA E SEU TRANSPORTE AO CANTEIRO</t>
  </si>
  <si>
    <t>BUEIRO SIMPLES TUBULAR,DE CONCRETO SIMPLES(PS-1),DIAMETRO DE0,60M,ASSENTE EM BERCO DE CONCRETO CICLOPICO,COM ALTURA DEREATERRO H=4,00M,INCLUSIVE ESCAVACAO,FORNECIMENTO DOS MATERIAIS E REATERRO,EXCLUSIVE ESCAVACAO DE MATERIAL DE REATERRO NA JAZIDA E SEU TRANSPORTE AO CANTEIRO</t>
  </si>
  <si>
    <t>BUEIRO DUPLO TUBULAR,DE CONCRETO SIMPLES(PS-1),DIAMETRO DE 0,60M,ASSENTE EM BERCO DE CONCRETO CICLOPICO,COM ALTURA DE REATERRO H=0,80M,INCLUSIVE ESCAVACAO,FORNECIMENTO DOS MATERIAIS E REATERRO,EXCLUSIVE ESCAVACAO DE MATERIAL DE REATERRO NAJAZIDA E SEU TRANSPORTE AO CANTEIRO</t>
  </si>
  <si>
    <t>BUEIRO DUPLO TUBULAR,DE CONCRETO SIMPLES(PS-1),DIAMETRO DE 0,60M,ASSENTE EM BERCO DE CONCRETO CICLOPICO,COM ALTURA DE REATERRO H=1,50M,INCLUSIVE ESCAVACAO,FORNECIMENTO DOS MATERIAIS E REATERRO,EXCLUSIVE ESCAVACAO DE MATERIAL DE REATERRO NAJAZIDA E SEU TRANSPORTE AO CANTEIRO</t>
  </si>
  <si>
    <t>BUEIRO DUPLO TUBULAR,DE CONCRETO SIMPLES(PS-1),DIAMETRO DE 0,60M,ASSENTE EM BERCO DE CONCRETO CICLOPICO,COM ALTURA DE REATERRO H=3,00M,INCLUSIVE ESCAVACAO,FORNECIMENTO DOS MATERIAIS E REATERRO,EXCLUSIVE ESCAVACAO DE MATERIAL DE REATERRO NAJAZIDA E SEU TRANSPORTE AO CANTEIRO</t>
  </si>
  <si>
    <t>BUEIRO DUPLO TUBULAR,DE CONCRETO SIMPLES(PS-1),DIAMETRO DE 0,60M,ASSENTE EM BERCO DE CONCRETO CICLOPICO,COM ALTURA DE REATERRO H=4,00M,INCLUSIVE ESCAVACAO,FORNECIMENTO DOS MATERIAIS E REATERRO,EXCLUSIVE ESCAVACAO DE MATERIAL DE REATERRO NAJAZIDA E SEU TRANSPORTE AO CANTEIRO</t>
  </si>
  <si>
    <t>BUEIRO TRIPLO TUBULAR,DE CONCRETO SIMPLES(PS-1),DIAMETRO DE0,60M,ASSENTE EM BERCO DE CONCRETO CICLOPICO,COM ALTURA DE REATERRO H=0,80M,INCLUSIVE ESCAVACAO,FORNECIMENTO DOS MATERIAIS E REATERRO,EXCLUSIVE ESCAVACAO DE MATERIAL DE REATERRO NAJAZIDA E SEU TRANSPORTE AO CANTEIRO</t>
  </si>
  <si>
    <t>BUEIRO TRIPLO TUBULAR,DE CONCRETO SIMPLES(PS-1),DIAMETRO DE0,60M,ASSENTE EM BERCO DE CONCRETO CICLOPICO,COM ALTURA DE REATERRO H=1,50M,INCLUSIVE ESCAVACAO,FORNECIMENTO DOS MATERIAIS E REATERRO,EXCLUSIVE ESCAVACAO DE MATERIAL DE REATERRO NAJAZIDA E SEU TRANSPORTE AO CANTEIRO</t>
  </si>
  <si>
    <t>BUEIRO TRIPLO TUBULAR,DE CONCRETO SIMPLES(PS-1),DIAMETRO DE0,60M,ASSENTE EM BERCO DE CONCRETO CICLOPICO,COM ALTURA DE REATERRO H=3,00M,INCLUSIVE ESCAVACAO,FORNECIMENTO DOS MATERIAIS E REATERRO,EXCLUSIVE ESCAVACAO DE MATERIAL DE REATERRO NAJAZIDA E SEU TRANSPORTE AO CANTEIRO</t>
  </si>
  <si>
    <t>BUEIRO TRIPLO TUBULAR,DE CONCRETO SIMPLES(PS-1),DIAMETRO DE0,60M,ASSENTE EM BERCO DE CONCRETO CICLOPICO,COM ALTURA DE REATERRO H=4,00M,INCLUSIVE ESCAVACAO,FORNECIMENTO DOS MATERIAIS E REATERRO,EXCLUSIVE ESCAVACAO DE MATERIAL DE REATERRO NAJAZIDA E SEU TRANSPORTE AO CANTEIRO</t>
  </si>
  <si>
    <t>PASSAGEM DE GADO,CONSTITUIDA DE CHAPAS GALVANIZADAS,COM ESPESSURA DE 2,70MM,PARAFUSOS,PORCAS E FERRAMENTAS NECESSARIAS,COM DIMENSOES EM TORNO DE 2,20M DE VAO E 2,25M DE ALTURA,RECOBRIMENTO MINIMO DE 0,30M E MAXIMO DE 8,90M,SOB A INFLUENCIADO TREM-TIPO RODOVIARIO.FORNECIMENTO</t>
  </si>
  <si>
    <t>PASSAGEM DE GADO,CONSTITUIDA DE CHAPAS COM REVESTIMENTO EPOXY,COM ESPESSURA DE 2,70MM,PARAFUSOS,PORCAS E FERRAMENTAS NECESSARIAS,COM DIMENSOES EM TORNO DE 2,20M DE VAO E 2,25M DE ALTURA,RECOBRIMENTO MINIMO DE 0,30M E MAXIMO DE 8,90M,SOB A INFLUENCIA DO TREM-TIPO RODOVIARIO.FORNECIMENTO</t>
  </si>
  <si>
    <t>PASSAGEM DE GADO,CONSTITUIDA DE CHAPAS GALVANIZADAS,COM ESPESSURA DE 2,70MM,PARAFUSOS,PORCAS E FERRAMENTAS NECESSARIAS,COM DIMENSOES EM TORNO DE 2,90M DE VAO E 3,10M DE ALTURA,RECOBRIMENTO MINIMO DE 0,60M E MAXIMO DE 11,40M,SOB A INFLUENCIADO TREM-TIPO RODOVIARIO.FORNECIMENTO</t>
  </si>
  <si>
    <t>PASSAGEM DE GADO,CONSTITUIDA DE CHAPAS COM REVESTIMENTO EPOXY,COM ESPESSURA DE 2,70MM,PARAFUSOS,PORCAS E FERRAMENTAS NECESSARIAS,COM DIMENSOES EM TORNO DE 2,90M DE VAO E 3,10M DE ALTURA,RECOBRIMENTO MINIMO DE 0,60M E MAXIMO DE 11,40M,SOB AINFLUENCIA DO TREM-TIPO RODOVIARIO.FORNECIMENTO</t>
  </si>
  <si>
    <t>PASSAGEM INFERIOR,CONSTITUIDA DE CHAPAS GALVANIZADAS COM ESPESSURA DE 2,70MM,PARAFUSOS,PORCAS E FERRAMENTAS NECESSARIAS,COM DIMENSOES EM TORNO DE 3,70M DE VAO E 3,50M DE ALTURA,RECOBRIMENTO MINIMO DE 0,60M E MAXIMO DE 11,10M,SOB A INFLUENCIA DO TREM-TIPO RODOVIARIO.FORNECIMENTO</t>
  </si>
  <si>
    <t>PASSAGEM INFERIOR,CONSTITUIDA DE CHAPAS COM REVESTIMENTO EPOXY,COM ESPESSURA DE 2,70MM,PARAFUSOS,PORCAS E FERRAMENTAS NECESSARIAS,COM DIMENSOES EM TORNO DE 3,70M DE VAO E 3,50M DEALTURA,RECOBRIMENTO MINIMO DE 0,60M E MAXIMO DE 11,10M,SOB AINFLUENCIA DO TREM-TIPO RODOVIARIO.FORNECIMENTO</t>
  </si>
  <si>
    <t>PASSAGEM INFERIOR,CONSTITUIDA DE CHAPAS GALVANIZADAS,COM ESPESSURA DE 2,70MM,PARAFUSOS,PORCAS E FERRAMENTAS NECESSARIAS,COM DIMENSOES EM TORNO DE 4,20M DE VAO E 3,90M DE ALTURA,RECOBRIMENTO MAXIMO DE 9,70M,SOB A INFLUENCIA DO TREM-TIPO RODOVIARIO.FORNECIMENTO</t>
  </si>
  <si>
    <t>PASSAGEM INFERIOR,CONSTITUIDA DE CHAPAS COM REVESTIMENTO EPOXY,COM ESPESSURA DE 2,70MM,PARAFUSOS,PORCAS E FERRAMENTAS NECESSARIAS,COM DIMENSOES EM TORNO DE 4,20M DE VAO E 3,90M DEALTURA,RECOBRIMENTO MAXIMO DE 9,70M,SOB A INFLUENCIA DO TREM-TIPO RODOVIARIO.FORNECIMENTO</t>
  </si>
  <si>
    <t>PASSAGEM INFERIOR,CONSTITUIDA DE CHAPAS GALVANIZADAS,COM ESPESSURA DE 2,70MM,PARAFUSOS,PORCAS E FERRAMENTAS NECESSARIAS,COM DIMENSOES EM TORNO DE 4,80M DE VAO E 4,75M DE ALTURA,RECOBRIMENTO MINIMO DE 0,90M E MAXIMO DE 8,50M,SOB A INFLUENCIADO TREM-TIPO RODOVIARIO.FORNECIMENTO</t>
  </si>
  <si>
    <t>PASSAGEM INFERIOR,CONSTITUIDA DE CHAPAS COM REVESTIMENTO EPOXY,COM ESPESSURA DE 2,70MM,PARAFUSOS,PORCAS E FERRAMENTAS NECESSARIAS,COM DIMENSOES EM TORNO DE 4,80M DE VAO E 4,75M DEALTURA,RECOBRIMENTO MINIMO DE 0,90M E MAXIMO DE 8,50M,SOB AINFLUENCIA DO TREM-TIPO RODOVIARIO.FORNECIMENTO</t>
  </si>
  <si>
    <t>PASSAGEM INFERIOR,CONSTITUIDA DE CHAPAS GALVANIZADAS,COM ESPESSURA DE 3,40MM,PARAFUSOS,PORCAS E FERRAMENTAS NECESSARIAS,COM DIMENSOES EM TORNO DE 5,00M DE VAO E 4,85M DE ALTURA,RECOBRIMENTO MINIMO DE 0,90M E MAXIMO DE 8,60M,SOB A INFLUENCIADO TREM-TIPO RODOVIARIO.FORNECIMENTO</t>
  </si>
  <si>
    <t>PASSAGEM INFERIOR,CONSTITUIDA DE CHAPAS COM RESVESTIMENTO EPOXY,COM ESPESSURA DE 3,40MM,PARAFUSOS,PORCAS E FERRAMENTAS NECESSARIAS,COM DIMENSOES EM TORNO DE 5,00M DE VAO E 4,85M DEALTURA,RECOBRIMENTO MINIMO DE 0,90M E MAXIMO DE 8,60M,SOB AINFLUENCIA DO TREM-TIPO RODOVIARIO.FORNECIMENTO</t>
  </si>
  <si>
    <t>PASSAGEM INFERIOR,CONSTITUIDA DE CHAPAS GALVANIZADAS,COM ESPESSURA DE 4,70MM,PARAFUSOS,PORCAS E FERRAMENTAS NECESSARIAS,COM DIMENSOES EM TORNO DE 5,85M DE VAO E 5,30M DE ALTURA,RECOBRIMENTO MINIMO DE 0,90M E MAXIMO DE 8,50M,SOB A INFLUENCIADO TREM-TIPO RODOVIARIO.FORNECIMENTO</t>
  </si>
  <si>
    <t>PASSAGEM INFERIOR,CONSTITUIDA DE CHAPAS COM REVESTIMENTO EPOXY,COM ESPESSURA DE 4,70MM,PARAFUSOS,PORCAS E FERRAMENTAS NECESSARIAS,COM DIMENSOES EM TORNO DE 5,85M DE VAO E 5,30M DEALTURA,RECOBRIMENTO MINIMO DE 0,90M E MAXIMO DE 8,50M,SOB AINFLUENCIA DO TREM-TIPO RODOVIARIO.FORNECIMENTO</t>
  </si>
  <si>
    <t>BUEIRO SIMPLES CIRCULAR,CONSTITUIDO DE CHAPAS GALVANIZADAS COM ESPESSURA DE 2.00MM,DIAMETRO DE 0,60M,PARAFUSOS,PORCAS EFERRAMENTAS NECESSARIAS,RECOBRIMENTO MINIMO DE 0,30M E MAXIMO DE 25,00M,SOB A INFLUENCIA DO TREM-TIPO RODOVIARIO.FORNECIMENTO</t>
  </si>
  <si>
    <t>BUEIRO SIMPLES CIRCULAR,CONSTITUIDO DE CHAPAS COM REVESTIMENTO EPOXY,COM ESPESSURA DE 2,00MM,DIAMETRO DE 0,60M,PARAFUSOS,PORCAS E FERRAMENTAS NECESSARIAS,RECOBRIMENTO MINIMO DE 0,30M E MAXIMO DE 25,00M,SOB A INFLUENCIA DO TREM-TIPO RODOVIARIO.FORNECIMENTO</t>
  </si>
  <si>
    <t>BUEIRO SIMPLES CIRCULAR,CONSTITUIDO DE CHAPAS GALVANIZADAS COM ESPESSURA DE 2,00MM,DIAMETRO DE 0,80M,PARAFUSOS,PORCAS EFERRAMENTAS NECESSARIAS,RECOBRIMENTO MINIMO DE 0,30M E MAXIMO DE 18,80M,SOB A INFLUENCIA DO TREM-TIPO RODOVIARIO.FORNECIMENTO</t>
  </si>
  <si>
    <t>BUEIRO SIMPLES CIRCULAR,CONSTITUIDO DE CHAPAS COM REVESTIMENTO EPOXY,COM ESPESSURA DE 2,00MM,DIAMETRO DE 0,80M,PARAFUSOS,PORCAS E FERRAMENTAS NECESSARIAS,RECOBRIMENTO MINIMO DE 0,30M E MAXIMO DE 18,80M,SOB A INFLUENCIA DO TREM-TIPO RODOVIARIO.FORNECIMENTO</t>
  </si>
  <si>
    <t>BUEIRO SIMPLES CIRCULAR,CONSTITUIDO DE CHAPAS GALVANIZADAS,COM ESPESSURA DE 2,00MM,DIAMETRO DE 1,00M,PARAFUSOS,PORCAS EFERRAMENTAS NECESSARIAS,RECOBRIMENTO MINIMO DE 0,30M E MAXIMO DE 15,00M,SOB A INFLUENCIA DO TREM-TIPO RODOVIARIO.FORNECIMENTO</t>
  </si>
  <si>
    <t>BUEIRO SIMPLES CIRCULAR,CONSTITUIDO DE CHAPAS COM RESVESTIMENTO EPOXY,COM ESPESSURA DE 2MM,DIAMETRO DE 1,00M,PARAFUSOS,PORCAS E FERRAMENTAS NECESSARIAS,RECOBRIMENTO MINIMO DE 0,30ME MAXIMO DE 15,00M,SOB A INFLUENCIA DO TREM-TIPO RODOVIARIO.FORNECIMENTO</t>
  </si>
  <si>
    <t>BUEIRO SIMPLES CIRCULAR,CONSTITUIDO DE CHAPAS GALVANIZADAS,COM ESPESSURA DE 2MM,DIAMETRO DE 1,20M,PARAFUSOS,PORCAS E FERRAMENTAS NECESSARIAS,RECOBRIMENTO MINIMO DE 0,30M E MAXIMO DE 12,50M,SOB A INFLUENCIA DO TREM-TIPO RODOVIARIO.FORNECIMENTO</t>
  </si>
  <si>
    <t>BUEIRO SIMPLES CIRCULAR,CONSTITUIDO DE CHAPAS COM REVESTIMENTO EPOXY,COM ESPESSURA DE 2MM,DIAMETRO DE 1,20M,PARAFUSOS,PORCAS E FERRAMENTAS NECESSARIAS,RECOBRIMENTO MINIMO DE 0,30ME MAXIMO DE 12,50M,SOB A INFLUENCIA DO TREM-TIPO RODOVIARIO.FORNECIMENTO</t>
  </si>
  <si>
    <t>BUEIRO SIMPLES CIRCULAR,CONSTITUIDO DE CHAPAS GALVANIZADAS,COM ESPESSURA DE 2MM,DIAMETRO DE 1,50M,PARAFUSOS,PORCAS E FERRAMENTAS NECESSARIAS,RECOBRIMENTO MINIMO DE 0,30M E MAXIMO DE 10,00M,SOB A INFLUENCIA DO TREM-TIPO RODOVIARIO.FORNECIMENTO</t>
  </si>
  <si>
    <t>BUEIRO SIMPLES CIRCULAR,CONSTITUIDO DE CHAPAS COM REVESTIMENTO EPOXY,COM ESPESSURA DE 2MM,DIAMETRO DE 1,50M,PARAFUSOS,PORCAS E FERRAMENTAS NECESSARIAS,RECOBRIMENTO MINIMO DE 0,30ME MAXIMO DE 10,00M,SOB A INFLUENCIA DO TREM-TIPO RODOVIARIO.FORNECIMENTO</t>
  </si>
  <si>
    <t>BUEIRO SIMPLES CIRCULAR,CONSTITUIDO DE CHAPAS GALVANIZADAS,COM ESPESSURA DE 2MM,DIAMETRO DE 1,80M,PARAFUSOS,PORCAS E FERRAMENTAS NECESSARIAS,RECOBRIMENTO MINIMO DE 0,40M E MAXIMO DE 8,30M,SOB A INFLUENCIA DO TREM-TIPO RODOVIARIO.FORNECIMENTO</t>
  </si>
  <si>
    <t>BUEIRO SIMPLES CIRCULAR,CONSTITUIDO DE CHAPAS COM REVESTIMENTO EPOXY,COM ESPESSURA DE 2MM,DIAMETRO DE 1,80M,PARAFUSOS,PORCAS E FERRAMENTAS NECESSARIAS,RECOBRIMENTO MINIMO DE 0,40ME MAXIMO DE 8,30M,SOB A INFLUENCIA DO TREM-TIPO RODOVIARIO.FORNECIMENTO</t>
  </si>
  <si>
    <t>BUEIRO SIMPLES CIRCULAR,CONSTITUIDO DE CHAPAS GALVANIZADAS,COM ESPESSURA DE 2MM,DIAMETRO DE 2,00M,PARAFUSOS,PORCAS E FERRAMENTAS NECESSARIAS,RECOBRIMENTO MINIMO DE 0,50M E MAXIMO DE 7,50M,SOB A INFLUENCIA DO TREM-TIPO RODOVIARIO.FORNECIMENTO</t>
  </si>
  <si>
    <t>BUEIRO SIMPLES CIRCULAR,CONSTITUIDO DE CHAPAS COM REVESTIMENTO EPOXY,COM ESPESSURA DE 2MM,DIAMETRO DE 2,00M,PARAFUSOS,PORCAS E FERRAMENTAS NECESSARIAS,RECOBRIMENTO MINIMO DE 0,50ME MAXIMO DE 7,50M,SOB INFLUENCIA DO TREM-TIPO RODOVIARIO.FORNECIMENTO</t>
  </si>
  <si>
    <t>BUEIRO SIMPLES CIRCULAR,CONSTITUIDO DE CHAPAS GALVANIZADAS,COM ESPESSURA DE 2,70MM,DIAMETRO DE 2,20M,PARAFUSOS,PORCAS EFERRAMENTAS NECESSARIAS,RECOBRIMENTO MINIMO DE 0,50M E MAXIMO DE 9,50M,SOB A INFLUENCIA DO TREM-TIPO RODOVIARIO.FORNECIMENTO</t>
  </si>
  <si>
    <t>BUEIRO SIMPLES CIRCULAR,CONSTITUIDO DE CHAPAS COM REVESTIMENTO EPOXY,COM ESPESSURA DE 2,70MM,DIAMETRO DE 2,20M,PARAFUSOS,PORCAS E FERRAMENTAS NECESSARIAS,RECOBRIMENTO MINIMO DE 0,50M E MAXIMO DE 9,50M,SOB A INFLUENCIA DO TREM-TIPO RODOVIARIO.FORNECIMENTO</t>
  </si>
  <si>
    <t>BUEIRO SIMPLES CIRCULAR,CONSTITUIDO DE CHAPAS GALVANIZADAS,COM ESPESSURA DE 2,70MM,DIAMETRO DE 2,40M,PARAFUSOS,PORCAS EFERRAMENTAS NECESSARIAS,RECOBRIMENTO MINIMO DE 0,50M E MAXIMO DE 8,70M,SOB A INFLUENCIA DO TREM-TIPO RODOVIARIO.FORNECIMENTO</t>
  </si>
  <si>
    <t>BUEIRO SIMPLES CIRCULAR,CONSTITUIDO DE CHAPAS COM REVESTIMENTO EPOXY,COM ESPESSURA DE 2,70MM,DIAMETRO DE 2,40M,PARAFUSOS,PORCAS E FERRAMENTAS NECESSARIAS,RECOBRIMENTO MINIMO DE 0,50M E MAXIMO DE 8,70M,SOB A INFLUENCIA DO TREM-TIPO RODOVIARIO.FORNECIMENTO</t>
  </si>
  <si>
    <t>BUEIRO SIMPLES CIRCULAR,CONSTITUIDO DE CHAPAS GALVANIZADAS,COM ESPESSURA DE 3,40MM,DIAMETRO DE 2,60M,PARAFUSOS,PORCAS EFERRAMENTAS NECESSARIAS,RECOBRIMENTO MINIMO DE 0,50M E MAXIMO DE 10,60M,SOB A INFLUENCIA DO TREM-TIPO RODOVIARIO.FORNECIMENTO</t>
  </si>
  <si>
    <t>BUEIRO SIMPLES CIRCULAR,CONSTITUIDO DE CHAPAS COM REVESTIMENTO EPOXY,COM ESPESSURA DE 3,40MM,DIAMETRO DE 2,60M,PARAFUSOS,PORCAS E FERRAMENTAS NECESSARIAS,RECOBRIMENTO MINIMO DE 0,50M E MAXIMO DE 10,60M, SOB A INFLUENCIA DO TREM-TIPO RODOVIARIO.FORNECIMENTO</t>
  </si>
  <si>
    <t>BUEIRO SIMPLES CIRCULAR,CONSTITUIDO DE CHAPAS GALVANIZADAS,COM ESPESSURA DE 3,40MM,DIAMETRO DE 2,80M,PARAFUSOS,PORCAS EFERRAMENTAS NECESSARIAS,RECOBRIMENTO MINIMO DE 0,50M E MAXIMO DE 9,80M,SOB A INFLUENCIA DO TREM-TIPO RODOVIARIO. FORNECIMENTO</t>
  </si>
  <si>
    <t>BUEIRO SIMPLES CIRCULAR,CONSTITUIDO DE CHAPAS COM REVESTIMENTO EPOXY,COM ESPESSURA DE 3,40MM,DIAMETRO DE 2,80M,PARAFUSOS,PORCAS E FERRAMENTAS NECESSARIAS,RECOBRIMENTO MINIMO DE 0,50M E MAXIMO DE 9,80M,SOB A INFLUENCIA DO TREM-TIPO RODOVIARIO.FORNECIMENTO</t>
  </si>
  <si>
    <t>BUEIRO SIMPLES CIRCULAR,CONSTITUIDO DE CHAPAS GALVANIZADAS,COM ESPESSURA DE 2,70MM,DIAMETRO DE 3,05M,PARAFUSOS,PORCAS EFERRAMENTAS NECESSARIAS,RECOBRIMENTO MINIMO DE 0,45M E MAXIMO DE 13,10M,SOB A INFLUENCIA DO TREM-TIPO RODOVIARIO.FORNECIMENTO</t>
  </si>
  <si>
    <t>BUEIRO SIMPLES CIRCULAR,CONSTITUIDO DE CHAPAS COM REVESTIMENTO EPOXY,COM ESPESSURA DE 2,70MM,DIAMETRO DE 3,05M,PARAFUSOS,PORCAS E FERRAMENTAS NECESSARIAS,RECOBRIMENTO MINIMO DE 0,45M E MAXIMO DE 13,10M, SOB A INFLUENCIA DO TREM-TIPO RODOVIARIO.FORNECIMENTO</t>
  </si>
  <si>
    <t>BUEIRO SIMPLES CIRCULAR,CONSTITUIDO DE CHAPAS GALVANIZADAS,COM ESPESSURA DE 2,70MM,DIAMETRO DE 3,40M,PARAFUSOS,PORCAS EFERRAMENTAS NECESSARIAS,RECOBRIMENTO MINIMO DE 0,45M E MAXIMO DE 11,70M,SOB A INFLUENCIA DO TREM-TIPO RODOVIARIO.FORNECIMENTO</t>
  </si>
  <si>
    <t>BUEIRO SIMPLES CIRCULAR,CONSTITUIDO DE CHAPAS COM REVESTIMENTO EPOXY,COM ESPESSURA DE 2,70MM,DIAMETRO DE 3,40M,PARAFUSOS,PORCAS E FERRAMENTAS NECESSARIAS,RECOBRIMENTO MINIMO DE 0,45M E MAXIMO DE 11,70M, SOB A INFLUENCIA DO TREM-TIPO RODOVIARIO.FORNECIMENTO</t>
  </si>
  <si>
    <t>BUEIRO SIMPLES CIRCULAR,CONSTITUIDO DE CHAPAS GALVANIZADAS,COM ESPESSURA DE 2,70MM,DIAMETRO DE 3,80M,PARAFUSOS,PORCAS EFERRAMENTAS NECESSARIAS,RECOBRIMENTO MINIMO DE 0,60M E MAXIMO DE 10,50M,SOB A INFLUENCIA DO TREM-TIPO RODOVIARIO.FORNECIMENTO</t>
  </si>
  <si>
    <t>BUEIRO SIMPLES CIRCULAR,CONSTITUIDO DE CHAPAS COM REVESTIMENTO EPOXY,COM ESPESSURA DE 2,70MM,DIAMETRO DE 3,80M,PARAFUSOS,PORCAS E FERRAMENTAS NECESSARIAS,RECOBRIMENTO MINIMO DE 0,60M E MAXIMO DE 10,50M, SOB A INFLUENCIA DO TREM-TIPO RODOVIARIO.FORNECIMENTO</t>
  </si>
  <si>
    <t>BUEIRO SIMPLES CIRCULAR,CONSTITUIDO DE CHAPAS GALVANIZADAS,COM ESPESSURA DE 2,70MM,DIAMETRO DE 4,20M,PARAFUSOS,PORCAS EFERRAMENTAS NECESSARIAS,RECOBRIMENTO MINIMO DE 0,60M E MAXIMO DE 9,50M,SOB A INFLUENCIA DO TREM-TIPO RODOVIARIO. FORNECIMENTO</t>
  </si>
  <si>
    <t>BUEIRO SIMPLES CIRCULAR,CONSTITUIDO DE CHAPAS COM REVESTIMENTO EPOXY,COM ESPESSURA DE 2,70MM,DIAMETRO DE 4,20M,PARAFUSOS,PORCAS E FERRAMENTAS NECESSARIAS,RECOBRIMENTO MINIMO DE 0,60M E MAXIMO DE 9,50M,SOB A INFLUENCIA DO TREM-TIPO RODOVIARIO.FORNECIMENTO</t>
  </si>
  <si>
    <t>BUEIRO SIMPLES CIRCULAR,CONSTITUIDO DE CHAPAS GALVANIZADAS,COM ESPESSURA DE 2,70MM,DIAMETRO DE 4,60M,PARAFUSOS,PORCAS EFERRAMENTAS NECESSARIAS,RECOBRIMENTO MINIMO DE 0,60M E MAXIMO DE 8,70M,SOB A INFLUENCIA DO TREM-TIPO RODOVIARIO. FORNECIMENTO</t>
  </si>
  <si>
    <t>BUEIRO SIMPLES CIRCULAR,CONSTITUIDO DE CHAPAS COM REVESTIMENTO EPOXY,COM ESPESSURA DE 2,70MM,DIAMETRO DE 4,60M,PARAFUSOS,PORCAS E FERRAMENTAS NECESSARIAS,RECOBRIMENTO MINIMO DE 0,60M E MAXIMO DE 8,70M,SOB A INFLUENCIA DO TREM-TIPO RODOVIARIO.FORNECIMENTO</t>
  </si>
  <si>
    <t>BUEIRO SIMPLES LENTICULAR,CONSTITUIDO DE CHAPAS GALVANIZADAS,COM ESPESSURA DE 2MM,PARAFUSOS,PORCAS E FERRAMENTAS NECESSARIAS,COM DIMENSOES EM TORNO DE 1,00M DE VAO E 0,80M DE ALTURA,RECOBRIMENTO MINIMO DE 0,30M E MAXIMO DE 6,80M,SOB A INFLUENCIA DO TREM-TIPO RODOVIARIO.FORNECIMENTO</t>
  </si>
  <si>
    <t>BUEIRO SIMPLES LENTICULAR,CONSTITUIDO DE CHAPAS COM REVESTIMENTO EPOXY,COM ESPESSURA DE 2MM,PARAFUSOS,PORCAS E FERRAMENTAS NECESSARIAS,COM DIMENSOES EM TORNO DE 1,00M DE VAO E 0,80M DE ALTURA,RECOBRIMENTO MINIMO DE 0,30M E MAXIMO DE 6,80M,SOB A INFLUENCIA DO TREM-TIPO RODOVIARIO.FORNECIMENTO</t>
  </si>
  <si>
    <t>BUEIRO SIMPLES LENTICULAR,CONSTITUIDO DE CHAPAS GALVANIZADAS,COM ESPESSURA DE 2MM,PARAFUSOS,PORCAS E FERRAMENTAS NECESSARIAS,COM DIMENSOES EM TORNO DE 1,20M DE VAO E 1,00M DE ALTURA,RECOBRIMENTO MINIMO DE 0,30M E MAXIMO DE 9,00M,SOB A INFLUENCIA DO TREM-TIPO RODOVIARIO.FORNECIMENTO</t>
  </si>
  <si>
    <t>BUEIRO SIMPLES LENTICULAR,CONSTITUIDO DE CHAPAS COM REVESTIMENTO EPOXY,COM ESPESSURA DE 2MM,PARAFUSOS,PORCAS E FERRAMENTAS NECESSARIAS,COM DIMENSOES EM TORNO DE 1,20M DE VAO E 1,00M DE ALTURA,RECOBRIMENTO MINIMO DE 0,30M E MAXIMO DE 9,00M,SOB A INFLUENCIA DO TREM-TIPO RODOVIARIO.FORNECIMENTO</t>
  </si>
  <si>
    <t>BUEIRO SIMPLES LENTICULAR,CONSTITUIDO DE CHAPAS GALVANIZADAS,COM ESPESSURA DE 2MM,PARAFUSOS,PORCAS E FERRAMENTAS NECESSARIAS,COM DIMENSOES EM TORNO DE 1,45M DE VAO E 1,10M DE ALTURA,RECOBRIMENTO MINIMO DE 0,40M E MAXIMO DE 7,40M,SOB A INFLUENCIA DO TREM-TIPO RODOVIARIO.FORNECIMENTO</t>
  </si>
  <si>
    <t>BUEIRO SIMPLES LENTICULAR,CONSTITUIDO DE CHAPAS COM REVESTIMENTO EPOXY,COM ESPESSURA DE 2MM,PARAFUSOS,PORCAS E FERRAMENTAS NECESSARIAS,COM DIMENSOES EM TORNO DE 1,45M DE VAO E 1,10M DE ALTURA,RECOBRIMENTO MINIMO DE 0,40M E MAXIMO DE 7,40M,SOB A INFLUENCIA DO TREM-TIPO RODOVIARIO.FORNECIMENTO</t>
  </si>
  <si>
    <t>BUEIRO SIMPLES LENTICULAR,CONSTITUIDO DE CHAPAS GALVANIZADAS,COM ESPESSURA DE 2MM,PARAFUSOS,PORCAS E FERRAMENTAS NECESSARIAS,COM DIMENSOES EM TORNO DE 1,85M DE VAO E 1,50M DE ALTURA,RECOBRIMENTO MINIMO DE 0,50M E MAXIMO DE 8,10M,SOB A INFLUENCIA DO TREM-TIPO RODOVIARIO.FORNECIMENTO</t>
  </si>
  <si>
    <t>BUEIRO SIMPLES LENTICULAR,CONSTITUIDO DE CHAPAS COM REVESTIMENTO EPOXY,COM ESPESSURA DE 2MM,PARAFUSOS,PORCAS E FERRAMENTAS NECESSARIAS,COM DIMENSOES EM TORNO DE 1,85M DE VAO E 1,50M DE ALTURA,RECOBRIMENTO MINIMO DE 0,50M E MAXIMO DE 8,10M,SOB A INFLUENCIA DO TREM-TIPO RODOVIARIO.FORNECIMENTO</t>
  </si>
  <si>
    <t>BUEIRO SIMPLES LENTICULAR,CONSTITUIDO DE CHAPAS GALVANIZADAS,COM ESPESSURA DE 2MM,PARAFUSOS,PORCAS E FERRAMENTAS NECESSARIAS,COM DIMENSOES EM TORNO DE 2,15M DE VAO E 1,60M DE ALTURA,RECOBRIMENTO MINIMO DE 0,60M E MAXIMO DE 7,00M,SOB A INFLUENCIA DO TREM-TIPO RODOVIARIO.FORNECIMENTO</t>
  </si>
  <si>
    <t>BUEIRO SIMPLES LENTICULAR,CONSTITUIDO DE CHAPAS COM REVESTIMENTO EPOXY,COM ESPESSURA DE 2MM,PARAFUSOS,PORCAS E FERRAMENTAS NECESSARIAS,COM DIMENSOES EM TORNO DE 2,15M DE VAO E 1,60M DE ALTURA,RECOBRIMENTO MINIMO DE 0,60M E MAXIMO DE 7,00M,SOB A INFLUENCIA DO TREM-TIPO RODOVIARIO.FORNECIMENTO</t>
  </si>
  <si>
    <t>BUEIRO SIMPLES LENTICULAR,CONSTITUIDO DE CHAPAS GALVANIZADAS,COM ESPESSURA DE 2MM,PARAFUSOS,PORCAS E FERRAMENTAS NECESSARIAS,COM DIMENSOES EM TORNO DE 2,30M DE VAO E 1,65M DE ALTURA,RECOBRIMENTO MINIMO DE 0,60M E MAXIMO DE 6,50M,SOB A INFLUENCIA DO TREM-TIPO RODOVIARIO.FORNECIMENTO</t>
  </si>
  <si>
    <t>BUEIRO SIMPLES LENTICULAR,CONSTITUIDO DE CHAPAS COM REVESTIMENTO EPOXY,COM ESPESSURA DE 2MM,PARAFUSOS,PORCAS E FERRAMENTAS NECESSARIAS,COM DIMENSOES EM TORNO DE 2,30M DE VAO E 1,65M DE ALTURA,RECOBRIMENTO MINIMO DE 0,60M E MAXIMO DE 6,50M,SOB A INFLUENCIA DO TREM-TIPO RODOVIARIO.FORNECIMENTO</t>
  </si>
  <si>
    <t>BUEIRO SIMPLES LENTICULAR,CONSTITUIDO DE CHAPAS GALVANIZADAS,COM ESPESSURA DE 2MM,PARAFUSOS,PORCAS E FERRAMENTAS NECESSARIAS,COM DIMENSOES EM TORNO DE 2,50M DE VAO E 2,20M DE ALTURA,RECOBRIMENTO MINIMO DE 0,60M E MAXIMO DE 6,00M,SOB A INFLUENCIA DO TREM-TIPO RODOVIARIO.FORNECIMENTO</t>
  </si>
  <si>
    <t>BUEIRO SIMPLES LENTICULAR,CONSTITUIDO DE CHAPAS COM REVESTIMENTO EPOXY,COM ESPESSURA DE 2MM,PARAFUSOS,PORCAS E FERRAMENTAS NECESSARIAS,COM DIMENSOES EM TORNO DE 2,50M DE VAO E 2,20M DE ALTURA,RECOBRIMENTO MINIMO DE 0,60M E MAXIMO DE 6,00M,SOB A INFLUENCIA DO TREM-TIPO RODOVIARIO.FORNECIMENTO</t>
  </si>
  <si>
    <t>BUEIRO SIMPLES LENTICULAR,CONTITUIDO DE CHAPAS GALVANIZADAS,COM ESPESSURA DE 2,70MM,PARAFUSOS,PORCAS E FERRAMENTAS NECESSARIAS,COM DIMENSOES EM TORNO DE 3,05M DE VAO E 2,05M DE ALTURA,RECOBRIMENTO MINIMO DE 0,60M E MAXIMO DE 6,80M,SOB A INFLUENCIA DO TREM-TIPO RODOVIRIO.FORNECIMENTO</t>
  </si>
  <si>
    <t>BUEIRO SIMPLES LENTICULAR,CONSTITUIDO DE CHAPAS COM REVESTIMENTO EPOXY,COM ESPESSURA DE 2,70MM,PARAFUSOS,PORCAS E FERRAMENTAS NECESSARIAS,COM DIMENSOES EM TORNO DE 3,05M DE VAO E 2,05M DE ALTURA,RECOBRIMENTO MINIMO DE 0,60M E MAXIMO DE 6,80M,SOB A INFLUENCIA DO TREM-TIPO RODOVIARIO.FORNECIMENTO</t>
  </si>
  <si>
    <t>BUEIRO SIMPLES LENTICULAR,CONSTITUIDO DE CHAPAS GALVANIZADAS,COM ESPESSURA DE 2,70MM,PARAFUSOS,PORCAS E FERRAMENTAS NECESSARIAS,COM DIMENSOES EM TORNO DE 4,15M DE VAO E 2,80M DE ALTURA,RECOBRIMENTO MINIMO DE 0,60M E MAXIMO DE 6,80M,SOB A INFLUENCIA DO TREM-TIPO RODOVIARIO.FORNECIMENTO</t>
  </si>
  <si>
    <t>BUEIRO SIMPLES LENTICULAR,CONSTITUIDO DE CHAPAS COM REVESTIMENTO EPOXY,COM ESPESSURA DE 2,70MM,PARAFUSOS,PORCAS E FERRAMENTAS NECESSARIAS,DIMENSOES EM TORNO DE 4,15M DE VAO E 2,80MDE ALTURA,RECOBRIMENTO MINIMO DE 0,60M E MAXIMO DE 6,80M,SOB A INFLUENCIA DO TREM-TIPO RODOVIARIO.FORNECIMENTO</t>
  </si>
  <si>
    <t>BUEIRO SIMPLES LENTICULAR,CONSTITUIDO DE CHAPAS GALVANIZADAS,COM ESPESSURA DE 3,40MM,PARAFUSOS,PORCAS E FERRAMENTAS NECESSARIAS,COM DIMENSOES EM TORNO DE 4,80M DE VAO E 3,05M DE ALTURA,RECOBRIMENTO MINIMO DE 0,75M E MAXIMO DE 5,80M,SOB A INFLUENCIA DO TREM-TIPO RODOVIARIO.FORNECIMENTO</t>
  </si>
  <si>
    <t>BUEIRO SIMPLES LENTICULAR,CONSTITUIDO DE CHAPAS COM REVESTIMENTO EPOXY,COM ESPESSURA DE 3,40MM,PARAFUSOS,PORCAS E FERRAMENTAS NECESSARIAS,COM DIMENSOES EM TORNO DE 4,80M DE VAO E 3,05M DE ALTURA,RECOBRIMENTO MINIMO DE 0,75M E MAXIMO DE 5,80M,SOB A INFLUENCIA DO TREM-TIPO RODOVIARIO.FORNECIMENTO</t>
  </si>
  <si>
    <t>BUEIRO SIMPLES LENTICULAR,CONSTITUIDO DE CHAPAS GALVANIZADAS,COM ESPESSURA DE 3,40MM,PARAFUSOS,PORCAS E FERRAMENTAS NECESSARIAS,COM DIMENSOES EM TORNO DE 5,45M DE VAO E 3,35M DE ALTURA,RECOBRIMENTO MINIMO DE 0,75M E MAXIMO DE 4,40M,SOB A INFLUENCIA DO TREM-TIPO RODOVIARIO.FORNECIMENTO</t>
  </si>
  <si>
    <t>BUEIRO SIMPLES LENTICULAR,CONSTITUIDO DE CHAPAS COM REVESTIMENTO EPOXY,COM ESPESSURA DE 3,40MM,PARAFUSOS,PORCAS E FERRAMENTAS NECESSARIAS,COM DIMENSOES EM TORNO DE 5,45M DE VAO E 3,35M DE ALTURA,RECOBRIMENTO MINIMO DE 0,75M E MAXIMO DE 4,40M,SOB A INFLUENCIA DO TREM-TIPO RODOVIARIO.FORNECIMENTO</t>
  </si>
  <si>
    <t>BUEIRO SIMPLES LENTICULAR,CONSTITUIDO DE CHAPAS GALVANIZADAS,COM ESPESSURA DE 3,40MM,PARAFUSOS,PORCAS E FERRAMENTAS NECESSARIAS,COM DIMENSOES EM TORNO DE 6,60M DE VAO E 3,85M DE ALTURA,RECOBRIMENTO MINIMO DE 0,90M E MAXIMO DE 3,30M,SOB A INFLUENCIA DO TREM-TIPO RODOVIARIO.FORNECIMENTO</t>
  </si>
  <si>
    <t>BUEIRO SIMPLES LENTICULAR,CONSTITUIDO DE CHAPAS COM REVESTIMENTO EPOXY,COM ESPESSURA DE 3,40MM,PARAFUSOS,PORCAS E FERRAMENTAS NECESSARIAS,COM DIMENSOES EM TORNO DE 6,60M DE VAO E 3,85M DE ALTURA,RECOBRIMENTO MINIMO DE 0,90M E MAXIMO DE 3,30M,SOB A INFLUENCIA DO TREM-TIPO RODOVIARIO.FORNECIMENTO</t>
  </si>
  <si>
    <t>BUEIRO SIMPLES EM ARCO,CONSTITUIDO DE CHAPAS GALVANIZADAS COM 3,40MM DE ESPESSURA,PARAFUSOS,PORCAS E FERRAMENTAS NECESSARIAS,COM DIMENSOES EM TORNO DE 5,92M DE VAO E 2,08M DE ALTURA,RECOBRIMENTO MINIMO DE 0,75M E MAXIMO DE 4,00M,SOB A INFLUENCIA DO TREM-TIPO RODOVIARIO.FORNECIMENTO</t>
  </si>
  <si>
    <t>BUEIRO SIMPLES EM ARCO,CONSTITUIDO DE CHAPAS COM REVESTIMENTO EPOXY,COM 3,40MM DE ESPESSURA,PARAFUSOS,PORCAS E FERRAMENTAS NECESSARIAS,COM DIMENSOES EM TORNO DE 5,92M DE VAO E 2,08M DE ALTURA,RECOBRIMENTO MINIMO DE 0,75M E MAXIMO DE 4,00M,SOB A INFLUENCIA DO TREM-TIPO RODOVIARIO.FORNECIMENTO</t>
  </si>
  <si>
    <t>BUEIRO SIMPLES EM ARCO,CONSTITUIDO DE CHAPAS GALVANIZADAS COM 3,40MM DE ESPESSURA,PARAFUSOS,PORCAS E FERRAMENTAS NECESSARIAS,COM DIMENSOES EM TORNO DE 6,12M DE VAO E 2,77M DE ALTURA,RECOBRIMENTO MINIMO DE 0,75M E MAXIMO DE 4,00M,SOB A INFLUENCIA DO TREM-TIPO RODOVIARIO.FORNECIMENTO</t>
  </si>
  <si>
    <t>BUEIRO SIMPLES EM ARCO,CONSTITUIDO DE CHAPAS COM REVESTIMENTO EPOXY,COM 3,40MM DE ESPESSURA,PARAFUSOS,PORCAS E FERRAMENTAS NECESSARIAS,COM DIMENSOES EM TORNO DE 6,12M DE VAO E 2,77M DE ALTURA,RECOBRIMENTO MINIMO DE 0,75M E MAXIMO DE 4,00M,SOB A INFLUENCIA DO TREM-TIPO RODOVIARIO.FORNECIMENTO</t>
  </si>
  <si>
    <t>BUEIRO SIMPLES EM ARCO,CONSTITUIDO DE CHAPAS GALVANIZADAS,COM 3,40MM DE ESPESSURA,PARAFUSOS,PORCAS E FERRAMENTAS NECESSARIAS,COM DIMENSOES EM TORNO DE 6,78M DE VAO E 2,41M DE ALTURA,RECOBRIMENTO MINIMO DE 0,75M E MAXIMO DE 3,50M,SOB A INFLUENCIA DO TREM-TIPO RODOVIARIO.FORNECIMENTO</t>
  </si>
  <si>
    <t>BUEIRO SIMPLES EM ARCO,CONSTITUIDO DE CHAPAS COM REVESTIMENTO EPOXY,COM 3,40MM DE ESPESSURA,PARAFUSOS,PORCAS E FERRAMENTAS NECESSARIAS,COM DIMENSOES EM TORNO DE 6,78M DE VAO E 2,41M DE ALTURA,RECOBRIMENTO MINIMO DE 0,75M E MAXIMO DE 3,50M,SOB A INFLUENCIA DO TREM-TIPO RODOVIARIO.FORNECIMENTO</t>
  </si>
  <si>
    <t>BUEIRO SIMPLES EM ARCO,CONSTITUIDO DE CHAPAS GALVANIZADAS,COM 3,40MM DE ESPESSURA,PARAFUSOS,PORCAS E FERRAMENTAS NECESSARIAS,COM DIMENSOES EM TORNO DE 6,96M DE VAO E 4,42M DE ALTURA,RECOBRIMENTO MINIMO DE 0,75M E MAXIMO DE 4,00M,SOB A INFLUENCIA DO TREM-TIPO RODOVIARIO.FORNECIMENTO</t>
  </si>
  <si>
    <t>BUEIRO SIMPLES EM ARCO,CONSTITUIDO DE CHAPAS COM REVESTIMENTO EPOXY,COM 3,40MM DE ESPESSURA,PARAFUSOS,PORCAS E FERRAMENTAS NECESSARIAS,COM DIMENSOES EM TORNO DE 6,96M DE VAO E 4,42M DE ALTURA,RECOBRIMENTO MINIMO DE 0,75M E MAXIMO DE 4,00M,SOB A INFLUENCIA DO TREM-TIPO RODOVIARIO.FORNECIMENTO</t>
  </si>
  <si>
    <t>BUEIRO SIMPLES EM ARCO,CONSTITUIDO DE CHAPAS GALVANIZADAS,COM 3,40MM DE ESPESSURA,PARAFUSOS,PORCAS E FERRAMENTAS NECESSARIAS,COM DIMENSOES EM TORNO DE 7,67M DE VAO E 2,57M DE ALTURA,RECOBRIMENTO MINIMO DE 0,90M E MAXIMO DE 3,00M,SOB A INFLUENCIA DO TREM-TIPO RODOVIARIO.FORNECIMENTO</t>
  </si>
  <si>
    <t>BUEIRO SIMPLES EM ARCO,CONSTITUIDO DE CHAPAS COM REVESTIMENTO EPOXY,COM 3,40MM DE ESPESSURA,PARAFUSOS,PORCAS E FERRAMENTAS NECESSARIAS,COM DIMENSOES EM TORNO DE 7,67M DE VAO E 2,57M DE ALTURA,RECOBRIMENTO MINIMO DE 0,90M E MAXIMO DE 3,00M,SOB A INFLUENCIA DO TREM-TIPO RODOVIARIO.FORNECIMENTO</t>
  </si>
  <si>
    <t>BUEIRO SIMPLES EM ARCO,CONSTITUIDO DE CHAPAS GALVANIZADAS,COM 3,40MM DE ESPESSURA,PARAFUSOS,PORCAS E FERRAMENTAS NECESSARIAS,COM DIMENSOES EM TORNO DE 7,85M DE VAO E 4,60M DE ALTURA,RECOBRIMENTO MINIMO DE 0,90M E MAXIMO DE 3,00M,SOB A INFLUENCIA DO TREM-TIPO RODOVIARIO.FORNECIMENTO</t>
  </si>
  <si>
    <t>BUEIRO SIMPLES EM ARCO,CONSTITUIDO DE CHAPAS COM REVESTIMENTO EPOXY,COM 3,40MM DE ESPESSURA,PARAFUSOS,PORCAS E FERRAMENTAS NECESSARIAS,COM DIMENSOES EM TORNO DE 7,85M DE VAO E 4,60M DE ALTURA,RECOBRIMENTO MINIMO DE 0,90M E MAXIMO DE 3,00M,SOB A INFLUENCIA DO TREM-TIPO RODOVIARIO.FORNECIMENTO</t>
  </si>
  <si>
    <t>BUEIRO SIMPLES EM ARCO,CONSTITUIDO DE CHAPAS GALVANIZADAS COM 3,40MM DE ESPESSURA,PARAFUSOS,PORCAS E FERRAMENTAS NECESSARIAS,COM DIMENSOES EM TORNO DE 8,79M DE VAO E 2,95M DE ALTURA,RECOBRIMENTO MINIMO DE 0,90M E MAXIMO DE 3,50M,SOB A INFLUENCIA DO TREM-TIPO RODOVIARIO.FORNECIMENTO</t>
  </si>
  <si>
    <t>BUEIRO SIMPLES EM ARCO,CONSTITUIDO DE CHAPAS COM REVESTIMENTO EPOXY,COM 3,40M DE ESPESSURA,PARAFUSOS,PORCAS E FERRAMENTAAS NECESSARIAS,COM DIMENSOES EM TORNO DE 8,79M DE VAO E 2,95M DE ALTURA,RECOBRIMENTO MINIMO DE 0,90M E MAXIMO DE 3,50M,SOB A INFLUENCIA DO TREM-TIPO RODOVIARIO.FORNECIMENTO</t>
  </si>
  <si>
    <t>BUEIRO SIMPLES EM ARCO,CONSTITUIDO DE CHAPAS GALVANIZADAS,COM 3,40MM DE ESPESSURA,PARAFUSOS,PORCAS E FERRAMENTAS NECESSARIAS,COM DIMENSOES EM TORNO DE 8,97M DE VAO E 5,00M DE ALTURA,RECOBRIMENTO MINIMO DE 0,90M E MAXIMO DE 4,00M,SOB A INFLUENCIA DO TREM-TIPO RODOVIARIO.FORNECIMENTO</t>
  </si>
  <si>
    <t>BUEIRO SIMPLES EM ARCO,CONSTITUIDO DE CHAPAS COM REVESTIMENTO EPOXY,COM 3,40MM DE ESPESSURA,PARAFUSOS,PORCAS E FERRAMENTAS NECESSARIAS,COM DIMENSOES EM TORNO DE 8,97M DE VAO E 5,00M DE ALTURA,RECOBRIMENTO MINIMO DE 0,90M E MAXIMO DE 4,00M,SOB A INFLUENCIA DO TREM-TIPO RODOVIARIO.FORNECIMENTO</t>
  </si>
  <si>
    <t>BUEIRO SIMPLES EM ARCO,CONSTITUIDO DE CHAPAS GALVANIZADAS,COM 4,70MM DE ESPESSURA,PARAFUSOS,PORCAS E FERRAMENTAS NECESSARIAS,COM DIMENSOES EM TORNO DE 9,45M DE VAO E 3,07M DE ALTURA,RECOBRIMENTO MINIMO DE 0,90M E MAXIMO DE 4,00M,SOB A INFLUENCIA DO TREM-TIPO RODOVIARIO.FORNECIMENTO</t>
  </si>
  <si>
    <t>BUEIRO SIMPLES EM ARCO,CONSTITUIDO DE CHAPAS COM REVESTIMENTO EPOXY,COM 4,70MM DE ESPESSURA,PARAFUSOS,PORCAS E FERRAMENTAS NECESSARIAS,COM DIMENSOES EM TORNO DE 9,45M DE VAO E 3,07M DE ALTURA,RECOBRIMENTO MINIMO DE 0,90M E MAXIMO DE 4,00M,SOB A INFLUENCIA DO TREM-TIPO RODOVIARIO.FORNECIMENTO</t>
  </si>
  <si>
    <t>BUEIRO SIMPLES EM ARCO,CONSTITUIDO DE CHAPAS GALVANIZADAS,COM 4,70MM DE ESPESSURA,PARAFUSOS,PORCAS E FERRAMENTAS NECESSARIAS,COM DIMENSOES EM TORNO DE 9,86M DE VAO E 6,07M DE ALTURA,RECOBRIMENTO MINIMO DE 0,90M E MAXIMO DE 4,00M,SOB A INFLUENCIA DO TREM-TIPO RODOVIARIO.FORNECIMENTO</t>
  </si>
  <si>
    <t>BUEIRO SIMPLES EM ARCO,CONSTITUIDO DE CHAPAS COM REVESTIMENTO EPOXY,COM 4,70MM DE ESPESSURA,PARAFUSOS,PORCAS E FERRAMENTAS NECESSARIAS,COM DIMENSOES EM TORNO DE 9,86M DE VAO E 6,07M DE ALTURA,RECOBRIMENTO MINIMO DE 0,90M E MAXIMO DE 4,00M,SOB A INFLUENCIA DO TREM-TIPO RODOVIARIO.FORNECIMENTO</t>
  </si>
  <si>
    <t>BUEIRO SIMPLES EM ARCO,CONSTITUIDO DE CHAPAS GALVANIZADAS,COM 6,30MM DE ESPESSURA,PARAFUSOS,PORCAS E FERRAMENTAS NECESSARIAS,COM DIMENSOES EM TORNO DE 10,77M DE VAO E 3,48M DE ALTURA,RECOBRIMENTO MINIMO DE 1,20M E MAXIMO DE 4,00M,SOB A INFLUENCIA DO TREM-TIPO RODOVIARIO.FORNECIMENTO</t>
  </si>
  <si>
    <t>BUEIRO SIMPLES EM ARCO,CONSTITUIDO DE CHAPAS COM REVESTIMENTO EPOXY,COM 6,30MM DE ESPESSURA,PARAFUSOS,PORCAS E FERRAMENTAS NECESSARIAS,COM DIMENSOES EM TORNO DE 10,77M DE VAO,3,48MDE ALTURA,RECOBRIMENTO MINIMO DE 1,20M E MAXIMO DE 4,00M,SOB A INFLUENCIA DO TREM-TIPO RODOVIARIO.FORNECIMENTO</t>
  </si>
  <si>
    <t>BUEIRO SIMPLES EM ARCO,CONSTITUIDO DE CHAPAS GALVANIZADAS,COM 6,30MM DE ESPESSURA,PARAFUSOS,PORCAS E FERRAMENTAS NECESSARIAS,COM DIMENSOES EM TORNO DE 10,97M DE VAO E 6,53M DE ALTURA,RECOBRIMENTO MINIMO DE 1,20M E MAXIMO DE 4,50M,SOB A INFLUENCIA DO TREM-TIPO RODOVIARIO.FORNECIMENTO</t>
  </si>
  <si>
    <t>BUEIRO SIMPLES EM ARCO,CONSTITUIDO DE CHAPAS COM REVESTIMENTO EPOXY,COM 6,30MM DE ESPESSURA,PARAFUSOS,PORCAS E FERRAMENTAS NECESSARIAS,COM DIMENSOES EM TORNO DE 10,97M DE VAO E 6,53M DE ALTURA,RECOBRIMENTO MINIMO DE 1,20M E MAXIMO DE 4,50M,SOB A INFLUENCIA DO TREM-TIPO RODOVIARIO.FORNECIMENTO</t>
  </si>
  <si>
    <t>BUEIRO SIMPLES EM ARCO,CONSTITUIDO DE CHAPAS GALVANIZADAS,COM 6,30MM DE ESPESSURA,PARAFUSOS,PORCAS E FERRAMENTAS NECESSARIAS,COM DIMENSOES EM TORNO DE 11,58M DE VAO E 7,16M DE ALTURA,RECOBRIMENTO MINIMO DE 1,20M E MAXIMO DE 4,50M,SOB A INFLUENCIA DO TREM-TIPO RODOVIARIO.FORNECIMENTO</t>
  </si>
  <si>
    <t>BUEIRO SIMPLES EM ARCO,CONSTITUIDO DE CHAPAS COM REVESTIMENTO EPOXY,COM 6,30MM DE ESPESSURA,PARAFUSOS,PORCAS E FERRAMENTAS NECESSARIAS,COM DIMENSOES EM TORNO DE 11,58M DE VAO E 7,16M DE ALTURA,RECOBRIMENTO MINIMO DE 1,20M E MAXIMO DE 4,50M,SOB A INFLUENCIA DO TREM-TIPO RODOVIARIO.FORNECIMENTO</t>
  </si>
  <si>
    <t>BUEIRO SIMPLES EM ARCO,CONSTITUIDO DE CHAPAS GALVANIZADAS,COM 6,30MM DE ESPESSURA,PARAFUSOS,PORCAS E FERRAMENTAS NECESSARIAS,COM DIMENSOES EM TORNO DE 11,78M DE VAO E 4,80M DE ALTURA,RECOBRIMENTO MINIMO DE 1,20M E MAXIMO DE 4,50M,SOB A INFLUENCIA DO TREM-TIPO RODOVIARIO.FORNECIMENTO</t>
  </si>
  <si>
    <t>BUEIRO SIMPLES EM ARCO,CONSTITUIDO DE CHAPAS COM REVESTIMENTO EPOXY,COM 6,30MM DE ESPESSURA,PARAFUSOS,PORCAS E FERRAMENTAS NECESSARIAS,COM DIMENSOES EM TORNO DE 11,78M DE VAO E 4,80M DE ALTURA,RECOBRIMENTO MINIMO DE 1,20M E MAXIMO DE 4,50M,SOB A INFLUENCIA DO TREM-TIPO RODOVIARIO.FORNECIMENTO</t>
  </si>
  <si>
    <t>TUNNEL LINER,PARA PROCESSO NAO DESTRUTIVO,CIRCULAR,CONSTITUIDO DE CHAPAS GALVANIZADAS,COM ESPESSURA DE 2,70MM, DIAMETRODE 1,20M,PARAFUSOS,PORCAS E FERRAMENTAS NECESSARIAS,RECOBRIMENTO MINIMO DE 1,20M E MAXIMO DE 12,90M,SOB A INFLUENCIA DOTREM-TIPO RODOVIARIO.FORNECIMENTO</t>
  </si>
  <si>
    <t>TUNNEL LINER,PARA PROCESSO NAO DESTRUTIVO,CIRCULAR,CONSTITUIDO DE CHAPAS COM REVESTIMENTO EPOXY,COM ESPESSURA DE 2,70MM,DIAMETRO DE 1,20M,PARAFUSOS,PORCAS E FERRAMENTAS NECESSARIAS,RECOBRIMENTO MINIMO DE 1,20M E MAXIMO DE 12,90M,SOB A INFLUENCIA DO TREM-TIPO RODOVIARIO.FORNECIMENTO</t>
  </si>
  <si>
    <t>TUNNEL LINER,PARA PROCESSO NAO DESTRUTIVO,CIRCULAR,CONSTITUIDO DE CHAPAS GALVANIZADAS,COM ESPESSURA DE 2,70MM, DIAMETRODE 1,60M,PARAFUSOS,PORCAS E FERRAMENTAS NECESSARIAS,RECOBRIMENTO MINIMO DE 1,20M E MAXIMO DE 9,60M, SOB A INFLUENCIA DOTREM-TIPO RODOVIARIO.FORNECIMENTO</t>
  </si>
  <si>
    <t>TUNNEL LINER,PARA PROCESSO NAO DESTRUTIVO,CIRCULAR,CONSTITUIDO DE CHAPAS COM REVESTIMENTO EPOXY,COM ESPESSURA DE 2,70MM,DIAMETRO DE 1,60M,PARAFUSOS,PORCAS E FERRAMENTAS NECESSARIAS,RECOBRIMENTO MINIMO DE 1,20M E MAXIMO DE 9,60M,SOB A INFLUENCIA DO TREM-TIPO RODOVIARIO.FORNECIMENTO</t>
  </si>
  <si>
    <t>TUNNEL LINER,PARA PROCESSO NAO DESTRUTIVO,CIRCULAR,CONSTITUIDO DE CHAPAS GALVANIZADAS,COM ESPESSURA DE 2,70MM, DIAMETRODE 2,00M,PARAFUSOS,PORCAS E FERRAMENTAS NECESSARIAS,RECOBRIMENTO MINIMO DE 1,50M E MAXIMO DE 7,70M, SOB A INFLUENCIA DOTREM-TIPO RODOVIARIO.FORNECIMENTO</t>
  </si>
  <si>
    <t>TUNNEL LINER,PARA PROCESSO NAO DESTRUTIVO,CIRCULAR,CONSTITUIDO DE CHAPAS COM REVESTIMENTO EPOXY,COM ESPESSURA DE 2,70MM,DIAMETRO DE 2,00M,PARAFUSOS,PORCAS E FERRAMENTAS NECESSARIAS,RECOBRIMENTO MINIMO DE 1,50M E MAXIMO DE 7,70M,SOB A INFLUENCIA DO TREM-TIPO RODOVIARIO.FORNECIMENTO</t>
  </si>
  <si>
    <t>TUNNEL LINER,PARA PROCESSO NAO DESTRUTIVO,CIRCULAR,CONSTITUIDO DE CHAPAS GALVANIZADAS,COM ESPESSURA DE 2,70MM, DIAMETRODE 2,40M,PARAFUSOS,PORCAS E FERRAMENTAS NECESSARIAS,RECOBRIMENTO MINIMO DE 1,90M E MAXIMO DE 6,40M, SOB A INFLUENCIA DOTREM-TIPO RODOVIARIO.FORNECIMENTO</t>
  </si>
  <si>
    <t>TUNNEL LINER,PARA PROCESSO NAO DESTRUTIVO,CIRCULAR,CONSTITUIDO DE CHAPAS COM REVESTIMENTO EPOXY,COM ESPESSURA DE 2,70MM,DIAMETRO DE 2,40M,PARAFUSOS,PORCAS E FERRAMENTAS NECESSARIAS,RECOBRIMENTO MINIMO DE 1,90M E MAXIMO DE 6,40M,SOB A INFLUENCIA DO TREM-TIPO RODOVIARIO.FORNECIMENTO</t>
  </si>
  <si>
    <t>TUNNEL LINER,PARA PROCESSO NAO DESTRUTIVO,CIRCULAR,CONSTITUIDO DE CHAPAS GALVANIZADAS,COM ESPESSURA DE 2,70MM, DIAMETRODE 2,80M,PARAFUSOS,PORCAS E FERRAMENTAS NECESSARIAS,RECOBRIMENTO MINIMO DE 2,20M E MAXIMO DE 5,50M, SOB A INFLUENCIA DOTREM-TIPO RODOVIARIO.FORNECIMENTO</t>
  </si>
  <si>
    <t>TUNNEL LINER,PARA PROCESSO NAO DESTRUTIVO,CIRCULAR,CONSTITUIDO DE CHAPAS COM REVESTIMENTO EPOXY,COM ESPESSURA DE 2,70MM,DIAMETRO DE 2,80M,PARAFUSOS,PORCAS E FERRAMENTAS NECESSARIAS,RECOBRIMENTO MINIMO DE 2,20M E MAXIMO DE 5,50M,SOB A INFLUENCIA DO TREM-TIPO RODOVIARIO.FORNECIMENTO</t>
  </si>
  <si>
    <t>TUNNEL LINER,PARA PROCESSO NAO DESTRUTIVO,CIRCULAR,CONSTITUIDO DE CHAPAS GALVANIZADAS,COM ESPESSURA DE 2,70MM, DIAMETRODE 3,20M,PARAFUSOS,PORCAS E FERRAMENTAS NECESSARIAS,RECOBRIMENTO MINIMO DE 2,40M E MAXIMO DE 4,80M, SOB A INFLUENCIA DOTREM-TIPO RODOVIARIO.FORNECIMENTO</t>
  </si>
  <si>
    <t>TUNNEL LINER,PARA PROCESSO NAO DESTRUTIVO,CIRCULAR,CONSTITUIDO DE CHAPAS COM REVESTIMENTO EPOXY,COM ESPESSURA DE 2,70MM,DIAMETRO DE 3,20M,PARAFUSOS,PORCAS E FERRAMENTAS NECESSARIAS,RECOBRIMENTO MINIMO DE 2,40M E MAXIMO DE 4,80M,SOB A INFLUENCIA DO TREM-TIPO RODOVIARIO.FORNECIMENTO</t>
  </si>
  <si>
    <t>TUNNEL LINER,PARA PROCESSO NAO DESTRUTIVO,CIRCULAR,CONSTITUIDO DE CHAPAS GALVANIZADS,COM ESPESSURA DE 2,70MM,DIAMETRO DE3,60M,PARAFUSOS,PORCAS E FERRAMENTAS NECESSARIAS,RECOBRIMENTO MINIMO DE 2,60M E MAXIMO DE 4,30M,SOB A INFLUENCIA DO TREM-TIPO RODOVIARIO.FORNECIMENTO</t>
  </si>
  <si>
    <t>TUNNEL LINER,PARA PROCESSO NAO DESTRUTIVO,CIRCULAR,CONSTITUIDO DE CHAPAS COM REVESTIMENTO EPOXY,COM ESPESSURA DE 2,70MM,DIAMETRO DE 3,60M,PARAFUSOS,PORCAS E FERRAMENTAS NECESSARIAS,RECOBRIMENTO MINIMO DE 2.60M E MAXIMO DE 4,30M,SOB A INFLUENCIA DO TREM-TIPO RODOVIARIO.FORNECIMENTO</t>
  </si>
  <si>
    <t>TUNNEL LINER,PARA PROCESSO NAO DESTRUTIVO,CIRCULAR,CONSTITUIDO DE CHAPAS GALVANIZADAS,COM ESPESSURA DE 3,40MM, DIAMETRODE 4,00M,PARAFUSOS,PORCAS E FERRAMENTAS NECESSARIAS,RECOBRIMENTO MINIMO DE 2,80M E MAXIMO 4,60M,SOB A INFLUENCIA DO TREM-TIPO RODOVIARIO.FORNECIMENTO</t>
  </si>
  <si>
    <t>TUNNEL LINER,PARA PROCESSO NAO DESTRUTIVO,CIRCULAR,CONSTITUIDO DE CHAPAS COM REVESTIMENTO EPOXY,COM ESPESSURA DE 3,40MM,DIAMETRO DE 4,00M,PARAFUSOS,PORCAS E FERRAMENTAS NECESSARIAS,RECOBRIMENTO MINIMO DE 2,80M E MAXIMO DE 4,60M,SOB A INFLUENCIA DO TREM-TIPO RODOVIARIO.FORNECIMENTO</t>
  </si>
  <si>
    <t>TUNNEL LINER,PARA PROCESSO NAO DESTRUTIVO,CIRCULAR,CONSTITUIDO DE CHAPAS GALVANIZADAS,COM ESPESSURA DE 4,70MM, DIAMETRODE 4,40M,PARAFUSOS,PORCAS E FERRAMENTAS NECESSARIAS,RECOBRIMENTO MINIMO DE 3,00M E MAXIMO DE 5,20M, SOB A INFLUENCIA DOTREM-TIPO RODOVIARIO.FORNECIMENTO</t>
  </si>
  <si>
    <t>TUNNEL LINER,PARA PROCESSO NAO DESTRUTIVO,CIRCULAR,CONSTITUIDO DE CHAPAS COM REVESTIMENTO EPOXY,COM 4,70MM DE ESPESSURA,DIAMETRO DE 4,40M,PARAFUSOS,PORCAS E FERRAMENTAS NECESSARIAS,RECOBRIMENTO MINIMO DE 3,00M E MAXIMO DE 5,20M,SOB A INFLUENCIA DO TREM-TIPO RODOVIARIO.FORNECIMENTO</t>
  </si>
  <si>
    <t>TUNNEL LINER,PARA PROCESSO NAO DESTRUTIVO,CIRCULAR,CONSTITUIDO DE CHAPAS GALVANIZADAS,COM ESPESSURA DE 6,30MM, DIAMETRODE 4,80M,PARAFUSOS,PORCAS E FERRAMENTAS NECESSARIAS,RECOBRIMENTO MINIMO DE 3,20M E MAXIMO DE 5,80M, SOB A INFLUENCIA DOTREM-TIPO RODOVIARIO.FORNECIMENTO</t>
  </si>
  <si>
    <t>TUNNEL LINER,PARA PROCESSO NAO DESTRUTIVO,CIRCULAR,CONSTITUIDO DE CHAPAS COM REVESTIMENTO EPOXY,COM ESPESSURA DE 6,30MM,DIAMETRO DE 4,80M,PARAFUSOS,PORCAS E FERRAMENTAS NECESSARIAS,RECOBRIMENTO MINIMO DE 3,20M E MAXIMO DE 5,80M,SOB A INFLUENCIA DO TREM-TIPO RODOVIARIO.FORNECIMENTO</t>
  </si>
  <si>
    <t>PASSAGEM DE GADO,CONSTITUIDA DE CHAPAS GALVANIZADAS OU REVESTIDAS COM EPOXY,ESPESSURA DE 2,70MM,PARAFUSOS,PORCAS E FERRAMENTAS NECESSARIAS,COM DIMENSOES EM TORNO DE 2,20M DE VAO E2,25M DE ALTURA,RECOBRIMENTO MINIMO DE 0,30M E MAXIMO DE 8,90M,SOB A INFLUENCIA DO TREM-TIPO RODOVIARIO,EXCLUSIVE ANDAIME.ASSENTAMENTO</t>
  </si>
  <si>
    <t>PASSAGEM DE GADO,CONSTITUIDA DE CHAPAS GALVANIZADAS OU REVESTIDAS COM EPOXY,ESPESSURA DE 2,70MM,PARAFUSOS,PORCAS E FERRAMENTAS NECESSARIAS,COM DIMENSOES EM TORNO DE 2,90M DE VAO E3,10M DE ALTURA,RECOBRIMENTO MINIMO DE 0,60M E MAXIMO DE 11,40M,SOB A INFLUENCIA DO TREM-TIPO RODOVIARIO,EXCLUSIVE ANDAIME.ASSENTAMENTO</t>
  </si>
  <si>
    <t>PASSAGEM INFERIOR CONSTITUIDA DE CHAPAS GALVANIZADAS OU REVESTIDAS COM EPOXY,ESPESSURA DE 2,70MM,PARAFUSOS,PORCAS E FERRAMENTAS NECESSARIAS,COM DIMENSOES EM TORNO DE 3,70M DE VAO E3,50M DE ALTURA,RECOBRIMENTO MINIMO DE 0,60M E MAXIMO DE 11,10M,SOB A INFLUENCIA DO TREM-TIPO RODOVIARIO,EXCLUSIVE ANDAIME.ASSENTAMENTO</t>
  </si>
  <si>
    <t>PASSAGEM INFERIOR CONSTITUIDA DE CHAPAS GALVANIZADAS OU REVESTIDAS COM EPOXY,ESPESSURA DE 2,70MM,PARAFUSOS,PORCAS E FERRAMENTAS NECESSARIAS,COM DIMENSOES EM TORNO DE 4,20M DE VAO E3,90M DE ALTURA,RECOBRIMENTO MINIMO DE 0,60M E MAXIMO DE 9,70M,SOB A INFLUENCIA DO TREM-TIPO RODOVIARIO,EXCLUSIVE ANDAIME.ASSENTAMENTO</t>
  </si>
  <si>
    <t>PASSAGEM INFERIOR CONSTITUIDA DE CHAPAS GALVANIZADAS OU REVESTIDAS COM EPOXY,ESPESSURA DE 2,70MM,PARAFUSOS,PORCAS E FERRAMENTAS NECESSARIAS,COM DIMENSOES EM TORNO DE 4,80M DE VAO E4,75M DE ALTURA,RECOBRIMENTO MINIMO DE 0,90M E MAXIMO DE 8,50M,SOB A INFLUENCIA DO TREM-TIPO RODOVIARIO,EXCLUSIVE ANDAIME.ASSENTAMENTO</t>
  </si>
  <si>
    <t>PASSAGEM INFERIOR CONSTITUIDA DE CHAPAS GALVANIZADAS OU REVESTIDAS COM EPOXY,ESPESSURA DE 3,40MM,PARAFUSOS,PORCAS E FERRAMENTAS NECESSARIAS,COM DIMENSOES EM TORNO DE 5,00M DE VAO E4,85M DE ALTURA,RECOBRIMENTO MINIMO DE 0,90M E MAXIMO DE 8,60M,SOB A INFLUENCIA DO TREM-TIPO RODOVIARIO,EXCLUSIVE ANDAIME.ASSENTAMENTO</t>
  </si>
  <si>
    <t>PASSAGEM INFERIOR CONSTITUIDA DE CHAPAS GALVANIZADAS OU REVESTIDAS COM EPOXY,ESPESSURA DE 4,70MM,PARAFUSOS,PORCAS E FERRAMENTAS NECESSARIAS,COM DIMENSOES EM TORNO DE 5,85M DE VAO E5,30M DE ALTURA,RECOBRIMENTO MINIMO DE 0,90M E MAXIMO DE 8,50M,SOB A INFLUENCIA DO TREM-TIPO RODOVIARIO,EXCLUSIVE ANDAIME.ASSENTAMENTO</t>
  </si>
  <si>
    <t>BUEIRO SIMPLES CIRCULAR,CONSTITUIDO DE CHAPAS GALVANIZADAS OU REVESTIDAS COM EPOXY,ESPESSURA DE 2MM,DIAMETRO DE 0,60M,PARAFUSOS,PORCAS E FERRAMENTAS NECESSARIAS,RECOBRIMENTO MINIMODE 0,30M E MAXIMO DE 25,00M,SOB A INFLUENCIA DO TREM-TIPO RODOVIARIO,EXCLUSIVE ANDAIME.ASSENTAMENTO</t>
  </si>
  <si>
    <t>BUEIRO SIMPLES CIRCULAR,CONSTITUIDO DE CHAPAS GALVANIZADAS OU REVESTIDAS COM EPOXY,ESPESSURA DE 2MM,DIAMETRO DE 0,80M,PARAFUSOS,PORCAS E FERRAMENTAS NECESSARIAS,RECOBRIMENTO MINIMODE 0,30M E MAXIMO DE 18,80M,SOB A INFLUENCIA DO TREM-TIPO RODOVIARIO,EXCLUSIVE ANDAIME.ASSENTAMENTO</t>
  </si>
  <si>
    <t>BUEIRO SIMPLES CIRCULAR,CONSTITUIDO DE CHAPAS GALVANIZADAS OU REVESTIDAS COM EPOXY,ESPESSURA DE 2MM,DIAMETRO DE 1,00M,PARAFUSOS,PORCAS E FERRAMENTAS NECESSARIAS,RECOBRIMENTO MINIMODE 0,30M E MAXIMO DE 15,00M,SOB A INFLUENCIA DO TREM-TIPO RODOVIARIO,EXCLUSIVE ANDAIME.ASSENTAMENTO</t>
  </si>
  <si>
    <t>BUEIRO SIMPLES CIRCULAR,CONSTITUIDO DE CHAPAS GALVANIZADAS OU REVESTIDAS COM EPOXY,ESPESSURA DE 2MM,DIAMETRO DE 1,20M,PARAFUSOS,PORCAS E FERRAMENTAS NECESSARIAS,RECOBRIMENTO MINIMODE 0,30M E MAXIMO DE 12,50M,SOB A INFLUENCIA DO TREM-TIPO RODOVIARIO,EXCLUSIVE ANDAIME.ASSENTAMENTO</t>
  </si>
  <si>
    <t>BUEIRO SIMPLES CIRCULAR,CONSTITUIDO DE CHAPAS GALVANIZADAS OU REVESTIDAS COM EPOXY,ESPESSURA DE 2MM,DIAMETRO DE 1,50M,PARAFUSOS,PORCAS E FERRAMENTAS NECESSARIAS,RECOBRIMENTO MINIMODE 0,30M E MAXIMO DE 10,00M,SOB A INFLUENCIA DO TREM-TIPO RODOVIARIO,EXCLUSIVE ANDAIME.ASSENTAMENTO</t>
  </si>
  <si>
    <t>BUEIRO SIMPLES CIRCULAR,CONSTITUIDO DE CHAPAS GALVANIZADAS OU REVESTIDAS COM EPOXY,ESPESSURA DE 2MM,DIAMETRO DE 1,80M,PARAFUSOS,PORCAS E FERRAMENTAS NECESSARIAS,RECOBRIMENTO MINIMODE 0,40M E MAXIMO DE 8,30M,SOB A INFLUENCIA DO TREM-TIPO RODOVIARIO,EXCLUSIVE ANDAIME.ASSENTAMENTO</t>
  </si>
  <si>
    <t>BUEIRO SIMPLES CIRCULAR,CONSTITUIDO DE CHAPAS GALVANIZADAS OU REVESTIDAS COM EPOXY,ESPESSURA DE 2MM,DIAMETRO DE 2,00M,PARAFUSOS,PORCAS E FERRAMENTAS NECESSARIAS,RECOBRIMENTO MINIMODE 0,50M E MAXIMO DE 7,50M,SOB A INFLUENCIA DO TREM-TIPO RODOVIARIO,EXCLUSIVE ANDAIME.ASSENTAMENTO</t>
  </si>
  <si>
    <t>BUEIRO SIMPLES CIRCULAR,CONSTITUIDO DE CHAPAS GALVANIZADAS OU REVESTIDAS COM EPOXY,ESPESSURA DE 2,70MM,DIAMETRO DE 2,20M,PARAFUSOS,PORCAS E FERRAMENTAS NECESSARIAS,RECOBRIMENTO MINIMO DE 0,50M E MAXIMO DE 9,50M,SOB A INFLUENCIA DO TREM-TIPORODOVIARIO,EXCLUSIVE ANDAIME.ASSENTAMENTO</t>
  </si>
  <si>
    <t>BUEIRO SIMPLES CIRCULAR,CONSTITUIDO DE CHAPAS GALVANIZADAS OU REVESTIDAS COM EPOXY,ESPESSURA DE 2,70MM,DIAMETRO DE 2,40M,PARAFUSOS,PORCAS E FERRAMENTAS NECESSARIAS,RECOBRIMENTO MINIMO DE 0,50M E MAXIMO DE 8,70M,SOB A INFLUENCIA DO TREM-TIPORODOVIARIO,EXCLUSIVE ANDAIME.ASSENTAMENTO</t>
  </si>
  <si>
    <t>BUEIRO SIMPLES CIRCULAR,CONSTITUIDO DE CHAPAS GALVANIZADAS OU REVESTIDAS COM EPOXY,ESPESSURA DE 3,40MM,DIAMETRO DE 2,60M,PARAFUSOS,PORCAS E FERRAMENTAS NECESSARIAS,RECOBRIMENTO MINIMO DE 0,50M E MAXIMO DE 10,60M,SOB A INFLUENCIA DO TREM-TIPO RODOVIARIO,EXCLUSIVE ANDAIME.ASSENTAMENTO</t>
  </si>
  <si>
    <t>BUEIRO SIMPLES CIRCULAR,CONSTITUIDO DE CHAPAS GALVANIZADAS OU REVESTIDAS COM EPOXY,ESPESSURA DE 3,40MM,DIAMETRO DE 2,80M,PARAFUSOS,PORCAS E FERRAMENTAS NECESSARIAS,RECOBRIMENTO MINIMO DE 0,50M E MAXIMO DE 9,80M,SOB A INFLUENCIA DO TREM-TIPORODOVIARIO,EXCLUSIVE ANDAIME.ASSENTAMENTO</t>
  </si>
  <si>
    <t>BUEIRO SIMPLES CIRCULAR,CONSTITUIDO DE CHAPAS GALVANIZADAS OU REVESTIDAS COM EPOXY,ESPESSURA DE 2,70MM,DIAMETRO DE 3,05M,PARAFUSOS,PORCAS E FERRAMENTAS NECESSARIAS,RECOBRIMENTO MINIMO DE 0,45M E MAXIMO DE 13,10M,SOB A INFLUENCIA DO TREM-TIPA RODOVIARIO,EXCLUSIVE ANDAIME.ASSENTAMENTO</t>
  </si>
  <si>
    <t>BUEIRO SIMPLES CIRCULAR,CONSTITUIDO DE CHAPAS GALVANIZADAS OU REVESTIDAS COM EPOXY,ESPESSURA DE 2,70MM,DIAMETRO DE 3,40M,PARAFUSOS,PORCAS E FERRAMENTAS NECESSARIAS,RECOBRIMENTO MINIMO DE 0,45M E MAXIMO DE 11,70M,SOB A INFLUENCIA DO TREM-TIPO RODOVIARIO,EXCLUSIVE ANDAIME.ASSENTAMENTO</t>
  </si>
  <si>
    <t>BUEIRO SIMPLES CIRCULAR,CONSTITUIDO DE CHAPAS GALVANIZADAS OU REVESTIDAS COM EPOXY,ESPESSURA DE 2,70MM,DIAMETRO DE 3,80M,PARAFUSOS,PORCAS E FERRAMENTAS NECESSARIAS,RECOBRIMENTO MINIMO DE 0,60M E MAXIMO DE 10,50M,SOB A INFLUENCIA DO TREM-TIPO RODOVIARIO,EXCLUSIVE ANDAIME.ASSENTAMENTO</t>
  </si>
  <si>
    <t>BUEIRO SIMPLES CIRCULAR,CONSTITUIDO DE CHAPAS GALVANIZADAS OU REVESTIDAS COM EPOXY,ESPESSURA DE 2,70MM,DIAMETRO DE 4,20M,PARAFUSOS,PORCAS E FERRAMENTAS NECESSARIAS,RECOBRIMENTO MINIMO DE 0,60M E MAXIMO DE 9,50M,SOB A INFLUENCIA DO TREM-TIPORODOVIARIO,EXCLUSIVE ANDAIME.ASSENTAMENTO</t>
  </si>
  <si>
    <t>BUEIRO SIMPLES CIRCULAR,CONSTITUIDO DE CHAPAS GALVANIZADAS OU REVESTIDAS COM EPOXY,ESPESSURA DE 2,70MM,DIAMETRO DE 4,60M,PARAFUSOS,PORCAS E FERRAMENTAS NECESSARIAS,RECOBRIMENTO MINIMO DE 0,60M E MAXIMO DE 8,70M,SOB A INFLUENCIA DO TREM-TIPORODOVIARIO,EXCLUSIVE ANDAIME.ASSENTAMENTO</t>
  </si>
  <si>
    <t>BUEIRO SIMPLES LENTICULAR,CONSTITUIDO DE CHAPAS GALVANIZADASOU REVESTIDAS COM EPOXY,ESPESSURA DE 2MM,PARAFUSOS,PORCAS EFERRAMENTAS NECESSARIAS,COM DIMENSOES EM TORNO DE 1,00M DEVAO E 0,80M DE ALTURA,RECOBRIMENTO MINIMO DE 0,30M E MAXIMODE 6,80M,SOB A INFLUENCIA DO TREM-TIPO RODOVIARIO,EXCLUSIVEANDAIME.ASSENTAMENTO</t>
  </si>
  <si>
    <t>BUEIRO SIMPLES LENTICULAR,CONSTITUIDO DE CHAPAS GALVANIZADASOU REVESTIDAS COM EPOXY,ESPESSURA DE 2MM,PARAFUSOS,PORCAS EFERRAMENTAS NECESSARIAS,COM DIMENSOES EM TORNO DE 1,20M DEVAO E 1,00M DE ALTURA,RECOBRIMENTO MINIMO DE 0,30M E MAXIMODE 9,00M,SOB A INFLUENCIA DO TREM-TIPO RODOVIARIO,EXCLUSIVEANDAIME.ASSENTAMENTO</t>
  </si>
  <si>
    <t>BUEIRO SIMPLES LENTICULAR,CONSTITUIDO DE CHAPAS GALVANIZADASOU REVESTIDAS COM EPOXY,ESPESSURA DE 2MM,PARAFUSOS,PORCAS EFERRAMENTAS NECESSARIAS,COM DIMENSOES EM TORNO DE 1,45M DEVAO E 1,10M DE ALTURA,RECOBRIMENTO MINIMO DE 0,40M E MAXIMODE 7,40M,SOB A INFLUENCIA DO TREM-TIPO RODOVIARIO,EXCLUSIVEANDAIME.ASSENTAMENTO</t>
  </si>
  <si>
    <t>BUEIRO SIMPLES LENTICULAR,CONSTITUIDO DE CHAPAS GALVANIZADASOU REVESTIDAS COM EPOXY,ESPESSURA DE 2MM,PARAFUSOS,PORCAS EFERRAMENTAS NECESSARIAS,COM DIMENSOES EM TORNO DE 1,85M DEVAO E 1,50M DE ALTURA,RECOBRIMENTO MINIMO DE 0,50M E MAXIMODE 8,10M,SOB A INFLUENCIA DO TREM-TIPO RODOVIARIO,EXCLUSIVEANDAIME.ASSENTAMENTO</t>
  </si>
  <si>
    <t>BUEIRO SIMPLES LENTICULAR,CONSTITUIDO DE CHAPAS GALVANIZADASOU REVESTIDAS COM EPOXY,ESPESSURA DE 2MM,PARAFUSOS,PORCAS EFERRAMENTAS NECESSARIAS,COM DIMENSOES EM TORNO DE 2,15M DEVAO E 1,60M DE ALTURA,RECOBRIMENTO MINIMO DE 0,60M E MAXIMODE 7,00M,SOB A INFLUENCIA DO TREM-TIPO RODOVIARIO,EXCLUSIVEANDAIME.ASSENTAMENTO</t>
  </si>
  <si>
    <t>BUEIRO SIMPLES LENTICULAR,CONSTITUIDO DE CHAPAS GALVANIZADASOU REVESTIDAS COM EPOXY,ESPESSURA DE 2MM,PARAFUSOS,PORCAS EFERRAMENTAS NECESSARIAS,COM DIMENSOES EM TORNO DE 2,30M DEVAO E 1,65M DE ALTURA,RECOBRIMENTO MINIMO DE 0,60M E MAXIMODE 6,50M,SOB A INFLUENCIA DO TREM-TIPO RODOVIARIO,EXCLUSIVEANDAIME.ASSENTAMENTO</t>
  </si>
  <si>
    <t>BUEIRO SIMPLES LENTICULAR,CONSTITUIDO DE CHAPAS GALVANIZADASOU REVESTIDAS COM EPOXY,ESPESSURA DE 2MM,PARAFUSOS,PORCAS EFERRAMENTAS NECESSARIAS,COM DIMENSOES EM TORNO DE 2,50M DEVAO E 2,20M DE ALTURA,RECOBRIMENTO MINIMO DE 0,60M E MAXIMODE 6,00M,SOB A INFLUENCIA DO TREM-TIPO RODOVIARIO,EXCLUSIVEANDAIME.ASSENTAMENTO</t>
  </si>
  <si>
    <t>BUEIRO SIMPLES LENTICULAR,CONSTITUIDO DE CHAPAS GALVANIZADASOU REVESTIDAS COM EPOXY,ESPESSURA DE 2,70MM,PARAFUSOS,PORCAS E FERRAMENTAS NECESSARIAS,COM DIMENSOES EM TORNO DE 3,05MDE VAO E 2,05M DE ALTURA,RECOBRIMENTO MINIMO DE 0,60M E MAXIMO DE 6,80M,SOB A INFLUENCIA DO TREM-TIPO RODOVIARIO,EXCLUSIVE ANDAIME.ASSENTAMENTO</t>
  </si>
  <si>
    <t>BUEIRO SIMPLES LENTICULAR,CONSTITUIDO DE CHAPAS GALVANIZADASOU REVESTIDAS COM EPOXY,ESPESSURA DE 2,70MM,PARAFUSOS,PORCAS E FERRAMENTAS NECESSARIAS,COM DIMENSOES EM TORNO DE 4,15MDE VAO E 2,80M DE ALTURA,RECOBRIMENTO MINIMO DE 0,60M E MAXIMO DE 6,80M,SOB A INFLUENCIA DO TREM-TIPO RODOVIARIO,EXCLUSIVE ANDAIME.ASSENTAMENTO</t>
  </si>
  <si>
    <t>BUEIRO SIMPLES LENTICULAR,CONSTITUIDO DE CHAPAS GALVANIZADASOU REVESTIDAS COM EPOXY,ESPESSURA DE 3,40MM,PARAFUSOS,PORCAS E FERRAMENTAS NECESSARIAS,COM DIMENSOES EM TORNO DE 4,80MDE VAO E 3,05M DE ALTURA,RECOBRIMENTO MINIMO DE 0,75M E MAXIMO DE 5,80M,SOB A INFLUENCIA DO TREM-TIPO RODOVIARIO,EXCLUSIVE ANDAIME.ASSENTAMENTO</t>
  </si>
  <si>
    <t>BUEIRO SIMPLES LENTICULAR,CONSTITUIDO DE CHAPAS GALVANIZADASOU REVESTIDAS COM EPOXY,ESPESSURA DE 3,40MM,PARAFUSOS,PORCAS E FERRAMENTAS NECESSARIAS,COM DIMENSOES EM TORNO DE 5,45MDE VAO E 3,35M DE ALTURA,RECOBRIMENTO MINIMO DE 0,75M E MAXIMO DE 4,40M,SOB A INFLUENCIA DO TREM-TIPO RODOVIARIO,EXCLUSIVE ANDAIME.ASSENTAMENTO</t>
  </si>
  <si>
    <t>BUEIRO SIMPLES LENTICULAR,CONSTITUIDO DE CHAPAS GALVANIZADASOU REVESTIDAS COM EPOXY,ESPESSURA DE 3,40MM,PARAFUSOS,PORCAAS E FERRAMENTAS NECESSARIAS,COM DIMENSOES EM TORNO DE 6,60MDE VAO E 3,85M DE ALTURA,RECOBRIMENTO MINIMO DE 0,90M E MAXIMO DE 3,30M,SOB A INFLUENCIA DO TREM-TIPO RODOVIARIO,EXCLUSIVE ANDAIME.ASSENTAMENTO</t>
  </si>
  <si>
    <t>BUEIRO SIMPLES EM ARCO,CONSTITUIDO DE CHAPAS GALVANIZADAS OUREVESTIDAS COM EPOXY,ESPESSURA DE 3,40MM,PARAFUSOS,PORCAS EFERRAMENTAS NECESSARIAS,COM DIMENSOES EM TORNO DE 5,92M DEVAO E 2,08M DE ALTURA,RECOBRIMENTO MINIMO DE 0,75M E MAXIMODE 4,00M,SOB A INFLUENCIA DO TREM-TIPO RODOVIARIO,EXCLUSIVEANDAIME.ASSENTAMENTO</t>
  </si>
  <si>
    <t>BUEIRO SIMPLES EM ARCO,CONSTITUIDO DE CHAPAS GALVANIZADAS OUREVESTIDAS COM EPOXY,ESPESSURA DE 3,40MM,PARAFUSOS,PORCAS EFERRAMENTAS NECESSARIAS,COM DIMENSOES EM TORNO DE 6,12M DEVAO E 2,77M DE ALTURA,RECOBRIMENTO MINIMO DE 0,75M E MAXIMODE 4,00M,SOB A INFLUENCIA DO TREM-TIPO RODOVIARIO,EXCLUSIVEANDAIME.ASSENTAMENTO</t>
  </si>
  <si>
    <t>BUEIRO SIMPLES EM ARCO,CONSTITUIDO DE CHAPAS GALVANIZADAS OUREVESTIDAS COM EPOXY,ESPESSURA DE 3,40MM,PARAFUSOS,PORCAS EFERRAMENTAS NECESSARIAS,COM DIMENSOES EM TORNO DE 6,78M DEVAO E 2,41M DE ALTURA,RECOBRIMENTO MINIMO DE 0,75M E MAXIMODE 3,50M,SOB A INFLUENCIA DO TREM-TIPO RODOVIARIO,EXCLUSIVEANDAIME.ASSENTAMENTO</t>
  </si>
  <si>
    <t>BUEIRO SIMPLES EM ARCO,CONSTITUIDO DE CHAPAS GALVANIZADAS OUREVESTIDAS COM EPOXY,ESPESSURA DE 3,40MM,PARAFUSO,PORCAS EFERRAMENTAS NECESSARIAS,COM DIMENSOES EM TORNO DE 6,96M DE VAO E 4,42M DE ALTURA,RECOBRIMENTO MINIMO DE 0,75M E MAXIMO DE 4,00M,SOB A INFLUENCIA DO TREM-TIPO RODOVIARIO,EXCLUSIVE ANDAIME.ASSENTAMENTO</t>
  </si>
  <si>
    <t>BUEIRO SIMPLES EM ARCO,CONSTITUIDO DE CHAPAS GALVANIZADAS OUREVESTIDAS COM EPOXY,ESPESSURA DE 3,40MM,PARAFUSOS,PORCAS EFERRAMENTAS NECESSARIAS,COM DIMENSOES EM TORNO DE 7,67M DEVAO E 2,57M DE ALTURA,RECOBRIMENTO MINIMO DE 0,90M E MAXIMODE 3,00M,SOB A INFLUENCIA DO TREM-TIPO RODOVIARIO,EXCLUSIVEANDAIME.ASSENTAMENTO</t>
  </si>
  <si>
    <t>BUEIRO SIMPLES EM ARCO,CONSTITUIDO DE CHAPAS GALVANIZADAS OUREVESTIDAS COM EPOXY,ESPESSURA DE 3,40MM,PARAFUSOS,PORCAS EFERRAMENTAS NECESSARIAS,COM DIMENSOES EM TORNO DE 7,85M DEVAO E 4,60M DE ALTURA,RECOBRIMENTO MINIMO DE 0,90M E MAXIMODE 3,00M,SOB A INFLUENCIA DO TREM-TIPO RODOVIARIO,EXCLUSIVEANDAIME.ASSENTAMENTO</t>
  </si>
  <si>
    <t>BUEIRO SIMPLES EM ARCO,CONSTITUIDO DE CHAPAS GALVANIZADAS OUREVESTIDAS COM EPOXY,ESPESSURA DE 3,40MM,PARAFUSOS,PORCAS EFERRAMENTAS NECESSARIAS,COM DIMENSOES EM TORNO DE 8,79M DEVAO E 2,95M DE ALTURA,RECOBRIMENTO MINIMO DE 0,90M E MAXIMODE 3,50M,SOB A INFLUENCIA DO TREM-TIPO RODOVIARIO,EXCLUSIVEANDAIME.ASSENTAMENTO</t>
  </si>
  <si>
    <t>BUEIRO SIMPLES EM ARCO,CONSTITUIDO DE CHAPAS GALVANIZADAS OUREVESTIDAS COM EPOXY,ESPESSURA DE 3,40MM,PARAFUSOS PORCAS EFERRAMENTAS NECESSARIAS,COM DIMENSOES EM TORNO DE 8,97M DEVAO E 5,00M DE ALTURA,RECOBRIMENTO MINIMO DE 0,90M E MAXIMODE 4,00M,SOB A INFLUENCIA DO TREM-TIPO RODOVIARIO,EXCLUSIVEANDAIME.ASSENTAMENTO</t>
  </si>
  <si>
    <t>BUEIRO SIMPLES EM ARCO,CONSTITUIDO DE CHAPAS GALVANIZADAS OUREVESTIDAS COM EPOXY,ESPESSURA DE 4,70MM,PARAFUSOS,PORCAS EFERRAMENTAS NECESSARIAS,COM DIMENSOES EM TORNO DE 9,45M DEVAO E 3,07M DE ALTURA,RECOBRIMENTO MINIMO DE 0,90M E MAXIMODE 4,00M,SOB A INFLUENCIA DO TREM-TIPO RODOVIARIO,EXCLUSIVEANDAIME.ASSENTAMENTO</t>
  </si>
  <si>
    <t>BUEIRO SIMPLES EM ARCO,CONSTITUIDO DE CHAPAS GALVANIZADAS OUREVESTIDAS COM EPOXY,ESPESSURA DE 4,70MM,PARAFUSOS,PORCAS EFERRAMENTAS NECESSARIAS,COM DIMENSOES EM TORNO DE 9,86M DEVAO E 6,07M DE ALTURA,RECOBRIMENTO MINIMO DE 0,90M E MAXIMODE 4,00M,SOB A INFLUENCIA DO TREM-TIPO RODOVIARIO,EXCLUSIVEANDAIME.ASSENTAMENTO</t>
  </si>
  <si>
    <t>BUEIRO SIMPLES EM ARCO,CONSTITUIDO DE CHAPAS GALVANIZADAS OUREVESTIDAS COM EPOXY,ESPESSURA DE 6,30MM,PARAFUSOS,PORCAS EFERRAMENTAS NECESSARIAS,COM DIMENSOES EM TORNO DE 10,77M DEVAO E 3,48M DE ALTURA,RECOBRIMENTO MINIMO DE 1,20M E MAXIMODE 4,00M,SOB A INFLUENCIA DO TREM-TIPO RODOVIARIO,EXCLUSIVEANDAIME.ASSENTAMENTO</t>
  </si>
  <si>
    <t>BUEIRO SIMPLES EM ARCO,CONSTITUIDO DE CHAPAS GALVANIZADAS OUREVESTIDAS COM EPOXY,ESPESSURA DE 6,30MM,PARAFUSOS,PORCAS EFERRAMENTAS NECESSARIAS,COM DIMENSOES EM TORNO DE 10,97M DEVAO E 6,53M DE ALTURA,RECOBRIMENTO MINIMO DE 1,20M E MAXIMODE 4,50M,SOB A INFLUENCIA DO TREM-TIPO RODOVIARIO,EXCLUSIVEANDAIME.ASSENTAMENTO</t>
  </si>
  <si>
    <t>BUEIRO SIMPLES EM ARCO,CONSTITUIDO DE CHAPAS GALVANIZADAS OUREVESTIDAS COM EPOXY,ESPESSURA DE 6,30MM,PARAFUSOS,PORCAS EFERRAMENTAS NECESSARIAS,COM DIMENSOES EM TORNO DE 11,58M DEVAO E 7,16M DE ALTURA,RECOBRIMENTO MINIMO DE 1,20M E MAXIMODE 4,50M,SOB A INFLUENCIA DO TREM-TIPO RODOVIARIO,EXCLUSIVEANDAIME.ASSENTAMENTO</t>
  </si>
  <si>
    <t>BUEIRO SIMPLES EM ARCO,CONSTITUIDO DE CHAPAS GALVANIZADAS OUREVESTIDAS COM EPOXY,ESPESSURA DE 6,30MM,PARAFUSOS,PORCAS EFERRAMENTAS NECESSARIAS,COM DIMENSOES EM TORNO DE 11,78M DEVAO E 4,80M DE ALTURA,RECOBRIMENTO MINIMO DE 1,20M E MAXIMODE 4,50M,SOB A INFLUENCIA DO TREM-TIPO RODOVIARIO,EXCLUSIVEANDAIME.ASSENTAMENTO</t>
  </si>
  <si>
    <t>TUNNEL LINER,PARA PROCESSO NAO DESTRUTIVO,CIRCULAR,CONSTITUIDO DE CHAPAS GALVANIZADAS OU REVESTIDAS COM EPOXY,ESPESSURADE 2,70MM,DIAMETRO DE 1,20M,PARAFUSOS, PORCAS E FERRAMENTASNECESSARIAS,RECOBRIMENTO MINIMO DE 1,20M E MAXIMO DE 12,90M,SOB A INFLUENCIA DO TREM-TIPO RODOVIARIO,EXCLUSIVE ANDAIME EESCAVACAO DENTRO DO TUNEL.ASSENTAMENTO</t>
  </si>
  <si>
    <t>TUNNEL LINER,PARA PROCESSO NAO DESTRUTIVO,CIRCULAR,CONSTITUIDO DE CHAPAS GALVANIZADAS OU REVESTIDAS COM EPOXY,ESPESSURADE 2,70MM,DIAMETRO DE 1,60M,PARAFUSOS, PORCAS E FERRAMENTASNECESSARIAS,RECOBRIMENTO MINIMO DE 1,20M E MAXIMO DE 9,60M,SOB A INFLUENCIA DO TREM-TIPO RODOVIARIO,EXCLUSIVE ANDAIME EESCAVACAO DENTRO DO TUNEL.ASSENTAMENTO</t>
  </si>
  <si>
    <t>TUNNEL LINER,PARA PROCESSO NAO DESTRUTIVO,CIRCULAR,CONSTITUIDO DE CHAPAS GALVANIZADAS OU REVESTIDAS COM EPOXY,ESPESSURADE 2,70MM,DIAMETRO DE 2,00M,PARAFUSOS, PORCAS E FERRAMENTASNECESSARIAS,RECOBRIMENTO MINIMO DE 1,50M E MAXIMO DE 7,70M,SOB A INFLUENCIA DO TREM-TIPO RODOVIARIO,EXCLUSIVE ANDAIME EESCAVACAO DENTRO DO TUNEL.ASSENTAMENTO</t>
  </si>
  <si>
    <t>TUNNEL LINER,PARA PROCESSO NAO DESTRUTIVO,CIRCULAR,CONSTITUIDO DE CHAPAS GALVANIZADAS OU REVESTIDAS COM EPOXY,ESPESSURADE 2,70MM,DIAMETRO DE 2,40M,PARAFUSOS, PORCAS E FERRAMENTASNECESSARIAS,RECOBRIMENTO MINIMO DE 1,90M E MAXIMO DE 6,40M,SOB A INFLUENCIA DO TREM-TIPO RODOVIARIO,EXCLUSIVE ANDAIME EESCAVACAO DENTRO DO TUNEL.ASSENTAMENTO</t>
  </si>
  <si>
    <t>TUNNEL LINER,PARA PROCESSO NAO DESTRUTIVO,CIRCULAR,CONSTITUIDO DE CHAPAS GALVANIZADAS OU REVESTIDAS COM EPOXY,ESPESSURADE 2,70MM,DIAMETRO DE 2,80M,PARAFUSOS, PORCAS E FERRAMENTASNECESSARIAS,RECOBRIMENTO MINIMO DE 2,20M E MAXIMO DE 5,50M,SOB A INFLUENCIA DO TREM-TIPO RODOVIARIO,EXCLUSIVE ANDAIME EESCAVACAO DENTRO DO TUNEL.ASSENTAMENTO</t>
  </si>
  <si>
    <t>TUNNEL LINER,PARA PROCESSO NAO DESTRUTIVO,CIRCULAR,CONSTITUIDO DE CHAPAS GALVANIZADAS OU REVESTIDAS COM EPOXY,ESPESSURADE 2,70MM,DIAMETRO DE 3,20M,PARAFUSOS, PORCAS E FERRAMENTASNECESSARIAS,RECOBRIMENTO MINIMO DE 2,40M E MAXIMO DE 4,80M,SOB A INFLUENCIA DO TREM-TIPO RODOVIARIO,EXCLUSIVE ANDAIME EESCAVACAO DENTRO DO TUNEL.ASSENTAMENTO</t>
  </si>
  <si>
    <t>TUNNEL LINER,PARA PROCESSO NAO DESTRUTIVO,CIRCULAR,CONSTITUIDO DE CHAPAS GALVANIZADAS OU REVESTIDAS COM EPOXY,ESPESSURADE 2,70MM,DIAMETRO DE 3,60M,PARAFUSOS, PORCAS E FERRAMENTASNECESSARIAS,RECOBRIMENTO MINIMO DE 2,60M E MAXIMO DE 4,30M,SOB A INFLUENCIA DO TREM-TIPO RODOVIARIO,EXCLUSIVE ANDAIME EESCAVACAO DENTRO DO TUNEL.ASSENTAMENTO</t>
  </si>
  <si>
    <t>TUNNEL LINER,PARA PROCESSO NAO DESTRUTIVO,CIRCULAR,CONSTITUIDO DE CHAPAS GALVANIZADAS OU REVESTIDAS COM EPOXY,ESPESSURADE 3,40MM,DIAMETRO DE 4,00M,PARAFUSOS, PORCAS E FERRAMENTASNECESSARIAS,RECOBRIMENTO MINIMO DE 2,80M E MAXIMO DE 4,60M,SOB A INFLUENCIA DO TREM-TIPO RODOVIARIO,EXCLUSIVE ANDAIME EESCAVACAO DENTRO DO TUNEL.ASSENTAMENTO</t>
  </si>
  <si>
    <t>TUNNEL LINER,PARA PROCESSO NAO DESTRUTIVO,CIRCULAR,CONSTITUIDO DE CHAPAS GALVANIZADAS OU REVESTIDAS COM EPOXY,ESPESSURADE 4,70MM,DIAMETRO DE 4,40M,PARAFUSOS, PORCAS E FERRAMENTASNECESSARIAS,RECOBRIMENTO MINIMO DE 3,00M E MAXIMO DE 5,20M,SOB A INFLUENCIA DO TREM-TIPO RODOVIARIO,EXCLUSIVE ANDAIME EESCAVACAO DENTRO DO TUNEL.ASSENTAMENTO</t>
  </si>
  <si>
    <t>TUNNEL LINER,PARA PROCESSO NAO DESTRUTIVO,CIRCULAR,CONSTITUIDO DE CHAPAS GALVANIZADAS OU REVESTIDAS COM EPOXY,ESPESSURADE 6,30MM,DIAMETRO DE 4,80M,PARAFUSOS, PORCAS E FERRAMENTASNECESSARIAS,RECOBRIMENTO MINIMO DE 3,20M E MAXIMO DE 5,80M,SOB A INFLUENCIA DO TREM-TIPO RODOVIARIO,EXCLUSIVE ANDAIME EESCAVACAO DENTRO DO TUNEL.ASSENTAMENTO</t>
  </si>
  <si>
    <t>BRITAGEM DE ROCHA,APROVEITAMENTO DA ESCAVACAO DE MATERIAL DE3ª CATEGORIA,PARA IMPLANTACAO OU ALARGAMENTO DE RODOVIAS,EXCLUSIVE O TRANSPORTE DO BRITADOR,INCLUSIVE ESCAVACAO(POR M3DE PEDRA BRITADA)</t>
  </si>
  <si>
    <t>EXTRACAO DE ROCHA EM EXPLORACAO DE PEDREIRA,EXCLUSIVE BRITAGEM</t>
  </si>
  <si>
    <t>FRAGMENTACAO,CARGA,TRANSPORTE E BRITAGEM DE ROCHA JA EXTRAIDA,EM EXPLORACAO DE PEDREIRA,EXCLUSIVE TRANSPORTE DO BRITADOR(POR M3 DE PEDRA BRITADA)</t>
  </si>
  <si>
    <t>EXTRACAO DE AREIA DE RIO,POR MEIO DE DRAGAGEM,INCLUSIVE CARGA,SENDO O CUSTO REFERIDO AO VOLUME DO CAMINHAO</t>
  </si>
  <si>
    <t>AREIA,INCLUSIVE TRANPORTE,PARA REGIAO METROPOLITANA DO RIO DE JANEIRO.FORNECIMENTO</t>
  </si>
  <si>
    <t>CIMENTO PORTLAND CP-II-32,INCLUSIVE TRANSPORTE.FORNECIMENTO</t>
  </si>
  <si>
    <t>CASCALHINHO(PEDRA ZERO),INCLUSIVE TRANSPORTE,PARA REGIAO METROPOLITANA DO RIO DE JANEIRO.FORNECIMENTO</t>
  </si>
  <si>
    <t>PEDRA BRITADA Nº1,INCLUSIVE TRANSPORTE,PARA REGIAO METROPOLITANA DO RIO DE JANEIRO.FORNECIMENTO</t>
  </si>
  <si>
    <t>PEDRA BRITADA Nº2,INCLUSIVE TRANSPORTE,PARA REGIAO METROPOLITANA DO RIO DE JANEIRO.FORNECIMENTO</t>
  </si>
  <si>
    <t>PEDRA BRITADA Nº3,INCLUSIVE TRANSPORTE,PARA REGIAO METROPOLITANA DO RIO DE JANEIRO.FORNECIMENTO</t>
  </si>
  <si>
    <t>BRITA CORRIDA,INCLUSIVE TRANSPORTE,PARA REGIAO METROPOLITANADO RIO DE JANEIRO.FORNECIMENTO</t>
  </si>
  <si>
    <t>PO-DE-PEDRA, INCLUSIVE TRANSPORTE PARA REGIAO METROPOLITANADO RIO DE JANEIRO.FORNECIMENTO</t>
  </si>
  <si>
    <t>BRITA GRADUADA,INCLUSIVE TRANSPORTE,PARA REGIAO METROPOLITANA DO RIO DE JANEIRO.FORNECIMENTO</t>
  </si>
  <si>
    <t>BRITA GRADUADA COM ADICAO DE 1% DE CIMENTO,INCLUSIVE TRANSPORTE,PARA REGIAO METROPOLITANA DO RIO DE JANEIRO.FORNECIMENTO</t>
  </si>
  <si>
    <t>PEDRA-DE-MAO,INCLUSIVE TRANSPORTE,PARA REGIAO METROPOLITANADO RIO DE JANEIRO.FORNECIMENTO</t>
  </si>
  <si>
    <t>PO-DE-PEDRA,SEM CONSIDERAR O TRANSPORTE DA PEDREIRA ATE O LOCAL DE UTILIZACAO,INCLUSIVE CARGA NO CAMINHAO.FORNECIMENTO</t>
  </si>
  <si>
    <t>POLIMERO TIPO SBS GRANULADO,INCLUSIVE TRANSPORTE.FORNECIMENTO</t>
  </si>
  <si>
    <t>CONCRETO BETUMINOSO USINADO A QUENTE.PREPARO E FORNECIMENTO</t>
  </si>
  <si>
    <t>CONCRETO BETUMINOSO USINADO A QUENTE,EXCLUSIVE FORNECIMENTODO CAP.PREPARO E FORNECIMENTO</t>
  </si>
  <si>
    <t>CONCRETO BETUMINOSO USINADO A QUENTE,EXCLUSIVE PREPARO,INCLUSIVE TRANSPORTE.CUSTO SOMENTE DOS MATERIAIS.FORNECIMENTO</t>
  </si>
  <si>
    <t>CONCRETO BETUMINOSO USINADO A QUENTE,MASSA MUITO FINA.PREPARO E FORNECIMENTO</t>
  </si>
  <si>
    <t>CONCRETO BETUMINOSO USINADO A QUENTE,MASSA MUITO FINA.FORNECIMENTO,EXCLUSIVE PREPARO</t>
  </si>
  <si>
    <t>LAMA ASFALTICA,FINA,INCLUSIVE TRANSPORTE.CUSTO SOMENTE DOS MATERIAIS.FORNECIMENTO</t>
  </si>
  <si>
    <t>LAMA ASFALTICA,GROSSA,INCLUSIVE TRANSPORTE.CUSTO SOMENTE DOSMATERIAIS.FORNECIMENTO</t>
  </si>
  <si>
    <t>CAMADA POROSA DE ATRITO EM CBUQ,MODIFICADO POR POLIMERO,INCLUSIVE TRANSPORTE.CUSTO SOMENTE DOS MATERIAIS.FORNECIMENTO</t>
  </si>
  <si>
    <t>CONCRETO BETUMINOSO USINADO A QUENTE TIPO "BINDER",EXCLUSIVEPREPARO,INCLUSIVE TRANSPORTE.CUSTO SOMENTE DOS MATERIAIS.FORNECIMENTO</t>
  </si>
  <si>
    <t>IMPRIMACAO,INCLUSIVE TRANSPORTE.CUSTO SOMENTE DOS MATERIAIS.FORNECIMENTO</t>
  </si>
  <si>
    <t>PINTURA DE LIGACAO,INCLUSIVE TRANSPORTE.CUSTO SOMENTE DOS MATERIAIS.FORNECIMENTO</t>
  </si>
  <si>
    <t>PRE-MISTURADO A FRIO.PREPARO E FORNECIMENTO</t>
  </si>
  <si>
    <t>TRATAMENTO SUPERFICIAL SIMPLES,INCLUSIVE TRANSPORTE.CUSTO SOMENTE DOS MATERIAIS.FORNECIMENTO</t>
  </si>
  <si>
    <t>TRATAMENTO SUPERFICIAL DUPLO,UTILIZANDO ESCORIA DE ACIARIA.CUSTO SOMENTE DOS MATERIAIS,EXCLUSIVE TRANSPORTE DA ESCORIA DE ACIARIA.FORNECIMENTO</t>
  </si>
  <si>
    <t>TRATAMENTO SUPERFICIAL DUPLO,INCLUSIVE TRANSPORTE.CUSTO SOMENTE DOS MATERIAIS.FORNECIMENTO</t>
  </si>
  <si>
    <t>TRATAMENTO SUPERFICIAL TRIPLO,INCLUSIVE TRANSPORTE.CUSTO SOMENTE DOS MATERIAIS.FORNECIMENTO</t>
  </si>
  <si>
    <t>EMULSAO ASFALTICA CATIONICA,TIPO RR-2C,INCLUSIVE TRANSPORTE.CUSTO SOMENTE DOS MATERIAIS.FORNECIMENTO</t>
  </si>
  <si>
    <t>EMULSAO ASFALTICA CATIONICA,TIPO RL-1C,INCLUSIVE TRANSPORTE.CUSTO SOMENTE DOS MATERIAIS.FORNECIMENTO</t>
  </si>
  <si>
    <t>EMULSAO ASFALTICA CATIONICA RR-1C,INCLUSIVE TRANSPORTE.CUSTOSOMENTE DOS MATERIAIS.FORNECIMENTO</t>
  </si>
  <si>
    <t>EMULSAO ASFALTICA CATIONICA,TIPO RM-1C,INCLUSIVE TRANSPORTE.CUSTO SOMENTE DOS MATERIAIS.FORNECIMENTO</t>
  </si>
  <si>
    <t>ASFALTO DILUIDO,TIPO CM-30,INCLUSIVE TRANSPORTE.CUSTO SOMENTE DOS MATERIAIS.FORNECIMENTO</t>
  </si>
  <si>
    <t>MATERIAL BETUMINOSO,TIPO CIMENTO ASFALTICO CAP-30/45,INCLUSIVE TRANSPORTE.CUSTO SOMENTE DOS MATERIAIS.FORNECIMENTO</t>
  </si>
  <si>
    <t>MATERIAL BETUMINOSO,TIPO CIMENTO ASFALTICO CAP-50/70,INCLUSIVE TRANSPORTE.FORNECIMENTO</t>
  </si>
  <si>
    <t>DOPE DE ADESIVIDADE,EXCLUSIVE TRANSPORTE.FORNECIMENTO</t>
  </si>
  <si>
    <t>SAIBRO,INCLUSIVE TRANSPORTE.FORNECIMENTO</t>
  </si>
  <si>
    <t>SAIBRO,EXCLUSIVE TRANSPORTE,INCLUSIVE CARGA NO CAMINHAO</t>
  </si>
  <si>
    <t>PINTURA COM CAL,DE GUARDA-CORPO,GUARDA-RODA E MURETA DE PROTECAO EM PONTES E VIADUTOS,MEDIDA PELO DOBRO DA AREA TOTAL(LARGURA X ALTURA)</t>
  </si>
  <si>
    <t>PO-DE-BORRACHA GRANULADO(DENSIDADE ENTRE 0,3 E 0,4),INCLUSIVE TRANSPORTE PARA REGIAO METROPOLITANA DO RIO DE JANEIRO.FORNECIMENTO</t>
  </si>
  <si>
    <t>PINTURA DE MEIO-FIO COM CAL,COM UMA DEMAO</t>
  </si>
  <si>
    <t>PINTURA COM TINTA A BASE DE PVA,DE GUARDA-CORPO,GUARDA-RODAE MURETA DE PROTECAO EM PONTES E VIADUTOS,MEDIDA PELO DOBRODA AREA TOTAL(LARGURA X ALTURA)</t>
  </si>
  <si>
    <t>DEFENSAS METALICAS:RECUPERACAO E ASSENTAMENTO COM RETIRADA,PINTURA EM 2 DEMAOS E POSTERIOR RECOLOCACAO</t>
  </si>
  <si>
    <t>EMULSAO ASFALTICA CATIONICA,TIPO RR-2C,EXCLUSIVE TRANSPORTE.CUSTO SOMENTE DOS MATERIAIS.FORNECIMENTO</t>
  </si>
  <si>
    <t>EMULSAO ASFALTICA CATIONICA,TIPO RL-1C,EXCLUSIVE TRANSPORTE.CUSTO SOMENTE DOS MATERIAIS.FORNECIMENTO</t>
  </si>
  <si>
    <t>EMULSAO ASFALTICA CATIONICA,TIPO RR-1C,EXCLUSIVE TRANSPORTE.CUSTO SOMENTE DOS MATERIAIS.FORNECIMENTO</t>
  </si>
  <si>
    <t>EMULSAO ASFALTICA CATIONICA,TIPO RM-1C,EXCLUSIVE TRANSPORTE.CUSTO SOMENTE DOS MATERIAIS.FORNECIMENTO</t>
  </si>
  <si>
    <t>ASFALTO DILUIDO,TIPO CM-30,EXCLUSIVE TRANSPORTE.CUSTO SOMENTE DOS MATEIRIAS.FORNECIMENTO</t>
  </si>
  <si>
    <t>MATERIAL BETUMINOSO,TIPO CIMENTO ASFALTICO CAP-30/45,EXCLUSIVE TRANSPORTE.CUSTO SOMENTE DOS MATERIAIS.FORNECIMENTO</t>
  </si>
  <si>
    <t>MATERIAL BETUMINOSO,TIPO CIMENTO ASFALTICO CAP-50/70,EXCLUSIVE TRANSPORTE.CUSTO SOMENTE DOS MATERIAIS.FORNECIMENTO</t>
  </si>
  <si>
    <t>CASCALHINHO (PEDRA ZERO) PARA REGIAO DE CAMPOS,EXCLUSIVE TRANSPORTE,INCLUSIVE CARGA NO CAMINHAO.FORNECIMENTO</t>
  </si>
  <si>
    <t>PEDRA BRITADA 1,2 E 3 PARA REGIAO DE CAMPOS,EXCLUSIVE TRANPORTE,INCLUSIVE CARGA NO CAMINHAO.FORNECIMENTO</t>
  </si>
  <si>
    <t>BRITA CORRIDA PARA REGIAO DE CAMPOS,EXCLUSIVE TRANSPORTE,INCLUSIVE CARGA NO CAMINHAO.FORNECIMENTO</t>
  </si>
  <si>
    <t>PO-DE-PEDRA,PARA REGIAO DE CAMPOS,EXCLUSIVE TRANSPORTE,INCLUSIVE CARGA NO CAMINHAO.FORNECIMENTO</t>
  </si>
  <si>
    <t>PEDRA-DE-MAO PARA REGIAO DE CAMPOS,EXCLUSIVE TRANSPORTE,INCLUSIVE CARGA NO CAMINHAO.FORNECIMENTO</t>
  </si>
  <si>
    <t>AREIA PARA A REGIAO DE CAMPOS DOS GOYTACAZES,EXCLUSIVE TRANSPORTE,INCLUSIVE CARGA NO CAMINHAO.FORNECIMENTO</t>
  </si>
  <si>
    <t>CASCALHINHO (PEDRA ZERO) PARA REGIAO DE ITAPERUNA,EXCLUSIVETRANSPORTE,INCLUSIVE CARGA NO CAMINHAO.FORNECIMENTO</t>
  </si>
  <si>
    <t>PEDRA BRITADA 1 PARA REGIAO DE ITAPERUNA,EXCLUSIVE TRANSPORTE,INCLUSIVE CARGA NO CAMINHAO.FORNECIMENTO</t>
  </si>
  <si>
    <t>PO-DE-PEDRA PARA REGIAO DE ITAPERUNA,EXCLUSIVE TRANSPORTE,INCLUSIVE CARGA NO CAMINHAO.FORNECIMENTO</t>
  </si>
  <si>
    <t>PEDRA-DE-MAO PARA REGIAO DE ITAPERUNA,EXCLUSIVE TRANSPORTE,INCLUSIVE CARGA NO CAMINHAO.FORNECIMENTO</t>
  </si>
  <si>
    <t>AREIA PARA A REGIAO DE ITAPERUNA,EXCLUSIVE TRANSPORTE,INCLUSIVE CARGA NO CAMINHAO.FORNECIMENTO</t>
  </si>
  <si>
    <t>CASCALHINHO (PEDRA ZERO) PARA REGIAO DE MACAE,EXCLUSIVE TRANSPORTE,INCLUSIVE CARGA NO CAMINHAO.FORNECIMENTO</t>
  </si>
  <si>
    <t>PEDRA BRITADA 1, 2 E 3 PARA REGIAO DE MACAE,EXCLUSIVE TRANSPORTE,INCLUSIVE CARGA NO CAMINHAO.FORNECIMENTO</t>
  </si>
  <si>
    <t>BRITA CORRIDA PARA REGIAO DE MACAE,EXCLUSIVE TRANSPORTE,INCLUSIVE CARGA NO CAMINHAO.FORNECIMENTO</t>
  </si>
  <si>
    <t>PO-DE-PEDRA PARA REGIAO DE MACAE,EXCLUSIVE TRANSPORTE,INCLUSIVE CARGA NO CAMINHAO.FORNECIMENTO</t>
  </si>
  <si>
    <t>PEDRA-DE-MAO PARA REGIAO DE MACAE,EXCLUSIVE TRANSPORTE,INCLUSIVE CARGA NO CAMINHAO.FORNECIMENTO</t>
  </si>
  <si>
    <t>AREIA PARA A REGIAO DE MACAE,EXCLUSIVE TRANSPORTE,INCLUSIVECARGA NO CAMINHAO.FORNECIMENTO</t>
  </si>
  <si>
    <t>CASCALHINHO (PEDRA ZERO) PARA REGIAO DE NOVA FRIBURGO,EXCLUSIVE TRANSPORTE,INCLUSIVE CARGA NO CAMINHAO.FORNECIMENTO</t>
  </si>
  <si>
    <t>PEDRA BRITADA 1, 2 E 3 PARA REGIAO DE NOVA FRIBURGO,EXCLUSIVE TRANSPORTE,INCLUSIVE CARGA NO CAMINHAO.FORNECIMENTO</t>
  </si>
  <si>
    <t>BRITA CORRIDA PARA REGIAO DE NOVA FRIBURGO,EXCLUSIVE TRANSPORTE,INCLUSIVE CARGA NO CAMINHAO.FORNECIMENTO</t>
  </si>
  <si>
    <t>PO-DE-PEDRA PARA REGIAO DE NOVA FRIBURGO,EXCLUSIVE TRANSPORTE,INCLUSIVE CARGA NO CAMINHAO.FORNECIMENTO</t>
  </si>
  <si>
    <t>PEDRA-DE-MAO PARA REGIAO DE NOVA FRIBURGO,EXCLUSIVE TRANSPORTE,INCLUSIVE CARGA NO CAMINHAO.FORNECIMENTO</t>
  </si>
  <si>
    <t>AREIA PARA A REGIAO DE NOVA FRIBURGO,EXCLUSIVE TRANSPORTE,INCLUSIVE CARGA NO CAMINHAO.FORNECIMENTO</t>
  </si>
  <si>
    <t>CASCALHINHO (PEDRA ZERO) PARA REGIAO DE BARRA MANSA,EXCLUSIVE TRANSPORTE,INCLUSIVE CARGA NO CAMINHAO.FORNECIMENTO</t>
  </si>
  <si>
    <t>PEDRA BRITADA 1, 2 E 3 PARA REGIAO DE BARRA MANSA,EXCLUSIVETRANSPORTE,INCLUSIVE CARGA NO CAMINHAO.FORNECIMENTO</t>
  </si>
  <si>
    <t>BRITA CORRIDA PARA REGIAO DE BARRA MANSA,EXCLUSIVE TRANSPORTE,INCLUSIVE CARGA NO CAMINHAO.FORNECIMENTO</t>
  </si>
  <si>
    <t>PO-DE-PEDRA PARA REGIAO DE BARRA MANSA,EXCLUSIVE TRANSPORTE,INCLUSIVE CARGA NO CAMINHAO.FORNECIMENTO</t>
  </si>
  <si>
    <t>PEDRA-DE-MAO PARA REGIAO DE BARRA MANSA,EXCLUSIVE TRANSPORTE,INCLUSIVE CARGA NO CAMINHAO.FORNECIMENTO</t>
  </si>
  <si>
    <t>AREIA PARA REGIAO DE BARRA MANSA,EXCLUSIVE TRANSPORTE,INCLUSIVE CARGA NO CAMINHAO.FORNECIMENTO</t>
  </si>
  <si>
    <t>PEDRA BRITADA Nº3 PARA REGIAO METROPOLITANA DO RIO DE JANEIRO,EXCLUSIVE TRANSPORTE,INCLUSIVE CARGA NO CAMINHAO.FORNECIMENTO</t>
  </si>
  <si>
    <t>PEDRA BRITADA Nº2,PARA REGIAO METROPOLITANA DO RIO DE JANEIRO,EXCLUSIVE TRANSPORTE,INCLUSIVE CARGA NO CAMINHAO.FORNECIMENTO</t>
  </si>
  <si>
    <t>PEDRA BRITADA Nº1,PARA REGIAO METROPOLITANA DO RIO DE JANEIRO,EXCLUSIVE TRANSPORTE,INCLUSIVE CARGA NO CAMINHAO.FORNECIMENTO</t>
  </si>
  <si>
    <t>PEDRA BRITADA Nº0,PARA REGIAO METROPOLITANA DO RIO DE JANEIRO,EXCLUSIVE TRANSPORTE,INCLUSIVE CARGA NO CAMINHAO.FORNECIMENTO</t>
  </si>
  <si>
    <t>BRITA CORRIDA PARA REGIAO METROPOLITANA DO RIO DE JANEIRO,EXCLUSIVE TRANSPORTE,INCLUSIVE CARGA NO CAMINHAO.FORNECIMENTO</t>
  </si>
  <si>
    <t>PEDRA-DE-MAO PARA REGIAO METROPOLITANA DO RIO DE JANEIRO,EXCLUSIVE TRANSPORTE,INCLUSIVE CARGA NO CAMINHAO.FORNECIMENTO</t>
  </si>
  <si>
    <t>AREIA PARA REGIAO METROPOLITANA DO RIO DE JANEIRO,EXCLUSIVETRANSPORTE,INCLUSIVE CARGA NO CAMINHAO.FORNECIMENTO</t>
  </si>
  <si>
    <t>PO-DE-PEDRA PARA REGIAO METROPOLITANA DO RIO DE JANEIRO,EXCLUSIVE TRANSPORTE,INCLUSIVE CARGA NO CAMINHAO.FORNECIMENTO</t>
  </si>
  <si>
    <t>CONSTRUCAO DE FAIXA DELIMITADORA (VIBRADOR) EM CONCRETO SIMPLES,INCLUSIVE FORNECIMENTO DOS MATERIAIS</t>
  </si>
  <si>
    <t>SONORIZADOR DE CONCRETO MOLDADO NO LOCAL,MEDINDO (10,5X5,0)M,INCLUSIVE REJUNTAMENTO,BARRAS DE LIGACAO,ESCAVACAO,IMPRIMACAO</t>
  </si>
  <si>
    <t>NARIZ DE INTERSECAO EM CONCRETO SIMPLES,CONFORME PROJETO DER-RJ</t>
  </si>
  <si>
    <t>ONDULACAO EM CONCRETO(QUEBRA-MOLA)MOLDADA NO LOCAL,MEDINDO(10,50X3,70)M, INCLUSIVE REJUNTAMENTO, BARRAS DE LIGACAO, ESCAVACAO E IMPRIMACAO</t>
  </si>
  <si>
    <t>BARREIRA PRE-MOLDADA EXTERNA,EM CONCRETO ARMADO(FCK=25MPA,ACO CA-50),TIPO DER-RJ,MEDINDO 0,15M NO TOPO,0,40M NA BASE E 0,77M DE ALTURA,INCLUINDO FERROS DE LIGACAO E FORNECIMENTO DOS MATERIAIS</t>
  </si>
  <si>
    <t>BARREIRA PRE-MOLDADA EXTERNA,EM CONCRETO ARMADO(FCK=25MPA,ACO CA-50),TIPO DER-RJ,MEDINDO 0,25M NO TOPO,0,40M NA BASE E 1,14M DE ALTURA,INCLUINDO VIGOTA HORIZONTAL,MONTANTE A CADA 1,00M,FERROS DE LIGACAO E FORNECIMENTO DOS MATERIAIS</t>
  </si>
  <si>
    <t>BARREIRA DUPLA PRE-MOLDADA INTERNA(DIVISORIA DE PISTA),EM CONCRETO ARMADO(FCK=25MPA,ACO CA-50),TIPO DER-RJ,MEDINDO 0,15MNO TOPO,0,65M NA BASE E 0,77M DE ALTURA,INCLUINDO FERROS DELIGACAO E FORNECIMENTO DOS MATERIAIS</t>
  </si>
  <si>
    <t>BARREIRA PRE-MOLDADA EXTERNA,EM CONCRETO ARMADO(FCK=25MPA,ACO CA-50),FIXADA EM SOLO TIPO DER-RJ,MEDINDO 0,15M NO TOPO,0,40M NA BASE E 1,47M DE ALTURA TOTAL(SENDO PARTE ENTERRADA),TENDO SAPATA LATERAL DE CONCRETO ARMADO,CONCRETADA NO LOCAL,COM 1,50M DE LARGURA,INCLUSIVE FORNECIMENTO DOS MATERIAIS,EXCLUSIVE BERCOS</t>
  </si>
  <si>
    <t>BARREIRA PRE-MOLDADA EXTERNA,EM CONCRETO ARMADO(FCK=25MPA,ACO CA-50),FIXADA EM SOLO,TIPO DER-RJ,MEDINDO 0,25M NO TOPO,0,40M NA BASE E 2,34M DE ALTURA TOTAL(SENDO PARTE ENTERRADA),INCLUINDO VIGOTAS HORIZONTAIS,MONTANTES A CADA 1,00M,TENDO SAPATA LATERAL DE CONCRETO ARMADO,CONCRETADA NO LOCAL,C/0,60MDE LARGURA,INCLUSIVE FORNECIMENTO DOS MATERIAIS,EXCL.BERCOS</t>
  </si>
  <si>
    <t>BARREIRA DUPLA PRE-MOLDADA INTERNA(DIVISORIA DE PISTA),EM CONCRETO ARMADO(FCK=25MPA,ACO CA-50),FIXADA EM SOLO,TIPO DER-RJ,MEDINDO 0,15M NO TOPO,0,65M NA BASE E 1,27M DE ALTURA TOTAL(SENDO PARTE ENTERRADA),TENDO SAPATAS LATERIAIS DE CONCRETOARMADO COM 0,50M DE LARGURA,CONCRETADA NO LOCAL,INCLUSIVE FORNECIMENTO DOS MATERIAIS,EXCLUSIVE BERCOS</t>
  </si>
  <si>
    <t>GUARDA-CORPO EM CONCRETO ARMADO(FCK=15MPA,ACO CA-50),FORMADOPOR QUADROS RETANGULARES DE 1,90X0,50M SUSTENTADOS POR DOISMONTANTES DE 0,85M DE ALTURA,INCLUSIVE FORNECIMENTO DOS MATERIAIS E ELEMENTOS DE FIXACAO NA PONTE</t>
  </si>
  <si>
    <t>GUARDA-CORPO EM PILARES DE CONCRETO E BARRA DE ACO HORIZONTAIS DE 1.1/2" DE ACO GALVANIZADO</t>
  </si>
  <si>
    <t>GUARDA-CORPO COM 0,90M DE ALTURA,FORMADO POR DUAS LINHAS DETUBO DE PVC DE 75MM,APOIADOS EM MONTANTES DE CONCRETO A CADA2,0M</t>
  </si>
  <si>
    <t>MURETA DIVISORIA DE TRAFEGO,EM CONCRETO SIMPLES,TIPO AVENIDABRASIL,COM A FORMA EXECUTADA EM CHAPAS DE MADEIRA COMPENSADA DE 14MM RESINADA E DE 20MM PLASTIFICADA,INCLUSIVE FORNECIMENTO DOS MATERIAIS</t>
  </si>
  <si>
    <t>MURETA DIVISORIA DE TRAFEGO,EM CONCRETO SIMPLES,TIPO AVENIDABRASIL,INCLUSIVE FORNECIMENTO DOS MATERIAIS,EXCLUSIVE FORMA</t>
  </si>
  <si>
    <t>FORMA METALICA PARA MURETA DIVISORIA DE TRAFEGO,TIPO AVENIDABRASIL(ITEM 20.180.0001),INCLUSIVE RETIRADA DA MESMA E DO ESCORAMENTO,ADIMITINDO-SE ATE 25 VEZES A UTILIZACAO</t>
  </si>
  <si>
    <t>PROTECAO DE ESCORAMENTO PARA "LATERAL DE PISTA" (NAVIO),MEDINDO 1,50M DE LARGURA,1,50M DE ALTURA,0,30M DE ESPESSURA DE PAREDE E 16,00M DE COMPRIMENTO UTILIZANDO CONCRETO E TRILHO,CONFORME DESENHO DO DER-RJ</t>
  </si>
  <si>
    <t>PROTECAO DE ESCORAMENTO PARA "CENTRO DE PISTA" (NAVIO),MEDINDO 3,00M DE LARGURA,1,50M DE ALTURA,0,30M DE ESPESSURA DE PAREDE E 16,00M DE COMPRIMENTO UTILIZANDO CONCRETO E TRILHO,CONFORME DESENHO DO DER-RJ</t>
  </si>
  <si>
    <t>PROTECAO PARA VEICULOS,EM VERGALHOES,PRESOS A ESTRUTURA EXISTENTE,TELA DE ACO (MALHA Nº12 DE 8X8CM) E LONA DE PLASTICO(POLIETILENO),REAPROVEITAMENTO DA TELA DE ACO 4 VEZES E DOPLASTICO 2 VEZES</t>
  </si>
  <si>
    <t>PONTE BRANCA,EM MADEIRA DE LEI,SOBRE ESTACAS DE EUCALIPTO.FORNECIMENTO,COLOCACAO E ARRANCAMENTO</t>
  </si>
  <si>
    <t>ASSENTAMENTO DE POSTE DE CONCRETO,CIRCULAR,RETO DE 9,00M,COMCABECA DE CONCRETO,EXCLUSIVE FORNECIMENTO DO POSTE E DA CABECA</t>
  </si>
  <si>
    <t>ASSENTAMENTO DE POSTE DE CONCRETO,CIRCULAR,RETO DE 11,00M,COM CABECA DE CONCRETO,EXCLUSIVE FORNECIMENTO DO POSTE E DA CABECA</t>
  </si>
  <si>
    <t>ASSENTAMENTO DE POSTE DE CONCRETO,CIRCULAR,RETO DE 12,00M COM CABECA DE CONCRETO,EXCLUSIVE FORNECIMENTO DO POSTE E DA CABECA</t>
  </si>
  <si>
    <t>ASSENTAMENTO DE POSTE DE CONCRETO,CIRCULAR,RETO DE 13,00M,COM CABECA DE CONCRETO,EXCLUSIVE FORNECIMENTO DO POSTE E DA CABECA</t>
  </si>
  <si>
    <t>ASSENTAMENTO DE POSTE DE CONCRETO,CIRCULAR,RETO DE 17,00M,COM CABECA DE CONCRETO,EXCLUSIVE FORNECIMENTO DO POSTE E DA CABECA</t>
  </si>
  <si>
    <t>ASSENTAMENTO DE POSTE RETO,DE ACO DE 3,50 ATE 6,00M,COM ENGASTAMENTO DA PARTE INFERIOR DA COLUNA DIRETAMENTE NO SOLO,EXCLUSIVE FORNECIMENTO DO POSTE</t>
  </si>
  <si>
    <t>ASSENTAMENTO DE POSTE RETO,DE ACO DE 7,00 ATE 11,00M,COM ENGASTAMENTO DA PARTE INFERIOR DA COLUNA DIRETAMENTE NO SOLO,EXCLUSIVE FORNECIMENTO DO POSTE</t>
  </si>
  <si>
    <t>ASSENTAMENTO DE POSTE RETO,DE ACO DE 13,00 ATE 20,00M,COM ENGASTAMENTO DA PARTE INFERIOR DA COLUNA DIRETAMENTE NO SOLO,EXCLUSIVE FORNECIMENTO DO POSTE</t>
  </si>
  <si>
    <t>ASSENTAMENTO DE POSTE CURVO,DE ACO DE 7,00M,DE 1 BRACO,COM ENGASTAMENTO DA PARTE INFERIOR DA COLUNA DIRETAMENTE NO SOLO,EXCLUSIVE FORNECIMENTO DO POSTE</t>
  </si>
  <si>
    <t>ASSENTAMENTO DE POSTE CURVO,DE ACO DE 7,00M,DE 2 BRACOS,COMENGASTAMENTO DA PARTE INFERIOR DA COLUNA DIRETAMENTE NO SOLO,EXCLUSIVE FORNECIMENTO DO POSTE</t>
  </si>
  <si>
    <t>ASSENTAMENTO DE POSTE CURVO,DE ACO DE 8,00 ATE 12,00M,DE 1 BRACO,COM ENGASTAMENTO DA PARTE INFERIOR DA COLUNA DIRETAMENTE NO SOLO,EXCLUSIVE FORNECIMENTO DO POSTE</t>
  </si>
  <si>
    <t>ASSENTAMENTO DE POSTE CURVO,DE ACO DE 8,00 ATE 12,00M,DE 2 BRACOS,COM ENGASTAMENTO DA PARTE INFERIOR DA COLUNA DIRETAMENE NO SOLO,EXCLUSIVE FORNECIMENTO DO POSTE</t>
  </si>
  <si>
    <t>ASSENTAMENTO DE POSTE DE MADEIRA CIRCULAR DE 7,00M ATE 11,00M,EXCLUSIVE FORNECIMENTO DO POSTE</t>
  </si>
  <si>
    <t>ASSENTAMENTO DE POSTE DE CONCRETO,CIRCULAR RETO DE 23,00M,EMFUNDACAO ESPECIAL,EXCLUSIVE FUNDACAO E FORNECIMENTO DO POSTE</t>
  </si>
  <si>
    <t>ASSENTAMENTO DE POSTE DE CONCRETO,CIRCULAR RETO DE 33,00M,EMFUNDACAO ESPECIAL,EXCLUSIVE FUNDACAO E FORNECIMENTO DO POSTE</t>
  </si>
  <si>
    <t>ASSENTAMENTO DE POSTE RETO,DE ACO DE 3,50 ATE 6,00M,COM FLANGE DE ACO SOLDADO NA SUA BASE,FIXADO POR PARAFUSOS CHUMBADORES ENGASTADOS EM FUNDACAO DE CONCRETO,EXCLUSIVE FUNDACAO EFORNECIMENTO DO POSTE</t>
  </si>
  <si>
    <t>ASSENTAMENTO DE POSTE RETO,DE ACO DE 7,00 ATE 9,00M,COM FLANGE DE ACO SOLDADO NA SUA BASE,FIXADO POR PARAFUSOS CHUMBADORRES ENGASTADOS EM FUNDACAO DE CONCRETO,EXCLUSIVE FUNDACAO EFORNECIMENTO DO POSTE</t>
  </si>
  <si>
    <t>ASSENTAMENTO DE POSTE RETO,DE ACO DE 13,00 ATE 20,00M,COM FLANGE DE ACO SOLDADO NA SUA BASE,FIXADO POR PARAFUSOS CHUMBADORES ENGASTADOS EM FUNDACAO DE CONCRETO,EXCLUSIVE FUNDACAO EFORNECIMENTO DO POSTE</t>
  </si>
  <si>
    <t>ASSENTAMENTO DE POSTE CURVO,DE 1 BRACO,DE ACO DE 8,00 ATE 9,00M,COM FLANGE DE ACO SOLDADO NA SUA BASE,FIXADO POR PARAFUSOS CHUMBADORES ENGASTADOS EM FUNDACAO DE CONCRETO,EXCLUSIVEFUNDACAO E FORNECIMENTO DO POSTE</t>
  </si>
  <si>
    <t>ASSENTAMENTO DE POSTE CURVO,DE 1 BRACO,DE ACO DE 10,00 ATE 12,00M,COM FLANGE DE ACO SOLDADO NA SUA BASE,FIXADO POR PARAFUSOS CHUMBADORES ENGASTADOS EM FUNDACAO DE CONCRETO,EXCLUSIVE FUNDACAO E FORNECIMENTO DO POSTE</t>
  </si>
  <si>
    <t>ASSENTAMENTO DE POSTE CURVO,DE 2 BRACOS,DE ACO DE 8,00 ATE 9,00M,COM FLANGE DE ACO SOLDADO NA SUA BASE,FIXADO POR PARAFUSOS CHUMBADORES ENGASTADOS EM FUNDACAO DE CONCRETO,EXCLUSIVEFUNDACAO E FORNECIMENTO DO POSTE</t>
  </si>
  <si>
    <t>ASSENTAMENTO DE POSTE CURVO,DE 2 BRACOS,DE ACO DE 10,00 ATE12,00M,COM FLANGE DE ACO SOLDADO NA SUA BASE,FIXADO POR PARAFUSOS CHUMBADORES ENGASTADOS EM FUNDACAO DE CONCRETO,EXCLUSIVE FUNDACAO E FORNECIMENTO DO POSTE</t>
  </si>
  <si>
    <t>POSTE DE CONCRETO COM SECAO CIRCULAR,RETO,COM 9,00M DE COMPRIMENTO,TIPO LEVE,EXCLUSIVE TRANSPORTE.FORNECIMENTO</t>
  </si>
  <si>
    <t>POSTE DE CONCRETO COM SECAO CIRCULAR,RETO,COM 11,00M DE COMPRIMENTO,TIPO LEVE,EXCLUSIVE TRANSPORTE.FORNECIMENTO</t>
  </si>
  <si>
    <t>POSTE DE CONCRETO COM SECAO CIRCULAR,RETO,COM 11,00M DE COMPRIMENTO,TIPO PESADO,EXCLUSIVE TRANSPORTE.FORNECIMENTO</t>
  </si>
  <si>
    <t>POSTE DE CONCRETO COM SECAO CIRCULAR,RETO,COM 12,00M DE COMPRIMENTO,TIPO LEVE,EXCLUSIVE TRANSPORTE.FORNECIMENTO</t>
  </si>
  <si>
    <t>POSTE DE CONCRETO COM SECAO CIRCULAR,RETO,COM 12,00M DE COMPRIMENTO,TIPO PESADO,EXCLUSIVE TRANSPORTE.FORNECIMENTO</t>
  </si>
  <si>
    <t>POSTE DE CONCRETO,COM SECAO CIRCULAR,RETO,COM 13,00M DE COMPRIMENTO,CONICIDADE REDUZIDA,EXCLUSIVE TRANSPORTE.FORNECIMENTO</t>
  </si>
  <si>
    <t>POSTE DE CONCRETO,COM SECAO CIRCULAR,RETO,COM 17,00M DE COMPRIMENTO,CONICIDADE REDUZIDA,EXCLUSIVE TRANSPORTE.FORNECIMENTO</t>
  </si>
  <si>
    <t>POSTE DE CONCRETO,COM SECAO CIRCULAR,RETO,COM 22,50M DE COMPRIMENTO,CONICIDADE REDUZIDA,EXCLUSIVE TRANSPORTE.FORNECIMENTO</t>
  </si>
  <si>
    <t>POSTE DE ACO,RETO,DE 3,00M,COM SAPATA,COM FURACAO PARA FIXACAO DE SEMAFORO REPETIDOR E PARA FIXACAO DE SEMAFORO PARA PEDESTRE,E PLACA INDICATIVA DE RUA,COM 4 CHUMBADORES DE 7/8"X50CM,TIPO IV-B,PADRAO RIOMAR.FORNECIMENTO</t>
  </si>
  <si>
    <t>POSTE DE ACO SAE 1006/1020,RETO,PADRAO HADOCK LOBO,MONTAGEM1,ALTURA UTIL DE 4,50M,COM FLANGE,CONICO CONTINUO SEM EMENDAS E BRACO SIMPLES COM 0,45M PARA FIXACAO DE LUMINARIA,CONFORME DESENHO A2-1978-PD E ESPECIFICACAO EM-RIOLUZ-Nº4.FORNECIMENTO</t>
  </si>
  <si>
    <t>POSTE DE ACO SAE 1006/1020,RETO,PADRAO HADOCK LOBO,MONTAGEM1,ALTURA UTIL DE 6,00M,COM FLANGE,CONICO CONTINUO SEM EMENDAS E BRACO SIMPLES COM 0,60M PARA FIXACAO DE LUMINARIA,CONFORME DESENHO A2-1978-PD E ESPECIFICACAO EM-RIOLUZ-Nº4.FORNECIMENTO</t>
  </si>
  <si>
    <t>POSTE DE ACO SAE 1006/1020,RETO,PADRAO HADOCK LOBO,MONTAGEM1,ALTURA UTIL DE 9,00M,COM FLANGE,CONICO CONTINUO SEM EMENDAS E BRACO SIMPLES COM 1,10M PARA FIXACAO DE LUMINARIA,CONFORME DESENHO A2-1978-PD E ESPECIFICACAO EM-RIOLUZ-Nº4.FORNECIMENTO</t>
  </si>
  <si>
    <t>POSTE DE ACO SAE 1006/1020,RETO,PADRAO HADOCK LOBO,MONTAGEM2,ALTURA UTIL DE 4,50M,COM FLANGE,CONICO CONTINUO SEM EMENDAS E BRACO DUPLO COM 0,45M PARA FIXACAO DE LUMINARIA,CONFORMEDESENHO A2-1978-PD E ESPECIFICACAO EM-RIOLUZ-Nº4.FORNECIMENTO</t>
  </si>
  <si>
    <t>POSTE DE ACO SAE 1006/1020,RETO,PADRAO HADOCK LOBO,MONTAGEM2,ALTURA UTIL DE 6,00M,COM FLANGE,CONICO CONTINUO SEM EMENDAS E BRACO DUPLO COM 0,60M PARA FIXACAO DE LUMINARIA,CONFORMEDESENHO A2-1978-PD E ESPECIFICACAO EM-RIOLUZ-Nº4.FORNECIMENTO</t>
  </si>
  <si>
    <t>POSTE DE ACO SAE 1006/1020,RETO,PADRAO HADOCK LOBO,MONTAGEM2,ALTURA UTIL DE 9,00M,COM FLANGE,CONICO CONTINUO SEM EMENDAS E BRACO DUPLO COM 1,10M PARA FIXACAO DE LUMINARIA,CONFORMEDESENHO A2-1978-PD E ESPECIFICACAO EM-RIOLUZ-Nº4.FORNECIMENTO</t>
  </si>
  <si>
    <t>POSTE DE ACO SAE 1006/1020,RETO,PADRAO HADOCK LOBO,MONTAGEM3.1,ALTURA UTIL DE 9,00M,COM FLANGE,CONICO CONTINUO SEM EMENDAS E BRACO SIMPLES COM 1,10M E 0,60M PARA FIXACAO DE LUMINARIAS A 9,00M E 6,00M RESPECTIVAMENTE,CONFORME DESENHO A2-1978-PD E ESPECIFICACAO EM-RIOLUZ-Nº4.FORNECIMENTO</t>
  </si>
  <si>
    <t>POSTE DE ACO SAE 1006/1020,RETO,PADRAO HADOCK LOBO,MONTAGEM3.2,ALTURA UTIL DE 9,00M,COM FLANGE,CONICO CONTINUO SEM EMENDAS E BRACO SIMPLES COM 1,10M E 0,45M PARA FIXACAO DE LUMINARIAS A 9,00M E 4,50M RESPECTIVAMENTE,CONFORME DESENHO A2-1978-PD E ESPECIFICACAO EM-RIOLUZ-Nº4.FORNECIMENTO</t>
  </si>
  <si>
    <t>POSTE DE ACO,RETO,CONICO CONTINUO,ALTURA DE 3,50M,SEM SAPATA.FORNECIMENTO</t>
  </si>
  <si>
    <t>POSTE DE ACO,RETO,CONICO CONTINUO,ALTURA DE 3,50M,COM SAPATAE BASE(PADRAO RIO CIDADE CATETE).FORNECIMENTO</t>
  </si>
  <si>
    <t>POSTE DE ACO,RETO,CONICO CONTINUO,ALTURA DE 4,50M,SEM SAPATAESPECIFICACAO EM-CME-04 DA RIOLUZ.FORNECIMENTO</t>
  </si>
  <si>
    <t>POSTE DE ACO,RETO,CONICO CONTINUO,ALTURA DE 4,50M,COM SAPATAESPECIFICACAO EM-CME-04 DA RIOLUZ.FORNECIMENTO</t>
  </si>
  <si>
    <t>POSTE DE ACO,RETO,CONICO CONTINUO,ALTURA DE 9,00M,SEM SAPATA.FORNECIMENTO</t>
  </si>
  <si>
    <t>POSTE DE ACO,RETO,CONICO CONTINUO,ALTURA DE 9,00M,COM SAPATA.FORNECIMENTO</t>
  </si>
  <si>
    <t>POSTE DE ACO,RETO,CONICO CONTINUO,ALTURA DE 10,00M,COM SAPATA CIRCULAR E BASE(PADRAO RIO CIDADE CATETE).FORNECIMENTO</t>
  </si>
  <si>
    <t>POSTE DE ACO,RETO,CONICO CONTINUO,ALTURA DE 12,00M,COM SAPATA.FORNECIMENTO</t>
  </si>
  <si>
    <t>POSTE DE ACO,RETO,CONICO CONTINUO,ALTURA DE 15,00M,COM SAPATA.FORNECIMENTO</t>
  </si>
  <si>
    <t>POSTE DE ACO,CURVO,CONICO CONTINUO,SIMPLES,(9X2,5)M,SEM SAPATA.FORNECIMENTO</t>
  </si>
  <si>
    <t>POSTE DE ACO,CURVO,CONICO CONTINUO,SIMPLES,(9X2,5)M,COM SAPATA.FORNECIMENTO</t>
  </si>
  <si>
    <t>POSTE DE ACO,CURVO,CONICO CONTINUO,(9X2,5)M,DUPLO E COM SAPATA.FORNECIMENTO</t>
  </si>
  <si>
    <t>POSTE DE ACO,CURVO,CONICO CONTINUO,(9X2,5)M,DUPLO E SEM SAPATA.FORNECIMENTO</t>
  </si>
  <si>
    <t>POSTE DE ACO,RETO,CONICO CONTINUO OU ESCALONADO,ALTURA DE 6,00M,SEM SAPATA.FORNECIMENTO</t>
  </si>
  <si>
    <t>POSTE DE ACO,RETO,CONICO CONTINUO OU ESCALONADO,ALTURA DE 7,00M,SEM SAPATA.FORNECIMENTO</t>
  </si>
  <si>
    <t>POSTE DE ACO,RETO,DE 7,00M,COM SAPATA,ESCALONADO,BRACO DE ACO CURVO COM DIAMETRO DE 60,3MM E PROJECAO HORIZONTAL DE 2,50M PARA LUMINARIA SUPERIOR E BRACO DE ACO RETO DE 1,00M COM DIAMETRO DE 60,3MM PARA LUMINARIA INFERIOR,COM SUPORTE PARA UM GALHARDETE E SUPORTE PARA PLACA INDICATIVA DE RUA,COM 4 CHUMBADORES DE 7/8"X70CM,TIPO 1,PADRAO RIOMAR.FORNECIMENTO</t>
  </si>
  <si>
    <t>POSTE DE ACO,RETO,DE 7,00M,COM SAPATA,ESCALONADO,2 BRACOS DEACO CURVO COM DIAMETRO DE 60,3MM E PROJECAO HORIZONTAL DE 2,50M PARA LUMINARIA SUPERIOR E COM SUPORTE PARA 2 GALHARDETES E SUPORTE PARA PLACA INDICATIVA DE RUA,COM 4 CHUMBADORES DE 7/8"X70CM,TIPO II,PADRAO RIOMAR.FORNECIMENTO</t>
  </si>
  <si>
    <t>POSTE DE ACO,RETO,DE 7,00M,COM SAPATA,ESCALONADO,2 BRACOS DEACO CURVO COM DIAMETRO DE 60,3MM E PROJECAO HORIZONTAL DE 2,50M PARA LUMINARIA SUPERIOR E 2 BRACOS DE ACO RETO DE 3,70MCOM DIAMETRO DE 76MM PARA SEMAFORO,FURACAO PARA FIXACAO DESEMAFORO REPETIDOR,COM 4 CHUMBADORES DE 7/8"X70CM,TIPO II-A,PADRAO RIOMAR.FORNECIMENTO</t>
  </si>
  <si>
    <t>POSTE DE ACO,RETO,DE 7,00M,COM SAPATA,ESCALONADO,BRACO DE ACO CURVO COM DIAMETRO DE 60,3MM E PROJECAO HORIZONTAL DE 2,50M PARA LUMINARIA SUPERIOR COM SUPORTE PARA GALHARDETE E SUPORTE PARA PLACA INDICATIVA DE RUA,COM 4 CHUMBADORES DE 7/8"X70CM,TIPO III,PADRAO RIOMAR.FORNECIMENTO</t>
  </si>
  <si>
    <t>POSTE DE ACO,RETO,7,00M,SAPATA,ESCALONADO,BRACO ACO CURVO DIAMETRO 60,3MM E PROJECAO HORIZONTAL 2,50M P/LUMINARIA SUPERIOR E BRACO DE ACO RETO 3,70M C/DIAMETRO 76MM P/PLACA DE SINALIZACAO E SEMAFORO,C/SUPORTE P/GALHARDETE,FURACAO P/FIXACAOP/PLACA INDICATIVA DE RUA E P/FIXACAO DE SEMAFORO REPETIDOR,C/4 CHUMBADORES 7/8"X70CM,TIPO III-A,PADRAO RIOMAR.FORNECIM.</t>
  </si>
  <si>
    <t>POSTE DE ACO,RETO DE 7,00M,C/SAPATA,ESCALONADO,BRACO ACO CURVO C/DIAMETRO 60,3MM E PROJECAO HORIZONTAL 2,50M P/LUMINARIASUPERIOR E BRACO DE ACO RETO 1M C/DIAMETRO DE 60,3MM P/LUMINARIA INFERIOR,C/BRACO DE ACO RETO DE 3,70M E DIAMETRO 76MM P/PLACA INDICATIVA DE RUA E P/FIXACAO DE SEMAFORO REPETIDOR C/4 CHUMBADORES 7/8"X70CM,TIPO I-A,PADRAO RIOMAR.FORNECIMENTO</t>
  </si>
  <si>
    <t>POSTE DE ACO,RETO(SAE 1006-1020),S/ALETAS,DE 5600MM C/BASE CILINDRICA DE ACO SAE 1006-1020 C/DIMENSOES(400X300MM) GALVANIZADO A FOGO PINTADO CONFORME PEDIDO.BASE DEVERA TER CHUMBADORES DE ACO GALVANIZADO A FOGO C/DIMENSOES 7/8"X500MM E PARAFUSO P/FIXACAO DO POSTE C/7/8"X2 1/2".BASE TERA JANELA DE INSPECAO ARTICULADA,CONFORME DESENHO A2-1918-PD RIOLUZ.FORNEC.</t>
  </si>
  <si>
    <t>POSTE MULTI-USO DE ACO,RETO,CILINDRICO,ALTURA 9,50M,PROPRIOPARA MONTAGEM EM BASE DE SUSTENTACAO C/DIAMETRO 6",ESPESSURA7,11MM,GALVANIZADO,C/A POSSIBILIDADE DE SER EQUIPADO C/BRACOP/SEMAFORO,BRACO P/PLACA DE TRANSITO,PLACAS DE RUA,SEMAFOROS (REPETIDO E PEDESTRE),BRACOS P/LUMINARIAS,GALHARDETE,C/TOMADA NA PARTE SUPERIOR(VER DESENHO A1-1859-PD).FORNECIMENTO</t>
  </si>
  <si>
    <t>POSTE DE MADEIRA RETO,TIPO MEDIO,COM 7,00M DE ALTURA.FORNECIMENTO</t>
  </si>
  <si>
    <t>POSTE DE MADEIRA RETO,TIPO MEDIO,COM 9,00M DE ALTURA.FORNECIMENTO</t>
  </si>
  <si>
    <t>RETIRADA DE POSTE DE CONCRETO OU ACO,DE 3,50 A 9,00M</t>
  </si>
  <si>
    <t>RETIRADA DE POSTE DE CONCRETO OU ACO,DE 10,00 A 12,00M</t>
  </si>
  <si>
    <t>RETIRADA DE POSTE DE CONCRETO OU ACO, DE 13,00 A 15,00M</t>
  </si>
  <si>
    <t>RETIRADA DE POSTE DE CONCRETO OU ACO,DE 16,00 A 23,00M</t>
  </si>
  <si>
    <t>RETIRADA DE CONJUNTO DE CHAVES,FUSIVEIS E FERRAGENS EM LINHADE 13,2KV</t>
  </si>
  <si>
    <t>RETIRADA DE CONJUNTO DE FERRAGENS EM LINHA DE B.T.</t>
  </si>
  <si>
    <t>RETIRADA DE REDE AEREA DE 13,2KV(LANCE)</t>
  </si>
  <si>
    <t>RETIRADA DE REDE AEREA DE B.T.(LANCE)</t>
  </si>
  <si>
    <t>RETIRADA DE LUMINARIA EM ALTURA DE 4,00 A 9,00M</t>
  </si>
  <si>
    <t>RETIRADA DE LUMINARIA EM ALTURA DE 10,00 A 12,00M</t>
  </si>
  <si>
    <t>RETIRADA DE LUMINARIA EM ALTURA DE 13,00 A 15,00M</t>
  </si>
  <si>
    <t>RETIRADA DE LUMINARIA EM ALTURA DE 16,00 ATE 23,00M</t>
  </si>
  <si>
    <t>RETIRADA DE LUMINARIA EM ALTURA DE 30,00M</t>
  </si>
  <si>
    <t>RETIRADA DE LUMINARIA,INSTALADA EM CORDOALHA,TETO OU PAREDE</t>
  </si>
  <si>
    <t>RETIRADA DE PROJETOR,INSTALADO EM TETO,PISO,PAREDE OU POSTE</t>
  </si>
  <si>
    <t>RETIRADA DE BRACO PADRAO RIOLUZ,PARA FIXACAO DE LUMINARIAS</t>
  </si>
  <si>
    <t>RETIRADA DE REATOR PARA LAMPADA DE DESCARGA INSTALADO ATE 7,00 DE ALTURA</t>
  </si>
  <si>
    <t>RETIRADA DE REATOR PARA LAMPADA DE DESCARGA,INSTALADO DE 8,00 ATE 12,00M DE ALTURA</t>
  </si>
  <si>
    <t>RETIRADA DE REATOR PARA LAMPADA DE DESCARGA,INSTALADO EM CAIXA DE PASSAGEM</t>
  </si>
  <si>
    <t>SUBSTITUICAO DE LAMPADA E LAVAGEM DO REFRATOR,EXCLUSIVE LAMPADA</t>
  </si>
  <si>
    <t>RETIRADA OU SUBSTITUICAO DE RELE FOTOELETRICO INDIVIDUAL,INSTALADO ATE 12,00M DE ALTURA</t>
  </si>
  <si>
    <t>RETIRADA DE CONDUTORES SINGELOS OU MULTIPLOS,INSTALADOS EM LINHA DE DUTOS</t>
  </si>
  <si>
    <t>RETIRADA DE NUCLEO,PARA FIXACAO DE LUMINARIAS,INSTALADO EM TOPO DE POSTE,ATE 15,00M DE ALTURA</t>
  </si>
  <si>
    <t>RETIRADA DE NUCLEO,PARA FIXACAO DE LUMINARIAS,INSTALADO EM TOPO DE POSTE,DE 16,00 ATE 20,00M DE ALTURA</t>
  </si>
  <si>
    <t>RETIRADA DE NUCLEO,PARA FIXACAO DE LUMINARIAS,INSTALADO EM TOPO DE POSTE,DE 21,00 ATE 45,00M DE ALTURA</t>
  </si>
  <si>
    <t>RETIRADA DE LAMPADA E ACONDICIONAMENTO EM CAIXA DE PAPELAO,EXCLUSIVE FORNECIMENTO DA CAIXA</t>
  </si>
  <si>
    <t>POSTE DE ACO,CONTINUO,CURVO,CONICO,SIMPLES,SEM BASE,COM JANELA DE INSPECAO,DE 9,00M.FORNECIMENTO E ASSENTAMENTO</t>
  </si>
  <si>
    <t>POSTE DE ACO,CONTINUO,CURVO,CONICO,SIMPLES,COM BASE,COM JANELA DE INSPECAO,DE 9,00M.FORNECIMENTO E ASSENTAMENTO</t>
  </si>
  <si>
    <t>POSTE DE ACO,CONTINUO,CURVO,CONICO,DUPLO,SEM BASE,COM JANELADE INSPECAO,DE 9,00M.FORNECIMENTO E ASSENTAMENTO</t>
  </si>
  <si>
    <t>POSTE DE ACO,CONTINUO,CURVO,CONICO,DUPLO,COM BASE,COM JANELADE INSPECAO,DE 9,00M.FORNECIMENTO E ASSENTAMENTO</t>
  </si>
  <si>
    <t>POSTE DE ACO,CONTINUO,RETO,CONICO,SIMPLES,COM FLANGE DE ACOSOLDADO NA SUA BASE,FIXADO POR PARAFUSOS CHUMBADORES,DE 9,00M.FORNECIMENTO E ASSENTAMENTO</t>
  </si>
  <si>
    <t>POSTE DE ACO,CONTINUO,RETO,CONICO,SIMPLES,COM ENGASTAMENTO DA PARTE INFERIOR DA COLUNA DIRETAMENTE NO SOLO,DE 7,00M.FORNECIMENTO E ASSENTAMENTO</t>
  </si>
  <si>
    <t>POSTE DE MADEIRA,RETO,ALTURA DE 9,00M,TIPO MEDIO,INCLUSIVE ESCAVACAO E REATERRO.FORNECIMENTO E ASSENTAMENTO</t>
  </si>
  <si>
    <t>POSTE DE MADEIRA RETO,ALTURA DE 7,00M,TIPO MEDIO,INCLUSIVE ESCAVACAO E REATERRO.FORNECIMENTO E ASSENTAMENTO</t>
  </si>
  <si>
    <t>POSTE DE FERRO FUNDIDO,TIPO H-1,DE 4,50M DE ALTURA UTIL,EQUIPADO COM GLOBO.MONTAGEM</t>
  </si>
  <si>
    <t>POSTE DE FERRO FUNDIDO,TIPO H-3,DE 4,50M DE ALTURA UTIL,EQUIPADO COM GLOBO.MONTAGEM</t>
  </si>
  <si>
    <t>TORRE EM ACO SAE 1010/1020 GALVANIZADO A FOGO,POLIGONAL,FLANGEADO,DE 12,00M,COM ESCADA MARINHEIRO,GUARDA CORPO E PLATAFORMA PARA 6 PROJETORES.FORNECIMENTO</t>
  </si>
  <si>
    <t>TORRE EM ACO SAE 1010/1020 GALVANIZADO A FOGO,POLIGONAL,FLANGEADO,DE 15,00M,COM ESCADA MARINHEIRO,GUARDA CORPO E PLATAFORMA PARA 6 PROJETORES.FORNECIMENTO</t>
  </si>
  <si>
    <t>TORRE EM ACO SAE 1010/1020 GALVANIZADO A FOGO,POLIGONAL,FLANGEADO,DE 20,00M,COM ESCADA MARINHEIRO,GUARDA CORPO E PLATAFORMA PARA 6 PROJETORES.FORNECIMENTO</t>
  </si>
  <si>
    <t>TOTEM EM COLUNA DE FORMA ELIPTICA C/ALTURA DE 2420MM,CONFECCIONADA EM ACO CARBONO GALVANIZADO,P/ACONDICIONAMENTO DE EQUIPAMENTOS ELETRICOS MONTADOS EM CHASSI DE ALUMINIO,P/INSTALACAO DE UM COMANDO DE ACIONAMENTO DE IP E CHAVE SECCIONADORA PARA ABERTURA EM CARGA.C/BARRAMENTO DE COBRE P/FASES E NEUTROE ADESIVO INSTITUCIONAL.CONFORME DESENHO A2-1995-PD.FORN.</t>
  </si>
  <si>
    <t>PINTURA DE POSTE RETO DE ACO,DE 3,50 A 6,00M,COM DUAS DEMAOSDE TINTA FENOLICA DE ALTA RESISTENCIA AS INTEMPERIES,DE SECAGEM RAPIDA,NA COR ALUMINIO</t>
  </si>
  <si>
    <t>PINTURA DE POSTE RETO DE ACO,DE 7,00 ATE 9,00M,COM DUAS DEMAOS DE TINTA FENOLICA DE ALTA RESISTENCIA AS INTEMPERIES,DE SECAGEM RAPIDA,NA COR ALUMINIO</t>
  </si>
  <si>
    <t>PINTURA DE POSTE RETO DE ACO,DE 10,00 ATE 15,00M,COM DUAS DEMAOS DE TINTA FENOLICA DE ALTA RESISTENCIA AS INTEMPERIES,DESECAGEM RAPIDA,NA COR ALUMINIO</t>
  </si>
  <si>
    <t>PINTURA DE POSTE RETO DE ACO,DE 16,00 ATE 20,00M,COM DUAS DEMAOS DE TINTA FENOLICA DE ALTA RESISTENCIA AS INTEMPERIES,DESECAGEM RAPIDA,NA COR ALUMINIO</t>
  </si>
  <si>
    <t>PINTURA DE POSTE CURVO,DE ACO,COM 1 BRACO,DE 7,00 ATE 10,00M,COM DUAS DEMAOS DE TINTA FENOLICA DE ALTA RESISTENCIA AS INTEMPERIES,DE SECAGEM RAPIDA,NA COR ALUMINIO</t>
  </si>
  <si>
    <t>PINTURA DE POSTE CURVO DE ACO,COM 1 BRACO,DE 11,00 ATE 15,00M,COM DUAS DEMAOS DE TINTA FENOLICA DE ALTA RESISTENCIA AS INTEMPERIES,DE SECAGEM RAPIDA,NA COR ALUMINIO</t>
  </si>
  <si>
    <t>PINTURA DE POSTE CURVO DE ACO,COM 2 BRACOS,DE 7,00 A 10,00M,COM DUAS DEMAOS DE TINTA FENOLICA DE ALTA RESISTENCIA AS INTEMPERIES,DE SECAGEM RAPIDA,NA COR ALUMINIO</t>
  </si>
  <si>
    <t>PINTURA DE POSTE CURVO DE ACO,COM 2 BRACOS,DE 11,00 A 15,00M,COM DUAS DEMAOS DE TINTA FENOLICA DE ALTA RESISTENCIA AS INTEMPERIES DE SECAGEM RAPIDA,NA COR ALUMINIO</t>
  </si>
  <si>
    <t>PINTURA DE POSTE ORNAMENTAL DE 4,50M DE ALTURA UTIL,COM DUASDEMAOS DE TINTA BRONZE METALICO OU SIMILAR</t>
  </si>
  <si>
    <t>PINTURA DE POSTE ORNAMENTAL DE 4,50M DE ALTURA UTIL,TIPO H-1,COM DUAS DEMAOS DE TINTA BRONZE METALICO OU SIMILAR</t>
  </si>
  <si>
    <t>PINTURA DE POSTE RETO,DE ACO,DE 3,50 A 6,00M,COM UMA DEMAO DE TINTA GRAFITE COM PROPRIEDADES DE PRIMER E DE ACABAMENTO,COM ALTO TEOR DE ZARCAO</t>
  </si>
  <si>
    <t>PINTURA DE POSTE RETO,DE ACO,DE 7,00 A 9,00M,COM UMA DEMAO DE TINTA GRAFITE COM PROPRIEDADES DE PRIMER E DE ACABAMENTO,COM ALTO TEOR DE ZARCAO</t>
  </si>
  <si>
    <t>PINTURA DE POSTE RETO,DE ACO,DE 10,00 A 15,00M,COM UMA DEMAODE TINTA GRAFITE,COM PROPRIEDADES DE PRIMER E DE ACABAMENTO,COM ALTO TEOR DE ZARCAO</t>
  </si>
  <si>
    <t>PINTURA DE POSTE RETO,DE ACO,DE 16,00 A 20,00M,COM UMA DEMAODE TINTA GRAFITE,COM PROPRIEDADES DE PRIMER E DE ACABAMENTO,COM ALTO TEOR DE ZARCAO</t>
  </si>
  <si>
    <t>PINTURA DE POSTE CURVO,DE ACO,DE 8,00 A 9,00M,COM 1 BRACO COM UMA DEMAO DE TINTA GRAFITE,COM PROPRIEDADES DE PRIMER E DEACABAMENTO,COM ALTO TEOR DE ZARCAO</t>
  </si>
  <si>
    <t>PINTURA DE POSTE CURVO,DE ACO,DE 8,00 A 9,00M,COM 2 BRACOS COM UMA DEMAO DE TINTA GRAFITE,COM PROPRIEDADES DE PRIMER E DE ACABAMENTO,COM ALTO TEOR DE ZARCAO</t>
  </si>
  <si>
    <t>PINTURA DE PROJETOR PRJ-01,CONFORME PROJETO NºA4-1188-PD,RIOLUZ,COM UMA DEMAO DE TINTA GRAFITE,COM PROPRIEDADES DE PRIMER E DE ACABAMENTO,COM ALTO TEOR DE ZARCAO</t>
  </si>
  <si>
    <t>PINTURA DE LUMINARIA LRJ-16,CONFORME PROJETO NºA4-1682-PD,RIOLUZ,COM UMA DEMAO DE TINTA GRAFITE COM PROPRIEDADES DE PRIMER E DE ACABAMENTO,COM ALTO TEOR DE ZARCAO</t>
  </si>
  <si>
    <t>PINTURA DE BASE SIMPLES PARA LUMINARIA LRJ-16,PROJETO RIOLUZ,COM UMA DEMAO DE TINTA GRAFITE,COM PROPRIEDADES DE PRIMER EDE ACABAMENTO,COM ALTO TEOR DE ZARCAO</t>
  </si>
  <si>
    <t>PINTURA EM BASE DUPLA PARA LUMINARIA LRJ-16,PROJETO RIOLUZ,COM UMA DEMAO DE TINTA GRAFITE,COM PROPRIEDADES DE PRIMER E DE ACABAMENTO,COM ALTO TEOR DE ZARCAO</t>
  </si>
  <si>
    <t>PINTURA EM BASE TRIPLA PARA LUMINARIA LRJ-16,PROJETO RIOLUZ,COM UMA DEMAO DE TINTA GRAFITE,COM PROPRIEDADES DE PRIMER EDE ACABAMENTO,COM ALTO TEOR DE ZARCAO</t>
  </si>
  <si>
    <t>PINTURA EM BASE QUADRUPLA PARA LUMINARIA LRJ-16,PROJETO RIOLUZ,COM UMA DEMAO DE TINTA GRAFITE,COM PROPRIEDADES DE PRIMERE DE ACABAMENTO,COM ALTO TEOR DE ZARCAO</t>
  </si>
  <si>
    <t>PINTURA EM CONJUNTO DE LUMINARIAS 4 PETALAS LRJ-11 OU LRJ-13,CONFORME PROJETO NºA4-1792-PD,RIOLUZ,COM UMA DEMAO DE TINTAGRAFITE,COM PROPRIEDADES DE PRIMER E DE ACABAMENTO,COM ALTOTEOR DE ZARCAO</t>
  </si>
  <si>
    <t>PINTURA EM SUPORTE PARA LUMINARIA LRJ-11 OU LRJ-13,CONFORMEPROJETO NºA3-1812-PD,RIOLUZ,COM UMA DEMAO DE TINTA GRAFITE,COM PROPRIEDADES DE PRIMER E DE ACABAMENTO,COM ALTO TEOR DE ZARCAO</t>
  </si>
  <si>
    <t>PINTURA EM LUMINARIA LRJ-01,CONFORME PROJETO NºA4-1176-PD,RIOLUZ,COM UMA DEMAO DE TINTA GRAFITE,COM PROPRIEDADES DE PRIMER E DE ACABAMENTO,COM ALTO TEOR DE ZARCAO</t>
  </si>
  <si>
    <t>PINTURA DE POSTE RETO,DE ACO,DE 4,50 A 6,00M,COM TINTA DE ACABAMENTO GRAFITE SINTETICO,A BASE DE RESINA ALQUIDICA,APLICADA SOBRE ZARCAO DE SECAGEM RAPIDA,COR LARANJA,DA MESMA LINHADO FABRICANTE,INCLUSIVE LIMPEZA,LIXAMENTO,DESENGORDURAMENTOE DUAS DEMAOS DE ACABAMENTO</t>
  </si>
  <si>
    <t>PINTURA DE POSTE RETO,DE ACO,DE 7,00 A 9,00M,COM TINTA DE ACABAMENTO GRAFITE SINTETICO,A BASE DE RESINA ALQUIDICA,APLICADA SOBRE ZARCAO DE SECAGEM RAPIDA,COR LARANJA,DA MESMA LINHADO FABRICANTE,INCLUSIVE LIMPEZA,LIXAMENTO,DESENGORDURAMENTOE DUAS DEMAOS DE ACABAMENTO</t>
  </si>
  <si>
    <t>PINTURA DE POSTE RETO,DE ACO,DE 10,00 A 15,00M,COM TINTA DEACABAMENTO GRAFITE SINTETICO,A BASE DE RESINA ALQUIDICA,APLICADA SOBRE ZARCAO DE SECAGEM RAPIDA,COR LARANJA,DA MESMA LINHA DO FABRICANTE,INCLUSIVE LIMPEZA,LIXAMENTO,DESENGORDURAMENTO E DUAS DEMAOS DE ACABAMENTO</t>
  </si>
  <si>
    <t>PINTURA DE POSTE RETO,DE ACO,DE 16,00 A 20,00M,COM TINTA DEACABAMENTO GRAFITE SINTETICO A BASE DE RESINA ALQUIDICA,APLICADA SOBRE ZARCAO DE SECAGEM RAPIDA,COR LARANJA,DA MESMA LINHA DO FABRICANTE,INCLUSIVE LIMPEZA,LIXAMENTO,DESENGORDURAMENTO E DUAS DEMAOS DE ACABAMENTO</t>
  </si>
  <si>
    <t>PINTURA DE POSTE CURVO,DE ACO,DE 9,00M,COM 1 BRACO,COM TINTADE ACABAMENTO GRAFITE SINTETICO A BASE DE RESINA ALQUIDICA,APLICADA SOBRE ZARCAO DE SECAGEM RAPIDA,COR LARANJA,DA MESMALINHA DO FABRICANTE,INCLUSIVE LIMPEZA,LIXAMENTO,DESENGORDURAMENTO E DUAS DEMAOS DE ACABAMENTO</t>
  </si>
  <si>
    <t>PINTURA DE POSTE CURVO,DE ACO,DE 9,00M,COM 2 BRACOS,COM TINTA DE ACABAMENTO GRAFITE SINTETICO A BASE DE RESINA ALQUIDICA,APLICADA SOBRE ZARCAO DE SECAGEM RAPIDA,COR LARANJA,DA MESMA LINHA DO FABRICANTE,INCLUSIVE LIMPEZA,LIXAMENTO,DESENGORDURAMENTO E DUAS DEMAOS DE ACABAMENTO</t>
  </si>
  <si>
    <t>PINTURA DE POSTE CURVO,DE ACO,DE 12,00M,COM 1 BRACO,COM TINTA DE ACABAMENTO GRAFITE SINTETICO A BASE DE RESINA ALQUIDICA,APLICADA SOBRE ZARCAO DE SECAGEM RAPIDA,COR LARANJA,DA MESMA LINHA DO FABRICANTE,INCLUSIVE LIMPEZA,LIXAMENTO,DESENGORDURAMENTO E DUAS DEMAOS DE ACABAMENTO</t>
  </si>
  <si>
    <t>PINTURA DE POSTE CURVO,DE ACO,DE 12,00M,COM 2 BRACOS,COM TINTA DE ACABAMENTO GRAFITE SINTETICO A BASE DE RESINA ALQUIDICA,APLICADA SOBRE ZARCAO DE SECAGEM RAPIDA,COR LARANJA,DA MESMA LINHA DO FABRICANTE,INCLUSIVE LIMPEZA,LIXAMENTO,DESENGORDURAMENTO E DUAS DEMAOS DE ACABAMENTO</t>
  </si>
  <si>
    <t>PINTURA DE BRACO COM 2 DEMAOS DE TINTA FENOLICA</t>
  </si>
  <si>
    <t>FUNDACAO SIMPLES DE CONCRETO PRE-MOLDADO,PROJETO RIOLUZ,COMCHUMBADORES DE ACO,PROVIDO DE ARRUELAS E PORCAS PARA FIXACAODE POSTE RETO DE ACO,DE 3,50 ATE 6,00M,EXCLUSIVE O POSTE E CHUMBADORES</t>
  </si>
  <si>
    <t>FUNDACAO SIMPLES DE CONCRETO PRE-MOLDADO,PROJETO RIOLUZ,COMCHUMBADORES DE ACO,PROVIDO DE ARRUELAS E PORCAS PARA FIXACAODE POSTE RETO DE ACO,DE 7,00 ATE 9,00M,EXCLUSIVE O POSTE E CHUMBADORES</t>
  </si>
  <si>
    <t>FUNDACAO SIMPLES DE CONCRETO PRE-MOLDADO,PROJETO RIOLUZ,COMCHUMBADORES DE ACO,PROVIDO DE ARRUELAS E PORCAS PARA FIXACAODE POSTE RETO DE ACO,DE 12,00 ATE 15,00M,EXCLUSIVE O POSTE ECHUMBADORES</t>
  </si>
  <si>
    <t>FUNDACAO SIMPLES DE CONCRETO PRE-MOLDADO,PROJETO RIOLUZ,COMCHUMBADORES DE ACO,PROVIDO DE ARRUELAS E PORCAS PARA FIXACAODE POSTE RETO DE ACO,DE 16,00 ATE 20,00M,EXCLUSIVE POSTE E CHUMBADORES</t>
  </si>
  <si>
    <t>FUNDACAO SIMPLES DE CONCRETO PRE-MOLDADO,PROJETO RIOLUZ,COMCHUMBADORES DE ACO,PROVIDO DE ARRUELAS E PORCAS PARA FIXACAODE POSTE CURVO DE ACO,DE 1 BRACO,DE 8,00 ATE 9,00M,EXCLUSIVEO POSTE E CHUMBADORES</t>
  </si>
  <si>
    <t>FUNDACAO SIMPLES DE CONCRETO PRE-MOLDADO,PROJETO RIOLUZ,COMCHUMBADORES DE ACO,PROVIDO DE ARRUELAS E PORCAS PARA FIXACAODE POSTE CURVO DE ACO,DE 1 BRACO,DE 10,00 ATE 12,00M,EXCLUSIVE O POSTE E CHUMBADORES</t>
  </si>
  <si>
    <t>FUNDACAO SIMPLES DE CONCRETO PRE-MOLDADO,PROJETO RIOLUZ COMCHUMBADORES DE ACO,PROVIDO DE ARRUELAS E PORCAS PARA FIXACAODE POSTE CURVO DE ACO,DE 2 BRACOS,DE 8,00 ATE 9,00M,EXCLUSIVE O POSTE E CHUMBADORES</t>
  </si>
  <si>
    <t>FUNDACAO SIMPLES DE CONCRETO PRE-MOLDADO,PROJETO RIOLUZ,COMCHUMBADORES DE ACO,PROVIDO DE ARRUELAS E PORCAS PARA FIXACAODE POSTE CURVO DE ACO,DE 2 BRACOS,DE 10,00 ATE 12,00M,EXCLUSIVE O POSTE E CHUMBADORES</t>
  </si>
  <si>
    <t>FUNDACAO ESPECIAL PARA FIXACAO DE POSTE DE CONCRETO,CIRCULAR,RETO,DE 9,00M,EM TERRENO PANTANOSO OU ATERRADO,CONFORME PROJETO NºA4-1651-PD,RIOLUZ,EXCLUSIVE O POSTE</t>
  </si>
  <si>
    <t>FUNDACAO ESPECIAL PARA FIXACAO DE POSTE DE CONCRETO,CIRCULAR,RETO DE 13,00M,EM TERRENO PANTANOSO OU ATERRADO,CONFORME PROJETO NºA4-1651-PD,RIOLUZ,EXCLUSIVE O POSTE</t>
  </si>
  <si>
    <t>FUNDACAO ESPECIAL PARA FIXACAO DE POSTE DE CONCRETO,CIRCULAR,RETO,DE 17,00M,EM TERRENO PANTANOSO OU ATERRADO,CONFORME PROJETO Nº A4-1651-PD,RIOLUZ,EXCLUSIVE O POSTE</t>
  </si>
  <si>
    <t>FUNDACAO ESPECIAL PARA FIXACAO DE POSTE DE CONCRETO,CIRCULAR,RETO,DE 23,00M,EM TERRENO PANTANOSO OU ATERRADO,CONFORME PROJETO Nº A4-1651-PD,RIOLUZ,EXCLUSIVE O POSTE</t>
  </si>
  <si>
    <t>FUNDACAO ESPECIAL PARA FIXACAO DE POSTE DE CONCRETO,CIRCULAR,RETO,DE 33,00M,EM TERRENO PANTANOSO OU ATERRADO,CONFORME PROJETO Nº A4-1651-PD,RIOLUZ,EXCLUSIVE O POSTE</t>
  </si>
  <si>
    <t>FUNDACAO ESPECIAL PARA FIXACAO DE POSTE DE ACO,RETO OU CURVO,COM FLANGE DE 1 OU 2 BRACOS,DE 16,00 ATE 20,00M,EM TERRENOPANTANOSO OU ATERRADO,CONFORME PROJETO Nº A4-1651-PD,RIOLUZ,EXCLUSIVE O POSTE</t>
  </si>
  <si>
    <t>FUNDACAO PARA POSTE RETO,DE ACO,DE 3,50 A 6,00M,EM TERRENO DE AREIA,ARGILA OU PICARRA,INCLUSIVE INSTALACAO E FORNECIMENTO DE TAMPA DE PROTECAO</t>
  </si>
  <si>
    <t>FUNDACAO PARA POSTE RETO,DE ACO,DE 7,00 A 9,00M,EM TERRENO DE AREIA,ARGILA OU PICARRA,INCLUSIVE INSTALACAO E FORNECIMENTO DE TAMPA DE PROTECAO</t>
  </si>
  <si>
    <t>FUNDACAO PARA POSTE RETO,DE ACO,DE 10,00 A 15,00M,EM TERRENODE AREIA,ARGILA OU PICARRA,INCLUSIVE INSTALACAO E FORNECIMENTO DE TAMPA DE PROTECAO</t>
  </si>
  <si>
    <t>FUNDACAO PARA POSTE CURVO,DE ACO,DE 8,00 A 9,00M,DE 1 OU 2 BRACOS,EM TERRRENO DE AREIA,ARGILA OU PICARRA,INCLUSIVE INSTALACAO E FORNECIMENTO DE TAMPA DE PROTECAO</t>
  </si>
  <si>
    <t>FUNDACAO PARA POSTE DE CONCRETO,CIRCULAR,ATE 12,00M DE ALTURA,EM TERRENO DE AREIA,ARGILA OU PICARRA,INCLUSIVE INSTALACAOE FORNECIMENTO DE TAMPA DE PROTECAO</t>
  </si>
  <si>
    <t>FUNDACAO PARA POSTE DE CONCRETO,CIRCULAR,DE 13,00M DE ALTURA,EM TERRENO DE AREIA,ARGILA OU PICARRA,INCLUSIVE INSTALACAOE FORNECIMENTO DE TAMPA DE PROTECAO</t>
  </si>
  <si>
    <t>CHUMBADORES DE ACO,PARA FIXACAO DE POSTE RETO OU CURVO,DE ACO,DE 7,00 ATE 9,00M,COM FLANGE.FORNECIMENTO E COLOCACAO</t>
  </si>
  <si>
    <t>ARMACAO SECUNDARIA VERTICAL,COMPLETA,PARA UMA REDE DE B.T.,EXCLUSIVE FORNECIMENTO DA ARMACAO E DAS CINTAS DE FIXACAO.INSTALACAO</t>
  </si>
  <si>
    <t>ARMACAO SECUNDARIA VERTICAL,DE 4(QUATRO)ESTRIBOS,COMPLETA,PARA UMA REDE DE B.T.,DE 4(QUATRO)CONDUTORES,PARA ALINHAMENTORETO,ANGULO INFERIOR A 90º E PONTO TERMINAL,EXCLUSIVE FORNECIMENTO DAS CINTAS DE FIXACAO(VER CONJUNTO BTV 1).FORNECIMENTO E INSTALACAO</t>
  </si>
  <si>
    <t>ARMACAO SECUNDARIA VERTICAL,DE 3(TRES)ESTRIBOS,COMPLETA,PARAUMA REDE DE B.T.,DE 3(TRES)CONDUTORES,PARA ALINHAMENTO RETO,ANGULO INFERIOR A 90º E PONTO TERMINAL,EXCLUSIVE FORNECIMENTO DAS CINTAS DE FIXACAO (VER CONJUNTO BTV 1).FORNECIMENTO EINSTALACAO</t>
  </si>
  <si>
    <t>CONJUNTO PARA FIXACAO DE REDE 13,8KV,TRIFASICA,EXCLUSIVE FORNECIMENTO DOS ISOLADORES E FERRAGENS.INSTALACAO</t>
  </si>
  <si>
    <t>FERRAGENS SINGELAS,PARA 1 LINHA,DE 13,8KV,BIFASICA TRIANGULAR,POSTE AO CENTRO,PARA ALINHAMENTOS RETOS E ANGULOS ATE 30º(CONJUNTO 13 A1).INSTALACAO</t>
  </si>
  <si>
    <t>CONJUNTO PARA FIXACAO DE REDE 13,8KV,TRIFASICA,HORIZONTAL,POSTE AO CENTRO,PARA PEQUENOS ANGULOS,PADRAO MADEIRA,MONTAGEMNORMAL,TIPO 13N2.FORNECIMENTO E INSTALACAO</t>
  </si>
  <si>
    <t>CONJUNTO PARA FIXACAO DE REDE 13,8KV,TRIFASICA,HORIZONTAL,POSTE AO CENTRO,PARA PEQUENOS ANGULOS,PADRAO MADEIRA,PARA FIMDE LINHA,TIPO 13N5.FORNECIMENTO E INSTALACAO</t>
  </si>
  <si>
    <t>FERRAGENS SINGELAS E 2 CHAVES FUSIVEIS,EM 1 LINHA DE 13,8KV,HORIZONTAL,POSTE AO CENTRO,EXCLUSIVE FORNECIMENTO DAS CHAVESFUSIVEIS,DOS ISOLADORES E FERRAGENS DA LINHA EXISTENTE.INSTALACAO</t>
  </si>
  <si>
    <t>FERRAGENS SINGELAS E 3 CHAVES FUSIVEIS,EM 1 LINHA DE 13,8KV,HORIZONTAL,POSTE AO CENTRO;EXCLUSIVE FORNECIMENTO DAS CHAVESFUSIVEIS,DOS ISOLADORES E FERRAGENS DA LINHA EXISTENTE.INSTALACAO</t>
  </si>
  <si>
    <t>CHAVES FUSIVEIS(TRES),EM 1 LINHA DE 13,8KV,HORIZONTAL,POSTECENTRO,INCLUSIVE SUPORTE DE FIXACAO,PADRAO MADEIRA,MONTAGEMNORMAL,TIPO 13N8,EXCLUSIVE ISOLADORES E FERRAGENS DA LINHA EXISTENTE.FORNECIMENTO E INSTALACAO</t>
  </si>
  <si>
    <t>FERRAGENS SINGELAS,PARA 2 LINHAS,DE 25KV,HORIZONTAIS,POSTE AO CENTRO,PARA ALINHAMENTOS RETOS E ANGULOS ATE 30°(CONJUNTO25 E1).INSTALACAO</t>
  </si>
  <si>
    <t>TRANSFORMADOR DE 5 A 112,5KVA,SOB LINHA DE 13,8KV,EXCLUSIVEFERRAGENS DE SUPORTES,CHAVES FUSIVEIS COM RESPECTIVAS FERRAGENS E TRANSFORMADORES,INCLUSIVE INTERLIGACAO DE AT E BT,SENDO ESTA ULTIMA COM CONECTORES DE LINHA,EXCLUSIVE CONECTORES.INSTALACAO</t>
  </si>
  <si>
    <t>SUPORTE PARA MONTAGEM DE TRANSFORMADOR EM POSTE.FORNECIMENTO</t>
  </si>
  <si>
    <t>ATERRAMENTO DE POSTE DE ACO,INCLUSIVE FORNECIMENTO DOS MATERIAIS</t>
  </si>
  <si>
    <t>ATERRAMENTO DE TAMPAO,INCLUSIVE FORNECIMENTO DOS MATERIAIS</t>
  </si>
  <si>
    <t>CONJUNTO DE ATERRAMENTO PARA TRANSFORMADOR(VER DESENHO A2-134-CP).FORNECIMENTO E INSTALACAO</t>
  </si>
  <si>
    <t>CONJUNTO PARA ATERRAMENTO DE REDE DE B.T.(VER DESENHO A2-134-CP).FORNECIMENTO E INSTALACAO</t>
  </si>
  <si>
    <t>HASTE PARA ATERRAMENTO,DE 5/8"(16MM),COM 2,50M DE COMPRIMENTO.FORNECIMENTO</t>
  </si>
  <si>
    <t>HASTE PARA ATERRAMENTO,DE 5/8"(16MM),COM 2,50M A 3,00M DE COMPRIMENTO.COLOCACAO</t>
  </si>
  <si>
    <t>REDE DE 13,8KV,AEREA,COM 2(DOIS)CONDUTORES DE COBRE,EXCLUSIVE FORNECIMENTO DOS CONDUTORES(LANCE).INSTALACAO</t>
  </si>
  <si>
    <t>REDE DE 13,8KV,AEREA,COM 3(TRES)CONDUTORES DE COBRE,EXCLUSIVE FORNECIMENTO DOS CONDUTORES(LANCE).INSTALACAO</t>
  </si>
  <si>
    <t>REDE DE 13,8KV,AEREA,COM 2 CONDUTORES DE ALUMINIO,EXCLUSIVEFORNECIMENTO DOS CONDUTORES(LANCE).INSTALACAO</t>
  </si>
  <si>
    <t>REDE DE 13,8KV,AEREA,COM 3 CONDUTORES DE ALUMINIO,EXCLUSIVEFORNECIMENTO DOS CONDUTORES(LANCE).INSTALACAO</t>
  </si>
  <si>
    <t>REDE DE B.T.,AEREA,COM 1(UM)CONDUTOR DE COBRE,EXCLUSIVE FORNECIMENTO DO CONDUTOR (LANCE).INSTALACAO</t>
  </si>
  <si>
    <t>REDE DE B.T.,AEREA,COM 2(DOIS)CONDUTORES DE COBRE,EXCLUSIVEFORNECIMENTO DOS CONDUTORES(LANCE).INSTALACAO</t>
  </si>
  <si>
    <t>REDE DE B.T.,AEREA,COM 3(TRES)CONDUTORES DE COBRE,EXCLUSIVEFORNECIMENTO DOS CONDUTORES(LANCE).INSTALACAO</t>
  </si>
  <si>
    <t>REDE DE B.T.,AEREA,COM 4(QUATRO)CONDUTORES DE COBRE,EXCLUSIVE FORNECIMENTO DOS CONDUTORES(LANCE).INSTALACAO</t>
  </si>
  <si>
    <t>REDE DE B.T.,AEREA,COM 3(TRES)CONDUTORES DE ALUMINIO,EXCLUSIVE FORNECIMENTO DOS CONDUTORES(LANCE).INSTALACAO</t>
  </si>
  <si>
    <t>REDE DE B.T.,AEREA,COM 4(QUATRO)CONDUTORES DE ALUMINIO,EXCLUSIVE FORNECIMENTO DOS CONDUTORES(LANCE).INSTALACAO</t>
  </si>
  <si>
    <t>REDE DE B.T.,AEREA,COM 1(UM)CONDUTOR DE ALUMINIO,EXCLUSIVE FORNECIMENTO DO CONDUTOR(LANCE).INSTALACAO</t>
  </si>
  <si>
    <t>REDE DE B.T.,AEREA,COM 2(DOIS)CONDUTORES DE ALUMINIO,EXCLUSIVE FORNECIMENTO DO CONDUTOR(LANCE).INSTALACAO</t>
  </si>
  <si>
    <t>REDE B.T.,AEREA,COM CABO MULTIPLEX OU SIMILAR,DE ALUMINIO,EXCLUSIVE FORNECIMENTO DO CABO.INSTALACAO</t>
  </si>
  <si>
    <t>ISOLADOR DE BAIXA TENSAO(BT),TIPO CARRETEL,NA COR MARROM,MEDINDO(72X72)MM.FORNECIMENTO</t>
  </si>
  <si>
    <t>MUFLA TERMINAL PARA CABO SINGELO 50MM2,15KV,INCLUSIVE BRACADEIRA PARA FIXACAO.FORNECIMENTO E ASSENTAMENTO</t>
  </si>
  <si>
    <t>BRACO CURVO,EM ACO DE BAIXO TEOR DE CARBONO SAE 1010/1020 GALVANIZADO A FUSAO,INTERNA E EXTERNAMENTE POR IMERSAO UNICA EM BANHO DE ZINCO,CONFORME NBR-7398 E 7400 DA ABNT,COM 1,77MDE PROJECAO HORIZONTAL,DIAMETRO EXTERNO DE 25,5MM,CONFORME DESENHO A4-1688-PD E ESPECIFICACAO EM-RIOLUZ Nº17.FORNECIMENTO</t>
  </si>
  <si>
    <t>BRACO CURVO,EM ACO DE BAIXO TEOR DE CARBONO SAE 1010/1020 GALVANIZADO A FUSAO,INTERNA E EXTERNAMENTE POR IMERSAO UNICA EM BANHO DE ZINCO,CONFORME NBR-7398 E 7400 DA ABNT,COM 1,77MDE PROJECAO HORIZONTAL,DIAMETRO EXTERNO DE 48MM,CONFORME DESENHO A4-1407-PD E ESPECIFICACAO EM-RIOLUZ Nº17.FORNECIMENTO</t>
  </si>
  <si>
    <t>BRACO CURVO,EM ACO DE BAIXO TEOR DE CARBONO SAE 1010/1020 GALVANIZADO A FUSAO,INTERNA E EXTERNAMENTE POR IMERSAO UNICA EM BANHO DE ZINCO,CONFORME NBR-7398 E 7400 DA ABNT,COM 3,50MDE PROJECAO HORIZONTAL,DIAMETRO EXTERNO DE 60,3MM,CONFORME DESENHO A4-1153-PD E ESPECIFICACAO EM-RIOLUZ Nº17.FORNECIMENTO</t>
  </si>
  <si>
    <t>BRACO RETO,EM ACO DE BAIXO TEOR DE CARBONO SAE 1010/1020 GALVANIZADO A FUSAO,INTERNA E EXTERNAMENTE POR IMERSAO UNICA EMBANHO DE ZINCO,CONFORME NBR-7398 E 7400 DA ABNT,COM 0,57M DE PROJECAO HORIZONTAL,DIAMETRO EXTERNO DE 25,5MM,CONFORME DESENHO A4-1408-PD E ESPECIFICACAO EM-RIOLUZ Nº17.FORNECIMENTO</t>
  </si>
  <si>
    <t>BRACO CURVO,EM ACO DE BAIXO TEOR DE CARBONO SAE 1010/1020 GALVANIZADO A FUSAO,INTERNA E EXTERNAMENTE POR IMERSAO UNICA EM BANHO DE ZINCO,CONFORME NBR-7398 E 7400 DA ABNT,COM 2,50MDE PROJECAO HORIZONTAL,DIAMETRO EXTERNO DE 60,3MM,CONFORME DESENHO A4-1229-PD E ESPECIFICACAO EM-RIOLUZ Nº17.FORNECIMENTO</t>
  </si>
  <si>
    <t>BRACO DE ACO GALVANIZADO,CURVO,COM 2,50M DE PROJECAO HORIZONTAL E DIAMETRO EXTERNO DE 48MM.FORNECIMENTO</t>
  </si>
  <si>
    <t>LUMINARIA LRJ-35 PARA LAMPADA VAPOR DE SODIO OU MULTIVAPOR METALICO DE 70W,COM EQUIPAMENTO AUXILIAR INTEGRADO 220V(EM-RIOLUZ Nº30),ENCAIXE EM TUBO COM DIAMETRO DE 48MM,CORPO DE ALUMINIO INJETADO A ALTA PRESSAO,DIFUSOR EM POLICARBONATO INJETADO,RECEPTACULO E-27 COM ISOLAMENTO POR 5KV,CONFORME ESPECIFICACAO EM-RIOLUZ Nº65.FORNECIMENTO</t>
  </si>
  <si>
    <t>LUMINARIA LRJ-35 PARA LAMPADA VAPOR DE SODIO DE 100W,TUBULAR,COM EQUIPAMENTO AUXILIAR INTEGRADO 220V(EM-RIOLUZ Nº30),ENCAIXE EM TUBO COM DIAMETRO DE 48MM,CORPO EM ALUMINIO INJETADOA ALTA PRESSAO,DIFUSOR EM POLICARBONATO INJETADO,RECEPTACULO E-40 COM ISOLAMENTO PARA 5KV,CONFORME ESPECIFICACAO EM-RIOLUZ Nº65.FORNECIMENTO</t>
  </si>
  <si>
    <t>LUMINARIA LRJ-35 PARA LAMPADA MULTIVAPOR METALICO DE 100W,TUBULAR OU OVOIDE CLARA,COM EQUIPAMENTO AUXILIAR INTEGRADO 220V(EM-RIOLUZ Nº30),ENCAIXE EM TUBO COM DIAMETRO DE 48MM,CORPOEM ALUMINIO INJETADO A ALTA PRESSAO,DIFUSOR EM POLICARBONATO INJETADO,RECEPTACULO E-27 COM ISOLAMENTO PARA 5KV,CONFORMEESPECIFICACAO EM-RIOLUZ Nº65.FORNECIMENTO</t>
  </si>
  <si>
    <t>LUMINARIA LRJ-36 PARA LAMPADA VAPOR DE SODIO OU MULTIVAPOR METALICO DE 150W,TUBULAR,COM EQUIPAMENTO AUXILIAR INTEGRADO,220V(EM-RIOLUZ Nº30),COM ENCAIXE EM TUBO COM DIAMETRO 48MM,CORPO EM ALUMINIO INJETADO A ALTA PRESSAO,DIFUSOR EM POLICARBONATO INJETADO,RECEPTACULO E-40,COM ISOLAMENTO PARA 5KV,EM-RIOLUZ Nº67.FORNECIMENTO</t>
  </si>
  <si>
    <t>LUMINARIA LRJ-33 PARA LAMPADA VAPOR DE SODIO OU MULTIVAPOR METALICO DE 250W,IP-66,VIDRO CURVO,CORPO EM ALUMINIO INJETADO,PARA ENCAIXE EM TUBO COM DIAMETRO DE 60,3MM,COM EQUIPAMENTOAUXILIAR INTEGRADO(EM-RIOLUZ Nº30),REFLETOR EM CHAPA DE ALUMINIO 99,85% CONFORME ESPECIFICACAO EM-RIOLUZ Nº63.FORNECIMENTO</t>
  </si>
  <si>
    <t>LUMINARIA LRJ-37 PARA LAMPADA A VAPOR DE SODIO OU MULTIVAPORMETALICO DE 250W TUBULAR,COM EQUIPAMENTO AUXILIAR INTEGRADO220/250V (EM-RIOLUZ Nº30),ENCAIXE EM TUBO COM DIAMETRO DE 60,3MM,CORPO EM ALUMINIO INJETADO A ALTA PRESSAO,DIFUSOR EM POLICARBONATO INJETADO,RECEPTACULO E-40 COM ISOLAMENTO PARA 5KV,CONFORME ESPECIFICACAO EM-RIOLUZ Nº68.FORNECIMENTO</t>
  </si>
  <si>
    <t>LUMINARIA LRJ-32 PARA LAMPADA VAPOR DE SODIO OU MULTIVAPOR METALICO DE 400W,IP-66,VIDRO CURVO,CORPO EM ALUMINIO INJETADO,PARA ENCAIXE EM TUBO COM DIAMETRO DE 60,3MM,COM EQUIPAMENTOAUXILIAR INTEGRADO (EM-RIOLUZ Nº30),REFLETOR EM CHAPA DE ALUMINIO 99,85% CONFORME ESPECIFICACAO EM-RIOLUZ Nº62.FORNECIMENTO</t>
  </si>
  <si>
    <t>BRACO,PADRAO RIOLUZ,COM 0,57M OU 1,77M DE PROJECAO HORIZONTAL,PARA LUMINARIA LRJ-10,EM POSTE DE CONCRETO,COM FORNECIMENTO DAS FERRAGENS DE FIXACAO,EXCLUSIVE FORNECIMENTO DO BRACO.COLOCACAO</t>
  </si>
  <si>
    <t>BRACO,PADRAO RIOLUZ,DE 1,50M ATE 2,50M DE PROJECAO HORIZONTAL,EM POSTE RETO DE ACO OU CONCRETO,COM FORNECIMENTO DAS FERRAGENS DE FIXACAO;EXCLUSIVE FORNECIMENTO DO BRACO.COLOCACAO</t>
  </si>
  <si>
    <t>BRACO,PADRAO RIOLUZ,DE 2,60M ATE 3,50M DE PROJECAO HORIZONTAL,EM POSTE RETO DE ACO OU CONCRETO,COM FORNECIMENTO DAS FERRAGENS DE FIXACAO,EXCLUSIVE FORNECIMENTO DO BRACO.COLOCACAO</t>
  </si>
  <si>
    <t>LUMINARIA COM LAMPADA DE DESCARGA,COM OU SEM REATOR INTEGRADO,EM PONTA DE BRACO OU POSTE RETO(ACO OU CONCRETO)ATE 6M DEALTURA,EXCLUSIVE FORNECIMENTO DA LUMINARIA.COLOCACAO</t>
  </si>
  <si>
    <t>LUMINARIA ABERTA COM LAMPADA DE DESCARGA,SEM REATOR INTEGRADO,EM PONTA DE BRACO,ATE 10M DE ALTURA,EXCLUSIVE FORNECIMENTODA LUMINARIA.COLOCACAO</t>
  </si>
  <si>
    <t>LUMINARIA FECHADA COM LAMPADA DE DESCARGA,COM REATOR INTEGRADO,EM PONTA DE BRACO OU POSTE DE ACO CURVO ATE 10,00M DE ALTURA,EXCLUSIVE FORNECIMENTO DA LUMINARIA.COLOCACAO</t>
  </si>
  <si>
    <t>LUMINARIA FECHADA COM LAMPADA DE DESCARGA,SEM REATOR INTEGRADO,EM PONTA DE BRACO OU POSTE DE ACO CURVO ATE 10,00M DE ALTURA,EXCLUSIVE FORNECIMENTO DA LUMINARIA.COLOCACAO</t>
  </si>
  <si>
    <t>LUMINARIA COM LAMPADA DE DESCARGA,COM OU SEM REATOR INTEGRADO,EM PONTA DE BRACO OU POSTE DE ACO CURVO,DE 11,00M ATE 15,00M DE ALTURA,EXCLUSIVE FORNECIMENTO DA LUMINARIA.COLOCACAO</t>
  </si>
  <si>
    <t>BASE PARA TOPO DE POSTE,EM POSTE RETO(ACO OU CONCRETO),PARAALTURAS DE 10,00 ATE 15,00M,PARA LUMINARIA PONTA DE BRACO,EXCLUSIVE LUMINARIAS E BASE.COLOCACAO</t>
  </si>
  <si>
    <t>BASE PARA TOPO DE POSTE,EM POSTE RETO(ACO OU CONCRETO),PARAALTURA DE 9,00M,PARA LUMINARIA PONTA DE BRACO,EXCLUSIVE LUMINARIAS E BASE.COLOCACAO</t>
  </si>
  <si>
    <t>COMANDO DE CIRCUITO,PADRAO RIOLUZ,EXCLUSIVE O FORNECIMENTO DAS FERRAGENS DE FIXACAO E DO COMANDO.COLOCACAO</t>
  </si>
  <si>
    <t>CONDUITE FLEXIVEL GALVANIZADO,COM DIAMETRO DE 63MM(2.1/2"),PARA ACABAMENTO.FORNECIMENTO E COLOCACAO</t>
  </si>
  <si>
    <t>BASE PARA SUSTENTACAO DE POSTE DE ACO RETO DE ATE 7,00M,MODELO TRAPEZOIDAL EM ACO ZINCADO,COM ALTURA DE 400MM,COM PORTINHOLA DE VISITA,INCLUSIVE CHUMBADORES E PARAFUSOS.FORNECIMENTO</t>
  </si>
  <si>
    <t>BASE PARA SUSTENTACAO DE POSTE DE ACO RETO DE 8,00 ATE 12,00M,MODELO TRAPEZOIDAL EM ACO ZINCADO,COM ALTURA DE 400MM,COMPORTINHOLA DE VISITA,INCLUSIVE CHUMBADORES E PARAFUSOS.FORNECIMENTO</t>
  </si>
  <si>
    <t>NUCLEO DE FIXACAO PARA 01(UMA)LUMINARIA ABERTA OU FECHADA,TIPO TREVO,EM POSTE RETO(ACO OU CONCRETO)DE 15,00M,EXCLUSIVE LUMINARIA E NUCLEO.COLOCACAO</t>
  </si>
  <si>
    <t>NUCLEO DE FIXACAO PARA 01(UMA)LUMINARIA ABERTA OU FECHADA,TIPO TREVO,EM POSTE RETO(ACO OU CONCRETO)DE 20,00M,EXCLUSIVE LUMINARIA E NUCLEO.COLOCACAO</t>
  </si>
  <si>
    <t>NUCLEO DE FIXACAO PARA 01(UMA)LUMINARIA ABERTA OU FECHADA,TIPO TREVO,EM POSTE RETO(ACO OU CONCRETO)DE 30,00M,EXCLUSIVE LUMINARIA E NUCLEO.COLOCACAO</t>
  </si>
  <si>
    <t>NUCLEO SIMPLES P/LUMINARIAS DECORATIVAS LDRJ-07/09,EM ACO DEBAIXO TEOR DE CARBONO SAE 1010/1020 GALVANIZADO A FUSAO,INTERNA E EXTERNAMENTE POR IMERSAO UNICA EM BANHO DE ZINCO,CONFORME NBR-7398 E 7400 DA ABNT,NUCLEO DIAM.INTERNO 68MM,C/PESCCOCO DE 50MM DE ALTURA E DIAMETRO EXTERNO 48MM,CONFORME DESENHO A2-1824-PD E ESPECIFICACAO EM-RIOLUZ Nº40.FORNECIMENTO</t>
  </si>
  <si>
    <t>NUCLEO SIMPLES PARA LUMINARIAS LRJ-09/16/25,EM ACO DE BAIXOTEOR DE CARBONO SAE 1010/1020 GALVANIZADO A FUSAO,INTERNA EEXTERNAMENTE POR IMERSAO UNICA EM BANHO DE ZINCO,CONFORME NBR-7398 E 7400 DA ABNT,NUCLEO DIAMETRO INTERNO 68MM,BRACOS COM DIAMETRO EXTERNO 48MM,COMPRIMENTO 140MM,CONFORME DESENHO A2-1791-PD E ESPECIFICACAO EM-RIOLUZ Nº40.FORNECIMENTO</t>
  </si>
  <si>
    <t>NUCLEO SIMPLES PARA LUMINARIA LDRJ-11 EM ACO DE BAIXO TEOR DE CARBONO SAE 1010/1020 GALVANIZADO A FUSAO,INTERNA E EXTERNAMENTE POR IMERSAO UNICA EM BANHO DE ZINCO,CONFORME NBR-7398E 7400 DA ABNT,PARA INSTALACAO EM POSTE DE ACO CURVO OU RETO DE 9,00M DE ALTURA UTIL.CONFORME ESPECIFICACAO EM-RIOLUZ-40,DESENHO A4-1990-PD.FORNECIMENTO</t>
  </si>
  <si>
    <t>NUCLEO DUPLO P/LUMINARIAS LRJ-01/17/23/24/30/31,EM ACO DE BAIXO TEOR DE CARBONO SAE 1010/1020 GALVANIZADO A FUSAO,INTERNA E EXTERNAMENTE POR IMERSAO UNICA EM BANHO DE ZINCO,CONFORME NBR-7398 E 7400 DA ABNT,NUCLEO DIAMETRO INTERNO 128MM,BRACOS COM DIAMETRO EXTERNO 60,3MM,COMPRIMENTO 160MM,CONFORME DESENHO A2-1913-PD E ESPECIFICACAO EM-RIOLUZ Nº40.FORNECIMENTO</t>
  </si>
  <si>
    <t>NUCLEO DUPLO P/LUMINARIA DECORATIVA LDRJ-06,ACO DE BAIXO TEOR DE CARBONO SAE 1010/1020 GALVANIZADO A FUSAO,INTERNA E EXTERNAMENTE POR IMERSAO UNICA EM BANHO DE ZINCO,CONFORME NBR-7398/7400 DA ABNT,NUCLEO DIAM.INTERNO 68MM,BRACOS C/SECAO RETANGULAR C/MEDIDAS INTERNAS 109X57MM E COMPRIMENTO 220MM,CONFORME DESENHO A2-1819-PD E ESPECIFICACAO EM-RIOLUZ Nº40.FORN.</t>
  </si>
  <si>
    <t>NUCLEO DUPLO P/LUMINARIAS DECORATIVAS LDRJ-07/09,EM ACO DE BAIXO TEOR DE CARBONO SAE 1010/1020 GALVANIZADO A FUSAO,INTERNA E EXTERNAMENTE POR IMERSAO UNICA EM BANHO DE ZINCO,CONFORME NBR-7398/7400 DA ABNT,NUCLEO DIAM.INTERNO 68MM,BRACOS EMFORMA DE "T"NAS DIMENSOES 290X200MM E DIAM.EXTERNO 48MM,CONFORME DESENHO A2-1839-PD E ESPECIFICACAO EM-RIOLUZ Nº40.FORN.</t>
  </si>
  <si>
    <t>NUCLEO DUPLO P/LUMINARIAS LRJ-09/16/25,EM ACO DE BAIXO TEORDE CARBONO SAE 1010/1020 GALVANIZADO A FUSAO,INTERNA E EXTERNAMENTE POR IMERSAO UNICA EM BANHO DE ZINCO,CONFORME NBR-7398 E 7400 DA ABNT,NUCLEO DIAMETRO INTERNO 68MM,BRACOS COM DIAMETRO EXTERNO 48MM,COMPRIMENTO 140MM,CONFORME DESENHO A2-1791-PD E ESPECIFICACAO EM-RIOLUZ Nº40.FORNECIMENTO</t>
  </si>
  <si>
    <t>NUCLEO TRIPLO P/LUMINARIAS DECORATIVAS LDRJ-07/09,ACO DE BAIXO TEOR DE CARBONO SAE 1010/1020 GALVANIZADO A FUSAO,INTERNAE EXTERNAMENTE POR IMERSAO UNICA EM BANHO DE ZINCO,CONFORMENBR-7398 E 7400 DA ABNT,NUCLEO DIAM.INTERNO 68MM,BRACOS EM FORMA DE "T" NAS DIMENSOES 290X200MM E DIAM.EXTERNO 48MM,CONFORME DESENHO A2-1839-PD E ESPECIFICACAO EM-RIOLUZ Nº40.FORN.</t>
  </si>
  <si>
    <t>NUCLEO TRIPLO P/LUMINARIAS LRJ-09/16/25,ACO DE BAIXO TEOR DECARBONO SAE 1010/1020 GALVANIZADO A FUSAO,INTERNA E EXTERNAMENTE POR IMERSAO UNICA EM BANHO DE ZINCO,CONFORME NBR-7398E 7400 DA ABNT,NUCLEO DIAMETRO INTERNO 68MM,BRACOS COM DIAMETRO EXTERNO 48MM,COMPRIMENTO 140MM,CONFORME DESENHO A2-1791-PD E ESPECIFICACAO EM-RIOLUZ Nº40.FORNECIMENTO</t>
  </si>
  <si>
    <t>NUCLEO QUADRUPLO P/LUMINARIAS LRJ-01/17/23/24/30/31,ACO DE BAIXO TEOR DE CARBONO SAE 1010/1020 GALVANIZADO A FUSAO,INTERNA E EXTERNAMENTE POR IMERSAO UNICA EM BANHO DE ZINCO,CONFORME NBR-7398 E 7400 DA ABNT,NUCLEO DIAMETRO INTERNO DE 128MM,BRACOS COM DIAMETRO EXTERNO 60,3MM,COMPRIMENTO 160MM,CONFORME DESENHO A2-1913-PD E ESPECIFICACAO EM-RIOLUZ Nº40.FORN.</t>
  </si>
  <si>
    <t>NUCLEO QUADRUPLO P/LUMINARIAS DECORATIVAS LDRJ-07/09,ACO DEBAIXO TEOR DE CARBONO SAE 1010/1020 GALVANIZADO A FUSAO,INTERNA E EXTERNAMENTE POR IMERSAO UNICA EM BANHO DE ZINCO,CONFORME NBR-7398/7400 DA ABNT,NUCLEO DIAM.INTERNO 68MM,BRACOS EMFORMA DE "T" NAS DIMENSOES 290X200MM E DIAM.EXTERNO 48MM,CONFORME DESENHO A2-1839-PD E ESPECIFICACAO EM-RIOLUZ Nº40.FORN</t>
  </si>
  <si>
    <t>NUCLEO QUADRUPLO P/LUMINARIAS LRJ-09/16/25,ACO DE BAIXO TEORDE CARBONO SAE 1010/1020 GALVANIZADO A FUSAO,INTERNA E EXTERNAMENTE POR IMERSAO UNICA EM BANHO DE ZINCO,CONFORME NBR-7398 E 7400 DA ABNT,NUCLEO DIAMETRO INTERNO 68MM,BRACOS COM DIAMETRO EXTERNO 48MM,COMPRIMENTO DE 140MM,CONFORME DESENHO A2-1791-PD E ESPECIFICACAO EM-RIOLUZ Nº40.FORNECIMENTO</t>
  </si>
  <si>
    <t>NUCLEO SEXTUPLO P/LUMINARIAS LRJ-01/17/23/24/30/31,ACO DE BAIXO TEOR DE CARBONO SAE 1010/1020 GALVANIZADO A FUSAO,INTERNA E EXTERNAMENTE POR IMERSAO UNICA EM BANHO DE ZINCO,CONFORME NBR-7398 E 7400 DA ABNT,NUCLEO DIAMETRO INTERNO 128MM,BRACOS COM DIAMETRO EXTERNO 60,3MM,COMPRIMENTO 250MM,CONFORME DESENHO A2-1913-PD E ESPECIFICACAO EM-RIOLUZ Nº40.FORNECIMENTO</t>
  </si>
  <si>
    <t>UM CONDUTOR SINGELO EM LINHA DE DUTOS,EXCLUSIVE FORNECIMENTODE CONDUTOR E DOS DUTOS.COLOCACAO</t>
  </si>
  <si>
    <t>2(DOIS)CONDUTORES SINGELOS EM LINHA DE DUTOS,EXCLUSIVE FORNECIMENTO DE CONDUTOR E DOS DUTOS.COLOCACAO</t>
  </si>
  <si>
    <t>3(TRES)CONDUTORES SINGELOS EM LINHA DE DUTOS,EXCLUSIVE FORNECIMENTO DE CONDUTOR E DOS DUTOS.COLOCACAO</t>
  </si>
  <si>
    <t>4(QUATRO)CONDUTORES SINGELOS EM LINHA DE DUTOS,EXCLUSIVE FORNECIMENTO DE CONDUTOR E DOS DUTOS.COLOCACAO</t>
  </si>
  <si>
    <t>UM CABO BIFASICO,EM LINHA DE DUTOS,EXCLUSIVE FORNECIMENTO DOS CABOS E DOS DUTOS.COLOCACAO</t>
  </si>
  <si>
    <t>UM CABO TRIFASICO,EM LINHA DE DUTOS,EXCLUSIVE FORNECIMENTO DOS CABOS E DOS DUTOS.COLOCACAO</t>
  </si>
  <si>
    <t>ARAME DE FERRO GALVANIZADO,SECAO 2MM2(12AWG),EMBUCHADO COM PAPEL,EM LINHA DE DUTOS,EXCLUSIVE DUTOS.FORNECIMENTO E COLOCACAO</t>
  </si>
  <si>
    <t>ANILHA DE NYLON PARA INDENTIFICACAO DE CONDUTOR XLPE DE 25 A35MM2.FORNECIMENTO</t>
  </si>
  <si>
    <t>ANILHA DE NYLON PARA IDENTIFICACAO DE CONDUTOR XLPE DE 50 A70MM2.FORNECIMENTO</t>
  </si>
  <si>
    <t>CABO DE COBRE FLEXIVEL DE 750V,SECAO DE 1X1,5MM2,PVC/70°C.FORNECIMENTO</t>
  </si>
  <si>
    <t>CABO DE COBRE FLEXIVEL DE 750V,SECAO DE 2X1,5MM2,PVC/70°C.FORNECIMENTO</t>
  </si>
  <si>
    <t>CABO DE COBRE FLEXIVEL DE 750V,SECAO DE 3X1,5MM2,PVC/70ºC.FORNECIMENTO</t>
  </si>
  <si>
    <t>CABO DE COBRE FLEXIVEL DE 750V,SECAO DE 3X2,5MM2,PVC/70°C.FORNECIMENTO</t>
  </si>
  <si>
    <t>CABO DE COBRE FLEXIVEL DE 750V,SECAO DE 2X4,0MM2,PVC/70°C.FORNECIMENTO</t>
  </si>
  <si>
    <t>CABO DE COBRE FLEXIVEL DE 750V,SECAO DE 2X6,0MM2,PVC/70°C.FORNECIMENTO</t>
  </si>
  <si>
    <t>CABO DE COBRE FLEXIVEL DE 750V,SECAO DE 3X4,0MM2,PVC/70°C.FORNECIMENTO</t>
  </si>
  <si>
    <t>CABO DE COBRE FLEXIVEL DE 750V,SECAO DE 4X4,0MM2,PVC/70°C.FORNECIMENTO</t>
  </si>
  <si>
    <t>CABO DE COBRE FLEXIVEL DE 750V,SECAO DE 3X6,0MM2,PVC/70°C.FORNECIMENTO</t>
  </si>
  <si>
    <t>CABO DE COBRE FLEXIVEL DE 750V,SECAO DE 2X10,0MM2,PVC/70°C.FORNECIMENTO</t>
  </si>
  <si>
    <t>CABO DE COBRE FLEXIVEL DE 750V,SECAO DE 3X10,0MM2,PVC/70°C.FORNECIMENTO</t>
  </si>
  <si>
    <t>CABO DE COBRE FLEXIVEL DE 750V,SECAO DE 4X10,0MM2,PVC/70°.FORNECIMENTO</t>
  </si>
  <si>
    <t>CABO DE COBRE FLEXIVEL DE 750V,SECAO DE 1X16,0MM2,PVC/70°.FORNECIMENTO</t>
  </si>
  <si>
    <t>CABO DE COBRE FLEXIVEL DE 750V,SECAO DE 3X16,0MM2,PVC/70°.FORNECIMENTO</t>
  </si>
  <si>
    <t>CABO DE COBRE RIGIDO,DE 1KV,SECAO DE 6,00MM2,PVC/70ºC.FORNECIMENTO</t>
  </si>
  <si>
    <t>CABO DE COBRE RIGIDO,DE 1KV,SECAO DE 16MM2,PVC/70ºC.FORNECIMENTO</t>
  </si>
  <si>
    <t>CABO DE COBRE RIGIDO,DE 1KV,SECAO DE 25MM2,PVC/70ºC.FORNECIMENTO</t>
  </si>
  <si>
    <t>CABO DE COBRE RIGIDO,DE 1KV,SECAO DE 35MM2,PVC/70ºC.FORNECIMENTO</t>
  </si>
  <si>
    <t>CABO DE COBRE RIGIDO,DE 1KV,SECAO DE 50MM2,PVC/70ºC.FORNECIMENTO</t>
  </si>
  <si>
    <t>CABO DE COBRE RIGIDO,SECAO DE 10MM2,FORMADOS POR CONDUTORESEM FIOS DE COBRE NU,ENCORDOAMENTO CLASSE 2,ISOLAMENTO PARA 1KV,EM POLIETILENO RETICULADO(XLPE)OU ETILENO PROPILENO(EPR),COM CAPA DE COBERTURA EM PVC NA COR PRETA,NBR 7286,NBR 7287E ESPECIFICACAO RIOLUZ EM-RIOLUZ-74.FORNECIMENTO</t>
  </si>
  <si>
    <t>CABO DE COBRE RIGIDO,SECAO DE 25MM2,FORMADOS POR CONDUTORESEM FIOS DE COBRE NU,ENCORDOAMENTO CLASSE 2,ISOLAMENTO PARA 1KV,EM POLIETILENO RETICULADO(XLPE)OU ETILENO PROPILENO(EPR),COM CAPA DE COBERTURA EM PVC NA COR PRETA,NBR 7286,NBR 7287E ESPECIFICACAO RIOLUZ EM-RIOLUZ-74.FORNECIMENTO</t>
  </si>
  <si>
    <t>CABO DE COBRE RIGIDO,SECAO DE 25MM2,8,7 A 15KV,ISOLADO EPR/XLPE.FORNECIMENTO</t>
  </si>
  <si>
    <t>CABO DE COBRE RIGIDO,SECAO DE 50MM2,FORMADOS POR CONDUTORESEM FIOS DE COBRE NU,ENCORDOAMENTO CLASSE 2,ISOLAMENTO PARA 1KV,EM POLIETILENO RETICULADO(XLPE)OU ETILENO PROPILENO(EPR),COM CAPA DE COBERTURA EM PVC NA COR PRETA,NBR 7286,NBR 7287E ESPECIFICACAO RIOLUZ EM-RIOLUZ-74.FORNECIMENTO</t>
  </si>
  <si>
    <t>CABO DE COBRE RIGIDO,SECAO DE 3X1X50MM2,TRIPLEXADO,20KV,ISOLADO EPR/XLPE.FORNECIMENTO</t>
  </si>
  <si>
    <t>CABO DE COBRE RIGIDO,SECAO DE 70MM2,FORMADOS POR CONDUTORESEM FIOS DE COBRE NU,ENCORDOAMENTO CLASSE 2,ISOLAMENTO PARA 1KV,EM POLIETILENO RETICULADO(XLPE)OU ETILENO PROPILENO(EPR),COM CAPA DE COBERTURA EM PVC NA COR PRETA,NBR 7286,NBR 7287E ESPECIFICACAO RIOLUZ EM-RIOLUZ-74.FORNECIMENTO</t>
  </si>
  <si>
    <t>CABO DE ALUMINIO NU,2AWG,SEM ALMA DE ACO(CA).FORNECIMENTO.(1M=0,093KG)</t>
  </si>
  <si>
    <t>CABO DE ALUMINIO WPP 2AWG.FORNECIMENTO</t>
  </si>
  <si>
    <t>CABO DE ALUMINIO NU,1/0AWG,COM ALMA DE ACO(CAA).FORNECIMENTO(1M=0,216KG)</t>
  </si>
  <si>
    <t>CABO DE ALUMINIO,SECAO DE 50MM2,FORMADOS POR CONDUTORES EM FIOS DE ALUMINIO NU,ENCORDOAMENTO CLASSE 2,ISOLAMENTO PARA 1KV,EM POLIETILENO RETICULADO(XLPE)OU ETILENO PROPILENO(EPR),COM CAPA DE COBERTURA EM PVC NA COR PRETA,NBR 7286,NBR 7287 EESPECIFICACAO RIOLUZ EM-RIOLUZ-74.FORNECIMENTO</t>
  </si>
  <si>
    <t>CABO DE ALUMINIO WPP,1KV,1/0AWG.FORNECIMENTO</t>
  </si>
  <si>
    <t>CABO DE ALUMINIO,SECAO DE 16MM2,FORMADOS POR CONDUTORES EM FIOS DE ALUMINIO NU,ENCORDOAMENTO CLASSE 2,ISOLAMENTO PARA 1KV,EM POLIETILENO RETICULADO(XLPE)OU ETILENO PROPILENO(EPR),COM CAPA DE COBERTURA EM PVC NA COR PRETA,NBR 7286,NBR 7287 EESPECIFICACAO RIOLUZ EM-RIOLUZ-74.FORNECIMENTO</t>
  </si>
  <si>
    <t>CABO DE ALUMINIO,SECAO DE 35MM2,FORMADOS POR CONDUTORES EM FIOS DE ALUMINIO NU,ENCORDOAMENTO CLASSE 2,ISOLAMENTO PARA 1KV,EM POLIETILENO RETICULADO(XLPE)OU ETILENO PROPILENO(EPR),COM CAPA DE COBERTURA EM PVC NA COR PRETA,NBR 7286,NBR 7287 EESPECIFICACAO RIOLUZ EM-RIOLUZ-74.FORNECIMENTO</t>
  </si>
  <si>
    <t>ALCA PRE-FORMADA DE DISTRIBUICAO,DE ACO RECOBERTO DE ALUMINIO,PARA CABO ENCAPADO,BITOLA DE 25MM2,SEGUNDO DESENHO A4-154-CP.FORNECIMENTO E COLOCACAO</t>
  </si>
  <si>
    <t>ALCA PRE-FORMADA DE DISTRIBUICAO,DE ACO RECOBERTO DE ALUMINIO,PARA CABO DE ALUMINIO NU,BITOLA DE 25MM2,SEGUNDO DESENHO A4-154-CP.FORNECIMENTO E COLOCACAO</t>
  </si>
  <si>
    <t>ALCA PRE-FORMADA DE SERVICO,DE ACO RECOBERTO DE ALUMINIO,PARA CABO ENCAPADO,BITOLA DE 25MM2,SEGUNDO DESENHO A4-154-CP.FORNECIMENTO E COLOCACAO</t>
  </si>
  <si>
    <t>ALCA PRE-FORMADA DE SERVICO,DE ACO RECOBERTO DE ALUMINIO,PARA CABO DE ALUMINIO NU,BITOLA DE 25MM2,SEGUNDO DESENHO A4-154-CP.FORNECIMENTO E COLOCACAO</t>
  </si>
  <si>
    <t>ALCA PRE-FORMADA PARA CABO DE 35MM2.FORNECIMENTO E COLOCACAO</t>
  </si>
  <si>
    <t>CONECTOR DE ATERRAMENTO TIPO KC 22H.FORNECIMENTO E INSTALACAO</t>
  </si>
  <si>
    <t>CONECTOR PARA HASTE DE ATERRAMENTO DE PARA-RAIO,COM UMA DESCIDA DE 5/8".FORNECIMENTO</t>
  </si>
  <si>
    <t>CONECTOR DE PARAFUSO FENDIDO(SPLIT-BOLT)EM LIGA DE COBRE,KS-17.FORNECIMENTO E INSTALACAO</t>
  </si>
  <si>
    <t>CONECTOR TIPO SPLIT-BOLT,PARA CABO DE 16MM2.FORNECIMENTO</t>
  </si>
  <si>
    <t>CONECTOR DE PARAFUSO FENDIDO PARA CABO DE 35X70MM2,KS-26.FORNECIMENTO E INSTALACAO</t>
  </si>
  <si>
    <t>CONECTOR TIPO CUNHA,EM LIGA DE COBRE ESTANHADO,PARA A FIXACAO DE CONDUTORES DE ALUMINIO OU COBRE,POR EFEITO DE MOLA.MODELO Nº1,PADRAO RIOLUZ,TIPO G.FORNECIMENTO E INSTALACAO</t>
  </si>
  <si>
    <t>CONECTOR TIPO CUNHA,EM LIGA DE COBRE ESTANHADO,PARA A FIXACAO DE CONDUTORES DE ALUMINIO OU COBRE,POR EFEITO DE MOLA,MODELO Nº2,PADRAO RIOLUZ,TIPO H.FORNECIMENTO E INSTALACAO</t>
  </si>
  <si>
    <t>CONECTOR TIPO CUNHA,EM LIGA DE COBRE ESTANHADO,PARA A FIXACAO DE CONDUTORES DE ALUMINIO OU COBRE,POR EFEITO DE MOLA.MODELO Nº3,PADRAO RIOLUZ,TIPO K.FORNECIMENTO E INSTALACAO</t>
  </si>
  <si>
    <t>CONECTOR TIPO CUNHA,EM LIGA DE COBRE ESTANHADO,PARA A FIXACAO DE CONDUTORES DE ALUMINIO OU COBRE,POR EFEITO DE MOLA.MODELO Nº4,PADRAO RIOLUZ,TIPO V.FORNECIMENTO E INSTALACAO</t>
  </si>
  <si>
    <t>CONECTOR TIPO CUNHA,EM LIGA DE COBRE ESTANHADO,PARA A FIXACAO DE CONDUTORES DE ALUMINIO OU COBRE,POR EFEITO DE MOLA.MODELO Nº5,PADRAO RIOLUZ,TIPO IV.FORNECIMENTO E INSTALACAO</t>
  </si>
  <si>
    <t>CONECTOR TIPO CUNHA,EM LIGA DE COBRE ESTANHADO,PARA A FIXACAO DE CONDUTORES DE ALUMINIO OU COBRE,POR EFEITO DE MOLA.MODELO Nº6,PADRAO RIOLUZ,TIPO B.FORNECIMENTO E INSTALACAO</t>
  </si>
  <si>
    <t>CONECTOR TIPO CUNHA,EM LIGA DE COBRE ESTANHADO,PARA A FIXACAO DE CONDUTORES DE ALUMINIO OU COBRE,POR EFEITO DE MOLA.MODELO Nº7,PADRAO RIOLUZ,TIPO A.FORNECIMENTO E INSTALACAO</t>
  </si>
  <si>
    <t>CONECTOR TIPO CUNHA,EM LIGA DE COBRE ESTANHADO,PARA A FIXACAO DE CONDUTORES DE ALUMINIO OU COBRE,POR EFEITO DE MOLA.MODELO Nº8,PADRAO RIOLUZ,TIPO C.FORNECIMENTO E INSTALACAO</t>
  </si>
  <si>
    <t>CONECTOR TIPO CUNHA,EM LIGA DE COBRE ESTANHADO,PARA A FIXACAO DE CONDUTORES DE ALUMINIO OU COBRE,POR EFEITO DE MOLA.MODELO Nº9,PADRAO RIOLUZ,TIPO J.FORNECIMENTO E INSTALACAO</t>
  </si>
  <si>
    <t>CONECTOR TIPO CUNHA,EM LIGA DE COBRE ESTANHADO,PARA A FIXACAO DE CONDUTORES DE ALUMINIO OU COBRE,POR EFEITO DE MOLA.MODELO Nº10,PADAO RIOLUZ,TIPO F.FORNECIMENTO E INSTALACAO</t>
  </si>
  <si>
    <t>CONECTOR TIPO CUNHA,EM LIGA DE COBRE ESTANHADO,PARA A FIXACAO DE CONDUTORES DE ALUMINIO OU COBRE,POR EFEITO DE MOLA.MODELO Nº11,PADRAO RIOLUZ,TIPO D.FORNECIMENTO E INSTALACAO</t>
  </si>
  <si>
    <t>CONECTOR TIPO CUNHA,EM LIGA DE COBRE ESTANHADO,PARA A FIXACAO DE CONDUTORES DE ALUMINIO OU COBRE,POR EFEITO DE MOLA.MODELO Nº12,PADRAO RIOLUZ,TIPO I.FORNECIMENTO E INSTALACAO</t>
  </si>
  <si>
    <t>CONECTOR TIPO CUNHA,EM LIGA DE COBRE ESTANHADO,PARA A FIXACAO DE CONDUTORES DE ALUMINIO OU COBRE,POR EFEITO DE MOLA.MODELO Nº13,PADRAO RIOLUZ,TIPO VII.FORNECIMENTO E INSTALACAO</t>
  </si>
  <si>
    <t>CONECTOR TIPO CUNHA,EM LIGA DE COBRE ESTANHADO,PARA A FIXACAO DE CONDUTORES DE ALUMINIO OU COBRE,POR EFEITO DE MOLA.MODELO Nº14,PADRAO RIOLUZ,TIPO VI.FORNECIMENTO E INSTALACAO</t>
  </si>
  <si>
    <t>CONECTOR PERFURANTE PARA REDE SUBTERRANEA,TENSAO DE APLICACAO:0,6/1KV,CORPO ISOLADO RESISTENTE AO AMBIENTE DO SUBSOLO,NAS CORES BRANCA OU BEGE CLARO,CONTATO DENTADO:LIGA DE ALUMINIO ESTANHADO,COM CAMADA DE ESPESSURA DE 8MM E CONDUTIVIDADE ELETRICA MINIMA DE 98% IACS A 20ºC,IP-68,PARA CABOS:PRINCIPAL:6MM2-70MM2 E DERIVACAO:1,5MM2-6MM2.FORNECIMENTO</t>
  </si>
  <si>
    <t>CONECTOR PERFURANTE P/REDE SUBTERRANEA,TENSAO DE APLICACAO:0,6/1KV,CORPO ISOLADO RESISTENTE AO AMBIENTE DO SUBSOLO,NAS CORES BRANCA OU BEGE CLARO,CONTATO DENTADO:LIGA DE ALUMINIO ESTANHADO,C/CAMADA DE ESPESSURA MINIMA 8MM E CONDUTIVIDADE ELETRICA MINIMA 98% IACS A 20ºC,GRAU DE PROTECAO:IP-68,P/CABOS:PRINCIPAL:6MM2-70MM2 E DERIVACAO:6MM2-10MM2.FORNECIMENTO</t>
  </si>
  <si>
    <t>CONECTOR PERFURANTE P/REDE SUBTERRANEA,TENSAO DE APLICACAO:0,6/1KV,CORPO ISOLADO RESISTENTE AO AMBIENTE DO SUBSOLO,NAS CORES BRANCA OU BEGE CLARO,CONTATO DENTADO:LIGA DE ALUMINIO ESTANHADO,C/CAMADA DE ESPESSURA MINIMA 8MM E CONDUTIVIDADE ELETRICA MINIMA 98% IACS A 20ºC,GRAU DE PROTECAO:IP-65,P/CABOS:PRINCIPAL:6MM2-185MM2 E DERIVACAO:1,5MM2-10MM2.FORNECIMENTO</t>
  </si>
  <si>
    <t>CONECTOR PERFURANTE P/REDE SUBTERRANEA,TENSAO DE APLICACAO:0,6/1KV,CORPO ISOLADO RESISTENTE AO AMBIENTE DO SUBSOLO,NAS CORES BRANCA OU BEGE CLARO,CONTATO DENTADO:LIGA DE ALUMINIO ESTANHADO,C/CAMADA DE ESPESSURA MINIMA 8MM E CONDUTIVIDADE ELETRICA MINIMA 98% IACS A 20ºC,GRAU DE PROTECAO:IP-68,P/CABOS:PRINCIPAL:35MM2-120MM2 E DERIVACAO:25MM2-50MM2.FORNECIMENTO</t>
  </si>
  <si>
    <t>GRAMPO DE LINHA VIVA EM BRONZE FUNDIDO,ACABAMENTO ESTANHADOPARA CABO DE 16 A 120MM2.FORNECIMENTO</t>
  </si>
  <si>
    <t>CAIXA DE LIGACAO TIPO PETROLETS R=15/C,R=15/TB,R=15/LB OU SIMILAR,COM ENTRADAS ROSQUEADAS DE 1"(25MM).FORNECIMENTO E COLOCACAO</t>
  </si>
  <si>
    <t>CAIXA DE LIGACAO TIPO PRETROLETS R=15/C,R=15/TB,R=15/LB OU SIMILAR,COM ENTRADAS ROSQUEADAS DE 2"(50MM).FORNECIMENTO E COLOCACAO</t>
  </si>
  <si>
    <t>CAIXA DE LIGACAO TIPO CONDULETS R-15/LB-22,COM ENTRADA ROSQUEADA DE 1.1/2"(38MM).FORNECIMENTO E COLOCACAO</t>
  </si>
  <si>
    <t>CHAVE BLINDADA,BIPOLAR,60A.FORNECIMENTO</t>
  </si>
  <si>
    <t>CHAVE CORTA CIRCUITO,DE 100A,15KV,COM FUSIVEL DE CARTUCHO TIPO S-1,EXCLUSIVE ELOS FUSIVEIS.FORNECIMENTO</t>
  </si>
  <si>
    <t>ELO-FUSIVEL,TIPO H,DE 100A.FORNECIMENTO</t>
  </si>
  <si>
    <t>ELO-FUSIVEL,TIPO K,DE 100A,15KV.FORNECIMENTO</t>
  </si>
  <si>
    <t>ELO-FUSIVEL,TIPO K,DE 200A,15KV.FORNECIMENTO</t>
  </si>
  <si>
    <t>FUSIVEL NH,TAMANHO 01,CORRENTE NOMINAL DE 36A.FORNECIMENTO</t>
  </si>
  <si>
    <t>FUSIVEL NH,TAMANHO 00,CORRENTE NOMINAL DE 125A.FORNECIMENTO</t>
  </si>
  <si>
    <t>FUSIVEL NH,TAMANHO 00,CORRENTE NOMINAL DE 160A.FORNECIMENTO</t>
  </si>
  <si>
    <t>DISJUNTOR TERMOMAGNETICO,BIPOLAR DE 20A.FORNECIMENTO</t>
  </si>
  <si>
    <t>DISJUNTOR TERMOMAGNETICO,TRIPOLAR DE 40A.FORNECIMENTO</t>
  </si>
  <si>
    <t>DISJUNTOR TERMOMAGNETICO,TRIPOLAR DE 100A.FORNECIMENTO</t>
  </si>
  <si>
    <t>BASE EXTERNA PARA RELE FOTOELETRICO.FORNECIMENTO</t>
  </si>
  <si>
    <t>RELE FOTOELETRONICO PARA ILUMINACAO PUBLICA,TIPO FAIL-OFF,TENSAO DE ALIMENTACAO DE 105V E 305V,POTENCIA DA CARGA 1000W OU 1800VA,CORRENTE MAXIMA DA CARGA 10A.CORPO EM POLICARBONATONA COR AZUL,ESTABILIZADO AO UV;PINOS EM LATAO ESTANHADO,DEVENDO ATENDER A ESPECIFICACAO EM-RIOLUZ-66 E ANSI C136,10 E NBR 5126,NO QUE COUBER.FORNECIMENTO</t>
  </si>
  <si>
    <t>RELE TEMPORIZADO,COEL,TIPO RTQD.FORNECIMENTO</t>
  </si>
  <si>
    <t>RELE TEMPORIZADO,TIPO FLT 01/NF.FORNECIMENTO</t>
  </si>
  <si>
    <t>RELE FOTOELETRICO INDIVIDUAL,COM BASE EM POSTE (ACO OU CONCRETO) DE ACORDO COM O PADRAO DA RIOLUZ;EXCLUSIVE FORNECIMENTODO RELE E BASE.ASSENTAMENTO</t>
  </si>
  <si>
    <t>RELE FOTOELETRICO INDIVIDUAL,COM BASE,EM PONTA DE BRACO OU POSTE CURVO (ACO OU CONCRETO) DE ACORDO COM O PADRAO DA RIOLUZ,COM FORNECIMENTO DAS FERRAGENS DE FIXACAO;EXCLUSIVE FORNECIMENTO DO RELE E BASE.ASSENTAMENTO</t>
  </si>
  <si>
    <t>RELE FOTOELETRICO INDIVIDUAL,COM BASE EM POSTE(ACO OU CONCRETO)DE ACORDO COM O PADRAO DA RIOLUZ,EXCLUSIVE FORNECIMENTO DAS FERRAGENS DE FIXACAO E DO RELE FOTOELETRICO E BASE.ASSENTAMENTO</t>
  </si>
  <si>
    <t>CAIXA HAND-HOLE EM ALVENARIA DE TIJOLOS MACICOS DE 7X10X20CM,PADRAO RIOLUZ,COM DIMENSOES DE 0,40X0,40X0,60M,EXCLUSIVE ESCAVACAO,REATERRO E TAMPAO.FORNECIMENTO E ASSENTAMENTO</t>
  </si>
  <si>
    <t>CAIXA HAND-HOLE EM ALVENARIA DE TIJOLOS MACICOS DE 7X10X20CM,PADRAO RIOLUZ,COM DIMENSOES DE 0,40X0,40X0,90M,EXCLUSIVE ESCAVACAO,REATERRO E TAMPAO.FORNECIMENTO E ASSENTAMENTO</t>
  </si>
  <si>
    <t>CAIXA HAND-HOLE,PRE-MOLDADA,EM ANEL DE CONCRETO,CONFORME PROJETO Nº A4-1683-PD,RIOLUZ,COM DIMENSOES DE 0,60X0,30M,EXCLUSIVE ESCAVACAO,REATERRO E TAMPAO.FORNECIMENTO E ASSENTAMENTO</t>
  </si>
  <si>
    <t>CAIXA HAND-HOLE,PRE-MOLDADA,EM ANEL DE CONCRETO,CONFORME PROJETO Nº A4-1683-PD,RIOLUZ,COM DIMENSOES DE 0,60X0,60M,EXCLUSIVE ESCAVACAO,REATERRO E TAMPAO.FORNECIMENTO E ASSENTAMENTO</t>
  </si>
  <si>
    <t>CAIXA HAND-HOLE,PRE-MOLDADA,EM ANEL DE CONCRETO,CONFORME PROJETO Nº A4-1683-PD,RIOLUZ,COM DIMENSOES DE 0,60X0,90M,EXCLUSIVE ESCAVACAO,REATERRO E TAMPAO.FORNECIMENTO E ASSENTAMENTO</t>
  </si>
  <si>
    <t>CAIXA HAND-HOLE,PRE-MOLDADA,EM ANEL DE CONCRETO,CONFORME PROJETO Nº A4-1683-PD,RIOLUZ,COM DIMENSOES DE 0,30X0,30M,EXCLUSIVE ESCAVACAO,REATERRO E TAMPAO.FORNECIMENTO E ASSENTAMENTO</t>
  </si>
  <si>
    <t>CAIXA DE CONCRETO PARA FIXACAO DE PROJETOR,COM TAMPA DE TELAMALETADA DE (5X5)CM E CADEADO,NAS DIMENSOES (80X80X80)CM,CONFORME DETALHE DO PROJETO RIOLUZ.FORNECIMENTO E ASSENTAMENTO</t>
  </si>
  <si>
    <t>CAIXA DE ALVENARIA COM BASE DE CONCRETO PARA FIXACAO DE PROJETOR,COM TAMPA DE TELA MALETADA DE (5X5)CM E CADEADO NAS DIMENSOES (80X80X80)CM.FORNECIMENTO E ASSENTAMENTO</t>
  </si>
  <si>
    <t>CAIXA DE ALVENARIA COM BASE DE CONCRETO PARA FIXACAO DE PROJETOR,COM TAMPA DE TELA MALETADA (5X5)CM E CADEADO NAS DIMENSOS (110X80X60)CM.FORNECIMENTO E ASSENTAMENTO</t>
  </si>
  <si>
    <t>CAIXA DE ALVENARIA COM BASE DE CONCRETO PARA FIXACAO DE PROJETOR,COM TAMPA DE TELA MALETADA (5X5)CM E CADEADO NAS DIMENSOES (110X120X100)CM.FORNECIMENTO E ASSENTAMENTO</t>
  </si>
  <si>
    <t>CAIXA DE PASSAGEM,RETANGULAR,DE ALVENARIA COM TAMPA DE CONCRETO,DIMENSOES DE(0,80X0,80X1,00)M;EXCLUSIVE FORNECIMENTO DOMATERIAL.ASSENTAMENTO</t>
  </si>
  <si>
    <t>CAIXA HERMETICA PARA CHAVE FACA TRIFASICA.COLOCACAO</t>
  </si>
  <si>
    <t>TAMPAO DE FERRO TIPO LEVE PADRAO RIOLUZ.FORNECIMENTO</t>
  </si>
  <si>
    <t>TAMPAO DE FERRO FUNDIDO,ARTICULADO,TIPO ESPECIAL,COM EIXO DEACO INOXIDAVEL,REVESTIDO POR PVC NA ARTICULACAO,DOTADO DE FURACAO PARA FIXACAO DO ARO DE ANEL DE CONCRETO E INSTALACAODE CONECTORES PARA ATERRAMENTO,COM INSCRICAO RIOLUZ DISCRETA,EM ALTO RELEVO,CONFORME DESENHO RIOLUZ/A4-1200-PD,ESPECIFICACAO EM RIOLUZ Nº10.FORNECIMENTO</t>
  </si>
  <si>
    <t>TAMPAO DE FERRO FUNDIDO CINZENTO,ARTICULADO,TIPO LEVE COM CARGA MAXIMA NO CENTRO DE 2000KGF,DIAMETRO INTERNO DE 300MM,FORNECIDO COM COLAR E COM RECOBRIMENTO,CONFORME DESENHO A4-1200-PD,ESPECIFICACAO EM RIOLUZ Nº10.FORNECIMENTO</t>
  </si>
  <si>
    <t>TAMPAO DE FERRO FUNDIDO NODULAR,ARTICULADO(PARA TENSAO MINIMA DE 3,54KG/CM2),DIAMETRO INTERNO DE 30CM,COM TRANCA,COM EIXO DE ACO INOXIDAVEL NA ARTICULACAO,DOTADO DE FURACAO ROSQUEADA PARA INSTALACAO DE CONECTORES PARA ATERRAMENTO,COM INSCRICAO RIOLUZ EM ALTO RELEVO,DESENHO A4-1992-PD EM-RIOLUZ-10.FORNECIMENTO</t>
  </si>
  <si>
    <t>TAMPAO DE FERRO FUNDIDO NODULAR,ARTICULADO(PARA TENSAO MINIMA DE 3,54KG/CM2),DIAMETRO INTERNO DE 60CM,COM TRANCA,COM EIXO DE ACO INOXIDAVEL NA ARTICULACAO,DOTADO DE FURACAO ROSQUEADA PARA INSTALACAO DE CONECTORES PARA ATERRAMENTO,COM INSCRICAO RIOLUZ EM ALTO RELEVO,DESENHO A4-1992-PD EM-RIOLUZ-10.FORNECIMENTO</t>
  </si>
  <si>
    <t>TAMPAO PARA VEDACAO DE DUTOS ESPIRALADOS FLEXIVEIS EM POLIETILENO DE ALTA DENSIDADE,NA COR PRETA,DIAMETRO NOMINAL DE 125MM,COMPRIMENTO DE 225MM,LOTE 335248-0.FORNECIMENTO</t>
  </si>
  <si>
    <t>ELETRODUTO DE FERRO GALVANIZADO,TIPO PESADO DIAMETRO DE 25MM(1").FORNECIMENTO</t>
  </si>
  <si>
    <t>ELETRODUTO DE FERRO GALVANIZADO,TIPO PESADO,DIAMETRO DE 38MM(1.1/2").FORNECIMENTO</t>
  </si>
  <si>
    <t>ELETRODUTO DE FERRO GALVANIZADO,TIPO PESADO,DIAMETRO DE 50MM(2").FORNECIMENTO</t>
  </si>
  <si>
    <t>ELETRODUTO DE FERRO GALVANIZADO,TIPO PESADO,DIAMETRO DE 75MM(3").FORNECIMENTO</t>
  </si>
  <si>
    <t>CURVA LONGA DE 90° PARA ELETRODUTO,DE ACO GALVANIZADO,DE 25MM(1").FORNECIMENTO</t>
  </si>
  <si>
    <t>CURVA LONGA DE 90° PARA ELETRODUTO,DE ACO GALVANIZADO,DE 50MM(2").FORNECIMENTO</t>
  </si>
  <si>
    <t>CURVA LONGA DE 90° PARA ELETRODUTO,DE ACO GALVANIZADO,DE 75MM(3").FORNECIMENTO</t>
  </si>
  <si>
    <t>LUVA PARA ELETRODUTO,DE ACO GALVANIZADO,DE 25MM(1").FORNECIMENTO</t>
  </si>
  <si>
    <t>LUVA PARA ELETRODUTO,DE ACO GALVANIZADO,DE 38MM(1 1/2").FORNECIMENTO</t>
  </si>
  <si>
    <t>LUVA PARA ELETRODUTO,DE ACO GALVANIZADO,DE 50MM(2").FORNECIMENTO</t>
  </si>
  <si>
    <t>LUVA PARA ELETRODUTO,DE ACO GALVANIZADO,DE 75MM(3").FORNECIMENTO</t>
  </si>
  <si>
    <t>ELETRODUTO DE PVC RIGIDO,ROSQUEAVEL,DE 19MM(3/4").FORNECIMENTO</t>
  </si>
  <si>
    <t>ELETRODUTO DE PVC RIGIDO,ROSQUEAVEL,DE 32MM(1 1/4").FORNECIMENTO</t>
  </si>
  <si>
    <t>ELETRODUTO DE PVC RIGIDO,ROSQUEAVEL,DE 75MM(3").FORNECIMENTO</t>
  </si>
  <si>
    <t>CURVA LONGA DE 90° PARA ELETRODUTO,DE PVC RIGIDO,ROSQUEAVEL,DE 25MM(1").FORNECIMENTO</t>
  </si>
  <si>
    <t>CURVA LONGA DE 90° PARA ELETRODUTO,DE PVC RIGIDO,ROSQUEAVEL,DE 32MM(1 1/4").FORNECIMENTO</t>
  </si>
  <si>
    <t>CURVA LONGA DE 90° PARA ELETRODUTO,DE PVC RIGIDO,ROSQUEAVEL,DE 50MM(2").FORNECIMENTO</t>
  </si>
  <si>
    <t>CURVA LONGA DE 90° PARA ELETRODUTO,DE PVC RIGIDO,ROSQUEAVEL,DE 75MM(3").FORNECIMENTO</t>
  </si>
  <si>
    <t>LUVA PARA ELETRODUTO,DE PVC RIGIDO,ROSQUEAVEL,DE 25MM(1").FORNECIMENTO</t>
  </si>
  <si>
    <t>LUVA PARA ELETRODUTO,DE PVC RIGIDO,ROSQUEAVEL,DE 32MM(1 1/4").FORNECIMENTO</t>
  </si>
  <si>
    <t>LUVA PARA ELETRODUTO,DE PVC RIGIDO,ROSQUEAVEL,DE 50MM(2").FORNECIMENTO</t>
  </si>
  <si>
    <t>LUVA PARA ELETRODUTO,DE PVC RIGIDO,ROSQUEAVEL,DE 75MM(3").FORNECIMENTO</t>
  </si>
  <si>
    <t>CONDUITE FLEXIVEL GALVANIZADO,DE 19MM(3/4").FORNECIMENTO E COLOCACAO</t>
  </si>
  <si>
    <t>BOX CURVO DE ALUMINIO DE 38MM(1 1/2").FORNECIMENTO</t>
  </si>
  <si>
    <t>BOX CURVO DE ALUMINIO COM BUCHA E ARRUELA DE 50MM(2").FORNECIMENTO</t>
  </si>
  <si>
    <t>BOX CURVO DE ALUMINIO COM BUCHA E ARRUELA DE 75MM(3").FORNECIMENTO</t>
  </si>
  <si>
    <t>CHAPA DE FERRO GALVANIZADO NO 24,DE(1X2)M.FORNECIMENTO</t>
  </si>
  <si>
    <t>COMANDO EM GRUPO CRJ-05/220V(140A).FORNECIMENTO</t>
  </si>
  <si>
    <t>COMANDO PARA IP,COM CAIXA TRIFASICO,CAPACIDADE DE 45A,TIPO CRJ-07,220/127V.FORNECIMENTO</t>
  </si>
  <si>
    <t>EQUIPAMENTOS DE COMANDO DE CIRCUITO,PADRAO RIOLUZ,EXCLUSIVEO FORNECIMENTO DAS FERRAGENS DE FIXACAO E DO COMANDO.ASSENTAMENTO</t>
  </si>
  <si>
    <t>EQUIPAMENTOS DE COMANDO DE CIRCUITO,PADRAO RIOLUZ,COM FORNECIMENTO DAS FERRAGENS DE FIXACAO;EXCLUSIVE O FORNECIMENTO DOCOMANDO.ASSENTAMENTO</t>
  </si>
  <si>
    <t>CONJUNTO PARA MONTAGEM DE INDICADOR VISUAL DE DIRECAO DE VENTO(BIRUTA) ADAPTADO PARA BALIZAMENTO NOTURNO.FORNECIMENTO</t>
  </si>
  <si>
    <t>FONTE DE EMERGENCIA(NO BREAK),COM POTENCIA DE 2KVA,220V/220V,AUTONOMIA A PLENA CARGA DE 30MIN.FORNECIMENTO</t>
  </si>
  <si>
    <t>LUMINARIA DECORATIVA LDRJ-14 P/LAMPADA FLUORESCENTE COMPACTA9W,C/EQUIPAMENTO AUXILIAR ELETROMAGNETICO INTEGRADO,P/INSTALACAO EM PAREDE,CORPO E GRADE DE PROTECAO EM LIGA DE ALUMINIO FUNDIDO TIPO ASTM-SG-7A OU SAE-23 PINTADOS COM TINTA ESMALTE NA COR CINZA MARTELADO,RECEPTACULO PARA BASE G-23,CONFORME DESENHO A3-1900-PD E ESPECIFICACAO EM-RIOLUZ Nº23.FORN.</t>
  </si>
  <si>
    <t>LUMINARIA DECORATIVA LDRJ-14 P/LAMPADA FLUORESCENTE COMPACTA18W,C/EQUIPAMENTO AUXILIAR ELETROMAGNETICO INTEGRADO,P/INSTALACAO EM PAREDE,CORPO E GRADE DE PROTECAO EM LIGA DE ALUMINIO FUNDIDO TIPO ASTM-SG-7A OU SAE-23 PINTADOS C/TINTA ESMALTE NA COR CINZA MARTELADO,RECEPTACULO PARA BASE G-24D-2,CONFORME DESENHO A3-1900-PD E ESPECIFICACAO EM-RIOLUZ Nº23.FORN.</t>
  </si>
  <si>
    <t>LUMINARIA DECORATIVA LDRJ-15,P/LAMPADA FLUORESCENTE COMPACTA26W,P/INSTALACAO EM PAREDE,CORPO E GRADE DE PROTECAO EM LIGA DE ALUMINIO FUNDIDO TIPO ASTM-SG-7A/SAE-23 PINTADOS C/TINTA ESMALTE COR CINZA MARTELADO,GRADE ROSQUEADA AO CORPO,REFRATOR EM VIDRO BOROSILICATO ROSQUEADO AO CORPO,RECEPTACULO P/BASE G-24D-3,CONFORME DESENHO A4-1905-PD EM-RIOLUZ Nº23.FORN.</t>
  </si>
  <si>
    <t>LUMINARIA DECORATIVA LDRJ-15,P/LAMPADA FLUORESCENTE COMPACTA26W,P/INSTALACAO NO TETO,CORPO E GRADE DE PROTECAO EM LIGADE ALUMINIO FUNDIDO TIPO ASTM-SG-7A/SAE-23 PINTADOS C/TINTAESMALTE COR CINZA MARTELADO,GRADE ROSQUEADA AO CORPO,REFRATOR EM VIDRO BOROSILICATO ROSQUEADO AO CORPO,RECEPTACULO P/BASE G-24D-3,CONFORME DESENHO A4-1905-PD EM-RIOLUZ Nº23.FORN.</t>
  </si>
  <si>
    <t>LUMINARIA DECORATIVA LDRJ-06 P/LAMPADA A VAPOR DE SODIO OU MULTIVAPOR METALICO 70W,C/EQUIPAMENTO AUXILIAR INTEGRADO 220/250V(EM-RIOLUZ-30),ENCAIXE EM BASE DE SECAO RETANGULAR(A4-1819-PD EM-RIOLUZ-40),CORPO EM CHAPA ZINCADA C/PINTURA EXTERNADE ACABAMENTO EM PRETO SEMI-FOSCO,DIFUSOR EM VIDRO PLANO,CONFORME DESENHO A4-1817-PD E ESPECIFICACAO EM-RIOLUZ Nº23.FORN</t>
  </si>
  <si>
    <t>LUMINARIA DECORATIVA LDRJ-07 PARA LAMPADA A VAPOR DE SODIO OU MULTIVAPOR METALICO DE 70W,COM EQUIPAMENTO AUXILIAR INTEGRADO,BASE EM ALUMINIO FUNDIDO,COM ALOJAMENTO E SUPORTE PARA EQUIPAMENTO AUXILIAR(REATOR,CAPACITOR,IGNITOR),COM ENCAIXE PARA TUBO COM DIAMETRO DE 48MM,DIFUSOR EM POLIPROPILENO,COM RECEPTACULO E-27,CONFORME DESENHO A3-1965-PD.FORNECIMENTO</t>
  </si>
  <si>
    <t>LUMINARIA DECORATIVA LDRJ-09 PARA LAMPADA A VAPOR DE SODIO OU MULTIVAPOR METALICO DE 70W,COM EQUIPAMENTO AUXILIAR INTEGRADO,BASE EM ALUMINIO FUNDIDO,COM ALOJAMENTO E SUPORTE PARA EQUIPAMENTO AUXILIAR(REATOR,CAPACITOR,IGNITOR),COM ENCAIXE PARA TUBO COM DIAMETRO DE 48MM,DIFUSOR EM POLIPROPILENO,COM RECEPTACULO E-27,CONFORME DESENHO A3-1966-PD.FORNECIMENTO</t>
  </si>
  <si>
    <t>LUMINARIA DECORATIVA LDRJ-06 P/LAMPADA A VAPOR DE SODIO OU MULTIVAPOR METALICO 150W,C/EQUIPAMENTO AUXILIAR INTEGRADO 220/250V(EM-RIOLUZ-30),ENCAIXE EM BASE DE SECAO RETANGULAR(A4-1819-PD EM-RIOLUZ-40),CORPO EM CHAPA ZINCADA C/PINTURA EXTERNA DE ACABAMENTO PRETO SEMI-FOSCO,DIFUSOR EM VIDRO PLANO,CONFORME DESENHO A4-1818-PD E ESPECIFICACAO EM-RIOLUZ Nº23.FORN.</t>
  </si>
  <si>
    <t>LUMINARIA DECORATIVA LDRJ-16,PARA LAMPADA MULTIVAPOR METALICO DE 70/100/150W,PARA INSTALACAO EM PISO,RECEPTACULO E-27,CONFORME DESENHO A4-1904-PD EM-RIOLUZ N°23.FORNECIMENTO</t>
  </si>
  <si>
    <t>LUMINARIA DECORATIVA LDRJ-20 PARA LAMPADA MULTIVAPOR METALICO 100W,SEMI ESFERICA,C/EQUIPAMENTO AUXILIAR INTEGRADO INSTALADO EM BANDEJA DE CHAPA DE ACO GALVANIZADO,ARO E CARCACA EMALUMINIO INJETADO DE ALTA PRESSAO,GRAU DE PROTECAO MINIMO IP-55,ACABAMENTO C/TRATAMENTO DE FOSFATACAO E PINTURA POLIESTER,PARAFUSOS DE ACO INOX RECEPTACULO E-27.FORNECIMENTO</t>
  </si>
  <si>
    <t>LUMINARIA DECORATIVA LDRJ-11 PARA LAMPADA MVM 150W,COM EQUIPAMENTO AUXILIAR INTEGRADO,PROJETOR PARA VAPOR DE METALICO BILATERAL 150W,REBATEDOR E SUPORTE(CONJUNTO COMPLETO).CONFORMEESPECIFICACAO EM-RIOLUZ-23,DESENHO A4-1863-PD(ULTIMA REVISAO).FORNECIMENTO</t>
  </si>
  <si>
    <t>PROJETOR PRJ-04,MODELO 2,P/LAMPADA VAPOR DE MERCURIO 125W,VAPOR DE SODIO OU MULTIVAPOR METALICO 70W E FLUORESCENTE COMPACTA,LIGA DE ALUMINIO FUNDIDO,TIPO ASTM-SG-70A/SAE 323,REFLETOR CHAPA DE ALUMINIO ESTAMPADO DE ALTA PUREZA(99,85%AL),VISOR VIDRO PLANO,RESISTENTE A IMPACTOS E CHOQUE TERMICO,CONFORME DESENHO A4-1283-PD E ESPECIFICACAO EM-RIOLUZ Nº20.FORN.</t>
  </si>
  <si>
    <t>PROJETOR,TIPO PRJ-19/1.2,PARA 1 LAMPADA DE MULTIVAPOR METALICO(MVM)TD DE 150W,CONTATO BILATERAL,COM EQUIPAMENTO AUXILIARINTEGRADO E LAMPADA.FORNECIMENTO</t>
  </si>
  <si>
    <t>PROJETOR PRJ-15,MODELO 4,C/LAMPADA MULTIVAPOR METALICO 175W,C/EQUIPAMENTO AUXILIAR INTEGRADO MVM 175W/220V,LIGA DE ALUMINIO INJETADO,REFLETOR EM ALUMINIO ESTAMPADO DE ALTA PUREZA(99,85%),DISPOSITIVO P/MONTAGEM GIRATORIA POR ROSCA DE 15MM,ACABAMENTO EM PINTURA ELETROSTATICA NA COR BRONZE ESCURA,CONFORME DESENHO A3-1862-PD E ESPECIFICACAO EM-RIOLUZ Nº20.FORN.</t>
  </si>
  <si>
    <t>PROJETOR PRJ-10,PARA LAMPADA A VAPOR DE SODIO OU MULTIVAPORMETALICO DE 250/400W TUBULAR,EM LIGA DE ALUMINIO FUNDIDO TIPO ASTM-SG-70A OU SAE 323,VISOR DE VIDRO PLANO,INCOLOR,TEMPERADO,RESISTENTE A IMPACTOS E CHOQUE TERMICO,SUPORTE TIPO "U",EM FERRO GALVANIZADO POR IMERSAO A QUENTE,CONFORME DESENHO A4-1188-PD E ESPECIFICACAO EM-RIOLUZ Nº20.FORNECIMENTO</t>
  </si>
  <si>
    <t>PROJETOR PRJ-01,MODELO 3,P/LAMPADA A VAPOR DE SODIO OU MULTIVAPOR METALICO 250/400W TUBULAR E VAPOR DE MERCURIO 250W A 400W,EM LIGA DE ALUMINIO FUNDIDO TIPO ASTM-SG-70A OU SAE 323,VISOR DE VIDRO PLANO,INCOLOR,TEMPERADO,RESISTENTE A IMPACTOSE CHOQUE TERMICO,SUPORTE TIPO "U",CONFORME DESENHO A4-1188-PD E ESPECIFICACAO EM-RIOLUZ Nº20.FORNECIMENTO</t>
  </si>
  <si>
    <t>PROJETOR PRJ-07,P/LAMPADA A VAPOR DE SODIO OU MULTIVAPOR METALICO 250/400W TUBULAR,EM CHAPA DE ALUMINIO REPUXADO,POLIDOQUIMICAMENTE E ANODIZADO,VISOR DE VIDRO PLANO,INCOLOR,TEMPERADO,RESISTENTE A IMPACTOS E CHOQUE TERMICO,FIXADO AO REFLETOR ATRAVES DE ARO DE ALUMINIO,SUPORTE DE FIXACAO TIPO "U",CONFORME DESENHO A4-1514-PD E ESPECIFICACAO EM-RIOLUZ Nº20.FORN</t>
  </si>
  <si>
    <t>PROJETOR PRJ-01,MODELO IP-67,P/LAMPADA A VAPOR DE SODIO OU MULTIVAPOR METALICO DE 250/400W TUBULAR,EM LIGA DE ALUMINIO FUNDIDO TIPO ASTM-SG-70A OU SAE 323,VISOR DE VIDRO PLANO,INCOLOR,TEMPERADO,RESISTENTE A IMPACTOS E CHOQUE TERMICO,GRAU DEPROTECAO MINIMO=IP67,SUPORTE TIPO "U",FERRO GALVANIZADO PORIMERSAO A QUENTE,CONFORME ESPECIFICACAO EM-RIOLUZ Nº20.FORN.</t>
  </si>
  <si>
    <t>PROJETOR PRJ-27,P/UMA LAMPADA VAPOR DE SODIO OU MULTIVAPORMETALICO 250/400W TUBULAR,C/EQUIPAMENTO AUXILIAR INTEGRADO,EM LIGA DE ALUMINIO INJETADO A ALTA PRESSAO-IP65,REFLETOR EMCHAPA DE ALUMINIO DE ALTA PUREZA(99,50%)ESTAMPADO,ANODIZADOE ABRILHANTADO QUIMICAMENTE,CONFORME ESPECIFICACAO EM-RIOLUZ-72.FORNECIMENTO</t>
  </si>
  <si>
    <t>PROJETOR PRJ-28,P/UMA LAMPADA VAPOR DE SODIO DE 50/70/100/150W OU MULTIVAPOR METALICO DE 35/70/100/150W TUBULAR,C/EQUIPAMENTO AUXILIAR INTEGRADO,EM LIGA DE ALUMINIO INJETADO A ALTAPRESSAO-IP65.REFLETOR EM CHAPA DE ALUMINIO DE ALTA PUREZA(99,50%)ESTAMPADO,ANODIZADO E ABRILHANTADO QUIMICAMENTE,CONFORME ESPECIFICACAO EM-RIOLUZ-71.FORNECIMENTO</t>
  </si>
  <si>
    <t>PROJETOR PRJ-08,MODELO 2,P/2 LAMPADAS A VAPOR DE SODIO OU MULTIVAPOR METALICO 400W TUBULAR,EM LIGA DE ALUMINIO FUNDIDO TIPO ASTM-SG-70A OU SAE 323,REFLETOR INTERNO EM ALUMINIO ALTAPUREZA(99,85%AL),VISOR DE VIDRO PLANO,INCOLOR,TEMPERADO,RESISTENTE A IMPACTOS E CHOQUE TERMICO,SUPORTE TIPO "U",CONFORME DESENHO A4-1625-PD E ESPECIFICACAO EM-RIOLUZ Nº20.FORN.</t>
  </si>
  <si>
    <t>PROJETOR PRJ-22,MODELO 1.4(CONCENTRADOR),P/LAMPADA A VAPOR DE SODIO DE 400W TUBULAR,C/CARCACA EM ALUMINIO FUNDIDO,C/ALOJAMENTO P/EQUIPAMENTO AUXILIAR INTEGRADO,C/SEPARACAO DO CORPOOTICO,REFLETOR EM ALUMINIO ANODIZADO,SUPORTE "U" DE FERRO GALVANIZADO A QUENTE E VISOR DE VIDRO PLANO TEMPERADO,CONFORME DESENHO A2-1917-PD E ESPECIFICACAO EM-RIOLUZ-20.FORNEC.</t>
  </si>
  <si>
    <t>PROJETOR PRJ-22,MODELO 2.4(DIFUSOR),PARA LAMPADA A VAPOR DESODIO DE 400W TUBULAR,C/CARCACA EM ALUMINIO FUNDIDO,C/ALOJAMENTO P/EQUIPAMENTO AUXILIAR INTEGRADO,C/SEPARACAO DO CORPO OTICO,REFLETOR EM ALUMINIO ANODIZADO,SUPORTE "U" DE FERRO GALVANIZADO A QUENTE E VISOR DE VIDRO PLANO TEMPERADO,CONFORMEDESENHO A2-1917-PD E ESPECIFICACAO EM-RIOLUZ-20.FORNECIMENTO</t>
  </si>
  <si>
    <t>PROJETOR PRJ-08,MODELO 1,P/LAMPADA A VAPOR DE SODIO 1000W,MULTIVAPOR METALICO DE 1000/2000W OVOIDE OU TUBULAR,EM LIGA DEALUMINIO FUNDIDO TIPO ASTM-SG-70A OU SAE 323,DEFLETOR INTERNO EM ALUMINIO ALTA PUREZA(99,85%AL),VISOR DE VIDRO PLANO,INCOLOR,TEMPERADO,SUPORTE TIPO "U",CONFORME DESENHO A4-1625-PDE ESPECIFICACAO EM-RIO-LUZ Nº20.FORNECIMENTO</t>
  </si>
  <si>
    <t>LAMPADA MULTIVAPOR METALICO (MVM) DE 35W,PAR,3000°K,30°.FORNECIMENTO</t>
  </si>
  <si>
    <t>LAMPADA DE MULTIVAPOR METALICO (MVM) DE 70W/220V/E-27,CLARA4000°K,BULBO OVOIDE.FORNECIMENTO</t>
  </si>
  <si>
    <t>LAMPADA DE MULTIVAPOR METALICO (MVM),POTENCIA DE 100W,BASE E-27,BULBO OVOIDE,CLARO,C/PROTECAO ANTI U.V.,CORRENTE 1.1A,TENSAO 100V,PULSO DE ACENDIMENTO 2,8 A 4,0KV,FLUXO LUMINOSO NOMINAL &gt;=8500LM,TEMPERATURA DE COR DE 2700 A 3200ºK,VIDA MEDIA &gt;=10000HS,POSICAO DE FUNCIONAMENTO UNIVERSAL,EM-RIOLUZ-57.FORNECIMENTO</t>
  </si>
  <si>
    <t>LAMPADA MULTIVAPOR METALICO (MVM),POTENCIA DE 100W,BASE E-27,BULBO OVOIDE,DIFUSO REDUZIDO,CORRENTE 1,1A,TENSAO 100V,PULSO DE ACENDIMENTO 2,8 A 4,0KV,FLUXO LUMINOSO NOMINAL &gt;=8100LM,TEMPERATURA DE COR DE 2700 A 3200ºK,VIDA MEDIA &gt;=10000HS,POSICAO DE FUNCIONAMENTO UNIVERSAL,EM-RIOLUZ-57.FORNECIMENTO</t>
  </si>
  <si>
    <t>LAMPADA DE MULTIVAPOR METALICO (MVM) DE 150W/220V/E-27.FORNECIMENTO</t>
  </si>
  <si>
    <t>LAMPADA DE MULTIVAPOR METALICO (MVM) DE 250W/220V,BULBO OVOIDE.FORNECIMENTO</t>
  </si>
  <si>
    <t>LAMPADA DE MULTIVAPOR METALICO (MVM),BASE E-40,BULBO TUBULAR,DE 250W,4000/4600ºK,PULSO DE 0,58/0,75KV.FORNECIMENTO</t>
  </si>
  <si>
    <t>LAMPADA DE MULTIVAPOR METALICO (MVM) DE 400W,BULBO TUBULAR,TENSAO DE IGNICAO MAIOR OU IGUAL A 3KV E MENOR OU IGUAL A 4,5KV,TEMPERATURA DE COR ENTRE 4000 A 5000ºK,POSICAO DE FUNCIONAMENTO HORIZONTAL MAIS OU MENOS 20º OU QUALQUER.FORNECIMENTO</t>
  </si>
  <si>
    <t>LAMPADA DE MULTIVAPOR METALICO (MVM) DE 400W,BASE E-40,BULBOOVOIDE,PULSO 3,0/4,5KV.FORNECIMENTO</t>
  </si>
  <si>
    <t>LAMPADA MVM 400W OVOIDE,NAS CORES VERDE,AZUL,ROSA E ACQUA.FORNECIMENTO</t>
  </si>
  <si>
    <t>LAMPADA A VAPOR DE SODIO,ALTA PRESSAO,POTENCIA DE 70W,BASE E-27,BULBO OVOIDE,POSICAO DE FUNCIONAMENTO UNIVERSAL A NBR-IEC-662 E EM-RIOLUZ Nº 57.FORNECIMENTO</t>
  </si>
  <si>
    <t>LAMPADA A VAPOR DE SODIO,ALTA PRESSAO,POTENCIA DE 100W,BASEE-27,BULBO OVOIDE,POSICAO DE FUNCIONAMENTO UNIVERSAL A NBR-IEC-662 E EM-RIOLUZ Nº57.FORNECIMENTO</t>
  </si>
  <si>
    <t>LAMPADA A VAPOR DE SODIO,ALTA PRESSAO,POTENCIA DE 150W,BASEE-27,BULBO OVOIDE,POSICAO DE FUNCIONAMENTO UNIVERSAL A NBR-IEC-662 E EM-RIOLUZ Nº 57.FORNECIMENTO</t>
  </si>
  <si>
    <t>LAMPADA A VAPOR DE SODIO,ALTA PRESSAO,POTENCIA DE 250W,BASEE-27,BULBO OVOIDE,POSICAO DE FUNCIONAMENTO UNIVERSAL A NBR-IEC-662 E EM-RIOLUZ Nº 57.FORNECIMENTO</t>
  </si>
  <si>
    <t>LAMPADA A VAPOR DE SODIO,ALTA PRESSAO,POTENCIA DE 100W,BASEE-40,BULBO TUBULAR,POSICAO DE FUNCIONAMENTO UNIVERSAL A NBR-IEC-662 E EM-RIOLUZ Nº 57.FORNECIMENTO</t>
  </si>
  <si>
    <t>LAMPADA A VAPOR DE SODIO,ALTA PRESSAO,POTENCIA DE 150W,BASEE-40,BULBO TUBULAR,POSICAO DE FUNCIONAMENTO UNIVERSAL A NBR-IEC-662 E EM-RIOLUZ Nº 57.FORNECIMENTO</t>
  </si>
  <si>
    <t>LAMPADA A VAPOR DE SODIO,ALTA PRESSAO,POTENCIA DE 250W,BASEE- 40,BULBO TUBULAR,POSICAO DE FUNCIONAMENTO UNIVERSAL A NBR-IEC-662 E EM-RIOLUZ Nº 57.FORNECIMENTO</t>
  </si>
  <si>
    <t>LAMPADA A VAPOR DE SODIO,ALTA PRESSAO,POTENCIA DE 400W,BASEE-40,BULBO TUBULAR,POSICAO DE FUNCIONAMENTO UNIVERSAL A NBR-IEC-662 E EM-RIOLUZ Nº 57.FORNECIMENTO</t>
  </si>
  <si>
    <t>REATOR AEREO PARA LAMPADA VS/MVM 70W,IGNITOR COM PICO DE TENSAO 2,8 A 4KV,FATOR DE POTENCIA MINIMO 0,92,TENSAO DE ALIMENTACAO 220/250V,CORRENTE NA LAMPADA 0,98A,TENSAO NA LAMPADA 90V,EM-RIOLUZ-30.FORNECIMENTO</t>
  </si>
  <si>
    <t>REATOR AEREO PARA LAMPADA VS/MVM 100W,IGNITOR COM PICO DE TENSAO 2,8 A 4KV,FATOR DE POTENCIA MINIMO 0,92,TENSAO DE ALIMENTACAO 220/250V,CORRENTE NA LAMPADA 1,2A,TENSAO NA LAMPADA 100V,EM-RIOLUZ-30.FORNECIMENTO</t>
  </si>
  <si>
    <t>REATOR AEREO PARA LAMPADA VS/MVM 150W,IGNITOR COM PICO DE TENSAO 2,8 A 4KV,FATOR DE POTENCIA MINIMO 0,92,TENSAO DE ALIMENTACAO 220/250V,CORRENTE NA LAMPADA 1,8A,TENSAO NA LAMPADA 100V,EM-RIOLUZ-30,NBR-13593/13594,IEC-662.FORNECIMENTO</t>
  </si>
  <si>
    <t>REATOR AEREO PARA LAMPADA VS/MVM DE 250W,IGNITOR COM PICO TENSAO 2,8 A 4KV,FATOR DE POTENCIA DE 0,92,TENSAO DE ALIMENTACAO 220/250V,CORRENTE NA LAMPADA 3A,TENSAO NA LAMPADA 100V,PERDA MAXIMA DE 10%(EM-RIOLUZ-30,NBR-13593/13594,IEC-662).FORNECIMENTO</t>
  </si>
  <si>
    <t>REATOR AEREO PARA LAMPADA VS/MVM DE 400W,IGNITOR COM PICO TENSAO 2,8 A 4KV,FATOR DE POTENCIA DE 0,92,TENSAO DE ALIMENTACAO 220/250V,CORRENTE NA LAMPADA 4,5A,TENSAO NA LAMPADA 100V,,PERDA MAXIMA DE 10%(EM-RIOLUZ-30,NBR-13593/13594,IEC-662).FORNECIMENTO</t>
  </si>
  <si>
    <t>REATOR INTEGRADO P/LAMPADA VS/MVM 70W,IGNITOR COM PICO DE TENSAO 2,8 A 4KV,FATOR DE POTENCIA MINIMO 0,92,TENSAO ALIMENTACAO 220V,CORRENTE NA LAMPADA 0,98A,TENSAO LAMPADA 90V.EM-RIOLUZ-30.FORNECIMENTO</t>
  </si>
  <si>
    <t>REATOR INTEGRADO PARA LAMPADA VS/MVM 150W,IGNITOR COM PICO DE TENSAO 2,8 A 4KV,FATOR DE POTENCIA MINIMO 0,92,TENSAO DE ALIMENTACAO 220/250V,CORRENTE NA LAMPADA 1,8A,TENSAO NA LAMPADA 100V,EM-RIOLUZ-30,NBR-13593/13594,IEC-662.FORNECIMENTO</t>
  </si>
  <si>
    <t>REATOR TIPO SUBTERRANEO PARA LAMPADA VS/MVM 70W,IGNITOR COMPICO DE TENSAO 2,8 A 4KV,FATOR DE POTENCIA MINIMO 0,92,TENSAO NOMINAL DE ALIMENTACAO 220V,CORRENTE NA LAMPADA 0,98A,TENSAO NA LAMPADA 90V,CABOS DO IGNITOR QUE ALIMENTAM A LAMPADA COM ISOLAMENTO PARA 5KV,CONEXOES ATRAVES DE TOMADA POLARIZADAIP-68,CLASSE 5KV,CONFORME DESENHO A3-1971-PD.FORNECIMENTO</t>
  </si>
  <si>
    <t>REATOR TIPO SUBTERRANEO PARA LAMPADA VS/MVM 150W,IGNITOR COMPICO DE TENSAO 2,8 A 4KV,FATOR DE POTENCIA MINIMO 0,92,TENSAO NOMINAL DE ALIMENTACAO 220V,CORRENTE NA LAMPADA 1,2A,TENSAO NA LAMPADA 100V,CABOS DO IGNITOR QUE ALIMENTAM A LAMPADACOM ISOLAMENTO PARA 5KV,CONEXOES ATRAVES DE TOMADA POLARIZADA IP-68,CLASSE 5KV,CONFORME DESENHO A3-1971-PD.FORNECIMENTO</t>
  </si>
  <si>
    <t>REATOR TIPO SUBTERRANEO PARA LAMPADA VS/MVM DE 250W,IGNITORCOM PICO DE TENSAO 2,8 A 4KV,FATOR DE POTENCIA DE 0,92,TENSAO DE ALIMENTACAO 220V,CORRENTE NA LAMPADA 3A,TENSAO NA LAMPADA 100V,CABOS DO IGNITOR QUE ALIMENTAM A LAMPADA COM ISOLAMENTO PARA 5KV,CONEXOES ATRAVES DE TOMADA POLARIZADA IP-68,CLASSE 5KV,PERDA MAXIMA DE 10%(DES.A3-1971-PD).FORNECIMENTO</t>
  </si>
  <si>
    <t>REATOR TIPO SUBTERRANEO PARA LAMPADA VS/MVM DE 400W,IGNITORCOM PICO TENSAO 2,8 A 4KV,FATOR DE POTENCIA DE 0,92,TENSAO DE ALIMENTACAO 220V,CORRENTE NA LAMPADA 4,5A,TENSAO NA LAMPADA 100V,CABOS DO IGNITOR QUE ALIMENTAM A LAMPADA COM ISOLAMENTO PARA 5KV,CONEXOES ATRAVES DE TOMADA POLARIZADA IP-68,CLASSE 5KV,PERDA MAXIMA DE 10%(DES.A3-1971-PD).FORNECIMENTO</t>
  </si>
  <si>
    <t>LUMINARIA EQUIPADA COM LAMPADA DE DESCARGA E ACESSORIOS,EM CORDOALHA,EXCLUSIVE LUMINARIA,INCLUSIVE FORNECIMENTO DA CORDOALHA.COLOCACAO</t>
  </si>
  <si>
    <t>LUMINARIA EQUIPADA COM LAMPADA DE DESCARGA E ACESSORIOS,EM CORDOALHA,EXCLUSIVE LUMINARIA E O FORNECIMENTO DA CORDOALHA.COLOCACAO</t>
  </si>
  <si>
    <t>LUMINARIA EQUIPADA COM LAMPADA DE DESCARGA E ACESSORIOS,EM TETO OU PAREDE;EXCLUSIVE LUMINARIA.COLOCACAO</t>
  </si>
  <si>
    <t>PROJETORES (DOIS) EQUIPADOS COM LAMPADAS DE DESCARGA,FIXADOSEM POSTE DE ACO OU CONCRETO,INCLUSIVE FERRAGENS DE FIXACAO,EXCLUSIVE PROJETOR.COLOCACAO</t>
  </si>
  <si>
    <t>PROJETORES (DOIS) EQUIPADOS COM LAMPADA DE DESCARGA,FIXADOSEM CRUZETA Nº1;INCLUSIVE FERRAGENS DE FIXACAO,EXCLUSIVE PROJETOR.COLOCACAO</t>
  </si>
  <si>
    <t>PROJETORES(TRES)EQUIPADOS COM LAMPADAS DE DESCARGA,FIXADOS EM POSTE DE CONCRETO,INCLUSIVE FERRAGENS DE FIXACAO,EXCLUSIVEPROJETORES.COLOCACAO</t>
  </si>
  <si>
    <t>PROJETORES(QUATRO)EQUIPADOS COM LAMPADA DE DESCARGA,FIXADOSEM POSTE DE ACO RETO;INCLUSIVE FERRAGENS DE FIXACAO,EXCLUSIVE PROJETORES.COLOCACAO</t>
  </si>
  <si>
    <t>PROJETOR FIXADO EM BANDEJA ATRAVES DE CHUMBADORES DE ACO INOX,EXCLUSIVE PROJETOR,CHUMBADOR E BANDEJAMENTO.COLOCACAO</t>
  </si>
  <si>
    <t>REATOR,PADRAO RIOLUZ,PARA LAMPADA DE DESCARGA,EM POSTE DE ACO,CONCRETO OU MADEIRA,EXCLUSIVE FORNECIMENTO DO REATOR E FERRAGENS DE FIXACAO.COLOCACAO</t>
  </si>
  <si>
    <t>REATOR,PADRAO RIOLUZ,PARA LAMPADA DE DESCARGA EM POSTE(ACO OU CONCRETO),INCLUINDO INTERLIGACAO NA REDE E NA LUMINARIA EFERRAGENS DE FIXACAO;EXCLUSIVE FORNECIMENTO DO REATOR.COLOCACAO</t>
  </si>
  <si>
    <t>REATOR PARA LAMPADA DE DESCARGA EM TETO,PISO OU PAREDE,INCLUSIVE INTERLIGACAO NA REDE E NA LUMINARIA E FERRAGENS DE FIXACAO,EXCLUSIVE FORNECIMENTO DE REATOR.COLOCACAO</t>
  </si>
  <si>
    <t>REATOR COM IGNITOR EM BANDEJA,EXCLUSIVE REATOR.COLOCACAO</t>
  </si>
  <si>
    <t>FITA ISOLANTE AUTO-FUSAO,DE 19MMX10M.FORNECIMENTO</t>
  </si>
  <si>
    <t>FITA ISOLANTE PLASTICA ADESIVA,DE 19MMX20M.FORNECIMENTO</t>
  </si>
  <si>
    <t>ARRUELA EM ALUMINIO DE(13X2)MM.FORNECIMENTO</t>
  </si>
  <si>
    <t>ARRUELA DE PRESSAO DE(13X2,5)MM.FORNECIMENTO</t>
  </si>
  <si>
    <t>CHUMBADOR EM ACO CARBONO,COM DIAMETRO DE 7/8",COMPRIMENTO DE500MM,GALVANIZADO A QUENTE POR IMERSAO,COM PORCA,ARRUELA LISA E ARRUELA DE PRESSAO.FORNECIMENTO</t>
  </si>
  <si>
    <t>CHUMBADOR DE ACO INOXIDAVEL 304,TEC BOLT,TBM 12.100,COMPRIMENTO DE 96MM E DIAMETRO DE 1/2",COM ARRUELA LISA E DE PRESSAOE PORCA,TECNART OU SIMILAR.FORNECIMENTO</t>
  </si>
  <si>
    <t>CHUMBADOR DE EXPANSAO DE ACO,COM DIAMETRO DE 1/2" E COMPRIMENTO DO PARAFUSO DE 3".FORNECIMENTO</t>
  </si>
  <si>
    <t>CINTA DE ACO GALVANIZADO DE 150MM.FORNECIMENTO</t>
  </si>
  <si>
    <t>CINTA DE ACO GALVANIZADO DE 200MM.FORNECIMENTO</t>
  </si>
  <si>
    <t>CONJUNTO DE SUSTENTACAO DE SINALIZACAO VERTICAL,PROPRIO PARAPOSTE MULTI-USO,CONSTITUIDO DE 2 BRACOS PARALELOS EM ACO CARBONO SAE 1010/1020,ZINCADO COM PROJECAO HORIZONTAL 4,37M,CONSTRUIDO COM TUBO INDUSTRIAL Nº3,DIAMETRO 88,9X3,35MM DE ESPESSURA,CONFORME DESENHO A1-1859-PD.FORNECIMENTO</t>
  </si>
  <si>
    <t>CRUZETA Q-3,DE 6 PINOS.FORNECIMENTO</t>
  </si>
  <si>
    <t>GRAMPO "U",NUMERO 5.FORNECIMENTO</t>
  </si>
  <si>
    <t>PARAFUSO COM CABECA SEXTAVADA DE (5/8"X1.1/2").FORNECIMENTO</t>
  </si>
  <si>
    <t>PARAFUSO COM CABECA SEXTAVADA DE(12X1,75X50)MM.FORNECIMENTO</t>
  </si>
  <si>
    <t>PARAFUSO FRANCES DE (5/8"X2.1/2").FORNECIMENTO</t>
  </si>
  <si>
    <t>PARAFUSO DE MAQUINA SEXTAVADA DE (1/2"X1.1/2").FORNECIMENTO</t>
  </si>
  <si>
    <t>PORCA SEXTAVADA,EM ACO GALVANIZADO,DE 5/8" (16MM).FORNECIMENTO</t>
  </si>
  <si>
    <t>PORCA SEXTAVADA DE (12X1,75)MM.FORNECIMENTO</t>
  </si>
  <si>
    <t>BASE DE ACO PARA SUSTENTACAO DE POSTE FIXADA POR CHUMBADOREM FUNDACAO DE CONCRETO ARMADO.ASSENTAMENTO</t>
  </si>
  <si>
    <t>CHUMBADOR PARA FIXACAO DE POSTE DE ACO CURVO DE 1 BRACO,DE 8M ATE 9M DE ALTURA,EXCLUSIVE ESTE,DE 7/8"X600MM,COM PORCA EARRUELA GALVANIZADAS A FOGO,PADRAO RIOLUZ.FORNECIMENTO E INSTALACAO</t>
  </si>
  <si>
    <t>CRUZETA N°2,DE 2 PINOS.FORNECIMENTO</t>
  </si>
  <si>
    <t>ARAME DE FERRO GALVANIZADO DE 12BWG,2,76MM.FORNECIMENTO</t>
  </si>
  <si>
    <t>CAPA ISOLANTE COM RESINA DE SILICONE PARA CONECTOR TIPO CUNHA EM INSTALACAO SUBTERRANEA.FORNECIMENTO E COLOCACAO</t>
  </si>
  <si>
    <t>CAPA ISOLANTE PARA CONECTOR TIPO CUNHA,PARA INSTALACAO SUBTERRANEA,TENSAO DE 600V,COM ISOLAMENTO DE SILICONE ESTABILIZADO PARA USO NOS MODELOS DE CONECTORES DE 1 A 14,PADRAO RIOLUZ.FORNECIMENTO</t>
  </si>
  <si>
    <t>SERVICO DE APOIO AS INSTALACOES REQUERIDAS A EMPREITEIRA,SENDO 1 ASSISTENTE TECNICO PARA CADA 3(TRES)TURMAS NO MINIMO,OUPARA 4(QUATRO)TURMAS NO MAXIMO.HORARIO NOTURNO</t>
  </si>
  <si>
    <t>SERVICO DE APOIO AS INSTALACOES REQUERIDAS A EMPREITEIRA,SENDO 1 MONTADOR ELETROMECANICO OU ELETRICISTA.HORARIO DIURNO</t>
  </si>
  <si>
    <t>SERVICO DE APOIO AS INSTALACOES REQUERIDAS A EMPREITEIRA,SENDO 1 MONTADOR ELETROMECANICO OU ELETRICISTA.HORARIO NOTURNO</t>
  </si>
  <si>
    <t>SERVICO DE APOIO AS INSTALACOES REQUERIDAS A EMPREITEIRA,SENDO 2 MONTADORES ELETROMECANICOS.HORARIO DIURNO</t>
  </si>
  <si>
    <t>SERVICO DE APOIO AS INSTALACOES ROSQUEADAS A EMPREITEIRA,SENDO 2 MONTADORES ELETROMECANICOS.HORARIO NOTURNO</t>
  </si>
  <si>
    <t>SERVICO DE APOIO AS INSTALACOES REQUERIDAS A EMPREITEIRA,SENDO 1 OPERADOR DE COMUNICACAO.HORARIO DIURNO</t>
  </si>
  <si>
    <t>SERVICOS DE APOIO AS INSTALACOES REQUERIDAS A EMPREITEIRA,SENDO 2 AJUDANTES DE MONTADOR ELETROMECANICO OU ELETRICISTA.HORARIO DIURNO</t>
  </si>
  <si>
    <t>SERVICO DE APOIO AS INSTALACOES REQUERIDAS A EMPREITEIRA,SENDO 1 ENCARREGADO.HORARIO DIURNO</t>
  </si>
  <si>
    <t>SERVICO DE APOIO AS INSTALACOES REQUERIDAS A EMPREITEIRA,SENDO 1 ENCARREGADO.HORARIO NOTURNO</t>
  </si>
  <si>
    <t>MAO-DE-OBRA PARA SERVICOS DE QUALQUER NATUREZA.TURMA DE REPAROS</t>
  </si>
  <si>
    <t>SERVICO DE MANUTENCAO DE ILUMINACAO PUBLICA EM:POSTES COM ALTURA DE MONTAGEM ATE 12,00M(EXCLUSIVE),POSTES ORNAMENTAIS,TUNEIS,MONUMENTOS OU FACHADAS.HORARIO DIURNO</t>
  </si>
  <si>
    <t>SERVICO DE MANUTENCAO DE ILUMINACAO PUBLICA EM:POSTES COM ALTURA DE MONTAGEM ATE 12,00M(EXCLUSIVE),POSTES ORNAMENTAIS,TUNEIS,MONUMENTOS OU FACHADAS.HORARIO NOTURNO</t>
  </si>
  <si>
    <t>SERVICO DE MANUTENCAO DE ILUMINACAO PUBLICA EM:POSTES COM ALTURA DE MONTAGEM ATE 12,00M(EXCLUSIVE),POSTES ORNAMENTAIS,TUNEIS,MONUMENTOS OU FACHADAS,SENDO A TURMA DE REPAROS COMPOSTA DE 1 MONTADOR E 1 AJUDANTE.HORARIO DIURNO</t>
  </si>
  <si>
    <t>SERVICO DE MANUTENCAO DE ILUMINACAO PUBLICA EM:POSTES COM ALTURA DE MONTAGEM ATE 12,00M(EXCLUSIVE),POSTES ORNAMENTAIS,TUNEIS,MONUMENTOS OU FACHADAS,SENDO A TURMA DE REPAROS COMPOSTA DE 1 MONTADOR E 1 AJUDANTE.HORARIO NOTURNO</t>
  </si>
  <si>
    <t>SERVICO DE MANUTENCAO DE ILUMINACAO PUBLICA EM:POSTES COM ALTURA DE MONTAGEM ATE 12,00M,(EXCLUSIVE),POSTES ORNAMENTAIS,TUNEIS,MONUMENTOS OU FACHADAS,SENDO A TURMA DE REPAROS COMPOSTA DE 1 MONTADOR E 2 AJUDANTES.HORARIO DIURNO</t>
  </si>
  <si>
    <t>SERVICO DE MANUTENCAO DE ILUMINACAO PUBLICA EM:POSTES COM ALTURA DE MONTAGEM ATE 12,00M(EXCLUSIVE),POSTES ORNAMENTAIS,TUNEIS,MONUMENTOS OU FACHADAS,SENDO A TURMA DE REPAROS COMPOSTA DE 1 MONTADOR E 2 AJUDANTES.HORARIO NOTURNO</t>
  </si>
  <si>
    <t>SERVICO DE MANUTENCAO DE ILUMINACAO PUBLICA EM:POSTES COM ALTURA DE MONTAGEM DE 12,00M(INCLUSIVE)ATE 30,00M(INCLUSIVE),POSTES ORNAMENTAIS,TUNEIS,MONUMENTOS OU FACHADAS.SENDO HORARIO DIURNO</t>
  </si>
  <si>
    <t>SERVICO DE MANUTENCAO DE ILUMINACAO PUBLICA EM POSTES COM ALTURA DE MONTAGEM DE 12,00M(INCLUSIVE)ATE 30,00M(INCLUSIVE),SENDO A TURMA DE REPAROS COMPOSTA DE 1 MONTADOR E 5 AJUDANTES</t>
  </si>
  <si>
    <t>SERVICO DE MANUTENCAO DE ILUMINACAO PUBLICA NO PARQUE DO FLAMENGO EM SUBESTACOES E EM POSTES COM ALTURA DE MONTAGEM ATE45,00M(INCLUSIVE),COM UTILIZACAO DE ANDAIME,EXCLUSIVE O ANDAIME</t>
  </si>
  <si>
    <t>SERVICO DE MANUTENCAO DE ILUMINACAO PUBLICA NO PARQUE DO FLAMENGO EM SUBESTACOES E EM POSTES COM ALTURA DE MONTAGEM ATE45,00M(INCLUSIVE),SENDO A TURMA DE REPAROS COMPOSTA DE 1 MONTADOR E 9 AJUDANTES,COM UTILIZACAO DE ANDAIME,EXCLUSIVE O ANDAIME</t>
  </si>
  <si>
    <t>SERVICO DE APOIO AS INSTALACOES REQUERIDAS A EMPREITEIRA,SENDO 1 ESCRITURARIO, HORARIO DIURNO</t>
  </si>
  <si>
    <t>SERVICO DE APOIO AS INSTALACOES REQUERIDAS A EMPREITEIRA,SENDO 1 DIGITADOR,HORARIO DIURNO</t>
  </si>
  <si>
    <t>SERVICO DE APOIO AS INSTALACOES REQUERIDAS A EMPREITEIRA,SENDO 1 ALMOXARIFE E 3 AJUDANTES DE MONTADOR, HORARIO DIURNO</t>
  </si>
  <si>
    <t>SERVICO DE APOIO AS INSTALACOES REQUERIDAS A EMPREITEIRA,SENDO 1 MOTORISTA, HORARIO DIURNO</t>
  </si>
  <si>
    <t>SERVICO DE APOIO AS INSTALACOES REQUERIDAS A EMPREITEIRA,SENDO 1 MOTORISTA, HORARIO NOTURNO</t>
  </si>
  <si>
    <t>SERVICO DE APOIO AS INSTALACOES REQUERIDAS A EMPREITEIRA,SENDO 1 MOTORISTA E OPERADOR DE GUINDAUTO.HORARIO DIURNO</t>
  </si>
  <si>
    <t>SERVICO DE APOIO AS INSTALACOES REQUERIDAS A EMPREITEIRA,SENDO 1 MOTORISTA E OPERADOR DE GUINDAUTO.HORARIO NOTURNO</t>
  </si>
  <si>
    <t>SERVICO DE APOIO AS INSTALACOES REQUERIDAS A EMPREITARIA,SENDO 1 ENGENHEIRO ELETRICISTA,COM NO MINIMO,4 ANOS DE EXPERIENCIA NO SERVICO.HORARIO DIURNO</t>
  </si>
  <si>
    <t>SERVICO DE APOIO AS INSTALACOES REQUERIDAS A EMPREITEIRA,SENDO 1 ASSISTENTE TECNICO PARA CADA 3(TRES)TURMAS NO MINIMO,OUPARA 4(QUATRO)TURMAS NO MAXIMO.HORARIO DIURNO</t>
  </si>
  <si>
    <t>SERVICO DE APOIO AS INSTALACOES REQUERIDAS A EMPREITARIA,SENDO 1 ELETROTECNICO,COM NO MINIMO 4 ANOS DE EXPERIENCIA NO SERVICO.HORARIO DIURNO</t>
  </si>
  <si>
    <t>EXTRACAO E TRANSPORTE DE TERRA PARA SUBSTRATO,PARA ENCHIMENTO DE SACOS PLASTICOS E PRODUCAO DE MUDAS DE ESSENCIAS FLORESTAIS.CUSTO VALIDO PARA CADA 100 UNIDADES</t>
  </si>
  <si>
    <t>PENEIRAMENTO E MISTURA DE TERRA PARA ENCHIMENTO DE SACOS PLASTICOS E PRODUCAO DE MUDAS DE ESSENCIAS FLORESTAIS.CUSTO VALIDO PARA CADA 100 UNIDADES</t>
  </si>
  <si>
    <t>DESINFECCAO E ADUBACAO DA TERRA DE SUBSTRATO,PARA ENCHIMENTODE SACOS PLASTICOS E PRODUCAO DE MUDAS DE ESSENCIAS FLORESTAIS.CUSTO VALIDO PARA CADA 100 UNIDADES</t>
  </si>
  <si>
    <t>ENCHIMENTO DOS SACOS PLASTICOS,PARA PRODUCAO DE MUDAS DE ESSENCIAS FLORESTAIS.CUSTO VALIDO PARA CADA 100 UNIDADES</t>
  </si>
  <si>
    <t>PREPARO DOS CANTEIROS,PARA PRODUCAO DE MUDAS DE ESSENCIAS FLORESTAIS.CUSTO VALIDO PARA CADA 100 UNIDADES</t>
  </si>
  <si>
    <t>ENCANTEIRAMENTO DOS SACOS PLASTICOS,PARA PRODUCAO DE MUDAS NATIVAS DE ESSENCIAS FLORESTAIS.CUSTO VALIDO PARA CADA 100 UNIDADES</t>
  </si>
  <si>
    <t>SEMEADURA EM SACOS PLASTICOS ATRAVES DE SERINGA.CUSTO VALIDOPARA CADA 100 UNIDADES</t>
  </si>
  <si>
    <t>REPICAGEM E DESBASTE DAS MUDAS DE ESSENCIAS FLORESTAIS.CUSTOVALIDO PARA CADA 100 UNIDADES</t>
  </si>
  <si>
    <t>IRRIGACAO DAS MUDAS DE ESSENCIAS FLORESTAIS COM USO DE MANGUEIRA.CUSTO VALIDO PARA CADA 100 UNIDADES</t>
  </si>
  <si>
    <t>CAPINA MANUAL,REMOCAO E SELECAO DAS MUDAS DE ESSENCIAS FLORESTAIS.CUSTO VALIDO PARA CADA 100 UNIDADES</t>
  </si>
  <si>
    <t>APLICACAO DE DEFENSIVOS,EXCLUSIVE ESTE,NAS MUDAS DE ESSENCIAS FLORESTAIS.CUSTO VALIDO PARA CADA 100 UNIDADES</t>
  </si>
  <si>
    <t>PREPARO DE ESTACAS PARA PRODUCAO DE MUDAS DE ESSENCIAS FLORESTAIS.CUSTO VALIDO PARA CADA 100 UNIDADES</t>
  </si>
  <si>
    <t>SACO PLASTICO PARA PRODUCAO DE MUDAS NA MEDIA DE (15X25)CM X0,15MM.FORNECIMENTO</t>
  </si>
  <si>
    <t>SACO PLASTICO PARA PRODUCAO DE MUDAS NA MEDIA DE (20X30)CM X0,20MM.FORNECIMENTO</t>
  </si>
  <si>
    <t>SACO PLASTICO PARA PRODUCAO DE MUDAS NA MEDIA DE (28X35)CM X0,22MM.FORNECIMENTO</t>
  </si>
  <si>
    <t>MUDAS NATIVAS DE ESSENCIAS FLORESTAIS ATE 1,00M DE ALTURA.FORNECIMENTO</t>
  </si>
  <si>
    <t>MUDAS EXOTICAS DE ESSENCIAS FLORESTAIS (EUCALIPTOS) ATE 30CMDE ALTURA.FORNECIMENTO</t>
  </si>
  <si>
    <t>MUDAS EXOTICAS DE ESSENCIAS FLORESTAIS (PINUS) ATE 30CM DE ALTURA.FORNECIMENTO</t>
  </si>
  <si>
    <t>MUDAS DE ESSENCIAS FLORESTAIS DE 30CM A 50CM DE ALTURA,TIPOSABIA,MARICA,TREMA,AROEIRA,IPES,PAU-FERRO E SIMILARES.FORNE-CIMENTO</t>
  </si>
  <si>
    <t>CONSTRUCAO MANUAL DE ACEIROS E TRILHAS</t>
  </si>
  <si>
    <t>ROCADA MANUAL DE VEGETACAO DENSA COM FOICE</t>
  </si>
  <si>
    <t>ROCADA MANUAL DE VEGETACAO LEVE COM FOICE</t>
  </si>
  <si>
    <t>DESTOCA COM ENXADAO</t>
  </si>
  <si>
    <t>ENLEIRAMENTO MANUAL DE VEGETACAO</t>
  </si>
  <si>
    <t>CONSTRUCAO DE ESTRADAS DE CIRCULACAO COM TRATOR DE ESTEIRAS</t>
  </si>
  <si>
    <t>ROCADO DE VEGETACAO COM ROCADEIRA COSTAL MOTORIZADA</t>
  </si>
  <si>
    <t>ROCADO DE VEGETACAO COM TRATOR DE PNEUS E ROCADEIRA</t>
  </si>
  <si>
    <t>ENLEIRAMENTO MECANICO DE VEGETACAO COM TRATOR DE ESTEIRAS</t>
  </si>
  <si>
    <t>ARACAO DO SOLO A 20CM DE PROFUNDIDADE COM TRATOR DE PNEUS EARADO DE DISCO</t>
  </si>
  <si>
    <t>GRADEACAO DO SOLO COM TRATOR DE PNEUS E GRADE DE DISCOS</t>
  </si>
  <si>
    <t>PREPARO DE PIQUETES DE BAMBU DE 1,00M DE ALTURA,PARA ALINHAMENTO E MARCACAO DE COVAS.CUSTO VALIDO PARA CADA 100 UNIDADES</t>
  </si>
  <si>
    <t>ALINHAMENTO E MARCACAO DE COVAS</t>
  </si>
  <si>
    <t>DISTRIBUICAO DE MUDAS EXOTICAS DE ESSENCIAS FLORESTAIS.CUSTOVALIDO PARA CADA 100 UNIDADES</t>
  </si>
  <si>
    <t>DISTRIBUICAO DE MUDAS NATIVAS DE ESSENCIAS FLORESTAIS.CUSTOVALIDO PARA CADA 100 UNIDADES</t>
  </si>
  <si>
    <t>PLANTIO DE MUDAS EXOTICAS DE ESSENCIAS FLORESTAIS ATE 0,30MDE ALTURA,COM TUBETES,EXCLUSIVE AS MUDAS.CUSTO VALIDO PARA CADA 100 UNIDADES</t>
  </si>
  <si>
    <t>PLANTIO DE MUDAS EXOTICAS DE ESSENCIAS FLORESTAIS ATE 0,30MDE ALTURA,EM SACOS PLASTICOS,EXCLUSIVE AS MUDAS.CUSTO VALIDOPARA CADA 100 UNIDADES</t>
  </si>
  <si>
    <t>PLANTIO DE MUDAS NATIVAS DE ESSENCIAS FLORESTAIS ATE 1,00M DE ALTURA,EXCLUSIVE AS MUDAS.CUSTO VALIDO PARA CADA 100 UNIDADES</t>
  </si>
  <si>
    <t>COLOCACAO DE COBERTURA MORTA (MULCH) AO REDOR DAS PLANTAS</t>
  </si>
  <si>
    <t>ABERTURA DE COVA DE 30X30X30CM,EM BANQUETA,EM ENCOSTA,INCLUSIVE MARCACAO</t>
  </si>
  <si>
    <t>ABERTURA DE COVA DE 15X15X15CM,INCLUINDO INCORPORACAO DE ESTERCO CURTIDO,PARA PLANTIO DE VEGETACAO REPTANTE EM AREA DERESTINGA PLANA</t>
  </si>
  <si>
    <t>ABERTURA DE COVA DE 20X20X20CM,INCLUINDO INCORPORACAO DE ESTERCO CURTIDO,PARA PLANTIO DE VEGETACAO CACTACEAS EM AREA DERESTINGA PLANA</t>
  </si>
  <si>
    <t>ABERTURA DE COVA DE 30X30X30CM,INCLUINDO INCORPORACAO DE ESTERCO CURTIDO,PARA PLANTIO DE VEGETACAO ARBUSTIVA EM AREA DERESTINGA PLANA</t>
  </si>
  <si>
    <t>ABERTURA DE COVA DE 40X40X40CM,INCLUINDO INCORPORACAO DE ESTERCO CURTIDO,PARA PLANTIO DE VEGETACAO ARBUSTIVA EM AREA DERESTINGA PLANA</t>
  </si>
  <si>
    <t>ADUBACAO E CALAGEM,USANDO ADUBO ORGANICO/MINERAL,EM MUDAS PLANTADAS EM ENCOSTAS</t>
  </si>
  <si>
    <t>CAPINA DE ACEIRO EM ENCOSTA EM AREA PREVIAMENTE ROCADA,EM FASE DE IMPLANTACAO</t>
  </si>
  <si>
    <t>CAPINA DE ACEIRO EM ENCOSTA EM AREA PREVIAMENTE ROCADA,EM FASE DE MANUTENCAO</t>
  </si>
  <si>
    <t>CAPINA DE VEGETACAO GRAMINEA EM AREA DE ENCOSTA EM CURVA DENIVEL,INCLUSIVE MARCACAO DE FAIXAS EM CURVA DE NIVEL,EM FASEDE IMPLANTACAO</t>
  </si>
  <si>
    <t>CAPINA DE VEGETACAO GRAMINEA EM AREA DE ENCOSTA EM CURVA DENIVEL,EM FASE DE MANUTENCAO</t>
  </si>
  <si>
    <t>LIMPEZA MANUAL DE MATERIAIS DIVERSOS EM AREA DE MANGUEZAL(LIXO)</t>
  </si>
  <si>
    <t>PLANTIO DE GRAMA EM PLACAS,EM ENCOSTA,TIPO SAO CARLOS,BATATAIS OU LARGA,INCLUSIVE COMPRA E ARRANCAMENTO NO LOCAL DE ORIGEM,CARGA,TRANSPORTE MANUAL ENCOSTA ACIMA,DESCARGA E PREPARODO TERRENO</t>
  </si>
  <si>
    <t>PLANTIO E ADUBACAO DE MUDAS EM ENCOSTA,DE 30CM A 50CM DE ALTURA,TIPO SABIA,MARICA,TREMA,AROEIRA,IPES,PAU-FERRO E SIMILARES.FORNECIMENTO DA MUDA INCLUSO</t>
  </si>
  <si>
    <t>PLANTIO DE MUDAS DE VEGETACAO ARBUSTIVA,EXCLUSIVE O FORNECIMENTO DE MUDA,EM AREA DE RESTINGA PLANA</t>
  </si>
  <si>
    <t>PLANTIO DE MUDAS DE VEGETACAO CACTACEAS,EXCLUSIVE O FORNECIMENTO DE MUDA,EM AREA DE RESTINGA PLANA</t>
  </si>
  <si>
    <t>PLANTIO DE MUDAS DE VEGETACAO REPTANTE,EXCLUSIVE O FORNECIMENTO DE MUDA,EM AREA DE RESTINGA PLANA</t>
  </si>
  <si>
    <t>PLANTIO DE MUDA DE ESPECIE DE MANGUEZAL,DE 50 A 70CM DE ALTURA,E ABERTURA DE COVA DE 10X10X20CM,EXCLUSIVE O FORNECIMENTODA MUDA</t>
  </si>
  <si>
    <t>APLICACAO DE FORMICIDA GRANULADA.FORNECIMENTO E APLICACAO</t>
  </si>
  <si>
    <t>APLICACAO DE HERBICIDA ROUND UP.FORNECIMENTO E APLICACAO</t>
  </si>
  <si>
    <t>CAPINA QUIMICA COM HERBICIDA EM FAIXAS.FORNECIMENTO E APLICACAO</t>
  </si>
  <si>
    <t>APLICACAO DE CALCARIO DOLOMITICO NO SOLO,POR COVA.FORNECIMENTO E APLICACAO</t>
  </si>
  <si>
    <t>APLICACAO DE ADUBO ORGANICO PARA MUDAS NATIVAS DE ESSENCIASFLORESTAIS,POR COVA.FORNECIMENTO E APLICACAO</t>
  </si>
  <si>
    <t>APLICACAO DE ADUBO QUIMICO SUPERFOSFATO SIMPLES PARA MUDAS NATIVAS,POR COVA.FORNECIMENTO E APLICACAO</t>
  </si>
  <si>
    <t>APLICACAO DE ADUBO QUIMICO (NPK),6:30:6,PARA MUDAS EXOTICAS,POR COVA.FORNECIMENTO E APLICACAO</t>
  </si>
  <si>
    <t>APLICACAO DE ADUBO,EXCLUSIVE O FORNECIMENTO,CUSTO VALIDO PARA 100 COVAS</t>
  </si>
  <si>
    <t>ADUBACAO DIFERENCIADA EM ESPECIES VEGETAIS DE QUALQUER NATUREZA.FORNECIMENTO E APLICACAO</t>
  </si>
  <si>
    <t>ADUBACAO QUIMICA COM FORMULA COMPLETA (NPK-10-10-10)EM GOLASDE ARVORE,INCLUSIVE LIMPEZA E REVOLVIMENTO DE SOLO.FORNECIMENTO E APLICACAO</t>
  </si>
  <si>
    <t>COMBATE A COLONIA DE CUPINS EM ARVORES ATRAVES DO METODO PORISCAGEM (CUSTO VALIDO PARA UM MINIMO DE 30 ARVORES)</t>
  </si>
  <si>
    <t>CONTROLE QUIMICO DE ESPECIES VEGETAIS DE QUALQUER NATUREZA.FORNECIMENTO E APLICACAO</t>
  </si>
  <si>
    <t>COROAMENTO DAS PLANTAS COM 1,00M DE DIAMETRO.CUSTO VALIDO PARA CADA 100 UNIDADES</t>
  </si>
  <si>
    <t>MANUTENCAO DE ACEIROS</t>
  </si>
  <si>
    <t>PODA DE ESPECIES VEGETAIS DE BAIXO NIVEL DE DIFICULDADE,EXCLUSIVE TRANSPORTE DE MATERIAL RESULTANTE</t>
  </si>
  <si>
    <t>PODA DE ESPECIES VEGETAIS DE MEDIO NIVEL DE DIFICULDADE,EXCLUSIVE TRANSPORTE DO MATERIAL RESULTANTE</t>
  </si>
  <si>
    <t>PODA DE ESPECIES VEGETAIS DE ALTO NIVEL DE DIFICULDADE,EXCLUSIVE TRANSPORTE DO MATERIAL RESULTANTE</t>
  </si>
  <si>
    <t>REMOCAO DE ESPECIES VEGETAIS,PORTE MUDA (ATE 2M DE ALTURA),INCLUSIVE CARGA,DESCARGA E TRANSPORTE DO MATERIAL ATE 30KM</t>
  </si>
  <si>
    <t>REMOCAO DE ESPECIES VEGETAIS,PORTE PEQUENO (ENTRE 2M E 4M DEALTURA),INCLUSIVE CARGA,DESCARGA E TRANSPORTE DO MATERIALATE 30KM</t>
  </si>
  <si>
    <t>REMOCAO DE ESPECIES VEGETAIS,PORTE MEDIO (ENTRE 4M E 6M DEALTURA),INCLUSIVE CARGA,DESCARGA E TRANSPORTE DO MATERIALATE 30KM</t>
  </si>
  <si>
    <t>REMOCAO DE ESPECIES VEGETAIS,PORTE GRANDE (ACIMA DE 6M DE ALTURA),INCLUSIVE CARGA,DESCARGA E TRANSPORTE DO MATERIAL ATE30KM</t>
  </si>
  <si>
    <t>TRANSPLANTE DE VEGETAIS DE PORTE PEQUENO (ENTRE 2M E 4M DEALTURA),INCLUSIVE CARGA,DESCARGA E TRANSPORTE DO MATERIALATE 30KM</t>
  </si>
  <si>
    <t>DENDROCIRURGIA EM ESPECIES VEGETAIS DE QUALQUER NATUREZA</t>
  </si>
  <si>
    <t>PINCELAMENTO EM LESAO DE ESPECIES VEGETAIS DE QUALQUER NATUREZA</t>
  </si>
  <si>
    <t>RETUTORAMENTO DE ESPECIES VEGETAIS DE QUALQUER NATUREZA</t>
  </si>
  <si>
    <t>TRATAMENTO DE ARVORES COM LESOES ACIMA DE 0,50M²,COMPREENDENDO:RASPAGEM DO MATERIAL NECROSADO,APLICACAO DE FUNGICIDAS,INSETICIDAS,HORMONIOS E IMPERMEABILIZANTES,FECHAMENTO DAS CAVIDADES COM ESPUMA DE POLIURETANO COBERTA COM NATA DE CIMENTOE INCORPORACAO DE MATERIAIS PARA ENRIQUECIMENTO DO SOLO,EXCLUSIVE MAO-DE-OBRA</t>
  </si>
  <si>
    <t>TRATAMENTO DE ARVORES COM LESOES ATE 0.50M2,COMPREENDENDO:RASPAGEM DO MATERIAL NECROSADO,APLICACAO DE FUNGICIDAS,INSETICIDAS,HORMONIOS E IMPERMEABILIZANTES,FECHAMENTO DAS CAVIDADESCOM ESPUMA DE POLIURETANO COBERTA COM NATA DE CIMENTO E INCORPORACAO DE MATERIAIS PARA ENRIQUECIMENTO DO SOLO,EXCLUSIVEMAO-DE-OBRA</t>
  </si>
  <si>
    <t>TRATAMENTO FITOSSANITARIO EM ARVORES,COMPREENDENDO:EXECUCAODE PEQUENAS PODAS(GALHOS E RAMOS COMPROMETIDOS),RASPAGEM DEMATERIAL NECROSADO,APLICACAO DE FUNGICIDAS,INSETICIDAS,HORMONIOS,IMPERMEABILIZANTES E FERTILIZANTES,ALARGAMENTO DE GOLAS,REVOLVIMENTO DE SOLO,REMOCAO E TRANSPORTE DE MATERIAL,RECOMPOSICAO E PLANTIO DE COBERTURA NAS GOLAS</t>
  </si>
  <si>
    <t>TRATAMENTO FITOSSANITARIO PARA O COMBATE A SECA DE ARVORES,COMPREENDENDO:APLICACAO DE FUNGICIDA E REPELENTE E INCORPORACAO DE MATERIAIS PARA ENRIQUECIMENTO DO SOLO,EXCLUSIVE MAO-DE-OBRA</t>
  </si>
  <si>
    <t>ABATE DE ARVORES COM MACHADO.CUSTO VALIDO PARA CADA 100 UNIDADES</t>
  </si>
  <si>
    <t>DESGALHAMENTO COM MACHADO.CUSTO VALIDO PARA CADA 100 UNIDADES</t>
  </si>
  <si>
    <t>TORAGEM COM MACHADO (TORETE DE 1,20M).CUSTO VALIDO PARA CADA100 UNIDADES</t>
  </si>
  <si>
    <t>ABATER,DESGALHAR E TORAR COM MACHADO,SEM EMPILHAR</t>
  </si>
  <si>
    <t>ABATER,DESGALHAR E TORAR COM MACHADO,COM EMPILHAMENTO MANUAL</t>
  </si>
  <si>
    <t>ABATER,DESGALHAR E DESTOPAR COM MACHADO.CUSTO VALIDO PARA CADA 100 UNIDADES</t>
  </si>
  <si>
    <t>DESCASCAMENTO MANUAL COM FACAO</t>
  </si>
  <si>
    <t>EXTRACAO DE MADEIRA COM ARGOLAO (1 PESSOA),DISTANCIA DE 150,00M</t>
  </si>
  <si>
    <t>EXTRACAO DE MADEIRA POR TRANSPORTE PRIMARIO MANUAL (TORETEDE 1,20M),DISTANCIA DE 100,00M</t>
  </si>
  <si>
    <t>ARRASTE MANUAL DE VAROES,DISTANCIA DE 100,00M</t>
  </si>
  <si>
    <t>ABATE DE ARVORES COM MOTOSSERRA.CUSTO VALIDO PARA CADA 100 UNIDADES</t>
  </si>
  <si>
    <t>DESGALHAMENTO COM MOTOSSERRA.CUSTO VALIDO PARA CADA 100 UNIDADES</t>
  </si>
  <si>
    <t>TORAGEM COM MOTOSSERRA (TORETE DE 1,20M).CUSTO VALIDO PARA CADA 100 UNIDADES</t>
  </si>
  <si>
    <t>ABATER COM MOTOSSERRA,DESGALHAR COM MACHADO E TORAR COM MOTOSSERRA,SEM EMPILHAR</t>
  </si>
  <si>
    <t>ABATER COM MOTOSSERRA,DESGALHAR COM MACHADO E TORAR COM MOTOSSERRA,COM EMPILHAMENTO MANUAL</t>
  </si>
  <si>
    <t>ABATER,DESGALHAR E DESTOCAR COM MOTOSSERRA.CUSTO VALIDO PARACADA 100 UNIDADES</t>
  </si>
  <si>
    <t>TRANSPORTE PRIMARIO DE MADEIRA COM TRATOR DE PNEUS E GUINCHOCARREGADOR</t>
  </si>
  <si>
    <t>ACO CA-50,DIAM. DE 5/8" A 1" (MEDIA)</t>
  </si>
  <si>
    <t>ACO CA-50,DIAMETRO DE 32MM (1.1/4"),MEDIA</t>
  </si>
  <si>
    <t>ACO CA-50 B, DIAM. DE 1/4" E 1/2" (MEDIA)</t>
  </si>
  <si>
    <t>PREPARO CHAPA ACO 16 P/PLACA SINALIZACAO VERTICAL,INCL.CORTETRATAMENTO DESENGORDURANTE E FORN.DA CHAPA.</t>
  </si>
  <si>
    <t>PINTURA A PISTOLA S/PLACA ACO 16,C/PRIMER SINT.SURFACE SINT.ESMALTE SINT.C/TANTAS DEMAOS NECESSARIAS AO SEU BOM ACAB.</t>
  </si>
  <si>
    <t>REVESTIMENTO DE PLACAS DE ACO P/SINALIZACAO VERTICAL C/PELICULA REFLETIVA GRAU TECNICO E PELICULA P/LEGENDA.FORN.E COLOC</t>
  </si>
  <si>
    <t>MONTAGEM PLACA ACO P/SINALIZACAO VERTICAL POSTE CONCR.ARMADOINCL.FIX.CASTANHAS DUPLAS,FITA ARQUIAR/PARAFUSOS.FORN.E COLOC.</t>
  </si>
  <si>
    <t>PECA DE MACARAMDUBA DE 3"X3" PARA FIX.DAS PLACAS DE SINALIZACAO VERTICAL (1 OU 2 POSTES DE MADEIRA)</t>
  </si>
  <si>
    <t>FIXACAO DE PLACAS DE SINALIZACAO DE RODOVIAS C/PARAFUSO 5/16"X4",FIXADA EM 1 OU 2 POSTES,INCL.PINT.FORN.E COLOC.</t>
  </si>
  <si>
    <t>REVESTIMENTOS PLACAS ACO P/SINALIZ.VERT.C/PELICULA REFL.GRAUTECNICO,GRAU ALTA INTENSIDADE/PELICULA P/LEGENDA.FORN.E APLIC.</t>
  </si>
  <si>
    <t>REVESTIMENTOS PLACAS ACO P/SINALIZACAO VERT.C/PELICULA REFL.GRAU TECNICO,GRAU DIAMANTE/PELICULA P/LEGENDA.FORN.E APLIC.</t>
  </si>
  <si>
    <t>VAC-ALL ASPIRADORA MEC.ARMAZENAGEM 8,6M3.</t>
  </si>
  <si>
    <t>USINA DE SOLOS CAPACIDADE 540T/H,MOTOR 100CV.</t>
  </si>
  <si>
    <t>ARRUELA BORR.P/FLANGE 350MM.</t>
  </si>
  <si>
    <t>ARRUELA BORR.P/FLANGE 400MM.</t>
  </si>
  <si>
    <t>ARRUELA BORR.P/FLANGE 500MM.</t>
  </si>
  <si>
    <t>ARRUELA BORR.P/FLANGE 600MM.</t>
  </si>
  <si>
    <t>ARRUELA BORR.P/FLANGE 700MM.</t>
  </si>
  <si>
    <t>ARRUELA BORR.P/FLANGE 800MM.</t>
  </si>
  <si>
    <t>ARRUELA BORR.P/FLANGE 900MM.</t>
  </si>
  <si>
    <t>ARRUELA BORR.P/FLANGE 1000MM.</t>
  </si>
  <si>
    <t>ARRUELA BORR.P/FLANGE 1200MM.</t>
  </si>
  <si>
    <t>TELA DE ARAME GALVANIZADO,REVESTIDO EM PVC,FIO Nº 12 DE 75MM</t>
  </si>
  <si>
    <t>PINUS EM PECAS DE 3,75 X 22,50CM (1.1/2"X9")</t>
  </si>
  <si>
    <t>PINUS EM PECAS DE 7,50 X 11,25CM (3"X4.1/2")</t>
  </si>
  <si>
    <t>PINUS EM PECAS DE 7,50 X 15,00CM (3"X6")</t>
  </si>
  <si>
    <t>PINUS EM PECAS DE 7,50 X 22,50CM (3"X9")</t>
  </si>
  <si>
    <t>PINUS EM PECAS DE 2,50X22,50CM, (1"X9")</t>
  </si>
  <si>
    <t>PINUS,PECA 1 X 7CM</t>
  </si>
  <si>
    <t>PINUS,PECA 2,5 X 5CM</t>
  </si>
  <si>
    <t>PINUS,PECA 2,5 X 10CM.</t>
  </si>
  <si>
    <t>PECA DE PINUS,P/M3</t>
  </si>
  <si>
    <t>CUSTO HORARIO P/ESCAV., CONCRETAGEM E POSICIONAMENTO DA GAIOLA DE PAREDE DIAFRAGMA</t>
  </si>
  <si>
    <t>TUBO DE CONCRETO,DIAMETRO DE 500MM,INCLUSIVE FORNECIMENTO</t>
  </si>
  <si>
    <t>M.</t>
  </si>
  <si>
    <t>COMPOSICAO BASICA - ENSAIO DE LABORATORIO</t>
  </si>
  <si>
    <t>PERFURACAO MANUAL, PRODUCAO MEDIA BRUTA EM TORNO DE 2,00M/H</t>
  </si>
  <si>
    <t>H.</t>
  </si>
  <si>
    <t>PERFURACAO MANUAL, PRODUCAO MEDIA BRUTA EM TORNO DE 0,50M/H</t>
  </si>
  <si>
    <t>CUSTO HORARIO PRODUTIVO - DIAMANTE</t>
  </si>
  <si>
    <t>FASE DE CAMPO PARA LOCACAO DE ESTRADAS COM OROGRAFIA NAO ACIDENTADA E VEGETACAO LEVE</t>
  </si>
  <si>
    <t>NIVEL DE EIXO-ESTRADA EM TER. DE OROGRAFIA NAO ACIDENTADA EVEG. DENSA</t>
  </si>
  <si>
    <t>NIVEL OFF-SETS EM TERRENO DE OROGRAFIA NAO ACIDENTADA E VEGETACAO LEVE</t>
  </si>
  <si>
    <t>LEVANTAMENTO DE SECAO DE ESTRADA EM TERRENO DE OROGRAFIA NAOACIDENTADA E VEGETACAO LEVE</t>
  </si>
  <si>
    <t>LOCACAO DE OFF-SET EM TERRENO DE OROGRAFIA NAO ACIDENTADA EVEGETACAO DENSA</t>
  </si>
  <si>
    <t>FASE DE ESCRITORIO P/LOCACAO DE ESTRADAS C/OROGRAFIA NAO ACIDENTADA</t>
  </si>
  <si>
    <t>CUSTO HORARIO PRODUTIVO - WIDIA SOLO</t>
  </si>
  <si>
    <t>CUSTO HORARIO PRODUTIVO - WIDIA ALT.</t>
  </si>
  <si>
    <t>CUSTO HORARIO PRODUTIVO - WIDIA ROCHA</t>
  </si>
  <si>
    <t>CUSTO HORARIO PRODUTIVO DE PERCUSSAO</t>
  </si>
  <si>
    <t>CUSTO HORARIO PRODUTIVO P/PERF. C/EQUIP. TIPO WAGON DRILL, INCL. EQUIPE E MAT.</t>
  </si>
  <si>
    <t>CUSTO HORARIO IMPRODUTIVO - WAGON DRILL</t>
  </si>
  <si>
    <t>CUSTO HORARIO PRODUTIVO P/PERF. C/EQUIP. TIPO ROC-600, INCL.EQUIPE E MAT.</t>
  </si>
  <si>
    <t>CORTE E REMOCAO DO PAV., APICOAMENTO DA LAJE, FORMAS E CONCRETAGEM DOS BERCOS C/CONCR. FCK= 25MPA - 24H, UTILIZ. GRAUTH</t>
  </si>
  <si>
    <t>VALOR P/CUSTO DE MATERIA PRIMA NACIONAL</t>
  </si>
  <si>
    <t>HORA PRODUTIVA (CP) DE CHASSIS DE CAMINHAO 7,5T, C/MOTORISTA</t>
  </si>
  <si>
    <t>HORA IMPRODUTIVA C/MOTOR FUNCIONANDO (CF) DE CHASSIS DE CAMINHAO 7,5T, C/MOTORISTA</t>
  </si>
  <si>
    <t>HORA IMPRODUTIVA C/MOTOR PARADO (CI) DE CHASSIS DE CAMINHAO7,5T, C/MOTORISTA</t>
  </si>
  <si>
    <t>SISMOGRAFO, CONTROLE DE BARULHO, CONTROLE DE PARTICULAS, CONTROLE DE GASES</t>
  </si>
  <si>
    <t>SINALIZACAO, LIMP. E CONSERVACAO DA AREA ADJACENTE, COMLURB,SEGUROS, TELAS, LONAS, CORDAS, PAIOIS, MANGUEIRAS, ETC.</t>
  </si>
  <si>
    <t>PERFIL "H" DE ACO CARBONO, P/USOS GERAIS, PADRAO AMERICANO,COMPR. USUAL, PRECO DE USINA, DE 6" X 6". FORN.</t>
  </si>
  <si>
    <t>PERFIL "U" DE ACO CARBONO, P/USOS GERAIS, PADRAO AMERICANO,COMPR. USUAL, PRECO DE USINA, DE 6" X 2". FORN.</t>
  </si>
  <si>
    <t>BARRA CHATA DE ACO CARBONO, P/USOS GERAIS, PADRAO AMERICANO,FABRICACAO USUAL, PRECO DE USINA, DE 5" X 1/2". FORN.</t>
  </si>
  <si>
    <t>IMPLANTACAO DE PLACAS DE SINALIZACAO VERTICAL EM RODOVIAS,INCL.TRANSP.,C/MOTORISTA,P/DUAS CASTANHAS.</t>
  </si>
  <si>
    <t>IMPLANTACAO DE PLACAS DE SINALIZACAO VERTICAL EM RODOVIAS,INCL.TRANSP.,C/MOTORISTA,P/UM OU DOIS POSTES DE MADEIRA LEI.</t>
  </si>
  <si>
    <t>USINAGEM DE BRITA PARA OBTENSAO DE BRITA GRADUADA SENDO O PRECO REFERIDO AO M3 BRITA GRAD.COMPARTADA</t>
  </si>
  <si>
    <t>FORMA METALICA P/CONCRETO,C/FORNECIMENTO,CONFECCAO,MONTAGEME DESMONTAGEM COM 25 VEZES UTILIZACAO,ENCLUS. ESCORAMENTO.</t>
  </si>
  <si>
    <t>MEIO FIO DE CONC. SIMPLES(FCK=15 MPA), MOLDADO NO LOCAL, TIPO DER-RJ, MED. 0,15M BASE, ALT. 0,30M. FORN., ESCAV E REATER</t>
  </si>
  <si>
    <t>ALUGUEL HORARIO PRODUTIVO DE LAMA ASFALTICA COMPREENDENDO A-PENAS DEPRECIACAO,JUROS E MANUTENCAO (EXCLUSIVE OPERACAO)</t>
  </si>
  <si>
    <t>DISTANCIOMETRO ELETRONICO ACOPLADO A TEODOLITO.</t>
  </si>
  <si>
    <t>NIVEL WILD-NA-Z</t>
  </si>
  <si>
    <t>FORN E COLOC. EM ENCOSTA DE MARCOS TOPOGRAFICOS DE CONCRETOCOM PINO DE REFERENCIA DE LATAO.</t>
  </si>
  <si>
    <t>BASE DE BRITA CORRIDA INCLUSIVE FORNECIMENTO DOS MATERIAISMEDIDA APOS A COMPACTACAO.</t>
  </si>
  <si>
    <t>M3.</t>
  </si>
  <si>
    <t>REVESTIMENTO D/CONCRETO BETUMINOSO USINADO A QUENTE COM 5CMDE ESPESSURA EXCLUIDO O TRANSPORTE D/USINA PARA A PISTA.</t>
  </si>
  <si>
    <t>M2.</t>
  </si>
  <si>
    <t>REGULARIZACAO DE SUB-LEITO DE ACORDO COM O DER-RJ EXCLUSIVETRANSPORTE E ESCAVACAO DE CORRETIVOS.</t>
  </si>
  <si>
    <t>IMPRIMACAO DE BASE DE PAVIMENTACAO DE ACORDO COM AS INSTRUCOES PARA EXECUCAO DO DER-RJ</t>
  </si>
  <si>
    <t>PAVIMENTACAO COM PARALELEPIPEDOS SENDO REJUNTAMENTO COM BETUME E CASCALINHO</t>
  </si>
  <si>
    <t>CAPA SELANTE C/APLICACAO ASFALTO NIPROPORCAO 1,1 A 1,4 LITRO/M2,DISTRIBUICAO AGREGADOS (5 A 15KG/M2) COMPACT-ROLO.</t>
  </si>
  <si>
    <t>PINTURA DE LIGACAO DE ACORDO COM AS INSTRUCOES PARA EXECUCAODO DER-RJ</t>
  </si>
  <si>
    <t>MEIO-FIO RETO DE CONCRETO SIMPLES(FCK=15MPa)DE 0,15M NA BASEE 0,45M DE ALTURA REJUNT.ARGAM.CIM.AR.1:3,5.</t>
  </si>
  <si>
    <t>MEIO-FIO CONCRETO SIMPLES(FCK=13,5MPa)TIPO DER-RJ,0,15M BASE0,30M ALTURA REJUNTAMENTO CIM.AREIA 1:3,5</t>
  </si>
  <si>
    <t>CUSTO PRUDUTIVO DE PARALISACAO,DESLOC.OU INST.DE EQUIPAMENTODE SONDAGEM A PERCUSSAO,INC. O EQUIP.E A EQUIPE A DISP.</t>
  </si>
  <si>
    <t>CUSTO IMPRODUTIVO PARALISACAO,DESLOCAMENTOS/INSTALACAO DEEQUIPAM.SONDAGEM ROTATIVA C/EQUIPAMENTO/EQUIPE OPERACAO.</t>
  </si>
  <si>
    <t>MOLDAGEM E COLETA DE CORPO DE PROVA DE CONCRETO,EXEC.POR FIR</t>
  </si>
  <si>
    <t>MOLDAGEM E COLETA DE CORPO DE PROVA,CONSIDERANDO O TRANSPORTE PARA UMA DISTANCIA DE ATE 100KM</t>
  </si>
  <si>
    <t>MOLDAGEM E COLETA DE CORPO DE PROVA DE CONCRETO EXECUTADOPOR FIRMA ESPECIALIZADA COM TRANSPORTE ATE 250KM.</t>
  </si>
  <si>
    <t>CONFECCAO DE RAMPA DE TERRA PARA SUBIDA E DESCIDA DE EQUIPAMENTO PESADO EM CARRETA</t>
  </si>
  <si>
    <t>REVESTIMENTO TIPO LAMA ASFALTICA FINA CONFORME INSTRUCAO DER-RJ,EXCLUSIVE FORNECIMENTO E TRANSPORTE MATERIAIS</t>
  </si>
  <si>
    <t>BARRA ACO CA-25 REDONDA SEM SALIENCIA OU MOSSA, DIAMETRO DE6,3MM A 8,0MM (1/4 A 5/16).</t>
  </si>
  <si>
    <t>KG.</t>
  </si>
  <si>
    <t>LIMPEZA SUPERFICIE METALICA,EM PONTES,VIADUTOS OU ESTRUTURASEMELHANTE,UTILIZ.LIXADEIRA/RASPADEIRA,PRODUCAO DE 280M2/M.</t>
  </si>
  <si>
    <t>ASSENTAMENTO DE TUBULACAO DE CHAPA DE ACO DE 1/4" ESPESSURACOM 6,00M DE COMPRIMENTO,400MM DIAMETRO,SOLDA,EXCLUS.TUBOS</t>
  </si>
  <si>
    <t>TUBO CA-1 CONC.ARM.P/GALERIAS AGUAS PLUVIAIS COM 1,00M DIAM.FORN.MAT.C/CIM/AREIA 1:4 FORNEC. E ASSENTAM.</t>
  </si>
  <si>
    <t>CRAVACAO DE PERFIL DE ACO I DE 10" E 12"</t>
  </si>
  <si>
    <t>CRAVACAO DE ESTACA DE EUCALIPTO COM DIAMETRO 25CM,EXCLUSIVEESTACA</t>
  </si>
  <si>
    <t>PERFURACAO ROTATIVA COM COROA DE WIDIA EM SOLO, DIAMETRO,NX,HORIZONTAL, INCLUSIVE DESLOCAMENTOS E INSTALACOES</t>
  </si>
  <si>
    <t>TUBO CONCRETO SIMPLES CLASSE C-1 P/COLETOR AGUAS PLUVIAIS DE0,40M DIAMETRO INCLUS.FORN.MAT.CIM/AREIA 1:4,FORN.E ASSEN.</t>
  </si>
  <si>
    <t>TUBO CONCRETO SIMPLES CLASSE C-1 P/AGUAS PLUVIAIS DE 0,60MDIAMETRO C/FORNEC.MATERIAIS P/REJUNTAM.FORN.E ASSENTAM.</t>
  </si>
  <si>
    <t>TUBO CA-1 CONC.ARMADO P/GALERIAS AGUAS PLUVIAIS C/0,80M DIAM. FORN.MATERIAIS COM AREIA+CIMENTO 1:4. FORNEC.E ASSENTAM.</t>
  </si>
  <si>
    <t>TACO DE ALVENARIA (2,5X10X20)CM.</t>
  </si>
  <si>
    <t>PINTURA INTERNA/EXTERN.SOBRE FERRO C/TINTA ALQUIDICA ESMALT.BRILH.EQUIV.LAGOLINE, INCL.LIMP.LIXAM.APLIC.ZARCAO 2 DEMAOS</t>
  </si>
  <si>
    <t>MACARANDUBA APARELHADA DE 3" X 9"</t>
  </si>
  <si>
    <t>MACARANDUBA APARELHADA 1,5 X 4,0CM</t>
  </si>
  <si>
    <t>MACARANDUBA APARELHADA DE 2,0 X 10,0CM</t>
  </si>
  <si>
    <t>MACARANDUBA APARELHADA DE 1 1/2" x 3"</t>
  </si>
  <si>
    <t>MACARANDUBA APARELHADA DE 3" X 12"</t>
  </si>
  <si>
    <t>MACARANDUBA APARELHADA DE 3" X 3"</t>
  </si>
  <si>
    <t>MACARANDUBA APARELHADA DE 3" X 4 1/2"</t>
  </si>
  <si>
    <t>MACARANDUBA APARELHADA DE 3" X 6"</t>
  </si>
  <si>
    <t>MACARANDUBA APARELHADA DE 2" X 3"</t>
  </si>
  <si>
    <t>PINUS,PECA 1" X 12" E 1" X 9".</t>
  </si>
  <si>
    <t>CONCRETO DOSADO RACIONALMENTE PARA UMA RESISTENCIA A COMPRESSAO DE 15MPA,USANDO AGREGADO GRAUDO (BRITA 0),COMPREENDENDOAPENAS O FORNECIMENTO DOS MATERIAIS,INCLUSIVE 5% DE PERDAS.</t>
  </si>
  <si>
    <t>ENSAIOS DE CONCRETO ASFALTICO</t>
  </si>
  <si>
    <t>5.1</t>
  </si>
  <si>
    <t>5.2</t>
  </si>
  <si>
    <t>5.3</t>
  </si>
  <si>
    <t>5.4</t>
  </si>
  <si>
    <t>5.5</t>
  </si>
  <si>
    <t>5.6</t>
  </si>
  <si>
    <t>5.7</t>
  </si>
  <si>
    <t>5.8</t>
  </si>
  <si>
    <t>5.9</t>
  </si>
  <si>
    <t>Obs.: Quantidades retiradas do item Sinapi-RJ 73900/12, que deixou de atualizado.</t>
  </si>
  <si>
    <t>- Io: JUN/19 -</t>
  </si>
  <si>
    <t>01.001.0215-5</t>
  </si>
  <si>
    <t>MEMÓRIA DE CALCULO COMPOSIÇÃO DE ADM. LOCAL</t>
  </si>
  <si>
    <t>40.1</t>
  </si>
  <si>
    <t>40.2</t>
  </si>
  <si>
    <t>40.3</t>
  </si>
  <si>
    <t>QUADRO DE CALÇADAS EXISTENTES</t>
  </si>
  <si>
    <t>Rua</t>
  </si>
  <si>
    <t>Ext. Rua</t>
  </si>
  <si>
    <t>Ext. Calçada</t>
  </si>
  <si>
    <t>Total</t>
  </si>
  <si>
    <t>Largura média de calçadas existentes</t>
  </si>
  <si>
    <t>Conforme quadro de calçadas existentes</t>
  </si>
  <si>
    <t>(Extensão de ruas projetadas - extensão de ruas a serem reconstruídas) x 1,50 m x 2 lados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</si>
</sst>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43" formatCode="_-* #,##0.00_-;\-* #,##0.00_-;_-* &quot;-&quot;??_-;_-@_-"/>
    <numFmt numFmtId="164" formatCode="_-&quot;R$&quot;\ * #,##0.00_-;\-&quot;R$&quot;\ * #,##0.00_-;_-&quot;R$&quot;\ * &quot;-&quot;??_-;_-@_-"/>
    <numFmt numFmtId="165" formatCode="_(* #,##0.00_);_(* \(#,##0.00\);_(* &quot;-&quot;??_);_(@_)"/>
    <numFmt numFmtId="166" formatCode="_(* #,##0.0_);_(* \(#,##0.0\);_(* &quot;-&quot;??_);_(@_)"/>
    <numFmt numFmtId="167" formatCode="_(* #,##0_);_(* \(#,##0\);_(* &quot;-&quot;??_);_(@_)"/>
    <numFmt numFmtId="168" formatCode="00#"/>
    <numFmt numFmtId="169" formatCode="_-* #,##0.0_-;\-* #,##0.0_-;_-* &quot;-&quot;??_-;_-@_-"/>
    <numFmt numFmtId="170" formatCode="_-* #,##0_-;\-* #,##0_-;_-* &quot;-&quot;??_-;_-@_-"/>
    <numFmt numFmtId="171" formatCode="0.000"/>
    <numFmt numFmtId="172" formatCode="_-* #,##0.000_-;\-* #,##0.000_-;_-* &quot;-&quot;??_-;_-@_-"/>
    <numFmt numFmtId="173" formatCode="_ * #,##0.00_ ;_ * \-#,##0.00_ ;_ * &quot;-&quot;??_ ;_ @_ "/>
    <numFmt numFmtId="174" formatCode="_(&quot;R$ &quot;* #,##0.00_);_(&quot;R$ &quot;* \(#,##0.00\);_(&quot;R$ &quot;* &quot;-&quot;??_);_(@_)"/>
    <numFmt numFmtId="175" formatCode="&quot;R$&quot;\ #,##0.00"/>
    <numFmt numFmtId="176" formatCode="#,##0.0"/>
    <numFmt numFmtId="177" formatCode="_(* #,##0.000_);_(* \(#,##0.000\);_(* &quot;-&quot;??_);_(@_)"/>
    <numFmt numFmtId="178" formatCode="0.000%"/>
    <numFmt numFmtId="179" formatCode="0.00000%"/>
    <numFmt numFmtId="180" formatCode="&quot;R$&quot;#,##0.00"/>
    <numFmt numFmtId="181" formatCode="_-* #,##0.00000_-;\-* #,##0.00000_-;_-* &quot;-&quot;??_-;_-@_-"/>
  </numFmts>
  <fonts count="63" x14ac:knownFonts="1">
    <font>
      <sz val="10"/>
      <name val="Times New Roman"/>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Times New Roman"/>
      <family val="1"/>
    </font>
    <font>
      <sz val="8"/>
      <name val="Times New Roman"/>
      <family val="1"/>
    </font>
    <font>
      <sz val="10"/>
      <name val="Arial"/>
      <family val="2"/>
    </font>
    <font>
      <sz val="8"/>
      <color indexed="72"/>
      <name val="Arial"/>
      <family val="2"/>
    </font>
    <font>
      <sz val="10"/>
      <color indexed="8"/>
      <name val="Arial"/>
      <family val="2"/>
    </font>
    <font>
      <sz val="10"/>
      <color theme="1"/>
      <name val="Century Gothic"/>
      <family val="2"/>
    </font>
    <font>
      <sz val="10"/>
      <name val="Calibri"/>
      <family val="2"/>
      <scheme val="minor"/>
    </font>
    <font>
      <b/>
      <sz val="16"/>
      <name val="Calibri"/>
      <family val="2"/>
      <scheme val="minor"/>
    </font>
    <font>
      <sz val="8"/>
      <name val="Calibri"/>
      <family val="2"/>
      <scheme val="minor"/>
    </font>
    <font>
      <b/>
      <sz val="8"/>
      <name val="Calibri"/>
      <family val="2"/>
      <scheme val="minor"/>
    </font>
    <font>
      <b/>
      <sz val="10"/>
      <color indexed="8"/>
      <name val="Calibri"/>
      <family val="2"/>
      <scheme val="minor"/>
    </font>
    <font>
      <b/>
      <u val="singleAccounting"/>
      <sz val="8"/>
      <name val="Calibri"/>
      <family val="2"/>
      <scheme val="minor"/>
    </font>
    <font>
      <b/>
      <sz val="8"/>
      <color rgb="FFFF0000"/>
      <name val="Calibri"/>
      <family val="2"/>
      <scheme val="minor"/>
    </font>
    <font>
      <b/>
      <sz val="8"/>
      <color rgb="FF0000CC"/>
      <name val="Calibri"/>
      <family val="2"/>
      <scheme val="minor"/>
    </font>
    <font>
      <b/>
      <sz val="10"/>
      <name val="Calibri"/>
      <family val="2"/>
      <scheme val="minor"/>
    </font>
    <font>
      <sz val="9"/>
      <name val="Calibri"/>
      <family val="2"/>
      <scheme val="minor"/>
    </font>
    <font>
      <b/>
      <sz val="9"/>
      <name val="Calibri"/>
      <family val="2"/>
      <scheme val="minor"/>
    </font>
    <font>
      <b/>
      <sz val="8"/>
      <color indexed="8"/>
      <name val="Calibri"/>
      <family val="2"/>
      <scheme val="minor"/>
    </font>
    <font>
      <b/>
      <u/>
      <sz val="9"/>
      <name val="Calibri"/>
      <family val="2"/>
      <scheme val="minor"/>
    </font>
    <font>
      <b/>
      <u val="singleAccounting"/>
      <sz val="9"/>
      <name val="Calibri"/>
      <family val="2"/>
      <scheme val="minor"/>
    </font>
    <font>
      <sz val="8"/>
      <name val="Calibri"/>
      <family val="2"/>
    </font>
    <font>
      <sz val="11"/>
      <color rgb="FF3F3F76"/>
      <name val="Calibri"/>
      <family val="2"/>
      <scheme val="minor"/>
    </font>
    <font>
      <b/>
      <sz val="11"/>
      <color rgb="FF3F3F3F"/>
      <name val="Calibri"/>
      <family val="2"/>
      <scheme val="minor"/>
    </font>
    <font>
      <b/>
      <sz val="11"/>
      <color rgb="FFFA7D0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8"/>
      <name val="Arial"/>
      <family val="2"/>
    </font>
    <font>
      <sz val="9"/>
      <name val="Century Gothic"/>
      <family val="2"/>
    </font>
    <font>
      <b/>
      <sz val="10"/>
      <name val="Arial"/>
      <family val="2"/>
    </font>
    <font>
      <b/>
      <sz val="9"/>
      <name val="Century Gothic"/>
      <family val="2"/>
    </font>
    <font>
      <b/>
      <sz val="8"/>
      <name val="Arial"/>
      <family val="2"/>
    </font>
    <font>
      <b/>
      <sz val="18"/>
      <color theme="3"/>
      <name val="Cambria"/>
      <family val="2"/>
      <scheme val="major"/>
    </font>
    <font>
      <b/>
      <sz val="11"/>
      <name val="Calibri"/>
      <family val="2"/>
      <scheme val="minor"/>
    </font>
    <font>
      <b/>
      <sz val="14"/>
      <name val="Calibri"/>
      <family val="2"/>
      <scheme val="minor"/>
    </font>
    <font>
      <b/>
      <sz val="12"/>
      <name val="Century Gothic"/>
      <family val="2"/>
    </font>
    <font>
      <b/>
      <sz val="9"/>
      <name val="Calibri"/>
      <family val="2"/>
    </font>
    <font>
      <sz val="7"/>
      <name val="Arial"/>
      <family val="2"/>
    </font>
    <font>
      <sz val="11"/>
      <name val="Calibri"/>
      <family val="2"/>
      <scheme val="minor"/>
    </font>
    <font>
      <sz val="10"/>
      <name val="Times New Roman"/>
      <family val="1"/>
    </font>
    <font>
      <b/>
      <sz val="14"/>
      <color theme="1"/>
      <name val="Calibri"/>
      <family val="2"/>
      <scheme val="minor"/>
    </font>
    <font>
      <b/>
      <sz val="9"/>
      <color indexed="17"/>
      <name val="Calibri"/>
      <family val="2"/>
      <scheme val="minor"/>
    </font>
    <font>
      <b/>
      <i/>
      <sz val="9"/>
      <name val="Calibri"/>
      <family val="2"/>
      <scheme val="minor"/>
    </font>
    <font>
      <i/>
      <sz val="9"/>
      <name val="Calibri"/>
      <family val="2"/>
      <scheme val="minor"/>
    </font>
    <font>
      <i/>
      <sz val="9"/>
      <name val="Century Gothic"/>
      <family val="2"/>
    </font>
    <font>
      <b/>
      <sz val="8"/>
      <name val="Calibri"/>
      <family val="2"/>
    </font>
    <font>
      <sz val="8"/>
      <name val="Century Gothic"/>
      <family val="2"/>
    </font>
    <font>
      <b/>
      <sz val="8"/>
      <name val="Century Gothic"/>
      <family val="2"/>
    </font>
    <font>
      <b/>
      <sz val="12"/>
      <color theme="1"/>
      <name val="Calibri"/>
      <family val="2"/>
      <scheme val="minor"/>
    </font>
  </fonts>
  <fills count="9">
    <fill>
      <patternFill patternType="none"/>
    </fill>
    <fill>
      <patternFill patternType="gray125"/>
    </fill>
    <fill>
      <patternFill patternType="solid">
        <fgColor rgb="FFFFCC99"/>
      </patternFill>
    </fill>
    <fill>
      <patternFill patternType="solid">
        <fgColor rgb="FFF2F2F2"/>
      </patternFill>
    </fill>
    <fill>
      <patternFill patternType="solid">
        <fgColor rgb="FFFFFFCC"/>
      </patternFill>
    </fill>
    <fill>
      <patternFill patternType="solid">
        <fgColor theme="9" tint="0.39997558519241921"/>
        <bgColor indexed="64"/>
      </patternFill>
    </fill>
    <fill>
      <patternFill patternType="solid">
        <fgColor theme="1"/>
        <bgColor indexed="64"/>
      </patternFill>
    </fill>
    <fill>
      <patternFill patternType="solid">
        <fgColor theme="9" tint="0.39994506668294322"/>
        <bgColor indexed="64"/>
      </patternFill>
    </fill>
    <fill>
      <patternFill patternType="solid">
        <fgColor rgb="FF92D050"/>
        <bgColor indexed="64"/>
      </patternFill>
    </fill>
  </fills>
  <borders count="123">
    <border>
      <left/>
      <right/>
      <top/>
      <bottom/>
      <diagonal/>
    </border>
    <border>
      <left/>
      <right/>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thin">
        <color indexed="8"/>
      </left>
      <right style="thin">
        <color indexed="8"/>
      </right>
      <top/>
      <bottom style="hair">
        <color indexed="8"/>
      </bottom>
      <diagonal/>
    </border>
    <border>
      <left style="thin">
        <color indexed="8"/>
      </left>
      <right style="thin">
        <color indexed="8"/>
      </right>
      <top style="hair">
        <color indexed="8"/>
      </top>
      <bottom style="hair">
        <color indexed="8"/>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style="thin">
        <color indexed="8"/>
      </left>
      <right style="thin">
        <color indexed="8"/>
      </right>
      <top/>
      <bottom/>
      <diagonal/>
    </border>
    <border>
      <left style="thin">
        <color indexed="64"/>
      </left>
      <right style="thin">
        <color indexed="8"/>
      </right>
      <top/>
      <bottom style="hair">
        <color indexed="8"/>
      </bottom>
      <diagonal/>
    </border>
    <border>
      <left style="thin">
        <color indexed="8"/>
      </left>
      <right style="thin">
        <color indexed="64"/>
      </right>
      <top/>
      <bottom style="hair">
        <color indexed="8"/>
      </bottom>
      <diagonal/>
    </border>
    <border>
      <left style="thin">
        <color indexed="64"/>
      </left>
      <right style="thin">
        <color indexed="8"/>
      </right>
      <top style="hair">
        <color indexed="8"/>
      </top>
      <bottom style="hair">
        <color indexed="8"/>
      </bottom>
      <diagonal/>
    </border>
    <border>
      <left style="thin">
        <color indexed="8"/>
      </left>
      <right style="thin">
        <color indexed="64"/>
      </right>
      <top/>
      <bottom/>
      <diagonal/>
    </border>
    <border>
      <left style="thin">
        <color indexed="8"/>
      </left>
      <right style="thin">
        <color indexed="8"/>
      </right>
      <top style="thin">
        <color indexed="64"/>
      </top>
      <bottom style="thin">
        <color indexed="64"/>
      </bottom>
      <diagonal/>
    </border>
    <border>
      <left style="thin">
        <color indexed="8"/>
      </left>
      <right style="thin">
        <color indexed="64"/>
      </right>
      <top style="thin">
        <color indexed="64"/>
      </top>
      <bottom style="thin">
        <color indexed="64"/>
      </bottom>
      <diagonal/>
    </border>
    <border>
      <left style="thin">
        <color indexed="64"/>
      </left>
      <right style="thin">
        <color indexed="8"/>
      </right>
      <top style="thin">
        <color indexed="64"/>
      </top>
      <bottom style="thin">
        <color indexed="64"/>
      </bottom>
      <diagonal/>
    </border>
    <border>
      <left/>
      <right/>
      <top style="thin">
        <color indexed="64"/>
      </top>
      <bottom/>
      <diagonal/>
    </border>
    <border>
      <left style="thin">
        <color indexed="64"/>
      </left>
      <right style="thin">
        <color indexed="8"/>
      </right>
      <top/>
      <bottom/>
      <diagonal/>
    </border>
    <border>
      <left/>
      <right style="thin">
        <color indexed="8"/>
      </right>
      <top/>
      <bottom/>
      <diagonal/>
    </border>
    <border>
      <left/>
      <right/>
      <top style="medium">
        <color auto="1"/>
      </top>
      <bottom/>
      <diagonal/>
    </border>
    <border>
      <left/>
      <right style="thin">
        <color indexed="64"/>
      </right>
      <top style="thin">
        <color indexed="64"/>
      </top>
      <bottom/>
      <diagonal/>
    </border>
    <border>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thin">
        <color indexed="64"/>
      </right>
      <top style="medium">
        <color indexed="64"/>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style="thin">
        <color indexed="64"/>
      </right>
      <top/>
      <bottom/>
      <diagonal/>
    </border>
    <border>
      <left style="thin">
        <color indexed="64"/>
      </left>
      <right style="medium">
        <color indexed="64"/>
      </right>
      <top style="medium">
        <color indexed="64"/>
      </top>
      <bottom/>
      <diagonal/>
    </border>
    <border>
      <left style="thin">
        <color indexed="64"/>
      </left>
      <right style="thin">
        <color indexed="64"/>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top style="thin">
        <color indexed="64"/>
      </top>
      <bottom/>
      <diagonal/>
    </border>
    <border>
      <left style="double">
        <color indexed="64"/>
      </left>
      <right/>
      <top/>
      <bottom/>
      <diagonal/>
    </border>
    <border>
      <left style="thin">
        <color indexed="64"/>
      </left>
      <right style="double">
        <color indexed="64"/>
      </right>
      <top/>
      <bottom style="double">
        <color indexed="64"/>
      </bottom>
      <diagonal/>
    </border>
    <border>
      <left style="thin">
        <color indexed="64"/>
      </left>
      <right style="thin">
        <color indexed="64"/>
      </right>
      <top style="thin">
        <color indexed="64"/>
      </top>
      <bottom style="double">
        <color indexed="64"/>
      </bottom>
      <diagonal/>
    </border>
    <border>
      <left style="double">
        <color indexed="64"/>
      </left>
      <right style="thin">
        <color indexed="64"/>
      </right>
      <top/>
      <bottom style="double">
        <color indexed="64"/>
      </bottom>
      <diagonal/>
    </border>
    <border>
      <left style="thin">
        <color indexed="64"/>
      </left>
      <right style="double">
        <color indexed="64"/>
      </right>
      <top style="thin">
        <color indexed="64"/>
      </top>
      <bottom/>
      <diagonal/>
    </border>
    <border>
      <left style="double">
        <color indexed="64"/>
      </left>
      <right style="thin">
        <color indexed="64"/>
      </right>
      <top/>
      <bottom/>
      <diagonal/>
    </border>
    <border>
      <left style="thin">
        <color indexed="64"/>
      </left>
      <right style="double">
        <color indexed="64"/>
      </right>
      <top/>
      <bottom style="thin">
        <color indexed="64"/>
      </bottom>
      <diagonal/>
    </border>
    <border>
      <left style="thin">
        <color indexed="64"/>
      </left>
      <right style="double">
        <color indexed="64"/>
      </right>
      <top style="double">
        <color indexed="64"/>
      </top>
      <bottom/>
      <diagonal/>
    </border>
    <border>
      <left style="thin">
        <color indexed="64"/>
      </left>
      <right style="thin">
        <color indexed="64"/>
      </right>
      <top style="double">
        <color indexed="64"/>
      </top>
      <bottom style="thin">
        <color indexed="64"/>
      </bottom>
      <diagonal/>
    </border>
    <border>
      <left style="double">
        <color indexed="64"/>
      </left>
      <right style="thin">
        <color indexed="64"/>
      </right>
      <top style="double">
        <color indexed="64"/>
      </top>
      <bottom/>
      <diagonal/>
    </border>
    <border>
      <left style="thin">
        <color indexed="64"/>
      </left>
      <right style="medium">
        <color indexed="64"/>
      </right>
      <top/>
      <bottom style="thin">
        <color indexed="64"/>
      </bottom>
      <diagonal/>
    </border>
    <border>
      <left style="thin">
        <color indexed="64"/>
      </left>
      <right style="thin">
        <color indexed="64"/>
      </right>
      <top/>
      <bottom style="double">
        <color indexed="64"/>
      </bottom>
      <diagonal/>
    </border>
    <border>
      <left style="thin">
        <color indexed="64"/>
      </left>
      <right/>
      <top/>
      <bottom style="double">
        <color indexed="64"/>
      </bottom>
      <diagonal/>
    </border>
    <border>
      <left style="double">
        <color indexed="64"/>
      </left>
      <right/>
      <top/>
      <bottom style="double">
        <color indexed="64"/>
      </bottom>
      <diagonal/>
    </border>
    <border>
      <left style="thin">
        <color indexed="64"/>
      </left>
      <right style="double">
        <color indexed="64"/>
      </right>
      <top/>
      <bottom/>
      <diagonal/>
    </border>
    <border>
      <left style="thin">
        <color indexed="64"/>
      </left>
      <right style="medium">
        <color indexed="64"/>
      </right>
      <top style="thin">
        <color indexed="64"/>
      </top>
      <bottom/>
      <diagonal/>
    </border>
    <border>
      <left style="double">
        <color indexed="64"/>
      </left>
      <right/>
      <top style="thin">
        <color indexed="64"/>
      </top>
      <bottom/>
      <diagonal/>
    </border>
    <border>
      <left style="thin">
        <color indexed="64"/>
      </left>
      <right style="thin">
        <color indexed="64"/>
      </right>
      <top/>
      <bottom style="thin">
        <color indexed="64"/>
      </bottom>
      <diagonal/>
    </border>
    <border>
      <left style="double">
        <color indexed="64"/>
      </left>
      <right/>
      <top/>
      <bottom style="thin">
        <color indexed="64"/>
      </bottom>
      <diagonal/>
    </border>
    <border>
      <left style="thin">
        <color indexed="64"/>
      </left>
      <right style="thin">
        <color indexed="64"/>
      </right>
      <top style="double">
        <color indexed="64"/>
      </top>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indexed="64"/>
      </left>
      <right/>
      <top style="double">
        <color indexed="64"/>
      </top>
      <bottom/>
      <diagonal/>
    </border>
    <border>
      <left style="double">
        <color indexed="64"/>
      </left>
      <right style="thin">
        <color indexed="64"/>
      </right>
      <top/>
      <bottom style="thin">
        <color indexed="64"/>
      </bottom>
      <diagonal/>
    </border>
    <border>
      <left style="medium">
        <color indexed="64"/>
      </left>
      <right/>
      <top/>
      <bottom style="thin">
        <color indexed="64"/>
      </bottom>
      <diagonal/>
    </border>
    <border>
      <left/>
      <right style="medium">
        <color indexed="64"/>
      </right>
      <top/>
      <bottom style="thin">
        <color indexed="64"/>
      </bottom>
      <diagonal/>
    </border>
    <border>
      <left/>
      <right style="medium">
        <color indexed="64"/>
      </right>
      <top/>
      <bottom/>
      <diagonal/>
    </border>
    <border>
      <left style="medium">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right/>
      <top style="medium">
        <color auto="1"/>
      </top>
      <bottom style="thin">
        <color indexed="64"/>
      </bottom>
      <diagonal/>
    </border>
    <border diagonalUp="1">
      <left style="thin">
        <color indexed="64"/>
      </left>
      <right style="thin">
        <color indexed="64"/>
      </right>
      <top style="medium">
        <color indexed="64"/>
      </top>
      <bottom style="medium">
        <color indexed="64"/>
      </bottom>
      <diagonal style="thin">
        <color indexed="64"/>
      </diagonal>
    </border>
    <border diagonalUp="1">
      <left/>
      <right style="thin">
        <color indexed="64"/>
      </right>
      <top style="medium">
        <color indexed="64"/>
      </top>
      <bottom style="medium">
        <color indexed="64"/>
      </bottom>
      <diagonal style="thin">
        <color indexed="64"/>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diagonal/>
    </border>
    <border>
      <left style="double">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right/>
      <top/>
      <bottom style="double">
        <color indexed="64"/>
      </bottom>
      <diagonal/>
    </border>
    <border>
      <left/>
      <right style="thin">
        <color indexed="64"/>
      </right>
      <top/>
      <bottom style="double">
        <color indexed="64"/>
      </bottom>
      <diagonal/>
    </border>
    <border>
      <left style="thin">
        <color indexed="64"/>
      </left>
      <right style="double">
        <color indexed="64"/>
      </right>
      <top style="thin">
        <color indexed="64"/>
      </top>
      <bottom style="double">
        <color indexed="64"/>
      </bottom>
      <diagonal/>
    </border>
    <border>
      <left/>
      <right/>
      <top style="double">
        <color indexed="64"/>
      </top>
      <bottom style="double">
        <color indexed="64"/>
      </bottom>
      <diagonal/>
    </border>
    <border>
      <left/>
      <right style="medium">
        <color auto="1"/>
      </right>
      <top style="medium">
        <color auto="1"/>
      </top>
      <bottom/>
      <diagonal/>
    </border>
    <border>
      <left style="medium">
        <color auto="1"/>
      </left>
      <right style="thin">
        <color indexed="64"/>
      </right>
      <top style="thin">
        <color indexed="64"/>
      </top>
      <bottom/>
      <diagonal/>
    </border>
    <border>
      <left style="medium">
        <color auto="1"/>
      </left>
      <right style="thin">
        <color indexed="64"/>
      </right>
      <top/>
      <bottom style="thin">
        <color indexed="64"/>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top style="thin">
        <color indexed="64"/>
      </top>
      <bottom style="medium">
        <color auto="1"/>
      </bottom>
      <diagonal/>
    </border>
    <border>
      <left style="thin">
        <color indexed="64"/>
      </left>
      <right/>
      <top style="medium">
        <color indexed="64"/>
      </top>
      <bottom style="medium">
        <color indexed="64"/>
      </bottom>
      <diagonal/>
    </border>
    <border>
      <left style="thin">
        <color indexed="64"/>
      </left>
      <right style="thin">
        <color indexed="8"/>
      </right>
      <top style="hair">
        <color indexed="8"/>
      </top>
      <bottom style="thin">
        <color indexed="64"/>
      </bottom>
      <diagonal/>
    </border>
    <border>
      <left style="thin">
        <color indexed="8"/>
      </left>
      <right style="thin">
        <color indexed="8"/>
      </right>
      <top style="hair">
        <color indexed="8"/>
      </top>
      <bottom style="thin">
        <color indexed="64"/>
      </bottom>
      <diagonal/>
    </border>
    <border>
      <left style="thin">
        <color indexed="8"/>
      </left>
      <right style="thin">
        <color indexed="64"/>
      </right>
      <top style="hair">
        <color indexed="8"/>
      </top>
      <bottom style="thin">
        <color indexed="64"/>
      </bottom>
      <diagonal/>
    </border>
    <border>
      <left style="thin">
        <color auto="1"/>
      </left>
      <right style="hair">
        <color auto="1"/>
      </right>
      <top style="thin">
        <color auto="1"/>
      </top>
      <bottom style="hair">
        <color auto="1"/>
      </bottom>
      <diagonal/>
    </border>
    <border>
      <left style="hair">
        <color auto="1"/>
      </left>
      <right style="hair">
        <color auto="1"/>
      </right>
      <top style="thin">
        <color auto="1"/>
      </top>
      <bottom style="hair">
        <color auto="1"/>
      </bottom>
      <diagonal/>
    </border>
    <border>
      <left style="hair">
        <color auto="1"/>
      </left>
      <right style="thin">
        <color auto="1"/>
      </right>
      <top style="thin">
        <color auto="1"/>
      </top>
      <bottom style="hair">
        <color auto="1"/>
      </bottom>
      <diagonal/>
    </border>
    <border>
      <left style="thin">
        <color auto="1"/>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hair">
        <color auto="1"/>
      </left>
      <right style="thin">
        <color auto="1"/>
      </right>
      <top style="hair">
        <color auto="1"/>
      </top>
      <bottom style="hair">
        <color auto="1"/>
      </bottom>
      <diagonal/>
    </border>
    <border>
      <left style="thin">
        <color auto="1"/>
      </left>
      <right style="hair">
        <color auto="1"/>
      </right>
      <top style="hair">
        <color auto="1"/>
      </top>
      <bottom/>
      <diagonal/>
    </border>
    <border>
      <left style="hair">
        <color auto="1"/>
      </left>
      <right style="hair">
        <color auto="1"/>
      </right>
      <top style="hair">
        <color auto="1"/>
      </top>
      <bottom/>
      <diagonal/>
    </border>
    <border>
      <left style="hair">
        <color auto="1"/>
      </left>
      <right style="thin">
        <color auto="1"/>
      </right>
      <top style="hair">
        <color auto="1"/>
      </top>
      <bottom/>
      <diagonal/>
    </border>
    <border>
      <left style="thin">
        <color auto="1"/>
      </left>
      <right style="hair">
        <color auto="1"/>
      </right>
      <top style="hair">
        <color auto="1"/>
      </top>
      <bottom style="thin">
        <color auto="1"/>
      </bottom>
      <diagonal/>
    </border>
    <border>
      <left style="hair">
        <color auto="1"/>
      </left>
      <right style="hair">
        <color auto="1"/>
      </right>
      <top style="hair">
        <color auto="1"/>
      </top>
      <bottom style="thin">
        <color auto="1"/>
      </bottom>
      <diagonal/>
    </border>
    <border>
      <left style="hair">
        <color auto="1"/>
      </left>
      <right style="thin">
        <color auto="1"/>
      </right>
      <top style="hair">
        <color auto="1"/>
      </top>
      <bottom style="thin">
        <color auto="1"/>
      </bottom>
      <diagonal/>
    </border>
    <border>
      <left/>
      <right style="thin">
        <color auto="1"/>
      </right>
      <top/>
      <bottom/>
      <diagonal/>
    </border>
  </borders>
  <cellStyleXfs count="56">
    <xf numFmtId="0" fontId="0" fillId="0" borderId="0"/>
    <xf numFmtId="0" fontId="19" fillId="0" borderId="0"/>
    <xf numFmtId="0" fontId="17" fillId="0" borderId="0" applyAlignment="0">
      <alignment vertical="top" wrapText="1"/>
      <protection locked="0"/>
    </xf>
    <xf numFmtId="0" fontId="15" fillId="0" borderId="0"/>
    <xf numFmtId="9" fontId="14" fillId="0" borderId="0" applyFont="0" applyFill="0" applyBorder="0" applyAlignment="0" applyProtection="0"/>
    <xf numFmtId="165" fontId="18" fillId="0" borderId="0" applyFont="0" applyFill="0" applyBorder="0" applyAlignment="0" applyProtection="0"/>
    <xf numFmtId="43"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43" fontId="14" fillId="0" borderId="0" applyFont="0" applyFill="0" applyBorder="0" applyAlignment="0" applyProtection="0"/>
    <xf numFmtId="0" fontId="13" fillId="0" borderId="0"/>
    <xf numFmtId="0" fontId="12" fillId="0" borderId="0"/>
    <xf numFmtId="43" fontId="12" fillId="0" borderId="0" applyFont="0" applyFill="0" applyBorder="0" applyAlignment="0" applyProtection="0"/>
    <xf numFmtId="0" fontId="11" fillId="0" borderId="0"/>
    <xf numFmtId="0" fontId="16" fillId="0" borderId="0"/>
    <xf numFmtId="0" fontId="14" fillId="0" borderId="0"/>
    <xf numFmtId="43" fontId="18" fillId="0" borderId="0" applyFont="0" applyFill="0" applyBorder="0" applyAlignment="0" applyProtection="0"/>
    <xf numFmtId="43" fontId="14"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9" fontId="16" fillId="0" borderId="0" applyFont="0" applyFill="0" applyBorder="0" applyAlignment="0" applyProtection="0"/>
    <xf numFmtId="0" fontId="9" fillId="0" borderId="0"/>
    <xf numFmtId="43" fontId="9" fillId="0" borderId="0" applyFont="0" applyFill="0" applyBorder="0" applyAlignment="0" applyProtection="0"/>
    <xf numFmtId="43" fontId="16" fillId="0" borderId="0" applyFont="0" applyFill="0" applyBorder="0" applyAlignment="0" applyProtection="0"/>
    <xf numFmtId="0" fontId="35" fillId="2" borderId="32" applyNumberFormat="0" applyAlignment="0" applyProtection="0"/>
    <xf numFmtId="0" fontId="36" fillId="3" borderId="33" applyNumberFormat="0" applyAlignment="0" applyProtection="0"/>
    <xf numFmtId="0" fontId="37" fillId="3" borderId="32" applyNumberFormat="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40" fillId="0" borderId="35" applyNumberFormat="0" applyFill="0" applyAlignment="0" applyProtection="0"/>
    <xf numFmtId="0" fontId="16" fillId="0" borderId="0"/>
    <xf numFmtId="165" fontId="18" fillId="0" borderId="0" applyFont="0" applyFill="0" applyBorder="0" applyAlignment="0" applyProtection="0"/>
    <xf numFmtId="43" fontId="14" fillId="0" borderId="0" applyFont="0" applyFill="0" applyBorder="0" applyAlignment="0" applyProtection="0"/>
    <xf numFmtId="0" fontId="8" fillId="0" borderId="0"/>
    <xf numFmtId="0" fontId="8" fillId="0" borderId="0"/>
    <xf numFmtId="0" fontId="8" fillId="4" borderId="34" applyNumberFormat="0" applyFont="0" applyAlignment="0" applyProtection="0"/>
    <xf numFmtId="0" fontId="46" fillId="0" borderId="0" applyNumberFormat="0" applyFill="0" applyBorder="0" applyAlignment="0" applyProtection="0"/>
    <xf numFmtId="0" fontId="18" fillId="0" borderId="0">
      <alignment vertical="top"/>
    </xf>
    <xf numFmtId="173" fontId="8" fillId="0" borderId="0" applyFont="0" applyFill="0" applyBorder="0" applyAlignment="0" applyProtection="0"/>
    <xf numFmtId="0" fontId="14" fillId="0" borderId="0"/>
    <xf numFmtId="0" fontId="16" fillId="0" borderId="0" applyFill="0"/>
    <xf numFmtId="174" fontId="16" fillId="0" borderId="0" applyFont="0" applyFill="0" applyBorder="0" applyAlignment="0" applyProtection="0"/>
    <xf numFmtId="165" fontId="14" fillId="0" borderId="0" applyFont="0" applyFill="0" applyBorder="0" applyAlignment="0" applyProtection="0"/>
    <xf numFmtId="0" fontId="16" fillId="0" borderId="0"/>
    <xf numFmtId="173" fontId="7" fillId="0" borderId="0" applyFont="0" applyFill="0" applyBorder="0" applyAlignment="0" applyProtection="0"/>
    <xf numFmtId="165" fontId="16" fillId="0" borderId="0" applyFont="0" applyFill="0" applyBorder="0" applyAlignment="0" applyProtection="0"/>
    <xf numFmtId="164" fontId="53" fillId="0" borderId="0" applyFont="0" applyFill="0" applyBorder="0" applyAlignment="0" applyProtection="0"/>
    <xf numFmtId="0" fontId="6" fillId="0" borderId="0"/>
    <xf numFmtId="43" fontId="6" fillId="0" borderId="0" applyFont="0" applyFill="0" applyBorder="0" applyAlignment="0" applyProtection="0"/>
    <xf numFmtId="0" fontId="3" fillId="0" borderId="0"/>
    <xf numFmtId="0" fontId="1" fillId="0" borderId="0"/>
    <xf numFmtId="43" fontId="1" fillId="0" borderId="0" applyFont="0" applyFill="0" applyBorder="0" applyAlignment="0" applyProtection="0"/>
    <xf numFmtId="164" fontId="14" fillId="0" borderId="0" applyFont="0" applyFill="0" applyBorder="0" applyAlignment="0" applyProtection="0"/>
    <xf numFmtId="9" fontId="14" fillId="0" borderId="0" applyFont="0" applyFill="0" applyBorder="0" applyAlignment="0" applyProtection="0"/>
  </cellStyleXfs>
  <cellXfs count="1035">
    <xf numFmtId="0" fontId="0" fillId="0" borderId="0" xfId="0"/>
    <xf numFmtId="0" fontId="11" fillId="0" borderId="0" xfId="13"/>
    <xf numFmtId="2" fontId="11" fillId="0" borderId="0" xfId="13" applyNumberFormat="1"/>
    <xf numFmtId="1" fontId="11" fillId="0" borderId="0" xfId="13" applyNumberFormat="1"/>
    <xf numFmtId="0" fontId="16" fillId="0" borderId="0" xfId="14"/>
    <xf numFmtId="1" fontId="16" fillId="0" borderId="0" xfId="14" applyNumberFormat="1"/>
    <xf numFmtId="1" fontId="16" fillId="0" borderId="6" xfId="14" applyNumberFormat="1" applyBorder="1"/>
    <xf numFmtId="43" fontId="22" fillId="0" borderId="0" xfId="3" applyNumberFormat="1" applyFont="1" applyBorder="1"/>
    <xf numFmtId="0" fontId="22" fillId="0" borderId="0" xfId="3" applyFont="1" applyBorder="1"/>
    <xf numFmtId="43" fontId="22" fillId="0" borderId="0" xfId="9" applyFont="1" applyBorder="1"/>
    <xf numFmtId="0" fontId="22" fillId="0" borderId="0" xfId="3" applyFont="1" applyBorder="1" applyAlignment="1">
      <alignment horizontal="right"/>
    </xf>
    <xf numFmtId="168" fontId="22" fillId="0" borderId="16" xfId="3" applyNumberFormat="1" applyFont="1" applyFill="1" applyBorder="1" applyAlignment="1">
      <alignment horizontal="center" vertical="top"/>
    </xf>
    <xf numFmtId="0" fontId="22" fillId="0" borderId="5" xfId="3" applyFont="1" applyFill="1" applyBorder="1" applyAlignment="1">
      <alignment horizontal="center" vertical="top"/>
    </xf>
    <xf numFmtId="0" fontId="22" fillId="0" borderId="4" xfId="3" applyFont="1" applyFill="1" applyBorder="1" applyAlignment="1">
      <alignment horizontal="justify" vertical="top" wrapText="1"/>
    </xf>
    <xf numFmtId="0" fontId="22" fillId="0" borderId="4" xfId="3" applyFont="1" applyFill="1" applyBorder="1" applyAlignment="1">
      <alignment horizontal="center" wrapText="1"/>
    </xf>
    <xf numFmtId="43" fontId="22" fillId="0" borderId="4" xfId="6" applyFont="1" applyFill="1" applyBorder="1"/>
    <xf numFmtId="43" fontId="22" fillId="0" borderId="5" xfId="6" applyFont="1" applyFill="1" applyBorder="1"/>
    <xf numFmtId="43" fontId="22" fillId="0" borderId="17" xfId="6" applyFont="1" applyFill="1" applyBorder="1"/>
    <xf numFmtId="43" fontId="22" fillId="0" borderId="0" xfId="4" applyNumberFormat="1" applyFont="1" applyBorder="1"/>
    <xf numFmtId="10" fontId="22" fillId="0" borderId="0" xfId="4" applyNumberFormat="1" applyFont="1" applyBorder="1"/>
    <xf numFmtId="165" fontId="22" fillId="0" borderId="0" xfId="8" applyFont="1" applyBorder="1"/>
    <xf numFmtId="0" fontId="22" fillId="0" borderId="4" xfId="3" applyFont="1" applyFill="1" applyBorder="1" applyAlignment="1">
      <alignment horizontal="center" vertical="top"/>
    </xf>
    <xf numFmtId="43" fontId="23" fillId="0" borderId="5" xfId="6" applyFont="1" applyFill="1" applyBorder="1" applyAlignment="1">
      <alignment horizontal="right"/>
    </xf>
    <xf numFmtId="43" fontId="23" fillId="0" borderId="17" xfId="6" applyFont="1" applyFill="1" applyBorder="1"/>
    <xf numFmtId="10" fontId="26" fillId="0" borderId="0" xfId="4" applyNumberFormat="1" applyFont="1" applyBorder="1"/>
    <xf numFmtId="168" fontId="22" fillId="0" borderId="18" xfId="3" applyNumberFormat="1" applyFont="1" applyFill="1" applyBorder="1" applyAlignment="1">
      <alignment horizontal="center" vertical="top"/>
    </xf>
    <xf numFmtId="165" fontId="26" fillId="0" borderId="0" xfId="8" applyFont="1" applyBorder="1"/>
    <xf numFmtId="165" fontId="27" fillId="0" borderId="0" xfId="8" applyFont="1" applyBorder="1"/>
    <xf numFmtId="168" fontId="22" fillId="0" borderId="0" xfId="3" applyNumberFormat="1" applyFont="1" applyFill="1" applyBorder="1" applyAlignment="1">
      <alignment horizontal="center" vertical="top"/>
    </xf>
    <xf numFmtId="0" fontId="23" fillId="0" borderId="0" xfId="3" applyFont="1" applyFill="1" applyBorder="1" applyAlignment="1">
      <alignment horizontal="center" vertical="center" wrapText="1"/>
    </xf>
    <xf numFmtId="43" fontId="23" fillId="0" borderId="0" xfId="9" applyFont="1" applyFill="1" applyBorder="1" applyAlignment="1">
      <alignment horizontal="center" vertical="center" wrapText="1"/>
    </xf>
    <xf numFmtId="168" fontId="22" fillId="0" borderId="0" xfId="3" applyNumberFormat="1" applyFont="1" applyBorder="1" applyAlignment="1">
      <alignment horizontal="center" vertical="top"/>
    </xf>
    <xf numFmtId="0" fontId="22" fillId="0" borderId="0" xfId="3" applyFont="1" applyBorder="1" applyAlignment="1">
      <alignment horizontal="center"/>
    </xf>
    <xf numFmtId="43" fontId="22" fillId="0" borderId="0" xfId="6" applyFont="1" applyBorder="1"/>
    <xf numFmtId="43" fontId="22" fillId="0" borderId="0" xfId="6" applyFont="1" applyBorder="1" applyAlignment="1">
      <alignment horizontal="center"/>
    </xf>
    <xf numFmtId="0" fontId="20" fillId="0" borderId="0" xfId="0" applyFont="1" applyFill="1" applyAlignment="1">
      <alignment vertical="center"/>
    </xf>
    <xf numFmtId="0" fontId="22" fillId="0" borderId="0" xfId="0" applyFont="1" applyFill="1" applyAlignment="1">
      <alignment vertical="center"/>
    </xf>
    <xf numFmtId="0" fontId="22" fillId="0" borderId="0" xfId="0" applyFont="1" applyFill="1" applyBorder="1" applyAlignment="1">
      <alignment vertical="center"/>
    </xf>
    <xf numFmtId="0" fontId="20" fillId="0" borderId="1" xfId="0" applyFont="1" applyFill="1" applyBorder="1" applyAlignment="1">
      <alignment vertical="center"/>
    </xf>
    <xf numFmtId="0" fontId="29" fillId="0" borderId="0" xfId="0" applyFont="1" applyFill="1" applyAlignment="1">
      <alignment vertical="center"/>
    </xf>
    <xf numFmtId="0" fontId="30" fillId="0" borderId="0" xfId="0" applyFont="1" applyFill="1" applyBorder="1" applyAlignment="1">
      <alignment vertical="center"/>
    </xf>
    <xf numFmtId="0" fontId="23" fillId="0" borderId="0" xfId="0" applyFont="1" applyFill="1" applyBorder="1" applyAlignment="1">
      <alignment vertical="center"/>
    </xf>
    <xf numFmtId="0" fontId="30" fillId="0" borderId="0" xfId="0" applyFont="1" applyFill="1" applyBorder="1" applyAlignment="1">
      <alignment horizontal="center" vertical="center"/>
    </xf>
    <xf numFmtId="0" fontId="23" fillId="0" borderId="0" xfId="0" applyFont="1" applyFill="1" applyBorder="1" applyAlignment="1">
      <alignment horizontal="right" vertical="center"/>
    </xf>
    <xf numFmtId="0" fontId="22" fillId="0" borderId="0" xfId="0" applyFont="1" applyFill="1" applyAlignment="1">
      <alignment horizontal="left" vertical="center"/>
    </xf>
    <xf numFmtId="169" fontId="22" fillId="0" borderId="0" xfId="9" applyNumberFormat="1" applyFont="1" applyFill="1" applyBorder="1" applyAlignment="1">
      <alignment vertical="center"/>
    </xf>
    <xf numFmtId="0" fontId="30" fillId="0" borderId="0" xfId="0" applyFont="1" applyFill="1" applyAlignment="1">
      <alignment vertical="center"/>
    </xf>
    <xf numFmtId="167" fontId="22" fillId="0" borderId="0" xfId="7" applyNumberFormat="1" applyFont="1" applyFill="1" applyAlignment="1">
      <alignment horizontal="center" vertical="center"/>
    </xf>
    <xf numFmtId="9" fontId="22" fillId="0" borderId="0" xfId="0" applyNumberFormat="1" applyFont="1" applyFill="1" applyBorder="1" applyAlignment="1">
      <alignment horizontal="left" vertical="center"/>
    </xf>
    <xf numFmtId="0" fontId="22" fillId="0" borderId="0" xfId="0" applyFont="1" applyFill="1" applyAlignment="1">
      <alignment horizontal="center" vertical="center"/>
    </xf>
    <xf numFmtId="9" fontId="22" fillId="0" borderId="0" xfId="0" applyNumberFormat="1" applyFont="1" applyFill="1" applyBorder="1" applyAlignment="1">
      <alignment horizontal="right" vertical="center"/>
    </xf>
    <xf numFmtId="167" fontId="22" fillId="0" borderId="0" xfId="0" applyNumberFormat="1" applyFont="1" applyFill="1" applyBorder="1" applyAlignment="1">
      <alignment horizontal="center" vertical="center"/>
    </xf>
    <xf numFmtId="0" fontId="20" fillId="0" borderId="0" xfId="0" applyFont="1" applyFill="1" applyBorder="1" applyAlignment="1">
      <alignment vertical="center"/>
    </xf>
    <xf numFmtId="0" fontId="22" fillId="0" borderId="0" xfId="0" applyFont="1" applyFill="1" applyBorder="1" applyAlignment="1">
      <alignment horizontal="left" vertical="center"/>
    </xf>
    <xf numFmtId="170" fontId="22" fillId="0" borderId="0" xfId="9" applyNumberFormat="1" applyFont="1" applyFill="1" applyBorder="1" applyAlignment="1">
      <alignment horizontal="left" vertical="center"/>
    </xf>
    <xf numFmtId="0" fontId="23" fillId="0" borderId="0" xfId="15" applyFont="1" applyFill="1" applyBorder="1" applyAlignment="1">
      <alignment vertical="center"/>
    </xf>
    <xf numFmtId="0" fontId="23" fillId="0" borderId="0" xfId="15" applyFont="1" applyFill="1" applyBorder="1" applyAlignment="1">
      <alignment horizontal="right" vertical="center"/>
    </xf>
    <xf numFmtId="0" fontId="31" fillId="0" borderId="0" xfId="3" applyFont="1" applyFill="1" applyBorder="1" applyAlignment="1">
      <alignment horizontal="left" vertical="center"/>
    </xf>
    <xf numFmtId="167" fontId="22" fillId="0" borderId="0" xfId="0" applyNumberFormat="1" applyFont="1" applyFill="1" applyAlignment="1">
      <alignment horizontal="left" vertical="center"/>
    </xf>
    <xf numFmtId="0" fontId="22" fillId="0" borderId="0" xfId="0" applyNumberFormat="1" applyFont="1" applyFill="1" applyAlignment="1">
      <alignment horizontal="left" vertical="center"/>
    </xf>
    <xf numFmtId="165" fontId="23" fillId="0" borderId="0" xfId="0" applyNumberFormat="1" applyFont="1" applyFill="1" applyBorder="1" applyAlignment="1">
      <alignment horizontal="center" vertical="center"/>
    </xf>
    <xf numFmtId="43" fontId="23" fillId="0" borderId="0" xfId="0" applyNumberFormat="1" applyFont="1" applyFill="1" applyBorder="1" applyAlignment="1">
      <alignment vertical="center"/>
    </xf>
    <xf numFmtId="9" fontId="22" fillId="0" borderId="0" xfId="4" applyFont="1" applyFill="1" applyBorder="1" applyAlignment="1">
      <alignment vertical="center"/>
    </xf>
    <xf numFmtId="165" fontId="22" fillId="0" borderId="0" xfId="0" applyNumberFormat="1" applyFont="1" applyFill="1" applyAlignment="1">
      <alignment vertical="center"/>
    </xf>
    <xf numFmtId="0" fontId="22" fillId="0" borderId="0" xfId="0" applyFont="1" applyFill="1" applyBorder="1" applyAlignment="1">
      <alignment horizontal="right" vertical="center"/>
    </xf>
    <xf numFmtId="1" fontId="22" fillId="0" borderId="0" xfId="4" applyNumberFormat="1" applyFont="1" applyFill="1" applyBorder="1" applyAlignment="1">
      <alignment horizontal="center" vertical="center"/>
    </xf>
    <xf numFmtId="9" fontId="22" fillId="0" borderId="0" xfId="4" applyFont="1" applyFill="1" applyBorder="1" applyAlignment="1">
      <alignment horizontal="center" vertical="center"/>
    </xf>
    <xf numFmtId="43" fontId="23" fillId="0" borderId="4" xfId="6" applyFont="1" applyFill="1" applyBorder="1" applyAlignment="1">
      <alignment horizontal="right"/>
    </xf>
    <xf numFmtId="0" fontId="24" fillId="0" borderId="24" xfId="3" applyFont="1" applyFill="1" applyBorder="1" applyAlignment="1">
      <alignment horizontal="center" vertical="center" wrapText="1"/>
    </xf>
    <xf numFmtId="0" fontId="24" fillId="0" borderId="25" xfId="3" applyFont="1" applyFill="1" applyBorder="1" applyAlignment="1">
      <alignment horizontal="center" vertical="center" wrapText="1"/>
    </xf>
    <xf numFmtId="0" fontId="24" fillId="0" borderId="15" xfId="3" applyFont="1" applyFill="1" applyBorder="1" applyAlignment="1">
      <alignment horizontal="center" vertical="center" wrapText="1"/>
    </xf>
    <xf numFmtId="43" fontId="24" fillId="0" borderId="15" xfId="6" applyFont="1" applyFill="1" applyBorder="1" applyAlignment="1">
      <alignment horizontal="center" vertical="center" wrapText="1"/>
    </xf>
    <xf numFmtId="43" fontId="24" fillId="0" borderId="19" xfId="6" applyFont="1" applyFill="1" applyBorder="1" applyAlignment="1">
      <alignment horizontal="center" vertical="center" wrapText="1"/>
    </xf>
    <xf numFmtId="43" fontId="23" fillId="0" borderId="0" xfId="3" applyNumberFormat="1" applyFont="1" applyBorder="1" applyAlignment="1">
      <alignment horizontal="right"/>
    </xf>
    <xf numFmtId="1" fontId="22" fillId="0" borderId="0" xfId="0" applyNumberFormat="1" applyFont="1" applyFill="1" applyBorder="1" applyAlignment="1">
      <alignment vertical="center"/>
    </xf>
    <xf numFmtId="170" fontId="22" fillId="0" borderId="0" xfId="9" applyNumberFormat="1" applyFont="1" applyFill="1" applyAlignment="1">
      <alignment vertical="center"/>
    </xf>
    <xf numFmtId="0" fontId="20" fillId="0" borderId="0" xfId="15" applyFont="1" applyFill="1" applyAlignment="1">
      <alignment vertical="center"/>
    </xf>
    <xf numFmtId="0" fontId="22" fillId="0" borderId="0" xfId="15" applyFont="1" applyFill="1" applyAlignment="1">
      <alignment vertical="center"/>
    </xf>
    <xf numFmtId="0" fontId="20" fillId="0" borderId="0" xfId="15" applyFont="1" applyFill="1" applyBorder="1" applyAlignment="1">
      <alignment vertical="center"/>
    </xf>
    <xf numFmtId="0" fontId="22" fillId="0" borderId="0" xfId="15" applyFont="1" applyFill="1" applyBorder="1" applyAlignment="1">
      <alignment vertical="center"/>
    </xf>
    <xf numFmtId="0" fontId="22" fillId="0" borderId="0" xfId="15" applyFont="1" applyFill="1" applyBorder="1" applyAlignment="1">
      <alignment horizontal="center" vertical="center"/>
    </xf>
    <xf numFmtId="0" fontId="22" fillId="0" borderId="0" xfId="15" applyFont="1" applyFill="1" applyAlignment="1">
      <alignment horizontal="center" vertical="center"/>
    </xf>
    <xf numFmtId="167" fontId="23" fillId="0" borderId="0" xfId="15" applyNumberFormat="1" applyFont="1" applyFill="1" applyBorder="1" applyAlignment="1">
      <alignment horizontal="center" vertical="center"/>
    </xf>
    <xf numFmtId="0" fontId="30" fillId="0" borderId="0" xfId="15" applyFont="1" applyFill="1" applyAlignment="1">
      <alignment vertical="center"/>
    </xf>
    <xf numFmtId="167" fontId="22" fillId="0" borderId="0" xfId="15" applyNumberFormat="1" applyFont="1" applyFill="1" applyBorder="1" applyAlignment="1">
      <alignment horizontal="center" vertical="center"/>
    </xf>
    <xf numFmtId="0" fontId="22" fillId="0" borderId="0" xfId="15" quotePrefix="1" applyFont="1" applyFill="1" applyBorder="1" applyAlignment="1">
      <alignment vertical="center"/>
    </xf>
    <xf numFmtId="167" fontId="22" fillId="0" borderId="0" xfId="15" applyNumberFormat="1" applyFont="1" applyFill="1" applyBorder="1" applyAlignment="1">
      <alignment vertical="center"/>
    </xf>
    <xf numFmtId="43" fontId="26" fillId="0" borderId="0" xfId="4" applyNumberFormat="1" applyFont="1" applyBorder="1"/>
    <xf numFmtId="167" fontId="23" fillId="0" borderId="0" xfId="0" applyNumberFormat="1" applyFont="1" applyFill="1" applyBorder="1" applyAlignment="1">
      <alignment horizontal="center" vertical="center"/>
    </xf>
    <xf numFmtId="0" fontId="23" fillId="0" borderId="0" xfId="0" applyFont="1" applyFill="1" applyBorder="1" applyAlignment="1">
      <alignment horizontal="center" vertical="center"/>
    </xf>
    <xf numFmtId="0" fontId="22" fillId="0" borderId="0" xfId="0" applyFont="1" applyFill="1" applyBorder="1" applyAlignment="1">
      <alignment horizontal="center" vertical="center"/>
    </xf>
    <xf numFmtId="0" fontId="22" fillId="0" borderId="0" xfId="15" applyFont="1" applyFill="1" applyBorder="1" applyAlignment="1">
      <alignment horizontal="center" vertical="center"/>
    </xf>
    <xf numFmtId="167" fontId="23" fillId="0" borderId="0" xfId="0" applyNumberFormat="1" applyFont="1" applyFill="1" applyBorder="1" applyAlignment="1">
      <alignment horizontal="center" vertical="center"/>
    </xf>
    <xf numFmtId="0" fontId="22" fillId="0" borderId="0" xfId="15" applyFont="1" applyFill="1" applyBorder="1" applyAlignment="1">
      <alignment horizontal="center" vertical="center"/>
    </xf>
    <xf numFmtId="0" fontId="41" fillId="0" borderId="0" xfId="2" applyFont="1" applyAlignment="1">
      <protection locked="0"/>
    </xf>
    <xf numFmtId="165" fontId="41" fillId="0" borderId="0" xfId="33" applyFont="1" applyBorder="1" applyAlignment="1" applyProtection="1"/>
    <xf numFmtId="165" fontId="41" fillId="0" borderId="0" xfId="33" applyFont="1" applyBorder="1" applyAlignment="1" applyProtection="1">
      <protection locked="0"/>
    </xf>
    <xf numFmtId="171" fontId="41" fillId="0" borderId="0" xfId="2" applyNumberFormat="1" applyFont="1" applyBorder="1" applyAlignment="1" applyProtection="1"/>
    <xf numFmtId="1" fontId="41" fillId="0" borderId="0" xfId="2" applyNumberFormat="1" applyFont="1" applyBorder="1" applyAlignment="1" applyProtection="1"/>
    <xf numFmtId="0" fontId="41" fillId="0" borderId="0" xfId="2" applyFont="1" applyBorder="1" applyAlignment="1">
      <alignment horizontal="center" vertical="top"/>
      <protection locked="0"/>
    </xf>
    <xf numFmtId="0" fontId="41" fillId="0" borderId="0" xfId="2" applyFont="1" applyBorder="1" applyAlignment="1">
      <alignment vertical="top"/>
      <protection locked="0"/>
    </xf>
    <xf numFmtId="165" fontId="42" fillId="0" borderId="0" xfId="33" applyFont="1" applyBorder="1" applyAlignment="1" applyProtection="1"/>
    <xf numFmtId="165" fontId="42" fillId="0" borderId="0" xfId="33" applyFont="1" applyBorder="1" applyAlignment="1" applyProtection="1">
      <protection locked="0"/>
    </xf>
    <xf numFmtId="171" fontId="42" fillId="0" borderId="0" xfId="2" applyNumberFormat="1" applyFont="1" applyBorder="1" applyAlignment="1" applyProtection="1"/>
    <xf numFmtId="2" fontId="42" fillId="0" borderId="0" xfId="2" applyNumberFormat="1" applyFont="1" applyBorder="1" applyAlignment="1" applyProtection="1"/>
    <xf numFmtId="0" fontId="42" fillId="0" borderId="0" xfId="2" applyFont="1" applyBorder="1" applyAlignment="1">
      <alignment horizontal="center" vertical="top"/>
      <protection locked="0"/>
    </xf>
    <xf numFmtId="0" fontId="42" fillId="0" borderId="0" xfId="2" applyFont="1" applyBorder="1" applyAlignment="1">
      <alignment vertical="top"/>
      <protection locked="0"/>
    </xf>
    <xf numFmtId="0" fontId="42" fillId="0" borderId="0" xfId="2" applyFont="1" applyBorder="1" applyAlignment="1">
      <alignment horizontal="left" vertical="top"/>
      <protection locked="0"/>
    </xf>
    <xf numFmtId="0" fontId="42" fillId="0" borderId="0" xfId="2" applyFont="1" applyAlignment="1">
      <protection locked="0"/>
    </xf>
    <xf numFmtId="0" fontId="42" fillId="0" borderId="0" xfId="2" applyFont="1" applyBorder="1" applyAlignment="1">
      <alignment horizontal="right" vertical="top"/>
      <protection locked="0"/>
    </xf>
    <xf numFmtId="167" fontId="43" fillId="0" borderId="0" xfId="2" applyNumberFormat="1" applyFont="1" applyBorder="1" applyAlignment="1">
      <alignment vertical="center"/>
      <protection locked="0"/>
    </xf>
    <xf numFmtId="165" fontId="44" fillId="0" borderId="36" xfId="2" applyNumberFormat="1" applyFont="1" applyBorder="1" applyAlignment="1">
      <alignment vertical="center"/>
      <protection locked="0"/>
    </xf>
    <xf numFmtId="165" fontId="42" fillId="0" borderId="26" xfId="33" applyFont="1" applyBorder="1" applyAlignment="1" applyProtection="1"/>
    <xf numFmtId="171" fontId="42" fillId="0" borderId="26" xfId="2" applyNumberFormat="1" applyFont="1" applyBorder="1" applyAlignment="1" applyProtection="1"/>
    <xf numFmtId="0" fontId="42" fillId="0" borderId="26" xfId="2" applyFont="1" applyBorder="1" applyAlignment="1">
      <alignment horizontal="center" vertical="top"/>
      <protection locked="0"/>
    </xf>
    <xf numFmtId="1" fontId="42" fillId="0" borderId="26" xfId="2" applyNumberFormat="1" applyFont="1" applyBorder="1" applyAlignment="1" applyProtection="1"/>
    <xf numFmtId="165" fontId="42" fillId="0" borderId="12" xfId="33" applyFont="1" applyBorder="1" applyAlignment="1" applyProtection="1"/>
    <xf numFmtId="2" fontId="42" fillId="0" borderId="8" xfId="2" applyNumberFormat="1" applyFont="1" applyBorder="1" applyAlignment="1">
      <alignment horizontal="center" vertical="top"/>
      <protection locked="0"/>
    </xf>
    <xf numFmtId="0" fontId="45" fillId="0" borderId="0" xfId="2" applyFont="1" applyBorder="1" applyAlignment="1" applyProtection="1">
      <alignment horizontal="center" vertical="center"/>
    </xf>
    <xf numFmtId="0" fontId="45" fillId="0" borderId="0" xfId="2" applyFont="1" applyBorder="1" applyAlignment="1" applyProtection="1">
      <alignment vertical="center" wrapText="1"/>
    </xf>
    <xf numFmtId="0" fontId="42" fillId="0" borderId="0" xfId="2" applyFont="1" applyBorder="1" applyAlignment="1">
      <protection locked="0"/>
    </xf>
    <xf numFmtId="0" fontId="42" fillId="0" borderId="0" xfId="2" applyFont="1" applyBorder="1" applyAlignment="1" applyProtection="1"/>
    <xf numFmtId="0" fontId="41" fillId="0" borderId="0" xfId="2" applyFont="1" applyBorder="1" applyAlignment="1">
      <protection locked="0"/>
    </xf>
    <xf numFmtId="0" fontId="42" fillId="0" borderId="0" xfId="2" applyFont="1" applyBorder="1" applyAlignment="1">
      <alignment horizontal="left"/>
      <protection locked="0"/>
    </xf>
    <xf numFmtId="0" fontId="44" fillId="0" borderId="0" xfId="2" applyFont="1" applyBorder="1" applyAlignment="1">
      <protection locked="0"/>
    </xf>
    <xf numFmtId="170" fontId="41" fillId="0" borderId="0" xfId="2" applyNumberFormat="1" applyFont="1" applyAlignment="1">
      <protection locked="0"/>
    </xf>
    <xf numFmtId="0" fontId="22" fillId="0" borderId="0" xfId="0" applyFont="1" applyFill="1" applyAlignment="1">
      <alignment horizontal="right" vertical="center"/>
    </xf>
    <xf numFmtId="0" fontId="34" fillId="0" borderId="0" xfId="0" applyFont="1" applyFill="1" applyAlignment="1">
      <alignment horizontal="center" vertical="center"/>
    </xf>
    <xf numFmtId="0" fontId="16" fillId="0" borderId="0" xfId="32"/>
    <xf numFmtId="1" fontId="16" fillId="0" borderId="0" xfId="32" applyNumberFormat="1"/>
    <xf numFmtId="2" fontId="16" fillId="0" borderId="0" xfId="32" applyNumberFormat="1"/>
    <xf numFmtId="17" fontId="16" fillId="0" borderId="0" xfId="32" applyNumberFormat="1"/>
    <xf numFmtId="0" fontId="22" fillId="0" borderId="0" xfId="15" applyFont="1" applyFill="1" applyAlignment="1">
      <alignment horizontal="right" vertical="center"/>
    </xf>
    <xf numFmtId="165" fontId="22" fillId="0" borderId="0" xfId="0" applyNumberFormat="1" applyFont="1" applyFill="1" applyBorder="1" applyAlignment="1">
      <alignment vertical="center"/>
    </xf>
    <xf numFmtId="0" fontId="47" fillId="0" borderId="0" xfId="3" applyFont="1" applyBorder="1"/>
    <xf numFmtId="43" fontId="23" fillId="0" borderId="0" xfId="3" applyNumberFormat="1" applyFont="1" applyBorder="1" applyAlignment="1"/>
    <xf numFmtId="168" fontId="22" fillId="0" borderId="10" xfId="3" applyNumberFormat="1" applyFont="1" applyFill="1" applyBorder="1" applyAlignment="1">
      <alignment horizontal="center" vertical="top"/>
    </xf>
    <xf numFmtId="0" fontId="23" fillId="0" borderId="30" xfId="3" applyFont="1" applyFill="1" applyBorder="1" applyAlignment="1">
      <alignment horizontal="center" vertical="center" wrapText="1"/>
    </xf>
    <xf numFmtId="0" fontId="28" fillId="0" borderId="30" xfId="3" applyFont="1" applyFill="1" applyBorder="1" applyAlignment="1">
      <alignment horizontal="center" vertical="center" wrapText="1"/>
    </xf>
    <xf numFmtId="43" fontId="28" fillId="0" borderId="6" xfId="9" applyFont="1" applyFill="1" applyBorder="1" applyAlignment="1">
      <alignment horizontal="center" vertical="center" wrapText="1"/>
    </xf>
    <xf numFmtId="0" fontId="23" fillId="0" borderId="30" xfId="3" applyFont="1" applyFill="1" applyBorder="1" applyAlignment="1">
      <alignment horizontal="right" vertical="center"/>
    </xf>
    <xf numFmtId="0" fontId="23" fillId="0" borderId="0" xfId="0" applyFont="1" applyFill="1" applyBorder="1" applyAlignment="1">
      <alignment horizontal="center" vertical="center"/>
    </xf>
    <xf numFmtId="170" fontId="42" fillId="0" borderId="7" xfId="34" applyNumberFormat="1" applyFont="1" applyBorder="1" applyAlignment="1" applyProtection="1"/>
    <xf numFmtId="172" fontId="42" fillId="0" borderId="7" xfId="34" applyNumberFormat="1" applyFont="1" applyBorder="1" applyAlignment="1" applyProtection="1"/>
    <xf numFmtId="1" fontId="42" fillId="0" borderId="51" xfId="2" applyNumberFormat="1" applyFont="1" applyBorder="1" applyAlignment="1" applyProtection="1">
      <alignment horizontal="center"/>
    </xf>
    <xf numFmtId="1" fontId="42" fillId="0" borderId="27" xfId="2" applyNumberFormat="1" applyFont="1" applyBorder="1" applyAlignment="1" applyProtection="1">
      <alignment horizontal="center"/>
    </xf>
    <xf numFmtId="1" fontId="42" fillId="0" borderId="30" xfId="2" quotePrefix="1" applyNumberFormat="1" applyFont="1" applyBorder="1" applyAlignment="1" applyProtection="1">
      <alignment horizontal="center"/>
    </xf>
    <xf numFmtId="0" fontId="23" fillId="0" borderId="0" xfId="0" applyFont="1" applyFill="1" applyBorder="1" applyAlignment="1">
      <alignment horizontal="center" vertical="center"/>
    </xf>
    <xf numFmtId="2" fontId="22" fillId="0" borderId="0" xfId="3" applyNumberFormat="1" applyFont="1" applyBorder="1"/>
    <xf numFmtId="167" fontId="22" fillId="0" borderId="0" xfId="7" applyNumberFormat="1" applyFont="1" applyFill="1" applyAlignment="1">
      <alignment horizontal="center" vertical="center"/>
    </xf>
    <xf numFmtId="165" fontId="23" fillId="0" borderId="0" xfId="0" applyNumberFormat="1" applyFont="1" applyFill="1" applyBorder="1" applyAlignment="1">
      <alignment horizontal="center" vertical="center"/>
    </xf>
    <xf numFmtId="0" fontId="23" fillId="0" borderId="0" xfId="0" applyFont="1" applyFill="1" applyBorder="1" applyAlignment="1">
      <alignment horizontal="center" vertical="center"/>
    </xf>
    <xf numFmtId="167" fontId="22" fillId="0" borderId="0" xfId="7" applyNumberFormat="1" applyFont="1" applyFill="1" applyAlignment="1">
      <alignment horizontal="center" vertical="center"/>
    </xf>
    <xf numFmtId="0" fontId="48" fillId="0" borderId="0" xfId="3" applyFont="1" applyBorder="1"/>
    <xf numFmtId="0" fontId="21" fillId="0" borderId="0" xfId="3" applyFont="1" applyBorder="1"/>
    <xf numFmtId="0" fontId="24" fillId="5" borderId="22" xfId="3" applyFont="1" applyFill="1" applyBorder="1" applyAlignment="1">
      <alignment horizontal="center" vertical="center" wrapText="1"/>
    </xf>
    <xf numFmtId="0" fontId="24" fillId="5" borderId="20" xfId="3" applyFont="1" applyFill="1" applyBorder="1" applyAlignment="1">
      <alignment horizontal="center" vertical="center" wrapText="1"/>
    </xf>
    <xf numFmtId="43" fontId="24" fillId="5" borderId="20" xfId="6" applyFont="1" applyFill="1" applyBorder="1" applyAlignment="1">
      <alignment horizontal="center" vertical="center" wrapText="1"/>
    </xf>
    <xf numFmtId="43" fontId="24" fillId="5" borderId="21" xfId="6" applyFont="1" applyFill="1" applyBorder="1" applyAlignment="1">
      <alignment horizontal="center" vertical="center" wrapText="1"/>
    </xf>
    <xf numFmtId="0" fontId="23" fillId="5" borderId="16" xfId="3" applyNumberFormat="1" applyFont="1" applyFill="1" applyBorder="1" applyAlignment="1">
      <alignment horizontal="center" vertical="center" wrapText="1"/>
    </xf>
    <xf numFmtId="0" fontId="32" fillId="5" borderId="4" xfId="3" applyFont="1" applyFill="1" applyBorder="1" applyAlignment="1">
      <alignment horizontal="left" vertical="center"/>
    </xf>
    <xf numFmtId="0" fontId="23" fillId="5" borderId="4" xfId="3" applyFont="1" applyFill="1" applyBorder="1" applyAlignment="1">
      <alignment horizontal="center" vertical="center" wrapText="1"/>
    </xf>
    <xf numFmtId="43" fontId="25" fillId="5" borderId="4" xfId="6" applyFont="1" applyFill="1" applyBorder="1" applyAlignment="1">
      <alignment horizontal="center"/>
    </xf>
    <xf numFmtId="43" fontId="23" fillId="5" borderId="4" xfId="6" applyFont="1" applyFill="1" applyBorder="1" applyAlignment="1">
      <alignment horizontal="center" vertical="center" wrapText="1"/>
    </xf>
    <xf numFmtId="43" fontId="23" fillId="5" borderId="17" xfId="6" applyFont="1" applyFill="1" applyBorder="1" applyAlignment="1">
      <alignment horizontal="center"/>
    </xf>
    <xf numFmtId="168" fontId="22" fillId="5" borderId="16" xfId="3" applyNumberFormat="1" applyFont="1" applyFill="1" applyBorder="1" applyAlignment="1">
      <alignment horizontal="center" vertical="top"/>
    </xf>
    <xf numFmtId="0" fontId="22" fillId="5" borderId="4" xfId="3" applyFont="1" applyFill="1" applyBorder="1" applyAlignment="1">
      <alignment horizontal="center" vertical="top"/>
    </xf>
    <xf numFmtId="0" fontId="22" fillId="5" borderId="4" xfId="3" applyFont="1" applyFill="1" applyBorder="1" applyAlignment="1">
      <alignment horizontal="justify" vertical="top" wrapText="1"/>
    </xf>
    <xf numFmtId="0" fontId="22" fillId="5" borderId="4" xfId="3" applyFont="1" applyFill="1" applyBorder="1" applyAlignment="1">
      <alignment horizontal="center" wrapText="1"/>
    </xf>
    <xf numFmtId="43" fontId="22" fillId="5" borderId="4" xfId="6" applyFont="1" applyFill="1" applyBorder="1"/>
    <xf numFmtId="43" fontId="33" fillId="5" borderId="5" xfId="6" applyFont="1" applyFill="1" applyBorder="1" applyAlignment="1">
      <alignment horizontal="right"/>
    </xf>
    <xf numFmtId="43" fontId="30" fillId="5" borderId="17" xfId="6" applyFont="1" applyFill="1" applyBorder="1"/>
    <xf numFmtId="168" fontId="23" fillId="5" borderId="16" xfId="3" applyNumberFormat="1" applyFont="1" applyFill="1" applyBorder="1" applyAlignment="1">
      <alignment horizontal="center" vertical="center" wrapText="1"/>
    </xf>
    <xf numFmtId="43" fontId="23" fillId="5" borderId="4" xfId="6" applyFont="1" applyFill="1" applyBorder="1" applyAlignment="1">
      <alignment horizontal="center"/>
    </xf>
    <xf numFmtId="168" fontId="22" fillId="5" borderId="18" xfId="3" applyNumberFormat="1" applyFont="1" applyFill="1" applyBorder="1" applyAlignment="1">
      <alignment horizontal="center" vertical="top"/>
    </xf>
    <xf numFmtId="0" fontId="22" fillId="5" borderId="5" xfId="3" applyFont="1" applyFill="1" applyBorder="1" applyAlignment="1">
      <alignment horizontal="center" vertical="top"/>
    </xf>
    <xf numFmtId="0" fontId="28" fillId="5" borderId="30" xfId="3" applyFont="1" applyFill="1" applyBorder="1" applyAlignment="1">
      <alignment horizontal="center" vertical="center" wrapText="1"/>
    </xf>
    <xf numFmtId="0" fontId="28" fillId="5" borderId="30" xfId="3" applyFont="1" applyFill="1" applyBorder="1" applyAlignment="1">
      <alignment horizontal="right" vertical="center"/>
    </xf>
    <xf numFmtId="43" fontId="47" fillId="5" borderId="6" xfId="9" applyFont="1" applyFill="1" applyBorder="1" applyAlignment="1">
      <alignment horizontal="center" vertical="center" wrapText="1"/>
    </xf>
    <xf numFmtId="0" fontId="28" fillId="5" borderId="0" xfId="0" applyFont="1" applyFill="1" applyBorder="1" applyAlignment="1">
      <alignment vertical="center"/>
    </xf>
    <xf numFmtId="0" fontId="22" fillId="5" borderId="0" xfId="0" applyFont="1" applyFill="1" applyBorder="1" applyAlignment="1">
      <alignment vertical="center"/>
    </xf>
    <xf numFmtId="167" fontId="22" fillId="5" borderId="0" xfId="7" applyNumberFormat="1" applyFont="1" applyFill="1" applyBorder="1" applyAlignment="1">
      <alignment horizontal="center" vertical="center"/>
    </xf>
    <xf numFmtId="0" fontId="23" fillId="5" borderId="0" xfId="0" applyFont="1" applyFill="1" applyBorder="1" applyAlignment="1">
      <alignment horizontal="right" vertical="center"/>
    </xf>
    <xf numFmtId="0" fontId="23" fillId="5" borderId="0" xfId="0" applyFont="1" applyFill="1" applyBorder="1" applyAlignment="1">
      <alignment vertical="center"/>
    </xf>
    <xf numFmtId="167" fontId="23" fillId="5" borderId="0" xfId="0" applyNumberFormat="1" applyFont="1" applyFill="1" applyBorder="1" applyAlignment="1">
      <alignment horizontal="center" vertical="center"/>
    </xf>
    <xf numFmtId="0" fontId="44" fillId="5" borderId="7" xfId="2" applyFont="1" applyFill="1" applyBorder="1" applyAlignment="1">
      <alignment horizontal="center"/>
      <protection locked="0"/>
    </xf>
    <xf numFmtId="0" fontId="44" fillId="5" borderId="9" xfId="2" applyFont="1" applyFill="1" applyBorder="1" applyAlignment="1">
      <alignment horizontal="center"/>
      <protection locked="0"/>
    </xf>
    <xf numFmtId="0" fontId="44" fillId="5" borderId="37" xfId="2" applyFont="1" applyFill="1" applyBorder="1" applyAlignment="1" applyProtection="1">
      <alignment horizontal="center" vertical="center"/>
    </xf>
    <xf numFmtId="0" fontId="44" fillId="5" borderId="38" xfId="2" applyFont="1" applyFill="1" applyBorder="1" applyAlignment="1" applyProtection="1">
      <alignment horizontal="center" vertical="center"/>
    </xf>
    <xf numFmtId="0" fontId="44" fillId="5" borderId="39" xfId="2" applyFont="1" applyFill="1" applyBorder="1" applyAlignment="1" applyProtection="1">
      <alignment horizontal="center" vertical="center"/>
    </xf>
    <xf numFmtId="0" fontId="44" fillId="5" borderId="14" xfId="2" applyFont="1" applyFill="1" applyBorder="1" applyAlignment="1" applyProtection="1">
      <alignment horizontal="center" vertical="center"/>
    </xf>
    <xf numFmtId="0" fontId="28" fillId="5" borderId="0" xfId="15" applyFont="1" applyFill="1" applyBorder="1" applyAlignment="1">
      <alignment vertical="center"/>
    </xf>
    <xf numFmtId="0" fontId="23" fillId="5" borderId="0" xfId="15" applyFont="1" applyFill="1" applyBorder="1" applyAlignment="1">
      <alignment horizontal="right" vertical="center"/>
    </xf>
    <xf numFmtId="0" fontId="23" fillId="5" borderId="0" xfId="15" applyFont="1" applyFill="1" applyBorder="1" applyAlignment="1">
      <alignment vertical="center"/>
    </xf>
    <xf numFmtId="0" fontId="22" fillId="5" borderId="0" xfId="15" applyFont="1" applyFill="1" applyBorder="1" applyAlignment="1">
      <alignment vertical="center"/>
    </xf>
    <xf numFmtId="167" fontId="23" fillId="5" borderId="0" xfId="15" applyNumberFormat="1" applyFont="1" applyFill="1" applyBorder="1" applyAlignment="1">
      <alignment horizontal="center" vertical="center"/>
    </xf>
    <xf numFmtId="167" fontId="22" fillId="0" borderId="52" xfId="7" applyNumberFormat="1" applyFont="1" applyFill="1" applyBorder="1" applyAlignment="1">
      <alignment horizontal="center" vertical="center"/>
    </xf>
    <xf numFmtId="0" fontId="49" fillId="0" borderId="0" xfId="2" applyFont="1" applyBorder="1" applyAlignment="1">
      <protection locked="0"/>
    </xf>
    <xf numFmtId="0" fontId="44" fillId="5" borderId="7" xfId="2" applyFont="1" applyFill="1" applyBorder="1" applyAlignment="1" applyProtection="1">
      <alignment horizontal="center" vertical="center"/>
    </xf>
    <xf numFmtId="0" fontId="23" fillId="0" borderId="0" xfId="0" applyFont="1" applyFill="1" applyBorder="1" applyAlignment="1">
      <alignment horizontal="center" vertical="center"/>
    </xf>
    <xf numFmtId="166" fontId="22" fillId="0" borderId="0" xfId="0" applyNumberFormat="1" applyFont="1" applyFill="1" applyBorder="1" applyAlignment="1">
      <alignment horizontal="center" vertical="center"/>
    </xf>
    <xf numFmtId="0" fontId="22" fillId="0" borderId="0" xfId="0" applyFont="1" applyFill="1" applyBorder="1" applyAlignment="1">
      <alignment horizontal="center" vertical="center"/>
    </xf>
    <xf numFmtId="165" fontId="22" fillId="0" borderId="0" xfId="15" applyNumberFormat="1" applyFont="1" applyFill="1" applyBorder="1" applyAlignment="1">
      <alignment horizontal="center" vertical="center"/>
    </xf>
    <xf numFmtId="167" fontId="22" fillId="0" borderId="0" xfId="7" applyNumberFormat="1" applyFont="1" applyFill="1" applyAlignment="1">
      <alignment horizontal="left" vertical="center"/>
    </xf>
    <xf numFmtId="167" fontId="22" fillId="0" borderId="0" xfId="7" applyNumberFormat="1" applyFont="1" applyFill="1" applyAlignment="1">
      <alignment horizontal="center" vertical="center"/>
    </xf>
    <xf numFmtId="43" fontId="23" fillId="0" borderId="0" xfId="3" quotePrefix="1" applyNumberFormat="1" applyFont="1" applyBorder="1" applyAlignment="1">
      <alignment horizontal="center" vertical="center"/>
    </xf>
    <xf numFmtId="2" fontId="51" fillId="0" borderId="0" xfId="2" applyNumberFormat="1" applyFont="1" applyBorder="1" applyAlignment="1" applyProtection="1"/>
    <xf numFmtId="0" fontId="41" fillId="0" borderId="0" xfId="2" applyFont="1" applyAlignment="1">
      <alignment horizontal="center"/>
      <protection locked="0"/>
    </xf>
    <xf numFmtId="1" fontId="22" fillId="0" borderId="0" xfId="0" applyNumberFormat="1" applyFont="1" applyFill="1" applyAlignment="1">
      <alignment vertical="center"/>
    </xf>
    <xf numFmtId="167" fontId="22" fillId="0" borderId="0" xfId="7" applyNumberFormat="1" applyFont="1" applyFill="1" applyBorder="1" applyAlignment="1">
      <alignment horizontal="center" vertical="center"/>
    </xf>
    <xf numFmtId="170" fontId="22" fillId="0" borderId="0" xfId="9" applyNumberFormat="1" applyFont="1" applyFill="1" applyBorder="1" applyAlignment="1">
      <alignment horizontal="center" vertical="center"/>
    </xf>
    <xf numFmtId="170" fontId="22" fillId="0" borderId="0" xfId="9" applyNumberFormat="1" applyFont="1" applyFill="1" applyAlignment="1">
      <alignment horizontal="right" vertical="center"/>
    </xf>
    <xf numFmtId="0" fontId="22" fillId="0" borderId="0" xfId="0" applyFont="1" applyFill="1" applyAlignment="1">
      <alignment horizontal="center" vertical="center"/>
    </xf>
    <xf numFmtId="0" fontId="22" fillId="0" borderId="0" xfId="0" applyFont="1" applyFill="1" applyBorder="1" applyAlignment="1">
      <alignment horizontal="center" vertical="center"/>
    </xf>
    <xf numFmtId="170" fontId="22" fillId="0" borderId="0" xfId="9" applyNumberFormat="1" applyFont="1" applyFill="1" applyBorder="1" applyAlignment="1">
      <alignment vertical="center"/>
    </xf>
    <xf numFmtId="0" fontId="22" fillId="0" borderId="0" xfId="0" quotePrefix="1" applyFont="1" applyFill="1" applyAlignment="1">
      <alignment horizontal="center" vertical="center"/>
    </xf>
    <xf numFmtId="43" fontId="23" fillId="0" borderId="0" xfId="3" quotePrefix="1" applyNumberFormat="1" applyFont="1" applyFill="1" applyBorder="1" applyAlignment="1">
      <alignment horizontal="center" vertical="center"/>
    </xf>
    <xf numFmtId="9" fontId="28" fillId="0" borderId="30" xfId="3" applyNumberFormat="1" applyFont="1" applyFill="1" applyBorder="1" applyAlignment="1">
      <alignment horizontal="center" vertical="center" wrapText="1"/>
    </xf>
    <xf numFmtId="0" fontId="28" fillId="0" borderId="30" xfId="3" applyFont="1" applyFill="1" applyBorder="1" applyAlignment="1">
      <alignment horizontal="right" vertical="center"/>
    </xf>
    <xf numFmtId="0" fontId="23" fillId="0" borderId="0" xfId="0" applyFont="1" applyFill="1" applyBorder="1" applyAlignment="1">
      <alignment horizontal="center" vertical="center"/>
    </xf>
    <xf numFmtId="165" fontId="23" fillId="0" borderId="0" xfId="0" applyNumberFormat="1" applyFont="1" applyFill="1" applyBorder="1" applyAlignment="1">
      <alignment horizontal="center" vertical="center"/>
    </xf>
    <xf numFmtId="9" fontId="22" fillId="0" borderId="0" xfId="0" applyNumberFormat="1" applyFont="1" applyFill="1" applyBorder="1" applyAlignment="1">
      <alignment horizontal="center" vertical="center"/>
    </xf>
    <xf numFmtId="0" fontId="22" fillId="0" borderId="0" xfId="0" applyFont="1" applyFill="1" applyBorder="1" applyAlignment="1">
      <alignment horizontal="center" vertical="center"/>
    </xf>
    <xf numFmtId="165" fontId="22" fillId="0" borderId="0" xfId="15" applyNumberFormat="1" applyFont="1" applyFill="1" applyBorder="1" applyAlignment="1">
      <alignment horizontal="center" vertical="center"/>
    </xf>
    <xf numFmtId="165" fontId="23" fillId="0" borderId="0" xfId="0" applyNumberFormat="1" applyFont="1" applyFill="1" applyBorder="1" applyAlignment="1">
      <alignment horizontal="center" vertical="center"/>
    </xf>
    <xf numFmtId="0" fontId="23" fillId="0" borderId="0" xfId="0" applyFont="1" applyFill="1" applyBorder="1" applyAlignment="1">
      <alignment horizontal="center" vertical="center"/>
    </xf>
    <xf numFmtId="167" fontId="22" fillId="0" borderId="0" xfId="15" applyNumberFormat="1" applyFont="1" applyFill="1" applyBorder="1" applyAlignment="1">
      <alignment horizontal="center" vertical="center"/>
    </xf>
    <xf numFmtId="165" fontId="22" fillId="0" borderId="0" xfId="15" applyNumberFormat="1" applyFont="1" applyFill="1" applyBorder="1" applyAlignment="1">
      <alignment horizontal="center" vertical="center"/>
    </xf>
    <xf numFmtId="165" fontId="22" fillId="0" borderId="0" xfId="0" applyNumberFormat="1" applyFont="1" applyFill="1" applyBorder="1" applyAlignment="1">
      <alignment horizontal="center" vertical="center"/>
    </xf>
    <xf numFmtId="167" fontId="22" fillId="0" borderId="0" xfId="7" applyNumberFormat="1" applyFont="1" applyFill="1" applyAlignment="1">
      <alignment horizontal="center" vertical="center"/>
    </xf>
    <xf numFmtId="9" fontId="22" fillId="0" borderId="0" xfId="0" applyNumberFormat="1" applyFont="1" applyFill="1" applyBorder="1" applyAlignment="1">
      <alignment horizontal="center" vertical="center"/>
    </xf>
    <xf numFmtId="0" fontId="22" fillId="0" borderId="0" xfId="0" applyFont="1" applyFill="1" applyBorder="1" applyAlignment="1">
      <alignment horizontal="center" vertical="center"/>
    </xf>
    <xf numFmtId="167" fontId="22" fillId="0" borderId="0" xfId="7" applyNumberFormat="1" applyFont="1" applyFill="1" applyAlignment="1">
      <alignment horizontal="left" vertical="center"/>
    </xf>
    <xf numFmtId="165" fontId="22" fillId="0" borderId="0" xfId="7" applyNumberFormat="1" applyFont="1" applyFill="1" applyBorder="1" applyAlignment="1">
      <alignment horizontal="center" vertical="center"/>
    </xf>
    <xf numFmtId="166" fontId="22" fillId="0" borderId="0" xfId="0" applyNumberFormat="1" applyFont="1" applyFill="1" applyBorder="1" applyAlignment="1">
      <alignment horizontal="center" vertical="center"/>
    </xf>
    <xf numFmtId="0" fontId="6" fillId="0" borderId="0" xfId="49"/>
    <xf numFmtId="0" fontId="0" fillId="0" borderId="0" xfId="49" applyFont="1"/>
    <xf numFmtId="49" fontId="0" fillId="0" borderId="0" xfId="49" applyNumberFormat="1" applyFont="1"/>
    <xf numFmtId="0" fontId="47" fillId="0" borderId="76" xfId="49" applyFont="1" applyFill="1" applyBorder="1" applyAlignment="1">
      <alignment horizontal="center" vertical="center"/>
    </xf>
    <xf numFmtId="0" fontId="47" fillId="0" borderId="76" xfId="49" applyFont="1" applyFill="1" applyBorder="1" applyAlignment="1">
      <alignment vertical="center" wrapText="1"/>
    </xf>
    <xf numFmtId="43" fontId="47" fillId="0" borderId="76" xfId="50" applyFont="1" applyFill="1" applyBorder="1" applyAlignment="1">
      <alignment horizontal="center" vertical="center"/>
    </xf>
    <xf numFmtId="171" fontId="0" fillId="0" borderId="0" xfId="49" applyNumberFormat="1" applyFont="1"/>
    <xf numFmtId="0" fontId="52" fillId="0" borderId="76" xfId="49" applyFont="1" applyFill="1" applyBorder="1" applyAlignment="1">
      <alignment vertical="center" wrapText="1"/>
    </xf>
    <xf numFmtId="43" fontId="6" fillId="0" borderId="0" xfId="49" applyNumberFormat="1"/>
    <xf numFmtId="0" fontId="40" fillId="7" borderId="7" xfId="49" applyFont="1" applyFill="1" applyBorder="1" applyAlignment="1">
      <alignment horizontal="center" vertical="center"/>
    </xf>
    <xf numFmtId="0" fontId="40" fillId="7" borderId="7" xfId="49" applyFont="1" applyFill="1" applyBorder="1" applyAlignment="1">
      <alignment horizontal="centerContinuous" vertical="center"/>
    </xf>
    <xf numFmtId="0" fontId="40" fillId="7" borderId="69" xfId="49" applyFont="1" applyFill="1" applyBorder="1" applyAlignment="1">
      <alignment horizontal="center" vertical="center"/>
    </xf>
    <xf numFmtId="0" fontId="40" fillId="7" borderId="9" xfId="49" applyFont="1" applyFill="1" applyBorder="1" applyAlignment="1">
      <alignment horizontal="center" vertical="center"/>
    </xf>
    <xf numFmtId="43" fontId="40" fillId="7" borderId="76" xfId="49" applyNumberFormat="1" applyFont="1" applyFill="1" applyBorder="1" applyAlignment="1">
      <alignment horizontal="center" vertical="center"/>
    </xf>
    <xf numFmtId="43" fontId="40" fillId="7" borderId="76" xfId="49" applyNumberFormat="1" applyFont="1" applyFill="1" applyBorder="1"/>
    <xf numFmtId="0" fontId="14" fillId="0" borderId="0" xfId="49" applyFont="1"/>
    <xf numFmtId="165" fontId="22" fillId="0" borderId="0" xfId="15" applyNumberFormat="1" applyFont="1" applyFill="1" applyBorder="1" applyAlignment="1">
      <alignment vertical="center"/>
    </xf>
    <xf numFmtId="0" fontId="20" fillId="0" borderId="0" xfId="15" applyFont="1" applyFill="1" applyAlignment="1">
      <alignment horizontal="center" vertical="center"/>
    </xf>
    <xf numFmtId="0" fontId="22" fillId="0" borderId="0" xfId="0" applyFont="1" applyFill="1" applyBorder="1" applyAlignment="1">
      <alignment horizontal="center" vertical="center"/>
    </xf>
    <xf numFmtId="43" fontId="47" fillId="5" borderId="76" xfId="50" applyFont="1" applyFill="1" applyBorder="1" applyAlignment="1">
      <alignment horizontal="center" vertical="center"/>
    </xf>
    <xf numFmtId="43" fontId="40" fillId="5" borderId="76" xfId="49" applyNumberFormat="1" applyFont="1" applyFill="1" applyBorder="1"/>
    <xf numFmtId="0" fontId="47" fillId="0" borderId="28" xfId="49" applyFont="1" applyFill="1" applyBorder="1" applyAlignment="1">
      <alignment horizontal="center" vertical="center"/>
    </xf>
    <xf numFmtId="0" fontId="47" fillId="0" borderId="28" xfId="49" applyFont="1" applyFill="1" applyBorder="1" applyAlignment="1">
      <alignment vertical="center" wrapText="1"/>
    </xf>
    <xf numFmtId="43" fontId="47" fillId="0" borderId="28" xfId="50" applyFont="1" applyFill="1" applyBorder="1" applyAlignment="1">
      <alignment horizontal="center" vertical="center"/>
    </xf>
    <xf numFmtId="43" fontId="40" fillId="0" borderId="28" xfId="49" applyNumberFormat="1" applyFont="1" applyFill="1" applyBorder="1"/>
    <xf numFmtId="0" fontId="6" fillId="0" borderId="0" xfId="49" applyFill="1"/>
    <xf numFmtId="171" fontId="0" fillId="0" borderId="0" xfId="49" applyNumberFormat="1" applyFont="1" applyFill="1"/>
    <xf numFmtId="0" fontId="0" fillId="0" borderId="0" xfId="49" applyFont="1" applyFill="1"/>
    <xf numFmtId="0" fontId="47" fillId="0" borderId="23" xfId="49" applyFont="1" applyFill="1" applyBorder="1" applyAlignment="1">
      <alignment vertical="center" wrapText="1"/>
    </xf>
    <xf numFmtId="0" fontId="47" fillId="0" borderId="27" xfId="49" applyFont="1" applyFill="1" applyBorder="1" applyAlignment="1">
      <alignment vertical="center" wrapText="1"/>
    </xf>
    <xf numFmtId="165" fontId="42" fillId="0" borderId="77" xfId="33" applyFont="1" applyBorder="1" applyAlignment="1" applyProtection="1"/>
    <xf numFmtId="2" fontId="22" fillId="0" borderId="0" xfId="0" applyNumberFormat="1" applyFont="1" applyFill="1" applyAlignment="1">
      <alignment horizontal="center" vertical="center"/>
    </xf>
    <xf numFmtId="167" fontId="22" fillId="0" borderId="0" xfId="7" applyNumberFormat="1" applyFont="1" applyFill="1" applyBorder="1" applyAlignment="1">
      <alignment horizontal="center" vertical="center"/>
    </xf>
    <xf numFmtId="1" fontId="22" fillId="0" borderId="0" xfId="0" applyNumberFormat="1" applyFont="1" applyFill="1" applyAlignment="1">
      <alignment horizontal="center" vertical="center"/>
    </xf>
    <xf numFmtId="0" fontId="22" fillId="0" borderId="0" xfId="9" applyNumberFormat="1" applyFont="1" applyFill="1" applyBorder="1" applyAlignment="1">
      <alignment horizontal="center" vertical="center"/>
    </xf>
    <xf numFmtId="0" fontId="22" fillId="0" borderId="0" xfId="0" applyFont="1" applyFill="1" applyAlignment="1">
      <alignment horizontal="center" vertical="center"/>
    </xf>
    <xf numFmtId="170" fontId="22" fillId="0" borderId="0" xfId="9" applyNumberFormat="1" applyFont="1" applyFill="1" applyAlignment="1">
      <alignment horizontal="center" vertical="center"/>
    </xf>
    <xf numFmtId="167" fontId="22" fillId="0" borderId="0" xfId="7" applyNumberFormat="1" applyFont="1" applyFill="1" applyAlignment="1">
      <alignment horizontal="center" vertical="center"/>
    </xf>
    <xf numFmtId="0" fontId="22" fillId="0" borderId="0" xfId="0" applyFont="1" applyFill="1" applyBorder="1" applyAlignment="1">
      <alignment horizontal="center" vertical="center"/>
    </xf>
    <xf numFmtId="3" fontId="23" fillId="0" borderId="0" xfId="15" applyNumberFormat="1" applyFont="1" applyFill="1" applyBorder="1" applyAlignment="1">
      <alignment vertical="center"/>
    </xf>
    <xf numFmtId="0" fontId="23" fillId="0" borderId="0" xfId="0" applyFont="1" applyFill="1" applyBorder="1" applyAlignment="1">
      <alignment horizontal="center" vertical="center"/>
    </xf>
    <xf numFmtId="165" fontId="23" fillId="0" borderId="0" xfId="0" applyNumberFormat="1" applyFont="1" applyFill="1" applyBorder="1" applyAlignment="1">
      <alignment horizontal="center" vertical="center"/>
    </xf>
    <xf numFmtId="1" fontId="0" fillId="0" borderId="0" xfId="0" applyNumberFormat="1"/>
    <xf numFmtId="2" fontId="0" fillId="0" borderId="0" xfId="0" applyNumberFormat="1"/>
    <xf numFmtId="0" fontId="22" fillId="0" borderId="0" xfId="9" applyNumberFormat="1" applyFont="1" applyFill="1" applyBorder="1" applyAlignment="1">
      <alignment vertical="center"/>
    </xf>
    <xf numFmtId="2" fontId="22" fillId="0" borderId="0" xfId="0" applyNumberFormat="1" applyFont="1" applyFill="1" applyAlignment="1">
      <alignment vertical="center"/>
    </xf>
    <xf numFmtId="1" fontId="22" fillId="0" borderId="0" xfId="0" applyNumberFormat="1" applyFont="1" applyFill="1" applyAlignment="1">
      <alignment horizontal="left" vertical="center"/>
    </xf>
    <xf numFmtId="43" fontId="22" fillId="0" borderId="0" xfId="9" applyNumberFormat="1" applyFont="1" applyFill="1" applyBorder="1" applyAlignment="1">
      <alignment vertical="center"/>
    </xf>
    <xf numFmtId="43" fontId="22" fillId="0" borderId="0" xfId="0" applyNumberFormat="1" applyFont="1" applyFill="1" applyAlignment="1">
      <alignment vertical="center"/>
    </xf>
    <xf numFmtId="165" fontId="23" fillId="0" borderId="0" xfId="0" applyNumberFormat="1" applyFont="1" applyFill="1" applyBorder="1" applyAlignment="1">
      <alignment horizontal="center" vertical="center"/>
    </xf>
    <xf numFmtId="0" fontId="23" fillId="0" borderId="0" xfId="0" applyFont="1" applyFill="1" applyBorder="1" applyAlignment="1">
      <alignment horizontal="center" vertical="center"/>
    </xf>
    <xf numFmtId="2" fontId="22" fillId="0" borderId="0" xfId="0" applyNumberFormat="1" applyFont="1" applyFill="1" applyAlignment="1">
      <alignment horizontal="center" vertical="center"/>
    </xf>
    <xf numFmtId="167" fontId="22" fillId="0" borderId="0" xfId="7" applyNumberFormat="1" applyFont="1" applyFill="1" applyBorder="1" applyAlignment="1">
      <alignment horizontal="center" vertical="center"/>
    </xf>
    <xf numFmtId="0" fontId="22" fillId="0" borderId="0" xfId="0" applyFont="1" applyFill="1" applyBorder="1" applyAlignment="1">
      <alignment horizontal="center" vertical="center"/>
    </xf>
    <xf numFmtId="0" fontId="22" fillId="0" borderId="0" xfId="9" applyNumberFormat="1" applyFont="1" applyFill="1" applyBorder="1" applyAlignment="1">
      <alignment horizontal="center" vertical="center"/>
    </xf>
    <xf numFmtId="0" fontId="22" fillId="0" borderId="0" xfId="0" applyFont="1" applyFill="1" applyAlignment="1">
      <alignment horizontal="center" vertical="center"/>
    </xf>
    <xf numFmtId="1" fontId="22" fillId="0" borderId="0" xfId="0" applyNumberFormat="1" applyFont="1" applyFill="1" applyAlignment="1">
      <alignment horizontal="center" vertical="center"/>
    </xf>
    <xf numFmtId="170" fontId="22" fillId="0" borderId="0" xfId="9" applyNumberFormat="1" applyFont="1" applyFill="1" applyAlignment="1">
      <alignment horizontal="center" vertical="center"/>
    </xf>
    <xf numFmtId="165" fontId="22" fillId="0" borderId="0" xfId="15" applyNumberFormat="1" applyFont="1" applyFill="1" applyBorder="1" applyAlignment="1">
      <alignment horizontal="center" vertical="center"/>
    </xf>
    <xf numFmtId="9" fontId="22" fillId="0" borderId="0" xfId="0" applyNumberFormat="1" applyFont="1" applyFill="1" applyBorder="1" applyAlignment="1">
      <alignment horizontal="center" vertical="center"/>
    </xf>
    <xf numFmtId="43" fontId="22" fillId="0" borderId="0" xfId="0" applyNumberFormat="1" applyFont="1" applyFill="1" applyBorder="1" applyAlignment="1">
      <alignment horizontal="center" vertical="center"/>
    </xf>
    <xf numFmtId="0" fontId="54" fillId="7" borderId="47" xfId="49" applyFont="1" applyFill="1" applyBorder="1"/>
    <xf numFmtId="0" fontId="54" fillId="7" borderId="23" xfId="49" applyFont="1" applyFill="1" applyBorder="1"/>
    <xf numFmtId="0" fontId="6" fillId="7" borderId="23" xfId="49" applyFill="1" applyBorder="1"/>
    <xf numFmtId="0" fontId="6" fillId="7" borderId="27" xfId="49" applyFill="1" applyBorder="1"/>
    <xf numFmtId="0" fontId="6" fillId="7" borderId="11" xfId="49" applyFill="1" applyBorder="1"/>
    <xf numFmtId="0" fontId="6" fillId="7" borderId="0" xfId="49" applyFill="1" applyBorder="1"/>
    <xf numFmtId="0" fontId="6" fillId="7" borderId="40" xfId="49" applyFill="1" applyBorder="1"/>
    <xf numFmtId="0" fontId="47" fillId="0" borderId="23" xfId="49" applyFont="1" applyFill="1" applyBorder="1" applyAlignment="1">
      <alignment horizontal="center" vertical="center"/>
    </xf>
    <xf numFmtId="0" fontId="6" fillId="7" borderId="77" xfId="49" applyFill="1" applyBorder="1"/>
    <xf numFmtId="0" fontId="6" fillId="7" borderId="31" xfId="49" applyFill="1" applyBorder="1"/>
    <xf numFmtId="43" fontId="40" fillId="7" borderId="30" xfId="49" applyNumberFormat="1" applyFont="1" applyFill="1" applyBorder="1" applyAlignment="1">
      <alignment horizontal="center" vertical="center"/>
    </xf>
    <xf numFmtId="164" fontId="22" fillId="0" borderId="0" xfId="48" applyFont="1" applyBorder="1"/>
    <xf numFmtId="170" fontId="22" fillId="0" borderId="0" xfId="9" applyNumberFormat="1" applyFont="1" applyFill="1" applyBorder="1" applyAlignment="1">
      <alignment horizontal="right" vertical="center"/>
    </xf>
    <xf numFmtId="165" fontId="23" fillId="0" borderId="0" xfId="0" applyNumberFormat="1" applyFont="1" applyFill="1" applyBorder="1" applyAlignment="1">
      <alignment horizontal="center" vertical="center"/>
    </xf>
    <xf numFmtId="0" fontId="23" fillId="0" borderId="0" xfId="0" applyFont="1" applyFill="1" applyBorder="1" applyAlignment="1">
      <alignment horizontal="center" vertical="center"/>
    </xf>
    <xf numFmtId="2" fontId="22" fillId="0" borderId="0" xfId="0" applyNumberFormat="1" applyFont="1" applyFill="1" applyAlignment="1">
      <alignment horizontal="center" vertical="center"/>
    </xf>
    <xf numFmtId="167" fontId="22" fillId="0" borderId="0" xfId="7" applyNumberFormat="1" applyFont="1" applyFill="1" applyBorder="1" applyAlignment="1">
      <alignment horizontal="center" vertical="center"/>
    </xf>
    <xf numFmtId="3" fontId="22" fillId="0" borderId="0" xfId="4" applyNumberFormat="1" applyFont="1" applyFill="1" applyBorder="1" applyAlignment="1">
      <alignment horizontal="center" vertical="center"/>
    </xf>
    <xf numFmtId="1" fontId="22" fillId="0" borderId="0" xfId="0" applyNumberFormat="1" applyFont="1" applyFill="1" applyBorder="1" applyAlignment="1">
      <alignment horizontal="center" vertical="center"/>
    </xf>
    <xf numFmtId="165" fontId="22" fillId="0" borderId="0" xfId="0" applyNumberFormat="1" applyFont="1" applyFill="1" applyBorder="1" applyAlignment="1">
      <alignment horizontal="center" vertical="center"/>
    </xf>
    <xf numFmtId="1" fontId="22" fillId="0" borderId="0" xfId="0" applyNumberFormat="1" applyFont="1" applyFill="1" applyAlignment="1">
      <alignment horizontal="center" vertical="center"/>
    </xf>
    <xf numFmtId="0" fontId="22" fillId="0" borderId="0" xfId="0" applyFont="1" applyFill="1" applyBorder="1" applyAlignment="1">
      <alignment horizontal="center" vertical="center"/>
    </xf>
    <xf numFmtId="0" fontId="22" fillId="0" borderId="0" xfId="0" applyFont="1" applyFill="1" applyAlignment="1">
      <alignment horizontal="center" vertical="center"/>
    </xf>
    <xf numFmtId="167" fontId="22" fillId="0" borderId="0" xfId="7" applyNumberFormat="1" applyFont="1" applyFill="1" applyAlignment="1">
      <alignment horizontal="left" vertical="center"/>
    </xf>
    <xf numFmtId="165" fontId="22" fillId="0" borderId="0" xfId="7" applyNumberFormat="1" applyFont="1" applyFill="1" applyBorder="1" applyAlignment="1">
      <alignment horizontal="center" vertical="center"/>
    </xf>
    <xf numFmtId="166" fontId="22" fillId="0" borderId="0" xfId="0" applyNumberFormat="1" applyFont="1" applyFill="1" applyBorder="1" applyAlignment="1">
      <alignment horizontal="center" vertical="center"/>
    </xf>
    <xf numFmtId="0" fontId="29" fillId="0" borderId="0" xfId="42" applyFont="1"/>
    <xf numFmtId="0" fontId="55" fillId="0" borderId="0" xfId="42" applyNumberFormat="1" applyFont="1" applyBorder="1" applyAlignment="1" applyProtection="1">
      <alignment horizontal="left"/>
      <protection locked="0"/>
    </xf>
    <xf numFmtId="0" fontId="29" fillId="0" borderId="0" xfId="42" applyFont="1" applyBorder="1"/>
    <xf numFmtId="0" fontId="30" fillId="0" borderId="0" xfId="42" applyNumberFormat="1" applyFont="1" applyBorder="1" applyAlignment="1" applyProtection="1">
      <alignment vertical="center"/>
      <protection locked="0"/>
    </xf>
    <xf numFmtId="0" fontId="29" fillId="5" borderId="71" xfId="42" applyFont="1" applyFill="1" applyBorder="1" applyAlignment="1"/>
    <xf numFmtId="0" fontId="29" fillId="5" borderId="69" xfId="42" applyFont="1" applyFill="1" applyBorder="1" applyAlignment="1"/>
    <xf numFmtId="0" fontId="29" fillId="0" borderId="47" xfId="42" applyFont="1" applyFill="1" applyBorder="1" applyAlignment="1">
      <alignment horizontal="center"/>
    </xf>
    <xf numFmtId="10" fontId="29" fillId="0" borderId="7" xfId="15" applyNumberFormat="1" applyFont="1" applyFill="1" applyBorder="1" applyAlignment="1">
      <alignment horizontal="center"/>
    </xf>
    <xf numFmtId="10" fontId="29" fillId="0" borderId="0" xfId="4" applyNumberFormat="1" applyFont="1"/>
    <xf numFmtId="10" fontId="29" fillId="0" borderId="0" xfId="42" applyNumberFormat="1" applyFont="1"/>
    <xf numFmtId="0" fontId="29" fillId="0" borderId="11" xfId="42" applyFont="1" applyFill="1" applyBorder="1" applyAlignment="1">
      <alignment horizontal="center"/>
    </xf>
    <xf numFmtId="0" fontId="29" fillId="6" borderId="6" xfId="15" applyFont="1" applyFill="1" applyBorder="1" applyAlignment="1"/>
    <xf numFmtId="10" fontId="29" fillId="6" borderId="6" xfId="15" applyNumberFormat="1" applyFont="1" applyFill="1" applyBorder="1" applyAlignment="1">
      <alignment horizontal="center"/>
    </xf>
    <xf numFmtId="0" fontId="29" fillId="0" borderId="8" xfId="42" applyFont="1" applyFill="1" applyBorder="1" applyAlignment="1">
      <alignment horizontal="center"/>
    </xf>
    <xf numFmtId="43" fontId="29" fillId="0" borderId="8" xfId="9" applyFont="1" applyFill="1" applyBorder="1" applyAlignment="1">
      <alignment horizontal="center"/>
    </xf>
    <xf numFmtId="165" fontId="29" fillId="0" borderId="0" xfId="42" applyNumberFormat="1" applyFont="1"/>
    <xf numFmtId="174" fontId="29" fillId="0" borderId="0" xfId="42" applyNumberFormat="1" applyFont="1"/>
    <xf numFmtId="43" fontId="29" fillId="0" borderId="69" xfId="9" applyFont="1" applyFill="1" applyBorder="1" applyAlignment="1">
      <alignment horizontal="center"/>
    </xf>
    <xf numFmtId="0" fontId="29" fillId="0" borderId="6" xfId="15" applyFont="1" applyFill="1" applyBorder="1" applyAlignment="1"/>
    <xf numFmtId="10" fontId="29" fillId="0" borderId="6" xfId="15" applyNumberFormat="1" applyFont="1" applyFill="1" applyBorder="1" applyAlignment="1">
      <alignment horizontal="center"/>
    </xf>
    <xf numFmtId="0" fontId="29" fillId="0" borderId="64" xfId="42" applyFont="1" applyFill="1" applyBorder="1" applyAlignment="1">
      <alignment horizontal="center"/>
    </xf>
    <xf numFmtId="43" fontId="29" fillId="0" borderId="63" xfId="9" applyFont="1" applyFill="1" applyBorder="1" applyAlignment="1">
      <alignment horizontal="center"/>
    </xf>
    <xf numFmtId="0" fontId="29" fillId="0" borderId="0" xfId="42" applyFont="1" applyFill="1" applyBorder="1" applyAlignment="1">
      <alignment horizontal="center"/>
    </xf>
    <xf numFmtId="174" fontId="29" fillId="0" borderId="0" xfId="43" applyFont="1" applyBorder="1"/>
    <xf numFmtId="0" fontId="29" fillId="0" borderId="60" xfId="42" applyFont="1" applyFill="1" applyBorder="1" applyAlignment="1">
      <alignment horizontal="center"/>
    </xf>
    <xf numFmtId="165" fontId="57" fillId="0" borderId="60" xfId="44" applyFont="1" applyFill="1" applyBorder="1" applyAlignment="1">
      <alignment horizontal="center"/>
    </xf>
    <xf numFmtId="0" fontId="29" fillId="0" borderId="6" xfId="42" applyFont="1" applyFill="1" applyBorder="1" applyAlignment="1">
      <alignment horizontal="center"/>
    </xf>
    <xf numFmtId="165" fontId="57" fillId="0" borderId="7" xfId="44" applyFont="1" applyFill="1" applyBorder="1" applyAlignment="1">
      <alignment horizontal="center"/>
    </xf>
    <xf numFmtId="10" fontId="56" fillId="0" borderId="6" xfId="4" applyNumberFormat="1" applyFont="1" applyFill="1" applyBorder="1" applyAlignment="1">
      <alignment horizontal="center"/>
    </xf>
    <xf numFmtId="0" fontId="29" fillId="0" borderId="54" xfId="42" applyFont="1" applyFill="1" applyBorder="1" applyAlignment="1">
      <alignment horizontal="center"/>
    </xf>
    <xf numFmtId="10" fontId="56" fillId="0" borderId="54" xfId="4" applyNumberFormat="1" applyFont="1" applyFill="1" applyBorder="1" applyAlignment="1">
      <alignment horizontal="center"/>
    </xf>
    <xf numFmtId="167" fontId="22" fillId="0" borderId="0" xfId="7" applyNumberFormat="1" applyFont="1" applyFill="1" applyBorder="1" applyAlignment="1">
      <alignment horizontal="left" vertical="center"/>
    </xf>
    <xf numFmtId="9" fontId="20" fillId="0" borderId="0" xfId="0" applyNumberFormat="1" applyFont="1" applyFill="1" applyAlignment="1">
      <alignment vertical="center"/>
    </xf>
    <xf numFmtId="10" fontId="29" fillId="0" borderId="77" xfId="15" applyNumberFormat="1" applyFont="1" applyFill="1" applyBorder="1" applyAlignment="1">
      <alignment horizontal="center"/>
    </xf>
    <xf numFmtId="43" fontId="29" fillId="0" borderId="64" xfId="9" applyFont="1" applyFill="1" applyBorder="1" applyAlignment="1">
      <alignment horizontal="center"/>
    </xf>
    <xf numFmtId="10" fontId="29" fillId="6" borderId="76" xfId="15" applyNumberFormat="1" applyFont="1" applyFill="1" applyBorder="1" applyAlignment="1">
      <alignment horizontal="center"/>
    </xf>
    <xf numFmtId="10" fontId="29" fillId="0" borderId="76" xfId="15" applyNumberFormat="1" applyFont="1" applyFill="1" applyBorder="1" applyAlignment="1">
      <alignment horizontal="center"/>
    </xf>
    <xf numFmtId="10" fontId="56" fillId="0" borderId="76" xfId="4" applyNumberFormat="1" applyFont="1" applyFill="1" applyBorder="1" applyAlignment="1">
      <alignment horizontal="center"/>
    </xf>
    <xf numFmtId="0" fontId="29" fillId="0" borderId="76" xfId="15" applyFont="1" applyFill="1" applyBorder="1" applyAlignment="1"/>
    <xf numFmtId="165" fontId="23" fillId="0" borderId="0" xfId="0" applyNumberFormat="1" applyFont="1" applyFill="1" applyBorder="1" applyAlignment="1">
      <alignment horizontal="center" vertical="center"/>
    </xf>
    <xf numFmtId="0" fontId="23" fillId="0" borderId="0" xfId="0" applyFont="1" applyFill="1" applyBorder="1" applyAlignment="1">
      <alignment horizontal="center" vertical="center"/>
    </xf>
    <xf numFmtId="0" fontId="22" fillId="0" borderId="0" xfId="0" applyFont="1" applyFill="1" applyBorder="1" applyAlignment="1">
      <alignment horizontal="center" vertical="center"/>
    </xf>
    <xf numFmtId="0" fontId="22" fillId="0" borderId="0" xfId="0" applyFont="1" applyFill="1" applyBorder="1" applyAlignment="1">
      <alignment horizontal="right" vertical="center"/>
    </xf>
    <xf numFmtId="9" fontId="22" fillId="0" borderId="0" xfId="0" applyNumberFormat="1" applyFont="1" applyFill="1" applyBorder="1" applyAlignment="1">
      <alignment horizontal="center" vertical="center"/>
    </xf>
    <xf numFmtId="165" fontId="22" fillId="0" borderId="0" xfId="15" applyNumberFormat="1" applyFont="1" applyFill="1" applyBorder="1" applyAlignment="1">
      <alignment horizontal="center" vertical="center"/>
    </xf>
    <xf numFmtId="43" fontId="22" fillId="0" borderId="0" xfId="0" applyNumberFormat="1" applyFont="1" applyFill="1" applyBorder="1" applyAlignment="1">
      <alignment horizontal="center" vertical="center"/>
    </xf>
    <xf numFmtId="165" fontId="23" fillId="0" borderId="0" xfId="0" applyNumberFormat="1" applyFont="1" applyFill="1" applyBorder="1" applyAlignment="1">
      <alignment horizontal="center" vertical="center"/>
    </xf>
    <xf numFmtId="0" fontId="23" fillId="0" borderId="0" xfId="0" applyFont="1" applyFill="1" applyBorder="1" applyAlignment="1">
      <alignment horizontal="center" vertical="center"/>
    </xf>
    <xf numFmtId="167" fontId="22" fillId="0" borderId="0" xfId="7" applyNumberFormat="1" applyFont="1" applyFill="1" applyBorder="1" applyAlignment="1">
      <alignment horizontal="center" vertical="center"/>
    </xf>
    <xf numFmtId="0" fontId="22" fillId="0" borderId="0" xfId="0" applyFont="1" applyFill="1" applyBorder="1" applyAlignment="1">
      <alignment horizontal="center" vertical="center"/>
    </xf>
    <xf numFmtId="1" fontId="22" fillId="0" borderId="0" xfId="0" applyNumberFormat="1" applyFont="1" applyFill="1" applyAlignment="1">
      <alignment horizontal="center" vertical="center"/>
    </xf>
    <xf numFmtId="0" fontId="22" fillId="0" borderId="0" xfId="0" applyFont="1" applyFill="1" applyAlignment="1">
      <alignment horizontal="center" vertical="center"/>
    </xf>
    <xf numFmtId="43" fontId="47" fillId="0" borderId="30" xfId="50" applyFont="1" applyFill="1" applyBorder="1" applyAlignment="1">
      <alignment horizontal="center" vertical="center"/>
    </xf>
    <xf numFmtId="43" fontId="47" fillId="0" borderId="31" xfId="50" applyFont="1" applyFill="1" applyBorder="1" applyAlignment="1">
      <alignment horizontal="center" vertical="center"/>
    </xf>
    <xf numFmtId="43" fontId="22" fillId="0" borderId="0" xfId="0" applyNumberFormat="1" applyFont="1" applyFill="1" applyBorder="1" applyAlignment="1">
      <alignment vertical="center"/>
    </xf>
    <xf numFmtId="43" fontId="22" fillId="0" borderId="0" xfId="0" applyNumberFormat="1" applyFont="1" applyFill="1" applyBorder="1" applyAlignment="1">
      <alignment horizontal="right" vertical="center"/>
    </xf>
    <xf numFmtId="9" fontId="6" fillId="0" borderId="0" xfId="4" applyFont="1"/>
    <xf numFmtId="1" fontId="42" fillId="0" borderId="23" xfId="2" quotePrefix="1" applyNumberFormat="1" applyFont="1" applyBorder="1" applyAlignment="1" applyProtection="1">
      <alignment horizontal="center"/>
    </xf>
    <xf numFmtId="1" fontId="44" fillId="0" borderId="28" xfId="2" applyNumberFormat="1" applyFont="1" applyBorder="1" applyAlignment="1" applyProtection="1">
      <alignment horizontal="left" vertical="center" indent="1"/>
    </xf>
    <xf numFmtId="172" fontId="42" fillId="0" borderId="76" xfId="9" applyNumberFormat="1" applyFont="1" applyBorder="1" applyAlignment="1" applyProtection="1"/>
    <xf numFmtId="165" fontId="42" fillId="0" borderId="76" xfId="33" applyFont="1" applyBorder="1" applyAlignment="1" applyProtection="1"/>
    <xf numFmtId="43" fontId="42" fillId="0" borderId="76" xfId="34" applyFont="1" applyFill="1" applyBorder="1" applyAlignment="1" applyProtection="1"/>
    <xf numFmtId="43" fontId="42" fillId="0" borderId="76" xfId="34" quotePrefix="1" applyFont="1" applyFill="1" applyBorder="1" applyAlignment="1" applyProtection="1"/>
    <xf numFmtId="43" fontId="42" fillId="0" borderId="76" xfId="34" applyFont="1" applyFill="1" applyBorder="1" applyAlignment="1" applyProtection="1">
      <protection locked="0"/>
    </xf>
    <xf numFmtId="165" fontId="23" fillId="0" borderId="0" xfId="0" applyNumberFormat="1" applyFont="1" applyFill="1" applyBorder="1" applyAlignment="1">
      <alignment horizontal="center" vertical="center"/>
    </xf>
    <xf numFmtId="0" fontId="23" fillId="0" borderId="0" xfId="0" applyFont="1" applyFill="1" applyBorder="1" applyAlignment="1">
      <alignment horizontal="center" vertical="center"/>
    </xf>
    <xf numFmtId="43" fontId="22" fillId="0" borderId="0" xfId="9" applyNumberFormat="1" applyFont="1" applyFill="1" applyAlignment="1">
      <alignment horizontal="right" vertical="center"/>
    </xf>
    <xf numFmtId="2" fontId="22" fillId="0" borderId="0" xfId="0" applyNumberFormat="1" applyFont="1" applyFill="1" applyAlignment="1">
      <alignment horizontal="center" vertical="center"/>
    </xf>
    <xf numFmtId="2" fontId="22" fillId="0" borderId="0" xfId="0" applyNumberFormat="1" applyFont="1" applyFill="1" applyBorder="1" applyAlignment="1">
      <alignment horizontal="center" vertical="center"/>
    </xf>
    <xf numFmtId="167" fontId="22" fillId="0" borderId="0" xfId="7" applyNumberFormat="1" applyFont="1" applyFill="1" applyBorder="1" applyAlignment="1">
      <alignment horizontal="center" vertical="center"/>
    </xf>
    <xf numFmtId="0" fontId="22" fillId="0" borderId="0" xfId="0" applyFont="1" applyFill="1" applyBorder="1" applyAlignment="1">
      <alignment horizontal="center" vertical="center"/>
    </xf>
    <xf numFmtId="0" fontId="22" fillId="0" borderId="0" xfId="0" applyFont="1" applyFill="1" applyBorder="1" applyAlignment="1">
      <alignment horizontal="right" vertical="center"/>
    </xf>
    <xf numFmtId="1" fontId="22" fillId="0" borderId="0" xfId="0" applyNumberFormat="1" applyFont="1" applyFill="1" applyAlignment="1">
      <alignment horizontal="center" vertical="center"/>
    </xf>
    <xf numFmtId="0" fontId="22" fillId="0" borderId="0" xfId="0" applyFont="1" applyFill="1" applyAlignment="1">
      <alignment horizontal="center" vertical="center"/>
    </xf>
    <xf numFmtId="43" fontId="22" fillId="0" borderId="0" xfId="0" applyNumberFormat="1" applyFont="1" applyFill="1" applyAlignment="1">
      <alignment horizontal="center" vertical="center"/>
    </xf>
    <xf numFmtId="9" fontId="22" fillId="0" borderId="0" xfId="0" applyNumberFormat="1" applyFont="1" applyFill="1" applyBorder="1" applyAlignment="1">
      <alignment horizontal="center" vertical="center"/>
    </xf>
    <xf numFmtId="43" fontId="22" fillId="0" borderId="0" xfId="9" applyNumberFormat="1" applyFont="1" applyFill="1" applyAlignment="1">
      <alignment horizontal="center" vertical="center"/>
    </xf>
    <xf numFmtId="0" fontId="44" fillId="0" borderId="28" xfId="2" applyFont="1" applyBorder="1" applyAlignment="1" applyProtection="1">
      <alignment horizontal="center" vertical="center"/>
    </xf>
    <xf numFmtId="172" fontId="44" fillId="0" borderId="28" xfId="9" applyNumberFormat="1" applyFont="1" applyBorder="1" applyAlignment="1" applyProtection="1">
      <alignment horizontal="center" vertical="center"/>
    </xf>
    <xf numFmtId="0" fontId="44" fillId="0" borderId="81" xfId="2" applyFont="1" applyBorder="1" applyAlignment="1" applyProtection="1">
      <alignment horizontal="center" vertical="center"/>
    </xf>
    <xf numFmtId="1" fontId="44" fillId="0" borderId="49" xfId="2" applyNumberFormat="1" applyFont="1" applyBorder="1" applyAlignment="1" applyProtection="1">
      <alignment horizontal="left" vertical="center" indent="1"/>
    </xf>
    <xf numFmtId="1" fontId="44" fillId="0" borderId="0" xfId="2" applyNumberFormat="1" applyFont="1" applyBorder="1" applyAlignment="1" applyProtection="1">
      <alignment horizontal="center" vertical="center"/>
    </xf>
    <xf numFmtId="0" fontId="44" fillId="0" borderId="0" xfId="2" applyFont="1" applyBorder="1" applyAlignment="1" applyProtection="1">
      <alignment horizontal="center" vertical="center"/>
    </xf>
    <xf numFmtId="1" fontId="44" fillId="0" borderId="0" xfId="2" applyNumberFormat="1" applyFont="1" applyBorder="1" applyAlignment="1" applyProtection="1">
      <alignment horizontal="left" vertical="center" indent="1"/>
    </xf>
    <xf numFmtId="172" fontId="44" fillId="0" borderId="0" xfId="9" applyNumberFormat="1" applyFont="1" applyBorder="1" applyAlignment="1" applyProtection="1">
      <alignment horizontal="center" vertical="center"/>
    </xf>
    <xf numFmtId="1" fontId="58" fillId="0" borderId="49" xfId="2" applyNumberFormat="1" applyFont="1" applyBorder="1" applyAlignment="1" applyProtection="1">
      <alignment horizontal="left" vertical="center" indent="1"/>
    </xf>
    <xf numFmtId="1" fontId="42" fillId="0" borderId="0" xfId="2" applyNumberFormat="1" applyFont="1" applyBorder="1" applyAlignment="1" applyProtection="1">
      <alignment horizontal="center"/>
    </xf>
    <xf numFmtId="2" fontId="42" fillId="0" borderId="0" xfId="2" applyNumberFormat="1" applyFont="1" applyBorder="1" applyAlignment="1">
      <alignment horizontal="center" vertical="top"/>
      <protection locked="0"/>
    </xf>
    <xf numFmtId="170" fontId="42" fillId="0" borderId="0" xfId="34" applyNumberFormat="1" applyFont="1" applyBorder="1" applyAlignment="1" applyProtection="1"/>
    <xf numFmtId="172" fontId="42" fillId="0" borderId="0" xfId="34" applyNumberFormat="1" applyFont="1" applyBorder="1" applyAlignment="1" applyProtection="1"/>
    <xf numFmtId="43" fontId="42" fillId="0" borderId="0" xfId="34" applyFont="1" applyFill="1" applyBorder="1" applyAlignment="1" applyProtection="1"/>
    <xf numFmtId="43" fontId="42" fillId="0" borderId="0" xfId="34" quotePrefix="1" applyFont="1" applyFill="1" applyBorder="1" applyAlignment="1" applyProtection="1"/>
    <xf numFmtId="43" fontId="42" fillId="0" borderId="0" xfId="34" applyFont="1" applyFill="1" applyBorder="1" applyAlignment="1" applyProtection="1">
      <protection locked="0"/>
    </xf>
    <xf numFmtId="165" fontId="42" fillId="0" borderId="82" xfId="33" applyFont="1" applyBorder="1" applyAlignment="1" applyProtection="1"/>
    <xf numFmtId="2" fontId="42" fillId="0" borderId="47" xfId="2" applyNumberFormat="1" applyFont="1" applyFill="1" applyBorder="1" applyAlignment="1">
      <alignment horizontal="center" vertical="top"/>
      <protection locked="0"/>
    </xf>
    <xf numFmtId="171" fontId="22" fillId="0" borderId="0" xfId="0" applyNumberFormat="1" applyFont="1" applyFill="1" applyBorder="1" applyAlignment="1">
      <alignment horizontal="center" vertical="center"/>
    </xf>
    <xf numFmtId="165" fontId="23" fillId="0" borderId="0" xfId="0" applyNumberFormat="1" applyFont="1" applyFill="1" applyBorder="1" applyAlignment="1">
      <alignment horizontal="center" vertical="center"/>
    </xf>
    <xf numFmtId="0" fontId="23" fillId="0" borderId="0" xfId="0" applyFont="1" applyFill="1" applyBorder="1" applyAlignment="1">
      <alignment horizontal="center" vertical="center"/>
    </xf>
    <xf numFmtId="0" fontId="22" fillId="0" borderId="0" xfId="0" applyFont="1" applyFill="1" applyBorder="1" applyAlignment="1">
      <alignment horizontal="center" vertical="center"/>
    </xf>
    <xf numFmtId="0" fontId="22" fillId="0" borderId="0" xfId="0" applyFont="1" applyFill="1" applyBorder="1" applyAlignment="1">
      <alignment horizontal="right" vertical="center"/>
    </xf>
    <xf numFmtId="43" fontId="22" fillId="0" borderId="0" xfId="0" applyNumberFormat="1" applyFont="1" applyFill="1" applyBorder="1" applyAlignment="1">
      <alignment horizontal="center" vertical="center"/>
    </xf>
    <xf numFmtId="0" fontId="22" fillId="0" borderId="0" xfId="0" applyNumberFormat="1" applyFont="1" applyFill="1" applyAlignment="1">
      <alignment horizontal="center" vertical="center"/>
    </xf>
    <xf numFmtId="43" fontId="22" fillId="0" borderId="0" xfId="0" applyNumberFormat="1" applyFont="1" applyFill="1" applyAlignment="1">
      <alignment horizontal="left" vertical="center"/>
    </xf>
    <xf numFmtId="1" fontId="5" fillId="0" borderId="0" xfId="13" applyNumberFormat="1" applyFont="1"/>
    <xf numFmtId="167" fontId="22" fillId="0" borderId="0" xfId="0" applyNumberFormat="1" applyFont="1" applyFill="1" applyAlignment="1">
      <alignment horizontal="center" vertical="center"/>
    </xf>
    <xf numFmtId="2" fontId="22" fillId="0" borderId="0" xfId="0" applyNumberFormat="1" applyFont="1" applyFill="1" applyBorder="1" applyAlignment="1">
      <alignment horizontal="left" vertical="center"/>
    </xf>
    <xf numFmtId="165" fontId="23" fillId="0" borderId="0" xfId="0" applyNumberFormat="1" applyFont="1" applyFill="1" applyBorder="1" applyAlignment="1">
      <alignment horizontal="center" vertical="center"/>
    </xf>
    <xf numFmtId="0" fontId="23" fillId="0" borderId="0" xfId="0" applyFont="1" applyFill="1" applyBorder="1" applyAlignment="1">
      <alignment horizontal="center" vertical="center"/>
    </xf>
    <xf numFmtId="167" fontId="22" fillId="0" borderId="0" xfId="7" applyNumberFormat="1" applyFont="1" applyFill="1" applyBorder="1" applyAlignment="1">
      <alignment horizontal="center" vertical="center"/>
    </xf>
    <xf numFmtId="0" fontId="22" fillId="0" borderId="0" xfId="0" applyFont="1" applyFill="1" applyBorder="1" applyAlignment="1">
      <alignment horizontal="center" vertical="center"/>
    </xf>
    <xf numFmtId="165" fontId="22" fillId="0" borderId="0" xfId="0" applyNumberFormat="1" applyFont="1" applyFill="1" applyBorder="1" applyAlignment="1">
      <alignment horizontal="center" vertical="center"/>
    </xf>
    <xf numFmtId="0" fontId="22" fillId="0" borderId="0" xfId="0" applyFont="1" applyFill="1" applyBorder="1" applyAlignment="1">
      <alignment horizontal="right" vertical="center"/>
    </xf>
    <xf numFmtId="0" fontId="20" fillId="0" borderId="0" xfId="0" applyFont="1" applyFill="1" applyAlignment="1">
      <alignment horizontal="center" vertical="center"/>
    </xf>
    <xf numFmtId="9" fontId="22" fillId="0" borderId="0" xfId="0" applyNumberFormat="1" applyFont="1" applyFill="1" applyBorder="1" applyAlignment="1">
      <alignment horizontal="center" vertical="center"/>
    </xf>
    <xf numFmtId="43" fontId="22" fillId="0" borderId="0" xfId="0" applyNumberFormat="1" applyFont="1" applyFill="1" applyBorder="1" applyAlignment="1">
      <alignment horizontal="center" vertical="center"/>
    </xf>
    <xf numFmtId="0" fontId="22" fillId="0" borderId="0" xfId="0" applyFont="1" applyFill="1" applyAlignment="1">
      <alignment horizontal="center" vertical="center"/>
    </xf>
    <xf numFmtId="0" fontId="22" fillId="0" borderId="0" xfId="0" applyFont="1" applyFill="1" applyBorder="1" applyAlignment="1">
      <alignment horizontal="center" vertical="center"/>
    </xf>
    <xf numFmtId="165" fontId="22" fillId="0" borderId="0" xfId="0" applyNumberFormat="1" applyFont="1" applyFill="1" applyBorder="1" applyAlignment="1">
      <alignment horizontal="center" vertical="center"/>
    </xf>
    <xf numFmtId="165" fontId="22" fillId="0" borderId="0" xfId="0" applyNumberFormat="1" applyFont="1" applyFill="1" applyAlignment="1">
      <alignment horizontal="center" vertical="center"/>
    </xf>
    <xf numFmtId="167" fontId="22" fillId="0" borderId="0" xfId="15" applyNumberFormat="1" applyFont="1" applyFill="1" applyBorder="1" applyAlignment="1">
      <alignment horizontal="center" vertical="center"/>
    </xf>
    <xf numFmtId="165" fontId="22" fillId="0" borderId="0" xfId="15" applyNumberFormat="1" applyFont="1" applyFill="1" applyBorder="1" applyAlignment="1">
      <alignment horizontal="center" vertical="center"/>
    </xf>
    <xf numFmtId="167" fontId="22" fillId="0" borderId="0" xfId="7" applyNumberFormat="1" applyFont="1" applyFill="1" applyAlignment="1">
      <alignment horizontal="center" vertical="center"/>
    </xf>
    <xf numFmtId="167" fontId="22" fillId="0" borderId="0" xfId="7" applyNumberFormat="1" applyFont="1" applyFill="1" applyAlignment="1">
      <alignment horizontal="left" vertical="center"/>
    </xf>
    <xf numFmtId="165" fontId="22" fillId="0" borderId="0" xfId="7" applyNumberFormat="1" applyFont="1" applyFill="1" applyBorder="1" applyAlignment="1">
      <alignment horizontal="center" vertical="center"/>
    </xf>
    <xf numFmtId="166" fontId="22" fillId="0" borderId="0" xfId="0" applyNumberFormat="1" applyFont="1" applyFill="1" applyBorder="1" applyAlignment="1">
      <alignment horizontal="center" vertical="center"/>
    </xf>
    <xf numFmtId="43" fontId="22" fillId="0" borderId="0" xfId="0" applyNumberFormat="1" applyFont="1" applyFill="1" applyBorder="1" applyAlignment="1">
      <alignment horizontal="center" vertical="center"/>
    </xf>
    <xf numFmtId="43" fontId="47" fillId="0" borderId="0" xfId="50" applyFont="1" applyFill="1" applyBorder="1" applyAlignment="1">
      <alignment horizontal="center" vertical="center"/>
    </xf>
    <xf numFmtId="1" fontId="42" fillId="0" borderId="83" xfId="2" applyNumberFormat="1" applyFont="1" applyBorder="1" applyAlignment="1" applyProtection="1">
      <alignment horizontal="center"/>
    </xf>
    <xf numFmtId="1" fontId="42" fillId="0" borderId="31" xfId="2" applyNumberFormat="1" applyFont="1" applyBorder="1" applyAlignment="1" applyProtection="1">
      <alignment horizontal="center"/>
    </xf>
    <xf numFmtId="170" fontId="42" fillId="0" borderId="76" xfId="34" applyNumberFormat="1" applyFont="1" applyBorder="1" applyAlignment="1" applyProtection="1"/>
    <xf numFmtId="172" fontId="42" fillId="0" borderId="76" xfId="34" applyNumberFormat="1" applyFont="1" applyBorder="1" applyAlignment="1" applyProtection="1"/>
    <xf numFmtId="1" fontId="42" fillId="0" borderId="27" xfId="2" applyNumberFormat="1" applyFont="1" applyBorder="1" applyAlignment="1" applyProtection="1">
      <alignment horizontal="left"/>
    </xf>
    <xf numFmtId="1" fontId="58" fillId="0" borderId="80" xfId="2" applyNumberFormat="1" applyFont="1" applyBorder="1" applyAlignment="1" applyProtection="1">
      <alignment horizontal="left" vertical="center" indent="1"/>
    </xf>
    <xf numFmtId="0" fontId="41" fillId="0" borderId="28" xfId="2" applyFont="1" applyBorder="1" applyAlignment="1">
      <protection locked="0"/>
    </xf>
    <xf numFmtId="167" fontId="22" fillId="0" borderId="0" xfId="7" applyNumberFormat="1" applyFont="1" applyFill="1" applyAlignment="1">
      <alignment horizontal="center" vertical="center"/>
    </xf>
    <xf numFmtId="0" fontId="4" fillId="0" borderId="0" xfId="49" applyFont="1"/>
    <xf numFmtId="0" fontId="52" fillId="0" borderId="76" xfId="0" applyFont="1" applyFill="1" applyBorder="1" applyAlignment="1">
      <alignment vertical="center" wrapText="1"/>
    </xf>
    <xf numFmtId="166" fontId="22" fillId="0" borderId="0" xfId="0" applyNumberFormat="1" applyFont="1" applyFill="1" applyBorder="1" applyAlignment="1">
      <alignment vertical="center"/>
    </xf>
    <xf numFmtId="165" fontId="22" fillId="0" borderId="0" xfId="7" applyNumberFormat="1" applyFont="1" applyFill="1" applyBorder="1" applyAlignment="1">
      <alignment horizontal="right" vertical="center"/>
    </xf>
    <xf numFmtId="164" fontId="11" fillId="0" borderId="0" xfId="48" applyFont="1"/>
    <xf numFmtId="1" fontId="42" fillId="0" borderId="49" xfId="2" applyNumberFormat="1" applyFont="1" applyBorder="1" applyAlignment="1" applyProtection="1">
      <alignment horizontal="center"/>
    </xf>
    <xf numFmtId="1" fontId="42" fillId="0" borderId="0" xfId="2" quotePrefix="1" applyNumberFormat="1" applyFont="1" applyBorder="1" applyAlignment="1" applyProtection="1">
      <alignment horizontal="center"/>
    </xf>
    <xf numFmtId="165" fontId="23" fillId="0" borderId="0" xfId="0" applyNumberFormat="1" applyFont="1" applyFill="1" applyBorder="1" applyAlignment="1">
      <alignment horizontal="center" vertical="center"/>
    </xf>
    <xf numFmtId="0" fontId="23" fillId="0" borderId="0" xfId="0" applyFont="1" applyFill="1" applyBorder="1" applyAlignment="1">
      <alignment horizontal="center" vertical="center"/>
    </xf>
    <xf numFmtId="0" fontId="22" fillId="0" borderId="0" xfId="0" applyFont="1" applyFill="1" applyAlignment="1">
      <alignment horizontal="center" vertical="center"/>
    </xf>
    <xf numFmtId="0" fontId="22" fillId="0" borderId="0" xfId="0" applyFont="1" applyFill="1" applyBorder="1" applyAlignment="1">
      <alignment horizontal="center" vertical="center"/>
    </xf>
    <xf numFmtId="165" fontId="22" fillId="0" borderId="0" xfId="0" applyNumberFormat="1" applyFont="1" applyFill="1" applyAlignment="1">
      <alignment horizontal="center" vertical="center"/>
    </xf>
    <xf numFmtId="167" fontId="22" fillId="0" borderId="0" xfId="15" applyNumberFormat="1" applyFont="1" applyFill="1" applyBorder="1" applyAlignment="1">
      <alignment horizontal="center" vertical="center"/>
    </xf>
    <xf numFmtId="165" fontId="22" fillId="0" borderId="0" xfId="15" applyNumberFormat="1" applyFont="1" applyFill="1" applyBorder="1" applyAlignment="1">
      <alignment horizontal="center" vertical="center"/>
    </xf>
    <xf numFmtId="0" fontId="22" fillId="0" borderId="0" xfId="15" applyNumberFormat="1" applyFont="1" applyFill="1" applyBorder="1" applyAlignment="1">
      <alignment horizontal="center" vertical="center"/>
    </xf>
    <xf numFmtId="167" fontId="22" fillId="0" borderId="0" xfId="7" applyNumberFormat="1" applyFont="1" applyFill="1" applyAlignment="1">
      <alignment horizontal="center" vertical="center"/>
    </xf>
    <xf numFmtId="165" fontId="22" fillId="0" borderId="0" xfId="7" applyNumberFormat="1" applyFont="1" applyFill="1" applyBorder="1" applyAlignment="1">
      <alignment horizontal="center" vertical="center"/>
    </xf>
    <xf numFmtId="0" fontId="22" fillId="0" borderId="0" xfId="15" applyFont="1" applyFill="1" applyAlignment="1">
      <alignment horizontal="center" vertical="center"/>
    </xf>
    <xf numFmtId="0" fontId="22" fillId="0" borderId="0" xfId="15" applyFont="1" applyFill="1" applyBorder="1" applyAlignment="1">
      <alignment horizontal="center" vertical="center"/>
    </xf>
    <xf numFmtId="9" fontId="22" fillId="0" borderId="0" xfId="15" applyNumberFormat="1" applyFont="1" applyFill="1" applyBorder="1" applyAlignment="1">
      <alignment horizontal="center" vertical="center"/>
    </xf>
    <xf numFmtId="0" fontId="23" fillId="0" borderId="77" xfId="0" applyFont="1" applyFill="1" applyBorder="1" applyAlignment="1">
      <alignment horizontal="centerContinuous" vertical="center"/>
    </xf>
    <xf numFmtId="167" fontId="23" fillId="0" borderId="30" xfId="7" applyNumberFormat="1" applyFont="1" applyFill="1" applyBorder="1" applyAlignment="1">
      <alignment horizontal="centerContinuous" vertical="center"/>
    </xf>
    <xf numFmtId="0" fontId="23" fillId="0" borderId="30" xfId="0" applyFont="1" applyFill="1" applyBorder="1" applyAlignment="1">
      <alignment horizontal="centerContinuous" vertical="center"/>
    </xf>
    <xf numFmtId="0" fontId="23" fillId="0" borderId="31" xfId="0" applyFont="1" applyFill="1" applyBorder="1" applyAlignment="1">
      <alignment horizontal="centerContinuous" vertical="center"/>
    </xf>
    <xf numFmtId="0" fontId="23" fillId="0" borderId="23" xfId="0" applyFont="1" applyFill="1" applyBorder="1" applyAlignment="1">
      <alignment horizontal="centerContinuous" vertical="center"/>
    </xf>
    <xf numFmtId="9" fontId="22" fillId="0" borderId="77" xfId="0" applyNumberFormat="1" applyFont="1" applyFill="1" applyBorder="1" applyAlignment="1">
      <alignment horizontal="left" vertical="center"/>
    </xf>
    <xf numFmtId="0" fontId="20" fillId="0" borderId="30" xfId="0" applyFont="1" applyFill="1" applyBorder="1" applyAlignment="1">
      <alignment vertical="center"/>
    </xf>
    <xf numFmtId="9" fontId="22" fillId="0" borderId="30" xfId="0" applyNumberFormat="1" applyFont="1" applyFill="1" applyBorder="1" applyAlignment="1">
      <alignment horizontal="left" vertical="center"/>
    </xf>
    <xf numFmtId="170" fontId="22" fillId="0" borderId="30" xfId="9" applyNumberFormat="1" applyFont="1" applyFill="1" applyBorder="1" applyAlignment="1">
      <alignment vertical="center"/>
    </xf>
    <xf numFmtId="170" fontId="22" fillId="0" borderId="30" xfId="9" applyNumberFormat="1" applyFont="1" applyFill="1" applyBorder="1" applyAlignment="1">
      <alignment horizontal="centerContinuous" vertical="center"/>
    </xf>
    <xf numFmtId="9" fontId="22" fillId="0" borderId="77" xfId="0" quotePrefix="1" applyNumberFormat="1" applyFont="1" applyFill="1" applyBorder="1" applyAlignment="1">
      <alignment horizontal="left" vertical="center"/>
    </xf>
    <xf numFmtId="9" fontId="22" fillId="0" borderId="31" xfId="0" applyNumberFormat="1" applyFont="1" applyFill="1" applyBorder="1" applyAlignment="1">
      <alignment horizontal="left" vertical="center"/>
    </xf>
    <xf numFmtId="0" fontId="30" fillId="0" borderId="77" xfId="0" applyFont="1" applyFill="1" applyBorder="1" applyAlignment="1">
      <alignment vertical="center"/>
    </xf>
    <xf numFmtId="9" fontId="23" fillId="0" borderId="31" xfId="0" applyNumberFormat="1" applyFont="1" applyFill="1" applyBorder="1" applyAlignment="1">
      <alignment horizontal="right" vertical="center"/>
    </xf>
    <xf numFmtId="170" fontId="22" fillId="0" borderId="31" xfId="9" applyNumberFormat="1" applyFont="1" applyFill="1" applyBorder="1" applyAlignment="1">
      <alignment vertical="center"/>
    </xf>
    <xf numFmtId="9" fontId="23" fillId="0" borderId="77" xfId="0" applyNumberFormat="1" applyFont="1" applyFill="1" applyBorder="1" applyAlignment="1">
      <alignment horizontal="centerContinuous" vertical="center"/>
    </xf>
    <xf numFmtId="9" fontId="23" fillId="0" borderId="30" xfId="0" applyNumberFormat="1" applyFont="1" applyFill="1" applyBorder="1" applyAlignment="1">
      <alignment horizontal="centerContinuous" vertical="center"/>
    </xf>
    <xf numFmtId="9" fontId="23" fillId="0" borderId="31" xfId="0" applyNumberFormat="1" applyFont="1" applyFill="1" applyBorder="1" applyAlignment="1">
      <alignment horizontal="centerContinuous" vertical="center"/>
    </xf>
    <xf numFmtId="9" fontId="23" fillId="0" borderId="47" xfId="0" applyNumberFormat="1" applyFont="1" applyFill="1" applyBorder="1" applyAlignment="1">
      <alignment horizontal="centerContinuous" vertical="center"/>
    </xf>
    <xf numFmtId="9" fontId="23" fillId="0" borderId="27" xfId="0" applyNumberFormat="1" applyFont="1" applyFill="1" applyBorder="1" applyAlignment="1">
      <alignment horizontal="centerContinuous" vertical="center"/>
    </xf>
    <xf numFmtId="9" fontId="23" fillId="0" borderId="8" xfId="0" applyNumberFormat="1" applyFont="1" applyFill="1" applyBorder="1" applyAlignment="1">
      <alignment horizontal="centerContinuous" vertical="center"/>
    </xf>
    <xf numFmtId="9" fontId="23" fillId="0" borderId="29" xfId="0" applyNumberFormat="1" applyFont="1" applyFill="1" applyBorder="1" applyAlignment="1">
      <alignment horizontal="centerContinuous" vertical="center"/>
    </xf>
    <xf numFmtId="9" fontId="23" fillId="0" borderId="0" xfId="0" applyNumberFormat="1" applyFont="1" applyFill="1" applyBorder="1" applyAlignment="1">
      <alignment vertical="center"/>
    </xf>
    <xf numFmtId="0" fontId="20" fillId="5" borderId="0" xfId="0" applyFont="1" applyFill="1" applyAlignment="1">
      <alignment vertical="center"/>
    </xf>
    <xf numFmtId="170" fontId="22" fillId="0" borderId="31" xfId="9" applyNumberFormat="1" applyFont="1" applyFill="1" applyBorder="1" applyAlignment="1">
      <alignment horizontal="centerContinuous" vertical="center"/>
    </xf>
    <xf numFmtId="2" fontId="42" fillId="0" borderId="77" xfId="2" applyNumberFormat="1" applyFont="1" applyFill="1" applyBorder="1" applyAlignment="1">
      <alignment horizontal="center" vertical="top"/>
      <protection locked="0"/>
    </xf>
    <xf numFmtId="0" fontId="44" fillId="0" borderId="0" xfId="2" applyFont="1" applyFill="1" applyBorder="1" applyAlignment="1" applyProtection="1">
      <alignment horizontal="center" vertical="center"/>
    </xf>
    <xf numFmtId="2" fontId="42" fillId="0" borderId="23" xfId="2" applyNumberFormat="1" applyFont="1" applyFill="1" applyBorder="1" applyAlignment="1">
      <alignment horizontal="center" vertical="top"/>
      <protection locked="0"/>
    </xf>
    <xf numFmtId="2" fontId="42" fillId="0" borderId="0" xfId="2" applyNumberFormat="1" applyFont="1" applyFill="1" applyBorder="1" applyAlignment="1">
      <alignment horizontal="center" vertical="top"/>
      <protection locked="0"/>
    </xf>
    <xf numFmtId="2" fontId="60" fillId="0" borderId="26" xfId="2" applyNumberFormat="1" applyFont="1" applyBorder="1" applyAlignment="1" applyProtection="1"/>
    <xf numFmtId="2" fontId="42" fillId="0" borderId="8" xfId="2" applyNumberFormat="1" applyFont="1" applyFill="1" applyBorder="1" applyAlignment="1">
      <alignment horizontal="center" vertical="top"/>
      <protection locked="0"/>
    </xf>
    <xf numFmtId="170" fontId="59" fillId="0" borderId="0" xfId="9" applyNumberFormat="1" applyFont="1" applyFill="1" applyBorder="1" applyAlignment="1">
      <alignment vertical="center"/>
    </xf>
    <xf numFmtId="43" fontId="22" fillId="0" borderId="0" xfId="9" applyFont="1" applyFill="1" applyBorder="1" applyAlignment="1">
      <alignment horizontal="right" vertical="center"/>
    </xf>
    <xf numFmtId="0" fontId="22" fillId="0" borderId="0" xfId="0" applyNumberFormat="1" applyFont="1" applyFill="1" applyBorder="1" applyAlignment="1">
      <alignment horizontal="right" vertical="center"/>
    </xf>
    <xf numFmtId="165" fontId="22" fillId="0" borderId="0" xfId="7" applyNumberFormat="1" applyFont="1" applyFill="1" applyBorder="1" applyAlignment="1">
      <alignment vertical="center"/>
    </xf>
    <xf numFmtId="165" fontId="22" fillId="0" borderId="0" xfId="7" applyNumberFormat="1" applyFont="1" applyFill="1" applyBorder="1" applyAlignment="1">
      <alignment horizontal="left" vertical="center"/>
    </xf>
    <xf numFmtId="9" fontId="22" fillId="0" borderId="0" xfId="7" applyNumberFormat="1" applyFont="1" applyFill="1" applyBorder="1" applyAlignment="1">
      <alignment horizontal="center" vertical="center"/>
    </xf>
    <xf numFmtId="43" fontId="22" fillId="0" borderId="0" xfId="9" applyFont="1" applyFill="1" applyBorder="1" applyAlignment="1">
      <alignment horizontal="left" vertical="center"/>
    </xf>
    <xf numFmtId="0" fontId="22" fillId="0" borderId="0" xfId="0" applyNumberFormat="1" applyFont="1" applyFill="1" applyBorder="1" applyAlignment="1">
      <alignment horizontal="center" vertical="center"/>
    </xf>
    <xf numFmtId="0" fontId="22" fillId="0" borderId="0" xfId="15" applyFont="1" applyFill="1" applyAlignment="1">
      <alignment horizontal="left" vertical="center"/>
    </xf>
    <xf numFmtId="165" fontId="23" fillId="0" borderId="0" xfId="0" applyNumberFormat="1" applyFont="1" applyFill="1" applyBorder="1" applyAlignment="1">
      <alignment horizontal="center" vertical="center"/>
    </xf>
    <xf numFmtId="0" fontId="23" fillId="0" borderId="0" xfId="0" applyFont="1" applyFill="1" applyBorder="1" applyAlignment="1">
      <alignment horizontal="center" vertical="center"/>
    </xf>
    <xf numFmtId="0" fontId="22" fillId="0" borderId="0" xfId="0" applyFont="1" applyFill="1" applyBorder="1" applyAlignment="1">
      <alignment horizontal="center" vertical="center"/>
    </xf>
    <xf numFmtId="0" fontId="22" fillId="0" borderId="0" xfId="0" applyFont="1" applyFill="1" applyBorder="1" applyAlignment="1">
      <alignment horizontal="right" vertical="center"/>
    </xf>
    <xf numFmtId="43" fontId="22" fillId="0" borderId="0" xfId="9" applyNumberFormat="1" applyFont="1" applyFill="1" applyBorder="1" applyAlignment="1">
      <alignment horizontal="center" vertical="center"/>
    </xf>
    <xf numFmtId="9" fontId="22" fillId="0" borderId="0" xfId="0" applyNumberFormat="1" applyFont="1" applyFill="1" applyBorder="1" applyAlignment="1">
      <alignment horizontal="center" vertical="center"/>
    </xf>
    <xf numFmtId="167" fontId="22" fillId="0" borderId="0" xfId="7" applyNumberFormat="1" applyFont="1" applyFill="1" applyAlignment="1">
      <alignment horizontal="center" vertical="center"/>
    </xf>
    <xf numFmtId="9" fontId="23" fillId="0" borderId="0" xfId="0" applyNumberFormat="1" applyFont="1" applyFill="1" applyBorder="1" applyAlignment="1">
      <alignment horizontal="right" vertical="center"/>
    </xf>
    <xf numFmtId="43" fontId="23" fillId="0" borderId="0" xfId="9" applyNumberFormat="1" applyFont="1" applyFill="1" applyBorder="1" applyAlignment="1">
      <alignment horizontal="center" vertical="center"/>
    </xf>
    <xf numFmtId="43" fontId="23" fillId="0" borderId="0" xfId="9" applyNumberFormat="1" applyFont="1" applyFill="1" applyBorder="1" applyAlignment="1">
      <alignment vertical="center"/>
    </xf>
    <xf numFmtId="165" fontId="23" fillId="0" borderId="0" xfId="0" applyNumberFormat="1" applyFont="1" applyFill="1" applyBorder="1" applyAlignment="1">
      <alignment horizontal="center" vertical="center"/>
    </xf>
    <xf numFmtId="0" fontId="23" fillId="0" borderId="0" xfId="0" applyFont="1" applyFill="1" applyBorder="1" applyAlignment="1">
      <alignment horizontal="center" vertical="center"/>
    </xf>
    <xf numFmtId="0" fontId="22" fillId="0" borderId="0" xfId="0" applyFont="1" applyFill="1" applyBorder="1" applyAlignment="1">
      <alignment horizontal="center" vertical="center"/>
    </xf>
    <xf numFmtId="0" fontId="22" fillId="0" borderId="0" xfId="0" applyFont="1" applyFill="1" applyBorder="1" applyAlignment="1">
      <alignment horizontal="right" vertical="center"/>
    </xf>
    <xf numFmtId="43" fontId="22" fillId="0" borderId="0" xfId="0" applyNumberFormat="1" applyFont="1" applyFill="1" applyBorder="1" applyAlignment="1">
      <alignment horizontal="center" vertical="center"/>
    </xf>
    <xf numFmtId="1" fontId="42" fillId="0" borderId="31" xfId="2" applyNumberFormat="1" applyFont="1" applyBorder="1" applyAlignment="1" applyProtection="1">
      <alignment horizontal="left"/>
    </xf>
    <xf numFmtId="0" fontId="22" fillId="0" borderId="0" xfId="0" applyFont="1" applyFill="1" applyBorder="1" applyAlignment="1">
      <alignment horizontal="center" vertical="center"/>
    </xf>
    <xf numFmtId="167" fontId="22" fillId="0" borderId="0" xfId="7" applyNumberFormat="1" applyFont="1" applyFill="1" applyBorder="1" applyAlignment="1">
      <alignment horizontal="center" vertical="center"/>
    </xf>
    <xf numFmtId="165" fontId="23" fillId="0" borderId="0" xfId="0" applyNumberFormat="1" applyFont="1" applyFill="1" applyBorder="1" applyAlignment="1">
      <alignment horizontal="center" vertical="center"/>
    </xf>
    <xf numFmtId="0" fontId="23" fillId="0" borderId="0" xfId="0" applyFont="1" applyFill="1" applyBorder="1" applyAlignment="1">
      <alignment horizontal="center" vertical="center"/>
    </xf>
    <xf numFmtId="165" fontId="22" fillId="0" borderId="0" xfId="0" applyNumberFormat="1" applyFont="1" applyFill="1" applyBorder="1" applyAlignment="1">
      <alignment horizontal="center" vertical="center"/>
    </xf>
    <xf numFmtId="0" fontId="22" fillId="0" borderId="0" xfId="0" applyFont="1" applyFill="1" applyAlignment="1">
      <alignment horizontal="center" vertical="center"/>
    </xf>
    <xf numFmtId="0" fontId="20" fillId="0" borderId="0" xfId="0" applyFont="1" applyFill="1" applyAlignment="1">
      <alignment horizontal="center" vertical="center"/>
    </xf>
    <xf numFmtId="165" fontId="22" fillId="0" borderId="0" xfId="7" applyNumberFormat="1" applyFont="1" applyFill="1" applyBorder="1" applyAlignment="1">
      <alignment horizontal="center" vertical="center"/>
    </xf>
    <xf numFmtId="166" fontId="22" fillId="0" borderId="0" xfId="0" applyNumberFormat="1" applyFont="1" applyFill="1" applyBorder="1" applyAlignment="1">
      <alignment horizontal="center" vertical="center"/>
    </xf>
    <xf numFmtId="165" fontId="22" fillId="0" borderId="0" xfId="15" applyNumberFormat="1" applyFont="1" applyFill="1" applyBorder="1" applyAlignment="1">
      <alignment horizontal="center" vertical="center"/>
    </xf>
    <xf numFmtId="167" fontId="22" fillId="0" borderId="0" xfId="7" applyNumberFormat="1" applyFont="1" applyFill="1" applyAlignment="1">
      <alignment horizontal="center" vertical="center"/>
    </xf>
    <xf numFmtId="0" fontId="22" fillId="0" borderId="0" xfId="15" applyFont="1" applyFill="1" applyBorder="1" applyAlignment="1">
      <alignment horizontal="center" vertical="center"/>
    </xf>
    <xf numFmtId="0" fontId="22" fillId="0" borderId="0" xfId="0" applyFont="1" applyFill="1" applyBorder="1" applyAlignment="1">
      <alignment horizontal="center" vertical="center"/>
    </xf>
    <xf numFmtId="165" fontId="23" fillId="0" borderId="0" xfId="0" applyNumberFormat="1" applyFont="1" applyFill="1" applyBorder="1" applyAlignment="1">
      <alignment horizontal="center" vertical="center"/>
    </xf>
    <xf numFmtId="0" fontId="23" fillId="0" borderId="0" xfId="0" applyFont="1" applyFill="1" applyBorder="1" applyAlignment="1">
      <alignment horizontal="center" vertical="center"/>
    </xf>
    <xf numFmtId="0" fontId="22" fillId="0" borderId="0" xfId="0" applyFont="1" applyFill="1" applyBorder="1" applyAlignment="1">
      <alignment horizontal="center" vertical="center"/>
    </xf>
    <xf numFmtId="43" fontId="22" fillId="0" borderId="0" xfId="9" applyNumberFormat="1" applyFont="1" applyFill="1" applyBorder="1" applyAlignment="1">
      <alignment horizontal="center" vertical="center"/>
    </xf>
    <xf numFmtId="9" fontId="22" fillId="0" borderId="0" xfId="0" applyNumberFormat="1" applyFont="1" applyFill="1" applyBorder="1" applyAlignment="1">
      <alignment horizontal="center" vertical="center"/>
    </xf>
    <xf numFmtId="0" fontId="44" fillId="5" borderId="9" xfId="2" applyFont="1" applyFill="1" applyBorder="1" applyAlignment="1" applyProtection="1">
      <alignment horizontal="center" vertical="center"/>
    </xf>
    <xf numFmtId="0" fontId="44" fillId="5" borderId="40" xfId="2" applyFont="1" applyFill="1" applyBorder="1" applyAlignment="1" applyProtection="1">
      <alignment horizontal="center" vertical="center"/>
    </xf>
    <xf numFmtId="0" fontId="44" fillId="5" borderId="42" xfId="2" applyFont="1" applyFill="1" applyBorder="1" applyAlignment="1" applyProtection="1">
      <alignment horizontal="center" vertical="center" wrapText="1"/>
    </xf>
    <xf numFmtId="0" fontId="44" fillId="5" borderId="9" xfId="2" applyFont="1" applyFill="1" applyBorder="1" applyAlignment="1" applyProtection="1">
      <alignment horizontal="center" vertical="center" wrapText="1"/>
    </xf>
    <xf numFmtId="0" fontId="44" fillId="5" borderId="40" xfId="2" applyFont="1" applyFill="1" applyBorder="1" applyAlignment="1" applyProtection="1">
      <alignment horizontal="center" vertical="center" wrapText="1"/>
    </xf>
    <xf numFmtId="1" fontId="16" fillId="0" borderId="76" xfId="14" applyNumberFormat="1" applyBorder="1"/>
    <xf numFmtId="1" fontId="16" fillId="8" borderId="76" xfId="14" applyNumberFormat="1" applyFill="1" applyBorder="1"/>
    <xf numFmtId="0" fontId="22" fillId="0" borderId="0" xfId="0" applyFont="1" applyFill="1" applyBorder="1" applyAlignment="1">
      <alignment horizontal="center" vertical="center"/>
    </xf>
    <xf numFmtId="165" fontId="23" fillId="0" borderId="0" xfId="0" applyNumberFormat="1" applyFont="1" applyFill="1" applyBorder="1" applyAlignment="1">
      <alignment horizontal="center" vertical="center"/>
    </xf>
    <xf numFmtId="0" fontId="23" fillId="0" borderId="0" xfId="0" applyFont="1" applyFill="1" applyBorder="1" applyAlignment="1">
      <alignment horizontal="center" vertical="center"/>
    </xf>
    <xf numFmtId="2" fontId="22" fillId="0" borderId="0" xfId="0" applyNumberFormat="1" applyFont="1" applyFill="1" applyBorder="1" applyAlignment="1">
      <alignment horizontal="center" vertical="center"/>
    </xf>
    <xf numFmtId="165" fontId="22" fillId="0" borderId="0" xfId="0" applyNumberFormat="1" applyFont="1" applyFill="1" applyBorder="1" applyAlignment="1">
      <alignment horizontal="center" vertical="center"/>
    </xf>
    <xf numFmtId="0" fontId="22" fillId="0" borderId="0" xfId="15" applyFont="1" applyFill="1" applyBorder="1" applyAlignment="1">
      <alignment horizontal="center" vertical="center"/>
    </xf>
    <xf numFmtId="166" fontId="22" fillId="0" borderId="0" xfId="0" applyNumberFormat="1" applyFont="1" applyFill="1" applyBorder="1" applyAlignment="1">
      <alignment horizontal="center" vertical="center"/>
    </xf>
    <xf numFmtId="165" fontId="22" fillId="0" borderId="0" xfId="7" applyNumberFormat="1" applyFont="1" applyFill="1" applyBorder="1" applyAlignment="1">
      <alignment horizontal="center" vertical="center"/>
    </xf>
    <xf numFmtId="167" fontId="22" fillId="0" borderId="0" xfId="7" applyNumberFormat="1" applyFont="1" applyFill="1" applyAlignment="1">
      <alignment horizontal="center" vertical="center"/>
    </xf>
    <xf numFmtId="0" fontId="22" fillId="0" borderId="0" xfId="15" applyFont="1" applyFill="1" applyAlignment="1">
      <alignment horizontal="center" vertical="center"/>
    </xf>
    <xf numFmtId="0" fontId="44" fillId="0" borderId="0" xfId="51" applyFont="1" applyFill="1" applyBorder="1" applyProtection="1"/>
    <xf numFmtId="0" fontId="41" fillId="0" borderId="0" xfId="2" applyFont="1" applyAlignment="1">
      <alignment horizontal="left"/>
      <protection locked="0"/>
    </xf>
    <xf numFmtId="0" fontId="41" fillId="0" borderId="0" xfId="2" applyFont="1" applyAlignment="1">
      <alignment horizontal="right"/>
      <protection locked="0"/>
    </xf>
    <xf numFmtId="0" fontId="44" fillId="5" borderId="44" xfId="2" applyFont="1" applyFill="1" applyBorder="1" applyAlignment="1" applyProtection="1">
      <alignment vertical="center" wrapText="1"/>
    </xf>
    <xf numFmtId="0" fontId="44" fillId="5" borderId="26" xfId="2" applyFont="1" applyFill="1" applyBorder="1" applyAlignment="1" applyProtection="1">
      <alignment horizontal="center" vertical="center" wrapText="1"/>
    </xf>
    <xf numFmtId="0" fontId="44" fillId="5" borderId="43" xfId="2" applyFont="1" applyFill="1" applyBorder="1" applyAlignment="1" applyProtection="1">
      <alignment vertical="center" wrapText="1"/>
    </xf>
    <xf numFmtId="0" fontId="44" fillId="5" borderId="84" xfId="2" applyFont="1" applyFill="1" applyBorder="1" applyAlignment="1" applyProtection="1">
      <alignment horizontal="centerContinuous" vertical="center" wrapText="1"/>
    </xf>
    <xf numFmtId="0" fontId="44" fillId="5" borderId="45" xfId="2" applyFont="1" applyFill="1" applyBorder="1" applyAlignment="1" applyProtection="1">
      <alignment horizontal="centerContinuous" vertical="center" wrapText="1"/>
    </xf>
    <xf numFmtId="0" fontId="44" fillId="5" borderId="46" xfId="2" applyFont="1" applyFill="1" applyBorder="1" applyAlignment="1" applyProtection="1">
      <alignment horizontal="centerContinuous" vertical="center" wrapText="1"/>
    </xf>
    <xf numFmtId="0" fontId="44" fillId="5" borderId="85" xfId="2" applyFont="1" applyFill="1" applyBorder="1" applyAlignment="1" applyProtection="1">
      <alignment horizontal="centerContinuous" vertical="center" wrapText="1"/>
    </xf>
    <xf numFmtId="0" fontId="44" fillId="5" borderId="11" xfId="2" applyFont="1" applyFill="1" applyBorder="1" applyAlignment="1" applyProtection="1">
      <alignment horizontal="centerContinuous" vertical="center"/>
    </xf>
    <xf numFmtId="0" fontId="44" fillId="5" borderId="0" xfId="2" applyFont="1" applyFill="1" applyBorder="1" applyAlignment="1" applyProtection="1">
      <alignment horizontal="centerContinuous" vertical="center"/>
    </xf>
    <xf numFmtId="0" fontId="44" fillId="5" borderId="40" xfId="2" applyFont="1" applyFill="1" applyBorder="1" applyAlignment="1" applyProtection="1">
      <alignment horizontal="centerContinuous" vertical="center"/>
    </xf>
    <xf numFmtId="0" fontId="44" fillId="5" borderId="76" xfId="2" applyFont="1" applyFill="1" applyBorder="1" applyAlignment="1" applyProtection="1">
      <alignment horizontal="centerContinuous" vertical="center" wrapText="1"/>
    </xf>
    <xf numFmtId="0" fontId="44" fillId="5" borderId="7" xfId="2" applyFont="1" applyFill="1" applyBorder="1" applyAlignment="1" applyProtection="1">
      <alignment horizontal="center" vertical="center" wrapText="1"/>
    </xf>
    <xf numFmtId="0" fontId="61" fillId="5" borderId="11" xfId="2" applyFont="1" applyFill="1" applyBorder="1" applyAlignment="1" applyProtection="1">
      <alignment horizontal="centerContinuous" vertical="center"/>
    </xf>
    <xf numFmtId="0" fontId="44" fillId="5" borderId="9" xfId="2" applyFont="1" applyFill="1" applyBorder="1" applyAlignment="1" applyProtection="1">
      <alignment vertical="center" wrapText="1"/>
    </xf>
    <xf numFmtId="0" fontId="44" fillId="5" borderId="38" xfId="2" applyFont="1" applyFill="1" applyBorder="1" applyAlignment="1" applyProtection="1">
      <alignment horizontal="centerContinuous" vertical="center"/>
    </xf>
    <xf numFmtId="0" fontId="44" fillId="5" borderId="1" xfId="2" applyFont="1" applyFill="1" applyBorder="1" applyAlignment="1" applyProtection="1">
      <alignment horizontal="centerContinuous" vertical="center"/>
    </xf>
    <xf numFmtId="0" fontId="44" fillId="5" borderId="39" xfId="2" applyFont="1" applyFill="1" applyBorder="1" applyAlignment="1" applyProtection="1">
      <alignment horizontal="centerContinuous" vertical="center"/>
    </xf>
    <xf numFmtId="172" fontId="44" fillId="0" borderId="28" xfId="34" applyNumberFormat="1" applyFont="1" applyBorder="1" applyAlignment="1" applyProtection="1">
      <alignment horizontal="center" vertical="center"/>
    </xf>
    <xf numFmtId="2" fontId="42" fillId="0" borderId="30" xfId="2" applyNumberFormat="1" applyFont="1" applyFill="1" applyBorder="1" applyAlignment="1">
      <alignment horizontal="center" vertical="top"/>
      <protection locked="0"/>
    </xf>
    <xf numFmtId="43" fontId="42" fillId="0" borderId="30" xfId="34" applyNumberFormat="1" applyFont="1" applyBorder="1" applyAlignment="1" applyProtection="1">
      <alignment horizontal="center"/>
    </xf>
    <xf numFmtId="177" fontId="42" fillId="0" borderId="76" xfId="33" applyNumberFormat="1" applyFont="1" applyBorder="1" applyAlignment="1" applyProtection="1">
      <alignment horizontal="center"/>
    </xf>
    <xf numFmtId="43" fontId="42" fillId="0" borderId="76" xfId="34" applyFont="1" applyFill="1" applyBorder="1" applyAlignment="1" applyProtection="1">
      <alignment horizontal="center"/>
    </xf>
    <xf numFmtId="165" fontId="42" fillId="0" borderId="76" xfId="33" applyFont="1" applyBorder="1" applyAlignment="1" applyProtection="1">
      <alignment horizontal="center"/>
    </xf>
    <xf numFmtId="43" fontId="42" fillId="0" borderId="76" xfId="34" applyNumberFormat="1" applyFont="1" applyBorder="1" applyAlignment="1" applyProtection="1">
      <alignment horizontal="center"/>
    </xf>
    <xf numFmtId="43" fontId="42" fillId="0" borderId="76" xfId="34" applyFont="1" applyFill="1" applyBorder="1" applyAlignment="1" applyProtection="1">
      <alignment horizontal="center"/>
      <protection locked="0"/>
    </xf>
    <xf numFmtId="43" fontId="42" fillId="0" borderId="76" xfId="34" quotePrefix="1" applyFont="1" applyFill="1" applyBorder="1" applyAlignment="1" applyProtection="1">
      <alignment horizontal="center"/>
    </xf>
    <xf numFmtId="43" fontId="42" fillId="0" borderId="0" xfId="34" applyNumberFormat="1" applyFont="1" applyBorder="1" applyAlignment="1" applyProtection="1">
      <alignment horizontal="center"/>
    </xf>
    <xf numFmtId="177" fontId="42" fillId="0" borderId="0" xfId="33" applyNumberFormat="1" applyFont="1" applyBorder="1" applyAlignment="1" applyProtection="1">
      <alignment horizontal="center"/>
    </xf>
    <xf numFmtId="43" fontId="42" fillId="0" borderId="0" xfId="34" applyFont="1" applyFill="1" applyBorder="1" applyAlignment="1" applyProtection="1">
      <alignment horizontal="center"/>
    </xf>
    <xf numFmtId="165" fontId="42" fillId="0" borderId="0" xfId="33" applyFont="1" applyBorder="1" applyAlignment="1" applyProtection="1">
      <alignment horizontal="center"/>
    </xf>
    <xf numFmtId="43" fontId="42" fillId="0" borderId="0" xfId="34" applyFont="1" applyFill="1" applyBorder="1" applyAlignment="1" applyProtection="1">
      <alignment horizontal="center"/>
      <protection locked="0"/>
    </xf>
    <xf numFmtId="43" fontId="42" fillId="0" borderId="0" xfId="34" quotePrefix="1" applyFont="1" applyFill="1" applyBorder="1" applyAlignment="1" applyProtection="1">
      <alignment horizontal="center"/>
    </xf>
    <xf numFmtId="43" fontId="42" fillId="0" borderId="23" xfId="34" applyNumberFormat="1" applyFont="1" applyBorder="1" applyAlignment="1" applyProtection="1">
      <alignment horizontal="center"/>
    </xf>
    <xf numFmtId="165" fontId="42" fillId="0" borderId="7" xfId="33" applyFont="1" applyBorder="1" applyAlignment="1" applyProtection="1">
      <alignment horizontal="center"/>
    </xf>
    <xf numFmtId="43" fontId="42" fillId="0" borderId="7" xfId="34" applyNumberFormat="1" applyFont="1" applyBorder="1" applyAlignment="1" applyProtection="1">
      <alignment horizontal="center"/>
    </xf>
    <xf numFmtId="165" fontId="41" fillId="0" borderId="28" xfId="33" applyFont="1" applyBorder="1" applyAlignment="1" applyProtection="1"/>
    <xf numFmtId="43" fontId="42" fillId="0" borderId="77" xfId="34" applyFont="1" applyFill="1" applyBorder="1" applyAlignment="1" applyProtection="1">
      <protection locked="0"/>
    </xf>
    <xf numFmtId="1" fontId="42" fillId="0" borderId="0" xfId="2" applyNumberFormat="1" applyFont="1" applyBorder="1" applyAlignment="1" applyProtection="1">
      <alignment horizontal="left"/>
    </xf>
    <xf numFmtId="165" fontId="44" fillId="0" borderId="86" xfId="2" applyNumberFormat="1" applyFont="1" applyBorder="1" applyAlignment="1">
      <alignment vertical="center"/>
      <protection locked="0"/>
    </xf>
    <xf numFmtId="165" fontId="44" fillId="0" borderId="87" xfId="2" applyNumberFormat="1" applyFont="1" applyBorder="1" applyAlignment="1">
      <alignment vertical="center"/>
      <protection locked="0"/>
    </xf>
    <xf numFmtId="1" fontId="42" fillId="0" borderId="0" xfId="2" applyNumberFormat="1" applyFont="1" applyBorder="1" applyAlignment="1" applyProtection="1"/>
    <xf numFmtId="2" fontId="60" fillId="0" borderId="0" xfId="2" applyNumberFormat="1" applyFont="1" applyBorder="1" applyAlignment="1" applyProtection="1"/>
    <xf numFmtId="0" fontId="44" fillId="0" borderId="0" xfId="2" applyFont="1" applyBorder="1" applyAlignment="1">
      <alignment horizontal="center" vertical="center"/>
      <protection locked="0"/>
    </xf>
    <xf numFmtId="165" fontId="44" fillId="0" borderId="0" xfId="2" applyNumberFormat="1" applyFont="1" applyBorder="1" applyAlignment="1">
      <alignment vertical="center"/>
      <protection locked="0"/>
    </xf>
    <xf numFmtId="165" fontId="44" fillId="0" borderId="0" xfId="2" applyNumberFormat="1" applyFont="1" applyBorder="1" applyAlignment="1">
      <alignment horizontal="right" vertical="center"/>
      <protection locked="0"/>
    </xf>
    <xf numFmtId="0" fontId="41" fillId="0" borderId="0" xfId="2" applyFont="1" applyBorder="1" applyAlignment="1">
      <alignment horizontal="center"/>
      <protection locked="0"/>
    </xf>
    <xf numFmtId="43" fontId="41" fillId="0" borderId="0" xfId="34" applyFont="1" applyAlignment="1" applyProtection="1">
      <protection locked="0"/>
    </xf>
    <xf numFmtId="43" fontId="41" fillId="0" borderId="0" xfId="34" applyFont="1" applyBorder="1" applyAlignment="1" applyProtection="1">
      <protection locked="0"/>
    </xf>
    <xf numFmtId="170" fontId="41" fillId="0" borderId="0" xfId="2" applyNumberFormat="1" applyFont="1" applyBorder="1" applyAlignment="1">
      <protection locked="0"/>
    </xf>
    <xf numFmtId="0" fontId="16" fillId="0" borderId="0" xfId="32" applyBorder="1"/>
    <xf numFmtId="1" fontId="42" fillId="0" borderId="83" xfId="2" applyNumberFormat="1" applyFont="1" applyBorder="1" applyAlignment="1" applyProtection="1">
      <alignment horizontal="center" vertical="center"/>
    </xf>
    <xf numFmtId="1" fontId="42" fillId="0" borderId="30" xfId="2" quotePrefix="1" applyNumberFormat="1" applyFont="1" applyBorder="1" applyAlignment="1" applyProtection="1">
      <alignment horizontal="center" vertical="center"/>
    </xf>
    <xf numFmtId="1" fontId="42" fillId="0" borderId="31" xfId="2" applyNumberFormat="1" applyFont="1" applyBorder="1" applyAlignment="1" applyProtection="1">
      <alignment horizontal="center" vertical="center"/>
    </xf>
    <xf numFmtId="2" fontId="42" fillId="0" borderId="77" xfId="2" applyNumberFormat="1" applyFont="1" applyFill="1" applyBorder="1" applyAlignment="1">
      <alignment horizontal="center" vertical="center"/>
      <protection locked="0"/>
    </xf>
    <xf numFmtId="2" fontId="42" fillId="0" borderId="30" xfId="2" applyNumberFormat="1" applyFont="1" applyFill="1" applyBorder="1" applyAlignment="1">
      <alignment horizontal="center" vertical="center"/>
      <protection locked="0"/>
    </xf>
    <xf numFmtId="2" fontId="42" fillId="0" borderId="77" xfId="2" applyNumberFormat="1" applyFont="1" applyFill="1" applyBorder="1" applyAlignment="1">
      <alignment horizontal="center" vertical="center" wrapText="1"/>
      <protection locked="0"/>
    </xf>
    <xf numFmtId="170" fontId="42" fillId="0" borderId="76" xfId="34" applyNumberFormat="1" applyFont="1" applyBorder="1" applyAlignment="1" applyProtection="1">
      <alignment vertical="center"/>
    </xf>
    <xf numFmtId="172" fontId="42" fillId="0" borderId="76" xfId="34" applyNumberFormat="1" applyFont="1" applyBorder="1" applyAlignment="1" applyProtection="1">
      <alignment vertical="center"/>
    </xf>
    <xf numFmtId="165" fontId="42" fillId="0" borderId="76" xfId="33" applyFont="1" applyBorder="1" applyAlignment="1" applyProtection="1">
      <alignment vertical="center"/>
    </xf>
    <xf numFmtId="43" fontId="42" fillId="0" borderId="76" xfId="34" applyFont="1" applyFill="1" applyBorder="1" applyAlignment="1" applyProtection="1">
      <alignment vertical="center"/>
    </xf>
    <xf numFmtId="43" fontId="42" fillId="0" borderId="76" xfId="34" applyFont="1" applyFill="1" applyBorder="1" applyAlignment="1" applyProtection="1">
      <alignment vertical="center"/>
      <protection locked="0"/>
    </xf>
    <xf numFmtId="43" fontId="42" fillId="0" borderId="76" xfId="34" quotePrefix="1" applyFont="1" applyFill="1" applyBorder="1" applyAlignment="1" applyProtection="1">
      <alignment vertical="center"/>
    </xf>
    <xf numFmtId="43" fontId="42" fillId="0" borderId="30" xfId="34" applyNumberFormat="1" applyFont="1" applyBorder="1" applyAlignment="1" applyProtection="1">
      <alignment horizontal="center" vertical="center"/>
    </xf>
    <xf numFmtId="177" fontId="42" fillId="0" borderId="76" xfId="33" applyNumberFormat="1" applyFont="1" applyBorder="1" applyAlignment="1" applyProtection="1">
      <alignment horizontal="center" vertical="center"/>
    </xf>
    <xf numFmtId="43" fontId="42" fillId="0" borderId="76" xfId="34" applyFont="1" applyFill="1" applyBorder="1" applyAlignment="1" applyProtection="1">
      <alignment horizontal="center" vertical="center"/>
    </xf>
    <xf numFmtId="165" fontId="42" fillId="0" borderId="76" xfId="33" applyFont="1" applyBorder="1" applyAlignment="1" applyProtection="1">
      <alignment horizontal="center" vertical="center"/>
    </xf>
    <xf numFmtId="43" fontId="42" fillId="0" borderId="76" xfId="34" applyNumberFormat="1" applyFont="1" applyBorder="1" applyAlignment="1" applyProtection="1">
      <alignment horizontal="center" vertical="center"/>
    </xf>
    <xf numFmtId="43" fontId="42" fillId="0" borderId="76" xfId="34" applyFont="1" applyFill="1" applyBorder="1" applyAlignment="1" applyProtection="1">
      <alignment horizontal="center" vertical="center"/>
      <protection locked="0"/>
    </xf>
    <xf numFmtId="43" fontId="42" fillId="0" borderId="76" xfId="34" quotePrefix="1" applyFont="1" applyFill="1" applyBorder="1" applyAlignment="1" applyProtection="1">
      <alignment horizontal="center" vertical="center"/>
    </xf>
    <xf numFmtId="165" fontId="42" fillId="0" borderId="77" xfId="33" applyFont="1" applyBorder="1" applyAlignment="1" applyProtection="1">
      <alignment vertical="center"/>
    </xf>
    <xf numFmtId="165" fontId="42" fillId="0" borderId="12" xfId="33" applyFont="1" applyBorder="1" applyAlignment="1" applyProtection="1">
      <alignment vertical="center"/>
    </xf>
    <xf numFmtId="165" fontId="41" fillId="0" borderId="0" xfId="33" applyFont="1" applyBorder="1" applyAlignment="1" applyProtection="1">
      <alignment vertical="center"/>
    </xf>
    <xf numFmtId="0" fontId="41" fillId="0" borderId="0" xfId="2" applyFont="1" applyAlignment="1">
      <alignment vertical="center"/>
      <protection locked="0"/>
    </xf>
    <xf numFmtId="1" fontId="42" fillId="0" borderId="49" xfId="2" applyNumberFormat="1" applyFont="1" applyBorder="1" applyAlignment="1" applyProtection="1">
      <alignment horizontal="left"/>
    </xf>
    <xf numFmtId="2" fontId="42" fillId="0" borderId="8" xfId="2" applyNumberFormat="1" applyFont="1" applyBorder="1" applyAlignment="1">
      <alignment horizontal="left" vertical="top"/>
      <protection locked="0"/>
    </xf>
    <xf numFmtId="2" fontId="22" fillId="0" borderId="0" xfId="0" applyNumberFormat="1" applyFont="1" applyFill="1" applyBorder="1" applyAlignment="1">
      <alignment vertical="center"/>
    </xf>
    <xf numFmtId="2" fontId="22" fillId="0" borderId="0" xfId="0" applyNumberFormat="1" applyFont="1" applyFill="1" applyBorder="1" applyAlignment="1">
      <alignment horizontal="right" vertical="center"/>
    </xf>
    <xf numFmtId="43" fontId="33" fillId="0" borderId="5" xfId="6" applyFont="1" applyFill="1" applyBorder="1" applyAlignment="1">
      <alignment horizontal="right"/>
    </xf>
    <xf numFmtId="43" fontId="30" fillId="0" borderId="17" xfId="6" applyFont="1" applyFill="1" applyBorder="1"/>
    <xf numFmtId="43" fontId="22" fillId="0" borderId="0" xfId="4" applyNumberFormat="1" applyFont="1" applyFill="1" applyBorder="1"/>
    <xf numFmtId="10" fontId="26" fillId="0" borderId="0" xfId="4" applyNumberFormat="1" applyFont="1" applyFill="1" applyBorder="1"/>
    <xf numFmtId="0" fontId="22" fillId="0" borderId="0" xfId="3" applyFont="1" applyFill="1" applyBorder="1"/>
    <xf numFmtId="164" fontId="22" fillId="0" borderId="0" xfId="48" applyFont="1" applyFill="1" applyBorder="1"/>
    <xf numFmtId="168" fontId="22" fillId="0" borderId="11" xfId="3" applyNumberFormat="1" applyFont="1" applyFill="1" applyBorder="1" applyAlignment="1">
      <alignment horizontal="center" vertical="top"/>
    </xf>
    <xf numFmtId="0" fontId="22" fillId="0" borderId="0" xfId="3" applyFont="1" applyFill="1" applyBorder="1" applyAlignment="1">
      <alignment horizontal="center" vertical="top"/>
    </xf>
    <xf numFmtId="0" fontId="22" fillId="0" borderId="0" xfId="3" applyFont="1" applyFill="1" applyBorder="1" applyAlignment="1">
      <alignment horizontal="justify" vertical="top" wrapText="1"/>
    </xf>
    <xf numFmtId="0" fontId="22" fillId="0" borderId="0" xfId="3" applyFont="1" applyFill="1" applyBorder="1" applyAlignment="1">
      <alignment horizontal="center" wrapText="1"/>
    </xf>
    <xf numFmtId="43" fontId="22" fillId="0" borderId="0" xfId="6" applyFont="1" applyFill="1" applyBorder="1"/>
    <xf numFmtId="43" fontId="22" fillId="0" borderId="40" xfId="6" applyFont="1" applyFill="1" applyBorder="1"/>
    <xf numFmtId="0" fontId="23" fillId="0" borderId="0" xfId="15" applyFont="1" applyFill="1" applyAlignment="1">
      <alignment vertical="center"/>
    </xf>
    <xf numFmtId="165" fontId="23" fillId="0" borderId="0" xfId="0" applyNumberFormat="1" applyFont="1" applyFill="1" applyBorder="1" applyAlignment="1">
      <alignment horizontal="center" vertical="center"/>
    </xf>
    <xf numFmtId="0" fontId="23" fillId="0" borderId="0" xfId="0" applyFont="1" applyFill="1" applyBorder="1" applyAlignment="1">
      <alignment horizontal="center" vertical="center"/>
    </xf>
    <xf numFmtId="0" fontId="22" fillId="0" borderId="0" xfId="0" applyFont="1" applyFill="1" applyAlignment="1">
      <alignment horizontal="center" vertical="center"/>
    </xf>
    <xf numFmtId="165" fontId="22" fillId="0" borderId="0" xfId="0" applyNumberFormat="1" applyFont="1" applyFill="1" applyBorder="1" applyAlignment="1">
      <alignment horizontal="center" vertical="center"/>
    </xf>
    <xf numFmtId="0" fontId="22" fillId="0" borderId="0" xfId="0" applyFont="1" applyFill="1" applyBorder="1" applyAlignment="1">
      <alignment horizontal="center" vertical="center"/>
    </xf>
    <xf numFmtId="9" fontId="22" fillId="0" borderId="0" xfId="0" applyNumberFormat="1" applyFont="1" applyFill="1" applyBorder="1" applyAlignment="1">
      <alignment horizontal="center" vertical="center"/>
    </xf>
    <xf numFmtId="167" fontId="22" fillId="0" borderId="0" xfId="7" applyNumberFormat="1" applyFont="1" applyFill="1" applyAlignment="1">
      <alignment horizontal="center" vertical="center"/>
    </xf>
    <xf numFmtId="165" fontId="44" fillId="0" borderId="88" xfId="2" applyNumberFormat="1" applyFont="1" applyBorder="1" applyAlignment="1">
      <alignment vertical="center"/>
      <protection locked="0"/>
    </xf>
    <xf numFmtId="1" fontId="42" fillId="0" borderId="23" xfId="2" applyNumberFormat="1" applyFont="1" applyBorder="1" applyAlignment="1" applyProtection="1">
      <alignment horizontal="left"/>
    </xf>
    <xf numFmtId="170" fontId="42" fillId="0" borderId="23" xfId="34" applyNumberFormat="1" applyFont="1" applyBorder="1" applyAlignment="1" applyProtection="1"/>
    <xf numFmtId="172" fontId="42" fillId="0" borderId="23" xfId="34" applyNumberFormat="1" applyFont="1" applyBorder="1" applyAlignment="1" applyProtection="1"/>
    <xf numFmtId="165" fontId="42" fillId="0" borderId="23" xfId="33" applyFont="1" applyBorder="1" applyAlignment="1" applyProtection="1">
      <alignment horizontal="center"/>
    </xf>
    <xf numFmtId="165" fontId="42" fillId="0" borderId="23" xfId="33" applyFont="1" applyBorder="1" applyAlignment="1" applyProtection="1"/>
    <xf numFmtId="43" fontId="42" fillId="0" borderId="23" xfId="34" applyFont="1" applyFill="1" applyBorder="1" applyAlignment="1" applyProtection="1"/>
    <xf numFmtId="43" fontId="42" fillId="0" borderId="23" xfId="34" applyFont="1" applyFill="1" applyBorder="1" applyAlignment="1" applyProtection="1">
      <protection locked="0"/>
    </xf>
    <xf numFmtId="43" fontId="42" fillId="0" borderId="23" xfId="34" quotePrefix="1" applyFont="1" applyFill="1" applyBorder="1" applyAlignment="1" applyProtection="1"/>
    <xf numFmtId="177" fontId="42" fillId="0" borderId="23" xfId="33" applyNumberFormat="1" applyFont="1" applyBorder="1" applyAlignment="1" applyProtection="1">
      <alignment horizontal="center"/>
    </xf>
    <xf numFmtId="43" fontId="42" fillId="0" borderId="23" xfId="34" applyFont="1" applyFill="1" applyBorder="1" applyAlignment="1" applyProtection="1">
      <alignment horizontal="center"/>
    </xf>
    <xf numFmtId="43" fontId="42" fillId="0" borderId="23" xfId="34" applyFont="1" applyFill="1" applyBorder="1" applyAlignment="1" applyProtection="1">
      <alignment horizontal="center"/>
      <protection locked="0"/>
    </xf>
    <xf numFmtId="43" fontId="42" fillId="0" borderId="23" xfId="34" quotePrefix="1" applyFont="1" applyFill="1" applyBorder="1" applyAlignment="1" applyProtection="1">
      <alignment horizontal="center"/>
    </xf>
    <xf numFmtId="1" fontId="42" fillId="0" borderId="51" xfId="2" applyNumberFormat="1" applyFont="1" applyBorder="1" applyAlignment="1" applyProtection="1">
      <alignment horizontal="left"/>
    </xf>
    <xf numFmtId="9" fontId="22" fillId="0" borderId="77" xfId="0" quotePrefix="1" applyNumberFormat="1" applyFont="1" applyFill="1" applyBorder="1" applyAlignment="1">
      <alignment vertical="center"/>
    </xf>
    <xf numFmtId="165" fontId="44" fillId="0" borderId="89" xfId="2" applyNumberFormat="1" applyFont="1" applyBorder="1" applyAlignment="1">
      <alignment vertical="center"/>
      <protection locked="0"/>
    </xf>
    <xf numFmtId="165" fontId="42" fillId="0" borderId="90" xfId="33" applyFont="1" applyBorder="1" applyAlignment="1" applyProtection="1"/>
    <xf numFmtId="165" fontId="44" fillId="0" borderId="2" xfId="2" applyNumberFormat="1" applyFont="1" applyBorder="1" applyAlignment="1">
      <alignment vertical="center"/>
      <protection locked="0"/>
    </xf>
    <xf numFmtId="10" fontId="29" fillId="0" borderId="9" xfId="15" applyNumberFormat="1" applyFont="1" applyFill="1" applyBorder="1" applyAlignment="1">
      <alignment horizontal="center"/>
    </xf>
    <xf numFmtId="49" fontId="29" fillId="0" borderId="65" xfId="42" applyNumberFormat="1" applyFont="1" applyFill="1" applyBorder="1" applyAlignment="1">
      <alignment vertical="center"/>
    </xf>
    <xf numFmtId="0" fontId="29" fillId="0" borderId="78" xfId="42" applyFont="1" applyFill="1" applyBorder="1" applyAlignment="1">
      <alignment horizontal="center"/>
    </xf>
    <xf numFmtId="0" fontId="29" fillId="0" borderId="94" xfId="42" applyFont="1" applyFill="1" applyBorder="1" applyAlignment="1">
      <alignment horizontal="center"/>
    </xf>
    <xf numFmtId="43" fontId="29" fillId="0" borderId="94" xfId="9" applyFont="1" applyFill="1" applyBorder="1" applyAlignment="1">
      <alignment horizontal="center"/>
    </xf>
    <xf numFmtId="174" fontId="30" fillId="0" borderId="59" xfId="43" applyFont="1" applyBorder="1" applyAlignment="1">
      <alignment vertical="center"/>
    </xf>
    <xf numFmtId="49" fontId="30" fillId="0" borderId="0" xfId="42" applyNumberFormat="1" applyFont="1" applyFill="1" applyBorder="1" applyAlignment="1">
      <alignment horizontal="center" vertical="center"/>
    </xf>
    <xf numFmtId="10" fontId="56" fillId="0" borderId="0" xfId="4" applyNumberFormat="1" applyFont="1" applyFill="1" applyBorder="1" applyAlignment="1">
      <alignment horizontal="center"/>
    </xf>
    <xf numFmtId="0" fontId="56" fillId="0" borderId="94" xfId="15" applyFont="1" applyFill="1" applyBorder="1" applyAlignment="1">
      <alignment vertical="center" wrapText="1"/>
    </xf>
    <xf numFmtId="10" fontId="56" fillId="0" borderId="94" xfId="42" applyNumberFormat="1" applyFont="1" applyFill="1" applyBorder="1" applyAlignment="1">
      <alignment vertical="center"/>
    </xf>
    <xf numFmtId="10" fontId="56" fillId="0" borderId="96" xfId="4" applyNumberFormat="1" applyFont="1" applyFill="1" applyBorder="1" applyAlignment="1">
      <alignment horizontal="center"/>
    </xf>
    <xf numFmtId="174" fontId="30" fillId="0" borderId="97" xfId="43" applyFont="1" applyBorder="1"/>
    <xf numFmtId="43" fontId="29" fillId="0" borderId="95" xfId="9" applyFont="1" applyFill="1" applyBorder="1" applyAlignment="1">
      <alignment horizontal="center"/>
    </xf>
    <xf numFmtId="0" fontId="29" fillId="0" borderId="40" xfId="42" applyFont="1" applyBorder="1"/>
    <xf numFmtId="10" fontId="56" fillId="0" borderId="40" xfId="4" applyNumberFormat="1" applyFont="1" applyFill="1" applyBorder="1" applyAlignment="1">
      <alignment horizontal="center"/>
    </xf>
    <xf numFmtId="0" fontId="29" fillId="0" borderId="11" xfId="42" applyFont="1" applyBorder="1"/>
    <xf numFmtId="10" fontId="56" fillId="0" borderId="11" xfId="4" applyNumberFormat="1" applyFont="1" applyFill="1" applyBorder="1" applyAlignment="1">
      <alignment horizontal="center"/>
    </xf>
    <xf numFmtId="0" fontId="54" fillId="7" borderId="48" xfId="49" applyFont="1" applyFill="1" applyBorder="1"/>
    <xf numFmtId="0" fontId="6" fillId="7" borderId="26" xfId="49" applyFill="1" applyBorder="1"/>
    <xf numFmtId="0" fontId="6" fillId="7" borderId="98" xfId="49" applyFill="1" applyBorder="1"/>
    <xf numFmtId="0" fontId="6" fillId="7" borderId="49" xfId="49" applyFill="1" applyBorder="1"/>
    <xf numFmtId="0" fontId="6" fillId="7" borderId="82" xfId="49" applyFill="1" applyBorder="1"/>
    <xf numFmtId="0" fontId="40" fillId="7" borderId="99" xfId="49" applyFont="1" applyFill="1" applyBorder="1" applyAlignment="1">
      <alignment horizontal="center" vertical="center"/>
    </xf>
    <xf numFmtId="0" fontId="40" fillId="7" borderId="67" xfId="49" applyFont="1" applyFill="1" applyBorder="1" applyAlignment="1">
      <alignment horizontal="center" vertical="center"/>
    </xf>
    <xf numFmtId="0" fontId="40" fillId="7" borderId="100" xfId="49" applyFont="1" applyFill="1" applyBorder="1" applyAlignment="1">
      <alignment horizontal="center" vertical="center"/>
    </xf>
    <xf numFmtId="0" fontId="40" fillId="7" borderId="62" xfId="49" applyFont="1" applyFill="1" applyBorder="1" applyAlignment="1">
      <alignment horizontal="center" vertical="center"/>
    </xf>
    <xf numFmtId="0" fontId="47" fillId="0" borderId="101" xfId="49" applyFont="1" applyFill="1" applyBorder="1" applyAlignment="1">
      <alignment horizontal="center" vertical="center"/>
    </xf>
    <xf numFmtId="0" fontId="6" fillId="7" borderId="102" xfId="49" applyFill="1" applyBorder="1"/>
    <xf numFmtId="0" fontId="6" fillId="7" borderId="103" xfId="49" applyFill="1" applyBorder="1"/>
    <xf numFmtId="0" fontId="4" fillId="7" borderId="103" xfId="49" applyFont="1" applyFill="1" applyBorder="1"/>
    <xf numFmtId="43" fontId="40" fillId="7" borderId="103" xfId="49" applyNumberFormat="1" applyFont="1" applyFill="1" applyBorder="1" applyAlignment="1">
      <alignment horizontal="center" vertical="center"/>
    </xf>
    <xf numFmtId="43" fontId="40" fillId="7" borderId="104" xfId="49" applyNumberFormat="1" applyFont="1" applyFill="1" applyBorder="1"/>
    <xf numFmtId="0" fontId="52" fillId="0" borderId="76" xfId="49" applyFont="1" applyFill="1" applyBorder="1" applyAlignment="1">
      <alignment vertical="center"/>
    </xf>
    <xf numFmtId="43" fontId="52" fillId="0" borderId="12" xfId="50" applyFont="1" applyFill="1" applyBorder="1" applyAlignment="1">
      <alignment horizontal="center" vertical="center"/>
    </xf>
    <xf numFmtId="167" fontId="22" fillId="0" borderId="0" xfId="7" applyNumberFormat="1" applyFont="1" applyFill="1" applyBorder="1" applyAlignment="1">
      <alignment horizontal="center" vertical="center"/>
    </xf>
    <xf numFmtId="0" fontId="44" fillId="5" borderId="38" xfId="2" applyFont="1" applyFill="1" applyBorder="1" applyAlignment="1" applyProtection="1">
      <alignment horizontal="center" vertical="center"/>
    </xf>
    <xf numFmtId="0" fontId="44" fillId="5" borderId="38" xfId="2" applyFont="1" applyFill="1" applyBorder="1" applyAlignment="1" applyProtection="1">
      <alignment horizontal="center" vertical="center"/>
    </xf>
    <xf numFmtId="0" fontId="42" fillId="0" borderId="0" xfId="2" applyFont="1" applyBorder="1" applyAlignment="1">
      <alignment horizontal="right"/>
      <protection locked="0"/>
    </xf>
    <xf numFmtId="0" fontId="44" fillId="5" borderId="67" xfId="2" applyFont="1" applyFill="1" applyBorder="1" applyAlignment="1" applyProtection="1">
      <alignment horizontal="center" vertical="center"/>
    </xf>
    <xf numFmtId="43" fontId="42" fillId="0" borderId="82" xfId="34" quotePrefix="1" applyFont="1" applyFill="1" applyBorder="1" applyAlignment="1" applyProtection="1"/>
    <xf numFmtId="43" fontId="42" fillId="0" borderId="12" xfId="34" quotePrefix="1" applyFont="1" applyFill="1" applyBorder="1" applyAlignment="1" applyProtection="1"/>
    <xf numFmtId="43" fontId="42" fillId="0" borderId="12" xfId="34" quotePrefix="1" applyFont="1" applyFill="1" applyBorder="1" applyAlignment="1" applyProtection="1">
      <alignment vertical="center"/>
    </xf>
    <xf numFmtId="43" fontId="42" fillId="0" borderId="90" xfId="34" quotePrefix="1" applyFont="1" applyFill="1" applyBorder="1" applyAlignment="1" applyProtection="1"/>
    <xf numFmtId="43" fontId="42" fillId="0" borderId="103" xfId="34" quotePrefix="1" applyFont="1" applyFill="1" applyBorder="1" applyAlignment="1" applyProtection="1"/>
    <xf numFmtId="43" fontId="42" fillId="0" borderId="104" xfId="34" quotePrefix="1" applyFont="1" applyFill="1" applyBorder="1" applyAlignment="1" applyProtection="1"/>
    <xf numFmtId="0" fontId="41" fillId="0" borderId="0" xfId="2" applyFont="1" applyBorder="1" applyAlignment="1">
      <alignment horizontal="right"/>
      <protection locked="0"/>
    </xf>
    <xf numFmtId="43" fontId="42" fillId="0" borderId="12" xfId="34" quotePrefix="1" applyFont="1" applyFill="1" applyBorder="1" applyAlignment="1" applyProtection="1">
      <alignment horizontal="center"/>
    </xf>
    <xf numFmtId="43" fontId="42" fillId="0" borderId="82" xfId="34" quotePrefix="1" applyFont="1" applyFill="1" applyBorder="1" applyAlignment="1" applyProtection="1">
      <alignment horizontal="center"/>
    </xf>
    <xf numFmtId="43" fontId="42" fillId="0" borderId="12" xfId="34" quotePrefix="1" applyFont="1" applyFill="1" applyBorder="1" applyAlignment="1" applyProtection="1">
      <alignment horizontal="center" vertical="center"/>
    </xf>
    <xf numFmtId="43" fontId="42" fillId="0" borderId="90" xfId="34" quotePrefix="1" applyFont="1" applyFill="1" applyBorder="1" applyAlignment="1" applyProtection="1">
      <alignment horizontal="center"/>
    </xf>
    <xf numFmtId="0" fontId="41" fillId="0" borderId="1" xfId="2" applyFont="1" applyBorder="1" applyAlignment="1">
      <alignment horizontal="left"/>
      <protection locked="0"/>
    </xf>
    <xf numFmtId="0" fontId="28" fillId="0" borderId="0" xfId="15" applyFont="1" applyFill="1" applyBorder="1" applyAlignment="1">
      <alignment vertical="center"/>
    </xf>
    <xf numFmtId="43" fontId="42" fillId="0" borderId="49" xfId="34" quotePrefix="1" applyFont="1" applyFill="1" applyBorder="1" applyAlignment="1" applyProtection="1"/>
    <xf numFmtId="43" fontId="44" fillId="0" borderId="49" xfId="34" quotePrefix="1" applyFont="1" applyFill="1" applyBorder="1" applyAlignment="1" applyProtection="1"/>
    <xf numFmtId="1" fontId="58" fillId="0" borderId="80" xfId="2" applyNumberFormat="1" applyFont="1" applyBorder="1" applyAlignment="1" applyProtection="1">
      <alignment horizontal="left" vertical="center"/>
    </xf>
    <xf numFmtId="1" fontId="42" fillId="0" borderId="105" xfId="2" applyNumberFormat="1" applyFont="1" applyBorder="1" applyAlignment="1" applyProtection="1">
      <alignment horizontal="center"/>
    </xf>
    <xf numFmtId="165" fontId="44" fillId="0" borderId="106" xfId="2" applyNumberFormat="1" applyFont="1" applyBorder="1" applyAlignment="1">
      <alignment vertical="center"/>
      <protection locked="0"/>
    </xf>
    <xf numFmtId="178" fontId="6" fillId="0" borderId="0" xfId="4" applyNumberFormat="1" applyFont="1"/>
    <xf numFmtId="164" fontId="6" fillId="0" borderId="0" xfId="48" applyFont="1"/>
    <xf numFmtId="179" fontId="6" fillId="0" borderId="0" xfId="4" applyNumberFormat="1" applyFont="1"/>
    <xf numFmtId="165" fontId="23" fillId="0" borderId="0" xfId="0" applyNumberFormat="1" applyFont="1" applyFill="1" applyBorder="1" applyAlignment="1">
      <alignment horizontal="center" vertical="center"/>
    </xf>
    <xf numFmtId="0" fontId="23" fillId="0" borderId="0" xfId="0" applyFont="1" applyFill="1" applyBorder="1" applyAlignment="1">
      <alignment horizontal="center" vertical="center"/>
    </xf>
    <xf numFmtId="0" fontId="22" fillId="0" borderId="0" xfId="0" applyFont="1" applyFill="1" applyBorder="1" applyAlignment="1">
      <alignment horizontal="center" vertical="center"/>
    </xf>
    <xf numFmtId="9" fontId="22" fillId="0" borderId="0" xfId="0" applyNumberFormat="1" applyFont="1" applyFill="1" applyBorder="1" applyAlignment="1">
      <alignment horizontal="center" vertical="center"/>
    </xf>
    <xf numFmtId="1" fontId="2" fillId="0" borderId="0" xfId="13" applyNumberFormat="1" applyFont="1"/>
    <xf numFmtId="0" fontId="47" fillId="0" borderId="99" xfId="49" applyFont="1" applyFill="1" applyBorder="1" applyAlignment="1">
      <alignment horizontal="center" vertical="center"/>
    </xf>
    <xf numFmtId="0" fontId="52" fillId="0" borderId="7" xfId="49" applyFont="1" applyFill="1" applyBorder="1" applyAlignment="1">
      <alignment vertical="center" wrapText="1"/>
    </xf>
    <xf numFmtId="180" fontId="22" fillId="0" borderId="0" xfId="48" applyNumberFormat="1" applyFont="1" applyFill="1" applyAlignment="1">
      <alignment vertical="center"/>
    </xf>
    <xf numFmtId="9" fontId="48" fillId="5" borderId="0" xfId="4" applyFont="1" applyFill="1" applyBorder="1" applyAlignment="1">
      <alignment vertical="center" wrapText="1"/>
    </xf>
    <xf numFmtId="0" fontId="23" fillId="5" borderId="0" xfId="0" applyFont="1" applyFill="1" applyBorder="1" applyAlignment="1">
      <alignment horizontal="center" vertical="center"/>
    </xf>
    <xf numFmtId="0" fontId="28" fillId="5" borderId="0" xfId="0" applyFont="1" applyFill="1" applyBorder="1" applyAlignment="1">
      <alignment horizontal="right" vertical="center"/>
    </xf>
    <xf numFmtId="0" fontId="23" fillId="0" borderId="0" xfId="0" applyFont="1" applyFill="1" applyAlignment="1">
      <alignment horizontal="center" vertical="center"/>
    </xf>
    <xf numFmtId="0" fontId="22" fillId="0" borderId="0" xfId="0" applyFont="1" applyFill="1" applyBorder="1" applyAlignment="1">
      <alignment horizontal="center" vertical="center"/>
    </xf>
    <xf numFmtId="2" fontId="22" fillId="0" borderId="0" xfId="0" applyNumberFormat="1" applyFont="1" applyFill="1" applyAlignment="1">
      <alignment horizontal="center" vertical="center"/>
    </xf>
    <xf numFmtId="0" fontId="22" fillId="0" borderId="0" xfId="0" applyFont="1" applyFill="1" applyAlignment="1">
      <alignment horizontal="center" vertical="center"/>
    </xf>
    <xf numFmtId="43" fontId="22" fillId="0" borderId="0" xfId="9" applyNumberFormat="1" applyFont="1" applyFill="1" applyBorder="1" applyAlignment="1">
      <alignment horizontal="center" vertical="center"/>
    </xf>
    <xf numFmtId="167" fontId="22" fillId="0" borderId="0" xfId="7" applyNumberFormat="1" applyFont="1" applyFill="1" applyBorder="1" applyAlignment="1">
      <alignment horizontal="center" vertical="center"/>
    </xf>
    <xf numFmtId="1" fontId="22" fillId="0" borderId="0" xfId="0" applyNumberFormat="1" applyFont="1" applyFill="1" applyAlignment="1">
      <alignment horizontal="center" vertical="center"/>
    </xf>
    <xf numFmtId="170" fontId="22" fillId="0" borderId="0" xfId="9" applyNumberFormat="1" applyFont="1" applyFill="1" applyAlignment="1">
      <alignment horizontal="center" vertical="center"/>
    </xf>
    <xf numFmtId="0" fontId="22" fillId="0" borderId="0" xfId="9" applyNumberFormat="1" applyFont="1" applyFill="1" applyBorder="1" applyAlignment="1">
      <alignment horizontal="center" vertical="center"/>
    </xf>
    <xf numFmtId="0" fontId="28" fillId="5" borderId="76" xfId="3" applyFont="1" applyFill="1" applyBorder="1"/>
    <xf numFmtId="43" fontId="22" fillId="5" borderId="76" xfId="6" applyFont="1" applyFill="1" applyBorder="1"/>
    <xf numFmtId="0" fontId="22" fillId="5" borderId="76" xfId="3" applyFont="1" applyFill="1" applyBorder="1"/>
    <xf numFmtId="0" fontId="28" fillId="5" borderId="76" xfId="3" applyFont="1" applyFill="1" applyBorder="1" applyAlignment="1">
      <alignment horizontal="center"/>
    </xf>
    <xf numFmtId="168" fontId="22" fillId="0" borderId="107" xfId="3" applyNumberFormat="1" applyFont="1" applyFill="1" applyBorder="1" applyAlignment="1">
      <alignment horizontal="center" vertical="top"/>
    </xf>
    <xf numFmtId="0" fontId="22" fillId="0" borderId="108" xfId="3" applyFont="1" applyFill="1" applyBorder="1" applyAlignment="1">
      <alignment horizontal="center" vertical="top"/>
    </xf>
    <xf numFmtId="0" fontId="22" fillId="0" borderId="108" xfId="3" applyFont="1" applyFill="1" applyBorder="1" applyAlignment="1">
      <alignment horizontal="justify" vertical="top" wrapText="1"/>
    </xf>
    <xf numFmtId="0" fontId="22" fillId="0" borderId="108" xfId="3" applyFont="1" applyFill="1" applyBorder="1" applyAlignment="1">
      <alignment horizontal="center" wrapText="1"/>
    </xf>
    <xf numFmtId="43" fontId="22" fillId="0" borderId="108" xfId="6" applyFont="1" applyFill="1" applyBorder="1"/>
    <xf numFmtId="43" fontId="22" fillId="0" borderId="109" xfId="6" applyFont="1" applyFill="1" applyBorder="1"/>
    <xf numFmtId="43" fontId="28" fillId="5" borderId="76" xfId="3" quotePrefix="1" applyNumberFormat="1" applyFont="1" applyFill="1" applyBorder="1" applyAlignment="1">
      <alignment horizontal="center" vertical="center"/>
    </xf>
    <xf numFmtId="0" fontId="47" fillId="5" borderId="76" xfId="3" applyFont="1" applyFill="1" applyBorder="1" applyAlignment="1">
      <alignment horizontal="center"/>
    </xf>
    <xf numFmtId="0" fontId="47" fillId="5" borderId="76" xfId="3" applyFont="1" applyFill="1" applyBorder="1" applyAlignment="1">
      <alignment horizontal="center" vertical="center"/>
    </xf>
    <xf numFmtId="0" fontId="28" fillId="5" borderId="76" xfId="3" applyFont="1" applyFill="1" applyBorder="1" applyAlignment="1">
      <alignment vertical="center"/>
    </xf>
    <xf numFmtId="0" fontId="28" fillId="5" borderId="76" xfId="3" applyFont="1" applyFill="1" applyBorder="1" applyAlignment="1">
      <alignment vertical="center" wrapText="1"/>
    </xf>
    <xf numFmtId="0" fontId="28" fillId="5" borderId="76" xfId="3" applyFont="1" applyFill="1" applyBorder="1" applyAlignment="1">
      <alignment horizontal="center" vertical="center"/>
    </xf>
    <xf numFmtId="43" fontId="22" fillId="5" borderId="76" xfId="6" applyFont="1" applyFill="1" applyBorder="1" applyAlignment="1">
      <alignment vertical="center"/>
    </xf>
    <xf numFmtId="0" fontId="22" fillId="5" borderId="76" xfId="3" applyFont="1" applyFill="1" applyBorder="1" applyAlignment="1">
      <alignment vertical="center"/>
    </xf>
    <xf numFmtId="3" fontId="22" fillId="0" borderId="4" xfId="3" applyNumberFormat="1" applyFont="1" applyFill="1" applyBorder="1" applyAlignment="1">
      <alignment horizontal="center" vertical="top"/>
    </xf>
    <xf numFmtId="181" fontId="22" fillId="0" borderId="5" xfId="6" applyNumberFormat="1" applyFont="1" applyFill="1" applyBorder="1"/>
    <xf numFmtId="181" fontId="22" fillId="0" borderId="108" xfId="6" applyNumberFormat="1" applyFont="1" applyFill="1" applyBorder="1"/>
    <xf numFmtId="43" fontId="28" fillId="5" borderId="0" xfId="3" quotePrefix="1" applyNumberFormat="1" applyFont="1" applyFill="1" applyBorder="1" applyAlignment="1">
      <alignment horizontal="center" vertical="center"/>
    </xf>
    <xf numFmtId="0" fontId="23" fillId="0" borderId="0" xfId="3" applyFont="1" applyBorder="1"/>
    <xf numFmtId="0" fontId="22" fillId="0" borderId="5" xfId="3" applyFont="1" applyFill="1" applyBorder="1" applyAlignment="1">
      <alignment horizontal="left" vertical="top"/>
    </xf>
    <xf numFmtId="0" fontId="22" fillId="0" borderId="0" xfId="0" applyFont="1" applyFill="1" applyBorder="1" applyAlignment="1">
      <alignment horizontal="center" vertical="center"/>
    </xf>
    <xf numFmtId="167" fontId="22" fillId="0" borderId="0" xfId="7" applyNumberFormat="1" applyFont="1" applyFill="1" applyBorder="1" applyAlignment="1">
      <alignment horizontal="center" vertical="center"/>
    </xf>
    <xf numFmtId="165" fontId="23" fillId="0" borderId="0" xfId="0" applyNumberFormat="1" applyFont="1" applyFill="1" applyBorder="1" applyAlignment="1">
      <alignment horizontal="center" vertical="center"/>
    </xf>
    <xf numFmtId="0" fontId="23" fillId="0" borderId="0" xfId="0" applyFont="1" applyFill="1" applyBorder="1" applyAlignment="1">
      <alignment horizontal="center" vertical="center"/>
    </xf>
    <xf numFmtId="2" fontId="22" fillId="0" borderId="0" xfId="0" applyNumberFormat="1" applyFont="1" applyFill="1" applyAlignment="1">
      <alignment horizontal="center" vertical="center"/>
    </xf>
    <xf numFmtId="0" fontId="22" fillId="0" borderId="0" xfId="0" applyFont="1" applyFill="1" applyAlignment="1">
      <alignment horizontal="center" vertical="center"/>
    </xf>
    <xf numFmtId="165" fontId="22" fillId="0" borderId="0" xfId="0" applyNumberFormat="1" applyFont="1" applyFill="1" applyBorder="1" applyAlignment="1">
      <alignment horizontal="center" vertical="center"/>
    </xf>
    <xf numFmtId="170" fontId="22" fillId="0" borderId="0" xfId="9" applyNumberFormat="1" applyFont="1" applyFill="1" applyAlignment="1">
      <alignment horizontal="center" vertical="center"/>
    </xf>
    <xf numFmtId="1" fontId="22" fillId="0" borderId="0" xfId="0" applyNumberFormat="1" applyFont="1" applyFill="1" applyAlignment="1">
      <alignment horizontal="center" vertical="center"/>
    </xf>
    <xf numFmtId="0" fontId="22" fillId="0" borderId="0" xfId="9" applyNumberFormat="1" applyFont="1" applyFill="1" applyBorder="1" applyAlignment="1">
      <alignment horizontal="center" vertical="center"/>
    </xf>
    <xf numFmtId="165" fontId="23" fillId="0" borderId="0" xfId="0" applyNumberFormat="1" applyFont="1" applyFill="1" applyBorder="1" applyAlignment="1">
      <alignment horizontal="center" vertical="center"/>
    </xf>
    <xf numFmtId="0" fontId="23" fillId="0" borderId="0" xfId="0" applyFont="1" applyFill="1" applyBorder="1" applyAlignment="1">
      <alignment horizontal="center" vertical="center"/>
    </xf>
    <xf numFmtId="0" fontId="22" fillId="0" borderId="0" xfId="0" applyFont="1" applyFill="1" applyBorder="1" applyAlignment="1">
      <alignment horizontal="center" vertical="center"/>
    </xf>
    <xf numFmtId="0" fontId="22" fillId="0" borderId="0" xfId="0" applyFont="1" applyFill="1" applyAlignment="1">
      <alignment horizontal="center" vertical="center"/>
    </xf>
    <xf numFmtId="165" fontId="22" fillId="0" borderId="0" xfId="0" applyNumberFormat="1" applyFont="1" applyFill="1" applyBorder="1" applyAlignment="1">
      <alignment horizontal="center" vertical="center"/>
    </xf>
    <xf numFmtId="167" fontId="22" fillId="0" borderId="0" xfId="7" applyNumberFormat="1" applyFont="1" applyFill="1" applyBorder="1" applyAlignment="1">
      <alignment horizontal="center" vertical="center"/>
    </xf>
    <xf numFmtId="0" fontId="1" fillId="0" borderId="0" xfId="52"/>
    <xf numFmtId="0" fontId="1" fillId="0" borderId="110" xfId="52" applyBorder="1"/>
    <xf numFmtId="0" fontId="40" fillId="0" borderId="111" xfId="52" applyFont="1" applyBorder="1" applyAlignment="1">
      <alignment horizontal="center"/>
    </xf>
    <xf numFmtId="2" fontId="40" fillId="0" borderId="112" xfId="52" applyNumberFormat="1" applyFont="1" applyBorder="1" applyAlignment="1">
      <alignment horizontal="center"/>
    </xf>
    <xf numFmtId="0" fontId="47" fillId="0" borderId="113" xfId="52" applyFont="1" applyBorder="1" applyAlignment="1">
      <alignment horizontal="center" vertical="center"/>
    </xf>
    <xf numFmtId="0" fontId="52" fillId="0" borderId="114" xfId="52" applyFont="1" applyBorder="1" applyAlignment="1">
      <alignment vertical="center" wrapText="1"/>
    </xf>
    <xf numFmtId="0" fontId="52" fillId="0" borderId="114" xfId="52" applyFont="1" applyBorder="1" applyAlignment="1">
      <alignment vertical="center"/>
    </xf>
    <xf numFmtId="43" fontId="52" fillId="0" borderId="114" xfId="53" applyFont="1" applyBorder="1" applyAlignment="1">
      <alignment horizontal="center" vertical="center"/>
    </xf>
    <xf numFmtId="2" fontId="1" fillId="0" borderId="115" xfId="52" applyNumberFormat="1" applyBorder="1"/>
    <xf numFmtId="43" fontId="1" fillId="0" borderId="0" xfId="52" applyNumberFormat="1"/>
    <xf numFmtId="164" fontId="1" fillId="0" borderId="0" xfId="54" applyFont="1"/>
    <xf numFmtId="179" fontId="1" fillId="0" borderId="0" xfId="55" applyNumberFormat="1" applyFont="1"/>
    <xf numFmtId="178" fontId="1" fillId="0" borderId="0" xfId="55" applyNumberFormat="1" applyFont="1"/>
    <xf numFmtId="0" fontId="0" fillId="0" borderId="0" xfId="52" applyFont="1"/>
    <xf numFmtId="0" fontId="47" fillId="0" borderId="116" xfId="52" applyFont="1" applyBorder="1" applyAlignment="1">
      <alignment horizontal="center" vertical="center"/>
    </xf>
    <xf numFmtId="0" fontId="52" fillId="0" borderId="117" xfId="52" applyFont="1" applyBorder="1" applyAlignment="1">
      <alignment vertical="center" wrapText="1"/>
    </xf>
    <xf numFmtId="0" fontId="52" fillId="0" borderId="117" xfId="52" applyFont="1" applyBorder="1" applyAlignment="1">
      <alignment vertical="center"/>
    </xf>
    <xf numFmtId="43" fontId="52" fillId="0" borderId="117" xfId="53" applyFont="1" applyBorder="1" applyAlignment="1">
      <alignment horizontal="center" vertical="center"/>
    </xf>
    <xf numFmtId="2" fontId="1" fillId="0" borderId="118" xfId="52" applyNumberFormat="1" applyBorder="1"/>
    <xf numFmtId="0" fontId="1" fillId="0" borderId="119" xfId="52" applyBorder="1"/>
    <xf numFmtId="0" fontId="1" fillId="0" borderId="120" xfId="52" applyBorder="1"/>
    <xf numFmtId="0" fontId="40" fillId="0" borderId="120" xfId="52" applyFont="1" applyBorder="1"/>
    <xf numFmtId="43" fontId="40" fillId="0" borderId="120" xfId="52" applyNumberFormat="1" applyFont="1" applyBorder="1"/>
    <xf numFmtId="43" fontId="40" fillId="0" borderId="121" xfId="52" applyNumberFormat="1" applyFont="1" applyBorder="1"/>
    <xf numFmtId="0" fontId="40" fillId="0" borderId="0" xfId="52" applyFont="1"/>
    <xf numFmtId="43" fontId="40" fillId="0" borderId="0" xfId="52" applyNumberFormat="1" applyFont="1"/>
    <xf numFmtId="43" fontId="40" fillId="0" borderId="122" xfId="52" applyNumberFormat="1" applyFont="1" applyBorder="1"/>
    <xf numFmtId="0" fontId="1" fillId="5" borderId="77" xfId="52" applyFill="1" applyBorder="1"/>
    <xf numFmtId="0" fontId="1" fillId="5" borderId="31" xfId="52" applyFill="1" applyBorder="1"/>
    <xf numFmtId="0" fontId="0" fillId="5" borderId="76" xfId="52" applyFont="1" applyFill="1" applyBorder="1"/>
    <xf numFmtId="0" fontId="62" fillId="5" borderId="76" xfId="52" applyFont="1" applyFill="1" applyBorder="1" applyAlignment="1">
      <alignment horizontal="right"/>
    </xf>
    <xf numFmtId="43" fontId="62" fillId="5" borderId="76" xfId="52" applyNumberFormat="1" applyFont="1" applyFill="1" applyBorder="1"/>
    <xf numFmtId="0" fontId="1" fillId="5" borderId="30" xfId="52" applyFill="1" applyBorder="1"/>
    <xf numFmtId="43" fontId="62" fillId="5" borderId="31" xfId="52" applyNumberFormat="1" applyFont="1" applyFill="1" applyBorder="1" applyAlignment="1">
      <alignment horizontal="right"/>
    </xf>
    <xf numFmtId="0" fontId="22" fillId="0" borderId="0" xfId="0" applyFont="1" applyAlignment="1">
      <alignment horizontal="left" vertical="center"/>
    </xf>
    <xf numFmtId="0" fontId="30" fillId="0" borderId="0" xfId="15" applyFont="1" applyAlignment="1">
      <alignment vertical="center"/>
    </xf>
    <xf numFmtId="0" fontId="22" fillId="0" borderId="0" xfId="15" applyFont="1" applyAlignment="1">
      <alignment vertical="center"/>
    </xf>
    <xf numFmtId="0" fontId="20" fillId="0" borderId="0" xfId="15" applyFont="1" applyAlignment="1">
      <alignment vertical="center"/>
    </xf>
    <xf numFmtId="180" fontId="20" fillId="0" borderId="0" xfId="0" applyNumberFormat="1" applyFont="1" applyFill="1" applyAlignment="1">
      <alignment vertical="center"/>
    </xf>
    <xf numFmtId="0" fontId="40" fillId="7" borderId="8" xfId="49" applyFont="1" applyFill="1" applyBorder="1" applyAlignment="1">
      <alignment horizontal="center"/>
    </xf>
    <xf numFmtId="0" fontId="40" fillId="7" borderId="28" xfId="49" applyFont="1" applyFill="1" applyBorder="1" applyAlignment="1">
      <alignment horizontal="center"/>
    </xf>
    <xf numFmtId="0" fontId="40" fillId="7" borderId="29" xfId="49" applyFont="1" applyFill="1" applyBorder="1" applyAlignment="1">
      <alignment horizontal="center"/>
    </xf>
    <xf numFmtId="0" fontId="40" fillId="7" borderId="77" xfId="49" applyFont="1" applyFill="1" applyBorder="1" applyAlignment="1">
      <alignment horizontal="center"/>
    </xf>
    <xf numFmtId="0" fontId="40" fillId="7" borderId="30" xfId="49" applyFont="1" applyFill="1" applyBorder="1" applyAlignment="1">
      <alignment horizontal="center"/>
    </xf>
    <xf numFmtId="0" fontId="40" fillId="7" borderId="31" xfId="49" applyFont="1" applyFill="1" applyBorder="1" applyAlignment="1">
      <alignment horizontal="center"/>
    </xf>
    <xf numFmtId="0" fontId="47" fillId="0" borderId="7" xfId="49" applyFont="1" applyFill="1" applyBorder="1" applyAlignment="1">
      <alignment horizontal="center" vertical="center"/>
    </xf>
    <xf numFmtId="0" fontId="47" fillId="0" borderId="69" xfId="49" applyFont="1" applyFill="1" applyBorder="1" applyAlignment="1">
      <alignment horizontal="center" vertical="center"/>
    </xf>
    <xf numFmtId="0" fontId="47" fillId="0" borderId="9" xfId="49" applyFont="1" applyFill="1" applyBorder="1" applyAlignment="1">
      <alignment horizontal="center" vertical="center"/>
    </xf>
    <xf numFmtId="0" fontId="47" fillId="0" borderId="7" xfId="49" applyFont="1" applyFill="1" applyBorder="1" applyAlignment="1">
      <alignment horizontal="center" vertical="center" wrapText="1"/>
    </xf>
    <xf numFmtId="0" fontId="47" fillId="0" borderId="9" xfId="49" applyFont="1" applyFill="1" applyBorder="1" applyAlignment="1">
      <alignment horizontal="center" vertical="center" wrapText="1"/>
    </xf>
    <xf numFmtId="0" fontId="47" fillId="0" borderId="69" xfId="49" applyFont="1" applyFill="1" applyBorder="1" applyAlignment="1">
      <alignment horizontal="center" vertical="center" wrapText="1"/>
    </xf>
    <xf numFmtId="0" fontId="40" fillId="7" borderId="8" xfId="52" applyFont="1" applyFill="1" applyBorder="1" applyAlignment="1">
      <alignment horizontal="center" vertical="center"/>
    </xf>
    <xf numFmtId="0" fontId="40" fillId="7" borderId="28" xfId="52" applyFont="1" applyFill="1" applyBorder="1" applyAlignment="1">
      <alignment horizontal="center" vertical="center"/>
    </xf>
    <xf numFmtId="0" fontId="40" fillId="7" borderId="29" xfId="52" applyFont="1" applyFill="1" applyBorder="1" applyAlignment="1">
      <alignment horizontal="center" vertical="center"/>
    </xf>
    <xf numFmtId="0" fontId="23" fillId="0" borderId="0" xfId="15" applyFont="1" applyFill="1" applyBorder="1" applyAlignment="1">
      <alignment horizontal="left" wrapText="1"/>
    </xf>
    <xf numFmtId="165" fontId="23" fillId="0" borderId="0" xfId="0" applyNumberFormat="1" applyFont="1" applyFill="1" applyBorder="1" applyAlignment="1">
      <alignment horizontal="center" vertical="center"/>
    </xf>
    <xf numFmtId="0" fontId="23" fillId="0" borderId="0" xfId="0" applyFont="1" applyFill="1" applyBorder="1" applyAlignment="1">
      <alignment horizontal="center" vertical="center"/>
    </xf>
    <xf numFmtId="0" fontId="22" fillId="0" borderId="0" xfId="0" applyFont="1" applyFill="1" applyBorder="1" applyAlignment="1">
      <alignment horizontal="center" vertical="center"/>
    </xf>
    <xf numFmtId="9" fontId="21" fillId="5" borderId="0" xfId="4" applyFont="1" applyFill="1" applyBorder="1" applyAlignment="1">
      <alignment horizontal="left" vertical="center" wrapText="1"/>
    </xf>
    <xf numFmtId="43" fontId="22" fillId="0" borderId="0" xfId="9" applyNumberFormat="1" applyFont="1" applyFill="1" applyAlignment="1">
      <alignment horizontal="right" vertical="center"/>
    </xf>
    <xf numFmtId="171" fontId="22" fillId="0" borderId="0" xfId="0" applyNumberFormat="1" applyFont="1" applyFill="1" applyBorder="1" applyAlignment="1">
      <alignment horizontal="center" vertical="center"/>
    </xf>
    <xf numFmtId="2" fontId="22" fillId="0" borderId="0" xfId="0" applyNumberFormat="1" applyFont="1" applyFill="1" applyBorder="1" applyAlignment="1">
      <alignment horizontal="center" vertical="center"/>
    </xf>
    <xf numFmtId="2" fontId="22" fillId="0" borderId="0" xfId="0" applyNumberFormat="1" applyFont="1" applyFill="1" applyAlignment="1">
      <alignment horizontal="center" vertical="center"/>
    </xf>
    <xf numFmtId="43" fontId="22" fillId="0" borderId="0" xfId="9" applyNumberFormat="1" applyFont="1" applyFill="1" applyAlignment="1">
      <alignment horizontal="center" vertical="center"/>
    </xf>
    <xf numFmtId="43" fontId="22" fillId="0" borderId="0" xfId="0" applyNumberFormat="1" applyFont="1" applyFill="1" applyAlignment="1">
      <alignment horizontal="center" vertical="center"/>
    </xf>
    <xf numFmtId="0" fontId="22" fillId="0" borderId="0" xfId="0" applyFont="1" applyFill="1" applyAlignment="1">
      <alignment horizontal="center" vertical="center"/>
    </xf>
    <xf numFmtId="0" fontId="23" fillId="0" borderId="0" xfId="15" applyFont="1" applyFill="1" applyBorder="1" applyAlignment="1">
      <alignment horizontal="left" vertical="center" wrapText="1"/>
    </xf>
    <xf numFmtId="165" fontId="22" fillId="0" borderId="0" xfId="0" applyNumberFormat="1" applyFont="1" applyFill="1" applyBorder="1" applyAlignment="1">
      <alignment horizontal="center" vertical="center"/>
    </xf>
    <xf numFmtId="43" fontId="22" fillId="0" borderId="0" xfId="9" applyFont="1" applyFill="1" applyBorder="1" applyAlignment="1">
      <alignment horizontal="right" vertical="center"/>
    </xf>
    <xf numFmtId="1" fontId="22" fillId="0" borderId="0" xfId="0" applyNumberFormat="1" applyFont="1" applyFill="1" applyBorder="1" applyAlignment="1">
      <alignment horizontal="center" vertical="center"/>
    </xf>
    <xf numFmtId="170" fontId="22" fillId="0" borderId="0" xfId="9" applyNumberFormat="1" applyFont="1" applyFill="1" applyAlignment="1">
      <alignment horizontal="right" vertical="center"/>
    </xf>
    <xf numFmtId="176" fontId="22" fillId="0" borderId="0" xfId="4" applyNumberFormat="1" applyFont="1" applyFill="1" applyBorder="1" applyAlignment="1">
      <alignment horizontal="center" vertical="center"/>
    </xf>
    <xf numFmtId="165" fontId="22" fillId="0" borderId="0" xfId="0" applyNumberFormat="1" applyFont="1" applyFill="1" applyAlignment="1">
      <alignment horizontal="center" vertical="center"/>
    </xf>
    <xf numFmtId="43" fontId="22" fillId="0" borderId="0" xfId="9" applyNumberFormat="1" applyFont="1" applyFill="1" applyBorder="1" applyAlignment="1">
      <alignment horizontal="center" vertical="center"/>
    </xf>
    <xf numFmtId="167" fontId="22" fillId="0" borderId="0" xfId="7" applyNumberFormat="1" applyFont="1" applyFill="1" applyBorder="1" applyAlignment="1">
      <alignment horizontal="center" vertical="center"/>
    </xf>
    <xf numFmtId="3" fontId="22" fillId="0" borderId="0" xfId="4" applyNumberFormat="1" applyFont="1" applyFill="1" applyBorder="1" applyAlignment="1">
      <alignment horizontal="center" vertical="center"/>
    </xf>
    <xf numFmtId="0" fontId="47" fillId="0" borderId="0" xfId="3" applyFont="1" applyBorder="1" applyAlignment="1">
      <alignment horizontal="center"/>
    </xf>
    <xf numFmtId="180" fontId="23" fillId="0" borderId="0" xfId="48" applyNumberFormat="1" applyFont="1" applyFill="1" applyAlignment="1">
      <alignment horizontal="center" vertical="center"/>
    </xf>
    <xf numFmtId="180" fontId="28" fillId="5" borderId="0" xfId="0" applyNumberFormat="1" applyFont="1" applyFill="1" applyBorder="1" applyAlignment="1">
      <alignment horizontal="center" vertical="center"/>
    </xf>
    <xf numFmtId="43" fontId="22" fillId="0" borderId="0" xfId="9" applyFont="1" applyFill="1" applyAlignment="1">
      <alignment horizontal="center" vertical="center"/>
    </xf>
    <xf numFmtId="0" fontId="22" fillId="0" borderId="0" xfId="9" applyNumberFormat="1" applyFont="1" applyFill="1" applyBorder="1" applyAlignment="1">
      <alignment horizontal="center" vertical="center"/>
    </xf>
    <xf numFmtId="170" fontId="22" fillId="0" borderId="0" xfId="9" applyNumberFormat="1" applyFont="1" applyFill="1" applyAlignment="1">
      <alignment horizontal="center" vertical="center"/>
    </xf>
    <xf numFmtId="1" fontId="22" fillId="0" borderId="0" xfId="0" applyNumberFormat="1" applyFont="1" applyFill="1" applyAlignment="1">
      <alignment horizontal="center" vertical="center"/>
    </xf>
    <xf numFmtId="9" fontId="48" fillId="5" borderId="0" xfId="4" applyFont="1" applyFill="1" applyBorder="1" applyAlignment="1">
      <alignment horizontal="left" vertical="center" wrapText="1"/>
    </xf>
    <xf numFmtId="0" fontId="28" fillId="5" borderId="0" xfId="0" applyFont="1" applyFill="1" applyBorder="1" applyAlignment="1">
      <alignment horizontal="left" vertical="center"/>
    </xf>
    <xf numFmtId="175" fontId="22" fillId="0" borderId="0" xfId="0" applyNumberFormat="1" applyFont="1" applyFill="1" applyAlignment="1">
      <alignment horizontal="center" vertical="center"/>
    </xf>
    <xf numFmtId="9" fontId="22" fillId="0" borderId="0" xfId="0" applyNumberFormat="1" applyFont="1" applyFill="1" applyAlignment="1">
      <alignment horizontal="center" vertical="center"/>
    </xf>
    <xf numFmtId="9" fontId="21" fillId="5" borderId="0" xfId="4" applyFont="1" applyFill="1" applyBorder="1" applyAlignment="1">
      <alignment horizontal="center" vertical="center"/>
    </xf>
    <xf numFmtId="170" fontId="59" fillId="0" borderId="77" xfId="9" applyNumberFormat="1" applyFont="1" applyFill="1" applyBorder="1" applyAlignment="1">
      <alignment horizontal="center" vertical="center"/>
    </xf>
    <xf numFmtId="170" fontId="59" fillId="0" borderId="31" xfId="9" applyNumberFormat="1" applyFont="1" applyFill="1" applyBorder="1" applyAlignment="1">
      <alignment horizontal="center" vertical="center"/>
    </xf>
    <xf numFmtId="9" fontId="23" fillId="0" borderId="77" xfId="0" applyNumberFormat="1" applyFont="1" applyFill="1" applyBorder="1" applyAlignment="1">
      <alignment horizontal="center" vertical="center"/>
    </xf>
    <xf numFmtId="9" fontId="23" fillId="0" borderId="30" xfId="0" applyNumberFormat="1" applyFont="1" applyFill="1" applyBorder="1" applyAlignment="1">
      <alignment horizontal="center" vertical="center"/>
    </xf>
    <xf numFmtId="9" fontId="23" fillId="0" borderId="31" xfId="0" applyNumberFormat="1" applyFont="1" applyFill="1" applyBorder="1" applyAlignment="1">
      <alignment horizontal="center" vertical="center"/>
    </xf>
    <xf numFmtId="170" fontId="34" fillId="0" borderId="77" xfId="9" applyNumberFormat="1" applyFont="1" applyFill="1" applyBorder="1" applyAlignment="1">
      <alignment horizontal="center" vertical="center"/>
    </xf>
    <xf numFmtId="170" fontId="34" fillId="0" borderId="31" xfId="9" applyNumberFormat="1" applyFont="1" applyFill="1" applyBorder="1" applyAlignment="1">
      <alignment horizontal="center" vertical="center"/>
    </xf>
    <xf numFmtId="43" fontId="22" fillId="0" borderId="77" xfId="9" applyNumberFormat="1" applyFont="1" applyFill="1" applyBorder="1" applyAlignment="1">
      <alignment horizontal="center" vertical="center"/>
    </xf>
    <xf numFmtId="43" fontId="22" fillId="0" borderId="30" xfId="9" applyNumberFormat="1" applyFont="1" applyFill="1" applyBorder="1" applyAlignment="1">
      <alignment horizontal="center" vertical="center"/>
    </xf>
    <xf numFmtId="43" fontId="22" fillId="0" borderId="31" xfId="9" applyNumberFormat="1" applyFont="1" applyFill="1" applyBorder="1" applyAlignment="1">
      <alignment horizontal="center" vertical="center"/>
    </xf>
    <xf numFmtId="170" fontId="23" fillId="0" borderId="76" xfId="9" applyNumberFormat="1" applyFont="1" applyFill="1" applyBorder="1" applyAlignment="1">
      <alignment horizontal="center" vertical="center"/>
    </xf>
    <xf numFmtId="170" fontId="59" fillId="0" borderId="30" xfId="9" applyNumberFormat="1" applyFont="1" applyFill="1" applyBorder="1" applyAlignment="1">
      <alignment horizontal="center" vertical="center"/>
    </xf>
    <xf numFmtId="170" fontId="59" fillId="0" borderId="76" xfId="9" applyNumberFormat="1" applyFont="1" applyFill="1" applyBorder="1" applyAlignment="1">
      <alignment horizontal="center" vertical="center"/>
    </xf>
    <xf numFmtId="43" fontId="23" fillId="0" borderId="77" xfId="9" applyNumberFormat="1" applyFont="1" applyFill="1" applyBorder="1" applyAlignment="1">
      <alignment horizontal="center" vertical="center"/>
    </xf>
    <xf numFmtId="43" fontId="23" fillId="0" borderId="30" xfId="9" applyNumberFormat="1" applyFont="1" applyFill="1" applyBorder="1" applyAlignment="1">
      <alignment horizontal="center" vertical="center"/>
    </xf>
    <xf numFmtId="43" fontId="23" fillId="0" borderId="31" xfId="9" applyNumberFormat="1" applyFont="1" applyFill="1" applyBorder="1" applyAlignment="1">
      <alignment horizontal="center" vertical="center"/>
    </xf>
    <xf numFmtId="170" fontId="22" fillId="0" borderId="76" xfId="9" applyNumberFormat="1" applyFont="1" applyFill="1" applyBorder="1" applyAlignment="1">
      <alignment horizontal="center" vertical="center"/>
    </xf>
    <xf numFmtId="43" fontId="22" fillId="0" borderId="76" xfId="9" applyNumberFormat="1" applyFont="1" applyFill="1" applyBorder="1" applyAlignment="1">
      <alignment horizontal="center" vertical="center"/>
    </xf>
    <xf numFmtId="43" fontId="23" fillId="0" borderId="47" xfId="9" applyNumberFormat="1" applyFont="1" applyFill="1" applyBorder="1" applyAlignment="1">
      <alignment horizontal="center" vertical="center" wrapText="1"/>
    </xf>
    <xf numFmtId="43" fontId="23" fillId="0" borderId="23" xfId="9" applyNumberFormat="1" applyFont="1" applyFill="1" applyBorder="1" applyAlignment="1">
      <alignment horizontal="center" vertical="center" wrapText="1"/>
    </xf>
    <xf numFmtId="43" fontId="23" fillId="0" borderId="27" xfId="9" applyNumberFormat="1" applyFont="1" applyFill="1" applyBorder="1" applyAlignment="1">
      <alignment horizontal="center" vertical="center" wrapText="1"/>
    </xf>
    <xf numFmtId="43" fontId="23" fillId="0" borderId="8" xfId="9" applyNumberFormat="1" applyFont="1" applyFill="1" applyBorder="1" applyAlignment="1">
      <alignment horizontal="center" vertical="center" wrapText="1"/>
    </xf>
    <xf numFmtId="43" fontId="23" fillId="0" borderId="28" xfId="9" applyNumberFormat="1" applyFont="1" applyFill="1" applyBorder="1" applyAlignment="1">
      <alignment horizontal="center" vertical="center" wrapText="1"/>
    </xf>
    <xf numFmtId="43" fontId="23" fillId="0" borderId="29" xfId="9" applyNumberFormat="1" applyFont="1" applyFill="1" applyBorder="1" applyAlignment="1">
      <alignment horizontal="center" vertical="center" wrapText="1"/>
    </xf>
    <xf numFmtId="170" fontId="23" fillId="0" borderId="77" xfId="9" applyNumberFormat="1" applyFont="1" applyFill="1" applyBorder="1" applyAlignment="1">
      <alignment horizontal="center" vertical="center"/>
    </xf>
    <xf numFmtId="0" fontId="23" fillId="0" borderId="77" xfId="0" applyFont="1" applyFill="1" applyBorder="1" applyAlignment="1">
      <alignment horizontal="center" vertical="center"/>
    </xf>
    <xf numFmtId="0" fontId="23" fillId="0" borderId="30" xfId="0" applyFont="1" applyFill="1" applyBorder="1" applyAlignment="1">
      <alignment horizontal="center" vertical="center"/>
    </xf>
    <xf numFmtId="0" fontId="23" fillId="0" borderId="31" xfId="0" applyFont="1" applyFill="1" applyBorder="1" applyAlignment="1">
      <alignment horizontal="center" vertical="center"/>
    </xf>
    <xf numFmtId="165" fontId="22" fillId="0" borderId="0" xfId="7" applyNumberFormat="1" applyFont="1" applyFill="1" applyBorder="1" applyAlignment="1">
      <alignment horizontal="center" vertical="center"/>
    </xf>
    <xf numFmtId="9" fontId="22" fillId="0" borderId="0" xfId="9" applyNumberFormat="1" applyFont="1" applyFill="1" applyBorder="1" applyAlignment="1">
      <alignment horizontal="right" vertical="center"/>
    </xf>
    <xf numFmtId="0" fontId="22" fillId="0" borderId="0" xfId="0" applyNumberFormat="1" applyFont="1" applyFill="1" applyBorder="1" applyAlignment="1">
      <alignment horizontal="center" vertical="center"/>
    </xf>
    <xf numFmtId="9" fontId="22" fillId="0" borderId="0" xfId="7" applyNumberFormat="1" applyFont="1" applyFill="1" applyBorder="1" applyAlignment="1">
      <alignment horizontal="center" vertical="center"/>
    </xf>
    <xf numFmtId="165" fontId="22" fillId="0" borderId="0" xfId="15" applyNumberFormat="1" applyFont="1" applyFill="1" applyBorder="1" applyAlignment="1">
      <alignment horizontal="center" vertical="center"/>
    </xf>
    <xf numFmtId="0" fontId="22" fillId="0" borderId="0" xfId="15" applyNumberFormat="1" applyFont="1" applyFill="1" applyBorder="1" applyAlignment="1">
      <alignment horizontal="center" vertical="center"/>
    </xf>
    <xf numFmtId="167" fontId="22" fillId="0" borderId="0" xfId="15" applyNumberFormat="1" applyFont="1" applyFill="1" applyBorder="1" applyAlignment="1">
      <alignment horizontal="center" vertical="center"/>
    </xf>
    <xf numFmtId="167" fontId="22" fillId="0" borderId="0" xfId="7" applyNumberFormat="1" applyFont="1" applyFill="1" applyAlignment="1">
      <alignment horizontal="center" vertical="center"/>
    </xf>
    <xf numFmtId="166" fontId="22" fillId="0" borderId="0" xfId="7" applyNumberFormat="1" applyFont="1" applyFill="1" applyAlignment="1">
      <alignment horizontal="center" vertical="center"/>
    </xf>
    <xf numFmtId="43" fontId="22" fillId="0" borderId="0" xfId="9" applyFont="1" applyFill="1" applyBorder="1" applyAlignment="1">
      <alignment horizontal="center" vertical="center"/>
    </xf>
    <xf numFmtId="167" fontId="22" fillId="0" borderId="0" xfId="7" applyNumberFormat="1" applyFont="1" applyFill="1" applyAlignment="1">
      <alignment horizontal="left" vertical="center"/>
    </xf>
    <xf numFmtId="9" fontId="22" fillId="0" borderId="0" xfId="0" applyNumberFormat="1" applyFont="1" applyFill="1" applyBorder="1" applyAlignment="1">
      <alignment horizontal="center" vertical="center"/>
    </xf>
    <xf numFmtId="166" fontId="22" fillId="0" borderId="0" xfId="0" applyNumberFormat="1" applyFont="1" applyFill="1" applyBorder="1" applyAlignment="1">
      <alignment horizontal="center" vertical="center"/>
    </xf>
    <xf numFmtId="1" fontId="22" fillId="0" borderId="0" xfId="7" applyNumberFormat="1" applyFont="1" applyFill="1" applyAlignment="1">
      <alignment horizontal="left" vertical="center"/>
    </xf>
    <xf numFmtId="166" fontId="22" fillId="0" borderId="0" xfId="7" applyNumberFormat="1" applyFont="1" applyFill="1" applyAlignment="1">
      <alignment horizontal="left" vertical="center"/>
    </xf>
    <xf numFmtId="0" fontId="22" fillId="0" borderId="0" xfId="15" applyFont="1" applyFill="1" applyBorder="1" applyAlignment="1">
      <alignment horizontal="right" vertical="center"/>
    </xf>
    <xf numFmtId="0" fontId="22" fillId="0" borderId="0" xfId="15" applyFont="1" applyFill="1" applyBorder="1" applyAlignment="1">
      <alignment horizontal="center" vertical="center"/>
    </xf>
    <xf numFmtId="0" fontId="44" fillId="5" borderId="38" xfId="2" applyFont="1" applyFill="1" applyBorder="1" applyAlignment="1" applyProtection="1">
      <alignment horizontal="center" vertical="center"/>
    </xf>
    <xf numFmtId="0" fontId="44" fillId="5" borderId="1" xfId="2" applyFont="1" applyFill="1" applyBorder="1" applyAlignment="1" applyProtection="1">
      <alignment horizontal="center" vertical="center"/>
    </xf>
    <xf numFmtId="0" fontId="44" fillId="5" borderId="39" xfId="2" applyFont="1" applyFill="1" applyBorder="1" applyAlignment="1" applyProtection="1">
      <alignment horizontal="center" vertical="center"/>
    </xf>
    <xf numFmtId="0" fontId="44" fillId="0" borderId="3" xfId="2" applyFont="1" applyBorder="1" applyAlignment="1">
      <alignment horizontal="center" vertical="center"/>
      <protection locked="0"/>
    </xf>
    <xf numFmtId="0" fontId="44" fillId="0" borderId="2" xfId="2" applyFont="1" applyBorder="1" applyAlignment="1">
      <alignment horizontal="center" vertical="center"/>
      <protection locked="0"/>
    </xf>
    <xf numFmtId="0" fontId="44" fillId="0" borderId="26" xfId="2" applyFont="1" applyBorder="1" applyAlignment="1">
      <alignment horizontal="center" vertical="center"/>
      <protection locked="0"/>
    </xf>
    <xf numFmtId="1" fontId="44" fillId="5" borderId="48" xfId="2" applyNumberFormat="1" applyFont="1" applyFill="1" applyBorder="1" applyAlignment="1" applyProtection="1">
      <alignment horizontal="center" vertical="center" wrapText="1"/>
    </xf>
    <xf numFmtId="1" fontId="44" fillId="5" borderId="49" xfId="2" applyNumberFormat="1" applyFont="1" applyFill="1" applyBorder="1" applyAlignment="1" applyProtection="1">
      <alignment horizontal="center" vertical="center" wrapText="1"/>
    </xf>
    <xf numFmtId="1" fontId="44" fillId="5" borderId="50" xfId="2" applyNumberFormat="1" applyFont="1" applyFill="1" applyBorder="1" applyAlignment="1" applyProtection="1">
      <alignment horizontal="center" vertical="center" wrapText="1"/>
    </xf>
    <xf numFmtId="0" fontId="44" fillId="5" borderId="41" xfId="2" applyFont="1" applyFill="1" applyBorder="1" applyAlignment="1" applyProtection="1">
      <alignment horizontal="center" vertical="center" wrapText="1"/>
    </xf>
    <xf numFmtId="0" fontId="44" fillId="5" borderId="13" xfId="2" applyFont="1" applyFill="1" applyBorder="1" applyAlignment="1" applyProtection="1">
      <alignment horizontal="center" vertical="center" wrapText="1"/>
    </xf>
    <xf numFmtId="0" fontId="44" fillId="5" borderId="23" xfId="2" applyFont="1" applyFill="1" applyBorder="1" applyAlignment="1">
      <alignment horizontal="center" vertical="center"/>
      <protection locked="0"/>
    </xf>
    <xf numFmtId="0" fontId="44" fillId="5" borderId="27" xfId="2" applyFont="1" applyFill="1" applyBorder="1" applyAlignment="1">
      <alignment horizontal="center" vertical="center"/>
      <protection locked="0"/>
    </xf>
    <xf numFmtId="0" fontId="44" fillId="5" borderId="28" xfId="2" applyFont="1" applyFill="1" applyBorder="1" applyAlignment="1">
      <alignment horizontal="center" vertical="center"/>
      <protection locked="0"/>
    </xf>
    <xf numFmtId="0" fontId="44" fillId="5" borderId="29" xfId="2" applyFont="1" applyFill="1" applyBorder="1" applyAlignment="1">
      <alignment horizontal="center" vertical="center"/>
      <protection locked="0"/>
    </xf>
    <xf numFmtId="0" fontId="44" fillId="5" borderId="44" xfId="2" applyFont="1" applyFill="1" applyBorder="1" applyAlignment="1" applyProtection="1">
      <alignment horizontal="center" vertical="center" wrapText="1"/>
    </xf>
    <xf numFmtId="0" fontId="44" fillId="5" borderId="26" xfId="2" applyFont="1" applyFill="1" applyBorder="1" applyAlignment="1" applyProtection="1">
      <alignment horizontal="center" vertical="center" wrapText="1"/>
    </xf>
    <xf numFmtId="0" fontId="44" fillId="5" borderId="43" xfId="2" applyFont="1" applyFill="1" applyBorder="1" applyAlignment="1" applyProtection="1">
      <alignment horizontal="center" vertical="center" wrapText="1"/>
    </xf>
    <xf numFmtId="0" fontId="44" fillId="5" borderId="11" xfId="2" applyFont="1" applyFill="1" applyBorder="1" applyAlignment="1" applyProtection="1">
      <alignment horizontal="center" vertical="center" wrapText="1"/>
    </xf>
    <xf numFmtId="0" fontId="44" fillId="5" borderId="0" xfId="2" applyFont="1" applyFill="1" applyBorder="1" applyAlignment="1" applyProtection="1">
      <alignment horizontal="center" vertical="center" wrapText="1"/>
    </xf>
    <xf numFmtId="0" fontId="44" fillId="5" borderId="40" xfId="2" applyFont="1" applyFill="1" applyBorder="1" applyAlignment="1" applyProtection="1">
      <alignment horizontal="center" vertical="center" wrapText="1"/>
    </xf>
    <xf numFmtId="0" fontId="44" fillId="5" borderId="42" xfId="2" applyFont="1" applyFill="1" applyBorder="1" applyAlignment="1" applyProtection="1">
      <alignment horizontal="center" vertical="center" wrapText="1"/>
    </xf>
    <xf numFmtId="0" fontId="44" fillId="5" borderId="9" xfId="2" applyFont="1" applyFill="1" applyBorder="1" applyAlignment="1" applyProtection="1">
      <alignment horizontal="center" vertical="center" wrapText="1"/>
    </xf>
    <xf numFmtId="0" fontId="44" fillId="5" borderId="46" xfId="2" applyFont="1" applyFill="1" applyBorder="1" applyAlignment="1" applyProtection="1">
      <alignment horizontal="center" vertical="center" wrapText="1"/>
    </xf>
    <xf numFmtId="0" fontId="44" fillId="5" borderId="45" xfId="2" applyFont="1" applyFill="1" applyBorder="1" applyAlignment="1" applyProtection="1">
      <alignment horizontal="center" vertical="center" wrapText="1"/>
    </xf>
    <xf numFmtId="0" fontId="44" fillId="5" borderId="44" xfId="2" applyFont="1" applyFill="1" applyBorder="1" applyAlignment="1">
      <alignment horizontal="center"/>
      <protection locked="0"/>
    </xf>
    <xf numFmtId="0" fontId="44" fillId="5" borderId="26" xfId="2" applyFont="1" applyFill="1" applyBorder="1" applyAlignment="1">
      <alignment horizontal="center"/>
      <protection locked="0"/>
    </xf>
    <xf numFmtId="0" fontId="44" fillId="5" borderId="43" xfId="2" applyFont="1" applyFill="1" applyBorder="1" applyAlignment="1">
      <alignment horizontal="center"/>
      <protection locked="0"/>
    </xf>
    <xf numFmtId="0" fontId="44" fillId="5" borderId="98" xfId="2" applyFont="1" applyFill="1" applyBorder="1" applyAlignment="1" applyProtection="1">
      <alignment horizontal="center" vertical="center" wrapText="1"/>
    </xf>
    <xf numFmtId="0" fontId="44" fillId="5" borderId="82" xfId="2" applyFont="1" applyFill="1" applyBorder="1" applyAlignment="1" applyProtection="1">
      <alignment horizontal="center" vertical="center" wrapText="1"/>
    </xf>
    <xf numFmtId="1" fontId="44" fillId="5" borderId="26" xfId="2" applyNumberFormat="1" applyFont="1" applyFill="1" applyBorder="1" applyAlignment="1" applyProtection="1">
      <alignment horizontal="center" vertical="center" wrapText="1"/>
    </xf>
    <xf numFmtId="1" fontId="44" fillId="5" borderId="43" xfId="2" applyNumberFormat="1" applyFont="1" applyFill="1" applyBorder="1" applyAlignment="1" applyProtection="1">
      <alignment horizontal="center" vertical="center" wrapText="1"/>
    </xf>
    <xf numFmtId="1" fontId="44" fillId="5" borderId="0" xfId="2" applyNumberFormat="1" applyFont="1" applyFill="1" applyBorder="1" applyAlignment="1" applyProtection="1">
      <alignment horizontal="center" vertical="center" wrapText="1"/>
    </xf>
    <xf numFmtId="1" fontId="44" fillId="5" borderId="40" xfId="2" applyNumberFormat="1" applyFont="1" applyFill="1" applyBorder="1" applyAlignment="1" applyProtection="1">
      <alignment horizontal="center" vertical="center" wrapText="1"/>
    </xf>
    <xf numFmtId="1" fontId="44" fillId="5" borderId="1" xfId="2" applyNumberFormat="1" applyFont="1" applyFill="1" applyBorder="1" applyAlignment="1" applyProtection="1">
      <alignment horizontal="center" vertical="center" wrapText="1"/>
    </xf>
    <xf numFmtId="1" fontId="44" fillId="5" borderId="39" xfId="2" applyNumberFormat="1" applyFont="1" applyFill="1" applyBorder="1" applyAlignment="1" applyProtection="1">
      <alignment horizontal="center" vertical="center" wrapText="1"/>
    </xf>
    <xf numFmtId="0" fontId="44" fillId="5" borderId="42" xfId="2" applyFont="1" applyFill="1" applyBorder="1" applyAlignment="1" applyProtection="1">
      <alignment horizontal="center" vertical="center" textRotation="90" wrapText="1"/>
    </xf>
    <xf numFmtId="0" fontId="44" fillId="5" borderId="9" xfId="2" applyFont="1" applyFill="1" applyBorder="1" applyAlignment="1" applyProtection="1">
      <alignment horizontal="center" vertical="center" textRotation="90" wrapText="1"/>
    </xf>
    <xf numFmtId="0" fontId="44" fillId="5" borderId="42" xfId="2" applyFont="1" applyFill="1" applyBorder="1" applyAlignment="1" applyProtection="1">
      <alignment horizontal="center" vertical="center"/>
    </xf>
    <xf numFmtId="0" fontId="44" fillId="5" borderId="9" xfId="2" applyFont="1" applyFill="1" applyBorder="1" applyAlignment="1" applyProtection="1">
      <alignment horizontal="center" vertical="center"/>
    </xf>
    <xf numFmtId="0" fontId="44" fillId="5" borderId="44" xfId="2" applyFont="1" applyFill="1" applyBorder="1" applyAlignment="1" applyProtection="1">
      <alignment horizontal="center" vertical="center"/>
    </xf>
    <xf numFmtId="0" fontId="44" fillId="5" borderId="43" xfId="2" applyFont="1" applyFill="1" applyBorder="1" applyAlignment="1" applyProtection="1">
      <alignment horizontal="center" vertical="center"/>
    </xf>
    <xf numFmtId="0" fontId="44" fillId="5" borderId="11" xfId="2" applyFont="1" applyFill="1" applyBorder="1" applyAlignment="1" applyProtection="1">
      <alignment horizontal="center" vertical="center"/>
    </xf>
    <xf numFmtId="0" fontId="44" fillId="5" borderId="40" xfId="2" applyFont="1" applyFill="1" applyBorder="1" applyAlignment="1" applyProtection="1">
      <alignment horizontal="center" vertical="center"/>
    </xf>
    <xf numFmtId="0" fontId="44" fillId="5" borderId="8" xfId="2" applyFont="1" applyFill="1" applyBorder="1" applyAlignment="1" applyProtection="1">
      <alignment horizontal="center" vertical="center"/>
    </xf>
    <xf numFmtId="0" fontId="44" fillId="5" borderId="29" xfId="2" applyFont="1" applyFill="1" applyBorder="1" applyAlignment="1" applyProtection="1">
      <alignment horizontal="center" vertical="center"/>
    </xf>
    <xf numFmtId="43" fontId="22" fillId="0" borderId="0" xfId="0" applyNumberFormat="1" applyFont="1" applyFill="1" applyBorder="1" applyAlignment="1">
      <alignment horizontal="center" vertical="center"/>
    </xf>
    <xf numFmtId="0" fontId="22" fillId="0" borderId="0" xfId="15" applyFont="1" applyFill="1" applyAlignment="1">
      <alignment horizontal="center" vertical="center"/>
    </xf>
    <xf numFmtId="164" fontId="22" fillId="0" borderId="0" xfId="48" applyFont="1" applyFill="1" applyBorder="1" applyAlignment="1">
      <alignment horizontal="center" vertical="center"/>
    </xf>
    <xf numFmtId="2" fontId="22" fillId="0" borderId="0" xfId="15" applyNumberFormat="1" applyFont="1" applyFill="1" applyAlignment="1">
      <alignment horizontal="center" vertical="center"/>
    </xf>
    <xf numFmtId="174" fontId="29" fillId="0" borderId="67" xfId="43" applyFont="1" applyBorder="1"/>
    <xf numFmtId="174" fontId="29" fillId="0" borderId="62" xfId="43" applyFont="1" applyBorder="1"/>
    <xf numFmtId="49" fontId="30" fillId="0" borderId="91" xfId="42" applyNumberFormat="1" applyFont="1" applyFill="1" applyBorder="1" applyAlignment="1">
      <alignment horizontal="center" vertical="center"/>
    </xf>
    <xf numFmtId="49" fontId="30" fillId="0" borderId="92" xfId="42" applyNumberFormat="1" applyFont="1" applyFill="1" applyBorder="1" applyAlignment="1">
      <alignment horizontal="center" vertical="center"/>
    </xf>
    <xf numFmtId="49" fontId="30" fillId="0" borderId="93" xfId="42" applyNumberFormat="1" applyFont="1" applyFill="1" applyBorder="1" applyAlignment="1">
      <alignment horizontal="center" vertical="center"/>
    </xf>
    <xf numFmtId="49" fontId="30" fillId="0" borderId="65" xfId="42" applyNumberFormat="1" applyFont="1" applyFill="1" applyBorder="1" applyAlignment="1">
      <alignment horizontal="center" vertical="center"/>
    </xf>
    <xf numFmtId="49" fontId="30" fillId="0" borderId="94" xfId="42" applyNumberFormat="1" applyFont="1" applyFill="1" applyBorder="1" applyAlignment="1">
      <alignment horizontal="center" vertical="center"/>
    </xf>
    <xf numFmtId="49" fontId="30" fillId="0" borderId="95" xfId="42" applyNumberFormat="1" applyFont="1" applyFill="1" applyBorder="1" applyAlignment="1">
      <alignment horizontal="center" vertical="center"/>
    </xf>
    <xf numFmtId="49" fontId="29" fillId="0" borderId="52" xfId="42" applyNumberFormat="1" applyFont="1" applyFill="1" applyBorder="1" applyAlignment="1">
      <alignment horizontal="center" vertical="center"/>
    </xf>
    <xf numFmtId="49" fontId="29" fillId="0" borderId="65" xfId="42" applyNumberFormat="1" applyFont="1" applyFill="1" applyBorder="1" applyAlignment="1">
      <alignment horizontal="center" vertical="center"/>
    </xf>
    <xf numFmtId="0" fontId="56" fillId="0" borderId="9" xfId="42" applyFont="1" applyFill="1" applyBorder="1" applyAlignment="1">
      <alignment horizontal="center" vertical="center" wrapText="1"/>
    </xf>
    <xf numFmtId="0" fontId="56" fillId="0" borderId="9" xfId="15" applyFont="1" applyFill="1" applyBorder="1" applyAlignment="1">
      <alignment horizontal="center" vertical="center" wrapText="1"/>
    </xf>
    <xf numFmtId="0" fontId="56" fillId="0" borderId="63" xfId="15" applyFont="1" applyFill="1" applyBorder="1" applyAlignment="1">
      <alignment horizontal="center" vertical="center" wrapText="1"/>
    </xf>
    <xf numFmtId="10" fontId="56" fillId="0" borderId="9" xfId="42" applyNumberFormat="1" applyFont="1" applyFill="1" applyBorder="1" applyAlignment="1">
      <alignment horizontal="center" vertical="center"/>
    </xf>
    <xf numFmtId="10" fontId="56" fillId="0" borderId="63" xfId="42" applyNumberFormat="1" applyFont="1" applyFill="1" applyBorder="1" applyAlignment="1">
      <alignment horizontal="center" vertical="center"/>
    </xf>
    <xf numFmtId="174" fontId="30" fillId="0" borderId="66" xfId="43" applyFont="1" applyBorder="1"/>
    <xf numFmtId="174" fontId="29" fillId="0" borderId="13" xfId="43" applyFont="1" applyBorder="1"/>
    <xf numFmtId="0" fontId="30" fillId="5" borderId="61" xfId="42" applyFont="1" applyFill="1" applyBorder="1" applyAlignment="1">
      <alignment horizontal="center" vertical="center"/>
    </xf>
    <xf numFmtId="0" fontId="30" fillId="5" borderId="79" xfId="42" applyFont="1" applyFill="1" applyBorder="1" applyAlignment="1">
      <alignment horizontal="center" vertical="center"/>
    </xf>
    <xf numFmtId="0" fontId="30" fillId="5" borderId="71" xfId="42" applyFont="1" applyFill="1" applyBorder="1" applyAlignment="1">
      <alignment horizontal="center" vertical="center"/>
    </xf>
    <xf numFmtId="0" fontId="30" fillId="5" borderId="69" xfId="42" applyFont="1" applyFill="1" applyBorder="1" applyAlignment="1">
      <alignment horizontal="center" vertical="center"/>
    </xf>
    <xf numFmtId="49" fontId="30" fillId="5" borderId="71" xfId="42" applyNumberFormat="1" applyFont="1" applyFill="1" applyBorder="1" applyAlignment="1">
      <alignment horizontal="center" vertical="center"/>
    </xf>
    <xf numFmtId="49" fontId="30" fillId="5" borderId="69" xfId="42" applyNumberFormat="1" applyFont="1" applyFill="1" applyBorder="1" applyAlignment="1">
      <alignment horizontal="center" vertical="center"/>
    </xf>
    <xf numFmtId="174" fontId="30" fillId="0" borderId="56" xfId="43" applyFont="1" applyBorder="1"/>
    <xf numFmtId="174" fontId="30" fillId="0" borderId="58" xfId="43" applyFont="1" applyBorder="1"/>
    <xf numFmtId="49" fontId="29" fillId="0" borderId="68" xfId="42" applyNumberFormat="1" applyFont="1" applyFill="1" applyBorder="1" applyAlignment="1">
      <alignment horizontal="center" vertical="center"/>
    </xf>
    <xf numFmtId="49" fontId="29" fillId="0" borderId="70" xfId="42" applyNumberFormat="1" applyFont="1" applyFill="1" applyBorder="1" applyAlignment="1">
      <alignment horizontal="center" vertical="center"/>
    </xf>
    <xf numFmtId="0" fontId="56" fillId="0" borderId="7" xfId="42" applyFont="1" applyFill="1" applyBorder="1" applyAlignment="1">
      <alignment horizontal="center" vertical="center" wrapText="1"/>
    </xf>
    <xf numFmtId="0" fontId="56" fillId="0" borderId="69" xfId="15" applyFont="1" applyFill="1" applyBorder="1" applyAlignment="1">
      <alignment horizontal="center" vertical="center" wrapText="1"/>
    </xf>
    <xf numFmtId="164" fontId="56" fillId="0" borderId="59" xfId="48" applyFont="1" applyFill="1" applyBorder="1" applyAlignment="1">
      <alignment horizontal="center" vertical="center"/>
    </xf>
    <xf numFmtId="164" fontId="56" fillId="0" borderId="58" xfId="48" applyFont="1" applyFill="1" applyBorder="1" applyAlignment="1">
      <alignment horizontal="center" vertical="center"/>
    </xf>
    <xf numFmtId="10" fontId="56" fillId="0" borderId="56" xfId="4" applyNumberFormat="1" applyFont="1" applyFill="1" applyBorder="1" applyAlignment="1">
      <alignment horizontal="center" vertical="center"/>
    </xf>
    <xf numFmtId="10" fontId="56" fillId="0" borderId="53" xfId="4" applyNumberFormat="1" applyFont="1" applyFill="1" applyBorder="1" applyAlignment="1">
      <alignment horizontal="center" vertical="center"/>
    </xf>
    <xf numFmtId="0" fontId="30" fillId="0" borderId="61" xfId="42" applyFont="1" applyFill="1" applyBorder="1" applyAlignment="1">
      <alignment horizontal="center" vertical="center"/>
    </xf>
    <xf numFmtId="0" fontId="30" fillId="0" borderId="57" xfId="42" applyFont="1" applyFill="1" applyBorder="1" applyAlignment="1">
      <alignment horizontal="center" vertical="center"/>
    </xf>
    <xf numFmtId="0" fontId="30" fillId="0" borderId="55" xfId="42" applyFont="1" applyFill="1" applyBorder="1" applyAlignment="1">
      <alignment horizontal="center" vertical="center"/>
    </xf>
    <xf numFmtId="10" fontId="56" fillId="0" borderId="7" xfId="42" applyNumberFormat="1" applyFont="1" applyFill="1" applyBorder="1" applyAlignment="1">
      <alignment horizontal="center" vertical="center"/>
    </xf>
    <xf numFmtId="10" fontId="56" fillId="0" borderId="69" xfId="42" applyNumberFormat="1" applyFont="1" applyFill="1" applyBorder="1" applyAlignment="1">
      <alignment horizontal="center" vertical="center"/>
    </xf>
    <xf numFmtId="0" fontId="29" fillId="0" borderId="72" xfId="42" applyFont="1" applyFill="1" applyBorder="1" applyAlignment="1">
      <alignment horizontal="center"/>
    </xf>
    <xf numFmtId="0" fontId="29" fillId="0" borderId="73" xfId="42" applyFont="1" applyFill="1" applyBorder="1" applyAlignment="1">
      <alignment horizontal="center"/>
    </xf>
    <xf numFmtId="0" fontId="29" fillId="0" borderId="10" xfId="42" applyFont="1" applyFill="1" applyBorder="1" applyAlignment="1">
      <alignment horizontal="center"/>
    </xf>
    <xf numFmtId="0" fontId="29" fillId="0" borderId="31" xfId="42" applyFont="1" applyFill="1" applyBorder="1" applyAlignment="1">
      <alignment horizontal="center"/>
    </xf>
    <xf numFmtId="0" fontId="29" fillId="0" borderId="74" xfId="42" applyFont="1" applyFill="1" applyBorder="1" applyAlignment="1">
      <alignment horizontal="center"/>
    </xf>
    <xf numFmtId="0" fontId="29" fillId="0" borderId="75" xfId="42" applyFont="1" applyFill="1" applyBorder="1" applyAlignment="1">
      <alignment horizontal="center"/>
    </xf>
    <xf numFmtId="0" fontId="30" fillId="5" borderId="59" xfId="42" applyFont="1" applyFill="1" applyBorder="1" applyAlignment="1">
      <alignment horizontal="center" vertical="center" wrapText="1"/>
    </xf>
    <xf numFmtId="0" fontId="30" fillId="5" borderId="58" xfId="42" applyFont="1" applyFill="1" applyBorder="1" applyAlignment="1">
      <alignment horizontal="center" vertical="center" wrapText="1"/>
    </xf>
  </cellXfs>
  <cellStyles count="56">
    <cellStyle name="Cálculo" xfId="28" builtinId="22" customBuiltin="1"/>
    <cellStyle name="Entrada" xfId="26" builtinId="20" customBuiltin="1"/>
    <cellStyle name="Moeda" xfId="48" builtinId="4"/>
    <cellStyle name="Moeda 2" xfId="54" xr:uid="{BD31541C-AFA1-457E-A733-0B0960CBEF80}"/>
    <cellStyle name="Moeda_CRONOGRAMA-L10 2" xfId="43" xr:uid="{00000000-0005-0000-0000-000003000000}"/>
    <cellStyle name="Normal" xfId="0" builtinId="0"/>
    <cellStyle name="Normal 10" xfId="35" xr:uid="{00000000-0005-0000-0000-000005000000}"/>
    <cellStyle name="Normal 10 2" xfId="51" xr:uid="{7BC54871-D9D6-41C9-ADA6-CB5A39AABAB0}"/>
    <cellStyle name="Normal 11" xfId="45" xr:uid="{00000000-0005-0000-0000-000006000000}"/>
    <cellStyle name="Normal 12" xfId="49" xr:uid="{BEA777BC-ABFA-4FDB-BE70-7646B8EB06BC}"/>
    <cellStyle name="Normal 12 2" xfId="52" xr:uid="{A659DE12-1830-410E-89C9-BB688F271CC3}"/>
    <cellStyle name="Normal 2" xfId="1" xr:uid="{00000000-0005-0000-0000-000007000000}"/>
    <cellStyle name="Normal 2 2" xfId="32" xr:uid="{00000000-0005-0000-0000-000008000000}"/>
    <cellStyle name="Normal 2 3" xfId="36" xr:uid="{00000000-0005-0000-0000-000009000000}"/>
    <cellStyle name="Normal 2 4" xfId="41" xr:uid="{00000000-0005-0000-0000-00000A000000}"/>
    <cellStyle name="Normal 3" xfId="2" xr:uid="{00000000-0005-0000-0000-00000B000000}"/>
    <cellStyle name="Normal 4" xfId="10" xr:uid="{00000000-0005-0000-0000-00000C000000}"/>
    <cellStyle name="Normal 4 2" xfId="18" xr:uid="{00000000-0005-0000-0000-00000D000000}"/>
    <cellStyle name="Normal 5" xfId="11" xr:uid="{00000000-0005-0000-0000-00000E000000}"/>
    <cellStyle name="Normal 5 2" xfId="19" xr:uid="{00000000-0005-0000-0000-00000F000000}"/>
    <cellStyle name="Normal 6" xfId="14" xr:uid="{00000000-0005-0000-0000-000010000000}"/>
    <cellStyle name="Normal 6 2" xfId="39" xr:uid="{00000000-0005-0000-0000-000011000000}"/>
    <cellStyle name="Normal 7" xfId="15" xr:uid="{00000000-0005-0000-0000-000012000000}"/>
    <cellStyle name="Normal 8" xfId="13" xr:uid="{00000000-0005-0000-0000-000013000000}"/>
    <cellStyle name="Normal 8 2" xfId="21" xr:uid="{00000000-0005-0000-0000-000014000000}"/>
    <cellStyle name="Normal 9" xfId="23" xr:uid="{00000000-0005-0000-0000-000015000000}"/>
    <cellStyle name="Normal_CO09_controle" xfId="3" xr:uid="{00000000-0005-0000-0000-000016000000}"/>
    <cellStyle name="Normal_CRONOGRAMA-L10 2" xfId="42" xr:uid="{00000000-0005-0000-0000-000017000000}"/>
    <cellStyle name="Nota 2" xfId="37" xr:uid="{00000000-0005-0000-0000-000018000000}"/>
    <cellStyle name="Porcentagem" xfId="4" builtinId="5"/>
    <cellStyle name="Porcentagem 2" xfId="22" xr:uid="{00000000-0005-0000-0000-00001A000000}"/>
    <cellStyle name="Porcentagem 2 2" xfId="55" xr:uid="{FB751442-9753-4547-A1EA-DCFD1746C9AD}"/>
    <cellStyle name="Saída" xfId="27" builtinId="21" customBuiltin="1"/>
    <cellStyle name="Separador de milhares 2" xfId="5" xr:uid="{00000000-0005-0000-0000-00001C000000}"/>
    <cellStyle name="Separador de milhares 2 2" xfId="16" xr:uid="{00000000-0005-0000-0000-00001D000000}"/>
    <cellStyle name="Separador de milhares 2 6" xfId="33" xr:uid="{00000000-0005-0000-0000-00001E000000}"/>
    <cellStyle name="Separador de milhares_15-ValaRebeca" xfId="44" xr:uid="{00000000-0005-0000-0000-00001F000000}"/>
    <cellStyle name="Separador de milhares_CO09_controle" xfId="6" xr:uid="{00000000-0005-0000-0000-000020000000}"/>
    <cellStyle name="Separador de milhares_ComunidadeDreno" xfId="7" xr:uid="{00000000-0005-0000-0000-000021000000}"/>
    <cellStyle name="Separador de milhares_Memória B.Belem e Chacrinha" xfId="8" xr:uid="{00000000-0005-0000-0000-000022000000}"/>
    <cellStyle name="Texto de Aviso" xfId="29" builtinId="11" customBuiltin="1"/>
    <cellStyle name="Texto Explicativo" xfId="30" builtinId="53" customBuiltin="1"/>
    <cellStyle name="Título 5" xfId="38" xr:uid="{00000000-0005-0000-0000-000025000000}"/>
    <cellStyle name="Total" xfId="31" builtinId="25" customBuiltin="1"/>
    <cellStyle name="Vírgula" xfId="9" builtinId="3"/>
    <cellStyle name="Vírgula 2" xfId="12" xr:uid="{00000000-0005-0000-0000-000028000000}"/>
    <cellStyle name="Vírgula 2 2" xfId="20" xr:uid="{00000000-0005-0000-0000-000029000000}"/>
    <cellStyle name="Vírgula 2 3" xfId="34" xr:uid="{00000000-0005-0000-0000-00002A000000}"/>
    <cellStyle name="Vírgula 2 4" xfId="40" xr:uid="{00000000-0005-0000-0000-00002B000000}"/>
    <cellStyle name="Vírgula 2 5" xfId="46" xr:uid="{00000000-0005-0000-0000-00002C000000}"/>
    <cellStyle name="Vírgula 3" xfId="17" xr:uid="{00000000-0005-0000-0000-00002D000000}"/>
    <cellStyle name="Vírgula 4" xfId="24" xr:uid="{00000000-0005-0000-0000-00002E000000}"/>
    <cellStyle name="Vírgula 4 2" xfId="25" xr:uid="{00000000-0005-0000-0000-00002F000000}"/>
    <cellStyle name="Vírgula 5" xfId="47" xr:uid="{00000000-0005-0000-0000-000030000000}"/>
    <cellStyle name="Vírgula 6" xfId="50" xr:uid="{A0084A8D-A4C0-41AB-81DA-B32359B0AACC}"/>
    <cellStyle name="Vírgula 6 2" xfId="53" xr:uid="{E6C3F8E6-58C8-40BE-9B74-68C58A6FA803}"/>
  </cellStyles>
  <dxfs count="1178">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colors>
    <mruColors>
      <color rgb="FF0000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7AB4CA-DFFD-43AE-94C0-532E6638F841}">
  <sheetPr codeName="Planilha1">
    <pageSetUpPr fitToPage="1"/>
  </sheetPr>
  <dimension ref="B1:T84"/>
  <sheetViews>
    <sheetView view="pageBreakPreview" zoomScale="60" zoomScaleNormal="100" workbookViewId="0">
      <selection activeCell="T40" sqref="T40"/>
    </sheetView>
  </sheetViews>
  <sheetFormatPr defaultRowHeight="15" x14ac:dyDescent="0.25"/>
  <cols>
    <col min="1" max="1" width="9.33203125" style="235"/>
    <col min="2" max="2" width="6" style="235" bestFit="1" customWidth="1"/>
    <col min="3" max="3" width="59.6640625" style="235" customWidth="1"/>
    <col min="4" max="4" width="78" style="457" customWidth="1"/>
    <col min="5" max="5" width="18.33203125" style="235" customWidth="1"/>
    <col min="6" max="6" width="13.83203125" style="235" customWidth="1"/>
    <col min="7" max="7" width="9.33203125" style="235"/>
    <col min="8" max="8" width="2.33203125" style="235" bestFit="1" customWidth="1"/>
    <col min="9" max="9" width="9.33203125" style="235"/>
    <col min="10" max="10" width="3.5" style="235" bestFit="1" customWidth="1"/>
    <col min="11" max="11" width="11.6640625" style="235" bestFit="1" customWidth="1"/>
    <col min="12" max="12" width="2.33203125" style="235" bestFit="1" customWidth="1"/>
    <col min="13" max="18" width="9.33203125" style="235"/>
    <col min="19" max="19" width="9.1640625" style="235" customWidth="1"/>
    <col min="20" max="16384" width="9.33203125" style="235"/>
  </cols>
  <sheetData>
    <row r="1" spans="2:20" ht="15.75" thickBot="1" x14ac:dyDescent="0.3">
      <c r="D1" s="235"/>
    </row>
    <row r="2" spans="2:20" ht="18.75" x14ac:dyDescent="0.3">
      <c r="B2" s="703" t="s">
        <v>23734</v>
      </c>
      <c r="C2" s="704"/>
      <c r="D2" s="704"/>
      <c r="E2" s="704"/>
      <c r="F2" s="705"/>
    </row>
    <row r="3" spans="2:20" x14ac:dyDescent="0.25">
      <c r="B3" s="706" t="s">
        <v>23906</v>
      </c>
      <c r="C3" s="301"/>
      <c r="D3" s="301"/>
      <c r="E3" s="301"/>
      <c r="F3" s="707"/>
    </row>
    <row r="4" spans="2:20" x14ac:dyDescent="0.25">
      <c r="B4" s="708" t="s">
        <v>23704</v>
      </c>
      <c r="C4" s="244" t="s">
        <v>23736</v>
      </c>
      <c r="D4" s="244" t="s">
        <v>25171</v>
      </c>
      <c r="E4" s="244" t="s">
        <v>23737</v>
      </c>
      <c r="F4" s="709" t="s">
        <v>23738</v>
      </c>
    </row>
    <row r="5" spans="2:20" x14ac:dyDescent="0.25">
      <c r="B5" s="710"/>
      <c r="C5" s="247"/>
      <c r="D5" s="247"/>
      <c r="E5" s="247"/>
      <c r="F5" s="711"/>
      <c r="G5" s="236" t="s">
        <v>23739</v>
      </c>
      <c r="H5" s="236" t="s">
        <v>11614</v>
      </c>
      <c r="I5" s="236" t="s">
        <v>23740</v>
      </c>
      <c r="J5" s="237" t="s">
        <v>23695</v>
      </c>
      <c r="K5" s="236" t="s">
        <v>23741</v>
      </c>
      <c r="L5" s="236" t="s">
        <v>11614</v>
      </c>
      <c r="M5" s="236" t="s">
        <v>23740</v>
      </c>
    </row>
    <row r="6" spans="2:20" x14ac:dyDescent="0.25">
      <c r="B6" s="712">
        <v>1</v>
      </c>
      <c r="C6" s="242" t="s">
        <v>23743</v>
      </c>
      <c r="D6" s="242" t="s">
        <v>25172</v>
      </c>
      <c r="E6" s="718" t="s">
        <v>23744</v>
      </c>
      <c r="F6" s="719">
        <f t="shared" ref="F6:F37" si="0">(K6-G6)*20+(M6-I6)</f>
        <v>888.70299999999997</v>
      </c>
      <c r="G6" s="235">
        <v>0</v>
      </c>
      <c r="H6" s="236" t="s">
        <v>11614</v>
      </c>
      <c r="I6" s="235">
        <v>0</v>
      </c>
      <c r="K6" s="235">
        <v>44</v>
      </c>
      <c r="L6" s="236" t="s">
        <v>11614</v>
      </c>
      <c r="M6" s="235">
        <v>8.7029999999999994</v>
      </c>
    </row>
    <row r="7" spans="2:20" x14ac:dyDescent="0.25">
      <c r="B7" s="712">
        <v>2</v>
      </c>
      <c r="C7" s="242" t="s">
        <v>23745</v>
      </c>
      <c r="D7" s="242" t="s">
        <v>24654</v>
      </c>
      <c r="E7" s="718" t="s">
        <v>23744</v>
      </c>
      <c r="F7" s="719">
        <f t="shared" si="0"/>
        <v>214.09800000000001</v>
      </c>
      <c r="G7" s="235">
        <v>50</v>
      </c>
      <c r="H7" s="236" t="s">
        <v>11614</v>
      </c>
      <c r="I7" s="235">
        <v>0</v>
      </c>
      <c r="K7" s="235">
        <v>60</v>
      </c>
      <c r="L7" s="236" t="s">
        <v>11614</v>
      </c>
      <c r="M7" s="235">
        <v>14.098000000000001</v>
      </c>
    </row>
    <row r="8" spans="2:20" x14ac:dyDescent="0.25">
      <c r="B8" s="712">
        <v>3</v>
      </c>
      <c r="C8" s="242" t="s">
        <v>23747</v>
      </c>
      <c r="D8" s="242" t="s">
        <v>24656</v>
      </c>
      <c r="E8" s="718" t="s">
        <v>23744</v>
      </c>
      <c r="F8" s="719">
        <f t="shared" si="0"/>
        <v>69.159000000000006</v>
      </c>
      <c r="G8" s="235">
        <v>100</v>
      </c>
      <c r="H8" s="236" t="s">
        <v>11614</v>
      </c>
      <c r="I8" s="235">
        <v>0</v>
      </c>
      <c r="K8" s="235">
        <v>103</v>
      </c>
      <c r="L8" s="236" t="s">
        <v>11614</v>
      </c>
      <c r="M8" s="235">
        <v>9.1590000000000007</v>
      </c>
    </row>
    <row r="9" spans="2:20" ht="30" x14ac:dyDescent="0.25">
      <c r="B9" s="712">
        <v>4</v>
      </c>
      <c r="C9" s="242" t="s">
        <v>23748</v>
      </c>
      <c r="D9" s="242" t="s">
        <v>24657</v>
      </c>
      <c r="E9" s="718" t="s">
        <v>23744</v>
      </c>
      <c r="F9" s="719">
        <f t="shared" si="0"/>
        <v>310</v>
      </c>
      <c r="G9" s="235">
        <v>150</v>
      </c>
      <c r="H9" s="236" t="s">
        <v>11614</v>
      </c>
      <c r="I9" s="235">
        <v>0</v>
      </c>
      <c r="K9" s="235">
        <v>165</v>
      </c>
      <c r="L9" s="236" t="s">
        <v>11614</v>
      </c>
      <c r="M9" s="235">
        <v>10</v>
      </c>
    </row>
    <row r="10" spans="2:20" x14ac:dyDescent="0.25">
      <c r="B10" s="712">
        <v>5</v>
      </c>
      <c r="C10" s="242" t="s">
        <v>23750</v>
      </c>
      <c r="D10" s="242" t="s">
        <v>24645</v>
      </c>
      <c r="E10" s="718" t="s">
        <v>23744</v>
      </c>
      <c r="F10" s="719">
        <f t="shared" si="0"/>
        <v>314</v>
      </c>
      <c r="G10" s="235">
        <v>165</v>
      </c>
      <c r="H10" s="236" t="s">
        <v>11614</v>
      </c>
      <c r="I10" s="235">
        <v>10</v>
      </c>
      <c r="K10" s="235">
        <v>181</v>
      </c>
      <c r="L10" s="236" t="s">
        <v>11614</v>
      </c>
      <c r="M10" s="235">
        <v>4</v>
      </c>
      <c r="S10" s="744"/>
    </row>
    <row r="11" spans="2:20" x14ac:dyDescent="0.25">
      <c r="B11" s="712">
        <v>6</v>
      </c>
      <c r="C11" s="242" t="s">
        <v>23752</v>
      </c>
      <c r="D11" s="242" t="s">
        <v>24646</v>
      </c>
      <c r="E11" s="718" t="s">
        <v>23744</v>
      </c>
      <c r="F11" s="719">
        <f t="shared" si="0"/>
        <v>179.761</v>
      </c>
      <c r="G11" s="235">
        <v>200</v>
      </c>
      <c r="H11" s="236" t="s">
        <v>11614</v>
      </c>
      <c r="I11" s="235">
        <v>0</v>
      </c>
      <c r="K11" s="235">
        <v>208</v>
      </c>
      <c r="L11" s="236" t="s">
        <v>11614</v>
      </c>
      <c r="M11" s="235">
        <v>19.760999999999999</v>
      </c>
      <c r="S11" s="744"/>
    </row>
    <row r="12" spans="2:20" x14ac:dyDescent="0.25">
      <c r="B12" s="712">
        <v>7</v>
      </c>
      <c r="C12" s="242" t="s">
        <v>23754</v>
      </c>
      <c r="D12" s="242" t="s">
        <v>24649</v>
      </c>
      <c r="E12" s="718" t="s">
        <v>23744</v>
      </c>
      <c r="F12" s="719">
        <f t="shared" si="0"/>
        <v>240.059</v>
      </c>
      <c r="G12" s="235">
        <v>250</v>
      </c>
      <c r="H12" s="236" t="s">
        <v>11614</v>
      </c>
      <c r="I12" s="235">
        <v>0</v>
      </c>
      <c r="K12" s="235">
        <v>262</v>
      </c>
      <c r="L12" s="236" t="s">
        <v>11614</v>
      </c>
      <c r="M12" s="235">
        <v>5.8999999999999997E-2</v>
      </c>
      <c r="S12" s="745"/>
    </row>
    <row r="13" spans="2:20" x14ac:dyDescent="0.25">
      <c r="B13" s="712">
        <v>8</v>
      </c>
      <c r="C13" s="242" t="s">
        <v>23756</v>
      </c>
      <c r="D13" s="242" t="s">
        <v>24646</v>
      </c>
      <c r="E13" s="718" t="s">
        <v>23744</v>
      </c>
      <c r="F13" s="719">
        <f t="shared" si="0"/>
        <v>159.41399999999999</v>
      </c>
      <c r="G13" s="235">
        <v>300</v>
      </c>
      <c r="H13" s="236" t="s">
        <v>11614</v>
      </c>
      <c r="I13" s="235">
        <v>0</v>
      </c>
      <c r="K13" s="235">
        <v>307</v>
      </c>
      <c r="L13" s="236" t="s">
        <v>11614</v>
      </c>
      <c r="M13" s="235">
        <v>19.414000000000001</v>
      </c>
      <c r="T13" s="743"/>
    </row>
    <row r="14" spans="2:20" x14ac:dyDescent="0.25">
      <c r="B14" s="712">
        <v>9</v>
      </c>
      <c r="C14" s="242" t="s">
        <v>23758</v>
      </c>
      <c r="D14" s="242" t="s">
        <v>24652</v>
      </c>
      <c r="E14" s="718" t="s">
        <v>23744</v>
      </c>
      <c r="F14" s="719">
        <f t="shared" si="0"/>
        <v>392.34500000000003</v>
      </c>
      <c r="G14" s="235">
        <v>350</v>
      </c>
      <c r="H14" s="236" t="s">
        <v>11614</v>
      </c>
      <c r="I14" s="235">
        <v>0</v>
      </c>
      <c r="K14" s="235">
        <v>369</v>
      </c>
      <c r="L14" s="236" t="s">
        <v>11614</v>
      </c>
      <c r="M14" s="235">
        <v>12.345000000000001</v>
      </c>
    </row>
    <row r="15" spans="2:20" x14ac:dyDescent="0.25">
      <c r="B15" s="712">
        <v>10</v>
      </c>
      <c r="C15" s="242" t="s">
        <v>23760</v>
      </c>
      <c r="D15" s="458" t="s">
        <v>24675</v>
      </c>
      <c r="E15" s="718" t="s">
        <v>23744</v>
      </c>
      <c r="F15" s="719">
        <f t="shared" si="0"/>
        <v>200.42699999999999</v>
      </c>
      <c r="G15" s="235">
        <v>400</v>
      </c>
      <c r="H15" s="236" t="s">
        <v>11614</v>
      </c>
      <c r="I15" s="235">
        <v>0</v>
      </c>
      <c r="K15" s="235">
        <v>410</v>
      </c>
      <c r="L15" s="236" t="s">
        <v>11614</v>
      </c>
      <c r="M15" s="235">
        <v>0.42699999999999999</v>
      </c>
    </row>
    <row r="16" spans="2:20" x14ac:dyDescent="0.25">
      <c r="B16" s="712">
        <v>11</v>
      </c>
      <c r="C16" s="242" t="s">
        <v>23762</v>
      </c>
      <c r="D16" s="242" t="s">
        <v>24647</v>
      </c>
      <c r="E16" s="718" t="s">
        <v>23744</v>
      </c>
      <c r="F16" s="719">
        <f t="shared" si="0"/>
        <v>320.75299999999999</v>
      </c>
      <c r="G16" s="235">
        <v>450</v>
      </c>
      <c r="H16" s="236" t="s">
        <v>11614</v>
      </c>
      <c r="I16" s="235">
        <v>0</v>
      </c>
      <c r="K16" s="235">
        <v>466</v>
      </c>
      <c r="L16" s="236" t="s">
        <v>11614</v>
      </c>
      <c r="M16" s="235">
        <v>0.753</v>
      </c>
    </row>
    <row r="17" spans="2:13" x14ac:dyDescent="0.25">
      <c r="B17" s="712">
        <v>12</v>
      </c>
      <c r="C17" s="242" t="s">
        <v>23764</v>
      </c>
      <c r="D17" s="242" t="s">
        <v>24664</v>
      </c>
      <c r="E17" s="718" t="s">
        <v>23744</v>
      </c>
      <c r="F17" s="719">
        <f t="shared" si="0"/>
        <v>552.10400000000004</v>
      </c>
      <c r="G17" s="235">
        <v>500</v>
      </c>
      <c r="H17" s="236" t="s">
        <v>11614</v>
      </c>
      <c r="I17" s="235">
        <v>0</v>
      </c>
      <c r="K17" s="235">
        <v>527</v>
      </c>
      <c r="L17" s="236" t="s">
        <v>11614</v>
      </c>
      <c r="M17" s="235">
        <v>12.103999999999999</v>
      </c>
    </row>
    <row r="18" spans="2:13" x14ac:dyDescent="0.25">
      <c r="B18" s="712">
        <v>13</v>
      </c>
      <c r="C18" s="242" t="s">
        <v>23766</v>
      </c>
      <c r="D18" s="242" t="s">
        <v>24659</v>
      </c>
      <c r="E18" s="718" t="s">
        <v>23744</v>
      </c>
      <c r="F18" s="719">
        <f t="shared" si="0"/>
        <v>317.07799999999997</v>
      </c>
      <c r="G18" s="235">
        <v>550</v>
      </c>
      <c r="H18" s="236" t="s">
        <v>11614</v>
      </c>
      <c r="I18" s="235">
        <v>0</v>
      </c>
      <c r="K18" s="235">
        <v>565</v>
      </c>
      <c r="L18" s="236" t="s">
        <v>11614</v>
      </c>
      <c r="M18" s="235">
        <v>17.077999999999999</v>
      </c>
    </row>
    <row r="19" spans="2:13" x14ac:dyDescent="0.25">
      <c r="B19" s="712">
        <v>14</v>
      </c>
      <c r="C19" s="242" t="s">
        <v>23768</v>
      </c>
      <c r="D19" s="242" t="s">
        <v>24664</v>
      </c>
      <c r="E19" s="718" t="s">
        <v>23744</v>
      </c>
      <c r="F19" s="719">
        <f t="shared" si="0"/>
        <v>514.98099999999999</v>
      </c>
      <c r="G19" s="235">
        <v>600</v>
      </c>
      <c r="H19" s="236" t="s">
        <v>11614</v>
      </c>
      <c r="I19" s="235">
        <v>0</v>
      </c>
      <c r="K19" s="235">
        <v>625</v>
      </c>
      <c r="L19" s="236" t="s">
        <v>11614</v>
      </c>
      <c r="M19" s="235">
        <v>14.981</v>
      </c>
    </row>
    <row r="20" spans="2:13" x14ac:dyDescent="0.25">
      <c r="B20" s="712">
        <v>15</v>
      </c>
      <c r="C20" s="242" t="s">
        <v>23770</v>
      </c>
      <c r="D20" s="242" t="s">
        <v>24661</v>
      </c>
      <c r="E20" s="718" t="s">
        <v>23744</v>
      </c>
      <c r="F20" s="719">
        <f t="shared" si="0"/>
        <v>421.48599999999999</v>
      </c>
      <c r="G20" s="235">
        <v>650</v>
      </c>
      <c r="H20" s="236" t="s">
        <v>11614</v>
      </c>
      <c r="I20" s="235">
        <v>0</v>
      </c>
      <c r="K20" s="235">
        <v>671</v>
      </c>
      <c r="L20" s="236" t="s">
        <v>11614</v>
      </c>
      <c r="M20" s="235">
        <v>1.486</v>
      </c>
    </row>
    <row r="21" spans="2:13" x14ac:dyDescent="0.25">
      <c r="B21" s="712">
        <v>16</v>
      </c>
      <c r="C21" s="242" t="s">
        <v>23772</v>
      </c>
      <c r="D21" s="242" t="s">
        <v>25173</v>
      </c>
      <c r="E21" s="242" t="s">
        <v>23744</v>
      </c>
      <c r="F21" s="719">
        <f t="shared" si="0"/>
        <v>167.767</v>
      </c>
      <c r="G21" s="235">
        <v>700</v>
      </c>
      <c r="H21" s="236" t="s">
        <v>11614</v>
      </c>
      <c r="I21" s="235">
        <v>0</v>
      </c>
      <c r="K21" s="235">
        <v>708</v>
      </c>
      <c r="L21" s="236" t="s">
        <v>11614</v>
      </c>
      <c r="M21" s="236">
        <v>7.7670000000000003</v>
      </c>
    </row>
    <row r="22" spans="2:13" x14ac:dyDescent="0.25">
      <c r="B22" s="712">
        <v>17</v>
      </c>
      <c r="C22" s="242" t="s">
        <v>23772</v>
      </c>
      <c r="D22" s="242" t="s">
        <v>24676</v>
      </c>
      <c r="E22" s="242" t="s">
        <v>23744</v>
      </c>
      <c r="F22" s="719">
        <f t="shared" si="0"/>
        <v>165.40100000000001</v>
      </c>
      <c r="G22" s="235">
        <v>750</v>
      </c>
      <c r="H22" s="236" t="s">
        <v>11614</v>
      </c>
      <c r="I22" s="235">
        <v>0</v>
      </c>
      <c r="K22" s="235">
        <v>758</v>
      </c>
      <c r="L22" s="236" t="s">
        <v>11614</v>
      </c>
      <c r="M22" s="235">
        <v>5.4009999999999998</v>
      </c>
    </row>
    <row r="23" spans="2:13" x14ac:dyDescent="0.25">
      <c r="B23" s="712">
        <v>18</v>
      </c>
      <c r="C23" s="242" t="s">
        <v>23772</v>
      </c>
      <c r="D23" s="242" t="s">
        <v>24655</v>
      </c>
      <c r="E23" s="718" t="s">
        <v>23744</v>
      </c>
      <c r="F23" s="719">
        <f t="shared" si="0"/>
        <v>509.69200000000001</v>
      </c>
      <c r="G23" s="235">
        <v>800</v>
      </c>
      <c r="H23" s="236" t="s">
        <v>11614</v>
      </c>
      <c r="I23" s="235">
        <v>0</v>
      </c>
      <c r="K23" s="235">
        <v>825</v>
      </c>
      <c r="L23" s="236" t="s">
        <v>11614</v>
      </c>
      <c r="M23" s="235">
        <v>9.6920000000000002</v>
      </c>
    </row>
    <row r="24" spans="2:13" x14ac:dyDescent="0.25">
      <c r="B24" s="712">
        <v>19</v>
      </c>
      <c r="C24" s="242" t="s">
        <v>23776</v>
      </c>
      <c r="D24" s="242" t="s">
        <v>24687</v>
      </c>
      <c r="E24" s="718" t="s">
        <v>23744</v>
      </c>
      <c r="F24" s="719">
        <f t="shared" si="0"/>
        <v>332.75400000000002</v>
      </c>
      <c r="G24" s="235">
        <v>850</v>
      </c>
      <c r="H24" s="236" t="s">
        <v>11614</v>
      </c>
      <c r="I24" s="235">
        <v>0</v>
      </c>
      <c r="K24" s="235">
        <v>866</v>
      </c>
      <c r="L24" s="236" t="s">
        <v>11614</v>
      </c>
      <c r="M24" s="235">
        <v>12.754</v>
      </c>
    </row>
    <row r="25" spans="2:13" x14ac:dyDescent="0.25">
      <c r="B25" s="712">
        <v>20</v>
      </c>
      <c r="C25" s="242" t="s">
        <v>23776</v>
      </c>
      <c r="D25" s="242" t="s">
        <v>24655</v>
      </c>
      <c r="E25" s="718" t="s">
        <v>23744</v>
      </c>
      <c r="F25" s="719">
        <f t="shared" si="0"/>
        <v>533.31700000000001</v>
      </c>
      <c r="G25" s="235">
        <v>900</v>
      </c>
      <c r="H25" s="236" t="s">
        <v>11614</v>
      </c>
      <c r="I25" s="235">
        <v>0</v>
      </c>
      <c r="K25" s="235">
        <v>926</v>
      </c>
      <c r="L25" s="236" t="s">
        <v>11614</v>
      </c>
      <c r="M25" s="235">
        <v>13.317</v>
      </c>
    </row>
    <row r="26" spans="2:13" x14ac:dyDescent="0.25">
      <c r="B26" s="712">
        <v>21</v>
      </c>
      <c r="C26" s="242" t="s">
        <v>23779</v>
      </c>
      <c r="D26" s="242" t="s">
        <v>24662</v>
      </c>
      <c r="E26" s="718" t="s">
        <v>23744</v>
      </c>
      <c r="F26" s="719">
        <f t="shared" si="0"/>
        <v>137.65</v>
      </c>
      <c r="G26" s="235">
        <v>950</v>
      </c>
      <c r="H26" s="236" t="s">
        <v>11614</v>
      </c>
      <c r="I26" s="235">
        <v>0</v>
      </c>
      <c r="K26" s="235">
        <v>956</v>
      </c>
      <c r="L26" s="236" t="s">
        <v>11614</v>
      </c>
      <c r="M26" s="235">
        <v>17.649999999999999</v>
      </c>
    </row>
    <row r="27" spans="2:13" x14ac:dyDescent="0.25">
      <c r="B27" s="712">
        <v>22</v>
      </c>
      <c r="C27" s="242" t="s">
        <v>25174</v>
      </c>
      <c r="D27" s="242" t="s">
        <v>24662</v>
      </c>
      <c r="E27" s="718" t="s">
        <v>23744</v>
      </c>
      <c r="F27" s="719">
        <f t="shared" si="0"/>
        <v>145.96100000000001</v>
      </c>
      <c r="G27" s="235">
        <v>1050</v>
      </c>
      <c r="H27" s="236" t="s">
        <v>11614</v>
      </c>
      <c r="I27" s="235">
        <v>0</v>
      </c>
      <c r="K27" s="235">
        <v>1057</v>
      </c>
      <c r="L27" s="236" t="s">
        <v>11614</v>
      </c>
      <c r="M27" s="235">
        <v>5.9610000000000003</v>
      </c>
    </row>
    <row r="28" spans="2:13" x14ac:dyDescent="0.25">
      <c r="B28" s="712">
        <v>23</v>
      </c>
      <c r="C28" s="242" t="s">
        <v>23779</v>
      </c>
      <c r="D28" s="242" t="s">
        <v>24655</v>
      </c>
      <c r="E28" s="718" t="s">
        <v>23744</v>
      </c>
      <c r="F28" s="719">
        <f t="shared" si="0"/>
        <v>536.83399999999995</v>
      </c>
      <c r="G28" s="235">
        <v>1000</v>
      </c>
      <c r="H28" s="236" t="s">
        <v>11614</v>
      </c>
      <c r="I28" s="235">
        <v>0</v>
      </c>
      <c r="K28" s="235">
        <v>1026</v>
      </c>
      <c r="L28" s="236" t="s">
        <v>11614</v>
      </c>
      <c r="M28" s="235">
        <v>16.834</v>
      </c>
    </row>
    <row r="29" spans="2:13" x14ac:dyDescent="0.25">
      <c r="B29" s="712">
        <v>24</v>
      </c>
      <c r="C29" s="242" t="s">
        <v>25174</v>
      </c>
      <c r="D29" s="242" t="s">
        <v>24655</v>
      </c>
      <c r="E29" s="718" t="s">
        <v>23744</v>
      </c>
      <c r="F29" s="719">
        <f t="shared" si="0"/>
        <v>528.69100000000003</v>
      </c>
      <c r="G29" s="235">
        <v>1100</v>
      </c>
      <c r="H29" s="236" t="s">
        <v>11614</v>
      </c>
      <c r="I29" s="235">
        <v>0</v>
      </c>
      <c r="K29" s="235">
        <v>1126</v>
      </c>
      <c r="L29" s="236" t="s">
        <v>11614</v>
      </c>
      <c r="M29" s="235">
        <v>8.6910000000000007</v>
      </c>
    </row>
    <row r="30" spans="2:13" x14ac:dyDescent="0.25">
      <c r="B30" s="712">
        <v>25</v>
      </c>
      <c r="C30" s="242" t="s">
        <v>23785</v>
      </c>
      <c r="D30" s="242" t="s">
        <v>24666</v>
      </c>
      <c r="E30" s="718" t="s">
        <v>23744</v>
      </c>
      <c r="F30" s="719">
        <f t="shared" si="0"/>
        <v>332.60300000000001</v>
      </c>
      <c r="G30" s="235">
        <v>1150</v>
      </c>
      <c r="H30" s="236" t="s">
        <v>11614</v>
      </c>
      <c r="I30" s="235">
        <v>0</v>
      </c>
      <c r="K30" s="235">
        <v>1166</v>
      </c>
      <c r="L30" s="236" t="s">
        <v>11614</v>
      </c>
      <c r="M30" s="235">
        <v>12.603</v>
      </c>
    </row>
    <row r="31" spans="2:13" ht="30" x14ac:dyDescent="0.25">
      <c r="B31" s="712">
        <v>26</v>
      </c>
      <c r="C31" s="242" t="s">
        <v>23787</v>
      </c>
      <c r="D31" s="242" t="s">
        <v>24664</v>
      </c>
      <c r="E31" s="718" t="s">
        <v>23744</v>
      </c>
      <c r="F31" s="719">
        <f t="shared" si="0"/>
        <v>520.58100000000002</v>
      </c>
      <c r="G31" s="235">
        <v>1200</v>
      </c>
      <c r="H31" s="236" t="s">
        <v>11614</v>
      </c>
      <c r="I31" s="235">
        <v>0</v>
      </c>
      <c r="K31" s="235">
        <v>1226</v>
      </c>
      <c r="L31" s="236" t="s">
        <v>11614</v>
      </c>
      <c r="M31" s="235">
        <v>0.58099999999999996</v>
      </c>
    </row>
    <row r="32" spans="2:13" x14ac:dyDescent="0.25">
      <c r="B32" s="712">
        <v>27</v>
      </c>
      <c r="C32" s="242" t="s">
        <v>23789</v>
      </c>
      <c r="D32" s="242" t="s">
        <v>24661</v>
      </c>
      <c r="E32" s="718" t="s">
        <v>23744</v>
      </c>
      <c r="F32" s="719">
        <f t="shared" si="0"/>
        <v>420.60399999999998</v>
      </c>
      <c r="G32" s="235">
        <v>1250</v>
      </c>
      <c r="H32" s="236" t="s">
        <v>11614</v>
      </c>
      <c r="I32" s="235">
        <v>0</v>
      </c>
      <c r="K32" s="235">
        <v>1271</v>
      </c>
      <c r="L32" s="236" t="s">
        <v>11614</v>
      </c>
      <c r="M32" s="235">
        <v>0.60399999999999998</v>
      </c>
    </row>
    <row r="33" spans="2:13" x14ac:dyDescent="0.25">
      <c r="B33" s="712">
        <v>28</v>
      </c>
      <c r="C33" s="242" t="s">
        <v>23791</v>
      </c>
      <c r="D33" s="242" t="s">
        <v>24648</v>
      </c>
      <c r="E33" s="718" t="s">
        <v>23744</v>
      </c>
      <c r="F33" s="719">
        <f t="shared" si="0"/>
        <v>332.62599999999998</v>
      </c>
      <c r="G33" s="235">
        <v>1300</v>
      </c>
      <c r="H33" s="236" t="s">
        <v>11614</v>
      </c>
      <c r="I33" s="235">
        <v>0</v>
      </c>
      <c r="K33" s="235">
        <v>1316</v>
      </c>
      <c r="L33" s="236" t="s">
        <v>11614</v>
      </c>
      <c r="M33" s="235">
        <v>12.625999999999999</v>
      </c>
    </row>
    <row r="34" spans="2:13" x14ac:dyDescent="0.25">
      <c r="B34" s="712">
        <v>29</v>
      </c>
      <c r="C34" s="242" t="s">
        <v>25175</v>
      </c>
      <c r="D34" s="242" t="s">
        <v>24661</v>
      </c>
      <c r="E34" s="718" t="s">
        <v>23744</v>
      </c>
      <c r="F34" s="719">
        <f t="shared" si="0"/>
        <v>420.637</v>
      </c>
      <c r="G34" s="235">
        <v>1350</v>
      </c>
      <c r="H34" s="236" t="s">
        <v>11614</v>
      </c>
      <c r="I34" s="235">
        <v>0</v>
      </c>
      <c r="K34" s="235">
        <v>1371</v>
      </c>
      <c r="L34" s="236" t="s">
        <v>11614</v>
      </c>
      <c r="M34" s="235">
        <v>0.63700000000000001</v>
      </c>
    </row>
    <row r="35" spans="2:13" x14ac:dyDescent="0.25">
      <c r="B35" s="712">
        <v>30</v>
      </c>
      <c r="C35" s="242" t="s">
        <v>23795</v>
      </c>
      <c r="D35" s="242" t="s">
        <v>24663</v>
      </c>
      <c r="E35" s="718" t="s">
        <v>23744</v>
      </c>
      <c r="F35" s="719">
        <f t="shared" si="0"/>
        <v>332.791</v>
      </c>
      <c r="G35" s="235">
        <v>1400</v>
      </c>
      <c r="H35" s="236" t="s">
        <v>11614</v>
      </c>
      <c r="I35" s="235">
        <v>0</v>
      </c>
      <c r="K35" s="235">
        <v>1416</v>
      </c>
      <c r="L35" s="236" t="s">
        <v>11614</v>
      </c>
      <c r="M35" s="235">
        <v>12.791</v>
      </c>
    </row>
    <row r="36" spans="2:13" x14ac:dyDescent="0.25">
      <c r="B36" s="712">
        <v>31</v>
      </c>
      <c r="C36" s="242" t="s">
        <v>23797</v>
      </c>
      <c r="D36" s="242" t="s">
        <v>24664</v>
      </c>
      <c r="E36" s="718" t="s">
        <v>23744</v>
      </c>
      <c r="F36" s="719">
        <f t="shared" si="0"/>
        <v>380.714</v>
      </c>
      <c r="G36" s="235">
        <v>1450</v>
      </c>
      <c r="H36" s="236" t="s">
        <v>11614</v>
      </c>
      <c r="I36" s="235">
        <v>0</v>
      </c>
      <c r="K36" s="235">
        <v>1469</v>
      </c>
      <c r="L36" s="236" t="s">
        <v>11614</v>
      </c>
      <c r="M36" s="235">
        <v>0.71399999999999997</v>
      </c>
    </row>
    <row r="37" spans="2:13" x14ac:dyDescent="0.25">
      <c r="B37" s="712">
        <v>32</v>
      </c>
      <c r="C37" s="242" t="s">
        <v>23799</v>
      </c>
      <c r="D37" s="242" t="s">
        <v>24648</v>
      </c>
      <c r="E37" s="718" t="s">
        <v>23744</v>
      </c>
      <c r="F37" s="719">
        <f t="shared" si="0"/>
        <v>332.76</v>
      </c>
      <c r="G37" s="235">
        <v>1500</v>
      </c>
      <c r="H37" s="236" t="s">
        <v>11614</v>
      </c>
      <c r="I37" s="235">
        <v>0</v>
      </c>
      <c r="K37" s="235">
        <v>1516</v>
      </c>
      <c r="L37" s="236" t="s">
        <v>11614</v>
      </c>
      <c r="M37" s="235">
        <v>12.76</v>
      </c>
    </row>
    <row r="38" spans="2:13" x14ac:dyDescent="0.25">
      <c r="B38" s="712">
        <v>33</v>
      </c>
      <c r="C38" s="242" t="s">
        <v>23801</v>
      </c>
      <c r="D38" s="242" t="s">
        <v>24664</v>
      </c>
      <c r="E38" s="718" t="s">
        <v>23744</v>
      </c>
      <c r="F38" s="719">
        <f t="shared" ref="F38:F67" si="1">(K38-G38)*20+(M38-I38)</f>
        <v>332.09399999999999</v>
      </c>
      <c r="G38" s="235">
        <v>1550</v>
      </c>
      <c r="H38" s="236" t="s">
        <v>11614</v>
      </c>
      <c r="I38" s="235">
        <v>0</v>
      </c>
      <c r="K38" s="235">
        <v>1566</v>
      </c>
      <c r="L38" s="236" t="s">
        <v>11614</v>
      </c>
      <c r="M38" s="235">
        <v>12.093999999999999</v>
      </c>
    </row>
    <row r="39" spans="2:13" x14ac:dyDescent="0.25">
      <c r="B39" s="712">
        <v>34</v>
      </c>
      <c r="C39" s="242" t="s">
        <v>25176</v>
      </c>
      <c r="D39" s="242" t="s">
        <v>24664</v>
      </c>
      <c r="E39" s="718" t="s">
        <v>23744</v>
      </c>
      <c r="F39" s="719">
        <f t="shared" si="1"/>
        <v>500</v>
      </c>
      <c r="G39" s="235">
        <v>1600</v>
      </c>
      <c r="H39" s="236" t="s">
        <v>11614</v>
      </c>
      <c r="I39" s="235">
        <v>0</v>
      </c>
      <c r="K39" s="235">
        <v>1625</v>
      </c>
      <c r="L39" s="236" t="s">
        <v>11614</v>
      </c>
      <c r="M39" s="235">
        <v>0</v>
      </c>
    </row>
    <row r="40" spans="2:13" x14ac:dyDescent="0.25">
      <c r="B40" s="712">
        <v>35</v>
      </c>
      <c r="C40" s="242" t="s">
        <v>23804</v>
      </c>
      <c r="D40" s="242" t="s">
        <v>24665</v>
      </c>
      <c r="E40" s="718" t="s">
        <v>23744</v>
      </c>
      <c r="F40" s="719">
        <f t="shared" si="1"/>
        <v>750.86199999999997</v>
      </c>
      <c r="G40" s="235">
        <v>1625</v>
      </c>
      <c r="H40" s="236" t="s">
        <v>11614</v>
      </c>
      <c r="I40" s="235">
        <v>0</v>
      </c>
      <c r="K40" s="235">
        <v>1662</v>
      </c>
      <c r="L40" s="236" t="s">
        <v>11614</v>
      </c>
      <c r="M40" s="235">
        <v>10.862</v>
      </c>
    </row>
    <row r="41" spans="2:13" x14ac:dyDescent="0.25">
      <c r="B41" s="712">
        <v>36</v>
      </c>
      <c r="C41" s="242" t="s">
        <v>23806</v>
      </c>
      <c r="D41" s="242" t="s">
        <v>24668</v>
      </c>
      <c r="E41" s="718" t="s">
        <v>23744</v>
      </c>
      <c r="F41" s="719">
        <f t="shared" si="1"/>
        <v>179.179</v>
      </c>
      <c r="G41" s="235">
        <v>1700</v>
      </c>
      <c r="H41" s="236" t="s">
        <v>11614</v>
      </c>
      <c r="I41" s="235">
        <v>0</v>
      </c>
      <c r="K41" s="235">
        <v>1708</v>
      </c>
      <c r="L41" s="236" t="s">
        <v>11614</v>
      </c>
      <c r="M41" s="236">
        <v>19.178999999999998</v>
      </c>
    </row>
    <row r="42" spans="2:13" ht="30" x14ac:dyDescent="0.25">
      <c r="B42" s="712">
        <v>37</v>
      </c>
      <c r="C42" s="242" t="s">
        <v>23743</v>
      </c>
      <c r="D42" s="242" t="s">
        <v>24641</v>
      </c>
      <c r="E42" s="718" t="s">
        <v>23744</v>
      </c>
      <c r="F42" s="719">
        <f t="shared" si="1"/>
        <v>712.54899999999998</v>
      </c>
      <c r="G42" s="235">
        <v>1750</v>
      </c>
      <c r="H42" s="236" t="s">
        <v>11614</v>
      </c>
      <c r="I42" s="235">
        <v>0</v>
      </c>
      <c r="K42" s="235">
        <v>1785</v>
      </c>
      <c r="L42" s="236" t="s">
        <v>11614</v>
      </c>
      <c r="M42" s="235">
        <v>12.548999999999999</v>
      </c>
    </row>
    <row r="43" spans="2:13" x14ac:dyDescent="0.25">
      <c r="B43" s="712">
        <v>38</v>
      </c>
      <c r="C43" s="242" t="s">
        <v>23809</v>
      </c>
      <c r="D43" s="242" t="s">
        <v>24640</v>
      </c>
      <c r="E43" s="718" t="s">
        <v>23744</v>
      </c>
      <c r="F43" s="719">
        <f t="shared" si="1"/>
        <v>360.26100000000002</v>
      </c>
      <c r="G43" s="235">
        <v>1800</v>
      </c>
      <c r="H43" s="236" t="s">
        <v>11614</v>
      </c>
      <c r="I43" s="235">
        <v>0</v>
      </c>
      <c r="K43" s="235">
        <v>1818</v>
      </c>
      <c r="L43" s="236" t="s">
        <v>11614</v>
      </c>
      <c r="M43" s="235">
        <v>0.26100000000000001</v>
      </c>
    </row>
    <row r="44" spans="2:13" x14ac:dyDescent="0.25">
      <c r="B44" s="712">
        <v>39</v>
      </c>
      <c r="C44" s="242" t="s">
        <v>23811</v>
      </c>
      <c r="D44" s="242" t="s">
        <v>24642</v>
      </c>
      <c r="E44" s="718" t="s">
        <v>23744</v>
      </c>
      <c r="F44" s="719">
        <f t="shared" si="1"/>
        <v>720.97500000000002</v>
      </c>
      <c r="G44" s="235">
        <v>1850</v>
      </c>
      <c r="H44" s="236" t="s">
        <v>11614</v>
      </c>
      <c r="I44" s="236">
        <v>0</v>
      </c>
      <c r="K44" s="235">
        <v>1886</v>
      </c>
      <c r="L44" s="236" t="s">
        <v>11614</v>
      </c>
      <c r="M44" s="235">
        <v>0.97499999999999998</v>
      </c>
    </row>
    <row r="45" spans="2:13" x14ac:dyDescent="0.25">
      <c r="B45" s="712">
        <v>40</v>
      </c>
      <c r="C45" s="242" t="s">
        <v>23813</v>
      </c>
      <c r="D45" s="242" t="s">
        <v>24677</v>
      </c>
      <c r="E45" s="718" t="s">
        <v>23814</v>
      </c>
      <c r="F45" s="719">
        <f t="shared" si="1"/>
        <v>777.57299999999998</v>
      </c>
      <c r="G45" s="235">
        <v>1900</v>
      </c>
      <c r="H45" s="241" t="s">
        <v>11614</v>
      </c>
      <c r="I45" s="235">
        <v>0</v>
      </c>
      <c r="K45" s="235">
        <v>1938</v>
      </c>
      <c r="L45" s="236" t="s">
        <v>11614</v>
      </c>
      <c r="M45" s="235">
        <v>17.573</v>
      </c>
    </row>
    <row r="46" spans="2:13" x14ac:dyDescent="0.25">
      <c r="B46" s="712">
        <v>41</v>
      </c>
      <c r="C46" s="242" t="s">
        <v>23816</v>
      </c>
      <c r="D46" s="242" t="s">
        <v>24638</v>
      </c>
      <c r="E46" s="718" t="s">
        <v>23814</v>
      </c>
      <c r="F46" s="719">
        <f t="shared" si="1"/>
        <v>804.38</v>
      </c>
      <c r="G46" s="235">
        <v>1950</v>
      </c>
      <c r="H46" s="236" t="s">
        <v>11614</v>
      </c>
      <c r="I46" s="235">
        <v>0</v>
      </c>
      <c r="K46" s="235">
        <v>1990</v>
      </c>
      <c r="L46" s="236" t="s">
        <v>11614</v>
      </c>
      <c r="M46" s="235">
        <v>4.38</v>
      </c>
    </row>
    <row r="47" spans="2:13" x14ac:dyDescent="0.25">
      <c r="B47" s="712">
        <v>42</v>
      </c>
      <c r="C47" s="242" t="s">
        <v>23817</v>
      </c>
      <c r="D47" s="458" t="s">
        <v>24672</v>
      </c>
      <c r="E47" s="718" t="s">
        <v>23814</v>
      </c>
      <c r="F47" s="719">
        <f t="shared" si="1"/>
        <v>484.10599999999999</v>
      </c>
      <c r="G47" s="235">
        <v>1990</v>
      </c>
      <c r="H47" s="236" t="s">
        <v>11614</v>
      </c>
      <c r="I47" s="235">
        <v>4.38</v>
      </c>
      <c r="K47" s="235">
        <v>2014</v>
      </c>
      <c r="L47" s="236" t="s">
        <v>11614</v>
      </c>
      <c r="M47" s="235">
        <v>8.4860000000000007</v>
      </c>
    </row>
    <row r="48" spans="2:13" x14ac:dyDescent="0.25">
      <c r="B48" s="712">
        <v>43</v>
      </c>
      <c r="C48" s="242" t="s">
        <v>23819</v>
      </c>
      <c r="D48" s="242" t="s">
        <v>25177</v>
      </c>
      <c r="E48" s="718" t="s">
        <v>23814</v>
      </c>
      <c r="F48" s="719">
        <f t="shared" si="1"/>
        <v>121.821</v>
      </c>
      <c r="G48" s="235">
        <v>2050</v>
      </c>
      <c r="H48" s="236" t="s">
        <v>11614</v>
      </c>
      <c r="I48" s="235">
        <v>0</v>
      </c>
      <c r="K48" s="235">
        <v>2056</v>
      </c>
      <c r="L48" s="236" t="s">
        <v>11614</v>
      </c>
      <c r="M48" s="235">
        <v>1.821</v>
      </c>
    </row>
    <row r="49" spans="2:13" x14ac:dyDescent="0.25">
      <c r="B49" s="712">
        <v>44</v>
      </c>
      <c r="C49" s="242" t="s">
        <v>23821</v>
      </c>
      <c r="D49" s="242" t="s">
        <v>24673</v>
      </c>
      <c r="E49" s="718" t="s">
        <v>23814</v>
      </c>
      <c r="F49" s="719">
        <f t="shared" si="1"/>
        <v>44.387</v>
      </c>
      <c r="G49" s="235">
        <v>2100</v>
      </c>
      <c r="H49" s="236" t="s">
        <v>11614</v>
      </c>
      <c r="I49" s="235">
        <v>0</v>
      </c>
      <c r="K49" s="235">
        <v>2102</v>
      </c>
      <c r="L49" s="236" t="s">
        <v>11614</v>
      </c>
      <c r="M49" s="235">
        <v>4.3869999999999996</v>
      </c>
    </row>
    <row r="50" spans="2:13" x14ac:dyDescent="0.25">
      <c r="B50" s="712">
        <v>45</v>
      </c>
      <c r="C50" s="242" t="s">
        <v>23821</v>
      </c>
      <c r="D50" s="242" t="s">
        <v>24674</v>
      </c>
      <c r="E50" s="718" t="s">
        <v>23814</v>
      </c>
      <c r="F50" s="719">
        <f t="shared" si="1"/>
        <v>169.74600000000001</v>
      </c>
      <c r="G50" s="235">
        <v>2150</v>
      </c>
      <c r="H50" s="236" t="s">
        <v>11614</v>
      </c>
      <c r="I50" s="235">
        <v>0</v>
      </c>
      <c r="K50" s="235">
        <v>2158</v>
      </c>
      <c r="L50" s="236" t="s">
        <v>11614</v>
      </c>
      <c r="M50" s="235">
        <v>9.7460000000000004</v>
      </c>
    </row>
    <row r="51" spans="2:13" x14ac:dyDescent="0.25">
      <c r="B51" s="712">
        <v>46</v>
      </c>
      <c r="C51" s="242" t="s">
        <v>23824</v>
      </c>
      <c r="D51" s="242" t="s">
        <v>24667</v>
      </c>
      <c r="E51" s="242" t="s">
        <v>23814</v>
      </c>
      <c r="F51" s="719">
        <f t="shared" si="1"/>
        <v>322.93599999999998</v>
      </c>
      <c r="G51" s="235">
        <v>2200</v>
      </c>
      <c r="H51" s="236" t="s">
        <v>11614</v>
      </c>
      <c r="I51" s="235">
        <v>0</v>
      </c>
      <c r="K51" s="235">
        <v>2216</v>
      </c>
      <c r="L51" s="236" t="s">
        <v>11614</v>
      </c>
      <c r="M51" s="235">
        <v>2.9359999999999999</v>
      </c>
    </row>
    <row r="52" spans="2:13" x14ac:dyDescent="0.25">
      <c r="B52" s="712">
        <v>47</v>
      </c>
      <c r="C52" s="242" t="s">
        <v>23826</v>
      </c>
      <c r="D52" s="242" t="s">
        <v>24669</v>
      </c>
      <c r="E52" s="718" t="s">
        <v>23814</v>
      </c>
      <c r="F52" s="719">
        <f t="shared" si="1"/>
        <v>654.25</v>
      </c>
      <c r="G52" s="235">
        <v>2250</v>
      </c>
      <c r="H52" s="236" t="s">
        <v>11614</v>
      </c>
      <c r="I52" s="235">
        <v>0</v>
      </c>
      <c r="K52" s="235">
        <v>2282</v>
      </c>
      <c r="L52" s="236" t="s">
        <v>11614</v>
      </c>
      <c r="M52" s="235">
        <v>14.25</v>
      </c>
    </row>
    <row r="53" spans="2:13" ht="30" x14ac:dyDescent="0.25">
      <c r="B53" s="712">
        <v>48</v>
      </c>
      <c r="C53" s="242" t="s">
        <v>23828</v>
      </c>
      <c r="D53" s="242" t="s">
        <v>24650</v>
      </c>
      <c r="E53" s="718" t="s">
        <v>23814</v>
      </c>
      <c r="F53" s="719">
        <f t="shared" si="1"/>
        <v>71.251999999999995</v>
      </c>
      <c r="G53" s="235">
        <v>2300</v>
      </c>
      <c r="H53" s="236" t="s">
        <v>11614</v>
      </c>
      <c r="I53" s="235">
        <v>0</v>
      </c>
      <c r="K53" s="235">
        <v>2303</v>
      </c>
      <c r="L53" s="236" t="s">
        <v>11614</v>
      </c>
      <c r="M53" s="235">
        <v>11.252000000000001</v>
      </c>
    </row>
    <row r="54" spans="2:13" ht="30" x14ac:dyDescent="0.25">
      <c r="B54" s="712">
        <v>49</v>
      </c>
      <c r="C54" s="242" t="s">
        <v>23828</v>
      </c>
      <c r="D54" s="242" t="s">
        <v>24651</v>
      </c>
      <c r="E54" s="718" t="s">
        <v>23814</v>
      </c>
      <c r="F54" s="719">
        <f t="shared" si="1"/>
        <v>353.09300000000002</v>
      </c>
      <c r="G54" s="235">
        <v>2350</v>
      </c>
      <c r="H54" s="236" t="s">
        <v>11614</v>
      </c>
      <c r="I54" s="235">
        <v>0</v>
      </c>
      <c r="K54" s="235">
        <v>2367</v>
      </c>
      <c r="L54" s="236" t="s">
        <v>11614</v>
      </c>
      <c r="M54" s="235">
        <v>13.093</v>
      </c>
    </row>
    <row r="55" spans="2:13" x14ac:dyDescent="0.25">
      <c r="B55" s="712">
        <v>50</v>
      </c>
      <c r="C55" s="242" t="s">
        <v>23831</v>
      </c>
      <c r="D55" s="458" t="s">
        <v>24670</v>
      </c>
      <c r="E55" s="718" t="s">
        <v>23814</v>
      </c>
      <c r="F55" s="719">
        <f t="shared" si="1"/>
        <v>854.68299999999999</v>
      </c>
      <c r="G55" s="235">
        <v>2400</v>
      </c>
      <c r="H55" s="236" t="s">
        <v>11614</v>
      </c>
      <c r="I55" s="235">
        <v>0</v>
      </c>
      <c r="K55" s="235">
        <v>2442</v>
      </c>
      <c r="L55" s="236" t="s">
        <v>11614</v>
      </c>
      <c r="M55" s="235">
        <v>14.683</v>
      </c>
    </row>
    <row r="56" spans="2:13" x14ac:dyDescent="0.25">
      <c r="B56" s="712">
        <v>51</v>
      </c>
      <c r="C56" s="242" t="s">
        <v>23833</v>
      </c>
      <c r="D56" s="242" t="s">
        <v>25178</v>
      </c>
      <c r="E56" s="718" t="s">
        <v>23814</v>
      </c>
      <c r="F56" s="719">
        <f t="shared" si="1"/>
        <v>178.86599999999999</v>
      </c>
      <c r="G56" s="235">
        <v>2450</v>
      </c>
      <c r="H56" s="236" t="s">
        <v>11614</v>
      </c>
      <c r="I56" s="235">
        <v>0</v>
      </c>
      <c r="K56" s="235">
        <v>2458</v>
      </c>
      <c r="L56" s="236" t="s">
        <v>11614</v>
      </c>
      <c r="M56" s="235">
        <v>18.866</v>
      </c>
    </row>
    <row r="57" spans="2:13" x14ac:dyDescent="0.25">
      <c r="B57" s="712">
        <v>52</v>
      </c>
      <c r="C57" s="242" t="s">
        <v>23835</v>
      </c>
      <c r="D57" s="242" t="s">
        <v>24678</v>
      </c>
      <c r="E57" s="718" t="s">
        <v>23814</v>
      </c>
      <c r="F57" s="719">
        <f t="shared" si="1"/>
        <v>453.44299999999998</v>
      </c>
      <c r="G57" s="235">
        <v>2500</v>
      </c>
      <c r="H57" s="236" t="s">
        <v>11614</v>
      </c>
      <c r="I57" s="235">
        <v>0</v>
      </c>
      <c r="K57" s="235">
        <v>2522</v>
      </c>
      <c r="L57" s="236" t="s">
        <v>11614</v>
      </c>
      <c r="M57" s="235">
        <v>13.443</v>
      </c>
    </row>
    <row r="58" spans="2:13" x14ac:dyDescent="0.25">
      <c r="B58" s="712">
        <v>53</v>
      </c>
      <c r="C58" s="242" t="s">
        <v>23837</v>
      </c>
      <c r="D58" s="242" t="s">
        <v>24678</v>
      </c>
      <c r="E58" s="718" t="s">
        <v>23814</v>
      </c>
      <c r="F58" s="719">
        <f t="shared" si="1"/>
        <v>453.37799999999999</v>
      </c>
      <c r="G58" s="235">
        <v>2550</v>
      </c>
      <c r="H58" s="236" t="s">
        <v>11614</v>
      </c>
      <c r="I58" s="235">
        <v>0</v>
      </c>
      <c r="K58" s="235">
        <v>2572</v>
      </c>
      <c r="L58" s="236" t="s">
        <v>11614</v>
      </c>
      <c r="M58" s="235">
        <v>13.378</v>
      </c>
    </row>
    <row r="59" spans="2:13" ht="30" x14ac:dyDescent="0.25">
      <c r="B59" s="712">
        <v>54</v>
      </c>
      <c r="C59" s="242" t="s">
        <v>25180</v>
      </c>
      <c r="D59" s="242" t="s">
        <v>24660</v>
      </c>
      <c r="E59" s="718" t="s">
        <v>23814</v>
      </c>
      <c r="F59" s="719">
        <f t="shared" si="1"/>
        <v>292.67700000000002</v>
      </c>
      <c r="G59" s="235">
        <v>2600</v>
      </c>
      <c r="H59" s="236" t="s">
        <v>11614</v>
      </c>
      <c r="I59" s="235">
        <v>0</v>
      </c>
      <c r="K59" s="235">
        <v>2614</v>
      </c>
      <c r="L59" s="236" t="s">
        <v>11614</v>
      </c>
      <c r="M59" s="235">
        <v>12.677</v>
      </c>
    </row>
    <row r="60" spans="2:13" ht="30" x14ac:dyDescent="0.25">
      <c r="B60" s="712">
        <v>55</v>
      </c>
      <c r="C60" s="242" t="s">
        <v>23841</v>
      </c>
      <c r="D60" s="242" t="s">
        <v>24671</v>
      </c>
      <c r="E60" s="718" t="s">
        <v>23814</v>
      </c>
      <c r="F60" s="719">
        <f t="shared" si="1"/>
        <v>205.90299999999999</v>
      </c>
      <c r="G60" s="235">
        <v>2650</v>
      </c>
      <c r="H60" s="236" t="s">
        <v>11614</v>
      </c>
      <c r="I60" s="235">
        <v>0</v>
      </c>
      <c r="K60" s="235">
        <v>2660</v>
      </c>
      <c r="L60" s="236" t="s">
        <v>11614</v>
      </c>
      <c r="M60" s="235">
        <v>5.9029999999999996</v>
      </c>
    </row>
    <row r="61" spans="2:13" x14ac:dyDescent="0.25">
      <c r="B61" s="712">
        <v>56</v>
      </c>
      <c r="C61" s="242" t="s">
        <v>23843</v>
      </c>
      <c r="D61" s="242" t="s">
        <v>24653</v>
      </c>
      <c r="E61" s="718" t="s">
        <v>23814</v>
      </c>
      <c r="F61" s="719">
        <f t="shared" si="1"/>
        <v>220.452</v>
      </c>
      <c r="G61" s="235">
        <v>2700</v>
      </c>
      <c r="H61" s="236" t="s">
        <v>11614</v>
      </c>
      <c r="I61" s="235">
        <v>0</v>
      </c>
      <c r="K61" s="235">
        <v>2711</v>
      </c>
      <c r="L61" s="236" t="s">
        <v>11614</v>
      </c>
      <c r="M61" s="235">
        <v>0.45200000000000001</v>
      </c>
    </row>
    <row r="62" spans="2:13" x14ac:dyDescent="0.25">
      <c r="B62" s="712">
        <v>57</v>
      </c>
      <c r="C62" s="242" t="s">
        <v>23845</v>
      </c>
      <c r="D62" s="242" t="s">
        <v>25181</v>
      </c>
      <c r="E62" s="718" t="s">
        <v>23814</v>
      </c>
      <c r="F62" s="719">
        <f t="shared" si="1"/>
        <v>219.887</v>
      </c>
      <c r="G62" s="235">
        <v>2750</v>
      </c>
      <c r="H62" s="236" t="s">
        <v>11614</v>
      </c>
      <c r="I62" s="236">
        <v>0</v>
      </c>
      <c r="K62" s="235">
        <v>2760</v>
      </c>
      <c r="L62" s="236" t="s">
        <v>11614</v>
      </c>
      <c r="M62" s="235">
        <v>19.887</v>
      </c>
    </row>
    <row r="63" spans="2:13" x14ac:dyDescent="0.25">
      <c r="B63" s="712">
        <v>58</v>
      </c>
      <c r="C63" s="242" t="s">
        <v>23847</v>
      </c>
      <c r="D63" s="458" t="s">
        <v>24653</v>
      </c>
      <c r="E63" s="718" t="s">
        <v>23814</v>
      </c>
      <c r="F63" s="719">
        <f t="shared" si="1"/>
        <v>214.19499999999999</v>
      </c>
      <c r="G63" s="235">
        <v>2800</v>
      </c>
      <c r="H63" s="236" t="s">
        <v>11614</v>
      </c>
      <c r="I63" s="235">
        <v>0</v>
      </c>
      <c r="K63" s="235">
        <v>2810</v>
      </c>
      <c r="L63" s="236" t="s">
        <v>11614</v>
      </c>
      <c r="M63" s="235">
        <v>14.195</v>
      </c>
    </row>
    <row r="64" spans="2:13" x14ac:dyDescent="0.25">
      <c r="B64" s="712">
        <v>59</v>
      </c>
      <c r="C64" s="242" t="s">
        <v>23816</v>
      </c>
      <c r="D64" s="242" t="s">
        <v>24639</v>
      </c>
      <c r="E64" s="718" t="s">
        <v>23814</v>
      </c>
      <c r="F64" s="719">
        <f t="shared" si="1"/>
        <v>396.03699999999998</v>
      </c>
      <c r="G64" s="235">
        <v>2850</v>
      </c>
      <c r="H64" s="236" t="s">
        <v>11614</v>
      </c>
      <c r="I64" s="235">
        <v>0</v>
      </c>
      <c r="K64" s="235">
        <v>2869</v>
      </c>
      <c r="L64" s="236" t="s">
        <v>11614</v>
      </c>
      <c r="M64" s="235">
        <v>16.036999999999999</v>
      </c>
    </row>
    <row r="65" spans="2:13" x14ac:dyDescent="0.25">
      <c r="B65" s="712">
        <v>60</v>
      </c>
      <c r="C65" s="242" t="s">
        <v>23850</v>
      </c>
      <c r="D65" s="242" t="s">
        <v>24643</v>
      </c>
      <c r="E65" s="718" t="s">
        <v>23814</v>
      </c>
      <c r="F65" s="719">
        <f t="shared" si="1"/>
        <v>500.286</v>
      </c>
      <c r="G65" s="235">
        <v>2900</v>
      </c>
      <c r="H65" s="236" t="s">
        <v>11614</v>
      </c>
      <c r="I65" s="235">
        <v>0</v>
      </c>
      <c r="K65" s="235">
        <v>2925</v>
      </c>
      <c r="L65" s="236" t="s">
        <v>11614</v>
      </c>
      <c r="M65" s="235">
        <v>0.28599999999999998</v>
      </c>
    </row>
    <row r="66" spans="2:13" x14ac:dyDescent="0.25">
      <c r="B66" s="712">
        <v>61</v>
      </c>
      <c r="C66" s="242" t="s">
        <v>23852</v>
      </c>
      <c r="D66" s="242" t="s">
        <v>24644</v>
      </c>
      <c r="E66" s="718" t="s">
        <v>23814</v>
      </c>
      <c r="F66" s="719">
        <f t="shared" si="1"/>
        <v>825.41099999999994</v>
      </c>
      <c r="G66" s="235">
        <v>2950</v>
      </c>
      <c r="H66" s="236" t="s">
        <v>11614</v>
      </c>
      <c r="I66" s="235">
        <v>0</v>
      </c>
      <c r="K66" s="235">
        <v>2991</v>
      </c>
      <c r="L66" s="236" t="s">
        <v>11614</v>
      </c>
      <c r="M66" s="235">
        <v>5.4109999999999996</v>
      </c>
    </row>
    <row r="67" spans="2:13" x14ac:dyDescent="0.25">
      <c r="B67" s="712">
        <v>62</v>
      </c>
      <c r="C67" s="242" t="s">
        <v>23854</v>
      </c>
      <c r="D67" s="242" t="s">
        <v>24658</v>
      </c>
      <c r="E67" s="718" t="s">
        <v>23814</v>
      </c>
      <c r="F67" s="719">
        <f t="shared" si="1"/>
        <v>50.244</v>
      </c>
      <c r="G67" s="235">
        <v>3000</v>
      </c>
      <c r="H67" s="236" t="s">
        <v>11614</v>
      </c>
      <c r="I67" s="235">
        <v>0</v>
      </c>
      <c r="K67" s="236">
        <v>3002</v>
      </c>
      <c r="L67" s="236" t="s">
        <v>11614</v>
      </c>
      <c r="M67" s="235">
        <v>10.244</v>
      </c>
    </row>
    <row r="68" spans="2:13" x14ac:dyDescent="0.25">
      <c r="B68" s="712">
        <v>63</v>
      </c>
      <c r="C68" s="242" t="s">
        <v>23813</v>
      </c>
      <c r="D68" s="242" t="s">
        <v>24715</v>
      </c>
      <c r="E68" s="718" t="s">
        <v>23814</v>
      </c>
      <c r="F68" s="719">
        <v>400</v>
      </c>
      <c r="H68" s="236"/>
      <c r="K68" s="236"/>
      <c r="L68" s="236"/>
    </row>
    <row r="69" spans="2:13" x14ac:dyDescent="0.25">
      <c r="B69" s="712">
        <v>64</v>
      </c>
      <c r="C69" s="242" t="s">
        <v>23945</v>
      </c>
      <c r="D69" s="242" t="s">
        <v>24679</v>
      </c>
      <c r="E69" s="718" t="s">
        <v>23814</v>
      </c>
      <c r="F69" s="719">
        <v>350</v>
      </c>
    </row>
    <row r="70" spans="2:13" x14ac:dyDescent="0.25">
      <c r="B70" s="712">
        <v>65</v>
      </c>
      <c r="C70" s="242" t="s">
        <v>23944</v>
      </c>
      <c r="D70" s="242" t="s">
        <v>24680</v>
      </c>
      <c r="E70" s="718" t="s">
        <v>23814</v>
      </c>
      <c r="F70" s="719">
        <v>270</v>
      </c>
    </row>
    <row r="71" spans="2:13" x14ac:dyDescent="0.25">
      <c r="B71" s="712">
        <v>66</v>
      </c>
      <c r="C71" s="242" t="s">
        <v>23950</v>
      </c>
      <c r="D71" s="242" t="s">
        <v>25179</v>
      </c>
      <c r="E71" s="718" t="s">
        <v>23814</v>
      </c>
      <c r="F71" s="719">
        <v>190</v>
      </c>
    </row>
    <row r="72" spans="2:13" x14ac:dyDescent="0.25">
      <c r="B72" s="712">
        <v>67</v>
      </c>
      <c r="C72" s="242" t="s">
        <v>23953</v>
      </c>
      <c r="D72" s="242" t="s">
        <v>24683</v>
      </c>
      <c r="E72" s="718" t="s">
        <v>23744</v>
      </c>
      <c r="F72" s="719">
        <v>15</v>
      </c>
    </row>
    <row r="73" spans="2:13" x14ac:dyDescent="0.25">
      <c r="B73" s="712">
        <v>68</v>
      </c>
      <c r="C73" s="242" t="s">
        <v>23956</v>
      </c>
      <c r="D73" s="242" t="s">
        <v>24681</v>
      </c>
      <c r="E73" s="718" t="s">
        <v>23744</v>
      </c>
      <c r="F73" s="719">
        <v>700</v>
      </c>
    </row>
    <row r="74" spans="2:13" x14ac:dyDescent="0.25">
      <c r="B74" s="712">
        <v>69</v>
      </c>
      <c r="C74" s="242" t="s">
        <v>23955</v>
      </c>
      <c r="D74" s="242" t="s">
        <v>24682</v>
      </c>
      <c r="E74" s="718" t="s">
        <v>23814</v>
      </c>
      <c r="F74" s="719">
        <v>215</v>
      </c>
    </row>
    <row r="75" spans="2:13" x14ac:dyDescent="0.25">
      <c r="B75" s="712">
        <v>70</v>
      </c>
      <c r="C75" s="242" t="s">
        <v>23850</v>
      </c>
      <c r="D75" s="242" t="s">
        <v>25182</v>
      </c>
      <c r="E75" s="718" t="s">
        <v>23814</v>
      </c>
      <c r="F75" s="719">
        <v>20</v>
      </c>
    </row>
    <row r="76" spans="2:13" x14ac:dyDescent="0.25">
      <c r="B76" s="712">
        <v>71</v>
      </c>
      <c r="C76" s="242" t="s">
        <v>24552</v>
      </c>
      <c r="D76" s="242" t="s">
        <v>24662</v>
      </c>
      <c r="E76" s="718" t="s">
        <v>23744</v>
      </c>
      <c r="F76" s="719">
        <v>170</v>
      </c>
    </row>
    <row r="77" spans="2:13" x14ac:dyDescent="0.25">
      <c r="B77" s="712">
        <v>72</v>
      </c>
      <c r="C77" s="242" t="s">
        <v>24685</v>
      </c>
      <c r="D77" s="242" t="s">
        <v>24684</v>
      </c>
      <c r="E77" s="718" t="s">
        <v>23744</v>
      </c>
      <c r="F77" s="719">
        <v>115</v>
      </c>
    </row>
    <row r="78" spans="2:13" x14ac:dyDescent="0.25">
      <c r="B78" s="712">
        <v>73</v>
      </c>
      <c r="C78" s="242" t="s">
        <v>24550</v>
      </c>
      <c r="D78" s="242" t="s">
        <v>24686</v>
      </c>
      <c r="E78" s="718" t="s">
        <v>23744</v>
      </c>
      <c r="F78" s="719">
        <v>100</v>
      </c>
    </row>
    <row r="79" spans="2:13" x14ac:dyDescent="0.25">
      <c r="B79" s="751">
        <v>74</v>
      </c>
      <c r="C79" s="752" t="s">
        <v>23951</v>
      </c>
      <c r="D79" s="752" t="s">
        <v>25191</v>
      </c>
      <c r="E79" s="718" t="s">
        <v>23744</v>
      </c>
      <c r="F79" s="719">
        <v>10</v>
      </c>
    </row>
    <row r="80" spans="2:13" x14ac:dyDescent="0.25">
      <c r="B80" s="751">
        <v>75</v>
      </c>
      <c r="C80" s="752" t="s">
        <v>23958</v>
      </c>
      <c r="D80" s="752" t="s">
        <v>25191</v>
      </c>
      <c r="E80" s="718" t="s">
        <v>23744</v>
      </c>
      <c r="F80" s="719">
        <v>11</v>
      </c>
    </row>
    <row r="81" spans="2:6" x14ac:dyDescent="0.25">
      <c r="B81" s="751">
        <v>76</v>
      </c>
      <c r="C81" s="752" t="s">
        <v>23959</v>
      </c>
      <c r="D81" s="752" t="s">
        <v>25191</v>
      </c>
      <c r="E81" s="718" t="s">
        <v>23744</v>
      </c>
      <c r="F81" s="719">
        <v>10</v>
      </c>
    </row>
    <row r="82" spans="2:6" ht="15.75" thickBot="1" x14ac:dyDescent="0.3">
      <c r="B82" s="713"/>
      <c r="C82" s="714"/>
      <c r="D82" s="715"/>
      <c r="E82" s="716" t="s">
        <v>23696</v>
      </c>
      <c r="F82" s="717">
        <f>SUM(F6:F81)</f>
        <v>26026.677</v>
      </c>
    </row>
    <row r="84" spans="2:6" x14ac:dyDescent="0.25">
      <c r="F84" s="243"/>
    </row>
  </sheetData>
  <sortState ref="B6:M84">
    <sortCondition ref="B1:B84"/>
  </sortState>
  <pageMargins left="0.9055118110236221" right="0.78740157480314965" top="0.78740157480314965" bottom="0.78740157480314965" header="0.31496062992125984" footer="0.31496062992125984"/>
  <pageSetup paperSize="9" scale="81" fitToHeight="0"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2A8E48-81D6-48A9-BB01-84EBA18AAE87}">
  <sheetPr>
    <pageSetUpPr fitToPage="1"/>
  </sheetPr>
  <dimension ref="A1:AF43"/>
  <sheetViews>
    <sheetView view="pageBreakPreview" zoomScale="60" zoomScaleNormal="100" workbookViewId="0">
      <selection activeCell="D51" sqref="D51"/>
    </sheetView>
  </sheetViews>
  <sheetFormatPr defaultRowHeight="12.75" x14ac:dyDescent="0.2"/>
  <cols>
    <col min="1" max="1" width="4.83203125" style="35" customWidth="1"/>
    <col min="2" max="25" width="3.83203125" style="35" customWidth="1"/>
    <col min="26" max="27" width="3.83203125" style="36" customWidth="1"/>
    <col min="28" max="34" width="3.83203125" style="35" customWidth="1"/>
    <col min="35" max="16384" width="9.33203125" style="35"/>
  </cols>
  <sheetData>
    <row r="1" spans="1:32" ht="35.25" customHeight="1" x14ac:dyDescent="0.2">
      <c r="A1" s="889" t="str">
        <f>orcam!A4</f>
        <v>PAVIMENTAÇÃO E DRENAGEM DE RUAS DOS BAIRRO MARAVISTA E SERRA GRANDE</v>
      </c>
      <c r="B1" s="893"/>
      <c r="C1" s="893"/>
      <c r="D1" s="893"/>
      <c r="E1" s="893"/>
      <c r="F1" s="893"/>
      <c r="G1" s="893"/>
      <c r="H1" s="893"/>
      <c r="I1" s="893"/>
      <c r="J1" s="893"/>
      <c r="K1" s="893"/>
      <c r="L1" s="893"/>
      <c r="M1" s="893"/>
      <c r="N1" s="893"/>
      <c r="O1" s="893"/>
      <c r="P1" s="893"/>
      <c r="Q1" s="893"/>
      <c r="R1" s="893"/>
      <c r="S1" s="893"/>
      <c r="T1" s="893"/>
      <c r="U1" s="893"/>
      <c r="V1" s="893"/>
      <c r="W1" s="893"/>
      <c r="X1" s="893"/>
      <c r="Y1" s="893"/>
      <c r="Z1" s="893"/>
      <c r="AA1" s="893"/>
    </row>
    <row r="2" spans="1:32" x14ac:dyDescent="0.2">
      <c r="B2" s="36"/>
      <c r="C2" s="36"/>
      <c r="D2" s="36"/>
      <c r="E2" s="36"/>
      <c r="F2" s="36"/>
      <c r="G2" s="36"/>
      <c r="H2" s="36"/>
      <c r="I2" s="36"/>
      <c r="J2" s="36"/>
      <c r="K2" s="36"/>
      <c r="L2" s="36"/>
      <c r="M2" s="36"/>
      <c r="N2" s="36"/>
      <c r="O2" s="36"/>
      <c r="P2" s="36"/>
      <c r="Q2" s="36"/>
      <c r="R2" s="36"/>
      <c r="S2" s="36"/>
      <c r="T2" s="36"/>
      <c r="U2" s="36"/>
      <c r="V2" s="36"/>
      <c r="W2" s="36"/>
      <c r="X2" s="36"/>
      <c r="Y2" s="36"/>
    </row>
    <row r="3" spans="1:32" s="52" customFormat="1" x14ac:dyDescent="0.2">
      <c r="A3" s="890" t="s">
        <v>23900</v>
      </c>
      <c r="B3" s="890"/>
      <c r="C3" s="890"/>
      <c r="D3" s="890"/>
      <c r="E3" s="890"/>
      <c r="F3" s="890"/>
      <c r="G3" s="890"/>
      <c r="H3" s="890"/>
      <c r="I3" s="890"/>
      <c r="J3" s="890"/>
      <c r="K3" s="890"/>
      <c r="L3" s="890"/>
      <c r="M3" s="890"/>
      <c r="N3" s="890"/>
      <c r="O3" s="890"/>
      <c r="P3" s="890"/>
      <c r="Q3" s="890"/>
      <c r="R3" s="890"/>
      <c r="S3" s="890"/>
      <c r="T3" s="890"/>
      <c r="U3" s="890"/>
      <c r="V3" s="890"/>
      <c r="W3" s="890"/>
      <c r="X3" s="890"/>
      <c r="Y3" s="890"/>
      <c r="Z3" s="890"/>
      <c r="AA3" s="890"/>
    </row>
    <row r="4" spans="1:32" x14ac:dyDescent="0.2">
      <c r="A4" s="39"/>
      <c r="B4" s="36"/>
      <c r="C4" s="36"/>
      <c r="D4" s="36"/>
      <c r="E4" s="36"/>
      <c r="F4" s="36"/>
      <c r="G4" s="36"/>
      <c r="H4" s="36"/>
      <c r="I4" s="36"/>
      <c r="J4" s="36"/>
      <c r="K4" s="36"/>
      <c r="L4" s="36"/>
      <c r="M4" s="36"/>
      <c r="N4" s="36"/>
      <c r="O4" s="36"/>
      <c r="P4" s="36"/>
      <c r="Q4" s="36"/>
      <c r="R4" s="36"/>
      <c r="S4" s="36"/>
      <c r="T4" s="36"/>
      <c r="U4" s="36"/>
      <c r="V4" s="36"/>
      <c r="W4" s="36"/>
      <c r="X4" s="36"/>
      <c r="Y4" s="36"/>
    </row>
    <row r="5" spans="1:32" ht="12.75" customHeight="1" x14ac:dyDescent="0.2">
      <c r="A5" s="40"/>
      <c r="B5" s="860" t="str">
        <f>VLOOKUP(D7,DIPREVS1!A:D,2,FALSE)</f>
        <v>SONDAGEM MANUAL,COM TRADO CAVADEIRA,POR METRO LINEAR OU FRACAO</v>
      </c>
      <c r="C5" s="860"/>
      <c r="D5" s="860"/>
      <c r="E5" s="860"/>
      <c r="F5" s="860"/>
      <c r="G5" s="860"/>
      <c r="H5" s="860"/>
      <c r="I5" s="860"/>
      <c r="J5" s="860"/>
      <c r="K5" s="860"/>
      <c r="L5" s="860"/>
      <c r="M5" s="860"/>
      <c r="N5" s="860"/>
      <c r="O5" s="860"/>
      <c r="P5" s="860"/>
      <c r="Q5" s="860"/>
      <c r="R5" s="860"/>
      <c r="S5" s="860"/>
      <c r="T5" s="860"/>
      <c r="U5" s="860"/>
      <c r="V5" s="860"/>
      <c r="W5" s="860"/>
      <c r="X5" s="860"/>
      <c r="Y5" s="860"/>
      <c r="Z5" s="860"/>
      <c r="AA5" s="37"/>
      <c r="AB5" s="36"/>
      <c r="AC5" s="36"/>
      <c r="AD5" s="36"/>
      <c r="AE5" s="36"/>
    </row>
    <row r="6" spans="1:32" x14ac:dyDescent="0.2">
      <c r="A6" s="40"/>
      <c r="B6" s="860"/>
      <c r="C6" s="860"/>
      <c r="D6" s="860"/>
      <c r="E6" s="860"/>
      <c r="F6" s="860"/>
      <c r="G6" s="860"/>
      <c r="H6" s="860"/>
      <c r="I6" s="860"/>
      <c r="J6" s="860"/>
      <c r="K6" s="860"/>
      <c r="L6" s="860"/>
      <c r="M6" s="860"/>
      <c r="N6" s="860"/>
      <c r="O6" s="860"/>
      <c r="P6" s="860"/>
      <c r="Q6" s="860"/>
      <c r="R6" s="860"/>
      <c r="S6" s="860"/>
      <c r="T6" s="860"/>
      <c r="U6" s="860"/>
      <c r="V6" s="860"/>
      <c r="W6" s="860"/>
      <c r="X6" s="860"/>
      <c r="Y6" s="860"/>
      <c r="Z6" s="860"/>
      <c r="AA6" s="37"/>
      <c r="AB6" s="36"/>
      <c r="AC6" s="36"/>
      <c r="AD6" s="36"/>
      <c r="AE6" s="36"/>
    </row>
    <row r="7" spans="1:32" x14ac:dyDescent="0.2">
      <c r="A7" s="42">
        <f>ADM.LOCAL!A43+1</f>
        <v>33</v>
      </c>
      <c r="B7" s="41"/>
      <c r="C7" s="43" t="s">
        <v>23098</v>
      </c>
      <c r="D7" s="41" t="s">
        <v>11658</v>
      </c>
      <c r="E7" s="37"/>
      <c r="F7" s="762"/>
      <c r="G7" s="762"/>
      <c r="H7" s="37"/>
      <c r="I7" s="37"/>
      <c r="J7" s="44"/>
      <c r="K7" s="37"/>
      <c r="L7" s="37"/>
      <c r="M7" s="37"/>
      <c r="N7" s="37"/>
      <c r="O7" s="45"/>
      <c r="P7" s="45"/>
      <c r="Q7" s="762"/>
      <c r="R7" s="762"/>
      <c r="S7" s="758"/>
      <c r="T7" s="758"/>
      <c r="U7" s="41" t="s">
        <v>23100</v>
      </c>
      <c r="V7" s="41"/>
      <c r="W7" s="861">
        <f>M10</f>
        <v>195</v>
      </c>
      <c r="X7" s="861"/>
      <c r="Y7" s="861"/>
      <c r="Z7" s="862" t="str">
        <f>VLOOKUP(D7,DIPREVS1!A:D,4,FALSE)</f>
        <v>m</v>
      </c>
      <c r="AA7" s="862"/>
      <c r="AB7" s="36"/>
      <c r="AC7" s="36"/>
      <c r="AD7" s="36"/>
      <c r="AE7" s="36"/>
    </row>
    <row r="8" spans="1:32" x14ac:dyDescent="0.2">
      <c r="A8" s="42"/>
      <c r="B8" s="37" t="s">
        <v>23895</v>
      </c>
      <c r="C8" s="279"/>
      <c r="D8" s="279"/>
      <c r="E8" s="214"/>
      <c r="F8" s="214"/>
      <c r="G8" s="53"/>
      <c r="H8" s="760"/>
      <c r="I8" s="208"/>
      <c r="J8" s="208"/>
      <c r="K8" s="208"/>
      <c r="L8" s="44"/>
      <c r="M8" s="36"/>
      <c r="N8" s="75"/>
      <c r="O8" s="75"/>
      <c r="P8" s="53"/>
      <c r="Q8" s="36"/>
      <c r="R8" s="280"/>
      <c r="S8" s="280"/>
      <c r="T8" s="280"/>
      <c r="U8" s="59"/>
      <c r="V8" s="36"/>
      <c r="W8" s="36"/>
      <c r="X8" s="36"/>
      <c r="Y8" s="36"/>
      <c r="AB8" s="36"/>
      <c r="AC8" s="36"/>
      <c r="AD8" s="36"/>
      <c r="AE8" s="36"/>
    </row>
    <row r="9" spans="1:32" x14ac:dyDescent="0.2">
      <c r="A9" s="42"/>
      <c r="B9" s="41"/>
      <c r="C9" s="765"/>
      <c r="D9" s="879">
        <f>'ÁREA DE PAVIMENTAÇÃO'!$F$103</f>
        <v>26026.676999999996</v>
      </c>
      <c r="E9" s="886"/>
      <c r="F9" s="886"/>
      <c r="G9" s="53" t="s">
        <v>0</v>
      </c>
      <c r="H9" s="760" t="s">
        <v>23720</v>
      </c>
      <c r="I9" s="879">
        <v>200</v>
      </c>
      <c r="J9" s="886"/>
      <c r="K9" s="281" t="s">
        <v>0</v>
      </c>
      <c r="L9" s="760" t="s">
        <v>8</v>
      </c>
      <c r="M9" s="879">
        <f>ROUND(D9/I9,0)</f>
        <v>130</v>
      </c>
      <c r="N9" s="879"/>
      <c r="O9" s="879"/>
      <c r="P9" s="53" t="s">
        <v>23896</v>
      </c>
      <c r="Q9" s="36"/>
      <c r="R9" s="759"/>
      <c r="S9" s="759"/>
      <c r="T9" s="759"/>
      <c r="U9" s="59"/>
      <c r="V9" s="36"/>
      <c r="W9" s="36"/>
      <c r="X9" s="36"/>
      <c r="Y9" s="36"/>
      <c r="AB9" s="36"/>
      <c r="AC9" s="36"/>
      <c r="AD9" s="36"/>
      <c r="AE9" s="36"/>
    </row>
    <row r="10" spans="1:32" x14ac:dyDescent="0.2">
      <c r="A10" s="42"/>
      <c r="B10" s="41"/>
      <c r="C10" s="765"/>
      <c r="D10" s="765"/>
      <c r="E10" s="879">
        <f>M9</f>
        <v>130</v>
      </c>
      <c r="F10" s="879"/>
      <c r="G10" s="53" t="s">
        <v>23897</v>
      </c>
      <c r="H10" s="760"/>
      <c r="I10" s="879">
        <v>1.5</v>
      </c>
      <c r="J10" s="886"/>
      <c r="K10" s="281" t="s">
        <v>0</v>
      </c>
      <c r="L10" s="760" t="s">
        <v>8</v>
      </c>
      <c r="M10" s="879">
        <f>ROUND(E10*I10,2)</f>
        <v>195</v>
      </c>
      <c r="N10" s="879"/>
      <c r="O10" s="879"/>
      <c r="P10" s="53" t="s">
        <v>0</v>
      </c>
      <c r="Q10" s="36"/>
      <c r="R10" s="759"/>
      <c r="S10" s="759"/>
      <c r="T10" s="759"/>
      <c r="U10" s="59"/>
      <c r="V10" s="36"/>
      <c r="W10" s="36"/>
      <c r="X10" s="36"/>
      <c r="Y10" s="36"/>
      <c r="AB10" s="36"/>
      <c r="AC10" s="36"/>
      <c r="AD10" s="36"/>
      <c r="AE10" s="36"/>
    </row>
    <row r="11" spans="1:32" x14ac:dyDescent="0.2">
      <c r="A11" s="36"/>
      <c r="B11" s="36"/>
      <c r="C11" s="36"/>
      <c r="D11" s="36"/>
      <c r="E11" s="36"/>
      <c r="F11" s="36"/>
      <c r="G11" s="36"/>
      <c r="H11" s="36"/>
      <c r="I11" s="36"/>
      <c r="J11" s="36"/>
      <c r="K11" s="36"/>
      <c r="L11" s="36"/>
      <c r="M11" s="36"/>
      <c r="N11" s="36"/>
      <c r="O11" s="36"/>
      <c r="P11" s="36"/>
      <c r="Q11" s="36"/>
      <c r="R11" s="36"/>
      <c r="S11" s="36"/>
      <c r="T11" s="36"/>
      <c r="U11" s="36"/>
      <c r="V11" s="36"/>
      <c r="W11" s="36"/>
      <c r="X11" s="36"/>
      <c r="Y11" s="36"/>
      <c r="AB11" s="36"/>
      <c r="AC11" s="36"/>
      <c r="AD11" s="36"/>
      <c r="AE11" s="36"/>
      <c r="AF11" s="36"/>
    </row>
    <row r="12" spans="1:32" ht="12.75" customHeight="1" x14ac:dyDescent="0.2">
      <c r="A12" s="40"/>
      <c r="B12" s="860" t="str">
        <f>VLOOKUP(D14,DIPREVS1!A:D,2,FALSE)</f>
        <v>LIMITE DE PLASTICIDADE</v>
      </c>
      <c r="C12" s="860"/>
      <c r="D12" s="860"/>
      <c r="E12" s="860"/>
      <c r="F12" s="860"/>
      <c r="G12" s="860"/>
      <c r="H12" s="860"/>
      <c r="I12" s="860"/>
      <c r="J12" s="860"/>
      <c r="K12" s="860"/>
      <c r="L12" s="860"/>
      <c r="M12" s="860"/>
      <c r="N12" s="860"/>
      <c r="O12" s="860"/>
      <c r="P12" s="860"/>
      <c r="Q12" s="860"/>
      <c r="R12" s="860"/>
      <c r="S12" s="860"/>
      <c r="T12" s="860"/>
      <c r="U12" s="860"/>
      <c r="V12" s="860"/>
      <c r="W12" s="860"/>
      <c r="X12" s="860"/>
      <c r="Y12" s="860"/>
      <c r="Z12" s="860"/>
      <c r="AA12" s="37"/>
      <c r="AB12" s="36"/>
      <c r="AC12" s="36"/>
      <c r="AD12" s="36"/>
      <c r="AE12" s="36"/>
    </row>
    <row r="13" spans="1:32" x14ac:dyDescent="0.2">
      <c r="A13" s="40"/>
      <c r="B13" s="860"/>
      <c r="C13" s="860"/>
      <c r="D13" s="860"/>
      <c r="E13" s="860"/>
      <c r="F13" s="860"/>
      <c r="G13" s="860"/>
      <c r="H13" s="860"/>
      <c r="I13" s="860"/>
      <c r="J13" s="860"/>
      <c r="K13" s="860"/>
      <c r="L13" s="860"/>
      <c r="M13" s="860"/>
      <c r="N13" s="860"/>
      <c r="O13" s="860"/>
      <c r="P13" s="860"/>
      <c r="Q13" s="860"/>
      <c r="R13" s="860"/>
      <c r="S13" s="860"/>
      <c r="T13" s="860"/>
      <c r="U13" s="860"/>
      <c r="V13" s="860"/>
      <c r="W13" s="860"/>
      <c r="X13" s="860"/>
      <c r="Y13" s="860"/>
      <c r="Z13" s="860"/>
      <c r="AA13" s="37"/>
      <c r="AB13" s="36"/>
      <c r="AC13" s="36"/>
      <c r="AD13" s="36"/>
      <c r="AE13" s="36"/>
    </row>
    <row r="14" spans="1:32" x14ac:dyDescent="0.2">
      <c r="A14" s="42">
        <f>A7+1</f>
        <v>34</v>
      </c>
      <c r="B14" s="41"/>
      <c r="C14" s="43" t="s">
        <v>23098</v>
      </c>
      <c r="D14" s="41" t="s">
        <v>11619</v>
      </c>
      <c r="E14" s="37"/>
      <c r="F14" s="762"/>
      <c r="G14" s="762"/>
      <c r="H14" s="37"/>
      <c r="I14" s="37"/>
      <c r="J14" s="44"/>
      <c r="K14" s="37"/>
      <c r="L14" s="37"/>
      <c r="M14" s="37"/>
      <c r="N14" s="37"/>
      <c r="O14" s="45"/>
      <c r="P14" s="45"/>
      <c r="Q14" s="762"/>
      <c r="R14" s="762"/>
      <c r="S14" s="758"/>
      <c r="T14" s="758"/>
      <c r="U14" s="41" t="s">
        <v>23100</v>
      </c>
      <c r="V14" s="41"/>
      <c r="W14" s="861">
        <f>O17</f>
        <v>65</v>
      </c>
      <c r="X14" s="861"/>
      <c r="Y14" s="861"/>
      <c r="Z14" s="862" t="str">
        <f>VLOOKUP(D14,DIPREVS1!A:D,4,FALSE)</f>
        <v>un</v>
      </c>
      <c r="AA14" s="862"/>
      <c r="AB14" s="36"/>
      <c r="AC14" s="36"/>
      <c r="AD14" s="36"/>
      <c r="AE14" s="36"/>
    </row>
    <row r="15" spans="1:32" x14ac:dyDescent="0.2">
      <c r="A15" s="36"/>
      <c r="B15" s="36" t="s">
        <v>23675</v>
      </c>
      <c r="C15" s="36"/>
      <c r="D15" s="36"/>
      <c r="E15" s="36"/>
      <c r="F15" s="36">
        <f>A7</f>
        <v>33</v>
      </c>
      <c r="G15" s="36"/>
      <c r="H15" s="36"/>
      <c r="I15" s="36"/>
      <c r="J15" s="870">
        <f>M9</f>
        <v>130</v>
      </c>
      <c r="K15" s="871"/>
      <c r="L15" s="36" t="s">
        <v>23898</v>
      </c>
      <c r="M15" s="36"/>
      <c r="N15" s="36"/>
      <c r="O15" s="36"/>
      <c r="P15" s="36"/>
      <c r="Q15" s="36"/>
      <c r="R15" s="36"/>
      <c r="S15" s="36"/>
      <c r="T15" s="36"/>
      <c r="U15" s="36"/>
      <c r="V15" s="36"/>
      <c r="W15" s="36"/>
      <c r="X15" s="36"/>
      <c r="Y15" s="36"/>
      <c r="AB15" s="36"/>
      <c r="AC15" s="36"/>
      <c r="AD15" s="36"/>
      <c r="AE15" s="36"/>
      <c r="AF15" s="36"/>
    </row>
    <row r="16" spans="1:32" x14ac:dyDescent="0.2">
      <c r="A16" s="36"/>
      <c r="B16" s="36" t="s">
        <v>24637</v>
      </c>
      <c r="C16" s="36"/>
      <c r="D16" s="36"/>
      <c r="E16" s="36"/>
      <c r="F16" s="36"/>
      <c r="G16" s="36"/>
      <c r="H16" s="36"/>
      <c r="I16" s="36"/>
      <c r="J16" s="36"/>
      <c r="K16" s="36"/>
      <c r="L16" s="36"/>
      <c r="M16" s="36"/>
      <c r="N16" s="36"/>
      <c r="O16" s="36"/>
      <c r="P16" s="36"/>
      <c r="Q16" s="36"/>
      <c r="R16" s="36"/>
      <c r="S16" s="36"/>
      <c r="T16" s="36"/>
      <c r="U16" s="36"/>
      <c r="V16" s="36"/>
      <c r="W16" s="36"/>
      <c r="X16" s="36"/>
      <c r="Y16" s="36"/>
      <c r="AB16" s="36"/>
      <c r="AC16" s="36"/>
      <c r="AD16" s="36"/>
      <c r="AE16" s="36"/>
      <c r="AF16" s="36"/>
    </row>
    <row r="17" spans="1:32" x14ac:dyDescent="0.2">
      <c r="A17" s="42"/>
      <c r="B17" s="41"/>
      <c r="C17" s="765"/>
      <c r="D17" s="765"/>
      <c r="E17" s="879">
        <f>J15</f>
        <v>130</v>
      </c>
      <c r="F17" s="879"/>
      <c r="G17" s="53" t="s">
        <v>23897</v>
      </c>
      <c r="H17" s="760"/>
      <c r="I17" s="879">
        <v>0.5</v>
      </c>
      <c r="J17" s="886"/>
      <c r="K17" s="281" t="s">
        <v>23899</v>
      </c>
      <c r="L17" s="760"/>
      <c r="M17" s="282"/>
      <c r="N17" s="761" t="s">
        <v>8</v>
      </c>
      <c r="O17" s="879">
        <f>ROUND(E17*I17,0)</f>
        <v>65</v>
      </c>
      <c r="P17" s="879"/>
      <c r="Q17" s="36" t="s">
        <v>23873</v>
      </c>
      <c r="R17" s="759"/>
      <c r="S17" s="759"/>
      <c r="T17" s="759"/>
      <c r="U17" s="59"/>
      <c r="V17" s="36"/>
      <c r="W17" s="36"/>
      <c r="X17" s="36"/>
      <c r="Y17" s="36"/>
      <c r="AB17" s="36"/>
      <c r="AC17" s="36"/>
      <c r="AD17" s="36"/>
      <c r="AE17" s="36"/>
    </row>
    <row r="18" spans="1:32" x14ac:dyDescent="0.2">
      <c r="A18" s="36"/>
      <c r="B18" s="36"/>
      <c r="C18" s="36"/>
      <c r="D18" s="36"/>
      <c r="E18" s="36"/>
      <c r="F18" s="36"/>
      <c r="G18" s="36"/>
      <c r="H18" s="36"/>
      <c r="I18" s="36"/>
      <c r="J18" s="36"/>
      <c r="K18" s="36"/>
      <c r="L18" s="36"/>
      <c r="M18" s="36"/>
      <c r="N18" s="36"/>
      <c r="O18" s="36"/>
      <c r="P18" s="36"/>
      <c r="Q18" s="36"/>
      <c r="R18" s="36"/>
      <c r="S18" s="36"/>
      <c r="T18" s="36"/>
      <c r="U18" s="36"/>
      <c r="V18" s="36"/>
      <c r="W18" s="36"/>
      <c r="X18" s="36"/>
      <c r="Y18" s="36"/>
      <c r="AB18" s="36"/>
      <c r="AC18" s="36"/>
      <c r="AD18" s="36"/>
      <c r="AE18" s="36"/>
      <c r="AF18" s="36"/>
    </row>
    <row r="19" spans="1:32" ht="12.75" customHeight="1" x14ac:dyDescent="0.2">
      <c r="A19" s="40"/>
      <c r="B19" s="860" t="str">
        <f>VLOOKUP(D21,DIPREVS1!A:D,2,FALSE)</f>
        <v>LIMITE DE LIQUIDEZ</v>
      </c>
      <c r="C19" s="860"/>
      <c r="D19" s="860"/>
      <c r="E19" s="860"/>
      <c r="F19" s="860"/>
      <c r="G19" s="860"/>
      <c r="H19" s="860"/>
      <c r="I19" s="860"/>
      <c r="J19" s="860"/>
      <c r="K19" s="860"/>
      <c r="L19" s="860"/>
      <c r="M19" s="860"/>
      <c r="N19" s="860"/>
      <c r="O19" s="860"/>
      <c r="P19" s="860"/>
      <c r="Q19" s="860"/>
      <c r="R19" s="860"/>
      <c r="S19" s="860"/>
      <c r="T19" s="860"/>
      <c r="U19" s="860"/>
      <c r="V19" s="860"/>
      <c r="W19" s="860"/>
      <c r="X19" s="860"/>
      <c r="Y19" s="860"/>
      <c r="Z19" s="860"/>
      <c r="AA19" s="37"/>
      <c r="AB19" s="36"/>
      <c r="AC19" s="36"/>
      <c r="AD19" s="36"/>
      <c r="AE19" s="36"/>
    </row>
    <row r="20" spans="1:32" x14ac:dyDescent="0.2">
      <c r="A20" s="40"/>
      <c r="B20" s="860"/>
      <c r="C20" s="860"/>
      <c r="D20" s="860"/>
      <c r="E20" s="860"/>
      <c r="F20" s="860"/>
      <c r="G20" s="860"/>
      <c r="H20" s="860"/>
      <c r="I20" s="860"/>
      <c r="J20" s="860"/>
      <c r="K20" s="860"/>
      <c r="L20" s="860"/>
      <c r="M20" s="860"/>
      <c r="N20" s="860"/>
      <c r="O20" s="860"/>
      <c r="P20" s="860"/>
      <c r="Q20" s="860"/>
      <c r="R20" s="860"/>
      <c r="S20" s="860"/>
      <c r="T20" s="860"/>
      <c r="U20" s="860"/>
      <c r="V20" s="860"/>
      <c r="W20" s="860"/>
      <c r="X20" s="860"/>
      <c r="Y20" s="860"/>
      <c r="Z20" s="860"/>
      <c r="AA20" s="37"/>
      <c r="AB20" s="36"/>
      <c r="AC20" s="36"/>
      <c r="AD20" s="36"/>
      <c r="AE20" s="36"/>
    </row>
    <row r="21" spans="1:32" x14ac:dyDescent="0.2">
      <c r="A21" s="42">
        <f>A14+1</f>
        <v>35</v>
      </c>
      <c r="B21" s="41"/>
      <c r="C21" s="43" t="s">
        <v>23098</v>
      </c>
      <c r="D21" s="41" t="s">
        <v>11620</v>
      </c>
      <c r="E21" s="37"/>
      <c r="F21" s="762"/>
      <c r="G21" s="762"/>
      <c r="H21" s="37"/>
      <c r="I21" s="37"/>
      <c r="J21" s="44"/>
      <c r="K21" s="37"/>
      <c r="L21" s="37"/>
      <c r="M21" s="37"/>
      <c r="N21" s="37"/>
      <c r="O21" s="45"/>
      <c r="P21" s="45"/>
      <c r="Q21" s="762"/>
      <c r="R21" s="762"/>
      <c r="S21" s="758"/>
      <c r="T21" s="758"/>
      <c r="U21" s="41" t="s">
        <v>23100</v>
      </c>
      <c r="V21" s="41"/>
      <c r="W21" s="861">
        <f>$W$14</f>
        <v>65</v>
      </c>
      <c r="X21" s="861"/>
      <c r="Y21" s="861"/>
      <c r="Z21" s="862" t="str">
        <f>VLOOKUP(D21,DIPREVS1!A:D,4,FALSE)</f>
        <v>un</v>
      </c>
      <c r="AA21" s="862"/>
      <c r="AB21" s="36"/>
      <c r="AC21" s="36"/>
      <c r="AD21" s="36"/>
      <c r="AE21" s="36"/>
    </row>
    <row r="22" spans="1:32" x14ac:dyDescent="0.2">
      <c r="A22" s="36"/>
      <c r="B22" s="36" t="s">
        <v>23675</v>
      </c>
      <c r="C22" s="36"/>
      <c r="D22" s="36"/>
      <c r="E22" s="36"/>
      <c r="F22" s="36">
        <f>A14</f>
        <v>34</v>
      </c>
      <c r="G22" s="36"/>
      <c r="H22" s="36"/>
      <c r="I22" s="36"/>
      <c r="J22" s="283"/>
      <c r="K22" s="36"/>
      <c r="L22" s="36"/>
      <c r="M22" s="36"/>
      <c r="N22" s="36"/>
      <c r="O22" s="36"/>
      <c r="P22" s="36"/>
      <c r="Q22" s="36"/>
      <c r="R22" s="36"/>
      <c r="S22" s="36"/>
      <c r="T22" s="36"/>
      <c r="U22" s="36"/>
      <c r="V22" s="36"/>
      <c r="W22" s="36"/>
      <c r="X22" s="36"/>
      <c r="Y22" s="36"/>
      <c r="AB22" s="36"/>
      <c r="AC22" s="36"/>
      <c r="AD22" s="36"/>
      <c r="AE22" s="36"/>
      <c r="AF22" s="36"/>
    </row>
    <row r="24" spans="1:32" ht="12.75" customHeight="1" x14ac:dyDescent="0.2">
      <c r="A24" s="40"/>
      <c r="B24" s="860" t="str">
        <f>VLOOKUP(D26,DIPREVS1!A:D,2,FALSE)</f>
        <v>ANALISE GRANULOMETRICA SEM SEDIMENTACAO (PENEIRAMENTO)</v>
      </c>
      <c r="C24" s="860"/>
      <c r="D24" s="860"/>
      <c r="E24" s="860"/>
      <c r="F24" s="860"/>
      <c r="G24" s="860"/>
      <c r="H24" s="860"/>
      <c r="I24" s="860"/>
      <c r="J24" s="860"/>
      <c r="K24" s="860"/>
      <c r="L24" s="860"/>
      <c r="M24" s="860"/>
      <c r="N24" s="860"/>
      <c r="O24" s="860"/>
      <c r="P24" s="860"/>
      <c r="Q24" s="860"/>
      <c r="R24" s="860"/>
      <c r="S24" s="860"/>
      <c r="T24" s="860"/>
      <c r="U24" s="860"/>
      <c r="V24" s="860"/>
      <c r="W24" s="860"/>
      <c r="X24" s="860"/>
      <c r="Y24" s="860"/>
      <c r="Z24" s="860"/>
      <c r="AA24" s="37"/>
      <c r="AB24" s="36"/>
      <c r="AC24" s="36"/>
      <c r="AD24" s="36"/>
      <c r="AE24" s="36"/>
    </row>
    <row r="25" spans="1:32" x14ac:dyDescent="0.2">
      <c r="A25" s="40"/>
      <c r="B25" s="860"/>
      <c r="C25" s="860"/>
      <c r="D25" s="860"/>
      <c r="E25" s="860"/>
      <c r="F25" s="860"/>
      <c r="G25" s="860"/>
      <c r="H25" s="860"/>
      <c r="I25" s="860"/>
      <c r="J25" s="860"/>
      <c r="K25" s="860"/>
      <c r="L25" s="860"/>
      <c r="M25" s="860"/>
      <c r="N25" s="860"/>
      <c r="O25" s="860"/>
      <c r="P25" s="860"/>
      <c r="Q25" s="860"/>
      <c r="R25" s="860"/>
      <c r="S25" s="860"/>
      <c r="T25" s="860"/>
      <c r="U25" s="860"/>
      <c r="V25" s="860"/>
      <c r="W25" s="860"/>
      <c r="X25" s="860"/>
      <c r="Y25" s="860"/>
      <c r="Z25" s="860"/>
      <c r="AA25" s="37"/>
      <c r="AB25" s="36"/>
      <c r="AC25" s="36"/>
      <c r="AD25" s="36"/>
      <c r="AE25" s="36"/>
    </row>
    <row r="26" spans="1:32" x14ac:dyDescent="0.2">
      <c r="A26" s="42">
        <f>A21+1</f>
        <v>36</v>
      </c>
      <c r="B26" s="41"/>
      <c r="C26" s="43" t="s">
        <v>23098</v>
      </c>
      <c r="D26" s="41" t="s">
        <v>11622</v>
      </c>
      <c r="E26" s="37"/>
      <c r="F26" s="762"/>
      <c r="G26" s="762"/>
      <c r="H26" s="37"/>
      <c r="I26" s="37"/>
      <c r="J26" s="44"/>
      <c r="K26" s="37"/>
      <c r="L26" s="37"/>
      <c r="M26" s="37"/>
      <c r="N26" s="37"/>
      <c r="O26" s="45"/>
      <c r="P26" s="45"/>
      <c r="Q26" s="762"/>
      <c r="R26" s="762"/>
      <c r="S26" s="758"/>
      <c r="T26" s="758"/>
      <c r="U26" s="41" t="s">
        <v>23100</v>
      </c>
      <c r="V26" s="41"/>
      <c r="W26" s="861">
        <f>$W$14</f>
        <v>65</v>
      </c>
      <c r="X26" s="861"/>
      <c r="Y26" s="861"/>
      <c r="Z26" s="862" t="str">
        <f>VLOOKUP(D26,DIPREVS1!A:D,4,FALSE)</f>
        <v>un</v>
      </c>
      <c r="AA26" s="862"/>
      <c r="AB26" s="36"/>
      <c r="AC26" s="36"/>
      <c r="AD26" s="36"/>
      <c r="AE26" s="36"/>
    </row>
    <row r="27" spans="1:32" x14ac:dyDescent="0.2">
      <c r="A27" s="36"/>
      <c r="B27" s="36" t="s">
        <v>23675</v>
      </c>
      <c r="C27" s="36"/>
      <c r="D27" s="36"/>
      <c r="E27" s="36"/>
      <c r="F27" s="36">
        <f>A14</f>
        <v>34</v>
      </c>
      <c r="G27" s="36"/>
      <c r="H27" s="36"/>
      <c r="I27" s="36"/>
      <c r="J27" s="283"/>
      <c r="K27" s="36"/>
      <c r="L27" s="36"/>
      <c r="M27" s="36"/>
      <c r="N27" s="36"/>
      <c r="O27" s="36"/>
      <c r="P27" s="36"/>
      <c r="Q27" s="36"/>
      <c r="R27" s="36"/>
      <c r="S27" s="36"/>
      <c r="T27" s="36"/>
      <c r="U27" s="36"/>
      <c r="V27" s="36"/>
      <c r="W27" s="36"/>
      <c r="X27" s="36"/>
      <c r="Y27" s="36"/>
      <c r="AB27" s="36"/>
      <c r="AC27" s="36"/>
      <c r="AD27" s="36"/>
      <c r="AE27" s="36"/>
      <c r="AF27" s="36"/>
    </row>
    <row r="29" spans="1:32" ht="12.75" customHeight="1" x14ac:dyDescent="0.2">
      <c r="A29" s="40"/>
      <c r="B29" s="860" t="str">
        <f>VLOOKUP(D31,DIPREVS1!A:D,2,FALSE)</f>
        <v>COMPACTACAO: ENERGIA PROCTOR NORMAL</v>
      </c>
      <c r="C29" s="860"/>
      <c r="D29" s="860"/>
      <c r="E29" s="860"/>
      <c r="F29" s="860"/>
      <c r="G29" s="860"/>
      <c r="H29" s="860"/>
      <c r="I29" s="860"/>
      <c r="J29" s="860"/>
      <c r="K29" s="860"/>
      <c r="L29" s="860"/>
      <c r="M29" s="860"/>
      <c r="N29" s="860"/>
      <c r="O29" s="860"/>
      <c r="P29" s="860"/>
      <c r="Q29" s="860"/>
      <c r="R29" s="860"/>
      <c r="S29" s="860"/>
      <c r="T29" s="860"/>
      <c r="U29" s="860"/>
      <c r="V29" s="860"/>
      <c r="W29" s="860"/>
      <c r="X29" s="860"/>
      <c r="Y29" s="860"/>
      <c r="Z29" s="860"/>
      <c r="AA29" s="37"/>
      <c r="AB29" s="36"/>
      <c r="AC29" s="36"/>
      <c r="AD29" s="36"/>
      <c r="AE29" s="36"/>
    </row>
    <row r="30" spans="1:32" x14ac:dyDescent="0.2">
      <c r="A30" s="40"/>
      <c r="B30" s="860"/>
      <c r="C30" s="860"/>
      <c r="D30" s="860"/>
      <c r="E30" s="860"/>
      <c r="F30" s="860"/>
      <c r="G30" s="860"/>
      <c r="H30" s="860"/>
      <c r="I30" s="860"/>
      <c r="J30" s="860"/>
      <c r="K30" s="860"/>
      <c r="L30" s="860"/>
      <c r="M30" s="860"/>
      <c r="N30" s="860"/>
      <c r="O30" s="860"/>
      <c r="P30" s="860"/>
      <c r="Q30" s="860"/>
      <c r="R30" s="860"/>
      <c r="S30" s="860"/>
      <c r="T30" s="860"/>
      <c r="U30" s="860"/>
      <c r="V30" s="860"/>
      <c r="W30" s="860"/>
      <c r="X30" s="860"/>
      <c r="Y30" s="860"/>
      <c r="Z30" s="860"/>
      <c r="AA30" s="37"/>
      <c r="AB30" s="36"/>
      <c r="AC30" s="36"/>
      <c r="AD30" s="36"/>
      <c r="AE30" s="36"/>
    </row>
    <row r="31" spans="1:32" x14ac:dyDescent="0.2">
      <c r="A31" s="42">
        <f>A26+1</f>
        <v>37</v>
      </c>
      <c r="B31" s="41"/>
      <c r="C31" s="43" t="s">
        <v>23098</v>
      </c>
      <c r="D31" s="41" t="s">
        <v>11629</v>
      </c>
      <c r="E31" s="37"/>
      <c r="F31" s="762"/>
      <c r="G31" s="762"/>
      <c r="H31" s="37"/>
      <c r="I31" s="37"/>
      <c r="J31" s="44"/>
      <c r="K31" s="37"/>
      <c r="L31" s="37"/>
      <c r="M31" s="37"/>
      <c r="N31" s="37"/>
      <c r="O31" s="45"/>
      <c r="P31" s="45"/>
      <c r="Q31" s="762"/>
      <c r="R31" s="762"/>
      <c r="S31" s="758"/>
      <c r="T31" s="758"/>
      <c r="U31" s="41" t="s">
        <v>23100</v>
      </c>
      <c r="V31" s="41"/>
      <c r="W31" s="861">
        <f>$W$14</f>
        <v>65</v>
      </c>
      <c r="X31" s="861"/>
      <c r="Y31" s="861"/>
      <c r="Z31" s="862" t="str">
        <f>VLOOKUP(D31,DIPREVS1!A:D,4,FALSE)</f>
        <v>un</v>
      </c>
      <c r="AA31" s="862"/>
      <c r="AB31" s="36"/>
      <c r="AC31" s="36"/>
      <c r="AD31" s="36"/>
      <c r="AE31" s="36"/>
    </row>
    <row r="32" spans="1:32" x14ac:dyDescent="0.2">
      <c r="A32" s="36"/>
      <c r="B32" s="36" t="s">
        <v>23675</v>
      </c>
      <c r="C32" s="36"/>
      <c r="D32" s="36"/>
      <c r="E32" s="36"/>
      <c r="F32" s="36">
        <f>A14</f>
        <v>34</v>
      </c>
      <c r="G32" s="36"/>
      <c r="H32" s="36"/>
      <c r="I32" s="36"/>
      <c r="J32" s="283"/>
      <c r="K32" s="36"/>
      <c r="L32" s="36"/>
      <c r="M32" s="36"/>
      <c r="N32" s="36"/>
      <c r="O32" s="36"/>
      <c r="P32" s="36"/>
      <c r="Q32" s="36"/>
      <c r="R32" s="36"/>
      <c r="S32" s="36"/>
      <c r="T32" s="36"/>
      <c r="U32" s="36"/>
      <c r="V32" s="36"/>
      <c r="W32" s="36"/>
      <c r="X32" s="36"/>
      <c r="Y32" s="36"/>
      <c r="AB32" s="36"/>
      <c r="AC32" s="36"/>
      <c r="AD32" s="36"/>
      <c r="AE32" s="36"/>
      <c r="AF32" s="36"/>
    </row>
    <row r="34" spans="1:32" ht="12.75" customHeight="1" x14ac:dyDescent="0.2">
      <c r="A34" s="40"/>
      <c r="B34" s="860" t="str">
        <f>VLOOKUP(D36,DIPREVS1!A:D,2,FALSE)</f>
        <v>INDICE SUPORTE CALIFORNIA,POR 5 PONTOS,COMPACTACAO COM ENERGIA PROCTOR NORMAL</v>
      </c>
      <c r="C34" s="860"/>
      <c r="D34" s="860"/>
      <c r="E34" s="860"/>
      <c r="F34" s="860"/>
      <c r="G34" s="860"/>
      <c r="H34" s="860"/>
      <c r="I34" s="860"/>
      <c r="J34" s="860"/>
      <c r="K34" s="860"/>
      <c r="L34" s="860"/>
      <c r="M34" s="860"/>
      <c r="N34" s="860"/>
      <c r="O34" s="860"/>
      <c r="P34" s="860"/>
      <c r="Q34" s="860"/>
      <c r="R34" s="860"/>
      <c r="S34" s="860"/>
      <c r="T34" s="860"/>
      <c r="U34" s="860"/>
      <c r="V34" s="860"/>
      <c r="W34" s="860"/>
      <c r="X34" s="860"/>
      <c r="Y34" s="860"/>
      <c r="Z34" s="860"/>
      <c r="AA34" s="37"/>
      <c r="AB34" s="36"/>
      <c r="AC34" s="36"/>
      <c r="AD34" s="36"/>
      <c r="AE34" s="36"/>
    </row>
    <row r="35" spans="1:32" x14ac:dyDescent="0.2">
      <c r="A35" s="40"/>
      <c r="B35" s="860"/>
      <c r="C35" s="860"/>
      <c r="D35" s="860"/>
      <c r="E35" s="860"/>
      <c r="F35" s="860"/>
      <c r="G35" s="860"/>
      <c r="H35" s="860"/>
      <c r="I35" s="860"/>
      <c r="J35" s="860"/>
      <c r="K35" s="860"/>
      <c r="L35" s="860"/>
      <c r="M35" s="860"/>
      <c r="N35" s="860"/>
      <c r="O35" s="860"/>
      <c r="P35" s="860"/>
      <c r="Q35" s="860"/>
      <c r="R35" s="860"/>
      <c r="S35" s="860"/>
      <c r="T35" s="860"/>
      <c r="U35" s="860"/>
      <c r="V35" s="860"/>
      <c r="W35" s="860"/>
      <c r="X35" s="860"/>
      <c r="Y35" s="860"/>
      <c r="Z35" s="860"/>
      <c r="AA35" s="37"/>
      <c r="AB35" s="36"/>
      <c r="AC35" s="36"/>
      <c r="AD35" s="36"/>
      <c r="AE35" s="36"/>
    </row>
    <row r="36" spans="1:32" x14ac:dyDescent="0.2">
      <c r="A36" s="42">
        <f>A31+1</f>
        <v>38</v>
      </c>
      <c r="B36" s="41"/>
      <c r="C36" s="43" t="s">
        <v>23098</v>
      </c>
      <c r="D36" s="41" t="s">
        <v>11638</v>
      </c>
      <c r="E36" s="37"/>
      <c r="F36" s="762"/>
      <c r="G36" s="762"/>
      <c r="H36" s="37"/>
      <c r="I36" s="37"/>
      <c r="J36" s="44"/>
      <c r="K36" s="37"/>
      <c r="L36" s="37"/>
      <c r="M36" s="37"/>
      <c r="N36" s="37"/>
      <c r="O36" s="45"/>
      <c r="P36" s="45"/>
      <c r="Q36" s="762"/>
      <c r="R36" s="762"/>
      <c r="S36" s="758"/>
      <c r="T36" s="758"/>
      <c r="U36" s="41" t="s">
        <v>23100</v>
      </c>
      <c r="V36" s="41"/>
      <c r="W36" s="861">
        <f>$W$14</f>
        <v>65</v>
      </c>
      <c r="X36" s="861"/>
      <c r="Y36" s="861"/>
      <c r="Z36" s="862" t="str">
        <f>VLOOKUP(D36,DIPREVS1!A:D,4,FALSE)</f>
        <v>un</v>
      </c>
      <c r="AA36" s="862"/>
      <c r="AB36" s="36"/>
      <c r="AC36" s="36"/>
      <c r="AD36" s="36"/>
      <c r="AE36" s="36"/>
    </row>
    <row r="37" spans="1:32" x14ac:dyDescent="0.2">
      <c r="A37" s="36"/>
      <c r="B37" s="36" t="s">
        <v>23675</v>
      </c>
      <c r="C37" s="36"/>
      <c r="D37" s="36"/>
      <c r="E37" s="36"/>
      <c r="F37" s="36">
        <f>A14</f>
        <v>34</v>
      </c>
      <c r="G37" s="36"/>
      <c r="H37" s="36"/>
      <c r="I37" s="36"/>
      <c r="J37" s="283"/>
      <c r="K37" s="36"/>
      <c r="L37" s="36"/>
      <c r="M37" s="36"/>
      <c r="N37" s="36"/>
      <c r="O37" s="36"/>
      <c r="P37" s="36"/>
      <c r="Q37" s="36"/>
      <c r="R37" s="36"/>
      <c r="S37" s="36"/>
      <c r="T37" s="36"/>
      <c r="U37" s="36"/>
      <c r="V37" s="36"/>
      <c r="W37" s="36"/>
      <c r="X37" s="36"/>
      <c r="Y37" s="36"/>
      <c r="AB37" s="36"/>
      <c r="AC37" s="36"/>
      <c r="AD37" s="36"/>
      <c r="AE37" s="36"/>
      <c r="AF37" s="36"/>
    </row>
    <row r="39" spans="1:32" ht="12.75" customHeight="1" x14ac:dyDescent="0.2">
      <c r="A39" s="40"/>
      <c r="B39" s="860" t="str">
        <f>VLOOKUP(D41,DIPREVS1!A:D,2,FALSE)</f>
        <v>AMOSTRA DE SOLO - PREPARACAO PARA ENSAIOS DE COMPACTACAO E ENSAIOS DE CARACTERIZACAO</v>
      </c>
      <c r="C39" s="860"/>
      <c r="D39" s="860"/>
      <c r="E39" s="860"/>
      <c r="F39" s="860"/>
      <c r="G39" s="860"/>
      <c r="H39" s="860"/>
      <c r="I39" s="860"/>
      <c r="J39" s="860"/>
      <c r="K39" s="860"/>
      <c r="L39" s="860"/>
      <c r="M39" s="860"/>
      <c r="N39" s="860"/>
      <c r="O39" s="860"/>
      <c r="P39" s="860"/>
      <c r="Q39" s="860"/>
      <c r="R39" s="860"/>
      <c r="S39" s="860"/>
      <c r="T39" s="860"/>
      <c r="U39" s="860"/>
      <c r="V39" s="860"/>
      <c r="W39" s="860"/>
      <c r="X39" s="860"/>
      <c r="Y39" s="860"/>
      <c r="Z39" s="860"/>
      <c r="AA39" s="37"/>
      <c r="AB39" s="36"/>
      <c r="AC39" s="36"/>
      <c r="AD39" s="36"/>
      <c r="AE39" s="36"/>
    </row>
    <row r="40" spans="1:32" x14ac:dyDescent="0.2">
      <c r="A40" s="40"/>
      <c r="B40" s="860"/>
      <c r="C40" s="860"/>
      <c r="D40" s="860"/>
      <c r="E40" s="860"/>
      <c r="F40" s="860"/>
      <c r="G40" s="860"/>
      <c r="H40" s="860"/>
      <c r="I40" s="860"/>
      <c r="J40" s="860"/>
      <c r="K40" s="860"/>
      <c r="L40" s="860"/>
      <c r="M40" s="860"/>
      <c r="N40" s="860"/>
      <c r="O40" s="860"/>
      <c r="P40" s="860"/>
      <c r="Q40" s="860"/>
      <c r="R40" s="860"/>
      <c r="S40" s="860"/>
      <c r="T40" s="860"/>
      <c r="U40" s="860"/>
      <c r="V40" s="860"/>
      <c r="W40" s="860"/>
      <c r="X40" s="860"/>
      <c r="Y40" s="860"/>
      <c r="Z40" s="860"/>
      <c r="AA40" s="37"/>
      <c r="AB40" s="36"/>
      <c r="AC40" s="36"/>
      <c r="AD40" s="36"/>
      <c r="AE40" s="36"/>
    </row>
    <row r="41" spans="1:32" x14ac:dyDescent="0.2">
      <c r="A41" s="42">
        <f>A36+1</f>
        <v>39</v>
      </c>
      <c r="B41" s="41"/>
      <c r="C41" s="43" t="s">
        <v>23098</v>
      </c>
      <c r="D41" s="41" t="s">
        <v>11675</v>
      </c>
      <c r="E41" s="37"/>
      <c r="F41" s="762"/>
      <c r="G41" s="762"/>
      <c r="H41" s="37"/>
      <c r="I41" s="37"/>
      <c r="J41" s="44"/>
      <c r="K41" s="37"/>
      <c r="L41" s="37"/>
      <c r="M41" s="37"/>
      <c r="N41" s="37"/>
      <c r="O41" s="45"/>
      <c r="P41" s="45"/>
      <c r="Q41" s="762"/>
      <c r="R41" s="762"/>
      <c r="S41" s="758"/>
      <c r="T41" s="758"/>
      <c r="U41" s="41" t="s">
        <v>23100</v>
      </c>
      <c r="V41" s="41"/>
      <c r="W41" s="861">
        <f>$W$14</f>
        <v>65</v>
      </c>
      <c r="X41" s="861"/>
      <c r="Y41" s="861"/>
      <c r="Z41" s="862" t="str">
        <f>VLOOKUP(D41,DIPREVS1!A:D,4,FALSE)</f>
        <v>un</v>
      </c>
      <c r="AA41" s="862"/>
      <c r="AB41" s="36"/>
      <c r="AC41" s="36"/>
      <c r="AD41" s="36"/>
      <c r="AE41" s="36"/>
    </row>
    <row r="42" spans="1:32" x14ac:dyDescent="0.2">
      <c r="A42" s="36"/>
      <c r="B42" s="36" t="s">
        <v>23675</v>
      </c>
      <c r="C42" s="36"/>
      <c r="D42" s="36"/>
      <c r="E42" s="36"/>
      <c r="F42" s="36">
        <f>A14</f>
        <v>34</v>
      </c>
      <c r="G42" s="36"/>
      <c r="H42" s="36"/>
      <c r="I42" s="36"/>
      <c r="J42" s="283"/>
      <c r="K42" s="36"/>
      <c r="L42" s="36"/>
      <c r="M42" s="36"/>
      <c r="N42" s="36"/>
      <c r="O42" s="36"/>
      <c r="P42" s="36"/>
      <c r="Q42" s="36"/>
      <c r="R42" s="36"/>
      <c r="S42" s="36"/>
      <c r="T42" s="36"/>
      <c r="U42" s="36"/>
      <c r="V42" s="36"/>
      <c r="W42" s="36"/>
      <c r="X42" s="36"/>
      <c r="Y42" s="36"/>
      <c r="AB42" s="36"/>
      <c r="AC42" s="36"/>
      <c r="AD42" s="36"/>
      <c r="AE42" s="36"/>
      <c r="AF42" s="36"/>
    </row>
    <row r="43" spans="1:32" x14ac:dyDescent="0.2">
      <c r="A43" s="42"/>
      <c r="B43" s="41"/>
      <c r="C43" s="765"/>
      <c r="D43" s="765"/>
      <c r="E43" s="214"/>
      <c r="F43" s="214"/>
      <c r="G43" s="53"/>
      <c r="H43" s="760"/>
      <c r="I43" s="763"/>
      <c r="J43" s="763"/>
      <c r="K43" s="763"/>
      <c r="L43" s="44"/>
      <c r="M43" s="36"/>
      <c r="N43" s="764"/>
      <c r="O43" s="764"/>
      <c r="P43" s="53"/>
      <c r="Q43" s="36"/>
      <c r="R43" s="759"/>
      <c r="S43" s="759"/>
      <c r="T43" s="759"/>
      <c r="U43" s="59"/>
      <c r="V43" s="36"/>
      <c r="W43" s="36"/>
      <c r="X43" s="36"/>
      <c r="Y43" s="36"/>
      <c r="AB43" s="36"/>
      <c r="AC43" s="36"/>
      <c r="AD43" s="36"/>
      <c r="AE43" s="36"/>
    </row>
  </sheetData>
  <mergeCells count="33">
    <mergeCell ref="D9:F9"/>
    <mergeCell ref="I9:J9"/>
    <mergeCell ref="M9:O9"/>
    <mergeCell ref="A1:AA1"/>
    <mergeCell ref="A3:AA3"/>
    <mergeCell ref="B5:Z6"/>
    <mergeCell ref="W7:Y7"/>
    <mergeCell ref="Z7:AA7"/>
    <mergeCell ref="W21:Y21"/>
    <mergeCell ref="Z21:AA21"/>
    <mergeCell ref="E10:F10"/>
    <mergeCell ref="I10:J10"/>
    <mergeCell ref="M10:O10"/>
    <mergeCell ref="B12:Z13"/>
    <mergeCell ref="W14:Y14"/>
    <mergeCell ref="Z14:AA14"/>
    <mergeCell ref="J15:K15"/>
    <mergeCell ref="E17:F17"/>
    <mergeCell ref="I17:J17"/>
    <mergeCell ref="O17:P17"/>
    <mergeCell ref="B19:Z20"/>
    <mergeCell ref="B24:Z25"/>
    <mergeCell ref="W26:Y26"/>
    <mergeCell ref="Z26:AA26"/>
    <mergeCell ref="B29:Z30"/>
    <mergeCell ref="W31:Y31"/>
    <mergeCell ref="Z31:AA31"/>
    <mergeCell ref="B34:Z35"/>
    <mergeCell ref="W36:Y36"/>
    <mergeCell ref="Z36:AA36"/>
    <mergeCell ref="B39:Z40"/>
    <mergeCell ref="W41:Y41"/>
    <mergeCell ref="Z41:AA41"/>
  </mergeCells>
  <conditionalFormatting sqref="A12:A14">
    <cfRule type="duplicateValues" dxfId="922" priority="23"/>
  </conditionalFormatting>
  <conditionalFormatting sqref="A17">
    <cfRule type="duplicateValues" dxfId="921" priority="22"/>
  </conditionalFormatting>
  <conditionalFormatting sqref="A19:A21">
    <cfRule type="duplicateValues" dxfId="920" priority="21"/>
  </conditionalFormatting>
  <conditionalFormatting sqref="A22">
    <cfRule type="duplicateValues" dxfId="919" priority="20"/>
  </conditionalFormatting>
  <conditionalFormatting sqref="A24:A26">
    <cfRule type="duplicateValues" dxfId="918" priority="19"/>
  </conditionalFormatting>
  <conditionalFormatting sqref="A27">
    <cfRule type="duplicateValues" dxfId="917" priority="18"/>
  </conditionalFormatting>
  <conditionalFormatting sqref="A29:A31">
    <cfRule type="duplicateValues" dxfId="916" priority="17"/>
  </conditionalFormatting>
  <conditionalFormatting sqref="A32">
    <cfRule type="duplicateValues" dxfId="915" priority="16"/>
  </conditionalFormatting>
  <conditionalFormatting sqref="A34:A36">
    <cfRule type="duplicateValues" dxfId="914" priority="15"/>
  </conditionalFormatting>
  <conditionalFormatting sqref="A37">
    <cfRule type="duplicateValues" dxfId="913" priority="14"/>
  </conditionalFormatting>
  <conditionalFormatting sqref="A39:A41">
    <cfRule type="duplicateValues" dxfId="912" priority="13"/>
  </conditionalFormatting>
  <conditionalFormatting sqref="A42">
    <cfRule type="duplicateValues" dxfId="911" priority="12"/>
  </conditionalFormatting>
  <conditionalFormatting sqref="A5:A10">
    <cfRule type="duplicateValues" dxfId="910" priority="24"/>
  </conditionalFormatting>
  <conditionalFormatting sqref="A44:A1048576 A15:A16 A11 A2 A18 A23 A28 A33 A38 A4">
    <cfRule type="duplicateValues" dxfId="909" priority="25"/>
  </conditionalFormatting>
  <conditionalFormatting sqref="A43">
    <cfRule type="duplicateValues" dxfId="908" priority="26"/>
  </conditionalFormatting>
  <conditionalFormatting sqref="A1">
    <cfRule type="duplicateValues" dxfId="907" priority="6"/>
  </conditionalFormatting>
  <conditionalFormatting sqref="A1:A2 A4:A1048576">
    <cfRule type="duplicateValues" dxfId="906" priority="4"/>
    <cfRule type="duplicateValues" dxfId="905" priority="5"/>
  </conditionalFormatting>
  <conditionalFormatting sqref="A3">
    <cfRule type="duplicateValues" dxfId="904" priority="3"/>
  </conditionalFormatting>
  <conditionalFormatting sqref="A3">
    <cfRule type="duplicateValues" dxfId="903" priority="1"/>
    <cfRule type="duplicateValues" dxfId="902" priority="2"/>
  </conditionalFormatting>
  <pageMargins left="0.70866141732283472" right="0.23622047244094491" top="0.82677165354330717" bottom="0.82677165354330717" header="0.51181102362204722" footer="0.51181102362204722"/>
  <pageSetup paperSize="9" scale="99" fitToHeight="0"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05D726-3F8B-4D58-B82B-086605C90584}">
  <sheetPr codeName="Planilha7">
    <pageSetUpPr fitToPage="1"/>
  </sheetPr>
  <dimension ref="A1:AE21"/>
  <sheetViews>
    <sheetView view="pageBreakPreview" zoomScale="60" zoomScaleNormal="100" workbookViewId="0">
      <selection activeCell="D51" sqref="D51"/>
    </sheetView>
  </sheetViews>
  <sheetFormatPr defaultRowHeight="12.75" x14ac:dyDescent="0.2"/>
  <cols>
    <col min="1" max="1" width="4.83203125" style="35" customWidth="1"/>
    <col min="2" max="25" width="3.83203125" style="35" customWidth="1"/>
    <col min="26" max="27" width="3.83203125" style="36" customWidth="1"/>
    <col min="28" max="34" width="3.83203125" style="35" customWidth="1"/>
    <col min="35" max="16384" width="9.33203125" style="35"/>
  </cols>
  <sheetData>
    <row r="1" spans="1:31" ht="35.25" customHeight="1" x14ac:dyDescent="0.2">
      <c r="A1" s="889" t="str">
        <f>orcam!A4</f>
        <v>PAVIMENTAÇÃO E DRENAGEM DE RUAS DOS BAIRRO MARAVISTA E SERRA GRANDE</v>
      </c>
      <c r="B1" s="893"/>
      <c r="C1" s="893"/>
      <c r="D1" s="893"/>
      <c r="E1" s="893"/>
      <c r="F1" s="893"/>
      <c r="G1" s="893"/>
      <c r="H1" s="893"/>
      <c r="I1" s="893"/>
      <c r="J1" s="893"/>
      <c r="K1" s="893"/>
      <c r="L1" s="893"/>
      <c r="M1" s="893"/>
      <c r="N1" s="893"/>
      <c r="O1" s="893"/>
      <c r="P1" s="893"/>
      <c r="Q1" s="893"/>
      <c r="R1" s="893"/>
      <c r="S1" s="893"/>
      <c r="T1" s="893"/>
      <c r="U1" s="893"/>
      <c r="V1" s="893"/>
      <c r="W1" s="893"/>
      <c r="X1" s="893"/>
      <c r="Y1" s="893"/>
      <c r="Z1" s="893"/>
      <c r="AA1" s="893"/>
    </row>
    <row r="2" spans="1:31" x14ac:dyDescent="0.2">
      <c r="B2" s="36"/>
      <c r="C2" s="36"/>
      <c r="D2" s="36"/>
      <c r="E2" s="36"/>
      <c r="F2" s="36"/>
      <c r="G2" s="36"/>
      <c r="H2" s="36"/>
      <c r="I2" s="36"/>
      <c r="J2" s="36"/>
      <c r="K2" s="36"/>
      <c r="L2" s="36"/>
      <c r="M2" s="36"/>
      <c r="N2" s="36"/>
      <c r="O2" s="36"/>
      <c r="P2" s="36"/>
      <c r="Q2" s="36"/>
      <c r="R2" s="36"/>
      <c r="S2" s="36"/>
      <c r="T2" s="36"/>
      <c r="U2" s="36"/>
      <c r="V2" s="36"/>
      <c r="W2" s="36"/>
      <c r="X2" s="36"/>
      <c r="Y2" s="36"/>
    </row>
    <row r="3" spans="1:31" s="52" customFormat="1" x14ac:dyDescent="0.2">
      <c r="A3" s="890" t="s">
        <v>25216</v>
      </c>
      <c r="B3" s="890"/>
      <c r="C3" s="890"/>
      <c r="D3" s="890"/>
      <c r="E3" s="890"/>
      <c r="F3" s="890"/>
      <c r="G3" s="890"/>
      <c r="H3" s="890"/>
      <c r="I3" s="890"/>
      <c r="J3" s="890"/>
      <c r="K3" s="890"/>
      <c r="L3" s="890"/>
      <c r="M3" s="890"/>
      <c r="N3" s="890"/>
      <c r="O3" s="890"/>
      <c r="P3" s="890"/>
      <c r="Q3" s="890"/>
      <c r="R3" s="890"/>
      <c r="S3" s="890"/>
      <c r="T3" s="890"/>
      <c r="U3" s="890"/>
      <c r="V3" s="890"/>
      <c r="W3" s="890"/>
      <c r="X3" s="890"/>
      <c r="Y3" s="890"/>
      <c r="Z3" s="890"/>
      <c r="AA3" s="890"/>
    </row>
    <row r="5" spans="1:31" ht="12.75" customHeight="1" x14ac:dyDescent="0.2">
      <c r="A5" s="40"/>
      <c r="B5" s="860" t="str">
        <f>VLOOKUP(D7,DIPREVS1!A:D,2,FALSE)</f>
        <v>MAO-DE-OBRA DE ARQUITETO OU ENGENHEIRO SENIOR,PARA SERVICOSDE CONSULTORIA DE ENGENHARIA E ARQUITETURA,INCLUSIVE ENCARGOS SOCIAIS</v>
      </c>
      <c r="C5" s="860"/>
      <c r="D5" s="860"/>
      <c r="E5" s="860"/>
      <c r="F5" s="860"/>
      <c r="G5" s="860"/>
      <c r="H5" s="860"/>
      <c r="I5" s="860"/>
      <c r="J5" s="860"/>
      <c r="K5" s="860"/>
      <c r="L5" s="860"/>
      <c r="M5" s="860"/>
      <c r="N5" s="860"/>
      <c r="O5" s="860"/>
      <c r="P5" s="860"/>
      <c r="Q5" s="860"/>
      <c r="R5" s="860"/>
      <c r="S5" s="860"/>
      <c r="T5" s="860"/>
      <c r="U5" s="860"/>
      <c r="V5" s="860"/>
      <c r="W5" s="860"/>
      <c r="X5" s="860"/>
      <c r="Y5" s="860"/>
      <c r="Z5" s="860"/>
      <c r="AA5" s="37"/>
      <c r="AB5" s="36"/>
      <c r="AC5" s="36"/>
      <c r="AD5" s="36"/>
      <c r="AE5" s="36"/>
    </row>
    <row r="6" spans="1:31" x14ac:dyDescent="0.2">
      <c r="A6" s="40"/>
      <c r="B6" s="860"/>
      <c r="C6" s="860"/>
      <c r="D6" s="860"/>
      <c r="E6" s="860"/>
      <c r="F6" s="860"/>
      <c r="G6" s="860"/>
      <c r="H6" s="860"/>
      <c r="I6" s="860"/>
      <c r="J6" s="860"/>
      <c r="K6" s="860"/>
      <c r="L6" s="860"/>
      <c r="M6" s="860"/>
      <c r="N6" s="860"/>
      <c r="O6" s="860"/>
      <c r="P6" s="860"/>
      <c r="Q6" s="860"/>
      <c r="R6" s="860"/>
      <c r="S6" s="860"/>
      <c r="T6" s="860"/>
      <c r="U6" s="860"/>
      <c r="V6" s="860"/>
      <c r="W6" s="860"/>
      <c r="X6" s="860"/>
      <c r="Y6" s="860"/>
      <c r="Z6" s="860"/>
      <c r="AA6" s="37"/>
      <c r="AB6" s="36"/>
      <c r="AC6" s="36"/>
      <c r="AD6" s="36"/>
      <c r="AE6" s="36"/>
    </row>
    <row r="7" spans="1:31" x14ac:dyDescent="0.2">
      <c r="A7" s="42" t="s">
        <v>36748</v>
      </c>
      <c r="B7" s="41"/>
      <c r="C7" s="43" t="s">
        <v>23098</v>
      </c>
      <c r="D7" s="41" t="s">
        <v>12253</v>
      </c>
      <c r="E7" s="37"/>
      <c r="F7" s="267"/>
      <c r="G7" s="267"/>
      <c r="H7" s="37"/>
      <c r="I7" s="37"/>
      <c r="J7" s="44"/>
      <c r="K7" s="37"/>
      <c r="L7" s="37"/>
      <c r="M7" s="37"/>
      <c r="N7" s="37"/>
      <c r="O7" s="45"/>
      <c r="P7" s="45"/>
      <c r="Q7" s="267"/>
      <c r="R7" s="267"/>
      <c r="S7" s="273"/>
      <c r="T7" s="273"/>
      <c r="U7" s="41" t="s">
        <v>23100</v>
      </c>
      <c r="V7" s="41"/>
      <c r="W7" s="861">
        <f>R10</f>
        <v>528</v>
      </c>
      <c r="X7" s="861"/>
      <c r="Y7" s="861"/>
      <c r="Z7" s="862" t="str">
        <f>VLOOKUP(D7,DIPREVS1!A:D,4,FALSE)</f>
        <v>h</v>
      </c>
      <c r="AA7" s="862"/>
      <c r="AB7" s="36"/>
      <c r="AC7" s="36"/>
      <c r="AD7" s="36"/>
      <c r="AE7" s="36"/>
    </row>
    <row r="8" spans="1:31" x14ac:dyDescent="0.2">
      <c r="A8" s="42"/>
      <c r="B8" s="37" t="s">
        <v>24437</v>
      </c>
      <c r="C8" s="43"/>
      <c r="D8" s="41"/>
      <c r="E8" s="37"/>
      <c r="F8" s="370"/>
      <c r="G8" s="370"/>
      <c r="H8" s="37"/>
      <c r="I8" s="37"/>
      <c r="J8" s="44"/>
      <c r="K8" s="37"/>
      <c r="L8" s="37"/>
      <c r="M8" s="37"/>
      <c r="N8" s="37"/>
      <c r="O8" s="45"/>
      <c r="P8" s="45"/>
      <c r="Q8" s="370"/>
      <c r="R8" s="370"/>
      <c r="S8" s="371"/>
      <c r="T8" s="371"/>
      <c r="U8" s="41"/>
      <c r="V8" s="41"/>
      <c r="W8" s="368"/>
      <c r="X8" s="368"/>
      <c r="Y8" s="368"/>
      <c r="Z8" s="369"/>
      <c r="AA8" s="369"/>
      <c r="AB8" s="36"/>
      <c r="AC8" s="36"/>
      <c r="AD8" s="36"/>
      <c r="AE8" s="36"/>
    </row>
    <row r="9" spans="1:31" x14ac:dyDescent="0.2">
      <c r="A9" s="42"/>
      <c r="B9" s="37" t="s">
        <v>24438</v>
      </c>
      <c r="C9" s="43"/>
      <c r="D9" s="41"/>
      <c r="E9" s="37"/>
      <c r="F9" s="370"/>
      <c r="G9" s="370"/>
      <c r="H9" s="37"/>
      <c r="I9" s="37"/>
      <c r="J9" s="44"/>
      <c r="K9" s="37"/>
      <c r="L9" s="37"/>
      <c r="M9" s="37"/>
      <c r="N9" s="37"/>
      <c r="O9" s="45"/>
      <c r="P9" s="45"/>
      <c r="Q9" s="370"/>
      <c r="R9" s="370"/>
      <c r="S9" s="371"/>
      <c r="T9" s="371"/>
      <c r="U9" s="41"/>
      <c r="V9" s="41"/>
      <c r="W9" s="368"/>
      <c r="X9" s="368"/>
      <c r="Y9" s="368"/>
      <c r="Z9" s="369"/>
      <c r="AA9" s="369"/>
      <c r="AB9" s="36"/>
      <c r="AC9" s="36"/>
      <c r="AD9" s="36"/>
      <c r="AE9" s="36"/>
    </row>
    <row r="10" spans="1:31" x14ac:dyDescent="0.2">
      <c r="A10" s="42"/>
      <c r="B10" s="41"/>
      <c r="C10" s="886">
        <v>1</v>
      </c>
      <c r="D10" s="886"/>
      <c r="E10" s="214" t="s">
        <v>23711</v>
      </c>
      <c r="F10" s="214"/>
      <c r="G10" s="53"/>
      <c r="H10" s="270" t="s">
        <v>1</v>
      </c>
      <c r="I10" s="888">
        <v>176</v>
      </c>
      <c r="J10" s="888"/>
      <c r="K10" s="888"/>
      <c r="L10" s="44" t="s">
        <v>23712</v>
      </c>
      <c r="M10" s="36"/>
      <c r="N10" s="887">
        <v>3</v>
      </c>
      <c r="O10" s="887"/>
      <c r="P10" s="53" t="s">
        <v>23710</v>
      </c>
      <c r="Q10" s="36"/>
      <c r="R10" s="868">
        <f>ROUND(C10*I10*N10,2)</f>
        <v>528</v>
      </c>
      <c r="S10" s="868"/>
      <c r="T10" s="868"/>
      <c r="U10" s="59" t="s">
        <v>10</v>
      </c>
      <c r="V10" s="36"/>
      <c r="W10" s="36"/>
      <c r="X10" s="36"/>
      <c r="Y10" s="36"/>
      <c r="AB10" s="36"/>
      <c r="AC10" s="36"/>
      <c r="AD10" s="36"/>
      <c r="AE10" s="36"/>
    </row>
    <row r="11" spans="1:31" x14ac:dyDescent="0.2">
      <c r="A11" s="42"/>
      <c r="B11" s="41"/>
      <c r="C11" s="269"/>
      <c r="D11" s="269"/>
      <c r="E11" s="214"/>
      <c r="F11" s="214"/>
      <c r="G11" s="53"/>
      <c r="H11" s="270"/>
      <c r="I11" s="268"/>
      <c r="J11" s="268"/>
      <c r="K11" s="268"/>
      <c r="L11" s="44"/>
      <c r="M11" s="36"/>
      <c r="N11" s="271"/>
      <c r="O11" s="271"/>
      <c r="P11" s="53"/>
      <c r="Q11" s="36"/>
      <c r="R11" s="266"/>
      <c r="S11" s="266"/>
      <c r="T11" s="266"/>
      <c r="U11" s="59"/>
      <c r="V11" s="36"/>
      <c r="W11" s="36"/>
      <c r="X11" s="36"/>
      <c r="Y11" s="36"/>
      <c r="AB11" s="36"/>
      <c r="AC11" s="36"/>
      <c r="AD11" s="36"/>
      <c r="AE11" s="36"/>
    </row>
    <row r="12" spans="1:31" ht="12.75" customHeight="1" x14ac:dyDescent="0.2">
      <c r="A12" s="40"/>
      <c r="B12" s="860" t="str">
        <f>VLOOKUP(D14,DIPREVS1!A:D,2,FALSE)</f>
        <v>VEICULO DE PASSEIO,5 PASSAGEIROS,MOTOR BICOMBUSTIVEL (GASOLINA E ALCOOL) DE 1.0 LITRO,INCLUSIVE MOTORISTA</v>
      </c>
      <c r="C12" s="860"/>
      <c r="D12" s="860"/>
      <c r="E12" s="860"/>
      <c r="F12" s="860"/>
      <c r="G12" s="860"/>
      <c r="H12" s="860"/>
      <c r="I12" s="860"/>
      <c r="J12" s="860"/>
      <c r="K12" s="860"/>
      <c r="L12" s="860"/>
      <c r="M12" s="860"/>
      <c r="N12" s="860"/>
      <c r="O12" s="860"/>
      <c r="P12" s="860"/>
      <c r="Q12" s="860"/>
      <c r="R12" s="860"/>
      <c r="S12" s="860"/>
      <c r="T12" s="860"/>
      <c r="U12" s="860"/>
      <c r="V12" s="860"/>
      <c r="W12" s="860"/>
      <c r="X12" s="860"/>
      <c r="Y12" s="860"/>
      <c r="Z12" s="860"/>
      <c r="AA12" s="37"/>
      <c r="AB12" s="36"/>
      <c r="AC12" s="36"/>
      <c r="AD12" s="36"/>
      <c r="AE12" s="36"/>
    </row>
    <row r="13" spans="1:31" x14ac:dyDescent="0.2">
      <c r="A13" s="40"/>
      <c r="B13" s="860"/>
      <c r="C13" s="860"/>
      <c r="D13" s="860"/>
      <c r="E13" s="860"/>
      <c r="F13" s="860"/>
      <c r="G13" s="860"/>
      <c r="H13" s="860"/>
      <c r="I13" s="860"/>
      <c r="J13" s="860"/>
      <c r="K13" s="860"/>
      <c r="L13" s="860"/>
      <c r="M13" s="860"/>
      <c r="N13" s="860"/>
      <c r="O13" s="860"/>
      <c r="P13" s="860"/>
      <c r="Q13" s="860"/>
      <c r="R13" s="860"/>
      <c r="S13" s="860"/>
      <c r="T13" s="860"/>
      <c r="U13" s="860"/>
      <c r="V13" s="860"/>
      <c r="W13" s="860"/>
      <c r="X13" s="860"/>
      <c r="Y13" s="860"/>
      <c r="Z13" s="860"/>
      <c r="AA13" s="37"/>
      <c r="AB13" s="36"/>
      <c r="AC13" s="36"/>
      <c r="AD13" s="36"/>
      <c r="AE13" s="36"/>
    </row>
    <row r="14" spans="1:31" x14ac:dyDescent="0.2">
      <c r="A14" s="42" t="s">
        <v>36749</v>
      </c>
      <c r="B14" s="41"/>
      <c r="C14" s="43" t="s">
        <v>23098</v>
      </c>
      <c r="D14" s="41" t="s">
        <v>21432</v>
      </c>
      <c r="E14" s="37"/>
      <c r="F14" s="267"/>
      <c r="G14" s="267"/>
      <c r="H14" s="37"/>
      <c r="I14" s="37"/>
      <c r="J14" s="44"/>
      <c r="K14" s="37"/>
      <c r="L14" s="37"/>
      <c r="M14" s="37"/>
      <c r="N14" s="37"/>
      <c r="O14" s="45"/>
      <c r="P14" s="45"/>
      <c r="Q14" s="267"/>
      <c r="R14" s="267"/>
      <c r="S14" s="273"/>
      <c r="T14" s="273"/>
      <c r="U14" s="41" t="s">
        <v>23100</v>
      </c>
      <c r="V14" s="41"/>
      <c r="W14" s="861">
        <f>R15</f>
        <v>264</v>
      </c>
      <c r="X14" s="861"/>
      <c r="Y14" s="861"/>
      <c r="Z14" s="862" t="str">
        <f>VLOOKUP(D14,DIPREVS1!A:D,4,FALSE)</f>
        <v>h</v>
      </c>
      <c r="AA14" s="862"/>
      <c r="AB14" s="36"/>
      <c r="AC14" s="36"/>
      <c r="AD14" s="36"/>
      <c r="AE14" s="36"/>
    </row>
    <row r="15" spans="1:31" x14ac:dyDescent="0.2">
      <c r="A15" s="40"/>
      <c r="B15" s="41"/>
      <c r="C15" s="886">
        <v>1</v>
      </c>
      <c r="D15" s="886"/>
      <c r="E15" s="214" t="s">
        <v>23713</v>
      </c>
      <c r="F15" s="214"/>
      <c r="G15" s="53"/>
      <c r="H15" s="270" t="s">
        <v>1</v>
      </c>
      <c r="I15" s="888">
        <v>88</v>
      </c>
      <c r="J15" s="888"/>
      <c r="K15" s="888"/>
      <c r="L15" s="44" t="s">
        <v>23712</v>
      </c>
      <c r="M15" s="36"/>
      <c r="N15" s="887">
        <v>3</v>
      </c>
      <c r="O15" s="887"/>
      <c r="P15" s="53" t="s">
        <v>23710</v>
      </c>
      <c r="Q15" s="36"/>
      <c r="R15" s="868">
        <f>ROUND(C15*I15*N15,2)</f>
        <v>264</v>
      </c>
      <c r="S15" s="868"/>
      <c r="T15" s="868"/>
      <c r="U15" s="59" t="s">
        <v>10</v>
      </c>
      <c r="V15" s="36"/>
      <c r="W15" s="36"/>
      <c r="X15" s="36"/>
      <c r="Y15" s="36"/>
      <c r="AB15" s="36"/>
      <c r="AC15" s="36"/>
      <c r="AD15" s="36"/>
      <c r="AE15" s="36"/>
    </row>
    <row r="17" spans="1:31" ht="12.75" customHeight="1" x14ac:dyDescent="0.2">
      <c r="A17" s="40"/>
      <c r="B17" s="860" t="str">
        <f>VLOOKUP(D19,DIPREVS1!A:D,2,FALSE)</f>
        <v>VEICULO DE PASSEIO,5 PASSAGEIROS,MOTOR BICOMBUSTIVEL (GASOLINA E ALCOOL) DE 1.0 LITRO,INCLUSIVE MOTORISTA</v>
      </c>
      <c r="C17" s="860"/>
      <c r="D17" s="860"/>
      <c r="E17" s="860"/>
      <c r="F17" s="860"/>
      <c r="G17" s="860"/>
      <c r="H17" s="860"/>
      <c r="I17" s="860"/>
      <c r="J17" s="860"/>
      <c r="K17" s="860"/>
      <c r="L17" s="860"/>
      <c r="M17" s="860"/>
      <c r="N17" s="860"/>
      <c r="O17" s="860"/>
      <c r="P17" s="860"/>
      <c r="Q17" s="860"/>
      <c r="R17" s="860"/>
      <c r="S17" s="860"/>
      <c r="T17" s="860"/>
      <c r="U17" s="860"/>
      <c r="V17" s="860"/>
      <c r="W17" s="860"/>
      <c r="X17" s="860"/>
      <c r="Y17" s="860"/>
      <c r="Z17" s="860"/>
      <c r="AA17" s="37"/>
      <c r="AB17" s="36"/>
      <c r="AC17" s="36"/>
      <c r="AD17" s="36"/>
      <c r="AE17" s="36"/>
    </row>
    <row r="18" spans="1:31" x14ac:dyDescent="0.2">
      <c r="A18" s="40"/>
      <c r="B18" s="860"/>
      <c r="C18" s="860"/>
      <c r="D18" s="860"/>
      <c r="E18" s="860"/>
      <c r="F18" s="860"/>
      <c r="G18" s="860"/>
      <c r="H18" s="860"/>
      <c r="I18" s="860"/>
      <c r="J18" s="860"/>
      <c r="K18" s="860"/>
      <c r="L18" s="860"/>
      <c r="M18" s="860"/>
      <c r="N18" s="860"/>
      <c r="O18" s="860"/>
      <c r="P18" s="860"/>
      <c r="Q18" s="860"/>
      <c r="R18" s="860"/>
      <c r="S18" s="860"/>
      <c r="T18" s="860"/>
      <c r="U18" s="860"/>
      <c r="V18" s="860"/>
      <c r="W18" s="860"/>
      <c r="X18" s="860"/>
      <c r="Y18" s="860"/>
      <c r="Z18" s="860"/>
      <c r="AA18" s="37"/>
      <c r="AB18" s="36"/>
      <c r="AC18" s="36"/>
      <c r="AD18" s="36"/>
      <c r="AE18" s="36"/>
    </row>
    <row r="19" spans="1:31" x14ac:dyDescent="0.2">
      <c r="A19" s="42" t="s">
        <v>36750</v>
      </c>
      <c r="B19" s="41"/>
      <c r="C19" s="43" t="s">
        <v>23098</v>
      </c>
      <c r="D19" s="41" t="s">
        <v>21433</v>
      </c>
      <c r="E19" s="37"/>
      <c r="F19" s="267"/>
      <c r="G19" s="267"/>
      <c r="H19" s="37"/>
      <c r="I19" s="37"/>
      <c r="J19" s="44"/>
      <c r="K19" s="37"/>
      <c r="L19" s="37"/>
      <c r="M19" s="37"/>
      <c r="N19" s="37"/>
      <c r="O19" s="45"/>
      <c r="P19" s="45"/>
      <c r="Q19" s="267"/>
      <c r="R19" s="267"/>
      <c r="S19" s="273"/>
      <c r="T19" s="273"/>
      <c r="U19" s="41" t="s">
        <v>23100</v>
      </c>
      <c r="V19" s="41"/>
      <c r="W19" s="861">
        <f>R20</f>
        <v>264</v>
      </c>
      <c r="X19" s="861"/>
      <c r="Y19" s="861"/>
      <c r="Z19" s="862" t="str">
        <f>VLOOKUP(D19,DIPREVS1!A:D,4,FALSE)</f>
        <v>h</v>
      </c>
      <c r="AA19" s="862"/>
      <c r="AB19" s="36"/>
      <c r="AC19" s="36"/>
      <c r="AD19" s="36"/>
      <c r="AE19" s="36"/>
    </row>
    <row r="20" spans="1:31" x14ac:dyDescent="0.2">
      <c r="A20" s="40"/>
      <c r="B20" s="41"/>
      <c r="C20" s="886">
        <v>1</v>
      </c>
      <c r="D20" s="886"/>
      <c r="E20" s="214" t="s">
        <v>23713</v>
      </c>
      <c r="F20" s="214"/>
      <c r="G20" s="53"/>
      <c r="H20" s="270" t="s">
        <v>1</v>
      </c>
      <c r="I20" s="888">
        <v>88</v>
      </c>
      <c r="J20" s="888"/>
      <c r="K20" s="888"/>
      <c r="L20" s="44" t="s">
        <v>23712</v>
      </c>
      <c r="M20" s="36"/>
      <c r="N20" s="887">
        <v>3</v>
      </c>
      <c r="O20" s="887"/>
      <c r="P20" s="53" t="s">
        <v>23710</v>
      </c>
      <c r="Q20" s="36"/>
      <c r="R20" s="868">
        <f>ROUND(C20*I20*N20,2)</f>
        <v>264</v>
      </c>
      <c r="S20" s="868"/>
      <c r="T20" s="868"/>
      <c r="U20" s="59" t="s">
        <v>10</v>
      </c>
      <c r="V20" s="36"/>
      <c r="W20" s="36"/>
      <c r="X20" s="36"/>
      <c r="Y20" s="36"/>
      <c r="AB20" s="36"/>
      <c r="AC20" s="36"/>
      <c r="AD20" s="36"/>
      <c r="AE20" s="36"/>
    </row>
    <row r="21" spans="1:31" x14ac:dyDescent="0.2">
      <c r="A21" s="42"/>
      <c r="B21" s="41"/>
      <c r="C21" s="269"/>
      <c r="D21" s="269"/>
      <c r="E21" s="214"/>
      <c r="F21" s="214"/>
      <c r="G21" s="53"/>
      <c r="H21" s="270"/>
      <c r="I21" s="268"/>
      <c r="J21" s="268"/>
      <c r="K21" s="268"/>
      <c r="L21" s="44"/>
      <c r="M21" s="36"/>
      <c r="N21" s="271"/>
      <c r="O21" s="271"/>
      <c r="P21" s="53"/>
      <c r="Q21" s="36"/>
      <c r="R21" s="266"/>
      <c r="S21" s="266"/>
      <c r="T21" s="266"/>
      <c r="U21" s="59"/>
      <c r="V21" s="36"/>
      <c r="W21" s="36"/>
      <c r="X21" s="36"/>
      <c r="Y21" s="36"/>
      <c r="AB21" s="36"/>
      <c r="AC21" s="36"/>
      <c r="AD21" s="36"/>
      <c r="AE21" s="36"/>
    </row>
  </sheetData>
  <mergeCells count="23">
    <mergeCell ref="A3:AA3"/>
    <mergeCell ref="A1:AA1"/>
    <mergeCell ref="C10:D10"/>
    <mergeCell ref="I10:K10"/>
    <mergeCell ref="N10:O10"/>
    <mergeCell ref="R10:T10"/>
    <mergeCell ref="B5:Z6"/>
    <mergeCell ref="W7:Y7"/>
    <mergeCell ref="Z7:AA7"/>
    <mergeCell ref="C20:D20"/>
    <mergeCell ref="I20:K20"/>
    <mergeCell ref="N20:O20"/>
    <mergeCell ref="R20:T20"/>
    <mergeCell ref="B12:Z13"/>
    <mergeCell ref="W19:Y19"/>
    <mergeCell ref="Z19:AA19"/>
    <mergeCell ref="B17:Z18"/>
    <mergeCell ref="W14:Y14"/>
    <mergeCell ref="Z14:AA14"/>
    <mergeCell ref="C15:D15"/>
    <mergeCell ref="I15:K15"/>
    <mergeCell ref="N15:O15"/>
    <mergeCell ref="R15:T15"/>
  </mergeCells>
  <conditionalFormatting sqref="A5:A9">
    <cfRule type="duplicateValues" dxfId="901" priority="14"/>
  </conditionalFormatting>
  <conditionalFormatting sqref="A10">
    <cfRule type="duplicateValues" dxfId="900" priority="12"/>
  </conditionalFormatting>
  <conditionalFormatting sqref="A16">
    <cfRule type="duplicateValues" dxfId="899" priority="8"/>
  </conditionalFormatting>
  <conditionalFormatting sqref="A12:A15">
    <cfRule type="duplicateValues" dxfId="898" priority="7"/>
  </conditionalFormatting>
  <conditionalFormatting sqref="A17:A20">
    <cfRule type="duplicateValues" dxfId="897" priority="9"/>
  </conditionalFormatting>
  <conditionalFormatting sqref="A22:A1048576 A2 A4">
    <cfRule type="duplicateValues" dxfId="896" priority="2321"/>
  </conditionalFormatting>
  <conditionalFormatting sqref="A21 A11">
    <cfRule type="duplicateValues" dxfId="895" priority="2333"/>
  </conditionalFormatting>
  <conditionalFormatting sqref="A1">
    <cfRule type="duplicateValues" dxfId="894" priority="6"/>
  </conditionalFormatting>
  <conditionalFormatting sqref="A1:A2 A4:A1048576">
    <cfRule type="duplicateValues" dxfId="893" priority="4"/>
    <cfRule type="duplicateValues" dxfId="892" priority="5"/>
  </conditionalFormatting>
  <conditionalFormatting sqref="A3">
    <cfRule type="duplicateValues" dxfId="891" priority="3"/>
  </conditionalFormatting>
  <conditionalFormatting sqref="A3">
    <cfRule type="duplicateValues" dxfId="890" priority="1"/>
    <cfRule type="duplicateValues" dxfId="889" priority="2"/>
  </conditionalFormatting>
  <pageMargins left="0.70866141732283472" right="0.23622047244094491" top="0.82677165354330717" bottom="0.82677165354330717" header="0.51181102362204722" footer="0.51181102362204722"/>
  <pageSetup paperSize="9" scale="99" fitToHeight="0"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027CB5-39F9-4FC9-8247-6D2A9D7166B7}">
  <sheetPr>
    <pageSetUpPr fitToPage="1"/>
  </sheetPr>
  <dimension ref="A1:I13"/>
  <sheetViews>
    <sheetView view="pageBreakPreview" zoomScale="60" zoomScaleNormal="100" workbookViewId="0">
      <selection activeCell="D51" sqref="D51"/>
    </sheetView>
  </sheetViews>
  <sheetFormatPr defaultColWidth="12" defaultRowHeight="11.25" x14ac:dyDescent="0.2"/>
  <cols>
    <col min="1" max="1" width="6.1640625" style="8" customWidth="1"/>
    <col min="2" max="2" width="14.1640625" style="8" customWidth="1"/>
    <col min="3" max="3" width="62.33203125" style="8" bestFit="1" customWidth="1"/>
    <col min="4" max="4" width="5" style="32" bestFit="1" customWidth="1"/>
    <col min="5" max="5" width="12.83203125" style="33" customWidth="1"/>
    <col min="6" max="6" width="14" style="33" customWidth="1"/>
    <col min="7" max="7" width="20.5" style="33" customWidth="1"/>
    <col min="8" max="8" width="15.5" style="8" customWidth="1"/>
    <col min="9" max="12" width="12" style="8"/>
    <col min="13" max="13" width="16.1640625" style="8" bestFit="1" customWidth="1"/>
    <col min="14" max="16384" width="12" style="8"/>
  </cols>
  <sheetData>
    <row r="1" spans="1:9" ht="21" x14ac:dyDescent="0.35">
      <c r="A1" s="154" t="s">
        <v>23683</v>
      </c>
    </row>
    <row r="2" spans="1:9" ht="18.75" x14ac:dyDescent="0.3">
      <c r="A2" s="153" t="s">
        <v>23690</v>
      </c>
      <c r="H2" s="7"/>
    </row>
    <row r="3" spans="1:9" ht="15" x14ac:dyDescent="0.25">
      <c r="A3" s="134" t="s">
        <v>23855</v>
      </c>
      <c r="G3" s="135"/>
      <c r="H3" s="7"/>
    </row>
    <row r="4" spans="1:9" ht="15" x14ac:dyDescent="0.25">
      <c r="A4" s="882" t="s">
        <v>25214</v>
      </c>
      <c r="B4" s="882"/>
      <c r="C4" s="882"/>
      <c r="D4" s="882"/>
      <c r="E4" s="882"/>
      <c r="F4" s="882"/>
      <c r="G4" s="882"/>
      <c r="H4" s="7"/>
    </row>
    <row r="5" spans="1:9" ht="25.5" x14ac:dyDescent="0.2">
      <c r="A5" s="155" t="s">
        <v>13</v>
      </c>
      <c r="B5" s="155" t="s">
        <v>11</v>
      </c>
      <c r="C5" s="156" t="s">
        <v>14</v>
      </c>
      <c r="D5" s="156" t="s">
        <v>12</v>
      </c>
      <c r="E5" s="156" t="s">
        <v>23094</v>
      </c>
      <c r="F5" s="157" t="s">
        <v>15</v>
      </c>
      <c r="G5" s="158" t="s">
        <v>25215</v>
      </c>
      <c r="H5" s="10"/>
    </row>
    <row r="6" spans="1:9" ht="38.25" x14ac:dyDescent="0.2">
      <c r="A6" s="778">
        <f>proj.pav!A41+1</f>
        <v>40</v>
      </c>
      <c r="B6" s="779" t="s">
        <v>25217</v>
      </c>
      <c r="C6" s="780" t="s">
        <v>25218</v>
      </c>
      <c r="D6" s="781" t="s">
        <v>12</v>
      </c>
      <c r="E6" s="782"/>
      <c r="F6" s="783"/>
      <c r="G6" s="776">
        <f>SUM(G7:G9)</f>
        <v>112368.95999999999</v>
      </c>
    </row>
    <row r="7" spans="1:9" ht="22.5" x14ac:dyDescent="0.2">
      <c r="A7" s="11" t="s">
        <v>36748</v>
      </c>
      <c r="B7" s="21" t="str">
        <f>VLOOKUP(A7,'MEM.proj.pav'!$A:$D,4,FALSE)</f>
        <v>01.050.0616-A</v>
      </c>
      <c r="C7" s="13" t="str">
        <f>VLOOKUP(B7,DIPREVS1!$A:$D,2,FALSE)</f>
        <v>MAO-DE-OBRA DE ARQUITETO OU ENGENHEIRO SENIOR,PARA SERVICOSDE CONSULTORIA DE ENGENHARIA E ARQUITETURA,INCLUSIVE ENCARGOS SOCIAIS</v>
      </c>
      <c r="D7" s="14" t="str">
        <f>VLOOKUP(B7,DIPREVS1!$A:$D,3,FALSE)</f>
        <v>H</v>
      </c>
      <c r="E7" s="15">
        <f>TRUNC(VLOOKUP(B7,EMOP0619!$A:$D,2,FALSE),2)</f>
        <v>173.67</v>
      </c>
      <c r="F7" s="16">
        <f>VLOOKUP(B7,'MEM.proj.pav'!$D:$Y,20,FALSE)</f>
        <v>528</v>
      </c>
      <c r="G7" s="17">
        <f t="shared" ref="G7:G9" si="0">TRUNC(E7*F7,2)</f>
        <v>91697.76</v>
      </c>
      <c r="H7" s="9"/>
      <c r="I7" s="7"/>
    </row>
    <row r="8" spans="1:9" ht="22.5" x14ac:dyDescent="0.2">
      <c r="A8" s="11" t="s">
        <v>36749</v>
      </c>
      <c r="B8" s="21" t="str">
        <f>VLOOKUP(A8,'MEM.proj.pav'!$A:$D,4,FALSE)</f>
        <v>19.004.0044-C</v>
      </c>
      <c r="C8" s="13" t="str">
        <f>VLOOKUP(B8,DIPREVS1!$A:$D,2,FALSE)</f>
        <v>VEICULO DE PASSEIO,5 PASSAGEIROS,MOTOR BICOMBUSTIVEL (GASOLINA E ALCOOL) DE 1.0 LITRO,INCLUSIVE MOTORISTA</v>
      </c>
      <c r="D8" s="14" t="str">
        <f>VLOOKUP(B8,DIPREVS1!$A:$D,3,FALSE)</f>
        <v>H</v>
      </c>
      <c r="E8" s="15">
        <f>TRUNC(VLOOKUP(B8,EMOP0619!$A:$D,2,FALSE),2)</f>
        <v>53.56</v>
      </c>
      <c r="F8" s="16">
        <f>VLOOKUP(B8,'MEM.proj.pav'!$D:$Y,20,FALSE)</f>
        <v>264</v>
      </c>
      <c r="G8" s="17">
        <f t="shared" si="0"/>
        <v>14139.84</v>
      </c>
      <c r="H8" s="9"/>
      <c r="I8" s="7"/>
    </row>
    <row r="9" spans="1:9" ht="22.5" x14ac:dyDescent="0.2">
      <c r="A9" s="11" t="s">
        <v>36750</v>
      </c>
      <c r="B9" s="21" t="str">
        <f>VLOOKUP(A9,'MEM.proj.pav'!$A:$D,4,FALSE)</f>
        <v>19.004.0044-D</v>
      </c>
      <c r="C9" s="13" t="str">
        <f>VLOOKUP(B9,DIPREVS1!$A:$D,2,FALSE)</f>
        <v>VEICULO DE PASSEIO,5 PASSAGEIROS,MOTOR BICOMBUSTIVEL (GASOLINA E ALCOOL) DE 1.0 LITRO,INCLUSIVE MOTORISTA</v>
      </c>
      <c r="D9" s="14" t="str">
        <f>VLOOKUP(B9,DIPREVS1!$A:$D,3,FALSE)</f>
        <v>H</v>
      </c>
      <c r="E9" s="15">
        <f>TRUNC(VLOOKUP(B9,EMOP0619!$A:$D,2,FALSE),2)</f>
        <v>24.74</v>
      </c>
      <c r="F9" s="16">
        <f>VLOOKUP(B9,'MEM.proj.pav'!$D:$Y,20,FALSE)</f>
        <v>264</v>
      </c>
      <c r="G9" s="17">
        <f t="shared" si="0"/>
        <v>6531.36</v>
      </c>
      <c r="H9" s="9"/>
      <c r="I9" s="7"/>
    </row>
    <row r="10" spans="1:9" x14ac:dyDescent="0.2">
      <c r="A10" s="28"/>
      <c r="B10" s="29"/>
      <c r="C10" s="29"/>
      <c r="D10" s="29"/>
      <c r="E10" s="29"/>
      <c r="F10" s="29"/>
      <c r="G10" s="30"/>
      <c r="H10" s="7"/>
    </row>
    <row r="11" spans="1:9" x14ac:dyDescent="0.2">
      <c r="A11" s="31"/>
      <c r="F11" s="34"/>
      <c r="G11" s="18"/>
    </row>
    <row r="12" spans="1:9" x14ac:dyDescent="0.2">
      <c r="A12" s="31"/>
    </row>
    <row r="13" spans="1:9" x14ac:dyDescent="0.2">
      <c r="A13" s="31"/>
    </row>
  </sheetData>
  <mergeCells count="1">
    <mergeCell ref="A4:G4"/>
  </mergeCells>
  <phoneticPr fontId="15" type="noConversion"/>
  <conditionalFormatting sqref="A10:A1048576">
    <cfRule type="duplicateValues" dxfId="888" priority="12"/>
  </conditionalFormatting>
  <conditionalFormatting sqref="A10:A1048576">
    <cfRule type="duplicateValues" dxfId="887" priority="11"/>
  </conditionalFormatting>
  <conditionalFormatting sqref="A10:A1048576">
    <cfRule type="duplicateValues" dxfId="886" priority="9"/>
    <cfRule type="duplicateValues" dxfId="885" priority="10"/>
  </conditionalFormatting>
  <conditionalFormatting sqref="A1">
    <cfRule type="duplicateValues" dxfId="884" priority="8"/>
  </conditionalFormatting>
  <conditionalFormatting sqref="A1">
    <cfRule type="duplicateValues" dxfId="883" priority="7"/>
  </conditionalFormatting>
  <conditionalFormatting sqref="A1">
    <cfRule type="duplicateValues" dxfId="882" priority="5"/>
    <cfRule type="duplicateValues" dxfId="881" priority="6"/>
  </conditionalFormatting>
  <conditionalFormatting sqref="A1:A4 A6:A1048576">
    <cfRule type="duplicateValues" dxfId="880" priority="16"/>
  </conditionalFormatting>
  <conditionalFormatting sqref="A2">
    <cfRule type="duplicateValues" dxfId="879" priority="20"/>
  </conditionalFormatting>
  <conditionalFormatting sqref="A2">
    <cfRule type="duplicateValues" dxfId="878" priority="21"/>
    <cfRule type="duplicateValues" dxfId="877" priority="22"/>
  </conditionalFormatting>
  <conditionalFormatting sqref="A5">
    <cfRule type="duplicateValues" dxfId="876" priority="3"/>
  </conditionalFormatting>
  <conditionalFormatting sqref="A5">
    <cfRule type="duplicateValues" dxfId="875" priority="1"/>
    <cfRule type="duplicateValues" dxfId="874" priority="2"/>
  </conditionalFormatting>
  <conditionalFormatting sqref="A5">
    <cfRule type="duplicateValues" dxfId="873" priority="4"/>
  </conditionalFormatting>
  <conditionalFormatting sqref="A7:A9">
    <cfRule type="duplicateValues" dxfId="872" priority="5009"/>
  </conditionalFormatting>
  <conditionalFormatting sqref="A7:A9">
    <cfRule type="duplicateValues" dxfId="871" priority="5010"/>
    <cfRule type="duplicateValues" dxfId="870" priority="5011"/>
  </conditionalFormatting>
  <printOptions horizontalCentered="1"/>
  <pageMargins left="0.86614173228346458" right="0.78740157480314965" top="0.62992125984251968" bottom="0.47244094488188981" header="0.43307086614173229" footer="0.23622047244094491"/>
  <pageSetup paperSize="9" scale="69" fitToHeight="0"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C2B858-BE39-4E49-98D4-24416EC5AC77}">
  <sheetPr>
    <pageSetUpPr fitToPage="1"/>
  </sheetPr>
  <dimension ref="A1:AG210"/>
  <sheetViews>
    <sheetView view="pageBreakPreview" topLeftCell="A163" zoomScale="60" zoomScaleNormal="100" workbookViewId="0">
      <selection activeCell="D51" sqref="D51"/>
    </sheetView>
  </sheetViews>
  <sheetFormatPr defaultRowHeight="12.75" x14ac:dyDescent="0.2"/>
  <cols>
    <col min="1" max="27" width="3.83203125" customWidth="1"/>
  </cols>
  <sheetData>
    <row r="1" spans="1:27" s="500" customFormat="1" ht="21" customHeight="1" x14ac:dyDescent="0.2">
      <c r="A1" s="864" t="str">
        <f>orcam!A4</f>
        <v>PAVIMENTAÇÃO E DRENAGEM DE RUAS DOS BAIRRO MARAVISTA E SERRA GRANDE</v>
      </c>
      <c r="B1" s="864"/>
      <c r="C1" s="864"/>
      <c r="D1" s="864"/>
      <c r="E1" s="864"/>
      <c r="F1" s="864"/>
      <c r="G1" s="864"/>
      <c r="H1" s="864"/>
      <c r="I1" s="864"/>
      <c r="J1" s="864"/>
      <c r="K1" s="864"/>
      <c r="L1" s="864"/>
      <c r="M1" s="864"/>
      <c r="N1" s="864"/>
      <c r="O1" s="864"/>
      <c r="P1" s="864"/>
      <c r="Q1" s="864"/>
      <c r="R1" s="864"/>
      <c r="S1" s="864"/>
      <c r="T1" s="864"/>
      <c r="U1" s="864"/>
      <c r="V1" s="864"/>
      <c r="W1" s="864"/>
      <c r="X1" s="864"/>
      <c r="Y1" s="864"/>
      <c r="Z1" s="864"/>
      <c r="AA1" s="864"/>
    </row>
    <row r="2" spans="1:27" s="35" customFormat="1" ht="13.5" customHeight="1" x14ac:dyDescent="0.2">
      <c r="A2" s="864"/>
      <c r="B2" s="864"/>
      <c r="C2" s="864"/>
      <c r="D2" s="864"/>
      <c r="E2" s="864"/>
      <c r="F2" s="864"/>
      <c r="G2" s="864"/>
      <c r="H2" s="864"/>
      <c r="I2" s="864"/>
      <c r="J2" s="864"/>
      <c r="K2" s="864"/>
      <c r="L2" s="864"/>
      <c r="M2" s="864"/>
      <c r="N2" s="864"/>
      <c r="O2" s="864"/>
      <c r="P2" s="864"/>
      <c r="Q2" s="864"/>
      <c r="R2" s="864"/>
      <c r="S2" s="864"/>
      <c r="T2" s="864"/>
      <c r="U2" s="864"/>
      <c r="V2" s="864"/>
      <c r="W2" s="864"/>
      <c r="X2" s="864"/>
      <c r="Y2" s="864"/>
      <c r="Z2" s="864"/>
      <c r="AA2" s="864"/>
    </row>
    <row r="3" spans="1:27" s="52" customFormat="1" x14ac:dyDescent="0.2">
      <c r="A3" s="179" t="s">
        <v>24737</v>
      </c>
      <c r="B3" s="180"/>
      <c r="C3" s="180"/>
      <c r="D3" s="180"/>
      <c r="E3" s="180"/>
      <c r="F3" s="181"/>
      <c r="G3" s="181"/>
      <c r="H3" s="180"/>
      <c r="I3" s="180"/>
      <c r="J3" s="180"/>
      <c r="K3" s="180"/>
      <c r="L3" s="181"/>
      <c r="M3" s="180"/>
      <c r="N3" s="180"/>
      <c r="O3" s="180"/>
      <c r="P3" s="180"/>
      <c r="Q3" s="181"/>
      <c r="R3" s="181"/>
      <c r="S3" s="180"/>
      <c r="T3" s="180"/>
      <c r="U3" s="180"/>
      <c r="V3" s="180"/>
      <c r="W3" s="180"/>
      <c r="X3" s="180"/>
      <c r="Y3" s="180"/>
      <c r="Z3" s="180"/>
      <c r="AA3" s="180"/>
    </row>
    <row r="4" spans="1:27" s="35" customFormat="1" x14ac:dyDescent="0.2">
      <c r="A4" s="46"/>
      <c r="B4" s="36"/>
      <c r="C4" s="36"/>
      <c r="D4" s="36"/>
      <c r="E4" s="36"/>
      <c r="F4" s="456"/>
      <c r="G4" s="456"/>
      <c r="H4" s="36"/>
      <c r="I4" s="36"/>
      <c r="J4" s="36"/>
      <c r="K4" s="36"/>
      <c r="L4" s="456"/>
      <c r="M4" s="36"/>
      <c r="N4" s="36"/>
      <c r="O4" s="36"/>
      <c r="P4" s="36"/>
      <c r="Q4" s="456"/>
      <c r="R4" s="456"/>
      <c r="S4" s="36"/>
      <c r="T4" s="36"/>
      <c r="U4" s="36"/>
      <c r="V4" s="36"/>
      <c r="W4" s="36"/>
      <c r="X4" s="36"/>
      <c r="Y4" s="36"/>
      <c r="Z4" s="36"/>
      <c r="AA4" s="36"/>
    </row>
    <row r="5" spans="1:27" s="35" customFormat="1" x14ac:dyDescent="0.2">
      <c r="A5" s="46" t="s">
        <v>24716</v>
      </c>
      <c r="B5" s="36"/>
      <c r="C5" s="36"/>
      <c r="D5" s="36"/>
      <c r="E5" s="36"/>
      <c r="F5" s="456"/>
      <c r="G5" s="456"/>
      <c r="H5" s="36"/>
      <c r="I5" s="36"/>
      <c r="J5" s="36"/>
      <c r="K5" s="36"/>
      <c r="L5" s="456"/>
      <c r="M5" s="36"/>
      <c r="N5" s="36"/>
      <c r="O5" s="36"/>
      <c r="P5" s="36"/>
      <c r="Q5" s="456"/>
      <c r="R5" s="456"/>
      <c r="S5" s="36"/>
      <c r="T5" s="36"/>
      <c r="U5" s="36"/>
      <c r="V5" s="36"/>
      <c r="W5" s="36"/>
      <c r="X5" s="36"/>
      <c r="Y5" s="36"/>
      <c r="Z5" s="36"/>
      <c r="AA5" s="36"/>
    </row>
    <row r="6" spans="1:27" s="35" customFormat="1" x14ac:dyDescent="0.2">
      <c r="A6" s="46"/>
      <c r="B6" s="36"/>
      <c r="C6" s="36"/>
      <c r="D6" s="36"/>
      <c r="E6" s="36"/>
      <c r="F6" s="456"/>
      <c r="G6" s="456"/>
      <c r="H6" s="36"/>
      <c r="I6" s="36"/>
      <c r="J6" s="36"/>
      <c r="K6" s="36"/>
      <c r="L6" s="456"/>
      <c r="M6" s="36"/>
      <c r="N6" s="36"/>
      <c r="O6" s="36"/>
      <c r="P6" s="36"/>
      <c r="Q6" s="456"/>
      <c r="R6" s="456"/>
      <c r="S6" s="36"/>
      <c r="T6" s="36"/>
      <c r="U6" s="36"/>
      <c r="V6" s="36"/>
      <c r="W6" s="36"/>
      <c r="X6" s="36"/>
      <c r="Y6" s="36"/>
      <c r="Z6" s="36"/>
      <c r="AA6" s="36"/>
    </row>
    <row r="7" spans="1:27" s="35" customFormat="1" x14ac:dyDescent="0.2">
      <c r="B7" s="46"/>
      <c r="C7" s="36"/>
      <c r="D7" s="36"/>
      <c r="E7" s="36"/>
      <c r="F7" s="36"/>
      <c r="G7" s="36"/>
      <c r="H7" s="36"/>
      <c r="I7" s="477" t="s">
        <v>24717</v>
      </c>
      <c r="J7" s="478"/>
      <c r="K7" s="478"/>
      <c r="L7" s="479"/>
      <c r="M7" s="479"/>
      <c r="N7" s="479"/>
      <c r="O7" s="479"/>
      <c r="P7" s="479"/>
      <c r="Q7" s="479"/>
      <c r="R7" s="479"/>
      <c r="S7" s="480"/>
      <c r="T7" s="479"/>
      <c r="U7" s="477"/>
      <c r="V7" s="479"/>
      <c r="W7" s="479"/>
      <c r="X7" s="479"/>
      <c r="Y7" s="479"/>
      <c r="Z7" s="480"/>
      <c r="AA7" s="52"/>
    </row>
    <row r="8" spans="1:27" s="35" customFormat="1" x14ac:dyDescent="0.2">
      <c r="B8" s="46"/>
      <c r="C8" s="36"/>
      <c r="D8" s="36"/>
      <c r="E8" s="36"/>
      <c r="F8" s="36"/>
      <c r="G8" s="36"/>
      <c r="H8" s="36"/>
      <c r="I8" s="894" t="s">
        <v>24718</v>
      </c>
      <c r="J8" s="905"/>
      <c r="K8" s="895"/>
      <c r="L8" s="894" t="s">
        <v>24719</v>
      </c>
      <c r="M8" s="905"/>
      <c r="N8" s="895"/>
      <c r="O8" s="894" t="s">
        <v>24720</v>
      </c>
      <c r="P8" s="905"/>
      <c r="Q8" s="895"/>
      <c r="R8" s="894" t="s">
        <v>24721</v>
      </c>
      <c r="S8" s="905"/>
      <c r="T8" s="895"/>
      <c r="U8" s="894" t="s">
        <v>24724</v>
      </c>
      <c r="V8" s="905"/>
      <c r="W8" s="895"/>
      <c r="X8" s="894" t="s">
        <v>24725</v>
      </c>
      <c r="Y8" s="905"/>
      <c r="Z8" s="895"/>
    </row>
    <row r="9" spans="1:27" s="35" customFormat="1" x14ac:dyDescent="0.2">
      <c r="B9" s="482" t="s">
        <v>24738</v>
      </c>
      <c r="C9" s="483"/>
      <c r="D9" s="484"/>
      <c r="E9" s="484"/>
      <c r="F9" s="484"/>
      <c r="G9" s="484"/>
      <c r="H9" s="484"/>
      <c r="I9" s="485"/>
      <c r="J9" s="485"/>
      <c r="K9" s="485"/>
      <c r="L9" s="485"/>
      <c r="M9" s="485"/>
      <c r="N9" s="485"/>
      <c r="O9" s="485"/>
      <c r="P9" s="485"/>
      <c r="Q9" s="485"/>
      <c r="R9" s="486"/>
      <c r="S9" s="486"/>
      <c r="T9" s="486"/>
      <c r="U9" s="486"/>
      <c r="V9" s="486"/>
      <c r="W9" s="486"/>
      <c r="X9" s="486"/>
      <c r="Y9" s="486"/>
      <c r="Z9" s="501"/>
    </row>
    <row r="10" spans="1:27" s="35" customFormat="1" x14ac:dyDescent="0.2">
      <c r="B10" s="487" t="s">
        <v>24739</v>
      </c>
      <c r="C10" s="483"/>
      <c r="D10" s="484"/>
      <c r="E10" s="484"/>
      <c r="F10" s="484"/>
      <c r="G10" s="484"/>
      <c r="H10" s="488"/>
      <c r="I10" s="901">
        <v>195</v>
      </c>
      <c r="J10" s="902"/>
      <c r="K10" s="903"/>
      <c r="L10" s="901">
        <f>414-L65</f>
        <v>242</v>
      </c>
      <c r="M10" s="902"/>
      <c r="N10" s="903"/>
      <c r="O10" s="901">
        <v>141</v>
      </c>
      <c r="P10" s="902"/>
      <c r="Q10" s="903"/>
      <c r="R10" s="901">
        <v>0</v>
      </c>
      <c r="S10" s="902"/>
      <c r="T10" s="903"/>
      <c r="U10" s="901">
        <v>0</v>
      </c>
      <c r="V10" s="902"/>
      <c r="W10" s="903"/>
      <c r="X10" s="901">
        <v>0</v>
      </c>
      <c r="Y10" s="902"/>
      <c r="Z10" s="903"/>
    </row>
    <row r="11" spans="1:27" s="35" customFormat="1" x14ac:dyDescent="0.2">
      <c r="B11" s="487" t="s">
        <v>24740</v>
      </c>
      <c r="C11" s="483"/>
      <c r="D11" s="484"/>
      <c r="E11" s="484"/>
      <c r="F11" s="484"/>
      <c r="G11" s="484"/>
      <c r="H11" s="488"/>
      <c r="I11" s="901">
        <v>34</v>
      </c>
      <c r="J11" s="902"/>
      <c r="K11" s="903"/>
      <c r="L11" s="901">
        <v>0</v>
      </c>
      <c r="M11" s="902"/>
      <c r="N11" s="903"/>
      <c r="O11" s="901">
        <v>0</v>
      </c>
      <c r="P11" s="902"/>
      <c r="Q11" s="903"/>
      <c r="R11" s="901">
        <v>0</v>
      </c>
      <c r="S11" s="902"/>
      <c r="T11" s="903"/>
      <c r="U11" s="901">
        <v>0</v>
      </c>
      <c r="V11" s="902"/>
      <c r="W11" s="903"/>
      <c r="X11" s="901">
        <v>0</v>
      </c>
      <c r="Y11" s="902"/>
      <c r="Z11" s="903"/>
    </row>
    <row r="12" spans="1:27" s="35" customFormat="1" x14ac:dyDescent="0.2">
      <c r="B12" s="487" t="s">
        <v>24741</v>
      </c>
      <c r="C12" s="483"/>
      <c r="D12" s="484"/>
      <c r="E12" s="484"/>
      <c r="F12" s="484"/>
      <c r="G12" s="484"/>
      <c r="H12" s="488"/>
      <c r="I12" s="901">
        <v>101</v>
      </c>
      <c r="J12" s="902"/>
      <c r="K12" s="903"/>
      <c r="L12" s="901">
        <v>0</v>
      </c>
      <c r="M12" s="902"/>
      <c r="N12" s="903"/>
      <c r="O12" s="901">
        <v>0</v>
      </c>
      <c r="P12" s="902"/>
      <c r="Q12" s="903"/>
      <c r="R12" s="901">
        <v>0</v>
      </c>
      <c r="S12" s="902"/>
      <c r="T12" s="903"/>
      <c r="U12" s="901">
        <v>0</v>
      </c>
      <c r="V12" s="902"/>
      <c r="W12" s="903"/>
      <c r="X12" s="901">
        <v>0</v>
      </c>
      <c r="Y12" s="902"/>
      <c r="Z12" s="903"/>
    </row>
    <row r="13" spans="1:27" s="35" customFormat="1" x14ac:dyDescent="0.2">
      <c r="B13" s="487" t="s">
        <v>24742</v>
      </c>
      <c r="C13" s="483"/>
      <c r="D13" s="484"/>
      <c r="E13" s="484"/>
      <c r="F13" s="484"/>
      <c r="G13" s="484"/>
      <c r="H13" s="488"/>
      <c r="I13" s="901">
        <v>0</v>
      </c>
      <c r="J13" s="902"/>
      <c r="K13" s="903"/>
      <c r="L13" s="901">
        <v>0</v>
      </c>
      <c r="M13" s="902"/>
      <c r="N13" s="903"/>
      <c r="O13" s="901">
        <v>0</v>
      </c>
      <c r="P13" s="902"/>
      <c r="Q13" s="903"/>
      <c r="R13" s="901">
        <v>0</v>
      </c>
      <c r="S13" s="902"/>
      <c r="T13" s="903"/>
      <c r="U13" s="901">
        <v>0</v>
      </c>
      <c r="V13" s="902"/>
      <c r="W13" s="903"/>
      <c r="X13" s="901">
        <v>0</v>
      </c>
      <c r="Y13" s="902"/>
      <c r="Z13" s="903"/>
    </row>
    <row r="14" spans="1:27" s="35" customFormat="1" x14ac:dyDescent="0.2">
      <c r="B14" s="487" t="s">
        <v>24743</v>
      </c>
      <c r="C14" s="483"/>
      <c r="D14" s="484"/>
      <c r="E14" s="484"/>
      <c r="F14" s="484"/>
      <c r="G14" s="484"/>
      <c r="H14" s="488"/>
      <c r="I14" s="901">
        <v>0</v>
      </c>
      <c r="J14" s="902"/>
      <c r="K14" s="903"/>
      <c r="L14" s="901">
        <v>0</v>
      </c>
      <c r="M14" s="902"/>
      <c r="N14" s="903"/>
      <c r="O14" s="901">
        <v>0</v>
      </c>
      <c r="P14" s="902"/>
      <c r="Q14" s="903"/>
      <c r="R14" s="901">
        <v>0</v>
      </c>
      <c r="S14" s="902"/>
      <c r="T14" s="903"/>
      <c r="U14" s="901">
        <v>0</v>
      </c>
      <c r="V14" s="902"/>
      <c r="W14" s="903"/>
      <c r="X14" s="901">
        <v>0</v>
      </c>
      <c r="Y14" s="902"/>
      <c r="Z14" s="903"/>
    </row>
    <row r="15" spans="1:27" s="35" customFormat="1" x14ac:dyDescent="0.2">
      <c r="B15" s="487" t="s">
        <v>24744</v>
      </c>
      <c r="C15" s="483"/>
      <c r="D15" s="484"/>
      <c r="E15" s="484"/>
      <c r="F15" s="484"/>
      <c r="G15" s="484"/>
      <c r="H15" s="488"/>
      <c r="I15" s="901">
        <v>152</v>
      </c>
      <c r="J15" s="902"/>
      <c r="K15" s="903"/>
      <c r="L15" s="901">
        <v>0</v>
      </c>
      <c r="M15" s="902"/>
      <c r="N15" s="903"/>
      <c r="O15" s="901">
        <v>0</v>
      </c>
      <c r="P15" s="902"/>
      <c r="Q15" s="903"/>
      <c r="R15" s="901">
        <v>0</v>
      </c>
      <c r="S15" s="902"/>
      <c r="T15" s="903"/>
      <c r="U15" s="901">
        <v>0</v>
      </c>
      <c r="V15" s="902"/>
      <c r="W15" s="903"/>
      <c r="X15" s="901">
        <v>0</v>
      </c>
      <c r="Y15" s="902"/>
      <c r="Z15" s="903"/>
    </row>
    <row r="16" spans="1:27" s="35" customFormat="1" x14ac:dyDescent="0.2">
      <c r="B16" s="487" t="s">
        <v>24745</v>
      </c>
      <c r="C16" s="483"/>
      <c r="D16" s="484"/>
      <c r="E16" s="484"/>
      <c r="F16" s="484"/>
      <c r="G16" s="484"/>
      <c r="H16" s="488"/>
      <c r="I16" s="901">
        <v>104</v>
      </c>
      <c r="J16" s="902"/>
      <c r="K16" s="903"/>
      <c r="L16" s="901">
        <v>0</v>
      </c>
      <c r="M16" s="902"/>
      <c r="N16" s="903"/>
      <c r="O16" s="901">
        <v>0</v>
      </c>
      <c r="P16" s="902"/>
      <c r="Q16" s="903"/>
      <c r="R16" s="901">
        <v>0</v>
      </c>
      <c r="S16" s="902"/>
      <c r="T16" s="903"/>
      <c r="U16" s="901">
        <v>0</v>
      </c>
      <c r="V16" s="902"/>
      <c r="W16" s="903"/>
      <c r="X16" s="901">
        <v>0</v>
      </c>
      <c r="Y16" s="902"/>
      <c r="Z16" s="903"/>
    </row>
    <row r="17" spans="2:26" s="35" customFormat="1" x14ac:dyDescent="0.2">
      <c r="B17" s="487" t="s">
        <v>24746</v>
      </c>
      <c r="C17" s="483"/>
      <c r="D17" s="484"/>
      <c r="E17" s="484"/>
      <c r="F17" s="484"/>
      <c r="G17" s="484"/>
      <c r="H17" s="488"/>
      <c r="I17" s="901">
        <v>195</v>
      </c>
      <c r="J17" s="902"/>
      <c r="K17" s="903"/>
      <c r="L17" s="901">
        <v>100</v>
      </c>
      <c r="M17" s="902"/>
      <c r="N17" s="903"/>
      <c r="O17" s="901">
        <v>0</v>
      </c>
      <c r="P17" s="902"/>
      <c r="Q17" s="903"/>
      <c r="R17" s="901">
        <v>0</v>
      </c>
      <c r="S17" s="902"/>
      <c r="T17" s="903"/>
      <c r="U17" s="901">
        <v>0</v>
      </c>
      <c r="V17" s="902"/>
      <c r="W17" s="903"/>
      <c r="X17" s="901">
        <v>0</v>
      </c>
      <c r="Y17" s="902"/>
      <c r="Z17" s="903"/>
    </row>
    <row r="18" spans="2:26" s="35" customFormat="1" x14ac:dyDescent="0.2">
      <c r="B18" s="487" t="s">
        <v>24747</v>
      </c>
      <c r="C18" s="483"/>
      <c r="D18" s="484"/>
      <c r="E18" s="484"/>
      <c r="F18" s="484"/>
      <c r="G18" s="484"/>
      <c r="H18" s="488"/>
      <c r="I18" s="901">
        <v>69</v>
      </c>
      <c r="J18" s="902"/>
      <c r="K18" s="903"/>
      <c r="L18" s="901">
        <v>0</v>
      </c>
      <c r="M18" s="902"/>
      <c r="N18" s="903"/>
      <c r="O18" s="901">
        <v>0</v>
      </c>
      <c r="P18" s="902"/>
      <c r="Q18" s="903"/>
      <c r="R18" s="901">
        <v>0</v>
      </c>
      <c r="S18" s="902"/>
      <c r="T18" s="903"/>
      <c r="U18" s="901">
        <v>0</v>
      </c>
      <c r="V18" s="902"/>
      <c r="W18" s="903"/>
      <c r="X18" s="901">
        <v>0</v>
      </c>
      <c r="Y18" s="902"/>
      <c r="Z18" s="903"/>
    </row>
    <row r="19" spans="2:26" s="35" customFormat="1" x14ac:dyDescent="0.2">
      <c r="B19" s="487" t="s">
        <v>24748</v>
      </c>
      <c r="C19" s="483"/>
      <c r="D19" s="484"/>
      <c r="E19" s="484"/>
      <c r="F19" s="484"/>
      <c r="G19" s="484"/>
      <c r="H19" s="488"/>
      <c r="I19" s="901">
        <v>0</v>
      </c>
      <c r="J19" s="902"/>
      <c r="K19" s="903"/>
      <c r="L19" s="901">
        <v>0</v>
      </c>
      <c r="M19" s="902"/>
      <c r="N19" s="903"/>
      <c r="O19" s="901">
        <v>0</v>
      </c>
      <c r="P19" s="902"/>
      <c r="Q19" s="903"/>
      <c r="R19" s="901">
        <v>0</v>
      </c>
      <c r="S19" s="902"/>
      <c r="T19" s="903"/>
      <c r="U19" s="901">
        <v>0</v>
      </c>
      <c r="V19" s="902"/>
      <c r="W19" s="903"/>
      <c r="X19" s="901">
        <v>0</v>
      </c>
      <c r="Y19" s="902"/>
      <c r="Z19" s="903"/>
    </row>
    <row r="20" spans="2:26" s="35" customFormat="1" x14ac:dyDescent="0.2">
      <c r="B20" s="487" t="s">
        <v>25038</v>
      </c>
      <c r="C20" s="483"/>
      <c r="D20" s="484"/>
      <c r="E20" s="484"/>
      <c r="F20" s="484"/>
      <c r="G20" s="484"/>
      <c r="H20" s="488"/>
      <c r="I20" s="901">
        <v>140</v>
      </c>
      <c r="J20" s="902"/>
      <c r="K20" s="903"/>
      <c r="L20" s="901">
        <v>70</v>
      </c>
      <c r="M20" s="902"/>
      <c r="N20" s="903"/>
      <c r="O20" s="901">
        <v>0</v>
      </c>
      <c r="P20" s="902"/>
      <c r="Q20" s="903"/>
      <c r="R20" s="901">
        <v>0</v>
      </c>
      <c r="S20" s="902"/>
      <c r="T20" s="903"/>
      <c r="U20" s="901">
        <v>0</v>
      </c>
      <c r="V20" s="902"/>
      <c r="W20" s="903"/>
      <c r="X20" s="901">
        <v>0</v>
      </c>
      <c r="Y20" s="902"/>
      <c r="Z20" s="903"/>
    </row>
    <row r="21" spans="2:26" s="35" customFormat="1" x14ac:dyDescent="0.2">
      <c r="B21" s="487" t="s">
        <v>25048</v>
      </c>
      <c r="C21" s="483"/>
      <c r="D21" s="484"/>
      <c r="E21" s="484"/>
      <c r="F21" s="484"/>
      <c r="G21" s="484"/>
      <c r="H21" s="488"/>
      <c r="I21" s="901">
        <v>105</v>
      </c>
      <c r="J21" s="902"/>
      <c r="K21" s="903"/>
      <c r="L21" s="901">
        <v>87</v>
      </c>
      <c r="M21" s="902"/>
      <c r="N21" s="903"/>
      <c r="O21" s="901">
        <v>0</v>
      </c>
      <c r="P21" s="902"/>
      <c r="Q21" s="903"/>
      <c r="R21" s="901">
        <v>0</v>
      </c>
      <c r="S21" s="902"/>
      <c r="T21" s="903"/>
      <c r="U21" s="901">
        <v>0</v>
      </c>
      <c r="V21" s="902"/>
      <c r="W21" s="903"/>
      <c r="X21" s="901">
        <v>0</v>
      </c>
      <c r="Y21" s="902"/>
      <c r="Z21" s="903"/>
    </row>
    <row r="22" spans="2:26" s="35" customFormat="1" x14ac:dyDescent="0.2">
      <c r="B22" s="487" t="s">
        <v>25058</v>
      </c>
      <c r="C22" s="483"/>
      <c r="D22" s="484"/>
      <c r="E22" s="484"/>
      <c r="F22" s="484"/>
      <c r="G22" s="484"/>
      <c r="H22" s="488"/>
      <c r="I22" s="901">
        <v>107</v>
      </c>
      <c r="J22" s="902"/>
      <c r="K22" s="903"/>
      <c r="L22" s="901">
        <v>0</v>
      </c>
      <c r="M22" s="902"/>
      <c r="N22" s="903"/>
      <c r="O22" s="901">
        <v>0</v>
      </c>
      <c r="P22" s="902"/>
      <c r="Q22" s="903"/>
      <c r="R22" s="901">
        <v>0</v>
      </c>
      <c r="S22" s="902"/>
      <c r="T22" s="903"/>
      <c r="U22" s="901">
        <v>0</v>
      </c>
      <c r="V22" s="902"/>
      <c r="W22" s="903"/>
      <c r="X22" s="901">
        <v>0</v>
      </c>
      <c r="Y22" s="902"/>
      <c r="Z22" s="903"/>
    </row>
    <row r="23" spans="2:26" s="35" customFormat="1" x14ac:dyDescent="0.2">
      <c r="B23" s="487" t="s">
        <v>24750</v>
      </c>
      <c r="C23" s="483"/>
      <c r="D23" s="484"/>
      <c r="E23" s="484"/>
      <c r="F23" s="484"/>
      <c r="G23" s="484"/>
      <c r="H23" s="488"/>
      <c r="I23" s="901">
        <v>255</v>
      </c>
      <c r="J23" s="902"/>
      <c r="K23" s="903"/>
      <c r="L23" s="901">
        <v>71</v>
      </c>
      <c r="M23" s="902"/>
      <c r="N23" s="903"/>
      <c r="O23" s="901">
        <v>509</v>
      </c>
      <c r="P23" s="902"/>
      <c r="Q23" s="903"/>
      <c r="R23" s="901">
        <v>200</v>
      </c>
      <c r="S23" s="902"/>
      <c r="T23" s="903"/>
      <c r="U23" s="901">
        <v>0</v>
      </c>
      <c r="V23" s="902"/>
      <c r="W23" s="903"/>
      <c r="X23" s="901">
        <v>0</v>
      </c>
      <c r="Y23" s="902"/>
      <c r="Z23" s="903"/>
    </row>
    <row r="24" spans="2:26" s="35" customFormat="1" x14ac:dyDescent="0.2">
      <c r="B24" s="487" t="s">
        <v>24751</v>
      </c>
      <c r="C24" s="483"/>
      <c r="D24" s="484"/>
      <c r="E24" s="484"/>
      <c r="F24" s="484"/>
      <c r="G24" s="484"/>
      <c r="H24" s="488"/>
      <c r="I24" s="901">
        <v>334</v>
      </c>
      <c r="J24" s="902"/>
      <c r="K24" s="903"/>
      <c r="L24" s="901">
        <v>241</v>
      </c>
      <c r="M24" s="902"/>
      <c r="N24" s="903"/>
      <c r="O24" s="901">
        <v>97</v>
      </c>
      <c r="P24" s="902"/>
      <c r="Q24" s="903"/>
      <c r="R24" s="901">
        <v>566</v>
      </c>
      <c r="S24" s="902"/>
      <c r="T24" s="903"/>
      <c r="U24" s="901">
        <v>0</v>
      </c>
      <c r="V24" s="902"/>
      <c r="W24" s="903"/>
      <c r="X24" s="901">
        <v>242</v>
      </c>
      <c r="Y24" s="902"/>
      <c r="Z24" s="903"/>
    </row>
    <row r="25" spans="2:26" s="35" customFormat="1" x14ac:dyDescent="0.2">
      <c r="B25" s="487" t="s">
        <v>24752</v>
      </c>
      <c r="C25" s="483"/>
      <c r="D25" s="484"/>
      <c r="E25" s="484"/>
      <c r="F25" s="484"/>
      <c r="G25" s="484"/>
      <c r="H25" s="488"/>
      <c r="I25" s="901">
        <v>1064</v>
      </c>
      <c r="J25" s="902"/>
      <c r="K25" s="903"/>
      <c r="L25" s="901">
        <v>530</v>
      </c>
      <c r="M25" s="902"/>
      <c r="N25" s="903"/>
      <c r="O25" s="901">
        <v>656</v>
      </c>
      <c r="P25" s="902"/>
      <c r="Q25" s="903"/>
      <c r="R25" s="901">
        <v>0</v>
      </c>
      <c r="S25" s="902"/>
      <c r="T25" s="903"/>
      <c r="U25" s="901">
        <v>0</v>
      </c>
      <c r="V25" s="902"/>
      <c r="W25" s="903"/>
      <c r="X25" s="901">
        <v>0</v>
      </c>
      <c r="Y25" s="902"/>
      <c r="Z25" s="903"/>
    </row>
    <row r="26" spans="2:26" s="35" customFormat="1" x14ac:dyDescent="0.2">
      <c r="B26" s="487" t="s">
        <v>24969</v>
      </c>
      <c r="C26" s="483"/>
      <c r="D26" s="484"/>
      <c r="E26" s="484"/>
      <c r="F26" s="484"/>
      <c r="G26" s="484"/>
      <c r="H26" s="488"/>
      <c r="I26" s="901">
        <v>848</v>
      </c>
      <c r="J26" s="902"/>
      <c r="K26" s="903"/>
      <c r="L26" s="901">
        <v>390</v>
      </c>
      <c r="M26" s="902"/>
      <c r="N26" s="903"/>
      <c r="O26" s="901">
        <v>143</v>
      </c>
      <c r="P26" s="902"/>
      <c r="Q26" s="903"/>
      <c r="R26" s="901">
        <v>197</v>
      </c>
      <c r="S26" s="902"/>
      <c r="T26" s="903"/>
      <c r="U26" s="901">
        <v>85</v>
      </c>
      <c r="V26" s="902"/>
      <c r="W26" s="903"/>
      <c r="X26" s="901">
        <v>843</v>
      </c>
      <c r="Y26" s="902"/>
      <c r="Z26" s="903"/>
    </row>
    <row r="27" spans="2:26" s="35" customFormat="1" x14ac:dyDescent="0.2">
      <c r="B27" s="487" t="s">
        <v>24753</v>
      </c>
      <c r="C27" s="483"/>
      <c r="D27" s="484"/>
      <c r="E27" s="484"/>
      <c r="F27" s="484"/>
      <c r="G27" s="484"/>
      <c r="H27" s="488"/>
      <c r="I27" s="901">
        <v>191</v>
      </c>
      <c r="J27" s="902"/>
      <c r="K27" s="903"/>
      <c r="L27" s="901">
        <v>67</v>
      </c>
      <c r="M27" s="902"/>
      <c r="N27" s="903"/>
      <c r="O27" s="901">
        <f>146-O82</f>
        <v>74</v>
      </c>
      <c r="P27" s="902"/>
      <c r="Q27" s="903"/>
      <c r="R27" s="901">
        <v>0</v>
      </c>
      <c r="S27" s="902"/>
      <c r="T27" s="903"/>
      <c r="U27" s="901">
        <v>0</v>
      </c>
      <c r="V27" s="902"/>
      <c r="W27" s="903"/>
      <c r="X27" s="901">
        <v>0</v>
      </c>
      <c r="Y27" s="902"/>
      <c r="Z27" s="903"/>
    </row>
    <row r="28" spans="2:26" s="35" customFormat="1" x14ac:dyDescent="0.2">
      <c r="B28" s="487" t="s">
        <v>24754</v>
      </c>
      <c r="C28" s="483"/>
      <c r="D28" s="484"/>
      <c r="E28" s="484"/>
      <c r="F28" s="484"/>
      <c r="G28" s="484"/>
      <c r="H28" s="488"/>
      <c r="I28" s="901">
        <v>49</v>
      </c>
      <c r="J28" s="902"/>
      <c r="K28" s="903"/>
      <c r="L28" s="901">
        <v>0</v>
      </c>
      <c r="M28" s="902"/>
      <c r="N28" s="903"/>
      <c r="O28" s="901">
        <v>0</v>
      </c>
      <c r="P28" s="902"/>
      <c r="Q28" s="903"/>
      <c r="R28" s="901">
        <v>0</v>
      </c>
      <c r="S28" s="902"/>
      <c r="T28" s="903"/>
      <c r="U28" s="901">
        <v>0</v>
      </c>
      <c r="V28" s="902"/>
      <c r="W28" s="903"/>
      <c r="X28" s="901">
        <v>0</v>
      </c>
      <c r="Y28" s="902"/>
      <c r="Z28" s="903"/>
    </row>
    <row r="29" spans="2:26" s="35" customFormat="1" x14ac:dyDescent="0.2">
      <c r="B29" s="487" t="s">
        <v>24755</v>
      </c>
      <c r="C29" s="483"/>
      <c r="D29" s="484"/>
      <c r="E29" s="484"/>
      <c r="F29" s="484"/>
      <c r="G29" s="484"/>
      <c r="H29" s="488"/>
      <c r="I29" s="901">
        <v>3</v>
      </c>
      <c r="J29" s="902"/>
      <c r="K29" s="903"/>
      <c r="L29" s="901">
        <v>0</v>
      </c>
      <c r="M29" s="902"/>
      <c r="N29" s="903"/>
      <c r="O29" s="901">
        <v>0</v>
      </c>
      <c r="P29" s="902"/>
      <c r="Q29" s="903"/>
      <c r="R29" s="901">
        <v>0</v>
      </c>
      <c r="S29" s="902"/>
      <c r="T29" s="903"/>
      <c r="U29" s="901">
        <v>0</v>
      </c>
      <c r="V29" s="902"/>
      <c r="W29" s="903"/>
      <c r="X29" s="901">
        <v>0</v>
      </c>
      <c r="Y29" s="902"/>
      <c r="Z29" s="903"/>
    </row>
    <row r="30" spans="2:26" s="35" customFormat="1" x14ac:dyDescent="0.2">
      <c r="B30" s="487" t="s">
        <v>24756</v>
      </c>
      <c r="C30" s="483"/>
      <c r="D30" s="484"/>
      <c r="E30" s="484"/>
      <c r="F30" s="484"/>
      <c r="G30" s="484"/>
      <c r="H30" s="488"/>
      <c r="I30" s="901">
        <v>0</v>
      </c>
      <c r="J30" s="902"/>
      <c r="K30" s="903"/>
      <c r="L30" s="901">
        <v>0</v>
      </c>
      <c r="M30" s="902"/>
      <c r="N30" s="903"/>
      <c r="O30" s="901">
        <v>0</v>
      </c>
      <c r="P30" s="902"/>
      <c r="Q30" s="903"/>
      <c r="R30" s="901">
        <v>0</v>
      </c>
      <c r="S30" s="902"/>
      <c r="T30" s="903"/>
      <c r="U30" s="901">
        <v>0</v>
      </c>
      <c r="V30" s="902"/>
      <c r="W30" s="903"/>
      <c r="X30" s="901">
        <v>0</v>
      </c>
      <c r="Y30" s="902"/>
      <c r="Z30" s="903"/>
    </row>
    <row r="31" spans="2:26" s="35" customFormat="1" x14ac:dyDescent="0.2">
      <c r="B31" s="487" t="s">
        <v>24757</v>
      </c>
      <c r="C31" s="483"/>
      <c r="D31" s="484"/>
      <c r="E31" s="484"/>
      <c r="F31" s="484"/>
      <c r="G31" s="484"/>
      <c r="H31" s="488"/>
      <c r="I31" s="901">
        <v>0</v>
      </c>
      <c r="J31" s="902"/>
      <c r="K31" s="903"/>
      <c r="L31" s="901">
        <v>0</v>
      </c>
      <c r="M31" s="902"/>
      <c r="N31" s="903"/>
      <c r="O31" s="901">
        <v>0</v>
      </c>
      <c r="P31" s="902"/>
      <c r="Q31" s="903"/>
      <c r="R31" s="901">
        <v>0</v>
      </c>
      <c r="S31" s="902"/>
      <c r="T31" s="903"/>
      <c r="U31" s="901">
        <v>0</v>
      </c>
      <c r="V31" s="902"/>
      <c r="W31" s="903"/>
      <c r="X31" s="901">
        <v>0</v>
      </c>
      <c r="Y31" s="902"/>
      <c r="Z31" s="903"/>
    </row>
    <row r="32" spans="2:26" s="35" customFormat="1" x14ac:dyDescent="0.2">
      <c r="B32" s="487" t="s">
        <v>24758</v>
      </c>
      <c r="C32" s="483"/>
      <c r="D32" s="484"/>
      <c r="E32" s="484"/>
      <c r="F32" s="484"/>
      <c r="G32" s="484"/>
      <c r="H32" s="488"/>
      <c r="I32" s="901">
        <v>0</v>
      </c>
      <c r="J32" s="902"/>
      <c r="K32" s="903"/>
      <c r="L32" s="901">
        <v>0</v>
      </c>
      <c r="M32" s="902"/>
      <c r="N32" s="903"/>
      <c r="O32" s="901">
        <v>0</v>
      </c>
      <c r="P32" s="902"/>
      <c r="Q32" s="903"/>
      <c r="R32" s="901">
        <v>0</v>
      </c>
      <c r="S32" s="902"/>
      <c r="T32" s="903"/>
      <c r="U32" s="901">
        <v>0</v>
      </c>
      <c r="V32" s="902"/>
      <c r="W32" s="903"/>
      <c r="X32" s="901">
        <v>0</v>
      </c>
      <c r="Y32" s="902"/>
      <c r="Z32" s="903"/>
    </row>
    <row r="33" spans="2:26" s="35" customFormat="1" x14ac:dyDescent="0.2">
      <c r="B33" s="487" t="s">
        <v>25099</v>
      </c>
      <c r="C33" s="483"/>
      <c r="D33" s="484"/>
      <c r="E33" s="484"/>
      <c r="F33" s="484"/>
      <c r="G33" s="484"/>
      <c r="H33" s="488"/>
      <c r="I33" s="901">
        <v>0</v>
      </c>
      <c r="J33" s="902"/>
      <c r="K33" s="903"/>
      <c r="L33" s="901">
        <v>90</v>
      </c>
      <c r="M33" s="902"/>
      <c r="N33" s="903"/>
      <c r="O33" s="901">
        <v>0</v>
      </c>
      <c r="P33" s="902"/>
      <c r="Q33" s="903"/>
      <c r="R33" s="901">
        <v>0</v>
      </c>
      <c r="S33" s="902"/>
      <c r="T33" s="903"/>
      <c r="U33" s="901">
        <v>0</v>
      </c>
      <c r="V33" s="902"/>
      <c r="W33" s="903"/>
      <c r="X33" s="901">
        <v>0</v>
      </c>
      <c r="Y33" s="902"/>
      <c r="Z33" s="903"/>
    </row>
    <row r="34" spans="2:26" s="35" customFormat="1" x14ac:dyDescent="0.2">
      <c r="B34" s="487" t="s">
        <v>25100</v>
      </c>
      <c r="C34" s="483"/>
      <c r="D34" s="484"/>
      <c r="E34" s="484"/>
      <c r="F34" s="484"/>
      <c r="G34" s="484"/>
      <c r="H34" s="488"/>
      <c r="I34" s="901">
        <v>67</v>
      </c>
      <c r="J34" s="902"/>
      <c r="K34" s="903"/>
      <c r="L34" s="901">
        <v>82</v>
      </c>
      <c r="M34" s="902"/>
      <c r="N34" s="903"/>
      <c r="O34" s="901">
        <v>0</v>
      </c>
      <c r="P34" s="902"/>
      <c r="Q34" s="903"/>
      <c r="R34" s="901">
        <v>0</v>
      </c>
      <c r="S34" s="902"/>
      <c r="T34" s="903"/>
      <c r="U34" s="901">
        <v>0</v>
      </c>
      <c r="V34" s="902"/>
      <c r="W34" s="903"/>
      <c r="X34" s="901">
        <v>0</v>
      </c>
      <c r="Y34" s="902"/>
      <c r="Z34" s="903"/>
    </row>
    <row r="35" spans="2:26" s="35" customFormat="1" x14ac:dyDescent="0.2">
      <c r="B35" s="487" t="s">
        <v>25101</v>
      </c>
      <c r="C35" s="483"/>
      <c r="D35" s="484"/>
      <c r="E35" s="484"/>
      <c r="F35" s="484"/>
      <c r="G35" s="484"/>
      <c r="H35" s="488"/>
      <c r="I35" s="901">
        <v>0</v>
      </c>
      <c r="J35" s="902"/>
      <c r="K35" s="903"/>
      <c r="L35" s="901">
        <v>0</v>
      </c>
      <c r="M35" s="902"/>
      <c r="N35" s="903"/>
      <c r="O35" s="901">
        <v>0</v>
      </c>
      <c r="P35" s="902"/>
      <c r="Q35" s="903"/>
      <c r="R35" s="901">
        <v>0</v>
      </c>
      <c r="S35" s="902"/>
      <c r="T35" s="903"/>
      <c r="U35" s="901">
        <v>0</v>
      </c>
      <c r="V35" s="902"/>
      <c r="W35" s="903"/>
      <c r="X35" s="901">
        <v>0</v>
      </c>
      <c r="Y35" s="902"/>
      <c r="Z35" s="903"/>
    </row>
    <row r="36" spans="2:26" s="35" customFormat="1" x14ac:dyDescent="0.2">
      <c r="B36" s="487" t="s">
        <v>25102</v>
      </c>
      <c r="C36" s="483"/>
      <c r="D36" s="484"/>
      <c r="E36" s="484"/>
      <c r="F36" s="484"/>
      <c r="G36" s="484"/>
      <c r="H36" s="488"/>
      <c r="I36" s="901">
        <v>0</v>
      </c>
      <c r="J36" s="902"/>
      <c r="K36" s="903"/>
      <c r="L36" s="901">
        <v>0</v>
      </c>
      <c r="M36" s="902"/>
      <c r="N36" s="903"/>
      <c r="O36" s="901">
        <v>0</v>
      </c>
      <c r="P36" s="902"/>
      <c r="Q36" s="903"/>
      <c r="R36" s="901">
        <v>0</v>
      </c>
      <c r="S36" s="902"/>
      <c r="T36" s="903"/>
      <c r="U36" s="901">
        <v>0</v>
      </c>
      <c r="V36" s="902"/>
      <c r="W36" s="903"/>
      <c r="X36" s="901">
        <v>0</v>
      </c>
      <c r="Y36" s="902"/>
      <c r="Z36" s="903"/>
    </row>
    <row r="37" spans="2:26" s="35" customFormat="1" x14ac:dyDescent="0.2">
      <c r="B37" s="487" t="s">
        <v>24759</v>
      </c>
      <c r="C37" s="483"/>
      <c r="D37" s="484"/>
      <c r="E37" s="484"/>
      <c r="F37" s="484"/>
      <c r="G37" s="484"/>
      <c r="H37" s="488"/>
      <c r="I37" s="901">
        <v>250</v>
      </c>
      <c r="J37" s="902"/>
      <c r="K37" s="903"/>
      <c r="L37" s="901">
        <v>0</v>
      </c>
      <c r="M37" s="902"/>
      <c r="N37" s="903"/>
      <c r="O37" s="901">
        <v>0</v>
      </c>
      <c r="P37" s="902"/>
      <c r="Q37" s="903"/>
      <c r="R37" s="901">
        <v>0</v>
      </c>
      <c r="S37" s="902"/>
      <c r="T37" s="903"/>
      <c r="U37" s="901">
        <v>0</v>
      </c>
      <c r="V37" s="902"/>
      <c r="W37" s="903"/>
      <c r="X37" s="901">
        <v>0</v>
      </c>
      <c r="Y37" s="902"/>
      <c r="Z37" s="903"/>
    </row>
    <row r="38" spans="2:26" s="35" customFormat="1" x14ac:dyDescent="0.2">
      <c r="B38" s="487" t="s">
        <v>24760</v>
      </c>
      <c r="C38" s="483"/>
      <c r="D38" s="484"/>
      <c r="E38" s="484"/>
      <c r="F38" s="484"/>
      <c r="G38" s="484"/>
      <c r="H38" s="488"/>
      <c r="I38" s="901">
        <v>21</v>
      </c>
      <c r="J38" s="902"/>
      <c r="K38" s="903"/>
      <c r="L38" s="901">
        <v>0</v>
      </c>
      <c r="M38" s="902"/>
      <c r="N38" s="903"/>
      <c r="O38" s="901">
        <v>0</v>
      </c>
      <c r="P38" s="902"/>
      <c r="Q38" s="903"/>
      <c r="R38" s="901">
        <v>0</v>
      </c>
      <c r="S38" s="902"/>
      <c r="T38" s="903"/>
      <c r="U38" s="901">
        <v>0</v>
      </c>
      <c r="V38" s="902"/>
      <c r="W38" s="903"/>
      <c r="X38" s="901">
        <v>0</v>
      </c>
      <c r="Y38" s="902"/>
      <c r="Z38" s="903"/>
    </row>
    <row r="39" spans="2:26" s="35" customFormat="1" x14ac:dyDescent="0.2">
      <c r="B39" s="487" t="s">
        <v>24761</v>
      </c>
      <c r="C39" s="483"/>
      <c r="D39" s="484"/>
      <c r="E39" s="484"/>
      <c r="F39" s="484"/>
      <c r="G39" s="484"/>
      <c r="H39" s="488"/>
      <c r="I39" s="901">
        <v>0</v>
      </c>
      <c r="J39" s="902"/>
      <c r="K39" s="903"/>
      <c r="L39" s="901">
        <v>208</v>
      </c>
      <c r="M39" s="902"/>
      <c r="N39" s="903"/>
      <c r="O39" s="901">
        <v>0</v>
      </c>
      <c r="P39" s="902"/>
      <c r="Q39" s="903"/>
      <c r="R39" s="901">
        <v>0</v>
      </c>
      <c r="S39" s="902"/>
      <c r="T39" s="903"/>
      <c r="U39" s="901">
        <v>0</v>
      </c>
      <c r="V39" s="902"/>
      <c r="W39" s="903"/>
      <c r="X39" s="901">
        <v>0</v>
      </c>
      <c r="Y39" s="902"/>
      <c r="Z39" s="903"/>
    </row>
    <row r="40" spans="2:26" s="35" customFormat="1" x14ac:dyDescent="0.2">
      <c r="B40" s="487" t="s">
        <v>24762</v>
      </c>
      <c r="C40" s="483"/>
      <c r="D40" s="484"/>
      <c r="E40" s="484"/>
      <c r="F40" s="484"/>
      <c r="G40" s="484"/>
      <c r="H40" s="488"/>
      <c r="I40" s="901">
        <v>173</v>
      </c>
      <c r="J40" s="902"/>
      <c r="K40" s="903"/>
      <c r="L40" s="901">
        <v>67</v>
      </c>
      <c r="M40" s="902"/>
      <c r="N40" s="903"/>
      <c r="O40" s="901">
        <v>0</v>
      </c>
      <c r="P40" s="902"/>
      <c r="Q40" s="903"/>
      <c r="R40" s="901">
        <v>0</v>
      </c>
      <c r="S40" s="902"/>
      <c r="T40" s="903"/>
      <c r="U40" s="901">
        <v>0</v>
      </c>
      <c r="V40" s="902"/>
      <c r="W40" s="903"/>
      <c r="X40" s="901">
        <v>0</v>
      </c>
      <c r="Y40" s="902"/>
      <c r="Z40" s="903"/>
    </row>
    <row r="41" spans="2:26" s="35" customFormat="1" x14ac:dyDescent="0.2">
      <c r="B41" s="487" t="s">
        <v>24763</v>
      </c>
      <c r="C41" s="483"/>
      <c r="D41" s="484"/>
      <c r="E41" s="484"/>
      <c r="F41" s="484"/>
      <c r="G41" s="484"/>
      <c r="H41" s="488"/>
      <c r="I41" s="901">
        <v>53</v>
      </c>
      <c r="J41" s="902"/>
      <c r="K41" s="903"/>
      <c r="L41" s="901">
        <v>189</v>
      </c>
      <c r="M41" s="902"/>
      <c r="N41" s="903"/>
      <c r="O41" s="901">
        <v>0</v>
      </c>
      <c r="P41" s="902"/>
      <c r="Q41" s="903"/>
      <c r="R41" s="901">
        <v>0</v>
      </c>
      <c r="S41" s="902"/>
      <c r="T41" s="903"/>
      <c r="U41" s="901">
        <v>0</v>
      </c>
      <c r="V41" s="902"/>
      <c r="W41" s="903"/>
      <c r="X41" s="901">
        <v>0</v>
      </c>
      <c r="Y41" s="902"/>
      <c r="Z41" s="903"/>
    </row>
    <row r="42" spans="2:26" s="35" customFormat="1" x14ac:dyDescent="0.2">
      <c r="B42" s="487" t="s">
        <v>24764</v>
      </c>
      <c r="C42" s="483"/>
      <c r="D42" s="484"/>
      <c r="E42" s="484"/>
      <c r="F42" s="484"/>
      <c r="G42" s="484"/>
      <c r="H42" s="488"/>
      <c r="I42" s="901">
        <v>337</v>
      </c>
      <c r="J42" s="902"/>
      <c r="K42" s="903"/>
      <c r="L42" s="901">
        <v>14</v>
      </c>
      <c r="M42" s="902"/>
      <c r="N42" s="903"/>
      <c r="O42" s="901">
        <v>391</v>
      </c>
      <c r="P42" s="902"/>
      <c r="Q42" s="903"/>
      <c r="R42" s="901">
        <v>82</v>
      </c>
      <c r="S42" s="902"/>
      <c r="T42" s="903"/>
      <c r="U42" s="901">
        <v>0</v>
      </c>
      <c r="V42" s="902"/>
      <c r="W42" s="903"/>
      <c r="X42" s="901">
        <v>0</v>
      </c>
      <c r="Y42" s="902"/>
      <c r="Z42" s="903"/>
    </row>
    <row r="43" spans="2:26" s="35" customFormat="1" x14ac:dyDescent="0.2">
      <c r="B43" s="487" t="s">
        <v>24765</v>
      </c>
      <c r="C43" s="483"/>
      <c r="D43" s="484"/>
      <c r="E43" s="484"/>
      <c r="F43" s="484"/>
      <c r="G43" s="484"/>
      <c r="H43" s="488"/>
      <c r="I43" s="901">
        <v>100</v>
      </c>
      <c r="J43" s="902"/>
      <c r="K43" s="903"/>
      <c r="L43" s="901">
        <v>103</v>
      </c>
      <c r="M43" s="902"/>
      <c r="N43" s="903"/>
      <c r="O43" s="901">
        <v>0</v>
      </c>
      <c r="P43" s="902"/>
      <c r="Q43" s="903"/>
      <c r="R43" s="901">
        <v>0</v>
      </c>
      <c r="S43" s="902"/>
      <c r="T43" s="903"/>
      <c r="U43" s="901">
        <v>0</v>
      </c>
      <c r="V43" s="902"/>
      <c r="W43" s="903"/>
      <c r="X43" s="901">
        <v>0</v>
      </c>
      <c r="Y43" s="902"/>
      <c r="Z43" s="903"/>
    </row>
    <row r="44" spans="2:26" s="35" customFormat="1" x14ac:dyDescent="0.2">
      <c r="B44" s="487" t="s">
        <v>24766</v>
      </c>
      <c r="C44" s="483"/>
      <c r="D44" s="484"/>
      <c r="E44" s="484"/>
      <c r="F44" s="484"/>
      <c r="G44" s="484"/>
      <c r="H44" s="488"/>
      <c r="I44" s="901">
        <v>105</v>
      </c>
      <c r="J44" s="902"/>
      <c r="K44" s="903"/>
      <c r="L44" s="901">
        <v>0</v>
      </c>
      <c r="M44" s="902"/>
      <c r="N44" s="903"/>
      <c r="O44" s="901">
        <v>0</v>
      </c>
      <c r="P44" s="902"/>
      <c r="Q44" s="903"/>
      <c r="R44" s="901">
        <v>0</v>
      </c>
      <c r="S44" s="902"/>
      <c r="T44" s="903"/>
      <c r="U44" s="901">
        <v>0</v>
      </c>
      <c r="V44" s="902"/>
      <c r="W44" s="903"/>
      <c r="X44" s="901">
        <v>0</v>
      </c>
      <c r="Y44" s="902"/>
      <c r="Z44" s="903"/>
    </row>
    <row r="45" spans="2:26" s="35" customFormat="1" x14ac:dyDescent="0.2">
      <c r="B45" s="487" t="s">
        <v>24767</v>
      </c>
      <c r="C45" s="483"/>
      <c r="D45" s="484"/>
      <c r="E45" s="484"/>
      <c r="F45" s="484"/>
      <c r="G45" s="484"/>
      <c r="H45" s="488"/>
      <c r="I45" s="901">
        <v>120</v>
      </c>
      <c r="J45" s="902"/>
      <c r="K45" s="903"/>
      <c r="L45" s="901">
        <v>64</v>
      </c>
      <c r="M45" s="902"/>
      <c r="N45" s="903"/>
      <c r="O45" s="901">
        <v>0</v>
      </c>
      <c r="P45" s="902"/>
      <c r="Q45" s="903"/>
      <c r="R45" s="901">
        <v>0</v>
      </c>
      <c r="S45" s="902"/>
      <c r="T45" s="903"/>
      <c r="U45" s="901">
        <v>0</v>
      </c>
      <c r="V45" s="902"/>
      <c r="W45" s="903"/>
      <c r="X45" s="901">
        <v>0</v>
      </c>
      <c r="Y45" s="902"/>
      <c r="Z45" s="903"/>
    </row>
    <row r="46" spans="2:26" s="35" customFormat="1" x14ac:dyDescent="0.2">
      <c r="B46" s="487" t="s">
        <v>24768</v>
      </c>
      <c r="C46" s="483"/>
      <c r="D46" s="484"/>
      <c r="E46" s="484"/>
      <c r="F46" s="484"/>
      <c r="G46" s="484"/>
      <c r="H46" s="488"/>
      <c r="I46" s="901">
        <v>230</v>
      </c>
      <c r="J46" s="902"/>
      <c r="K46" s="903"/>
      <c r="L46" s="901">
        <v>0</v>
      </c>
      <c r="M46" s="902"/>
      <c r="N46" s="903"/>
      <c r="O46" s="901">
        <v>0</v>
      </c>
      <c r="P46" s="902"/>
      <c r="Q46" s="903"/>
      <c r="R46" s="901">
        <v>0</v>
      </c>
      <c r="S46" s="902"/>
      <c r="T46" s="903"/>
      <c r="U46" s="901">
        <v>0</v>
      </c>
      <c r="V46" s="902"/>
      <c r="W46" s="903"/>
      <c r="X46" s="901">
        <v>0</v>
      </c>
      <c r="Y46" s="902"/>
      <c r="Z46" s="903"/>
    </row>
    <row r="47" spans="2:26" s="35" customFormat="1" x14ac:dyDescent="0.2">
      <c r="B47" s="487" t="s">
        <v>24769</v>
      </c>
      <c r="C47" s="483"/>
      <c r="D47" s="484"/>
      <c r="E47" s="484"/>
      <c r="F47" s="484"/>
      <c r="G47" s="484"/>
      <c r="H47" s="488"/>
      <c r="I47" s="901">
        <v>237</v>
      </c>
      <c r="J47" s="902"/>
      <c r="K47" s="903"/>
      <c r="L47" s="901">
        <v>0</v>
      </c>
      <c r="M47" s="902"/>
      <c r="N47" s="903"/>
      <c r="O47" s="901">
        <v>0</v>
      </c>
      <c r="P47" s="902"/>
      <c r="Q47" s="903"/>
      <c r="R47" s="901">
        <v>0</v>
      </c>
      <c r="S47" s="902"/>
      <c r="T47" s="903"/>
      <c r="U47" s="901">
        <v>0</v>
      </c>
      <c r="V47" s="902"/>
      <c r="W47" s="903"/>
      <c r="X47" s="901">
        <v>0</v>
      </c>
      <c r="Y47" s="902"/>
      <c r="Z47" s="903"/>
    </row>
    <row r="48" spans="2:26" s="35" customFormat="1" x14ac:dyDescent="0.2">
      <c r="B48" s="487" t="s">
        <v>24770</v>
      </c>
      <c r="C48" s="483"/>
      <c r="D48" s="484"/>
      <c r="E48" s="484"/>
      <c r="F48" s="484"/>
      <c r="G48" s="484"/>
      <c r="H48" s="488"/>
      <c r="I48" s="901">
        <v>213</v>
      </c>
      <c r="J48" s="902"/>
      <c r="K48" s="903"/>
      <c r="L48" s="901">
        <v>0</v>
      </c>
      <c r="M48" s="902"/>
      <c r="N48" s="903"/>
      <c r="O48" s="901">
        <v>0</v>
      </c>
      <c r="P48" s="902"/>
      <c r="Q48" s="903"/>
      <c r="R48" s="901">
        <v>0</v>
      </c>
      <c r="S48" s="902"/>
      <c r="T48" s="903"/>
      <c r="U48" s="901">
        <v>0</v>
      </c>
      <c r="V48" s="902"/>
      <c r="W48" s="903"/>
      <c r="X48" s="901">
        <v>0</v>
      </c>
      <c r="Y48" s="902"/>
      <c r="Z48" s="903"/>
    </row>
    <row r="49" spans="2:33" s="35" customFormat="1" x14ac:dyDescent="0.2">
      <c r="B49" s="487" t="s">
        <v>24771</v>
      </c>
      <c r="C49" s="483"/>
      <c r="D49" s="484"/>
      <c r="E49" s="484"/>
      <c r="F49" s="484"/>
      <c r="G49" s="484"/>
      <c r="H49" s="488"/>
      <c r="I49" s="901">
        <v>213</v>
      </c>
      <c r="J49" s="902"/>
      <c r="K49" s="903"/>
      <c r="L49" s="901">
        <v>0</v>
      </c>
      <c r="M49" s="902"/>
      <c r="N49" s="903"/>
      <c r="O49" s="901">
        <v>0</v>
      </c>
      <c r="P49" s="902"/>
      <c r="Q49" s="903"/>
      <c r="R49" s="901">
        <v>0</v>
      </c>
      <c r="S49" s="902"/>
      <c r="T49" s="903"/>
      <c r="U49" s="901">
        <v>0</v>
      </c>
      <c r="V49" s="902"/>
      <c r="W49" s="903"/>
      <c r="X49" s="901">
        <v>0</v>
      </c>
      <c r="Y49" s="902"/>
      <c r="Z49" s="903"/>
    </row>
    <row r="50" spans="2:33" s="35" customFormat="1" x14ac:dyDescent="0.2">
      <c r="B50" s="487" t="s">
        <v>24772</v>
      </c>
      <c r="C50" s="483"/>
      <c r="D50" s="484"/>
      <c r="E50" s="484"/>
      <c r="F50" s="484"/>
      <c r="G50" s="484"/>
      <c r="H50" s="488"/>
      <c r="I50" s="901">
        <v>340</v>
      </c>
      <c r="J50" s="902"/>
      <c r="K50" s="903"/>
      <c r="L50" s="901">
        <v>60</v>
      </c>
      <c r="M50" s="902"/>
      <c r="N50" s="903"/>
      <c r="O50" s="901">
        <v>0</v>
      </c>
      <c r="P50" s="902"/>
      <c r="Q50" s="903"/>
      <c r="R50" s="901">
        <v>0</v>
      </c>
      <c r="S50" s="902"/>
      <c r="T50" s="903"/>
      <c r="U50" s="901">
        <v>0</v>
      </c>
      <c r="V50" s="902"/>
      <c r="W50" s="903"/>
      <c r="X50" s="901">
        <v>0</v>
      </c>
      <c r="Y50" s="902"/>
      <c r="Z50" s="903"/>
    </row>
    <row r="51" spans="2:33" s="35" customFormat="1" x14ac:dyDescent="0.2">
      <c r="B51" s="487" t="s">
        <v>25098</v>
      </c>
      <c r="C51" s="483"/>
      <c r="D51" s="484"/>
      <c r="E51" s="484"/>
      <c r="F51" s="484"/>
      <c r="G51" s="484"/>
      <c r="H51" s="488"/>
      <c r="I51" s="901">
        <v>0</v>
      </c>
      <c r="J51" s="902"/>
      <c r="K51" s="903"/>
      <c r="L51" s="901">
        <v>0</v>
      </c>
      <c r="M51" s="902"/>
      <c r="N51" s="903"/>
      <c r="O51" s="901">
        <v>0</v>
      </c>
      <c r="P51" s="902"/>
      <c r="Q51" s="903"/>
      <c r="R51" s="901">
        <v>0</v>
      </c>
      <c r="S51" s="902"/>
      <c r="T51" s="903"/>
      <c r="U51" s="901">
        <v>0</v>
      </c>
      <c r="V51" s="902"/>
      <c r="W51" s="903"/>
      <c r="X51" s="901">
        <v>0</v>
      </c>
      <c r="Y51" s="902"/>
      <c r="Z51" s="903"/>
    </row>
    <row r="52" spans="2:33" s="35" customFormat="1" x14ac:dyDescent="0.2">
      <c r="B52" s="487" t="s">
        <v>24773</v>
      </c>
      <c r="C52" s="483"/>
      <c r="D52" s="484"/>
      <c r="E52" s="484"/>
      <c r="F52" s="484"/>
      <c r="G52" s="484"/>
      <c r="H52" s="488"/>
      <c r="I52" s="901">
        <v>160</v>
      </c>
      <c r="J52" s="902"/>
      <c r="K52" s="903"/>
      <c r="L52" s="901">
        <v>0</v>
      </c>
      <c r="M52" s="902"/>
      <c r="N52" s="903"/>
      <c r="O52" s="901">
        <v>0</v>
      </c>
      <c r="P52" s="902"/>
      <c r="Q52" s="903"/>
      <c r="R52" s="901">
        <v>0</v>
      </c>
      <c r="S52" s="902"/>
      <c r="T52" s="903"/>
      <c r="U52" s="901">
        <v>0</v>
      </c>
      <c r="V52" s="902"/>
      <c r="W52" s="903"/>
      <c r="X52" s="901">
        <v>0</v>
      </c>
      <c r="Y52" s="902"/>
      <c r="Z52" s="903"/>
    </row>
    <row r="53" spans="2:33" s="35" customFormat="1" x14ac:dyDescent="0.2">
      <c r="B53" s="487" t="s">
        <v>24774</v>
      </c>
      <c r="C53" s="483"/>
      <c r="D53" s="484"/>
      <c r="E53" s="484"/>
      <c r="F53" s="484"/>
      <c r="G53" s="484"/>
      <c r="H53" s="488"/>
      <c r="I53" s="901">
        <v>146</v>
      </c>
      <c r="J53" s="902"/>
      <c r="K53" s="903"/>
      <c r="L53" s="901">
        <v>0</v>
      </c>
      <c r="M53" s="902"/>
      <c r="N53" s="903"/>
      <c r="O53" s="901">
        <v>0</v>
      </c>
      <c r="P53" s="902"/>
      <c r="Q53" s="903"/>
      <c r="R53" s="901">
        <v>0</v>
      </c>
      <c r="S53" s="902"/>
      <c r="T53" s="903"/>
      <c r="U53" s="901">
        <v>0</v>
      </c>
      <c r="V53" s="902"/>
      <c r="W53" s="903"/>
      <c r="X53" s="901">
        <v>0</v>
      </c>
      <c r="Y53" s="902"/>
      <c r="Z53" s="903"/>
    </row>
    <row r="54" spans="2:33" s="35" customFormat="1" x14ac:dyDescent="0.2">
      <c r="B54" s="487" t="s">
        <v>24775</v>
      </c>
      <c r="C54" s="483"/>
      <c r="D54" s="484"/>
      <c r="E54" s="484"/>
      <c r="F54" s="484"/>
      <c r="G54" s="484"/>
      <c r="H54" s="488"/>
      <c r="I54" s="901">
        <v>144</v>
      </c>
      <c r="J54" s="902"/>
      <c r="K54" s="903"/>
      <c r="L54" s="901">
        <v>0</v>
      </c>
      <c r="M54" s="902"/>
      <c r="N54" s="903"/>
      <c r="O54" s="901">
        <v>0</v>
      </c>
      <c r="P54" s="902"/>
      <c r="Q54" s="903"/>
      <c r="R54" s="901">
        <v>0</v>
      </c>
      <c r="S54" s="902"/>
      <c r="T54" s="903"/>
      <c r="U54" s="901">
        <v>0</v>
      </c>
      <c r="V54" s="902"/>
      <c r="W54" s="903"/>
      <c r="X54" s="901">
        <v>0</v>
      </c>
      <c r="Y54" s="902"/>
      <c r="Z54" s="903"/>
    </row>
    <row r="55" spans="2:33" s="35" customFormat="1" x14ac:dyDescent="0.2">
      <c r="B55" s="487" t="s">
        <v>24776</v>
      </c>
      <c r="C55" s="483"/>
      <c r="D55" s="484"/>
      <c r="E55" s="484"/>
      <c r="F55" s="484"/>
      <c r="G55" s="484"/>
      <c r="H55" s="488"/>
      <c r="I55" s="901">
        <v>284</v>
      </c>
      <c r="J55" s="902"/>
      <c r="K55" s="903"/>
      <c r="L55" s="901">
        <v>0</v>
      </c>
      <c r="M55" s="902"/>
      <c r="N55" s="903"/>
      <c r="O55" s="901">
        <v>0</v>
      </c>
      <c r="P55" s="902"/>
      <c r="Q55" s="903"/>
      <c r="R55" s="901">
        <v>0</v>
      </c>
      <c r="S55" s="902"/>
      <c r="T55" s="903"/>
      <c r="U55" s="901">
        <v>0</v>
      </c>
      <c r="V55" s="902"/>
      <c r="W55" s="903"/>
      <c r="X55" s="901">
        <v>0</v>
      </c>
      <c r="Y55" s="902"/>
      <c r="Z55" s="903"/>
    </row>
    <row r="56" spans="2:33" s="35" customFormat="1" x14ac:dyDescent="0.2">
      <c r="B56" s="487" t="s">
        <v>24777</v>
      </c>
      <c r="C56" s="483"/>
      <c r="D56" s="484"/>
      <c r="E56" s="484"/>
      <c r="F56" s="484"/>
      <c r="G56" s="484"/>
      <c r="H56" s="488"/>
      <c r="I56" s="901">
        <v>110</v>
      </c>
      <c r="J56" s="902"/>
      <c r="K56" s="903"/>
      <c r="L56" s="901">
        <v>97</v>
      </c>
      <c r="M56" s="902"/>
      <c r="N56" s="903"/>
      <c r="O56" s="901">
        <v>0</v>
      </c>
      <c r="P56" s="902"/>
      <c r="Q56" s="903"/>
      <c r="R56" s="901">
        <v>0</v>
      </c>
      <c r="S56" s="902"/>
      <c r="T56" s="903"/>
      <c r="U56" s="901">
        <v>0</v>
      </c>
      <c r="V56" s="902"/>
      <c r="W56" s="903"/>
      <c r="X56" s="901">
        <v>0</v>
      </c>
      <c r="Y56" s="902"/>
      <c r="Z56" s="903"/>
    </row>
    <row r="57" spans="2:33" s="35" customFormat="1" x14ac:dyDescent="0.2">
      <c r="B57" s="487" t="s">
        <v>24778</v>
      </c>
      <c r="C57" s="483"/>
      <c r="D57" s="484"/>
      <c r="E57" s="484"/>
      <c r="F57" s="484"/>
      <c r="G57" s="484"/>
      <c r="H57" s="488"/>
      <c r="I57" s="901">
        <v>35</v>
      </c>
      <c r="J57" s="902"/>
      <c r="K57" s="903"/>
      <c r="L57" s="901">
        <v>0</v>
      </c>
      <c r="M57" s="902"/>
      <c r="N57" s="903"/>
      <c r="O57" s="901">
        <v>0</v>
      </c>
      <c r="P57" s="902"/>
      <c r="Q57" s="903"/>
      <c r="R57" s="901">
        <v>0</v>
      </c>
      <c r="S57" s="902"/>
      <c r="T57" s="903"/>
      <c r="U57" s="901">
        <v>0</v>
      </c>
      <c r="V57" s="902"/>
      <c r="W57" s="903"/>
      <c r="X57" s="901">
        <v>0</v>
      </c>
      <c r="Y57" s="902"/>
      <c r="Z57" s="903"/>
    </row>
    <row r="58" spans="2:33" s="35" customFormat="1" x14ac:dyDescent="0.2">
      <c r="B58" s="487" t="s">
        <v>25023</v>
      </c>
      <c r="C58" s="483"/>
      <c r="D58" s="484"/>
      <c r="E58" s="484"/>
      <c r="F58" s="484"/>
      <c r="G58" s="484"/>
      <c r="H58" s="488"/>
      <c r="I58" s="901">
        <v>39</v>
      </c>
      <c r="J58" s="902"/>
      <c r="K58" s="903"/>
      <c r="L58" s="901">
        <v>0</v>
      </c>
      <c r="M58" s="902"/>
      <c r="N58" s="903"/>
      <c r="O58" s="901">
        <v>0</v>
      </c>
      <c r="P58" s="902"/>
      <c r="Q58" s="903"/>
      <c r="R58" s="901">
        <v>0</v>
      </c>
      <c r="S58" s="902"/>
      <c r="T58" s="903"/>
      <c r="U58" s="901">
        <v>0</v>
      </c>
      <c r="V58" s="902"/>
      <c r="W58" s="903"/>
      <c r="X58" s="901">
        <v>0</v>
      </c>
      <c r="Y58" s="902"/>
      <c r="Z58" s="903"/>
    </row>
    <row r="59" spans="2:33" s="35" customFormat="1" x14ac:dyDescent="0.2">
      <c r="B59" s="487" t="s">
        <v>25024</v>
      </c>
      <c r="C59" s="483"/>
      <c r="D59" s="484"/>
      <c r="E59" s="484"/>
      <c r="F59" s="484"/>
      <c r="G59" s="484"/>
      <c r="H59" s="488"/>
      <c r="I59" s="901">
        <v>0</v>
      </c>
      <c r="J59" s="902"/>
      <c r="K59" s="903"/>
      <c r="L59" s="901">
        <v>0</v>
      </c>
      <c r="M59" s="902"/>
      <c r="N59" s="903"/>
      <c r="O59" s="901">
        <v>0</v>
      </c>
      <c r="P59" s="902"/>
      <c r="Q59" s="903"/>
      <c r="R59" s="901">
        <v>0</v>
      </c>
      <c r="S59" s="902"/>
      <c r="T59" s="903"/>
      <c r="U59" s="901">
        <v>0</v>
      </c>
      <c r="V59" s="902"/>
      <c r="W59" s="903"/>
      <c r="X59" s="901">
        <v>0</v>
      </c>
      <c r="Y59" s="902"/>
      <c r="Z59" s="903"/>
    </row>
    <row r="60" spans="2:33" s="35" customFormat="1" x14ac:dyDescent="0.2">
      <c r="B60" s="489"/>
      <c r="C60" s="484"/>
      <c r="D60" s="484"/>
      <c r="E60" s="484"/>
      <c r="F60" s="484"/>
      <c r="G60" s="484"/>
      <c r="H60" s="490" t="s">
        <v>24722</v>
      </c>
      <c r="I60" s="907">
        <f>SUM(I9:K59)</f>
        <v>7323</v>
      </c>
      <c r="J60" s="908"/>
      <c r="K60" s="909"/>
      <c r="L60" s="907">
        <f>SUM(L9:N59)</f>
        <v>2772</v>
      </c>
      <c r="M60" s="908"/>
      <c r="N60" s="909"/>
      <c r="O60" s="907">
        <f>SUM(O9:Q59)</f>
        <v>2011</v>
      </c>
      <c r="P60" s="908"/>
      <c r="Q60" s="909"/>
      <c r="R60" s="907">
        <f>SUM(R9:T59)</f>
        <v>1045</v>
      </c>
      <c r="S60" s="908"/>
      <c r="T60" s="909"/>
      <c r="U60" s="907">
        <f>SUM(U9:W59)</f>
        <v>85</v>
      </c>
      <c r="V60" s="908"/>
      <c r="W60" s="909"/>
      <c r="X60" s="907">
        <f>SUM(X9:Z59)</f>
        <v>1085</v>
      </c>
      <c r="Y60" s="908"/>
      <c r="Z60" s="909"/>
    </row>
    <row r="61" spans="2:33" s="35" customFormat="1" x14ac:dyDescent="0.2">
      <c r="B61" s="46"/>
      <c r="C61" s="48"/>
      <c r="D61" s="48"/>
      <c r="E61" s="48"/>
      <c r="F61" s="48"/>
      <c r="G61" s="48"/>
      <c r="H61" s="48"/>
      <c r="I61" s="48"/>
      <c r="J61" s="48"/>
      <c r="K61" s="48"/>
      <c r="L61" s="48"/>
      <c r="M61" s="48"/>
      <c r="N61" s="48"/>
      <c r="O61" s="48"/>
      <c r="P61" s="48"/>
      <c r="Q61" s="48"/>
      <c r="R61" s="48"/>
      <c r="S61" s="48"/>
      <c r="T61" s="48"/>
      <c r="U61" s="48"/>
      <c r="V61" s="48"/>
      <c r="W61" s="48"/>
      <c r="X61" s="48"/>
      <c r="Y61" s="48"/>
      <c r="Z61" s="48"/>
      <c r="AA61" s="48"/>
      <c r="AB61" s="48"/>
      <c r="AC61" s="48"/>
      <c r="AD61" s="48"/>
      <c r="AE61" s="48"/>
      <c r="AF61" s="48"/>
      <c r="AG61" s="48"/>
    </row>
    <row r="62" spans="2:33" s="35" customFormat="1" x14ac:dyDescent="0.2">
      <c r="B62" s="46"/>
      <c r="C62" s="36"/>
      <c r="D62" s="36"/>
      <c r="E62" s="36"/>
      <c r="F62" s="36"/>
      <c r="G62" s="36"/>
      <c r="H62" s="36"/>
      <c r="I62" s="477" t="s">
        <v>24723</v>
      </c>
      <c r="J62" s="478"/>
      <c r="K62" s="478"/>
      <c r="L62" s="479"/>
      <c r="M62" s="479"/>
      <c r="N62" s="479"/>
      <c r="O62" s="479"/>
      <c r="P62" s="479"/>
      <c r="Q62" s="479"/>
      <c r="R62" s="479"/>
      <c r="S62" s="480"/>
      <c r="T62" s="481"/>
      <c r="U62" s="481"/>
      <c r="V62" s="481"/>
      <c r="W62" s="481"/>
      <c r="X62" s="481"/>
      <c r="Y62" s="481"/>
      <c r="Z62" s="480"/>
      <c r="AA62" s="48"/>
      <c r="AB62" s="48"/>
      <c r="AC62" s="48"/>
      <c r="AD62" s="48"/>
      <c r="AE62" s="48"/>
      <c r="AF62" s="48"/>
      <c r="AG62" s="48"/>
    </row>
    <row r="63" spans="2:33" s="35" customFormat="1" x14ac:dyDescent="0.2">
      <c r="B63" s="46"/>
      <c r="C63" s="36"/>
      <c r="D63" s="36"/>
      <c r="E63" s="36"/>
      <c r="F63" s="36"/>
      <c r="G63" s="36"/>
      <c r="H63" s="36"/>
      <c r="I63" s="894" t="s">
        <v>24718</v>
      </c>
      <c r="J63" s="905"/>
      <c r="K63" s="895"/>
      <c r="L63" s="894" t="s">
        <v>24719</v>
      </c>
      <c r="M63" s="905"/>
      <c r="N63" s="895"/>
      <c r="O63" s="894" t="s">
        <v>24720</v>
      </c>
      <c r="P63" s="905"/>
      <c r="Q63" s="895"/>
      <c r="R63" s="894" t="s">
        <v>24721</v>
      </c>
      <c r="S63" s="905"/>
      <c r="T63" s="895"/>
      <c r="U63" s="894" t="s">
        <v>24724</v>
      </c>
      <c r="V63" s="905"/>
      <c r="W63" s="895"/>
      <c r="X63" s="894" t="s">
        <v>24725</v>
      </c>
      <c r="Y63" s="905"/>
      <c r="Z63" s="895"/>
      <c r="AA63" s="48"/>
      <c r="AB63" s="48"/>
      <c r="AC63" s="48"/>
      <c r="AD63" s="48"/>
      <c r="AE63" s="48"/>
      <c r="AF63" s="48"/>
      <c r="AG63" s="48"/>
    </row>
    <row r="64" spans="2:33" s="35" customFormat="1" x14ac:dyDescent="0.2">
      <c r="B64" s="482" t="s">
        <v>24738</v>
      </c>
      <c r="C64" s="483"/>
      <c r="D64" s="484"/>
      <c r="E64" s="484"/>
      <c r="F64" s="484"/>
      <c r="G64" s="484"/>
      <c r="H64" s="484"/>
      <c r="I64" s="485"/>
      <c r="J64" s="485"/>
      <c r="K64" s="485"/>
      <c r="L64" s="485"/>
      <c r="M64" s="485"/>
      <c r="N64" s="485"/>
      <c r="O64" s="485"/>
      <c r="P64" s="485"/>
      <c r="Q64" s="485"/>
      <c r="R64" s="486"/>
      <c r="S64" s="486"/>
      <c r="T64" s="486"/>
      <c r="U64" s="486"/>
      <c r="V64" s="486"/>
      <c r="W64" s="486"/>
      <c r="X64" s="486"/>
      <c r="Y64" s="486"/>
      <c r="Z64" s="501"/>
    </row>
    <row r="65" spans="2:33" s="35" customFormat="1" x14ac:dyDescent="0.2">
      <c r="B65" s="487" t="s">
        <v>24739</v>
      </c>
      <c r="C65" s="483"/>
      <c r="D65" s="484"/>
      <c r="E65" s="484"/>
      <c r="F65" s="484"/>
      <c r="G65" s="484"/>
      <c r="H65" s="488"/>
      <c r="I65" s="901">
        <f>35+35+35+35+20+35+35</f>
        <v>230</v>
      </c>
      <c r="J65" s="902"/>
      <c r="K65" s="903"/>
      <c r="L65" s="901">
        <f>26+23+21+31+40+31</f>
        <v>172</v>
      </c>
      <c r="M65" s="902"/>
      <c r="N65" s="903"/>
      <c r="O65" s="901">
        <v>0</v>
      </c>
      <c r="P65" s="902"/>
      <c r="Q65" s="903"/>
      <c r="R65" s="901">
        <v>105</v>
      </c>
      <c r="S65" s="902"/>
      <c r="T65" s="903"/>
      <c r="U65" s="901">
        <v>0</v>
      </c>
      <c r="V65" s="902"/>
      <c r="W65" s="903"/>
      <c r="X65" s="901">
        <v>0</v>
      </c>
      <c r="Y65" s="902"/>
      <c r="Z65" s="903"/>
      <c r="AA65" s="48"/>
      <c r="AB65" s="48"/>
      <c r="AC65" s="48"/>
      <c r="AD65" s="48"/>
      <c r="AE65" s="48"/>
      <c r="AF65" s="48"/>
      <c r="AG65" s="48"/>
    </row>
    <row r="66" spans="2:33" s="35" customFormat="1" x14ac:dyDescent="0.2">
      <c r="B66" s="487" t="s">
        <v>24740</v>
      </c>
      <c r="C66" s="483"/>
      <c r="D66" s="484"/>
      <c r="E66" s="484"/>
      <c r="F66" s="484"/>
      <c r="G66" s="484"/>
      <c r="H66" s="488"/>
      <c r="I66" s="901">
        <v>0</v>
      </c>
      <c r="J66" s="902"/>
      <c r="K66" s="903"/>
      <c r="L66" s="901">
        <v>0</v>
      </c>
      <c r="M66" s="902"/>
      <c r="N66" s="903"/>
      <c r="O66" s="901">
        <v>0</v>
      </c>
      <c r="P66" s="902"/>
      <c r="Q66" s="903"/>
      <c r="R66" s="901">
        <v>0</v>
      </c>
      <c r="S66" s="902"/>
      <c r="T66" s="903"/>
      <c r="U66" s="901">
        <v>0</v>
      </c>
      <c r="V66" s="902"/>
      <c r="W66" s="903"/>
      <c r="X66" s="901">
        <v>0</v>
      </c>
      <c r="Y66" s="902"/>
      <c r="Z66" s="903"/>
      <c r="AA66" s="48"/>
      <c r="AB66" s="48"/>
      <c r="AC66" s="48"/>
      <c r="AD66" s="48"/>
      <c r="AE66" s="48"/>
      <c r="AF66" s="48"/>
      <c r="AG66" s="48"/>
    </row>
    <row r="67" spans="2:33" s="35" customFormat="1" x14ac:dyDescent="0.2">
      <c r="B67" s="487" t="s">
        <v>24741</v>
      </c>
      <c r="C67" s="483"/>
      <c r="D67" s="484"/>
      <c r="E67" s="484"/>
      <c r="F67" s="484"/>
      <c r="G67" s="484"/>
      <c r="H67" s="488"/>
      <c r="I67" s="901">
        <v>0</v>
      </c>
      <c r="J67" s="902"/>
      <c r="K67" s="903"/>
      <c r="L67" s="901">
        <v>0</v>
      </c>
      <c r="M67" s="902"/>
      <c r="N67" s="903"/>
      <c r="O67" s="901">
        <v>0</v>
      </c>
      <c r="P67" s="902"/>
      <c r="Q67" s="903"/>
      <c r="R67" s="901">
        <v>0</v>
      </c>
      <c r="S67" s="902"/>
      <c r="T67" s="903"/>
      <c r="U67" s="901">
        <v>0</v>
      </c>
      <c r="V67" s="902"/>
      <c r="W67" s="903"/>
      <c r="X67" s="901">
        <v>0</v>
      </c>
      <c r="Y67" s="902"/>
      <c r="Z67" s="903"/>
      <c r="AA67" s="48"/>
      <c r="AB67" s="48"/>
      <c r="AC67" s="48"/>
      <c r="AD67" s="48"/>
      <c r="AE67" s="48"/>
      <c r="AF67" s="48"/>
      <c r="AG67" s="48"/>
    </row>
    <row r="68" spans="2:33" s="35" customFormat="1" x14ac:dyDescent="0.2">
      <c r="B68" s="487" t="s">
        <v>24742</v>
      </c>
      <c r="C68" s="483"/>
      <c r="D68" s="484"/>
      <c r="E68" s="484"/>
      <c r="F68" s="484"/>
      <c r="G68" s="484"/>
      <c r="H68" s="488"/>
      <c r="I68" s="901">
        <v>131</v>
      </c>
      <c r="J68" s="902"/>
      <c r="K68" s="903"/>
      <c r="L68" s="901">
        <v>0</v>
      </c>
      <c r="M68" s="902"/>
      <c r="N68" s="903"/>
      <c r="O68" s="901">
        <v>0</v>
      </c>
      <c r="P68" s="902"/>
      <c r="Q68" s="903"/>
      <c r="R68" s="901">
        <v>0</v>
      </c>
      <c r="S68" s="902"/>
      <c r="T68" s="903"/>
      <c r="U68" s="901">
        <v>0</v>
      </c>
      <c r="V68" s="902"/>
      <c r="W68" s="903"/>
      <c r="X68" s="901">
        <v>0</v>
      </c>
      <c r="Y68" s="902"/>
      <c r="Z68" s="903"/>
      <c r="AA68" s="48"/>
      <c r="AB68" s="48"/>
      <c r="AC68" s="48"/>
      <c r="AD68" s="48"/>
      <c r="AE68" s="48"/>
      <c r="AF68" s="48"/>
      <c r="AG68" s="48"/>
    </row>
    <row r="69" spans="2:33" s="35" customFormat="1" x14ac:dyDescent="0.2">
      <c r="B69" s="487" t="s">
        <v>24743</v>
      </c>
      <c r="C69" s="483"/>
      <c r="D69" s="484"/>
      <c r="E69" s="484"/>
      <c r="F69" s="484"/>
      <c r="G69" s="484"/>
      <c r="H69" s="488"/>
      <c r="I69" s="901">
        <v>95</v>
      </c>
      <c r="J69" s="902"/>
      <c r="K69" s="903"/>
      <c r="L69" s="901">
        <v>0</v>
      </c>
      <c r="M69" s="902"/>
      <c r="N69" s="903"/>
      <c r="O69" s="901">
        <v>0</v>
      </c>
      <c r="P69" s="902"/>
      <c r="Q69" s="903"/>
      <c r="R69" s="901">
        <v>0</v>
      </c>
      <c r="S69" s="902"/>
      <c r="T69" s="903"/>
      <c r="U69" s="901">
        <v>0</v>
      </c>
      <c r="V69" s="902"/>
      <c r="W69" s="903"/>
      <c r="X69" s="901">
        <v>0</v>
      </c>
      <c r="Y69" s="902"/>
      <c r="Z69" s="903"/>
      <c r="AA69" s="48"/>
      <c r="AB69" s="48"/>
      <c r="AC69" s="48"/>
      <c r="AD69" s="48"/>
      <c r="AE69" s="48"/>
      <c r="AF69" s="48"/>
      <c r="AG69" s="48"/>
    </row>
    <row r="70" spans="2:33" s="35" customFormat="1" x14ac:dyDescent="0.2">
      <c r="B70" s="487" t="s">
        <v>24744</v>
      </c>
      <c r="C70" s="483"/>
      <c r="D70" s="484"/>
      <c r="E70" s="484"/>
      <c r="F70" s="484"/>
      <c r="G70" s="484"/>
      <c r="H70" s="488"/>
      <c r="I70" s="901">
        <v>0</v>
      </c>
      <c r="J70" s="902"/>
      <c r="K70" s="903"/>
      <c r="L70" s="901">
        <v>0</v>
      </c>
      <c r="M70" s="902"/>
      <c r="N70" s="903"/>
      <c r="O70" s="901">
        <v>0</v>
      </c>
      <c r="P70" s="902"/>
      <c r="Q70" s="903"/>
      <c r="R70" s="901">
        <v>0</v>
      </c>
      <c r="S70" s="902"/>
      <c r="T70" s="903"/>
      <c r="U70" s="901">
        <v>0</v>
      </c>
      <c r="V70" s="902"/>
      <c r="W70" s="903"/>
      <c r="X70" s="901">
        <v>0</v>
      </c>
      <c r="Y70" s="902"/>
      <c r="Z70" s="903"/>
      <c r="AA70" s="48"/>
      <c r="AB70" s="48"/>
      <c r="AC70" s="48"/>
      <c r="AD70" s="48"/>
      <c r="AE70" s="48"/>
      <c r="AF70" s="48"/>
      <c r="AG70" s="48"/>
    </row>
    <row r="71" spans="2:33" s="35" customFormat="1" x14ac:dyDescent="0.2">
      <c r="B71" s="487" t="s">
        <v>24745</v>
      </c>
      <c r="C71" s="483"/>
      <c r="D71" s="484"/>
      <c r="E71" s="484"/>
      <c r="F71" s="484"/>
      <c r="G71" s="484"/>
      <c r="H71" s="488"/>
      <c r="I71" s="901">
        <v>50</v>
      </c>
      <c r="J71" s="902"/>
      <c r="K71" s="903"/>
      <c r="L71" s="901">
        <v>30</v>
      </c>
      <c r="M71" s="902"/>
      <c r="N71" s="903"/>
      <c r="O71" s="901">
        <v>0</v>
      </c>
      <c r="P71" s="902"/>
      <c r="Q71" s="903"/>
      <c r="R71" s="901">
        <v>0</v>
      </c>
      <c r="S71" s="902"/>
      <c r="T71" s="903"/>
      <c r="U71" s="901">
        <v>0</v>
      </c>
      <c r="V71" s="902"/>
      <c r="W71" s="903"/>
      <c r="X71" s="901">
        <v>0</v>
      </c>
      <c r="Y71" s="902"/>
      <c r="Z71" s="903"/>
      <c r="AA71" s="48"/>
      <c r="AB71" s="48"/>
      <c r="AC71" s="48"/>
      <c r="AD71" s="48"/>
      <c r="AE71" s="48"/>
      <c r="AF71" s="48"/>
      <c r="AG71" s="48"/>
    </row>
    <row r="72" spans="2:33" s="35" customFormat="1" x14ac:dyDescent="0.2">
      <c r="B72" s="487" t="s">
        <v>24746</v>
      </c>
      <c r="C72" s="483"/>
      <c r="D72" s="484"/>
      <c r="E72" s="484"/>
      <c r="F72" s="484"/>
      <c r="G72" s="484"/>
      <c r="H72" s="488"/>
      <c r="I72" s="901">
        <v>0</v>
      </c>
      <c r="J72" s="902"/>
      <c r="K72" s="903"/>
      <c r="L72" s="901">
        <v>0</v>
      </c>
      <c r="M72" s="902"/>
      <c r="N72" s="903"/>
      <c r="O72" s="901">
        <v>0</v>
      </c>
      <c r="P72" s="902"/>
      <c r="Q72" s="903"/>
      <c r="R72" s="901">
        <v>0</v>
      </c>
      <c r="S72" s="902"/>
      <c r="T72" s="903"/>
      <c r="U72" s="901">
        <v>0</v>
      </c>
      <c r="V72" s="902"/>
      <c r="W72" s="903"/>
      <c r="X72" s="901">
        <v>0</v>
      </c>
      <c r="Y72" s="902"/>
      <c r="Z72" s="903"/>
      <c r="AA72" s="48"/>
      <c r="AB72" s="48"/>
      <c r="AC72" s="48"/>
      <c r="AD72" s="48"/>
      <c r="AE72" s="48"/>
      <c r="AF72" s="48"/>
      <c r="AG72" s="48"/>
    </row>
    <row r="73" spans="2:33" s="35" customFormat="1" x14ac:dyDescent="0.2">
      <c r="B73" s="487" t="s">
        <v>24747</v>
      </c>
      <c r="C73" s="483"/>
      <c r="D73" s="484"/>
      <c r="E73" s="484"/>
      <c r="F73" s="484"/>
      <c r="G73" s="484"/>
      <c r="H73" s="488"/>
      <c r="I73" s="901">
        <v>0</v>
      </c>
      <c r="J73" s="902"/>
      <c r="K73" s="903"/>
      <c r="L73" s="901">
        <v>0</v>
      </c>
      <c r="M73" s="902"/>
      <c r="N73" s="903"/>
      <c r="O73" s="901">
        <v>0</v>
      </c>
      <c r="P73" s="902"/>
      <c r="Q73" s="903"/>
      <c r="R73" s="901">
        <v>0</v>
      </c>
      <c r="S73" s="902"/>
      <c r="T73" s="903"/>
      <c r="U73" s="901">
        <v>0</v>
      </c>
      <c r="V73" s="902"/>
      <c r="W73" s="903"/>
      <c r="X73" s="901">
        <v>0</v>
      </c>
      <c r="Y73" s="902"/>
      <c r="Z73" s="903"/>
      <c r="AA73" s="48"/>
      <c r="AB73" s="48"/>
      <c r="AC73" s="48"/>
      <c r="AD73" s="48"/>
      <c r="AE73" s="48"/>
      <c r="AF73" s="48"/>
      <c r="AG73" s="48"/>
    </row>
    <row r="74" spans="2:33" s="35" customFormat="1" x14ac:dyDescent="0.2">
      <c r="B74" s="487" t="s">
        <v>24748</v>
      </c>
      <c r="C74" s="483"/>
      <c r="D74" s="484"/>
      <c r="E74" s="484"/>
      <c r="F74" s="484"/>
      <c r="G74" s="484"/>
      <c r="H74" s="488"/>
      <c r="I74" s="901">
        <v>52</v>
      </c>
      <c r="J74" s="902"/>
      <c r="K74" s="903"/>
      <c r="L74" s="901">
        <v>0</v>
      </c>
      <c r="M74" s="902"/>
      <c r="N74" s="903"/>
      <c r="O74" s="901">
        <v>0</v>
      </c>
      <c r="P74" s="902"/>
      <c r="Q74" s="903"/>
      <c r="R74" s="901">
        <v>0</v>
      </c>
      <c r="S74" s="902"/>
      <c r="T74" s="903"/>
      <c r="U74" s="901">
        <v>0</v>
      </c>
      <c r="V74" s="902"/>
      <c r="W74" s="903"/>
      <c r="X74" s="901">
        <v>0</v>
      </c>
      <c r="Y74" s="902"/>
      <c r="Z74" s="903"/>
      <c r="AA74" s="48"/>
      <c r="AB74" s="48"/>
      <c r="AC74" s="48"/>
      <c r="AD74" s="48"/>
      <c r="AE74" s="48"/>
      <c r="AF74" s="48"/>
      <c r="AG74" s="48"/>
    </row>
    <row r="75" spans="2:33" s="35" customFormat="1" x14ac:dyDescent="0.2">
      <c r="B75" s="487" t="s">
        <v>25038</v>
      </c>
      <c r="C75" s="483"/>
      <c r="D75" s="484"/>
      <c r="E75" s="484"/>
      <c r="F75" s="484"/>
      <c r="G75" s="484"/>
      <c r="H75" s="488"/>
      <c r="I75" s="901">
        <v>0</v>
      </c>
      <c r="J75" s="902"/>
      <c r="K75" s="903"/>
      <c r="L75" s="901">
        <v>0</v>
      </c>
      <c r="M75" s="902"/>
      <c r="N75" s="903"/>
      <c r="O75" s="901">
        <v>0</v>
      </c>
      <c r="P75" s="902"/>
      <c r="Q75" s="903"/>
      <c r="R75" s="901">
        <v>0</v>
      </c>
      <c r="S75" s="902"/>
      <c r="T75" s="903"/>
      <c r="U75" s="901">
        <v>0</v>
      </c>
      <c r="V75" s="902"/>
      <c r="W75" s="903"/>
      <c r="X75" s="901">
        <v>0</v>
      </c>
      <c r="Y75" s="902"/>
      <c r="Z75" s="903"/>
      <c r="AA75" s="48"/>
      <c r="AB75" s="48"/>
      <c r="AC75" s="48"/>
      <c r="AD75" s="48"/>
      <c r="AE75" s="48"/>
      <c r="AF75" s="48"/>
      <c r="AG75" s="48"/>
    </row>
    <row r="76" spans="2:33" s="35" customFormat="1" x14ac:dyDescent="0.2">
      <c r="B76" s="487" t="s">
        <v>25048</v>
      </c>
      <c r="C76" s="483"/>
      <c r="D76" s="484"/>
      <c r="E76" s="484"/>
      <c r="F76" s="484"/>
      <c r="G76" s="484"/>
      <c r="H76" s="488"/>
      <c r="I76" s="901">
        <v>0</v>
      </c>
      <c r="J76" s="902"/>
      <c r="K76" s="903"/>
      <c r="L76" s="901">
        <v>0</v>
      </c>
      <c r="M76" s="902"/>
      <c r="N76" s="903"/>
      <c r="O76" s="901">
        <v>0</v>
      </c>
      <c r="P76" s="902"/>
      <c r="Q76" s="903"/>
      <c r="R76" s="901">
        <v>0</v>
      </c>
      <c r="S76" s="902"/>
      <c r="T76" s="903"/>
      <c r="U76" s="901">
        <v>0</v>
      </c>
      <c r="V76" s="902"/>
      <c r="W76" s="903"/>
      <c r="X76" s="901">
        <v>0</v>
      </c>
      <c r="Y76" s="902"/>
      <c r="Z76" s="903"/>
      <c r="AA76" s="48"/>
      <c r="AB76" s="48"/>
      <c r="AC76" s="48"/>
      <c r="AD76" s="48"/>
      <c r="AE76" s="48"/>
      <c r="AF76" s="48"/>
      <c r="AG76" s="48"/>
    </row>
    <row r="77" spans="2:33" s="35" customFormat="1" x14ac:dyDescent="0.2">
      <c r="B77" s="487" t="s">
        <v>25058</v>
      </c>
      <c r="C77" s="483"/>
      <c r="D77" s="484"/>
      <c r="E77" s="484"/>
      <c r="F77" s="484"/>
      <c r="G77" s="484"/>
      <c r="H77" s="488"/>
      <c r="I77" s="901">
        <v>70</v>
      </c>
      <c r="J77" s="902"/>
      <c r="K77" s="903"/>
      <c r="L77" s="901">
        <v>0</v>
      </c>
      <c r="M77" s="902"/>
      <c r="N77" s="903"/>
      <c r="O77" s="901">
        <v>0</v>
      </c>
      <c r="P77" s="902"/>
      <c r="Q77" s="903"/>
      <c r="R77" s="901">
        <v>0</v>
      </c>
      <c r="S77" s="902"/>
      <c r="T77" s="903"/>
      <c r="U77" s="901">
        <v>0</v>
      </c>
      <c r="V77" s="902"/>
      <c r="W77" s="903"/>
      <c r="X77" s="901">
        <v>0</v>
      </c>
      <c r="Y77" s="902"/>
      <c r="Z77" s="903"/>
      <c r="AA77" s="48"/>
      <c r="AB77" s="48"/>
      <c r="AC77" s="48"/>
      <c r="AD77" s="48"/>
      <c r="AE77" s="48"/>
      <c r="AF77" s="48"/>
      <c r="AG77" s="48"/>
    </row>
    <row r="78" spans="2:33" s="35" customFormat="1" x14ac:dyDescent="0.2">
      <c r="B78" s="487" t="s">
        <v>24750</v>
      </c>
      <c r="C78" s="483"/>
      <c r="D78" s="484"/>
      <c r="E78" s="484"/>
      <c r="F78" s="484"/>
      <c r="G78" s="484"/>
      <c r="H78" s="488"/>
      <c r="I78" s="901">
        <v>0</v>
      </c>
      <c r="J78" s="902"/>
      <c r="K78" s="903"/>
      <c r="L78" s="901">
        <v>0</v>
      </c>
      <c r="M78" s="902"/>
      <c r="N78" s="903"/>
      <c r="O78" s="901">
        <v>0</v>
      </c>
      <c r="P78" s="902"/>
      <c r="Q78" s="903"/>
      <c r="R78" s="901">
        <v>0</v>
      </c>
      <c r="S78" s="902"/>
      <c r="T78" s="903"/>
      <c r="U78" s="901">
        <v>0</v>
      </c>
      <c r="V78" s="902"/>
      <c r="W78" s="903"/>
      <c r="X78" s="901">
        <v>0</v>
      </c>
      <c r="Y78" s="902"/>
      <c r="Z78" s="903"/>
      <c r="AA78" s="48"/>
      <c r="AB78" s="48"/>
      <c r="AC78" s="48"/>
      <c r="AD78" s="48"/>
      <c r="AE78" s="48"/>
      <c r="AF78" s="48"/>
      <c r="AG78" s="48"/>
    </row>
    <row r="79" spans="2:33" s="35" customFormat="1" x14ac:dyDescent="0.2">
      <c r="B79" s="487" t="s">
        <v>24751</v>
      </c>
      <c r="C79" s="483"/>
      <c r="D79" s="484"/>
      <c r="E79" s="484"/>
      <c r="F79" s="484"/>
      <c r="G79" s="484"/>
      <c r="H79" s="488"/>
      <c r="I79" s="901">
        <v>0</v>
      </c>
      <c r="J79" s="902"/>
      <c r="K79" s="903"/>
      <c r="L79" s="901">
        <v>0</v>
      </c>
      <c r="M79" s="902"/>
      <c r="N79" s="903"/>
      <c r="O79" s="901">
        <v>6</v>
      </c>
      <c r="P79" s="902"/>
      <c r="Q79" s="903"/>
      <c r="R79" s="901">
        <v>0</v>
      </c>
      <c r="S79" s="902"/>
      <c r="T79" s="903"/>
      <c r="U79" s="901">
        <v>0</v>
      </c>
      <c r="V79" s="902"/>
      <c r="W79" s="903"/>
      <c r="X79" s="901">
        <v>0</v>
      </c>
      <c r="Y79" s="902"/>
      <c r="Z79" s="903"/>
      <c r="AA79" s="48"/>
      <c r="AB79" s="48"/>
      <c r="AC79" s="48"/>
      <c r="AD79" s="48"/>
      <c r="AE79" s="48"/>
      <c r="AF79" s="48"/>
      <c r="AG79" s="48"/>
    </row>
    <row r="80" spans="2:33" s="35" customFormat="1" x14ac:dyDescent="0.2">
      <c r="B80" s="487" t="s">
        <v>24752</v>
      </c>
      <c r="C80" s="483"/>
      <c r="D80" s="484"/>
      <c r="E80" s="484"/>
      <c r="F80" s="484"/>
      <c r="G80" s="484"/>
      <c r="H80" s="488"/>
      <c r="I80" s="901">
        <v>600</v>
      </c>
      <c r="J80" s="902"/>
      <c r="K80" s="903"/>
      <c r="L80" s="901">
        <v>265</v>
      </c>
      <c r="M80" s="902"/>
      <c r="N80" s="903"/>
      <c r="O80" s="901">
        <v>30</v>
      </c>
      <c r="P80" s="902"/>
      <c r="Q80" s="903"/>
      <c r="R80" s="901">
        <v>140</v>
      </c>
      <c r="S80" s="902"/>
      <c r="T80" s="903"/>
      <c r="U80" s="901">
        <v>262</v>
      </c>
      <c r="V80" s="902"/>
      <c r="W80" s="903"/>
      <c r="X80" s="901">
        <v>114</v>
      </c>
      <c r="Y80" s="902"/>
      <c r="Z80" s="903"/>
      <c r="AA80" s="48"/>
      <c r="AB80" s="48"/>
      <c r="AC80" s="48"/>
      <c r="AD80" s="48"/>
      <c r="AE80" s="48"/>
      <c r="AF80" s="48"/>
      <c r="AG80" s="48"/>
    </row>
    <row r="81" spans="2:33" s="35" customFormat="1" x14ac:dyDescent="0.2">
      <c r="B81" s="487" t="s">
        <v>24969</v>
      </c>
      <c r="C81" s="483"/>
      <c r="D81" s="484"/>
      <c r="E81" s="484"/>
      <c r="F81" s="484"/>
      <c r="G81" s="484"/>
      <c r="H81" s="488"/>
      <c r="I81" s="901">
        <v>417</v>
      </c>
      <c r="J81" s="902"/>
      <c r="K81" s="903"/>
      <c r="L81" s="901">
        <v>130</v>
      </c>
      <c r="M81" s="902"/>
      <c r="N81" s="903"/>
      <c r="O81" s="901">
        <v>0</v>
      </c>
      <c r="P81" s="902"/>
      <c r="Q81" s="903"/>
      <c r="R81" s="901">
        <v>138</v>
      </c>
      <c r="S81" s="902"/>
      <c r="T81" s="903"/>
      <c r="U81" s="901">
        <v>134</v>
      </c>
      <c r="V81" s="902"/>
      <c r="W81" s="903"/>
      <c r="X81" s="901">
        <v>0</v>
      </c>
      <c r="Y81" s="902"/>
      <c r="Z81" s="903"/>
      <c r="AA81" s="48"/>
      <c r="AB81" s="48"/>
      <c r="AC81" s="48"/>
      <c r="AD81" s="48"/>
      <c r="AE81" s="48"/>
      <c r="AF81" s="48"/>
      <c r="AG81" s="48"/>
    </row>
    <row r="82" spans="2:33" s="35" customFormat="1" x14ac:dyDescent="0.2">
      <c r="B82" s="487" t="s">
        <v>24753</v>
      </c>
      <c r="C82" s="483"/>
      <c r="D82" s="484"/>
      <c r="E82" s="484"/>
      <c r="F82" s="484"/>
      <c r="G82" s="484"/>
      <c r="H82" s="488"/>
      <c r="I82" s="901">
        <v>0</v>
      </c>
      <c r="J82" s="902"/>
      <c r="K82" s="903"/>
      <c r="L82" s="901">
        <v>0</v>
      </c>
      <c r="M82" s="902"/>
      <c r="N82" s="903"/>
      <c r="O82" s="901">
        <v>72</v>
      </c>
      <c r="P82" s="902"/>
      <c r="Q82" s="903"/>
      <c r="R82" s="901">
        <v>66</v>
      </c>
      <c r="S82" s="902"/>
      <c r="T82" s="903"/>
      <c r="U82" s="901">
        <v>0</v>
      </c>
      <c r="V82" s="902"/>
      <c r="W82" s="903"/>
      <c r="X82" s="901">
        <v>0</v>
      </c>
      <c r="Y82" s="902"/>
      <c r="Z82" s="903"/>
      <c r="AA82" s="48"/>
      <c r="AB82" s="48"/>
      <c r="AC82" s="48"/>
      <c r="AD82" s="48"/>
      <c r="AE82" s="48"/>
      <c r="AF82" s="48"/>
      <c r="AG82" s="48"/>
    </row>
    <row r="83" spans="2:33" s="35" customFormat="1" x14ac:dyDescent="0.2">
      <c r="B83" s="487" t="s">
        <v>24754</v>
      </c>
      <c r="C83" s="483"/>
      <c r="D83" s="484"/>
      <c r="E83" s="484"/>
      <c r="F83" s="484"/>
      <c r="G83" s="484"/>
      <c r="H83" s="488"/>
      <c r="I83" s="901">
        <v>92</v>
      </c>
      <c r="J83" s="902"/>
      <c r="K83" s="903"/>
      <c r="L83" s="901">
        <v>0</v>
      </c>
      <c r="M83" s="902"/>
      <c r="N83" s="903"/>
      <c r="O83" s="901">
        <v>0</v>
      </c>
      <c r="P83" s="902"/>
      <c r="Q83" s="903"/>
      <c r="R83" s="901">
        <v>0</v>
      </c>
      <c r="S83" s="902"/>
      <c r="T83" s="903"/>
      <c r="U83" s="901">
        <v>0</v>
      </c>
      <c r="V83" s="902"/>
      <c r="W83" s="903"/>
      <c r="X83" s="901">
        <v>0</v>
      </c>
      <c r="Y83" s="902"/>
      <c r="Z83" s="903"/>
      <c r="AA83" s="48"/>
      <c r="AB83" s="48"/>
      <c r="AC83" s="48"/>
      <c r="AD83" s="48"/>
      <c r="AE83" s="48"/>
      <c r="AF83" s="48"/>
      <c r="AG83" s="48"/>
    </row>
    <row r="84" spans="2:33" s="35" customFormat="1" x14ac:dyDescent="0.2">
      <c r="B84" s="487" t="s">
        <v>24755</v>
      </c>
      <c r="C84" s="483"/>
      <c r="D84" s="484"/>
      <c r="E84" s="484"/>
      <c r="F84" s="484"/>
      <c r="G84" s="484"/>
      <c r="H84" s="488"/>
      <c r="I84" s="901">
        <v>70</v>
      </c>
      <c r="J84" s="902"/>
      <c r="K84" s="903"/>
      <c r="L84" s="901">
        <v>0</v>
      </c>
      <c r="M84" s="902"/>
      <c r="N84" s="903"/>
      <c r="O84" s="901">
        <v>0</v>
      </c>
      <c r="P84" s="902"/>
      <c r="Q84" s="903"/>
      <c r="R84" s="901">
        <v>0</v>
      </c>
      <c r="S84" s="902"/>
      <c r="T84" s="903"/>
      <c r="U84" s="901">
        <v>0</v>
      </c>
      <c r="V84" s="902"/>
      <c r="W84" s="903"/>
      <c r="X84" s="901">
        <v>0</v>
      </c>
      <c r="Y84" s="902"/>
      <c r="Z84" s="903"/>
      <c r="AA84" s="48"/>
      <c r="AB84" s="48"/>
      <c r="AC84" s="48"/>
      <c r="AD84" s="48"/>
      <c r="AE84" s="48"/>
      <c r="AF84" s="48"/>
      <c r="AG84" s="48"/>
    </row>
    <row r="85" spans="2:33" s="35" customFormat="1" x14ac:dyDescent="0.2">
      <c r="B85" s="487" t="s">
        <v>24756</v>
      </c>
      <c r="C85" s="483"/>
      <c r="D85" s="484"/>
      <c r="E85" s="484"/>
      <c r="F85" s="484"/>
      <c r="G85" s="484"/>
      <c r="H85" s="488"/>
      <c r="I85" s="901">
        <v>45</v>
      </c>
      <c r="J85" s="902"/>
      <c r="K85" s="903"/>
      <c r="L85" s="901">
        <v>0</v>
      </c>
      <c r="M85" s="902"/>
      <c r="N85" s="903"/>
      <c r="O85" s="901">
        <v>0</v>
      </c>
      <c r="P85" s="902"/>
      <c r="Q85" s="903"/>
      <c r="R85" s="901">
        <v>0</v>
      </c>
      <c r="S85" s="902"/>
      <c r="T85" s="903"/>
      <c r="U85" s="901">
        <v>0</v>
      </c>
      <c r="V85" s="902"/>
      <c r="W85" s="903"/>
      <c r="X85" s="901">
        <v>0</v>
      </c>
      <c r="Y85" s="902"/>
      <c r="Z85" s="903"/>
      <c r="AA85" s="48"/>
      <c r="AB85" s="48"/>
      <c r="AC85" s="48"/>
      <c r="AD85" s="48"/>
      <c r="AE85" s="48"/>
      <c r="AF85" s="48"/>
      <c r="AG85" s="48"/>
    </row>
    <row r="86" spans="2:33" s="35" customFormat="1" x14ac:dyDescent="0.2">
      <c r="B86" s="487" t="s">
        <v>24757</v>
      </c>
      <c r="C86" s="483"/>
      <c r="D86" s="484"/>
      <c r="E86" s="484"/>
      <c r="F86" s="484"/>
      <c r="G86" s="484"/>
      <c r="H86" s="488"/>
      <c r="I86" s="901">
        <v>67</v>
      </c>
      <c r="J86" s="902"/>
      <c r="K86" s="903"/>
      <c r="L86" s="901">
        <v>0</v>
      </c>
      <c r="M86" s="902"/>
      <c r="N86" s="903"/>
      <c r="O86" s="901">
        <v>0</v>
      </c>
      <c r="P86" s="902"/>
      <c r="Q86" s="903"/>
      <c r="R86" s="901">
        <v>0</v>
      </c>
      <c r="S86" s="902"/>
      <c r="T86" s="903"/>
      <c r="U86" s="901">
        <v>0</v>
      </c>
      <c r="V86" s="902"/>
      <c r="W86" s="903"/>
      <c r="X86" s="901">
        <v>0</v>
      </c>
      <c r="Y86" s="902"/>
      <c r="Z86" s="903"/>
      <c r="AA86" s="48"/>
      <c r="AB86" s="48"/>
      <c r="AC86" s="48"/>
      <c r="AD86" s="48"/>
      <c r="AE86" s="48"/>
      <c r="AF86" s="48"/>
      <c r="AG86" s="48"/>
    </row>
    <row r="87" spans="2:33" s="35" customFormat="1" x14ac:dyDescent="0.2">
      <c r="B87" s="487" t="s">
        <v>24758</v>
      </c>
      <c r="C87" s="483"/>
      <c r="D87" s="484"/>
      <c r="E87" s="484"/>
      <c r="F87" s="484"/>
      <c r="G87" s="484"/>
      <c r="H87" s="488"/>
      <c r="I87" s="901">
        <v>45</v>
      </c>
      <c r="J87" s="902"/>
      <c r="K87" s="903"/>
      <c r="L87" s="901">
        <v>0</v>
      </c>
      <c r="M87" s="902"/>
      <c r="N87" s="903"/>
      <c r="O87" s="901">
        <v>0</v>
      </c>
      <c r="P87" s="902"/>
      <c r="Q87" s="903"/>
      <c r="R87" s="901">
        <v>0</v>
      </c>
      <c r="S87" s="902"/>
      <c r="T87" s="903"/>
      <c r="U87" s="901">
        <v>0</v>
      </c>
      <c r="V87" s="902"/>
      <c r="W87" s="903"/>
      <c r="X87" s="901">
        <v>0</v>
      </c>
      <c r="Y87" s="902"/>
      <c r="Z87" s="903"/>
      <c r="AA87" s="48"/>
      <c r="AB87" s="48"/>
      <c r="AC87" s="48"/>
      <c r="AD87" s="48"/>
      <c r="AE87" s="48"/>
      <c r="AF87" s="48"/>
      <c r="AG87" s="48"/>
    </row>
    <row r="88" spans="2:33" s="35" customFormat="1" x14ac:dyDescent="0.2">
      <c r="B88" s="487" t="s">
        <v>25099</v>
      </c>
      <c r="C88" s="483"/>
      <c r="D88" s="484"/>
      <c r="E88" s="484"/>
      <c r="F88" s="484"/>
      <c r="G88" s="484"/>
      <c r="H88" s="488"/>
      <c r="I88" s="901">
        <v>40</v>
      </c>
      <c r="J88" s="902"/>
      <c r="K88" s="903"/>
      <c r="L88" s="901">
        <v>0</v>
      </c>
      <c r="M88" s="902"/>
      <c r="N88" s="903"/>
      <c r="O88" s="901">
        <v>0</v>
      </c>
      <c r="P88" s="902"/>
      <c r="Q88" s="903"/>
      <c r="R88" s="901">
        <v>54</v>
      </c>
      <c r="S88" s="902"/>
      <c r="T88" s="903"/>
      <c r="U88" s="901">
        <v>0</v>
      </c>
      <c r="V88" s="902"/>
      <c r="W88" s="903"/>
      <c r="X88" s="901">
        <v>0</v>
      </c>
      <c r="Y88" s="902"/>
      <c r="Z88" s="903"/>
      <c r="AA88" s="48"/>
      <c r="AB88" s="48"/>
      <c r="AC88" s="48"/>
      <c r="AD88" s="48"/>
      <c r="AE88" s="48"/>
      <c r="AF88" s="48"/>
      <c r="AG88" s="48"/>
    </row>
    <row r="89" spans="2:33" s="35" customFormat="1" x14ac:dyDescent="0.2">
      <c r="B89" s="487" t="s">
        <v>25100</v>
      </c>
      <c r="C89" s="483"/>
      <c r="D89" s="484"/>
      <c r="E89" s="484"/>
      <c r="F89" s="484"/>
      <c r="G89" s="484"/>
      <c r="H89" s="488"/>
      <c r="I89" s="901">
        <v>0</v>
      </c>
      <c r="J89" s="902"/>
      <c r="K89" s="903"/>
      <c r="L89" s="901">
        <v>0</v>
      </c>
      <c r="M89" s="902"/>
      <c r="N89" s="903"/>
      <c r="O89" s="901">
        <v>0</v>
      </c>
      <c r="P89" s="902"/>
      <c r="Q89" s="903"/>
      <c r="R89" s="901">
        <v>0</v>
      </c>
      <c r="S89" s="902"/>
      <c r="T89" s="903"/>
      <c r="U89" s="901">
        <v>0</v>
      </c>
      <c r="V89" s="902"/>
      <c r="W89" s="903"/>
      <c r="X89" s="901">
        <v>0</v>
      </c>
      <c r="Y89" s="902"/>
      <c r="Z89" s="903"/>
      <c r="AA89" s="48"/>
      <c r="AB89" s="48"/>
      <c r="AC89" s="48"/>
      <c r="AD89" s="48"/>
      <c r="AE89" s="48"/>
      <c r="AF89" s="48"/>
      <c r="AG89" s="48"/>
    </row>
    <row r="90" spans="2:33" s="35" customFormat="1" x14ac:dyDescent="0.2">
      <c r="B90" s="487" t="s">
        <v>25101</v>
      </c>
      <c r="C90" s="483"/>
      <c r="D90" s="484"/>
      <c r="E90" s="484"/>
      <c r="F90" s="484"/>
      <c r="G90" s="484"/>
      <c r="H90" s="488"/>
      <c r="I90" s="901">
        <v>0</v>
      </c>
      <c r="J90" s="902"/>
      <c r="K90" s="903"/>
      <c r="L90" s="901">
        <v>0</v>
      </c>
      <c r="M90" s="902"/>
      <c r="N90" s="903"/>
      <c r="O90" s="901">
        <v>64</v>
      </c>
      <c r="P90" s="902"/>
      <c r="Q90" s="903"/>
      <c r="R90" s="901">
        <v>0</v>
      </c>
      <c r="S90" s="902"/>
      <c r="T90" s="903"/>
      <c r="U90" s="901">
        <v>0</v>
      </c>
      <c r="V90" s="902"/>
      <c r="W90" s="903"/>
      <c r="X90" s="901">
        <v>0</v>
      </c>
      <c r="Y90" s="902"/>
      <c r="Z90" s="903"/>
      <c r="AA90" s="48"/>
      <c r="AB90" s="48"/>
      <c r="AC90" s="48"/>
      <c r="AD90" s="48"/>
      <c r="AE90" s="48"/>
      <c r="AF90" s="48"/>
      <c r="AG90" s="48"/>
    </row>
    <row r="91" spans="2:33" s="35" customFormat="1" x14ac:dyDescent="0.2">
      <c r="B91" s="487" t="s">
        <v>25102</v>
      </c>
      <c r="C91" s="483"/>
      <c r="D91" s="484"/>
      <c r="E91" s="484"/>
      <c r="F91" s="484"/>
      <c r="G91" s="484"/>
      <c r="H91" s="488"/>
      <c r="I91" s="901">
        <v>0</v>
      </c>
      <c r="J91" s="902"/>
      <c r="K91" s="903"/>
      <c r="L91" s="901">
        <v>0</v>
      </c>
      <c r="M91" s="902"/>
      <c r="N91" s="903"/>
      <c r="O91" s="901">
        <v>0</v>
      </c>
      <c r="P91" s="902"/>
      <c r="Q91" s="903"/>
      <c r="R91" s="901">
        <v>0</v>
      </c>
      <c r="S91" s="902"/>
      <c r="T91" s="903"/>
      <c r="U91" s="901">
        <v>0</v>
      </c>
      <c r="V91" s="902"/>
      <c r="W91" s="903"/>
      <c r="X91" s="901">
        <v>0</v>
      </c>
      <c r="Y91" s="902"/>
      <c r="Z91" s="903"/>
      <c r="AA91" s="48"/>
      <c r="AB91" s="48"/>
      <c r="AC91" s="48"/>
      <c r="AD91" s="48"/>
      <c r="AE91" s="48"/>
      <c r="AF91" s="48"/>
      <c r="AG91" s="48"/>
    </row>
    <row r="92" spans="2:33" s="35" customFormat="1" x14ac:dyDescent="0.2">
      <c r="B92" s="487" t="s">
        <v>24759</v>
      </c>
      <c r="C92" s="483"/>
      <c r="D92" s="484"/>
      <c r="E92" s="484"/>
      <c r="F92" s="484"/>
      <c r="G92" s="484"/>
      <c r="H92" s="488"/>
      <c r="I92" s="901">
        <v>0</v>
      </c>
      <c r="J92" s="902"/>
      <c r="K92" s="903"/>
      <c r="L92" s="901">
        <v>0</v>
      </c>
      <c r="M92" s="902"/>
      <c r="N92" s="903"/>
      <c r="O92" s="901">
        <v>0</v>
      </c>
      <c r="P92" s="902"/>
      <c r="Q92" s="903"/>
      <c r="R92" s="901">
        <v>0</v>
      </c>
      <c r="S92" s="902"/>
      <c r="T92" s="903"/>
      <c r="U92" s="901">
        <v>0</v>
      </c>
      <c r="V92" s="902"/>
      <c r="W92" s="903"/>
      <c r="X92" s="901">
        <v>0</v>
      </c>
      <c r="Y92" s="902"/>
      <c r="Z92" s="903"/>
      <c r="AA92" s="48"/>
      <c r="AB92" s="48"/>
      <c r="AC92" s="48"/>
      <c r="AD92" s="48"/>
      <c r="AE92" s="48"/>
      <c r="AF92" s="48"/>
      <c r="AG92" s="48"/>
    </row>
    <row r="93" spans="2:33" s="35" customFormat="1" x14ac:dyDescent="0.2">
      <c r="B93" s="487" t="s">
        <v>24760</v>
      </c>
      <c r="C93" s="483"/>
      <c r="D93" s="484"/>
      <c r="E93" s="484"/>
      <c r="F93" s="484"/>
      <c r="G93" s="484"/>
      <c r="H93" s="488"/>
      <c r="I93" s="901">
        <v>0</v>
      </c>
      <c r="J93" s="902"/>
      <c r="K93" s="903"/>
      <c r="L93" s="901">
        <v>0</v>
      </c>
      <c r="M93" s="902"/>
      <c r="N93" s="903"/>
      <c r="O93" s="901">
        <v>0</v>
      </c>
      <c r="P93" s="902"/>
      <c r="Q93" s="903"/>
      <c r="R93" s="901">
        <v>0</v>
      </c>
      <c r="S93" s="902"/>
      <c r="T93" s="903"/>
      <c r="U93" s="901">
        <v>0</v>
      </c>
      <c r="V93" s="902"/>
      <c r="W93" s="903"/>
      <c r="X93" s="901">
        <v>0</v>
      </c>
      <c r="Y93" s="902"/>
      <c r="Z93" s="903"/>
      <c r="AA93" s="48"/>
      <c r="AB93" s="48"/>
      <c r="AC93" s="48"/>
      <c r="AD93" s="48"/>
      <c r="AE93" s="48"/>
      <c r="AF93" s="48"/>
      <c r="AG93" s="48"/>
    </row>
    <row r="94" spans="2:33" s="35" customFormat="1" x14ac:dyDescent="0.2">
      <c r="B94" s="487" t="s">
        <v>24761</v>
      </c>
      <c r="C94" s="483"/>
      <c r="D94" s="484"/>
      <c r="E94" s="484"/>
      <c r="F94" s="484"/>
      <c r="G94" s="484"/>
      <c r="H94" s="488"/>
      <c r="I94" s="901">
        <v>0</v>
      </c>
      <c r="J94" s="902"/>
      <c r="K94" s="903"/>
      <c r="L94" s="901">
        <v>0</v>
      </c>
      <c r="M94" s="902"/>
      <c r="N94" s="903"/>
      <c r="O94" s="901">
        <v>0</v>
      </c>
      <c r="P94" s="902"/>
      <c r="Q94" s="903"/>
      <c r="R94" s="901">
        <v>0</v>
      </c>
      <c r="S94" s="902"/>
      <c r="T94" s="903"/>
      <c r="U94" s="901">
        <v>0</v>
      </c>
      <c r="V94" s="902"/>
      <c r="W94" s="903"/>
      <c r="X94" s="901">
        <v>0</v>
      </c>
      <c r="Y94" s="902"/>
      <c r="Z94" s="903"/>
      <c r="AA94" s="48"/>
      <c r="AB94" s="48"/>
      <c r="AC94" s="48"/>
      <c r="AD94" s="48"/>
      <c r="AE94" s="48"/>
      <c r="AF94" s="48"/>
      <c r="AG94" s="48"/>
    </row>
    <row r="95" spans="2:33" s="35" customFormat="1" x14ac:dyDescent="0.2">
      <c r="B95" s="487" t="s">
        <v>24762</v>
      </c>
      <c r="C95" s="483"/>
      <c r="D95" s="484"/>
      <c r="E95" s="484"/>
      <c r="F95" s="484"/>
      <c r="G95" s="484"/>
      <c r="H95" s="488"/>
      <c r="I95" s="901">
        <v>0</v>
      </c>
      <c r="J95" s="902"/>
      <c r="K95" s="903"/>
      <c r="L95" s="901">
        <v>0</v>
      </c>
      <c r="M95" s="902"/>
      <c r="N95" s="903"/>
      <c r="O95" s="901">
        <v>0</v>
      </c>
      <c r="P95" s="902"/>
      <c r="Q95" s="903"/>
      <c r="R95" s="901">
        <v>0</v>
      </c>
      <c r="S95" s="902"/>
      <c r="T95" s="903"/>
      <c r="U95" s="901">
        <v>0</v>
      </c>
      <c r="V95" s="902"/>
      <c r="W95" s="903"/>
      <c r="X95" s="901">
        <v>0</v>
      </c>
      <c r="Y95" s="902"/>
      <c r="Z95" s="903"/>
      <c r="AA95" s="48"/>
      <c r="AB95" s="48"/>
      <c r="AC95" s="48"/>
      <c r="AD95" s="48"/>
      <c r="AE95" s="48"/>
      <c r="AF95" s="48"/>
      <c r="AG95" s="48"/>
    </row>
    <row r="96" spans="2:33" s="35" customFormat="1" x14ac:dyDescent="0.2">
      <c r="B96" s="487" t="s">
        <v>24763</v>
      </c>
      <c r="C96" s="483"/>
      <c r="D96" s="484"/>
      <c r="E96" s="484"/>
      <c r="F96" s="484"/>
      <c r="G96" s="484"/>
      <c r="H96" s="488"/>
      <c r="I96" s="901">
        <v>0</v>
      </c>
      <c r="J96" s="902"/>
      <c r="K96" s="903"/>
      <c r="L96" s="901">
        <v>0</v>
      </c>
      <c r="M96" s="902"/>
      <c r="N96" s="903"/>
      <c r="O96" s="901">
        <v>0</v>
      </c>
      <c r="P96" s="902"/>
      <c r="Q96" s="903"/>
      <c r="R96" s="901">
        <v>0</v>
      </c>
      <c r="S96" s="902"/>
      <c r="T96" s="903"/>
      <c r="U96" s="901">
        <v>0</v>
      </c>
      <c r="V96" s="902"/>
      <c r="W96" s="903"/>
      <c r="X96" s="901">
        <v>0</v>
      </c>
      <c r="Y96" s="902"/>
      <c r="Z96" s="903"/>
      <c r="AA96" s="48"/>
      <c r="AB96" s="48"/>
      <c r="AC96" s="48"/>
      <c r="AD96" s="48"/>
      <c r="AE96" s="48"/>
      <c r="AF96" s="48"/>
      <c r="AG96" s="48"/>
    </row>
    <row r="97" spans="2:33" s="35" customFormat="1" x14ac:dyDescent="0.2">
      <c r="B97" s="487" t="s">
        <v>24764</v>
      </c>
      <c r="C97" s="483"/>
      <c r="D97" s="484"/>
      <c r="E97" s="484"/>
      <c r="F97" s="484"/>
      <c r="G97" s="484"/>
      <c r="H97" s="488"/>
      <c r="I97" s="901">
        <v>0</v>
      </c>
      <c r="J97" s="902"/>
      <c r="K97" s="903"/>
      <c r="L97" s="901">
        <v>0</v>
      </c>
      <c r="M97" s="902"/>
      <c r="N97" s="903"/>
      <c r="O97" s="901">
        <v>0</v>
      </c>
      <c r="P97" s="902"/>
      <c r="Q97" s="903"/>
      <c r="R97" s="901">
        <v>21</v>
      </c>
      <c r="S97" s="902"/>
      <c r="T97" s="903"/>
      <c r="U97" s="901">
        <v>129</v>
      </c>
      <c r="V97" s="902"/>
      <c r="W97" s="903"/>
      <c r="X97" s="901">
        <v>0</v>
      </c>
      <c r="Y97" s="902"/>
      <c r="Z97" s="903"/>
      <c r="AA97" s="48"/>
      <c r="AB97" s="48"/>
      <c r="AC97" s="48"/>
      <c r="AD97" s="48"/>
      <c r="AE97" s="48"/>
      <c r="AF97" s="48"/>
      <c r="AG97" s="48"/>
    </row>
    <row r="98" spans="2:33" s="35" customFormat="1" x14ac:dyDescent="0.2">
      <c r="B98" s="487" t="s">
        <v>24765</v>
      </c>
      <c r="C98" s="483"/>
      <c r="D98" s="484"/>
      <c r="E98" s="484"/>
      <c r="F98" s="484"/>
      <c r="G98" s="484"/>
      <c r="H98" s="488"/>
      <c r="I98" s="901">
        <v>0</v>
      </c>
      <c r="J98" s="902"/>
      <c r="K98" s="903"/>
      <c r="L98" s="901">
        <v>0</v>
      </c>
      <c r="M98" s="902"/>
      <c r="N98" s="903"/>
      <c r="O98" s="901">
        <v>0</v>
      </c>
      <c r="P98" s="902"/>
      <c r="Q98" s="903"/>
      <c r="R98" s="901">
        <v>0</v>
      </c>
      <c r="S98" s="902"/>
      <c r="T98" s="903"/>
      <c r="U98" s="901">
        <v>0</v>
      </c>
      <c r="V98" s="902"/>
      <c r="W98" s="903"/>
      <c r="X98" s="901">
        <v>0</v>
      </c>
      <c r="Y98" s="902"/>
      <c r="Z98" s="903"/>
      <c r="AA98" s="48"/>
      <c r="AB98" s="48"/>
      <c r="AC98" s="48"/>
      <c r="AD98" s="48"/>
      <c r="AE98" s="48"/>
      <c r="AF98" s="48"/>
      <c r="AG98" s="48"/>
    </row>
    <row r="99" spans="2:33" s="35" customFormat="1" x14ac:dyDescent="0.2">
      <c r="B99" s="487" t="s">
        <v>24766</v>
      </c>
      <c r="C99" s="483"/>
      <c r="D99" s="484"/>
      <c r="E99" s="484"/>
      <c r="F99" s="484"/>
      <c r="G99" s="484"/>
      <c r="H99" s="488"/>
      <c r="I99" s="901">
        <v>63</v>
      </c>
      <c r="J99" s="902"/>
      <c r="K99" s="903"/>
      <c r="L99" s="901">
        <v>0</v>
      </c>
      <c r="M99" s="902"/>
      <c r="N99" s="903"/>
      <c r="O99" s="901">
        <v>0</v>
      </c>
      <c r="P99" s="902"/>
      <c r="Q99" s="903"/>
      <c r="R99" s="901">
        <v>0</v>
      </c>
      <c r="S99" s="902"/>
      <c r="T99" s="903"/>
      <c r="U99" s="901">
        <v>0</v>
      </c>
      <c r="V99" s="902"/>
      <c r="W99" s="903"/>
      <c r="X99" s="901">
        <v>0</v>
      </c>
      <c r="Y99" s="902"/>
      <c r="Z99" s="903"/>
      <c r="AA99" s="48"/>
      <c r="AB99" s="48"/>
      <c r="AC99" s="48"/>
      <c r="AD99" s="48"/>
      <c r="AE99" s="48"/>
      <c r="AF99" s="48"/>
      <c r="AG99" s="48"/>
    </row>
    <row r="100" spans="2:33" s="35" customFormat="1" x14ac:dyDescent="0.2">
      <c r="B100" s="487" t="s">
        <v>24767</v>
      </c>
      <c r="C100" s="483"/>
      <c r="D100" s="484"/>
      <c r="E100" s="484"/>
      <c r="F100" s="484"/>
      <c r="G100" s="484"/>
      <c r="H100" s="488"/>
      <c r="I100" s="901">
        <v>0</v>
      </c>
      <c r="J100" s="902"/>
      <c r="K100" s="903"/>
      <c r="L100" s="901">
        <v>0</v>
      </c>
      <c r="M100" s="902"/>
      <c r="N100" s="903"/>
      <c r="O100" s="901">
        <v>0</v>
      </c>
      <c r="P100" s="902"/>
      <c r="Q100" s="903"/>
      <c r="R100" s="901">
        <v>0</v>
      </c>
      <c r="S100" s="902"/>
      <c r="T100" s="903"/>
      <c r="U100" s="901">
        <v>0</v>
      </c>
      <c r="V100" s="902"/>
      <c r="W100" s="903"/>
      <c r="X100" s="901">
        <v>0</v>
      </c>
      <c r="Y100" s="902"/>
      <c r="Z100" s="903"/>
      <c r="AA100" s="48"/>
      <c r="AB100" s="48"/>
      <c r="AC100" s="48"/>
      <c r="AD100" s="48"/>
      <c r="AE100" s="48"/>
      <c r="AF100" s="48"/>
      <c r="AG100" s="48"/>
    </row>
    <row r="101" spans="2:33" s="35" customFormat="1" x14ac:dyDescent="0.2">
      <c r="B101" s="487" t="s">
        <v>24768</v>
      </c>
      <c r="C101" s="483"/>
      <c r="D101" s="484"/>
      <c r="E101" s="484"/>
      <c r="F101" s="484"/>
      <c r="G101" s="484"/>
      <c r="H101" s="488"/>
      <c r="I101" s="901">
        <v>0</v>
      </c>
      <c r="J101" s="902"/>
      <c r="K101" s="903"/>
      <c r="L101" s="901">
        <v>0</v>
      </c>
      <c r="M101" s="902"/>
      <c r="N101" s="903"/>
      <c r="O101" s="901">
        <v>0</v>
      </c>
      <c r="P101" s="902"/>
      <c r="Q101" s="903"/>
      <c r="R101" s="901">
        <v>0</v>
      </c>
      <c r="S101" s="902"/>
      <c r="T101" s="903"/>
      <c r="U101" s="901">
        <v>0</v>
      </c>
      <c r="V101" s="902"/>
      <c r="W101" s="903"/>
      <c r="X101" s="901">
        <v>0</v>
      </c>
      <c r="Y101" s="902"/>
      <c r="Z101" s="903"/>
      <c r="AA101" s="48"/>
      <c r="AB101" s="48"/>
      <c r="AC101" s="48"/>
      <c r="AD101" s="48"/>
      <c r="AE101" s="48"/>
      <c r="AF101" s="48"/>
      <c r="AG101" s="48"/>
    </row>
    <row r="102" spans="2:33" s="35" customFormat="1" x14ac:dyDescent="0.2">
      <c r="B102" s="487" t="s">
        <v>24769</v>
      </c>
      <c r="C102" s="483"/>
      <c r="D102" s="484"/>
      <c r="E102" s="484"/>
      <c r="F102" s="484"/>
      <c r="G102" s="484"/>
      <c r="H102" s="488"/>
      <c r="I102" s="901">
        <v>25</v>
      </c>
      <c r="J102" s="902"/>
      <c r="K102" s="903"/>
      <c r="L102" s="901">
        <v>0</v>
      </c>
      <c r="M102" s="902"/>
      <c r="N102" s="903"/>
      <c r="O102" s="901">
        <v>0</v>
      </c>
      <c r="P102" s="902"/>
      <c r="Q102" s="903"/>
      <c r="R102" s="901">
        <v>0</v>
      </c>
      <c r="S102" s="902"/>
      <c r="T102" s="903"/>
      <c r="U102" s="901">
        <v>0</v>
      </c>
      <c r="V102" s="902"/>
      <c r="W102" s="903"/>
      <c r="X102" s="901">
        <v>0</v>
      </c>
      <c r="Y102" s="902"/>
      <c r="Z102" s="903"/>
      <c r="AA102" s="48"/>
      <c r="AB102" s="48"/>
      <c r="AC102" s="48"/>
      <c r="AD102" s="48"/>
      <c r="AE102" s="48"/>
      <c r="AF102" s="48"/>
      <c r="AG102" s="48"/>
    </row>
    <row r="103" spans="2:33" s="35" customFormat="1" x14ac:dyDescent="0.2">
      <c r="B103" s="487" t="s">
        <v>24770</v>
      </c>
      <c r="C103" s="483"/>
      <c r="D103" s="484"/>
      <c r="E103" s="484"/>
      <c r="F103" s="484"/>
      <c r="G103" s="484"/>
      <c r="H103" s="488"/>
      <c r="I103" s="901">
        <v>0</v>
      </c>
      <c r="J103" s="902"/>
      <c r="K103" s="903"/>
      <c r="L103" s="901">
        <v>0</v>
      </c>
      <c r="M103" s="902"/>
      <c r="N103" s="903"/>
      <c r="O103" s="901">
        <v>0</v>
      </c>
      <c r="P103" s="902"/>
      <c r="Q103" s="903"/>
      <c r="R103" s="901">
        <v>0</v>
      </c>
      <c r="S103" s="902"/>
      <c r="T103" s="903"/>
      <c r="U103" s="901">
        <v>0</v>
      </c>
      <c r="V103" s="902"/>
      <c r="W103" s="903"/>
      <c r="X103" s="901">
        <v>0</v>
      </c>
      <c r="Y103" s="902"/>
      <c r="Z103" s="903"/>
      <c r="AA103" s="48"/>
      <c r="AB103" s="48"/>
      <c r="AC103" s="48"/>
      <c r="AD103" s="48"/>
      <c r="AE103" s="48"/>
      <c r="AF103" s="48"/>
      <c r="AG103" s="48"/>
    </row>
    <row r="104" spans="2:33" s="35" customFormat="1" x14ac:dyDescent="0.2">
      <c r="B104" s="487" t="s">
        <v>24771</v>
      </c>
      <c r="C104" s="483"/>
      <c r="D104" s="484"/>
      <c r="E104" s="484"/>
      <c r="F104" s="484"/>
      <c r="G104" s="484"/>
      <c r="H104" s="488"/>
      <c r="I104" s="901">
        <v>33</v>
      </c>
      <c r="J104" s="902"/>
      <c r="K104" s="903"/>
      <c r="L104" s="901">
        <v>0</v>
      </c>
      <c r="M104" s="902"/>
      <c r="N104" s="903"/>
      <c r="O104" s="901">
        <v>0</v>
      </c>
      <c r="P104" s="902"/>
      <c r="Q104" s="903"/>
      <c r="R104" s="901">
        <v>0</v>
      </c>
      <c r="S104" s="902"/>
      <c r="T104" s="903"/>
      <c r="U104" s="901">
        <v>0</v>
      </c>
      <c r="V104" s="902"/>
      <c r="W104" s="903"/>
      <c r="X104" s="901">
        <v>0</v>
      </c>
      <c r="Y104" s="902"/>
      <c r="Z104" s="903"/>
      <c r="AA104" s="48"/>
      <c r="AB104" s="48"/>
      <c r="AC104" s="48"/>
      <c r="AD104" s="48"/>
      <c r="AE104" s="48"/>
      <c r="AF104" s="48"/>
      <c r="AG104" s="48"/>
    </row>
    <row r="105" spans="2:33" s="35" customFormat="1" x14ac:dyDescent="0.2">
      <c r="B105" s="487" t="s">
        <v>24772</v>
      </c>
      <c r="C105" s="483"/>
      <c r="D105" s="484"/>
      <c r="E105" s="484"/>
      <c r="F105" s="484"/>
      <c r="G105" s="484"/>
      <c r="H105" s="488"/>
      <c r="I105" s="901">
        <v>31</v>
      </c>
      <c r="J105" s="902"/>
      <c r="K105" s="903"/>
      <c r="L105" s="901">
        <v>13</v>
      </c>
      <c r="M105" s="902"/>
      <c r="N105" s="903"/>
      <c r="O105" s="901">
        <v>0</v>
      </c>
      <c r="P105" s="902"/>
      <c r="Q105" s="903"/>
      <c r="R105" s="901">
        <v>0</v>
      </c>
      <c r="S105" s="902"/>
      <c r="T105" s="903"/>
      <c r="U105" s="901">
        <v>0</v>
      </c>
      <c r="V105" s="902"/>
      <c r="W105" s="903"/>
      <c r="X105" s="901">
        <v>0</v>
      </c>
      <c r="Y105" s="902"/>
      <c r="Z105" s="903"/>
      <c r="AA105" s="48"/>
      <c r="AB105" s="48"/>
      <c r="AC105" s="48"/>
      <c r="AD105" s="48"/>
      <c r="AE105" s="48"/>
      <c r="AF105" s="48"/>
      <c r="AG105" s="48"/>
    </row>
    <row r="106" spans="2:33" s="35" customFormat="1" x14ac:dyDescent="0.2">
      <c r="B106" s="487" t="s">
        <v>25098</v>
      </c>
      <c r="C106" s="483"/>
      <c r="D106" s="484"/>
      <c r="E106" s="484"/>
      <c r="F106" s="484"/>
      <c r="G106" s="484"/>
      <c r="H106" s="488"/>
      <c r="I106" s="901">
        <v>212</v>
      </c>
      <c r="J106" s="902"/>
      <c r="K106" s="903"/>
      <c r="L106" s="901">
        <v>0</v>
      </c>
      <c r="M106" s="902"/>
      <c r="N106" s="903"/>
      <c r="O106" s="901">
        <v>0</v>
      </c>
      <c r="P106" s="902"/>
      <c r="Q106" s="903"/>
      <c r="R106" s="901">
        <v>0</v>
      </c>
      <c r="S106" s="902"/>
      <c r="T106" s="903"/>
      <c r="U106" s="901">
        <v>0</v>
      </c>
      <c r="V106" s="902"/>
      <c r="W106" s="903"/>
      <c r="X106" s="901">
        <v>0</v>
      </c>
      <c r="Y106" s="902"/>
      <c r="Z106" s="903"/>
      <c r="AA106" s="48"/>
      <c r="AB106" s="48"/>
      <c r="AC106" s="48"/>
      <c r="AD106" s="48"/>
      <c r="AE106" s="48"/>
      <c r="AF106" s="48"/>
      <c r="AG106" s="48"/>
    </row>
    <row r="107" spans="2:33" s="35" customFormat="1" x14ac:dyDescent="0.2">
      <c r="B107" s="487" t="s">
        <v>24773</v>
      </c>
      <c r="C107" s="483"/>
      <c r="D107" s="484"/>
      <c r="E107" s="484"/>
      <c r="F107" s="484"/>
      <c r="G107" s="484"/>
      <c r="H107" s="488"/>
      <c r="I107" s="901">
        <v>0</v>
      </c>
      <c r="J107" s="902"/>
      <c r="K107" s="903"/>
      <c r="L107" s="901">
        <v>0</v>
      </c>
      <c r="M107" s="902"/>
      <c r="N107" s="903"/>
      <c r="O107" s="901">
        <v>0</v>
      </c>
      <c r="P107" s="902"/>
      <c r="Q107" s="903"/>
      <c r="R107" s="901">
        <v>0</v>
      </c>
      <c r="S107" s="902"/>
      <c r="T107" s="903"/>
      <c r="U107" s="901">
        <v>0</v>
      </c>
      <c r="V107" s="902"/>
      <c r="W107" s="903"/>
      <c r="X107" s="901">
        <v>0</v>
      </c>
      <c r="Y107" s="902"/>
      <c r="Z107" s="903"/>
      <c r="AA107" s="48"/>
      <c r="AB107" s="48"/>
      <c r="AC107" s="48"/>
      <c r="AD107" s="48"/>
      <c r="AE107" s="48"/>
      <c r="AF107" s="48"/>
      <c r="AG107" s="48"/>
    </row>
    <row r="108" spans="2:33" s="35" customFormat="1" x14ac:dyDescent="0.2">
      <c r="B108" s="487" t="s">
        <v>24774</v>
      </c>
      <c r="C108" s="483"/>
      <c r="D108" s="484"/>
      <c r="E108" s="484"/>
      <c r="F108" s="484"/>
      <c r="G108" s="484"/>
      <c r="H108" s="488"/>
      <c r="I108" s="901">
        <v>30</v>
      </c>
      <c r="J108" s="902"/>
      <c r="K108" s="903"/>
      <c r="L108" s="901">
        <v>0</v>
      </c>
      <c r="M108" s="902"/>
      <c r="N108" s="903"/>
      <c r="O108" s="901">
        <v>0</v>
      </c>
      <c r="P108" s="902"/>
      <c r="Q108" s="903"/>
      <c r="R108" s="901">
        <v>0</v>
      </c>
      <c r="S108" s="902"/>
      <c r="T108" s="903"/>
      <c r="U108" s="901">
        <v>0</v>
      </c>
      <c r="V108" s="902"/>
      <c r="W108" s="903"/>
      <c r="X108" s="901">
        <v>0</v>
      </c>
      <c r="Y108" s="902"/>
      <c r="Z108" s="903"/>
      <c r="AA108" s="48"/>
      <c r="AB108" s="48"/>
      <c r="AC108" s="48"/>
      <c r="AD108" s="48"/>
      <c r="AE108" s="48"/>
      <c r="AF108" s="48"/>
      <c r="AG108" s="48"/>
    </row>
    <row r="109" spans="2:33" s="35" customFormat="1" x14ac:dyDescent="0.2">
      <c r="B109" s="487" t="s">
        <v>24775</v>
      </c>
      <c r="C109" s="483"/>
      <c r="D109" s="484"/>
      <c r="E109" s="484"/>
      <c r="F109" s="484"/>
      <c r="G109" s="484"/>
      <c r="H109" s="488"/>
      <c r="I109" s="901">
        <v>26</v>
      </c>
      <c r="J109" s="902"/>
      <c r="K109" s="903"/>
      <c r="L109" s="901">
        <v>0</v>
      </c>
      <c r="M109" s="902"/>
      <c r="N109" s="903"/>
      <c r="O109" s="901">
        <v>0</v>
      </c>
      <c r="P109" s="902"/>
      <c r="Q109" s="903"/>
      <c r="R109" s="901">
        <v>0</v>
      </c>
      <c r="S109" s="902"/>
      <c r="T109" s="903"/>
      <c r="U109" s="901">
        <v>0</v>
      </c>
      <c r="V109" s="902"/>
      <c r="W109" s="903"/>
      <c r="X109" s="901">
        <v>0</v>
      </c>
      <c r="Y109" s="902"/>
      <c r="Z109" s="903"/>
      <c r="AA109" s="48"/>
      <c r="AB109" s="48"/>
      <c r="AC109" s="48"/>
      <c r="AD109" s="48"/>
      <c r="AE109" s="48"/>
      <c r="AF109" s="48"/>
      <c r="AG109" s="48"/>
    </row>
    <row r="110" spans="2:33" s="35" customFormat="1" x14ac:dyDescent="0.2">
      <c r="B110" s="487" t="s">
        <v>24776</v>
      </c>
      <c r="C110" s="483"/>
      <c r="D110" s="484"/>
      <c r="E110" s="484"/>
      <c r="F110" s="484"/>
      <c r="G110" s="484"/>
      <c r="H110" s="488"/>
      <c r="I110" s="901">
        <v>0</v>
      </c>
      <c r="J110" s="902"/>
      <c r="K110" s="903"/>
      <c r="L110" s="901">
        <v>0</v>
      </c>
      <c r="M110" s="902"/>
      <c r="N110" s="903"/>
      <c r="O110" s="901">
        <v>0</v>
      </c>
      <c r="P110" s="902"/>
      <c r="Q110" s="903"/>
      <c r="R110" s="901">
        <v>0</v>
      </c>
      <c r="S110" s="902"/>
      <c r="T110" s="903"/>
      <c r="U110" s="901">
        <v>0</v>
      </c>
      <c r="V110" s="902"/>
      <c r="W110" s="903"/>
      <c r="X110" s="901">
        <v>0</v>
      </c>
      <c r="Y110" s="902"/>
      <c r="Z110" s="903"/>
      <c r="AA110" s="48"/>
      <c r="AB110" s="48"/>
      <c r="AC110" s="48"/>
      <c r="AD110" s="48"/>
      <c r="AE110" s="48"/>
      <c r="AF110" s="48"/>
      <c r="AG110" s="48"/>
    </row>
    <row r="111" spans="2:33" s="35" customFormat="1" x14ac:dyDescent="0.2">
      <c r="B111" s="487" t="s">
        <v>24777</v>
      </c>
      <c r="C111" s="483"/>
      <c r="D111" s="484"/>
      <c r="E111" s="484"/>
      <c r="F111" s="484"/>
      <c r="G111" s="484"/>
      <c r="H111" s="488"/>
      <c r="I111" s="901">
        <v>50</v>
      </c>
      <c r="J111" s="902"/>
      <c r="K111" s="903"/>
      <c r="L111" s="901">
        <v>0</v>
      </c>
      <c r="M111" s="902"/>
      <c r="N111" s="903"/>
      <c r="O111" s="901">
        <v>0</v>
      </c>
      <c r="P111" s="902"/>
      <c r="Q111" s="903"/>
      <c r="R111" s="901">
        <v>0</v>
      </c>
      <c r="S111" s="902"/>
      <c r="T111" s="903"/>
      <c r="U111" s="901">
        <v>0</v>
      </c>
      <c r="V111" s="902"/>
      <c r="W111" s="903"/>
      <c r="X111" s="901">
        <v>0</v>
      </c>
      <c r="Y111" s="902"/>
      <c r="Z111" s="903"/>
      <c r="AA111" s="48"/>
      <c r="AB111" s="48"/>
      <c r="AC111" s="48"/>
      <c r="AD111" s="48"/>
      <c r="AE111" s="48"/>
      <c r="AF111" s="48"/>
      <c r="AG111" s="48"/>
    </row>
    <row r="112" spans="2:33" s="35" customFormat="1" x14ac:dyDescent="0.2">
      <c r="B112" s="487" t="s">
        <v>24778</v>
      </c>
      <c r="C112" s="483"/>
      <c r="D112" s="484"/>
      <c r="E112" s="484"/>
      <c r="F112" s="484"/>
      <c r="G112" s="484"/>
      <c r="H112" s="488"/>
      <c r="I112" s="901">
        <v>0</v>
      </c>
      <c r="J112" s="902"/>
      <c r="K112" s="903"/>
      <c r="L112" s="901">
        <v>0</v>
      </c>
      <c r="M112" s="902"/>
      <c r="N112" s="903"/>
      <c r="O112" s="901">
        <v>0</v>
      </c>
      <c r="P112" s="902"/>
      <c r="Q112" s="903"/>
      <c r="R112" s="901">
        <v>0</v>
      </c>
      <c r="S112" s="902"/>
      <c r="T112" s="903"/>
      <c r="U112" s="901">
        <v>0</v>
      </c>
      <c r="V112" s="902"/>
      <c r="W112" s="903"/>
      <c r="X112" s="901">
        <v>0</v>
      </c>
      <c r="Y112" s="902"/>
      <c r="Z112" s="903"/>
      <c r="AA112" s="48"/>
      <c r="AB112" s="48"/>
      <c r="AC112" s="48"/>
      <c r="AD112" s="48"/>
      <c r="AE112" s="48"/>
      <c r="AF112" s="48"/>
      <c r="AG112" s="48"/>
    </row>
    <row r="113" spans="2:33" s="35" customFormat="1" x14ac:dyDescent="0.2">
      <c r="B113" s="487" t="s">
        <v>25023</v>
      </c>
      <c r="C113" s="483"/>
      <c r="D113" s="484"/>
      <c r="E113" s="484"/>
      <c r="F113" s="484"/>
      <c r="G113" s="484"/>
      <c r="H113" s="488"/>
      <c r="I113" s="901">
        <v>0</v>
      </c>
      <c r="J113" s="902"/>
      <c r="K113" s="903"/>
      <c r="L113" s="901">
        <v>0</v>
      </c>
      <c r="M113" s="902"/>
      <c r="N113" s="903"/>
      <c r="O113" s="901">
        <v>0</v>
      </c>
      <c r="P113" s="902"/>
      <c r="Q113" s="903"/>
      <c r="R113" s="901">
        <v>0</v>
      </c>
      <c r="S113" s="902"/>
      <c r="T113" s="903"/>
      <c r="U113" s="901">
        <v>0</v>
      </c>
      <c r="V113" s="902"/>
      <c r="W113" s="903"/>
      <c r="X113" s="901">
        <v>0</v>
      </c>
      <c r="Y113" s="902"/>
      <c r="Z113" s="903"/>
      <c r="AA113" s="48"/>
      <c r="AB113" s="48"/>
      <c r="AC113" s="48"/>
      <c r="AD113" s="48"/>
      <c r="AE113" s="48"/>
      <c r="AF113" s="48"/>
      <c r="AG113" s="48"/>
    </row>
    <row r="114" spans="2:33" s="35" customFormat="1" x14ac:dyDescent="0.2">
      <c r="B114" s="487" t="s">
        <v>25024</v>
      </c>
      <c r="C114" s="483"/>
      <c r="D114" s="484"/>
      <c r="E114" s="484"/>
      <c r="F114" s="484"/>
      <c r="G114" s="484"/>
      <c r="H114" s="488"/>
      <c r="I114" s="901">
        <v>39</v>
      </c>
      <c r="J114" s="902"/>
      <c r="K114" s="903"/>
      <c r="L114" s="901">
        <v>0</v>
      </c>
      <c r="M114" s="902"/>
      <c r="N114" s="903"/>
      <c r="O114" s="901">
        <v>0</v>
      </c>
      <c r="P114" s="902"/>
      <c r="Q114" s="903"/>
      <c r="R114" s="901">
        <v>0</v>
      </c>
      <c r="S114" s="902"/>
      <c r="T114" s="903"/>
      <c r="U114" s="901">
        <v>0</v>
      </c>
      <c r="V114" s="902"/>
      <c r="W114" s="903"/>
      <c r="X114" s="901">
        <v>0</v>
      </c>
      <c r="Y114" s="902"/>
      <c r="Z114" s="903"/>
      <c r="AA114" s="48"/>
      <c r="AB114" s="48"/>
      <c r="AC114" s="48"/>
      <c r="AD114" s="48"/>
      <c r="AE114" s="48"/>
      <c r="AF114" s="48"/>
      <c r="AG114" s="48"/>
    </row>
    <row r="115" spans="2:33" s="35" customFormat="1" x14ac:dyDescent="0.2">
      <c r="B115" s="489"/>
      <c r="C115" s="484"/>
      <c r="D115" s="484"/>
      <c r="E115" s="484"/>
      <c r="F115" s="484"/>
      <c r="G115" s="484"/>
      <c r="H115" s="490" t="s">
        <v>24722</v>
      </c>
      <c r="I115" s="907">
        <f>SUM(I64:K114)</f>
        <v>2513</v>
      </c>
      <c r="J115" s="908"/>
      <c r="K115" s="909"/>
      <c r="L115" s="907">
        <f>SUM(L64:N114)</f>
        <v>610</v>
      </c>
      <c r="M115" s="908"/>
      <c r="N115" s="909"/>
      <c r="O115" s="907">
        <f>SUM(O64:Q114)</f>
        <v>172</v>
      </c>
      <c r="P115" s="908"/>
      <c r="Q115" s="909"/>
      <c r="R115" s="907">
        <f>SUM(R64:T114)</f>
        <v>524</v>
      </c>
      <c r="S115" s="908"/>
      <c r="T115" s="909"/>
      <c r="U115" s="907">
        <f>SUM(U64:W114)</f>
        <v>525</v>
      </c>
      <c r="V115" s="908"/>
      <c r="W115" s="909"/>
      <c r="X115" s="907">
        <f>SUM(X64:Z114)</f>
        <v>114</v>
      </c>
      <c r="Y115" s="908"/>
      <c r="Z115" s="909"/>
      <c r="AA115" s="48"/>
      <c r="AB115" s="48"/>
    </row>
    <row r="116" spans="2:33" s="35" customFormat="1" x14ac:dyDescent="0.2">
      <c r="B116" s="46"/>
      <c r="C116" s="48"/>
      <c r="D116" s="48"/>
      <c r="E116" s="48"/>
      <c r="F116" s="48"/>
      <c r="G116" s="48"/>
      <c r="H116" s="48"/>
      <c r="I116" s="48"/>
      <c r="J116" s="48"/>
      <c r="K116" s="48"/>
      <c r="L116" s="48"/>
      <c r="M116" s="48"/>
      <c r="N116" s="48"/>
      <c r="O116" s="48"/>
      <c r="P116" s="48"/>
      <c r="Q116" s="48"/>
      <c r="R116" s="48"/>
      <c r="S116" s="48"/>
      <c r="T116" s="48"/>
      <c r="U116" s="48"/>
      <c r="V116" s="48"/>
      <c r="W116" s="48"/>
      <c r="X116" s="48"/>
      <c r="Y116" s="48"/>
      <c r="Z116" s="48"/>
      <c r="AA116" s="48"/>
      <c r="AB116" s="48"/>
    </row>
    <row r="117" spans="2:33" s="35" customFormat="1" x14ac:dyDescent="0.2">
      <c r="B117" s="46"/>
      <c r="C117" s="36"/>
      <c r="D117" s="36"/>
      <c r="E117" s="36"/>
      <c r="F117" s="36"/>
      <c r="G117" s="36"/>
      <c r="H117" s="36"/>
      <c r="I117" s="919" t="s">
        <v>24780</v>
      </c>
      <c r="J117" s="920"/>
      <c r="K117" s="920"/>
      <c r="L117" s="920"/>
      <c r="M117" s="920"/>
      <c r="N117" s="920"/>
      <c r="O117" s="920"/>
      <c r="P117" s="920"/>
      <c r="Q117" s="920"/>
      <c r="R117" s="920"/>
      <c r="S117" s="920"/>
      <c r="T117" s="920"/>
      <c r="U117" s="920"/>
      <c r="V117" s="920"/>
      <c r="W117" s="920"/>
      <c r="X117" s="920"/>
      <c r="Y117" s="920"/>
      <c r="Z117" s="921"/>
      <c r="AA117" s="48"/>
      <c r="AB117" s="48"/>
    </row>
    <row r="118" spans="2:33" s="35" customFormat="1" x14ac:dyDescent="0.2">
      <c r="B118" s="46"/>
      <c r="C118" s="36"/>
      <c r="D118" s="36"/>
      <c r="E118" s="36"/>
      <c r="F118" s="36"/>
      <c r="G118" s="36"/>
      <c r="H118" s="36"/>
      <c r="I118" s="894" t="s">
        <v>24633</v>
      </c>
      <c r="J118" s="905"/>
      <c r="K118" s="895"/>
      <c r="L118" s="894" t="s">
        <v>24057</v>
      </c>
      <c r="M118" s="905"/>
      <c r="N118" s="895"/>
      <c r="O118" s="894" t="s">
        <v>24009</v>
      </c>
      <c r="P118" s="905"/>
      <c r="Q118" s="905"/>
      <c r="R118" s="906" t="s">
        <v>24085</v>
      </c>
      <c r="S118" s="906"/>
      <c r="T118" s="906"/>
      <c r="U118" s="906" t="s">
        <v>24935</v>
      </c>
      <c r="V118" s="906"/>
      <c r="W118" s="906"/>
      <c r="X118" s="906" t="s">
        <v>24953</v>
      </c>
      <c r="Y118" s="906"/>
      <c r="Z118" s="906"/>
      <c r="AA118" s="48"/>
      <c r="AB118" s="48"/>
    </row>
    <row r="119" spans="2:33" s="35" customFormat="1" x14ac:dyDescent="0.2">
      <c r="B119" s="482" t="s">
        <v>24738</v>
      </c>
      <c r="C119" s="483"/>
      <c r="D119" s="484"/>
      <c r="E119" s="484"/>
      <c r="F119" s="484"/>
      <c r="G119" s="484"/>
      <c r="H119" s="484"/>
      <c r="I119" s="485"/>
      <c r="J119" s="485"/>
      <c r="K119" s="485"/>
      <c r="L119" s="485"/>
      <c r="M119" s="485"/>
      <c r="N119" s="485"/>
      <c r="O119" s="485"/>
      <c r="P119" s="485"/>
      <c r="Q119" s="485"/>
      <c r="R119" s="486"/>
      <c r="S119" s="486"/>
      <c r="T119" s="486"/>
      <c r="U119" s="486"/>
      <c r="V119" s="486"/>
      <c r="W119" s="486"/>
      <c r="X119" s="486"/>
      <c r="Y119" s="486"/>
      <c r="Z119" s="501"/>
      <c r="AA119" s="48"/>
      <c r="AB119" s="48"/>
    </row>
    <row r="120" spans="2:33" s="35" customFormat="1" x14ac:dyDescent="0.2">
      <c r="B120" s="487" t="s">
        <v>24739</v>
      </c>
      <c r="C120" s="483"/>
      <c r="D120" s="484"/>
      <c r="E120" s="484"/>
      <c r="F120" s="484"/>
      <c r="G120" s="484"/>
      <c r="H120" s="488"/>
      <c r="I120" s="901">
        <v>283</v>
      </c>
      <c r="J120" s="902"/>
      <c r="K120" s="903"/>
      <c r="L120" s="901">
        <v>0</v>
      </c>
      <c r="M120" s="902"/>
      <c r="N120" s="903"/>
      <c r="O120" s="901">
        <v>0</v>
      </c>
      <c r="P120" s="902"/>
      <c r="Q120" s="902"/>
      <c r="R120" s="911">
        <v>0</v>
      </c>
      <c r="S120" s="911"/>
      <c r="T120" s="911"/>
      <c r="U120" s="911"/>
      <c r="V120" s="911"/>
      <c r="W120" s="911"/>
      <c r="X120" s="911"/>
      <c r="Y120" s="911"/>
      <c r="Z120" s="911"/>
      <c r="AA120" s="48"/>
      <c r="AB120" s="48"/>
    </row>
    <row r="121" spans="2:33" s="35" customFormat="1" x14ac:dyDescent="0.2">
      <c r="B121" s="487" t="s">
        <v>24750</v>
      </c>
      <c r="C121" s="483"/>
      <c r="D121" s="484"/>
      <c r="E121" s="484"/>
      <c r="F121" s="484"/>
      <c r="G121" s="484"/>
      <c r="H121" s="488"/>
      <c r="I121" s="901">
        <v>0</v>
      </c>
      <c r="J121" s="902"/>
      <c r="K121" s="903"/>
      <c r="L121" s="901">
        <v>0</v>
      </c>
      <c r="M121" s="902"/>
      <c r="N121" s="903"/>
      <c r="O121" s="901">
        <v>164</v>
      </c>
      <c r="P121" s="902"/>
      <c r="Q121" s="902"/>
      <c r="R121" s="911">
        <v>0</v>
      </c>
      <c r="S121" s="911"/>
      <c r="T121" s="911"/>
      <c r="U121" s="911"/>
      <c r="V121" s="911"/>
      <c r="W121" s="911"/>
      <c r="X121" s="911"/>
      <c r="Y121" s="911"/>
      <c r="Z121" s="911"/>
      <c r="AA121" s="48"/>
      <c r="AB121" s="48"/>
    </row>
    <row r="122" spans="2:33" s="35" customFormat="1" x14ac:dyDescent="0.2">
      <c r="B122" s="487" t="s">
        <v>24751</v>
      </c>
      <c r="C122" s="483"/>
      <c r="D122" s="484"/>
      <c r="E122" s="484"/>
      <c r="F122" s="484"/>
      <c r="G122" s="484"/>
      <c r="H122" s="488"/>
      <c r="I122" s="901">
        <v>0</v>
      </c>
      <c r="J122" s="902"/>
      <c r="K122" s="903"/>
      <c r="L122" s="901">
        <v>144</v>
      </c>
      <c r="M122" s="902"/>
      <c r="N122" s="903"/>
      <c r="O122" s="901">
        <v>0</v>
      </c>
      <c r="P122" s="902"/>
      <c r="Q122" s="902"/>
      <c r="R122" s="911">
        <v>680</v>
      </c>
      <c r="S122" s="911"/>
      <c r="T122" s="911"/>
      <c r="U122" s="911"/>
      <c r="V122" s="911"/>
      <c r="W122" s="911"/>
      <c r="X122" s="911"/>
      <c r="Y122" s="911"/>
      <c r="Z122" s="911"/>
      <c r="AA122" s="48"/>
      <c r="AB122" s="48"/>
    </row>
    <row r="123" spans="2:33" s="35" customFormat="1" x14ac:dyDescent="0.2">
      <c r="B123" s="487" t="s">
        <v>24969</v>
      </c>
      <c r="C123" s="483"/>
      <c r="D123" s="484"/>
      <c r="E123" s="484"/>
      <c r="F123" s="484"/>
      <c r="G123" s="484"/>
      <c r="H123" s="488"/>
      <c r="I123" s="901">
        <v>0</v>
      </c>
      <c r="J123" s="902"/>
      <c r="K123" s="903"/>
      <c r="L123" s="901">
        <v>0</v>
      </c>
      <c r="M123" s="902"/>
      <c r="N123" s="903"/>
      <c r="O123" s="901">
        <v>0</v>
      </c>
      <c r="P123" s="902"/>
      <c r="Q123" s="902"/>
      <c r="R123" s="911">
        <v>318</v>
      </c>
      <c r="S123" s="911"/>
      <c r="T123" s="911"/>
      <c r="U123" s="911">
        <v>120</v>
      </c>
      <c r="V123" s="911"/>
      <c r="W123" s="911"/>
      <c r="X123" s="911">
        <v>569</v>
      </c>
      <c r="Y123" s="911"/>
      <c r="Z123" s="911"/>
      <c r="AA123" s="48"/>
      <c r="AB123" s="48"/>
    </row>
    <row r="124" spans="2:33" s="35" customFormat="1" x14ac:dyDescent="0.2">
      <c r="B124" s="487" t="s">
        <v>24764</v>
      </c>
      <c r="C124" s="483"/>
      <c r="D124" s="484"/>
      <c r="E124" s="484"/>
      <c r="F124" s="484"/>
      <c r="G124" s="484"/>
      <c r="H124" s="488"/>
      <c r="I124" s="901">
        <v>0</v>
      </c>
      <c r="J124" s="902"/>
      <c r="K124" s="903"/>
      <c r="L124" s="901">
        <v>225</v>
      </c>
      <c r="M124" s="902"/>
      <c r="N124" s="903"/>
      <c r="O124" s="901">
        <v>0</v>
      </c>
      <c r="P124" s="902"/>
      <c r="Q124" s="902"/>
      <c r="R124" s="911">
        <v>0</v>
      </c>
      <c r="S124" s="911"/>
      <c r="T124" s="911"/>
      <c r="U124" s="911"/>
      <c r="V124" s="911"/>
      <c r="W124" s="911"/>
      <c r="X124" s="911"/>
      <c r="Y124" s="911"/>
      <c r="Z124" s="911"/>
      <c r="AA124" s="48"/>
      <c r="AB124" s="48"/>
    </row>
    <row r="125" spans="2:33" s="35" customFormat="1" x14ac:dyDescent="0.2">
      <c r="B125" s="489"/>
      <c r="C125" s="484"/>
      <c r="D125" s="484"/>
      <c r="E125" s="484"/>
      <c r="F125" s="484"/>
      <c r="G125" s="484"/>
      <c r="H125" s="490" t="s">
        <v>24722</v>
      </c>
      <c r="I125" s="907">
        <f>SUM(I120:K124)</f>
        <v>283</v>
      </c>
      <c r="J125" s="908"/>
      <c r="K125" s="909"/>
      <c r="L125" s="907">
        <f>SUM(L120:N124)</f>
        <v>369</v>
      </c>
      <c r="M125" s="908"/>
      <c r="N125" s="909"/>
      <c r="O125" s="907">
        <f>SUM(O120:Q124)</f>
        <v>164</v>
      </c>
      <c r="P125" s="908"/>
      <c r="Q125" s="909"/>
      <c r="R125" s="907">
        <f>SUM(R120:T124)</f>
        <v>998</v>
      </c>
      <c r="S125" s="908"/>
      <c r="T125" s="909"/>
      <c r="U125" s="907">
        <f>SUM(U120:W124)</f>
        <v>120</v>
      </c>
      <c r="V125" s="908"/>
      <c r="W125" s="909"/>
      <c r="X125" s="907">
        <f>SUM(X120:Z124)</f>
        <v>569</v>
      </c>
      <c r="Y125" s="908"/>
      <c r="Z125" s="909"/>
      <c r="AA125" s="48"/>
      <c r="AB125" s="48"/>
    </row>
    <row r="126" spans="2:33" s="35" customFormat="1" x14ac:dyDescent="0.2">
      <c r="B126" s="40"/>
      <c r="C126" s="48"/>
      <c r="D126" s="48"/>
      <c r="E126" s="48"/>
      <c r="F126" s="48"/>
      <c r="G126" s="48"/>
      <c r="H126" s="524"/>
      <c r="I126" s="525"/>
      <c r="J126" s="525"/>
      <c r="K126" s="525"/>
      <c r="L126" s="525"/>
      <c r="M126" s="525"/>
      <c r="N126" s="525"/>
      <c r="O126" s="525"/>
      <c r="P126" s="525"/>
      <c r="Q126" s="525"/>
      <c r="R126" s="525"/>
      <c r="S126" s="525"/>
      <c r="T126" s="525"/>
      <c r="U126" s="525"/>
      <c r="V126" s="525"/>
      <c r="W126" s="525"/>
      <c r="X126" s="521"/>
      <c r="Y126" s="521"/>
      <c r="Z126" s="521"/>
      <c r="AA126" s="48"/>
      <c r="AB126" s="48"/>
    </row>
    <row r="127" spans="2:33" s="35" customFormat="1" x14ac:dyDescent="0.2">
      <c r="B127" s="46"/>
      <c r="C127" s="36"/>
      <c r="D127" s="36"/>
      <c r="E127" s="36"/>
      <c r="F127" s="36"/>
      <c r="G127" s="36"/>
      <c r="H127" s="36"/>
      <c r="I127" s="894" t="s">
        <v>24968</v>
      </c>
      <c r="J127" s="905"/>
      <c r="K127" s="895"/>
      <c r="L127" s="894" t="s">
        <v>25163</v>
      </c>
      <c r="M127" s="905"/>
      <c r="N127" s="895"/>
      <c r="O127" s="508"/>
      <c r="P127" s="508"/>
      <c r="Q127" s="508"/>
      <c r="R127" s="508"/>
      <c r="S127" s="508"/>
      <c r="T127" s="508"/>
      <c r="U127" s="508"/>
      <c r="V127" s="508"/>
      <c r="W127" s="508"/>
      <c r="X127" s="508"/>
      <c r="Y127" s="508"/>
      <c r="Z127" s="508"/>
      <c r="AA127" s="48"/>
      <c r="AB127" s="48"/>
    </row>
    <row r="128" spans="2:33" s="35" customFormat="1" x14ac:dyDescent="0.2">
      <c r="B128" s="482" t="s">
        <v>24738</v>
      </c>
      <c r="C128" s="483"/>
      <c r="D128" s="484"/>
      <c r="E128" s="484"/>
      <c r="F128" s="484"/>
      <c r="G128" s="484"/>
      <c r="H128" s="484"/>
      <c r="I128" s="485"/>
      <c r="J128" s="485"/>
      <c r="K128" s="491"/>
      <c r="L128" s="485"/>
      <c r="M128" s="485"/>
      <c r="N128" s="491"/>
      <c r="O128" s="214"/>
      <c r="P128" s="214"/>
      <c r="Q128" s="214"/>
      <c r="R128" s="214"/>
      <c r="S128" s="214"/>
      <c r="T128" s="214"/>
      <c r="U128" s="214"/>
      <c r="V128" s="214"/>
      <c r="W128" s="214"/>
      <c r="X128" s="214"/>
      <c r="Y128" s="214"/>
      <c r="Z128" s="214"/>
      <c r="AA128" s="48"/>
      <c r="AB128" s="48"/>
    </row>
    <row r="129" spans="2:28" s="35" customFormat="1" x14ac:dyDescent="0.2">
      <c r="B129" s="487" t="s">
        <v>24739</v>
      </c>
      <c r="C129" s="483"/>
      <c r="D129" s="484"/>
      <c r="E129" s="484"/>
      <c r="F129" s="484"/>
      <c r="G129" s="484"/>
      <c r="H129" s="488"/>
      <c r="I129" s="901">
        <v>0</v>
      </c>
      <c r="J129" s="902"/>
      <c r="K129" s="903"/>
      <c r="L129" s="901">
        <v>0</v>
      </c>
      <c r="M129" s="902"/>
      <c r="N129" s="903"/>
      <c r="O129" s="282"/>
      <c r="P129" s="282"/>
      <c r="Q129" s="282"/>
      <c r="R129" s="282"/>
      <c r="S129" s="282"/>
      <c r="T129" s="282"/>
      <c r="U129" s="282"/>
      <c r="V129" s="282"/>
      <c r="W129" s="282"/>
      <c r="X129" s="282"/>
      <c r="Y129" s="282"/>
      <c r="Z129" s="282"/>
      <c r="AA129" s="48"/>
      <c r="AB129" s="48"/>
    </row>
    <row r="130" spans="2:28" s="35" customFormat="1" x14ac:dyDescent="0.2">
      <c r="B130" s="487" t="s">
        <v>24750</v>
      </c>
      <c r="C130" s="483"/>
      <c r="D130" s="484"/>
      <c r="E130" s="484"/>
      <c r="F130" s="484"/>
      <c r="G130" s="484"/>
      <c r="H130" s="488"/>
      <c r="I130" s="901">
        <v>0</v>
      </c>
      <c r="J130" s="902"/>
      <c r="K130" s="903"/>
      <c r="L130" s="901">
        <v>0</v>
      </c>
      <c r="M130" s="902"/>
      <c r="N130" s="903"/>
      <c r="O130" s="282"/>
      <c r="P130" s="282"/>
      <c r="Q130" s="282"/>
      <c r="R130" s="282"/>
      <c r="S130" s="282"/>
      <c r="T130" s="282"/>
      <c r="U130" s="282"/>
      <c r="V130" s="282"/>
      <c r="W130" s="282"/>
      <c r="X130" s="282"/>
      <c r="Y130" s="282"/>
      <c r="Z130" s="282"/>
      <c r="AA130" s="48"/>
      <c r="AB130" s="48"/>
    </row>
    <row r="131" spans="2:28" s="35" customFormat="1" x14ac:dyDescent="0.2">
      <c r="B131" s="487" t="s">
        <v>24751</v>
      </c>
      <c r="C131" s="483"/>
      <c r="D131" s="484"/>
      <c r="E131" s="484"/>
      <c r="F131" s="484"/>
      <c r="G131" s="484"/>
      <c r="H131" s="488"/>
      <c r="I131" s="901">
        <v>0</v>
      </c>
      <c r="J131" s="902"/>
      <c r="K131" s="903"/>
      <c r="L131" s="901">
        <v>0</v>
      </c>
      <c r="M131" s="902"/>
      <c r="N131" s="903"/>
      <c r="O131" s="282"/>
      <c r="P131" s="282"/>
      <c r="Q131" s="282"/>
      <c r="R131" s="282"/>
      <c r="S131" s="282"/>
      <c r="T131" s="282"/>
      <c r="U131" s="282"/>
      <c r="V131" s="282"/>
      <c r="W131" s="282"/>
      <c r="X131" s="282"/>
      <c r="Y131" s="282"/>
      <c r="Z131" s="282"/>
      <c r="AA131" s="48"/>
      <c r="AB131" s="48"/>
    </row>
    <row r="132" spans="2:28" s="35" customFormat="1" x14ac:dyDescent="0.2">
      <c r="B132" s="487" t="s">
        <v>24969</v>
      </c>
      <c r="C132" s="483"/>
      <c r="D132" s="484"/>
      <c r="E132" s="484"/>
      <c r="F132" s="484"/>
      <c r="G132" s="484"/>
      <c r="H132" s="488"/>
      <c r="I132" s="901">
        <v>35</v>
      </c>
      <c r="J132" s="902"/>
      <c r="K132" s="903"/>
      <c r="L132" s="901">
        <v>0</v>
      </c>
      <c r="M132" s="902"/>
      <c r="N132" s="903"/>
      <c r="O132" s="282"/>
      <c r="P132" s="282"/>
      <c r="Q132" s="282"/>
      <c r="R132" s="282"/>
      <c r="S132" s="282"/>
      <c r="T132" s="282"/>
      <c r="U132" s="282"/>
      <c r="V132" s="282"/>
      <c r="W132" s="282"/>
      <c r="X132" s="282"/>
      <c r="Y132" s="282"/>
      <c r="Z132" s="282"/>
      <c r="AA132" s="48"/>
      <c r="AB132" s="48"/>
    </row>
    <row r="133" spans="2:28" s="35" customFormat="1" x14ac:dyDescent="0.2">
      <c r="B133" s="487" t="s">
        <v>24764</v>
      </c>
      <c r="C133" s="483"/>
      <c r="D133" s="484"/>
      <c r="E133" s="484"/>
      <c r="F133" s="484"/>
      <c r="G133" s="484"/>
      <c r="H133" s="488"/>
      <c r="I133" s="901">
        <v>0</v>
      </c>
      <c r="J133" s="902"/>
      <c r="K133" s="903"/>
      <c r="L133" s="901">
        <v>0</v>
      </c>
      <c r="M133" s="902"/>
      <c r="N133" s="903"/>
      <c r="O133" s="282"/>
      <c r="P133" s="282"/>
      <c r="Q133" s="282"/>
      <c r="R133" s="282"/>
      <c r="S133" s="282"/>
      <c r="T133" s="282"/>
      <c r="U133" s="282"/>
      <c r="V133" s="282"/>
      <c r="W133" s="282"/>
      <c r="X133" s="282"/>
      <c r="Y133" s="282"/>
      <c r="Z133" s="282"/>
      <c r="AA133" s="48"/>
      <c r="AB133" s="48"/>
    </row>
    <row r="134" spans="2:28" s="35" customFormat="1" x14ac:dyDescent="0.2">
      <c r="B134" s="682" t="s">
        <v>25060</v>
      </c>
      <c r="C134" s="483"/>
      <c r="D134" s="484"/>
      <c r="E134" s="484"/>
      <c r="F134" s="484"/>
      <c r="G134" s="484"/>
      <c r="H134" s="488"/>
      <c r="I134" s="901">
        <v>0</v>
      </c>
      <c r="J134" s="902"/>
      <c r="K134" s="903"/>
      <c r="L134" s="901">
        <v>20</v>
      </c>
      <c r="M134" s="902"/>
      <c r="N134" s="903"/>
      <c r="O134" s="282"/>
      <c r="P134" s="282"/>
      <c r="Q134" s="282"/>
      <c r="R134" s="282"/>
      <c r="S134" s="282"/>
      <c r="T134" s="282"/>
      <c r="U134" s="282"/>
      <c r="V134" s="282"/>
      <c r="W134" s="282"/>
      <c r="X134" s="282"/>
      <c r="Y134" s="282"/>
      <c r="Z134" s="282"/>
      <c r="AA134" s="48"/>
      <c r="AB134" s="48"/>
    </row>
    <row r="135" spans="2:28" s="35" customFormat="1" x14ac:dyDescent="0.2">
      <c r="B135" s="489"/>
      <c r="C135" s="484"/>
      <c r="D135" s="484"/>
      <c r="E135" s="484"/>
      <c r="F135" s="484"/>
      <c r="G135" s="484"/>
      <c r="H135" s="490" t="s">
        <v>24722</v>
      </c>
      <c r="I135" s="907">
        <f>SUM(I129:K134)</f>
        <v>35</v>
      </c>
      <c r="J135" s="908"/>
      <c r="K135" s="909"/>
      <c r="L135" s="907">
        <f>SUM(L129:N134)</f>
        <v>20</v>
      </c>
      <c r="M135" s="908"/>
      <c r="N135" s="909"/>
      <c r="O135" s="526"/>
      <c r="P135" s="526"/>
      <c r="Q135" s="526"/>
      <c r="R135" s="526"/>
      <c r="S135" s="526"/>
      <c r="T135" s="526"/>
      <c r="U135" s="526"/>
      <c r="V135" s="526"/>
      <c r="W135" s="526"/>
      <c r="X135" s="282"/>
      <c r="Y135" s="282"/>
      <c r="Z135" s="282"/>
      <c r="AA135" s="48"/>
      <c r="AB135" s="48"/>
    </row>
    <row r="136" spans="2:28" s="35" customFormat="1" x14ac:dyDescent="0.2">
      <c r="B136" s="40"/>
      <c r="C136" s="48"/>
      <c r="D136" s="48"/>
      <c r="E136" s="48"/>
      <c r="F136" s="48"/>
      <c r="G136" s="48"/>
      <c r="H136" s="524"/>
      <c r="I136" s="525"/>
      <c r="J136" s="525"/>
      <c r="K136" s="525"/>
      <c r="L136" s="526"/>
      <c r="M136" s="526"/>
      <c r="N136" s="526"/>
      <c r="O136" s="526"/>
      <c r="P136" s="526"/>
      <c r="Q136" s="526"/>
      <c r="R136" s="526"/>
      <c r="S136" s="526"/>
      <c r="T136" s="526"/>
      <c r="U136" s="526"/>
      <c r="V136" s="526"/>
      <c r="W136" s="526"/>
      <c r="X136" s="282"/>
      <c r="Y136" s="282"/>
      <c r="Z136" s="282"/>
      <c r="AA136" s="48"/>
      <c r="AB136" s="48"/>
    </row>
    <row r="137" spans="2:28" s="35" customFormat="1" x14ac:dyDescent="0.2">
      <c r="B137" s="40"/>
      <c r="C137" s="48"/>
      <c r="D137" s="48"/>
      <c r="E137" s="48"/>
      <c r="F137" s="48"/>
      <c r="G137" s="48"/>
      <c r="H137" s="524"/>
      <c r="I137" s="912" t="s">
        <v>25103</v>
      </c>
      <c r="J137" s="913"/>
      <c r="K137" s="914"/>
      <c r="L137" s="526"/>
      <c r="M137" s="526"/>
      <c r="N137" s="526"/>
      <c r="O137" s="526"/>
      <c r="P137" s="526"/>
      <c r="Q137" s="526"/>
      <c r="R137" s="526"/>
      <c r="S137" s="526"/>
      <c r="T137" s="526"/>
      <c r="U137" s="526"/>
      <c r="V137" s="526"/>
      <c r="W137" s="526"/>
      <c r="X137" s="282"/>
      <c r="Y137" s="282"/>
      <c r="Z137" s="282"/>
      <c r="AA137" s="48"/>
      <c r="AB137" s="48"/>
    </row>
    <row r="138" spans="2:28" s="35" customFormat="1" x14ac:dyDescent="0.2">
      <c r="B138" s="40"/>
      <c r="C138" s="48"/>
      <c r="D138" s="48"/>
      <c r="E138" s="48"/>
      <c r="F138" s="48"/>
      <c r="G138" s="48"/>
      <c r="H138" s="524"/>
      <c r="I138" s="915"/>
      <c r="J138" s="916"/>
      <c r="K138" s="917"/>
      <c r="L138" s="525"/>
      <c r="M138" s="525"/>
      <c r="N138" s="525"/>
      <c r="O138" s="525"/>
      <c r="P138" s="525"/>
      <c r="Q138" s="525"/>
      <c r="R138" s="525"/>
      <c r="S138" s="525"/>
      <c r="T138" s="525"/>
      <c r="U138" s="525"/>
      <c r="V138" s="525"/>
      <c r="W138" s="525"/>
      <c r="X138" s="521"/>
      <c r="Y138" s="521"/>
      <c r="Z138" s="521"/>
      <c r="AA138" s="48"/>
      <c r="AB138" s="48"/>
    </row>
    <row r="139" spans="2:28" s="35" customFormat="1" x14ac:dyDescent="0.2">
      <c r="B139" s="46"/>
      <c r="C139" s="36"/>
      <c r="D139" s="36"/>
      <c r="E139" s="36"/>
      <c r="F139" s="36"/>
      <c r="G139" s="36"/>
      <c r="H139" s="36"/>
      <c r="I139" s="894" t="s">
        <v>25104</v>
      </c>
      <c r="J139" s="905"/>
      <c r="K139" s="895"/>
      <c r="L139" s="525"/>
      <c r="M139" s="525"/>
      <c r="N139" s="525"/>
      <c r="O139" s="525"/>
      <c r="P139" s="525"/>
      <c r="Q139" s="525"/>
      <c r="R139" s="525"/>
      <c r="S139" s="525"/>
      <c r="T139" s="525"/>
      <c r="U139" s="525"/>
      <c r="V139" s="525"/>
      <c r="W139" s="525"/>
      <c r="X139" s="549"/>
      <c r="Y139" s="549"/>
      <c r="Z139" s="549"/>
      <c r="AA139" s="48"/>
      <c r="AB139" s="48"/>
    </row>
    <row r="140" spans="2:28" s="35" customFormat="1" x14ac:dyDescent="0.2">
      <c r="B140" s="482" t="s">
        <v>24738</v>
      </c>
      <c r="C140" s="483"/>
      <c r="D140" s="484"/>
      <c r="E140" s="484"/>
      <c r="F140" s="484"/>
      <c r="G140" s="484"/>
      <c r="H140" s="484"/>
      <c r="I140" s="485"/>
      <c r="J140" s="485"/>
      <c r="K140" s="491"/>
      <c r="L140" s="525"/>
      <c r="M140" s="525"/>
      <c r="N140" s="525"/>
      <c r="O140" s="525"/>
      <c r="P140" s="525"/>
      <c r="Q140" s="525"/>
      <c r="R140" s="525"/>
      <c r="S140" s="525"/>
      <c r="T140" s="525"/>
      <c r="U140" s="525"/>
      <c r="V140" s="525"/>
      <c r="W140" s="525"/>
      <c r="X140" s="549"/>
      <c r="Y140" s="549"/>
      <c r="Z140" s="549"/>
      <c r="AA140" s="48"/>
      <c r="AB140" s="48"/>
    </row>
    <row r="141" spans="2:28" s="35" customFormat="1" x14ac:dyDescent="0.2">
      <c r="B141" s="487" t="s">
        <v>25102</v>
      </c>
      <c r="C141" s="483"/>
      <c r="D141" s="484"/>
      <c r="E141" s="484"/>
      <c r="F141" s="484"/>
      <c r="G141" s="484"/>
      <c r="H141" s="488"/>
      <c r="I141" s="901">
        <v>12</v>
      </c>
      <c r="J141" s="902"/>
      <c r="K141" s="903"/>
      <c r="L141" s="525"/>
      <c r="M141" s="525"/>
      <c r="N141" s="525"/>
      <c r="O141" s="525"/>
      <c r="P141" s="525"/>
      <c r="Q141" s="525"/>
      <c r="R141" s="525"/>
      <c r="S141" s="525"/>
      <c r="T141" s="525"/>
      <c r="U141" s="525"/>
      <c r="V141" s="525"/>
      <c r="W141" s="525"/>
      <c r="X141" s="549"/>
      <c r="Y141" s="549"/>
      <c r="Z141" s="549"/>
      <c r="AA141" s="48"/>
      <c r="AB141" s="48"/>
    </row>
    <row r="142" spans="2:28" s="35" customFormat="1" x14ac:dyDescent="0.2">
      <c r="B142" s="46"/>
      <c r="C142" s="48"/>
      <c r="D142" s="48"/>
      <c r="E142" s="48"/>
      <c r="F142" s="48"/>
      <c r="G142" s="48"/>
      <c r="H142" s="48"/>
      <c r="I142" s="48"/>
      <c r="J142" s="48"/>
      <c r="K142" s="48"/>
      <c r="L142" s="48"/>
      <c r="M142" s="48"/>
      <c r="N142" s="48"/>
      <c r="O142" s="48"/>
      <c r="P142" s="48"/>
      <c r="Q142" s="48"/>
      <c r="R142" s="48"/>
      <c r="S142" s="48"/>
      <c r="T142" s="48"/>
      <c r="U142" s="48"/>
      <c r="V142" s="48"/>
      <c r="W142" s="48"/>
      <c r="X142" s="48"/>
      <c r="Y142" s="48"/>
      <c r="Z142" s="48"/>
      <c r="AA142" s="48"/>
      <c r="AB142" s="48"/>
    </row>
    <row r="143" spans="2:28" s="35" customFormat="1" x14ac:dyDescent="0.2">
      <c r="B143" s="46"/>
      <c r="C143" s="48"/>
      <c r="D143" s="48"/>
      <c r="E143" s="48"/>
      <c r="F143" s="48"/>
      <c r="G143" s="48"/>
      <c r="H143" s="48"/>
      <c r="I143" s="492" t="s">
        <v>24726</v>
      </c>
      <c r="J143" s="493"/>
      <c r="K143" s="493"/>
      <c r="L143" s="493"/>
      <c r="M143" s="493"/>
      <c r="N143" s="493"/>
      <c r="O143" s="493"/>
      <c r="P143" s="493"/>
      <c r="Q143" s="493"/>
      <c r="R143" s="494"/>
      <c r="S143" s="48"/>
      <c r="T143" s="48"/>
      <c r="U143" s="48"/>
      <c r="V143" s="48"/>
      <c r="W143" s="48"/>
      <c r="X143" s="48"/>
      <c r="Y143" s="48"/>
      <c r="Z143" s="48"/>
      <c r="AA143" s="48"/>
      <c r="AB143" s="48"/>
    </row>
    <row r="144" spans="2:28" s="35" customFormat="1" x14ac:dyDescent="0.2">
      <c r="B144" s="46"/>
      <c r="C144" s="48"/>
      <c r="D144" s="48"/>
      <c r="E144" s="48"/>
      <c r="F144" s="48"/>
      <c r="G144" s="48"/>
      <c r="H144" s="48"/>
      <c r="I144" s="906" t="s">
        <v>24727</v>
      </c>
      <c r="J144" s="904"/>
      <c r="K144" s="906" t="s">
        <v>24728</v>
      </c>
      <c r="L144" s="904"/>
      <c r="M144" s="906" t="s">
        <v>24729</v>
      </c>
      <c r="N144" s="904"/>
      <c r="O144" s="906" t="s">
        <v>24730</v>
      </c>
      <c r="P144" s="904"/>
      <c r="Q144" s="906" t="s">
        <v>24731</v>
      </c>
      <c r="R144" s="904"/>
      <c r="S144" s="48"/>
      <c r="T144" s="48"/>
      <c r="U144" s="48"/>
      <c r="V144" s="48"/>
      <c r="W144" s="48"/>
      <c r="X144" s="48"/>
      <c r="Y144" s="48"/>
      <c r="Z144" s="48"/>
      <c r="AA144" s="48"/>
      <c r="AB144" s="48"/>
    </row>
    <row r="145" spans="2:28" s="35" customFormat="1" x14ac:dyDescent="0.2">
      <c r="B145" s="482" t="s">
        <v>24738</v>
      </c>
      <c r="C145" s="483"/>
      <c r="D145" s="484"/>
      <c r="E145" s="484"/>
      <c r="F145" s="484"/>
      <c r="G145" s="484"/>
      <c r="H145" s="484"/>
      <c r="I145" s="485"/>
      <c r="J145" s="485"/>
      <c r="K145" s="485"/>
      <c r="L145" s="485"/>
      <c r="M145" s="485"/>
      <c r="N145" s="485"/>
      <c r="O145" s="485"/>
      <c r="P145" s="485"/>
      <c r="Q145" s="485"/>
      <c r="R145" s="491"/>
      <c r="S145" s="48"/>
      <c r="T145" s="48"/>
      <c r="U145" s="48"/>
      <c r="V145" s="48"/>
      <c r="W145" s="48"/>
      <c r="X145" s="48"/>
      <c r="Y145" s="48"/>
      <c r="Z145" s="48"/>
      <c r="AA145" s="48"/>
      <c r="AB145" s="48"/>
    </row>
    <row r="146" spans="2:28" s="35" customFormat="1" x14ac:dyDescent="0.2">
      <c r="B146" s="487" t="s">
        <v>24739</v>
      </c>
      <c r="C146" s="483"/>
      <c r="D146" s="484"/>
      <c r="E146" s="484"/>
      <c r="F146" s="484"/>
      <c r="G146" s="484"/>
      <c r="H146" s="488"/>
      <c r="I146" s="910">
        <v>27</v>
      </c>
      <c r="J146" s="910"/>
      <c r="K146" s="910">
        <v>4</v>
      </c>
      <c r="L146" s="910"/>
      <c r="M146" s="910">
        <v>3</v>
      </c>
      <c r="N146" s="910"/>
      <c r="O146" s="910">
        <v>0</v>
      </c>
      <c r="P146" s="910"/>
      <c r="Q146" s="910">
        <v>22</v>
      </c>
      <c r="R146" s="910"/>
      <c r="S146" s="48"/>
      <c r="T146" s="48"/>
      <c r="U146" s="48"/>
      <c r="V146" s="48"/>
      <c r="W146" s="48"/>
      <c r="X146" s="48"/>
      <c r="Y146" s="48"/>
      <c r="Z146" s="48"/>
      <c r="AA146" s="48"/>
      <c r="AB146" s="48"/>
    </row>
    <row r="147" spans="2:28" s="35" customFormat="1" x14ac:dyDescent="0.2">
      <c r="B147" s="487" t="s">
        <v>24740</v>
      </c>
      <c r="C147" s="483"/>
      <c r="D147" s="484"/>
      <c r="E147" s="484"/>
      <c r="F147" s="484"/>
      <c r="G147" s="484"/>
      <c r="H147" s="488"/>
      <c r="I147" s="910">
        <v>2</v>
      </c>
      <c r="J147" s="910"/>
      <c r="K147" s="910">
        <v>0</v>
      </c>
      <c r="L147" s="910"/>
      <c r="M147" s="910">
        <v>0</v>
      </c>
      <c r="N147" s="910"/>
      <c r="O147" s="910">
        <v>0</v>
      </c>
      <c r="P147" s="910"/>
      <c r="Q147" s="910">
        <v>0</v>
      </c>
      <c r="R147" s="910"/>
      <c r="S147" s="48"/>
      <c r="T147" s="48"/>
      <c r="U147" s="48"/>
      <c r="V147" s="48"/>
      <c r="W147" s="48"/>
      <c r="X147" s="48"/>
      <c r="Y147" s="48"/>
      <c r="Z147" s="48"/>
      <c r="AA147" s="48"/>
      <c r="AB147" s="48"/>
    </row>
    <row r="148" spans="2:28" s="35" customFormat="1" x14ac:dyDescent="0.2">
      <c r="B148" s="487" t="s">
        <v>24741</v>
      </c>
      <c r="C148" s="483"/>
      <c r="D148" s="484"/>
      <c r="E148" s="484"/>
      <c r="F148" s="484"/>
      <c r="G148" s="484"/>
      <c r="H148" s="488"/>
      <c r="I148" s="910">
        <v>4</v>
      </c>
      <c r="J148" s="910"/>
      <c r="K148" s="910">
        <v>0</v>
      </c>
      <c r="L148" s="910"/>
      <c r="M148" s="910">
        <v>0</v>
      </c>
      <c r="N148" s="910"/>
      <c r="O148" s="910">
        <v>0</v>
      </c>
      <c r="P148" s="910"/>
      <c r="Q148" s="910">
        <v>0</v>
      </c>
      <c r="R148" s="910"/>
      <c r="S148" s="48"/>
      <c r="T148" s="48"/>
      <c r="U148" s="48"/>
      <c r="V148" s="48"/>
      <c r="W148" s="48"/>
      <c r="X148" s="48"/>
      <c r="Y148" s="48"/>
      <c r="Z148" s="48"/>
      <c r="AA148" s="48"/>
      <c r="AB148" s="48"/>
    </row>
    <row r="149" spans="2:28" s="35" customFormat="1" x14ac:dyDescent="0.2">
      <c r="B149" s="487" t="s">
        <v>24742</v>
      </c>
      <c r="C149" s="483"/>
      <c r="D149" s="484"/>
      <c r="E149" s="484"/>
      <c r="F149" s="484"/>
      <c r="G149" s="484"/>
      <c r="H149" s="488"/>
      <c r="I149" s="910">
        <v>4</v>
      </c>
      <c r="J149" s="910"/>
      <c r="K149" s="910">
        <v>0</v>
      </c>
      <c r="L149" s="910"/>
      <c r="M149" s="910">
        <v>0</v>
      </c>
      <c r="N149" s="910"/>
      <c r="O149" s="910">
        <v>0</v>
      </c>
      <c r="P149" s="910"/>
      <c r="Q149" s="910">
        <v>0</v>
      </c>
      <c r="R149" s="910"/>
      <c r="S149" s="48"/>
      <c r="T149" s="48"/>
      <c r="U149" s="48"/>
      <c r="V149" s="48"/>
      <c r="W149" s="48"/>
      <c r="X149" s="48"/>
      <c r="Y149" s="48"/>
      <c r="Z149" s="48"/>
      <c r="AA149" s="48"/>
      <c r="AB149" s="48"/>
    </row>
    <row r="150" spans="2:28" s="35" customFormat="1" x14ac:dyDescent="0.2">
      <c r="B150" s="487" t="s">
        <v>24743</v>
      </c>
      <c r="C150" s="483"/>
      <c r="D150" s="484"/>
      <c r="E150" s="484"/>
      <c r="F150" s="484"/>
      <c r="G150" s="484"/>
      <c r="H150" s="488"/>
      <c r="I150" s="910">
        <v>4</v>
      </c>
      <c r="J150" s="910"/>
      <c r="K150" s="910">
        <v>0</v>
      </c>
      <c r="L150" s="910"/>
      <c r="M150" s="910">
        <v>0</v>
      </c>
      <c r="N150" s="910"/>
      <c r="O150" s="910">
        <v>0</v>
      </c>
      <c r="P150" s="910"/>
      <c r="Q150" s="910">
        <v>0</v>
      </c>
      <c r="R150" s="910"/>
      <c r="S150" s="48"/>
      <c r="T150" s="48"/>
      <c r="U150" s="48"/>
      <c r="V150" s="48"/>
      <c r="W150" s="48"/>
      <c r="X150" s="48"/>
      <c r="Y150" s="48"/>
      <c r="Z150" s="48"/>
      <c r="AA150" s="48"/>
      <c r="AB150" s="48"/>
    </row>
    <row r="151" spans="2:28" s="35" customFormat="1" x14ac:dyDescent="0.2">
      <c r="B151" s="487" t="s">
        <v>24744</v>
      </c>
      <c r="C151" s="483"/>
      <c r="D151" s="484"/>
      <c r="E151" s="484"/>
      <c r="F151" s="484"/>
      <c r="G151" s="484"/>
      <c r="H151" s="488"/>
      <c r="I151" s="910">
        <v>7</v>
      </c>
      <c r="J151" s="910"/>
      <c r="K151" s="910">
        <v>0</v>
      </c>
      <c r="L151" s="910"/>
      <c r="M151" s="910">
        <v>0</v>
      </c>
      <c r="N151" s="910"/>
      <c r="O151" s="910">
        <v>0</v>
      </c>
      <c r="P151" s="910"/>
      <c r="Q151" s="910">
        <v>0</v>
      </c>
      <c r="R151" s="910"/>
      <c r="S151" s="48"/>
      <c r="T151" s="48"/>
      <c r="U151" s="48"/>
      <c r="V151" s="48"/>
      <c r="W151" s="48"/>
      <c r="X151" s="48"/>
      <c r="Y151" s="48"/>
      <c r="Z151" s="48"/>
      <c r="AA151" s="48"/>
      <c r="AB151" s="48"/>
    </row>
    <row r="152" spans="2:28" s="35" customFormat="1" x14ac:dyDescent="0.2">
      <c r="B152" s="487" t="s">
        <v>24745</v>
      </c>
      <c r="C152" s="483"/>
      <c r="D152" s="484"/>
      <c r="E152" s="484"/>
      <c r="F152" s="484"/>
      <c r="G152" s="484"/>
      <c r="H152" s="488"/>
      <c r="I152" s="910">
        <v>7</v>
      </c>
      <c r="J152" s="910"/>
      <c r="K152" s="910">
        <v>0</v>
      </c>
      <c r="L152" s="910"/>
      <c r="M152" s="910">
        <v>0</v>
      </c>
      <c r="N152" s="910"/>
      <c r="O152" s="910">
        <v>0</v>
      </c>
      <c r="P152" s="910"/>
      <c r="Q152" s="910">
        <v>0</v>
      </c>
      <c r="R152" s="910"/>
      <c r="S152" s="48"/>
      <c r="T152" s="48"/>
      <c r="U152" s="48"/>
      <c r="V152" s="48"/>
      <c r="W152" s="48"/>
      <c r="X152" s="48"/>
      <c r="Y152" s="48"/>
      <c r="Z152" s="48"/>
      <c r="AA152" s="48"/>
      <c r="AB152" s="48"/>
    </row>
    <row r="153" spans="2:28" s="35" customFormat="1" x14ac:dyDescent="0.2">
      <c r="B153" s="487" t="s">
        <v>24746</v>
      </c>
      <c r="C153" s="483"/>
      <c r="D153" s="484"/>
      <c r="E153" s="484"/>
      <c r="F153" s="484"/>
      <c r="G153" s="484"/>
      <c r="H153" s="488"/>
      <c r="I153" s="910">
        <v>9</v>
      </c>
      <c r="J153" s="910"/>
      <c r="K153" s="910">
        <v>0</v>
      </c>
      <c r="L153" s="910"/>
      <c r="M153" s="910">
        <v>0</v>
      </c>
      <c r="N153" s="910"/>
      <c r="O153" s="910">
        <v>0</v>
      </c>
      <c r="P153" s="910"/>
      <c r="Q153" s="910">
        <v>0</v>
      </c>
      <c r="R153" s="910"/>
      <c r="S153" s="48"/>
      <c r="T153" s="48"/>
      <c r="U153" s="48"/>
      <c r="V153" s="48"/>
      <c r="W153" s="48"/>
      <c r="X153" s="48"/>
      <c r="Y153" s="48"/>
      <c r="Z153" s="48"/>
      <c r="AA153" s="48"/>
      <c r="AB153" s="48"/>
    </row>
    <row r="154" spans="2:28" s="35" customFormat="1" x14ac:dyDescent="0.2">
      <c r="B154" s="487" t="s">
        <v>24747</v>
      </c>
      <c r="C154" s="483"/>
      <c r="D154" s="484"/>
      <c r="E154" s="484"/>
      <c r="F154" s="484"/>
      <c r="G154" s="484"/>
      <c r="H154" s="488"/>
      <c r="I154" s="910">
        <v>3</v>
      </c>
      <c r="J154" s="910"/>
      <c r="K154" s="910">
        <v>0</v>
      </c>
      <c r="L154" s="910"/>
      <c r="M154" s="910">
        <v>0</v>
      </c>
      <c r="N154" s="910"/>
      <c r="O154" s="910">
        <v>0</v>
      </c>
      <c r="P154" s="910"/>
      <c r="Q154" s="910">
        <v>0</v>
      </c>
      <c r="R154" s="910"/>
      <c r="S154" s="48"/>
      <c r="T154" s="48"/>
      <c r="U154" s="48"/>
      <c r="V154" s="48"/>
      <c r="W154" s="48"/>
      <c r="X154" s="48"/>
      <c r="Y154" s="48"/>
      <c r="Z154" s="48"/>
      <c r="AA154" s="48"/>
      <c r="AB154" s="48"/>
    </row>
    <row r="155" spans="2:28" s="35" customFormat="1" x14ac:dyDescent="0.2">
      <c r="B155" s="487" t="s">
        <v>24748</v>
      </c>
      <c r="C155" s="483"/>
      <c r="D155" s="484"/>
      <c r="E155" s="484"/>
      <c r="F155" s="484"/>
      <c r="G155" s="484"/>
      <c r="H155" s="488"/>
      <c r="I155" s="910">
        <v>2</v>
      </c>
      <c r="J155" s="910"/>
      <c r="K155" s="910">
        <v>0</v>
      </c>
      <c r="L155" s="910"/>
      <c r="M155" s="910">
        <v>0</v>
      </c>
      <c r="N155" s="910"/>
      <c r="O155" s="910">
        <v>0</v>
      </c>
      <c r="P155" s="910"/>
      <c r="Q155" s="910">
        <v>0</v>
      </c>
      <c r="R155" s="910"/>
      <c r="S155" s="48"/>
      <c r="T155" s="48"/>
      <c r="U155" s="48"/>
      <c r="V155" s="48"/>
      <c r="W155" s="48"/>
      <c r="X155" s="48"/>
      <c r="Y155" s="48"/>
      <c r="Z155" s="48"/>
      <c r="AA155" s="48"/>
      <c r="AB155" s="48"/>
    </row>
    <row r="156" spans="2:28" s="35" customFormat="1" x14ac:dyDescent="0.2">
      <c r="B156" s="487" t="s">
        <v>25038</v>
      </c>
      <c r="C156" s="483"/>
      <c r="D156" s="484"/>
      <c r="E156" s="484"/>
      <c r="F156" s="484"/>
      <c r="G156" s="484"/>
      <c r="H156" s="488"/>
      <c r="I156" s="910">
        <v>7</v>
      </c>
      <c r="J156" s="910"/>
      <c r="K156" s="910">
        <v>0</v>
      </c>
      <c r="L156" s="910"/>
      <c r="M156" s="910">
        <v>0</v>
      </c>
      <c r="N156" s="910"/>
      <c r="O156" s="910">
        <v>0</v>
      </c>
      <c r="P156" s="910"/>
      <c r="Q156" s="910">
        <v>0</v>
      </c>
      <c r="R156" s="910"/>
      <c r="S156" s="48"/>
      <c r="T156" s="48"/>
      <c r="U156" s="48"/>
      <c r="V156" s="48"/>
      <c r="W156" s="48"/>
      <c r="X156" s="48"/>
      <c r="Y156" s="48"/>
      <c r="Z156" s="48"/>
      <c r="AA156" s="48"/>
      <c r="AB156" s="48"/>
    </row>
    <row r="157" spans="2:28" s="35" customFormat="1" x14ac:dyDescent="0.2">
      <c r="B157" s="487" t="s">
        <v>25048</v>
      </c>
      <c r="C157" s="483"/>
      <c r="D157" s="484"/>
      <c r="E157" s="484"/>
      <c r="F157" s="484"/>
      <c r="G157" s="484"/>
      <c r="H157" s="488"/>
      <c r="I157" s="910">
        <v>7</v>
      </c>
      <c r="J157" s="910"/>
      <c r="K157" s="910">
        <v>0</v>
      </c>
      <c r="L157" s="910"/>
      <c r="M157" s="910">
        <v>0</v>
      </c>
      <c r="N157" s="910"/>
      <c r="O157" s="910">
        <v>0</v>
      </c>
      <c r="P157" s="910"/>
      <c r="Q157" s="910">
        <v>0</v>
      </c>
      <c r="R157" s="910"/>
      <c r="S157" s="48"/>
      <c r="T157" s="48"/>
      <c r="U157" s="48"/>
      <c r="V157" s="48"/>
      <c r="W157" s="48"/>
      <c r="X157" s="48"/>
      <c r="Y157" s="48"/>
      <c r="Z157" s="48"/>
      <c r="AA157" s="48"/>
      <c r="AB157" s="48"/>
    </row>
    <row r="158" spans="2:28" s="35" customFormat="1" x14ac:dyDescent="0.2">
      <c r="B158" s="487" t="s">
        <v>25058</v>
      </c>
      <c r="C158" s="483"/>
      <c r="D158" s="484"/>
      <c r="E158" s="484"/>
      <c r="F158" s="484"/>
      <c r="G158" s="484"/>
      <c r="H158" s="488"/>
      <c r="I158" s="910">
        <v>6</v>
      </c>
      <c r="J158" s="910"/>
      <c r="K158" s="910">
        <v>0</v>
      </c>
      <c r="L158" s="910"/>
      <c r="M158" s="910">
        <v>0</v>
      </c>
      <c r="N158" s="910"/>
      <c r="O158" s="910">
        <v>0</v>
      </c>
      <c r="P158" s="910"/>
      <c r="Q158" s="910">
        <v>0</v>
      </c>
      <c r="R158" s="910"/>
      <c r="S158" s="48"/>
      <c r="T158" s="48"/>
      <c r="U158" s="48"/>
      <c r="V158" s="48"/>
      <c r="W158" s="48"/>
      <c r="X158" s="48"/>
      <c r="Y158" s="48"/>
      <c r="Z158" s="48"/>
      <c r="AA158" s="48"/>
      <c r="AB158" s="48"/>
    </row>
    <row r="159" spans="2:28" s="35" customFormat="1" x14ac:dyDescent="0.2">
      <c r="B159" s="487" t="s">
        <v>24750</v>
      </c>
      <c r="C159" s="483"/>
      <c r="D159" s="484"/>
      <c r="E159" s="484"/>
      <c r="F159" s="484"/>
      <c r="G159" s="484"/>
      <c r="H159" s="488"/>
      <c r="I159" s="910">
        <v>11</v>
      </c>
      <c r="J159" s="910"/>
      <c r="K159" s="910">
        <v>16</v>
      </c>
      <c r="L159" s="910"/>
      <c r="M159" s="910">
        <v>5</v>
      </c>
      <c r="N159" s="910"/>
      <c r="O159" s="910">
        <v>0</v>
      </c>
      <c r="P159" s="910"/>
      <c r="Q159" s="910">
        <v>0</v>
      </c>
      <c r="R159" s="910"/>
      <c r="S159" s="48"/>
      <c r="T159" s="48"/>
      <c r="U159" s="48"/>
      <c r="V159" s="48"/>
      <c r="W159" s="48"/>
      <c r="X159" s="48"/>
      <c r="Y159" s="48"/>
      <c r="Z159" s="48"/>
      <c r="AA159" s="48"/>
      <c r="AB159" s="48"/>
    </row>
    <row r="160" spans="2:28" s="35" customFormat="1" x14ac:dyDescent="0.2">
      <c r="B160" s="487" t="s">
        <v>24751</v>
      </c>
      <c r="C160" s="483"/>
      <c r="D160" s="484"/>
      <c r="E160" s="484"/>
      <c r="F160" s="484"/>
      <c r="G160" s="484"/>
      <c r="H160" s="488"/>
      <c r="I160" s="910">
        <v>19</v>
      </c>
      <c r="J160" s="910"/>
      <c r="K160" s="910">
        <v>4</v>
      </c>
      <c r="L160" s="910"/>
      <c r="M160" s="910">
        <v>16</v>
      </c>
      <c r="N160" s="910"/>
      <c r="O160" s="910">
        <v>0</v>
      </c>
      <c r="P160" s="910"/>
      <c r="Q160" s="910">
        <v>8</v>
      </c>
      <c r="R160" s="910"/>
      <c r="S160" s="48"/>
      <c r="T160" s="48"/>
      <c r="U160" s="48"/>
      <c r="V160" s="48"/>
      <c r="W160" s="48"/>
      <c r="X160" s="48"/>
      <c r="Y160" s="48"/>
      <c r="Z160" s="48"/>
      <c r="AA160" s="48"/>
      <c r="AB160" s="48"/>
    </row>
    <row r="161" spans="2:28" s="35" customFormat="1" x14ac:dyDescent="0.2">
      <c r="B161" s="487" t="s">
        <v>24752</v>
      </c>
      <c r="C161" s="483"/>
      <c r="D161" s="484"/>
      <c r="E161" s="484"/>
      <c r="F161" s="484"/>
      <c r="G161" s="484"/>
      <c r="H161" s="488"/>
      <c r="I161" s="910">
        <v>82</v>
      </c>
      <c r="J161" s="910"/>
      <c r="K161" s="910">
        <v>21</v>
      </c>
      <c r="L161" s="910"/>
      <c r="M161" s="910">
        <v>4</v>
      </c>
      <c r="N161" s="910"/>
      <c r="O161" s="910">
        <v>8</v>
      </c>
      <c r="P161" s="910"/>
      <c r="Q161" s="910">
        <v>5</v>
      </c>
      <c r="R161" s="910"/>
      <c r="S161" s="48"/>
      <c r="T161" s="48"/>
      <c r="U161" s="48"/>
      <c r="V161" s="48"/>
      <c r="W161" s="48"/>
      <c r="X161" s="48"/>
      <c r="Y161" s="48"/>
      <c r="Z161" s="48"/>
      <c r="AA161" s="48"/>
      <c r="AB161" s="48"/>
    </row>
    <row r="162" spans="2:28" s="35" customFormat="1" x14ac:dyDescent="0.2">
      <c r="B162" s="487" t="s">
        <v>24969</v>
      </c>
      <c r="C162" s="483"/>
      <c r="D162" s="484"/>
      <c r="E162" s="484"/>
      <c r="F162" s="484"/>
      <c r="G162" s="484"/>
      <c r="H162" s="488"/>
      <c r="I162" s="910">
        <v>62</v>
      </c>
      <c r="J162" s="910"/>
      <c r="K162" s="910">
        <v>4</v>
      </c>
      <c r="L162" s="910"/>
      <c r="M162" s="910">
        <v>15</v>
      </c>
      <c r="N162" s="910"/>
      <c r="O162" s="910">
        <v>9</v>
      </c>
      <c r="P162" s="910"/>
      <c r="Q162" s="910">
        <v>38</v>
      </c>
      <c r="R162" s="910"/>
      <c r="S162" s="48"/>
      <c r="T162" s="48"/>
      <c r="U162" s="48"/>
      <c r="V162" s="48"/>
      <c r="W162" s="48"/>
      <c r="X162" s="48"/>
      <c r="Y162" s="48"/>
      <c r="Z162" s="48"/>
      <c r="AA162" s="48"/>
      <c r="AB162" s="48"/>
    </row>
    <row r="163" spans="2:28" s="35" customFormat="1" x14ac:dyDescent="0.2">
      <c r="B163" s="487" t="s">
        <v>24753</v>
      </c>
      <c r="C163" s="483"/>
      <c r="D163" s="484"/>
      <c r="E163" s="484"/>
      <c r="F163" s="484"/>
      <c r="G163" s="484"/>
      <c r="H163" s="488"/>
      <c r="I163" s="910">
        <v>10</v>
      </c>
      <c r="J163" s="910"/>
      <c r="K163" s="910">
        <v>5</v>
      </c>
      <c r="L163" s="910"/>
      <c r="M163" s="910">
        <v>3</v>
      </c>
      <c r="N163" s="910"/>
      <c r="O163" s="910">
        <v>0</v>
      </c>
      <c r="P163" s="910"/>
      <c r="Q163" s="910">
        <v>0</v>
      </c>
      <c r="R163" s="910"/>
      <c r="S163" s="48"/>
      <c r="T163" s="48"/>
      <c r="U163" s="48"/>
      <c r="V163" s="48"/>
      <c r="W163" s="48"/>
      <c r="X163" s="48"/>
      <c r="Y163" s="48"/>
      <c r="Z163" s="48"/>
      <c r="AA163" s="48"/>
      <c r="AB163" s="48"/>
    </row>
    <row r="164" spans="2:28" s="35" customFormat="1" x14ac:dyDescent="0.2">
      <c r="B164" s="487" t="s">
        <v>24754</v>
      </c>
      <c r="C164" s="483"/>
      <c r="D164" s="484"/>
      <c r="E164" s="484"/>
      <c r="F164" s="484"/>
      <c r="G164" s="484"/>
      <c r="H164" s="488"/>
      <c r="I164" s="910">
        <v>6</v>
      </c>
      <c r="J164" s="910"/>
      <c r="K164" s="910">
        <v>0</v>
      </c>
      <c r="L164" s="910"/>
      <c r="M164" s="910">
        <v>0</v>
      </c>
      <c r="N164" s="910"/>
      <c r="O164" s="910">
        <v>0</v>
      </c>
      <c r="P164" s="910"/>
      <c r="Q164" s="910">
        <v>0</v>
      </c>
      <c r="R164" s="910"/>
      <c r="S164" s="48"/>
      <c r="T164" s="48"/>
      <c r="U164" s="48"/>
      <c r="V164" s="48"/>
      <c r="W164" s="48"/>
      <c r="X164" s="48"/>
      <c r="Y164" s="48"/>
      <c r="Z164" s="48"/>
      <c r="AA164" s="48"/>
      <c r="AB164" s="48"/>
    </row>
    <row r="165" spans="2:28" s="35" customFormat="1" x14ac:dyDescent="0.2">
      <c r="B165" s="487" t="s">
        <v>24755</v>
      </c>
      <c r="C165" s="483"/>
      <c r="D165" s="484"/>
      <c r="E165" s="484"/>
      <c r="F165" s="484"/>
      <c r="G165" s="484"/>
      <c r="H165" s="488"/>
      <c r="I165" s="910">
        <v>3</v>
      </c>
      <c r="J165" s="910"/>
      <c r="K165" s="910">
        <v>0</v>
      </c>
      <c r="L165" s="910"/>
      <c r="M165" s="910">
        <v>0</v>
      </c>
      <c r="N165" s="910"/>
      <c r="O165" s="910">
        <v>0</v>
      </c>
      <c r="P165" s="910"/>
      <c r="Q165" s="910">
        <v>0</v>
      </c>
      <c r="R165" s="910"/>
      <c r="S165" s="48"/>
      <c r="T165" s="48"/>
      <c r="U165" s="48"/>
      <c r="V165" s="48"/>
      <c r="W165" s="48"/>
      <c r="X165" s="48"/>
      <c r="Y165" s="48"/>
      <c r="Z165" s="48"/>
      <c r="AA165" s="48"/>
      <c r="AB165" s="48"/>
    </row>
    <row r="166" spans="2:28" s="35" customFormat="1" x14ac:dyDescent="0.2">
      <c r="B166" s="487" t="s">
        <v>24756</v>
      </c>
      <c r="C166" s="483"/>
      <c r="D166" s="484"/>
      <c r="E166" s="484"/>
      <c r="F166" s="484"/>
      <c r="G166" s="484"/>
      <c r="H166" s="488"/>
      <c r="I166" s="910">
        <v>2</v>
      </c>
      <c r="J166" s="910"/>
      <c r="K166" s="910">
        <v>0</v>
      </c>
      <c r="L166" s="910"/>
      <c r="M166" s="910">
        <v>0</v>
      </c>
      <c r="N166" s="910"/>
      <c r="O166" s="910">
        <v>0</v>
      </c>
      <c r="P166" s="910"/>
      <c r="Q166" s="910">
        <v>0</v>
      </c>
      <c r="R166" s="910"/>
      <c r="S166" s="48"/>
      <c r="T166" s="48"/>
      <c r="U166" s="48"/>
      <c r="V166" s="48"/>
      <c r="W166" s="48"/>
      <c r="X166" s="48"/>
      <c r="Y166" s="48"/>
      <c r="Z166" s="48"/>
      <c r="AA166" s="48"/>
      <c r="AB166" s="48"/>
    </row>
    <row r="167" spans="2:28" s="35" customFormat="1" x14ac:dyDescent="0.2">
      <c r="B167" s="487" t="s">
        <v>24757</v>
      </c>
      <c r="C167" s="483"/>
      <c r="D167" s="484"/>
      <c r="E167" s="484"/>
      <c r="F167" s="484"/>
      <c r="G167" s="484"/>
      <c r="H167" s="488"/>
      <c r="I167" s="910">
        <v>3</v>
      </c>
      <c r="J167" s="910"/>
      <c r="K167" s="910">
        <v>0</v>
      </c>
      <c r="L167" s="910"/>
      <c r="M167" s="910">
        <v>0</v>
      </c>
      <c r="N167" s="910"/>
      <c r="O167" s="910">
        <v>0</v>
      </c>
      <c r="P167" s="910"/>
      <c r="Q167" s="910">
        <v>0</v>
      </c>
      <c r="R167" s="910"/>
      <c r="S167" s="48"/>
      <c r="T167" s="48"/>
      <c r="U167" s="48"/>
      <c r="V167" s="48"/>
      <c r="W167" s="48"/>
      <c r="X167" s="48"/>
      <c r="Y167" s="48"/>
      <c r="Z167" s="48"/>
      <c r="AA167" s="48"/>
      <c r="AB167" s="48"/>
    </row>
    <row r="168" spans="2:28" s="35" customFormat="1" x14ac:dyDescent="0.2">
      <c r="B168" s="487" t="s">
        <v>24758</v>
      </c>
      <c r="C168" s="483"/>
      <c r="D168" s="484"/>
      <c r="E168" s="484"/>
      <c r="F168" s="484"/>
      <c r="G168" s="484"/>
      <c r="H168" s="488"/>
      <c r="I168" s="910">
        <v>2</v>
      </c>
      <c r="J168" s="910"/>
      <c r="K168" s="910">
        <v>0</v>
      </c>
      <c r="L168" s="910"/>
      <c r="M168" s="910">
        <v>0</v>
      </c>
      <c r="N168" s="910"/>
      <c r="O168" s="910">
        <v>0</v>
      </c>
      <c r="P168" s="910"/>
      <c r="Q168" s="910">
        <v>0</v>
      </c>
      <c r="R168" s="910"/>
      <c r="S168" s="48"/>
      <c r="T168" s="48"/>
      <c r="U168" s="48"/>
      <c r="V168" s="48"/>
      <c r="W168" s="48"/>
      <c r="X168" s="48"/>
      <c r="Y168" s="48"/>
      <c r="Z168" s="48"/>
      <c r="AA168" s="48"/>
      <c r="AB168" s="48"/>
    </row>
    <row r="169" spans="2:28" s="35" customFormat="1" x14ac:dyDescent="0.2">
      <c r="B169" s="487" t="s">
        <v>25099</v>
      </c>
      <c r="C169" s="483"/>
      <c r="D169" s="484"/>
      <c r="E169" s="484"/>
      <c r="F169" s="484"/>
      <c r="G169" s="484"/>
      <c r="H169" s="488"/>
      <c r="I169" s="910">
        <v>4</v>
      </c>
      <c r="J169" s="910"/>
      <c r="K169" s="910">
        <v>0</v>
      </c>
      <c r="L169" s="910"/>
      <c r="M169" s="910">
        <v>2</v>
      </c>
      <c r="N169" s="910"/>
      <c r="O169" s="910">
        <v>0</v>
      </c>
      <c r="P169" s="910"/>
      <c r="Q169" s="910">
        <v>0</v>
      </c>
      <c r="R169" s="910"/>
      <c r="S169" s="48"/>
      <c r="T169" s="48"/>
      <c r="U169" s="48"/>
      <c r="V169" s="48"/>
      <c r="W169" s="48"/>
      <c r="X169" s="48"/>
      <c r="Y169" s="48"/>
      <c r="Z169" s="48"/>
      <c r="AA169" s="48"/>
      <c r="AB169" s="48"/>
    </row>
    <row r="170" spans="2:28" s="35" customFormat="1" x14ac:dyDescent="0.2">
      <c r="B170" s="487" t="s">
        <v>25100</v>
      </c>
      <c r="C170" s="483"/>
      <c r="D170" s="484"/>
      <c r="E170" s="484"/>
      <c r="F170" s="484"/>
      <c r="G170" s="484"/>
      <c r="H170" s="488"/>
      <c r="I170" s="910">
        <v>6</v>
      </c>
      <c r="J170" s="910"/>
      <c r="K170" s="910">
        <v>0</v>
      </c>
      <c r="L170" s="910"/>
      <c r="M170" s="910">
        <v>0</v>
      </c>
      <c r="N170" s="910"/>
      <c r="O170" s="910">
        <v>0</v>
      </c>
      <c r="P170" s="910"/>
      <c r="Q170" s="910">
        <v>0</v>
      </c>
      <c r="R170" s="910"/>
      <c r="S170" s="48"/>
      <c r="T170" s="48"/>
      <c r="U170" s="48"/>
      <c r="V170" s="48"/>
      <c r="W170" s="48"/>
      <c r="X170" s="48"/>
      <c r="Y170" s="48"/>
      <c r="Z170" s="48"/>
      <c r="AA170" s="48"/>
      <c r="AB170" s="48"/>
    </row>
    <row r="171" spans="2:28" s="35" customFormat="1" x14ac:dyDescent="0.2">
      <c r="B171" s="487" t="s">
        <v>25101</v>
      </c>
      <c r="C171" s="483"/>
      <c r="D171" s="484"/>
      <c r="E171" s="484"/>
      <c r="F171" s="484"/>
      <c r="G171" s="484"/>
      <c r="H171" s="488"/>
      <c r="I171" s="910">
        <v>0</v>
      </c>
      <c r="J171" s="910"/>
      <c r="K171" s="910">
        <v>3</v>
      </c>
      <c r="L171" s="910"/>
      <c r="M171" s="910">
        <v>0</v>
      </c>
      <c r="N171" s="910"/>
      <c r="O171" s="910">
        <v>0</v>
      </c>
      <c r="P171" s="910"/>
      <c r="Q171" s="910">
        <v>0</v>
      </c>
      <c r="R171" s="910"/>
      <c r="S171" s="48"/>
      <c r="T171" s="48"/>
      <c r="U171" s="48"/>
      <c r="V171" s="48"/>
      <c r="W171" s="48"/>
      <c r="X171" s="48"/>
      <c r="Y171" s="48"/>
      <c r="Z171" s="48"/>
      <c r="AA171" s="48"/>
      <c r="AB171" s="48"/>
    </row>
    <row r="172" spans="2:28" s="35" customFormat="1" x14ac:dyDescent="0.2">
      <c r="B172" s="487" t="s">
        <v>25102</v>
      </c>
      <c r="C172" s="483"/>
      <c r="D172" s="484"/>
      <c r="E172" s="484"/>
      <c r="F172" s="484"/>
      <c r="G172" s="484"/>
      <c r="H172" s="488"/>
      <c r="I172" s="910">
        <v>0</v>
      </c>
      <c r="J172" s="910"/>
      <c r="K172" s="910">
        <v>0</v>
      </c>
      <c r="L172" s="910"/>
      <c r="M172" s="910">
        <v>0</v>
      </c>
      <c r="N172" s="910"/>
      <c r="O172" s="910">
        <v>0</v>
      </c>
      <c r="P172" s="910"/>
      <c r="Q172" s="910">
        <v>0</v>
      </c>
      <c r="R172" s="910"/>
      <c r="S172" s="48"/>
      <c r="T172" s="48"/>
      <c r="U172" s="48"/>
      <c r="V172" s="48"/>
      <c r="W172" s="48"/>
      <c r="X172" s="48"/>
      <c r="Y172" s="48"/>
      <c r="Z172" s="48"/>
      <c r="AA172" s="48"/>
      <c r="AB172" s="48"/>
    </row>
    <row r="173" spans="2:28" s="35" customFormat="1" x14ac:dyDescent="0.2">
      <c r="B173" s="487" t="s">
        <v>24759</v>
      </c>
      <c r="C173" s="483"/>
      <c r="D173" s="484"/>
      <c r="E173" s="484"/>
      <c r="F173" s="484"/>
      <c r="G173" s="484"/>
      <c r="H173" s="488"/>
      <c r="I173" s="910">
        <v>8</v>
      </c>
      <c r="J173" s="910"/>
      <c r="K173" s="910">
        <v>0</v>
      </c>
      <c r="L173" s="910"/>
      <c r="M173" s="910">
        <v>0</v>
      </c>
      <c r="N173" s="910"/>
      <c r="O173" s="910">
        <v>0</v>
      </c>
      <c r="P173" s="910"/>
      <c r="Q173" s="910">
        <v>0</v>
      </c>
      <c r="R173" s="910"/>
      <c r="S173" s="48"/>
      <c r="T173" s="48"/>
      <c r="U173" s="48"/>
      <c r="V173" s="48"/>
      <c r="W173" s="48"/>
      <c r="X173" s="48"/>
      <c r="Y173" s="48"/>
      <c r="Z173" s="48"/>
      <c r="AA173" s="48"/>
      <c r="AB173" s="48"/>
    </row>
    <row r="174" spans="2:28" s="35" customFormat="1" x14ac:dyDescent="0.2">
      <c r="B174" s="487" t="s">
        <v>24760</v>
      </c>
      <c r="C174" s="483"/>
      <c r="D174" s="484"/>
      <c r="E174" s="484"/>
      <c r="F174" s="484"/>
      <c r="G174" s="484"/>
      <c r="H174" s="488"/>
      <c r="I174" s="910">
        <v>1</v>
      </c>
      <c r="J174" s="910"/>
      <c r="K174" s="910">
        <v>0</v>
      </c>
      <c r="L174" s="910"/>
      <c r="M174" s="910">
        <v>0</v>
      </c>
      <c r="N174" s="910"/>
      <c r="O174" s="910">
        <v>0</v>
      </c>
      <c r="P174" s="910"/>
      <c r="Q174" s="910">
        <v>0</v>
      </c>
      <c r="R174" s="910"/>
      <c r="S174" s="48"/>
      <c r="T174" s="48"/>
      <c r="U174" s="48"/>
      <c r="V174" s="48"/>
      <c r="W174" s="48"/>
      <c r="X174" s="48"/>
      <c r="Y174" s="48"/>
      <c r="Z174" s="48"/>
      <c r="AA174" s="48"/>
      <c r="AB174" s="48"/>
    </row>
    <row r="175" spans="2:28" s="35" customFormat="1" x14ac:dyDescent="0.2">
      <c r="B175" s="487" t="s">
        <v>24761</v>
      </c>
      <c r="C175" s="483"/>
      <c r="D175" s="484"/>
      <c r="E175" s="484"/>
      <c r="F175" s="484"/>
      <c r="G175" s="484"/>
      <c r="H175" s="488"/>
      <c r="I175" s="910">
        <v>6</v>
      </c>
      <c r="J175" s="910"/>
      <c r="K175" s="910">
        <v>0</v>
      </c>
      <c r="L175" s="910"/>
      <c r="M175" s="910">
        <v>0</v>
      </c>
      <c r="N175" s="910"/>
      <c r="O175" s="910">
        <v>0</v>
      </c>
      <c r="P175" s="910"/>
      <c r="Q175" s="910">
        <v>0</v>
      </c>
      <c r="R175" s="910"/>
      <c r="S175" s="48"/>
      <c r="T175" s="48"/>
      <c r="U175" s="48"/>
      <c r="V175" s="48"/>
      <c r="W175" s="48"/>
      <c r="X175" s="48"/>
      <c r="Y175" s="48"/>
      <c r="Z175" s="48"/>
      <c r="AA175" s="48"/>
      <c r="AB175" s="48"/>
    </row>
    <row r="176" spans="2:28" s="35" customFormat="1" x14ac:dyDescent="0.2">
      <c r="B176" s="487" t="s">
        <v>24762</v>
      </c>
      <c r="C176" s="483"/>
      <c r="D176" s="484"/>
      <c r="E176" s="484"/>
      <c r="F176" s="484"/>
      <c r="G176" s="484"/>
      <c r="H176" s="488"/>
      <c r="I176" s="910">
        <v>7</v>
      </c>
      <c r="J176" s="910"/>
      <c r="K176" s="910">
        <v>0</v>
      </c>
      <c r="L176" s="910"/>
      <c r="M176" s="910">
        <v>0</v>
      </c>
      <c r="N176" s="910"/>
      <c r="O176" s="910">
        <v>0</v>
      </c>
      <c r="P176" s="910"/>
      <c r="Q176" s="910">
        <v>0</v>
      </c>
      <c r="R176" s="910"/>
      <c r="S176" s="48"/>
      <c r="T176" s="48"/>
      <c r="U176" s="48"/>
      <c r="V176" s="48"/>
      <c r="W176" s="48"/>
      <c r="X176" s="48"/>
      <c r="Y176" s="48"/>
      <c r="Z176" s="48"/>
      <c r="AA176" s="48"/>
      <c r="AB176" s="48"/>
    </row>
    <row r="177" spans="2:28" s="35" customFormat="1" x14ac:dyDescent="0.2">
      <c r="B177" s="487" t="s">
        <v>24763</v>
      </c>
      <c r="C177" s="483"/>
      <c r="D177" s="484"/>
      <c r="E177" s="484"/>
      <c r="F177" s="484"/>
      <c r="G177" s="484"/>
      <c r="H177" s="488"/>
      <c r="I177" s="910">
        <v>10</v>
      </c>
      <c r="J177" s="910"/>
      <c r="K177" s="910">
        <v>0</v>
      </c>
      <c r="L177" s="910"/>
      <c r="M177" s="910">
        <v>0</v>
      </c>
      <c r="N177" s="910"/>
      <c r="O177" s="910">
        <v>0</v>
      </c>
      <c r="P177" s="910"/>
      <c r="Q177" s="910">
        <v>0</v>
      </c>
      <c r="R177" s="910"/>
      <c r="S177" s="48"/>
      <c r="T177" s="48"/>
      <c r="U177" s="48"/>
      <c r="V177" s="48"/>
      <c r="W177" s="48"/>
      <c r="X177" s="48"/>
      <c r="Y177" s="48"/>
      <c r="Z177" s="48"/>
      <c r="AA177" s="48"/>
      <c r="AB177" s="48"/>
    </row>
    <row r="178" spans="2:28" s="35" customFormat="1" x14ac:dyDescent="0.2">
      <c r="B178" s="487" t="s">
        <v>24764</v>
      </c>
      <c r="C178" s="483"/>
      <c r="D178" s="484"/>
      <c r="E178" s="484"/>
      <c r="F178" s="484"/>
      <c r="G178" s="484"/>
      <c r="H178" s="488"/>
      <c r="I178" s="910">
        <v>12</v>
      </c>
      <c r="J178" s="910"/>
      <c r="K178" s="910">
        <v>12</v>
      </c>
      <c r="L178" s="910"/>
      <c r="M178" s="910">
        <v>4</v>
      </c>
      <c r="N178" s="910"/>
      <c r="O178" s="910">
        <v>4</v>
      </c>
      <c r="P178" s="910"/>
      <c r="Q178" s="910">
        <v>9</v>
      </c>
      <c r="R178" s="910"/>
      <c r="S178" s="48"/>
      <c r="T178" s="48"/>
      <c r="U178" s="48"/>
      <c r="V178" s="48"/>
      <c r="W178" s="48"/>
      <c r="X178" s="48"/>
      <c r="Y178" s="48"/>
      <c r="Z178" s="48"/>
      <c r="AA178" s="48"/>
      <c r="AB178" s="48"/>
    </row>
    <row r="179" spans="2:28" s="35" customFormat="1" x14ac:dyDescent="0.2">
      <c r="B179" s="487" t="s">
        <v>24765</v>
      </c>
      <c r="C179" s="483"/>
      <c r="D179" s="484"/>
      <c r="E179" s="484"/>
      <c r="F179" s="484"/>
      <c r="G179" s="484"/>
      <c r="H179" s="488"/>
      <c r="I179" s="910">
        <v>7</v>
      </c>
      <c r="J179" s="910"/>
      <c r="K179" s="910">
        <v>0</v>
      </c>
      <c r="L179" s="910"/>
      <c r="M179" s="910">
        <v>0</v>
      </c>
      <c r="N179" s="910"/>
      <c r="O179" s="910">
        <v>0</v>
      </c>
      <c r="P179" s="910"/>
      <c r="Q179" s="910">
        <v>0</v>
      </c>
      <c r="R179" s="910"/>
      <c r="S179" s="48"/>
      <c r="T179" s="48"/>
      <c r="U179" s="48"/>
      <c r="V179" s="48"/>
      <c r="W179" s="48"/>
      <c r="X179" s="48"/>
      <c r="Y179" s="48"/>
      <c r="Z179" s="48"/>
      <c r="AA179" s="48"/>
      <c r="AB179" s="48"/>
    </row>
    <row r="180" spans="2:28" s="35" customFormat="1" x14ac:dyDescent="0.2">
      <c r="B180" s="487" t="s">
        <v>24766</v>
      </c>
      <c r="C180" s="483"/>
      <c r="D180" s="484"/>
      <c r="E180" s="484"/>
      <c r="F180" s="484"/>
      <c r="G180" s="484"/>
      <c r="H180" s="488"/>
      <c r="I180" s="910">
        <v>5</v>
      </c>
      <c r="J180" s="910"/>
      <c r="K180" s="910">
        <v>0</v>
      </c>
      <c r="L180" s="910"/>
      <c r="M180" s="910">
        <v>0</v>
      </c>
      <c r="N180" s="910"/>
      <c r="O180" s="910">
        <v>0</v>
      </c>
      <c r="P180" s="910"/>
      <c r="Q180" s="910">
        <v>0</v>
      </c>
      <c r="R180" s="910"/>
      <c r="S180" s="48"/>
      <c r="T180" s="48"/>
      <c r="U180" s="48"/>
      <c r="V180" s="48"/>
      <c r="W180" s="48"/>
      <c r="X180" s="48"/>
      <c r="Y180" s="48"/>
      <c r="Z180" s="48"/>
      <c r="AA180" s="48"/>
      <c r="AB180" s="48"/>
    </row>
    <row r="181" spans="2:28" s="35" customFormat="1" x14ac:dyDescent="0.2">
      <c r="B181" s="487" t="s">
        <v>24767</v>
      </c>
      <c r="C181" s="483"/>
      <c r="D181" s="484"/>
      <c r="E181" s="484"/>
      <c r="F181" s="484"/>
      <c r="G181" s="484"/>
      <c r="H181" s="488"/>
      <c r="I181" s="910">
        <v>6</v>
      </c>
      <c r="J181" s="910"/>
      <c r="K181" s="910">
        <v>0</v>
      </c>
      <c r="L181" s="910"/>
      <c r="M181" s="910">
        <v>0</v>
      </c>
      <c r="N181" s="910"/>
      <c r="O181" s="910">
        <v>0</v>
      </c>
      <c r="P181" s="910"/>
      <c r="Q181" s="910">
        <v>0</v>
      </c>
      <c r="R181" s="910"/>
      <c r="S181" s="48"/>
      <c r="T181" s="48"/>
      <c r="U181" s="48"/>
      <c r="V181" s="48"/>
      <c r="W181" s="48"/>
      <c r="X181" s="48"/>
      <c r="Y181" s="48"/>
      <c r="Z181" s="48"/>
      <c r="AA181" s="48"/>
      <c r="AB181" s="48"/>
    </row>
    <row r="182" spans="2:28" s="35" customFormat="1" x14ac:dyDescent="0.2">
      <c r="B182" s="487" t="s">
        <v>24768</v>
      </c>
      <c r="C182" s="483"/>
      <c r="D182" s="484"/>
      <c r="E182" s="484"/>
      <c r="F182" s="484"/>
      <c r="G182" s="484"/>
      <c r="H182" s="488"/>
      <c r="I182" s="910">
        <v>7</v>
      </c>
      <c r="J182" s="910"/>
      <c r="K182" s="910">
        <v>0</v>
      </c>
      <c r="L182" s="910"/>
      <c r="M182" s="910">
        <v>0</v>
      </c>
      <c r="N182" s="910"/>
      <c r="O182" s="910">
        <v>0</v>
      </c>
      <c r="P182" s="910"/>
      <c r="Q182" s="910">
        <v>0</v>
      </c>
      <c r="R182" s="910"/>
      <c r="S182" s="48"/>
      <c r="T182" s="48"/>
      <c r="U182" s="48"/>
      <c r="V182" s="48"/>
      <c r="W182" s="48"/>
      <c r="X182" s="48"/>
      <c r="Y182" s="48"/>
      <c r="Z182" s="48"/>
      <c r="AA182" s="48"/>
      <c r="AB182" s="48"/>
    </row>
    <row r="183" spans="2:28" s="35" customFormat="1" x14ac:dyDescent="0.2">
      <c r="B183" s="487" t="s">
        <v>24769</v>
      </c>
      <c r="C183" s="483"/>
      <c r="D183" s="484"/>
      <c r="E183" s="484"/>
      <c r="F183" s="484"/>
      <c r="G183" s="484"/>
      <c r="H183" s="488"/>
      <c r="I183" s="910">
        <v>9</v>
      </c>
      <c r="J183" s="910"/>
      <c r="K183" s="910">
        <v>0</v>
      </c>
      <c r="L183" s="910"/>
      <c r="M183" s="910">
        <v>0</v>
      </c>
      <c r="N183" s="910"/>
      <c r="O183" s="910">
        <v>0</v>
      </c>
      <c r="P183" s="910"/>
      <c r="Q183" s="910">
        <v>0</v>
      </c>
      <c r="R183" s="910"/>
      <c r="S183" s="48"/>
      <c r="T183" s="48"/>
      <c r="U183" s="48"/>
      <c r="V183" s="48"/>
      <c r="W183" s="48"/>
      <c r="X183" s="48"/>
      <c r="Y183" s="48"/>
      <c r="Z183" s="48"/>
      <c r="AA183" s="48"/>
      <c r="AB183" s="48"/>
    </row>
    <row r="184" spans="2:28" s="35" customFormat="1" x14ac:dyDescent="0.2">
      <c r="B184" s="487" t="s">
        <v>24770</v>
      </c>
      <c r="C184" s="483"/>
      <c r="D184" s="484"/>
      <c r="E184" s="484"/>
      <c r="F184" s="484"/>
      <c r="G184" s="484"/>
      <c r="H184" s="488"/>
      <c r="I184" s="910">
        <v>7</v>
      </c>
      <c r="J184" s="910"/>
      <c r="K184" s="910">
        <v>0</v>
      </c>
      <c r="L184" s="910"/>
      <c r="M184" s="910">
        <v>0</v>
      </c>
      <c r="N184" s="910"/>
      <c r="O184" s="910">
        <v>0</v>
      </c>
      <c r="P184" s="910"/>
      <c r="Q184" s="910">
        <v>0</v>
      </c>
      <c r="R184" s="910"/>
      <c r="S184" s="48"/>
      <c r="T184" s="48"/>
      <c r="U184" s="48"/>
      <c r="V184" s="48"/>
      <c r="W184" s="48"/>
      <c r="X184" s="48"/>
      <c r="Y184" s="48"/>
      <c r="Z184" s="48"/>
      <c r="AA184" s="48"/>
      <c r="AB184" s="48"/>
    </row>
    <row r="185" spans="2:28" s="35" customFormat="1" x14ac:dyDescent="0.2">
      <c r="B185" s="487" t="s">
        <v>24771</v>
      </c>
      <c r="C185" s="483"/>
      <c r="D185" s="484"/>
      <c r="E185" s="484"/>
      <c r="F185" s="484"/>
      <c r="G185" s="484"/>
      <c r="H185" s="488"/>
      <c r="I185" s="910">
        <v>8</v>
      </c>
      <c r="J185" s="910"/>
      <c r="K185" s="910">
        <v>0</v>
      </c>
      <c r="L185" s="910"/>
      <c r="M185" s="910">
        <v>0</v>
      </c>
      <c r="N185" s="910"/>
      <c r="O185" s="910">
        <v>0</v>
      </c>
      <c r="P185" s="910"/>
      <c r="Q185" s="910">
        <v>0</v>
      </c>
      <c r="R185" s="910"/>
      <c r="S185" s="48"/>
      <c r="T185" s="48"/>
      <c r="U185" s="48"/>
      <c r="V185" s="48"/>
      <c r="W185" s="48"/>
      <c r="X185" s="48"/>
      <c r="Y185" s="48"/>
      <c r="Z185" s="48"/>
      <c r="AA185" s="48"/>
      <c r="AB185" s="48"/>
    </row>
    <row r="186" spans="2:28" s="35" customFormat="1" x14ac:dyDescent="0.2">
      <c r="B186" s="487" t="s">
        <v>24772</v>
      </c>
      <c r="C186" s="483"/>
      <c r="D186" s="484"/>
      <c r="E186" s="484"/>
      <c r="F186" s="484"/>
      <c r="G186" s="484"/>
      <c r="H186" s="488"/>
      <c r="I186" s="910">
        <v>17</v>
      </c>
      <c r="J186" s="910"/>
      <c r="K186" s="910">
        <v>0</v>
      </c>
      <c r="L186" s="910"/>
      <c r="M186" s="910">
        <v>0</v>
      </c>
      <c r="N186" s="910"/>
      <c r="O186" s="910">
        <v>0</v>
      </c>
      <c r="P186" s="910"/>
      <c r="Q186" s="910">
        <v>0</v>
      </c>
      <c r="R186" s="910"/>
      <c r="S186" s="48"/>
      <c r="T186" s="48"/>
      <c r="U186" s="48"/>
      <c r="V186" s="48"/>
      <c r="W186" s="48"/>
      <c r="X186" s="48"/>
      <c r="Y186" s="48"/>
      <c r="Z186" s="48"/>
      <c r="AA186" s="48"/>
      <c r="AB186" s="48"/>
    </row>
    <row r="187" spans="2:28" s="35" customFormat="1" x14ac:dyDescent="0.2">
      <c r="B187" s="487" t="s">
        <v>25098</v>
      </c>
      <c r="C187" s="483"/>
      <c r="D187" s="484"/>
      <c r="E187" s="484"/>
      <c r="F187" s="484"/>
      <c r="G187" s="484"/>
      <c r="H187" s="488"/>
      <c r="I187" s="910">
        <v>9</v>
      </c>
      <c r="J187" s="910"/>
      <c r="K187" s="910">
        <v>0</v>
      </c>
      <c r="L187" s="910"/>
      <c r="M187" s="910">
        <v>0</v>
      </c>
      <c r="N187" s="910"/>
      <c r="O187" s="910">
        <v>0</v>
      </c>
      <c r="P187" s="910"/>
      <c r="Q187" s="910">
        <v>0</v>
      </c>
      <c r="R187" s="910"/>
      <c r="S187" s="48"/>
      <c r="T187" s="48"/>
      <c r="U187" s="48"/>
      <c r="V187" s="48"/>
      <c r="W187" s="48"/>
      <c r="X187" s="48"/>
      <c r="Y187" s="48"/>
      <c r="Z187" s="48"/>
      <c r="AA187" s="48"/>
      <c r="AB187" s="48"/>
    </row>
    <row r="188" spans="2:28" s="35" customFormat="1" x14ac:dyDescent="0.2">
      <c r="B188" s="487" t="s">
        <v>24773</v>
      </c>
      <c r="C188" s="483"/>
      <c r="D188" s="484"/>
      <c r="E188" s="484"/>
      <c r="F188" s="484"/>
      <c r="G188" s="484"/>
      <c r="H188" s="488"/>
      <c r="I188" s="910">
        <v>6</v>
      </c>
      <c r="J188" s="910"/>
      <c r="K188" s="910">
        <v>0</v>
      </c>
      <c r="L188" s="910"/>
      <c r="M188" s="910">
        <v>0</v>
      </c>
      <c r="N188" s="910"/>
      <c r="O188" s="910">
        <v>0</v>
      </c>
      <c r="P188" s="910"/>
      <c r="Q188" s="910">
        <v>0</v>
      </c>
      <c r="R188" s="910"/>
      <c r="S188" s="48"/>
      <c r="T188" s="48"/>
      <c r="U188" s="48"/>
      <c r="V188" s="48"/>
      <c r="W188" s="48"/>
      <c r="X188" s="48"/>
      <c r="Y188" s="48"/>
      <c r="Z188" s="48"/>
      <c r="AA188" s="48"/>
      <c r="AB188" s="48"/>
    </row>
    <row r="189" spans="2:28" s="35" customFormat="1" x14ac:dyDescent="0.2">
      <c r="B189" s="487" t="s">
        <v>24774</v>
      </c>
      <c r="C189" s="483"/>
      <c r="D189" s="484"/>
      <c r="E189" s="484"/>
      <c r="F189" s="484"/>
      <c r="G189" s="484"/>
      <c r="H189" s="488"/>
      <c r="I189" s="910">
        <v>7</v>
      </c>
      <c r="J189" s="910"/>
      <c r="K189" s="910">
        <v>0</v>
      </c>
      <c r="L189" s="910"/>
      <c r="M189" s="910">
        <v>0</v>
      </c>
      <c r="N189" s="910"/>
      <c r="O189" s="910">
        <v>0</v>
      </c>
      <c r="P189" s="910"/>
      <c r="Q189" s="910">
        <v>0</v>
      </c>
      <c r="R189" s="910"/>
      <c r="S189" s="48"/>
      <c r="T189" s="48"/>
      <c r="U189" s="48"/>
      <c r="V189" s="48"/>
      <c r="W189" s="48"/>
      <c r="X189" s="48"/>
      <c r="Y189" s="48"/>
      <c r="Z189" s="48"/>
      <c r="AA189" s="48"/>
      <c r="AB189" s="48"/>
    </row>
    <row r="190" spans="2:28" s="35" customFormat="1" x14ac:dyDescent="0.2">
      <c r="B190" s="487" t="s">
        <v>24775</v>
      </c>
      <c r="C190" s="483"/>
      <c r="D190" s="484"/>
      <c r="E190" s="484"/>
      <c r="F190" s="484"/>
      <c r="G190" s="484"/>
      <c r="H190" s="488"/>
      <c r="I190" s="910">
        <v>6</v>
      </c>
      <c r="J190" s="910"/>
      <c r="K190" s="910">
        <v>0</v>
      </c>
      <c r="L190" s="910"/>
      <c r="M190" s="910">
        <v>0</v>
      </c>
      <c r="N190" s="910"/>
      <c r="O190" s="910">
        <v>0</v>
      </c>
      <c r="P190" s="910"/>
      <c r="Q190" s="910">
        <v>0</v>
      </c>
      <c r="R190" s="910"/>
      <c r="S190" s="48"/>
      <c r="T190" s="48"/>
      <c r="U190" s="48"/>
      <c r="V190" s="48"/>
      <c r="W190" s="48"/>
      <c r="X190" s="48"/>
      <c r="Y190" s="48"/>
      <c r="Z190" s="48"/>
      <c r="AA190" s="48"/>
      <c r="AB190" s="48"/>
    </row>
    <row r="191" spans="2:28" s="35" customFormat="1" x14ac:dyDescent="0.2">
      <c r="B191" s="487" t="s">
        <v>24776</v>
      </c>
      <c r="C191" s="483"/>
      <c r="D191" s="484"/>
      <c r="E191" s="484"/>
      <c r="F191" s="484"/>
      <c r="G191" s="484"/>
      <c r="H191" s="488"/>
      <c r="I191" s="910">
        <v>10</v>
      </c>
      <c r="J191" s="910"/>
      <c r="K191" s="910">
        <v>0</v>
      </c>
      <c r="L191" s="910"/>
      <c r="M191" s="910">
        <v>0</v>
      </c>
      <c r="N191" s="910"/>
      <c r="O191" s="910">
        <v>0</v>
      </c>
      <c r="P191" s="910"/>
      <c r="Q191" s="910">
        <v>0</v>
      </c>
      <c r="R191" s="910"/>
      <c r="S191" s="48"/>
      <c r="T191" s="48"/>
      <c r="U191" s="48"/>
      <c r="V191" s="48"/>
      <c r="W191" s="48"/>
      <c r="X191" s="48"/>
      <c r="Y191" s="48"/>
      <c r="Z191" s="48"/>
      <c r="AA191" s="48"/>
      <c r="AB191" s="48"/>
    </row>
    <row r="192" spans="2:28" s="35" customFormat="1" x14ac:dyDescent="0.2">
      <c r="B192" s="487" t="s">
        <v>24777</v>
      </c>
      <c r="C192" s="483"/>
      <c r="D192" s="484"/>
      <c r="E192" s="484"/>
      <c r="F192" s="484"/>
      <c r="G192" s="484"/>
      <c r="H192" s="488"/>
      <c r="I192" s="910">
        <v>6</v>
      </c>
      <c r="J192" s="910"/>
      <c r="K192" s="910">
        <v>0</v>
      </c>
      <c r="L192" s="910"/>
      <c r="M192" s="910">
        <v>0</v>
      </c>
      <c r="N192" s="910"/>
      <c r="O192" s="910">
        <v>0</v>
      </c>
      <c r="P192" s="910"/>
      <c r="Q192" s="910">
        <v>0</v>
      </c>
      <c r="R192" s="910"/>
      <c r="S192" s="48"/>
      <c r="T192" s="48"/>
      <c r="U192" s="48"/>
      <c r="V192" s="48"/>
      <c r="W192" s="48"/>
      <c r="X192" s="48"/>
      <c r="Y192" s="48"/>
      <c r="Z192" s="48"/>
      <c r="AA192" s="48"/>
      <c r="AB192" s="48"/>
    </row>
    <row r="193" spans="1:32" s="35" customFormat="1" x14ac:dyDescent="0.2">
      <c r="B193" s="487" t="s">
        <v>24778</v>
      </c>
      <c r="C193" s="483"/>
      <c r="D193" s="484"/>
      <c r="E193" s="484"/>
      <c r="F193" s="484"/>
      <c r="G193" s="484"/>
      <c r="H193" s="488"/>
      <c r="I193" s="910">
        <v>1</v>
      </c>
      <c r="J193" s="910"/>
      <c r="K193" s="910">
        <v>0</v>
      </c>
      <c r="L193" s="910"/>
      <c r="M193" s="910">
        <v>0</v>
      </c>
      <c r="N193" s="910"/>
      <c r="O193" s="910">
        <v>0</v>
      </c>
      <c r="P193" s="910"/>
      <c r="Q193" s="910">
        <v>0</v>
      </c>
      <c r="R193" s="910"/>
      <c r="S193" s="48"/>
      <c r="T193" s="48"/>
      <c r="U193" s="48"/>
      <c r="V193" s="48"/>
      <c r="W193" s="48"/>
      <c r="X193" s="48"/>
      <c r="Y193" s="48"/>
      <c r="Z193" s="48"/>
      <c r="AA193" s="48"/>
      <c r="AB193" s="48"/>
    </row>
    <row r="194" spans="1:32" s="35" customFormat="1" x14ac:dyDescent="0.2">
      <c r="B194" s="487" t="s">
        <v>25023</v>
      </c>
      <c r="C194" s="483"/>
      <c r="D194" s="484"/>
      <c r="E194" s="484"/>
      <c r="F194" s="484"/>
      <c r="G194" s="484"/>
      <c r="H194" s="488"/>
      <c r="I194" s="910">
        <v>1</v>
      </c>
      <c r="J194" s="910"/>
      <c r="K194" s="910">
        <v>0</v>
      </c>
      <c r="L194" s="910"/>
      <c r="M194" s="910">
        <v>0</v>
      </c>
      <c r="N194" s="910"/>
      <c r="O194" s="910">
        <v>0</v>
      </c>
      <c r="P194" s="910"/>
      <c r="Q194" s="910">
        <v>0</v>
      </c>
      <c r="R194" s="910"/>
      <c r="S194" s="48"/>
      <c r="T194" s="48"/>
      <c r="U194" s="48"/>
      <c r="V194" s="48"/>
      <c r="W194" s="48"/>
      <c r="X194" s="48"/>
      <c r="Y194" s="48"/>
      <c r="Z194" s="48"/>
      <c r="AA194" s="48"/>
      <c r="AB194" s="48"/>
    </row>
    <row r="195" spans="1:32" s="35" customFormat="1" x14ac:dyDescent="0.2">
      <c r="B195" s="487" t="s">
        <v>25024</v>
      </c>
      <c r="C195" s="483"/>
      <c r="D195" s="484"/>
      <c r="E195" s="484"/>
      <c r="F195" s="484"/>
      <c r="G195" s="484"/>
      <c r="H195" s="488"/>
      <c r="I195" s="910">
        <v>2</v>
      </c>
      <c r="J195" s="910"/>
      <c r="K195" s="910">
        <v>0</v>
      </c>
      <c r="L195" s="910"/>
      <c r="M195" s="910">
        <v>0</v>
      </c>
      <c r="N195" s="910"/>
      <c r="O195" s="910">
        <v>0</v>
      </c>
      <c r="P195" s="910"/>
      <c r="Q195" s="910">
        <v>0</v>
      </c>
      <c r="R195" s="910"/>
      <c r="S195" s="48"/>
      <c r="T195" s="48"/>
      <c r="U195" s="48"/>
      <c r="V195" s="48"/>
      <c r="W195" s="48"/>
      <c r="X195" s="48"/>
      <c r="Y195" s="48"/>
      <c r="Z195" s="48"/>
      <c r="AA195" s="48"/>
      <c r="AB195" s="48"/>
    </row>
    <row r="196" spans="1:32" s="35" customFormat="1" x14ac:dyDescent="0.2">
      <c r="B196" s="489"/>
      <c r="C196" s="484"/>
      <c r="D196" s="484"/>
      <c r="E196" s="484"/>
      <c r="F196" s="484"/>
      <c r="G196" s="484"/>
      <c r="H196" s="490" t="s">
        <v>24722</v>
      </c>
      <c r="I196" s="904">
        <f>SUM(I145:J195)</f>
        <v>457</v>
      </c>
      <c r="J196" s="904"/>
      <c r="K196" s="904">
        <f>SUM(K145:L195)</f>
        <v>69</v>
      </c>
      <c r="L196" s="904"/>
      <c r="M196" s="904">
        <f>SUM(M145:N195)</f>
        <v>52</v>
      </c>
      <c r="N196" s="904"/>
      <c r="O196" s="904">
        <f>SUM(O145:P195)</f>
        <v>21</v>
      </c>
      <c r="P196" s="904"/>
      <c r="Q196" s="904">
        <f>SUM(Q145:R195)</f>
        <v>82</v>
      </c>
      <c r="R196" s="904"/>
      <c r="S196" s="48"/>
      <c r="T196" s="48"/>
      <c r="U196" s="48"/>
      <c r="V196" s="48"/>
      <c r="W196" s="48"/>
      <c r="X196" s="48"/>
      <c r="Y196" s="48"/>
      <c r="Z196" s="48"/>
      <c r="AA196" s="48"/>
      <c r="AB196" s="48"/>
    </row>
    <row r="197" spans="1:32" s="35" customFormat="1" x14ac:dyDescent="0.2">
      <c r="B197" s="46"/>
      <c r="C197" s="48"/>
      <c r="D197" s="48"/>
      <c r="E197" s="48"/>
      <c r="F197" s="48"/>
      <c r="G197" s="48"/>
      <c r="H197" s="48"/>
      <c r="I197" s="48"/>
      <c r="J197" s="48"/>
      <c r="K197" s="48"/>
      <c r="L197" s="48"/>
      <c r="M197" s="48"/>
      <c r="N197" s="48"/>
      <c r="O197" s="48"/>
      <c r="P197" s="48"/>
      <c r="Q197" s="48"/>
      <c r="R197" s="48"/>
      <c r="S197" s="48"/>
      <c r="T197" s="48"/>
      <c r="U197" s="48"/>
      <c r="V197" s="48"/>
      <c r="W197" s="48"/>
      <c r="X197" s="48"/>
      <c r="Y197" s="48"/>
      <c r="Z197" s="48"/>
      <c r="AA197" s="48"/>
      <c r="AB197" s="48"/>
    </row>
    <row r="198" spans="1:32" s="35" customFormat="1" x14ac:dyDescent="0.2">
      <c r="B198" s="46"/>
      <c r="C198" s="48"/>
      <c r="D198" s="48"/>
      <c r="E198" s="48"/>
      <c r="F198" s="48"/>
      <c r="G198" s="48"/>
      <c r="H198" s="48"/>
      <c r="I198" s="48"/>
      <c r="J198" s="48"/>
      <c r="K198" s="48"/>
      <c r="L198" s="48"/>
      <c r="M198" s="495" t="s">
        <v>24732</v>
      </c>
      <c r="N198" s="496"/>
      <c r="O198" s="495" t="s">
        <v>24733</v>
      </c>
      <c r="P198" s="496"/>
      <c r="Q198" s="495" t="s">
        <v>25106</v>
      </c>
      <c r="R198" s="496"/>
      <c r="S198" s="48"/>
      <c r="T198" s="48"/>
      <c r="U198" s="48"/>
      <c r="V198" s="48"/>
      <c r="W198" s="48"/>
      <c r="X198" s="48"/>
      <c r="Y198" s="48"/>
      <c r="Z198" s="48"/>
      <c r="AA198" s="48"/>
      <c r="AB198" s="48"/>
      <c r="AC198" s="48"/>
      <c r="AD198" s="48"/>
      <c r="AE198" s="48"/>
      <c r="AF198" s="48"/>
    </row>
    <row r="199" spans="1:32" s="35" customFormat="1" x14ac:dyDescent="0.2">
      <c r="B199" s="46"/>
      <c r="C199" s="48"/>
      <c r="D199" s="48"/>
      <c r="E199" s="48"/>
      <c r="F199" s="48"/>
      <c r="G199" s="48"/>
      <c r="H199" s="48"/>
      <c r="I199" s="48"/>
      <c r="J199" s="48"/>
      <c r="K199" s="48"/>
      <c r="L199" s="48"/>
      <c r="M199" s="497" t="s">
        <v>24734</v>
      </c>
      <c r="N199" s="498"/>
      <c r="O199" s="497" t="s">
        <v>24734</v>
      </c>
      <c r="P199" s="498"/>
      <c r="Q199" s="497" t="s">
        <v>25107</v>
      </c>
      <c r="R199" s="498"/>
      <c r="S199" s="48"/>
      <c r="T199" s="48"/>
      <c r="U199" s="48"/>
      <c r="V199" s="48"/>
      <c r="W199" s="48"/>
      <c r="X199" s="48"/>
      <c r="Y199" s="48"/>
      <c r="Z199" s="48"/>
      <c r="AA199" s="48"/>
      <c r="AB199" s="48"/>
      <c r="AC199" s="48"/>
      <c r="AD199" s="48"/>
      <c r="AE199" s="48"/>
      <c r="AF199" s="48"/>
    </row>
    <row r="200" spans="1:32" s="35" customFormat="1" x14ac:dyDescent="0.2">
      <c r="B200" s="489"/>
      <c r="C200" s="484"/>
      <c r="D200" s="484"/>
      <c r="E200" s="484"/>
      <c r="F200" s="484"/>
      <c r="G200" s="484"/>
      <c r="H200" s="484"/>
      <c r="I200" s="484"/>
      <c r="J200" s="484"/>
      <c r="K200" s="484"/>
      <c r="L200" s="490" t="s">
        <v>24722</v>
      </c>
      <c r="M200" s="904">
        <v>1582</v>
      </c>
      <c r="N200" s="904"/>
      <c r="O200" s="904">
        <v>1454</v>
      </c>
      <c r="P200" s="904"/>
      <c r="Q200" s="904">
        <v>59</v>
      </c>
      <c r="R200" s="904"/>
      <c r="S200" s="48"/>
      <c r="T200" s="48"/>
      <c r="U200" s="48"/>
      <c r="V200" s="48"/>
      <c r="W200" s="48"/>
      <c r="X200" s="48"/>
      <c r="Y200" s="48"/>
      <c r="Z200" s="48"/>
      <c r="AA200" s="48"/>
      <c r="AB200" s="48"/>
      <c r="AC200" s="48"/>
      <c r="AD200" s="48"/>
      <c r="AE200" s="48"/>
      <c r="AF200" s="48"/>
    </row>
    <row r="201" spans="1:32" s="35" customFormat="1" x14ac:dyDescent="0.2">
      <c r="A201" s="46"/>
      <c r="B201" s="48"/>
      <c r="C201" s="48"/>
      <c r="D201" s="48"/>
      <c r="E201" s="48"/>
      <c r="F201" s="48"/>
      <c r="G201" s="48"/>
      <c r="H201" s="48"/>
      <c r="I201" s="48"/>
      <c r="J201" s="48"/>
      <c r="K201" s="48"/>
      <c r="L201" s="48"/>
      <c r="M201" s="48"/>
      <c r="N201" s="48"/>
      <c r="O201" s="48"/>
      <c r="P201" s="48"/>
      <c r="Q201" s="48"/>
      <c r="R201" s="48"/>
      <c r="S201" s="48"/>
      <c r="T201" s="48"/>
      <c r="U201" s="48"/>
      <c r="V201" s="48"/>
      <c r="W201" s="48"/>
      <c r="X201" s="48"/>
      <c r="Y201" s="48"/>
      <c r="Z201" s="48"/>
      <c r="AA201" s="48"/>
    </row>
    <row r="202" spans="1:32" s="35" customFormat="1" x14ac:dyDescent="0.2">
      <c r="A202" s="46"/>
      <c r="B202" s="46"/>
      <c r="C202" s="48"/>
      <c r="D202" s="48"/>
      <c r="E202" s="48"/>
      <c r="F202" s="48"/>
      <c r="G202" s="48"/>
      <c r="H202" s="48"/>
      <c r="I202" s="48"/>
      <c r="J202" s="48"/>
      <c r="K202" s="48"/>
      <c r="L202" s="48"/>
      <c r="M202" s="492" t="s">
        <v>24735</v>
      </c>
      <c r="N202" s="496"/>
      <c r="O202" s="495"/>
      <c r="P202" s="496"/>
      <c r="Q202" s="492"/>
      <c r="R202" s="493"/>
      <c r="S202" s="896" t="s">
        <v>24736</v>
      </c>
      <c r="T202" s="897"/>
      <c r="U202" s="897"/>
      <c r="V202" s="898"/>
      <c r="W202" s="499"/>
      <c r="X202" s="499"/>
      <c r="Y202" s="48"/>
      <c r="Z202" s="48"/>
      <c r="AA202" s="48"/>
    </row>
    <row r="203" spans="1:32" s="35" customFormat="1" x14ac:dyDescent="0.2">
      <c r="A203" s="46"/>
      <c r="B203" s="46"/>
      <c r="C203" s="48"/>
      <c r="D203" s="48"/>
      <c r="E203" s="48"/>
      <c r="F203" s="48"/>
      <c r="G203" s="48"/>
      <c r="I203" s="48"/>
      <c r="J203" s="48"/>
      <c r="K203" s="48"/>
      <c r="L203" s="48"/>
      <c r="M203" s="894" t="s">
        <v>24718</v>
      </c>
      <c r="N203" s="895"/>
      <c r="O203" s="906" t="s">
        <v>24721</v>
      </c>
      <c r="P203" s="904"/>
      <c r="Q203" s="906" t="s">
        <v>24725</v>
      </c>
      <c r="R203" s="918"/>
      <c r="S203" s="894" t="s">
        <v>24721</v>
      </c>
      <c r="T203" s="895"/>
      <c r="U203" s="894" t="s">
        <v>24725</v>
      </c>
      <c r="V203" s="895"/>
      <c r="W203" s="52"/>
      <c r="X203" s="52"/>
      <c r="Y203" s="48"/>
      <c r="Z203" s="48"/>
      <c r="AA203" s="48"/>
    </row>
    <row r="204" spans="1:32" s="35" customFormat="1" x14ac:dyDescent="0.2">
      <c r="A204" s="46"/>
      <c r="B204" s="46"/>
      <c r="C204" s="48"/>
      <c r="D204" s="48"/>
      <c r="E204" s="48"/>
      <c r="F204" s="48"/>
      <c r="G204" s="48"/>
      <c r="H204" s="487" t="s">
        <v>24739</v>
      </c>
      <c r="I204" s="484"/>
      <c r="J204" s="484"/>
      <c r="K204" s="484"/>
      <c r="L204" s="488"/>
      <c r="M204" s="899">
        <v>0</v>
      </c>
      <c r="N204" s="900"/>
      <c r="O204" s="899">
        <v>0</v>
      </c>
      <c r="P204" s="900"/>
      <c r="Q204" s="899">
        <v>1</v>
      </c>
      <c r="R204" s="900"/>
      <c r="S204" s="899">
        <v>0</v>
      </c>
      <c r="T204" s="900"/>
      <c r="U204" s="899">
        <v>0</v>
      </c>
      <c r="V204" s="900"/>
      <c r="W204" s="52"/>
      <c r="X204" s="52"/>
      <c r="Y204" s="48"/>
      <c r="Z204" s="48"/>
      <c r="AA204" s="48"/>
    </row>
    <row r="205" spans="1:32" s="35" customFormat="1" x14ac:dyDescent="0.2">
      <c r="A205" s="46"/>
      <c r="B205" s="46"/>
      <c r="C205" s="48"/>
      <c r="D205" s="48"/>
      <c r="E205" s="48"/>
      <c r="F205" s="48"/>
      <c r="G205" s="48"/>
      <c r="H205" s="487" t="s">
        <v>24754</v>
      </c>
      <c r="I205" s="484"/>
      <c r="J205" s="484"/>
      <c r="K205" s="484"/>
      <c r="L205" s="488"/>
      <c r="M205" s="899">
        <v>1</v>
      </c>
      <c r="N205" s="900"/>
      <c r="O205" s="899">
        <v>0</v>
      </c>
      <c r="P205" s="900"/>
      <c r="Q205" s="899">
        <v>0</v>
      </c>
      <c r="R205" s="900"/>
      <c r="S205" s="899">
        <v>0</v>
      </c>
      <c r="T205" s="900"/>
      <c r="U205" s="899">
        <v>0</v>
      </c>
      <c r="V205" s="900"/>
      <c r="W205" s="52"/>
      <c r="X205" s="52"/>
      <c r="Y205" s="48"/>
      <c r="Z205" s="48"/>
      <c r="AA205" s="48"/>
    </row>
    <row r="206" spans="1:32" s="35" customFormat="1" x14ac:dyDescent="0.2">
      <c r="A206" s="46"/>
      <c r="B206" s="46"/>
      <c r="C206" s="48"/>
      <c r="D206" s="48"/>
      <c r="E206" s="48"/>
      <c r="F206" s="48"/>
      <c r="G206" s="48"/>
      <c r="H206" s="487" t="s">
        <v>24755</v>
      </c>
      <c r="I206" s="484"/>
      <c r="J206" s="484"/>
      <c r="K206" s="484"/>
      <c r="L206" s="488"/>
      <c r="M206" s="899">
        <v>1</v>
      </c>
      <c r="N206" s="900"/>
      <c r="O206" s="899">
        <v>0</v>
      </c>
      <c r="P206" s="900"/>
      <c r="Q206" s="899">
        <v>0</v>
      </c>
      <c r="R206" s="900"/>
      <c r="S206" s="899">
        <v>0</v>
      </c>
      <c r="T206" s="900"/>
      <c r="U206" s="899">
        <v>0</v>
      </c>
      <c r="V206" s="900"/>
      <c r="W206" s="52"/>
      <c r="X206" s="52"/>
      <c r="Y206" s="48"/>
      <c r="Z206" s="48"/>
      <c r="AA206" s="48"/>
    </row>
    <row r="207" spans="1:32" s="35" customFormat="1" x14ac:dyDescent="0.2">
      <c r="A207" s="46"/>
      <c r="B207" s="46"/>
      <c r="C207" s="48"/>
      <c r="D207" s="48"/>
      <c r="E207" s="48"/>
      <c r="F207" s="48"/>
      <c r="G207" s="48"/>
      <c r="H207" s="487" t="s">
        <v>24758</v>
      </c>
      <c r="I207" s="484"/>
      <c r="J207" s="484"/>
      <c r="K207" s="484"/>
      <c r="L207" s="488"/>
      <c r="M207" s="899">
        <v>1</v>
      </c>
      <c r="N207" s="900"/>
      <c r="O207" s="899">
        <v>0</v>
      </c>
      <c r="P207" s="900"/>
      <c r="Q207" s="899">
        <v>0</v>
      </c>
      <c r="R207" s="900"/>
      <c r="S207" s="899">
        <v>0</v>
      </c>
      <c r="T207" s="900"/>
      <c r="U207" s="899">
        <v>0</v>
      </c>
      <c r="V207" s="900"/>
      <c r="W207" s="52"/>
      <c r="X207" s="52"/>
      <c r="Y207" s="48"/>
      <c r="Z207" s="48"/>
      <c r="AA207" s="48"/>
    </row>
    <row r="208" spans="1:32" s="35" customFormat="1" x14ac:dyDescent="0.2">
      <c r="A208" s="46"/>
      <c r="B208" s="46"/>
      <c r="C208" s="48"/>
      <c r="D208" s="48"/>
      <c r="E208" s="48"/>
      <c r="F208" s="48"/>
      <c r="G208" s="48"/>
      <c r="H208" s="487" t="s">
        <v>25099</v>
      </c>
      <c r="I208" s="484"/>
      <c r="J208" s="484"/>
      <c r="K208" s="484"/>
      <c r="L208" s="488"/>
      <c r="M208" s="899">
        <v>0</v>
      </c>
      <c r="N208" s="900"/>
      <c r="O208" s="899">
        <v>1</v>
      </c>
      <c r="P208" s="900"/>
      <c r="Q208" s="899">
        <v>0</v>
      </c>
      <c r="R208" s="900"/>
      <c r="S208" s="894">
        <v>1</v>
      </c>
      <c r="T208" s="895"/>
      <c r="U208" s="894">
        <v>0</v>
      </c>
      <c r="V208" s="895"/>
      <c r="W208" s="52"/>
      <c r="X208" s="52"/>
      <c r="Y208" s="48"/>
      <c r="Z208" s="48"/>
      <c r="AA208" s="48"/>
    </row>
    <row r="209" spans="1:27" s="35" customFormat="1" x14ac:dyDescent="0.2">
      <c r="A209" s="46"/>
      <c r="B209" s="46"/>
      <c r="C209" s="48"/>
      <c r="D209" s="48"/>
      <c r="E209" s="48"/>
      <c r="F209" s="48"/>
      <c r="G209" s="48"/>
      <c r="H209" s="487" t="s">
        <v>24752</v>
      </c>
      <c r="I209" s="484"/>
      <c r="J209" s="484"/>
      <c r="K209" s="484"/>
      <c r="L209" s="488"/>
      <c r="M209" s="899">
        <v>0</v>
      </c>
      <c r="N209" s="900"/>
      <c r="O209" s="899">
        <v>0</v>
      </c>
      <c r="P209" s="900"/>
      <c r="Q209" s="899">
        <v>1</v>
      </c>
      <c r="R209" s="900"/>
      <c r="S209" s="894">
        <v>0</v>
      </c>
      <c r="T209" s="895"/>
      <c r="U209" s="894">
        <v>1</v>
      </c>
      <c r="V209" s="895"/>
      <c r="W209" s="52"/>
      <c r="X209" s="52"/>
      <c r="Y209" s="48"/>
      <c r="Z209" s="48"/>
      <c r="AA209" s="48"/>
    </row>
    <row r="210" spans="1:27" s="35" customFormat="1" x14ac:dyDescent="0.2">
      <c r="A210" s="46"/>
      <c r="B210" s="489"/>
      <c r="C210" s="484"/>
      <c r="D210" s="484"/>
      <c r="E210" s="484"/>
      <c r="F210" s="484"/>
      <c r="G210" s="484"/>
      <c r="H210" s="484"/>
      <c r="I210" s="484"/>
      <c r="J210" s="484"/>
      <c r="K210" s="484"/>
      <c r="L210" s="490" t="s">
        <v>24722</v>
      </c>
      <c r="M210" s="904">
        <f>SUM(M204:N209)</f>
        <v>3</v>
      </c>
      <c r="N210" s="904"/>
      <c r="O210" s="904">
        <f t="shared" ref="O210" si="0">SUM(O204:P209)</f>
        <v>1</v>
      </c>
      <c r="P210" s="904"/>
      <c r="Q210" s="904">
        <f t="shared" ref="Q210" si="1">SUM(Q204:R209)</f>
        <v>2</v>
      </c>
      <c r="R210" s="904"/>
      <c r="S210" s="904">
        <f>SUM(S208:T209)</f>
        <v>1</v>
      </c>
      <c r="T210" s="904"/>
      <c r="U210" s="904">
        <f>SUM(U208:V209)</f>
        <v>1</v>
      </c>
      <c r="V210" s="904"/>
      <c r="W210" s="52"/>
      <c r="X210" s="52"/>
      <c r="Y210" s="48"/>
      <c r="Z210" s="48"/>
      <c r="AA210" s="48"/>
    </row>
  </sheetData>
  <mergeCells count="991">
    <mergeCell ref="O181:P181"/>
    <mergeCell ref="Q181:R181"/>
    <mergeCell ref="I178:J178"/>
    <mergeCell ref="K178:L178"/>
    <mergeCell ref="M178:N178"/>
    <mergeCell ref="O178:P178"/>
    <mergeCell ref="O175:P175"/>
    <mergeCell ref="Q175:R175"/>
    <mergeCell ref="K169:L169"/>
    <mergeCell ref="M169:N169"/>
    <mergeCell ref="O169:P169"/>
    <mergeCell ref="I176:J176"/>
    <mergeCell ref="K176:L176"/>
    <mergeCell ref="O180:P180"/>
    <mergeCell ref="Q180:R180"/>
    <mergeCell ref="I170:J170"/>
    <mergeCell ref="K170:L170"/>
    <mergeCell ref="M179:N179"/>
    <mergeCell ref="U114:W114"/>
    <mergeCell ref="X114:Z114"/>
    <mergeCell ref="U112:W112"/>
    <mergeCell ref="X112:Z112"/>
    <mergeCell ref="U113:W113"/>
    <mergeCell ref="X113:Z113"/>
    <mergeCell ref="M171:N171"/>
    <mergeCell ref="O171:P171"/>
    <mergeCell ref="Q171:R171"/>
    <mergeCell ref="O167:P167"/>
    <mergeCell ref="Q167:R167"/>
    <mergeCell ref="M170:N170"/>
    <mergeCell ref="O170:P170"/>
    <mergeCell ref="Q170:R170"/>
    <mergeCell ref="M168:N168"/>
    <mergeCell ref="O168:P168"/>
    <mergeCell ref="Q168:R168"/>
    <mergeCell ref="M156:N156"/>
    <mergeCell ref="M159:N159"/>
    <mergeCell ref="Q162:R162"/>
    <mergeCell ref="X118:Z118"/>
    <mergeCell ref="X120:Z120"/>
    <mergeCell ref="X121:Z121"/>
    <mergeCell ref="X122:Z122"/>
    <mergeCell ref="M194:N194"/>
    <mergeCell ref="O194:P194"/>
    <mergeCell ref="Q194:R194"/>
    <mergeCell ref="I182:J182"/>
    <mergeCell ref="K182:L182"/>
    <mergeCell ref="I113:K113"/>
    <mergeCell ref="L113:N113"/>
    <mergeCell ref="O113:Q113"/>
    <mergeCell ref="R113:T113"/>
    <mergeCell ref="I188:J188"/>
    <mergeCell ref="K188:L188"/>
    <mergeCell ref="M188:N188"/>
    <mergeCell ref="O188:P188"/>
    <mergeCell ref="Q188:R188"/>
    <mergeCell ref="I184:J184"/>
    <mergeCell ref="K184:L184"/>
    <mergeCell ref="M181:N181"/>
    <mergeCell ref="I173:J173"/>
    <mergeCell ref="K173:L173"/>
    <mergeCell ref="M173:N173"/>
    <mergeCell ref="O173:P173"/>
    <mergeCell ref="Q173:R173"/>
    <mergeCell ref="K171:L171"/>
    <mergeCell ref="Q184:R184"/>
    <mergeCell ref="I186:J186"/>
    <mergeCell ref="K186:L186"/>
    <mergeCell ref="M186:N186"/>
    <mergeCell ref="O186:P186"/>
    <mergeCell ref="Q186:R186"/>
    <mergeCell ref="U58:W58"/>
    <mergeCell ref="X58:Z58"/>
    <mergeCell ref="I57:K57"/>
    <mergeCell ref="L57:N57"/>
    <mergeCell ref="O57:Q57"/>
    <mergeCell ref="R57:T57"/>
    <mergeCell ref="U57:W57"/>
    <mergeCell ref="I168:J168"/>
    <mergeCell ref="K168:L168"/>
    <mergeCell ref="L59:N59"/>
    <mergeCell ref="O59:Q59"/>
    <mergeCell ref="R59:T59"/>
    <mergeCell ref="U59:W59"/>
    <mergeCell ref="X59:Z59"/>
    <mergeCell ref="Q149:R149"/>
    <mergeCell ref="O150:P150"/>
    <mergeCell ref="O160:P160"/>
    <mergeCell ref="Q160:R160"/>
    <mergeCell ref="I161:J161"/>
    <mergeCell ref="I185:J185"/>
    <mergeCell ref="K185:L185"/>
    <mergeCell ref="M185:N185"/>
    <mergeCell ref="O185:P185"/>
    <mergeCell ref="Q185:R185"/>
    <mergeCell ref="M184:N184"/>
    <mergeCell ref="O184:P184"/>
    <mergeCell ref="O176:P176"/>
    <mergeCell ref="Q176:R176"/>
    <mergeCell ref="I177:J177"/>
    <mergeCell ref="K177:L177"/>
    <mergeCell ref="M177:N177"/>
    <mergeCell ref="O177:P177"/>
    <mergeCell ref="Q177:R177"/>
    <mergeCell ref="Q178:R178"/>
    <mergeCell ref="I179:J179"/>
    <mergeCell ref="K179:L179"/>
    <mergeCell ref="I183:J183"/>
    <mergeCell ref="K183:L183"/>
    <mergeCell ref="M183:N183"/>
    <mergeCell ref="O183:P183"/>
    <mergeCell ref="Q183:R183"/>
    <mergeCell ref="I181:J181"/>
    <mergeCell ref="K181:L181"/>
    <mergeCell ref="K167:L167"/>
    <mergeCell ref="M167:N167"/>
    <mergeCell ref="O112:Q112"/>
    <mergeCell ref="O120:Q120"/>
    <mergeCell ref="L118:N118"/>
    <mergeCell ref="L129:N129"/>
    <mergeCell ref="L130:N130"/>
    <mergeCell ref="L131:N131"/>
    <mergeCell ref="I166:J166"/>
    <mergeCell ref="K166:L166"/>
    <mergeCell ref="M166:N166"/>
    <mergeCell ref="O166:P166"/>
    <mergeCell ref="Q166:R166"/>
    <mergeCell ref="O114:Q114"/>
    <mergeCell ref="R114:T114"/>
    <mergeCell ref="I131:K131"/>
    <mergeCell ref="O123:Q123"/>
    <mergeCell ref="R123:T123"/>
    <mergeCell ref="O125:Q125"/>
    <mergeCell ref="R125:T125"/>
    <mergeCell ref="R122:T122"/>
    <mergeCell ref="R120:T120"/>
    <mergeCell ref="O165:P165"/>
    <mergeCell ref="Q165:R165"/>
    <mergeCell ref="U94:W94"/>
    <mergeCell ref="X94:Z94"/>
    <mergeCell ref="O102:Q102"/>
    <mergeCell ref="R102:T102"/>
    <mergeCell ref="U102:W102"/>
    <mergeCell ref="X102:Z102"/>
    <mergeCell ref="O101:Q101"/>
    <mergeCell ref="R101:T101"/>
    <mergeCell ref="U101:W101"/>
    <mergeCell ref="X101:Z101"/>
    <mergeCell ref="O97:Q97"/>
    <mergeCell ref="R97:T97"/>
    <mergeCell ref="U97:W97"/>
    <mergeCell ref="X97:Z97"/>
    <mergeCell ref="O100:Q100"/>
    <mergeCell ref="R100:T100"/>
    <mergeCell ref="U100:W100"/>
    <mergeCell ref="X100:Z100"/>
    <mergeCell ref="R55:T55"/>
    <mergeCell ref="U55:W55"/>
    <mergeCell ref="X55:Z55"/>
    <mergeCell ref="I58:K58"/>
    <mergeCell ref="L58:N58"/>
    <mergeCell ref="U56:W56"/>
    <mergeCell ref="O93:Q93"/>
    <mergeCell ref="R93:T93"/>
    <mergeCell ref="U93:W93"/>
    <mergeCell ref="X93:Z93"/>
    <mergeCell ref="O89:Q89"/>
    <mergeCell ref="R89:T89"/>
    <mergeCell ref="O90:Q90"/>
    <mergeCell ref="R90:T90"/>
    <mergeCell ref="O83:Q83"/>
    <mergeCell ref="R83:T83"/>
    <mergeCell ref="U83:W83"/>
    <mergeCell ref="X83:Z83"/>
    <mergeCell ref="I79:K79"/>
    <mergeCell ref="I82:K82"/>
    <mergeCell ref="O92:Q92"/>
    <mergeCell ref="R92:T92"/>
    <mergeCell ref="U92:W92"/>
    <mergeCell ref="X92:Z92"/>
    <mergeCell ref="I48:K48"/>
    <mergeCell ref="L48:N48"/>
    <mergeCell ref="O48:Q48"/>
    <mergeCell ref="R48:T48"/>
    <mergeCell ref="U48:W48"/>
    <mergeCell ref="X48:Z48"/>
    <mergeCell ref="R82:T82"/>
    <mergeCell ref="U82:W82"/>
    <mergeCell ref="X82:Z82"/>
    <mergeCell ref="I80:K80"/>
    <mergeCell ref="L80:N80"/>
    <mergeCell ref="I53:K53"/>
    <mergeCell ref="L53:N53"/>
    <mergeCell ref="O53:Q53"/>
    <mergeCell ref="R53:T53"/>
    <mergeCell ref="U53:W53"/>
    <mergeCell ref="X53:Z53"/>
    <mergeCell ref="I56:K56"/>
    <mergeCell ref="L56:N56"/>
    <mergeCell ref="O56:Q56"/>
    <mergeCell ref="R56:T56"/>
    <mergeCell ref="I55:K55"/>
    <mergeCell ref="L55:N55"/>
    <mergeCell ref="O55:Q55"/>
    <mergeCell ref="O52:Q52"/>
    <mergeCell ref="R52:T52"/>
    <mergeCell ref="U52:W52"/>
    <mergeCell ref="X52:Z52"/>
    <mergeCell ref="I49:K49"/>
    <mergeCell ref="L49:N49"/>
    <mergeCell ref="O49:Q49"/>
    <mergeCell ref="R49:T49"/>
    <mergeCell ref="U49:W49"/>
    <mergeCell ref="X49:Z49"/>
    <mergeCell ref="I51:K51"/>
    <mergeCell ref="O43:Q43"/>
    <mergeCell ref="R43:T43"/>
    <mergeCell ref="U43:W43"/>
    <mergeCell ref="X43:Z43"/>
    <mergeCell ref="I47:K47"/>
    <mergeCell ref="L47:N47"/>
    <mergeCell ref="O47:Q47"/>
    <mergeCell ref="R47:T47"/>
    <mergeCell ref="U47:W47"/>
    <mergeCell ref="X47:Z47"/>
    <mergeCell ref="K164:L164"/>
    <mergeCell ref="M164:N164"/>
    <mergeCell ref="O164:P164"/>
    <mergeCell ref="Q164:R164"/>
    <mergeCell ref="I43:K43"/>
    <mergeCell ref="U46:W46"/>
    <mergeCell ref="X46:Z46"/>
    <mergeCell ref="L45:N45"/>
    <mergeCell ref="O45:Q45"/>
    <mergeCell ref="R45:T45"/>
    <mergeCell ref="U45:W45"/>
    <mergeCell ref="X45:Z45"/>
    <mergeCell ref="I44:K44"/>
    <mergeCell ref="L44:N44"/>
    <mergeCell ref="O44:Q44"/>
    <mergeCell ref="R44:T44"/>
    <mergeCell ref="U44:W44"/>
    <mergeCell ref="X44:Z44"/>
    <mergeCell ref="I46:K46"/>
    <mergeCell ref="L46:N46"/>
    <mergeCell ref="O46:Q46"/>
    <mergeCell ref="R46:T46"/>
    <mergeCell ref="I45:K45"/>
    <mergeCell ref="L43:N43"/>
    <mergeCell ref="I31:K31"/>
    <mergeCell ref="L31:N31"/>
    <mergeCell ref="O31:Q31"/>
    <mergeCell ref="R31:T31"/>
    <mergeCell ref="U31:W31"/>
    <mergeCell ref="X31:Z31"/>
    <mergeCell ref="I37:K37"/>
    <mergeCell ref="L37:N37"/>
    <mergeCell ref="O37:Q37"/>
    <mergeCell ref="R37:T37"/>
    <mergeCell ref="U37:W37"/>
    <mergeCell ref="X37:Z37"/>
    <mergeCell ref="X34:Z34"/>
    <mergeCell ref="I35:K35"/>
    <mergeCell ref="L35:N35"/>
    <mergeCell ref="O35:Q35"/>
    <mergeCell ref="X35:Z35"/>
    <mergeCell ref="U35:W35"/>
    <mergeCell ref="O110:Q110"/>
    <mergeCell ref="R110:T110"/>
    <mergeCell ref="U107:W107"/>
    <mergeCell ref="X107:Z107"/>
    <mergeCell ref="I155:J155"/>
    <mergeCell ref="O155:P155"/>
    <mergeCell ref="Q155:R155"/>
    <mergeCell ref="O144:P144"/>
    <mergeCell ref="Q144:R144"/>
    <mergeCell ref="I124:K124"/>
    <mergeCell ref="L124:N124"/>
    <mergeCell ref="O124:Q124"/>
    <mergeCell ref="R124:T124"/>
    <mergeCell ref="I121:K121"/>
    <mergeCell ref="L121:N121"/>
    <mergeCell ref="O121:Q121"/>
    <mergeCell ref="R121:T121"/>
    <mergeCell ref="I122:K122"/>
    <mergeCell ref="I117:Z117"/>
    <mergeCell ref="I129:K129"/>
    <mergeCell ref="I130:K130"/>
    <mergeCell ref="I127:K127"/>
    <mergeCell ref="R112:T112"/>
    <mergeCell ref="I114:K114"/>
    <mergeCell ref="O109:Q109"/>
    <mergeCell ref="R109:T109"/>
    <mergeCell ref="U109:W109"/>
    <mergeCell ref="X109:Z109"/>
    <mergeCell ref="I108:K108"/>
    <mergeCell ref="L108:N108"/>
    <mergeCell ref="O108:Q108"/>
    <mergeCell ref="R108:T108"/>
    <mergeCell ref="U108:W108"/>
    <mergeCell ref="X108:Z108"/>
    <mergeCell ref="I99:K99"/>
    <mergeCell ref="L99:N99"/>
    <mergeCell ref="O99:Q99"/>
    <mergeCell ref="R99:T99"/>
    <mergeCell ref="U99:W99"/>
    <mergeCell ref="X99:Z99"/>
    <mergeCell ref="O103:Q103"/>
    <mergeCell ref="R103:T103"/>
    <mergeCell ref="U103:W103"/>
    <mergeCell ref="X103:Z103"/>
    <mergeCell ref="I100:K100"/>
    <mergeCell ref="L100:N100"/>
    <mergeCell ref="I101:K101"/>
    <mergeCell ref="L101:N101"/>
    <mergeCell ref="I98:K98"/>
    <mergeCell ref="L98:N98"/>
    <mergeCell ref="O98:Q98"/>
    <mergeCell ref="R98:T98"/>
    <mergeCell ref="U98:W98"/>
    <mergeCell ref="X98:Z98"/>
    <mergeCell ref="U90:W90"/>
    <mergeCell ref="X90:Z90"/>
    <mergeCell ref="I92:K92"/>
    <mergeCell ref="L92:N92"/>
    <mergeCell ref="O94:Q94"/>
    <mergeCell ref="R94:T94"/>
    <mergeCell ref="I96:K96"/>
    <mergeCell ref="L96:N96"/>
    <mergeCell ref="O96:Q96"/>
    <mergeCell ref="R96:T96"/>
    <mergeCell ref="U96:W96"/>
    <mergeCell ref="X96:Z96"/>
    <mergeCell ref="I94:K94"/>
    <mergeCell ref="L94:N94"/>
    <mergeCell ref="O95:Q95"/>
    <mergeCell ref="R95:T95"/>
    <mergeCell ref="U95:W95"/>
    <mergeCell ref="X95:Z95"/>
    <mergeCell ref="O105:Q105"/>
    <mergeCell ref="R105:T105"/>
    <mergeCell ref="U105:W105"/>
    <mergeCell ref="X105:Z105"/>
    <mergeCell ref="I104:K104"/>
    <mergeCell ref="L104:N104"/>
    <mergeCell ref="O104:Q104"/>
    <mergeCell ref="R104:T104"/>
    <mergeCell ref="U104:W104"/>
    <mergeCell ref="X104:Z104"/>
    <mergeCell ref="I105:K105"/>
    <mergeCell ref="L105:N105"/>
    <mergeCell ref="I87:K87"/>
    <mergeCell ref="L87:N87"/>
    <mergeCell ref="O87:Q87"/>
    <mergeCell ref="R87:T87"/>
    <mergeCell ref="U87:W87"/>
    <mergeCell ref="X87:Z87"/>
    <mergeCell ref="I91:K91"/>
    <mergeCell ref="L91:N91"/>
    <mergeCell ref="O91:Q91"/>
    <mergeCell ref="R91:T91"/>
    <mergeCell ref="U91:W91"/>
    <mergeCell ref="X91:Z91"/>
    <mergeCell ref="I89:K89"/>
    <mergeCell ref="L89:N89"/>
    <mergeCell ref="U85:W85"/>
    <mergeCell ref="X85:Z85"/>
    <mergeCell ref="I86:K86"/>
    <mergeCell ref="L86:N86"/>
    <mergeCell ref="O86:Q86"/>
    <mergeCell ref="R86:T86"/>
    <mergeCell ref="U86:W86"/>
    <mergeCell ref="X86:Z86"/>
    <mergeCell ref="L84:N84"/>
    <mergeCell ref="O84:Q84"/>
    <mergeCell ref="R84:T84"/>
    <mergeCell ref="U84:W84"/>
    <mergeCell ref="X84:Z84"/>
    <mergeCell ref="R23:T23"/>
    <mergeCell ref="U23:W23"/>
    <mergeCell ref="X23:Z23"/>
    <mergeCell ref="I26:K26"/>
    <mergeCell ref="I28:K28"/>
    <mergeCell ref="L28:N28"/>
    <mergeCell ref="O28:Q28"/>
    <mergeCell ref="R28:T28"/>
    <mergeCell ref="I27:K27"/>
    <mergeCell ref="U26:W26"/>
    <mergeCell ref="X26:Z26"/>
    <mergeCell ref="I25:K25"/>
    <mergeCell ref="L25:N25"/>
    <mergeCell ref="O25:Q25"/>
    <mergeCell ref="R25:T25"/>
    <mergeCell ref="I24:K24"/>
    <mergeCell ref="L24:N24"/>
    <mergeCell ref="O24:Q24"/>
    <mergeCell ref="R24:T24"/>
    <mergeCell ref="U30:W30"/>
    <mergeCell ref="X30:Z30"/>
    <mergeCell ref="I29:K29"/>
    <mergeCell ref="L29:N29"/>
    <mergeCell ref="O29:Q29"/>
    <mergeCell ref="R29:T29"/>
    <mergeCell ref="U29:W29"/>
    <mergeCell ref="X29:Z29"/>
    <mergeCell ref="I30:K30"/>
    <mergeCell ref="L30:N30"/>
    <mergeCell ref="U39:W39"/>
    <mergeCell ref="X39:Z39"/>
    <mergeCell ref="I38:K38"/>
    <mergeCell ref="L38:N38"/>
    <mergeCell ref="O38:Q38"/>
    <mergeCell ref="R38:T38"/>
    <mergeCell ref="U38:W38"/>
    <mergeCell ref="X38:Z38"/>
    <mergeCell ref="I32:K32"/>
    <mergeCell ref="L32:N32"/>
    <mergeCell ref="O32:Q32"/>
    <mergeCell ref="R32:T32"/>
    <mergeCell ref="I39:K39"/>
    <mergeCell ref="L39:N39"/>
    <mergeCell ref="O39:Q39"/>
    <mergeCell ref="R39:T39"/>
    <mergeCell ref="U32:W32"/>
    <mergeCell ref="X32:Z32"/>
    <mergeCell ref="I33:K33"/>
    <mergeCell ref="L33:N33"/>
    <mergeCell ref="O33:Q33"/>
    <mergeCell ref="R33:T33"/>
    <mergeCell ref="R35:T35"/>
    <mergeCell ref="R36:T36"/>
    <mergeCell ref="U73:W73"/>
    <mergeCell ref="X73:Z73"/>
    <mergeCell ref="U72:W72"/>
    <mergeCell ref="X72:Z72"/>
    <mergeCell ref="O80:Q80"/>
    <mergeCell ref="R80:T80"/>
    <mergeCell ref="U80:W80"/>
    <mergeCell ref="X80:Z80"/>
    <mergeCell ref="I77:K77"/>
    <mergeCell ref="L77:N77"/>
    <mergeCell ref="R77:T77"/>
    <mergeCell ref="U77:W77"/>
    <mergeCell ref="X77:Z77"/>
    <mergeCell ref="R72:T72"/>
    <mergeCell ref="O75:Q75"/>
    <mergeCell ref="R75:T75"/>
    <mergeCell ref="O74:Q74"/>
    <mergeCell ref="R74:T74"/>
    <mergeCell ref="O73:Q73"/>
    <mergeCell ref="R73:T73"/>
    <mergeCell ref="O77:Q77"/>
    <mergeCell ref="M196:N196"/>
    <mergeCell ref="L71:N71"/>
    <mergeCell ref="O71:Q71"/>
    <mergeCell ref="O191:P191"/>
    <mergeCell ref="Q191:R191"/>
    <mergeCell ref="I192:J192"/>
    <mergeCell ref="K192:L192"/>
    <mergeCell ref="M192:N192"/>
    <mergeCell ref="O192:P192"/>
    <mergeCell ref="Q192:R192"/>
    <mergeCell ref="I85:K85"/>
    <mergeCell ref="L85:N85"/>
    <mergeCell ref="O85:Q85"/>
    <mergeCell ref="R85:T85"/>
    <mergeCell ref="I107:K107"/>
    <mergeCell ref="L107:N107"/>
    <mergeCell ref="O107:Q107"/>
    <mergeCell ref="R107:T107"/>
    <mergeCell ref="O149:P149"/>
    <mergeCell ref="Q150:R150"/>
    <mergeCell ref="Q152:R152"/>
    <mergeCell ref="I153:J153"/>
    <mergeCell ref="I71:K71"/>
    <mergeCell ref="I135:K135"/>
    <mergeCell ref="X60:Z60"/>
    <mergeCell ref="U17:W17"/>
    <mergeCell ref="X17:Z17"/>
    <mergeCell ref="O18:Q18"/>
    <mergeCell ref="I60:K60"/>
    <mergeCell ref="U18:W18"/>
    <mergeCell ref="X18:Z18"/>
    <mergeCell ref="I19:K19"/>
    <mergeCell ref="L19:N19"/>
    <mergeCell ref="O19:Q19"/>
    <mergeCell ref="R19:T19"/>
    <mergeCell ref="U19:W19"/>
    <mergeCell ref="X19:Z19"/>
    <mergeCell ref="L60:N60"/>
    <mergeCell ref="L27:N27"/>
    <mergeCell ref="O27:Q27"/>
    <mergeCell ref="L42:N42"/>
    <mergeCell ref="O42:Q42"/>
    <mergeCell ref="R42:T42"/>
    <mergeCell ref="I41:K41"/>
    <mergeCell ref="L41:N41"/>
    <mergeCell ref="O41:Q41"/>
    <mergeCell ref="R41:T41"/>
    <mergeCell ref="I40:K40"/>
    <mergeCell ref="X16:Z16"/>
    <mergeCell ref="O22:Q22"/>
    <mergeCell ref="R22:T22"/>
    <mergeCell ref="U22:W22"/>
    <mergeCell ref="X22:Z22"/>
    <mergeCell ref="I21:K21"/>
    <mergeCell ref="L21:N21"/>
    <mergeCell ref="O21:Q21"/>
    <mergeCell ref="R21:T21"/>
    <mergeCell ref="I16:K16"/>
    <mergeCell ref="R20:T20"/>
    <mergeCell ref="O20:Q20"/>
    <mergeCell ref="I17:K17"/>
    <mergeCell ref="L17:N17"/>
    <mergeCell ref="O17:Q17"/>
    <mergeCell ref="R17:T17"/>
    <mergeCell ref="I18:K18"/>
    <mergeCell ref="L18:N18"/>
    <mergeCell ref="L16:N16"/>
    <mergeCell ref="I20:K20"/>
    <mergeCell ref="I22:K22"/>
    <mergeCell ref="L22:N22"/>
    <mergeCell ref="O16:Q16"/>
    <mergeCell ref="R16:T16"/>
    <mergeCell ref="U14:W14"/>
    <mergeCell ref="U15:W15"/>
    <mergeCell ref="U16:W16"/>
    <mergeCell ref="U60:W60"/>
    <mergeCell ref="X8:Z8"/>
    <mergeCell ref="X10:Z10"/>
    <mergeCell ref="X11:Z11"/>
    <mergeCell ref="X12:Z12"/>
    <mergeCell ref="X13:Z13"/>
    <mergeCell ref="X14:Z14"/>
    <mergeCell ref="U21:W21"/>
    <mergeCell ref="X21:Z21"/>
    <mergeCell ref="U25:W25"/>
    <mergeCell ref="X25:Z25"/>
    <mergeCell ref="U24:W24"/>
    <mergeCell ref="X24:Z24"/>
    <mergeCell ref="U28:W28"/>
    <mergeCell ref="X28:Z28"/>
    <mergeCell ref="U20:W20"/>
    <mergeCell ref="X20:Z20"/>
    <mergeCell ref="U27:W27"/>
    <mergeCell ref="X27:Z27"/>
    <mergeCell ref="X57:Z57"/>
    <mergeCell ref="X15:Z15"/>
    <mergeCell ref="A1:AA2"/>
    <mergeCell ref="U8:W8"/>
    <mergeCell ref="U10:W10"/>
    <mergeCell ref="U11:W11"/>
    <mergeCell ref="U12:W12"/>
    <mergeCell ref="U13:W13"/>
    <mergeCell ref="I115:K115"/>
    <mergeCell ref="L115:N115"/>
    <mergeCell ref="O115:Q115"/>
    <mergeCell ref="R115:T115"/>
    <mergeCell ref="U115:W115"/>
    <mergeCell ref="X115:Z115"/>
    <mergeCell ref="I111:K111"/>
    <mergeCell ref="L111:N111"/>
    <mergeCell ref="O111:Q111"/>
    <mergeCell ref="R111:T111"/>
    <mergeCell ref="U111:W111"/>
    <mergeCell ref="X111:Z111"/>
    <mergeCell ref="R18:T18"/>
    <mergeCell ref="R14:T14"/>
    <mergeCell ref="O15:Q15"/>
    <mergeCell ref="R15:T15"/>
    <mergeCell ref="R12:T12"/>
    <mergeCell ref="O13:Q13"/>
    <mergeCell ref="R13:T13"/>
    <mergeCell ref="O14:Q14"/>
    <mergeCell ref="L8:N8"/>
    <mergeCell ref="L10:N10"/>
    <mergeCell ref="L11:N11"/>
    <mergeCell ref="L12:N12"/>
    <mergeCell ref="L13:N13"/>
    <mergeCell ref="L14:N14"/>
    <mergeCell ref="O8:Q8"/>
    <mergeCell ref="R8:T8"/>
    <mergeCell ref="O10:Q10"/>
    <mergeCell ref="R10:T10"/>
    <mergeCell ref="O11:Q11"/>
    <mergeCell ref="R11:T11"/>
    <mergeCell ref="O12:Q12"/>
    <mergeCell ref="L15:N15"/>
    <mergeCell ref="L20:N20"/>
    <mergeCell ref="L40:N40"/>
    <mergeCell ref="O40:Q40"/>
    <mergeCell ref="I23:K23"/>
    <mergeCell ref="L23:N23"/>
    <mergeCell ref="O23:Q23"/>
    <mergeCell ref="L112:N112"/>
    <mergeCell ref="I59:K59"/>
    <mergeCell ref="L51:N51"/>
    <mergeCell ref="I83:K83"/>
    <mergeCell ref="L83:N83"/>
    <mergeCell ref="I109:K109"/>
    <mergeCell ref="L109:N109"/>
    <mergeCell ref="I110:K110"/>
    <mergeCell ref="L110:N110"/>
    <mergeCell ref="I102:K102"/>
    <mergeCell ref="L102:N102"/>
    <mergeCell ref="I52:K52"/>
    <mergeCell ref="L52:N52"/>
    <mergeCell ref="I97:K97"/>
    <mergeCell ref="L97:N97"/>
    <mergeCell ref="I95:K95"/>
    <mergeCell ref="L95:N95"/>
    <mergeCell ref="I133:K133"/>
    <mergeCell ref="L120:N120"/>
    <mergeCell ref="K149:L149"/>
    <mergeCell ref="O26:Q26"/>
    <mergeCell ref="R26:T26"/>
    <mergeCell ref="L26:N26"/>
    <mergeCell ref="R27:T27"/>
    <mergeCell ref="O54:Q54"/>
    <mergeCell ref="R54:T54"/>
    <mergeCell ref="I70:K70"/>
    <mergeCell ref="L70:N70"/>
    <mergeCell ref="O70:Q70"/>
    <mergeCell ref="R70:T70"/>
    <mergeCell ref="L74:N74"/>
    <mergeCell ref="O30:Q30"/>
    <mergeCell ref="R30:T30"/>
    <mergeCell ref="I50:K50"/>
    <mergeCell ref="L50:N50"/>
    <mergeCell ref="O50:Q50"/>
    <mergeCell ref="R50:T50"/>
    <mergeCell ref="I74:K74"/>
    <mergeCell ref="I42:K42"/>
    <mergeCell ref="I54:K54"/>
    <mergeCell ref="L54:N54"/>
    <mergeCell ref="I81:K81"/>
    <mergeCell ref="L81:N81"/>
    <mergeCell ref="I68:K68"/>
    <mergeCell ref="L127:N127"/>
    <mergeCell ref="L66:N66"/>
    <mergeCell ref="L65:N65"/>
    <mergeCell ref="I63:K63"/>
    <mergeCell ref="L63:N63"/>
    <mergeCell ref="I76:K76"/>
    <mergeCell ref="L76:N76"/>
    <mergeCell ref="I75:K75"/>
    <mergeCell ref="L75:N75"/>
    <mergeCell ref="I73:K73"/>
    <mergeCell ref="L73:N73"/>
    <mergeCell ref="I69:K69"/>
    <mergeCell ref="L69:N69"/>
    <mergeCell ref="I65:K65"/>
    <mergeCell ref="I125:K125"/>
    <mergeCell ref="L125:N125"/>
    <mergeCell ref="I67:K67"/>
    <mergeCell ref="L67:N67"/>
    <mergeCell ref="I84:K84"/>
    <mergeCell ref="L114:N114"/>
    <mergeCell ref="I112:K112"/>
    <mergeCell ref="I196:J196"/>
    <mergeCell ref="K196:L196"/>
    <mergeCell ref="I72:K72"/>
    <mergeCell ref="L72:N72"/>
    <mergeCell ref="I151:J151"/>
    <mergeCell ref="K151:L151"/>
    <mergeCell ref="M151:N151"/>
    <mergeCell ref="I152:J152"/>
    <mergeCell ref="K152:L152"/>
    <mergeCell ref="M152:N152"/>
    <mergeCell ref="I150:J150"/>
    <mergeCell ref="K150:L150"/>
    <mergeCell ref="I103:K103"/>
    <mergeCell ref="L103:N103"/>
    <mergeCell ref="L82:N82"/>
    <mergeCell ref="I93:K93"/>
    <mergeCell ref="I160:J160"/>
    <mergeCell ref="I157:J157"/>
    <mergeCell ref="K157:L157"/>
    <mergeCell ref="M157:N157"/>
    <mergeCell ref="K189:L189"/>
    <mergeCell ref="M189:N189"/>
    <mergeCell ref="M174:N174"/>
    <mergeCell ref="K160:L160"/>
    <mergeCell ref="U210:V210"/>
    <mergeCell ref="U203:V203"/>
    <mergeCell ref="S203:T203"/>
    <mergeCell ref="Q193:R193"/>
    <mergeCell ref="Q153:R153"/>
    <mergeCell ref="Q154:R154"/>
    <mergeCell ref="Q151:R151"/>
    <mergeCell ref="Q161:R161"/>
    <mergeCell ref="O156:P156"/>
    <mergeCell ref="Q156:R156"/>
    <mergeCell ref="O157:P157"/>
    <mergeCell ref="Q210:R210"/>
    <mergeCell ref="S204:T204"/>
    <mergeCell ref="U204:V204"/>
    <mergeCell ref="S205:T205"/>
    <mergeCell ref="U205:V205"/>
    <mergeCell ref="S206:T206"/>
    <mergeCell ref="U206:V206"/>
    <mergeCell ref="S207:T207"/>
    <mergeCell ref="U207:V207"/>
    <mergeCell ref="Q204:R204"/>
    <mergeCell ref="Q205:R205"/>
    <mergeCell ref="Q206:R206"/>
    <mergeCell ref="S208:T208"/>
    <mergeCell ref="S210:T210"/>
    <mergeCell ref="K153:L153"/>
    <mergeCell ref="M153:N153"/>
    <mergeCell ref="I158:J158"/>
    <mergeCell ref="O158:P158"/>
    <mergeCell ref="K187:L187"/>
    <mergeCell ref="M187:N187"/>
    <mergeCell ref="O187:P187"/>
    <mergeCell ref="Q187:R187"/>
    <mergeCell ref="O196:P196"/>
    <mergeCell ref="Q196:R196"/>
    <mergeCell ref="O189:P189"/>
    <mergeCell ref="Q189:R189"/>
    <mergeCell ref="I190:J190"/>
    <mergeCell ref="K190:L190"/>
    <mergeCell ref="M190:N190"/>
    <mergeCell ref="O190:P190"/>
    <mergeCell ref="Q190:R190"/>
    <mergeCell ref="Q203:R203"/>
    <mergeCell ref="O162:P162"/>
    <mergeCell ref="I191:J191"/>
    <mergeCell ref="K191:L191"/>
    <mergeCell ref="M191:N191"/>
    <mergeCell ref="I195:J195"/>
    <mergeCell ref="I8:K8"/>
    <mergeCell ref="I10:K10"/>
    <mergeCell ref="I11:K11"/>
    <mergeCell ref="I12:K12"/>
    <mergeCell ref="I13:K13"/>
    <mergeCell ref="I14:K14"/>
    <mergeCell ref="I15:K15"/>
    <mergeCell ref="M210:N210"/>
    <mergeCell ref="O210:P210"/>
    <mergeCell ref="M200:N200"/>
    <mergeCell ref="O200:P200"/>
    <mergeCell ref="O203:P203"/>
    <mergeCell ref="M158:N158"/>
    <mergeCell ref="K175:L175"/>
    <mergeCell ref="M175:N175"/>
    <mergeCell ref="M182:N182"/>
    <mergeCell ref="K180:L180"/>
    <mergeCell ref="O193:P193"/>
    <mergeCell ref="I194:J194"/>
    <mergeCell ref="K194:L194"/>
    <mergeCell ref="I154:J154"/>
    <mergeCell ref="O154:P154"/>
    <mergeCell ref="O151:P151"/>
    <mergeCell ref="O152:P152"/>
    <mergeCell ref="K195:L195"/>
    <mergeCell ref="M195:N195"/>
    <mergeCell ref="O195:P195"/>
    <mergeCell ref="Q158:R158"/>
    <mergeCell ref="Q159:R159"/>
    <mergeCell ref="Q195:R195"/>
    <mergeCell ref="I193:J193"/>
    <mergeCell ref="K193:L193"/>
    <mergeCell ref="M193:N193"/>
    <mergeCell ref="O182:P182"/>
    <mergeCell ref="Q182:R182"/>
    <mergeCell ref="Q179:R179"/>
    <mergeCell ref="O172:P172"/>
    <mergeCell ref="Q172:R172"/>
    <mergeCell ref="O174:P174"/>
    <mergeCell ref="Q174:R174"/>
    <mergeCell ref="Q169:R169"/>
    <mergeCell ref="O159:P159"/>
    <mergeCell ref="I159:J159"/>
    <mergeCell ref="K159:L159"/>
    <mergeCell ref="M160:N160"/>
    <mergeCell ref="M176:N176"/>
    <mergeCell ref="K162:L162"/>
    <mergeCell ref="K158:L158"/>
    <mergeCell ref="O63:Q63"/>
    <mergeCell ref="R63:T63"/>
    <mergeCell ref="O58:Q58"/>
    <mergeCell ref="R58:T58"/>
    <mergeCell ref="I189:J189"/>
    <mergeCell ref="I162:J162"/>
    <mergeCell ref="O146:P146"/>
    <mergeCell ref="Q146:R146"/>
    <mergeCell ref="I147:J147"/>
    <mergeCell ref="K147:L147"/>
    <mergeCell ref="M147:N147"/>
    <mergeCell ref="O147:P147"/>
    <mergeCell ref="Q147:R147"/>
    <mergeCell ref="I148:J148"/>
    <mergeCell ref="K148:L148"/>
    <mergeCell ref="M148:N148"/>
    <mergeCell ref="O148:P148"/>
    <mergeCell ref="Q148:R148"/>
    <mergeCell ref="I146:J146"/>
    <mergeCell ref="K146:L146"/>
    <mergeCell ref="I187:J187"/>
    <mergeCell ref="O69:Q69"/>
    <mergeCell ref="R69:T69"/>
    <mergeCell ref="O72:Q72"/>
    <mergeCell ref="X123:Z123"/>
    <mergeCell ref="X124:Z124"/>
    <mergeCell ref="I180:J180"/>
    <mergeCell ref="M172:N172"/>
    <mergeCell ref="I174:J174"/>
    <mergeCell ref="K174:L174"/>
    <mergeCell ref="M180:N180"/>
    <mergeCell ref="U125:W125"/>
    <mergeCell ref="X125:Z125"/>
    <mergeCell ref="O179:P179"/>
    <mergeCell ref="M162:N162"/>
    <mergeCell ref="I141:K141"/>
    <mergeCell ref="I144:J144"/>
    <mergeCell ref="K144:L144"/>
    <mergeCell ref="I149:J149"/>
    <mergeCell ref="I165:J165"/>
    <mergeCell ref="K165:L165"/>
    <mergeCell ref="M165:N165"/>
    <mergeCell ref="I167:J167"/>
    <mergeCell ref="I172:J172"/>
    <mergeCell ref="K172:L172"/>
    <mergeCell ref="I171:J171"/>
    <mergeCell ref="I175:J175"/>
    <mergeCell ref="K161:L161"/>
    <mergeCell ref="U118:W118"/>
    <mergeCell ref="U120:W120"/>
    <mergeCell ref="U121:W121"/>
    <mergeCell ref="U122:W122"/>
    <mergeCell ref="U123:W123"/>
    <mergeCell ref="U124:W124"/>
    <mergeCell ref="I139:K139"/>
    <mergeCell ref="I169:J169"/>
    <mergeCell ref="O161:P161"/>
    <mergeCell ref="Q157:R157"/>
    <mergeCell ref="M161:N161"/>
    <mergeCell ref="I137:K138"/>
    <mergeCell ref="L132:N132"/>
    <mergeCell ref="L133:N133"/>
    <mergeCell ref="L135:N135"/>
    <mergeCell ref="I134:K134"/>
    <mergeCell ref="L134:N134"/>
    <mergeCell ref="I132:K132"/>
    <mergeCell ref="I163:J163"/>
    <mergeCell ref="K163:L163"/>
    <mergeCell ref="M163:N163"/>
    <mergeCell ref="O163:P163"/>
    <mergeCell ref="Q163:R163"/>
    <mergeCell ref="I164:J164"/>
    <mergeCell ref="U63:W63"/>
    <mergeCell ref="X63:Z63"/>
    <mergeCell ref="U76:W76"/>
    <mergeCell ref="X76:Z76"/>
    <mergeCell ref="U75:W75"/>
    <mergeCell ref="X75:Z75"/>
    <mergeCell ref="U74:W74"/>
    <mergeCell ref="X74:Z74"/>
    <mergeCell ref="I156:J156"/>
    <mergeCell ref="K156:L156"/>
    <mergeCell ref="M150:N150"/>
    <mergeCell ref="L79:N79"/>
    <mergeCell ref="I78:K78"/>
    <mergeCell ref="L78:N78"/>
    <mergeCell ref="O153:P153"/>
    <mergeCell ref="L93:N93"/>
    <mergeCell ref="K154:L154"/>
    <mergeCell ref="M154:N154"/>
    <mergeCell ref="K155:L155"/>
    <mergeCell ref="M155:N155"/>
    <mergeCell ref="M149:N149"/>
    <mergeCell ref="M146:N146"/>
    <mergeCell ref="M144:N144"/>
    <mergeCell ref="I118:K118"/>
    <mergeCell ref="X65:Z65"/>
    <mergeCell ref="U69:W69"/>
    <mergeCell ref="X69:Z69"/>
    <mergeCell ref="O76:Q76"/>
    <mergeCell ref="R76:T76"/>
    <mergeCell ref="U79:W79"/>
    <mergeCell ref="X79:Z79"/>
    <mergeCell ref="U78:W78"/>
    <mergeCell ref="U110:W110"/>
    <mergeCell ref="X110:Z110"/>
    <mergeCell ref="O79:Q79"/>
    <mergeCell ref="R79:T79"/>
    <mergeCell ref="O78:Q78"/>
    <mergeCell ref="R78:T78"/>
    <mergeCell ref="X78:Z78"/>
    <mergeCell ref="U89:W89"/>
    <mergeCell ref="X89:Z89"/>
    <mergeCell ref="X106:Z106"/>
    <mergeCell ref="U66:W66"/>
    <mergeCell ref="X66:Z66"/>
    <mergeCell ref="U71:W71"/>
    <mergeCell ref="X71:Z71"/>
    <mergeCell ref="U70:W70"/>
    <mergeCell ref="X70:Z70"/>
    <mergeCell ref="R71:T71"/>
    <mergeCell ref="O67:Q67"/>
    <mergeCell ref="R67:T67"/>
    <mergeCell ref="O66:Q66"/>
    <mergeCell ref="R66:T66"/>
    <mergeCell ref="U51:W51"/>
    <mergeCell ref="X51:Z51"/>
    <mergeCell ref="U36:W36"/>
    <mergeCell ref="U50:W50"/>
    <mergeCell ref="X50:Z50"/>
    <mergeCell ref="O51:Q51"/>
    <mergeCell ref="R51:T51"/>
    <mergeCell ref="O60:Q60"/>
    <mergeCell ref="R60:T60"/>
    <mergeCell ref="U54:W54"/>
    <mergeCell ref="X54:Z54"/>
    <mergeCell ref="U42:W42"/>
    <mergeCell ref="X42:Z42"/>
    <mergeCell ref="U41:W41"/>
    <mergeCell ref="X41:Z41"/>
    <mergeCell ref="R40:T40"/>
    <mergeCell ref="U40:W40"/>
    <mergeCell ref="X40:Z40"/>
    <mergeCell ref="X56:Z56"/>
    <mergeCell ref="O82:Q82"/>
    <mergeCell ref="I90:K90"/>
    <mergeCell ref="L90:N90"/>
    <mergeCell ref="U33:W33"/>
    <mergeCell ref="X33:Z33"/>
    <mergeCell ref="I88:K88"/>
    <mergeCell ref="L88:N88"/>
    <mergeCell ref="O88:Q88"/>
    <mergeCell ref="R88:T88"/>
    <mergeCell ref="U88:W88"/>
    <mergeCell ref="X88:Z88"/>
    <mergeCell ref="L68:N68"/>
    <mergeCell ref="X36:Z36"/>
    <mergeCell ref="O68:Q68"/>
    <mergeCell ref="R68:T68"/>
    <mergeCell ref="U68:W68"/>
    <mergeCell ref="X68:Z68"/>
    <mergeCell ref="U67:W67"/>
    <mergeCell ref="X67:Z67"/>
    <mergeCell ref="I66:K66"/>
    <mergeCell ref="O81:Q81"/>
    <mergeCell ref="R81:T81"/>
    <mergeCell ref="U81:W81"/>
    <mergeCell ref="X81:Z81"/>
    <mergeCell ref="O65:Q65"/>
    <mergeCell ref="R65:T65"/>
    <mergeCell ref="U65:W65"/>
    <mergeCell ref="Q200:R200"/>
    <mergeCell ref="I34:K34"/>
    <mergeCell ref="L34:N34"/>
    <mergeCell ref="O34:Q34"/>
    <mergeCell ref="R34:T34"/>
    <mergeCell ref="U34:W34"/>
    <mergeCell ref="I36:K36"/>
    <mergeCell ref="L36:N36"/>
    <mergeCell ref="O36:Q36"/>
    <mergeCell ref="I106:K106"/>
    <mergeCell ref="L106:N106"/>
    <mergeCell ref="O106:Q106"/>
    <mergeCell ref="R106:T106"/>
    <mergeCell ref="U106:W106"/>
    <mergeCell ref="O118:Q118"/>
    <mergeCell ref="R118:T118"/>
    <mergeCell ref="I120:K120"/>
    <mergeCell ref="L122:N122"/>
    <mergeCell ref="O122:Q122"/>
    <mergeCell ref="I123:K123"/>
    <mergeCell ref="L123:N123"/>
    <mergeCell ref="U208:V208"/>
    <mergeCell ref="S209:T209"/>
    <mergeCell ref="U209:V209"/>
    <mergeCell ref="S202:V202"/>
    <mergeCell ref="M207:N207"/>
    <mergeCell ref="O207:P207"/>
    <mergeCell ref="Q207:R207"/>
    <mergeCell ref="M208:N208"/>
    <mergeCell ref="O208:P208"/>
    <mergeCell ref="Q208:R208"/>
    <mergeCell ref="M209:N209"/>
    <mergeCell ref="O209:P209"/>
    <mergeCell ref="Q209:R209"/>
    <mergeCell ref="M204:N204"/>
    <mergeCell ref="O204:P204"/>
    <mergeCell ref="M205:N205"/>
    <mergeCell ref="O205:P205"/>
    <mergeCell ref="M206:N206"/>
    <mergeCell ref="O206:P206"/>
    <mergeCell ref="M203:N203"/>
  </mergeCells>
  <conditionalFormatting sqref="A1">
    <cfRule type="duplicateValues" dxfId="869" priority="35"/>
  </conditionalFormatting>
  <conditionalFormatting sqref="B62:B63">
    <cfRule type="duplicateValues" dxfId="868" priority="33"/>
  </conditionalFormatting>
  <conditionalFormatting sqref="B115">
    <cfRule type="duplicateValues" dxfId="867" priority="32"/>
  </conditionalFormatting>
  <conditionalFormatting sqref="B196">
    <cfRule type="duplicateValues" dxfId="866" priority="31"/>
  </conditionalFormatting>
  <conditionalFormatting sqref="B202:B210">
    <cfRule type="duplicateValues" dxfId="865" priority="30"/>
  </conditionalFormatting>
  <conditionalFormatting sqref="A3">
    <cfRule type="duplicateValues" dxfId="864" priority="27"/>
  </conditionalFormatting>
  <conditionalFormatting sqref="A64">
    <cfRule type="duplicateValues" dxfId="863" priority="26"/>
  </conditionalFormatting>
  <conditionalFormatting sqref="A14">
    <cfRule type="duplicateValues" dxfId="862" priority="22"/>
  </conditionalFormatting>
  <conditionalFormatting sqref="A69:A76">
    <cfRule type="duplicateValues" dxfId="861" priority="21"/>
  </conditionalFormatting>
  <conditionalFormatting sqref="A151:A155 A189:A192">
    <cfRule type="duplicateValues" dxfId="860" priority="20"/>
  </conditionalFormatting>
  <conditionalFormatting sqref="A20:A25 A50:A51 A27:A30">
    <cfRule type="duplicateValues" dxfId="859" priority="19"/>
  </conditionalFormatting>
  <conditionalFormatting sqref="A77:A80 A103:A110 A82:A85">
    <cfRule type="duplicateValues" dxfId="858" priority="18"/>
  </conditionalFormatting>
  <conditionalFormatting sqref="A156:A161 A163:A166">
    <cfRule type="duplicateValues" dxfId="857" priority="17"/>
  </conditionalFormatting>
  <conditionalFormatting sqref="A31:A49">
    <cfRule type="duplicateValues" dxfId="856" priority="16"/>
  </conditionalFormatting>
  <conditionalFormatting sqref="A86:A102">
    <cfRule type="duplicateValues" dxfId="855" priority="15"/>
  </conditionalFormatting>
  <conditionalFormatting sqref="A167:A188">
    <cfRule type="duplicateValues" dxfId="854" priority="14"/>
  </conditionalFormatting>
  <conditionalFormatting sqref="B117:B118">
    <cfRule type="duplicateValues" dxfId="853" priority="10"/>
  </conditionalFormatting>
  <conditionalFormatting sqref="A26">
    <cfRule type="duplicateValues" dxfId="852" priority="9"/>
  </conditionalFormatting>
  <conditionalFormatting sqref="A81">
    <cfRule type="duplicateValues" dxfId="851" priority="8"/>
  </conditionalFormatting>
  <conditionalFormatting sqref="A123">
    <cfRule type="duplicateValues" dxfId="850" priority="7"/>
  </conditionalFormatting>
  <conditionalFormatting sqref="A132">
    <cfRule type="duplicateValues" dxfId="849" priority="3"/>
  </conditionalFormatting>
  <conditionalFormatting sqref="B127">
    <cfRule type="duplicateValues" dxfId="848" priority="3814"/>
  </conditionalFormatting>
  <conditionalFormatting sqref="A162">
    <cfRule type="duplicateValues" dxfId="847" priority="2"/>
  </conditionalFormatting>
  <conditionalFormatting sqref="B139">
    <cfRule type="duplicateValues" dxfId="846" priority="1"/>
  </conditionalFormatting>
  <conditionalFormatting sqref="B135:B137">
    <cfRule type="duplicateValues" dxfId="845" priority="4094"/>
  </conditionalFormatting>
  <conditionalFormatting sqref="A193:A195">
    <cfRule type="duplicateValues" dxfId="844" priority="4114"/>
  </conditionalFormatting>
  <conditionalFormatting sqref="A133:A137 A127:A131">
    <cfRule type="duplicateValues" dxfId="843" priority="4134"/>
  </conditionalFormatting>
  <conditionalFormatting sqref="A112:A114">
    <cfRule type="duplicateValues" dxfId="842" priority="4154"/>
  </conditionalFormatting>
  <conditionalFormatting sqref="A52:A59">
    <cfRule type="duplicateValues" dxfId="841" priority="4176"/>
  </conditionalFormatting>
  <conditionalFormatting sqref="A201:A210 B60:B61 B7:B8 B116 B197:B200 A4:A6 B125:B126 B138 B142:B144">
    <cfRule type="duplicateValues" dxfId="840" priority="4793"/>
  </conditionalFormatting>
  <conditionalFormatting sqref="A196:A210 A65:A68 A1 A4:A13 A15:A19 A111 A60:A63 A115:A122 A124:A126 A138:A150">
    <cfRule type="duplicateValues" dxfId="839" priority="4802"/>
  </conditionalFormatting>
  <pageMargins left="0.51181102362204722" right="0.51181102362204722" top="0.78740157480314965" bottom="0.78740157480314965" header="0.31496062992125984" footer="0.31496062992125984"/>
  <pageSetup paperSize="9" scale="99" fitToHeight="0" orientation="portrait" r:id="rId1"/>
  <rowBreaks count="3" manualBreakCount="3">
    <brk id="57" max="26" man="1"/>
    <brk id="108" max="26" man="1"/>
    <brk id="159" max="26"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Plan6">
    <pageSetUpPr fitToPage="1"/>
  </sheetPr>
  <dimension ref="A1:AF359"/>
  <sheetViews>
    <sheetView view="pageBreakPreview" zoomScale="60" zoomScaleNormal="100" workbookViewId="0">
      <selection activeCell="D51" sqref="D51"/>
    </sheetView>
  </sheetViews>
  <sheetFormatPr defaultRowHeight="12.75" x14ac:dyDescent="0.2"/>
  <cols>
    <col min="1" max="1" width="4.83203125" style="35" customWidth="1"/>
    <col min="2" max="27" width="3.83203125" style="35" customWidth="1"/>
    <col min="28" max="28" width="10" style="35" bestFit="1" customWidth="1"/>
    <col min="29" max="29" width="9.33203125" style="35"/>
    <col min="30" max="30" width="10.6640625" style="35" bestFit="1" customWidth="1"/>
    <col min="31" max="16384" width="9.33203125" style="35"/>
  </cols>
  <sheetData>
    <row r="1" spans="1:27" ht="39" customHeight="1" x14ac:dyDescent="0.2">
      <c r="A1" s="889" t="str">
        <f>orcam!A4</f>
        <v>PAVIMENTAÇÃO E DRENAGEM DE RUAS DOS BAIRRO MARAVISTA E SERRA GRANDE</v>
      </c>
      <c r="B1" s="889"/>
      <c r="C1" s="889"/>
      <c r="D1" s="889"/>
      <c r="E1" s="889"/>
      <c r="F1" s="889"/>
      <c r="G1" s="889"/>
      <c r="H1" s="889"/>
      <c r="I1" s="889"/>
      <c r="J1" s="889"/>
      <c r="K1" s="889"/>
      <c r="L1" s="889"/>
      <c r="M1" s="889"/>
      <c r="N1" s="889"/>
      <c r="O1" s="889"/>
      <c r="P1" s="889"/>
      <c r="Q1" s="889"/>
      <c r="R1" s="889"/>
      <c r="S1" s="889"/>
      <c r="T1" s="889"/>
      <c r="U1" s="889"/>
      <c r="V1" s="889"/>
      <c r="W1" s="889"/>
      <c r="X1" s="889"/>
      <c r="Y1" s="889"/>
      <c r="Z1" s="889"/>
      <c r="AA1" s="889"/>
    </row>
    <row r="2" spans="1:27" x14ac:dyDescent="0.2">
      <c r="B2" s="37"/>
      <c r="C2" s="37"/>
      <c r="D2" s="37"/>
      <c r="E2" s="37"/>
      <c r="F2" s="37"/>
      <c r="G2" s="37"/>
      <c r="H2" s="37"/>
      <c r="I2" s="37"/>
      <c r="J2" s="37"/>
      <c r="K2" s="37"/>
      <c r="L2" s="37"/>
      <c r="M2" s="37"/>
      <c r="N2" s="37"/>
      <c r="O2" s="37"/>
      <c r="P2" s="37"/>
      <c r="Q2" s="37"/>
      <c r="R2" s="37"/>
      <c r="S2" s="37"/>
      <c r="T2" s="37"/>
      <c r="U2" s="37"/>
      <c r="V2" s="37"/>
      <c r="W2" s="37"/>
      <c r="X2" s="37"/>
      <c r="Y2" s="37"/>
      <c r="Z2" s="37"/>
      <c r="AA2" s="37"/>
    </row>
    <row r="3" spans="1:27" s="38" customFormat="1" ht="13.5" thickBot="1" x14ac:dyDescent="0.25">
      <c r="A3" s="179" t="s">
        <v>23901</v>
      </c>
      <c r="B3" s="182"/>
      <c r="C3" s="182"/>
      <c r="D3" s="183"/>
      <c r="E3" s="180"/>
      <c r="F3" s="181"/>
      <c r="G3" s="181"/>
      <c r="H3" s="180"/>
      <c r="I3" s="180"/>
      <c r="J3" s="180"/>
      <c r="K3" s="180"/>
      <c r="L3" s="181"/>
      <c r="M3" s="180"/>
      <c r="N3" s="180"/>
      <c r="O3" s="180"/>
      <c r="P3" s="180"/>
      <c r="Q3" s="181"/>
      <c r="R3" s="181"/>
      <c r="S3" s="180"/>
      <c r="T3" s="180"/>
      <c r="U3" s="180"/>
      <c r="V3" s="180"/>
      <c r="W3" s="180"/>
      <c r="X3" s="184"/>
      <c r="Y3" s="184"/>
      <c r="Z3" s="184"/>
      <c r="AA3" s="180"/>
    </row>
    <row r="4" spans="1:27" x14ac:dyDescent="0.2">
      <c r="A4" s="46"/>
      <c r="B4" s="36"/>
      <c r="C4" s="36"/>
      <c r="D4" s="36"/>
      <c r="E4" s="36"/>
      <c r="F4" s="47"/>
      <c r="G4" s="47"/>
      <c r="H4" s="36"/>
      <c r="I4" s="36"/>
      <c r="J4" s="36"/>
      <c r="K4" s="36"/>
      <c r="L4" s="47"/>
      <c r="M4" s="36"/>
      <c r="N4" s="36"/>
      <c r="O4" s="36"/>
      <c r="P4" s="36"/>
      <c r="Q4" s="47"/>
      <c r="R4" s="47"/>
      <c r="S4" s="36"/>
      <c r="T4" s="36"/>
      <c r="U4" s="36"/>
      <c r="V4" s="36"/>
      <c r="W4" s="36"/>
      <c r="X4" s="36"/>
      <c r="Y4" s="36"/>
      <c r="Z4" s="36"/>
      <c r="AA4" s="36"/>
    </row>
    <row r="5" spans="1:27" x14ac:dyDescent="0.2">
      <c r="A5" s="46"/>
      <c r="B5" s="872" t="str">
        <f>VLOOKUP(D9,DIPREVS1!A:D,2,FALSE)</f>
        <v>POCO DE VISITA EM ALVENARIA DE BLOCOS DE CONCRETO(20X20X40CM),PAREDES 0,20M DE ESP.C/1,20X1,20X1,40M,P/COLETOR AGUAS PLUVIAIS 0,40 A 0,70M DE DIAM.UTILIZANDO ARG.CIM.AREIA,TRACO 1:4,SENDO PAREDES CHAPISCADAS E REVESTIDAS INTERNAMENTE C/ARG.,ENCHIMENTO BLOCOS E BASE EM CONCRETO SIMPLES,TAMPA DE CONCR.ARMADO,DEGRAUS FERRO FUNDIDO,INCL.FORN.TODOS OS MATERIAIS</v>
      </c>
      <c r="C5" s="872"/>
      <c r="D5" s="872"/>
      <c r="E5" s="872"/>
      <c r="F5" s="872"/>
      <c r="G5" s="872"/>
      <c r="H5" s="872"/>
      <c r="I5" s="872"/>
      <c r="J5" s="872"/>
      <c r="K5" s="872"/>
      <c r="L5" s="872"/>
      <c r="M5" s="872"/>
      <c r="N5" s="872"/>
      <c r="O5" s="872"/>
      <c r="P5" s="872"/>
      <c r="Q5" s="872"/>
      <c r="R5" s="872"/>
      <c r="S5" s="872"/>
      <c r="T5" s="872"/>
      <c r="U5" s="872"/>
      <c r="V5" s="872"/>
      <c r="W5" s="872"/>
      <c r="X5" s="872"/>
      <c r="Y5" s="872"/>
      <c r="Z5" s="872"/>
      <c r="AA5" s="37"/>
    </row>
    <row r="6" spans="1:27" x14ac:dyDescent="0.2">
      <c r="A6" s="46"/>
      <c r="B6" s="872"/>
      <c r="C6" s="872"/>
      <c r="D6" s="872"/>
      <c r="E6" s="872"/>
      <c r="F6" s="872"/>
      <c r="G6" s="872"/>
      <c r="H6" s="872"/>
      <c r="I6" s="872"/>
      <c r="J6" s="872"/>
      <c r="K6" s="872"/>
      <c r="L6" s="872"/>
      <c r="M6" s="872"/>
      <c r="N6" s="872"/>
      <c r="O6" s="872"/>
      <c r="P6" s="872"/>
      <c r="Q6" s="872"/>
      <c r="R6" s="872"/>
      <c r="S6" s="872"/>
      <c r="T6" s="872"/>
      <c r="U6" s="872"/>
      <c r="V6" s="872"/>
      <c r="W6" s="872"/>
      <c r="X6" s="872"/>
      <c r="Y6" s="872"/>
      <c r="Z6" s="872"/>
      <c r="AA6" s="37"/>
    </row>
    <row r="7" spans="1:27" x14ac:dyDescent="0.2">
      <c r="A7" s="46"/>
      <c r="B7" s="872"/>
      <c r="C7" s="872"/>
      <c r="D7" s="872"/>
      <c r="E7" s="872"/>
      <c r="F7" s="872"/>
      <c r="G7" s="872"/>
      <c r="H7" s="872"/>
      <c r="I7" s="872"/>
      <c r="J7" s="872"/>
      <c r="K7" s="872"/>
      <c r="L7" s="872"/>
      <c r="M7" s="872"/>
      <c r="N7" s="872"/>
      <c r="O7" s="872"/>
      <c r="P7" s="872"/>
      <c r="Q7" s="872"/>
      <c r="R7" s="872"/>
      <c r="S7" s="872"/>
      <c r="T7" s="872"/>
      <c r="U7" s="872"/>
      <c r="V7" s="872"/>
      <c r="W7" s="872"/>
      <c r="X7" s="872"/>
      <c r="Y7" s="872"/>
      <c r="Z7" s="872"/>
      <c r="AA7" s="37"/>
    </row>
    <row r="8" spans="1:27" x14ac:dyDescent="0.2">
      <c r="A8" s="46"/>
      <c r="B8" s="872"/>
      <c r="C8" s="872"/>
      <c r="D8" s="872"/>
      <c r="E8" s="872"/>
      <c r="F8" s="872"/>
      <c r="G8" s="872"/>
      <c r="H8" s="872"/>
      <c r="I8" s="872"/>
      <c r="J8" s="872"/>
      <c r="K8" s="872"/>
      <c r="L8" s="872"/>
      <c r="M8" s="872"/>
      <c r="N8" s="872"/>
      <c r="O8" s="872"/>
      <c r="P8" s="872"/>
      <c r="Q8" s="872"/>
      <c r="R8" s="872"/>
      <c r="S8" s="872"/>
      <c r="T8" s="872"/>
      <c r="U8" s="872"/>
      <c r="V8" s="872"/>
      <c r="W8" s="872"/>
      <c r="X8" s="872"/>
      <c r="Y8" s="872"/>
      <c r="Z8" s="872"/>
      <c r="AA8" s="37"/>
    </row>
    <row r="9" spans="1:27" x14ac:dyDescent="0.2">
      <c r="A9" s="42">
        <f>'COMP. PROJ.PAV'!A6+1</f>
        <v>41</v>
      </c>
      <c r="B9" s="41"/>
      <c r="C9" s="43" t="s">
        <v>23098</v>
      </c>
      <c r="D9" s="55" t="s">
        <v>14309</v>
      </c>
      <c r="E9" s="37"/>
      <c r="F9" s="37"/>
      <c r="G9" s="37"/>
      <c r="H9" s="48"/>
      <c r="I9" s="48"/>
      <c r="J9" s="37"/>
      <c r="K9" s="37"/>
      <c r="L9" s="37"/>
      <c r="M9" s="37"/>
      <c r="N9" s="37"/>
      <c r="O9" s="37"/>
      <c r="P9" s="37"/>
      <c r="Q9" s="37"/>
      <c r="R9" s="37"/>
      <c r="S9" s="37"/>
      <c r="T9" s="37"/>
      <c r="U9" s="41" t="s">
        <v>23100</v>
      </c>
      <c r="V9" s="41"/>
      <c r="W9" s="861">
        <f>RESUMODREN!I196</f>
        <v>457</v>
      </c>
      <c r="X9" s="861"/>
      <c r="Y9" s="861"/>
      <c r="Z9" s="862" t="str">
        <f>VLOOKUP(D9,DIPREVS1!A:D,4,FALSE)</f>
        <v>un</v>
      </c>
      <c r="AA9" s="862"/>
    </row>
    <row r="10" spans="1:27" x14ac:dyDescent="0.2">
      <c r="A10" s="42"/>
      <c r="B10" s="41"/>
      <c r="C10" s="43"/>
      <c r="D10" s="55"/>
      <c r="E10" s="37"/>
      <c r="F10" s="37"/>
      <c r="G10" s="37"/>
      <c r="H10" s="48"/>
      <c r="I10" s="48"/>
      <c r="J10" s="37"/>
      <c r="K10" s="37"/>
      <c r="L10" s="37"/>
      <c r="M10" s="37"/>
      <c r="N10" s="37"/>
      <c r="O10" s="37"/>
      <c r="P10" s="37"/>
      <c r="Q10" s="37"/>
      <c r="R10" s="37"/>
      <c r="S10" s="37"/>
      <c r="T10" s="37"/>
      <c r="U10" s="41"/>
      <c r="V10" s="41"/>
      <c r="W10" s="150"/>
      <c r="X10" s="150"/>
      <c r="Y10" s="150"/>
      <c r="Z10" s="151"/>
      <c r="AA10" s="151"/>
    </row>
    <row r="11" spans="1:27" x14ac:dyDescent="0.2">
      <c r="A11" s="46"/>
      <c r="B11" s="872" t="str">
        <f>VLOOKUP(D15,DIPREVS1!A:D,2,FALSE)</f>
        <v>POCO DE VISITA EM ALVENARIA DE BLOCOS DE CONCRETO(20X20X40CM),EM PAREDES DE 0,20M DE ESP.C/1,30X1,30X1,40M,P/COLETOR DEAGUAS PLUVIAIS DE 0,80M DE DIAM.UTILIZ.ARG.CIM.AREIA,TRACO 1:4,SENDO AS PAREDES REVESTIDAS INTERNAMENTE C/ARG.ENCHIMENTODOS BLOCOS E BASE EM CONCRETO SIMPLES,TAMPA DE CONCRETO ARMADO,DEGRAU DE FERRO FUNDIDO,INCL.FORN.DE TODOS OS MATERIAIS</v>
      </c>
      <c r="C11" s="872"/>
      <c r="D11" s="872"/>
      <c r="E11" s="872"/>
      <c r="F11" s="872"/>
      <c r="G11" s="872"/>
      <c r="H11" s="872"/>
      <c r="I11" s="872"/>
      <c r="J11" s="872"/>
      <c r="K11" s="872"/>
      <c r="L11" s="872"/>
      <c r="M11" s="872"/>
      <c r="N11" s="872"/>
      <c r="O11" s="872"/>
      <c r="P11" s="872"/>
      <c r="Q11" s="872"/>
      <c r="R11" s="872"/>
      <c r="S11" s="872"/>
      <c r="T11" s="872"/>
      <c r="U11" s="872"/>
      <c r="V11" s="872"/>
      <c r="W11" s="872"/>
      <c r="X11" s="872"/>
      <c r="Y11" s="872"/>
      <c r="Z11" s="872"/>
      <c r="AA11" s="37"/>
    </row>
    <row r="12" spans="1:27" x14ac:dyDescent="0.2">
      <c r="A12" s="46"/>
      <c r="B12" s="872"/>
      <c r="C12" s="872"/>
      <c r="D12" s="872"/>
      <c r="E12" s="872"/>
      <c r="F12" s="872"/>
      <c r="G12" s="872"/>
      <c r="H12" s="872"/>
      <c r="I12" s="872"/>
      <c r="J12" s="872"/>
      <c r="K12" s="872"/>
      <c r="L12" s="872"/>
      <c r="M12" s="872"/>
      <c r="N12" s="872"/>
      <c r="O12" s="872"/>
      <c r="P12" s="872"/>
      <c r="Q12" s="872"/>
      <c r="R12" s="872"/>
      <c r="S12" s="872"/>
      <c r="T12" s="872"/>
      <c r="U12" s="872"/>
      <c r="V12" s="872"/>
      <c r="W12" s="872"/>
      <c r="X12" s="872"/>
      <c r="Y12" s="872"/>
      <c r="Z12" s="872"/>
      <c r="AA12" s="37"/>
    </row>
    <row r="13" spans="1:27" x14ac:dyDescent="0.2">
      <c r="A13" s="46"/>
      <c r="B13" s="872"/>
      <c r="C13" s="872"/>
      <c r="D13" s="872"/>
      <c r="E13" s="872"/>
      <c r="F13" s="872"/>
      <c r="G13" s="872"/>
      <c r="H13" s="872"/>
      <c r="I13" s="872"/>
      <c r="J13" s="872"/>
      <c r="K13" s="872"/>
      <c r="L13" s="872"/>
      <c r="M13" s="872"/>
      <c r="N13" s="872"/>
      <c r="O13" s="872"/>
      <c r="P13" s="872"/>
      <c r="Q13" s="872"/>
      <c r="R13" s="872"/>
      <c r="S13" s="872"/>
      <c r="T13" s="872"/>
      <c r="U13" s="872"/>
      <c r="V13" s="872"/>
      <c r="W13" s="872"/>
      <c r="X13" s="872"/>
      <c r="Y13" s="872"/>
      <c r="Z13" s="872"/>
      <c r="AA13" s="37"/>
    </row>
    <row r="14" spans="1:27" x14ac:dyDescent="0.2">
      <c r="A14" s="46"/>
      <c r="B14" s="872"/>
      <c r="C14" s="872"/>
      <c r="D14" s="872"/>
      <c r="E14" s="872"/>
      <c r="F14" s="872"/>
      <c r="G14" s="872"/>
      <c r="H14" s="872"/>
      <c r="I14" s="872"/>
      <c r="J14" s="872"/>
      <c r="K14" s="872"/>
      <c r="L14" s="872"/>
      <c r="M14" s="872"/>
      <c r="N14" s="872"/>
      <c r="O14" s="872"/>
      <c r="P14" s="872"/>
      <c r="Q14" s="872"/>
      <c r="R14" s="872"/>
      <c r="S14" s="872"/>
      <c r="T14" s="872"/>
      <c r="U14" s="872"/>
      <c r="V14" s="872"/>
      <c r="W14" s="872"/>
      <c r="X14" s="872"/>
      <c r="Y14" s="872"/>
      <c r="Z14" s="872"/>
      <c r="AA14" s="37"/>
    </row>
    <row r="15" spans="1:27" x14ac:dyDescent="0.2">
      <c r="A15" s="42">
        <f>A9+1</f>
        <v>42</v>
      </c>
      <c r="B15" s="41"/>
      <c r="C15" s="43" t="s">
        <v>23098</v>
      </c>
      <c r="D15" s="55" t="s">
        <v>14310</v>
      </c>
      <c r="E15" s="37"/>
      <c r="F15" s="37"/>
      <c r="G15" s="37"/>
      <c r="H15" s="48"/>
      <c r="I15" s="48"/>
      <c r="J15" s="37"/>
      <c r="K15" s="37"/>
      <c r="L15" s="37"/>
      <c r="M15" s="37"/>
      <c r="N15" s="37"/>
      <c r="O15" s="37"/>
      <c r="P15" s="37"/>
      <c r="Q15" s="37"/>
      <c r="R15" s="37"/>
      <c r="S15" s="37"/>
      <c r="T15" s="37"/>
      <c r="U15" s="41" t="s">
        <v>23100</v>
      </c>
      <c r="V15" s="41"/>
      <c r="W15" s="861">
        <f>RESUMODREN!K196</f>
        <v>69</v>
      </c>
      <c r="X15" s="861"/>
      <c r="Y15" s="861"/>
      <c r="Z15" s="862" t="str">
        <f>VLOOKUP(D15,DIPREVS1!A:D,4,FALSE)</f>
        <v>un</v>
      </c>
      <c r="AA15" s="862"/>
    </row>
    <row r="16" spans="1:27" x14ac:dyDescent="0.2">
      <c r="A16" s="42"/>
      <c r="B16" s="41"/>
      <c r="C16" s="43"/>
      <c r="D16" s="55"/>
      <c r="E16" s="37"/>
      <c r="F16" s="37"/>
      <c r="G16" s="37"/>
      <c r="H16" s="48"/>
      <c r="I16" s="48"/>
      <c r="J16" s="37"/>
      <c r="K16" s="37"/>
      <c r="L16" s="37"/>
      <c r="M16" s="37"/>
      <c r="N16" s="37"/>
      <c r="O16" s="37"/>
      <c r="P16" s="37"/>
      <c r="Q16" s="37"/>
      <c r="R16" s="37"/>
      <c r="S16" s="37"/>
      <c r="T16" s="37"/>
      <c r="U16" s="41"/>
      <c r="V16" s="41"/>
      <c r="W16" s="150"/>
      <c r="X16" s="150"/>
      <c r="Y16" s="150"/>
      <c r="Z16" s="151"/>
      <c r="AA16" s="151"/>
    </row>
    <row r="17" spans="1:32" x14ac:dyDescent="0.2">
      <c r="A17" s="46"/>
      <c r="B17" s="872" t="str">
        <f>VLOOKUP(D21,DIPREVS1!A:D,2,FALSE)</f>
        <v>POCO DE VISITA EM ALVENARIA DE BLOCOS DE CONCRETO(20X20X40CM),EM PAREDES DE 0,20M DE ESP.C/1,50X1,50X1,60M,P/COLETOR DEAGUAS PLUVIAIS DE 1,00M DE DIAM.SENDO AS PAREDES CHAPISCADASE REVESTIDAS INTERNAMENTE C/ARGAMASSA,ENCHIMENTO DOS BLOCOSE BASE EM CONCRETO SIMPLES,TAMPA DE CONCRETO ARMADO,DEGRAUSDE FERRO FUNDIDO,INCL.FORNECIMENTO DE TODOS OS MATERIAIS</v>
      </c>
      <c r="C17" s="872"/>
      <c r="D17" s="872"/>
      <c r="E17" s="872"/>
      <c r="F17" s="872"/>
      <c r="G17" s="872"/>
      <c r="H17" s="872"/>
      <c r="I17" s="872"/>
      <c r="J17" s="872"/>
      <c r="K17" s="872"/>
      <c r="L17" s="872"/>
      <c r="M17" s="872"/>
      <c r="N17" s="872"/>
      <c r="O17" s="872"/>
      <c r="P17" s="872"/>
      <c r="Q17" s="872"/>
      <c r="R17" s="872"/>
      <c r="S17" s="872"/>
      <c r="T17" s="872"/>
      <c r="U17" s="872"/>
      <c r="V17" s="872"/>
      <c r="W17" s="872"/>
      <c r="X17" s="872"/>
      <c r="Y17" s="872"/>
      <c r="Z17" s="872"/>
      <c r="AA17" s="37"/>
    </row>
    <row r="18" spans="1:32" x14ac:dyDescent="0.2">
      <c r="A18" s="46"/>
      <c r="B18" s="872"/>
      <c r="C18" s="872"/>
      <c r="D18" s="872"/>
      <c r="E18" s="872"/>
      <c r="F18" s="872"/>
      <c r="G18" s="872"/>
      <c r="H18" s="872"/>
      <c r="I18" s="872"/>
      <c r="J18" s="872"/>
      <c r="K18" s="872"/>
      <c r="L18" s="872"/>
      <c r="M18" s="872"/>
      <c r="N18" s="872"/>
      <c r="O18" s="872"/>
      <c r="P18" s="872"/>
      <c r="Q18" s="872"/>
      <c r="R18" s="872"/>
      <c r="S18" s="872"/>
      <c r="T18" s="872"/>
      <c r="U18" s="872"/>
      <c r="V18" s="872"/>
      <c r="W18" s="872"/>
      <c r="X18" s="872"/>
      <c r="Y18" s="872"/>
      <c r="Z18" s="872"/>
      <c r="AA18" s="37"/>
    </row>
    <row r="19" spans="1:32" x14ac:dyDescent="0.2">
      <c r="A19" s="46"/>
      <c r="B19" s="872"/>
      <c r="C19" s="872"/>
      <c r="D19" s="872"/>
      <c r="E19" s="872"/>
      <c r="F19" s="872"/>
      <c r="G19" s="872"/>
      <c r="H19" s="872"/>
      <c r="I19" s="872"/>
      <c r="J19" s="872"/>
      <c r="K19" s="872"/>
      <c r="L19" s="872"/>
      <c r="M19" s="872"/>
      <c r="N19" s="872"/>
      <c r="O19" s="872"/>
      <c r="P19" s="872"/>
      <c r="Q19" s="872"/>
      <c r="R19" s="872"/>
      <c r="S19" s="872"/>
      <c r="T19" s="872"/>
      <c r="U19" s="872"/>
      <c r="V19" s="872"/>
      <c r="W19" s="872"/>
      <c r="X19" s="872"/>
      <c r="Y19" s="872"/>
      <c r="Z19" s="872"/>
      <c r="AA19" s="37"/>
    </row>
    <row r="20" spans="1:32" x14ac:dyDescent="0.2">
      <c r="A20" s="46"/>
      <c r="B20" s="872"/>
      <c r="C20" s="872"/>
      <c r="D20" s="872"/>
      <c r="E20" s="872"/>
      <c r="F20" s="872"/>
      <c r="G20" s="872"/>
      <c r="H20" s="872"/>
      <c r="I20" s="872"/>
      <c r="J20" s="872"/>
      <c r="K20" s="872"/>
      <c r="L20" s="872"/>
      <c r="M20" s="872"/>
      <c r="N20" s="872"/>
      <c r="O20" s="872"/>
      <c r="P20" s="872"/>
      <c r="Q20" s="872"/>
      <c r="R20" s="872"/>
      <c r="S20" s="872"/>
      <c r="T20" s="872"/>
      <c r="U20" s="872"/>
      <c r="V20" s="872"/>
      <c r="W20" s="872"/>
      <c r="X20" s="872"/>
      <c r="Y20" s="872"/>
      <c r="Z20" s="872"/>
      <c r="AA20" s="37"/>
    </row>
    <row r="21" spans="1:32" x14ac:dyDescent="0.2">
      <c r="A21" s="42">
        <f>A15+1</f>
        <v>43</v>
      </c>
      <c r="B21" s="41"/>
      <c r="C21" s="43" t="s">
        <v>23098</v>
      </c>
      <c r="D21" s="55" t="s">
        <v>14312</v>
      </c>
      <c r="E21" s="37"/>
      <c r="F21" s="37"/>
      <c r="G21" s="37"/>
      <c r="H21" s="48"/>
      <c r="I21" s="48"/>
      <c r="J21" s="37"/>
      <c r="K21" s="37"/>
      <c r="L21" s="37"/>
      <c r="M21" s="37"/>
      <c r="N21" s="37"/>
      <c r="O21" s="37"/>
      <c r="P21" s="37"/>
      <c r="Q21" s="37"/>
      <c r="R21" s="37"/>
      <c r="S21" s="37"/>
      <c r="T21" s="37"/>
      <c r="U21" s="41" t="s">
        <v>23100</v>
      </c>
      <c r="V21" s="41"/>
      <c r="W21" s="861">
        <f>RESUMODREN!M196</f>
        <v>52</v>
      </c>
      <c r="X21" s="861"/>
      <c r="Y21" s="861"/>
      <c r="Z21" s="862" t="str">
        <f>VLOOKUP(D21,DIPREVS1!A:D,4,FALSE)</f>
        <v>un</v>
      </c>
      <c r="AA21" s="862"/>
    </row>
    <row r="22" spans="1:32" x14ac:dyDescent="0.2">
      <c r="A22" s="42"/>
      <c r="B22" s="41"/>
      <c r="C22" s="43"/>
      <c r="D22" s="55"/>
      <c r="E22" s="37"/>
      <c r="F22" s="37"/>
      <c r="G22" s="37"/>
      <c r="H22" s="48"/>
      <c r="I22" s="48"/>
      <c r="J22" s="37"/>
      <c r="K22" s="37"/>
      <c r="L22" s="37"/>
      <c r="M22" s="37"/>
      <c r="N22" s="37"/>
      <c r="O22" s="37"/>
      <c r="P22" s="37"/>
      <c r="Q22" s="37"/>
      <c r="R22" s="37"/>
      <c r="S22" s="37"/>
      <c r="T22" s="37"/>
      <c r="U22" s="41"/>
      <c r="V22" s="41"/>
      <c r="W22" s="150"/>
      <c r="X22" s="150"/>
      <c r="Y22" s="150"/>
      <c r="Z22" s="151"/>
      <c r="AA22" s="151"/>
    </row>
    <row r="23" spans="1:32" x14ac:dyDescent="0.2">
      <c r="A23" s="46"/>
      <c r="B23" s="872" t="str">
        <f>VLOOKUP(D27,DIPREVS1!A:D,2,FALSE)</f>
        <v>POCO DE VISITA EM ALVENARIA DE BLOCOS DE CONCRETO(20X20X40CM),EM PAREDES DE 0,20M DE ESP.C/1,70X1,70X1,80M,P/COLETOR DEAGUAS PLUVIAIS DE 1,20M DE DIAM.SENDO AS PAREDES CHAPISCADASE REVESTIDAS INTERNAMENTE C/ARGAMASSA,ENCHIMENTO DOS BLOCOSE BASE EM CONCRETO SIMPLES,TAMPA DE CONCRETO ARMADO,DEGRAUSDE FERRO FUNDIDO,INCL.FORNECIMENTO DE TODOS OS MATERIAIS</v>
      </c>
      <c r="C23" s="872"/>
      <c r="D23" s="872"/>
      <c r="E23" s="872"/>
      <c r="F23" s="872"/>
      <c r="G23" s="872"/>
      <c r="H23" s="872"/>
      <c r="I23" s="872"/>
      <c r="J23" s="872"/>
      <c r="K23" s="872"/>
      <c r="L23" s="872"/>
      <c r="M23" s="872"/>
      <c r="N23" s="872"/>
      <c r="O23" s="872"/>
      <c r="P23" s="872"/>
      <c r="Q23" s="872"/>
      <c r="R23" s="872"/>
      <c r="S23" s="872"/>
      <c r="T23" s="872"/>
      <c r="U23" s="872"/>
      <c r="V23" s="872"/>
      <c r="W23" s="872"/>
      <c r="X23" s="872"/>
      <c r="Y23" s="872"/>
      <c r="Z23" s="872"/>
      <c r="AA23" s="37"/>
    </row>
    <row r="24" spans="1:32" x14ac:dyDescent="0.2">
      <c r="A24" s="46"/>
      <c r="B24" s="872"/>
      <c r="C24" s="872"/>
      <c r="D24" s="872"/>
      <c r="E24" s="872"/>
      <c r="F24" s="872"/>
      <c r="G24" s="872"/>
      <c r="H24" s="872"/>
      <c r="I24" s="872"/>
      <c r="J24" s="872"/>
      <c r="K24" s="872"/>
      <c r="L24" s="872"/>
      <c r="M24" s="872"/>
      <c r="N24" s="872"/>
      <c r="O24" s="872"/>
      <c r="P24" s="872"/>
      <c r="Q24" s="872"/>
      <c r="R24" s="872"/>
      <c r="S24" s="872"/>
      <c r="T24" s="872"/>
      <c r="U24" s="872"/>
      <c r="V24" s="872"/>
      <c r="W24" s="872"/>
      <c r="X24" s="872"/>
      <c r="Y24" s="872"/>
      <c r="Z24" s="872"/>
      <c r="AA24" s="37"/>
    </row>
    <row r="25" spans="1:32" x14ac:dyDescent="0.2">
      <c r="A25" s="46"/>
      <c r="B25" s="872"/>
      <c r="C25" s="872"/>
      <c r="D25" s="872"/>
      <c r="E25" s="872"/>
      <c r="F25" s="872"/>
      <c r="G25" s="872"/>
      <c r="H25" s="872"/>
      <c r="I25" s="872"/>
      <c r="J25" s="872"/>
      <c r="K25" s="872"/>
      <c r="L25" s="872"/>
      <c r="M25" s="872"/>
      <c r="N25" s="872"/>
      <c r="O25" s="872"/>
      <c r="P25" s="872"/>
      <c r="Q25" s="872"/>
      <c r="R25" s="872"/>
      <c r="S25" s="872"/>
      <c r="T25" s="872"/>
      <c r="U25" s="872"/>
      <c r="V25" s="872"/>
      <c r="W25" s="872"/>
      <c r="X25" s="872"/>
      <c r="Y25" s="872"/>
      <c r="Z25" s="872"/>
      <c r="AA25" s="37"/>
    </row>
    <row r="26" spans="1:32" x14ac:dyDescent="0.2">
      <c r="A26" s="46"/>
      <c r="B26" s="872"/>
      <c r="C26" s="872"/>
      <c r="D26" s="872"/>
      <c r="E26" s="872"/>
      <c r="F26" s="872"/>
      <c r="G26" s="872"/>
      <c r="H26" s="872"/>
      <c r="I26" s="872"/>
      <c r="J26" s="872"/>
      <c r="K26" s="872"/>
      <c r="L26" s="872"/>
      <c r="M26" s="872"/>
      <c r="N26" s="872"/>
      <c r="O26" s="872"/>
      <c r="P26" s="872"/>
      <c r="Q26" s="872"/>
      <c r="R26" s="872"/>
      <c r="S26" s="872"/>
      <c r="T26" s="872"/>
      <c r="U26" s="872"/>
      <c r="V26" s="872"/>
      <c r="W26" s="872"/>
      <c r="X26" s="872"/>
      <c r="Y26" s="872"/>
      <c r="Z26" s="872"/>
      <c r="AA26" s="37"/>
    </row>
    <row r="27" spans="1:32" x14ac:dyDescent="0.2">
      <c r="A27" s="42">
        <f>A21+1</f>
        <v>44</v>
      </c>
      <c r="B27" s="41"/>
      <c r="C27" s="43" t="s">
        <v>23098</v>
      </c>
      <c r="D27" s="55" t="s">
        <v>14314</v>
      </c>
      <c r="E27" s="37"/>
      <c r="F27" s="37"/>
      <c r="G27" s="37"/>
      <c r="H27" s="48"/>
      <c r="I27" s="48"/>
      <c r="J27" s="37"/>
      <c r="K27" s="37"/>
      <c r="L27" s="37"/>
      <c r="M27" s="37"/>
      <c r="N27" s="37"/>
      <c r="O27" s="37"/>
      <c r="P27" s="37"/>
      <c r="Q27" s="37"/>
      <c r="R27" s="37"/>
      <c r="S27" s="37"/>
      <c r="T27" s="37"/>
      <c r="U27" s="41" t="s">
        <v>23100</v>
      </c>
      <c r="V27" s="41"/>
      <c r="W27" s="861">
        <f>RESUMODREN!O196</f>
        <v>21</v>
      </c>
      <c r="X27" s="861"/>
      <c r="Y27" s="861"/>
      <c r="Z27" s="862" t="str">
        <f>VLOOKUP(D27,DIPREVS1!A:D,4,FALSE)</f>
        <v>un</v>
      </c>
      <c r="AA27" s="862"/>
      <c r="AF27" s="354"/>
    </row>
    <row r="28" spans="1:32" x14ac:dyDescent="0.2">
      <c r="A28" s="42"/>
      <c r="B28" s="41"/>
      <c r="C28" s="43"/>
      <c r="D28" s="55"/>
      <c r="E28" s="37"/>
      <c r="F28" s="37"/>
      <c r="G28" s="37"/>
      <c r="H28" s="48"/>
      <c r="I28" s="48"/>
      <c r="J28" s="37"/>
      <c r="K28" s="37"/>
      <c r="L28" s="37"/>
      <c r="M28" s="37"/>
      <c r="N28" s="37"/>
      <c r="O28" s="37"/>
      <c r="P28" s="37"/>
      <c r="Q28" s="37"/>
      <c r="R28" s="37"/>
      <c r="S28" s="37"/>
      <c r="T28" s="37"/>
      <c r="U28" s="41"/>
      <c r="V28" s="41"/>
      <c r="W28" s="220"/>
      <c r="X28" s="220"/>
      <c r="Y28" s="220"/>
      <c r="Z28" s="219"/>
      <c r="AA28" s="219"/>
    </row>
    <row r="29" spans="1:32" x14ac:dyDescent="0.2">
      <c r="A29" s="46"/>
      <c r="B29" s="872" t="str">
        <f>VLOOKUP(D33,DIPREVS1!A:D,2,FALSE)</f>
        <v>POCO DE VISITA EM ALVENARIA DE BLOCOS DE CONCRETO(20X20X40CM),EM PAREDES DE 0,20M DE ESP.C/2,00X2,00X2,10M,P/COLETOR DEAGUAS PLUVIAIS DE 1,50M DE DIAM.SENDO AS PAREDES CHAPISCADASE REVESTIDAS INTERNAMENTE C/ARGAMASSA,ENCHIMENTO DOS BLOCOSE BASE EM CONCRETO SIMPLES,TAMPA DE CONCRETO ARMADO,DEGRAUSDE FERRO FUNDIDO,INCL.FORNECIMENTO DE TODOS OS MATERIAIS</v>
      </c>
      <c r="C29" s="872"/>
      <c r="D29" s="872"/>
      <c r="E29" s="872"/>
      <c r="F29" s="872"/>
      <c r="G29" s="872"/>
      <c r="H29" s="872"/>
      <c r="I29" s="872"/>
      <c r="J29" s="872"/>
      <c r="K29" s="872"/>
      <c r="L29" s="872"/>
      <c r="M29" s="872"/>
      <c r="N29" s="872"/>
      <c r="O29" s="872"/>
      <c r="P29" s="872"/>
      <c r="Q29" s="872"/>
      <c r="R29" s="872"/>
      <c r="S29" s="872"/>
      <c r="T29" s="872"/>
      <c r="U29" s="872"/>
      <c r="V29" s="872"/>
      <c r="W29" s="872"/>
      <c r="X29" s="872"/>
      <c r="Y29" s="872"/>
      <c r="Z29" s="872"/>
      <c r="AA29" s="37"/>
    </row>
    <row r="30" spans="1:32" x14ac:dyDescent="0.2">
      <c r="A30" s="46"/>
      <c r="B30" s="872"/>
      <c r="C30" s="872"/>
      <c r="D30" s="872"/>
      <c r="E30" s="872"/>
      <c r="F30" s="872"/>
      <c r="G30" s="872"/>
      <c r="H30" s="872"/>
      <c r="I30" s="872"/>
      <c r="J30" s="872"/>
      <c r="K30" s="872"/>
      <c r="L30" s="872"/>
      <c r="M30" s="872"/>
      <c r="N30" s="872"/>
      <c r="O30" s="872"/>
      <c r="P30" s="872"/>
      <c r="Q30" s="872"/>
      <c r="R30" s="872"/>
      <c r="S30" s="872"/>
      <c r="T30" s="872"/>
      <c r="U30" s="872"/>
      <c r="V30" s="872"/>
      <c r="W30" s="872"/>
      <c r="X30" s="872"/>
      <c r="Y30" s="872"/>
      <c r="Z30" s="872"/>
      <c r="AA30" s="37"/>
    </row>
    <row r="31" spans="1:32" x14ac:dyDescent="0.2">
      <c r="A31" s="46"/>
      <c r="B31" s="872"/>
      <c r="C31" s="872"/>
      <c r="D31" s="872"/>
      <c r="E31" s="872"/>
      <c r="F31" s="872"/>
      <c r="G31" s="872"/>
      <c r="H31" s="872"/>
      <c r="I31" s="872"/>
      <c r="J31" s="872"/>
      <c r="K31" s="872"/>
      <c r="L31" s="872"/>
      <c r="M31" s="872"/>
      <c r="N31" s="872"/>
      <c r="O31" s="872"/>
      <c r="P31" s="872"/>
      <c r="Q31" s="872"/>
      <c r="R31" s="872"/>
      <c r="S31" s="872"/>
      <c r="T31" s="872"/>
      <c r="U31" s="872"/>
      <c r="V31" s="872"/>
      <c r="W31" s="872"/>
      <c r="X31" s="872"/>
      <c r="Y31" s="872"/>
      <c r="Z31" s="872"/>
      <c r="AA31" s="37"/>
    </row>
    <row r="32" spans="1:32" x14ac:dyDescent="0.2">
      <c r="A32" s="46"/>
      <c r="B32" s="872"/>
      <c r="C32" s="872"/>
      <c r="D32" s="872"/>
      <c r="E32" s="872"/>
      <c r="F32" s="872"/>
      <c r="G32" s="872"/>
      <c r="H32" s="872"/>
      <c r="I32" s="872"/>
      <c r="J32" s="872"/>
      <c r="K32" s="872"/>
      <c r="L32" s="872"/>
      <c r="M32" s="872"/>
      <c r="N32" s="872"/>
      <c r="O32" s="872"/>
      <c r="P32" s="872"/>
      <c r="Q32" s="872"/>
      <c r="R32" s="872"/>
      <c r="S32" s="872"/>
      <c r="T32" s="872"/>
      <c r="U32" s="872"/>
      <c r="V32" s="872"/>
      <c r="W32" s="872"/>
      <c r="X32" s="872"/>
      <c r="Y32" s="872"/>
      <c r="Z32" s="872"/>
      <c r="AA32" s="37"/>
    </row>
    <row r="33" spans="1:27" x14ac:dyDescent="0.2">
      <c r="A33" s="42">
        <f>A27+1</f>
        <v>45</v>
      </c>
      <c r="B33" s="41"/>
      <c r="C33" s="43" t="s">
        <v>23098</v>
      </c>
      <c r="D33" s="55" t="s">
        <v>14315</v>
      </c>
      <c r="E33" s="37"/>
      <c r="F33" s="37"/>
      <c r="G33" s="37"/>
      <c r="H33" s="48"/>
      <c r="I33" s="48"/>
      <c r="J33" s="37"/>
      <c r="K33" s="37"/>
      <c r="L33" s="37"/>
      <c r="M33" s="37"/>
      <c r="N33" s="37"/>
      <c r="O33" s="37"/>
      <c r="P33" s="37"/>
      <c r="Q33" s="37"/>
      <c r="R33" s="37"/>
      <c r="S33" s="37"/>
      <c r="T33" s="37"/>
      <c r="U33" s="41" t="s">
        <v>23100</v>
      </c>
      <c r="V33" s="41"/>
      <c r="W33" s="861">
        <f>RESUMODREN!Q196</f>
        <v>82</v>
      </c>
      <c r="X33" s="861"/>
      <c r="Y33" s="861"/>
      <c r="Z33" s="862" t="str">
        <f>VLOOKUP(D33,DIPREVS1!A:D,4,FALSE)</f>
        <v>un</v>
      </c>
      <c r="AA33" s="862"/>
    </row>
    <row r="34" spans="1:27" x14ac:dyDescent="0.2">
      <c r="A34" s="42"/>
      <c r="B34" s="41"/>
      <c r="C34" s="43"/>
      <c r="D34" s="55"/>
      <c r="E34" s="37"/>
      <c r="F34" s="37"/>
      <c r="G34" s="37"/>
      <c r="H34" s="48"/>
      <c r="I34" s="48"/>
      <c r="J34" s="37"/>
      <c r="K34" s="37"/>
      <c r="L34" s="37"/>
      <c r="M34" s="37"/>
      <c r="N34" s="37"/>
      <c r="O34" s="37"/>
      <c r="P34" s="37"/>
      <c r="Q34" s="37"/>
      <c r="R34" s="37"/>
      <c r="S34" s="37"/>
      <c r="T34" s="37"/>
      <c r="U34" s="41"/>
      <c r="V34" s="41"/>
      <c r="W34" s="150"/>
      <c r="X34" s="150"/>
      <c r="Y34" s="150"/>
      <c r="Z34" s="151"/>
      <c r="AA34" s="151"/>
    </row>
    <row r="35" spans="1:27" x14ac:dyDescent="0.2">
      <c r="A35" s="46"/>
      <c r="B35" s="872" t="str">
        <f>VLOOKUP(D39,DIPREVS1!A:D,2,FALSE)</f>
        <v>TAMPAO COMPLETO DE FºFº,DE 0,60M DE DIAMETRO,COM 175 A 180KG,PARA CAIXA DE AREIA OU POCO DE VISITA,ARTICULADO,PADRAO PREFEITURA,CLASSE 300,CARGA MINIMA PARA TESTE 30T,RESISTENCIA MAXIMA DE ROMPIMENTO 37,5T E FLECHA RESIDUAL MAXIMA 17MM,ASSENTADO COM ARGAMASSA DE CIMENTO E AREIA,NO TRACO 1:4 EM VOLUME.FORNECIMENTO E ASSENTAMENTO</v>
      </c>
      <c r="C35" s="872"/>
      <c r="D35" s="872"/>
      <c r="E35" s="872"/>
      <c r="F35" s="872"/>
      <c r="G35" s="872"/>
      <c r="H35" s="872"/>
      <c r="I35" s="872"/>
      <c r="J35" s="872"/>
      <c r="K35" s="872"/>
      <c r="L35" s="872"/>
      <c r="M35" s="872"/>
      <c r="N35" s="872"/>
      <c r="O35" s="872"/>
      <c r="P35" s="872"/>
      <c r="Q35" s="872"/>
      <c r="R35" s="872"/>
      <c r="S35" s="872"/>
      <c r="T35" s="872"/>
      <c r="U35" s="872"/>
      <c r="V35" s="872"/>
      <c r="W35" s="872"/>
      <c r="X35" s="872"/>
      <c r="Y35" s="872"/>
      <c r="Z35" s="872"/>
      <c r="AA35" s="37"/>
    </row>
    <row r="36" spans="1:27" x14ac:dyDescent="0.2">
      <c r="A36" s="46"/>
      <c r="B36" s="872"/>
      <c r="C36" s="872"/>
      <c r="D36" s="872"/>
      <c r="E36" s="872"/>
      <c r="F36" s="872"/>
      <c r="G36" s="872"/>
      <c r="H36" s="872"/>
      <c r="I36" s="872"/>
      <c r="J36" s="872"/>
      <c r="K36" s="872"/>
      <c r="L36" s="872"/>
      <c r="M36" s="872"/>
      <c r="N36" s="872"/>
      <c r="O36" s="872"/>
      <c r="P36" s="872"/>
      <c r="Q36" s="872"/>
      <c r="R36" s="872"/>
      <c r="S36" s="872"/>
      <c r="T36" s="872"/>
      <c r="U36" s="872"/>
      <c r="V36" s="872"/>
      <c r="W36" s="872"/>
      <c r="X36" s="872"/>
      <c r="Y36" s="872"/>
      <c r="Z36" s="872"/>
      <c r="AA36" s="37"/>
    </row>
    <row r="37" spans="1:27" x14ac:dyDescent="0.2">
      <c r="A37" s="46"/>
      <c r="B37" s="872"/>
      <c r="C37" s="872"/>
      <c r="D37" s="872"/>
      <c r="E37" s="872"/>
      <c r="F37" s="872"/>
      <c r="G37" s="872"/>
      <c r="H37" s="872"/>
      <c r="I37" s="872"/>
      <c r="J37" s="872"/>
      <c r="K37" s="872"/>
      <c r="L37" s="872"/>
      <c r="M37" s="872"/>
      <c r="N37" s="872"/>
      <c r="O37" s="872"/>
      <c r="P37" s="872"/>
      <c r="Q37" s="872"/>
      <c r="R37" s="872"/>
      <c r="S37" s="872"/>
      <c r="T37" s="872"/>
      <c r="U37" s="872"/>
      <c r="V37" s="872"/>
      <c r="W37" s="872"/>
      <c r="X37" s="872"/>
      <c r="Y37" s="872"/>
      <c r="Z37" s="872"/>
      <c r="AA37" s="37"/>
    </row>
    <row r="38" spans="1:27" x14ac:dyDescent="0.2">
      <c r="A38" s="46"/>
      <c r="B38" s="872"/>
      <c r="C38" s="872"/>
      <c r="D38" s="872"/>
      <c r="E38" s="872"/>
      <c r="F38" s="872"/>
      <c r="G38" s="872"/>
      <c r="H38" s="872"/>
      <c r="I38" s="872"/>
      <c r="J38" s="872"/>
      <c r="K38" s="872"/>
      <c r="L38" s="872"/>
      <c r="M38" s="872"/>
      <c r="N38" s="872"/>
      <c r="O38" s="872"/>
      <c r="P38" s="872"/>
      <c r="Q38" s="872"/>
      <c r="R38" s="872"/>
      <c r="S38" s="872"/>
      <c r="T38" s="872"/>
      <c r="U38" s="872"/>
      <c r="V38" s="872"/>
      <c r="W38" s="872"/>
      <c r="X38" s="872"/>
      <c r="Y38" s="872"/>
      <c r="Z38" s="872"/>
      <c r="AA38" s="37"/>
    </row>
    <row r="39" spans="1:27" x14ac:dyDescent="0.2">
      <c r="A39" s="42">
        <f>A33+1</f>
        <v>46</v>
      </c>
      <c r="B39" s="41"/>
      <c r="C39" s="43" t="s">
        <v>23098</v>
      </c>
      <c r="D39" s="55" t="s">
        <v>14321</v>
      </c>
      <c r="E39" s="37"/>
      <c r="F39" s="37"/>
      <c r="G39" s="37"/>
      <c r="H39" s="48"/>
      <c r="I39" s="48"/>
      <c r="J39" s="37"/>
      <c r="K39" s="37"/>
      <c r="L39" s="37"/>
      <c r="M39" s="37"/>
      <c r="N39" s="37"/>
      <c r="O39" s="37"/>
      <c r="P39" s="37"/>
      <c r="Q39" s="37"/>
      <c r="R39" s="37"/>
      <c r="S39" s="37"/>
      <c r="T39" s="37"/>
      <c r="U39" s="41" t="s">
        <v>23100</v>
      </c>
      <c r="V39" s="41"/>
      <c r="W39" s="861">
        <f>W9+W15+W21+W27+W33</f>
        <v>681</v>
      </c>
      <c r="X39" s="861"/>
      <c r="Y39" s="861"/>
      <c r="Z39" s="862" t="str">
        <f>VLOOKUP(D39,DIPREVS1!A:D,4,FALSE)</f>
        <v>un</v>
      </c>
      <c r="AA39" s="862"/>
    </row>
    <row r="40" spans="1:27" x14ac:dyDescent="0.2">
      <c r="A40" s="42"/>
      <c r="B40" s="41"/>
      <c r="C40" s="43"/>
      <c r="D40" s="55"/>
      <c r="E40" s="37"/>
      <c r="F40" s="37"/>
      <c r="G40" s="37"/>
      <c r="H40" s="48"/>
      <c r="I40" s="48"/>
      <c r="J40" s="37"/>
      <c r="K40" s="37"/>
      <c r="L40" s="37"/>
      <c r="M40" s="37"/>
      <c r="N40" s="37"/>
      <c r="O40" s="37"/>
      <c r="P40" s="37"/>
      <c r="Q40" s="37"/>
      <c r="R40" s="37"/>
      <c r="S40" s="37"/>
      <c r="T40" s="37"/>
      <c r="U40" s="41"/>
      <c r="V40" s="41"/>
      <c r="W40" s="220"/>
      <c r="X40" s="220"/>
      <c r="Y40" s="220"/>
      <c r="Z40" s="219"/>
      <c r="AA40" s="219"/>
    </row>
    <row r="41" spans="1:27" x14ac:dyDescent="0.2">
      <c r="A41" s="42"/>
      <c r="B41" s="872" t="str">
        <f>VLOOKUP(D45,DIPREVS1!A:D,2,FALSE)</f>
        <v>TAMPAO DE FºFº RETANGULAR,PARA CAIXAS E POCOS DE VISITA ESPECIAIS,TIPO TS(TRES SECOES),ABERTURA TOTAL DE APROXIMADAMENTE900X1500MM,PESO TOTAL DE 690KG,CARGA MINIMA PARA TESTE 30T,RESISTENCIA MAXIMA DE ROMPIMENTO 35T E FLECHA RESIDUAL MAXIMA DE 15MM,ASSENTADO COM ARGAMASSA DE CIMENTO E AREIA,NO TRACO 1:4 EM VOLUME.FORNECIMENTO E ASSENTAMENTO</v>
      </c>
      <c r="C41" s="872"/>
      <c r="D41" s="872"/>
      <c r="E41" s="872"/>
      <c r="F41" s="872"/>
      <c r="G41" s="872"/>
      <c r="H41" s="872"/>
      <c r="I41" s="872"/>
      <c r="J41" s="872"/>
      <c r="K41" s="872"/>
      <c r="L41" s="872"/>
      <c r="M41" s="872"/>
      <c r="N41" s="872"/>
      <c r="O41" s="872"/>
      <c r="P41" s="872"/>
      <c r="Q41" s="872"/>
      <c r="R41" s="872"/>
      <c r="S41" s="872"/>
      <c r="T41" s="872"/>
      <c r="U41" s="872"/>
      <c r="V41" s="872"/>
      <c r="W41" s="872"/>
      <c r="X41" s="872"/>
      <c r="Y41" s="872"/>
      <c r="Z41" s="872"/>
      <c r="AA41" s="219"/>
    </row>
    <row r="42" spans="1:27" ht="12.75" customHeight="1" x14ac:dyDescent="0.2">
      <c r="A42" s="42"/>
      <c r="B42" s="872"/>
      <c r="C42" s="872"/>
      <c r="D42" s="872"/>
      <c r="E42" s="872"/>
      <c r="F42" s="872"/>
      <c r="G42" s="872"/>
      <c r="H42" s="872"/>
      <c r="I42" s="872"/>
      <c r="J42" s="872"/>
      <c r="K42" s="872"/>
      <c r="L42" s="872"/>
      <c r="M42" s="872"/>
      <c r="N42" s="872"/>
      <c r="O42" s="872"/>
      <c r="P42" s="872"/>
      <c r="Q42" s="872"/>
      <c r="R42" s="872"/>
      <c r="S42" s="872"/>
      <c r="T42" s="872"/>
      <c r="U42" s="872"/>
      <c r="V42" s="872"/>
      <c r="W42" s="872"/>
      <c r="X42" s="872"/>
      <c r="Y42" s="872"/>
      <c r="Z42" s="872"/>
      <c r="AA42" s="219"/>
    </row>
    <row r="43" spans="1:27" ht="12.75" customHeight="1" x14ac:dyDescent="0.2">
      <c r="A43" s="46"/>
      <c r="B43" s="872"/>
      <c r="C43" s="872"/>
      <c r="D43" s="872"/>
      <c r="E43" s="872"/>
      <c r="F43" s="872"/>
      <c r="G43" s="872"/>
      <c r="H43" s="872"/>
      <c r="I43" s="872"/>
      <c r="J43" s="872"/>
      <c r="K43" s="872"/>
      <c r="L43" s="872"/>
      <c r="M43" s="872"/>
      <c r="N43" s="872"/>
      <c r="O43" s="872"/>
      <c r="P43" s="872"/>
      <c r="Q43" s="872"/>
      <c r="R43" s="872"/>
      <c r="S43" s="872"/>
      <c r="T43" s="872"/>
      <c r="U43" s="872"/>
      <c r="V43" s="872"/>
      <c r="W43" s="872"/>
      <c r="X43" s="872"/>
      <c r="Y43" s="872"/>
      <c r="Z43" s="872"/>
      <c r="AA43" s="37"/>
    </row>
    <row r="44" spans="1:27" x14ac:dyDescent="0.2">
      <c r="A44" s="46"/>
      <c r="B44" s="872"/>
      <c r="C44" s="872"/>
      <c r="D44" s="872"/>
      <c r="E44" s="872"/>
      <c r="F44" s="872"/>
      <c r="G44" s="872"/>
      <c r="H44" s="872"/>
      <c r="I44" s="872"/>
      <c r="J44" s="872"/>
      <c r="K44" s="872"/>
      <c r="L44" s="872"/>
      <c r="M44" s="872"/>
      <c r="N44" s="872"/>
      <c r="O44" s="872"/>
      <c r="P44" s="872"/>
      <c r="Q44" s="872"/>
      <c r="R44" s="872"/>
      <c r="S44" s="872"/>
      <c r="T44" s="872"/>
      <c r="U44" s="872"/>
      <c r="V44" s="872"/>
      <c r="W44" s="872"/>
      <c r="X44" s="872"/>
      <c r="Y44" s="872"/>
      <c r="Z44" s="872"/>
      <c r="AA44" s="37"/>
    </row>
    <row r="45" spans="1:27" x14ac:dyDescent="0.2">
      <c r="A45" s="42">
        <f>A39+1</f>
        <v>47</v>
      </c>
      <c r="B45" s="41"/>
      <c r="C45" s="43" t="s">
        <v>23098</v>
      </c>
      <c r="D45" s="55" t="s">
        <v>14333</v>
      </c>
      <c r="E45" s="37"/>
      <c r="F45" s="37"/>
      <c r="G45" s="37"/>
      <c r="H45" s="48"/>
      <c r="I45" s="48"/>
      <c r="J45" s="37"/>
      <c r="K45" s="37"/>
      <c r="L45" s="37"/>
      <c r="M45" s="37"/>
      <c r="N45" s="37"/>
      <c r="O45" s="37"/>
      <c r="P45" s="37"/>
      <c r="Q45" s="37"/>
      <c r="R45" s="37"/>
      <c r="S45" s="37"/>
      <c r="T45" s="37"/>
      <c r="U45" s="41" t="s">
        <v>23100</v>
      </c>
      <c r="V45" s="41"/>
      <c r="W45" s="861">
        <f>RESUMODREN!Q200</f>
        <v>59</v>
      </c>
      <c r="X45" s="861"/>
      <c r="Y45" s="861"/>
      <c r="Z45" s="862" t="str">
        <f>VLOOKUP(D45,DIPREVS1!A:D,4,FALSE)</f>
        <v>un</v>
      </c>
      <c r="AA45" s="862"/>
    </row>
    <row r="46" spans="1:27" x14ac:dyDescent="0.2">
      <c r="A46" s="42"/>
      <c r="B46" s="41"/>
      <c r="C46" s="43"/>
      <c r="D46" s="55"/>
      <c r="E46" s="37"/>
      <c r="F46" s="37"/>
      <c r="G46" s="37"/>
      <c r="H46" s="48"/>
      <c r="I46" s="48"/>
      <c r="J46" s="37"/>
      <c r="K46" s="37"/>
      <c r="L46" s="37"/>
      <c r="M46" s="37"/>
      <c r="N46" s="37"/>
      <c r="O46" s="37"/>
      <c r="P46" s="37"/>
      <c r="Q46" s="37"/>
      <c r="R46" s="37"/>
      <c r="S46" s="37"/>
      <c r="T46" s="37"/>
      <c r="U46" s="41"/>
      <c r="V46" s="41"/>
      <c r="W46" s="276"/>
      <c r="X46" s="276"/>
      <c r="Y46" s="276"/>
      <c r="Z46" s="275"/>
      <c r="AA46" s="275"/>
    </row>
    <row r="47" spans="1:27" ht="12.75" customHeight="1" x14ac:dyDescent="0.2">
      <c r="A47" s="42"/>
      <c r="B47" s="872" t="str">
        <f>VLOOKUP(D49,DIPREVS1!A:D,2,FALSE)</f>
        <v>CORPO DE POCO DE VISITA DE ANEIS PRE-MOLDADOS,COM DIAMETRO DE 600MM,SEM DEGRAUS,MEDIDA PELA ALTURA UTIL,INCLUSIVE MAO-DE-OBRA E MATERIAL</v>
      </c>
      <c r="C47" s="872"/>
      <c r="D47" s="872"/>
      <c r="E47" s="872"/>
      <c r="F47" s="872"/>
      <c r="G47" s="872"/>
      <c r="H47" s="872"/>
      <c r="I47" s="872"/>
      <c r="J47" s="872"/>
      <c r="K47" s="872"/>
      <c r="L47" s="872"/>
      <c r="M47" s="872"/>
      <c r="N47" s="872"/>
      <c r="O47" s="872"/>
      <c r="P47" s="872"/>
      <c r="Q47" s="872"/>
      <c r="R47" s="872"/>
      <c r="S47" s="872"/>
      <c r="T47" s="872"/>
      <c r="U47" s="872"/>
      <c r="V47" s="872"/>
      <c r="W47" s="872"/>
      <c r="X47" s="872"/>
      <c r="Y47" s="872"/>
      <c r="Z47" s="872"/>
      <c r="AA47" s="275"/>
    </row>
    <row r="48" spans="1:27" ht="12.75" customHeight="1" x14ac:dyDescent="0.2">
      <c r="A48" s="42"/>
      <c r="B48" s="872"/>
      <c r="C48" s="872"/>
      <c r="D48" s="872"/>
      <c r="E48" s="872"/>
      <c r="F48" s="872"/>
      <c r="G48" s="872"/>
      <c r="H48" s="872"/>
      <c r="I48" s="872"/>
      <c r="J48" s="872"/>
      <c r="K48" s="872"/>
      <c r="L48" s="872"/>
      <c r="M48" s="872"/>
      <c r="N48" s="872"/>
      <c r="O48" s="872"/>
      <c r="P48" s="872"/>
      <c r="Q48" s="872"/>
      <c r="R48" s="872"/>
      <c r="S48" s="872"/>
      <c r="T48" s="872"/>
      <c r="U48" s="872"/>
      <c r="V48" s="872"/>
      <c r="W48" s="872"/>
      <c r="X48" s="872"/>
      <c r="Y48" s="872"/>
      <c r="Z48" s="872"/>
      <c r="AA48" s="275"/>
    </row>
    <row r="49" spans="1:27" x14ac:dyDescent="0.2">
      <c r="A49" s="42">
        <f>A45+1</f>
        <v>48</v>
      </c>
      <c r="B49" s="41"/>
      <c r="C49" s="43" t="s">
        <v>23098</v>
      </c>
      <c r="D49" s="55" t="s">
        <v>14380</v>
      </c>
      <c r="E49" s="37"/>
      <c r="F49" s="37"/>
      <c r="G49" s="37"/>
      <c r="H49" s="48"/>
      <c r="I49" s="48"/>
      <c r="J49" s="37"/>
      <c r="K49" s="37"/>
      <c r="L49" s="37"/>
      <c r="M49" s="37"/>
      <c r="N49" s="37"/>
      <c r="O49" s="37"/>
      <c r="P49" s="37"/>
      <c r="Q49" s="37"/>
      <c r="R49" s="37"/>
      <c r="S49" s="37"/>
      <c r="T49" s="37"/>
      <c r="U49" s="41" t="s">
        <v>23100</v>
      </c>
      <c r="V49" s="41"/>
      <c r="W49" s="861">
        <f>DREN.ESCAV!BG1061</f>
        <v>57.195820960342509</v>
      </c>
      <c r="X49" s="861"/>
      <c r="Y49" s="861"/>
      <c r="Z49" s="862" t="str">
        <f>VLOOKUP(D49,DIPREVS1!A:D,4,FALSE)</f>
        <v>m</v>
      </c>
      <c r="AA49" s="862"/>
    </row>
    <row r="50" spans="1:27" x14ac:dyDescent="0.2">
      <c r="A50" s="42"/>
      <c r="B50" s="41"/>
      <c r="C50" s="43"/>
      <c r="D50" s="55"/>
      <c r="E50" s="37"/>
      <c r="F50" s="37"/>
      <c r="G50" s="37"/>
      <c r="H50" s="48"/>
      <c r="I50" s="48"/>
      <c r="J50" s="37"/>
      <c r="K50" s="37"/>
      <c r="L50" s="37"/>
      <c r="M50" s="37"/>
      <c r="N50" s="37"/>
      <c r="O50" s="37"/>
      <c r="P50" s="37"/>
      <c r="Q50" s="37"/>
      <c r="R50" s="37"/>
      <c r="S50" s="37"/>
      <c r="T50" s="37"/>
      <c r="U50" s="41"/>
      <c r="V50" s="41"/>
      <c r="W50" s="559"/>
      <c r="X50" s="559"/>
      <c r="Y50" s="559"/>
      <c r="Z50" s="560"/>
      <c r="AA50" s="560"/>
    </row>
    <row r="51" spans="1:27" ht="12.75" customHeight="1" x14ac:dyDescent="0.2">
      <c r="A51" s="42"/>
      <c r="B51" s="872" t="str">
        <f>VLOOKUP(D53,DIPREVS1!A:D,2,FALSE)</f>
        <v>ALVENARIA PARA CAIXAS ENTERRADAS,ATE 0,80M DE PROFUNDIDADE,DE TIJOLOS MACICOS 7X10X20CM,ASSENTES COM ARGAMASSA DE CIMENTO,SAIBRO E AREIA,NO TRACO 1:2:2,EM PAREDES DE UMA VEZ (0,20M)</v>
      </c>
      <c r="C51" s="872"/>
      <c r="D51" s="872"/>
      <c r="E51" s="872"/>
      <c r="F51" s="872"/>
      <c r="G51" s="872"/>
      <c r="H51" s="872"/>
      <c r="I51" s="872"/>
      <c r="J51" s="872"/>
      <c r="K51" s="872"/>
      <c r="L51" s="872"/>
      <c r="M51" s="872"/>
      <c r="N51" s="872"/>
      <c r="O51" s="872"/>
      <c r="P51" s="872"/>
      <c r="Q51" s="872"/>
      <c r="R51" s="872"/>
      <c r="S51" s="872"/>
      <c r="T51" s="872"/>
      <c r="U51" s="872"/>
      <c r="V51" s="872"/>
      <c r="W51" s="872"/>
      <c r="X51" s="872"/>
      <c r="Y51" s="872"/>
      <c r="Z51" s="872"/>
      <c r="AA51" s="560"/>
    </row>
    <row r="52" spans="1:27" ht="12.75" customHeight="1" x14ac:dyDescent="0.2">
      <c r="A52" s="42"/>
      <c r="B52" s="872"/>
      <c r="C52" s="872"/>
      <c r="D52" s="872"/>
      <c r="E52" s="872"/>
      <c r="F52" s="872"/>
      <c r="G52" s="872"/>
      <c r="H52" s="872"/>
      <c r="I52" s="872"/>
      <c r="J52" s="872"/>
      <c r="K52" s="872"/>
      <c r="L52" s="872"/>
      <c r="M52" s="872"/>
      <c r="N52" s="872"/>
      <c r="O52" s="872"/>
      <c r="P52" s="872"/>
      <c r="Q52" s="872"/>
      <c r="R52" s="872"/>
      <c r="S52" s="872"/>
      <c r="T52" s="872"/>
      <c r="U52" s="872"/>
      <c r="V52" s="872"/>
      <c r="W52" s="872"/>
      <c r="X52" s="872"/>
      <c r="Y52" s="872"/>
      <c r="Z52" s="872"/>
      <c r="AA52" s="560"/>
    </row>
    <row r="53" spans="1:27" x14ac:dyDescent="0.2">
      <c r="A53" s="42">
        <f>A49+1</f>
        <v>49</v>
      </c>
      <c r="B53" s="41"/>
      <c r="C53" s="43" t="s">
        <v>23098</v>
      </c>
      <c r="D53" s="55" t="s">
        <v>17033</v>
      </c>
      <c r="E53" s="37"/>
      <c r="F53" s="37"/>
      <c r="G53" s="37"/>
      <c r="H53" s="48"/>
      <c r="I53" s="48"/>
      <c r="J53" s="37"/>
      <c r="K53" s="37"/>
      <c r="L53" s="37"/>
      <c r="M53" s="37"/>
      <c r="N53" s="37"/>
      <c r="O53" s="37"/>
      <c r="P53" s="37"/>
      <c r="Q53" s="37"/>
      <c r="R53" s="37"/>
      <c r="S53" s="37"/>
      <c r="T53" s="37"/>
      <c r="U53" s="41" t="s">
        <v>23100</v>
      </c>
      <c r="V53" s="41"/>
      <c r="W53" s="861">
        <f>R56</f>
        <v>174.56</v>
      </c>
      <c r="X53" s="861"/>
      <c r="Y53" s="861"/>
      <c r="Z53" s="862" t="str">
        <f>VLOOKUP(D53,DIPREVS1!A:D,4,FALSE)</f>
        <v>m2</v>
      </c>
      <c r="AA53" s="862"/>
    </row>
    <row r="54" spans="1:27" x14ac:dyDescent="0.2">
      <c r="A54" s="42"/>
      <c r="B54" s="37" t="s">
        <v>25112</v>
      </c>
      <c r="C54" s="43"/>
      <c r="D54" s="55"/>
      <c r="E54" s="37"/>
      <c r="F54" s="37"/>
      <c r="G54" s="37"/>
      <c r="H54" s="48"/>
      <c r="I54" s="48"/>
      <c r="J54" s="37"/>
      <c r="K54" s="37"/>
      <c r="L54" s="37"/>
      <c r="M54" s="37"/>
      <c r="N54" s="37"/>
      <c r="O54" s="37"/>
      <c r="P54" s="37"/>
      <c r="Q54" s="37"/>
      <c r="R54" s="37"/>
      <c r="S54" s="37"/>
      <c r="T54" s="37"/>
      <c r="U54" s="41"/>
      <c r="V54" s="41"/>
      <c r="W54" s="559"/>
      <c r="X54" s="559"/>
      <c r="Y54" s="559"/>
      <c r="Z54" s="560"/>
      <c r="AA54" s="560"/>
    </row>
    <row r="55" spans="1:27" x14ac:dyDescent="0.2">
      <c r="A55" s="42"/>
      <c r="B55" s="41"/>
      <c r="C55" s="43"/>
      <c r="D55" s="55"/>
      <c r="E55" s="37"/>
      <c r="F55" s="37"/>
      <c r="G55" s="37"/>
      <c r="H55" s="48"/>
      <c r="I55" s="48"/>
      <c r="J55" s="37"/>
      <c r="K55" s="37"/>
      <c r="L55" s="37"/>
      <c r="M55" s="37"/>
      <c r="N55" s="37"/>
      <c r="O55" s="37"/>
      <c r="P55" s="37"/>
      <c r="Q55" s="37"/>
      <c r="R55" s="37"/>
      <c r="S55" s="37"/>
      <c r="T55" s="37"/>
      <c r="U55" s="41"/>
      <c r="V55" s="41"/>
      <c r="W55" s="559"/>
      <c r="X55" s="559"/>
      <c r="Y55" s="559"/>
      <c r="Z55" s="560"/>
      <c r="AA55" s="560"/>
    </row>
    <row r="56" spans="1:27" x14ac:dyDescent="0.2">
      <c r="A56" s="42"/>
      <c r="B56" s="37"/>
      <c r="C56" s="530" t="s">
        <v>25111</v>
      </c>
      <c r="D56" s="937">
        <v>1.42</v>
      </c>
      <c r="E56" s="937"/>
      <c r="F56" s="558" t="s">
        <v>0</v>
      </c>
      <c r="G56" s="563" t="s">
        <v>11614</v>
      </c>
      <c r="H56" s="938">
        <v>0.91</v>
      </c>
      <c r="I56" s="938"/>
      <c r="J56" s="37" t="s">
        <v>25110</v>
      </c>
      <c r="K56" s="558" t="s">
        <v>1</v>
      </c>
      <c r="L56" s="558">
        <v>2</v>
      </c>
      <c r="M56" s="558" t="s">
        <v>25113</v>
      </c>
      <c r="N56" s="867">
        <f>DREN.ESCAV!BG1060</f>
        <v>37.459241906847474</v>
      </c>
      <c r="O56" s="867"/>
      <c r="P56" s="558" t="s">
        <v>0</v>
      </c>
      <c r="Q56" s="539" t="s">
        <v>8</v>
      </c>
      <c r="R56" s="863">
        <f>ROUND((D56+H56)*L56*N56,2)</f>
        <v>174.56</v>
      </c>
      <c r="S56" s="863"/>
      <c r="T56" s="863"/>
      <c r="U56" s="558" t="s">
        <v>7</v>
      </c>
      <c r="V56" s="41"/>
      <c r="W56" s="559"/>
      <c r="X56" s="559"/>
      <c r="Y56" s="559"/>
      <c r="Z56" s="560"/>
      <c r="AA56" s="560"/>
    </row>
    <row r="57" spans="1:27" x14ac:dyDescent="0.2">
      <c r="A57" s="42"/>
      <c r="B57" s="41"/>
      <c r="C57" s="43"/>
      <c r="D57" s="55"/>
      <c r="E57" s="37"/>
      <c r="F57" s="37"/>
      <c r="G57" s="37"/>
      <c r="H57" s="48"/>
      <c r="I57" s="48"/>
      <c r="J57" s="37"/>
      <c r="K57" s="37"/>
      <c r="L57" s="37"/>
      <c r="M57" s="37"/>
      <c r="N57" s="37"/>
      <c r="O57" s="37"/>
      <c r="P57" s="37"/>
      <c r="Q57" s="37"/>
      <c r="R57" s="37"/>
      <c r="S57" s="37"/>
      <c r="T57" s="37"/>
      <c r="U57" s="41"/>
      <c r="V57" s="41"/>
      <c r="W57" s="220"/>
      <c r="X57" s="220"/>
      <c r="Y57" s="220"/>
      <c r="Z57" s="219"/>
      <c r="AA57" s="219"/>
    </row>
    <row r="58" spans="1:27" x14ac:dyDescent="0.2">
      <c r="A58" s="46"/>
      <c r="B58" s="872" t="str">
        <f>VLOOKUP(D62,DIPREVS1!A:D,2,FALSE)</f>
        <v>CAIXA DE RALO EM ALVENARIA DE BLOCOS DE CONCRETO(20X20X40CM),EM PAREDES DE 0,20M DE ESPESSURA,DE 0,30X0,90X0,90M,PARA AGUAS PLUVIAIS,SENDO AS PAREDES CHAPISCADAS E REVESTIDAS INTERNAMENTE COM ARGAMASSA,ENCHIMENTO DOS BLOCOS E BASE EM CONCRETO SIMPLES FCK=10MPA E GRELHA DE FERRO FUNDIDO DE 135KG,INCLUSIVE FORNECIMENTO DE TODOS OS MATERIAIS</v>
      </c>
      <c r="C58" s="872"/>
      <c r="D58" s="872"/>
      <c r="E58" s="872"/>
      <c r="F58" s="872"/>
      <c r="G58" s="872"/>
      <c r="H58" s="872"/>
      <c r="I58" s="872"/>
      <c r="J58" s="872"/>
      <c r="K58" s="872"/>
      <c r="L58" s="872"/>
      <c r="M58" s="872"/>
      <c r="N58" s="872"/>
      <c r="O58" s="872"/>
      <c r="P58" s="872"/>
      <c r="Q58" s="872"/>
      <c r="R58" s="872"/>
      <c r="S58" s="872"/>
      <c r="T58" s="872"/>
      <c r="U58" s="872"/>
      <c r="V58" s="872"/>
      <c r="W58" s="872"/>
      <c r="X58" s="872"/>
      <c r="Y58" s="872"/>
      <c r="Z58" s="872"/>
      <c r="AA58" s="37"/>
    </row>
    <row r="59" spans="1:27" x14ac:dyDescent="0.2">
      <c r="A59" s="46"/>
      <c r="B59" s="872"/>
      <c r="C59" s="872"/>
      <c r="D59" s="872"/>
      <c r="E59" s="872"/>
      <c r="F59" s="872"/>
      <c r="G59" s="872"/>
      <c r="H59" s="872"/>
      <c r="I59" s="872"/>
      <c r="J59" s="872"/>
      <c r="K59" s="872"/>
      <c r="L59" s="872"/>
      <c r="M59" s="872"/>
      <c r="N59" s="872"/>
      <c r="O59" s="872"/>
      <c r="P59" s="872"/>
      <c r="Q59" s="872"/>
      <c r="R59" s="872"/>
      <c r="S59" s="872"/>
      <c r="T59" s="872"/>
      <c r="U59" s="872"/>
      <c r="V59" s="872"/>
      <c r="W59" s="872"/>
      <c r="X59" s="872"/>
      <c r="Y59" s="872"/>
      <c r="Z59" s="872"/>
      <c r="AA59" s="37"/>
    </row>
    <row r="60" spans="1:27" x14ac:dyDescent="0.2">
      <c r="A60" s="46"/>
      <c r="B60" s="872"/>
      <c r="C60" s="872"/>
      <c r="D60" s="872"/>
      <c r="E60" s="872"/>
      <c r="F60" s="872"/>
      <c r="G60" s="872"/>
      <c r="H60" s="872"/>
      <c r="I60" s="872"/>
      <c r="J60" s="872"/>
      <c r="K60" s="872"/>
      <c r="L60" s="872"/>
      <c r="M60" s="872"/>
      <c r="N60" s="872"/>
      <c r="O60" s="872"/>
      <c r="P60" s="872"/>
      <c r="Q60" s="872"/>
      <c r="R60" s="872"/>
      <c r="S60" s="872"/>
      <c r="T60" s="872"/>
      <c r="U60" s="872"/>
      <c r="V60" s="872"/>
      <c r="W60" s="872"/>
      <c r="X60" s="872"/>
      <c r="Y60" s="872"/>
      <c r="Z60" s="872"/>
      <c r="AA60" s="37"/>
    </row>
    <row r="61" spans="1:27" x14ac:dyDescent="0.2">
      <c r="A61" s="46"/>
      <c r="B61" s="872"/>
      <c r="C61" s="872"/>
      <c r="D61" s="872"/>
      <c r="E61" s="872"/>
      <c r="F61" s="872"/>
      <c r="G61" s="872"/>
      <c r="H61" s="872"/>
      <c r="I61" s="872"/>
      <c r="J61" s="872"/>
      <c r="K61" s="872"/>
      <c r="L61" s="872"/>
      <c r="M61" s="872"/>
      <c r="N61" s="872"/>
      <c r="O61" s="872"/>
      <c r="P61" s="872"/>
      <c r="Q61" s="872"/>
      <c r="R61" s="872"/>
      <c r="S61" s="872"/>
      <c r="T61" s="872"/>
      <c r="U61" s="872"/>
      <c r="V61" s="872"/>
      <c r="W61" s="872"/>
      <c r="X61" s="872"/>
      <c r="Y61" s="872"/>
      <c r="Z61" s="872"/>
      <c r="AA61" s="37"/>
    </row>
    <row r="62" spans="1:27" x14ac:dyDescent="0.2">
      <c r="A62" s="42">
        <f>A53+1</f>
        <v>50</v>
      </c>
      <c r="B62" s="41"/>
      <c r="C62" s="43" t="s">
        <v>23098</v>
      </c>
      <c r="D62" s="55" t="s">
        <v>14316</v>
      </c>
      <c r="E62" s="37"/>
      <c r="F62" s="37"/>
      <c r="G62" s="37"/>
      <c r="H62" s="48"/>
      <c r="I62" s="48"/>
      <c r="J62" s="37"/>
      <c r="K62" s="37"/>
      <c r="L62" s="37"/>
      <c r="M62" s="37"/>
      <c r="N62" s="37"/>
      <c r="O62" s="37"/>
      <c r="P62" s="37"/>
      <c r="Q62" s="37"/>
      <c r="R62" s="37"/>
      <c r="S62" s="37"/>
      <c r="T62" s="37"/>
      <c r="U62" s="41" t="s">
        <v>23100</v>
      </c>
      <c r="V62" s="41"/>
      <c r="W62" s="861">
        <f>RESUMODREN!M200</f>
        <v>1582</v>
      </c>
      <c r="X62" s="861"/>
      <c r="Y62" s="861"/>
      <c r="Z62" s="862" t="str">
        <f>VLOOKUP(D62,DIPREVS1!A:D,4,FALSE)</f>
        <v>un</v>
      </c>
      <c r="AA62" s="862"/>
    </row>
    <row r="63" spans="1:27" x14ac:dyDescent="0.2">
      <c r="A63" s="46"/>
      <c r="B63" s="36"/>
      <c r="C63" s="36"/>
      <c r="D63" s="36"/>
      <c r="E63" s="36"/>
      <c r="F63" s="47"/>
      <c r="G63" s="47"/>
      <c r="H63" s="36"/>
      <c r="I63" s="36"/>
      <c r="J63" s="36"/>
      <c r="K63" s="36"/>
      <c r="L63" s="47"/>
      <c r="M63" s="36"/>
      <c r="N63" s="36"/>
      <c r="O63" s="36"/>
      <c r="P63" s="36"/>
      <c r="Q63" s="47"/>
      <c r="R63" s="47"/>
      <c r="S63" s="36"/>
      <c r="T63" s="36"/>
      <c r="U63" s="36"/>
      <c r="V63" s="36"/>
      <c r="W63" s="36"/>
      <c r="X63" s="36"/>
      <c r="Y63" s="36"/>
      <c r="Z63" s="36"/>
      <c r="AA63" s="36"/>
    </row>
    <row r="64" spans="1:27" x14ac:dyDescent="0.2">
      <c r="A64" s="46"/>
      <c r="B64" s="872" t="str">
        <f>VLOOKUP(D68,DIPREVS1!A:D,2,FALSE)</f>
        <v>TUBO DE CONCRETO ARMADO,CLASSE PA-1(NBR 8890/03),PARA GALERIAS DE AGUAS PLUVIAIS,COM DIAMETRO DE 400MM,ATERRO E SOCA ATEA ALTURA DA GERATRIZ SUPERIOR DO TUBO,CONSIDERANDO O MATERIAL DA PROPRIA ESCAVACAO,INCLUSIVE FORNECIMENTO DO MATERIAL PARA REJUNTAMENTO COM ARGAMASSA DE CIMENTO E AREIA,NO TRACO 1:4 E ACERTO DE FUNDO DE VALA.FORNECIMENTO E ASSENTAMENTO</v>
      </c>
      <c r="C64" s="872"/>
      <c r="D64" s="872"/>
      <c r="E64" s="872"/>
      <c r="F64" s="872"/>
      <c r="G64" s="872"/>
      <c r="H64" s="872"/>
      <c r="I64" s="872"/>
      <c r="J64" s="872"/>
      <c r="K64" s="872"/>
      <c r="L64" s="872"/>
      <c r="M64" s="872"/>
      <c r="N64" s="872"/>
      <c r="O64" s="872"/>
      <c r="P64" s="872"/>
      <c r="Q64" s="872"/>
      <c r="R64" s="872"/>
      <c r="S64" s="872"/>
      <c r="T64" s="872"/>
      <c r="U64" s="872"/>
      <c r="V64" s="872"/>
      <c r="W64" s="872"/>
      <c r="X64" s="872"/>
      <c r="Y64" s="872"/>
      <c r="Z64" s="872"/>
      <c r="AA64" s="37"/>
    </row>
    <row r="65" spans="1:27" x14ac:dyDescent="0.2">
      <c r="A65" s="46"/>
      <c r="B65" s="872"/>
      <c r="C65" s="872"/>
      <c r="D65" s="872"/>
      <c r="E65" s="872"/>
      <c r="F65" s="872"/>
      <c r="G65" s="872"/>
      <c r="H65" s="872"/>
      <c r="I65" s="872"/>
      <c r="J65" s="872"/>
      <c r="K65" s="872"/>
      <c r="L65" s="872"/>
      <c r="M65" s="872"/>
      <c r="N65" s="872"/>
      <c r="O65" s="872"/>
      <c r="P65" s="872"/>
      <c r="Q65" s="872"/>
      <c r="R65" s="872"/>
      <c r="S65" s="872"/>
      <c r="T65" s="872"/>
      <c r="U65" s="872"/>
      <c r="V65" s="872"/>
      <c r="W65" s="872"/>
      <c r="X65" s="872"/>
      <c r="Y65" s="872"/>
      <c r="Z65" s="872"/>
      <c r="AA65" s="37"/>
    </row>
    <row r="66" spans="1:27" x14ac:dyDescent="0.2">
      <c r="A66" s="46"/>
      <c r="B66" s="872"/>
      <c r="C66" s="872"/>
      <c r="D66" s="872"/>
      <c r="E66" s="872"/>
      <c r="F66" s="872"/>
      <c r="G66" s="872"/>
      <c r="H66" s="872"/>
      <c r="I66" s="872"/>
      <c r="J66" s="872"/>
      <c r="K66" s="872"/>
      <c r="L66" s="872"/>
      <c r="M66" s="872"/>
      <c r="N66" s="872"/>
      <c r="O66" s="872"/>
      <c r="P66" s="872"/>
      <c r="Q66" s="872"/>
      <c r="R66" s="872"/>
      <c r="S66" s="872"/>
      <c r="T66" s="872"/>
      <c r="U66" s="872"/>
      <c r="V66" s="872"/>
      <c r="W66" s="872"/>
      <c r="X66" s="872"/>
      <c r="Y66" s="872"/>
      <c r="Z66" s="872"/>
      <c r="AA66" s="37"/>
    </row>
    <row r="67" spans="1:27" x14ac:dyDescent="0.2">
      <c r="A67" s="46"/>
      <c r="B67" s="872"/>
      <c r="C67" s="872"/>
      <c r="D67" s="872"/>
      <c r="E67" s="872"/>
      <c r="F67" s="872"/>
      <c r="G67" s="872"/>
      <c r="H67" s="872"/>
      <c r="I67" s="872"/>
      <c r="J67" s="872"/>
      <c r="K67" s="872"/>
      <c r="L67" s="872"/>
      <c r="M67" s="872"/>
      <c r="N67" s="872"/>
      <c r="O67" s="872"/>
      <c r="P67" s="872"/>
      <c r="Q67" s="872"/>
      <c r="R67" s="872"/>
      <c r="S67" s="872"/>
      <c r="T67" s="872"/>
      <c r="U67" s="872"/>
      <c r="V67" s="872"/>
      <c r="W67" s="872"/>
      <c r="X67" s="872"/>
      <c r="Y67" s="872"/>
      <c r="Z67" s="872"/>
      <c r="AA67" s="37"/>
    </row>
    <row r="68" spans="1:27" x14ac:dyDescent="0.2">
      <c r="A68" s="42">
        <f>A62+1</f>
        <v>51</v>
      </c>
      <c r="B68" s="41"/>
      <c r="C68" s="43" t="s">
        <v>23098</v>
      </c>
      <c r="D68" s="55" t="s">
        <v>13780</v>
      </c>
      <c r="E68" s="37"/>
      <c r="F68" s="37"/>
      <c r="G68" s="37"/>
      <c r="H68" s="48"/>
      <c r="I68" s="48"/>
      <c r="J68" s="37"/>
      <c r="K68" s="37"/>
      <c r="L68" s="37"/>
      <c r="M68" s="37"/>
      <c r="N68" s="37"/>
      <c r="O68" s="37"/>
      <c r="P68" s="37"/>
      <c r="Q68" s="37"/>
      <c r="R68" s="37"/>
      <c r="S68" s="37"/>
      <c r="T68" s="37"/>
      <c r="U68" s="41" t="s">
        <v>23100</v>
      </c>
      <c r="V68" s="41"/>
      <c r="W68" s="861">
        <f>SUM(N69:P72)</f>
        <v>11685</v>
      </c>
      <c r="X68" s="861"/>
      <c r="Y68" s="861"/>
      <c r="Z68" s="862" t="str">
        <f>VLOOKUP(D68,DIPREVS1!A:D,4,FALSE)</f>
        <v>m</v>
      </c>
      <c r="AA68" s="862"/>
    </row>
    <row r="69" spans="1:27" x14ac:dyDescent="0.2">
      <c r="A69" s="46"/>
      <c r="B69" s="36"/>
      <c r="D69" s="36"/>
      <c r="E69" s="36"/>
      <c r="F69" s="47"/>
      <c r="G69" s="47"/>
      <c r="H69" s="36"/>
      <c r="I69" s="36"/>
      <c r="J69" s="48" t="s">
        <v>23637</v>
      </c>
      <c r="K69" s="36"/>
      <c r="L69" s="47"/>
      <c r="M69" s="49" t="s">
        <v>8</v>
      </c>
      <c r="N69" s="873">
        <f>RESUMODREN!I60</f>
        <v>7323</v>
      </c>
      <c r="O69" s="873"/>
      <c r="P69" s="873"/>
      <c r="Q69" s="37" t="s">
        <v>0</v>
      </c>
      <c r="R69" s="47"/>
      <c r="S69" s="36"/>
      <c r="T69" s="36"/>
      <c r="U69" s="36"/>
      <c r="V69" s="36"/>
      <c r="W69" s="36"/>
      <c r="X69" s="36"/>
      <c r="Y69" s="36"/>
      <c r="Z69" s="36"/>
      <c r="AA69" s="36"/>
    </row>
    <row r="70" spans="1:27" x14ac:dyDescent="0.2">
      <c r="A70" s="46"/>
      <c r="B70" s="36"/>
      <c r="C70" s="48"/>
      <c r="D70" s="36"/>
      <c r="E70" s="36"/>
      <c r="F70" s="667"/>
      <c r="G70" s="667"/>
      <c r="H70" s="36"/>
      <c r="I70" s="36"/>
      <c r="J70" s="36"/>
      <c r="K70" s="36"/>
      <c r="L70" s="667"/>
      <c r="M70" s="663"/>
      <c r="N70" s="664"/>
      <c r="O70" s="664"/>
      <c r="P70" s="664"/>
      <c r="Q70" s="37"/>
      <c r="R70" s="667"/>
      <c r="S70" s="36"/>
      <c r="T70" s="36"/>
      <c r="U70" s="36"/>
      <c r="V70" s="36"/>
      <c r="W70" s="36"/>
      <c r="X70" s="36"/>
      <c r="Y70" s="36"/>
      <c r="Z70" s="36"/>
      <c r="AA70" s="36"/>
    </row>
    <row r="71" spans="1:27" x14ac:dyDescent="0.2">
      <c r="A71" s="46"/>
      <c r="B71" s="36"/>
      <c r="C71" s="48" t="s">
        <v>25165</v>
      </c>
      <c r="D71" s="36"/>
      <c r="E71" s="36"/>
      <c r="F71" s="667"/>
      <c r="G71" s="667"/>
      <c r="H71" s="36"/>
      <c r="I71" s="36"/>
      <c r="J71" s="36"/>
      <c r="K71" s="36"/>
      <c r="L71" s="667"/>
      <c r="M71" s="663"/>
      <c r="N71" s="664"/>
      <c r="O71" s="664"/>
      <c r="P71" s="664"/>
      <c r="Q71" s="37"/>
      <c r="R71" s="667"/>
      <c r="S71" s="36"/>
      <c r="T71" s="36"/>
      <c r="U71" s="36"/>
      <c r="V71" s="36"/>
      <c r="W71" s="36"/>
      <c r="X71" s="36"/>
      <c r="Y71" s="36"/>
      <c r="Z71" s="36"/>
      <c r="AA71" s="36"/>
    </row>
    <row r="72" spans="1:27" x14ac:dyDescent="0.2">
      <c r="A72" s="46"/>
      <c r="B72" s="36"/>
      <c r="C72" s="133"/>
      <c r="D72" s="133"/>
      <c r="E72" s="873">
        <f>RESUMODREN!O200</f>
        <v>1454</v>
      </c>
      <c r="F72" s="873"/>
      <c r="G72" s="873"/>
      <c r="H72" s="47" t="s">
        <v>23873</v>
      </c>
      <c r="I72" s="664" t="s">
        <v>1</v>
      </c>
      <c r="J72" s="873">
        <v>3</v>
      </c>
      <c r="K72" s="873"/>
      <c r="L72" s="36" t="s">
        <v>0</v>
      </c>
      <c r="M72" s="49" t="s">
        <v>8</v>
      </c>
      <c r="N72" s="873">
        <f>ROUND(E72*J72,2)</f>
        <v>4362</v>
      </c>
      <c r="O72" s="873"/>
      <c r="P72" s="873"/>
      <c r="Q72" s="37" t="s">
        <v>0</v>
      </c>
      <c r="R72" s="47"/>
      <c r="S72" s="36"/>
      <c r="T72" s="36"/>
      <c r="U72" s="36"/>
      <c r="V72" s="36"/>
      <c r="W72" s="36"/>
      <c r="X72" s="36"/>
      <c r="Y72" s="36"/>
      <c r="Z72" s="36"/>
      <c r="AA72" s="36"/>
    </row>
    <row r="73" spans="1:27" x14ac:dyDescent="0.2">
      <c r="A73" s="46"/>
      <c r="B73" s="36"/>
      <c r="C73" s="36"/>
      <c r="D73" s="36"/>
      <c r="E73" s="36"/>
      <c r="F73" s="47"/>
      <c r="G73" s="47"/>
      <c r="H73" s="36"/>
      <c r="I73" s="36"/>
      <c r="J73" s="36"/>
      <c r="K73" s="36"/>
      <c r="L73" s="47"/>
      <c r="M73" s="36"/>
      <c r="N73" s="36"/>
      <c r="O73" s="36"/>
      <c r="P73" s="36"/>
      <c r="Q73" s="47"/>
      <c r="R73" s="47"/>
      <c r="S73" s="36"/>
      <c r="T73" s="36"/>
      <c r="U73" s="36"/>
      <c r="V73" s="36"/>
      <c r="W73" s="36"/>
      <c r="X73" s="36"/>
      <c r="Y73" s="36"/>
      <c r="Z73" s="36"/>
      <c r="AA73" s="36"/>
    </row>
    <row r="74" spans="1:27" x14ac:dyDescent="0.2">
      <c r="A74" s="46"/>
      <c r="B74" s="872" t="str">
        <f>VLOOKUP(D78,DIPREVS1!A:D,2,FALSE)</f>
        <v>TUBO DE CONCRETO ARMADO,CLASSE PA-1(NBR 8890/03),PARA GALERIAS DE AGUAS PLUVIAIS,COM DIAMETRO DE 600MM,ATERRO E SOCA ATEA ALTURA DA GERATRIZ SUPERIOR DO TUBO,CONSIDERANDO O MATERIAL DA PROPRIA ESCAVACAO,INCLUSIVE FORNECIMENTO DO MATERIAL PARA REJUNTAMENTO COM ARGAMASSA DE CIMENTO E AREIA,NO TRACO 1:4 E ACERTO DE FUNDO DE VALA.FORNECIMENTO E ASSENTAMENTO</v>
      </c>
      <c r="C74" s="872"/>
      <c r="D74" s="872"/>
      <c r="E74" s="872"/>
      <c r="F74" s="872"/>
      <c r="G74" s="872"/>
      <c r="H74" s="872"/>
      <c r="I74" s="872"/>
      <c r="J74" s="872"/>
      <c r="K74" s="872"/>
      <c r="L74" s="872"/>
      <c r="M74" s="872"/>
      <c r="N74" s="872"/>
      <c r="O74" s="872"/>
      <c r="P74" s="872"/>
      <c r="Q74" s="872"/>
      <c r="R74" s="872"/>
      <c r="S74" s="872"/>
      <c r="T74" s="872"/>
      <c r="U74" s="872"/>
      <c r="V74" s="872"/>
      <c r="W74" s="872"/>
      <c r="X74" s="872"/>
      <c r="Y74" s="872"/>
      <c r="Z74" s="872"/>
      <c r="AA74" s="37"/>
    </row>
    <row r="75" spans="1:27" x14ac:dyDescent="0.2">
      <c r="A75" s="46"/>
      <c r="B75" s="872"/>
      <c r="C75" s="872"/>
      <c r="D75" s="872"/>
      <c r="E75" s="872"/>
      <c r="F75" s="872"/>
      <c r="G75" s="872"/>
      <c r="H75" s="872"/>
      <c r="I75" s="872"/>
      <c r="J75" s="872"/>
      <c r="K75" s="872"/>
      <c r="L75" s="872"/>
      <c r="M75" s="872"/>
      <c r="N75" s="872"/>
      <c r="O75" s="872"/>
      <c r="P75" s="872"/>
      <c r="Q75" s="872"/>
      <c r="R75" s="872"/>
      <c r="S75" s="872"/>
      <c r="T75" s="872"/>
      <c r="U75" s="872"/>
      <c r="V75" s="872"/>
      <c r="W75" s="872"/>
      <c r="X75" s="872"/>
      <c r="Y75" s="872"/>
      <c r="Z75" s="872"/>
      <c r="AA75" s="37"/>
    </row>
    <row r="76" spans="1:27" x14ac:dyDescent="0.2">
      <c r="A76" s="46"/>
      <c r="B76" s="872"/>
      <c r="C76" s="872"/>
      <c r="D76" s="872"/>
      <c r="E76" s="872"/>
      <c r="F76" s="872"/>
      <c r="G76" s="872"/>
      <c r="H76" s="872"/>
      <c r="I76" s="872"/>
      <c r="J76" s="872"/>
      <c r="K76" s="872"/>
      <c r="L76" s="872"/>
      <c r="M76" s="872"/>
      <c r="N76" s="872"/>
      <c r="O76" s="872"/>
      <c r="P76" s="872"/>
      <c r="Q76" s="872"/>
      <c r="R76" s="872"/>
      <c r="S76" s="872"/>
      <c r="T76" s="872"/>
      <c r="U76" s="872"/>
      <c r="V76" s="872"/>
      <c r="W76" s="872"/>
      <c r="X76" s="872"/>
      <c r="Y76" s="872"/>
      <c r="Z76" s="872"/>
      <c r="AA76" s="37"/>
    </row>
    <row r="77" spans="1:27" x14ac:dyDescent="0.2">
      <c r="A77" s="46"/>
      <c r="B77" s="872"/>
      <c r="C77" s="872"/>
      <c r="D77" s="872"/>
      <c r="E77" s="872"/>
      <c r="F77" s="872"/>
      <c r="G77" s="872"/>
      <c r="H77" s="872"/>
      <c r="I77" s="872"/>
      <c r="J77" s="872"/>
      <c r="K77" s="872"/>
      <c r="L77" s="872"/>
      <c r="M77" s="872"/>
      <c r="N77" s="872"/>
      <c r="O77" s="872"/>
      <c r="P77" s="872"/>
      <c r="Q77" s="872"/>
      <c r="R77" s="872"/>
      <c r="S77" s="872"/>
      <c r="T77" s="872"/>
      <c r="U77" s="872"/>
      <c r="V77" s="872"/>
      <c r="W77" s="872"/>
      <c r="X77" s="872"/>
      <c r="Y77" s="872"/>
      <c r="Z77" s="872"/>
      <c r="AA77" s="37"/>
    </row>
    <row r="78" spans="1:27" x14ac:dyDescent="0.2">
      <c r="A78" s="42">
        <f>A68+1</f>
        <v>52</v>
      </c>
      <c r="B78" s="41"/>
      <c r="C78" s="43" t="s">
        <v>23098</v>
      </c>
      <c r="D78" s="55" t="s">
        <v>13782</v>
      </c>
      <c r="E78" s="37"/>
      <c r="F78" s="37"/>
      <c r="G78" s="37"/>
      <c r="H78" s="48"/>
      <c r="I78" s="48"/>
      <c r="J78" s="37"/>
      <c r="K78" s="37"/>
      <c r="L78" s="37"/>
      <c r="M78" s="37"/>
      <c r="N78" s="37"/>
      <c r="O78" s="37"/>
      <c r="P78" s="37"/>
      <c r="Q78" s="37"/>
      <c r="R78" s="37"/>
      <c r="S78" s="37"/>
      <c r="T78" s="37"/>
      <c r="U78" s="41" t="s">
        <v>23100</v>
      </c>
      <c r="V78" s="41"/>
      <c r="W78" s="861">
        <f>RESUMODREN!L60</f>
        <v>2772</v>
      </c>
      <c r="X78" s="861"/>
      <c r="Y78" s="861"/>
      <c r="Z78" s="862" t="str">
        <f>VLOOKUP(D78,DIPREVS1!A:D,4,FALSE)</f>
        <v>m</v>
      </c>
      <c r="AA78" s="862"/>
    </row>
    <row r="79" spans="1:27" x14ac:dyDescent="0.2">
      <c r="A79" s="46"/>
      <c r="B79" s="36"/>
      <c r="C79" s="36"/>
      <c r="D79" s="36"/>
      <c r="E79" s="36"/>
      <c r="F79" s="47"/>
      <c r="G79" s="47"/>
      <c r="H79" s="36"/>
      <c r="I79" s="36"/>
      <c r="J79" s="36"/>
      <c r="K79" s="36"/>
      <c r="L79" s="47"/>
      <c r="M79" s="36"/>
      <c r="N79" s="36"/>
      <c r="O79" s="36"/>
      <c r="P79" s="36"/>
      <c r="Q79" s="47"/>
      <c r="R79" s="47"/>
      <c r="S79" s="36"/>
      <c r="T79" s="36"/>
      <c r="U79" s="36"/>
      <c r="V79" s="36"/>
      <c r="W79" s="36"/>
      <c r="X79" s="36"/>
      <c r="Y79" s="36"/>
      <c r="Z79" s="36"/>
      <c r="AA79" s="36"/>
    </row>
    <row r="80" spans="1:27" x14ac:dyDescent="0.2">
      <c r="A80" s="46"/>
      <c r="B80" s="872" t="str">
        <f>VLOOKUP(D84,DIPREVS1!A:D,2,FALSE)</f>
        <v>TUBO DE CONCRETO ARMADO,CLASSE PA-1(NBR 8890/03),PARA GALERIAS DE AGUAS PLUVIAIS,COM DIAMETRO DE 800MM,ATERRO E SOCA ATEA ALTURA DA GERATRIZ SUPERIOR DO TUBO,CONSIDERANDO O MATERIAL DA PROPRIA ESCAVACAO,INCLUSIVE FORNECIMENTO DO MATERIAL PARA REJUNTAMENTO COM ARGAMASSA DE CIMENTO E AREIA,NO TRACO 1:4 E ACERTO DE FUNDO DE VALA.FORNECIMENTO E ASSENTAMENTO</v>
      </c>
      <c r="C80" s="872"/>
      <c r="D80" s="872"/>
      <c r="E80" s="872"/>
      <c r="F80" s="872"/>
      <c r="G80" s="872"/>
      <c r="H80" s="872"/>
      <c r="I80" s="872"/>
      <c r="J80" s="872"/>
      <c r="K80" s="872"/>
      <c r="L80" s="872"/>
      <c r="M80" s="872"/>
      <c r="N80" s="872"/>
      <c r="O80" s="872"/>
      <c r="P80" s="872"/>
      <c r="Q80" s="872"/>
      <c r="R80" s="872"/>
      <c r="S80" s="872"/>
      <c r="T80" s="872"/>
      <c r="U80" s="872"/>
      <c r="V80" s="872"/>
      <c r="W80" s="872"/>
      <c r="X80" s="872"/>
      <c r="Y80" s="872"/>
      <c r="Z80" s="872"/>
      <c r="AA80" s="37"/>
    </row>
    <row r="81" spans="1:27" x14ac:dyDescent="0.2">
      <c r="A81" s="46"/>
      <c r="B81" s="872"/>
      <c r="C81" s="872"/>
      <c r="D81" s="872"/>
      <c r="E81" s="872"/>
      <c r="F81" s="872"/>
      <c r="G81" s="872"/>
      <c r="H81" s="872"/>
      <c r="I81" s="872"/>
      <c r="J81" s="872"/>
      <c r="K81" s="872"/>
      <c r="L81" s="872"/>
      <c r="M81" s="872"/>
      <c r="N81" s="872"/>
      <c r="O81" s="872"/>
      <c r="P81" s="872"/>
      <c r="Q81" s="872"/>
      <c r="R81" s="872"/>
      <c r="S81" s="872"/>
      <c r="T81" s="872"/>
      <c r="U81" s="872"/>
      <c r="V81" s="872"/>
      <c r="W81" s="872"/>
      <c r="X81" s="872"/>
      <c r="Y81" s="872"/>
      <c r="Z81" s="872"/>
      <c r="AA81" s="37"/>
    </row>
    <row r="82" spans="1:27" x14ac:dyDescent="0.2">
      <c r="A82" s="46"/>
      <c r="B82" s="872"/>
      <c r="C82" s="872"/>
      <c r="D82" s="872"/>
      <c r="E82" s="872"/>
      <c r="F82" s="872"/>
      <c r="G82" s="872"/>
      <c r="H82" s="872"/>
      <c r="I82" s="872"/>
      <c r="J82" s="872"/>
      <c r="K82" s="872"/>
      <c r="L82" s="872"/>
      <c r="M82" s="872"/>
      <c r="N82" s="872"/>
      <c r="O82" s="872"/>
      <c r="P82" s="872"/>
      <c r="Q82" s="872"/>
      <c r="R82" s="872"/>
      <c r="S82" s="872"/>
      <c r="T82" s="872"/>
      <c r="U82" s="872"/>
      <c r="V82" s="872"/>
      <c r="W82" s="872"/>
      <c r="X82" s="872"/>
      <c r="Y82" s="872"/>
      <c r="Z82" s="872"/>
      <c r="AA82" s="37"/>
    </row>
    <row r="83" spans="1:27" x14ac:dyDescent="0.2">
      <c r="A83" s="46"/>
      <c r="B83" s="872"/>
      <c r="C83" s="872"/>
      <c r="D83" s="872"/>
      <c r="E83" s="872"/>
      <c r="F83" s="872"/>
      <c r="G83" s="872"/>
      <c r="H83" s="872"/>
      <c r="I83" s="872"/>
      <c r="J83" s="872"/>
      <c r="K83" s="872"/>
      <c r="L83" s="872"/>
      <c r="M83" s="872"/>
      <c r="N83" s="872"/>
      <c r="O83" s="872"/>
      <c r="P83" s="872"/>
      <c r="Q83" s="872"/>
      <c r="R83" s="872"/>
      <c r="S83" s="872"/>
      <c r="T83" s="872"/>
      <c r="U83" s="872"/>
      <c r="V83" s="872"/>
      <c r="W83" s="872"/>
      <c r="X83" s="872"/>
      <c r="Y83" s="872"/>
      <c r="Z83" s="872"/>
      <c r="AA83" s="37"/>
    </row>
    <row r="84" spans="1:27" x14ac:dyDescent="0.2">
      <c r="A84" s="42">
        <f>A78+1</f>
        <v>53</v>
      </c>
      <c r="B84" s="41"/>
      <c r="C84" s="43" t="s">
        <v>23098</v>
      </c>
      <c r="D84" s="55" t="s">
        <v>13784</v>
      </c>
      <c r="E84" s="37"/>
      <c r="F84" s="37"/>
      <c r="G84" s="37"/>
      <c r="H84" s="48"/>
      <c r="I84" s="48"/>
      <c r="J84" s="37"/>
      <c r="K84" s="37"/>
      <c r="L84" s="37"/>
      <c r="M84" s="37"/>
      <c r="N84" s="37"/>
      <c r="O84" s="37"/>
      <c r="P84" s="37"/>
      <c r="Q84" s="37"/>
      <c r="R84" s="37"/>
      <c r="S84" s="37"/>
      <c r="T84" s="37"/>
      <c r="U84" s="41" t="s">
        <v>23100</v>
      </c>
      <c r="V84" s="41"/>
      <c r="W84" s="861">
        <f>RESUMODREN!O60</f>
        <v>2011</v>
      </c>
      <c r="X84" s="861"/>
      <c r="Y84" s="861"/>
      <c r="Z84" s="862" t="str">
        <f>VLOOKUP(D84,DIPREVS1!A:D,4,FALSE)</f>
        <v>m</v>
      </c>
      <c r="AA84" s="862"/>
    </row>
    <row r="85" spans="1:27" x14ac:dyDescent="0.2">
      <c r="A85" s="46"/>
      <c r="B85" s="36"/>
      <c r="C85" s="36"/>
      <c r="D85" s="36"/>
      <c r="E85" s="36"/>
      <c r="F85" s="152"/>
      <c r="G85" s="152"/>
      <c r="H85" s="36"/>
      <c r="I85" s="36"/>
      <c r="J85" s="36"/>
      <c r="K85" s="36"/>
      <c r="L85" s="152"/>
      <c r="M85" s="36"/>
      <c r="N85" s="36"/>
      <c r="O85" s="36"/>
      <c r="P85" s="36"/>
      <c r="Q85" s="152"/>
      <c r="R85" s="152"/>
      <c r="S85" s="36"/>
      <c r="T85" s="36"/>
      <c r="U85" s="36"/>
      <c r="V85" s="36"/>
      <c r="W85" s="36"/>
      <c r="X85" s="36"/>
      <c r="Y85" s="36"/>
      <c r="Z85" s="36"/>
      <c r="AA85" s="36"/>
    </row>
    <row r="86" spans="1:27" x14ac:dyDescent="0.2">
      <c r="A86" s="46"/>
      <c r="B86" s="872" t="str">
        <f>VLOOKUP(D90,DIPREVS1!A:D,2,FALSE)</f>
        <v>TUBO DE CONCRETO ARMADO,CLASSE PA-1(NBR 8890/03),PARA GALERIAS DE AGUAS PLUVIAIS,COM DIAMETRO DE 1.000MM,ATERRO E SOCA ATE A ALTURA DA GERATRIZ SUPERIOR DO TUBO,CONSIDERANDO O MATERIAL DA PROPRIA ESCAVACAO,INCLUSIVE FORNECIMENTO DO MATERIALPARA REJUNTAMENTO COM ARGAMASSA DE CIMENTO E AREIA,NO TRACO1:4 E ACERTO DE FUNDO DE VALA.FORNECIMENTO E ASSENTAMENTO</v>
      </c>
      <c r="C86" s="872"/>
      <c r="D86" s="872"/>
      <c r="E86" s="872"/>
      <c r="F86" s="872"/>
      <c r="G86" s="872"/>
      <c r="H86" s="872"/>
      <c r="I86" s="872"/>
      <c r="J86" s="872"/>
      <c r="K86" s="872"/>
      <c r="L86" s="872"/>
      <c r="M86" s="872"/>
      <c r="N86" s="872"/>
      <c r="O86" s="872"/>
      <c r="P86" s="872"/>
      <c r="Q86" s="872"/>
      <c r="R86" s="872"/>
      <c r="S86" s="872"/>
      <c r="T86" s="872"/>
      <c r="U86" s="872"/>
      <c r="V86" s="872"/>
      <c r="W86" s="872"/>
      <c r="X86" s="872"/>
      <c r="Y86" s="872"/>
      <c r="Z86" s="872"/>
      <c r="AA86" s="37"/>
    </row>
    <row r="87" spans="1:27" x14ac:dyDescent="0.2">
      <c r="A87" s="46"/>
      <c r="B87" s="872"/>
      <c r="C87" s="872"/>
      <c r="D87" s="872"/>
      <c r="E87" s="872"/>
      <c r="F87" s="872"/>
      <c r="G87" s="872"/>
      <c r="H87" s="872"/>
      <c r="I87" s="872"/>
      <c r="J87" s="872"/>
      <c r="K87" s="872"/>
      <c r="L87" s="872"/>
      <c r="M87" s="872"/>
      <c r="N87" s="872"/>
      <c r="O87" s="872"/>
      <c r="P87" s="872"/>
      <c r="Q87" s="872"/>
      <c r="R87" s="872"/>
      <c r="S87" s="872"/>
      <c r="T87" s="872"/>
      <c r="U87" s="872"/>
      <c r="V87" s="872"/>
      <c r="W87" s="872"/>
      <c r="X87" s="872"/>
      <c r="Y87" s="872"/>
      <c r="Z87" s="872"/>
      <c r="AA87" s="37"/>
    </row>
    <row r="88" spans="1:27" x14ac:dyDescent="0.2">
      <c r="A88" s="46"/>
      <c r="B88" s="872"/>
      <c r="C88" s="872"/>
      <c r="D88" s="872"/>
      <c r="E88" s="872"/>
      <c r="F88" s="872"/>
      <c r="G88" s="872"/>
      <c r="H88" s="872"/>
      <c r="I88" s="872"/>
      <c r="J88" s="872"/>
      <c r="K88" s="872"/>
      <c r="L88" s="872"/>
      <c r="M88" s="872"/>
      <c r="N88" s="872"/>
      <c r="O88" s="872"/>
      <c r="P88" s="872"/>
      <c r="Q88" s="872"/>
      <c r="R88" s="872"/>
      <c r="S88" s="872"/>
      <c r="T88" s="872"/>
      <c r="U88" s="872"/>
      <c r="V88" s="872"/>
      <c r="W88" s="872"/>
      <c r="X88" s="872"/>
      <c r="Y88" s="872"/>
      <c r="Z88" s="872"/>
      <c r="AA88" s="37"/>
    </row>
    <row r="89" spans="1:27" x14ac:dyDescent="0.2">
      <c r="A89" s="46"/>
      <c r="B89" s="872"/>
      <c r="C89" s="872"/>
      <c r="D89" s="872"/>
      <c r="E89" s="872"/>
      <c r="F89" s="872"/>
      <c r="G89" s="872"/>
      <c r="H89" s="872"/>
      <c r="I89" s="872"/>
      <c r="J89" s="872"/>
      <c r="K89" s="872"/>
      <c r="L89" s="872"/>
      <c r="M89" s="872"/>
      <c r="N89" s="872"/>
      <c r="O89" s="872"/>
      <c r="P89" s="872"/>
      <c r="Q89" s="872"/>
      <c r="R89" s="872"/>
      <c r="S89" s="872"/>
      <c r="T89" s="872"/>
      <c r="U89" s="872"/>
      <c r="V89" s="872"/>
      <c r="W89" s="872"/>
      <c r="X89" s="872"/>
      <c r="Y89" s="872"/>
      <c r="Z89" s="872"/>
      <c r="AA89" s="37"/>
    </row>
    <row r="90" spans="1:27" x14ac:dyDescent="0.2">
      <c r="A90" s="42">
        <f>A84+1</f>
        <v>54</v>
      </c>
      <c r="B90" s="41"/>
      <c r="C90" s="43" t="s">
        <v>23098</v>
      </c>
      <c r="D90" s="55" t="s">
        <v>13786</v>
      </c>
      <c r="E90" s="37"/>
      <c r="F90" s="37"/>
      <c r="G90" s="37"/>
      <c r="H90" s="48"/>
      <c r="I90" s="48"/>
      <c r="J90" s="37"/>
      <c r="K90" s="37"/>
      <c r="L90" s="37"/>
      <c r="M90" s="37"/>
      <c r="N90" s="37"/>
      <c r="O90" s="37"/>
      <c r="P90" s="37"/>
      <c r="Q90" s="37"/>
      <c r="R90" s="37"/>
      <c r="S90" s="37"/>
      <c r="T90" s="37"/>
      <c r="U90" s="41" t="s">
        <v>23100</v>
      </c>
      <c r="V90" s="41"/>
      <c r="W90" s="861">
        <f>RESUMODREN!R60</f>
        <v>1045</v>
      </c>
      <c r="X90" s="861"/>
      <c r="Y90" s="861"/>
      <c r="Z90" s="862" t="str">
        <f>VLOOKUP(D90,DIPREVS1!A:D,4,FALSE)</f>
        <v>m</v>
      </c>
      <c r="AA90" s="862"/>
    </row>
    <row r="91" spans="1:27" x14ac:dyDescent="0.2">
      <c r="A91" s="46"/>
      <c r="B91" s="36"/>
      <c r="C91" s="36"/>
      <c r="D91" s="36"/>
      <c r="E91" s="36"/>
      <c r="F91" s="152"/>
      <c r="G91" s="152"/>
      <c r="H91" s="36"/>
      <c r="I91" s="36"/>
      <c r="J91" s="36"/>
      <c r="K91" s="36"/>
      <c r="L91" s="152"/>
      <c r="M91" s="36"/>
      <c r="N91" s="36"/>
      <c r="O91" s="36"/>
      <c r="P91" s="36"/>
      <c r="Q91" s="152"/>
      <c r="R91" s="152"/>
      <c r="S91" s="36"/>
      <c r="T91" s="36"/>
      <c r="U91" s="36"/>
      <c r="V91" s="36"/>
      <c r="W91" s="36"/>
      <c r="X91" s="36"/>
      <c r="Y91" s="36"/>
      <c r="Z91" s="36"/>
      <c r="AA91" s="36"/>
    </row>
    <row r="92" spans="1:27" x14ac:dyDescent="0.2">
      <c r="A92" s="46"/>
      <c r="B92" s="872" t="str">
        <f>VLOOKUP(D96,DIPREVS1!A:D,2,FALSE)</f>
        <v>TUBO DE CONCRETO ARMADO,CLASSE PA-1(NBR 8890/03),PARA GALERIAS DE AGUAS PLUVIAIS,COM DIAMETRO DE 1.200MM,ATERRO E SOCA ATE A ALTURA DA GERATRIZ SUPERIOR DO TUBO,CONSIDERANDO O MATERIAL DA PROPRIA ESCAVACAO,INCLUSIVE FORNECIMENTO DO MATERIALPARA REJUNTAMENTO COM ARGAMASSA DE CIMENTO E AREIA,NO TRACO1:4 E ACERTO DE FUNDO DE VALA.FORNECIMENTO E ASSENTAMENTO</v>
      </c>
      <c r="C92" s="872"/>
      <c r="D92" s="872"/>
      <c r="E92" s="872"/>
      <c r="F92" s="872"/>
      <c r="G92" s="872"/>
      <c r="H92" s="872"/>
      <c r="I92" s="872"/>
      <c r="J92" s="872"/>
      <c r="K92" s="872"/>
      <c r="L92" s="872"/>
      <c r="M92" s="872"/>
      <c r="N92" s="872"/>
      <c r="O92" s="872"/>
      <c r="P92" s="872"/>
      <c r="Q92" s="872"/>
      <c r="R92" s="872"/>
      <c r="S92" s="872"/>
      <c r="T92" s="872"/>
      <c r="U92" s="872"/>
      <c r="V92" s="872"/>
      <c r="W92" s="872"/>
      <c r="X92" s="872"/>
      <c r="Y92" s="872"/>
      <c r="Z92" s="872"/>
      <c r="AA92" s="37"/>
    </row>
    <row r="93" spans="1:27" x14ac:dyDescent="0.2">
      <c r="A93" s="46"/>
      <c r="B93" s="872"/>
      <c r="C93" s="872"/>
      <c r="D93" s="872"/>
      <c r="E93" s="872"/>
      <c r="F93" s="872"/>
      <c r="G93" s="872"/>
      <c r="H93" s="872"/>
      <c r="I93" s="872"/>
      <c r="J93" s="872"/>
      <c r="K93" s="872"/>
      <c r="L93" s="872"/>
      <c r="M93" s="872"/>
      <c r="N93" s="872"/>
      <c r="O93" s="872"/>
      <c r="P93" s="872"/>
      <c r="Q93" s="872"/>
      <c r="R93" s="872"/>
      <c r="S93" s="872"/>
      <c r="T93" s="872"/>
      <c r="U93" s="872"/>
      <c r="V93" s="872"/>
      <c r="W93" s="872"/>
      <c r="X93" s="872"/>
      <c r="Y93" s="872"/>
      <c r="Z93" s="872"/>
      <c r="AA93" s="37"/>
    </row>
    <row r="94" spans="1:27" x14ac:dyDescent="0.2">
      <c r="A94" s="46"/>
      <c r="B94" s="872"/>
      <c r="C94" s="872"/>
      <c r="D94" s="872"/>
      <c r="E94" s="872"/>
      <c r="F94" s="872"/>
      <c r="G94" s="872"/>
      <c r="H94" s="872"/>
      <c r="I94" s="872"/>
      <c r="J94" s="872"/>
      <c r="K94" s="872"/>
      <c r="L94" s="872"/>
      <c r="M94" s="872"/>
      <c r="N94" s="872"/>
      <c r="O94" s="872"/>
      <c r="P94" s="872"/>
      <c r="Q94" s="872"/>
      <c r="R94" s="872"/>
      <c r="S94" s="872"/>
      <c r="T94" s="872"/>
      <c r="U94" s="872"/>
      <c r="V94" s="872"/>
      <c r="W94" s="872"/>
      <c r="X94" s="872"/>
      <c r="Y94" s="872"/>
      <c r="Z94" s="872"/>
      <c r="AA94" s="37"/>
    </row>
    <row r="95" spans="1:27" x14ac:dyDescent="0.2">
      <c r="A95" s="46"/>
      <c r="B95" s="872"/>
      <c r="C95" s="872"/>
      <c r="D95" s="872"/>
      <c r="E95" s="872"/>
      <c r="F95" s="872"/>
      <c r="G95" s="872"/>
      <c r="H95" s="872"/>
      <c r="I95" s="872"/>
      <c r="J95" s="872"/>
      <c r="K95" s="872"/>
      <c r="L95" s="872"/>
      <c r="M95" s="872"/>
      <c r="N95" s="872"/>
      <c r="O95" s="872"/>
      <c r="P95" s="872"/>
      <c r="Q95" s="872"/>
      <c r="R95" s="872"/>
      <c r="S95" s="872"/>
      <c r="T95" s="872"/>
      <c r="U95" s="872"/>
      <c r="V95" s="872"/>
      <c r="W95" s="872"/>
      <c r="X95" s="872"/>
      <c r="Y95" s="872"/>
      <c r="Z95" s="872"/>
      <c r="AA95" s="37"/>
    </row>
    <row r="96" spans="1:27" x14ac:dyDescent="0.2">
      <c r="A96" s="42">
        <f>A90+1</f>
        <v>55</v>
      </c>
      <c r="B96" s="41"/>
      <c r="C96" s="43" t="s">
        <v>23098</v>
      </c>
      <c r="D96" s="55" t="s">
        <v>13788</v>
      </c>
      <c r="E96" s="37"/>
      <c r="F96" s="37"/>
      <c r="G96" s="37"/>
      <c r="H96" s="48"/>
      <c r="I96" s="48"/>
      <c r="J96" s="37"/>
      <c r="K96" s="37"/>
      <c r="L96" s="37"/>
      <c r="M96" s="37"/>
      <c r="N96" s="37"/>
      <c r="O96" s="37"/>
      <c r="P96" s="37"/>
      <c r="Q96" s="37"/>
      <c r="R96" s="37"/>
      <c r="S96" s="37"/>
      <c r="T96" s="37"/>
      <c r="U96" s="41" t="s">
        <v>23100</v>
      </c>
      <c r="V96" s="41"/>
      <c r="W96" s="861">
        <f>RESUMODREN!U60</f>
        <v>85</v>
      </c>
      <c r="X96" s="861"/>
      <c r="Y96" s="861"/>
      <c r="Z96" s="862" t="str">
        <f>VLOOKUP(D96,DIPREVS1!A:D,4,FALSE)</f>
        <v>m</v>
      </c>
      <c r="AA96" s="862"/>
    </row>
    <row r="97" spans="1:27" x14ac:dyDescent="0.2">
      <c r="A97" s="42"/>
      <c r="B97" s="41"/>
      <c r="C97" s="43"/>
      <c r="D97" s="55"/>
      <c r="E97" s="37"/>
      <c r="F97" s="37"/>
      <c r="G97" s="37"/>
      <c r="H97" s="48"/>
      <c r="I97" s="48"/>
      <c r="J97" s="37"/>
      <c r="K97" s="37"/>
      <c r="L97" s="37"/>
      <c r="M97" s="37"/>
      <c r="N97" s="37"/>
      <c r="O97" s="37"/>
      <c r="P97" s="37"/>
      <c r="Q97" s="37"/>
      <c r="R97" s="37"/>
      <c r="S97" s="37"/>
      <c r="T97" s="37"/>
      <c r="U97" s="41"/>
      <c r="V97" s="41"/>
      <c r="W97" s="220"/>
      <c r="X97" s="220"/>
      <c r="Y97" s="220"/>
      <c r="Z97" s="219"/>
      <c r="AA97" s="219"/>
    </row>
    <row r="98" spans="1:27" x14ac:dyDescent="0.2">
      <c r="A98" s="46"/>
      <c r="B98" s="872" t="str">
        <f>VLOOKUP(D102,DIPREVS1!A:D,2,FALSE)</f>
        <v>TUBO DE CONCRETO ARMADO,CLASSE PA-1(NBR 8890/03),PARA GALERIAS DE AGUAS PLUVIAIS,COM DIAMETRO DE 1.500MM,ATERRO E SOCA ATE A ALTURA DA GERATRIZ SUPERIOR DO TUBO,CONSIDERANDO O MATERIAL DA PROPRIA ESCAVACAO,INCLUSIVE FORNECIMENTO DO MATERIALPARA REJUNTAMENTO COM ARGAMASSA DE CIMENTO E AREIA,NO TRACO1:4 E ACERTO DE FUNDO DE VALA.FORNECIMENTO E ASSENTAMENTO</v>
      </c>
      <c r="C98" s="872"/>
      <c r="D98" s="872"/>
      <c r="E98" s="872"/>
      <c r="F98" s="872"/>
      <c r="G98" s="872"/>
      <c r="H98" s="872"/>
      <c r="I98" s="872"/>
      <c r="J98" s="872"/>
      <c r="K98" s="872"/>
      <c r="L98" s="872"/>
      <c r="M98" s="872"/>
      <c r="N98" s="872"/>
      <c r="O98" s="872"/>
      <c r="P98" s="872"/>
      <c r="Q98" s="872"/>
      <c r="R98" s="872"/>
      <c r="S98" s="872"/>
      <c r="T98" s="872"/>
      <c r="U98" s="872"/>
      <c r="V98" s="872"/>
      <c r="W98" s="872"/>
      <c r="X98" s="872"/>
      <c r="Y98" s="872"/>
      <c r="Z98" s="872"/>
      <c r="AA98" s="37"/>
    </row>
    <row r="99" spans="1:27" x14ac:dyDescent="0.2">
      <c r="A99" s="46"/>
      <c r="B99" s="872"/>
      <c r="C99" s="872"/>
      <c r="D99" s="872"/>
      <c r="E99" s="872"/>
      <c r="F99" s="872"/>
      <c r="G99" s="872"/>
      <c r="H99" s="872"/>
      <c r="I99" s="872"/>
      <c r="J99" s="872"/>
      <c r="K99" s="872"/>
      <c r="L99" s="872"/>
      <c r="M99" s="872"/>
      <c r="N99" s="872"/>
      <c r="O99" s="872"/>
      <c r="P99" s="872"/>
      <c r="Q99" s="872"/>
      <c r="R99" s="872"/>
      <c r="S99" s="872"/>
      <c r="T99" s="872"/>
      <c r="U99" s="872"/>
      <c r="V99" s="872"/>
      <c r="W99" s="872"/>
      <c r="X99" s="872"/>
      <c r="Y99" s="872"/>
      <c r="Z99" s="872"/>
      <c r="AA99" s="37"/>
    </row>
    <row r="100" spans="1:27" x14ac:dyDescent="0.2">
      <c r="A100" s="46"/>
      <c r="B100" s="872"/>
      <c r="C100" s="872"/>
      <c r="D100" s="872"/>
      <c r="E100" s="872"/>
      <c r="F100" s="872"/>
      <c r="G100" s="872"/>
      <c r="H100" s="872"/>
      <c r="I100" s="872"/>
      <c r="J100" s="872"/>
      <c r="K100" s="872"/>
      <c r="L100" s="872"/>
      <c r="M100" s="872"/>
      <c r="N100" s="872"/>
      <c r="O100" s="872"/>
      <c r="P100" s="872"/>
      <c r="Q100" s="872"/>
      <c r="R100" s="872"/>
      <c r="S100" s="872"/>
      <c r="T100" s="872"/>
      <c r="U100" s="872"/>
      <c r="V100" s="872"/>
      <c r="W100" s="872"/>
      <c r="X100" s="872"/>
      <c r="Y100" s="872"/>
      <c r="Z100" s="872"/>
      <c r="AA100" s="37"/>
    </row>
    <row r="101" spans="1:27" x14ac:dyDescent="0.2">
      <c r="A101" s="46"/>
      <c r="B101" s="872"/>
      <c r="C101" s="872"/>
      <c r="D101" s="872"/>
      <c r="E101" s="872"/>
      <c r="F101" s="872"/>
      <c r="G101" s="872"/>
      <c r="H101" s="872"/>
      <c r="I101" s="872"/>
      <c r="J101" s="872"/>
      <c r="K101" s="872"/>
      <c r="L101" s="872"/>
      <c r="M101" s="872"/>
      <c r="N101" s="872"/>
      <c r="O101" s="872"/>
      <c r="P101" s="872"/>
      <c r="Q101" s="872"/>
      <c r="R101" s="872"/>
      <c r="S101" s="872"/>
      <c r="T101" s="872"/>
      <c r="U101" s="872"/>
      <c r="V101" s="872"/>
      <c r="W101" s="872"/>
      <c r="X101" s="872"/>
      <c r="Y101" s="872"/>
      <c r="Z101" s="872"/>
      <c r="AA101" s="37"/>
    </row>
    <row r="102" spans="1:27" x14ac:dyDescent="0.2">
      <c r="A102" s="42">
        <f>A96+1</f>
        <v>56</v>
      </c>
      <c r="B102" s="41"/>
      <c r="C102" s="43" t="s">
        <v>23098</v>
      </c>
      <c r="D102" s="55" t="s">
        <v>13789</v>
      </c>
      <c r="E102" s="37"/>
      <c r="F102" s="37"/>
      <c r="G102" s="37"/>
      <c r="H102" s="48"/>
      <c r="I102" s="48"/>
      <c r="J102" s="37"/>
      <c r="K102" s="37"/>
      <c r="L102" s="37"/>
      <c r="M102" s="37"/>
      <c r="N102" s="37"/>
      <c r="O102" s="37"/>
      <c r="P102" s="37"/>
      <c r="Q102" s="37"/>
      <c r="R102" s="37"/>
      <c r="S102" s="37"/>
      <c r="T102" s="37"/>
      <c r="U102" s="41" t="s">
        <v>23100</v>
      </c>
      <c r="V102" s="41"/>
      <c r="W102" s="861">
        <f>RESUMODREN!X60</f>
        <v>1085</v>
      </c>
      <c r="X102" s="861"/>
      <c r="Y102" s="861"/>
      <c r="Z102" s="862" t="str">
        <f>VLOOKUP(D102,DIPREVS1!A:D,4,FALSE)</f>
        <v>m</v>
      </c>
      <c r="AA102" s="862"/>
    </row>
    <row r="103" spans="1:27" x14ac:dyDescent="0.2">
      <c r="A103" s="42"/>
      <c r="B103" s="41"/>
      <c r="C103" s="43"/>
      <c r="D103" s="55"/>
      <c r="E103" s="37"/>
      <c r="F103" s="37"/>
      <c r="G103" s="37"/>
      <c r="H103" s="48"/>
      <c r="I103" s="48"/>
      <c r="J103" s="37"/>
      <c r="K103" s="37"/>
      <c r="L103" s="37"/>
      <c r="M103" s="37"/>
      <c r="N103" s="37"/>
      <c r="O103" s="37"/>
      <c r="P103" s="37"/>
      <c r="Q103" s="37"/>
      <c r="R103" s="37"/>
      <c r="S103" s="37"/>
      <c r="T103" s="37"/>
      <c r="U103" s="41"/>
      <c r="V103" s="41"/>
      <c r="W103" s="220"/>
      <c r="X103" s="220"/>
      <c r="Y103" s="220"/>
      <c r="Z103" s="219"/>
      <c r="AA103" s="219"/>
    </row>
    <row r="104" spans="1:27" x14ac:dyDescent="0.2">
      <c r="A104" s="46"/>
      <c r="B104" s="872" t="str">
        <f>VLOOKUP(D108,DIPREVS1!A:D,2,FALSE)</f>
        <v>TUBO DE CONCRETO ARMADO,CLASSE PA-2(NBR 8890/03),PARA GALERIAS DE AGUAS PLUVIAIS,COM DIAMETRO DE 400MM,ATERRO E SOCA ATEA ALTURA DA GERATRIZ SUPERIOR DO TUBO,CONSIDERANDO O MATERIAL DA PROPRIA ESCAVACAO,INCLUSIVE FORNECIMENTO DO MATERIAL PARA REJUNTAMENTO COM ARGAMASSA DE CIMENTO E AREIA,NO TRACO 1:4 E ACERTO DE FUNDO DE VALA.FORNECIMENTO E ASSENTAMENTO</v>
      </c>
      <c r="C104" s="872"/>
      <c r="D104" s="872"/>
      <c r="E104" s="872"/>
      <c r="F104" s="872"/>
      <c r="G104" s="872"/>
      <c r="H104" s="872"/>
      <c r="I104" s="872"/>
      <c r="J104" s="872"/>
      <c r="K104" s="872"/>
      <c r="L104" s="872"/>
      <c r="M104" s="872"/>
      <c r="N104" s="872"/>
      <c r="O104" s="872"/>
      <c r="P104" s="872"/>
      <c r="Q104" s="872"/>
      <c r="R104" s="872"/>
      <c r="S104" s="872"/>
      <c r="T104" s="872"/>
      <c r="U104" s="872"/>
      <c r="V104" s="872"/>
      <c r="W104" s="872"/>
      <c r="X104" s="872"/>
      <c r="Y104" s="872"/>
      <c r="Z104" s="872"/>
      <c r="AA104" s="37"/>
    </row>
    <row r="105" spans="1:27" x14ac:dyDescent="0.2">
      <c r="A105" s="46"/>
      <c r="B105" s="872"/>
      <c r="C105" s="872"/>
      <c r="D105" s="872"/>
      <c r="E105" s="872"/>
      <c r="F105" s="872"/>
      <c r="G105" s="872"/>
      <c r="H105" s="872"/>
      <c r="I105" s="872"/>
      <c r="J105" s="872"/>
      <c r="K105" s="872"/>
      <c r="L105" s="872"/>
      <c r="M105" s="872"/>
      <c r="N105" s="872"/>
      <c r="O105" s="872"/>
      <c r="P105" s="872"/>
      <c r="Q105" s="872"/>
      <c r="R105" s="872"/>
      <c r="S105" s="872"/>
      <c r="T105" s="872"/>
      <c r="U105" s="872"/>
      <c r="V105" s="872"/>
      <c r="W105" s="872"/>
      <c r="X105" s="872"/>
      <c r="Y105" s="872"/>
      <c r="Z105" s="872"/>
      <c r="AA105" s="37"/>
    </row>
    <row r="106" spans="1:27" x14ac:dyDescent="0.2">
      <c r="A106" s="46"/>
      <c r="B106" s="872"/>
      <c r="C106" s="872"/>
      <c r="D106" s="872"/>
      <c r="E106" s="872"/>
      <c r="F106" s="872"/>
      <c r="G106" s="872"/>
      <c r="H106" s="872"/>
      <c r="I106" s="872"/>
      <c r="J106" s="872"/>
      <c r="K106" s="872"/>
      <c r="L106" s="872"/>
      <c r="M106" s="872"/>
      <c r="N106" s="872"/>
      <c r="O106" s="872"/>
      <c r="P106" s="872"/>
      <c r="Q106" s="872"/>
      <c r="R106" s="872"/>
      <c r="S106" s="872"/>
      <c r="T106" s="872"/>
      <c r="U106" s="872"/>
      <c r="V106" s="872"/>
      <c r="W106" s="872"/>
      <c r="X106" s="872"/>
      <c r="Y106" s="872"/>
      <c r="Z106" s="872"/>
      <c r="AA106" s="37"/>
    </row>
    <row r="107" spans="1:27" x14ac:dyDescent="0.2">
      <c r="A107" s="46"/>
      <c r="B107" s="872"/>
      <c r="C107" s="872"/>
      <c r="D107" s="872"/>
      <c r="E107" s="872"/>
      <c r="F107" s="872"/>
      <c r="G107" s="872"/>
      <c r="H107" s="872"/>
      <c r="I107" s="872"/>
      <c r="J107" s="872"/>
      <c r="K107" s="872"/>
      <c r="L107" s="872"/>
      <c r="M107" s="872"/>
      <c r="N107" s="872"/>
      <c r="O107" s="872"/>
      <c r="P107" s="872"/>
      <c r="Q107" s="872"/>
      <c r="R107" s="872"/>
      <c r="S107" s="872"/>
      <c r="T107" s="872"/>
      <c r="U107" s="872"/>
      <c r="V107" s="872"/>
      <c r="W107" s="872"/>
      <c r="X107" s="872"/>
      <c r="Y107" s="872"/>
      <c r="Z107" s="872"/>
      <c r="AA107" s="37"/>
    </row>
    <row r="108" spans="1:27" x14ac:dyDescent="0.2">
      <c r="A108" s="42">
        <f>A102+1</f>
        <v>57</v>
      </c>
      <c r="B108" s="41"/>
      <c r="C108" s="43" t="s">
        <v>23098</v>
      </c>
      <c r="D108" s="55" t="s">
        <v>13793</v>
      </c>
      <c r="E108" s="37"/>
      <c r="F108" s="37"/>
      <c r="G108" s="37"/>
      <c r="H108" s="48"/>
      <c r="I108" s="48"/>
      <c r="J108" s="37"/>
      <c r="K108" s="37"/>
      <c r="L108" s="37"/>
      <c r="M108" s="37"/>
      <c r="N108" s="37"/>
      <c r="O108" s="37"/>
      <c r="P108" s="37"/>
      <c r="Q108" s="37"/>
      <c r="R108" s="37"/>
      <c r="S108" s="37"/>
      <c r="T108" s="37"/>
      <c r="U108" s="41" t="s">
        <v>23100</v>
      </c>
      <c r="V108" s="41"/>
      <c r="W108" s="861">
        <f>RESUMODREN!I115</f>
        <v>2513</v>
      </c>
      <c r="X108" s="861"/>
      <c r="Y108" s="861"/>
      <c r="Z108" s="862" t="str">
        <f>VLOOKUP(D108,DIPREVS1!A:D,4,FALSE)</f>
        <v>m</v>
      </c>
      <c r="AA108" s="862"/>
    </row>
    <row r="109" spans="1:27" x14ac:dyDescent="0.2">
      <c r="A109" s="46"/>
      <c r="B109" s="36"/>
      <c r="C109" s="36"/>
      <c r="D109" s="36"/>
      <c r="E109" s="36"/>
      <c r="F109" s="152"/>
      <c r="G109" s="152"/>
      <c r="H109" s="36"/>
      <c r="I109" s="36"/>
      <c r="J109" s="36"/>
      <c r="K109" s="36"/>
      <c r="L109" s="152"/>
      <c r="M109" s="36"/>
      <c r="N109" s="36"/>
      <c r="O109" s="36"/>
      <c r="P109" s="36"/>
      <c r="Q109" s="152"/>
      <c r="R109" s="152"/>
      <c r="S109" s="36"/>
      <c r="T109" s="36"/>
      <c r="U109" s="36"/>
      <c r="V109" s="36"/>
      <c r="W109" s="36"/>
      <c r="X109" s="36"/>
      <c r="Y109" s="36"/>
      <c r="Z109" s="36"/>
      <c r="AA109" s="36"/>
    </row>
    <row r="110" spans="1:27" x14ac:dyDescent="0.2">
      <c r="A110" s="46"/>
      <c r="B110" s="872" t="str">
        <f>VLOOKUP(D114,DIPREVS1!A:D,2,FALSE)</f>
        <v>TUBO DE CONCRETO ARMADO,CLASSE PA-2(NBR 8890/03),PARA GALERIAS DE AGUAS PLUVIAIS,COM DIAMETRO DE 600MM,ATERRO E SOCA ATEA ALTURA DE GERATRIZ SUPERIOR DO TUBO,CONSIDERANDO O MATERIAL DA PROPRIA ESCAVACAO,INCLUSIVE FORNECIMENTO DO MATERIAL PARA REJUNTAMENTO COM ARGAMASSA DE CIMENTO E AREIA,NO TRACO 1:4 E ACERTO DE FUNDO DE VALA.FORNECIMENTO E ASSENTAMENTO</v>
      </c>
      <c r="C110" s="872"/>
      <c r="D110" s="872"/>
      <c r="E110" s="872"/>
      <c r="F110" s="872"/>
      <c r="G110" s="872"/>
      <c r="H110" s="872"/>
      <c r="I110" s="872"/>
      <c r="J110" s="872"/>
      <c r="K110" s="872"/>
      <c r="L110" s="872"/>
      <c r="M110" s="872"/>
      <c r="N110" s="872"/>
      <c r="O110" s="872"/>
      <c r="P110" s="872"/>
      <c r="Q110" s="872"/>
      <c r="R110" s="872"/>
      <c r="S110" s="872"/>
      <c r="T110" s="872"/>
      <c r="U110" s="872"/>
      <c r="V110" s="872"/>
      <c r="W110" s="872"/>
      <c r="X110" s="872"/>
      <c r="Y110" s="872"/>
      <c r="Z110" s="872"/>
      <c r="AA110" s="37"/>
    </row>
    <row r="111" spans="1:27" x14ac:dyDescent="0.2">
      <c r="A111" s="46"/>
      <c r="B111" s="872"/>
      <c r="C111" s="872"/>
      <c r="D111" s="872"/>
      <c r="E111" s="872"/>
      <c r="F111" s="872"/>
      <c r="G111" s="872"/>
      <c r="H111" s="872"/>
      <c r="I111" s="872"/>
      <c r="J111" s="872"/>
      <c r="K111" s="872"/>
      <c r="L111" s="872"/>
      <c r="M111" s="872"/>
      <c r="N111" s="872"/>
      <c r="O111" s="872"/>
      <c r="P111" s="872"/>
      <c r="Q111" s="872"/>
      <c r="R111" s="872"/>
      <c r="S111" s="872"/>
      <c r="T111" s="872"/>
      <c r="U111" s="872"/>
      <c r="V111" s="872"/>
      <c r="W111" s="872"/>
      <c r="X111" s="872"/>
      <c r="Y111" s="872"/>
      <c r="Z111" s="872"/>
      <c r="AA111" s="37"/>
    </row>
    <row r="112" spans="1:27" x14ac:dyDescent="0.2">
      <c r="A112" s="46"/>
      <c r="B112" s="872"/>
      <c r="C112" s="872"/>
      <c r="D112" s="872"/>
      <c r="E112" s="872"/>
      <c r="F112" s="872"/>
      <c r="G112" s="872"/>
      <c r="H112" s="872"/>
      <c r="I112" s="872"/>
      <c r="J112" s="872"/>
      <c r="K112" s="872"/>
      <c r="L112" s="872"/>
      <c r="M112" s="872"/>
      <c r="N112" s="872"/>
      <c r="O112" s="872"/>
      <c r="P112" s="872"/>
      <c r="Q112" s="872"/>
      <c r="R112" s="872"/>
      <c r="S112" s="872"/>
      <c r="T112" s="872"/>
      <c r="U112" s="872"/>
      <c r="V112" s="872"/>
      <c r="W112" s="872"/>
      <c r="X112" s="872"/>
      <c r="Y112" s="872"/>
      <c r="Z112" s="872"/>
      <c r="AA112" s="37"/>
    </row>
    <row r="113" spans="1:27" x14ac:dyDescent="0.2">
      <c r="A113" s="46"/>
      <c r="B113" s="872"/>
      <c r="C113" s="872"/>
      <c r="D113" s="872"/>
      <c r="E113" s="872"/>
      <c r="F113" s="872"/>
      <c r="G113" s="872"/>
      <c r="H113" s="872"/>
      <c r="I113" s="872"/>
      <c r="J113" s="872"/>
      <c r="K113" s="872"/>
      <c r="L113" s="872"/>
      <c r="M113" s="872"/>
      <c r="N113" s="872"/>
      <c r="O113" s="872"/>
      <c r="P113" s="872"/>
      <c r="Q113" s="872"/>
      <c r="R113" s="872"/>
      <c r="S113" s="872"/>
      <c r="T113" s="872"/>
      <c r="U113" s="872"/>
      <c r="V113" s="872"/>
      <c r="W113" s="872"/>
      <c r="X113" s="872"/>
      <c r="Y113" s="872"/>
      <c r="Z113" s="872"/>
      <c r="AA113" s="37"/>
    </row>
    <row r="114" spans="1:27" x14ac:dyDescent="0.2">
      <c r="A114" s="42">
        <f>A108+1</f>
        <v>58</v>
      </c>
      <c r="B114" s="41"/>
      <c r="C114" s="43" t="s">
        <v>23098</v>
      </c>
      <c r="D114" s="55" t="s">
        <v>13795</v>
      </c>
      <c r="E114" s="37"/>
      <c r="F114" s="37"/>
      <c r="G114" s="37"/>
      <c r="H114" s="48"/>
      <c r="I114" s="48"/>
      <c r="J114" s="37"/>
      <c r="K114" s="37"/>
      <c r="L114" s="37"/>
      <c r="M114" s="37"/>
      <c r="N114" s="37"/>
      <c r="O114" s="37"/>
      <c r="P114" s="37"/>
      <c r="Q114" s="37"/>
      <c r="R114" s="37"/>
      <c r="S114" s="37"/>
      <c r="T114" s="37"/>
      <c r="U114" s="41" t="s">
        <v>23100</v>
      </c>
      <c r="V114" s="41"/>
      <c r="W114" s="861">
        <f>RESUMODREN!L115</f>
        <v>610</v>
      </c>
      <c r="X114" s="861"/>
      <c r="Y114" s="861"/>
      <c r="Z114" s="862" t="str">
        <f>VLOOKUP(D114,DIPREVS1!A:D,4,FALSE)</f>
        <v>m</v>
      </c>
      <c r="AA114" s="862"/>
    </row>
    <row r="115" spans="1:27" x14ac:dyDescent="0.2">
      <c r="A115" s="46"/>
      <c r="B115" s="36"/>
      <c r="C115" s="36"/>
      <c r="D115" s="36"/>
      <c r="E115" s="36"/>
      <c r="F115" s="152"/>
      <c r="G115" s="152"/>
      <c r="H115" s="36"/>
      <c r="I115" s="36"/>
      <c r="J115" s="36"/>
      <c r="K115" s="36"/>
      <c r="L115" s="152"/>
      <c r="M115" s="36"/>
      <c r="N115" s="36"/>
      <c r="O115" s="36"/>
      <c r="P115" s="36"/>
      <c r="Q115" s="152"/>
      <c r="R115" s="152"/>
      <c r="S115" s="36"/>
      <c r="T115" s="36"/>
      <c r="U115" s="36"/>
      <c r="V115" s="36"/>
      <c r="W115" s="36"/>
      <c r="X115" s="36"/>
      <c r="Y115" s="36"/>
      <c r="Z115" s="36"/>
      <c r="AA115" s="36"/>
    </row>
    <row r="116" spans="1:27" x14ac:dyDescent="0.2">
      <c r="A116" s="46"/>
      <c r="B116" s="872" t="str">
        <f>VLOOKUP(D120,DIPREVS1!A:D,2,FALSE)</f>
        <v>TUBO DE CONCRETO ARMADO,CLASSE PA-2(NBR 8890/03),PARA GALERIAS DE AGUAS PLUVIAIS,COM DIAMETRO DE 800MM,ATERRO E SOCA ATEA ALTURA DA GERATRIZ SUPERIOR DO TUBO,CONSIDERANDO O MATERIAL DA PROPRIA ESCAVACAO,INCLUSIVE FORNECIMENTO DO MATERIAL PARA REJUNTAMENTO COM ARGAMASSA DE CIMENTO E AREIA,NO TRACO 1:4 E ACERTO DE FUNDO DE VALA.FORNECIMENTO E ASSENTAMENTO</v>
      </c>
      <c r="C116" s="872"/>
      <c r="D116" s="872"/>
      <c r="E116" s="872"/>
      <c r="F116" s="872"/>
      <c r="G116" s="872"/>
      <c r="H116" s="872"/>
      <c r="I116" s="872"/>
      <c r="J116" s="872"/>
      <c r="K116" s="872"/>
      <c r="L116" s="872"/>
      <c r="M116" s="872"/>
      <c r="N116" s="872"/>
      <c r="O116" s="872"/>
      <c r="P116" s="872"/>
      <c r="Q116" s="872"/>
      <c r="R116" s="872"/>
      <c r="S116" s="872"/>
      <c r="T116" s="872"/>
      <c r="U116" s="872"/>
      <c r="V116" s="872"/>
      <c r="W116" s="872"/>
      <c r="X116" s="872"/>
      <c r="Y116" s="872"/>
      <c r="Z116" s="872"/>
      <c r="AA116" s="37"/>
    </row>
    <row r="117" spans="1:27" x14ac:dyDescent="0.2">
      <c r="A117" s="46"/>
      <c r="B117" s="872"/>
      <c r="C117" s="872"/>
      <c r="D117" s="872"/>
      <c r="E117" s="872"/>
      <c r="F117" s="872"/>
      <c r="G117" s="872"/>
      <c r="H117" s="872"/>
      <c r="I117" s="872"/>
      <c r="J117" s="872"/>
      <c r="K117" s="872"/>
      <c r="L117" s="872"/>
      <c r="M117" s="872"/>
      <c r="N117" s="872"/>
      <c r="O117" s="872"/>
      <c r="P117" s="872"/>
      <c r="Q117" s="872"/>
      <c r="R117" s="872"/>
      <c r="S117" s="872"/>
      <c r="T117" s="872"/>
      <c r="U117" s="872"/>
      <c r="V117" s="872"/>
      <c r="W117" s="872"/>
      <c r="X117" s="872"/>
      <c r="Y117" s="872"/>
      <c r="Z117" s="872"/>
      <c r="AA117" s="37"/>
    </row>
    <row r="118" spans="1:27" x14ac:dyDescent="0.2">
      <c r="A118" s="46"/>
      <c r="B118" s="872"/>
      <c r="C118" s="872"/>
      <c r="D118" s="872"/>
      <c r="E118" s="872"/>
      <c r="F118" s="872"/>
      <c r="G118" s="872"/>
      <c r="H118" s="872"/>
      <c r="I118" s="872"/>
      <c r="J118" s="872"/>
      <c r="K118" s="872"/>
      <c r="L118" s="872"/>
      <c r="M118" s="872"/>
      <c r="N118" s="872"/>
      <c r="O118" s="872"/>
      <c r="P118" s="872"/>
      <c r="Q118" s="872"/>
      <c r="R118" s="872"/>
      <c r="S118" s="872"/>
      <c r="T118" s="872"/>
      <c r="U118" s="872"/>
      <c r="V118" s="872"/>
      <c r="W118" s="872"/>
      <c r="X118" s="872"/>
      <c r="Y118" s="872"/>
      <c r="Z118" s="872"/>
      <c r="AA118" s="37"/>
    </row>
    <row r="119" spans="1:27" x14ac:dyDescent="0.2">
      <c r="A119" s="46"/>
      <c r="B119" s="872"/>
      <c r="C119" s="872"/>
      <c r="D119" s="872"/>
      <c r="E119" s="872"/>
      <c r="F119" s="872"/>
      <c r="G119" s="872"/>
      <c r="H119" s="872"/>
      <c r="I119" s="872"/>
      <c r="J119" s="872"/>
      <c r="K119" s="872"/>
      <c r="L119" s="872"/>
      <c r="M119" s="872"/>
      <c r="N119" s="872"/>
      <c r="O119" s="872"/>
      <c r="P119" s="872"/>
      <c r="Q119" s="872"/>
      <c r="R119" s="872"/>
      <c r="S119" s="872"/>
      <c r="T119" s="872"/>
      <c r="U119" s="872"/>
      <c r="V119" s="872"/>
      <c r="W119" s="872"/>
      <c r="X119" s="872"/>
      <c r="Y119" s="872"/>
      <c r="Z119" s="872"/>
      <c r="AA119" s="37"/>
    </row>
    <row r="120" spans="1:27" x14ac:dyDescent="0.2">
      <c r="A120" s="42">
        <f>A114+1</f>
        <v>59</v>
      </c>
      <c r="B120" s="41"/>
      <c r="C120" s="43" t="s">
        <v>23098</v>
      </c>
      <c r="D120" s="55" t="s">
        <v>13797</v>
      </c>
      <c r="E120" s="37"/>
      <c r="F120" s="37"/>
      <c r="G120" s="37"/>
      <c r="H120" s="48"/>
      <c r="I120" s="48"/>
      <c r="J120" s="37"/>
      <c r="K120" s="37"/>
      <c r="L120" s="37"/>
      <c r="M120" s="37"/>
      <c r="N120" s="37"/>
      <c r="O120" s="37"/>
      <c r="P120" s="37"/>
      <c r="Q120" s="37"/>
      <c r="R120" s="37"/>
      <c r="S120" s="37"/>
      <c r="T120" s="37"/>
      <c r="U120" s="41" t="s">
        <v>23100</v>
      </c>
      <c r="V120" s="41"/>
      <c r="W120" s="861">
        <f>RESUMODREN!O115</f>
        <v>172</v>
      </c>
      <c r="X120" s="861"/>
      <c r="Y120" s="861"/>
      <c r="Z120" s="862" t="str">
        <f>VLOOKUP(D120,DIPREVS1!A:D,4,FALSE)</f>
        <v>m</v>
      </c>
      <c r="AA120" s="862"/>
    </row>
    <row r="121" spans="1:27" x14ac:dyDescent="0.2">
      <c r="A121" s="42"/>
      <c r="B121" s="41"/>
      <c r="C121" s="43"/>
      <c r="D121" s="55"/>
      <c r="E121" s="37"/>
      <c r="F121" s="37"/>
      <c r="G121" s="37"/>
      <c r="H121" s="48"/>
      <c r="I121" s="48"/>
      <c r="J121" s="37"/>
      <c r="K121" s="37"/>
      <c r="L121" s="37"/>
      <c r="M121" s="37"/>
      <c r="N121" s="37"/>
      <c r="O121" s="37"/>
      <c r="P121" s="37"/>
      <c r="Q121" s="37"/>
      <c r="R121" s="37"/>
      <c r="S121" s="37"/>
      <c r="T121" s="37"/>
      <c r="U121" s="41"/>
      <c r="V121" s="41"/>
      <c r="W121" s="220"/>
      <c r="X121" s="220"/>
      <c r="Y121" s="220"/>
      <c r="Z121" s="219"/>
      <c r="AA121" s="219"/>
    </row>
    <row r="122" spans="1:27" x14ac:dyDescent="0.2">
      <c r="A122" s="46"/>
      <c r="B122" s="872" t="str">
        <f>VLOOKUP(D126,DIPREVS1!A:D,2,FALSE)</f>
        <v>TUBO DE CONCRETO ARMADO,CLASSE PA-2(NBR 8890/03),PARA GALERIAS DE AGUAS PLUVIAIS,COM DIAMETRO DE 1.000MM,ATERRO E SOCA ATE A ALTURA DA GERATRIZ SUPERIOR DO TUBO,CONSIDERANDO O MATERIAL DA PROPRIA ESCAVACAO,INCLUSIVE FORNECIMENTO DO MATERIALPARA REJUNTAMENTO COM ARGAMASSA DE CIMENTO E AREIA,NO TRACO1:4 E ACERTO DE FUNDO DE VALA.FORNECIMENTO E ASSENTAMENTO</v>
      </c>
      <c r="C122" s="872"/>
      <c r="D122" s="872"/>
      <c r="E122" s="872"/>
      <c r="F122" s="872"/>
      <c r="G122" s="872"/>
      <c r="H122" s="872"/>
      <c r="I122" s="872"/>
      <c r="J122" s="872"/>
      <c r="K122" s="872"/>
      <c r="L122" s="872"/>
      <c r="M122" s="872"/>
      <c r="N122" s="872"/>
      <c r="O122" s="872"/>
      <c r="P122" s="872"/>
      <c r="Q122" s="872"/>
      <c r="R122" s="872"/>
      <c r="S122" s="872"/>
      <c r="T122" s="872"/>
      <c r="U122" s="872"/>
      <c r="V122" s="872"/>
      <c r="W122" s="872"/>
      <c r="X122" s="872"/>
      <c r="Y122" s="872"/>
      <c r="Z122" s="872"/>
      <c r="AA122" s="37"/>
    </row>
    <row r="123" spans="1:27" x14ac:dyDescent="0.2">
      <c r="A123" s="46"/>
      <c r="B123" s="872"/>
      <c r="C123" s="872"/>
      <c r="D123" s="872"/>
      <c r="E123" s="872"/>
      <c r="F123" s="872"/>
      <c r="G123" s="872"/>
      <c r="H123" s="872"/>
      <c r="I123" s="872"/>
      <c r="J123" s="872"/>
      <c r="K123" s="872"/>
      <c r="L123" s="872"/>
      <c r="M123" s="872"/>
      <c r="N123" s="872"/>
      <c r="O123" s="872"/>
      <c r="P123" s="872"/>
      <c r="Q123" s="872"/>
      <c r="R123" s="872"/>
      <c r="S123" s="872"/>
      <c r="T123" s="872"/>
      <c r="U123" s="872"/>
      <c r="V123" s="872"/>
      <c r="W123" s="872"/>
      <c r="X123" s="872"/>
      <c r="Y123" s="872"/>
      <c r="Z123" s="872"/>
      <c r="AA123" s="37"/>
    </row>
    <row r="124" spans="1:27" x14ac:dyDescent="0.2">
      <c r="A124" s="46"/>
      <c r="B124" s="872"/>
      <c r="C124" s="872"/>
      <c r="D124" s="872"/>
      <c r="E124" s="872"/>
      <c r="F124" s="872"/>
      <c r="G124" s="872"/>
      <c r="H124" s="872"/>
      <c r="I124" s="872"/>
      <c r="J124" s="872"/>
      <c r="K124" s="872"/>
      <c r="L124" s="872"/>
      <c r="M124" s="872"/>
      <c r="N124" s="872"/>
      <c r="O124" s="872"/>
      <c r="P124" s="872"/>
      <c r="Q124" s="872"/>
      <c r="R124" s="872"/>
      <c r="S124" s="872"/>
      <c r="T124" s="872"/>
      <c r="U124" s="872"/>
      <c r="V124" s="872"/>
      <c r="W124" s="872"/>
      <c r="X124" s="872"/>
      <c r="Y124" s="872"/>
      <c r="Z124" s="872"/>
      <c r="AA124" s="37"/>
    </row>
    <row r="125" spans="1:27" x14ac:dyDescent="0.2">
      <c r="A125" s="46"/>
      <c r="B125" s="872"/>
      <c r="C125" s="872"/>
      <c r="D125" s="872"/>
      <c r="E125" s="872"/>
      <c r="F125" s="872"/>
      <c r="G125" s="872"/>
      <c r="H125" s="872"/>
      <c r="I125" s="872"/>
      <c r="J125" s="872"/>
      <c r="K125" s="872"/>
      <c r="L125" s="872"/>
      <c r="M125" s="872"/>
      <c r="N125" s="872"/>
      <c r="O125" s="872"/>
      <c r="P125" s="872"/>
      <c r="Q125" s="872"/>
      <c r="R125" s="872"/>
      <c r="S125" s="872"/>
      <c r="T125" s="872"/>
      <c r="U125" s="872"/>
      <c r="V125" s="872"/>
      <c r="W125" s="872"/>
      <c r="X125" s="872"/>
      <c r="Y125" s="872"/>
      <c r="Z125" s="872"/>
      <c r="AA125" s="37"/>
    </row>
    <row r="126" spans="1:27" x14ac:dyDescent="0.2">
      <c r="A126" s="42">
        <f>A120+1</f>
        <v>60</v>
      </c>
      <c r="B126" s="41"/>
      <c r="C126" s="43" t="s">
        <v>23098</v>
      </c>
      <c r="D126" s="55" t="s">
        <v>13799</v>
      </c>
      <c r="E126" s="37"/>
      <c r="F126" s="37"/>
      <c r="G126" s="37"/>
      <c r="H126" s="48"/>
      <c r="I126" s="48"/>
      <c r="J126" s="37"/>
      <c r="K126" s="37"/>
      <c r="L126" s="37"/>
      <c r="M126" s="37"/>
      <c r="N126" s="37"/>
      <c r="O126" s="37"/>
      <c r="P126" s="37"/>
      <c r="Q126" s="37"/>
      <c r="R126" s="37"/>
      <c r="S126" s="37"/>
      <c r="T126" s="37"/>
      <c r="U126" s="41" t="s">
        <v>23100</v>
      </c>
      <c r="V126" s="41"/>
      <c r="W126" s="861">
        <f>RESUMODREN!R115</f>
        <v>524</v>
      </c>
      <c r="X126" s="861"/>
      <c r="Y126" s="861"/>
      <c r="Z126" s="862" t="str">
        <f>VLOOKUP(D126,DIPREVS1!A:D,4,FALSE)</f>
        <v>m</v>
      </c>
      <c r="AA126" s="862"/>
    </row>
    <row r="127" spans="1:27" x14ac:dyDescent="0.2">
      <c r="A127" s="42"/>
      <c r="B127" s="41"/>
      <c r="C127" s="43"/>
      <c r="D127" s="55"/>
      <c r="E127" s="37"/>
      <c r="F127" s="37"/>
      <c r="G127" s="37"/>
      <c r="H127" s="48"/>
      <c r="I127" s="48"/>
      <c r="J127" s="37"/>
      <c r="K127" s="37"/>
      <c r="L127" s="37"/>
      <c r="M127" s="37"/>
      <c r="N127" s="37"/>
      <c r="O127" s="37"/>
      <c r="P127" s="37"/>
      <c r="Q127" s="37"/>
      <c r="R127" s="37"/>
      <c r="S127" s="37"/>
      <c r="T127" s="37"/>
      <c r="U127" s="41"/>
      <c r="V127" s="41"/>
      <c r="W127" s="368"/>
      <c r="X127" s="368"/>
      <c r="Y127" s="368"/>
      <c r="Z127" s="369"/>
      <c r="AA127" s="369"/>
    </row>
    <row r="128" spans="1:27" x14ac:dyDescent="0.2">
      <c r="A128" s="46"/>
      <c r="B128" s="872" t="str">
        <f>VLOOKUP(D132,DIPREVS1!A:D,2,FALSE)</f>
        <v>TUBO DE CONCRETO ARMADO,CLASSE PA-2(NBR 8890/03),PARA GALERIAS DE AGUAS PLUVIAIS,COM DIAMETRO DE 1.200MM,ATERRO E SOCA ATE A ALTURA DA GERATRIZ SUPERIOR DO TUBO,CONSIDERANDO O MATERIAL DA PROPRIA ESCAVACAO,INCLUSIVE FORNECIMENTO DO MATERIALPARA REJUNTAMENTO COM ARGAMASSA DE CIMENTO E AREIA,NO TRACO1:4 E ACERTO DE FUNDO DE VALA.FORNECIMENTO E ASSENTAMENTO</v>
      </c>
      <c r="C128" s="872"/>
      <c r="D128" s="872"/>
      <c r="E128" s="872"/>
      <c r="F128" s="872"/>
      <c r="G128" s="872"/>
      <c r="H128" s="872"/>
      <c r="I128" s="872"/>
      <c r="J128" s="872"/>
      <c r="K128" s="872"/>
      <c r="L128" s="872"/>
      <c r="M128" s="872"/>
      <c r="N128" s="872"/>
      <c r="O128" s="872"/>
      <c r="P128" s="872"/>
      <c r="Q128" s="872"/>
      <c r="R128" s="872"/>
      <c r="S128" s="872"/>
      <c r="T128" s="872"/>
      <c r="U128" s="872"/>
      <c r="V128" s="872"/>
      <c r="W128" s="872"/>
      <c r="X128" s="872"/>
      <c r="Y128" s="872"/>
      <c r="Z128" s="872"/>
      <c r="AA128" s="37"/>
    </row>
    <row r="129" spans="1:27" x14ac:dyDescent="0.2">
      <c r="A129" s="46"/>
      <c r="B129" s="872"/>
      <c r="C129" s="872"/>
      <c r="D129" s="872"/>
      <c r="E129" s="872"/>
      <c r="F129" s="872"/>
      <c r="G129" s="872"/>
      <c r="H129" s="872"/>
      <c r="I129" s="872"/>
      <c r="J129" s="872"/>
      <c r="K129" s="872"/>
      <c r="L129" s="872"/>
      <c r="M129" s="872"/>
      <c r="N129" s="872"/>
      <c r="O129" s="872"/>
      <c r="P129" s="872"/>
      <c r="Q129" s="872"/>
      <c r="R129" s="872"/>
      <c r="S129" s="872"/>
      <c r="T129" s="872"/>
      <c r="U129" s="872"/>
      <c r="V129" s="872"/>
      <c r="W129" s="872"/>
      <c r="X129" s="872"/>
      <c r="Y129" s="872"/>
      <c r="Z129" s="872"/>
      <c r="AA129" s="37"/>
    </row>
    <row r="130" spans="1:27" x14ac:dyDescent="0.2">
      <c r="A130" s="46"/>
      <c r="B130" s="872"/>
      <c r="C130" s="872"/>
      <c r="D130" s="872"/>
      <c r="E130" s="872"/>
      <c r="F130" s="872"/>
      <c r="G130" s="872"/>
      <c r="H130" s="872"/>
      <c r="I130" s="872"/>
      <c r="J130" s="872"/>
      <c r="K130" s="872"/>
      <c r="L130" s="872"/>
      <c r="M130" s="872"/>
      <c r="N130" s="872"/>
      <c r="O130" s="872"/>
      <c r="P130" s="872"/>
      <c r="Q130" s="872"/>
      <c r="R130" s="872"/>
      <c r="S130" s="872"/>
      <c r="T130" s="872"/>
      <c r="U130" s="872"/>
      <c r="V130" s="872"/>
      <c r="W130" s="872"/>
      <c r="X130" s="872"/>
      <c r="Y130" s="872"/>
      <c r="Z130" s="872"/>
      <c r="AA130" s="37"/>
    </row>
    <row r="131" spans="1:27" x14ac:dyDescent="0.2">
      <c r="A131" s="46"/>
      <c r="B131" s="872"/>
      <c r="C131" s="872"/>
      <c r="D131" s="872"/>
      <c r="E131" s="872"/>
      <c r="F131" s="872"/>
      <c r="G131" s="872"/>
      <c r="H131" s="872"/>
      <c r="I131" s="872"/>
      <c r="J131" s="872"/>
      <c r="K131" s="872"/>
      <c r="L131" s="872"/>
      <c r="M131" s="872"/>
      <c r="N131" s="872"/>
      <c r="O131" s="872"/>
      <c r="P131" s="872"/>
      <c r="Q131" s="872"/>
      <c r="R131" s="872"/>
      <c r="S131" s="872"/>
      <c r="T131" s="872"/>
      <c r="U131" s="872"/>
      <c r="V131" s="872"/>
      <c r="W131" s="872"/>
      <c r="X131" s="872"/>
      <c r="Y131" s="872"/>
      <c r="Z131" s="872"/>
      <c r="AA131" s="37"/>
    </row>
    <row r="132" spans="1:27" x14ac:dyDescent="0.2">
      <c r="A132" s="42">
        <f>A126+1</f>
        <v>61</v>
      </c>
      <c r="B132" s="41"/>
      <c r="C132" s="43" t="s">
        <v>23098</v>
      </c>
      <c r="D132" s="55" t="s">
        <v>13801</v>
      </c>
      <c r="E132" s="37"/>
      <c r="F132" s="37"/>
      <c r="G132" s="37"/>
      <c r="H132" s="48"/>
      <c r="I132" s="48"/>
      <c r="J132" s="37"/>
      <c r="K132" s="37"/>
      <c r="L132" s="37"/>
      <c r="M132" s="37"/>
      <c r="N132" s="37"/>
      <c r="O132" s="37"/>
      <c r="P132" s="37"/>
      <c r="Q132" s="37"/>
      <c r="R132" s="37"/>
      <c r="S132" s="37"/>
      <c r="T132" s="37"/>
      <c r="U132" s="41" t="s">
        <v>23100</v>
      </c>
      <c r="V132" s="41"/>
      <c r="W132" s="861">
        <f>RESUMODREN!U115</f>
        <v>525</v>
      </c>
      <c r="X132" s="861"/>
      <c r="Y132" s="861"/>
      <c r="Z132" s="862" t="str">
        <f>VLOOKUP(D132,DIPREVS1!A:D,4,FALSE)</f>
        <v>m</v>
      </c>
      <c r="AA132" s="862"/>
    </row>
    <row r="133" spans="1:27" x14ac:dyDescent="0.2">
      <c r="A133" s="42"/>
      <c r="B133" s="41"/>
      <c r="C133" s="43"/>
      <c r="D133" s="55"/>
      <c r="E133" s="37"/>
      <c r="F133" s="37"/>
      <c r="G133" s="37"/>
      <c r="H133" s="48"/>
      <c r="I133" s="48"/>
      <c r="J133" s="37"/>
      <c r="K133" s="37"/>
      <c r="L133" s="37"/>
      <c r="M133" s="37"/>
      <c r="N133" s="37"/>
      <c r="O133" s="37"/>
      <c r="P133" s="37"/>
      <c r="Q133" s="37"/>
      <c r="R133" s="37"/>
      <c r="S133" s="37"/>
      <c r="T133" s="37"/>
      <c r="U133" s="41"/>
      <c r="V133" s="41"/>
      <c r="W133" s="368"/>
      <c r="X133" s="368"/>
      <c r="Y133" s="368"/>
      <c r="Z133" s="369"/>
      <c r="AA133" s="369"/>
    </row>
    <row r="134" spans="1:27" x14ac:dyDescent="0.2">
      <c r="A134" s="46"/>
      <c r="B134" s="872" t="str">
        <f>VLOOKUP(D138,DIPREVS1!A:D,2,FALSE)</f>
        <v>TUBO DE CONCRETO ARMADO,CLASSE PA-2(NBR 8890/03),PARA GALERIAS DE AGUAS PLUVIAIS,COM DIAMETRO DE 1.500MM,ATERRO E SOCA ATE A ALTURA DA GERATRIZ SUPERIOR DO TUBO,CONSIDERANDO O MATERIAL DA PROPRIA ESCAVACAO,INCLUSIVE FORNECIMENTO DO MATERIALPARA REJUNTAMENTO COM ARGAMASSA DE CIMENTO E AREIA,NO TRACO1:4 E ACERTO DE FUNDO DE VALA.FORNECIMENTO E ASSENTAMENTO</v>
      </c>
      <c r="C134" s="872"/>
      <c r="D134" s="872"/>
      <c r="E134" s="872"/>
      <c r="F134" s="872"/>
      <c r="G134" s="872"/>
      <c r="H134" s="872"/>
      <c r="I134" s="872"/>
      <c r="J134" s="872"/>
      <c r="K134" s="872"/>
      <c r="L134" s="872"/>
      <c r="M134" s="872"/>
      <c r="N134" s="872"/>
      <c r="O134" s="872"/>
      <c r="P134" s="872"/>
      <c r="Q134" s="872"/>
      <c r="R134" s="872"/>
      <c r="S134" s="872"/>
      <c r="T134" s="872"/>
      <c r="U134" s="872"/>
      <c r="V134" s="872"/>
      <c r="W134" s="872"/>
      <c r="X134" s="872"/>
      <c r="Y134" s="872"/>
      <c r="Z134" s="872"/>
      <c r="AA134" s="37"/>
    </row>
    <row r="135" spans="1:27" x14ac:dyDescent="0.2">
      <c r="A135" s="46"/>
      <c r="B135" s="872"/>
      <c r="C135" s="872"/>
      <c r="D135" s="872"/>
      <c r="E135" s="872"/>
      <c r="F135" s="872"/>
      <c r="G135" s="872"/>
      <c r="H135" s="872"/>
      <c r="I135" s="872"/>
      <c r="J135" s="872"/>
      <c r="K135" s="872"/>
      <c r="L135" s="872"/>
      <c r="M135" s="872"/>
      <c r="N135" s="872"/>
      <c r="O135" s="872"/>
      <c r="P135" s="872"/>
      <c r="Q135" s="872"/>
      <c r="R135" s="872"/>
      <c r="S135" s="872"/>
      <c r="T135" s="872"/>
      <c r="U135" s="872"/>
      <c r="V135" s="872"/>
      <c r="W135" s="872"/>
      <c r="X135" s="872"/>
      <c r="Y135" s="872"/>
      <c r="Z135" s="872"/>
      <c r="AA135" s="37"/>
    </row>
    <row r="136" spans="1:27" x14ac:dyDescent="0.2">
      <c r="A136" s="46"/>
      <c r="B136" s="872"/>
      <c r="C136" s="872"/>
      <c r="D136" s="872"/>
      <c r="E136" s="872"/>
      <c r="F136" s="872"/>
      <c r="G136" s="872"/>
      <c r="H136" s="872"/>
      <c r="I136" s="872"/>
      <c r="J136" s="872"/>
      <c r="K136" s="872"/>
      <c r="L136" s="872"/>
      <c r="M136" s="872"/>
      <c r="N136" s="872"/>
      <c r="O136" s="872"/>
      <c r="P136" s="872"/>
      <c r="Q136" s="872"/>
      <c r="R136" s="872"/>
      <c r="S136" s="872"/>
      <c r="T136" s="872"/>
      <c r="U136" s="872"/>
      <c r="V136" s="872"/>
      <c r="W136" s="872"/>
      <c r="X136" s="872"/>
      <c r="Y136" s="872"/>
      <c r="Z136" s="872"/>
      <c r="AA136" s="37"/>
    </row>
    <row r="137" spans="1:27" x14ac:dyDescent="0.2">
      <c r="A137" s="46"/>
      <c r="B137" s="872"/>
      <c r="C137" s="872"/>
      <c r="D137" s="872"/>
      <c r="E137" s="872"/>
      <c r="F137" s="872"/>
      <c r="G137" s="872"/>
      <c r="H137" s="872"/>
      <c r="I137" s="872"/>
      <c r="J137" s="872"/>
      <c r="K137" s="872"/>
      <c r="L137" s="872"/>
      <c r="M137" s="872"/>
      <c r="N137" s="872"/>
      <c r="O137" s="872"/>
      <c r="P137" s="872"/>
      <c r="Q137" s="872"/>
      <c r="R137" s="872"/>
      <c r="S137" s="872"/>
      <c r="T137" s="872"/>
      <c r="U137" s="872"/>
      <c r="V137" s="872"/>
      <c r="W137" s="872"/>
      <c r="X137" s="872"/>
      <c r="Y137" s="872"/>
      <c r="Z137" s="872"/>
      <c r="AA137" s="37"/>
    </row>
    <row r="138" spans="1:27" x14ac:dyDescent="0.2">
      <c r="A138" s="42">
        <f>A132+1</f>
        <v>62</v>
      </c>
      <c r="B138" s="41"/>
      <c r="C138" s="43" t="s">
        <v>23098</v>
      </c>
      <c r="D138" s="55" t="s">
        <v>13802</v>
      </c>
      <c r="E138" s="37"/>
      <c r="F138" s="37"/>
      <c r="G138" s="37"/>
      <c r="H138" s="48"/>
      <c r="I138" s="48"/>
      <c r="J138" s="37"/>
      <c r="K138" s="37"/>
      <c r="L138" s="37"/>
      <c r="M138" s="37"/>
      <c r="N138" s="37"/>
      <c r="O138" s="37"/>
      <c r="P138" s="37"/>
      <c r="Q138" s="37"/>
      <c r="R138" s="37"/>
      <c r="S138" s="37"/>
      <c r="T138" s="37"/>
      <c r="U138" s="41" t="s">
        <v>23100</v>
      </c>
      <c r="V138" s="41"/>
      <c r="W138" s="861">
        <f>RESUMODREN!X115</f>
        <v>114</v>
      </c>
      <c r="X138" s="861"/>
      <c r="Y138" s="861"/>
      <c r="Z138" s="862" t="str">
        <f>VLOOKUP(D138,DIPREVS1!A:D,4,FALSE)</f>
        <v>m</v>
      </c>
      <c r="AA138" s="862"/>
    </row>
    <row r="139" spans="1:27" x14ac:dyDescent="0.2">
      <c r="A139" s="42"/>
      <c r="B139" s="41"/>
      <c r="C139" s="43"/>
      <c r="D139" s="55"/>
      <c r="E139" s="37"/>
      <c r="F139" s="37"/>
      <c r="G139" s="37"/>
      <c r="H139" s="48"/>
      <c r="I139" s="48"/>
      <c r="J139" s="37"/>
      <c r="K139" s="37"/>
      <c r="L139" s="37"/>
      <c r="M139" s="37"/>
      <c r="N139" s="37"/>
      <c r="O139" s="37"/>
      <c r="P139" s="37"/>
      <c r="Q139" s="37"/>
      <c r="R139" s="37"/>
      <c r="S139" s="37"/>
      <c r="T139" s="37"/>
      <c r="U139" s="41"/>
      <c r="V139" s="41"/>
      <c r="W139" s="464"/>
      <c r="X139" s="464"/>
      <c r="Y139" s="464"/>
      <c r="Z139" s="465"/>
      <c r="AA139" s="465"/>
    </row>
    <row r="140" spans="1:27" x14ac:dyDescent="0.2">
      <c r="A140" s="42"/>
      <c r="B140" s="41"/>
      <c r="C140" s="43"/>
      <c r="D140" s="55"/>
      <c r="E140" s="37"/>
      <c r="F140" s="37"/>
      <c r="G140" s="37"/>
      <c r="H140" s="48"/>
      <c r="I140" s="48"/>
      <c r="J140" s="37"/>
      <c r="K140" s="37"/>
      <c r="L140" s="37"/>
      <c r="M140" s="37"/>
      <c r="N140" s="37"/>
      <c r="O140" s="37"/>
      <c r="P140" s="37"/>
      <c r="Q140" s="37"/>
      <c r="R140" s="37"/>
      <c r="S140" s="37"/>
      <c r="T140" s="37"/>
      <c r="U140" s="41"/>
      <c r="V140" s="41"/>
      <c r="W140" s="220"/>
      <c r="X140" s="220"/>
      <c r="Y140" s="220"/>
      <c r="Z140" s="219"/>
      <c r="AA140" s="219"/>
    </row>
    <row r="141" spans="1:27" ht="12.75" customHeight="1" x14ac:dyDescent="0.2">
      <c r="A141" s="46"/>
      <c r="B141" s="872" t="str">
        <f>VLOOKUP(D143,DIPREVS1!A:D,2,FALSE)</f>
        <v>CANAL PRE-FABRICADO,EM CONCRETO PROTENDIDO E/OU ARMADO,COM SECAO EM "U",MEDIDO PELA AREA DO PERIMETRO INTERNO DA SECAO VEZES O COMPRIMENTO DO CANAL.FORNECIMENTO E ASSENTAMENTO</v>
      </c>
      <c r="C141" s="872"/>
      <c r="D141" s="872"/>
      <c r="E141" s="872"/>
      <c r="F141" s="872"/>
      <c r="G141" s="872"/>
      <c r="H141" s="872"/>
      <c r="I141" s="872"/>
      <c r="J141" s="872"/>
      <c r="K141" s="872"/>
      <c r="L141" s="872"/>
      <c r="M141" s="872"/>
      <c r="N141" s="872"/>
      <c r="O141" s="872"/>
      <c r="P141" s="872"/>
      <c r="Q141" s="872"/>
      <c r="R141" s="872"/>
      <c r="S141" s="872"/>
      <c r="T141" s="872"/>
      <c r="U141" s="872"/>
      <c r="V141" s="872"/>
      <c r="W141" s="872"/>
      <c r="X141" s="872"/>
      <c r="Y141" s="872"/>
      <c r="Z141" s="872"/>
      <c r="AA141" s="37"/>
    </row>
    <row r="142" spans="1:27" x14ac:dyDescent="0.2">
      <c r="A142" s="46"/>
      <c r="B142" s="872"/>
      <c r="C142" s="872"/>
      <c r="D142" s="872"/>
      <c r="E142" s="872"/>
      <c r="F142" s="872"/>
      <c r="G142" s="872"/>
      <c r="H142" s="872"/>
      <c r="I142" s="872"/>
      <c r="J142" s="872"/>
      <c r="K142" s="872"/>
      <c r="L142" s="872"/>
      <c r="M142" s="872"/>
      <c r="N142" s="872"/>
      <c r="O142" s="872"/>
      <c r="P142" s="872"/>
      <c r="Q142" s="872"/>
      <c r="R142" s="872"/>
      <c r="S142" s="872"/>
      <c r="T142" s="872"/>
      <c r="U142" s="872"/>
      <c r="V142" s="872"/>
      <c r="W142" s="872"/>
      <c r="X142" s="872"/>
      <c r="Y142" s="872"/>
      <c r="Z142" s="872"/>
      <c r="AA142" s="37"/>
    </row>
    <row r="143" spans="1:27" x14ac:dyDescent="0.2">
      <c r="A143" s="42">
        <f>A138+1</f>
        <v>63</v>
      </c>
      <c r="B143" s="41"/>
      <c r="C143" s="43" t="s">
        <v>23098</v>
      </c>
      <c r="D143" s="55" t="s">
        <v>13831</v>
      </c>
      <c r="E143" s="37"/>
      <c r="F143" s="37"/>
      <c r="G143" s="37"/>
      <c r="H143" s="48"/>
      <c r="I143" s="48"/>
      <c r="J143" s="37"/>
      <c r="K143" s="37"/>
      <c r="L143" s="37"/>
      <c r="M143" s="37"/>
      <c r="N143" s="37"/>
      <c r="O143" s="37"/>
      <c r="P143" s="37"/>
      <c r="Q143" s="37"/>
      <c r="R143" s="37"/>
      <c r="S143" s="37"/>
      <c r="T143" s="37"/>
      <c r="U143" s="41" t="s">
        <v>23100</v>
      </c>
      <c r="V143" s="41"/>
      <c r="W143" s="861">
        <f>SUM(M145:O155)</f>
        <v>13619.5</v>
      </c>
      <c r="X143" s="861"/>
      <c r="Y143" s="861"/>
      <c r="Z143" s="862" t="str">
        <f>VLOOKUP(D143,DIPREVS1!A:D,4,FALSE)</f>
        <v>m2</v>
      </c>
      <c r="AA143" s="862"/>
    </row>
    <row r="144" spans="1:27" x14ac:dyDescent="0.2">
      <c r="A144" s="42"/>
      <c r="B144" s="37" t="s">
        <v>24522</v>
      </c>
      <c r="C144" s="43"/>
      <c r="D144" s="55"/>
      <c r="E144" s="37"/>
      <c r="F144" s="37"/>
      <c r="G144" s="37"/>
      <c r="H144" s="48"/>
      <c r="I144" s="48"/>
      <c r="J144" s="37"/>
      <c r="K144" s="37"/>
      <c r="L144" s="37"/>
      <c r="M144" s="37"/>
      <c r="N144" s="37"/>
      <c r="O144" s="37"/>
      <c r="P144" s="37"/>
      <c r="Q144" s="37"/>
      <c r="R144" s="37"/>
      <c r="S144" s="37"/>
      <c r="T144" s="37"/>
      <c r="U144" s="41"/>
      <c r="V144" s="41"/>
      <c r="W144" s="220"/>
      <c r="X144" s="220"/>
      <c r="Y144" s="220"/>
      <c r="Z144" s="219"/>
      <c r="AA144" s="219"/>
    </row>
    <row r="145" spans="1:27" x14ac:dyDescent="0.2">
      <c r="A145" s="42"/>
      <c r="C145" s="43"/>
      <c r="F145" s="393" t="s">
        <v>24581</v>
      </c>
      <c r="G145" s="873">
        <f>RESUMODREN!O121</f>
        <v>164</v>
      </c>
      <c r="H145" s="873"/>
      <c r="I145" s="397" t="s">
        <v>1</v>
      </c>
      <c r="J145" s="873">
        <v>4</v>
      </c>
      <c r="K145" s="873"/>
      <c r="L145" s="392" t="s">
        <v>8</v>
      </c>
      <c r="M145" s="873">
        <f t="shared" ref="M145:M153" si="0">ROUND(G145*J145,2)</f>
        <v>656</v>
      </c>
      <c r="N145" s="873"/>
      <c r="O145" s="873"/>
      <c r="P145" s="37" t="s">
        <v>7</v>
      </c>
      <c r="Q145" s="37"/>
      <c r="R145" s="37"/>
      <c r="S145" s="37"/>
      <c r="T145" s="37"/>
      <c r="U145" s="41"/>
      <c r="V145" s="41"/>
      <c r="W145" s="220"/>
      <c r="X145" s="220"/>
      <c r="Y145" s="220"/>
      <c r="Z145" s="219"/>
      <c r="AA145" s="219"/>
    </row>
    <row r="146" spans="1:27" x14ac:dyDescent="0.2">
      <c r="A146" s="42"/>
      <c r="C146" s="43"/>
      <c r="F146" s="393" t="s">
        <v>24523</v>
      </c>
      <c r="G146" s="873">
        <f>RESUMODREN!L122</f>
        <v>144</v>
      </c>
      <c r="H146" s="873"/>
      <c r="I146" s="397" t="s">
        <v>1</v>
      </c>
      <c r="J146" s="873">
        <v>4.5</v>
      </c>
      <c r="K146" s="873"/>
      <c r="L146" s="392" t="s">
        <v>8</v>
      </c>
      <c r="M146" s="873">
        <f t="shared" si="0"/>
        <v>648</v>
      </c>
      <c r="N146" s="873"/>
      <c r="O146" s="873"/>
      <c r="P146" s="37" t="s">
        <v>7</v>
      </c>
      <c r="Q146" s="37"/>
      <c r="R146" s="37"/>
      <c r="S146" s="37"/>
      <c r="T146" s="37"/>
      <c r="U146" s="41"/>
      <c r="V146" s="41"/>
      <c r="W146" s="386"/>
      <c r="X146" s="386"/>
      <c r="Y146" s="386"/>
      <c r="Z146" s="387"/>
      <c r="AA146" s="387"/>
    </row>
    <row r="147" spans="1:27" x14ac:dyDescent="0.2">
      <c r="A147" s="42"/>
      <c r="C147" s="43"/>
      <c r="F147" s="393" t="s">
        <v>24524</v>
      </c>
      <c r="G147" s="873">
        <f>RESUMODREN!R122</f>
        <v>680</v>
      </c>
      <c r="H147" s="873"/>
      <c r="I147" s="397" t="s">
        <v>1</v>
      </c>
      <c r="J147" s="873">
        <v>5.5</v>
      </c>
      <c r="K147" s="873"/>
      <c r="L147" s="392" t="s">
        <v>8</v>
      </c>
      <c r="M147" s="873">
        <f t="shared" si="0"/>
        <v>3740</v>
      </c>
      <c r="N147" s="873"/>
      <c r="O147" s="873"/>
      <c r="P147" s="37" t="s">
        <v>7</v>
      </c>
      <c r="Q147" s="37"/>
      <c r="R147" s="37"/>
      <c r="S147" s="37"/>
      <c r="T147" s="37"/>
      <c r="U147" s="41"/>
      <c r="V147" s="41"/>
      <c r="W147" s="386"/>
      <c r="X147" s="386"/>
      <c r="Y147" s="386"/>
      <c r="Z147" s="387"/>
      <c r="AA147" s="387"/>
    </row>
    <row r="148" spans="1:27" x14ac:dyDescent="0.2">
      <c r="A148" s="42"/>
      <c r="C148" s="43"/>
      <c r="F148" s="520" t="s">
        <v>24970</v>
      </c>
      <c r="G148" s="873">
        <f>RESUMODREN!U123</f>
        <v>120</v>
      </c>
      <c r="H148" s="873"/>
      <c r="I148" s="522" t="s">
        <v>1</v>
      </c>
      <c r="J148" s="873">
        <f>2+1.5+1.5</f>
        <v>5</v>
      </c>
      <c r="K148" s="873"/>
      <c r="L148" s="519" t="s">
        <v>8</v>
      </c>
      <c r="M148" s="873">
        <f t="shared" si="0"/>
        <v>600</v>
      </c>
      <c r="N148" s="873"/>
      <c r="O148" s="873"/>
      <c r="P148" s="37" t="s">
        <v>7</v>
      </c>
      <c r="Q148" s="37"/>
      <c r="R148" s="37"/>
      <c r="S148" s="37"/>
      <c r="T148" s="37"/>
      <c r="U148" s="41"/>
      <c r="V148" s="41"/>
      <c r="W148" s="517"/>
      <c r="X148" s="517"/>
      <c r="Y148" s="517"/>
      <c r="Z148" s="518"/>
      <c r="AA148" s="518"/>
    </row>
    <row r="149" spans="1:27" x14ac:dyDescent="0.2">
      <c r="A149" s="42"/>
      <c r="C149" s="43"/>
      <c r="F149" s="520" t="s">
        <v>24971</v>
      </c>
      <c r="G149" s="873">
        <f>RESUMODREN!R123</f>
        <v>318</v>
      </c>
      <c r="H149" s="873"/>
      <c r="I149" s="522" t="s">
        <v>1</v>
      </c>
      <c r="J149" s="873">
        <v>5.5</v>
      </c>
      <c r="K149" s="873"/>
      <c r="L149" s="519" t="s">
        <v>8</v>
      </c>
      <c r="M149" s="873">
        <f t="shared" si="0"/>
        <v>1749</v>
      </c>
      <c r="N149" s="873"/>
      <c r="O149" s="873"/>
      <c r="P149" s="37" t="s">
        <v>7</v>
      </c>
      <c r="Q149" s="37"/>
      <c r="R149" s="37"/>
      <c r="S149" s="37"/>
      <c r="T149" s="37"/>
      <c r="U149" s="41"/>
      <c r="V149" s="41"/>
      <c r="W149" s="517"/>
      <c r="X149" s="517"/>
      <c r="Y149" s="517"/>
      <c r="Z149" s="518"/>
      <c r="AA149" s="518"/>
    </row>
    <row r="150" spans="1:27" x14ac:dyDescent="0.2">
      <c r="A150" s="42"/>
      <c r="C150" s="43"/>
      <c r="F150" s="520" t="s">
        <v>24972</v>
      </c>
      <c r="G150" s="873">
        <f>RESUMODREN!X123</f>
        <v>569</v>
      </c>
      <c r="H150" s="873"/>
      <c r="I150" s="522" t="s">
        <v>1</v>
      </c>
      <c r="J150" s="873">
        <v>6.5</v>
      </c>
      <c r="K150" s="873"/>
      <c r="L150" s="519" t="s">
        <v>8</v>
      </c>
      <c r="M150" s="873">
        <f t="shared" si="0"/>
        <v>3698.5</v>
      </c>
      <c r="N150" s="873"/>
      <c r="O150" s="873"/>
      <c r="P150" s="37" t="s">
        <v>7</v>
      </c>
      <c r="Q150" s="37"/>
      <c r="R150" s="37"/>
      <c r="S150" s="37"/>
      <c r="T150" s="37"/>
      <c r="U150" s="41"/>
      <c r="V150" s="41"/>
      <c r="W150" s="517"/>
      <c r="X150" s="517"/>
      <c r="Y150" s="517"/>
      <c r="Z150" s="518"/>
      <c r="AA150" s="518"/>
    </row>
    <row r="151" spans="1:27" x14ac:dyDescent="0.2">
      <c r="A151" s="42"/>
      <c r="C151" s="43"/>
      <c r="F151" s="520" t="s">
        <v>24973</v>
      </c>
      <c r="G151" s="873">
        <f>RESUMODREN!I132</f>
        <v>35</v>
      </c>
      <c r="H151" s="873"/>
      <c r="I151" s="522" t="s">
        <v>1</v>
      </c>
      <c r="J151" s="873">
        <v>7</v>
      </c>
      <c r="K151" s="873"/>
      <c r="L151" s="519" t="s">
        <v>8</v>
      </c>
      <c r="M151" s="873">
        <f t="shared" si="0"/>
        <v>245</v>
      </c>
      <c r="N151" s="873"/>
      <c r="O151" s="873"/>
      <c r="P151" s="37" t="s">
        <v>7</v>
      </c>
      <c r="Q151" s="37"/>
      <c r="R151" s="37"/>
      <c r="S151" s="37"/>
      <c r="T151" s="37"/>
      <c r="U151" s="41"/>
      <c r="V151" s="41"/>
      <c r="W151" s="517"/>
      <c r="X151" s="517"/>
      <c r="Y151" s="517"/>
      <c r="Z151" s="518"/>
      <c r="AA151" s="518"/>
    </row>
    <row r="152" spans="1:27" x14ac:dyDescent="0.2">
      <c r="A152" s="42"/>
      <c r="C152" s="43"/>
      <c r="F152" s="393" t="s">
        <v>24525</v>
      </c>
      <c r="G152" s="873">
        <f>RESUMODREN!L124</f>
        <v>225</v>
      </c>
      <c r="H152" s="873"/>
      <c r="I152" s="397" t="s">
        <v>1</v>
      </c>
      <c r="J152" s="873">
        <v>4.5</v>
      </c>
      <c r="K152" s="873"/>
      <c r="L152" s="392" t="s">
        <v>8</v>
      </c>
      <c r="M152" s="873">
        <f t="shared" si="0"/>
        <v>1012.5</v>
      </c>
      <c r="N152" s="873"/>
      <c r="O152" s="873"/>
      <c r="P152" s="37" t="s">
        <v>7</v>
      </c>
      <c r="Q152" s="37"/>
      <c r="R152" s="37"/>
      <c r="S152" s="37"/>
      <c r="T152" s="37"/>
      <c r="U152" s="41"/>
      <c r="V152" s="41"/>
      <c r="W152" s="386"/>
      <c r="X152" s="386"/>
      <c r="Y152" s="386"/>
      <c r="Z152" s="387"/>
      <c r="AA152" s="387"/>
    </row>
    <row r="153" spans="1:27" x14ac:dyDescent="0.2">
      <c r="A153" s="42"/>
      <c r="C153" s="43"/>
      <c r="F153" s="433" t="s">
        <v>24636</v>
      </c>
      <c r="G153" s="873">
        <f>RESUMODREN!I120</f>
        <v>283</v>
      </c>
      <c r="H153" s="873"/>
      <c r="I153" s="435" t="s">
        <v>1</v>
      </c>
      <c r="J153" s="873">
        <v>3.5</v>
      </c>
      <c r="K153" s="873"/>
      <c r="L153" s="431" t="s">
        <v>8</v>
      </c>
      <c r="M153" s="873">
        <f t="shared" si="0"/>
        <v>990.5</v>
      </c>
      <c r="N153" s="873"/>
      <c r="O153" s="873"/>
      <c r="P153" s="37" t="s">
        <v>7</v>
      </c>
      <c r="Q153" s="37"/>
      <c r="R153" s="37"/>
      <c r="S153" s="37"/>
      <c r="T153" s="37"/>
      <c r="U153" s="41"/>
      <c r="V153" s="41"/>
      <c r="W153" s="428"/>
      <c r="X153" s="428"/>
      <c r="Y153" s="428"/>
      <c r="Z153" s="429"/>
      <c r="AA153" s="429"/>
    </row>
    <row r="154" spans="1:27" x14ac:dyDescent="0.2">
      <c r="A154" s="42"/>
      <c r="C154" s="43"/>
      <c r="F154" s="530" t="s">
        <v>25108</v>
      </c>
      <c r="G154" s="873">
        <f>RESUMODREN!I141</f>
        <v>12</v>
      </c>
      <c r="H154" s="873"/>
      <c r="I154" s="550" t="s">
        <v>1</v>
      </c>
      <c r="J154" s="873">
        <v>13</v>
      </c>
      <c r="K154" s="873"/>
      <c r="L154" s="548" t="s">
        <v>8</v>
      </c>
      <c r="M154" s="873">
        <f t="shared" ref="M154" si="1">ROUND(G154*J154,2)</f>
        <v>156</v>
      </c>
      <c r="N154" s="873"/>
      <c r="O154" s="873"/>
      <c r="P154" s="37" t="s">
        <v>7</v>
      </c>
      <c r="Q154" s="37"/>
      <c r="R154" s="37"/>
      <c r="S154" s="37"/>
      <c r="T154" s="37"/>
      <c r="U154" s="41"/>
      <c r="V154" s="41"/>
      <c r="W154" s="546"/>
      <c r="X154" s="546"/>
      <c r="Y154" s="546"/>
      <c r="Z154" s="547"/>
      <c r="AA154" s="547"/>
    </row>
    <row r="155" spans="1:27" x14ac:dyDescent="0.2">
      <c r="A155" s="42"/>
      <c r="C155" s="43"/>
      <c r="F155" s="530" t="s">
        <v>25162</v>
      </c>
      <c r="G155" s="873">
        <v>20</v>
      </c>
      <c r="H155" s="873"/>
      <c r="I155" s="666" t="s">
        <v>1</v>
      </c>
      <c r="J155" s="873">
        <v>6.2</v>
      </c>
      <c r="K155" s="873"/>
      <c r="L155" s="665" t="s">
        <v>8</v>
      </c>
      <c r="M155" s="873">
        <f t="shared" ref="M155" si="2">ROUND(G155*J155,2)</f>
        <v>124</v>
      </c>
      <c r="N155" s="873"/>
      <c r="O155" s="873"/>
      <c r="P155" s="37" t="s">
        <v>7</v>
      </c>
      <c r="Q155" s="37"/>
      <c r="R155" s="37"/>
      <c r="S155" s="37"/>
      <c r="T155" s="37"/>
      <c r="U155" s="41"/>
      <c r="V155" s="41"/>
      <c r="W155" s="661"/>
      <c r="X155" s="661"/>
      <c r="Y155" s="661"/>
      <c r="Z155" s="662"/>
      <c r="AA155" s="662"/>
    </row>
    <row r="156" spans="1:27" x14ac:dyDescent="0.2">
      <c r="A156" s="42"/>
      <c r="C156" s="43"/>
      <c r="E156" s="433"/>
      <c r="F156" s="37"/>
      <c r="G156" s="432"/>
      <c r="H156" s="432"/>
      <c r="I156" s="435"/>
      <c r="J156" s="432"/>
      <c r="K156" s="432"/>
      <c r="L156" s="431"/>
      <c r="M156" s="432"/>
      <c r="N156" s="432"/>
      <c r="O156" s="432"/>
      <c r="P156" s="37"/>
      <c r="Q156" s="37"/>
      <c r="R156" s="37"/>
      <c r="S156" s="37"/>
      <c r="T156" s="37"/>
      <c r="U156" s="41"/>
      <c r="V156" s="41"/>
      <c r="W156" s="428"/>
      <c r="X156" s="428"/>
      <c r="Y156" s="428"/>
      <c r="Z156" s="429"/>
      <c r="AA156" s="429"/>
    </row>
    <row r="157" spans="1:27" ht="12.75" customHeight="1" x14ac:dyDescent="0.2">
      <c r="A157" s="46"/>
      <c r="B157" s="872" t="str">
        <f>VLOOKUP(D159,DIPREVS1!A:D,2,FALSE)</f>
        <v>COBERTURA DE CANAL PRE-FABRICADO,EM CONCRETO PROTENDIDO E/OUARMADO,PARA VAOS ATE 5,00M.FORNECIMENTO E ASSENTAMENTO</v>
      </c>
      <c r="C157" s="872"/>
      <c r="D157" s="872"/>
      <c r="E157" s="872"/>
      <c r="F157" s="872"/>
      <c r="G157" s="872"/>
      <c r="H157" s="872"/>
      <c r="I157" s="872"/>
      <c r="J157" s="872"/>
      <c r="K157" s="872"/>
      <c r="L157" s="872"/>
      <c r="M157" s="872"/>
      <c r="N157" s="872"/>
      <c r="O157" s="872"/>
      <c r="P157" s="872"/>
      <c r="Q157" s="872"/>
      <c r="R157" s="872"/>
      <c r="S157" s="872"/>
      <c r="T157" s="872"/>
      <c r="U157" s="872"/>
      <c r="V157" s="872"/>
      <c r="W157" s="872"/>
      <c r="X157" s="872"/>
      <c r="Y157" s="872"/>
      <c r="Z157" s="872"/>
      <c r="AA157" s="37"/>
    </row>
    <row r="158" spans="1:27" x14ac:dyDescent="0.2">
      <c r="A158" s="46"/>
      <c r="B158" s="872"/>
      <c r="C158" s="872"/>
      <c r="D158" s="872"/>
      <c r="E158" s="872"/>
      <c r="F158" s="872"/>
      <c r="G158" s="872"/>
      <c r="H158" s="872"/>
      <c r="I158" s="872"/>
      <c r="J158" s="872"/>
      <c r="K158" s="872"/>
      <c r="L158" s="872"/>
      <c r="M158" s="872"/>
      <c r="N158" s="872"/>
      <c r="O158" s="872"/>
      <c r="P158" s="872"/>
      <c r="Q158" s="872"/>
      <c r="R158" s="872"/>
      <c r="S158" s="872"/>
      <c r="T158" s="872"/>
      <c r="U158" s="872"/>
      <c r="V158" s="872"/>
      <c r="W158" s="872"/>
      <c r="X158" s="872"/>
      <c r="Y158" s="872"/>
      <c r="Z158" s="872"/>
      <c r="AA158" s="37"/>
    </row>
    <row r="159" spans="1:27" x14ac:dyDescent="0.2">
      <c r="A159" s="42">
        <f>A143+1</f>
        <v>64</v>
      </c>
      <c r="B159" s="41"/>
      <c r="C159" s="43" t="s">
        <v>23098</v>
      </c>
      <c r="D159" s="55" t="s">
        <v>13832</v>
      </c>
      <c r="E159" s="37"/>
      <c r="F159" s="37"/>
      <c r="G159" s="37"/>
      <c r="H159" s="48"/>
      <c r="I159" s="48"/>
      <c r="J159" s="37"/>
      <c r="K159" s="37"/>
      <c r="L159" s="37"/>
      <c r="M159" s="37"/>
      <c r="N159" s="37"/>
      <c r="O159" s="37"/>
      <c r="P159" s="37"/>
      <c r="Q159" s="37"/>
      <c r="R159" s="37"/>
      <c r="S159" s="37"/>
      <c r="T159" s="37"/>
      <c r="U159" s="41" t="s">
        <v>23100</v>
      </c>
      <c r="V159" s="41"/>
      <c r="W159" s="861">
        <f>SUM(M161:O171)</f>
        <v>6482.64</v>
      </c>
      <c r="X159" s="861"/>
      <c r="Y159" s="861"/>
      <c r="Z159" s="862" t="str">
        <f>VLOOKUP(D159,DIPREVS1!A:D,4,FALSE)</f>
        <v>m2</v>
      </c>
      <c r="AA159" s="862"/>
    </row>
    <row r="160" spans="1:27" x14ac:dyDescent="0.2">
      <c r="A160" s="42"/>
      <c r="B160" s="37" t="s">
        <v>24526</v>
      </c>
      <c r="C160" s="43"/>
      <c r="D160" s="55"/>
      <c r="E160" s="37"/>
      <c r="F160" s="37"/>
      <c r="G160" s="37"/>
      <c r="H160" s="48"/>
      <c r="I160" s="48"/>
      <c r="J160" s="37"/>
      <c r="K160" s="37"/>
      <c r="L160" s="37"/>
      <c r="M160" s="37"/>
      <c r="N160" s="37"/>
      <c r="O160" s="37"/>
      <c r="P160" s="37"/>
      <c r="Q160" s="37"/>
      <c r="R160" s="37"/>
      <c r="S160" s="37"/>
      <c r="T160" s="37"/>
      <c r="U160" s="41"/>
      <c r="V160" s="41"/>
      <c r="W160" s="386"/>
      <c r="X160" s="386"/>
      <c r="Y160" s="386"/>
      <c r="Z160" s="387"/>
      <c r="AA160" s="387"/>
    </row>
    <row r="161" spans="1:27" x14ac:dyDescent="0.2">
      <c r="A161" s="42"/>
      <c r="C161" s="43"/>
      <c r="F161" s="393" t="s">
        <v>24521</v>
      </c>
      <c r="G161" s="873">
        <f t="shared" ref="G161:G171" si="3">G145</f>
        <v>164</v>
      </c>
      <c r="H161" s="873"/>
      <c r="I161" s="397" t="s">
        <v>1</v>
      </c>
      <c r="J161" s="873">
        <v>2.2999999999999998</v>
      </c>
      <c r="K161" s="873"/>
      <c r="L161" s="392" t="s">
        <v>8</v>
      </c>
      <c r="M161" s="873">
        <f t="shared" ref="M161:M169" si="4">ROUND(G161*J161,2)</f>
        <v>377.2</v>
      </c>
      <c r="N161" s="873"/>
      <c r="O161" s="873"/>
      <c r="P161" s="37" t="s">
        <v>7</v>
      </c>
      <c r="Q161" s="37"/>
      <c r="R161" s="37"/>
      <c r="S161" s="37"/>
      <c r="T161" s="37"/>
      <c r="U161" s="41"/>
      <c r="V161" s="41"/>
      <c r="W161" s="386"/>
      <c r="X161" s="386"/>
      <c r="Y161" s="386"/>
      <c r="Z161" s="387"/>
      <c r="AA161" s="387"/>
    </row>
    <row r="162" spans="1:27" x14ac:dyDescent="0.2">
      <c r="A162" s="42"/>
      <c r="C162" s="43"/>
      <c r="F162" s="393" t="s">
        <v>24523</v>
      </c>
      <c r="G162" s="873">
        <f t="shared" si="3"/>
        <v>144</v>
      </c>
      <c r="H162" s="873"/>
      <c r="I162" s="397" t="s">
        <v>1</v>
      </c>
      <c r="J162" s="873">
        <v>1.8</v>
      </c>
      <c r="K162" s="873"/>
      <c r="L162" s="392" t="s">
        <v>8</v>
      </c>
      <c r="M162" s="873">
        <f t="shared" si="4"/>
        <v>259.2</v>
      </c>
      <c r="N162" s="873"/>
      <c r="O162" s="873"/>
      <c r="P162" s="37" t="s">
        <v>7</v>
      </c>
      <c r="Q162" s="37"/>
      <c r="R162" s="37"/>
      <c r="S162" s="37"/>
      <c r="T162" s="37"/>
      <c r="U162" s="41"/>
      <c r="V162" s="41"/>
      <c r="W162" s="386"/>
      <c r="X162" s="386"/>
      <c r="Y162" s="386"/>
      <c r="Z162" s="387"/>
      <c r="AA162" s="387"/>
    </row>
    <row r="163" spans="1:27" x14ac:dyDescent="0.2">
      <c r="A163" s="42"/>
      <c r="C163" s="43"/>
      <c r="F163" s="393" t="s">
        <v>24524</v>
      </c>
      <c r="G163" s="873">
        <f t="shared" si="3"/>
        <v>680</v>
      </c>
      <c r="H163" s="873"/>
      <c r="I163" s="397" t="s">
        <v>1</v>
      </c>
      <c r="J163" s="873">
        <v>2.8</v>
      </c>
      <c r="K163" s="873"/>
      <c r="L163" s="392" t="s">
        <v>8</v>
      </c>
      <c r="M163" s="873">
        <f t="shared" si="4"/>
        <v>1904</v>
      </c>
      <c r="N163" s="873"/>
      <c r="O163" s="873"/>
      <c r="P163" s="37" t="s">
        <v>7</v>
      </c>
      <c r="Q163" s="37"/>
      <c r="R163" s="37"/>
      <c r="S163" s="37"/>
      <c r="T163" s="37"/>
      <c r="U163" s="41"/>
      <c r="V163" s="41"/>
      <c r="W163" s="386"/>
      <c r="X163" s="386"/>
      <c r="Y163" s="386"/>
      <c r="Z163" s="387"/>
      <c r="AA163" s="387"/>
    </row>
    <row r="164" spans="1:27" x14ac:dyDescent="0.2">
      <c r="A164" s="42"/>
      <c r="C164" s="43"/>
      <c r="F164" s="520" t="s">
        <v>24970</v>
      </c>
      <c r="G164" s="873">
        <f t="shared" si="3"/>
        <v>120</v>
      </c>
      <c r="H164" s="873"/>
      <c r="I164" s="522" t="s">
        <v>1</v>
      </c>
      <c r="J164" s="873">
        <v>2.2999999999999998</v>
      </c>
      <c r="K164" s="873"/>
      <c r="L164" s="519" t="s">
        <v>8</v>
      </c>
      <c r="M164" s="873">
        <f t="shared" si="4"/>
        <v>276</v>
      </c>
      <c r="N164" s="873"/>
      <c r="O164" s="873"/>
      <c r="P164" s="37" t="s">
        <v>7</v>
      </c>
      <c r="Q164" s="37"/>
      <c r="R164" s="37"/>
      <c r="S164" s="37"/>
      <c r="T164" s="37"/>
      <c r="U164" s="41"/>
      <c r="V164" s="41"/>
      <c r="W164" s="517"/>
      <c r="X164" s="517"/>
      <c r="Y164" s="517"/>
      <c r="Z164" s="518"/>
      <c r="AA164" s="518"/>
    </row>
    <row r="165" spans="1:27" x14ac:dyDescent="0.2">
      <c r="A165" s="42"/>
      <c r="C165" s="43"/>
      <c r="F165" s="520" t="s">
        <v>24971</v>
      </c>
      <c r="G165" s="873">
        <f t="shared" si="3"/>
        <v>318</v>
      </c>
      <c r="H165" s="873"/>
      <c r="I165" s="522" t="s">
        <v>1</v>
      </c>
      <c r="J165" s="873">
        <v>2.8</v>
      </c>
      <c r="K165" s="873"/>
      <c r="L165" s="519" t="s">
        <v>8</v>
      </c>
      <c r="M165" s="873">
        <f t="shared" si="4"/>
        <v>890.4</v>
      </c>
      <c r="N165" s="873"/>
      <c r="O165" s="873"/>
      <c r="P165" s="37" t="s">
        <v>7</v>
      </c>
      <c r="Q165" s="37"/>
      <c r="R165" s="37"/>
      <c r="S165" s="37"/>
      <c r="T165" s="37"/>
      <c r="U165" s="41"/>
      <c r="V165" s="41"/>
      <c r="W165" s="517"/>
      <c r="X165" s="517"/>
      <c r="Y165" s="517"/>
      <c r="Z165" s="518"/>
      <c r="AA165" s="518"/>
    </row>
    <row r="166" spans="1:27" x14ac:dyDescent="0.2">
      <c r="A166" s="42"/>
      <c r="C166" s="43"/>
      <c r="F166" s="520" t="s">
        <v>24972</v>
      </c>
      <c r="G166" s="873">
        <f t="shared" si="3"/>
        <v>569</v>
      </c>
      <c r="H166" s="873"/>
      <c r="I166" s="522" t="s">
        <v>1</v>
      </c>
      <c r="J166" s="873">
        <v>2.8</v>
      </c>
      <c r="K166" s="873"/>
      <c r="L166" s="519" t="s">
        <v>8</v>
      </c>
      <c r="M166" s="873">
        <f t="shared" si="4"/>
        <v>1593.2</v>
      </c>
      <c r="N166" s="873"/>
      <c r="O166" s="873"/>
      <c r="P166" s="37" t="s">
        <v>7</v>
      </c>
      <c r="Q166" s="37"/>
      <c r="R166" s="37"/>
      <c r="S166" s="37"/>
      <c r="T166" s="37"/>
      <c r="U166" s="41"/>
      <c r="V166" s="41"/>
      <c r="W166" s="517"/>
      <c r="X166" s="517"/>
      <c r="Y166" s="517"/>
      <c r="Z166" s="518"/>
      <c r="AA166" s="518"/>
    </row>
    <row r="167" spans="1:27" x14ac:dyDescent="0.2">
      <c r="A167" s="42"/>
      <c r="C167" s="43"/>
      <c r="F167" s="520" t="s">
        <v>24973</v>
      </c>
      <c r="G167" s="873">
        <f t="shared" si="3"/>
        <v>35</v>
      </c>
      <c r="H167" s="873"/>
      <c r="I167" s="522" t="s">
        <v>1</v>
      </c>
      <c r="J167" s="873">
        <v>3.36</v>
      </c>
      <c r="K167" s="873"/>
      <c r="L167" s="519" t="s">
        <v>8</v>
      </c>
      <c r="M167" s="873">
        <f t="shared" si="4"/>
        <v>117.6</v>
      </c>
      <c r="N167" s="873"/>
      <c r="O167" s="873"/>
      <c r="P167" s="37" t="s">
        <v>7</v>
      </c>
      <c r="Q167" s="37"/>
      <c r="R167" s="37"/>
      <c r="S167" s="37"/>
      <c r="T167" s="37"/>
      <c r="U167" s="41"/>
      <c r="V167" s="41"/>
      <c r="W167" s="517"/>
      <c r="X167" s="517"/>
      <c r="Y167" s="517"/>
      <c r="Z167" s="518"/>
      <c r="AA167" s="518"/>
    </row>
    <row r="168" spans="1:27" x14ac:dyDescent="0.2">
      <c r="A168" s="42"/>
      <c r="C168" s="43"/>
      <c r="F168" s="393" t="s">
        <v>24525</v>
      </c>
      <c r="G168" s="873">
        <f t="shared" si="3"/>
        <v>225</v>
      </c>
      <c r="H168" s="873"/>
      <c r="I168" s="397" t="s">
        <v>1</v>
      </c>
      <c r="J168" s="873">
        <v>1.8</v>
      </c>
      <c r="K168" s="873"/>
      <c r="L168" s="392" t="s">
        <v>8</v>
      </c>
      <c r="M168" s="873">
        <f t="shared" si="4"/>
        <v>405</v>
      </c>
      <c r="N168" s="873"/>
      <c r="O168" s="873"/>
      <c r="P168" s="37" t="s">
        <v>7</v>
      </c>
      <c r="Q168" s="37"/>
      <c r="R168" s="37"/>
      <c r="S168" s="37"/>
      <c r="T168" s="37"/>
      <c r="U168" s="41"/>
      <c r="V168" s="41"/>
      <c r="W168" s="386"/>
      <c r="X168" s="386"/>
      <c r="Y168" s="386"/>
      <c r="Z168" s="387"/>
      <c r="AA168" s="387"/>
    </row>
    <row r="169" spans="1:27" x14ac:dyDescent="0.2">
      <c r="A169" s="42"/>
      <c r="C169" s="43"/>
      <c r="F169" s="433" t="s">
        <v>24636</v>
      </c>
      <c r="G169" s="873">
        <f t="shared" si="3"/>
        <v>283</v>
      </c>
      <c r="H169" s="873"/>
      <c r="I169" s="435" t="s">
        <v>1</v>
      </c>
      <c r="J169" s="873">
        <v>1.8</v>
      </c>
      <c r="K169" s="873"/>
      <c r="L169" s="431" t="s">
        <v>8</v>
      </c>
      <c r="M169" s="873">
        <f t="shared" si="4"/>
        <v>509.4</v>
      </c>
      <c r="N169" s="873"/>
      <c r="O169" s="873"/>
      <c r="P169" s="37" t="s">
        <v>7</v>
      </c>
      <c r="Q169" s="37"/>
      <c r="R169" s="37"/>
      <c r="S169" s="37"/>
      <c r="T169" s="37"/>
      <c r="U169" s="41"/>
      <c r="V169" s="41"/>
      <c r="W169" s="428"/>
      <c r="X169" s="428"/>
      <c r="Y169" s="428"/>
      <c r="Z169" s="429"/>
      <c r="AA169" s="429"/>
    </row>
    <row r="170" spans="1:27" x14ac:dyDescent="0.2">
      <c r="A170" s="42"/>
      <c r="C170" s="43"/>
      <c r="F170" s="530" t="s">
        <v>25108</v>
      </c>
      <c r="G170" s="873">
        <f t="shared" si="3"/>
        <v>12</v>
      </c>
      <c r="H170" s="873"/>
      <c r="I170" s="550" t="s">
        <v>1</v>
      </c>
      <c r="J170" s="873">
        <v>7.72</v>
      </c>
      <c r="K170" s="873"/>
      <c r="L170" s="548" t="s">
        <v>8</v>
      </c>
      <c r="M170" s="873">
        <f t="shared" ref="M170" si="5">ROUND(G170*J170,2)</f>
        <v>92.64</v>
      </c>
      <c r="N170" s="873"/>
      <c r="O170" s="873"/>
      <c r="P170" s="37" t="s">
        <v>7</v>
      </c>
      <c r="Q170" s="37"/>
      <c r="R170" s="37"/>
      <c r="S170" s="37"/>
      <c r="T170" s="37"/>
      <c r="U170" s="41"/>
      <c r="V170" s="41"/>
      <c r="W170" s="546"/>
      <c r="X170" s="546"/>
      <c r="Y170" s="546"/>
      <c r="Z170" s="547"/>
      <c r="AA170" s="547"/>
    </row>
    <row r="171" spans="1:27" x14ac:dyDescent="0.2">
      <c r="A171" s="42"/>
      <c r="C171" s="43"/>
      <c r="F171" s="530" t="s">
        <v>25162</v>
      </c>
      <c r="G171" s="873">
        <f t="shared" si="3"/>
        <v>20</v>
      </c>
      <c r="H171" s="873"/>
      <c r="I171" s="666" t="s">
        <v>1</v>
      </c>
      <c r="J171" s="873">
        <v>2.9</v>
      </c>
      <c r="K171" s="873"/>
      <c r="L171" s="665" t="s">
        <v>8</v>
      </c>
      <c r="M171" s="873">
        <f t="shared" ref="M171" si="6">ROUND(G171*J171,2)</f>
        <v>58</v>
      </c>
      <c r="N171" s="873"/>
      <c r="O171" s="873"/>
      <c r="P171" s="37" t="s">
        <v>7</v>
      </c>
      <c r="Q171" s="37"/>
      <c r="R171" s="37"/>
      <c r="S171" s="37"/>
      <c r="T171" s="37"/>
      <c r="U171" s="41"/>
      <c r="V171" s="41"/>
      <c r="W171" s="661"/>
      <c r="X171" s="661"/>
      <c r="Y171" s="661"/>
      <c r="Z171" s="662"/>
      <c r="AA171" s="662"/>
    </row>
    <row r="172" spans="1:27" x14ac:dyDescent="0.2">
      <c r="A172" s="46"/>
      <c r="B172" s="36"/>
      <c r="C172" s="36"/>
      <c r="D172" s="36"/>
      <c r="E172" s="36"/>
      <c r="F172" s="152"/>
      <c r="G172" s="152"/>
      <c r="H172" s="36"/>
      <c r="I172" s="36"/>
      <c r="J172" s="36"/>
      <c r="K172" s="36"/>
      <c r="L172" s="152"/>
      <c r="M172" s="36"/>
      <c r="N172" s="36"/>
      <c r="O172" s="36"/>
      <c r="P172" s="36"/>
      <c r="Q172" s="152"/>
      <c r="R172" s="152"/>
      <c r="S172" s="36"/>
      <c r="T172" s="36"/>
      <c r="U172" s="36"/>
      <c r="V172" s="36"/>
      <c r="W172" s="36"/>
      <c r="X172" s="36"/>
      <c r="Y172" s="36"/>
      <c r="Z172" s="36"/>
      <c r="AA172" s="36"/>
    </row>
    <row r="173" spans="1:27" x14ac:dyDescent="0.2">
      <c r="A173" s="46"/>
      <c r="B173" s="872" t="str">
        <f>VLOOKUP(D175,DIPREVS1!A:D,2,FALSE)</f>
        <v>DISSIPADOR DE ENERGIA EM PEDRA ARGAMASSADA,INCLUSIVE MATERIAIS DE ESCAVACAO,MEDIDO POR VOLUME DE PEDRA ARGAMASSADA</v>
      </c>
      <c r="C173" s="872"/>
      <c r="D173" s="872"/>
      <c r="E173" s="872"/>
      <c r="F173" s="872"/>
      <c r="G173" s="872"/>
      <c r="H173" s="872"/>
      <c r="I173" s="872"/>
      <c r="J173" s="872"/>
      <c r="K173" s="872"/>
      <c r="L173" s="872"/>
      <c r="M173" s="872"/>
      <c r="N173" s="872"/>
      <c r="O173" s="872"/>
      <c r="P173" s="872"/>
      <c r="Q173" s="872"/>
      <c r="R173" s="872"/>
      <c r="S173" s="872"/>
      <c r="T173" s="872"/>
      <c r="U173" s="872"/>
      <c r="V173" s="872"/>
      <c r="W173" s="872"/>
      <c r="X173" s="872"/>
      <c r="Y173" s="872"/>
      <c r="Z173" s="872"/>
      <c r="AA173" s="37"/>
    </row>
    <row r="174" spans="1:27" x14ac:dyDescent="0.2">
      <c r="A174" s="46"/>
      <c r="B174" s="872"/>
      <c r="C174" s="872"/>
      <c r="D174" s="872"/>
      <c r="E174" s="872"/>
      <c r="F174" s="872"/>
      <c r="G174" s="872"/>
      <c r="H174" s="872"/>
      <c r="I174" s="872"/>
      <c r="J174" s="872"/>
      <c r="K174" s="872"/>
      <c r="L174" s="872"/>
      <c r="M174" s="872"/>
      <c r="N174" s="872"/>
      <c r="O174" s="872"/>
      <c r="P174" s="872"/>
      <c r="Q174" s="872"/>
      <c r="R174" s="872"/>
      <c r="S174" s="872"/>
      <c r="T174" s="872"/>
      <c r="U174" s="872"/>
      <c r="V174" s="872"/>
      <c r="W174" s="872"/>
      <c r="X174" s="872"/>
      <c r="Y174" s="872"/>
      <c r="Z174" s="872"/>
      <c r="AA174" s="37"/>
    </row>
    <row r="175" spans="1:27" x14ac:dyDescent="0.2">
      <c r="A175" s="42">
        <f>A159+1</f>
        <v>65</v>
      </c>
      <c r="B175" s="41"/>
      <c r="C175" s="43" t="s">
        <v>23098</v>
      </c>
      <c r="D175" s="55" t="s">
        <v>21967</v>
      </c>
      <c r="E175" s="37"/>
      <c r="F175" s="37"/>
      <c r="G175" s="37"/>
      <c r="H175" s="48"/>
      <c r="I175" s="48"/>
      <c r="J175" s="37"/>
      <c r="K175" s="37"/>
      <c r="L175" s="37"/>
      <c r="M175" s="37"/>
      <c r="N175" s="37"/>
      <c r="O175" s="37"/>
      <c r="P175" s="37"/>
      <c r="Q175" s="37"/>
      <c r="R175" s="37"/>
      <c r="S175" s="37"/>
      <c r="T175" s="37"/>
      <c r="U175" s="41" t="s">
        <v>23100</v>
      </c>
      <c r="V175" s="41"/>
      <c r="W175" s="861">
        <f>SUM(R176:T177)</f>
        <v>8.14</v>
      </c>
      <c r="X175" s="861"/>
      <c r="Y175" s="861"/>
      <c r="Z175" s="862" t="str">
        <f>VLOOKUP(D175,DIPREVS1!A:D,4,FALSE)</f>
        <v>m3</v>
      </c>
      <c r="AA175" s="862"/>
    </row>
    <row r="176" spans="1:27" x14ac:dyDescent="0.2">
      <c r="A176" s="42"/>
      <c r="B176" s="41"/>
      <c r="C176" s="48" t="s">
        <v>23694</v>
      </c>
      <c r="D176" s="55"/>
      <c r="E176" s="37"/>
      <c r="F176" s="37"/>
      <c r="G176" s="37"/>
      <c r="H176" s="48"/>
      <c r="I176" s="48"/>
      <c r="J176" s="928">
        <v>1</v>
      </c>
      <c r="K176" s="928"/>
      <c r="L176" s="79" t="s">
        <v>2</v>
      </c>
      <c r="M176" s="93" t="s">
        <v>1</v>
      </c>
      <c r="N176" s="926">
        <f>ROUND(4*3.45*0.25,2)</f>
        <v>3.45</v>
      </c>
      <c r="O176" s="926"/>
      <c r="P176" s="79" t="s">
        <v>23638</v>
      </c>
      <c r="Q176" s="37"/>
      <c r="R176" s="873">
        <f>ROUND(J176*N176,2)</f>
        <v>3.45</v>
      </c>
      <c r="S176" s="873"/>
      <c r="T176" s="873"/>
      <c r="U176" s="37" t="s">
        <v>6</v>
      </c>
      <c r="V176" s="41"/>
      <c r="W176" s="92"/>
      <c r="X176" s="92"/>
      <c r="Y176" s="92"/>
      <c r="Z176" s="199"/>
      <c r="AA176" s="199"/>
    </row>
    <row r="177" spans="1:27" x14ac:dyDescent="0.2">
      <c r="A177" s="42"/>
      <c r="B177" s="41"/>
      <c r="C177" s="48" t="s">
        <v>25166</v>
      </c>
      <c r="D177" s="55"/>
      <c r="E177" s="37"/>
      <c r="F177" s="37"/>
      <c r="G177" s="37"/>
      <c r="H177" s="48"/>
      <c r="I177" s="48"/>
      <c r="J177" s="928">
        <v>1</v>
      </c>
      <c r="K177" s="928"/>
      <c r="L177" s="79" t="s">
        <v>2</v>
      </c>
      <c r="M177" s="93" t="s">
        <v>1</v>
      </c>
      <c r="N177" s="926">
        <f>ROUND(4.8*3.91*0.25,2)</f>
        <v>4.6900000000000004</v>
      </c>
      <c r="O177" s="926"/>
      <c r="P177" s="79" t="s">
        <v>23638</v>
      </c>
      <c r="Q177" s="37"/>
      <c r="R177" s="873">
        <f>ROUND(J177*N177,2)</f>
        <v>4.6900000000000004</v>
      </c>
      <c r="S177" s="873"/>
      <c r="T177" s="873"/>
      <c r="U177" s="37" t="s">
        <v>6</v>
      </c>
      <c r="V177" s="41"/>
      <c r="W177" s="92"/>
      <c r="X177" s="92"/>
      <c r="Y177" s="92"/>
      <c r="Z177" s="199"/>
      <c r="AA177" s="199"/>
    </row>
    <row r="178" spans="1:27" x14ac:dyDescent="0.2">
      <c r="A178" s="42"/>
      <c r="B178" s="41"/>
      <c r="C178" s="43"/>
      <c r="D178" s="55"/>
      <c r="E178" s="37"/>
      <c r="F178" s="37"/>
      <c r="G178" s="37"/>
      <c r="H178" s="48"/>
      <c r="I178" s="48"/>
      <c r="J178" s="37"/>
      <c r="K178" s="37"/>
      <c r="L178" s="37"/>
      <c r="M178" s="37"/>
      <c r="N178" s="37"/>
      <c r="O178" s="37"/>
      <c r="P178" s="37"/>
      <c r="Q178" s="37"/>
      <c r="R178" s="37"/>
      <c r="S178" s="37"/>
      <c r="T178" s="37"/>
      <c r="U178" s="41"/>
      <c r="V178" s="41"/>
      <c r="W178" s="88"/>
      <c r="X178" s="88"/>
      <c r="Y178" s="88"/>
      <c r="Z178" s="89"/>
      <c r="AA178" s="89"/>
    </row>
    <row r="179" spans="1:27" x14ac:dyDescent="0.2">
      <c r="A179" s="46"/>
      <c r="B179" s="872" t="str">
        <f>VLOOKUP(D182,DIPREVS1!A:D,2,FALSE)</f>
        <v>BOCA PARA BUEIRO SIMPLES TUBULAR DE CONCRETO,DIAMETRO DE 0,40M EM CONCRETO CICLOPICO,INCLUSIVE FORMA,ESCAVACAO,REATERROE FORNECIMENTO DOS MATERIAIS,EXCLUSIVE ESCAVACAO DE MATERIALDE REATERRO NA JAZIDA E SEU TRANSPORTE AO CANTEIRO</v>
      </c>
      <c r="C179" s="872"/>
      <c r="D179" s="872"/>
      <c r="E179" s="872"/>
      <c r="F179" s="872"/>
      <c r="G179" s="872"/>
      <c r="H179" s="872"/>
      <c r="I179" s="872"/>
      <c r="J179" s="872"/>
      <c r="K179" s="872"/>
      <c r="L179" s="872"/>
      <c r="M179" s="872"/>
      <c r="N179" s="872"/>
      <c r="O179" s="872"/>
      <c r="P179" s="872"/>
      <c r="Q179" s="872"/>
      <c r="R179" s="872"/>
      <c r="S179" s="872"/>
      <c r="T179" s="872"/>
      <c r="U179" s="872"/>
      <c r="V179" s="872"/>
      <c r="W179" s="872"/>
      <c r="X179" s="872"/>
      <c r="Y179" s="872"/>
      <c r="Z179" s="872"/>
      <c r="AA179" s="37"/>
    </row>
    <row r="180" spans="1:27" x14ac:dyDescent="0.2">
      <c r="A180" s="46"/>
      <c r="B180" s="872"/>
      <c r="C180" s="872"/>
      <c r="D180" s="872"/>
      <c r="E180" s="872"/>
      <c r="F180" s="872"/>
      <c r="G180" s="872"/>
      <c r="H180" s="872"/>
      <c r="I180" s="872"/>
      <c r="J180" s="872"/>
      <c r="K180" s="872"/>
      <c r="L180" s="872"/>
      <c r="M180" s="872"/>
      <c r="N180" s="872"/>
      <c r="O180" s="872"/>
      <c r="P180" s="872"/>
      <c r="Q180" s="872"/>
      <c r="R180" s="872"/>
      <c r="S180" s="872"/>
      <c r="T180" s="872"/>
      <c r="U180" s="872"/>
      <c r="V180" s="872"/>
      <c r="W180" s="872"/>
      <c r="X180" s="872"/>
      <c r="Y180" s="872"/>
      <c r="Z180" s="872"/>
      <c r="AA180" s="37"/>
    </row>
    <row r="181" spans="1:27" x14ac:dyDescent="0.2">
      <c r="A181" s="46"/>
      <c r="B181" s="872"/>
      <c r="C181" s="872"/>
      <c r="D181" s="872"/>
      <c r="E181" s="872"/>
      <c r="F181" s="872"/>
      <c r="G181" s="872"/>
      <c r="H181" s="872"/>
      <c r="I181" s="872"/>
      <c r="J181" s="872"/>
      <c r="K181" s="872"/>
      <c r="L181" s="872"/>
      <c r="M181" s="872"/>
      <c r="N181" s="872"/>
      <c r="O181" s="872"/>
      <c r="P181" s="872"/>
      <c r="Q181" s="872"/>
      <c r="R181" s="872"/>
      <c r="S181" s="872"/>
      <c r="T181" s="872"/>
      <c r="U181" s="872"/>
      <c r="V181" s="872"/>
      <c r="W181" s="872"/>
      <c r="X181" s="872"/>
      <c r="Y181" s="872"/>
      <c r="Z181" s="872"/>
      <c r="AA181" s="37"/>
    </row>
    <row r="182" spans="1:27" x14ac:dyDescent="0.2">
      <c r="A182" s="42">
        <f>A175+1</f>
        <v>66</v>
      </c>
      <c r="B182" s="41"/>
      <c r="C182" s="43" t="s">
        <v>23098</v>
      </c>
      <c r="D182" s="55" t="s">
        <v>22023</v>
      </c>
      <c r="E182" s="37"/>
      <c r="F182" s="37"/>
      <c r="G182" s="37"/>
      <c r="H182" s="48"/>
      <c r="I182" s="48"/>
      <c r="J182" s="37"/>
      <c r="K182" s="37"/>
      <c r="L182" s="37"/>
      <c r="M182" s="37"/>
      <c r="N182" s="37"/>
      <c r="O182" s="37"/>
      <c r="P182" s="37"/>
      <c r="Q182" s="37"/>
      <c r="R182" s="37"/>
      <c r="S182" s="37"/>
      <c r="T182" s="37"/>
      <c r="U182" s="41" t="s">
        <v>23100</v>
      </c>
      <c r="V182" s="41"/>
      <c r="W182" s="861">
        <f>RESUMODREN!M210</f>
        <v>3</v>
      </c>
      <c r="X182" s="861"/>
      <c r="Y182" s="861"/>
      <c r="Z182" s="862" t="str">
        <f>VLOOKUP(D182,DIPREVS1!A:D,4,FALSE)</f>
        <v>un</v>
      </c>
      <c r="AA182" s="862"/>
    </row>
    <row r="183" spans="1:27" x14ac:dyDescent="0.2">
      <c r="A183" s="46"/>
      <c r="B183" s="36"/>
      <c r="C183" s="36"/>
      <c r="D183" s="36"/>
      <c r="E183" s="36"/>
      <c r="F183" s="47"/>
      <c r="G183" s="47"/>
      <c r="H183" s="36"/>
      <c r="I183" s="36"/>
      <c r="J183" s="36"/>
      <c r="K183" s="36"/>
      <c r="L183" s="47"/>
      <c r="M183" s="36"/>
      <c r="N183" s="36"/>
      <c r="O183" s="36"/>
      <c r="P183" s="36"/>
      <c r="Q183" s="47"/>
      <c r="R183" s="47"/>
      <c r="S183" s="36"/>
      <c r="T183" s="36"/>
      <c r="U183" s="36"/>
      <c r="V183" s="36"/>
      <c r="W183" s="36"/>
      <c r="X183" s="36"/>
      <c r="Y183" s="36"/>
      <c r="Z183" s="36"/>
      <c r="AA183" s="36"/>
    </row>
    <row r="184" spans="1:27" x14ac:dyDescent="0.2">
      <c r="A184" s="46"/>
      <c r="B184" s="872" t="str">
        <f>VLOOKUP(D187,DIPREVS1!A:D,2,FALSE)</f>
        <v>BOCA PARA BUEIRO SIMPLES TUBULAR DE CONCRETO,DIAMETRO DE 1,00M EM CONCRETO CICLOPICO,INCLUSIVE FORMA,ESCAVACAO,REATERROE FORNECIMENTO DOS MATERIAIS,EXCLUSIVE ESCAVACAO DE MATERIALDE REATERRO NA JAZIDA E SEU TRANSPORTE AO CANTEIRO</v>
      </c>
      <c r="C184" s="872"/>
      <c r="D184" s="872"/>
      <c r="E184" s="872"/>
      <c r="F184" s="872"/>
      <c r="G184" s="872"/>
      <c r="H184" s="872"/>
      <c r="I184" s="872"/>
      <c r="J184" s="872"/>
      <c r="K184" s="872"/>
      <c r="L184" s="872"/>
      <c r="M184" s="872"/>
      <c r="N184" s="872"/>
      <c r="O184" s="872"/>
      <c r="P184" s="872"/>
      <c r="Q184" s="872"/>
      <c r="R184" s="872"/>
      <c r="S184" s="872"/>
      <c r="T184" s="872"/>
      <c r="U184" s="872"/>
      <c r="V184" s="872"/>
      <c r="W184" s="872"/>
      <c r="X184" s="872"/>
      <c r="Y184" s="872"/>
      <c r="Z184" s="872"/>
      <c r="AA184" s="37"/>
    </row>
    <row r="185" spans="1:27" x14ac:dyDescent="0.2">
      <c r="A185" s="46"/>
      <c r="B185" s="872"/>
      <c r="C185" s="872"/>
      <c r="D185" s="872"/>
      <c r="E185" s="872"/>
      <c r="F185" s="872"/>
      <c r="G185" s="872"/>
      <c r="H185" s="872"/>
      <c r="I185" s="872"/>
      <c r="J185" s="872"/>
      <c r="K185" s="872"/>
      <c r="L185" s="872"/>
      <c r="M185" s="872"/>
      <c r="N185" s="872"/>
      <c r="O185" s="872"/>
      <c r="P185" s="872"/>
      <c r="Q185" s="872"/>
      <c r="R185" s="872"/>
      <c r="S185" s="872"/>
      <c r="T185" s="872"/>
      <c r="U185" s="872"/>
      <c r="V185" s="872"/>
      <c r="W185" s="872"/>
      <c r="X185" s="872"/>
      <c r="Y185" s="872"/>
      <c r="Z185" s="872"/>
      <c r="AA185" s="37"/>
    </row>
    <row r="186" spans="1:27" x14ac:dyDescent="0.2">
      <c r="A186" s="46"/>
      <c r="B186" s="872"/>
      <c r="C186" s="872"/>
      <c r="D186" s="872"/>
      <c r="E186" s="872"/>
      <c r="F186" s="872"/>
      <c r="G186" s="872"/>
      <c r="H186" s="872"/>
      <c r="I186" s="872"/>
      <c r="J186" s="872"/>
      <c r="K186" s="872"/>
      <c r="L186" s="872"/>
      <c r="M186" s="872"/>
      <c r="N186" s="872"/>
      <c r="O186" s="872"/>
      <c r="P186" s="872"/>
      <c r="Q186" s="872"/>
      <c r="R186" s="872"/>
      <c r="S186" s="872"/>
      <c r="T186" s="872"/>
      <c r="U186" s="872"/>
      <c r="V186" s="872"/>
      <c r="W186" s="872"/>
      <c r="X186" s="872"/>
      <c r="Y186" s="872"/>
      <c r="Z186" s="872"/>
      <c r="AA186" s="37"/>
    </row>
    <row r="187" spans="1:27" x14ac:dyDescent="0.2">
      <c r="A187" s="42">
        <f>A182+1</f>
        <v>67</v>
      </c>
      <c r="B187" s="41"/>
      <c r="C187" s="43" t="s">
        <v>23098</v>
      </c>
      <c r="D187" s="55" t="s">
        <v>22026</v>
      </c>
      <c r="E187" s="37"/>
      <c r="F187" s="37"/>
      <c r="G187" s="37"/>
      <c r="H187" s="48"/>
      <c r="I187" s="48"/>
      <c r="J187" s="37"/>
      <c r="K187" s="37"/>
      <c r="L187" s="37"/>
      <c r="M187" s="37"/>
      <c r="N187" s="37"/>
      <c r="O187" s="37"/>
      <c r="P187" s="37"/>
      <c r="Q187" s="37"/>
      <c r="R187" s="37"/>
      <c r="S187" s="37"/>
      <c r="T187" s="37"/>
      <c r="U187" s="41" t="s">
        <v>23100</v>
      </c>
      <c r="V187" s="41"/>
      <c r="W187" s="861">
        <f>RESUMODREN!O210</f>
        <v>1</v>
      </c>
      <c r="X187" s="861"/>
      <c r="Y187" s="861"/>
      <c r="Z187" s="862" t="str">
        <f>VLOOKUP(D187,DIPREVS1!A:D,4,FALSE)</f>
        <v>un</v>
      </c>
      <c r="AA187" s="862"/>
    </row>
    <row r="188" spans="1:27" x14ac:dyDescent="0.2">
      <c r="A188" s="46"/>
      <c r="B188" s="36"/>
      <c r="C188" s="36"/>
      <c r="D188" s="36"/>
      <c r="E188" s="36"/>
      <c r="F188" s="47"/>
      <c r="G188" s="47"/>
      <c r="H188" s="36"/>
      <c r="I188" s="36"/>
      <c r="J188" s="36"/>
      <c r="K188" s="36"/>
      <c r="L188" s="47"/>
      <c r="M188" s="36"/>
      <c r="N188" s="36"/>
      <c r="O188" s="36"/>
      <c r="P188" s="36"/>
      <c r="Q188" s="47"/>
      <c r="R188" s="47"/>
      <c r="S188" s="36"/>
      <c r="T188" s="36"/>
      <c r="U188" s="36"/>
      <c r="V188" s="36"/>
      <c r="W188" s="36"/>
      <c r="X188" s="36"/>
      <c r="Y188" s="36"/>
      <c r="Z188" s="36"/>
      <c r="AA188" s="36"/>
    </row>
    <row r="189" spans="1:27" x14ac:dyDescent="0.2">
      <c r="A189" s="46"/>
      <c r="B189" s="872" t="str">
        <f>VLOOKUP(D192,DIPREVS1!A:D,2,FALSE)</f>
        <v>BOCA PARA BUEIRO SIMPLES TUBULAR DE CONCRETO,DIAMETRO DE 1,50M EM CONCRETO CICLOPICO,INCLUSIVE FORMA,ESCAVACAO,REATERROE FORNECIMENTO DOS MATERIAIS,EXCLUSIVE ESCAVACAO DE MATERIALDE REATERRO NA JAZIDA E SEU TRANSPORTE AO CANTEIRO</v>
      </c>
      <c r="C189" s="872"/>
      <c r="D189" s="872"/>
      <c r="E189" s="872"/>
      <c r="F189" s="872"/>
      <c r="G189" s="872"/>
      <c r="H189" s="872"/>
      <c r="I189" s="872"/>
      <c r="J189" s="872"/>
      <c r="K189" s="872"/>
      <c r="L189" s="872"/>
      <c r="M189" s="872"/>
      <c r="N189" s="872"/>
      <c r="O189" s="872"/>
      <c r="P189" s="872"/>
      <c r="Q189" s="872"/>
      <c r="R189" s="872"/>
      <c r="S189" s="872"/>
      <c r="T189" s="872"/>
      <c r="U189" s="872"/>
      <c r="V189" s="872"/>
      <c r="W189" s="872"/>
      <c r="X189" s="872"/>
      <c r="Y189" s="872"/>
      <c r="Z189" s="872"/>
      <c r="AA189" s="37"/>
    </row>
    <row r="190" spans="1:27" x14ac:dyDescent="0.2">
      <c r="A190" s="46"/>
      <c r="B190" s="872"/>
      <c r="C190" s="872"/>
      <c r="D190" s="872"/>
      <c r="E190" s="872"/>
      <c r="F190" s="872"/>
      <c r="G190" s="872"/>
      <c r="H190" s="872"/>
      <c r="I190" s="872"/>
      <c r="J190" s="872"/>
      <c r="K190" s="872"/>
      <c r="L190" s="872"/>
      <c r="M190" s="872"/>
      <c r="N190" s="872"/>
      <c r="O190" s="872"/>
      <c r="P190" s="872"/>
      <c r="Q190" s="872"/>
      <c r="R190" s="872"/>
      <c r="S190" s="872"/>
      <c r="T190" s="872"/>
      <c r="U190" s="872"/>
      <c r="V190" s="872"/>
      <c r="W190" s="872"/>
      <c r="X190" s="872"/>
      <c r="Y190" s="872"/>
      <c r="Z190" s="872"/>
      <c r="AA190" s="37"/>
    </row>
    <row r="191" spans="1:27" x14ac:dyDescent="0.2">
      <c r="A191" s="46"/>
      <c r="B191" s="872"/>
      <c r="C191" s="872"/>
      <c r="D191" s="872"/>
      <c r="E191" s="872"/>
      <c r="F191" s="872"/>
      <c r="G191" s="872"/>
      <c r="H191" s="872"/>
      <c r="I191" s="872"/>
      <c r="J191" s="872"/>
      <c r="K191" s="872"/>
      <c r="L191" s="872"/>
      <c r="M191" s="872"/>
      <c r="N191" s="872"/>
      <c r="O191" s="872"/>
      <c r="P191" s="872"/>
      <c r="Q191" s="872"/>
      <c r="R191" s="872"/>
      <c r="S191" s="872"/>
      <c r="T191" s="872"/>
      <c r="U191" s="872"/>
      <c r="V191" s="872"/>
      <c r="W191" s="872"/>
      <c r="X191" s="872"/>
      <c r="Y191" s="872"/>
      <c r="Z191" s="872"/>
      <c r="AA191" s="37"/>
    </row>
    <row r="192" spans="1:27" x14ac:dyDescent="0.2">
      <c r="A192" s="42">
        <f>A187+1</f>
        <v>68</v>
      </c>
      <c r="B192" s="41"/>
      <c r="C192" s="43" t="s">
        <v>23098</v>
      </c>
      <c r="D192" s="55" t="s">
        <v>22028</v>
      </c>
      <c r="E192" s="37"/>
      <c r="F192" s="37"/>
      <c r="G192" s="37"/>
      <c r="H192" s="48"/>
      <c r="I192" s="48"/>
      <c r="J192" s="37"/>
      <c r="K192" s="37"/>
      <c r="L192" s="37"/>
      <c r="M192" s="37"/>
      <c r="N192" s="37"/>
      <c r="O192" s="37"/>
      <c r="P192" s="37"/>
      <c r="Q192" s="37"/>
      <c r="R192" s="37"/>
      <c r="S192" s="37"/>
      <c r="T192" s="37"/>
      <c r="U192" s="41" t="s">
        <v>23100</v>
      </c>
      <c r="V192" s="41"/>
      <c r="W192" s="861">
        <f>RESUMODREN!Q210</f>
        <v>2</v>
      </c>
      <c r="X192" s="861"/>
      <c r="Y192" s="861"/>
      <c r="Z192" s="862" t="str">
        <f>VLOOKUP(D192,DIPREVS1!A:D,4,FALSE)</f>
        <v>un</v>
      </c>
      <c r="AA192" s="862"/>
    </row>
    <row r="193" spans="1:27" x14ac:dyDescent="0.2">
      <c r="A193" s="46"/>
      <c r="B193" s="36"/>
      <c r="C193" s="36"/>
      <c r="D193" s="36"/>
      <c r="E193" s="36"/>
      <c r="F193" s="152"/>
      <c r="G193" s="152"/>
      <c r="H193" s="36"/>
      <c r="I193" s="36"/>
      <c r="J193" s="36"/>
      <c r="K193" s="36"/>
      <c r="L193" s="152"/>
      <c r="M193" s="36"/>
      <c r="N193" s="36"/>
      <c r="O193" s="36"/>
      <c r="P193" s="36"/>
      <c r="Q193" s="152"/>
      <c r="R193" s="152"/>
      <c r="S193" s="36"/>
      <c r="T193" s="36"/>
      <c r="U193" s="36"/>
      <c r="V193" s="36"/>
      <c r="W193" s="36"/>
      <c r="X193" s="36"/>
      <c r="Y193" s="36"/>
      <c r="Z193" s="36"/>
      <c r="AA193" s="36"/>
    </row>
    <row r="194" spans="1:27" x14ac:dyDescent="0.2">
      <c r="A194" s="46"/>
      <c r="B194" s="872" t="str">
        <f>VLOOKUP(D196,DIPREVS1!A:D,2,FALSE)</f>
        <v>ESCAVACAO MANUAL DE VALA/CAVA EM MATERIAL DE 1ª CATEGORIA (A(AREIA,ARGILA OU PICARRA),ATE 1,50M DE PROFUNDIDADE,EXCLUSIVE ESCORAMENTO E ESGOTAMENTO</v>
      </c>
      <c r="C194" s="872"/>
      <c r="D194" s="872"/>
      <c r="E194" s="872"/>
      <c r="F194" s="872"/>
      <c r="G194" s="872"/>
      <c r="H194" s="872"/>
      <c r="I194" s="872"/>
      <c r="J194" s="872"/>
      <c r="K194" s="872"/>
      <c r="L194" s="872"/>
      <c r="M194" s="872"/>
      <c r="N194" s="872"/>
      <c r="O194" s="872"/>
      <c r="P194" s="872"/>
      <c r="Q194" s="872"/>
      <c r="R194" s="872"/>
      <c r="S194" s="872"/>
      <c r="T194" s="872"/>
      <c r="U194" s="872"/>
      <c r="V194" s="872"/>
      <c r="W194" s="872"/>
      <c r="X194" s="872"/>
      <c r="Y194" s="872"/>
      <c r="Z194" s="872"/>
      <c r="AA194" s="37"/>
    </row>
    <row r="195" spans="1:27" x14ac:dyDescent="0.2">
      <c r="A195" s="46"/>
      <c r="B195" s="872"/>
      <c r="C195" s="872"/>
      <c r="D195" s="872"/>
      <c r="E195" s="872"/>
      <c r="F195" s="872"/>
      <c r="G195" s="872"/>
      <c r="H195" s="872"/>
      <c r="I195" s="872"/>
      <c r="J195" s="872"/>
      <c r="K195" s="872"/>
      <c r="L195" s="872"/>
      <c r="M195" s="872"/>
      <c r="N195" s="872"/>
      <c r="O195" s="872"/>
      <c r="P195" s="872"/>
      <c r="Q195" s="872"/>
      <c r="R195" s="872"/>
      <c r="S195" s="872"/>
      <c r="T195" s="872"/>
      <c r="U195" s="872"/>
      <c r="V195" s="872"/>
      <c r="W195" s="872"/>
      <c r="X195" s="872"/>
      <c r="Y195" s="872"/>
      <c r="Z195" s="872"/>
      <c r="AA195" s="37"/>
    </row>
    <row r="196" spans="1:27" x14ac:dyDescent="0.2">
      <c r="A196" s="42">
        <f>A192+1</f>
        <v>69</v>
      </c>
      <c r="B196" s="41"/>
      <c r="C196" s="43" t="s">
        <v>23098</v>
      </c>
      <c r="D196" s="55" t="s">
        <v>12372</v>
      </c>
      <c r="E196" s="37"/>
      <c r="F196" s="37"/>
      <c r="G196" s="37"/>
      <c r="H196" s="48"/>
      <c r="I196" s="48"/>
      <c r="J196" s="37"/>
      <c r="K196" s="37"/>
      <c r="L196" s="37"/>
      <c r="M196" s="37"/>
      <c r="N196" s="37"/>
      <c r="O196" s="37"/>
      <c r="P196" s="37"/>
      <c r="Q196" s="37"/>
      <c r="R196" s="37"/>
      <c r="S196" s="37"/>
      <c r="T196" s="37"/>
      <c r="U196" s="41" t="s">
        <v>23100</v>
      </c>
      <c r="V196" s="41"/>
      <c r="W196" s="861">
        <f>R198+V197</f>
        <v>8128.08</v>
      </c>
      <c r="X196" s="861"/>
      <c r="Y196" s="861"/>
      <c r="Z196" s="862" t="str">
        <f>VLOOKUP(D196,DIPREVS1!A:D,4,FALSE)</f>
        <v>m3</v>
      </c>
      <c r="AA196" s="862"/>
    </row>
    <row r="197" spans="1:27" x14ac:dyDescent="0.2">
      <c r="A197" s="46"/>
      <c r="B197" s="36"/>
      <c r="C197" s="79" t="s">
        <v>23105</v>
      </c>
      <c r="D197" s="76"/>
      <c r="E197" s="79"/>
      <c r="F197" s="928">
        <f>W62</f>
        <v>1582</v>
      </c>
      <c r="G197" s="927"/>
      <c r="H197" s="79" t="s">
        <v>2</v>
      </c>
      <c r="I197" s="91" t="s">
        <v>1</v>
      </c>
      <c r="J197" s="927">
        <v>1.8</v>
      </c>
      <c r="K197" s="927"/>
      <c r="L197" s="79" t="s">
        <v>0</v>
      </c>
      <c r="M197" s="91" t="s">
        <v>1</v>
      </c>
      <c r="N197" s="927">
        <v>1.2</v>
      </c>
      <c r="O197" s="927"/>
      <c r="P197" s="79" t="s">
        <v>0</v>
      </c>
      <c r="Q197" s="91" t="s">
        <v>1</v>
      </c>
      <c r="R197" s="927">
        <v>1</v>
      </c>
      <c r="S197" s="927"/>
      <c r="T197" s="79" t="s">
        <v>0</v>
      </c>
      <c r="U197" s="81" t="s">
        <v>8</v>
      </c>
      <c r="V197" s="926">
        <f>TRUNC(F197*J197*N197*R197,2)</f>
        <v>3417.12</v>
      </c>
      <c r="W197" s="926"/>
      <c r="X197" s="926"/>
      <c r="Y197" s="86" t="s">
        <v>6</v>
      </c>
      <c r="Z197" s="36"/>
      <c r="AA197" s="36"/>
    </row>
    <row r="198" spans="1:27" x14ac:dyDescent="0.2">
      <c r="A198" s="46"/>
      <c r="B198" s="36"/>
      <c r="C198" s="79" t="s">
        <v>23106</v>
      </c>
      <c r="D198" s="76"/>
      <c r="E198" s="79"/>
      <c r="F198" s="928">
        <f>N72</f>
        <v>4362</v>
      </c>
      <c r="G198" s="928"/>
      <c r="H198" s="79" t="s">
        <v>0</v>
      </c>
      <c r="I198" s="91" t="s">
        <v>1</v>
      </c>
      <c r="J198" s="927">
        <v>1.08</v>
      </c>
      <c r="K198" s="927"/>
      <c r="L198" s="79" t="s">
        <v>0</v>
      </c>
      <c r="M198" s="91" t="s">
        <v>1</v>
      </c>
      <c r="N198" s="927">
        <v>1</v>
      </c>
      <c r="O198" s="927"/>
      <c r="P198" s="79" t="s">
        <v>0</v>
      </c>
      <c r="Q198" s="81" t="s">
        <v>8</v>
      </c>
      <c r="R198" s="926">
        <f>ROUND(F198*J198*N198,2)</f>
        <v>4710.96</v>
      </c>
      <c r="S198" s="926"/>
      <c r="T198" s="926"/>
      <c r="U198" s="86" t="s">
        <v>6</v>
      </c>
      <c r="V198" s="79"/>
      <c r="W198" s="79"/>
      <c r="X198" s="79"/>
      <c r="Y198" s="79"/>
      <c r="Z198" s="36"/>
      <c r="AA198" s="36"/>
    </row>
    <row r="199" spans="1:27" x14ac:dyDescent="0.2">
      <c r="A199" s="46"/>
      <c r="B199" s="36"/>
      <c r="C199" s="79"/>
      <c r="D199" s="76"/>
      <c r="E199" s="79"/>
      <c r="F199" s="469"/>
      <c r="G199" s="469"/>
      <c r="H199" s="79"/>
      <c r="I199" s="475"/>
      <c r="J199" s="471"/>
      <c r="K199" s="471"/>
      <c r="L199" s="79"/>
      <c r="M199" s="475"/>
      <c r="N199" s="471"/>
      <c r="O199" s="471"/>
      <c r="P199" s="79"/>
      <c r="Q199" s="474"/>
      <c r="R199" s="470"/>
      <c r="S199" s="470"/>
      <c r="T199" s="470"/>
      <c r="U199" s="86"/>
      <c r="V199" s="79"/>
      <c r="W199" s="79"/>
      <c r="X199" s="79"/>
      <c r="Y199" s="79"/>
      <c r="Z199" s="36"/>
      <c r="AA199" s="36"/>
    </row>
    <row r="200" spans="1:27" x14ac:dyDescent="0.2">
      <c r="A200" s="46"/>
      <c r="B200" s="872" t="str">
        <f>VLOOKUP(D203,DIPREVS1!A:D,2,FALSE)</f>
        <v>ESCAVACAO MECANICA DE VALA NAO ESCORADA EM MATERIAL DE 1ªCATEGORIA COM PEDRAS,INSTALACOES PREDIAIS OU OUTROS REDUTORES DE PRODUTIVIDADE OU CAVAS DE FUNDACAO,ATE 1,50M DE PROFUNDIDADE,UTILIZANDO RETRO-ESCAVADEIRA,EXCLUSIVE ESGOTAMENTO</v>
      </c>
      <c r="C200" s="872"/>
      <c r="D200" s="872"/>
      <c r="E200" s="872"/>
      <c r="F200" s="872"/>
      <c r="G200" s="872"/>
      <c r="H200" s="872"/>
      <c r="I200" s="872"/>
      <c r="J200" s="872"/>
      <c r="K200" s="872"/>
      <c r="L200" s="872"/>
      <c r="M200" s="872"/>
      <c r="N200" s="872"/>
      <c r="O200" s="872"/>
      <c r="P200" s="872"/>
      <c r="Q200" s="872"/>
      <c r="R200" s="872"/>
      <c r="S200" s="872"/>
      <c r="T200" s="872"/>
      <c r="U200" s="872"/>
      <c r="V200" s="872"/>
      <c r="W200" s="872"/>
      <c r="X200" s="872"/>
      <c r="Y200" s="872"/>
      <c r="Z200" s="872"/>
      <c r="AA200" s="37"/>
    </row>
    <row r="201" spans="1:27" x14ac:dyDescent="0.2">
      <c r="A201" s="46"/>
      <c r="B201" s="872"/>
      <c r="C201" s="872"/>
      <c r="D201" s="872"/>
      <c r="E201" s="872"/>
      <c r="F201" s="872"/>
      <c r="G201" s="872"/>
      <c r="H201" s="872"/>
      <c r="I201" s="872"/>
      <c r="J201" s="872"/>
      <c r="K201" s="872"/>
      <c r="L201" s="872"/>
      <c r="M201" s="872"/>
      <c r="N201" s="872"/>
      <c r="O201" s="872"/>
      <c r="P201" s="872"/>
      <c r="Q201" s="872"/>
      <c r="R201" s="872"/>
      <c r="S201" s="872"/>
      <c r="T201" s="872"/>
      <c r="U201" s="872"/>
      <c r="V201" s="872"/>
      <c r="W201" s="872"/>
      <c r="X201" s="872"/>
      <c r="Y201" s="872"/>
      <c r="Z201" s="872"/>
      <c r="AA201" s="37"/>
    </row>
    <row r="202" spans="1:27" x14ac:dyDescent="0.2">
      <c r="A202" s="46"/>
      <c r="B202" s="872"/>
      <c r="C202" s="872"/>
      <c r="D202" s="872"/>
      <c r="E202" s="872"/>
      <c r="F202" s="872"/>
      <c r="G202" s="872"/>
      <c r="H202" s="872"/>
      <c r="I202" s="872"/>
      <c r="J202" s="872"/>
      <c r="K202" s="872"/>
      <c r="L202" s="872"/>
      <c r="M202" s="872"/>
      <c r="N202" s="872"/>
      <c r="O202" s="872"/>
      <c r="P202" s="872"/>
      <c r="Q202" s="872"/>
      <c r="R202" s="872"/>
      <c r="S202" s="872"/>
      <c r="T202" s="872"/>
      <c r="U202" s="872"/>
      <c r="V202" s="872"/>
      <c r="W202" s="872"/>
      <c r="X202" s="872"/>
      <c r="Y202" s="872"/>
      <c r="Z202" s="872"/>
      <c r="AA202" s="37"/>
    </row>
    <row r="203" spans="1:27" x14ac:dyDescent="0.2">
      <c r="A203" s="42">
        <f>A196+1</f>
        <v>70</v>
      </c>
      <c r="B203" s="41"/>
      <c r="C203" s="43" t="s">
        <v>23098</v>
      </c>
      <c r="D203" s="55" t="s">
        <v>12518</v>
      </c>
      <c r="E203" s="37"/>
      <c r="F203" s="37"/>
      <c r="G203" s="37"/>
      <c r="H203" s="48"/>
      <c r="I203" s="48"/>
      <c r="J203" s="37"/>
      <c r="K203" s="37"/>
      <c r="L203" s="37"/>
      <c r="M203" s="37"/>
      <c r="N203" s="37"/>
      <c r="O203" s="37"/>
      <c r="P203" s="37"/>
      <c r="Q203" s="37"/>
      <c r="R203" s="37"/>
      <c r="S203" s="37"/>
      <c r="T203" s="37"/>
      <c r="U203" s="41" t="s">
        <v>23100</v>
      </c>
      <c r="V203" s="41"/>
      <c r="W203" s="861">
        <f>DREN.ESCAV!Q1059+DREN.ESCAV!AH1059</f>
        <v>13898.310000000001</v>
      </c>
      <c r="X203" s="861"/>
      <c r="Y203" s="861"/>
      <c r="Z203" s="862" t="str">
        <f>VLOOKUP(D203,DIPREVS1!A:D,4,FALSE)</f>
        <v>m3</v>
      </c>
      <c r="AA203" s="862"/>
    </row>
    <row r="204" spans="1:27" x14ac:dyDescent="0.2">
      <c r="A204" s="46"/>
      <c r="B204" s="36"/>
      <c r="C204" s="48" t="s">
        <v>23731</v>
      </c>
      <c r="D204" s="36"/>
      <c r="E204" s="36"/>
      <c r="F204" s="47"/>
      <c r="G204" s="47"/>
      <c r="H204" s="36"/>
      <c r="I204" s="36"/>
      <c r="J204" s="36"/>
      <c r="K204" s="36"/>
      <c r="L204" s="47"/>
      <c r="M204" s="36"/>
      <c r="N204" s="36"/>
      <c r="O204" s="36"/>
      <c r="P204" s="36"/>
      <c r="Q204" s="47"/>
      <c r="R204" s="47"/>
      <c r="S204" s="36"/>
      <c r="T204" s="36"/>
      <c r="U204" s="36"/>
      <c r="V204" s="36"/>
      <c r="W204" s="36"/>
      <c r="X204" s="36"/>
      <c r="Y204" s="36"/>
      <c r="Z204" s="36"/>
      <c r="AA204" s="36"/>
    </row>
    <row r="205" spans="1:27" x14ac:dyDescent="0.2">
      <c r="A205" s="46"/>
      <c r="B205" s="36"/>
      <c r="C205" s="36"/>
      <c r="D205" s="36"/>
      <c r="E205" s="36"/>
      <c r="F205" s="47"/>
      <c r="G205" s="47"/>
      <c r="H205" s="36"/>
      <c r="I205" s="36"/>
      <c r="J205" s="36"/>
      <c r="K205" s="36"/>
      <c r="L205" s="47"/>
      <c r="M205" s="36"/>
      <c r="N205" s="36"/>
      <c r="O205" s="36"/>
      <c r="P205" s="36"/>
      <c r="Q205" s="47"/>
      <c r="R205" s="47"/>
      <c r="S205" s="36"/>
      <c r="T205" s="36"/>
      <c r="U205" s="36"/>
      <c r="V205" s="36"/>
      <c r="W205" s="36"/>
      <c r="X205" s="36"/>
      <c r="Y205" s="36"/>
      <c r="Z205" s="36"/>
      <c r="AA205" s="36"/>
    </row>
    <row r="206" spans="1:27" x14ac:dyDescent="0.2">
      <c r="A206" s="46"/>
      <c r="B206" s="872" t="str">
        <f>VLOOKUP(D209,DIPREVS1!A:D,2,FALSE)</f>
        <v>ESCAVACAO MECANICA DE VALA ESCORADA,EM MATERIAL DE 1ªCATEGORIA COM PEDRAS,INSTALACOES PREDIAIS OU OUTROS REDUTORES DE PRODUTIVIDADE,OU CAVAS DE FUNDACAO,ATE 1,50M DE PROFUNDIDADE,UTILIZANDO ESCAVADEIRA HIDRAULICA DE 0,78M3,EXCLUSIVE ESGOTAMENTO E ESCORAMENTO</v>
      </c>
      <c r="C206" s="872"/>
      <c r="D206" s="872"/>
      <c r="E206" s="872"/>
      <c r="F206" s="872"/>
      <c r="G206" s="872"/>
      <c r="H206" s="872"/>
      <c r="I206" s="872"/>
      <c r="J206" s="872"/>
      <c r="K206" s="872"/>
      <c r="L206" s="872"/>
      <c r="M206" s="872"/>
      <c r="N206" s="872"/>
      <c r="O206" s="872"/>
      <c r="P206" s="872"/>
      <c r="Q206" s="872"/>
      <c r="R206" s="872"/>
      <c r="S206" s="872"/>
      <c r="T206" s="872"/>
      <c r="U206" s="872"/>
      <c r="V206" s="872"/>
      <c r="W206" s="872"/>
      <c r="X206" s="872"/>
      <c r="Y206" s="872"/>
      <c r="Z206" s="872"/>
      <c r="AA206" s="37"/>
    </row>
    <row r="207" spans="1:27" x14ac:dyDescent="0.2">
      <c r="A207" s="46"/>
      <c r="B207" s="872"/>
      <c r="C207" s="872"/>
      <c r="D207" s="872"/>
      <c r="E207" s="872"/>
      <c r="F207" s="872"/>
      <c r="G207" s="872"/>
      <c r="H207" s="872"/>
      <c r="I207" s="872"/>
      <c r="J207" s="872"/>
      <c r="K207" s="872"/>
      <c r="L207" s="872"/>
      <c r="M207" s="872"/>
      <c r="N207" s="872"/>
      <c r="O207" s="872"/>
      <c r="P207" s="872"/>
      <c r="Q207" s="872"/>
      <c r="R207" s="872"/>
      <c r="S207" s="872"/>
      <c r="T207" s="872"/>
      <c r="U207" s="872"/>
      <c r="V207" s="872"/>
      <c r="W207" s="872"/>
      <c r="X207" s="872"/>
      <c r="Y207" s="872"/>
      <c r="Z207" s="872"/>
      <c r="AA207" s="37"/>
    </row>
    <row r="208" spans="1:27" x14ac:dyDescent="0.2">
      <c r="A208" s="46"/>
      <c r="B208" s="872"/>
      <c r="C208" s="872"/>
      <c r="D208" s="872"/>
      <c r="E208" s="872"/>
      <c r="F208" s="872"/>
      <c r="G208" s="872"/>
      <c r="H208" s="872"/>
      <c r="I208" s="872"/>
      <c r="J208" s="872"/>
      <c r="K208" s="872"/>
      <c r="L208" s="872"/>
      <c r="M208" s="872"/>
      <c r="N208" s="872"/>
      <c r="O208" s="872"/>
      <c r="P208" s="872"/>
      <c r="Q208" s="872"/>
      <c r="R208" s="872"/>
      <c r="S208" s="872"/>
      <c r="T208" s="872"/>
      <c r="U208" s="872"/>
      <c r="V208" s="872"/>
      <c r="W208" s="872"/>
      <c r="X208" s="872"/>
      <c r="Y208" s="872"/>
      <c r="Z208" s="872"/>
      <c r="AA208" s="37"/>
    </row>
    <row r="209" spans="1:27" x14ac:dyDescent="0.2">
      <c r="A209" s="42">
        <f>A203+1</f>
        <v>71</v>
      </c>
      <c r="B209" s="41"/>
      <c r="C209" s="43" t="s">
        <v>23098</v>
      </c>
      <c r="D209" s="55" t="s">
        <v>12534</v>
      </c>
      <c r="E209" s="37"/>
      <c r="F209" s="37"/>
      <c r="G209" s="37"/>
      <c r="H209" s="48"/>
      <c r="I209" s="48"/>
      <c r="J209" s="37"/>
      <c r="K209" s="37"/>
      <c r="L209" s="37"/>
      <c r="M209" s="37"/>
      <c r="N209" s="37"/>
      <c r="O209" s="37"/>
      <c r="P209" s="37"/>
      <c r="Q209" s="37"/>
      <c r="R209" s="37"/>
      <c r="S209" s="37"/>
      <c r="T209" s="37"/>
      <c r="U209" s="41" t="s">
        <v>23100</v>
      </c>
      <c r="V209" s="41"/>
      <c r="W209" s="861">
        <f>DREN.ESCAV!R1059+DREN.ESCAV!AI1059</f>
        <v>36667.619999999988</v>
      </c>
      <c r="X209" s="861"/>
      <c r="Y209" s="861"/>
      <c r="Z209" s="862" t="str">
        <f>VLOOKUP(D209,DIPREVS1!A:D,4,FALSE)</f>
        <v>m3</v>
      </c>
      <c r="AA209" s="862"/>
    </row>
    <row r="210" spans="1:27" x14ac:dyDescent="0.2">
      <c r="A210" s="46"/>
      <c r="B210" s="36"/>
      <c r="C210" s="36"/>
      <c r="D210" s="36"/>
      <c r="E210" s="36"/>
      <c r="F210" s="47"/>
      <c r="G210" s="47"/>
      <c r="H210" s="36"/>
      <c r="I210" s="36"/>
      <c r="J210" s="36"/>
      <c r="K210" s="36"/>
      <c r="L210" s="47"/>
      <c r="M210" s="36"/>
      <c r="N210" s="36"/>
      <c r="O210" s="36"/>
      <c r="P210" s="36"/>
      <c r="Q210" s="47"/>
      <c r="R210" s="47"/>
      <c r="S210" s="36"/>
      <c r="T210" s="36"/>
      <c r="U210" s="36"/>
      <c r="V210" s="36"/>
      <c r="W210" s="36"/>
      <c r="X210" s="36"/>
      <c r="Y210" s="36"/>
      <c r="Z210" s="36"/>
      <c r="AA210" s="36"/>
    </row>
    <row r="211" spans="1:27" x14ac:dyDescent="0.2">
      <c r="A211" s="46"/>
      <c r="B211" s="872" t="str">
        <f>VLOOKUP(D214,DIPREVS1!A:D,2,FALSE)</f>
        <v>ESCAVACAO MECANICA DE VALA ESCORADA,EM MATERIAL DE 1ªCATEGORIA COM PEDRAS,INSTALACOES PREDIAIS OU OUTROS REDUTORES DE PRODUTIVIDADE,OU CAVAS DE FUNDACAO,ENTRE 1,50 E 3,00M DE PROFUNDIDADE,UTILIZANDO ESCAVADEIRA HIDRAULICA DE 0,78M3,EXCLUSIVE ESGOTAMENTO E ESCORAMENTO</v>
      </c>
      <c r="C211" s="872"/>
      <c r="D211" s="872"/>
      <c r="E211" s="872"/>
      <c r="F211" s="872"/>
      <c r="G211" s="872"/>
      <c r="H211" s="872"/>
      <c r="I211" s="872"/>
      <c r="J211" s="872"/>
      <c r="K211" s="872"/>
      <c r="L211" s="872"/>
      <c r="M211" s="872"/>
      <c r="N211" s="872"/>
      <c r="O211" s="872"/>
      <c r="P211" s="872"/>
      <c r="Q211" s="872"/>
      <c r="R211" s="872"/>
      <c r="S211" s="872"/>
      <c r="T211" s="872"/>
      <c r="U211" s="872"/>
      <c r="V211" s="872"/>
      <c r="W211" s="872"/>
      <c r="X211" s="872"/>
      <c r="Y211" s="872"/>
      <c r="Z211" s="872"/>
      <c r="AA211" s="37"/>
    </row>
    <row r="212" spans="1:27" x14ac:dyDescent="0.2">
      <c r="A212" s="46"/>
      <c r="B212" s="872"/>
      <c r="C212" s="872"/>
      <c r="D212" s="872"/>
      <c r="E212" s="872"/>
      <c r="F212" s="872"/>
      <c r="G212" s="872"/>
      <c r="H212" s="872"/>
      <c r="I212" s="872"/>
      <c r="J212" s="872"/>
      <c r="K212" s="872"/>
      <c r="L212" s="872"/>
      <c r="M212" s="872"/>
      <c r="N212" s="872"/>
      <c r="O212" s="872"/>
      <c r="P212" s="872"/>
      <c r="Q212" s="872"/>
      <c r="R212" s="872"/>
      <c r="S212" s="872"/>
      <c r="T212" s="872"/>
      <c r="U212" s="872"/>
      <c r="V212" s="872"/>
      <c r="W212" s="872"/>
      <c r="X212" s="872"/>
      <c r="Y212" s="872"/>
      <c r="Z212" s="872"/>
      <c r="AA212" s="37"/>
    </row>
    <row r="213" spans="1:27" x14ac:dyDescent="0.2">
      <c r="A213" s="46"/>
      <c r="B213" s="872"/>
      <c r="C213" s="872"/>
      <c r="D213" s="872"/>
      <c r="E213" s="872"/>
      <c r="F213" s="872"/>
      <c r="G213" s="872"/>
      <c r="H213" s="872"/>
      <c r="I213" s="872"/>
      <c r="J213" s="872"/>
      <c r="K213" s="872"/>
      <c r="L213" s="872"/>
      <c r="M213" s="872"/>
      <c r="N213" s="872"/>
      <c r="O213" s="872"/>
      <c r="P213" s="872"/>
      <c r="Q213" s="872"/>
      <c r="R213" s="872"/>
      <c r="S213" s="872"/>
      <c r="T213" s="872"/>
      <c r="U213" s="872"/>
      <c r="V213" s="872"/>
      <c r="W213" s="872"/>
      <c r="X213" s="872"/>
      <c r="Y213" s="872"/>
      <c r="Z213" s="872"/>
      <c r="AA213" s="37"/>
    </row>
    <row r="214" spans="1:27" x14ac:dyDescent="0.2">
      <c r="A214" s="42">
        <f>A209+1</f>
        <v>72</v>
      </c>
      <c r="B214" s="41"/>
      <c r="C214" s="43" t="s">
        <v>23098</v>
      </c>
      <c r="D214" s="55" t="s">
        <v>12535</v>
      </c>
      <c r="E214" s="37"/>
      <c r="F214" s="37"/>
      <c r="G214" s="37"/>
      <c r="H214" s="48"/>
      <c r="I214" s="48"/>
      <c r="J214" s="37"/>
      <c r="K214" s="37"/>
      <c r="L214" s="37"/>
      <c r="M214" s="37"/>
      <c r="N214" s="37"/>
      <c r="O214" s="37"/>
      <c r="P214" s="37"/>
      <c r="Q214" s="37"/>
      <c r="R214" s="37"/>
      <c r="S214" s="37"/>
      <c r="T214" s="37"/>
      <c r="U214" s="41" t="s">
        <v>23100</v>
      </c>
      <c r="V214" s="41"/>
      <c r="W214" s="861">
        <f>DREN.ESCAV!S1059+DREN.ESCAV!AJ1059</f>
        <v>21975.14</v>
      </c>
      <c r="X214" s="861"/>
      <c r="Y214" s="861"/>
      <c r="Z214" s="862" t="str">
        <f>VLOOKUP(D214,DIPREVS1!A:D,4,FALSE)</f>
        <v>m3</v>
      </c>
      <c r="AA214" s="862"/>
    </row>
    <row r="215" spans="1:27" x14ac:dyDescent="0.2">
      <c r="A215" s="46"/>
      <c r="B215" s="36"/>
      <c r="C215" s="48"/>
      <c r="D215" s="36"/>
      <c r="E215" s="36"/>
      <c r="F215" s="152"/>
      <c r="G215" s="152"/>
      <c r="H215" s="36"/>
      <c r="I215" s="36"/>
      <c r="J215" s="36"/>
      <c r="K215" s="36"/>
      <c r="L215" s="152"/>
      <c r="M215" s="36"/>
      <c r="N215" s="36"/>
      <c r="O215" s="36"/>
      <c r="P215" s="36"/>
      <c r="Q215" s="152"/>
      <c r="R215" s="152"/>
      <c r="S215" s="36"/>
      <c r="T215" s="36"/>
      <c r="U215" s="36"/>
      <c r="V215" s="36"/>
      <c r="W215" s="36"/>
      <c r="X215" s="36"/>
      <c r="Y215" s="36"/>
      <c r="Z215" s="36"/>
      <c r="AA215" s="36"/>
    </row>
    <row r="216" spans="1:27" x14ac:dyDescent="0.2">
      <c r="A216" s="46"/>
      <c r="B216" s="872" t="str">
        <f>VLOOKUP(D219,DIPREVS1!A:D,2,FALSE)</f>
        <v>ESCAVACAO MECANICA DE VALA ESCORADA,EM MATERIAL DE 1ªCATEGORIA COM PEDRAS,INSTALACOES PREDIAIS OU OUTROS REDUTORES DE PRODUTIVIDADE,OU CAVAS DE FUNDACAO,ENTRE 3,00 E 4,50M DE PROFUNDIDADE,UTILIZANDO ESCAVADEIRA HIDRAULICA DE 0,78M3,EXCLUSIVE ESGOTAMENTO E ESCORAMENTO</v>
      </c>
      <c r="C216" s="872"/>
      <c r="D216" s="872"/>
      <c r="E216" s="872"/>
      <c r="F216" s="872"/>
      <c r="G216" s="872"/>
      <c r="H216" s="872"/>
      <c r="I216" s="872"/>
      <c r="J216" s="872"/>
      <c r="K216" s="872"/>
      <c r="L216" s="872"/>
      <c r="M216" s="872"/>
      <c r="N216" s="872"/>
      <c r="O216" s="872"/>
      <c r="P216" s="872"/>
      <c r="Q216" s="872"/>
      <c r="R216" s="872"/>
      <c r="S216" s="872"/>
      <c r="T216" s="872"/>
      <c r="U216" s="872"/>
      <c r="V216" s="872"/>
      <c r="W216" s="872"/>
      <c r="X216" s="872"/>
      <c r="Y216" s="872"/>
      <c r="Z216" s="872"/>
      <c r="AA216" s="37"/>
    </row>
    <row r="217" spans="1:27" x14ac:dyDescent="0.2">
      <c r="A217" s="46"/>
      <c r="B217" s="872"/>
      <c r="C217" s="872"/>
      <c r="D217" s="872"/>
      <c r="E217" s="872"/>
      <c r="F217" s="872"/>
      <c r="G217" s="872"/>
      <c r="H217" s="872"/>
      <c r="I217" s="872"/>
      <c r="J217" s="872"/>
      <c r="K217" s="872"/>
      <c r="L217" s="872"/>
      <c r="M217" s="872"/>
      <c r="N217" s="872"/>
      <c r="O217" s="872"/>
      <c r="P217" s="872"/>
      <c r="Q217" s="872"/>
      <c r="R217" s="872"/>
      <c r="S217" s="872"/>
      <c r="T217" s="872"/>
      <c r="U217" s="872"/>
      <c r="V217" s="872"/>
      <c r="W217" s="872"/>
      <c r="X217" s="872"/>
      <c r="Y217" s="872"/>
      <c r="Z217" s="872"/>
      <c r="AA217" s="37"/>
    </row>
    <row r="218" spans="1:27" x14ac:dyDescent="0.2">
      <c r="A218" s="46"/>
      <c r="B218" s="872"/>
      <c r="C218" s="872"/>
      <c r="D218" s="872"/>
      <c r="E218" s="872"/>
      <c r="F218" s="872"/>
      <c r="G218" s="872"/>
      <c r="H218" s="872"/>
      <c r="I218" s="872"/>
      <c r="J218" s="872"/>
      <c r="K218" s="872"/>
      <c r="L218" s="872"/>
      <c r="M218" s="872"/>
      <c r="N218" s="872"/>
      <c r="O218" s="872"/>
      <c r="P218" s="872"/>
      <c r="Q218" s="872"/>
      <c r="R218" s="872"/>
      <c r="S218" s="872"/>
      <c r="T218" s="872"/>
      <c r="U218" s="872"/>
      <c r="V218" s="872"/>
      <c r="W218" s="872"/>
      <c r="X218" s="872"/>
      <c r="Y218" s="872"/>
      <c r="Z218" s="872"/>
      <c r="AA218" s="37"/>
    </row>
    <row r="219" spans="1:27" x14ac:dyDescent="0.2">
      <c r="A219" s="42">
        <f>A214+1</f>
        <v>73</v>
      </c>
      <c r="B219" s="41"/>
      <c r="C219" s="43" t="s">
        <v>23098</v>
      </c>
      <c r="D219" s="55" t="s">
        <v>12536</v>
      </c>
      <c r="E219" s="37"/>
      <c r="F219" s="37"/>
      <c r="G219" s="37"/>
      <c r="H219" s="48"/>
      <c r="I219" s="48"/>
      <c r="J219" s="37"/>
      <c r="K219" s="37"/>
      <c r="L219" s="37"/>
      <c r="M219" s="37"/>
      <c r="N219" s="37"/>
      <c r="O219" s="37"/>
      <c r="P219" s="37"/>
      <c r="Q219" s="37"/>
      <c r="R219" s="37"/>
      <c r="S219" s="37"/>
      <c r="T219" s="37"/>
      <c r="U219" s="41" t="s">
        <v>23100</v>
      </c>
      <c r="V219" s="41"/>
      <c r="W219" s="861">
        <f>DREN.ESCAV!T1059+DREN.ESCAV!AK1059</f>
        <v>3746.9</v>
      </c>
      <c r="X219" s="861"/>
      <c r="Y219" s="861"/>
      <c r="Z219" s="862" t="str">
        <f>VLOOKUP(D219,DIPREVS1!A:D,4,FALSE)</f>
        <v>m3</v>
      </c>
      <c r="AA219" s="862"/>
    </row>
    <row r="220" spans="1:27" x14ac:dyDescent="0.2">
      <c r="A220" s="46"/>
      <c r="B220" s="36"/>
      <c r="C220" s="48" t="s">
        <v>23731</v>
      </c>
      <c r="D220" s="36"/>
      <c r="E220" s="36"/>
      <c r="F220" s="152"/>
      <c r="G220" s="152"/>
      <c r="H220" s="36"/>
      <c r="I220" s="36"/>
      <c r="J220" s="36"/>
      <c r="K220" s="36"/>
      <c r="L220" s="152"/>
      <c r="M220" s="36"/>
      <c r="N220" s="36"/>
      <c r="O220" s="36"/>
      <c r="P220" s="36"/>
      <c r="Q220" s="152"/>
      <c r="R220" s="152"/>
      <c r="S220" s="36"/>
      <c r="T220" s="36"/>
      <c r="U220" s="36"/>
      <c r="V220" s="36"/>
      <c r="W220" s="36"/>
      <c r="X220" s="36"/>
      <c r="Y220" s="36"/>
      <c r="Z220" s="36"/>
      <c r="AA220" s="36"/>
    </row>
    <row r="221" spans="1:27" x14ac:dyDescent="0.2">
      <c r="A221" s="46"/>
      <c r="B221" s="36"/>
      <c r="C221" s="48"/>
      <c r="D221" s="36"/>
      <c r="E221" s="36"/>
      <c r="F221" s="523"/>
      <c r="G221" s="523"/>
      <c r="H221" s="36"/>
      <c r="I221" s="36"/>
      <c r="J221" s="36"/>
      <c r="K221" s="36"/>
      <c r="L221" s="523"/>
      <c r="M221" s="36"/>
      <c r="N221" s="36"/>
      <c r="O221" s="36"/>
      <c r="P221" s="36"/>
      <c r="Q221" s="523"/>
      <c r="R221" s="523"/>
      <c r="S221" s="36"/>
      <c r="T221" s="36"/>
      <c r="U221" s="36"/>
      <c r="V221" s="36"/>
      <c r="W221" s="36"/>
      <c r="X221" s="36"/>
      <c r="Y221" s="36"/>
      <c r="Z221" s="36"/>
      <c r="AA221" s="36"/>
    </row>
    <row r="222" spans="1:27" x14ac:dyDescent="0.2">
      <c r="A222" s="46"/>
      <c r="B222" s="872" t="str">
        <f>VLOOKUP(D225,DIPREVS1!A:D,2,FALSE)</f>
        <v>ESCAVACAO MECANICA DE VALA ESCORADA,EM MATERIAL DE 1ªCATEGORIA COM PEDRAS,INSTALACOES PREDIAIS OU OUTROS REDUTORES DE PRODUTIVIDADE,OU CAVAS DE FUNDACAO,ENTRE 4,50 E 6,00M DE PROFUNDIDADE,UTILIZANDO ESCAVADEIRA HIDRAULICA DE 0,78M3,EXCLUSIVE ESGOTAMENTO E ESCORAMENTO</v>
      </c>
      <c r="C222" s="872"/>
      <c r="D222" s="872"/>
      <c r="E222" s="872"/>
      <c r="F222" s="872"/>
      <c r="G222" s="872"/>
      <c r="H222" s="872"/>
      <c r="I222" s="872"/>
      <c r="J222" s="872"/>
      <c r="K222" s="872"/>
      <c r="L222" s="872"/>
      <c r="M222" s="872"/>
      <c r="N222" s="872"/>
      <c r="O222" s="872"/>
      <c r="P222" s="872"/>
      <c r="Q222" s="872"/>
      <c r="R222" s="872"/>
      <c r="S222" s="872"/>
      <c r="T222" s="872"/>
      <c r="U222" s="872"/>
      <c r="V222" s="872"/>
      <c r="W222" s="872"/>
      <c r="X222" s="872"/>
      <c r="Y222" s="872"/>
      <c r="Z222" s="872"/>
      <c r="AA222" s="37"/>
    </row>
    <row r="223" spans="1:27" x14ac:dyDescent="0.2">
      <c r="A223" s="46"/>
      <c r="B223" s="872"/>
      <c r="C223" s="872"/>
      <c r="D223" s="872"/>
      <c r="E223" s="872"/>
      <c r="F223" s="872"/>
      <c r="G223" s="872"/>
      <c r="H223" s="872"/>
      <c r="I223" s="872"/>
      <c r="J223" s="872"/>
      <c r="K223" s="872"/>
      <c r="L223" s="872"/>
      <c r="M223" s="872"/>
      <c r="N223" s="872"/>
      <c r="O223" s="872"/>
      <c r="P223" s="872"/>
      <c r="Q223" s="872"/>
      <c r="R223" s="872"/>
      <c r="S223" s="872"/>
      <c r="T223" s="872"/>
      <c r="U223" s="872"/>
      <c r="V223" s="872"/>
      <c r="W223" s="872"/>
      <c r="X223" s="872"/>
      <c r="Y223" s="872"/>
      <c r="Z223" s="872"/>
      <c r="AA223" s="37"/>
    </row>
    <row r="224" spans="1:27" x14ac:dyDescent="0.2">
      <c r="A224" s="46"/>
      <c r="B224" s="872"/>
      <c r="C224" s="872"/>
      <c r="D224" s="872"/>
      <c r="E224" s="872"/>
      <c r="F224" s="872"/>
      <c r="G224" s="872"/>
      <c r="H224" s="872"/>
      <c r="I224" s="872"/>
      <c r="J224" s="872"/>
      <c r="K224" s="872"/>
      <c r="L224" s="872"/>
      <c r="M224" s="872"/>
      <c r="N224" s="872"/>
      <c r="O224" s="872"/>
      <c r="P224" s="872"/>
      <c r="Q224" s="872"/>
      <c r="R224" s="872"/>
      <c r="S224" s="872"/>
      <c r="T224" s="872"/>
      <c r="U224" s="872"/>
      <c r="V224" s="872"/>
      <c r="W224" s="872"/>
      <c r="X224" s="872"/>
      <c r="Y224" s="872"/>
      <c r="Z224" s="872"/>
      <c r="AA224" s="37"/>
    </row>
    <row r="225" spans="1:27" x14ac:dyDescent="0.2">
      <c r="A225" s="42">
        <f>A219+1</f>
        <v>74</v>
      </c>
      <c r="B225" s="41"/>
      <c r="C225" s="43" t="s">
        <v>23098</v>
      </c>
      <c r="D225" s="55" t="s">
        <v>12537</v>
      </c>
      <c r="E225" s="37"/>
      <c r="F225" s="37"/>
      <c r="G225" s="37"/>
      <c r="H225" s="48"/>
      <c r="I225" s="48"/>
      <c r="J225" s="37"/>
      <c r="K225" s="37"/>
      <c r="L225" s="37"/>
      <c r="M225" s="37"/>
      <c r="N225" s="37"/>
      <c r="O225" s="37"/>
      <c r="P225" s="37"/>
      <c r="Q225" s="37"/>
      <c r="R225" s="37"/>
      <c r="S225" s="37"/>
      <c r="T225" s="37"/>
      <c r="U225" s="41" t="s">
        <v>23100</v>
      </c>
      <c r="V225" s="41"/>
      <c r="W225" s="861">
        <f>DREN.ESCAV!U1059+DREN.ESCAV!AL1059</f>
        <v>50.209999999999994</v>
      </c>
      <c r="X225" s="861"/>
      <c r="Y225" s="861"/>
      <c r="Z225" s="862" t="str">
        <f>VLOOKUP(D225,DIPREVS1!A:D,4,FALSE)</f>
        <v>m3</v>
      </c>
      <c r="AA225" s="862"/>
    </row>
    <row r="226" spans="1:27" x14ac:dyDescent="0.2">
      <c r="A226" s="46"/>
      <c r="B226" s="36"/>
      <c r="C226" s="48" t="s">
        <v>23731</v>
      </c>
      <c r="D226" s="36"/>
      <c r="E226" s="36"/>
      <c r="F226" s="523"/>
      <c r="G226" s="523"/>
      <c r="H226" s="36"/>
      <c r="I226" s="36"/>
      <c r="J226" s="36"/>
      <c r="K226" s="36"/>
      <c r="L226" s="523"/>
      <c r="M226" s="36"/>
      <c r="N226" s="36"/>
      <c r="O226" s="36"/>
      <c r="P226" s="36"/>
      <c r="Q226" s="523"/>
      <c r="R226" s="523"/>
      <c r="S226" s="36"/>
      <c r="T226" s="36"/>
      <c r="U226" s="36"/>
      <c r="V226" s="36"/>
      <c r="W226" s="36"/>
      <c r="X226" s="36"/>
      <c r="Y226" s="36"/>
      <c r="Z226" s="36"/>
      <c r="AA226" s="36"/>
    </row>
    <row r="227" spans="1:27" x14ac:dyDescent="0.2">
      <c r="A227" s="46"/>
      <c r="B227" s="36"/>
      <c r="C227" s="48"/>
      <c r="D227" s="36"/>
      <c r="E227" s="36"/>
      <c r="F227" s="523"/>
      <c r="G227" s="523"/>
      <c r="H227" s="36"/>
      <c r="I227" s="36"/>
      <c r="J227" s="36"/>
      <c r="K227" s="36"/>
      <c r="L227" s="523"/>
      <c r="M227" s="36"/>
      <c r="N227" s="36"/>
      <c r="O227" s="36"/>
      <c r="P227" s="36"/>
      <c r="Q227" s="523"/>
      <c r="R227" s="523"/>
      <c r="S227" s="36"/>
      <c r="T227" s="36"/>
      <c r="U227" s="36"/>
      <c r="V227" s="36"/>
      <c r="W227" s="36"/>
      <c r="X227" s="36"/>
      <c r="Y227" s="36"/>
      <c r="Z227" s="36"/>
      <c r="AA227" s="36"/>
    </row>
    <row r="228" spans="1:27" x14ac:dyDescent="0.2">
      <c r="A228" s="46"/>
      <c r="B228" s="872" t="str">
        <f>VLOOKUP(D230,DIPREVS1!A:D,2,FALSE)</f>
        <v>MONTAGEM E DESMONTAGEM DE UM CONJUNTO DE BOMBAS (15CV) PARAATE 70,00M DE COLETORES (INCLUSIVE ESTES)</v>
      </c>
      <c r="C228" s="872"/>
      <c r="D228" s="872"/>
      <c r="E228" s="872"/>
      <c r="F228" s="872"/>
      <c r="G228" s="872"/>
      <c r="H228" s="872"/>
      <c r="I228" s="872"/>
      <c r="J228" s="872"/>
      <c r="K228" s="872"/>
      <c r="L228" s="872"/>
      <c r="M228" s="872"/>
      <c r="N228" s="872"/>
      <c r="O228" s="872"/>
      <c r="P228" s="872"/>
      <c r="Q228" s="872"/>
      <c r="R228" s="872"/>
      <c r="S228" s="872"/>
      <c r="T228" s="872"/>
      <c r="U228" s="872"/>
      <c r="V228" s="872"/>
      <c r="W228" s="872"/>
      <c r="X228" s="872"/>
      <c r="Y228" s="872"/>
      <c r="Z228" s="872"/>
      <c r="AA228" s="37"/>
    </row>
    <row r="229" spans="1:27" x14ac:dyDescent="0.2">
      <c r="A229" s="46"/>
      <c r="B229" s="872"/>
      <c r="C229" s="872"/>
      <c r="D229" s="872"/>
      <c r="E229" s="872"/>
      <c r="F229" s="872"/>
      <c r="G229" s="872"/>
      <c r="H229" s="872"/>
      <c r="I229" s="872"/>
      <c r="J229" s="872"/>
      <c r="K229" s="872"/>
      <c r="L229" s="872"/>
      <c r="M229" s="872"/>
      <c r="N229" s="872"/>
      <c r="O229" s="872"/>
      <c r="P229" s="872"/>
      <c r="Q229" s="872"/>
      <c r="R229" s="872"/>
      <c r="S229" s="872"/>
      <c r="T229" s="872"/>
      <c r="U229" s="872"/>
      <c r="V229" s="872"/>
      <c r="W229" s="872"/>
      <c r="X229" s="872"/>
      <c r="Y229" s="872"/>
      <c r="Z229" s="872"/>
      <c r="AA229" s="37"/>
    </row>
    <row r="230" spans="1:27" x14ac:dyDescent="0.2">
      <c r="A230" s="42">
        <f>A225+1</f>
        <v>75</v>
      </c>
      <c r="B230" s="41"/>
      <c r="C230" s="43" t="s">
        <v>23098</v>
      </c>
      <c r="D230" s="55" t="s">
        <v>11991</v>
      </c>
      <c r="E230" s="37"/>
      <c r="F230" s="37"/>
      <c r="G230" s="37"/>
      <c r="H230" s="48"/>
      <c r="I230" s="48"/>
      <c r="J230" s="37"/>
      <c r="K230" s="37"/>
      <c r="L230" s="37"/>
      <c r="M230" s="37"/>
      <c r="N230" s="37"/>
      <c r="O230" s="37"/>
      <c r="P230" s="37"/>
      <c r="Q230" s="37"/>
      <c r="R230" s="37"/>
      <c r="S230" s="37"/>
      <c r="T230" s="37"/>
      <c r="U230" s="41" t="s">
        <v>23100</v>
      </c>
      <c r="V230" s="41"/>
      <c r="W230" s="861">
        <f>P234</f>
        <v>15</v>
      </c>
      <c r="X230" s="861"/>
      <c r="Y230" s="861"/>
      <c r="Z230" s="862" t="str">
        <f>VLOOKUP(D230,DIPREVS1!A:D,4,FALSE)</f>
        <v>un</v>
      </c>
      <c r="AA230" s="862"/>
    </row>
    <row r="231" spans="1:27" ht="12.75" customHeight="1" x14ac:dyDescent="0.2">
      <c r="A231" s="46"/>
      <c r="B231" s="36" t="s">
        <v>24781</v>
      </c>
      <c r="C231" s="36"/>
      <c r="D231" s="473"/>
      <c r="E231" s="473"/>
      <c r="F231" s="473"/>
      <c r="G231" s="53"/>
      <c r="H231" s="467"/>
      <c r="I231" s="509"/>
      <c r="J231" s="509"/>
      <c r="K231" s="53"/>
      <c r="L231" s="467"/>
      <c r="M231" s="510"/>
      <c r="N231" s="510"/>
      <c r="O231" s="53"/>
      <c r="Q231" s="473"/>
      <c r="R231" s="476">
        <v>0.05</v>
      </c>
      <c r="S231" s="473"/>
      <c r="T231" s="53"/>
      <c r="U231" s="470"/>
      <c r="V231" s="470"/>
      <c r="W231" s="79"/>
      <c r="X231" s="36"/>
      <c r="Y231" s="36"/>
      <c r="Z231" s="36"/>
      <c r="AA231" s="36"/>
    </row>
    <row r="232" spans="1:27" ht="12.75" customHeight="1" x14ac:dyDescent="0.2">
      <c r="A232" s="46"/>
      <c r="B232" s="36" t="s">
        <v>24782</v>
      </c>
      <c r="C232" s="36"/>
      <c r="D232" s="473"/>
      <c r="E232" s="473"/>
      <c r="F232" s="473"/>
      <c r="G232" s="53"/>
      <c r="H232" s="467"/>
      <c r="I232" s="509"/>
      <c r="J232" s="509"/>
      <c r="K232" s="53"/>
      <c r="L232" s="467"/>
      <c r="M232" s="510"/>
      <c r="N232" s="510"/>
      <c r="O232" s="53"/>
      <c r="P232" s="471"/>
      <c r="Q232" s="473"/>
      <c r="R232" s="473"/>
      <c r="S232" s="473"/>
      <c r="T232" s="53"/>
      <c r="U232" s="470"/>
      <c r="V232" s="470"/>
      <c r="W232" s="79"/>
      <c r="X232" s="36"/>
      <c r="Y232" s="36"/>
      <c r="Z232" s="36"/>
      <c r="AA232" s="36"/>
    </row>
    <row r="233" spans="1:27" ht="12.75" customHeight="1" x14ac:dyDescent="0.2">
      <c r="A233" s="46"/>
      <c r="B233" s="36" t="s">
        <v>24783</v>
      </c>
      <c r="C233" s="36"/>
      <c r="D233" s="473"/>
      <c r="E233" s="473"/>
      <c r="F233" s="473"/>
      <c r="G233" s="53"/>
      <c r="H233" s="467"/>
      <c r="I233" s="509"/>
      <c r="J233" s="509"/>
      <c r="K233" s="53"/>
      <c r="L233" s="467"/>
      <c r="M233" s="510"/>
      <c r="N233" s="510"/>
      <c r="O233" s="53"/>
      <c r="P233" s="471"/>
      <c r="Q233" s="473"/>
      <c r="R233" s="473"/>
      <c r="S233" s="473"/>
      <c r="T233" s="53"/>
      <c r="U233" s="470"/>
      <c r="V233" s="470"/>
      <c r="W233" s="79"/>
      <c r="X233" s="36"/>
      <c r="Y233" s="36"/>
      <c r="Z233" s="36"/>
      <c r="AA233" s="36"/>
    </row>
    <row r="234" spans="1:27" ht="12.75" customHeight="1" x14ac:dyDescent="0.2">
      <c r="A234" s="46"/>
      <c r="B234" s="36"/>
      <c r="C234" s="36"/>
      <c r="D234" s="922">
        <f>SUM(RESUMODREN!I60:Z60)+SUM(RESUMODREN!I115:Z115)+SUM(RESUMODREN!I125:T125)+RESUMODREN!I135</f>
        <v>20628</v>
      </c>
      <c r="E234" s="922"/>
      <c r="F234" s="922"/>
      <c r="G234" s="53" t="s">
        <v>0</v>
      </c>
      <c r="H234" s="467" t="s">
        <v>1</v>
      </c>
      <c r="I234" s="923">
        <f>R231</f>
        <v>0.05</v>
      </c>
      <c r="J234" s="923"/>
      <c r="K234" s="467" t="s">
        <v>23720</v>
      </c>
      <c r="L234" s="924">
        <v>70</v>
      </c>
      <c r="M234" s="924"/>
      <c r="N234" s="53" t="s">
        <v>0</v>
      </c>
      <c r="O234" s="471" t="s">
        <v>8</v>
      </c>
      <c r="P234" s="922">
        <f>ROUNDUP((D234*I234)/L234,)</f>
        <v>15</v>
      </c>
      <c r="Q234" s="922"/>
      <c r="R234" s="922"/>
      <c r="S234" s="53" t="s">
        <v>23873</v>
      </c>
      <c r="T234" s="470"/>
      <c r="U234" s="470"/>
      <c r="V234" s="79"/>
      <c r="W234" s="36"/>
      <c r="X234" s="36"/>
      <c r="Y234" s="36"/>
      <c r="Z234" s="36"/>
      <c r="AA234" s="76"/>
    </row>
    <row r="235" spans="1:27" x14ac:dyDescent="0.2">
      <c r="A235" s="46"/>
      <c r="B235" s="36"/>
      <c r="C235" s="79"/>
      <c r="D235" s="76"/>
      <c r="E235" s="79"/>
      <c r="F235" s="469"/>
      <c r="G235" s="469"/>
      <c r="H235" s="79"/>
      <c r="I235" s="475"/>
      <c r="J235" s="471"/>
      <c r="K235" s="471"/>
      <c r="L235" s="79"/>
      <c r="M235" s="475"/>
      <c r="N235" s="471"/>
      <c r="O235" s="471"/>
      <c r="P235" s="79"/>
      <c r="Q235" s="474"/>
      <c r="R235" s="470"/>
      <c r="S235" s="470"/>
      <c r="T235" s="470"/>
      <c r="U235" s="86"/>
      <c r="V235" s="79"/>
      <c r="W235" s="79"/>
      <c r="X235" s="79"/>
      <c r="Y235" s="79"/>
      <c r="Z235" s="36"/>
      <c r="AA235" s="36"/>
    </row>
    <row r="236" spans="1:27" x14ac:dyDescent="0.2">
      <c r="A236" s="46"/>
      <c r="B236" s="872" t="str">
        <f>VLOOKUP(D238,DIPREVS1!A:D,2,FALSE)</f>
        <v>CRAVACAO E RETIRADA DE UMA PONTEIRA FILTRANTE</v>
      </c>
      <c r="C236" s="872"/>
      <c r="D236" s="872"/>
      <c r="E236" s="872"/>
      <c r="F236" s="872"/>
      <c r="G236" s="872"/>
      <c r="H236" s="872"/>
      <c r="I236" s="872"/>
      <c r="J236" s="872"/>
      <c r="K236" s="872"/>
      <c r="L236" s="872"/>
      <c r="M236" s="872"/>
      <c r="N236" s="872"/>
      <c r="O236" s="872"/>
      <c r="P236" s="872"/>
      <c r="Q236" s="872"/>
      <c r="R236" s="872"/>
      <c r="S236" s="872"/>
      <c r="T236" s="872"/>
      <c r="U236" s="872"/>
      <c r="V236" s="872"/>
      <c r="W236" s="872"/>
      <c r="X236" s="872"/>
      <c r="Y236" s="872"/>
      <c r="Z236" s="872"/>
      <c r="AA236" s="37"/>
    </row>
    <row r="237" spans="1:27" x14ac:dyDescent="0.2">
      <c r="A237" s="46"/>
      <c r="B237" s="872"/>
      <c r="C237" s="872"/>
      <c r="D237" s="872"/>
      <c r="E237" s="872"/>
      <c r="F237" s="872"/>
      <c r="G237" s="872"/>
      <c r="H237" s="872"/>
      <c r="I237" s="872"/>
      <c r="J237" s="872"/>
      <c r="K237" s="872"/>
      <c r="L237" s="872"/>
      <c r="M237" s="872"/>
      <c r="N237" s="872"/>
      <c r="O237" s="872"/>
      <c r="P237" s="872"/>
      <c r="Q237" s="872"/>
      <c r="R237" s="872"/>
      <c r="S237" s="872"/>
      <c r="T237" s="872"/>
      <c r="U237" s="872"/>
      <c r="V237" s="872"/>
      <c r="W237" s="872"/>
      <c r="X237" s="872"/>
      <c r="Y237" s="872"/>
      <c r="Z237" s="872"/>
      <c r="AA237" s="37"/>
    </row>
    <row r="238" spans="1:27" x14ac:dyDescent="0.2">
      <c r="A238" s="42">
        <f>A230+1</f>
        <v>76</v>
      </c>
      <c r="B238" s="41"/>
      <c r="C238" s="43" t="s">
        <v>23098</v>
      </c>
      <c r="D238" s="55" t="s">
        <v>11992</v>
      </c>
      <c r="E238" s="37"/>
      <c r="F238" s="37"/>
      <c r="G238" s="37"/>
      <c r="H238" s="48"/>
      <c r="I238" s="48"/>
      <c r="J238" s="37"/>
      <c r="K238" s="37"/>
      <c r="L238" s="37"/>
      <c r="M238" s="37"/>
      <c r="N238" s="37"/>
      <c r="O238" s="37"/>
      <c r="P238" s="37"/>
      <c r="Q238" s="37"/>
      <c r="R238" s="37"/>
      <c r="S238" s="37"/>
      <c r="T238" s="37"/>
      <c r="U238" s="41" t="s">
        <v>23100</v>
      </c>
      <c r="V238" s="41"/>
      <c r="W238" s="861">
        <f>R240</f>
        <v>1376</v>
      </c>
      <c r="X238" s="861"/>
      <c r="Y238" s="861"/>
      <c r="Z238" s="862" t="str">
        <f>VLOOKUP(D238,DIPREVS1!A:D,4,FALSE)</f>
        <v>un</v>
      </c>
      <c r="AA238" s="862"/>
    </row>
    <row r="239" spans="1:27" ht="12.75" customHeight="1" x14ac:dyDescent="0.2">
      <c r="A239" s="46"/>
      <c r="B239" s="44" t="s">
        <v>24784</v>
      </c>
      <c r="C239" s="36"/>
      <c r="D239" s="473"/>
      <c r="E239" s="511"/>
      <c r="F239" s="511"/>
      <c r="G239" s="53"/>
      <c r="H239" s="53"/>
      <c r="I239" s="509"/>
      <c r="J239" s="509"/>
      <c r="K239" s="53"/>
      <c r="L239" s="467"/>
      <c r="M239" s="510"/>
      <c r="N239" s="510"/>
      <c r="O239" s="53"/>
      <c r="P239" s="471"/>
      <c r="Q239" s="473"/>
      <c r="R239" s="473"/>
      <c r="S239" s="473"/>
      <c r="T239" s="53"/>
      <c r="U239" s="470"/>
      <c r="V239" s="470"/>
      <c r="W239" s="79"/>
      <c r="X239" s="36"/>
      <c r="Y239" s="36"/>
      <c r="Z239" s="36"/>
      <c r="AA239" s="36"/>
    </row>
    <row r="240" spans="1:27" ht="12.75" customHeight="1" x14ac:dyDescent="0.2">
      <c r="A240" s="46"/>
      <c r="B240" s="76"/>
      <c r="C240" s="878">
        <f>D234</f>
        <v>20628</v>
      </c>
      <c r="D240" s="878"/>
      <c r="E240" s="878"/>
      <c r="F240" s="512" t="s">
        <v>0</v>
      </c>
      <c r="G240" s="473" t="s">
        <v>1</v>
      </c>
      <c r="H240" s="925">
        <f>I234</f>
        <v>0.05</v>
      </c>
      <c r="I240" s="925"/>
      <c r="J240" s="513" t="s">
        <v>1</v>
      </c>
      <c r="K240" s="467">
        <v>2</v>
      </c>
      <c r="L240" s="514" t="s">
        <v>24785</v>
      </c>
      <c r="M240" s="509"/>
      <c r="N240" s="467" t="s">
        <v>23720</v>
      </c>
      <c r="O240" s="467">
        <v>1.5</v>
      </c>
      <c r="P240" s="515" t="s">
        <v>0</v>
      </c>
      <c r="Q240" s="515" t="s">
        <v>8</v>
      </c>
      <c r="R240" s="931">
        <f>ROUNDUP((C240*H240*K240)/O240,)</f>
        <v>1376</v>
      </c>
      <c r="S240" s="931"/>
      <c r="T240" s="931"/>
      <c r="U240" s="473" t="s">
        <v>23873</v>
      </c>
      <c r="V240" s="470"/>
      <c r="W240" s="79"/>
      <c r="X240" s="36"/>
      <c r="Y240" s="36"/>
      <c r="Z240" s="36"/>
      <c r="AA240" s="36"/>
    </row>
    <row r="241" spans="1:27" x14ac:dyDescent="0.2">
      <c r="A241" s="46"/>
      <c r="B241" s="36"/>
      <c r="C241" s="79"/>
      <c r="D241" s="76"/>
      <c r="E241" s="79"/>
      <c r="F241" s="469"/>
      <c r="G241" s="469"/>
      <c r="H241" s="79"/>
      <c r="I241" s="475"/>
      <c r="J241" s="471"/>
      <c r="K241" s="471"/>
      <c r="L241" s="79"/>
      <c r="M241" s="475"/>
      <c r="N241" s="471"/>
      <c r="O241" s="471"/>
      <c r="P241" s="79"/>
      <c r="Q241" s="474"/>
      <c r="R241" s="470"/>
      <c r="S241" s="470"/>
      <c r="T241" s="470"/>
      <c r="U241" s="86"/>
      <c r="V241" s="79"/>
      <c r="W241" s="79"/>
      <c r="X241" s="79"/>
      <c r="Y241" s="79"/>
      <c r="Z241" s="36"/>
      <c r="AA241" s="36"/>
    </row>
    <row r="242" spans="1:27" x14ac:dyDescent="0.2">
      <c r="A242" s="46"/>
      <c r="B242" s="872" t="str">
        <f>VLOOKUP(D244,DIPREVS1!A:D,2,FALSE)</f>
        <v>OPERACAO E MANUTENCAO DO SISTEMA,EXCLUSIVE ENERGIA ELETRICA,PELO TEMPO CORRIDO DE EMPREGO NA OBRA</v>
      </c>
      <c r="C242" s="872"/>
      <c r="D242" s="872"/>
      <c r="E242" s="872"/>
      <c r="F242" s="872"/>
      <c r="G242" s="872"/>
      <c r="H242" s="872"/>
      <c r="I242" s="872"/>
      <c r="J242" s="872"/>
      <c r="K242" s="872"/>
      <c r="L242" s="872"/>
      <c r="M242" s="872"/>
      <c r="N242" s="872"/>
      <c r="O242" s="872"/>
      <c r="P242" s="872"/>
      <c r="Q242" s="872"/>
      <c r="R242" s="872"/>
      <c r="S242" s="872"/>
      <c r="T242" s="872"/>
      <c r="U242" s="872"/>
      <c r="V242" s="872"/>
      <c r="W242" s="872"/>
      <c r="X242" s="872"/>
      <c r="Y242" s="872"/>
      <c r="Z242" s="872"/>
      <c r="AA242" s="37"/>
    </row>
    <row r="243" spans="1:27" x14ac:dyDescent="0.2">
      <c r="A243" s="46"/>
      <c r="B243" s="872"/>
      <c r="C243" s="872"/>
      <c r="D243" s="872"/>
      <c r="E243" s="872"/>
      <c r="F243" s="872"/>
      <c r="G243" s="872"/>
      <c r="H243" s="872"/>
      <c r="I243" s="872"/>
      <c r="J243" s="872"/>
      <c r="K243" s="872"/>
      <c r="L243" s="872"/>
      <c r="M243" s="872"/>
      <c r="N243" s="872"/>
      <c r="O243" s="872"/>
      <c r="P243" s="872"/>
      <c r="Q243" s="872"/>
      <c r="R243" s="872"/>
      <c r="S243" s="872"/>
      <c r="T243" s="872"/>
      <c r="U243" s="872"/>
      <c r="V243" s="872"/>
      <c r="W243" s="872"/>
      <c r="X243" s="872"/>
      <c r="Y243" s="872"/>
      <c r="Z243" s="872"/>
      <c r="AA243" s="37"/>
    </row>
    <row r="244" spans="1:27" x14ac:dyDescent="0.2">
      <c r="A244" s="42">
        <f>A238+1</f>
        <v>77</v>
      </c>
      <c r="B244" s="41"/>
      <c r="C244" s="43" t="s">
        <v>23098</v>
      </c>
      <c r="D244" s="55" t="s">
        <v>11993</v>
      </c>
      <c r="E244" s="37"/>
      <c r="F244" s="37"/>
      <c r="G244" s="37"/>
      <c r="H244" s="48"/>
      <c r="I244" s="48"/>
      <c r="J244" s="37"/>
      <c r="K244" s="37"/>
      <c r="L244" s="37"/>
      <c r="M244" s="37"/>
      <c r="N244" s="37"/>
      <c r="O244" s="37"/>
      <c r="P244" s="37"/>
      <c r="Q244" s="37"/>
      <c r="R244" s="37"/>
      <c r="S244" s="37"/>
      <c r="T244" s="37"/>
      <c r="U244" s="41" t="s">
        <v>23100</v>
      </c>
      <c r="V244" s="41"/>
      <c r="W244" s="861">
        <v>100</v>
      </c>
      <c r="X244" s="861"/>
      <c r="Y244" s="861"/>
      <c r="Z244" s="862" t="str">
        <f>VLOOKUP(D244,DIPREVS1!A:D,4,FALSE)</f>
        <v>dia</v>
      </c>
      <c r="AA244" s="862"/>
    </row>
    <row r="245" spans="1:27" x14ac:dyDescent="0.2">
      <c r="A245" s="46"/>
      <c r="B245" s="36"/>
      <c r="C245" s="79"/>
      <c r="D245" s="76"/>
      <c r="E245" s="79"/>
      <c r="F245" s="469"/>
      <c r="G245" s="469"/>
      <c r="H245" s="79"/>
      <c r="I245" s="475"/>
      <c r="J245" s="471"/>
      <c r="K245" s="471"/>
      <c r="L245" s="79"/>
      <c r="M245" s="475"/>
      <c r="N245" s="471"/>
      <c r="O245" s="471"/>
      <c r="P245" s="79"/>
      <c r="Q245" s="474"/>
      <c r="R245" s="470"/>
      <c r="S245" s="470"/>
      <c r="T245" s="470"/>
      <c r="U245" s="86"/>
      <c r="V245" s="79"/>
      <c r="W245" s="79"/>
      <c r="X245" s="79"/>
      <c r="Y245" s="79"/>
      <c r="Z245" s="36"/>
      <c r="AA245" s="36"/>
    </row>
    <row r="246" spans="1:27" x14ac:dyDescent="0.2">
      <c r="A246" s="46"/>
      <c r="B246" s="872" t="str">
        <f>VLOOKUP(D248,DIPREVS1!A:D,2,FALSE)</f>
        <v>ENERGIA CONSUMIDA PELO SISTEMA,MEDIDA PELA POTENCIA INSTALADA E PELO TEMPO DE FUNCIONAMENTO</v>
      </c>
      <c r="C246" s="872"/>
      <c r="D246" s="872"/>
      <c r="E246" s="872"/>
      <c r="F246" s="872"/>
      <c r="G246" s="872"/>
      <c r="H246" s="872"/>
      <c r="I246" s="872"/>
      <c r="J246" s="872"/>
      <c r="K246" s="872"/>
      <c r="L246" s="872"/>
      <c r="M246" s="872"/>
      <c r="N246" s="872"/>
      <c r="O246" s="872"/>
      <c r="P246" s="872"/>
      <c r="Q246" s="872"/>
      <c r="R246" s="872"/>
      <c r="S246" s="872"/>
      <c r="T246" s="872"/>
      <c r="U246" s="872"/>
      <c r="V246" s="872"/>
      <c r="W246" s="872"/>
      <c r="X246" s="872"/>
      <c r="Y246" s="872"/>
      <c r="Z246" s="872"/>
      <c r="AA246" s="37"/>
    </row>
    <row r="247" spans="1:27" x14ac:dyDescent="0.2">
      <c r="A247" s="46"/>
      <c r="B247" s="872"/>
      <c r="C247" s="872"/>
      <c r="D247" s="872"/>
      <c r="E247" s="872"/>
      <c r="F247" s="872"/>
      <c r="G247" s="872"/>
      <c r="H247" s="872"/>
      <c r="I247" s="872"/>
      <c r="J247" s="872"/>
      <c r="K247" s="872"/>
      <c r="L247" s="872"/>
      <c r="M247" s="872"/>
      <c r="N247" s="872"/>
      <c r="O247" s="872"/>
      <c r="P247" s="872"/>
      <c r="Q247" s="872"/>
      <c r="R247" s="872"/>
      <c r="S247" s="872"/>
      <c r="T247" s="872"/>
      <c r="U247" s="872"/>
      <c r="V247" s="872"/>
      <c r="W247" s="872"/>
      <c r="X247" s="872"/>
      <c r="Y247" s="872"/>
      <c r="Z247" s="872"/>
      <c r="AA247" s="37"/>
    </row>
    <row r="248" spans="1:27" x14ac:dyDescent="0.2">
      <c r="A248" s="42">
        <f>A244+1</f>
        <v>78</v>
      </c>
      <c r="B248" s="41"/>
      <c r="C248" s="43" t="s">
        <v>23098</v>
      </c>
      <c r="D248" s="55" t="s">
        <v>11994</v>
      </c>
      <c r="E248" s="37"/>
      <c r="F248" s="37"/>
      <c r="G248" s="37"/>
      <c r="H248" s="48"/>
      <c r="I248" s="48"/>
      <c r="J248" s="37"/>
      <c r="K248" s="37"/>
      <c r="L248" s="37"/>
      <c r="M248" s="37"/>
      <c r="N248" s="37"/>
      <c r="O248" s="37"/>
      <c r="P248" s="37"/>
      <c r="Q248" s="37"/>
      <c r="R248" s="37"/>
      <c r="S248" s="37"/>
      <c r="T248" s="37"/>
      <c r="U248" s="41" t="s">
        <v>23100</v>
      </c>
      <c r="V248" s="41"/>
      <c r="W248" s="861">
        <f>S251</f>
        <v>180000</v>
      </c>
      <c r="X248" s="861"/>
      <c r="Y248" s="861"/>
      <c r="Z248" s="862" t="str">
        <f>VLOOKUP(D248,DIPREVS1!A:D,4,FALSE)</f>
        <v>cv x h</v>
      </c>
      <c r="AA248" s="862"/>
    </row>
    <row r="249" spans="1:27" x14ac:dyDescent="0.2">
      <c r="A249" s="46"/>
      <c r="B249" s="36" t="s">
        <v>24786</v>
      </c>
      <c r="C249" s="79"/>
      <c r="D249" s="76"/>
      <c r="E249" s="79"/>
      <c r="F249" s="469"/>
      <c r="G249" s="469"/>
      <c r="H249" s="79"/>
      <c r="I249" s="475"/>
      <c r="J249" s="471"/>
      <c r="K249" s="471"/>
      <c r="L249" s="79"/>
      <c r="M249" s="475"/>
      <c r="N249" s="471"/>
      <c r="O249" s="471"/>
      <c r="P249" s="79"/>
      <c r="Q249" s="474"/>
      <c r="R249" s="470"/>
      <c r="S249" s="470"/>
      <c r="T249" s="470"/>
      <c r="U249" s="86"/>
      <c r="V249" s="79"/>
      <c r="W249" s="79"/>
      <c r="X249" s="79"/>
      <c r="Y249" s="79"/>
      <c r="Z249" s="36"/>
      <c r="AA249" s="36"/>
    </row>
    <row r="250" spans="1:27" x14ac:dyDescent="0.2">
      <c r="A250" s="46"/>
      <c r="B250" s="36"/>
      <c r="C250" s="79"/>
      <c r="D250" s="76"/>
      <c r="E250" s="79"/>
      <c r="F250" s="469"/>
      <c r="G250" s="469"/>
      <c r="H250" s="79"/>
      <c r="I250" s="475"/>
      <c r="J250" s="471"/>
      <c r="K250" s="471"/>
      <c r="L250" s="79"/>
      <c r="M250" s="475"/>
      <c r="N250" s="471"/>
      <c r="O250" s="471"/>
      <c r="P250" s="79"/>
      <c r="Q250" s="474"/>
      <c r="R250" s="470"/>
      <c r="S250" s="470"/>
      <c r="T250" s="470"/>
      <c r="U250" s="86"/>
      <c r="V250" s="79"/>
      <c r="W250" s="79"/>
      <c r="X250" s="79"/>
      <c r="Y250" s="79"/>
      <c r="Z250" s="36"/>
      <c r="AA250" s="36"/>
    </row>
    <row r="251" spans="1:27" x14ac:dyDescent="0.2">
      <c r="A251" s="46"/>
      <c r="B251" s="36"/>
      <c r="C251" s="878">
        <f>W230</f>
        <v>15</v>
      </c>
      <c r="D251" s="878"/>
      <c r="E251" s="475" t="s">
        <v>23873</v>
      </c>
      <c r="F251" s="469" t="s">
        <v>1</v>
      </c>
      <c r="G251" s="878">
        <v>15</v>
      </c>
      <c r="H251" s="878"/>
      <c r="I251" s="475" t="s">
        <v>24787</v>
      </c>
      <c r="J251" s="471" t="s">
        <v>23862</v>
      </c>
      <c r="K251" s="926">
        <f>W244</f>
        <v>100</v>
      </c>
      <c r="L251" s="927"/>
      <c r="M251" s="475" t="s">
        <v>24788</v>
      </c>
      <c r="N251" s="471" t="s">
        <v>1</v>
      </c>
      <c r="O251" s="926">
        <v>8</v>
      </c>
      <c r="P251" s="927"/>
      <c r="Q251" s="516" t="s">
        <v>24789</v>
      </c>
      <c r="R251" s="470"/>
      <c r="S251" s="926">
        <f>ROUND(C251*G251*K251*O251,2)</f>
        <v>180000</v>
      </c>
      <c r="T251" s="926"/>
      <c r="U251" s="926"/>
      <c r="V251" s="79" t="s">
        <v>23093</v>
      </c>
      <c r="W251" s="79"/>
      <c r="X251" s="79"/>
      <c r="Y251" s="79"/>
      <c r="Z251" s="36"/>
      <c r="AA251" s="36"/>
    </row>
    <row r="252" spans="1:27" x14ac:dyDescent="0.2">
      <c r="A252" s="46"/>
      <c r="B252" s="36"/>
      <c r="C252" s="48"/>
      <c r="D252" s="36"/>
      <c r="E252" s="36"/>
      <c r="F252" s="523"/>
      <c r="G252" s="523"/>
      <c r="H252" s="36"/>
      <c r="I252" s="36"/>
      <c r="J252" s="36"/>
      <c r="K252" s="36"/>
      <c r="L252" s="523"/>
      <c r="M252" s="36"/>
      <c r="N252" s="36"/>
      <c r="O252" s="36"/>
      <c r="P252" s="36"/>
      <c r="Q252" s="523"/>
      <c r="R252" s="523"/>
      <c r="S252" s="36"/>
      <c r="T252" s="36"/>
      <c r="U252" s="36"/>
      <c r="V252" s="36"/>
      <c r="W252" s="36"/>
      <c r="X252" s="36"/>
      <c r="Y252" s="36"/>
      <c r="Z252" s="36"/>
      <c r="AA252" s="36"/>
    </row>
    <row r="253" spans="1:27" x14ac:dyDescent="0.2">
      <c r="A253" s="46"/>
      <c r="B253" s="872" t="str">
        <f>VLOOKUP(D255,DIPREVS1!A:D,2,FALSE)</f>
        <v>BARRAGEM PROVISORIA OU ENSECADEIRA, PARA DESVIO DE PEQUENOSCURSOS D'AGUA,COM SACOS DE AREIA EMPILHADOS,INCLUSIVE FORNECIMENTO DOS MATERIAIS,ENSACAMENTO,EMPILHAMENTO E RETIRADA</v>
      </c>
      <c r="C253" s="872"/>
      <c r="D253" s="872"/>
      <c r="E253" s="872"/>
      <c r="F253" s="872"/>
      <c r="G253" s="872"/>
      <c r="H253" s="872"/>
      <c r="I253" s="872"/>
      <c r="J253" s="872"/>
      <c r="K253" s="872"/>
      <c r="L253" s="872"/>
      <c r="M253" s="872"/>
      <c r="N253" s="872"/>
      <c r="O253" s="872"/>
      <c r="P253" s="872"/>
      <c r="Q253" s="872"/>
      <c r="R253" s="872"/>
      <c r="S253" s="872"/>
      <c r="T253" s="872"/>
      <c r="U253" s="872"/>
      <c r="V253" s="872"/>
      <c r="W253" s="872"/>
      <c r="X253" s="872"/>
      <c r="Y253" s="872"/>
      <c r="Z253" s="872"/>
      <c r="AA253" s="37"/>
    </row>
    <row r="254" spans="1:27" x14ac:dyDescent="0.2">
      <c r="A254" s="46"/>
      <c r="B254" s="872"/>
      <c r="C254" s="872"/>
      <c r="D254" s="872"/>
      <c r="E254" s="872"/>
      <c r="F254" s="872"/>
      <c r="G254" s="872"/>
      <c r="H254" s="872"/>
      <c r="I254" s="872"/>
      <c r="J254" s="872"/>
      <c r="K254" s="872"/>
      <c r="L254" s="872"/>
      <c r="M254" s="872"/>
      <c r="N254" s="872"/>
      <c r="O254" s="872"/>
      <c r="P254" s="872"/>
      <c r="Q254" s="872"/>
      <c r="R254" s="872"/>
      <c r="S254" s="872"/>
      <c r="T254" s="872"/>
      <c r="U254" s="872"/>
      <c r="V254" s="872"/>
      <c r="W254" s="872"/>
      <c r="X254" s="872"/>
      <c r="Y254" s="872"/>
      <c r="Z254" s="872"/>
      <c r="AA254" s="37"/>
    </row>
    <row r="255" spans="1:27" x14ac:dyDescent="0.2">
      <c r="A255" s="42">
        <f>A248+1</f>
        <v>79</v>
      </c>
      <c r="B255" s="41"/>
      <c r="C255" s="43" t="s">
        <v>23098</v>
      </c>
      <c r="D255" s="55" t="s">
        <v>14783</v>
      </c>
      <c r="E255" s="37"/>
      <c r="F255" s="37"/>
      <c r="G255" s="37"/>
      <c r="H255" s="48"/>
      <c r="I255" s="48"/>
      <c r="J255" s="37"/>
      <c r="K255" s="37"/>
      <c r="L255" s="37"/>
      <c r="M255" s="37"/>
      <c r="N255" s="37"/>
      <c r="O255" s="37"/>
      <c r="P255" s="37"/>
      <c r="Q255" s="37"/>
      <c r="R255" s="37"/>
      <c r="S255" s="37"/>
      <c r="T255" s="37"/>
      <c r="U255" s="41" t="s">
        <v>23100</v>
      </c>
      <c r="V255" s="41"/>
      <c r="W255" s="861">
        <f>R258</f>
        <v>192</v>
      </c>
      <c r="X255" s="861"/>
      <c r="Y255" s="861"/>
      <c r="Z255" s="862" t="str">
        <f>VLOOKUP(D255,DIPREVS1!A:D,4,FALSE)</f>
        <v>m3</v>
      </c>
      <c r="AA255" s="862"/>
    </row>
    <row r="256" spans="1:27" x14ac:dyDescent="0.2">
      <c r="A256" s="46"/>
      <c r="B256" s="36" t="s">
        <v>25184</v>
      </c>
      <c r="C256" s="48"/>
      <c r="D256" s="36"/>
      <c r="E256" s="36"/>
      <c r="F256" s="472"/>
      <c r="G256" s="472"/>
      <c r="H256" s="36"/>
      <c r="I256" s="36"/>
      <c r="J256" s="36"/>
      <c r="K256" s="36"/>
      <c r="L256" s="472"/>
      <c r="M256" s="36"/>
      <c r="N256" s="36"/>
      <c r="O256" s="36"/>
      <c r="P256" s="36"/>
      <c r="Q256" s="472"/>
      <c r="R256" s="472"/>
      <c r="S256" s="36"/>
      <c r="T256" s="36"/>
      <c r="U256" s="36"/>
      <c r="V256" s="36"/>
      <c r="W256" s="36"/>
      <c r="X256" s="36"/>
      <c r="Y256" s="36"/>
      <c r="Z256" s="36"/>
      <c r="AA256" s="36"/>
    </row>
    <row r="257" spans="1:27" x14ac:dyDescent="0.2">
      <c r="A257" s="46"/>
      <c r="B257" s="36" t="s">
        <v>24790</v>
      </c>
      <c r="C257" s="48"/>
      <c r="D257" s="36"/>
      <c r="E257" s="36"/>
      <c r="F257" s="472"/>
      <c r="G257" s="472"/>
      <c r="H257" s="36"/>
      <c r="I257" s="36"/>
      <c r="J257" s="36"/>
      <c r="K257" s="36"/>
      <c r="L257" s="472"/>
      <c r="M257" s="36"/>
      <c r="N257" s="36"/>
      <c r="O257" s="36"/>
      <c r="P257" s="36"/>
      <c r="Q257" s="472"/>
      <c r="R257" s="472"/>
      <c r="S257" s="36"/>
      <c r="T257" s="36"/>
      <c r="U257" s="36"/>
      <c r="V257" s="36"/>
      <c r="W257" s="36"/>
      <c r="X257" s="36"/>
      <c r="Y257" s="36"/>
      <c r="Z257" s="36"/>
      <c r="AA257" s="36"/>
    </row>
    <row r="258" spans="1:27" x14ac:dyDescent="0.2">
      <c r="A258" s="46"/>
      <c r="B258" s="878">
        <v>8</v>
      </c>
      <c r="C258" s="878"/>
      <c r="D258" s="44" t="s">
        <v>23873</v>
      </c>
      <c r="E258" s="468" t="s">
        <v>1</v>
      </c>
      <c r="F258" s="878">
        <v>4</v>
      </c>
      <c r="G258" s="878"/>
      <c r="H258" s="36" t="s">
        <v>0</v>
      </c>
      <c r="I258" s="466" t="s">
        <v>1</v>
      </c>
      <c r="J258" s="878">
        <v>2</v>
      </c>
      <c r="K258" s="878"/>
      <c r="L258" s="472" t="s">
        <v>0</v>
      </c>
      <c r="M258" s="466" t="s">
        <v>1</v>
      </c>
      <c r="N258" s="878">
        <v>3</v>
      </c>
      <c r="O258" s="878"/>
      <c r="P258" s="36" t="s">
        <v>0</v>
      </c>
      <c r="Q258" s="472" t="s">
        <v>8</v>
      </c>
      <c r="R258" s="878">
        <f>ROUND(B258*F258*J258*N258,2)</f>
        <v>192</v>
      </c>
      <c r="S258" s="878"/>
      <c r="T258" s="878"/>
      <c r="U258" s="36" t="s">
        <v>6</v>
      </c>
      <c r="V258" s="36"/>
      <c r="W258" s="36"/>
      <c r="X258" s="36"/>
      <c r="Y258" s="36"/>
      <c r="Z258" s="36"/>
      <c r="AA258" s="36"/>
    </row>
    <row r="259" spans="1:27" x14ac:dyDescent="0.2">
      <c r="A259" s="46"/>
      <c r="B259" s="36"/>
      <c r="C259" s="48"/>
      <c r="D259" s="36"/>
      <c r="E259" s="36"/>
      <c r="F259" s="152"/>
      <c r="G259" s="152"/>
      <c r="H259" s="36"/>
      <c r="I259" s="36"/>
      <c r="J259" s="36"/>
      <c r="K259" s="36"/>
      <c r="L259" s="152"/>
      <c r="M259" s="36"/>
      <c r="N259" s="36"/>
      <c r="O259" s="36"/>
      <c r="P259" s="36"/>
      <c r="Q259" s="152"/>
      <c r="R259" s="152"/>
      <c r="S259" s="36"/>
      <c r="T259" s="36"/>
      <c r="U259" s="36"/>
      <c r="V259" s="36"/>
      <c r="W259" s="36"/>
      <c r="X259" s="36"/>
      <c r="Y259" s="36"/>
      <c r="Z259" s="36"/>
      <c r="AA259" s="36"/>
    </row>
    <row r="260" spans="1:27" x14ac:dyDescent="0.2">
      <c r="A260" s="46"/>
      <c r="B260" s="872" t="str">
        <f>VLOOKUP(D263,DIPREVS1!A:D,2,FALSE)</f>
        <v>ESCORAMENTO DE VALA/CAVA ATE 4,00M DE PROFUNDIDADE,COM PRANCHOES EM PECAS DE MADEIRA DE 3ª DE 3"X9",CRAVACAO E RETIRADADOS PRANCHOES COM EQUIPAMENTOS.A MEDICAO DO SERVICO E FEITAPELA AREA EFETIVAMENTE EM CONTATO COM OS PRANCHOES.CONSIDERANDO A MADEIRA REUTILIZADA 2 VEZES.FORNECIMENTO E COLOCACAO</v>
      </c>
      <c r="C260" s="872"/>
      <c r="D260" s="872"/>
      <c r="E260" s="872"/>
      <c r="F260" s="872"/>
      <c r="G260" s="872"/>
      <c r="H260" s="872"/>
      <c r="I260" s="872"/>
      <c r="J260" s="872"/>
      <c r="K260" s="872"/>
      <c r="L260" s="872"/>
      <c r="M260" s="872"/>
      <c r="N260" s="872"/>
      <c r="O260" s="872"/>
      <c r="P260" s="872"/>
      <c r="Q260" s="872"/>
      <c r="R260" s="872"/>
      <c r="S260" s="872"/>
      <c r="T260" s="872"/>
      <c r="U260" s="872"/>
      <c r="V260" s="872"/>
      <c r="W260" s="872"/>
      <c r="X260" s="872"/>
      <c r="Y260" s="872"/>
      <c r="Z260" s="872"/>
      <c r="AA260" s="37"/>
    </row>
    <row r="261" spans="1:27" x14ac:dyDescent="0.2">
      <c r="A261" s="46"/>
      <c r="B261" s="872"/>
      <c r="C261" s="872"/>
      <c r="D261" s="872"/>
      <c r="E261" s="872"/>
      <c r="F261" s="872"/>
      <c r="G261" s="872"/>
      <c r="H261" s="872"/>
      <c r="I261" s="872"/>
      <c r="J261" s="872"/>
      <c r="K261" s="872"/>
      <c r="L261" s="872"/>
      <c r="M261" s="872"/>
      <c r="N261" s="872"/>
      <c r="O261" s="872"/>
      <c r="P261" s="872"/>
      <c r="Q261" s="872"/>
      <c r="R261" s="872"/>
      <c r="S261" s="872"/>
      <c r="T261" s="872"/>
      <c r="U261" s="872"/>
      <c r="V261" s="872"/>
      <c r="W261" s="872"/>
      <c r="X261" s="872"/>
      <c r="Y261" s="872"/>
      <c r="Z261" s="872"/>
      <c r="AA261" s="37"/>
    </row>
    <row r="262" spans="1:27" x14ac:dyDescent="0.2">
      <c r="A262" s="46"/>
      <c r="B262" s="872"/>
      <c r="C262" s="872"/>
      <c r="D262" s="872"/>
      <c r="E262" s="872"/>
      <c r="F262" s="872"/>
      <c r="G262" s="872"/>
      <c r="H262" s="872"/>
      <c r="I262" s="872"/>
      <c r="J262" s="872"/>
      <c r="K262" s="872"/>
      <c r="L262" s="872"/>
      <c r="M262" s="872"/>
      <c r="N262" s="872"/>
      <c r="O262" s="872"/>
      <c r="P262" s="872"/>
      <c r="Q262" s="872"/>
      <c r="R262" s="872"/>
      <c r="S262" s="872"/>
      <c r="T262" s="872"/>
      <c r="U262" s="872"/>
      <c r="V262" s="872"/>
      <c r="W262" s="872"/>
      <c r="X262" s="872"/>
      <c r="Y262" s="872"/>
      <c r="Z262" s="872"/>
      <c r="AA262" s="37"/>
    </row>
    <row r="263" spans="1:27" x14ac:dyDescent="0.2">
      <c r="A263" s="42">
        <f>A255+1</f>
        <v>80</v>
      </c>
      <c r="B263" s="41"/>
      <c r="C263" s="43" t="s">
        <v>23098</v>
      </c>
      <c r="D263" s="55" t="s">
        <v>13290</v>
      </c>
      <c r="E263" s="37"/>
      <c r="F263" s="37"/>
      <c r="G263" s="37"/>
      <c r="H263" s="48"/>
      <c r="I263" s="48"/>
      <c r="J263" s="37"/>
      <c r="K263" s="37"/>
      <c r="L263" s="37"/>
      <c r="M263" s="37"/>
      <c r="N263" s="37"/>
      <c r="O263" s="37"/>
      <c r="P263" s="37"/>
      <c r="Q263" s="37"/>
      <c r="R263" s="37"/>
      <c r="S263" s="37"/>
      <c r="T263" s="37"/>
      <c r="U263" s="41" t="s">
        <v>23100</v>
      </c>
      <c r="V263" s="41"/>
      <c r="W263" s="861">
        <f>DREN.ESCAV!V1059+DREN.ESCAV!AM1059</f>
        <v>68870.599999999991</v>
      </c>
      <c r="X263" s="861"/>
      <c r="Y263" s="861"/>
      <c r="Z263" s="862" t="str">
        <f>VLOOKUP(D263,DIPREVS1!A:D,4,FALSE)</f>
        <v>m2</v>
      </c>
      <c r="AA263" s="862"/>
    </row>
    <row r="264" spans="1:27" x14ac:dyDescent="0.2">
      <c r="A264" s="46"/>
      <c r="B264" s="36"/>
      <c r="C264" s="48" t="s">
        <v>23731</v>
      </c>
      <c r="D264" s="36"/>
      <c r="E264" s="36"/>
      <c r="F264" s="47"/>
      <c r="G264" s="47"/>
      <c r="H264" s="36"/>
      <c r="I264" s="36"/>
      <c r="J264" s="36"/>
      <c r="K264" s="36"/>
      <c r="L264" s="47"/>
      <c r="M264" s="36"/>
      <c r="N264" s="36"/>
      <c r="O264" s="36"/>
      <c r="P264" s="36"/>
      <c r="Q264" s="47"/>
      <c r="R264" s="47"/>
      <c r="S264" s="36"/>
      <c r="T264" s="36"/>
      <c r="U264" s="36"/>
      <c r="V264" s="36"/>
      <c r="W264" s="36"/>
      <c r="X264" s="36"/>
      <c r="Y264" s="36"/>
      <c r="Z264" s="36"/>
      <c r="AA264" s="36"/>
    </row>
    <row r="265" spans="1:27" x14ac:dyDescent="0.2">
      <c r="A265" s="46"/>
      <c r="B265" s="36"/>
      <c r="C265" s="48"/>
      <c r="D265" s="36"/>
      <c r="E265" s="36"/>
      <c r="F265" s="523"/>
      <c r="G265" s="523"/>
      <c r="H265" s="36"/>
      <c r="I265" s="36"/>
      <c r="J265" s="36"/>
      <c r="K265" s="36"/>
      <c r="L265" s="523"/>
      <c r="M265" s="36"/>
      <c r="N265" s="36"/>
      <c r="O265" s="36"/>
      <c r="P265" s="36"/>
      <c r="Q265" s="523"/>
      <c r="R265" s="523"/>
      <c r="S265" s="36"/>
      <c r="T265" s="36"/>
      <c r="U265" s="36"/>
      <c r="V265" s="36"/>
      <c r="W265" s="36"/>
      <c r="X265" s="36"/>
      <c r="Y265" s="36"/>
      <c r="Z265" s="36"/>
      <c r="AA265" s="36"/>
    </row>
    <row r="266" spans="1:27" x14ac:dyDescent="0.2">
      <c r="A266" s="46"/>
      <c r="B266" s="872" t="str">
        <f>VLOOKUP(D269,DIPREVS1!A:D,2,FALSE)</f>
        <v>ESCORAMENTO DE VALAS EM PRANCHADA HORIZONTAL,EMPREGANDO-SE MADEIRA DE 3ª E PERFIL METALICO "H" DE 6"X6",REUTILIZADOS EM5 VEZES,INCLUSIVE FORNECIMENTO DE TODOS OS MATERIAIS,COLOCACAO E RETIRADA</v>
      </c>
      <c r="C266" s="872"/>
      <c r="D266" s="872"/>
      <c r="E266" s="872"/>
      <c r="F266" s="872"/>
      <c r="G266" s="872"/>
      <c r="H266" s="872"/>
      <c r="I266" s="872"/>
      <c r="J266" s="872"/>
      <c r="K266" s="872"/>
      <c r="L266" s="872"/>
      <c r="M266" s="872"/>
      <c r="N266" s="872"/>
      <c r="O266" s="872"/>
      <c r="P266" s="872"/>
      <c r="Q266" s="872"/>
      <c r="R266" s="872"/>
      <c r="S266" s="872"/>
      <c r="T266" s="872"/>
      <c r="U266" s="872"/>
      <c r="V266" s="872"/>
      <c r="W266" s="872"/>
      <c r="X266" s="872"/>
      <c r="Y266" s="872"/>
      <c r="Z266" s="872"/>
      <c r="AA266" s="37"/>
    </row>
    <row r="267" spans="1:27" x14ac:dyDescent="0.2">
      <c r="A267" s="46"/>
      <c r="B267" s="872"/>
      <c r="C267" s="872"/>
      <c r="D267" s="872"/>
      <c r="E267" s="872"/>
      <c r="F267" s="872"/>
      <c r="G267" s="872"/>
      <c r="H267" s="872"/>
      <c r="I267" s="872"/>
      <c r="J267" s="872"/>
      <c r="K267" s="872"/>
      <c r="L267" s="872"/>
      <c r="M267" s="872"/>
      <c r="N267" s="872"/>
      <c r="O267" s="872"/>
      <c r="P267" s="872"/>
      <c r="Q267" s="872"/>
      <c r="R267" s="872"/>
      <c r="S267" s="872"/>
      <c r="T267" s="872"/>
      <c r="U267" s="872"/>
      <c r="V267" s="872"/>
      <c r="W267" s="872"/>
      <c r="X267" s="872"/>
      <c r="Y267" s="872"/>
      <c r="Z267" s="872"/>
      <c r="AA267" s="37"/>
    </row>
    <row r="268" spans="1:27" x14ac:dyDescent="0.2">
      <c r="A268" s="46"/>
      <c r="B268" s="872"/>
      <c r="C268" s="872"/>
      <c r="D268" s="872"/>
      <c r="E268" s="872"/>
      <c r="F268" s="872"/>
      <c r="G268" s="872"/>
      <c r="H268" s="872"/>
      <c r="I268" s="872"/>
      <c r="J268" s="872"/>
      <c r="K268" s="872"/>
      <c r="L268" s="872"/>
      <c r="M268" s="872"/>
      <c r="N268" s="872"/>
      <c r="O268" s="872"/>
      <c r="P268" s="872"/>
      <c r="Q268" s="872"/>
      <c r="R268" s="872"/>
      <c r="S268" s="872"/>
      <c r="T268" s="872"/>
      <c r="U268" s="872"/>
      <c r="V268" s="872"/>
      <c r="W268" s="872"/>
      <c r="X268" s="872"/>
      <c r="Y268" s="872"/>
      <c r="Z268" s="872"/>
      <c r="AA268" s="37"/>
    </row>
    <row r="269" spans="1:27" x14ac:dyDescent="0.2">
      <c r="A269" s="42">
        <f>A263+1</f>
        <v>81</v>
      </c>
      <c r="B269" s="41"/>
      <c r="C269" s="43" t="s">
        <v>23098</v>
      </c>
      <c r="D269" s="55" t="s">
        <v>13246</v>
      </c>
      <c r="E269" s="37"/>
      <c r="F269" s="37"/>
      <c r="G269" s="37"/>
      <c r="H269" s="48"/>
      <c r="I269" s="48"/>
      <c r="J269" s="37"/>
      <c r="K269" s="37"/>
      <c r="L269" s="37"/>
      <c r="M269" s="37"/>
      <c r="N269" s="37"/>
      <c r="O269" s="37"/>
      <c r="P269" s="37"/>
      <c r="Q269" s="37"/>
      <c r="R269" s="37"/>
      <c r="S269" s="37"/>
      <c r="T269" s="37"/>
      <c r="U269" s="41" t="s">
        <v>23100</v>
      </c>
      <c r="V269" s="41"/>
      <c r="W269" s="861">
        <f>DREN.ESCAV!W1059+DREN.ESCAV!AN1059</f>
        <v>3032.5099999999998</v>
      </c>
      <c r="X269" s="861"/>
      <c r="Y269" s="861"/>
      <c r="Z269" s="862" t="str">
        <f>VLOOKUP(D269,DIPREVS1!A:D,4,FALSE)</f>
        <v>m2</v>
      </c>
      <c r="AA269" s="862"/>
    </row>
    <row r="270" spans="1:27" x14ac:dyDescent="0.2">
      <c r="A270" s="46"/>
      <c r="B270" s="36"/>
      <c r="C270" s="48" t="s">
        <v>23731</v>
      </c>
      <c r="D270" s="36"/>
      <c r="E270" s="36"/>
      <c r="F270" s="523"/>
      <c r="G270" s="523"/>
      <c r="H270" s="36"/>
      <c r="I270" s="36"/>
      <c r="J270" s="36"/>
      <c r="K270" s="36"/>
      <c r="L270" s="523"/>
      <c r="M270" s="36"/>
      <c r="N270" s="36"/>
      <c r="O270" s="36"/>
      <c r="P270" s="36"/>
      <c r="Q270" s="523"/>
      <c r="R270" s="523"/>
      <c r="S270" s="36"/>
      <c r="T270" s="36"/>
      <c r="U270" s="36"/>
      <c r="V270" s="36"/>
      <c r="W270" s="36"/>
      <c r="X270" s="36"/>
      <c r="Y270" s="36"/>
      <c r="Z270" s="36"/>
      <c r="AA270" s="36"/>
    </row>
    <row r="271" spans="1:27" x14ac:dyDescent="0.2">
      <c r="A271" s="46"/>
      <c r="B271" s="36"/>
      <c r="C271" s="48"/>
      <c r="D271" s="36"/>
      <c r="E271" s="36"/>
      <c r="F271" s="523"/>
      <c r="G271" s="523"/>
      <c r="H271" s="36"/>
      <c r="I271" s="36"/>
      <c r="J271" s="36"/>
      <c r="K271" s="36"/>
      <c r="L271" s="523"/>
      <c r="M271" s="36"/>
      <c r="N271" s="36"/>
      <c r="O271" s="36"/>
      <c r="P271" s="36"/>
      <c r="Q271" s="523"/>
      <c r="R271" s="523"/>
      <c r="S271" s="36"/>
      <c r="T271" s="36"/>
      <c r="U271" s="36"/>
      <c r="V271" s="36"/>
      <c r="W271" s="36"/>
      <c r="X271" s="36"/>
      <c r="Y271" s="36"/>
      <c r="Z271" s="36"/>
      <c r="AA271" s="36"/>
    </row>
    <row r="272" spans="1:27" x14ac:dyDescent="0.2">
      <c r="A272" s="46"/>
      <c r="B272" s="872" t="str">
        <f>VLOOKUP(D275,DIPREVS1!A:D,2,FALSE)</f>
        <v>INTERVENCAO NO RAMAL CONFORME ESPECIFICACOES CEDAE,INCLUSIVEESCAVACAO E REATERRO COM O FORNECIMENTO DE TODO O MATERIALNECESSARIO,EXCLUSIVE REMOCAO E REPOSICAO DE PAVIMENTOS E RETIRADA DO CAVALETE,COM DIAMETRO DE 1/2"</v>
      </c>
      <c r="C272" s="872"/>
      <c r="D272" s="872"/>
      <c r="E272" s="872"/>
      <c r="F272" s="872"/>
      <c r="G272" s="872"/>
      <c r="H272" s="872"/>
      <c r="I272" s="872"/>
      <c r="J272" s="872"/>
      <c r="K272" s="872"/>
      <c r="L272" s="872"/>
      <c r="M272" s="872"/>
      <c r="N272" s="872"/>
      <c r="O272" s="872"/>
      <c r="P272" s="872"/>
      <c r="Q272" s="872"/>
      <c r="R272" s="872"/>
      <c r="S272" s="872"/>
      <c r="T272" s="872"/>
      <c r="U272" s="872"/>
      <c r="V272" s="872"/>
      <c r="W272" s="872"/>
      <c r="X272" s="872"/>
      <c r="Y272" s="872"/>
      <c r="Z272" s="872"/>
      <c r="AA272" s="37"/>
    </row>
    <row r="273" spans="1:27" x14ac:dyDescent="0.2">
      <c r="A273" s="46"/>
      <c r="B273" s="872"/>
      <c r="C273" s="872"/>
      <c r="D273" s="872"/>
      <c r="E273" s="872"/>
      <c r="F273" s="872"/>
      <c r="G273" s="872"/>
      <c r="H273" s="872"/>
      <c r="I273" s="872"/>
      <c r="J273" s="872"/>
      <c r="K273" s="872"/>
      <c r="L273" s="872"/>
      <c r="M273" s="872"/>
      <c r="N273" s="872"/>
      <c r="O273" s="872"/>
      <c r="P273" s="872"/>
      <c r="Q273" s="872"/>
      <c r="R273" s="872"/>
      <c r="S273" s="872"/>
      <c r="T273" s="872"/>
      <c r="U273" s="872"/>
      <c r="V273" s="872"/>
      <c r="W273" s="872"/>
      <c r="X273" s="872"/>
      <c r="Y273" s="872"/>
      <c r="Z273" s="872"/>
      <c r="AA273" s="37"/>
    </row>
    <row r="274" spans="1:27" x14ac:dyDescent="0.2">
      <c r="A274" s="46"/>
      <c r="B274" s="872"/>
      <c r="C274" s="872"/>
      <c r="D274" s="872"/>
      <c r="E274" s="872"/>
      <c r="F274" s="872"/>
      <c r="G274" s="872"/>
      <c r="H274" s="872"/>
      <c r="I274" s="872"/>
      <c r="J274" s="872"/>
      <c r="K274" s="872"/>
      <c r="L274" s="872"/>
      <c r="M274" s="872"/>
      <c r="N274" s="872"/>
      <c r="O274" s="872"/>
      <c r="P274" s="872"/>
      <c r="Q274" s="872"/>
      <c r="R274" s="872"/>
      <c r="S274" s="872"/>
      <c r="T274" s="872"/>
      <c r="U274" s="872"/>
      <c r="V274" s="872"/>
      <c r="W274" s="872"/>
      <c r="X274" s="872"/>
      <c r="Y274" s="872"/>
      <c r="Z274" s="872"/>
      <c r="AA274" s="37"/>
    </row>
    <row r="275" spans="1:27" x14ac:dyDescent="0.2">
      <c r="A275" s="42">
        <f>A269+1</f>
        <v>82</v>
      </c>
      <c r="B275" s="41"/>
      <c r="C275" s="43" t="s">
        <v>23098</v>
      </c>
      <c r="D275" s="55" t="s">
        <v>20371</v>
      </c>
      <c r="E275" s="37"/>
      <c r="F275" s="37"/>
      <c r="G275" s="37"/>
      <c r="H275" s="48"/>
      <c r="I275" s="48"/>
      <c r="J275" s="37"/>
      <c r="K275" s="37"/>
      <c r="L275" s="37"/>
      <c r="M275" s="37"/>
      <c r="N275" s="37"/>
      <c r="O275" s="37"/>
      <c r="P275" s="37"/>
      <c r="Q275" s="37"/>
      <c r="R275" s="37"/>
      <c r="S275" s="37"/>
      <c r="T275" s="37"/>
      <c r="U275" s="41" t="s">
        <v>23100</v>
      </c>
      <c r="V275" s="41"/>
      <c r="W275" s="861">
        <f>26000/20</f>
        <v>1300</v>
      </c>
      <c r="X275" s="861"/>
      <c r="Y275" s="861"/>
      <c r="Z275" s="862" t="str">
        <f>VLOOKUP(D275,DIPREVS1!A:D,4,FALSE)</f>
        <v>un</v>
      </c>
      <c r="AA275" s="862"/>
    </row>
    <row r="276" spans="1:27" x14ac:dyDescent="0.2">
      <c r="A276" s="46"/>
      <c r="B276" s="36"/>
      <c r="C276" s="48"/>
      <c r="D276" s="36"/>
      <c r="E276" s="36"/>
      <c r="F276" s="149"/>
      <c r="G276" s="149"/>
      <c r="H276" s="36"/>
      <c r="I276" s="36"/>
      <c r="J276" s="36"/>
      <c r="K276" s="36"/>
      <c r="L276" s="149"/>
      <c r="M276" s="36"/>
      <c r="N276" s="36"/>
      <c r="O276" s="36"/>
      <c r="P276" s="36"/>
      <c r="Q276" s="149"/>
      <c r="R276" s="149"/>
      <c r="S276" s="36"/>
      <c r="T276" s="36"/>
      <c r="U276" s="36"/>
      <c r="V276" s="36"/>
      <c r="W276" s="36"/>
      <c r="X276" s="36"/>
      <c r="Y276" s="36"/>
      <c r="Z276" s="36"/>
      <c r="AA276" s="36"/>
    </row>
    <row r="277" spans="1:27" x14ac:dyDescent="0.2">
      <c r="A277" s="46"/>
      <c r="B277" s="860" t="str">
        <f>VLOOKUP(D279,DIPREVS1!A:D,2,FALSE)</f>
        <v>ESGOTAMENTO DE VALA MEDIDO PELA POTENCIA INSTALADA E PELO TEMPO DE FUNCIONAMENTO</v>
      </c>
      <c r="C277" s="860"/>
      <c r="D277" s="860"/>
      <c r="E277" s="860"/>
      <c r="F277" s="860"/>
      <c r="G277" s="860"/>
      <c r="H277" s="860"/>
      <c r="I277" s="860"/>
      <c r="J277" s="860"/>
      <c r="K277" s="860"/>
      <c r="L277" s="860"/>
      <c r="M277" s="860"/>
      <c r="N277" s="860"/>
      <c r="O277" s="860"/>
      <c r="P277" s="860"/>
      <c r="Q277" s="860"/>
      <c r="R277" s="860"/>
      <c r="S277" s="860"/>
      <c r="T277" s="860"/>
      <c r="U277" s="860"/>
      <c r="V277" s="860"/>
      <c r="W277" s="860"/>
      <c r="X277" s="860"/>
      <c r="Y277" s="860"/>
      <c r="Z277" s="860"/>
      <c r="AA277" s="37"/>
    </row>
    <row r="278" spans="1:27" x14ac:dyDescent="0.2">
      <c r="A278" s="46"/>
      <c r="B278" s="860"/>
      <c r="C278" s="860"/>
      <c r="D278" s="860"/>
      <c r="E278" s="860"/>
      <c r="F278" s="860"/>
      <c r="G278" s="860"/>
      <c r="H278" s="860"/>
      <c r="I278" s="860"/>
      <c r="J278" s="860"/>
      <c r="K278" s="860"/>
      <c r="L278" s="860"/>
      <c r="M278" s="860"/>
      <c r="N278" s="860"/>
      <c r="O278" s="860"/>
      <c r="P278" s="860"/>
      <c r="Q278" s="860"/>
      <c r="R278" s="860"/>
      <c r="S278" s="860"/>
      <c r="T278" s="860"/>
      <c r="U278" s="860"/>
      <c r="V278" s="860"/>
      <c r="W278" s="860"/>
      <c r="X278" s="860"/>
      <c r="Y278" s="860"/>
      <c r="Z278" s="860"/>
      <c r="AA278" s="37"/>
    </row>
    <row r="279" spans="1:27" x14ac:dyDescent="0.2">
      <c r="A279" s="42">
        <f>A275+1</f>
        <v>83</v>
      </c>
      <c r="B279" s="41"/>
      <c r="C279" s="43" t="s">
        <v>23098</v>
      </c>
      <c r="D279" s="55" t="s">
        <v>13073</v>
      </c>
      <c r="E279" s="37"/>
      <c r="F279" s="37"/>
      <c r="G279" s="37"/>
      <c r="H279" s="48"/>
      <c r="I279" s="48"/>
      <c r="J279" s="37"/>
      <c r="K279" s="37"/>
      <c r="L279" s="37"/>
      <c r="M279" s="37"/>
      <c r="N279" s="37"/>
      <c r="O279" s="37"/>
      <c r="P279" s="37"/>
      <c r="Q279" s="37"/>
      <c r="R279" s="37"/>
      <c r="S279" s="37"/>
      <c r="T279" s="37"/>
      <c r="U279" s="41" t="s">
        <v>23100</v>
      </c>
      <c r="V279" s="41"/>
      <c r="W279" s="861">
        <f>T280</f>
        <v>22176</v>
      </c>
      <c r="X279" s="861"/>
      <c r="Y279" s="861"/>
      <c r="Z279" s="862" t="str">
        <f>VLOOKUP(D279,DIPREVS1!A:D,4,FALSE)</f>
        <v>cvxh</v>
      </c>
      <c r="AA279" s="862"/>
    </row>
    <row r="280" spans="1:27" ht="12.75" customHeight="1" x14ac:dyDescent="0.2">
      <c r="A280" s="46"/>
      <c r="B280" s="36"/>
      <c r="C280" s="871">
        <v>176</v>
      </c>
      <c r="D280" s="871"/>
      <c r="E280" s="36" t="s">
        <v>23639</v>
      </c>
      <c r="F280" s="47"/>
      <c r="G280" s="47" t="s">
        <v>1</v>
      </c>
      <c r="H280" s="871">
        <v>9</v>
      </c>
      <c r="I280" s="871"/>
      <c r="J280" s="36" t="s">
        <v>23640</v>
      </c>
      <c r="K280" s="36"/>
      <c r="L280" s="929">
        <v>4</v>
      </c>
      <c r="M280" s="929"/>
      <c r="N280" s="36" t="s">
        <v>23641</v>
      </c>
      <c r="O280" s="36"/>
      <c r="P280" s="36"/>
      <c r="Q280" s="930">
        <v>3.5</v>
      </c>
      <c r="R280" s="930"/>
      <c r="S280" s="36" t="s">
        <v>23642</v>
      </c>
      <c r="T280" s="869">
        <f>ROUND(C280*H280*L280*Q280,2)</f>
        <v>22176</v>
      </c>
      <c r="U280" s="869"/>
      <c r="V280" s="869"/>
      <c r="W280" s="36" t="s">
        <v>23093</v>
      </c>
      <c r="X280" s="36"/>
      <c r="Y280" s="36"/>
      <c r="Z280" s="36"/>
      <c r="AA280" s="36"/>
    </row>
    <row r="281" spans="1:27" ht="12.75" customHeight="1" x14ac:dyDescent="0.2">
      <c r="A281" s="46"/>
      <c r="B281" s="36"/>
      <c r="C281" s="36"/>
      <c r="D281" s="36"/>
      <c r="E281" s="36"/>
      <c r="F281" s="47"/>
      <c r="G281" s="47"/>
      <c r="H281" s="36"/>
      <c r="I281" s="36"/>
      <c r="J281" s="36"/>
      <c r="K281" s="36"/>
      <c r="L281" s="47"/>
      <c r="M281" s="36"/>
      <c r="N281" s="36"/>
      <c r="O281" s="36"/>
      <c r="P281" s="36"/>
      <c r="Q281" s="47"/>
      <c r="R281" s="47"/>
      <c r="S281" s="36"/>
      <c r="T281" s="36"/>
      <c r="U281" s="36"/>
      <c r="V281" s="36"/>
      <c r="W281" s="36"/>
      <c r="X281" s="36"/>
      <c r="Y281" s="36"/>
      <c r="Z281" s="36"/>
      <c r="AA281" s="36"/>
    </row>
    <row r="282" spans="1:27" x14ac:dyDescent="0.2">
      <c r="A282" s="46"/>
      <c r="B282" s="860" t="str">
        <f>VLOOKUP(D284,DIPREVS1!A:D,2,FALSE)</f>
        <v>EMBASAMENTO DE TUBULACAO,FEITO COM PO-DE-PEDRA</v>
      </c>
      <c r="C282" s="860"/>
      <c r="D282" s="860"/>
      <c r="E282" s="860"/>
      <c r="F282" s="860"/>
      <c r="G282" s="860"/>
      <c r="H282" s="860"/>
      <c r="I282" s="860"/>
      <c r="J282" s="860"/>
      <c r="K282" s="860"/>
      <c r="L282" s="860"/>
      <c r="M282" s="860"/>
      <c r="N282" s="860"/>
      <c r="O282" s="860"/>
      <c r="P282" s="860"/>
      <c r="Q282" s="860"/>
      <c r="R282" s="860"/>
      <c r="S282" s="860"/>
      <c r="T282" s="860"/>
      <c r="U282" s="860"/>
      <c r="V282" s="860"/>
      <c r="W282" s="860"/>
      <c r="X282" s="860"/>
      <c r="Y282" s="860"/>
      <c r="Z282" s="860"/>
      <c r="AA282" s="37"/>
    </row>
    <row r="283" spans="1:27" x14ac:dyDescent="0.2">
      <c r="A283" s="46"/>
      <c r="B283" s="860"/>
      <c r="C283" s="860"/>
      <c r="D283" s="860"/>
      <c r="E283" s="860"/>
      <c r="F283" s="860"/>
      <c r="G283" s="860"/>
      <c r="H283" s="860"/>
      <c r="I283" s="860"/>
      <c r="J283" s="860"/>
      <c r="K283" s="860"/>
      <c r="L283" s="860"/>
      <c r="M283" s="860"/>
      <c r="N283" s="860"/>
      <c r="O283" s="860"/>
      <c r="P283" s="860"/>
      <c r="Q283" s="860"/>
      <c r="R283" s="860"/>
      <c r="S283" s="860"/>
      <c r="T283" s="860"/>
      <c r="U283" s="860"/>
      <c r="V283" s="860"/>
      <c r="W283" s="860"/>
      <c r="X283" s="860"/>
      <c r="Y283" s="860"/>
      <c r="Z283" s="860"/>
      <c r="AA283" s="37"/>
    </row>
    <row r="284" spans="1:27" x14ac:dyDescent="0.2">
      <c r="A284" s="42">
        <f>A279+1</f>
        <v>84</v>
      </c>
      <c r="B284" s="41"/>
      <c r="C284" s="43" t="s">
        <v>23098</v>
      </c>
      <c r="D284" s="55" t="s">
        <v>14791</v>
      </c>
      <c r="E284" s="37"/>
      <c r="F284" s="37"/>
      <c r="G284" s="37"/>
      <c r="H284" s="48"/>
      <c r="I284" s="48"/>
      <c r="J284" s="37"/>
      <c r="K284" s="37"/>
      <c r="L284" s="37"/>
      <c r="M284" s="37"/>
      <c r="N284" s="37"/>
      <c r="O284" s="37"/>
      <c r="P284" s="37"/>
      <c r="Q284" s="37"/>
      <c r="R284" s="37"/>
      <c r="S284" s="37"/>
      <c r="T284" s="37"/>
      <c r="U284" s="41" t="s">
        <v>23100</v>
      </c>
      <c r="V284" s="41"/>
      <c r="W284" s="861">
        <f>DREN.ESCAV!BB1059</f>
        <v>7158.9800000000032</v>
      </c>
      <c r="X284" s="861"/>
      <c r="Y284" s="861"/>
      <c r="Z284" s="862" t="str">
        <f>VLOOKUP(D284,DIPREVS1!A:D,4,FALSE)</f>
        <v>m3</v>
      </c>
      <c r="AA284" s="862"/>
    </row>
    <row r="285" spans="1:27" ht="12.75" customHeight="1" x14ac:dyDescent="0.2">
      <c r="A285" s="46"/>
      <c r="B285" s="36"/>
      <c r="C285" s="48" t="s">
        <v>23731</v>
      </c>
      <c r="D285" s="36"/>
      <c r="E285" s="36"/>
      <c r="F285" s="47"/>
      <c r="G285" s="47"/>
      <c r="H285" s="36"/>
      <c r="I285" s="36"/>
      <c r="J285" s="36"/>
      <c r="K285" s="36"/>
      <c r="L285" s="47"/>
      <c r="M285" s="36"/>
      <c r="N285" s="36"/>
      <c r="O285" s="36"/>
      <c r="P285" s="36"/>
      <c r="Q285" s="47"/>
      <c r="R285" s="47"/>
      <c r="S285" s="36"/>
      <c r="T285" s="36"/>
      <c r="U285" s="36"/>
      <c r="V285" s="36"/>
      <c r="W285" s="36"/>
      <c r="X285" s="36"/>
      <c r="Y285" s="36"/>
      <c r="Z285" s="36"/>
      <c r="AA285" s="36"/>
    </row>
    <row r="286" spans="1:27" ht="12.75" customHeight="1" x14ac:dyDescent="0.2">
      <c r="A286" s="46"/>
      <c r="B286" s="36"/>
      <c r="C286" s="48"/>
      <c r="D286" s="36"/>
      <c r="E286" s="36"/>
      <c r="F286" s="229"/>
      <c r="G286" s="229"/>
      <c r="H286" s="36"/>
      <c r="I286" s="36"/>
      <c r="J286" s="36"/>
      <c r="K286" s="36"/>
      <c r="L286" s="229"/>
      <c r="M286" s="36"/>
      <c r="N286" s="36"/>
      <c r="O286" s="36"/>
      <c r="P286" s="36"/>
      <c r="Q286" s="229"/>
      <c r="R286" s="229"/>
      <c r="S286" s="36"/>
      <c r="T286" s="36"/>
      <c r="U286" s="36"/>
      <c r="V286" s="36"/>
      <c r="W286" s="36"/>
      <c r="X286" s="36"/>
      <c r="Y286" s="36"/>
      <c r="Z286" s="36"/>
      <c r="AA286" s="36"/>
    </row>
    <row r="287" spans="1:27" x14ac:dyDescent="0.2">
      <c r="A287" s="46"/>
      <c r="B287" s="860" t="str">
        <f>VLOOKUP(D289,DIPREVS1!A:D,2,FALSE)</f>
        <v>ENROCAMENTO COM PEDRA-DE-MAO ARRUMADA,INCLUSIVE FORNECIMENTODESTA</v>
      </c>
      <c r="C287" s="860"/>
      <c r="D287" s="860"/>
      <c r="E287" s="860"/>
      <c r="F287" s="860"/>
      <c r="G287" s="860"/>
      <c r="H287" s="860"/>
      <c r="I287" s="860"/>
      <c r="J287" s="860"/>
      <c r="K287" s="860"/>
      <c r="L287" s="860"/>
      <c r="M287" s="860"/>
      <c r="N287" s="860"/>
      <c r="O287" s="860"/>
      <c r="P287" s="860"/>
      <c r="Q287" s="860"/>
      <c r="R287" s="860"/>
      <c r="S287" s="860"/>
      <c r="T287" s="860"/>
      <c r="U287" s="860"/>
      <c r="V287" s="860"/>
      <c r="W287" s="860"/>
      <c r="X287" s="860"/>
      <c r="Y287" s="860"/>
      <c r="Z287" s="860"/>
      <c r="AA287" s="37"/>
    </row>
    <row r="288" spans="1:27" x14ac:dyDescent="0.2">
      <c r="A288" s="46"/>
      <c r="B288" s="860"/>
      <c r="C288" s="860"/>
      <c r="D288" s="860"/>
      <c r="E288" s="860"/>
      <c r="F288" s="860"/>
      <c r="G288" s="860"/>
      <c r="H288" s="860"/>
      <c r="I288" s="860"/>
      <c r="J288" s="860"/>
      <c r="K288" s="860"/>
      <c r="L288" s="860"/>
      <c r="M288" s="860"/>
      <c r="N288" s="860"/>
      <c r="O288" s="860"/>
      <c r="P288" s="860"/>
      <c r="Q288" s="860"/>
      <c r="R288" s="860"/>
      <c r="S288" s="860"/>
      <c r="T288" s="860"/>
      <c r="U288" s="860"/>
      <c r="V288" s="860"/>
      <c r="W288" s="860"/>
      <c r="X288" s="860"/>
      <c r="Y288" s="860"/>
      <c r="Z288" s="860"/>
      <c r="AA288" s="37"/>
    </row>
    <row r="289" spans="1:27" x14ac:dyDescent="0.2">
      <c r="A289" s="42">
        <f>A284+1</f>
        <v>85</v>
      </c>
      <c r="B289" s="41"/>
      <c r="C289" s="43" t="s">
        <v>23098</v>
      </c>
      <c r="D289" s="55" t="s">
        <v>14780</v>
      </c>
      <c r="E289" s="37"/>
      <c r="F289" s="37"/>
      <c r="G289" s="37"/>
      <c r="H289" s="48"/>
      <c r="I289" s="48"/>
      <c r="J289" s="37"/>
      <c r="K289" s="37"/>
      <c r="L289" s="37"/>
      <c r="M289" s="37"/>
      <c r="N289" s="37"/>
      <c r="O289" s="37"/>
      <c r="P289" s="37"/>
      <c r="Q289" s="37"/>
      <c r="R289" s="37"/>
      <c r="S289" s="37"/>
      <c r="T289" s="37"/>
      <c r="U289" s="41" t="s">
        <v>23100</v>
      </c>
      <c r="V289" s="41"/>
      <c r="W289" s="861">
        <f>DREN.ESCAV!BC1059</f>
        <v>4102.5</v>
      </c>
      <c r="X289" s="861"/>
      <c r="Y289" s="861"/>
      <c r="Z289" s="862" t="str">
        <f>VLOOKUP(D289,DIPREVS1!A:D,4,FALSE)</f>
        <v>m3</v>
      </c>
      <c r="AA289" s="862"/>
    </row>
    <row r="290" spans="1:27" ht="12.75" customHeight="1" x14ac:dyDescent="0.2">
      <c r="A290" s="46"/>
      <c r="B290" s="36"/>
      <c r="C290" s="48" t="s">
        <v>23731</v>
      </c>
      <c r="D290" s="36"/>
      <c r="E290" s="36"/>
      <c r="F290" s="229"/>
      <c r="G290" s="229"/>
      <c r="H290" s="36"/>
      <c r="I290" s="36"/>
      <c r="J290" s="36"/>
      <c r="K290" s="36"/>
      <c r="L290" s="229"/>
      <c r="M290" s="36"/>
      <c r="N290" s="36"/>
      <c r="O290" s="36"/>
      <c r="P290" s="36"/>
      <c r="Q290" s="229"/>
      <c r="R290" s="229"/>
      <c r="S290" s="36"/>
      <c r="T290" s="36"/>
      <c r="U290" s="36"/>
      <c r="V290" s="36"/>
      <c r="W290" s="36"/>
      <c r="X290" s="36"/>
      <c r="Y290" s="36"/>
      <c r="Z290" s="36"/>
      <c r="AA290" s="36"/>
    </row>
    <row r="291" spans="1:27" ht="12.75" customHeight="1" x14ac:dyDescent="0.2">
      <c r="A291" s="46"/>
      <c r="B291" s="36"/>
      <c r="C291" s="36"/>
      <c r="D291" s="36"/>
      <c r="E291" s="36"/>
      <c r="F291" s="47"/>
      <c r="G291" s="47"/>
      <c r="H291" s="36"/>
      <c r="I291" s="36"/>
      <c r="J291" s="36"/>
      <c r="K291" s="36"/>
      <c r="L291" s="47"/>
      <c r="M291" s="36"/>
      <c r="N291" s="36"/>
      <c r="O291" s="36"/>
      <c r="P291" s="36"/>
      <c r="Q291" s="47"/>
      <c r="R291" s="47"/>
      <c r="S291" s="36"/>
      <c r="T291" s="36"/>
      <c r="U291" s="36"/>
      <c r="V291" s="36"/>
      <c r="W291" s="36"/>
      <c r="X291" s="36"/>
      <c r="Y291" s="36"/>
      <c r="Z291" s="36"/>
      <c r="AA291" s="36"/>
    </row>
    <row r="292" spans="1:27" x14ac:dyDescent="0.2">
      <c r="A292" s="46"/>
      <c r="B292" s="860" t="str">
        <f>VLOOKUP(D294,DIPREVS1!A:D,2,FALSE)</f>
        <v>REATERRO DE VALA/CAVA COM MATERIAL DE BOA QUALIDADE,UTILIZANDO VIBRO COMPACTADOR PORTATIL,EXCLUSIVE MATERIAL</v>
      </c>
      <c r="C292" s="860"/>
      <c r="D292" s="860"/>
      <c r="E292" s="860"/>
      <c r="F292" s="860"/>
      <c r="G292" s="860"/>
      <c r="H292" s="860"/>
      <c r="I292" s="860"/>
      <c r="J292" s="860"/>
      <c r="K292" s="860"/>
      <c r="L292" s="860"/>
      <c r="M292" s="860"/>
      <c r="N292" s="860"/>
      <c r="O292" s="860"/>
      <c r="P292" s="860"/>
      <c r="Q292" s="860"/>
      <c r="R292" s="860"/>
      <c r="S292" s="860"/>
      <c r="T292" s="860"/>
      <c r="U292" s="860"/>
      <c r="V292" s="860"/>
      <c r="W292" s="860"/>
      <c r="X292" s="860"/>
      <c r="Y292" s="860"/>
      <c r="Z292" s="860"/>
      <c r="AA292" s="37"/>
    </row>
    <row r="293" spans="1:27" x14ac:dyDescent="0.2">
      <c r="A293" s="46"/>
      <c r="B293" s="860"/>
      <c r="C293" s="860"/>
      <c r="D293" s="860"/>
      <c r="E293" s="860"/>
      <c r="F293" s="860"/>
      <c r="G293" s="860"/>
      <c r="H293" s="860"/>
      <c r="I293" s="860"/>
      <c r="J293" s="860"/>
      <c r="K293" s="860"/>
      <c r="L293" s="860"/>
      <c r="M293" s="860"/>
      <c r="N293" s="860"/>
      <c r="O293" s="860"/>
      <c r="P293" s="860"/>
      <c r="Q293" s="860"/>
      <c r="R293" s="860"/>
      <c r="S293" s="860"/>
      <c r="T293" s="860"/>
      <c r="U293" s="860"/>
      <c r="V293" s="860"/>
      <c r="W293" s="860"/>
      <c r="X293" s="860"/>
      <c r="Y293" s="860"/>
      <c r="Z293" s="860"/>
      <c r="AA293" s="37"/>
    </row>
    <row r="294" spans="1:27" ht="12.75" customHeight="1" x14ac:dyDescent="0.2">
      <c r="A294" s="42">
        <f>A289+1</f>
        <v>86</v>
      </c>
      <c r="B294" s="41"/>
      <c r="C294" s="43" t="s">
        <v>23098</v>
      </c>
      <c r="D294" s="55" t="s">
        <v>12504</v>
      </c>
      <c r="E294" s="37"/>
      <c r="F294" s="37"/>
      <c r="G294" s="37"/>
      <c r="H294" s="48"/>
      <c r="I294" s="48"/>
      <c r="J294" s="37"/>
      <c r="K294" s="37"/>
      <c r="L294" s="37"/>
      <c r="M294" s="37"/>
      <c r="N294" s="37"/>
      <c r="O294" s="37"/>
      <c r="P294" s="37"/>
      <c r="Q294" s="37"/>
      <c r="R294" s="37"/>
      <c r="S294" s="37"/>
      <c r="T294" s="37"/>
      <c r="U294" s="41" t="s">
        <v>23100</v>
      </c>
      <c r="V294" s="41"/>
      <c r="W294" s="861">
        <f>T310</f>
        <v>16111.03</v>
      </c>
      <c r="X294" s="861"/>
      <c r="Y294" s="861"/>
      <c r="Z294" s="862" t="str">
        <f>VLOOKUP(D294,DIPREVS1!A:D,4,FALSE)</f>
        <v>m3</v>
      </c>
      <c r="AA294" s="862"/>
    </row>
    <row r="295" spans="1:27" ht="12.75" customHeight="1" x14ac:dyDescent="0.2">
      <c r="A295" s="42"/>
      <c r="B295" s="41"/>
      <c r="C295" s="48" t="s">
        <v>23105</v>
      </c>
      <c r="D295" s="36"/>
      <c r="E295" s="36"/>
      <c r="F295" s="47"/>
      <c r="G295" s="47"/>
      <c r="H295" s="36"/>
      <c r="I295" s="36"/>
      <c r="J295" s="36"/>
      <c r="K295" s="36"/>
      <c r="L295" s="47"/>
      <c r="M295" s="36"/>
      <c r="N295" s="36"/>
      <c r="O295" s="36"/>
      <c r="P295" s="36"/>
      <c r="Q295" s="47"/>
      <c r="R295" s="47"/>
      <c r="S295" s="36"/>
      <c r="T295" s="36"/>
      <c r="U295" s="36"/>
      <c r="V295" s="36"/>
      <c r="W295" s="36"/>
      <c r="X295" s="36"/>
      <c r="Y295" s="36"/>
      <c r="Z295" s="36"/>
      <c r="AA295" s="89"/>
    </row>
    <row r="296" spans="1:27" ht="12.75" customHeight="1" x14ac:dyDescent="0.2">
      <c r="A296" s="42"/>
      <c r="B296" s="41"/>
      <c r="C296" s="36"/>
      <c r="D296" s="48" t="s">
        <v>23643</v>
      </c>
      <c r="E296" s="36"/>
      <c r="F296" s="47"/>
      <c r="G296" s="47"/>
      <c r="H296" s="36"/>
      <c r="I296" s="36"/>
      <c r="J296" s="36"/>
      <c r="K296" s="36"/>
      <c r="L296" s="36"/>
      <c r="M296" s="36"/>
      <c r="N296" s="36"/>
      <c r="O296" s="36"/>
      <c r="P296" s="36"/>
      <c r="Q296" s="36"/>
      <c r="R296" s="36"/>
      <c r="S296" s="36"/>
      <c r="T296" s="36"/>
      <c r="U296" s="36"/>
      <c r="V296" s="36"/>
      <c r="W296" s="36"/>
      <c r="X296" s="36"/>
      <c r="Y296" s="36"/>
      <c r="Z296" s="36"/>
      <c r="AA296" s="89"/>
    </row>
    <row r="297" spans="1:27" ht="12.75" customHeight="1" x14ac:dyDescent="0.2">
      <c r="A297" s="42"/>
      <c r="B297" s="41"/>
      <c r="C297" s="36"/>
      <c r="D297" s="48"/>
      <c r="E297" s="928">
        <f>$W$62</f>
        <v>1582</v>
      </c>
      <c r="F297" s="927"/>
      <c r="G297" s="79" t="s">
        <v>2</v>
      </c>
      <c r="H297" s="91" t="s">
        <v>1</v>
      </c>
      <c r="I297" s="927">
        <f>0.9+0.4</f>
        <v>1.3</v>
      </c>
      <c r="J297" s="927"/>
      <c r="K297" s="79" t="s">
        <v>0</v>
      </c>
      <c r="L297" s="91" t="s">
        <v>1</v>
      </c>
      <c r="M297" s="927">
        <f>0.3+0.4</f>
        <v>0.7</v>
      </c>
      <c r="N297" s="927"/>
      <c r="O297" s="79" t="s">
        <v>0</v>
      </c>
      <c r="P297" s="91" t="s">
        <v>1</v>
      </c>
      <c r="Q297" s="927">
        <v>1</v>
      </c>
      <c r="R297" s="927"/>
      <c r="S297" s="79" t="s">
        <v>0</v>
      </c>
      <c r="T297" s="91" t="s">
        <v>8</v>
      </c>
      <c r="U297" s="926">
        <f>TRUNC(E297*I297*M297*Q297,2)</f>
        <v>1439.62</v>
      </c>
      <c r="V297" s="926"/>
      <c r="W297" s="926"/>
      <c r="X297" s="86" t="s">
        <v>6</v>
      </c>
      <c r="Y297" s="36"/>
      <c r="Z297" s="36"/>
      <c r="AA297" s="89"/>
    </row>
    <row r="298" spans="1:27" ht="12.75" customHeight="1" x14ac:dyDescent="0.2">
      <c r="A298" s="42"/>
      <c r="B298" s="41"/>
      <c r="C298" s="36"/>
      <c r="D298" s="36" t="s">
        <v>23644</v>
      </c>
      <c r="E298" s="36"/>
      <c r="F298" s="47"/>
      <c r="G298" s="47"/>
      <c r="H298" s="36"/>
      <c r="I298" s="36"/>
      <c r="J298" s="36"/>
      <c r="K298" s="36"/>
      <c r="L298" s="47"/>
      <c r="M298" s="36"/>
      <c r="N298" s="36"/>
      <c r="O298" s="36"/>
      <c r="P298" s="36"/>
      <c r="Q298" s="47"/>
      <c r="R298" s="47"/>
      <c r="S298" s="36"/>
      <c r="T298" s="36"/>
      <c r="U298" s="36"/>
      <c r="V298" s="36"/>
      <c r="W298" s="36"/>
      <c r="X298" s="36"/>
      <c r="Y298" s="36"/>
      <c r="Z298" s="36"/>
      <c r="AA298" s="89"/>
    </row>
    <row r="299" spans="1:27" ht="12.75" customHeight="1" x14ac:dyDescent="0.2">
      <c r="A299" s="42"/>
      <c r="B299" s="41"/>
      <c r="C299" s="36"/>
      <c r="D299" s="36"/>
      <c r="E299" s="36"/>
      <c r="F299" s="926">
        <f>V197</f>
        <v>3417.12</v>
      </c>
      <c r="G299" s="926"/>
      <c r="H299" s="926"/>
      <c r="I299" s="79" t="s">
        <v>6</v>
      </c>
      <c r="J299" s="47" t="s">
        <v>16</v>
      </c>
      <c r="K299" s="926">
        <f>U297</f>
        <v>1439.62</v>
      </c>
      <c r="L299" s="926"/>
      <c r="M299" s="926"/>
      <c r="N299" s="79" t="s">
        <v>6</v>
      </c>
      <c r="O299" s="91" t="s">
        <v>8</v>
      </c>
      <c r="P299" s="926">
        <f>F299-K299</f>
        <v>1977.5</v>
      </c>
      <c r="Q299" s="926"/>
      <c r="R299" s="926"/>
      <c r="S299" s="86" t="s">
        <v>6</v>
      </c>
      <c r="T299" s="36"/>
      <c r="U299" s="36"/>
      <c r="V299" s="36"/>
      <c r="W299" s="36"/>
      <c r="X299" s="36"/>
      <c r="Y299" s="36"/>
      <c r="Z299" s="36"/>
      <c r="AA299" s="89"/>
    </row>
    <row r="300" spans="1:27" ht="12.75" customHeight="1" x14ac:dyDescent="0.2">
      <c r="A300" s="42"/>
      <c r="B300" s="41"/>
      <c r="C300" s="43"/>
      <c r="D300" s="55"/>
      <c r="E300" s="37"/>
      <c r="F300" s="37"/>
      <c r="G300" s="37"/>
      <c r="H300" s="48"/>
      <c r="I300" s="48"/>
      <c r="J300" s="37"/>
      <c r="K300" s="37"/>
      <c r="L300" s="37"/>
      <c r="M300" s="37"/>
      <c r="N300" s="37"/>
      <c r="O300" s="37"/>
      <c r="P300" s="37"/>
      <c r="Q300" s="37"/>
      <c r="R300" s="37"/>
      <c r="S300" s="37"/>
      <c r="T300" s="37"/>
      <c r="U300" s="41"/>
      <c r="V300" s="41"/>
      <c r="W300" s="60"/>
      <c r="X300" s="60"/>
      <c r="Y300" s="60"/>
      <c r="Z300" s="89"/>
      <c r="AA300" s="89"/>
    </row>
    <row r="301" spans="1:27" ht="12.75" customHeight="1" x14ac:dyDescent="0.2">
      <c r="A301" s="46"/>
      <c r="B301" s="36"/>
      <c r="C301" s="48" t="s">
        <v>23104</v>
      </c>
      <c r="D301" s="36"/>
      <c r="E301" s="36"/>
      <c r="F301" s="47"/>
      <c r="G301" s="47"/>
      <c r="H301" s="36"/>
      <c r="I301" s="36"/>
      <c r="J301" s="36"/>
      <c r="K301" s="36"/>
      <c r="L301" s="47"/>
      <c r="M301" s="36"/>
      <c r="N301" s="36"/>
      <c r="O301" s="36"/>
      <c r="P301" s="36"/>
      <c r="Q301" s="47"/>
      <c r="R301" s="47"/>
      <c r="S301" s="36"/>
      <c r="T301" s="36"/>
      <c r="U301" s="36"/>
      <c r="V301" s="36"/>
      <c r="W301" s="36"/>
      <c r="X301" s="36"/>
      <c r="Y301" s="36"/>
      <c r="Z301" s="36"/>
      <c r="AA301" s="36"/>
    </row>
    <row r="302" spans="1:27" x14ac:dyDescent="0.2">
      <c r="A302" s="46"/>
      <c r="B302" s="36"/>
      <c r="C302" s="36"/>
      <c r="D302" s="48" t="s">
        <v>23643</v>
      </c>
      <c r="E302" s="36"/>
      <c r="F302" s="47"/>
      <c r="G302" s="47"/>
      <c r="H302" s="36"/>
      <c r="I302" s="36"/>
      <c r="J302" s="926">
        <f>F198</f>
        <v>4362</v>
      </c>
      <c r="K302" s="926"/>
      <c r="L302" s="926"/>
      <c r="M302" s="79" t="s">
        <v>0</v>
      </c>
      <c r="N302" s="91" t="s">
        <v>1</v>
      </c>
      <c r="O302" s="927">
        <f>TRUNC(PI() * 0.48^2 / 4,2)</f>
        <v>0.18</v>
      </c>
      <c r="P302" s="927"/>
      <c r="Q302" s="79" t="s">
        <v>7</v>
      </c>
      <c r="R302" s="91" t="s">
        <v>8</v>
      </c>
      <c r="S302" s="926">
        <f>ROUND(J302*O302,2)</f>
        <v>785.16</v>
      </c>
      <c r="T302" s="926"/>
      <c r="U302" s="926"/>
      <c r="V302" s="86" t="s">
        <v>6</v>
      </c>
      <c r="W302" s="36"/>
      <c r="X302" s="36"/>
      <c r="Y302" s="36"/>
      <c r="Z302" s="36"/>
      <c r="AA302" s="36"/>
    </row>
    <row r="303" spans="1:27" x14ac:dyDescent="0.2">
      <c r="A303" s="46"/>
      <c r="B303" s="36"/>
      <c r="C303" s="36"/>
      <c r="D303" s="36" t="s">
        <v>23644</v>
      </c>
      <c r="E303" s="36"/>
      <c r="F303" s="47"/>
      <c r="G303" s="47"/>
      <c r="H303" s="36"/>
      <c r="I303" s="36"/>
      <c r="J303" s="36"/>
      <c r="K303" s="36"/>
      <c r="L303" s="47"/>
      <c r="M303" s="36"/>
      <c r="N303" s="36"/>
      <c r="O303" s="36"/>
      <c r="P303" s="36"/>
      <c r="Q303" s="47"/>
      <c r="R303" s="47"/>
      <c r="S303" s="36"/>
      <c r="T303" s="36"/>
      <c r="U303" s="36"/>
      <c r="V303" s="36"/>
      <c r="W303" s="36"/>
      <c r="X303" s="36"/>
      <c r="Y303" s="36"/>
      <c r="Z303" s="36"/>
      <c r="AA303" s="36"/>
    </row>
    <row r="304" spans="1:27" x14ac:dyDescent="0.2">
      <c r="A304" s="46"/>
      <c r="B304" s="36"/>
      <c r="C304" s="36"/>
      <c r="D304" s="36"/>
      <c r="E304" s="36"/>
      <c r="F304" s="926">
        <f>R198</f>
        <v>4710.96</v>
      </c>
      <c r="G304" s="926"/>
      <c r="H304" s="926"/>
      <c r="I304" s="79" t="s">
        <v>6</v>
      </c>
      <c r="J304" s="47" t="s">
        <v>16</v>
      </c>
      <c r="K304" s="926">
        <f>S302</f>
        <v>785.16</v>
      </c>
      <c r="L304" s="926"/>
      <c r="M304" s="926"/>
      <c r="N304" s="79" t="s">
        <v>6</v>
      </c>
      <c r="O304" s="91" t="s">
        <v>8</v>
      </c>
      <c r="P304" s="926">
        <f>F304-K304</f>
        <v>3925.8</v>
      </c>
      <c r="Q304" s="926"/>
      <c r="R304" s="926"/>
      <c r="S304" s="86" t="s">
        <v>6</v>
      </c>
      <c r="T304" s="36"/>
      <c r="U304" s="36"/>
      <c r="V304" s="36"/>
      <c r="W304" s="36"/>
      <c r="X304" s="36"/>
      <c r="Y304" s="36"/>
      <c r="Z304" s="36"/>
      <c r="AA304" s="36"/>
    </row>
    <row r="305" spans="1:27" x14ac:dyDescent="0.2">
      <c r="A305" s="46"/>
      <c r="B305" s="36"/>
      <c r="C305" s="36"/>
      <c r="D305" s="36"/>
      <c r="E305" s="36"/>
      <c r="F305" s="542"/>
      <c r="G305" s="542"/>
      <c r="H305" s="542"/>
      <c r="I305" s="79"/>
      <c r="J305" s="543"/>
      <c r="K305" s="542"/>
      <c r="L305" s="542"/>
      <c r="M305" s="542"/>
      <c r="N305" s="543"/>
      <c r="O305" s="544"/>
      <c r="P305" s="542"/>
      <c r="Q305" s="542"/>
      <c r="R305" s="542"/>
      <c r="S305" s="86"/>
      <c r="T305" s="36"/>
      <c r="U305" s="36"/>
      <c r="V305" s="36"/>
      <c r="W305" s="36"/>
      <c r="X305" s="36"/>
      <c r="Y305" s="36"/>
      <c r="Z305" s="36"/>
      <c r="AA305" s="36"/>
    </row>
    <row r="306" spans="1:27" x14ac:dyDescent="0.2">
      <c r="A306" s="46"/>
      <c r="B306" s="36"/>
      <c r="C306" s="36" t="s">
        <v>24978</v>
      </c>
      <c r="D306" s="36"/>
      <c r="E306" s="36"/>
      <c r="F306" s="542"/>
      <c r="G306" s="542"/>
      <c r="H306" s="542"/>
      <c r="I306" s="79"/>
      <c r="J306" s="543" t="s">
        <v>8</v>
      </c>
      <c r="K306" s="926">
        <f>DREN.ESCAV!BJ1059</f>
        <v>40128.200000000055</v>
      </c>
      <c r="L306" s="926"/>
      <c r="M306" s="926"/>
      <c r="N306" s="543" t="s">
        <v>6</v>
      </c>
      <c r="O306" s="544"/>
      <c r="P306" s="542"/>
      <c r="Q306" s="542"/>
      <c r="R306" s="542"/>
      <c r="S306" s="86"/>
      <c r="T306" s="36"/>
      <c r="U306" s="36"/>
      <c r="V306" s="36"/>
      <c r="W306" s="36"/>
      <c r="X306" s="36"/>
      <c r="Y306" s="36"/>
      <c r="Z306" s="36"/>
      <c r="AA306" s="36"/>
    </row>
    <row r="307" spans="1:27" x14ac:dyDescent="0.2">
      <c r="A307" s="46"/>
      <c r="B307" s="36"/>
      <c r="C307" s="36"/>
      <c r="D307" s="36"/>
      <c r="E307" s="36"/>
      <c r="F307" s="47"/>
      <c r="G307" s="47"/>
      <c r="H307" s="36"/>
      <c r="I307" s="36"/>
      <c r="J307" s="36"/>
      <c r="K307" s="36"/>
      <c r="L307" s="47"/>
      <c r="M307" s="36"/>
      <c r="N307" s="36"/>
      <c r="O307" s="36"/>
      <c r="P307" s="36"/>
      <c r="Q307" s="47"/>
      <c r="R307" s="47"/>
      <c r="S307" s="36"/>
      <c r="T307" s="36"/>
      <c r="U307" s="36"/>
      <c r="V307" s="36"/>
      <c r="W307" s="36"/>
      <c r="X307" s="36"/>
      <c r="Y307" s="36"/>
      <c r="Z307" s="36"/>
      <c r="AA307" s="36"/>
    </row>
    <row r="308" spans="1:27" ht="12.75" customHeight="1" x14ac:dyDescent="0.2">
      <c r="A308" s="46"/>
      <c r="B308" s="36"/>
      <c r="C308" s="36"/>
      <c r="D308" s="36" t="s">
        <v>23645</v>
      </c>
      <c r="E308" s="36"/>
      <c r="F308" s="47"/>
      <c r="G308" s="47"/>
      <c r="H308" s="926">
        <f>P299+P304+K306</f>
        <v>46031.500000000058</v>
      </c>
      <c r="I308" s="926"/>
      <c r="J308" s="926"/>
      <c r="K308" s="86" t="s">
        <v>6</v>
      </c>
      <c r="L308" s="47"/>
      <c r="M308" s="36"/>
      <c r="N308" s="36"/>
      <c r="O308" s="36"/>
      <c r="P308" s="36"/>
      <c r="Q308" s="47"/>
      <c r="R308" s="47"/>
      <c r="S308" s="36"/>
      <c r="T308" s="36"/>
      <c r="U308" s="36"/>
      <c r="V308" s="36"/>
      <c r="W308" s="36"/>
      <c r="X308" s="36"/>
      <c r="Y308" s="36"/>
      <c r="Z308" s="36"/>
      <c r="AA308" s="36"/>
    </row>
    <row r="309" spans="1:27" ht="12.75" customHeight="1" x14ac:dyDescent="0.2">
      <c r="A309" s="46"/>
      <c r="B309" s="36"/>
      <c r="C309" s="36"/>
      <c r="D309" s="36"/>
      <c r="E309" s="36"/>
      <c r="F309" s="47"/>
      <c r="G309" s="47"/>
      <c r="H309" s="36"/>
      <c r="I309" s="36"/>
      <c r="J309" s="36"/>
      <c r="K309" s="36"/>
      <c r="L309" s="47"/>
      <c r="M309" s="36"/>
      <c r="N309" s="36"/>
      <c r="O309" s="36"/>
      <c r="P309" s="36"/>
      <c r="Q309" s="47"/>
      <c r="R309" s="47"/>
      <c r="S309" s="36"/>
      <c r="T309" s="36"/>
      <c r="U309" s="36"/>
      <c r="V309" s="36"/>
      <c r="W309" s="36"/>
      <c r="X309" s="36"/>
      <c r="Y309" s="36"/>
      <c r="Z309" s="36"/>
      <c r="AA309" s="36"/>
    </row>
    <row r="310" spans="1:27" ht="12.75" customHeight="1" x14ac:dyDescent="0.2">
      <c r="A310" s="46"/>
      <c r="B310" s="36"/>
      <c r="D310" s="36"/>
      <c r="E310" s="36"/>
      <c r="F310" s="47"/>
      <c r="G310" s="47"/>
      <c r="H310" s="36"/>
      <c r="I310" s="36"/>
      <c r="J310" s="36"/>
      <c r="K310" s="126" t="s">
        <v>23732</v>
      </c>
      <c r="L310" s="933">
        <v>0.35</v>
      </c>
      <c r="M310" s="863"/>
      <c r="N310" s="90" t="s">
        <v>1</v>
      </c>
      <c r="O310" s="873">
        <f>H308</f>
        <v>46031.500000000058</v>
      </c>
      <c r="P310" s="873"/>
      <c r="Q310" s="873"/>
      <c r="R310" s="37" t="s">
        <v>6</v>
      </c>
      <c r="S310" s="91" t="s">
        <v>8</v>
      </c>
      <c r="T310" s="873">
        <f>ROUND(L310*O310,2)</f>
        <v>16111.03</v>
      </c>
      <c r="U310" s="873"/>
      <c r="V310" s="873"/>
      <c r="W310" s="37" t="s">
        <v>6</v>
      </c>
      <c r="X310" s="36"/>
      <c r="Y310" s="36"/>
      <c r="Z310" s="36"/>
      <c r="AA310" s="36"/>
    </row>
    <row r="311" spans="1:27" x14ac:dyDescent="0.2">
      <c r="A311" s="46"/>
      <c r="B311" s="36"/>
      <c r="C311" s="36"/>
      <c r="D311" s="36"/>
      <c r="E311" s="36"/>
      <c r="F311" s="47"/>
      <c r="G311" s="47"/>
      <c r="H311" s="36"/>
      <c r="I311" s="36"/>
      <c r="J311" s="36"/>
      <c r="K311" s="36"/>
      <c r="L311" s="47"/>
      <c r="M311" s="36"/>
      <c r="N311" s="36"/>
      <c r="O311" s="36"/>
      <c r="P311" s="36"/>
      <c r="Q311" s="47"/>
      <c r="R311" s="47"/>
      <c r="S311" s="36"/>
      <c r="T311" s="36"/>
      <c r="U311" s="36"/>
      <c r="V311" s="36"/>
      <c r="W311" s="36"/>
      <c r="X311" s="36"/>
      <c r="Y311" s="36"/>
      <c r="Z311" s="36"/>
      <c r="AA311" s="36"/>
    </row>
    <row r="312" spans="1:27" x14ac:dyDescent="0.2">
      <c r="A312" s="46"/>
      <c r="B312" s="860" t="str">
        <f>VLOOKUP(D314,DIPREVS1!A:D,2,FALSE)</f>
        <v>REATERRO DE VALA/CAVA COMPACTADA A MACO,EM CAMADAS DE 30CM DE ESPESSURA MAXIMA,COM MATERIAL DE BOA QUALIDADE,EXCLUSIVEESTE</v>
      </c>
      <c r="C312" s="860"/>
      <c r="D312" s="860"/>
      <c r="E312" s="860"/>
      <c r="F312" s="860"/>
      <c r="G312" s="860"/>
      <c r="H312" s="860"/>
      <c r="I312" s="860"/>
      <c r="J312" s="860"/>
      <c r="K312" s="860"/>
      <c r="L312" s="860"/>
      <c r="M312" s="860"/>
      <c r="N312" s="860"/>
      <c r="O312" s="860"/>
      <c r="P312" s="860"/>
      <c r="Q312" s="860"/>
      <c r="R312" s="860"/>
      <c r="S312" s="860"/>
      <c r="T312" s="860"/>
      <c r="U312" s="860"/>
      <c r="V312" s="860"/>
      <c r="W312" s="860"/>
      <c r="X312" s="860"/>
      <c r="Y312" s="860"/>
      <c r="Z312" s="860"/>
      <c r="AA312" s="37"/>
    </row>
    <row r="313" spans="1:27" x14ac:dyDescent="0.2">
      <c r="A313" s="46"/>
      <c r="B313" s="860"/>
      <c r="C313" s="860"/>
      <c r="D313" s="860"/>
      <c r="E313" s="860"/>
      <c r="F313" s="860"/>
      <c r="G313" s="860"/>
      <c r="H313" s="860"/>
      <c r="I313" s="860"/>
      <c r="J313" s="860"/>
      <c r="K313" s="860"/>
      <c r="L313" s="860"/>
      <c r="M313" s="860"/>
      <c r="N313" s="860"/>
      <c r="O313" s="860"/>
      <c r="P313" s="860"/>
      <c r="Q313" s="860"/>
      <c r="R313" s="860"/>
      <c r="S313" s="860"/>
      <c r="T313" s="860"/>
      <c r="U313" s="860"/>
      <c r="V313" s="860"/>
      <c r="W313" s="860"/>
      <c r="X313" s="860"/>
      <c r="Y313" s="860"/>
      <c r="Z313" s="860"/>
      <c r="AA313" s="37"/>
    </row>
    <row r="314" spans="1:27" x14ac:dyDescent="0.2">
      <c r="A314" s="42">
        <f>A294+1</f>
        <v>87</v>
      </c>
      <c r="B314" s="41"/>
      <c r="C314" s="43" t="s">
        <v>23098</v>
      </c>
      <c r="D314" s="55" t="s">
        <v>12506</v>
      </c>
      <c r="E314" s="37"/>
      <c r="F314" s="37"/>
      <c r="G314" s="37"/>
      <c r="H314" s="48"/>
      <c r="I314" s="48"/>
      <c r="J314" s="37"/>
      <c r="K314" s="37"/>
      <c r="L314" s="37"/>
      <c r="M314" s="37"/>
      <c r="N314" s="37"/>
      <c r="O314" s="37"/>
      <c r="P314" s="37"/>
      <c r="Q314" s="37"/>
      <c r="R314" s="37"/>
      <c r="S314" s="37"/>
      <c r="T314" s="37"/>
      <c r="U314" s="41" t="s">
        <v>23100</v>
      </c>
      <c r="V314" s="41"/>
      <c r="W314" s="861">
        <f>T317</f>
        <v>16111.03</v>
      </c>
      <c r="X314" s="861"/>
      <c r="Y314" s="861"/>
      <c r="Z314" s="862" t="str">
        <f>VLOOKUP(D314,DIPREVS1!A:D,4,FALSE)</f>
        <v>m3</v>
      </c>
      <c r="AA314" s="862"/>
    </row>
    <row r="315" spans="1:27" x14ac:dyDescent="0.2">
      <c r="A315" s="46"/>
      <c r="B315" s="36"/>
      <c r="D315" s="36"/>
      <c r="H315" s="36"/>
      <c r="I315" s="36"/>
      <c r="J315" s="36"/>
      <c r="K315" s="36"/>
      <c r="L315" s="47"/>
      <c r="M315" s="36"/>
      <c r="N315" s="36"/>
      <c r="O315" s="36"/>
      <c r="P315" s="36"/>
      <c r="Q315" s="47"/>
      <c r="R315" s="47"/>
      <c r="S315" s="36"/>
      <c r="T315" s="36"/>
      <c r="U315" s="36"/>
      <c r="V315" s="36"/>
      <c r="W315" s="36"/>
      <c r="X315" s="36"/>
      <c r="Y315" s="36"/>
      <c r="Z315" s="36"/>
      <c r="AA315" s="36"/>
    </row>
    <row r="316" spans="1:27" x14ac:dyDescent="0.2">
      <c r="A316" s="46"/>
      <c r="B316" s="36"/>
      <c r="C316" s="36"/>
      <c r="D316" s="36" t="s">
        <v>23645</v>
      </c>
      <c r="E316" s="36"/>
      <c r="F316" s="47"/>
      <c r="G316" s="47"/>
      <c r="H316" s="926">
        <f>$H$308</f>
        <v>46031.500000000058</v>
      </c>
      <c r="I316" s="926"/>
      <c r="J316" s="926"/>
      <c r="K316" s="86" t="s">
        <v>6</v>
      </c>
      <c r="N316" s="50" t="s">
        <v>23646</v>
      </c>
      <c r="O316" s="932">
        <f>$A$294</f>
        <v>86</v>
      </c>
      <c r="P316" s="932"/>
      <c r="Q316" s="47"/>
      <c r="R316" s="47"/>
      <c r="S316" s="36"/>
      <c r="T316" s="36"/>
      <c r="U316" s="36"/>
      <c r="V316" s="36"/>
      <c r="W316" s="36"/>
      <c r="X316" s="36"/>
      <c r="Y316" s="36"/>
      <c r="Z316" s="36"/>
      <c r="AA316" s="36"/>
    </row>
    <row r="317" spans="1:27" x14ac:dyDescent="0.2">
      <c r="A317" s="46"/>
      <c r="B317" s="36"/>
      <c r="D317" s="36"/>
      <c r="E317" s="36"/>
      <c r="F317" s="47"/>
      <c r="G317" s="47"/>
      <c r="H317" s="36"/>
      <c r="I317" s="36"/>
      <c r="J317" s="36"/>
      <c r="K317" s="126" t="s">
        <v>23732</v>
      </c>
      <c r="L317" s="933">
        <v>0.35</v>
      </c>
      <c r="M317" s="863"/>
      <c r="N317" s="90" t="s">
        <v>1</v>
      </c>
      <c r="O317" s="873">
        <f>H316</f>
        <v>46031.500000000058</v>
      </c>
      <c r="P317" s="873"/>
      <c r="Q317" s="873"/>
      <c r="R317" s="37" t="s">
        <v>6</v>
      </c>
      <c r="S317" s="91" t="s">
        <v>8</v>
      </c>
      <c r="T317" s="873">
        <f>ROUND(L317*O317,2)</f>
        <v>16111.03</v>
      </c>
      <c r="U317" s="873"/>
      <c r="V317" s="873"/>
      <c r="W317" s="37" t="s">
        <v>6</v>
      </c>
      <c r="X317" s="36"/>
      <c r="Y317" s="36"/>
      <c r="Z317" s="36"/>
      <c r="AA317" s="36"/>
    </row>
    <row r="318" spans="1:27" x14ac:dyDescent="0.2">
      <c r="A318" s="46"/>
      <c r="B318" s="36"/>
      <c r="C318" s="36"/>
      <c r="D318" s="36"/>
      <c r="E318" s="36"/>
      <c r="F318" s="47"/>
      <c r="G318" s="47"/>
      <c r="H318" s="36"/>
      <c r="I318" s="36"/>
      <c r="J318" s="36"/>
      <c r="K318" s="36"/>
      <c r="L318" s="47"/>
      <c r="M318" s="36"/>
      <c r="N318" s="36"/>
      <c r="R318" s="47"/>
      <c r="S318" s="36"/>
      <c r="T318" s="36"/>
      <c r="U318" s="36"/>
      <c r="V318" s="36"/>
      <c r="W318" s="36"/>
      <c r="X318" s="36"/>
      <c r="Y318" s="36"/>
      <c r="Z318" s="36"/>
      <c r="AA318" s="36"/>
    </row>
    <row r="319" spans="1:27" x14ac:dyDescent="0.2">
      <c r="A319" s="46"/>
      <c r="B319" s="860" t="str">
        <f>VLOOKUP(D321,DIPREVS1!A:D,2,FALSE)</f>
        <v>REATERRO DE VALA/CAVA COM PO-DE-PEDRA,INCLUSIVE FORNECIMENTODO MATERIAL E COMPACTACAO MANUAL</v>
      </c>
      <c r="C319" s="860"/>
      <c r="D319" s="860"/>
      <c r="E319" s="860"/>
      <c r="F319" s="860"/>
      <c r="G319" s="860"/>
      <c r="H319" s="860"/>
      <c r="I319" s="860"/>
      <c r="J319" s="860"/>
      <c r="K319" s="860"/>
      <c r="L319" s="860"/>
      <c r="M319" s="860"/>
      <c r="N319" s="860"/>
      <c r="O319" s="860"/>
      <c r="P319" s="860"/>
      <c r="Q319" s="860"/>
      <c r="R319" s="860"/>
      <c r="S319" s="860"/>
      <c r="T319" s="860"/>
      <c r="U319" s="860"/>
      <c r="V319" s="860"/>
      <c r="W319" s="860"/>
      <c r="X319" s="860"/>
      <c r="Y319" s="860"/>
      <c r="Z319" s="860"/>
      <c r="AA319" s="37"/>
    </row>
    <row r="320" spans="1:27" x14ac:dyDescent="0.2">
      <c r="A320" s="46"/>
      <c r="B320" s="860"/>
      <c r="C320" s="860"/>
      <c r="D320" s="860"/>
      <c r="E320" s="860"/>
      <c r="F320" s="860"/>
      <c r="G320" s="860"/>
      <c r="H320" s="860"/>
      <c r="I320" s="860"/>
      <c r="J320" s="860"/>
      <c r="K320" s="860"/>
      <c r="L320" s="860"/>
      <c r="M320" s="860"/>
      <c r="N320" s="860"/>
      <c r="O320" s="860"/>
      <c r="P320" s="860"/>
      <c r="Q320" s="860"/>
      <c r="R320" s="860"/>
      <c r="S320" s="860"/>
      <c r="T320" s="860"/>
      <c r="U320" s="860"/>
      <c r="V320" s="860"/>
      <c r="W320" s="860"/>
      <c r="X320" s="860"/>
      <c r="Y320" s="860"/>
      <c r="Z320" s="860"/>
      <c r="AA320" s="37"/>
    </row>
    <row r="321" spans="1:27" x14ac:dyDescent="0.2">
      <c r="A321" s="42">
        <f>A314+1</f>
        <v>88</v>
      </c>
      <c r="B321" s="41"/>
      <c r="C321" s="43" t="s">
        <v>23098</v>
      </c>
      <c r="D321" s="55" t="s">
        <v>12512</v>
      </c>
      <c r="E321" s="37"/>
      <c r="F321" s="37"/>
      <c r="G321" s="37"/>
      <c r="H321" s="48"/>
      <c r="I321" s="48"/>
      <c r="J321" s="37"/>
      <c r="K321" s="37"/>
      <c r="L321" s="37"/>
      <c r="M321" s="37"/>
      <c r="N321" s="37"/>
      <c r="O321" s="37"/>
      <c r="P321" s="37"/>
      <c r="Q321" s="37"/>
      <c r="R321" s="37"/>
      <c r="S321" s="37"/>
      <c r="T321" s="37"/>
      <c r="U321" s="41" t="s">
        <v>23100</v>
      </c>
      <c r="V321" s="41"/>
      <c r="W321" s="861">
        <f>T324</f>
        <v>13809.45</v>
      </c>
      <c r="X321" s="861"/>
      <c r="Y321" s="861"/>
      <c r="Z321" s="862" t="str">
        <f>VLOOKUP(D321,DIPREVS1!A:D,4,FALSE)</f>
        <v>m3</v>
      </c>
      <c r="AA321" s="862"/>
    </row>
    <row r="322" spans="1:27" x14ac:dyDescent="0.2">
      <c r="A322" s="46"/>
      <c r="B322" s="36"/>
      <c r="D322" s="36"/>
      <c r="H322" s="36"/>
      <c r="I322" s="36"/>
      <c r="J322" s="36"/>
      <c r="K322" s="36"/>
      <c r="L322" s="47"/>
      <c r="M322" s="36"/>
      <c r="N322" s="36"/>
      <c r="O322" s="36"/>
      <c r="P322" s="36"/>
      <c r="Q322" s="47"/>
      <c r="R322" s="47"/>
      <c r="S322" s="36"/>
      <c r="T322" s="36"/>
      <c r="U322" s="36"/>
      <c r="V322" s="36"/>
      <c r="W322" s="36"/>
      <c r="X322" s="36"/>
      <c r="Y322" s="36"/>
      <c r="Z322" s="36"/>
      <c r="AA322" s="36"/>
    </row>
    <row r="323" spans="1:27" x14ac:dyDescent="0.2">
      <c r="A323" s="46"/>
      <c r="B323" s="36"/>
      <c r="C323" s="36"/>
      <c r="D323" s="36" t="s">
        <v>23645</v>
      </c>
      <c r="E323" s="36"/>
      <c r="F323" s="47"/>
      <c r="G323" s="47"/>
      <c r="H323" s="926">
        <f>$H$308</f>
        <v>46031.500000000058</v>
      </c>
      <c r="I323" s="926"/>
      <c r="J323" s="926"/>
      <c r="K323" s="86" t="s">
        <v>6</v>
      </c>
      <c r="N323" s="50" t="s">
        <v>23646</v>
      </c>
      <c r="O323" s="932">
        <f>$A$294</f>
        <v>86</v>
      </c>
      <c r="P323" s="932"/>
      <c r="Q323" s="47"/>
      <c r="R323" s="47"/>
      <c r="S323" s="36"/>
      <c r="T323" s="36"/>
      <c r="U323" s="36"/>
      <c r="V323" s="36"/>
      <c r="W323" s="36"/>
      <c r="X323" s="36"/>
      <c r="Y323" s="36"/>
      <c r="Z323" s="36"/>
      <c r="AA323" s="36"/>
    </row>
    <row r="324" spans="1:27" x14ac:dyDescent="0.2">
      <c r="A324" s="46"/>
      <c r="B324" s="36"/>
      <c r="D324" s="36"/>
      <c r="E324" s="36"/>
      <c r="F324" s="47"/>
      <c r="G324" s="47"/>
      <c r="H324" s="36"/>
      <c r="I324" s="36"/>
      <c r="J324" s="36"/>
      <c r="K324" s="126" t="s">
        <v>23732</v>
      </c>
      <c r="L324" s="933">
        <f>1-L310-L317</f>
        <v>0.30000000000000004</v>
      </c>
      <c r="M324" s="863"/>
      <c r="N324" s="90" t="s">
        <v>1</v>
      </c>
      <c r="O324" s="873">
        <f>H323</f>
        <v>46031.500000000058</v>
      </c>
      <c r="P324" s="873"/>
      <c r="Q324" s="873"/>
      <c r="R324" s="37" t="s">
        <v>6</v>
      </c>
      <c r="S324" s="91" t="s">
        <v>8</v>
      </c>
      <c r="T324" s="873">
        <f>ROUND(L324*O324,2)</f>
        <v>13809.45</v>
      </c>
      <c r="U324" s="873"/>
      <c r="V324" s="873"/>
      <c r="W324" s="37" t="s">
        <v>6</v>
      </c>
      <c r="X324" s="36"/>
      <c r="Y324" s="36"/>
      <c r="Z324" s="36"/>
      <c r="AA324" s="36"/>
    </row>
    <row r="325" spans="1:27" x14ac:dyDescent="0.2">
      <c r="A325" s="46"/>
      <c r="B325" s="36"/>
      <c r="C325" s="36"/>
      <c r="D325" s="36"/>
      <c r="E325" s="36"/>
      <c r="F325" s="47"/>
      <c r="G325" s="47"/>
      <c r="H325" s="36"/>
      <c r="I325" s="36"/>
      <c r="J325" s="36"/>
      <c r="K325" s="36"/>
      <c r="L325" s="47"/>
      <c r="M325" s="36"/>
      <c r="N325" s="36"/>
      <c r="O325" s="36"/>
      <c r="P325" s="36"/>
      <c r="Q325" s="47"/>
      <c r="R325" s="47"/>
      <c r="S325" s="36"/>
      <c r="T325" s="36"/>
      <c r="U325" s="36"/>
      <c r="V325" s="36"/>
      <c r="W325" s="36"/>
      <c r="X325" s="36"/>
      <c r="Y325" s="36"/>
      <c r="Z325" s="36"/>
      <c r="AA325" s="36"/>
    </row>
    <row r="326" spans="1:27" x14ac:dyDescent="0.2">
      <c r="A326" s="46"/>
      <c r="B326" s="872" t="str">
        <f>VLOOKUP(D330,DIPREVS1!A:D,2,FALSE)</f>
        <v>CARGA E DESCARGA MECANICA,COM PA-CARREGADEIRA,COM 1,30M3 DECAPACIDADE,UTILIZANDO CAMINHAO BASCULANTE A OLEO DIESEL,COMCAPACIDADE UTIL DE 8T,CONSIDERADOS PARA O CAMINHAO OS TEMPOSDE ESPERA,MANOBRA,CARGA E DESCARGA E PARA A CARREGADEIRA OSTEMPOS DE ESPERA E OPERACAO PARA CARGAS DE 50T POR DIA DE 8H</v>
      </c>
      <c r="C326" s="872"/>
      <c r="D326" s="872"/>
      <c r="E326" s="872"/>
      <c r="F326" s="872"/>
      <c r="G326" s="872"/>
      <c r="H326" s="872"/>
      <c r="I326" s="872"/>
      <c r="J326" s="872"/>
      <c r="K326" s="872"/>
      <c r="L326" s="872"/>
      <c r="M326" s="872"/>
      <c r="N326" s="872"/>
      <c r="O326" s="872"/>
      <c r="P326" s="872"/>
      <c r="Q326" s="872"/>
      <c r="R326" s="872"/>
      <c r="S326" s="872"/>
      <c r="T326" s="872"/>
      <c r="U326" s="872"/>
      <c r="V326" s="872"/>
      <c r="W326" s="872"/>
      <c r="X326" s="872"/>
      <c r="Y326" s="872"/>
      <c r="Z326" s="872"/>
      <c r="AA326" s="37"/>
    </row>
    <row r="327" spans="1:27" x14ac:dyDescent="0.2">
      <c r="A327" s="46"/>
      <c r="B327" s="872"/>
      <c r="C327" s="872"/>
      <c r="D327" s="872"/>
      <c r="E327" s="872"/>
      <c r="F327" s="872"/>
      <c r="G327" s="872"/>
      <c r="H327" s="872"/>
      <c r="I327" s="872"/>
      <c r="J327" s="872"/>
      <c r="K327" s="872"/>
      <c r="L327" s="872"/>
      <c r="M327" s="872"/>
      <c r="N327" s="872"/>
      <c r="O327" s="872"/>
      <c r="P327" s="872"/>
      <c r="Q327" s="872"/>
      <c r="R327" s="872"/>
      <c r="S327" s="872"/>
      <c r="T327" s="872"/>
      <c r="U327" s="872"/>
      <c r="V327" s="872"/>
      <c r="W327" s="872"/>
      <c r="X327" s="872"/>
      <c r="Y327" s="872"/>
      <c r="Z327" s="872"/>
      <c r="AA327" s="37"/>
    </row>
    <row r="328" spans="1:27" x14ac:dyDescent="0.2">
      <c r="A328" s="46"/>
      <c r="B328" s="872"/>
      <c r="C328" s="872"/>
      <c r="D328" s="872"/>
      <c r="E328" s="872"/>
      <c r="F328" s="872"/>
      <c r="G328" s="872"/>
      <c r="H328" s="872"/>
      <c r="I328" s="872"/>
      <c r="J328" s="872"/>
      <c r="K328" s="872"/>
      <c r="L328" s="872"/>
      <c r="M328" s="872"/>
      <c r="N328" s="872"/>
      <c r="O328" s="872"/>
      <c r="P328" s="872"/>
      <c r="Q328" s="872"/>
      <c r="R328" s="872"/>
      <c r="S328" s="872"/>
      <c r="T328" s="872"/>
      <c r="U328" s="872"/>
      <c r="V328" s="872"/>
      <c r="W328" s="872"/>
      <c r="X328" s="872"/>
      <c r="Y328" s="872"/>
      <c r="Z328" s="872"/>
      <c r="AA328" s="37"/>
    </row>
    <row r="329" spans="1:27" x14ac:dyDescent="0.2">
      <c r="A329" s="46"/>
      <c r="B329" s="872"/>
      <c r="C329" s="872"/>
      <c r="D329" s="872"/>
      <c r="E329" s="872"/>
      <c r="F329" s="872"/>
      <c r="G329" s="872"/>
      <c r="H329" s="872"/>
      <c r="I329" s="872"/>
      <c r="J329" s="872"/>
      <c r="K329" s="872"/>
      <c r="L329" s="872"/>
      <c r="M329" s="872"/>
      <c r="N329" s="872"/>
      <c r="O329" s="872"/>
      <c r="P329" s="872"/>
      <c r="Q329" s="872"/>
      <c r="R329" s="872"/>
      <c r="S329" s="872"/>
      <c r="T329" s="872"/>
      <c r="U329" s="872"/>
      <c r="V329" s="872"/>
      <c r="W329" s="872"/>
      <c r="X329" s="872"/>
      <c r="Y329" s="872"/>
      <c r="Z329" s="872"/>
      <c r="AA329" s="37"/>
    </row>
    <row r="330" spans="1:27" x14ac:dyDescent="0.2">
      <c r="A330" s="42">
        <f>A321+1</f>
        <v>89</v>
      </c>
      <c r="B330" s="41"/>
      <c r="C330" s="43" t="s">
        <v>23098</v>
      </c>
      <c r="D330" s="55" t="s">
        <v>12706</v>
      </c>
      <c r="E330" s="37"/>
      <c r="F330" s="37"/>
      <c r="G330" s="37"/>
      <c r="H330" s="48"/>
      <c r="I330" s="48"/>
      <c r="J330" s="37"/>
      <c r="K330" s="37"/>
      <c r="L330" s="37"/>
      <c r="M330" s="37"/>
      <c r="N330" s="37"/>
      <c r="O330" s="37"/>
      <c r="P330" s="37"/>
      <c r="Q330" s="37"/>
      <c r="R330" s="37"/>
      <c r="S330" s="37"/>
      <c r="T330" s="37"/>
      <c r="U330" s="41" t="s">
        <v>23100</v>
      </c>
      <c r="V330" s="41"/>
      <c r="W330" s="861">
        <f>SUM(N338:P339)</f>
        <v>82728.75</v>
      </c>
      <c r="X330" s="861"/>
      <c r="Y330" s="861"/>
      <c r="Z330" s="862" t="str">
        <f>VLOOKUP(D330,DIPREVS1!A:D,4,FALSE)</f>
        <v>t</v>
      </c>
      <c r="AA330" s="862"/>
    </row>
    <row r="331" spans="1:27" x14ac:dyDescent="0.2">
      <c r="A331" s="46"/>
      <c r="B331" s="36"/>
      <c r="C331" s="48" t="s">
        <v>23647</v>
      </c>
      <c r="D331" s="36"/>
      <c r="E331" s="36"/>
      <c r="F331" s="47"/>
      <c r="G331" s="47"/>
      <c r="H331" s="36"/>
      <c r="I331" s="36"/>
      <c r="J331" s="36"/>
      <c r="K331" s="36"/>
      <c r="L331" s="47"/>
      <c r="M331" s="36"/>
      <c r="N331" s="873">
        <f>W294+W314</f>
        <v>32222.06</v>
      </c>
      <c r="O331" s="873"/>
      <c r="P331" s="873"/>
      <c r="Q331" s="37" t="s">
        <v>6</v>
      </c>
      <c r="R331" s="47"/>
      <c r="S331" s="36"/>
      <c r="T331" s="36"/>
      <c r="U331" s="36"/>
      <c r="V331" s="36"/>
      <c r="W331" s="36"/>
      <c r="X331" s="36"/>
      <c r="Y331" s="36"/>
      <c r="Z331" s="36"/>
      <c r="AA331" s="36"/>
    </row>
    <row r="332" spans="1:27" x14ac:dyDescent="0.2">
      <c r="A332" s="46"/>
      <c r="B332" s="36"/>
      <c r="C332" s="48" t="s">
        <v>23648</v>
      </c>
      <c r="D332" s="36"/>
      <c r="E332" s="36"/>
      <c r="F332" s="47"/>
      <c r="G332" s="47"/>
      <c r="H332" s="36"/>
      <c r="I332" s="36"/>
      <c r="J332" s="36"/>
      <c r="K332" s="36"/>
      <c r="L332" s="47"/>
      <c r="M332" s="36"/>
      <c r="N332" s="36"/>
      <c r="O332" s="36"/>
      <c r="P332" s="36"/>
      <c r="Q332" s="47"/>
      <c r="R332" s="47"/>
      <c r="S332" s="936">
        <v>0.9</v>
      </c>
      <c r="T332" s="936"/>
      <c r="U332" s="36"/>
      <c r="V332" s="36"/>
      <c r="W332" s="36"/>
      <c r="X332" s="36"/>
      <c r="Y332" s="36"/>
      <c r="Z332" s="36"/>
      <c r="AA332" s="36"/>
    </row>
    <row r="333" spans="1:27" x14ac:dyDescent="0.2">
      <c r="A333" s="46"/>
      <c r="B333" s="36"/>
      <c r="C333" s="36" t="s">
        <v>23649</v>
      </c>
      <c r="D333" s="36"/>
      <c r="E333" s="36"/>
      <c r="F333" s="47"/>
      <c r="G333" s="47"/>
      <c r="H333" s="36"/>
      <c r="I333" s="36"/>
      <c r="J333" s="36"/>
      <c r="K333" s="36"/>
      <c r="L333" s="873">
        <f>N331</f>
        <v>32222.06</v>
      </c>
      <c r="M333" s="873"/>
      <c r="N333" s="873"/>
      <c r="O333" s="37" t="s">
        <v>6</v>
      </c>
      <c r="P333" s="127" t="s">
        <v>23103</v>
      </c>
      <c r="Q333" s="936">
        <f>S332</f>
        <v>0.9</v>
      </c>
      <c r="R333" s="936"/>
      <c r="S333" s="91" t="s">
        <v>8</v>
      </c>
      <c r="T333" s="873">
        <f>ROUND(L333/Q333,2)</f>
        <v>35802.29</v>
      </c>
      <c r="U333" s="873"/>
      <c r="V333" s="873"/>
      <c r="W333" s="37" t="s">
        <v>6</v>
      </c>
      <c r="X333" s="36"/>
      <c r="Y333" s="36"/>
      <c r="Z333" s="36"/>
      <c r="AA333" s="36"/>
    </row>
    <row r="334" spans="1:27" x14ac:dyDescent="0.2">
      <c r="A334" s="46"/>
      <c r="B334" s="36"/>
      <c r="C334" s="36"/>
      <c r="D334" s="36"/>
      <c r="E334" s="36"/>
      <c r="F334" s="47"/>
      <c r="G334" s="47"/>
      <c r="H334" s="36"/>
      <c r="I334" s="36"/>
      <c r="J334" s="36"/>
      <c r="K334" s="36"/>
      <c r="L334" s="47"/>
      <c r="M334" s="36"/>
      <c r="N334" s="36"/>
      <c r="O334" s="36"/>
      <c r="P334" s="36"/>
      <c r="Q334" s="47"/>
      <c r="R334" s="47"/>
      <c r="S334" s="36"/>
      <c r="T334" s="36"/>
      <c r="U334" s="36"/>
      <c r="V334" s="36"/>
      <c r="W334" s="36"/>
      <c r="X334" s="36"/>
      <c r="Y334" s="36"/>
      <c r="Z334" s="36"/>
      <c r="AA334" s="36"/>
    </row>
    <row r="335" spans="1:27" x14ac:dyDescent="0.2">
      <c r="A335" s="46"/>
      <c r="B335" s="36"/>
      <c r="C335" s="36" t="s">
        <v>23650</v>
      </c>
      <c r="D335" s="36"/>
      <c r="E335" s="36"/>
      <c r="F335" s="47"/>
      <c r="G335" s="47"/>
      <c r="H335" s="36"/>
      <c r="I335" s="36"/>
      <c r="J335" s="36"/>
      <c r="K335" s="36"/>
      <c r="L335" s="47"/>
      <c r="M335" s="36"/>
      <c r="N335" s="36"/>
      <c r="O335" s="36"/>
      <c r="P335" s="36"/>
      <c r="Q335" s="47"/>
      <c r="R335" s="47"/>
      <c r="S335" s="36"/>
      <c r="T335" s="36"/>
      <c r="U335" s="36"/>
      <c r="V335" s="36"/>
      <c r="W335" s="36"/>
      <c r="X335" s="36"/>
      <c r="Y335" s="36"/>
      <c r="Z335" s="36"/>
      <c r="AA335" s="36"/>
    </row>
    <row r="336" spans="1:27" x14ac:dyDescent="0.2">
      <c r="A336" s="46"/>
      <c r="B336" s="36"/>
      <c r="C336" s="36"/>
      <c r="D336" s="36"/>
      <c r="E336" s="873">
        <f>W196+W203+W209+W214+W219+W225</f>
        <v>84466.26</v>
      </c>
      <c r="F336" s="873"/>
      <c r="G336" s="873"/>
      <c r="H336" s="37" t="s">
        <v>6</v>
      </c>
      <c r="I336" s="49" t="s">
        <v>16</v>
      </c>
      <c r="J336" s="873">
        <f>T333</f>
        <v>35802.29</v>
      </c>
      <c r="K336" s="873"/>
      <c r="L336" s="873"/>
      <c r="M336" s="37" t="s">
        <v>6</v>
      </c>
      <c r="N336" s="91" t="s">
        <v>8</v>
      </c>
      <c r="O336" s="873">
        <f>E336-J336</f>
        <v>48663.969999999994</v>
      </c>
      <c r="P336" s="873"/>
      <c r="Q336" s="873"/>
      <c r="R336" s="37" t="s">
        <v>6</v>
      </c>
      <c r="S336" s="36"/>
      <c r="T336" s="36"/>
      <c r="U336" s="36"/>
      <c r="V336" s="36"/>
      <c r="W336" s="36"/>
      <c r="X336" s="36"/>
      <c r="Y336" s="36"/>
      <c r="Z336" s="36"/>
      <c r="AA336" s="36"/>
    </row>
    <row r="337" spans="1:27" x14ac:dyDescent="0.2">
      <c r="A337" s="46"/>
      <c r="B337" s="36"/>
      <c r="C337" s="36"/>
      <c r="D337" s="36"/>
      <c r="E337" s="537"/>
      <c r="F337" s="537"/>
      <c r="G337" s="537"/>
      <c r="H337" s="37"/>
      <c r="I337" s="538"/>
      <c r="J337" s="537"/>
      <c r="K337" s="537"/>
      <c r="L337" s="537"/>
      <c r="M337" s="37"/>
      <c r="N337" s="544"/>
      <c r="O337" s="537"/>
      <c r="P337" s="537"/>
      <c r="Q337" s="537"/>
      <c r="R337" s="37"/>
      <c r="S337" s="36"/>
      <c r="T337" s="36"/>
      <c r="U337" s="36"/>
      <c r="V337" s="36"/>
      <c r="W337" s="36"/>
      <c r="X337" s="36"/>
      <c r="Y337" s="36"/>
      <c r="Z337" s="36"/>
      <c r="AA337" s="36"/>
    </row>
    <row r="338" spans="1:27" x14ac:dyDescent="0.2">
      <c r="A338" s="46"/>
      <c r="B338" s="36"/>
      <c r="C338" s="36"/>
      <c r="D338" s="36" t="s">
        <v>25221</v>
      </c>
      <c r="E338" s="36"/>
      <c r="F338" s="543"/>
      <c r="G338" s="543"/>
      <c r="H338" s="36"/>
      <c r="I338" s="36"/>
      <c r="J338" s="36"/>
      <c r="K338" s="36"/>
      <c r="L338" s="543"/>
      <c r="M338" s="36"/>
      <c r="N338" s="36"/>
      <c r="O338" s="36"/>
      <c r="P338" s="36"/>
      <c r="Q338" s="543"/>
      <c r="R338" s="543"/>
      <c r="S338" s="36"/>
      <c r="T338" s="36"/>
      <c r="U338" s="36"/>
      <c r="V338" s="36"/>
      <c r="W338" s="36"/>
      <c r="X338" s="36"/>
      <c r="Y338" s="36"/>
      <c r="Z338" s="36"/>
      <c r="AA338" s="36"/>
    </row>
    <row r="339" spans="1:27" x14ac:dyDescent="0.2">
      <c r="A339" s="46"/>
      <c r="B339" s="36"/>
      <c r="C339" s="36"/>
      <c r="D339" s="36"/>
      <c r="E339" s="873">
        <f>$O$336</f>
        <v>48663.969999999994</v>
      </c>
      <c r="F339" s="873"/>
      <c r="G339" s="873"/>
      <c r="H339" s="37" t="s">
        <v>6</v>
      </c>
      <c r="I339" s="533" t="s">
        <v>1</v>
      </c>
      <c r="J339" s="934">
        <v>1.7</v>
      </c>
      <c r="K339" s="934"/>
      <c r="L339" s="53" t="s">
        <v>9</v>
      </c>
      <c r="M339" s="533"/>
      <c r="N339" s="922">
        <f>ROUND(E339*J339,2)</f>
        <v>82728.75</v>
      </c>
      <c r="O339" s="922"/>
      <c r="P339" s="922"/>
      <c r="Q339" s="53" t="s">
        <v>3</v>
      </c>
      <c r="R339" s="543"/>
      <c r="S339" s="36"/>
      <c r="T339" s="36"/>
      <c r="U339" s="36"/>
      <c r="V339" s="36"/>
      <c r="W339" s="36"/>
      <c r="X339" s="36"/>
      <c r="Y339" s="36"/>
      <c r="Z339" s="36"/>
      <c r="AA339" s="36"/>
    </row>
    <row r="340" spans="1:27" x14ac:dyDescent="0.2">
      <c r="A340" s="46"/>
      <c r="B340" s="36"/>
      <c r="C340" s="36"/>
      <c r="D340" s="36"/>
      <c r="E340" s="537"/>
      <c r="F340" s="537"/>
      <c r="G340" s="537"/>
      <c r="H340" s="37"/>
      <c r="I340" s="533"/>
      <c r="J340" s="541"/>
      <c r="K340" s="541"/>
      <c r="L340" s="53"/>
      <c r="M340" s="533"/>
      <c r="N340" s="540"/>
      <c r="O340" s="540"/>
      <c r="P340" s="540"/>
      <c r="Q340" s="53"/>
      <c r="R340" s="543"/>
      <c r="S340" s="36"/>
      <c r="T340" s="36"/>
      <c r="U340" s="36"/>
      <c r="V340" s="36"/>
      <c r="W340" s="36"/>
      <c r="X340" s="36"/>
      <c r="Y340" s="36"/>
      <c r="Z340" s="36"/>
      <c r="AA340" s="36"/>
    </row>
    <row r="341" spans="1:27" x14ac:dyDescent="0.2">
      <c r="A341" s="46"/>
      <c r="B341" s="872" t="str">
        <f>VLOOKUP(D344,DIPREVS1!A:D,2,FALSE)</f>
        <v>TRANSPORTE DE CARGA DE QUALQUER NATUREZA,EXCLUSIVE AS DESPESAS DE CARGA E DESCARGA,TANTO DE ESPERA DO CAMINHAO COMO DO SERVENTE OU EQUIPAMENTO AUXILIAR,A VELOCIDADE MEDIA DE 30KM/H,EM CAMINHAO BASCULANTE A OLEO DIESEL,COM CAPACIDADE UTIL DE8T</v>
      </c>
      <c r="C341" s="872"/>
      <c r="D341" s="872"/>
      <c r="E341" s="872"/>
      <c r="F341" s="872"/>
      <c r="G341" s="872"/>
      <c r="H341" s="872"/>
      <c r="I341" s="872"/>
      <c r="J341" s="872"/>
      <c r="K341" s="872"/>
      <c r="L341" s="872"/>
      <c r="M341" s="872"/>
      <c r="N341" s="872"/>
      <c r="O341" s="872"/>
      <c r="P341" s="872"/>
      <c r="Q341" s="872"/>
      <c r="R341" s="872"/>
      <c r="S341" s="872"/>
      <c r="T341" s="872"/>
      <c r="U341" s="872"/>
      <c r="V341" s="872"/>
      <c r="W341" s="872"/>
      <c r="X341" s="872"/>
      <c r="Y341" s="872"/>
      <c r="Z341" s="872"/>
      <c r="AA341" s="37"/>
    </row>
    <row r="342" spans="1:27" x14ac:dyDescent="0.2">
      <c r="A342" s="46"/>
      <c r="B342" s="872"/>
      <c r="C342" s="872"/>
      <c r="D342" s="872"/>
      <c r="E342" s="872"/>
      <c r="F342" s="872"/>
      <c r="G342" s="872"/>
      <c r="H342" s="872"/>
      <c r="I342" s="872"/>
      <c r="J342" s="872"/>
      <c r="K342" s="872"/>
      <c r="L342" s="872"/>
      <c r="M342" s="872"/>
      <c r="N342" s="872"/>
      <c r="O342" s="872"/>
      <c r="P342" s="872"/>
      <c r="Q342" s="872"/>
      <c r="R342" s="872"/>
      <c r="S342" s="872"/>
      <c r="T342" s="872"/>
      <c r="U342" s="872"/>
      <c r="V342" s="872"/>
      <c r="W342" s="872"/>
      <c r="X342" s="872"/>
      <c r="Y342" s="872"/>
      <c r="Z342" s="872"/>
      <c r="AA342" s="37"/>
    </row>
    <row r="343" spans="1:27" x14ac:dyDescent="0.2">
      <c r="A343" s="46"/>
      <c r="B343" s="872"/>
      <c r="C343" s="872"/>
      <c r="D343" s="872"/>
      <c r="E343" s="872"/>
      <c r="F343" s="872"/>
      <c r="G343" s="872"/>
      <c r="H343" s="872"/>
      <c r="I343" s="872"/>
      <c r="J343" s="872"/>
      <c r="K343" s="872"/>
      <c r="L343" s="872"/>
      <c r="M343" s="872"/>
      <c r="N343" s="872"/>
      <c r="O343" s="872"/>
      <c r="P343" s="872"/>
      <c r="Q343" s="872"/>
      <c r="R343" s="872"/>
      <c r="S343" s="872"/>
      <c r="T343" s="872"/>
      <c r="U343" s="872"/>
      <c r="V343" s="872"/>
      <c r="W343" s="872"/>
      <c r="X343" s="872"/>
      <c r="Y343" s="872"/>
      <c r="Z343" s="872"/>
      <c r="AA343" s="37"/>
    </row>
    <row r="344" spans="1:27" x14ac:dyDescent="0.2">
      <c r="A344" s="42">
        <f>A330+1</f>
        <v>90</v>
      </c>
      <c r="B344" s="41"/>
      <c r="C344" s="43" t="s">
        <v>23098</v>
      </c>
      <c r="D344" s="55" t="s">
        <v>12647</v>
      </c>
      <c r="E344" s="37"/>
      <c r="F344" s="37"/>
      <c r="G344" s="37"/>
      <c r="H344" s="48"/>
      <c r="I344" s="48"/>
      <c r="J344" s="37"/>
      <c r="K344" s="37"/>
      <c r="L344" s="37"/>
      <c r="M344" s="37"/>
      <c r="N344" s="37"/>
      <c r="O344" s="37"/>
      <c r="P344" s="37"/>
      <c r="Q344" s="37"/>
      <c r="R344" s="37"/>
      <c r="S344" s="37"/>
      <c r="T344" s="37"/>
      <c r="U344" s="41" t="s">
        <v>23100</v>
      </c>
      <c r="V344" s="41"/>
      <c r="W344" s="861">
        <f>M348</f>
        <v>1199566.8799999999</v>
      </c>
      <c r="X344" s="861"/>
      <c r="Y344" s="861"/>
      <c r="Z344" s="862" t="str">
        <f>VLOOKUP(D344,DIPREVS1!A:D,4,FALSE)</f>
        <v>t x km</v>
      </c>
      <c r="AA344" s="862"/>
    </row>
    <row r="345" spans="1:27" s="76" customFormat="1" ht="12.75" customHeight="1" x14ac:dyDescent="0.2">
      <c r="A345" s="46"/>
      <c r="B345" s="36"/>
      <c r="C345" s="48" t="s">
        <v>25189</v>
      </c>
      <c r="D345" s="36"/>
      <c r="E345" s="36"/>
      <c r="F345" s="443"/>
      <c r="G345" s="443"/>
      <c r="H345" s="36"/>
      <c r="I345" s="36"/>
      <c r="J345" s="36"/>
      <c r="K345" s="36"/>
      <c r="L345" s="443"/>
      <c r="M345" s="36"/>
      <c r="N345" s="36"/>
      <c r="O345" s="36"/>
      <c r="P345" s="36"/>
      <c r="Q345" s="443"/>
      <c r="R345" s="443"/>
      <c r="T345" s="459"/>
      <c r="U345" s="459"/>
      <c r="V345" s="37"/>
      <c r="X345" s="36"/>
      <c r="Y345" s="36"/>
      <c r="Z345" s="36"/>
      <c r="AA345" s="36"/>
    </row>
    <row r="346" spans="1:27" s="76" customFormat="1" x14ac:dyDescent="0.2">
      <c r="A346" s="46"/>
      <c r="B346" s="36"/>
      <c r="C346" s="36" t="s">
        <v>23652</v>
      </c>
      <c r="D346" s="36"/>
      <c r="E346" s="934">
        <v>14.5</v>
      </c>
      <c r="F346" s="934"/>
      <c r="G346" s="37" t="s">
        <v>5</v>
      </c>
      <c r="H346" s="36"/>
      <c r="I346" s="36"/>
      <c r="J346" s="36"/>
      <c r="K346" s="36"/>
      <c r="L346" s="443"/>
      <c r="M346" s="36"/>
      <c r="N346" s="36"/>
      <c r="O346" s="36"/>
      <c r="P346" s="36"/>
      <c r="Q346" s="443"/>
      <c r="R346" s="443"/>
      <c r="S346" s="36"/>
      <c r="T346" s="36"/>
      <c r="U346" s="36"/>
      <c r="V346" s="36"/>
      <c r="W346" s="36"/>
      <c r="X346" s="36"/>
      <c r="Y346" s="36"/>
      <c r="Z346" s="36"/>
      <c r="AA346" s="36"/>
    </row>
    <row r="347" spans="1:27" s="76" customFormat="1" x14ac:dyDescent="0.2">
      <c r="A347" s="46"/>
      <c r="B347" s="36"/>
      <c r="D347" s="77"/>
      <c r="E347" s="77"/>
      <c r="F347" s="132" t="s">
        <v>23675</v>
      </c>
      <c r="G347" s="935">
        <f>A330</f>
        <v>89</v>
      </c>
      <c r="H347" s="935"/>
      <c r="I347" s="36"/>
      <c r="J347" s="36"/>
      <c r="K347" s="36"/>
      <c r="L347" s="443"/>
      <c r="M347" s="36"/>
      <c r="N347" s="36"/>
      <c r="O347" s="36"/>
      <c r="P347" s="36"/>
      <c r="Q347" s="443"/>
      <c r="R347" s="443"/>
      <c r="S347" s="36"/>
      <c r="T347" s="36"/>
      <c r="U347" s="36"/>
      <c r="V347" s="36"/>
      <c r="W347" s="36"/>
      <c r="X347" s="36"/>
      <c r="Y347" s="36"/>
      <c r="Z347" s="36"/>
      <c r="AA347" s="36"/>
    </row>
    <row r="348" spans="1:27" s="76" customFormat="1" x14ac:dyDescent="0.2">
      <c r="A348" s="46"/>
      <c r="B348" s="36"/>
      <c r="C348" s="36"/>
      <c r="D348" s="922">
        <f>$N$339</f>
        <v>82728.75</v>
      </c>
      <c r="E348" s="922"/>
      <c r="F348" s="922"/>
      <c r="G348" s="53" t="s">
        <v>3</v>
      </c>
      <c r="H348" s="438" t="s">
        <v>1</v>
      </c>
      <c r="I348" s="934">
        <f>E346</f>
        <v>14.5</v>
      </c>
      <c r="J348" s="934"/>
      <c r="K348" s="53" t="s">
        <v>5</v>
      </c>
      <c r="L348" s="545" t="s">
        <v>8</v>
      </c>
      <c r="M348" s="922">
        <f>ROUND(D348*I348,2)</f>
        <v>1199566.8799999999</v>
      </c>
      <c r="N348" s="922"/>
      <c r="O348" s="922"/>
      <c r="P348" s="53" t="s">
        <v>4</v>
      </c>
      <c r="Q348" s="443"/>
      <c r="R348" s="443"/>
      <c r="S348" s="36"/>
      <c r="T348" s="36"/>
      <c r="U348" s="36"/>
      <c r="V348" s="36"/>
      <c r="W348" s="36"/>
      <c r="X348" s="36"/>
      <c r="Y348" s="36"/>
      <c r="Z348" s="36"/>
      <c r="AA348" s="36"/>
    </row>
    <row r="349" spans="1:27" x14ac:dyDescent="0.2">
      <c r="A349" s="46"/>
    </row>
    <row r="350" spans="1:27" x14ac:dyDescent="0.2">
      <c r="A350" s="46"/>
      <c r="B350" s="872" t="str">
        <f>VLOOKUP(D353,DIPREVS1!A:D,2,FALSE)</f>
        <v>DISPOSICAO FINAL DE MATERIAIS E RESIDUOS DE OBRAS EM LOCAIS DE OPERACAO E DISPOSICAO FINAL APROPRIADOS, AUTORIZADOS E/OU LICENCIADOS PELOS ORGAOS DE LICENCIAMENTO E DE CONTROLE AMBIENTAL, MEDIDA POR TONELADA TRANSPORTADA, SENDO COMPROVADA CONFORME LEGISLACAO PERTINENTE.</v>
      </c>
      <c r="C350" s="872"/>
      <c r="D350" s="872"/>
      <c r="E350" s="872"/>
      <c r="F350" s="872"/>
      <c r="G350" s="872"/>
      <c r="H350" s="872"/>
      <c r="I350" s="872"/>
      <c r="J350" s="872"/>
      <c r="K350" s="872"/>
      <c r="L350" s="872"/>
      <c r="M350" s="872"/>
      <c r="N350" s="872"/>
      <c r="O350" s="872"/>
      <c r="P350" s="872"/>
      <c r="Q350" s="872"/>
      <c r="R350" s="872"/>
      <c r="S350" s="872"/>
      <c r="T350" s="872"/>
      <c r="U350" s="872"/>
      <c r="V350" s="872"/>
      <c r="W350" s="872"/>
      <c r="X350" s="872"/>
      <c r="Y350" s="872"/>
      <c r="Z350" s="872"/>
      <c r="AA350" s="37"/>
    </row>
    <row r="351" spans="1:27" x14ac:dyDescent="0.2">
      <c r="A351" s="46"/>
      <c r="B351" s="872"/>
      <c r="C351" s="872"/>
      <c r="D351" s="872"/>
      <c r="E351" s="872"/>
      <c r="F351" s="872"/>
      <c r="G351" s="872"/>
      <c r="H351" s="872"/>
      <c r="I351" s="872"/>
      <c r="J351" s="872"/>
      <c r="K351" s="872"/>
      <c r="L351" s="872"/>
      <c r="M351" s="872"/>
      <c r="N351" s="872"/>
      <c r="O351" s="872"/>
      <c r="P351" s="872"/>
      <c r="Q351" s="872"/>
      <c r="R351" s="872"/>
      <c r="S351" s="872"/>
      <c r="T351" s="872"/>
      <c r="U351" s="872"/>
      <c r="V351" s="872"/>
      <c r="W351" s="872"/>
      <c r="X351" s="872"/>
      <c r="Y351" s="872"/>
      <c r="Z351" s="872"/>
      <c r="AA351" s="37"/>
    </row>
    <row r="352" spans="1:27" x14ac:dyDescent="0.2">
      <c r="A352" s="46"/>
      <c r="B352" s="872"/>
      <c r="C352" s="872"/>
      <c r="D352" s="872"/>
      <c r="E352" s="872"/>
      <c r="F352" s="872"/>
      <c r="G352" s="872"/>
      <c r="H352" s="872"/>
      <c r="I352" s="872"/>
      <c r="J352" s="872"/>
      <c r="K352" s="872"/>
      <c r="L352" s="872"/>
      <c r="M352" s="872"/>
      <c r="N352" s="872"/>
      <c r="O352" s="872"/>
      <c r="P352" s="872"/>
      <c r="Q352" s="872"/>
      <c r="R352" s="872"/>
      <c r="S352" s="872"/>
      <c r="T352" s="872"/>
      <c r="U352" s="872"/>
      <c r="V352" s="872"/>
      <c r="W352" s="872"/>
      <c r="X352" s="872"/>
      <c r="Y352" s="872"/>
      <c r="Z352" s="872"/>
      <c r="AA352" s="37"/>
    </row>
    <row r="353" spans="1:27" x14ac:dyDescent="0.2">
      <c r="A353" s="42">
        <f>A344+1</f>
        <v>91</v>
      </c>
      <c r="B353" s="41"/>
      <c r="C353" s="43" t="s">
        <v>23098</v>
      </c>
      <c r="D353" s="55" t="s">
        <v>25185</v>
      </c>
      <c r="E353" s="37"/>
      <c r="F353" s="37"/>
      <c r="G353" s="37"/>
      <c r="H353" s="48"/>
      <c r="I353" s="48"/>
      <c r="J353" s="37"/>
      <c r="K353" s="37"/>
      <c r="L353" s="37"/>
      <c r="M353" s="37"/>
      <c r="N353" s="37"/>
      <c r="O353" s="37"/>
      <c r="P353" s="37"/>
      <c r="Q353" s="37"/>
      <c r="R353" s="37"/>
      <c r="S353" s="37"/>
      <c r="T353" s="37"/>
      <c r="U353" s="41" t="s">
        <v>23100</v>
      </c>
      <c r="V353" s="41"/>
      <c r="W353" s="861">
        <f>E339</f>
        <v>48663.969999999994</v>
      </c>
      <c r="X353" s="861"/>
      <c r="Y353" s="861"/>
      <c r="Z353" s="862" t="str">
        <f>VLOOKUP(D353,DIPREVS1!A:D,4,FALSE)</f>
        <v>m3</v>
      </c>
      <c r="AA353" s="862"/>
    </row>
    <row r="354" spans="1:27" x14ac:dyDescent="0.2">
      <c r="A354" s="42"/>
      <c r="B354" s="37" t="s">
        <v>25187</v>
      </c>
      <c r="C354" s="43"/>
      <c r="D354" s="55"/>
      <c r="E354" s="37"/>
      <c r="F354" s="37"/>
      <c r="G354" s="37"/>
      <c r="H354" s="48"/>
      <c r="I354" s="48"/>
      <c r="J354" s="37"/>
      <c r="K354" s="37"/>
      <c r="L354" s="37"/>
      <c r="M354" s="37"/>
      <c r="N354" s="37"/>
      <c r="O354" s="37"/>
      <c r="P354" s="37"/>
      <c r="Q354" s="37"/>
      <c r="R354" s="37"/>
      <c r="S354" s="37"/>
      <c r="T354" s="37"/>
      <c r="U354" s="41"/>
      <c r="V354" s="41"/>
      <c r="W354" s="746"/>
      <c r="X354" s="746"/>
      <c r="Y354" s="746"/>
      <c r="Z354" s="747"/>
      <c r="AA354" s="747"/>
    </row>
    <row r="356" spans="1:27" s="76" customFormat="1" ht="12.75" customHeight="1" x14ac:dyDescent="0.2">
      <c r="A356" s="46"/>
      <c r="B356" s="872" t="str">
        <f>VLOOKUP(D358,DIPREVS1!A:D,2,FALSE)</f>
        <v>LIGACAO PREDIAL DE ESGOTO SANITARIO,SEGUNDO INSTRUCOES DA CEDAE,INCLUSIVE CAIXA DE INSPECAO COM TAMPAO DE FERRO FUNDIDOLEVE,EM LOGRADOURO DOTADO DE COLETOR DUPLO.ESTE CUSTO INCLUIESCAVACAO E REATERRO</v>
      </c>
      <c r="C356" s="872"/>
      <c r="D356" s="872"/>
      <c r="E356" s="872"/>
      <c r="F356" s="872"/>
      <c r="G356" s="872"/>
      <c r="H356" s="872"/>
      <c r="I356" s="872"/>
      <c r="J356" s="872"/>
      <c r="K356" s="872"/>
      <c r="L356" s="872"/>
      <c r="M356" s="872"/>
      <c r="N356" s="872"/>
      <c r="O356" s="872"/>
      <c r="P356" s="872"/>
      <c r="Q356" s="872"/>
      <c r="R356" s="872"/>
      <c r="S356" s="872"/>
      <c r="T356" s="872"/>
      <c r="U356" s="872"/>
      <c r="V356" s="872"/>
      <c r="W356" s="872"/>
      <c r="X356" s="872"/>
      <c r="Y356" s="872"/>
      <c r="Z356" s="872"/>
      <c r="AA356" s="37"/>
    </row>
    <row r="357" spans="1:27" s="76" customFormat="1" ht="12.75" customHeight="1" x14ac:dyDescent="0.2">
      <c r="A357" s="46"/>
      <c r="B357" s="872"/>
      <c r="C357" s="872"/>
      <c r="D357" s="872"/>
      <c r="E357" s="872"/>
      <c r="F357" s="872"/>
      <c r="G357" s="872"/>
      <c r="H357" s="872"/>
      <c r="I357" s="872"/>
      <c r="J357" s="872"/>
      <c r="K357" s="872"/>
      <c r="L357" s="872"/>
      <c r="M357" s="872"/>
      <c r="N357" s="872"/>
      <c r="O357" s="872"/>
      <c r="P357" s="872"/>
      <c r="Q357" s="872"/>
      <c r="R357" s="872"/>
      <c r="S357" s="872"/>
      <c r="T357" s="872"/>
      <c r="U357" s="872"/>
      <c r="V357" s="872"/>
      <c r="W357" s="872"/>
      <c r="X357" s="872"/>
      <c r="Y357" s="872"/>
      <c r="Z357" s="872"/>
      <c r="AA357" s="37"/>
    </row>
    <row r="358" spans="1:27" s="76" customFormat="1" x14ac:dyDescent="0.2">
      <c r="A358" s="42">
        <f>A353+1</f>
        <v>92</v>
      </c>
      <c r="B358" s="41"/>
      <c r="C358" s="43" t="s">
        <v>23098</v>
      </c>
      <c r="D358" s="274" t="s">
        <v>20276</v>
      </c>
      <c r="E358" s="37"/>
      <c r="F358" s="37"/>
      <c r="G358" s="37"/>
      <c r="H358" s="48"/>
      <c r="I358" s="48"/>
      <c r="J358" s="37"/>
      <c r="K358" s="37"/>
      <c r="L358" s="37"/>
      <c r="M358" s="37"/>
      <c r="N358" s="37"/>
      <c r="O358" s="37"/>
      <c r="P358" s="37"/>
      <c r="Q358" s="37"/>
      <c r="R358" s="37"/>
      <c r="S358" s="37"/>
      <c r="T358" s="37"/>
      <c r="U358" s="41" t="s">
        <v>23100</v>
      </c>
      <c r="V358" s="41"/>
      <c r="W358" s="861">
        <v>150</v>
      </c>
      <c r="X358" s="861"/>
      <c r="Y358" s="861"/>
      <c r="Z358" s="862" t="str">
        <f>VLOOKUP(D358,DIPREVS1!A:D,4,FALSE)</f>
        <v>un</v>
      </c>
      <c r="AA358" s="862"/>
    </row>
    <row r="359" spans="1:27" s="76" customFormat="1" x14ac:dyDescent="0.2">
      <c r="A359" s="46"/>
      <c r="B359" s="36"/>
      <c r="C359" s="77" t="s">
        <v>23874</v>
      </c>
      <c r="D359" s="126"/>
      <c r="E359" s="445"/>
      <c r="F359" s="445"/>
      <c r="G359" s="445"/>
      <c r="H359" s="438"/>
      <c r="I359" s="446"/>
      <c r="J359" s="446"/>
      <c r="K359" s="36"/>
      <c r="M359" s="126"/>
      <c r="N359" s="445"/>
      <c r="O359" s="445"/>
      <c r="P359" s="445"/>
      <c r="Q359" s="438"/>
      <c r="R359" s="443"/>
      <c r="S359" s="36"/>
      <c r="T359" s="36"/>
      <c r="U359" s="36"/>
      <c r="V359" s="36"/>
      <c r="W359" s="36"/>
      <c r="X359" s="36"/>
      <c r="Y359" s="36"/>
      <c r="Z359" s="36"/>
      <c r="AA359" s="36"/>
    </row>
  </sheetData>
  <mergeCells count="313">
    <mergeCell ref="B64:Z67"/>
    <mergeCell ref="N69:P69"/>
    <mergeCell ref="N72:P72"/>
    <mergeCell ref="B74:Z77"/>
    <mergeCell ref="L317:M317"/>
    <mergeCell ref="O317:Q317"/>
    <mergeCell ref="T317:V317"/>
    <mergeCell ref="B319:Z320"/>
    <mergeCell ref="H56:I56"/>
    <mergeCell ref="N56:O56"/>
    <mergeCell ref="R56:T56"/>
    <mergeCell ref="B92:Z95"/>
    <mergeCell ref="W114:Y114"/>
    <mergeCell ref="Z114:AA114"/>
    <mergeCell ref="K306:M306"/>
    <mergeCell ref="H308:J308"/>
    <mergeCell ref="L310:M310"/>
    <mergeCell ref="O310:Q310"/>
    <mergeCell ref="T310:V310"/>
    <mergeCell ref="B312:Z313"/>
    <mergeCell ref="W314:Y314"/>
    <mergeCell ref="Z314:AA314"/>
    <mergeCell ref="O316:P316"/>
    <mergeCell ref="H316:J316"/>
    <mergeCell ref="A1:AA1"/>
    <mergeCell ref="E339:G339"/>
    <mergeCell ref="J339:K339"/>
    <mergeCell ref="N339:P339"/>
    <mergeCell ref="W49:Y49"/>
    <mergeCell ref="Z49:AA49"/>
    <mergeCell ref="B51:Z52"/>
    <mergeCell ref="W53:Y53"/>
    <mergeCell ref="Z53:AA53"/>
    <mergeCell ref="D56:E56"/>
    <mergeCell ref="B47:Z48"/>
    <mergeCell ref="Z143:AA143"/>
    <mergeCell ref="B141:Z142"/>
    <mergeCell ref="B157:Z158"/>
    <mergeCell ref="B80:Z83"/>
    <mergeCell ref="W68:Y68"/>
    <mergeCell ref="Z68:AA68"/>
    <mergeCell ref="W78:Y78"/>
    <mergeCell ref="Z78:AA78"/>
    <mergeCell ref="W84:Y84"/>
    <mergeCell ref="Z84:AA84"/>
    <mergeCell ref="B86:Z89"/>
    <mergeCell ref="W90:Y90"/>
    <mergeCell ref="Z90:AA90"/>
    <mergeCell ref="W330:Y330"/>
    <mergeCell ref="Z330:AA330"/>
    <mergeCell ref="D348:F348"/>
    <mergeCell ref="I348:J348"/>
    <mergeCell ref="M348:O348"/>
    <mergeCell ref="B341:Z343"/>
    <mergeCell ref="W344:Y344"/>
    <mergeCell ref="Z344:AA344"/>
    <mergeCell ref="E346:F346"/>
    <mergeCell ref="G347:H347"/>
    <mergeCell ref="J336:L336"/>
    <mergeCell ref="O336:Q336"/>
    <mergeCell ref="N331:P331"/>
    <mergeCell ref="S332:T332"/>
    <mergeCell ref="L333:N333"/>
    <mergeCell ref="Q333:R333"/>
    <mergeCell ref="T333:V333"/>
    <mergeCell ref="E336:G336"/>
    <mergeCell ref="W321:Y321"/>
    <mergeCell ref="Z321:AA321"/>
    <mergeCell ref="H323:J323"/>
    <mergeCell ref="O323:P323"/>
    <mergeCell ref="L324:M324"/>
    <mergeCell ref="O324:Q324"/>
    <mergeCell ref="T324:V324"/>
    <mergeCell ref="B326:Z329"/>
    <mergeCell ref="B292:Z293"/>
    <mergeCell ref="B287:Z288"/>
    <mergeCell ref="W289:Y289"/>
    <mergeCell ref="Z289:AA289"/>
    <mergeCell ref="F304:H304"/>
    <mergeCell ref="K304:M304"/>
    <mergeCell ref="P304:R304"/>
    <mergeCell ref="F299:H299"/>
    <mergeCell ref="K299:M299"/>
    <mergeCell ref="P299:R299"/>
    <mergeCell ref="E297:F297"/>
    <mergeCell ref="I297:J297"/>
    <mergeCell ref="M297:N297"/>
    <mergeCell ref="Q297:R297"/>
    <mergeCell ref="V197:X197"/>
    <mergeCell ref="F198:G198"/>
    <mergeCell ref="J198:K198"/>
    <mergeCell ref="N198:O198"/>
    <mergeCell ref="R198:T198"/>
    <mergeCell ref="Z284:AA284"/>
    <mergeCell ref="C280:D280"/>
    <mergeCell ref="H280:I280"/>
    <mergeCell ref="L280:M280"/>
    <mergeCell ref="Q280:R280"/>
    <mergeCell ref="W209:Y209"/>
    <mergeCell ref="W214:Y214"/>
    <mergeCell ref="R240:T240"/>
    <mergeCell ref="B242:Z243"/>
    <mergeCell ref="W244:Y244"/>
    <mergeCell ref="Z244:AA244"/>
    <mergeCell ref="B253:Z254"/>
    <mergeCell ref="W255:Y255"/>
    <mergeCell ref="Z255:AA255"/>
    <mergeCell ref="G251:H251"/>
    <mergeCell ref="K251:L251"/>
    <mergeCell ref="O251:P251"/>
    <mergeCell ref="S251:U251"/>
    <mergeCell ref="B222:Z224"/>
    <mergeCell ref="B5:Z8"/>
    <mergeCell ref="W9:Y9"/>
    <mergeCell ref="Z9:AA9"/>
    <mergeCell ref="B35:Z38"/>
    <mergeCell ref="W39:Y39"/>
    <mergeCell ref="Z39:AA39"/>
    <mergeCell ref="B58:Z61"/>
    <mergeCell ref="W62:Y62"/>
    <mergeCell ref="Z62:AA62"/>
    <mergeCell ref="B11:Z14"/>
    <mergeCell ref="W15:Y15"/>
    <mergeCell ref="Z15:AA15"/>
    <mergeCell ref="B17:Z20"/>
    <mergeCell ref="W21:Y21"/>
    <mergeCell ref="Z21:AA21"/>
    <mergeCell ref="B23:Z26"/>
    <mergeCell ref="W27:Y27"/>
    <mergeCell ref="Z27:AA27"/>
    <mergeCell ref="B29:Z32"/>
    <mergeCell ref="W33:Y33"/>
    <mergeCell ref="Z33:AA33"/>
    <mergeCell ref="B41:Z44"/>
    <mergeCell ref="W45:Y45"/>
    <mergeCell ref="Z45:AA45"/>
    <mergeCell ref="N176:O176"/>
    <mergeCell ref="R176:T176"/>
    <mergeCell ref="W96:Y96"/>
    <mergeCell ref="Z96:AA96"/>
    <mergeCell ref="B110:Z113"/>
    <mergeCell ref="B98:Z101"/>
    <mergeCell ref="W102:Y102"/>
    <mergeCell ref="Z102:AA102"/>
    <mergeCell ref="B104:Z107"/>
    <mergeCell ref="W108:Y108"/>
    <mergeCell ref="Z108:AA108"/>
    <mergeCell ref="M152:O152"/>
    <mergeCell ref="G161:H161"/>
    <mergeCell ref="J161:K161"/>
    <mergeCell ref="M161:O161"/>
    <mergeCell ref="G162:H162"/>
    <mergeCell ref="J162:K162"/>
    <mergeCell ref="M162:O162"/>
    <mergeCell ref="G163:H163"/>
    <mergeCell ref="J163:K163"/>
    <mergeCell ref="B116:Z119"/>
    <mergeCell ref="W120:Y120"/>
    <mergeCell ref="Z120:AA120"/>
    <mergeCell ref="M171:O171"/>
    <mergeCell ref="Z192:AA192"/>
    <mergeCell ref="J177:K177"/>
    <mergeCell ref="N177:O177"/>
    <mergeCell ref="R177:T177"/>
    <mergeCell ref="B122:Z125"/>
    <mergeCell ref="W126:Y126"/>
    <mergeCell ref="Z126:AA126"/>
    <mergeCell ref="B184:Z186"/>
    <mergeCell ref="W187:Y187"/>
    <mergeCell ref="Z187:AA187"/>
    <mergeCell ref="G147:H147"/>
    <mergeCell ref="J147:K147"/>
    <mergeCell ref="M147:O147"/>
    <mergeCell ref="G152:H152"/>
    <mergeCell ref="J152:K152"/>
    <mergeCell ref="G168:H168"/>
    <mergeCell ref="J176:K176"/>
    <mergeCell ref="J149:K149"/>
    <mergeCell ref="M149:O149"/>
    <mergeCell ref="G150:H150"/>
    <mergeCell ref="J150:K150"/>
    <mergeCell ref="M150:O150"/>
    <mergeCell ref="G171:H171"/>
    <mergeCell ref="J171:K171"/>
    <mergeCell ref="W196:Y196"/>
    <mergeCell ref="Z196:AA196"/>
    <mergeCell ref="F197:G197"/>
    <mergeCell ref="J197:K197"/>
    <mergeCell ref="N197:O197"/>
    <mergeCell ref="R197:S197"/>
    <mergeCell ref="B272:Z274"/>
    <mergeCell ref="W275:Y275"/>
    <mergeCell ref="Z275:AA275"/>
    <mergeCell ref="B260:Z262"/>
    <mergeCell ref="W263:Y263"/>
    <mergeCell ref="Z263:AA263"/>
    <mergeCell ref="B258:C258"/>
    <mergeCell ref="F258:G258"/>
    <mergeCell ref="J258:K258"/>
    <mergeCell ref="N258:O258"/>
    <mergeCell ref="R258:T258"/>
    <mergeCell ref="B266:Z268"/>
    <mergeCell ref="W269:Y269"/>
    <mergeCell ref="Z269:AA269"/>
    <mergeCell ref="B246:Z247"/>
    <mergeCell ref="W248:Y248"/>
    <mergeCell ref="Z248:AA248"/>
    <mergeCell ref="C251:D251"/>
    <mergeCell ref="B350:Z352"/>
    <mergeCell ref="W353:Y353"/>
    <mergeCell ref="Z353:AA353"/>
    <mergeCell ref="D234:F234"/>
    <mergeCell ref="I234:J234"/>
    <mergeCell ref="L234:M234"/>
    <mergeCell ref="P234:R234"/>
    <mergeCell ref="B236:Z237"/>
    <mergeCell ref="W238:Y238"/>
    <mergeCell ref="Z238:AA238"/>
    <mergeCell ref="C240:E240"/>
    <mergeCell ref="H240:I240"/>
    <mergeCell ref="B277:Z278"/>
    <mergeCell ref="W279:Y279"/>
    <mergeCell ref="Z279:AA279"/>
    <mergeCell ref="W294:Y294"/>
    <mergeCell ref="Z294:AA294"/>
    <mergeCell ref="J302:L302"/>
    <mergeCell ref="O302:P302"/>
    <mergeCell ref="S302:U302"/>
    <mergeCell ref="U297:W297"/>
    <mergeCell ref="T280:V280"/>
    <mergeCell ref="B282:Z283"/>
    <mergeCell ref="W284:Y284"/>
    <mergeCell ref="B356:Z357"/>
    <mergeCell ref="W358:Y358"/>
    <mergeCell ref="Z358:AA358"/>
    <mergeCell ref="B128:Z131"/>
    <mergeCell ref="W132:Y132"/>
    <mergeCell ref="Z132:AA132"/>
    <mergeCell ref="B134:Z137"/>
    <mergeCell ref="W138:Y138"/>
    <mergeCell ref="Z138:AA138"/>
    <mergeCell ref="W143:Y143"/>
    <mergeCell ref="B179:Z181"/>
    <mergeCell ref="W182:Y182"/>
    <mergeCell ref="Z182:AA182"/>
    <mergeCell ref="W159:Y159"/>
    <mergeCell ref="Z159:AA159"/>
    <mergeCell ref="G145:H145"/>
    <mergeCell ref="J145:K145"/>
    <mergeCell ref="M145:O145"/>
    <mergeCell ref="G146:H146"/>
    <mergeCell ref="J146:K146"/>
    <mergeCell ref="M146:O146"/>
    <mergeCell ref="B228:Z229"/>
    <mergeCell ref="W230:Y230"/>
    <mergeCell ref="Z230:AA230"/>
    <mergeCell ref="B194:Z195"/>
    <mergeCell ref="G151:H151"/>
    <mergeCell ref="J151:K151"/>
    <mergeCell ref="M151:O151"/>
    <mergeCell ref="G164:H164"/>
    <mergeCell ref="J164:K164"/>
    <mergeCell ref="M164:O164"/>
    <mergeCell ref="G165:H165"/>
    <mergeCell ref="J165:K165"/>
    <mergeCell ref="M165:O165"/>
    <mergeCell ref="M163:O163"/>
    <mergeCell ref="G153:H153"/>
    <mergeCell ref="J153:K153"/>
    <mergeCell ref="M153:O153"/>
    <mergeCell ref="G154:H154"/>
    <mergeCell ref="J154:K154"/>
    <mergeCell ref="M154:O154"/>
    <mergeCell ref="G169:H169"/>
    <mergeCell ref="J169:K169"/>
    <mergeCell ref="B173:Z174"/>
    <mergeCell ref="W175:Y175"/>
    <mergeCell ref="Z175:AA175"/>
    <mergeCell ref="B189:Z191"/>
    <mergeCell ref="W192:Y192"/>
    <mergeCell ref="W225:Y225"/>
    <mergeCell ref="Z225:AA225"/>
    <mergeCell ref="B200:Z202"/>
    <mergeCell ref="W203:Y203"/>
    <mergeCell ref="Z203:AA203"/>
    <mergeCell ref="B206:Z208"/>
    <mergeCell ref="Z209:AA209"/>
    <mergeCell ref="B211:Z213"/>
    <mergeCell ref="Z214:AA214"/>
    <mergeCell ref="B216:Z218"/>
    <mergeCell ref="W219:Y219"/>
    <mergeCell ref="Z219:AA219"/>
    <mergeCell ref="G155:H155"/>
    <mergeCell ref="J155:K155"/>
    <mergeCell ref="M155:O155"/>
    <mergeCell ref="J72:K72"/>
    <mergeCell ref="E72:G72"/>
    <mergeCell ref="G170:H170"/>
    <mergeCell ref="J170:K170"/>
    <mergeCell ref="M170:O170"/>
    <mergeCell ref="G166:H166"/>
    <mergeCell ref="J166:K166"/>
    <mergeCell ref="M166:O166"/>
    <mergeCell ref="G167:H167"/>
    <mergeCell ref="J167:K167"/>
    <mergeCell ref="M167:O167"/>
    <mergeCell ref="M169:O169"/>
    <mergeCell ref="J168:K168"/>
    <mergeCell ref="M168:O168"/>
    <mergeCell ref="G148:H148"/>
    <mergeCell ref="J148:K148"/>
    <mergeCell ref="M148:O148"/>
    <mergeCell ref="G149:H149"/>
  </mergeCells>
  <phoneticPr fontId="0" type="noConversion"/>
  <conditionalFormatting sqref="A64:A67">
    <cfRule type="duplicateValues" dxfId="838" priority="427"/>
  </conditionalFormatting>
  <conditionalFormatting sqref="A68">
    <cfRule type="duplicateValues" dxfId="837" priority="426"/>
  </conditionalFormatting>
  <conditionalFormatting sqref="A68">
    <cfRule type="duplicateValues" dxfId="836" priority="425"/>
  </conditionalFormatting>
  <conditionalFormatting sqref="A74:A77">
    <cfRule type="duplicateValues" dxfId="835" priority="423"/>
  </conditionalFormatting>
  <conditionalFormatting sqref="A78">
    <cfRule type="duplicateValues" dxfId="834" priority="422"/>
  </conditionalFormatting>
  <conditionalFormatting sqref="A78">
    <cfRule type="duplicateValues" dxfId="833" priority="421"/>
  </conditionalFormatting>
  <conditionalFormatting sqref="A5:A8">
    <cfRule type="duplicateValues" dxfId="832" priority="403"/>
  </conditionalFormatting>
  <conditionalFormatting sqref="A58:A61">
    <cfRule type="duplicateValues" dxfId="831" priority="394"/>
  </conditionalFormatting>
  <conditionalFormatting sqref="A62">
    <cfRule type="duplicateValues" dxfId="830" priority="393"/>
  </conditionalFormatting>
  <conditionalFormatting sqref="A62">
    <cfRule type="duplicateValues" dxfId="829" priority="392"/>
  </conditionalFormatting>
  <conditionalFormatting sqref="A35:A38">
    <cfRule type="duplicateValues" dxfId="828" priority="864"/>
  </conditionalFormatting>
  <conditionalFormatting sqref="A173:A174">
    <cfRule type="duplicateValues" dxfId="827" priority="883"/>
  </conditionalFormatting>
  <conditionalFormatting sqref="A182">
    <cfRule type="duplicateValues" dxfId="826" priority="387"/>
  </conditionalFormatting>
  <conditionalFormatting sqref="A182">
    <cfRule type="duplicateValues" dxfId="825" priority="386"/>
  </conditionalFormatting>
  <conditionalFormatting sqref="A179:A181">
    <cfRule type="duplicateValues" dxfId="824" priority="903"/>
  </conditionalFormatting>
  <conditionalFormatting sqref="A187">
    <cfRule type="duplicateValues" dxfId="823" priority="384"/>
  </conditionalFormatting>
  <conditionalFormatting sqref="A187">
    <cfRule type="duplicateValues" dxfId="822" priority="383"/>
  </conditionalFormatting>
  <conditionalFormatting sqref="A184:A186">
    <cfRule type="duplicateValues" dxfId="821" priority="385"/>
  </conditionalFormatting>
  <conditionalFormatting sqref="A196">
    <cfRule type="duplicateValues" dxfId="820" priority="372"/>
  </conditionalFormatting>
  <conditionalFormatting sqref="A196">
    <cfRule type="duplicateValues" dxfId="819" priority="371"/>
  </conditionalFormatting>
  <conditionalFormatting sqref="A194:A195">
    <cfRule type="duplicateValues" dxfId="818" priority="1021"/>
  </conditionalFormatting>
  <conditionalFormatting sqref="A204">
    <cfRule type="duplicateValues" dxfId="817" priority="369"/>
  </conditionalFormatting>
  <conditionalFormatting sqref="A200:A202">
    <cfRule type="duplicateValues" dxfId="816" priority="370"/>
  </conditionalFormatting>
  <conditionalFormatting sqref="A206:A208">
    <cfRule type="duplicateValues" dxfId="815" priority="366"/>
  </conditionalFormatting>
  <conditionalFormatting sqref="A209">
    <cfRule type="duplicateValues" dxfId="814" priority="362"/>
  </conditionalFormatting>
  <conditionalFormatting sqref="A209">
    <cfRule type="duplicateValues" dxfId="813" priority="361"/>
  </conditionalFormatting>
  <conditionalFormatting sqref="A203">
    <cfRule type="duplicateValues" dxfId="812" priority="360"/>
  </conditionalFormatting>
  <conditionalFormatting sqref="A203">
    <cfRule type="duplicateValues" dxfId="811" priority="359"/>
  </conditionalFormatting>
  <conditionalFormatting sqref="A211:A213">
    <cfRule type="duplicateValues" dxfId="810" priority="358"/>
  </conditionalFormatting>
  <conditionalFormatting sqref="A214">
    <cfRule type="duplicateValues" dxfId="809" priority="356"/>
  </conditionalFormatting>
  <conditionalFormatting sqref="A214">
    <cfRule type="duplicateValues" dxfId="808" priority="355"/>
  </conditionalFormatting>
  <conditionalFormatting sqref="A260:A262">
    <cfRule type="duplicateValues" dxfId="807" priority="350"/>
  </conditionalFormatting>
  <conditionalFormatting sqref="A263">
    <cfRule type="duplicateValues" dxfId="806" priority="348"/>
  </conditionalFormatting>
  <conditionalFormatting sqref="A263">
    <cfRule type="duplicateValues" dxfId="805" priority="347"/>
  </conditionalFormatting>
  <conditionalFormatting sqref="A279">
    <cfRule type="duplicateValues" dxfId="804" priority="344"/>
  </conditionalFormatting>
  <conditionalFormatting sqref="A279">
    <cfRule type="duplicateValues" dxfId="803" priority="343"/>
  </conditionalFormatting>
  <conditionalFormatting sqref="A277:A278">
    <cfRule type="duplicateValues" dxfId="802" priority="1051"/>
  </conditionalFormatting>
  <conditionalFormatting sqref="A284">
    <cfRule type="duplicateValues" dxfId="801" priority="341"/>
  </conditionalFormatting>
  <conditionalFormatting sqref="A284">
    <cfRule type="duplicateValues" dxfId="800" priority="340"/>
  </conditionalFormatting>
  <conditionalFormatting sqref="A282:A283">
    <cfRule type="duplicateValues" dxfId="799" priority="342"/>
  </conditionalFormatting>
  <conditionalFormatting sqref="A301">
    <cfRule type="duplicateValues" dxfId="798" priority="339"/>
  </conditionalFormatting>
  <conditionalFormatting sqref="A292:A293">
    <cfRule type="duplicateValues" dxfId="797" priority="338"/>
  </conditionalFormatting>
  <conditionalFormatting sqref="A294:A300">
    <cfRule type="duplicateValues" dxfId="796" priority="1083"/>
  </conditionalFormatting>
  <conditionalFormatting sqref="A312:A313">
    <cfRule type="duplicateValues" dxfId="795" priority="334"/>
  </conditionalFormatting>
  <conditionalFormatting sqref="A314">
    <cfRule type="duplicateValues" dxfId="794" priority="335"/>
  </conditionalFormatting>
  <conditionalFormatting sqref="A322:A324">
    <cfRule type="duplicateValues" dxfId="793" priority="333"/>
  </conditionalFormatting>
  <conditionalFormatting sqref="A319:A320">
    <cfRule type="duplicateValues" dxfId="792" priority="331"/>
  </conditionalFormatting>
  <conditionalFormatting sqref="A321">
    <cfRule type="duplicateValues" dxfId="791" priority="332"/>
  </conditionalFormatting>
  <conditionalFormatting sqref="A331">
    <cfRule type="duplicateValues" dxfId="790" priority="329"/>
  </conditionalFormatting>
  <conditionalFormatting sqref="A326:A329">
    <cfRule type="duplicateValues" dxfId="789" priority="330"/>
  </conditionalFormatting>
  <conditionalFormatting sqref="A330">
    <cfRule type="duplicateValues" dxfId="788" priority="328"/>
  </conditionalFormatting>
  <conditionalFormatting sqref="A330">
    <cfRule type="duplicateValues" dxfId="787" priority="327"/>
  </conditionalFormatting>
  <conditionalFormatting sqref="A344">
    <cfRule type="duplicateValues" dxfId="786" priority="325"/>
  </conditionalFormatting>
  <conditionalFormatting sqref="A344">
    <cfRule type="duplicateValues" dxfId="785" priority="324"/>
  </conditionalFormatting>
  <conditionalFormatting sqref="A341:A343">
    <cfRule type="duplicateValues" dxfId="784" priority="1119"/>
  </conditionalFormatting>
  <conditionalFormatting sqref="A355 A349 A315:A318 A302:A305 A235 A280:A281 A197:A199 A183 A69:A73 A2:A4 A79 A63 A188 A205 A210 A285:A286 A325 A332:A337 A85 A91 A109 A115 A172 A193 A291 A360:A1048576 A241 A245 A249:A251 A307:A311 A340">
    <cfRule type="duplicateValues" dxfId="783" priority="1120"/>
  </conditionalFormatting>
  <conditionalFormatting sqref="A1">
    <cfRule type="duplicateValues" dxfId="782" priority="1455"/>
  </conditionalFormatting>
  <conditionalFormatting sqref="A11:A14">
    <cfRule type="duplicateValues" dxfId="781" priority="317"/>
  </conditionalFormatting>
  <conditionalFormatting sqref="A15">
    <cfRule type="duplicateValues" dxfId="780" priority="316"/>
  </conditionalFormatting>
  <conditionalFormatting sqref="A15">
    <cfRule type="duplicateValues" dxfId="779" priority="315"/>
  </conditionalFormatting>
  <conditionalFormatting sqref="A17:A20">
    <cfRule type="duplicateValues" dxfId="778" priority="314"/>
  </conditionalFormatting>
  <conditionalFormatting sqref="A21">
    <cfRule type="duplicateValues" dxfId="777" priority="313"/>
  </conditionalFormatting>
  <conditionalFormatting sqref="A21">
    <cfRule type="duplicateValues" dxfId="776" priority="312"/>
  </conditionalFormatting>
  <conditionalFormatting sqref="A23:A26">
    <cfRule type="duplicateValues" dxfId="775" priority="311"/>
  </conditionalFormatting>
  <conditionalFormatting sqref="A34 A9:A10 A16 A22">
    <cfRule type="duplicateValues" dxfId="774" priority="1764"/>
  </conditionalFormatting>
  <conditionalFormatting sqref="A80:A83">
    <cfRule type="duplicateValues" dxfId="773" priority="308"/>
  </conditionalFormatting>
  <conditionalFormatting sqref="A84">
    <cfRule type="duplicateValues" dxfId="772" priority="307"/>
  </conditionalFormatting>
  <conditionalFormatting sqref="A84">
    <cfRule type="duplicateValues" dxfId="771" priority="306"/>
  </conditionalFormatting>
  <conditionalFormatting sqref="A86:A89">
    <cfRule type="duplicateValues" dxfId="770" priority="305"/>
  </conditionalFormatting>
  <conditionalFormatting sqref="A92:A95">
    <cfRule type="duplicateValues" dxfId="769" priority="302"/>
  </conditionalFormatting>
  <conditionalFormatting sqref="A90">
    <cfRule type="duplicateValues" dxfId="768" priority="299"/>
  </conditionalFormatting>
  <conditionalFormatting sqref="A90">
    <cfRule type="duplicateValues" dxfId="767" priority="298"/>
  </conditionalFormatting>
  <conditionalFormatting sqref="A110:A113">
    <cfRule type="duplicateValues" dxfId="766" priority="295"/>
  </conditionalFormatting>
  <conditionalFormatting sqref="A114">
    <cfRule type="duplicateValues" dxfId="765" priority="294"/>
  </conditionalFormatting>
  <conditionalFormatting sqref="A114">
    <cfRule type="duplicateValues" dxfId="764" priority="293"/>
  </conditionalFormatting>
  <conditionalFormatting sqref="A116:A119">
    <cfRule type="duplicateValues" dxfId="763" priority="292"/>
  </conditionalFormatting>
  <conditionalFormatting sqref="A192">
    <cfRule type="duplicateValues" dxfId="762" priority="288"/>
  </conditionalFormatting>
  <conditionalFormatting sqref="A192">
    <cfRule type="duplicateValues" dxfId="761" priority="287"/>
  </conditionalFormatting>
  <conditionalFormatting sqref="A189:A191">
    <cfRule type="duplicateValues" dxfId="760" priority="289"/>
  </conditionalFormatting>
  <conditionalFormatting sqref="A216:A218">
    <cfRule type="duplicateValues" dxfId="759" priority="283"/>
  </conditionalFormatting>
  <conditionalFormatting sqref="A219">
    <cfRule type="duplicateValues" dxfId="758" priority="281"/>
  </conditionalFormatting>
  <conditionalFormatting sqref="A219">
    <cfRule type="duplicateValues" dxfId="757" priority="280"/>
  </conditionalFormatting>
  <conditionalFormatting sqref="A29:A32">
    <cfRule type="duplicateValues" dxfId="756" priority="276"/>
  </conditionalFormatting>
  <conditionalFormatting sqref="A33">
    <cfRule type="duplicateValues" dxfId="755" priority="275"/>
  </conditionalFormatting>
  <conditionalFormatting sqref="A33">
    <cfRule type="duplicateValues" dxfId="754" priority="274"/>
  </conditionalFormatting>
  <conditionalFormatting sqref="A27:A28">
    <cfRule type="duplicateValues" dxfId="753" priority="2073"/>
  </conditionalFormatting>
  <conditionalFormatting sqref="A98:A101">
    <cfRule type="duplicateValues" dxfId="752" priority="273"/>
  </conditionalFormatting>
  <conditionalFormatting sqref="A96:A97">
    <cfRule type="duplicateValues" dxfId="751" priority="2097"/>
  </conditionalFormatting>
  <conditionalFormatting sqref="A104:A107">
    <cfRule type="duplicateValues" dxfId="750" priority="270"/>
  </conditionalFormatting>
  <conditionalFormatting sqref="A108">
    <cfRule type="duplicateValues" dxfId="749" priority="269"/>
  </conditionalFormatting>
  <conditionalFormatting sqref="A108">
    <cfRule type="duplicateValues" dxfId="748" priority="268"/>
  </conditionalFormatting>
  <conditionalFormatting sqref="A102:A103">
    <cfRule type="duplicateValues" dxfId="747" priority="2122"/>
  </conditionalFormatting>
  <conditionalFormatting sqref="A122:A125">
    <cfRule type="duplicateValues" dxfId="746" priority="267"/>
  </conditionalFormatting>
  <conditionalFormatting sqref="A120:A121">
    <cfRule type="duplicateValues" dxfId="745" priority="2146"/>
  </conditionalFormatting>
  <conditionalFormatting sqref="A143:A145">
    <cfRule type="duplicateValues" dxfId="744" priority="262"/>
  </conditionalFormatting>
  <conditionalFormatting sqref="A141:A142">
    <cfRule type="duplicateValues" dxfId="743" priority="2173"/>
  </conditionalFormatting>
  <conditionalFormatting sqref="A159">
    <cfRule type="duplicateValues" dxfId="742" priority="260"/>
  </conditionalFormatting>
  <conditionalFormatting sqref="A159">
    <cfRule type="duplicateValues" dxfId="741" priority="259"/>
  </conditionalFormatting>
  <conditionalFormatting sqref="A157:A158">
    <cfRule type="duplicateValues" dxfId="740" priority="261"/>
  </conditionalFormatting>
  <conditionalFormatting sqref="A43:A44">
    <cfRule type="duplicateValues" dxfId="739" priority="2203"/>
  </conditionalFormatting>
  <conditionalFormatting sqref="A57 A39:A42">
    <cfRule type="duplicateValues" dxfId="738" priority="2204"/>
  </conditionalFormatting>
  <conditionalFormatting sqref="A57">
    <cfRule type="duplicateValues" dxfId="737" priority="2206"/>
  </conditionalFormatting>
  <conditionalFormatting sqref="A289">
    <cfRule type="duplicateValues" dxfId="736" priority="250"/>
  </conditionalFormatting>
  <conditionalFormatting sqref="A289">
    <cfRule type="duplicateValues" dxfId="735" priority="249"/>
  </conditionalFormatting>
  <conditionalFormatting sqref="A287:A288">
    <cfRule type="duplicateValues" dxfId="734" priority="251"/>
  </conditionalFormatting>
  <conditionalFormatting sqref="A272:A274">
    <cfRule type="duplicateValues" dxfId="733" priority="244"/>
  </conditionalFormatting>
  <conditionalFormatting sqref="A275">
    <cfRule type="duplicateValues" dxfId="732" priority="243"/>
  </conditionalFormatting>
  <conditionalFormatting sqref="A275">
    <cfRule type="duplicateValues" dxfId="731" priority="242"/>
  </conditionalFormatting>
  <conditionalFormatting sqref="A47:A48">
    <cfRule type="duplicateValues" dxfId="730" priority="237"/>
  </conditionalFormatting>
  <conditionalFormatting sqref="A128:A131">
    <cfRule type="duplicateValues" dxfId="729" priority="233"/>
  </conditionalFormatting>
  <conditionalFormatting sqref="A132">
    <cfRule type="duplicateValues" dxfId="728" priority="232"/>
  </conditionalFormatting>
  <conditionalFormatting sqref="A134:A137">
    <cfRule type="duplicateValues" dxfId="727" priority="231"/>
  </conditionalFormatting>
  <conditionalFormatting sqref="A146">
    <cfRule type="duplicateValues" dxfId="726" priority="229"/>
  </conditionalFormatting>
  <conditionalFormatting sqref="A146">
    <cfRule type="duplicateValues" dxfId="725" priority="228"/>
  </conditionalFormatting>
  <conditionalFormatting sqref="A147:A148">
    <cfRule type="duplicateValues" dxfId="724" priority="227"/>
  </conditionalFormatting>
  <conditionalFormatting sqref="A147:A148">
    <cfRule type="duplicateValues" dxfId="723" priority="226"/>
  </conditionalFormatting>
  <conditionalFormatting sqref="A152 A156">
    <cfRule type="duplicateValues" dxfId="722" priority="225"/>
  </conditionalFormatting>
  <conditionalFormatting sqref="A152">
    <cfRule type="duplicateValues" dxfId="721" priority="224"/>
  </conditionalFormatting>
  <conditionalFormatting sqref="A160:A161">
    <cfRule type="duplicateValues" dxfId="720" priority="223"/>
  </conditionalFormatting>
  <conditionalFormatting sqref="A160:A161">
    <cfRule type="duplicateValues" dxfId="719" priority="222"/>
  </conditionalFormatting>
  <conditionalFormatting sqref="A162">
    <cfRule type="duplicateValues" dxfId="718" priority="221"/>
  </conditionalFormatting>
  <conditionalFormatting sqref="A162">
    <cfRule type="duplicateValues" dxfId="717" priority="220"/>
  </conditionalFormatting>
  <conditionalFormatting sqref="A168">
    <cfRule type="duplicateValues" dxfId="716" priority="217"/>
  </conditionalFormatting>
  <conditionalFormatting sqref="A168">
    <cfRule type="duplicateValues" dxfId="715" priority="216"/>
  </conditionalFormatting>
  <conditionalFormatting sqref="A143:A145">
    <cfRule type="duplicateValues" dxfId="714" priority="3069"/>
  </conditionalFormatting>
  <conditionalFormatting sqref="A276 A264:A265 A271">
    <cfRule type="duplicateValues" dxfId="713" priority="3123"/>
  </conditionalFormatting>
  <conditionalFormatting sqref="A290">
    <cfRule type="duplicateValues" dxfId="712" priority="3147"/>
  </conditionalFormatting>
  <conditionalFormatting sqref="A153:A154">
    <cfRule type="duplicateValues" dxfId="711" priority="215"/>
  </conditionalFormatting>
  <conditionalFormatting sqref="A153:A154">
    <cfRule type="duplicateValues" dxfId="710" priority="214"/>
  </conditionalFormatting>
  <conditionalFormatting sqref="A169">
    <cfRule type="duplicateValues" dxfId="709" priority="213"/>
  </conditionalFormatting>
  <conditionalFormatting sqref="A169">
    <cfRule type="duplicateValues" dxfId="708" priority="212"/>
  </conditionalFormatting>
  <conditionalFormatting sqref="A353:A354">
    <cfRule type="duplicateValues" dxfId="707" priority="210"/>
  </conditionalFormatting>
  <conditionalFormatting sqref="A353:A354">
    <cfRule type="duplicateValues" dxfId="706" priority="209"/>
  </conditionalFormatting>
  <conditionalFormatting sqref="A350:A352">
    <cfRule type="duplicateValues" dxfId="705" priority="211"/>
  </conditionalFormatting>
  <conditionalFormatting sqref="A359">
    <cfRule type="duplicateValues" dxfId="704" priority="207"/>
  </conditionalFormatting>
  <conditionalFormatting sqref="A358">
    <cfRule type="duplicateValues" dxfId="703" priority="206"/>
  </conditionalFormatting>
  <conditionalFormatting sqref="A358">
    <cfRule type="duplicateValues" dxfId="702" priority="205"/>
  </conditionalFormatting>
  <conditionalFormatting sqref="A356:A357">
    <cfRule type="duplicateValues" dxfId="701" priority="208"/>
  </conditionalFormatting>
  <conditionalFormatting sqref="A345:A348">
    <cfRule type="duplicateValues" dxfId="700" priority="204"/>
  </conditionalFormatting>
  <conditionalFormatting sqref="A140 A126:A127 A133">
    <cfRule type="duplicateValues" dxfId="699" priority="3351"/>
  </conditionalFormatting>
  <conditionalFormatting sqref="A230">
    <cfRule type="duplicateValues" dxfId="698" priority="202"/>
  </conditionalFormatting>
  <conditionalFormatting sqref="A230">
    <cfRule type="duplicateValues" dxfId="697" priority="201"/>
  </conditionalFormatting>
  <conditionalFormatting sqref="A228:A229">
    <cfRule type="duplicateValues" dxfId="696" priority="203"/>
  </conditionalFormatting>
  <conditionalFormatting sqref="A231:A234">
    <cfRule type="duplicateValues" dxfId="695" priority="200"/>
  </conditionalFormatting>
  <conditionalFormatting sqref="A238">
    <cfRule type="duplicateValues" dxfId="694" priority="198"/>
  </conditionalFormatting>
  <conditionalFormatting sqref="A238">
    <cfRule type="duplicateValues" dxfId="693" priority="197"/>
  </conditionalFormatting>
  <conditionalFormatting sqref="A236:A237">
    <cfRule type="duplicateValues" dxfId="692" priority="199"/>
  </conditionalFormatting>
  <conditionalFormatting sqref="A239:A240">
    <cfRule type="duplicateValues" dxfId="691" priority="192"/>
  </conditionalFormatting>
  <conditionalFormatting sqref="A244">
    <cfRule type="duplicateValues" dxfId="690" priority="190"/>
  </conditionalFormatting>
  <conditionalFormatting sqref="A244">
    <cfRule type="duplicateValues" dxfId="689" priority="189"/>
  </conditionalFormatting>
  <conditionalFormatting sqref="A242:A243">
    <cfRule type="duplicateValues" dxfId="688" priority="191"/>
  </conditionalFormatting>
  <conditionalFormatting sqref="A255">
    <cfRule type="duplicateValues" dxfId="687" priority="186"/>
  </conditionalFormatting>
  <conditionalFormatting sqref="A255">
    <cfRule type="duplicateValues" dxfId="686" priority="185"/>
  </conditionalFormatting>
  <conditionalFormatting sqref="A248">
    <cfRule type="duplicateValues" dxfId="685" priority="183"/>
  </conditionalFormatting>
  <conditionalFormatting sqref="A248">
    <cfRule type="duplicateValues" dxfId="684" priority="182"/>
  </conditionalFormatting>
  <conditionalFormatting sqref="A246:A247">
    <cfRule type="duplicateValues" dxfId="683" priority="184"/>
  </conditionalFormatting>
  <conditionalFormatting sqref="A256:A259 A252 A220:A221 A227">
    <cfRule type="duplicateValues" dxfId="682" priority="3440"/>
  </conditionalFormatting>
  <conditionalFormatting sqref="A149">
    <cfRule type="duplicateValues" dxfId="681" priority="87"/>
  </conditionalFormatting>
  <conditionalFormatting sqref="A149">
    <cfRule type="duplicateValues" dxfId="680" priority="86"/>
  </conditionalFormatting>
  <conditionalFormatting sqref="A150">
    <cfRule type="duplicateValues" dxfId="679" priority="85"/>
  </conditionalFormatting>
  <conditionalFormatting sqref="A150">
    <cfRule type="duplicateValues" dxfId="678" priority="84"/>
  </conditionalFormatting>
  <conditionalFormatting sqref="A151">
    <cfRule type="duplicateValues" dxfId="677" priority="83"/>
  </conditionalFormatting>
  <conditionalFormatting sqref="A151">
    <cfRule type="duplicateValues" dxfId="676" priority="82"/>
  </conditionalFormatting>
  <conditionalFormatting sqref="A164">
    <cfRule type="duplicateValues" dxfId="675" priority="81"/>
  </conditionalFormatting>
  <conditionalFormatting sqref="A164">
    <cfRule type="duplicateValues" dxfId="674" priority="80"/>
  </conditionalFormatting>
  <conditionalFormatting sqref="A165">
    <cfRule type="duplicateValues" dxfId="673" priority="79"/>
  </conditionalFormatting>
  <conditionalFormatting sqref="A165">
    <cfRule type="duplicateValues" dxfId="672" priority="78"/>
  </conditionalFormatting>
  <conditionalFormatting sqref="A166">
    <cfRule type="duplicateValues" dxfId="671" priority="77"/>
  </conditionalFormatting>
  <conditionalFormatting sqref="A166">
    <cfRule type="duplicateValues" dxfId="670" priority="76"/>
  </conditionalFormatting>
  <conditionalFormatting sqref="A167">
    <cfRule type="duplicateValues" dxfId="669" priority="75"/>
  </conditionalFormatting>
  <conditionalFormatting sqref="A167">
    <cfRule type="duplicateValues" dxfId="668" priority="74"/>
  </conditionalFormatting>
  <conditionalFormatting sqref="A163">
    <cfRule type="duplicateValues" dxfId="667" priority="3915"/>
  </conditionalFormatting>
  <conditionalFormatting sqref="A222:A224">
    <cfRule type="duplicateValues" dxfId="666" priority="72"/>
  </conditionalFormatting>
  <conditionalFormatting sqref="A225">
    <cfRule type="duplicateValues" dxfId="665" priority="71"/>
  </conditionalFormatting>
  <conditionalFormatting sqref="A225">
    <cfRule type="duplicateValues" dxfId="664" priority="70"/>
  </conditionalFormatting>
  <conditionalFormatting sqref="A226">
    <cfRule type="duplicateValues" dxfId="663" priority="73"/>
  </conditionalFormatting>
  <conditionalFormatting sqref="A266:A268">
    <cfRule type="duplicateValues" dxfId="662" priority="68"/>
  </conditionalFormatting>
  <conditionalFormatting sqref="A269">
    <cfRule type="duplicateValues" dxfId="661" priority="67"/>
  </conditionalFormatting>
  <conditionalFormatting sqref="A269">
    <cfRule type="duplicateValues" dxfId="660" priority="66"/>
  </conditionalFormatting>
  <conditionalFormatting sqref="A270">
    <cfRule type="duplicateValues" dxfId="659" priority="69"/>
  </conditionalFormatting>
  <conditionalFormatting sqref="A306">
    <cfRule type="duplicateValues" dxfId="658" priority="47"/>
  </conditionalFormatting>
  <conditionalFormatting sqref="A338">
    <cfRule type="duplicateValues" dxfId="657" priority="46"/>
  </conditionalFormatting>
  <conditionalFormatting sqref="A339">
    <cfRule type="duplicateValues" dxfId="656" priority="45"/>
  </conditionalFormatting>
  <conditionalFormatting sqref="A172:A1048576 A1:A50 A156:A169 A54:A154">
    <cfRule type="duplicateValues" dxfId="655" priority="40"/>
  </conditionalFormatting>
  <conditionalFormatting sqref="A170">
    <cfRule type="duplicateValues" dxfId="654" priority="39"/>
  </conditionalFormatting>
  <conditionalFormatting sqref="A170">
    <cfRule type="duplicateValues" dxfId="653" priority="38"/>
  </conditionalFormatting>
  <conditionalFormatting sqref="A170">
    <cfRule type="duplicateValues" dxfId="652" priority="37"/>
  </conditionalFormatting>
  <conditionalFormatting sqref="A215">
    <cfRule type="duplicateValues" dxfId="651" priority="4249"/>
  </conditionalFormatting>
  <conditionalFormatting sqref="A45:A46">
    <cfRule type="duplicateValues" dxfId="650" priority="4282"/>
  </conditionalFormatting>
  <conditionalFormatting sqref="A53">
    <cfRule type="duplicateValues" dxfId="649" priority="35"/>
  </conditionalFormatting>
  <conditionalFormatting sqref="A53">
    <cfRule type="duplicateValues" dxfId="648" priority="34"/>
  </conditionalFormatting>
  <conditionalFormatting sqref="A51:A52">
    <cfRule type="duplicateValues" dxfId="647" priority="36"/>
  </conditionalFormatting>
  <conditionalFormatting sqref="A51:A53">
    <cfRule type="duplicateValues" dxfId="646" priority="33"/>
  </conditionalFormatting>
  <conditionalFormatting sqref="A49:A50 A54:A56">
    <cfRule type="duplicateValues" dxfId="645" priority="4315"/>
  </conditionalFormatting>
  <conditionalFormatting sqref="A171">
    <cfRule type="duplicateValues" dxfId="644" priority="32"/>
  </conditionalFormatting>
  <conditionalFormatting sqref="A171">
    <cfRule type="duplicateValues" dxfId="643" priority="31"/>
  </conditionalFormatting>
  <conditionalFormatting sqref="A171">
    <cfRule type="duplicateValues" dxfId="642" priority="30"/>
  </conditionalFormatting>
  <conditionalFormatting sqref="A155">
    <cfRule type="duplicateValues" dxfId="641" priority="29"/>
  </conditionalFormatting>
  <conditionalFormatting sqref="A155">
    <cfRule type="duplicateValues" dxfId="640" priority="28"/>
  </conditionalFormatting>
  <conditionalFormatting sqref="A155">
    <cfRule type="duplicateValues" dxfId="639" priority="27"/>
  </conditionalFormatting>
  <conditionalFormatting sqref="A175:A178">
    <cfRule type="duplicateValues" dxfId="638" priority="4658"/>
  </conditionalFormatting>
  <conditionalFormatting sqref="A1:A1048576">
    <cfRule type="duplicateValues" dxfId="637" priority="26"/>
  </conditionalFormatting>
  <conditionalFormatting sqref="A253:A254">
    <cfRule type="duplicateValues" dxfId="636" priority="4817"/>
  </conditionalFormatting>
  <conditionalFormatting sqref="A138:A139">
    <cfRule type="duplicateValues" dxfId="635" priority="4979"/>
  </conditionalFormatting>
  <pageMargins left="0.70866141732283472" right="0.23622047244094491" top="0.82677165354330717" bottom="0.82677165354330717" header="0.19685039370078741" footer="0.11811023622047245"/>
  <pageSetup paperSize="9" scale="99" fitToHeight="0" orientation="portrait" r:id="rId1"/>
  <headerFooter alignWithMargins="0"/>
  <rowBreaks count="7" manualBreakCount="7">
    <brk id="50" max="26" man="1"/>
    <brk id="97" max="26" man="1"/>
    <brk id="140" max="26" man="1"/>
    <brk id="188" max="26" man="1"/>
    <brk id="235" max="26" man="1"/>
    <brk id="286" max="26" man="1"/>
    <brk id="325" max="26"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B5AF37-3F52-405C-8980-6A03940B4C59}">
  <dimension ref="A1:BK1473"/>
  <sheetViews>
    <sheetView view="pageBreakPreview" zoomScale="60" zoomScaleNormal="100" workbookViewId="0">
      <selection activeCell="D51" sqref="D51"/>
    </sheetView>
  </sheetViews>
  <sheetFormatPr defaultRowHeight="11.25" x14ac:dyDescent="0.2"/>
  <cols>
    <col min="1" max="1" width="10.33203125" style="94" customWidth="1"/>
    <col min="2" max="2" width="3" style="94" bestFit="1" customWidth="1"/>
    <col min="3" max="3" width="10.33203125" style="94" customWidth="1"/>
    <col min="4" max="4" width="5.1640625" style="94" customWidth="1"/>
    <col min="5" max="5" width="2.1640625" style="94" bestFit="1" customWidth="1"/>
    <col min="6" max="6" width="5.1640625" style="94" customWidth="1"/>
    <col min="7" max="7" width="10.5" style="94" customWidth="1"/>
    <col min="8" max="8" width="7.5" style="94" customWidth="1"/>
    <col min="9" max="10" width="8.33203125" style="94" customWidth="1"/>
    <col min="11" max="11" width="7.6640625" style="94" customWidth="1"/>
    <col min="12" max="12" width="7" style="94" bestFit="1" customWidth="1"/>
    <col min="13" max="13" width="8.6640625" style="94" customWidth="1"/>
    <col min="14" max="14" width="7.5" style="94" bestFit="1" customWidth="1"/>
    <col min="15" max="15" width="7.1640625" style="94" bestFit="1" customWidth="1"/>
    <col min="16" max="16" width="6.33203125" style="94" customWidth="1"/>
    <col min="17" max="17" width="12" style="94" bestFit="1" customWidth="1"/>
    <col min="18" max="19" width="12" style="94" customWidth="1"/>
    <col min="20" max="20" width="10.83203125" style="94" customWidth="1"/>
    <col min="21" max="21" width="11.5" style="94" customWidth="1"/>
    <col min="22" max="22" width="12" style="94" customWidth="1"/>
    <col min="23" max="24" width="10.83203125" style="94" customWidth="1"/>
    <col min="25" max="25" width="5.1640625" style="94" customWidth="1"/>
    <col min="26" max="26" width="2.1640625" style="94" customWidth="1"/>
    <col min="27" max="27" width="5.1640625" style="94" bestFit="1" customWidth="1"/>
    <col min="28" max="30" width="10.83203125" style="94" customWidth="1"/>
    <col min="31" max="31" width="9.33203125" style="94" customWidth="1"/>
    <col min="32" max="32" width="9.6640625" style="94" customWidth="1"/>
    <col min="33" max="33" width="11.6640625" style="94" customWidth="1"/>
    <col min="34" max="40" width="10.83203125" style="94" customWidth="1"/>
    <col min="41" max="41" width="10.33203125" style="94" customWidth="1"/>
    <col min="42" max="42" width="3" style="94" bestFit="1" customWidth="1"/>
    <col min="43" max="43" width="10.33203125" style="94" customWidth="1"/>
    <col min="44" max="44" width="5.1640625" style="94" customWidth="1"/>
    <col min="45" max="45" width="2.1640625" style="94" bestFit="1" customWidth="1"/>
    <col min="46" max="46" width="5.1640625" style="94" customWidth="1"/>
    <col min="47" max="47" width="7.5" style="94" customWidth="1"/>
    <col min="48" max="48" width="5.1640625" style="94" customWidth="1"/>
    <col min="49" max="49" width="2.1640625" style="94" customWidth="1"/>
    <col min="50" max="50" width="5.1640625" style="94" bestFit="1" customWidth="1"/>
    <col min="51" max="53" width="10.83203125" style="94" customWidth="1"/>
    <col min="54" max="55" width="10.83203125" style="94" bestFit="1" customWidth="1"/>
    <col min="56" max="61" width="10.83203125" style="94" customWidth="1"/>
    <col min="62" max="62" width="12" style="94" bestFit="1" customWidth="1"/>
    <col min="63" max="63" width="9.33203125" style="94" customWidth="1"/>
    <col min="64" max="64" width="16.83203125" style="94" customWidth="1"/>
    <col min="65" max="16384" width="9.33203125" style="94"/>
  </cols>
  <sheetData>
    <row r="1" spans="1:63" ht="15.75" x14ac:dyDescent="0.25">
      <c r="A1" s="197" t="s">
        <v>23960</v>
      </c>
      <c r="B1" s="124"/>
      <c r="C1" s="124"/>
      <c r="D1" s="124"/>
      <c r="E1" s="124"/>
      <c r="F1" s="124"/>
      <c r="G1" s="124"/>
      <c r="H1" s="124"/>
      <c r="I1" s="124"/>
      <c r="J1" s="124"/>
      <c r="K1" s="124"/>
      <c r="L1" s="124"/>
      <c r="M1" s="124"/>
      <c r="N1" s="124"/>
      <c r="O1" s="124"/>
      <c r="P1" s="124"/>
      <c r="Q1" s="124"/>
      <c r="R1" s="124"/>
      <c r="S1" s="124"/>
      <c r="T1" s="124"/>
      <c r="U1" s="124"/>
      <c r="V1" s="124"/>
      <c r="W1" s="124"/>
      <c r="X1" s="197" t="str">
        <f>$A$1</f>
        <v>EXECUÇÃO DE REDE DE MICRODRENAGEM - BAIRROS MARAVISTA E SERRA GRANDE</v>
      </c>
      <c r="Y1" s="124"/>
      <c r="Z1" s="124"/>
      <c r="AA1" s="124"/>
      <c r="AB1" s="124"/>
      <c r="AC1" s="124"/>
      <c r="AD1" s="124"/>
      <c r="AE1" s="124"/>
      <c r="AF1" s="124"/>
      <c r="AG1" s="124"/>
      <c r="AH1" s="124"/>
      <c r="AI1" s="124"/>
      <c r="AJ1" s="124"/>
      <c r="AK1" s="124"/>
      <c r="AL1" s="124"/>
      <c r="AM1" s="124"/>
      <c r="AN1" s="124"/>
      <c r="AO1" s="197" t="s">
        <v>23960</v>
      </c>
      <c r="AP1" s="124"/>
      <c r="AQ1" s="124"/>
      <c r="AR1" s="124"/>
      <c r="AS1" s="124"/>
      <c r="AT1" s="124"/>
      <c r="AU1" s="124"/>
      <c r="AV1" s="124"/>
      <c r="AW1" s="124"/>
      <c r="AX1" s="124"/>
      <c r="AY1" s="124"/>
      <c r="AZ1" s="124"/>
      <c r="BA1" s="124"/>
      <c r="BB1" s="124"/>
      <c r="BC1" s="124"/>
      <c r="BD1" s="124"/>
      <c r="BE1" s="124"/>
      <c r="BF1" s="124"/>
      <c r="BG1" s="124"/>
      <c r="BH1" s="124"/>
      <c r="BI1" s="124"/>
      <c r="BJ1" s="124"/>
      <c r="BK1" s="122"/>
    </row>
    <row r="2" spans="1:63" ht="14.25" x14ac:dyDescent="0.3">
      <c r="A2" s="123"/>
      <c r="B2" s="123"/>
      <c r="C2" s="123"/>
      <c r="D2" s="123"/>
      <c r="E2" s="123"/>
      <c r="F2" s="123"/>
      <c r="G2" s="123"/>
      <c r="H2" s="123"/>
      <c r="I2" s="123"/>
      <c r="J2" s="123"/>
      <c r="K2" s="123"/>
      <c r="L2" s="123"/>
      <c r="M2" s="123"/>
      <c r="N2" s="123"/>
      <c r="O2" s="123"/>
      <c r="P2" s="123"/>
      <c r="Q2" s="123"/>
      <c r="R2" s="123"/>
      <c r="S2" s="123"/>
      <c r="T2" s="123"/>
      <c r="U2" s="123"/>
      <c r="V2" s="123"/>
      <c r="W2" s="123"/>
      <c r="X2" s="123"/>
      <c r="Y2" s="123"/>
      <c r="Z2" s="123"/>
      <c r="AA2" s="123"/>
      <c r="AB2" s="123"/>
      <c r="AC2" s="123"/>
      <c r="AD2" s="123"/>
      <c r="AE2" s="123"/>
      <c r="AF2" s="123"/>
      <c r="AG2" s="123"/>
      <c r="AH2" s="123"/>
      <c r="AI2" s="123"/>
      <c r="AJ2" s="123"/>
      <c r="AK2" s="123"/>
      <c r="AL2" s="123"/>
      <c r="AM2" s="123"/>
      <c r="AN2" s="123"/>
      <c r="AO2" s="123"/>
      <c r="AP2" s="123"/>
      <c r="AQ2" s="123"/>
      <c r="AR2" s="123"/>
      <c r="AS2" s="123"/>
      <c r="AT2" s="123"/>
      <c r="AU2" s="123"/>
      <c r="AV2" s="123"/>
      <c r="AW2" s="123"/>
      <c r="AX2" s="123"/>
      <c r="AY2" s="123"/>
      <c r="AZ2" s="123"/>
      <c r="BA2" s="123"/>
      <c r="BC2" s="123"/>
      <c r="BD2" s="123"/>
      <c r="BE2" s="123"/>
      <c r="BF2" s="123"/>
      <c r="BG2" s="123"/>
      <c r="BH2" s="123"/>
      <c r="BI2" s="123"/>
      <c r="BJ2" s="123"/>
      <c r="BK2" s="122"/>
    </row>
    <row r="3" spans="1:63" ht="13.5" x14ac:dyDescent="0.25">
      <c r="A3" s="124" t="s">
        <v>24981</v>
      </c>
      <c r="B3" s="124"/>
      <c r="C3" s="124"/>
      <c r="D3" s="124"/>
      <c r="E3" s="124"/>
      <c r="F3" s="124"/>
      <c r="G3" s="124"/>
      <c r="H3" s="124"/>
      <c r="I3" s="124"/>
      <c r="J3" s="124"/>
      <c r="K3" s="124"/>
      <c r="L3" s="124"/>
      <c r="M3" s="124"/>
      <c r="N3" s="124"/>
      <c r="O3" s="124"/>
      <c r="P3" s="124"/>
      <c r="Q3" s="124"/>
      <c r="R3" s="124"/>
      <c r="S3" s="124"/>
      <c r="T3" s="124"/>
      <c r="U3" s="124"/>
      <c r="V3" s="124"/>
      <c r="W3" s="124"/>
      <c r="X3" s="124" t="s">
        <v>24982</v>
      </c>
      <c r="Y3" s="124"/>
      <c r="Z3" s="124"/>
      <c r="AA3" s="124"/>
      <c r="AB3" s="124"/>
      <c r="AC3" s="124"/>
      <c r="AD3" s="124"/>
      <c r="AE3" s="124"/>
      <c r="AF3" s="124"/>
      <c r="AG3" s="124"/>
      <c r="AH3" s="124"/>
      <c r="AI3" s="124"/>
      <c r="AJ3" s="124"/>
      <c r="AK3" s="124"/>
      <c r="AL3" s="124"/>
      <c r="AM3" s="124"/>
      <c r="AN3" s="124"/>
      <c r="AO3" s="124" t="s">
        <v>24983</v>
      </c>
      <c r="AP3" s="124"/>
      <c r="AQ3" s="124"/>
      <c r="AR3" s="124"/>
      <c r="AS3" s="124"/>
      <c r="AT3" s="124"/>
      <c r="AU3" s="124"/>
      <c r="AV3" s="124"/>
      <c r="AW3" s="124"/>
      <c r="AX3" s="124"/>
      <c r="AY3" s="124"/>
      <c r="AZ3" s="124"/>
      <c r="BA3" s="124"/>
      <c r="BC3" s="124"/>
      <c r="BD3" s="124"/>
      <c r="BE3" s="124"/>
      <c r="BF3" s="124"/>
      <c r="BG3" s="124"/>
      <c r="BH3" s="124"/>
      <c r="BI3" s="124"/>
      <c r="BJ3" s="124"/>
      <c r="BK3" s="122"/>
    </row>
    <row r="4" spans="1:63" ht="15" thickBot="1" x14ac:dyDescent="0.35">
      <c r="A4" s="108"/>
      <c r="B4" s="108"/>
      <c r="C4" s="108"/>
      <c r="D4" s="121"/>
      <c r="E4" s="121"/>
      <c r="F4" s="121"/>
      <c r="G4" s="121"/>
      <c r="H4" s="121"/>
      <c r="I4" s="121"/>
      <c r="J4" s="121"/>
      <c r="K4" s="121"/>
      <c r="L4" s="120"/>
      <c r="M4" s="120"/>
      <c r="N4" s="120"/>
      <c r="O4" s="120"/>
      <c r="P4" s="108"/>
      <c r="Q4" s="108"/>
      <c r="R4" s="108"/>
      <c r="S4" s="108"/>
      <c r="T4" s="108"/>
      <c r="U4" s="568"/>
      <c r="V4" s="723" t="s">
        <v>24984</v>
      </c>
      <c r="W4" s="736">
        <v>1.5</v>
      </c>
      <c r="X4" s="569"/>
      <c r="Y4" s="121"/>
      <c r="Z4" s="121"/>
      <c r="AA4" s="121"/>
      <c r="AB4" s="569"/>
      <c r="AC4" s="569"/>
      <c r="AD4" s="569"/>
      <c r="AE4" s="569"/>
      <c r="AF4" s="569"/>
      <c r="AG4" s="569"/>
      <c r="AH4" s="569"/>
      <c r="AI4" s="569"/>
      <c r="AJ4" s="569"/>
      <c r="AK4" s="569"/>
      <c r="AL4" s="569"/>
      <c r="AM4" s="731" t="str">
        <f>$V$4</f>
        <v xml:space="preserve">considerando escoramento para profundidades maiores que </v>
      </c>
      <c r="AN4" s="736">
        <f>$W$4</f>
        <v>1.5</v>
      </c>
      <c r="AO4" s="108"/>
      <c r="AP4" s="108"/>
      <c r="AQ4" s="108"/>
      <c r="AR4" s="121"/>
      <c r="AS4" s="121"/>
      <c r="AT4" s="121"/>
      <c r="AU4" s="121"/>
      <c r="AV4" s="121"/>
      <c r="AW4" s="121"/>
      <c r="AX4" s="121"/>
      <c r="AY4" s="569"/>
      <c r="AZ4" s="569"/>
      <c r="BA4" s="569"/>
      <c r="BB4" s="108"/>
      <c r="BC4" s="108"/>
      <c r="BD4" s="108"/>
      <c r="BE4" s="108"/>
      <c r="BF4" s="108"/>
      <c r="BG4" s="108"/>
      <c r="BH4" s="108"/>
      <c r="BI4" s="570" t="str">
        <f>$V$4</f>
        <v xml:space="preserve">considerando escoramento para profundidades maiores que </v>
      </c>
      <c r="BJ4" s="736">
        <f>$W$4</f>
        <v>1.5</v>
      </c>
    </row>
    <row r="5" spans="1:63" ht="13.5" customHeight="1" x14ac:dyDescent="0.25">
      <c r="A5" s="945" t="s">
        <v>23635</v>
      </c>
      <c r="B5" s="969"/>
      <c r="C5" s="970"/>
      <c r="D5" s="571"/>
      <c r="E5" s="572"/>
      <c r="F5" s="573"/>
      <c r="G5" s="977" t="s">
        <v>24779</v>
      </c>
      <c r="H5" s="975" t="s">
        <v>23633</v>
      </c>
      <c r="I5" s="979" t="s">
        <v>11610</v>
      </c>
      <c r="J5" s="980"/>
      <c r="K5" s="975" t="s">
        <v>23632</v>
      </c>
      <c r="L5" s="960" t="s">
        <v>23631</v>
      </c>
      <c r="M5" s="962" t="s">
        <v>25183</v>
      </c>
      <c r="N5" s="963"/>
      <c r="O5" s="960" t="s">
        <v>23636</v>
      </c>
      <c r="P5" s="975" t="s">
        <v>23629</v>
      </c>
      <c r="Q5" s="964" t="s">
        <v>23628</v>
      </c>
      <c r="R5" s="965"/>
      <c r="S5" s="965"/>
      <c r="T5" s="965"/>
      <c r="U5" s="966"/>
      <c r="V5" s="954" t="s">
        <v>24985</v>
      </c>
      <c r="W5" s="967"/>
      <c r="X5" s="945" t="s">
        <v>24986</v>
      </c>
      <c r="Y5" s="954" t="s">
        <v>24987</v>
      </c>
      <c r="Z5" s="955"/>
      <c r="AA5" s="956"/>
      <c r="AB5" s="960" t="s">
        <v>24988</v>
      </c>
      <c r="AC5" s="962" t="s">
        <v>23630</v>
      </c>
      <c r="AD5" s="963"/>
      <c r="AE5" s="960" t="s">
        <v>23636</v>
      </c>
      <c r="AF5" s="960" t="s">
        <v>24989</v>
      </c>
      <c r="AG5" s="960" t="s">
        <v>24990</v>
      </c>
      <c r="AH5" s="964" t="s">
        <v>24991</v>
      </c>
      <c r="AI5" s="965"/>
      <c r="AJ5" s="965"/>
      <c r="AK5" s="965"/>
      <c r="AL5" s="966"/>
      <c r="AM5" s="954" t="s">
        <v>24992</v>
      </c>
      <c r="AN5" s="967"/>
      <c r="AO5" s="945" t="s">
        <v>23635</v>
      </c>
      <c r="AP5" s="969"/>
      <c r="AQ5" s="970"/>
      <c r="AR5" s="571"/>
      <c r="AS5" s="572"/>
      <c r="AT5" s="573"/>
      <c r="AU5" s="975" t="s">
        <v>24993</v>
      </c>
      <c r="AV5" s="954" t="s">
        <v>24994</v>
      </c>
      <c r="AW5" s="955"/>
      <c r="AX5" s="956"/>
      <c r="AY5" s="574" t="s">
        <v>24995</v>
      </c>
      <c r="AZ5" s="575"/>
      <c r="BA5" s="575"/>
      <c r="BB5" s="575"/>
      <c r="BC5" s="575"/>
      <c r="BD5" s="553" t="s">
        <v>24996</v>
      </c>
      <c r="BE5" s="576" t="s">
        <v>24997</v>
      </c>
      <c r="BF5" s="577"/>
      <c r="BG5" s="577"/>
      <c r="BH5" s="577"/>
      <c r="BI5" s="575"/>
      <c r="BJ5" s="948" t="s">
        <v>23627</v>
      </c>
      <c r="BK5" s="119"/>
    </row>
    <row r="6" spans="1:63" ht="12.75" customHeight="1" x14ac:dyDescent="0.25">
      <c r="A6" s="946"/>
      <c r="B6" s="971"/>
      <c r="C6" s="972"/>
      <c r="D6" s="578" t="s">
        <v>23634</v>
      </c>
      <c r="E6" s="579"/>
      <c r="F6" s="580"/>
      <c r="G6" s="978"/>
      <c r="H6" s="976"/>
      <c r="I6" s="981"/>
      <c r="J6" s="982"/>
      <c r="K6" s="976"/>
      <c r="L6" s="961"/>
      <c r="M6" s="581" t="s">
        <v>24998</v>
      </c>
      <c r="N6" s="581"/>
      <c r="O6" s="961"/>
      <c r="P6" s="976"/>
      <c r="Q6" s="185" t="s">
        <v>23625</v>
      </c>
      <c r="R6" s="950" t="s">
        <v>23624</v>
      </c>
      <c r="S6" s="950"/>
      <c r="T6" s="950"/>
      <c r="U6" s="951"/>
      <c r="V6" s="957"/>
      <c r="W6" s="968"/>
      <c r="X6" s="946"/>
      <c r="Y6" s="957"/>
      <c r="Z6" s="958"/>
      <c r="AA6" s="959"/>
      <c r="AB6" s="961"/>
      <c r="AC6" s="961" t="s">
        <v>23626</v>
      </c>
      <c r="AD6" s="961" t="s">
        <v>24999</v>
      </c>
      <c r="AE6" s="961"/>
      <c r="AF6" s="961"/>
      <c r="AG6" s="961"/>
      <c r="AH6" s="185" t="s">
        <v>23625</v>
      </c>
      <c r="AI6" s="950" t="s">
        <v>23624</v>
      </c>
      <c r="AJ6" s="950"/>
      <c r="AK6" s="950"/>
      <c r="AL6" s="951"/>
      <c r="AM6" s="957"/>
      <c r="AN6" s="968"/>
      <c r="AO6" s="946"/>
      <c r="AP6" s="971"/>
      <c r="AQ6" s="972"/>
      <c r="AR6" s="578" t="s">
        <v>23634</v>
      </c>
      <c r="AS6" s="579"/>
      <c r="AT6" s="580"/>
      <c r="AU6" s="976"/>
      <c r="AV6" s="957"/>
      <c r="AW6" s="958"/>
      <c r="AX6" s="959"/>
      <c r="AY6" s="555"/>
      <c r="AZ6" s="555"/>
      <c r="BA6" s="555"/>
      <c r="BB6" s="555" t="s">
        <v>25000</v>
      </c>
      <c r="BC6" s="555" t="s">
        <v>25001</v>
      </c>
      <c r="BD6" s="554" t="s">
        <v>25002</v>
      </c>
      <c r="BE6" s="582" t="s">
        <v>24996</v>
      </c>
      <c r="BF6" s="582" t="s">
        <v>25003</v>
      </c>
      <c r="BG6" s="582" t="s">
        <v>25003</v>
      </c>
      <c r="BH6" s="582" t="s">
        <v>24996</v>
      </c>
      <c r="BI6" s="582" t="s">
        <v>24996</v>
      </c>
      <c r="BJ6" s="949"/>
      <c r="BK6" s="119"/>
    </row>
    <row r="7" spans="1:63" ht="12.75" customHeight="1" x14ac:dyDescent="0.25">
      <c r="A7" s="946"/>
      <c r="B7" s="971"/>
      <c r="C7" s="972"/>
      <c r="D7" s="578" t="s">
        <v>25004</v>
      </c>
      <c r="E7" s="579"/>
      <c r="F7" s="580"/>
      <c r="G7" s="978"/>
      <c r="H7" s="976"/>
      <c r="I7" s="983"/>
      <c r="J7" s="984"/>
      <c r="K7" s="976"/>
      <c r="L7" s="961"/>
      <c r="M7" s="554" t="s">
        <v>25005</v>
      </c>
      <c r="N7" s="554" t="s">
        <v>23623</v>
      </c>
      <c r="O7" s="961"/>
      <c r="P7" s="976"/>
      <c r="Q7" s="186" t="s">
        <v>11611</v>
      </c>
      <c r="R7" s="952"/>
      <c r="S7" s="952"/>
      <c r="T7" s="952"/>
      <c r="U7" s="953"/>
      <c r="V7" s="957"/>
      <c r="W7" s="968"/>
      <c r="X7" s="946"/>
      <c r="Y7" s="957"/>
      <c r="Z7" s="958"/>
      <c r="AA7" s="959"/>
      <c r="AB7" s="961"/>
      <c r="AC7" s="961"/>
      <c r="AD7" s="961"/>
      <c r="AE7" s="961"/>
      <c r="AF7" s="961"/>
      <c r="AG7" s="961"/>
      <c r="AH7" s="186" t="s">
        <v>11611</v>
      </c>
      <c r="AI7" s="952"/>
      <c r="AJ7" s="952"/>
      <c r="AK7" s="952"/>
      <c r="AL7" s="953"/>
      <c r="AM7" s="957"/>
      <c r="AN7" s="968"/>
      <c r="AO7" s="946"/>
      <c r="AP7" s="971"/>
      <c r="AQ7" s="972"/>
      <c r="AR7" s="578" t="s">
        <v>25004</v>
      </c>
      <c r="AS7" s="579"/>
      <c r="AT7" s="580"/>
      <c r="AU7" s="976"/>
      <c r="AV7" s="957"/>
      <c r="AW7" s="958"/>
      <c r="AX7" s="959"/>
      <c r="AY7" s="555" t="s">
        <v>25006</v>
      </c>
      <c r="AZ7" s="555" t="s">
        <v>25007</v>
      </c>
      <c r="BA7" s="555" t="s">
        <v>25008</v>
      </c>
      <c r="BB7" s="555" t="s">
        <v>25009</v>
      </c>
      <c r="BC7" s="555" t="s">
        <v>25010</v>
      </c>
      <c r="BD7" s="554" t="s">
        <v>25011</v>
      </c>
      <c r="BE7" s="554" t="s">
        <v>25012</v>
      </c>
      <c r="BF7" s="554" t="s">
        <v>25013</v>
      </c>
      <c r="BG7" s="554" t="s">
        <v>25014</v>
      </c>
      <c r="BH7" s="554" t="s">
        <v>25013</v>
      </c>
      <c r="BI7" s="554" t="s">
        <v>25014</v>
      </c>
      <c r="BJ7" s="949"/>
      <c r="BK7" s="119"/>
    </row>
    <row r="8" spans="1:63" ht="15" customHeight="1" x14ac:dyDescent="0.2">
      <c r="A8" s="946"/>
      <c r="B8" s="971"/>
      <c r="C8" s="972"/>
      <c r="D8" s="583" t="s">
        <v>25015</v>
      </c>
      <c r="E8" s="579"/>
      <c r="F8" s="580"/>
      <c r="G8" s="978"/>
      <c r="H8" s="976"/>
      <c r="I8" s="551" t="s">
        <v>11562</v>
      </c>
      <c r="J8" s="551" t="s">
        <v>11563</v>
      </c>
      <c r="K8" s="976"/>
      <c r="L8" s="961"/>
      <c r="M8" s="584"/>
      <c r="N8" s="584"/>
      <c r="O8" s="961"/>
      <c r="P8" s="976"/>
      <c r="Q8" s="551" t="s">
        <v>19</v>
      </c>
      <c r="R8" s="552" t="s">
        <v>19</v>
      </c>
      <c r="S8" s="551" t="s">
        <v>23622</v>
      </c>
      <c r="T8" s="551" t="s">
        <v>23621</v>
      </c>
      <c r="U8" s="551" t="s">
        <v>23620</v>
      </c>
      <c r="V8" s="198" t="s">
        <v>23693</v>
      </c>
      <c r="W8" s="724" t="s">
        <v>23692</v>
      </c>
      <c r="X8" s="946"/>
      <c r="Y8" s="957"/>
      <c r="Z8" s="958"/>
      <c r="AA8" s="959"/>
      <c r="AB8" s="961"/>
      <c r="AC8" s="961"/>
      <c r="AD8" s="961"/>
      <c r="AE8" s="961"/>
      <c r="AF8" s="961"/>
      <c r="AG8" s="961"/>
      <c r="AH8" s="551" t="s">
        <v>19</v>
      </c>
      <c r="AI8" s="552" t="s">
        <v>19</v>
      </c>
      <c r="AJ8" s="551" t="s">
        <v>23622</v>
      </c>
      <c r="AK8" s="551" t="s">
        <v>23621</v>
      </c>
      <c r="AL8" s="551" t="s">
        <v>23620</v>
      </c>
      <c r="AM8" s="198" t="s">
        <v>23693</v>
      </c>
      <c r="AN8" s="724" t="s">
        <v>23692</v>
      </c>
      <c r="AO8" s="946"/>
      <c r="AP8" s="971"/>
      <c r="AQ8" s="972"/>
      <c r="AR8" s="583" t="s">
        <v>25015</v>
      </c>
      <c r="AS8" s="579"/>
      <c r="AT8" s="580"/>
      <c r="AU8" s="976"/>
      <c r="AV8" s="957"/>
      <c r="AW8" s="958"/>
      <c r="AX8" s="959"/>
      <c r="AY8" s="551"/>
      <c r="AZ8" s="551"/>
      <c r="BA8" s="551"/>
      <c r="BB8" s="551" t="s">
        <v>25001</v>
      </c>
      <c r="BC8" s="551" t="s">
        <v>25016</v>
      </c>
      <c r="BD8" s="551" t="s">
        <v>25013</v>
      </c>
      <c r="BE8" s="551"/>
      <c r="BF8" s="551"/>
      <c r="BG8" s="551"/>
      <c r="BH8" s="551"/>
      <c r="BI8" s="551"/>
      <c r="BJ8" s="949"/>
      <c r="BK8" s="119"/>
    </row>
    <row r="9" spans="1:63" ht="15.75" customHeight="1" thickBot="1" x14ac:dyDescent="0.25">
      <c r="A9" s="947"/>
      <c r="B9" s="973"/>
      <c r="C9" s="974"/>
      <c r="D9" s="585" t="s">
        <v>23096</v>
      </c>
      <c r="E9" s="586"/>
      <c r="F9" s="587"/>
      <c r="G9" s="187"/>
      <c r="H9" s="187" t="s">
        <v>23096</v>
      </c>
      <c r="I9" s="187" t="s">
        <v>23096</v>
      </c>
      <c r="J9" s="187" t="s">
        <v>23096</v>
      </c>
      <c r="K9" s="187" t="s">
        <v>23096</v>
      </c>
      <c r="L9" s="187" t="s">
        <v>23096</v>
      </c>
      <c r="M9" s="187" t="s">
        <v>23096</v>
      </c>
      <c r="N9" s="187" t="s">
        <v>23096</v>
      </c>
      <c r="O9" s="187" t="s">
        <v>23096</v>
      </c>
      <c r="P9" s="187" t="s">
        <v>23096</v>
      </c>
      <c r="Q9" s="187" t="s">
        <v>23097</v>
      </c>
      <c r="R9" s="189" t="s">
        <v>23097</v>
      </c>
      <c r="S9" s="187" t="s">
        <v>23097</v>
      </c>
      <c r="T9" s="187" t="s">
        <v>23097</v>
      </c>
      <c r="U9" s="187" t="s">
        <v>23097</v>
      </c>
      <c r="V9" s="721" t="s">
        <v>23096</v>
      </c>
      <c r="W9" s="190" t="s">
        <v>23096</v>
      </c>
      <c r="X9" s="947"/>
      <c r="Y9" s="939" t="s">
        <v>23096</v>
      </c>
      <c r="Z9" s="940"/>
      <c r="AA9" s="941"/>
      <c r="AB9" s="187" t="s">
        <v>23096</v>
      </c>
      <c r="AC9" s="187" t="s">
        <v>23096</v>
      </c>
      <c r="AD9" s="187" t="s">
        <v>23096</v>
      </c>
      <c r="AE9" s="187" t="s">
        <v>23096</v>
      </c>
      <c r="AF9" s="187" t="s">
        <v>23096</v>
      </c>
      <c r="AG9" s="187" t="s">
        <v>23096</v>
      </c>
      <c r="AH9" s="187" t="s">
        <v>23097</v>
      </c>
      <c r="AI9" s="189" t="s">
        <v>23097</v>
      </c>
      <c r="AJ9" s="187" t="s">
        <v>23097</v>
      </c>
      <c r="AK9" s="187" t="s">
        <v>23097</v>
      </c>
      <c r="AL9" s="187" t="s">
        <v>23097</v>
      </c>
      <c r="AM9" s="722" t="s">
        <v>23096</v>
      </c>
      <c r="AN9" s="190" t="s">
        <v>23096</v>
      </c>
      <c r="AO9" s="947"/>
      <c r="AP9" s="973"/>
      <c r="AQ9" s="974"/>
      <c r="AR9" s="585" t="s">
        <v>23096</v>
      </c>
      <c r="AS9" s="586"/>
      <c r="AT9" s="587"/>
      <c r="AU9" s="187" t="s">
        <v>23096</v>
      </c>
      <c r="AV9" s="939" t="s">
        <v>23096</v>
      </c>
      <c r="AW9" s="940"/>
      <c r="AX9" s="941"/>
      <c r="AY9" s="187" t="s">
        <v>23096</v>
      </c>
      <c r="AZ9" s="187" t="s">
        <v>23096</v>
      </c>
      <c r="BA9" s="187" t="s">
        <v>23096</v>
      </c>
      <c r="BB9" s="187" t="s">
        <v>23097</v>
      </c>
      <c r="BC9" s="188" t="s">
        <v>23097</v>
      </c>
      <c r="BD9" s="187" t="s">
        <v>23097</v>
      </c>
      <c r="BE9" s="187" t="s">
        <v>23097</v>
      </c>
      <c r="BF9" s="187" t="s">
        <v>23096</v>
      </c>
      <c r="BG9" s="187" t="s">
        <v>23096</v>
      </c>
      <c r="BH9" s="187" t="s">
        <v>23097</v>
      </c>
      <c r="BI9" s="187" t="s">
        <v>23097</v>
      </c>
      <c r="BJ9" s="190" t="s">
        <v>23097</v>
      </c>
      <c r="BK9" s="118"/>
    </row>
    <row r="10" spans="1:63" s="122" customFormat="1" ht="14.25" x14ac:dyDescent="0.3">
      <c r="A10" s="462"/>
      <c r="B10" s="463"/>
      <c r="C10" s="408"/>
      <c r="D10" s="505"/>
      <c r="E10" s="505"/>
      <c r="F10" s="505"/>
      <c r="G10" s="409"/>
      <c r="H10" s="410"/>
      <c r="I10" s="411"/>
      <c r="J10" s="411"/>
      <c r="K10" s="411"/>
      <c r="L10" s="101"/>
      <c r="M10" s="412"/>
      <c r="N10" s="412"/>
      <c r="O10" s="101"/>
      <c r="P10" s="101"/>
      <c r="Q10" s="414"/>
      <c r="R10" s="414"/>
      <c r="S10" s="414"/>
      <c r="T10" s="414"/>
      <c r="U10" s="414"/>
      <c r="V10" s="413"/>
      <c r="W10" s="725"/>
      <c r="X10" s="738"/>
      <c r="Y10" s="409"/>
      <c r="Z10" s="409"/>
      <c r="AA10" s="409"/>
      <c r="AB10" s="101"/>
      <c r="AC10" s="412"/>
      <c r="AD10" s="412"/>
      <c r="AE10" s="101"/>
      <c r="AF10" s="410"/>
      <c r="AG10" s="101"/>
      <c r="AH10" s="414"/>
      <c r="AI10" s="414"/>
      <c r="AJ10" s="414"/>
      <c r="AK10" s="414"/>
      <c r="AL10" s="414"/>
      <c r="AM10" s="413"/>
      <c r="AN10" s="725"/>
      <c r="AO10" s="462"/>
      <c r="AP10" s="463"/>
      <c r="AQ10" s="408"/>
      <c r="AR10" s="505"/>
      <c r="AS10" s="505"/>
      <c r="AT10" s="505"/>
      <c r="AU10" s="410"/>
      <c r="AV10" s="409"/>
      <c r="AW10" s="409"/>
      <c r="AX10" s="409"/>
      <c r="AY10" s="413"/>
      <c r="AZ10" s="413"/>
      <c r="BA10" s="413"/>
      <c r="BB10" s="101"/>
      <c r="BC10" s="101"/>
      <c r="BD10" s="101"/>
      <c r="BE10" s="101"/>
      <c r="BF10" s="101"/>
      <c r="BG10" s="101"/>
      <c r="BH10" s="101"/>
      <c r="BI10" s="101"/>
      <c r="BJ10" s="415"/>
      <c r="BK10" s="95"/>
    </row>
    <row r="11" spans="1:63" s="122" customFormat="1" ht="14.25" x14ac:dyDescent="0.3">
      <c r="A11" s="402" t="s">
        <v>24583</v>
      </c>
      <c r="B11" s="463"/>
      <c r="C11" s="408"/>
      <c r="D11" s="505"/>
      <c r="E11" s="505"/>
      <c r="F11" s="505"/>
      <c r="G11" s="409"/>
      <c r="H11" s="410"/>
      <c r="I11" s="411"/>
      <c r="J11" s="411"/>
      <c r="K11" s="411"/>
      <c r="L11" s="101"/>
      <c r="M11" s="412"/>
      <c r="N11" s="412"/>
      <c r="O11" s="101"/>
      <c r="P11" s="101"/>
      <c r="Q11" s="414"/>
      <c r="R11" s="414"/>
      <c r="S11" s="414"/>
      <c r="T11" s="414"/>
      <c r="U11" s="414"/>
      <c r="V11" s="413"/>
      <c r="W11" s="725"/>
      <c r="X11" s="739" t="str">
        <f>$A11</f>
        <v>BACIA AA - BACIA RIO DA VALA (A)</v>
      </c>
      <c r="Y11" s="409"/>
      <c r="Z11" s="409"/>
      <c r="AA11" s="409"/>
      <c r="AB11" s="101"/>
      <c r="AC11" s="412"/>
      <c r="AD11" s="412"/>
      <c r="AE11" s="101"/>
      <c r="AF11" s="410"/>
      <c r="AG11" s="101"/>
      <c r="AH11" s="414"/>
      <c r="AI11" s="414"/>
      <c r="AJ11" s="414"/>
      <c r="AK11" s="414"/>
      <c r="AL11" s="414"/>
      <c r="AM11" s="413"/>
      <c r="AN11" s="725"/>
      <c r="AO11" s="739" t="str">
        <f>$A11</f>
        <v>BACIA AA - BACIA RIO DA VALA (A)</v>
      </c>
      <c r="AP11" s="463"/>
      <c r="AQ11" s="408"/>
      <c r="AR11" s="505"/>
      <c r="AS11" s="505"/>
      <c r="AT11" s="505"/>
      <c r="AU11" s="410"/>
      <c r="AV11" s="409"/>
      <c r="AW11" s="409"/>
      <c r="AX11" s="409"/>
      <c r="AY11" s="413"/>
      <c r="AZ11" s="413"/>
      <c r="BA11" s="413"/>
      <c r="BB11" s="101"/>
      <c r="BC11" s="101"/>
      <c r="BD11" s="101"/>
      <c r="BE11" s="101"/>
      <c r="BF11" s="101"/>
      <c r="BG11" s="101"/>
      <c r="BH11" s="101"/>
      <c r="BI11" s="101"/>
      <c r="BJ11" s="415"/>
      <c r="BK11" s="95"/>
    </row>
    <row r="12" spans="1:63" s="122" customFormat="1" ht="13.5" x14ac:dyDescent="0.2">
      <c r="A12" s="454" t="s">
        <v>24510</v>
      </c>
      <c r="B12" s="380"/>
      <c r="C12" s="403"/>
      <c r="D12" s="503"/>
      <c r="E12" s="503"/>
      <c r="F12" s="503"/>
      <c r="G12" s="503"/>
      <c r="H12" s="404"/>
      <c r="I12" s="404"/>
      <c r="J12" s="404"/>
      <c r="K12" s="588"/>
      <c r="L12" s="399"/>
      <c r="M12" s="399"/>
      <c r="N12" s="399"/>
      <c r="O12" s="399"/>
      <c r="P12" s="399"/>
      <c r="Q12" s="399"/>
      <c r="R12" s="399"/>
      <c r="S12" s="399"/>
      <c r="T12" s="399"/>
      <c r="U12" s="399"/>
      <c r="V12" s="399"/>
      <c r="W12" s="401"/>
      <c r="X12" s="740" t="str">
        <f>$A12</f>
        <v>Rua Mauricio Laje</v>
      </c>
      <c r="Y12" s="503"/>
      <c r="Z12" s="503"/>
      <c r="AA12" s="503"/>
      <c r="AB12" s="399"/>
      <c r="AC12" s="399"/>
      <c r="AD12" s="399"/>
      <c r="AE12" s="399"/>
      <c r="AF12" s="404"/>
      <c r="AG12" s="399"/>
      <c r="AH12" s="399"/>
      <c r="AI12" s="399"/>
      <c r="AJ12" s="399"/>
      <c r="AK12" s="399"/>
      <c r="AL12" s="399"/>
      <c r="AM12" s="399"/>
      <c r="AN12" s="401"/>
      <c r="AO12" s="740" t="str">
        <f>$A12</f>
        <v>Rua Mauricio Laje</v>
      </c>
      <c r="AP12" s="380"/>
      <c r="AQ12" s="403"/>
      <c r="AR12" s="503"/>
      <c r="AS12" s="503"/>
      <c r="AT12" s="503"/>
      <c r="AU12" s="404"/>
      <c r="AV12" s="503"/>
      <c r="AW12" s="503"/>
      <c r="AX12" s="503"/>
      <c r="AY12" s="399"/>
      <c r="AZ12" s="399"/>
      <c r="BA12" s="399"/>
      <c r="BB12" s="399"/>
      <c r="BC12" s="399"/>
      <c r="BD12" s="399"/>
      <c r="BE12" s="399"/>
      <c r="BF12" s="399"/>
      <c r="BG12" s="399"/>
      <c r="BH12" s="399"/>
      <c r="BI12" s="399"/>
      <c r="BJ12" s="401"/>
      <c r="BK12" s="118"/>
    </row>
    <row r="13" spans="1:63" ht="14.25" x14ac:dyDescent="0.3">
      <c r="A13" s="449" t="s">
        <v>24635</v>
      </c>
      <c r="B13" s="146" t="s">
        <v>23695</v>
      </c>
      <c r="C13" s="450" t="s">
        <v>24613</v>
      </c>
      <c r="D13" s="502">
        <v>0.4</v>
      </c>
      <c r="E13" s="589"/>
      <c r="F13" s="589"/>
      <c r="G13" s="502" t="s">
        <v>23864</v>
      </c>
      <c r="H13" s="451">
        <v>39</v>
      </c>
      <c r="I13" s="452">
        <v>1.1000000000000005</v>
      </c>
      <c r="J13" s="452">
        <v>1.1000000000000005</v>
      </c>
      <c r="K13" s="452">
        <v>0.34200000000000003</v>
      </c>
      <c r="L13" s="382">
        <f t="shared" ref="L13:L42" si="0">ROUND((I13+J13)/2,2)</f>
        <v>1.1000000000000001</v>
      </c>
      <c r="M13" s="383">
        <f t="shared" ref="M13:M42" si="1">IF(F13=0,ROUND($D13*10%,2),IF(D13&gt;2.8,0.18,0.15))</f>
        <v>0.04</v>
      </c>
      <c r="N13" s="383">
        <f t="shared" ref="N13:N22" si="2">IF(F13=0,IF(   ROUND($D13/4,2),   IF(ROUND(($D13*1.2)/6,2)&lt;0.1,0.1,ROUND(($D13*1.2)/6,2))),0.5)</f>
        <v>0.1</v>
      </c>
      <c r="O13" s="382">
        <f t="shared" ref="O13:O42" si="3">L13+M13+N13</f>
        <v>1.2400000000000002</v>
      </c>
      <c r="P13" s="382">
        <f t="shared" ref="P13:P22" si="4">IF(O13&lt;2,(D13+M13*2)+0.6,(D13+M13*2)+0.6+ROUNDUP(O13-2,0)*0.1)</f>
        <v>1.08</v>
      </c>
      <c r="Q13" s="385">
        <f t="shared" ref="Q13:Q27" si="5">IF($O13&lt;=$W$4,ROUND(IF($O13&lt;1.5,$O13*$H13*$P13,1.5*$H13*$P13),2),0)</f>
        <v>52.23</v>
      </c>
      <c r="R13" s="385">
        <f t="shared" ref="R13:R27" si="6">IF($O13&gt;$W$4,ROUND(IF($O13&lt;1.5,$O13*$H13*$P13,1.5*$H13*$P13),2),0)</f>
        <v>0</v>
      </c>
      <c r="S13" s="385">
        <f t="shared" ref="S13:S27" si="7">IF($O13&gt;$W$4,ROUND(IF($O13&lt;1.5,0,IF($O13&gt;3,1.5*$H13*$P13,($O13-1.5)*$H13*$P13)),2),0)</f>
        <v>0</v>
      </c>
      <c r="T13" s="385">
        <f t="shared" ref="T13:T27" si="8">IF($O13&gt;$W$4,ROUND(IF($O13&lt;3,0,IF($O13&gt;4.5,1.5*$H13*$P13,($O13-3)*$H13*$P13)),2),0)</f>
        <v>0</v>
      </c>
      <c r="U13" s="385">
        <f t="shared" ref="U13:U27" si="9">IF($O13&gt;$W$4,ROUND(IF($O13&lt;4.5,0,IF($O13&gt;6,($O13-4.5)*$H13*$P13,($O13-4.5)*$H13*$P13)),2),0)</f>
        <v>0</v>
      </c>
      <c r="V13" s="384">
        <f t="shared" ref="V13:V27" si="10">IF($O13&gt;$W$4, IF( $O13&lt;=4,   ROUND($H13*($O13+0.5)*2,2),   0),0)</f>
        <v>0</v>
      </c>
      <c r="W13" s="726">
        <f t="shared" ref="W13:W27" si="11">IF($O13&gt;$W$4, IF( $O13&gt;4,   ROUND($H13*($O13+0.5)*2,2),   0),0)</f>
        <v>0</v>
      </c>
      <c r="X13" s="449" t="str">
        <f>A13</f>
        <v>AA3-1</v>
      </c>
      <c r="Y13" s="502">
        <f t="shared" ref="Y13:Y69" si="12">IF($D13=0.4,1.2,IF($D13=0.6,1.2,IF($D13=0.8,1.3,IF($D13=1,1.5,IF($D13=1.2,1.7,IF($D13&lt;=2,2,"--"))))))</f>
        <v>1.2</v>
      </c>
      <c r="Z13" s="590" t="s">
        <v>1</v>
      </c>
      <c r="AA13" s="589">
        <f t="shared" ref="AA13:AA42" si="13">Y13</f>
        <v>1.2</v>
      </c>
      <c r="AB13" s="591">
        <f t="shared" ref="AB13:AB42" si="14">IF($Y13="--","--",I13)</f>
        <v>1.1000000000000005</v>
      </c>
      <c r="AC13" s="592">
        <f t="shared" ref="AC13:AC31" si="15">IF($Y13="--","--",IF(D13&gt;1.5,0.15,ROUND($D13*10%,2)))</f>
        <v>0.04</v>
      </c>
      <c r="AD13" s="592">
        <f t="shared" ref="AD13:AD69" si="16">IF($Y13="--","--",0.15)</f>
        <v>0.15</v>
      </c>
      <c r="AE13" s="593">
        <f t="shared" ref="AE13:AE40" si="17">IF($Y13="--","--",ROUND(AB13+AC13+AD13,2))</f>
        <v>1.29</v>
      </c>
      <c r="AF13" s="593">
        <f t="shared" ref="AF13:AF40" si="18">IF($Y13="--","--",IF($AB13&lt;=2,$Y13+1,($Y13+1)+ROUNDUP($AB13-2,0)*0.1))</f>
        <v>2.2000000000000002</v>
      </c>
      <c r="AG13" s="594">
        <f t="shared" ref="AG13:AG40" si="19">IF($D13=0.4,0.92,IF($D13=0.6,0.68,IF($D13=0.8,0.74,IF($D13=1,0.7,IF($D13=1.2,0.66,IF($D13=1.5,0.6,IF($D13&lt;=2,(2.4-(D13+0.3)),"--")))))))</f>
        <v>0.92</v>
      </c>
      <c r="AH13" s="595">
        <f t="shared" ref="AH13:AH40" si="20">IF($Y13="--","--",IF($AE13&lt;=$W$4,ROUND(IF($AE13&lt;1.5,$AE13*$AF13*$AG13,1.5*$AF13*$AG13),2),0))</f>
        <v>2.61</v>
      </c>
      <c r="AI13" s="595">
        <f t="shared" ref="AI13:AI40" si="21">IF($Y13="--","--",IF($AE13&gt;$W$4,ROUND(IF($AE13&lt;1.5,$AE13*$AF13*$AG13,1.5*$AF13*$AG13),2),0))</f>
        <v>0</v>
      </c>
      <c r="AJ13" s="595">
        <f t="shared" ref="AJ13:AJ40" si="22">IF($Y13="--","--",IF($AE13&gt;$W$4,ROUND(IF($AE13&lt;1.5,0,IF($AE13&gt;3,1.5*$AF13*$AG13,($AE13-1.5)*$AF13*$AG13)),2),0))</f>
        <v>0</v>
      </c>
      <c r="AK13" s="595">
        <f t="shared" ref="AK13:AK40" si="23">IF($Y13="--","--",IF($AE13&gt;$W$4,ROUND(IF($AE13&lt;3,0,IF($AE13&gt;4.5,1.5*$AF13*$AG13,($AE13-3)*$AF13*$AG13)),2),0))</f>
        <v>0</v>
      </c>
      <c r="AL13" s="595">
        <f t="shared" ref="AL13:AL40" si="24">IF($Y13="--","--",IF($AE13&gt;$W$4,ROUND(IF($AE13&lt;4.5,0,IF($AE13&gt;6,($AE13-4.5)*$AF13*$AG13,($AE13-4.5)*$AF13*$AG13)),2),0))</f>
        <v>0</v>
      </c>
      <c r="AM13" s="596">
        <f t="shared" ref="AM13:AM69" si="25">IF($Y13="--","--",IF($AE13&gt;$W$4, IF( $AE13&lt;=4,   ROUND(($AG13*4)*($AE13+0.5)*2,2),   0),0))</f>
        <v>0</v>
      </c>
      <c r="AN13" s="732">
        <f t="shared" ref="AN13:AN69" si="26">IF($Y13="--","--",IF($AE13&gt;$W$4, IF( $AE13&gt;4,   ROUND(($AG13*4)*($AE13+0.5)*2,2),   0),0))</f>
        <v>0</v>
      </c>
      <c r="AO13" s="449" t="s">
        <v>24635</v>
      </c>
      <c r="AP13" s="146" t="s">
        <v>23695</v>
      </c>
      <c r="AQ13" s="450" t="s">
        <v>24613</v>
      </c>
      <c r="AR13" s="502">
        <v>0.4</v>
      </c>
      <c r="AS13" s="589"/>
      <c r="AT13" s="589"/>
      <c r="AU13" s="451">
        <v>39</v>
      </c>
      <c r="AV13" s="502">
        <f t="shared" ref="AV13" si="27">IF($Y13="--","--",Y13+0.2)</f>
        <v>1.4</v>
      </c>
      <c r="AW13" s="590" t="s">
        <v>1</v>
      </c>
      <c r="AX13" s="589">
        <f t="shared" ref="AX13" si="28">AV13</f>
        <v>1.4</v>
      </c>
      <c r="AY13" s="384">
        <f t="shared" ref="AY13" si="29">IF(D13&gt;2,AU13,AU13-AV13)</f>
        <v>37.6</v>
      </c>
      <c r="AZ13" s="384">
        <f>N13</f>
        <v>0.1</v>
      </c>
      <c r="BA13" s="384">
        <f>P13</f>
        <v>1.08</v>
      </c>
      <c r="BB13" s="382">
        <f>IF(F13=0,IF(ROUND( AY13 * ( ( (N13*P13) +  ( ((D13+M13*2)/6)*P13 ) ) - ROUND(  ((D13+M13*2)^2)   *   (   ( PI()*96.379 / (4*360) )  -  ( (SIN((96.379/2)*PI()/180)) * (COS((96.379/2)*PI()/180)) / 4 )   ), 4) ),2),   ROUND( AY13 * ( ( (N13*P13) +  ( ((D13+M13*2)/4)*P13 ) ) - ROUND(  ((D13+M13*2)^2)   *   (   ( PI()*120 / (4*360) )  -  ( (SIN((120/2)*PI()/180)) * (COS((120/2)*PI()/180)) / 4 )   ), 4) ),2)),0)</f>
        <v>7.6</v>
      </c>
      <c r="BC13" s="265">
        <f t="shared" ref="BC13" si="30">IF(F13&gt;0,ROUND(AY13*N13*P13,2),0)</f>
        <v>0</v>
      </c>
      <c r="BD13" s="265">
        <f>SUM(Q13:U13,AH13:AL13)</f>
        <v>54.839999999999996</v>
      </c>
      <c r="BE13" s="265">
        <f t="shared" ref="BE13" si="31">IF(F13=0, ROUND( ( PI()*( (D13+M13*2)^2 ) / 4  ) * AY13,2),  ROUND( (D13+M13*2)*(F13+M13*2) * AY13,2))</f>
        <v>6.8</v>
      </c>
      <c r="BF13" s="385">
        <f t="shared" ref="BF13" si="32">IF(($I13+M13-0.15)&lt;=2,($I13+M13+0.15),IF(($I13+M13)&lt;=3,2.35,($I13+M13+0.2)-0.85))</f>
        <v>1.2900000000000005</v>
      </c>
      <c r="BG13" s="385">
        <f t="shared" ref="BG13" si="33">IF(D13&gt;2,   (I13-F13-M13-0.11),IF(($I13+M13)&lt;=2,0,IF(($I13+M13)&gt;3,0.85,(I13+M13+0.2-BF13))))</f>
        <v>0</v>
      </c>
      <c r="BH13" s="385">
        <f t="shared" ref="BH13" si="34">IF(D13&gt;2,  ROUND(((1.42+0.4)+(0.91+0.4))*2*BG13,2), ROUND(AV13*AX13*BF13,2))</f>
        <v>2.5299999999999998</v>
      </c>
      <c r="BI13" s="385">
        <f t="shared" ref="BI13" si="35">ROUND(((PI()*0.9^2)/4)*BG13,2)</f>
        <v>0</v>
      </c>
      <c r="BJ13" s="116">
        <f>ROUND(BD13-BE13-BH13-BI13-BB13-BC13,2)</f>
        <v>37.909999999999997</v>
      </c>
      <c r="BK13" s="95"/>
    </row>
    <row r="14" spans="1:63" ht="14.25" x14ac:dyDescent="0.3">
      <c r="A14" s="462"/>
      <c r="B14" s="463"/>
      <c r="C14" s="408"/>
      <c r="D14" s="505"/>
      <c r="E14" s="505"/>
      <c r="F14" s="505"/>
      <c r="G14" s="505"/>
      <c r="H14" s="410"/>
      <c r="I14" s="411"/>
      <c r="J14" s="411"/>
      <c r="K14" s="411"/>
      <c r="L14" s="101"/>
      <c r="M14" s="412"/>
      <c r="N14" s="412"/>
      <c r="O14" s="101"/>
      <c r="P14" s="101"/>
      <c r="Q14" s="414"/>
      <c r="R14" s="414"/>
      <c r="S14" s="414"/>
      <c r="T14" s="414"/>
      <c r="U14" s="414"/>
      <c r="V14" s="413"/>
      <c r="W14" s="725"/>
      <c r="X14" s="739"/>
      <c r="Y14" s="505"/>
      <c r="Z14" s="597"/>
      <c r="AA14" s="505"/>
      <c r="AB14" s="598"/>
      <c r="AC14" s="599"/>
      <c r="AD14" s="599"/>
      <c r="AE14" s="600"/>
      <c r="AF14" s="600"/>
      <c r="AG14" s="597"/>
      <c r="AH14" s="601"/>
      <c r="AI14" s="601"/>
      <c r="AJ14" s="601"/>
      <c r="AK14" s="601"/>
      <c r="AL14" s="601"/>
      <c r="AM14" s="602"/>
      <c r="AN14" s="733"/>
      <c r="AO14" s="462"/>
      <c r="AP14" s="463"/>
      <c r="AQ14" s="408"/>
      <c r="AR14" s="505"/>
      <c r="AS14" s="505"/>
      <c r="AT14" s="505"/>
      <c r="AU14" s="410"/>
      <c r="AV14" s="505"/>
      <c r="AW14" s="597"/>
      <c r="AX14" s="505"/>
      <c r="AY14" s="413"/>
      <c r="AZ14" s="413"/>
      <c r="BA14" s="413"/>
      <c r="BB14" s="101"/>
      <c r="BC14" s="101"/>
      <c r="BD14" s="101"/>
      <c r="BE14" s="101"/>
      <c r="BF14" s="414"/>
      <c r="BG14" s="414"/>
      <c r="BH14" s="414"/>
      <c r="BI14" s="414"/>
      <c r="BJ14" s="415"/>
      <c r="BK14" s="95"/>
    </row>
    <row r="15" spans="1:63" s="122" customFormat="1" ht="13.5" x14ac:dyDescent="0.2">
      <c r="A15" s="407" t="s">
        <v>24634</v>
      </c>
      <c r="B15" s="380"/>
      <c r="C15" s="403"/>
      <c r="D15" s="503"/>
      <c r="E15" s="503"/>
      <c r="F15" s="503"/>
      <c r="G15" s="503"/>
      <c r="H15" s="404"/>
      <c r="I15" s="404"/>
      <c r="J15" s="404"/>
      <c r="K15" s="588"/>
      <c r="L15" s="399"/>
      <c r="M15" s="399"/>
      <c r="N15" s="399"/>
      <c r="O15" s="399"/>
      <c r="P15" s="399"/>
      <c r="Q15" s="399"/>
      <c r="R15" s="399"/>
      <c r="S15" s="399"/>
      <c r="T15" s="399"/>
      <c r="U15" s="399"/>
      <c r="V15" s="399"/>
      <c r="W15" s="401"/>
      <c r="X15" s="740" t="str">
        <f>$A15</f>
        <v>Rua Adalgisa Monteiro</v>
      </c>
      <c r="Y15" s="503"/>
      <c r="Z15" s="503"/>
      <c r="AA15" s="503"/>
      <c r="AB15" s="399"/>
      <c r="AC15" s="399"/>
      <c r="AD15" s="399"/>
      <c r="AE15" s="399"/>
      <c r="AF15" s="404"/>
      <c r="AG15" s="399"/>
      <c r="AH15" s="399"/>
      <c r="AI15" s="399"/>
      <c r="AJ15" s="399"/>
      <c r="AK15" s="399"/>
      <c r="AL15" s="399"/>
      <c r="AM15" s="399"/>
      <c r="AN15" s="401"/>
      <c r="AO15" s="407" t="str">
        <f>$A15</f>
        <v>Rua Adalgisa Monteiro</v>
      </c>
      <c r="AP15" s="380"/>
      <c r="AQ15" s="403"/>
      <c r="AR15" s="503"/>
      <c r="AS15" s="503"/>
      <c r="AT15" s="503"/>
      <c r="AU15" s="404"/>
      <c r="AV15" s="503"/>
      <c r="AW15" s="503"/>
      <c r="AX15" s="503"/>
      <c r="AY15" s="399"/>
      <c r="AZ15" s="399"/>
      <c r="BA15" s="399"/>
      <c r="BB15" s="399"/>
      <c r="BC15" s="399"/>
      <c r="BD15" s="399"/>
      <c r="BE15" s="399"/>
      <c r="BF15" s="399"/>
      <c r="BG15" s="399"/>
      <c r="BH15" s="399"/>
      <c r="BI15" s="399"/>
      <c r="BJ15" s="401"/>
      <c r="BK15" s="118"/>
    </row>
    <row r="16" spans="1:63" ht="14.25" x14ac:dyDescent="0.3">
      <c r="A16" s="144" t="s">
        <v>24584</v>
      </c>
      <c r="B16" s="146" t="s">
        <v>23695</v>
      </c>
      <c r="C16" s="145" t="s">
        <v>24585</v>
      </c>
      <c r="D16" s="416">
        <v>0.6</v>
      </c>
      <c r="E16" s="504"/>
      <c r="F16" s="504"/>
      <c r="G16" s="502" t="s">
        <v>23865</v>
      </c>
      <c r="H16" s="142">
        <v>26</v>
      </c>
      <c r="I16" s="143">
        <v>1.0730000000000004</v>
      </c>
      <c r="J16" s="143">
        <v>1.2435000000000009</v>
      </c>
      <c r="K16" s="452">
        <v>0</v>
      </c>
      <c r="L16" s="382">
        <f t="shared" si="0"/>
        <v>1.1599999999999999</v>
      </c>
      <c r="M16" s="383">
        <f t="shared" si="1"/>
        <v>0.06</v>
      </c>
      <c r="N16" s="383">
        <f t="shared" si="2"/>
        <v>0.12</v>
      </c>
      <c r="O16" s="382">
        <f t="shared" si="3"/>
        <v>1.3399999999999999</v>
      </c>
      <c r="P16" s="382">
        <f t="shared" si="4"/>
        <v>1.3199999999999998</v>
      </c>
      <c r="Q16" s="385">
        <f t="shared" si="5"/>
        <v>45.99</v>
      </c>
      <c r="R16" s="385">
        <f t="shared" si="6"/>
        <v>0</v>
      </c>
      <c r="S16" s="385">
        <f t="shared" si="7"/>
        <v>0</v>
      </c>
      <c r="T16" s="385">
        <f t="shared" si="8"/>
        <v>0</v>
      </c>
      <c r="U16" s="385">
        <f t="shared" si="9"/>
        <v>0</v>
      </c>
      <c r="V16" s="384">
        <f t="shared" si="10"/>
        <v>0</v>
      </c>
      <c r="W16" s="726">
        <f t="shared" si="11"/>
        <v>0</v>
      </c>
      <c r="X16" s="144" t="str">
        <f t="shared" ref="X16:X69" si="36">A16</f>
        <v>AA6-1</v>
      </c>
      <c r="Y16" s="416">
        <f t="shared" si="12"/>
        <v>1.2</v>
      </c>
      <c r="Z16" s="603" t="s">
        <v>1</v>
      </c>
      <c r="AA16" s="504">
        <f t="shared" si="13"/>
        <v>1.2</v>
      </c>
      <c r="AB16" s="591">
        <f t="shared" si="14"/>
        <v>1.0730000000000004</v>
      </c>
      <c r="AC16" s="592">
        <f t="shared" si="15"/>
        <v>0.06</v>
      </c>
      <c r="AD16" s="592">
        <f t="shared" si="16"/>
        <v>0.15</v>
      </c>
      <c r="AE16" s="593">
        <f t="shared" si="17"/>
        <v>1.28</v>
      </c>
      <c r="AF16" s="604">
        <f t="shared" si="18"/>
        <v>2.2000000000000002</v>
      </c>
      <c r="AG16" s="605">
        <f t="shared" si="19"/>
        <v>0.68</v>
      </c>
      <c r="AH16" s="595">
        <f t="shared" si="20"/>
        <v>1.91</v>
      </c>
      <c r="AI16" s="595">
        <f t="shared" si="21"/>
        <v>0</v>
      </c>
      <c r="AJ16" s="595">
        <f t="shared" si="22"/>
        <v>0</v>
      </c>
      <c r="AK16" s="595">
        <f t="shared" si="23"/>
        <v>0</v>
      </c>
      <c r="AL16" s="595">
        <f t="shared" si="24"/>
        <v>0</v>
      </c>
      <c r="AM16" s="596">
        <f t="shared" si="25"/>
        <v>0</v>
      </c>
      <c r="AN16" s="732">
        <f t="shared" si="26"/>
        <v>0</v>
      </c>
      <c r="AO16" s="144" t="s">
        <v>24584</v>
      </c>
      <c r="AP16" s="146" t="s">
        <v>23695</v>
      </c>
      <c r="AQ16" s="145" t="s">
        <v>24585</v>
      </c>
      <c r="AR16" s="416">
        <v>0.6</v>
      </c>
      <c r="AS16" s="504"/>
      <c r="AT16" s="504"/>
      <c r="AU16" s="142">
        <v>26</v>
      </c>
      <c r="AV16" s="416">
        <f t="shared" ref="AV16:AV18" si="37">IF($Y16="--","--",Y16+0.2)</f>
        <v>1.4</v>
      </c>
      <c r="AW16" s="603" t="s">
        <v>1</v>
      </c>
      <c r="AX16" s="504">
        <f t="shared" ref="AX16:AX18" si="38">AV16</f>
        <v>1.4</v>
      </c>
      <c r="AY16" s="384">
        <f t="shared" ref="AY16:AY18" si="39">IF(D16&gt;2,AU16,AU16-AV16)</f>
        <v>24.6</v>
      </c>
      <c r="AZ16" s="384">
        <f>N16</f>
        <v>0.12</v>
      </c>
      <c r="BA16" s="384">
        <f>P16</f>
        <v>1.3199999999999998</v>
      </c>
      <c r="BB16" s="382">
        <f t="shared" ref="BB16:BB18" si="40">IF(F16=0,IF(ROUND( AY16 * ( ( (N16*P16) +  ( ((D16+M16*2)/6)*P16 ) ) - ROUND(  ((D16+M16*2)^2)   *   (   ( PI()*96.379 / (4*360) )  -  ( (SIN((96.379/2)*PI()/180)) * (COS((96.379/2)*PI()/180)) / 4 )   ), 4) ),2),   ROUND( AY16 * ( ( (N16*P16) +  ( ((D16+M16*2)/4)*P16 ) ) - ROUND(  ((D16+M16*2)^2)   *   (   ( PI()*120 / (4*360) )  -  ( (SIN((120/2)*PI()/180)) * (COS((120/2)*PI()/180)) / 4 )   ), 4) ),2)),0)</f>
        <v>7.78</v>
      </c>
      <c r="BC16" s="265">
        <f t="shared" ref="BC16:BC18" si="41">IF(F16&gt;0,ROUND(AY16*N16*P16,2),0)</f>
        <v>0</v>
      </c>
      <c r="BD16" s="265">
        <f>SUM(Q16:U16,AH16:AL16)</f>
        <v>47.9</v>
      </c>
      <c r="BE16" s="265">
        <f t="shared" ref="BE16:BE18" si="42">IF(F16=0, ROUND( ( PI()*( (D16+M16*2)^2 ) / 4  ) * AY16,2),  ROUND( (D16+M16*2)*(F16+M16*2) * AY16,2))</f>
        <v>10.02</v>
      </c>
      <c r="BF16" s="385">
        <f t="shared" ref="BF16:BF18" si="43">IF(($I16+M16-0.15)&lt;=2,($I16+M16+0.15),IF(($I16+M16)&lt;=3,2.35,($I16+M16+0.2)-0.85))</f>
        <v>1.2830000000000004</v>
      </c>
      <c r="BG16" s="385">
        <f t="shared" ref="BG16:BG18" si="44">IF(D16&gt;2,   (I16-F16-M16-0.11),IF(($I16+M16)&lt;=2,0,IF(($I16+M16)&gt;3,0.85,(I16+M16+0.2-BF16))))</f>
        <v>0</v>
      </c>
      <c r="BH16" s="385">
        <f t="shared" ref="BH16:BH18" si="45">IF(D16&gt;2,  ROUND(((1.42+0.4)+(0.91+0.4))*2*BG16,2), ROUND(AV16*AX16*BF16,2))</f>
        <v>2.5099999999999998</v>
      </c>
      <c r="BI16" s="385">
        <f t="shared" ref="BI16:BI18" si="46">ROUND(((PI()*0.9^2)/4)*BG16,2)</f>
        <v>0</v>
      </c>
      <c r="BJ16" s="116">
        <f>ROUND(BD16-BE16-BH16-BI16-BB16-BC16,2)</f>
        <v>27.59</v>
      </c>
      <c r="BK16" s="95"/>
    </row>
    <row r="17" spans="1:63" ht="14.25" x14ac:dyDescent="0.3">
      <c r="A17" s="144" t="s">
        <v>24585</v>
      </c>
      <c r="B17" s="146" t="s">
        <v>23695</v>
      </c>
      <c r="C17" s="145" t="s">
        <v>24586</v>
      </c>
      <c r="D17" s="416">
        <v>0.6</v>
      </c>
      <c r="E17" s="504"/>
      <c r="F17" s="504"/>
      <c r="G17" s="502" t="s">
        <v>23865</v>
      </c>
      <c r="H17" s="142">
        <v>23</v>
      </c>
      <c r="I17" s="143">
        <v>1.2435000000000009</v>
      </c>
      <c r="J17" s="143">
        <v>1.2580332857142871</v>
      </c>
      <c r="K17" s="452">
        <v>0</v>
      </c>
      <c r="L17" s="382">
        <f t="shared" si="0"/>
        <v>1.25</v>
      </c>
      <c r="M17" s="383">
        <f t="shared" si="1"/>
        <v>0.06</v>
      </c>
      <c r="N17" s="383">
        <f t="shared" si="2"/>
        <v>0.12</v>
      </c>
      <c r="O17" s="382">
        <f t="shared" si="3"/>
        <v>1.4300000000000002</v>
      </c>
      <c r="P17" s="382">
        <f t="shared" si="4"/>
        <v>1.3199999999999998</v>
      </c>
      <c r="Q17" s="385">
        <f t="shared" si="5"/>
        <v>43.41</v>
      </c>
      <c r="R17" s="385">
        <f t="shared" si="6"/>
        <v>0</v>
      </c>
      <c r="S17" s="385">
        <f t="shared" si="7"/>
        <v>0</v>
      </c>
      <c r="T17" s="385">
        <f t="shared" si="8"/>
        <v>0</v>
      </c>
      <c r="U17" s="385">
        <f t="shared" si="9"/>
        <v>0</v>
      </c>
      <c r="V17" s="384">
        <f t="shared" si="10"/>
        <v>0</v>
      </c>
      <c r="W17" s="726">
        <f t="shared" si="11"/>
        <v>0</v>
      </c>
      <c r="X17" s="144" t="str">
        <f t="shared" si="36"/>
        <v>AA6-2</v>
      </c>
      <c r="Y17" s="416">
        <f t="shared" si="12"/>
        <v>1.2</v>
      </c>
      <c r="Z17" s="603" t="s">
        <v>1</v>
      </c>
      <c r="AA17" s="504">
        <f t="shared" si="13"/>
        <v>1.2</v>
      </c>
      <c r="AB17" s="591">
        <f t="shared" si="14"/>
        <v>1.2435000000000009</v>
      </c>
      <c r="AC17" s="592">
        <f t="shared" si="15"/>
        <v>0.06</v>
      </c>
      <c r="AD17" s="592">
        <f t="shared" si="16"/>
        <v>0.15</v>
      </c>
      <c r="AE17" s="593">
        <f t="shared" si="17"/>
        <v>1.45</v>
      </c>
      <c r="AF17" s="604">
        <f t="shared" si="18"/>
        <v>2.2000000000000002</v>
      </c>
      <c r="AG17" s="605">
        <f t="shared" si="19"/>
        <v>0.68</v>
      </c>
      <c r="AH17" s="595">
        <f t="shared" si="20"/>
        <v>2.17</v>
      </c>
      <c r="AI17" s="595">
        <f t="shared" si="21"/>
        <v>0</v>
      </c>
      <c r="AJ17" s="595">
        <f t="shared" si="22"/>
        <v>0</v>
      </c>
      <c r="AK17" s="595">
        <f t="shared" si="23"/>
        <v>0</v>
      </c>
      <c r="AL17" s="595">
        <f t="shared" si="24"/>
        <v>0</v>
      </c>
      <c r="AM17" s="596">
        <f t="shared" si="25"/>
        <v>0</v>
      </c>
      <c r="AN17" s="732">
        <f t="shared" si="26"/>
        <v>0</v>
      </c>
      <c r="AO17" s="144" t="s">
        <v>24585</v>
      </c>
      <c r="AP17" s="146" t="s">
        <v>23695</v>
      </c>
      <c r="AQ17" s="145" t="s">
        <v>24586</v>
      </c>
      <c r="AR17" s="416">
        <v>0.6</v>
      </c>
      <c r="AS17" s="504"/>
      <c r="AT17" s="504"/>
      <c r="AU17" s="142">
        <v>23</v>
      </c>
      <c r="AV17" s="416">
        <f t="shared" si="37"/>
        <v>1.4</v>
      </c>
      <c r="AW17" s="603" t="s">
        <v>1</v>
      </c>
      <c r="AX17" s="504">
        <f t="shared" si="38"/>
        <v>1.4</v>
      </c>
      <c r="AY17" s="384">
        <f t="shared" si="39"/>
        <v>21.6</v>
      </c>
      <c r="AZ17" s="384">
        <f t="shared" ref="AZ17:AZ18" si="47">N17</f>
        <v>0.12</v>
      </c>
      <c r="BA17" s="384">
        <f t="shared" ref="BA17:BA18" si="48">P17</f>
        <v>1.3199999999999998</v>
      </c>
      <c r="BB17" s="382">
        <f t="shared" si="40"/>
        <v>6.83</v>
      </c>
      <c r="BC17" s="265">
        <f t="shared" si="41"/>
        <v>0</v>
      </c>
      <c r="BD17" s="265">
        <f t="shared" ref="BD17:BD18" si="49">SUM(Q17:U17,AH17:AL17)</f>
        <v>45.58</v>
      </c>
      <c r="BE17" s="265">
        <f t="shared" si="42"/>
        <v>8.7899999999999991</v>
      </c>
      <c r="BF17" s="385">
        <f t="shared" si="43"/>
        <v>1.4535000000000009</v>
      </c>
      <c r="BG17" s="385">
        <f t="shared" si="44"/>
        <v>0</v>
      </c>
      <c r="BH17" s="385">
        <f t="shared" si="45"/>
        <v>2.85</v>
      </c>
      <c r="BI17" s="385">
        <f t="shared" si="46"/>
        <v>0</v>
      </c>
      <c r="BJ17" s="116">
        <f t="shared" ref="BJ17:BJ18" si="50">ROUND(BD17-BE17-BH17-BI17-BB17-BC17,2)</f>
        <v>27.11</v>
      </c>
      <c r="BK17" s="95"/>
    </row>
    <row r="18" spans="1:63" s="455" customFormat="1" ht="14.25" x14ac:dyDescent="0.3">
      <c r="A18" s="449" t="s">
        <v>24586</v>
      </c>
      <c r="B18" s="146" t="s">
        <v>23695</v>
      </c>
      <c r="C18" s="450" t="s">
        <v>24587</v>
      </c>
      <c r="D18" s="502">
        <v>0.6</v>
      </c>
      <c r="E18" s="589"/>
      <c r="F18" s="589"/>
      <c r="G18" s="502" t="s">
        <v>23865</v>
      </c>
      <c r="H18" s="451">
        <v>21</v>
      </c>
      <c r="I18" s="452">
        <v>1.2580332857142871</v>
      </c>
      <c r="J18" s="452">
        <v>1.5783332857142875</v>
      </c>
      <c r="K18" s="452">
        <v>0</v>
      </c>
      <c r="L18" s="382">
        <f t="shared" si="0"/>
        <v>1.42</v>
      </c>
      <c r="M18" s="383">
        <f t="shared" si="1"/>
        <v>0.06</v>
      </c>
      <c r="N18" s="383">
        <f t="shared" si="2"/>
        <v>0.12</v>
      </c>
      <c r="O18" s="382">
        <f t="shared" si="3"/>
        <v>1.6</v>
      </c>
      <c r="P18" s="382">
        <f t="shared" si="4"/>
        <v>1.3199999999999998</v>
      </c>
      <c r="Q18" s="385">
        <f t="shared" si="5"/>
        <v>0</v>
      </c>
      <c r="R18" s="385">
        <f t="shared" si="6"/>
        <v>41.58</v>
      </c>
      <c r="S18" s="385">
        <f t="shared" si="7"/>
        <v>2.77</v>
      </c>
      <c r="T18" s="385">
        <f t="shared" si="8"/>
        <v>0</v>
      </c>
      <c r="U18" s="385">
        <f t="shared" si="9"/>
        <v>0</v>
      </c>
      <c r="V18" s="384">
        <f t="shared" si="10"/>
        <v>88.2</v>
      </c>
      <c r="W18" s="726">
        <f t="shared" si="11"/>
        <v>0</v>
      </c>
      <c r="X18" s="449" t="str">
        <f t="shared" si="36"/>
        <v>AA6-3</v>
      </c>
      <c r="Y18" s="502">
        <f t="shared" si="12"/>
        <v>1.2</v>
      </c>
      <c r="Z18" s="590" t="s">
        <v>1</v>
      </c>
      <c r="AA18" s="589">
        <f t="shared" si="13"/>
        <v>1.2</v>
      </c>
      <c r="AB18" s="591">
        <f t="shared" si="14"/>
        <v>1.2580332857142871</v>
      </c>
      <c r="AC18" s="592">
        <f t="shared" si="15"/>
        <v>0.06</v>
      </c>
      <c r="AD18" s="592">
        <f t="shared" si="16"/>
        <v>0.15</v>
      </c>
      <c r="AE18" s="593">
        <f t="shared" si="17"/>
        <v>1.47</v>
      </c>
      <c r="AF18" s="593">
        <f t="shared" si="18"/>
        <v>2.2000000000000002</v>
      </c>
      <c r="AG18" s="594">
        <f t="shared" si="19"/>
        <v>0.68</v>
      </c>
      <c r="AH18" s="595">
        <f t="shared" si="20"/>
        <v>2.2000000000000002</v>
      </c>
      <c r="AI18" s="595">
        <f t="shared" si="21"/>
        <v>0</v>
      </c>
      <c r="AJ18" s="595">
        <f t="shared" si="22"/>
        <v>0</v>
      </c>
      <c r="AK18" s="595">
        <f t="shared" si="23"/>
        <v>0</v>
      </c>
      <c r="AL18" s="595">
        <f t="shared" si="24"/>
        <v>0</v>
      </c>
      <c r="AM18" s="596">
        <f t="shared" si="25"/>
        <v>0</v>
      </c>
      <c r="AN18" s="732">
        <f t="shared" si="26"/>
        <v>0</v>
      </c>
      <c r="AO18" s="449" t="s">
        <v>24586</v>
      </c>
      <c r="AP18" s="146" t="s">
        <v>23695</v>
      </c>
      <c r="AQ18" s="450" t="s">
        <v>24587</v>
      </c>
      <c r="AR18" s="502">
        <v>0.6</v>
      </c>
      <c r="AS18" s="589"/>
      <c r="AT18" s="589"/>
      <c r="AU18" s="451">
        <v>21</v>
      </c>
      <c r="AV18" s="502">
        <f t="shared" si="37"/>
        <v>1.4</v>
      </c>
      <c r="AW18" s="590" t="s">
        <v>1</v>
      </c>
      <c r="AX18" s="589">
        <f t="shared" si="38"/>
        <v>1.4</v>
      </c>
      <c r="AY18" s="384">
        <f t="shared" si="39"/>
        <v>19.600000000000001</v>
      </c>
      <c r="AZ18" s="384">
        <f t="shared" si="47"/>
        <v>0.12</v>
      </c>
      <c r="BA18" s="384">
        <f t="shared" si="48"/>
        <v>1.3199999999999998</v>
      </c>
      <c r="BB18" s="382">
        <f t="shared" si="40"/>
        <v>6.2</v>
      </c>
      <c r="BC18" s="265">
        <f t="shared" si="41"/>
        <v>0</v>
      </c>
      <c r="BD18" s="265">
        <f t="shared" si="49"/>
        <v>46.550000000000004</v>
      </c>
      <c r="BE18" s="265">
        <f t="shared" si="42"/>
        <v>7.98</v>
      </c>
      <c r="BF18" s="385">
        <f t="shared" si="43"/>
        <v>1.468033285714287</v>
      </c>
      <c r="BG18" s="385">
        <f t="shared" si="44"/>
        <v>0</v>
      </c>
      <c r="BH18" s="385">
        <f t="shared" si="45"/>
        <v>2.88</v>
      </c>
      <c r="BI18" s="385">
        <f t="shared" si="46"/>
        <v>0</v>
      </c>
      <c r="BJ18" s="116">
        <f t="shared" si="50"/>
        <v>29.49</v>
      </c>
      <c r="BK18" s="606"/>
    </row>
    <row r="19" spans="1:63" ht="14.25" x14ac:dyDescent="0.3">
      <c r="A19" s="462"/>
      <c r="B19" s="463"/>
      <c r="C19" s="408"/>
      <c r="D19" s="505"/>
      <c r="E19" s="505"/>
      <c r="F19" s="505"/>
      <c r="G19" s="505"/>
      <c r="H19" s="410"/>
      <c r="I19" s="411"/>
      <c r="J19" s="411"/>
      <c r="K19" s="411"/>
      <c r="L19" s="101"/>
      <c r="M19" s="412"/>
      <c r="N19" s="412"/>
      <c r="O19" s="101"/>
      <c r="P19" s="101"/>
      <c r="Q19" s="414"/>
      <c r="R19" s="414"/>
      <c r="S19" s="414"/>
      <c r="T19" s="414"/>
      <c r="U19" s="414"/>
      <c r="V19" s="413"/>
      <c r="W19" s="725"/>
      <c r="X19" s="739"/>
      <c r="Y19" s="505"/>
      <c r="Z19" s="597"/>
      <c r="AA19" s="505"/>
      <c r="AB19" s="598"/>
      <c r="AC19" s="599"/>
      <c r="AD19" s="599"/>
      <c r="AE19" s="600"/>
      <c r="AF19" s="600"/>
      <c r="AG19" s="597"/>
      <c r="AH19" s="601"/>
      <c r="AI19" s="601"/>
      <c r="AJ19" s="601"/>
      <c r="AK19" s="601"/>
      <c r="AL19" s="601"/>
      <c r="AM19" s="602"/>
      <c r="AN19" s="733"/>
      <c r="AO19" s="462"/>
      <c r="AP19" s="463"/>
      <c r="AQ19" s="408"/>
      <c r="AR19" s="505"/>
      <c r="AS19" s="505"/>
      <c r="AT19" s="505"/>
      <c r="AU19" s="410"/>
      <c r="AV19" s="505"/>
      <c r="AW19" s="597"/>
      <c r="AX19" s="505"/>
      <c r="AY19" s="413"/>
      <c r="AZ19" s="413"/>
      <c r="BA19" s="413"/>
      <c r="BB19" s="101"/>
      <c r="BC19" s="101"/>
      <c r="BD19" s="101"/>
      <c r="BE19" s="101"/>
      <c r="BF19" s="414"/>
      <c r="BG19" s="414"/>
      <c r="BH19" s="414"/>
      <c r="BI19" s="414"/>
      <c r="BJ19" s="415"/>
      <c r="BK19" s="95"/>
    </row>
    <row r="20" spans="1:63" s="122" customFormat="1" ht="13.5" x14ac:dyDescent="0.2">
      <c r="A20" s="407" t="s">
        <v>25130</v>
      </c>
      <c r="B20" s="380"/>
      <c r="C20" s="403"/>
      <c r="D20" s="503"/>
      <c r="E20" s="503"/>
      <c r="F20" s="503"/>
      <c r="G20" s="503"/>
      <c r="H20" s="404"/>
      <c r="I20" s="404"/>
      <c r="J20" s="404"/>
      <c r="K20" s="588"/>
      <c r="L20" s="399"/>
      <c r="M20" s="399"/>
      <c r="N20" s="399"/>
      <c r="O20" s="399"/>
      <c r="P20" s="399"/>
      <c r="Q20" s="399"/>
      <c r="R20" s="399"/>
      <c r="S20" s="399"/>
      <c r="T20" s="399"/>
      <c r="U20" s="399"/>
      <c r="V20" s="399"/>
      <c r="W20" s="401"/>
      <c r="X20" s="740" t="str">
        <f>$A20</f>
        <v>Rua Professora Angeolina Petropolis</v>
      </c>
      <c r="Y20" s="503"/>
      <c r="Z20" s="503"/>
      <c r="AA20" s="503"/>
      <c r="AB20" s="399"/>
      <c r="AC20" s="399"/>
      <c r="AD20" s="399"/>
      <c r="AE20" s="399"/>
      <c r="AF20" s="404"/>
      <c r="AG20" s="399"/>
      <c r="AH20" s="399"/>
      <c r="AI20" s="399"/>
      <c r="AJ20" s="399"/>
      <c r="AK20" s="399"/>
      <c r="AL20" s="399"/>
      <c r="AM20" s="399"/>
      <c r="AN20" s="401"/>
      <c r="AO20" s="407" t="str">
        <f>$A20</f>
        <v>Rua Professora Angeolina Petropolis</v>
      </c>
      <c r="AP20" s="380"/>
      <c r="AQ20" s="403"/>
      <c r="AR20" s="503"/>
      <c r="AS20" s="503"/>
      <c r="AT20" s="503"/>
      <c r="AU20" s="404"/>
      <c r="AV20" s="503"/>
      <c r="AW20" s="503"/>
      <c r="AX20" s="503"/>
      <c r="AY20" s="399"/>
      <c r="AZ20" s="399"/>
      <c r="BA20" s="399"/>
      <c r="BB20" s="399"/>
      <c r="BC20" s="399"/>
      <c r="BD20" s="399"/>
      <c r="BE20" s="399"/>
      <c r="BF20" s="399"/>
      <c r="BG20" s="399"/>
      <c r="BH20" s="399"/>
      <c r="BI20" s="399"/>
      <c r="BJ20" s="401"/>
      <c r="BK20" s="118"/>
    </row>
    <row r="21" spans="1:63" ht="14.25" x14ac:dyDescent="0.3">
      <c r="A21" s="144" t="s">
        <v>24588</v>
      </c>
      <c r="B21" s="146" t="s">
        <v>23695</v>
      </c>
      <c r="C21" s="145" t="s">
        <v>24589</v>
      </c>
      <c r="D21" s="416">
        <v>0.4</v>
      </c>
      <c r="E21" s="504"/>
      <c r="F21" s="504"/>
      <c r="G21" s="502" t="s">
        <v>23864</v>
      </c>
      <c r="H21" s="142">
        <v>30</v>
      </c>
      <c r="I21" s="143">
        <v>1.0999999999999996</v>
      </c>
      <c r="J21" s="143">
        <v>1.1955</v>
      </c>
      <c r="K21" s="452">
        <v>0</v>
      </c>
      <c r="L21" s="382">
        <f t="shared" si="0"/>
        <v>1.1499999999999999</v>
      </c>
      <c r="M21" s="383">
        <f t="shared" si="1"/>
        <v>0.04</v>
      </c>
      <c r="N21" s="383">
        <f t="shared" si="2"/>
        <v>0.1</v>
      </c>
      <c r="O21" s="382">
        <f t="shared" si="3"/>
        <v>1.29</v>
      </c>
      <c r="P21" s="382">
        <f t="shared" si="4"/>
        <v>1.08</v>
      </c>
      <c r="Q21" s="385">
        <f t="shared" si="5"/>
        <v>41.8</v>
      </c>
      <c r="R21" s="385">
        <f t="shared" si="6"/>
        <v>0</v>
      </c>
      <c r="S21" s="385">
        <f t="shared" si="7"/>
        <v>0</v>
      </c>
      <c r="T21" s="385">
        <f t="shared" si="8"/>
        <v>0</v>
      </c>
      <c r="U21" s="385">
        <f t="shared" si="9"/>
        <v>0</v>
      </c>
      <c r="V21" s="384">
        <f t="shared" si="10"/>
        <v>0</v>
      </c>
      <c r="W21" s="726">
        <f t="shared" si="11"/>
        <v>0</v>
      </c>
      <c r="X21" s="144" t="str">
        <f t="shared" si="36"/>
        <v>AA8-1</v>
      </c>
      <c r="Y21" s="416">
        <f t="shared" si="12"/>
        <v>1.2</v>
      </c>
      <c r="Z21" s="603" t="s">
        <v>1</v>
      </c>
      <c r="AA21" s="504">
        <f t="shared" si="13"/>
        <v>1.2</v>
      </c>
      <c r="AB21" s="591">
        <f t="shared" si="14"/>
        <v>1.0999999999999996</v>
      </c>
      <c r="AC21" s="592">
        <f t="shared" si="15"/>
        <v>0.04</v>
      </c>
      <c r="AD21" s="592">
        <f t="shared" si="16"/>
        <v>0.15</v>
      </c>
      <c r="AE21" s="593">
        <f t="shared" si="17"/>
        <v>1.29</v>
      </c>
      <c r="AF21" s="604">
        <f t="shared" si="18"/>
        <v>2.2000000000000002</v>
      </c>
      <c r="AG21" s="605">
        <f t="shared" si="19"/>
        <v>0.92</v>
      </c>
      <c r="AH21" s="595">
        <f t="shared" si="20"/>
        <v>2.61</v>
      </c>
      <c r="AI21" s="595">
        <f t="shared" si="21"/>
        <v>0</v>
      </c>
      <c r="AJ21" s="595">
        <f t="shared" si="22"/>
        <v>0</v>
      </c>
      <c r="AK21" s="595">
        <f t="shared" si="23"/>
        <v>0</v>
      </c>
      <c r="AL21" s="595">
        <f t="shared" si="24"/>
        <v>0</v>
      </c>
      <c r="AM21" s="596">
        <f t="shared" si="25"/>
        <v>0</v>
      </c>
      <c r="AN21" s="732">
        <f t="shared" si="26"/>
        <v>0</v>
      </c>
      <c r="AO21" s="144" t="s">
        <v>24588</v>
      </c>
      <c r="AP21" s="146" t="s">
        <v>23695</v>
      </c>
      <c r="AQ21" s="145" t="s">
        <v>24589</v>
      </c>
      <c r="AR21" s="416">
        <v>0.4</v>
      </c>
      <c r="AS21" s="504"/>
      <c r="AT21" s="504"/>
      <c r="AU21" s="142">
        <v>30</v>
      </c>
      <c r="AV21" s="416">
        <f t="shared" ref="AV21:AV22" si="51">IF($Y21="--","--",Y21+0.2)</f>
        <v>1.4</v>
      </c>
      <c r="AW21" s="603" t="s">
        <v>1</v>
      </c>
      <c r="AX21" s="504">
        <f t="shared" ref="AX21:AX22" si="52">AV21</f>
        <v>1.4</v>
      </c>
      <c r="AY21" s="384">
        <f t="shared" ref="AY21:AY22" si="53">IF(D21&gt;2,AU21,AU21-AV21)</f>
        <v>28.6</v>
      </c>
      <c r="AZ21" s="384">
        <f t="shared" ref="AZ21:AZ22" si="54">N21</f>
        <v>0.1</v>
      </c>
      <c r="BA21" s="384">
        <f t="shared" ref="BA21:BA22" si="55">P21</f>
        <v>1.08</v>
      </c>
      <c r="BB21" s="382">
        <f t="shared" ref="BB21:BB22" si="56">IF(F21=0,IF(ROUND( AY21 * ( ( (N21*P21) +  ( ((D21+M21*2)/6)*P21 ) ) - ROUND(  ((D21+M21*2)^2)   *   (   ( PI()*96.379 / (4*360) )  -  ( (SIN((96.379/2)*PI()/180)) * (COS((96.379/2)*PI()/180)) / 4 )   ), 4) ),2),   ROUND( AY21 * ( ( (N21*P21) +  ( ((D21+M21*2)/4)*P21 ) ) - ROUND(  ((D21+M21*2)^2)   *   (   ( PI()*120 / (4*360) )  -  ( (SIN((120/2)*PI()/180)) * (COS((120/2)*PI()/180)) / 4 )   ), 4) ),2)),0)</f>
        <v>5.78</v>
      </c>
      <c r="BC21" s="265">
        <f t="shared" ref="BC21:BC22" si="57">IF(F21&gt;0,ROUND(AY21*N21*P21,2),0)</f>
        <v>0</v>
      </c>
      <c r="BD21" s="265">
        <f t="shared" ref="BD21:BD22" si="58">SUM(Q21:U21,AH21:AL21)</f>
        <v>44.41</v>
      </c>
      <c r="BE21" s="265">
        <f t="shared" ref="BE21:BE22" si="59">IF(F21=0, ROUND( ( PI()*( (D21+M21*2)^2 ) / 4  ) * AY21,2),  ROUND( (D21+M21*2)*(F21+M21*2) * AY21,2))</f>
        <v>5.18</v>
      </c>
      <c r="BF21" s="385">
        <f t="shared" ref="BF21:BF22" si="60">IF(($I21+M21-0.15)&lt;=2,($I21+M21+0.15),IF(($I21+M21)&lt;=3,2.35,($I21+M21+0.2)-0.85))</f>
        <v>1.2899999999999996</v>
      </c>
      <c r="BG21" s="385">
        <f t="shared" ref="BG21:BG22" si="61">IF(D21&gt;2,   (I21-F21-M21-0.11),IF(($I21+M21)&lt;=2,0,IF(($I21+M21)&gt;3,0.85,(I21+M21+0.2-BF21))))</f>
        <v>0</v>
      </c>
      <c r="BH21" s="385">
        <f t="shared" ref="BH21:BH22" si="62">IF(D21&gt;2,  ROUND(((1.42+0.4)+(0.91+0.4))*2*BG21,2), ROUND(AV21*AX21*BF21,2))</f>
        <v>2.5299999999999998</v>
      </c>
      <c r="BI21" s="385">
        <f t="shared" ref="BI21:BI22" si="63">ROUND(((PI()*0.9^2)/4)*BG21,2)</f>
        <v>0</v>
      </c>
      <c r="BJ21" s="116">
        <f t="shared" ref="BJ21:BJ22" si="64">ROUND(BD21-BE21-BH21-BI21-BB21-BC21,2)</f>
        <v>30.92</v>
      </c>
      <c r="BK21" s="95"/>
    </row>
    <row r="22" spans="1:63" s="455" customFormat="1" ht="14.25" x14ac:dyDescent="0.3">
      <c r="A22" s="449" t="s">
        <v>24589</v>
      </c>
      <c r="B22" s="146" t="s">
        <v>23695</v>
      </c>
      <c r="C22" s="450" t="s">
        <v>24590</v>
      </c>
      <c r="D22" s="502">
        <v>0.4</v>
      </c>
      <c r="E22" s="589"/>
      <c r="F22" s="589"/>
      <c r="G22" s="502" t="s">
        <v>23864</v>
      </c>
      <c r="H22" s="451">
        <v>35</v>
      </c>
      <c r="I22" s="452">
        <v>1.1955</v>
      </c>
      <c r="J22" s="452">
        <v>1.2046000000000001</v>
      </c>
      <c r="K22" s="452">
        <v>0.434</v>
      </c>
      <c r="L22" s="382">
        <f t="shared" si="0"/>
        <v>1.2</v>
      </c>
      <c r="M22" s="383">
        <f t="shared" si="1"/>
        <v>0.04</v>
      </c>
      <c r="N22" s="383">
        <f t="shared" si="2"/>
        <v>0.1</v>
      </c>
      <c r="O22" s="382">
        <f t="shared" si="3"/>
        <v>1.34</v>
      </c>
      <c r="P22" s="382">
        <f t="shared" si="4"/>
        <v>1.08</v>
      </c>
      <c r="Q22" s="385">
        <f t="shared" si="5"/>
        <v>50.65</v>
      </c>
      <c r="R22" s="385">
        <f t="shared" si="6"/>
        <v>0</v>
      </c>
      <c r="S22" s="385">
        <f t="shared" si="7"/>
        <v>0</v>
      </c>
      <c r="T22" s="385">
        <f t="shared" si="8"/>
        <v>0</v>
      </c>
      <c r="U22" s="385">
        <f t="shared" si="9"/>
        <v>0</v>
      </c>
      <c r="V22" s="384">
        <f t="shared" si="10"/>
        <v>0</v>
      </c>
      <c r="W22" s="726">
        <f t="shared" si="11"/>
        <v>0</v>
      </c>
      <c r="X22" s="449" t="str">
        <f t="shared" si="36"/>
        <v>AA8-2</v>
      </c>
      <c r="Y22" s="502">
        <f t="shared" si="12"/>
        <v>1.2</v>
      </c>
      <c r="Z22" s="590" t="s">
        <v>1</v>
      </c>
      <c r="AA22" s="589">
        <f t="shared" si="13"/>
        <v>1.2</v>
      </c>
      <c r="AB22" s="591">
        <f t="shared" si="14"/>
        <v>1.1955</v>
      </c>
      <c r="AC22" s="592">
        <f t="shared" si="15"/>
        <v>0.04</v>
      </c>
      <c r="AD22" s="592">
        <f t="shared" si="16"/>
        <v>0.15</v>
      </c>
      <c r="AE22" s="593">
        <f t="shared" si="17"/>
        <v>1.39</v>
      </c>
      <c r="AF22" s="593">
        <f t="shared" si="18"/>
        <v>2.2000000000000002</v>
      </c>
      <c r="AG22" s="594">
        <f t="shared" si="19"/>
        <v>0.92</v>
      </c>
      <c r="AH22" s="595">
        <f t="shared" si="20"/>
        <v>2.81</v>
      </c>
      <c r="AI22" s="595">
        <f t="shared" si="21"/>
        <v>0</v>
      </c>
      <c r="AJ22" s="595">
        <f t="shared" si="22"/>
        <v>0</v>
      </c>
      <c r="AK22" s="595">
        <f t="shared" si="23"/>
        <v>0</v>
      </c>
      <c r="AL22" s="595">
        <f t="shared" si="24"/>
        <v>0</v>
      </c>
      <c r="AM22" s="596">
        <f t="shared" si="25"/>
        <v>0</v>
      </c>
      <c r="AN22" s="732">
        <f t="shared" si="26"/>
        <v>0</v>
      </c>
      <c r="AO22" s="449" t="s">
        <v>24589</v>
      </c>
      <c r="AP22" s="146" t="s">
        <v>23695</v>
      </c>
      <c r="AQ22" s="450" t="s">
        <v>24590</v>
      </c>
      <c r="AR22" s="502">
        <v>0.4</v>
      </c>
      <c r="AS22" s="589"/>
      <c r="AT22" s="589"/>
      <c r="AU22" s="451">
        <v>35</v>
      </c>
      <c r="AV22" s="502">
        <f t="shared" si="51"/>
        <v>1.4</v>
      </c>
      <c r="AW22" s="590" t="s">
        <v>1</v>
      </c>
      <c r="AX22" s="589">
        <f t="shared" si="52"/>
        <v>1.4</v>
      </c>
      <c r="AY22" s="384">
        <f t="shared" si="53"/>
        <v>33.6</v>
      </c>
      <c r="AZ22" s="384">
        <f t="shared" si="54"/>
        <v>0.1</v>
      </c>
      <c r="BA22" s="384">
        <f t="shared" si="55"/>
        <v>1.08</v>
      </c>
      <c r="BB22" s="382">
        <f t="shared" si="56"/>
        <v>6.79</v>
      </c>
      <c r="BC22" s="265">
        <f t="shared" si="57"/>
        <v>0</v>
      </c>
      <c r="BD22" s="265">
        <f t="shared" si="58"/>
        <v>53.46</v>
      </c>
      <c r="BE22" s="265">
        <f t="shared" si="59"/>
        <v>6.08</v>
      </c>
      <c r="BF22" s="385">
        <f t="shared" si="60"/>
        <v>1.3855</v>
      </c>
      <c r="BG22" s="385">
        <f t="shared" si="61"/>
        <v>0</v>
      </c>
      <c r="BH22" s="385">
        <f t="shared" si="62"/>
        <v>2.72</v>
      </c>
      <c r="BI22" s="385">
        <f t="shared" si="63"/>
        <v>0</v>
      </c>
      <c r="BJ22" s="116">
        <f t="shared" si="64"/>
        <v>37.869999999999997</v>
      </c>
      <c r="BK22" s="606"/>
    </row>
    <row r="23" spans="1:63" ht="14.25" x14ac:dyDescent="0.3">
      <c r="A23" s="462"/>
      <c r="B23" s="463"/>
      <c r="C23" s="408"/>
      <c r="D23" s="505"/>
      <c r="E23" s="505"/>
      <c r="F23" s="505"/>
      <c r="G23" s="505"/>
      <c r="H23" s="410"/>
      <c r="I23" s="411"/>
      <c r="J23" s="411"/>
      <c r="K23" s="411"/>
      <c r="L23" s="101"/>
      <c r="M23" s="412"/>
      <c r="N23" s="412"/>
      <c r="O23" s="101"/>
      <c r="P23" s="101"/>
      <c r="Q23" s="414"/>
      <c r="R23" s="414"/>
      <c r="S23" s="414"/>
      <c r="T23" s="414"/>
      <c r="U23" s="414"/>
      <c r="V23" s="413"/>
      <c r="W23" s="725"/>
      <c r="X23" s="739"/>
      <c r="Y23" s="505"/>
      <c r="Z23" s="597"/>
      <c r="AA23" s="505"/>
      <c r="AB23" s="598"/>
      <c r="AC23" s="599"/>
      <c r="AD23" s="599"/>
      <c r="AE23" s="600"/>
      <c r="AF23" s="600"/>
      <c r="AG23" s="597"/>
      <c r="AH23" s="601"/>
      <c r="AI23" s="601"/>
      <c r="AJ23" s="601"/>
      <c r="AK23" s="601"/>
      <c r="AL23" s="601"/>
      <c r="AM23" s="602"/>
      <c r="AN23" s="733"/>
      <c r="AO23" s="462"/>
      <c r="AP23" s="463"/>
      <c r="AQ23" s="408"/>
      <c r="AR23" s="505"/>
      <c r="AS23" s="505"/>
      <c r="AT23" s="505"/>
      <c r="AU23" s="410"/>
      <c r="AV23" s="505"/>
      <c r="AW23" s="597"/>
      <c r="AX23" s="505"/>
      <c r="AY23" s="413"/>
      <c r="AZ23" s="413"/>
      <c r="BA23" s="413"/>
      <c r="BB23" s="101"/>
      <c r="BC23" s="101"/>
      <c r="BD23" s="101"/>
      <c r="BE23" s="101"/>
      <c r="BF23" s="414"/>
      <c r="BG23" s="414"/>
      <c r="BH23" s="414"/>
      <c r="BI23" s="414"/>
      <c r="BJ23" s="415"/>
      <c r="BK23" s="95"/>
    </row>
    <row r="24" spans="1:63" s="122" customFormat="1" ht="13.5" x14ac:dyDescent="0.2">
      <c r="A24" s="407" t="s">
        <v>24591</v>
      </c>
      <c r="B24" s="380"/>
      <c r="C24" s="403"/>
      <c r="D24" s="503"/>
      <c r="E24" s="503"/>
      <c r="F24" s="503"/>
      <c r="G24" s="503"/>
      <c r="H24" s="404"/>
      <c r="I24" s="404"/>
      <c r="J24" s="404"/>
      <c r="K24" s="588"/>
      <c r="L24" s="399"/>
      <c r="M24" s="399"/>
      <c r="N24" s="399"/>
      <c r="O24" s="399"/>
      <c r="P24" s="399"/>
      <c r="Q24" s="399"/>
      <c r="R24" s="399"/>
      <c r="S24" s="399"/>
      <c r="T24" s="399"/>
      <c r="U24" s="399"/>
      <c r="V24" s="399"/>
      <c r="W24" s="401"/>
      <c r="X24" s="740" t="str">
        <f>$A24</f>
        <v>Rua Doutor Pálvaro da Silva</v>
      </c>
      <c r="Y24" s="503"/>
      <c r="Z24" s="503"/>
      <c r="AA24" s="503"/>
      <c r="AB24" s="399"/>
      <c r="AC24" s="399"/>
      <c r="AD24" s="399"/>
      <c r="AE24" s="399"/>
      <c r="AF24" s="404"/>
      <c r="AG24" s="399"/>
      <c r="AH24" s="399"/>
      <c r="AI24" s="399"/>
      <c r="AJ24" s="399"/>
      <c r="AK24" s="399"/>
      <c r="AL24" s="399"/>
      <c r="AM24" s="399"/>
      <c r="AN24" s="401"/>
      <c r="AO24" s="407" t="str">
        <f>$A24</f>
        <v>Rua Doutor Pálvaro da Silva</v>
      </c>
      <c r="AP24" s="380"/>
      <c r="AQ24" s="403"/>
      <c r="AR24" s="503"/>
      <c r="AS24" s="503"/>
      <c r="AT24" s="503"/>
      <c r="AU24" s="404"/>
      <c r="AV24" s="503"/>
      <c r="AW24" s="503"/>
      <c r="AX24" s="503"/>
      <c r="AY24" s="399"/>
      <c r="AZ24" s="399"/>
      <c r="BA24" s="399"/>
      <c r="BB24" s="399"/>
      <c r="BC24" s="399"/>
      <c r="BD24" s="399"/>
      <c r="BE24" s="399"/>
      <c r="BF24" s="399"/>
      <c r="BG24" s="399"/>
      <c r="BH24" s="399"/>
      <c r="BI24" s="399"/>
      <c r="BJ24" s="401"/>
      <c r="BK24" s="118"/>
    </row>
    <row r="25" spans="1:63" ht="14.25" x14ac:dyDescent="0.3">
      <c r="A25" s="144" t="s">
        <v>24592</v>
      </c>
      <c r="B25" s="146" t="s">
        <v>23695</v>
      </c>
      <c r="C25" s="145" t="s">
        <v>24593</v>
      </c>
      <c r="D25" s="416">
        <v>0.6</v>
      </c>
      <c r="E25" s="504"/>
      <c r="F25" s="504"/>
      <c r="G25" s="416" t="s">
        <v>23864</v>
      </c>
      <c r="H25" s="142">
        <v>35</v>
      </c>
      <c r="I25" s="143">
        <v>1.3209999999999997</v>
      </c>
      <c r="J25" s="143">
        <v>1.3622758223748601</v>
      </c>
      <c r="K25" s="452">
        <v>0</v>
      </c>
      <c r="L25" s="382">
        <f t="shared" si="0"/>
        <v>1.34</v>
      </c>
      <c r="M25" s="383">
        <f t="shared" si="1"/>
        <v>0.06</v>
      </c>
      <c r="N25" s="383">
        <f>IF(F25=0,IF(   ROUND($D25/4,2),   IF(ROUND(($D25*1.2)/6,2)&lt;0.1,0.1,ROUND(($D25*1.2)/6,2))),0.5)</f>
        <v>0.12</v>
      </c>
      <c r="O25" s="382">
        <f t="shared" si="3"/>
        <v>1.52</v>
      </c>
      <c r="P25" s="382">
        <f>IF(O25&lt;2,(D25+M25*2)+0.6,(D25+M25*2)+0.6+ROUNDUP(O25-2,0)*0.1)</f>
        <v>1.3199999999999998</v>
      </c>
      <c r="Q25" s="385">
        <f t="shared" si="5"/>
        <v>0</v>
      </c>
      <c r="R25" s="385">
        <f t="shared" si="6"/>
        <v>69.3</v>
      </c>
      <c r="S25" s="385">
        <f t="shared" si="7"/>
        <v>0.92</v>
      </c>
      <c r="T25" s="385">
        <f t="shared" si="8"/>
        <v>0</v>
      </c>
      <c r="U25" s="385">
        <f t="shared" si="9"/>
        <v>0</v>
      </c>
      <c r="V25" s="384">
        <f t="shared" si="10"/>
        <v>141.4</v>
      </c>
      <c r="W25" s="726">
        <f t="shared" si="11"/>
        <v>0</v>
      </c>
      <c r="X25" s="144" t="str">
        <f t="shared" si="36"/>
        <v>AA10-1</v>
      </c>
      <c r="Y25" s="416">
        <f t="shared" si="12"/>
        <v>1.2</v>
      </c>
      <c r="Z25" s="603" t="s">
        <v>1</v>
      </c>
      <c r="AA25" s="504">
        <f t="shared" si="13"/>
        <v>1.2</v>
      </c>
      <c r="AB25" s="591">
        <f t="shared" si="14"/>
        <v>1.3209999999999997</v>
      </c>
      <c r="AC25" s="592">
        <f t="shared" si="15"/>
        <v>0.06</v>
      </c>
      <c r="AD25" s="592">
        <f t="shared" si="16"/>
        <v>0.15</v>
      </c>
      <c r="AE25" s="593">
        <f t="shared" si="17"/>
        <v>1.53</v>
      </c>
      <c r="AF25" s="604">
        <f t="shared" si="18"/>
        <v>2.2000000000000002</v>
      </c>
      <c r="AG25" s="605">
        <f t="shared" si="19"/>
        <v>0.68</v>
      </c>
      <c r="AH25" s="595">
        <f t="shared" si="20"/>
        <v>0</v>
      </c>
      <c r="AI25" s="595">
        <f t="shared" si="21"/>
        <v>2.2400000000000002</v>
      </c>
      <c r="AJ25" s="595">
        <f t="shared" si="22"/>
        <v>0.04</v>
      </c>
      <c r="AK25" s="595">
        <f t="shared" si="23"/>
        <v>0</v>
      </c>
      <c r="AL25" s="595">
        <f t="shared" si="24"/>
        <v>0</v>
      </c>
      <c r="AM25" s="596">
        <f t="shared" si="25"/>
        <v>11.04</v>
      </c>
      <c r="AN25" s="732">
        <f t="shared" si="26"/>
        <v>0</v>
      </c>
      <c r="AO25" s="144" t="s">
        <v>24592</v>
      </c>
      <c r="AP25" s="146" t="s">
        <v>23695</v>
      </c>
      <c r="AQ25" s="145" t="s">
        <v>24593</v>
      </c>
      <c r="AR25" s="416">
        <v>0.6</v>
      </c>
      <c r="AS25" s="504"/>
      <c r="AT25" s="504"/>
      <c r="AU25" s="142">
        <v>35</v>
      </c>
      <c r="AV25" s="416">
        <f t="shared" ref="AV25:AV28" si="65">IF($Y25="--","--",Y25+0.2)</f>
        <v>1.4</v>
      </c>
      <c r="AW25" s="603" t="s">
        <v>1</v>
      </c>
      <c r="AX25" s="504">
        <f t="shared" ref="AX25:AX28" si="66">AV25</f>
        <v>1.4</v>
      </c>
      <c r="AY25" s="384">
        <f t="shared" ref="AY25:AY28" si="67">IF(D25&gt;2,AU25,AU25-AV25)</f>
        <v>33.6</v>
      </c>
      <c r="AZ25" s="384">
        <f t="shared" ref="AZ25:AZ28" si="68">N25</f>
        <v>0.12</v>
      </c>
      <c r="BA25" s="384">
        <f t="shared" ref="BA25:BA28" si="69">P25</f>
        <v>1.3199999999999998</v>
      </c>
      <c r="BB25" s="382">
        <f t="shared" ref="BB25:BB28" si="70">IF(F25=0,IF(ROUND( AY25 * ( ( (N25*P25) +  ( ((D25+M25*2)/6)*P25 ) ) - ROUND(  ((D25+M25*2)^2)   *   (   ( PI()*96.379 / (4*360) )  -  ( (SIN((96.379/2)*PI()/180)) * (COS((96.379/2)*PI()/180)) / 4 )   ), 4) ),2),   ROUND( AY25 * ( ( (N25*P25) +  ( ((D25+M25*2)/4)*P25 ) ) - ROUND(  ((D25+M25*2)^2)   *   (   ( PI()*120 / (4*360) )  -  ( (SIN((120/2)*PI()/180)) * (COS((120/2)*PI()/180)) / 4 )   ), 4) ),2)),0)</f>
        <v>10.63</v>
      </c>
      <c r="BC25" s="265">
        <f t="shared" ref="BC25:BC28" si="71">IF(F25&gt;0,ROUND(AY25*N25*P25,2),0)</f>
        <v>0</v>
      </c>
      <c r="BD25" s="265">
        <f t="shared" ref="BD25:BD28" si="72">SUM(Q25:U25,AH25:AL25)</f>
        <v>72.5</v>
      </c>
      <c r="BE25" s="265">
        <f t="shared" ref="BE25:BE28" si="73">IF(F25=0, ROUND( ( PI()*( (D25+M25*2)^2 ) / 4  ) * AY25,2),  ROUND( (D25+M25*2)*(F25+M25*2) * AY25,2))</f>
        <v>13.68</v>
      </c>
      <c r="BF25" s="385">
        <f t="shared" ref="BF25:BF28" si="74">IF(($I25+M25-0.15)&lt;=2,($I25+M25+0.15),IF(($I25+M25)&lt;=3,2.35,($I25+M25+0.2)-0.85))</f>
        <v>1.5309999999999997</v>
      </c>
      <c r="BG25" s="385">
        <f t="shared" ref="BG25:BG28" si="75">IF(D25&gt;2,   (I25-F25-M25-0.11),IF(($I25+M25)&lt;=2,0,IF(($I25+M25)&gt;3,0.85,(I25+M25+0.2-BF25))))</f>
        <v>0</v>
      </c>
      <c r="BH25" s="385">
        <f t="shared" ref="BH25:BH28" si="76">IF(D25&gt;2,  ROUND(((1.42+0.4)+(0.91+0.4))*2*BG25,2), ROUND(AV25*AX25*BF25,2))</f>
        <v>3</v>
      </c>
      <c r="BI25" s="385">
        <f t="shared" ref="BI25:BI28" si="77">ROUND(((PI()*0.9^2)/4)*BG25,2)</f>
        <v>0</v>
      </c>
      <c r="BJ25" s="116">
        <f t="shared" ref="BJ25:BJ28" si="78">ROUND(BD25-BE25-BH25-BI25-BB25-BC25,2)</f>
        <v>45.19</v>
      </c>
      <c r="BK25" s="95"/>
    </row>
    <row r="26" spans="1:63" ht="14.25" x14ac:dyDescent="0.3">
      <c r="A26" s="144" t="s">
        <v>24593</v>
      </c>
      <c r="B26" s="146" t="s">
        <v>23695</v>
      </c>
      <c r="C26" s="145" t="s">
        <v>24594</v>
      </c>
      <c r="D26" s="416">
        <v>0.6</v>
      </c>
      <c r="E26" s="504"/>
      <c r="F26" s="504"/>
      <c r="G26" s="416" t="s">
        <v>23864</v>
      </c>
      <c r="H26" s="142">
        <v>35</v>
      </c>
      <c r="I26" s="143">
        <v>1.3622758223748601</v>
      </c>
      <c r="J26" s="143">
        <v>1.3622758223748601</v>
      </c>
      <c r="K26" s="452">
        <v>0</v>
      </c>
      <c r="L26" s="382">
        <f t="shared" si="0"/>
        <v>1.36</v>
      </c>
      <c r="M26" s="383">
        <f t="shared" si="1"/>
        <v>0.06</v>
      </c>
      <c r="N26" s="383">
        <f t="shared" ref="N26:N42" si="79">IF(F26=0,IF(   ROUND($D26/4,2),   IF(ROUND(($D26*1.2)/6,2)&lt;0.1,0.1,ROUND(($D26*1.2)/6,2))),0.5)</f>
        <v>0.12</v>
      </c>
      <c r="O26" s="382">
        <f t="shared" si="3"/>
        <v>1.54</v>
      </c>
      <c r="P26" s="382">
        <f t="shared" ref="P26:P42" si="80">IF(O26&lt;2,(D26+M26*2)+0.6,(D26+M26*2)+0.6+ROUNDUP(O26-2,0)*0.1)</f>
        <v>1.3199999999999998</v>
      </c>
      <c r="Q26" s="385">
        <f t="shared" si="5"/>
        <v>0</v>
      </c>
      <c r="R26" s="385">
        <f t="shared" si="6"/>
        <v>69.3</v>
      </c>
      <c r="S26" s="385">
        <f t="shared" si="7"/>
        <v>1.85</v>
      </c>
      <c r="T26" s="385">
        <f t="shared" si="8"/>
        <v>0</v>
      </c>
      <c r="U26" s="385">
        <f t="shared" si="9"/>
        <v>0</v>
      </c>
      <c r="V26" s="384">
        <f t="shared" si="10"/>
        <v>142.80000000000001</v>
      </c>
      <c r="W26" s="726">
        <f t="shared" si="11"/>
        <v>0</v>
      </c>
      <c r="X26" s="144" t="str">
        <f t="shared" si="36"/>
        <v>AA10-2</v>
      </c>
      <c r="Y26" s="416">
        <f t="shared" si="12"/>
        <v>1.2</v>
      </c>
      <c r="Z26" s="603" t="s">
        <v>1</v>
      </c>
      <c r="AA26" s="504">
        <f t="shared" si="13"/>
        <v>1.2</v>
      </c>
      <c r="AB26" s="591">
        <f t="shared" si="14"/>
        <v>1.3622758223748601</v>
      </c>
      <c r="AC26" s="592">
        <f t="shared" si="15"/>
        <v>0.06</v>
      </c>
      <c r="AD26" s="592">
        <f t="shared" si="16"/>
        <v>0.15</v>
      </c>
      <c r="AE26" s="593">
        <f t="shared" si="17"/>
        <v>1.57</v>
      </c>
      <c r="AF26" s="604">
        <f t="shared" si="18"/>
        <v>2.2000000000000002</v>
      </c>
      <c r="AG26" s="605">
        <f t="shared" si="19"/>
        <v>0.68</v>
      </c>
      <c r="AH26" s="595">
        <f t="shared" si="20"/>
        <v>0</v>
      </c>
      <c r="AI26" s="595">
        <f t="shared" si="21"/>
        <v>2.2400000000000002</v>
      </c>
      <c r="AJ26" s="595">
        <f t="shared" si="22"/>
        <v>0.1</v>
      </c>
      <c r="AK26" s="595">
        <f t="shared" si="23"/>
        <v>0</v>
      </c>
      <c r="AL26" s="595">
        <f t="shared" si="24"/>
        <v>0</v>
      </c>
      <c r="AM26" s="596">
        <f t="shared" si="25"/>
        <v>11.26</v>
      </c>
      <c r="AN26" s="732">
        <f t="shared" si="26"/>
        <v>0</v>
      </c>
      <c r="AO26" s="144" t="s">
        <v>24593</v>
      </c>
      <c r="AP26" s="146" t="s">
        <v>23695</v>
      </c>
      <c r="AQ26" s="145" t="s">
        <v>24594</v>
      </c>
      <c r="AR26" s="416">
        <v>0.6</v>
      </c>
      <c r="AS26" s="504"/>
      <c r="AT26" s="504"/>
      <c r="AU26" s="142">
        <v>35</v>
      </c>
      <c r="AV26" s="416">
        <f t="shared" si="65"/>
        <v>1.4</v>
      </c>
      <c r="AW26" s="603" t="s">
        <v>1</v>
      </c>
      <c r="AX26" s="504">
        <f t="shared" si="66"/>
        <v>1.4</v>
      </c>
      <c r="AY26" s="384">
        <f t="shared" si="67"/>
        <v>33.6</v>
      </c>
      <c r="AZ26" s="384">
        <f t="shared" si="68"/>
        <v>0.12</v>
      </c>
      <c r="BA26" s="384">
        <f t="shared" si="69"/>
        <v>1.3199999999999998</v>
      </c>
      <c r="BB26" s="382">
        <f t="shared" si="70"/>
        <v>10.63</v>
      </c>
      <c r="BC26" s="265">
        <f t="shared" si="71"/>
        <v>0</v>
      </c>
      <c r="BD26" s="265">
        <f t="shared" si="72"/>
        <v>73.489999999999981</v>
      </c>
      <c r="BE26" s="265">
        <f t="shared" si="73"/>
        <v>13.68</v>
      </c>
      <c r="BF26" s="385">
        <f t="shared" si="74"/>
        <v>1.5722758223748601</v>
      </c>
      <c r="BG26" s="385">
        <f t="shared" si="75"/>
        <v>0</v>
      </c>
      <c r="BH26" s="385">
        <f t="shared" si="76"/>
        <v>3.08</v>
      </c>
      <c r="BI26" s="385">
        <f t="shared" si="77"/>
        <v>0</v>
      </c>
      <c r="BJ26" s="116">
        <f t="shared" si="78"/>
        <v>46.1</v>
      </c>
      <c r="BK26" s="95"/>
    </row>
    <row r="27" spans="1:63" ht="14.25" x14ac:dyDescent="0.3">
      <c r="A27" s="144" t="s">
        <v>24594</v>
      </c>
      <c r="B27" s="146" t="s">
        <v>23695</v>
      </c>
      <c r="C27" s="145" t="s">
        <v>24595</v>
      </c>
      <c r="D27" s="416">
        <v>0.6</v>
      </c>
      <c r="E27" s="504"/>
      <c r="F27" s="504"/>
      <c r="G27" s="416" t="s">
        <v>23864</v>
      </c>
      <c r="H27" s="142">
        <v>35</v>
      </c>
      <c r="I27" s="143">
        <v>1.3622758223748601</v>
      </c>
      <c r="J27" s="143">
        <v>1.3622758223748601</v>
      </c>
      <c r="K27" s="452">
        <v>0</v>
      </c>
      <c r="L27" s="382">
        <f t="shared" si="0"/>
        <v>1.36</v>
      </c>
      <c r="M27" s="383">
        <f t="shared" si="1"/>
        <v>0.06</v>
      </c>
      <c r="N27" s="383">
        <f t="shared" si="79"/>
        <v>0.12</v>
      </c>
      <c r="O27" s="382">
        <f t="shared" si="3"/>
        <v>1.54</v>
      </c>
      <c r="P27" s="382">
        <f t="shared" si="80"/>
        <v>1.3199999999999998</v>
      </c>
      <c r="Q27" s="385">
        <f t="shared" si="5"/>
        <v>0</v>
      </c>
      <c r="R27" s="385">
        <f t="shared" si="6"/>
        <v>69.3</v>
      </c>
      <c r="S27" s="385">
        <f t="shared" si="7"/>
        <v>1.85</v>
      </c>
      <c r="T27" s="385">
        <f t="shared" si="8"/>
        <v>0</v>
      </c>
      <c r="U27" s="385">
        <f t="shared" si="9"/>
        <v>0</v>
      </c>
      <c r="V27" s="384">
        <f t="shared" si="10"/>
        <v>142.80000000000001</v>
      </c>
      <c r="W27" s="726">
        <f t="shared" si="11"/>
        <v>0</v>
      </c>
      <c r="X27" s="144" t="str">
        <f t="shared" si="36"/>
        <v>AA10-3</v>
      </c>
      <c r="Y27" s="416">
        <f t="shared" si="12"/>
        <v>1.2</v>
      </c>
      <c r="Z27" s="603" t="s">
        <v>1</v>
      </c>
      <c r="AA27" s="504">
        <f t="shared" si="13"/>
        <v>1.2</v>
      </c>
      <c r="AB27" s="591">
        <f t="shared" si="14"/>
        <v>1.3622758223748601</v>
      </c>
      <c r="AC27" s="592">
        <f t="shared" si="15"/>
        <v>0.06</v>
      </c>
      <c r="AD27" s="592">
        <f t="shared" si="16"/>
        <v>0.15</v>
      </c>
      <c r="AE27" s="593">
        <f t="shared" si="17"/>
        <v>1.57</v>
      </c>
      <c r="AF27" s="604">
        <f t="shared" si="18"/>
        <v>2.2000000000000002</v>
      </c>
      <c r="AG27" s="605">
        <f t="shared" si="19"/>
        <v>0.68</v>
      </c>
      <c r="AH27" s="595">
        <f t="shared" si="20"/>
        <v>0</v>
      </c>
      <c r="AI27" s="595">
        <f t="shared" si="21"/>
        <v>2.2400000000000002</v>
      </c>
      <c r="AJ27" s="595">
        <f t="shared" si="22"/>
        <v>0.1</v>
      </c>
      <c r="AK27" s="595">
        <f t="shared" si="23"/>
        <v>0</v>
      </c>
      <c r="AL27" s="595">
        <f t="shared" si="24"/>
        <v>0</v>
      </c>
      <c r="AM27" s="596">
        <f t="shared" si="25"/>
        <v>11.26</v>
      </c>
      <c r="AN27" s="732">
        <f t="shared" si="26"/>
        <v>0</v>
      </c>
      <c r="AO27" s="144" t="s">
        <v>24594</v>
      </c>
      <c r="AP27" s="146" t="s">
        <v>23695</v>
      </c>
      <c r="AQ27" s="145" t="s">
        <v>24595</v>
      </c>
      <c r="AR27" s="416">
        <v>0.6</v>
      </c>
      <c r="AS27" s="504"/>
      <c r="AT27" s="504"/>
      <c r="AU27" s="142">
        <v>35</v>
      </c>
      <c r="AV27" s="416">
        <f t="shared" si="65"/>
        <v>1.4</v>
      </c>
      <c r="AW27" s="603" t="s">
        <v>1</v>
      </c>
      <c r="AX27" s="504">
        <f t="shared" si="66"/>
        <v>1.4</v>
      </c>
      <c r="AY27" s="384">
        <f t="shared" si="67"/>
        <v>33.6</v>
      </c>
      <c r="AZ27" s="384">
        <f t="shared" si="68"/>
        <v>0.12</v>
      </c>
      <c r="BA27" s="384">
        <f t="shared" si="69"/>
        <v>1.3199999999999998</v>
      </c>
      <c r="BB27" s="382">
        <f t="shared" si="70"/>
        <v>10.63</v>
      </c>
      <c r="BC27" s="265">
        <f t="shared" si="71"/>
        <v>0</v>
      </c>
      <c r="BD27" s="265">
        <f t="shared" si="72"/>
        <v>73.489999999999981</v>
      </c>
      <c r="BE27" s="265">
        <f t="shared" si="73"/>
        <v>13.68</v>
      </c>
      <c r="BF27" s="385">
        <f t="shared" si="74"/>
        <v>1.5722758223748601</v>
      </c>
      <c r="BG27" s="385">
        <f t="shared" si="75"/>
        <v>0</v>
      </c>
      <c r="BH27" s="385">
        <f t="shared" si="76"/>
        <v>3.08</v>
      </c>
      <c r="BI27" s="385">
        <f t="shared" si="77"/>
        <v>0</v>
      </c>
      <c r="BJ27" s="116">
        <f t="shared" si="78"/>
        <v>46.1</v>
      </c>
      <c r="BK27" s="95"/>
    </row>
    <row r="28" spans="1:63" s="455" customFormat="1" ht="14.25" x14ac:dyDescent="0.3">
      <c r="A28" s="449" t="s">
        <v>24595</v>
      </c>
      <c r="B28" s="146" t="s">
        <v>23695</v>
      </c>
      <c r="C28" s="450" t="s">
        <v>24596</v>
      </c>
      <c r="D28" s="502">
        <v>0.6</v>
      </c>
      <c r="E28" s="589"/>
      <c r="F28" s="589"/>
      <c r="G28" s="502" t="s">
        <v>23864</v>
      </c>
      <c r="H28" s="451">
        <v>36</v>
      </c>
      <c r="I28" s="452">
        <v>1.3622758223748601</v>
      </c>
      <c r="J28" s="452">
        <v>1.3622758223748601</v>
      </c>
      <c r="K28" s="452">
        <v>0.27300000000000002</v>
      </c>
      <c r="L28" s="382">
        <f t="shared" si="0"/>
        <v>1.36</v>
      </c>
      <c r="M28" s="383">
        <f t="shared" si="1"/>
        <v>0.06</v>
      </c>
      <c r="N28" s="383">
        <f t="shared" si="79"/>
        <v>0.12</v>
      </c>
      <c r="O28" s="382">
        <f t="shared" si="3"/>
        <v>1.54</v>
      </c>
      <c r="P28" s="382">
        <f t="shared" si="80"/>
        <v>1.3199999999999998</v>
      </c>
      <c r="Q28" s="385">
        <f>IF($O28&lt;=$W$4,ROUND(IF($O28&lt;1.5,$O28*$H28*$P28,1.5*$H28*$P28),2),0)</f>
        <v>0</v>
      </c>
      <c r="R28" s="385">
        <f>IF($O28&gt;$W$4,ROUND(IF($O28&lt;1.5,$O28*$H28*$P28,1.5*$H28*$P28),2),0)</f>
        <v>71.28</v>
      </c>
      <c r="S28" s="385">
        <f>IF($O28&gt;$W$4,ROUND(IF($O28&lt;1.5,0,IF($O28&gt;3,1.5*$H28*$P28,($O28-1.5)*$H28*$P28)),2),0)</f>
        <v>1.9</v>
      </c>
      <c r="T28" s="385">
        <f>IF($O28&gt;$W$4,ROUND(IF($O28&lt;3,0,IF($O28&gt;4.5,1.5*$H28*$P28,($O28-3)*$H28*$P28)),2),0)</f>
        <v>0</v>
      </c>
      <c r="U28" s="385">
        <f>IF($O28&gt;$W$4,ROUND(IF($O28&lt;4.5,0,IF($O28&gt;6,($O28-4.5)*$H28*$P28,($O28-4.5)*$H28*$P28)),2),0)</f>
        <v>0</v>
      </c>
      <c r="V28" s="384">
        <f>IF($O28&gt;$W$4, IF( $O28&lt;=4,   ROUND($H28*($O28+0.5)*2,2),   0),0)</f>
        <v>146.88</v>
      </c>
      <c r="W28" s="726">
        <f>IF($O28&gt;$W$4, IF( $O28&gt;4,   ROUND($H28*($O28+0.5)*2,2),   0),0)</f>
        <v>0</v>
      </c>
      <c r="X28" s="449" t="str">
        <f t="shared" si="36"/>
        <v>AA10-4</v>
      </c>
      <c r="Y28" s="502">
        <f t="shared" si="12"/>
        <v>1.2</v>
      </c>
      <c r="Z28" s="590" t="s">
        <v>1</v>
      </c>
      <c r="AA28" s="589">
        <f t="shared" si="13"/>
        <v>1.2</v>
      </c>
      <c r="AB28" s="591">
        <f t="shared" si="14"/>
        <v>1.3622758223748601</v>
      </c>
      <c r="AC28" s="592">
        <f t="shared" si="15"/>
        <v>0.06</v>
      </c>
      <c r="AD28" s="592">
        <f t="shared" si="16"/>
        <v>0.15</v>
      </c>
      <c r="AE28" s="593">
        <f t="shared" si="17"/>
        <v>1.57</v>
      </c>
      <c r="AF28" s="593">
        <f t="shared" si="18"/>
        <v>2.2000000000000002</v>
      </c>
      <c r="AG28" s="594">
        <f t="shared" si="19"/>
        <v>0.68</v>
      </c>
      <c r="AH28" s="595">
        <f t="shared" si="20"/>
        <v>0</v>
      </c>
      <c r="AI28" s="595">
        <f t="shared" si="21"/>
        <v>2.2400000000000002</v>
      </c>
      <c r="AJ28" s="595">
        <f t="shared" si="22"/>
        <v>0.1</v>
      </c>
      <c r="AK28" s="595">
        <f t="shared" si="23"/>
        <v>0</v>
      </c>
      <c r="AL28" s="595">
        <f t="shared" si="24"/>
        <v>0</v>
      </c>
      <c r="AM28" s="596">
        <f t="shared" si="25"/>
        <v>11.26</v>
      </c>
      <c r="AN28" s="732">
        <f t="shared" si="26"/>
        <v>0</v>
      </c>
      <c r="AO28" s="449" t="s">
        <v>24595</v>
      </c>
      <c r="AP28" s="146" t="s">
        <v>23695</v>
      </c>
      <c r="AQ28" s="450" t="s">
        <v>24596</v>
      </c>
      <c r="AR28" s="502">
        <v>0.6</v>
      </c>
      <c r="AS28" s="589"/>
      <c r="AT28" s="589"/>
      <c r="AU28" s="451">
        <v>36</v>
      </c>
      <c r="AV28" s="502">
        <f t="shared" si="65"/>
        <v>1.4</v>
      </c>
      <c r="AW28" s="590" t="s">
        <v>1</v>
      </c>
      <c r="AX28" s="589">
        <f t="shared" si="66"/>
        <v>1.4</v>
      </c>
      <c r="AY28" s="384">
        <f t="shared" si="67"/>
        <v>34.6</v>
      </c>
      <c r="AZ28" s="384">
        <f t="shared" si="68"/>
        <v>0.12</v>
      </c>
      <c r="BA28" s="384">
        <f t="shared" si="69"/>
        <v>1.3199999999999998</v>
      </c>
      <c r="BB28" s="382">
        <f t="shared" si="70"/>
        <v>10.95</v>
      </c>
      <c r="BC28" s="265">
        <f t="shared" si="71"/>
        <v>0</v>
      </c>
      <c r="BD28" s="265">
        <f t="shared" si="72"/>
        <v>75.52</v>
      </c>
      <c r="BE28" s="265">
        <f t="shared" si="73"/>
        <v>14.09</v>
      </c>
      <c r="BF28" s="385">
        <f t="shared" si="74"/>
        <v>1.5722758223748601</v>
      </c>
      <c r="BG28" s="385">
        <f t="shared" si="75"/>
        <v>0</v>
      </c>
      <c r="BH28" s="385">
        <f t="shared" si="76"/>
        <v>3.08</v>
      </c>
      <c r="BI28" s="385">
        <f t="shared" si="77"/>
        <v>0</v>
      </c>
      <c r="BJ28" s="116">
        <f t="shared" si="78"/>
        <v>47.4</v>
      </c>
      <c r="BK28" s="606"/>
    </row>
    <row r="29" spans="1:63" ht="14.25" x14ac:dyDescent="0.3">
      <c r="A29" s="462"/>
      <c r="B29" s="463"/>
      <c r="C29" s="408"/>
      <c r="D29" s="505"/>
      <c r="E29" s="505"/>
      <c r="F29" s="505"/>
      <c r="G29" s="505"/>
      <c r="H29" s="410"/>
      <c r="I29" s="411"/>
      <c r="J29" s="411"/>
      <c r="K29" s="411"/>
      <c r="L29" s="101"/>
      <c r="M29" s="412"/>
      <c r="N29" s="412"/>
      <c r="O29" s="101"/>
      <c r="P29" s="101"/>
      <c r="Q29" s="414"/>
      <c r="R29" s="414"/>
      <c r="S29" s="414"/>
      <c r="T29" s="414"/>
      <c r="U29" s="414"/>
      <c r="V29" s="413"/>
      <c r="W29" s="725"/>
      <c r="X29" s="739"/>
      <c r="Y29" s="505"/>
      <c r="Z29" s="597"/>
      <c r="AA29" s="505"/>
      <c r="AB29" s="598"/>
      <c r="AC29" s="599"/>
      <c r="AD29" s="599"/>
      <c r="AE29" s="600"/>
      <c r="AF29" s="600"/>
      <c r="AG29" s="597"/>
      <c r="AH29" s="601"/>
      <c r="AI29" s="601"/>
      <c r="AJ29" s="601"/>
      <c r="AK29" s="601"/>
      <c r="AL29" s="601"/>
      <c r="AM29" s="602"/>
      <c r="AN29" s="733"/>
      <c r="AO29" s="462"/>
      <c r="AP29" s="463"/>
      <c r="AQ29" s="408"/>
      <c r="AR29" s="505"/>
      <c r="AS29" s="505"/>
      <c r="AT29" s="505"/>
      <c r="AU29" s="410"/>
      <c r="AV29" s="505"/>
      <c r="AW29" s="597"/>
      <c r="AX29" s="505"/>
      <c r="AY29" s="413"/>
      <c r="AZ29" s="413"/>
      <c r="BA29" s="413"/>
      <c r="BB29" s="101"/>
      <c r="BC29" s="101"/>
      <c r="BD29" s="101"/>
      <c r="BE29" s="101"/>
      <c r="BF29" s="414"/>
      <c r="BG29" s="414"/>
      <c r="BH29" s="414"/>
      <c r="BI29" s="414"/>
      <c r="BJ29" s="415"/>
      <c r="BK29" s="95"/>
    </row>
    <row r="30" spans="1:63" s="122" customFormat="1" ht="13.5" x14ac:dyDescent="0.2">
      <c r="A30" s="407" t="s">
        <v>24597</v>
      </c>
      <c r="B30" s="380"/>
      <c r="C30" s="403"/>
      <c r="D30" s="503"/>
      <c r="E30" s="503"/>
      <c r="F30" s="503"/>
      <c r="G30" s="503"/>
      <c r="H30" s="404"/>
      <c r="I30" s="404"/>
      <c r="J30" s="404"/>
      <c r="K30" s="588"/>
      <c r="L30" s="399"/>
      <c r="M30" s="399"/>
      <c r="N30" s="399"/>
      <c r="O30" s="399"/>
      <c r="P30" s="399"/>
      <c r="Q30" s="399"/>
      <c r="R30" s="399"/>
      <c r="S30" s="399"/>
      <c r="T30" s="399"/>
      <c r="U30" s="399"/>
      <c r="V30" s="399"/>
      <c r="W30" s="401"/>
      <c r="X30" s="740" t="str">
        <f>$A30</f>
        <v>Rua Prof. Gertrudes Câmara Torres ==&gt; Rua Doutor Cássio Rother do Amaral</v>
      </c>
      <c r="Y30" s="503"/>
      <c r="Z30" s="503"/>
      <c r="AA30" s="503"/>
      <c r="AB30" s="399"/>
      <c r="AC30" s="399"/>
      <c r="AD30" s="399"/>
      <c r="AE30" s="399"/>
      <c r="AF30" s="404"/>
      <c r="AG30" s="399"/>
      <c r="AH30" s="399"/>
      <c r="AI30" s="399"/>
      <c r="AJ30" s="399"/>
      <c r="AK30" s="399"/>
      <c r="AL30" s="399"/>
      <c r="AM30" s="399"/>
      <c r="AN30" s="401"/>
      <c r="AO30" s="407" t="str">
        <f>$A30</f>
        <v>Rua Prof. Gertrudes Câmara Torres ==&gt; Rua Doutor Cássio Rother do Amaral</v>
      </c>
      <c r="AP30" s="380"/>
      <c r="AQ30" s="403"/>
      <c r="AR30" s="503"/>
      <c r="AS30" s="503"/>
      <c r="AT30" s="503"/>
      <c r="AU30" s="404"/>
      <c r="AV30" s="503"/>
      <c r="AW30" s="503"/>
      <c r="AX30" s="503"/>
      <c r="AY30" s="399"/>
      <c r="AZ30" s="399"/>
      <c r="BA30" s="399"/>
      <c r="BB30" s="399"/>
      <c r="BC30" s="399"/>
      <c r="BD30" s="399"/>
      <c r="BE30" s="399"/>
      <c r="BF30" s="399"/>
      <c r="BG30" s="399"/>
      <c r="BH30" s="399"/>
      <c r="BI30" s="399"/>
      <c r="BJ30" s="401"/>
      <c r="BK30" s="118"/>
    </row>
    <row r="31" spans="1:63" ht="14.25" x14ac:dyDescent="0.3">
      <c r="A31" s="144" t="s">
        <v>24598</v>
      </c>
      <c r="B31" s="146" t="s">
        <v>23695</v>
      </c>
      <c r="C31" s="145" t="s">
        <v>24599</v>
      </c>
      <c r="D31" s="416">
        <v>0.4</v>
      </c>
      <c r="E31" s="504"/>
      <c r="F31" s="504"/>
      <c r="G31" s="416" t="s">
        <v>23865</v>
      </c>
      <c r="H31" s="142">
        <v>35</v>
      </c>
      <c r="I31" s="143">
        <v>0.91500000000000004</v>
      </c>
      <c r="J31" s="143">
        <v>0.91500000000000004</v>
      </c>
      <c r="K31" s="452">
        <v>8.7999999999999995E-2</v>
      </c>
      <c r="L31" s="382">
        <f t="shared" si="0"/>
        <v>0.92</v>
      </c>
      <c r="M31" s="383">
        <f t="shared" si="1"/>
        <v>0.04</v>
      </c>
      <c r="N31" s="383">
        <f t="shared" si="79"/>
        <v>0.1</v>
      </c>
      <c r="O31" s="382">
        <f t="shared" si="3"/>
        <v>1.06</v>
      </c>
      <c r="P31" s="382">
        <f t="shared" si="80"/>
        <v>1.08</v>
      </c>
      <c r="Q31" s="385">
        <f>IF($O31&lt;=$W$4,ROUND(IF($O31&lt;1.5,$O31*$H31*$P31,1.5*$H31*$P31),2),0)</f>
        <v>40.07</v>
      </c>
      <c r="R31" s="385">
        <f>IF($O31&gt;$W$4,ROUND(IF($O31&lt;1.5,$O31*$H31*$P31,1.5*$H31*$P31),2),0)</f>
        <v>0</v>
      </c>
      <c r="S31" s="385">
        <f>IF($O31&gt;$W$4,ROUND(IF($O31&lt;1.5,0,IF($O31&gt;3,1.5*$H31*$P31,($O31-1.5)*$H31*$P31)),2),0)</f>
        <v>0</v>
      </c>
      <c r="T31" s="385">
        <f>IF($O31&gt;$W$4,ROUND(IF($O31&lt;3,0,IF($O31&gt;4.5,1.5*$H31*$P31,($O31-3)*$H31*$P31)),2),0)</f>
        <v>0</v>
      </c>
      <c r="U31" s="385">
        <f>IF($O31&gt;$W$4,ROUND(IF($O31&lt;4.5,0,IF($O31&gt;6,($O31-4.5)*$H31*$P31,($O31-4.5)*$H31*$P31)),2),0)</f>
        <v>0</v>
      </c>
      <c r="V31" s="384">
        <f>IF($O31&gt;$W$4, IF( $O31&lt;=4,   ROUND($H31*($O31+0.5)*2,2),   0),0)</f>
        <v>0</v>
      </c>
      <c r="W31" s="726">
        <f>IF($O31&gt;$W$4, IF( $O31&gt;4,   ROUND($H31*($O31+0.5)*2,2),   0),0)</f>
        <v>0</v>
      </c>
      <c r="X31" s="144" t="str">
        <f t="shared" si="36"/>
        <v>AA16-1</v>
      </c>
      <c r="Y31" s="416">
        <f t="shared" si="12"/>
        <v>1.2</v>
      </c>
      <c r="Z31" s="603" t="s">
        <v>1</v>
      </c>
      <c r="AA31" s="504">
        <f t="shared" si="13"/>
        <v>1.2</v>
      </c>
      <c r="AB31" s="591">
        <f t="shared" si="14"/>
        <v>0.91500000000000004</v>
      </c>
      <c r="AC31" s="592">
        <f t="shared" si="15"/>
        <v>0.04</v>
      </c>
      <c r="AD31" s="592">
        <f t="shared" si="16"/>
        <v>0.15</v>
      </c>
      <c r="AE31" s="593">
        <f t="shared" si="17"/>
        <v>1.1100000000000001</v>
      </c>
      <c r="AF31" s="604">
        <f t="shared" si="18"/>
        <v>2.2000000000000002</v>
      </c>
      <c r="AG31" s="605">
        <f t="shared" si="19"/>
        <v>0.92</v>
      </c>
      <c r="AH31" s="595">
        <f t="shared" si="20"/>
        <v>2.25</v>
      </c>
      <c r="AI31" s="595">
        <f t="shared" si="21"/>
        <v>0</v>
      </c>
      <c r="AJ31" s="595">
        <f t="shared" si="22"/>
        <v>0</v>
      </c>
      <c r="AK31" s="595">
        <f t="shared" si="23"/>
        <v>0</v>
      </c>
      <c r="AL31" s="595">
        <f t="shared" si="24"/>
        <v>0</v>
      </c>
      <c r="AM31" s="596">
        <f t="shared" si="25"/>
        <v>0</v>
      </c>
      <c r="AN31" s="732">
        <f t="shared" si="26"/>
        <v>0</v>
      </c>
      <c r="AO31" s="144" t="s">
        <v>24598</v>
      </c>
      <c r="AP31" s="146" t="s">
        <v>23695</v>
      </c>
      <c r="AQ31" s="145" t="s">
        <v>24599</v>
      </c>
      <c r="AR31" s="416">
        <v>0.4</v>
      </c>
      <c r="AS31" s="504"/>
      <c r="AT31" s="504"/>
      <c r="AU31" s="142">
        <v>35</v>
      </c>
      <c r="AV31" s="416">
        <f t="shared" ref="AV31:AV36" si="81">IF($Y31="--","--",Y31+0.2)</f>
        <v>1.4</v>
      </c>
      <c r="AW31" s="603" t="s">
        <v>1</v>
      </c>
      <c r="AX31" s="504">
        <f t="shared" ref="AX31:AX36" si="82">AV31</f>
        <v>1.4</v>
      </c>
      <c r="AY31" s="384">
        <f t="shared" ref="AY31:AY36" si="83">IF(D31&gt;2,AU31,AU31-AV31)</f>
        <v>33.6</v>
      </c>
      <c r="AZ31" s="384">
        <f t="shared" ref="AZ31:AZ36" si="84">N31</f>
        <v>0.1</v>
      </c>
      <c r="BA31" s="384">
        <f t="shared" ref="BA31:BA36" si="85">P31</f>
        <v>1.08</v>
      </c>
      <c r="BB31" s="382">
        <f t="shared" ref="BB31:BB36" si="86">IF(F31=0,IF(ROUND( AY31 * ( ( (N31*P31) +  ( ((D31+M31*2)/6)*P31 ) ) - ROUND(  ((D31+M31*2)^2)   *   (   ( PI()*96.379 / (4*360) )  -  ( (SIN((96.379/2)*PI()/180)) * (COS((96.379/2)*PI()/180)) / 4 )   ), 4) ),2),   ROUND( AY31 * ( ( (N31*P31) +  ( ((D31+M31*2)/4)*P31 ) ) - ROUND(  ((D31+M31*2)^2)   *   (   ( PI()*120 / (4*360) )  -  ( (SIN((120/2)*PI()/180)) * (COS((120/2)*PI()/180)) / 4 )   ), 4) ),2)),0)</f>
        <v>6.79</v>
      </c>
      <c r="BC31" s="265">
        <f t="shared" ref="BC31:BC36" si="87">IF(F31&gt;0,ROUND(AY31*N31*P31,2),0)</f>
        <v>0</v>
      </c>
      <c r="BD31" s="265">
        <f t="shared" ref="BD31:BD36" si="88">SUM(Q31:U31,AH31:AL31)</f>
        <v>42.32</v>
      </c>
      <c r="BE31" s="265">
        <f t="shared" ref="BE31:BE36" si="89">IF(F31=0, ROUND( ( PI()*( (D31+M31*2)^2 ) / 4  ) * AY31,2),  ROUND( (D31+M31*2)*(F31+M31*2) * AY31,2))</f>
        <v>6.08</v>
      </c>
      <c r="BF31" s="385">
        <f t="shared" ref="BF31:BF36" si="90">IF(($I31+M31-0.15)&lt;=2,($I31+M31+0.15),IF(($I31+M31)&lt;=3,2.35,($I31+M31+0.2)-0.85))</f>
        <v>1.105</v>
      </c>
      <c r="BG31" s="385">
        <f t="shared" ref="BG31:BG36" si="91">IF(D31&gt;2,   (I31-F31-M31-0.11),IF(($I31+M31)&lt;=2,0,IF(($I31+M31)&gt;3,0.85,(I31+M31+0.2-BF31))))</f>
        <v>0</v>
      </c>
      <c r="BH31" s="385">
        <f t="shared" ref="BH31:BH36" si="92">IF(D31&gt;2,  ROUND(((1.42+0.4)+(0.91+0.4))*2*BG31,2), ROUND(AV31*AX31*BF31,2))</f>
        <v>2.17</v>
      </c>
      <c r="BI31" s="385">
        <f t="shared" ref="BI31:BI36" si="93">ROUND(((PI()*0.9^2)/4)*BG31,2)</f>
        <v>0</v>
      </c>
      <c r="BJ31" s="116">
        <f t="shared" ref="BJ31:BJ36" si="94">ROUND(BD31-BE31-BH31-BI31-BB31-BC31,2)</f>
        <v>27.28</v>
      </c>
      <c r="BK31" s="95"/>
    </row>
    <row r="32" spans="1:63" ht="14.25" x14ac:dyDescent="0.3">
      <c r="A32" s="144" t="s">
        <v>24599</v>
      </c>
      <c r="B32" s="146" t="s">
        <v>23695</v>
      </c>
      <c r="C32" s="145" t="s">
        <v>24600</v>
      </c>
      <c r="D32" s="416">
        <v>0.4</v>
      </c>
      <c r="E32" s="504"/>
      <c r="F32" s="504"/>
      <c r="G32" s="416" t="s">
        <v>23865</v>
      </c>
      <c r="H32" s="142">
        <v>35</v>
      </c>
      <c r="I32" s="143">
        <v>1.0030000000000001</v>
      </c>
      <c r="J32" s="143">
        <v>0.91669999999999963</v>
      </c>
      <c r="K32" s="452">
        <v>0</v>
      </c>
      <c r="L32" s="382">
        <f t="shared" si="0"/>
        <v>0.96</v>
      </c>
      <c r="M32" s="383">
        <f t="shared" si="1"/>
        <v>0.04</v>
      </c>
      <c r="N32" s="383">
        <f t="shared" si="79"/>
        <v>0.1</v>
      </c>
      <c r="O32" s="382">
        <f t="shared" si="3"/>
        <v>1.1000000000000001</v>
      </c>
      <c r="P32" s="382">
        <f t="shared" si="80"/>
        <v>1.08</v>
      </c>
      <c r="Q32" s="385">
        <f>IF($O32&lt;=$W$4,ROUND(IF($O32&lt;1.5,$O32*$H32*$P32,1.5*$H32*$P32),2),0)</f>
        <v>41.58</v>
      </c>
      <c r="R32" s="385">
        <f>IF($O32&gt;$W$4,ROUND(IF($O32&lt;1.5,$O32*$H32*$P32,1.5*$H32*$P32),2),0)</f>
        <v>0</v>
      </c>
      <c r="S32" s="385">
        <f>IF($O32&gt;$W$4,ROUND(IF($O32&lt;1.5,0,IF($O32&gt;3,1.5*$H32*$P32,($O32-1.5)*$H32*$P32)),2),0)</f>
        <v>0</v>
      </c>
      <c r="T32" s="385">
        <f>IF($O32&gt;$W$4,ROUND(IF($O32&lt;3,0,IF($O32&gt;4.5,1.5*$H32*$P32,($O32-3)*$H32*$P32)),2),0)</f>
        <v>0</v>
      </c>
      <c r="U32" s="385">
        <f>IF($O32&gt;$W$4,ROUND(IF($O32&lt;4.5,0,IF($O32&gt;6,($O32-4.5)*$H32*$P32,($O32-4.5)*$H32*$P32)),2),0)</f>
        <v>0</v>
      </c>
      <c r="V32" s="384">
        <f>IF($O32&gt;$W$4, IF( $O32&lt;=4,   ROUND($H32*($O32+0.5)*2,2),   0),0)</f>
        <v>0</v>
      </c>
      <c r="W32" s="726">
        <f>IF($O32&gt;$W$4, IF( $O32&gt;4,   ROUND($H32*($O32+0.5)*2,2),   0),0)</f>
        <v>0</v>
      </c>
      <c r="X32" s="144" t="str">
        <f t="shared" si="36"/>
        <v>AA16-2</v>
      </c>
      <c r="Y32" s="416">
        <f t="shared" si="12"/>
        <v>1.2</v>
      </c>
      <c r="Z32" s="603" t="s">
        <v>1</v>
      </c>
      <c r="AA32" s="504">
        <f t="shared" si="13"/>
        <v>1.2</v>
      </c>
      <c r="AB32" s="591">
        <f t="shared" si="14"/>
        <v>1.0030000000000001</v>
      </c>
      <c r="AC32" s="592">
        <f>IF($Y32="--","--",IF(D32&gt;1.5,0.15,ROUND($D32*10%,2)))</f>
        <v>0.04</v>
      </c>
      <c r="AD32" s="592">
        <f t="shared" si="16"/>
        <v>0.15</v>
      </c>
      <c r="AE32" s="593">
        <f t="shared" si="17"/>
        <v>1.19</v>
      </c>
      <c r="AF32" s="604">
        <f t="shared" si="18"/>
        <v>2.2000000000000002</v>
      </c>
      <c r="AG32" s="605">
        <f t="shared" si="19"/>
        <v>0.92</v>
      </c>
      <c r="AH32" s="595">
        <f t="shared" si="20"/>
        <v>2.41</v>
      </c>
      <c r="AI32" s="595">
        <f t="shared" si="21"/>
        <v>0</v>
      </c>
      <c r="AJ32" s="595">
        <f t="shared" si="22"/>
        <v>0</v>
      </c>
      <c r="AK32" s="595">
        <f t="shared" si="23"/>
        <v>0</v>
      </c>
      <c r="AL32" s="595">
        <f t="shared" si="24"/>
        <v>0</v>
      </c>
      <c r="AM32" s="596">
        <f t="shared" si="25"/>
        <v>0</v>
      </c>
      <c r="AN32" s="732">
        <f t="shared" si="26"/>
        <v>0</v>
      </c>
      <c r="AO32" s="144" t="s">
        <v>24599</v>
      </c>
      <c r="AP32" s="146" t="s">
        <v>23695</v>
      </c>
      <c r="AQ32" s="145" t="s">
        <v>24600</v>
      </c>
      <c r="AR32" s="416">
        <v>0.4</v>
      </c>
      <c r="AS32" s="504"/>
      <c r="AT32" s="504"/>
      <c r="AU32" s="142">
        <v>35</v>
      </c>
      <c r="AV32" s="416">
        <f t="shared" si="81"/>
        <v>1.4</v>
      </c>
      <c r="AW32" s="603" t="s">
        <v>1</v>
      </c>
      <c r="AX32" s="504">
        <f t="shared" si="82"/>
        <v>1.4</v>
      </c>
      <c r="AY32" s="384">
        <f t="shared" si="83"/>
        <v>33.6</v>
      </c>
      <c r="AZ32" s="384">
        <f t="shared" si="84"/>
        <v>0.1</v>
      </c>
      <c r="BA32" s="384">
        <f t="shared" si="85"/>
        <v>1.08</v>
      </c>
      <c r="BB32" s="382">
        <f t="shared" si="86"/>
        <v>6.79</v>
      </c>
      <c r="BC32" s="265">
        <f t="shared" si="87"/>
        <v>0</v>
      </c>
      <c r="BD32" s="265">
        <f t="shared" si="88"/>
        <v>43.989999999999995</v>
      </c>
      <c r="BE32" s="265">
        <f t="shared" si="89"/>
        <v>6.08</v>
      </c>
      <c r="BF32" s="385">
        <f t="shared" si="90"/>
        <v>1.1930000000000001</v>
      </c>
      <c r="BG32" s="385">
        <f t="shared" si="91"/>
        <v>0</v>
      </c>
      <c r="BH32" s="385">
        <f t="shared" si="92"/>
        <v>2.34</v>
      </c>
      <c r="BI32" s="385">
        <f t="shared" si="93"/>
        <v>0</v>
      </c>
      <c r="BJ32" s="116">
        <f t="shared" si="94"/>
        <v>28.78</v>
      </c>
      <c r="BK32" s="95"/>
    </row>
    <row r="33" spans="1:63" ht="14.25" x14ac:dyDescent="0.3">
      <c r="A33" s="144" t="s">
        <v>24600</v>
      </c>
      <c r="B33" s="146" t="s">
        <v>23695</v>
      </c>
      <c r="C33" s="145" t="s">
        <v>24601</v>
      </c>
      <c r="D33" s="416">
        <v>0.4</v>
      </c>
      <c r="E33" s="504"/>
      <c r="F33" s="504"/>
      <c r="G33" s="502" t="s">
        <v>23865</v>
      </c>
      <c r="H33" s="142">
        <v>35</v>
      </c>
      <c r="I33" s="143">
        <v>0.91669999999999963</v>
      </c>
      <c r="J33" s="143">
        <v>0.86789999999999967</v>
      </c>
      <c r="K33" s="452">
        <v>0</v>
      </c>
      <c r="L33" s="382">
        <f t="shared" si="0"/>
        <v>0.89</v>
      </c>
      <c r="M33" s="383">
        <f t="shared" si="1"/>
        <v>0.04</v>
      </c>
      <c r="N33" s="383">
        <f t="shared" si="79"/>
        <v>0.1</v>
      </c>
      <c r="O33" s="382">
        <f t="shared" si="3"/>
        <v>1.03</v>
      </c>
      <c r="P33" s="382">
        <f t="shared" si="80"/>
        <v>1.08</v>
      </c>
      <c r="Q33" s="385">
        <f t="shared" ref="Q33:Q42" si="95">IF($O33&lt;=$W$4,ROUND(IF($O33&lt;1.5,$O33*$H33*$P33,1.5*$H33*$P33),2),0)</f>
        <v>38.93</v>
      </c>
      <c r="R33" s="385">
        <f t="shared" ref="R33:R42" si="96">IF($O33&gt;$W$4,ROUND(IF($O33&lt;1.5,$O33*$H33*$P33,1.5*$H33*$P33),2),0)</f>
        <v>0</v>
      </c>
      <c r="S33" s="385">
        <f t="shared" ref="S33:S42" si="97">IF($O33&gt;$W$4,ROUND(IF($O33&lt;1.5,0,IF($O33&gt;3,1.5*$H33*$P33,($O33-1.5)*$H33*$P33)),2),0)</f>
        <v>0</v>
      </c>
      <c r="T33" s="385">
        <f t="shared" ref="T33:T42" si="98">IF($O33&gt;$W$4,ROUND(IF($O33&lt;3,0,IF($O33&gt;4.5,1.5*$H33*$P33,($O33-3)*$H33*$P33)),2),0)</f>
        <v>0</v>
      </c>
      <c r="U33" s="385">
        <f t="shared" ref="U33:U42" si="99">IF($O33&gt;$W$4,ROUND(IF($O33&lt;4.5,0,IF($O33&gt;6,($O33-4.5)*$H33*$P33,($O33-4.5)*$H33*$P33)),2),0)</f>
        <v>0</v>
      </c>
      <c r="V33" s="384">
        <f t="shared" ref="V33:V42" si="100">IF($O33&gt;$W$4, IF( $O33&lt;=4,   ROUND($H33*($O33+0.5)*2,2),   0),0)</f>
        <v>0</v>
      </c>
      <c r="W33" s="726">
        <f t="shared" ref="W33:W42" si="101">IF($O33&gt;$W$4, IF( $O33&gt;4,   ROUND($H33*($O33+0.5)*2,2),   0),0)</f>
        <v>0</v>
      </c>
      <c r="X33" s="144" t="str">
        <f t="shared" si="36"/>
        <v>AA16-3</v>
      </c>
      <c r="Y33" s="416">
        <f t="shared" si="12"/>
        <v>1.2</v>
      </c>
      <c r="Z33" s="603" t="s">
        <v>1</v>
      </c>
      <c r="AA33" s="504">
        <f t="shared" si="13"/>
        <v>1.2</v>
      </c>
      <c r="AB33" s="591">
        <f t="shared" si="14"/>
        <v>0.91669999999999963</v>
      </c>
      <c r="AC33" s="592">
        <f t="shared" ref="AC33:AC42" si="102">IF($Y33="--","--",IF(D33&gt;1.5,0.15,ROUND($D33*10%,2)))</f>
        <v>0.04</v>
      </c>
      <c r="AD33" s="592">
        <f t="shared" si="16"/>
        <v>0.15</v>
      </c>
      <c r="AE33" s="593">
        <f t="shared" si="17"/>
        <v>1.1100000000000001</v>
      </c>
      <c r="AF33" s="604">
        <f t="shared" si="18"/>
        <v>2.2000000000000002</v>
      </c>
      <c r="AG33" s="605">
        <f t="shared" si="19"/>
        <v>0.92</v>
      </c>
      <c r="AH33" s="595">
        <f t="shared" si="20"/>
        <v>2.25</v>
      </c>
      <c r="AI33" s="595">
        <f t="shared" si="21"/>
        <v>0</v>
      </c>
      <c r="AJ33" s="595">
        <f t="shared" si="22"/>
        <v>0</v>
      </c>
      <c r="AK33" s="595">
        <f t="shared" si="23"/>
        <v>0</v>
      </c>
      <c r="AL33" s="595">
        <f t="shared" si="24"/>
        <v>0</v>
      </c>
      <c r="AM33" s="596">
        <f t="shared" si="25"/>
        <v>0</v>
      </c>
      <c r="AN33" s="732">
        <f t="shared" si="26"/>
        <v>0</v>
      </c>
      <c r="AO33" s="144" t="s">
        <v>24600</v>
      </c>
      <c r="AP33" s="146" t="s">
        <v>23695</v>
      </c>
      <c r="AQ33" s="145" t="s">
        <v>24601</v>
      </c>
      <c r="AR33" s="416">
        <v>0.4</v>
      </c>
      <c r="AS33" s="504"/>
      <c r="AT33" s="504"/>
      <c r="AU33" s="142">
        <v>35</v>
      </c>
      <c r="AV33" s="416">
        <f t="shared" si="81"/>
        <v>1.4</v>
      </c>
      <c r="AW33" s="603" t="s">
        <v>1</v>
      </c>
      <c r="AX33" s="504">
        <f t="shared" si="82"/>
        <v>1.4</v>
      </c>
      <c r="AY33" s="384">
        <f t="shared" si="83"/>
        <v>33.6</v>
      </c>
      <c r="AZ33" s="384">
        <f t="shared" si="84"/>
        <v>0.1</v>
      </c>
      <c r="BA33" s="384">
        <f t="shared" si="85"/>
        <v>1.08</v>
      </c>
      <c r="BB33" s="382">
        <f t="shared" si="86"/>
        <v>6.79</v>
      </c>
      <c r="BC33" s="265">
        <f t="shared" si="87"/>
        <v>0</v>
      </c>
      <c r="BD33" s="265">
        <f t="shared" si="88"/>
        <v>41.18</v>
      </c>
      <c r="BE33" s="265">
        <f t="shared" si="89"/>
        <v>6.08</v>
      </c>
      <c r="BF33" s="385">
        <f t="shared" si="90"/>
        <v>1.1066999999999996</v>
      </c>
      <c r="BG33" s="385">
        <f t="shared" si="91"/>
        <v>0</v>
      </c>
      <c r="BH33" s="385">
        <f t="shared" si="92"/>
        <v>2.17</v>
      </c>
      <c r="BI33" s="385">
        <f t="shared" si="93"/>
        <v>0</v>
      </c>
      <c r="BJ33" s="116">
        <f t="shared" si="94"/>
        <v>26.14</v>
      </c>
      <c r="BK33" s="95"/>
    </row>
    <row r="34" spans="1:63" ht="14.25" x14ac:dyDescent="0.3">
      <c r="A34" s="144" t="s">
        <v>24601</v>
      </c>
      <c r="B34" s="146" t="s">
        <v>23695</v>
      </c>
      <c r="C34" s="145" t="s">
        <v>24602</v>
      </c>
      <c r="D34" s="416">
        <v>0.4</v>
      </c>
      <c r="E34" s="504"/>
      <c r="F34" s="504"/>
      <c r="G34" s="502" t="s">
        <v>23865</v>
      </c>
      <c r="H34" s="142">
        <v>35</v>
      </c>
      <c r="I34" s="143">
        <v>0.86789999999999967</v>
      </c>
      <c r="J34" s="143">
        <v>0.85239999999999938</v>
      </c>
      <c r="K34" s="452">
        <v>0.2</v>
      </c>
      <c r="L34" s="382">
        <f t="shared" si="0"/>
        <v>0.86</v>
      </c>
      <c r="M34" s="383">
        <f t="shared" si="1"/>
        <v>0.04</v>
      </c>
      <c r="N34" s="383">
        <f t="shared" si="79"/>
        <v>0.1</v>
      </c>
      <c r="O34" s="382">
        <f t="shared" si="3"/>
        <v>1</v>
      </c>
      <c r="P34" s="382">
        <f t="shared" si="80"/>
        <v>1.08</v>
      </c>
      <c r="Q34" s="385">
        <f t="shared" si="95"/>
        <v>37.799999999999997</v>
      </c>
      <c r="R34" s="385">
        <f t="shared" si="96"/>
        <v>0</v>
      </c>
      <c r="S34" s="385">
        <f t="shared" si="97"/>
        <v>0</v>
      </c>
      <c r="T34" s="385">
        <f t="shared" si="98"/>
        <v>0</v>
      </c>
      <c r="U34" s="385">
        <f t="shared" si="99"/>
        <v>0</v>
      </c>
      <c r="V34" s="384">
        <f t="shared" si="100"/>
        <v>0</v>
      </c>
      <c r="W34" s="726">
        <f t="shared" si="101"/>
        <v>0</v>
      </c>
      <c r="X34" s="144" t="str">
        <f t="shared" si="36"/>
        <v>AA16-4</v>
      </c>
      <c r="Y34" s="416">
        <f t="shared" si="12"/>
        <v>1.2</v>
      </c>
      <c r="Z34" s="603" t="s">
        <v>1</v>
      </c>
      <c r="AA34" s="504">
        <f t="shared" si="13"/>
        <v>1.2</v>
      </c>
      <c r="AB34" s="591">
        <f t="shared" si="14"/>
        <v>0.86789999999999967</v>
      </c>
      <c r="AC34" s="592">
        <f t="shared" si="102"/>
        <v>0.04</v>
      </c>
      <c r="AD34" s="592">
        <f t="shared" si="16"/>
        <v>0.15</v>
      </c>
      <c r="AE34" s="593">
        <f t="shared" si="17"/>
        <v>1.06</v>
      </c>
      <c r="AF34" s="604">
        <f t="shared" si="18"/>
        <v>2.2000000000000002</v>
      </c>
      <c r="AG34" s="605">
        <f t="shared" si="19"/>
        <v>0.92</v>
      </c>
      <c r="AH34" s="595">
        <f t="shared" si="20"/>
        <v>2.15</v>
      </c>
      <c r="AI34" s="595">
        <f t="shared" si="21"/>
        <v>0</v>
      </c>
      <c r="AJ34" s="595">
        <f t="shared" si="22"/>
        <v>0</v>
      </c>
      <c r="AK34" s="595">
        <f t="shared" si="23"/>
        <v>0</v>
      </c>
      <c r="AL34" s="595">
        <f t="shared" si="24"/>
        <v>0</v>
      </c>
      <c r="AM34" s="596">
        <f t="shared" si="25"/>
        <v>0</v>
      </c>
      <c r="AN34" s="732">
        <f t="shared" si="26"/>
        <v>0</v>
      </c>
      <c r="AO34" s="144" t="s">
        <v>24601</v>
      </c>
      <c r="AP34" s="146" t="s">
        <v>23695</v>
      </c>
      <c r="AQ34" s="145" t="s">
        <v>24602</v>
      </c>
      <c r="AR34" s="416">
        <v>0.4</v>
      </c>
      <c r="AS34" s="504"/>
      <c r="AT34" s="504"/>
      <c r="AU34" s="142">
        <v>35</v>
      </c>
      <c r="AV34" s="416">
        <f t="shared" si="81"/>
        <v>1.4</v>
      </c>
      <c r="AW34" s="603" t="s">
        <v>1</v>
      </c>
      <c r="AX34" s="504">
        <f t="shared" si="82"/>
        <v>1.4</v>
      </c>
      <c r="AY34" s="384">
        <f t="shared" si="83"/>
        <v>33.6</v>
      </c>
      <c r="AZ34" s="384">
        <f t="shared" si="84"/>
        <v>0.1</v>
      </c>
      <c r="BA34" s="384">
        <f t="shared" si="85"/>
        <v>1.08</v>
      </c>
      <c r="BB34" s="382">
        <f t="shared" si="86"/>
        <v>6.79</v>
      </c>
      <c r="BC34" s="265">
        <f t="shared" si="87"/>
        <v>0</v>
      </c>
      <c r="BD34" s="265">
        <f t="shared" si="88"/>
        <v>39.949999999999996</v>
      </c>
      <c r="BE34" s="265">
        <f t="shared" si="89"/>
        <v>6.08</v>
      </c>
      <c r="BF34" s="385">
        <f t="shared" si="90"/>
        <v>1.0578999999999996</v>
      </c>
      <c r="BG34" s="385">
        <f t="shared" si="91"/>
        <v>0</v>
      </c>
      <c r="BH34" s="385">
        <f t="shared" si="92"/>
        <v>2.0699999999999998</v>
      </c>
      <c r="BI34" s="385">
        <f t="shared" si="93"/>
        <v>0</v>
      </c>
      <c r="BJ34" s="116">
        <f t="shared" si="94"/>
        <v>25.01</v>
      </c>
      <c r="BK34" s="95"/>
    </row>
    <row r="35" spans="1:63" ht="14.25" x14ac:dyDescent="0.3">
      <c r="A35" s="144" t="s">
        <v>24602</v>
      </c>
      <c r="B35" s="146" t="s">
        <v>23695</v>
      </c>
      <c r="C35" s="145" t="s">
        <v>24603</v>
      </c>
      <c r="D35" s="416">
        <v>0.6</v>
      </c>
      <c r="E35" s="504"/>
      <c r="F35" s="504"/>
      <c r="G35" s="502" t="s">
        <v>23865</v>
      </c>
      <c r="H35" s="142">
        <v>31</v>
      </c>
      <c r="I35" s="143">
        <v>1.0523999999999996</v>
      </c>
      <c r="J35" s="143">
        <v>1.1817999999999995</v>
      </c>
      <c r="K35" s="452">
        <v>0</v>
      </c>
      <c r="L35" s="382">
        <f t="shared" si="0"/>
        <v>1.1200000000000001</v>
      </c>
      <c r="M35" s="383">
        <f t="shared" si="1"/>
        <v>0.06</v>
      </c>
      <c r="N35" s="383">
        <f t="shared" si="79"/>
        <v>0.12</v>
      </c>
      <c r="O35" s="382">
        <f t="shared" si="3"/>
        <v>1.3000000000000003</v>
      </c>
      <c r="P35" s="382">
        <f t="shared" si="80"/>
        <v>1.3199999999999998</v>
      </c>
      <c r="Q35" s="385">
        <f t="shared" si="95"/>
        <v>53.2</v>
      </c>
      <c r="R35" s="385">
        <f t="shared" si="96"/>
        <v>0</v>
      </c>
      <c r="S35" s="385">
        <f t="shared" si="97"/>
        <v>0</v>
      </c>
      <c r="T35" s="385">
        <f t="shared" si="98"/>
        <v>0</v>
      </c>
      <c r="U35" s="385">
        <f t="shared" si="99"/>
        <v>0</v>
      </c>
      <c r="V35" s="384">
        <f t="shared" si="100"/>
        <v>0</v>
      </c>
      <c r="W35" s="726">
        <f t="shared" si="101"/>
        <v>0</v>
      </c>
      <c r="X35" s="144" t="str">
        <f t="shared" si="36"/>
        <v>AA16-5</v>
      </c>
      <c r="Y35" s="416">
        <f t="shared" si="12"/>
        <v>1.2</v>
      </c>
      <c r="Z35" s="603" t="s">
        <v>1</v>
      </c>
      <c r="AA35" s="504">
        <f t="shared" si="13"/>
        <v>1.2</v>
      </c>
      <c r="AB35" s="591">
        <f t="shared" si="14"/>
        <v>1.0523999999999996</v>
      </c>
      <c r="AC35" s="592">
        <f t="shared" si="102"/>
        <v>0.06</v>
      </c>
      <c r="AD35" s="592">
        <f t="shared" si="16"/>
        <v>0.15</v>
      </c>
      <c r="AE35" s="593">
        <f t="shared" si="17"/>
        <v>1.26</v>
      </c>
      <c r="AF35" s="604">
        <f t="shared" si="18"/>
        <v>2.2000000000000002</v>
      </c>
      <c r="AG35" s="605">
        <f t="shared" si="19"/>
        <v>0.68</v>
      </c>
      <c r="AH35" s="595">
        <f t="shared" si="20"/>
        <v>1.88</v>
      </c>
      <c r="AI35" s="595">
        <f t="shared" si="21"/>
        <v>0</v>
      </c>
      <c r="AJ35" s="595">
        <f t="shared" si="22"/>
        <v>0</v>
      </c>
      <c r="AK35" s="595">
        <f t="shared" si="23"/>
        <v>0</v>
      </c>
      <c r="AL35" s="595">
        <f t="shared" si="24"/>
        <v>0</v>
      </c>
      <c r="AM35" s="596">
        <f t="shared" si="25"/>
        <v>0</v>
      </c>
      <c r="AN35" s="732">
        <f t="shared" si="26"/>
        <v>0</v>
      </c>
      <c r="AO35" s="144" t="s">
        <v>24602</v>
      </c>
      <c r="AP35" s="146" t="s">
        <v>23695</v>
      </c>
      <c r="AQ35" s="145" t="s">
        <v>24603</v>
      </c>
      <c r="AR35" s="416">
        <v>0.6</v>
      </c>
      <c r="AS35" s="504"/>
      <c r="AT35" s="504"/>
      <c r="AU35" s="142">
        <v>31</v>
      </c>
      <c r="AV35" s="416">
        <f t="shared" si="81"/>
        <v>1.4</v>
      </c>
      <c r="AW35" s="603" t="s">
        <v>1</v>
      </c>
      <c r="AX35" s="504">
        <f t="shared" si="82"/>
        <v>1.4</v>
      </c>
      <c r="AY35" s="384">
        <f t="shared" si="83"/>
        <v>29.6</v>
      </c>
      <c r="AZ35" s="384">
        <f t="shared" si="84"/>
        <v>0.12</v>
      </c>
      <c r="BA35" s="384">
        <f t="shared" si="85"/>
        <v>1.3199999999999998</v>
      </c>
      <c r="BB35" s="382">
        <f t="shared" si="86"/>
        <v>9.3699999999999992</v>
      </c>
      <c r="BC35" s="265">
        <f t="shared" si="87"/>
        <v>0</v>
      </c>
      <c r="BD35" s="265">
        <f t="shared" si="88"/>
        <v>55.080000000000005</v>
      </c>
      <c r="BE35" s="265">
        <f t="shared" si="89"/>
        <v>12.05</v>
      </c>
      <c r="BF35" s="385">
        <f t="shared" si="90"/>
        <v>1.2623999999999995</v>
      </c>
      <c r="BG35" s="385">
        <f t="shared" si="91"/>
        <v>0</v>
      </c>
      <c r="BH35" s="385">
        <f t="shared" si="92"/>
        <v>2.4700000000000002</v>
      </c>
      <c r="BI35" s="385">
        <f t="shared" si="93"/>
        <v>0</v>
      </c>
      <c r="BJ35" s="116">
        <f t="shared" si="94"/>
        <v>31.19</v>
      </c>
      <c r="BK35" s="95"/>
    </row>
    <row r="36" spans="1:63" ht="14.25" x14ac:dyDescent="0.3">
      <c r="A36" s="449" t="s">
        <v>24603</v>
      </c>
      <c r="B36" s="146" t="s">
        <v>23695</v>
      </c>
      <c r="C36" s="450" t="s">
        <v>24604</v>
      </c>
      <c r="D36" s="502">
        <v>0.6</v>
      </c>
      <c r="E36" s="589"/>
      <c r="F36" s="589"/>
      <c r="G36" s="502" t="s">
        <v>23865</v>
      </c>
      <c r="H36" s="451">
        <v>40</v>
      </c>
      <c r="I36" s="452">
        <v>1.1817999999999995</v>
      </c>
      <c r="J36" s="452">
        <v>1.1035999999999997</v>
      </c>
      <c r="K36" s="452">
        <v>0.4</v>
      </c>
      <c r="L36" s="382">
        <f t="shared" si="0"/>
        <v>1.1399999999999999</v>
      </c>
      <c r="M36" s="383">
        <f t="shared" si="1"/>
        <v>0.06</v>
      </c>
      <c r="N36" s="383">
        <f t="shared" si="79"/>
        <v>0.12</v>
      </c>
      <c r="O36" s="382">
        <f t="shared" si="3"/>
        <v>1.3199999999999998</v>
      </c>
      <c r="P36" s="382">
        <f t="shared" si="80"/>
        <v>1.3199999999999998</v>
      </c>
      <c r="Q36" s="385">
        <f t="shared" si="95"/>
        <v>69.7</v>
      </c>
      <c r="R36" s="385">
        <f t="shared" si="96"/>
        <v>0</v>
      </c>
      <c r="S36" s="385">
        <f t="shared" si="97"/>
        <v>0</v>
      </c>
      <c r="T36" s="385">
        <f t="shared" si="98"/>
        <v>0</v>
      </c>
      <c r="U36" s="385">
        <f t="shared" si="99"/>
        <v>0</v>
      </c>
      <c r="V36" s="384">
        <f t="shared" si="100"/>
        <v>0</v>
      </c>
      <c r="W36" s="726">
        <f t="shared" si="101"/>
        <v>0</v>
      </c>
      <c r="X36" s="449" t="str">
        <f t="shared" si="36"/>
        <v>AA16-6</v>
      </c>
      <c r="Y36" s="502">
        <f t="shared" si="12"/>
        <v>1.2</v>
      </c>
      <c r="Z36" s="590" t="s">
        <v>1</v>
      </c>
      <c r="AA36" s="589">
        <f t="shared" si="13"/>
        <v>1.2</v>
      </c>
      <c r="AB36" s="591">
        <f t="shared" si="14"/>
        <v>1.1817999999999995</v>
      </c>
      <c r="AC36" s="592">
        <f t="shared" si="102"/>
        <v>0.06</v>
      </c>
      <c r="AD36" s="592">
        <f t="shared" si="16"/>
        <v>0.15</v>
      </c>
      <c r="AE36" s="593">
        <f t="shared" si="17"/>
        <v>1.39</v>
      </c>
      <c r="AF36" s="593">
        <f t="shared" si="18"/>
        <v>2.2000000000000002</v>
      </c>
      <c r="AG36" s="594">
        <f t="shared" si="19"/>
        <v>0.68</v>
      </c>
      <c r="AH36" s="595">
        <f t="shared" si="20"/>
        <v>2.08</v>
      </c>
      <c r="AI36" s="595">
        <f t="shared" si="21"/>
        <v>0</v>
      </c>
      <c r="AJ36" s="595">
        <f t="shared" si="22"/>
        <v>0</v>
      </c>
      <c r="AK36" s="595">
        <f t="shared" si="23"/>
        <v>0</v>
      </c>
      <c r="AL36" s="595">
        <f t="shared" si="24"/>
        <v>0</v>
      </c>
      <c r="AM36" s="596">
        <f t="shared" si="25"/>
        <v>0</v>
      </c>
      <c r="AN36" s="732">
        <f t="shared" si="26"/>
        <v>0</v>
      </c>
      <c r="AO36" s="449" t="s">
        <v>24603</v>
      </c>
      <c r="AP36" s="146" t="s">
        <v>23695</v>
      </c>
      <c r="AQ36" s="450" t="s">
        <v>24604</v>
      </c>
      <c r="AR36" s="502">
        <v>0.6</v>
      </c>
      <c r="AS36" s="589"/>
      <c r="AT36" s="589"/>
      <c r="AU36" s="451">
        <v>40</v>
      </c>
      <c r="AV36" s="502">
        <f t="shared" si="81"/>
        <v>1.4</v>
      </c>
      <c r="AW36" s="590" t="s">
        <v>1</v>
      </c>
      <c r="AX36" s="589">
        <f t="shared" si="82"/>
        <v>1.4</v>
      </c>
      <c r="AY36" s="384">
        <f t="shared" si="83"/>
        <v>38.6</v>
      </c>
      <c r="AZ36" s="384">
        <f t="shared" si="84"/>
        <v>0.12</v>
      </c>
      <c r="BA36" s="384">
        <f t="shared" si="85"/>
        <v>1.3199999999999998</v>
      </c>
      <c r="BB36" s="382">
        <f t="shared" si="86"/>
        <v>12.21</v>
      </c>
      <c r="BC36" s="265">
        <f t="shared" si="87"/>
        <v>0</v>
      </c>
      <c r="BD36" s="265">
        <f t="shared" si="88"/>
        <v>71.78</v>
      </c>
      <c r="BE36" s="265">
        <f t="shared" si="89"/>
        <v>15.72</v>
      </c>
      <c r="BF36" s="385">
        <f t="shared" si="90"/>
        <v>1.3917999999999995</v>
      </c>
      <c r="BG36" s="385">
        <f t="shared" si="91"/>
        <v>0</v>
      </c>
      <c r="BH36" s="385">
        <f t="shared" si="92"/>
        <v>2.73</v>
      </c>
      <c r="BI36" s="385">
        <f t="shared" si="93"/>
        <v>0</v>
      </c>
      <c r="BJ36" s="116">
        <f t="shared" si="94"/>
        <v>41.12</v>
      </c>
      <c r="BK36" s="95"/>
    </row>
    <row r="37" spans="1:63" ht="14.25" x14ac:dyDescent="0.3">
      <c r="A37" s="462"/>
      <c r="B37" s="463"/>
      <c r="C37" s="408"/>
      <c r="D37" s="505"/>
      <c r="E37" s="505"/>
      <c r="F37" s="505"/>
      <c r="G37" s="505"/>
      <c r="H37" s="410"/>
      <c r="I37" s="411"/>
      <c r="J37" s="411"/>
      <c r="K37" s="411"/>
      <c r="L37" s="101"/>
      <c r="M37" s="412"/>
      <c r="N37" s="412"/>
      <c r="O37" s="101"/>
      <c r="P37" s="101"/>
      <c r="Q37" s="414"/>
      <c r="R37" s="414"/>
      <c r="S37" s="414"/>
      <c r="T37" s="414"/>
      <c r="U37" s="414"/>
      <c r="V37" s="413"/>
      <c r="W37" s="725"/>
      <c r="X37" s="739"/>
      <c r="Y37" s="505"/>
      <c r="Z37" s="597"/>
      <c r="AA37" s="505"/>
      <c r="AB37" s="598"/>
      <c r="AC37" s="599"/>
      <c r="AD37" s="599"/>
      <c r="AE37" s="600"/>
      <c r="AF37" s="600"/>
      <c r="AG37" s="597"/>
      <c r="AH37" s="601"/>
      <c r="AI37" s="601"/>
      <c r="AJ37" s="601"/>
      <c r="AK37" s="601"/>
      <c r="AL37" s="601"/>
      <c r="AM37" s="602"/>
      <c r="AN37" s="733"/>
      <c r="AO37" s="462"/>
      <c r="AP37" s="463"/>
      <c r="AQ37" s="408"/>
      <c r="AR37" s="505"/>
      <c r="AS37" s="505"/>
      <c r="AT37" s="505"/>
      <c r="AU37" s="410"/>
      <c r="AV37" s="505"/>
      <c r="AW37" s="597"/>
      <c r="AX37" s="505"/>
      <c r="AY37" s="413"/>
      <c r="AZ37" s="413"/>
      <c r="BA37" s="413"/>
      <c r="BB37" s="101"/>
      <c r="BC37" s="101"/>
      <c r="BD37" s="101"/>
      <c r="BE37" s="101"/>
      <c r="BF37" s="414"/>
      <c r="BG37" s="414"/>
      <c r="BH37" s="414"/>
      <c r="BI37" s="414"/>
      <c r="BJ37" s="415"/>
      <c r="BK37" s="95"/>
    </row>
    <row r="38" spans="1:63" s="122" customFormat="1" ht="13.5" x14ac:dyDescent="0.2">
      <c r="A38" s="407" t="s">
        <v>24605</v>
      </c>
      <c r="B38" s="380"/>
      <c r="C38" s="403"/>
      <c r="D38" s="503"/>
      <c r="E38" s="503"/>
      <c r="F38" s="503"/>
      <c r="G38" s="503"/>
      <c r="H38" s="404"/>
      <c r="I38" s="404"/>
      <c r="J38" s="404"/>
      <c r="K38" s="588"/>
      <c r="L38" s="399"/>
      <c r="M38" s="399"/>
      <c r="N38" s="399"/>
      <c r="O38" s="399"/>
      <c r="P38" s="399"/>
      <c r="Q38" s="399"/>
      <c r="R38" s="399"/>
      <c r="S38" s="399"/>
      <c r="T38" s="399"/>
      <c r="U38" s="399"/>
      <c r="V38" s="399"/>
      <c r="W38" s="401"/>
      <c r="X38" s="740" t="str">
        <f>$A38</f>
        <v>Rua Doutor Cássio Rother do Amaral</v>
      </c>
      <c r="Y38" s="503"/>
      <c r="Z38" s="503"/>
      <c r="AA38" s="503"/>
      <c r="AB38" s="399"/>
      <c r="AC38" s="399"/>
      <c r="AD38" s="399"/>
      <c r="AE38" s="399"/>
      <c r="AF38" s="404"/>
      <c r="AG38" s="399"/>
      <c r="AH38" s="399"/>
      <c r="AI38" s="399"/>
      <c r="AJ38" s="399"/>
      <c r="AK38" s="399"/>
      <c r="AL38" s="399"/>
      <c r="AM38" s="399"/>
      <c r="AN38" s="401"/>
      <c r="AO38" s="407" t="str">
        <f>$A38</f>
        <v>Rua Doutor Cássio Rother do Amaral</v>
      </c>
      <c r="AP38" s="380"/>
      <c r="AQ38" s="403"/>
      <c r="AR38" s="503"/>
      <c r="AS38" s="503"/>
      <c r="AT38" s="503"/>
      <c r="AU38" s="404"/>
      <c r="AV38" s="503"/>
      <c r="AW38" s="503"/>
      <c r="AX38" s="503"/>
      <c r="AY38" s="399"/>
      <c r="AZ38" s="399"/>
      <c r="BA38" s="399"/>
      <c r="BB38" s="399"/>
      <c r="BC38" s="399"/>
      <c r="BD38" s="399"/>
      <c r="BE38" s="399"/>
      <c r="BF38" s="399"/>
      <c r="BG38" s="399"/>
      <c r="BH38" s="399"/>
      <c r="BI38" s="399"/>
      <c r="BJ38" s="401"/>
      <c r="BK38" s="118"/>
    </row>
    <row r="39" spans="1:63" ht="14.25" x14ac:dyDescent="0.3">
      <c r="A39" s="144" t="s">
        <v>24606</v>
      </c>
      <c r="B39" s="146" t="s">
        <v>23695</v>
      </c>
      <c r="C39" s="145" t="s">
        <v>24607</v>
      </c>
      <c r="D39" s="416">
        <v>0.4</v>
      </c>
      <c r="E39" s="504"/>
      <c r="F39" s="504"/>
      <c r="G39" s="416" t="s">
        <v>23865</v>
      </c>
      <c r="H39" s="142">
        <v>20</v>
      </c>
      <c r="I39" s="143">
        <v>0.96500000000000075</v>
      </c>
      <c r="J39" s="143">
        <v>0.96500000000000075</v>
      </c>
      <c r="K39" s="452">
        <v>0.14799999999999999</v>
      </c>
      <c r="L39" s="382">
        <f t="shared" si="0"/>
        <v>0.97</v>
      </c>
      <c r="M39" s="383">
        <f t="shared" si="1"/>
        <v>0.04</v>
      </c>
      <c r="N39" s="383">
        <f t="shared" si="79"/>
        <v>0.1</v>
      </c>
      <c r="O39" s="382">
        <f t="shared" si="3"/>
        <v>1.1100000000000001</v>
      </c>
      <c r="P39" s="382">
        <f t="shared" si="80"/>
        <v>1.08</v>
      </c>
      <c r="Q39" s="385">
        <f t="shared" si="95"/>
        <v>23.98</v>
      </c>
      <c r="R39" s="385">
        <f t="shared" si="96"/>
        <v>0</v>
      </c>
      <c r="S39" s="385">
        <f t="shared" si="97"/>
        <v>0</v>
      </c>
      <c r="T39" s="385">
        <f t="shared" si="98"/>
        <v>0</v>
      </c>
      <c r="U39" s="385">
        <f t="shared" si="99"/>
        <v>0</v>
      </c>
      <c r="V39" s="384">
        <f t="shared" si="100"/>
        <v>0</v>
      </c>
      <c r="W39" s="726">
        <f t="shared" si="101"/>
        <v>0</v>
      </c>
      <c r="X39" s="144" t="str">
        <f t="shared" si="36"/>
        <v>AA16-A</v>
      </c>
      <c r="Y39" s="416">
        <f t="shared" si="12"/>
        <v>1.2</v>
      </c>
      <c r="Z39" s="603" t="s">
        <v>1</v>
      </c>
      <c r="AA39" s="504">
        <f t="shared" si="13"/>
        <v>1.2</v>
      </c>
      <c r="AB39" s="591">
        <f t="shared" si="14"/>
        <v>0.96500000000000075</v>
      </c>
      <c r="AC39" s="592">
        <f t="shared" si="102"/>
        <v>0.04</v>
      </c>
      <c r="AD39" s="592">
        <f t="shared" si="16"/>
        <v>0.15</v>
      </c>
      <c r="AE39" s="593">
        <f t="shared" si="17"/>
        <v>1.1599999999999999</v>
      </c>
      <c r="AF39" s="604">
        <f t="shared" si="18"/>
        <v>2.2000000000000002</v>
      </c>
      <c r="AG39" s="605">
        <f t="shared" si="19"/>
        <v>0.92</v>
      </c>
      <c r="AH39" s="595">
        <f t="shared" si="20"/>
        <v>2.35</v>
      </c>
      <c r="AI39" s="595">
        <f t="shared" si="21"/>
        <v>0</v>
      </c>
      <c r="AJ39" s="595">
        <f t="shared" si="22"/>
        <v>0</v>
      </c>
      <c r="AK39" s="595">
        <f t="shared" si="23"/>
        <v>0</v>
      </c>
      <c r="AL39" s="595">
        <f t="shared" si="24"/>
        <v>0</v>
      </c>
      <c r="AM39" s="596">
        <f t="shared" si="25"/>
        <v>0</v>
      </c>
      <c r="AN39" s="732">
        <f t="shared" si="26"/>
        <v>0</v>
      </c>
      <c r="AO39" s="144" t="s">
        <v>24606</v>
      </c>
      <c r="AP39" s="146" t="s">
        <v>23695</v>
      </c>
      <c r="AQ39" s="145" t="s">
        <v>24607</v>
      </c>
      <c r="AR39" s="416">
        <v>0.4</v>
      </c>
      <c r="AS39" s="504"/>
      <c r="AT39" s="504"/>
      <c r="AU39" s="142">
        <v>20</v>
      </c>
      <c r="AV39" s="416">
        <f t="shared" ref="AV39:AV42" si="103">IF($Y39="--","--",Y39+0.2)</f>
        <v>1.4</v>
      </c>
      <c r="AW39" s="603" t="s">
        <v>1</v>
      </c>
      <c r="AX39" s="504">
        <f t="shared" ref="AX39:AX42" si="104">AV39</f>
        <v>1.4</v>
      </c>
      <c r="AY39" s="384">
        <f t="shared" ref="AY39:AY42" si="105">IF(D39&gt;2,AU39,AU39-AV39)</f>
        <v>18.600000000000001</v>
      </c>
      <c r="AZ39" s="384">
        <f t="shared" ref="AZ39:AZ42" si="106">N39</f>
        <v>0.1</v>
      </c>
      <c r="BA39" s="384">
        <f t="shared" ref="BA39:BA42" si="107">P39</f>
        <v>1.08</v>
      </c>
      <c r="BB39" s="382">
        <f t="shared" ref="BB39:BB42" si="108">IF(F39=0,IF(ROUND( AY39 * ( ( (N39*P39) +  ( ((D39+M39*2)/6)*P39 ) ) - ROUND(  ((D39+M39*2)^2)   *   (   ( PI()*96.379 / (4*360) )  -  ( (SIN((96.379/2)*PI()/180)) * (COS((96.379/2)*PI()/180)) / 4 )   ), 4) ),2),   ROUND( AY39 * ( ( (N39*P39) +  ( ((D39+M39*2)/4)*P39 ) ) - ROUND(  ((D39+M39*2)^2)   *   (   ( PI()*120 / (4*360) )  -  ( (SIN((120/2)*PI()/180)) * (COS((120/2)*PI()/180)) / 4 )   ), 4) ),2)),0)</f>
        <v>3.76</v>
      </c>
      <c r="BC39" s="265">
        <f t="shared" ref="BC39:BC42" si="109">IF(F39&gt;0,ROUND(AY39*N39*P39,2),0)</f>
        <v>0</v>
      </c>
      <c r="BD39" s="265">
        <f t="shared" ref="BD39:BD42" si="110">SUM(Q39:U39,AH39:AL39)</f>
        <v>26.330000000000002</v>
      </c>
      <c r="BE39" s="265">
        <f t="shared" ref="BE39:BE42" si="111">IF(F39=0, ROUND( ( PI()*( (D39+M39*2)^2 ) / 4  ) * AY39,2),  ROUND( (D39+M39*2)*(F39+M39*2) * AY39,2))</f>
        <v>3.37</v>
      </c>
      <c r="BF39" s="385">
        <f t="shared" ref="BF39:BF42" si="112">IF(($I39+M39-0.15)&lt;=2,($I39+M39+0.15),IF(($I39+M39)&lt;=3,2.35,($I39+M39+0.2)-0.85))</f>
        <v>1.1550000000000007</v>
      </c>
      <c r="BG39" s="385">
        <f t="shared" ref="BG39:BG42" si="113">IF(D39&gt;2,   (I39-F39-M39-0.11),IF(($I39+M39)&lt;=2,0,IF(($I39+M39)&gt;3,0.85,(I39+M39+0.2-BF39))))</f>
        <v>0</v>
      </c>
      <c r="BH39" s="385">
        <f t="shared" ref="BH39:BH42" si="114">IF(D39&gt;2,  ROUND(((1.42+0.4)+(0.91+0.4))*2*BG39,2), ROUND(AV39*AX39*BF39,2))</f>
        <v>2.2599999999999998</v>
      </c>
      <c r="BI39" s="385">
        <f t="shared" ref="BI39:BI42" si="115">ROUND(((PI()*0.9^2)/4)*BG39,2)</f>
        <v>0</v>
      </c>
      <c r="BJ39" s="116">
        <f t="shared" ref="BJ39:BJ42" si="116">ROUND(BD39-BE39-BH39-BI39-BB39-BC39,2)</f>
        <v>16.940000000000001</v>
      </c>
      <c r="BK39" s="95"/>
    </row>
    <row r="40" spans="1:63" ht="14.25" x14ac:dyDescent="0.3">
      <c r="A40" s="144" t="s">
        <v>24607</v>
      </c>
      <c r="B40" s="146" t="s">
        <v>23695</v>
      </c>
      <c r="C40" s="145" t="s">
        <v>24608</v>
      </c>
      <c r="D40" s="416">
        <v>0.4</v>
      </c>
      <c r="E40" s="504"/>
      <c r="F40" s="504"/>
      <c r="G40" s="416" t="s">
        <v>23865</v>
      </c>
      <c r="H40" s="142">
        <v>35</v>
      </c>
      <c r="I40" s="143">
        <v>1.1130000000000004</v>
      </c>
      <c r="J40" s="143">
        <v>0.84080000000000066</v>
      </c>
      <c r="K40" s="452">
        <v>0</v>
      </c>
      <c r="L40" s="382">
        <f t="shared" si="0"/>
        <v>0.98</v>
      </c>
      <c r="M40" s="383">
        <f t="shared" si="1"/>
        <v>0.04</v>
      </c>
      <c r="N40" s="383">
        <f t="shared" si="79"/>
        <v>0.1</v>
      </c>
      <c r="O40" s="382">
        <f t="shared" si="3"/>
        <v>1.1200000000000001</v>
      </c>
      <c r="P40" s="382">
        <f t="shared" si="80"/>
        <v>1.08</v>
      </c>
      <c r="Q40" s="385">
        <f t="shared" si="95"/>
        <v>42.34</v>
      </c>
      <c r="R40" s="385">
        <f t="shared" si="96"/>
        <v>0</v>
      </c>
      <c r="S40" s="385">
        <f t="shared" si="97"/>
        <v>0</v>
      </c>
      <c r="T40" s="385">
        <f t="shared" si="98"/>
        <v>0</v>
      </c>
      <c r="U40" s="385">
        <f t="shared" si="99"/>
        <v>0</v>
      </c>
      <c r="V40" s="384">
        <f t="shared" si="100"/>
        <v>0</v>
      </c>
      <c r="W40" s="726">
        <f t="shared" si="101"/>
        <v>0</v>
      </c>
      <c r="X40" s="144" t="str">
        <f t="shared" si="36"/>
        <v>AA16-B</v>
      </c>
      <c r="Y40" s="416">
        <f t="shared" si="12"/>
        <v>1.2</v>
      </c>
      <c r="Z40" s="603" t="s">
        <v>1</v>
      </c>
      <c r="AA40" s="504">
        <f t="shared" si="13"/>
        <v>1.2</v>
      </c>
      <c r="AB40" s="591">
        <f t="shared" si="14"/>
        <v>1.1130000000000004</v>
      </c>
      <c r="AC40" s="592">
        <f t="shared" si="102"/>
        <v>0.04</v>
      </c>
      <c r="AD40" s="592">
        <f t="shared" si="16"/>
        <v>0.15</v>
      </c>
      <c r="AE40" s="593">
        <f t="shared" si="17"/>
        <v>1.3</v>
      </c>
      <c r="AF40" s="604">
        <f t="shared" si="18"/>
        <v>2.2000000000000002</v>
      </c>
      <c r="AG40" s="605">
        <f t="shared" si="19"/>
        <v>0.92</v>
      </c>
      <c r="AH40" s="595">
        <f t="shared" si="20"/>
        <v>2.63</v>
      </c>
      <c r="AI40" s="595">
        <f t="shared" si="21"/>
        <v>0</v>
      </c>
      <c r="AJ40" s="595">
        <f t="shared" si="22"/>
        <v>0</v>
      </c>
      <c r="AK40" s="595">
        <f t="shared" si="23"/>
        <v>0</v>
      </c>
      <c r="AL40" s="595">
        <f t="shared" si="24"/>
        <v>0</v>
      </c>
      <c r="AM40" s="596">
        <f t="shared" si="25"/>
        <v>0</v>
      </c>
      <c r="AN40" s="732">
        <f t="shared" si="26"/>
        <v>0</v>
      </c>
      <c r="AO40" s="144" t="s">
        <v>24607</v>
      </c>
      <c r="AP40" s="146" t="s">
        <v>23695</v>
      </c>
      <c r="AQ40" s="145" t="s">
        <v>24608</v>
      </c>
      <c r="AR40" s="416">
        <v>0.4</v>
      </c>
      <c r="AS40" s="504"/>
      <c r="AT40" s="504"/>
      <c r="AU40" s="142">
        <v>35</v>
      </c>
      <c r="AV40" s="416">
        <f t="shared" si="103"/>
        <v>1.4</v>
      </c>
      <c r="AW40" s="603" t="s">
        <v>1</v>
      </c>
      <c r="AX40" s="504">
        <f t="shared" si="104"/>
        <v>1.4</v>
      </c>
      <c r="AY40" s="384">
        <f t="shared" si="105"/>
        <v>33.6</v>
      </c>
      <c r="AZ40" s="384">
        <f t="shared" si="106"/>
        <v>0.1</v>
      </c>
      <c r="BA40" s="384">
        <f t="shared" si="107"/>
        <v>1.08</v>
      </c>
      <c r="BB40" s="382">
        <f t="shared" si="108"/>
        <v>6.79</v>
      </c>
      <c r="BC40" s="265">
        <f t="shared" si="109"/>
        <v>0</v>
      </c>
      <c r="BD40" s="265">
        <f t="shared" si="110"/>
        <v>44.970000000000006</v>
      </c>
      <c r="BE40" s="265">
        <f t="shared" si="111"/>
        <v>6.08</v>
      </c>
      <c r="BF40" s="385">
        <f t="shared" si="112"/>
        <v>1.3030000000000004</v>
      </c>
      <c r="BG40" s="385">
        <f t="shared" si="113"/>
        <v>0</v>
      </c>
      <c r="BH40" s="385">
        <f t="shared" si="114"/>
        <v>2.5499999999999998</v>
      </c>
      <c r="BI40" s="385">
        <f t="shared" si="115"/>
        <v>0</v>
      </c>
      <c r="BJ40" s="116">
        <f t="shared" si="116"/>
        <v>29.55</v>
      </c>
      <c r="BK40" s="95"/>
    </row>
    <row r="41" spans="1:63" ht="14.25" x14ac:dyDescent="0.3">
      <c r="A41" s="144" t="s">
        <v>24608</v>
      </c>
      <c r="B41" s="146" t="s">
        <v>23695</v>
      </c>
      <c r="C41" s="145" t="s">
        <v>24609</v>
      </c>
      <c r="D41" s="416">
        <v>0.4</v>
      </c>
      <c r="E41" s="504"/>
      <c r="F41" s="504"/>
      <c r="G41" s="416" t="s">
        <v>23865</v>
      </c>
      <c r="H41" s="142">
        <v>35</v>
      </c>
      <c r="I41" s="143">
        <v>0.84080000000000066</v>
      </c>
      <c r="J41" s="143">
        <v>0.83570000000000011</v>
      </c>
      <c r="K41" s="452">
        <v>0.2</v>
      </c>
      <c r="L41" s="382">
        <f t="shared" si="0"/>
        <v>0.84</v>
      </c>
      <c r="M41" s="383">
        <f t="shared" si="1"/>
        <v>0.04</v>
      </c>
      <c r="N41" s="383">
        <f t="shared" si="79"/>
        <v>0.1</v>
      </c>
      <c r="O41" s="382">
        <f t="shared" si="3"/>
        <v>0.98</v>
      </c>
      <c r="P41" s="382">
        <f t="shared" si="80"/>
        <v>1.08</v>
      </c>
      <c r="Q41" s="385">
        <f t="shared" si="95"/>
        <v>37.04</v>
      </c>
      <c r="R41" s="385">
        <f t="shared" si="96"/>
        <v>0</v>
      </c>
      <c r="S41" s="385">
        <f t="shared" si="97"/>
        <v>0</v>
      </c>
      <c r="T41" s="385">
        <f t="shared" si="98"/>
        <v>0</v>
      </c>
      <c r="U41" s="385">
        <f t="shared" si="99"/>
        <v>0</v>
      </c>
      <c r="V41" s="384">
        <f t="shared" si="100"/>
        <v>0</v>
      </c>
      <c r="W41" s="726">
        <f t="shared" si="101"/>
        <v>0</v>
      </c>
      <c r="X41" s="144" t="str">
        <f t="shared" si="36"/>
        <v>AA16-C</v>
      </c>
      <c r="Y41" s="416">
        <f>IF($D41=0.4,1.2,IF($D41=0.6,1.2,IF($D41=0.8,1.3,IF($D41=1,1.5,IF($D41=1.2,1.7,IF($D41&lt;=2,2,"--"))))))</f>
        <v>1.2</v>
      </c>
      <c r="Z41" s="603" t="s">
        <v>1</v>
      </c>
      <c r="AA41" s="504">
        <f t="shared" si="13"/>
        <v>1.2</v>
      </c>
      <c r="AB41" s="591">
        <f>IF($Y41="--","--",I41)</f>
        <v>0.84080000000000066</v>
      </c>
      <c r="AC41" s="592">
        <f t="shared" si="102"/>
        <v>0.04</v>
      </c>
      <c r="AD41" s="592">
        <f>IF($Y41="--","--",0.15)</f>
        <v>0.15</v>
      </c>
      <c r="AE41" s="593">
        <f>IF($Y41="--","--",ROUND(AB41+AC41+AD41,2))</f>
        <v>1.03</v>
      </c>
      <c r="AF41" s="604">
        <f>IF($Y41="--","--",IF($AB41&lt;=2,$Y41+1,($Y41+1)+ROUNDUP($AB41-2,0)*0.1))</f>
        <v>2.2000000000000002</v>
      </c>
      <c r="AG41" s="605">
        <f>IF($D41=0.4,0.92,IF($D41=0.6,0.68,IF($D41=0.8,0.74,IF($D41=1,0.7,IF($D41=1.2,0.66,IF($D41=1.5,0.6,IF($D41&lt;=2,(2.4-(D41+0.3)),"--")))))))</f>
        <v>0.92</v>
      </c>
      <c r="AH41" s="595">
        <f>IF($Y41="--","--",IF($AE41&lt;=$W$4,ROUND(IF($AE41&lt;1.5,$AE41*$AF41*$AG41,1.5*$AF41*$AG41),2),0))</f>
        <v>2.08</v>
      </c>
      <c r="AI41" s="595">
        <f>IF($Y41="--","--",IF($AE41&gt;$W$4,ROUND(IF($AE41&lt;1.5,$AE41*$AF41*$AG41,1.5*$AF41*$AG41),2),0))</f>
        <v>0</v>
      </c>
      <c r="AJ41" s="595">
        <f>IF($Y41="--","--",IF($AE41&gt;$W$4,ROUND(IF($AE41&lt;1.5,0,IF($AE41&gt;3,1.5*$AF41*$AG41,($AE41-1.5)*$AF41*$AG41)),2),0))</f>
        <v>0</v>
      </c>
      <c r="AK41" s="595">
        <f>IF($Y41="--","--",IF($AE41&gt;$W$4,ROUND(IF($AE41&lt;3,0,IF($AE41&gt;4.5,1.5*$AF41*$AG41,($AE41-3)*$AF41*$AG41)),2),0))</f>
        <v>0</v>
      </c>
      <c r="AL41" s="595">
        <f>IF($Y41="--","--",IF($AE41&gt;$W$4,ROUND(IF($AE41&lt;4.5,0,IF($AE41&gt;6,($AE41-4.5)*$AF41*$AG41,($AE41-4.5)*$AF41*$AG41)),2),0))</f>
        <v>0</v>
      </c>
      <c r="AM41" s="596">
        <f t="shared" si="25"/>
        <v>0</v>
      </c>
      <c r="AN41" s="732">
        <f t="shared" si="26"/>
        <v>0</v>
      </c>
      <c r="AO41" s="144" t="s">
        <v>24608</v>
      </c>
      <c r="AP41" s="146" t="s">
        <v>23695</v>
      </c>
      <c r="AQ41" s="145" t="s">
        <v>24609</v>
      </c>
      <c r="AR41" s="416">
        <v>0.4</v>
      </c>
      <c r="AS41" s="504"/>
      <c r="AT41" s="504"/>
      <c r="AU41" s="142">
        <v>35</v>
      </c>
      <c r="AV41" s="416">
        <f t="shared" si="103"/>
        <v>1.4</v>
      </c>
      <c r="AW41" s="603" t="s">
        <v>1</v>
      </c>
      <c r="AX41" s="504">
        <f t="shared" si="104"/>
        <v>1.4</v>
      </c>
      <c r="AY41" s="384">
        <f t="shared" si="105"/>
        <v>33.6</v>
      </c>
      <c r="AZ41" s="384">
        <f t="shared" si="106"/>
        <v>0.1</v>
      </c>
      <c r="BA41" s="384">
        <f t="shared" si="107"/>
        <v>1.08</v>
      </c>
      <c r="BB41" s="382">
        <f t="shared" si="108"/>
        <v>6.79</v>
      </c>
      <c r="BC41" s="265">
        <f t="shared" si="109"/>
        <v>0</v>
      </c>
      <c r="BD41" s="265">
        <f t="shared" si="110"/>
        <v>39.119999999999997</v>
      </c>
      <c r="BE41" s="265">
        <f t="shared" si="111"/>
        <v>6.08</v>
      </c>
      <c r="BF41" s="385">
        <f t="shared" si="112"/>
        <v>1.0308000000000006</v>
      </c>
      <c r="BG41" s="385">
        <f t="shared" si="113"/>
        <v>0</v>
      </c>
      <c r="BH41" s="385">
        <f t="shared" si="114"/>
        <v>2.02</v>
      </c>
      <c r="BI41" s="385">
        <f t="shared" si="115"/>
        <v>0</v>
      </c>
      <c r="BJ41" s="116">
        <f t="shared" si="116"/>
        <v>24.23</v>
      </c>
      <c r="BK41" s="95"/>
    </row>
    <row r="42" spans="1:63" ht="14.25" x14ac:dyDescent="0.3">
      <c r="A42" s="449" t="s">
        <v>24609</v>
      </c>
      <c r="B42" s="146" t="s">
        <v>23695</v>
      </c>
      <c r="C42" s="450" t="s">
        <v>24604</v>
      </c>
      <c r="D42" s="502">
        <v>0.6</v>
      </c>
      <c r="E42" s="589"/>
      <c r="F42" s="589"/>
      <c r="G42" s="502" t="s">
        <v>23865</v>
      </c>
      <c r="H42" s="451">
        <v>31</v>
      </c>
      <c r="I42" s="452">
        <v>1.0357000000000003</v>
      </c>
      <c r="J42" s="452">
        <v>1.0690000000000008</v>
      </c>
      <c r="K42" s="452">
        <v>0.434</v>
      </c>
      <c r="L42" s="382">
        <f t="shared" si="0"/>
        <v>1.05</v>
      </c>
      <c r="M42" s="383">
        <f t="shared" si="1"/>
        <v>0.06</v>
      </c>
      <c r="N42" s="383">
        <f t="shared" si="79"/>
        <v>0.12</v>
      </c>
      <c r="O42" s="382">
        <f t="shared" si="3"/>
        <v>1.23</v>
      </c>
      <c r="P42" s="382">
        <f t="shared" si="80"/>
        <v>1.3199999999999998</v>
      </c>
      <c r="Q42" s="385">
        <f t="shared" si="95"/>
        <v>50.33</v>
      </c>
      <c r="R42" s="385">
        <f t="shared" si="96"/>
        <v>0</v>
      </c>
      <c r="S42" s="385">
        <f t="shared" si="97"/>
        <v>0</v>
      </c>
      <c r="T42" s="385">
        <f t="shared" si="98"/>
        <v>0</v>
      </c>
      <c r="U42" s="385">
        <f t="shared" si="99"/>
        <v>0</v>
      </c>
      <c r="V42" s="384">
        <f t="shared" si="100"/>
        <v>0</v>
      </c>
      <c r="W42" s="726">
        <f t="shared" si="101"/>
        <v>0</v>
      </c>
      <c r="X42" s="449" t="str">
        <f t="shared" si="36"/>
        <v>AA16-D</v>
      </c>
      <c r="Y42" s="502">
        <f t="shared" si="12"/>
        <v>1.2</v>
      </c>
      <c r="Z42" s="590" t="s">
        <v>1</v>
      </c>
      <c r="AA42" s="589">
        <f t="shared" si="13"/>
        <v>1.2</v>
      </c>
      <c r="AB42" s="591">
        <f t="shared" si="14"/>
        <v>1.0357000000000003</v>
      </c>
      <c r="AC42" s="592">
        <f t="shared" si="102"/>
        <v>0.06</v>
      </c>
      <c r="AD42" s="592">
        <f t="shared" si="16"/>
        <v>0.15</v>
      </c>
      <c r="AE42" s="593">
        <f t="shared" ref="AE42:AE69" si="117">IF($Y42="--","--",ROUND(AB42+AC42+AD42,2))</f>
        <v>1.25</v>
      </c>
      <c r="AF42" s="593">
        <f t="shared" ref="AF42" si="118">IF($Y42="--","--",IF($AB42&lt;=2,$Y42+1,($Y42+1)+ROUNDUP($AB42-2,0)*0.1))</f>
        <v>2.2000000000000002</v>
      </c>
      <c r="AG42" s="594">
        <f t="shared" ref="AG42:AG69" si="119">IF($D42=0.4,0.92,IF($D42=0.6,0.68,IF($D42=0.8,0.74,IF($D42=1,0.7,IF($D42=1.2,0.66,IF($D42=1.5,0.6,IF($D42&lt;=2,(2.4-(D42+0.3)),"--")))))))</f>
        <v>0.68</v>
      </c>
      <c r="AH42" s="595">
        <f t="shared" ref="AH42:AH69" si="120">IF($Y42="--","--",IF($AE42&lt;=$W$4,ROUND(IF($AE42&lt;1.5,$AE42*$AF42*$AG42,1.5*$AF42*$AG42),2),0))</f>
        <v>1.87</v>
      </c>
      <c r="AI42" s="595">
        <f t="shared" ref="AI42:AI69" si="121">IF($Y42="--","--",IF($AE42&gt;$W$4,ROUND(IF($AE42&lt;1.5,$AE42*$AF42*$AG42,1.5*$AF42*$AG42),2),0))</f>
        <v>0</v>
      </c>
      <c r="AJ42" s="595">
        <f t="shared" ref="AJ42:AJ69" si="122">IF($Y42="--","--",IF($AE42&gt;$W$4,ROUND(IF($AE42&lt;1.5,0,IF($AE42&gt;3,1.5*$AF42*$AG42,($AE42-1.5)*$AF42*$AG42)),2),0))</f>
        <v>0</v>
      </c>
      <c r="AK42" s="595">
        <f t="shared" ref="AK42:AK69" si="123">IF($Y42="--","--",IF($AE42&gt;$W$4,ROUND(IF($AE42&lt;3,0,IF($AE42&gt;4.5,1.5*$AF42*$AG42,($AE42-3)*$AF42*$AG42)),2),0))</f>
        <v>0</v>
      </c>
      <c r="AL42" s="595">
        <f t="shared" ref="AL42:AL69" si="124">IF($Y42="--","--",IF($AE42&gt;$W$4,ROUND(IF($AE42&lt;4.5,0,IF($AE42&gt;6,($AE42-4.5)*$AF42*$AG42,($AE42-4.5)*$AF42*$AG42)),2),0))</f>
        <v>0</v>
      </c>
      <c r="AM42" s="596">
        <f t="shared" si="25"/>
        <v>0</v>
      </c>
      <c r="AN42" s="732">
        <f t="shared" si="26"/>
        <v>0</v>
      </c>
      <c r="AO42" s="449" t="s">
        <v>24609</v>
      </c>
      <c r="AP42" s="146" t="s">
        <v>23695</v>
      </c>
      <c r="AQ42" s="450" t="s">
        <v>24604</v>
      </c>
      <c r="AR42" s="502">
        <v>0.6</v>
      </c>
      <c r="AS42" s="589"/>
      <c r="AT42" s="589"/>
      <c r="AU42" s="451">
        <v>31</v>
      </c>
      <c r="AV42" s="502">
        <f t="shared" si="103"/>
        <v>1.4</v>
      </c>
      <c r="AW42" s="590" t="s">
        <v>1</v>
      </c>
      <c r="AX42" s="589">
        <f t="shared" si="104"/>
        <v>1.4</v>
      </c>
      <c r="AY42" s="384">
        <f t="shared" si="105"/>
        <v>29.6</v>
      </c>
      <c r="AZ42" s="384">
        <f t="shared" si="106"/>
        <v>0.12</v>
      </c>
      <c r="BA42" s="384">
        <f t="shared" si="107"/>
        <v>1.3199999999999998</v>
      </c>
      <c r="BB42" s="382">
        <f t="shared" si="108"/>
        <v>9.3699999999999992</v>
      </c>
      <c r="BC42" s="265">
        <f t="shared" si="109"/>
        <v>0</v>
      </c>
      <c r="BD42" s="265">
        <f t="shared" si="110"/>
        <v>52.199999999999996</v>
      </c>
      <c r="BE42" s="265">
        <f t="shared" si="111"/>
        <v>12.05</v>
      </c>
      <c r="BF42" s="385">
        <f t="shared" si="112"/>
        <v>1.2457000000000003</v>
      </c>
      <c r="BG42" s="385">
        <f t="shared" si="113"/>
        <v>0</v>
      </c>
      <c r="BH42" s="385">
        <f t="shared" si="114"/>
        <v>2.44</v>
      </c>
      <c r="BI42" s="385">
        <f t="shared" si="115"/>
        <v>0</v>
      </c>
      <c r="BJ42" s="116">
        <f t="shared" si="116"/>
        <v>28.34</v>
      </c>
      <c r="BK42" s="95"/>
    </row>
    <row r="43" spans="1:63" ht="14.25" x14ac:dyDescent="0.3">
      <c r="A43" s="462"/>
      <c r="B43" s="463"/>
      <c r="C43" s="408"/>
      <c r="D43" s="505"/>
      <c r="E43" s="505"/>
      <c r="F43" s="505"/>
      <c r="G43" s="505"/>
      <c r="H43" s="410"/>
      <c r="I43" s="411"/>
      <c r="J43" s="411"/>
      <c r="K43" s="411"/>
      <c r="L43" s="101"/>
      <c r="M43" s="412"/>
      <c r="N43" s="412"/>
      <c r="O43" s="101"/>
      <c r="P43" s="101"/>
      <c r="Q43" s="414"/>
      <c r="R43" s="414"/>
      <c r="S43" s="414"/>
      <c r="T43" s="414"/>
      <c r="U43" s="414"/>
      <c r="V43" s="413"/>
      <c r="W43" s="725"/>
      <c r="X43" s="739"/>
      <c r="Y43" s="505"/>
      <c r="Z43" s="597"/>
      <c r="AA43" s="505"/>
      <c r="AB43" s="598"/>
      <c r="AC43" s="599"/>
      <c r="AD43" s="599"/>
      <c r="AE43" s="600"/>
      <c r="AF43" s="600"/>
      <c r="AG43" s="597"/>
      <c r="AH43" s="601"/>
      <c r="AI43" s="601"/>
      <c r="AJ43" s="601"/>
      <c r="AK43" s="601"/>
      <c r="AL43" s="601"/>
      <c r="AM43" s="602"/>
      <c r="AN43" s="733"/>
      <c r="AO43" s="462"/>
      <c r="AP43" s="463"/>
      <c r="AQ43" s="408"/>
      <c r="AR43" s="505"/>
      <c r="AS43" s="505"/>
      <c r="AT43" s="505"/>
      <c r="AU43" s="410"/>
      <c r="AV43" s="505"/>
      <c r="AW43" s="597"/>
      <c r="AX43" s="505"/>
      <c r="AY43" s="413"/>
      <c r="AZ43" s="413"/>
      <c r="BA43" s="413"/>
      <c r="BB43" s="101"/>
      <c r="BC43" s="101"/>
      <c r="BD43" s="101"/>
      <c r="BE43" s="101"/>
      <c r="BF43" s="414"/>
      <c r="BG43" s="414"/>
      <c r="BH43" s="414"/>
      <c r="BI43" s="414"/>
      <c r="BJ43" s="415"/>
      <c r="BK43" s="95"/>
    </row>
    <row r="44" spans="1:63" s="122" customFormat="1" ht="13.5" x14ac:dyDescent="0.2">
      <c r="A44" s="407" t="s">
        <v>24610</v>
      </c>
      <c r="B44" s="380"/>
      <c r="C44" s="403"/>
      <c r="D44" s="503"/>
      <c r="E44" s="503"/>
      <c r="F44" s="503"/>
      <c r="G44" s="503"/>
      <c r="H44" s="404"/>
      <c r="I44" s="404"/>
      <c r="J44" s="404"/>
      <c r="K44" s="588"/>
      <c r="L44" s="399"/>
      <c r="M44" s="399"/>
      <c r="N44" s="399"/>
      <c r="O44" s="399"/>
      <c r="P44" s="399"/>
      <c r="Q44" s="399"/>
      <c r="R44" s="399"/>
      <c r="S44" s="399"/>
      <c r="T44" s="399"/>
      <c r="U44" s="399"/>
      <c r="V44" s="399"/>
      <c r="W44" s="401"/>
      <c r="X44" s="740" t="str">
        <f>$A44</f>
        <v>Rua Pref. Altivo Mendes Linhares</v>
      </c>
      <c r="Y44" s="503"/>
      <c r="Z44" s="503"/>
      <c r="AA44" s="503"/>
      <c r="AB44" s="399"/>
      <c r="AC44" s="399"/>
      <c r="AD44" s="399"/>
      <c r="AE44" s="399"/>
      <c r="AF44" s="404"/>
      <c r="AG44" s="399"/>
      <c r="AH44" s="399"/>
      <c r="AI44" s="399"/>
      <c r="AJ44" s="399"/>
      <c r="AK44" s="399"/>
      <c r="AL44" s="399"/>
      <c r="AM44" s="399"/>
      <c r="AN44" s="401"/>
      <c r="AO44" s="407" t="str">
        <f>$A44</f>
        <v>Rua Pref. Altivo Mendes Linhares</v>
      </c>
      <c r="AP44" s="380"/>
      <c r="AQ44" s="403"/>
      <c r="AR44" s="503"/>
      <c r="AS44" s="503"/>
      <c r="AT44" s="503"/>
      <c r="AU44" s="404"/>
      <c r="AV44" s="503"/>
      <c r="AW44" s="503"/>
      <c r="AX44" s="503"/>
      <c r="AY44" s="399"/>
      <c r="AZ44" s="399"/>
      <c r="BA44" s="399"/>
      <c r="BB44" s="399"/>
      <c r="BC44" s="399"/>
      <c r="BD44" s="399"/>
      <c r="BE44" s="399"/>
      <c r="BF44" s="399"/>
      <c r="BG44" s="399"/>
      <c r="BH44" s="399"/>
      <c r="BI44" s="399"/>
      <c r="BJ44" s="401"/>
      <c r="BK44" s="118"/>
    </row>
    <row r="45" spans="1:63" ht="14.25" x14ac:dyDescent="0.3">
      <c r="A45" s="449" t="s">
        <v>24611</v>
      </c>
      <c r="B45" s="146" t="s">
        <v>23695</v>
      </c>
      <c r="C45" s="450" t="s">
        <v>24612</v>
      </c>
      <c r="D45" s="502">
        <v>0.4</v>
      </c>
      <c r="E45" s="589"/>
      <c r="F45" s="589"/>
      <c r="G45" s="416" t="s">
        <v>23864</v>
      </c>
      <c r="H45" s="451">
        <v>25</v>
      </c>
      <c r="I45" s="452">
        <v>1.1979999999999995</v>
      </c>
      <c r="J45" s="452">
        <v>1.3720892857142859</v>
      </c>
      <c r="K45" s="452">
        <v>0</v>
      </c>
      <c r="L45" s="382">
        <f t="shared" ref="L45:L69" si="125">ROUND((I45+J45)/2,2)</f>
        <v>1.29</v>
      </c>
      <c r="M45" s="383">
        <f t="shared" ref="M45:M69" si="126">IF(F45=0,ROUND($D45*10%,2),IF(D45&gt;2.8,0.18,0.15))</f>
        <v>0.04</v>
      </c>
      <c r="N45" s="383">
        <f t="shared" ref="N45:N69" si="127">IF(F45=0,IF(   ROUND($D45/4,2),   IF(ROUND(($D45*1.2)/6,2)&lt;0.1,0.1,ROUND(($D45*1.2)/6,2))),0.5)</f>
        <v>0.1</v>
      </c>
      <c r="O45" s="382">
        <f t="shared" ref="O45:O69" si="128">L45+M45+N45</f>
        <v>1.4300000000000002</v>
      </c>
      <c r="P45" s="382">
        <f t="shared" ref="P45:P69" si="129">IF(O45&lt;2,(D45+M45*2)+0.6,(D45+M45*2)+0.6+ROUNDUP(O45-2,0)*0.1)</f>
        <v>1.08</v>
      </c>
      <c r="Q45" s="385">
        <f>IF($O45&lt;=$W$4,ROUND(IF($O45&lt;1.5,$O45*$H45*$P45,1.5*$H45*$P45),2),0)</f>
        <v>38.61</v>
      </c>
      <c r="R45" s="385">
        <f>IF($O45&gt;$W$4,ROUND(IF($O45&lt;1.5,$O45*$H45*$P45,1.5*$H45*$P45),2),0)</f>
        <v>0</v>
      </c>
      <c r="S45" s="385">
        <f>IF($O45&gt;$W$4,ROUND(IF($O45&lt;1.5,0,IF($O45&gt;3,1.5*$H45*$P45,($O45-1.5)*$H45*$P45)),2),0)</f>
        <v>0</v>
      </c>
      <c r="T45" s="385">
        <f>IF($O45&gt;$W$4,ROUND(IF($O45&lt;3,0,IF($O45&gt;4.5,1.5*$H45*$P45,($O45-3)*$H45*$P45)),2),0)</f>
        <v>0</v>
      </c>
      <c r="U45" s="385">
        <f>IF($O45&gt;$W$4,ROUND(IF($O45&lt;4.5,0,IF($O45&gt;6,($O45-4.5)*$H45*$P45,($O45-4.5)*$H45*$P45)),2),0)</f>
        <v>0</v>
      </c>
      <c r="V45" s="384">
        <f>IF($O45&gt;$W$4, IF( $O45&lt;=4,   ROUND($H45*($O45+0.5)*2,2),   0),0)</f>
        <v>0</v>
      </c>
      <c r="W45" s="726">
        <f>IF($O45&gt;$W$4, IF( $O45&gt;4,   ROUND($H45*($O45+0.5)*2,2),   0),0)</f>
        <v>0</v>
      </c>
      <c r="X45" s="144" t="str">
        <f t="shared" si="36"/>
        <v>AA1</v>
      </c>
      <c r="Y45" s="416">
        <f t="shared" si="12"/>
        <v>1.2</v>
      </c>
      <c r="Z45" s="603" t="s">
        <v>1</v>
      </c>
      <c r="AA45" s="504">
        <f t="shared" ref="AA45:AA69" si="130">Y45</f>
        <v>1.2</v>
      </c>
      <c r="AB45" s="591">
        <f t="shared" ref="AB45:AB69" si="131">IF($Y45="--","--",I45)</f>
        <v>1.1979999999999995</v>
      </c>
      <c r="AC45" s="592">
        <f t="shared" ref="AC45:AC69" si="132">IF($Y45="--","--",IF(D45&gt;1.5,0.15,ROUND($D45*10%,2)))</f>
        <v>0.04</v>
      </c>
      <c r="AD45" s="592">
        <f t="shared" si="16"/>
        <v>0.15</v>
      </c>
      <c r="AE45" s="593">
        <f t="shared" si="117"/>
        <v>1.39</v>
      </c>
      <c r="AF45" s="604">
        <f t="shared" ref="AF45:AF69" si="133">IF($Y45="--","--",IF($AB45&lt;=2,$Y45+1,($Y45+1)+ROUNDUP($AB45-2,0)*0.1))</f>
        <v>2.2000000000000002</v>
      </c>
      <c r="AG45" s="605">
        <f t="shared" si="119"/>
        <v>0.92</v>
      </c>
      <c r="AH45" s="595">
        <f t="shared" si="120"/>
        <v>2.81</v>
      </c>
      <c r="AI45" s="595">
        <f t="shared" si="121"/>
        <v>0</v>
      </c>
      <c r="AJ45" s="595">
        <f t="shared" si="122"/>
        <v>0</v>
      </c>
      <c r="AK45" s="595">
        <f t="shared" si="123"/>
        <v>0</v>
      </c>
      <c r="AL45" s="595">
        <f t="shared" si="124"/>
        <v>0</v>
      </c>
      <c r="AM45" s="596">
        <f t="shared" si="25"/>
        <v>0</v>
      </c>
      <c r="AN45" s="732">
        <f t="shared" si="26"/>
        <v>0</v>
      </c>
      <c r="AO45" s="449" t="s">
        <v>24611</v>
      </c>
      <c r="AP45" s="146" t="s">
        <v>23695</v>
      </c>
      <c r="AQ45" s="532" t="s">
        <v>24612</v>
      </c>
      <c r="AR45" s="502">
        <v>0.4</v>
      </c>
      <c r="AS45" s="589"/>
      <c r="AT45" s="589"/>
      <c r="AU45" s="451">
        <v>25</v>
      </c>
      <c r="AV45" s="416">
        <f t="shared" ref="AV45:AV69" si="134">IF($Y45="--","--",Y45+0.2)</f>
        <v>1.4</v>
      </c>
      <c r="AW45" s="603" t="s">
        <v>1</v>
      </c>
      <c r="AX45" s="504">
        <f t="shared" ref="AX45:AX69" si="135">AV45</f>
        <v>1.4</v>
      </c>
      <c r="AY45" s="384">
        <f t="shared" ref="AY45:AY69" si="136">IF(D45&gt;2,AU45,AU45-AV45)</f>
        <v>23.6</v>
      </c>
      <c r="AZ45" s="384">
        <f t="shared" ref="AZ45:AZ69" si="137">N45</f>
        <v>0.1</v>
      </c>
      <c r="BA45" s="384">
        <f t="shared" ref="BA45:BA69" si="138">P45</f>
        <v>1.08</v>
      </c>
      <c r="BB45" s="382">
        <f t="shared" ref="BB45:BB69" si="139">IF(F45=0,IF(ROUND( AY45 * ( ( (N45*P45) +  ( ((D45+M45*2)/6)*P45 ) ) - ROUND(  ((D45+M45*2)^2)   *   (   ( PI()*96.379 / (4*360) )  -  ( (SIN((96.379/2)*PI()/180)) * (COS((96.379/2)*PI()/180)) / 4 )   ), 4) ),2),   ROUND( AY45 * ( ( (N45*P45) +  ( ((D45+M45*2)/4)*P45 ) ) - ROUND(  ((D45+M45*2)^2)   *   (   ( PI()*120 / (4*360) )  -  ( (SIN((120/2)*PI()/180)) * (COS((120/2)*PI()/180)) / 4 )   ), 4) ),2)),0)</f>
        <v>4.7699999999999996</v>
      </c>
      <c r="BC45" s="265">
        <f t="shared" ref="BC45:BC69" si="140">IF(F45&gt;0,ROUND(AY45*N45*P45,2),0)</f>
        <v>0</v>
      </c>
      <c r="BD45" s="265">
        <f t="shared" ref="BD45:BD69" si="141">SUM(Q45:U45,AH45:AL45)</f>
        <v>41.42</v>
      </c>
      <c r="BE45" s="265">
        <f t="shared" ref="BE45:BE69" si="142">IF(F45=0, ROUND( ( PI()*( (D45+M45*2)^2 ) / 4  ) * AY45,2),  ROUND( (D45+M45*2)*(F45+M45*2) * AY45,2))</f>
        <v>4.2699999999999996</v>
      </c>
      <c r="BF45" s="385">
        <f t="shared" ref="BF45:BF69" si="143">IF(($I45+M45-0.15)&lt;=2,($I45+M45+0.15),IF(($I45+M45)&lt;=3,2.35,($I45+M45+0.2)-0.85))</f>
        <v>1.3879999999999995</v>
      </c>
      <c r="BG45" s="385">
        <f t="shared" ref="BG45:BG69" si="144">IF(D45&gt;2,   (I45-F45-M45-0.11),IF(($I45+M45)&lt;=2,0,IF(($I45+M45)&gt;3,0.85,(I45+M45+0.2-BF45))))</f>
        <v>0</v>
      </c>
      <c r="BH45" s="385">
        <f t="shared" ref="BH45:BH69" si="145">IF(D45&gt;2,  ROUND(((1.42+0.4)+(0.91+0.4))*2*BG45,2), ROUND(AV45*AX45*BF45,2))</f>
        <v>2.72</v>
      </c>
      <c r="BI45" s="385">
        <f t="shared" ref="BI45:BI69" si="146">ROUND(((PI()*0.9^2)/4)*BG45,2)</f>
        <v>0</v>
      </c>
      <c r="BJ45" s="116">
        <f t="shared" ref="BJ45:BJ69" si="147">ROUND(BD45-BE45-BH45-BI45-BB45-BC45,2)</f>
        <v>29.66</v>
      </c>
      <c r="BK45" s="95"/>
    </row>
    <row r="46" spans="1:63" ht="14.25" x14ac:dyDescent="0.3">
      <c r="A46" s="144" t="s">
        <v>24612</v>
      </c>
      <c r="B46" s="379" t="s">
        <v>23695</v>
      </c>
      <c r="C46" s="145" t="s">
        <v>24613</v>
      </c>
      <c r="D46" s="416">
        <v>0.4</v>
      </c>
      <c r="E46" s="504"/>
      <c r="F46" s="504"/>
      <c r="G46" s="416" t="s">
        <v>23864</v>
      </c>
      <c r="H46" s="142">
        <v>28</v>
      </c>
      <c r="I46" s="143">
        <v>1.3720892857142859</v>
      </c>
      <c r="J46" s="143">
        <v>1.3215892857142855</v>
      </c>
      <c r="K46" s="452">
        <v>0.12</v>
      </c>
      <c r="L46" s="382">
        <f t="shared" si="125"/>
        <v>1.35</v>
      </c>
      <c r="M46" s="383">
        <f t="shared" si="126"/>
        <v>0.04</v>
      </c>
      <c r="N46" s="383">
        <f t="shared" si="127"/>
        <v>0.1</v>
      </c>
      <c r="O46" s="382">
        <f t="shared" si="128"/>
        <v>1.4900000000000002</v>
      </c>
      <c r="P46" s="382">
        <f t="shared" si="129"/>
        <v>1.08</v>
      </c>
      <c r="Q46" s="385">
        <f t="shared" ref="Q46:Q69" si="148">IF($O46&lt;=$W$4,ROUND(IF($O46&lt;1.5,$O46*$H46*$P46,1.5*$H46*$P46),2),0)</f>
        <v>45.06</v>
      </c>
      <c r="R46" s="385">
        <f t="shared" ref="R46:R69" si="149">IF($O46&gt;$W$4,ROUND(IF($O46&lt;1.5,$O46*$H46*$P46,1.5*$H46*$P46),2),0)</f>
        <v>0</v>
      </c>
      <c r="S46" s="385">
        <f t="shared" ref="S46:S69" si="150">IF($O46&gt;$W$4,ROUND(IF($O46&lt;1.5,0,IF($O46&gt;3,1.5*$H46*$P46,($O46-1.5)*$H46*$P46)),2),0)</f>
        <v>0</v>
      </c>
      <c r="T46" s="385">
        <f t="shared" ref="T46:T69" si="151">IF($O46&gt;$W$4,ROUND(IF($O46&lt;3,0,IF($O46&gt;4.5,1.5*$H46*$P46,($O46-3)*$H46*$P46)),2),0)</f>
        <v>0</v>
      </c>
      <c r="U46" s="385">
        <f t="shared" ref="U46:U69" si="152">IF($O46&gt;$W$4,ROUND(IF($O46&lt;4.5,0,IF($O46&gt;6,($O46-4.5)*$H46*$P46,($O46-4.5)*$H46*$P46)),2),0)</f>
        <v>0</v>
      </c>
      <c r="V46" s="384">
        <f t="shared" ref="V46:V69" si="153">IF($O46&gt;$W$4, IF( $O46&lt;=4,   ROUND($H46*($O46+0.5)*2,2),   0),0)</f>
        <v>0</v>
      </c>
      <c r="W46" s="726">
        <f t="shared" ref="W46:W69" si="154">IF($O46&gt;$W$4, IF( $O46&gt;4,   ROUND($H46*($O46+0.5)*2,2),   0),0)</f>
        <v>0</v>
      </c>
      <c r="X46" s="144" t="str">
        <f t="shared" si="36"/>
        <v>AA2</v>
      </c>
      <c r="Y46" s="416">
        <f t="shared" si="12"/>
        <v>1.2</v>
      </c>
      <c r="Z46" s="603" t="s">
        <v>1</v>
      </c>
      <c r="AA46" s="504">
        <f t="shared" si="130"/>
        <v>1.2</v>
      </c>
      <c r="AB46" s="591">
        <f t="shared" si="131"/>
        <v>1.3720892857142859</v>
      </c>
      <c r="AC46" s="592">
        <f t="shared" si="132"/>
        <v>0.04</v>
      </c>
      <c r="AD46" s="592">
        <f t="shared" si="16"/>
        <v>0.15</v>
      </c>
      <c r="AE46" s="593">
        <f t="shared" si="117"/>
        <v>1.56</v>
      </c>
      <c r="AF46" s="604">
        <f t="shared" si="133"/>
        <v>2.2000000000000002</v>
      </c>
      <c r="AG46" s="605">
        <f t="shared" si="119"/>
        <v>0.92</v>
      </c>
      <c r="AH46" s="595">
        <f t="shared" si="120"/>
        <v>0</v>
      </c>
      <c r="AI46" s="595">
        <f t="shared" si="121"/>
        <v>3.04</v>
      </c>
      <c r="AJ46" s="595">
        <f t="shared" si="122"/>
        <v>0.12</v>
      </c>
      <c r="AK46" s="595">
        <f t="shared" si="123"/>
        <v>0</v>
      </c>
      <c r="AL46" s="595">
        <f t="shared" si="124"/>
        <v>0</v>
      </c>
      <c r="AM46" s="596">
        <f t="shared" si="25"/>
        <v>15.16</v>
      </c>
      <c r="AN46" s="732">
        <f t="shared" si="26"/>
        <v>0</v>
      </c>
      <c r="AO46" s="144" t="s">
        <v>24612</v>
      </c>
      <c r="AP46" s="379" t="s">
        <v>23695</v>
      </c>
      <c r="AQ46" s="453" t="s">
        <v>24613</v>
      </c>
      <c r="AR46" s="416">
        <v>0.4</v>
      </c>
      <c r="AS46" s="504"/>
      <c r="AT46" s="504"/>
      <c r="AU46" s="142">
        <v>28</v>
      </c>
      <c r="AV46" s="416">
        <f t="shared" si="134"/>
        <v>1.4</v>
      </c>
      <c r="AW46" s="603" t="s">
        <v>1</v>
      </c>
      <c r="AX46" s="504">
        <f t="shared" si="135"/>
        <v>1.4</v>
      </c>
      <c r="AY46" s="384">
        <f t="shared" si="136"/>
        <v>26.6</v>
      </c>
      <c r="AZ46" s="384">
        <f t="shared" si="137"/>
        <v>0.1</v>
      </c>
      <c r="BA46" s="384">
        <f t="shared" si="138"/>
        <v>1.08</v>
      </c>
      <c r="BB46" s="382">
        <f t="shared" si="139"/>
        <v>5.38</v>
      </c>
      <c r="BC46" s="265">
        <f t="shared" si="140"/>
        <v>0</v>
      </c>
      <c r="BD46" s="265">
        <f t="shared" si="141"/>
        <v>48.22</v>
      </c>
      <c r="BE46" s="265">
        <f t="shared" si="142"/>
        <v>4.8099999999999996</v>
      </c>
      <c r="BF46" s="607">
        <f t="shared" si="143"/>
        <v>1.5620892857142858</v>
      </c>
      <c r="BG46" s="607">
        <f t="shared" si="144"/>
        <v>0</v>
      </c>
      <c r="BH46" s="607">
        <f t="shared" si="145"/>
        <v>3.06</v>
      </c>
      <c r="BI46" s="607">
        <f t="shared" si="146"/>
        <v>0</v>
      </c>
      <c r="BJ46" s="116">
        <f t="shared" si="147"/>
        <v>34.97</v>
      </c>
      <c r="BK46" s="95"/>
    </row>
    <row r="47" spans="1:63" ht="14.25" x14ac:dyDescent="0.3">
      <c r="A47" s="144" t="s">
        <v>24613</v>
      </c>
      <c r="B47" s="379" t="s">
        <v>23695</v>
      </c>
      <c r="C47" s="145" t="s">
        <v>24614</v>
      </c>
      <c r="D47" s="416">
        <v>0.4</v>
      </c>
      <c r="E47" s="504"/>
      <c r="F47" s="504"/>
      <c r="G47" s="416" t="s">
        <v>23864</v>
      </c>
      <c r="H47" s="142">
        <v>38</v>
      </c>
      <c r="I47" s="143">
        <v>1.4415892857142856</v>
      </c>
      <c r="J47" s="143">
        <v>1.3848332857142855</v>
      </c>
      <c r="K47" s="452">
        <v>0.2</v>
      </c>
      <c r="L47" s="382">
        <f t="shared" si="125"/>
        <v>1.41</v>
      </c>
      <c r="M47" s="383">
        <f t="shared" si="126"/>
        <v>0.04</v>
      </c>
      <c r="N47" s="383">
        <f t="shared" si="127"/>
        <v>0.1</v>
      </c>
      <c r="O47" s="382">
        <f t="shared" si="128"/>
        <v>1.55</v>
      </c>
      <c r="P47" s="382">
        <f t="shared" si="129"/>
        <v>1.08</v>
      </c>
      <c r="Q47" s="385">
        <f t="shared" si="148"/>
        <v>0</v>
      </c>
      <c r="R47" s="385">
        <f t="shared" si="149"/>
        <v>61.56</v>
      </c>
      <c r="S47" s="385">
        <f t="shared" si="150"/>
        <v>2.0499999999999998</v>
      </c>
      <c r="T47" s="385">
        <f t="shared" si="151"/>
        <v>0</v>
      </c>
      <c r="U47" s="385">
        <f t="shared" si="152"/>
        <v>0</v>
      </c>
      <c r="V47" s="384">
        <f t="shared" si="153"/>
        <v>155.80000000000001</v>
      </c>
      <c r="W47" s="726">
        <f t="shared" si="154"/>
        <v>0</v>
      </c>
      <c r="X47" s="144" t="str">
        <f t="shared" si="36"/>
        <v>AA3</v>
      </c>
      <c r="Y47" s="416">
        <f t="shared" si="12"/>
        <v>1.2</v>
      </c>
      <c r="Z47" s="603" t="s">
        <v>1</v>
      </c>
      <c r="AA47" s="504">
        <f t="shared" si="130"/>
        <v>1.2</v>
      </c>
      <c r="AB47" s="591">
        <f t="shared" si="131"/>
        <v>1.4415892857142856</v>
      </c>
      <c r="AC47" s="592">
        <f t="shared" si="132"/>
        <v>0.04</v>
      </c>
      <c r="AD47" s="592">
        <f t="shared" si="16"/>
        <v>0.15</v>
      </c>
      <c r="AE47" s="593">
        <f t="shared" si="117"/>
        <v>1.63</v>
      </c>
      <c r="AF47" s="604">
        <f t="shared" si="133"/>
        <v>2.2000000000000002</v>
      </c>
      <c r="AG47" s="605">
        <f t="shared" si="119"/>
        <v>0.92</v>
      </c>
      <c r="AH47" s="595">
        <f t="shared" si="120"/>
        <v>0</v>
      </c>
      <c r="AI47" s="595">
        <f t="shared" si="121"/>
        <v>3.04</v>
      </c>
      <c r="AJ47" s="595">
        <f t="shared" si="122"/>
        <v>0.26</v>
      </c>
      <c r="AK47" s="595">
        <f t="shared" si="123"/>
        <v>0</v>
      </c>
      <c r="AL47" s="595">
        <f t="shared" si="124"/>
        <v>0</v>
      </c>
      <c r="AM47" s="596">
        <f t="shared" si="25"/>
        <v>15.68</v>
      </c>
      <c r="AN47" s="732">
        <f t="shared" si="26"/>
        <v>0</v>
      </c>
      <c r="AO47" s="144" t="s">
        <v>24613</v>
      </c>
      <c r="AP47" s="379" t="s">
        <v>23695</v>
      </c>
      <c r="AQ47" s="453" t="s">
        <v>24614</v>
      </c>
      <c r="AR47" s="416">
        <v>0.4</v>
      </c>
      <c r="AS47" s="504"/>
      <c r="AT47" s="504"/>
      <c r="AU47" s="142">
        <v>38</v>
      </c>
      <c r="AV47" s="416">
        <f t="shared" si="134"/>
        <v>1.4</v>
      </c>
      <c r="AW47" s="603" t="s">
        <v>1</v>
      </c>
      <c r="AX47" s="504">
        <f t="shared" si="135"/>
        <v>1.4</v>
      </c>
      <c r="AY47" s="384">
        <f t="shared" si="136"/>
        <v>36.6</v>
      </c>
      <c r="AZ47" s="384">
        <f t="shared" si="137"/>
        <v>0.1</v>
      </c>
      <c r="BA47" s="384">
        <f t="shared" si="138"/>
        <v>1.08</v>
      </c>
      <c r="BB47" s="382">
        <f t="shared" si="139"/>
        <v>7.4</v>
      </c>
      <c r="BC47" s="265">
        <f t="shared" si="140"/>
        <v>0</v>
      </c>
      <c r="BD47" s="265">
        <f t="shared" si="141"/>
        <v>66.910000000000011</v>
      </c>
      <c r="BE47" s="265">
        <f t="shared" si="142"/>
        <v>6.62</v>
      </c>
      <c r="BF47" s="607">
        <f t="shared" si="143"/>
        <v>1.6315892857142855</v>
      </c>
      <c r="BG47" s="607">
        <f t="shared" si="144"/>
        <v>0</v>
      </c>
      <c r="BH47" s="607">
        <f t="shared" si="145"/>
        <v>3.2</v>
      </c>
      <c r="BI47" s="607">
        <f t="shared" si="146"/>
        <v>0</v>
      </c>
      <c r="BJ47" s="116">
        <f t="shared" si="147"/>
        <v>49.69</v>
      </c>
      <c r="BK47" s="95"/>
    </row>
    <row r="48" spans="1:63" ht="14.25" x14ac:dyDescent="0.3">
      <c r="A48" s="144" t="s">
        <v>24614</v>
      </c>
      <c r="B48" s="379" t="s">
        <v>23695</v>
      </c>
      <c r="C48" s="145" t="s">
        <v>24615</v>
      </c>
      <c r="D48" s="416">
        <v>0.6</v>
      </c>
      <c r="E48" s="504"/>
      <c r="F48" s="504"/>
      <c r="G48" s="416" t="s">
        <v>23864</v>
      </c>
      <c r="H48" s="142">
        <v>20</v>
      </c>
      <c r="I48" s="143">
        <v>1.5848332857142866</v>
      </c>
      <c r="J48" s="143">
        <v>1.6448332857142871</v>
      </c>
      <c r="K48" s="452">
        <v>0</v>
      </c>
      <c r="L48" s="382">
        <f t="shared" si="125"/>
        <v>1.61</v>
      </c>
      <c r="M48" s="383">
        <f t="shared" si="126"/>
        <v>0.06</v>
      </c>
      <c r="N48" s="383">
        <f t="shared" si="127"/>
        <v>0.12</v>
      </c>
      <c r="O48" s="382">
        <f t="shared" si="128"/>
        <v>1.79</v>
      </c>
      <c r="P48" s="382">
        <f t="shared" si="129"/>
        <v>1.3199999999999998</v>
      </c>
      <c r="Q48" s="385">
        <f t="shared" si="148"/>
        <v>0</v>
      </c>
      <c r="R48" s="385">
        <f t="shared" si="149"/>
        <v>39.6</v>
      </c>
      <c r="S48" s="385">
        <f t="shared" si="150"/>
        <v>7.66</v>
      </c>
      <c r="T48" s="385">
        <f t="shared" si="151"/>
        <v>0</v>
      </c>
      <c r="U48" s="385">
        <f t="shared" si="152"/>
        <v>0</v>
      </c>
      <c r="V48" s="384">
        <f t="shared" si="153"/>
        <v>91.6</v>
      </c>
      <c r="W48" s="726">
        <f t="shared" si="154"/>
        <v>0</v>
      </c>
      <c r="X48" s="144" t="str">
        <f t="shared" si="36"/>
        <v>AA4</v>
      </c>
      <c r="Y48" s="416">
        <f t="shared" si="12"/>
        <v>1.2</v>
      </c>
      <c r="Z48" s="603" t="s">
        <v>1</v>
      </c>
      <c r="AA48" s="504">
        <f t="shared" si="130"/>
        <v>1.2</v>
      </c>
      <c r="AB48" s="591">
        <f t="shared" si="131"/>
        <v>1.5848332857142866</v>
      </c>
      <c r="AC48" s="592">
        <f t="shared" si="132"/>
        <v>0.06</v>
      </c>
      <c r="AD48" s="592">
        <f t="shared" si="16"/>
        <v>0.15</v>
      </c>
      <c r="AE48" s="593">
        <f t="shared" si="117"/>
        <v>1.79</v>
      </c>
      <c r="AF48" s="604">
        <f t="shared" si="133"/>
        <v>2.2000000000000002</v>
      </c>
      <c r="AG48" s="605">
        <f t="shared" si="119"/>
        <v>0.68</v>
      </c>
      <c r="AH48" s="595">
        <f t="shared" si="120"/>
        <v>0</v>
      </c>
      <c r="AI48" s="595">
        <f t="shared" si="121"/>
        <v>2.2400000000000002</v>
      </c>
      <c r="AJ48" s="595">
        <f t="shared" si="122"/>
        <v>0.43</v>
      </c>
      <c r="AK48" s="595">
        <f t="shared" si="123"/>
        <v>0</v>
      </c>
      <c r="AL48" s="595">
        <f t="shared" si="124"/>
        <v>0</v>
      </c>
      <c r="AM48" s="596">
        <f t="shared" si="25"/>
        <v>12.46</v>
      </c>
      <c r="AN48" s="732">
        <f t="shared" si="26"/>
        <v>0</v>
      </c>
      <c r="AO48" s="144" t="s">
        <v>24614</v>
      </c>
      <c r="AP48" s="379" t="s">
        <v>23695</v>
      </c>
      <c r="AQ48" s="453" t="s">
        <v>24615</v>
      </c>
      <c r="AR48" s="416">
        <v>0.6</v>
      </c>
      <c r="AS48" s="504"/>
      <c r="AT48" s="504"/>
      <c r="AU48" s="142">
        <v>20</v>
      </c>
      <c r="AV48" s="416">
        <f t="shared" si="134"/>
        <v>1.4</v>
      </c>
      <c r="AW48" s="603" t="s">
        <v>1</v>
      </c>
      <c r="AX48" s="504">
        <f t="shared" si="135"/>
        <v>1.4</v>
      </c>
      <c r="AY48" s="384">
        <f t="shared" si="136"/>
        <v>18.600000000000001</v>
      </c>
      <c r="AZ48" s="384">
        <f t="shared" si="137"/>
        <v>0.12</v>
      </c>
      <c r="BA48" s="384">
        <f t="shared" si="138"/>
        <v>1.3199999999999998</v>
      </c>
      <c r="BB48" s="382">
        <f t="shared" si="139"/>
        <v>5.89</v>
      </c>
      <c r="BC48" s="265">
        <f t="shared" si="140"/>
        <v>0</v>
      </c>
      <c r="BD48" s="265">
        <f t="shared" si="141"/>
        <v>49.930000000000007</v>
      </c>
      <c r="BE48" s="265">
        <f t="shared" si="142"/>
        <v>7.57</v>
      </c>
      <c r="BF48" s="607">
        <f t="shared" si="143"/>
        <v>1.7948332857142866</v>
      </c>
      <c r="BG48" s="607">
        <f t="shared" si="144"/>
        <v>0</v>
      </c>
      <c r="BH48" s="607">
        <f t="shared" si="145"/>
        <v>3.52</v>
      </c>
      <c r="BI48" s="607">
        <f t="shared" si="146"/>
        <v>0</v>
      </c>
      <c r="BJ48" s="116">
        <f t="shared" si="147"/>
        <v>32.950000000000003</v>
      </c>
      <c r="BK48" s="95"/>
    </row>
    <row r="49" spans="1:63" ht="14.25" x14ac:dyDescent="0.3">
      <c r="A49" s="144" t="s">
        <v>24615</v>
      </c>
      <c r="B49" s="379" t="s">
        <v>23695</v>
      </c>
      <c r="C49" s="145" t="s">
        <v>24587</v>
      </c>
      <c r="D49" s="416">
        <v>0.6</v>
      </c>
      <c r="E49" s="504"/>
      <c r="F49" s="504"/>
      <c r="G49" s="416" t="s">
        <v>23864</v>
      </c>
      <c r="H49" s="142">
        <v>11</v>
      </c>
      <c r="I49" s="143">
        <v>1.6448332857142871</v>
      </c>
      <c r="J49" s="143">
        <v>1.5785332857142871</v>
      </c>
      <c r="K49" s="452">
        <v>0</v>
      </c>
      <c r="L49" s="382">
        <f t="shared" si="125"/>
        <v>1.61</v>
      </c>
      <c r="M49" s="383">
        <f t="shared" si="126"/>
        <v>0.06</v>
      </c>
      <c r="N49" s="383">
        <f t="shared" si="127"/>
        <v>0.12</v>
      </c>
      <c r="O49" s="382">
        <f t="shared" si="128"/>
        <v>1.79</v>
      </c>
      <c r="P49" s="382">
        <f t="shared" si="129"/>
        <v>1.3199999999999998</v>
      </c>
      <c r="Q49" s="385">
        <f t="shared" si="148"/>
        <v>0</v>
      </c>
      <c r="R49" s="385">
        <f t="shared" si="149"/>
        <v>21.78</v>
      </c>
      <c r="S49" s="385">
        <f t="shared" si="150"/>
        <v>4.21</v>
      </c>
      <c r="T49" s="385">
        <f t="shared" si="151"/>
        <v>0</v>
      </c>
      <c r="U49" s="385">
        <f t="shared" si="152"/>
        <v>0</v>
      </c>
      <c r="V49" s="384">
        <f t="shared" si="153"/>
        <v>50.38</v>
      </c>
      <c r="W49" s="726">
        <f t="shared" si="154"/>
        <v>0</v>
      </c>
      <c r="X49" s="144" t="str">
        <f t="shared" si="36"/>
        <v>AA5</v>
      </c>
      <c r="Y49" s="416">
        <f t="shared" si="12"/>
        <v>1.2</v>
      </c>
      <c r="Z49" s="603" t="s">
        <v>1</v>
      </c>
      <c r="AA49" s="504">
        <f t="shared" si="130"/>
        <v>1.2</v>
      </c>
      <c r="AB49" s="591">
        <f t="shared" si="131"/>
        <v>1.6448332857142871</v>
      </c>
      <c r="AC49" s="592">
        <f t="shared" si="132"/>
        <v>0.06</v>
      </c>
      <c r="AD49" s="592">
        <f t="shared" si="16"/>
        <v>0.15</v>
      </c>
      <c r="AE49" s="593">
        <f t="shared" si="117"/>
        <v>1.85</v>
      </c>
      <c r="AF49" s="604">
        <f t="shared" si="133"/>
        <v>2.2000000000000002</v>
      </c>
      <c r="AG49" s="605">
        <f t="shared" si="119"/>
        <v>0.68</v>
      </c>
      <c r="AH49" s="595">
        <f t="shared" si="120"/>
        <v>0</v>
      </c>
      <c r="AI49" s="595">
        <f t="shared" si="121"/>
        <v>2.2400000000000002</v>
      </c>
      <c r="AJ49" s="595">
        <f t="shared" si="122"/>
        <v>0.52</v>
      </c>
      <c r="AK49" s="595">
        <f t="shared" si="123"/>
        <v>0</v>
      </c>
      <c r="AL49" s="595">
        <f t="shared" si="124"/>
        <v>0</v>
      </c>
      <c r="AM49" s="596">
        <f t="shared" si="25"/>
        <v>12.78</v>
      </c>
      <c r="AN49" s="732">
        <f t="shared" si="26"/>
        <v>0</v>
      </c>
      <c r="AO49" s="144" t="s">
        <v>24615</v>
      </c>
      <c r="AP49" s="379" t="s">
        <v>23695</v>
      </c>
      <c r="AQ49" s="453" t="s">
        <v>24587</v>
      </c>
      <c r="AR49" s="416">
        <v>0.6</v>
      </c>
      <c r="AS49" s="504"/>
      <c r="AT49" s="504"/>
      <c r="AU49" s="142">
        <v>11</v>
      </c>
      <c r="AV49" s="416">
        <f t="shared" si="134"/>
        <v>1.4</v>
      </c>
      <c r="AW49" s="603" t="s">
        <v>1</v>
      </c>
      <c r="AX49" s="504">
        <f t="shared" si="135"/>
        <v>1.4</v>
      </c>
      <c r="AY49" s="384">
        <f t="shared" si="136"/>
        <v>9.6</v>
      </c>
      <c r="AZ49" s="384">
        <f t="shared" si="137"/>
        <v>0.12</v>
      </c>
      <c r="BA49" s="384">
        <f t="shared" si="138"/>
        <v>1.3199999999999998</v>
      </c>
      <c r="BB49" s="382">
        <f t="shared" si="139"/>
        <v>3.04</v>
      </c>
      <c r="BC49" s="265">
        <f t="shared" si="140"/>
        <v>0</v>
      </c>
      <c r="BD49" s="265">
        <f t="shared" si="141"/>
        <v>28.750000000000004</v>
      </c>
      <c r="BE49" s="265">
        <f t="shared" si="142"/>
        <v>3.91</v>
      </c>
      <c r="BF49" s="607">
        <f t="shared" si="143"/>
        <v>1.8548332857142871</v>
      </c>
      <c r="BG49" s="607">
        <f t="shared" si="144"/>
        <v>0</v>
      </c>
      <c r="BH49" s="607">
        <f t="shared" si="145"/>
        <v>3.64</v>
      </c>
      <c r="BI49" s="607">
        <f t="shared" si="146"/>
        <v>0</v>
      </c>
      <c r="BJ49" s="116">
        <f t="shared" si="147"/>
        <v>18.16</v>
      </c>
      <c r="BK49" s="95"/>
    </row>
    <row r="50" spans="1:63" ht="14.25" x14ac:dyDescent="0.3">
      <c r="A50" s="144" t="s">
        <v>24587</v>
      </c>
      <c r="B50" s="379" t="s">
        <v>23695</v>
      </c>
      <c r="C50" s="145" t="s">
        <v>24616</v>
      </c>
      <c r="D50" s="416">
        <v>0.6</v>
      </c>
      <c r="E50" s="504"/>
      <c r="F50" s="504"/>
      <c r="G50" s="416" t="s">
        <v>23864</v>
      </c>
      <c r="H50" s="142">
        <v>36</v>
      </c>
      <c r="I50" s="143">
        <v>1.5785332857142871</v>
      </c>
      <c r="J50" s="143">
        <v>1.3468332857142871</v>
      </c>
      <c r="K50" s="452">
        <v>0</v>
      </c>
      <c r="L50" s="382">
        <f t="shared" si="125"/>
        <v>1.46</v>
      </c>
      <c r="M50" s="383">
        <f t="shared" si="126"/>
        <v>0.06</v>
      </c>
      <c r="N50" s="383">
        <f t="shared" si="127"/>
        <v>0.12</v>
      </c>
      <c r="O50" s="382">
        <f t="shared" si="128"/>
        <v>1.6400000000000001</v>
      </c>
      <c r="P50" s="382">
        <f t="shared" si="129"/>
        <v>1.3199999999999998</v>
      </c>
      <c r="Q50" s="385">
        <f t="shared" si="148"/>
        <v>0</v>
      </c>
      <c r="R50" s="385">
        <f t="shared" si="149"/>
        <v>71.28</v>
      </c>
      <c r="S50" s="385">
        <f t="shared" si="150"/>
        <v>6.65</v>
      </c>
      <c r="T50" s="385">
        <f t="shared" si="151"/>
        <v>0</v>
      </c>
      <c r="U50" s="385">
        <f t="shared" si="152"/>
        <v>0</v>
      </c>
      <c r="V50" s="384">
        <f t="shared" si="153"/>
        <v>154.08000000000001</v>
      </c>
      <c r="W50" s="726">
        <f t="shared" si="154"/>
        <v>0</v>
      </c>
      <c r="X50" s="144" t="str">
        <f t="shared" si="36"/>
        <v>AA6</v>
      </c>
      <c r="Y50" s="416">
        <f t="shared" si="12"/>
        <v>1.2</v>
      </c>
      <c r="Z50" s="603" t="s">
        <v>1</v>
      </c>
      <c r="AA50" s="504">
        <f t="shared" si="130"/>
        <v>1.2</v>
      </c>
      <c r="AB50" s="591">
        <f t="shared" si="131"/>
        <v>1.5785332857142871</v>
      </c>
      <c r="AC50" s="592">
        <f t="shared" si="132"/>
        <v>0.06</v>
      </c>
      <c r="AD50" s="592">
        <f t="shared" si="16"/>
        <v>0.15</v>
      </c>
      <c r="AE50" s="593">
        <f t="shared" si="117"/>
        <v>1.79</v>
      </c>
      <c r="AF50" s="604">
        <f t="shared" si="133"/>
        <v>2.2000000000000002</v>
      </c>
      <c r="AG50" s="605">
        <f t="shared" si="119"/>
        <v>0.68</v>
      </c>
      <c r="AH50" s="595">
        <f t="shared" si="120"/>
        <v>0</v>
      </c>
      <c r="AI50" s="595">
        <f t="shared" si="121"/>
        <v>2.2400000000000002</v>
      </c>
      <c r="AJ50" s="595">
        <f t="shared" si="122"/>
        <v>0.43</v>
      </c>
      <c r="AK50" s="595">
        <f t="shared" si="123"/>
        <v>0</v>
      </c>
      <c r="AL50" s="595">
        <f t="shared" si="124"/>
        <v>0</v>
      </c>
      <c r="AM50" s="596">
        <f t="shared" si="25"/>
        <v>12.46</v>
      </c>
      <c r="AN50" s="732">
        <f t="shared" si="26"/>
        <v>0</v>
      </c>
      <c r="AO50" s="144" t="s">
        <v>24587</v>
      </c>
      <c r="AP50" s="379" t="s">
        <v>23695</v>
      </c>
      <c r="AQ50" s="453" t="s">
        <v>24616</v>
      </c>
      <c r="AR50" s="416">
        <v>0.6</v>
      </c>
      <c r="AS50" s="504"/>
      <c r="AT50" s="504"/>
      <c r="AU50" s="142">
        <v>36</v>
      </c>
      <c r="AV50" s="416">
        <f t="shared" si="134"/>
        <v>1.4</v>
      </c>
      <c r="AW50" s="603" t="s">
        <v>1</v>
      </c>
      <c r="AX50" s="504">
        <f t="shared" si="135"/>
        <v>1.4</v>
      </c>
      <c r="AY50" s="384">
        <f t="shared" si="136"/>
        <v>34.6</v>
      </c>
      <c r="AZ50" s="384">
        <f t="shared" si="137"/>
        <v>0.12</v>
      </c>
      <c r="BA50" s="384">
        <f t="shared" si="138"/>
        <v>1.3199999999999998</v>
      </c>
      <c r="BB50" s="382">
        <f t="shared" si="139"/>
        <v>10.95</v>
      </c>
      <c r="BC50" s="265">
        <f t="shared" si="140"/>
        <v>0</v>
      </c>
      <c r="BD50" s="265">
        <f t="shared" si="141"/>
        <v>80.600000000000009</v>
      </c>
      <c r="BE50" s="265">
        <f t="shared" si="142"/>
        <v>14.09</v>
      </c>
      <c r="BF50" s="607">
        <f t="shared" si="143"/>
        <v>1.788533285714287</v>
      </c>
      <c r="BG50" s="607">
        <f t="shared" si="144"/>
        <v>0</v>
      </c>
      <c r="BH50" s="607">
        <f t="shared" si="145"/>
        <v>3.51</v>
      </c>
      <c r="BI50" s="607">
        <f t="shared" si="146"/>
        <v>0</v>
      </c>
      <c r="BJ50" s="116">
        <f t="shared" si="147"/>
        <v>52.05</v>
      </c>
      <c r="BK50" s="95"/>
    </row>
    <row r="51" spans="1:63" ht="14.25" x14ac:dyDescent="0.3">
      <c r="A51" s="144" t="s">
        <v>24616</v>
      </c>
      <c r="B51" s="379" t="s">
        <v>23695</v>
      </c>
      <c r="C51" s="145" t="s">
        <v>24590</v>
      </c>
      <c r="D51" s="416">
        <v>0.6</v>
      </c>
      <c r="E51" s="504"/>
      <c r="F51" s="504"/>
      <c r="G51" s="416" t="s">
        <v>23864</v>
      </c>
      <c r="H51" s="142">
        <v>34</v>
      </c>
      <c r="I51" s="143">
        <v>1.3468332857142871</v>
      </c>
      <c r="J51" s="143">
        <v>1.4386332857142872</v>
      </c>
      <c r="K51" s="452">
        <v>0.2</v>
      </c>
      <c r="L51" s="382">
        <f t="shared" si="125"/>
        <v>1.39</v>
      </c>
      <c r="M51" s="383">
        <f t="shared" si="126"/>
        <v>0.06</v>
      </c>
      <c r="N51" s="383">
        <f t="shared" si="127"/>
        <v>0.12</v>
      </c>
      <c r="O51" s="382">
        <f t="shared" si="128"/>
        <v>1.5699999999999998</v>
      </c>
      <c r="P51" s="382">
        <f t="shared" si="129"/>
        <v>1.3199999999999998</v>
      </c>
      <c r="Q51" s="385">
        <f t="shared" si="148"/>
        <v>0</v>
      </c>
      <c r="R51" s="385">
        <f t="shared" si="149"/>
        <v>67.319999999999993</v>
      </c>
      <c r="S51" s="385">
        <f t="shared" si="150"/>
        <v>3.14</v>
      </c>
      <c r="T51" s="385">
        <f t="shared" si="151"/>
        <v>0</v>
      </c>
      <c r="U51" s="385">
        <f t="shared" si="152"/>
        <v>0</v>
      </c>
      <c r="V51" s="384">
        <f t="shared" si="153"/>
        <v>140.76</v>
      </c>
      <c r="W51" s="726">
        <f t="shared" si="154"/>
        <v>0</v>
      </c>
      <c r="X51" s="144" t="str">
        <f t="shared" si="36"/>
        <v>AA7</v>
      </c>
      <c r="Y51" s="416">
        <f t="shared" si="12"/>
        <v>1.2</v>
      </c>
      <c r="Z51" s="603" t="s">
        <v>1</v>
      </c>
      <c r="AA51" s="504">
        <f t="shared" si="130"/>
        <v>1.2</v>
      </c>
      <c r="AB51" s="591">
        <f t="shared" si="131"/>
        <v>1.3468332857142871</v>
      </c>
      <c r="AC51" s="592">
        <f t="shared" si="132"/>
        <v>0.06</v>
      </c>
      <c r="AD51" s="592">
        <f t="shared" si="16"/>
        <v>0.15</v>
      </c>
      <c r="AE51" s="593">
        <f t="shared" si="117"/>
        <v>1.56</v>
      </c>
      <c r="AF51" s="604">
        <f t="shared" si="133"/>
        <v>2.2000000000000002</v>
      </c>
      <c r="AG51" s="605">
        <f t="shared" si="119"/>
        <v>0.68</v>
      </c>
      <c r="AH51" s="595">
        <f t="shared" si="120"/>
        <v>0</v>
      </c>
      <c r="AI51" s="595">
        <f t="shared" si="121"/>
        <v>2.2400000000000002</v>
      </c>
      <c r="AJ51" s="595">
        <f t="shared" si="122"/>
        <v>0.09</v>
      </c>
      <c r="AK51" s="595">
        <f t="shared" si="123"/>
        <v>0</v>
      </c>
      <c r="AL51" s="595">
        <f t="shared" si="124"/>
        <v>0</v>
      </c>
      <c r="AM51" s="596">
        <f t="shared" si="25"/>
        <v>11.21</v>
      </c>
      <c r="AN51" s="732">
        <f t="shared" si="26"/>
        <v>0</v>
      </c>
      <c r="AO51" s="144" t="s">
        <v>24616</v>
      </c>
      <c r="AP51" s="379" t="s">
        <v>23695</v>
      </c>
      <c r="AQ51" s="453" t="s">
        <v>24590</v>
      </c>
      <c r="AR51" s="416">
        <v>0.6</v>
      </c>
      <c r="AS51" s="504"/>
      <c r="AT51" s="504"/>
      <c r="AU51" s="142">
        <v>34</v>
      </c>
      <c r="AV51" s="416">
        <f t="shared" si="134"/>
        <v>1.4</v>
      </c>
      <c r="AW51" s="603" t="s">
        <v>1</v>
      </c>
      <c r="AX51" s="504">
        <f t="shared" si="135"/>
        <v>1.4</v>
      </c>
      <c r="AY51" s="384">
        <f t="shared" si="136"/>
        <v>32.6</v>
      </c>
      <c r="AZ51" s="384">
        <f t="shared" si="137"/>
        <v>0.12</v>
      </c>
      <c r="BA51" s="384">
        <f t="shared" si="138"/>
        <v>1.3199999999999998</v>
      </c>
      <c r="BB51" s="382">
        <f t="shared" si="139"/>
        <v>10.31</v>
      </c>
      <c r="BC51" s="265">
        <f t="shared" si="140"/>
        <v>0</v>
      </c>
      <c r="BD51" s="265">
        <f t="shared" si="141"/>
        <v>72.789999999999992</v>
      </c>
      <c r="BE51" s="265">
        <f t="shared" si="142"/>
        <v>13.27</v>
      </c>
      <c r="BF51" s="607">
        <f t="shared" si="143"/>
        <v>1.556833285714287</v>
      </c>
      <c r="BG51" s="607">
        <f t="shared" si="144"/>
        <v>0</v>
      </c>
      <c r="BH51" s="607">
        <f t="shared" si="145"/>
        <v>3.05</v>
      </c>
      <c r="BI51" s="607">
        <f t="shared" si="146"/>
        <v>0</v>
      </c>
      <c r="BJ51" s="116">
        <f t="shared" si="147"/>
        <v>46.16</v>
      </c>
      <c r="BK51" s="95"/>
    </row>
    <row r="52" spans="1:63" ht="14.25" x14ac:dyDescent="0.3">
      <c r="A52" s="144" t="s">
        <v>24590</v>
      </c>
      <c r="B52" s="379" t="s">
        <v>23695</v>
      </c>
      <c r="C52" s="145" t="s">
        <v>24617</v>
      </c>
      <c r="D52" s="416">
        <v>0.8</v>
      </c>
      <c r="E52" s="504"/>
      <c r="F52" s="504"/>
      <c r="G52" s="416" t="s">
        <v>23864</v>
      </c>
      <c r="H52" s="142">
        <v>36</v>
      </c>
      <c r="I52" s="143">
        <v>1.6386332857142873</v>
      </c>
      <c r="J52" s="143">
        <v>1.6386332857142873</v>
      </c>
      <c r="K52" s="452">
        <v>0</v>
      </c>
      <c r="L52" s="382">
        <f t="shared" si="125"/>
        <v>1.64</v>
      </c>
      <c r="M52" s="383">
        <f t="shared" si="126"/>
        <v>0.08</v>
      </c>
      <c r="N52" s="383">
        <f t="shared" si="127"/>
        <v>0.16</v>
      </c>
      <c r="O52" s="382">
        <f t="shared" si="128"/>
        <v>1.88</v>
      </c>
      <c r="P52" s="382">
        <f t="shared" si="129"/>
        <v>1.56</v>
      </c>
      <c r="Q52" s="385">
        <f t="shared" si="148"/>
        <v>0</v>
      </c>
      <c r="R52" s="385">
        <f t="shared" si="149"/>
        <v>84.24</v>
      </c>
      <c r="S52" s="385">
        <f t="shared" si="150"/>
        <v>21.34</v>
      </c>
      <c r="T52" s="385">
        <f t="shared" si="151"/>
        <v>0</v>
      </c>
      <c r="U52" s="385">
        <f t="shared" si="152"/>
        <v>0</v>
      </c>
      <c r="V52" s="384">
        <f t="shared" si="153"/>
        <v>171.36</v>
      </c>
      <c r="W52" s="726">
        <f t="shared" si="154"/>
        <v>0</v>
      </c>
      <c r="X52" s="144" t="str">
        <f t="shared" si="36"/>
        <v>AA8</v>
      </c>
      <c r="Y52" s="416">
        <f t="shared" si="12"/>
        <v>1.3</v>
      </c>
      <c r="Z52" s="603" t="s">
        <v>1</v>
      </c>
      <c r="AA52" s="504">
        <f t="shared" si="130"/>
        <v>1.3</v>
      </c>
      <c r="AB52" s="591">
        <f t="shared" si="131"/>
        <v>1.6386332857142873</v>
      </c>
      <c r="AC52" s="592">
        <f t="shared" si="132"/>
        <v>0.08</v>
      </c>
      <c r="AD52" s="592">
        <f t="shared" si="16"/>
        <v>0.15</v>
      </c>
      <c r="AE52" s="593">
        <f t="shared" si="117"/>
        <v>1.87</v>
      </c>
      <c r="AF52" s="604">
        <f t="shared" si="133"/>
        <v>2.2999999999999998</v>
      </c>
      <c r="AG52" s="605">
        <f t="shared" si="119"/>
        <v>0.74</v>
      </c>
      <c r="AH52" s="595">
        <f t="shared" si="120"/>
        <v>0</v>
      </c>
      <c r="AI52" s="595">
        <f t="shared" si="121"/>
        <v>2.5499999999999998</v>
      </c>
      <c r="AJ52" s="595">
        <f t="shared" si="122"/>
        <v>0.63</v>
      </c>
      <c r="AK52" s="595">
        <f t="shared" si="123"/>
        <v>0</v>
      </c>
      <c r="AL52" s="595">
        <f t="shared" si="124"/>
        <v>0</v>
      </c>
      <c r="AM52" s="596">
        <f t="shared" si="25"/>
        <v>14.03</v>
      </c>
      <c r="AN52" s="732">
        <f t="shared" si="26"/>
        <v>0</v>
      </c>
      <c r="AO52" s="144" t="s">
        <v>24590</v>
      </c>
      <c r="AP52" s="379" t="s">
        <v>23695</v>
      </c>
      <c r="AQ52" s="453" t="s">
        <v>24617</v>
      </c>
      <c r="AR52" s="416">
        <v>0.8</v>
      </c>
      <c r="AS52" s="504"/>
      <c r="AT52" s="504"/>
      <c r="AU52" s="142">
        <v>36</v>
      </c>
      <c r="AV52" s="416">
        <f t="shared" si="134"/>
        <v>1.5</v>
      </c>
      <c r="AW52" s="603" t="s">
        <v>1</v>
      </c>
      <c r="AX52" s="504">
        <f t="shared" si="135"/>
        <v>1.5</v>
      </c>
      <c r="AY52" s="384">
        <f t="shared" si="136"/>
        <v>34.5</v>
      </c>
      <c r="AZ52" s="384">
        <f t="shared" si="137"/>
        <v>0.16</v>
      </c>
      <c r="BA52" s="384">
        <f t="shared" si="138"/>
        <v>1.56</v>
      </c>
      <c r="BB52" s="382">
        <f t="shared" si="139"/>
        <v>16.649999999999999</v>
      </c>
      <c r="BC52" s="265">
        <f t="shared" si="140"/>
        <v>0</v>
      </c>
      <c r="BD52" s="265">
        <f t="shared" si="141"/>
        <v>108.75999999999999</v>
      </c>
      <c r="BE52" s="265">
        <f t="shared" si="142"/>
        <v>24.97</v>
      </c>
      <c r="BF52" s="607">
        <f t="shared" si="143"/>
        <v>1.8686332857142873</v>
      </c>
      <c r="BG52" s="607">
        <f t="shared" si="144"/>
        <v>0</v>
      </c>
      <c r="BH52" s="607">
        <f t="shared" si="145"/>
        <v>4.2</v>
      </c>
      <c r="BI52" s="607">
        <f t="shared" si="146"/>
        <v>0</v>
      </c>
      <c r="BJ52" s="116">
        <f t="shared" si="147"/>
        <v>62.94</v>
      </c>
      <c r="BK52" s="95"/>
    </row>
    <row r="53" spans="1:63" ht="14.25" x14ac:dyDescent="0.3">
      <c r="A53" s="144" t="s">
        <v>24617</v>
      </c>
      <c r="B53" s="379" t="s">
        <v>23695</v>
      </c>
      <c r="C53" s="145" t="s">
        <v>24596</v>
      </c>
      <c r="D53" s="416">
        <v>0.8</v>
      </c>
      <c r="E53" s="504"/>
      <c r="F53" s="504"/>
      <c r="G53" s="416" t="s">
        <v>23864</v>
      </c>
      <c r="H53" s="142">
        <v>35</v>
      </c>
      <c r="I53" s="143">
        <v>1.6386332857142873</v>
      </c>
      <c r="J53" s="143">
        <v>1.6356332857142872</v>
      </c>
      <c r="K53" s="452">
        <v>0</v>
      </c>
      <c r="L53" s="382">
        <f t="shared" si="125"/>
        <v>1.64</v>
      </c>
      <c r="M53" s="383">
        <f t="shared" si="126"/>
        <v>0.08</v>
      </c>
      <c r="N53" s="383">
        <f t="shared" si="127"/>
        <v>0.16</v>
      </c>
      <c r="O53" s="382">
        <f t="shared" si="128"/>
        <v>1.88</v>
      </c>
      <c r="P53" s="382">
        <f t="shared" si="129"/>
        <v>1.56</v>
      </c>
      <c r="Q53" s="385">
        <f t="shared" si="148"/>
        <v>0</v>
      </c>
      <c r="R53" s="385">
        <f t="shared" si="149"/>
        <v>81.900000000000006</v>
      </c>
      <c r="S53" s="385">
        <f t="shared" si="150"/>
        <v>20.75</v>
      </c>
      <c r="T53" s="385">
        <f t="shared" si="151"/>
        <v>0</v>
      </c>
      <c r="U53" s="385">
        <f t="shared" si="152"/>
        <v>0</v>
      </c>
      <c r="V53" s="384">
        <f t="shared" si="153"/>
        <v>166.6</v>
      </c>
      <c r="W53" s="726">
        <f t="shared" si="154"/>
        <v>0</v>
      </c>
      <c r="X53" s="144" t="str">
        <f t="shared" si="36"/>
        <v>AA9</v>
      </c>
      <c r="Y53" s="416">
        <f t="shared" si="12"/>
        <v>1.3</v>
      </c>
      <c r="Z53" s="603" t="s">
        <v>1</v>
      </c>
      <c r="AA53" s="504">
        <f t="shared" si="130"/>
        <v>1.3</v>
      </c>
      <c r="AB53" s="591">
        <f t="shared" si="131"/>
        <v>1.6386332857142873</v>
      </c>
      <c r="AC53" s="592">
        <f t="shared" si="132"/>
        <v>0.08</v>
      </c>
      <c r="AD53" s="592">
        <f t="shared" si="16"/>
        <v>0.15</v>
      </c>
      <c r="AE53" s="593">
        <f t="shared" si="117"/>
        <v>1.87</v>
      </c>
      <c r="AF53" s="604">
        <f t="shared" si="133"/>
        <v>2.2999999999999998</v>
      </c>
      <c r="AG53" s="605">
        <f t="shared" si="119"/>
        <v>0.74</v>
      </c>
      <c r="AH53" s="595">
        <f t="shared" si="120"/>
        <v>0</v>
      </c>
      <c r="AI53" s="595">
        <f t="shared" si="121"/>
        <v>2.5499999999999998</v>
      </c>
      <c r="AJ53" s="595">
        <f t="shared" si="122"/>
        <v>0.63</v>
      </c>
      <c r="AK53" s="595">
        <f t="shared" si="123"/>
        <v>0</v>
      </c>
      <c r="AL53" s="595">
        <f t="shared" si="124"/>
        <v>0</v>
      </c>
      <c r="AM53" s="596">
        <f t="shared" si="25"/>
        <v>14.03</v>
      </c>
      <c r="AN53" s="732">
        <f t="shared" si="26"/>
        <v>0</v>
      </c>
      <c r="AO53" s="144" t="s">
        <v>24617</v>
      </c>
      <c r="AP53" s="379" t="s">
        <v>23695</v>
      </c>
      <c r="AQ53" s="453" t="s">
        <v>24596</v>
      </c>
      <c r="AR53" s="416">
        <v>0.8</v>
      </c>
      <c r="AS53" s="504"/>
      <c r="AT53" s="504"/>
      <c r="AU53" s="142">
        <v>35</v>
      </c>
      <c r="AV53" s="416">
        <f t="shared" si="134"/>
        <v>1.5</v>
      </c>
      <c r="AW53" s="603" t="s">
        <v>1</v>
      </c>
      <c r="AX53" s="504">
        <f t="shared" si="135"/>
        <v>1.5</v>
      </c>
      <c r="AY53" s="384">
        <f t="shared" si="136"/>
        <v>33.5</v>
      </c>
      <c r="AZ53" s="384">
        <f t="shared" si="137"/>
        <v>0.16</v>
      </c>
      <c r="BA53" s="384">
        <f t="shared" si="138"/>
        <v>1.56</v>
      </c>
      <c r="BB53" s="382">
        <f t="shared" si="139"/>
        <v>16.16</v>
      </c>
      <c r="BC53" s="265">
        <f t="shared" si="140"/>
        <v>0</v>
      </c>
      <c r="BD53" s="265">
        <f t="shared" si="141"/>
        <v>105.83</v>
      </c>
      <c r="BE53" s="265">
        <f t="shared" si="142"/>
        <v>24.25</v>
      </c>
      <c r="BF53" s="607">
        <f t="shared" si="143"/>
        <v>1.8686332857142873</v>
      </c>
      <c r="BG53" s="607">
        <f t="shared" si="144"/>
        <v>0</v>
      </c>
      <c r="BH53" s="607">
        <f t="shared" si="145"/>
        <v>4.2</v>
      </c>
      <c r="BI53" s="607">
        <f t="shared" si="146"/>
        <v>0</v>
      </c>
      <c r="BJ53" s="116">
        <f t="shared" si="147"/>
        <v>61.22</v>
      </c>
      <c r="BK53" s="95"/>
    </row>
    <row r="54" spans="1:63" ht="14.25" x14ac:dyDescent="0.3">
      <c r="A54" s="144" t="s">
        <v>24596</v>
      </c>
      <c r="B54" s="379" t="s">
        <v>23695</v>
      </c>
      <c r="C54" s="145" t="s">
        <v>24618</v>
      </c>
      <c r="D54" s="416">
        <v>0.8</v>
      </c>
      <c r="E54" s="504"/>
      <c r="F54" s="504"/>
      <c r="G54" s="416" t="s">
        <v>23864</v>
      </c>
      <c r="H54" s="142">
        <v>35</v>
      </c>
      <c r="I54" s="143">
        <v>1.6356332857142872</v>
      </c>
      <c r="J54" s="143">
        <v>1.7086332857142872</v>
      </c>
      <c r="K54" s="452">
        <v>0</v>
      </c>
      <c r="L54" s="382">
        <f t="shared" si="125"/>
        <v>1.67</v>
      </c>
      <c r="M54" s="383">
        <f t="shared" si="126"/>
        <v>0.08</v>
      </c>
      <c r="N54" s="383">
        <f t="shared" si="127"/>
        <v>0.16</v>
      </c>
      <c r="O54" s="382">
        <f t="shared" si="128"/>
        <v>1.91</v>
      </c>
      <c r="P54" s="382">
        <f t="shared" si="129"/>
        <v>1.56</v>
      </c>
      <c r="Q54" s="385">
        <f t="shared" si="148"/>
        <v>0</v>
      </c>
      <c r="R54" s="385">
        <f t="shared" si="149"/>
        <v>81.900000000000006</v>
      </c>
      <c r="S54" s="385">
        <f t="shared" si="150"/>
        <v>22.39</v>
      </c>
      <c r="T54" s="385">
        <f t="shared" si="151"/>
        <v>0</v>
      </c>
      <c r="U54" s="385">
        <f t="shared" si="152"/>
        <v>0</v>
      </c>
      <c r="V54" s="384">
        <f t="shared" si="153"/>
        <v>168.7</v>
      </c>
      <c r="W54" s="726">
        <f t="shared" si="154"/>
        <v>0</v>
      </c>
      <c r="X54" s="144" t="str">
        <f t="shared" si="36"/>
        <v>AA10</v>
      </c>
      <c r="Y54" s="416">
        <f t="shared" si="12"/>
        <v>1.3</v>
      </c>
      <c r="Z54" s="603" t="s">
        <v>1</v>
      </c>
      <c r="AA54" s="504">
        <f t="shared" si="130"/>
        <v>1.3</v>
      </c>
      <c r="AB54" s="591">
        <f t="shared" si="131"/>
        <v>1.6356332857142872</v>
      </c>
      <c r="AC54" s="592">
        <f t="shared" si="132"/>
        <v>0.08</v>
      </c>
      <c r="AD54" s="592">
        <f t="shared" si="16"/>
        <v>0.15</v>
      </c>
      <c r="AE54" s="593">
        <f t="shared" si="117"/>
        <v>1.87</v>
      </c>
      <c r="AF54" s="604">
        <f t="shared" si="133"/>
        <v>2.2999999999999998</v>
      </c>
      <c r="AG54" s="605">
        <f t="shared" si="119"/>
        <v>0.74</v>
      </c>
      <c r="AH54" s="595">
        <f t="shared" si="120"/>
        <v>0</v>
      </c>
      <c r="AI54" s="595">
        <f t="shared" si="121"/>
        <v>2.5499999999999998</v>
      </c>
      <c r="AJ54" s="595">
        <f t="shared" si="122"/>
        <v>0.63</v>
      </c>
      <c r="AK54" s="595">
        <f t="shared" si="123"/>
        <v>0</v>
      </c>
      <c r="AL54" s="595">
        <f t="shared" si="124"/>
        <v>0</v>
      </c>
      <c r="AM54" s="596">
        <f t="shared" si="25"/>
        <v>14.03</v>
      </c>
      <c r="AN54" s="732">
        <f t="shared" si="26"/>
        <v>0</v>
      </c>
      <c r="AO54" s="144" t="s">
        <v>24596</v>
      </c>
      <c r="AP54" s="379" t="s">
        <v>23695</v>
      </c>
      <c r="AQ54" s="453" t="s">
        <v>24618</v>
      </c>
      <c r="AR54" s="416">
        <v>0.8</v>
      </c>
      <c r="AS54" s="504"/>
      <c r="AT54" s="504"/>
      <c r="AU54" s="142">
        <v>35</v>
      </c>
      <c r="AV54" s="416">
        <f t="shared" si="134"/>
        <v>1.5</v>
      </c>
      <c r="AW54" s="603" t="s">
        <v>1</v>
      </c>
      <c r="AX54" s="504">
        <f t="shared" si="135"/>
        <v>1.5</v>
      </c>
      <c r="AY54" s="384">
        <f t="shared" si="136"/>
        <v>33.5</v>
      </c>
      <c r="AZ54" s="384">
        <f t="shared" si="137"/>
        <v>0.16</v>
      </c>
      <c r="BA54" s="384">
        <f t="shared" si="138"/>
        <v>1.56</v>
      </c>
      <c r="BB54" s="382">
        <f t="shared" si="139"/>
        <v>16.16</v>
      </c>
      <c r="BC54" s="265">
        <f t="shared" si="140"/>
        <v>0</v>
      </c>
      <c r="BD54" s="265">
        <f t="shared" si="141"/>
        <v>107.47</v>
      </c>
      <c r="BE54" s="265">
        <f t="shared" si="142"/>
        <v>24.25</v>
      </c>
      <c r="BF54" s="607">
        <f t="shared" si="143"/>
        <v>1.8656332857142872</v>
      </c>
      <c r="BG54" s="607">
        <f t="shared" si="144"/>
        <v>0</v>
      </c>
      <c r="BH54" s="607">
        <f t="shared" si="145"/>
        <v>4.2</v>
      </c>
      <c r="BI54" s="607">
        <f t="shared" si="146"/>
        <v>0</v>
      </c>
      <c r="BJ54" s="116">
        <f t="shared" si="147"/>
        <v>62.86</v>
      </c>
      <c r="BK54" s="95"/>
    </row>
    <row r="55" spans="1:63" ht="14.25" x14ac:dyDescent="0.3">
      <c r="A55" s="144" t="s">
        <v>24618</v>
      </c>
      <c r="B55" s="379" t="s">
        <v>23695</v>
      </c>
      <c r="C55" s="145" t="s">
        <v>24619</v>
      </c>
      <c r="D55" s="416">
        <v>0.8</v>
      </c>
      <c r="E55" s="504"/>
      <c r="F55" s="504"/>
      <c r="G55" s="416" t="s">
        <v>23864</v>
      </c>
      <c r="H55" s="142">
        <v>35</v>
      </c>
      <c r="I55" s="143">
        <v>1.7086332857142872</v>
      </c>
      <c r="J55" s="143">
        <v>1.6981332857142868</v>
      </c>
      <c r="K55" s="452">
        <v>0.2</v>
      </c>
      <c r="L55" s="382">
        <f t="shared" si="125"/>
        <v>1.7</v>
      </c>
      <c r="M55" s="383">
        <f t="shared" si="126"/>
        <v>0.08</v>
      </c>
      <c r="N55" s="383">
        <f t="shared" si="127"/>
        <v>0.16</v>
      </c>
      <c r="O55" s="382">
        <f t="shared" si="128"/>
        <v>1.94</v>
      </c>
      <c r="P55" s="382">
        <f t="shared" si="129"/>
        <v>1.56</v>
      </c>
      <c r="Q55" s="385">
        <f t="shared" si="148"/>
        <v>0</v>
      </c>
      <c r="R55" s="385">
        <f t="shared" si="149"/>
        <v>81.900000000000006</v>
      </c>
      <c r="S55" s="385">
        <f t="shared" si="150"/>
        <v>24.02</v>
      </c>
      <c r="T55" s="385">
        <f t="shared" si="151"/>
        <v>0</v>
      </c>
      <c r="U55" s="385">
        <f t="shared" si="152"/>
        <v>0</v>
      </c>
      <c r="V55" s="384">
        <f t="shared" si="153"/>
        <v>170.8</v>
      </c>
      <c r="W55" s="726">
        <f t="shared" si="154"/>
        <v>0</v>
      </c>
      <c r="X55" s="144" t="str">
        <f t="shared" si="36"/>
        <v>AA11</v>
      </c>
      <c r="Y55" s="416">
        <f t="shared" si="12"/>
        <v>1.3</v>
      </c>
      <c r="Z55" s="603" t="s">
        <v>1</v>
      </c>
      <c r="AA55" s="504">
        <f t="shared" si="130"/>
        <v>1.3</v>
      </c>
      <c r="AB55" s="591">
        <f t="shared" si="131"/>
        <v>1.7086332857142872</v>
      </c>
      <c r="AC55" s="592">
        <f t="shared" si="132"/>
        <v>0.08</v>
      </c>
      <c r="AD55" s="592">
        <f t="shared" si="16"/>
        <v>0.15</v>
      </c>
      <c r="AE55" s="593">
        <f t="shared" si="117"/>
        <v>1.94</v>
      </c>
      <c r="AF55" s="604">
        <f t="shared" si="133"/>
        <v>2.2999999999999998</v>
      </c>
      <c r="AG55" s="605">
        <f t="shared" si="119"/>
        <v>0.74</v>
      </c>
      <c r="AH55" s="595">
        <f t="shared" si="120"/>
        <v>0</v>
      </c>
      <c r="AI55" s="595">
        <f t="shared" si="121"/>
        <v>2.5499999999999998</v>
      </c>
      <c r="AJ55" s="595">
        <f t="shared" si="122"/>
        <v>0.75</v>
      </c>
      <c r="AK55" s="595">
        <f t="shared" si="123"/>
        <v>0</v>
      </c>
      <c r="AL55" s="595">
        <f t="shared" si="124"/>
        <v>0</v>
      </c>
      <c r="AM55" s="596">
        <f t="shared" si="25"/>
        <v>14.44</v>
      </c>
      <c r="AN55" s="732">
        <f t="shared" si="26"/>
        <v>0</v>
      </c>
      <c r="AO55" s="144" t="s">
        <v>24618</v>
      </c>
      <c r="AP55" s="379" t="s">
        <v>23695</v>
      </c>
      <c r="AQ55" s="453" t="s">
        <v>24619</v>
      </c>
      <c r="AR55" s="416">
        <v>0.8</v>
      </c>
      <c r="AS55" s="504"/>
      <c r="AT55" s="504"/>
      <c r="AU55" s="142">
        <v>35</v>
      </c>
      <c r="AV55" s="416">
        <f t="shared" si="134"/>
        <v>1.5</v>
      </c>
      <c r="AW55" s="603" t="s">
        <v>1</v>
      </c>
      <c r="AX55" s="504">
        <f t="shared" si="135"/>
        <v>1.5</v>
      </c>
      <c r="AY55" s="384">
        <f t="shared" si="136"/>
        <v>33.5</v>
      </c>
      <c r="AZ55" s="384">
        <f t="shared" si="137"/>
        <v>0.16</v>
      </c>
      <c r="BA55" s="384">
        <f t="shared" si="138"/>
        <v>1.56</v>
      </c>
      <c r="BB55" s="382">
        <f t="shared" si="139"/>
        <v>16.16</v>
      </c>
      <c r="BC55" s="265">
        <f t="shared" si="140"/>
        <v>0</v>
      </c>
      <c r="BD55" s="265">
        <f t="shared" si="141"/>
        <v>109.22</v>
      </c>
      <c r="BE55" s="265">
        <f t="shared" si="142"/>
        <v>24.25</v>
      </c>
      <c r="BF55" s="607">
        <f t="shared" si="143"/>
        <v>1.9386332857142872</v>
      </c>
      <c r="BG55" s="607">
        <f t="shared" si="144"/>
        <v>0</v>
      </c>
      <c r="BH55" s="607">
        <f t="shared" si="145"/>
        <v>4.3600000000000003</v>
      </c>
      <c r="BI55" s="607">
        <f t="shared" si="146"/>
        <v>0</v>
      </c>
      <c r="BJ55" s="116">
        <f t="shared" si="147"/>
        <v>64.45</v>
      </c>
      <c r="BK55" s="95"/>
    </row>
    <row r="56" spans="1:63" ht="14.25" x14ac:dyDescent="0.3">
      <c r="A56" s="144" t="s">
        <v>24619</v>
      </c>
      <c r="B56" s="379" t="s">
        <v>23695</v>
      </c>
      <c r="C56" s="145" t="s">
        <v>24620</v>
      </c>
      <c r="D56" s="416">
        <v>1</v>
      </c>
      <c r="E56" s="504"/>
      <c r="F56" s="504"/>
      <c r="G56" s="416" t="s">
        <v>23865</v>
      </c>
      <c r="H56" s="142">
        <v>35</v>
      </c>
      <c r="I56" s="143">
        <v>1.898133285714287</v>
      </c>
      <c r="J56" s="143">
        <v>1.7671332857142876</v>
      </c>
      <c r="K56" s="452">
        <v>0</v>
      </c>
      <c r="L56" s="382">
        <f t="shared" si="125"/>
        <v>1.83</v>
      </c>
      <c r="M56" s="383">
        <f t="shared" si="126"/>
        <v>0.1</v>
      </c>
      <c r="N56" s="383">
        <f t="shared" si="127"/>
        <v>0.2</v>
      </c>
      <c r="O56" s="382">
        <f t="shared" si="128"/>
        <v>2.1300000000000003</v>
      </c>
      <c r="P56" s="382">
        <f t="shared" si="129"/>
        <v>1.9</v>
      </c>
      <c r="Q56" s="385">
        <f t="shared" si="148"/>
        <v>0</v>
      </c>
      <c r="R56" s="385">
        <f t="shared" si="149"/>
        <v>99.75</v>
      </c>
      <c r="S56" s="385">
        <f t="shared" si="150"/>
        <v>41.9</v>
      </c>
      <c r="T56" s="385">
        <f t="shared" si="151"/>
        <v>0</v>
      </c>
      <c r="U56" s="385">
        <f t="shared" si="152"/>
        <v>0</v>
      </c>
      <c r="V56" s="384">
        <f t="shared" si="153"/>
        <v>184.1</v>
      </c>
      <c r="W56" s="726">
        <f t="shared" si="154"/>
        <v>0</v>
      </c>
      <c r="X56" s="144" t="str">
        <f t="shared" si="36"/>
        <v>AA12</v>
      </c>
      <c r="Y56" s="416">
        <f t="shared" si="12"/>
        <v>1.5</v>
      </c>
      <c r="Z56" s="603" t="s">
        <v>1</v>
      </c>
      <c r="AA56" s="504">
        <f t="shared" si="130"/>
        <v>1.5</v>
      </c>
      <c r="AB56" s="591">
        <f t="shared" si="131"/>
        <v>1.898133285714287</v>
      </c>
      <c r="AC56" s="592">
        <f t="shared" si="132"/>
        <v>0.1</v>
      </c>
      <c r="AD56" s="592">
        <f t="shared" si="16"/>
        <v>0.15</v>
      </c>
      <c r="AE56" s="593">
        <f t="shared" si="117"/>
        <v>2.15</v>
      </c>
      <c r="AF56" s="604">
        <f t="shared" si="133"/>
        <v>2.5</v>
      </c>
      <c r="AG56" s="605">
        <f t="shared" si="119"/>
        <v>0.7</v>
      </c>
      <c r="AH56" s="595">
        <f t="shared" si="120"/>
        <v>0</v>
      </c>
      <c r="AI56" s="595">
        <f t="shared" si="121"/>
        <v>2.63</v>
      </c>
      <c r="AJ56" s="595">
        <f t="shared" si="122"/>
        <v>1.1399999999999999</v>
      </c>
      <c r="AK56" s="595">
        <f t="shared" si="123"/>
        <v>0</v>
      </c>
      <c r="AL56" s="595">
        <f t="shared" si="124"/>
        <v>0</v>
      </c>
      <c r="AM56" s="596">
        <f t="shared" si="25"/>
        <v>14.84</v>
      </c>
      <c r="AN56" s="732">
        <f t="shared" si="26"/>
        <v>0</v>
      </c>
      <c r="AO56" s="144" t="s">
        <v>24619</v>
      </c>
      <c r="AP56" s="379" t="s">
        <v>23695</v>
      </c>
      <c r="AQ56" s="453" t="s">
        <v>24620</v>
      </c>
      <c r="AR56" s="416">
        <v>1</v>
      </c>
      <c r="AS56" s="504"/>
      <c r="AT56" s="504"/>
      <c r="AU56" s="142">
        <v>35</v>
      </c>
      <c r="AV56" s="416">
        <f t="shared" si="134"/>
        <v>1.7</v>
      </c>
      <c r="AW56" s="603" t="s">
        <v>1</v>
      </c>
      <c r="AX56" s="504">
        <f t="shared" si="135"/>
        <v>1.7</v>
      </c>
      <c r="AY56" s="384">
        <f t="shared" si="136"/>
        <v>33.299999999999997</v>
      </c>
      <c r="AZ56" s="384">
        <f t="shared" si="137"/>
        <v>0.2</v>
      </c>
      <c r="BA56" s="384">
        <f t="shared" si="138"/>
        <v>1.9</v>
      </c>
      <c r="BB56" s="382">
        <f t="shared" si="139"/>
        <v>24.27</v>
      </c>
      <c r="BC56" s="265">
        <f t="shared" si="140"/>
        <v>0</v>
      </c>
      <c r="BD56" s="265">
        <f t="shared" si="141"/>
        <v>145.41999999999999</v>
      </c>
      <c r="BE56" s="265">
        <f t="shared" si="142"/>
        <v>37.659999999999997</v>
      </c>
      <c r="BF56" s="607">
        <f t="shared" si="143"/>
        <v>2.148133285714287</v>
      </c>
      <c r="BG56" s="607">
        <f t="shared" si="144"/>
        <v>0</v>
      </c>
      <c r="BH56" s="607">
        <f t="shared" si="145"/>
        <v>6.21</v>
      </c>
      <c r="BI56" s="607">
        <f t="shared" si="146"/>
        <v>0</v>
      </c>
      <c r="BJ56" s="116">
        <f t="shared" si="147"/>
        <v>77.28</v>
      </c>
      <c r="BK56" s="95"/>
    </row>
    <row r="57" spans="1:63" ht="14.25" x14ac:dyDescent="0.3">
      <c r="A57" s="144" t="s">
        <v>24620</v>
      </c>
      <c r="B57" s="379" t="s">
        <v>23695</v>
      </c>
      <c r="C57" s="145" t="s">
        <v>24621</v>
      </c>
      <c r="D57" s="416">
        <v>1</v>
      </c>
      <c r="E57" s="504"/>
      <c r="F57" s="504"/>
      <c r="G57" s="416" t="s">
        <v>23865</v>
      </c>
      <c r="H57" s="142">
        <v>35</v>
      </c>
      <c r="I57" s="143">
        <v>1.7671332857142876</v>
      </c>
      <c r="J57" s="143">
        <v>1.6671332857142875</v>
      </c>
      <c r="K57" s="452">
        <v>0</v>
      </c>
      <c r="L57" s="382">
        <f t="shared" si="125"/>
        <v>1.72</v>
      </c>
      <c r="M57" s="383">
        <f t="shared" si="126"/>
        <v>0.1</v>
      </c>
      <c r="N57" s="383">
        <f t="shared" si="127"/>
        <v>0.2</v>
      </c>
      <c r="O57" s="382">
        <f t="shared" si="128"/>
        <v>2.02</v>
      </c>
      <c r="P57" s="382">
        <f t="shared" si="129"/>
        <v>1.9</v>
      </c>
      <c r="Q57" s="385">
        <f t="shared" si="148"/>
        <v>0</v>
      </c>
      <c r="R57" s="385">
        <f t="shared" si="149"/>
        <v>99.75</v>
      </c>
      <c r="S57" s="385">
        <f t="shared" si="150"/>
        <v>34.58</v>
      </c>
      <c r="T57" s="385">
        <f t="shared" si="151"/>
        <v>0</v>
      </c>
      <c r="U57" s="385">
        <f t="shared" si="152"/>
        <v>0</v>
      </c>
      <c r="V57" s="384">
        <f t="shared" si="153"/>
        <v>176.4</v>
      </c>
      <c r="W57" s="726">
        <f t="shared" si="154"/>
        <v>0</v>
      </c>
      <c r="X57" s="144" t="str">
        <f t="shared" si="36"/>
        <v>AA13</v>
      </c>
      <c r="Y57" s="416">
        <f t="shared" si="12"/>
        <v>1.5</v>
      </c>
      <c r="Z57" s="603" t="s">
        <v>1</v>
      </c>
      <c r="AA57" s="504">
        <f t="shared" si="130"/>
        <v>1.5</v>
      </c>
      <c r="AB57" s="591">
        <f t="shared" si="131"/>
        <v>1.7671332857142876</v>
      </c>
      <c r="AC57" s="592">
        <f t="shared" si="132"/>
        <v>0.1</v>
      </c>
      <c r="AD57" s="592">
        <f t="shared" si="16"/>
        <v>0.15</v>
      </c>
      <c r="AE57" s="593">
        <f t="shared" si="117"/>
        <v>2.02</v>
      </c>
      <c r="AF57" s="604">
        <f t="shared" si="133"/>
        <v>2.5</v>
      </c>
      <c r="AG57" s="605">
        <f t="shared" si="119"/>
        <v>0.7</v>
      </c>
      <c r="AH57" s="595">
        <f t="shared" si="120"/>
        <v>0</v>
      </c>
      <c r="AI57" s="595">
        <f t="shared" si="121"/>
        <v>2.63</v>
      </c>
      <c r="AJ57" s="595">
        <f t="shared" si="122"/>
        <v>0.91</v>
      </c>
      <c r="AK57" s="595">
        <f t="shared" si="123"/>
        <v>0</v>
      </c>
      <c r="AL57" s="595">
        <f t="shared" si="124"/>
        <v>0</v>
      </c>
      <c r="AM57" s="596">
        <f t="shared" si="25"/>
        <v>14.11</v>
      </c>
      <c r="AN57" s="732">
        <f t="shared" si="26"/>
        <v>0</v>
      </c>
      <c r="AO57" s="144" t="s">
        <v>24620</v>
      </c>
      <c r="AP57" s="379" t="s">
        <v>23695</v>
      </c>
      <c r="AQ57" s="453" t="s">
        <v>24621</v>
      </c>
      <c r="AR57" s="416">
        <v>1</v>
      </c>
      <c r="AS57" s="504"/>
      <c r="AT57" s="504"/>
      <c r="AU57" s="142">
        <v>35</v>
      </c>
      <c r="AV57" s="416">
        <f t="shared" si="134"/>
        <v>1.7</v>
      </c>
      <c r="AW57" s="603" t="s">
        <v>1</v>
      </c>
      <c r="AX57" s="504">
        <f t="shared" si="135"/>
        <v>1.7</v>
      </c>
      <c r="AY57" s="384">
        <f t="shared" si="136"/>
        <v>33.299999999999997</v>
      </c>
      <c r="AZ57" s="384">
        <f t="shared" si="137"/>
        <v>0.2</v>
      </c>
      <c r="BA57" s="384">
        <f t="shared" si="138"/>
        <v>1.9</v>
      </c>
      <c r="BB57" s="382">
        <f t="shared" si="139"/>
        <v>24.27</v>
      </c>
      <c r="BC57" s="265">
        <f t="shared" si="140"/>
        <v>0</v>
      </c>
      <c r="BD57" s="265">
        <f t="shared" si="141"/>
        <v>137.86999999999998</v>
      </c>
      <c r="BE57" s="265">
        <f t="shared" si="142"/>
        <v>37.659999999999997</v>
      </c>
      <c r="BF57" s="607">
        <f t="shared" si="143"/>
        <v>2.0171332857142876</v>
      </c>
      <c r="BG57" s="607">
        <f t="shared" si="144"/>
        <v>0</v>
      </c>
      <c r="BH57" s="607">
        <f t="shared" si="145"/>
        <v>5.83</v>
      </c>
      <c r="BI57" s="607">
        <f t="shared" si="146"/>
        <v>0</v>
      </c>
      <c r="BJ57" s="116">
        <f t="shared" si="147"/>
        <v>70.11</v>
      </c>
      <c r="BK57" s="95"/>
    </row>
    <row r="58" spans="1:63" ht="14.25" x14ac:dyDescent="0.3">
      <c r="A58" s="144" t="s">
        <v>24621</v>
      </c>
      <c r="B58" s="379" t="s">
        <v>23695</v>
      </c>
      <c r="C58" s="145" t="s">
        <v>24622</v>
      </c>
      <c r="D58" s="416">
        <v>1</v>
      </c>
      <c r="E58" s="504"/>
      <c r="F58" s="504"/>
      <c r="G58" s="416" t="s">
        <v>23865</v>
      </c>
      <c r="H58" s="142">
        <v>35</v>
      </c>
      <c r="I58" s="143">
        <v>1.6671332857142875</v>
      </c>
      <c r="J58" s="143">
        <v>1.6141332857142872</v>
      </c>
      <c r="K58" s="452">
        <v>0</v>
      </c>
      <c r="L58" s="382">
        <f t="shared" si="125"/>
        <v>1.64</v>
      </c>
      <c r="M58" s="383">
        <f t="shared" si="126"/>
        <v>0.1</v>
      </c>
      <c r="N58" s="383">
        <f t="shared" si="127"/>
        <v>0.2</v>
      </c>
      <c r="O58" s="382">
        <f t="shared" si="128"/>
        <v>1.94</v>
      </c>
      <c r="P58" s="382">
        <f t="shared" si="129"/>
        <v>1.7999999999999998</v>
      </c>
      <c r="Q58" s="385">
        <f t="shared" si="148"/>
        <v>0</v>
      </c>
      <c r="R58" s="385">
        <f t="shared" si="149"/>
        <v>94.5</v>
      </c>
      <c r="S58" s="385">
        <f t="shared" si="150"/>
        <v>27.72</v>
      </c>
      <c r="T58" s="385">
        <f t="shared" si="151"/>
        <v>0</v>
      </c>
      <c r="U58" s="385">
        <f t="shared" si="152"/>
        <v>0</v>
      </c>
      <c r="V58" s="384">
        <f t="shared" si="153"/>
        <v>170.8</v>
      </c>
      <c r="W58" s="726">
        <f t="shared" si="154"/>
        <v>0</v>
      </c>
      <c r="X58" s="144" t="str">
        <f t="shared" si="36"/>
        <v>AA14</v>
      </c>
      <c r="Y58" s="416">
        <f t="shared" si="12"/>
        <v>1.5</v>
      </c>
      <c r="Z58" s="603" t="s">
        <v>1</v>
      </c>
      <c r="AA58" s="504">
        <f t="shared" si="130"/>
        <v>1.5</v>
      </c>
      <c r="AB58" s="591">
        <f t="shared" si="131"/>
        <v>1.6671332857142875</v>
      </c>
      <c r="AC58" s="592">
        <f t="shared" si="132"/>
        <v>0.1</v>
      </c>
      <c r="AD58" s="592">
        <f t="shared" si="16"/>
        <v>0.15</v>
      </c>
      <c r="AE58" s="593">
        <f t="shared" si="117"/>
        <v>1.92</v>
      </c>
      <c r="AF58" s="604">
        <f t="shared" si="133"/>
        <v>2.5</v>
      </c>
      <c r="AG58" s="605">
        <f t="shared" si="119"/>
        <v>0.7</v>
      </c>
      <c r="AH58" s="595">
        <f t="shared" si="120"/>
        <v>0</v>
      </c>
      <c r="AI58" s="595">
        <f t="shared" si="121"/>
        <v>2.63</v>
      </c>
      <c r="AJ58" s="595">
        <f t="shared" si="122"/>
        <v>0.74</v>
      </c>
      <c r="AK58" s="595">
        <f t="shared" si="123"/>
        <v>0</v>
      </c>
      <c r="AL58" s="595">
        <f t="shared" si="124"/>
        <v>0</v>
      </c>
      <c r="AM58" s="596">
        <f t="shared" si="25"/>
        <v>13.55</v>
      </c>
      <c r="AN58" s="732">
        <f t="shared" si="26"/>
        <v>0</v>
      </c>
      <c r="AO58" s="144" t="s">
        <v>24621</v>
      </c>
      <c r="AP58" s="379" t="s">
        <v>23695</v>
      </c>
      <c r="AQ58" s="453" t="s">
        <v>24622</v>
      </c>
      <c r="AR58" s="416">
        <v>1</v>
      </c>
      <c r="AS58" s="504"/>
      <c r="AT58" s="504"/>
      <c r="AU58" s="142">
        <v>35</v>
      </c>
      <c r="AV58" s="416">
        <f t="shared" si="134"/>
        <v>1.7</v>
      </c>
      <c r="AW58" s="603" t="s">
        <v>1</v>
      </c>
      <c r="AX58" s="504">
        <f t="shared" si="135"/>
        <v>1.7</v>
      </c>
      <c r="AY58" s="384">
        <f t="shared" si="136"/>
        <v>33.299999999999997</v>
      </c>
      <c r="AZ58" s="384">
        <f t="shared" si="137"/>
        <v>0.2</v>
      </c>
      <c r="BA58" s="384">
        <f t="shared" si="138"/>
        <v>1.7999999999999998</v>
      </c>
      <c r="BB58" s="382">
        <f t="shared" si="139"/>
        <v>22.61</v>
      </c>
      <c r="BC58" s="265">
        <f t="shared" si="140"/>
        <v>0</v>
      </c>
      <c r="BD58" s="265">
        <f t="shared" si="141"/>
        <v>125.58999999999999</v>
      </c>
      <c r="BE58" s="265">
        <f t="shared" si="142"/>
        <v>37.659999999999997</v>
      </c>
      <c r="BF58" s="607">
        <f t="shared" si="143"/>
        <v>1.9171332857142875</v>
      </c>
      <c r="BG58" s="607">
        <f t="shared" si="144"/>
        <v>0</v>
      </c>
      <c r="BH58" s="607">
        <f t="shared" si="145"/>
        <v>5.54</v>
      </c>
      <c r="BI58" s="607">
        <f t="shared" si="146"/>
        <v>0</v>
      </c>
      <c r="BJ58" s="116">
        <f t="shared" si="147"/>
        <v>59.78</v>
      </c>
      <c r="BK58" s="95"/>
    </row>
    <row r="59" spans="1:63" ht="14.25" x14ac:dyDescent="0.3">
      <c r="A59" s="144" t="s">
        <v>24622</v>
      </c>
      <c r="B59" s="379" t="s">
        <v>23695</v>
      </c>
      <c r="C59" s="145" t="s">
        <v>24604</v>
      </c>
      <c r="D59" s="416">
        <v>1.5</v>
      </c>
      <c r="E59" s="504" t="s">
        <v>1</v>
      </c>
      <c r="F59" s="504">
        <v>1</v>
      </c>
      <c r="G59" s="416" t="s">
        <v>25017</v>
      </c>
      <c r="H59" s="142">
        <v>35</v>
      </c>
      <c r="I59" s="143">
        <v>1.6141332857142872</v>
      </c>
      <c r="J59" s="143">
        <v>1.5026332857142872</v>
      </c>
      <c r="K59" s="452">
        <v>0</v>
      </c>
      <c r="L59" s="382">
        <f t="shared" si="125"/>
        <v>1.56</v>
      </c>
      <c r="M59" s="383">
        <f t="shared" si="126"/>
        <v>0.15</v>
      </c>
      <c r="N59" s="383">
        <f t="shared" si="127"/>
        <v>0.5</v>
      </c>
      <c r="O59" s="382">
        <f t="shared" si="128"/>
        <v>2.21</v>
      </c>
      <c r="P59" s="382">
        <f t="shared" si="129"/>
        <v>2.5</v>
      </c>
      <c r="Q59" s="385">
        <f t="shared" si="148"/>
        <v>0</v>
      </c>
      <c r="R59" s="385">
        <f t="shared" si="149"/>
        <v>131.25</v>
      </c>
      <c r="S59" s="385">
        <f t="shared" si="150"/>
        <v>62.13</v>
      </c>
      <c r="T59" s="385">
        <f t="shared" si="151"/>
        <v>0</v>
      </c>
      <c r="U59" s="385">
        <f t="shared" si="152"/>
        <v>0</v>
      </c>
      <c r="V59" s="384">
        <f t="shared" si="153"/>
        <v>189.7</v>
      </c>
      <c r="W59" s="726">
        <f t="shared" si="154"/>
        <v>0</v>
      </c>
      <c r="X59" s="144" t="str">
        <f t="shared" si="36"/>
        <v>AA15</v>
      </c>
      <c r="Y59" s="416">
        <f t="shared" si="12"/>
        <v>2</v>
      </c>
      <c r="Z59" s="603" t="s">
        <v>1</v>
      </c>
      <c r="AA59" s="504">
        <f t="shared" si="130"/>
        <v>2</v>
      </c>
      <c r="AB59" s="591">
        <f t="shared" si="131"/>
        <v>1.6141332857142872</v>
      </c>
      <c r="AC59" s="592">
        <f t="shared" si="132"/>
        <v>0.15</v>
      </c>
      <c r="AD59" s="592">
        <f t="shared" si="16"/>
        <v>0.15</v>
      </c>
      <c r="AE59" s="593">
        <f t="shared" si="117"/>
        <v>1.91</v>
      </c>
      <c r="AF59" s="604">
        <f t="shared" si="133"/>
        <v>3</v>
      </c>
      <c r="AG59" s="605">
        <f t="shared" si="119"/>
        <v>0.6</v>
      </c>
      <c r="AH59" s="595">
        <f t="shared" si="120"/>
        <v>0</v>
      </c>
      <c r="AI59" s="595">
        <f t="shared" si="121"/>
        <v>2.7</v>
      </c>
      <c r="AJ59" s="595">
        <f t="shared" si="122"/>
        <v>0.74</v>
      </c>
      <c r="AK59" s="595">
        <f t="shared" si="123"/>
        <v>0</v>
      </c>
      <c r="AL59" s="595">
        <f t="shared" si="124"/>
        <v>0</v>
      </c>
      <c r="AM59" s="596">
        <f t="shared" si="25"/>
        <v>11.57</v>
      </c>
      <c r="AN59" s="732">
        <f t="shared" si="26"/>
        <v>0</v>
      </c>
      <c r="AO59" s="144" t="s">
        <v>24622</v>
      </c>
      <c r="AP59" s="379" t="s">
        <v>23695</v>
      </c>
      <c r="AQ59" s="453" t="s">
        <v>24604</v>
      </c>
      <c r="AR59" s="416">
        <v>1.5</v>
      </c>
      <c r="AS59" s="504" t="s">
        <v>1</v>
      </c>
      <c r="AT59" s="504">
        <v>1</v>
      </c>
      <c r="AU59" s="142">
        <v>35</v>
      </c>
      <c r="AV59" s="416">
        <f t="shared" si="134"/>
        <v>2.2000000000000002</v>
      </c>
      <c r="AW59" s="603" t="s">
        <v>1</v>
      </c>
      <c r="AX59" s="504">
        <f t="shared" si="135"/>
        <v>2.2000000000000002</v>
      </c>
      <c r="AY59" s="384">
        <f t="shared" si="136"/>
        <v>32.799999999999997</v>
      </c>
      <c r="AZ59" s="384">
        <f t="shared" si="137"/>
        <v>0.5</v>
      </c>
      <c r="BA59" s="384">
        <f t="shared" si="138"/>
        <v>2.5</v>
      </c>
      <c r="BB59" s="382">
        <f t="shared" si="139"/>
        <v>0</v>
      </c>
      <c r="BC59" s="265">
        <f t="shared" si="140"/>
        <v>41</v>
      </c>
      <c r="BD59" s="265">
        <f t="shared" si="141"/>
        <v>196.82</v>
      </c>
      <c r="BE59" s="265">
        <f t="shared" si="142"/>
        <v>76.75</v>
      </c>
      <c r="BF59" s="607">
        <f t="shared" si="143"/>
        <v>1.914133285714287</v>
      </c>
      <c r="BG59" s="607">
        <f t="shared" si="144"/>
        <v>0</v>
      </c>
      <c r="BH59" s="607">
        <f t="shared" si="145"/>
        <v>9.26</v>
      </c>
      <c r="BI59" s="607">
        <f t="shared" si="146"/>
        <v>0</v>
      </c>
      <c r="BJ59" s="116">
        <f t="shared" si="147"/>
        <v>69.81</v>
      </c>
      <c r="BK59" s="95"/>
    </row>
    <row r="60" spans="1:63" ht="14.25" x14ac:dyDescent="0.3">
      <c r="A60" s="144" t="s">
        <v>24604</v>
      </c>
      <c r="B60" s="379" t="s">
        <v>23695</v>
      </c>
      <c r="C60" s="145" t="s">
        <v>24623</v>
      </c>
      <c r="D60" s="416">
        <v>1.5</v>
      </c>
      <c r="E60" s="504" t="s">
        <v>1</v>
      </c>
      <c r="F60" s="504">
        <v>1</v>
      </c>
      <c r="G60" s="416" t="s">
        <v>25017</v>
      </c>
      <c r="H60" s="142">
        <v>15</v>
      </c>
      <c r="I60" s="143">
        <v>1.5026332857142872</v>
      </c>
      <c r="J60" s="143">
        <v>1.4996332857142871</v>
      </c>
      <c r="K60" s="452">
        <v>0</v>
      </c>
      <c r="L60" s="382">
        <f t="shared" si="125"/>
        <v>1.5</v>
      </c>
      <c r="M60" s="383">
        <f t="shared" si="126"/>
        <v>0.15</v>
      </c>
      <c r="N60" s="383">
        <f t="shared" si="127"/>
        <v>0.5</v>
      </c>
      <c r="O60" s="382">
        <f t="shared" si="128"/>
        <v>2.15</v>
      </c>
      <c r="P60" s="382">
        <f t="shared" si="129"/>
        <v>2.5</v>
      </c>
      <c r="Q60" s="385">
        <f t="shared" si="148"/>
        <v>0</v>
      </c>
      <c r="R60" s="385">
        <f t="shared" si="149"/>
        <v>56.25</v>
      </c>
      <c r="S60" s="385">
        <f t="shared" si="150"/>
        <v>24.38</v>
      </c>
      <c r="T60" s="385">
        <f t="shared" si="151"/>
        <v>0</v>
      </c>
      <c r="U60" s="385">
        <f t="shared" si="152"/>
        <v>0</v>
      </c>
      <c r="V60" s="384">
        <f t="shared" si="153"/>
        <v>79.5</v>
      </c>
      <c r="W60" s="726">
        <f t="shared" si="154"/>
        <v>0</v>
      </c>
      <c r="X60" s="144" t="str">
        <f t="shared" si="36"/>
        <v>AA16</v>
      </c>
      <c r="Y60" s="416">
        <f t="shared" si="12"/>
        <v>2</v>
      </c>
      <c r="Z60" s="603" t="s">
        <v>1</v>
      </c>
      <c r="AA60" s="504">
        <f t="shared" si="130"/>
        <v>2</v>
      </c>
      <c r="AB60" s="591">
        <f t="shared" si="131"/>
        <v>1.5026332857142872</v>
      </c>
      <c r="AC60" s="592">
        <f t="shared" si="132"/>
        <v>0.15</v>
      </c>
      <c r="AD60" s="592">
        <f t="shared" si="16"/>
        <v>0.15</v>
      </c>
      <c r="AE60" s="593">
        <f t="shared" si="117"/>
        <v>1.8</v>
      </c>
      <c r="AF60" s="604">
        <f t="shared" si="133"/>
        <v>3</v>
      </c>
      <c r="AG60" s="605">
        <f t="shared" si="119"/>
        <v>0.6</v>
      </c>
      <c r="AH60" s="595">
        <f t="shared" si="120"/>
        <v>0</v>
      </c>
      <c r="AI60" s="595">
        <f t="shared" si="121"/>
        <v>2.7</v>
      </c>
      <c r="AJ60" s="595">
        <f t="shared" si="122"/>
        <v>0.54</v>
      </c>
      <c r="AK60" s="595">
        <f t="shared" si="123"/>
        <v>0</v>
      </c>
      <c r="AL60" s="595">
        <f t="shared" si="124"/>
        <v>0</v>
      </c>
      <c r="AM60" s="596">
        <f t="shared" si="25"/>
        <v>11.04</v>
      </c>
      <c r="AN60" s="732">
        <f t="shared" si="26"/>
        <v>0</v>
      </c>
      <c r="AO60" s="144" t="s">
        <v>24604</v>
      </c>
      <c r="AP60" s="379" t="s">
        <v>23695</v>
      </c>
      <c r="AQ60" s="453" t="s">
        <v>24623</v>
      </c>
      <c r="AR60" s="416">
        <v>1.5</v>
      </c>
      <c r="AS60" s="504" t="s">
        <v>1</v>
      </c>
      <c r="AT60" s="504">
        <v>1</v>
      </c>
      <c r="AU60" s="142">
        <v>15</v>
      </c>
      <c r="AV60" s="416">
        <f t="shared" si="134"/>
        <v>2.2000000000000002</v>
      </c>
      <c r="AW60" s="603" t="s">
        <v>1</v>
      </c>
      <c r="AX60" s="504">
        <f t="shared" si="135"/>
        <v>2.2000000000000002</v>
      </c>
      <c r="AY60" s="384">
        <f t="shared" si="136"/>
        <v>12.8</v>
      </c>
      <c r="AZ60" s="384">
        <f t="shared" si="137"/>
        <v>0.5</v>
      </c>
      <c r="BA60" s="384">
        <f t="shared" si="138"/>
        <v>2.5</v>
      </c>
      <c r="BB60" s="382">
        <f t="shared" si="139"/>
        <v>0</v>
      </c>
      <c r="BC60" s="265">
        <f t="shared" si="140"/>
        <v>16</v>
      </c>
      <c r="BD60" s="265">
        <f t="shared" si="141"/>
        <v>83.87</v>
      </c>
      <c r="BE60" s="265">
        <f t="shared" si="142"/>
        <v>29.95</v>
      </c>
      <c r="BF60" s="607">
        <f t="shared" si="143"/>
        <v>1.802633285714287</v>
      </c>
      <c r="BG60" s="607">
        <f t="shared" si="144"/>
        <v>0</v>
      </c>
      <c r="BH60" s="607">
        <f t="shared" si="145"/>
        <v>8.7200000000000006</v>
      </c>
      <c r="BI60" s="607">
        <f t="shared" si="146"/>
        <v>0</v>
      </c>
      <c r="BJ60" s="116">
        <f t="shared" si="147"/>
        <v>29.2</v>
      </c>
      <c r="BK60" s="95"/>
    </row>
    <row r="61" spans="1:63" ht="14.25" x14ac:dyDescent="0.3">
      <c r="A61" s="144" t="s">
        <v>24623</v>
      </c>
      <c r="B61" s="379" t="s">
        <v>23695</v>
      </c>
      <c r="C61" s="145" t="s">
        <v>24624</v>
      </c>
      <c r="D61" s="416">
        <v>1.5</v>
      </c>
      <c r="E61" s="504" t="s">
        <v>1</v>
      </c>
      <c r="F61" s="504">
        <v>1</v>
      </c>
      <c r="G61" s="416" t="s">
        <v>25017</v>
      </c>
      <c r="H61" s="142">
        <v>20</v>
      </c>
      <c r="I61" s="143">
        <v>1.4996332857142871</v>
      </c>
      <c r="J61" s="143">
        <v>1.5606332857142871</v>
      </c>
      <c r="K61" s="452">
        <v>0</v>
      </c>
      <c r="L61" s="382">
        <f t="shared" si="125"/>
        <v>1.53</v>
      </c>
      <c r="M61" s="383">
        <f t="shared" si="126"/>
        <v>0.15</v>
      </c>
      <c r="N61" s="383">
        <f t="shared" si="127"/>
        <v>0.5</v>
      </c>
      <c r="O61" s="382">
        <f t="shared" si="128"/>
        <v>2.1799999999999997</v>
      </c>
      <c r="P61" s="382">
        <f t="shared" si="129"/>
        <v>2.5</v>
      </c>
      <c r="Q61" s="385">
        <f t="shared" si="148"/>
        <v>0</v>
      </c>
      <c r="R61" s="385">
        <f t="shared" si="149"/>
        <v>75</v>
      </c>
      <c r="S61" s="385">
        <f t="shared" si="150"/>
        <v>34</v>
      </c>
      <c r="T61" s="385">
        <f t="shared" si="151"/>
        <v>0</v>
      </c>
      <c r="U61" s="385">
        <f t="shared" si="152"/>
        <v>0</v>
      </c>
      <c r="V61" s="384">
        <f t="shared" si="153"/>
        <v>107.2</v>
      </c>
      <c r="W61" s="726">
        <f t="shared" si="154"/>
        <v>0</v>
      </c>
      <c r="X61" s="144" t="str">
        <f t="shared" si="36"/>
        <v>AA17</v>
      </c>
      <c r="Y61" s="416">
        <f t="shared" si="12"/>
        <v>2</v>
      </c>
      <c r="Z61" s="603" t="s">
        <v>1</v>
      </c>
      <c r="AA61" s="504">
        <f t="shared" si="130"/>
        <v>2</v>
      </c>
      <c r="AB61" s="591">
        <f t="shared" si="131"/>
        <v>1.4996332857142871</v>
      </c>
      <c r="AC61" s="592">
        <f t="shared" si="132"/>
        <v>0.15</v>
      </c>
      <c r="AD61" s="592">
        <f t="shared" si="16"/>
        <v>0.15</v>
      </c>
      <c r="AE61" s="593">
        <f t="shared" si="117"/>
        <v>1.8</v>
      </c>
      <c r="AF61" s="604">
        <f t="shared" si="133"/>
        <v>3</v>
      </c>
      <c r="AG61" s="605">
        <f t="shared" si="119"/>
        <v>0.6</v>
      </c>
      <c r="AH61" s="595">
        <f t="shared" si="120"/>
        <v>0</v>
      </c>
      <c r="AI61" s="595">
        <f t="shared" si="121"/>
        <v>2.7</v>
      </c>
      <c r="AJ61" s="595">
        <f t="shared" si="122"/>
        <v>0.54</v>
      </c>
      <c r="AK61" s="595">
        <f t="shared" si="123"/>
        <v>0</v>
      </c>
      <c r="AL61" s="595">
        <f t="shared" si="124"/>
        <v>0</v>
      </c>
      <c r="AM61" s="596">
        <f t="shared" si="25"/>
        <v>11.04</v>
      </c>
      <c r="AN61" s="732">
        <f t="shared" si="26"/>
        <v>0</v>
      </c>
      <c r="AO61" s="144" t="s">
        <v>24623</v>
      </c>
      <c r="AP61" s="379" t="s">
        <v>23695</v>
      </c>
      <c r="AQ61" s="453" t="s">
        <v>24624</v>
      </c>
      <c r="AR61" s="416">
        <v>1.5</v>
      </c>
      <c r="AS61" s="504" t="s">
        <v>1</v>
      </c>
      <c r="AT61" s="504">
        <v>1</v>
      </c>
      <c r="AU61" s="142">
        <v>20</v>
      </c>
      <c r="AV61" s="416">
        <f t="shared" si="134"/>
        <v>2.2000000000000002</v>
      </c>
      <c r="AW61" s="603" t="s">
        <v>1</v>
      </c>
      <c r="AX61" s="504">
        <f t="shared" si="135"/>
        <v>2.2000000000000002</v>
      </c>
      <c r="AY61" s="384">
        <f t="shared" si="136"/>
        <v>17.8</v>
      </c>
      <c r="AZ61" s="384">
        <f t="shared" si="137"/>
        <v>0.5</v>
      </c>
      <c r="BA61" s="384">
        <f t="shared" si="138"/>
        <v>2.5</v>
      </c>
      <c r="BB61" s="382">
        <f t="shared" si="139"/>
        <v>0</v>
      </c>
      <c r="BC61" s="265">
        <f t="shared" si="140"/>
        <v>22.25</v>
      </c>
      <c r="BD61" s="265">
        <f t="shared" si="141"/>
        <v>112.24000000000001</v>
      </c>
      <c r="BE61" s="265">
        <f t="shared" si="142"/>
        <v>41.65</v>
      </c>
      <c r="BF61" s="607">
        <f t="shared" si="143"/>
        <v>1.7996332857142869</v>
      </c>
      <c r="BG61" s="607">
        <f t="shared" si="144"/>
        <v>0</v>
      </c>
      <c r="BH61" s="607">
        <f t="shared" si="145"/>
        <v>8.7100000000000009</v>
      </c>
      <c r="BI61" s="607">
        <f t="shared" si="146"/>
        <v>0</v>
      </c>
      <c r="BJ61" s="116">
        <f t="shared" si="147"/>
        <v>39.630000000000003</v>
      </c>
      <c r="BK61" s="95"/>
    </row>
    <row r="62" spans="1:63" ht="14.25" x14ac:dyDescent="0.3">
      <c r="A62" s="144" t="s">
        <v>24624</v>
      </c>
      <c r="B62" s="379" t="s">
        <v>23695</v>
      </c>
      <c r="C62" s="145" t="s">
        <v>24625</v>
      </c>
      <c r="D62" s="416">
        <v>1.5</v>
      </c>
      <c r="E62" s="504" t="s">
        <v>1</v>
      </c>
      <c r="F62" s="504">
        <v>1</v>
      </c>
      <c r="G62" s="416" t="s">
        <v>25017</v>
      </c>
      <c r="H62" s="142">
        <v>20</v>
      </c>
      <c r="I62" s="143">
        <v>1.5606332857142871</v>
      </c>
      <c r="J62" s="143">
        <v>1.669633285714287</v>
      </c>
      <c r="K62" s="452">
        <v>0</v>
      </c>
      <c r="L62" s="382">
        <f t="shared" si="125"/>
        <v>1.62</v>
      </c>
      <c r="M62" s="383">
        <f t="shared" si="126"/>
        <v>0.15</v>
      </c>
      <c r="N62" s="383">
        <f t="shared" si="127"/>
        <v>0.5</v>
      </c>
      <c r="O62" s="382">
        <f t="shared" si="128"/>
        <v>2.27</v>
      </c>
      <c r="P62" s="382">
        <f t="shared" si="129"/>
        <v>2.5</v>
      </c>
      <c r="Q62" s="385">
        <f t="shared" si="148"/>
        <v>0</v>
      </c>
      <c r="R62" s="385">
        <f t="shared" si="149"/>
        <v>75</v>
      </c>
      <c r="S62" s="385">
        <f t="shared" si="150"/>
        <v>38.5</v>
      </c>
      <c r="T62" s="385">
        <f t="shared" si="151"/>
        <v>0</v>
      </c>
      <c r="U62" s="385">
        <f t="shared" si="152"/>
        <v>0</v>
      </c>
      <c r="V62" s="384">
        <f t="shared" si="153"/>
        <v>110.8</v>
      </c>
      <c r="W62" s="726">
        <f t="shared" si="154"/>
        <v>0</v>
      </c>
      <c r="X62" s="144" t="str">
        <f t="shared" si="36"/>
        <v>AA18</v>
      </c>
      <c r="Y62" s="416">
        <f t="shared" si="12"/>
        <v>2</v>
      </c>
      <c r="Z62" s="603" t="s">
        <v>1</v>
      </c>
      <c r="AA62" s="504">
        <f t="shared" si="130"/>
        <v>2</v>
      </c>
      <c r="AB62" s="591">
        <f t="shared" si="131"/>
        <v>1.5606332857142871</v>
      </c>
      <c r="AC62" s="592">
        <f t="shared" si="132"/>
        <v>0.15</v>
      </c>
      <c r="AD62" s="592">
        <f t="shared" si="16"/>
        <v>0.15</v>
      </c>
      <c r="AE62" s="593">
        <f t="shared" si="117"/>
        <v>1.86</v>
      </c>
      <c r="AF62" s="604">
        <f t="shared" si="133"/>
        <v>3</v>
      </c>
      <c r="AG62" s="605">
        <f t="shared" si="119"/>
        <v>0.6</v>
      </c>
      <c r="AH62" s="595">
        <f t="shared" si="120"/>
        <v>0</v>
      </c>
      <c r="AI62" s="595">
        <f t="shared" si="121"/>
        <v>2.7</v>
      </c>
      <c r="AJ62" s="595">
        <f t="shared" si="122"/>
        <v>0.65</v>
      </c>
      <c r="AK62" s="595">
        <f t="shared" si="123"/>
        <v>0</v>
      </c>
      <c r="AL62" s="595">
        <f t="shared" si="124"/>
        <v>0</v>
      </c>
      <c r="AM62" s="596">
        <f t="shared" si="25"/>
        <v>11.33</v>
      </c>
      <c r="AN62" s="732">
        <f t="shared" si="26"/>
        <v>0</v>
      </c>
      <c r="AO62" s="144" t="s">
        <v>24624</v>
      </c>
      <c r="AP62" s="379" t="s">
        <v>23695</v>
      </c>
      <c r="AQ62" s="453" t="s">
        <v>24625</v>
      </c>
      <c r="AR62" s="416">
        <v>1.5</v>
      </c>
      <c r="AS62" s="504" t="s">
        <v>1</v>
      </c>
      <c r="AT62" s="504">
        <v>1</v>
      </c>
      <c r="AU62" s="142">
        <v>20</v>
      </c>
      <c r="AV62" s="416">
        <f t="shared" si="134"/>
        <v>2.2000000000000002</v>
      </c>
      <c r="AW62" s="603" t="s">
        <v>1</v>
      </c>
      <c r="AX62" s="504">
        <f t="shared" si="135"/>
        <v>2.2000000000000002</v>
      </c>
      <c r="AY62" s="384">
        <f t="shared" si="136"/>
        <v>17.8</v>
      </c>
      <c r="AZ62" s="384">
        <f t="shared" si="137"/>
        <v>0.5</v>
      </c>
      <c r="BA62" s="384">
        <f t="shared" si="138"/>
        <v>2.5</v>
      </c>
      <c r="BB62" s="382">
        <f t="shared" si="139"/>
        <v>0</v>
      </c>
      <c r="BC62" s="265">
        <f t="shared" si="140"/>
        <v>22.25</v>
      </c>
      <c r="BD62" s="265">
        <f t="shared" si="141"/>
        <v>116.85000000000001</v>
      </c>
      <c r="BE62" s="265">
        <f t="shared" si="142"/>
        <v>41.65</v>
      </c>
      <c r="BF62" s="607">
        <f t="shared" si="143"/>
        <v>1.8606332857142869</v>
      </c>
      <c r="BG62" s="607">
        <f t="shared" si="144"/>
        <v>0</v>
      </c>
      <c r="BH62" s="607">
        <f t="shared" si="145"/>
        <v>9.01</v>
      </c>
      <c r="BI62" s="607">
        <f t="shared" si="146"/>
        <v>0</v>
      </c>
      <c r="BJ62" s="116">
        <f t="shared" si="147"/>
        <v>43.94</v>
      </c>
      <c r="BK62" s="95"/>
    </row>
    <row r="63" spans="1:63" ht="14.25" x14ac:dyDescent="0.3">
      <c r="A63" s="144" t="s">
        <v>24625</v>
      </c>
      <c r="B63" s="379" t="s">
        <v>23695</v>
      </c>
      <c r="C63" s="145" t="s">
        <v>24626</v>
      </c>
      <c r="D63" s="416">
        <v>1.5</v>
      </c>
      <c r="E63" s="504" t="s">
        <v>1</v>
      </c>
      <c r="F63" s="504">
        <v>1</v>
      </c>
      <c r="G63" s="416" t="s">
        <v>25017</v>
      </c>
      <c r="H63" s="142">
        <v>30</v>
      </c>
      <c r="I63" s="143">
        <v>1.669633285714287</v>
      </c>
      <c r="J63" s="143">
        <v>1.8106332857142875</v>
      </c>
      <c r="K63" s="452">
        <v>0</v>
      </c>
      <c r="L63" s="382">
        <f t="shared" si="125"/>
        <v>1.74</v>
      </c>
      <c r="M63" s="383">
        <f t="shared" si="126"/>
        <v>0.15</v>
      </c>
      <c r="N63" s="383">
        <f t="shared" si="127"/>
        <v>0.5</v>
      </c>
      <c r="O63" s="382">
        <f t="shared" si="128"/>
        <v>2.3899999999999997</v>
      </c>
      <c r="P63" s="382">
        <f t="shared" si="129"/>
        <v>2.5</v>
      </c>
      <c r="Q63" s="385">
        <f t="shared" si="148"/>
        <v>0</v>
      </c>
      <c r="R63" s="385">
        <f t="shared" si="149"/>
        <v>112.5</v>
      </c>
      <c r="S63" s="385">
        <f t="shared" si="150"/>
        <v>66.75</v>
      </c>
      <c r="T63" s="385">
        <f t="shared" si="151"/>
        <v>0</v>
      </c>
      <c r="U63" s="385">
        <f t="shared" si="152"/>
        <v>0</v>
      </c>
      <c r="V63" s="384">
        <f t="shared" si="153"/>
        <v>173.4</v>
      </c>
      <c r="W63" s="726">
        <f t="shared" si="154"/>
        <v>0</v>
      </c>
      <c r="X63" s="144" t="str">
        <f t="shared" si="36"/>
        <v>AA19</v>
      </c>
      <c r="Y63" s="416">
        <f t="shared" si="12"/>
        <v>2</v>
      </c>
      <c r="Z63" s="603" t="s">
        <v>1</v>
      </c>
      <c r="AA63" s="504">
        <f t="shared" si="130"/>
        <v>2</v>
      </c>
      <c r="AB63" s="591">
        <f t="shared" si="131"/>
        <v>1.669633285714287</v>
      </c>
      <c r="AC63" s="592">
        <f t="shared" si="132"/>
        <v>0.15</v>
      </c>
      <c r="AD63" s="592">
        <f t="shared" si="16"/>
        <v>0.15</v>
      </c>
      <c r="AE63" s="593">
        <f t="shared" si="117"/>
        <v>1.97</v>
      </c>
      <c r="AF63" s="604">
        <f t="shared" si="133"/>
        <v>3</v>
      </c>
      <c r="AG63" s="605">
        <f t="shared" si="119"/>
        <v>0.6</v>
      </c>
      <c r="AH63" s="595">
        <f t="shared" si="120"/>
        <v>0</v>
      </c>
      <c r="AI63" s="595">
        <f t="shared" si="121"/>
        <v>2.7</v>
      </c>
      <c r="AJ63" s="595">
        <f t="shared" si="122"/>
        <v>0.85</v>
      </c>
      <c r="AK63" s="595">
        <f t="shared" si="123"/>
        <v>0</v>
      </c>
      <c r="AL63" s="595">
        <f t="shared" si="124"/>
        <v>0</v>
      </c>
      <c r="AM63" s="596">
        <f t="shared" si="25"/>
        <v>11.86</v>
      </c>
      <c r="AN63" s="732">
        <f t="shared" si="26"/>
        <v>0</v>
      </c>
      <c r="AO63" s="144" t="s">
        <v>24625</v>
      </c>
      <c r="AP63" s="379" t="s">
        <v>23695</v>
      </c>
      <c r="AQ63" s="453" t="s">
        <v>24626</v>
      </c>
      <c r="AR63" s="416">
        <v>1.5</v>
      </c>
      <c r="AS63" s="504" t="s">
        <v>1</v>
      </c>
      <c r="AT63" s="504">
        <v>1</v>
      </c>
      <c r="AU63" s="142">
        <v>30</v>
      </c>
      <c r="AV63" s="416">
        <f t="shared" si="134"/>
        <v>2.2000000000000002</v>
      </c>
      <c r="AW63" s="603" t="s">
        <v>1</v>
      </c>
      <c r="AX63" s="504">
        <f t="shared" si="135"/>
        <v>2.2000000000000002</v>
      </c>
      <c r="AY63" s="384">
        <f t="shared" si="136"/>
        <v>27.8</v>
      </c>
      <c r="AZ63" s="384">
        <f t="shared" si="137"/>
        <v>0.5</v>
      </c>
      <c r="BA63" s="384">
        <f t="shared" si="138"/>
        <v>2.5</v>
      </c>
      <c r="BB63" s="382">
        <f t="shared" si="139"/>
        <v>0</v>
      </c>
      <c r="BC63" s="265">
        <f t="shared" si="140"/>
        <v>34.75</v>
      </c>
      <c r="BD63" s="265">
        <f t="shared" si="141"/>
        <v>182.79999999999998</v>
      </c>
      <c r="BE63" s="265">
        <f t="shared" si="142"/>
        <v>65.05</v>
      </c>
      <c r="BF63" s="607">
        <f t="shared" si="143"/>
        <v>1.9696332857142869</v>
      </c>
      <c r="BG63" s="607">
        <f t="shared" si="144"/>
        <v>0</v>
      </c>
      <c r="BH63" s="607">
        <f t="shared" si="145"/>
        <v>9.5299999999999994</v>
      </c>
      <c r="BI63" s="607">
        <f t="shared" si="146"/>
        <v>0</v>
      </c>
      <c r="BJ63" s="116">
        <f t="shared" si="147"/>
        <v>73.47</v>
      </c>
      <c r="BK63" s="95"/>
    </row>
    <row r="64" spans="1:63" ht="14.25" x14ac:dyDescent="0.3">
      <c r="A64" s="144" t="s">
        <v>24626</v>
      </c>
      <c r="B64" s="379" t="s">
        <v>23695</v>
      </c>
      <c r="C64" s="145" t="s">
        <v>24627</v>
      </c>
      <c r="D64" s="416">
        <v>1.5</v>
      </c>
      <c r="E64" s="504" t="s">
        <v>1</v>
      </c>
      <c r="F64" s="504">
        <v>1</v>
      </c>
      <c r="G64" s="416" t="s">
        <v>25017</v>
      </c>
      <c r="H64" s="142">
        <v>28</v>
      </c>
      <c r="I64" s="143">
        <v>1.8106332857142875</v>
      </c>
      <c r="J64" s="143">
        <v>1.9172332857142869</v>
      </c>
      <c r="K64" s="452">
        <v>0</v>
      </c>
      <c r="L64" s="382">
        <f t="shared" si="125"/>
        <v>1.86</v>
      </c>
      <c r="M64" s="383">
        <f t="shared" si="126"/>
        <v>0.15</v>
      </c>
      <c r="N64" s="383">
        <f t="shared" si="127"/>
        <v>0.5</v>
      </c>
      <c r="O64" s="382">
        <f t="shared" si="128"/>
        <v>2.5100000000000002</v>
      </c>
      <c r="P64" s="382">
        <f t="shared" si="129"/>
        <v>2.5</v>
      </c>
      <c r="Q64" s="385">
        <f t="shared" si="148"/>
        <v>0</v>
      </c>
      <c r="R64" s="385">
        <f t="shared" si="149"/>
        <v>105</v>
      </c>
      <c r="S64" s="385">
        <f t="shared" si="150"/>
        <v>70.7</v>
      </c>
      <c r="T64" s="385">
        <f t="shared" si="151"/>
        <v>0</v>
      </c>
      <c r="U64" s="385">
        <f t="shared" si="152"/>
        <v>0</v>
      </c>
      <c r="V64" s="384">
        <f t="shared" si="153"/>
        <v>168.56</v>
      </c>
      <c r="W64" s="726">
        <f t="shared" si="154"/>
        <v>0</v>
      </c>
      <c r="X64" s="144" t="str">
        <f t="shared" si="36"/>
        <v>AA20</v>
      </c>
      <c r="Y64" s="416">
        <f t="shared" si="12"/>
        <v>2</v>
      </c>
      <c r="Z64" s="603" t="s">
        <v>1</v>
      </c>
      <c r="AA64" s="504">
        <f t="shared" si="130"/>
        <v>2</v>
      </c>
      <c r="AB64" s="591">
        <f t="shared" si="131"/>
        <v>1.8106332857142875</v>
      </c>
      <c r="AC64" s="592">
        <f t="shared" si="132"/>
        <v>0.15</v>
      </c>
      <c r="AD64" s="592">
        <f t="shared" si="16"/>
        <v>0.15</v>
      </c>
      <c r="AE64" s="593">
        <f t="shared" si="117"/>
        <v>2.11</v>
      </c>
      <c r="AF64" s="604">
        <f t="shared" si="133"/>
        <v>3</v>
      </c>
      <c r="AG64" s="605">
        <f t="shared" si="119"/>
        <v>0.6</v>
      </c>
      <c r="AH64" s="595">
        <f t="shared" si="120"/>
        <v>0</v>
      </c>
      <c r="AI64" s="595">
        <f t="shared" si="121"/>
        <v>2.7</v>
      </c>
      <c r="AJ64" s="595">
        <f t="shared" si="122"/>
        <v>1.1000000000000001</v>
      </c>
      <c r="AK64" s="595">
        <f t="shared" si="123"/>
        <v>0</v>
      </c>
      <c r="AL64" s="595">
        <f t="shared" si="124"/>
        <v>0</v>
      </c>
      <c r="AM64" s="596">
        <f t="shared" si="25"/>
        <v>12.53</v>
      </c>
      <c r="AN64" s="732">
        <f t="shared" si="26"/>
        <v>0</v>
      </c>
      <c r="AO64" s="144" t="s">
        <v>24626</v>
      </c>
      <c r="AP64" s="379" t="s">
        <v>23695</v>
      </c>
      <c r="AQ64" s="453" t="s">
        <v>24627</v>
      </c>
      <c r="AR64" s="416">
        <v>1.5</v>
      </c>
      <c r="AS64" s="504" t="s">
        <v>1</v>
      </c>
      <c r="AT64" s="504">
        <v>1</v>
      </c>
      <c r="AU64" s="142">
        <v>28</v>
      </c>
      <c r="AV64" s="416">
        <f t="shared" si="134"/>
        <v>2.2000000000000002</v>
      </c>
      <c r="AW64" s="603" t="s">
        <v>1</v>
      </c>
      <c r="AX64" s="504">
        <f t="shared" si="135"/>
        <v>2.2000000000000002</v>
      </c>
      <c r="AY64" s="384">
        <f t="shared" si="136"/>
        <v>25.8</v>
      </c>
      <c r="AZ64" s="384">
        <f t="shared" si="137"/>
        <v>0.5</v>
      </c>
      <c r="BA64" s="384">
        <f t="shared" si="138"/>
        <v>2.5</v>
      </c>
      <c r="BB64" s="382">
        <f t="shared" si="139"/>
        <v>0</v>
      </c>
      <c r="BC64" s="265">
        <f t="shared" si="140"/>
        <v>32.25</v>
      </c>
      <c r="BD64" s="265">
        <f t="shared" si="141"/>
        <v>179.49999999999997</v>
      </c>
      <c r="BE64" s="265">
        <f t="shared" si="142"/>
        <v>60.37</v>
      </c>
      <c r="BF64" s="607">
        <f t="shared" si="143"/>
        <v>2.1106332857142873</v>
      </c>
      <c r="BG64" s="607">
        <f t="shared" si="144"/>
        <v>0</v>
      </c>
      <c r="BH64" s="607">
        <f t="shared" si="145"/>
        <v>10.220000000000001</v>
      </c>
      <c r="BI64" s="607">
        <f t="shared" si="146"/>
        <v>0</v>
      </c>
      <c r="BJ64" s="116">
        <f t="shared" si="147"/>
        <v>76.66</v>
      </c>
      <c r="BK64" s="95"/>
    </row>
    <row r="65" spans="1:63" ht="14.25" x14ac:dyDescent="0.3">
      <c r="A65" s="144" t="s">
        <v>24627</v>
      </c>
      <c r="B65" s="379" t="s">
        <v>23695</v>
      </c>
      <c r="C65" s="145" t="s">
        <v>24628</v>
      </c>
      <c r="D65" s="416">
        <v>1.5</v>
      </c>
      <c r="E65" s="504" t="s">
        <v>1</v>
      </c>
      <c r="F65" s="504">
        <v>1</v>
      </c>
      <c r="G65" s="416" t="s">
        <v>25017</v>
      </c>
      <c r="H65" s="142">
        <v>30</v>
      </c>
      <c r="I65" s="143">
        <v>1.9172332857142869</v>
      </c>
      <c r="J65" s="143">
        <v>1.8532332857142872</v>
      </c>
      <c r="K65" s="452">
        <v>0</v>
      </c>
      <c r="L65" s="382">
        <f t="shared" si="125"/>
        <v>1.89</v>
      </c>
      <c r="M65" s="383">
        <f t="shared" si="126"/>
        <v>0.15</v>
      </c>
      <c r="N65" s="383">
        <f t="shared" si="127"/>
        <v>0.5</v>
      </c>
      <c r="O65" s="382">
        <f t="shared" si="128"/>
        <v>2.54</v>
      </c>
      <c r="P65" s="382">
        <f t="shared" si="129"/>
        <v>2.5</v>
      </c>
      <c r="Q65" s="385">
        <f t="shared" si="148"/>
        <v>0</v>
      </c>
      <c r="R65" s="385">
        <f t="shared" si="149"/>
        <v>112.5</v>
      </c>
      <c r="S65" s="385">
        <f t="shared" si="150"/>
        <v>78</v>
      </c>
      <c r="T65" s="385">
        <f t="shared" si="151"/>
        <v>0</v>
      </c>
      <c r="U65" s="385">
        <f t="shared" si="152"/>
        <v>0</v>
      </c>
      <c r="V65" s="384">
        <f t="shared" si="153"/>
        <v>182.4</v>
      </c>
      <c r="W65" s="726">
        <f t="shared" si="154"/>
        <v>0</v>
      </c>
      <c r="X65" s="144" t="str">
        <f t="shared" si="36"/>
        <v>AA21</v>
      </c>
      <c r="Y65" s="416">
        <f t="shared" si="12"/>
        <v>2</v>
      </c>
      <c r="Z65" s="603" t="s">
        <v>1</v>
      </c>
      <c r="AA65" s="504">
        <f t="shared" si="130"/>
        <v>2</v>
      </c>
      <c r="AB65" s="591">
        <f t="shared" si="131"/>
        <v>1.9172332857142869</v>
      </c>
      <c r="AC65" s="592">
        <f t="shared" si="132"/>
        <v>0.15</v>
      </c>
      <c r="AD65" s="592">
        <f t="shared" si="16"/>
        <v>0.15</v>
      </c>
      <c r="AE65" s="593">
        <f t="shared" si="117"/>
        <v>2.2200000000000002</v>
      </c>
      <c r="AF65" s="604">
        <f t="shared" si="133"/>
        <v>3</v>
      </c>
      <c r="AG65" s="605">
        <f t="shared" si="119"/>
        <v>0.6</v>
      </c>
      <c r="AH65" s="595">
        <f t="shared" si="120"/>
        <v>0</v>
      </c>
      <c r="AI65" s="595">
        <f t="shared" si="121"/>
        <v>2.7</v>
      </c>
      <c r="AJ65" s="595">
        <f t="shared" si="122"/>
        <v>1.3</v>
      </c>
      <c r="AK65" s="595">
        <f t="shared" si="123"/>
        <v>0</v>
      </c>
      <c r="AL65" s="595">
        <f t="shared" si="124"/>
        <v>0</v>
      </c>
      <c r="AM65" s="596">
        <f t="shared" si="25"/>
        <v>13.06</v>
      </c>
      <c r="AN65" s="732">
        <f t="shared" si="26"/>
        <v>0</v>
      </c>
      <c r="AO65" s="144" t="s">
        <v>24627</v>
      </c>
      <c r="AP65" s="379" t="s">
        <v>23695</v>
      </c>
      <c r="AQ65" s="453" t="s">
        <v>24628</v>
      </c>
      <c r="AR65" s="416">
        <v>1.5</v>
      </c>
      <c r="AS65" s="504" t="s">
        <v>1</v>
      </c>
      <c r="AT65" s="504">
        <v>1</v>
      </c>
      <c r="AU65" s="142">
        <v>30</v>
      </c>
      <c r="AV65" s="416">
        <f t="shared" si="134"/>
        <v>2.2000000000000002</v>
      </c>
      <c r="AW65" s="603" t="s">
        <v>1</v>
      </c>
      <c r="AX65" s="504">
        <f t="shared" si="135"/>
        <v>2.2000000000000002</v>
      </c>
      <c r="AY65" s="384">
        <f t="shared" si="136"/>
        <v>27.8</v>
      </c>
      <c r="AZ65" s="384">
        <f t="shared" si="137"/>
        <v>0.5</v>
      </c>
      <c r="BA65" s="384">
        <f t="shared" si="138"/>
        <v>2.5</v>
      </c>
      <c r="BB65" s="382">
        <f t="shared" si="139"/>
        <v>0</v>
      </c>
      <c r="BC65" s="265">
        <f t="shared" si="140"/>
        <v>34.75</v>
      </c>
      <c r="BD65" s="265">
        <f t="shared" si="141"/>
        <v>194.5</v>
      </c>
      <c r="BE65" s="265">
        <f t="shared" si="142"/>
        <v>65.05</v>
      </c>
      <c r="BF65" s="607">
        <f t="shared" si="143"/>
        <v>2.2172332857142867</v>
      </c>
      <c r="BG65" s="607">
        <f t="shared" si="144"/>
        <v>5.0000000000000266E-2</v>
      </c>
      <c r="BH65" s="607">
        <f t="shared" si="145"/>
        <v>10.73</v>
      </c>
      <c r="BI65" s="607">
        <f t="shared" si="146"/>
        <v>0.03</v>
      </c>
      <c r="BJ65" s="116">
        <f t="shared" si="147"/>
        <v>83.94</v>
      </c>
      <c r="BK65" s="95"/>
    </row>
    <row r="66" spans="1:63" ht="14.25" x14ac:dyDescent="0.3">
      <c r="A66" s="144" t="s">
        <v>24628</v>
      </c>
      <c r="B66" s="379" t="s">
        <v>23695</v>
      </c>
      <c r="C66" s="145" t="s">
        <v>24629</v>
      </c>
      <c r="D66" s="416">
        <v>1.5</v>
      </c>
      <c r="E66" s="504" t="s">
        <v>1</v>
      </c>
      <c r="F66" s="504">
        <v>1</v>
      </c>
      <c r="G66" s="416" t="s">
        <v>25017</v>
      </c>
      <c r="H66" s="142">
        <v>30</v>
      </c>
      <c r="I66" s="143">
        <v>1.8532332857142872</v>
      </c>
      <c r="J66" s="143">
        <v>1.7352332857142874</v>
      </c>
      <c r="K66" s="452">
        <v>0</v>
      </c>
      <c r="L66" s="382">
        <f t="shared" si="125"/>
        <v>1.79</v>
      </c>
      <c r="M66" s="383">
        <f t="shared" si="126"/>
        <v>0.15</v>
      </c>
      <c r="N66" s="383">
        <f t="shared" si="127"/>
        <v>0.5</v>
      </c>
      <c r="O66" s="382">
        <f t="shared" si="128"/>
        <v>2.44</v>
      </c>
      <c r="P66" s="382">
        <f t="shared" si="129"/>
        <v>2.5</v>
      </c>
      <c r="Q66" s="385">
        <f t="shared" si="148"/>
        <v>0</v>
      </c>
      <c r="R66" s="385">
        <f t="shared" si="149"/>
        <v>112.5</v>
      </c>
      <c r="S66" s="385">
        <f t="shared" si="150"/>
        <v>70.5</v>
      </c>
      <c r="T66" s="385">
        <f t="shared" si="151"/>
        <v>0</v>
      </c>
      <c r="U66" s="385">
        <f t="shared" si="152"/>
        <v>0</v>
      </c>
      <c r="V66" s="384">
        <f t="shared" si="153"/>
        <v>176.4</v>
      </c>
      <c r="W66" s="726">
        <f t="shared" si="154"/>
        <v>0</v>
      </c>
      <c r="X66" s="144" t="str">
        <f t="shared" si="36"/>
        <v>AA22</v>
      </c>
      <c r="Y66" s="416">
        <f t="shared" si="12"/>
        <v>2</v>
      </c>
      <c r="Z66" s="603" t="s">
        <v>1</v>
      </c>
      <c r="AA66" s="504">
        <f t="shared" si="130"/>
        <v>2</v>
      </c>
      <c r="AB66" s="591">
        <f t="shared" si="131"/>
        <v>1.8532332857142872</v>
      </c>
      <c r="AC66" s="592">
        <f t="shared" si="132"/>
        <v>0.15</v>
      </c>
      <c r="AD66" s="592">
        <f t="shared" si="16"/>
        <v>0.15</v>
      </c>
      <c r="AE66" s="593">
        <f t="shared" si="117"/>
        <v>2.15</v>
      </c>
      <c r="AF66" s="604">
        <f t="shared" si="133"/>
        <v>3</v>
      </c>
      <c r="AG66" s="605">
        <f t="shared" si="119"/>
        <v>0.6</v>
      </c>
      <c r="AH66" s="595">
        <f t="shared" si="120"/>
        <v>0</v>
      </c>
      <c r="AI66" s="595">
        <f t="shared" si="121"/>
        <v>2.7</v>
      </c>
      <c r="AJ66" s="595">
        <f t="shared" si="122"/>
        <v>1.17</v>
      </c>
      <c r="AK66" s="595">
        <f t="shared" si="123"/>
        <v>0</v>
      </c>
      <c r="AL66" s="595">
        <f t="shared" si="124"/>
        <v>0</v>
      </c>
      <c r="AM66" s="596">
        <f t="shared" si="25"/>
        <v>12.72</v>
      </c>
      <c r="AN66" s="732">
        <f t="shared" si="26"/>
        <v>0</v>
      </c>
      <c r="AO66" s="144" t="s">
        <v>24628</v>
      </c>
      <c r="AP66" s="379" t="s">
        <v>23695</v>
      </c>
      <c r="AQ66" s="453" t="s">
        <v>24629</v>
      </c>
      <c r="AR66" s="416">
        <v>1.5</v>
      </c>
      <c r="AS66" s="504" t="s">
        <v>1</v>
      </c>
      <c r="AT66" s="504">
        <v>1</v>
      </c>
      <c r="AU66" s="142">
        <v>30</v>
      </c>
      <c r="AV66" s="416">
        <f t="shared" si="134"/>
        <v>2.2000000000000002</v>
      </c>
      <c r="AW66" s="603" t="s">
        <v>1</v>
      </c>
      <c r="AX66" s="504">
        <f t="shared" si="135"/>
        <v>2.2000000000000002</v>
      </c>
      <c r="AY66" s="384">
        <f t="shared" si="136"/>
        <v>27.8</v>
      </c>
      <c r="AZ66" s="384">
        <f t="shared" si="137"/>
        <v>0.5</v>
      </c>
      <c r="BA66" s="384">
        <f t="shared" si="138"/>
        <v>2.5</v>
      </c>
      <c r="BB66" s="382">
        <f t="shared" si="139"/>
        <v>0</v>
      </c>
      <c r="BC66" s="265">
        <f t="shared" si="140"/>
        <v>34.75</v>
      </c>
      <c r="BD66" s="265">
        <f t="shared" si="141"/>
        <v>186.86999999999998</v>
      </c>
      <c r="BE66" s="265">
        <f t="shared" si="142"/>
        <v>65.05</v>
      </c>
      <c r="BF66" s="607">
        <f t="shared" si="143"/>
        <v>2.1532332857142871</v>
      </c>
      <c r="BG66" s="607">
        <f t="shared" si="144"/>
        <v>5.0000000000000266E-2</v>
      </c>
      <c r="BH66" s="607">
        <f t="shared" si="145"/>
        <v>10.42</v>
      </c>
      <c r="BI66" s="607">
        <f t="shared" si="146"/>
        <v>0.03</v>
      </c>
      <c r="BJ66" s="116">
        <f t="shared" si="147"/>
        <v>76.62</v>
      </c>
      <c r="BK66" s="95"/>
    </row>
    <row r="67" spans="1:63" ht="14.25" x14ac:dyDescent="0.3">
      <c r="A67" s="144" t="s">
        <v>24629</v>
      </c>
      <c r="B67" s="379" t="s">
        <v>23695</v>
      </c>
      <c r="C67" s="145" t="s">
        <v>24630</v>
      </c>
      <c r="D67" s="416">
        <v>1.5</v>
      </c>
      <c r="E67" s="504" t="s">
        <v>1</v>
      </c>
      <c r="F67" s="504">
        <v>1</v>
      </c>
      <c r="G67" s="416" t="s">
        <v>25017</v>
      </c>
      <c r="H67" s="142">
        <v>30</v>
      </c>
      <c r="I67" s="143">
        <v>1.7352332857142874</v>
      </c>
      <c r="J67" s="143">
        <v>1.182233285714287</v>
      </c>
      <c r="K67" s="452">
        <v>0</v>
      </c>
      <c r="L67" s="382">
        <f t="shared" si="125"/>
        <v>1.46</v>
      </c>
      <c r="M67" s="383">
        <f t="shared" si="126"/>
        <v>0.15</v>
      </c>
      <c r="N67" s="383">
        <f t="shared" si="127"/>
        <v>0.5</v>
      </c>
      <c r="O67" s="382">
        <f t="shared" si="128"/>
        <v>2.11</v>
      </c>
      <c r="P67" s="382">
        <f t="shared" si="129"/>
        <v>2.5</v>
      </c>
      <c r="Q67" s="385">
        <f t="shared" si="148"/>
        <v>0</v>
      </c>
      <c r="R67" s="385">
        <f t="shared" si="149"/>
        <v>112.5</v>
      </c>
      <c r="S67" s="385">
        <f t="shared" si="150"/>
        <v>45.75</v>
      </c>
      <c r="T67" s="385">
        <f t="shared" si="151"/>
        <v>0</v>
      </c>
      <c r="U67" s="385">
        <f t="shared" si="152"/>
        <v>0</v>
      </c>
      <c r="V67" s="384">
        <f t="shared" si="153"/>
        <v>156.6</v>
      </c>
      <c r="W67" s="726">
        <f t="shared" si="154"/>
        <v>0</v>
      </c>
      <c r="X67" s="144" t="str">
        <f t="shared" si="36"/>
        <v>AA23</v>
      </c>
      <c r="Y67" s="416">
        <f t="shared" si="12"/>
        <v>2</v>
      </c>
      <c r="Z67" s="603" t="s">
        <v>1</v>
      </c>
      <c r="AA67" s="504">
        <f t="shared" si="130"/>
        <v>2</v>
      </c>
      <c r="AB67" s="591">
        <f t="shared" si="131"/>
        <v>1.7352332857142874</v>
      </c>
      <c r="AC67" s="592">
        <f t="shared" si="132"/>
        <v>0.15</v>
      </c>
      <c r="AD67" s="592">
        <f t="shared" si="16"/>
        <v>0.15</v>
      </c>
      <c r="AE67" s="593">
        <f t="shared" si="117"/>
        <v>2.04</v>
      </c>
      <c r="AF67" s="604">
        <f t="shared" si="133"/>
        <v>3</v>
      </c>
      <c r="AG67" s="605">
        <f t="shared" si="119"/>
        <v>0.6</v>
      </c>
      <c r="AH67" s="595">
        <f t="shared" si="120"/>
        <v>0</v>
      </c>
      <c r="AI67" s="595">
        <f t="shared" si="121"/>
        <v>2.7</v>
      </c>
      <c r="AJ67" s="595">
        <f t="shared" si="122"/>
        <v>0.97</v>
      </c>
      <c r="AK67" s="595">
        <f t="shared" si="123"/>
        <v>0</v>
      </c>
      <c r="AL67" s="595">
        <f t="shared" si="124"/>
        <v>0</v>
      </c>
      <c r="AM67" s="596">
        <f t="shared" si="25"/>
        <v>12.19</v>
      </c>
      <c r="AN67" s="732">
        <f t="shared" si="26"/>
        <v>0</v>
      </c>
      <c r="AO67" s="144" t="s">
        <v>24629</v>
      </c>
      <c r="AP67" s="379" t="s">
        <v>23695</v>
      </c>
      <c r="AQ67" s="453" t="s">
        <v>24630</v>
      </c>
      <c r="AR67" s="416">
        <v>1.5</v>
      </c>
      <c r="AS67" s="504" t="s">
        <v>1</v>
      </c>
      <c r="AT67" s="504">
        <v>1</v>
      </c>
      <c r="AU67" s="142">
        <v>30</v>
      </c>
      <c r="AV67" s="416">
        <f t="shared" si="134"/>
        <v>2.2000000000000002</v>
      </c>
      <c r="AW67" s="603" t="s">
        <v>1</v>
      </c>
      <c r="AX67" s="504">
        <f t="shared" si="135"/>
        <v>2.2000000000000002</v>
      </c>
      <c r="AY67" s="384">
        <f t="shared" si="136"/>
        <v>27.8</v>
      </c>
      <c r="AZ67" s="384">
        <f t="shared" si="137"/>
        <v>0.5</v>
      </c>
      <c r="BA67" s="384">
        <f t="shared" si="138"/>
        <v>2.5</v>
      </c>
      <c r="BB67" s="382">
        <f t="shared" si="139"/>
        <v>0</v>
      </c>
      <c r="BC67" s="265">
        <f t="shared" si="140"/>
        <v>34.75</v>
      </c>
      <c r="BD67" s="265">
        <f t="shared" si="141"/>
        <v>161.91999999999999</v>
      </c>
      <c r="BE67" s="265">
        <f t="shared" si="142"/>
        <v>65.05</v>
      </c>
      <c r="BF67" s="607">
        <f t="shared" si="143"/>
        <v>2.0352332857142872</v>
      </c>
      <c r="BG67" s="607">
        <f t="shared" si="144"/>
        <v>0</v>
      </c>
      <c r="BH67" s="607">
        <f t="shared" si="145"/>
        <v>9.85</v>
      </c>
      <c r="BI67" s="607">
        <f t="shared" si="146"/>
        <v>0</v>
      </c>
      <c r="BJ67" s="116">
        <f t="shared" si="147"/>
        <v>52.27</v>
      </c>
      <c r="BK67" s="95"/>
    </row>
    <row r="68" spans="1:63" ht="14.25" x14ac:dyDescent="0.3">
      <c r="A68" s="144" t="s">
        <v>24630</v>
      </c>
      <c r="B68" s="379" t="s">
        <v>23695</v>
      </c>
      <c r="C68" s="145" t="s">
        <v>24631</v>
      </c>
      <c r="D68" s="416">
        <v>1.5</v>
      </c>
      <c r="E68" s="504" t="s">
        <v>1</v>
      </c>
      <c r="F68" s="504">
        <v>1</v>
      </c>
      <c r="G68" s="416" t="s">
        <v>25017</v>
      </c>
      <c r="H68" s="142">
        <v>30</v>
      </c>
      <c r="I68" s="143">
        <v>1.182233285714287</v>
      </c>
      <c r="J68" s="143">
        <v>1.2212332857142871</v>
      </c>
      <c r="K68" s="452">
        <v>0</v>
      </c>
      <c r="L68" s="382">
        <f t="shared" si="125"/>
        <v>1.2</v>
      </c>
      <c r="M68" s="383">
        <f t="shared" si="126"/>
        <v>0.15</v>
      </c>
      <c r="N68" s="383">
        <f t="shared" si="127"/>
        <v>0.5</v>
      </c>
      <c r="O68" s="382">
        <f t="shared" si="128"/>
        <v>1.8499999999999999</v>
      </c>
      <c r="P68" s="382">
        <f t="shared" si="129"/>
        <v>2.4</v>
      </c>
      <c r="Q68" s="385">
        <f t="shared" si="148"/>
        <v>0</v>
      </c>
      <c r="R68" s="385">
        <f t="shared" si="149"/>
        <v>108</v>
      </c>
      <c r="S68" s="385">
        <f t="shared" si="150"/>
        <v>25.2</v>
      </c>
      <c r="T68" s="385">
        <f t="shared" si="151"/>
        <v>0</v>
      </c>
      <c r="U68" s="385">
        <f t="shared" si="152"/>
        <v>0</v>
      </c>
      <c r="V68" s="384">
        <f t="shared" si="153"/>
        <v>141</v>
      </c>
      <c r="W68" s="726">
        <f t="shared" si="154"/>
        <v>0</v>
      </c>
      <c r="X68" s="144" t="str">
        <f t="shared" si="36"/>
        <v>AA24</v>
      </c>
      <c r="Y68" s="416">
        <f t="shared" si="12"/>
        <v>2</v>
      </c>
      <c r="Z68" s="603" t="s">
        <v>1</v>
      </c>
      <c r="AA68" s="504">
        <f t="shared" si="130"/>
        <v>2</v>
      </c>
      <c r="AB68" s="591">
        <f t="shared" si="131"/>
        <v>1.182233285714287</v>
      </c>
      <c r="AC68" s="592">
        <f t="shared" si="132"/>
        <v>0.15</v>
      </c>
      <c r="AD68" s="592">
        <f t="shared" si="16"/>
        <v>0.15</v>
      </c>
      <c r="AE68" s="593">
        <f t="shared" si="117"/>
        <v>1.48</v>
      </c>
      <c r="AF68" s="604">
        <f t="shared" si="133"/>
        <v>3</v>
      </c>
      <c r="AG68" s="605">
        <f t="shared" si="119"/>
        <v>0.6</v>
      </c>
      <c r="AH68" s="595">
        <f t="shared" si="120"/>
        <v>2.66</v>
      </c>
      <c r="AI68" s="595">
        <f t="shared" si="121"/>
        <v>0</v>
      </c>
      <c r="AJ68" s="595">
        <f t="shared" si="122"/>
        <v>0</v>
      </c>
      <c r="AK68" s="595">
        <f t="shared" si="123"/>
        <v>0</v>
      </c>
      <c r="AL68" s="595">
        <f t="shared" si="124"/>
        <v>0</v>
      </c>
      <c r="AM68" s="596">
        <f t="shared" si="25"/>
        <v>0</v>
      </c>
      <c r="AN68" s="732">
        <f t="shared" si="26"/>
        <v>0</v>
      </c>
      <c r="AO68" s="144" t="s">
        <v>24630</v>
      </c>
      <c r="AP68" s="379" t="s">
        <v>23695</v>
      </c>
      <c r="AQ68" s="453" t="s">
        <v>24631</v>
      </c>
      <c r="AR68" s="416">
        <v>1.5</v>
      </c>
      <c r="AS68" s="504" t="s">
        <v>1</v>
      </c>
      <c r="AT68" s="504">
        <v>1</v>
      </c>
      <c r="AU68" s="142">
        <v>30</v>
      </c>
      <c r="AV68" s="416">
        <f t="shared" si="134"/>
        <v>2.2000000000000002</v>
      </c>
      <c r="AW68" s="603" t="s">
        <v>1</v>
      </c>
      <c r="AX68" s="504">
        <f t="shared" si="135"/>
        <v>2.2000000000000002</v>
      </c>
      <c r="AY68" s="384">
        <f t="shared" si="136"/>
        <v>27.8</v>
      </c>
      <c r="AZ68" s="384">
        <f t="shared" si="137"/>
        <v>0.5</v>
      </c>
      <c r="BA68" s="384">
        <f t="shared" si="138"/>
        <v>2.4</v>
      </c>
      <c r="BB68" s="382">
        <f t="shared" si="139"/>
        <v>0</v>
      </c>
      <c r="BC68" s="265">
        <f t="shared" si="140"/>
        <v>33.36</v>
      </c>
      <c r="BD68" s="265">
        <f t="shared" si="141"/>
        <v>135.85999999999999</v>
      </c>
      <c r="BE68" s="265">
        <f t="shared" si="142"/>
        <v>65.05</v>
      </c>
      <c r="BF68" s="607">
        <f t="shared" si="143"/>
        <v>1.4822332857142868</v>
      </c>
      <c r="BG68" s="607">
        <f t="shared" si="144"/>
        <v>0</v>
      </c>
      <c r="BH68" s="607">
        <f t="shared" si="145"/>
        <v>7.17</v>
      </c>
      <c r="BI68" s="607">
        <f t="shared" si="146"/>
        <v>0</v>
      </c>
      <c r="BJ68" s="116">
        <f t="shared" si="147"/>
        <v>30.28</v>
      </c>
      <c r="BK68" s="95"/>
    </row>
    <row r="69" spans="1:63" ht="14.25" x14ac:dyDescent="0.3">
      <c r="A69" s="449" t="s">
        <v>24631</v>
      </c>
      <c r="B69" s="146" t="s">
        <v>23695</v>
      </c>
      <c r="C69" s="532" t="s">
        <v>24632</v>
      </c>
      <c r="D69" s="502">
        <v>1.5</v>
      </c>
      <c r="E69" s="589" t="s">
        <v>1</v>
      </c>
      <c r="F69" s="589">
        <v>1</v>
      </c>
      <c r="G69" s="502" t="s">
        <v>25017</v>
      </c>
      <c r="H69" s="451">
        <v>15</v>
      </c>
      <c r="I69" s="452">
        <v>1.2212332857142871</v>
      </c>
      <c r="J69" s="452">
        <v>1.1914832857142872</v>
      </c>
      <c r="K69" s="452">
        <v>0</v>
      </c>
      <c r="L69" s="382">
        <f t="shared" si="125"/>
        <v>1.21</v>
      </c>
      <c r="M69" s="383">
        <f t="shared" si="126"/>
        <v>0.15</v>
      </c>
      <c r="N69" s="383">
        <f t="shared" si="127"/>
        <v>0.5</v>
      </c>
      <c r="O69" s="382">
        <f t="shared" si="128"/>
        <v>1.8599999999999999</v>
      </c>
      <c r="P69" s="382">
        <f t="shared" si="129"/>
        <v>2.4</v>
      </c>
      <c r="Q69" s="385">
        <f t="shared" si="148"/>
        <v>0</v>
      </c>
      <c r="R69" s="385">
        <f t="shared" si="149"/>
        <v>54</v>
      </c>
      <c r="S69" s="385">
        <f t="shared" si="150"/>
        <v>12.96</v>
      </c>
      <c r="T69" s="385">
        <f t="shared" si="151"/>
        <v>0</v>
      </c>
      <c r="U69" s="385">
        <f t="shared" si="152"/>
        <v>0</v>
      </c>
      <c r="V69" s="384">
        <f t="shared" si="153"/>
        <v>70.8</v>
      </c>
      <c r="W69" s="726">
        <f t="shared" si="154"/>
        <v>0</v>
      </c>
      <c r="X69" s="449" t="str">
        <f t="shared" si="36"/>
        <v>AA25</v>
      </c>
      <c r="Y69" s="502">
        <f t="shared" si="12"/>
        <v>2</v>
      </c>
      <c r="Z69" s="590" t="s">
        <v>1</v>
      </c>
      <c r="AA69" s="589">
        <f t="shared" si="130"/>
        <v>2</v>
      </c>
      <c r="AB69" s="591">
        <f t="shared" si="131"/>
        <v>1.2212332857142871</v>
      </c>
      <c r="AC69" s="592">
        <f t="shared" si="132"/>
        <v>0.15</v>
      </c>
      <c r="AD69" s="592">
        <f t="shared" si="16"/>
        <v>0.15</v>
      </c>
      <c r="AE69" s="593">
        <f t="shared" si="117"/>
        <v>1.52</v>
      </c>
      <c r="AF69" s="593">
        <f t="shared" si="133"/>
        <v>3</v>
      </c>
      <c r="AG69" s="594">
        <f t="shared" si="119"/>
        <v>0.6</v>
      </c>
      <c r="AH69" s="595">
        <f t="shared" si="120"/>
        <v>0</v>
      </c>
      <c r="AI69" s="595">
        <f t="shared" si="121"/>
        <v>2.7</v>
      </c>
      <c r="AJ69" s="595">
        <f t="shared" si="122"/>
        <v>0.04</v>
      </c>
      <c r="AK69" s="595">
        <f t="shared" si="123"/>
        <v>0</v>
      </c>
      <c r="AL69" s="595">
        <f t="shared" si="124"/>
        <v>0</v>
      </c>
      <c r="AM69" s="596">
        <f t="shared" si="25"/>
        <v>9.6999999999999993</v>
      </c>
      <c r="AN69" s="732">
        <f t="shared" si="26"/>
        <v>0</v>
      </c>
      <c r="AO69" s="449" t="s">
        <v>24631</v>
      </c>
      <c r="AP69" s="146" t="s">
        <v>23695</v>
      </c>
      <c r="AQ69" s="450" t="s">
        <v>24632</v>
      </c>
      <c r="AR69" s="502">
        <v>1.5</v>
      </c>
      <c r="AS69" s="589" t="s">
        <v>1</v>
      </c>
      <c r="AT69" s="589">
        <v>1</v>
      </c>
      <c r="AU69" s="451">
        <v>15</v>
      </c>
      <c r="AV69" s="502">
        <f t="shared" si="134"/>
        <v>2.2000000000000002</v>
      </c>
      <c r="AW69" s="590" t="s">
        <v>1</v>
      </c>
      <c r="AX69" s="589">
        <f t="shared" si="135"/>
        <v>2.2000000000000002</v>
      </c>
      <c r="AY69" s="384">
        <f t="shared" si="136"/>
        <v>12.8</v>
      </c>
      <c r="AZ69" s="384">
        <f t="shared" si="137"/>
        <v>0.5</v>
      </c>
      <c r="BA69" s="384">
        <f t="shared" si="138"/>
        <v>2.4</v>
      </c>
      <c r="BB69" s="382">
        <f t="shared" si="139"/>
        <v>0</v>
      </c>
      <c r="BC69" s="265">
        <f t="shared" si="140"/>
        <v>15.36</v>
      </c>
      <c r="BD69" s="265">
        <f t="shared" si="141"/>
        <v>69.700000000000017</v>
      </c>
      <c r="BE69" s="265">
        <f t="shared" si="142"/>
        <v>29.95</v>
      </c>
      <c r="BF69" s="385">
        <f t="shared" si="143"/>
        <v>1.521233285714287</v>
      </c>
      <c r="BG69" s="385">
        <f t="shared" si="144"/>
        <v>0</v>
      </c>
      <c r="BH69" s="385">
        <f t="shared" si="145"/>
        <v>7.36</v>
      </c>
      <c r="BI69" s="385">
        <f t="shared" si="146"/>
        <v>0</v>
      </c>
      <c r="BJ69" s="116">
        <f t="shared" si="147"/>
        <v>17.03</v>
      </c>
      <c r="BK69" s="95"/>
    </row>
    <row r="70" spans="1:63" s="122" customFormat="1" ht="14.25" x14ac:dyDescent="0.3">
      <c r="A70" s="462"/>
      <c r="B70" s="463"/>
      <c r="C70" s="408"/>
      <c r="D70" s="505"/>
      <c r="E70" s="505"/>
      <c r="F70" s="505"/>
      <c r="G70" s="409"/>
      <c r="H70" s="410"/>
      <c r="I70" s="411"/>
      <c r="J70" s="411"/>
      <c r="K70" s="411"/>
      <c r="L70" s="101"/>
      <c r="M70" s="412"/>
      <c r="N70" s="412"/>
      <c r="O70" s="101"/>
      <c r="P70" s="101"/>
      <c r="Q70" s="414"/>
      <c r="R70" s="414"/>
      <c r="S70" s="414"/>
      <c r="T70" s="414"/>
      <c r="U70" s="414"/>
      <c r="V70" s="413"/>
      <c r="W70" s="725"/>
      <c r="X70" s="738"/>
      <c r="Y70" s="409"/>
      <c r="Z70" s="409"/>
      <c r="AA70" s="409"/>
      <c r="AB70" s="101"/>
      <c r="AC70" s="412"/>
      <c r="AD70" s="412"/>
      <c r="AE70" s="101"/>
      <c r="AF70" s="410"/>
      <c r="AG70" s="101"/>
      <c r="AH70" s="414"/>
      <c r="AI70" s="414"/>
      <c r="AJ70" s="414"/>
      <c r="AK70" s="414"/>
      <c r="AL70" s="414"/>
      <c r="AM70" s="413"/>
      <c r="AN70" s="725"/>
      <c r="AO70" s="462"/>
      <c r="AP70" s="463"/>
      <c r="AQ70" s="408"/>
      <c r="AR70" s="505"/>
      <c r="AS70" s="505"/>
      <c r="AT70" s="505"/>
      <c r="AU70" s="410"/>
      <c r="AV70" s="409"/>
      <c r="AW70" s="409"/>
      <c r="AX70" s="409"/>
      <c r="AY70" s="413"/>
      <c r="AZ70" s="413"/>
      <c r="BA70" s="413"/>
      <c r="BB70" s="101"/>
      <c r="BC70" s="101"/>
      <c r="BD70" s="101"/>
      <c r="BE70" s="101"/>
      <c r="BF70" s="101"/>
      <c r="BG70" s="101"/>
      <c r="BH70" s="101"/>
      <c r="BI70" s="101"/>
      <c r="BJ70" s="415"/>
      <c r="BK70" s="95"/>
    </row>
    <row r="71" spans="1:63" s="122" customFormat="1" ht="14.25" x14ac:dyDescent="0.3">
      <c r="A71" s="402" t="s">
        <v>23964</v>
      </c>
      <c r="B71" s="463"/>
      <c r="C71" s="408"/>
      <c r="D71" s="505"/>
      <c r="E71" s="505"/>
      <c r="F71" s="505"/>
      <c r="G71" s="409"/>
      <c r="H71" s="410"/>
      <c r="I71" s="411"/>
      <c r="J71" s="411"/>
      <c r="K71" s="411"/>
      <c r="L71" s="101"/>
      <c r="M71" s="412"/>
      <c r="N71" s="412"/>
      <c r="O71" s="101"/>
      <c r="P71" s="101"/>
      <c r="Q71" s="414"/>
      <c r="R71" s="414"/>
      <c r="S71" s="414"/>
      <c r="T71" s="414"/>
      <c r="U71" s="414"/>
      <c r="V71" s="413"/>
      <c r="W71" s="725"/>
      <c r="X71" s="739" t="str">
        <f>$A71</f>
        <v>BACIA EA - RUA EWERTON XAVIER (A)</v>
      </c>
      <c r="Y71" s="505"/>
      <c r="Z71" s="597"/>
      <c r="AA71" s="505"/>
      <c r="AB71" s="598"/>
      <c r="AC71" s="599"/>
      <c r="AD71" s="599"/>
      <c r="AE71" s="600"/>
      <c r="AF71" s="600"/>
      <c r="AG71" s="597"/>
      <c r="AH71" s="601"/>
      <c r="AI71" s="601"/>
      <c r="AJ71" s="601"/>
      <c r="AK71" s="601"/>
      <c r="AL71" s="601"/>
      <c r="AM71" s="602"/>
      <c r="AN71" s="733"/>
      <c r="AO71" s="739" t="str">
        <f>$A71</f>
        <v>BACIA EA - RUA EWERTON XAVIER (A)</v>
      </c>
      <c r="AP71" s="463"/>
      <c r="AQ71" s="408"/>
      <c r="AR71" s="505"/>
      <c r="AS71" s="505"/>
      <c r="AT71" s="505"/>
      <c r="AU71" s="410"/>
      <c r="AV71" s="409"/>
      <c r="AW71" s="409"/>
      <c r="AX71" s="409"/>
      <c r="AY71" s="413"/>
      <c r="AZ71" s="413"/>
      <c r="BA71" s="413"/>
      <c r="BB71" s="101"/>
      <c r="BC71" s="101"/>
      <c r="BD71" s="101"/>
      <c r="BE71" s="101"/>
      <c r="BF71" s="101"/>
      <c r="BG71" s="101"/>
      <c r="BH71" s="101"/>
      <c r="BI71" s="101"/>
      <c r="BJ71" s="415"/>
      <c r="BK71" s="95"/>
    </row>
    <row r="72" spans="1:63" s="122" customFormat="1" ht="14.25" x14ac:dyDescent="0.3">
      <c r="A72" s="407" t="s">
        <v>25131</v>
      </c>
      <c r="B72" s="463"/>
      <c r="C72" s="408"/>
      <c r="D72" s="505"/>
      <c r="E72" s="505"/>
      <c r="F72" s="505"/>
      <c r="G72" s="409"/>
      <c r="H72" s="410"/>
      <c r="I72" s="411"/>
      <c r="J72" s="411"/>
      <c r="K72" s="411"/>
      <c r="L72" s="101"/>
      <c r="M72" s="412"/>
      <c r="N72" s="412"/>
      <c r="O72" s="101"/>
      <c r="P72" s="101"/>
      <c r="Q72" s="414"/>
      <c r="R72" s="414"/>
      <c r="S72" s="414"/>
      <c r="T72" s="414"/>
      <c r="U72" s="414"/>
      <c r="V72" s="413"/>
      <c r="W72" s="725"/>
      <c r="X72" s="740" t="str">
        <f>$A72</f>
        <v>Rua D</v>
      </c>
      <c r="Y72" s="503"/>
      <c r="Z72" s="503"/>
      <c r="AA72" s="503"/>
      <c r="AB72" s="399"/>
      <c r="AC72" s="399"/>
      <c r="AD72" s="399"/>
      <c r="AE72" s="399"/>
      <c r="AF72" s="404"/>
      <c r="AG72" s="399"/>
      <c r="AH72" s="399"/>
      <c r="AI72" s="399"/>
      <c r="AJ72" s="399"/>
      <c r="AK72" s="399"/>
      <c r="AL72" s="399"/>
      <c r="AM72" s="399"/>
      <c r="AN72" s="401"/>
      <c r="AO72" s="407" t="str">
        <f>$A72</f>
        <v>Rua D</v>
      </c>
      <c r="AP72" s="463"/>
      <c r="AQ72" s="408"/>
      <c r="AR72" s="505"/>
      <c r="AS72" s="505"/>
      <c r="AT72" s="505"/>
      <c r="AU72" s="410"/>
      <c r="AV72" s="409"/>
      <c r="AW72" s="409"/>
      <c r="AX72" s="409"/>
      <c r="AY72" s="413"/>
      <c r="AZ72" s="413"/>
      <c r="BA72" s="413"/>
      <c r="BB72" s="101"/>
      <c r="BC72" s="101"/>
      <c r="BD72" s="101"/>
      <c r="BE72" s="101"/>
      <c r="BF72" s="101"/>
      <c r="BG72" s="101"/>
      <c r="BH72" s="101"/>
      <c r="BI72" s="101"/>
      <c r="BJ72" s="415"/>
      <c r="BK72" s="95"/>
    </row>
    <row r="73" spans="1:63" ht="14.25" x14ac:dyDescent="0.3">
      <c r="A73" s="144" t="s">
        <v>23961</v>
      </c>
      <c r="B73" s="379" t="s">
        <v>23695</v>
      </c>
      <c r="C73" s="145" t="s">
        <v>23962</v>
      </c>
      <c r="D73" s="416">
        <v>0.4</v>
      </c>
      <c r="E73" s="504"/>
      <c r="F73" s="504"/>
      <c r="G73" s="416" t="s">
        <v>23864</v>
      </c>
      <c r="H73" s="142">
        <v>26</v>
      </c>
      <c r="I73" s="143">
        <v>1.1000000000000014</v>
      </c>
      <c r="J73" s="143">
        <v>1.1388000000000034</v>
      </c>
      <c r="K73" s="452">
        <v>0</v>
      </c>
      <c r="L73" s="382">
        <f t="shared" ref="L73:L74" si="155">ROUND((I73+J73)/2,2)</f>
        <v>1.1200000000000001</v>
      </c>
      <c r="M73" s="383">
        <f t="shared" ref="M73:M74" si="156">IF(F73=0,ROUND($D73*10%,2),IF(D73&gt;2.8,0.18,0.15))</f>
        <v>0.04</v>
      </c>
      <c r="N73" s="383">
        <f t="shared" ref="N73:N74" si="157">IF(F73=0,IF(   ROUND($D73/4,2),   IF(ROUND(($D73*1.2)/6,2)&lt;0.1,0.1,ROUND(($D73*1.2)/6,2))),0.5)</f>
        <v>0.1</v>
      </c>
      <c r="O73" s="382">
        <f t="shared" ref="O73:O74" si="158">L73+M73+N73</f>
        <v>1.2600000000000002</v>
      </c>
      <c r="P73" s="382">
        <f t="shared" ref="P73:P74" si="159">IF(O73&lt;2,(D73+M73*2)+0.6,(D73+M73*2)+0.6+ROUNDUP(O73-2,0)*0.1)</f>
        <v>1.08</v>
      </c>
      <c r="Q73" s="385">
        <f t="shared" ref="Q73:Q74" si="160">IF($O73&lt;=$W$4,ROUND(IF($O73&lt;1.5,$O73*$H73*$P73,1.5*$H73*$P73),2),0)</f>
        <v>35.380000000000003</v>
      </c>
      <c r="R73" s="385">
        <f t="shared" ref="R73:R74" si="161">IF($O73&gt;$W$4,ROUND(IF($O73&lt;1.5,$O73*$H73*$P73,1.5*$H73*$P73),2),0)</f>
        <v>0</v>
      </c>
      <c r="S73" s="385">
        <f t="shared" ref="S73:S74" si="162">IF($O73&gt;$W$4,ROUND(IF($O73&lt;1.5,0,IF($O73&gt;3,1.5*$H73*$P73,($O73-1.5)*$H73*$P73)),2),0)</f>
        <v>0</v>
      </c>
      <c r="T73" s="385">
        <f t="shared" ref="T73:T74" si="163">IF($O73&gt;$W$4,ROUND(IF($O73&lt;3,0,IF($O73&gt;4.5,1.5*$H73*$P73,($O73-3)*$H73*$P73)),2),0)</f>
        <v>0</v>
      </c>
      <c r="U73" s="385">
        <f t="shared" ref="U73:U74" si="164">IF($O73&gt;$W$4,ROUND(IF($O73&lt;4.5,0,IF($O73&gt;6,($O73-4.5)*$H73*$P73,($O73-4.5)*$H73*$P73)),2),0)</f>
        <v>0</v>
      </c>
      <c r="V73" s="384">
        <f t="shared" ref="V73:V74" si="165">IF($O73&gt;$W$4, IF( $O73&lt;=4,   ROUND($H73*($O73+0.5)*2,2),   0),0)</f>
        <v>0</v>
      </c>
      <c r="W73" s="726">
        <f t="shared" ref="W73:W74" si="166">IF($O73&gt;$W$4, IF( $O73&gt;4,   ROUND($H73*($O73+0.5)*2,2),   0),0)</f>
        <v>0</v>
      </c>
      <c r="X73" s="144" t="str">
        <f t="shared" ref="X73:X74" si="167">A73</f>
        <v>EA1</v>
      </c>
      <c r="Y73" s="416">
        <f t="shared" ref="Y73:Y74" si="168">IF($D73=0.4,1.2,IF($D73=0.6,1.2,IF($D73=0.8,1.3,IF($D73=1,1.5,IF($D73=1.2,1.7,IF($D73&lt;=2,2,"--"))))))</f>
        <v>1.2</v>
      </c>
      <c r="Z73" s="603" t="s">
        <v>1</v>
      </c>
      <c r="AA73" s="504">
        <f t="shared" ref="AA73:AA74" si="169">Y73</f>
        <v>1.2</v>
      </c>
      <c r="AB73" s="591">
        <f t="shared" ref="AB73:AB74" si="170">IF($Y73="--","--",I73)</f>
        <v>1.1000000000000014</v>
      </c>
      <c r="AC73" s="592">
        <f t="shared" ref="AC73:AC74" si="171">IF($Y73="--","--",IF(D73&gt;1.5,0.15,ROUND($D73*10%,2)))</f>
        <v>0.04</v>
      </c>
      <c r="AD73" s="592">
        <f t="shared" ref="AD73:AD74" si="172">IF($Y73="--","--",0.15)</f>
        <v>0.15</v>
      </c>
      <c r="AE73" s="593">
        <f t="shared" ref="AE73:AE74" si="173">IF($Y73="--","--",ROUND(AB73+AC73+AD73,2))</f>
        <v>1.29</v>
      </c>
      <c r="AF73" s="604">
        <f t="shared" ref="AF73:AF74" si="174">IF($Y73="--","--",IF($AB73&lt;=2,$Y73+1,($Y73+1)+ROUNDUP($AB73-2,0)*0.1))</f>
        <v>2.2000000000000002</v>
      </c>
      <c r="AG73" s="605">
        <f t="shared" ref="AG73:AG74" si="175">IF($D73=0.4,0.92,IF($D73=0.6,0.68,IF($D73=0.8,0.74,IF($D73=1,0.7,IF($D73=1.2,0.66,IF($D73=1.5,0.6,IF($D73&lt;=2,(2.4-(D73+0.3)),"--")))))))</f>
        <v>0.92</v>
      </c>
      <c r="AH73" s="595">
        <f t="shared" ref="AH73:AH74" si="176">IF($Y73="--","--",IF($AE73&lt;=$W$4,ROUND(IF($AE73&lt;1.5,$AE73*$AF73*$AG73,1.5*$AF73*$AG73),2),0))</f>
        <v>2.61</v>
      </c>
      <c r="AI73" s="595">
        <f t="shared" ref="AI73:AI74" si="177">IF($Y73="--","--",IF($AE73&gt;$W$4,ROUND(IF($AE73&lt;1.5,$AE73*$AF73*$AG73,1.5*$AF73*$AG73),2),0))</f>
        <v>0</v>
      </c>
      <c r="AJ73" s="595">
        <f t="shared" ref="AJ73:AJ74" si="178">IF($Y73="--","--",IF($AE73&gt;$W$4,ROUND(IF($AE73&lt;1.5,0,IF($AE73&gt;3,1.5*$AF73*$AG73,($AE73-1.5)*$AF73*$AG73)),2),0))</f>
        <v>0</v>
      </c>
      <c r="AK73" s="595">
        <f t="shared" ref="AK73:AK74" si="179">IF($Y73="--","--",IF($AE73&gt;$W$4,ROUND(IF($AE73&lt;3,0,IF($AE73&gt;4.5,1.5*$AF73*$AG73,($AE73-3)*$AF73*$AG73)),2),0))</f>
        <v>0</v>
      </c>
      <c r="AL73" s="595">
        <f t="shared" ref="AL73:AL74" si="180">IF($Y73="--","--",IF($AE73&gt;$W$4,ROUND(IF($AE73&lt;4.5,0,IF($AE73&gt;6,($AE73-4.5)*$AF73*$AG73,($AE73-4.5)*$AF73*$AG73)),2),0))</f>
        <v>0</v>
      </c>
      <c r="AM73" s="596">
        <f t="shared" ref="AM73:AM74" si="181">IF($Y73="--","--",IF($AE73&gt;$W$4, IF( $AE73&lt;=4,   ROUND(($AG73*4)*($AE73+0.5)*2,2),   0),0))</f>
        <v>0</v>
      </c>
      <c r="AN73" s="732">
        <f t="shared" ref="AN73:AN74" si="182">IF($Y73="--","--",IF($AE73&gt;$W$4, IF( $AE73&gt;4,   ROUND(($AG73*4)*($AE73+0.5)*2,2),   0),0))</f>
        <v>0</v>
      </c>
      <c r="AO73" s="144" t="s">
        <v>23961</v>
      </c>
      <c r="AP73" s="379" t="s">
        <v>23695</v>
      </c>
      <c r="AQ73" s="453" t="s">
        <v>23962</v>
      </c>
      <c r="AR73" s="416">
        <v>0.4</v>
      </c>
      <c r="AS73" s="504"/>
      <c r="AT73" s="504"/>
      <c r="AU73" s="142">
        <v>26</v>
      </c>
      <c r="AV73" s="416">
        <f t="shared" ref="AV73:AV74" si="183">IF($Y73="--","--",Y73+0.2)</f>
        <v>1.4</v>
      </c>
      <c r="AW73" s="603" t="s">
        <v>1</v>
      </c>
      <c r="AX73" s="504">
        <f t="shared" ref="AX73:AX74" si="184">AV73</f>
        <v>1.4</v>
      </c>
      <c r="AY73" s="384">
        <f t="shared" ref="AY73:AY74" si="185">IF(D73&gt;2,AU73,AU73-AV73)</f>
        <v>24.6</v>
      </c>
      <c r="AZ73" s="384">
        <f t="shared" ref="AZ73:AZ74" si="186">N73</f>
        <v>0.1</v>
      </c>
      <c r="BA73" s="384">
        <f t="shared" ref="BA73:BA74" si="187">P73</f>
        <v>1.08</v>
      </c>
      <c r="BB73" s="382">
        <f t="shared" ref="BB73:BB74" si="188">IF(F73=0,IF(ROUND( AY73 * ( ( (N73*P73) +  ( ((D73+M73*2)/6)*P73 ) ) - ROUND(  ((D73+M73*2)^2)   *   (   ( PI()*96.379 / (4*360) )  -  ( (SIN((96.379/2)*PI()/180)) * (COS((96.379/2)*PI()/180)) / 4 )   ), 4) ),2),   ROUND( AY73 * ( ( (N73*P73) +  ( ((D73+M73*2)/4)*P73 ) ) - ROUND(  ((D73+M73*2)^2)   *   (   ( PI()*120 / (4*360) )  -  ( (SIN((120/2)*PI()/180)) * (COS((120/2)*PI()/180)) / 4 )   ), 4) ),2)),0)</f>
        <v>4.97</v>
      </c>
      <c r="BC73" s="265">
        <f t="shared" ref="BC73:BC74" si="189">IF(F73&gt;0,ROUND(AY73*N73*P73,2),0)</f>
        <v>0</v>
      </c>
      <c r="BD73" s="265">
        <f t="shared" ref="BD73:BD74" si="190">SUM(Q73:U73,AH73:AL73)</f>
        <v>37.99</v>
      </c>
      <c r="BE73" s="265">
        <f t="shared" ref="BE73:BE74" si="191">IF(F73=0, ROUND( ( PI()*( (D73+M73*2)^2 ) / 4  ) * AY73,2),  ROUND( (D73+M73*2)*(F73+M73*2) * AY73,2))</f>
        <v>4.45</v>
      </c>
      <c r="BF73" s="607">
        <f t="shared" ref="BF73:BF74" si="192">IF(($I73+M73-0.15)&lt;=2,($I73+M73+0.15),IF(($I73+M73)&lt;=3,2.35,($I73+M73+0.2)-0.85))</f>
        <v>1.2900000000000014</v>
      </c>
      <c r="BG73" s="607">
        <f t="shared" ref="BG73:BG74" si="193">IF(D73&gt;2,   (I73-F73-M73-0.11),IF(($I73+M73)&lt;=2,0,IF(($I73+M73)&gt;3,0.85,(I73+M73+0.2-BF73))))</f>
        <v>0</v>
      </c>
      <c r="BH73" s="607">
        <f t="shared" ref="BH73:BH74" si="194">IF(D73&gt;2,  ROUND(((1.42+0.4)+(0.91+0.4))*2*BG73,2), ROUND(AV73*AX73*BF73,2))</f>
        <v>2.5299999999999998</v>
      </c>
      <c r="BI73" s="607">
        <f t="shared" ref="BI73:BI74" si="195">ROUND(((PI()*0.9^2)/4)*BG73,2)</f>
        <v>0</v>
      </c>
      <c r="BJ73" s="116">
        <f t="shared" ref="BJ73:BJ74" si="196">ROUND(BD73-BE73-BH73-BI73-BB73-BC73,2)</f>
        <v>26.04</v>
      </c>
      <c r="BK73" s="95"/>
    </row>
    <row r="74" spans="1:63" ht="14.25" x14ac:dyDescent="0.3">
      <c r="A74" s="449" t="s">
        <v>23962</v>
      </c>
      <c r="B74" s="146" t="s">
        <v>23695</v>
      </c>
      <c r="C74" s="450" t="s">
        <v>23963</v>
      </c>
      <c r="D74" s="502">
        <v>0.4</v>
      </c>
      <c r="E74" s="589"/>
      <c r="F74" s="589"/>
      <c r="G74" s="502" t="s">
        <v>23864</v>
      </c>
      <c r="H74" s="451">
        <v>8</v>
      </c>
      <c r="I74" s="452">
        <v>1.1388000000000034</v>
      </c>
      <c r="J74" s="452">
        <v>1.2335000000000029</v>
      </c>
      <c r="K74" s="452">
        <v>0.436</v>
      </c>
      <c r="L74" s="382">
        <f t="shared" si="155"/>
        <v>1.19</v>
      </c>
      <c r="M74" s="383">
        <f t="shared" si="156"/>
        <v>0.04</v>
      </c>
      <c r="N74" s="383">
        <f t="shared" si="157"/>
        <v>0.1</v>
      </c>
      <c r="O74" s="382">
        <f t="shared" si="158"/>
        <v>1.33</v>
      </c>
      <c r="P74" s="382">
        <f t="shared" si="159"/>
        <v>1.08</v>
      </c>
      <c r="Q74" s="385">
        <f t="shared" si="160"/>
        <v>11.49</v>
      </c>
      <c r="R74" s="385">
        <f t="shared" si="161"/>
        <v>0</v>
      </c>
      <c r="S74" s="385">
        <f t="shared" si="162"/>
        <v>0</v>
      </c>
      <c r="T74" s="385">
        <f t="shared" si="163"/>
        <v>0</v>
      </c>
      <c r="U74" s="385">
        <f t="shared" si="164"/>
        <v>0</v>
      </c>
      <c r="V74" s="384">
        <f t="shared" si="165"/>
        <v>0</v>
      </c>
      <c r="W74" s="726">
        <f t="shared" si="166"/>
        <v>0</v>
      </c>
      <c r="X74" s="449" t="str">
        <f t="shared" si="167"/>
        <v>EA2</v>
      </c>
      <c r="Y74" s="502">
        <f t="shared" si="168"/>
        <v>1.2</v>
      </c>
      <c r="Z74" s="590" t="s">
        <v>1</v>
      </c>
      <c r="AA74" s="589">
        <f t="shared" si="169"/>
        <v>1.2</v>
      </c>
      <c r="AB74" s="591">
        <f t="shared" si="170"/>
        <v>1.1388000000000034</v>
      </c>
      <c r="AC74" s="592">
        <f t="shared" si="171"/>
        <v>0.04</v>
      </c>
      <c r="AD74" s="592">
        <f t="shared" si="172"/>
        <v>0.15</v>
      </c>
      <c r="AE74" s="593">
        <f t="shared" si="173"/>
        <v>1.33</v>
      </c>
      <c r="AF74" s="593">
        <f t="shared" si="174"/>
        <v>2.2000000000000002</v>
      </c>
      <c r="AG74" s="594">
        <f t="shared" si="175"/>
        <v>0.92</v>
      </c>
      <c r="AH74" s="595">
        <f t="shared" si="176"/>
        <v>2.69</v>
      </c>
      <c r="AI74" s="595">
        <f t="shared" si="177"/>
        <v>0</v>
      </c>
      <c r="AJ74" s="595">
        <f t="shared" si="178"/>
        <v>0</v>
      </c>
      <c r="AK74" s="595">
        <f t="shared" si="179"/>
        <v>0</v>
      </c>
      <c r="AL74" s="595">
        <f t="shared" si="180"/>
        <v>0</v>
      </c>
      <c r="AM74" s="596">
        <f t="shared" si="181"/>
        <v>0</v>
      </c>
      <c r="AN74" s="732">
        <f t="shared" si="182"/>
        <v>0</v>
      </c>
      <c r="AO74" s="449" t="s">
        <v>23962</v>
      </c>
      <c r="AP74" s="146" t="s">
        <v>23695</v>
      </c>
      <c r="AQ74" s="450" t="s">
        <v>23963</v>
      </c>
      <c r="AR74" s="502">
        <v>0.4</v>
      </c>
      <c r="AS74" s="589"/>
      <c r="AT74" s="589"/>
      <c r="AU74" s="451">
        <v>8</v>
      </c>
      <c r="AV74" s="502">
        <f t="shared" si="183"/>
        <v>1.4</v>
      </c>
      <c r="AW74" s="590" t="s">
        <v>1</v>
      </c>
      <c r="AX74" s="589">
        <f t="shared" si="184"/>
        <v>1.4</v>
      </c>
      <c r="AY74" s="384">
        <f t="shared" si="185"/>
        <v>6.6</v>
      </c>
      <c r="AZ74" s="384">
        <f t="shared" si="186"/>
        <v>0.1</v>
      </c>
      <c r="BA74" s="384">
        <f t="shared" si="187"/>
        <v>1.08</v>
      </c>
      <c r="BB74" s="382">
        <f t="shared" si="188"/>
        <v>1.33</v>
      </c>
      <c r="BC74" s="265">
        <f t="shared" si="189"/>
        <v>0</v>
      </c>
      <c r="BD74" s="265">
        <f t="shared" si="190"/>
        <v>14.18</v>
      </c>
      <c r="BE74" s="265">
        <f t="shared" si="191"/>
        <v>1.19</v>
      </c>
      <c r="BF74" s="385">
        <f t="shared" si="192"/>
        <v>1.3288000000000033</v>
      </c>
      <c r="BG74" s="385">
        <f t="shared" si="193"/>
        <v>0</v>
      </c>
      <c r="BH74" s="385">
        <f t="shared" si="194"/>
        <v>2.6</v>
      </c>
      <c r="BI74" s="385">
        <f t="shared" si="195"/>
        <v>0</v>
      </c>
      <c r="BJ74" s="116">
        <f t="shared" si="196"/>
        <v>9.06</v>
      </c>
      <c r="BK74" s="95"/>
    </row>
    <row r="75" spans="1:63" s="122" customFormat="1" ht="14.25" x14ac:dyDescent="0.3">
      <c r="A75" s="462"/>
      <c r="B75" s="463"/>
      <c r="C75" s="408"/>
      <c r="D75" s="505"/>
      <c r="E75" s="505"/>
      <c r="F75" s="505"/>
      <c r="G75" s="409"/>
      <c r="H75" s="410"/>
      <c r="I75" s="411"/>
      <c r="J75" s="411"/>
      <c r="K75" s="411"/>
      <c r="L75" s="101"/>
      <c r="M75" s="412"/>
      <c r="N75" s="412"/>
      <c r="O75" s="101"/>
      <c r="P75" s="101"/>
      <c r="Q75" s="414"/>
      <c r="R75" s="414"/>
      <c r="S75" s="414"/>
      <c r="T75" s="414"/>
      <c r="U75" s="414"/>
      <c r="V75" s="413"/>
      <c r="W75" s="725"/>
      <c r="X75" s="738"/>
      <c r="Y75" s="409"/>
      <c r="Z75" s="409"/>
      <c r="AA75" s="409"/>
      <c r="AB75" s="101"/>
      <c r="AC75" s="412"/>
      <c r="AD75" s="412"/>
      <c r="AE75" s="101"/>
      <c r="AF75" s="410"/>
      <c r="AG75" s="101"/>
      <c r="AH75" s="414"/>
      <c r="AI75" s="414"/>
      <c r="AJ75" s="414"/>
      <c r="AK75" s="414"/>
      <c r="AL75" s="414"/>
      <c r="AM75" s="413"/>
      <c r="AN75" s="725"/>
      <c r="AO75" s="462"/>
      <c r="AP75" s="463"/>
      <c r="AQ75" s="408"/>
      <c r="AR75" s="505"/>
      <c r="AS75" s="505"/>
      <c r="AT75" s="505"/>
      <c r="AU75" s="410"/>
      <c r="AV75" s="409"/>
      <c r="AW75" s="409"/>
      <c r="AX75" s="409"/>
      <c r="AY75" s="413"/>
      <c r="AZ75" s="413"/>
      <c r="BA75" s="413"/>
      <c r="BB75" s="101"/>
      <c r="BC75" s="101"/>
      <c r="BD75" s="101"/>
      <c r="BE75" s="101"/>
      <c r="BF75" s="101"/>
      <c r="BG75" s="101"/>
      <c r="BH75" s="101"/>
      <c r="BI75" s="101"/>
      <c r="BJ75" s="415"/>
      <c r="BK75" s="95"/>
    </row>
    <row r="76" spans="1:63" s="122" customFormat="1" ht="14.25" x14ac:dyDescent="0.3">
      <c r="A76" s="402" t="s">
        <v>24463</v>
      </c>
      <c r="B76" s="463"/>
      <c r="C76" s="408"/>
      <c r="D76" s="505"/>
      <c r="E76" s="505"/>
      <c r="F76" s="505"/>
      <c r="G76" s="409"/>
      <c r="H76" s="410"/>
      <c r="I76" s="411"/>
      <c r="J76" s="411"/>
      <c r="K76" s="411"/>
      <c r="L76" s="101"/>
      <c r="M76" s="412"/>
      <c r="N76" s="412"/>
      <c r="O76" s="101"/>
      <c r="P76" s="101"/>
      <c r="Q76" s="414"/>
      <c r="R76" s="414"/>
      <c r="S76" s="414"/>
      <c r="T76" s="414"/>
      <c r="U76" s="414"/>
      <c r="V76" s="413"/>
      <c r="W76" s="725"/>
      <c r="X76" s="739" t="str">
        <f>$A76</f>
        <v>BACIA EB - RUA EWERTON XAVIER (B)</v>
      </c>
      <c r="Y76" s="505"/>
      <c r="Z76" s="597"/>
      <c r="AA76" s="505"/>
      <c r="AB76" s="598"/>
      <c r="AC76" s="599"/>
      <c r="AD76" s="599"/>
      <c r="AE76" s="600"/>
      <c r="AF76" s="600"/>
      <c r="AG76" s="597"/>
      <c r="AH76" s="601"/>
      <c r="AI76" s="601"/>
      <c r="AJ76" s="601"/>
      <c r="AK76" s="601"/>
      <c r="AL76" s="601"/>
      <c r="AM76" s="602"/>
      <c r="AN76" s="733"/>
      <c r="AO76" s="739" t="str">
        <f>$A76</f>
        <v>BACIA EB - RUA EWERTON XAVIER (B)</v>
      </c>
      <c r="AP76" s="463"/>
      <c r="AQ76" s="408"/>
      <c r="AR76" s="505"/>
      <c r="AS76" s="505"/>
      <c r="AT76" s="505"/>
      <c r="AU76" s="410"/>
      <c r="AV76" s="409"/>
      <c r="AW76" s="409"/>
      <c r="AX76" s="409"/>
      <c r="AY76" s="413"/>
      <c r="AZ76" s="413"/>
      <c r="BA76" s="413"/>
      <c r="BB76" s="101"/>
      <c r="BC76" s="101"/>
      <c r="BD76" s="101"/>
      <c r="BE76" s="101"/>
      <c r="BF76" s="101"/>
      <c r="BG76" s="101"/>
      <c r="BH76" s="101"/>
      <c r="BI76" s="101"/>
      <c r="BJ76" s="415"/>
      <c r="BK76" s="95"/>
    </row>
    <row r="77" spans="1:63" s="122" customFormat="1" ht="14.25" x14ac:dyDescent="0.3">
      <c r="A77" s="407" t="s">
        <v>24558</v>
      </c>
      <c r="B77" s="463"/>
      <c r="C77" s="408"/>
      <c r="D77" s="505"/>
      <c r="E77" s="505"/>
      <c r="F77" s="505"/>
      <c r="G77" s="409"/>
      <c r="H77" s="410"/>
      <c r="I77" s="411"/>
      <c r="J77" s="411"/>
      <c r="K77" s="411"/>
      <c r="L77" s="101"/>
      <c r="M77" s="412"/>
      <c r="N77" s="412"/>
      <c r="O77" s="101"/>
      <c r="P77" s="101"/>
      <c r="Q77" s="414"/>
      <c r="R77" s="414"/>
      <c r="S77" s="414"/>
      <c r="T77" s="414"/>
      <c r="U77" s="414"/>
      <c r="V77" s="413"/>
      <c r="W77" s="725"/>
      <c r="X77" s="740" t="str">
        <f>$A77</f>
        <v>Rua Py</v>
      </c>
      <c r="Y77" s="503"/>
      <c r="Z77" s="503"/>
      <c r="AA77" s="503"/>
      <c r="AB77" s="399"/>
      <c r="AC77" s="399"/>
      <c r="AD77" s="399"/>
      <c r="AE77" s="399"/>
      <c r="AF77" s="404"/>
      <c r="AG77" s="399"/>
      <c r="AH77" s="399"/>
      <c r="AI77" s="399"/>
      <c r="AJ77" s="399"/>
      <c r="AK77" s="399"/>
      <c r="AL77" s="399"/>
      <c r="AM77" s="399"/>
      <c r="AN77" s="401"/>
      <c r="AO77" s="407" t="str">
        <f>$A77</f>
        <v>Rua Py</v>
      </c>
      <c r="AP77" s="463"/>
      <c r="AQ77" s="408"/>
      <c r="AR77" s="505"/>
      <c r="AS77" s="505"/>
      <c r="AT77" s="505"/>
      <c r="AU77" s="410"/>
      <c r="AV77" s="409"/>
      <c r="AW77" s="409"/>
      <c r="AX77" s="409"/>
      <c r="AY77" s="413"/>
      <c r="AZ77" s="413"/>
      <c r="BA77" s="413"/>
      <c r="BB77" s="101"/>
      <c r="BC77" s="101"/>
      <c r="BD77" s="101"/>
      <c r="BE77" s="101"/>
      <c r="BF77" s="101"/>
      <c r="BG77" s="101"/>
      <c r="BH77" s="101"/>
      <c r="BI77" s="101"/>
      <c r="BJ77" s="415"/>
      <c r="BK77" s="95"/>
    </row>
    <row r="78" spans="1:63" ht="14.25" x14ac:dyDescent="0.3">
      <c r="A78" s="144" t="s">
        <v>23965</v>
      </c>
      <c r="B78" s="379" t="s">
        <v>23695</v>
      </c>
      <c r="C78" s="145" t="s">
        <v>23966</v>
      </c>
      <c r="D78" s="416">
        <v>0.4</v>
      </c>
      <c r="E78" s="504"/>
      <c r="F78" s="504"/>
      <c r="G78" s="416" t="s">
        <v>23864</v>
      </c>
      <c r="H78" s="142">
        <v>40</v>
      </c>
      <c r="I78" s="143">
        <v>1.1000000000000014</v>
      </c>
      <c r="J78" s="143">
        <v>1.1000000000000014</v>
      </c>
      <c r="K78" s="452">
        <v>0.08</v>
      </c>
      <c r="L78" s="382">
        <f t="shared" ref="L78:L81" si="197">ROUND((I78+J78)/2,2)</f>
        <v>1.1000000000000001</v>
      </c>
      <c r="M78" s="383">
        <f t="shared" ref="M78:M81" si="198">IF(F78=0,ROUND($D78*10%,2),IF(D78&gt;2.8,0.18,0.15))</f>
        <v>0.04</v>
      </c>
      <c r="N78" s="383">
        <f t="shared" ref="N78:N81" si="199">IF(F78=0,IF(   ROUND($D78/4,2),   IF(ROUND(($D78*1.2)/6,2)&lt;0.1,0.1,ROUND(($D78*1.2)/6,2))),0.5)</f>
        <v>0.1</v>
      </c>
      <c r="O78" s="382">
        <f t="shared" ref="O78:O81" si="200">L78+M78+N78</f>
        <v>1.2400000000000002</v>
      </c>
      <c r="P78" s="382">
        <f t="shared" ref="P78:P81" si="201">IF(O78&lt;2,(D78+M78*2)+0.6,(D78+M78*2)+0.6+ROUNDUP(O78-2,0)*0.1)</f>
        <v>1.08</v>
      </c>
      <c r="Q78" s="385">
        <f t="shared" ref="Q78:Q81" si="202">IF($O78&lt;=$W$4,ROUND(IF($O78&lt;1.5,$O78*$H78*$P78,1.5*$H78*$P78),2),0)</f>
        <v>53.57</v>
      </c>
      <c r="R78" s="385">
        <f t="shared" ref="R78:R81" si="203">IF($O78&gt;$W$4,ROUND(IF($O78&lt;1.5,$O78*$H78*$P78,1.5*$H78*$P78),2),0)</f>
        <v>0</v>
      </c>
      <c r="S78" s="385">
        <f t="shared" ref="S78:S81" si="204">IF($O78&gt;$W$4,ROUND(IF($O78&lt;1.5,0,IF($O78&gt;3,1.5*$H78*$P78,($O78-1.5)*$H78*$P78)),2),0)</f>
        <v>0</v>
      </c>
      <c r="T78" s="385">
        <f t="shared" ref="T78:T81" si="205">IF($O78&gt;$W$4,ROUND(IF($O78&lt;3,0,IF($O78&gt;4.5,1.5*$H78*$P78,($O78-3)*$H78*$P78)),2),0)</f>
        <v>0</v>
      </c>
      <c r="U78" s="385">
        <f t="shared" ref="U78:U81" si="206">IF($O78&gt;$W$4,ROUND(IF($O78&lt;4.5,0,IF($O78&gt;6,($O78-4.5)*$H78*$P78,($O78-4.5)*$H78*$P78)),2),0)</f>
        <v>0</v>
      </c>
      <c r="V78" s="384">
        <f t="shared" ref="V78:V81" si="207">IF($O78&gt;$W$4, IF( $O78&lt;=4,   ROUND($H78*($O78+0.5)*2,2),   0),0)</f>
        <v>0</v>
      </c>
      <c r="W78" s="726">
        <f t="shared" ref="W78:W81" si="208">IF($O78&gt;$W$4, IF( $O78&gt;4,   ROUND($H78*($O78+0.5)*2,2),   0),0)</f>
        <v>0</v>
      </c>
      <c r="X78" s="144" t="str">
        <f t="shared" ref="X78:X81" si="209">A78</f>
        <v>EB1</v>
      </c>
      <c r="Y78" s="416">
        <f t="shared" ref="Y78:Y81" si="210">IF($D78=0.4,1.2,IF($D78=0.6,1.2,IF($D78=0.8,1.3,IF($D78=1,1.5,IF($D78=1.2,1.7,IF($D78&lt;=2,2,"--"))))))</f>
        <v>1.2</v>
      </c>
      <c r="Z78" s="603" t="s">
        <v>1</v>
      </c>
      <c r="AA78" s="504">
        <f t="shared" ref="AA78:AA81" si="211">Y78</f>
        <v>1.2</v>
      </c>
      <c r="AB78" s="591">
        <f t="shared" ref="AB78:AB81" si="212">IF($Y78="--","--",I78)</f>
        <v>1.1000000000000014</v>
      </c>
      <c r="AC78" s="592">
        <f t="shared" ref="AC78:AC81" si="213">IF($Y78="--","--",IF(D78&gt;1.5,0.15,ROUND($D78*10%,2)))</f>
        <v>0.04</v>
      </c>
      <c r="AD78" s="592">
        <f t="shared" ref="AD78:AD81" si="214">IF($Y78="--","--",0.15)</f>
        <v>0.15</v>
      </c>
      <c r="AE78" s="593">
        <f t="shared" ref="AE78:AE81" si="215">IF($Y78="--","--",ROUND(AB78+AC78+AD78,2))</f>
        <v>1.29</v>
      </c>
      <c r="AF78" s="604">
        <f t="shared" ref="AF78:AF81" si="216">IF($Y78="--","--",IF($AB78&lt;=2,$Y78+1,($Y78+1)+ROUNDUP($AB78-2,0)*0.1))</f>
        <v>2.2000000000000002</v>
      </c>
      <c r="AG78" s="605">
        <f t="shared" ref="AG78:AG81" si="217">IF($D78=0.4,0.92,IF($D78=0.6,0.68,IF($D78=0.8,0.74,IF($D78=1,0.7,IF($D78=1.2,0.66,IF($D78=1.5,0.6,IF($D78&lt;=2,(2.4-(D78+0.3)),"--")))))))</f>
        <v>0.92</v>
      </c>
      <c r="AH78" s="595">
        <f t="shared" ref="AH78:AH81" si="218">IF($Y78="--","--",IF($AE78&lt;=$W$4,ROUND(IF($AE78&lt;1.5,$AE78*$AF78*$AG78,1.5*$AF78*$AG78),2),0))</f>
        <v>2.61</v>
      </c>
      <c r="AI78" s="595">
        <f t="shared" ref="AI78:AI81" si="219">IF($Y78="--","--",IF($AE78&gt;$W$4,ROUND(IF($AE78&lt;1.5,$AE78*$AF78*$AG78,1.5*$AF78*$AG78),2),0))</f>
        <v>0</v>
      </c>
      <c r="AJ78" s="595">
        <f t="shared" ref="AJ78:AJ81" si="220">IF($Y78="--","--",IF($AE78&gt;$W$4,ROUND(IF($AE78&lt;1.5,0,IF($AE78&gt;3,1.5*$AF78*$AG78,($AE78-1.5)*$AF78*$AG78)),2),0))</f>
        <v>0</v>
      </c>
      <c r="AK78" s="595">
        <f t="shared" ref="AK78:AK81" si="221">IF($Y78="--","--",IF($AE78&gt;$W$4,ROUND(IF($AE78&lt;3,0,IF($AE78&gt;4.5,1.5*$AF78*$AG78,($AE78-3)*$AF78*$AG78)),2),0))</f>
        <v>0</v>
      </c>
      <c r="AL78" s="595">
        <f t="shared" ref="AL78:AL81" si="222">IF($Y78="--","--",IF($AE78&gt;$W$4,ROUND(IF($AE78&lt;4.5,0,IF($AE78&gt;6,($AE78-4.5)*$AF78*$AG78,($AE78-4.5)*$AF78*$AG78)),2),0))</f>
        <v>0</v>
      </c>
      <c r="AM78" s="596">
        <f t="shared" ref="AM78:AM81" si="223">IF($Y78="--","--",IF($AE78&gt;$W$4, IF( $AE78&lt;=4,   ROUND(($AG78*4)*($AE78+0.5)*2,2),   0),0))</f>
        <v>0</v>
      </c>
      <c r="AN78" s="732">
        <f t="shared" ref="AN78:AN81" si="224">IF($Y78="--","--",IF($AE78&gt;$W$4, IF( $AE78&gt;4,   ROUND(($AG78*4)*($AE78+0.5)*2,2),   0),0))</f>
        <v>0</v>
      </c>
      <c r="AO78" s="144" t="s">
        <v>23965</v>
      </c>
      <c r="AP78" s="379" t="s">
        <v>23695</v>
      </c>
      <c r="AQ78" s="453" t="s">
        <v>23966</v>
      </c>
      <c r="AR78" s="416">
        <v>0.4</v>
      </c>
      <c r="AS78" s="504"/>
      <c r="AT78" s="504"/>
      <c r="AU78" s="142">
        <v>40</v>
      </c>
      <c r="AV78" s="416">
        <f t="shared" ref="AV78:AV81" si="225">IF($Y78="--","--",Y78+0.2)</f>
        <v>1.4</v>
      </c>
      <c r="AW78" s="603" t="s">
        <v>1</v>
      </c>
      <c r="AX78" s="504">
        <f t="shared" ref="AX78:AX81" si="226">AV78</f>
        <v>1.4</v>
      </c>
      <c r="AY78" s="384">
        <f t="shared" ref="AY78:AY81" si="227">IF(D78&gt;2,AU78,AU78-AV78)</f>
        <v>38.6</v>
      </c>
      <c r="AZ78" s="384">
        <f t="shared" ref="AZ78:AZ81" si="228">N78</f>
        <v>0.1</v>
      </c>
      <c r="BA78" s="384">
        <f t="shared" ref="BA78:BA81" si="229">P78</f>
        <v>1.08</v>
      </c>
      <c r="BB78" s="382">
        <f t="shared" ref="BB78:BB81" si="230">IF(F78=0,IF(ROUND( AY78 * ( ( (N78*P78) +  ( ((D78+M78*2)/6)*P78 ) ) - ROUND(  ((D78+M78*2)^2)   *   (   ( PI()*96.379 / (4*360) )  -  ( (SIN((96.379/2)*PI()/180)) * (COS((96.379/2)*PI()/180)) / 4 )   ), 4) ),2),   ROUND( AY78 * ( ( (N78*P78) +  ( ((D78+M78*2)/4)*P78 ) ) - ROUND(  ((D78+M78*2)^2)   *   (   ( PI()*120 / (4*360) )  -  ( (SIN((120/2)*PI()/180)) * (COS((120/2)*PI()/180)) / 4 )   ), 4) ),2)),0)</f>
        <v>7.8</v>
      </c>
      <c r="BC78" s="265">
        <f t="shared" ref="BC78:BC81" si="231">IF(F78&gt;0,ROUND(AY78*N78*P78,2),0)</f>
        <v>0</v>
      </c>
      <c r="BD78" s="265">
        <f t="shared" ref="BD78:BD81" si="232">SUM(Q78:U78,AH78:AL78)</f>
        <v>56.18</v>
      </c>
      <c r="BE78" s="265">
        <f t="shared" ref="BE78:BE81" si="233">IF(F78=0, ROUND( ( PI()*( (D78+M78*2)^2 ) / 4  ) * AY78,2),  ROUND( (D78+M78*2)*(F78+M78*2) * AY78,2))</f>
        <v>6.98</v>
      </c>
      <c r="BF78" s="607">
        <f t="shared" ref="BF78:BF81" si="234">IF(($I78+M78-0.15)&lt;=2,($I78+M78+0.15),IF(($I78+M78)&lt;=3,2.35,($I78+M78+0.2)-0.85))</f>
        <v>1.2900000000000014</v>
      </c>
      <c r="BG78" s="607">
        <f t="shared" ref="BG78:BG81" si="235">IF(D78&gt;2,   (I78-F78-M78-0.11),IF(($I78+M78)&lt;=2,0,IF(($I78+M78)&gt;3,0.85,(I78+M78+0.2-BF78))))</f>
        <v>0</v>
      </c>
      <c r="BH78" s="607">
        <f t="shared" ref="BH78:BH81" si="236">IF(D78&gt;2,  ROUND(((1.42+0.4)+(0.91+0.4))*2*BG78,2), ROUND(AV78*AX78*BF78,2))</f>
        <v>2.5299999999999998</v>
      </c>
      <c r="BI78" s="607">
        <f t="shared" ref="BI78:BI81" si="237">ROUND(((PI()*0.9^2)/4)*BG78,2)</f>
        <v>0</v>
      </c>
      <c r="BJ78" s="116">
        <f t="shared" ref="BJ78:BJ81" si="238">ROUND(BD78-BE78-BH78-BI78-BB78-BC78,2)</f>
        <v>38.869999999999997</v>
      </c>
      <c r="BK78" s="95"/>
    </row>
    <row r="79" spans="1:63" ht="14.25" x14ac:dyDescent="0.3">
      <c r="A79" s="144" t="s">
        <v>23966</v>
      </c>
      <c r="B79" s="379" t="s">
        <v>23695</v>
      </c>
      <c r="C79" s="145" t="s">
        <v>23967</v>
      </c>
      <c r="D79" s="416">
        <v>0.4</v>
      </c>
      <c r="E79" s="504"/>
      <c r="F79" s="504"/>
      <c r="G79" s="416" t="s">
        <v>23864</v>
      </c>
      <c r="H79" s="142">
        <v>33</v>
      </c>
      <c r="I79" s="143">
        <v>1.1799999999999997</v>
      </c>
      <c r="J79" s="143">
        <v>1.1801299999999983</v>
      </c>
      <c r="K79" s="452">
        <v>0</v>
      </c>
      <c r="L79" s="382">
        <f t="shared" si="197"/>
        <v>1.18</v>
      </c>
      <c r="M79" s="383">
        <f t="shared" si="198"/>
        <v>0.04</v>
      </c>
      <c r="N79" s="383">
        <f t="shared" si="199"/>
        <v>0.1</v>
      </c>
      <c r="O79" s="382">
        <f t="shared" si="200"/>
        <v>1.32</v>
      </c>
      <c r="P79" s="382">
        <f t="shared" si="201"/>
        <v>1.08</v>
      </c>
      <c r="Q79" s="385">
        <f t="shared" si="202"/>
        <v>47.04</v>
      </c>
      <c r="R79" s="385">
        <f t="shared" si="203"/>
        <v>0</v>
      </c>
      <c r="S79" s="385">
        <f t="shared" si="204"/>
        <v>0</v>
      </c>
      <c r="T79" s="385">
        <f t="shared" si="205"/>
        <v>0</v>
      </c>
      <c r="U79" s="385">
        <f t="shared" si="206"/>
        <v>0</v>
      </c>
      <c r="V79" s="384">
        <f t="shared" si="207"/>
        <v>0</v>
      </c>
      <c r="W79" s="726">
        <f t="shared" si="208"/>
        <v>0</v>
      </c>
      <c r="X79" s="144" t="str">
        <f t="shared" si="209"/>
        <v>EB2</v>
      </c>
      <c r="Y79" s="416">
        <f t="shared" si="210"/>
        <v>1.2</v>
      </c>
      <c r="Z79" s="603" t="s">
        <v>1</v>
      </c>
      <c r="AA79" s="504">
        <f t="shared" si="211"/>
        <v>1.2</v>
      </c>
      <c r="AB79" s="591">
        <f t="shared" si="212"/>
        <v>1.1799999999999997</v>
      </c>
      <c r="AC79" s="592">
        <f t="shared" si="213"/>
        <v>0.04</v>
      </c>
      <c r="AD79" s="592">
        <f t="shared" si="214"/>
        <v>0.15</v>
      </c>
      <c r="AE79" s="593">
        <f t="shared" si="215"/>
        <v>1.37</v>
      </c>
      <c r="AF79" s="604">
        <f t="shared" si="216"/>
        <v>2.2000000000000002</v>
      </c>
      <c r="AG79" s="605">
        <f t="shared" si="217"/>
        <v>0.92</v>
      </c>
      <c r="AH79" s="595">
        <f t="shared" si="218"/>
        <v>2.77</v>
      </c>
      <c r="AI79" s="595">
        <f t="shared" si="219"/>
        <v>0</v>
      </c>
      <c r="AJ79" s="595">
        <f t="shared" si="220"/>
        <v>0</v>
      </c>
      <c r="AK79" s="595">
        <f t="shared" si="221"/>
        <v>0</v>
      </c>
      <c r="AL79" s="595">
        <f t="shared" si="222"/>
        <v>0</v>
      </c>
      <c r="AM79" s="596">
        <f t="shared" si="223"/>
        <v>0</v>
      </c>
      <c r="AN79" s="732">
        <f t="shared" si="224"/>
        <v>0</v>
      </c>
      <c r="AO79" s="144" t="s">
        <v>23966</v>
      </c>
      <c r="AP79" s="379" t="s">
        <v>23695</v>
      </c>
      <c r="AQ79" s="453" t="s">
        <v>23967</v>
      </c>
      <c r="AR79" s="416">
        <v>0.4</v>
      </c>
      <c r="AS79" s="504"/>
      <c r="AT79" s="504"/>
      <c r="AU79" s="142">
        <v>33</v>
      </c>
      <c r="AV79" s="416">
        <f t="shared" si="225"/>
        <v>1.4</v>
      </c>
      <c r="AW79" s="603" t="s">
        <v>1</v>
      </c>
      <c r="AX79" s="504">
        <f t="shared" si="226"/>
        <v>1.4</v>
      </c>
      <c r="AY79" s="384">
        <f t="shared" si="227"/>
        <v>31.6</v>
      </c>
      <c r="AZ79" s="384">
        <f t="shared" si="228"/>
        <v>0.1</v>
      </c>
      <c r="BA79" s="384">
        <f t="shared" si="229"/>
        <v>1.08</v>
      </c>
      <c r="BB79" s="382">
        <f t="shared" si="230"/>
        <v>6.39</v>
      </c>
      <c r="BC79" s="265">
        <f t="shared" si="231"/>
        <v>0</v>
      </c>
      <c r="BD79" s="265">
        <f t="shared" si="232"/>
        <v>49.81</v>
      </c>
      <c r="BE79" s="265">
        <f t="shared" si="233"/>
        <v>5.72</v>
      </c>
      <c r="BF79" s="607">
        <f t="shared" si="234"/>
        <v>1.3699999999999997</v>
      </c>
      <c r="BG79" s="607">
        <f t="shared" si="235"/>
        <v>0</v>
      </c>
      <c r="BH79" s="607">
        <f t="shared" si="236"/>
        <v>2.69</v>
      </c>
      <c r="BI79" s="607">
        <f t="shared" si="237"/>
        <v>0</v>
      </c>
      <c r="BJ79" s="116">
        <f t="shared" si="238"/>
        <v>35.01</v>
      </c>
      <c r="BK79" s="95"/>
    </row>
    <row r="80" spans="1:63" ht="14.25" x14ac:dyDescent="0.3">
      <c r="A80" s="144" t="s">
        <v>23967</v>
      </c>
      <c r="B80" s="379" t="s">
        <v>23695</v>
      </c>
      <c r="C80" s="145" t="s">
        <v>23968</v>
      </c>
      <c r="D80" s="416">
        <v>0.4</v>
      </c>
      <c r="E80" s="504"/>
      <c r="F80" s="504"/>
      <c r="G80" s="416" t="s">
        <v>23864</v>
      </c>
      <c r="H80" s="142">
        <v>22</v>
      </c>
      <c r="I80" s="143">
        <v>1.1801299999999983</v>
      </c>
      <c r="J80" s="143">
        <v>1.3488900000000008</v>
      </c>
      <c r="K80" s="452">
        <v>0</v>
      </c>
      <c r="L80" s="382">
        <f t="shared" si="197"/>
        <v>1.26</v>
      </c>
      <c r="M80" s="383">
        <f t="shared" si="198"/>
        <v>0.04</v>
      </c>
      <c r="N80" s="383">
        <f t="shared" si="199"/>
        <v>0.1</v>
      </c>
      <c r="O80" s="382">
        <f t="shared" si="200"/>
        <v>1.4000000000000001</v>
      </c>
      <c r="P80" s="382">
        <f t="shared" si="201"/>
        <v>1.08</v>
      </c>
      <c r="Q80" s="385">
        <f t="shared" si="202"/>
        <v>33.26</v>
      </c>
      <c r="R80" s="385">
        <f t="shared" si="203"/>
        <v>0</v>
      </c>
      <c r="S80" s="385">
        <f t="shared" si="204"/>
        <v>0</v>
      </c>
      <c r="T80" s="385">
        <f t="shared" si="205"/>
        <v>0</v>
      </c>
      <c r="U80" s="385">
        <f t="shared" si="206"/>
        <v>0</v>
      </c>
      <c r="V80" s="384">
        <f t="shared" si="207"/>
        <v>0</v>
      </c>
      <c r="W80" s="726">
        <f t="shared" si="208"/>
        <v>0</v>
      </c>
      <c r="X80" s="144" t="str">
        <f t="shared" si="209"/>
        <v>EB3</v>
      </c>
      <c r="Y80" s="416">
        <f t="shared" si="210"/>
        <v>1.2</v>
      </c>
      <c r="Z80" s="603" t="s">
        <v>1</v>
      </c>
      <c r="AA80" s="504">
        <f t="shared" si="211"/>
        <v>1.2</v>
      </c>
      <c r="AB80" s="591">
        <f t="shared" si="212"/>
        <v>1.1801299999999983</v>
      </c>
      <c r="AC80" s="592">
        <f t="shared" si="213"/>
        <v>0.04</v>
      </c>
      <c r="AD80" s="592">
        <f t="shared" si="214"/>
        <v>0.15</v>
      </c>
      <c r="AE80" s="593">
        <f t="shared" si="215"/>
        <v>1.37</v>
      </c>
      <c r="AF80" s="604">
        <f t="shared" si="216"/>
        <v>2.2000000000000002</v>
      </c>
      <c r="AG80" s="605">
        <f t="shared" si="217"/>
        <v>0.92</v>
      </c>
      <c r="AH80" s="595">
        <f t="shared" si="218"/>
        <v>2.77</v>
      </c>
      <c r="AI80" s="595">
        <f t="shared" si="219"/>
        <v>0</v>
      </c>
      <c r="AJ80" s="595">
        <f t="shared" si="220"/>
        <v>0</v>
      </c>
      <c r="AK80" s="595">
        <f t="shared" si="221"/>
        <v>0</v>
      </c>
      <c r="AL80" s="595">
        <f t="shared" si="222"/>
        <v>0</v>
      </c>
      <c r="AM80" s="596">
        <f t="shared" si="223"/>
        <v>0</v>
      </c>
      <c r="AN80" s="732">
        <f t="shared" si="224"/>
        <v>0</v>
      </c>
      <c r="AO80" s="144" t="s">
        <v>23967</v>
      </c>
      <c r="AP80" s="379" t="s">
        <v>23695</v>
      </c>
      <c r="AQ80" s="453" t="s">
        <v>23968</v>
      </c>
      <c r="AR80" s="416">
        <v>0.4</v>
      </c>
      <c r="AS80" s="504"/>
      <c r="AT80" s="504"/>
      <c r="AU80" s="142">
        <v>22</v>
      </c>
      <c r="AV80" s="416">
        <f t="shared" si="225"/>
        <v>1.4</v>
      </c>
      <c r="AW80" s="603" t="s">
        <v>1</v>
      </c>
      <c r="AX80" s="504">
        <f t="shared" si="226"/>
        <v>1.4</v>
      </c>
      <c r="AY80" s="384">
        <f t="shared" si="227"/>
        <v>20.6</v>
      </c>
      <c r="AZ80" s="384">
        <f t="shared" si="228"/>
        <v>0.1</v>
      </c>
      <c r="BA80" s="384">
        <f t="shared" si="229"/>
        <v>1.08</v>
      </c>
      <c r="BB80" s="382">
        <f t="shared" si="230"/>
        <v>4.17</v>
      </c>
      <c r="BC80" s="265">
        <f t="shared" si="231"/>
        <v>0</v>
      </c>
      <c r="BD80" s="265">
        <f t="shared" si="232"/>
        <v>36.03</v>
      </c>
      <c r="BE80" s="265">
        <f t="shared" si="233"/>
        <v>3.73</v>
      </c>
      <c r="BF80" s="607">
        <f t="shared" si="234"/>
        <v>1.3701299999999983</v>
      </c>
      <c r="BG80" s="607">
        <f t="shared" si="235"/>
        <v>0</v>
      </c>
      <c r="BH80" s="607">
        <f t="shared" si="236"/>
        <v>2.69</v>
      </c>
      <c r="BI80" s="607">
        <f t="shared" si="237"/>
        <v>0</v>
      </c>
      <c r="BJ80" s="116">
        <f t="shared" si="238"/>
        <v>25.44</v>
      </c>
      <c r="BK80" s="95"/>
    </row>
    <row r="81" spans="1:63" ht="14.25" x14ac:dyDescent="0.3">
      <c r="A81" s="449" t="s">
        <v>23968</v>
      </c>
      <c r="B81" s="146" t="s">
        <v>23695</v>
      </c>
      <c r="C81" s="450" t="s">
        <v>23969</v>
      </c>
      <c r="D81" s="502">
        <v>0.4</v>
      </c>
      <c r="E81" s="589"/>
      <c r="F81" s="589"/>
      <c r="G81" s="502" t="s">
        <v>23864</v>
      </c>
      <c r="H81" s="451">
        <v>6</v>
      </c>
      <c r="I81" s="452">
        <v>1.3488900000000008</v>
      </c>
      <c r="J81" s="452">
        <v>1.3073900000000016</v>
      </c>
      <c r="K81" s="452">
        <v>0.113</v>
      </c>
      <c r="L81" s="382">
        <f t="shared" si="197"/>
        <v>1.33</v>
      </c>
      <c r="M81" s="383">
        <f t="shared" si="198"/>
        <v>0.04</v>
      </c>
      <c r="N81" s="383">
        <f t="shared" si="199"/>
        <v>0.1</v>
      </c>
      <c r="O81" s="382">
        <f t="shared" si="200"/>
        <v>1.4700000000000002</v>
      </c>
      <c r="P81" s="382">
        <f t="shared" si="201"/>
        <v>1.08</v>
      </c>
      <c r="Q81" s="385">
        <f t="shared" si="202"/>
        <v>9.5299999999999994</v>
      </c>
      <c r="R81" s="385">
        <f t="shared" si="203"/>
        <v>0</v>
      </c>
      <c r="S81" s="385">
        <f t="shared" si="204"/>
        <v>0</v>
      </c>
      <c r="T81" s="385">
        <f t="shared" si="205"/>
        <v>0</v>
      </c>
      <c r="U81" s="385">
        <f t="shared" si="206"/>
        <v>0</v>
      </c>
      <c r="V81" s="384">
        <f t="shared" si="207"/>
        <v>0</v>
      </c>
      <c r="W81" s="726">
        <f t="shared" si="208"/>
        <v>0</v>
      </c>
      <c r="X81" s="449" t="str">
        <f t="shared" si="209"/>
        <v>EB4</v>
      </c>
      <c r="Y81" s="502">
        <f t="shared" si="210"/>
        <v>1.2</v>
      </c>
      <c r="Z81" s="590" t="s">
        <v>1</v>
      </c>
      <c r="AA81" s="589">
        <f t="shared" si="211"/>
        <v>1.2</v>
      </c>
      <c r="AB81" s="591">
        <f t="shared" si="212"/>
        <v>1.3488900000000008</v>
      </c>
      <c r="AC81" s="592">
        <f t="shared" si="213"/>
        <v>0.04</v>
      </c>
      <c r="AD81" s="592">
        <f t="shared" si="214"/>
        <v>0.15</v>
      </c>
      <c r="AE81" s="593">
        <f t="shared" si="215"/>
        <v>1.54</v>
      </c>
      <c r="AF81" s="593">
        <f t="shared" si="216"/>
        <v>2.2000000000000002</v>
      </c>
      <c r="AG81" s="594">
        <f t="shared" si="217"/>
        <v>0.92</v>
      </c>
      <c r="AH81" s="595">
        <f t="shared" si="218"/>
        <v>0</v>
      </c>
      <c r="AI81" s="595">
        <f t="shared" si="219"/>
        <v>3.04</v>
      </c>
      <c r="AJ81" s="595">
        <f t="shared" si="220"/>
        <v>0.08</v>
      </c>
      <c r="AK81" s="595">
        <f t="shared" si="221"/>
        <v>0</v>
      </c>
      <c r="AL81" s="595">
        <f t="shared" si="222"/>
        <v>0</v>
      </c>
      <c r="AM81" s="596">
        <f t="shared" si="223"/>
        <v>15.01</v>
      </c>
      <c r="AN81" s="732">
        <f t="shared" si="224"/>
        <v>0</v>
      </c>
      <c r="AO81" s="449" t="s">
        <v>23968</v>
      </c>
      <c r="AP81" s="146" t="s">
        <v>23695</v>
      </c>
      <c r="AQ81" s="450" t="s">
        <v>23969</v>
      </c>
      <c r="AR81" s="502">
        <v>0.4</v>
      </c>
      <c r="AS81" s="589"/>
      <c r="AT81" s="589"/>
      <c r="AU81" s="451">
        <v>6</v>
      </c>
      <c r="AV81" s="502">
        <f t="shared" si="225"/>
        <v>1.4</v>
      </c>
      <c r="AW81" s="590" t="s">
        <v>1</v>
      </c>
      <c r="AX81" s="589">
        <f t="shared" si="226"/>
        <v>1.4</v>
      </c>
      <c r="AY81" s="384">
        <f t="shared" si="227"/>
        <v>4.5999999999999996</v>
      </c>
      <c r="AZ81" s="384">
        <f t="shared" si="228"/>
        <v>0.1</v>
      </c>
      <c r="BA81" s="384">
        <f t="shared" si="229"/>
        <v>1.08</v>
      </c>
      <c r="BB81" s="382">
        <f t="shared" si="230"/>
        <v>0.93</v>
      </c>
      <c r="BC81" s="265">
        <f t="shared" si="231"/>
        <v>0</v>
      </c>
      <c r="BD81" s="265">
        <f t="shared" si="232"/>
        <v>12.65</v>
      </c>
      <c r="BE81" s="265">
        <f t="shared" si="233"/>
        <v>0.83</v>
      </c>
      <c r="BF81" s="385">
        <f t="shared" si="234"/>
        <v>1.5388900000000008</v>
      </c>
      <c r="BG81" s="385">
        <f t="shared" si="235"/>
        <v>0</v>
      </c>
      <c r="BH81" s="385">
        <f t="shared" si="236"/>
        <v>3.02</v>
      </c>
      <c r="BI81" s="385">
        <f t="shared" si="237"/>
        <v>0</v>
      </c>
      <c r="BJ81" s="116">
        <f t="shared" si="238"/>
        <v>7.87</v>
      </c>
      <c r="BK81" s="95"/>
    </row>
    <row r="82" spans="1:63" ht="14.25" x14ac:dyDescent="0.3">
      <c r="A82" s="462"/>
      <c r="B82" s="463"/>
      <c r="C82" s="608"/>
      <c r="D82" s="505"/>
      <c r="E82" s="505"/>
      <c r="F82" s="505"/>
      <c r="G82" s="505"/>
      <c r="H82" s="410"/>
      <c r="I82" s="411"/>
      <c r="J82" s="411"/>
      <c r="K82" s="411"/>
      <c r="L82" s="101"/>
      <c r="M82" s="412"/>
      <c r="N82" s="412"/>
      <c r="O82" s="101"/>
      <c r="P82" s="101"/>
      <c r="Q82" s="414"/>
      <c r="R82" s="414"/>
      <c r="S82" s="414"/>
      <c r="T82" s="414"/>
      <c r="U82" s="414"/>
      <c r="V82" s="413"/>
      <c r="W82" s="725"/>
      <c r="X82" s="462"/>
      <c r="Y82" s="505"/>
      <c r="Z82" s="597"/>
      <c r="AA82" s="505"/>
      <c r="AB82" s="598"/>
      <c r="AC82" s="599"/>
      <c r="AD82" s="599"/>
      <c r="AE82" s="600"/>
      <c r="AF82" s="600"/>
      <c r="AG82" s="597"/>
      <c r="AH82" s="601"/>
      <c r="AI82" s="601"/>
      <c r="AJ82" s="601"/>
      <c r="AK82" s="601"/>
      <c r="AL82" s="601"/>
      <c r="AM82" s="602"/>
      <c r="AN82" s="733"/>
      <c r="AO82" s="462"/>
      <c r="AP82" s="463"/>
      <c r="AQ82" s="608"/>
      <c r="AR82" s="505"/>
      <c r="AS82" s="505"/>
      <c r="AT82" s="505"/>
      <c r="AU82" s="410"/>
      <c r="AV82" s="505"/>
      <c r="AW82" s="597"/>
      <c r="AX82" s="505"/>
      <c r="AY82" s="413"/>
      <c r="AZ82" s="413"/>
      <c r="BA82" s="413"/>
      <c r="BB82" s="101"/>
      <c r="BC82" s="101"/>
      <c r="BD82" s="101"/>
      <c r="BE82" s="101"/>
      <c r="BF82" s="414"/>
      <c r="BG82" s="414"/>
      <c r="BH82" s="414"/>
      <c r="BI82" s="414"/>
      <c r="BJ82" s="415"/>
      <c r="BK82" s="95"/>
    </row>
    <row r="83" spans="1:63" s="122" customFormat="1" ht="14.25" x14ac:dyDescent="0.3">
      <c r="A83" s="402" t="s">
        <v>24470</v>
      </c>
      <c r="B83" s="463"/>
      <c r="C83" s="408"/>
      <c r="D83" s="505"/>
      <c r="E83" s="505"/>
      <c r="F83" s="505"/>
      <c r="G83" s="409"/>
      <c r="H83" s="410"/>
      <c r="I83" s="411"/>
      <c r="J83" s="411"/>
      <c r="K83" s="411"/>
      <c r="L83" s="101"/>
      <c r="M83" s="412"/>
      <c r="N83" s="412"/>
      <c r="O83" s="101"/>
      <c r="P83" s="101"/>
      <c r="Q83" s="414"/>
      <c r="R83" s="414"/>
      <c r="S83" s="414"/>
      <c r="T83" s="414"/>
      <c r="U83" s="414"/>
      <c r="V83" s="413"/>
      <c r="W83" s="725"/>
      <c r="X83" s="739" t="str">
        <f>$A83</f>
        <v>BACIA EE - RUA EWERTON XAVIER (E)</v>
      </c>
      <c r="Y83" s="505"/>
      <c r="Z83" s="597"/>
      <c r="AA83" s="505"/>
      <c r="AB83" s="598"/>
      <c r="AC83" s="599"/>
      <c r="AD83" s="599"/>
      <c r="AE83" s="600"/>
      <c r="AF83" s="600"/>
      <c r="AG83" s="597"/>
      <c r="AH83" s="601"/>
      <c r="AI83" s="601"/>
      <c r="AJ83" s="601"/>
      <c r="AK83" s="601"/>
      <c r="AL83" s="601"/>
      <c r="AM83" s="602"/>
      <c r="AN83" s="733"/>
      <c r="AO83" s="739" t="str">
        <f>$A83</f>
        <v>BACIA EE - RUA EWERTON XAVIER (E)</v>
      </c>
      <c r="AP83" s="463"/>
      <c r="AQ83" s="408"/>
      <c r="AR83" s="505"/>
      <c r="AS83" s="505"/>
      <c r="AT83" s="505"/>
      <c r="AU83" s="410"/>
      <c r="AV83" s="409"/>
      <c r="AW83" s="409"/>
      <c r="AX83" s="409"/>
      <c r="AY83" s="413"/>
      <c r="AZ83" s="413"/>
      <c r="BA83" s="413"/>
      <c r="BB83" s="101"/>
      <c r="BC83" s="101"/>
      <c r="BD83" s="101"/>
      <c r="BE83" s="101"/>
      <c r="BF83" s="101"/>
      <c r="BG83" s="101"/>
      <c r="BH83" s="101"/>
      <c r="BI83" s="101"/>
      <c r="BJ83" s="415"/>
      <c r="BK83" s="95"/>
    </row>
    <row r="84" spans="1:63" s="122" customFormat="1" ht="14.25" x14ac:dyDescent="0.3">
      <c r="A84" s="407" t="s">
        <v>24464</v>
      </c>
      <c r="B84" s="463"/>
      <c r="C84" s="408"/>
      <c r="D84" s="505"/>
      <c r="E84" s="505"/>
      <c r="F84" s="505"/>
      <c r="G84" s="409"/>
      <c r="H84" s="410"/>
      <c r="I84" s="411"/>
      <c r="J84" s="411"/>
      <c r="K84" s="411"/>
      <c r="L84" s="101"/>
      <c r="M84" s="412"/>
      <c r="N84" s="412"/>
      <c r="O84" s="101"/>
      <c r="P84" s="101"/>
      <c r="Q84" s="414"/>
      <c r="R84" s="414"/>
      <c r="S84" s="414"/>
      <c r="T84" s="414"/>
      <c r="U84" s="414"/>
      <c r="V84" s="413"/>
      <c r="W84" s="725"/>
      <c r="X84" s="740" t="str">
        <f>$A84</f>
        <v>Rua República Dominicana</v>
      </c>
      <c r="Y84" s="503"/>
      <c r="Z84" s="503"/>
      <c r="AA84" s="503"/>
      <c r="AB84" s="399"/>
      <c r="AC84" s="399"/>
      <c r="AD84" s="399"/>
      <c r="AE84" s="399"/>
      <c r="AF84" s="404"/>
      <c r="AG84" s="399"/>
      <c r="AH84" s="399"/>
      <c r="AI84" s="399"/>
      <c r="AJ84" s="399"/>
      <c r="AK84" s="399"/>
      <c r="AL84" s="399"/>
      <c r="AM84" s="399"/>
      <c r="AN84" s="401"/>
      <c r="AO84" s="407" t="str">
        <f>$A84</f>
        <v>Rua República Dominicana</v>
      </c>
      <c r="AP84" s="463"/>
      <c r="AQ84" s="408"/>
      <c r="AR84" s="505"/>
      <c r="AS84" s="505"/>
      <c r="AT84" s="505"/>
      <c r="AU84" s="410"/>
      <c r="AV84" s="409"/>
      <c r="AW84" s="409"/>
      <c r="AX84" s="409"/>
      <c r="AY84" s="413"/>
      <c r="AZ84" s="413"/>
      <c r="BA84" s="413"/>
      <c r="BB84" s="101"/>
      <c r="BC84" s="101"/>
      <c r="BD84" s="101"/>
      <c r="BE84" s="101"/>
      <c r="BF84" s="101"/>
      <c r="BG84" s="101"/>
      <c r="BH84" s="101"/>
      <c r="BI84" s="101"/>
      <c r="BJ84" s="415"/>
      <c r="BK84" s="95"/>
    </row>
    <row r="85" spans="1:63" ht="14.25" x14ac:dyDescent="0.3">
      <c r="A85" s="144" t="s">
        <v>24465</v>
      </c>
      <c r="B85" s="379" t="s">
        <v>23695</v>
      </c>
      <c r="C85" s="145" t="s">
        <v>24466</v>
      </c>
      <c r="D85" s="416">
        <v>0.4</v>
      </c>
      <c r="E85" s="504"/>
      <c r="F85" s="504"/>
      <c r="G85" s="416" t="s">
        <v>23865</v>
      </c>
      <c r="H85" s="142">
        <v>35</v>
      </c>
      <c r="I85" s="143">
        <v>0.8100000000000005</v>
      </c>
      <c r="J85" s="143">
        <v>0.84630000000000116</v>
      </c>
      <c r="K85" s="452">
        <v>9.6000000000000002E-2</v>
      </c>
      <c r="L85" s="382">
        <f t="shared" ref="L85:L88" si="239">ROUND((I85+J85)/2,2)</f>
        <v>0.83</v>
      </c>
      <c r="M85" s="383">
        <f t="shared" ref="M85:M88" si="240">IF(F85=0,ROUND($D85*10%,2),IF(D85&gt;2.8,0.18,0.15))</f>
        <v>0.04</v>
      </c>
      <c r="N85" s="383">
        <f t="shared" ref="N85:N88" si="241">IF(F85=0,IF(   ROUND($D85/4,2),   IF(ROUND(($D85*1.2)/6,2)&lt;0.1,0.1,ROUND(($D85*1.2)/6,2))),0.5)</f>
        <v>0.1</v>
      </c>
      <c r="O85" s="382">
        <f t="shared" ref="O85:O88" si="242">L85+M85+N85</f>
        <v>0.97</v>
      </c>
      <c r="P85" s="382">
        <f t="shared" ref="P85:P88" si="243">IF(O85&lt;2,(D85+M85*2)+0.6,(D85+M85*2)+0.6+ROUNDUP(O85-2,0)*0.1)</f>
        <v>1.08</v>
      </c>
      <c r="Q85" s="385">
        <f t="shared" ref="Q85:Q88" si="244">IF($O85&lt;=$W$4,ROUND(IF($O85&lt;1.5,$O85*$H85*$P85,1.5*$H85*$P85),2),0)</f>
        <v>36.67</v>
      </c>
      <c r="R85" s="385">
        <f t="shared" ref="R85:R88" si="245">IF($O85&gt;$W$4,ROUND(IF($O85&lt;1.5,$O85*$H85*$P85,1.5*$H85*$P85),2),0)</f>
        <v>0</v>
      </c>
      <c r="S85" s="385">
        <f t="shared" ref="S85:S88" si="246">IF($O85&gt;$W$4,ROUND(IF($O85&lt;1.5,0,IF($O85&gt;3,1.5*$H85*$P85,($O85-1.5)*$H85*$P85)),2),0)</f>
        <v>0</v>
      </c>
      <c r="T85" s="385">
        <f t="shared" ref="T85:T88" si="247">IF($O85&gt;$W$4,ROUND(IF($O85&lt;3,0,IF($O85&gt;4.5,1.5*$H85*$P85,($O85-3)*$H85*$P85)),2),0)</f>
        <v>0</v>
      </c>
      <c r="U85" s="385">
        <f t="shared" ref="U85:U88" si="248">IF($O85&gt;$W$4,ROUND(IF($O85&lt;4.5,0,IF($O85&gt;6,($O85-4.5)*$H85*$P85,($O85-4.5)*$H85*$P85)),2),0)</f>
        <v>0</v>
      </c>
      <c r="V85" s="384">
        <f t="shared" ref="V85:V88" si="249">IF($O85&gt;$W$4, IF( $O85&lt;=4,   ROUND($H85*($O85+0.5)*2,2),   0),0)</f>
        <v>0</v>
      </c>
      <c r="W85" s="726">
        <f t="shared" ref="W85:W88" si="250">IF($O85&gt;$W$4, IF( $O85&gt;4,   ROUND($H85*($O85+0.5)*2,2),   0),0)</f>
        <v>0</v>
      </c>
      <c r="X85" s="144" t="str">
        <f t="shared" ref="X85:X88" si="251">A85</f>
        <v>EE1</v>
      </c>
      <c r="Y85" s="416">
        <f t="shared" ref="Y85:Y88" si="252">IF($D85=0.4,1.2,IF($D85=0.6,1.2,IF($D85=0.8,1.3,IF($D85=1,1.5,IF($D85=1.2,1.7,IF($D85&lt;=2,2,"--"))))))</f>
        <v>1.2</v>
      </c>
      <c r="Z85" s="603" t="s">
        <v>1</v>
      </c>
      <c r="AA85" s="504">
        <f t="shared" ref="AA85:AA88" si="253">Y85</f>
        <v>1.2</v>
      </c>
      <c r="AB85" s="591">
        <f t="shared" ref="AB85:AB88" si="254">IF($Y85="--","--",I85)</f>
        <v>0.8100000000000005</v>
      </c>
      <c r="AC85" s="592">
        <f t="shared" ref="AC85:AC88" si="255">IF($Y85="--","--",IF(D85&gt;1.5,0.15,ROUND($D85*10%,2)))</f>
        <v>0.04</v>
      </c>
      <c r="AD85" s="592">
        <f t="shared" ref="AD85:AD88" si="256">IF($Y85="--","--",0.15)</f>
        <v>0.15</v>
      </c>
      <c r="AE85" s="593">
        <f t="shared" ref="AE85:AE88" si="257">IF($Y85="--","--",ROUND(AB85+AC85+AD85,2))</f>
        <v>1</v>
      </c>
      <c r="AF85" s="604">
        <f t="shared" ref="AF85:AF88" si="258">IF($Y85="--","--",IF($AB85&lt;=2,$Y85+1,($Y85+1)+ROUNDUP($AB85-2,0)*0.1))</f>
        <v>2.2000000000000002</v>
      </c>
      <c r="AG85" s="605">
        <f t="shared" ref="AG85:AG88" si="259">IF($D85=0.4,0.92,IF($D85=0.6,0.68,IF($D85=0.8,0.74,IF($D85=1,0.7,IF($D85=1.2,0.66,IF($D85=1.5,0.6,IF($D85&lt;=2,(2.4-(D85+0.3)),"--")))))))</f>
        <v>0.92</v>
      </c>
      <c r="AH85" s="595">
        <f t="shared" ref="AH85:AH88" si="260">IF($Y85="--","--",IF($AE85&lt;=$W$4,ROUND(IF($AE85&lt;1.5,$AE85*$AF85*$AG85,1.5*$AF85*$AG85),2),0))</f>
        <v>2.02</v>
      </c>
      <c r="AI85" s="595">
        <f t="shared" ref="AI85:AI88" si="261">IF($Y85="--","--",IF($AE85&gt;$W$4,ROUND(IF($AE85&lt;1.5,$AE85*$AF85*$AG85,1.5*$AF85*$AG85),2),0))</f>
        <v>0</v>
      </c>
      <c r="AJ85" s="595">
        <f t="shared" ref="AJ85:AJ88" si="262">IF($Y85="--","--",IF($AE85&gt;$W$4,ROUND(IF($AE85&lt;1.5,0,IF($AE85&gt;3,1.5*$AF85*$AG85,($AE85-1.5)*$AF85*$AG85)),2),0))</f>
        <v>0</v>
      </c>
      <c r="AK85" s="595">
        <f t="shared" ref="AK85:AK88" si="263">IF($Y85="--","--",IF($AE85&gt;$W$4,ROUND(IF($AE85&lt;3,0,IF($AE85&gt;4.5,1.5*$AF85*$AG85,($AE85-3)*$AF85*$AG85)),2),0))</f>
        <v>0</v>
      </c>
      <c r="AL85" s="595">
        <f t="shared" ref="AL85:AL88" si="264">IF($Y85="--","--",IF($AE85&gt;$W$4,ROUND(IF($AE85&lt;4.5,0,IF($AE85&gt;6,($AE85-4.5)*$AF85*$AG85,($AE85-4.5)*$AF85*$AG85)),2),0))</f>
        <v>0</v>
      </c>
      <c r="AM85" s="596">
        <f t="shared" ref="AM85:AM88" si="265">IF($Y85="--","--",IF($AE85&gt;$W$4, IF( $AE85&lt;=4,   ROUND(($AG85*4)*($AE85+0.5)*2,2),   0),0))</f>
        <v>0</v>
      </c>
      <c r="AN85" s="732">
        <f t="shared" ref="AN85:AN88" si="266">IF($Y85="--","--",IF($AE85&gt;$W$4, IF( $AE85&gt;4,   ROUND(($AG85*4)*($AE85+0.5)*2,2),   0),0))</f>
        <v>0</v>
      </c>
      <c r="AO85" s="144" t="s">
        <v>24465</v>
      </c>
      <c r="AP85" s="379" t="s">
        <v>23695</v>
      </c>
      <c r="AQ85" s="453" t="s">
        <v>24466</v>
      </c>
      <c r="AR85" s="416">
        <v>0.4</v>
      </c>
      <c r="AS85" s="504"/>
      <c r="AT85" s="504"/>
      <c r="AU85" s="142">
        <v>35</v>
      </c>
      <c r="AV85" s="416">
        <f t="shared" ref="AV85:AV88" si="267">IF($Y85="--","--",Y85+0.2)</f>
        <v>1.4</v>
      </c>
      <c r="AW85" s="603" t="s">
        <v>1</v>
      </c>
      <c r="AX85" s="504">
        <f t="shared" ref="AX85:AX88" si="268">AV85</f>
        <v>1.4</v>
      </c>
      <c r="AY85" s="384">
        <f t="shared" ref="AY85:AY88" si="269">IF(D85&gt;2,AU85,AU85-AV85)</f>
        <v>33.6</v>
      </c>
      <c r="AZ85" s="384">
        <f t="shared" ref="AZ85:AZ88" si="270">N85</f>
        <v>0.1</v>
      </c>
      <c r="BA85" s="384">
        <f t="shared" ref="BA85:BA88" si="271">P85</f>
        <v>1.08</v>
      </c>
      <c r="BB85" s="382">
        <f t="shared" ref="BB85:BB88" si="272">IF(F85=0,IF(ROUND( AY85 * ( ( (N85*P85) +  ( ((D85+M85*2)/6)*P85 ) ) - ROUND(  ((D85+M85*2)^2)   *   (   ( PI()*96.379 / (4*360) )  -  ( (SIN((96.379/2)*PI()/180)) * (COS((96.379/2)*PI()/180)) / 4 )   ), 4) ),2),   ROUND( AY85 * ( ( (N85*P85) +  ( ((D85+M85*2)/4)*P85 ) ) - ROUND(  ((D85+M85*2)^2)   *   (   ( PI()*120 / (4*360) )  -  ( (SIN((120/2)*PI()/180)) * (COS((120/2)*PI()/180)) / 4 )   ), 4) ),2)),0)</f>
        <v>6.79</v>
      </c>
      <c r="BC85" s="265">
        <f t="shared" ref="BC85:BC88" si="273">IF(F85&gt;0,ROUND(AY85*N85*P85,2),0)</f>
        <v>0</v>
      </c>
      <c r="BD85" s="265">
        <f t="shared" ref="BD85:BD88" si="274">SUM(Q85:U85,AH85:AL85)</f>
        <v>38.690000000000005</v>
      </c>
      <c r="BE85" s="265">
        <f t="shared" ref="BE85:BE88" si="275">IF(F85=0, ROUND( ( PI()*( (D85+M85*2)^2 ) / 4  ) * AY85,2),  ROUND( (D85+M85*2)*(F85+M85*2) * AY85,2))</f>
        <v>6.08</v>
      </c>
      <c r="BF85" s="607">
        <f t="shared" ref="BF85:BF88" si="276">IF(($I85+M85-0.15)&lt;=2,($I85+M85+0.15),IF(($I85+M85)&lt;=3,2.35,($I85+M85+0.2)-0.85))</f>
        <v>1.0000000000000004</v>
      </c>
      <c r="BG85" s="607">
        <f t="shared" ref="BG85:BG88" si="277">IF(D85&gt;2,   (I85-F85-M85-0.11),IF(($I85+M85)&lt;=2,0,IF(($I85+M85)&gt;3,0.85,(I85+M85+0.2-BF85))))</f>
        <v>0</v>
      </c>
      <c r="BH85" s="607">
        <f t="shared" ref="BH85:BH88" si="278">IF(D85&gt;2,  ROUND(((1.42+0.4)+(0.91+0.4))*2*BG85,2), ROUND(AV85*AX85*BF85,2))</f>
        <v>1.96</v>
      </c>
      <c r="BI85" s="607">
        <f t="shared" ref="BI85:BI88" si="279">ROUND(((PI()*0.9^2)/4)*BG85,2)</f>
        <v>0</v>
      </c>
      <c r="BJ85" s="116">
        <f t="shared" ref="BJ85:BJ88" si="280">ROUND(BD85-BE85-BH85-BI85-BB85-BC85,2)</f>
        <v>23.86</v>
      </c>
      <c r="BK85" s="95"/>
    </row>
    <row r="86" spans="1:63" ht="14.25" x14ac:dyDescent="0.3">
      <c r="A86" s="144" t="s">
        <v>24466</v>
      </c>
      <c r="B86" s="379" t="s">
        <v>23695</v>
      </c>
      <c r="C86" s="145" t="s">
        <v>24467</v>
      </c>
      <c r="D86" s="416">
        <v>0.4</v>
      </c>
      <c r="E86" s="504"/>
      <c r="F86" s="504"/>
      <c r="G86" s="416" t="s">
        <v>23865</v>
      </c>
      <c r="H86" s="142">
        <v>35</v>
      </c>
      <c r="I86" s="143">
        <v>0.94230000000000125</v>
      </c>
      <c r="J86" s="143">
        <v>0.81420000000000137</v>
      </c>
      <c r="K86" s="452">
        <v>0</v>
      </c>
      <c r="L86" s="382">
        <f t="shared" si="239"/>
        <v>0.88</v>
      </c>
      <c r="M86" s="383">
        <f t="shared" si="240"/>
        <v>0.04</v>
      </c>
      <c r="N86" s="383">
        <f t="shared" si="241"/>
        <v>0.1</v>
      </c>
      <c r="O86" s="382">
        <f t="shared" si="242"/>
        <v>1.02</v>
      </c>
      <c r="P86" s="382">
        <f t="shared" si="243"/>
        <v>1.08</v>
      </c>
      <c r="Q86" s="385">
        <f t="shared" si="244"/>
        <v>38.56</v>
      </c>
      <c r="R86" s="385">
        <f t="shared" si="245"/>
        <v>0</v>
      </c>
      <c r="S86" s="385">
        <f t="shared" si="246"/>
        <v>0</v>
      </c>
      <c r="T86" s="385">
        <f t="shared" si="247"/>
        <v>0</v>
      </c>
      <c r="U86" s="385">
        <f t="shared" si="248"/>
        <v>0</v>
      </c>
      <c r="V86" s="384">
        <f t="shared" si="249"/>
        <v>0</v>
      </c>
      <c r="W86" s="726">
        <f t="shared" si="250"/>
        <v>0</v>
      </c>
      <c r="X86" s="144" t="str">
        <f t="shared" si="251"/>
        <v>EE2</v>
      </c>
      <c r="Y86" s="416">
        <f t="shared" si="252"/>
        <v>1.2</v>
      </c>
      <c r="Z86" s="603" t="s">
        <v>1</v>
      </c>
      <c r="AA86" s="504">
        <f t="shared" si="253"/>
        <v>1.2</v>
      </c>
      <c r="AB86" s="591">
        <f t="shared" si="254"/>
        <v>0.94230000000000125</v>
      </c>
      <c r="AC86" s="592">
        <f t="shared" si="255"/>
        <v>0.04</v>
      </c>
      <c r="AD86" s="592">
        <f t="shared" si="256"/>
        <v>0.15</v>
      </c>
      <c r="AE86" s="593">
        <f t="shared" si="257"/>
        <v>1.1299999999999999</v>
      </c>
      <c r="AF86" s="604">
        <f t="shared" si="258"/>
        <v>2.2000000000000002</v>
      </c>
      <c r="AG86" s="605">
        <f t="shared" si="259"/>
        <v>0.92</v>
      </c>
      <c r="AH86" s="595">
        <f t="shared" si="260"/>
        <v>2.29</v>
      </c>
      <c r="AI86" s="595">
        <f t="shared" si="261"/>
        <v>0</v>
      </c>
      <c r="AJ86" s="595">
        <f t="shared" si="262"/>
        <v>0</v>
      </c>
      <c r="AK86" s="595">
        <f t="shared" si="263"/>
        <v>0</v>
      </c>
      <c r="AL86" s="595">
        <f t="shared" si="264"/>
        <v>0</v>
      </c>
      <c r="AM86" s="596">
        <f t="shared" si="265"/>
        <v>0</v>
      </c>
      <c r="AN86" s="732">
        <f t="shared" si="266"/>
        <v>0</v>
      </c>
      <c r="AO86" s="144" t="s">
        <v>24466</v>
      </c>
      <c r="AP86" s="379" t="s">
        <v>23695</v>
      </c>
      <c r="AQ86" s="453" t="s">
        <v>24467</v>
      </c>
      <c r="AR86" s="416">
        <v>0.4</v>
      </c>
      <c r="AS86" s="504"/>
      <c r="AT86" s="504"/>
      <c r="AU86" s="142">
        <v>35</v>
      </c>
      <c r="AV86" s="416">
        <f t="shared" si="267"/>
        <v>1.4</v>
      </c>
      <c r="AW86" s="603" t="s">
        <v>1</v>
      </c>
      <c r="AX86" s="504">
        <f t="shared" si="268"/>
        <v>1.4</v>
      </c>
      <c r="AY86" s="384">
        <f t="shared" si="269"/>
        <v>33.6</v>
      </c>
      <c r="AZ86" s="384">
        <f t="shared" si="270"/>
        <v>0.1</v>
      </c>
      <c r="BA86" s="384">
        <f t="shared" si="271"/>
        <v>1.08</v>
      </c>
      <c r="BB86" s="382">
        <f t="shared" si="272"/>
        <v>6.79</v>
      </c>
      <c r="BC86" s="265">
        <f t="shared" si="273"/>
        <v>0</v>
      </c>
      <c r="BD86" s="265">
        <f t="shared" si="274"/>
        <v>40.85</v>
      </c>
      <c r="BE86" s="265">
        <f t="shared" si="275"/>
        <v>6.08</v>
      </c>
      <c r="BF86" s="607">
        <f t="shared" si="276"/>
        <v>1.1323000000000012</v>
      </c>
      <c r="BG86" s="607">
        <f t="shared" si="277"/>
        <v>0</v>
      </c>
      <c r="BH86" s="607">
        <f t="shared" si="278"/>
        <v>2.2200000000000002</v>
      </c>
      <c r="BI86" s="607">
        <f t="shared" si="279"/>
        <v>0</v>
      </c>
      <c r="BJ86" s="116">
        <f t="shared" si="280"/>
        <v>25.76</v>
      </c>
      <c r="BK86" s="95"/>
    </row>
    <row r="87" spans="1:63" ht="14.25" x14ac:dyDescent="0.3">
      <c r="A87" s="144" t="s">
        <v>24467</v>
      </c>
      <c r="B87" s="379" t="s">
        <v>23695</v>
      </c>
      <c r="C87" s="145" t="s">
        <v>24468</v>
      </c>
      <c r="D87" s="416">
        <v>0.4</v>
      </c>
      <c r="E87" s="504"/>
      <c r="F87" s="504"/>
      <c r="G87" s="416" t="s">
        <v>23865</v>
      </c>
      <c r="H87" s="142">
        <v>30</v>
      </c>
      <c r="I87" s="143">
        <v>0.81420000000000137</v>
      </c>
      <c r="J87" s="143">
        <v>0.81420000000000137</v>
      </c>
      <c r="K87" s="452">
        <v>0</v>
      </c>
      <c r="L87" s="382">
        <f t="shared" si="239"/>
        <v>0.81</v>
      </c>
      <c r="M87" s="383">
        <f t="shared" si="240"/>
        <v>0.04</v>
      </c>
      <c r="N87" s="383">
        <f t="shared" si="241"/>
        <v>0.1</v>
      </c>
      <c r="O87" s="382">
        <f t="shared" si="242"/>
        <v>0.95000000000000007</v>
      </c>
      <c r="P87" s="382">
        <f t="shared" si="243"/>
        <v>1.08</v>
      </c>
      <c r="Q87" s="385">
        <f t="shared" si="244"/>
        <v>30.78</v>
      </c>
      <c r="R87" s="385">
        <f t="shared" si="245"/>
        <v>0</v>
      </c>
      <c r="S87" s="385">
        <f t="shared" si="246"/>
        <v>0</v>
      </c>
      <c r="T87" s="385">
        <f t="shared" si="247"/>
        <v>0</v>
      </c>
      <c r="U87" s="385">
        <f t="shared" si="248"/>
        <v>0</v>
      </c>
      <c r="V87" s="384">
        <f t="shared" si="249"/>
        <v>0</v>
      </c>
      <c r="W87" s="726">
        <f t="shared" si="250"/>
        <v>0</v>
      </c>
      <c r="X87" s="144" t="str">
        <f t="shared" si="251"/>
        <v>EE3</v>
      </c>
      <c r="Y87" s="416">
        <f t="shared" si="252"/>
        <v>1.2</v>
      </c>
      <c r="Z87" s="603" t="s">
        <v>1</v>
      </c>
      <c r="AA87" s="504">
        <f t="shared" si="253"/>
        <v>1.2</v>
      </c>
      <c r="AB87" s="591">
        <f t="shared" si="254"/>
        <v>0.81420000000000137</v>
      </c>
      <c r="AC87" s="592">
        <f t="shared" si="255"/>
        <v>0.04</v>
      </c>
      <c r="AD87" s="592">
        <f t="shared" si="256"/>
        <v>0.15</v>
      </c>
      <c r="AE87" s="593">
        <f t="shared" si="257"/>
        <v>1</v>
      </c>
      <c r="AF87" s="604">
        <f t="shared" si="258"/>
        <v>2.2000000000000002</v>
      </c>
      <c r="AG87" s="605">
        <f t="shared" si="259"/>
        <v>0.92</v>
      </c>
      <c r="AH87" s="595">
        <f t="shared" si="260"/>
        <v>2.02</v>
      </c>
      <c r="AI87" s="595">
        <f t="shared" si="261"/>
        <v>0</v>
      </c>
      <c r="AJ87" s="595">
        <f t="shared" si="262"/>
        <v>0</v>
      </c>
      <c r="AK87" s="595">
        <f t="shared" si="263"/>
        <v>0</v>
      </c>
      <c r="AL87" s="595">
        <f t="shared" si="264"/>
        <v>0</v>
      </c>
      <c r="AM87" s="596">
        <f t="shared" si="265"/>
        <v>0</v>
      </c>
      <c r="AN87" s="732">
        <f t="shared" si="266"/>
        <v>0</v>
      </c>
      <c r="AO87" s="144" t="s">
        <v>24467</v>
      </c>
      <c r="AP87" s="379" t="s">
        <v>23695</v>
      </c>
      <c r="AQ87" s="453" t="s">
        <v>24468</v>
      </c>
      <c r="AR87" s="416">
        <v>0.4</v>
      </c>
      <c r="AS87" s="504"/>
      <c r="AT87" s="504"/>
      <c r="AU87" s="142">
        <v>30</v>
      </c>
      <c r="AV87" s="416">
        <f t="shared" si="267"/>
        <v>1.4</v>
      </c>
      <c r="AW87" s="603" t="s">
        <v>1</v>
      </c>
      <c r="AX87" s="504">
        <f t="shared" si="268"/>
        <v>1.4</v>
      </c>
      <c r="AY87" s="384">
        <f t="shared" si="269"/>
        <v>28.6</v>
      </c>
      <c r="AZ87" s="384">
        <f t="shared" si="270"/>
        <v>0.1</v>
      </c>
      <c r="BA87" s="384">
        <f t="shared" si="271"/>
        <v>1.08</v>
      </c>
      <c r="BB87" s="382">
        <f t="shared" si="272"/>
        <v>5.78</v>
      </c>
      <c r="BC87" s="265">
        <f t="shared" si="273"/>
        <v>0</v>
      </c>
      <c r="BD87" s="265">
        <f t="shared" si="274"/>
        <v>32.800000000000004</v>
      </c>
      <c r="BE87" s="265">
        <f t="shared" si="275"/>
        <v>5.18</v>
      </c>
      <c r="BF87" s="607">
        <f t="shared" si="276"/>
        <v>1.0042000000000013</v>
      </c>
      <c r="BG87" s="607">
        <f t="shared" si="277"/>
        <v>0</v>
      </c>
      <c r="BH87" s="607">
        <f t="shared" si="278"/>
        <v>1.97</v>
      </c>
      <c r="BI87" s="607">
        <f t="shared" si="279"/>
        <v>0</v>
      </c>
      <c r="BJ87" s="116">
        <f t="shared" si="280"/>
        <v>19.87</v>
      </c>
      <c r="BK87" s="95"/>
    </row>
    <row r="88" spans="1:63" ht="14.25" x14ac:dyDescent="0.3">
      <c r="A88" s="449" t="s">
        <v>24468</v>
      </c>
      <c r="B88" s="146" t="s">
        <v>23695</v>
      </c>
      <c r="C88" s="450" t="s">
        <v>24469</v>
      </c>
      <c r="D88" s="502">
        <v>0.4</v>
      </c>
      <c r="E88" s="589"/>
      <c r="F88" s="589"/>
      <c r="G88" s="502" t="s">
        <v>23865</v>
      </c>
      <c r="H88" s="451">
        <v>31</v>
      </c>
      <c r="I88" s="452">
        <v>0.81420000000000137</v>
      </c>
      <c r="J88" s="452">
        <v>0.81300000000000239</v>
      </c>
      <c r="K88" s="452">
        <v>0.13100000000000001</v>
      </c>
      <c r="L88" s="382">
        <f t="shared" si="239"/>
        <v>0.81</v>
      </c>
      <c r="M88" s="383">
        <f t="shared" si="240"/>
        <v>0.04</v>
      </c>
      <c r="N88" s="383">
        <f t="shared" si="241"/>
        <v>0.1</v>
      </c>
      <c r="O88" s="382">
        <f t="shared" si="242"/>
        <v>0.95000000000000007</v>
      </c>
      <c r="P88" s="382">
        <f t="shared" si="243"/>
        <v>1.08</v>
      </c>
      <c r="Q88" s="385">
        <f t="shared" si="244"/>
        <v>31.81</v>
      </c>
      <c r="R88" s="385">
        <f t="shared" si="245"/>
        <v>0</v>
      </c>
      <c r="S88" s="385">
        <f t="shared" si="246"/>
        <v>0</v>
      </c>
      <c r="T88" s="385">
        <f t="shared" si="247"/>
        <v>0</v>
      </c>
      <c r="U88" s="385">
        <f t="shared" si="248"/>
        <v>0</v>
      </c>
      <c r="V88" s="384">
        <f t="shared" si="249"/>
        <v>0</v>
      </c>
      <c r="W88" s="726">
        <f t="shared" si="250"/>
        <v>0</v>
      </c>
      <c r="X88" s="449" t="str">
        <f t="shared" si="251"/>
        <v>EE4</v>
      </c>
      <c r="Y88" s="502">
        <f t="shared" si="252"/>
        <v>1.2</v>
      </c>
      <c r="Z88" s="590" t="s">
        <v>1</v>
      </c>
      <c r="AA88" s="589">
        <f t="shared" si="253"/>
        <v>1.2</v>
      </c>
      <c r="AB88" s="591">
        <f t="shared" si="254"/>
        <v>0.81420000000000137</v>
      </c>
      <c r="AC88" s="592">
        <f t="shared" si="255"/>
        <v>0.04</v>
      </c>
      <c r="AD88" s="592">
        <f t="shared" si="256"/>
        <v>0.15</v>
      </c>
      <c r="AE88" s="593">
        <f t="shared" si="257"/>
        <v>1</v>
      </c>
      <c r="AF88" s="593">
        <f t="shared" si="258"/>
        <v>2.2000000000000002</v>
      </c>
      <c r="AG88" s="594">
        <f t="shared" si="259"/>
        <v>0.92</v>
      </c>
      <c r="AH88" s="595">
        <f t="shared" si="260"/>
        <v>2.02</v>
      </c>
      <c r="AI88" s="595">
        <f t="shared" si="261"/>
        <v>0</v>
      </c>
      <c r="AJ88" s="595">
        <f t="shared" si="262"/>
        <v>0</v>
      </c>
      <c r="AK88" s="595">
        <f t="shared" si="263"/>
        <v>0</v>
      </c>
      <c r="AL88" s="595">
        <f t="shared" si="264"/>
        <v>0</v>
      </c>
      <c r="AM88" s="596">
        <f t="shared" si="265"/>
        <v>0</v>
      </c>
      <c r="AN88" s="732">
        <f t="shared" si="266"/>
        <v>0</v>
      </c>
      <c r="AO88" s="449" t="s">
        <v>24468</v>
      </c>
      <c r="AP88" s="146" t="s">
        <v>23695</v>
      </c>
      <c r="AQ88" s="450" t="s">
        <v>24469</v>
      </c>
      <c r="AR88" s="502">
        <v>0.4</v>
      </c>
      <c r="AS88" s="589"/>
      <c r="AT88" s="589"/>
      <c r="AU88" s="451">
        <v>31</v>
      </c>
      <c r="AV88" s="502">
        <f t="shared" si="267"/>
        <v>1.4</v>
      </c>
      <c r="AW88" s="590" t="s">
        <v>1</v>
      </c>
      <c r="AX88" s="589">
        <f t="shared" si="268"/>
        <v>1.4</v>
      </c>
      <c r="AY88" s="384">
        <f t="shared" si="269"/>
        <v>29.6</v>
      </c>
      <c r="AZ88" s="384">
        <f t="shared" si="270"/>
        <v>0.1</v>
      </c>
      <c r="BA88" s="384">
        <f t="shared" si="271"/>
        <v>1.08</v>
      </c>
      <c r="BB88" s="382">
        <f t="shared" si="272"/>
        <v>5.99</v>
      </c>
      <c r="BC88" s="265">
        <f t="shared" si="273"/>
        <v>0</v>
      </c>
      <c r="BD88" s="265">
        <f t="shared" si="274"/>
        <v>33.83</v>
      </c>
      <c r="BE88" s="265">
        <f t="shared" si="275"/>
        <v>5.36</v>
      </c>
      <c r="BF88" s="385">
        <f t="shared" si="276"/>
        <v>1.0042000000000013</v>
      </c>
      <c r="BG88" s="385">
        <f t="shared" si="277"/>
        <v>0</v>
      </c>
      <c r="BH88" s="385">
        <f t="shared" si="278"/>
        <v>1.97</v>
      </c>
      <c r="BI88" s="385">
        <f t="shared" si="279"/>
        <v>0</v>
      </c>
      <c r="BJ88" s="116">
        <f t="shared" si="280"/>
        <v>20.51</v>
      </c>
      <c r="BK88" s="95"/>
    </row>
    <row r="89" spans="1:63" ht="14.25" x14ac:dyDescent="0.3">
      <c r="A89" s="462"/>
      <c r="B89" s="463"/>
      <c r="C89" s="608"/>
      <c r="D89" s="505"/>
      <c r="E89" s="505"/>
      <c r="F89" s="505"/>
      <c r="G89" s="505"/>
      <c r="H89" s="410"/>
      <c r="I89" s="411"/>
      <c r="J89" s="411"/>
      <c r="K89" s="411"/>
      <c r="L89" s="101"/>
      <c r="M89" s="412"/>
      <c r="N89" s="412"/>
      <c r="O89" s="101"/>
      <c r="P89" s="101"/>
      <c r="Q89" s="414"/>
      <c r="R89" s="414"/>
      <c r="S89" s="414"/>
      <c r="T89" s="414"/>
      <c r="U89" s="414"/>
      <c r="V89" s="413"/>
      <c r="W89" s="725"/>
      <c r="X89" s="462"/>
      <c r="Y89" s="505"/>
      <c r="Z89" s="597"/>
      <c r="AA89" s="505"/>
      <c r="AB89" s="598"/>
      <c r="AC89" s="599"/>
      <c r="AD89" s="599"/>
      <c r="AE89" s="600"/>
      <c r="AF89" s="600"/>
      <c r="AG89" s="597"/>
      <c r="AH89" s="601"/>
      <c r="AI89" s="601"/>
      <c r="AJ89" s="601"/>
      <c r="AK89" s="601"/>
      <c r="AL89" s="601"/>
      <c r="AM89" s="602"/>
      <c r="AN89" s="733"/>
      <c r="AO89" s="462"/>
      <c r="AP89" s="463"/>
      <c r="AQ89" s="608"/>
      <c r="AR89" s="505"/>
      <c r="AS89" s="505"/>
      <c r="AT89" s="505"/>
      <c r="AU89" s="410"/>
      <c r="AV89" s="505"/>
      <c r="AW89" s="597"/>
      <c r="AX89" s="505"/>
      <c r="AY89" s="413"/>
      <c r="AZ89" s="413"/>
      <c r="BA89" s="413"/>
      <c r="BB89" s="101"/>
      <c r="BC89" s="101"/>
      <c r="BD89" s="101"/>
      <c r="BE89" s="101"/>
      <c r="BF89" s="414"/>
      <c r="BG89" s="414"/>
      <c r="BH89" s="414"/>
      <c r="BI89" s="414"/>
      <c r="BJ89" s="415"/>
      <c r="BK89" s="95"/>
    </row>
    <row r="90" spans="1:63" s="122" customFormat="1" ht="14.25" x14ac:dyDescent="0.3">
      <c r="A90" s="402" t="s">
        <v>24477</v>
      </c>
      <c r="B90" s="463"/>
      <c r="C90" s="408"/>
      <c r="D90" s="505"/>
      <c r="E90" s="505"/>
      <c r="F90" s="505"/>
      <c r="G90" s="409"/>
      <c r="H90" s="410"/>
      <c r="I90" s="411"/>
      <c r="J90" s="411"/>
      <c r="K90" s="411"/>
      <c r="L90" s="101"/>
      <c r="M90" s="412"/>
      <c r="N90" s="412"/>
      <c r="O90" s="101"/>
      <c r="P90" s="101"/>
      <c r="Q90" s="414"/>
      <c r="R90" s="414"/>
      <c r="S90" s="414"/>
      <c r="T90" s="414"/>
      <c r="U90" s="414"/>
      <c r="V90" s="413"/>
      <c r="W90" s="725"/>
      <c r="X90" s="739" t="str">
        <f>$A90</f>
        <v>BACIA EF- RUA EWERTON XAVIER (F)</v>
      </c>
      <c r="Y90" s="505"/>
      <c r="Z90" s="597"/>
      <c r="AA90" s="505"/>
      <c r="AB90" s="598"/>
      <c r="AC90" s="599"/>
      <c r="AD90" s="599"/>
      <c r="AE90" s="600"/>
      <c r="AF90" s="600"/>
      <c r="AG90" s="597"/>
      <c r="AH90" s="601"/>
      <c r="AI90" s="601"/>
      <c r="AJ90" s="601"/>
      <c r="AK90" s="601"/>
      <c r="AL90" s="601"/>
      <c r="AM90" s="602"/>
      <c r="AN90" s="733"/>
      <c r="AO90" s="739" t="str">
        <f>$A90</f>
        <v>BACIA EF- RUA EWERTON XAVIER (F)</v>
      </c>
      <c r="AP90" s="463"/>
      <c r="AQ90" s="408"/>
      <c r="AR90" s="505"/>
      <c r="AS90" s="505"/>
      <c r="AT90" s="505"/>
      <c r="AU90" s="410"/>
      <c r="AV90" s="409"/>
      <c r="AW90" s="409"/>
      <c r="AX90" s="409"/>
      <c r="AY90" s="413"/>
      <c r="AZ90" s="413"/>
      <c r="BA90" s="413"/>
      <c r="BB90" s="101"/>
      <c r="BC90" s="101"/>
      <c r="BD90" s="101"/>
      <c r="BE90" s="101"/>
      <c r="BF90" s="101"/>
      <c r="BG90" s="101"/>
      <c r="BH90" s="101"/>
      <c r="BI90" s="101"/>
      <c r="BJ90" s="415"/>
      <c r="BK90" s="95"/>
    </row>
    <row r="91" spans="1:63" s="122" customFormat="1" ht="14.25" x14ac:dyDescent="0.3">
      <c r="A91" s="407" t="s">
        <v>24471</v>
      </c>
      <c r="B91" s="463"/>
      <c r="C91" s="408"/>
      <c r="D91" s="505"/>
      <c r="E91" s="505"/>
      <c r="F91" s="505"/>
      <c r="G91" s="409"/>
      <c r="H91" s="410"/>
      <c r="I91" s="411"/>
      <c r="J91" s="411"/>
      <c r="K91" s="411"/>
      <c r="L91" s="101"/>
      <c r="M91" s="412"/>
      <c r="N91" s="412"/>
      <c r="O91" s="101"/>
      <c r="P91" s="101"/>
      <c r="Q91" s="414"/>
      <c r="R91" s="414"/>
      <c r="S91" s="414"/>
      <c r="T91" s="414"/>
      <c r="U91" s="414"/>
      <c r="V91" s="413"/>
      <c r="W91" s="725"/>
      <c r="X91" s="740" t="str">
        <f>$A91</f>
        <v>Rua Porto Rico</v>
      </c>
      <c r="Y91" s="503"/>
      <c r="Z91" s="503"/>
      <c r="AA91" s="503"/>
      <c r="AB91" s="399"/>
      <c r="AC91" s="399"/>
      <c r="AD91" s="399"/>
      <c r="AE91" s="399"/>
      <c r="AF91" s="404"/>
      <c r="AG91" s="399"/>
      <c r="AH91" s="399"/>
      <c r="AI91" s="399"/>
      <c r="AJ91" s="399"/>
      <c r="AK91" s="399"/>
      <c r="AL91" s="399"/>
      <c r="AM91" s="399"/>
      <c r="AN91" s="401"/>
      <c r="AO91" s="407" t="str">
        <f>$A91</f>
        <v>Rua Porto Rico</v>
      </c>
      <c r="AP91" s="463"/>
      <c r="AQ91" s="408"/>
      <c r="AR91" s="505"/>
      <c r="AS91" s="505"/>
      <c r="AT91" s="505"/>
      <c r="AU91" s="410"/>
      <c r="AV91" s="409"/>
      <c r="AW91" s="409"/>
      <c r="AX91" s="409"/>
      <c r="AY91" s="413"/>
      <c r="AZ91" s="413"/>
      <c r="BA91" s="413"/>
      <c r="BB91" s="101"/>
      <c r="BC91" s="101"/>
      <c r="BD91" s="101"/>
      <c r="BE91" s="101"/>
      <c r="BF91" s="101"/>
      <c r="BG91" s="101"/>
      <c r="BH91" s="101"/>
      <c r="BI91" s="101"/>
      <c r="BJ91" s="415"/>
      <c r="BK91" s="95"/>
    </row>
    <row r="92" spans="1:63" ht="14.25" x14ac:dyDescent="0.3">
      <c r="A92" s="144" t="s">
        <v>24472</v>
      </c>
      <c r="B92" s="379" t="s">
        <v>23695</v>
      </c>
      <c r="C92" s="145" t="s">
        <v>24473</v>
      </c>
      <c r="D92" s="416">
        <v>0.4</v>
      </c>
      <c r="E92" s="504"/>
      <c r="F92" s="504"/>
      <c r="G92" s="416" t="s">
        <v>23865</v>
      </c>
      <c r="H92" s="142">
        <v>20</v>
      </c>
      <c r="I92" s="143">
        <v>0.8100000000000005</v>
      </c>
      <c r="J92" s="143">
        <v>0.8100000000000005</v>
      </c>
      <c r="K92" s="452">
        <v>0.156</v>
      </c>
      <c r="L92" s="382">
        <f t="shared" ref="L92:L95" si="281">ROUND((I92+J92)/2,2)</f>
        <v>0.81</v>
      </c>
      <c r="M92" s="383">
        <f t="shared" ref="M92:M95" si="282">IF(F92=0,ROUND($D92*10%,2),IF(D92&gt;2.8,0.18,0.15))</f>
        <v>0.04</v>
      </c>
      <c r="N92" s="383">
        <f t="shared" ref="N92:N95" si="283">IF(F92=0,IF(   ROUND($D92/4,2),   IF(ROUND(($D92*1.2)/6,2)&lt;0.1,0.1,ROUND(($D92*1.2)/6,2))),0.5)</f>
        <v>0.1</v>
      </c>
      <c r="O92" s="382">
        <f t="shared" ref="O92:O95" si="284">L92+M92+N92</f>
        <v>0.95000000000000007</v>
      </c>
      <c r="P92" s="382">
        <f t="shared" ref="P92:P95" si="285">IF(O92&lt;2,(D92+M92*2)+0.6,(D92+M92*2)+0.6+ROUNDUP(O92-2,0)*0.1)</f>
        <v>1.08</v>
      </c>
      <c r="Q92" s="385">
        <f t="shared" ref="Q92:Q95" si="286">IF($O92&lt;=$W$4,ROUND(IF($O92&lt;1.5,$O92*$H92*$P92,1.5*$H92*$P92),2),0)</f>
        <v>20.52</v>
      </c>
      <c r="R92" s="385">
        <f t="shared" ref="R92:R95" si="287">IF($O92&gt;$W$4,ROUND(IF($O92&lt;1.5,$O92*$H92*$P92,1.5*$H92*$P92),2),0)</f>
        <v>0</v>
      </c>
      <c r="S92" s="385">
        <f t="shared" ref="S92:S95" si="288">IF($O92&gt;$W$4,ROUND(IF($O92&lt;1.5,0,IF($O92&gt;3,1.5*$H92*$P92,($O92-1.5)*$H92*$P92)),2),0)</f>
        <v>0</v>
      </c>
      <c r="T92" s="385">
        <f t="shared" ref="T92:T95" si="289">IF($O92&gt;$W$4,ROUND(IF($O92&lt;3,0,IF($O92&gt;4.5,1.5*$H92*$P92,($O92-3)*$H92*$P92)),2),0)</f>
        <v>0</v>
      </c>
      <c r="U92" s="385">
        <f t="shared" ref="U92:U95" si="290">IF($O92&gt;$W$4,ROUND(IF($O92&lt;4.5,0,IF($O92&gt;6,($O92-4.5)*$H92*$P92,($O92-4.5)*$H92*$P92)),2),0)</f>
        <v>0</v>
      </c>
      <c r="V92" s="384">
        <f t="shared" ref="V92:V95" si="291">IF($O92&gt;$W$4, IF( $O92&lt;=4,   ROUND($H92*($O92+0.5)*2,2),   0),0)</f>
        <v>0</v>
      </c>
      <c r="W92" s="726">
        <f t="shared" ref="W92:W95" si="292">IF($O92&gt;$W$4, IF( $O92&gt;4,   ROUND($H92*($O92+0.5)*2,2),   0),0)</f>
        <v>0</v>
      </c>
      <c r="X92" s="144" t="str">
        <f t="shared" ref="X92:X95" si="293">A92</f>
        <v>EF1</v>
      </c>
      <c r="Y92" s="416">
        <f t="shared" ref="Y92:Y95" si="294">IF($D92=0.4,1.2,IF($D92=0.6,1.2,IF($D92=0.8,1.3,IF($D92=1,1.5,IF($D92=1.2,1.7,IF($D92&lt;=2,2,"--"))))))</f>
        <v>1.2</v>
      </c>
      <c r="Z92" s="603" t="s">
        <v>1</v>
      </c>
      <c r="AA92" s="504">
        <f t="shared" ref="AA92:AA95" si="295">Y92</f>
        <v>1.2</v>
      </c>
      <c r="AB92" s="591">
        <f t="shared" ref="AB92:AB95" si="296">IF($Y92="--","--",I92)</f>
        <v>0.8100000000000005</v>
      </c>
      <c r="AC92" s="592">
        <f t="shared" ref="AC92:AC95" si="297">IF($Y92="--","--",IF(D92&gt;1.5,0.15,ROUND($D92*10%,2)))</f>
        <v>0.04</v>
      </c>
      <c r="AD92" s="592">
        <f t="shared" ref="AD92:AD95" si="298">IF($Y92="--","--",0.15)</f>
        <v>0.15</v>
      </c>
      <c r="AE92" s="593">
        <f t="shared" ref="AE92:AE95" si="299">IF($Y92="--","--",ROUND(AB92+AC92+AD92,2))</f>
        <v>1</v>
      </c>
      <c r="AF92" s="604">
        <f t="shared" ref="AF92:AF95" si="300">IF($Y92="--","--",IF($AB92&lt;=2,$Y92+1,($Y92+1)+ROUNDUP($AB92-2,0)*0.1))</f>
        <v>2.2000000000000002</v>
      </c>
      <c r="AG92" s="605">
        <f t="shared" ref="AG92:AG95" si="301">IF($D92=0.4,0.92,IF($D92=0.6,0.68,IF($D92=0.8,0.74,IF($D92=1,0.7,IF($D92=1.2,0.66,IF($D92=1.5,0.6,IF($D92&lt;=2,(2.4-(D92+0.3)),"--")))))))</f>
        <v>0.92</v>
      </c>
      <c r="AH92" s="595">
        <f t="shared" ref="AH92:AH95" si="302">IF($Y92="--","--",IF($AE92&lt;=$W$4,ROUND(IF($AE92&lt;1.5,$AE92*$AF92*$AG92,1.5*$AF92*$AG92),2),0))</f>
        <v>2.02</v>
      </c>
      <c r="AI92" s="595">
        <f t="shared" ref="AI92:AI95" si="303">IF($Y92="--","--",IF($AE92&gt;$W$4,ROUND(IF($AE92&lt;1.5,$AE92*$AF92*$AG92,1.5*$AF92*$AG92),2),0))</f>
        <v>0</v>
      </c>
      <c r="AJ92" s="595">
        <f t="shared" ref="AJ92:AJ95" si="304">IF($Y92="--","--",IF($AE92&gt;$W$4,ROUND(IF($AE92&lt;1.5,0,IF($AE92&gt;3,1.5*$AF92*$AG92,($AE92-1.5)*$AF92*$AG92)),2),0))</f>
        <v>0</v>
      </c>
      <c r="AK92" s="595">
        <f t="shared" ref="AK92:AK95" si="305">IF($Y92="--","--",IF($AE92&gt;$W$4,ROUND(IF($AE92&lt;3,0,IF($AE92&gt;4.5,1.5*$AF92*$AG92,($AE92-3)*$AF92*$AG92)),2),0))</f>
        <v>0</v>
      </c>
      <c r="AL92" s="595">
        <f t="shared" ref="AL92:AL95" si="306">IF($Y92="--","--",IF($AE92&gt;$W$4,ROUND(IF($AE92&lt;4.5,0,IF($AE92&gt;6,($AE92-4.5)*$AF92*$AG92,($AE92-4.5)*$AF92*$AG92)),2),0))</f>
        <v>0</v>
      </c>
      <c r="AM92" s="596">
        <f t="shared" ref="AM92:AM95" si="307">IF($Y92="--","--",IF($AE92&gt;$W$4, IF( $AE92&lt;=4,   ROUND(($AG92*4)*($AE92+0.5)*2,2),   0),0))</f>
        <v>0</v>
      </c>
      <c r="AN92" s="732">
        <f t="shared" ref="AN92:AN95" si="308">IF($Y92="--","--",IF($AE92&gt;$W$4, IF( $AE92&gt;4,   ROUND(($AG92*4)*($AE92+0.5)*2,2),   0),0))</f>
        <v>0</v>
      </c>
      <c r="AO92" s="144" t="s">
        <v>24472</v>
      </c>
      <c r="AP92" s="379" t="s">
        <v>23695</v>
      </c>
      <c r="AQ92" s="453" t="s">
        <v>24473</v>
      </c>
      <c r="AR92" s="416">
        <v>0.4</v>
      </c>
      <c r="AS92" s="504"/>
      <c r="AT92" s="504"/>
      <c r="AU92" s="142">
        <v>20</v>
      </c>
      <c r="AV92" s="416">
        <f t="shared" ref="AV92:AV95" si="309">IF($Y92="--","--",Y92+0.2)</f>
        <v>1.4</v>
      </c>
      <c r="AW92" s="603" t="s">
        <v>1</v>
      </c>
      <c r="AX92" s="504">
        <f t="shared" ref="AX92:AX95" si="310">AV92</f>
        <v>1.4</v>
      </c>
      <c r="AY92" s="384">
        <f t="shared" ref="AY92:AY95" si="311">IF(D92&gt;2,AU92,AU92-AV92)</f>
        <v>18.600000000000001</v>
      </c>
      <c r="AZ92" s="384">
        <f t="shared" ref="AZ92:AZ95" si="312">N92</f>
        <v>0.1</v>
      </c>
      <c r="BA92" s="384">
        <f t="shared" ref="BA92:BA95" si="313">P92</f>
        <v>1.08</v>
      </c>
      <c r="BB92" s="382">
        <f t="shared" ref="BB92:BB95" si="314">IF(F92=0,IF(ROUND( AY92 * ( ( (N92*P92) +  ( ((D92+M92*2)/6)*P92 ) ) - ROUND(  ((D92+M92*2)^2)   *   (   ( PI()*96.379 / (4*360) )  -  ( (SIN((96.379/2)*PI()/180)) * (COS((96.379/2)*PI()/180)) / 4 )   ), 4) ),2),   ROUND( AY92 * ( ( (N92*P92) +  ( ((D92+M92*2)/4)*P92 ) ) - ROUND(  ((D92+M92*2)^2)   *   (   ( PI()*120 / (4*360) )  -  ( (SIN((120/2)*PI()/180)) * (COS((120/2)*PI()/180)) / 4 )   ), 4) ),2)),0)</f>
        <v>3.76</v>
      </c>
      <c r="BC92" s="265">
        <f t="shared" ref="BC92:BC95" si="315">IF(F92&gt;0,ROUND(AY92*N92*P92,2),0)</f>
        <v>0</v>
      </c>
      <c r="BD92" s="265">
        <f t="shared" ref="BD92:BD95" si="316">SUM(Q92:U92,AH92:AL92)</f>
        <v>22.54</v>
      </c>
      <c r="BE92" s="265">
        <f t="shared" ref="BE92:BE95" si="317">IF(F92=0, ROUND( ( PI()*( (D92+M92*2)^2 ) / 4  ) * AY92,2),  ROUND( (D92+M92*2)*(F92+M92*2) * AY92,2))</f>
        <v>3.37</v>
      </c>
      <c r="BF92" s="607">
        <f t="shared" ref="BF92:BF95" si="318">IF(($I92+M92-0.15)&lt;=2,($I92+M92+0.15),IF(($I92+M92)&lt;=3,2.35,($I92+M92+0.2)-0.85))</f>
        <v>1.0000000000000004</v>
      </c>
      <c r="BG92" s="607">
        <f t="shared" ref="BG92:BG95" si="319">IF(D92&gt;2,   (I92-F92-M92-0.11),IF(($I92+M92)&lt;=2,0,IF(($I92+M92)&gt;3,0.85,(I92+M92+0.2-BF92))))</f>
        <v>0</v>
      </c>
      <c r="BH92" s="607">
        <f t="shared" ref="BH92:BH95" si="320">IF(D92&gt;2,  ROUND(((1.42+0.4)+(0.91+0.4))*2*BG92,2), ROUND(AV92*AX92*BF92,2))</f>
        <v>1.96</v>
      </c>
      <c r="BI92" s="607">
        <f t="shared" ref="BI92:BI95" si="321">ROUND(((PI()*0.9^2)/4)*BG92,2)</f>
        <v>0</v>
      </c>
      <c r="BJ92" s="116">
        <f t="shared" ref="BJ92:BJ95" si="322">ROUND(BD92-BE92-BH92-BI92-BB92-BC92,2)</f>
        <v>13.45</v>
      </c>
      <c r="BK92" s="95"/>
    </row>
    <row r="93" spans="1:63" ht="14.25" x14ac:dyDescent="0.3">
      <c r="A93" s="144" t="s">
        <v>24473</v>
      </c>
      <c r="B93" s="379" t="s">
        <v>23695</v>
      </c>
      <c r="C93" s="145" t="s">
        <v>24474</v>
      </c>
      <c r="D93" s="416">
        <v>0.4</v>
      </c>
      <c r="E93" s="504"/>
      <c r="F93" s="504"/>
      <c r="G93" s="416" t="s">
        <v>23865</v>
      </c>
      <c r="H93" s="142">
        <v>30</v>
      </c>
      <c r="I93" s="143">
        <v>0.96600000000000108</v>
      </c>
      <c r="J93" s="143">
        <v>0.82100000000000151</v>
      </c>
      <c r="K93" s="452">
        <v>0</v>
      </c>
      <c r="L93" s="382">
        <f t="shared" si="281"/>
        <v>0.89</v>
      </c>
      <c r="M93" s="383">
        <f t="shared" si="282"/>
        <v>0.04</v>
      </c>
      <c r="N93" s="383">
        <f t="shared" si="283"/>
        <v>0.1</v>
      </c>
      <c r="O93" s="382">
        <f t="shared" si="284"/>
        <v>1.03</v>
      </c>
      <c r="P93" s="382">
        <f t="shared" si="285"/>
        <v>1.08</v>
      </c>
      <c r="Q93" s="385">
        <f t="shared" si="286"/>
        <v>33.369999999999997</v>
      </c>
      <c r="R93" s="385">
        <f t="shared" si="287"/>
        <v>0</v>
      </c>
      <c r="S93" s="385">
        <f t="shared" si="288"/>
        <v>0</v>
      </c>
      <c r="T93" s="385">
        <f t="shared" si="289"/>
        <v>0</v>
      </c>
      <c r="U93" s="385">
        <f t="shared" si="290"/>
        <v>0</v>
      </c>
      <c r="V93" s="384">
        <f t="shared" si="291"/>
        <v>0</v>
      </c>
      <c r="W93" s="726">
        <f t="shared" si="292"/>
        <v>0</v>
      </c>
      <c r="X93" s="144" t="str">
        <f t="shared" si="293"/>
        <v>EF2</v>
      </c>
      <c r="Y93" s="416">
        <f t="shared" si="294"/>
        <v>1.2</v>
      </c>
      <c r="Z93" s="603" t="s">
        <v>1</v>
      </c>
      <c r="AA93" s="504">
        <f t="shared" si="295"/>
        <v>1.2</v>
      </c>
      <c r="AB93" s="591">
        <f t="shared" si="296"/>
        <v>0.96600000000000108</v>
      </c>
      <c r="AC93" s="592">
        <f t="shared" si="297"/>
        <v>0.04</v>
      </c>
      <c r="AD93" s="592">
        <f t="shared" si="298"/>
        <v>0.15</v>
      </c>
      <c r="AE93" s="593">
        <f t="shared" si="299"/>
        <v>1.1599999999999999</v>
      </c>
      <c r="AF93" s="604">
        <f t="shared" si="300"/>
        <v>2.2000000000000002</v>
      </c>
      <c r="AG93" s="605">
        <f t="shared" si="301"/>
        <v>0.92</v>
      </c>
      <c r="AH93" s="595">
        <f t="shared" si="302"/>
        <v>2.35</v>
      </c>
      <c r="AI93" s="595">
        <f t="shared" si="303"/>
        <v>0</v>
      </c>
      <c r="AJ93" s="595">
        <f t="shared" si="304"/>
        <v>0</v>
      </c>
      <c r="AK93" s="595">
        <f t="shared" si="305"/>
        <v>0</v>
      </c>
      <c r="AL93" s="595">
        <f t="shared" si="306"/>
        <v>0</v>
      </c>
      <c r="AM93" s="596">
        <f t="shared" si="307"/>
        <v>0</v>
      </c>
      <c r="AN93" s="732">
        <f t="shared" si="308"/>
        <v>0</v>
      </c>
      <c r="AO93" s="144" t="s">
        <v>24473</v>
      </c>
      <c r="AP93" s="379" t="s">
        <v>23695</v>
      </c>
      <c r="AQ93" s="453" t="s">
        <v>24474</v>
      </c>
      <c r="AR93" s="416">
        <v>0.4</v>
      </c>
      <c r="AS93" s="504"/>
      <c r="AT93" s="504"/>
      <c r="AU93" s="142">
        <v>30</v>
      </c>
      <c r="AV93" s="416">
        <f t="shared" si="309"/>
        <v>1.4</v>
      </c>
      <c r="AW93" s="603" t="s">
        <v>1</v>
      </c>
      <c r="AX93" s="504">
        <f t="shared" si="310"/>
        <v>1.4</v>
      </c>
      <c r="AY93" s="384">
        <f t="shared" si="311"/>
        <v>28.6</v>
      </c>
      <c r="AZ93" s="384">
        <f t="shared" si="312"/>
        <v>0.1</v>
      </c>
      <c r="BA93" s="384">
        <f t="shared" si="313"/>
        <v>1.08</v>
      </c>
      <c r="BB93" s="382">
        <f t="shared" si="314"/>
        <v>5.78</v>
      </c>
      <c r="BC93" s="265">
        <f t="shared" si="315"/>
        <v>0</v>
      </c>
      <c r="BD93" s="265">
        <f t="shared" si="316"/>
        <v>35.72</v>
      </c>
      <c r="BE93" s="265">
        <f t="shared" si="317"/>
        <v>5.18</v>
      </c>
      <c r="BF93" s="607">
        <f t="shared" si="318"/>
        <v>1.156000000000001</v>
      </c>
      <c r="BG93" s="607">
        <f t="shared" si="319"/>
        <v>0</v>
      </c>
      <c r="BH93" s="607">
        <f t="shared" si="320"/>
        <v>2.27</v>
      </c>
      <c r="BI93" s="607">
        <f t="shared" si="321"/>
        <v>0</v>
      </c>
      <c r="BJ93" s="116">
        <f t="shared" si="322"/>
        <v>22.49</v>
      </c>
      <c r="BK93" s="95"/>
    </row>
    <row r="94" spans="1:63" ht="14.25" x14ac:dyDescent="0.3">
      <c r="A94" s="144" t="s">
        <v>24474</v>
      </c>
      <c r="B94" s="379" t="s">
        <v>23695</v>
      </c>
      <c r="C94" s="145" t="s">
        <v>24475</v>
      </c>
      <c r="D94" s="416">
        <v>0.4</v>
      </c>
      <c r="E94" s="504"/>
      <c r="F94" s="504"/>
      <c r="G94" s="416" t="s">
        <v>23865</v>
      </c>
      <c r="H94" s="142">
        <v>22</v>
      </c>
      <c r="I94" s="143">
        <v>0.82100000000000151</v>
      </c>
      <c r="J94" s="143">
        <v>0.80620000000000225</v>
      </c>
      <c r="K94" s="452">
        <v>0</v>
      </c>
      <c r="L94" s="382">
        <f t="shared" si="281"/>
        <v>0.81</v>
      </c>
      <c r="M94" s="383">
        <f t="shared" si="282"/>
        <v>0.04</v>
      </c>
      <c r="N94" s="383">
        <f t="shared" si="283"/>
        <v>0.1</v>
      </c>
      <c r="O94" s="382">
        <f t="shared" si="284"/>
        <v>0.95000000000000007</v>
      </c>
      <c r="P94" s="382">
        <f t="shared" si="285"/>
        <v>1.08</v>
      </c>
      <c r="Q94" s="385">
        <f t="shared" si="286"/>
        <v>22.57</v>
      </c>
      <c r="R94" s="385">
        <f t="shared" si="287"/>
        <v>0</v>
      </c>
      <c r="S94" s="385">
        <f t="shared" si="288"/>
        <v>0</v>
      </c>
      <c r="T94" s="385">
        <f t="shared" si="289"/>
        <v>0</v>
      </c>
      <c r="U94" s="385">
        <f t="shared" si="290"/>
        <v>0</v>
      </c>
      <c r="V94" s="384">
        <f t="shared" si="291"/>
        <v>0</v>
      </c>
      <c r="W94" s="726">
        <f t="shared" si="292"/>
        <v>0</v>
      </c>
      <c r="X94" s="144" t="str">
        <f t="shared" si="293"/>
        <v>EF3</v>
      </c>
      <c r="Y94" s="416">
        <f t="shared" si="294"/>
        <v>1.2</v>
      </c>
      <c r="Z94" s="603" t="s">
        <v>1</v>
      </c>
      <c r="AA94" s="504">
        <f t="shared" si="295"/>
        <v>1.2</v>
      </c>
      <c r="AB94" s="591">
        <f t="shared" si="296"/>
        <v>0.82100000000000151</v>
      </c>
      <c r="AC94" s="592">
        <f t="shared" si="297"/>
        <v>0.04</v>
      </c>
      <c r="AD94" s="592">
        <f t="shared" si="298"/>
        <v>0.15</v>
      </c>
      <c r="AE94" s="593">
        <f t="shared" si="299"/>
        <v>1.01</v>
      </c>
      <c r="AF94" s="604">
        <f t="shared" si="300"/>
        <v>2.2000000000000002</v>
      </c>
      <c r="AG94" s="605">
        <f t="shared" si="301"/>
        <v>0.92</v>
      </c>
      <c r="AH94" s="595">
        <f t="shared" si="302"/>
        <v>2.04</v>
      </c>
      <c r="AI94" s="595">
        <f t="shared" si="303"/>
        <v>0</v>
      </c>
      <c r="AJ94" s="595">
        <f t="shared" si="304"/>
        <v>0</v>
      </c>
      <c r="AK94" s="595">
        <f t="shared" si="305"/>
        <v>0</v>
      </c>
      <c r="AL94" s="595">
        <f t="shared" si="306"/>
        <v>0</v>
      </c>
      <c r="AM94" s="596">
        <f t="shared" si="307"/>
        <v>0</v>
      </c>
      <c r="AN94" s="732">
        <f t="shared" si="308"/>
        <v>0</v>
      </c>
      <c r="AO94" s="144" t="s">
        <v>24474</v>
      </c>
      <c r="AP94" s="379" t="s">
        <v>23695</v>
      </c>
      <c r="AQ94" s="453" t="s">
        <v>24475</v>
      </c>
      <c r="AR94" s="416">
        <v>0.4</v>
      </c>
      <c r="AS94" s="504"/>
      <c r="AT94" s="504"/>
      <c r="AU94" s="142">
        <v>22</v>
      </c>
      <c r="AV94" s="416">
        <f t="shared" si="309"/>
        <v>1.4</v>
      </c>
      <c r="AW94" s="603" t="s">
        <v>1</v>
      </c>
      <c r="AX94" s="504">
        <f t="shared" si="310"/>
        <v>1.4</v>
      </c>
      <c r="AY94" s="384">
        <f t="shared" si="311"/>
        <v>20.6</v>
      </c>
      <c r="AZ94" s="384">
        <f t="shared" si="312"/>
        <v>0.1</v>
      </c>
      <c r="BA94" s="384">
        <f t="shared" si="313"/>
        <v>1.08</v>
      </c>
      <c r="BB94" s="382">
        <f t="shared" si="314"/>
        <v>4.17</v>
      </c>
      <c r="BC94" s="265">
        <f t="shared" si="315"/>
        <v>0</v>
      </c>
      <c r="BD94" s="265">
        <f t="shared" si="316"/>
        <v>24.61</v>
      </c>
      <c r="BE94" s="265">
        <f t="shared" si="317"/>
        <v>3.73</v>
      </c>
      <c r="BF94" s="607">
        <f t="shared" si="318"/>
        <v>1.0110000000000015</v>
      </c>
      <c r="BG94" s="607">
        <f t="shared" si="319"/>
        <v>0</v>
      </c>
      <c r="BH94" s="607">
        <f t="shared" si="320"/>
        <v>1.98</v>
      </c>
      <c r="BI94" s="607">
        <f t="shared" si="321"/>
        <v>0</v>
      </c>
      <c r="BJ94" s="116">
        <f t="shared" si="322"/>
        <v>14.73</v>
      </c>
      <c r="BK94" s="95"/>
    </row>
    <row r="95" spans="1:63" ht="14.25" x14ac:dyDescent="0.3">
      <c r="A95" s="449" t="s">
        <v>24475</v>
      </c>
      <c r="B95" s="146" t="s">
        <v>23695</v>
      </c>
      <c r="C95" s="450" t="s">
        <v>24476</v>
      </c>
      <c r="D95" s="502">
        <v>0.4</v>
      </c>
      <c r="E95" s="589"/>
      <c r="F95" s="589"/>
      <c r="G95" s="502" t="s">
        <v>23865</v>
      </c>
      <c r="H95" s="451">
        <v>23</v>
      </c>
      <c r="I95" s="452">
        <v>0.80620000000000225</v>
      </c>
      <c r="J95" s="452">
        <v>1.1921000000000017</v>
      </c>
      <c r="K95" s="452">
        <v>0.29499999999999998</v>
      </c>
      <c r="L95" s="382">
        <f t="shared" si="281"/>
        <v>1</v>
      </c>
      <c r="M95" s="383">
        <f t="shared" si="282"/>
        <v>0.04</v>
      </c>
      <c r="N95" s="383">
        <f t="shared" si="283"/>
        <v>0.1</v>
      </c>
      <c r="O95" s="382">
        <f t="shared" si="284"/>
        <v>1.1400000000000001</v>
      </c>
      <c r="P95" s="382">
        <f t="shared" si="285"/>
        <v>1.08</v>
      </c>
      <c r="Q95" s="385">
        <f t="shared" si="286"/>
        <v>28.32</v>
      </c>
      <c r="R95" s="385">
        <f t="shared" si="287"/>
        <v>0</v>
      </c>
      <c r="S95" s="385">
        <f t="shared" si="288"/>
        <v>0</v>
      </c>
      <c r="T95" s="385">
        <f t="shared" si="289"/>
        <v>0</v>
      </c>
      <c r="U95" s="385">
        <f t="shared" si="290"/>
        <v>0</v>
      </c>
      <c r="V95" s="384">
        <f t="shared" si="291"/>
        <v>0</v>
      </c>
      <c r="W95" s="726">
        <f t="shared" si="292"/>
        <v>0</v>
      </c>
      <c r="X95" s="449" t="str">
        <f t="shared" si="293"/>
        <v>EF4</v>
      </c>
      <c r="Y95" s="502">
        <f t="shared" si="294"/>
        <v>1.2</v>
      </c>
      <c r="Z95" s="590" t="s">
        <v>1</v>
      </c>
      <c r="AA95" s="589">
        <f t="shared" si="295"/>
        <v>1.2</v>
      </c>
      <c r="AB95" s="591">
        <f t="shared" si="296"/>
        <v>0.80620000000000225</v>
      </c>
      <c r="AC95" s="592">
        <f t="shared" si="297"/>
        <v>0.04</v>
      </c>
      <c r="AD95" s="592">
        <f t="shared" si="298"/>
        <v>0.15</v>
      </c>
      <c r="AE95" s="593">
        <f t="shared" si="299"/>
        <v>1</v>
      </c>
      <c r="AF95" s="593">
        <f t="shared" si="300"/>
        <v>2.2000000000000002</v>
      </c>
      <c r="AG95" s="594">
        <f t="shared" si="301"/>
        <v>0.92</v>
      </c>
      <c r="AH95" s="595">
        <f t="shared" si="302"/>
        <v>2.02</v>
      </c>
      <c r="AI95" s="595">
        <f t="shared" si="303"/>
        <v>0</v>
      </c>
      <c r="AJ95" s="595">
        <f t="shared" si="304"/>
        <v>0</v>
      </c>
      <c r="AK95" s="595">
        <f t="shared" si="305"/>
        <v>0</v>
      </c>
      <c r="AL95" s="595">
        <f t="shared" si="306"/>
        <v>0</v>
      </c>
      <c r="AM95" s="596">
        <f t="shared" si="307"/>
        <v>0</v>
      </c>
      <c r="AN95" s="732">
        <f t="shared" si="308"/>
        <v>0</v>
      </c>
      <c r="AO95" s="449" t="s">
        <v>24475</v>
      </c>
      <c r="AP95" s="146" t="s">
        <v>23695</v>
      </c>
      <c r="AQ95" s="450" t="s">
        <v>24476</v>
      </c>
      <c r="AR95" s="502">
        <v>0.4</v>
      </c>
      <c r="AS95" s="589"/>
      <c r="AT95" s="589"/>
      <c r="AU95" s="451">
        <v>23</v>
      </c>
      <c r="AV95" s="502">
        <f t="shared" si="309"/>
        <v>1.4</v>
      </c>
      <c r="AW95" s="590" t="s">
        <v>1</v>
      </c>
      <c r="AX95" s="589">
        <f t="shared" si="310"/>
        <v>1.4</v>
      </c>
      <c r="AY95" s="384">
        <f t="shared" si="311"/>
        <v>21.6</v>
      </c>
      <c r="AZ95" s="384">
        <f t="shared" si="312"/>
        <v>0.1</v>
      </c>
      <c r="BA95" s="384">
        <f t="shared" si="313"/>
        <v>1.08</v>
      </c>
      <c r="BB95" s="382">
        <f t="shared" si="314"/>
        <v>4.37</v>
      </c>
      <c r="BC95" s="265">
        <f t="shared" si="315"/>
        <v>0</v>
      </c>
      <c r="BD95" s="265">
        <f t="shared" si="316"/>
        <v>30.34</v>
      </c>
      <c r="BE95" s="265">
        <f t="shared" si="317"/>
        <v>3.91</v>
      </c>
      <c r="BF95" s="385">
        <f t="shared" si="318"/>
        <v>0.99620000000000231</v>
      </c>
      <c r="BG95" s="385">
        <f t="shared" si="319"/>
        <v>0</v>
      </c>
      <c r="BH95" s="385">
        <f t="shared" si="320"/>
        <v>1.95</v>
      </c>
      <c r="BI95" s="385">
        <f t="shared" si="321"/>
        <v>0</v>
      </c>
      <c r="BJ95" s="116">
        <f t="shared" si="322"/>
        <v>20.11</v>
      </c>
      <c r="BK95" s="95"/>
    </row>
    <row r="96" spans="1:63" ht="14.25" x14ac:dyDescent="0.3">
      <c r="A96" s="462"/>
      <c r="B96" s="463"/>
      <c r="C96" s="608"/>
      <c r="D96" s="505"/>
      <c r="E96" s="505"/>
      <c r="F96" s="505"/>
      <c r="G96" s="505"/>
      <c r="H96" s="410"/>
      <c r="I96" s="411"/>
      <c r="J96" s="411"/>
      <c r="K96" s="411"/>
      <c r="L96" s="101"/>
      <c r="M96" s="412"/>
      <c r="N96" s="412"/>
      <c r="O96" s="101"/>
      <c r="P96" s="101"/>
      <c r="Q96" s="414"/>
      <c r="R96" s="414"/>
      <c r="S96" s="414"/>
      <c r="T96" s="414"/>
      <c r="U96" s="414"/>
      <c r="V96" s="413"/>
      <c r="W96" s="725"/>
      <c r="X96" s="462"/>
      <c r="Y96" s="505"/>
      <c r="Z96" s="597"/>
      <c r="AA96" s="505"/>
      <c r="AB96" s="598"/>
      <c r="AC96" s="599"/>
      <c r="AD96" s="599"/>
      <c r="AE96" s="600"/>
      <c r="AF96" s="600"/>
      <c r="AG96" s="597"/>
      <c r="AH96" s="601"/>
      <c r="AI96" s="601"/>
      <c r="AJ96" s="601"/>
      <c r="AK96" s="601"/>
      <c r="AL96" s="601"/>
      <c r="AM96" s="602"/>
      <c r="AN96" s="733"/>
      <c r="AO96" s="462"/>
      <c r="AP96" s="463"/>
      <c r="AQ96" s="608"/>
      <c r="AR96" s="505"/>
      <c r="AS96" s="505"/>
      <c r="AT96" s="505"/>
      <c r="AU96" s="410"/>
      <c r="AV96" s="505"/>
      <c r="AW96" s="597"/>
      <c r="AX96" s="505"/>
      <c r="AY96" s="413"/>
      <c r="AZ96" s="413"/>
      <c r="BA96" s="413"/>
      <c r="BB96" s="101"/>
      <c r="BC96" s="101"/>
      <c r="BD96" s="101"/>
      <c r="BE96" s="101"/>
      <c r="BF96" s="414"/>
      <c r="BG96" s="414"/>
      <c r="BH96" s="414"/>
      <c r="BI96" s="414"/>
      <c r="BJ96" s="415"/>
      <c r="BK96" s="95"/>
    </row>
    <row r="97" spans="1:63" s="122" customFormat="1" ht="14.25" x14ac:dyDescent="0.3">
      <c r="A97" s="402" t="s">
        <v>24479</v>
      </c>
      <c r="B97" s="463"/>
      <c r="C97" s="408"/>
      <c r="D97" s="505"/>
      <c r="E97" s="505"/>
      <c r="F97" s="505"/>
      <c r="G97" s="409"/>
      <c r="H97" s="410"/>
      <c r="I97" s="411"/>
      <c r="J97" s="411"/>
      <c r="K97" s="411"/>
      <c r="L97" s="101"/>
      <c r="M97" s="412"/>
      <c r="N97" s="412"/>
      <c r="O97" s="101"/>
      <c r="P97" s="101"/>
      <c r="Q97" s="414"/>
      <c r="R97" s="414"/>
      <c r="S97" s="414"/>
      <c r="T97" s="414"/>
      <c r="U97" s="414"/>
      <c r="V97" s="413"/>
      <c r="W97" s="725"/>
      <c r="X97" s="739" t="str">
        <f>$A97</f>
        <v>BACIA EG - RUA EWERTON XAVIER (G)</v>
      </c>
      <c r="Y97" s="505"/>
      <c r="Z97" s="597"/>
      <c r="AA97" s="505"/>
      <c r="AB97" s="598"/>
      <c r="AC97" s="599"/>
      <c r="AD97" s="599"/>
      <c r="AE97" s="600"/>
      <c r="AF97" s="600"/>
      <c r="AG97" s="597"/>
      <c r="AH97" s="601"/>
      <c r="AI97" s="601"/>
      <c r="AJ97" s="601"/>
      <c r="AK97" s="601"/>
      <c r="AL97" s="601"/>
      <c r="AM97" s="602"/>
      <c r="AN97" s="733"/>
      <c r="AO97" s="739" t="str">
        <f>$A97</f>
        <v>BACIA EG - RUA EWERTON XAVIER (G)</v>
      </c>
      <c r="AP97" s="463"/>
      <c r="AQ97" s="408"/>
      <c r="AR97" s="505"/>
      <c r="AS97" s="505"/>
      <c r="AT97" s="505"/>
      <c r="AU97" s="410"/>
      <c r="AV97" s="409"/>
      <c r="AW97" s="409"/>
      <c r="AX97" s="409"/>
      <c r="AY97" s="413"/>
      <c r="AZ97" s="413"/>
      <c r="BA97" s="413"/>
      <c r="BB97" s="101"/>
      <c r="BC97" s="101"/>
      <c r="BD97" s="101"/>
      <c r="BE97" s="101"/>
      <c r="BF97" s="101"/>
      <c r="BG97" s="101"/>
      <c r="BH97" s="101"/>
      <c r="BI97" s="101"/>
      <c r="BJ97" s="415"/>
      <c r="BK97" s="95"/>
    </row>
    <row r="98" spans="1:63" s="122" customFormat="1" ht="14.25" x14ac:dyDescent="0.3">
      <c r="A98" s="407" t="s">
        <v>24478</v>
      </c>
      <c r="B98" s="463"/>
      <c r="C98" s="408"/>
      <c r="D98" s="505"/>
      <c r="E98" s="505"/>
      <c r="F98" s="505"/>
      <c r="G98" s="409"/>
      <c r="H98" s="410"/>
      <c r="I98" s="411"/>
      <c r="J98" s="411"/>
      <c r="K98" s="411"/>
      <c r="L98" s="101"/>
      <c r="M98" s="412"/>
      <c r="N98" s="412"/>
      <c r="O98" s="101"/>
      <c r="P98" s="101"/>
      <c r="Q98" s="414"/>
      <c r="R98" s="414"/>
      <c r="S98" s="414"/>
      <c r="T98" s="414"/>
      <c r="U98" s="414"/>
      <c r="V98" s="413"/>
      <c r="W98" s="725"/>
      <c r="X98" s="740" t="str">
        <f>$A98</f>
        <v>Rua Francisco Nascimento</v>
      </c>
      <c r="Y98" s="503"/>
      <c r="Z98" s="503"/>
      <c r="AA98" s="503"/>
      <c r="AB98" s="399"/>
      <c r="AC98" s="399"/>
      <c r="AD98" s="399"/>
      <c r="AE98" s="399"/>
      <c r="AF98" s="404"/>
      <c r="AG98" s="399"/>
      <c r="AH98" s="399"/>
      <c r="AI98" s="399"/>
      <c r="AJ98" s="399"/>
      <c r="AK98" s="399"/>
      <c r="AL98" s="399"/>
      <c r="AM98" s="399"/>
      <c r="AN98" s="401"/>
      <c r="AO98" s="407" t="str">
        <f>$A98</f>
        <v>Rua Francisco Nascimento</v>
      </c>
      <c r="AP98" s="463"/>
      <c r="AQ98" s="408"/>
      <c r="AR98" s="505"/>
      <c r="AS98" s="505"/>
      <c r="AT98" s="505"/>
      <c r="AU98" s="410"/>
      <c r="AV98" s="409"/>
      <c r="AW98" s="409"/>
      <c r="AX98" s="409"/>
      <c r="AY98" s="413"/>
      <c r="AZ98" s="413"/>
      <c r="BA98" s="413"/>
      <c r="BB98" s="101"/>
      <c r="BC98" s="101"/>
      <c r="BD98" s="101"/>
      <c r="BE98" s="101"/>
      <c r="BF98" s="101"/>
      <c r="BG98" s="101"/>
      <c r="BH98" s="101"/>
      <c r="BI98" s="101"/>
      <c r="BJ98" s="415"/>
      <c r="BK98" s="95"/>
    </row>
    <row r="99" spans="1:63" ht="14.25" x14ac:dyDescent="0.3">
      <c r="A99" s="144" t="s">
        <v>24480</v>
      </c>
      <c r="B99" s="379" t="s">
        <v>23695</v>
      </c>
      <c r="C99" s="145" t="s">
        <v>24481</v>
      </c>
      <c r="D99" s="416">
        <v>0.4</v>
      </c>
      <c r="E99" s="504"/>
      <c r="F99" s="504"/>
      <c r="G99" s="416" t="s">
        <v>23864</v>
      </c>
      <c r="H99" s="142">
        <v>20</v>
      </c>
      <c r="I99" s="143">
        <v>1.0680000000000014</v>
      </c>
      <c r="J99" s="143">
        <v>1.0680000000000014</v>
      </c>
      <c r="K99" s="452">
        <v>0</v>
      </c>
      <c r="L99" s="382">
        <f t="shared" ref="L99:L105" si="323">ROUND((I99+J99)/2,2)</f>
        <v>1.07</v>
      </c>
      <c r="M99" s="383">
        <f t="shared" ref="M99:M105" si="324">IF(F99=0,ROUND($D99*10%,2),IF(D99&gt;2.8,0.18,0.15))</f>
        <v>0.04</v>
      </c>
      <c r="N99" s="383">
        <f t="shared" ref="N99:N105" si="325">IF(F99=0,IF(   ROUND($D99/4,2),   IF(ROUND(($D99*1.2)/6,2)&lt;0.1,0.1,ROUND(($D99*1.2)/6,2))),0.5)</f>
        <v>0.1</v>
      </c>
      <c r="O99" s="382">
        <f t="shared" ref="O99:O105" si="326">L99+M99+N99</f>
        <v>1.2100000000000002</v>
      </c>
      <c r="P99" s="382">
        <f t="shared" ref="P99:P105" si="327">IF(O99&lt;2,(D99+M99*2)+0.6,(D99+M99*2)+0.6+ROUNDUP(O99-2,0)*0.1)</f>
        <v>1.08</v>
      </c>
      <c r="Q99" s="385">
        <f t="shared" ref="Q99:Q105" si="328">IF($O99&lt;=$W$4,ROUND(IF($O99&lt;1.5,$O99*$H99*$P99,1.5*$H99*$P99),2),0)</f>
        <v>26.14</v>
      </c>
      <c r="R99" s="385">
        <f t="shared" ref="R99:R105" si="329">IF($O99&gt;$W$4,ROUND(IF($O99&lt;1.5,$O99*$H99*$P99,1.5*$H99*$P99),2),0)</f>
        <v>0</v>
      </c>
      <c r="S99" s="385">
        <f t="shared" ref="S99:S105" si="330">IF($O99&gt;$W$4,ROUND(IF($O99&lt;1.5,0,IF($O99&gt;3,1.5*$H99*$P99,($O99-1.5)*$H99*$P99)),2),0)</f>
        <v>0</v>
      </c>
      <c r="T99" s="385">
        <f t="shared" ref="T99:T105" si="331">IF($O99&gt;$W$4,ROUND(IF($O99&lt;3,0,IF($O99&gt;4.5,1.5*$H99*$P99,($O99-3)*$H99*$P99)),2),0)</f>
        <v>0</v>
      </c>
      <c r="U99" s="385">
        <f t="shared" ref="U99:U105" si="332">IF($O99&gt;$W$4,ROUND(IF($O99&lt;4.5,0,IF($O99&gt;6,($O99-4.5)*$H99*$P99,($O99-4.5)*$H99*$P99)),2),0)</f>
        <v>0</v>
      </c>
      <c r="V99" s="384">
        <f t="shared" ref="V99:V105" si="333">IF($O99&gt;$W$4, IF( $O99&lt;=4,   ROUND($H99*($O99+0.5)*2,2),   0),0)</f>
        <v>0</v>
      </c>
      <c r="W99" s="726">
        <f t="shared" ref="W99:W105" si="334">IF($O99&gt;$W$4, IF( $O99&gt;4,   ROUND($H99*($O99+0.5)*2,2),   0),0)</f>
        <v>0</v>
      </c>
      <c r="X99" s="144" t="str">
        <f t="shared" ref="X99:X105" si="335">A99</f>
        <v>EG1</v>
      </c>
      <c r="Y99" s="416">
        <f t="shared" ref="Y99:Y105" si="336">IF($D99=0.4,1.2,IF($D99=0.6,1.2,IF($D99=0.8,1.3,IF($D99=1,1.5,IF($D99=1.2,1.7,IF($D99&lt;=2,2,"--"))))))</f>
        <v>1.2</v>
      </c>
      <c r="Z99" s="603" t="s">
        <v>1</v>
      </c>
      <c r="AA99" s="504">
        <f t="shared" ref="AA99:AA105" si="337">Y99</f>
        <v>1.2</v>
      </c>
      <c r="AB99" s="591">
        <f t="shared" ref="AB99:AB105" si="338">IF($Y99="--","--",I99)</f>
        <v>1.0680000000000014</v>
      </c>
      <c r="AC99" s="592">
        <f t="shared" ref="AC99:AC105" si="339">IF($Y99="--","--",IF(D99&gt;1.5,0.15,ROUND($D99*10%,2)))</f>
        <v>0.04</v>
      </c>
      <c r="AD99" s="592">
        <f t="shared" ref="AD99:AD105" si="340">IF($Y99="--","--",0.15)</f>
        <v>0.15</v>
      </c>
      <c r="AE99" s="593">
        <f t="shared" ref="AE99:AE105" si="341">IF($Y99="--","--",ROUND(AB99+AC99+AD99,2))</f>
        <v>1.26</v>
      </c>
      <c r="AF99" s="604">
        <f t="shared" ref="AF99:AF105" si="342">IF($Y99="--","--",IF($AB99&lt;=2,$Y99+1,($Y99+1)+ROUNDUP($AB99-2,0)*0.1))</f>
        <v>2.2000000000000002</v>
      </c>
      <c r="AG99" s="605">
        <f t="shared" ref="AG99:AG105" si="343">IF($D99=0.4,0.92,IF($D99=0.6,0.68,IF($D99=0.8,0.74,IF($D99=1,0.7,IF($D99=1.2,0.66,IF($D99=1.5,0.6,IF($D99&lt;=2,(2.4-(D99+0.3)),"--")))))))</f>
        <v>0.92</v>
      </c>
      <c r="AH99" s="595">
        <f t="shared" ref="AH99:AH105" si="344">IF($Y99="--","--",IF($AE99&lt;=$W$4,ROUND(IF($AE99&lt;1.5,$AE99*$AF99*$AG99,1.5*$AF99*$AG99),2),0))</f>
        <v>2.5499999999999998</v>
      </c>
      <c r="AI99" s="595">
        <f t="shared" ref="AI99:AI105" si="345">IF($Y99="--","--",IF($AE99&gt;$W$4,ROUND(IF($AE99&lt;1.5,$AE99*$AF99*$AG99,1.5*$AF99*$AG99),2),0))</f>
        <v>0</v>
      </c>
      <c r="AJ99" s="595">
        <f t="shared" ref="AJ99:AJ105" si="346">IF($Y99="--","--",IF($AE99&gt;$W$4,ROUND(IF($AE99&lt;1.5,0,IF($AE99&gt;3,1.5*$AF99*$AG99,($AE99-1.5)*$AF99*$AG99)),2),0))</f>
        <v>0</v>
      </c>
      <c r="AK99" s="595">
        <f t="shared" ref="AK99:AK105" si="347">IF($Y99="--","--",IF($AE99&gt;$W$4,ROUND(IF($AE99&lt;3,0,IF($AE99&gt;4.5,1.5*$AF99*$AG99,($AE99-3)*$AF99*$AG99)),2),0))</f>
        <v>0</v>
      </c>
      <c r="AL99" s="595">
        <f t="shared" ref="AL99:AL105" si="348">IF($Y99="--","--",IF($AE99&gt;$W$4,ROUND(IF($AE99&lt;4.5,0,IF($AE99&gt;6,($AE99-4.5)*$AF99*$AG99,($AE99-4.5)*$AF99*$AG99)),2),0))</f>
        <v>0</v>
      </c>
      <c r="AM99" s="596">
        <f t="shared" ref="AM99:AM105" si="349">IF($Y99="--","--",IF($AE99&gt;$W$4, IF( $AE99&lt;=4,   ROUND(($AG99*4)*($AE99+0.5)*2,2),   0),0))</f>
        <v>0</v>
      </c>
      <c r="AN99" s="732">
        <f t="shared" ref="AN99:AN105" si="350">IF($Y99="--","--",IF($AE99&gt;$W$4, IF( $AE99&gt;4,   ROUND(($AG99*4)*($AE99+0.5)*2,2),   0),0))</f>
        <v>0</v>
      </c>
      <c r="AO99" s="144" t="s">
        <v>24480</v>
      </c>
      <c r="AP99" s="379" t="s">
        <v>23695</v>
      </c>
      <c r="AQ99" s="453" t="s">
        <v>24481</v>
      </c>
      <c r="AR99" s="416">
        <v>0.4</v>
      </c>
      <c r="AS99" s="504"/>
      <c r="AT99" s="504"/>
      <c r="AU99" s="142">
        <v>20</v>
      </c>
      <c r="AV99" s="416">
        <f t="shared" ref="AV99:AV105" si="351">IF($Y99="--","--",Y99+0.2)</f>
        <v>1.4</v>
      </c>
      <c r="AW99" s="603" t="s">
        <v>1</v>
      </c>
      <c r="AX99" s="504">
        <f t="shared" ref="AX99:AX105" si="352">AV99</f>
        <v>1.4</v>
      </c>
      <c r="AY99" s="384">
        <f t="shared" ref="AY99:AY105" si="353">IF(D99&gt;2,AU99,AU99-AV99)</f>
        <v>18.600000000000001</v>
      </c>
      <c r="AZ99" s="384">
        <f t="shared" ref="AZ99:AZ105" si="354">N99</f>
        <v>0.1</v>
      </c>
      <c r="BA99" s="384">
        <f t="shared" ref="BA99:BA105" si="355">P99</f>
        <v>1.08</v>
      </c>
      <c r="BB99" s="382">
        <f t="shared" ref="BB99:BB105" si="356">IF(F99=0,IF(ROUND( AY99 * ( ( (N99*P99) +  ( ((D99+M99*2)/6)*P99 ) ) - ROUND(  ((D99+M99*2)^2)   *   (   ( PI()*96.379 / (4*360) )  -  ( (SIN((96.379/2)*PI()/180)) * (COS((96.379/2)*PI()/180)) / 4 )   ), 4) ),2),   ROUND( AY99 * ( ( (N99*P99) +  ( ((D99+M99*2)/4)*P99 ) ) - ROUND(  ((D99+M99*2)^2)   *   (   ( PI()*120 / (4*360) )  -  ( (SIN((120/2)*PI()/180)) * (COS((120/2)*PI()/180)) / 4 )   ), 4) ),2)),0)</f>
        <v>3.76</v>
      </c>
      <c r="BC99" s="265">
        <f t="shared" ref="BC99:BC105" si="357">IF(F99&gt;0,ROUND(AY99*N99*P99,2),0)</f>
        <v>0</v>
      </c>
      <c r="BD99" s="265">
        <f t="shared" ref="BD99:BD105" si="358">SUM(Q99:U99,AH99:AL99)</f>
        <v>28.69</v>
      </c>
      <c r="BE99" s="265">
        <f t="shared" ref="BE99:BE105" si="359">IF(F99=0, ROUND( ( PI()*( (D99+M99*2)^2 ) / 4  ) * AY99,2),  ROUND( (D99+M99*2)*(F99+M99*2) * AY99,2))</f>
        <v>3.37</v>
      </c>
      <c r="BF99" s="607">
        <f t="shared" ref="BF99:BF105" si="360">IF(($I99+M99-0.15)&lt;=2,($I99+M99+0.15),IF(($I99+M99)&lt;=3,2.35,($I99+M99+0.2)-0.85))</f>
        <v>1.2580000000000013</v>
      </c>
      <c r="BG99" s="607">
        <f t="shared" ref="BG99:BG105" si="361">IF(D99&gt;2,   (I99-F99-M99-0.11),IF(($I99+M99)&lt;=2,0,IF(($I99+M99)&gt;3,0.85,(I99+M99+0.2-BF99))))</f>
        <v>0</v>
      </c>
      <c r="BH99" s="607">
        <f t="shared" ref="BH99:BH105" si="362">IF(D99&gt;2,  ROUND(((1.42+0.4)+(0.91+0.4))*2*BG99,2), ROUND(AV99*AX99*BF99,2))</f>
        <v>2.4700000000000002</v>
      </c>
      <c r="BI99" s="607">
        <f t="shared" ref="BI99:BI105" si="363">ROUND(((PI()*0.9^2)/4)*BG99,2)</f>
        <v>0</v>
      </c>
      <c r="BJ99" s="116">
        <f t="shared" ref="BJ99:BJ105" si="364">ROUND(BD99-BE99-BH99-BI99-BB99-BC99,2)</f>
        <v>19.09</v>
      </c>
      <c r="BK99" s="95"/>
    </row>
    <row r="100" spans="1:63" ht="14.25" x14ac:dyDescent="0.3">
      <c r="A100" s="144" t="s">
        <v>24481</v>
      </c>
      <c r="B100" s="379" t="s">
        <v>23695</v>
      </c>
      <c r="C100" s="145" t="s">
        <v>24482</v>
      </c>
      <c r="D100" s="416">
        <v>0.4</v>
      </c>
      <c r="E100" s="504"/>
      <c r="F100" s="504"/>
      <c r="G100" s="416" t="s">
        <v>23864</v>
      </c>
      <c r="H100" s="142">
        <v>20</v>
      </c>
      <c r="I100" s="143">
        <v>1.0680000000000014</v>
      </c>
      <c r="J100" s="143">
        <v>1.0680000000000014</v>
      </c>
      <c r="K100" s="452">
        <v>5.6000000000000001E-2</v>
      </c>
      <c r="L100" s="382">
        <f t="shared" si="323"/>
        <v>1.07</v>
      </c>
      <c r="M100" s="383">
        <f t="shared" si="324"/>
        <v>0.04</v>
      </c>
      <c r="N100" s="383">
        <f t="shared" si="325"/>
        <v>0.1</v>
      </c>
      <c r="O100" s="382">
        <f t="shared" si="326"/>
        <v>1.2100000000000002</v>
      </c>
      <c r="P100" s="382">
        <f t="shared" si="327"/>
        <v>1.08</v>
      </c>
      <c r="Q100" s="385">
        <f t="shared" si="328"/>
        <v>26.14</v>
      </c>
      <c r="R100" s="385">
        <f t="shared" si="329"/>
        <v>0</v>
      </c>
      <c r="S100" s="385">
        <f t="shared" si="330"/>
        <v>0</v>
      </c>
      <c r="T100" s="385">
        <f t="shared" si="331"/>
        <v>0</v>
      </c>
      <c r="U100" s="385">
        <f t="shared" si="332"/>
        <v>0</v>
      </c>
      <c r="V100" s="384">
        <f t="shared" si="333"/>
        <v>0</v>
      </c>
      <c r="W100" s="726">
        <f t="shared" si="334"/>
        <v>0</v>
      </c>
      <c r="X100" s="144" t="str">
        <f t="shared" si="335"/>
        <v>EG2</v>
      </c>
      <c r="Y100" s="416">
        <f t="shared" si="336"/>
        <v>1.2</v>
      </c>
      <c r="Z100" s="603" t="s">
        <v>1</v>
      </c>
      <c r="AA100" s="504">
        <f t="shared" si="337"/>
        <v>1.2</v>
      </c>
      <c r="AB100" s="591">
        <f t="shared" si="338"/>
        <v>1.0680000000000014</v>
      </c>
      <c r="AC100" s="592">
        <f t="shared" si="339"/>
        <v>0.04</v>
      </c>
      <c r="AD100" s="592">
        <f t="shared" si="340"/>
        <v>0.15</v>
      </c>
      <c r="AE100" s="593">
        <f t="shared" si="341"/>
        <v>1.26</v>
      </c>
      <c r="AF100" s="604">
        <f t="shared" si="342"/>
        <v>2.2000000000000002</v>
      </c>
      <c r="AG100" s="605">
        <f t="shared" si="343"/>
        <v>0.92</v>
      </c>
      <c r="AH100" s="595">
        <f t="shared" si="344"/>
        <v>2.5499999999999998</v>
      </c>
      <c r="AI100" s="595">
        <f t="shared" si="345"/>
        <v>0</v>
      </c>
      <c r="AJ100" s="595">
        <f t="shared" si="346"/>
        <v>0</v>
      </c>
      <c r="AK100" s="595">
        <f t="shared" si="347"/>
        <v>0</v>
      </c>
      <c r="AL100" s="595">
        <f t="shared" si="348"/>
        <v>0</v>
      </c>
      <c r="AM100" s="596">
        <f t="shared" si="349"/>
        <v>0</v>
      </c>
      <c r="AN100" s="732">
        <f t="shared" si="350"/>
        <v>0</v>
      </c>
      <c r="AO100" s="144" t="s">
        <v>24481</v>
      </c>
      <c r="AP100" s="379" t="s">
        <v>23695</v>
      </c>
      <c r="AQ100" s="453" t="s">
        <v>24482</v>
      </c>
      <c r="AR100" s="416">
        <v>0.4</v>
      </c>
      <c r="AS100" s="504"/>
      <c r="AT100" s="504"/>
      <c r="AU100" s="142">
        <v>20</v>
      </c>
      <c r="AV100" s="416">
        <f t="shared" si="351"/>
        <v>1.4</v>
      </c>
      <c r="AW100" s="603" t="s">
        <v>1</v>
      </c>
      <c r="AX100" s="504">
        <f t="shared" si="352"/>
        <v>1.4</v>
      </c>
      <c r="AY100" s="384">
        <f t="shared" si="353"/>
        <v>18.600000000000001</v>
      </c>
      <c r="AZ100" s="384">
        <f t="shared" si="354"/>
        <v>0.1</v>
      </c>
      <c r="BA100" s="384">
        <f t="shared" si="355"/>
        <v>1.08</v>
      </c>
      <c r="BB100" s="382">
        <f t="shared" si="356"/>
        <v>3.76</v>
      </c>
      <c r="BC100" s="265">
        <f t="shared" si="357"/>
        <v>0</v>
      </c>
      <c r="BD100" s="265">
        <f t="shared" si="358"/>
        <v>28.69</v>
      </c>
      <c r="BE100" s="265">
        <f t="shared" si="359"/>
        <v>3.37</v>
      </c>
      <c r="BF100" s="607">
        <f t="shared" si="360"/>
        <v>1.2580000000000013</v>
      </c>
      <c r="BG100" s="607">
        <f t="shared" si="361"/>
        <v>0</v>
      </c>
      <c r="BH100" s="607">
        <f t="shared" si="362"/>
        <v>2.4700000000000002</v>
      </c>
      <c r="BI100" s="607">
        <f t="shared" si="363"/>
        <v>0</v>
      </c>
      <c r="BJ100" s="116">
        <f t="shared" si="364"/>
        <v>19.09</v>
      </c>
      <c r="BK100" s="95"/>
    </row>
    <row r="101" spans="1:63" ht="14.25" x14ac:dyDescent="0.3">
      <c r="A101" s="144" t="s">
        <v>24482</v>
      </c>
      <c r="B101" s="379" t="s">
        <v>23695</v>
      </c>
      <c r="C101" s="145" t="s">
        <v>24483</v>
      </c>
      <c r="D101" s="416">
        <v>0.4</v>
      </c>
      <c r="E101" s="504"/>
      <c r="F101" s="504"/>
      <c r="G101" s="416" t="s">
        <v>23864</v>
      </c>
      <c r="H101" s="142">
        <v>30</v>
      </c>
      <c r="I101" s="143">
        <v>1.1240000000000006</v>
      </c>
      <c r="J101" s="143">
        <v>1.0840000000000014</v>
      </c>
      <c r="K101" s="452">
        <v>9.1999999999999998E-2</v>
      </c>
      <c r="L101" s="382">
        <f t="shared" si="323"/>
        <v>1.1000000000000001</v>
      </c>
      <c r="M101" s="383">
        <f t="shared" si="324"/>
        <v>0.04</v>
      </c>
      <c r="N101" s="383">
        <f t="shared" si="325"/>
        <v>0.1</v>
      </c>
      <c r="O101" s="382">
        <f t="shared" si="326"/>
        <v>1.2400000000000002</v>
      </c>
      <c r="P101" s="382">
        <f t="shared" si="327"/>
        <v>1.08</v>
      </c>
      <c r="Q101" s="385">
        <f t="shared" si="328"/>
        <v>40.18</v>
      </c>
      <c r="R101" s="385">
        <f t="shared" si="329"/>
        <v>0</v>
      </c>
      <c r="S101" s="385">
        <f t="shared" si="330"/>
        <v>0</v>
      </c>
      <c r="T101" s="385">
        <f t="shared" si="331"/>
        <v>0</v>
      </c>
      <c r="U101" s="385">
        <f t="shared" si="332"/>
        <v>0</v>
      </c>
      <c r="V101" s="384">
        <f t="shared" si="333"/>
        <v>0</v>
      </c>
      <c r="W101" s="726">
        <f t="shared" si="334"/>
        <v>0</v>
      </c>
      <c r="X101" s="144" t="str">
        <f t="shared" si="335"/>
        <v>EG3</v>
      </c>
      <c r="Y101" s="416">
        <f t="shared" si="336"/>
        <v>1.2</v>
      </c>
      <c r="Z101" s="603" t="s">
        <v>1</v>
      </c>
      <c r="AA101" s="504">
        <f t="shared" si="337"/>
        <v>1.2</v>
      </c>
      <c r="AB101" s="591">
        <f t="shared" si="338"/>
        <v>1.1240000000000006</v>
      </c>
      <c r="AC101" s="592">
        <f t="shared" si="339"/>
        <v>0.04</v>
      </c>
      <c r="AD101" s="592">
        <f t="shared" si="340"/>
        <v>0.15</v>
      </c>
      <c r="AE101" s="593">
        <f t="shared" si="341"/>
        <v>1.31</v>
      </c>
      <c r="AF101" s="604">
        <f t="shared" si="342"/>
        <v>2.2000000000000002</v>
      </c>
      <c r="AG101" s="605">
        <f t="shared" si="343"/>
        <v>0.92</v>
      </c>
      <c r="AH101" s="595">
        <f t="shared" si="344"/>
        <v>2.65</v>
      </c>
      <c r="AI101" s="595">
        <f t="shared" si="345"/>
        <v>0</v>
      </c>
      <c r="AJ101" s="595">
        <f t="shared" si="346"/>
        <v>0</v>
      </c>
      <c r="AK101" s="595">
        <f t="shared" si="347"/>
        <v>0</v>
      </c>
      <c r="AL101" s="595">
        <f t="shared" si="348"/>
        <v>0</v>
      </c>
      <c r="AM101" s="596">
        <f t="shared" si="349"/>
        <v>0</v>
      </c>
      <c r="AN101" s="732">
        <f t="shared" si="350"/>
        <v>0</v>
      </c>
      <c r="AO101" s="144" t="s">
        <v>24482</v>
      </c>
      <c r="AP101" s="379" t="s">
        <v>23695</v>
      </c>
      <c r="AQ101" s="453" t="s">
        <v>24483</v>
      </c>
      <c r="AR101" s="416">
        <v>0.4</v>
      </c>
      <c r="AS101" s="504"/>
      <c r="AT101" s="504"/>
      <c r="AU101" s="142">
        <v>30</v>
      </c>
      <c r="AV101" s="416">
        <f t="shared" si="351"/>
        <v>1.4</v>
      </c>
      <c r="AW101" s="603" t="s">
        <v>1</v>
      </c>
      <c r="AX101" s="504">
        <f t="shared" si="352"/>
        <v>1.4</v>
      </c>
      <c r="AY101" s="384">
        <f t="shared" si="353"/>
        <v>28.6</v>
      </c>
      <c r="AZ101" s="384">
        <f t="shared" si="354"/>
        <v>0.1</v>
      </c>
      <c r="BA101" s="384">
        <f t="shared" si="355"/>
        <v>1.08</v>
      </c>
      <c r="BB101" s="382">
        <f t="shared" si="356"/>
        <v>5.78</v>
      </c>
      <c r="BC101" s="265">
        <f t="shared" si="357"/>
        <v>0</v>
      </c>
      <c r="BD101" s="265">
        <f t="shared" si="358"/>
        <v>42.83</v>
      </c>
      <c r="BE101" s="265">
        <f t="shared" si="359"/>
        <v>5.18</v>
      </c>
      <c r="BF101" s="607">
        <f t="shared" si="360"/>
        <v>1.3140000000000005</v>
      </c>
      <c r="BG101" s="607">
        <f t="shared" si="361"/>
        <v>0</v>
      </c>
      <c r="BH101" s="607">
        <f t="shared" si="362"/>
        <v>2.58</v>
      </c>
      <c r="BI101" s="607">
        <f t="shared" si="363"/>
        <v>0</v>
      </c>
      <c r="BJ101" s="116">
        <f t="shared" si="364"/>
        <v>29.29</v>
      </c>
      <c r="BK101" s="95"/>
    </row>
    <row r="102" spans="1:63" ht="14.25" x14ac:dyDescent="0.3">
      <c r="A102" s="144" t="s">
        <v>24483</v>
      </c>
      <c r="B102" s="379" t="s">
        <v>23695</v>
      </c>
      <c r="C102" s="145" t="s">
        <v>24484</v>
      </c>
      <c r="D102" s="416">
        <v>0.4</v>
      </c>
      <c r="E102" s="504"/>
      <c r="F102" s="504"/>
      <c r="G102" s="416" t="s">
        <v>23864</v>
      </c>
      <c r="H102" s="142">
        <v>20</v>
      </c>
      <c r="I102" s="143">
        <v>1.1760000000000019</v>
      </c>
      <c r="J102" s="143">
        <v>1.0640000000000018</v>
      </c>
      <c r="K102" s="452">
        <v>0</v>
      </c>
      <c r="L102" s="382">
        <f t="shared" si="323"/>
        <v>1.1200000000000001</v>
      </c>
      <c r="M102" s="383">
        <f t="shared" si="324"/>
        <v>0.04</v>
      </c>
      <c r="N102" s="383">
        <f t="shared" si="325"/>
        <v>0.1</v>
      </c>
      <c r="O102" s="382">
        <f t="shared" si="326"/>
        <v>1.2600000000000002</v>
      </c>
      <c r="P102" s="382">
        <f t="shared" si="327"/>
        <v>1.08</v>
      </c>
      <c r="Q102" s="385">
        <f t="shared" si="328"/>
        <v>27.22</v>
      </c>
      <c r="R102" s="385">
        <f t="shared" si="329"/>
        <v>0</v>
      </c>
      <c r="S102" s="385">
        <f t="shared" si="330"/>
        <v>0</v>
      </c>
      <c r="T102" s="385">
        <f t="shared" si="331"/>
        <v>0</v>
      </c>
      <c r="U102" s="385">
        <f t="shared" si="332"/>
        <v>0</v>
      </c>
      <c r="V102" s="384">
        <f t="shared" si="333"/>
        <v>0</v>
      </c>
      <c r="W102" s="726">
        <f t="shared" si="334"/>
        <v>0</v>
      </c>
      <c r="X102" s="144" t="str">
        <f t="shared" si="335"/>
        <v>EG4</v>
      </c>
      <c r="Y102" s="416">
        <f t="shared" si="336"/>
        <v>1.2</v>
      </c>
      <c r="Z102" s="603" t="s">
        <v>1</v>
      </c>
      <c r="AA102" s="504">
        <f t="shared" si="337"/>
        <v>1.2</v>
      </c>
      <c r="AB102" s="591">
        <f t="shared" si="338"/>
        <v>1.1760000000000019</v>
      </c>
      <c r="AC102" s="592">
        <f t="shared" si="339"/>
        <v>0.04</v>
      </c>
      <c r="AD102" s="592">
        <f t="shared" si="340"/>
        <v>0.15</v>
      </c>
      <c r="AE102" s="593">
        <f t="shared" si="341"/>
        <v>1.37</v>
      </c>
      <c r="AF102" s="604">
        <f t="shared" si="342"/>
        <v>2.2000000000000002</v>
      </c>
      <c r="AG102" s="605">
        <f t="shared" si="343"/>
        <v>0.92</v>
      </c>
      <c r="AH102" s="595">
        <f t="shared" si="344"/>
        <v>2.77</v>
      </c>
      <c r="AI102" s="595">
        <f t="shared" si="345"/>
        <v>0</v>
      </c>
      <c r="AJ102" s="595">
        <f t="shared" si="346"/>
        <v>0</v>
      </c>
      <c r="AK102" s="595">
        <f t="shared" si="347"/>
        <v>0</v>
      </c>
      <c r="AL102" s="595">
        <f t="shared" si="348"/>
        <v>0</v>
      </c>
      <c r="AM102" s="596">
        <f t="shared" si="349"/>
        <v>0</v>
      </c>
      <c r="AN102" s="732">
        <f t="shared" si="350"/>
        <v>0</v>
      </c>
      <c r="AO102" s="144" t="s">
        <v>24483</v>
      </c>
      <c r="AP102" s="379" t="s">
        <v>23695</v>
      </c>
      <c r="AQ102" s="453" t="s">
        <v>24484</v>
      </c>
      <c r="AR102" s="416">
        <v>0.4</v>
      </c>
      <c r="AS102" s="504"/>
      <c r="AT102" s="504"/>
      <c r="AU102" s="142">
        <v>20</v>
      </c>
      <c r="AV102" s="416">
        <f t="shared" si="351"/>
        <v>1.4</v>
      </c>
      <c r="AW102" s="603" t="s">
        <v>1</v>
      </c>
      <c r="AX102" s="504">
        <f t="shared" si="352"/>
        <v>1.4</v>
      </c>
      <c r="AY102" s="384">
        <f t="shared" si="353"/>
        <v>18.600000000000001</v>
      </c>
      <c r="AZ102" s="384">
        <f t="shared" si="354"/>
        <v>0.1</v>
      </c>
      <c r="BA102" s="384">
        <f t="shared" si="355"/>
        <v>1.08</v>
      </c>
      <c r="BB102" s="382">
        <f t="shared" si="356"/>
        <v>3.76</v>
      </c>
      <c r="BC102" s="265">
        <f t="shared" si="357"/>
        <v>0</v>
      </c>
      <c r="BD102" s="265">
        <f t="shared" si="358"/>
        <v>29.99</v>
      </c>
      <c r="BE102" s="265">
        <f t="shared" si="359"/>
        <v>3.37</v>
      </c>
      <c r="BF102" s="607">
        <f t="shared" si="360"/>
        <v>1.3660000000000019</v>
      </c>
      <c r="BG102" s="607">
        <f t="shared" si="361"/>
        <v>0</v>
      </c>
      <c r="BH102" s="607">
        <f t="shared" si="362"/>
        <v>2.68</v>
      </c>
      <c r="BI102" s="607">
        <f t="shared" si="363"/>
        <v>0</v>
      </c>
      <c r="BJ102" s="116">
        <f t="shared" si="364"/>
        <v>20.18</v>
      </c>
      <c r="BK102" s="95"/>
    </row>
    <row r="103" spans="1:63" ht="14.25" x14ac:dyDescent="0.3">
      <c r="A103" s="144" t="s">
        <v>24484</v>
      </c>
      <c r="B103" s="379" t="s">
        <v>23695</v>
      </c>
      <c r="C103" s="145" t="s">
        <v>24485</v>
      </c>
      <c r="D103" s="416">
        <v>0.4</v>
      </c>
      <c r="E103" s="504"/>
      <c r="F103" s="504"/>
      <c r="G103" s="416" t="s">
        <v>23864</v>
      </c>
      <c r="H103" s="142">
        <v>20</v>
      </c>
      <c r="I103" s="143">
        <v>1.0640000000000018</v>
      </c>
      <c r="J103" s="143">
        <v>1.4150000000000009</v>
      </c>
      <c r="K103" s="452">
        <v>0</v>
      </c>
      <c r="L103" s="382">
        <f t="shared" si="323"/>
        <v>1.24</v>
      </c>
      <c r="M103" s="383">
        <f t="shared" si="324"/>
        <v>0.04</v>
      </c>
      <c r="N103" s="383">
        <f t="shared" si="325"/>
        <v>0.1</v>
      </c>
      <c r="O103" s="382">
        <f t="shared" si="326"/>
        <v>1.3800000000000001</v>
      </c>
      <c r="P103" s="382">
        <f t="shared" si="327"/>
        <v>1.08</v>
      </c>
      <c r="Q103" s="385">
        <f t="shared" si="328"/>
        <v>29.81</v>
      </c>
      <c r="R103" s="385">
        <f t="shared" si="329"/>
        <v>0</v>
      </c>
      <c r="S103" s="385">
        <f t="shared" si="330"/>
        <v>0</v>
      </c>
      <c r="T103" s="385">
        <f t="shared" si="331"/>
        <v>0</v>
      </c>
      <c r="U103" s="385">
        <f t="shared" si="332"/>
        <v>0</v>
      </c>
      <c r="V103" s="384">
        <f t="shared" si="333"/>
        <v>0</v>
      </c>
      <c r="W103" s="726">
        <f t="shared" si="334"/>
        <v>0</v>
      </c>
      <c r="X103" s="144" t="str">
        <f t="shared" si="335"/>
        <v>EG5</v>
      </c>
      <c r="Y103" s="416">
        <f t="shared" si="336"/>
        <v>1.2</v>
      </c>
      <c r="Z103" s="603" t="s">
        <v>1</v>
      </c>
      <c r="AA103" s="504">
        <f t="shared" si="337"/>
        <v>1.2</v>
      </c>
      <c r="AB103" s="591">
        <f t="shared" si="338"/>
        <v>1.0640000000000018</v>
      </c>
      <c r="AC103" s="592">
        <f t="shared" si="339"/>
        <v>0.04</v>
      </c>
      <c r="AD103" s="592">
        <f t="shared" si="340"/>
        <v>0.15</v>
      </c>
      <c r="AE103" s="593">
        <f t="shared" si="341"/>
        <v>1.25</v>
      </c>
      <c r="AF103" s="604">
        <f t="shared" si="342"/>
        <v>2.2000000000000002</v>
      </c>
      <c r="AG103" s="605">
        <f t="shared" si="343"/>
        <v>0.92</v>
      </c>
      <c r="AH103" s="595">
        <f t="shared" si="344"/>
        <v>2.5299999999999998</v>
      </c>
      <c r="AI103" s="595">
        <f t="shared" si="345"/>
        <v>0</v>
      </c>
      <c r="AJ103" s="595">
        <f t="shared" si="346"/>
        <v>0</v>
      </c>
      <c r="AK103" s="595">
        <f t="shared" si="347"/>
        <v>0</v>
      </c>
      <c r="AL103" s="595">
        <f t="shared" si="348"/>
        <v>0</v>
      </c>
      <c r="AM103" s="596">
        <f t="shared" si="349"/>
        <v>0</v>
      </c>
      <c r="AN103" s="732">
        <f t="shared" si="350"/>
        <v>0</v>
      </c>
      <c r="AO103" s="144" t="s">
        <v>24484</v>
      </c>
      <c r="AP103" s="379" t="s">
        <v>23695</v>
      </c>
      <c r="AQ103" s="453" t="s">
        <v>24485</v>
      </c>
      <c r="AR103" s="416">
        <v>0.4</v>
      </c>
      <c r="AS103" s="504"/>
      <c r="AT103" s="504"/>
      <c r="AU103" s="142">
        <v>20</v>
      </c>
      <c r="AV103" s="416">
        <f t="shared" si="351"/>
        <v>1.4</v>
      </c>
      <c r="AW103" s="603" t="s">
        <v>1</v>
      </c>
      <c r="AX103" s="504">
        <f t="shared" si="352"/>
        <v>1.4</v>
      </c>
      <c r="AY103" s="384">
        <f t="shared" si="353"/>
        <v>18.600000000000001</v>
      </c>
      <c r="AZ103" s="384">
        <f t="shared" si="354"/>
        <v>0.1</v>
      </c>
      <c r="BA103" s="384">
        <f t="shared" si="355"/>
        <v>1.08</v>
      </c>
      <c r="BB103" s="382">
        <f t="shared" si="356"/>
        <v>3.76</v>
      </c>
      <c r="BC103" s="265">
        <f t="shared" si="357"/>
        <v>0</v>
      </c>
      <c r="BD103" s="265">
        <f t="shared" si="358"/>
        <v>32.339999999999996</v>
      </c>
      <c r="BE103" s="265">
        <f t="shared" si="359"/>
        <v>3.37</v>
      </c>
      <c r="BF103" s="607">
        <f t="shared" si="360"/>
        <v>1.2540000000000018</v>
      </c>
      <c r="BG103" s="607">
        <f t="shared" si="361"/>
        <v>0</v>
      </c>
      <c r="BH103" s="607">
        <f t="shared" si="362"/>
        <v>2.46</v>
      </c>
      <c r="BI103" s="607">
        <f t="shared" si="363"/>
        <v>0</v>
      </c>
      <c r="BJ103" s="116">
        <f t="shared" si="364"/>
        <v>22.75</v>
      </c>
      <c r="BK103" s="95"/>
    </row>
    <row r="104" spans="1:63" ht="14.25" x14ac:dyDescent="0.3">
      <c r="A104" s="144" t="s">
        <v>24485</v>
      </c>
      <c r="B104" s="379" t="s">
        <v>23695</v>
      </c>
      <c r="C104" s="145" t="s">
        <v>24486</v>
      </c>
      <c r="D104" s="416">
        <v>0.4</v>
      </c>
      <c r="E104" s="504"/>
      <c r="F104" s="504"/>
      <c r="G104" s="416" t="s">
        <v>23864</v>
      </c>
      <c r="H104" s="142">
        <v>33</v>
      </c>
      <c r="I104" s="143">
        <v>1.4150000000000009</v>
      </c>
      <c r="J104" s="143">
        <v>2.0171341811113042</v>
      </c>
      <c r="K104" s="452">
        <v>0</v>
      </c>
      <c r="L104" s="382">
        <f t="shared" si="323"/>
        <v>1.72</v>
      </c>
      <c r="M104" s="383">
        <f t="shared" si="324"/>
        <v>0.04</v>
      </c>
      <c r="N104" s="383">
        <f t="shared" si="325"/>
        <v>0.1</v>
      </c>
      <c r="O104" s="382">
        <f t="shared" si="326"/>
        <v>1.86</v>
      </c>
      <c r="P104" s="382">
        <f t="shared" si="327"/>
        <v>1.08</v>
      </c>
      <c r="Q104" s="385">
        <f t="shared" si="328"/>
        <v>0</v>
      </c>
      <c r="R104" s="385">
        <f t="shared" si="329"/>
        <v>53.46</v>
      </c>
      <c r="S104" s="385">
        <f t="shared" si="330"/>
        <v>12.83</v>
      </c>
      <c r="T104" s="385">
        <f t="shared" si="331"/>
        <v>0</v>
      </c>
      <c r="U104" s="385">
        <f t="shared" si="332"/>
        <v>0</v>
      </c>
      <c r="V104" s="384">
        <f t="shared" si="333"/>
        <v>155.76</v>
      </c>
      <c r="W104" s="726">
        <f t="shared" si="334"/>
        <v>0</v>
      </c>
      <c r="X104" s="144" t="str">
        <f t="shared" si="335"/>
        <v>EG6</v>
      </c>
      <c r="Y104" s="416">
        <f t="shared" si="336"/>
        <v>1.2</v>
      </c>
      <c r="Z104" s="603" t="s">
        <v>1</v>
      </c>
      <c r="AA104" s="504">
        <f t="shared" si="337"/>
        <v>1.2</v>
      </c>
      <c r="AB104" s="591">
        <f t="shared" si="338"/>
        <v>1.4150000000000009</v>
      </c>
      <c r="AC104" s="592">
        <f t="shared" si="339"/>
        <v>0.04</v>
      </c>
      <c r="AD104" s="592">
        <f t="shared" si="340"/>
        <v>0.15</v>
      </c>
      <c r="AE104" s="593">
        <f t="shared" si="341"/>
        <v>1.61</v>
      </c>
      <c r="AF104" s="604">
        <f t="shared" si="342"/>
        <v>2.2000000000000002</v>
      </c>
      <c r="AG104" s="605">
        <f t="shared" si="343"/>
        <v>0.92</v>
      </c>
      <c r="AH104" s="595">
        <f t="shared" si="344"/>
        <v>0</v>
      </c>
      <c r="AI104" s="595">
        <f t="shared" si="345"/>
        <v>3.04</v>
      </c>
      <c r="AJ104" s="595">
        <f t="shared" si="346"/>
        <v>0.22</v>
      </c>
      <c r="AK104" s="595">
        <f t="shared" si="347"/>
        <v>0</v>
      </c>
      <c r="AL104" s="595">
        <f t="shared" si="348"/>
        <v>0</v>
      </c>
      <c r="AM104" s="596">
        <f t="shared" si="349"/>
        <v>15.53</v>
      </c>
      <c r="AN104" s="732">
        <f t="shared" si="350"/>
        <v>0</v>
      </c>
      <c r="AO104" s="144" t="s">
        <v>24485</v>
      </c>
      <c r="AP104" s="379" t="s">
        <v>23695</v>
      </c>
      <c r="AQ104" s="453" t="s">
        <v>24486</v>
      </c>
      <c r="AR104" s="416">
        <v>0.4</v>
      </c>
      <c r="AS104" s="504"/>
      <c r="AT104" s="504"/>
      <c r="AU104" s="142">
        <v>33</v>
      </c>
      <c r="AV104" s="416">
        <f t="shared" si="351"/>
        <v>1.4</v>
      </c>
      <c r="AW104" s="603" t="s">
        <v>1</v>
      </c>
      <c r="AX104" s="504">
        <f t="shared" si="352"/>
        <v>1.4</v>
      </c>
      <c r="AY104" s="384">
        <f t="shared" si="353"/>
        <v>31.6</v>
      </c>
      <c r="AZ104" s="384">
        <f t="shared" si="354"/>
        <v>0.1</v>
      </c>
      <c r="BA104" s="384">
        <f t="shared" si="355"/>
        <v>1.08</v>
      </c>
      <c r="BB104" s="382">
        <f t="shared" si="356"/>
        <v>6.39</v>
      </c>
      <c r="BC104" s="265">
        <f t="shared" si="357"/>
        <v>0</v>
      </c>
      <c r="BD104" s="265">
        <f t="shared" si="358"/>
        <v>69.550000000000011</v>
      </c>
      <c r="BE104" s="265">
        <f t="shared" si="359"/>
        <v>5.72</v>
      </c>
      <c r="BF104" s="607">
        <f t="shared" si="360"/>
        <v>1.6050000000000009</v>
      </c>
      <c r="BG104" s="607">
        <f t="shared" si="361"/>
        <v>0</v>
      </c>
      <c r="BH104" s="607">
        <f t="shared" si="362"/>
        <v>3.15</v>
      </c>
      <c r="BI104" s="607">
        <f t="shared" si="363"/>
        <v>0</v>
      </c>
      <c r="BJ104" s="116">
        <f t="shared" si="364"/>
        <v>54.29</v>
      </c>
      <c r="BK104" s="95"/>
    </row>
    <row r="105" spans="1:63" ht="14.25" x14ac:dyDescent="0.3">
      <c r="A105" s="449" t="s">
        <v>24486</v>
      </c>
      <c r="B105" s="146" t="s">
        <v>23695</v>
      </c>
      <c r="C105" s="450" t="s">
        <v>24487</v>
      </c>
      <c r="D105" s="502">
        <v>0.4</v>
      </c>
      <c r="E105" s="589"/>
      <c r="F105" s="589"/>
      <c r="G105" s="502" t="s">
        <v>23864</v>
      </c>
      <c r="H105" s="451">
        <v>9</v>
      </c>
      <c r="I105" s="452">
        <v>2.0171341811113042</v>
      </c>
      <c r="J105" s="452">
        <v>1.950134181111304</v>
      </c>
      <c r="K105" s="452">
        <v>0.4</v>
      </c>
      <c r="L105" s="382">
        <f t="shared" si="323"/>
        <v>1.98</v>
      </c>
      <c r="M105" s="383">
        <f t="shared" si="324"/>
        <v>0.04</v>
      </c>
      <c r="N105" s="383">
        <f t="shared" si="325"/>
        <v>0.1</v>
      </c>
      <c r="O105" s="382">
        <f t="shared" si="326"/>
        <v>2.12</v>
      </c>
      <c r="P105" s="382">
        <f t="shared" si="327"/>
        <v>1.1800000000000002</v>
      </c>
      <c r="Q105" s="385">
        <f t="shared" si="328"/>
        <v>0</v>
      </c>
      <c r="R105" s="385">
        <f t="shared" si="329"/>
        <v>15.93</v>
      </c>
      <c r="S105" s="385">
        <f t="shared" si="330"/>
        <v>6.58</v>
      </c>
      <c r="T105" s="385">
        <f t="shared" si="331"/>
        <v>0</v>
      </c>
      <c r="U105" s="385">
        <f t="shared" si="332"/>
        <v>0</v>
      </c>
      <c r="V105" s="384">
        <f t="shared" si="333"/>
        <v>47.16</v>
      </c>
      <c r="W105" s="726">
        <f t="shared" si="334"/>
        <v>0</v>
      </c>
      <c r="X105" s="449" t="str">
        <f t="shared" si="335"/>
        <v>EG7</v>
      </c>
      <c r="Y105" s="502">
        <f t="shared" si="336"/>
        <v>1.2</v>
      </c>
      <c r="Z105" s="590" t="s">
        <v>1</v>
      </c>
      <c r="AA105" s="589">
        <f t="shared" si="337"/>
        <v>1.2</v>
      </c>
      <c r="AB105" s="591">
        <f t="shared" si="338"/>
        <v>2.0171341811113042</v>
      </c>
      <c r="AC105" s="592">
        <f t="shared" si="339"/>
        <v>0.04</v>
      </c>
      <c r="AD105" s="592">
        <f t="shared" si="340"/>
        <v>0.15</v>
      </c>
      <c r="AE105" s="593">
        <f t="shared" si="341"/>
        <v>2.21</v>
      </c>
      <c r="AF105" s="593">
        <f t="shared" si="342"/>
        <v>2.3000000000000003</v>
      </c>
      <c r="AG105" s="594">
        <f t="shared" si="343"/>
        <v>0.92</v>
      </c>
      <c r="AH105" s="595">
        <f t="shared" si="344"/>
        <v>0</v>
      </c>
      <c r="AI105" s="595">
        <f t="shared" si="345"/>
        <v>3.17</v>
      </c>
      <c r="AJ105" s="595">
        <f t="shared" si="346"/>
        <v>1.5</v>
      </c>
      <c r="AK105" s="595">
        <f t="shared" si="347"/>
        <v>0</v>
      </c>
      <c r="AL105" s="595">
        <f t="shared" si="348"/>
        <v>0</v>
      </c>
      <c r="AM105" s="596">
        <f t="shared" si="349"/>
        <v>19.95</v>
      </c>
      <c r="AN105" s="732">
        <f t="shared" si="350"/>
        <v>0</v>
      </c>
      <c r="AO105" s="449" t="s">
        <v>24486</v>
      </c>
      <c r="AP105" s="146" t="s">
        <v>23695</v>
      </c>
      <c r="AQ105" s="450" t="s">
        <v>24487</v>
      </c>
      <c r="AR105" s="502">
        <v>0.4</v>
      </c>
      <c r="AS105" s="589"/>
      <c r="AT105" s="589"/>
      <c r="AU105" s="451">
        <v>9</v>
      </c>
      <c r="AV105" s="502">
        <f t="shared" si="351"/>
        <v>1.4</v>
      </c>
      <c r="AW105" s="590" t="s">
        <v>1</v>
      </c>
      <c r="AX105" s="589">
        <f t="shared" si="352"/>
        <v>1.4</v>
      </c>
      <c r="AY105" s="384">
        <f t="shared" si="353"/>
        <v>7.6</v>
      </c>
      <c r="AZ105" s="384">
        <f t="shared" si="354"/>
        <v>0.1</v>
      </c>
      <c r="BA105" s="384">
        <f t="shared" si="355"/>
        <v>1.1800000000000002</v>
      </c>
      <c r="BB105" s="382">
        <f t="shared" si="356"/>
        <v>1.7</v>
      </c>
      <c r="BC105" s="265">
        <f t="shared" si="357"/>
        <v>0</v>
      </c>
      <c r="BD105" s="265">
        <f t="shared" si="358"/>
        <v>27.18</v>
      </c>
      <c r="BE105" s="265">
        <f t="shared" si="359"/>
        <v>1.38</v>
      </c>
      <c r="BF105" s="385">
        <f t="shared" si="360"/>
        <v>2.2071341811113041</v>
      </c>
      <c r="BG105" s="385">
        <f t="shared" si="361"/>
        <v>5.0000000000000266E-2</v>
      </c>
      <c r="BH105" s="385">
        <f t="shared" si="362"/>
        <v>4.33</v>
      </c>
      <c r="BI105" s="385">
        <f t="shared" si="363"/>
        <v>0.03</v>
      </c>
      <c r="BJ105" s="116">
        <f t="shared" si="364"/>
        <v>19.739999999999998</v>
      </c>
      <c r="BK105" s="95"/>
    </row>
    <row r="106" spans="1:63" ht="14.25" x14ac:dyDescent="0.3">
      <c r="A106" s="462"/>
      <c r="B106" s="463"/>
      <c r="C106" s="608"/>
      <c r="D106" s="505"/>
      <c r="E106" s="505"/>
      <c r="F106" s="505"/>
      <c r="G106" s="505"/>
      <c r="H106" s="410"/>
      <c r="I106" s="411"/>
      <c r="J106" s="411"/>
      <c r="K106" s="411"/>
      <c r="L106" s="101"/>
      <c r="M106" s="412"/>
      <c r="N106" s="412"/>
      <c r="O106" s="101"/>
      <c r="P106" s="101"/>
      <c r="Q106" s="414"/>
      <c r="R106" s="414"/>
      <c r="S106" s="414"/>
      <c r="T106" s="414"/>
      <c r="U106" s="414"/>
      <c r="V106" s="413"/>
      <c r="W106" s="725"/>
      <c r="X106" s="462"/>
      <c r="Y106" s="505"/>
      <c r="Z106" s="597"/>
      <c r="AA106" s="505"/>
      <c r="AB106" s="598"/>
      <c r="AC106" s="599"/>
      <c r="AD106" s="599"/>
      <c r="AE106" s="600"/>
      <c r="AF106" s="600"/>
      <c r="AG106" s="597"/>
      <c r="AH106" s="601"/>
      <c r="AI106" s="601"/>
      <c r="AJ106" s="601"/>
      <c r="AK106" s="601"/>
      <c r="AL106" s="601"/>
      <c r="AM106" s="602"/>
      <c r="AN106" s="733"/>
      <c r="AO106" s="462"/>
      <c r="AP106" s="463"/>
      <c r="AQ106" s="608"/>
      <c r="AR106" s="505"/>
      <c r="AS106" s="505"/>
      <c r="AT106" s="505"/>
      <c r="AU106" s="410"/>
      <c r="AV106" s="505"/>
      <c r="AW106" s="597"/>
      <c r="AX106" s="505"/>
      <c r="AY106" s="413"/>
      <c r="AZ106" s="413"/>
      <c r="BA106" s="413"/>
      <c r="BB106" s="101"/>
      <c r="BC106" s="101"/>
      <c r="BD106" s="101"/>
      <c r="BE106" s="101"/>
      <c r="BF106" s="414"/>
      <c r="BG106" s="414"/>
      <c r="BH106" s="414"/>
      <c r="BI106" s="414"/>
      <c r="BJ106" s="415"/>
      <c r="BK106" s="95"/>
    </row>
    <row r="107" spans="1:63" s="122" customFormat="1" ht="14.25" x14ac:dyDescent="0.3">
      <c r="A107" s="402" t="s">
        <v>24488</v>
      </c>
      <c r="B107" s="463"/>
      <c r="C107" s="408"/>
      <c r="D107" s="505"/>
      <c r="E107" s="505"/>
      <c r="F107" s="505"/>
      <c r="G107" s="409"/>
      <c r="H107" s="410"/>
      <c r="I107" s="411"/>
      <c r="J107" s="411"/>
      <c r="K107" s="411"/>
      <c r="L107" s="101"/>
      <c r="M107" s="412"/>
      <c r="N107" s="412"/>
      <c r="O107" s="101"/>
      <c r="P107" s="101"/>
      <c r="Q107" s="414"/>
      <c r="R107" s="414"/>
      <c r="S107" s="414"/>
      <c r="T107" s="414"/>
      <c r="U107" s="414"/>
      <c r="V107" s="413"/>
      <c r="W107" s="725"/>
      <c r="X107" s="739" t="str">
        <f>$A107</f>
        <v>BACIA EH - RUA EWERTON XAVIER (H)</v>
      </c>
      <c r="Y107" s="505"/>
      <c r="Z107" s="597"/>
      <c r="AA107" s="505"/>
      <c r="AB107" s="598"/>
      <c r="AC107" s="599"/>
      <c r="AD107" s="599"/>
      <c r="AE107" s="600"/>
      <c r="AF107" s="600"/>
      <c r="AG107" s="597"/>
      <c r="AH107" s="601"/>
      <c r="AI107" s="601"/>
      <c r="AJ107" s="601"/>
      <c r="AK107" s="601"/>
      <c r="AL107" s="601"/>
      <c r="AM107" s="602"/>
      <c r="AN107" s="733"/>
      <c r="AO107" s="739" t="str">
        <f>$A107</f>
        <v>BACIA EH - RUA EWERTON XAVIER (H)</v>
      </c>
      <c r="AP107" s="463"/>
      <c r="AQ107" s="408"/>
      <c r="AR107" s="505"/>
      <c r="AS107" s="505"/>
      <c r="AT107" s="505"/>
      <c r="AU107" s="410"/>
      <c r="AV107" s="409"/>
      <c r="AW107" s="409"/>
      <c r="AX107" s="409"/>
      <c r="AY107" s="413"/>
      <c r="AZ107" s="413"/>
      <c r="BA107" s="413"/>
      <c r="BB107" s="101"/>
      <c r="BC107" s="101"/>
      <c r="BD107" s="101"/>
      <c r="BE107" s="101"/>
      <c r="BF107" s="101"/>
      <c r="BG107" s="101"/>
      <c r="BH107" s="101"/>
      <c r="BI107" s="101"/>
      <c r="BJ107" s="415"/>
      <c r="BK107" s="95"/>
    </row>
    <row r="108" spans="1:63" s="122" customFormat="1" ht="14.25" x14ac:dyDescent="0.3">
      <c r="A108" s="407" t="s">
        <v>25132</v>
      </c>
      <c r="B108" s="463"/>
      <c r="C108" s="408"/>
      <c r="D108" s="505"/>
      <c r="E108" s="505"/>
      <c r="F108" s="505"/>
      <c r="G108" s="409"/>
      <c r="H108" s="410"/>
      <c r="I108" s="411"/>
      <c r="J108" s="411"/>
      <c r="K108" s="411"/>
      <c r="L108" s="101"/>
      <c r="M108" s="412"/>
      <c r="N108" s="412"/>
      <c r="O108" s="101"/>
      <c r="P108" s="101"/>
      <c r="Q108" s="414"/>
      <c r="R108" s="414"/>
      <c r="S108" s="414"/>
      <c r="T108" s="414"/>
      <c r="U108" s="414"/>
      <c r="V108" s="413"/>
      <c r="W108" s="725"/>
      <c r="X108" s="740" t="str">
        <f>$A108</f>
        <v>Rua General Atratino Crtês Coutinho ==&gt; Rua Jornalista Ari Guanabara</v>
      </c>
      <c r="Y108" s="503"/>
      <c r="Z108" s="503"/>
      <c r="AA108" s="503"/>
      <c r="AB108" s="399"/>
      <c r="AC108" s="399"/>
      <c r="AD108" s="399"/>
      <c r="AE108" s="399"/>
      <c r="AF108" s="404"/>
      <c r="AG108" s="399"/>
      <c r="AH108" s="399"/>
      <c r="AI108" s="399"/>
      <c r="AJ108" s="399"/>
      <c r="AK108" s="399"/>
      <c r="AL108" s="399"/>
      <c r="AM108" s="399"/>
      <c r="AN108" s="401"/>
      <c r="AO108" s="407" t="str">
        <f>$A108</f>
        <v>Rua General Atratino Crtês Coutinho ==&gt; Rua Jornalista Ari Guanabara</v>
      </c>
      <c r="AP108" s="463"/>
      <c r="AQ108" s="408"/>
      <c r="AR108" s="505"/>
      <c r="AS108" s="505"/>
      <c r="AT108" s="505"/>
      <c r="AU108" s="410"/>
      <c r="AV108" s="409"/>
      <c r="AW108" s="409"/>
      <c r="AX108" s="409"/>
      <c r="AY108" s="413"/>
      <c r="AZ108" s="413"/>
      <c r="BA108" s="413"/>
      <c r="BB108" s="101"/>
      <c r="BC108" s="101"/>
      <c r="BD108" s="101"/>
      <c r="BE108" s="101"/>
      <c r="BF108" s="101"/>
      <c r="BG108" s="101"/>
      <c r="BH108" s="101"/>
      <c r="BI108" s="101"/>
      <c r="BJ108" s="415"/>
      <c r="BK108" s="95"/>
    </row>
    <row r="109" spans="1:63" ht="14.25" x14ac:dyDescent="0.3">
      <c r="A109" s="144" t="s">
        <v>24489</v>
      </c>
      <c r="B109" s="379" t="s">
        <v>23695</v>
      </c>
      <c r="C109" s="145" t="s">
        <v>24490</v>
      </c>
      <c r="D109" s="416">
        <v>0.4</v>
      </c>
      <c r="E109" s="504"/>
      <c r="F109" s="504"/>
      <c r="G109" s="416" t="s">
        <v>23864</v>
      </c>
      <c r="H109" s="142">
        <v>20</v>
      </c>
      <c r="I109" s="143">
        <v>1</v>
      </c>
      <c r="J109" s="143">
        <v>1</v>
      </c>
      <c r="K109" s="452">
        <v>0</v>
      </c>
      <c r="L109" s="382">
        <f t="shared" ref="L109:L115" si="365">ROUND((I109+J109)/2,2)</f>
        <v>1</v>
      </c>
      <c r="M109" s="383">
        <f t="shared" ref="M109:M115" si="366">IF(F109=0,ROUND($D109*10%,2),IF(D109&gt;2.8,0.18,0.15))</f>
        <v>0.04</v>
      </c>
      <c r="N109" s="383">
        <f t="shared" ref="N109:N115" si="367">IF(F109=0,IF(   ROUND($D109/4,2),   IF(ROUND(($D109*1.2)/6,2)&lt;0.1,0.1,ROUND(($D109*1.2)/6,2))),0.5)</f>
        <v>0.1</v>
      </c>
      <c r="O109" s="382">
        <f t="shared" ref="O109:O115" si="368">L109+M109+N109</f>
        <v>1.1400000000000001</v>
      </c>
      <c r="P109" s="382">
        <f t="shared" ref="P109:P115" si="369">IF(O109&lt;2,(D109+M109*2)+0.6,(D109+M109*2)+0.6+ROUNDUP(O109-2,0)*0.1)</f>
        <v>1.08</v>
      </c>
      <c r="Q109" s="385">
        <f t="shared" ref="Q109:Q115" si="370">IF($O109&lt;=$W$4,ROUND(IF($O109&lt;1.5,$O109*$H109*$P109,1.5*$H109*$P109),2),0)</f>
        <v>24.62</v>
      </c>
      <c r="R109" s="385">
        <f t="shared" ref="R109:R115" si="371">IF($O109&gt;$W$4,ROUND(IF($O109&lt;1.5,$O109*$H109*$P109,1.5*$H109*$P109),2),0)</f>
        <v>0</v>
      </c>
      <c r="S109" s="385">
        <f t="shared" ref="S109:S115" si="372">IF($O109&gt;$W$4,ROUND(IF($O109&lt;1.5,0,IF($O109&gt;3,1.5*$H109*$P109,($O109-1.5)*$H109*$P109)),2),0)</f>
        <v>0</v>
      </c>
      <c r="T109" s="385">
        <f t="shared" ref="T109:T115" si="373">IF($O109&gt;$W$4,ROUND(IF($O109&lt;3,0,IF($O109&gt;4.5,1.5*$H109*$P109,($O109-3)*$H109*$P109)),2),0)</f>
        <v>0</v>
      </c>
      <c r="U109" s="385">
        <f t="shared" ref="U109:U115" si="374">IF($O109&gt;$W$4,ROUND(IF($O109&lt;4.5,0,IF($O109&gt;6,($O109-4.5)*$H109*$P109,($O109-4.5)*$H109*$P109)),2),0)</f>
        <v>0</v>
      </c>
      <c r="V109" s="384">
        <f t="shared" ref="V109:V115" si="375">IF($O109&gt;$W$4, IF( $O109&lt;=4,   ROUND($H109*($O109+0.5)*2,2),   0),0)</f>
        <v>0</v>
      </c>
      <c r="W109" s="726">
        <f t="shared" ref="W109:W115" si="376">IF($O109&gt;$W$4, IF( $O109&gt;4,   ROUND($H109*($O109+0.5)*2,2),   0),0)</f>
        <v>0</v>
      </c>
      <c r="X109" s="144" t="str">
        <f t="shared" ref="X109:X115" si="377">A109</f>
        <v>EH1</v>
      </c>
      <c r="Y109" s="416">
        <f t="shared" ref="Y109:Y115" si="378">IF($D109=0.4,1.2,IF($D109=0.6,1.2,IF($D109=0.8,1.3,IF($D109=1,1.5,IF($D109=1.2,1.7,IF($D109&lt;=2,2,"--"))))))</f>
        <v>1.2</v>
      </c>
      <c r="Z109" s="603" t="s">
        <v>1</v>
      </c>
      <c r="AA109" s="504">
        <f t="shared" ref="AA109:AA115" si="379">Y109</f>
        <v>1.2</v>
      </c>
      <c r="AB109" s="591">
        <f t="shared" ref="AB109:AB115" si="380">IF($Y109="--","--",I109)</f>
        <v>1</v>
      </c>
      <c r="AC109" s="592">
        <f t="shared" ref="AC109:AC115" si="381">IF($Y109="--","--",IF(D109&gt;1.5,0.15,ROUND($D109*10%,2)))</f>
        <v>0.04</v>
      </c>
      <c r="AD109" s="592">
        <f t="shared" ref="AD109:AD115" si="382">IF($Y109="--","--",0.15)</f>
        <v>0.15</v>
      </c>
      <c r="AE109" s="593">
        <f t="shared" ref="AE109:AE115" si="383">IF($Y109="--","--",ROUND(AB109+AC109+AD109,2))</f>
        <v>1.19</v>
      </c>
      <c r="AF109" s="604">
        <f t="shared" ref="AF109:AF115" si="384">IF($Y109="--","--",IF($AB109&lt;=2,$Y109+1,($Y109+1)+ROUNDUP($AB109-2,0)*0.1))</f>
        <v>2.2000000000000002</v>
      </c>
      <c r="AG109" s="605">
        <f t="shared" ref="AG109:AG115" si="385">IF($D109=0.4,0.92,IF($D109=0.6,0.68,IF($D109=0.8,0.74,IF($D109=1,0.7,IF($D109=1.2,0.66,IF($D109=1.5,0.6,IF($D109&lt;=2,(2.4-(D109+0.3)),"--")))))))</f>
        <v>0.92</v>
      </c>
      <c r="AH109" s="595">
        <f t="shared" ref="AH109:AH115" si="386">IF($Y109="--","--",IF($AE109&lt;=$W$4,ROUND(IF($AE109&lt;1.5,$AE109*$AF109*$AG109,1.5*$AF109*$AG109),2),0))</f>
        <v>2.41</v>
      </c>
      <c r="AI109" s="595">
        <f t="shared" ref="AI109:AI115" si="387">IF($Y109="--","--",IF($AE109&gt;$W$4,ROUND(IF($AE109&lt;1.5,$AE109*$AF109*$AG109,1.5*$AF109*$AG109),2),0))</f>
        <v>0</v>
      </c>
      <c r="AJ109" s="595">
        <f t="shared" ref="AJ109:AJ115" si="388">IF($Y109="--","--",IF($AE109&gt;$W$4,ROUND(IF($AE109&lt;1.5,0,IF($AE109&gt;3,1.5*$AF109*$AG109,($AE109-1.5)*$AF109*$AG109)),2),0))</f>
        <v>0</v>
      </c>
      <c r="AK109" s="595">
        <f t="shared" ref="AK109:AK115" si="389">IF($Y109="--","--",IF($AE109&gt;$W$4,ROUND(IF($AE109&lt;3,0,IF($AE109&gt;4.5,1.5*$AF109*$AG109,($AE109-3)*$AF109*$AG109)),2),0))</f>
        <v>0</v>
      </c>
      <c r="AL109" s="595">
        <f t="shared" ref="AL109:AL115" si="390">IF($Y109="--","--",IF($AE109&gt;$W$4,ROUND(IF($AE109&lt;4.5,0,IF($AE109&gt;6,($AE109-4.5)*$AF109*$AG109,($AE109-4.5)*$AF109*$AG109)),2),0))</f>
        <v>0</v>
      </c>
      <c r="AM109" s="596">
        <f t="shared" ref="AM109:AM115" si="391">IF($Y109="--","--",IF($AE109&gt;$W$4, IF( $AE109&lt;=4,   ROUND(($AG109*4)*($AE109+0.5)*2,2),   0),0))</f>
        <v>0</v>
      </c>
      <c r="AN109" s="732">
        <f t="shared" ref="AN109:AN115" si="392">IF($Y109="--","--",IF($AE109&gt;$W$4, IF( $AE109&gt;4,   ROUND(($AG109*4)*($AE109+0.5)*2,2),   0),0))</f>
        <v>0</v>
      </c>
      <c r="AO109" s="144" t="s">
        <v>24489</v>
      </c>
      <c r="AP109" s="379" t="s">
        <v>23695</v>
      </c>
      <c r="AQ109" s="453" t="s">
        <v>24490</v>
      </c>
      <c r="AR109" s="416">
        <v>0.4</v>
      </c>
      <c r="AS109" s="504"/>
      <c r="AT109" s="504"/>
      <c r="AU109" s="142">
        <v>20</v>
      </c>
      <c r="AV109" s="416">
        <f t="shared" ref="AV109:AV115" si="393">IF($Y109="--","--",Y109+0.2)</f>
        <v>1.4</v>
      </c>
      <c r="AW109" s="603" t="s">
        <v>1</v>
      </c>
      <c r="AX109" s="504">
        <f t="shared" ref="AX109:AX115" si="394">AV109</f>
        <v>1.4</v>
      </c>
      <c r="AY109" s="384">
        <f t="shared" ref="AY109:AY115" si="395">IF(D109&gt;2,AU109,AU109-AV109)</f>
        <v>18.600000000000001</v>
      </c>
      <c r="AZ109" s="384">
        <f t="shared" ref="AZ109:AZ115" si="396">N109</f>
        <v>0.1</v>
      </c>
      <c r="BA109" s="384">
        <f t="shared" ref="BA109:BA115" si="397">P109</f>
        <v>1.08</v>
      </c>
      <c r="BB109" s="382">
        <f t="shared" ref="BB109:BB115" si="398">IF(F109=0,IF(ROUND( AY109 * ( ( (N109*P109) +  ( ((D109+M109*2)/6)*P109 ) ) - ROUND(  ((D109+M109*2)^2)   *   (   ( PI()*96.379 / (4*360) )  -  ( (SIN((96.379/2)*PI()/180)) * (COS((96.379/2)*PI()/180)) / 4 )   ), 4) ),2),   ROUND( AY109 * ( ( (N109*P109) +  ( ((D109+M109*2)/4)*P109 ) ) - ROUND(  ((D109+M109*2)^2)   *   (   ( PI()*120 / (4*360) )  -  ( (SIN((120/2)*PI()/180)) * (COS((120/2)*PI()/180)) / 4 )   ), 4) ),2)),0)</f>
        <v>3.76</v>
      </c>
      <c r="BC109" s="265">
        <f t="shared" ref="BC109:BC115" si="399">IF(F109&gt;0,ROUND(AY109*N109*P109,2),0)</f>
        <v>0</v>
      </c>
      <c r="BD109" s="265">
        <f t="shared" ref="BD109:BD115" si="400">SUM(Q109:U109,AH109:AL109)</f>
        <v>27.03</v>
      </c>
      <c r="BE109" s="265">
        <f t="shared" ref="BE109:BE115" si="401">IF(F109=0, ROUND( ( PI()*( (D109+M109*2)^2 ) / 4  ) * AY109,2),  ROUND( (D109+M109*2)*(F109+M109*2) * AY109,2))</f>
        <v>3.37</v>
      </c>
      <c r="BF109" s="607">
        <f t="shared" ref="BF109:BF115" si="402">IF(($I109+M109-0.15)&lt;=2,($I109+M109+0.15),IF(($I109+M109)&lt;=3,2.35,($I109+M109+0.2)-0.85))</f>
        <v>1.19</v>
      </c>
      <c r="BG109" s="607">
        <f t="shared" ref="BG109:BG115" si="403">IF(D109&gt;2,   (I109-F109-M109-0.11),IF(($I109+M109)&lt;=2,0,IF(($I109+M109)&gt;3,0.85,(I109+M109+0.2-BF109))))</f>
        <v>0</v>
      </c>
      <c r="BH109" s="607">
        <f t="shared" ref="BH109:BH115" si="404">IF(D109&gt;2,  ROUND(((1.42+0.4)+(0.91+0.4))*2*BG109,2), ROUND(AV109*AX109*BF109,2))</f>
        <v>2.33</v>
      </c>
      <c r="BI109" s="607">
        <f t="shared" ref="BI109:BI115" si="405">ROUND(((PI()*0.9^2)/4)*BG109,2)</f>
        <v>0</v>
      </c>
      <c r="BJ109" s="116">
        <f t="shared" ref="BJ109:BJ115" si="406">ROUND(BD109-BE109-BH109-BI109-BB109-BC109,2)</f>
        <v>17.57</v>
      </c>
      <c r="BK109" s="95"/>
    </row>
    <row r="110" spans="1:63" ht="14.25" x14ac:dyDescent="0.3">
      <c r="A110" s="144" t="s">
        <v>24490</v>
      </c>
      <c r="B110" s="379" t="s">
        <v>23695</v>
      </c>
      <c r="C110" s="145" t="s">
        <v>24491</v>
      </c>
      <c r="D110" s="416">
        <v>0.4</v>
      </c>
      <c r="E110" s="504"/>
      <c r="F110" s="504"/>
      <c r="G110" s="416" t="s">
        <v>23864</v>
      </c>
      <c r="H110" s="142">
        <v>24</v>
      </c>
      <c r="I110" s="143">
        <v>1</v>
      </c>
      <c r="J110" s="143">
        <v>1</v>
      </c>
      <c r="K110" s="452">
        <v>0</v>
      </c>
      <c r="L110" s="382">
        <f t="shared" si="365"/>
        <v>1</v>
      </c>
      <c r="M110" s="383">
        <f t="shared" si="366"/>
        <v>0.04</v>
      </c>
      <c r="N110" s="383">
        <f t="shared" si="367"/>
        <v>0.1</v>
      </c>
      <c r="O110" s="382">
        <f t="shared" si="368"/>
        <v>1.1400000000000001</v>
      </c>
      <c r="P110" s="382">
        <f t="shared" si="369"/>
        <v>1.08</v>
      </c>
      <c r="Q110" s="385">
        <f t="shared" si="370"/>
        <v>29.55</v>
      </c>
      <c r="R110" s="385">
        <f t="shared" si="371"/>
        <v>0</v>
      </c>
      <c r="S110" s="385">
        <f t="shared" si="372"/>
        <v>0</v>
      </c>
      <c r="T110" s="385">
        <f t="shared" si="373"/>
        <v>0</v>
      </c>
      <c r="U110" s="385">
        <f t="shared" si="374"/>
        <v>0</v>
      </c>
      <c r="V110" s="384">
        <f t="shared" si="375"/>
        <v>0</v>
      </c>
      <c r="W110" s="726">
        <f t="shared" si="376"/>
        <v>0</v>
      </c>
      <c r="X110" s="144" t="str">
        <f t="shared" si="377"/>
        <v>EH2</v>
      </c>
      <c r="Y110" s="416">
        <f t="shared" si="378"/>
        <v>1.2</v>
      </c>
      <c r="Z110" s="603" t="s">
        <v>1</v>
      </c>
      <c r="AA110" s="504">
        <f t="shared" si="379"/>
        <v>1.2</v>
      </c>
      <c r="AB110" s="591">
        <f t="shared" si="380"/>
        <v>1</v>
      </c>
      <c r="AC110" s="592">
        <f t="shared" si="381"/>
        <v>0.04</v>
      </c>
      <c r="AD110" s="592">
        <f t="shared" si="382"/>
        <v>0.15</v>
      </c>
      <c r="AE110" s="593">
        <f t="shared" si="383"/>
        <v>1.19</v>
      </c>
      <c r="AF110" s="604">
        <f t="shared" si="384"/>
        <v>2.2000000000000002</v>
      </c>
      <c r="AG110" s="605">
        <f t="shared" si="385"/>
        <v>0.92</v>
      </c>
      <c r="AH110" s="595">
        <f t="shared" si="386"/>
        <v>2.41</v>
      </c>
      <c r="AI110" s="595">
        <f t="shared" si="387"/>
        <v>0</v>
      </c>
      <c r="AJ110" s="595">
        <f t="shared" si="388"/>
        <v>0</v>
      </c>
      <c r="AK110" s="595">
        <f t="shared" si="389"/>
        <v>0</v>
      </c>
      <c r="AL110" s="595">
        <f t="shared" si="390"/>
        <v>0</v>
      </c>
      <c r="AM110" s="596">
        <f t="shared" si="391"/>
        <v>0</v>
      </c>
      <c r="AN110" s="732">
        <f t="shared" si="392"/>
        <v>0</v>
      </c>
      <c r="AO110" s="144" t="s">
        <v>24490</v>
      </c>
      <c r="AP110" s="379" t="s">
        <v>23695</v>
      </c>
      <c r="AQ110" s="453" t="s">
        <v>24491</v>
      </c>
      <c r="AR110" s="416">
        <v>0.4</v>
      </c>
      <c r="AS110" s="504"/>
      <c r="AT110" s="504"/>
      <c r="AU110" s="142">
        <v>24</v>
      </c>
      <c r="AV110" s="416">
        <f t="shared" si="393"/>
        <v>1.4</v>
      </c>
      <c r="AW110" s="603" t="s">
        <v>1</v>
      </c>
      <c r="AX110" s="504">
        <f t="shared" si="394"/>
        <v>1.4</v>
      </c>
      <c r="AY110" s="384">
        <f t="shared" si="395"/>
        <v>22.6</v>
      </c>
      <c r="AZ110" s="384">
        <f t="shared" si="396"/>
        <v>0.1</v>
      </c>
      <c r="BA110" s="384">
        <f t="shared" si="397"/>
        <v>1.08</v>
      </c>
      <c r="BB110" s="382">
        <f t="shared" si="398"/>
        <v>4.57</v>
      </c>
      <c r="BC110" s="265">
        <f t="shared" si="399"/>
        <v>0</v>
      </c>
      <c r="BD110" s="265">
        <f t="shared" si="400"/>
        <v>31.96</v>
      </c>
      <c r="BE110" s="265">
        <f t="shared" si="401"/>
        <v>4.09</v>
      </c>
      <c r="BF110" s="607">
        <f t="shared" si="402"/>
        <v>1.19</v>
      </c>
      <c r="BG110" s="607">
        <f t="shared" si="403"/>
        <v>0</v>
      </c>
      <c r="BH110" s="607">
        <f t="shared" si="404"/>
        <v>2.33</v>
      </c>
      <c r="BI110" s="607">
        <f t="shared" si="405"/>
        <v>0</v>
      </c>
      <c r="BJ110" s="116">
        <f t="shared" si="406"/>
        <v>20.97</v>
      </c>
      <c r="BK110" s="95"/>
    </row>
    <row r="111" spans="1:63" ht="14.25" x14ac:dyDescent="0.3">
      <c r="A111" s="144" t="s">
        <v>24491</v>
      </c>
      <c r="B111" s="379" t="s">
        <v>23695</v>
      </c>
      <c r="C111" s="145" t="s">
        <v>24492</v>
      </c>
      <c r="D111" s="416">
        <v>0.4</v>
      </c>
      <c r="E111" s="504"/>
      <c r="F111" s="504"/>
      <c r="G111" s="416" t="s">
        <v>23864</v>
      </c>
      <c r="H111" s="142">
        <v>30</v>
      </c>
      <c r="I111" s="143">
        <v>1</v>
      </c>
      <c r="J111" s="143">
        <v>1</v>
      </c>
      <c r="K111" s="452">
        <v>7.5999999999999998E-2</v>
      </c>
      <c r="L111" s="382">
        <f t="shared" si="365"/>
        <v>1</v>
      </c>
      <c r="M111" s="383">
        <f t="shared" si="366"/>
        <v>0.04</v>
      </c>
      <c r="N111" s="383">
        <f t="shared" si="367"/>
        <v>0.1</v>
      </c>
      <c r="O111" s="382">
        <f t="shared" si="368"/>
        <v>1.1400000000000001</v>
      </c>
      <c r="P111" s="382">
        <f t="shared" si="369"/>
        <v>1.08</v>
      </c>
      <c r="Q111" s="385">
        <f t="shared" si="370"/>
        <v>36.94</v>
      </c>
      <c r="R111" s="385">
        <f t="shared" si="371"/>
        <v>0</v>
      </c>
      <c r="S111" s="385">
        <f t="shared" si="372"/>
        <v>0</v>
      </c>
      <c r="T111" s="385">
        <f t="shared" si="373"/>
        <v>0</v>
      </c>
      <c r="U111" s="385">
        <f t="shared" si="374"/>
        <v>0</v>
      </c>
      <c r="V111" s="384">
        <f t="shared" si="375"/>
        <v>0</v>
      </c>
      <c r="W111" s="726">
        <f t="shared" si="376"/>
        <v>0</v>
      </c>
      <c r="X111" s="144" t="str">
        <f t="shared" si="377"/>
        <v>EH3</v>
      </c>
      <c r="Y111" s="416">
        <f t="shared" si="378"/>
        <v>1.2</v>
      </c>
      <c r="Z111" s="603" t="s">
        <v>1</v>
      </c>
      <c r="AA111" s="504">
        <f t="shared" si="379"/>
        <v>1.2</v>
      </c>
      <c r="AB111" s="591">
        <f t="shared" si="380"/>
        <v>1</v>
      </c>
      <c r="AC111" s="592">
        <f t="shared" si="381"/>
        <v>0.04</v>
      </c>
      <c r="AD111" s="592">
        <f t="shared" si="382"/>
        <v>0.15</v>
      </c>
      <c r="AE111" s="593">
        <f t="shared" si="383"/>
        <v>1.19</v>
      </c>
      <c r="AF111" s="604">
        <f t="shared" si="384"/>
        <v>2.2000000000000002</v>
      </c>
      <c r="AG111" s="605">
        <f t="shared" si="385"/>
        <v>0.92</v>
      </c>
      <c r="AH111" s="595">
        <f t="shared" si="386"/>
        <v>2.41</v>
      </c>
      <c r="AI111" s="595">
        <f t="shared" si="387"/>
        <v>0</v>
      </c>
      <c r="AJ111" s="595">
        <f t="shared" si="388"/>
        <v>0</v>
      </c>
      <c r="AK111" s="595">
        <f t="shared" si="389"/>
        <v>0</v>
      </c>
      <c r="AL111" s="595">
        <f t="shared" si="390"/>
        <v>0</v>
      </c>
      <c r="AM111" s="596">
        <f t="shared" si="391"/>
        <v>0</v>
      </c>
      <c r="AN111" s="732">
        <f t="shared" si="392"/>
        <v>0</v>
      </c>
      <c r="AO111" s="144" t="s">
        <v>24491</v>
      </c>
      <c r="AP111" s="379" t="s">
        <v>23695</v>
      </c>
      <c r="AQ111" s="453" t="s">
        <v>24492</v>
      </c>
      <c r="AR111" s="416">
        <v>0.4</v>
      </c>
      <c r="AS111" s="504"/>
      <c r="AT111" s="504"/>
      <c r="AU111" s="142">
        <v>30</v>
      </c>
      <c r="AV111" s="416">
        <f t="shared" si="393"/>
        <v>1.4</v>
      </c>
      <c r="AW111" s="603" t="s">
        <v>1</v>
      </c>
      <c r="AX111" s="504">
        <f t="shared" si="394"/>
        <v>1.4</v>
      </c>
      <c r="AY111" s="384">
        <f t="shared" si="395"/>
        <v>28.6</v>
      </c>
      <c r="AZ111" s="384">
        <f t="shared" si="396"/>
        <v>0.1</v>
      </c>
      <c r="BA111" s="384">
        <f t="shared" si="397"/>
        <v>1.08</v>
      </c>
      <c r="BB111" s="382">
        <f t="shared" si="398"/>
        <v>5.78</v>
      </c>
      <c r="BC111" s="265">
        <f t="shared" si="399"/>
        <v>0</v>
      </c>
      <c r="BD111" s="265">
        <f t="shared" si="400"/>
        <v>39.349999999999994</v>
      </c>
      <c r="BE111" s="265">
        <f t="shared" si="401"/>
        <v>5.18</v>
      </c>
      <c r="BF111" s="607">
        <f t="shared" si="402"/>
        <v>1.19</v>
      </c>
      <c r="BG111" s="607">
        <f t="shared" si="403"/>
        <v>0</v>
      </c>
      <c r="BH111" s="607">
        <f t="shared" si="404"/>
        <v>2.33</v>
      </c>
      <c r="BI111" s="607">
        <f t="shared" si="405"/>
        <v>0</v>
      </c>
      <c r="BJ111" s="116">
        <f t="shared" si="406"/>
        <v>26.06</v>
      </c>
      <c r="BK111" s="95"/>
    </row>
    <row r="112" spans="1:63" ht="14.25" x14ac:dyDescent="0.3">
      <c r="A112" s="144" t="s">
        <v>24492</v>
      </c>
      <c r="B112" s="379" t="s">
        <v>23695</v>
      </c>
      <c r="C112" s="145" t="s">
        <v>24493</v>
      </c>
      <c r="D112" s="416">
        <v>0.4</v>
      </c>
      <c r="E112" s="504"/>
      <c r="F112" s="504"/>
      <c r="G112" s="416" t="s">
        <v>23864</v>
      </c>
      <c r="H112" s="142">
        <v>30</v>
      </c>
      <c r="I112" s="143">
        <v>1.0760000000000005</v>
      </c>
      <c r="J112" s="143">
        <v>1.0000000000000018</v>
      </c>
      <c r="K112" s="452">
        <v>0.184</v>
      </c>
      <c r="L112" s="382">
        <f t="shared" si="365"/>
        <v>1.04</v>
      </c>
      <c r="M112" s="383">
        <f t="shared" si="366"/>
        <v>0.04</v>
      </c>
      <c r="N112" s="383">
        <f t="shared" si="367"/>
        <v>0.1</v>
      </c>
      <c r="O112" s="382">
        <f t="shared" si="368"/>
        <v>1.1800000000000002</v>
      </c>
      <c r="P112" s="382">
        <f t="shared" si="369"/>
        <v>1.08</v>
      </c>
      <c r="Q112" s="385">
        <f t="shared" si="370"/>
        <v>38.229999999999997</v>
      </c>
      <c r="R112" s="385">
        <f t="shared" si="371"/>
        <v>0</v>
      </c>
      <c r="S112" s="385">
        <f t="shared" si="372"/>
        <v>0</v>
      </c>
      <c r="T112" s="385">
        <f t="shared" si="373"/>
        <v>0</v>
      </c>
      <c r="U112" s="385">
        <f t="shared" si="374"/>
        <v>0</v>
      </c>
      <c r="V112" s="384">
        <f t="shared" si="375"/>
        <v>0</v>
      </c>
      <c r="W112" s="726">
        <f t="shared" si="376"/>
        <v>0</v>
      </c>
      <c r="X112" s="144" t="str">
        <f t="shared" si="377"/>
        <v>EH4</v>
      </c>
      <c r="Y112" s="416">
        <f t="shared" si="378"/>
        <v>1.2</v>
      </c>
      <c r="Z112" s="603" t="s">
        <v>1</v>
      </c>
      <c r="AA112" s="504">
        <f t="shared" si="379"/>
        <v>1.2</v>
      </c>
      <c r="AB112" s="591">
        <f t="shared" si="380"/>
        <v>1.0760000000000005</v>
      </c>
      <c r="AC112" s="592">
        <f t="shared" si="381"/>
        <v>0.04</v>
      </c>
      <c r="AD112" s="592">
        <f t="shared" si="382"/>
        <v>0.15</v>
      </c>
      <c r="AE112" s="593">
        <f t="shared" si="383"/>
        <v>1.27</v>
      </c>
      <c r="AF112" s="604">
        <f t="shared" si="384"/>
        <v>2.2000000000000002</v>
      </c>
      <c r="AG112" s="605">
        <f t="shared" si="385"/>
        <v>0.92</v>
      </c>
      <c r="AH112" s="595">
        <f t="shared" si="386"/>
        <v>2.57</v>
      </c>
      <c r="AI112" s="595">
        <f t="shared" si="387"/>
        <v>0</v>
      </c>
      <c r="AJ112" s="595">
        <f t="shared" si="388"/>
        <v>0</v>
      </c>
      <c r="AK112" s="595">
        <f t="shared" si="389"/>
        <v>0</v>
      </c>
      <c r="AL112" s="595">
        <f t="shared" si="390"/>
        <v>0</v>
      </c>
      <c r="AM112" s="596">
        <f t="shared" si="391"/>
        <v>0</v>
      </c>
      <c r="AN112" s="732">
        <f t="shared" si="392"/>
        <v>0</v>
      </c>
      <c r="AO112" s="144" t="s">
        <v>24492</v>
      </c>
      <c r="AP112" s="379" t="s">
        <v>23695</v>
      </c>
      <c r="AQ112" s="453" t="s">
        <v>24493</v>
      </c>
      <c r="AR112" s="416">
        <v>0.4</v>
      </c>
      <c r="AS112" s="504"/>
      <c r="AT112" s="504"/>
      <c r="AU112" s="142">
        <v>30</v>
      </c>
      <c r="AV112" s="416">
        <f t="shared" si="393"/>
        <v>1.4</v>
      </c>
      <c r="AW112" s="603" t="s">
        <v>1</v>
      </c>
      <c r="AX112" s="504">
        <f t="shared" si="394"/>
        <v>1.4</v>
      </c>
      <c r="AY112" s="384">
        <f t="shared" si="395"/>
        <v>28.6</v>
      </c>
      <c r="AZ112" s="384">
        <f t="shared" si="396"/>
        <v>0.1</v>
      </c>
      <c r="BA112" s="384">
        <f t="shared" si="397"/>
        <v>1.08</v>
      </c>
      <c r="BB112" s="382">
        <f t="shared" si="398"/>
        <v>5.78</v>
      </c>
      <c r="BC112" s="265">
        <f t="shared" si="399"/>
        <v>0</v>
      </c>
      <c r="BD112" s="265">
        <f t="shared" si="400"/>
        <v>40.799999999999997</v>
      </c>
      <c r="BE112" s="265">
        <f t="shared" si="401"/>
        <v>5.18</v>
      </c>
      <c r="BF112" s="607">
        <f t="shared" si="402"/>
        <v>1.2660000000000005</v>
      </c>
      <c r="BG112" s="607">
        <f t="shared" si="403"/>
        <v>0</v>
      </c>
      <c r="BH112" s="607">
        <f t="shared" si="404"/>
        <v>2.48</v>
      </c>
      <c r="BI112" s="607">
        <f t="shared" si="405"/>
        <v>0</v>
      </c>
      <c r="BJ112" s="116">
        <f t="shared" si="406"/>
        <v>27.36</v>
      </c>
      <c r="BK112" s="95"/>
    </row>
    <row r="113" spans="1:63" ht="14.25" x14ac:dyDescent="0.3">
      <c r="A113" s="144" t="s">
        <v>24493</v>
      </c>
      <c r="B113" s="379" t="s">
        <v>23695</v>
      </c>
      <c r="C113" s="145" t="s">
        <v>24494</v>
      </c>
      <c r="D113" s="416">
        <v>0.4</v>
      </c>
      <c r="E113" s="504"/>
      <c r="F113" s="504"/>
      <c r="G113" s="416" t="s">
        <v>23865</v>
      </c>
      <c r="H113" s="142">
        <v>30</v>
      </c>
      <c r="I113" s="143">
        <v>1.1840000000000011</v>
      </c>
      <c r="J113" s="143">
        <v>0.81300000000000061</v>
      </c>
      <c r="K113" s="452">
        <v>0</v>
      </c>
      <c r="L113" s="382">
        <f t="shared" si="365"/>
        <v>1</v>
      </c>
      <c r="M113" s="383">
        <f t="shared" si="366"/>
        <v>0.04</v>
      </c>
      <c r="N113" s="383">
        <f t="shared" si="367"/>
        <v>0.1</v>
      </c>
      <c r="O113" s="382">
        <f t="shared" si="368"/>
        <v>1.1400000000000001</v>
      </c>
      <c r="P113" s="382">
        <f t="shared" si="369"/>
        <v>1.08</v>
      </c>
      <c r="Q113" s="385">
        <f t="shared" si="370"/>
        <v>36.94</v>
      </c>
      <c r="R113" s="385">
        <f t="shared" si="371"/>
        <v>0</v>
      </c>
      <c r="S113" s="385">
        <f t="shared" si="372"/>
        <v>0</v>
      </c>
      <c r="T113" s="385">
        <f t="shared" si="373"/>
        <v>0</v>
      </c>
      <c r="U113" s="385">
        <f t="shared" si="374"/>
        <v>0</v>
      </c>
      <c r="V113" s="384">
        <f t="shared" si="375"/>
        <v>0</v>
      </c>
      <c r="W113" s="726">
        <f t="shared" si="376"/>
        <v>0</v>
      </c>
      <c r="X113" s="144" t="str">
        <f t="shared" si="377"/>
        <v>EH5</v>
      </c>
      <c r="Y113" s="416">
        <f t="shared" si="378"/>
        <v>1.2</v>
      </c>
      <c r="Z113" s="603" t="s">
        <v>1</v>
      </c>
      <c r="AA113" s="504">
        <f t="shared" si="379"/>
        <v>1.2</v>
      </c>
      <c r="AB113" s="591">
        <f t="shared" si="380"/>
        <v>1.1840000000000011</v>
      </c>
      <c r="AC113" s="592">
        <f t="shared" si="381"/>
        <v>0.04</v>
      </c>
      <c r="AD113" s="592">
        <f t="shared" si="382"/>
        <v>0.15</v>
      </c>
      <c r="AE113" s="593">
        <f t="shared" si="383"/>
        <v>1.37</v>
      </c>
      <c r="AF113" s="604">
        <f t="shared" si="384"/>
        <v>2.2000000000000002</v>
      </c>
      <c r="AG113" s="605">
        <f t="shared" si="385"/>
        <v>0.92</v>
      </c>
      <c r="AH113" s="595">
        <f t="shared" si="386"/>
        <v>2.77</v>
      </c>
      <c r="AI113" s="595">
        <f t="shared" si="387"/>
        <v>0</v>
      </c>
      <c r="AJ113" s="595">
        <f t="shared" si="388"/>
        <v>0</v>
      </c>
      <c r="AK113" s="595">
        <f t="shared" si="389"/>
        <v>0</v>
      </c>
      <c r="AL113" s="595">
        <f t="shared" si="390"/>
        <v>0</v>
      </c>
      <c r="AM113" s="596">
        <f t="shared" si="391"/>
        <v>0</v>
      </c>
      <c r="AN113" s="732">
        <f t="shared" si="392"/>
        <v>0</v>
      </c>
      <c r="AO113" s="144" t="s">
        <v>24493</v>
      </c>
      <c r="AP113" s="379" t="s">
        <v>23695</v>
      </c>
      <c r="AQ113" s="453" t="s">
        <v>24494</v>
      </c>
      <c r="AR113" s="416">
        <v>0.4</v>
      </c>
      <c r="AS113" s="504"/>
      <c r="AT113" s="504"/>
      <c r="AU113" s="142">
        <v>30</v>
      </c>
      <c r="AV113" s="416">
        <f t="shared" si="393"/>
        <v>1.4</v>
      </c>
      <c r="AW113" s="603" t="s">
        <v>1</v>
      </c>
      <c r="AX113" s="504">
        <f t="shared" si="394"/>
        <v>1.4</v>
      </c>
      <c r="AY113" s="384">
        <f t="shared" si="395"/>
        <v>28.6</v>
      </c>
      <c r="AZ113" s="384">
        <f t="shared" si="396"/>
        <v>0.1</v>
      </c>
      <c r="BA113" s="384">
        <f t="shared" si="397"/>
        <v>1.08</v>
      </c>
      <c r="BB113" s="382">
        <f t="shared" si="398"/>
        <v>5.78</v>
      </c>
      <c r="BC113" s="265">
        <f t="shared" si="399"/>
        <v>0</v>
      </c>
      <c r="BD113" s="265">
        <f t="shared" si="400"/>
        <v>39.71</v>
      </c>
      <c r="BE113" s="265">
        <f t="shared" si="401"/>
        <v>5.18</v>
      </c>
      <c r="BF113" s="607">
        <f t="shared" si="402"/>
        <v>1.374000000000001</v>
      </c>
      <c r="BG113" s="607">
        <f t="shared" si="403"/>
        <v>0</v>
      </c>
      <c r="BH113" s="607">
        <f t="shared" si="404"/>
        <v>2.69</v>
      </c>
      <c r="BI113" s="607">
        <f t="shared" si="405"/>
        <v>0</v>
      </c>
      <c r="BJ113" s="116">
        <f t="shared" si="406"/>
        <v>26.06</v>
      </c>
      <c r="BK113" s="95"/>
    </row>
    <row r="114" spans="1:63" ht="14.25" x14ac:dyDescent="0.3">
      <c r="A114" s="144" t="s">
        <v>24494</v>
      </c>
      <c r="B114" s="379" t="s">
        <v>23695</v>
      </c>
      <c r="C114" s="145" t="s">
        <v>24495</v>
      </c>
      <c r="D114" s="416">
        <v>0.4</v>
      </c>
      <c r="E114" s="504"/>
      <c r="F114" s="504"/>
      <c r="G114" s="416" t="s">
        <v>23865</v>
      </c>
      <c r="H114" s="142">
        <v>20</v>
      </c>
      <c r="I114" s="143">
        <v>0.81300000000000061</v>
      </c>
      <c r="J114" s="143">
        <v>0.83200000000000074</v>
      </c>
      <c r="K114" s="452">
        <v>0.20799999999999999</v>
      </c>
      <c r="L114" s="382">
        <f t="shared" si="365"/>
        <v>0.82</v>
      </c>
      <c r="M114" s="383">
        <f t="shared" si="366"/>
        <v>0.04</v>
      </c>
      <c r="N114" s="383">
        <f t="shared" si="367"/>
        <v>0.1</v>
      </c>
      <c r="O114" s="382">
        <f t="shared" si="368"/>
        <v>0.96</v>
      </c>
      <c r="P114" s="382">
        <f t="shared" si="369"/>
        <v>1.08</v>
      </c>
      <c r="Q114" s="385">
        <f t="shared" si="370"/>
        <v>20.74</v>
      </c>
      <c r="R114" s="385">
        <f t="shared" si="371"/>
        <v>0</v>
      </c>
      <c r="S114" s="385">
        <f t="shared" si="372"/>
        <v>0</v>
      </c>
      <c r="T114" s="385">
        <f t="shared" si="373"/>
        <v>0</v>
      </c>
      <c r="U114" s="385">
        <f t="shared" si="374"/>
        <v>0</v>
      </c>
      <c r="V114" s="384">
        <f t="shared" si="375"/>
        <v>0</v>
      </c>
      <c r="W114" s="726">
        <f t="shared" si="376"/>
        <v>0</v>
      </c>
      <c r="X114" s="144" t="str">
        <f t="shared" si="377"/>
        <v>EH6</v>
      </c>
      <c r="Y114" s="416">
        <f t="shared" si="378"/>
        <v>1.2</v>
      </c>
      <c r="Z114" s="603" t="s">
        <v>1</v>
      </c>
      <c r="AA114" s="504">
        <f t="shared" si="379"/>
        <v>1.2</v>
      </c>
      <c r="AB114" s="591">
        <f t="shared" si="380"/>
        <v>0.81300000000000061</v>
      </c>
      <c r="AC114" s="592">
        <f t="shared" si="381"/>
        <v>0.04</v>
      </c>
      <c r="AD114" s="592">
        <f t="shared" si="382"/>
        <v>0.15</v>
      </c>
      <c r="AE114" s="593">
        <f t="shared" si="383"/>
        <v>1</v>
      </c>
      <c r="AF114" s="604">
        <f t="shared" si="384"/>
        <v>2.2000000000000002</v>
      </c>
      <c r="AG114" s="605">
        <f t="shared" si="385"/>
        <v>0.92</v>
      </c>
      <c r="AH114" s="595">
        <f t="shared" si="386"/>
        <v>2.02</v>
      </c>
      <c r="AI114" s="595">
        <f t="shared" si="387"/>
        <v>0</v>
      </c>
      <c r="AJ114" s="595">
        <f t="shared" si="388"/>
        <v>0</v>
      </c>
      <c r="AK114" s="595">
        <f t="shared" si="389"/>
        <v>0</v>
      </c>
      <c r="AL114" s="595">
        <f t="shared" si="390"/>
        <v>0</v>
      </c>
      <c r="AM114" s="596">
        <f t="shared" si="391"/>
        <v>0</v>
      </c>
      <c r="AN114" s="732">
        <f t="shared" si="392"/>
        <v>0</v>
      </c>
      <c r="AO114" s="144" t="s">
        <v>24494</v>
      </c>
      <c r="AP114" s="379" t="s">
        <v>23695</v>
      </c>
      <c r="AQ114" s="453" t="s">
        <v>24495</v>
      </c>
      <c r="AR114" s="416">
        <v>0.4</v>
      </c>
      <c r="AS114" s="504"/>
      <c r="AT114" s="504"/>
      <c r="AU114" s="142">
        <v>20</v>
      </c>
      <c r="AV114" s="416">
        <f t="shared" si="393"/>
        <v>1.4</v>
      </c>
      <c r="AW114" s="603" t="s">
        <v>1</v>
      </c>
      <c r="AX114" s="504">
        <f t="shared" si="394"/>
        <v>1.4</v>
      </c>
      <c r="AY114" s="384">
        <f t="shared" si="395"/>
        <v>18.600000000000001</v>
      </c>
      <c r="AZ114" s="384">
        <f t="shared" si="396"/>
        <v>0.1</v>
      </c>
      <c r="BA114" s="384">
        <f t="shared" si="397"/>
        <v>1.08</v>
      </c>
      <c r="BB114" s="382">
        <f t="shared" si="398"/>
        <v>3.76</v>
      </c>
      <c r="BC114" s="265">
        <f t="shared" si="399"/>
        <v>0</v>
      </c>
      <c r="BD114" s="265">
        <f t="shared" si="400"/>
        <v>22.759999999999998</v>
      </c>
      <c r="BE114" s="265">
        <f t="shared" si="401"/>
        <v>3.37</v>
      </c>
      <c r="BF114" s="607">
        <f t="shared" si="402"/>
        <v>1.0030000000000006</v>
      </c>
      <c r="BG114" s="607">
        <f t="shared" si="403"/>
        <v>0</v>
      </c>
      <c r="BH114" s="607">
        <f t="shared" si="404"/>
        <v>1.97</v>
      </c>
      <c r="BI114" s="607">
        <f t="shared" si="405"/>
        <v>0</v>
      </c>
      <c r="BJ114" s="116">
        <f t="shared" si="406"/>
        <v>13.66</v>
      </c>
      <c r="BK114" s="95"/>
    </row>
    <row r="115" spans="1:63" ht="14.25" x14ac:dyDescent="0.3">
      <c r="A115" s="449" t="s">
        <v>24495</v>
      </c>
      <c r="B115" s="146" t="s">
        <v>23695</v>
      </c>
      <c r="C115" s="450" t="s">
        <v>24496</v>
      </c>
      <c r="D115" s="502">
        <v>0.6</v>
      </c>
      <c r="E115" s="589"/>
      <c r="F115" s="589"/>
      <c r="G115" s="502" t="s">
        <v>23865</v>
      </c>
      <c r="H115" s="451">
        <v>30</v>
      </c>
      <c r="I115" s="452">
        <v>1.0400000000000009</v>
      </c>
      <c r="J115" s="452">
        <v>1.3470000000000013</v>
      </c>
      <c r="K115" s="452">
        <v>0.2</v>
      </c>
      <c r="L115" s="382">
        <f t="shared" si="365"/>
        <v>1.19</v>
      </c>
      <c r="M115" s="383">
        <f t="shared" si="366"/>
        <v>0.06</v>
      </c>
      <c r="N115" s="383">
        <f t="shared" si="367"/>
        <v>0.12</v>
      </c>
      <c r="O115" s="382">
        <f t="shared" si="368"/>
        <v>1.37</v>
      </c>
      <c r="P115" s="382">
        <f t="shared" si="369"/>
        <v>1.3199999999999998</v>
      </c>
      <c r="Q115" s="385">
        <f t="shared" si="370"/>
        <v>54.25</v>
      </c>
      <c r="R115" s="385">
        <f t="shared" si="371"/>
        <v>0</v>
      </c>
      <c r="S115" s="385">
        <f t="shared" si="372"/>
        <v>0</v>
      </c>
      <c r="T115" s="385">
        <f t="shared" si="373"/>
        <v>0</v>
      </c>
      <c r="U115" s="385">
        <f t="shared" si="374"/>
        <v>0</v>
      </c>
      <c r="V115" s="384">
        <f t="shared" si="375"/>
        <v>0</v>
      </c>
      <c r="W115" s="726">
        <f t="shared" si="376"/>
        <v>0</v>
      </c>
      <c r="X115" s="449" t="str">
        <f t="shared" si="377"/>
        <v>EH7</v>
      </c>
      <c r="Y115" s="502">
        <f t="shared" si="378"/>
        <v>1.2</v>
      </c>
      <c r="Z115" s="590" t="s">
        <v>1</v>
      </c>
      <c r="AA115" s="589">
        <f t="shared" si="379"/>
        <v>1.2</v>
      </c>
      <c r="AB115" s="591">
        <f t="shared" si="380"/>
        <v>1.0400000000000009</v>
      </c>
      <c r="AC115" s="592">
        <f t="shared" si="381"/>
        <v>0.06</v>
      </c>
      <c r="AD115" s="592">
        <f t="shared" si="382"/>
        <v>0.15</v>
      </c>
      <c r="AE115" s="593">
        <f t="shared" si="383"/>
        <v>1.25</v>
      </c>
      <c r="AF115" s="593">
        <f t="shared" si="384"/>
        <v>2.2000000000000002</v>
      </c>
      <c r="AG115" s="594">
        <f t="shared" si="385"/>
        <v>0.68</v>
      </c>
      <c r="AH115" s="595">
        <f t="shared" si="386"/>
        <v>1.87</v>
      </c>
      <c r="AI115" s="595">
        <f t="shared" si="387"/>
        <v>0</v>
      </c>
      <c r="AJ115" s="595">
        <f t="shared" si="388"/>
        <v>0</v>
      </c>
      <c r="AK115" s="595">
        <f t="shared" si="389"/>
        <v>0</v>
      </c>
      <c r="AL115" s="595">
        <f t="shared" si="390"/>
        <v>0</v>
      </c>
      <c r="AM115" s="596">
        <f t="shared" si="391"/>
        <v>0</v>
      </c>
      <c r="AN115" s="732">
        <f t="shared" si="392"/>
        <v>0</v>
      </c>
      <c r="AO115" s="449" t="s">
        <v>24495</v>
      </c>
      <c r="AP115" s="146" t="s">
        <v>23695</v>
      </c>
      <c r="AQ115" s="450" t="s">
        <v>24496</v>
      </c>
      <c r="AR115" s="502">
        <v>0.6</v>
      </c>
      <c r="AS115" s="589"/>
      <c r="AT115" s="589"/>
      <c r="AU115" s="451">
        <v>30</v>
      </c>
      <c r="AV115" s="502">
        <f t="shared" si="393"/>
        <v>1.4</v>
      </c>
      <c r="AW115" s="590" t="s">
        <v>1</v>
      </c>
      <c r="AX115" s="589">
        <f t="shared" si="394"/>
        <v>1.4</v>
      </c>
      <c r="AY115" s="384">
        <f t="shared" si="395"/>
        <v>28.6</v>
      </c>
      <c r="AZ115" s="384">
        <f t="shared" si="396"/>
        <v>0.12</v>
      </c>
      <c r="BA115" s="384">
        <f t="shared" si="397"/>
        <v>1.3199999999999998</v>
      </c>
      <c r="BB115" s="382">
        <f t="shared" si="398"/>
        <v>9.0500000000000007</v>
      </c>
      <c r="BC115" s="265">
        <f t="shared" si="399"/>
        <v>0</v>
      </c>
      <c r="BD115" s="265">
        <f t="shared" si="400"/>
        <v>56.12</v>
      </c>
      <c r="BE115" s="265">
        <f t="shared" si="401"/>
        <v>11.64</v>
      </c>
      <c r="BF115" s="385">
        <f t="shared" si="402"/>
        <v>1.2500000000000009</v>
      </c>
      <c r="BG115" s="385">
        <f t="shared" si="403"/>
        <v>0</v>
      </c>
      <c r="BH115" s="385">
        <f t="shared" si="404"/>
        <v>2.4500000000000002</v>
      </c>
      <c r="BI115" s="385">
        <f t="shared" si="405"/>
        <v>0</v>
      </c>
      <c r="BJ115" s="116">
        <f t="shared" si="406"/>
        <v>32.979999999999997</v>
      </c>
      <c r="BK115" s="95"/>
    </row>
    <row r="116" spans="1:63" ht="14.25" x14ac:dyDescent="0.3">
      <c r="A116" s="462"/>
      <c r="B116" s="463"/>
      <c r="C116" s="608"/>
      <c r="D116" s="505"/>
      <c r="E116" s="505"/>
      <c r="F116" s="505"/>
      <c r="G116" s="505"/>
      <c r="H116" s="410"/>
      <c r="I116" s="411"/>
      <c r="J116" s="411"/>
      <c r="K116" s="411"/>
      <c r="L116" s="101"/>
      <c r="M116" s="412"/>
      <c r="N116" s="412"/>
      <c r="O116" s="101"/>
      <c r="P116" s="101"/>
      <c r="Q116" s="414"/>
      <c r="R116" s="414"/>
      <c r="S116" s="414"/>
      <c r="T116" s="414"/>
      <c r="U116" s="414"/>
      <c r="V116" s="413"/>
      <c r="W116" s="725"/>
      <c r="X116" s="462"/>
      <c r="Y116" s="505"/>
      <c r="Z116" s="597"/>
      <c r="AA116" s="505"/>
      <c r="AB116" s="598"/>
      <c r="AC116" s="599"/>
      <c r="AD116" s="599"/>
      <c r="AE116" s="600"/>
      <c r="AF116" s="600"/>
      <c r="AG116" s="597"/>
      <c r="AH116" s="601"/>
      <c r="AI116" s="601"/>
      <c r="AJ116" s="601"/>
      <c r="AK116" s="601"/>
      <c r="AL116" s="601"/>
      <c r="AM116" s="602"/>
      <c r="AN116" s="733"/>
      <c r="AO116" s="462"/>
      <c r="AP116" s="463"/>
      <c r="AQ116" s="608"/>
      <c r="AR116" s="505"/>
      <c r="AS116" s="505"/>
      <c r="AT116" s="505"/>
      <c r="AU116" s="410"/>
      <c r="AV116" s="505"/>
      <c r="AW116" s="597"/>
      <c r="AX116" s="505"/>
      <c r="AY116" s="413"/>
      <c r="AZ116" s="413"/>
      <c r="BA116" s="413"/>
      <c r="BB116" s="101"/>
      <c r="BC116" s="101"/>
      <c r="BD116" s="101"/>
      <c r="BE116" s="101"/>
      <c r="BF116" s="414"/>
      <c r="BG116" s="414"/>
      <c r="BH116" s="414"/>
      <c r="BI116" s="414"/>
      <c r="BJ116" s="415"/>
      <c r="BK116" s="95"/>
    </row>
    <row r="117" spans="1:63" s="122" customFormat="1" ht="14.25" x14ac:dyDescent="0.3">
      <c r="A117" s="402" t="s">
        <v>24497</v>
      </c>
      <c r="B117" s="463"/>
      <c r="C117" s="408"/>
      <c r="D117" s="505"/>
      <c r="E117" s="505"/>
      <c r="F117" s="505"/>
      <c r="G117" s="409"/>
      <c r="H117" s="410"/>
      <c r="I117" s="411"/>
      <c r="J117" s="411"/>
      <c r="K117" s="411"/>
      <c r="L117" s="101"/>
      <c r="M117" s="412"/>
      <c r="N117" s="412"/>
      <c r="O117" s="101"/>
      <c r="P117" s="101"/>
      <c r="Q117" s="414"/>
      <c r="R117" s="414"/>
      <c r="S117" s="414"/>
      <c r="T117" s="414"/>
      <c r="U117" s="414"/>
      <c r="V117" s="413"/>
      <c r="W117" s="725"/>
      <c r="X117" s="739" t="str">
        <f>$A117</f>
        <v>BACIA EI - RUA EWERTON XAVIER (I)</v>
      </c>
      <c r="Y117" s="505"/>
      <c r="Z117" s="597"/>
      <c r="AA117" s="505"/>
      <c r="AB117" s="598"/>
      <c r="AC117" s="599"/>
      <c r="AD117" s="599"/>
      <c r="AE117" s="600"/>
      <c r="AF117" s="600"/>
      <c r="AG117" s="597"/>
      <c r="AH117" s="601"/>
      <c r="AI117" s="601"/>
      <c r="AJ117" s="601"/>
      <c r="AK117" s="601"/>
      <c r="AL117" s="601"/>
      <c r="AM117" s="602"/>
      <c r="AN117" s="733"/>
      <c r="AO117" s="739" t="str">
        <f>$A117</f>
        <v>BACIA EI - RUA EWERTON XAVIER (I)</v>
      </c>
      <c r="AP117" s="463"/>
      <c r="AQ117" s="408"/>
      <c r="AR117" s="505"/>
      <c r="AS117" s="505"/>
      <c r="AT117" s="505"/>
      <c r="AU117" s="410"/>
      <c r="AV117" s="409"/>
      <c r="AW117" s="409"/>
      <c r="AX117" s="409"/>
      <c r="AY117" s="413"/>
      <c r="AZ117" s="413"/>
      <c r="BA117" s="413"/>
      <c r="BB117" s="101"/>
      <c r="BC117" s="101"/>
      <c r="BD117" s="101"/>
      <c r="BE117" s="101"/>
      <c r="BF117" s="101"/>
      <c r="BG117" s="101"/>
      <c r="BH117" s="101"/>
      <c r="BI117" s="101"/>
      <c r="BJ117" s="415"/>
      <c r="BK117" s="95"/>
    </row>
    <row r="118" spans="1:63" s="122" customFormat="1" ht="14.25" x14ac:dyDescent="0.3">
      <c r="A118" s="407" t="s">
        <v>24498</v>
      </c>
      <c r="B118" s="463"/>
      <c r="C118" s="408"/>
      <c r="D118" s="505"/>
      <c r="E118" s="505"/>
      <c r="F118" s="505"/>
      <c r="G118" s="409"/>
      <c r="H118" s="410"/>
      <c r="I118" s="411"/>
      <c r="J118" s="411"/>
      <c r="K118" s="411"/>
      <c r="L118" s="101"/>
      <c r="M118" s="412"/>
      <c r="N118" s="412"/>
      <c r="O118" s="101"/>
      <c r="P118" s="101"/>
      <c r="Q118" s="414"/>
      <c r="R118" s="414"/>
      <c r="S118" s="414"/>
      <c r="T118" s="414"/>
      <c r="U118" s="414"/>
      <c r="V118" s="413"/>
      <c r="W118" s="725"/>
      <c r="X118" s="740" t="str">
        <f>$A118</f>
        <v>Rua Higino da Silva Sawary</v>
      </c>
      <c r="Y118" s="503"/>
      <c r="Z118" s="503"/>
      <c r="AA118" s="503"/>
      <c r="AB118" s="399"/>
      <c r="AC118" s="399"/>
      <c r="AD118" s="399"/>
      <c r="AE118" s="399"/>
      <c r="AF118" s="404"/>
      <c r="AG118" s="399"/>
      <c r="AH118" s="399"/>
      <c r="AI118" s="399"/>
      <c r="AJ118" s="399"/>
      <c r="AK118" s="399"/>
      <c r="AL118" s="399"/>
      <c r="AM118" s="399"/>
      <c r="AN118" s="401"/>
      <c r="AO118" s="407" t="str">
        <f>$A118</f>
        <v>Rua Higino da Silva Sawary</v>
      </c>
      <c r="AP118" s="463"/>
      <c r="AQ118" s="408"/>
      <c r="AR118" s="505"/>
      <c r="AS118" s="505"/>
      <c r="AT118" s="505"/>
      <c r="AU118" s="410"/>
      <c r="AV118" s="409"/>
      <c r="AW118" s="409"/>
      <c r="AX118" s="409"/>
      <c r="AY118" s="413"/>
      <c r="AZ118" s="413"/>
      <c r="BA118" s="413"/>
      <c r="BB118" s="101"/>
      <c r="BC118" s="101"/>
      <c r="BD118" s="101"/>
      <c r="BE118" s="101"/>
      <c r="BF118" s="101"/>
      <c r="BG118" s="101"/>
      <c r="BH118" s="101"/>
      <c r="BI118" s="101"/>
      <c r="BJ118" s="415"/>
      <c r="BK118" s="95"/>
    </row>
    <row r="119" spans="1:63" ht="14.25" x14ac:dyDescent="0.3">
      <c r="A119" s="144" t="s">
        <v>24499</v>
      </c>
      <c r="B119" s="379" t="s">
        <v>23695</v>
      </c>
      <c r="C119" s="145" t="s">
        <v>24500</v>
      </c>
      <c r="D119" s="416">
        <v>0.4</v>
      </c>
      <c r="E119" s="504"/>
      <c r="F119" s="504"/>
      <c r="G119" s="416" t="s">
        <v>23864</v>
      </c>
      <c r="H119" s="142">
        <v>35</v>
      </c>
      <c r="I119" s="143">
        <v>1.1600000000000001</v>
      </c>
      <c r="J119" s="143">
        <v>1.1600000000000001</v>
      </c>
      <c r="K119" s="452">
        <v>0</v>
      </c>
      <c r="L119" s="382">
        <f t="shared" ref="L119:L127" si="407">ROUND((I119+J119)/2,2)</f>
        <v>1.1599999999999999</v>
      </c>
      <c r="M119" s="383">
        <f t="shared" ref="M119:M127" si="408">IF(F119=0,ROUND($D119*10%,2),IF(D119&gt;2.8,0.18,0.15))</f>
        <v>0.04</v>
      </c>
      <c r="N119" s="383">
        <f t="shared" ref="N119:N127" si="409">IF(F119=0,IF(   ROUND($D119/4,2),   IF(ROUND(($D119*1.2)/6,2)&lt;0.1,0.1,ROUND(($D119*1.2)/6,2))),0.5)</f>
        <v>0.1</v>
      </c>
      <c r="O119" s="382">
        <f t="shared" ref="O119:O127" si="410">L119+M119+N119</f>
        <v>1.3</v>
      </c>
      <c r="P119" s="382">
        <f t="shared" ref="P119:P127" si="411">IF(O119&lt;2,(D119+M119*2)+0.6,(D119+M119*2)+0.6+ROUNDUP(O119-2,0)*0.1)</f>
        <v>1.08</v>
      </c>
      <c r="Q119" s="385">
        <f t="shared" ref="Q119:Q127" si="412">IF($O119&lt;=$W$4,ROUND(IF($O119&lt;1.5,$O119*$H119*$P119,1.5*$H119*$P119),2),0)</f>
        <v>49.14</v>
      </c>
      <c r="R119" s="385">
        <f t="shared" ref="R119:R127" si="413">IF($O119&gt;$W$4,ROUND(IF($O119&lt;1.5,$O119*$H119*$P119,1.5*$H119*$P119),2),0)</f>
        <v>0</v>
      </c>
      <c r="S119" s="385">
        <f t="shared" ref="S119:S127" si="414">IF($O119&gt;$W$4,ROUND(IF($O119&lt;1.5,0,IF($O119&gt;3,1.5*$H119*$P119,($O119-1.5)*$H119*$P119)),2),0)</f>
        <v>0</v>
      </c>
      <c r="T119" s="385">
        <f t="shared" ref="T119:T127" si="415">IF($O119&gt;$W$4,ROUND(IF($O119&lt;3,0,IF($O119&gt;4.5,1.5*$H119*$P119,($O119-3)*$H119*$P119)),2),0)</f>
        <v>0</v>
      </c>
      <c r="U119" s="385">
        <f t="shared" ref="U119:U127" si="416">IF($O119&gt;$W$4,ROUND(IF($O119&lt;4.5,0,IF($O119&gt;6,($O119-4.5)*$H119*$P119,($O119-4.5)*$H119*$P119)),2),0)</f>
        <v>0</v>
      </c>
      <c r="V119" s="384">
        <f t="shared" ref="V119:V127" si="417">IF($O119&gt;$W$4, IF( $O119&lt;=4,   ROUND($H119*($O119+0.5)*2,2),   0),0)</f>
        <v>0</v>
      </c>
      <c r="W119" s="726">
        <f t="shared" ref="W119:W127" si="418">IF($O119&gt;$W$4, IF( $O119&gt;4,   ROUND($H119*($O119+0.5)*2,2),   0),0)</f>
        <v>0</v>
      </c>
      <c r="X119" s="144" t="str">
        <f t="shared" ref="X119:X127" si="419">A119</f>
        <v>EI1</v>
      </c>
      <c r="Y119" s="416">
        <f t="shared" ref="Y119:Y127" si="420">IF($D119=0.4,1.2,IF($D119=0.6,1.2,IF($D119=0.8,1.3,IF($D119=1,1.5,IF($D119=1.2,1.7,IF($D119&lt;=2,2,"--"))))))</f>
        <v>1.2</v>
      </c>
      <c r="Z119" s="603" t="s">
        <v>1</v>
      </c>
      <c r="AA119" s="504">
        <f t="shared" ref="AA119:AA127" si="421">Y119</f>
        <v>1.2</v>
      </c>
      <c r="AB119" s="591">
        <f t="shared" ref="AB119:AB127" si="422">IF($Y119="--","--",I119)</f>
        <v>1.1600000000000001</v>
      </c>
      <c r="AC119" s="592">
        <f t="shared" ref="AC119:AC127" si="423">IF($Y119="--","--",IF(D119&gt;1.5,0.15,ROUND($D119*10%,2)))</f>
        <v>0.04</v>
      </c>
      <c r="AD119" s="592">
        <f t="shared" ref="AD119:AD127" si="424">IF($Y119="--","--",0.15)</f>
        <v>0.15</v>
      </c>
      <c r="AE119" s="593">
        <f t="shared" ref="AE119:AE127" si="425">IF($Y119="--","--",ROUND(AB119+AC119+AD119,2))</f>
        <v>1.35</v>
      </c>
      <c r="AF119" s="604">
        <f t="shared" ref="AF119:AF127" si="426">IF($Y119="--","--",IF($AB119&lt;=2,$Y119+1,($Y119+1)+ROUNDUP($AB119-2,0)*0.1))</f>
        <v>2.2000000000000002</v>
      </c>
      <c r="AG119" s="605">
        <f t="shared" ref="AG119:AG127" si="427">IF($D119=0.4,0.92,IF($D119=0.6,0.68,IF($D119=0.8,0.74,IF($D119=1,0.7,IF($D119=1.2,0.66,IF($D119=1.5,0.6,IF($D119&lt;=2,(2.4-(D119+0.3)),"--")))))))</f>
        <v>0.92</v>
      </c>
      <c r="AH119" s="595">
        <f t="shared" ref="AH119:AH127" si="428">IF($Y119="--","--",IF($AE119&lt;=$W$4,ROUND(IF($AE119&lt;1.5,$AE119*$AF119*$AG119,1.5*$AF119*$AG119),2),0))</f>
        <v>2.73</v>
      </c>
      <c r="AI119" s="595">
        <f t="shared" ref="AI119:AI127" si="429">IF($Y119="--","--",IF($AE119&gt;$W$4,ROUND(IF($AE119&lt;1.5,$AE119*$AF119*$AG119,1.5*$AF119*$AG119),2),0))</f>
        <v>0</v>
      </c>
      <c r="AJ119" s="595">
        <f t="shared" ref="AJ119:AJ127" si="430">IF($Y119="--","--",IF($AE119&gt;$W$4,ROUND(IF($AE119&lt;1.5,0,IF($AE119&gt;3,1.5*$AF119*$AG119,($AE119-1.5)*$AF119*$AG119)),2),0))</f>
        <v>0</v>
      </c>
      <c r="AK119" s="595">
        <f t="shared" ref="AK119:AK127" si="431">IF($Y119="--","--",IF($AE119&gt;$W$4,ROUND(IF($AE119&lt;3,0,IF($AE119&gt;4.5,1.5*$AF119*$AG119,($AE119-3)*$AF119*$AG119)),2),0))</f>
        <v>0</v>
      </c>
      <c r="AL119" s="595">
        <f t="shared" ref="AL119:AL127" si="432">IF($Y119="--","--",IF($AE119&gt;$W$4,ROUND(IF($AE119&lt;4.5,0,IF($AE119&gt;6,($AE119-4.5)*$AF119*$AG119,($AE119-4.5)*$AF119*$AG119)),2),0))</f>
        <v>0</v>
      </c>
      <c r="AM119" s="596">
        <f t="shared" ref="AM119:AM127" si="433">IF($Y119="--","--",IF($AE119&gt;$W$4, IF( $AE119&lt;=4,   ROUND(($AG119*4)*($AE119+0.5)*2,2),   0),0))</f>
        <v>0</v>
      </c>
      <c r="AN119" s="732">
        <f t="shared" ref="AN119:AN127" si="434">IF($Y119="--","--",IF($AE119&gt;$W$4, IF( $AE119&gt;4,   ROUND(($AG119*4)*($AE119+0.5)*2,2),   0),0))</f>
        <v>0</v>
      </c>
      <c r="AO119" s="144" t="s">
        <v>24499</v>
      </c>
      <c r="AP119" s="379" t="s">
        <v>23695</v>
      </c>
      <c r="AQ119" s="453" t="s">
        <v>24500</v>
      </c>
      <c r="AR119" s="416">
        <v>0.4</v>
      </c>
      <c r="AS119" s="504"/>
      <c r="AT119" s="504"/>
      <c r="AU119" s="142">
        <v>35</v>
      </c>
      <c r="AV119" s="416">
        <f t="shared" ref="AV119:AV127" si="435">IF($Y119="--","--",Y119+0.2)</f>
        <v>1.4</v>
      </c>
      <c r="AW119" s="603" t="s">
        <v>1</v>
      </c>
      <c r="AX119" s="504">
        <f t="shared" ref="AX119:AX127" si="436">AV119</f>
        <v>1.4</v>
      </c>
      <c r="AY119" s="384">
        <f t="shared" ref="AY119:AY127" si="437">IF(D119&gt;2,AU119,AU119-AV119)</f>
        <v>33.6</v>
      </c>
      <c r="AZ119" s="384">
        <f t="shared" ref="AZ119:AZ127" si="438">N119</f>
        <v>0.1</v>
      </c>
      <c r="BA119" s="384">
        <f t="shared" ref="BA119:BA127" si="439">P119</f>
        <v>1.08</v>
      </c>
      <c r="BB119" s="382">
        <f t="shared" ref="BB119:BB127" si="440">IF(F119=0,IF(ROUND( AY119 * ( ( (N119*P119) +  ( ((D119+M119*2)/6)*P119 ) ) - ROUND(  ((D119+M119*2)^2)   *   (   ( PI()*96.379 / (4*360) )  -  ( (SIN((96.379/2)*PI()/180)) * (COS((96.379/2)*PI()/180)) / 4 )   ), 4) ),2),   ROUND( AY119 * ( ( (N119*P119) +  ( ((D119+M119*2)/4)*P119 ) ) - ROUND(  ((D119+M119*2)^2)   *   (   ( PI()*120 / (4*360) )  -  ( (SIN((120/2)*PI()/180)) * (COS((120/2)*PI()/180)) / 4 )   ), 4) ),2)),0)</f>
        <v>6.79</v>
      </c>
      <c r="BC119" s="265">
        <f t="shared" ref="BC119:BC127" si="441">IF(F119&gt;0,ROUND(AY119*N119*P119,2),0)</f>
        <v>0</v>
      </c>
      <c r="BD119" s="265">
        <f t="shared" ref="BD119:BD127" si="442">SUM(Q119:U119,AH119:AL119)</f>
        <v>51.87</v>
      </c>
      <c r="BE119" s="265">
        <f t="shared" ref="BE119:BE127" si="443">IF(F119=0, ROUND( ( PI()*( (D119+M119*2)^2 ) / 4  ) * AY119,2),  ROUND( (D119+M119*2)*(F119+M119*2) * AY119,2))</f>
        <v>6.08</v>
      </c>
      <c r="BF119" s="607">
        <f t="shared" ref="BF119:BF127" si="444">IF(($I119+M119-0.15)&lt;=2,($I119+M119+0.15),IF(($I119+M119)&lt;=3,2.35,($I119+M119+0.2)-0.85))</f>
        <v>1.35</v>
      </c>
      <c r="BG119" s="607">
        <f t="shared" ref="BG119:BG127" si="445">IF(D119&gt;2,   (I119-F119-M119-0.11),IF(($I119+M119)&lt;=2,0,IF(($I119+M119)&gt;3,0.85,(I119+M119+0.2-BF119))))</f>
        <v>0</v>
      </c>
      <c r="BH119" s="607">
        <f t="shared" ref="BH119:BH127" si="446">IF(D119&gt;2,  ROUND(((1.42+0.4)+(0.91+0.4))*2*BG119,2), ROUND(AV119*AX119*BF119,2))</f>
        <v>2.65</v>
      </c>
      <c r="BI119" s="607">
        <f t="shared" ref="BI119:BI127" si="447">ROUND(((PI()*0.9^2)/4)*BG119,2)</f>
        <v>0</v>
      </c>
      <c r="BJ119" s="116">
        <f t="shared" ref="BJ119:BJ127" si="448">ROUND(BD119-BE119-BH119-BI119-BB119-BC119,2)</f>
        <v>36.35</v>
      </c>
      <c r="BK119" s="95"/>
    </row>
    <row r="120" spans="1:63" ht="14.25" x14ac:dyDescent="0.3">
      <c r="A120" s="144" t="s">
        <v>24500</v>
      </c>
      <c r="B120" s="379" t="s">
        <v>23695</v>
      </c>
      <c r="C120" s="145" t="s">
        <v>24501</v>
      </c>
      <c r="D120" s="416">
        <v>0.4</v>
      </c>
      <c r="E120" s="504"/>
      <c r="F120" s="504"/>
      <c r="G120" s="416" t="s">
        <v>23864</v>
      </c>
      <c r="H120" s="142">
        <v>35</v>
      </c>
      <c r="I120" s="143">
        <v>1.1600000000000001</v>
      </c>
      <c r="J120" s="143">
        <v>1.1600000000000001</v>
      </c>
      <c r="K120" s="452">
        <v>0</v>
      </c>
      <c r="L120" s="382">
        <f t="shared" si="407"/>
        <v>1.1599999999999999</v>
      </c>
      <c r="M120" s="383">
        <f t="shared" si="408"/>
        <v>0.04</v>
      </c>
      <c r="N120" s="383">
        <f t="shared" si="409"/>
        <v>0.1</v>
      </c>
      <c r="O120" s="382">
        <f t="shared" si="410"/>
        <v>1.3</v>
      </c>
      <c r="P120" s="382">
        <f t="shared" si="411"/>
        <v>1.08</v>
      </c>
      <c r="Q120" s="385">
        <f t="shared" si="412"/>
        <v>49.14</v>
      </c>
      <c r="R120" s="385">
        <f t="shared" si="413"/>
        <v>0</v>
      </c>
      <c r="S120" s="385">
        <f t="shared" si="414"/>
        <v>0</v>
      </c>
      <c r="T120" s="385">
        <f t="shared" si="415"/>
        <v>0</v>
      </c>
      <c r="U120" s="385">
        <f t="shared" si="416"/>
        <v>0</v>
      </c>
      <c r="V120" s="384">
        <f t="shared" si="417"/>
        <v>0</v>
      </c>
      <c r="W120" s="726">
        <f t="shared" si="418"/>
        <v>0</v>
      </c>
      <c r="X120" s="144" t="str">
        <f t="shared" si="419"/>
        <v>EI2</v>
      </c>
      <c r="Y120" s="416">
        <f t="shared" si="420"/>
        <v>1.2</v>
      </c>
      <c r="Z120" s="603" t="s">
        <v>1</v>
      </c>
      <c r="AA120" s="504">
        <f t="shared" si="421"/>
        <v>1.2</v>
      </c>
      <c r="AB120" s="591">
        <f t="shared" si="422"/>
        <v>1.1600000000000001</v>
      </c>
      <c r="AC120" s="592">
        <f t="shared" si="423"/>
        <v>0.04</v>
      </c>
      <c r="AD120" s="592">
        <f t="shared" si="424"/>
        <v>0.15</v>
      </c>
      <c r="AE120" s="593">
        <f t="shared" si="425"/>
        <v>1.35</v>
      </c>
      <c r="AF120" s="604">
        <f t="shared" si="426"/>
        <v>2.2000000000000002</v>
      </c>
      <c r="AG120" s="605">
        <f t="shared" si="427"/>
        <v>0.92</v>
      </c>
      <c r="AH120" s="595">
        <f t="shared" si="428"/>
        <v>2.73</v>
      </c>
      <c r="AI120" s="595">
        <f t="shared" si="429"/>
        <v>0</v>
      </c>
      <c r="AJ120" s="595">
        <f t="shared" si="430"/>
        <v>0</v>
      </c>
      <c r="AK120" s="595">
        <f t="shared" si="431"/>
        <v>0</v>
      </c>
      <c r="AL120" s="595">
        <f t="shared" si="432"/>
        <v>0</v>
      </c>
      <c r="AM120" s="596">
        <f t="shared" si="433"/>
        <v>0</v>
      </c>
      <c r="AN120" s="732">
        <f t="shared" si="434"/>
        <v>0</v>
      </c>
      <c r="AO120" s="144" t="s">
        <v>24500</v>
      </c>
      <c r="AP120" s="379" t="s">
        <v>23695</v>
      </c>
      <c r="AQ120" s="453" t="s">
        <v>24501</v>
      </c>
      <c r="AR120" s="416">
        <v>0.4</v>
      </c>
      <c r="AS120" s="504"/>
      <c r="AT120" s="504"/>
      <c r="AU120" s="142">
        <v>35</v>
      </c>
      <c r="AV120" s="416">
        <f t="shared" si="435"/>
        <v>1.4</v>
      </c>
      <c r="AW120" s="603" t="s">
        <v>1</v>
      </c>
      <c r="AX120" s="504">
        <f t="shared" si="436"/>
        <v>1.4</v>
      </c>
      <c r="AY120" s="384">
        <f t="shared" si="437"/>
        <v>33.6</v>
      </c>
      <c r="AZ120" s="384">
        <f t="shared" si="438"/>
        <v>0.1</v>
      </c>
      <c r="BA120" s="384">
        <f t="shared" si="439"/>
        <v>1.08</v>
      </c>
      <c r="BB120" s="382">
        <f t="shared" si="440"/>
        <v>6.79</v>
      </c>
      <c r="BC120" s="265">
        <f t="shared" si="441"/>
        <v>0</v>
      </c>
      <c r="BD120" s="265">
        <f t="shared" si="442"/>
        <v>51.87</v>
      </c>
      <c r="BE120" s="265">
        <f t="shared" si="443"/>
        <v>6.08</v>
      </c>
      <c r="BF120" s="607">
        <f t="shared" si="444"/>
        <v>1.35</v>
      </c>
      <c r="BG120" s="607">
        <f t="shared" si="445"/>
        <v>0</v>
      </c>
      <c r="BH120" s="607">
        <f t="shared" si="446"/>
        <v>2.65</v>
      </c>
      <c r="BI120" s="607">
        <f t="shared" si="447"/>
        <v>0</v>
      </c>
      <c r="BJ120" s="116">
        <f t="shared" si="448"/>
        <v>36.35</v>
      </c>
      <c r="BK120" s="95"/>
    </row>
    <row r="121" spans="1:63" ht="14.25" x14ac:dyDescent="0.3">
      <c r="A121" s="144" t="s">
        <v>24501</v>
      </c>
      <c r="B121" s="379" t="s">
        <v>23695</v>
      </c>
      <c r="C121" s="145" t="s">
        <v>24502</v>
      </c>
      <c r="D121" s="416">
        <v>0.4</v>
      </c>
      <c r="E121" s="504"/>
      <c r="F121" s="504"/>
      <c r="G121" s="416" t="s">
        <v>23864</v>
      </c>
      <c r="H121" s="142">
        <v>35</v>
      </c>
      <c r="I121" s="143">
        <v>1.1600000000000001</v>
      </c>
      <c r="J121" s="143">
        <v>1.001000000000003</v>
      </c>
      <c r="K121" s="452">
        <v>0</v>
      </c>
      <c r="L121" s="382">
        <f t="shared" si="407"/>
        <v>1.08</v>
      </c>
      <c r="M121" s="383">
        <f t="shared" si="408"/>
        <v>0.04</v>
      </c>
      <c r="N121" s="383">
        <f t="shared" si="409"/>
        <v>0.1</v>
      </c>
      <c r="O121" s="382">
        <f t="shared" si="410"/>
        <v>1.2200000000000002</v>
      </c>
      <c r="P121" s="382">
        <f t="shared" si="411"/>
        <v>1.08</v>
      </c>
      <c r="Q121" s="385">
        <f t="shared" si="412"/>
        <v>46.12</v>
      </c>
      <c r="R121" s="385">
        <f t="shared" si="413"/>
        <v>0</v>
      </c>
      <c r="S121" s="385">
        <f t="shared" si="414"/>
        <v>0</v>
      </c>
      <c r="T121" s="385">
        <f t="shared" si="415"/>
        <v>0</v>
      </c>
      <c r="U121" s="385">
        <f t="shared" si="416"/>
        <v>0</v>
      </c>
      <c r="V121" s="384">
        <f t="shared" si="417"/>
        <v>0</v>
      </c>
      <c r="W121" s="726">
        <f t="shared" si="418"/>
        <v>0</v>
      </c>
      <c r="X121" s="144" t="str">
        <f t="shared" si="419"/>
        <v>EI3</v>
      </c>
      <c r="Y121" s="416">
        <f t="shared" si="420"/>
        <v>1.2</v>
      </c>
      <c r="Z121" s="603" t="s">
        <v>1</v>
      </c>
      <c r="AA121" s="504">
        <f t="shared" si="421"/>
        <v>1.2</v>
      </c>
      <c r="AB121" s="591">
        <f t="shared" si="422"/>
        <v>1.1600000000000001</v>
      </c>
      <c r="AC121" s="592">
        <f t="shared" si="423"/>
        <v>0.04</v>
      </c>
      <c r="AD121" s="592">
        <f t="shared" si="424"/>
        <v>0.15</v>
      </c>
      <c r="AE121" s="593">
        <f t="shared" si="425"/>
        <v>1.35</v>
      </c>
      <c r="AF121" s="604">
        <f t="shared" si="426"/>
        <v>2.2000000000000002</v>
      </c>
      <c r="AG121" s="605">
        <f t="shared" si="427"/>
        <v>0.92</v>
      </c>
      <c r="AH121" s="595">
        <f t="shared" si="428"/>
        <v>2.73</v>
      </c>
      <c r="AI121" s="595">
        <f t="shared" si="429"/>
        <v>0</v>
      </c>
      <c r="AJ121" s="595">
        <f t="shared" si="430"/>
        <v>0</v>
      </c>
      <c r="AK121" s="595">
        <f t="shared" si="431"/>
        <v>0</v>
      </c>
      <c r="AL121" s="595">
        <f t="shared" si="432"/>
        <v>0</v>
      </c>
      <c r="AM121" s="596">
        <f t="shared" si="433"/>
        <v>0</v>
      </c>
      <c r="AN121" s="732">
        <f t="shared" si="434"/>
        <v>0</v>
      </c>
      <c r="AO121" s="144" t="s">
        <v>24501</v>
      </c>
      <c r="AP121" s="379" t="s">
        <v>23695</v>
      </c>
      <c r="AQ121" s="453" t="s">
        <v>24502</v>
      </c>
      <c r="AR121" s="416">
        <v>0.4</v>
      </c>
      <c r="AS121" s="504"/>
      <c r="AT121" s="504"/>
      <c r="AU121" s="142">
        <v>35</v>
      </c>
      <c r="AV121" s="416">
        <f t="shared" si="435"/>
        <v>1.4</v>
      </c>
      <c r="AW121" s="603" t="s">
        <v>1</v>
      </c>
      <c r="AX121" s="504">
        <f t="shared" si="436"/>
        <v>1.4</v>
      </c>
      <c r="AY121" s="384">
        <f t="shared" si="437"/>
        <v>33.6</v>
      </c>
      <c r="AZ121" s="384">
        <f t="shared" si="438"/>
        <v>0.1</v>
      </c>
      <c r="BA121" s="384">
        <f t="shared" si="439"/>
        <v>1.08</v>
      </c>
      <c r="BB121" s="382">
        <f t="shared" si="440"/>
        <v>6.79</v>
      </c>
      <c r="BC121" s="265">
        <f t="shared" si="441"/>
        <v>0</v>
      </c>
      <c r="BD121" s="265">
        <f t="shared" si="442"/>
        <v>48.849999999999994</v>
      </c>
      <c r="BE121" s="265">
        <f t="shared" si="443"/>
        <v>6.08</v>
      </c>
      <c r="BF121" s="607">
        <f t="shared" si="444"/>
        <v>1.35</v>
      </c>
      <c r="BG121" s="607">
        <f t="shared" si="445"/>
        <v>0</v>
      </c>
      <c r="BH121" s="607">
        <f t="shared" si="446"/>
        <v>2.65</v>
      </c>
      <c r="BI121" s="607">
        <f t="shared" si="447"/>
        <v>0</v>
      </c>
      <c r="BJ121" s="116">
        <f t="shared" si="448"/>
        <v>33.33</v>
      </c>
      <c r="BK121" s="95"/>
    </row>
    <row r="122" spans="1:63" ht="14.25" x14ac:dyDescent="0.3">
      <c r="A122" s="144" t="s">
        <v>24502</v>
      </c>
      <c r="B122" s="379" t="s">
        <v>23695</v>
      </c>
      <c r="C122" s="145" t="s">
        <v>24503</v>
      </c>
      <c r="D122" s="416">
        <v>0.4</v>
      </c>
      <c r="E122" s="504"/>
      <c r="F122" s="504"/>
      <c r="G122" s="416" t="s">
        <v>23864</v>
      </c>
      <c r="H122" s="142">
        <v>26</v>
      </c>
      <c r="I122" s="143">
        <v>1.001000000000003</v>
      </c>
      <c r="J122" s="143">
        <v>1.001000000000003</v>
      </c>
      <c r="K122" s="452">
        <v>0.1</v>
      </c>
      <c r="L122" s="382">
        <f t="shared" si="407"/>
        <v>1</v>
      </c>
      <c r="M122" s="383">
        <f t="shared" si="408"/>
        <v>0.04</v>
      </c>
      <c r="N122" s="383">
        <f t="shared" si="409"/>
        <v>0.1</v>
      </c>
      <c r="O122" s="382">
        <f t="shared" si="410"/>
        <v>1.1400000000000001</v>
      </c>
      <c r="P122" s="382">
        <f t="shared" si="411"/>
        <v>1.08</v>
      </c>
      <c r="Q122" s="385">
        <f t="shared" si="412"/>
        <v>32.01</v>
      </c>
      <c r="R122" s="385">
        <f t="shared" si="413"/>
        <v>0</v>
      </c>
      <c r="S122" s="385">
        <f t="shared" si="414"/>
        <v>0</v>
      </c>
      <c r="T122" s="385">
        <f t="shared" si="415"/>
        <v>0</v>
      </c>
      <c r="U122" s="385">
        <f t="shared" si="416"/>
        <v>0</v>
      </c>
      <c r="V122" s="384">
        <f t="shared" si="417"/>
        <v>0</v>
      </c>
      <c r="W122" s="726">
        <f t="shared" si="418"/>
        <v>0</v>
      </c>
      <c r="X122" s="144" t="str">
        <f t="shared" si="419"/>
        <v>EI4</v>
      </c>
      <c r="Y122" s="416">
        <f t="shared" si="420"/>
        <v>1.2</v>
      </c>
      <c r="Z122" s="603" t="s">
        <v>1</v>
      </c>
      <c r="AA122" s="504">
        <f t="shared" si="421"/>
        <v>1.2</v>
      </c>
      <c r="AB122" s="591">
        <f t="shared" si="422"/>
        <v>1.001000000000003</v>
      </c>
      <c r="AC122" s="592">
        <f t="shared" si="423"/>
        <v>0.04</v>
      </c>
      <c r="AD122" s="592">
        <f t="shared" si="424"/>
        <v>0.15</v>
      </c>
      <c r="AE122" s="593">
        <f t="shared" si="425"/>
        <v>1.19</v>
      </c>
      <c r="AF122" s="604">
        <f t="shared" si="426"/>
        <v>2.2000000000000002</v>
      </c>
      <c r="AG122" s="605">
        <f t="shared" si="427"/>
        <v>0.92</v>
      </c>
      <c r="AH122" s="595">
        <f t="shared" si="428"/>
        <v>2.41</v>
      </c>
      <c r="AI122" s="595">
        <f t="shared" si="429"/>
        <v>0</v>
      </c>
      <c r="AJ122" s="595">
        <f t="shared" si="430"/>
        <v>0</v>
      </c>
      <c r="AK122" s="595">
        <f t="shared" si="431"/>
        <v>0</v>
      </c>
      <c r="AL122" s="595">
        <f t="shared" si="432"/>
        <v>0</v>
      </c>
      <c r="AM122" s="596">
        <f t="shared" si="433"/>
        <v>0</v>
      </c>
      <c r="AN122" s="732">
        <f t="shared" si="434"/>
        <v>0</v>
      </c>
      <c r="AO122" s="144" t="s">
        <v>24502</v>
      </c>
      <c r="AP122" s="379" t="s">
        <v>23695</v>
      </c>
      <c r="AQ122" s="453" t="s">
        <v>24503</v>
      </c>
      <c r="AR122" s="416">
        <v>0.4</v>
      </c>
      <c r="AS122" s="504"/>
      <c r="AT122" s="504"/>
      <c r="AU122" s="142">
        <v>26</v>
      </c>
      <c r="AV122" s="416">
        <f t="shared" si="435"/>
        <v>1.4</v>
      </c>
      <c r="AW122" s="603" t="s">
        <v>1</v>
      </c>
      <c r="AX122" s="504">
        <f t="shared" si="436"/>
        <v>1.4</v>
      </c>
      <c r="AY122" s="384">
        <f t="shared" si="437"/>
        <v>24.6</v>
      </c>
      <c r="AZ122" s="384">
        <f t="shared" si="438"/>
        <v>0.1</v>
      </c>
      <c r="BA122" s="384">
        <f t="shared" si="439"/>
        <v>1.08</v>
      </c>
      <c r="BB122" s="382">
        <f t="shared" si="440"/>
        <v>4.97</v>
      </c>
      <c r="BC122" s="265">
        <f t="shared" si="441"/>
        <v>0</v>
      </c>
      <c r="BD122" s="265">
        <f t="shared" si="442"/>
        <v>34.42</v>
      </c>
      <c r="BE122" s="265">
        <f t="shared" si="443"/>
        <v>4.45</v>
      </c>
      <c r="BF122" s="607">
        <f t="shared" si="444"/>
        <v>1.1910000000000029</v>
      </c>
      <c r="BG122" s="607">
        <f t="shared" si="445"/>
        <v>0</v>
      </c>
      <c r="BH122" s="607">
        <f t="shared" si="446"/>
        <v>2.33</v>
      </c>
      <c r="BI122" s="607">
        <f t="shared" si="447"/>
        <v>0</v>
      </c>
      <c r="BJ122" s="116">
        <f t="shared" si="448"/>
        <v>22.67</v>
      </c>
      <c r="BK122" s="95"/>
    </row>
    <row r="123" spans="1:63" ht="14.25" x14ac:dyDescent="0.3">
      <c r="A123" s="144" t="s">
        <v>24503</v>
      </c>
      <c r="B123" s="379" t="s">
        <v>23695</v>
      </c>
      <c r="C123" s="145" t="s">
        <v>24504</v>
      </c>
      <c r="D123" s="416">
        <v>0.4</v>
      </c>
      <c r="E123" s="504"/>
      <c r="F123" s="504"/>
      <c r="G123" s="416" t="s">
        <v>23864</v>
      </c>
      <c r="H123" s="142">
        <v>29</v>
      </c>
      <c r="I123" s="143">
        <v>1.1010000000000026</v>
      </c>
      <c r="J123" s="143">
        <v>1.1010000000000026</v>
      </c>
      <c r="K123" s="452">
        <v>0</v>
      </c>
      <c r="L123" s="382">
        <f t="shared" si="407"/>
        <v>1.1000000000000001</v>
      </c>
      <c r="M123" s="383">
        <f t="shared" si="408"/>
        <v>0.04</v>
      </c>
      <c r="N123" s="383">
        <f t="shared" si="409"/>
        <v>0.1</v>
      </c>
      <c r="O123" s="382">
        <f t="shared" si="410"/>
        <v>1.2400000000000002</v>
      </c>
      <c r="P123" s="382">
        <f t="shared" si="411"/>
        <v>1.08</v>
      </c>
      <c r="Q123" s="385">
        <f t="shared" si="412"/>
        <v>38.840000000000003</v>
      </c>
      <c r="R123" s="385">
        <f t="shared" si="413"/>
        <v>0</v>
      </c>
      <c r="S123" s="385">
        <f t="shared" si="414"/>
        <v>0</v>
      </c>
      <c r="T123" s="385">
        <f t="shared" si="415"/>
        <v>0</v>
      </c>
      <c r="U123" s="385">
        <f t="shared" si="416"/>
        <v>0</v>
      </c>
      <c r="V123" s="384">
        <f t="shared" si="417"/>
        <v>0</v>
      </c>
      <c r="W123" s="726">
        <f t="shared" si="418"/>
        <v>0</v>
      </c>
      <c r="X123" s="144" t="str">
        <f t="shared" si="419"/>
        <v>EI5</v>
      </c>
      <c r="Y123" s="416">
        <f t="shared" si="420"/>
        <v>1.2</v>
      </c>
      <c r="Z123" s="603" t="s">
        <v>1</v>
      </c>
      <c r="AA123" s="504">
        <f t="shared" si="421"/>
        <v>1.2</v>
      </c>
      <c r="AB123" s="591">
        <f t="shared" si="422"/>
        <v>1.1010000000000026</v>
      </c>
      <c r="AC123" s="592">
        <f t="shared" si="423"/>
        <v>0.04</v>
      </c>
      <c r="AD123" s="592">
        <f t="shared" si="424"/>
        <v>0.15</v>
      </c>
      <c r="AE123" s="593">
        <f t="shared" si="425"/>
        <v>1.29</v>
      </c>
      <c r="AF123" s="604">
        <f t="shared" si="426"/>
        <v>2.2000000000000002</v>
      </c>
      <c r="AG123" s="605">
        <f t="shared" si="427"/>
        <v>0.92</v>
      </c>
      <c r="AH123" s="595">
        <f t="shared" si="428"/>
        <v>2.61</v>
      </c>
      <c r="AI123" s="595">
        <f t="shared" si="429"/>
        <v>0</v>
      </c>
      <c r="AJ123" s="595">
        <f t="shared" si="430"/>
        <v>0</v>
      </c>
      <c r="AK123" s="595">
        <f t="shared" si="431"/>
        <v>0</v>
      </c>
      <c r="AL123" s="595">
        <f t="shared" si="432"/>
        <v>0</v>
      </c>
      <c r="AM123" s="596">
        <f t="shared" si="433"/>
        <v>0</v>
      </c>
      <c r="AN123" s="732">
        <f t="shared" si="434"/>
        <v>0</v>
      </c>
      <c r="AO123" s="144" t="s">
        <v>24503</v>
      </c>
      <c r="AP123" s="379" t="s">
        <v>23695</v>
      </c>
      <c r="AQ123" s="453" t="s">
        <v>24504</v>
      </c>
      <c r="AR123" s="416">
        <v>0.4</v>
      </c>
      <c r="AS123" s="504"/>
      <c r="AT123" s="504"/>
      <c r="AU123" s="142">
        <v>29</v>
      </c>
      <c r="AV123" s="416">
        <f t="shared" si="435"/>
        <v>1.4</v>
      </c>
      <c r="AW123" s="603" t="s">
        <v>1</v>
      </c>
      <c r="AX123" s="504">
        <f t="shared" si="436"/>
        <v>1.4</v>
      </c>
      <c r="AY123" s="384">
        <f t="shared" si="437"/>
        <v>27.6</v>
      </c>
      <c r="AZ123" s="384">
        <f t="shared" si="438"/>
        <v>0.1</v>
      </c>
      <c r="BA123" s="384">
        <f t="shared" si="439"/>
        <v>1.08</v>
      </c>
      <c r="BB123" s="382">
        <f t="shared" si="440"/>
        <v>5.58</v>
      </c>
      <c r="BC123" s="265">
        <f t="shared" si="441"/>
        <v>0</v>
      </c>
      <c r="BD123" s="265">
        <f t="shared" si="442"/>
        <v>41.45</v>
      </c>
      <c r="BE123" s="265">
        <f t="shared" si="443"/>
        <v>4.99</v>
      </c>
      <c r="BF123" s="607">
        <f t="shared" si="444"/>
        <v>1.2910000000000026</v>
      </c>
      <c r="BG123" s="607">
        <f t="shared" si="445"/>
        <v>0</v>
      </c>
      <c r="BH123" s="607">
        <f t="shared" si="446"/>
        <v>2.5299999999999998</v>
      </c>
      <c r="BI123" s="607">
        <f t="shared" si="447"/>
        <v>0</v>
      </c>
      <c r="BJ123" s="116">
        <f t="shared" si="448"/>
        <v>28.35</v>
      </c>
      <c r="BK123" s="95"/>
    </row>
    <row r="124" spans="1:63" ht="14.25" x14ac:dyDescent="0.3">
      <c r="A124" s="144" t="s">
        <v>24504</v>
      </c>
      <c r="B124" s="379" t="s">
        <v>23695</v>
      </c>
      <c r="C124" s="145" t="s">
        <v>24505</v>
      </c>
      <c r="D124" s="416">
        <v>0.4</v>
      </c>
      <c r="E124" s="504"/>
      <c r="F124" s="504"/>
      <c r="G124" s="416" t="s">
        <v>23864</v>
      </c>
      <c r="H124" s="142">
        <v>35</v>
      </c>
      <c r="I124" s="143">
        <v>1.1010000000000026</v>
      </c>
      <c r="J124" s="143">
        <v>1.1410000000000018</v>
      </c>
      <c r="K124" s="452">
        <v>0.2</v>
      </c>
      <c r="L124" s="382">
        <f t="shared" si="407"/>
        <v>1.1200000000000001</v>
      </c>
      <c r="M124" s="383">
        <f t="shared" si="408"/>
        <v>0.04</v>
      </c>
      <c r="N124" s="383">
        <f t="shared" si="409"/>
        <v>0.1</v>
      </c>
      <c r="O124" s="382">
        <f t="shared" si="410"/>
        <v>1.2600000000000002</v>
      </c>
      <c r="P124" s="382">
        <f t="shared" si="411"/>
        <v>1.08</v>
      </c>
      <c r="Q124" s="385">
        <f t="shared" si="412"/>
        <v>47.63</v>
      </c>
      <c r="R124" s="385">
        <f t="shared" si="413"/>
        <v>0</v>
      </c>
      <c r="S124" s="385">
        <f t="shared" si="414"/>
        <v>0</v>
      </c>
      <c r="T124" s="385">
        <f t="shared" si="415"/>
        <v>0</v>
      </c>
      <c r="U124" s="385">
        <f t="shared" si="416"/>
        <v>0</v>
      </c>
      <c r="V124" s="384">
        <f t="shared" si="417"/>
        <v>0</v>
      </c>
      <c r="W124" s="726">
        <f t="shared" si="418"/>
        <v>0</v>
      </c>
      <c r="X124" s="144" t="str">
        <f t="shared" si="419"/>
        <v>EI6</v>
      </c>
      <c r="Y124" s="416">
        <f t="shared" si="420"/>
        <v>1.2</v>
      </c>
      <c r="Z124" s="603" t="s">
        <v>1</v>
      </c>
      <c r="AA124" s="504">
        <f t="shared" si="421"/>
        <v>1.2</v>
      </c>
      <c r="AB124" s="591">
        <f t="shared" si="422"/>
        <v>1.1010000000000026</v>
      </c>
      <c r="AC124" s="592">
        <f t="shared" si="423"/>
        <v>0.04</v>
      </c>
      <c r="AD124" s="592">
        <f t="shared" si="424"/>
        <v>0.15</v>
      </c>
      <c r="AE124" s="593">
        <f t="shared" si="425"/>
        <v>1.29</v>
      </c>
      <c r="AF124" s="604">
        <f t="shared" si="426"/>
        <v>2.2000000000000002</v>
      </c>
      <c r="AG124" s="605">
        <f t="shared" si="427"/>
        <v>0.92</v>
      </c>
      <c r="AH124" s="595">
        <f t="shared" si="428"/>
        <v>2.61</v>
      </c>
      <c r="AI124" s="595">
        <f t="shared" si="429"/>
        <v>0</v>
      </c>
      <c r="AJ124" s="595">
        <f t="shared" si="430"/>
        <v>0</v>
      </c>
      <c r="AK124" s="595">
        <f t="shared" si="431"/>
        <v>0</v>
      </c>
      <c r="AL124" s="595">
        <f t="shared" si="432"/>
        <v>0</v>
      </c>
      <c r="AM124" s="596">
        <f t="shared" si="433"/>
        <v>0</v>
      </c>
      <c r="AN124" s="732">
        <f t="shared" si="434"/>
        <v>0</v>
      </c>
      <c r="AO124" s="144" t="s">
        <v>24504</v>
      </c>
      <c r="AP124" s="379" t="s">
        <v>23695</v>
      </c>
      <c r="AQ124" s="453" t="s">
        <v>24505</v>
      </c>
      <c r="AR124" s="416">
        <v>0.4</v>
      </c>
      <c r="AS124" s="504"/>
      <c r="AT124" s="504"/>
      <c r="AU124" s="142">
        <v>35</v>
      </c>
      <c r="AV124" s="416">
        <f t="shared" si="435"/>
        <v>1.4</v>
      </c>
      <c r="AW124" s="603" t="s">
        <v>1</v>
      </c>
      <c r="AX124" s="504">
        <f t="shared" si="436"/>
        <v>1.4</v>
      </c>
      <c r="AY124" s="384">
        <f t="shared" si="437"/>
        <v>33.6</v>
      </c>
      <c r="AZ124" s="384">
        <f t="shared" si="438"/>
        <v>0.1</v>
      </c>
      <c r="BA124" s="384">
        <f t="shared" si="439"/>
        <v>1.08</v>
      </c>
      <c r="BB124" s="382">
        <f t="shared" si="440"/>
        <v>6.79</v>
      </c>
      <c r="BC124" s="265">
        <f t="shared" si="441"/>
        <v>0</v>
      </c>
      <c r="BD124" s="265">
        <f t="shared" si="442"/>
        <v>50.24</v>
      </c>
      <c r="BE124" s="265">
        <f t="shared" si="443"/>
        <v>6.08</v>
      </c>
      <c r="BF124" s="607">
        <f t="shared" si="444"/>
        <v>1.2910000000000026</v>
      </c>
      <c r="BG124" s="607">
        <f t="shared" si="445"/>
        <v>0</v>
      </c>
      <c r="BH124" s="607">
        <f t="shared" si="446"/>
        <v>2.5299999999999998</v>
      </c>
      <c r="BI124" s="607">
        <f t="shared" si="447"/>
        <v>0</v>
      </c>
      <c r="BJ124" s="116">
        <f t="shared" si="448"/>
        <v>34.840000000000003</v>
      </c>
      <c r="BK124" s="95"/>
    </row>
    <row r="125" spans="1:63" ht="14.25" x14ac:dyDescent="0.3">
      <c r="A125" s="144" t="s">
        <v>24505</v>
      </c>
      <c r="B125" s="379" t="s">
        <v>23695</v>
      </c>
      <c r="C125" s="145" t="s">
        <v>24506</v>
      </c>
      <c r="D125" s="416">
        <v>0.6</v>
      </c>
      <c r="E125" s="504"/>
      <c r="F125" s="504"/>
      <c r="G125" s="416" t="s">
        <v>23864</v>
      </c>
      <c r="H125" s="142">
        <v>35</v>
      </c>
      <c r="I125" s="143">
        <v>1.3410000000000011</v>
      </c>
      <c r="J125" s="143">
        <v>1.3395000000000028</v>
      </c>
      <c r="K125" s="452">
        <v>0</v>
      </c>
      <c r="L125" s="382">
        <f t="shared" si="407"/>
        <v>1.34</v>
      </c>
      <c r="M125" s="383">
        <f t="shared" si="408"/>
        <v>0.06</v>
      </c>
      <c r="N125" s="383">
        <f t="shared" si="409"/>
        <v>0.12</v>
      </c>
      <c r="O125" s="382">
        <f t="shared" si="410"/>
        <v>1.52</v>
      </c>
      <c r="P125" s="382">
        <f t="shared" si="411"/>
        <v>1.3199999999999998</v>
      </c>
      <c r="Q125" s="385">
        <f t="shared" si="412"/>
        <v>0</v>
      </c>
      <c r="R125" s="385">
        <f t="shared" si="413"/>
        <v>69.3</v>
      </c>
      <c r="S125" s="385">
        <f t="shared" si="414"/>
        <v>0.92</v>
      </c>
      <c r="T125" s="385">
        <f t="shared" si="415"/>
        <v>0</v>
      </c>
      <c r="U125" s="385">
        <f t="shared" si="416"/>
        <v>0</v>
      </c>
      <c r="V125" s="384">
        <f t="shared" si="417"/>
        <v>141.4</v>
      </c>
      <c r="W125" s="726">
        <f t="shared" si="418"/>
        <v>0</v>
      </c>
      <c r="X125" s="144" t="str">
        <f t="shared" si="419"/>
        <v>EI7</v>
      </c>
      <c r="Y125" s="416">
        <f t="shared" si="420"/>
        <v>1.2</v>
      </c>
      <c r="Z125" s="603" t="s">
        <v>1</v>
      </c>
      <c r="AA125" s="504">
        <f t="shared" si="421"/>
        <v>1.2</v>
      </c>
      <c r="AB125" s="591">
        <f t="shared" si="422"/>
        <v>1.3410000000000011</v>
      </c>
      <c r="AC125" s="592">
        <f t="shared" si="423"/>
        <v>0.06</v>
      </c>
      <c r="AD125" s="592">
        <f t="shared" si="424"/>
        <v>0.15</v>
      </c>
      <c r="AE125" s="593">
        <f t="shared" si="425"/>
        <v>1.55</v>
      </c>
      <c r="AF125" s="604">
        <f t="shared" si="426"/>
        <v>2.2000000000000002</v>
      </c>
      <c r="AG125" s="605">
        <f t="shared" si="427"/>
        <v>0.68</v>
      </c>
      <c r="AH125" s="595">
        <f t="shared" si="428"/>
        <v>0</v>
      </c>
      <c r="AI125" s="595">
        <f t="shared" si="429"/>
        <v>2.2400000000000002</v>
      </c>
      <c r="AJ125" s="595">
        <f t="shared" si="430"/>
        <v>7.0000000000000007E-2</v>
      </c>
      <c r="AK125" s="595">
        <f t="shared" si="431"/>
        <v>0</v>
      </c>
      <c r="AL125" s="595">
        <f t="shared" si="432"/>
        <v>0</v>
      </c>
      <c r="AM125" s="596">
        <f t="shared" si="433"/>
        <v>11.15</v>
      </c>
      <c r="AN125" s="732">
        <f t="shared" si="434"/>
        <v>0</v>
      </c>
      <c r="AO125" s="144" t="s">
        <v>24505</v>
      </c>
      <c r="AP125" s="379" t="s">
        <v>23695</v>
      </c>
      <c r="AQ125" s="453" t="s">
        <v>24506</v>
      </c>
      <c r="AR125" s="416">
        <v>0.6</v>
      </c>
      <c r="AS125" s="504"/>
      <c r="AT125" s="504"/>
      <c r="AU125" s="142">
        <v>35</v>
      </c>
      <c r="AV125" s="416">
        <f t="shared" si="435"/>
        <v>1.4</v>
      </c>
      <c r="AW125" s="603" t="s">
        <v>1</v>
      </c>
      <c r="AX125" s="504">
        <f t="shared" si="436"/>
        <v>1.4</v>
      </c>
      <c r="AY125" s="384">
        <f t="shared" si="437"/>
        <v>33.6</v>
      </c>
      <c r="AZ125" s="384">
        <f t="shared" si="438"/>
        <v>0.12</v>
      </c>
      <c r="BA125" s="384">
        <f t="shared" si="439"/>
        <v>1.3199999999999998</v>
      </c>
      <c r="BB125" s="382">
        <f t="shared" si="440"/>
        <v>10.63</v>
      </c>
      <c r="BC125" s="265">
        <f t="shared" si="441"/>
        <v>0</v>
      </c>
      <c r="BD125" s="265">
        <f t="shared" si="442"/>
        <v>72.529999999999987</v>
      </c>
      <c r="BE125" s="265">
        <f t="shared" si="443"/>
        <v>13.68</v>
      </c>
      <c r="BF125" s="607">
        <f t="shared" si="444"/>
        <v>1.551000000000001</v>
      </c>
      <c r="BG125" s="607">
        <f t="shared" si="445"/>
        <v>0</v>
      </c>
      <c r="BH125" s="607">
        <f t="shared" si="446"/>
        <v>3.04</v>
      </c>
      <c r="BI125" s="607">
        <f t="shared" si="447"/>
        <v>0</v>
      </c>
      <c r="BJ125" s="116">
        <f t="shared" si="448"/>
        <v>45.18</v>
      </c>
      <c r="BK125" s="95"/>
    </row>
    <row r="126" spans="1:63" ht="14.25" x14ac:dyDescent="0.3">
      <c r="A126" s="144" t="s">
        <v>24506</v>
      </c>
      <c r="B126" s="379" t="s">
        <v>23695</v>
      </c>
      <c r="C126" s="145" t="s">
        <v>24507</v>
      </c>
      <c r="D126" s="416">
        <v>0.6</v>
      </c>
      <c r="E126" s="504"/>
      <c r="F126" s="504"/>
      <c r="G126" s="416" t="s">
        <v>23864</v>
      </c>
      <c r="H126" s="142">
        <v>35</v>
      </c>
      <c r="I126" s="143">
        <v>1.3395000000000028</v>
      </c>
      <c r="J126" s="143">
        <v>1.3015000000000025</v>
      </c>
      <c r="K126" s="452">
        <v>0</v>
      </c>
      <c r="L126" s="382">
        <f t="shared" si="407"/>
        <v>1.32</v>
      </c>
      <c r="M126" s="383">
        <f t="shared" si="408"/>
        <v>0.06</v>
      </c>
      <c r="N126" s="383">
        <f t="shared" si="409"/>
        <v>0.12</v>
      </c>
      <c r="O126" s="382">
        <f t="shared" si="410"/>
        <v>1.5</v>
      </c>
      <c r="P126" s="382">
        <f t="shared" si="411"/>
        <v>1.3199999999999998</v>
      </c>
      <c r="Q126" s="385">
        <f t="shared" si="412"/>
        <v>69.3</v>
      </c>
      <c r="R126" s="385">
        <f t="shared" si="413"/>
        <v>0</v>
      </c>
      <c r="S126" s="385">
        <f t="shared" si="414"/>
        <v>0</v>
      </c>
      <c r="T126" s="385">
        <f t="shared" si="415"/>
        <v>0</v>
      </c>
      <c r="U126" s="385">
        <f t="shared" si="416"/>
        <v>0</v>
      </c>
      <c r="V126" s="384">
        <f t="shared" si="417"/>
        <v>0</v>
      </c>
      <c r="W126" s="726">
        <f t="shared" si="418"/>
        <v>0</v>
      </c>
      <c r="X126" s="144" t="str">
        <f t="shared" si="419"/>
        <v>EI8</v>
      </c>
      <c r="Y126" s="416">
        <f t="shared" si="420"/>
        <v>1.2</v>
      </c>
      <c r="Z126" s="603" t="s">
        <v>1</v>
      </c>
      <c r="AA126" s="504">
        <f t="shared" si="421"/>
        <v>1.2</v>
      </c>
      <c r="AB126" s="591">
        <f t="shared" si="422"/>
        <v>1.3395000000000028</v>
      </c>
      <c r="AC126" s="592">
        <f t="shared" si="423"/>
        <v>0.06</v>
      </c>
      <c r="AD126" s="592">
        <f t="shared" si="424"/>
        <v>0.15</v>
      </c>
      <c r="AE126" s="593">
        <f t="shared" si="425"/>
        <v>1.55</v>
      </c>
      <c r="AF126" s="604">
        <f t="shared" si="426"/>
        <v>2.2000000000000002</v>
      </c>
      <c r="AG126" s="605">
        <f t="shared" si="427"/>
        <v>0.68</v>
      </c>
      <c r="AH126" s="595">
        <f t="shared" si="428"/>
        <v>0</v>
      </c>
      <c r="AI126" s="595">
        <f t="shared" si="429"/>
        <v>2.2400000000000002</v>
      </c>
      <c r="AJ126" s="595">
        <f t="shared" si="430"/>
        <v>7.0000000000000007E-2</v>
      </c>
      <c r="AK126" s="595">
        <f t="shared" si="431"/>
        <v>0</v>
      </c>
      <c r="AL126" s="595">
        <f t="shared" si="432"/>
        <v>0</v>
      </c>
      <c r="AM126" s="596">
        <f t="shared" si="433"/>
        <v>11.15</v>
      </c>
      <c r="AN126" s="732">
        <f t="shared" si="434"/>
        <v>0</v>
      </c>
      <c r="AO126" s="144" t="s">
        <v>24506</v>
      </c>
      <c r="AP126" s="379" t="s">
        <v>23695</v>
      </c>
      <c r="AQ126" s="453" t="s">
        <v>24507</v>
      </c>
      <c r="AR126" s="416">
        <v>0.6</v>
      </c>
      <c r="AS126" s="504"/>
      <c r="AT126" s="504"/>
      <c r="AU126" s="142">
        <v>35</v>
      </c>
      <c r="AV126" s="416">
        <f t="shared" si="435"/>
        <v>1.4</v>
      </c>
      <c r="AW126" s="603" t="s">
        <v>1</v>
      </c>
      <c r="AX126" s="504">
        <f t="shared" si="436"/>
        <v>1.4</v>
      </c>
      <c r="AY126" s="384">
        <f t="shared" si="437"/>
        <v>33.6</v>
      </c>
      <c r="AZ126" s="384">
        <f t="shared" si="438"/>
        <v>0.12</v>
      </c>
      <c r="BA126" s="384">
        <f t="shared" si="439"/>
        <v>1.3199999999999998</v>
      </c>
      <c r="BB126" s="382">
        <f t="shared" si="440"/>
        <v>10.63</v>
      </c>
      <c r="BC126" s="265">
        <f t="shared" si="441"/>
        <v>0</v>
      </c>
      <c r="BD126" s="265">
        <f t="shared" si="442"/>
        <v>71.609999999999985</v>
      </c>
      <c r="BE126" s="265">
        <f t="shared" si="443"/>
        <v>13.68</v>
      </c>
      <c r="BF126" s="607">
        <f t="shared" si="444"/>
        <v>1.5495000000000028</v>
      </c>
      <c r="BG126" s="607">
        <f t="shared" si="445"/>
        <v>0</v>
      </c>
      <c r="BH126" s="607">
        <f t="shared" si="446"/>
        <v>3.04</v>
      </c>
      <c r="BI126" s="607">
        <f t="shared" si="447"/>
        <v>0</v>
      </c>
      <c r="BJ126" s="116">
        <f t="shared" si="448"/>
        <v>44.26</v>
      </c>
      <c r="BK126" s="95"/>
    </row>
    <row r="127" spans="1:63" ht="14.25" x14ac:dyDescent="0.3">
      <c r="A127" s="449" t="s">
        <v>24507</v>
      </c>
      <c r="B127" s="146" t="s">
        <v>23695</v>
      </c>
      <c r="C127" s="450" t="s">
        <v>24508</v>
      </c>
      <c r="D127" s="502">
        <v>0.6</v>
      </c>
      <c r="E127" s="589"/>
      <c r="F127" s="589"/>
      <c r="G127" s="502" t="s">
        <v>23864</v>
      </c>
      <c r="H127" s="451">
        <v>30</v>
      </c>
      <c r="I127" s="452">
        <v>1.3015000000000025</v>
      </c>
      <c r="J127" s="452">
        <v>1.3000000000000007</v>
      </c>
      <c r="K127" s="452">
        <v>0.29299999999999998</v>
      </c>
      <c r="L127" s="382">
        <f t="shared" si="407"/>
        <v>1.3</v>
      </c>
      <c r="M127" s="383">
        <f t="shared" si="408"/>
        <v>0.06</v>
      </c>
      <c r="N127" s="383">
        <f t="shared" si="409"/>
        <v>0.12</v>
      </c>
      <c r="O127" s="382">
        <f t="shared" si="410"/>
        <v>1.48</v>
      </c>
      <c r="P127" s="382">
        <f t="shared" si="411"/>
        <v>1.3199999999999998</v>
      </c>
      <c r="Q127" s="385">
        <f t="shared" si="412"/>
        <v>58.61</v>
      </c>
      <c r="R127" s="385">
        <f t="shared" si="413"/>
        <v>0</v>
      </c>
      <c r="S127" s="385">
        <f t="shared" si="414"/>
        <v>0</v>
      </c>
      <c r="T127" s="385">
        <f t="shared" si="415"/>
        <v>0</v>
      </c>
      <c r="U127" s="385">
        <f t="shared" si="416"/>
        <v>0</v>
      </c>
      <c r="V127" s="384">
        <f t="shared" si="417"/>
        <v>0</v>
      </c>
      <c r="W127" s="726">
        <f t="shared" si="418"/>
        <v>0</v>
      </c>
      <c r="X127" s="449" t="str">
        <f t="shared" si="419"/>
        <v>EI9</v>
      </c>
      <c r="Y127" s="502">
        <f t="shared" si="420"/>
        <v>1.2</v>
      </c>
      <c r="Z127" s="590" t="s">
        <v>1</v>
      </c>
      <c r="AA127" s="589">
        <f t="shared" si="421"/>
        <v>1.2</v>
      </c>
      <c r="AB127" s="591">
        <f t="shared" si="422"/>
        <v>1.3015000000000025</v>
      </c>
      <c r="AC127" s="592">
        <f t="shared" si="423"/>
        <v>0.06</v>
      </c>
      <c r="AD127" s="592">
        <f t="shared" si="424"/>
        <v>0.15</v>
      </c>
      <c r="AE127" s="593">
        <f t="shared" si="425"/>
        <v>1.51</v>
      </c>
      <c r="AF127" s="593">
        <f t="shared" si="426"/>
        <v>2.2000000000000002</v>
      </c>
      <c r="AG127" s="594">
        <f t="shared" si="427"/>
        <v>0.68</v>
      </c>
      <c r="AH127" s="595">
        <f t="shared" si="428"/>
        <v>0</v>
      </c>
      <c r="AI127" s="595">
        <f t="shared" si="429"/>
        <v>2.2400000000000002</v>
      </c>
      <c r="AJ127" s="595">
        <f t="shared" si="430"/>
        <v>0.01</v>
      </c>
      <c r="AK127" s="595">
        <f t="shared" si="431"/>
        <v>0</v>
      </c>
      <c r="AL127" s="595">
        <f t="shared" si="432"/>
        <v>0</v>
      </c>
      <c r="AM127" s="596">
        <f t="shared" si="433"/>
        <v>10.93</v>
      </c>
      <c r="AN127" s="732">
        <f t="shared" si="434"/>
        <v>0</v>
      </c>
      <c r="AO127" s="449" t="s">
        <v>24507</v>
      </c>
      <c r="AP127" s="146" t="s">
        <v>23695</v>
      </c>
      <c r="AQ127" s="450" t="s">
        <v>24508</v>
      </c>
      <c r="AR127" s="502">
        <v>0.6</v>
      </c>
      <c r="AS127" s="589"/>
      <c r="AT127" s="589"/>
      <c r="AU127" s="451">
        <v>30</v>
      </c>
      <c r="AV127" s="502">
        <f t="shared" si="435"/>
        <v>1.4</v>
      </c>
      <c r="AW127" s="590" t="s">
        <v>1</v>
      </c>
      <c r="AX127" s="589">
        <f t="shared" si="436"/>
        <v>1.4</v>
      </c>
      <c r="AY127" s="384">
        <f t="shared" si="437"/>
        <v>28.6</v>
      </c>
      <c r="AZ127" s="384">
        <f t="shared" si="438"/>
        <v>0.12</v>
      </c>
      <c r="BA127" s="384">
        <f t="shared" si="439"/>
        <v>1.3199999999999998</v>
      </c>
      <c r="BB127" s="382">
        <f t="shared" si="440"/>
        <v>9.0500000000000007</v>
      </c>
      <c r="BC127" s="265">
        <f t="shared" si="441"/>
        <v>0</v>
      </c>
      <c r="BD127" s="265">
        <f t="shared" si="442"/>
        <v>60.86</v>
      </c>
      <c r="BE127" s="265">
        <f t="shared" si="443"/>
        <v>11.64</v>
      </c>
      <c r="BF127" s="385">
        <f t="shared" si="444"/>
        <v>1.5115000000000025</v>
      </c>
      <c r="BG127" s="385">
        <f t="shared" si="445"/>
        <v>0</v>
      </c>
      <c r="BH127" s="385">
        <f t="shared" si="446"/>
        <v>2.96</v>
      </c>
      <c r="BI127" s="385">
        <f t="shared" si="447"/>
        <v>0</v>
      </c>
      <c r="BJ127" s="116">
        <f t="shared" si="448"/>
        <v>37.21</v>
      </c>
      <c r="BK127" s="95"/>
    </row>
    <row r="128" spans="1:63" ht="14.25" x14ac:dyDescent="0.3">
      <c r="A128" s="462"/>
      <c r="B128" s="463"/>
      <c r="C128" s="608"/>
      <c r="D128" s="505"/>
      <c r="E128" s="505"/>
      <c r="F128" s="505"/>
      <c r="G128" s="505"/>
      <c r="H128" s="410"/>
      <c r="I128" s="411"/>
      <c r="J128" s="411"/>
      <c r="K128" s="411"/>
      <c r="L128" s="101"/>
      <c r="M128" s="412"/>
      <c r="N128" s="412"/>
      <c r="O128" s="101"/>
      <c r="P128" s="101"/>
      <c r="Q128" s="414"/>
      <c r="R128" s="414"/>
      <c r="S128" s="414"/>
      <c r="T128" s="414"/>
      <c r="U128" s="414"/>
      <c r="V128" s="413"/>
      <c r="W128" s="725"/>
      <c r="X128" s="462"/>
      <c r="Y128" s="505"/>
      <c r="Z128" s="597"/>
      <c r="AA128" s="505"/>
      <c r="AB128" s="598"/>
      <c r="AC128" s="599"/>
      <c r="AD128" s="599"/>
      <c r="AE128" s="600"/>
      <c r="AF128" s="600"/>
      <c r="AG128" s="597"/>
      <c r="AH128" s="601"/>
      <c r="AI128" s="601"/>
      <c r="AJ128" s="601"/>
      <c r="AK128" s="601"/>
      <c r="AL128" s="601"/>
      <c r="AM128" s="602"/>
      <c r="AN128" s="733"/>
      <c r="AO128" s="462"/>
      <c r="AP128" s="463"/>
      <c r="AQ128" s="608"/>
      <c r="AR128" s="505"/>
      <c r="AS128" s="505"/>
      <c r="AT128" s="505"/>
      <c r="AU128" s="410"/>
      <c r="AV128" s="505"/>
      <c r="AW128" s="597"/>
      <c r="AX128" s="505"/>
      <c r="AY128" s="413"/>
      <c r="AZ128" s="413"/>
      <c r="BA128" s="413"/>
      <c r="BB128" s="101"/>
      <c r="BC128" s="101"/>
      <c r="BD128" s="101"/>
      <c r="BE128" s="101"/>
      <c r="BF128" s="414"/>
      <c r="BG128" s="414"/>
      <c r="BH128" s="414"/>
      <c r="BI128" s="414"/>
      <c r="BJ128" s="415"/>
      <c r="BK128" s="95"/>
    </row>
    <row r="129" spans="1:63" s="122" customFormat="1" ht="14.25" x14ac:dyDescent="0.3">
      <c r="A129" s="402" t="s">
        <v>24509</v>
      </c>
      <c r="B129" s="463"/>
      <c r="C129" s="408"/>
      <c r="D129" s="505"/>
      <c r="E129" s="505"/>
      <c r="F129" s="505"/>
      <c r="G129" s="409"/>
      <c r="H129" s="410"/>
      <c r="I129" s="411"/>
      <c r="J129" s="411"/>
      <c r="K129" s="411"/>
      <c r="L129" s="101"/>
      <c r="M129" s="412"/>
      <c r="N129" s="412"/>
      <c r="O129" s="101"/>
      <c r="P129" s="101"/>
      <c r="Q129" s="414"/>
      <c r="R129" s="414"/>
      <c r="S129" s="414"/>
      <c r="T129" s="414"/>
      <c r="U129" s="414"/>
      <c r="V129" s="413"/>
      <c r="W129" s="725"/>
      <c r="X129" s="739" t="str">
        <f>$A129</f>
        <v>BACIA EK - RUA EWERTON XAVIER (K)</v>
      </c>
      <c r="Y129" s="505"/>
      <c r="Z129" s="597"/>
      <c r="AA129" s="505"/>
      <c r="AB129" s="598"/>
      <c r="AC129" s="599"/>
      <c r="AD129" s="599"/>
      <c r="AE129" s="600"/>
      <c r="AF129" s="600"/>
      <c r="AG129" s="597"/>
      <c r="AH129" s="601"/>
      <c r="AI129" s="601"/>
      <c r="AJ129" s="601"/>
      <c r="AK129" s="601"/>
      <c r="AL129" s="601"/>
      <c r="AM129" s="602"/>
      <c r="AN129" s="733"/>
      <c r="AO129" s="739" t="str">
        <f>$A129</f>
        <v>BACIA EK - RUA EWERTON XAVIER (K)</v>
      </c>
      <c r="AP129" s="463"/>
      <c r="AQ129" s="408"/>
      <c r="AR129" s="505"/>
      <c r="AS129" s="505"/>
      <c r="AT129" s="505"/>
      <c r="AU129" s="410"/>
      <c r="AV129" s="409"/>
      <c r="AW129" s="409"/>
      <c r="AX129" s="409"/>
      <c r="AY129" s="413"/>
      <c r="AZ129" s="413"/>
      <c r="BA129" s="413"/>
      <c r="BB129" s="101"/>
      <c r="BC129" s="101"/>
      <c r="BD129" s="101"/>
      <c r="BE129" s="101"/>
      <c r="BF129" s="101"/>
      <c r="BG129" s="101"/>
      <c r="BH129" s="101"/>
      <c r="BI129" s="101"/>
      <c r="BJ129" s="415"/>
      <c r="BK129" s="95"/>
    </row>
    <row r="130" spans="1:63" s="122" customFormat="1" ht="14.25" x14ac:dyDescent="0.3">
      <c r="A130" s="407" t="s">
        <v>24510</v>
      </c>
      <c r="B130" s="463"/>
      <c r="C130" s="408"/>
      <c r="D130" s="505"/>
      <c r="E130" s="505"/>
      <c r="F130" s="505"/>
      <c r="G130" s="409"/>
      <c r="H130" s="410"/>
      <c r="I130" s="411"/>
      <c r="J130" s="411"/>
      <c r="K130" s="411"/>
      <c r="L130" s="101"/>
      <c r="M130" s="412"/>
      <c r="N130" s="412"/>
      <c r="O130" s="101"/>
      <c r="P130" s="101"/>
      <c r="Q130" s="414"/>
      <c r="R130" s="414"/>
      <c r="S130" s="414"/>
      <c r="T130" s="414"/>
      <c r="U130" s="414"/>
      <c r="V130" s="413"/>
      <c r="W130" s="725"/>
      <c r="X130" s="740" t="str">
        <f>$A130</f>
        <v>Rua Mauricio Laje</v>
      </c>
      <c r="Y130" s="503"/>
      <c r="Z130" s="503"/>
      <c r="AA130" s="503"/>
      <c r="AB130" s="399"/>
      <c r="AC130" s="399"/>
      <c r="AD130" s="399"/>
      <c r="AE130" s="399"/>
      <c r="AF130" s="404"/>
      <c r="AG130" s="399"/>
      <c r="AH130" s="399"/>
      <c r="AI130" s="399"/>
      <c r="AJ130" s="399"/>
      <c r="AK130" s="399"/>
      <c r="AL130" s="399"/>
      <c r="AM130" s="399"/>
      <c r="AN130" s="401"/>
      <c r="AO130" s="407" t="str">
        <f>$A130</f>
        <v>Rua Mauricio Laje</v>
      </c>
      <c r="AP130" s="463"/>
      <c r="AQ130" s="408"/>
      <c r="AR130" s="505"/>
      <c r="AS130" s="505"/>
      <c r="AT130" s="505"/>
      <c r="AU130" s="410"/>
      <c r="AV130" s="409"/>
      <c r="AW130" s="409"/>
      <c r="AX130" s="409"/>
      <c r="AY130" s="413"/>
      <c r="AZ130" s="413"/>
      <c r="BA130" s="413"/>
      <c r="BB130" s="101"/>
      <c r="BC130" s="101"/>
      <c r="BD130" s="101"/>
      <c r="BE130" s="101"/>
      <c r="BF130" s="101"/>
      <c r="BG130" s="101"/>
      <c r="BH130" s="101"/>
      <c r="BI130" s="101"/>
      <c r="BJ130" s="415"/>
      <c r="BK130" s="95"/>
    </row>
    <row r="131" spans="1:63" ht="14.25" x14ac:dyDescent="0.3">
      <c r="A131" s="144" t="s">
        <v>24511</v>
      </c>
      <c r="B131" s="379" t="s">
        <v>23695</v>
      </c>
      <c r="C131" s="145" t="s">
        <v>24512</v>
      </c>
      <c r="D131" s="416">
        <v>0.4</v>
      </c>
      <c r="E131" s="504"/>
      <c r="F131" s="504"/>
      <c r="G131" s="416" t="s">
        <v>23864</v>
      </c>
      <c r="H131" s="142">
        <v>30</v>
      </c>
      <c r="I131" s="143">
        <v>1</v>
      </c>
      <c r="J131" s="143">
        <v>1.0419999999999998</v>
      </c>
      <c r="K131" s="452">
        <v>7.5999999999999998E-2</v>
      </c>
      <c r="L131" s="382">
        <f t="shared" ref="L131:L133" si="449">ROUND((I131+J131)/2,2)</f>
        <v>1.02</v>
      </c>
      <c r="M131" s="383">
        <f t="shared" ref="M131:M133" si="450">IF(F131=0,ROUND($D131*10%,2),IF(D131&gt;2.8,0.18,0.15))</f>
        <v>0.04</v>
      </c>
      <c r="N131" s="383">
        <f t="shared" ref="N131:N133" si="451">IF(F131=0,IF(   ROUND($D131/4,2),   IF(ROUND(($D131*1.2)/6,2)&lt;0.1,0.1,ROUND(($D131*1.2)/6,2))),0.5)</f>
        <v>0.1</v>
      </c>
      <c r="O131" s="382">
        <f t="shared" ref="O131:O133" si="452">L131+M131+N131</f>
        <v>1.1600000000000001</v>
      </c>
      <c r="P131" s="382">
        <f t="shared" ref="P131:P133" si="453">IF(O131&lt;2,(D131+M131*2)+0.6,(D131+M131*2)+0.6+ROUNDUP(O131-2,0)*0.1)</f>
        <v>1.08</v>
      </c>
      <c r="Q131" s="385">
        <f t="shared" ref="Q131:Q133" si="454">IF($O131&lt;=$W$4,ROUND(IF($O131&lt;1.5,$O131*$H131*$P131,1.5*$H131*$P131),2),0)</f>
        <v>37.58</v>
      </c>
      <c r="R131" s="385">
        <f t="shared" ref="R131:R133" si="455">IF($O131&gt;$W$4,ROUND(IF($O131&lt;1.5,$O131*$H131*$P131,1.5*$H131*$P131),2),0)</f>
        <v>0</v>
      </c>
      <c r="S131" s="385">
        <f t="shared" ref="S131:S133" si="456">IF($O131&gt;$W$4,ROUND(IF($O131&lt;1.5,0,IF($O131&gt;3,1.5*$H131*$P131,($O131-1.5)*$H131*$P131)),2),0)</f>
        <v>0</v>
      </c>
      <c r="T131" s="385">
        <f t="shared" ref="T131:T133" si="457">IF($O131&gt;$W$4,ROUND(IF($O131&lt;3,0,IF($O131&gt;4.5,1.5*$H131*$P131,($O131-3)*$H131*$P131)),2),0)</f>
        <v>0</v>
      </c>
      <c r="U131" s="385">
        <f t="shared" ref="U131:U133" si="458">IF($O131&gt;$W$4,ROUND(IF($O131&lt;4.5,0,IF($O131&gt;6,($O131-4.5)*$H131*$P131,($O131-4.5)*$H131*$P131)),2),0)</f>
        <v>0</v>
      </c>
      <c r="V131" s="384">
        <f t="shared" ref="V131:V133" si="459">IF($O131&gt;$W$4, IF( $O131&lt;=4,   ROUND($H131*($O131+0.5)*2,2),   0),0)</f>
        <v>0</v>
      </c>
      <c r="W131" s="726">
        <f t="shared" ref="W131:W133" si="460">IF($O131&gt;$W$4, IF( $O131&gt;4,   ROUND($H131*($O131+0.5)*2,2),   0),0)</f>
        <v>0</v>
      </c>
      <c r="X131" s="144" t="str">
        <f t="shared" ref="X131:X133" si="461">A131</f>
        <v>EK1</v>
      </c>
      <c r="Y131" s="416">
        <f t="shared" ref="Y131:Y133" si="462">IF($D131=0.4,1.2,IF($D131=0.6,1.2,IF($D131=0.8,1.3,IF($D131=1,1.5,IF($D131=1.2,1.7,IF($D131&lt;=2,2,"--"))))))</f>
        <v>1.2</v>
      </c>
      <c r="Z131" s="603" t="s">
        <v>1</v>
      </c>
      <c r="AA131" s="504">
        <f t="shared" ref="AA131:AA133" si="463">Y131</f>
        <v>1.2</v>
      </c>
      <c r="AB131" s="591">
        <f t="shared" ref="AB131:AB133" si="464">IF($Y131="--","--",I131)</f>
        <v>1</v>
      </c>
      <c r="AC131" s="592">
        <f t="shared" ref="AC131:AC133" si="465">IF($Y131="--","--",IF(D131&gt;1.5,0.15,ROUND($D131*10%,2)))</f>
        <v>0.04</v>
      </c>
      <c r="AD131" s="592">
        <f t="shared" ref="AD131:AD133" si="466">IF($Y131="--","--",0.15)</f>
        <v>0.15</v>
      </c>
      <c r="AE131" s="593">
        <f t="shared" ref="AE131:AE133" si="467">IF($Y131="--","--",ROUND(AB131+AC131+AD131,2))</f>
        <v>1.19</v>
      </c>
      <c r="AF131" s="604">
        <f t="shared" ref="AF131:AF133" si="468">IF($Y131="--","--",IF($AB131&lt;=2,$Y131+1,($Y131+1)+ROUNDUP($AB131-2,0)*0.1))</f>
        <v>2.2000000000000002</v>
      </c>
      <c r="AG131" s="605">
        <f t="shared" ref="AG131:AG133" si="469">IF($D131=0.4,0.92,IF($D131=0.6,0.68,IF($D131=0.8,0.74,IF($D131=1,0.7,IF($D131=1.2,0.66,IF($D131=1.5,0.6,IF($D131&lt;=2,(2.4-(D131+0.3)),"--")))))))</f>
        <v>0.92</v>
      </c>
      <c r="AH131" s="595">
        <f t="shared" ref="AH131:AH133" si="470">IF($Y131="--","--",IF($AE131&lt;=$W$4,ROUND(IF($AE131&lt;1.5,$AE131*$AF131*$AG131,1.5*$AF131*$AG131),2),0))</f>
        <v>2.41</v>
      </c>
      <c r="AI131" s="595">
        <f t="shared" ref="AI131:AI133" si="471">IF($Y131="--","--",IF($AE131&gt;$W$4,ROUND(IF($AE131&lt;1.5,$AE131*$AF131*$AG131,1.5*$AF131*$AG131),2),0))</f>
        <v>0</v>
      </c>
      <c r="AJ131" s="595">
        <f t="shared" ref="AJ131:AJ133" si="472">IF($Y131="--","--",IF($AE131&gt;$W$4,ROUND(IF($AE131&lt;1.5,0,IF($AE131&gt;3,1.5*$AF131*$AG131,($AE131-1.5)*$AF131*$AG131)),2),0))</f>
        <v>0</v>
      </c>
      <c r="AK131" s="595">
        <f t="shared" ref="AK131:AK133" si="473">IF($Y131="--","--",IF($AE131&gt;$W$4,ROUND(IF($AE131&lt;3,0,IF($AE131&gt;4.5,1.5*$AF131*$AG131,($AE131-3)*$AF131*$AG131)),2),0))</f>
        <v>0</v>
      </c>
      <c r="AL131" s="595">
        <f t="shared" ref="AL131:AL133" si="474">IF($Y131="--","--",IF($AE131&gt;$W$4,ROUND(IF($AE131&lt;4.5,0,IF($AE131&gt;6,($AE131-4.5)*$AF131*$AG131,($AE131-4.5)*$AF131*$AG131)),2),0))</f>
        <v>0</v>
      </c>
      <c r="AM131" s="596">
        <f t="shared" ref="AM131:AM133" si="475">IF($Y131="--","--",IF($AE131&gt;$W$4, IF( $AE131&lt;=4,   ROUND(($AG131*4)*($AE131+0.5)*2,2),   0),0))</f>
        <v>0</v>
      </c>
      <c r="AN131" s="732">
        <f t="shared" ref="AN131:AN133" si="476">IF($Y131="--","--",IF($AE131&gt;$W$4, IF( $AE131&gt;4,   ROUND(($AG131*4)*($AE131+0.5)*2,2),   0),0))</f>
        <v>0</v>
      </c>
      <c r="AO131" s="144" t="s">
        <v>24511</v>
      </c>
      <c r="AP131" s="379" t="s">
        <v>23695</v>
      </c>
      <c r="AQ131" s="453" t="s">
        <v>24512</v>
      </c>
      <c r="AR131" s="416">
        <v>0.4</v>
      </c>
      <c r="AS131" s="504"/>
      <c r="AT131" s="504"/>
      <c r="AU131" s="142">
        <v>30</v>
      </c>
      <c r="AV131" s="416">
        <f t="shared" ref="AV131:AV133" si="477">IF($Y131="--","--",Y131+0.2)</f>
        <v>1.4</v>
      </c>
      <c r="AW131" s="603" t="s">
        <v>1</v>
      </c>
      <c r="AX131" s="504">
        <f t="shared" ref="AX131:AX133" si="478">AV131</f>
        <v>1.4</v>
      </c>
      <c r="AY131" s="384">
        <f t="shared" ref="AY131:AY133" si="479">IF(D131&gt;2,AU131,AU131-AV131)</f>
        <v>28.6</v>
      </c>
      <c r="AZ131" s="384">
        <f t="shared" ref="AZ131:AZ133" si="480">N131</f>
        <v>0.1</v>
      </c>
      <c r="BA131" s="384">
        <f t="shared" ref="BA131:BA133" si="481">P131</f>
        <v>1.08</v>
      </c>
      <c r="BB131" s="382">
        <f t="shared" ref="BB131:BB133" si="482">IF(F131=0,IF(ROUND( AY131 * ( ( (N131*P131) +  ( ((D131+M131*2)/6)*P131 ) ) - ROUND(  ((D131+M131*2)^2)   *   (   ( PI()*96.379 / (4*360) )  -  ( (SIN((96.379/2)*PI()/180)) * (COS((96.379/2)*PI()/180)) / 4 )   ), 4) ),2),   ROUND( AY131 * ( ( (N131*P131) +  ( ((D131+M131*2)/4)*P131 ) ) - ROUND(  ((D131+M131*2)^2)   *   (   ( PI()*120 / (4*360) )  -  ( (SIN((120/2)*PI()/180)) * (COS((120/2)*PI()/180)) / 4 )   ), 4) ),2)),0)</f>
        <v>5.78</v>
      </c>
      <c r="BC131" s="265">
        <f t="shared" ref="BC131:BC133" si="483">IF(F131&gt;0,ROUND(AY131*N131*P131,2),0)</f>
        <v>0</v>
      </c>
      <c r="BD131" s="265">
        <f t="shared" ref="BD131:BD133" si="484">SUM(Q131:U131,AH131:AL131)</f>
        <v>39.989999999999995</v>
      </c>
      <c r="BE131" s="265">
        <f t="shared" ref="BE131:BE133" si="485">IF(F131=0, ROUND( ( PI()*( (D131+M131*2)^2 ) / 4  ) * AY131,2),  ROUND( (D131+M131*2)*(F131+M131*2) * AY131,2))</f>
        <v>5.18</v>
      </c>
      <c r="BF131" s="607">
        <f t="shared" ref="BF131:BF133" si="486">IF(($I131+M131-0.15)&lt;=2,($I131+M131+0.15),IF(($I131+M131)&lt;=3,2.35,($I131+M131+0.2)-0.85))</f>
        <v>1.19</v>
      </c>
      <c r="BG131" s="607">
        <f t="shared" ref="BG131:BG133" si="487">IF(D131&gt;2,   (I131-F131-M131-0.11),IF(($I131+M131)&lt;=2,0,IF(($I131+M131)&gt;3,0.85,(I131+M131+0.2-BF131))))</f>
        <v>0</v>
      </c>
      <c r="BH131" s="607">
        <f t="shared" ref="BH131:BH133" si="488">IF(D131&gt;2,  ROUND(((1.42+0.4)+(0.91+0.4))*2*BG131,2), ROUND(AV131*AX131*BF131,2))</f>
        <v>2.33</v>
      </c>
      <c r="BI131" s="607">
        <f t="shared" ref="BI131:BI133" si="489">ROUND(((PI()*0.9^2)/4)*BG131,2)</f>
        <v>0</v>
      </c>
      <c r="BJ131" s="116">
        <f t="shared" ref="BJ131:BJ133" si="490">ROUND(BD131-BE131-BH131-BI131-BB131-BC131,2)</f>
        <v>26.7</v>
      </c>
      <c r="BK131" s="95"/>
    </row>
    <row r="132" spans="1:63" ht="14.25" x14ac:dyDescent="0.3">
      <c r="A132" s="144" t="s">
        <v>24512</v>
      </c>
      <c r="B132" s="379" t="s">
        <v>23695</v>
      </c>
      <c r="C132" s="145" t="s">
        <v>24513</v>
      </c>
      <c r="D132" s="416">
        <v>0.4</v>
      </c>
      <c r="E132" s="504"/>
      <c r="F132" s="504"/>
      <c r="G132" s="416" t="s">
        <v>23864</v>
      </c>
      <c r="H132" s="142">
        <v>25</v>
      </c>
      <c r="I132" s="143">
        <v>1.1179999999999994</v>
      </c>
      <c r="J132" s="143">
        <v>1.1179999999999994</v>
      </c>
      <c r="K132" s="452">
        <v>0</v>
      </c>
      <c r="L132" s="382">
        <f t="shared" si="449"/>
        <v>1.1200000000000001</v>
      </c>
      <c r="M132" s="383">
        <f t="shared" si="450"/>
        <v>0.04</v>
      </c>
      <c r="N132" s="383">
        <f t="shared" si="451"/>
        <v>0.1</v>
      </c>
      <c r="O132" s="382">
        <f t="shared" si="452"/>
        <v>1.2600000000000002</v>
      </c>
      <c r="P132" s="382">
        <f t="shared" si="453"/>
        <v>1.08</v>
      </c>
      <c r="Q132" s="385">
        <f t="shared" si="454"/>
        <v>34.020000000000003</v>
      </c>
      <c r="R132" s="385">
        <f t="shared" si="455"/>
        <v>0</v>
      </c>
      <c r="S132" s="385">
        <f t="shared" si="456"/>
        <v>0</v>
      </c>
      <c r="T132" s="385">
        <f t="shared" si="457"/>
        <v>0</v>
      </c>
      <c r="U132" s="385">
        <f t="shared" si="458"/>
        <v>0</v>
      </c>
      <c r="V132" s="384">
        <f t="shared" si="459"/>
        <v>0</v>
      </c>
      <c r="W132" s="726">
        <f t="shared" si="460"/>
        <v>0</v>
      </c>
      <c r="X132" s="144" t="str">
        <f t="shared" si="461"/>
        <v>EK2</v>
      </c>
      <c r="Y132" s="416">
        <f t="shared" si="462"/>
        <v>1.2</v>
      </c>
      <c r="Z132" s="603" t="s">
        <v>1</v>
      </c>
      <c r="AA132" s="504">
        <f t="shared" si="463"/>
        <v>1.2</v>
      </c>
      <c r="AB132" s="591">
        <f t="shared" si="464"/>
        <v>1.1179999999999994</v>
      </c>
      <c r="AC132" s="592">
        <f t="shared" si="465"/>
        <v>0.04</v>
      </c>
      <c r="AD132" s="592">
        <f t="shared" si="466"/>
        <v>0.15</v>
      </c>
      <c r="AE132" s="593">
        <f t="shared" si="467"/>
        <v>1.31</v>
      </c>
      <c r="AF132" s="604">
        <f t="shared" si="468"/>
        <v>2.2000000000000002</v>
      </c>
      <c r="AG132" s="605">
        <f t="shared" si="469"/>
        <v>0.92</v>
      </c>
      <c r="AH132" s="595">
        <f t="shared" si="470"/>
        <v>2.65</v>
      </c>
      <c r="AI132" s="595">
        <f t="shared" si="471"/>
        <v>0</v>
      </c>
      <c r="AJ132" s="595">
        <f t="shared" si="472"/>
        <v>0</v>
      </c>
      <c r="AK132" s="595">
        <f t="shared" si="473"/>
        <v>0</v>
      </c>
      <c r="AL132" s="595">
        <f t="shared" si="474"/>
        <v>0</v>
      </c>
      <c r="AM132" s="596">
        <f t="shared" si="475"/>
        <v>0</v>
      </c>
      <c r="AN132" s="732">
        <f t="shared" si="476"/>
        <v>0</v>
      </c>
      <c r="AO132" s="144" t="s">
        <v>24512</v>
      </c>
      <c r="AP132" s="379" t="s">
        <v>23695</v>
      </c>
      <c r="AQ132" s="453" t="s">
        <v>24513</v>
      </c>
      <c r="AR132" s="416">
        <v>0.4</v>
      </c>
      <c r="AS132" s="504"/>
      <c r="AT132" s="504"/>
      <c r="AU132" s="142">
        <v>25</v>
      </c>
      <c r="AV132" s="416">
        <f t="shared" si="477"/>
        <v>1.4</v>
      </c>
      <c r="AW132" s="603" t="s">
        <v>1</v>
      </c>
      <c r="AX132" s="504">
        <f t="shared" si="478"/>
        <v>1.4</v>
      </c>
      <c r="AY132" s="384">
        <f t="shared" si="479"/>
        <v>23.6</v>
      </c>
      <c r="AZ132" s="384">
        <f t="shared" si="480"/>
        <v>0.1</v>
      </c>
      <c r="BA132" s="384">
        <f t="shared" si="481"/>
        <v>1.08</v>
      </c>
      <c r="BB132" s="382">
        <f t="shared" si="482"/>
        <v>4.7699999999999996</v>
      </c>
      <c r="BC132" s="265">
        <f t="shared" si="483"/>
        <v>0</v>
      </c>
      <c r="BD132" s="265">
        <f t="shared" si="484"/>
        <v>36.67</v>
      </c>
      <c r="BE132" s="265">
        <f t="shared" si="485"/>
        <v>4.2699999999999996</v>
      </c>
      <c r="BF132" s="607">
        <f t="shared" si="486"/>
        <v>1.3079999999999994</v>
      </c>
      <c r="BG132" s="607">
        <f t="shared" si="487"/>
        <v>0</v>
      </c>
      <c r="BH132" s="607">
        <f t="shared" si="488"/>
        <v>2.56</v>
      </c>
      <c r="BI132" s="607">
        <f t="shared" si="489"/>
        <v>0</v>
      </c>
      <c r="BJ132" s="116">
        <f t="shared" si="490"/>
        <v>25.07</v>
      </c>
      <c r="BK132" s="95"/>
    </row>
    <row r="133" spans="1:63" ht="14.25" x14ac:dyDescent="0.3">
      <c r="A133" s="449" t="s">
        <v>24513</v>
      </c>
      <c r="B133" s="146" t="s">
        <v>23695</v>
      </c>
      <c r="C133" s="450" t="s">
        <v>24514</v>
      </c>
      <c r="D133" s="502">
        <v>0.4</v>
      </c>
      <c r="E133" s="589"/>
      <c r="F133" s="589"/>
      <c r="G133" s="502" t="s">
        <v>23864</v>
      </c>
      <c r="H133" s="451">
        <v>14</v>
      </c>
      <c r="I133" s="452">
        <v>1.1179999999999994</v>
      </c>
      <c r="J133" s="452">
        <v>1.2535999999999996</v>
      </c>
      <c r="K133" s="452">
        <v>0.35599999999999998</v>
      </c>
      <c r="L133" s="382">
        <f t="shared" si="449"/>
        <v>1.19</v>
      </c>
      <c r="M133" s="383">
        <f t="shared" si="450"/>
        <v>0.04</v>
      </c>
      <c r="N133" s="383">
        <f t="shared" si="451"/>
        <v>0.1</v>
      </c>
      <c r="O133" s="382">
        <f t="shared" si="452"/>
        <v>1.33</v>
      </c>
      <c r="P133" s="382">
        <f t="shared" si="453"/>
        <v>1.08</v>
      </c>
      <c r="Q133" s="385">
        <f t="shared" si="454"/>
        <v>20.11</v>
      </c>
      <c r="R133" s="385">
        <f t="shared" si="455"/>
        <v>0</v>
      </c>
      <c r="S133" s="385">
        <f t="shared" si="456"/>
        <v>0</v>
      </c>
      <c r="T133" s="385">
        <f t="shared" si="457"/>
        <v>0</v>
      </c>
      <c r="U133" s="385">
        <f t="shared" si="458"/>
        <v>0</v>
      </c>
      <c r="V133" s="384">
        <f t="shared" si="459"/>
        <v>0</v>
      </c>
      <c r="W133" s="726">
        <f t="shared" si="460"/>
        <v>0</v>
      </c>
      <c r="X133" s="449" t="str">
        <f t="shared" si="461"/>
        <v>EK3</v>
      </c>
      <c r="Y133" s="502">
        <f t="shared" si="462"/>
        <v>1.2</v>
      </c>
      <c r="Z133" s="590" t="s">
        <v>1</v>
      </c>
      <c r="AA133" s="589">
        <f t="shared" si="463"/>
        <v>1.2</v>
      </c>
      <c r="AB133" s="591">
        <f t="shared" si="464"/>
        <v>1.1179999999999994</v>
      </c>
      <c r="AC133" s="592">
        <f t="shared" si="465"/>
        <v>0.04</v>
      </c>
      <c r="AD133" s="592">
        <f t="shared" si="466"/>
        <v>0.15</v>
      </c>
      <c r="AE133" s="593">
        <f t="shared" si="467"/>
        <v>1.31</v>
      </c>
      <c r="AF133" s="593">
        <f t="shared" si="468"/>
        <v>2.2000000000000002</v>
      </c>
      <c r="AG133" s="594">
        <f t="shared" si="469"/>
        <v>0.92</v>
      </c>
      <c r="AH133" s="595">
        <f t="shared" si="470"/>
        <v>2.65</v>
      </c>
      <c r="AI133" s="595">
        <f t="shared" si="471"/>
        <v>0</v>
      </c>
      <c r="AJ133" s="595">
        <f t="shared" si="472"/>
        <v>0</v>
      </c>
      <c r="AK133" s="595">
        <f t="shared" si="473"/>
        <v>0</v>
      </c>
      <c r="AL133" s="595">
        <f t="shared" si="474"/>
        <v>0</v>
      </c>
      <c r="AM133" s="596">
        <f t="shared" si="475"/>
        <v>0</v>
      </c>
      <c r="AN133" s="732">
        <f t="shared" si="476"/>
        <v>0</v>
      </c>
      <c r="AO133" s="449" t="s">
        <v>24513</v>
      </c>
      <c r="AP133" s="146" t="s">
        <v>23695</v>
      </c>
      <c r="AQ133" s="450" t="s">
        <v>24514</v>
      </c>
      <c r="AR133" s="502">
        <v>0.4</v>
      </c>
      <c r="AS133" s="589"/>
      <c r="AT133" s="589"/>
      <c r="AU133" s="451">
        <v>14</v>
      </c>
      <c r="AV133" s="502">
        <f t="shared" si="477"/>
        <v>1.4</v>
      </c>
      <c r="AW133" s="590" t="s">
        <v>1</v>
      </c>
      <c r="AX133" s="589">
        <f t="shared" si="478"/>
        <v>1.4</v>
      </c>
      <c r="AY133" s="384">
        <f t="shared" si="479"/>
        <v>12.6</v>
      </c>
      <c r="AZ133" s="384">
        <f t="shared" si="480"/>
        <v>0.1</v>
      </c>
      <c r="BA133" s="384">
        <f t="shared" si="481"/>
        <v>1.08</v>
      </c>
      <c r="BB133" s="382">
        <f t="shared" si="482"/>
        <v>2.5499999999999998</v>
      </c>
      <c r="BC133" s="265">
        <f t="shared" si="483"/>
        <v>0</v>
      </c>
      <c r="BD133" s="265">
        <f t="shared" si="484"/>
        <v>22.759999999999998</v>
      </c>
      <c r="BE133" s="265">
        <f t="shared" si="485"/>
        <v>2.2799999999999998</v>
      </c>
      <c r="BF133" s="385">
        <f t="shared" si="486"/>
        <v>1.3079999999999994</v>
      </c>
      <c r="BG133" s="385">
        <f t="shared" si="487"/>
        <v>0</v>
      </c>
      <c r="BH133" s="385">
        <f t="shared" si="488"/>
        <v>2.56</v>
      </c>
      <c r="BI133" s="385">
        <f t="shared" si="489"/>
        <v>0</v>
      </c>
      <c r="BJ133" s="116">
        <f t="shared" si="490"/>
        <v>15.37</v>
      </c>
      <c r="BK133" s="95"/>
    </row>
    <row r="134" spans="1:63" ht="14.25" x14ac:dyDescent="0.3">
      <c r="A134" s="462"/>
      <c r="B134" s="463"/>
      <c r="C134" s="608"/>
      <c r="D134" s="505"/>
      <c r="E134" s="505"/>
      <c r="F134" s="505"/>
      <c r="G134" s="505"/>
      <c r="H134" s="410"/>
      <c r="I134" s="411"/>
      <c r="J134" s="411"/>
      <c r="K134" s="411"/>
      <c r="L134" s="101"/>
      <c r="M134" s="412"/>
      <c r="N134" s="412"/>
      <c r="O134" s="101"/>
      <c r="P134" s="101"/>
      <c r="Q134" s="414"/>
      <c r="R134" s="414"/>
      <c r="S134" s="414"/>
      <c r="T134" s="414"/>
      <c r="U134" s="414"/>
      <c r="V134" s="413"/>
      <c r="W134" s="725"/>
      <c r="X134" s="462"/>
      <c r="Y134" s="505"/>
      <c r="Z134" s="597"/>
      <c r="AA134" s="505"/>
      <c r="AB134" s="598"/>
      <c r="AC134" s="599"/>
      <c r="AD134" s="599"/>
      <c r="AE134" s="600"/>
      <c r="AF134" s="600"/>
      <c r="AG134" s="597"/>
      <c r="AH134" s="601"/>
      <c r="AI134" s="601"/>
      <c r="AJ134" s="601"/>
      <c r="AK134" s="601"/>
      <c r="AL134" s="601"/>
      <c r="AM134" s="602"/>
      <c r="AN134" s="733"/>
      <c r="AO134" s="462"/>
      <c r="AP134" s="463"/>
      <c r="AQ134" s="608"/>
      <c r="AR134" s="505"/>
      <c r="AS134" s="505"/>
      <c r="AT134" s="505"/>
      <c r="AU134" s="410"/>
      <c r="AV134" s="505"/>
      <c r="AW134" s="597"/>
      <c r="AX134" s="505"/>
      <c r="AY134" s="413"/>
      <c r="AZ134" s="413"/>
      <c r="BA134" s="413"/>
      <c r="BB134" s="101"/>
      <c r="BC134" s="101"/>
      <c r="BD134" s="101"/>
      <c r="BE134" s="101"/>
      <c r="BF134" s="414"/>
      <c r="BG134" s="414"/>
      <c r="BH134" s="414"/>
      <c r="BI134" s="414"/>
      <c r="BJ134" s="415"/>
      <c r="BK134" s="95"/>
    </row>
    <row r="135" spans="1:63" s="122" customFormat="1" ht="14.25" x14ac:dyDescent="0.3">
      <c r="A135" s="402" t="s">
        <v>24515</v>
      </c>
      <c r="B135" s="405"/>
      <c r="C135" s="403"/>
      <c r="D135" s="503"/>
      <c r="E135" s="503"/>
      <c r="F135" s="503"/>
      <c r="G135" s="503"/>
      <c r="H135" s="404"/>
      <c r="I135" s="404"/>
      <c r="J135" s="404"/>
      <c r="K135" s="406"/>
      <c r="L135" s="101"/>
      <c r="M135" s="412"/>
      <c r="N135" s="412"/>
      <c r="O135" s="101"/>
      <c r="P135" s="101"/>
      <c r="Q135" s="414"/>
      <c r="R135" s="414"/>
      <c r="S135" s="414"/>
      <c r="T135" s="414"/>
      <c r="U135" s="414"/>
      <c r="V135" s="413"/>
      <c r="W135" s="725"/>
      <c r="X135" s="739" t="str">
        <f>$A135</f>
        <v>BACIA EL - RUA EWERTON XAVIER (L)</v>
      </c>
      <c r="Y135" s="505"/>
      <c r="Z135" s="597"/>
      <c r="AA135" s="505"/>
      <c r="AB135" s="598"/>
      <c r="AC135" s="599"/>
      <c r="AD135" s="599"/>
      <c r="AE135" s="600"/>
      <c r="AF135" s="600"/>
      <c r="AG135" s="597"/>
      <c r="AH135" s="601"/>
      <c r="AI135" s="601"/>
      <c r="AJ135" s="601"/>
      <c r="AK135" s="601"/>
      <c r="AL135" s="601"/>
      <c r="AM135" s="602"/>
      <c r="AN135" s="733"/>
      <c r="AO135" s="739" t="str">
        <f>$A135</f>
        <v>BACIA EL - RUA EWERTON XAVIER (L)</v>
      </c>
      <c r="AP135" s="463"/>
      <c r="AQ135" s="408"/>
      <c r="AR135" s="505"/>
      <c r="AS135" s="505"/>
      <c r="AT135" s="505"/>
      <c r="AU135" s="410"/>
      <c r="AV135" s="409"/>
      <c r="AW135" s="409"/>
      <c r="AX135" s="409"/>
      <c r="AY135" s="413"/>
      <c r="AZ135" s="413"/>
      <c r="BA135" s="413"/>
      <c r="BB135" s="101"/>
      <c r="BC135" s="101"/>
      <c r="BD135" s="101"/>
      <c r="BE135" s="101"/>
      <c r="BF135" s="101"/>
      <c r="BG135" s="101"/>
      <c r="BH135" s="101"/>
      <c r="BI135" s="101"/>
      <c r="BJ135" s="415"/>
      <c r="BK135" s="95"/>
    </row>
    <row r="136" spans="1:63" s="122" customFormat="1" ht="14.25" x14ac:dyDescent="0.3">
      <c r="A136" s="407" t="s">
        <v>24516</v>
      </c>
      <c r="B136" s="380"/>
      <c r="C136" s="403"/>
      <c r="D136" s="503"/>
      <c r="E136" s="503"/>
      <c r="F136" s="503"/>
      <c r="G136" s="503"/>
      <c r="H136" s="404"/>
      <c r="I136" s="404"/>
      <c r="J136" s="404"/>
      <c r="K136" s="400"/>
      <c r="L136" s="101"/>
      <c r="M136" s="412"/>
      <c r="N136" s="412"/>
      <c r="O136" s="101"/>
      <c r="P136" s="101"/>
      <c r="Q136" s="414"/>
      <c r="R136" s="414"/>
      <c r="S136" s="414"/>
      <c r="T136" s="414"/>
      <c r="U136" s="414"/>
      <c r="V136" s="413"/>
      <c r="W136" s="725"/>
      <c r="X136" s="740" t="str">
        <f>$A136</f>
        <v>Rua Angelonina Petropolis</v>
      </c>
      <c r="Y136" s="503"/>
      <c r="Z136" s="503"/>
      <c r="AA136" s="503"/>
      <c r="AB136" s="399"/>
      <c r="AC136" s="399"/>
      <c r="AD136" s="399"/>
      <c r="AE136" s="399"/>
      <c r="AF136" s="404"/>
      <c r="AG136" s="399"/>
      <c r="AH136" s="399"/>
      <c r="AI136" s="399"/>
      <c r="AJ136" s="399"/>
      <c r="AK136" s="399"/>
      <c r="AL136" s="399"/>
      <c r="AM136" s="399"/>
      <c r="AN136" s="401"/>
      <c r="AO136" s="407" t="str">
        <f>$A136</f>
        <v>Rua Angelonina Petropolis</v>
      </c>
      <c r="AP136" s="463"/>
      <c r="AQ136" s="408"/>
      <c r="AR136" s="505"/>
      <c r="AS136" s="505"/>
      <c r="AT136" s="505"/>
      <c r="AU136" s="410"/>
      <c r="AV136" s="409"/>
      <c r="AW136" s="409"/>
      <c r="AX136" s="409"/>
      <c r="AY136" s="413"/>
      <c r="AZ136" s="413"/>
      <c r="BA136" s="413"/>
      <c r="BB136" s="101"/>
      <c r="BC136" s="101"/>
      <c r="BD136" s="101"/>
      <c r="BE136" s="101"/>
      <c r="BF136" s="101"/>
      <c r="BG136" s="101"/>
      <c r="BH136" s="101"/>
      <c r="BI136" s="101"/>
      <c r="BJ136" s="415"/>
      <c r="BK136" s="95"/>
    </row>
    <row r="137" spans="1:63" s="122" customFormat="1" ht="14.25" x14ac:dyDescent="0.3">
      <c r="A137" s="144" t="s">
        <v>24517</v>
      </c>
      <c r="B137" s="146" t="s">
        <v>23695</v>
      </c>
      <c r="C137" s="145" t="s">
        <v>24518</v>
      </c>
      <c r="D137" s="416">
        <v>0.4</v>
      </c>
      <c r="E137" s="416"/>
      <c r="F137" s="416"/>
      <c r="G137" s="416" t="s">
        <v>23865</v>
      </c>
      <c r="H137" s="142">
        <v>40</v>
      </c>
      <c r="I137" s="143">
        <v>0.90399999999999991</v>
      </c>
      <c r="J137" s="143">
        <v>0.84030000000000005</v>
      </c>
      <c r="K137" s="381">
        <v>0</v>
      </c>
      <c r="L137" s="382">
        <f t="shared" ref="L137:L138" si="491">ROUND((I137+J137)/2,2)</f>
        <v>0.87</v>
      </c>
      <c r="M137" s="383">
        <f t="shared" ref="M137:M138" si="492">IF(F137=0,ROUND($D137*10%,2),IF(D137&gt;2.8,0.18,0.15))</f>
        <v>0.04</v>
      </c>
      <c r="N137" s="383">
        <f t="shared" ref="N137:N138" si="493">IF(F137=0,IF(   ROUND($D137/4,2),   IF(ROUND(($D137*1.2)/6,2)&lt;0.1,0.1,ROUND(($D137*1.2)/6,2))),0.5)</f>
        <v>0.1</v>
      </c>
      <c r="O137" s="382">
        <f t="shared" ref="O137:O138" si="494">L137+M137+N137</f>
        <v>1.01</v>
      </c>
      <c r="P137" s="382">
        <f t="shared" ref="P137:P138" si="495">IF(O137&lt;2,(D137+M137*2)+0.6,(D137+M137*2)+0.6+ROUNDUP(O137-2,0)*0.1)</f>
        <v>1.08</v>
      </c>
      <c r="Q137" s="385">
        <f t="shared" ref="Q137:Q138" si="496">IF($O137&lt;=$W$4,ROUND(IF($O137&lt;1.5,$O137*$H137*$P137,1.5*$H137*$P137),2),0)</f>
        <v>43.63</v>
      </c>
      <c r="R137" s="385">
        <f t="shared" ref="R137:R138" si="497">IF($O137&gt;$W$4,ROUND(IF($O137&lt;1.5,$O137*$H137*$P137,1.5*$H137*$P137),2),0)</f>
        <v>0</v>
      </c>
      <c r="S137" s="385">
        <f t="shared" ref="S137:S138" si="498">IF($O137&gt;$W$4,ROUND(IF($O137&lt;1.5,0,IF($O137&gt;3,1.5*$H137*$P137,($O137-1.5)*$H137*$P137)),2),0)</f>
        <v>0</v>
      </c>
      <c r="T137" s="385">
        <f t="shared" ref="T137:T138" si="499">IF($O137&gt;$W$4,ROUND(IF($O137&lt;3,0,IF($O137&gt;4.5,1.5*$H137*$P137,($O137-3)*$H137*$P137)),2),0)</f>
        <v>0</v>
      </c>
      <c r="U137" s="385">
        <f t="shared" ref="U137:U138" si="500">IF($O137&gt;$W$4,ROUND(IF($O137&lt;4.5,0,IF($O137&gt;6,($O137-4.5)*$H137*$P137,($O137-4.5)*$H137*$P137)),2),0)</f>
        <v>0</v>
      </c>
      <c r="V137" s="384">
        <f t="shared" ref="V137:V138" si="501">IF($O137&gt;$W$4, IF( $O137&lt;=4,   ROUND($H137*($O137+0.5)*2,2),   0),0)</f>
        <v>0</v>
      </c>
      <c r="W137" s="726">
        <f t="shared" ref="W137:W138" si="502">IF($O137&gt;$W$4, IF( $O137&gt;4,   ROUND($H137*($O137+0.5)*2,2),   0),0)</f>
        <v>0</v>
      </c>
      <c r="X137" s="449" t="str">
        <f t="shared" ref="X137:X138" si="503">A137</f>
        <v>EL1</v>
      </c>
      <c r="Y137" s="502">
        <f t="shared" ref="Y137:Y138" si="504">IF($D137=0.4,1.2,IF($D137=0.6,1.2,IF($D137=0.8,1.3,IF($D137=1,1.5,IF($D137=1.2,1.7,IF($D137&lt;=2,2,"--"))))))</f>
        <v>1.2</v>
      </c>
      <c r="Z137" s="590" t="s">
        <v>1</v>
      </c>
      <c r="AA137" s="589">
        <f t="shared" ref="AA137:AA138" si="505">Y137</f>
        <v>1.2</v>
      </c>
      <c r="AB137" s="591">
        <f t="shared" ref="AB137:AB138" si="506">IF($Y137="--","--",I137)</f>
        <v>0.90399999999999991</v>
      </c>
      <c r="AC137" s="592">
        <f t="shared" ref="AC137:AC138" si="507">IF($Y137="--","--",IF(D137&gt;1.5,0.15,ROUND($D137*10%,2)))</f>
        <v>0.04</v>
      </c>
      <c r="AD137" s="592">
        <f t="shared" ref="AD137:AD138" si="508">IF($Y137="--","--",0.15)</f>
        <v>0.15</v>
      </c>
      <c r="AE137" s="593">
        <f t="shared" ref="AE137:AE138" si="509">IF($Y137="--","--",ROUND(AB137+AC137+AD137,2))</f>
        <v>1.0900000000000001</v>
      </c>
      <c r="AF137" s="593">
        <f t="shared" ref="AF137:AF138" si="510">IF($Y137="--","--",IF($AB137&lt;=2,$Y137+1,($Y137+1)+ROUNDUP($AB137-2,0)*0.1))</f>
        <v>2.2000000000000002</v>
      </c>
      <c r="AG137" s="594">
        <f t="shared" ref="AG137:AG138" si="511">IF($D137=0.4,0.92,IF($D137=0.6,0.68,IF($D137=0.8,0.74,IF($D137=1,0.7,IF($D137=1.2,0.66,IF($D137=1.5,0.6,IF($D137&lt;=2,(2.4-(D137+0.3)),"--")))))))</f>
        <v>0.92</v>
      </c>
      <c r="AH137" s="595">
        <f t="shared" ref="AH137:AH138" si="512">IF($Y137="--","--",IF($AE137&lt;=$W$4,ROUND(IF($AE137&lt;1.5,$AE137*$AF137*$AG137,1.5*$AF137*$AG137),2),0))</f>
        <v>2.21</v>
      </c>
      <c r="AI137" s="595">
        <f t="shared" ref="AI137:AI138" si="513">IF($Y137="--","--",IF($AE137&gt;$W$4,ROUND(IF($AE137&lt;1.5,$AE137*$AF137*$AG137,1.5*$AF137*$AG137),2),0))</f>
        <v>0</v>
      </c>
      <c r="AJ137" s="595">
        <f t="shared" ref="AJ137:AJ138" si="514">IF($Y137="--","--",IF($AE137&gt;$W$4,ROUND(IF($AE137&lt;1.5,0,IF($AE137&gt;3,1.5*$AF137*$AG137,($AE137-1.5)*$AF137*$AG137)),2),0))</f>
        <v>0</v>
      </c>
      <c r="AK137" s="595">
        <f t="shared" ref="AK137:AK138" si="515">IF($Y137="--","--",IF($AE137&gt;$W$4,ROUND(IF($AE137&lt;3,0,IF($AE137&gt;4.5,1.5*$AF137*$AG137,($AE137-3)*$AF137*$AG137)),2),0))</f>
        <v>0</v>
      </c>
      <c r="AL137" s="595">
        <f t="shared" ref="AL137:AL138" si="516">IF($Y137="--","--",IF($AE137&gt;$W$4,ROUND(IF($AE137&lt;4.5,0,IF($AE137&gt;6,($AE137-4.5)*$AF137*$AG137,($AE137-4.5)*$AF137*$AG137)),2),0))</f>
        <v>0</v>
      </c>
      <c r="AM137" s="596">
        <f t="shared" ref="AM137:AM138" si="517">IF($Y137="--","--",IF($AE137&gt;$W$4, IF( $AE137&lt;=4,   ROUND(($AG137*4)*($AE137+0.5)*2,2),   0),0))</f>
        <v>0</v>
      </c>
      <c r="AN137" s="732">
        <f t="shared" ref="AN137:AN138" si="518">IF($Y137="--","--",IF($AE137&gt;$W$4, IF( $AE137&gt;4,   ROUND(($AG137*4)*($AE137+0.5)*2,2),   0),0))</f>
        <v>0</v>
      </c>
      <c r="AO137" s="144" t="s">
        <v>24517</v>
      </c>
      <c r="AP137" s="146" t="s">
        <v>23695</v>
      </c>
      <c r="AQ137" s="145" t="s">
        <v>24518</v>
      </c>
      <c r="AR137" s="416">
        <v>0.4</v>
      </c>
      <c r="AS137" s="589"/>
      <c r="AT137" s="589"/>
      <c r="AU137" s="142">
        <v>40</v>
      </c>
      <c r="AV137" s="502">
        <f t="shared" ref="AV137:AV138" si="519">IF($Y137="--","--",Y137+0.2)</f>
        <v>1.4</v>
      </c>
      <c r="AW137" s="590" t="s">
        <v>1</v>
      </c>
      <c r="AX137" s="589">
        <f t="shared" ref="AX137:AX138" si="520">AV137</f>
        <v>1.4</v>
      </c>
      <c r="AY137" s="384">
        <f t="shared" ref="AY137:AY138" si="521">IF(D137&gt;2,AU137,AU137-AV137)</f>
        <v>38.6</v>
      </c>
      <c r="AZ137" s="384">
        <f t="shared" ref="AZ137:AZ138" si="522">N137</f>
        <v>0.1</v>
      </c>
      <c r="BA137" s="384">
        <f t="shared" ref="BA137:BA138" si="523">P137</f>
        <v>1.08</v>
      </c>
      <c r="BB137" s="382">
        <f t="shared" ref="BB137:BB138" si="524">IF(F137=0,IF(ROUND( AY137 * ( ( (N137*P137) +  ( ((D137+M137*2)/6)*P137 ) ) - ROUND(  ((D137+M137*2)^2)   *   (   ( PI()*96.379 / (4*360) )  -  ( (SIN((96.379/2)*PI()/180)) * (COS((96.379/2)*PI()/180)) / 4 )   ), 4) ),2),   ROUND( AY137 * ( ( (N137*P137) +  ( ((D137+M137*2)/4)*P137 ) ) - ROUND(  ((D137+M137*2)^2)   *   (   ( PI()*120 / (4*360) )  -  ( (SIN((120/2)*PI()/180)) * (COS((120/2)*PI()/180)) / 4 )   ), 4) ),2)),0)</f>
        <v>7.8</v>
      </c>
      <c r="BC137" s="265">
        <f t="shared" ref="BC137:BC138" si="525">IF(F137&gt;0,ROUND(AY137*N137*P137,2),0)</f>
        <v>0</v>
      </c>
      <c r="BD137" s="265">
        <f t="shared" ref="BD137:BD138" si="526">SUM(Q137:U137,AH137:AL137)</f>
        <v>45.84</v>
      </c>
      <c r="BE137" s="265">
        <f t="shared" ref="BE137:BE138" si="527">IF(F137=0, ROUND( ( PI()*( (D137+M137*2)^2 ) / 4  ) * AY137,2),  ROUND( (D137+M137*2)*(F137+M137*2) * AY137,2))</f>
        <v>6.98</v>
      </c>
      <c r="BF137" s="385">
        <f t="shared" ref="BF137:BF138" si="528">IF(($I137+M137-0.15)&lt;=2,($I137+M137+0.15),IF(($I137+M137)&lt;=3,2.35,($I137+M137+0.2)-0.85))</f>
        <v>1.0939999999999999</v>
      </c>
      <c r="BG137" s="385">
        <f t="shared" ref="BG137:BG138" si="529">IF(D137&gt;2,   (I137-F137-M137-0.11),IF(($I137+M137)&lt;=2,0,IF(($I137+M137)&gt;3,0.85,(I137+M137+0.2-BF137))))</f>
        <v>0</v>
      </c>
      <c r="BH137" s="385">
        <f t="shared" ref="BH137:BH138" si="530">IF(D137&gt;2,  ROUND(((1.42+0.4)+(0.91+0.4))*2*BG137,2), ROUND(AV137*AX137*BF137,2))</f>
        <v>2.14</v>
      </c>
      <c r="BI137" s="385">
        <f t="shared" ref="BI137:BI138" si="531">ROUND(((PI()*0.9^2)/4)*BG137,2)</f>
        <v>0</v>
      </c>
      <c r="BJ137" s="116">
        <f t="shared" ref="BJ137:BJ138" si="532">ROUND(BD137-BE137-BH137-BI137-BB137-BC137,2)</f>
        <v>28.92</v>
      </c>
      <c r="BK137" s="95"/>
    </row>
    <row r="138" spans="1:63" s="122" customFormat="1" ht="14.25" x14ac:dyDescent="0.3">
      <c r="A138" s="449" t="s">
        <v>24518</v>
      </c>
      <c r="B138" s="146" t="s">
        <v>23695</v>
      </c>
      <c r="C138" s="450" t="s">
        <v>24519</v>
      </c>
      <c r="D138" s="502">
        <v>0.4</v>
      </c>
      <c r="E138" s="502"/>
      <c r="F138" s="502"/>
      <c r="G138" s="502" t="s">
        <v>23865</v>
      </c>
      <c r="H138" s="451">
        <v>12</v>
      </c>
      <c r="I138" s="452">
        <v>0.84030000000000005</v>
      </c>
      <c r="J138" s="452">
        <v>1.0297000000000001</v>
      </c>
      <c r="K138" s="381">
        <v>0</v>
      </c>
      <c r="L138" s="382">
        <f t="shared" si="491"/>
        <v>0.94</v>
      </c>
      <c r="M138" s="383">
        <f t="shared" si="492"/>
        <v>0.04</v>
      </c>
      <c r="N138" s="383">
        <f t="shared" si="493"/>
        <v>0.1</v>
      </c>
      <c r="O138" s="382">
        <f t="shared" si="494"/>
        <v>1.08</v>
      </c>
      <c r="P138" s="382">
        <f t="shared" si="495"/>
        <v>1.08</v>
      </c>
      <c r="Q138" s="385">
        <f t="shared" si="496"/>
        <v>14</v>
      </c>
      <c r="R138" s="385">
        <f t="shared" si="497"/>
        <v>0</v>
      </c>
      <c r="S138" s="385">
        <f t="shared" si="498"/>
        <v>0</v>
      </c>
      <c r="T138" s="385">
        <f t="shared" si="499"/>
        <v>0</v>
      </c>
      <c r="U138" s="385">
        <f t="shared" si="500"/>
        <v>0</v>
      </c>
      <c r="V138" s="384">
        <f t="shared" si="501"/>
        <v>0</v>
      </c>
      <c r="W138" s="726">
        <f t="shared" si="502"/>
        <v>0</v>
      </c>
      <c r="X138" s="449" t="str">
        <f t="shared" si="503"/>
        <v>EL2</v>
      </c>
      <c r="Y138" s="502">
        <f t="shared" si="504"/>
        <v>1.2</v>
      </c>
      <c r="Z138" s="590" t="s">
        <v>1</v>
      </c>
      <c r="AA138" s="589">
        <f t="shared" si="505"/>
        <v>1.2</v>
      </c>
      <c r="AB138" s="591">
        <f t="shared" si="506"/>
        <v>0.84030000000000005</v>
      </c>
      <c r="AC138" s="592">
        <f t="shared" si="507"/>
        <v>0.04</v>
      </c>
      <c r="AD138" s="592">
        <f t="shared" si="508"/>
        <v>0.15</v>
      </c>
      <c r="AE138" s="593">
        <f t="shared" si="509"/>
        <v>1.03</v>
      </c>
      <c r="AF138" s="593">
        <f t="shared" si="510"/>
        <v>2.2000000000000002</v>
      </c>
      <c r="AG138" s="594">
        <f t="shared" si="511"/>
        <v>0.92</v>
      </c>
      <c r="AH138" s="595">
        <f t="shared" si="512"/>
        <v>2.08</v>
      </c>
      <c r="AI138" s="595">
        <f t="shared" si="513"/>
        <v>0</v>
      </c>
      <c r="AJ138" s="595">
        <f t="shared" si="514"/>
        <v>0</v>
      </c>
      <c r="AK138" s="595">
        <f t="shared" si="515"/>
        <v>0</v>
      </c>
      <c r="AL138" s="595">
        <f t="shared" si="516"/>
        <v>0</v>
      </c>
      <c r="AM138" s="596">
        <f t="shared" si="517"/>
        <v>0</v>
      </c>
      <c r="AN138" s="732">
        <f t="shared" si="518"/>
        <v>0</v>
      </c>
      <c r="AO138" s="449" t="s">
        <v>24518</v>
      </c>
      <c r="AP138" s="146" t="s">
        <v>23695</v>
      </c>
      <c r="AQ138" s="450" t="s">
        <v>24519</v>
      </c>
      <c r="AR138" s="502">
        <v>0.4</v>
      </c>
      <c r="AS138" s="589"/>
      <c r="AT138" s="589"/>
      <c r="AU138" s="451">
        <v>12</v>
      </c>
      <c r="AV138" s="502">
        <f t="shared" si="519"/>
        <v>1.4</v>
      </c>
      <c r="AW138" s="590" t="s">
        <v>1</v>
      </c>
      <c r="AX138" s="589">
        <f t="shared" si="520"/>
        <v>1.4</v>
      </c>
      <c r="AY138" s="384">
        <f t="shared" si="521"/>
        <v>10.6</v>
      </c>
      <c r="AZ138" s="384">
        <f t="shared" si="522"/>
        <v>0.1</v>
      </c>
      <c r="BA138" s="384">
        <f t="shared" si="523"/>
        <v>1.08</v>
      </c>
      <c r="BB138" s="382">
        <f t="shared" si="524"/>
        <v>2.14</v>
      </c>
      <c r="BC138" s="265">
        <f t="shared" si="525"/>
        <v>0</v>
      </c>
      <c r="BD138" s="265">
        <f t="shared" si="526"/>
        <v>16.079999999999998</v>
      </c>
      <c r="BE138" s="265">
        <f t="shared" si="527"/>
        <v>1.92</v>
      </c>
      <c r="BF138" s="385">
        <f t="shared" si="528"/>
        <v>1.0303</v>
      </c>
      <c r="BG138" s="385">
        <f t="shared" si="529"/>
        <v>0</v>
      </c>
      <c r="BH138" s="385">
        <f t="shared" si="530"/>
        <v>2.02</v>
      </c>
      <c r="BI138" s="385">
        <f t="shared" si="531"/>
        <v>0</v>
      </c>
      <c r="BJ138" s="116">
        <f t="shared" si="532"/>
        <v>10</v>
      </c>
      <c r="BK138" s="95"/>
    </row>
    <row r="139" spans="1:63" ht="14.25" x14ac:dyDescent="0.3">
      <c r="A139" s="462"/>
      <c r="B139" s="463"/>
      <c r="C139" s="608"/>
      <c r="D139" s="505"/>
      <c r="E139" s="505"/>
      <c r="F139" s="505"/>
      <c r="G139" s="505"/>
      <c r="H139" s="410"/>
      <c r="I139" s="411"/>
      <c r="J139" s="411"/>
      <c r="K139" s="411"/>
      <c r="L139" s="101"/>
      <c r="M139" s="412"/>
      <c r="N139" s="412"/>
      <c r="O139" s="101"/>
      <c r="P139" s="101"/>
      <c r="Q139" s="414"/>
      <c r="R139" s="414"/>
      <c r="S139" s="414"/>
      <c r="T139" s="414"/>
      <c r="U139" s="414"/>
      <c r="V139" s="413"/>
      <c r="W139" s="725"/>
      <c r="X139" s="462"/>
      <c r="Y139" s="505"/>
      <c r="Z139" s="597"/>
      <c r="AA139" s="505"/>
      <c r="AB139" s="598"/>
      <c r="AC139" s="599"/>
      <c r="AD139" s="599"/>
      <c r="AE139" s="600"/>
      <c r="AF139" s="600"/>
      <c r="AG139" s="597"/>
      <c r="AH139" s="601"/>
      <c r="AI139" s="601"/>
      <c r="AJ139" s="601"/>
      <c r="AK139" s="601"/>
      <c r="AL139" s="601"/>
      <c r="AM139" s="602"/>
      <c r="AN139" s="733"/>
      <c r="AO139" s="462"/>
      <c r="AP139" s="463"/>
      <c r="AQ139" s="608"/>
      <c r="AR139" s="505"/>
      <c r="AS139" s="505"/>
      <c r="AT139" s="505"/>
      <c r="AU139" s="410"/>
      <c r="AV139" s="505"/>
      <c r="AW139" s="597"/>
      <c r="AX139" s="505"/>
      <c r="AY139" s="413"/>
      <c r="AZ139" s="413"/>
      <c r="BA139" s="413"/>
      <c r="BB139" s="101"/>
      <c r="BC139" s="101"/>
      <c r="BD139" s="101"/>
      <c r="BE139" s="101"/>
      <c r="BF139" s="414"/>
      <c r="BG139" s="414"/>
      <c r="BH139" s="414"/>
      <c r="BI139" s="414"/>
      <c r="BJ139" s="415"/>
      <c r="BK139" s="95"/>
    </row>
    <row r="140" spans="1:63" s="122" customFormat="1" ht="14.25" x14ac:dyDescent="0.3">
      <c r="A140" s="402" t="s">
        <v>25035</v>
      </c>
      <c r="B140" s="463"/>
      <c r="C140" s="408"/>
      <c r="D140" s="505"/>
      <c r="E140" s="505"/>
      <c r="F140" s="505"/>
      <c r="G140" s="409"/>
      <c r="H140" s="410"/>
      <c r="I140" s="411"/>
      <c r="J140" s="411"/>
      <c r="K140" s="411"/>
      <c r="L140" s="101"/>
      <c r="M140" s="412"/>
      <c r="N140" s="412"/>
      <c r="O140" s="101"/>
      <c r="P140" s="101"/>
      <c r="Q140" s="414"/>
      <c r="R140" s="414"/>
      <c r="S140" s="414"/>
      <c r="T140" s="414"/>
      <c r="U140" s="414"/>
      <c r="V140" s="413"/>
      <c r="W140" s="725"/>
      <c r="X140" s="739" t="str">
        <f>$A140</f>
        <v>BACIA EJ - RUA EWERTON XAVIER (J)</v>
      </c>
      <c r="Y140" s="505"/>
      <c r="Z140" s="597"/>
      <c r="AA140" s="505"/>
      <c r="AB140" s="598"/>
      <c r="AC140" s="599"/>
      <c r="AD140" s="599"/>
      <c r="AE140" s="600"/>
      <c r="AF140" s="600"/>
      <c r="AG140" s="597"/>
      <c r="AH140" s="601"/>
      <c r="AI140" s="601"/>
      <c r="AJ140" s="601"/>
      <c r="AK140" s="601"/>
      <c r="AL140" s="601"/>
      <c r="AM140" s="602"/>
      <c r="AN140" s="733"/>
      <c r="AO140" s="739" t="str">
        <f>$A140</f>
        <v>BACIA EJ - RUA EWERTON XAVIER (J)</v>
      </c>
      <c r="AP140" s="463"/>
      <c r="AQ140" s="408"/>
      <c r="AR140" s="505"/>
      <c r="AS140" s="505"/>
      <c r="AT140" s="505"/>
      <c r="AU140" s="410"/>
      <c r="AV140" s="409"/>
      <c r="AW140" s="409"/>
      <c r="AX140" s="409"/>
      <c r="AY140" s="413"/>
      <c r="AZ140" s="413"/>
      <c r="BA140" s="413"/>
      <c r="BB140" s="101"/>
      <c r="BC140" s="101"/>
      <c r="BD140" s="101"/>
      <c r="BE140" s="101"/>
      <c r="BF140" s="101"/>
      <c r="BG140" s="101"/>
      <c r="BH140" s="101"/>
      <c r="BI140" s="101"/>
      <c r="BJ140" s="415"/>
      <c r="BK140" s="95"/>
    </row>
    <row r="141" spans="1:63" s="122" customFormat="1" ht="14.25" x14ac:dyDescent="0.3">
      <c r="A141" s="407" t="s">
        <v>24520</v>
      </c>
      <c r="B141" s="463"/>
      <c r="C141" s="408"/>
      <c r="D141" s="505"/>
      <c r="E141" s="505"/>
      <c r="F141" s="505"/>
      <c r="G141" s="409"/>
      <c r="H141" s="410"/>
      <c r="I141" s="411"/>
      <c r="J141" s="411"/>
      <c r="K141" s="411"/>
      <c r="L141" s="101"/>
      <c r="M141" s="412"/>
      <c r="N141" s="412"/>
      <c r="O141" s="101"/>
      <c r="P141" s="101"/>
      <c r="Q141" s="414"/>
      <c r="R141" s="414"/>
      <c r="S141" s="414"/>
      <c r="T141" s="414"/>
      <c r="U141" s="414"/>
      <c r="V141" s="413"/>
      <c r="W141" s="725"/>
      <c r="X141" s="740" t="str">
        <f>$A141</f>
        <v>Rua Carlos Tavares Nunes</v>
      </c>
      <c r="Y141" s="503"/>
      <c r="Z141" s="503"/>
      <c r="AA141" s="503"/>
      <c r="AB141" s="399"/>
      <c r="AC141" s="399"/>
      <c r="AD141" s="399"/>
      <c r="AE141" s="399"/>
      <c r="AF141" s="404"/>
      <c r="AG141" s="399"/>
      <c r="AH141" s="399"/>
      <c r="AI141" s="399"/>
      <c r="AJ141" s="399"/>
      <c r="AK141" s="399"/>
      <c r="AL141" s="399"/>
      <c r="AM141" s="399"/>
      <c r="AN141" s="401"/>
      <c r="AO141" s="407" t="str">
        <f>$A141</f>
        <v>Rua Carlos Tavares Nunes</v>
      </c>
      <c r="AP141" s="463"/>
      <c r="AQ141" s="408"/>
      <c r="AR141" s="505"/>
      <c r="AS141" s="505"/>
      <c r="AT141" s="505"/>
      <c r="AU141" s="410"/>
      <c r="AV141" s="409"/>
      <c r="AW141" s="409"/>
      <c r="AX141" s="409"/>
      <c r="AY141" s="413"/>
      <c r="AZ141" s="413"/>
      <c r="BA141" s="413"/>
      <c r="BB141" s="101"/>
      <c r="BC141" s="101"/>
      <c r="BD141" s="101"/>
      <c r="BE141" s="101"/>
      <c r="BF141" s="101"/>
      <c r="BG141" s="101"/>
      <c r="BH141" s="101"/>
      <c r="BI141" s="101"/>
      <c r="BJ141" s="415"/>
      <c r="BK141" s="95"/>
    </row>
    <row r="142" spans="1:63" ht="14.25" x14ac:dyDescent="0.3">
      <c r="A142" s="144" t="s">
        <v>25027</v>
      </c>
      <c r="B142" s="379" t="s">
        <v>23695</v>
      </c>
      <c r="C142" s="145" t="s">
        <v>25028</v>
      </c>
      <c r="D142" s="416">
        <v>0.4</v>
      </c>
      <c r="E142" s="504"/>
      <c r="F142" s="504"/>
      <c r="G142" s="416" t="s">
        <v>23864</v>
      </c>
      <c r="H142" s="142">
        <v>35</v>
      </c>
      <c r="I142" s="143">
        <v>1.0469999999999997</v>
      </c>
      <c r="J142" s="143">
        <v>1.0469999999999997</v>
      </c>
      <c r="K142" s="452">
        <v>0.1</v>
      </c>
      <c r="L142" s="382">
        <f t="shared" ref="L142:L148" si="533">ROUND((I142+J142)/2,2)</f>
        <v>1.05</v>
      </c>
      <c r="M142" s="383">
        <f t="shared" ref="M142:M148" si="534">IF(F142=0,ROUND($D142*10%,2),IF(D142&gt;2.8,0.18,0.15))</f>
        <v>0.04</v>
      </c>
      <c r="N142" s="383">
        <f t="shared" ref="N142:N148" si="535">IF(F142=0,IF(   ROUND($D142/4,2),   IF(ROUND(($D142*1.2)/6,2)&lt;0.1,0.1,ROUND(($D142*1.2)/6,2))),0.5)</f>
        <v>0.1</v>
      </c>
      <c r="O142" s="382">
        <f t="shared" ref="O142:O148" si="536">L142+M142+N142</f>
        <v>1.1900000000000002</v>
      </c>
      <c r="P142" s="382">
        <f t="shared" ref="P142:P148" si="537">IF(O142&lt;2,(D142+M142*2)+0.6,(D142+M142*2)+0.6+ROUNDUP(O142-2,0)*0.1)</f>
        <v>1.08</v>
      </c>
      <c r="Q142" s="385">
        <f t="shared" ref="Q142:Q148" si="538">IF($O142&lt;=$W$4,ROUND(IF($O142&lt;1.5,$O142*$H142*$P142,1.5*$H142*$P142),2),0)</f>
        <v>44.98</v>
      </c>
      <c r="R142" s="385">
        <f t="shared" ref="R142:R148" si="539">IF($O142&gt;$W$4,ROUND(IF($O142&lt;1.5,$O142*$H142*$P142,1.5*$H142*$P142),2),0)</f>
        <v>0</v>
      </c>
      <c r="S142" s="385">
        <f t="shared" ref="S142:S148" si="540">IF($O142&gt;$W$4,ROUND(IF($O142&lt;1.5,0,IF($O142&gt;3,1.5*$H142*$P142,($O142-1.5)*$H142*$P142)),2),0)</f>
        <v>0</v>
      </c>
      <c r="T142" s="385">
        <f t="shared" ref="T142:T148" si="541">IF($O142&gt;$W$4,ROUND(IF($O142&lt;3,0,IF($O142&gt;4.5,1.5*$H142*$P142,($O142-3)*$H142*$P142)),2),0)</f>
        <v>0</v>
      </c>
      <c r="U142" s="385">
        <f t="shared" ref="U142:U148" si="542">IF($O142&gt;$W$4,ROUND(IF($O142&lt;4.5,0,IF($O142&gt;6,($O142-4.5)*$H142*$P142,($O142-4.5)*$H142*$P142)),2),0)</f>
        <v>0</v>
      </c>
      <c r="V142" s="384">
        <f t="shared" ref="V142:V148" si="543">IF($O142&gt;$W$4, IF( $O142&lt;=4,   ROUND($H142*($O142+0.5)*2,2),   0),0)</f>
        <v>0</v>
      </c>
      <c r="W142" s="726">
        <f t="shared" ref="W142:W148" si="544">IF($O142&gt;$W$4, IF( $O142&gt;4,   ROUND($H142*($O142+0.5)*2,2),   0),0)</f>
        <v>0</v>
      </c>
      <c r="X142" s="144" t="str">
        <f t="shared" ref="X142:X148" si="545">A142</f>
        <v>EJ1</v>
      </c>
      <c r="Y142" s="416">
        <f t="shared" ref="Y142:Y148" si="546">IF($D142=0.4,1.2,IF($D142=0.6,1.2,IF($D142=0.8,1.3,IF($D142=1,1.5,IF($D142=1.2,1.7,IF($D142&lt;=2,2,"--"))))))</f>
        <v>1.2</v>
      </c>
      <c r="Z142" s="603" t="s">
        <v>1</v>
      </c>
      <c r="AA142" s="504">
        <f t="shared" ref="AA142:AA148" si="547">Y142</f>
        <v>1.2</v>
      </c>
      <c r="AB142" s="591">
        <f t="shared" ref="AB142:AB148" si="548">IF($Y142="--","--",I142)</f>
        <v>1.0469999999999997</v>
      </c>
      <c r="AC142" s="592">
        <f t="shared" ref="AC142:AC148" si="549">IF($Y142="--","--",IF(D142&gt;1.5,0.15,ROUND($D142*10%,2)))</f>
        <v>0.04</v>
      </c>
      <c r="AD142" s="592">
        <f t="shared" ref="AD142:AD148" si="550">IF($Y142="--","--",0.15)</f>
        <v>0.15</v>
      </c>
      <c r="AE142" s="593">
        <f t="shared" ref="AE142:AE148" si="551">IF($Y142="--","--",ROUND(AB142+AC142+AD142,2))</f>
        <v>1.24</v>
      </c>
      <c r="AF142" s="604">
        <f t="shared" ref="AF142:AF148" si="552">IF($Y142="--","--",IF($AB142&lt;=2,$Y142+1,($Y142+1)+ROUNDUP($AB142-2,0)*0.1))</f>
        <v>2.2000000000000002</v>
      </c>
      <c r="AG142" s="605">
        <f t="shared" ref="AG142:AG148" si="553">IF($D142=0.4,0.92,IF($D142=0.6,0.68,IF($D142=0.8,0.74,IF($D142=1,0.7,IF($D142=1.2,0.66,IF($D142=1.5,0.6,IF($D142&lt;=2,(2.4-(D142+0.3)),"--")))))))</f>
        <v>0.92</v>
      </c>
      <c r="AH142" s="595">
        <f t="shared" ref="AH142:AH148" si="554">IF($Y142="--","--",IF($AE142&lt;=$W$4,ROUND(IF($AE142&lt;1.5,$AE142*$AF142*$AG142,1.5*$AF142*$AG142),2),0))</f>
        <v>2.5099999999999998</v>
      </c>
      <c r="AI142" s="595">
        <f t="shared" ref="AI142:AI148" si="555">IF($Y142="--","--",IF($AE142&gt;$W$4,ROUND(IF($AE142&lt;1.5,$AE142*$AF142*$AG142,1.5*$AF142*$AG142),2),0))</f>
        <v>0</v>
      </c>
      <c r="AJ142" s="595">
        <f t="shared" ref="AJ142:AJ148" si="556">IF($Y142="--","--",IF($AE142&gt;$W$4,ROUND(IF($AE142&lt;1.5,0,IF($AE142&gt;3,1.5*$AF142*$AG142,($AE142-1.5)*$AF142*$AG142)),2),0))</f>
        <v>0</v>
      </c>
      <c r="AK142" s="595">
        <f t="shared" ref="AK142:AK148" si="557">IF($Y142="--","--",IF($AE142&gt;$W$4,ROUND(IF($AE142&lt;3,0,IF($AE142&gt;4.5,1.5*$AF142*$AG142,($AE142-3)*$AF142*$AG142)),2),0))</f>
        <v>0</v>
      </c>
      <c r="AL142" s="595">
        <f t="shared" ref="AL142:AL148" si="558">IF($Y142="--","--",IF($AE142&gt;$W$4,ROUND(IF($AE142&lt;4.5,0,IF($AE142&gt;6,($AE142-4.5)*$AF142*$AG142,($AE142-4.5)*$AF142*$AG142)),2),0))</f>
        <v>0</v>
      </c>
      <c r="AM142" s="596">
        <f t="shared" ref="AM142:AM148" si="559">IF($Y142="--","--",IF($AE142&gt;$W$4, IF( $AE142&lt;=4,   ROUND(($AG142*4)*($AE142+0.5)*2,2),   0),0))</f>
        <v>0</v>
      </c>
      <c r="AN142" s="732">
        <f t="shared" ref="AN142:AN148" si="560">IF($Y142="--","--",IF($AE142&gt;$W$4, IF( $AE142&gt;4,   ROUND(($AG142*4)*($AE142+0.5)*2,2),   0),0))</f>
        <v>0</v>
      </c>
      <c r="AO142" s="144" t="s">
        <v>25027</v>
      </c>
      <c r="AP142" s="379" t="s">
        <v>23695</v>
      </c>
      <c r="AQ142" s="453" t="s">
        <v>25028</v>
      </c>
      <c r="AR142" s="416">
        <v>0.4</v>
      </c>
      <c r="AS142" s="504"/>
      <c r="AT142" s="504"/>
      <c r="AU142" s="142">
        <v>35</v>
      </c>
      <c r="AV142" s="416">
        <f t="shared" ref="AV142:AV148" si="561">IF($Y142="--","--",Y142+0.2)</f>
        <v>1.4</v>
      </c>
      <c r="AW142" s="603" t="s">
        <v>1</v>
      </c>
      <c r="AX142" s="504">
        <f t="shared" ref="AX142:AX148" si="562">AV142</f>
        <v>1.4</v>
      </c>
      <c r="AY142" s="384">
        <f t="shared" ref="AY142:AY148" si="563">IF(D142&gt;2,AU142,AU142-AV142)</f>
        <v>33.6</v>
      </c>
      <c r="AZ142" s="384">
        <f t="shared" ref="AZ142:AZ148" si="564">N142</f>
        <v>0.1</v>
      </c>
      <c r="BA142" s="384">
        <f t="shared" ref="BA142:BA148" si="565">P142</f>
        <v>1.08</v>
      </c>
      <c r="BB142" s="382">
        <f t="shared" ref="BB142:BB148" si="566">IF(F142=0,IF(ROUND( AY142 * ( ( (N142*P142) +  ( ((D142+M142*2)/6)*P142 ) ) - ROUND(  ((D142+M142*2)^2)   *   (   ( PI()*96.379 / (4*360) )  -  ( (SIN((96.379/2)*PI()/180)) * (COS((96.379/2)*PI()/180)) / 4 )   ), 4) ),2),   ROUND( AY142 * ( ( (N142*P142) +  ( ((D142+M142*2)/4)*P142 ) ) - ROUND(  ((D142+M142*2)^2)   *   (   ( PI()*120 / (4*360) )  -  ( (SIN((120/2)*PI()/180)) * (COS((120/2)*PI()/180)) / 4 )   ), 4) ),2)),0)</f>
        <v>6.79</v>
      </c>
      <c r="BC142" s="265">
        <f t="shared" ref="BC142:BC148" si="567">IF(F142&gt;0,ROUND(AY142*N142*P142,2),0)</f>
        <v>0</v>
      </c>
      <c r="BD142" s="265">
        <f t="shared" ref="BD142:BD148" si="568">SUM(Q142:U142,AH142:AL142)</f>
        <v>47.489999999999995</v>
      </c>
      <c r="BE142" s="265">
        <f t="shared" ref="BE142:BE148" si="569">IF(F142=0, ROUND( ( PI()*( (D142+M142*2)^2 ) / 4  ) * AY142,2),  ROUND( (D142+M142*2)*(F142+M142*2) * AY142,2))</f>
        <v>6.08</v>
      </c>
      <c r="BF142" s="607">
        <f t="shared" ref="BF142:BF148" si="570">IF(($I142+M142-0.15)&lt;=2,($I142+M142+0.15),IF(($I142+M142)&lt;=3,2.35,($I142+M142+0.2)-0.85))</f>
        <v>1.2369999999999997</v>
      </c>
      <c r="BG142" s="607">
        <f t="shared" ref="BG142:BG148" si="571">IF(D142&gt;2,   (I142-F142-M142-0.11),IF(($I142+M142)&lt;=2,0,IF(($I142+M142)&gt;3,0.85,(I142+M142+0.2-BF142))))</f>
        <v>0</v>
      </c>
      <c r="BH142" s="607">
        <f t="shared" ref="BH142:BH148" si="572">IF(D142&gt;2,  ROUND(((1.42+0.4)+(0.91+0.4))*2*BG142,2), ROUND(AV142*AX142*BF142,2))</f>
        <v>2.42</v>
      </c>
      <c r="BI142" s="607">
        <f t="shared" ref="BI142:BI148" si="573">ROUND(((PI()*0.9^2)/4)*BG142,2)</f>
        <v>0</v>
      </c>
      <c r="BJ142" s="116">
        <f t="shared" ref="BJ142:BJ148" si="574">ROUND(BD142-BE142-BH142-BI142-BB142-BC142,2)</f>
        <v>32.200000000000003</v>
      </c>
      <c r="BK142" s="95"/>
    </row>
    <row r="143" spans="1:63" ht="14.25" x14ac:dyDescent="0.3">
      <c r="A143" s="144" t="s">
        <v>25028</v>
      </c>
      <c r="B143" s="379" t="s">
        <v>23695</v>
      </c>
      <c r="C143" s="145" t="s">
        <v>25029</v>
      </c>
      <c r="D143" s="416">
        <v>0.4</v>
      </c>
      <c r="E143" s="504"/>
      <c r="F143" s="504"/>
      <c r="G143" s="416" t="s">
        <v>23864</v>
      </c>
      <c r="H143" s="142">
        <v>35</v>
      </c>
      <c r="I143" s="143">
        <v>1.1469999999999998</v>
      </c>
      <c r="J143" s="143">
        <v>1.0445000000000002</v>
      </c>
      <c r="K143" s="452">
        <v>0</v>
      </c>
      <c r="L143" s="382">
        <f t="shared" si="533"/>
        <v>1.1000000000000001</v>
      </c>
      <c r="M143" s="383">
        <f t="shared" si="534"/>
        <v>0.04</v>
      </c>
      <c r="N143" s="383">
        <f t="shared" si="535"/>
        <v>0.1</v>
      </c>
      <c r="O143" s="382">
        <f t="shared" si="536"/>
        <v>1.2400000000000002</v>
      </c>
      <c r="P143" s="382">
        <f t="shared" si="537"/>
        <v>1.08</v>
      </c>
      <c r="Q143" s="385">
        <f t="shared" si="538"/>
        <v>46.87</v>
      </c>
      <c r="R143" s="385">
        <f t="shared" si="539"/>
        <v>0</v>
      </c>
      <c r="S143" s="385">
        <f t="shared" si="540"/>
        <v>0</v>
      </c>
      <c r="T143" s="385">
        <f t="shared" si="541"/>
        <v>0</v>
      </c>
      <c r="U143" s="385">
        <f t="shared" si="542"/>
        <v>0</v>
      </c>
      <c r="V143" s="384">
        <f t="shared" si="543"/>
        <v>0</v>
      </c>
      <c r="W143" s="726">
        <f t="shared" si="544"/>
        <v>0</v>
      </c>
      <c r="X143" s="144" t="str">
        <f t="shared" si="545"/>
        <v>EJ2</v>
      </c>
      <c r="Y143" s="416">
        <f t="shared" si="546"/>
        <v>1.2</v>
      </c>
      <c r="Z143" s="603" t="s">
        <v>1</v>
      </c>
      <c r="AA143" s="504">
        <f t="shared" si="547"/>
        <v>1.2</v>
      </c>
      <c r="AB143" s="591">
        <f t="shared" si="548"/>
        <v>1.1469999999999998</v>
      </c>
      <c r="AC143" s="592">
        <f t="shared" si="549"/>
        <v>0.04</v>
      </c>
      <c r="AD143" s="592">
        <f t="shared" si="550"/>
        <v>0.15</v>
      </c>
      <c r="AE143" s="593">
        <f t="shared" si="551"/>
        <v>1.34</v>
      </c>
      <c r="AF143" s="604">
        <f t="shared" si="552"/>
        <v>2.2000000000000002</v>
      </c>
      <c r="AG143" s="605">
        <f t="shared" si="553"/>
        <v>0.92</v>
      </c>
      <c r="AH143" s="595">
        <f t="shared" si="554"/>
        <v>2.71</v>
      </c>
      <c r="AI143" s="595">
        <f t="shared" si="555"/>
        <v>0</v>
      </c>
      <c r="AJ143" s="595">
        <f t="shared" si="556"/>
        <v>0</v>
      </c>
      <c r="AK143" s="595">
        <f t="shared" si="557"/>
        <v>0</v>
      </c>
      <c r="AL143" s="595">
        <f t="shared" si="558"/>
        <v>0</v>
      </c>
      <c r="AM143" s="596">
        <f t="shared" si="559"/>
        <v>0</v>
      </c>
      <c r="AN143" s="732">
        <f t="shared" si="560"/>
        <v>0</v>
      </c>
      <c r="AO143" s="144" t="s">
        <v>25028</v>
      </c>
      <c r="AP143" s="379" t="s">
        <v>23695</v>
      </c>
      <c r="AQ143" s="453" t="s">
        <v>25029</v>
      </c>
      <c r="AR143" s="416">
        <v>0.4</v>
      </c>
      <c r="AS143" s="504"/>
      <c r="AT143" s="504"/>
      <c r="AU143" s="142">
        <v>35</v>
      </c>
      <c r="AV143" s="416">
        <f t="shared" si="561"/>
        <v>1.4</v>
      </c>
      <c r="AW143" s="603" t="s">
        <v>1</v>
      </c>
      <c r="AX143" s="504">
        <f t="shared" si="562"/>
        <v>1.4</v>
      </c>
      <c r="AY143" s="384">
        <f t="shared" si="563"/>
        <v>33.6</v>
      </c>
      <c r="AZ143" s="384">
        <f t="shared" si="564"/>
        <v>0.1</v>
      </c>
      <c r="BA143" s="384">
        <f t="shared" si="565"/>
        <v>1.08</v>
      </c>
      <c r="BB143" s="382">
        <f t="shared" si="566"/>
        <v>6.79</v>
      </c>
      <c r="BC143" s="265">
        <f t="shared" si="567"/>
        <v>0</v>
      </c>
      <c r="BD143" s="265">
        <f t="shared" si="568"/>
        <v>49.58</v>
      </c>
      <c r="BE143" s="265">
        <f t="shared" si="569"/>
        <v>6.08</v>
      </c>
      <c r="BF143" s="607">
        <f t="shared" si="570"/>
        <v>1.3369999999999997</v>
      </c>
      <c r="BG143" s="607">
        <f t="shared" si="571"/>
        <v>0</v>
      </c>
      <c r="BH143" s="607">
        <f t="shared" si="572"/>
        <v>2.62</v>
      </c>
      <c r="BI143" s="607">
        <f t="shared" si="573"/>
        <v>0</v>
      </c>
      <c r="BJ143" s="116">
        <f t="shared" si="574"/>
        <v>34.090000000000003</v>
      </c>
      <c r="BK143" s="95"/>
    </row>
    <row r="144" spans="1:63" ht="14.25" x14ac:dyDescent="0.3">
      <c r="A144" s="144" t="s">
        <v>25029</v>
      </c>
      <c r="B144" s="379" t="s">
        <v>23695</v>
      </c>
      <c r="C144" s="145" t="s">
        <v>25030</v>
      </c>
      <c r="D144" s="416">
        <v>0.4</v>
      </c>
      <c r="E144" s="504"/>
      <c r="F144" s="504"/>
      <c r="G144" s="416" t="s">
        <v>23864</v>
      </c>
      <c r="H144" s="142">
        <v>35</v>
      </c>
      <c r="I144" s="143">
        <v>1.0445000000000002</v>
      </c>
      <c r="J144" s="143">
        <v>1.0510000000000002</v>
      </c>
      <c r="K144" s="452">
        <v>0</v>
      </c>
      <c r="L144" s="382">
        <f t="shared" si="533"/>
        <v>1.05</v>
      </c>
      <c r="M144" s="383">
        <f t="shared" si="534"/>
        <v>0.04</v>
      </c>
      <c r="N144" s="383">
        <f t="shared" si="535"/>
        <v>0.1</v>
      </c>
      <c r="O144" s="382">
        <f t="shared" si="536"/>
        <v>1.1900000000000002</v>
      </c>
      <c r="P144" s="382">
        <f t="shared" si="537"/>
        <v>1.08</v>
      </c>
      <c r="Q144" s="385">
        <f t="shared" si="538"/>
        <v>44.98</v>
      </c>
      <c r="R144" s="385">
        <f t="shared" si="539"/>
        <v>0</v>
      </c>
      <c r="S144" s="385">
        <f t="shared" si="540"/>
        <v>0</v>
      </c>
      <c r="T144" s="385">
        <f t="shared" si="541"/>
        <v>0</v>
      </c>
      <c r="U144" s="385">
        <f t="shared" si="542"/>
        <v>0</v>
      </c>
      <c r="V144" s="384">
        <f t="shared" si="543"/>
        <v>0</v>
      </c>
      <c r="W144" s="726">
        <f t="shared" si="544"/>
        <v>0</v>
      </c>
      <c r="X144" s="144" t="str">
        <f t="shared" si="545"/>
        <v>EJ3</v>
      </c>
      <c r="Y144" s="416">
        <f t="shared" si="546"/>
        <v>1.2</v>
      </c>
      <c r="Z144" s="603" t="s">
        <v>1</v>
      </c>
      <c r="AA144" s="504">
        <f t="shared" si="547"/>
        <v>1.2</v>
      </c>
      <c r="AB144" s="591">
        <f t="shared" si="548"/>
        <v>1.0445000000000002</v>
      </c>
      <c r="AC144" s="592">
        <f t="shared" si="549"/>
        <v>0.04</v>
      </c>
      <c r="AD144" s="592">
        <f t="shared" si="550"/>
        <v>0.15</v>
      </c>
      <c r="AE144" s="593">
        <f t="shared" si="551"/>
        <v>1.23</v>
      </c>
      <c r="AF144" s="604">
        <f t="shared" si="552"/>
        <v>2.2000000000000002</v>
      </c>
      <c r="AG144" s="605">
        <f t="shared" si="553"/>
        <v>0.92</v>
      </c>
      <c r="AH144" s="595">
        <f t="shared" si="554"/>
        <v>2.4900000000000002</v>
      </c>
      <c r="AI144" s="595">
        <f t="shared" si="555"/>
        <v>0</v>
      </c>
      <c r="AJ144" s="595">
        <f t="shared" si="556"/>
        <v>0</v>
      </c>
      <c r="AK144" s="595">
        <f t="shared" si="557"/>
        <v>0</v>
      </c>
      <c r="AL144" s="595">
        <f t="shared" si="558"/>
        <v>0</v>
      </c>
      <c r="AM144" s="596">
        <f t="shared" si="559"/>
        <v>0</v>
      </c>
      <c r="AN144" s="732">
        <f t="shared" si="560"/>
        <v>0</v>
      </c>
      <c r="AO144" s="144" t="s">
        <v>25029</v>
      </c>
      <c r="AP144" s="379" t="s">
        <v>23695</v>
      </c>
      <c r="AQ144" s="453" t="s">
        <v>25030</v>
      </c>
      <c r="AR144" s="416">
        <v>0.4</v>
      </c>
      <c r="AS144" s="504"/>
      <c r="AT144" s="504"/>
      <c r="AU144" s="142">
        <v>35</v>
      </c>
      <c r="AV144" s="416">
        <f t="shared" si="561"/>
        <v>1.4</v>
      </c>
      <c r="AW144" s="603" t="s">
        <v>1</v>
      </c>
      <c r="AX144" s="504">
        <f t="shared" si="562"/>
        <v>1.4</v>
      </c>
      <c r="AY144" s="384">
        <f t="shared" si="563"/>
        <v>33.6</v>
      </c>
      <c r="AZ144" s="384">
        <f t="shared" si="564"/>
        <v>0.1</v>
      </c>
      <c r="BA144" s="384">
        <f t="shared" si="565"/>
        <v>1.08</v>
      </c>
      <c r="BB144" s="382">
        <f t="shared" si="566"/>
        <v>6.79</v>
      </c>
      <c r="BC144" s="265">
        <f t="shared" si="567"/>
        <v>0</v>
      </c>
      <c r="BD144" s="265">
        <f t="shared" si="568"/>
        <v>47.47</v>
      </c>
      <c r="BE144" s="265">
        <f t="shared" si="569"/>
        <v>6.08</v>
      </c>
      <c r="BF144" s="607">
        <f t="shared" si="570"/>
        <v>1.2345000000000002</v>
      </c>
      <c r="BG144" s="607">
        <f t="shared" si="571"/>
        <v>0</v>
      </c>
      <c r="BH144" s="607">
        <f t="shared" si="572"/>
        <v>2.42</v>
      </c>
      <c r="BI144" s="607">
        <f t="shared" si="573"/>
        <v>0</v>
      </c>
      <c r="BJ144" s="116">
        <f t="shared" si="574"/>
        <v>32.18</v>
      </c>
      <c r="BK144" s="95"/>
    </row>
    <row r="145" spans="1:63" ht="14.25" x14ac:dyDescent="0.3">
      <c r="A145" s="144" t="s">
        <v>25030</v>
      </c>
      <c r="B145" s="379" t="s">
        <v>23695</v>
      </c>
      <c r="C145" s="145" t="s">
        <v>25031</v>
      </c>
      <c r="D145" s="416">
        <v>0.4</v>
      </c>
      <c r="E145" s="504"/>
      <c r="F145" s="504"/>
      <c r="G145" s="416" t="s">
        <v>23864</v>
      </c>
      <c r="H145" s="142">
        <v>35</v>
      </c>
      <c r="I145" s="143">
        <v>1.0510000000000002</v>
      </c>
      <c r="J145" s="143">
        <v>1.1299999999999999</v>
      </c>
      <c r="K145" s="452">
        <v>0.216</v>
      </c>
      <c r="L145" s="382">
        <f t="shared" si="533"/>
        <v>1.0900000000000001</v>
      </c>
      <c r="M145" s="383">
        <f t="shared" si="534"/>
        <v>0.04</v>
      </c>
      <c r="N145" s="383">
        <f t="shared" si="535"/>
        <v>0.1</v>
      </c>
      <c r="O145" s="382">
        <f t="shared" si="536"/>
        <v>1.2300000000000002</v>
      </c>
      <c r="P145" s="382">
        <f t="shared" si="537"/>
        <v>1.08</v>
      </c>
      <c r="Q145" s="385">
        <f t="shared" si="538"/>
        <v>46.49</v>
      </c>
      <c r="R145" s="385">
        <f t="shared" si="539"/>
        <v>0</v>
      </c>
      <c r="S145" s="385">
        <f t="shared" si="540"/>
        <v>0</v>
      </c>
      <c r="T145" s="385">
        <f t="shared" si="541"/>
        <v>0</v>
      </c>
      <c r="U145" s="385">
        <f t="shared" si="542"/>
        <v>0</v>
      </c>
      <c r="V145" s="384">
        <f t="shared" si="543"/>
        <v>0</v>
      </c>
      <c r="W145" s="726">
        <f t="shared" si="544"/>
        <v>0</v>
      </c>
      <c r="X145" s="144" t="str">
        <f t="shared" si="545"/>
        <v>EJ4</v>
      </c>
      <c r="Y145" s="416">
        <f t="shared" si="546"/>
        <v>1.2</v>
      </c>
      <c r="Z145" s="603" t="s">
        <v>1</v>
      </c>
      <c r="AA145" s="504">
        <f t="shared" si="547"/>
        <v>1.2</v>
      </c>
      <c r="AB145" s="591">
        <f t="shared" si="548"/>
        <v>1.0510000000000002</v>
      </c>
      <c r="AC145" s="592">
        <f t="shared" si="549"/>
        <v>0.04</v>
      </c>
      <c r="AD145" s="592">
        <f t="shared" si="550"/>
        <v>0.15</v>
      </c>
      <c r="AE145" s="593">
        <f t="shared" si="551"/>
        <v>1.24</v>
      </c>
      <c r="AF145" s="604">
        <f t="shared" si="552"/>
        <v>2.2000000000000002</v>
      </c>
      <c r="AG145" s="605">
        <f t="shared" si="553"/>
        <v>0.92</v>
      </c>
      <c r="AH145" s="595">
        <f t="shared" si="554"/>
        <v>2.5099999999999998</v>
      </c>
      <c r="AI145" s="595">
        <f t="shared" si="555"/>
        <v>0</v>
      </c>
      <c r="AJ145" s="595">
        <f t="shared" si="556"/>
        <v>0</v>
      </c>
      <c r="AK145" s="595">
        <f t="shared" si="557"/>
        <v>0</v>
      </c>
      <c r="AL145" s="595">
        <f t="shared" si="558"/>
        <v>0</v>
      </c>
      <c r="AM145" s="596">
        <f t="shared" si="559"/>
        <v>0</v>
      </c>
      <c r="AN145" s="732">
        <f t="shared" si="560"/>
        <v>0</v>
      </c>
      <c r="AO145" s="144" t="s">
        <v>25030</v>
      </c>
      <c r="AP145" s="379" t="s">
        <v>23695</v>
      </c>
      <c r="AQ145" s="453" t="s">
        <v>25031</v>
      </c>
      <c r="AR145" s="416">
        <v>0.4</v>
      </c>
      <c r="AS145" s="504"/>
      <c r="AT145" s="504"/>
      <c r="AU145" s="142">
        <v>35</v>
      </c>
      <c r="AV145" s="416">
        <f t="shared" si="561"/>
        <v>1.4</v>
      </c>
      <c r="AW145" s="603" t="s">
        <v>1</v>
      </c>
      <c r="AX145" s="504">
        <f t="shared" si="562"/>
        <v>1.4</v>
      </c>
      <c r="AY145" s="384">
        <f t="shared" si="563"/>
        <v>33.6</v>
      </c>
      <c r="AZ145" s="384">
        <f t="shared" si="564"/>
        <v>0.1</v>
      </c>
      <c r="BA145" s="384">
        <f t="shared" si="565"/>
        <v>1.08</v>
      </c>
      <c r="BB145" s="382">
        <f t="shared" si="566"/>
        <v>6.79</v>
      </c>
      <c r="BC145" s="265">
        <f t="shared" si="567"/>
        <v>0</v>
      </c>
      <c r="BD145" s="265">
        <f t="shared" si="568"/>
        <v>49</v>
      </c>
      <c r="BE145" s="265">
        <f t="shared" si="569"/>
        <v>6.08</v>
      </c>
      <c r="BF145" s="607">
        <f t="shared" si="570"/>
        <v>1.2410000000000001</v>
      </c>
      <c r="BG145" s="607">
        <f t="shared" si="571"/>
        <v>0</v>
      </c>
      <c r="BH145" s="607">
        <f t="shared" si="572"/>
        <v>2.4300000000000002</v>
      </c>
      <c r="BI145" s="607">
        <f t="shared" si="573"/>
        <v>0</v>
      </c>
      <c r="BJ145" s="116">
        <f t="shared" si="574"/>
        <v>33.700000000000003</v>
      </c>
      <c r="BK145" s="95"/>
    </row>
    <row r="146" spans="1:63" ht="14.25" x14ac:dyDescent="0.3">
      <c r="A146" s="144" t="s">
        <v>25031</v>
      </c>
      <c r="B146" s="379" t="s">
        <v>23695</v>
      </c>
      <c r="C146" s="145" t="s">
        <v>25032</v>
      </c>
      <c r="D146" s="416">
        <v>0.6</v>
      </c>
      <c r="E146" s="504"/>
      <c r="F146" s="504"/>
      <c r="G146" s="416" t="s">
        <v>23864</v>
      </c>
      <c r="H146" s="142">
        <v>22</v>
      </c>
      <c r="I146" s="143">
        <v>1.3460000000000001</v>
      </c>
      <c r="J146" s="143">
        <v>1.3560000000000003</v>
      </c>
      <c r="K146" s="452">
        <v>0</v>
      </c>
      <c r="L146" s="382">
        <f t="shared" si="533"/>
        <v>1.35</v>
      </c>
      <c r="M146" s="383">
        <f t="shared" si="534"/>
        <v>0.06</v>
      </c>
      <c r="N146" s="383">
        <f t="shared" si="535"/>
        <v>0.12</v>
      </c>
      <c r="O146" s="382">
        <f t="shared" si="536"/>
        <v>1.5300000000000002</v>
      </c>
      <c r="P146" s="382">
        <f t="shared" si="537"/>
        <v>1.3199999999999998</v>
      </c>
      <c r="Q146" s="385">
        <f t="shared" si="538"/>
        <v>0</v>
      </c>
      <c r="R146" s="385">
        <f t="shared" si="539"/>
        <v>43.56</v>
      </c>
      <c r="S146" s="385">
        <f t="shared" si="540"/>
        <v>0.87</v>
      </c>
      <c r="T146" s="385">
        <f t="shared" si="541"/>
        <v>0</v>
      </c>
      <c r="U146" s="385">
        <f t="shared" si="542"/>
        <v>0</v>
      </c>
      <c r="V146" s="384">
        <f t="shared" si="543"/>
        <v>89.32</v>
      </c>
      <c r="W146" s="726">
        <f t="shared" si="544"/>
        <v>0</v>
      </c>
      <c r="X146" s="144" t="str">
        <f t="shared" si="545"/>
        <v>EJ5</v>
      </c>
      <c r="Y146" s="416">
        <f t="shared" si="546"/>
        <v>1.2</v>
      </c>
      <c r="Z146" s="603" t="s">
        <v>1</v>
      </c>
      <c r="AA146" s="504">
        <f t="shared" si="547"/>
        <v>1.2</v>
      </c>
      <c r="AB146" s="591">
        <f t="shared" si="548"/>
        <v>1.3460000000000001</v>
      </c>
      <c r="AC146" s="592">
        <f t="shared" si="549"/>
        <v>0.06</v>
      </c>
      <c r="AD146" s="592">
        <f t="shared" si="550"/>
        <v>0.15</v>
      </c>
      <c r="AE146" s="593">
        <f t="shared" si="551"/>
        <v>1.56</v>
      </c>
      <c r="AF146" s="604">
        <f t="shared" si="552"/>
        <v>2.2000000000000002</v>
      </c>
      <c r="AG146" s="605">
        <f t="shared" si="553"/>
        <v>0.68</v>
      </c>
      <c r="AH146" s="595">
        <f t="shared" si="554"/>
        <v>0</v>
      </c>
      <c r="AI146" s="595">
        <f t="shared" si="555"/>
        <v>2.2400000000000002</v>
      </c>
      <c r="AJ146" s="595">
        <f t="shared" si="556"/>
        <v>0.09</v>
      </c>
      <c r="AK146" s="595">
        <f t="shared" si="557"/>
        <v>0</v>
      </c>
      <c r="AL146" s="595">
        <f t="shared" si="558"/>
        <v>0</v>
      </c>
      <c r="AM146" s="596">
        <f t="shared" si="559"/>
        <v>11.21</v>
      </c>
      <c r="AN146" s="732">
        <f t="shared" si="560"/>
        <v>0</v>
      </c>
      <c r="AO146" s="144" t="s">
        <v>25031</v>
      </c>
      <c r="AP146" s="379" t="s">
        <v>23695</v>
      </c>
      <c r="AQ146" s="453" t="s">
        <v>25032</v>
      </c>
      <c r="AR146" s="416">
        <v>0.6</v>
      </c>
      <c r="AS146" s="504"/>
      <c r="AT146" s="504"/>
      <c r="AU146" s="142">
        <v>22</v>
      </c>
      <c r="AV146" s="416">
        <f t="shared" si="561"/>
        <v>1.4</v>
      </c>
      <c r="AW146" s="603" t="s">
        <v>1</v>
      </c>
      <c r="AX146" s="504">
        <f t="shared" si="562"/>
        <v>1.4</v>
      </c>
      <c r="AY146" s="384">
        <f t="shared" si="563"/>
        <v>20.6</v>
      </c>
      <c r="AZ146" s="384">
        <f t="shared" si="564"/>
        <v>0.12</v>
      </c>
      <c r="BA146" s="384">
        <f t="shared" si="565"/>
        <v>1.3199999999999998</v>
      </c>
      <c r="BB146" s="382">
        <f t="shared" si="566"/>
        <v>6.52</v>
      </c>
      <c r="BC146" s="265">
        <f t="shared" si="567"/>
        <v>0</v>
      </c>
      <c r="BD146" s="265">
        <f t="shared" si="568"/>
        <v>46.760000000000005</v>
      </c>
      <c r="BE146" s="265">
        <f t="shared" si="569"/>
        <v>8.39</v>
      </c>
      <c r="BF146" s="607">
        <f t="shared" si="570"/>
        <v>1.556</v>
      </c>
      <c r="BG146" s="607">
        <f t="shared" si="571"/>
        <v>0</v>
      </c>
      <c r="BH146" s="607">
        <f t="shared" si="572"/>
        <v>3.05</v>
      </c>
      <c r="BI146" s="607">
        <f t="shared" si="573"/>
        <v>0</v>
      </c>
      <c r="BJ146" s="116">
        <f t="shared" si="574"/>
        <v>28.8</v>
      </c>
      <c r="BK146" s="95"/>
    </row>
    <row r="147" spans="1:63" ht="14.25" x14ac:dyDescent="0.3">
      <c r="A147" s="144" t="s">
        <v>25032</v>
      </c>
      <c r="B147" s="379" t="s">
        <v>23695</v>
      </c>
      <c r="C147" s="145" t="s">
        <v>25033</v>
      </c>
      <c r="D147" s="416">
        <v>0.6</v>
      </c>
      <c r="E147" s="504"/>
      <c r="F147" s="504"/>
      <c r="G147" s="416" t="s">
        <v>23864</v>
      </c>
      <c r="H147" s="142">
        <v>38</v>
      </c>
      <c r="I147" s="143">
        <v>1.3560000000000003</v>
      </c>
      <c r="J147" s="143">
        <v>1.5020000000000002</v>
      </c>
      <c r="K147" s="452">
        <v>0</v>
      </c>
      <c r="L147" s="382">
        <f t="shared" si="533"/>
        <v>1.43</v>
      </c>
      <c r="M147" s="383">
        <f t="shared" si="534"/>
        <v>0.06</v>
      </c>
      <c r="N147" s="383">
        <f t="shared" si="535"/>
        <v>0.12</v>
      </c>
      <c r="O147" s="382">
        <f t="shared" si="536"/>
        <v>1.6099999999999999</v>
      </c>
      <c r="P147" s="382">
        <f t="shared" si="537"/>
        <v>1.3199999999999998</v>
      </c>
      <c r="Q147" s="385">
        <f t="shared" si="538"/>
        <v>0</v>
      </c>
      <c r="R147" s="385">
        <f t="shared" si="539"/>
        <v>75.239999999999995</v>
      </c>
      <c r="S147" s="385">
        <f t="shared" si="540"/>
        <v>5.52</v>
      </c>
      <c r="T147" s="385">
        <f t="shared" si="541"/>
        <v>0</v>
      </c>
      <c r="U147" s="385">
        <f t="shared" si="542"/>
        <v>0</v>
      </c>
      <c r="V147" s="384">
        <f t="shared" si="543"/>
        <v>160.36000000000001</v>
      </c>
      <c r="W147" s="726">
        <f t="shared" si="544"/>
        <v>0</v>
      </c>
      <c r="X147" s="144" t="str">
        <f t="shared" si="545"/>
        <v>EJ6</v>
      </c>
      <c r="Y147" s="416">
        <f t="shared" si="546"/>
        <v>1.2</v>
      </c>
      <c r="Z147" s="603" t="s">
        <v>1</v>
      </c>
      <c r="AA147" s="504">
        <f t="shared" si="547"/>
        <v>1.2</v>
      </c>
      <c r="AB147" s="591">
        <f t="shared" si="548"/>
        <v>1.3560000000000003</v>
      </c>
      <c r="AC147" s="592">
        <f t="shared" si="549"/>
        <v>0.06</v>
      </c>
      <c r="AD147" s="592">
        <f t="shared" si="550"/>
        <v>0.15</v>
      </c>
      <c r="AE147" s="593">
        <f t="shared" si="551"/>
        <v>1.57</v>
      </c>
      <c r="AF147" s="604">
        <f t="shared" si="552"/>
        <v>2.2000000000000002</v>
      </c>
      <c r="AG147" s="605">
        <f t="shared" si="553"/>
        <v>0.68</v>
      </c>
      <c r="AH147" s="595">
        <f t="shared" si="554"/>
        <v>0</v>
      </c>
      <c r="AI147" s="595">
        <f t="shared" si="555"/>
        <v>2.2400000000000002</v>
      </c>
      <c r="AJ147" s="595">
        <f t="shared" si="556"/>
        <v>0.1</v>
      </c>
      <c r="AK147" s="595">
        <f t="shared" si="557"/>
        <v>0</v>
      </c>
      <c r="AL147" s="595">
        <f t="shared" si="558"/>
        <v>0</v>
      </c>
      <c r="AM147" s="596">
        <f t="shared" si="559"/>
        <v>11.26</v>
      </c>
      <c r="AN147" s="732">
        <f t="shared" si="560"/>
        <v>0</v>
      </c>
      <c r="AO147" s="144" t="s">
        <v>25032</v>
      </c>
      <c r="AP147" s="379" t="s">
        <v>23695</v>
      </c>
      <c r="AQ147" s="453" t="s">
        <v>25033</v>
      </c>
      <c r="AR147" s="416">
        <v>0.6</v>
      </c>
      <c r="AS147" s="504"/>
      <c r="AT147" s="504"/>
      <c r="AU147" s="142">
        <v>38</v>
      </c>
      <c r="AV147" s="416">
        <f t="shared" si="561"/>
        <v>1.4</v>
      </c>
      <c r="AW147" s="603" t="s">
        <v>1</v>
      </c>
      <c r="AX147" s="504">
        <f t="shared" si="562"/>
        <v>1.4</v>
      </c>
      <c r="AY147" s="384">
        <f t="shared" si="563"/>
        <v>36.6</v>
      </c>
      <c r="AZ147" s="384">
        <f t="shared" si="564"/>
        <v>0.12</v>
      </c>
      <c r="BA147" s="384">
        <f t="shared" si="565"/>
        <v>1.3199999999999998</v>
      </c>
      <c r="BB147" s="382">
        <f t="shared" si="566"/>
        <v>11.58</v>
      </c>
      <c r="BC147" s="265">
        <f t="shared" si="567"/>
        <v>0</v>
      </c>
      <c r="BD147" s="265">
        <f t="shared" si="568"/>
        <v>83.09999999999998</v>
      </c>
      <c r="BE147" s="265">
        <f t="shared" si="569"/>
        <v>14.9</v>
      </c>
      <c r="BF147" s="607">
        <f t="shared" si="570"/>
        <v>1.5660000000000003</v>
      </c>
      <c r="BG147" s="607">
        <f t="shared" si="571"/>
        <v>0</v>
      </c>
      <c r="BH147" s="607">
        <f t="shared" si="572"/>
        <v>3.07</v>
      </c>
      <c r="BI147" s="607">
        <f t="shared" si="573"/>
        <v>0</v>
      </c>
      <c r="BJ147" s="116">
        <f t="shared" si="574"/>
        <v>53.55</v>
      </c>
      <c r="BK147" s="95"/>
    </row>
    <row r="148" spans="1:63" ht="14.25" x14ac:dyDescent="0.3">
      <c r="A148" s="449" t="s">
        <v>25033</v>
      </c>
      <c r="B148" s="146" t="s">
        <v>23695</v>
      </c>
      <c r="C148" s="450" t="s">
        <v>25034</v>
      </c>
      <c r="D148" s="502">
        <v>0.6</v>
      </c>
      <c r="E148" s="589"/>
      <c r="F148" s="589"/>
      <c r="G148" s="502" t="s">
        <v>23864</v>
      </c>
      <c r="H148" s="451">
        <v>10</v>
      </c>
      <c r="I148" s="452">
        <v>1.5020000000000002</v>
      </c>
      <c r="J148" s="452">
        <v>1.63</v>
      </c>
      <c r="K148" s="452">
        <v>0.1</v>
      </c>
      <c r="L148" s="382">
        <f t="shared" si="533"/>
        <v>1.57</v>
      </c>
      <c r="M148" s="383">
        <f t="shared" si="534"/>
        <v>0.06</v>
      </c>
      <c r="N148" s="383">
        <f t="shared" si="535"/>
        <v>0.12</v>
      </c>
      <c r="O148" s="382">
        <f t="shared" si="536"/>
        <v>1.75</v>
      </c>
      <c r="P148" s="382">
        <f t="shared" si="537"/>
        <v>1.3199999999999998</v>
      </c>
      <c r="Q148" s="385">
        <f t="shared" si="538"/>
        <v>0</v>
      </c>
      <c r="R148" s="385">
        <f t="shared" si="539"/>
        <v>19.8</v>
      </c>
      <c r="S148" s="385">
        <f t="shared" si="540"/>
        <v>3.3</v>
      </c>
      <c r="T148" s="385">
        <f t="shared" si="541"/>
        <v>0</v>
      </c>
      <c r="U148" s="385">
        <f t="shared" si="542"/>
        <v>0</v>
      </c>
      <c r="V148" s="384">
        <f t="shared" si="543"/>
        <v>45</v>
      </c>
      <c r="W148" s="726">
        <f t="shared" si="544"/>
        <v>0</v>
      </c>
      <c r="X148" s="449" t="str">
        <f t="shared" si="545"/>
        <v>EJ7</v>
      </c>
      <c r="Y148" s="502">
        <f t="shared" si="546"/>
        <v>1.2</v>
      </c>
      <c r="Z148" s="590" t="s">
        <v>1</v>
      </c>
      <c r="AA148" s="589">
        <f t="shared" si="547"/>
        <v>1.2</v>
      </c>
      <c r="AB148" s="591">
        <f t="shared" si="548"/>
        <v>1.5020000000000002</v>
      </c>
      <c r="AC148" s="592">
        <f t="shared" si="549"/>
        <v>0.06</v>
      </c>
      <c r="AD148" s="592">
        <f t="shared" si="550"/>
        <v>0.15</v>
      </c>
      <c r="AE148" s="593">
        <f t="shared" si="551"/>
        <v>1.71</v>
      </c>
      <c r="AF148" s="593">
        <f t="shared" si="552"/>
        <v>2.2000000000000002</v>
      </c>
      <c r="AG148" s="594">
        <f t="shared" si="553"/>
        <v>0.68</v>
      </c>
      <c r="AH148" s="595">
        <f t="shared" si="554"/>
        <v>0</v>
      </c>
      <c r="AI148" s="595">
        <f t="shared" si="555"/>
        <v>2.2400000000000002</v>
      </c>
      <c r="AJ148" s="595">
        <f t="shared" si="556"/>
        <v>0.31</v>
      </c>
      <c r="AK148" s="595">
        <f t="shared" si="557"/>
        <v>0</v>
      </c>
      <c r="AL148" s="595">
        <f t="shared" si="558"/>
        <v>0</v>
      </c>
      <c r="AM148" s="596">
        <f t="shared" si="559"/>
        <v>12.02</v>
      </c>
      <c r="AN148" s="732">
        <f t="shared" si="560"/>
        <v>0</v>
      </c>
      <c r="AO148" s="449" t="s">
        <v>25033</v>
      </c>
      <c r="AP148" s="146" t="s">
        <v>23695</v>
      </c>
      <c r="AQ148" s="450" t="s">
        <v>25034</v>
      </c>
      <c r="AR148" s="502">
        <v>0.6</v>
      </c>
      <c r="AS148" s="589"/>
      <c r="AT148" s="589"/>
      <c r="AU148" s="451">
        <v>10</v>
      </c>
      <c r="AV148" s="502">
        <f t="shared" si="561"/>
        <v>1.4</v>
      </c>
      <c r="AW148" s="590" t="s">
        <v>1</v>
      </c>
      <c r="AX148" s="589">
        <f t="shared" si="562"/>
        <v>1.4</v>
      </c>
      <c r="AY148" s="384">
        <f t="shared" si="563"/>
        <v>8.6</v>
      </c>
      <c r="AZ148" s="384">
        <f t="shared" si="564"/>
        <v>0.12</v>
      </c>
      <c r="BA148" s="384">
        <f t="shared" si="565"/>
        <v>1.3199999999999998</v>
      </c>
      <c r="BB148" s="382">
        <f t="shared" si="566"/>
        <v>2.72</v>
      </c>
      <c r="BC148" s="265">
        <f t="shared" si="567"/>
        <v>0</v>
      </c>
      <c r="BD148" s="265">
        <f t="shared" si="568"/>
        <v>25.650000000000002</v>
      </c>
      <c r="BE148" s="265">
        <f t="shared" si="569"/>
        <v>3.5</v>
      </c>
      <c r="BF148" s="385">
        <f t="shared" si="570"/>
        <v>1.7120000000000002</v>
      </c>
      <c r="BG148" s="385">
        <f t="shared" si="571"/>
        <v>0</v>
      </c>
      <c r="BH148" s="385">
        <f t="shared" si="572"/>
        <v>3.36</v>
      </c>
      <c r="BI148" s="385">
        <f t="shared" si="573"/>
        <v>0</v>
      </c>
      <c r="BJ148" s="116">
        <f t="shared" si="574"/>
        <v>16.07</v>
      </c>
      <c r="BK148" s="95"/>
    </row>
    <row r="149" spans="1:63" ht="14.25" x14ac:dyDescent="0.3">
      <c r="A149" s="462"/>
      <c r="B149" s="463"/>
      <c r="C149" s="608"/>
      <c r="D149" s="505"/>
      <c r="E149" s="505"/>
      <c r="F149" s="505"/>
      <c r="G149" s="505"/>
      <c r="H149" s="410"/>
      <c r="I149" s="411"/>
      <c r="J149" s="411"/>
      <c r="K149" s="411"/>
      <c r="L149" s="101"/>
      <c r="M149" s="412"/>
      <c r="N149" s="412"/>
      <c r="O149" s="101"/>
      <c r="P149" s="101"/>
      <c r="Q149" s="414"/>
      <c r="R149" s="414"/>
      <c r="S149" s="414"/>
      <c r="T149" s="414"/>
      <c r="U149" s="414"/>
      <c r="V149" s="413"/>
      <c r="W149" s="725"/>
      <c r="X149" s="462"/>
      <c r="Y149" s="505"/>
      <c r="Z149" s="597"/>
      <c r="AA149" s="505"/>
      <c r="AB149" s="598"/>
      <c r="AC149" s="599"/>
      <c r="AD149" s="599"/>
      <c r="AE149" s="600"/>
      <c r="AF149" s="600"/>
      <c r="AG149" s="597"/>
      <c r="AH149" s="601"/>
      <c r="AI149" s="601"/>
      <c r="AJ149" s="601"/>
      <c r="AK149" s="601"/>
      <c r="AL149" s="601"/>
      <c r="AM149" s="602"/>
      <c r="AN149" s="733"/>
      <c r="AO149" s="462"/>
      <c r="AP149" s="463"/>
      <c r="AQ149" s="608"/>
      <c r="AR149" s="505"/>
      <c r="AS149" s="505"/>
      <c r="AT149" s="505"/>
      <c r="AU149" s="410"/>
      <c r="AV149" s="505"/>
      <c r="AW149" s="597"/>
      <c r="AX149" s="505"/>
      <c r="AY149" s="413"/>
      <c r="AZ149" s="413"/>
      <c r="BA149" s="413"/>
      <c r="BB149" s="101"/>
      <c r="BC149" s="101"/>
      <c r="BD149" s="101"/>
      <c r="BE149" s="101"/>
      <c r="BF149" s="414"/>
      <c r="BG149" s="414"/>
      <c r="BH149" s="414"/>
      <c r="BI149" s="414"/>
      <c r="BJ149" s="415"/>
      <c r="BK149" s="95"/>
    </row>
    <row r="150" spans="1:63" s="122" customFormat="1" ht="14.25" x14ac:dyDescent="0.3">
      <c r="A150" s="402" t="s">
        <v>25049</v>
      </c>
      <c r="B150" s="463"/>
      <c r="C150" s="408"/>
      <c r="D150" s="505"/>
      <c r="E150" s="505"/>
      <c r="F150" s="505"/>
      <c r="G150" s="409"/>
      <c r="H150" s="410"/>
      <c r="I150" s="411"/>
      <c r="J150" s="411"/>
      <c r="K150" s="411"/>
      <c r="L150" s="101"/>
      <c r="M150" s="412"/>
      <c r="N150" s="412"/>
      <c r="O150" s="101"/>
      <c r="P150" s="101"/>
      <c r="Q150" s="414"/>
      <c r="R150" s="414"/>
      <c r="S150" s="414"/>
      <c r="T150" s="414"/>
      <c r="U150" s="414"/>
      <c r="V150" s="413"/>
      <c r="W150" s="725"/>
      <c r="X150" s="739" t="str">
        <f>$A150</f>
        <v>BACIA EC - RUA EWERTON XAVIER (C)</v>
      </c>
      <c r="Y150" s="505"/>
      <c r="Z150" s="597"/>
      <c r="AA150" s="505"/>
      <c r="AB150" s="598"/>
      <c r="AC150" s="599"/>
      <c r="AD150" s="599"/>
      <c r="AE150" s="600"/>
      <c r="AF150" s="600"/>
      <c r="AG150" s="597"/>
      <c r="AH150" s="601"/>
      <c r="AI150" s="601"/>
      <c r="AJ150" s="601"/>
      <c r="AK150" s="601"/>
      <c r="AL150" s="601"/>
      <c r="AM150" s="602"/>
      <c r="AN150" s="733"/>
      <c r="AO150" s="739" t="str">
        <f>$A150</f>
        <v>BACIA EC - RUA EWERTON XAVIER (C)</v>
      </c>
      <c r="AP150" s="463"/>
      <c r="AQ150" s="408"/>
      <c r="AR150" s="505"/>
      <c r="AS150" s="505"/>
      <c r="AT150" s="505"/>
      <c r="AU150" s="410"/>
      <c r="AV150" s="409"/>
      <c r="AW150" s="409"/>
      <c r="AX150" s="409"/>
      <c r="AY150" s="413"/>
      <c r="AZ150" s="413"/>
      <c r="BA150" s="413"/>
      <c r="BB150" s="101"/>
      <c r="BC150" s="101"/>
      <c r="BD150" s="101"/>
      <c r="BE150" s="101"/>
      <c r="BF150" s="101"/>
      <c r="BG150" s="101"/>
      <c r="BH150" s="101"/>
      <c r="BI150" s="101"/>
      <c r="BJ150" s="415"/>
      <c r="BK150" s="95"/>
    </row>
    <row r="151" spans="1:63" s="122" customFormat="1" ht="14.25" x14ac:dyDescent="0.3">
      <c r="A151" s="407" t="s">
        <v>25047</v>
      </c>
      <c r="B151" s="463"/>
      <c r="C151" s="408"/>
      <c r="D151" s="505"/>
      <c r="E151" s="505"/>
      <c r="F151" s="505"/>
      <c r="G151" s="409"/>
      <c r="H151" s="410"/>
      <c r="I151" s="411"/>
      <c r="J151" s="411"/>
      <c r="K151" s="411"/>
      <c r="L151" s="101"/>
      <c r="M151" s="412"/>
      <c r="N151" s="412"/>
      <c r="O151" s="101"/>
      <c r="P151" s="101"/>
      <c r="Q151" s="414"/>
      <c r="R151" s="414"/>
      <c r="S151" s="414"/>
      <c r="T151" s="414"/>
      <c r="U151" s="414"/>
      <c r="V151" s="413"/>
      <c r="W151" s="725"/>
      <c r="X151" s="740" t="str">
        <f>$A151</f>
        <v>Rua Mary Marcelle</v>
      </c>
      <c r="Y151" s="503"/>
      <c r="Z151" s="503"/>
      <c r="AA151" s="503"/>
      <c r="AB151" s="399"/>
      <c r="AC151" s="399"/>
      <c r="AD151" s="399"/>
      <c r="AE151" s="399"/>
      <c r="AF151" s="404"/>
      <c r="AG151" s="399"/>
      <c r="AH151" s="399"/>
      <c r="AI151" s="399"/>
      <c r="AJ151" s="399"/>
      <c r="AK151" s="399"/>
      <c r="AL151" s="399"/>
      <c r="AM151" s="399"/>
      <c r="AN151" s="401"/>
      <c r="AO151" s="407" t="str">
        <f>$A151</f>
        <v>Rua Mary Marcelle</v>
      </c>
      <c r="AP151" s="463"/>
      <c r="AQ151" s="408"/>
      <c r="AR151" s="505"/>
      <c r="AS151" s="505"/>
      <c r="AT151" s="505"/>
      <c r="AU151" s="410"/>
      <c r="AV151" s="409"/>
      <c r="AW151" s="409"/>
      <c r="AX151" s="409"/>
      <c r="AY151" s="413"/>
      <c r="AZ151" s="413"/>
      <c r="BA151" s="413"/>
      <c r="BB151" s="101"/>
      <c r="BC151" s="101"/>
      <c r="BD151" s="101"/>
      <c r="BE151" s="101"/>
      <c r="BF151" s="101"/>
      <c r="BG151" s="101"/>
      <c r="BH151" s="101"/>
      <c r="BI151" s="101"/>
      <c r="BJ151" s="415"/>
      <c r="BK151" s="95"/>
    </row>
    <row r="152" spans="1:63" ht="14.25" x14ac:dyDescent="0.3">
      <c r="A152" s="144" t="s">
        <v>25039</v>
      </c>
      <c r="B152" s="379" t="s">
        <v>23695</v>
      </c>
      <c r="C152" s="145" t="s">
        <v>25040</v>
      </c>
      <c r="D152" s="416">
        <v>0.4</v>
      </c>
      <c r="E152" s="504"/>
      <c r="F152" s="504"/>
      <c r="G152" s="416" t="s">
        <v>23864</v>
      </c>
      <c r="H152" s="142">
        <v>35</v>
      </c>
      <c r="I152" s="143">
        <v>1.19</v>
      </c>
      <c r="J152" s="143">
        <v>1.19</v>
      </c>
      <c r="K152" s="452">
        <v>0.128</v>
      </c>
      <c r="L152" s="382">
        <f t="shared" ref="L152:L158" si="575">ROUND((I152+J152)/2,2)</f>
        <v>1.19</v>
      </c>
      <c r="M152" s="383">
        <f t="shared" ref="M152:M158" si="576">IF(F152=0,ROUND($D152*10%,2),IF(D152&gt;2.8,0.18,0.15))</f>
        <v>0.04</v>
      </c>
      <c r="N152" s="383">
        <f t="shared" ref="N152:N158" si="577">IF(F152=0,IF(   ROUND($D152/4,2),   IF(ROUND(($D152*1.2)/6,2)&lt;0.1,0.1,ROUND(($D152*1.2)/6,2))),0.5)</f>
        <v>0.1</v>
      </c>
      <c r="O152" s="382">
        <f t="shared" ref="O152:O158" si="578">L152+M152+N152</f>
        <v>1.33</v>
      </c>
      <c r="P152" s="382">
        <f t="shared" ref="P152:P158" si="579">IF(O152&lt;2,(D152+M152*2)+0.6,(D152+M152*2)+0.6+ROUNDUP(O152-2,0)*0.1)</f>
        <v>1.08</v>
      </c>
      <c r="Q152" s="385">
        <f t="shared" ref="Q152:Q158" si="580">IF($O152&lt;=$W$4,ROUND(IF($O152&lt;1.5,$O152*$H152*$P152,1.5*$H152*$P152),2),0)</f>
        <v>50.27</v>
      </c>
      <c r="R152" s="385">
        <f t="shared" ref="R152:R158" si="581">IF($O152&gt;$W$4,ROUND(IF($O152&lt;1.5,$O152*$H152*$P152,1.5*$H152*$P152),2),0)</f>
        <v>0</v>
      </c>
      <c r="S152" s="385">
        <f t="shared" ref="S152:S158" si="582">IF($O152&gt;$W$4,ROUND(IF($O152&lt;1.5,0,IF($O152&gt;3,1.5*$H152*$P152,($O152-1.5)*$H152*$P152)),2),0)</f>
        <v>0</v>
      </c>
      <c r="T152" s="385">
        <f t="shared" ref="T152:T158" si="583">IF($O152&gt;$W$4,ROUND(IF($O152&lt;3,0,IF($O152&gt;4.5,1.5*$H152*$P152,($O152-3)*$H152*$P152)),2),0)</f>
        <v>0</v>
      </c>
      <c r="U152" s="385">
        <f t="shared" ref="U152:U158" si="584">IF($O152&gt;$W$4,ROUND(IF($O152&lt;4.5,0,IF($O152&gt;6,($O152-4.5)*$H152*$P152,($O152-4.5)*$H152*$P152)),2),0)</f>
        <v>0</v>
      </c>
      <c r="V152" s="384">
        <f t="shared" ref="V152:V158" si="585">IF($O152&gt;$W$4, IF( $O152&lt;=4,   ROUND($H152*($O152+0.5)*2,2),   0),0)</f>
        <v>0</v>
      </c>
      <c r="W152" s="726">
        <f t="shared" ref="W152:W158" si="586">IF($O152&gt;$W$4, IF( $O152&gt;4,   ROUND($H152*($O152+0.5)*2,2),   0),0)</f>
        <v>0</v>
      </c>
      <c r="X152" s="144" t="str">
        <f t="shared" ref="X152:X158" si="587">A152</f>
        <v>EC1</v>
      </c>
      <c r="Y152" s="416">
        <f t="shared" ref="Y152:Y158" si="588">IF($D152=0.4,1.2,IF($D152=0.6,1.2,IF($D152=0.8,1.3,IF($D152=1,1.5,IF($D152=1.2,1.7,IF($D152&lt;=2,2,"--"))))))</f>
        <v>1.2</v>
      </c>
      <c r="Z152" s="603" t="s">
        <v>1</v>
      </c>
      <c r="AA152" s="504">
        <f t="shared" ref="AA152:AA158" si="589">Y152</f>
        <v>1.2</v>
      </c>
      <c r="AB152" s="591">
        <f t="shared" ref="AB152:AB158" si="590">IF($Y152="--","--",I152)</f>
        <v>1.19</v>
      </c>
      <c r="AC152" s="592">
        <f t="shared" ref="AC152:AC158" si="591">IF($Y152="--","--",IF(D152&gt;1.5,0.15,ROUND($D152*10%,2)))</f>
        <v>0.04</v>
      </c>
      <c r="AD152" s="592">
        <f t="shared" ref="AD152:AD158" si="592">IF($Y152="--","--",0.15)</f>
        <v>0.15</v>
      </c>
      <c r="AE152" s="593">
        <f t="shared" ref="AE152:AE158" si="593">IF($Y152="--","--",ROUND(AB152+AC152+AD152,2))</f>
        <v>1.38</v>
      </c>
      <c r="AF152" s="604">
        <f t="shared" ref="AF152:AF158" si="594">IF($Y152="--","--",IF($AB152&lt;=2,$Y152+1,($Y152+1)+ROUNDUP($AB152-2,0)*0.1))</f>
        <v>2.2000000000000002</v>
      </c>
      <c r="AG152" s="605">
        <f t="shared" ref="AG152:AG158" si="595">IF($D152=0.4,0.92,IF($D152=0.6,0.68,IF($D152=0.8,0.74,IF($D152=1,0.7,IF($D152=1.2,0.66,IF($D152=1.5,0.6,IF($D152&lt;=2,(2.4-(D152+0.3)),"--")))))))</f>
        <v>0.92</v>
      </c>
      <c r="AH152" s="595">
        <f t="shared" ref="AH152:AH158" si="596">IF($Y152="--","--",IF($AE152&lt;=$W$4,ROUND(IF($AE152&lt;1.5,$AE152*$AF152*$AG152,1.5*$AF152*$AG152),2),0))</f>
        <v>2.79</v>
      </c>
      <c r="AI152" s="595">
        <f t="shared" ref="AI152:AI158" si="597">IF($Y152="--","--",IF($AE152&gt;$W$4,ROUND(IF($AE152&lt;1.5,$AE152*$AF152*$AG152,1.5*$AF152*$AG152),2),0))</f>
        <v>0</v>
      </c>
      <c r="AJ152" s="595">
        <f t="shared" ref="AJ152:AJ158" si="598">IF($Y152="--","--",IF($AE152&gt;$W$4,ROUND(IF($AE152&lt;1.5,0,IF($AE152&gt;3,1.5*$AF152*$AG152,($AE152-1.5)*$AF152*$AG152)),2),0))</f>
        <v>0</v>
      </c>
      <c r="AK152" s="595">
        <f t="shared" ref="AK152:AK158" si="599">IF($Y152="--","--",IF($AE152&gt;$W$4,ROUND(IF($AE152&lt;3,0,IF($AE152&gt;4.5,1.5*$AF152*$AG152,($AE152-3)*$AF152*$AG152)),2),0))</f>
        <v>0</v>
      </c>
      <c r="AL152" s="595">
        <f t="shared" ref="AL152:AL158" si="600">IF($Y152="--","--",IF($AE152&gt;$W$4,ROUND(IF($AE152&lt;4.5,0,IF($AE152&gt;6,($AE152-4.5)*$AF152*$AG152,($AE152-4.5)*$AF152*$AG152)),2),0))</f>
        <v>0</v>
      </c>
      <c r="AM152" s="596">
        <f t="shared" ref="AM152:AM158" si="601">IF($Y152="--","--",IF($AE152&gt;$W$4, IF( $AE152&lt;=4,   ROUND(($AG152*4)*($AE152+0.5)*2,2),   0),0))</f>
        <v>0</v>
      </c>
      <c r="AN152" s="732">
        <f t="shared" ref="AN152:AN158" si="602">IF($Y152="--","--",IF($AE152&gt;$W$4, IF( $AE152&gt;4,   ROUND(($AG152*4)*($AE152+0.5)*2,2),   0),0))</f>
        <v>0</v>
      </c>
      <c r="AO152" s="144" t="s">
        <v>25039</v>
      </c>
      <c r="AP152" s="379" t="s">
        <v>23695</v>
      </c>
      <c r="AQ152" s="453" t="s">
        <v>25040</v>
      </c>
      <c r="AR152" s="416">
        <v>0.4</v>
      </c>
      <c r="AS152" s="504"/>
      <c r="AT152" s="504"/>
      <c r="AU152" s="142">
        <v>35</v>
      </c>
      <c r="AV152" s="416">
        <f t="shared" ref="AV152:AV158" si="603">IF($Y152="--","--",Y152+0.2)</f>
        <v>1.4</v>
      </c>
      <c r="AW152" s="603" t="s">
        <v>1</v>
      </c>
      <c r="AX152" s="504">
        <f t="shared" ref="AX152:AX158" si="604">AV152</f>
        <v>1.4</v>
      </c>
      <c r="AY152" s="384">
        <f t="shared" ref="AY152:AY158" si="605">IF(D152&gt;2,AU152,AU152-AV152)</f>
        <v>33.6</v>
      </c>
      <c r="AZ152" s="384">
        <f t="shared" ref="AZ152:AZ158" si="606">N152</f>
        <v>0.1</v>
      </c>
      <c r="BA152" s="384">
        <f t="shared" ref="BA152:BA158" si="607">P152</f>
        <v>1.08</v>
      </c>
      <c r="BB152" s="382">
        <f t="shared" ref="BB152:BB158" si="608">IF(F152=0,IF(ROUND( AY152 * ( ( (N152*P152) +  ( ((D152+M152*2)/6)*P152 ) ) - ROUND(  ((D152+M152*2)^2)   *   (   ( PI()*96.379 / (4*360) )  -  ( (SIN((96.379/2)*PI()/180)) * (COS((96.379/2)*PI()/180)) / 4 )   ), 4) ),2),   ROUND( AY152 * ( ( (N152*P152) +  ( ((D152+M152*2)/4)*P152 ) ) - ROUND(  ((D152+M152*2)^2)   *   (   ( PI()*120 / (4*360) )  -  ( (SIN((120/2)*PI()/180)) * (COS((120/2)*PI()/180)) / 4 )   ), 4) ),2)),0)</f>
        <v>6.79</v>
      </c>
      <c r="BC152" s="265">
        <f t="shared" ref="BC152:BC158" si="609">IF(F152&gt;0,ROUND(AY152*N152*P152,2),0)</f>
        <v>0</v>
      </c>
      <c r="BD152" s="265">
        <f t="shared" ref="BD152:BD158" si="610">SUM(Q152:U152,AH152:AL152)</f>
        <v>53.06</v>
      </c>
      <c r="BE152" s="265">
        <f t="shared" ref="BE152:BE158" si="611">IF(F152=0, ROUND( ( PI()*( (D152+M152*2)^2 ) / 4  ) * AY152,2),  ROUND( (D152+M152*2)*(F152+M152*2) * AY152,2))</f>
        <v>6.08</v>
      </c>
      <c r="BF152" s="607">
        <f t="shared" ref="BF152:BF158" si="612">IF(($I152+M152-0.15)&lt;=2,($I152+M152+0.15),IF(($I152+M152)&lt;=3,2.35,($I152+M152+0.2)-0.85))</f>
        <v>1.38</v>
      </c>
      <c r="BG152" s="607">
        <f t="shared" ref="BG152:BG158" si="613">IF(D152&gt;2,   (I152-F152-M152-0.11),IF(($I152+M152)&lt;=2,0,IF(($I152+M152)&gt;3,0.85,(I152+M152+0.2-BF152))))</f>
        <v>0</v>
      </c>
      <c r="BH152" s="607">
        <f t="shared" ref="BH152:BH158" si="614">IF(D152&gt;2,  ROUND(((1.42+0.4)+(0.91+0.4))*2*BG152,2), ROUND(AV152*AX152*BF152,2))</f>
        <v>2.7</v>
      </c>
      <c r="BI152" s="607">
        <f t="shared" ref="BI152:BI158" si="615">ROUND(((PI()*0.9^2)/4)*BG152,2)</f>
        <v>0</v>
      </c>
      <c r="BJ152" s="116">
        <f t="shared" ref="BJ152:BJ158" si="616">ROUND(BD152-BE152-BH152-BI152-BB152-BC152,2)</f>
        <v>37.49</v>
      </c>
      <c r="BK152" s="95"/>
    </row>
    <row r="153" spans="1:63" ht="14.25" x14ac:dyDescent="0.3">
      <c r="A153" s="144" t="s">
        <v>25040</v>
      </c>
      <c r="B153" s="379" t="s">
        <v>23695</v>
      </c>
      <c r="C153" s="145" t="s">
        <v>25041</v>
      </c>
      <c r="D153" s="416">
        <v>0.4</v>
      </c>
      <c r="E153" s="504"/>
      <c r="F153" s="504"/>
      <c r="G153" s="416" t="s">
        <v>23864</v>
      </c>
      <c r="H153" s="142">
        <v>35</v>
      </c>
      <c r="I153" s="143">
        <v>1.3180000000000001</v>
      </c>
      <c r="J153" s="143">
        <v>1.2084999999999999</v>
      </c>
      <c r="K153" s="452">
        <v>0</v>
      </c>
      <c r="L153" s="382">
        <f t="shared" si="575"/>
        <v>1.26</v>
      </c>
      <c r="M153" s="383">
        <f t="shared" si="576"/>
        <v>0.04</v>
      </c>
      <c r="N153" s="383">
        <f t="shared" si="577"/>
        <v>0.1</v>
      </c>
      <c r="O153" s="382">
        <f t="shared" si="578"/>
        <v>1.4000000000000001</v>
      </c>
      <c r="P153" s="382">
        <f t="shared" si="579"/>
        <v>1.08</v>
      </c>
      <c r="Q153" s="385">
        <f t="shared" si="580"/>
        <v>52.92</v>
      </c>
      <c r="R153" s="385">
        <f t="shared" si="581"/>
        <v>0</v>
      </c>
      <c r="S153" s="385">
        <f t="shared" si="582"/>
        <v>0</v>
      </c>
      <c r="T153" s="385">
        <f t="shared" si="583"/>
        <v>0</v>
      </c>
      <c r="U153" s="385">
        <f t="shared" si="584"/>
        <v>0</v>
      </c>
      <c r="V153" s="384">
        <f t="shared" si="585"/>
        <v>0</v>
      </c>
      <c r="W153" s="726">
        <f t="shared" si="586"/>
        <v>0</v>
      </c>
      <c r="X153" s="144" t="str">
        <f t="shared" si="587"/>
        <v>EC2</v>
      </c>
      <c r="Y153" s="416">
        <f t="shared" si="588"/>
        <v>1.2</v>
      </c>
      <c r="Z153" s="603" t="s">
        <v>1</v>
      </c>
      <c r="AA153" s="504">
        <f t="shared" si="589"/>
        <v>1.2</v>
      </c>
      <c r="AB153" s="591">
        <f t="shared" si="590"/>
        <v>1.3180000000000001</v>
      </c>
      <c r="AC153" s="592">
        <f t="shared" si="591"/>
        <v>0.04</v>
      </c>
      <c r="AD153" s="592">
        <f t="shared" si="592"/>
        <v>0.15</v>
      </c>
      <c r="AE153" s="593">
        <f t="shared" si="593"/>
        <v>1.51</v>
      </c>
      <c r="AF153" s="604">
        <f t="shared" si="594"/>
        <v>2.2000000000000002</v>
      </c>
      <c r="AG153" s="605">
        <f t="shared" si="595"/>
        <v>0.92</v>
      </c>
      <c r="AH153" s="595">
        <f t="shared" si="596"/>
        <v>0</v>
      </c>
      <c r="AI153" s="595">
        <f t="shared" si="597"/>
        <v>3.04</v>
      </c>
      <c r="AJ153" s="595">
        <f t="shared" si="598"/>
        <v>0.02</v>
      </c>
      <c r="AK153" s="595">
        <f t="shared" si="599"/>
        <v>0</v>
      </c>
      <c r="AL153" s="595">
        <f t="shared" si="600"/>
        <v>0</v>
      </c>
      <c r="AM153" s="596">
        <f t="shared" si="601"/>
        <v>14.79</v>
      </c>
      <c r="AN153" s="732">
        <f t="shared" si="602"/>
        <v>0</v>
      </c>
      <c r="AO153" s="144" t="s">
        <v>25040</v>
      </c>
      <c r="AP153" s="379" t="s">
        <v>23695</v>
      </c>
      <c r="AQ153" s="453" t="s">
        <v>25041</v>
      </c>
      <c r="AR153" s="416">
        <v>0.4</v>
      </c>
      <c r="AS153" s="504"/>
      <c r="AT153" s="504"/>
      <c r="AU153" s="142">
        <v>35</v>
      </c>
      <c r="AV153" s="416">
        <f t="shared" si="603"/>
        <v>1.4</v>
      </c>
      <c r="AW153" s="603" t="s">
        <v>1</v>
      </c>
      <c r="AX153" s="504">
        <f t="shared" si="604"/>
        <v>1.4</v>
      </c>
      <c r="AY153" s="384">
        <f t="shared" si="605"/>
        <v>33.6</v>
      </c>
      <c r="AZ153" s="384">
        <f t="shared" si="606"/>
        <v>0.1</v>
      </c>
      <c r="BA153" s="384">
        <f t="shared" si="607"/>
        <v>1.08</v>
      </c>
      <c r="BB153" s="382">
        <f t="shared" si="608"/>
        <v>6.79</v>
      </c>
      <c r="BC153" s="265">
        <f t="shared" si="609"/>
        <v>0</v>
      </c>
      <c r="BD153" s="265">
        <f t="shared" si="610"/>
        <v>55.980000000000004</v>
      </c>
      <c r="BE153" s="265">
        <f t="shared" si="611"/>
        <v>6.08</v>
      </c>
      <c r="BF153" s="607">
        <f t="shared" si="612"/>
        <v>1.508</v>
      </c>
      <c r="BG153" s="607">
        <f t="shared" si="613"/>
        <v>0</v>
      </c>
      <c r="BH153" s="607">
        <f t="shared" si="614"/>
        <v>2.96</v>
      </c>
      <c r="BI153" s="607">
        <f t="shared" si="615"/>
        <v>0</v>
      </c>
      <c r="BJ153" s="116">
        <f t="shared" si="616"/>
        <v>40.15</v>
      </c>
      <c r="BK153" s="95"/>
    </row>
    <row r="154" spans="1:63" ht="14.25" x14ac:dyDescent="0.3">
      <c r="A154" s="144" t="s">
        <v>25041</v>
      </c>
      <c r="B154" s="379" t="s">
        <v>23695</v>
      </c>
      <c r="C154" s="145" t="s">
        <v>25042</v>
      </c>
      <c r="D154" s="416">
        <v>0.4</v>
      </c>
      <c r="E154" s="504"/>
      <c r="F154" s="504"/>
      <c r="G154" s="416" t="s">
        <v>23864</v>
      </c>
      <c r="H154" s="142">
        <v>35</v>
      </c>
      <c r="I154" s="143">
        <v>1.2084999999999999</v>
      </c>
      <c r="J154" s="143">
        <v>1.2164999999999999</v>
      </c>
      <c r="K154" s="452">
        <v>0.2</v>
      </c>
      <c r="L154" s="382">
        <f t="shared" si="575"/>
        <v>1.21</v>
      </c>
      <c r="M154" s="383">
        <f t="shared" si="576"/>
        <v>0.04</v>
      </c>
      <c r="N154" s="383">
        <f t="shared" si="577"/>
        <v>0.1</v>
      </c>
      <c r="O154" s="382">
        <f t="shared" si="578"/>
        <v>1.35</v>
      </c>
      <c r="P154" s="382">
        <f t="shared" si="579"/>
        <v>1.08</v>
      </c>
      <c r="Q154" s="385">
        <f t="shared" si="580"/>
        <v>51.03</v>
      </c>
      <c r="R154" s="385">
        <f t="shared" si="581"/>
        <v>0</v>
      </c>
      <c r="S154" s="385">
        <f t="shared" si="582"/>
        <v>0</v>
      </c>
      <c r="T154" s="385">
        <f t="shared" si="583"/>
        <v>0</v>
      </c>
      <c r="U154" s="385">
        <f t="shared" si="584"/>
        <v>0</v>
      </c>
      <c r="V154" s="384">
        <f t="shared" si="585"/>
        <v>0</v>
      </c>
      <c r="W154" s="726">
        <f t="shared" si="586"/>
        <v>0</v>
      </c>
      <c r="X154" s="144" t="str">
        <f t="shared" si="587"/>
        <v>EC3</v>
      </c>
      <c r="Y154" s="416">
        <f t="shared" si="588"/>
        <v>1.2</v>
      </c>
      <c r="Z154" s="603" t="s">
        <v>1</v>
      </c>
      <c r="AA154" s="504">
        <f t="shared" si="589"/>
        <v>1.2</v>
      </c>
      <c r="AB154" s="591">
        <f t="shared" si="590"/>
        <v>1.2084999999999999</v>
      </c>
      <c r="AC154" s="592">
        <f t="shared" si="591"/>
        <v>0.04</v>
      </c>
      <c r="AD154" s="592">
        <f t="shared" si="592"/>
        <v>0.15</v>
      </c>
      <c r="AE154" s="593">
        <f t="shared" si="593"/>
        <v>1.4</v>
      </c>
      <c r="AF154" s="604">
        <f t="shared" si="594"/>
        <v>2.2000000000000002</v>
      </c>
      <c r="AG154" s="605">
        <f t="shared" si="595"/>
        <v>0.92</v>
      </c>
      <c r="AH154" s="595">
        <f t="shared" si="596"/>
        <v>2.83</v>
      </c>
      <c r="AI154" s="595">
        <f t="shared" si="597"/>
        <v>0</v>
      </c>
      <c r="AJ154" s="595">
        <f t="shared" si="598"/>
        <v>0</v>
      </c>
      <c r="AK154" s="595">
        <f t="shared" si="599"/>
        <v>0</v>
      </c>
      <c r="AL154" s="595">
        <f t="shared" si="600"/>
        <v>0</v>
      </c>
      <c r="AM154" s="596">
        <f t="shared" si="601"/>
        <v>0</v>
      </c>
      <c r="AN154" s="732">
        <f t="shared" si="602"/>
        <v>0</v>
      </c>
      <c r="AO154" s="144" t="s">
        <v>25041</v>
      </c>
      <c r="AP154" s="379" t="s">
        <v>23695</v>
      </c>
      <c r="AQ154" s="453" t="s">
        <v>25042</v>
      </c>
      <c r="AR154" s="416">
        <v>0.4</v>
      </c>
      <c r="AS154" s="504"/>
      <c r="AT154" s="504"/>
      <c r="AU154" s="142">
        <v>35</v>
      </c>
      <c r="AV154" s="416">
        <f t="shared" si="603"/>
        <v>1.4</v>
      </c>
      <c r="AW154" s="603" t="s">
        <v>1</v>
      </c>
      <c r="AX154" s="504">
        <f t="shared" si="604"/>
        <v>1.4</v>
      </c>
      <c r="AY154" s="384">
        <f t="shared" si="605"/>
        <v>33.6</v>
      </c>
      <c r="AZ154" s="384">
        <f t="shared" si="606"/>
        <v>0.1</v>
      </c>
      <c r="BA154" s="384">
        <f t="shared" si="607"/>
        <v>1.08</v>
      </c>
      <c r="BB154" s="382">
        <f t="shared" si="608"/>
        <v>6.79</v>
      </c>
      <c r="BC154" s="265">
        <f t="shared" si="609"/>
        <v>0</v>
      </c>
      <c r="BD154" s="265">
        <f t="shared" si="610"/>
        <v>53.86</v>
      </c>
      <c r="BE154" s="265">
        <f t="shared" si="611"/>
        <v>6.08</v>
      </c>
      <c r="BF154" s="607">
        <f t="shared" si="612"/>
        <v>1.3984999999999999</v>
      </c>
      <c r="BG154" s="607">
        <f t="shared" si="613"/>
        <v>0</v>
      </c>
      <c r="BH154" s="607">
        <f t="shared" si="614"/>
        <v>2.74</v>
      </c>
      <c r="BI154" s="607">
        <f t="shared" si="615"/>
        <v>0</v>
      </c>
      <c r="BJ154" s="116">
        <f t="shared" si="616"/>
        <v>38.25</v>
      </c>
      <c r="BK154" s="95"/>
    </row>
    <row r="155" spans="1:63" ht="14.25" x14ac:dyDescent="0.3">
      <c r="A155" s="144" t="s">
        <v>25042</v>
      </c>
      <c r="B155" s="379" t="s">
        <v>23695</v>
      </c>
      <c r="C155" s="145" t="s">
        <v>25043</v>
      </c>
      <c r="D155" s="416">
        <v>0.6</v>
      </c>
      <c r="E155" s="504"/>
      <c r="F155" s="504"/>
      <c r="G155" s="416" t="s">
        <v>23864</v>
      </c>
      <c r="H155" s="142">
        <v>35</v>
      </c>
      <c r="I155" s="143">
        <v>1.4165000000000001</v>
      </c>
      <c r="J155" s="143">
        <v>1.3635000000000002</v>
      </c>
      <c r="K155" s="452">
        <v>0</v>
      </c>
      <c r="L155" s="382">
        <f t="shared" si="575"/>
        <v>1.39</v>
      </c>
      <c r="M155" s="383">
        <f t="shared" si="576"/>
        <v>0.06</v>
      </c>
      <c r="N155" s="383">
        <f t="shared" si="577"/>
        <v>0.12</v>
      </c>
      <c r="O155" s="382">
        <f t="shared" si="578"/>
        <v>1.5699999999999998</v>
      </c>
      <c r="P155" s="382">
        <f t="shared" si="579"/>
        <v>1.3199999999999998</v>
      </c>
      <c r="Q155" s="385">
        <f t="shared" si="580"/>
        <v>0</v>
      </c>
      <c r="R155" s="385">
        <f t="shared" si="581"/>
        <v>69.3</v>
      </c>
      <c r="S155" s="385">
        <f t="shared" si="582"/>
        <v>3.23</v>
      </c>
      <c r="T155" s="385">
        <f t="shared" si="583"/>
        <v>0</v>
      </c>
      <c r="U155" s="385">
        <f t="shared" si="584"/>
        <v>0</v>
      </c>
      <c r="V155" s="384">
        <f t="shared" si="585"/>
        <v>144.9</v>
      </c>
      <c r="W155" s="726">
        <f t="shared" si="586"/>
        <v>0</v>
      </c>
      <c r="X155" s="144" t="str">
        <f t="shared" si="587"/>
        <v>EC4</v>
      </c>
      <c r="Y155" s="416">
        <f t="shared" si="588"/>
        <v>1.2</v>
      </c>
      <c r="Z155" s="603" t="s">
        <v>1</v>
      </c>
      <c r="AA155" s="504">
        <f t="shared" si="589"/>
        <v>1.2</v>
      </c>
      <c r="AB155" s="591">
        <f t="shared" si="590"/>
        <v>1.4165000000000001</v>
      </c>
      <c r="AC155" s="592">
        <f t="shared" si="591"/>
        <v>0.06</v>
      </c>
      <c r="AD155" s="592">
        <f t="shared" si="592"/>
        <v>0.15</v>
      </c>
      <c r="AE155" s="593">
        <f t="shared" si="593"/>
        <v>1.63</v>
      </c>
      <c r="AF155" s="604">
        <f t="shared" si="594"/>
        <v>2.2000000000000002</v>
      </c>
      <c r="AG155" s="605">
        <f t="shared" si="595"/>
        <v>0.68</v>
      </c>
      <c r="AH155" s="595">
        <f t="shared" si="596"/>
        <v>0</v>
      </c>
      <c r="AI155" s="595">
        <f t="shared" si="597"/>
        <v>2.2400000000000002</v>
      </c>
      <c r="AJ155" s="595">
        <f t="shared" si="598"/>
        <v>0.19</v>
      </c>
      <c r="AK155" s="595">
        <f t="shared" si="599"/>
        <v>0</v>
      </c>
      <c r="AL155" s="595">
        <f t="shared" si="600"/>
        <v>0</v>
      </c>
      <c r="AM155" s="596">
        <f t="shared" si="601"/>
        <v>11.59</v>
      </c>
      <c r="AN155" s="732">
        <f t="shared" si="602"/>
        <v>0</v>
      </c>
      <c r="AO155" s="144" t="s">
        <v>25042</v>
      </c>
      <c r="AP155" s="379" t="s">
        <v>23695</v>
      </c>
      <c r="AQ155" s="453" t="s">
        <v>25043</v>
      </c>
      <c r="AR155" s="416">
        <v>0.6</v>
      </c>
      <c r="AS155" s="504"/>
      <c r="AT155" s="504"/>
      <c r="AU155" s="142">
        <v>35</v>
      </c>
      <c r="AV155" s="416">
        <f t="shared" si="603"/>
        <v>1.4</v>
      </c>
      <c r="AW155" s="603" t="s">
        <v>1</v>
      </c>
      <c r="AX155" s="504">
        <f t="shared" si="604"/>
        <v>1.4</v>
      </c>
      <c r="AY155" s="384">
        <f t="shared" si="605"/>
        <v>33.6</v>
      </c>
      <c r="AZ155" s="384">
        <f t="shared" si="606"/>
        <v>0.12</v>
      </c>
      <c r="BA155" s="384">
        <f t="shared" si="607"/>
        <v>1.3199999999999998</v>
      </c>
      <c r="BB155" s="382">
        <f t="shared" si="608"/>
        <v>10.63</v>
      </c>
      <c r="BC155" s="265">
        <f t="shared" si="609"/>
        <v>0</v>
      </c>
      <c r="BD155" s="265">
        <f t="shared" si="610"/>
        <v>74.959999999999994</v>
      </c>
      <c r="BE155" s="265">
        <f t="shared" si="611"/>
        <v>13.68</v>
      </c>
      <c r="BF155" s="607">
        <f t="shared" si="612"/>
        <v>1.6265000000000001</v>
      </c>
      <c r="BG155" s="607">
        <f t="shared" si="613"/>
        <v>0</v>
      </c>
      <c r="BH155" s="607">
        <f t="shared" si="614"/>
        <v>3.19</v>
      </c>
      <c r="BI155" s="607">
        <f t="shared" si="615"/>
        <v>0</v>
      </c>
      <c r="BJ155" s="116">
        <f t="shared" si="616"/>
        <v>47.46</v>
      </c>
      <c r="BK155" s="95"/>
    </row>
    <row r="156" spans="1:63" ht="14.25" x14ac:dyDescent="0.3">
      <c r="A156" s="144" t="s">
        <v>25043</v>
      </c>
      <c r="B156" s="379" t="s">
        <v>23695</v>
      </c>
      <c r="C156" s="145" t="s">
        <v>25044</v>
      </c>
      <c r="D156" s="416">
        <v>0.6</v>
      </c>
      <c r="E156" s="504"/>
      <c r="F156" s="504"/>
      <c r="G156" s="416" t="s">
        <v>23864</v>
      </c>
      <c r="H156" s="142">
        <v>31</v>
      </c>
      <c r="I156" s="143">
        <v>1.3635000000000002</v>
      </c>
      <c r="J156" s="143">
        <v>1.3305000000000002</v>
      </c>
      <c r="K156" s="452">
        <v>0</v>
      </c>
      <c r="L156" s="382">
        <f t="shared" si="575"/>
        <v>1.35</v>
      </c>
      <c r="M156" s="383">
        <f t="shared" si="576"/>
        <v>0.06</v>
      </c>
      <c r="N156" s="383">
        <f t="shared" si="577"/>
        <v>0.12</v>
      </c>
      <c r="O156" s="382">
        <f t="shared" si="578"/>
        <v>1.5300000000000002</v>
      </c>
      <c r="P156" s="382">
        <f t="shared" si="579"/>
        <v>1.3199999999999998</v>
      </c>
      <c r="Q156" s="385">
        <f t="shared" si="580"/>
        <v>0</v>
      </c>
      <c r="R156" s="385">
        <f t="shared" si="581"/>
        <v>61.38</v>
      </c>
      <c r="S156" s="385">
        <f t="shared" si="582"/>
        <v>1.23</v>
      </c>
      <c r="T156" s="385">
        <f t="shared" si="583"/>
        <v>0</v>
      </c>
      <c r="U156" s="385">
        <f t="shared" si="584"/>
        <v>0</v>
      </c>
      <c r="V156" s="384">
        <f t="shared" si="585"/>
        <v>125.86</v>
      </c>
      <c r="W156" s="726">
        <f t="shared" si="586"/>
        <v>0</v>
      </c>
      <c r="X156" s="144" t="str">
        <f t="shared" si="587"/>
        <v>EC5</v>
      </c>
      <c r="Y156" s="416">
        <f t="shared" si="588"/>
        <v>1.2</v>
      </c>
      <c r="Z156" s="603" t="s">
        <v>1</v>
      </c>
      <c r="AA156" s="504">
        <f t="shared" si="589"/>
        <v>1.2</v>
      </c>
      <c r="AB156" s="591">
        <f t="shared" si="590"/>
        <v>1.3635000000000002</v>
      </c>
      <c r="AC156" s="592">
        <f t="shared" si="591"/>
        <v>0.06</v>
      </c>
      <c r="AD156" s="592">
        <f t="shared" si="592"/>
        <v>0.15</v>
      </c>
      <c r="AE156" s="593">
        <f t="shared" si="593"/>
        <v>1.57</v>
      </c>
      <c r="AF156" s="604">
        <f t="shared" si="594"/>
        <v>2.2000000000000002</v>
      </c>
      <c r="AG156" s="605">
        <f t="shared" si="595"/>
        <v>0.68</v>
      </c>
      <c r="AH156" s="595">
        <f t="shared" si="596"/>
        <v>0</v>
      </c>
      <c r="AI156" s="595">
        <f t="shared" si="597"/>
        <v>2.2400000000000002</v>
      </c>
      <c r="AJ156" s="595">
        <f t="shared" si="598"/>
        <v>0.1</v>
      </c>
      <c r="AK156" s="595">
        <f t="shared" si="599"/>
        <v>0</v>
      </c>
      <c r="AL156" s="595">
        <f t="shared" si="600"/>
        <v>0</v>
      </c>
      <c r="AM156" s="596">
        <f t="shared" si="601"/>
        <v>11.26</v>
      </c>
      <c r="AN156" s="732">
        <f t="shared" si="602"/>
        <v>0</v>
      </c>
      <c r="AO156" s="144" t="s">
        <v>25043</v>
      </c>
      <c r="AP156" s="379" t="s">
        <v>23695</v>
      </c>
      <c r="AQ156" s="453" t="s">
        <v>25044</v>
      </c>
      <c r="AR156" s="416">
        <v>0.6</v>
      </c>
      <c r="AS156" s="504"/>
      <c r="AT156" s="504"/>
      <c r="AU156" s="142">
        <v>31</v>
      </c>
      <c r="AV156" s="416">
        <f t="shared" si="603"/>
        <v>1.4</v>
      </c>
      <c r="AW156" s="603" t="s">
        <v>1</v>
      </c>
      <c r="AX156" s="504">
        <f t="shared" si="604"/>
        <v>1.4</v>
      </c>
      <c r="AY156" s="384">
        <f t="shared" si="605"/>
        <v>29.6</v>
      </c>
      <c r="AZ156" s="384">
        <f t="shared" si="606"/>
        <v>0.12</v>
      </c>
      <c r="BA156" s="384">
        <f t="shared" si="607"/>
        <v>1.3199999999999998</v>
      </c>
      <c r="BB156" s="382">
        <f t="shared" si="608"/>
        <v>9.3699999999999992</v>
      </c>
      <c r="BC156" s="265">
        <f t="shared" si="609"/>
        <v>0</v>
      </c>
      <c r="BD156" s="265">
        <f t="shared" si="610"/>
        <v>64.949999999999989</v>
      </c>
      <c r="BE156" s="265">
        <f t="shared" si="611"/>
        <v>12.05</v>
      </c>
      <c r="BF156" s="607">
        <f t="shared" si="612"/>
        <v>1.5735000000000001</v>
      </c>
      <c r="BG156" s="607">
        <f t="shared" si="613"/>
        <v>0</v>
      </c>
      <c r="BH156" s="607">
        <f t="shared" si="614"/>
        <v>3.08</v>
      </c>
      <c r="BI156" s="607">
        <f t="shared" si="615"/>
        <v>0</v>
      </c>
      <c r="BJ156" s="116">
        <f t="shared" si="616"/>
        <v>40.450000000000003</v>
      </c>
      <c r="BK156" s="95"/>
    </row>
    <row r="157" spans="1:63" ht="14.25" x14ac:dyDescent="0.3">
      <c r="A157" s="144" t="s">
        <v>25044</v>
      </c>
      <c r="B157" s="379" t="s">
        <v>23695</v>
      </c>
      <c r="C157" s="145" t="s">
        <v>25045</v>
      </c>
      <c r="D157" s="416">
        <v>0.6</v>
      </c>
      <c r="E157" s="504"/>
      <c r="F157" s="504"/>
      <c r="G157" s="416" t="s">
        <v>23864</v>
      </c>
      <c r="H157" s="142">
        <v>15</v>
      </c>
      <c r="I157" s="143">
        <v>1.3305000000000002</v>
      </c>
      <c r="J157" s="143">
        <v>1.3996</v>
      </c>
      <c r="K157" s="452">
        <v>0</v>
      </c>
      <c r="L157" s="382">
        <f t="shared" si="575"/>
        <v>1.37</v>
      </c>
      <c r="M157" s="383">
        <f t="shared" si="576"/>
        <v>0.06</v>
      </c>
      <c r="N157" s="383">
        <f t="shared" si="577"/>
        <v>0.12</v>
      </c>
      <c r="O157" s="382">
        <f t="shared" si="578"/>
        <v>1.5500000000000003</v>
      </c>
      <c r="P157" s="382">
        <f t="shared" si="579"/>
        <v>1.3199999999999998</v>
      </c>
      <c r="Q157" s="385">
        <f t="shared" si="580"/>
        <v>0</v>
      </c>
      <c r="R157" s="385">
        <f t="shared" si="581"/>
        <v>29.7</v>
      </c>
      <c r="S157" s="385">
        <f t="shared" si="582"/>
        <v>0.99</v>
      </c>
      <c r="T157" s="385">
        <f t="shared" si="583"/>
        <v>0</v>
      </c>
      <c r="U157" s="385">
        <f t="shared" si="584"/>
        <v>0</v>
      </c>
      <c r="V157" s="384">
        <f t="shared" si="585"/>
        <v>61.5</v>
      </c>
      <c r="W157" s="726">
        <f t="shared" si="586"/>
        <v>0</v>
      </c>
      <c r="X157" s="144" t="str">
        <f t="shared" si="587"/>
        <v>EC6</v>
      </c>
      <c r="Y157" s="416">
        <f t="shared" si="588"/>
        <v>1.2</v>
      </c>
      <c r="Z157" s="603" t="s">
        <v>1</v>
      </c>
      <c r="AA157" s="504">
        <f t="shared" si="589"/>
        <v>1.2</v>
      </c>
      <c r="AB157" s="591">
        <f t="shared" si="590"/>
        <v>1.3305000000000002</v>
      </c>
      <c r="AC157" s="592">
        <f t="shared" si="591"/>
        <v>0.06</v>
      </c>
      <c r="AD157" s="592">
        <f t="shared" si="592"/>
        <v>0.15</v>
      </c>
      <c r="AE157" s="593">
        <f t="shared" si="593"/>
        <v>1.54</v>
      </c>
      <c r="AF157" s="604">
        <f t="shared" si="594"/>
        <v>2.2000000000000002</v>
      </c>
      <c r="AG157" s="605">
        <f t="shared" si="595"/>
        <v>0.68</v>
      </c>
      <c r="AH157" s="595">
        <f t="shared" si="596"/>
        <v>0</v>
      </c>
      <c r="AI157" s="595">
        <f t="shared" si="597"/>
        <v>2.2400000000000002</v>
      </c>
      <c r="AJ157" s="595">
        <f t="shared" si="598"/>
        <v>0.06</v>
      </c>
      <c r="AK157" s="595">
        <f t="shared" si="599"/>
        <v>0</v>
      </c>
      <c r="AL157" s="595">
        <f t="shared" si="600"/>
        <v>0</v>
      </c>
      <c r="AM157" s="596">
        <f t="shared" si="601"/>
        <v>11.1</v>
      </c>
      <c r="AN157" s="732">
        <f t="shared" si="602"/>
        <v>0</v>
      </c>
      <c r="AO157" s="144" t="s">
        <v>25044</v>
      </c>
      <c r="AP157" s="379" t="s">
        <v>23695</v>
      </c>
      <c r="AQ157" s="453" t="s">
        <v>25045</v>
      </c>
      <c r="AR157" s="416">
        <v>0.6</v>
      </c>
      <c r="AS157" s="504"/>
      <c r="AT157" s="504"/>
      <c r="AU157" s="142">
        <v>15</v>
      </c>
      <c r="AV157" s="416">
        <f t="shared" si="603"/>
        <v>1.4</v>
      </c>
      <c r="AW157" s="603" t="s">
        <v>1</v>
      </c>
      <c r="AX157" s="504">
        <f t="shared" si="604"/>
        <v>1.4</v>
      </c>
      <c r="AY157" s="384">
        <f t="shared" si="605"/>
        <v>13.6</v>
      </c>
      <c r="AZ157" s="384">
        <f t="shared" si="606"/>
        <v>0.12</v>
      </c>
      <c r="BA157" s="384">
        <f t="shared" si="607"/>
        <v>1.3199999999999998</v>
      </c>
      <c r="BB157" s="382">
        <f t="shared" si="608"/>
        <v>4.3</v>
      </c>
      <c r="BC157" s="265">
        <f t="shared" si="609"/>
        <v>0</v>
      </c>
      <c r="BD157" s="265">
        <f t="shared" si="610"/>
        <v>32.99</v>
      </c>
      <c r="BE157" s="265">
        <f t="shared" si="611"/>
        <v>5.54</v>
      </c>
      <c r="BF157" s="607">
        <f t="shared" si="612"/>
        <v>1.5405000000000002</v>
      </c>
      <c r="BG157" s="607">
        <f t="shared" si="613"/>
        <v>0</v>
      </c>
      <c r="BH157" s="607">
        <f t="shared" si="614"/>
        <v>3.02</v>
      </c>
      <c r="BI157" s="607">
        <f t="shared" si="615"/>
        <v>0</v>
      </c>
      <c r="BJ157" s="116">
        <f t="shared" si="616"/>
        <v>20.13</v>
      </c>
      <c r="BK157" s="95"/>
    </row>
    <row r="158" spans="1:63" ht="14.25" x14ac:dyDescent="0.3">
      <c r="A158" s="449" t="s">
        <v>25045</v>
      </c>
      <c r="B158" s="146" t="s">
        <v>23695</v>
      </c>
      <c r="C158" s="450" t="s">
        <v>25046</v>
      </c>
      <c r="D158" s="502">
        <v>0.6</v>
      </c>
      <c r="E158" s="589"/>
      <c r="F158" s="589"/>
      <c r="G158" s="502" t="s">
        <v>23864</v>
      </c>
      <c r="H158" s="451">
        <v>6</v>
      </c>
      <c r="I158" s="452">
        <v>1.3996</v>
      </c>
      <c r="J158" s="452">
        <v>1.4203000000000001</v>
      </c>
      <c r="K158" s="452">
        <v>0.4</v>
      </c>
      <c r="L158" s="382">
        <f t="shared" si="575"/>
        <v>1.41</v>
      </c>
      <c r="M158" s="383">
        <f t="shared" si="576"/>
        <v>0.06</v>
      </c>
      <c r="N158" s="383">
        <f t="shared" si="577"/>
        <v>0.12</v>
      </c>
      <c r="O158" s="382">
        <f t="shared" si="578"/>
        <v>1.5899999999999999</v>
      </c>
      <c r="P158" s="382">
        <f t="shared" si="579"/>
        <v>1.3199999999999998</v>
      </c>
      <c r="Q158" s="385">
        <f t="shared" si="580"/>
        <v>0</v>
      </c>
      <c r="R158" s="385">
        <f t="shared" si="581"/>
        <v>11.88</v>
      </c>
      <c r="S158" s="385">
        <f t="shared" si="582"/>
        <v>0.71</v>
      </c>
      <c r="T158" s="385">
        <f t="shared" si="583"/>
        <v>0</v>
      </c>
      <c r="U158" s="385">
        <f t="shared" si="584"/>
        <v>0</v>
      </c>
      <c r="V158" s="384">
        <f t="shared" si="585"/>
        <v>25.08</v>
      </c>
      <c r="W158" s="726">
        <f t="shared" si="586"/>
        <v>0</v>
      </c>
      <c r="X158" s="449" t="str">
        <f t="shared" si="587"/>
        <v>EC7</v>
      </c>
      <c r="Y158" s="502">
        <f t="shared" si="588"/>
        <v>1.2</v>
      </c>
      <c r="Z158" s="590" t="s">
        <v>1</v>
      </c>
      <c r="AA158" s="589">
        <f t="shared" si="589"/>
        <v>1.2</v>
      </c>
      <c r="AB158" s="591">
        <f t="shared" si="590"/>
        <v>1.3996</v>
      </c>
      <c r="AC158" s="592">
        <f t="shared" si="591"/>
        <v>0.06</v>
      </c>
      <c r="AD158" s="592">
        <f t="shared" si="592"/>
        <v>0.15</v>
      </c>
      <c r="AE158" s="593">
        <f t="shared" si="593"/>
        <v>1.61</v>
      </c>
      <c r="AF158" s="593">
        <f t="shared" si="594"/>
        <v>2.2000000000000002</v>
      </c>
      <c r="AG158" s="594">
        <f t="shared" si="595"/>
        <v>0.68</v>
      </c>
      <c r="AH158" s="595">
        <f t="shared" si="596"/>
        <v>0</v>
      </c>
      <c r="AI158" s="595">
        <f t="shared" si="597"/>
        <v>2.2400000000000002</v>
      </c>
      <c r="AJ158" s="595">
        <f t="shared" si="598"/>
        <v>0.16</v>
      </c>
      <c r="AK158" s="595">
        <f t="shared" si="599"/>
        <v>0</v>
      </c>
      <c r="AL158" s="595">
        <f t="shared" si="600"/>
        <v>0</v>
      </c>
      <c r="AM158" s="596">
        <f t="shared" si="601"/>
        <v>11.48</v>
      </c>
      <c r="AN158" s="732">
        <f t="shared" si="602"/>
        <v>0</v>
      </c>
      <c r="AO158" s="449" t="s">
        <v>25045</v>
      </c>
      <c r="AP158" s="146" t="s">
        <v>23695</v>
      </c>
      <c r="AQ158" s="450" t="s">
        <v>25046</v>
      </c>
      <c r="AR158" s="502">
        <v>0.6</v>
      </c>
      <c r="AS158" s="589"/>
      <c r="AT158" s="589"/>
      <c r="AU158" s="451">
        <v>6</v>
      </c>
      <c r="AV158" s="502">
        <f t="shared" si="603"/>
        <v>1.4</v>
      </c>
      <c r="AW158" s="590" t="s">
        <v>1</v>
      </c>
      <c r="AX158" s="589">
        <f t="shared" si="604"/>
        <v>1.4</v>
      </c>
      <c r="AY158" s="384">
        <f t="shared" si="605"/>
        <v>4.5999999999999996</v>
      </c>
      <c r="AZ158" s="384">
        <f t="shared" si="606"/>
        <v>0.12</v>
      </c>
      <c r="BA158" s="384">
        <f t="shared" si="607"/>
        <v>1.3199999999999998</v>
      </c>
      <c r="BB158" s="382">
        <f t="shared" si="608"/>
        <v>1.46</v>
      </c>
      <c r="BC158" s="265">
        <f t="shared" si="609"/>
        <v>0</v>
      </c>
      <c r="BD158" s="265">
        <f t="shared" si="610"/>
        <v>14.99</v>
      </c>
      <c r="BE158" s="265">
        <f t="shared" si="611"/>
        <v>1.87</v>
      </c>
      <c r="BF158" s="385">
        <f t="shared" si="612"/>
        <v>1.6095999999999999</v>
      </c>
      <c r="BG158" s="385">
        <f t="shared" si="613"/>
        <v>0</v>
      </c>
      <c r="BH158" s="385">
        <f t="shared" si="614"/>
        <v>3.15</v>
      </c>
      <c r="BI158" s="385">
        <f t="shared" si="615"/>
        <v>0</v>
      </c>
      <c r="BJ158" s="116">
        <f t="shared" si="616"/>
        <v>8.51</v>
      </c>
      <c r="BK158" s="95"/>
    </row>
    <row r="159" spans="1:63" ht="14.25" x14ac:dyDescent="0.3">
      <c r="A159" s="462"/>
      <c r="B159" s="463"/>
      <c r="C159" s="608"/>
      <c r="D159" s="505"/>
      <c r="E159" s="505"/>
      <c r="F159" s="505"/>
      <c r="G159" s="505"/>
      <c r="H159" s="410"/>
      <c r="I159" s="411"/>
      <c r="J159" s="411"/>
      <c r="K159" s="411"/>
      <c r="L159" s="101"/>
      <c r="M159" s="412"/>
      <c r="N159" s="412"/>
      <c r="O159" s="101"/>
      <c r="P159" s="101"/>
      <c r="Q159" s="414"/>
      <c r="R159" s="414"/>
      <c r="S159" s="414"/>
      <c r="T159" s="414"/>
      <c r="U159" s="414"/>
      <c r="V159" s="413"/>
      <c r="W159" s="725"/>
      <c r="X159" s="462"/>
      <c r="Y159" s="505"/>
      <c r="Z159" s="597"/>
      <c r="AA159" s="505"/>
      <c r="AB159" s="598"/>
      <c r="AC159" s="599"/>
      <c r="AD159" s="599"/>
      <c r="AE159" s="600"/>
      <c r="AF159" s="600"/>
      <c r="AG159" s="597"/>
      <c r="AH159" s="601"/>
      <c r="AI159" s="601"/>
      <c r="AJ159" s="601"/>
      <c r="AK159" s="601"/>
      <c r="AL159" s="601"/>
      <c r="AM159" s="602"/>
      <c r="AN159" s="733"/>
      <c r="AO159" s="462"/>
      <c r="AP159" s="463"/>
      <c r="AQ159" s="608"/>
      <c r="AR159" s="505"/>
      <c r="AS159" s="505"/>
      <c r="AT159" s="505"/>
      <c r="AU159" s="410"/>
      <c r="AV159" s="505"/>
      <c r="AW159" s="597"/>
      <c r="AX159" s="505"/>
      <c r="AY159" s="413"/>
      <c r="AZ159" s="413"/>
      <c r="BA159" s="413"/>
      <c r="BB159" s="101"/>
      <c r="BC159" s="101"/>
      <c r="BD159" s="101"/>
      <c r="BE159" s="101"/>
      <c r="BF159" s="414"/>
      <c r="BG159" s="414"/>
      <c r="BH159" s="414"/>
      <c r="BI159" s="414"/>
      <c r="BJ159" s="415"/>
      <c r="BK159" s="95"/>
    </row>
    <row r="160" spans="1:63" s="122" customFormat="1" ht="14.25" x14ac:dyDescent="0.3">
      <c r="A160" s="402" t="s">
        <v>25050</v>
      </c>
      <c r="B160" s="463"/>
      <c r="C160" s="408"/>
      <c r="D160" s="505"/>
      <c r="E160" s="505"/>
      <c r="F160" s="505"/>
      <c r="G160" s="409"/>
      <c r="H160" s="410"/>
      <c r="I160" s="411"/>
      <c r="J160" s="411"/>
      <c r="K160" s="411"/>
      <c r="L160" s="101"/>
      <c r="M160" s="412"/>
      <c r="N160" s="412"/>
      <c r="O160" s="101"/>
      <c r="P160" s="101"/>
      <c r="Q160" s="414"/>
      <c r="R160" s="414"/>
      <c r="S160" s="414"/>
      <c r="T160" s="414"/>
      <c r="U160" s="414"/>
      <c r="V160" s="413"/>
      <c r="W160" s="725"/>
      <c r="X160" s="739" t="str">
        <f>$A160</f>
        <v>BACIA ED - RUA EWERTON XAVIER (D)</v>
      </c>
      <c r="Y160" s="505"/>
      <c r="Z160" s="597"/>
      <c r="AA160" s="505"/>
      <c r="AB160" s="598"/>
      <c r="AC160" s="599"/>
      <c r="AD160" s="599"/>
      <c r="AE160" s="600"/>
      <c r="AF160" s="600"/>
      <c r="AG160" s="597"/>
      <c r="AH160" s="601"/>
      <c r="AI160" s="601"/>
      <c r="AJ160" s="601"/>
      <c r="AK160" s="601"/>
      <c r="AL160" s="601"/>
      <c r="AM160" s="602"/>
      <c r="AN160" s="733"/>
      <c r="AO160" s="739" t="str">
        <f>$A160</f>
        <v>BACIA ED - RUA EWERTON XAVIER (D)</v>
      </c>
      <c r="AP160" s="463"/>
      <c r="AQ160" s="408"/>
      <c r="AR160" s="505"/>
      <c r="AS160" s="505"/>
      <c r="AT160" s="505"/>
      <c r="AU160" s="410"/>
      <c r="AV160" s="409"/>
      <c r="AW160" s="409"/>
      <c r="AX160" s="409"/>
      <c r="AY160" s="413"/>
      <c r="AZ160" s="413"/>
      <c r="BA160" s="413"/>
      <c r="BB160" s="101"/>
      <c r="BC160" s="101"/>
      <c r="BD160" s="101"/>
      <c r="BE160" s="101"/>
      <c r="BF160" s="101"/>
      <c r="BG160" s="101"/>
      <c r="BH160" s="101"/>
      <c r="BI160" s="101"/>
      <c r="BJ160" s="415"/>
      <c r="BK160" s="95"/>
    </row>
    <row r="161" spans="1:63" s="122" customFormat="1" ht="14.25" x14ac:dyDescent="0.3">
      <c r="A161" s="407" t="s">
        <v>24749</v>
      </c>
      <c r="B161" s="463"/>
      <c r="C161" s="408"/>
      <c r="D161" s="505"/>
      <c r="E161" s="505"/>
      <c r="F161" s="505"/>
      <c r="G161" s="409"/>
      <c r="H161" s="410"/>
      <c r="I161" s="411"/>
      <c r="J161" s="411"/>
      <c r="K161" s="411"/>
      <c r="L161" s="101"/>
      <c r="M161" s="412"/>
      <c r="N161" s="412"/>
      <c r="O161" s="101"/>
      <c r="P161" s="101"/>
      <c r="Q161" s="414"/>
      <c r="R161" s="414"/>
      <c r="S161" s="414"/>
      <c r="T161" s="414"/>
      <c r="U161" s="414"/>
      <c r="V161" s="413"/>
      <c r="W161" s="725"/>
      <c r="X161" s="740" t="str">
        <f>$A161</f>
        <v>Rua Prof. Rochedo Sebá</v>
      </c>
      <c r="Y161" s="503"/>
      <c r="Z161" s="503"/>
      <c r="AA161" s="503"/>
      <c r="AB161" s="399"/>
      <c r="AC161" s="399"/>
      <c r="AD161" s="399"/>
      <c r="AE161" s="399"/>
      <c r="AF161" s="404"/>
      <c r="AG161" s="399"/>
      <c r="AH161" s="399"/>
      <c r="AI161" s="399"/>
      <c r="AJ161" s="399"/>
      <c r="AK161" s="399"/>
      <c r="AL161" s="399"/>
      <c r="AM161" s="399"/>
      <c r="AN161" s="401"/>
      <c r="AO161" s="407" t="str">
        <f>$A161</f>
        <v>Rua Prof. Rochedo Sebá</v>
      </c>
      <c r="AP161" s="463"/>
      <c r="AQ161" s="408"/>
      <c r="AR161" s="505"/>
      <c r="AS161" s="505"/>
      <c r="AT161" s="505"/>
      <c r="AU161" s="410"/>
      <c r="AV161" s="409"/>
      <c r="AW161" s="409"/>
      <c r="AX161" s="409"/>
      <c r="AY161" s="413"/>
      <c r="AZ161" s="413"/>
      <c r="BA161" s="413"/>
      <c r="BB161" s="101"/>
      <c r="BC161" s="101"/>
      <c r="BD161" s="101"/>
      <c r="BE161" s="101"/>
      <c r="BF161" s="101"/>
      <c r="BG161" s="101"/>
      <c r="BH161" s="101"/>
      <c r="BI161" s="101"/>
      <c r="BJ161" s="415"/>
      <c r="BK161" s="95"/>
    </row>
    <row r="162" spans="1:63" ht="14.25" x14ac:dyDescent="0.3">
      <c r="A162" s="144" t="s">
        <v>25051</v>
      </c>
      <c r="B162" s="379" t="s">
        <v>23695</v>
      </c>
      <c r="C162" s="145" t="s">
        <v>25052</v>
      </c>
      <c r="D162" s="416">
        <v>0.4</v>
      </c>
      <c r="E162" s="504"/>
      <c r="F162" s="504"/>
      <c r="G162" s="416" t="s">
        <v>23865</v>
      </c>
      <c r="H162" s="142">
        <v>35</v>
      </c>
      <c r="I162" s="143">
        <v>0.98099999999999987</v>
      </c>
      <c r="J162" s="143">
        <v>0.98099999999999987</v>
      </c>
      <c r="K162" s="452">
        <v>8.7999999999999995E-2</v>
      </c>
      <c r="L162" s="382">
        <f t="shared" ref="L162:L167" si="617">ROUND((I162+J162)/2,2)</f>
        <v>0.98</v>
      </c>
      <c r="M162" s="383">
        <f t="shared" ref="M162:M167" si="618">IF(F162=0,ROUND($D162*10%,2),IF(D162&gt;2.8,0.18,0.15))</f>
        <v>0.04</v>
      </c>
      <c r="N162" s="383">
        <f t="shared" ref="N162:N167" si="619">IF(F162=0,IF(   ROUND($D162/4,2),   IF(ROUND(($D162*1.2)/6,2)&lt;0.1,0.1,ROUND(($D162*1.2)/6,2))),0.5)</f>
        <v>0.1</v>
      </c>
      <c r="O162" s="382">
        <f t="shared" ref="O162:O167" si="620">L162+M162+N162</f>
        <v>1.1200000000000001</v>
      </c>
      <c r="P162" s="382">
        <f t="shared" ref="P162:P167" si="621">IF(O162&lt;2,(D162+M162*2)+0.6,(D162+M162*2)+0.6+ROUNDUP(O162-2,0)*0.1)</f>
        <v>1.08</v>
      </c>
      <c r="Q162" s="385">
        <f t="shared" ref="Q162:Q167" si="622">IF($O162&lt;=$W$4,ROUND(IF($O162&lt;1.5,$O162*$H162*$P162,1.5*$H162*$P162),2),0)</f>
        <v>42.34</v>
      </c>
      <c r="R162" s="385">
        <f t="shared" ref="R162:R167" si="623">IF($O162&gt;$W$4,ROUND(IF($O162&lt;1.5,$O162*$H162*$P162,1.5*$H162*$P162),2),0)</f>
        <v>0</v>
      </c>
      <c r="S162" s="385">
        <f t="shared" ref="S162:S167" si="624">IF($O162&gt;$W$4,ROUND(IF($O162&lt;1.5,0,IF($O162&gt;3,1.5*$H162*$P162,($O162-1.5)*$H162*$P162)),2),0)</f>
        <v>0</v>
      </c>
      <c r="T162" s="385">
        <f t="shared" ref="T162:T167" si="625">IF($O162&gt;$W$4,ROUND(IF($O162&lt;3,0,IF($O162&gt;4.5,1.5*$H162*$P162,($O162-3)*$H162*$P162)),2),0)</f>
        <v>0</v>
      </c>
      <c r="U162" s="385">
        <f t="shared" ref="U162:U167" si="626">IF($O162&gt;$W$4,ROUND(IF($O162&lt;4.5,0,IF($O162&gt;6,($O162-4.5)*$H162*$P162,($O162-4.5)*$H162*$P162)),2),0)</f>
        <v>0</v>
      </c>
      <c r="V162" s="384">
        <f t="shared" ref="V162:V167" si="627">IF($O162&gt;$W$4, IF( $O162&lt;=4,   ROUND($H162*($O162+0.5)*2,2),   0),0)</f>
        <v>0</v>
      </c>
      <c r="W162" s="726">
        <f t="shared" ref="W162:W167" si="628">IF($O162&gt;$W$4, IF( $O162&gt;4,   ROUND($H162*($O162+0.5)*2,2),   0),0)</f>
        <v>0</v>
      </c>
      <c r="X162" s="144" t="str">
        <f t="shared" ref="X162:X167" si="629">A162</f>
        <v>ED1</v>
      </c>
      <c r="Y162" s="416">
        <f t="shared" ref="Y162:Y167" si="630">IF($D162=0.4,1.2,IF($D162=0.6,1.2,IF($D162=0.8,1.3,IF($D162=1,1.5,IF($D162=1.2,1.7,IF($D162&lt;=2,2,"--"))))))</f>
        <v>1.2</v>
      </c>
      <c r="Z162" s="603" t="s">
        <v>1</v>
      </c>
      <c r="AA162" s="504">
        <f t="shared" ref="AA162:AA167" si="631">Y162</f>
        <v>1.2</v>
      </c>
      <c r="AB162" s="591">
        <f t="shared" ref="AB162:AB167" si="632">IF($Y162="--","--",I162)</f>
        <v>0.98099999999999987</v>
      </c>
      <c r="AC162" s="592">
        <f t="shared" ref="AC162:AC167" si="633">IF($Y162="--","--",IF(D162&gt;1.5,0.15,ROUND($D162*10%,2)))</f>
        <v>0.04</v>
      </c>
      <c r="AD162" s="592">
        <f t="shared" ref="AD162:AD167" si="634">IF($Y162="--","--",0.15)</f>
        <v>0.15</v>
      </c>
      <c r="AE162" s="593">
        <f t="shared" ref="AE162:AE167" si="635">IF($Y162="--","--",ROUND(AB162+AC162+AD162,2))</f>
        <v>1.17</v>
      </c>
      <c r="AF162" s="604">
        <f t="shared" ref="AF162:AF167" si="636">IF($Y162="--","--",IF($AB162&lt;=2,$Y162+1,($Y162+1)+ROUNDUP($AB162-2,0)*0.1))</f>
        <v>2.2000000000000002</v>
      </c>
      <c r="AG162" s="605">
        <f t="shared" ref="AG162:AG167" si="637">IF($D162=0.4,0.92,IF($D162=0.6,0.68,IF($D162=0.8,0.74,IF($D162=1,0.7,IF($D162=1.2,0.66,IF($D162=1.5,0.6,IF($D162&lt;=2,(2.4-(D162+0.3)),"--")))))))</f>
        <v>0.92</v>
      </c>
      <c r="AH162" s="595">
        <f t="shared" ref="AH162:AH167" si="638">IF($Y162="--","--",IF($AE162&lt;=$W$4,ROUND(IF($AE162&lt;1.5,$AE162*$AF162*$AG162,1.5*$AF162*$AG162),2),0))</f>
        <v>2.37</v>
      </c>
      <c r="AI162" s="595">
        <f t="shared" ref="AI162:AI167" si="639">IF($Y162="--","--",IF($AE162&gt;$W$4,ROUND(IF($AE162&lt;1.5,$AE162*$AF162*$AG162,1.5*$AF162*$AG162),2),0))</f>
        <v>0</v>
      </c>
      <c r="AJ162" s="595">
        <f t="shared" ref="AJ162:AJ167" si="640">IF($Y162="--","--",IF($AE162&gt;$W$4,ROUND(IF($AE162&lt;1.5,0,IF($AE162&gt;3,1.5*$AF162*$AG162,($AE162-1.5)*$AF162*$AG162)),2),0))</f>
        <v>0</v>
      </c>
      <c r="AK162" s="595">
        <f t="shared" ref="AK162:AK167" si="641">IF($Y162="--","--",IF($AE162&gt;$W$4,ROUND(IF($AE162&lt;3,0,IF($AE162&gt;4.5,1.5*$AF162*$AG162,($AE162-3)*$AF162*$AG162)),2),0))</f>
        <v>0</v>
      </c>
      <c r="AL162" s="595">
        <f t="shared" ref="AL162:AL167" si="642">IF($Y162="--","--",IF($AE162&gt;$W$4,ROUND(IF($AE162&lt;4.5,0,IF($AE162&gt;6,($AE162-4.5)*$AF162*$AG162,($AE162-4.5)*$AF162*$AG162)),2),0))</f>
        <v>0</v>
      </c>
      <c r="AM162" s="596">
        <f t="shared" ref="AM162:AM167" si="643">IF($Y162="--","--",IF($AE162&gt;$W$4, IF( $AE162&lt;=4,   ROUND(($AG162*4)*($AE162+0.5)*2,2),   0),0))</f>
        <v>0</v>
      </c>
      <c r="AN162" s="732">
        <f t="shared" ref="AN162:AN167" si="644">IF($Y162="--","--",IF($AE162&gt;$W$4, IF( $AE162&gt;4,   ROUND(($AG162*4)*($AE162+0.5)*2,2),   0),0))</f>
        <v>0</v>
      </c>
      <c r="AO162" s="144" t="s">
        <v>25051</v>
      </c>
      <c r="AP162" s="379" t="s">
        <v>23695</v>
      </c>
      <c r="AQ162" s="453" t="s">
        <v>25052</v>
      </c>
      <c r="AR162" s="416">
        <v>0.4</v>
      </c>
      <c r="AS162" s="504"/>
      <c r="AT162" s="504"/>
      <c r="AU162" s="142">
        <v>35</v>
      </c>
      <c r="AV162" s="416">
        <f t="shared" ref="AV162:AV167" si="645">IF($Y162="--","--",Y162+0.2)</f>
        <v>1.4</v>
      </c>
      <c r="AW162" s="603" t="s">
        <v>1</v>
      </c>
      <c r="AX162" s="504">
        <f t="shared" ref="AX162:AX167" si="646">AV162</f>
        <v>1.4</v>
      </c>
      <c r="AY162" s="384">
        <f t="shared" ref="AY162:AY167" si="647">IF(D162&gt;2,AU162,AU162-AV162)</f>
        <v>33.6</v>
      </c>
      <c r="AZ162" s="384">
        <f t="shared" ref="AZ162:AZ167" si="648">N162</f>
        <v>0.1</v>
      </c>
      <c r="BA162" s="384">
        <f t="shared" ref="BA162:BA167" si="649">P162</f>
        <v>1.08</v>
      </c>
      <c r="BB162" s="382">
        <f t="shared" ref="BB162:BB167" si="650">IF(F162=0,IF(ROUND( AY162 * ( ( (N162*P162) +  ( ((D162+M162*2)/6)*P162 ) ) - ROUND(  ((D162+M162*2)^2)   *   (   ( PI()*96.379 / (4*360) )  -  ( (SIN((96.379/2)*PI()/180)) * (COS((96.379/2)*PI()/180)) / 4 )   ), 4) ),2),   ROUND( AY162 * ( ( (N162*P162) +  ( ((D162+M162*2)/4)*P162 ) ) - ROUND(  ((D162+M162*2)^2)   *   (   ( PI()*120 / (4*360) )  -  ( (SIN((120/2)*PI()/180)) * (COS((120/2)*PI()/180)) / 4 )   ), 4) ),2)),0)</f>
        <v>6.79</v>
      </c>
      <c r="BC162" s="265">
        <f t="shared" ref="BC162:BC167" si="651">IF(F162&gt;0,ROUND(AY162*N162*P162,2),0)</f>
        <v>0</v>
      </c>
      <c r="BD162" s="265">
        <f t="shared" ref="BD162:BD167" si="652">SUM(Q162:U162,AH162:AL162)</f>
        <v>44.71</v>
      </c>
      <c r="BE162" s="265">
        <f t="shared" ref="BE162:BE167" si="653">IF(F162=0, ROUND( ( PI()*( (D162+M162*2)^2 ) / 4  ) * AY162,2),  ROUND( (D162+M162*2)*(F162+M162*2) * AY162,2))</f>
        <v>6.08</v>
      </c>
      <c r="BF162" s="607">
        <f t="shared" ref="BF162:BF167" si="654">IF(($I162+M162-0.15)&lt;=2,($I162+M162+0.15),IF(($I162+M162)&lt;=3,2.35,($I162+M162+0.2)-0.85))</f>
        <v>1.1709999999999998</v>
      </c>
      <c r="BG162" s="607">
        <f t="shared" ref="BG162:BG167" si="655">IF(D162&gt;2,   (I162-F162-M162-0.11),IF(($I162+M162)&lt;=2,0,IF(($I162+M162)&gt;3,0.85,(I162+M162+0.2-BF162))))</f>
        <v>0</v>
      </c>
      <c r="BH162" s="607">
        <f t="shared" ref="BH162:BH167" si="656">IF(D162&gt;2,  ROUND(((1.42+0.4)+(0.91+0.4))*2*BG162,2), ROUND(AV162*AX162*BF162,2))</f>
        <v>2.2999999999999998</v>
      </c>
      <c r="BI162" s="607">
        <f t="shared" ref="BI162:BI167" si="657">ROUND(((PI()*0.9^2)/4)*BG162,2)</f>
        <v>0</v>
      </c>
      <c r="BJ162" s="116">
        <f t="shared" ref="BJ162:BJ167" si="658">ROUND(BD162-BE162-BH162-BI162-BB162-BC162,2)</f>
        <v>29.54</v>
      </c>
      <c r="BK162" s="95"/>
    </row>
    <row r="163" spans="1:63" ht="14.25" x14ac:dyDescent="0.3">
      <c r="A163" s="144" t="s">
        <v>25052</v>
      </c>
      <c r="B163" s="379" t="s">
        <v>23695</v>
      </c>
      <c r="C163" s="145" t="s">
        <v>25053</v>
      </c>
      <c r="D163" s="416">
        <v>0.4</v>
      </c>
      <c r="E163" s="504"/>
      <c r="F163" s="504"/>
      <c r="G163" s="416" t="s">
        <v>23865</v>
      </c>
      <c r="H163" s="142">
        <v>35</v>
      </c>
      <c r="I163" s="143">
        <v>1.069</v>
      </c>
      <c r="J163" s="143">
        <v>0.96899999999999986</v>
      </c>
      <c r="K163" s="452">
        <v>0.1</v>
      </c>
      <c r="L163" s="382">
        <f t="shared" si="617"/>
        <v>1.02</v>
      </c>
      <c r="M163" s="383">
        <f t="shared" si="618"/>
        <v>0.04</v>
      </c>
      <c r="N163" s="383">
        <f t="shared" si="619"/>
        <v>0.1</v>
      </c>
      <c r="O163" s="382">
        <f t="shared" si="620"/>
        <v>1.1600000000000001</v>
      </c>
      <c r="P163" s="382">
        <f t="shared" si="621"/>
        <v>1.08</v>
      </c>
      <c r="Q163" s="385">
        <f t="shared" si="622"/>
        <v>43.85</v>
      </c>
      <c r="R163" s="385">
        <f t="shared" si="623"/>
        <v>0</v>
      </c>
      <c r="S163" s="385">
        <f t="shared" si="624"/>
        <v>0</v>
      </c>
      <c r="T163" s="385">
        <f t="shared" si="625"/>
        <v>0</v>
      </c>
      <c r="U163" s="385">
        <f t="shared" si="626"/>
        <v>0</v>
      </c>
      <c r="V163" s="384">
        <f t="shared" si="627"/>
        <v>0</v>
      </c>
      <c r="W163" s="726">
        <f t="shared" si="628"/>
        <v>0</v>
      </c>
      <c r="X163" s="144" t="str">
        <f t="shared" si="629"/>
        <v>ED2</v>
      </c>
      <c r="Y163" s="416">
        <f t="shared" si="630"/>
        <v>1.2</v>
      </c>
      <c r="Z163" s="603" t="s">
        <v>1</v>
      </c>
      <c r="AA163" s="504">
        <f t="shared" si="631"/>
        <v>1.2</v>
      </c>
      <c r="AB163" s="591">
        <f t="shared" si="632"/>
        <v>1.069</v>
      </c>
      <c r="AC163" s="592">
        <f t="shared" si="633"/>
        <v>0.04</v>
      </c>
      <c r="AD163" s="592">
        <f t="shared" si="634"/>
        <v>0.15</v>
      </c>
      <c r="AE163" s="593">
        <f t="shared" si="635"/>
        <v>1.26</v>
      </c>
      <c r="AF163" s="604">
        <f t="shared" si="636"/>
        <v>2.2000000000000002</v>
      </c>
      <c r="AG163" s="605">
        <f t="shared" si="637"/>
        <v>0.92</v>
      </c>
      <c r="AH163" s="595">
        <f t="shared" si="638"/>
        <v>2.5499999999999998</v>
      </c>
      <c r="AI163" s="595">
        <f t="shared" si="639"/>
        <v>0</v>
      </c>
      <c r="AJ163" s="595">
        <f t="shared" si="640"/>
        <v>0</v>
      </c>
      <c r="AK163" s="595">
        <f t="shared" si="641"/>
        <v>0</v>
      </c>
      <c r="AL163" s="595">
        <f t="shared" si="642"/>
        <v>0</v>
      </c>
      <c r="AM163" s="596">
        <f t="shared" si="643"/>
        <v>0</v>
      </c>
      <c r="AN163" s="732">
        <f t="shared" si="644"/>
        <v>0</v>
      </c>
      <c r="AO163" s="144" t="s">
        <v>25052</v>
      </c>
      <c r="AP163" s="379" t="s">
        <v>23695</v>
      </c>
      <c r="AQ163" s="453" t="s">
        <v>25053</v>
      </c>
      <c r="AR163" s="416">
        <v>0.4</v>
      </c>
      <c r="AS163" s="504"/>
      <c r="AT163" s="504"/>
      <c r="AU163" s="142">
        <v>35</v>
      </c>
      <c r="AV163" s="416">
        <f t="shared" si="645"/>
        <v>1.4</v>
      </c>
      <c r="AW163" s="603" t="s">
        <v>1</v>
      </c>
      <c r="AX163" s="504">
        <f t="shared" si="646"/>
        <v>1.4</v>
      </c>
      <c r="AY163" s="384">
        <f t="shared" si="647"/>
        <v>33.6</v>
      </c>
      <c r="AZ163" s="384">
        <f t="shared" si="648"/>
        <v>0.1</v>
      </c>
      <c r="BA163" s="384">
        <f t="shared" si="649"/>
        <v>1.08</v>
      </c>
      <c r="BB163" s="382">
        <f t="shared" si="650"/>
        <v>6.79</v>
      </c>
      <c r="BC163" s="265">
        <f t="shared" si="651"/>
        <v>0</v>
      </c>
      <c r="BD163" s="265">
        <f t="shared" si="652"/>
        <v>46.4</v>
      </c>
      <c r="BE163" s="265">
        <f t="shared" si="653"/>
        <v>6.08</v>
      </c>
      <c r="BF163" s="607">
        <f t="shared" si="654"/>
        <v>1.2589999999999999</v>
      </c>
      <c r="BG163" s="607">
        <f t="shared" si="655"/>
        <v>0</v>
      </c>
      <c r="BH163" s="607">
        <f t="shared" si="656"/>
        <v>2.4700000000000002</v>
      </c>
      <c r="BI163" s="607">
        <f t="shared" si="657"/>
        <v>0</v>
      </c>
      <c r="BJ163" s="116">
        <f t="shared" si="658"/>
        <v>31.06</v>
      </c>
      <c r="BK163" s="95"/>
    </row>
    <row r="164" spans="1:63" ht="14.25" x14ac:dyDescent="0.3">
      <c r="A164" s="144" t="s">
        <v>25053</v>
      </c>
      <c r="B164" s="379" t="s">
        <v>23695</v>
      </c>
      <c r="C164" s="145" t="s">
        <v>25054</v>
      </c>
      <c r="D164" s="416">
        <v>0.4</v>
      </c>
      <c r="E164" s="504"/>
      <c r="F164" s="504"/>
      <c r="G164" s="416" t="s">
        <v>23864</v>
      </c>
      <c r="H164" s="142">
        <v>35</v>
      </c>
      <c r="I164" s="143">
        <v>1.069</v>
      </c>
      <c r="J164" s="143">
        <v>1.0114999999999998</v>
      </c>
      <c r="K164" s="452">
        <v>0</v>
      </c>
      <c r="L164" s="382">
        <f t="shared" si="617"/>
        <v>1.04</v>
      </c>
      <c r="M164" s="383">
        <f t="shared" si="618"/>
        <v>0.04</v>
      </c>
      <c r="N164" s="383">
        <f t="shared" si="619"/>
        <v>0.1</v>
      </c>
      <c r="O164" s="382">
        <f t="shared" si="620"/>
        <v>1.1800000000000002</v>
      </c>
      <c r="P164" s="382">
        <f t="shared" si="621"/>
        <v>1.08</v>
      </c>
      <c r="Q164" s="385">
        <f t="shared" si="622"/>
        <v>44.6</v>
      </c>
      <c r="R164" s="385">
        <f t="shared" si="623"/>
        <v>0</v>
      </c>
      <c r="S164" s="385">
        <f t="shared" si="624"/>
        <v>0</v>
      </c>
      <c r="T164" s="385">
        <f t="shared" si="625"/>
        <v>0</v>
      </c>
      <c r="U164" s="385">
        <f t="shared" si="626"/>
        <v>0</v>
      </c>
      <c r="V164" s="384">
        <f t="shared" si="627"/>
        <v>0</v>
      </c>
      <c r="W164" s="726">
        <f t="shared" si="628"/>
        <v>0</v>
      </c>
      <c r="X164" s="144" t="str">
        <f t="shared" si="629"/>
        <v>ED3</v>
      </c>
      <c r="Y164" s="416">
        <f t="shared" si="630"/>
        <v>1.2</v>
      </c>
      <c r="Z164" s="603" t="s">
        <v>1</v>
      </c>
      <c r="AA164" s="504">
        <f t="shared" si="631"/>
        <v>1.2</v>
      </c>
      <c r="AB164" s="591">
        <f t="shared" si="632"/>
        <v>1.069</v>
      </c>
      <c r="AC164" s="592">
        <f t="shared" si="633"/>
        <v>0.04</v>
      </c>
      <c r="AD164" s="592">
        <f t="shared" si="634"/>
        <v>0.15</v>
      </c>
      <c r="AE164" s="593">
        <f t="shared" si="635"/>
        <v>1.26</v>
      </c>
      <c r="AF164" s="604">
        <f t="shared" si="636"/>
        <v>2.2000000000000002</v>
      </c>
      <c r="AG164" s="605">
        <f t="shared" si="637"/>
        <v>0.92</v>
      </c>
      <c r="AH164" s="595">
        <f t="shared" si="638"/>
        <v>2.5499999999999998</v>
      </c>
      <c r="AI164" s="595">
        <f t="shared" si="639"/>
        <v>0</v>
      </c>
      <c r="AJ164" s="595">
        <f t="shared" si="640"/>
        <v>0</v>
      </c>
      <c r="AK164" s="595">
        <f t="shared" si="641"/>
        <v>0</v>
      </c>
      <c r="AL164" s="595">
        <f t="shared" si="642"/>
        <v>0</v>
      </c>
      <c r="AM164" s="596">
        <f t="shared" si="643"/>
        <v>0</v>
      </c>
      <c r="AN164" s="732">
        <f t="shared" si="644"/>
        <v>0</v>
      </c>
      <c r="AO164" s="144" t="s">
        <v>25053</v>
      </c>
      <c r="AP164" s="379" t="s">
        <v>23695</v>
      </c>
      <c r="AQ164" s="453" t="s">
        <v>25054</v>
      </c>
      <c r="AR164" s="416">
        <v>0.4</v>
      </c>
      <c r="AS164" s="504"/>
      <c r="AT164" s="504"/>
      <c r="AU164" s="142">
        <v>35</v>
      </c>
      <c r="AV164" s="416">
        <f t="shared" si="645"/>
        <v>1.4</v>
      </c>
      <c r="AW164" s="603" t="s">
        <v>1</v>
      </c>
      <c r="AX164" s="504">
        <f t="shared" si="646"/>
        <v>1.4</v>
      </c>
      <c r="AY164" s="384">
        <f t="shared" si="647"/>
        <v>33.6</v>
      </c>
      <c r="AZ164" s="384">
        <f t="shared" si="648"/>
        <v>0.1</v>
      </c>
      <c r="BA164" s="384">
        <f t="shared" si="649"/>
        <v>1.08</v>
      </c>
      <c r="BB164" s="382">
        <f t="shared" si="650"/>
        <v>6.79</v>
      </c>
      <c r="BC164" s="265">
        <f t="shared" si="651"/>
        <v>0</v>
      </c>
      <c r="BD164" s="265">
        <f t="shared" si="652"/>
        <v>47.15</v>
      </c>
      <c r="BE164" s="265">
        <f t="shared" si="653"/>
        <v>6.08</v>
      </c>
      <c r="BF164" s="607">
        <f t="shared" si="654"/>
        <v>1.2589999999999999</v>
      </c>
      <c r="BG164" s="607">
        <f t="shared" si="655"/>
        <v>0</v>
      </c>
      <c r="BH164" s="607">
        <f t="shared" si="656"/>
        <v>2.4700000000000002</v>
      </c>
      <c r="BI164" s="607">
        <f t="shared" si="657"/>
        <v>0</v>
      </c>
      <c r="BJ164" s="116">
        <f t="shared" si="658"/>
        <v>31.81</v>
      </c>
      <c r="BK164" s="95"/>
    </row>
    <row r="165" spans="1:63" ht="14.25" x14ac:dyDescent="0.3">
      <c r="A165" s="144" t="s">
        <v>25054</v>
      </c>
      <c r="B165" s="379" t="s">
        <v>23695</v>
      </c>
      <c r="C165" s="145" t="s">
        <v>25055</v>
      </c>
      <c r="D165" s="416">
        <v>0.4</v>
      </c>
      <c r="E165" s="504"/>
      <c r="F165" s="504"/>
      <c r="G165" s="416" t="s">
        <v>23864</v>
      </c>
      <c r="H165" s="142">
        <v>35</v>
      </c>
      <c r="I165" s="143">
        <v>1.0114999999999998</v>
      </c>
      <c r="J165" s="143">
        <v>0.99849999999999994</v>
      </c>
      <c r="K165" s="452">
        <v>0</v>
      </c>
      <c r="L165" s="382">
        <f t="shared" si="617"/>
        <v>1.01</v>
      </c>
      <c r="M165" s="383">
        <f t="shared" si="618"/>
        <v>0.04</v>
      </c>
      <c r="N165" s="383">
        <f t="shared" si="619"/>
        <v>0.1</v>
      </c>
      <c r="O165" s="382">
        <f t="shared" si="620"/>
        <v>1.1500000000000001</v>
      </c>
      <c r="P165" s="382">
        <f t="shared" si="621"/>
        <v>1.08</v>
      </c>
      <c r="Q165" s="385">
        <f t="shared" si="622"/>
        <v>43.47</v>
      </c>
      <c r="R165" s="385">
        <f t="shared" si="623"/>
        <v>0</v>
      </c>
      <c r="S165" s="385">
        <f t="shared" si="624"/>
        <v>0</v>
      </c>
      <c r="T165" s="385">
        <f t="shared" si="625"/>
        <v>0</v>
      </c>
      <c r="U165" s="385">
        <f t="shared" si="626"/>
        <v>0</v>
      </c>
      <c r="V165" s="384">
        <f t="shared" si="627"/>
        <v>0</v>
      </c>
      <c r="W165" s="726">
        <f t="shared" si="628"/>
        <v>0</v>
      </c>
      <c r="X165" s="144" t="str">
        <f t="shared" si="629"/>
        <v>ED4</v>
      </c>
      <c r="Y165" s="416">
        <f t="shared" si="630"/>
        <v>1.2</v>
      </c>
      <c r="Z165" s="603" t="s">
        <v>1</v>
      </c>
      <c r="AA165" s="504">
        <f t="shared" si="631"/>
        <v>1.2</v>
      </c>
      <c r="AB165" s="591">
        <f t="shared" si="632"/>
        <v>1.0114999999999998</v>
      </c>
      <c r="AC165" s="592">
        <f t="shared" si="633"/>
        <v>0.04</v>
      </c>
      <c r="AD165" s="592">
        <f t="shared" si="634"/>
        <v>0.15</v>
      </c>
      <c r="AE165" s="593">
        <f t="shared" si="635"/>
        <v>1.2</v>
      </c>
      <c r="AF165" s="604">
        <f t="shared" si="636"/>
        <v>2.2000000000000002</v>
      </c>
      <c r="AG165" s="605">
        <f t="shared" si="637"/>
        <v>0.92</v>
      </c>
      <c r="AH165" s="595">
        <f t="shared" si="638"/>
        <v>2.4300000000000002</v>
      </c>
      <c r="AI165" s="595">
        <f t="shared" si="639"/>
        <v>0</v>
      </c>
      <c r="AJ165" s="595">
        <f t="shared" si="640"/>
        <v>0</v>
      </c>
      <c r="AK165" s="595">
        <f t="shared" si="641"/>
        <v>0</v>
      </c>
      <c r="AL165" s="595">
        <f t="shared" si="642"/>
        <v>0</v>
      </c>
      <c r="AM165" s="596">
        <f t="shared" si="643"/>
        <v>0</v>
      </c>
      <c r="AN165" s="732">
        <f t="shared" si="644"/>
        <v>0</v>
      </c>
      <c r="AO165" s="144" t="s">
        <v>25054</v>
      </c>
      <c r="AP165" s="379" t="s">
        <v>23695</v>
      </c>
      <c r="AQ165" s="453" t="s">
        <v>25055</v>
      </c>
      <c r="AR165" s="416">
        <v>0.4</v>
      </c>
      <c r="AS165" s="504"/>
      <c r="AT165" s="504"/>
      <c r="AU165" s="142">
        <v>35</v>
      </c>
      <c r="AV165" s="416">
        <f t="shared" si="645"/>
        <v>1.4</v>
      </c>
      <c r="AW165" s="603" t="s">
        <v>1</v>
      </c>
      <c r="AX165" s="504">
        <f t="shared" si="646"/>
        <v>1.4</v>
      </c>
      <c r="AY165" s="384">
        <f t="shared" si="647"/>
        <v>33.6</v>
      </c>
      <c r="AZ165" s="384">
        <f t="shared" si="648"/>
        <v>0.1</v>
      </c>
      <c r="BA165" s="384">
        <f t="shared" si="649"/>
        <v>1.08</v>
      </c>
      <c r="BB165" s="382">
        <f t="shared" si="650"/>
        <v>6.79</v>
      </c>
      <c r="BC165" s="265">
        <f t="shared" si="651"/>
        <v>0</v>
      </c>
      <c r="BD165" s="265">
        <f t="shared" si="652"/>
        <v>45.9</v>
      </c>
      <c r="BE165" s="265">
        <f t="shared" si="653"/>
        <v>6.08</v>
      </c>
      <c r="BF165" s="607">
        <f t="shared" si="654"/>
        <v>1.2014999999999998</v>
      </c>
      <c r="BG165" s="607">
        <f t="shared" si="655"/>
        <v>0</v>
      </c>
      <c r="BH165" s="607">
        <f t="shared" si="656"/>
        <v>2.35</v>
      </c>
      <c r="BI165" s="607">
        <f t="shared" si="657"/>
        <v>0</v>
      </c>
      <c r="BJ165" s="116">
        <f t="shared" si="658"/>
        <v>30.68</v>
      </c>
      <c r="BK165" s="95"/>
    </row>
    <row r="166" spans="1:63" ht="14.25" x14ac:dyDescent="0.3">
      <c r="A166" s="144" t="s">
        <v>25055</v>
      </c>
      <c r="B166" s="379" t="s">
        <v>23695</v>
      </c>
      <c r="C166" s="145" t="s">
        <v>25056</v>
      </c>
      <c r="D166" s="416">
        <v>0.4</v>
      </c>
      <c r="E166" s="504"/>
      <c r="F166" s="504"/>
      <c r="G166" s="416" t="s">
        <v>23864</v>
      </c>
      <c r="H166" s="142">
        <v>34</v>
      </c>
      <c r="I166" s="143">
        <v>0.99849999999999994</v>
      </c>
      <c r="J166" s="143">
        <v>1.1114999999999999</v>
      </c>
      <c r="K166" s="452">
        <v>0</v>
      </c>
      <c r="L166" s="382">
        <f t="shared" si="617"/>
        <v>1.06</v>
      </c>
      <c r="M166" s="383">
        <f t="shared" si="618"/>
        <v>0.04</v>
      </c>
      <c r="N166" s="383">
        <f t="shared" si="619"/>
        <v>0.1</v>
      </c>
      <c r="O166" s="382">
        <f t="shared" si="620"/>
        <v>1.2000000000000002</v>
      </c>
      <c r="P166" s="382">
        <f t="shared" si="621"/>
        <v>1.08</v>
      </c>
      <c r="Q166" s="385">
        <f t="shared" si="622"/>
        <v>44.06</v>
      </c>
      <c r="R166" s="385">
        <f t="shared" si="623"/>
        <v>0</v>
      </c>
      <c r="S166" s="385">
        <f t="shared" si="624"/>
        <v>0</v>
      </c>
      <c r="T166" s="385">
        <f t="shared" si="625"/>
        <v>0</v>
      </c>
      <c r="U166" s="385">
        <f t="shared" si="626"/>
        <v>0</v>
      </c>
      <c r="V166" s="384">
        <f t="shared" si="627"/>
        <v>0</v>
      </c>
      <c r="W166" s="726">
        <f t="shared" si="628"/>
        <v>0</v>
      </c>
      <c r="X166" s="144" t="str">
        <f t="shared" si="629"/>
        <v>ED5</v>
      </c>
      <c r="Y166" s="416">
        <f t="shared" si="630"/>
        <v>1.2</v>
      </c>
      <c r="Z166" s="603" t="s">
        <v>1</v>
      </c>
      <c r="AA166" s="504">
        <f t="shared" si="631"/>
        <v>1.2</v>
      </c>
      <c r="AB166" s="591">
        <f t="shared" si="632"/>
        <v>0.99849999999999994</v>
      </c>
      <c r="AC166" s="592">
        <f t="shared" si="633"/>
        <v>0.04</v>
      </c>
      <c r="AD166" s="592">
        <f t="shared" si="634"/>
        <v>0.15</v>
      </c>
      <c r="AE166" s="593">
        <f t="shared" si="635"/>
        <v>1.19</v>
      </c>
      <c r="AF166" s="604">
        <f t="shared" si="636"/>
        <v>2.2000000000000002</v>
      </c>
      <c r="AG166" s="605">
        <f t="shared" si="637"/>
        <v>0.92</v>
      </c>
      <c r="AH166" s="595">
        <f t="shared" si="638"/>
        <v>2.41</v>
      </c>
      <c r="AI166" s="595">
        <f t="shared" si="639"/>
        <v>0</v>
      </c>
      <c r="AJ166" s="595">
        <f t="shared" si="640"/>
        <v>0</v>
      </c>
      <c r="AK166" s="595">
        <f t="shared" si="641"/>
        <v>0</v>
      </c>
      <c r="AL166" s="595">
        <f t="shared" si="642"/>
        <v>0</v>
      </c>
      <c r="AM166" s="596">
        <f t="shared" si="643"/>
        <v>0</v>
      </c>
      <c r="AN166" s="732">
        <f t="shared" si="644"/>
        <v>0</v>
      </c>
      <c r="AO166" s="144" t="s">
        <v>25055</v>
      </c>
      <c r="AP166" s="379" t="s">
        <v>23695</v>
      </c>
      <c r="AQ166" s="453" t="s">
        <v>25056</v>
      </c>
      <c r="AR166" s="416">
        <v>0.4</v>
      </c>
      <c r="AS166" s="504"/>
      <c r="AT166" s="504"/>
      <c r="AU166" s="142">
        <v>34</v>
      </c>
      <c r="AV166" s="416">
        <f t="shared" si="645"/>
        <v>1.4</v>
      </c>
      <c r="AW166" s="603" t="s">
        <v>1</v>
      </c>
      <c r="AX166" s="504">
        <f t="shared" si="646"/>
        <v>1.4</v>
      </c>
      <c r="AY166" s="384">
        <f t="shared" si="647"/>
        <v>32.6</v>
      </c>
      <c r="AZ166" s="384">
        <f t="shared" si="648"/>
        <v>0.1</v>
      </c>
      <c r="BA166" s="384">
        <f t="shared" si="649"/>
        <v>1.08</v>
      </c>
      <c r="BB166" s="382">
        <f t="shared" si="650"/>
        <v>6.59</v>
      </c>
      <c r="BC166" s="265">
        <f t="shared" si="651"/>
        <v>0</v>
      </c>
      <c r="BD166" s="265">
        <f t="shared" si="652"/>
        <v>46.47</v>
      </c>
      <c r="BE166" s="265">
        <f t="shared" si="653"/>
        <v>5.9</v>
      </c>
      <c r="BF166" s="607">
        <f t="shared" si="654"/>
        <v>1.1884999999999999</v>
      </c>
      <c r="BG166" s="607">
        <f t="shared" si="655"/>
        <v>0</v>
      </c>
      <c r="BH166" s="607">
        <f t="shared" si="656"/>
        <v>2.33</v>
      </c>
      <c r="BI166" s="607">
        <f t="shared" si="657"/>
        <v>0</v>
      </c>
      <c r="BJ166" s="116">
        <f t="shared" si="658"/>
        <v>31.65</v>
      </c>
      <c r="BK166" s="95"/>
    </row>
    <row r="167" spans="1:63" ht="14.25" x14ac:dyDescent="0.3">
      <c r="A167" s="449" t="s">
        <v>25056</v>
      </c>
      <c r="B167" s="146" t="s">
        <v>23695</v>
      </c>
      <c r="C167" s="450" t="s">
        <v>25057</v>
      </c>
      <c r="D167" s="502">
        <v>0.4</v>
      </c>
      <c r="E167" s="589"/>
      <c r="F167" s="589"/>
      <c r="G167" s="502" t="s">
        <v>23864</v>
      </c>
      <c r="H167" s="451">
        <v>3</v>
      </c>
      <c r="I167" s="452">
        <v>1.1114999999999999</v>
      </c>
      <c r="J167" s="452">
        <v>1.0004223111111115</v>
      </c>
      <c r="K167" s="452">
        <v>0</v>
      </c>
      <c r="L167" s="382">
        <f t="shared" si="617"/>
        <v>1.06</v>
      </c>
      <c r="M167" s="383">
        <f t="shared" si="618"/>
        <v>0.04</v>
      </c>
      <c r="N167" s="383">
        <f t="shared" si="619"/>
        <v>0.1</v>
      </c>
      <c r="O167" s="382">
        <f t="shared" si="620"/>
        <v>1.2000000000000002</v>
      </c>
      <c r="P167" s="382">
        <f t="shared" si="621"/>
        <v>1.08</v>
      </c>
      <c r="Q167" s="385">
        <f t="shared" si="622"/>
        <v>3.89</v>
      </c>
      <c r="R167" s="385">
        <f t="shared" si="623"/>
        <v>0</v>
      </c>
      <c r="S167" s="385">
        <f t="shared" si="624"/>
        <v>0</v>
      </c>
      <c r="T167" s="385">
        <f t="shared" si="625"/>
        <v>0</v>
      </c>
      <c r="U167" s="385">
        <f t="shared" si="626"/>
        <v>0</v>
      </c>
      <c r="V167" s="384">
        <f t="shared" si="627"/>
        <v>0</v>
      </c>
      <c r="W167" s="726">
        <f t="shared" si="628"/>
        <v>0</v>
      </c>
      <c r="X167" s="449" t="str">
        <f t="shared" si="629"/>
        <v>ED6</v>
      </c>
      <c r="Y167" s="502">
        <f t="shared" si="630"/>
        <v>1.2</v>
      </c>
      <c r="Z167" s="590" t="s">
        <v>1</v>
      </c>
      <c r="AA167" s="589">
        <f t="shared" si="631"/>
        <v>1.2</v>
      </c>
      <c r="AB167" s="591">
        <f t="shared" si="632"/>
        <v>1.1114999999999999</v>
      </c>
      <c r="AC167" s="592">
        <f t="shared" si="633"/>
        <v>0.04</v>
      </c>
      <c r="AD167" s="592">
        <f t="shared" si="634"/>
        <v>0.15</v>
      </c>
      <c r="AE167" s="593">
        <f t="shared" si="635"/>
        <v>1.3</v>
      </c>
      <c r="AF167" s="593">
        <f t="shared" si="636"/>
        <v>2.2000000000000002</v>
      </c>
      <c r="AG167" s="594">
        <f t="shared" si="637"/>
        <v>0.92</v>
      </c>
      <c r="AH167" s="595">
        <f t="shared" si="638"/>
        <v>2.63</v>
      </c>
      <c r="AI167" s="595">
        <f t="shared" si="639"/>
        <v>0</v>
      </c>
      <c r="AJ167" s="595">
        <f t="shared" si="640"/>
        <v>0</v>
      </c>
      <c r="AK167" s="595">
        <f t="shared" si="641"/>
        <v>0</v>
      </c>
      <c r="AL167" s="595">
        <f t="shared" si="642"/>
        <v>0</v>
      </c>
      <c r="AM167" s="596">
        <f t="shared" si="643"/>
        <v>0</v>
      </c>
      <c r="AN167" s="732">
        <f t="shared" si="644"/>
        <v>0</v>
      </c>
      <c r="AO167" s="449" t="s">
        <v>25056</v>
      </c>
      <c r="AP167" s="146" t="s">
        <v>23695</v>
      </c>
      <c r="AQ167" s="450" t="s">
        <v>25057</v>
      </c>
      <c r="AR167" s="502">
        <v>0.4</v>
      </c>
      <c r="AS167" s="589"/>
      <c r="AT167" s="589"/>
      <c r="AU167" s="451">
        <v>3</v>
      </c>
      <c r="AV167" s="502">
        <f t="shared" si="645"/>
        <v>1.4</v>
      </c>
      <c r="AW167" s="590" t="s">
        <v>1</v>
      </c>
      <c r="AX167" s="589">
        <f t="shared" si="646"/>
        <v>1.4</v>
      </c>
      <c r="AY167" s="384">
        <f t="shared" si="647"/>
        <v>1.6</v>
      </c>
      <c r="AZ167" s="384">
        <f t="shared" si="648"/>
        <v>0.1</v>
      </c>
      <c r="BA167" s="384">
        <f t="shared" si="649"/>
        <v>1.08</v>
      </c>
      <c r="BB167" s="382">
        <f t="shared" si="650"/>
        <v>0.32</v>
      </c>
      <c r="BC167" s="265">
        <f t="shared" si="651"/>
        <v>0</v>
      </c>
      <c r="BD167" s="265">
        <f t="shared" si="652"/>
        <v>6.52</v>
      </c>
      <c r="BE167" s="265">
        <f t="shared" si="653"/>
        <v>0.28999999999999998</v>
      </c>
      <c r="BF167" s="385">
        <f t="shared" si="654"/>
        <v>1.3014999999999999</v>
      </c>
      <c r="BG167" s="385">
        <f t="shared" si="655"/>
        <v>0</v>
      </c>
      <c r="BH167" s="385">
        <f t="shared" si="656"/>
        <v>2.5499999999999998</v>
      </c>
      <c r="BI167" s="385">
        <f t="shared" si="657"/>
        <v>0</v>
      </c>
      <c r="BJ167" s="116">
        <f t="shared" si="658"/>
        <v>3.36</v>
      </c>
      <c r="BK167" s="95"/>
    </row>
    <row r="168" spans="1:63" ht="14.25" x14ac:dyDescent="0.3">
      <c r="A168" s="462"/>
      <c r="B168" s="463"/>
      <c r="C168" s="608"/>
      <c r="D168" s="505"/>
      <c r="E168" s="505"/>
      <c r="F168" s="505"/>
      <c r="G168" s="505"/>
      <c r="H168" s="410"/>
      <c r="I168" s="411"/>
      <c r="J168" s="411"/>
      <c r="K168" s="411"/>
      <c r="L168" s="101"/>
      <c r="M168" s="412"/>
      <c r="N168" s="412"/>
      <c r="O168" s="101"/>
      <c r="P168" s="101"/>
      <c r="Q168" s="414"/>
      <c r="R168" s="414"/>
      <c r="S168" s="414"/>
      <c r="T168" s="414"/>
      <c r="U168" s="414"/>
      <c r="V168" s="413"/>
      <c r="W168" s="725"/>
      <c r="X168" s="462"/>
      <c r="Y168" s="505"/>
      <c r="Z168" s="597"/>
      <c r="AA168" s="505"/>
      <c r="AB168" s="598"/>
      <c r="AC168" s="599"/>
      <c r="AD168" s="599"/>
      <c r="AE168" s="600"/>
      <c r="AF168" s="600"/>
      <c r="AG168" s="597"/>
      <c r="AH168" s="601"/>
      <c r="AI168" s="601"/>
      <c r="AJ168" s="601"/>
      <c r="AK168" s="601"/>
      <c r="AL168" s="601"/>
      <c r="AM168" s="602"/>
      <c r="AN168" s="733"/>
      <c r="AO168" s="462"/>
      <c r="AP168" s="463"/>
      <c r="AQ168" s="608"/>
      <c r="AR168" s="505"/>
      <c r="AS168" s="505"/>
      <c r="AT168" s="505"/>
      <c r="AU168" s="410"/>
      <c r="AV168" s="505"/>
      <c r="AW168" s="597"/>
      <c r="AX168" s="505"/>
      <c r="AY168" s="413"/>
      <c r="AZ168" s="413"/>
      <c r="BA168" s="413"/>
      <c r="BB168" s="101"/>
      <c r="BC168" s="101"/>
      <c r="BD168" s="101"/>
      <c r="BE168" s="101"/>
      <c r="BF168" s="414"/>
      <c r="BG168" s="414"/>
      <c r="BH168" s="414"/>
      <c r="BI168" s="414"/>
      <c r="BJ168" s="415"/>
      <c r="BK168" s="95"/>
    </row>
    <row r="169" spans="1:63" s="122" customFormat="1" ht="14.25" x14ac:dyDescent="0.3">
      <c r="A169" s="402" t="s">
        <v>24573</v>
      </c>
      <c r="B169" s="463"/>
      <c r="C169" s="408"/>
      <c r="D169" s="505"/>
      <c r="E169" s="505"/>
      <c r="F169" s="505"/>
      <c r="G169" s="409"/>
      <c r="H169" s="410"/>
      <c r="I169" s="411"/>
      <c r="J169" s="411"/>
      <c r="K169" s="411"/>
      <c r="L169" s="101"/>
      <c r="M169" s="412"/>
      <c r="N169" s="412"/>
      <c r="O169" s="101"/>
      <c r="P169" s="101"/>
      <c r="Q169" s="414"/>
      <c r="R169" s="414"/>
      <c r="S169" s="414"/>
      <c r="T169" s="414"/>
      <c r="U169" s="414"/>
      <c r="V169" s="413"/>
      <c r="W169" s="725"/>
      <c r="X169" s="739" t="str">
        <f>$A169</f>
        <v>BACIA JA - JOÃO MENDES (A)</v>
      </c>
      <c r="Y169" s="505"/>
      <c r="Z169" s="597"/>
      <c r="AA169" s="505"/>
      <c r="AB169" s="598"/>
      <c r="AC169" s="599"/>
      <c r="AD169" s="599"/>
      <c r="AE169" s="600"/>
      <c r="AF169" s="600"/>
      <c r="AG169" s="597"/>
      <c r="AH169" s="601"/>
      <c r="AI169" s="601"/>
      <c r="AJ169" s="601"/>
      <c r="AK169" s="601"/>
      <c r="AL169" s="601"/>
      <c r="AM169" s="602"/>
      <c r="AN169" s="733"/>
      <c r="AO169" s="739" t="str">
        <f>$A169</f>
        <v>BACIA JA - JOÃO MENDES (A)</v>
      </c>
      <c r="AP169" s="463"/>
      <c r="AQ169" s="408"/>
      <c r="AR169" s="505"/>
      <c r="AS169" s="505"/>
      <c r="AT169" s="505"/>
      <c r="AU169" s="410"/>
      <c r="AV169" s="409"/>
      <c r="AW169" s="409"/>
      <c r="AX169" s="409"/>
      <c r="AY169" s="413"/>
      <c r="AZ169" s="413"/>
      <c r="BA169" s="413"/>
      <c r="BB169" s="101"/>
      <c r="BC169" s="101"/>
      <c r="BD169" s="101"/>
      <c r="BE169" s="101"/>
      <c r="BF169" s="101"/>
      <c r="BG169" s="101"/>
      <c r="BH169" s="101"/>
      <c r="BI169" s="101"/>
      <c r="BJ169" s="415"/>
      <c r="BK169" s="95"/>
    </row>
    <row r="170" spans="1:63" s="122" customFormat="1" ht="14.25" x14ac:dyDescent="0.3">
      <c r="A170" s="407" t="s">
        <v>25133</v>
      </c>
      <c r="B170" s="463"/>
      <c r="C170" s="408"/>
      <c r="D170" s="505"/>
      <c r="E170" s="505"/>
      <c r="F170" s="505"/>
      <c r="G170" s="409"/>
      <c r="H170" s="410"/>
      <c r="I170" s="411"/>
      <c r="J170" s="411"/>
      <c r="K170" s="411"/>
      <c r="L170" s="101"/>
      <c r="M170" s="412"/>
      <c r="N170" s="412"/>
      <c r="O170" s="101"/>
      <c r="P170" s="101"/>
      <c r="Q170" s="414"/>
      <c r="R170" s="414"/>
      <c r="S170" s="414"/>
      <c r="T170" s="414"/>
      <c r="U170" s="414"/>
      <c r="V170" s="413"/>
      <c r="W170" s="725"/>
      <c r="X170" s="740" t="str">
        <f>$A170</f>
        <v>Estrada do Cantagalo ==&gt; Rua B</v>
      </c>
      <c r="Y170" s="503"/>
      <c r="Z170" s="503"/>
      <c r="AA170" s="503"/>
      <c r="AB170" s="399"/>
      <c r="AC170" s="399"/>
      <c r="AD170" s="399"/>
      <c r="AE170" s="399"/>
      <c r="AF170" s="404"/>
      <c r="AG170" s="399"/>
      <c r="AH170" s="399"/>
      <c r="AI170" s="399"/>
      <c r="AJ170" s="399"/>
      <c r="AK170" s="399"/>
      <c r="AL170" s="399"/>
      <c r="AM170" s="399"/>
      <c r="AN170" s="401"/>
      <c r="AO170" s="407" t="str">
        <f>$A170</f>
        <v>Estrada do Cantagalo ==&gt; Rua B</v>
      </c>
      <c r="AP170" s="463"/>
      <c r="AQ170" s="408"/>
      <c r="AR170" s="505"/>
      <c r="AS170" s="505"/>
      <c r="AT170" s="505"/>
      <c r="AU170" s="410"/>
      <c r="AV170" s="409"/>
      <c r="AW170" s="409"/>
      <c r="AX170" s="409"/>
      <c r="AY170" s="413"/>
      <c r="AZ170" s="413"/>
      <c r="BA170" s="413"/>
      <c r="BB170" s="101"/>
      <c r="BC170" s="101"/>
      <c r="BD170" s="101"/>
      <c r="BE170" s="101"/>
      <c r="BF170" s="101"/>
      <c r="BG170" s="101"/>
      <c r="BH170" s="101"/>
      <c r="BI170" s="101"/>
      <c r="BJ170" s="415"/>
      <c r="BK170" s="95"/>
    </row>
    <row r="171" spans="1:63" ht="14.25" x14ac:dyDescent="0.3">
      <c r="A171" s="144" t="s">
        <v>23970</v>
      </c>
      <c r="B171" s="379" t="s">
        <v>23695</v>
      </c>
      <c r="C171" s="145" t="s">
        <v>23971</v>
      </c>
      <c r="D171" s="416">
        <v>0.4</v>
      </c>
      <c r="E171" s="504"/>
      <c r="F171" s="504"/>
      <c r="G171" s="416" t="s">
        <v>23864</v>
      </c>
      <c r="H171" s="142">
        <v>40</v>
      </c>
      <c r="I171" s="143">
        <v>1.1000000000000014</v>
      </c>
      <c r="J171" s="143">
        <v>1.1000000000000014</v>
      </c>
      <c r="K171" s="452">
        <v>0</v>
      </c>
      <c r="L171" s="382">
        <f t="shared" ref="L171:L172" si="659">ROUND((I171+J171)/2,2)</f>
        <v>1.1000000000000001</v>
      </c>
      <c r="M171" s="383">
        <f t="shared" ref="M171:M172" si="660">IF(F171=0,ROUND($D171*10%,2),IF(D171&gt;2.8,0.18,0.15))</f>
        <v>0.04</v>
      </c>
      <c r="N171" s="383">
        <f t="shared" ref="N171:N172" si="661">IF(F171=0,IF(   ROUND($D171/4,2),   IF(ROUND(($D171*1.2)/6,2)&lt;0.1,0.1,ROUND(($D171*1.2)/6,2))),0.5)</f>
        <v>0.1</v>
      </c>
      <c r="O171" s="382">
        <f t="shared" ref="O171:O172" si="662">L171+M171+N171</f>
        <v>1.2400000000000002</v>
      </c>
      <c r="P171" s="382">
        <f t="shared" ref="P171:P172" si="663">IF(O171&lt;2,(D171+M171*2)+0.6,(D171+M171*2)+0.6+ROUNDUP(O171-2,0)*0.1)</f>
        <v>1.08</v>
      </c>
      <c r="Q171" s="385">
        <f t="shared" ref="Q171:Q172" si="664">IF($O171&lt;=$W$4,ROUND(IF($O171&lt;1.5,$O171*$H171*$P171,1.5*$H171*$P171),2),0)</f>
        <v>53.57</v>
      </c>
      <c r="R171" s="385">
        <f t="shared" ref="R171:R172" si="665">IF($O171&gt;$W$4,ROUND(IF($O171&lt;1.5,$O171*$H171*$P171,1.5*$H171*$P171),2),0)</f>
        <v>0</v>
      </c>
      <c r="S171" s="385">
        <f t="shared" ref="S171:S172" si="666">IF($O171&gt;$W$4,ROUND(IF($O171&lt;1.5,0,IF($O171&gt;3,1.5*$H171*$P171,($O171-1.5)*$H171*$P171)),2),0)</f>
        <v>0</v>
      </c>
      <c r="T171" s="385">
        <f t="shared" ref="T171:T172" si="667">IF($O171&gt;$W$4,ROUND(IF($O171&lt;3,0,IF($O171&gt;4.5,1.5*$H171*$P171,($O171-3)*$H171*$P171)),2),0)</f>
        <v>0</v>
      </c>
      <c r="U171" s="385">
        <f t="shared" ref="U171:U172" si="668">IF($O171&gt;$W$4,ROUND(IF($O171&lt;4.5,0,IF($O171&gt;6,($O171-4.5)*$H171*$P171,($O171-4.5)*$H171*$P171)),2),0)</f>
        <v>0</v>
      </c>
      <c r="V171" s="384">
        <f t="shared" ref="V171:V172" si="669">IF($O171&gt;$W$4, IF( $O171&lt;=4,   ROUND($H171*($O171+0.5)*2,2),   0),0)</f>
        <v>0</v>
      </c>
      <c r="W171" s="726">
        <f t="shared" ref="W171:W172" si="670">IF($O171&gt;$W$4, IF( $O171&gt;4,   ROUND($H171*($O171+0.5)*2,2),   0),0)</f>
        <v>0</v>
      </c>
      <c r="X171" s="144" t="str">
        <f t="shared" ref="X171:X172" si="671">A171</f>
        <v>JA10-1</v>
      </c>
      <c r="Y171" s="416">
        <f t="shared" ref="Y171:Y172" si="672">IF($D171=0.4,1.2,IF($D171=0.6,1.2,IF($D171=0.8,1.3,IF($D171=1,1.5,IF($D171=1.2,1.7,IF($D171&lt;=2,2,"--"))))))</f>
        <v>1.2</v>
      </c>
      <c r="Z171" s="603" t="s">
        <v>1</v>
      </c>
      <c r="AA171" s="504">
        <f t="shared" ref="AA171:AA172" si="673">Y171</f>
        <v>1.2</v>
      </c>
      <c r="AB171" s="591">
        <f t="shared" ref="AB171:AB172" si="674">IF($Y171="--","--",I171)</f>
        <v>1.1000000000000014</v>
      </c>
      <c r="AC171" s="592">
        <f t="shared" ref="AC171:AC172" si="675">IF($Y171="--","--",IF(D171&gt;1.5,0.15,ROUND($D171*10%,2)))</f>
        <v>0.04</v>
      </c>
      <c r="AD171" s="592">
        <f t="shared" ref="AD171:AD172" si="676">IF($Y171="--","--",0.15)</f>
        <v>0.15</v>
      </c>
      <c r="AE171" s="593">
        <f t="shared" ref="AE171:AE172" si="677">IF($Y171="--","--",ROUND(AB171+AC171+AD171,2))</f>
        <v>1.29</v>
      </c>
      <c r="AF171" s="604">
        <f t="shared" ref="AF171:AF172" si="678">IF($Y171="--","--",IF($AB171&lt;=2,$Y171+1,($Y171+1)+ROUNDUP($AB171-2,0)*0.1))</f>
        <v>2.2000000000000002</v>
      </c>
      <c r="AG171" s="605">
        <f t="shared" ref="AG171:AG172" si="679">IF($D171=0.4,0.92,IF($D171=0.6,0.68,IF($D171=0.8,0.74,IF($D171=1,0.7,IF($D171=1.2,0.66,IF($D171=1.5,0.6,IF($D171&lt;=2,(2.4-(D171+0.3)),"--")))))))</f>
        <v>0.92</v>
      </c>
      <c r="AH171" s="595">
        <f t="shared" ref="AH171:AH172" si="680">IF($Y171="--","--",IF($AE171&lt;=$W$4,ROUND(IF($AE171&lt;1.5,$AE171*$AF171*$AG171,1.5*$AF171*$AG171),2),0))</f>
        <v>2.61</v>
      </c>
      <c r="AI171" s="595">
        <f t="shared" ref="AI171:AI172" si="681">IF($Y171="--","--",IF($AE171&gt;$W$4,ROUND(IF($AE171&lt;1.5,$AE171*$AF171*$AG171,1.5*$AF171*$AG171),2),0))</f>
        <v>0</v>
      </c>
      <c r="AJ171" s="595">
        <f t="shared" ref="AJ171:AJ172" si="682">IF($Y171="--","--",IF($AE171&gt;$W$4,ROUND(IF($AE171&lt;1.5,0,IF($AE171&gt;3,1.5*$AF171*$AG171,($AE171-1.5)*$AF171*$AG171)),2),0))</f>
        <v>0</v>
      </c>
      <c r="AK171" s="595">
        <f t="shared" ref="AK171:AK172" si="683">IF($Y171="--","--",IF($AE171&gt;$W$4,ROUND(IF($AE171&lt;3,0,IF($AE171&gt;4.5,1.5*$AF171*$AG171,($AE171-3)*$AF171*$AG171)),2),0))</f>
        <v>0</v>
      </c>
      <c r="AL171" s="595">
        <f t="shared" ref="AL171:AL172" si="684">IF($Y171="--","--",IF($AE171&gt;$W$4,ROUND(IF($AE171&lt;4.5,0,IF($AE171&gt;6,($AE171-4.5)*$AF171*$AG171,($AE171-4.5)*$AF171*$AG171)),2),0))</f>
        <v>0</v>
      </c>
      <c r="AM171" s="596">
        <f t="shared" ref="AM171:AM172" si="685">IF($Y171="--","--",IF($AE171&gt;$W$4, IF( $AE171&lt;=4,   ROUND(($AG171*4)*($AE171+0.5)*2,2),   0),0))</f>
        <v>0</v>
      </c>
      <c r="AN171" s="732">
        <f t="shared" ref="AN171:AN172" si="686">IF($Y171="--","--",IF($AE171&gt;$W$4, IF( $AE171&gt;4,   ROUND(($AG171*4)*($AE171+0.5)*2,2),   0),0))</f>
        <v>0</v>
      </c>
      <c r="AO171" s="144" t="s">
        <v>23970</v>
      </c>
      <c r="AP171" s="379" t="s">
        <v>23695</v>
      </c>
      <c r="AQ171" s="453" t="s">
        <v>23971</v>
      </c>
      <c r="AR171" s="416">
        <v>0.4</v>
      </c>
      <c r="AS171" s="504"/>
      <c r="AT171" s="504"/>
      <c r="AU171" s="142">
        <v>40</v>
      </c>
      <c r="AV171" s="416">
        <f t="shared" ref="AV171:AV172" si="687">IF($Y171="--","--",Y171+0.2)</f>
        <v>1.4</v>
      </c>
      <c r="AW171" s="603" t="s">
        <v>1</v>
      </c>
      <c r="AX171" s="504">
        <f t="shared" ref="AX171:AX172" si="688">AV171</f>
        <v>1.4</v>
      </c>
      <c r="AY171" s="384">
        <f t="shared" ref="AY171:AY172" si="689">IF(D171&gt;2,AU171,AU171-AV171)</f>
        <v>38.6</v>
      </c>
      <c r="AZ171" s="384">
        <f t="shared" ref="AZ171:AZ172" si="690">N171</f>
        <v>0.1</v>
      </c>
      <c r="BA171" s="384">
        <f t="shared" ref="BA171:BA172" si="691">P171</f>
        <v>1.08</v>
      </c>
      <c r="BB171" s="382">
        <f t="shared" ref="BB171:BB172" si="692">IF(F171=0,IF(ROUND( AY171 * ( ( (N171*P171) +  ( ((D171+M171*2)/6)*P171 ) ) - ROUND(  ((D171+M171*2)^2)   *   (   ( PI()*96.379 / (4*360) )  -  ( (SIN((96.379/2)*PI()/180)) * (COS((96.379/2)*PI()/180)) / 4 )   ), 4) ),2),   ROUND( AY171 * ( ( (N171*P171) +  ( ((D171+M171*2)/4)*P171 ) ) - ROUND(  ((D171+M171*2)^2)   *   (   ( PI()*120 / (4*360) )  -  ( (SIN((120/2)*PI()/180)) * (COS((120/2)*PI()/180)) / 4 )   ), 4) ),2)),0)</f>
        <v>7.8</v>
      </c>
      <c r="BC171" s="265">
        <f t="shared" ref="BC171:BC172" si="693">IF(F171&gt;0,ROUND(AY171*N171*P171,2),0)</f>
        <v>0</v>
      </c>
      <c r="BD171" s="265">
        <f t="shared" ref="BD171:BD172" si="694">SUM(Q171:U171,AH171:AL171)</f>
        <v>56.18</v>
      </c>
      <c r="BE171" s="265">
        <f t="shared" ref="BE171:BE172" si="695">IF(F171=0, ROUND( ( PI()*( (D171+M171*2)^2 ) / 4  ) * AY171,2),  ROUND( (D171+M171*2)*(F171+M171*2) * AY171,2))</f>
        <v>6.98</v>
      </c>
      <c r="BF171" s="607">
        <f t="shared" ref="BF171:BF172" si="696">IF(($I171+M171-0.15)&lt;=2,($I171+M171+0.15),IF(($I171+M171)&lt;=3,2.35,($I171+M171+0.2)-0.85))</f>
        <v>1.2900000000000014</v>
      </c>
      <c r="BG171" s="607">
        <f t="shared" ref="BG171:BG172" si="697">IF(D171&gt;2,   (I171-F171-M171-0.11),IF(($I171+M171)&lt;=2,0,IF(($I171+M171)&gt;3,0.85,(I171+M171+0.2-BF171))))</f>
        <v>0</v>
      </c>
      <c r="BH171" s="607">
        <f t="shared" ref="BH171:BH172" si="698">IF(D171&gt;2,  ROUND(((1.42+0.4)+(0.91+0.4))*2*BG171,2), ROUND(AV171*AX171*BF171,2))</f>
        <v>2.5299999999999998</v>
      </c>
      <c r="BI171" s="607">
        <f t="shared" ref="BI171:BI172" si="699">ROUND(((PI()*0.9^2)/4)*BG171,2)</f>
        <v>0</v>
      </c>
      <c r="BJ171" s="116">
        <f t="shared" ref="BJ171:BJ172" si="700">ROUND(BD171-BE171-BH171-BI171-BB171-BC171,2)</f>
        <v>38.869999999999997</v>
      </c>
      <c r="BK171" s="95"/>
    </row>
    <row r="172" spans="1:63" ht="14.25" x14ac:dyDescent="0.3">
      <c r="A172" s="449" t="s">
        <v>23971</v>
      </c>
      <c r="B172" s="146" t="s">
        <v>23695</v>
      </c>
      <c r="C172" s="450" t="s">
        <v>23992</v>
      </c>
      <c r="D172" s="502">
        <v>0.4</v>
      </c>
      <c r="E172" s="589"/>
      <c r="F172" s="589"/>
      <c r="G172" s="502" t="s">
        <v>23864</v>
      </c>
      <c r="H172" s="451">
        <v>12</v>
      </c>
      <c r="I172" s="452">
        <v>1.1000000000000014</v>
      </c>
      <c r="J172" s="452">
        <v>1.1000000000000014</v>
      </c>
      <c r="K172" s="452">
        <v>1.379</v>
      </c>
      <c r="L172" s="382">
        <f t="shared" si="659"/>
        <v>1.1000000000000001</v>
      </c>
      <c r="M172" s="383">
        <f t="shared" si="660"/>
        <v>0.04</v>
      </c>
      <c r="N172" s="383">
        <f t="shared" si="661"/>
        <v>0.1</v>
      </c>
      <c r="O172" s="382">
        <f t="shared" si="662"/>
        <v>1.2400000000000002</v>
      </c>
      <c r="P172" s="382">
        <f t="shared" si="663"/>
        <v>1.08</v>
      </c>
      <c r="Q172" s="385">
        <f t="shared" si="664"/>
        <v>16.07</v>
      </c>
      <c r="R172" s="385">
        <f t="shared" si="665"/>
        <v>0</v>
      </c>
      <c r="S172" s="385">
        <f t="shared" si="666"/>
        <v>0</v>
      </c>
      <c r="T172" s="385">
        <f t="shared" si="667"/>
        <v>0</v>
      </c>
      <c r="U172" s="385">
        <f t="shared" si="668"/>
        <v>0</v>
      </c>
      <c r="V172" s="384">
        <f t="shared" si="669"/>
        <v>0</v>
      </c>
      <c r="W172" s="726">
        <f t="shared" si="670"/>
        <v>0</v>
      </c>
      <c r="X172" s="449" t="str">
        <f t="shared" si="671"/>
        <v>JA10-2</v>
      </c>
      <c r="Y172" s="502">
        <f t="shared" si="672"/>
        <v>1.2</v>
      </c>
      <c r="Z172" s="590" t="s">
        <v>1</v>
      </c>
      <c r="AA172" s="589">
        <f t="shared" si="673"/>
        <v>1.2</v>
      </c>
      <c r="AB172" s="591">
        <f t="shared" si="674"/>
        <v>1.1000000000000014</v>
      </c>
      <c r="AC172" s="592">
        <f t="shared" si="675"/>
        <v>0.04</v>
      </c>
      <c r="AD172" s="592">
        <f t="shared" si="676"/>
        <v>0.15</v>
      </c>
      <c r="AE172" s="593">
        <f t="shared" si="677"/>
        <v>1.29</v>
      </c>
      <c r="AF172" s="593">
        <f t="shared" si="678"/>
        <v>2.2000000000000002</v>
      </c>
      <c r="AG172" s="594">
        <f t="shared" si="679"/>
        <v>0.92</v>
      </c>
      <c r="AH172" s="595">
        <f t="shared" si="680"/>
        <v>2.61</v>
      </c>
      <c r="AI172" s="595">
        <f t="shared" si="681"/>
        <v>0</v>
      </c>
      <c r="AJ172" s="595">
        <f t="shared" si="682"/>
        <v>0</v>
      </c>
      <c r="AK172" s="595">
        <f t="shared" si="683"/>
        <v>0</v>
      </c>
      <c r="AL172" s="595">
        <f t="shared" si="684"/>
        <v>0</v>
      </c>
      <c r="AM172" s="596">
        <f t="shared" si="685"/>
        <v>0</v>
      </c>
      <c r="AN172" s="732">
        <f t="shared" si="686"/>
        <v>0</v>
      </c>
      <c r="AO172" s="449" t="s">
        <v>23971</v>
      </c>
      <c r="AP172" s="146" t="s">
        <v>23695</v>
      </c>
      <c r="AQ172" s="450" t="s">
        <v>23992</v>
      </c>
      <c r="AR172" s="502">
        <v>0.4</v>
      </c>
      <c r="AS172" s="589"/>
      <c r="AT172" s="589"/>
      <c r="AU172" s="451">
        <v>12</v>
      </c>
      <c r="AV172" s="502">
        <f t="shared" si="687"/>
        <v>1.4</v>
      </c>
      <c r="AW172" s="590" t="s">
        <v>1</v>
      </c>
      <c r="AX172" s="589">
        <f t="shared" si="688"/>
        <v>1.4</v>
      </c>
      <c r="AY172" s="384">
        <f t="shared" si="689"/>
        <v>10.6</v>
      </c>
      <c r="AZ172" s="384">
        <f t="shared" si="690"/>
        <v>0.1</v>
      </c>
      <c r="BA172" s="384">
        <f t="shared" si="691"/>
        <v>1.08</v>
      </c>
      <c r="BB172" s="382">
        <f t="shared" si="692"/>
        <v>2.14</v>
      </c>
      <c r="BC172" s="265">
        <f t="shared" si="693"/>
        <v>0</v>
      </c>
      <c r="BD172" s="265">
        <f t="shared" si="694"/>
        <v>18.68</v>
      </c>
      <c r="BE172" s="265">
        <f t="shared" si="695"/>
        <v>1.92</v>
      </c>
      <c r="BF172" s="385">
        <f t="shared" si="696"/>
        <v>1.2900000000000014</v>
      </c>
      <c r="BG172" s="385">
        <f t="shared" si="697"/>
        <v>0</v>
      </c>
      <c r="BH172" s="385">
        <f t="shared" si="698"/>
        <v>2.5299999999999998</v>
      </c>
      <c r="BI172" s="385">
        <f t="shared" si="699"/>
        <v>0</v>
      </c>
      <c r="BJ172" s="116">
        <f t="shared" si="700"/>
        <v>12.09</v>
      </c>
      <c r="BK172" s="95"/>
    </row>
    <row r="173" spans="1:63" ht="14.25" x14ac:dyDescent="0.3">
      <c r="A173" s="462"/>
      <c r="B173" s="463"/>
      <c r="C173" s="608"/>
      <c r="D173" s="505"/>
      <c r="E173" s="505"/>
      <c r="F173" s="505"/>
      <c r="G173" s="505"/>
      <c r="H173" s="410"/>
      <c r="I173" s="411"/>
      <c r="J173" s="411"/>
      <c r="K173" s="411"/>
      <c r="L173" s="101"/>
      <c r="M173" s="412"/>
      <c r="N173" s="412"/>
      <c r="O173" s="101"/>
      <c r="P173" s="101"/>
      <c r="Q173" s="414"/>
      <c r="R173" s="414"/>
      <c r="S173" s="414"/>
      <c r="T173" s="414"/>
      <c r="U173" s="414"/>
      <c r="V173" s="413"/>
      <c r="W173" s="725"/>
      <c r="X173" s="739"/>
      <c r="Y173" s="505"/>
      <c r="Z173" s="597"/>
      <c r="AA173" s="505"/>
      <c r="AB173" s="598"/>
      <c r="AC173" s="599"/>
      <c r="AD173" s="599"/>
      <c r="AE173" s="600"/>
      <c r="AF173" s="600"/>
      <c r="AG173" s="597"/>
      <c r="AH173" s="601"/>
      <c r="AI173" s="601"/>
      <c r="AJ173" s="601"/>
      <c r="AK173" s="601"/>
      <c r="AL173" s="601"/>
      <c r="AM173" s="602"/>
      <c r="AN173" s="733"/>
      <c r="AO173" s="739"/>
      <c r="AP173" s="463"/>
      <c r="AQ173" s="608"/>
      <c r="AR173" s="505"/>
      <c r="AS173" s="505"/>
      <c r="AT173" s="505"/>
      <c r="AU173" s="410"/>
      <c r="AV173" s="505"/>
      <c r="AW173" s="597"/>
      <c r="AX173" s="505"/>
      <c r="AY173" s="413"/>
      <c r="AZ173" s="413"/>
      <c r="BA173" s="413"/>
      <c r="BB173" s="101"/>
      <c r="BC173" s="101"/>
      <c r="BD173" s="101"/>
      <c r="BE173" s="101"/>
      <c r="BF173" s="414"/>
      <c r="BG173" s="414"/>
      <c r="BH173" s="414"/>
      <c r="BI173" s="414"/>
      <c r="BJ173" s="415"/>
      <c r="BK173" s="95"/>
    </row>
    <row r="174" spans="1:63" s="122" customFormat="1" ht="14.25" x14ac:dyDescent="0.3">
      <c r="A174" s="407" t="s">
        <v>25134</v>
      </c>
      <c r="B174" s="463"/>
      <c r="C174" s="408"/>
      <c r="D174" s="505"/>
      <c r="E174" s="505"/>
      <c r="F174" s="505"/>
      <c r="G174" s="409"/>
      <c r="H174" s="410"/>
      <c r="I174" s="411"/>
      <c r="J174" s="411"/>
      <c r="K174" s="411"/>
      <c r="L174" s="101"/>
      <c r="M174" s="412"/>
      <c r="N174" s="412"/>
      <c r="O174" s="101"/>
      <c r="P174" s="101"/>
      <c r="Q174" s="414"/>
      <c r="R174" s="414"/>
      <c r="S174" s="414"/>
      <c r="T174" s="414"/>
      <c r="U174" s="414"/>
      <c r="V174" s="413"/>
      <c r="W174" s="725"/>
      <c r="X174" s="740" t="str">
        <f>$A174</f>
        <v>Rua A</v>
      </c>
      <c r="Y174" s="503"/>
      <c r="Z174" s="503"/>
      <c r="AA174" s="503"/>
      <c r="AB174" s="399"/>
      <c r="AC174" s="399"/>
      <c r="AD174" s="399"/>
      <c r="AE174" s="399"/>
      <c r="AF174" s="404"/>
      <c r="AG174" s="399"/>
      <c r="AH174" s="399"/>
      <c r="AI174" s="399"/>
      <c r="AJ174" s="399"/>
      <c r="AK174" s="399"/>
      <c r="AL174" s="399"/>
      <c r="AM174" s="399"/>
      <c r="AN174" s="401"/>
      <c r="AO174" s="407" t="str">
        <f>$A174</f>
        <v>Rua A</v>
      </c>
      <c r="AP174" s="463"/>
      <c r="AQ174" s="408"/>
      <c r="AR174" s="505"/>
      <c r="AS174" s="505"/>
      <c r="AT174" s="505"/>
      <c r="AU174" s="410"/>
      <c r="AV174" s="409"/>
      <c r="AW174" s="409"/>
      <c r="AX174" s="409"/>
      <c r="AY174" s="413"/>
      <c r="AZ174" s="413"/>
      <c r="BA174" s="413"/>
      <c r="BB174" s="101"/>
      <c r="BC174" s="101"/>
      <c r="BD174" s="101"/>
      <c r="BE174" s="101"/>
      <c r="BF174" s="101"/>
      <c r="BG174" s="101"/>
      <c r="BH174" s="101"/>
      <c r="BI174" s="101"/>
      <c r="BJ174" s="415"/>
      <c r="BK174" s="95"/>
    </row>
    <row r="175" spans="1:63" ht="14.25" x14ac:dyDescent="0.3">
      <c r="A175" s="144" t="s">
        <v>23972</v>
      </c>
      <c r="B175" s="379" t="s">
        <v>23695</v>
      </c>
      <c r="C175" s="145" t="s">
        <v>23973</v>
      </c>
      <c r="D175" s="416">
        <v>0.4</v>
      </c>
      <c r="E175" s="504"/>
      <c r="F175" s="504"/>
      <c r="G175" s="416" t="s">
        <v>23864</v>
      </c>
      <c r="H175" s="142">
        <v>40</v>
      </c>
      <c r="I175" s="143">
        <v>1.1000000000000014</v>
      </c>
      <c r="J175" s="143">
        <v>1.1000000000000014</v>
      </c>
      <c r="K175" s="452">
        <v>0.104</v>
      </c>
      <c r="L175" s="382">
        <f t="shared" ref="L175:L178" si="701">ROUND((I175+J175)/2,2)</f>
        <v>1.1000000000000001</v>
      </c>
      <c r="M175" s="383">
        <f t="shared" ref="M175:M178" si="702">IF(F175=0,ROUND($D175*10%,2),IF(D175&gt;2.8,0.18,0.15))</f>
        <v>0.04</v>
      </c>
      <c r="N175" s="383">
        <f t="shared" ref="N175:N178" si="703">IF(F175=0,IF(   ROUND($D175/4,2),   IF(ROUND(($D175*1.2)/6,2)&lt;0.1,0.1,ROUND(($D175*1.2)/6,2))),0.5)</f>
        <v>0.1</v>
      </c>
      <c r="O175" s="382">
        <f t="shared" ref="O175:O178" si="704">L175+M175+N175</f>
        <v>1.2400000000000002</v>
      </c>
      <c r="P175" s="382">
        <f t="shared" ref="P175:P178" si="705">IF(O175&lt;2,(D175+M175*2)+0.6,(D175+M175*2)+0.6+ROUNDUP(O175-2,0)*0.1)</f>
        <v>1.08</v>
      </c>
      <c r="Q175" s="385">
        <f t="shared" ref="Q175:Q178" si="706">IF($O175&lt;=$W$4,ROUND(IF($O175&lt;1.5,$O175*$H175*$P175,1.5*$H175*$P175),2),0)</f>
        <v>53.57</v>
      </c>
      <c r="R175" s="385">
        <f t="shared" ref="R175:R178" si="707">IF($O175&gt;$W$4,ROUND(IF($O175&lt;1.5,$O175*$H175*$P175,1.5*$H175*$P175),2),0)</f>
        <v>0</v>
      </c>
      <c r="S175" s="385">
        <f t="shared" ref="S175:S178" si="708">IF($O175&gt;$W$4,ROUND(IF($O175&lt;1.5,0,IF($O175&gt;3,1.5*$H175*$P175,($O175-1.5)*$H175*$P175)),2),0)</f>
        <v>0</v>
      </c>
      <c r="T175" s="385">
        <f t="shared" ref="T175:T178" si="709">IF($O175&gt;$W$4,ROUND(IF($O175&lt;3,0,IF($O175&gt;4.5,1.5*$H175*$P175,($O175-3)*$H175*$P175)),2),0)</f>
        <v>0</v>
      </c>
      <c r="U175" s="385">
        <f t="shared" ref="U175:U178" si="710">IF($O175&gt;$W$4,ROUND(IF($O175&lt;4.5,0,IF($O175&gt;6,($O175-4.5)*$H175*$P175,($O175-4.5)*$H175*$P175)),2),0)</f>
        <v>0</v>
      </c>
      <c r="V175" s="384">
        <f t="shared" ref="V175:V178" si="711">IF($O175&gt;$W$4, IF( $O175&lt;=4,   ROUND($H175*($O175+0.5)*2,2),   0),0)</f>
        <v>0</v>
      </c>
      <c r="W175" s="726">
        <f t="shared" ref="W175:W178" si="712">IF($O175&gt;$W$4, IF( $O175&gt;4,   ROUND($H175*($O175+0.5)*2,2),   0),0)</f>
        <v>0</v>
      </c>
      <c r="X175" s="144" t="str">
        <f t="shared" ref="X175:X178" si="713">A175</f>
        <v>JA15-1</v>
      </c>
      <c r="Y175" s="416">
        <f t="shared" ref="Y175:Y178" si="714">IF($D175=0.4,1.2,IF($D175=0.6,1.2,IF($D175=0.8,1.3,IF($D175=1,1.5,IF($D175=1.2,1.7,IF($D175&lt;=2,2,"--"))))))</f>
        <v>1.2</v>
      </c>
      <c r="Z175" s="603" t="s">
        <v>1</v>
      </c>
      <c r="AA175" s="504">
        <f t="shared" ref="AA175:AA178" si="715">Y175</f>
        <v>1.2</v>
      </c>
      <c r="AB175" s="591">
        <f t="shared" ref="AB175:AB178" si="716">IF($Y175="--","--",I175)</f>
        <v>1.1000000000000014</v>
      </c>
      <c r="AC175" s="592">
        <f t="shared" ref="AC175:AC178" si="717">IF($Y175="--","--",IF(D175&gt;1.5,0.15,ROUND($D175*10%,2)))</f>
        <v>0.04</v>
      </c>
      <c r="AD175" s="592">
        <f t="shared" ref="AD175:AD178" si="718">IF($Y175="--","--",0.15)</f>
        <v>0.15</v>
      </c>
      <c r="AE175" s="593">
        <f t="shared" ref="AE175:AE178" si="719">IF($Y175="--","--",ROUND(AB175+AC175+AD175,2))</f>
        <v>1.29</v>
      </c>
      <c r="AF175" s="604">
        <f t="shared" ref="AF175:AF178" si="720">IF($Y175="--","--",IF($AB175&lt;=2,$Y175+1,($Y175+1)+ROUNDUP($AB175-2,0)*0.1))</f>
        <v>2.2000000000000002</v>
      </c>
      <c r="AG175" s="605">
        <f t="shared" ref="AG175:AG178" si="721">IF($D175=0.4,0.92,IF($D175=0.6,0.68,IF($D175=0.8,0.74,IF($D175=1,0.7,IF($D175=1.2,0.66,IF($D175=1.5,0.6,IF($D175&lt;=2,(2.4-(D175+0.3)),"--")))))))</f>
        <v>0.92</v>
      </c>
      <c r="AH175" s="595">
        <f t="shared" ref="AH175:AH178" si="722">IF($Y175="--","--",IF($AE175&lt;=$W$4,ROUND(IF($AE175&lt;1.5,$AE175*$AF175*$AG175,1.5*$AF175*$AG175),2),0))</f>
        <v>2.61</v>
      </c>
      <c r="AI175" s="595">
        <f t="shared" ref="AI175:AI178" si="723">IF($Y175="--","--",IF($AE175&gt;$W$4,ROUND(IF($AE175&lt;1.5,$AE175*$AF175*$AG175,1.5*$AF175*$AG175),2),0))</f>
        <v>0</v>
      </c>
      <c r="AJ175" s="595">
        <f t="shared" ref="AJ175:AJ178" si="724">IF($Y175="--","--",IF($AE175&gt;$W$4,ROUND(IF($AE175&lt;1.5,0,IF($AE175&gt;3,1.5*$AF175*$AG175,($AE175-1.5)*$AF175*$AG175)),2),0))</f>
        <v>0</v>
      </c>
      <c r="AK175" s="595">
        <f t="shared" ref="AK175:AK178" si="725">IF($Y175="--","--",IF($AE175&gt;$W$4,ROUND(IF($AE175&lt;3,0,IF($AE175&gt;4.5,1.5*$AF175*$AG175,($AE175-3)*$AF175*$AG175)),2),0))</f>
        <v>0</v>
      </c>
      <c r="AL175" s="595">
        <f t="shared" ref="AL175:AL178" si="726">IF($Y175="--","--",IF($AE175&gt;$W$4,ROUND(IF($AE175&lt;4.5,0,IF($AE175&gt;6,($AE175-4.5)*$AF175*$AG175,($AE175-4.5)*$AF175*$AG175)),2),0))</f>
        <v>0</v>
      </c>
      <c r="AM175" s="596">
        <f t="shared" ref="AM175:AM178" si="727">IF($Y175="--","--",IF($AE175&gt;$W$4, IF( $AE175&lt;=4,   ROUND(($AG175*4)*($AE175+0.5)*2,2),   0),0))</f>
        <v>0</v>
      </c>
      <c r="AN175" s="732">
        <f t="shared" ref="AN175:AN178" si="728">IF($Y175="--","--",IF($AE175&gt;$W$4, IF( $AE175&gt;4,   ROUND(($AG175*4)*($AE175+0.5)*2,2),   0),0))</f>
        <v>0</v>
      </c>
      <c r="AO175" s="144" t="s">
        <v>23972</v>
      </c>
      <c r="AP175" s="379" t="s">
        <v>23695</v>
      </c>
      <c r="AQ175" s="453" t="s">
        <v>23973</v>
      </c>
      <c r="AR175" s="416">
        <v>0.4</v>
      </c>
      <c r="AS175" s="504"/>
      <c r="AT175" s="504"/>
      <c r="AU175" s="142">
        <v>40</v>
      </c>
      <c r="AV175" s="416">
        <f t="shared" ref="AV175:AV178" si="729">IF($Y175="--","--",Y175+0.2)</f>
        <v>1.4</v>
      </c>
      <c r="AW175" s="603" t="s">
        <v>1</v>
      </c>
      <c r="AX175" s="504">
        <f t="shared" ref="AX175:AX178" si="730">AV175</f>
        <v>1.4</v>
      </c>
      <c r="AY175" s="384">
        <f t="shared" ref="AY175:AY178" si="731">IF(D175&gt;2,AU175,AU175-AV175)</f>
        <v>38.6</v>
      </c>
      <c r="AZ175" s="384">
        <f t="shared" ref="AZ175:AZ178" si="732">N175</f>
        <v>0.1</v>
      </c>
      <c r="BA175" s="384">
        <f t="shared" ref="BA175:BA178" si="733">P175</f>
        <v>1.08</v>
      </c>
      <c r="BB175" s="382">
        <f t="shared" ref="BB175:BB178" si="734">IF(F175=0,IF(ROUND( AY175 * ( ( (N175*P175) +  ( ((D175+M175*2)/6)*P175 ) ) - ROUND(  ((D175+M175*2)^2)   *   (   ( PI()*96.379 / (4*360) )  -  ( (SIN((96.379/2)*PI()/180)) * (COS((96.379/2)*PI()/180)) / 4 )   ), 4) ),2),   ROUND( AY175 * ( ( (N175*P175) +  ( ((D175+M175*2)/4)*P175 ) ) - ROUND(  ((D175+M175*2)^2)   *   (   ( PI()*120 / (4*360) )  -  ( (SIN((120/2)*PI()/180)) * (COS((120/2)*PI()/180)) / 4 )   ), 4) ),2)),0)</f>
        <v>7.8</v>
      </c>
      <c r="BC175" s="265">
        <f t="shared" ref="BC175:BC178" si="735">IF(F175&gt;0,ROUND(AY175*N175*P175,2),0)</f>
        <v>0</v>
      </c>
      <c r="BD175" s="265">
        <f t="shared" ref="BD175:BD178" si="736">SUM(Q175:U175,AH175:AL175)</f>
        <v>56.18</v>
      </c>
      <c r="BE175" s="265">
        <f t="shared" ref="BE175:BE178" si="737">IF(F175=0, ROUND( ( PI()*( (D175+M175*2)^2 ) / 4  ) * AY175,2),  ROUND( (D175+M175*2)*(F175+M175*2) * AY175,2))</f>
        <v>6.98</v>
      </c>
      <c r="BF175" s="607">
        <f t="shared" ref="BF175:BF178" si="738">IF(($I175+M175-0.15)&lt;=2,($I175+M175+0.15),IF(($I175+M175)&lt;=3,2.35,($I175+M175+0.2)-0.85))</f>
        <v>1.2900000000000014</v>
      </c>
      <c r="BG175" s="607">
        <f t="shared" ref="BG175:BG178" si="739">IF(D175&gt;2,   (I175-F175-M175-0.11),IF(($I175+M175)&lt;=2,0,IF(($I175+M175)&gt;3,0.85,(I175+M175+0.2-BF175))))</f>
        <v>0</v>
      </c>
      <c r="BH175" s="607">
        <f t="shared" ref="BH175:BH178" si="740">IF(D175&gt;2,  ROUND(((1.42+0.4)+(0.91+0.4))*2*BG175,2), ROUND(AV175*AX175*BF175,2))</f>
        <v>2.5299999999999998</v>
      </c>
      <c r="BI175" s="607">
        <f t="shared" ref="BI175:BI178" si="741">ROUND(((PI()*0.9^2)/4)*BG175,2)</f>
        <v>0</v>
      </c>
      <c r="BJ175" s="116">
        <f t="shared" ref="BJ175:BJ178" si="742">ROUND(BD175-BE175-BH175-BI175-BB175-BC175,2)</f>
        <v>38.869999999999997</v>
      </c>
      <c r="BK175" s="95"/>
    </row>
    <row r="176" spans="1:63" ht="14.25" x14ac:dyDescent="0.3">
      <c r="A176" s="144" t="s">
        <v>23973</v>
      </c>
      <c r="B176" s="379" t="s">
        <v>23695</v>
      </c>
      <c r="C176" s="145" t="s">
        <v>23974</v>
      </c>
      <c r="D176" s="416">
        <v>0.4</v>
      </c>
      <c r="E176" s="504"/>
      <c r="F176" s="504"/>
      <c r="G176" s="416" t="s">
        <v>23864</v>
      </c>
      <c r="H176" s="142">
        <v>40</v>
      </c>
      <c r="I176" s="143">
        <v>1.2040000000000006</v>
      </c>
      <c r="J176" s="143">
        <v>1.2040000000000006</v>
      </c>
      <c r="K176" s="452">
        <v>0</v>
      </c>
      <c r="L176" s="382">
        <f t="shared" si="701"/>
        <v>1.2</v>
      </c>
      <c r="M176" s="383">
        <f t="shared" si="702"/>
        <v>0.04</v>
      </c>
      <c r="N176" s="383">
        <f t="shared" si="703"/>
        <v>0.1</v>
      </c>
      <c r="O176" s="382">
        <f t="shared" si="704"/>
        <v>1.34</v>
      </c>
      <c r="P176" s="382">
        <f t="shared" si="705"/>
        <v>1.08</v>
      </c>
      <c r="Q176" s="385">
        <f t="shared" si="706"/>
        <v>57.89</v>
      </c>
      <c r="R176" s="385">
        <f t="shared" si="707"/>
        <v>0</v>
      </c>
      <c r="S176" s="385">
        <f t="shared" si="708"/>
        <v>0</v>
      </c>
      <c r="T176" s="385">
        <f t="shared" si="709"/>
        <v>0</v>
      </c>
      <c r="U176" s="385">
        <f t="shared" si="710"/>
        <v>0</v>
      </c>
      <c r="V176" s="384">
        <f t="shared" si="711"/>
        <v>0</v>
      </c>
      <c r="W176" s="726">
        <f t="shared" si="712"/>
        <v>0</v>
      </c>
      <c r="X176" s="144" t="str">
        <f t="shared" si="713"/>
        <v>JA15-2</v>
      </c>
      <c r="Y176" s="416">
        <f t="shared" si="714"/>
        <v>1.2</v>
      </c>
      <c r="Z176" s="603" t="s">
        <v>1</v>
      </c>
      <c r="AA176" s="504">
        <f t="shared" si="715"/>
        <v>1.2</v>
      </c>
      <c r="AB176" s="591">
        <f t="shared" si="716"/>
        <v>1.2040000000000006</v>
      </c>
      <c r="AC176" s="592">
        <f t="shared" si="717"/>
        <v>0.04</v>
      </c>
      <c r="AD176" s="592">
        <f t="shared" si="718"/>
        <v>0.15</v>
      </c>
      <c r="AE176" s="593">
        <f t="shared" si="719"/>
        <v>1.39</v>
      </c>
      <c r="AF176" s="604">
        <f t="shared" si="720"/>
        <v>2.2000000000000002</v>
      </c>
      <c r="AG176" s="605">
        <f t="shared" si="721"/>
        <v>0.92</v>
      </c>
      <c r="AH176" s="595">
        <f t="shared" si="722"/>
        <v>2.81</v>
      </c>
      <c r="AI176" s="595">
        <f t="shared" si="723"/>
        <v>0</v>
      </c>
      <c r="AJ176" s="595">
        <f t="shared" si="724"/>
        <v>0</v>
      </c>
      <c r="AK176" s="595">
        <f t="shared" si="725"/>
        <v>0</v>
      </c>
      <c r="AL176" s="595">
        <f t="shared" si="726"/>
        <v>0</v>
      </c>
      <c r="AM176" s="596">
        <f t="shared" si="727"/>
        <v>0</v>
      </c>
      <c r="AN176" s="732">
        <f t="shared" si="728"/>
        <v>0</v>
      </c>
      <c r="AO176" s="144" t="s">
        <v>23973</v>
      </c>
      <c r="AP176" s="379" t="s">
        <v>23695</v>
      </c>
      <c r="AQ176" s="453" t="s">
        <v>23974</v>
      </c>
      <c r="AR176" s="416">
        <v>0.4</v>
      </c>
      <c r="AS176" s="504"/>
      <c r="AT176" s="504"/>
      <c r="AU176" s="142">
        <v>40</v>
      </c>
      <c r="AV176" s="416">
        <f t="shared" si="729"/>
        <v>1.4</v>
      </c>
      <c r="AW176" s="603" t="s">
        <v>1</v>
      </c>
      <c r="AX176" s="504">
        <f t="shared" si="730"/>
        <v>1.4</v>
      </c>
      <c r="AY176" s="384">
        <f t="shared" si="731"/>
        <v>38.6</v>
      </c>
      <c r="AZ176" s="384">
        <f t="shared" si="732"/>
        <v>0.1</v>
      </c>
      <c r="BA176" s="384">
        <f t="shared" si="733"/>
        <v>1.08</v>
      </c>
      <c r="BB176" s="382">
        <f t="shared" si="734"/>
        <v>7.8</v>
      </c>
      <c r="BC176" s="265">
        <f t="shared" si="735"/>
        <v>0</v>
      </c>
      <c r="BD176" s="265">
        <f t="shared" si="736"/>
        <v>60.7</v>
      </c>
      <c r="BE176" s="265">
        <f t="shared" si="737"/>
        <v>6.98</v>
      </c>
      <c r="BF176" s="607">
        <f t="shared" si="738"/>
        <v>1.3940000000000006</v>
      </c>
      <c r="BG176" s="607">
        <f t="shared" si="739"/>
        <v>0</v>
      </c>
      <c r="BH176" s="607">
        <f t="shared" si="740"/>
        <v>2.73</v>
      </c>
      <c r="BI176" s="607">
        <f t="shared" si="741"/>
        <v>0</v>
      </c>
      <c r="BJ176" s="116">
        <f t="shared" si="742"/>
        <v>43.19</v>
      </c>
      <c r="BK176" s="95"/>
    </row>
    <row r="177" spans="1:63" ht="14.25" x14ac:dyDescent="0.3">
      <c r="A177" s="144" t="s">
        <v>23974</v>
      </c>
      <c r="B177" s="379" t="s">
        <v>23695</v>
      </c>
      <c r="C177" s="145" t="s">
        <v>23975</v>
      </c>
      <c r="D177" s="416">
        <v>0.4</v>
      </c>
      <c r="E177" s="504"/>
      <c r="F177" s="504"/>
      <c r="G177" s="416" t="s">
        <v>23864</v>
      </c>
      <c r="H177" s="142">
        <v>9</v>
      </c>
      <c r="I177" s="143">
        <v>1.2040000000000006</v>
      </c>
      <c r="J177" s="143">
        <v>1.3324999999999996</v>
      </c>
      <c r="K177" s="452">
        <v>0</v>
      </c>
      <c r="L177" s="382">
        <f t="shared" si="701"/>
        <v>1.27</v>
      </c>
      <c r="M177" s="383">
        <f t="shared" si="702"/>
        <v>0.04</v>
      </c>
      <c r="N177" s="383">
        <f t="shared" si="703"/>
        <v>0.1</v>
      </c>
      <c r="O177" s="382">
        <f t="shared" si="704"/>
        <v>1.4100000000000001</v>
      </c>
      <c r="P177" s="382">
        <f t="shared" si="705"/>
        <v>1.08</v>
      </c>
      <c r="Q177" s="385">
        <f t="shared" si="706"/>
        <v>13.71</v>
      </c>
      <c r="R177" s="385">
        <f t="shared" si="707"/>
        <v>0</v>
      </c>
      <c r="S177" s="385">
        <f t="shared" si="708"/>
        <v>0</v>
      </c>
      <c r="T177" s="385">
        <f t="shared" si="709"/>
        <v>0</v>
      </c>
      <c r="U177" s="385">
        <f t="shared" si="710"/>
        <v>0</v>
      </c>
      <c r="V177" s="384">
        <f t="shared" si="711"/>
        <v>0</v>
      </c>
      <c r="W177" s="726">
        <f t="shared" si="712"/>
        <v>0</v>
      </c>
      <c r="X177" s="144" t="str">
        <f t="shared" si="713"/>
        <v>JA15-3</v>
      </c>
      <c r="Y177" s="416">
        <f t="shared" si="714"/>
        <v>1.2</v>
      </c>
      <c r="Z177" s="603" t="s">
        <v>1</v>
      </c>
      <c r="AA177" s="504">
        <f t="shared" si="715"/>
        <v>1.2</v>
      </c>
      <c r="AB177" s="591">
        <f t="shared" si="716"/>
        <v>1.2040000000000006</v>
      </c>
      <c r="AC177" s="592">
        <f t="shared" si="717"/>
        <v>0.04</v>
      </c>
      <c r="AD177" s="592">
        <f t="shared" si="718"/>
        <v>0.15</v>
      </c>
      <c r="AE177" s="593">
        <f t="shared" si="719"/>
        <v>1.39</v>
      </c>
      <c r="AF177" s="604">
        <f t="shared" si="720"/>
        <v>2.2000000000000002</v>
      </c>
      <c r="AG177" s="605">
        <f t="shared" si="721"/>
        <v>0.92</v>
      </c>
      <c r="AH177" s="595">
        <f t="shared" si="722"/>
        <v>2.81</v>
      </c>
      <c r="AI177" s="595">
        <f t="shared" si="723"/>
        <v>0</v>
      </c>
      <c r="AJ177" s="595">
        <f t="shared" si="724"/>
        <v>0</v>
      </c>
      <c r="AK177" s="595">
        <f t="shared" si="725"/>
        <v>0</v>
      </c>
      <c r="AL177" s="595">
        <f t="shared" si="726"/>
        <v>0</v>
      </c>
      <c r="AM177" s="596">
        <f t="shared" si="727"/>
        <v>0</v>
      </c>
      <c r="AN177" s="732">
        <f t="shared" si="728"/>
        <v>0</v>
      </c>
      <c r="AO177" s="144" t="s">
        <v>23974</v>
      </c>
      <c r="AP177" s="379" t="s">
        <v>23695</v>
      </c>
      <c r="AQ177" s="453" t="s">
        <v>23975</v>
      </c>
      <c r="AR177" s="416">
        <v>0.4</v>
      </c>
      <c r="AS177" s="504"/>
      <c r="AT177" s="504"/>
      <c r="AU177" s="142">
        <v>9</v>
      </c>
      <c r="AV177" s="416">
        <f t="shared" si="729"/>
        <v>1.4</v>
      </c>
      <c r="AW177" s="603" t="s">
        <v>1</v>
      </c>
      <c r="AX177" s="504">
        <f t="shared" si="730"/>
        <v>1.4</v>
      </c>
      <c r="AY177" s="384">
        <f t="shared" si="731"/>
        <v>7.6</v>
      </c>
      <c r="AZ177" s="384">
        <f t="shared" si="732"/>
        <v>0.1</v>
      </c>
      <c r="BA177" s="384">
        <f t="shared" si="733"/>
        <v>1.08</v>
      </c>
      <c r="BB177" s="382">
        <f t="shared" si="734"/>
        <v>1.54</v>
      </c>
      <c r="BC177" s="265">
        <f t="shared" si="735"/>
        <v>0</v>
      </c>
      <c r="BD177" s="265">
        <f t="shared" si="736"/>
        <v>16.52</v>
      </c>
      <c r="BE177" s="265">
        <f t="shared" si="737"/>
        <v>1.38</v>
      </c>
      <c r="BF177" s="607">
        <f t="shared" si="738"/>
        <v>1.3940000000000006</v>
      </c>
      <c r="BG177" s="607">
        <f t="shared" si="739"/>
        <v>0</v>
      </c>
      <c r="BH177" s="607">
        <f t="shared" si="740"/>
        <v>2.73</v>
      </c>
      <c r="BI177" s="607">
        <f t="shared" si="741"/>
        <v>0</v>
      </c>
      <c r="BJ177" s="116">
        <f t="shared" si="742"/>
        <v>10.87</v>
      </c>
      <c r="BK177" s="95"/>
    </row>
    <row r="178" spans="1:63" ht="14.25" x14ac:dyDescent="0.3">
      <c r="A178" s="449" t="s">
        <v>23975</v>
      </c>
      <c r="B178" s="146" t="s">
        <v>23695</v>
      </c>
      <c r="C178" s="450" t="s">
        <v>23997</v>
      </c>
      <c r="D178" s="502">
        <v>0.4</v>
      </c>
      <c r="E178" s="589"/>
      <c r="F178" s="589"/>
      <c r="G178" s="502" t="s">
        <v>23864</v>
      </c>
      <c r="H178" s="451">
        <v>15</v>
      </c>
      <c r="I178" s="452">
        <v>1.3324999999999996</v>
      </c>
      <c r="J178" s="452">
        <v>1.3324999999999996</v>
      </c>
      <c r="K178" s="452">
        <v>0.68500000000000005</v>
      </c>
      <c r="L178" s="382">
        <f t="shared" si="701"/>
        <v>1.33</v>
      </c>
      <c r="M178" s="383">
        <f t="shared" si="702"/>
        <v>0.04</v>
      </c>
      <c r="N178" s="383">
        <f t="shared" si="703"/>
        <v>0.1</v>
      </c>
      <c r="O178" s="382">
        <f t="shared" si="704"/>
        <v>1.4700000000000002</v>
      </c>
      <c r="P178" s="382">
        <f t="shared" si="705"/>
        <v>1.08</v>
      </c>
      <c r="Q178" s="385">
        <f t="shared" si="706"/>
        <v>23.81</v>
      </c>
      <c r="R178" s="385">
        <f t="shared" si="707"/>
        <v>0</v>
      </c>
      <c r="S178" s="385">
        <f t="shared" si="708"/>
        <v>0</v>
      </c>
      <c r="T178" s="385">
        <f t="shared" si="709"/>
        <v>0</v>
      </c>
      <c r="U178" s="385">
        <f t="shared" si="710"/>
        <v>0</v>
      </c>
      <c r="V178" s="384">
        <f t="shared" si="711"/>
        <v>0</v>
      </c>
      <c r="W178" s="726">
        <f t="shared" si="712"/>
        <v>0</v>
      </c>
      <c r="X178" s="449" t="str">
        <f t="shared" si="713"/>
        <v>JA15-4</v>
      </c>
      <c r="Y178" s="502">
        <f t="shared" si="714"/>
        <v>1.2</v>
      </c>
      <c r="Z178" s="590" t="s">
        <v>1</v>
      </c>
      <c r="AA178" s="589">
        <f t="shared" si="715"/>
        <v>1.2</v>
      </c>
      <c r="AB178" s="591">
        <f t="shared" si="716"/>
        <v>1.3324999999999996</v>
      </c>
      <c r="AC178" s="592">
        <f t="shared" si="717"/>
        <v>0.04</v>
      </c>
      <c r="AD178" s="592">
        <f t="shared" si="718"/>
        <v>0.15</v>
      </c>
      <c r="AE178" s="593">
        <f t="shared" si="719"/>
        <v>1.52</v>
      </c>
      <c r="AF178" s="593">
        <f t="shared" si="720"/>
        <v>2.2000000000000002</v>
      </c>
      <c r="AG178" s="594">
        <f t="shared" si="721"/>
        <v>0.92</v>
      </c>
      <c r="AH178" s="595">
        <f t="shared" si="722"/>
        <v>0</v>
      </c>
      <c r="AI178" s="595">
        <f t="shared" si="723"/>
        <v>3.04</v>
      </c>
      <c r="AJ178" s="595">
        <f t="shared" si="724"/>
        <v>0.04</v>
      </c>
      <c r="AK178" s="595">
        <f t="shared" si="725"/>
        <v>0</v>
      </c>
      <c r="AL178" s="595">
        <f t="shared" si="726"/>
        <v>0</v>
      </c>
      <c r="AM178" s="596">
        <f t="shared" si="727"/>
        <v>14.87</v>
      </c>
      <c r="AN178" s="732">
        <f t="shared" si="728"/>
        <v>0</v>
      </c>
      <c r="AO178" s="449" t="s">
        <v>23975</v>
      </c>
      <c r="AP178" s="146" t="s">
        <v>23695</v>
      </c>
      <c r="AQ178" s="450" t="s">
        <v>23997</v>
      </c>
      <c r="AR178" s="502">
        <v>0.4</v>
      </c>
      <c r="AS178" s="589"/>
      <c r="AT178" s="589"/>
      <c r="AU178" s="451">
        <v>15</v>
      </c>
      <c r="AV178" s="502">
        <f t="shared" si="729"/>
        <v>1.4</v>
      </c>
      <c r="AW178" s="590" t="s">
        <v>1</v>
      </c>
      <c r="AX178" s="589">
        <f t="shared" si="730"/>
        <v>1.4</v>
      </c>
      <c r="AY178" s="384">
        <f t="shared" si="731"/>
        <v>13.6</v>
      </c>
      <c r="AZ178" s="384">
        <f t="shared" si="732"/>
        <v>0.1</v>
      </c>
      <c r="BA178" s="384">
        <f t="shared" si="733"/>
        <v>1.08</v>
      </c>
      <c r="BB178" s="382">
        <f t="shared" si="734"/>
        <v>2.75</v>
      </c>
      <c r="BC178" s="265">
        <f t="shared" si="735"/>
        <v>0</v>
      </c>
      <c r="BD178" s="265">
        <f t="shared" si="736"/>
        <v>26.889999999999997</v>
      </c>
      <c r="BE178" s="265">
        <f t="shared" si="737"/>
        <v>2.46</v>
      </c>
      <c r="BF178" s="385">
        <f t="shared" si="738"/>
        <v>1.5224999999999995</v>
      </c>
      <c r="BG178" s="385">
        <f t="shared" si="739"/>
        <v>0</v>
      </c>
      <c r="BH178" s="385">
        <f t="shared" si="740"/>
        <v>2.98</v>
      </c>
      <c r="BI178" s="385">
        <f t="shared" si="741"/>
        <v>0</v>
      </c>
      <c r="BJ178" s="116">
        <f t="shared" si="742"/>
        <v>18.7</v>
      </c>
      <c r="BK178" s="95"/>
    </row>
    <row r="179" spans="1:63" ht="14.25" x14ac:dyDescent="0.3">
      <c r="A179" s="462"/>
      <c r="B179" s="463"/>
      <c r="C179" s="608"/>
      <c r="D179" s="505"/>
      <c r="E179" s="505"/>
      <c r="F179" s="505"/>
      <c r="G179" s="505"/>
      <c r="H179" s="410"/>
      <c r="I179" s="411"/>
      <c r="J179" s="411"/>
      <c r="K179" s="411"/>
      <c r="L179" s="101"/>
      <c r="M179" s="412"/>
      <c r="N179" s="412"/>
      <c r="O179" s="101"/>
      <c r="P179" s="101"/>
      <c r="Q179" s="414"/>
      <c r="R179" s="414"/>
      <c r="S179" s="414"/>
      <c r="T179" s="414"/>
      <c r="U179" s="414"/>
      <c r="V179" s="413"/>
      <c r="W179" s="725"/>
      <c r="X179" s="739"/>
      <c r="Y179" s="505"/>
      <c r="Z179" s="597"/>
      <c r="AA179" s="505"/>
      <c r="AB179" s="598"/>
      <c r="AC179" s="599"/>
      <c r="AD179" s="599"/>
      <c r="AE179" s="600"/>
      <c r="AF179" s="600"/>
      <c r="AG179" s="597"/>
      <c r="AH179" s="601"/>
      <c r="AI179" s="601"/>
      <c r="AJ179" s="601"/>
      <c r="AK179" s="601"/>
      <c r="AL179" s="601"/>
      <c r="AM179" s="602"/>
      <c r="AN179" s="733"/>
      <c r="AO179" s="739"/>
      <c r="AP179" s="463"/>
      <c r="AQ179" s="608"/>
      <c r="AR179" s="505"/>
      <c r="AS179" s="505"/>
      <c r="AT179" s="505"/>
      <c r="AU179" s="410"/>
      <c r="AV179" s="505"/>
      <c r="AW179" s="597"/>
      <c r="AX179" s="505"/>
      <c r="AY179" s="413"/>
      <c r="AZ179" s="413"/>
      <c r="BA179" s="413"/>
      <c r="BB179" s="101"/>
      <c r="BC179" s="101"/>
      <c r="BD179" s="101"/>
      <c r="BE179" s="101"/>
      <c r="BF179" s="414"/>
      <c r="BG179" s="414"/>
      <c r="BH179" s="414"/>
      <c r="BI179" s="414"/>
      <c r="BJ179" s="415"/>
      <c r="BK179" s="95"/>
    </row>
    <row r="180" spans="1:63" s="122" customFormat="1" ht="14.25" x14ac:dyDescent="0.3">
      <c r="A180" s="407" t="s">
        <v>25141</v>
      </c>
      <c r="B180" s="463"/>
      <c r="C180" s="408"/>
      <c r="D180" s="505"/>
      <c r="E180" s="505"/>
      <c r="F180" s="505"/>
      <c r="G180" s="409"/>
      <c r="H180" s="410"/>
      <c r="I180" s="411"/>
      <c r="J180" s="411"/>
      <c r="K180" s="411"/>
      <c r="L180" s="101"/>
      <c r="M180" s="412"/>
      <c r="N180" s="412"/>
      <c r="O180" s="101"/>
      <c r="P180" s="101"/>
      <c r="Q180" s="414"/>
      <c r="R180" s="414"/>
      <c r="S180" s="414"/>
      <c r="T180" s="414"/>
      <c r="U180" s="414"/>
      <c r="V180" s="413"/>
      <c r="W180" s="725"/>
      <c r="X180" s="740" t="str">
        <f>$A180</f>
        <v>RUA A</v>
      </c>
      <c r="Y180" s="503"/>
      <c r="Z180" s="503"/>
      <c r="AA180" s="503"/>
      <c r="AB180" s="399"/>
      <c r="AC180" s="399"/>
      <c r="AD180" s="399"/>
      <c r="AE180" s="399"/>
      <c r="AF180" s="404"/>
      <c r="AG180" s="399"/>
      <c r="AH180" s="399"/>
      <c r="AI180" s="399"/>
      <c r="AJ180" s="399"/>
      <c r="AK180" s="399"/>
      <c r="AL180" s="399"/>
      <c r="AM180" s="399"/>
      <c r="AN180" s="401"/>
      <c r="AO180" s="407" t="str">
        <f>$A180</f>
        <v>RUA A</v>
      </c>
      <c r="AP180" s="463"/>
      <c r="AQ180" s="408"/>
      <c r="AR180" s="505"/>
      <c r="AS180" s="505"/>
      <c r="AT180" s="505"/>
      <c r="AU180" s="410"/>
      <c r="AV180" s="409"/>
      <c r="AW180" s="409"/>
      <c r="AX180" s="409"/>
      <c r="AY180" s="413"/>
      <c r="AZ180" s="413"/>
      <c r="BA180" s="413"/>
      <c r="BB180" s="101"/>
      <c r="BC180" s="101"/>
      <c r="BD180" s="101"/>
      <c r="BE180" s="101"/>
      <c r="BF180" s="101"/>
      <c r="BG180" s="101"/>
      <c r="BH180" s="101"/>
      <c r="BI180" s="101"/>
      <c r="BJ180" s="415"/>
      <c r="BK180" s="95"/>
    </row>
    <row r="181" spans="1:63" ht="14.25" x14ac:dyDescent="0.3">
      <c r="A181" s="449" t="s">
        <v>23976</v>
      </c>
      <c r="B181" s="146" t="s">
        <v>23695</v>
      </c>
      <c r="C181" s="450" t="s">
        <v>23981</v>
      </c>
      <c r="D181" s="502">
        <v>0.4</v>
      </c>
      <c r="E181" s="589"/>
      <c r="F181" s="589"/>
      <c r="G181" s="502" t="s">
        <v>23864</v>
      </c>
      <c r="H181" s="451">
        <v>39</v>
      </c>
      <c r="I181" s="452">
        <v>1.1000000000000014</v>
      </c>
      <c r="J181" s="452">
        <v>1.100000000000005</v>
      </c>
      <c r="K181" s="452">
        <v>0.504</v>
      </c>
      <c r="L181" s="382">
        <f t="shared" ref="L181" si="743">ROUND((I181+J181)/2,2)</f>
        <v>1.1000000000000001</v>
      </c>
      <c r="M181" s="383">
        <f t="shared" ref="M181" si="744">IF(F181=0,ROUND($D181*10%,2),IF(D181&gt;2.8,0.18,0.15))</f>
        <v>0.04</v>
      </c>
      <c r="N181" s="383">
        <f t="shared" ref="N181" si="745">IF(F181=0,IF(   ROUND($D181/4,2),   IF(ROUND(($D181*1.2)/6,2)&lt;0.1,0.1,ROUND(($D181*1.2)/6,2))),0.5)</f>
        <v>0.1</v>
      </c>
      <c r="O181" s="382">
        <f t="shared" ref="O181" si="746">L181+M181+N181</f>
        <v>1.2400000000000002</v>
      </c>
      <c r="P181" s="382">
        <f t="shared" ref="P181" si="747">IF(O181&lt;2,(D181+M181*2)+0.6,(D181+M181*2)+0.6+ROUNDUP(O181-2,0)*0.1)</f>
        <v>1.08</v>
      </c>
      <c r="Q181" s="385">
        <f t="shared" ref="Q181" si="748">IF($O181&lt;=$W$4,ROUND(IF($O181&lt;1.5,$O181*$H181*$P181,1.5*$H181*$P181),2),0)</f>
        <v>52.23</v>
      </c>
      <c r="R181" s="385">
        <f t="shared" ref="R181" si="749">IF($O181&gt;$W$4,ROUND(IF($O181&lt;1.5,$O181*$H181*$P181,1.5*$H181*$P181),2),0)</f>
        <v>0</v>
      </c>
      <c r="S181" s="385">
        <f t="shared" ref="S181" si="750">IF($O181&gt;$W$4,ROUND(IF($O181&lt;1.5,0,IF($O181&gt;3,1.5*$H181*$P181,($O181-1.5)*$H181*$P181)),2),0)</f>
        <v>0</v>
      </c>
      <c r="T181" s="385">
        <f t="shared" ref="T181" si="751">IF($O181&gt;$W$4,ROUND(IF($O181&lt;3,0,IF($O181&gt;4.5,1.5*$H181*$P181,($O181-3)*$H181*$P181)),2),0)</f>
        <v>0</v>
      </c>
      <c r="U181" s="385">
        <f t="shared" ref="U181" si="752">IF($O181&gt;$W$4,ROUND(IF($O181&lt;4.5,0,IF($O181&gt;6,($O181-4.5)*$H181*$P181,($O181-4.5)*$H181*$P181)),2),0)</f>
        <v>0</v>
      </c>
      <c r="V181" s="384">
        <f t="shared" ref="V181" si="753">IF($O181&gt;$W$4, IF( $O181&lt;=4,   ROUND($H181*($O181+0.5)*2,2),   0),0)</f>
        <v>0</v>
      </c>
      <c r="W181" s="726">
        <f t="shared" ref="W181" si="754">IF($O181&gt;$W$4, IF( $O181&gt;4,   ROUND($H181*($O181+0.5)*2,2),   0),0)</f>
        <v>0</v>
      </c>
      <c r="X181" s="449" t="str">
        <f t="shared" ref="X181" si="755">A181</f>
        <v>JA20-5-1</v>
      </c>
      <c r="Y181" s="502">
        <f t="shared" ref="Y181" si="756">IF($D181=0.4,1.2,IF($D181=0.6,1.2,IF($D181=0.8,1.3,IF($D181=1,1.5,IF($D181=1.2,1.7,IF($D181&lt;=2,2,"--"))))))</f>
        <v>1.2</v>
      </c>
      <c r="Z181" s="590" t="s">
        <v>1</v>
      </c>
      <c r="AA181" s="589">
        <f t="shared" ref="AA181" si="757">Y181</f>
        <v>1.2</v>
      </c>
      <c r="AB181" s="591">
        <f t="shared" ref="AB181" si="758">IF($Y181="--","--",I181)</f>
        <v>1.1000000000000014</v>
      </c>
      <c r="AC181" s="592">
        <f t="shared" ref="AC181" si="759">IF($Y181="--","--",IF(D181&gt;1.5,0.15,ROUND($D181*10%,2)))</f>
        <v>0.04</v>
      </c>
      <c r="AD181" s="592">
        <f t="shared" ref="AD181" si="760">IF($Y181="--","--",0.15)</f>
        <v>0.15</v>
      </c>
      <c r="AE181" s="593">
        <f t="shared" ref="AE181" si="761">IF($Y181="--","--",ROUND(AB181+AC181+AD181,2))</f>
        <v>1.29</v>
      </c>
      <c r="AF181" s="593">
        <f t="shared" ref="AF181" si="762">IF($Y181="--","--",IF($AB181&lt;=2,$Y181+1,($Y181+1)+ROUNDUP($AB181-2,0)*0.1))</f>
        <v>2.2000000000000002</v>
      </c>
      <c r="AG181" s="594">
        <f t="shared" ref="AG181" si="763">IF($D181=0.4,0.92,IF($D181=0.6,0.68,IF($D181=0.8,0.74,IF($D181=1,0.7,IF($D181=1.2,0.66,IF($D181=1.5,0.6,IF($D181&lt;=2,(2.4-(D181+0.3)),"--")))))))</f>
        <v>0.92</v>
      </c>
      <c r="AH181" s="595">
        <f t="shared" ref="AH181" si="764">IF($Y181="--","--",IF($AE181&lt;=$W$4,ROUND(IF($AE181&lt;1.5,$AE181*$AF181*$AG181,1.5*$AF181*$AG181),2),0))</f>
        <v>2.61</v>
      </c>
      <c r="AI181" s="595">
        <f t="shared" ref="AI181" si="765">IF($Y181="--","--",IF($AE181&gt;$W$4,ROUND(IF($AE181&lt;1.5,$AE181*$AF181*$AG181,1.5*$AF181*$AG181),2),0))</f>
        <v>0</v>
      </c>
      <c r="AJ181" s="595">
        <f t="shared" ref="AJ181" si="766">IF($Y181="--","--",IF($AE181&gt;$W$4,ROUND(IF($AE181&lt;1.5,0,IF($AE181&gt;3,1.5*$AF181*$AG181,($AE181-1.5)*$AF181*$AG181)),2),0))</f>
        <v>0</v>
      </c>
      <c r="AK181" s="595">
        <f t="shared" ref="AK181" si="767">IF($Y181="--","--",IF($AE181&gt;$W$4,ROUND(IF($AE181&lt;3,0,IF($AE181&gt;4.5,1.5*$AF181*$AG181,($AE181-3)*$AF181*$AG181)),2),0))</f>
        <v>0</v>
      </c>
      <c r="AL181" s="595">
        <f t="shared" ref="AL181" si="768">IF($Y181="--","--",IF($AE181&gt;$W$4,ROUND(IF($AE181&lt;4.5,0,IF($AE181&gt;6,($AE181-4.5)*$AF181*$AG181,($AE181-4.5)*$AF181*$AG181)),2),0))</f>
        <v>0</v>
      </c>
      <c r="AM181" s="596">
        <f t="shared" ref="AM181" si="769">IF($Y181="--","--",IF($AE181&gt;$W$4, IF( $AE181&lt;=4,   ROUND(($AG181*4)*($AE181+0.5)*2,2),   0),0))</f>
        <v>0</v>
      </c>
      <c r="AN181" s="732">
        <f t="shared" ref="AN181" si="770">IF($Y181="--","--",IF($AE181&gt;$W$4, IF( $AE181&gt;4,   ROUND(($AG181*4)*($AE181+0.5)*2,2),   0),0))</f>
        <v>0</v>
      </c>
      <c r="AO181" s="449" t="s">
        <v>23976</v>
      </c>
      <c r="AP181" s="146" t="s">
        <v>23695</v>
      </c>
      <c r="AQ181" s="450" t="s">
        <v>23981</v>
      </c>
      <c r="AR181" s="502">
        <v>0.4</v>
      </c>
      <c r="AS181" s="589"/>
      <c r="AT181" s="589"/>
      <c r="AU181" s="451">
        <v>39</v>
      </c>
      <c r="AV181" s="502">
        <f t="shared" ref="AV181" si="771">IF($Y181="--","--",Y181+0.2)</f>
        <v>1.4</v>
      </c>
      <c r="AW181" s="590" t="s">
        <v>1</v>
      </c>
      <c r="AX181" s="589">
        <f t="shared" ref="AX181" si="772">AV181</f>
        <v>1.4</v>
      </c>
      <c r="AY181" s="384">
        <f t="shared" ref="AY181" si="773">IF(D181&gt;2,AU181,AU181-AV181)</f>
        <v>37.6</v>
      </c>
      <c r="AZ181" s="384">
        <f>N181</f>
        <v>0.1</v>
      </c>
      <c r="BA181" s="384">
        <f>P181</f>
        <v>1.08</v>
      </c>
      <c r="BB181" s="382">
        <f t="shared" ref="BB181" si="774">IF(F181=0,IF(ROUND( AY181 * ( ( (N181*P181) +  ( ((D181+M181*2)/6)*P181 ) ) - ROUND(  ((D181+M181*2)^2)   *   (   ( PI()*96.379 / (4*360) )  -  ( (SIN((96.379/2)*PI()/180)) * (COS((96.379/2)*PI()/180)) / 4 )   ), 4) ),2),   ROUND( AY181 * ( ( (N181*P181) +  ( ((D181+M181*2)/4)*P181 ) ) - ROUND(  ((D181+M181*2)^2)   *   (   ( PI()*120 / (4*360) )  -  ( (SIN((120/2)*PI()/180)) * (COS((120/2)*PI()/180)) / 4 )   ), 4) ),2)),0)</f>
        <v>7.6</v>
      </c>
      <c r="BC181" s="265">
        <f t="shared" ref="BC181" si="775">IF(F181&gt;0,ROUND(AY181*N181*P181,2),0)</f>
        <v>0</v>
      </c>
      <c r="BD181" s="265">
        <f>SUM(Q181:U181,AH181:AL181)</f>
        <v>54.839999999999996</v>
      </c>
      <c r="BE181" s="265">
        <f t="shared" ref="BE181" si="776">IF(F181=0, ROUND( ( PI()*( (D181+M181*2)^2 ) / 4  ) * AY181,2),  ROUND( (D181+M181*2)*(F181+M181*2) * AY181,2))</f>
        <v>6.8</v>
      </c>
      <c r="BF181" s="385">
        <f t="shared" ref="BF181" si="777">IF(($I181+M181-0.15)&lt;=2,($I181+M181+0.15),IF(($I181+M181)&lt;=3,2.35,($I181+M181+0.2)-0.85))</f>
        <v>1.2900000000000014</v>
      </c>
      <c r="BG181" s="385">
        <f t="shared" ref="BG181" si="778">IF(D181&gt;2,   (I181-F181-M181-0.11),IF(($I181+M181)&lt;=2,0,IF(($I181+M181)&gt;3,0.85,(I181+M181+0.2-BF181))))</f>
        <v>0</v>
      </c>
      <c r="BH181" s="385">
        <f t="shared" ref="BH181" si="779">IF(D181&gt;2,  ROUND(((1.42+0.4)+(0.91+0.4))*2*BG181,2), ROUND(AV181*AX181*BF181,2))</f>
        <v>2.5299999999999998</v>
      </c>
      <c r="BI181" s="385">
        <f t="shared" ref="BI181" si="780">ROUND(((PI()*0.9^2)/4)*BG181,2)</f>
        <v>0</v>
      </c>
      <c r="BJ181" s="116">
        <f>ROUND(BD181-BE181-BH181-BI181-BB181-BC181,2)</f>
        <v>37.909999999999997</v>
      </c>
      <c r="BK181" s="95"/>
    </row>
    <row r="182" spans="1:63" ht="14.25" x14ac:dyDescent="0.3">
      <c r="A182" s="462"/>
      <c r="B182" s="463"/>
      <c r="C182" s="608"/>
      <c r="D182" s="505"/>
      <c r="E182" s="505"/>
      <c r="F182" s="505"/>
      <c r="G182" s="505"/>
      <c r="H182" s="410"/>
      <c r="I182" s="411"/>
      <c r="J182" s="411"/>
      <c r="K182" s="411"/>
      <c r="L182" s="101"/>
      <c r="M182" s="412"/>
      <c r="N182" s="412"/>
      <c r="O182" s="101"/>
      <c r="P182" s="101"/>
      <c r="Q182" s="414"/>
      <c r="R182" s="414"/>
      <c r="S182" s="414"/>
      <c r="T182" s="414"/>
      <c r="U182" s="414"/>
      <c r="V182" s="413"/>
      <c r="W182" s="725"/>
      <c r="X182" s="739"/>
      <c r="Y182" s="505"/>
      <c r="Z182" s="597"/>
      <c r="AA182" s="505"/>
      <c r="AB182" s="598"/>
      <c r="AC182" s="599"/>
      <c r="AD182" s="599"/>
      <c r="AE182" s="600"/>
      <c r="AF182" s="600"/>
      <c r="AG182" s="597"/>
      <c r="AH182" s="601"/>
      <c r="AI182" s="601"/>
      <c r="AJ182" s="601"/>
      <c r="AK182" s="601"/>
      <c r="AL182" s="601"/>
      <c r="AM182" s="602"/>
      <c r="AN182" s="733"/>
      <c r="AO182" s="739"/>
      <c r="AP182" s="463"/>
      <c r="AQ182" s="608"/>
      <c r="AR182" s="505"/>
      <c r="AS182" s="505"/>
      <c r="AT182" s="505"/>
      <c r="AU182" s="410"/>
      <c r="AV182" s="505"/>
      <c r="AW182" s="597"/>
      <c r="AX182" s="505"/>
      <c r="AY182" s="413"/>
      <c r="AZ182" s="413"/>
      <c r="BA182" s="413"/>
      <c r="BB182" s="101"/>
      <c r="BC182" s="101"/>
      <c r="BD182" s="101"/>
      <c r="BE182" s="101"/>
      <c r="BF182" s="414"/>
      <c r="BG182" s="414"/>
      <c r="BH182" s="414"/>
      <c r="BI182" s="414"/>
      <c r="BJ182" s="415"/>
      <c r="BK182" s="95"/>
    </row>
    <row r="183" spans="1:63" s="122" customFormat="1" ht="14.25" x14ac:dyDescent="0.3">
      <c r="A183" s="407" t="s">
        <v>25135</v>
      </c>
      <c r="B183" s="463"/>
      <c r="C183" s="408"/>
      <c r="D183" s="505"/>
      <c r="E183" s="505"/>
      <c r="F183" s="505"/>
      <c r="G183" s="409"/>
      <c r="H183" s="410"/>
      <c r="I183" s="411"/>
      <c r="J183" s="411"/>
      <c r="K183" s="411"/>
      <c r="L183" s="101"/>
      <c r="M183" s="412"/>
      <c r="N183" s="412"/>
      <c r="O183" s="101"/>
      <c r="P183" s="101"/>
      <c r="Q183" s="414"/>
      <c r="R183" s="414"/>
      <c r="S183" s="414"/>
      <c r="T183" s="414"/>
      <c r="U183" s="414"/>
      <c r="V183" s="413"/>
      <c r="W183" s="725"/>
      <c r="X183" s="740" t="str">
        <f>$A183</f>
        <v>Estrada do Cantagalo ==&gt; Rua Costa Rica</v>
      </c>
      <c r="Y183" s="503"/>
      <c r="Z183" s="503"/>
      <c r="AA183" s="503"/>
      <c r="AB183" s="399"/>
      <c r="AC183" s="399"/>
      <c r="AD183" s="399"/>
      <c r="AE183" s="399"/>
      <c r="AF183" s="404"/>
      <c r="AG183" s="399"/>
      <c r="AH183" s="399"/>
      <c r="AI183" s="399"/>
      <c r="AJ183" s="399"/>
      <c r="AK183" s="399"/>
      <c r="AL183" s="399"/>
      <c r="AM183" s="399"/>
      <c r="AN183" s="401"/>
      <c r="AO183" s="407" t="str">
        <f>$A183</f>
        <v>Estrada do Cantagalo ==&gt; Rua Costa Rica</v>
      </c>
      <c r="AP183" s="463"/>
      <c r="AQ183" s="408"/>
      <c r="AR183" s="505"/>
      <c r="AS183" s="505"/>
      <c r="AT183" s="505"/>
      <c r="AU183" s="410"/>
      <c r="AV183" s="409"/>
      <c r="AW183" s="409"/>
      <c r="AX183" s="409"/>
      <c r="AY183" s="413"/>
      <c r="AZ183" s="413"/>
      <c r="BA183" s="413"/>
      <c r="BB183" s="101"/>
      <c r="BC183" s="101"/>
      <c r="BD183" s="101"/>
      <c r="BE183" s="101"/>
      <c r="BF183" s="101"/>
      <c r="BG183" s="101"/>
      <c r="BH183" s="101"/>
      <c r="BI183" s="101"/>
      <c r="BJ183" s="415"/>
      <c r="BK183" s="95"/>
    </row>
    <row r="184" spans="1:63" ht="14.25" x14ac:dyDescent="0.3">
      <c r="A184" s="144" t="s">
        <v>23977</v>
      </c>
      <c r="B184" s="379" t="s">
        <v>23695</v>
      </c>
      <c r="C184" s="145" t="s">
        <v>23978</v>
      </c>
      <c r="D184" s="416">
        <v>0.8</v>
      </c>
      <c r="E184" s="504"/>
      <c r="F184" s="504"/>
      <c r="G184" s="416" t="s">
        <v>23864</v>
      </c>
      <c r="H184" s="142">
        <v>37</v>
      </c>
      <c r="I184" s="143">
        <v>1.6000000000000014</v>
      </c>
      <c r="J184" s="143">
        <v>1.6000000000000014</v>
      </c>
      <c r="K184" s="452">
        <v>0</v>
      </c>
      <c r="L184" s="382">
        <f t="shared" ref="L184:L189" si="781">ROUND((I184+J184)/2,2)</f>
        <v>1.6</v>
      </c>
      <c r="M184" s="383">
        <f t="shared" ref="M184:M189" si="782">IF(F184=0,ROUND($D184*10%,2),IF(D184&gt;2.8,0.18,0.15))</f>
        <v>0.08</v>
      </c>
      <c r="N184" s="383">
        <f t="shared" ref="N184:N189" si="783">IF(F184=0,IF(   ROUND($D184/4,2),   IF(ROUND(($D184*1.2)/6,2)&lt;0.1,0.1,ROUND(($D184*1.2)/6,2))),0.5)</f>
        <v>0.16</v>
      </c>
      <c r="O184" s="382">
        <f t="shared" ref="O184:O189" si="784">L184+M184+N184</f>
        <v>1.84</v>
      </c>
      <c r="P184" s="382">
        <f t="shared" ref="P184:P189" si="785">IF(O184&lt;2,(D184+M184*2)+0.6,(D184+M184*2)+0.6+ROUNDUP(O184-2,0)*0.1)</f>
        <v>1.56</v>
      </c>
      <c r="Q184" s="385">
        <f t="shared" ref="Q184:Q189" si="786">IF($O184&lt;=$W$4,ROUND(IF($O184&lt;1.5,$O184*$H184*$P184,1.5*$H184*$P184),2),0)</f>
        <v>0</v>
      </c>
      <c r="R184" s="385">
        <f t="shared" ref="R184:R189" si="787">IF($O184&gt;$W$4,ROUND(IF($O184&lt;1.5,$O184*$H184*$P184,1.5*$H184*$P184),2),0)</f>
        <v>86.58</v>
      </c>
      <c r="S184" s="385">
        <f t="shared" ref="S184:S189" si="788">IF($O184&gt;$W$4,ROUND(IF($O184&lt;1.5,0,IF($O184&gt;3,1.5*$H184*$P184,($O184-1.5)*$H184*$P184)),2),0)</f>
        <v>19.62</v>
      </c>
      <c r="T184" s="385">
        <f t="shared" ref="T184:T189" si="789">IF($O184&gt;$W$4,ROUND(IF($O184&lt;3,0,IF($O184&gt;4.5,1.5*$H184*$P184,($O184-3)*$H184*$P184)),2),0)</f>
        <v>0</v>
      </c>
      <c r="U184" s="385">
        <f t="shared" ref="U184:U189" si="790">IF($O184&gt;$W$4,ROUND(IF($O184&lt;4.5,0,IF($O184&gt;6,($O184-4.5)*$H184*$P184,($O184-4.5)*$H184*$P184)),2),0)</f>
        <v>0</v>
      </c>
      <c r="V184" s="384">
        <f t="shared" ref="V184:V189" si="791">IF($O184&gt;$W$4, IF( $O184&lt;=4,   ROUND($H184*($O184+0.5)*2,2),   0),0)</f>
        <v>173.16</v>
      </c>
      <c r="W184" s="726">
        <f t="shared" ref="W184:W189" si="792">IF($O184&gt;$W$4, IF( $O184&gt;4,   ROUND($H184*($O184+0.5)*2,2),   0),0)</f>
        <v>0</v>
      </c>
      <c r="X184" s="144" t="str">
        <f t="shared" ref="X184:X189" si="793">A184</f>
        <v>JA20-1</v>
      </c>
      <c r="Y184" s="416">
        <f t="shared" ref="Y184:Y189" si="794">IF($D184=0.4,1.2,IF($D184=0.6,1.2,IF($D184=0.8,1.3,IF($D184=1,1.5,IF($D184=1.2,1.7,IF($D184&lt;=2,2,"--"))))))</f>
        <v>1.3</v>
      </c>
      <c r="Z184" s="603" t="s">
        <v>1</v>
      </c>
      <c r="AA184" s="504">
        <f t="shared" ref="AA184:AA189" si="795">Y184</f>
        <v>1.3</v>
      </c>
      <c r="AB184" s="591">
        <f t="shared" ref="AB184:AB189" si="796">IF($Y184="--","--",I184)</f>
        <v>1.6000000000000014</v>
      </c>
      <c r="AC184" s="592">
        <f t="shared" ref="AC184:AC189" si="797">IF($Y184="--","--",IF(D184&gt;1.5,0.15,ROUND($D184*10%,2)))</f>
        <v>0.08</v>
      </c>
      <c r="AD184" s="592">
        <f t="shared" ref="AD184:AD189" si="798">IF($Y184="--","--",0.15)</f>
        <v>0.15</v>
      </c>
      <c r="AE184" s="593">
        <f t="shared" ref="AE184:AE189" si="799">IF($Y184="--","--",ROUND(AB184+AC184+AD184,2))</f>
        <v>1.83</v>
      </c>
      <c r="AF184" s="604">
        <f t="shared" ref="AF184:AF189" si="800">IF($Y184="--","--",IF($AB184&lt;=2,$Y184+1,($Y184+1)+ROUNDUP($AB184-2,0)*0.1))</f>
        <v>2.2999999999999998</v>
      </c>
      <c r="AG184" s="605">
        <f t="shared" ref="AG184:AG189" si="801">IF($D184=0.4,0.92,IF($D184=0.6,0.68,IF($D184=0.8,0.74,IF($D184=1,0.7,IF($D184=1.2,0.66,IF($D184=1.5,0.6,IF($D184&lt;=2,(2.4-(D184+0.3)),"--")))))))</f>
        <v>0.74</v>
      </c>
      <c r="AH184" s="595">
        <f t="shared" ref="AH184:AH189" si="802">IF($Y184="--","--",IF($AE184&lt;=$W$4,ROUND(IF($AE184&lt;1.5,$AE184*$AF184*$AG184,1.5*$AF184*$AG184),2),0))</f>
        <v>0</v>
      </c>
      <c r="AI184" s="595">
        <f t="shared" ref="AI184:AI189" si="803">IF($Y184="--","--",IF($AE184&gt;$W$4,ROUND(IF($AE184&lt;1.5,$AE184*$AF184*$AG184,1.5*$AF184*$AG184),2),0))</f>
        <v>2.5499999999999998</v>
      </c>
      <c r="AJ184" s="595">
        <f t="shared" ref="AJ184:AJ189" si="804">IF($Y184="--","--",IF($AE184&gt;$W$4,ROUND(IF($AE184&lt;1.5,0,IF($AE184&gt;3,1.5*$AF184*$AG184,($AE184-1.5)*$AF184*$AG184)),2),0))</f>
        <v>0.56000000000000005</v>
      </c>
      <c r="AK184" s="595">
        <f t="shared" ref="AK184:AK189" si="805">IF($Y184="--","--",IF($AE184&gt;$W$4,ROUND(IF($AE184&lt;3,0,IF($AE184&gt;4.5,1.5*$AF184*$AG184,($AE184-3)*$AF184*$AG184)),2),0))</f>
        <v>0</v>
      </c>
      <c r="AL184" s="595">
        <f t="shared" ref="AL184:AL189" si="806">IF($Y184="--","--",IF($AE184&gt;$W$4,ROUND(IF($AE184&lt;4.5,0,IF($AE184&gt;6,($AE184-4.5)*$AF184*$AG184,($AE184-4.5)*$AF184*$AG184)),2),0))</f>
        <v>0</v>
      </c>
      <c r="AM184" s="596">
        <f t="shared" ref="AM184:AM189" si="807">IF($Y184="--","--",IF($AE184&gt;$W$4, IF( $AE184&lt;=4,   ROUND(($AG184*4)*($AE184+0.5)*2,2),   0),0))</f>
        <v>13.79</v>
      </c>
      <c r="AN184" s="732">
        <f t="shared" ref="AN184:AN189" si="808">IF($Y184="--","--",IF($AE184&gt;$W$4, IF( $AE184&gt;4,   ROUND(($AG184*4)*($AE184+0.5)*2,2),   0),0))</f>
        <v>0</v>
      </c>
      <c r="AO184" s="144" t="s">
        <v>23977</v>
      </c>
      <c r="AP184" s="379" t="s">
        <v>23695</v>
      </c>
      <c r="AQ184" s="453" t="s">
        <v>23978</v>
      </c>
      <c r="AR184" s="416">
        <v>0.8</v>
      </c>
      <c r="AS184" s="504"/>
      <c r="AT184" s="504"/>
      <c r="AU184" s="142">
        <v>37</v>
      </c>
      <c r="AV184" s="416">
        <f t="shared" ref="AV184:AV189" si="809">IF($Y184="--","--",Y184+0.2)</f>
        <v>1.5</v>
      </c>
      <c r="AW184" s="603" t="s">
        <v>1</v>
      </c>
      <c r="AX184" s="504">
        <f t="shared" ref="AX184:AX189" si="810">AV184</f>
        <v>1.5</v>
      </c>
      <c r="AY184" s="384">
        <f t="shared" ref="AY184:AY189" si="811">IF(D184&gt;2,AU184,AU184-AV184)</f>
        <v>35.5</v>
      </c>
      <c r="AZ184" s="384">
        <f t="shared" ref="AZ184:AZ189" si="812">N184</f>
        <v>0.16</v>
      </c>
      <c r="BA184" s="384">
        <f t="shared" ref="BA184:BA189" si="813">P184</f>
        <v>1.56</v>
      </c>
      <c r="BB184" s="382">
        <f t="shared" ref="BB184:BB189" si="814">IF(F184=0,IF(ROUND( AY184 * ( ( (N184*P184) +  ( ((D184+M184*2)/6)*P184 ) ) - ROUND(  ((D184+M184*2)^2)   *   (   ( PI()*96.379 / (4*360) )  -  ( (SIN((96.379/2)*PI()/180)) * (COS((96.379/2)*PI()/180)) / 4 )   ), 4) ),2),   ROUND( AY184 * ( ( (N184*P184) +  ( ((D184+M184*2)/4)*P184 ) ) - ROUND(  ((D184+M184*2)^2)   *   (   ( PI()*120 / (4*360) )  -  ( (SIN((120/2)*PI()/180)) * (COS((120/2)*PI()/180)) / 4 )   ), 4) ),2)),0)</f>
        <v>17.13</v>
      </c>
      <c r="BC184" s="265">
        <f t="shared" ref="BC184:BC189" si="815">IF(F184&gt;0,ROUND(AY184*N184*P184,2),0)</f>
        <v>0</v>
      </c>
      <c r="BD184" s="265">
        <f t="shared" ref="BD184:BD189" si="816">SUM(Q184:U184,AH184:AL184)</f>
        <v>109.31</v>
      </c>
      <c r="BE184" s="265">
        <f t="shared" ref="BE184:BE189" si="817">IF(F184=0, ROUND( ( PI()*( (D184+M184*2)^2 ) / 4  ) * AY184,2),  ROUND( (D184+M184*2)*(F184+M184*2) * AY184,2))</f>
        <v>25.7</v>
      </c>
      <c r="BF184" s="607">
        <f t="shared" ref="BF184:BF189" si="818">IF(($I184+M184-0.15)&lt;=2,($I184+M184+0.15),IF(($I184+M184)&lt;=3,2.35,($I184+M184+0.2)-0.85))</f>
        <v>1.8300000000000014</v>
      </c>
      <c r="BG184" s="607">
        <f t="shared" ref="BG184:BG189" si="819">IF(D184&gt;2,   (I184-F184-M184-0.11),IF(($I184+M184)&lt;=2,0,IF(($I184+M184)&gt;3,0.85,(I184+M184+0.2-BF184))))</f>
        <v>0</v>
      </c>
      <c r="BH184" s="607">
        <f t="shared" ref="BH184:BH189" si="820">IF(D184&gt;2,  ROUND(((1.42+0.4)+(0.91+0.4))*2*BG184,2), ROUND(AV184*AX184*BF184,2))</f>
        <v>4.12</v>
      </c>
      <c r="BI184" s="607">
        <f t="shared" ref="BI184:BI189" si="821">ROUND(((PI()*0.9^2)/4)*BG184,2)</f>
        <v>0</v>
      </c>
      <c r="BJ184" s="116">
        <f t="shared" ref="BJ184:BJ189" si="822">ROUND(BD184-BE184-BH184-BI184-BB184-BC184,2)</f>
        <v>62.36</v>
      </c>
      <c r="BK184" s="95"/>
    </row>
    <row r="185" spans="1:63" ht="14.25" x14ac:dyDescent="0.3">
      <c r="A185" s="144" t="s">
        <v>23978</v>
      </c>
      <c r="B185" s="379" t="s">
        <v>23695</v>
      </c>
      <c r="C185" s="145" t="s">
        <v>23979</v>
      </c>
      <c r="D185" s="416">
        <v>0.8</v>
      </c>
      <c r="E185" s="504"/>
      <c r="F185" s="504"/>
      <c r="G185" s="416" t="s">
        <v>23864</v>
      </c>
      <c r="H185" s="142">
        <v>23</v>
      </c>
      <c r="I185" s="143">
        <v>1.6000000000000014</v>
      </c>
      <c r="J185" s="143">
        <v>1.6000000000000014</v>
      </c>
      <c r="K185" s="452">
        <v>0.43</v>
      </c>
      <c r="L185" s="382">
        <f t="shared" si="781"/>
        <v>1.6</v>
      </c>
      <c r="M185" s="383">
        <f t="shared" si="782"/>
        <v>0.08</v>
      </c>
      <c r="N185" s="383">
        <f t="shared" si="783"/>
        <v>0.16</v>
      </c>
      <c r="O185" s="382">
        <f t="shared" si="784"/>
        <v>1.84</v>
      </c>
      <c r="P185" s="382">
        <f t="shared" si="785"/>
        <v>1.56</v>
      </c>
      <c r="Q185" s="385">
        <f t="shared" si="786"/>
        <v>0</v>
      </c>
      <c r="R185" s="385">
        <f t="shared" si="787"/>
        <v>53.82</v>
      </c>
      <c r="S185" s="385">
        <f t="shared" si="788"/>
        <v>12.2</v>
      </c>
      <c r="T185" s="385">
        <f t="shared" si="789"/>
        <v>0</v>
      </c>
      <c r="U185" s="385">
        <f t="shared" si="790"/>
        <v>0</v>
      </c>
      <c r="V185" s="384">
        <f t="shared" si="791"/>
        <v>107.64</v>
      </c>
      <c r="W185" s="726">
        <f t="shared" si="792"/>
        <v>0</v>
      </c>
      <c r="X185" s="144" t="str">
        <f t="shared" si="793"/>
        <v>JA20-2</v>
      </c>
      <c r="Y185" s="416">
        <f t="shared" si="794"/>
        <v>1.3</v>
      </c>
      <c r="Z185" s="603" t="s">
        <v>1</v>
      </c>
      <c r="AA185" s="504">
        <f t="shared" si="795"/>
        <v>1.3</v>
      </c>
      <c r="AB185" s="591">
        <f t="shared" si="796"/>
        <v>1.6000000000000014</v>
      </c>
      <c r="AC185" s="592">
        <f t="shared" si="797"/>
        <v>0.08</v>
      </c>
      <c r="AD185" s="592">
        <f t="shared" si="798"/>
        <v>0.15</v>
      </c>
      <c r="AE185" s="593">
        <f t="shared" si="799"/>
        <v>1.83</v>
      </c>
      <c r="AF185" s="604">
        <f t="shared" si="800"/>
        <v>2.2999999999999998</v>
      </c>
      <c r="AG185" s="605">
        <f t="shared" si="801"/>
        <v>0.74</v>
      </c>
      <c r="AH185" s="595">
        <f t="shared" si="802"/>
        <v>0</v>
      </c>
      <c r="AI185" s="595">
        <f t="shared" si="803"/>
        <v>2.5499999999999998</v>
      </c>
      <c r="AJ185" s="595">
        <f t="shared" si="804"/>
        <v>0.56000000000000005</v>
      </c>
      <c r="AK185" s="595">
        <f t="shared" si="805"/>
        <v>0</v>
      </c>
      <c r="AL185" s="595">
        <f t="shared" si="806"/>
        <v>0</v>
      </c>
      <c r="AM185" s="596">
        <f t="shared" si="807"/>
        <v>13.79</v>
      </c>
      <c r="AN185" s="732">
        <f t="shared" si="808"/>
        <v>0</v>
      </c>
      <c r="AO185" s="144" t="s">
        <v>23978</v>
      </c>
      <c r="AP185" s="379" t="s">
        <v>23695</v>
      </c>
      <c r="AQ185" s="453" t="s">
        <v>23979</v>
      </c>
      <c r="AR185" s="416">
        <v>0.8</v>
      </c>
      <c r="AS185" s="504"/>
      <c r="AT185" s="504"/>
      <c r="AU185" s="142">
        <v>23</v>
      </c>
      <c r="AV185" s="416">
        <f t="shared" si="809"/>
        <v>1.5</v>
      </c>
      <c r="AW185" s="603" t="s">
        <v>1</v>
      </c>
      <c r="AX185" s="504">
        <f t="shared" si="810"/>
        <v>1.5</v>
      </c>
      <c r="AY185" s="384">
        <f t="shared" si="811"/>
        <v>21.5</v>
      </c>
      <c r="AZ185" s="384">
        <f t="shared" si="812"/>
        <v>0.16</v>
      </c>
      <c r="BA185" s="384">
        <f t="shared" si="813"/>
        <v>1.56</v>
      </c>
      <c r="BB185" s="382">
        <f t="shared" si="814"/>
        <v>10.37</v>
      </c>
      <c r="BC185" s="265">
        <f t="shared" si="815"/>
        <v>0</v>
      </c>
      <c r="BD185" s="265">
        <f t="shared" si="816"/>
        <v>69.13</v>
      </c>
      <c r="BE185" s="265">
        <f t="shared" si="817"/>
        <v>15.56</v>
      </c>
      <c r="BF185" s="607">
        <f t="shared" si="818"/>
        <v>1.8300000000000014</v>
      </c>
      <c r="BG185" s="607">
        <f t="shared" si="819"/>
        <v>0</v>
      </c>
      <c r="BH185" s="607">
        <f t="shared" si="820"/>
        <v>4.12</v>
      </c>
      <c r="BI185" s="607">
        <f t="shared" si="821"/>
        <v>0</v>
      </c>
      <c r="BJ185" s="116">
        <f t="shared" si="822"/>
        <v>39.08</v>
      </c>
      <c r="BK185" s="95"/>
    </row>
    <row r="186" spans="1:63" ht="14.25" x14ac:dyDescent="0.3">
      <c r="A186" s="144" t="s">
        <v>23979</v>
      </c>
      <c r="B186" s="379" t="s">
        <v>23695</v>
      </c>
      <c r="C186" s="145" t="s">
        <v>23980</v>
      </c>
      <c r="D186" s="416">
        <v>0.8</v>
      </c>
      <c r="E186" s="504"/>
      <c r="F186" s="504"/>
      <c r="G186" s="416" t="s">
        <v>23864</v>
      </c>
      <c r="H186" s="142">
        <v>30</v>
      </c>
      <c r="I186" s="143">
        <v>2.0300000000000011</v>
      </c>
      <c r="J186" s="143">
        <v>1.6041316784791491</v>
      </c>
      <c r="K186" s="452">
        <v>0</v>
      </c>
      <c r="L186" s="382">
        <f t="shared" si="781"/>
        <v>1.82</v>
      </c>
      <c r="M186" s="383">
        <f t="shared" si="782"/>
        <v>0.08</v>
      </c>
      <c r="N186" s="383">
        <f t="shared" si="783"/>
        <v>0.16</v>
      </c>
      <c r="O186" s="382">
        <f t="shared" si="784"/>
        <v>2.06</v>
      </c>
      <c r="P186" s="382">
        <f t="shared" si="785"/>
        <v>1.6600000000000001</v>
      </c>
      <c r="Q186" s="385">
        <f t="shared" si="786"/>
        <v>0</v>
      </c>
      <c r="R186" s="385">
        <f t="shared" si="787"/>
        <v>74.7</v>
      </c>
      <c r="S186" s="385">
        <f t="shared" si="788"/>
        <v>27.89</v>
      </c>
      <c r="T186" s="385">
        <f t="shared" si="789"/>
        <v>0</v>
      </c>
      <c r="U186" s="385">
        <f t="shared" si="790"/>
        <v>0</v>
      </c>
      <c r="V186" s="384">
        <f t="shared" si="791"/>
        <v>153.6</v>
      </c>
      <c r="W186" s="726">
        <f t="shared" si="792"/>
        <v>0</v>
      </c>
      <c r="X186" s="144" t="str">
        <f t="shared" si="793"/>
        <v>JA20-3</v>
      </c>
      <c r="Y186" s="416">
        <f t="shared" si="794"/>
        <v>1.3</v>
      </c>
      <c r="Z186" s="603" t="s">
        <v>1</v>
      </c>
      <c r="AA186" s="504">
        <f t="shared" si="795"/>
        <v>1.3</v>
      </c>
      <c r="AB186" s="591">
        <f t="shared" si="796"/>
        <v>2.0300000000000011</v>
      </c>
      <c r="AC186" s="592">
        <f t="shared" si="797"/>
        <v>0.08</v>
      </c>
      <c r="AD186" s="592">
        <f t="shared" si="798"/>
        <v>0.15</v>
      </c>
      <c r="AE186" s="593">
        <f t="shared" si="799"/>
        <v>2.2599999999999998</v>
      </c>
      <c r="AF186" s="604">
        <f t="shared" si="800"/>
        <v>2.4</v>
      </c>
      <c r="AG186" s="605">
        <f t="shared" si="801"/>
        <v>0.74</v>
      </c>
      <c r="AH186" s="595">
        <f t="shared" si="802"/>
        <v>0</v>
      </c>
      <c r="AI186" s="595">
        <f t="shared" si="803"/>
        <v>2.66</v>
      </c>
      <c r="AJ186" s="595">
        <f t="shared" si="804"/>
        <v>1.35</v>
      </c>
      <c r="AK186" s="595">
        <f t="shared" si="805"/>
        <v>0</v>
      </c>
      <c r="AL186" s="595">
        <f t="shared" si="806"/>
        <v>0</v>
      </c>
      <c r="AM186" s="596">
        <f t="shared" si="807"/>
        <v>16.34</v>
      </c>
      <c r="AN186" s="732">
        <f t="shared" si="808"/>
        <v>0</v>
      </c>
      <c r="AO186" s="144" t="s">
        <v>23979</v>
      </c>
      <c r="AP186" s="379" t="s">
        <v>23695</v>
      </c>
      <c r="AQ186" s="453" t="s">
        <v>23980</v>
      </c>
      <c r="AR186" s="416">
        <v>0.8</v>
      </c>
      <c r="AS186" s="504"/>
      <c r="AT186" s="504"/>
      <c r="AU186" s="142">
        <v>30</v>
      </c>
      <c r="AV186" s="416">
        <f t="shared" si="809"/>
        <v>1.5</v>
      </c>
      <c r="AW186" s="603" t="s">
        <v>1</v>
      </c>
      <c r="AX186" s="504">
        <f t="shared" si="810"/>
        <v>1.5</v>
      </c>
      <c r="AY186" s="384">
        <f t="shared" si="811"/>
        <v>28.5</v>
      </c>
      <c r="AZ186" s="384">
        <f t="shared" si="812"/>
        <v>0.16</v>
      </c>
      <c r="BA186" s="384">
        <f t="shared" si="813"/>
        <v>1.6600000000000001</v>
      </c>
      <c r="BB186" s="382">
        <f t="shared" si="814"/>
        <v>14.89</v>
      </c>
      <c r="BC186" s="265">
        <f t="shared" si="815"/>
        <v>0</v>
      </c>
      <c r="BD186" s="265">
        <f t="shared" si="816"/>
        <v>106.6</v>
      </c>
      <c r="BE186" s="265">
        <f t="shared" si="817"/>
        <v>20.63</v>
      </c>
      <c r="BF186" s="607">
        <f t="shared" si="818"/>
        <v>2.2600000000000011</v>
      </c>
      <c r="BG186" s="607">
        <f t="shared" si="819"/>
        <v>5.0000000000000266E-2</v>
      </c>
      <c r="BH186" s="607">
        <f t="shared" si="820"/>
        <v>5.09</v>
      </c>
      <c r="BI186" s="607">
        <f t="shared" si="821"/>
        <v>0.03</v>
      </c>
      <c r="BJ186" s="116">
        <f t="shared" si="822"/>
        <v>65.959999999999994</v>
      </c>
      <c r="BK186" s="95"/>
    </row>
    <row r="187" spans="1:63" ht="14.25" x14ac:dyDescent="0.3">
      <c r="A187" s="144" t="s">
        <v>23980</v>
      </c>
      <c r="B187" s="379" t="s">
        <v>23695</v>
      </c>
      <c r="C187" s="145" t="s">
        <v>23981</v>
      </c>
      <c r="D187" s="416">
        <v>0.8</v>
      </c>
      <c r="E187" s="504"/>
      <c r="F187" s="504"/>
      <c r="G187" s="416" t="s">
        <v>23864</v>
      </c>
      <c r="H187" s="142">
        <v>35</v>
      </c>
      <c r="I187" s="143">
        <v>1.6041316784791491</v>
      </c>
      <c r="J187" s="143">
        <v>1.6041316784791491</v>
      </c>
      <c r="K187" s="452">
        <v>0</v>
      </c>
      <c r="L187" s="382">
        <f t="shared" si="781"/>
        <v>1.6</v>
      </c>
      <c r="M187" s="383">
        <f t="shared" si="782"/>
        <v>0.08</v>
      </c>
      <c r="N187" s="383">
        <f t="shared" si="783"/>
        <v>0.16</v>
      </c>
      <c r="O187" s="382">
        <f t="shared" si="784"/>
        <v>1.84</v>
      </c>
      <c r="P187" s="382">
        <f t="shared" si="785"/>
        <v>1.56</v>
      </c>
      <c r="Q187" s="385">
        <f t="shared" si="786"/>
        <v>0</v>
      </c>
      <c r="R187" s="385">
        <f t="shared" si="787"/>
        <v>81.900000000000006</v>
      </c>
      <c r="S187" s="385">
        <f t="shared" si="788"/>
        <v>18.559999999999999</v>
      </c>
      <c r="T187" s="385">
        <f t="shared" si="789"/>
        <v>0</v>
      </c>
      <c r="U187" s="385">
        <f t="shared" si="790"/>
        <v>0</v>
      </c>
      <c r="V187" s="384">
        <f t="shared" si="791"/>
        <v>163.80000000000001</v>
      </c>
      <c r="W187" s="726">
        <f t="shared" si="792"/>
        <v>0</v>
      </c>
      <c r="X187" s="144" t="str">
        <f t="shared" si="793"/>
        <v>JA20-4</v>
      </c>
      <c r="Y187" s="416">
        <f t="shared" si="794"/>
        <v>1.3</v>
      </c>
      <c r="Z187" s="603" t="s">
        <v>1</v>
      </c>
      <c r="AA187" s="504">
        <f t="shared" si="795"/>
        <v>1.3</v>
      </c>
      <c r="AB187" s="591">
        <f t="shared" si="796"/>
        <v>1.6041316784791491</v>
      </c>
      <c r="AC187" s="592">
        <f t="shared" si="797"/>
        <v>0.08</v>
      </c>
      <c r="AD187" s="592">
        <f t="shared" si="798"/>
        <v>0.15</v>
      </c>
      <c r="AE187" s="593">
        <f t="shared" si="799"/>
        <v>1.83</v>
      </c>
      <c r="AF187" s="604">
        <f t="shared" si="800"/>
        <v>2.2999999999999998</v>
      </c>
      <c r="AG187" s="605">
        <f t="shared" si="801"/>
        <v>0.74</v>
      </c>
      <c r="AH187" s="595">
        <f t="shared" si="802"/>
        <v>0</v>
      </c>
      <c r="AI187" s="595">
        <f t="shared" si="803"/>
        <v>2.5499999999999998</v>
      </c>
      <c r="AJ187" s="595">
        <f t="shared" si="804"/>
        <v>0.56000000000000005</v>
      </c>
      <c r="AK187" s="595">
        <f t="shared" si="805"/>
        <v>0</v>
      </c>
      <c r="AL187" s="595">
        <f t="shared" si="806"/>
        <v>0</v>
      </c>
      <c r="AM187" s="596">
        <f t="shared" si="807"/>
        <v>13.79</v>
      </c>
      <c r="AN187" s="732">
        <f t="shared" si="808"/>
        <v>0</v>
      </c>
      <c r="AO187" s="144" t="s">
        <v>23980</v>
      </c>
      <c r="AP187" s="379" t="s">
        <v>23695</v>
      </c>
      <c r="AQ187" s="453" t="s">
        <v>23981</v>
      </c>
      <c r="AR187" s="416">
        <v>0.8</v>
      </c>
      <c r="AS187" s="504"/>
      <c r="AT187" s="504"/>
      <c r="AU187" s="142">
        <v>35</v>
      </c>
      <c r="AV187" s="416">
        <f t="shared" si="809"/>
        <v>1.5</v>
      </c>
      <c r="AW187" s="603" t="s">
        <v>1</v>
      </c>
      <c r="AX187" s="504">
        <f t="shared" si="810"/>
        <v>1.5</v>
      </c>
      <c r="AY187" s="384">
        <f t="shared" si="811"/>
        <v>33.5</v>
      </c>
      <c r="AZ187" s="384">
        <f t="shared" si="812"/>
        <v>0.16</v>
      </c>
      <c r="BA187" s="384">
        <f t="shared" si="813"/>
        <v>1.56</v>
      </c>
      <c r="BB187" s="382">
        <f t="shared" si="814"/>
        <v>16.16</v>
      </c>
      <c r="BC187" s="265">
        <f t="shared" si="815"/>
        <v>0</v>
      </c>
      <c r="BD187" s="265">
        <f t="shared" si="816"/>
        <v>103.57000000000001</v>
      </c>
      <c r="BE187" s="265">
        <f t="shared" si="817"/>
        <v>24.25</v>
      </c>
      <c r="BF187" s="607">
        <f t="shared" si="818"/>
        <v>1.834131678479149</v>
      </c>
      <c r="BG187" s="607">
        <f t="shared" si="819"/>
        <v>0</v>
      </c>
      <c r="BH187" s="607">
        <f t="shared" si="820"/>
        <v>4.13</v>
      </c>
      <c r="BI187" s="607">
        <f t="shared" si="821"/>
        <v>0</v>
      </c>
      <c r="BJ187" s="116">
        <f t="shared" si="822"/>
        <v>59.03</v>
      </c>
      <c r="BK187" s="95"/>
    </row>
    <row r="188" spans="1:63" ht="14.25" x14ac:dyDescent="0.3">
      <c r="A188" s="144" t="s">
        <v>23981</v>
      </c>
      <c r="B188" s="379" t="s">
        <v>23695</v>
      </c>
      <c r="C188" s="145" t="s">
        <v>23982</v>
      </c>
      <c r="D188" s="416">
        <v>0.8</v>
      </c>
      <c r="E188" s="504"/>
      <c r="F188" s="504"/>
      <c r="G188" s="416" t="s">
        <v>23864</v>
      </c>
      <c r="H188" s="142">
        <v>39</v>
      </c>
      <c r="I188" s="143">
        <v>1.6041316784791491</v>
      </c>
      <c r="J188" s="143">
        <v>1.6041316784791491</v>
      </c>
      <c r="K188" s="452">
        <v>6.4000000000000001E-2</v>
      </c>
      <c r="L188" s="382">
        <f t="shared" si="781"/>
        <v>1.6</v>
      </c>
      <c r="M188" s="383">
        <f t="shared" si="782"/>
        <v>0.08</v>
      </c>
      <c r="N188" s="383">
        <f t="shared" si="783"/>
        <v>0.16</v>
      </c>
      <c r="O188" s="382">
        <f t="shared" si="784"/>
        <v>1.84</v>
      </c>
      <c r="P188" s="382">
        <f t="shared" si="785"/>
        <v>1.56</v>
      </c>
      <c r="Q188" s="385">
        <f t="shared" si="786"/>
        <v>0</v>
      </c>
      <c r="R188" s="385">
        <f t="shared" si="787"/>
        <v>91.26</v>
      </c>
      <c r="S188" s="385">
        <f t="shared" si="788"/>
        <v>20.69</v>
      </c>
      <c r="T188" s="385">
        <f t="shared" si="789"/>
        <v>0</v>
      </c>
      <c r="U188" s="385">
        <f t="shared" si="790"/>
        <v>0</v>
      </c>
      <c r="V188" s="384">
        <f t="shared" si="791"/>
        <v>182.52</v>
      </c>
      <c r="W188" s="726">
        <f t="shared" si="792"/>
        <v>0</v>
      </c>
      <c r="X188" s="144" t="str">
        <f t="shared" si="793"/>
        <v>JA20-5</v>
      </c>
      <c r="Y188" s="416">
        <f t="shared" si="794"/>
        <v>1.3</v>
      </c>
      <c r="Z188" s="603" t="s">
        <v>1</v>
      </c>
      <c r="AA188" s="504">
        <f t="shared" si="795"/>
        <v>1.3</v>
      </c>
      <c r="AB188" s="591">
        <f t="shared" si="796"/>
        <v>1.6041316784791491</v>
      </c>
      <c r="AC188" s="592">
        <f t="shared" si="797"/>
        <v>0.08</v>
      </c>
      <c r="AD188" s="592">
        <f t="shared" si="798"/>
        <v>0.15</v>
      </c>
      <c r="AE188" s="593">
        <f t="shared" si="799"/>
        <v>1.83</v>
      </c>
      <c r="AF188" s="604">
        <f t="shared" si="800"/>
        <v>2.2999999999999998</v>
      </c>
      <c r="AG188" s="605">
        <f t="shared" si="801"/>
        <v>0.74</v>
      </c>
      <c r="AH188" s="595">
        <f t="shared" si="802"/>
        <v>0</v>
      </c>
      <c r="AI188" s="595">
        <f t="shared" si="803"/>
        <v>2.5499999999999998</v>
      </c>
      <c r="AJ188" s="595">
        <f t="shared" si="804"/>
        <v>0.56000000000000005</v>
      </c>
      <c r="AK188" s="595">
        <f t="shared" si="805"/>
        <v>0</v>
      </c>
      <c r="AL188" s="595">
        <f t="shared" si="806"/>
        <v>0</v>
      </c>
      <c r="AM188" s="596">
        <f t="shared" si="807"/>
        <v>13.79</v>
      </c>
      <c r="AN188" s="732">
        <f t="shared" si="808"/>
        <v>0</v>
      </c>
      <c r="AO188" s="144" t="s">
        <v>23981</v>
      </c>
      <c r="AP188" s="379" t="s">
        <v>23695</v>
      </c>
      <c r="AQ188" s="453" t="s">
        <v>23982</v>
      </c>
      <c r="AR188" s="416">
        <v>0.8</v>
      </c>
      <c r="AS188" s="504"/>
      <c r="AT188" s="504"/>
      <c r="AU188" s="142">
        <v>39</v>
      </c>
      <c r="AV188" s="416">
        <f t="shared" si="809"/>
        <v>1.5</v>
      </c>
      <c r="AW188" s="603" t="s">
        <v>1</v>
      </c>
      <c r="AX188" s="504">
        <f t="shared" si="810"/>
        <v>1.5</v>
      </c>
      <c r="AY188" s="384">
        <f t="shared" si="811"/>
        <v>37.5</v>
      </c>
      <c r="AZ188" s="384">
        <f t="shared" si="812"/>
        <v>0.16</v>
      </c>
      <c r="BA188" s="384">
        <f t="shared" si="813"/>
        <v>1.56</v>
      </c>
      <c r="BB188" s="382">
        <f t="shared" si="814"/>
        <v>18.09</v>
      </c>
      <c r="BC188" s="265">
        <f t="shared" si="815"/>
        <v>0</v>
      </c>
      <c r="BD188" s="265">
        <f t="shared" si="816"/>
        <v>115.06</v>
      </c>
      <c r="BE188" s="265">
        <f t="shared" si="817"/>
        <v>27.14</v>
      </c>
      <c r="BF188" s="607">
        <f t="shared" si="818"/>
        <v>1.834131678479149</v>
      </c>
      <c r="BG188" s="607">
        <f t="shared" si="819"/>
        <v>0</v>
      </c>
      <c r="BH188" s="607">
        <f t="shared" si="820"/>
        <v>4.13</v>
      </c>
      <c r="BI188" s="607">
        <f t="shared" si="821"/>
        <v>0</v>
      </c>
      <c r="BJ188" s="116">
        <f t="shared" si="822"/>
        <v>65.7</v>
      </c>
      <c r="BK188" s="95"/>
    </row>
    <row r="189" spans="1:63" ht="14.25" x14ac:dyDescent="0.3">
      <c r="A189" s="449" t="s">
        <v>23982</v>
      </c>
      <c r="B189" s="146" t="s">
        <v>23695</v>
      </c>
      <c r="C189" s="450" t="s">
        <v>24002</v>
      </c>
      <c r="D189" s="502">
        <v>0.8</v>
      </c>
      <c r="E189" s="589"/>
      <c r="F189" s="589"/>
      <c r="G189" s="502" t="s">
        <v>23864</v>
      </c>
      <c r="H189" s="451">
        <v>37</v>
      </c>
      <c r="I189" s="452">
        <v>1.6681316784791491</v>
      </c>
      <c r="J189" s="452">
        <v>1.6681316784791491</v>
      </c>
      <c r="K189" s="452">
        <v>0.34300000000000003</v>
      </c>
      <c r="L189" s="382">
        <f t="shared" si="781"/>
        <v>1.67</v>
      </c>
      <c r="M189" s="383">
        <f t="shared" si="782"/>
        <v>0.08</v>
      </c>
      <c r="N189" s="383">
        <f t="shared" si="783"/>
        <v>0.16</v>
      </c>
      <c r="O189" s="382">
        <f t="shared" si="784"/>
        <v>1.91</v>
      </c>
      <c r="P189" s="382">
        <f t="shared" si="785"/>
        <v>1.56</v>
      </c>
      <c r="Q189" s="385">
        <f t="shared" si="786"/>
        <v>0</v>
      </c>
      <c r="R189" s="385">
        <f t="shared" si="787"/>
        <v>86.58</v>
      </c>
      <c r="S189" s="385">
        <f t="shared" si="788"/>
        <v>23.67</v>
      </c>
      <c r="T189" s="385">
        <f t="shared" si="789"/>
        <v>0</v>
      </c>
      <c r="U189" s="385">
        <f t="shared" si="790"/>
        <v>0</v>
      </c>
      <c r="V189" s="384">
        <f t="shared" si="791"/>
        <v>178.34</v>
      </c>
      <c r="W189" s="726">
        <f t="shared" si="792"/>
        <v>0</v>
      </c>
      <c r="X189" s="449" t="str">
        <f t="shared" si="793"/>
        <v>JA20-6</v>
      </c>
      <c r="Y189" s="502">
        <f t="shared" si="794"/>
        <v>1.3</v>
      </c>
      <c r="Z189" s="590" t="s">
        <v>1</v>
      </c>
      <c r="AA189" s="589">
        <f t="shared" si="795"/>
        <v>1.3</v>
      </c>
      <c r="AB189" s="591">
        <f t="shared" si="796"/>
        <v>1.6681316784791491</v>
      </c>
      <c r="AC189" s="592">
        <f t="shared" si="797"/>
        <v>0.08</v>
      </c>
      <c r="AD189" s="592">
        <f t="shared" si="798"/>
        <v>0.15</v>
      </c>
      <c r="AE189" s="593">
        <f t="shared" si="799"/>
        <v>1.9</v>
      </c>
      <c r="AF189" s="593">
        <f t="shared" si="800"/>
        <v>2.2999999999999998</v>
      </c>
      <c r="AG189" s="594">
        <f t="shared" si="801"/>
        <v>0.74</v>
      </c>
      <c r="AH189" s="595">
        <f t="shared" si="802"/>
        <v>0</v>
      </c>
      <c r="AI189" s="595">
        <f t="shared" si="803"/>
        <v>2.5499999999999998</v>
      </c>
      <c r="AJ189" s="595">
        <f t="shared" si="804"/>
        <v>0.68</v>
      </c>
      <c r="AK189" s="595">
        <f t="shared" si="805"/>
        <v>0</v>
      </c>
      <c r="AL189" s="595">
        <f t="shared" si="806"/>
        <v>0</v>
      </c>
      <c r="AM189" s="596">
        <f t="shared" si="807"/>
        <v>14.21</v>
      </c>
      <c r="AN189" s="732">
        <f t="shared" si="808"/>
        <v>0</v>
      </c>
      <c r="AO189" s="449" t="s">
        <v>23982</v>
      </c>
      <c r="AP189" s="146" t="s">
        <v>23695</v>
      </c>
      <c r="AQ189" s="450" t="s">
        <v>24002</v>
      </c>
      <c r="AR189" s="502">
        <v>0.8</v>
      </c>
      <c r="AS189" s="589"/>
      <c r="AT189" s="589"/>
      <c r="AU189" s="451">
        <v>37</v>
      </c>
      <c r="AV189" s="502">
        <f t="shared" si="809"/>
        <v>1.5</v>
      </c>
      <c r="AW189" s="590" t="s">
        <v>1</v>
      </c>
      <c r="AX189" s="589">
        <f t="shared" si="810"/>
        <v>1.5</v>
      </c>
      <c r="AY189" s="384">
        <f t="shared" si="811"/>
        <v>35.5</v>
      </c>
      <c r="AZ189" s="384">
        <f t="shared" si="812"/>
        <v>0.16</v>
      </c>
      <c r="BA189" s="384">
        <f t="shared" si="813"/>
        <v>1.56</v>
      </c>
      <c r="BB189" s="382">
        <f t="shared" si="814"/>
        <v>17.13</v>
      </c>
      <c r="BC189" s="265">
        <f t="shared" si="815"/>
        <v>0</v>
      </c>
      <c r="BD189" s="265">
        <f t="shared" si="816"/>
        <v>113.48</v>
      </c>
      <c r="BE189" s="265">
        <f t="shared" si="817"/>
        <v>25.7</v>
      </c>
      <c r="BF189" s="385">
        <f t="shared" si="818"/>
        <v>1.8981316784791491</v>
      </c>
      <c r="BG189" s="385">
        <f t="shared" si="819"/>
        <v>0</v>
      </c>
      <c r="BH189" s="385">
        <f t="shared" si="820"/>
        <v>4.2699999999999996</v>
      </c>
      <c r="BI189" s="385">
        <f t="shared" si="821"/>
        <v>0</v>
      </c>
      <c r="BJ189" s="116">
        <f t="shared" si="822"/>
        <v>66.38</v>
      </c>
      <c r="BK189" s="95"/>
    </row>
    <row r="190" spans="1:63" ht="14.25" x14ac:dyDescent="0.3">
      <c r="A190" s="462"/>
      <c r="B190" s="463"/>
      <c r="C190" s="608"/>
      <c r="D190" s="505"/>
      <c r="E190" s="505"/>
      <c r="F190" s="505"/>
      <c r="G190" s="505"/>
      <c r="H190" s="410"/>
      <c r="I190" s="411"/>
      <c r="J190" s="411"/>
      <c r="K190" s="411"/>
      <c r="L190" s="101"/>
      <c r="M190" s="412"/>
      <c r="N190" s="412"/>
      <c r="O190" s="101"/>
      <c r="P190" s="101"/>
      <c r="Q190" s="414"/>
      <c r="R190" s="414"/>
      <c r="S190" s="414"/>
      <c r="T190" s="414"/>
      <c r="U190" s="414"/>
      <c r="V190" s="413"/>
      <c r="W190" s="725"/>
      <c r="X190" s="739"/>
      <c r="Y190" s="505"/>
      <c r="Z190" s="597"/>
      <c r="AA190" s="505"/>
      <c r="AB190" s="598"/>
      <c r="AC190" s="599"/>
      <c r="AD190" s="599"/>
      <c r="AE190" s="600"/>
      <c r="AF190" s="600"/>
      <c r="AG190" s="597"/>
      <c r="AH190" s="601"/>
      <c r="AI190" s="601"/>
      <c r="AJ190" s="601"/>
      <c r="AK190" s="601"/>
      <c r="AL190" s="601"/>
      <c r="AM190" s="602"/>
      <c r="AN190" s="733"/>
      <c r="AO190" s="739"/>
      <c r="AP190" s="463"/>
      <c r="AQ190" s="608"/>
      <c r="AR190" s="505"/>
      <c r="AS190" s="505"/>
      <c r="AT190" s="505"/>
      <c r="AU190" s="410"/>
      <c r="AV190" s="505"/>
      <c r="AW190" s="597"/>
      <c r="AX190" s="505"/>
      <c r="AY190" s="413"/>
      <c r="AZ190" s="413"/>
      <c r="BA190" s="413"/>
      <c r="BB190" s="101"/>
      <c r="BC190" s="101"/>
      <c r="BD190" s="101"/>
      <c r="BE190" s="101"/>
      <c r="BF190" s="414"/>
      <c r="BG190" s="414"/>
      <c r="BH190" s="414"/>
      <c r="BI190" s="414"/>
      <c r="BJ190" s="415"/>
      <c r="BK190" s="95"/>
    </row>
    <row r="191" spans="1:63" s="122" customFormat="1" ht="14.25" x14ac:dyDescent="0.3">
      <c r="A191" s="407" t="s">
        <v>25136</v>
      </c>
      <c r="B191" s="463"/>
      <c r="C191" s="408"/>
      <c r="D191" s="505"/>
      <c r="E191" s="505"/>
      <c r="F191" s="505"/>
      <c r="G191" s="409"/>
      <c r="H191" s="410"/>
      <c r="I191" s="411"/>
      <c r="J191" s="411"/>
      <c r="K191" s="411"/>
      <c r="L191" s="101"/>
      <c r="M191" s="412"/>
      <c r="N191" s="412"/>
      <c r="O191" s="101"/>
      <c r="P191" s="101"/>
      <c r="Q191" s="414"/>
      <c r="R191" s="414"/>
      <c r="S191" s="414"/>
      <c r="T191" s="414"/>
      <c r="U191" s="414"/>
      <c r="V191" s="413"/>
      <c r="W191" s="725"/>
      <c r="X191" s="740" t="str">
        <f>$A191</f>
        <v>Rua do Cantagalo ==&gt; Rua B ==&gt; Rua Costa Rica ==&gt; Av. Ewerton Xavier ==&gt; Rua Doutor Luiz de Araújo Braz</v>
      </c>
      <c r="Y191" s="503"/>
      <c r="Z191" s="503"/>
      <c r="AA191" s="503"/>
      <c r="AB191" s="399"/>
      <c r="AC191" s="399"/>
      <c r="AD191" s="399"/>
      <c r="AE191" s="399"/>
      <c r="AF191" s="404"/>
      <c r="AG191" s="399"/>
      <c r="AH191" s="399"/>
      <c r="AI191" s="399"/>
      <c r="AJ191" s="399"/>
      <c r="AK191" s="399"/>
      <c r="AL191" s="399"/>
      <c r="AM191" s="399"/>
      <c r="AN191" s="401"/>
      <c r="AO191" s="407" t="str">
        <f>$A191</f>
        <v>Rua do Cantagalo ==&gt; Rua B ==&gt; Rua Costa Rica ==&gt; Av. Ewerton Xavier ==&gt; Rua Doutor Luiz de Araújo Braz</v>
      </c>
      <c r="AP191" s="463"/>
      <c r="AQ191" s="408"/>
      <c r="AR191" s="505"/>
      <c r="AS191" s="505"/>
      <c r="AT191" s="505"/>
      <c r="AU191" s="410"/>
      <c r="AV191" s="409"/>
      <c r="AW191" s="409"/>
      <c r="AX191" s="409"/>
      <c r="AY191" s="413"/>
      <c r="AZ191" s="413"/>
      <c r="BA191" s="413"/>
      <c r="BB191" s="101"/>
      <c r="BC191" s="101"/>
      <c r="BD191" s="101"/>
      <c r="BE191" s="101"/>
      <c r="BF191" s="101"/>
      <c r="BG191" s="101"/>
      <c r="BH191" s="101"/>
      <c r="BI191" s="101"/>
      <c r="BJ191" s="415"/>
      <c r="BK191" s="95"/>
    </row>
    <row r="192" spans="1:63" ht="14.25" x14ac:dyDescent="0.3">
      <c r="A192" s="144" t="s">
        <v>23983</v>
      </c>
      <c r="B192" s="379" t="s">
        <v>23695</v>
      </c>
      <c r="C192" s="145" t="s">
        <v>23984</v>
      </c>
      <c r="D192" s="416">
        <v>0.4</v>
      </c>
      <c r="E192" s="504"/>
      <c r="F192" s="504"/>
      <c r="G192" s="416" t="s">
        <v>23864</v>
      </c>
      <c r="H192" s="142">
        <v>30</v>
      </c>
      <c r="I192" s="143">
        <v>1</v>
      </c>
      <c r="J192" s="143">
        <v>1</v>
      </c>
      <c r="K192" s="452">
        <v>0.124</v>
      </c>
      <c r="L192" s="382">
        <f t="shared" ref="L192:L216" si="823">ROUND((I192+J192)/2,2)</f>
        <v>1</v>
      </c>
      <c r="M192" s="383">
        <f t="shared" ref="M192:M216" si="824">IF(F192=0,ROUND($D192*10%,2),IF(D192&gt;2.8,0.18,0.15))</f>
        <v>0.04</v>
      </c>
      <c r="N192" s="383">
        <f t="shared" ref="N192:N216" si="825">IF(F192=0,IF(   ROUND($D192/4,2),   IF(ROUND(($D192*1.2)/6,2)&lt;0.1,0.1,ROUND(($D192*1.2)/6,2))),0.5)</f>
        <v>0.1</v>
      </c>
      <c r="O192" s="382">
        <f t="shared" ref="O192:O216" si="826">L192+M192+N192</f>
        <v>1.1400000000000001</v>
      </c>
      <c r="P192" s="382">
        <f t="shared" ref="P192:P216" si="827">IF(O192&lt;2,(D192+M192*2)+0.6,(D192+M192*2)+0.6+ROUNDUP(O192-2,0)*0.1)</f>
        <v>1.08</v>
      </c>
      <c r="Q192" s="385">
        <f t="shared" ref="Q192:Q216" si="828">IF($O192&lt;=$W$4,ROUND(IF($O192&lt;1.5,$O192*$H192*$P192,1.5*$H192*$P192),2),0)</f>
        <v>36.94</v>
      </c>
      <c r="R192" s="385">
        <f t="shared" ref="R192:R216" si="829">IF($O192&gt;$W$4,ROUND(IF($O192&lt;1.5,$O192*$H192*$P192,1.5*$H192*$P192),2),0)</f>
        <v>0</v>
      </c>
      <c r="S192" s="385">
        <f t="shared" ref="S192:S216" si="830">IF($O192&gt;$W$4,ROUND(IF($O192&lt;1.5,0,IF($O192&gt;3,1.5*$H192*$P192,($O192-1.5)*$H192*$P192)),2),0)</f>
        <v>0</v>
      </c>
      <c r="T192" s="385">
        <f t="shared" ref="T192:T216" si="831">IF($O192&gt;$W$4,ROUND(IF($O192&lt;3,0,IF($O192&gt;4.5,1.5*$H192*$P192,($O192-3)*$H192*$P192)),2),0)</f>
        <v>0</v>
      </c>
      <c r="U192" s="385">
        <f t="shared" ref="U192:U216" si="832">IF($O192&gt;$W$4,ROUND(IF($O192&lt;4.5,0,IF($O192&gt;6,($O192-4.5)*$H192*$P192,($O192-4.5)*$H192*$P192)),2),0)</f>
        <v>0</v>
      </c>
      <c r="V192" s="384">
        <f t="shared" ref="V192:V216" si="833">IF($O192&gt;$W$4, IF( $O192&lt;=4,   ROUND($H192*($O192+0.5)*2,2),   0),0)</f>
        <v>0</v>
      </c>
      <c r="W192" s="726">
        <f t="shared" ref="W192:W216" si="834">IF($O192&gt;$W$4, IF( $O192&gt;4,   ROUND($H192*($O192+0.5)*2,2),   0),0)</f>
        <v>0</v>
      </c>
      <c r="X192" s="144" t="str">
        <f t="shared" ref="X192:X216" si="835">A192</f>
        <v>JA1</v>
      </c>
      <c r="Y192" s="416">
        <f t="shared" ref="Y192:Y216" si="836">IF($D192=0.4,1.2,IF($D192=0.6,1.2,IF($D192=0.8,1.3,IF($D192=1,1.5,IF($D192=1.2,1.7,IF($D192&lt;=2,2,"--"))))))</f>
        <v>1.2</v>
      </c>
      <c r="Z192" s="603" t="s">
        <v>1</v>
      </c>
      <c r="AA192" s="504">
        <f t="shared" ref="AA192:AA216" si="837">Y192</f>
        <v>1.2</v>
      </c>
      <c r="AB192" s="591">
        <f t="shared" ref="AB192:AB216" si="838">IF($Y192="--","--",I192)</f>
        <v>1</v>
      </c>
      <c r="AC192" s="592">
        <f t="shared" ref="AC192:AC216" si="839">IF($Y192="--","--",IF(D192&gt;1.5,0.15,ROUND($D192*10%,2)))</f>
        <v>0.04</v>
      </c>
      <c r="AD192" s="592">
        <f t="shared" ref="AD192:AD216" si="840">IF($Y192="--","--",0.15)</f>
        <v>0.15</v>
      </c>
      <c r="AE192" s="593">
        <f t="shared" ref="AE192:AE216" si="841">IF($Y192="--","--",ROUND(AB192+AC192+AD192,2))</f>
        <v>1.19</v>
      </c>
      <c r="AF192" s="604">
        <f t="shared" ref="AF192:AF216" si="842">IF($Y192="--","--",IF($AB192&lt;=2,$Y192+1,($Y192+1)+ROUNDUP($AB192-2,0)*0.1))</f>
        <v>2.2000000000000002</v>
      </c>
      <c r="AG192" s="605">
        <f t="shared" ref="AG192:AG216" si="843">IF($D192=0.4,0.92,IF($D192=0.6,0.68,IF($D192=0.8,0.74,IF($D192=1,0.7,IF($D192=1.2,0.66,IF($D192=1.5,0.6,IF($D192&lt;=2,(2.4-(D192+0.3)),"--")))))))</f>
        <v>0.92</v>
      </c>
      <c r="AH192" s="595">
        <f t="shared" ref="AH192:AH216" si="844">IF($Y192="--","--",IF($AE192&lt;=$W$4,ROUND(IF($AE192&lt;1.5,$AE192*$AF192*$AG192,1.5*$AF192*$AG192),2),0))</f>
        <v>2.41</v>
      </c>
      <c r="AI192" s="595">
        <f t="shared" ref="AI192:AI216" si="845">IF($Y192="--","--",IF($AE192&gt;$W$4,ROUND(IF($AE192&lt;1.5,$AE192*$AF192*$AG192,1.5*$AF192*$AG192),2),0))</f>
        <v>0</v>
      </c>
      <c r="AJ192" s="595">
        <f t="shared" ref="AJ192:AJ216" si="846">IF($Y192="--","--",IF($AE192&gt;$W$4,ROUND(IF($AE192&lt;1.5,0,IF($AE192&gt;3,1.5*$AF192*$AG192,($AE192-1.5)*$AF192*$AG192)),2),0))</f>
        <v>0</v>
      </c>
      <c r="AK192" s="595">
        <f t="shared" ref="AK192:AK216" si="847">IF($Y192="--","--",IF($AE192&gt;$W$4,ROUND(IF($AE192&lt;3,0,IF($AE192&gt;4.5,1.5*$AF192*$AG192,($AE192-3)*$AF192*$AG192)),2),0))</f>
        <v>0</v>
      </c>
      <c r="AL192" s="595">
        <f t="shared" ref="AL192:AL216" si="848">IF($Y192="--","--",IF($AE192&gt;$W$4,ROUND(IF($AE192&lt;4.5,0,IF($AE192&gt;6,($AE192-4.5)*$AF192*$AG192,($AE192-4.5)*$AF192*$AG192)),2),0))</f>
        <v>0</v>
      </c>
      <c r="AM192" s="596">
        <f t="shared" ref="AM192:AM216" si="849">IF($Y192="--","--",IF($AE192&gt;$W$4, IF( $AE192&lt;=4,   ROUND(($AG192*4)*($AE192+0.5)*2,2),   0),0))</f>
        <v>0</v>
      </c>
      <c r="AN192" s="732">
        <f t="shared" ref="AN192:AN216" si="850">IF($Y192="--","--",IF($AE192&gt;$W$4, IF( $AE192&gt;4,   ROUND(($AG192*4)*($AE192+0.5)*2,2),   0),0))</f>
        <v>0</v>
      </c>
      <c r="AO192" s="144" t="s">
        <v>23983</v>
      </c>
      <c r="AP192" s="379" t="s">
        <v>23695</v>
      </c>
      <c r="AQ192" s="453" t="s">
        <v>23984</v>
      </c>
      <c r="AR192" s="416">
        <v>0.4</v>
      </c>
      <c r="AS192" s="504"/>
      <c r="AT192" s="504"/>
      <c r="AU192" s="142">
        <v>30</v>
      </c>
      <c r="AV192" s="416">
        <f t="shared" ref="AV192:AV216" si="851">IF($Y192="--","--",Y192+0.2)</f>
        <v>1.4</v>
      </c>
      <c r="AW192" s="603" t="s">
        <v>1</v>
      </c>
      <c r="AX192" s="504">
        <f t="shared" ref="AX192:AX216" si="852">AV192</f>
        <v>1.4</v>
      </c>
      <c r="AY192" s="384">
        <f t="shared" ref="AY192:AY216" si="853">IF(D192&gt;2,AU192,AU192-AV192)</f>
        <v>28.6</v>
      </c>
      <c r="AZ192" s="384">
        <f t="shared" ref="AZ192:AZ216" si="854">N192</f>
        <v>0.1</v>
      </c>
      <c r="BA192" s="384">
        <f t="shared" ref="BA192:BA216" si="855">P192</f>
        <v>1.08</v>
      </c>
      <c r="BB192" s="382">
        <f t="shared" ref="BB192:BB216" si="856">IF(F192=0,IF(ROUND( AY192 * ( ( (N192*P192) +  ( ((D192+M192*2)/6)*P192 ) ) - ROUND(  ((D192+M192*2)^2)   *   (   ( PI()*96.379 / (4*360) )  -  ( (SIN((96.379/2)*PI()/180)) * (COS((96.379/2)*PI()/180)) / 4 )   ), 4) ),2),   ROUND( AY192 * ( ( (N192*P192) +  ( ((D192+M192*2)/4)*P192 ) ) - ROUND(  ((D192+M192*2)^2)   *   (   ( PI()*120 / (4*360) )  -  ( (SIN((120/2)*PI()/180)) * (COS((120/2)*PI()/180)) / 4 )   ), 4) ),2)),0)</f>
        <v>5.78</v>
      </c>
      <c r="BC192" s="265">
        <f t="shared" ref="BC192:BC216" si="857">IF(F192&gt;0,ROUND(AY192*N192*P192,2),0)</f>
        <v>0</v>
      </c>
      <c r="BD192" s="265">
        <f t="shared" ref="BD192:BD216" si="858">SUM(Q192:U192,AH192:AL192)</f>
        <v>39.349999999999994</v>
      </c>
      <c r="BE192" s="265">
        <f t="shared" ref="BE192:BE216" si="859">IF(F192=0, ROUND( ( PI()*( (D192+M192*2)^2 ) / 4  ) * AY192,2),  ROUND( (D192+M192*2)*(F192+M192*2) * AY192,2))</f>
        <v>5.18</v>
      </c>
      <c r="BF192" s="607">
        <f t="shared" ref="BF192:BF216" si="860">IF(($I192+M192-0.15)&lt;=2,($I192+M192+0.15),IF(($I192+M192)&lt;=3,2.35,($I192+M192+0.2)-0.85))</f>
        <v>1.19</v>
      </c>
      <c r="BG192" s="607">
        <f t="shared" ref="BG192:BG216" si="861">IF(D192&gt;2,   (I192-F192-M192-0.11),IF(($I192+M192)&lt;=2,0,IF(($I192+M192)&gt;3,0.85,(I192+M192+0.2-BF192))))</f>
        <v>0</v>
      </c>
      <c r="BH192" s="607">
        <f t="shared" ref="BH192:BH216" si="862">IF(D192&gt;2,  ROUND(((1.42+0.4)+(0.91+0.4))*2*BG192,2), ROUND(AV192*AX192*BF192,2))</f>
        <v>2.33</v>
      </c>
      <c r="BI192" s="607">
        <f t="shared" ref="BI192:BI216" si="863">ROUND(((PI()*0.9^2)/4)*BG192,2)</f>
        <v>0</v>
      </c>
      <c r="BJ192" s="116">
        <f t="shared" ref="BJ192:BJ216" si="864">ROUND(BD192-BE192-BH192-BI192-BB192-BC192,2)</f>
        <v>26.06</v>
      </c>
      <c r="BK192" s="95"/>
    </row>
    <row r="193" spans="1:63" ht="14.25" x14ac:dyDescent="0.3">
      <c r="A193" s="144" t="s">
        <v>23984</v>
      </c>
      <c r="B193" s="379" t="s">
        <v>23695</v>
      </c>
      <c r="C193" s="145" t="s">
        <v>23985</v>
      </c>
      <c r="D193" s="416">
        <v>0.4</v>
      </c>
      <c r="E193" s="504"/>
      <c r="F193" s="504"/>
      <c r="G193" s="416" t="s">
        <v>23864</v>
      </c>
      <c r="H193" s="142">
        <v>30</v>
      </c>
      <c r="I193" s="143">
        <v>1.1239999999999988</v>
      </c>
      <c r="J193" s="143">
        <v>1.1239999999999988</v>
      </c>
      <c r="K193" s="452">
        <v>0.21</v>
      </c>
      <c r="L193" s="382">
        <f t="shared" si="823"/>
        <v>1.1200000000000001</v>
      </c>
      <c r="M193" s="383">
        <f t="shared" si="824"/>
        <v>0.04</v>
      </c>
      <c r="N193" s="383">
        <f t="shared" si="825"/>
        <v>0.1</v>
      </c>
      <c r="O193" s="382">
        <f t="shared" si="826"/>
        <v>1.2600000000000002</v>
      </c>
      <c r="P193" s="382">
        <f t="shared" si="827"/>
        <v>1.08</v>
      </c>
      <c r="Q193" s="385">
        <f t="shared" si="828"/>
        <v>40.82</v>
      </c>
      <c r="R193" s="385">
        <f t="shared" si="829"/>
        <v>0</v>
      </c>
      <c r="S193" s="385">
        <f t="shared" si="830"/>
        <v>0</v>
      </c>
      <c r="T193" s="385">
        <f t="shared" si="831"/>
        <v>0</v>
      </c>
      <c r="U193" s="385">
        <f t="shared" si="832"/>
        <v>0</v>
      </c>
      <c r="V193" s="384">
        <f t="shared" si="833"/>
        <v>0</v>
      </c>
      <c r="W193" s="726">
        <f t="shared" si="834"/>
        <v>0</v>
      </c>
      <c r="X193" s="144" t="str">
        <f t="shared" si="835"/>
        <v>JA2</v>
      </c>
      <c r="Y193" s="416">
        <f t="shared" si="836"/>
        <v>1.2</v>
      </c>
      <c r="Z193" s="603" t="s">
        <v>1</v>
      </c>
      <c r="AA193" s="504">
        <f t="shared" si="837"/>
        <v>1.2</v>
      </c>
      <c r="AB193" s="591">
        <f t="shared" si="838"/>
        <v>1.1239999999999988</v>
      </c>
      <c r="AC193" s="592">
        <f t="shared" si="839"/>
        <v>0.04</v>
      </c>
      <c r="AD193" s="592">
        <f t="shared" si="840"/>
        <v>0.15</v>
      </c>
      <c r="AE193" s="593">
        <f t="shared" si="841"/>
        <v>1.31</v>
      </c>
      <c r="AF193" s="604">
        <f t="shared" si="842"/>
        <v>2.2000000000000002</v>
      </c>
      <c r="AG193" s="605">
        <f t="shared" si="843"/>
        <v>0.92</v>
      </c>
      <c r="AH193" s="595">
        <f t="shared" si="844"/>
        <v>2.65</v>
      </c>
      <c r="AI193" s="595">
        <f t="shared" si="845"/>
        <v>0</v>
      </c>
      <c r="AJ193" s="595">
        <f t="shared" si="846"/>
        <v>0</v>
      </c>
      <c r="AK193" s="595">
        <f t="shared" si="847"/>
        <v>0</v>
      </c>
      <c r="AL193" s="595">
        <f t="shared" si="848"/>
        <v>0</v>
      </c>
      <c r="AM193" s="596">
        <f t="shared" si="849"/>
        <v>0</v>
      </c>
      <c r="AN193" s="732">
        <f t="shared" si="850"/>
        <v>0</v>
      </c>
      <c r="AO193" s="144" t="s">
        <v>23984</v>
      </c>
      <c r="AP193" s="379" t="s">
        <v>23695</v>
      </c>
      <c r="AQ193" s="453" t="s">
        <v>23985</v>
      </c>
      <c r="AR193" s="416">
        <v>0.4</v>
      </c>
      <c r="AS193" s="504"/>
      <c r="AT193" s="504"/>
      <c r="AU193" s="142">
        <v>30</v>
      </c>
      <c r="AV193" s="416">
        <f t="shared" si="851"/>
        <v>1.4</v>
      </c>
      <c r="AW193" s="603" t="s">
        <v>1</v>
      </c>
      <c r="AX193" s="504">
        <f t="shared" si="852"/>
        <v>1.4</v>
      </c>
      <c r="AY193" s="384">
        <f t="shared" si="853"/>
        <v>28.6</v>
      </c>
      <c r="AZ193" s="384">
        <f t="shared" si="854"/>
        <v>0.1</v>
      </c>
      <c r="BA193" s="384">
        <f t="shared" si="855"/>
        <v>1.08</v>
      </c>
      <c r="BB193" s="382">
        <f t="shared" si="856"/>
        <v>5.78</v>
      </c>
      <c r="BC193" s="265">
        <f t="shared" si="857"/>
        <v>0</v>
      </c>
      <c r="BD193" s="265">
        <f t="shared" si="858"/>
        <v>43.47</v>
      </c>
      <c r="BE193" s="265">
        <f t="shared" si="859"/>
        <v>5.18</v>
      </c>
      <c r="BF193" s="607">
        <f t="shared" si="860"/>
        <v>1.3139999999999987</v>
      </c>
      <c r="BG193" s="607">
        <f t="shared" si="861"/>
        <v>0</v>
      </c>
      <c r="BH193" s="607">
        <f t="shared" si="862"/>
        <v>2.58</v>
      </c>
      <c r="BI193" s="607">
        <f t="shared" si="863"/>
        <v>0</v>
      </c>
      <c r="BJ193" s="116">
        <f t="shared" si="864"/>
        <v>29.93</v>
      </c>
      <c r="BK193" s="95"/>
    </row>
    <row r="194" spans="1:63" ht="14.25" x14ac:dyDescent="0.3">
      <c r="A194" s="144" t="s">
        <v>23985</v>
      </c>
      <c r="B194" s="379" t="s">
        <v>23695</v>
      </c>
      <c r="C194" s="145" t="s">
        <v>23986</v>
      </c>
      <c r="D194" s="416">
        <v>0.6</v>
      </c>
      <c r="E194" s="504"/>
      <c r="F194" s="504"/>
      <c r="G194" s="416" t="s">
        <v>23864</v>
      </c>
      <c r="H194" s="142">
        <v>40</v>
      </c>
      <c r="I194" s="143">
        <v>1.3339999999999996</v>
      </c>
      <c r="J194" s="143">
        <v>1.3019999999999996</v>
      </c>
      <c r="K194" s="452">
        <v>9.6000000000000002E-2</v>
      </c>
      <c r="L194" s="382">
        <f t="shared" si="823"/>
        <v>1.32</v>
      </c>
      <c r="M194" s="383">
        <f t="shared" si="824"/>
        <v>0.06</v>
      </c>
      <c r="N194" s="383">
        <f t="shared" si="825"/>
        <v>0.12</v>
      </c>
      <c r="O194" s="382">
        <f t="shared" si="826"/>
        <v>1.5</v>
      </c>
      <c r="P194" s="382">
        <f t="shared" si="827"/>
        <v>1.3199999999999998</v>
      </c>
      <c r="Q194" s="385">
        <f t="shared" si="828"/>
        <v>79.2</v>
      </c>
      <c r="R194" s="385">
        <f t="shared" si="829"/>
        <v>0</v>
      </c>
      <c r="S194" s="385">
        <f t="shared" si="830"/>
        <v>0</v>
      </c>
      <c r="T194" s="385">
        <f t="shared" si="831"/>
        <v>0</v>
      </c>
      <c r="U194" s="385">
        <f t="shared" si="832"/>
        <v>0</v>
      </c>
      <c r="V194" s="384">
        <f t="shared" si="833"/>
        <v>0</v>
      </c>
      <c r="W194" s="726">
        <f t="shared" si="834"/>
        <v>0</v>
      </c>
      <c r="X194" s="144" t="str">
        <f t="shared" si="835"/>
        <v>JA3</v>
      </c>
      <c r="Y194" s="416">
        <f t="shared" si="836"/>
        <v>1.2</v>
      </c>
      <c r="Z194" s="603" t="s">
        <v>1</v>
      </c>
      <c r="AA194" s="504">
        <f t="shared" si="837"/>
        <v>1.2</v>
      </c>
      <c r="AB194" s="591">
        <f t="shared" si="838"/>
        <v>1.3339999999999996</v>
      </c>
      <c r="AC194" s="592">
        <f t="shared" si="839"/>
        <v>0.06</v>
      </c>
      <c r="AD194" s="592">
        <f t="shared" si="840"/>
        <v>0.15</v>
      </c>
      <c r="AE194" s="593">
        <f t="shared" si="841"/>
        <v>1.54</v>
      </c>
      <c r="AF194" s="604">
        <f t="shared" si="842"/>
        <v>2.2000000000000002</v>
      </c>
      <c r="AG194" s="605">
        <f t="shared" si="843"/>
        <v>0.68</v>
      </c>
      <c r="AH194" s="595">
        <f t="shared" si="844"/>
        <v>0</v>
      </c>
      <c r="AI194" s="595">
        <f t="shared" si="845"/>
        <v>2.2400000000000002</v>
      </c>
      <c r="AJ194" s="595">
        <f t="shared" si="846"/>
        <v>0.06</v>
      </c>
      <c r="AK194" s="595">
        <f t="shared" si="847"/>
        <v>0</v>
      </c>
      <c r="AL194" s="595">
        <f t="shared" si="848"/>
        <v>0</v>
      </c>
      <c r="AM194" s="596">
        <f t="shared" si="849"/>
        <v>11.1</v>
      </c>
      <c r="AN194" s="732">
        <f t="shared" si="850"/>
        <v>0</v>
      </c>
      <c r="AO194" s="144" t="s">
        <v>23985</v>
      </c>
      <c r="AP194" s="379" t="s">
        <v>23695</v>
      </c>
      <c r="AQ194" s="453" t="s">
        <v>23986</v>
      </c>
      <c r="AR194" s="416">
        <v>0.6</v>
      </c>
      <c r="AS194" s="504"/>
      <c r="AT194" s="504"/>
      <c r="AU194" s="142">
        <v>40</v>
      </c>
      <c r="AV194" s="416">
        <f t="shared" si="851"/>
        <v>1.4</v>
      </c>
      <c r="AW194" s="603" t="s">
        <v>1</v>
      </c>
      <c r="AX194" s="504">
        <f t="shared" si="852"/>
        <v>1.4</v>
      </c>
      <c r="AY194" s="384">
        <f t="shared" si="853"/>
        <v>38.6</v>
      </c>
      <c r="AZ194" s="384">
        <f t="shared" si="854"/>
        <v>0.12</v>
      </c>
      <c r="BA194" s="384">
        <f t="shared" si="855"/>
        <v>1.3199999999999998</v>
      </c>
      <c r="BB194" s="382">
        <f t="shared" si="856"/>
        <v>12.21</v>
      </c>
      <c r="BC194" s="265">
        <f t="shared" si="857"/>
        <v>0</v>
      </c>
      <c r="BD194" s="265">
        <f t="shared" si="858"/>
        <v>81.5</v>
      </c>
      <c r="BE194" s="265">
        <f t="shared" si="859"/>
        <v>15.72</v>
      </c>
      <c r="BF194" s="607">
        <f t="shared" si="860"/>
        <v>1.5439999999999996</v>
      </c>
      <c r="BG194" s="607">
        <f t="shared" si="861"/>
        <v>0</v>
      </c>
      <c r="BH194" s="607">
        <f t="shared" si="862"/>
        <v>3.03</v>
      </c>
      <c r="BI194" s="607">
        <f t="shared" si="863"/>
        <v>0</v>
      </c>
      <c r="BJ194" s="116">
        <f t="shared" si="864"/>
        <v>50.54</v>
      </c>
      <c r="BK194" s="95"/>
    </row>
    <row r="195" spans="1:63" ht="14.25" x14ac:dyDescent="0.3">
      <c r="A195" s="144" t="s">
        <v>23986</v>
      </c>
      <c r="B195" s="379" t="s">
        <v>23695</v>
      </c>
      <c r="C195" s="145" t="s">
        <v>23987</v>
      </c>
      <c r="D195" s="416">
        <v>0.6</v>
      </c>
      <c r="E195" s="504"/>
      <c r="F195" s="504"/>
      <c r="G195" s="416" t="s">
        <v>23864</v>
      </c>
      <c r="H195" s="142">
        <v>31</v>
      </c>
      <c r="I195" s="143">
        <v>1.3979999999999997</v>
      </c>
      <c r="J195" s="143">
        <v>1.3634000000000022</v>
      </c>
      <c r="K195" s="452">
        <v>0.24</v>
      </c>
      <c r="L195" s="382">
        <f t="shared" si="823"/>
        <v>1.38</v>
      </c>
      <c r="M195" s="383">
        <f t="shared" si="824"/>
        <v>0.06</v>
      </c>
      <c r="N195" s="383">
        <f t="shared" si="825"/>
        <v>0.12</v>
      </c>
      <c r="O195" s="382">
        <f t="shared" si="826"/>
        <v>1.56</v>
      </c>
      <c r="P195" s="382">
        <f t="shared" si="827"/>
        <v>1.3199999999999998</v>
      </c>
      <c r="Q195" s="385">
        <f t="shared" si="828"/>
        <v>0</v>
      </c>
      <c r="R195" s="385">
        <f t="shared" si="829"/>
        <v>61.38</v>
      </c>
      <c r="S195" s="385">
        <f t="shared" si="830"/>
        <v>2.46</v>
      </c>
      <c r="T195" s="385">
        <f t="shared" si="831"/>
        <v>0</v>
      </c>
      <c r="U195" s="385">
        <f t="shared" si="832"/>
        <v>0</v>
      </c>
      <c r="V195" s="384">
        <f t="shared" si="833"/>
        <v>127.72</v>
      </c>
      <c r="W195" s="726">
        <f t="shared" si="834"/>
        <v>0</v>
      </c>
      <c r="X195" s="144" t="str">
        <f t="shared" si="835"/>
        <v>JA4</v>
      </c>
      <c r="Y195" s="416">
        <f t="shared" si="836"/>
        <v>1.2</v>
      </c>
      <c r="Z195" s="603" t="s">
        <v>1</v>
      </c>
      <c r="AA195" s="504">
        <f t="shared" si="837"/>
        <v>1.2</v>
      </c>
      <c r="AB195" s="591">
        <f t="shared" si="838"/>
        <v>1.3979999999999997</v>
      </c>
      <c r="AC195" s="592">
        <f t="shared" si="839"/>
        <v>0.06</v>
      </c>
      <c r="AD195" s="592">
        <f t="shared" si="840"/>
        <v>0.15</v>
      </c>
      <c r="AE195" s="593">
        <f t="shared" si="841"/>
        <v>1.61</v>
      </c>
      <c r="AF195" s="604">
        <f t="shared" si="842"/>
        <v>2.2000000000000002</v>
      </c>
      <c r="AG195" s="605">
        <f t="shared" si="843"/>
        <v>0.68</v>
      </c>
      <c r="AH195" s="595">
        <f t="shared" si="844"/>
        <v>0</v>
      </c>
      <c r="AI195" s="595">
        <f t="shared" si="845"/>
        <v>2.2400000000000002</v>
      </c>
      <c r="AJ195" s="595">
        <f t="shared" si="846"/>
        <v>0.16</v>
      </c>
      <c r="AK195" s="595">
        <f t="shared" si="847"/>
        <v>0</v>
      </c>
      <c r="AL195" s="595">
        <f t="shared" si="848"/>
        <v>0</v>
      </c>
      <c r="AM195" s="596">
        <f t="shared" si="849"/>
        <v>11.48</v>
      </c>
      <c r="AN195" s="732">
        <f t="shared" si="850"/>
        <v>0</v>
      </c>
      <c r="AO195" s="144" t="s">
        <v>23986</v>
      </c>
      <c r="AP195" s="379" t="s">
        <v>23695</v>
      </c>
      <c r="AQ195" s="453" t="s">
        <v>23987</v>
      </c>
      <c r="AR195" s="416">
        <v>0.6</v>
      </c>
      <c r="AS195" s="504"/>
      <c r="AT195" s="504"/>
      <c r="AU195" s="142">
        <v>31</v>
      </c>
      <c r="AV195" s="416">
        <f t="shared" si="851"/>
        <v>1.4</v>
      </c>
      <c r="AW195" s="603" t="s">
        <v>1</v>
      </c>
      <c r="AX195" s="504">
        <f t="shared" si="852"/>
        <v>1.4</v>
      </c>
      <c r="AY195" s="384">
        <f t="shared" si="853"/>
        <v>29.6</v>
      </c>
      <c r="AZ195" s="384">
        <f t="shared" si="854"/>
        <v>0.12</v>
      </c>
      <c r="BA195" s="384">
        <f t="shared" si="855"/>
        <v>1.3199999999999998</v>
      </c>
      <c r="BB195" s="382">
        <f t="shared" si="856"/>
        <v>9.3699999999999992</v>
      </c>
      <c r="BC195" s="265">
        <f t="shared" si="857"/>
        <v>0</v>
      </c>
      <c r="BD195" s="265">
        <f t="shared" si="858"/>
        <v>66.239999999999995</v>
      </c>
      <c r="BE195" s="265">
        <f t="shared" si="859"/>
        <v>12.05</v>
      </c>
      <c r="BF195" s="607">
        <f t="shared" si="860"/>
        <v>1.6079999999999997</v>
      </c>
      <c r="BG195" s="607">
        <f t="shared" si="861"/>
        <v>0</v>
      </c>
      <c r="BH195" s="607">
        <f t="shared" si="862"/>
        <v>3.15</v>
      </c>
      <c r="BI195" s="607">
        <f t="shared" si="863"/>
        <v>0</v>
      </c>
      <c r="BJ195" s="116">
        <f t="shared" si="864"/>
        <v>41.67</v>
      </c>
      <c r="BK195" s="95"/>
    </row>
    <row r="196" spans="1:63" ht="14.25" x14ac:dyDescent="0.3">
      <c r="A196" s="144" t="s">
        <v>23987</v>
      </c>
      <c r="B196" s="379" t="s">
        <v>23695</v>
      </c>
      <c r="C196" s="145" t="s">
        <v>23988</v>
      </c>
      <c r="D196" s="416">
        <v>0.8</v>
      </c>
      <c r="E196" s="504"/>
      <c r="F196" s="504"/>
      <c r="G196" s="416" t="s">
        <v>23864</v>
      </c>
      <c r="H196" s="142">
        <v>20</v>
      </c>
      <c r="I196" s="143">
        <v>1.6034000000000006</v>
      </c>
      <c r="J196" s="143">
        <v>1.6133999999999986</v>
      </c>
      <c r="K196" s="452">
        <v>0</v>
      </c>
      <c r="L196" s="382">
        <f t="shared" si="823"/>
        <v>1.61</v>
      </c>
      <c r="M196" s="383">
        <f t="shared" si="824"/>
        <v>0.08</v>
      </c>
      <c r="N196" s="383">
        <f t="shared" si="825"/>
        <v>0.16</v>
      </c>
      <c r="O196" s="382">
        <f t="shared" si="826"/>
        <v>1.85</v>
      </c>
      <c r="P196" s="382">
        <f t="shared" si="827"/>
        <v>1.56</v>
      </c>
      <c r="Q196" s="385">
        <f t="shared" si="828"/>
        <v>0</v>
      </c>
      <c r="R196" s="385">
        <f t="shared" si="829"/>
        <v>46.8</v>
      </c>
      <c r="S196" s="385">
        <f t="shared" si="830"/>
        <v>10.92</v>
      </c>
      <c r="T196" s="385">
        <f t="shared" si="831"/>
        <v>0</v>
      </c>
      <c r="U196" s="385">
        <f t="shared" si="832"/>
        <v>0</v>
      </c>
      <c r="V196" s="384">
        <f t="shared" si="833"/>
        <v>94</v>
      </c>
      <c r="W196" s="726">
        <f t="shared" si="834"/>
        <v>0</v>
      </c>
      <c r="X196" s="144" t="str">
        <f t="shared" si="835"/>
        <v>JA5</v>
      </c>
      <c r="Y196" s="416">
        <f t="shared" si="836"/>
        <v>1.3</v>
      </c>
      <c r="Z196" s="603" t="s">
        <v>1</v>
      </c>
      <c r="AA196" s="504">
        <f t="shared" si="837"/>
        <v>1.3</v>
      </c>
      <c r="AB196" s="591">
        <f t="shared" si="838"/>
        <v>1.6034000000000006</v>
      </c>
      <c r="AC196" s="592">
        <f t="shared" si="839"/>
        <v>0.08</v>
      </c>
      <c r="AD196" s="592">
        <f t="shared" si="840"/>
        <v>0.15</v>
      </c>
      <c r="AE196" s="593">
        <f t="shared" si="841"/>
        <v>1.83</v>
      </c>
      <c r="AF196" s="604">
        <f t="shared" si="842"/>
        <v>2.2999999999999998</v>
      </c>
      <c r="AG196" s="605">
        <f t="shared" si="843"/>
        <v>0.74</v>
      </c>
      <c r="AH196" s="595">
        <f t="shared" si="844"/>
        <v>0</v>
      </c>
      <c r="AI196" s="595">
        <f t="shared" si="845"/>
        <v>2.5499999999999998</v>
      </c>
      <c r="AJ196" s="595">
        <f t="shared" si="846"/>
        <v>0.56000000000000005</v>
      </c>
      <c r="AK196" s="595">
        <f t="shared" si="847"/>
        <v>0</v>
      </c>
      <c r="AL196" s="595">
        <f t="shared" si="848"/>
        <v>0</v>
      </c>
      <c r="AM196" s="596">
        <f t="shared" si="849"/>
        <v>13.79</v>
      </c>
      <c r="AN196" s="732">
        <f t="shared" si="850"/>
        <v>0</v>
      </c>
      <c r="AO196" s="144" t="s">
        <v>23987</v>
      </c>
      <c r="AP196" s="379" t="s">
        <v>23695</v>
      </c>
      <c r="AQ196" s="453" t="s">
        <v>23988</v>
      </c>
      <c r="AR196" s="416">
        <v>0.8</v>
      </c>
      <c r="AS196" s="504"/>
      <c r="AT196" s="504"/>
      <c r="AU196" s="142">
        <v>20</v>
      </c>
      <c r="AV196" s="416">
        <f t="shared" si="851"/>
        <v>1.5</v>
      </c>
      <c r="AW196" s="603" t="s">
        <v>1</v>
      </c>
      <c r="AX196" s="504">
        <f t="shared" si="852"/>
        <v>1.5</v>
      </c>
      <c r="AY196" s="384">
        <f t="shared" si="853"/>
        <v>18.5</v>
      </c>
      <c r="AZ196" s="384">
        <f t="shared" si="854"/>
        <v>0.16</v>
      </c>
      <c r="BA196" s="384">
        <f t="shared" si="855"/>
        <v>1.56</v>
      </c>
      <c r="BB196" s="382">
        <f t="shared" si="856"/>
        <v>8.93</v>
      </c>
      <c r="BC196" s="265">
        <f t="shared" si="857"/>
        <v>0</v>
      </c>
      <c r="BD196" s="265">
        <f t="shared" si="858"/>
        <v>60.83</v>
      </c>
      <c r="BE196" s="265">
        <f t="shared" si="859"/>
        <v>13.39</v>
      </c>
      <c r="BF196" s="607">
        <f t="shared" si="860"/>
        <v>1.8334000000000006</v>
      </c>
      <c r="BG196" s="607">
        <f t="shared" si="861"/>
        <v>0</v>
      </c>
      <c r="BH196" s="607">
        <f t="shared" si="862"/>
        <v>4.13</v>
      </c>
      <c r="BI196" s="607">
        <f t="shared" si="863"/>
        <v>0</v>
      </c>
      <c r="BJ196" s="116">
        <f t="shared" si="864"/>
        <v>34.380000000000003</v>
      </c>
      <c r="BK196" s="95"/>
    </row>
    <row r="197" spans="1:63" ht="14.25" x14ac:dyDescent="0.3">
      <c r="A197" s="144" t="s">
        <v>23988</v>
      </c>
      <c r="B197" s="379" t="s">
        <v>23695</v>
      </c>
      <c r="C197" s="145" t="s">
        <v>23989</v>
      </c>
      <c r="D197" s="416">
        <v>0.8</v>
      </c>
      <c r="E197" s="504"/>
      <c r="F197" s="504"/>
      <c r="G197" s="416" t="s">
        <v>23864</v>
      </c>
      <c r="H197" s="142">
        <v>20</v>
      </c>
      <c r="I197" s="143">
        <v>1.6133999999999986</v>
      </c>
      <c r="J197" s="143">
        <v>1.6783999999999963</v>
      </c>
      <c r="K197" s="452">
        <v>0</v>
      </c>
      <c r="L197" s="382">
        <f t="shared" si="823"/>
        <v>1.65</v>
      </c>
      <c r="M197" s="383">
        <f t="shared" si="824"/>
        <v>0.08</v>
      </c>
      <c r="N197" s="383">
        <f t="shared" si="825"/>
        <v>0.16</v>
      </c>
      <c r="O197" s="382">
        <f t="shared" si="826"/>
        <v>1.89</v>
      </c>
      <c r="P197" s="382">
        <f t="shared" si="827"/>
        <v>1.56</v>
      </c>
      <c r="Q197" s="385">
        <f t="shared" si="828"/>
        <v>0</v>
      </c>
      <c r="R197" s="385">
        <f t="shared" si="829"/>
        <v>46.8</v>
      </c>
      <c r="S197" s="385">
        <f t="shared" si="830"/>
        <v>12.17</v>
      </c>
      <c r="T197" s="385">
        <f t="shared" si="831"/>
        <v>0</v>
      </c>
      <c r="U197" s="385">
        <f t="shared" si="832"/>
        <v>0</v>
      </c>
      <c r="V197" s="384">
        <f t="shared" si="833"/>
        <v>95.6</v>
      </c>
      <c r="W197" s="726">
        <f t="shared" si="834"/>
        <v>0</v>
      </c>
      <c r="X197" s="144" t="str">
        <f t="shared" si="835"/>
        <v>JA6</v>
      </c>
      <c r="Y197" s="416">
        <f t="shared" si="836"/>
        <v>1.3</v>
      </c>
      <c r="Z197" s="603" t="s">
        <v>1</v>
      </c>
      <c r="AA197" s="504">
        <f t="shared" si="837"/>
        <v>1.3</v>
      </c>
      <c r="AB197" s="591">
        <f t="shared" si="838"/>
        <v>1.6133999999999986</v>
      </c>
      <c r="AC197" s="592">
        <f t="shared" si="839"/>
        <v>0.08</v>
      </c>
      <c r="AD197" s="592">
        <f t="shared" si="840"/>
        <v>0.15</v>
      </c>
      <c r="AE197" s="593">
        <f t="shared" si="841"/>
        <v>1.84</v>
      </c>
      <c r="AF197" s="604">
        <f t="shared" si="842"/>
        <v>2.2999999999999998</v>
      </c>
      <c r="AG197" s="605">
        <f t="shared" si="843"/>
        <v>0.74</v>
      </c>
      <c r="AH197" s="595">
        <f t="shared" si="844"/>
        <v>0</v>
      </c>
      <c r="AI197" s="595">
        <f t="shared" si="845"/>
        <v>2.5499999999999998</v>
      </c>
      <c r="AJ197" s="595">
        <f t="shared" si="846"/>
        <v>0.57999999999999996</v>
      </c>
      <c r="AK197" s="595">
        <f t="shared" si="847"/>
        <v>0</v>
      </c>
      <c r="AL197" s="595">
        <f t="shared" si="848"/>
        <v>0</v>
      </c>
      <c r="AM197" s="596">
        <f t="shared" si="849"/>
        <v>13.85</v>
      </c>
      <c r="AN197" s="732">
        <f t="shared" si="850"/>
        <v>0</v>
      </c>
      <c r="AO197" s="144" t="s">
        <v>23988</v>
      </c>
      <c r="AP197" s="379" t="s">
        <v>23695</v>
      </c>
      <c r="AQ197" s="453" t="s">
        <v>23989</v>
      </c>
      <c r="AR197" s="416">
        <v>0.8</v>
      </c>
      <c r="AS197" s="504"/>
      <c r="AT197" s="504"/>
      <c r="AU197" s="142">
        <v>20</v>
      </c>
      <c r="AV197" s="416">
        <f t="shared" si="851"/>
        <v>1.5</v>
      </c>
      <c r="AW197" s="603" t="s">
        <v>1</v>
      </c>
      <c r="AX197" s="504">
        <f t="shared" si="852"/>
        <v>1.5</v>
      </c>
      <c r="AY197" s="384">
        <f t="shared" si="853"/>
        <v>18.5</v>
      </c>
      <c r="AZ197" s="384">
        <f t="shared" si="854"/>
        <v>0.16</v>
      </c>
      <c r="BA197" s="384">
        <f t="shared" si="855"/>
        <v>1.56</v>
      </c>
      <c r="BB197" s="382">
        <f t="shared" si="856"/>
        <v>8.93</v>
      </c>
      <c r="BC197" s="265">
        <f t="shared" si="857"/>
        <v>0</v>
      </c>
      <c r="BD197" s="265">
        <f t="shared" si="858"/>
        <v>62.099999999999994</v>
      </c>
      <c r="BE197" s="265">
        <f t="shared" si="859"/>
        <v>13.39</v>
      </c>
      <c r="BF197" s="607">
        <f t="shared" si="860"/>
        <v>1.8433999999999986</v>
      </c>
      <c r="BG197" s="607">
        <f t="shared" si="861"/>
        <v>0</v>
      </c>
      <c r="BH197" s="607">
        <f t="shared" si="862"/>
        <v>4.1500000000000004</v>
      </c>
      <c r="BI197" s="607">
        <f t="shared" si="863"/>
        <v>0</v>
      </c>
      <c r="BJ197" s="116">
        <f t="shared" si="864"/>
        <v>35.630000000000003</v>
      </c>
      <c r="BK197" s="95"/>
    </row>
    <row r="198" spans="1:63" ht="14.25" x14ac:dyDescent="0.3">
      <c r="A198" s="144" t="s">
        <v>23989</v>
      </c>
      <c r="B198" s="379" t="s">
        <v>23695</v>
      </c>
      <c r="C198" s="145" t="s">
        <v>23990</v>
      </c>
      <c r="D198" s="416">
        <v>0.8</v>
      </c>
      <c r="E198" s="504"/>
      <c r="F198" s="504"/>
      <c r="G198" s="416" t="s">
        <v>23864</v>
      </c>
      <c r="H198" s="142">
        <v>39</v>
      </c>
      <c r="I198" s="143">
        <v>1.6783999999999963</v>
      </c>
      <c r="J198" s="143">
        <v>1.9625145454545425</v>
      </c>
      <c r="K198" s="452">
        <v>0</v>
      </c>
      <c r="L198" s="382">
        <f t="shared" si="823"/>
        <v>1.82</v>
      </c>
      <c r="M198" s="383">
        <f t="shared" si="824"/>
        <v>0.08</v>
      </c>
      <c r="N198" s="383">
        <f t="shared" si="825"/>
        <v>0.16</v>
      </c>
      <c r="O198" s="382">
        <f t="shared" si="826"/>
        <v>2.06</v>
      </c>
      <c r="P198" s="382">
        <f t="shared" si="827"/>
        <v>1.6600000000000001</v>
      </c>
      <c r="Q198" s="385">
        <f t="shared" si="828"/>
        <v>0</v>
      </c>
      <c r="R198" s="385">
        <f t="shared" si="829"/>
        <v>97.11</v>
      </c>
      <c r="S198" s="385">
        <f t="shared" si="830"/>
        <v>36.25</v>
      </c>
      <c r="T198" s="385">
        <f t="shared" si="831"/>
        <v>0</v>
      </c>
      <c r="U198" s="385">
        <f t="shared" si="832"/>
        <v>0</v>
      </c>
      <c r="V198" s="384">
        <f t="shared" si="833"/>
        <v>199.68</v>
      </c>
      <c r="W198" s="726">
        <f t="shared" si="834"/>
        <v>0</v>
      </c>
      <c r="X198" s="144" t="str">
        <f t="shared" si="835"/>
        <v>JA7</v>
      </c>
      <c r="Y198" s="416">
        <f t="shared" si="836"/>
        <v>1.3</v>
      </c>
      <c r="Z198" s="603" t="s">
        <v>1</v>
      </c>
      <c r="AA198" s="504">
        <f t="shared" si="837"/>
        <v>1.3</v>
      </c>
      <c r="AB198" s="591">
        <f t="shared" si="838"/>
        <v>1.6783999999999963</v>
      </c>
      <c r="AC198" s="592">
        <f t="shared" si="839"/>
        <v>0.08</v>
      </c>
      <c r="AD198" s="592">
        <f t="shared" si="840"/>
        <v>0.15</v>
      </c>
      <c r="AE198" s="593">
        <f t="shared" si="841"/>
        <v>1.91</v>
      </c>
      <c r="AF198" s="604">
        <f t="shared" si="842"/>
        <v>2.2999999999999998</v>
      </c>
      <c r="AG198" s="605">
        <f t="shared" si="843"/>
        <v>0.74</v>
      </c>
      <c r="AH198" s="595">
        <f t="shared" si="844"/>
        <v>0</v>
      </c>
      <c r="AI198" s="595">
        <f t="shared" si="845"/>
        <v>2.5499999999999998</v>
      </c>
      <c r="AJ198" s="595">
        <f t="shared" si="846"/>
        <v>0.7</v>
      </c>
      <c r="AK198" s="595">
        <f t="shared" si="847"/>
        <v>0</v>
      </c>
      <c r="AL198" s="595">
        <f t="shared" si="848"/>
        <v>0</v>
      </c>
      <c r="AM198" s="596">
        <f t="shared" si="849"/>
        <v>14.27</v>
      </c>
      <c r="AN198" s="732">
        <f t="shared" si="850"/>
        <v>0</v>
      </c>
      <c r="AO198" s="144" t="s">
        <v>23989</v>
      </c>
      <c r="AP198" s="379" t="s">
        <v>23695</v>
      </c>
      <c r="AQ198" s="453" t="s">
        <v>23990</v>
      </c>
      <c r="AR198" s="416">
        <v>0.8</v>
      </c>
      <c r="AS198" s="504"/>
      <c r="AT198" s="504"/>
      <c r="AU198" s="142">
        <v>39</v>
      </c>
      <c r="AV198" s="416">
        <f t="shared" si="851"/>
        <v>1.5</v>
      </c>
      <c r="AW198" s="603" t="s">
        <v>1</v>
      </c>
      <c r="AX198" s="504">
        <f t="shared" si="852"/>
        <v>1.5</v>
      </c>
      <c r="AY198" s="384">
        <f t="shared" si="853"/>
        <v>37.5</v>
      </c>
      <c r="AZ198" s="384">
        <f t="shared" si="854"/>
        <v>0.16</v>
      </c>
      <c r="BA198" s="384">
        <f t="shared" si="855"/>
        <v>1.6600000000000001</v>
      </c>
      <c r="BB198" s="382">
        <f t="shared" si="856"/>
        <v>19.59</v>
      </c>
      <c r="BC198" s="265">
        <f t="shared" si="857"/>
        <v>0</v>
      </c>
      <c r="BD198" s="265">
        <f t="shared" si="858"/>
        <v>136.61000000000001</v>
      </c>
      <c r="BE198" s="265">
        <f t="shared" si="859"/>
        <v>27.14</v>
      </c>
      <c r="BF198" s="607">
        <f t="shared" si="860"/>
        <v>1.9083999999999963</v>
      </c>
      <c r="BG198" s="607">
        <f t="shared" si="861"/>
        <v>0</v>
      </c>
      <c r="BH198" s="607">
        <f t="shared" si="862"/>
        <v>4.29</v>
      </c>
      <c r="BI198" s="607">
        <f t="shared" si="863"/>
        <v>0</v>
      </c>
      <c r="BJ198" s="116">
        <f t="shared" si="864"/>
        <v>85.59</v>
      </c>
      <c r="BK198" s="95"/>
    </row>
    <row r="199" spans="1:63" ht="14.25" x14ac:dyDescent="0.3">
      <c r="A199" s="144" t="s">
        <v>23990</v>
      </c>
      <c r="B199" s="379" t="s">
        <v>23695</v>
      </c>
      <c r="C199" s="145" t="s">
        <v>23991</v>
      </c>
      <c r="D199" s="416">
        <v>0.8</v>
      </c>
      <c r="E199" s="504"/>
      <c r="F199" s="504"/>
      <c r="G199" s="416" t="s">
        <v>23864</v>
      </c>
      <c r="H199" s="142">
        <v>40</v>
      </c>
      <c r="I199" s="143">
        <v>1.9625145454545425</v>
      </c>
      <c r="J199" s="143">
        <v>2.5252034343434353</v>
      </c>
      <c r="K199" s="452">
        <v>0</v>
      </c>
      <c r="L199" s="382">
        <f t="shared" si="823"/>
        <v>2.2400000000000002</v>
      </c>
      <c r="M199" s="383">
        <f t="shared" si="824"/>
        <v>0.08</v>
      </c>
      <c r="N199" s="383">
        <f t="shared" si="825"/>
        <v>0.16</v>
      </c>
      <c r="O199" s="382">
        <f t="shared" si="826"/>
        <v>2.4800000000000004</v>
      </c>
      <c r="P199" s="382">
        <f t="shared" si="827"/>
        <v>1.6600000000000001</v>
      </c>
      <c r="Q199" s="385">
        <f t="shared" si="828"/>
        <v>0</v>
      </c>
      <c r="R199" s="385">
        <f t="shared" si="829"/>
        <v>99.6</v>
      </c>
      <c r="S199" s="385">
        <f t="shared" si="830"/>
        <v>65.069999999999993</v>
      </c>
      <c r="T199" s="385">
        <f t="shared" si="831"/>
        <v>0</v>
      </c>
      <c r="U199" s="385">
        <f t="shared" si="832"/>
        <v>0</v>
      </c>
      <c r="V199" s="384">
        <f t="shared" si="833"/>
        <v>238.4</v>
      </c>
      <c r="W199" s="726">
        <f t="shared" si="834"/>
        <v>0</v>
      </c>
      <c r="X199" s="144" t="str">
        <f t="shared" si="835"/>
        <v>JA8</v>
      </c>
      <c r="Y199" s="416">
        <f t="shared" si="836"/>
        <v>1.3</v>
      </c>
      <c r="Z199" s="603" t="s">
        <v>1</v>
      </c>
      <c r="AA199" s="504">
        <f t="shared" si="837"/>
        <v>1.3</v>
      </c>
      <c r="AB199" s="591">
        <f t="shared" si="838"/>
        <v>1.9625145454545425</v>
      </c>
      <c r="AC199" s="592">
        <f t="shared" si="839"/>
        <v>0.08</v>
      </c>
      <c r="AD199" s="592">
        <f t="shared" si="840"/>
        <v>0.15</v>
      </c>
      <c r="AE199" s="593">
        <f t="shared" si="841"/>
        <v>2.19</v>
      </c>
      <c r="AF199" s="604">
        <f t="shared" si="842"/>
        <v>2.2999999999999998</v>
      </c>
      <c r="AG199" s="605">
        <f t="shared" si="843"/>
        <v>0.74</v>
      </c>
      <c r="AH199" s="595">
        <f t="shared" si="844"/>
        <v>0</v>
      </c>
      <c r="AI199" s="595">
        <f t="shared" si="845"/>
        <v>2.5499999999999998</v>
      </c>
      <c r="AJ199" s="595">
        <f t="shared" si="846"/>
        <v>1.17</v>
      </c>
      <c r="AK199" s="595">
        <f t="shared" si="847"/>
        <v>0</v>
      </c>
      <c r="AL199" s="595">
        <f t="shared" si="848"/>
        <v>0</v>
      </c>
      <c r="AM199" s="596">
        <f t="shared" si="849"/>
        <v>15.92</v>
      </c>
      <c r="AN199" s="732">
        <f t="shared" si="850"/>
        <v>0</v>
      </c>
      <c r="AO199" s="144" t="s">
        <v>23990</v>
      </c>
      <c r="AP199" s="379" t="s">
        <v>23695</v>
      </c>
      <c r="AQ199" s="453" t="s">
        <v>23991</v>
      </c>
      <c r="AR199" s="416">
        <v>0.8</v>
      </c>
      <c r="AS199" s="504"/>
      <c r="AT199" s="504"/>
      <c r="AU199" s="142">
        <v>40</v>
      </c>
      <c r="AV199" s="416">
        <f t="shared" si="851"/>
        <v>1.5</v>
      </c>
      <c r="AW199" s="603" t="s">
        <v>1</v>
      </c>
      <c r="AX199" s="504">
        <f t="shared" si="852"/>
        <v>1.5</v>
      </c>
      <c r="AY199" s="384">
        <f t="shared" si="853"/>
        <v>38.5</v>
      </c>
      <c r="AZ199" s="384">
        <f t="shared" si="854"/>
        <v>0.16</v>
      </c>
      <c r="BA199" s="384">
        <f t="shared" si="855"/>
        <v>1.6600000000000001</v>
      </c>
      <c r="BB199" s="382">
        <f t="shared" si="856"/>
        <v>20.12</v>
      </c>
      <c r="BC199" s="265">
        <f t="shared" si="857"/>
        <v>0</v>
      </c>
      <c r="BD199" s="265">
        <f t="shared" si="858"/>
        <v>168.39</v>
      </c>
      <c r="BE199" s="265">
        <f t="shared" si="859"/>
        <v>27.87</v>
      </c>
      <c r="BF199" s="607">
        <f t="shared" si="860"/>
        <v>2.1925145454545425</v>
      </c>
      <c r="BG199" s="607">
        <f t="shared" si="861"/>
        <v>5.0000000000000266E-2</v>
      </c>
      <c r="BH199" s="607">
        <f t="shared" si="862"/>
        <v>4.93</v>
      </c>
      <c r="BI199" s="607">
        <f t="shared" si="863"/>
        <v>0.03</v>
      </c>
      <c r="BJ199" s="116">
        <f t="shared" si="864"/>
        <v>115.44</v>
      </c>
      <c r="BK199" s="95"/>
    </row>
    <row r="200" spans="1:63" ht="14.25" x14ac:dyDescent="0.3">
      <c r="A200" s="144" t="s">
        <v>23991</v>
      </c>
      <c r="B200" s="379" t="s">
        <v>23695</v>
      </c>
      <c r="C200" s="145" t="s">
        <v>23992</v>
      </c>
      <c r="D200" s="416">
        <v>0.8</v>
      </c>
      <c r="E200" s="504"/>
      <c r="F200" s="504"/>
      <c r="G200" s="416" t="s">
        <v>23864</v>
      </c>
      <c r="H200" s="142">
        <v>9</v>
      </c>
      <c r="I200" s="143">
        <v>2.5252034343434353</v>
      </c>
      <c r="J200" s="143">
        <v>2.4790034343434364</v>
      </c>
      <c r="K200" s="452">
        <v>0</v>
      </c>
      <c r="L200" s="382">
        <f t="shared" si="823"/>
        <v>2.5</v>
      </c>
      <c r="M200" s="383">
        <f t="shared" si="824"/>
        <v>0.08</v>
      </c>
      <c r="N200" s="383">
        <f t="shared" si="825"/>
        <v>0.16</v>
      </c>
      <c r="O200" s="382">
        <f t="shared" si="826"/>
        <v>2.74</v>
      </c>
      <c r="P200" s="382">
        <f t="shared" si="827"/>
        <v>1.6600000000000001</v>
      </c>
      <c r="Q200" s="385">
        <f t="shared" si="828"/>
        <v>0</v>
      </c>
      <c r="R200" s="385">
        <f t="shared" si="829"/>
        <v>22.41</v>
      </c>
      <c r="S200" s="385">
        <f t="shared" si="830"/>
        <v>18.53</v>
      </c>
      <c r="T200" s="385">
        <f t="shared" si="831"/>
        <v>0</v>
      </c>
      <c r="U200" s="385">
        <f t="shared" si="832"/>
        <v>0</v>
      </c>
      <c r="V200" s="384">
        <f t="shared" si="833"/>
        <v>58.32</v>
      </c>
      <c r="W200" s="726">
        <f t="shared" si="834"/>
        <v>0</v>
      </c>
      <c r="X200" s="144" t="str">
        <f t="shared" si="835"/>
        <v>JA9</v>
      </c>
      <c r="Y200" s="416">
        <f t="shared" si="836"/>
        <v>1.3</v>
      </c>
      <c r="Z200" s="603" t="s">
        <v>1</v>
      </c>
      <c r="AA200" s="504">
        <f t="shared" si="837"/>
        <v>1.3</v>
      </c>
      <c r="AB200" s="591">
        <f t="shared" si="838"/>
        <v>2.5252034343434353</v>
      </c>
      <c r="AC200" s="592">
        <f t="shared" si="839"/>
        <v>0.08</v>
      </c>
      <c r="AD200" s="592">
        <f t="shared" si="840"/>
        <v>0.15</v>
      </c>
      <c r="AE200" s="593">
        <f t="shared" si="841"/>
        <v>2.76</v>
      </c>
      <c r="AF200" s="604">
        <f t="shared" si="842"/>
        <v>2.4</v>
      </c>
      <c r="AG200" s="605">
        <f t="shared" si="843"/>
        <v>0.74</v>
      </c>
      <c r="AH200" s="595">
        <f t="shared" si="844"/>
        <v>0</v>
      </c>
      <c r="AI200" s="595">
        <f t="shared" si="845"/>
        <v>2.66</v>
      </c>
      <c r="AJ200" s="595">
        <f t="shared" si="846"/>
        <v>2.2400000000000002</v>
      </c>
      <c r="AK200" s="595">
        <f t="shared" si="847"/>
        <v>0</v>
      </c>
      <c r="AL200" s="595">
        <f t="shared" si="848"/>
        <v>0</v>
      </c>
      <c r="AM200" s="596">
        <f t="shared" si="849"/>
        <v>19.3</v>
      </c>
      <c r="AN200" s="732">
        <f t="shared" si="850"/>
        <v>0</v>
      </c>
      <c r="AO200" s="144" t="s">
        <v>23991</v>
      </c>
      <c r="AP200" s="379" t="s">
        <v>23695</v>
      </c>
      <c r="AQ200" s="453" t="s">
        <v>23992</v>
      </c>
      <c r="AR200" s="416">
        <v>0.8</v>
      </c>
      <c r="AS200" s="504"/>
      <c r="AT200" s="504"/>
      <c r="AU200" s="142">
        <v>9</v>
      </c>
      <c r="AV200" s="416">
        <f t="shared" si="851"/>
        <v>1.5</v>
      </c>
      <c r="AW200" s="603" t="s">
        <v>1</v>
      </c>
      <c r="AX200" s="504">
        <f t="shared" si="852"/>
        <v>1.5</v>
      </c>
      <c r="AY200" s="384">
        <f t="shared" si="853"/>
        <v>7.5</v>
      </c>
      <c r="AZ200" s="384">
        <f t="shared" si="854"/>
        <v>0.16</v>
      </c>
      <c r="BA200" s="384">
        <f t="shared" si="855"/>
        <v>1.6600000000000001</v>
      </c>
      <c r="BB200" s="382">
        <f t="shared" si="856"/>
        <v>3.92</v>
      </c>
      <c r="BC200" s="265">
        <f t="shared" si="857"/>
        <v>0</v>
      </c>
      <c r="BD200" s="265">
        <f t="shared" si="858"/>
        <v>45.839999999999996</v>
      </c>
      <c r="BE200" s="265">
        <f t="shared" si="859"/>
        <v>5.43</v>
      </c>
      <c r="BF200" s="607">
        <f t="shared" si="860"/>
        <v>2.35</v>
      </c>
      <c r="BG200" s="607">
        <f t="shared" si="861"/>
        <v>0.45520343434343546</v>
      </c>
      <c r="BH200" s="607">
        <f t="shared" si="862"/>
        <v>5.29</v>
      </c>
      <c r="BI200" s="607">
        <f t="shared" si="863"/>
        <v>0.28999999999999998</v>
      </c>
      <c r="BJ200" s="116">
        <f t="shared" si="864"/>
        <v>30.91</v>
      </c>
      <c r="BK200" s="95"/>
    </row>
    <row r="201" spans="1:63" ht="14.25" x14ac:dyDescent="0.3">
      <c r="A201" s="144" t="s">
        <v>23992</v>
      </c>
      <c r="B201" s="379" t="s">
        <v>23695</v>
      </c>
      <c r="C201" s="145" t="s">
        <v>23993</v>
      </c>
      <c r="D201" s="416">
        <v>0.8</v>
      </c>
      <c r="E201" s="504"/>
      <c r="F201" s="504"/>
      <c r="G201" s="416" t="s">
        <v>23864</v>
      </c>
      <c r="H201" s="142">
        <v>40</v>
      </c>
      <c r="I201" s="143">
        <v>2.4790034343434364</v>
      </c>
      <c r="J201" s="143">
        <v>1.9159618343434381</v>
      </c>
      <c r="K201" s="452">
        <v>0</v>
      </c>
      <c r="L201" s="382">
        <f t="shared" si="823"/>
        <v>2.2000000000000002</v>
      </c>
      <c r="M201" s="383">
        <f t="shared" si="824"/>
        <v>0.08</v>
      </c>
      <c r="N201" s="383">
        <f t="shared" si="825"/>
        <v>0.16</v>
      </c>
      <c r="O201" s="382">
        <f t="shared" si="826"/>
        <v>2.4400000000000004</v>
      </c>
      <c r="P201" s="382">
        <f t="shared" si="827"/>
        <v>1.6600000000000001</v>
      </c>
      <c r="Q201" s="385">
        <f t="shared" si="828"/>
        <v>0</v>
      </c>
      <c r="R201" s="385">
        <f t="shared" si="829"/>
        <v>99.6</v>
      </c>
      <c r="S201" s="385">
        <f t="shared" si="830"/>
        <v>62.42</v>
      </c>
      <c r="T201" s="385">
        <f t="shared" si="831"/>
        <v>0</v>
      </c>
      <c r="U201" s="385">
        <f t="shared" si="832"/>
        <v>0</v>
      </c>
      <c r="V201" s="384">
        <f t="shared" si="833"/>
        <v>235.2</v>
      </c>
      <c r="W201" s="726">
        <f t="shared" si="834"/>
        <v>0</v>
      </c>
      <c r="X201" s="144" t="str">
        <f t="shared" si="835"/>
        <v>JA10</v>
      </c>
      <c r="Y201" s="416">
        <f t="shared" si="836"/>
        <v>1.3</v>
      </c>
      <c r="Z201" s="603" t="s">
        <v>1</v>
      </c>
      <c r="AA201" s="504">
        <f t="shared" si="837"/>
        <v>1.3</v>
      </c>
      <c r="AB201" s="591">
        <f t="shared" si="838"/>
        <v>2.4790034343434364</v>
      </c>
      <c r="AC201" s="592">
        <f t="shared" si="839"/>
        <v>0.08</v>
      </c>
      <c r="AD201" s="592">
        <f t="shared" si="840"/>
        <v>0.15</v>
      </c>
      <c r="AE201" s="593">
        <f t="shared" si="841"/>
        <v>2.71</v>
      </c>
      <c r="AF201" s="604">
        <f t="shared" si="842"/>
        <v>2.4</v>
      </c>
      <c r="AG201" s="605">
        <f t="shared" si="843"/>
        <v>0.74</v>
      </c>
      <c r="AH201" s="595">
        <f t="shared" si="844"/>
        <v>0</v>
      </c>
      <c r="AI201" s="595">
        <f t="shared" si="845"/>
        <v>2.66</v>
      </c>
      <c r="AJ201" s="595">
        <f t="shared" si="846"/>
        <v>2.15</v>
      </c>
      <c r="AK201" s="595">
        <f t="shared" si="847"/>
        <v>0</v>
      </c>
      <c r="AL201" s="595">
        <f t="shared" si="848"/>
        <v>0</v>
      </c>
      <c r="AM201" s="596">
        <f t="shared" si="849"/>
        <v>19</v>
      </c>
      <c r="AN201" s="732">
        <f t="shared" si="850"/>
        <v>0</v>
      </c>
      <c r="AO201" s="144" t="s">
        <v>23992</v>
      </c>
      <c r="AP201" s="379" t="s">
        <v>23695</v>
      </c>
      <c r="AQ201" s="453" t="s">
        <v>23993</v>
      </c>
      <c r="AR201" s="416">
        <v>0.8</v>
      </c>
      <c r="AS201" s="504"/>
      <c r="AT201" s="504"/>
      <c r="AU201" s="142">
        <v>40</v>
      </c>
      <c r="AV201" s="416">
        <f t="shared" si="851"/>
        <v>1.5</v>
      </c>
      <c r="AW201" s="603" t="s">
        <v>1</v>
      </c>
      <c r="AX201" s="504">
        <f t="shared" si="852"/>
        <v>1.5</v>
      </c>
      <c r="AY201" s="384">
        <f t="shared" si="853"/>
        <v>38.5</v>
      </c>
      <c r="AZ201" s="384">
        <f t="shared" si="854"/>
        <v>0.16</v>
      </c>
      <c r="BA201" s="384">
        <f t="shared" si="855"/>
        <v>1.6600000000000001</v>
      </c>
      <c r="BB201" s="382">
        <f t="shared" si="856"/>
        <v>20.12</v>
      </c>
      <c r="BC201" s="265">
        <f t="shared" si="857"/>
        <v>0</v>
      </c>
      <c r="BD201" s="265">
        <f t="shared" si="858"/>
        <v>166.82999999999998</v>
      </c>
      <c r="BE201" s="265">
        <f t="shared" si="859"/>
        <v>27.87</v>
      </c>
      <c r="BF201" s="607">
        <f t="shared" si="860"/>
        <v>2.35</v>
      </c>
      <c r="BG201" s="607">
        <f t="shared" si="861"/>
        <v>0.40900343434343656</v>
      </c>
      <c r="BH201" s="607">
        <f t="shared" si="862"/>
        <v>5.29</v>
      </c>
      <c r="BI201" s="607">
        <f t="shared" si="863"/>
        <v>0.26</v>
      </c>
      <c r="BJ201" s="116">
        <f t="shared" si="864"/>
        <v>113.29</v>
      </c>
      <c r="BK201" s="95"/>
    </row>
    <row r="202" spans="1:63" ht="14.25" x14ac:dyDescent="0.3">
      <c r="A202" s="144" t="s">
        <v>23993</v>
      </c>
      <c r="B202" s="379" t="s">
        <v>23695</v>
      </c>
      <c r="C202" s="145" t="s">
        <v>23994</v>
      </c>
      <c r="D202" s="416">
        <v>0.8</v>
      </c>
      <c r="E202" s="504"/>
      <c r="F202" s="504"/>
      <c r="G202" s="416" t="s">
        <v>23864</v>
      </c>
      <c r="H202" s="142">
        <v>40</v>
      </c>
      <c r="I202" s="143">
        <v>1.9159618343434381</v>
      </c>
      <c r="J202" s="143">
        <v>1.671711065112671</v>
      </c>
      <c r="K202" s="452">
        <v>0</v>
      </c>
      <c r="L202" s="382">
        <f t="shared" si="823"/>
        <v>1.79</v>
      </c>
      <c r="M202" s="383">
        <f t="shared" si="824"/>
        <v>0.08</v>
      </c>
      <c r="N202" s="383">
        <f t="shared" si="825"/>
        <v>0.16</v>
      </c>
      <c r="O202" s="382">
        <f t="shared" si="826"/>
        <v>2.0300000000000002</v>
      </c>
      <c r="P202" s="382">
        <f t="shared" si="827"/>
        <v>1.6600000000000001</v>
      </c>
      <c r="Q202" s="385">
        <f t="shared" si="828"/>
        <v>0</v>
      </c>
      <c r="R202" s="385">
        <f t="shared" si="829"/>
        <v>99.6</v>
      </c>
      <c r="S202" s="385">
        <f t="shared" si="830"/>
        <v>35.19</v>
      </c>
      <c r="T202" s="385">
        <f t="shared" si="831"/>
        <v>0</v>
      </c>
      <c r="U202" s="385">
        <f t="shared" si="832"/>
        <v>0</v>
      </c>
      <c r="V202" s="384">
        <f t="shared" si="833"/>
        <v>202.4</v>
      </c>
      <c r="W202" s="726">
        <f t="shared" si="834"/>
        <v>0</v>
      </c>
      <c r="X202" s="144" t="str">
        <f t="shared" si="835"/>
        <v>JA11</v>
      </c>
      <c r="Y202" s="416">
        <f t="shared" si="836"/>
        <v>1.3</v>
      </c>
      <c r="Z202" s="603" t="s">
        <v>1</v>
      </c>
      <c r="AA202" s="504">
        <f t="shared" si="837"/>
        <v>1.3</v>
      </c>
      <c r="AB202" s="591">
        <f t="shared" si="838"/>
        <v>1.9159618343434381</v>
      </c>
      <c r="AC202" s="592">
        <f t="shared" si="839"/>
        <v>0.08</v>
      </c>
      <c r="AD202" s="592">
        <f t="shared" si="840"/>
        <v>0.15</v>
      </c>
      <c r="AE202" s="593">
        <f t="shared" si="841"/>
        <v>2.15</v>
      </c>
      <c r="AF202" s="604">
        <f t="shared" si="842"/>
        <v>2.2999999999999998</v>
      </c>
      <c r="AG202" s="605">
        <f t="shared" si="843"/>
        <v>0.74</v>
      </c>
      <c r="AH202" s="595">
        <f t="shared" si="844"/>
        <v>0</v>
      </c>
      <c r="AI202" s="595">
        <f t="shared" si="845"/>
        <v>2.5499999999999998</v>
      </c>
      <c r="AJ202" s="595">
        <f t="shared" si="846"/>
        <v>1.1100000000000001</v>
      </c>
      <c r="AK202" s="595">
        <f t="shared" si="847"/>
        <v>0</v>
      </c>
      <c r="AL202" s="595">
        <f t="shared" si="848"/>
        <v>0</v>
      </c>
      <c r="AM202" s="596">
        <f t="shared" si="849"/>
        <v>15.69</v>
      </c>
      <c r="AN202" s="732">
        <f t="shared" si="850"/>
        <v>0</v>
      </c>
      <c r="AO202" s="144" t="s">
        <v>23993</v>
      </c>
      <c r="AP202" s="379" t="s">
        <v>23695</v>
      </c>
      <c r="AQ202" s="453" t="s">
        <v>23994</v>
      </c>
      <c r="AR202" s="416">
        <v>0.8</v>
      </c>
      <c r="AS202" s="504"/>
      <c r="AT202" s="504"/>
      <c r="AU202" s="142">
        <v>40</v>
      </c>
      <c r="AV202" s="416">
        <f t="shared" si="851"/>
        <v>1.5</v>
      </c>
      <c r="AW202" s="603" t="s">
        <v>1</v>
      </c>
      <c r="AX202" s="504">
        <f t="shared" si="852"/>
        <v>1.5</v>
      </c>
      <c r="AY202" s="384">
        <f t="shared" si="853"/>
        <v>38.5</v>
      </c>
      <c r="AZ202" s="384">
        <f t="shared" si="854"/>
        <v>0.16</v>
      </c>
      <c r="BA202" s="384">
        <f t="shared" si="855"/>
        <v>1.6600000000000001</v>
      </c>
      <c r="BB202" s="382">
        <f t="shared" si="856"/>
        <v>20.12</v>
      </c>
      <c r="BC202" s="265">
        <f t="shared" si="857"/>
        <v>0</v>
      </c>
      <c r="BD202" s="265">
        <f t="shared" si="858"/>
        <v>138.45000000000002</v>
      </c>
      <c r="BE202" s="265">
        <f t="shared" si="859"/>
        <v>27.87</v>
      </c>
      <c r="BF202" s="607">
        <f t="shared" si="860"/>
        <v>2.1459618343434381</v>
      </c>
      <c r="BG202" s="607">
        <f t="shared" si="861"/>
        <v>0</v>
      </c>
      <c r="BH202" s="607">
        <f t="shared" si="862"/>
        <v>4.83</v>
      </c>
      <c r="BI202" s="607">
        <f t="shared" si="863"/>
        <v>0</v>
      </c>
      <c r="BJ202" s="116">
        <f t="shared" si="864"/>
        <v>85.63</v>
      </c>
      <c r="BK202" s="95"/>
    </row>
    <row r="203" spans="1:63" ht="14.25" x14ac:dyDescent="0.3">
      <c r="A203" s="144" t="s">
        <v>23994</v>
      </c>
      <c r="B203" s="379" t="s">
        <v>23695</v>
      </c>
      <c r="C203" s="145" t="s">
        <v>23995</v>
      </c>
      <c r="D203" s="416">
        <v>0.8</v>
      </c>
      <c r="E203" s="504"/>
      <c r="F203" s="504"/>
      <c r="G203" s="416" t="s">
        <v>23864</v>
      </c>
      <c r="H203" s="142">
        <v>40</v>
      </c>
      <c r="I203" s="143">
        <v>1.671711065112671</v>
      </c>
      <c r="J203" s="143">
        <v>1.6020000000000039</v>
      </c>
      <c r="K203" s="452">
        <v>0</v>
      </c>
      <c r="L203" s="382">
        <f t="shared" si="823"/>
        <v>1.64</v>
      </c>
      <c r="M203" s="383">
        <f t="shared" si="824"/>
        <v>0.08</v>
      </c>
      <c r="N203" s="383">
        <f t="shared" si="825"/>
        <v>0.16</v>
      </c>
      <c r="O203" s="382">
        <f t="shared" si="826"/>
        <v>1.88</v>
      </c>
      <c r="P203" s="382">
        <f t="shared" si="827"/>
        <v>1.56</v>
      </c>
      <c r="Q203" s="385">
        <f t="shared" si="828"/>
        <v>0</v>
      </c>
      <c r="R203" s="385">
        <f t="shared" si="829"/>
        <v>93.6</v>
      </c>
      <c r="S203" s="385">
        <f t="shared" si="830"/>
        <v>23.71</v>
      </c>
      <c r="T203" s="385">
        <f t="shared" si="831"/>
        <v>0</v>
      </c>
      <c r="U203" s="385">
        <f t="shared" si="832"/>
        <v>0</v>
      </c>
      <c r="V203" s="384">
        <f t="shared" si="833"/>
        <v>190.4</v>
      </c>
      <c r="W203" s="726">
        <f t="shared" si="834"/>
        <v>0</v>
      </c>
      <c r="X203" s="144" t="str">
        <f t="shared" si="835"/>
        <v>JA12</v>
      </c>
      <c r="Y203" s="416">
        <f t="shared" si="836"/>
        <v>1.3</v>
      </c>
      <c r="Z203" s="603" t="s">
        <v>1</v>
      </c>
      <c r="AA203" s="504">
        <f t="shared" si="837"/>
        <v>1.3</v>
      </c>
      <c r="AB203" s="591">
        <f t="shared" si="838"/>
        <v>1.671711065112671</v>
      </c>
      <c r="AC203" s="592">
        <f t="shared" si="839"/>
        <v>0.08</v>
      </c>
      <c r="AD203" s="592">
        <f t="shared" si="840"/>
        <v>0.15</v>
      </c>
      <c r="AE203" s="593">
        <f t="shared" si="841"/>
        <v>1.9</v>
      </c>
      <c r="AF203" s="604">
        <f t="shared" si="842"/>
        <v>2.2999999999999998</v>
      </c>
      <c r="AG203" s="605">
        <f t="shared" si="843"/>
        <v>0.74</v>
      </c>
      <c r="AH203" s="595">
        <f t="shared" si="844"/>
        <v>0</v>
      </c>
      <c r="AI203" s="595">
        <f t="shared" si="845"/>
        <v>2.5499999999999998</v>
      </c>
      <c r="AJ203" s="595">
        <f t="shared" si="846"/>
        <v>0.68</v>
      </c>
      <c r="AK203" s="595">
        <f t="shared" si="847"/>
        <v>0</v>
      </c>
      <c r="AL203" s="595">
        <f t="shared" si="848"/>
        <v>0</v>
      </c>
      <c r="AM203" s="596">
        <f t="shared" si="849"/>
        <v>14.21</v>
      </c>
      <c r="AN203" s="732">
        <f t="shared" si="850"/>
        <v>0</v>
      </c>
      <c r="AO203" s="144" t="s">
        <v>23994</v>
      </c>
      <c r="AP203" s="379" t="s">
        <v>23695</v>
      </c>
      <c r="AQ203" s="453" t="s">
        <v>23995</v>
      </c>
      <c r="AR203" s="416">
        <v>0.8</v>
      </c>
      <c r="AS203" s="504"/>
      <c r="AT203" s="504"/>
      <c r="AU203" s="142">
        <v>40</v>
      </c>
      <c r="AV203" s="416">
        <f t="shared" si="851"/>
        <v>1.5</v>
      </c>
      <c r="AW203" s="603" t="s">
        <v>1</v>
      </c>
      <c r="AX203" s="504">
        <f t="shared" si="852"/>
        <v>1.5</v>
      </c>
      <c r="AY203" s="384">
        <f t="shared" si="853"/>
        <v>38.5</v>
      </c>
      <c r="AZ203" s="384">
        <f t="shared" si="854"/>
        <v>0.16</v>
      </c>
      <c r="BA203" s="384">
        <f t="shared" si="855"/>
        <v>1.56</v>
      </c>
      <c r="BB203" s="382">
        <f t="shared" si="856"/>
        <v>18.579999999999998</v>
      </c>
      <c r="BC203" s="265">
        <f t="shared" si="857"/>
        <v>0</v>
      </c>
      <c r="BD203" s="265">
        <f t="shared" si="858"/>
        <v>120.54</v>
      </c>
      <c r="BE203" s="265">
        <f t="shared" si="859"/>
        <v>27.87</v>
      </c>
      <c r="BF203" s="607">
        <f t="shared" si="860"/>
        <v>1.901711065112671</v>
      </c>
      <c r="BG203" s="607">
        <f t="shared" si="861"/>
        <v>0</v>
      </c>
      <c r="BH203" s="607">
        <f t="shared" si="862"/>
        <v>4.28</v>
      </c>
      <c r="BI203" s="607">
        <f t="shared" si="863"/>
        <v>0</v>
      </c>
      <c r="BJ203" s="116">
        <f t="shared" si="864"/>
        <v>69.81</v>
      </c>
      <c r="BK203" s="95"/>
    </row>
    <row r="204" spans="1:63" ht="14.25" x14ac:dyDescent="0.3">
      <c r="A204" s="144" t="s">
        <v>23995</v>
      </c>
      <c r="B204" s="379" t="s">
        <v>23695</v>
      </c>
      <c r="C204" s="145" t="s">
        <v>23996</v>
      </c>
      <c r="D204" s="416">
        <v>0.8</v>
      </c>
      <c r="E204" s="504"/>
      <c r="F204" s="504"/>
      <c r="G204" s="416" t="s">
        <v>23864</v>
      </c>
      <c r="H204" s="142">
        <v>30</v>
      </c>
      <c r="I204" s="143">
        <v>1.6020000000000039</v>
      </c>
      <c r="J204" s="143">
        <v>1.6020000000000039</v>
      </c>
      <c r="K204" s="452">
        <v>0</v>
      </c>
      <c r="L204" s="382">
        <f t="shared" si="823"/>
        <v>1.6</v>
      </c>
      <c r="M204" s="383">
        <f t="shared" si="824"/>
        <v>0.08</v>
      </c>
      <c r="N204" s="383">
        <f t="shared" si="825"/>
        <v>0.16</v>
      </c>
      <c r="O204" s="382">
        <f t="shared" si="826"/>
        <v>1.84</v>
      </c>
      <c r="P204" s="382">
        <f t="shared" si="827"/>
        <v>1.56</v>
      </c>
      <c r="Q204" s="385">
        <f t="shared" si="828"/>
        <v>0</v>
      </c>
      <c r="R204" s="385">
        <f t="shared" si="829"/>
        <v>70.2</v>
      </c>
      <c r="S204" s="385">
        <f t="shared" si="830"/>
        <v>15.91</v>
      </c>
      <c r="T204" s="385">
        <f t="shared" si="831"/>
        <v>0</v>
      </c>
      <c r="U204" s="385">
        <f t="shared" si="832"/>
        <v>0</v>
      </c>
      <c r="V204" s="384">
        <f t="shared" si="833"/>
        <v>140.4</v>
      </c>
      <c r="W204" s="726">
        <f t="shared" si="834"/>
        <v>0</v>
      </c>
      <c r="X204" s="144" t="str">
        <f t="shared" si="835"/>
        <v>JA13</v>
      </c>
      <c r="Y204" s="416">
        <f t="shared" si="836"/>
        <v>1.3</v>
      </c>
      <c r="Z204" s="603" t="s">
        <v>1</v>
      </c>
      <c r="AA204" s="504">
        <f t="shared" si="837"/>
        <v>1.3</v>
      </c>
      <c r="AB204" s="591">
        <f t="shared" si="838"/>
        <v>1.6020000000000039</v>
      </c>
      <c r="AC204" s="592">
        <f t="shared" si="839"/>
        <v>0.08</v>
      </c>
      <c r="AD204" s="592">
        <f t="shared" si="840"/>
        <v>0.15</v>
      </c>
      <c r="AE204" s="593">
        <f t="shared" si="841"/>
        <v>1.83</v>
      </c>
      <c r="AF204" s="604">
        <f t="shared" si="842"/>
        <v>2.2999999999999998</v>
      </c>
      <c r="AG204" s="605">
        <f t="shared" si="843"/>
        <v>0.74</v>
      </c>
      <c r="AH204" s="595">
        <f t="shared" si="844"/>
        <v>0</v>
      </c>
      <c r="AI204" s="595">
        <f t="shared" si="845"/>
        <v>2.5499999999999998</v>
      </c>
      <c r="AJ204" s="595">
        <f t="shared" si="846"/>
        <v>0.56000000000000005</v>
      </c>
      <c r="AK204" s="595">
        <f t="shared" si="847"/>
        <v>0</v>
      </c>
      <c r="AL204" s="595">
        <f t="shared" si="848"/>
        <v>0</v>
      </c>
      <c r="AM204" s="596">
        <f t="shared" si="849"/>
        <v>13.79</v>
      </c>
      <c r="AN204" s="732">
        <f t="shared" si="850"/>
        <v>0</v>
      </c>
      <c r="AO204" s="144" t="s">
        <v>23995</v>
      </c>
      <c r="AP204" s="379" t="s">
        <v>23695</v>
      </c>
      <c r="AQ204" s="453" t="s">
        <v>23996</v>
      </c>
      <c r="AR204" s="416">
        <v>0.8</v>
      </c>
      <c r="AS204" s="504"/>
      <c r="AT204" s="504"/>
      <c r="AU204" s="142">
        <v>30</v>
      </c>
      <c r="AV204" s="416">
        <f t="shared" si="851"/>
        <v>1.5</v>
      </c>
      <c r="AW204" s="603" t="s">
        <v>1</v>
      </c>
      <c r="AX204" s="504">
        <f t="shared" si="852"/>
        <v>1.5</v>
      </c>
      <c r="AY204" s="384">
        <f t="shared" si="853"/>
        <v>28.5</v>
      </c>
      <c r="AZ204" s="384">
        <f t="shared" si="854"/>
        <v>0.16</v>
      </c>
      <c r="BA204" s="384">
        <f t="shared" si="855"/>
        <v>1.56</v>
      </c>
      <c r="BB204" s="382">
        <f t="shared" si="856"/>
        <v>13.75</v>
      </c>
      <c r="BC204" s="265">
        <f t="shared" si="857"/>
        <v>0</v>
      </c>
      <c r="BD204" s="265">
        <f t="shared" si="858"/>
        <v>89.22</v>
      </c>
      <c r="BE204" s="265">
        <f t="shared" si="859"/>
        <v>20.63</v>
      </c>
      <c r="BF204" s="607">
        <f t="shared" si="860"/>
        <v>1.8320000000000038</v>
      </c>
      <c r="BG204" s="607">
        <f t="shared" si="861"/>
        <v>0</v>
      </c>
      <c r="BH204" s="607">
        <f t="shared" si="862"/>
        <v>4.12</v>
      </c>
      <c r="BI204" s="607">
        <f t="shared" si="863"/>
        <v>0</v>
      </c>
      <c r="BJ204" s="116">
        <f t="shared" si="864"/>
        <v>50.72</v>
      </c>
      <c r="BK204" s="95"/>
    </row>
    <row r="205" spans="1:63" ht="14.25" x14ac:dyDescent="0.3">
      <c r="A205" s="449" t="s">
        <v>23996</v>
      </c>
      <c r="B205" s="146" t="s">
        <v>23695</v>
      </c>
      <c r="C205" s="450" t="s">
        <v>23997</v>
      </c>
      <c r="D205" s="502">
        <v>0.8</v>
      </c>
      <c r="E205" s="589"/>
      <c r="F205" s="589"/>
      <c r="G205" s="502" t="s">
        <v>23864</v>
      </c>
      <c r="H205" s="451">
        <v>30</v>
      </c>
      <c r="I205" s="452">
        <v>1.6020000000000039</v>
      </c>
      <c r="J205" s="452">
        <v>1.6020000000000039</v>
      </c>
      <c r="K205" s="452">
        <v>0.41499999999999998</v>
      </c>
      <c r="L205" s="382">
        <f t="shared" si="823"/>
        <v>1.6</v>
      </c>
      <c r="M205" s="383">
        <f t="shared" si="824"/>
        <v>0.08</v>
      </c>
      <c r="N205" s="383">
        <f t="shared" si="825"/>
        <v>0.16</v>
      </c>
      <c r="O205" s="382">
        <f t="shared" si="826"/>
        <v>1.84</v>
      </c>
      <c r="P205" s="382">
        <f t="shared" si="827"/>
        <v>1.56</v>
      </c>
      <c r="Q205" s="385">
        <f t="shared" si="828"/>
        <v>0</v>
      </c>
      <c r="R205" s="385">
        <f t="shared" si="829"/>
        <v>70.2</v>
      </c>
      <c r="S205" s="385">
        <f t="shared" si="830"/>
        <v>15.91</v>
      </c>
      <c r="T205" s="385">
        <f t="shared" si="831"/>
        <v>0</v>
      </c>
      <c r="U205" s="385">
        <f t="shared" si="832"/>
        <v>0</v>
      </c>
      <c r="V205" s="384">
        <f t="shared" si="833"/>
        <v>140.4</v>
      </c>
      <c r="W205" s="726">
        <f t="shared" si="834"/>
        <v>0</v>
      </c>
      <c r="X205" s="449" t="str">
        <f t="shared" si="835"/>
        <v>JA14</v>
      </c>
      <c r="Y205" s="502">
        <f t="shared" si="836"/>
        <v>1.3</v>
      </c>
      <c r="Z205" s="590" t="s">
        <v>1</v>
      </c>
      <c r="AA205" s="589">
        <f t="shared" si="837"/>
        <v>1.3</v>
      </c>
      <c r="AB205" s="591">
        <f t="shared" si="838"/>
        <v>1.6020000000000039</v>
      </c>
      <c r="AC205" s="592">
        <f t="shared" si="839"/>
        <v>0.08</v>
      </c>
      <c r="AD205" s="592">
        <f t="shared" si="840"/>
        <v>0.15</v>
      </c>
      <c r="AE205" s="593">
        <f t="shared" si="841"/>
        <v>1.83</v>
      </c>
      <c r="AF205" s="593">
        <f t="shared" si="842"/>
        <v>2.2999999999999998</v>
      </c>
      <c r="AG205" s="594">
        <f t="shared" si="843"/>
        <v>0.74</v>
      </c>
      <c r="AH205" s="595">
        <f t="shared" si="844"/>
        <v>0</v>
      </c>
      <c r="AI205" s="595">
        <f t="shared" si="845"/>
        <v>2.5499999999999998</v>
      </c>
      <c r="AJ205" s="595">
        <f t="shared" si="846"/>
        <v>0.56000000000000005</v>
      </c>
      <c r="AK205" s="595">
        <f t="shared" si="847"/>
        <v>0</v>
      </c>
      <c r="AL205" s="595">
        <f t="shared" si="848"/>
        <v>0</v>
      </c>
      <c r="AM205" s="596">
        <f t="shared" si="849"/>
        <v>13.79</v>
      </c>
      <c r="AN205" s="732">
        <f t="shared" si="850"/>
        <v>0</v>
      </c>
      <c r="AO205" s="449" t="s">
        <v>23996</v>
      </c>
      <c r="AP205" s="146" t="s">
        <v>23695</v>
      </c>
      <c r="AQ205" s="532" t="s">
        <v>23997</v>
      </c>
      <c r="AR205" s="502">
        <v>0.8</v>
      </c>
      <c r="AS205" s="589"/>
      <c r="AT205" s="589"/>
      <c r="AU205" s="451">
        <v>30</v>
      </c>
      <c r="AV205" s="502">
        <f t="shared" si="851"/>
        <v>1.5</v>
      </c>
      <c r="AW205" s="590" t="s">
        <v>1</v>
      </c>
      <c r="AX205" s="589">
        <f t="shared" si="852"/>
        <v>1.5</v>
      </c>
      <c r="AY205" s="384">
        <f t="shared" si="853"/>
        <v>28.5</v>
      </c>
      <c r="AZ205" s="384">
        <f t="shared" si="854"/>
        <v>0.16</v>
      </c>
      <c r="BA205" s="384">
        <f t="shared" si="855"/>
        <v>1.56</v>
      </c>
      <c r="BB205" s="382">
        <f t="shared" si="856"/>
        <v>13.75</v>
      </c>
      <c r="BC205" s="265">
        <f t="shared" si="857"/>
        <v>0</v>
      </c>
      <c r="BD205" s="265">
        <f t="shared" si="858"/>
        <v>89.22</v>
      </c>
      <c r="BE205" s="265">
        <f t="shared" si="859"/>
        <v>20.63</v>
      </c>
      <c r="BF205" s="607">
        <f t="shared" si="860"/>
        <v>1.8320000000000038</v>
      </c>
      <c r="BG205" s="607">
        <f t="shared" si="861"/>
        <v>0</v>
      </c>
      <c r="BH205" s="607">
        <f t="shared" si="862"/>
        <v>4.12</v>
      </c>
      <c r="BI205" s="607">
        <f t="shared" si="863"/>
        <v>0</v>
      </c>
      <c r="BJ205" s="116">
        <f t="shared" si="864"/>
        <v>50.72</v>
      </c>
      <c r="BK205" s="95"/>
    </row>
    <row r="206" spans="1:63" ht="14.25" x14ac:dyDescent="0.3">
      <c r="A206" s="144" t="s">
        <v>23997</v>
      </c>
      <c r="B206" s="379" t="s">
        <v>23695</v>
      </c>
      <c r="C206" s="145" t="s">
        <v>23998</v>
      </c>
      <c r="D206" s="416">
        <v>1</v>
      </c>
      <c r="E206" s="504"/>
      <c r="F206" s="504"/>
      <c r="G206" s="416" t="s">
        <v>23864</v>
      </c>
      <c r="H206" s="142">
        <v>40</v>
      </c>
      <c r="I206" s="143">
        <v>2.017000000000003</v>
      </c>
      <c r="J206" s="143">
        <v>1.9000000000000021</v>
      </c>
      <c r="K206" s="452">
        <v>0</v>
      </c>
      <c r="L206" s="382">
        <f t="shared" si="823"/>
        <v>1.96</v>
      </c>
      <c r="M206" s="383">
        <f t="shared" si="824"/>
        <v>0.1</v>
      </c>
      <c r="N206" s="383">
        <f t="shared" si="825"/>
        <v>0.2</v>
      </c>
      <c r="O206" s="382">
        <f t="shared" si="826"/>
        <v>2.2600000000000002</v>
      </c>
      <c r="P206" s="382">
        <f t="shared" si="827"/>
        <v>1.9</v>
      </c>
      <c r="Q206" s="385">
        <f t="shared" si="828"/>
        <v>0</v>
      </c>
      <c r="R206" s="385">
        <f t="shared" si="829"/>
        <v>114</v>
      </c>
      <c r="S206" s="385">
        <f t="shared" si="830"/>
        <v>57.76</v>
      </c>
      <c r="T206" s="385">
        <f t="shared" si="831"/>
        <v>0</v>
      </c>
      <c r="U206" s="385">
        <f t="shared" si="832"/>
        <v>0</v>
      </c>
      <c r="V206" s="384">
        <f t="shared" si="833"/>
        <v>220.8</v>
      </c>
      <c r="W206" s="726">
        <f t="shared" si="834"/>
        <v>0</v>
      </c>
      <c r="X206" s="144" t="str">
        <f t="shared" si="835"/>
        <v>JA15</v>
      </c>
      <c r="Y206" s="416">
        <f t="shared" si="836"/>
        <v>1.5</v>
      </c>
      <c r="Z206" s="603" t="s">
        <v>1</v>
      </c>
      <c r="AA206" s="504">
        <f t="shared" si="837"/>
        <v>1.5</v>
      </c>
      <c r="AB206" s="591">
        <f t="shared" si="838"/>
        <v>2.017000000000003</v>
      </c>
      <c r="AC206" s="592">
        <f t="shared" si="839"/>
        <v>0.1</v>
      </c>
      <c r="AD206" s="592">
        <f t="shared" si="840"/>
        <v>0.15</v>
      </c>
      <c r="AE206" s="593">
        <f t="shared" si="841"/>
        <v>2.27</v>
      </c>
      <c r="AF206" s="604">
        <f t="shared" si="842"/>
        <v>2.6</v>
      </c>
      <c r="AG206" s="605">
        <f t="shared" si="843"/>
        <v>0.7</v>
      </c>
      <c r="AH206" s="595">
        <f t="shared" si="844"/>
        <v>0</v>
      </c>
      <c r="AI206" s="595">
        <f t="shared" si="845"/>
        <v>2.73</v>
      </c>
      <c r="AJ206" s="595">
        <f t="shared" si="846"/>
        <v>1.4</v>
      </c>
      <c r="AK206" s="595">
        <f t="shared" si="847"/>
        <v>0</v>
      </c>
      <c r="AL206" s="595">
        <f t="shared" si="848"/>
        <v>0</v>
      </c>
      <c r="AM206" s="596">
        <f t="shared" si="849"/>
        <v>15.51</v>
      </c>
      <c r="AN206" s="732">
        <f t="shared" si="850"/>
        <v>0</v>
      </c>
      <c r="AO206" s="144" t="s">
        <v>23997</v>
      </c>
      <c r="AP206" s="379" t="s">
        <v>23695</v>
      </c>
      <c r="AQ206" s="453" t="s">
        <v>23998</v>
      </c>
      <c r="AR206" s="416">
        <v>1</v>
      </c>
      <c r="AS206" s="504"/>
      <c r="AT206" s="504"/>
      <c r="AU206" s="142">
        <v>40</v>
      </c>
      <c r="AV206" s="416">
        <f t="shared" si="851"/>
        <v>1.7</v>
      </c>
      <c r="AW206" s="603" t="s">
        <v>1</v>
      </c>
      <c r="AX206" s="504">
        <f t="shared" si="852"/>
        <v>1.7</v>
      </c>
      <c r="AY206" s="384">
        <f t="shared" si="853"/>
        <v>38.299999999999997</v>
      </c>
      <c r="AZ206" s="384">
        <f t="shared" si="854"/>
        <v>0.2</v>
      </c>
      <c r="BA206" s="384">
        <f t="shared" si="855"/>
        <v>1.9</v>
      </c>
      <c r="BB206" s="382">
        <f t="shared" si="856"/>
        <v>27.92</v>
      </c>
      <c r="BC206" s="265">
        <f t="shared" si="857"/>
        <v>0</v>
      </c>
      <c r="BD206" s="265">
        <f t="shared" si="858"/>
        <v>175.89</v>
      </c>
      <c r="BE206" s="265">
        <f t="shared" si="859"/>
        <v>43.32</v>
      </c>
      <c r="BF206" s="607">
        <f t="shared" si="860"/>
        <v>2.267000000000003</v>
      </c>
      <c r="BG206" s="607">
        <f t="shared" si="861"/>
        <v>5.0000000000000266E-2</v>
      </c>
      <c r="BH206" s="607">
        <f t="shared" si="862"/>
        <v>6.55</v>
      </c>
      <c r="BI206" s="607">
        <f t="shared" si="863"/>
        <v>0.03</v>
      </c>
      <c r="BJ206" s="116">
        <f t="shared" si="864"/>
        <v>98.07</v>
      </c>
      <c r="BK206" s="95"/>
    </row>
    <row r="207" spans="1:63" ht="14.25" x14ac:dyDescent="0.3">
      <c r="A207" s="144" t="s">
        <v>23998</v>
      </c>
      <c r="B207" s="379" t="s">
        <v>23695</v>
      </c>
      <c r="C207" s="145" t="s">
        <v>23999</v>
      </c>
      <c r="D207" s="416">
        <v>1</v>
      </c>
      <c r="E207" s="504"/>
      <c r="F207" s="504"/>
      <c r="G207" s="416" t="s">
        <v>23864</v>
      </c>
      <c r="H207" s="142">
        <v>40</v>
      </c>
      <c r="I207" s="143">
        <v>1.9000000000000021</v>
      </c>
      <c r="J207" s="143">
        <v>1.929000000000002</v>
      </c>
      <c r="K207" s="452">
        <v>0</v>
      </c>
      <c r="L207" s="382">
        <f t="shared" si="823"/>
        <v>1.91</v>
      </c>
      <c r="M207" s="383">
        <f t="shared" si="824"/>
        <v>0.1</v>
      </c>
      <c r="N207" s="383">
        <f t="shared" si="825"/>
        <v>0.2</v>
      </c>
      <c r="O207" s="382">
        <f t="shared" si="826"/>
        <v>2.21</v>
      </c>
      <c r="P207" s="382">
        <f t="shared" si="827"/>
        <v>1.9</v>
      </c>
      <c r="Q207" s="385">
        <f t="shared" si="828"/>
        <v>0</v>
      </c>
      <c r="R207" s="385">
        <f t="shared" si="829"/>
        <v>114</v>
      </c>
      <c r="S207" s="385">
        <f t="shared" si="830"/>
        <v>53.96</v>
      </c>
      <c r="T207" s="385">
        <f t="shared" si="831"/>
        <v>0</v>
      </c>
      <c r="U207" s="385">
        <f t="shared" si="832"/>
        <v>0</v>
      </c>
      <c r="V207" s="384">
        <f t="shared" si="833"/>
        <v>216.8</v>
      </c>
      <c r="W207" s="726">
        <f t="shared" si="834"/>
        <v>0</v>
      </c>
      <c r="X207" s="144" t="str">
        <f t="shared" si="835"/>
        <v>JA16</v>
      </c>
      <c r="Y207" s="416">
        <f t="shared" si="836"/>
        <v>1.5</v>
      </c>
      <c r="Z207" s="603" t="s">
        <v>1</v>
      </c>
      <c r="AA207" s="504">
        <f t="shared" si="837"/>
        <v>1.5</v>
      </c>
      <c r="AB207" s="591">
        <f t="shared" si="838"/>
        <v>1.9000000000000021</v>
      </c>
      <c r="AC207" s="592">
        <f t="shared" si="839"/>
        <v>0.1</v>
      </c>
      <c r="AD207" s="592">
        <f t="shared" si="840"/>
        <v>0.15</v>
      </c>
      <c r="AE207" s="593">
        <f t="shared" si="841"/>
        <v>2.15</v>
      </c>
      <c r="AF207" s="604">
        <f t="shared" si="842"/>
        <v>2.5</v>
      </c>
      <c r="AG207" s="605">
        <f t="shared" si="843"/>
        <v>0.7</v>
      </c>
      <c r="AH207" s="595">
        <f t="shared" si="844"/>
        <v>0</v>
      </c>
      <c r="AI207" s="595">
        <f t="shared" si="845"/>
        <v>2.63</v>
      </c>
      <c r="AJ207" s="595">
        <f t="shared" si="846"/>
        <v>1.1399999999999999</v>
      </c>
      <c r="AK207" s="595">
        <f t="shared" si="847"/>
        <v>0</v>
      </c>
      <c r="AL207" s="595">
        <f t="shared" si="848"/>
        <v>0</v>
      </c>
      <c r="AM207" s="596">
        <f t="shared" si="849"/>
        <v>14.84</v>
      </c>
      <c r="AN207" s="732">
        <f t="shared" si="850"/>
        <v>0</v>
      </c>
      <c r="AO207" s="144" t="s">
        <v>23998</v>
      </c>
      <c r="AP207" s="379" t="s">
        <v>23695</v>
      </c>
      <c r="AQ207" s="453" t="s">
        <v>23999</v>
      </c>
      <c r="AR207" s="416">
        <v>1</v>
      </c>
      <c r="AS207" s="504"/>
      <c r="AT207" s="504"/>
      <c r="AU207" s="142">
        <v>40</v>
      </c>
      <c r="AV207" s="416">
        <f t="shared" si="851"/>
        <v>1.7</v>
      </c>
      <c r="AW207" s="603" t="s">
        <v>1</v>
      </c>
      <c r="AX207" s="504">
        <f t="shared" si="852"/>
        <v>1.7</v>
      </c>
      <c r="AY207" s="384">
        <f t="shared" si="853"/>
        <v>38.299999999999997</v>
      </c>
      <c r="AZ207" s="384">
        <f t="shared" si="854"/>
        <v>0.2</v>
      </c>
      <c r="BA207" s="384">
        <f t="shared" si="855"/>
        <v>1.9</v>
      </c>
      <c r="BB207" s="382">
        <f t="shared" si="856"/>
        <v>27.92</v>
      </c>
      <c r="BC207" s="265">
        <f t="shared" si="857"/>
        <v>0</v>
      </c>
      <c r="BD207" s="265">
        <f t="shared" si="858"/>
        <v>171.73</v>
      </c>
      <c r="BE207" s="265">
        <f t="shared" si="859"/>
        <v>43.32</v>
      </c>
      <c r="BF207" s="607">
        <f t="shared" si="860"/>
        <v>2.1500000000000021</v>
      </c>
      <c r="BG207" s="607">
        <f t="shared" si="861"/>
        <v>0</v>
      </c>
      <c r="BH207" s="607">
        <f t="shared" si="862"/>
        <v>6.21</v>
      </c>
      <c r="BI207" s="607">
        <f t="shared" si="863"/>
        <v>0</v>
      </c>
      <c r="BJ207" s="116">
        <f t="shared" si="864"/>
        <v>94.28</v>
      </c>
      <c r="BK207" s="95"/>
    </row>
    <row r="208" spans="1:63" ht="14.25" x14ac:dyDescent="0.3">
      <c r="A208" s="144" t="s">
        <v>23999</v>
      </c>
      <c r="B208" s="379" t="s">
        <v>23695</v>
      </c>
      <c r="C208" s="145" t="s">
        <v>24000</v>
      </c>
      <c r="D208" s="416">
        <v>1</v>
      </c>
      <c r="E208" s="504"/>
      <c r="F208" s="504"/>
      <c r="G208" s="416" t="s">
        <v>23864</v>
      </c>
      <c r="H208" s="142">
        <v>40</v>
      </c>
      <c r="I208" s="143">
        <v>1.929000000000002</v>
      </c>
      <c r="J208" s="143">
        <v>1.929000000000002</v>
      </c>
      <c r="K208" s="452">
        <v>0.41899999999999998</v>
      </c>
      <c r="L208" s="382">
        <f t="shared" si="823"/>
        <v>1.93</v>
      </c>
      <c r="M208" s="383">
        <f t="shared" si="824"/>
        <v>0.1</v>
      </c>
      <c r="N208" s="383">
        <f t="shared" si="825"/>
        <v>0.2</v>
      </c>
      <c r="O208" s="382">
        <f t="shared" si="826"/>
        <v>2.23</v>
      </c>
      <c r="P208" s="382">
        <f t="shared" si="827"/>
        <v>1.9</v>
      </c>
      <c r="Q208" s="385">
        <f t="shared" si="828"/>
        <v>0</v>
      </c>
      <c r="R208" s="385">
        <f t="shared" si="829"/>
        <v>114</v>
      </c>
      <c r="S208" s="385">
        <f t="shared" si="830"/>
        <v>55.48</v>
      </c>
      <c r="T208" s="385">
        <f t="shared" si="831"/>
        <v>0</v>
      </c>
      <c r="U208" s="385">
        <f t="shared" si="832"/>
        <v>0</v>
      </c>
      <c r="V208" s="384">
        <f t="shared" si="833"/>
        <v>218.4</v>
      </c>
      <c r="W208" s="726">
        <f t="shared" si="834"/>
        <v>0</v>
      </c>
      <c r="X208" s="144" t="str">
        <f t="shared" si="835"/>
        <v>JA17</v>
      </c>
      <c r="Y208" s="416">
        <f t="shared" si="836"/>
        <v>1.5</v>
      </c>
      <c r="Z208" s="603" t="s">
        <v>1</v>
      </c>
      <c r="AA208" s="504">
        <f t="shared" si="837"/>
        <v>1.5</v>
      </c>
      <c r="AB208" s="591">
        <f t="shared" si="838"/>
        <v>1.929000000000002</v>
      </c>
      <c r="AC208" s="592">
        <f t="shared" si="839"/>
        <v>0.1</v>
      </c>
      <c r="AD208" s="592">
        <f t="shared" si="840"/>
        <v>0.15</v>
      </c>
      <c r="AE208" s="593">
        <f t="shared" si="841"/>
        <v>2.1800000000000002</v>
      </c>
      <c r="AF208" s="604">
        <f t="shared" si="842"/>
        <v>2.5</v>
      </c>
      <c r="AG208" s="605">
        <f t="shared" si="843"/>
        <v>0.7</v>
      </c>
      <c r="AH208" s="595">
        <f t="shared" si="844"/>
        <v>0</v>
      </c>
      <c r="AI208" s="595">
        <f t="shared" si="845"/>
        <v>2.63</v>
      </c>
      <c r="AJ208" s="595">
        <f t="shared" si="846"/>
        <v>1.19</v>
      </c>
      <c r="AK208" s="595">
        <f t="shared" si="847"/>
        <v>0</v>
      </c>
      <c r="AL208" s="595">
        <f t="shared" si="848"/>
        <v>0</v>
      </c>
      <c r="AM208" s="596">
        <f t="shared" si="849"/>
        <v>15.01</v>
      </c>
      <c r="AN208" s="732">
        <f t="shared" si="850"/>
        <v>0</v>
      </c>
      <c r="AO208" s="144" t="s">
        <v>23999</v>
      </c>
      <c r="AP208" s="379" t="s">
        <v>23695</v>
      </c>
      <c r="AQ208" s="453" t="s">
        <v>24000</v>
      </c>
      <c r="AR208" s="416">
        <v>1</v>
      </c>
      <c r="AS208" s="504"/>
      <c r="AT208" s="504"/>
      <c r="AU208" s="142">
        <v>40</v>
      </c>
      <c r="AV208" s="416">
        <f t="shared" si="851"/>
        <v>1.7</v>
      </c>
      <c r="AW208" s="603" t="s">
        <v>1</v>
      </c>
      <c r="AX208" s="504">
        <f t="shared" si="852"/>
        <v>1.7</v>
      </c>
      <c r="AY208" s="384">
        <f t="shared" si="853"/>
        <v>38.299999999999997</v>
      </c>
      <c r="AZ208" s="384">
        <f t="shared" si="854"/>
        <v>0.2</v>
      </c>
      <c r="BA208" s="384">
        <f t="shared" si="855"/>
        <v>1.9</v>
      </c>
      <c r="BB208" s="382">
        <f t="shared" si="856"/>
        <v>27.92</v>
      </c>
      <c r="BC208" s="265">
        <f t="shared" si="857"/>
        <v>0</v>
      </c>
      <c r="BD208" s="265">
        <f t="shared" si="858"/>
        <v>173.29999999999998</v>
      </c>
      <c r="BE208" s="265">
        <f t="shared" si="859"/>
        <v>43.32</v>
      </c>
      <c r="BF208" s="607">
        <f t="shared" si="860"/>
        <v>2.179000000000002</v>
      </c>
      <c r="BG208" s="607">
        <f t="shared" si="861"/>
        <v>5.0000000000000266E-2</v>
      </c>
      <c r="BH208" s="607">
        <f t="shared" si="862"/>
        <v>6.3</v>
      </c>
      <c r="BI208" s="607">
        <f t="shared" si="863"/>
        <v>0.03</v>
      </c>
      <c r="BJ208" s="116">
        <f t="shared" si="864"/>
        <v>95.73</v>
      </c>
      <c r="BK208" s="95"/>
    </row>
    <row r="209" spans="1:63" ht="14.25" x14ac:dyDescent="0.3">
      <c r="A209" s="144" t="s">
        <v>24000</v>
      </c>
      <c r="B209" s="379" t="s">
        <v>23695</v>
      </c>
      <c r="C209" s="145" t="s">
        <v>24001</v>
      </c>
      <c r="D209" s="416">
        <v>1</v>
      </c>
      <c r="E209" s="504"/>
      <c r="F209" s="504"/>
      <c r="G209" s="416" t="s">
        <v>23864</v>
      </c>
      <c r="H209" s="142">
        <v>40</v>
      </c>
      <c r="I209" s="143">
        <v>2.347999999999999</v>
      </c>
      <c r="J209" s="143">
        <v>2.1789999999999985</v>
      </c>
      <c r="K209" s="452">
        <v>0</v>
      </c>
      <c r="L209" s="382">
        <f t="shared" si="823"/>
        <v>2.2599999999999998</v>
      </c>
      <c r="M209" s="383">
        <f t="shared" si="824"/>
        <v>0.1</v>
      </c>
      <c r="N209" s="383">
        <f t="shared" si="825"/>
        <v>0.2</v>
      </c>
      <c r="O209" s="382">
        <f t="shared" si="826"/>
        <v>2.56</v>
      </c>
      <c r="P209" s="382">
        <f t="shared" si="827"/>
        <v>1.9</v>
      </c>
      <c r="Q209" s="385">
        <f t="shared" si="828"/>
        <v>0</v>
      </c>
      <c r="R209" s="385">
        <f t="shared" si="829"/>
        <v>114</v>
      </c>
      <c r="S209" s="385">
        <f t="shared" si="830"/>
        <v>80.56</v>
      </c>
      <c r="T209" s="385">
        <f t="shared" si="831"/>
        <v>0</v>
      </c>
      <c r="U209" s="385">
        <f t="shared" si="832"/>
        <v>0</v>
      </c>
      <c r="V209" s="384">
        <f t="shared" si="833"/>
        <v>244.8</v>
      </c>
      <c r="W209" s="726">
        <f t="shared" si="834"/>
        <v>0</v>
      </c>
      <c r="X209" s="144" t="str">
        <f t="shared" si="835"/>
        <v>JA18</v>
      </c>
      <c r="Y209" s="416">
        <f t="shared" si="836"/>
        <v>1.5</v>
      </c>
      <c r="Z209" s="603" t="s">
        <v>1</v>
      </c>
      <c r="AA209" s="504">
        <f t="shared" si="837"/>
        <v>1.5</v>
      </c>
      <c r="AB209" s="591">
        <f t="shared" si="838"/>
        <v>2.347999999999999</v>
      </c>
      <c r="AC209" s="592">
        <f t="shared" si="839"/>
        <v>0.1</v>
      </c>
      <c r="AD209" s="592">
        <f t="shared" si="840"/>
        <v>0.15</v>
      </c>
      <c r="AE209" s="593">
        <f t="shared" si="841"/>
        <v>2.6</v>
      </c>
      <c r="AF209" s="604">
        <f t="shared" si="842"/>
        <v>2.6</v>
      </c>
      <c r="AG209" s="605">
        <f t="shared" si="843"/>
        <v>0.7</v>
      </c>
      <c r="AH209" s="595">
        <f t="shared" si="844"/>
        <v>0</v>
      </c>
      <c r="AI209" s="595">
        <f t="shared" si="845"/>
        <v>2.73</v>
      </c>
      <c r="AJ209" s="595">
        <f t="shared" si="846"/>
        <v>2</v>
      </c>
      <c r="AK209" s="595">
        <f t="shared" si="847"/>
        <v>0</v>
      </c>
      <c r="AL209" s="595">
        <f t="shared" si="848"/>
        <v>0</v>
      </c>
      <c r="AM209" s="596">
        <f t="shared" si="849"/>
        <v>17.36</v>
      </c>
      <c r="AN209" s="732">
        <f t="shared" si="850"/>
        <v>0</v>
      </c>
      <c r="AO209" s="144" t="s">
        <v>24000</v>
      </c>
      <c r="AP209" s="379" t="s">
        <v>23695</v>
      </c>
      <c r="AQ209" s="453" t="s">
        <v>24001</v>
      </c>
      <c r="AR209" s="416">
        <v>1</v>
      </c>
      <c r="AS209" s="504"/>
      <c r="AT209" s="504"/>
      <c r="AU209" s="142">
        <v>40</v>
      </c>
      <c r="AV209" s="416">
        <f t="shared" si="851"/>
        <v>1.7</v>
      </c>
      <c r="AW209" s="603" t="s">
        <v>1</v>
      </c>
      <c r="AX209" s="504">
        <f t="shared" si="852"/>
        <v>1.7</v>
      </c>
      <c r="AY209" s="384">
        <f t="shared" si="853"/>
        <v>38.299999999999997</v>
      </c>
      <c r="AZ209" s="384">
        <f t="shared" si="854"/>
        <v>0.2</v>
      </c>
      <c r="BA209" s="384">
        <f t="shared" si="855"/>
        <v>1.9</v>
      </c>
      <c r="BB209" s="382">
        <f t="shared" si="856"/>
        <v>27.92</v>
      </c>
      <c r="BC209" s="265">
        <f t="shared" si="857"/>
        <v>0</v>
      </c>
      <c r="BD209" s="265">
        <f t="shared" si="858"/>
        <v>199.29</v>
      </c>
      <c r="BE209" s="265">
        <f t="shared" si="859"/>
        <v>43.32</v>
      </c>
      <c r="BF209" s="607">
        <f t="shared" si="860"/>
        <v>2.35</v>
      </c>
      <c r="BG209" s="607">
        <f t="shared" si="861"/>
        <v>0.29799999999999915</v>
      </c>
      <c r="BH209" s="607">
        <f t="shared" si="862"/>
        <v>6.79</v>
      </c>
      <c r="BI209" s="607">
        <f t="shared" si="863"/>
        <v>0.19</v>
      </c>
      <c r="BJ209" s="116">
        <f t="shared" si="864"/>
        <v>121.07</v>
      </c>
      <c r="BK209" s="95"/>
    </row>
    <row r="210" spans="1:63" ht="14.25" x14ac:dyDescent="0.3">
      <c r="A210" s="144" t="s">
        <v>24001</v>
      </c>
      <c r="B210" s="379" t="s">
        <v>23695</v>
      </c>
      <c r="C210" s="145" t="s">
        <v>24002</v>
      </c>
      <c r="D210" s="416">
        <v>1</v>
      </c>
      <c r="E210" s="504"/>
      <c r="F210" s="504"/>
      <c r="G210" s="416" t="s">
        <v>23864</v>
      </c>
      <c r="H210" s="142">
        <v>40</v>
      </c>
      <c r="I210" s="143">
        <v>2.1789999999999985</v>
      </c>
      <c r="J210" s="143">
        <v>2.0109999999999957</v>
      </c>
      <c r="K210" s="452">
        <v>0</v>
      </c>
      <c r="L210" s="382">
        <f t="shared" si="823"/>
        <v>2.1</v>
      </c>
      <c r="M210" s="383">
        <f t="shared" si="824"/>
        <v>0.1</v>
      </c>
      <c r="N210" s="383">
        <f t="shared" si="825"/>
        <v>0.2</v>
      </c>
      <c r="O210" s="382">
        <f t="shared" si="826"/>
        <v>2.4000000000000004</v>
      </c>
      <c r="P210" s="382">
        <f t="shared" si="827"/>
        <v>1.9</v>
      </c>
      <c r="Q210" s="385">
        <f t="shared" si="828"/>
        <v>0</v>
      </c>
      <c r="R210" s="385">
        <f t="shared" si="829"/>
        <v>114</v>
      </c>
      <c r="S210" s="385">
        <f t="shared" si="830"/>
        <v>68.400000000000006</v>
      </c>
      <c r="T210" s="385">
        <f t="shared" si="831"/>
        <v>0</v>
      </c>
      <c r="U210" s="385">
        <f t="shared" si="832"/>
        <v>0</v>
      </c>
      <c r="V210" s="384">
        <f t="shared" si="833"/>
        <v>232</v>
      </c>
      <c r="W210" s="726">
        <f t="shared" si="834"/>
        <v>0</v>
      </c>
      <c r="X210" s="144" t="str">
        <f t="shared" si="835"/>
        <v>JA19</v>
      </c>
      <c r="Y210" s="416">
        <f t="shared" si="836"/>
        <v>1.5</v>
      </c>
      <c r="Z210" s="603" t="s">
        <v>1</v>
      </c>
      <c r="AA210" s="504">
        <f t="shared" si="837"/>
        <v>1.5</v>
      </c>
      <c r="AB210" s="591">
        <f t="shared" si="838"/>
        <v>2.1789999999999985</v>
      </c>
      <c r="AC210" s="592">
        <f t="shared" si="839"/>
        <v>0.1</v>
      </c>
      <c r="AD210" s="592">
        <f t="shared" si="840"/>
        <v>0.15</v>
      </c>
      <c r="AE210" s="593">
        <f t="shared" si="841"/>
        <v>2.4300000000000002</v>
      </c>
      <c r="AF210" s="604">
        <f t="shared" si="842"/>
        <v>2.6</v>
      </c>
      <c r="AG210" s="605">
        <f t="shared" si="843"/>
        <v>0.7</v>
      </c>
      <c r="AH210" s="595">
        <f t="shared" si="844"/>
        <v>0</v>
      </c>
      <c r="AI210" s="595">
        <f t="shared" si="845"/>
        <v>2.73</v>
      </c>
      <c r="AJ210" s="595">
        <f t="shared" si="846"/>
        <v>1.69</v>
      </c>
      <c r="AK210" s="595">
        <f t="shared" si="847"/>
        <v>0</v>
      </c>
      <c r="AL210" s="595">
        <f t="shared" si="848"/>
        <v>0</v>
      </c>
      <c r="AM210" s="596">
        <f t="shared" si="849"/>
        <v>16.41</v>
      </c>
      <c r="AN210" s="732">
        <f t="shared" si="850"/>
        <v>0</v>
      </c>
      <c r="AO210" s="144" t="s">
        <v>24001</v>
      </c>
      <c r="AP210" s="379" t="s">
        <v>23695</v>
      </c>
      <c r="AQ210" s="453" t="s">
        <v>24002</v>
      </c>
      <c r="AR210" s="416">
        <v>1</v>
      </c>
      <c r="AS210" s="504"/>
      <c r="AT210" s="504"/>
      <c r="AU210" s="142">
        <v>40</v>
      </c>
      <c r="AV210" s="416">
        <f t="shared" si="851"/>
        <v>1.7</v>
      </c>
      <c r="AW210" s="603" t="s">
        <v>1</v>
      </c>
      <c r="AX210" s="504">
        <f t="shared" si="852"/>
        <v>1.7</v>
      </c>
      <c r="AY210" s="384">
        <f t="shared" si="853"/>
        <v>38.299999999999997</v>
      </c>
      <c r="AZ210" s="384">
        <f t="shared" si="854"/>
        <v>0.2</v>
      </c>
      <c r="BA210" s="384">
        <f t="shared" si="855"/>
        <v>1.9</v>
      </c>
      <c r="BB210" s="382">
        <f t="shared" si="856"/>
        <v>27.92</v>
      </c>
      <c r="BC210" s="265">
        <f t="shared" si="857"/>
        <v>0</v>
      </c>
      <c r="BD210" s="265">
        <f t="shared" si="858"/>
        <v>186.82</v>
      </c>
      <c r="BE210" s="265">
        <f t="shared" si="859"/>
        <v>43.32</v>
      </c>
      <c r="BF210" s="607">
        <f t="shared" si="860"/>
        <v>2.35</v>
      </c>
      <c r="BG210" s="607">
        <f t="shared" si="861"/>
        <v>0.12899999999999867</v>
      </c>
      <c r="BH210" s="607">
        <f t="shared" si="862"/>
        <v>6.79</v>
      </c>
      <c r="BI210" s="607">
        <f t="shared" si="863"/>
        <v>0.08</v>
      </c>
      <c r="BJ210" s="116">
        <f t="shared" si="864"/>
        <v>108.71</v>
      </c>
      <c r="BK210" s="95"/>
    </row>
    <row r="211" spans="1:63" ht="14.25" x14ac:dyDescent="0.3">
      <c r="A211" s="144" t="s">
        <v>24002</v>
      </c>
      <c r="B211" s="379" t="s">
        <v>23695</v>
      </c>
      <c r="C211" s="145" t="s">
        <v>24003</v>
      </c>
      <c r="D211" s="416">
        <v>2</v>
      </c>
      <c r="E211" s="504" t="s">
        <v>1</v>
      </c>
      <c r="F211" s="504">
        <v>1</v>
      </c>
      <c r="G211" s="416" t="s">
        <v>25017</v>
      </c>
      <c r="H211" s="142">
        <v>39</v>
      </c>
      <c r="I211" s="143">
        <v>2.0109999999999957</v>
      </c>
      <c r="J211" s="143">
        <v>1.7642999999999951</v>
      </c>
      <c r="K211" s="452">
        <v>0</v>
      </c>
      <c r="L211" s="382">
        <f t="shared" si="823"/>
        <v>1.89</v>
      </c>
      <c r="M211" s="383">
        <f t="shared" si="824"/>
        <v>0.15</v>
      </c>
      <c r="N211" s="383">
        <f t="shared" si="825"/>
        <v>0.5</v>
      </c>
      <c r="O211" s="382">
        <f t="shared" si="826"/>
        <v>2.54</v>
      </c>
      <c r="P211" s="382">
        <f t="shared" si="827"/>
        <v>3</v>
      </c>
      <c r="Q211" s="385">
        <f t="shared" si="828"/>
        <v>0</v>
      </c>
      <c r="R211" s="385">
        <f t="shared" si="829"/>
        <v>175.5</v>
      </c>
      <c r="S211" s="385">
        <f t="shared" si="830"/>
        <v>121.68</v>
      </c>
      <c r="T211" s="385">
        <f t="shared" si="831"/>
        <v>0</v>
      </c>
      <c r="U211" s="385">
        <f t="shared" si="832"/>
        <v>0</v>
      </c>
      <c r="V211" s="384">
        <f t="shared" si="833"/>
        <v>237.12</v>
      </c>
      <c r="W211" s="726">
        <f t="shared" si="834"/>
        <v>0</v>
      </c>
      <c r="X211" s="144" t="str">
        <f t="shared" si="835"/>
        <v>JA20</v>
      </c>
      <c r="Y211" s="416">
        <f t="shared" si="836"/>
        <v>2</v>
      </c>
      <c r="Z211" s="603" t="s">
        <v>1</v>
      </c>
      <c r="AA211" s="504">
        <f t="shared" si="837"/>
        <v>2</v>
      </c>
      <c r="AB211" s="591">
        <f t="shared" si="838"/>
        <v>2.0109999999999957</v>
      </c>
      <c r="AC211" s="592">
        <f t="shared" si="839"/>
        <v>0.15</v>
      </c>
      <c r="AD211" s="592">
        <f t="shared" si="840"/>
        <v>0.15</v>
      </c>
      <c r="AE211" s="593">
        <f t="shared" si="841"/>
        <v>2.31</v>
      </c>
      <c r="AF211" s="604">
        <f t="shared" si="842"/>
        <v>3.1</v>
      </c>
      <c r="AG211" s="605">
        <f t="shared" si="843"/>
        <v>0.10000000000000009</v>
      </c>
      <c r="AH211" s="595">
        <f t="shared" si="844"/>
        <v>0</v>
      </c>
      <c r="AI211" s="595">
        <f t="shared" si="845"/>
        <v>0.47</v>
      </c>
      <c r="AJ211" s="595">
        <f t="shared" si="846"/>
        <v>0.25</v>
      </c>
      <c r="AK211" s="595">
        <f t="shared" si="847"/>
        <v>0</v>
      </c>
      <c r="AL211" s="595">
        <f t="shared" si="848"/>
        <v>0</v>
      </c>
      <c r="AM211" s="596">
        <f t="shared" si="849"/>
        <v>2.25</v>
      </c>
      <c r="AN211" s="732">
        <f t="shared" si="850"/>
        <v>0</v>
      </c>
      <c r="AO211" s="144" t="s">
        <v>24002</v>
      </c>
      <c r="AP211" s="379" t="s">
        <v>23695</v>
      </c>
      <c r="AQ211" s="453" t="s">
        <v>24003</v>
      </c>
      <c r="AR211" s="416">
        <v>2</v>
      </c>
      <c r="AS211" s="504" t="s">
        <v>1</v>
      </c>
      <c r="AT211" s="504">
        <v>1</v>
      </c>
      <c r="AU211" s="142">
        <v>39</v>
      </c>
      <c r="AV211" s="416">
        <f t="shared" si="851"/>
        <v>2.2000000000000002</v>
      </c>
      <c r="AW211" s="603" t="s">
        <v>1</v>
      </c>
      <c r="AX211" s="504">
        <f t="shared" si="852"/>
        <v>2.2000000000000002</v>
      </c>
      <c r="AY211" s="384">
        <f t="shared" si="853"/>
        <v>36.799999999999997</v>
      </c>
      <c r="AZ211" s="384">
        <f t="shared" si="854"/>
        <v>0.5</v>
      </c>
      <c r="BA211" s="384">
        <f t="shared" si="855"/>
        <v>3</v>
      </c>
      <c r="BB211" s="382">
        <f t="shared" si="856"/>
        <v>0</v>
      </c>
      <c r="BC211" s="265">
        <f t="shared" si="857"/>
        <v>55.2</v>
      </c>
      <c r="BD211" s="265">
        <f t="shared" si="858"/>
        <v>297.90000000000003</v>
      </c>
      <c r="BE211" s="265">
        <f t="shared" si="859"/>
        <v>110.03</v>
      </c>
      <c r="BF211" s="607">
        <f t="shared" si="860"/>
        <v>2.35</v>
      </c>
      <c r="BG211" s="607">
        <f t="shared" si="861"/>
        <v>1.099999999999568E-2</v>
      </c>
      <c r="BH211" s="607">
        <f t="shared" si="862"/>
        <v>11.37</v>
      </c>
      <c r="BI211" s="607">
        <f t="shared" si="863"/>
        <v>0.01</v>
      </c>
      <c r="BJ211" s="116">
        <f t="shared" si="864"/>
        <v>121.29</v>
      </c>
      <c r="BK211" s="95"/>
    </row>
    <row r="212" spans="1:63" ht="14.25" x14ac:dyDescent="0.3">
      <c r="A212" s="144" t="s">
        <v>24003</v>
      </c>
      <c r="B212" s="379" t="s">
        <v>23695</v>
      </c>
      <c r="C212" s="145" t="s">
        <v>24004</v>
      </c>
      <c r="D212" s="416">
        <v>2</v>
      </c>
      <c r="E212" s="504" t="s">
        <v>1</v>
      </c>
      <c r="F212" s="504">
        <v>1</v>
      </c>
      <c r="G212" s="416" t="s">
        <v>25017</v>
      </c>
      <c r="H212" s="142">
        <v>31</v>
      </c>
      <c r="I212" s="143">
        <v>1.7642999999999951</v>
      </c>
      <c r="J212" s="143">
        <v>1.6938999999999957</v>
      </c>
      <c r="K212" s="452">
        <v>0</v>
      </c>
      <c r="L212" s="382">
        <f t="shared" si="823"/>
        <v>1.73</v>
      </c>
      <c r="M212" s="383">
        <f t="shared" si="824"/>
        <v>0.15</v>
      </c>
      <c r="N212" s="383">
        <f t="shared" si="825"/>
        <v>0.5</v>
      </c>
      <c r="O212" s="382">
        <f t="shared" si="826"/>
        <v>2.38</v>
      </c>
      <c r="P212" s="382">
        <f t="shared" si="827"/>
        <v>3</v>
      </c>
      <c r="Q212" s="385">
        <f t="shared" si="828"/>
        <v>0</v>
      </c>
      <c r="R212" s="385">
        <f t="shared" si="829"/>
        <v>139.5</v>
      </c>
      <c r="S212" s="385">
        <f t="shared" si="830"/>
        <v>81.84</v>
      </c>
      <c r="T212" s="385">
        <f t="shared" si="831"/>
        <v>0</v>
      </c>
      <c r="U212" s="385">
        <f t="shared" si="832"/>
        <v>0</v>
      </c>
      <c r="V212" s="384">
        <f t="shared" si="833"/>
        <v>178.56</v>
      </c>
      <c r="W212" s="726">
        <f t="shared" si="834"/>
        <v>0</v>
      </c>
      <c r="X212" s="144" t="str">
        <f t="shared" si="835"/>
        <v>JA21</v>
      </c>
      <c r="Y212" s="416">
        <f t="shared" si="836"/>
        <v>2</v>
      </c>
      <c r="Z212" s="603" t="s">
        <v>1</v>
      </c>
      <c r="AA212" s="504">
        <f t="shared" si="837"/>
        <v>2</v>
      </c>
      <c r="AB212" s="591">
        <f t="shared" si="838"/>
        <v>1.7642999999999951</v>
      </c>
      <c r="AC212" s="592">
        <f t="shared" si="839"/>
        <v>0.15</v>
      </c>
      <c r="AD212" s="592">
        <f t="shared" si="840"/>
        <v>0.15</v>
      </c>
      <c r="AE212" s="593">
        <f t="shared" si="841"/>
        <v>2.06</v>
      </c>
      <c r="AF212" s="604">
        <f t="shared" si="842"/>
        <v>3</v>
      </c>
      <c r="AG212" s="605">
        <f t="shared" si="843"/>
        <v>0.10000000000000009</v>
      </c>
      <c r="AH212" s="595">
        <f t="shared" si="844"/>
        <v>0</v>
      </c>
      <c r="AI212" s="595">
        <f t="shared" si="845"/>
        <v>0.45</v>
      </c>
      <c r="AJ212" s="595">
        <f t="shared" si="846"/>
        <v>0.17</v>
      </c>
      <c r="AK212" s="595">
        <f t="shared" si="847"/>
        <v>0</v>
      </c>
      <c r="AL212" s="595">
        <f t="shared" si="848"/>
        <v>0</v>
      </c>
      <c r="AM212" s="596">
        <f t="shared" si="849"/>
        <v>2.0499999999999998</v>
      </c>
      <c r="AN212" s="732">
        <f t="shared" si="850"/>
        <v>0</v>
      </c>
      <c r="AO212" s="144" t="s">
        <v>24003</v>
      </c>
      <c r="AP212" s="379" t="s">
        <v>23695</v>
      </c>
      <c r="AQ212" s="453" t="s">
        <v>24004</v>
      </c>
      <c r="AR212" s="416">
        <v>2</v>
      </c>
      <c r="AS212" s="504" t="s">
        <v>1</v>
      </c>
      <c r="AT212" s="504">
        <v>1</v>
      </c>
      <c r="AU212" s="142">
        <v>31</v>
      </c>
      <c r="AV212" s="416">
        <f t="shared" si="851"/>
        <v>2.2000000000000002</v>
      </c>
      <c r="AW212" s="603" t="s">
        <v>1</v>
      </c>
      <c r="AX212" s="504">
        <f t="shared" si="852"/>
        <v>2.2000000000000002</v>
      </c>
      <c r="AY212" s="384">
        <f t="shared" si="853"/>
        <v>28.8</v>
      </c>
      <c r="AZ212" s="384">
        <f t="shared" si="854"/>
        <v>0.5</v>
      </c>
      <c r="BA212" s="384">
        <f t="shared" si="855"/>
        <v>3</v>
      </c>
      <c r="BB212" s="382">
        <f t="shared" si="856"/>
        <v>0</v>
      </c>
      <c r="BC212" s="265">
        <f t="shared" si="857"/>
        <v>43.2</v>
      </c>
      <c r="BD212" s="265">
        <f t="shared" si="858"/>
        <v>221.95999999999998</v>
      </c>
      <c r="BE212" s="265">
        <f t="shared" si="859"/>
        <v>86.11</v>
      </c>
      <c r="BF212" s="607">
        <f t="shared" si="860"/>
        <v>2.0642999999999949</v>
      </c>
      <c r="BG212" s="607">
        <f t="shared" si="861"/>
        <v>0</v>
      </c>
      <c r="BH212" s="607">
        <f t="shared" si="862"/>
        <v>9.99</v>
      </c>
      <c r="BI212" s="607">
        <f t="shared" si="863"/>
        <v>0</v>
      </c>
      <c r="BJ212" s="116">
        <f t="shared" si="864"/>
        <v>82.66</v>
      </c>
      <c r="BK212" s="95"/>
    </row>
    <row r="213" spans="1:63" ht="14.25" x14ac:dyDescent="0.3">
      <c r="A213" s="144" t="s">
        <v>24004</v>
      </c>
      <c r="B213" s="379" t="s">
        <v>23695</v>
      </c>
      <c r="C213" s="145" t="s">
        <v>24005</v>
      </c>
      <c r="D213" s="416">
        <v>2</v>
      </c>
      <c r="E213" s="504" t="s">
        <v>1</v>
      </c>
      <c r="F213" s="504">
        <v>1</v>
      </c>
      <c r="G213" s="416" t="s">
        <v>25017</v>
      </c>
      <c r="H213" s="142">
        <v>30</v>
      </c>
      <c r="I213" s="143">
        <v>1.6938999999999957</v>
      </c>
      <c r="J213" s="143">
        <v>1.9418999999999969</v>
      </c>
      <c r="K213" s="452">
        <v>0</v>
      </c>
      <c r="L213" s="382">
        <f t="shared" si="823"/>
        <v>1.82</v>
      </c>
      <c r="M213" s="383">
        <f t="shared" si="824"/>
        <v>0.15</v>
      </c>
      <c r="N213" s="383">
        <f t="shared" si="825"/>
        <v>0.5</v>
      </c>
      <c r="O213" s="382">
        <f t="shared" si="826"/>
        <v>2.4699999999999998</v>
      </c>
      <c r="P213" s="382">
        <f t="shared" si="827"/>
        <v>3</v>
      </c>
      <c r="Q213" s="385">
        <f t="shared" si="828"/>
        <v>0</v>
      </c>
      <c r="R213" s="385">
        <f t="shared" si="829"/>
        <v>135</v>
      </c>
      <c r="S213" s="385">
        <f t="shared" si="830"/>
        <v>87.3</v>
      </c>
      <c r="T213" s="385">
        <f t="shared" si="831"/>
        <v>0</v>
      </c>
      <c r="U213" s="385">
        <f t="shared" si="832"/>
        <v>0</v>
      </c>
      <c r="V213" s="384">
        <f t="shared" si="833"/>
        <v>178.2</v>
      </c>
      <c r="W213" s="726">
        <f t="shared" si="834"/>
        <v>0</v>
      </c>
      <c r="X213" s="144" t="str">
        <f t="shared" si="835"/>
        <v>JA22</v>
      </c>
      <c r="Y213" s="416">
        <f t="shared" si="836"/>
        <v>2</v>
      </c>
      <c r="Z213" s="603" t="s">
        <v>1</v>
      </c>
      <c r="AA213" s="504">
        <f t="shared" si="837"/>
        <v>2</v>
      </c>
      <c r="AB213" s="591">
        <f t="shared" si="838"/>
        <v>1.6938999999999957</v>
      </c>
      <c r="AC213" s="592">
        <f t="shared" si="839"/>
        <v>0.15</v>
      </c>
      <c r="AD213" s="592">
        <f t="shared" si="840"/>
        <v>0.15</v>
      </c>
      <c r="AE213" s="593">
        <f t="shared" si="841"/>
        <v>1.99</v>
      </c>
      <c r="AF213" s="604">
        <f t="shared" si="842"/>
        <v>3</v>
      </c>
      <c r="AG213" s="605">
        <f t="shared" si="843"/>
        <v>0.10000000000000009</v>
      </c>
      <c r="AH213" s="595">
        <f t="shared" si="844"/>
        <v>0</v>
      </c>
      <c r="AI213" s="595">
        <f t="shared" si="845"/>
        <v>0.45</v>
      </c>
      <c r="AJ213" s="595">
        <f t="shared" si="846"/>
        <v>0.15</v>
      </c>
      <c r="AK213" s="595">
        <f t="shared" si="847"/>
        <v>0</v>
      </c>
      <c r="AL213" s="595">
        <f t="shared" si="848"/>
        <v>0</v>
      </c>
      <c r="AM213" s="596">
        <f t="shared" si="849"/>
        <v>1.99</v>
      </c>
      <c r="AN213" s="732">
        <f t="shared" si="850"/>
        <v>0</v>
      </c>
      <c r="AO213" s="144" t="s">
        <v>24004</v>
      </c>
      <c r="AP213" s="379" t="s">
        <v>23695</v>
      </c>
      <c r="AQ213" s="453" t="s">
        <v>24005</v>
      </c>
      <c r="AR213" s="416">
        <v>2</v>
      </c>
      <c r="AS213" s="504" t="s">
        <v>1</v>
      </c>
      <c r="AT213" s="504">
        <v>1</v>
      </c>
      <c r="AU213" s="142">
        <v>30</v>
      </c>
      <c r="AV213" s="416">
        <f t="shared" si="851"/>
        <v>2.2000000000000002</v>
      </c>
      <c r="AW213" s="603" t="s">
        <v>1</v>
      </c>
      <c r="AX213" s="504">
        <f t="shared" si="852"/>
        <v>2.2000000000000002</v>
      </c>
      <c r="AY213" s="384">
        <f t="shared" si="853"/>
        <v>27.8</v>
      </c>
      <c r="AZ213" s="384">
        <f t="shared" si="854"/>
        <v>0.5</v>
      </c>
      <c r="BA213" s="384">
        <f t="shared" si="855"/>
        <v>3</v>
      </c>
      <c r="BB213" s="382">
        <f t="shared" si="856"/>
        <v>0</v>
      </c>
      <c r="BC213" s="265">
        <f t="shared" si="857"/>
        <v>41.7</v>
      </c>
      <c r="BD213" s="265">
        <f t="shared" si="858"/>
        <v>222.9</v>
      </c>
      <c r="BE213" s="265">
        <f t="shared" si="859"/>
        <v>83.12</v>
      </c>
      <c r="BF213" s="607">
        <f t="shared" si="860"/>
        <v>1.9938999999999956</v>
      </c>
      <c r="BG213" s="607">
        <f t="shared" si="861"/>
        <v>0</v>
      </c>
      <c r="BH213" s="607">
        <f t="shared" si="862"/>
        <v>9.65</v>
      </c>
      <c r="BI213" s="607">
        <f t="shared" si="863"/>
        <v>0</v>
      </c>
      <c r="BJ213" s="116">
        <f t="shared" si="864"/>
        <v>88.43</v>
      </c>
      <c r="BK213" s="95"/>
    </row>
    <row r="214" spans="1:63" ht="14.25" x14ac:dyDescent="0.3">
      <c r="A214" s="144" t="s">
        <v>24005</v>
      </c>
      <c r="B214" s="379" t="s">
        <v>23695</v>
      </c>
      <c r="C214" s="145" t="s">
        <v>24006</v>
      </c>
      <c r="D214" s="416">
        <v>2</v>
      </c>
      <c r="E214" s="504" t="s">
        <v>1</v>
      </c>
      <c r="F214" s="504">
        <v>1</v>
      </c>
      <c r="G214" s="416" t="s">
        <v>25017</v>
      </c>
      <c r="H214" s="142">
        <v>27</v>
      </c>
      <c r="I214" s="143">
        <v>1.9418999999999969</v>
      </c>
      <c r="J214" s="143">
        <v>1.9798999999999971</v>
      </c>
      <c r="K214" s="452">
        <v>0</v>
      </c>
      <c r="L214" s="382">
        <f t="shared" si="823"/>
        <v>1.96</v>
      </c>
      <c r="M214" s="383">
        <f t="shared" si="824"/>
        <v>0.15</v>
      </c>
      <c r="N214" s="383">
        <f t="shared" si="825"/>
        <v>0.5</v>
      </c>
      <c r="O214" s="382">
        <f t="shared" si="826"/>
        <v>2.61</v>
      </c>
      <c r="P214" s="382">
        <f t="shared" si="827"/>
        <v>3</v>
      </c>
      <c r="Q214" s="385">
        <f t="shared" si="828"/>
        <v>0</v>
      </c>
      <c r="R214" s="385">
        <f t="shared" si="829"/>
        <v>121.5</v>
      </c>
      <c r="S214" s="385">
        <f t="shared" si="830"/>
        <v>89.91</v>
      </c>
      <c r="T214" s="385">
        <f t="shared" si="831"/>
        <v>0</v>
      </c>
      <c r="U214" s="385">
        <f t="shared" si="832"/>
        <v>0</v>
      </c>
      <c r="V214" s="384">
        <f t="shared" si="833"/>
        <v>167.94</v>
      </c>
      <c r="W214" s="726">
        <f t="shared" si="834"/>
        <v>0</v>
      </c>
      <c r="X214" s="144" t="str">
        <f t="shared" si="835"/>
        <v>JA23</v>
      </c>
      <c r="Y214" s="416">
        <f t="shared" si="836"/>
        <v>2</v>
      </c>
      <c r="Z214" s="603" t="s">
        <v>1</v>
      </c>
      <c r="AA214" s="504">
        <f t="shared" si="837"/>
        <v>2</v>
      </c>
      <c r="AB214" s="591">
        <f t="shared" si="838"/>
        <v>1.9418999999999969</v>
      </c>
      <c r="AC214" s="592">
        <f t="shared" si="839"/>
        <v>0.15</v>
      </c>
      <c r="AD214" s="592">
        <f t="shared" si="840"/>
        <v>0.15</v>
      </c>
      <c r="AE214" s="593">
        <f t="shared" si="841"/>
        <v>2.2400000000000002</v>
      </c>
      <c r="AF214" s="604">
        <f t="shared" si="842"/>
        <v>3</v>
      </c>
      <c r="AG214" s="605">
        <f t="shared" si="843"/>
        <v>0.10000000000000009</v>
      </c>
      <c r="AH214" s="595">
        <f t="shared" si="844"/>
        <v>0</v>
      </c>
      <c r="AI214" s="595">
        <f t="shared" si="845"/>
        <v>0.45</v>
      </c>
      <c r="AJ214" s="595">
        <f t="shared" si="846"/>
        <v>0.22</v>
      </c>
      <c r="AK214" s="595">
        <f t="shared" si="847"/>
        <v>0</v>
      </c>
      <c r="AL214" s="595">
        <f t="shared" si="848"/>
        <v>0</v>
      </c>
      <c r="AM214" s="596">
        <f t="shared" si="849"/>
        <v>2.19</v>
      </c>
      <c r="AN214" s="732">
        <f t="shared" si="850"/>
        <v>0</v>
      </c>
      <c r="AO214" s="144" t="s">
        <v>24005</v>
      </c>
      <c r="AP214" s="379" t="s">
        <v>23695</v>
      </c>
      <c r="AQ214" s="453" t="s">
        <v>24006</v>
      </c>
      <c r="AR214" s="416">
        <v>2</v>
      </c>
      <c r="AS214" s="504" t="s">
        <v>1</v>
      </c>
      <c r="AT214" s="504">
        <v>1</v>
      </c>
      <c r="AU214" s="142">
        <v>27</v>
      </c>
      <c r="AV214" s="416">
        <f t="shared" si="851"/>
        <v>2.2000000000000002</v>
      </c>
      <c r="AW214" s="603" t="s">
        <v>1</v>
      </c>
      <c r="AX214" s="504">
        <f t="shared" si="852"/>
        <v>2.2000000000000002</v>
      </c>
      <c r="AY214" s="384">
        <f t="shared" si="853"/>
        <v>24.8</v>
      </c>
      <c r="AZ214" s="384">
        <f t="shared" si="854"/>
        <v>0.5</v>
      </c>
      <c r="BA214" s="384">
        <f t="shared" si="855"/>
        <v>3</v>
      </c>
      <c r="BB214" s="382">
        <f t="shared" si="856"/>
        <v>0</v>
      </c>
      <c r="BC214" s="265">
        <f t="shared" si="857"/>
        <v>37.200000000000003</v>
      </c>
      <c r="BD214" s="265">
        <f t="shared" si="858"/>
        <v>212.07999999999998</v>
      </c>
      <c r="BE214" s="265">
        <f t="shared" si="859"/>
        <v>74.150000000000006</v>
      </c>
      <c r="BF214" s="607">
        <f t="shared" si="860"/>
        <v>2.2418999999999967</v>
      </c>
      <c r="BG214" s="607">
        <f t="shared" si="861"/>
        <v>5.0000000000000266E-2</v>
      </c>
      <c r="BH214" s="607">
        <f t="shared" si="862"/>
        <v>10.85</v>
      </c>
      <c r="BI214" s="607">
        <f t="shared" si="863"/>
        <v>0.03</v>
      </c>
      <c r="BJ214" s="116">
        <f t="shared" si="864"/>
        <v>89.85</v>
      </c>
      <c r="BK214" s="95"/>
    </row>
    <row r="215" spans="1:63" ht="14.25" x14ac:dyDescent="0.3">
      <c r="A215" s="144" t="s">
        <v>24006</v>
      </c>
      <c r="B215" s="379" t="s">
        <v>23695</v>
      </c>
      <c r="C215" s="145" t="s">
        <v>24007</v>
      </c>
      <c r="D215" s="416">
        <v>2</v>
      </c>
      <c r="E215" s="504" t="s">
        <v>1</v>
      </c>
      <c r="F215" s="504">
        <v>1</v>
      </c>
      <c r="G215" s="416" t="s">
        <v>25017</v>
      </c>
      <c r="H215" s="142">
        <v>13</v>
      </c>
      <c r="I215" s="143">
        <v>1.9798999999999971</v>
      </c>
      <c r="J215" s="143">
        <v>2.013899999999996</v>
      </c>
      <c r="K215" s="452">
        <v>0</v>
      </c>
      <c r="L215" s="382">
        <f t="shared" si="823"/>
        <v>2</v>
      </c>
      <c r="M215" s="383">
        <f t="shared" si="824"/>
        <v>0.15</v>
      </c>
      <c r="N215" s="383">
        <f t="shared" si="825"/>
        <v>0.5</v>
      </c>
      <c r="O215" s="382">
        <f t="shared" si="826"/>
        <v>2.65</v>
      </c>
      <c r="P215" s="382">
        <f t="shared" si="827"/>
        <v>3</v>
      </c>
      <c r="Q215" s="385">
        <f t="shared" si="828"/>
        <v>0</v>
      </c>
      <c r="R215" s="385">
        <f t="shared" si="829"/>
        <v>58.5</v>
      </c>
      <c r="S215" s="385">
        <f t="shared" si="830"/>
        <v>44.85</v>
      </c>
      <c r="T215" s="385">
        <f t="shared" si="831"/>
        <v>0</v>
      </c>
      <c r="U215" s="385">
        <f t="shared" si="832"/>
        <v>0</v>
      </c>
      <c r="V215" s="384">
        <f t="shared" si="833"/>
        <v>81.900000000000006</v>
      </c>
      <c r="W215" s="726">
        <f t="shared" si="834"/>
        <v>0</v>
      </c>
      <c r="X215" s="144" t="str">
        <f t="shared" si="835"/>
        <v>JA24</v>
      </c>
      <c r="Y215" s="416">
        <f t="shared" si="836"/>
        <v>2</v>
      </c>
      <c r="Z215" s="603" t="s">
        <v>1</v>
      </c>
      <c r="AA215" s="504">
        <f t="shared" si="837"/>
        <v>2</v>
      </c>
      <c r="AB215" s="591">
        <f t="shared" si="838"/>
        <v>1.9798999999999971</v>
      </c>
      <c r="AC215" s="592">
        <f t="shared" si="839"/>
        <v>0.15</v>
      </c>
      <c r="AD215" s="592">
        <f t="shared" si="840"/>
        <v>0.15</v>
      </c>
      <c r="AE215" s="593">
        <f t="shared" si="841"/>
        <v>2.2799999999999998</v>
      </c>
      <c r="AF215" s="604">
        <f t="shared" si="842"/>
        <v>3</v>
      </c>
      <c r="AG215" s="605">
        <f t="shared" si="843"/>
        <v>0.10000000000000009</v>
      </c>
      <c r="AH215" s="595">
        <f t="shared" si="844"/>
        <v>0</v>
      </c>
      <c r="AI215" s="595">
        <f t="shared" si="845"/>
        <v>0.45</v>
      </c>
      <c r="AJ215" s="595">
        <f t="shared" si="846"/>
        <v>0.23</v>
      </c>
      <c r="AK215" s="595">
        <f t="shared" si="847"/>
        <v>0</v>
      </c>
      <c r="AL215" s="595">
        <f t="shared" si="848"/>
        <v>0</v>
      </c>
      <c r="AM215" s="596">
        <f t="shared" si="849"/>
        <v>2.2200000000000002</v>
      </c>
      <c r="AN215" s="732">
        <f t="shared" si="850"/>
        <v>0</v>
      </c>
      <c r="AO215" s="144" t="s">
        <v>24006</v>
      </c>
      <c r="AP215" s="379" t="s">
        <v>23695</v>
      </c>
      <c r="AQ215" s="453" t="s">
        <v>24007</v>
      </c>
      <c r="AR215" s="416">
        <v>2</v>
      </c>
      <c r="AS215" s="504" t="s">
        <v>1</v>
      </c>
      <c r="AT215" s="504">
        <v>1</v>
      </c>
      <c r="AU215" s="142">
        <v>13</v>
      </c>
      <c r="AV215" s="416">
        <f t="shared" si="851"/>
        <v>2.2000000000000002</v>
      </c>
      <c r="AW215" s="603" t="s">
        <v>1</v>
      </c>
      <c r="AX215" s="504">
        <f t="shared" si="852"/>
        <v>2.2000000000000002</v>
      </c>
      <c r="AY215" s="384">
        <f t="shared" si="853"/>
        <v>10.8</v>
      </c>
      <c r="AZ215" s="384">
        <f t="shared" si="854"/>
        <v>0.5</v>
      </c>
      <c r="BA215" s="384">
        <f t="shared" si="855"/>
        <v>3</v>
      </c>
      <c r="BB215" s="382">
        <f t="shared" si="856"/>
        <v>0</v>
      </c>
      <c r="BC215" s="265">
        <f t="shared" si="857"/>
        <v>16.2</v>
      </c>
      <c r="BD215" s="265">
        <f t="shared" si="858"/>
        <v>104.03</v>
      </c>
      <c r="BE215" s="265">
        <f t="shared" si="859"/>
        <v>32.29</v>
      </c>
      <c r="BF215" s="607">
        <f t="shared" si="860"/>
        <v>2.2798999999999969</v>
      </c>
      <c r="BG215" s="607">
        <f t="shared" si="861"/>
        <v>5.0000000000000266E-2</v>
      </c>
      <c r="BH215" s="607">
        <f t="shared" si="862"/>
        <v>11.03</v>
      </c>
      <c r="BI215" s="607">
        <f t="shared" si="863"/>
        <v>0.03</v>
      </c>
      <c r="BJ215" s="116">
        <f t="shared" si="864"/>
        <v>44.48</v>
      </c>
      <c r="BK215" s="95"/>
    </row>
    <row r="216" spans="1:63" ht="14.25" x14ac:dyDescent="0.3">
      <c r="A216" s="449" t="s">
        <v>24007</v>
      </c>
      <c r="B216" s="146" t="s">
        <v>23695</v>
      </c>
      <c r="C216" s="450" t="s">
        <v>24008</v>
      </c>
      <c r="D216" s="502">
        <v>2</v>
      </c>
      <c r="E216" s="589" t="s">
        <v>1</v>
      </c>
      <c r="F216" s="589">
        <v>1</v>
      </c>
      <c r="G216" s="502" t="s">
        <v>25017</v>
      </c>
      <c r="H216" s="451">
        <v>24</v>
      </c>
      <c r="I216" s="452">
        <v>2.013899999999996</v>
      </c>
      <c r="J216" s="452">
        <v>1.2478999999999978</v>
      </c>
      <c r="K216" s="452">
        <v>0</v>
      </c>
      <c r="L216" s="382">
        <f t="shared" si="823"/>
        <v>1.63</v>
      </c>
      <c r="M216" s="383">
        <f t="shared" si="824"/>
        <v>0.15</v>
      </c>
      <c r="N216" s="383">
        <f t="shared" si="825"/>
        <v>0.5</v>
      </c>
      <c r="O216" s="382">
        <f t="shared" si="826"/>
        <v>2.2799999999999998</v>
      </c>
      <c r="P216" s="382">
        <f t="shared" si="827"/>
        <v>3</v>
      </c>
      <c r="Q216" s="385">
        <f t="shared" si="828"/>
        <v>0</v>
      </c>
      <c r="R216" s="385">
        <f t="shared" si="829"/>
        <v>108</v>
      </c>
      <c r="S216" s="385">
        <f t="shared" si="830"/>
        <v>56.16</v>
      </c>
      <c r="T216" s="385">
        <f t="shared" si="831"/>
        <v>0</v>
      </c>
      <c r="U216" s="385">
        <f t="shared" si="832"/>
        <v>0</v>
      </c>
      <c r="V216" s="384">
        <f t="shared" si="833"/>
        <v>133.44</v>
      </c>
      <c r="W216" s="726">
        <f t="shared" si="834"/>
        <v>0</v>
      </c>
      <c r="X216" s="449" t="str">
        <f t="shared" si="835"/>
        <v>JA25</v>
      </c>
      <c r="Y216" s="502">
        <f t="shared" si="836"/>
        <v>2</v>
      </c>
      <c r="Z216" s="590" t="s">
        <v>1</v>
      </c>
      <c r="AA216" s="589">
        <f t="shared" si="837"/>
        <v>2</v>
      </c>
      <c r="AB216" s="591">
        <f t="shared" si="838"/>
        <v>2.013899999999996</v>
      </c>
      <c r="AC216" s="592">
        <f t="shared" si="839"/>
        <v>0.15</v>
      </c>
      <c r="AD216" s="592">
        <f t="shared" si="840"/>
        <v>0.15</v>
      </c>
      <c r="AE216" s="593">
        <f t="shared" si="841"/>
        <v>2.31</v>
      </c>
      <c r="AF216" s="593">
        <f t="shared" si="842"/>
        <v>3.1</v>
      </c>
      <c r="AG216" s="594">
        <f t="shared" si="843"/>
        <v>0.10000000000000009</v>
      </c>
      <c r="AH216" s="595">
        <f t="shared" si="844"/>
        <v>0</v>
      </c>
      <c r="AI216" s="595">
        <f t="shared" si="845"/>
        <v>0.47</v>
      </c>
      <c r="AJ216" s="595">
        <f t="shared" si="846"/>
        <v>0.25</v>
      </c>
      <c r="AK216" s="595">
        <f t="shared" si="847"/>
        <v>0</v>
      </c>
      <c r="AL216" s="595">
        <f t="shared" si="848"/>
        <v>0</v>
      </c>
      <c r="AM216" s="596">
        <f t="shared" si="849"/>
        <v>2.25</v>
      </c>
      <c r="AN216" s="732">
        <f t="shared" si="850"/>
        <v>0</v>
      </c>
      <c r="AO216" s="449" t="s">
        <v>24007</v>
      </c>
      <c r="AP216" s="146" t="s">
        <v>23695</v>
      </c>
      <c r="AQ216" s="450" t="s">
        <v>24008</v>
      </c>
      <c r="AR216" s="502">
        <v>2</v>
      </c>
      <c r="AS216" s="589" t="s">
        <v>1</v>
      </c>
      <c r="AT216" s="589">
        <v>1</v>
      </c>
      <c r="AU216" s="451">
        <v>24</v>
      </c>
      <c r="AV216" s="502">
        <f t="shared" si="851"/>
        <v>2.2000000000000002</v>
      </c>
      <c r="AW216" s="590" t="s">
        <v>1</v>
      </c>
      <c r="AX216" s="589">
        <f t="shared" si="852"/>
        <v>2.2000000000000002</v>
      </c>
      <c r="AY216" s="384">
        <f t="shared" si="853"/>
        <v>21.8</v>
      </c>
      <c r="AZ216" s="384">
        <f t="shared" si="854"/>
        <v>0.5</v>
      </c>
      <c r="BA216" s="384">
        <f t="shared" si="855"/>
        <v>3</v>
      </c>
      <c r="BB216" s="382">
        <f t="shared" si="856"/>
        <v>0</v>
      </c>
      <c r="BC216" s="265">
        <f t="shared" si="857"/>
        <v>32.700000000000003</v>
      </c>
      <c r="BD216" s="265">
        <f t="shared" si="858"/>
        <v>164.88</v>
      </c>
      <c r="BE216" s="265">
        <f t="shared" si="859"/>
        <v>65.180000000000007</v>
      </c>
      <c r="BF216" s="385">
        <f t="shared" si="860"/>
        <v>2.35</v>
      </c>
      <c r="BG216" s="385">
        <f t="shared" si="861"/>
        <v>1.3899999999996027E-2</v>
      </c>
      <c r="BH216" s="385">
        <f t="shared" si="862"/>
        <v>11.37</v>
      </c>
      <c r="BI216" s="385">
        <f t="shared" si="863"/>
        <v>0.01</v>
      </c>
      <c r="BJ216" s="116">
        <f t="shared" si="864"/>
        <v>55.62</v>
      </c>
      <c r="BK216" s="95"/>
    </row>
    <row r="217" spans="1:63" ht="14.25" x14ac:dyDescent="0.3">
      <c r="A217" s="462"/>
      <c r="B217" s="463"/>
      <c r="C217" s="608"/>
      <c r="D217" s="505"/>
      <c r="E217" s="505"/>
      <c r="F217" s="505"/>
      <c r="G217" s="505"/>
      <c r="H217" s="410"/>
      <c r="I217" s="411"/>
      <c r="J217" s="411"/>
      <c r="K217" s="411"/>
      <c r="L217" s="101"/>
      <c r="M217" s="412"/>
      <c r="N217" s="412"/>
      <c r="O217" s="101"/>
      <c r="P217" s="101"/>
      <c r="Q217" s="414"/>
      <c r="R217" s="414"/>
      <c r="S217" s="414"/>
      <c r="T217" s="414"/>
      <c r="U217" s="414"/>
      <c r="V217" s="413"/>
      <c r="W217" s="725"/>
      <c r="X217" s="462"/>
      <c r="Y217" s="505"/>
      <c r="Z217" s="597"/>
      <c r="AA217" s="505"/>
      <c r="AB217" s="598"/>
      <c r="AC217" s="599"/>
      <c r="AD217" s="599"/>
      <c r="AE217" s="600"/>
      <c r="AF217" s="600"/>
      <c r="AG217" s="597"/>
      <c r="AH217" s="601"/>
      <c r="AI217" s="601"/>
      <c r="AJ217" s="601"/>
      <c r="AK217" s="601"/>
      <c r="AL217" s="601"/>
      <c r="AM217" s="602"/>
      <c r="AN217" s="733"/>
      <c r="AO217" s="462"/>
      <c r="AP217" s="463"/>
      <c r="AQ217" s="608"/>
      <c r="AR217" s="505"/>
      <c r="AS217" s="505"/>
      <c r="AT217" s="505"/>
      <c r="AU217" s="410"/>
      <c r="AV217" s="505"/>
      <c r="AW217" s="597"/>
      <c r="AX217" s="505"/>
      <c r="AY217" s="413"/>
      <c r="AZ217" s="413"/>
      <c r="BA217" s="413"/>
      <c r="BB217" s="101"/>
      <c r="BC217" s="101"/>
      <c r="BD217" s="101"/>
      <c r="BE217" s="101"/>
      <c r="BF217" s="414"/>
      <c r="BG217" s="414"/>
      <c r="BH217" s="414"/>
      <c r="BI217" s="414"/>
      <c r="BJ217" s="415"/>
      <c r="BK217" s="95"/>
    </row>
    <row r="218" spans="1:63" s="122" customFormat="1" ht="14.25" x14ac:dyDescent="0.3">
      <c r="A218" s="402" t="s">
        <v>24572</v>
      </c>
      <c r="B218" s="463"/>
      <c r="C218" s="408"/>
      <c r="D218" s="505"/>
      <c r="E218" s="505"/>
      <c r="F218" s="505"/>
      <c r="G218" s="409"/>
      <c r="H218" s="410"/>
      <c r="I218" s="411"/>
      <c r="J218" s="411"/>
      <c r="K218" s="411"/>
      <c r="L218" s="101"/>
      <c r="M218" s="412"/>
      <c r="N218" s="412"/>
      <c r="O218" s="101"/>
      <c r="P218" s="101"/>
      <c r="Q218" s="414"/>
      <c r="R218" s="414"/>
      <c r="S218" s="414"/>
      <c r="T218" s="414"/>
      <c r="U218" s="414"/>
      <c r="V218" s="413"/>
      <c r="W218" s="725"/>
      <c r="X218" s="739" t="str">
        <f>$A218</f>
        <v>BACIA JB - BACIA JOÃO MENDES</v>
      </c>
      <c r="Y218" s="505"/>
      <c r="Z218" s="597"/>
      <c r="AA218" s="505"/>
      <c r="AB218" s="598"/>
      <c r="AC218" s="599"/>
      <c r="AD218" s="599"/>
      <c r="AE218" s="600"/>
      <c r="AF218" s="600"/>
      <c r="AG218" s="597"/>
      <c r="AH218" s="601"/>
      <c r="AI218" s="601"/>
      <c r="AJ218" s="601"/>
      <c r="AK218" s="601"/>
      <c r="AL218" s="601"/>
      <c r="AM218" s="602"/>
      <c r="AN218" s="733"/>
      <c r="AO218" s="739" t="str">
        <f>$A218</f>
        <v>BACIA JB - BACIA JOÃO MENDES</v>
      </c>
      <c r="AP218" s="463"/>
      <c r="AQ218" s="408"/>
      <c r="AR218" s="505"/>
      <c r="AS218" s="505"/>
      <c r="AT218" s="505"/>
      <c r="AU218" s="410"/>
      <c r="AV218" s="409"/>
      <c r="AW218" s="409"/>
      <c r="AX218" s="409"/>
      <c r="AY218" s="413"/>
      <c r="AZ218" s="413"/>
      <c r="BA218" s="413"/>
      <c r="BB218" s="101"/>
      <c r="BC218" s="101"/>
      <c r="BD218" s="101"/>
      <c r="BE218" s="101"/>
      <c r="BF218" s="101"/>
      <c r="BG218" s="101"/>
      <c r="BH218" s="101"/>
      <c r="BI218" s="101"/>
      <c r="BJ218" s="415"/>
      <c r="BK218" s="95"/>
    </row>
    <row r="219" spans="1:63" s="122" customFormat="1" ht="14.25" x14ac:dyDescent="0.3">
      <c r="A219" s="407" t="s">
        <v>25138</v>
      </c>
      <c r="B219" s="463"/>
      <c r="C219" s="408"/>
      <c r="D219" s="505"/>
      <c r="E219" s="505"/>
      <c r="F219" s="505"/>
      <c r="G219" s="409"/>
      <c r="H219" s="410"/>
      <c r="I219" s="411"/>
      <c r="J219" s="411"/>
      <c r="K219" s="411"/>
      <c r="L219" s="101"/>
      <c r="M219" s="412"/>
      <c r="N219" s="412"/>
      <c r="O219" s="101"/>
      <c r="P219" s="101"/>
      <c r="Q219" s="414"/>
      <c r="R219" s="414"/>
      <c r="S219" s="414"/>
      <c r="T219" s="414"/>
      <c r="U219" s="414"/>
      <c r="V219" s="413"/>
      <c r="W219" s="725"/>
      <c r="X219" s="740" t="str">
        <f>$A219</f>
        <v>Rua dos Cristais</v>
      </c>
      <c r="Y219" s="503"/>
      <c r="Z219" s="503"/>
      <c r="AA219" s="503"/>
      <c r="AB219" s="399"/>
      <c r="AC219" s="399"/>
      <c r="AD219" s="399"/>
      <c r="AE219" s="399"/>
      <c r="AF219" s="404"/>
      <c r="AG219" s="399"/>
      <c r="AH219" s="399"/>
      <c r="AI219" s="399"/>
      <c r="AJ219" s="399"/>
      <c r="AK219" s="399"/>
      <c r="AL219" s="399"/>
      <c r="AM219" s="399"/>
      <c r="AN219" s="401"/>
      <c r="AO219" s="407" t="str">
        <f>$A219</f>
        <v>Rua dos Cristais</v>
      </c>
      <c r="AP219" s="463"/>
      <c r="AQ219" s="408"/>
      <c r="AR219" s="505"/>
      <c r="AS219" s="505"/>
      <c r="AT219" s="505"/>
      <c r="AU219" s="410"/>
      <c r="AV219" s="409"/>
      <c r="AW219" s="409"/>
      <c r="AX219" s="409"/>
      <c r="AY219" s="413"/>
      <c r="AZ219" s="413"/>
      <c r="BA219" s="413"/>
      <c r="BB219" s="101"/>
      <c r="BC219" s="101"/>
      <c r="BD219" s="101"/>
      <c r="BE219" s="101"/>
      <c r="BF219" s="101"/>
      <c r="BG219" s="101"/>
      <c r="BH219" s="101"/>
      <c r="BI219" s="101"/>
      <c r="BJ219" s="415"/>
      <c r="BK219" s="95"/>
    </row>
    <row r="220" spans="1:63" ht="14.25" x14ac:dyDescent="0.3">
      <c r="A220" s="449" t="s">
        <v>25139</v>
      </c>
      <c r="B220" s="146" t="s">
        <v>23695</v>
      </c>
      <c r="C220" s="450" t="s">
        <v>24011</v>
      </c>
      <c r="D220" s="502">
        <v>0.8</v>
      </c>
      <c r="E220" s="589"/>
      <c r="F220" s="589"/>
      <c r="G220" s="502" t="s">
        <v>23865</v>
      </c>
      <c r="H220" s="451">
        <v>6</v>
      </c>
      <c r="I220" s="452">
        <v>1.4969999999999999</v>
      </c>
      <c r="J220" s="452">
        <v>1.6003789473684229</v>
      </c>
      <c r="K220" s="452">
        <v>0</v>
      </c>
      <c r="L220" s="382">
        <f t="shared" ref="L220" si="865">ROUND((I220+J220)/2,2)</f>
        <v>1.55</v>
      </c>
      <c r="M220" s="383">
        <f t="shared" ref="M220" si="866">IF(F220=0,ROUND($D220*10%,2),IF(D220&gt;2.8,0.18,0.15))</f>
        <v>0.08</v>
      </c>
      <c r="N220" s="383">
        <f t="shared" ref="N220" si="867">IF(F220=0,IF(   ROUND($D220/4,2),   IF(ROUND(($D220*1.2)/6,2)&lt;0.1,0.1,ROUND(($D220*1.2)/6,2))),0.5)</f>
        <v>0.16</v>
      </c>
      <c r="O220" s="382">
        <f t="shared" ref="O220" si="868">L220+M220+N220</f>
        <v>1.79</v>
      </c>
      <c r="P220" s="382">
        <f t="shared" ref="P220" si="869">IF(O220&lt;2,(D220+M220*2)+0.6,(D220+M220*2)+0.6+ROUNDUP(O220-2,0)*0.1)</f>
        <v>1.56</v>
      </c>
      <c r="Q220" s="385">
        <f t="shared" ref="Q220" si="870">IF($O220&lt;=$W$4,ROUND(IF($O220&lt;1.5,$O220*$H220*$P220,1.5*$H220*$P220),2),0)</f>
        <v>0</v>
      </c>
      <c r="R220" s="385">
        <f t="shared" ref="R220" si="871">IF($O220&gt;$W$4,ROUND(IF($O220&lt;1.5,$O220*$H220*$P220,1.5*$H220*$P220),2),0)</f>
        <v>14.04</v>
      </c>
      <c r="S220" s="385">
        <f t="shared" ref="S220" si="872">IF($O220&gt;$W$4,ROUND(IF($O220&lt;1.5,0,IF($O220&gt;3,1.5*$H220*$P220,($O220-1.5)*$H220*$P220)),2),0)</f>
        <v>2.71</v>
      </c>
      <c r="T220" s="385">
        <f t="shared" ref="T220" si="873">IF($O220&gt;$W$4,ROUND(IF($O220&lt;3,0,IF($O220&gt;4.5,1.5*$H220*$P220,($O220-3)*$H220*$P220)),2),0)</f>
        <v>0</v>
      </c>
      <c r="U220" s="385">
        <f t="shared" ref="U220" si="874">IF($O220&gt;$W$4,ROUND(IF($O220&lt;4.5,0,IF($O220&gt;6,($O220-4.5)*$H220*$P220,($O220-4.5)*$H220*$P220)),2),0)</f>
        <v>0</v>
      </c>
      <c r="V220" s="384">
        <f t="shared" ref="V220" si="875">IF($O220&gt;$W$4, IF( $O220&lt;=4,   ROUND($H220*($O220+0.5)*2,2),   0),0)</f>
        <v>27.48</v>
      </c>
      <c r="W220" s="726">
        <f t="shared" ref="W220" si="876">IF($O220&gt;$W$4, IF( $O220&gt;4,   ROUND($H220*($O220+0.5)*2,2),   0),0)</f>
        <v>0</v>
      </c>
      <c r="X220" s="449" t="str">
        <f t="shared" ref="X220" si="877">A220</f>
        <v>JB20-2-1</v>
      </c>
      <c r="Y220" s="502">
        <f t="shared" ref="Y220" si="878">IF($D220=0.4,1.2,IF($D220=0.6,1.2,IF($D220=0.8,1.3,IF($D220=1,1.5,IF($D220=1.2,1.7,IF($D220&lt;=2,2,"--"))))))</f>
        <v>1.3</v>
      </c>
      <c r="Z220" s="590" t="s">
        <v>1</v>
      </c>
      <c r="AA220" s="589">
        <f t="shared" ref="AA220" si="879">Y220</f>
        <v>1.3</v>
      </c>
      <c r="AB220" s="591">
        <f t="shared" ref="AB220" si="880">IF($Y220="--","--",I220)</f>
        <v>1.4969999999999999</v>
      </c>
      <c r="AC220" s="592">
        <f t="shared" ref="AC220" si="881">IF($Y220="--","--",IF(D220&gt;1.5,0.15,ROUND($D220*10%,2)))</f>
        <v>0.08</v>
      </c>
      <c r="AD220" s="592">
        <f t="shared" ref="AD220" si="882">IF($Y220="--","--",0.15)</f>
        <v>0.15</v>
      </c>
      <c r="AE220" s="593">
        <f t="shared" ref="AE220" si="883">IF($Y220="--","--",ROUND(AB220+AC220+AD220,2))</f>
        <v>1.73</v>
      </c>
      <c r="AF220" s="593">
        <f t="shared" ref="AF220" si="884">IF($Y220="--","--",IF($AB220&lt;=2,$Y220+1,($Y220+1)+ROUNDUP($AB220-2,0)*0.1))</f>
        <v>2.2999999999999998</v>
      </c>
      <c r="AG220" s="594">
        <f t="shared" ref="AG220" si="885">IF($D220=0.4,0.92,IF($D220=0.6,0.68,IF($D220=0.8,0.74,IF($D220=1,0.7,IF($D220=1.2,0.66,IF($D220=1.5,0.6,IF($D220&lt;=2,(2.4-(D220+0.3)),"--")))))))</f>
        <v>0.74</v>
      </c>
      <c r="AH220" s="595">
        <f t="shared" ref="AH220" si="886">IF($Y220="--","--",IF($AE220&lt;=$W$4,ROUND(IF($AE220&lt;1.5,$AE220*$AF220*$AG220,1.5*$AF220*$AG220),2),0))</f>
        <v>0</v>
      </c>
      <c r="AI220" s="595">
        <f t="shared" ref="AI220" si="887">IF($Y220="--","--",IF($AE220&gt;$W$4,ROUND(IF($AE220&lt;1.5,$AE220*$AF220*$AG220,1.5*$AF220*$AG220),2),0))</f>
        <v>2.5499999999999998</v>
      </c>
      <c r="AJ220" s="595">
        <f t="shared" ref="AJ220" si="888">IF($Y220="--","--",IF($AE220&gt;$W$4,ROUND(IF($AE220&lt;1.5,0,IF($AE220&gt;3,1.5*$AF220*$AG220,($AE220-1.5)*$AF220*$AG220)),2),0))</f>
        <v>0.39</v>
      </c>
      <c r="AK220" s="595">
        <f t="shared" ref="AK220" si="889">IF($Y220="--","--",IF($AE220&gt;$W$4,ROUND(IF($AE220&lt;3,0,IF($AE220&gt;4.5,1.5*$AF220*$AG220,($AE220-3)*$AF220*$AG220)),2),0))</f>
        <v>0</v>
      </c>
      <c r="AL220" s="595">
        <f t="shared" ref="AL220" si="890">IF($Y220="--","--",IF($AE220&gt;$W$4,ROUND(IF($AE220&lt;4.5,0,IF($AE220&gt;6,($AE220-4.5)*$AF220*$AG220,($AE220-4.5)*$AF220*$AG220)),2),0))</f>
        <v>0</v>
      </c>
      <c r="AM220" s="596">
        <f t="shared" ref="AM220" si="891">IF($Y220="--","--",IF($AE220&gt;$W$4, IF( $AE220&lt;=4,   ROUND(($AG220*4)*($AE220+0.5)*2,2),   0),0))</f>
        <v>13.2</v>
      </c>
      <c r="AN220" s="732">
        <f t="shared" ref="AN220" si="892">IF($Y220="--","--",IF($AE220&gt;$W$4, IF( $AE220&gt;4,   ROUND(($AG220*4)*($AE220+0.5)*2,2),   0),0))</f>
        <v>0</v>
      </c>
      <c r="AO220" s="449" t="str">
        <f t="shared" ref="AO220" si="893">A220</f>
        <v>JB20-2-1</v>
      </c>
      <c r="AP220" s="146" t="str">
        <f t="shared" ref="AP220" si="894">B220</f>
        <v>=&gt;</v>
      </c>
      <c r="AQ220" s="450" t="str">
        <f t="shared" ref="AQ220" si="895">C220</f>
        <v>JB20-2</v>
      </c>
      <c r="AR220" s="502">
        <f t="shared" ref="AR220" si="896">D220</f>
        <v>0.8</v>
      </c>
      <c r="AS220" s="589" t="str">
        <f t="shared" ref="AS220" si="897">IF(E220="x","x","")</f>
        <v/>
      </c>
      <c r="AT220" s="589" t="str">
        <f t="shared" ref="AT220" si="898">IF(F220&gt;0,F220,"")</f>
        <v/>
      </c>
      <c r="AU220" s="451">
        <f t="shared" ref="AU220" si="899">H220</f>
        <v>6</v>
      </c>
      <c r="AV220" s="502">
        <f t="shared" ref="AV220" si="900">IF($Y220="--","--",Y220+0.2)</f>
        <v>1.5</v>
      </c>
      <c r="AW220" s="590" t="s">
        <v>1</v>
      </c>
      <c r="AX220" s="589">
        <f t="shared" ref="AX220" si="901">AV220</f>
        <v>1.5</v>
      </c>
      <c r="AY220" s="384">
        <f t="shared" ref="AY220" si="902">IF(D220&gt;2,AU220,AU220-AV220)</f>
        <v>4.5</v>
      </c>
      <c r="AZ220" s="384">
        <f t="shared" ref="AZ220" si="903">N220</f>
        <v>0.16</v>
      </c>
      <c r="BA220" s="384">
        <f t="shared" ref="BA220" si="904">P220</f>
        <v>1.56</v>
      </c>
      <c r="BB220" s="382">
        <f t="shared" ref="BB220" si="905">IF(F220=0,IF(ROUND( AY220 * ( ( (N220*P220) +  ( ((D220+M220*2)/6)*P220 ) ) - ROUND(  ((D220+M220*2)^2)   *   (   ( PI()*96.379 / (4*360) )  -  ( (SIN((96.379/2)*PI()/180)) * (COS((96.379/2)*PI()/180)) / 4 )   ), 4) ),2),   ROUND( AY220 * ( ( (N220*P220) +  ( ((D220+M220*2)/4)*P220 ) ) - ROUND(  ((D220+M220*2)^2)   *   (   ( PI()*120 / (4*360) )  -  ( (SIN((120/2)*PI()/180)) * (COS((120/2)*PI()/180)) / 4 )   ), 4) ),2)),0)</f>
        <v>2.17</v>
      </c>
      <c r="BC220" s="265">
        <f t="shared" ref="BC220" si="906">IF(F220&gt;0,ROUND(AY220*N220*P220,2),0)</f>
        <v>0</v>
      </c>
      <c r="BD220" s="265">
        <f t="shared" ref="BD220" si="907">SUM(Q220:U220,AH220:AL220)</f>
        <v>19.690000000000001</v>
      </c>
      <c r="BE220" s="265">
        <f t="shared" ref="BE220" si="908">IF(F220=0, ROUND( ( PI()*( (D220+M220*2)^2 ) / 4  ) * AY220,2),  ROUND( (D220+M220*2)*(F220+M220*2) * AY220,2))</f>
        <v>3.26</v>
      </c>
      <c r="BF220" s="385">
        <f t="shared" ref="BF220" si="909">IF(($I220+M220-0.15)&lt;=2,($I220+M220+0.15),IF(($I220+M220)&lt;=3,2.35,($I220+M220+0.2)-0.85))</f>
        <v>1.7269999999999999</v>
      </c>
      <c r="BG220" s="385">
        <f t="shared" ref="BG220" si="910">IF(D220&gt;2,   (I220-F220-M220-0.11),IF(($I220+M220)&lt;=2,0,IF(($I220+M220)&gt;3,0.85,(I220+M220+0.2-BF220))))</f>
        <v>0</v>
      </c>
      <c r="BH220" s="385">
        <f t="shared" ref="BH220" si="911">IF(D220&gt;2,  ROUND(((1.42+0.4)+(0.91+0.4))*2*BG220,2), ROUND(AV220*AX220*BF220,2))</f>
        <v>3.89</v>
      </c>
      <c r="BI220" s="385">
        <f t="shared" ref="BI220" si="912">ROUND(((PI()*0.9^2)/4)*BG220,2)</f>
        <v>0</v>
      </c>
      <c r="BJ220" s="116">
        <f t="shared" ref="BJ220" si="913">ROUND(BD220-BE220-BH220-BI220-BB220-BC220,2)</f>
        <v>10.37</v>
      </c>
      <c r="BK220" s="95"/>
    </row>
    <row r="221" spans="1:63" s="122" customFormat="1" ht="14.25" x14ac:dyDescent="0.3">
      <c r="A221" s="402"/>
      <c r="B221" s="463"/>
      <c r="C221" s="408"/>
      <c r="D221" s="505"/>
      <c r="E221" s="505"/>
      <c r="F221" s="505"/>
      <c r="G221" s="409"/>
      <c r="H221" s="410"/>
      <c r="I221" s="411"/>
      <c r="J221" s="411"/>
      <c r="K221" s="411"/>
      <c r="L221" s="101"/>
      <c r="M221" s="412"/>
      <c r="N221" s="412"/>
      <c r="O221" s="101"/>
      <c r="P221" s="101"/>
      <c r="Q221" s="414"/>
      <c r="R221" s="414"/>
      <c r="S221" s="414"/>
      <c r="T221" s="414"/>
      <c r="U221" s="414"/>
      <c r="V221" s="413"/>
      <c r="W221" s="725"/>
      <c r="X221" s="739"/>
      <c r="Y221" s="505"/>
      <c r="Z221" s="597"/>
      <c r="AA221" s="505"/>
      <c r="AB221" s="598"/>
      <c r="AC221" s="599"/>
      <c r="AD221" s="599"/>
      <c r="AE221" s="600"/>
      <c r="AF221" s="600"/>
      <c r="AG221" s="597"/>
      <c r="AH221" s="601"/>
      <c r="AI221" s="601"/>
      <c r="AJ221" s="601"/>
      <c r="AK221" s="601"/>
      <c r="AL221" s="601"/>
      <c r="AM221" s="602"/>
      <c r="AN221" s="733"/>
      <c r="AO221" s="739"/>
      <c r="AP221" s="463"/>
      <c r="AQ221" s="408"/>
      <c r="AR221" s="505"/>
      <c r="AS221" s="505"/>
      <c r="AT221" s="505"/>
      <c r="AU221" s="410"/>
      <c r="AV221" s="409"/>
      <c r="AW221" s="409"/>
      <c r="AX221" s="409"/>
      <c r="AY221" s="413"/>
      <c r="AZ221" s="413"/>
      <c r="BA221" s="413"/>
      <c r="BB221" s="101"/>
      <c r="BC221" s="101"/>
      <c r="BD221" s="101"/>
      <c r="BE221" s="101"/>
      <c r="BF221" s="101"/>
      <c r="BG221" s="101"/>
      <c r="BH221" s="101"/>
      <c r="BI221" s="101"/>
      <c r="BJ221" s="415"/>
      <c r="BK221" s="95"/>
    </row>
    <row r="222" spans="1:63" s="122" customFormat="1" ht="14.25" x14ac:dyDescent="0.3">
      <c r="A222" s="407" t="s">
        <v>25138</v>
      </c>
      <c r="B222" s="463"/>
      <c r="C222" s="408"/>
      <c r="D222" s="505"/>
      <c r="E222" s="505"/>
      <c r="F222" s="505"/>
      <c r="G222" s="409"/>
      <c r="H222" s="410"/>
      <c r="I222" s="411"/>
      <c r="J222" s="411"/>
      <c r="K222" s="411"/>
      <c r="L222" s="101"/>
      <c r="M222" s="412"/>
      <c r="N222" s="412"/>
      <c r="O222" s="101"/>
      <c r="P222" s="101"/>
      <c r="Q222" s="414"/>
      <c r="R222" s="414"/>
      <c r="S222" s="414"/>
      <c r="T222" s="414"/>
      <c r="U222" s="414"/>
      <c r="V222" s="413"/>
      <c r="W222" s="725"/>
      <c r="X222" s="740" t="str">
        <f>$A222</f>
        <v>Rua dos Cristais</v>
      </c>
      <c r="Y222" s="503"/>
      <c r="Z222" s="503"/>
      <c r="AA222" s="503"/>
      <c r="AB222" s="399"/>
      <c r="AC222" s="399"/>
      <c r="AD222" s="399"/>
      <c r="AE222" s="399"/>
      <c r="AF222" s="404"/>
      <c r="AG222" s="399"/>
      <c r="AH222" s="399"/>
      <c r="AI222" s="399"/>
      <c r="AJ222" s="399"/>
      <c r="AK222" s="399"/>
      <c r="AL222" s="399"/>
      <c r="AM222" s="399"/>
      <c r="AN222" s="401"/>
      <c r="AO222" s="407" t="str">
        <f>$A222</f>
        <v>Rua dos Cristais</v>
      </c>
      <c r="AP222" s="463"/>
      <c r="AQ222" s="408"/>
      <c r="AR222" s="505"/>
      <c r="AS222" s="505"/>
      <c r="AT222" s="505"/>
      <c r="AU222" s="410"/>
      <c r="AV222" s="409"/>
      <c r="AW222" s="409"/>
      <c r="AX222" s="409"/>
      <c r="AY222" s="413"/>
      <c r="AZ222" s="413"/>
      <c r="BA222" s="413"/>
      <c r="BB222" s="101"/>
      <c r="BC222" s="101"/>
      <c r="BD222" s="101"/>
      <c r="BE222" s="101"/>
      <c r="BF222" s="101"/>
      <c r="BG222" s="101"/>
      <c r="BH222" s="101"/>
      <c r="BI222" s="101"/>
      <c r="BJ222" s="415"/>
      <c r="BK222" s="95"/>
    </row>
    <row r="223" spans="1:63" ht="14.25" x14ac:dyDescent="0.3">
      <c r="A223" s="449" t="s">
        <v>25140</v>
      </c>
      <c r="B223" s="146" t="s">
        <v>23695</v>
      </c>
      <c r="C223" s="450" t="s">
        <v>24014</v>
      </c>
      <c r="D223" s="502">
        <v>0.6</v>
      </c>
      <c r="E223" s="589"/>
      <c r="F223" s="589"/>
      <c r="G223" s="502" t="s">
        <v>23864</v>
      </c>
      <c r="H223" s="451">
        <v>6</v>
      </c>
      <c r="I223" s="452">
        <v>1.6</v>
      </c>
      <c r="J223" s="452">
        <v>1.76</v>
      </c>
      <c r="K223" s="452">
        <v>0.6</v>
      </c>
      <c r="L223" s="382">
        <f t="shared" ref="L223" si="914">ROUND((I223+J223)/2,2)</f>
        <v>1.68</v>
      </c>
      <c r="M223" s="383">
        <f t="shared" ref="M223" si="915">IF(F223=0,ROUND($D223*10%,2),IF(D223&gt;2.8,0.18,0.15))</f>
        <v>0.06</v>
      </c>
      <c r="N223" s="383">
        <f t="shared" ref="N223" si="916">IF(F223=0,IF(   ROUND($D223/4,2),   IF(ROUND(($D223*1.2)/6,2)&lt;0.1,0.1,ROUND(($D223*1.2)/6,2))),0.5)</f>
        <v>0.12</v>
      </c>
      <c r="O223" s="382">
        <f t="shared" ref="O223" si="917">L223+M223+N223</f>
        <v>1.8599999999999999</v>
      </c>
      <c r="P223" s="382">
        <f t="shared" ref="P223" si="918">IF(O223&lt;2,(D223+M223*2)+0.6,(D223+M223*2)+0.6+ROUNDUP(O223-2,0)*0.1)</f>
        <v>1.3199999999999998</v>
      </c>
      <c r="Q223" s="385">
        <f t="shared" ref="Q223" si="919">IF($O223&lt;=$W$4,ROUND(IF($O223&lt;1.5,$O223*$H223*$P223,1.5*$H223*$P223),2),0)</f>
        <v>0</v>
      </c>
      <c r="R223" s="385">
        <f t="shared" ref="R223" si="920">IF($O223&gt;$W$4,ROUND(IF($O223&lt;1.5,$O223*$H223*$P223,1.5*$H223*$P223),2),0)</f>
        <v>11.88</v>
      </c>
      <c r="S223" s="385">
        <f t="shared" ref="S223" si="921">IF($O223&gt;$W$4,ROUND(IF($O223&lt;1.5,0,IF($O223&gt;3,1.5*$H223*$P223,($O223-1.5)*$H223*$P223)),2),0)</f>
        <v>2.85</v>
      </c>
      <c r="T223" s="385">
        <f t="shared" ref="T223" si="922">IF($O223&gt;$W$4,ROUND(IF($O223&lt;3,0,IF($O223&gt;4.5,1.5*$H223*$P223,($O223-3)*$H223*$P223)),2),0)</f>
        <v>0</v>
      </c>
      <c r="U223" s="385">
        <f t="shared" ref="U223" si="923">IF($O223&gt;$W$4,ROUND(IF($O223&lt;4.5,0,IF($O223&gt;6,($O223-4.5)*$H223*$P223,($O223-4.5)*$H223*$P223)),2),0)</f>
        <v>0</v>
      </c>
      <c r="V223" s="384">
        <f t="shared" ref="V223" si="924">IF($O223&gt;$W$4, IF( $O223&lt;=4,   ROUND($H223*($O223+0.5)*2,2),   0),0)</f>
        <v>28.32</v>
      </c>
      <c r="W223" s="726">
        <f t="shared" ref="W223" si="925">IF($O223&gt;$W$4, IF( $O223&gt;4,   ROUND($H223*($O223+0.5)*2,2),   0),0)</f>
        <v>0</v>
      </c>
      <c r="X223" s="449" t="str">
        <f t="shared" ref="X223" si="926">A223</f>
        <v>JB20-5-1</v>
      </c>
      <c r="Y223" s="502">
        <f t="shared" ref="Y223" si="927">IF($D223=0.4,1.2,IF($D223=0.6,1.2,IF($D223=0.8,1.3,IF($D223=1,1.5,IF($D223=1.2,1.7,IF($D223&lt;=2,2,"--"))))))</f>
        <v>1.2</v>
      </c>
      <c r="Z223" s="590" t="s">
        <v>1</v>
      </c>
      <c r="AA223" s="589">
        <f t="shared" ref="AA223" si="928">Y223</f>
        <v>1.2</v>
      </c>
      <c r="AB223" s="591">
        <f t="shared" ref="AB223" si="929">IF($Y223="--","--",I223)</f>
        <v>1.6</v>
      </c>
      <c r="AC223" s="592">
        <f t="shared" ref="AC223" si="930">IF($Y223="--","--",IF(D223&gt;1.5,0.15,ROUND($D223*10%,2)))</f>
        <v>0.06</v>
      </c>
      <c r="AD223" s="592">
        <f t="shared" ref="AD223" si="931">IF($Y223="--","--",0.15)</f>
        <v>0.15</v>
      </c>
      <c r="AE223" s="593">
        <f t="shared" ref="AE223" si="932">IF($Y223="--","--",ROUND(AB223+AC223+AD223,2))</f>
        <v>1.81</v>
      </c>
      <c r="AF223" s="593">
        <f t="shared" ref="AF223" si="933">IF($Y223="--","--",IF($AB223&lt;=2,$Y223+1,($Y223+1)+ROUNDUP($AB223-2,0)*0.1))</f>
        <v>2.2000000000000002</v>
      </c>
      <c r="AG223" s="594">
        <f t="shared" ref="AG223" si="934">IF($D223=0.4,0.92,IF($D223=0.6,0.68,IF($D223=0.8,0.74,IF($D223=1,0.7,IF($D223=1.2,0.66,IF($D223=1.5,0.6,IF($D223&lt;=2,(2.4-(D223+0.3)),"--")))))))</f>
        <v>0.68</v>
      </c>
      <c r="AH223" s="595">
        <f t="shared" ref="AH223" si="935">IF($Y223="--","--",IF($AE223&lt;=$W$4,ROUND(IF($AE223&lt;1.5,$AE223*$AF223*$AG223,1.5*$AF223*$AG223),2),0))</f>
        <v>0</v>
      </c>
      <c r="AI223" s="595">
        <f t="shared" ref="AI223" si="936">IF($Y223="--","--",IF($AE223&gt;$W$4,ROUND(IF($AE223&lt;1.5,$AE223*$AF223*$AG223,1.5*$AF223*$AG223),2),0))</f>
        <v>2.2400000000000002</v>
      </c>
      <c r="AJ223" s="595">
        <f t="shared" ref="AJ223" si="937">IF($Y223="--","--",IF($AE223&gt;$W$4,ROUND(IF($AE223&lt;1.5,0,IF($AE223&gt;3,1.5*$AF223*$AG223,($AE223-1.5)*$AF223*$AG223)),2),0))</f>
        <v>0.46</v>
      </c>
      <c r="AK223" s="595">
        <f t="shared" ref="AK223" si="938">IF($Y223="--","--",IF($AE223&gt;$W$4,ROUND(IF($AE223&lt;3,0,IF($AE223&gt;4.5,1.5*$AF223*$AG223,($AE223-3)*$AF223*$AG223)),2),0))</f>
        <v>0</v>
      </c>
      <c r="AL223" s="595">
        <f t="shared" ref="AL223" si="939">IF($Y223="--","--",IF($AE223&gt;$W$4,ROUND(IF($AE223&lt;4.5,0,IF($AE223&gt;6,($AE223-4.5)*$AF223*$AG223,($AE223-4.5)*$AF223*$AG223)),2),0))</f>
        <v>0</v>
      </c>
      <c r="AM223" s="596">
        <f t="shared" ref="AM223" si="940">IF($Y223="--","--",IF($AE223&gt;$W$4, IF( $AE223&lt;=4,   ROUND(($AG223*4)*($AE223+0.5)*2,2),   0),0))</f>
        <v>12.57</v>
      </c>
      <c r="AN223" s="732">
        <f t="shared" ref="AN223" si="941">IF($Y223="--","--",IF($AE223&gt;$W$4, IF( $AE223&gt;4,   ROUND(($AG223*4)*($AE223+0.5)*2,2),   0),0))</f>
        <v>0</v>
      </c>
      <c r="AO223" s="449" t="str">
        <f t="shared" ref="AO223" si="942">A223</f>
        <v>JB20-5-1</v>
      </c>
      <c r="AP223" s="146" t="str">
        <f t="shared" ref="AP223" si="943">B223</f>
        <v>=&gt;</v>
      </c>
      <c r="AQ223" s="450" t="str">
        <f t="shared" ref="AQ223" si="944">C223</f>
        <v>JB20-5</v>
      </c>
      <c r="AR223" s="502">
        <f t="shared" ref="AR223" si="945">D223</f>
        <v>0.6</v>
      </c>
      <c r="AS223" s="589" t="str">
        <f t="shared" ref="AS223" si="946">IF(E223="x","x","")</f>
        <v/>
      </c>
      <c r="AT223" s="589" t="str">
        <f t="shared" ref="AT223" si="947">IF(F223&gt;0,F223,"")</f>
        <v/>
      </c>
      <c r="AU223" s="451">
        <f t="shared" ref="AU223" si="948">H223</f>
        <v>6</v>
      </c>
      <c r="AV223" s="502">
        <f t="shared" ref="AV223" si="949">IF($Y223="--","--",Y223+0.2)</f>
        <v>1.4</v>
      </c>
      <c r="AW223" s="590" t="s">
        <v>1</v>
      </c>
      <c r="AX223" s="589">
        <f t="shared" ref="AX223" si="950">AV223</f>
        <v>1.4</v>
      </c>
      <c r="AY223" s="384">
        <f t="shared" ref="AY223" si="951">IF(D223&gt;2,AU223,AU223-AV223)</f>
        <v>4.5999999999999996</v>
      </c>
      <c r="AZ223" s="384">
        <f t="shared" ref="AZ223" si="952">N223</f>
        <v>0.12</v>
      </c>
      <c r="BA223" s="384">
        <f t="shared" ref="BA223" si="953">P223</f>
        <v>1.3199999999999998</v>
      </c>
      <c r="BB223" s="382">
        <f t="shared" ref="BB223" si="954">IF(F223=0,IF(ROUND( AY223 * ( ( (N223*P223) +  ( ((D223+M223*2)/6)*P223 ) ) - ROUND(  ((D223+M223*2)^2)   *   (   ( PI()*96.379 / (4*360) )  -  ( (SIN((96.379/2)*PI()/180)) * (COS((96.379/2)*PI()/180)) / 4 )   ), 4) ),2),   ROUND( AY223 * ( ( (N223*P223) +  ( ((D223+M223*2)/4)*P223 ) ) - ROUND(  ((D223+M223*2)^2)   *   (   ( PI()*120 / (4*360) )  -  ( (SIN((120/2)*PI()/180)) * (COS((120/2)*PI()/180)) / 4 )   ), 4) ),2)),0)</f>
        <v>1.46</v>
      </c>
      <c r="BC223" s="265">
        <f t="shared" ref="BC223" si="955">IF(F223&gt;0,ROUND(AY223*N223*P223,2),0)</f>
        <v>0</v>
      </c>
      <c r="BD223" s="265">
        <f t="shared" ref="BD223" si="956">SUM(Q223:U223,AH223:AL223)</f>
        <v>17.43</v>
      </c>
      <c r="BE223" s="265">
        <f t="shared" ref="BE223" si="957">IF(F223=0, ROUND( ( PI()*( (D223+M223*2)^2 ) / 4  ) * AY223,2),  ROUND( (D223+M223*2)*(F223+M223*2) * AY223,2))</f>
        <v>1.87</v>
      </c>
      <c r="BF223" s="385">
        <f t="shared" ref="BF223" si="958">IF(($I223+M223-0.15)&lt;=2,($I223+M223+0.15),IF(($I223+M223)&lt;=3,2.35,($I223+M223+0.2)-0.85))</f>
        <v>1.81</v>
      </c>
      <c r="BG223" s="385">
        <f t="shared" ref="BG223" si="959">IF(D223&gt;2,   (I223-F223-M223-0.11),IF(($I223+M223)&lt;=2,0,IF(($I223+M223)&gt;3,0.85,(I223+M223+0.2-BF223))))</f>
        <v>0</v>
      </c>
      <c r="BH223" s="385">
        <f t="shared" ref="BH223" si="960">IF(D223&gt;2,  ROUND(((1.42+0.4)+(0.91+0.4))*2*BG223,2), ROUND(AV223*AX223*BF223,2))</f>
        <v>3.55</v>
      </c>
      <c r="BI223" s="385">
        <f t="shared" ref="BI223" si="961">ROUND(((PI()*0.9^2)/4)*BG223,2)</f>
        <v>0</v>
      </c>
      <c r="BJ223" s="116">
        <f t="shared" ref="BJ223" si="962">ROUND(BD223-BE223-BH223-BI223-BB223-BC223,2)</f>
        <v>10.55</v>
      </c>
      <c r="BK223" s="95"/>
    </row>
    <row r="224" spans="1:63" s="122" customFormat="1" ht="14.25" x14ac:dyDescent="0.3">
      <c r="A224" s="402"/>
      <c r="B224" s="463"/>
      <c r="C224" s="408"/>
      <c r="D224" s="505"/>
      <c r="E224" s="505"/>
      <c r="F224" s="505"/>
      <c r="G224" s="409"/>
      <c r="H224" s="410"/>
      <c r="I224" s="411"/>
      <c r="J224" s="411"/>
      <c r="K224" s="411"/>
      <c r="L224" s="101"/>
      <c r="M224" s="412"/>
      <c r="N224" s="412"/>
      <c r="O224" s="101"/>
      <c r="P224" s="101"/>
      <c r="Q224" s="414"/>
      <c r="R224" s="414"/>
      <c r="S224" s="414"/>
      <c r="T224" s="414"/>
      <c r="U224" s="414"/>
      <c r="V224" s="413"/>
      <c r="W224" s="725"/>
      <c r="X224" s="739"/>
      <c r="Y224" s="505"/>
      <c r="Z224" s="597"/>
      <c r="AA224" s="505"/>
      <c r="AB224" s="598"/>
      <c r="AC224" s="599"/>
      <c r="AD224" s="599"/>
      <c r="AE224" s="600"/>
      <c r="AF224" s="600"/>
      <c r="AG224" s="597"/>
      <c r="AH224" s="601"/>
      <c r="AI224" s="601"/>
      <c r="AJ224" s="601"/>
      <c r="AK224" s="601"/>
      <c r="AL224" s="601"/>
      <c r="AM224" s="602"/>
      <c r="AN224" s="733"/>
      <c r="AO224" s="739"/>
      <c r="AP224" s="463"/>
      <c r="AQ224" s="408"/>
      <c r="AR224" s="505"/>
      <c r="AS224" s="505"/>
      <c r="AT224" s="505"/>
      <c r="AU224" s="410"/>
      <c r="AV224" s="409"/>
      <c r="AW224" s="409"/>
      <c r="AX224" s="409"/>
      <c r="AY224" s="413"/>
      <c r="AZ224" s="413"/>
      <c r="BA224" s="413"/>
      <c r="BB224" s="101"/>
      <c r="BC224" s="101"/>
      <c r="BD224" s="101"/>
      <c r="BE224" s="101"/>
      <c r="BF224" s="101"/>
      <c r="BG224" s="101"/>
      <c r="BH224" s="101"/>
      <c r="BI224" s="101"/>
      <c r="BJ224" s="415"/>
      <c r="BK224" s="95"/>
    </row>
    <row r="225" spans="1:63" s="122" customFormat="1" ht="14.25" x14ac:dyDescent="0.3">
      <c r="A225" s="407" t="s">
        <v>24554</v>
      </c>
      <c r="B225" s="463"/>
      <c r="C225" s="408"/>
      <c r="D225" s="505"/>
      <c r="E225" s="505"/>
      <c r="F225" s="505"/>
      <c r="G225" s="409"/>
      <c r="H225" s="410"/>
      <c r="I225" s="411"/>
      <c r="J225" s="411"/>
      <c r="K225" s="411"/>
      <c r="L225" s="101"/>
      <c r="M225" s="412"/>
      <c r="N225" s="412"/>
      <c r="O225" s="101"/>
      <c r="P225" s="101"/>
      <c r="Q225" s="414"/>
      <c r="R225" s="414"/>
      <c r="S225" s="414"/>
      <c r="T225" s="414"/>
      <c r="U225" s="414"/>
      <c r="V225" s="413"/>
      <c r="W225" s="725"/>
      <c r="X225" s="740" t="str">
        <f>$A225</f>
        <v>Rua dos Brilhantes</v>
      </c>
      <c r="Y225" s="503"/>
      <c r="Z225" s="503"/>
      <c r="AA225" s="503"/>
      <c r="AB225" s="399"/>
      <c r="AC225" s="399"/>
      <c r="AD225" s="399"/>
      <c r="AE225" s="399"/>
      <c r="AF225" s="404"/>
      <c r="AG225" s="399"/>
      <c r="AH225" s="399"/>
      <c r="AI225" s="399"/>
      <c r="AJ225" s="399"/>
      <c r="AK225" s="399"/>
      <c r="AL225" s="399"/>
      <c r="AM225" s="399"/>
      <c r="AN225" s="401"/>
      <c r="AO225" s="407" t="str">
        <f>$A225</f>
        <v>Rua dos Brilhantes</v>
      </c>
      <c r="AP225" s="463"/>
      <c r="AQ225" s="408"/>
      <c r="AR225" s="505"/>
      <c r="AS225" s="505"/>
      <c r="AT225" s="505"/>
      <c r="AU225" s="410"/>
      <c r="AV225" s="409"/>
      <c r="AW225" s="409"/>
      <c r="AX225" s="409"/>
      <c r="AY225" s="413"/>
      <c r="AZ225" s="413"/>
      <c r="BA225" s="413"/>
      <c r="BB225" s="101"/>
      <c r="BC225" s="101"/>
      <c r="BD225" s="101"/>
      <c r="BE225" s="101"/>
      <c r="BF225" s="101"/>
      <c r="BG225" s="101"/>
      <c r="BH225" s="101"/>
      <c r="BI225" s="101"/>
      <c r="BJ225" s="415"/>
      <c r="BK225" s="95"/>
    </row>
    <row r="226" spans="1:63" ht="14.25" x14ac:dyDescent="0.3">
      <c r="A226" s="144" t="s">
        <v>24010</v>
      </c>
      <c r="B226" s="379" t="s">
        <v>23695</v>
      </c>
      <c r="C226" s="145" t="s">
        <v>24011</v>
      </c>
      <c r="D226" s="416">
        <v>0.4</v>
      </c>
      <c r="E226" s="504"/>
      <c r="F226" s="504"/>
      <c r="G226" s="416" t="s">
        <v>23864</v>
      </c>
      <c r="H226" s="142">
        <v>33</v>
      </c>
      <c r="I226" s="143">
        <v>1.1000000000000014</v>
      </c>
      <c r="J226" s="143">
        <v>1.1000000000000014</v>
      </c>
      <c r="K226" s="452">
        <v>0.5</v>
      </c>
      <c r="L226" s="382">
        <f t="shared" ref="L226:L231" si="963">ROUND((I226+J226)/2,2)</f>
        <v>1.1000000000000001</v>
      </c>
      <c r="M226" s="383">
        <f t="shared" ref="M226:M231" si="964">IF(F226=0,ROUND($D226*10%,2),IF(D226&gt;2.8,0.18,0.15))</f>
        <v>0.04</v>
      </c>
      <c r="N226" s="383">
        <f t="shared" ref="N226:N231" si="965">IF(F226=0,IF(   ROUND($D226/4,2),   IF(ROUND(($D226*1.2)/6,2)&lt;0.1,0.1,ROUND(($D226*1.2)/6,2))),0.5)</f>
        <v>0.1</v>
      </c>
      <c r="O226" s="382">
        <f t="shared" ref="O226:O231" si="966">L226+M226+N226</f>
        <v>1.2400000000000002</v>
      </c>
      <c r="P226" s="382">
        <f t="shared" ref="P226:P231" si="967">IF(O226&lt;2,(D226+M226*2)+0.6,(D226+M226*2)+0.6+ROUNDUP(O226-2,0)*0.1)</f>
        <v>1.08</v>
      </c>
      <c r="Q226" s="385">
        <f t="shared" ref="Q226:Q231" si="968">IF($O226&lt;=$W$4,ROUND(IF($O226&lt;1.5,$O226*$H226*$P226,1.5*$H226*$P226),2),0)</f>
        <v>44.19</v>
      </c>
      <c r="R226" s="385">
        <f t="shared" ref="R226:R231" si="969">IF($O226&gt;$W$4,ROUND(IF($O226&lt;1.5,$O226*$H226*$P226,1.5*$H226*$P226),2),0)</f>
        <v>0</v>
      </c>
      <c r="S226" s="385">
        <f t="shared" ref="S226:S231" si="970">IF($O226&gt;$W$4,ROUND(IF($O226&lt;1.5,0,IF($O226&gt;3,1.5*$H226*$P226,($O226-1.5)*$H226*$P226)),2),0)</f>
        <v>0</v>
      </c>
      <c r="T226" s="385">
        <f t="shared" ref="T226:T231" si="971">IF($O226&gt;$W$4,ROUND(IF($O226&lt;3,0,IF($O226&gt;4.5,1.5*$H226*$P226,($O226-3)*$H226*$P226)),2),0)</f>
        <v>0</v>
      </c>
      <c r="U226" s="385">
        <f t="shared" ref="U226:U231" si="972">IF($O226&gt;$W$4,ROUND(IF($O226&lt;4.5,0,IF($O226&gt;6,($O226-4.5)*$H226*$P226,($O226-4.5)*$H226*$P226)),2),0)</f>
        <v>0</v>
      </c>
      <c r="V226" s="384">
        <f t="shared" ref="V226:V231" si="973">IF($O226&gt;$W$4, IF( $O226&lt;=4,   ROUND($H226*($O226+0.5)*2,2),   0),0)</f>
        <v>0</v>
      </c>
      <c r="W226" s="726">
        <f t="shared" ref="W226:W231" si="974">IF($O226&gt;$W$4, IF( $O226&gt;4,   ROUND($H226*($O226+0.5)*2,2),   0),0)</f>
        <v>0</v>
      </c>
      <c r="X226" s="144" t="str">
        <f t="shared" ref="X226:X231" si="975">A226</f>
        <v>JB20-1</v>
      </c>
      <c r="Y226" s="416">
        <f t="shared" ref="Y226:Y231" si="976">IF($D226=0.4,1.2,IF($D226=0.6,1.2,IF($D226=0.8,1.3,IF($D226=1,1.5,IF($D226=1.2,1.7,IF($D226&lt;=2,2,"--"))))))</f>
        <v>1.2</v>
      </c>
      <c r="Z226" s="603" t="s">
        <v>1</v>
      </c>
      <c r="AA226" s="504">
        <f t="shared" ref="AA226:AA231" si="977">Y226</f>
        <v>1.2</v>
      </c>
      <c r="AB226" s="591">
        <f t="shared" ref="AB226:AB231" si="978">IF($Y226="--","--",I226)</f>
        <v>1.1000000000000014</v>
      </c>
      <c r="AC226" s="592">
        <f t="shared" ref="AC226:AC231" si="979">IF($Y226="--","--",IF(D226&gt;1.5,0.15,ROUND($D226*10%,2)))</f>
        <v>0.04</v>
      </c>
      <c r="AD226" s="592">
        <f t="shared" ref="AD226:AD231" si="980">IF($Y226="--","--",0.15)</f>
        <v>0.15</v>
      </c>
      <c r="AE226" s="593">
        <f t="shared" ref="AE226:AE231" si="981">IF($Y226="--","--",ROUND(AB226+AC226+AD226,2))</f>
        <v>1.29</v>
      </c>
      <c r="AF226" s="604">
        <f t="shared" ref="AF226:AF231" si="982">IF($Y226="--","--",IF($AB226&lt;=2,$Y226+1,($Y226+1)+ROUNDUP($AB226-2,0)*0.1))</f>
        <v>2.2000000000000002</v>
      </c>
      <c r="AG226" s="605">
        <f t="shared" ref="AG226:AG231" si="983">IF($D226=0.4,0.92,IF($D226=0.6,0.68,IF($D226=0.8,0.74,IF($D226=1,0.7,IF($D226=1.2,0.66,IF($D226=1.5,0.6,IF($D226&lt;=2,(2.4-(D226+0.3)),"--")))))))</f>
        <v>0.92</v>
      </c>
      <c r="AH226" s="595">
        <f t="shared" ref="AH226:AH231" si="984">IF($Y226="--","--",IF($AE226&lt;=$W$4,ROUND(IF($AE226&lt;1.5,$AE226*$AF226*$AG226,1.5*$AF226*$AG226),2),0))</f>
        <v>2.61</v>
      </c>
      <c r="AI226" s="595">
        <f t="shared" ref="AI226:AI231" si="985">IF($Y226="--","--",IF($AE226&gt;$W$4,ROUND(IF($AE226&lt;1.5,$AE226*$AF226*$AG226,1.5*$AF226*$AG226),2),0))</f>
        <v>0</v>
      </c>
      <c r="AJ226" s="595">
        <f t="shared" ref="AJ226:AJ231" si="986">IF($Y226="--","--",IF($AE226&gt;$W$4,ROUND(IF($AE226&lt;1.5,0,IF($AE226&gt;3,1.5*$AF226*$AG226,($AE226-1.5)*$AF226*$AG226)),2),0))</f>
        <v>0</v>
      </c>
      <c r="AK226" s="595">
        <f t="shared" ref="AK226:AK231" si="987">IF($Y226="--","--",IF($AE226&gt;$W$4,ROUND(IF($AE226&lt;3,0,IF($AE226&gt;4.5,1.5*$AF226*$AG226,($AE226-3)*$AF226*$AG226)),2),0))</f>
        <v>0</v>
      </c>
      <c r="AL226" s="595">
        <f t="shared" ref="AL226:AL231" si="988">IF($Y226="--","--",IF($AE226&gt;$W$4,ROUND(IF($AE226&lt;4.5,0,IF($AE226&gt;6,($AE226-4.5)*$AF226*$AG226,($AE226-4.5)*$AF226*$AG226)),2),0))</f>
        <v>0</v>
      </c>
      <c r="AM226" s="596">
        <f t="shared" ref="AM226:AM231" si="989">IF($Y226="--","--",IF($AE226&gt;$W$4, IF( $AE226&lt;=4,   ROUND(($AG226*4)*($AE226+0.5)*2,2),   0),0))</f>
        <v>0</v>
      </c>
      <c r="AN226" s="732">
        <f t="shared" ref="AN226:AN231" si="990">IF($Y226="--","--",IF($AE226&gt;$W$4, IF( $AE226&gt;4,   ROUND(($AG226*4)*($AE226+0.5)*2,2),   0),0))</f>
        <v>0</v>
      </c>
      <c r="AO226" s="144" t="s">
        <v>24010</v>
      </c>
      <c r="AP226" s="379" t="s">
        <v>23695</v>
      </c>
      <c r="AQ226" s="453" t="s">
        <v>24011</v>
      </c>
      <c r="AR226" s="416">
        <v>0.4</v>
      </c>
      <c r="AS226" s="504"/>
      <c r="AT226" s="504"/>
      <c r="AU226" s="142">
        <v>33</v>
      </c>
      <c r="AV226" s="416">
        <f t="shared" ref="AV226:AV231" si="991">IF($Y226="--","--",Y226+0.2)</f>
        <v>1.4</v>
      </c>
      <c r="AW226" s="603" t="s">
        <v>1</v>
      </c>
      <c r="AX226" s="504">
        <f t="shared" ref="AX226:AX231" si="992">AV226</f>
        <v>1.4</v>
      </c>
      <c r="AY226" s="384">
        <f t="shared" ref="AY226:AY231" si="993">IF(D226&gt;2,AU226,AU226-AV226)</f>
        <v>31.6</v>
      </c>
      <c r="AZ226" s="384">
        <f t="shared" ref="AZ226:AZ231" si="994">N226</f>
        <v>0.1</v>
      </c>
      <c r="BA226" s="384">
        <f t="shared" ref="BA226:BA231" si="995">P226</f>
        <v>1.08</v>
      </c>
      <c r="BB226" s="382">
        <f t="shared" ref="BB226:BB231" si="996">IF(F226=0,IF(ROUND( AY226 * ( ( (N226*P226) +  ( ((D226+M226*2)/6)*P226 ) ) - ROUND(  ((D226+M226*2)^2)   *   (   ( PI()*96.379 / (4*360) )  -  ( (SIN((96.379/2)*PI()/180)) * (COS((96.379/2)*PI()/180)) / 4 )   ), 4) ),2),   ROUND( AY226 * ( ( (N226*P226) +  ( ((D226+M226*2)/4)*P226 ) ) - ROUND(  ((D226+M226*2)^2)   *   (   ( PI()*120 / (4*360) )  -  ( (SIN((120/2)*PI()/180)) * (COS((120/2)*PI()/180)) / 4 )   ), 4) ),2)),0)</f>
        <v>6.39</v>
      </c>
      <c r="BC226" s="265">
        <f t="shared" ref="BC226:BC231" si="997">IF(F226&gt;0,ROUND(AY226*N226*P226,2),0)</f>
        <v>0</v>
      </c>
      <c r="BD226" s="265">
        <f t="shared" ref="BD226:BD231" si="998">SUM(Q226:U226,AH226:AL226)</f>
        <v>46.8</v>
      </c>
      <c r="BE226" s="265">
        <f t="shared" ref="BE226:BE231" si="999">IF(F226=0, ROUND( ( PI()*( (D226+M226*2)^2 ) / 4  ) * AY226,2),  ROUND( (D226+M226*2)*(F226+M226*2) * AY226,2))</f>
        <v>5.72</v>
      </c>
      <c r="BF226" s="607">
        <f t="shared" ref="BF226:BF231" si="1000">IF(($I226+M226-0.15)&lt;=2,($I226+M226+0.15),IF(($I226+M226)&lt;=3,2.35,($I226+M226+0.2)-0.85))</f>
        <v>1.2900000000000014</v>
      </c>
      <c r="BG226" s="607">
        <f t="shared" ref="BG226:BG231" si="1001">IF(D226&gt;2,   (I226-F226-M226-0.11),IF(($I226+M226)&lt;=2,0,IF(($I226+M226)&gt;3,0.85,(I226+M226+0.2-BF226))))</f>
        <v>0</v>
      </c>
      <c r="BH226" s="607">
        <f t="shared" ref="BH226:BH231" si="1002">IF(D226&gt;2,  ROUND(((1.42+0.4)+(0.91+0.4))*2*BG226,2), ROUND(AV226*AX226*BF226,2))</f>
        <v>2.5299999999999998</v>
      </c>
      <c r="BI226" s="607">
        <f t="shared" ref="BI226:BI231" si="1003">ROUND(((PI()*0.9^2)/4)*BG226,2)</f>
        <v>0</v>
      </c>
      <c r="BJ226" s="116">
        <f t="shared" ref="BJ226:BJ231" si="1004">ROUND(BD226-BE226-BH226-BI226-BB226-BC226,2)</f>
        <v>32.159999999999997</v>
      </c>
      <c r="BK226" s="95"/>
    </row>
    <row r="227" spans="1:63" ht="14.25" x14ac:dyDescent="0.3">
      <c r="A227" s="144" t="s">
        <v>24011</v>
      </c>
      <c r="B227" s="379" t="s">
        <v>23695</v>
      </c>
      <c r="C227" s="145" t="s">
        <v>24012</v>
      </c>
      <c r="D227" s="416">
        <v>0.8</v>
      </c>
      <c r="E227" s="504"/>
      <c r="F227" s="504"/>
      <c r="G227" s="416" t="s">
        <v>23864</v>
      </c>
      <c r="H227" s="142">
        <v>17</v>
      </c>
      <c r="I227" s="143">
        <v>1.6000000000000014</v>
      </c>
      <c r="J227" s="143">
        <v>1.6000000000000014</v>
      </c>
      <c r="K227" s="452">
        <v>0.3</v>
      </c>
      <c r="L227" s="382">
        <f t="shared" si="963"/>
        <v>1.6</v>
      </c>
      <c r="M227" s="383">
        <f t="shared" si="964"/>
        <v>0.08</v>
      </c>
      <c r="N227" s="383">
        <f t="shared" si="965"/>
        <v>0.16</v>
      </c>
      <c r="O227" s="382">
        <f t="shared" si="966"/>
        <v>1.84</v>
      </c>
      <c r="P227" s="382">
        <f t="shared" si="967"/>
        <v>1.56</v>
      </c>
      <c r="Q227" s="385">
        <f t="shared" si="968"/>
        <v>0</v>
      </c>
      <c r="R227" s="385">
        <f t="shared" si="969"/>
        <v>39.78</v>
      </c>
      <c r="S227" s="385">
        <f t="shared" si="970"/>
        <v>9.02</v>
      </c>
      <c r="T227" s="385">
        <f t="shared" si="971"/>
        <v>0</v>
      </c>
      <c r="U227" s="385">
        <f t="shared" si="972"/>
        <v>0</v>
      </c>
      <c r="V227" s="384">
        <f t="shared" si="973"/>
        <v>79.56</v>
      </c>
      <c r="W227" s="726">
        <f t="shared" si="974"/>
        <v>0</v>
      </c>
      <c r="X227" s="144" t="str">
        <f t="shared" si="975"/>
        <v>JB20-2</v>
      </c>
      <c r="Y227" s="416">
        <f t="shared" si="976"/>
        <v>1.3</v>
      </c>
      <c r="Z227" s="603" t="s">
        <v>1</v>
      </c>
      <c r="AA227" s="504">
        <f t="shared" si="977"/>
        <v>1.3</v>
      </c>
      <c r="AB227" s="591">
        <f t="shared" si="978"/>
        <v>1.6000000000000014</v>
      </c>
      <c r="AC227" s="592">
        <f t="shared" si="979"/>
        <v>0.08</v>
      </c>
      <c r="AD227" s="592">
        <f t="shared" si="980"/>
        <v>0.15</v>
      </c>
      <c r="AE227" s="593">
        <f t="shared" si="981"/>
        <v>1.83</v>
      </c>
      <c r="AF227" s="604">
        <f t="shared" si="982"/>
        <v>2.2999999999999998</v>
      </c>
      <c r="AG227" s="605">
        <f t="shared" si="983"/>
        <v>0.74</v>
      </c>
      <c r="AH227" s="595">
        <f t="shared" si="984"/>
        <v>0</v>
      </c>
      <c r="AI227" s="595">
        <f t="shared" si="985"/>
        <v>2.5499999999999998</v>
      </c>
      <c r="AJ227" s="595">
        <f t="shared" si="986"/>
        <v>0.56000000000000005</v>
      </c>
      <c r="AK227" s="595">
        <f t="shared" si="987"/>
        <v>0</v>
      </c>
      <c r="AL227" s="595">
        <f t="shared" si="988"/>
        <v>0</v>
      </c>
      <c r="AM227" s="596">
        <f t="shared" si="989"/>
        <v>13.79</v>
      </c>
      <c r="AN227" s="732">
        <f t="shared" si="990"/>
        <v>0</v>
      </c>
      <c r="AO227" s="144" t="s">
        <v>24011</v>
      </c>
      <c r="AP227" s="379" t="s">
        <v>23695</v>
      </c>
      <c r="AQ227" s="453" t="s">
        <v>24012</v>
      </c>
      <c r="AR227" s="416">
        <v>0.8</v>
      </c>
      <c r="AS227" s="504"/>
      <c r="AT227" s="504"/>
      <c r="AU227" s="142">
        <v>17</v>
      </c>
      <c r="AV227" s="416">
        <f t="shared" si="991"/>
        <v>1.5</v>
      </c>
      <c r="AW227" s="603" t="s">
        <v>1</v>
      </c>
      <c r="AX227" s="504">
        <f t="shared" si="992"/>
        <v>1.5</v>
      </c>
      <c r="AY227" s="384">
        <f t="shared" si="993"/>
        <v>15.5</v>
      </c>
      <c r="AZ227" s="384">
        <f t="shared" si="994"/>
        <v>0.16</v>
      </c>
      <c r="BA227" s="384">
        <f t="shared" si="995"/>
        <v>1.56</v>
      </c>
      <c r="BB227" s="382">
        <f t="shared" si="996"/>
        <v>7.48</v>
      </c>
      <c r="BC227" s="265">
        <f t="shared" si="997"/>
        <v>0</v>
      </c>
      <c r="BD227" s="265">
        <f t="shared" si="998"/>
        <v>51.91</v>
      </c>
      <c r="BE227" s="265">
        <f t="shared" si="999"/>
        <v>11.22</v>
      </c>
      <c r="BF227" s="607">
        <f t="shared" si="1000"/>
        <v>1.8300000000000014</v>
      </c>
      <c r="BG227" s="607">
        <f t="shared" si="1001"/>
        <v>0</v>
      </c>
      <c r="BH227" s="607">
        <f t="shared" si="1002"/>
        <v>4.12</v>
      </c>
      <c r="BI227" s="607">
        <f t="shared" si="1003"/>
        <v>0</v>
      </c>
      <c r="BJ227" s="116">
        <f t="shared" si="1004"/>
        <v>29.09</v>
      </c>
      <c r="BK227" s="95"/>
    </row>
    <row r="228" spans="1:63" ht="14.25" x14ac:dyDescent="0.3">
      <c r="A228" s="144" t="s">
        <v>24012</v>
      </c>
      <c r="B228" s="379" t="s">
        <v>23695</v>
      </c>
      <c r="C228" s="145" t="s">
        <v>24013</v>
      </c>
      <c r="D228" s="416">
        <v>1</v>
      </c>
      <c r="E228" s="504"/>
      <c r="F228" s="504"/>
      <c r="G228" s="416" t="s">
        <v>23864</v>
      </c>
      <c r="H228" s="142">
        <v>30</v>
      </c>
      <c r="I228" s="143">
        <v>1.9000000000000021</v>
      </c>
      <c r="J228" s="143">
        <v>1.9466216746666696</v>
      </c>
      <c r="K228" s="452">
        <v>0</v>
      </c>
      <c r="L228" s="382">
        <f t="shared" si="963"/>
        <v>1.92</v>
      </c>
      <c r="M228" s="383">
        <f t="shared" si="964"/>
        <v>0.1</v>
      </c>
      <c r="N228" s="383">
        <f t="shared" si="965"/>
        <v>0.2</v>
      </c>
      <c r="O228" s="382">
        <f t="shared" si="966"/>
        <v>2.2200000000000002</v>
      </c>
      <c r="P228" s="382">
        <f t="shared" si="967"/>
        <v>1.9</v>
      </c>
      <c r="Q228" s="385">
        <f t="shared" si="968"/>
        <v>0</v>
      </c>
      <c r="R228" s="385">
        <f t="shared" si="969"/>
        <v>85.5</v>
      </c>
      <c r="S228" s="385">
        <f t="shared" si="970"/>
        <v>41.04</v>
      </c>
      <c r="T228" s="385">
        <f t="shared" si="971"/>
        <v>0</v>
      </c>
      <c r="U228" s="385">
        <f t="shared" si="972"/>
        <v>0</v>
      </c>
      <c r="V228" s="384">
        <f t="shared" si="973"/>
        <v>163.19999999999999</v>
      </c>
      <c r="W228" s="726">
        <f t="shared" si="974"/>
        <v>0</v>
      </c>
      <c r="X228" s="144" t="str">
        <f t="shared" si="975"/>
        <v>JB20-3</v>
      </c>
      <c r="Y228" s="416">
        <f t="shared" si="976"/>
        <v>1.5</v>
      </c>
      <c r="Z228" s="603" t="s">
        <v>1</v>
      </c>
      <c r="AA228" s="504">
        <f t="shared" si="977"/>
        <v>1.5</v>
      </c>
      <c r="AB228" s="591">
        <f t="shared" si="978"/>
        <v>1.9000000000000021</v>
      </c>
      <c r="AC228" s="592">
        <f t="shared" si="979"/>
        <v>0.1</v>
      </c>
      <c r="AD228" s="592">
        <f t="shared" si="980"/>
        <v>0.15</v>
      </c>
      <c r="AE228" s="593">
        <f t="shared" si="981"/>
        <v>2.15</v>
      </c>
      <c r="AF228" s="604">
        <f t="shared" si="982"/>
        <v>2.5</v>
      </c>
      <c r="AG228" s="605">
        <f t="shared" si="983"/>
        <v>0.7</v>
      </c>
      <c r="AH228" s="595">
        <f t="shared" si="984"/>
        <v>0</v>
      </c>
      <c r="AI228" s="595">
        <f t="shared" si="985"/>
        <v>2.63</v>
      </c>
      <c r="AJ228" s="595">
        <f t="shared" si="986"/>
        <v>1.1399999999999999</v>
      </c>
      <c r="AK228" s="595">
        <f t="shared" si="987"/>
        <v>0</v>
      </c>
      <c r="AL228" s="595">
        <f t="shared" si="988"/>
        <v>0</v>
      </c>
      <c r="AM228" s="596">
        <f t="shared" si="989"/>
        <v>14.84</v>
      </c>
      <c r="AN228" s="732">
        <f t="shared" si="990"/>
        <v>0</v>
      </c>
      <c r="AO228" s="144" t="s">
        <v>24012</v>
      </c>
      <c r="AP228" s="379" t="s">
        <v>23695</v>
      </c>
      <c r="AQ228" s="453" t="s">
        <v>24013</v>
      </c>
      <c r="AR228" s="416">
        <v>1</v>
      </c>
      <c r="AS228" s="504"/>
      <c r="AT228" s="504"/>
      <c r="AU228" s="142">
        <v>30</v>
      </c>
      <c r="AV228" s="416">
        <f t="shared" si="991"/>
        <v>1.7</v>
      </c>
      <c r="AW228" s="603" t="s">
        <v>1</v>
      </c>
      <c r="AX228" s="504">
        <f t="shared" si="992"/>
        <v>1.7</v>
      </c>
      <c r="AY228" s="384">
        <f t="shared" si="993"/>
        <v>28.3</v>
      </c>
      <c r="AZ228" s="384">
        <f t="shared" si="994"/>
        <v>0.2</v>
      </c>
      <c r="BA228" s="384">
        <f t="shared" si="995"/>
        <v>1.9</v>
      </c>
      <c r="BB228" s="382">
        <f t="shared" si="996"/>
        <v>20.63</v>
      </c>
      <c r="BC228" s="265">
        <f t="shared" si="997"/>
        <v>0</v>
      </c>
      <c r="BD228" s="265">
        <f t="shared" si="998"/>
        <v>130.30999999999997</v>
      </c>
      <c r="BE228" s="265">
        <f t="shared" si="999"/>
        <v>32.01</v>
      </c>
      <c r="BF228" s="607">
        <f t="shared" si="1000"/>
        <v>2.1500000000000021</v>
      </c>
      <c r="BG228" s="607">
        <f t="shared" si="1001"/>
        <v>0</v>
      </c>
      <c r="BH228" s="607">
        <f t="shared" si="1002"/>
        <v>6.21</v>
      </c>
      <c r="BI228" s="607">
        <f t="shared" si="1003"/>
        <v>0</v>
      </c>
      <c r="BJ228" s="116">
        <f t="shared" si="1004"/>
        <v>71.459999999999994</v>
      </c>
      <c r="BK228" s="95"/>
    </row>
    <row r="229" spans="1:63" ht="14.25" x14ac:dyDescent="0.3">
      <c r="A229" s="144" t="s">
        <v>24013</v>
      </c>
      <c r="B229" s="379" t="s">
        <v>23695</v>
      </c>
      <c r="C229" s="145" t="s">
        <v>24014</v>
      </c>
      <c r="D229" s="416">
        <v>1</v>
      </c>
      <c r="E229" s="504"/>
      <c r="F229" s="504"/>
      <c r="G229" s="416" t="s">
        <v>23864</v>
      </c>
      <c r="H229" s="142">
        <v>20</v>
      </c>
      <c r="I229" s="143">
        <v>1.9466216746666696</v>
      </c>
      <c r="J229" s="143">
        <v>2.0706216746666684</v>
      </c>
      <c r="K229" s="452">
        <v>0.12</v>
      </c>
      <c r="L229" s="382">
        <f t="shared" si="963"/>
        <v>2.0099999999999998</v>
      </c>
      <c r="M229" s="383">
        <f t="shared" si="964"/>
        <v>0.1</v>
      </c>
      <c r="N229" s="383">
        <f t="shared" si="965"/>
        <v>0.2</v>
      </c>
      <c r="O229" s="382">
        <f t="shared" si="966"/>
        <v>2.31</v>
      </c>
      <c r="P229" s="382">
        <f t="shared" si="967"/>
        <v>1.9</v>
      </c>
      <c r="Q229" s="385">
        <f t="shared" si="968"/>
        <v>0</v>
      </c>
      <c r="R229" s="385">
        <f t="shared" si="969"/>
        <v>57</v>
      </c>
      <c r="S229" s="385">
        <f t="shared" si="970"/>
        <v>30.78</v>
      </c>
      <c r="T229" s="385">
        <f t="shared" si="971"/>
        <v>0</v>
      </c>
      <c r="U229" s="385">
        <f t="shared" si="972"/>
        <v>0</v>
      </c>
      <c r="V229" s="384">
        <f t="shared" si="973"/>
        <v>112.4</v>
      </c>
      <c r="W229" s="726">
        <f t="shared" si="974"/>
        <v>0</v>
      </c>
      <c r="X229" s="144" t="str">
        <f t="shared" si="975"/>
        <v>JB20-4</v>
      </c>
      <c r="Y229" s="416">
        <f t="shared" si="976"/>
        <v>1.5</v>
      </c>
      <c r="Z229" s="603" t="s">
        <v>1</v>
      </c>
      <c r="AA229" s="504">
        <f t="shared" si="977"/>
        <v>1.5</v>
      </c>
      <c r="AB229" s="591">
        <f t="shared" si="978"/>
        <v>1.9466216746666696</v>
      </c>
      <c r="AC229" s="592">
        <f t="shared" si="979"/>
        <v>0.1</v>
      </c>
      <c r="AD229" s="592">
        <f t="shared" si="980"/>
        <v>0.15</v>
      </c>
      <c r="AE229" s="593">
        <f t="shared" si="981"/>
        <v>2.2000000000000002</v>
      </c>
      <c r="AF229" s="604">
        <f t="shared" si="982"/>
        <v>2.5</v>
      </c>
      <c r="AG229" s="605">
        <f t="shared" si="983"/>
        <v>0.7</v>
      </c>
      <c r="AH229" s="595">
        <f t="shared" si="984"/>
        <v>0</v>
      </c>
      <c r="AI229" s="595">
        <f t="shared" si="985"/>
        <v>2.63</v>
      </c>
      <c r="AJ229" s="595">
        <f t="shared" si="986"/>
        <v>1.23</v>
      </c>
      <c r="AK229" s="595">
        <f t="shared" si="987"/>
        <v>0</v>
      </c>
      <c r="AL229" s="595">
        <f t="shared" si="988"/>
        <v>0</v>
      </c>
      <c r="AM229" s="596">
        <f t="shared" si="989"/>
        <v>15.12</v>
      </c>
      <c r="AN229" s="732">
        <f t="shared" si="990"/>
        <v>0</v>
      </c>
      <c r="AO229" s="144" t="s">
        <v>24013</v>
      </c>
      <c r="AP229" s="379" t="s">
        <v>23695</v>
      </c>
      <c r="AQ229" s="453" t="s">
        <v>24014</v>
      </c>
      <c r="AR229" s="416">
        <v>1</v>
      </c>
      <c r="AS229" s="504"/>
      <c r="AT229" s="504"/>
      <c r="AU229" s="142">
        <v>20</v>
      </c>
      <c r="AV229" s="416">
        <f t="shared" si="991"/>
        <v>1.7</v>
      </c>
      <c r="AW229" s="603" t="s">
        <v>1</v>
      </c>
      <c r="AX229" s="504">
        <f t="shared" si="992"/>
        <v>1.7</v>
      </c>
      <c r="AY229" s="384">
        <f t="shared" si="993"/>
        <v>18.3</v>
      </c>
      <c r="AZ229" s="384">
        <f t="shared" si="994"/>
        <v>0.2</v>
      </c>
      <c r="BA229" s="384">
        <f t="shared" si="995"/>
        <v>1.9</v>
      </c>
      <c r="BB229" s="382">
        <f t="shared" si="996"/>
        <v>13.34</v>
      </c>
      <c r="BC229" s="265">
        <f t="shared" si="997"/>
        <v>0</v>
      </c>
      <c r="BD229" s="265">
        <f t="shared" si="998"/>
        <v>91.64</v>
      </c>
      <c r="BE229" s="265">
        <f t="shared" si="999"/>
        <v>20.7</v>
      </c>
      <c r="BF229" s="607">
        <f t="shared" si="1000"/>
        <v>2.1966216746666696</v>
      </c>
      <c r="BG229" s="607">
        <f t="shared" si="1001"/>
        <v>5.0000000000000266E-2</v>
      </c>
      <c r="BH229" s="607">
        <f t="shared" si="1002"/>
        <v>6.35</v>
      </c>
      <c r="BI229" s="607">
        <f t="shared" si="1003"/>
        <v>0.03</v>
      </c>
      <c r="BJ229" s="116">
        <f t="shared" si="1004"/>
        <v>51.22</v>
      </c>
      <c r="BK229" s="95"/>
    </row>
    <row r="230" spans="1:63" ht="14.25" x14ac:dyDescent="0.3">
      <c r="A230" s="144" t="s">
        <v>24014</v>
      </c>
      <c r="B230" s="379" t="s">
        <v>23695</v>
      </c>
      <c r="C230" s="145" t="s">
        <v>24015</v>
      </c>
      <c r="D230" s="416">
        <v>1</v>
      </c>
      <c r="E230" s="504"/>
      <c r="F230" s="504"/>
      <c r="G230" s="416" t="s">
        <v>23864</v>
      </c>
      <c r="H230" s="142">
        <v>30</v>
      </c>
      <c r="I230" s="143">
        <v>2.1906216746666693</v>
      </c>
      <c r="J230" s="143">
        <v>2.2226216746666694</v>
      </c>
      <c r="K230" s="452">
        <v>0</v>
      </c>
      <c r="L230" s="382">
        <f t="shared" si="963"/>
        <v>2.21</v>
      </c>
      <c r="M230" s="383">
        <f t="shared" si="964"/>
        <v>0.1</v>
      </c>
      <c r="N230" s="383">
        <f t="shared" si="965"/>
        <v>0.2</v>
      </c>
      <c r="O230" s="382">
        <f t="shared" si="966"/>
        <v>2.5100000000000002</v>
      </c>
      <c r="P230" s="382">
        <f t="shared" si="967"/>
        <v>1.9</v>
      </c>
      <c r="Q230" s="385">
        <f t="shared" si="968"/>
        <v>0</v>
      </c>
      <c r="R230" s="385">
        <f t="shared" si="969"/>
        <v>85.5</v>
      </c>
      <c r="S230" s="385">
        <f t="shared" si="970"/>
        <v>57.57</v>
      </c>
      <c r="T230" s="385">
        <f t="shared" si="971"/>
        <v>0</v>
      </c>
      <c r="U230" s="385">
        <f t="shared" si="972"/>
        <v>0</v>
      </c>
      <c r="V230" s="384">
        <f t="shared" si="973"/>
        <v>180.6</v>
      </c>
      <c r="W230" s="726">
        <f t="shared" si="974"/>
        <v>0</v>
      </c>
      <c r="X230" s="144" t="str">
        <f t="shared" si="975"/>
        <v>JB20-5</v>
      </c>
      <c r="Y230" s="416">
        <f t="shared" si="976"/>
        <v>1.5</v>
      </c>
      <c r="Z230" s="603" t="s">
        <v>1</v>
      </c>
      <c r="AA230" s="504">
        <f t="shared" si="977"/>
        <v>1.5</v>
      </c>
      <c r="AB230" s="591">
        <f t="shared" si="978"/>
        <v>2.1906216746666693</v>
      </c>
      <c r="AC230" s="592">
        <f t="shared" si="979"/>
        <v>0.1</v>
      </c>
      <c r="AD230" s="592">
        <f t="shared" si="980"/>
        <v>0.15</v>
      </c>
      <c r="AE230" s="593">
        <f t="shared" si="981"/>
        <v>2.44</v>
      </c>
      <c r="AF230" s="604">
        <f t="shared" si="982"/>
        <v>2.6</v>
      </c>
      <c r="AG230" s="605">
        <f t="shared" si="983"/>
        <v>0.7</v>
      </c>
      <c r="AH230" s="595">
        <f t="shared" si="984"/>
        <v>0</v>
      </c>
      <c r="AI230" s="595">
        <f t="shared" si="985"/>
        <v>2.73</v>
      </c>
      <c r="AJ230" s="595">
        <f t="shared" si="986"/>
        <v>1.71</v>
      </c>
      <c r="AK230" s="595">
        <f t="shared" si="987"/>
        <v>0</v>
      </c>
      <c r="AL230" s="595">
        <f t="shared" si="988"/>
        <v>0</v>
      </c>
      <c r="AM230" s="596">
        <f t="shared" si="989"/>
        <v>16.46</v>
      </c>
      <c r="AN230" s="732">
        <f t="shared" si="990"/>
        <v>0</v>
      </c>
      <c r="AO230" s="144" t="s">
        <v>24014</v>
      </c>
      <c r="AP230" s="379" t="s">
        <v>23695</v>
      </c>
      <c r="AQ230" s="453" t="s">
        <v>24015</v>
      </c>
      <c r="AR230" s="416">
        <v>1</v>
      </c>
      <c r="AS230" s="504"/>
      <c r="AT230" s="504"/>
      <c r="AU230" s="142">
        <v>30</v>
      </c>
      <c r="AV230" s="416">
        <f t="shared" si="991"/>
        <v>1.7</v>
      </c>
      <c r="AW230" s="603" t="s">
        <v>1</v>
      </c>
      <c r="AX230" s="504">
        <f t="shared" si="992"/>
        <v>1.7</v>
      </c>
      <c r="AY230" s="384">
        <f t="shared" si="993"/>
        <v>28.3</v>
      </c>
      <c r="AZ230" s="384">
        <f t="shared" si="994"/>
        <v>0.2</v>
      </c>
      <c r="BA230" s="384">
        <f t="shared" si="995"/>
        <v>1.9</v>
      </c>
      <c r="BB230" s="382">
        <f t="shared" si="996"/>
        <v>20.63</v>
      </c>
      <c r="BC230" s="265">
        <f t="shared" si="997"/>
        <v>0</v>
      </c>
      <c r="BD230" s="265">
        <f t="shared" si="998"/>
        <v>147.51</v>
      </c>
      <c r="BE230" s="265">
        <f t="shared" si="999"/>
        <v>32.01</v>
      </c>
      <c r="BF230" s="607">
        <f t="shared" si="1000"/>
        <v>2.35</v>
      </c>
      <c r="BG230" s="607">
        <f t="shared" si="1001"/>
        <v>0.14062167466666953</v>
      </c>
      <c r="BH230" s="607">
        <f t="shared" si="1002"/>
        <v>6.79</v>
      </c>
      <c r="BI230" s="607">
        <f t="shared" si="1003"/>
        <v>0.09</v>
      </c>
      <c r="BJ230" s="116">
        <f t="shared" si="1004"/>
        <v>87.99</v>
      </c>
      <c r="BK230" s="95"/>
    </row>
    <row r="231" spans="1:63" ht="14.25" x14ac:dyDescent="0.3">
      <c r="A231" s="449" t="s">
        <v>24015</v>
      </c>
      <c r="B231" s="146" t="s">
        <v>23695</v>
      </c>
      <c r="C231" s="450" t="s">
        <v>24016</v>
      </c>
      <c r="D231" s="502">
        <v>1</v>
      </c>
      <c r="E231" s="589"/>
      <c r="F231" s="589"/>
      <c r="G231" s="502" t="s">
        <v>23864</v>
      </c>
      <c r="H231" s="451">
        <v>40</v>
      </c>
      <c r="I231" s="452">
        <v>2.2226216746666694</v>
      </c>
      <c r="J231" s="452">
        <v>2.0826216746666688</v>
      </c>
      <c r="K231" s="452">
        <v>0.77500000000000002</v>
      </c>
      <c r="L231" s="382">
        <f t="shared" si="963"/>
        <v>2.15</v>
      </c>
      <c r="M231" s="383">
        <f t="shared" si="964"/>
        <v>0.1</v>
      </c>
      <c r="N231" s="383">
        <f t="shared" si="965"/>
        <v>0.2</v>
      </c>
      <c r="O231" s="382">
        <f t="shared" si="966"/>
        <v>2.4500000000000002</v>
      </c>
      <c r="P231" s="382">
        <f t="shared" si="967"/>
        <v>1.9</v>
      </c>
      <c r="Q231" s="385">
        <f t="shared" si="968"/>
        <v>0</v>
      </c>
      <c r="R231" s="385">
        <f t="shared" si="969"/>
        <v>114</v>
      </c>
      <c r="S231" s="385">
        <f t="shared" si="970"/>
        <v>72.2</v>
      </c>
      <c r="T231" s="385">
        <f t="shared" si="971"/>
        <v>0</v>
      </c>
      <c r="U231" s="385">
        <f t="shared" si="972"/>
        <v>0</v>
      </c>
      <c r="V231" s="384">
        <f t="shared" si="973"/>
        <v>236</v>
      </c>
      <c r="W231" s="726">
        <f t="shared" si="974"/>
        <v>0</v>
      </c>
      <c r="X231" s="449" t="str">
        <f t="shared" si="975"/>
        <v>JB20-6</v>
      </c>
      <c r="Y231" s="502">
        <f t="shared" si="976"/>
        <v>1.5</v>
      </c>
      <c r="Z231" s="590" t="s">
        <v>1</v>
      </c>
      <c r="AA231" s="589">
        <f t="shared" si="977"/>
        <v>1.5</v>
      </c>
      <c r="AB231" s="591">
        <f t="shared" si="978"/>
        <v>2.2226216746666694</v>
      </c>
      <c r="AC231" s="592">
        <f t="shared" si="979"/>
        <v>0.1</v>
      </c>
      <c r="AD231" s="592">
        <f t="shared" si="980"/>
        <v>0.15</v>
      </c>
      <c r="AE231" s="593">
        <f t="shared" si="981"/>
        <v>2.4700000000000002</v>
      </c>
      <c r="AF231" s="593">
        <f t="shared" si="982"/>
        <v>2.6</v>
      </c>
      <c r="AG231" s="594">
        <f t="shared" si="983"/>
        <v>0.7</v>
      </c>
      <c r="AH231" s="595">
        <f t="shared" si="984"/>
        <v>0</v>
      </c>
      <c r="AI231" s="595">
        <f t="shared" si="985"/>
        <v>2.73</v>
      </c>
      <c r="AJ231" s="595">
        <f t="shared" si="986"/>
        <v>1.77</v>
      </c>
      <c r="AK231" s="595">
        <f t="shared" si="987"/>
        <v>0</v>
      </c>
      <c r="AL231" s="595">
        <f t="shared" si="988"/>
        <v>0</v>
      </c>
      <c r="AM231" s="596">
        <f t="shared" si="989"/>
        <v>16.63</v>
      </c>
      <c r="AN231" s="732">
        <f t="shared" si="990"/>
        <v>0</v>
      </c>
      <c r="AO231" s="449" t="s">
        <v>24015</v>
      </c>
      <c r="AP231" s="146" t="s">
        <v>23695</v>
      </c>
      <c r="AQ231" s="450" t="s">
        <v>24016</v>
      </c>
      <c r="AR231" s="502">
        <v>1</v>
      </c>
      <c r="AS231" s="589"/>
      <c r="AT231" s="589"/>
      <c r="AU231" s="451">
        <v>40</v>
      </c>
      <c r="AV231" s="502">
        <f t="shared" si="991"/>
        <v>1.7</v>
      </c>
      <c r="AW231" s="590" t="s">
        <v>1</v>
      </c>
      <c r="AX231" s="589">
        <f t="shared" si="992"/>
        <v>1.7</v>
      </c>
      <c r="AY231" s="384">
        <f t="shared" si="993"/>
        <v>38.299999999999997</v>
      </c>
      <c r="AZ231" s="384">
        <f t="shared" si="994"/>
        <v>0.2</v>
      </c>
      <c r="BA231" s="384">
        <f t="shared" si="995"/>
        <v>1.9</v>
      </c>
      <c r="BB231" s="382">
        <f t="shared" si="996"/>
        <v>27.92</v>
      </c>
      <c r="BC231" s="265">
        <f t="shared" si="997"/>
        <v>0</v>
      </c>
      <c r="BD231" s="265">
        <f t="shared" si="998"/>
        <v>190.7</v>
      </c>
      <c r="BE231" s="265">
        <f t="shared" si="999"/>
        <v>43.32</v>
      </c>
      <c r="BF231" s="385">
        <f t="shared" si="1000"/>
        <v>2.35</v>
      </c>
      <c r="BG231" s="385">
        <f t="shared" si="1001"/>
        <v>0.17262167466666956</v>
      </c>
      <c r="BH231" s="385">
        <f t="shared" si="1002"/>
        <v>6.79</v>
      </c>
      <c r="BI231" s="385">
        <f t="shared" si="1003"/>
        <v>0.11</v>
      </c>
      <c r="BJ231" s="116">
        <f t="shared" si="1004"/>
        <v>112.56</v>
      </c>
      <c r="BK231" s="95"/>
    </row>
    <row r="232" spans="1:63" ht="14.25" x14ac:dyDescent="0.3">
      <c r="A232" s="462"/>
      <c r="B232" s="463"/>
      <c r="C232" s="608"/>
      <c r="D232" s="505"/>
      <c r="E232" s="505"/>
      <c r="F232" s="505"/>
      <c r="G232" s="505"/>
      <c r="H232" s="410"/>
      <c r="I232" s="411"/>
      <c r="J232" s="411"/>
      <c r="K232" s="411"/>
      <c r="L232" s="101"/>
      <c r="M232" s="412"/>
      <c r="N232" s="412"/>
      <c r="O232" s="101"/>
      <c r="P232" s="101"/>
      <c r="Q232" s="414"/>
      <c r="R232" s="414"/>
      <c r="S232" s="414"/>
      <c r="T232" s="414"/>
      <c r="U232" s="414"/>
      <c r="V232" s="413"/>
      <c r="W232" s="725"/>
      <c r="X232" s="739"/>
      <c r="Y232" s="505"/>
      <c r="Z232" s="597"/>
      <c r="AA232" s="505"/>
      <c r="AB232" s="598"/>
      <c r="AC232" s="599"/>
      <c r="AD232" s="599"/>
      <c r="AE232" s="600"/>
      <c r="AF232" s="600"/>
      <c r="AG232" s="597"/>
      <c r="AH232" s="601"/>
      <c r="AI232" s="601"/>
      <c r="AJ232" s="601"/>
      <c r="AK232" s="601"/>
      <c r="AL232" s="601"/>
      <c r="AM232" s="602"/>
      <c r="AN232" s="733"/>
      <c r="AO232" s="739"/>
      <c r="AP232" s="463"/>
      <c r="AQ232" s="608"/>
      <c r="AR232" s="505"/>
      <c r="AS232" s="505"/>
      <c r="AT232" s="505"/>
      <c r="AU232" s="410"/>
      <c r="AV232" s="505"/>
      <c r="AW232" s="597"/>
      <c r="AX232" s="505"/>
      <c r="AY232" s="413"/>
      <c r="AZ232" s="413"/>
      <c r="BA232" s="413"/>
      <c r="BB232" s="101"/>
      <c r="BC232" s="101"/>
      <c r="BD232" s="101"/>
      <c r="BE232" s="101"/>
      <c r="BF232" s="414"/>
      <c r="BG232" s="414"/>
      <c r="BH232" s="414"/>
      <c r="BI232" s="414"/>
      <c r="BJ232" s="415"/>
      <c r="BK232" s="95"/>
    </row>
    <row r="233" spans="1:63" s="122" customFormat="1" ht="14.25" x14ac:dyDescent="0.3">
      <c r="A233" s="407" t="s">
        <v>25137</v>
      </c>
      <c r="B233" s="463"/>
      <c r="C233" s="408"/>
      <c r="D233" s="505"/>
      <c r="E233" s="505"/>
      <c r="F233" s="505"/>
      <c r="G233" s="409"/>
      <c r="H233" s="410"/>
      <c r="I233" s="411"/>
      <c r="J233" s="411"/>
      <c r="K233" s="411"/>
      <c r="L233" s="101"/>
      <c r="M233" s="412"/>
      <c r="N233" s="412"/>
      <c r="O233" s="101"/>
      <c r="P233" s="101"/>
      <c r="Q233" s="414"/>
      <c r="R233" s="414"/>
      <c r="S233" s="414"/>
      <c r="T233" s="414"/>
      <c r="U233" s="414"/>
      <c r="V233" s="413"/>
      <c r="W233" s="725"/>
      <c r="X233" s="740" t="str">
        <f>$A233</f>
        <v>Rua 39</v>
      </c>
      <c r="Y233" s="503"/>
      <c r="Z233" s="503"/>
      <c r="AA233" s="503"/>
      <c r="AB233" s="399"/>
      <c r="AC233" s="399"/>
      <c r="AD233" s="399"/>
      <c r="AE233" s="399"/>
      <c r="AF233" s="404"/>
      <c r="AG233" s="399"/>
      <c r="AH233" s="399"/>
      <c r="AI233" s="399"/>
      <c r="AJ233" s="399"/>
      <c r="AK233" s="399"/>
      <c r="AL233" s="399"/>
      <c r="AM233" s="399"/>
      <c r="AN233" s="401"/>
      <c r="AO233" s="407" t="str">
        <f>$A233</f>
        <v>Rua 39</v>
      </c>
      <c r="AP233" s="463"/>
      <c r="AQ233" s="408"/>
      <c r="AR233" s="505"/>
      <c r="AS233" s="505"/>
      <c r="AT233" s="505"/>
      <c r="AU233" s="410"/>
      <c r="AV233" s="409"/>
      <c r="AW233" s="409"/>
      <c r="AX233" s="409"/>
      <c r="AY233" s="413"/>
      <c r="AZ233" s="413"/>
      <c r="BA233" s="413"/>
      <c r="BB233" s="101"/>
      <c r="BC233" s="101"/>
      <c r="BD233" s="101"/>
      <c r="BE233" s="101"/>
      <c r="BF233" s="101"/>
      <c r="BG233" s="101"/>
      <c r="BH233" s="101"/>
      <c r="BI233" s="101"/>
      <c r="BJ233" s="415"/>
      <c r="BK233" s="95"/>
    </row>
    <row r="234" spans="1:63" ht="14.25" x14ac:dyDescent="0.3">
      <c r="A234" s="144" t="s">
        <v>24017</v>
      </c>
      <c r="B234" s="379" t="s">
        <v>23695</v>
      </c>
      <c r="C234" s="145" t="s">
        <v>24018</v>
      </c>
      <c r="D234" s="416">
        <v>0.4</v>
      </c>
      <c r="E234" s="504"/>
      <c r="F234" s="504"/>
      <c r="G234" s="416" t="s">
        <v>23864</v>
      </c>
      <c r="H234" s="142">
        <v>25</v>
      </c>
      <c r="I234" s="143">
        <v>1.1000000000000014</v>
      </c>
      <c r="J234" s="143">
        <v>1.1000000000000014</v>
      </c>
      <c r="K234" s="452">
        <v>0</v>
      </c>
      <c r="L234" s="382">
        <f t="shared" ref="L234:L242" si="1005">ROUND((I234+J234)/2,2)</f>
        <v>1.1000000000000001</v>
      </c>
      <c r="M234" s="383">
        <f t="shared" ref="M234:M242" si="1006">IF(F234=0,ROUND($D234*10%,2),IF(D234&gt;2.8,0.18,0.15))</f>
        <v>0.04</v>
      </c>
      <c r="N234" s="383">
        <f t="shared" ref="N234:N242" si="1007">IF(F234=0,IF(   ROUND($D234/4,2),   IF(ROUND(($D234*1.2)/6,2)&lt;0.1,0.1,ROUND(($D234*1.2)/6,2))),0.5)</f>
        <v>0.1</v>
      </c>
      <c r="O234" s="382">
        <f t="shared" ref="O234:O242" si="1008">L234+M234+N234</f>
        <v>1.2400000000000002</v>
      </c>
      <c r="P234" s="382">
        <f t="shared" ref="P234:P242" si="1009">IF(O234&lt;2,(D234+M234*2)+0.6,(D234+M234*2)+0.6+ROUNDUP(O234-2,0)*0.1)</f>
        <v>1.08</v>
      </c>
      <c r="Q234" s="385">
        <f t="shared" ref="Q234:Q242" si="1010">IF($O234&lt;=$W$4,ROUND(IF($O234&lt;1.5,$O234*$H234*$P234,1.5*$H234*$P234),2),0)</f>
        <v>33.479999999999997</v>
      </c>
      <c r="R234" s="385">
        <f t="shared" ref="R234:R242" si="1011">IF($O234&gt;$W$4,ROUND(IF($O234&lt;1.5,$O234*$H234*$P234,1.5*$H234*$P234),2),0)</f>
        <v>0</v>
      </c>
      <c r="S234" s="385">
        <f t="shared" ref="S234:S242" si="1012">IF($O234&gt;$W$4,ROUND(IF($O234&lt;1.5,0,IF($O234&gt;3,1.5*$H234*$P234,($O234-1.5)*$H234*$P234)),2),0)</f>
        <v>0</v>
      </c>
      <c r="T234" s="385">
        <f t="shared" ref="T234:T242" si="1013">IF($O234&gt;$W$4,ROUND(IF($O234&lt;3,0,IF($O234&gt;4.5,1.5*$H234*$P234,($O234-3)*$H234*$P234)),2),0)</f>
        <v>0</v>
      </c>
      <c r="U234" s="385">
        <f t="shared" ref="U234:U242" si="1014">IF($O234&gt;$W$4,ROUND(IF($O234&lt;4.5,0,IF($O234&gt;6,($O234-4.5)*$H234*$P234,($O234-4.5)*$H234*$P234)),2),0)</f>
        <v>0</v>
      </c>
      <c r="V234" s="384">
        <f t="shared" ref="V234:V242" si="1015">IF($O234&gt;$W$4, IF( $O234&lt;=4,   ROUND($H234*($O234+0.5)*2,2),   0),0)</f>
        <v>0</v>
      </c>
      <c r="W234" s="726">
        <f t="shared" ref="W234:W242" si="1016">IF($O234&gt;$W$4, IF( $O234&gt;4,   ROUND($H234*($O234+0.5)*2,2),   0),0)</f>
        <v>0</v>
      </c>
      <c r="X234" s="144" t="str">
        <f t="shared" ref="X234:X242" si="1017">A234</f>
        <v>JB21-1</v>
      </c>
      <c r="Y234" s="416">
        <f t="shared" ref="Y234:Y242" si="1018">IF($D234=0.4,1.2,IF($D234=0.6,1.2,IF($D234=0.8,1.3,IF($D234=1,1.5,IF($D234=1.2,1.7,IF($D234&lt;=2,2,"--"))))))</f>
        <v>1.2</v>
      </c>
      <c r="Z234" s="603" t="s">
        <v>1</v>
      </c>
      <c r="AA234" s="504">
        <f t="shared" ref="AA234:AA242" si="1019">Y234</f>
        <v>1.2</v>
      </c>
      <c r="AB234" s="591">
        <f t="shared" ref="AB234:AB242" si="1020">IF($Y234="--","--",I234)</f>
        <v>1.1000000000000014</v>
      </c>
      <c r="AC234" s="592">
        <f t="shared" ref="AC234:AC242" si="1021">IF($Y234="--","--",IF(D234&gt;1.5,0.15,ROUND($D234*10%,2)))</f>
        <v>0.04</v>
      </c>
      <c r="AD234" s="592">
        <f t="shared" ref="AD234:AD242" si="1022">IF($Y234="--","--",0.15)</f>
        <v>0.15</v>
      </c>
      <c r="AE234" s="593">
        <f t="shared" ref="AE234:AE242" si="1023">IF($Y234="--","--",ROUND(AB234+AC234+AD234,2))</f>
        <v>1.29</v>
      </c>
      <c r="AF234" s="604">
        <f t="shared" ref="AF234:AF242" si="1024">IF($Y234="--","--",IF($AB234&lt;=2,$Y234+1,($Y234+1)+ROUNDUP($AB234-2,0)*0.1))</f>
        <v>2.2000000000000002</v>
      </c>
      <c r="AG234" s="605">
        <f t="shared" ref="AG234:AG242" si="1025">IF($D234=0.4,0.92,IF($D234=0.6,0.68,IF($D234=0.8,0.74,IF($D234=1,0.7,IF($D234=1.2,0.66,IF($D234=1.5,0.6,IF($D234&lt;=2,(2.4-(D234+0.3)),"--")))))))</f>
        <v>0.92</v>
      </c>
      <c r="AH234" s="595">
        <f t="shared" ref="AH234:AH242" si="1026">IF($Y234="--","--",IF($AE234&lt;=$W$4,ROUND(IF($AE234&lt;1.5,$AE234*$AF234*$AG234,1.5*$AF234*$AG234),2),0))</f>
        <v>2.61</v>
      </c>
      <c r="AI234" s="595">
        <f t="shared" ref="AI234:AI242" si="1027">IF($Y234="--","--",IF($AE234&gt;$W$4,ROUND(IF($AE234&lt;1.5,$AE234*$AF234*$AG234,1.5*$AF234*$AG234),2),0))</f>
        <v>0</v>
      </c>
      <c r="AJ234" s="595">
        <f t="shared" ref="AJ234:AJ242" si="1028">IF($Y234="--","--",IF($AE234&gt;$W$4,ROUND(IF($AE234&lt;1.5,0,IF($AE234&gt;3,1.5*$AF234*$AG234,($AE234-1.5)*$AF234*$AG234)),2),0))</f>
        <v>0</v>
      </c>
      <c r="AK234" s="595">
        <f t="shared" ref="AK234:AK242" si="1029">IF($Y234="--","--",IF($AE234&gt;$W$4,ROUND(IF($AE234&lt;3,0,IF($AE234&gt;4.5,1.5*$AF234*$AG234,($AE234-3)*$AF234*$AG234)),2),0))</f>
        <v>0</v>
      </c>
      <c r="AL234" s="595">
        <f t="shared" ref="AL234:AL242" si="1030">IF($Y234="--","--",IF($AE234&gt;$W$4,ROUND(IF($AE234&lt;4.5,0,IF($AE234&gt;6,($AE234-4.5)*$AF234*$AG234,($AE234-4.5)*$AF234*$AG234)),2),0))</f>
        <v>0</v>
      </c>
      <c r="AM234" s="596">
        <f t="shared" ref="AM234:AM242" si="1031">IF($Y234="--","--",IF($AE234&gt;$W$4, IF( $AE234&lt;=4,   ROUND(($AG234*4)*($AE234+0.5)*2,2),   0),0))</f>
        <v>0</v>
      </c>
      <c r="AN234" s="732">
        <f t="shared" ref="AN234:AN242" si="1032">IF($Y234="--","--",IF($AE234&gt;$W$4, IF( $AE234&gt;4,   ROUND(($AG234*4)*($AE234+0.5)*2,2),   0),0))</f>
        <v>0</v>
      </c>
      <c r="AO234" s="144" t="s">
        <v>24017</v>
      </c>
      <c r="AP234" s="379" t="s">
        <v>23695</v>
      </c>
      <c r="AQ234" s="453" t="s">
        <v>24018</v>
      </c>
      <c r="AR234" s="416">
        <v>0.4</v>
      </c>
      <c r="AS234" s="504"/>
      <c r="AT234" s="504"/>
      <c r="AU234" s="142">
        <v>25</v>
      </c>
      <c r="AV234" s="416">
        <f t="shared" ref="AV234:AV242" si="1033">IF($Y234="--","--",Y234+0.2)</f>
        <v>1.4</v>
      </c>
      <c r="AW234" s="603" t="s">
        <v>1</v>
      </c>
      <c r="AX234" s="504">
        <f t="shared" ref="AX234:AX242" si="1034">AV234</f>
        <v>1.4</v>
      </c>
      <c r="AY234" s="384">
        <f t="shared" ref="AY234:AY242" si="1035">IF(D234&gt;2,AU234,AU234-AV234)</f>
        <v>23.6</v>
      </c>
      <c r="AZ234" s="384">
        <f t="shared" ref="AZ234:AZ242" si="1036">N234</f>
        <v>0.1</v>
      </c>
      <c r="BA234" s="384">
        <f t="shared" ref="BA234:BA242" si="1037">P234</f>
        <v>1.08</v>
      </c>
      <c r="BB234" s="382">
        <f t="shared" ref="BB234:BB242" si="1038">IF(F234=0,IF(ROUND( AY234 * ( ( (N234*P234) +  ( ((D234+M234*2)/6)*P234 ) ) - ROUND(  ((D234+M234*2)^2)   *   (   ( PI()*96.379 / (4*360) )  -  ( (SIN((96.379/2)*PI()/180)) * (COS((96.379/2)*PI()/180)) / 4 )   ), 4) ),2),   ROUND( AY234 * ( ( (N234*P234) +  ( ((D234+M234*2)/4)*P234 ) ) - ROUND(  ((D234+M234*2)^2)   *   (   ( PI()*120 / (4*360) )  -  ( (SIN((120/2)*PI()/180)) * (COS((120/2)*PI()/180)) / 4 )   ), 4) ),2)),0)</f>
        <v>4.7699999999999996</v>
      </c>
      <c r="BC234" s="265">
        <f t="shared" ref="BC234:BC242" si="1039">IF(F234&gt;0,ROUND(AY234*N234*P234,2),0)</f>
        <v>0</v>
      </c>
      <c r="BD234" s="265">
        <f t="shared" ref="BD234:BD242" si="1040">SUM(Q234:U234,AH234:AL234)</f>
        <v>36.089999999999996</v>
      </c>
      <c r="BE234" s="265">
        <f t="shared" ref="BE234:BE242" si="1041">IF(F234=0, ROUND( ( PI()*( (D234+M234*2)^2 ) / 4  ) * AY234,2),  ROUND( (D234+M234*2)*(F234+M234*2) * AY234,2))</f>
        <v>4.2699999999999996</v>
      </c>
      <c r="BF234" s="607">
        <f t="shared" ref="BF234:BF242" si="1042">IF(($I234+M234-0.15)&lt;=2,($I234+M234+0.15),IF(($I234+M234)&lt;=3,2.35,($I234+M234+0.2)-0.85))</f>
        <v>1.2900000000000014</v>
      </c>
      <c r="BG234" s="607">
        <f t="shared" ref="BG234:BG242" si="1043">IF(D234&gt;2,   (I234-F234-M234-0.11),IF(($I234+M234)&lt;=2,0,IF(($I234+M234)&gt;3,0.85,(I234+M234+0.2-BF234))))</f>
        <v>0</v>
      </c>
      <c r="BH234" s="607">
        <f t="shared" ref="BH234:BH242" si="1044">IF(D234&gt;2,  ROUND(((1.42+0.4)+(0.91+0.4))*2*BG234,2), ROUND(AV234*AX234*BF234,2))</f>
        <v>2.5299999999999998</v>
      </c>
      <c r="BI234" s="607">
        <f t="shared" ref="BI234:BI242" si="1045">ROUND(((PI()*0.9^2)/4)*BG234,2)</f>
        <v>0</v>
      </c>
      <c r="BJ234" s="116">
        <f t="shared" ref="BJ234:BJ242" si="1046">ROUND(BD234-BE234-BH234-BI234-BB234-BC234,2)</f>
        <v>24.52</v>
      </c>
      <c r="BK234" s="95"/>
    </row>
    <row r="235" spans="1:63" ht="14.25" x14ac:dyDescent="0.3">
      <c r="A235" s="144" t="s">
        <v>24018</v>
      </c>
      <c r="B235" s="379" t="s">
        <v>23695</v>
      </c>
      <c r="C235" s="145" t="s">
        <v>24019</v>
      </c>
      <c r="D235" s="416">
        <v>0.4</v>
      </c>
      <c r="E235" s="504"/>
      <c r="F235" s="504"/>
      <c r="G235" s="416" t="s">
        <v>23864</v>
      </c>
      <c r="H235" s="142">
        <v>25</v>
      </c>
      <c r="I235" s="143">
        <v>1.1000000000000014</v>
      </c>
      <c r="J235" s="143">
        <v>1.1000000000000014</v>
      </c>
      <c r="K235" s="452">
        <v>0</v>
      </c>
      <c r="L235" s="382">
        <f t="shared" si="1005"/>
        <v>1.1000000000000001</v>
      </c>
      <c r="M235" s="383">
        <f t="shared" si="1006"/>
        <v>0.04</v>
      </c>
      <c r="N235" s="383">
        <f t="shared" si="1007"/>
        <v>0.1</v>
      </c>
      <c r="O235" s="382">
        <f t="shared" si="1008"/>
        <v>1.2400000000000002</v>
      </c>
      <c r="P235" s="382">
        <f t="shared" si="1009"/>
        <v>1.08</v>
      </c>
      <c r="Q235" s="385">
        <f t="shared" si="1010"/>
        <v>33.479999999999997</v>
      </c>
      <c r="R235" s="385">
        <f t="shared" si="1011"/>
        <v>0</v>
      </c>
      <c r="S235" s="385">
        <f t="shared" si="1012"/>
        <v>0</v>
      </c>
      <c r="T235" s="385">
        <f t="shared" si="1013"/>
        <v>0</v>
      </c>
      <c r="U235" s="385">
        <f t="shared" si="1014"/>
        <v>0</v>
      </c>
      <c r="V235" s="384">
        <f t="shared" si="1015"/>
        <v>0</v>
      </c>
      <c r="W235" s="726">
        <f t="shared" si="1016"/>
        <v>0</v>
      </c>
      <c r="X235" s="144" t="str">
        <f t="shared" si="1017"/>
        <v>JB21-2</v>
      </c>
      <c r="Y235" s="416">
        <f t="shared" si="1018"/>
        <v>1.2</v>
      </c>
      <c r="Z235" s="603" t="s">
        <v>1</v>
      </c>
      <c r="AA235" s="504">
        <f t="shared" si="1019"/>
        <v>1.2</v>
      </c>
      <c r="AB235" s="591">
        <f t="shared" si="1020"/>
        <v>1.1000000000000014</v>
      </c>
      <c r="AC235" s="592">
        <f t="shared" si="1021"/>
        <v>0.04</v>
      </c>
      <c r="AD235" s="592">
        <f t="shared" si="1022"/>
        <v>0.15</v>
      </c>
      <c r="AE235" s="593">
        <f t="shared" si="1023"/>
        <v>1.29</v>
      </c>
      <c r="AF235" s="604">
        <f t="shared" si="1024"/>
        <v>2.2000000000000002</v>
      </c>
      <c r="AG235" s="605">
        <f t="shared" si="1025"/>
        <v>0.92</v>
      </c>
      <c r="AH235" s="595">
        <f t="shared" si="1026"/>
        <v>2.61</v>
      </c>
      <c r="AI235" s="595">
        <f t="shared" si="1027"/>
        <v>0</v>
      </c>
      <c r="AJ235" s="595">
        <f t="shared" si="1028"/>
        <v>0</v>
      </c>
      <c r="AK235" s="595">
        <f t="shared" si="1029"/>
        <v>0</v>
      </c>
      <c r="AL235" s="595">
        <f t="shared" si="1030"/>
        <v>0</v>
      </c>
      <c r="AM235" s="596">
        <f t="shared" si="1031"/>
        <v>0</v>
      </c>
      <c r="AN235" s="732">
        <f t="shared" si="1032"/>
        <v>0</v>
      </c>
      <c r="AO235" s="144" t="s">
        <v>24018</v>
      </c>
      <c r="AP235" s="379" t="s">
        <v>23695</v>
      </c>
      <c r="AQ235" s="453" t="s">
        <v>24019</v>
      </c>
      <c r="AR235" s="416">
        <v>0.4</v>
      </c>
      <c r="AS235" s="504"/>
      <c r="AT235" s="504"/>
      <c r="AU235" s="142">
        <v>25</v>
      </c>
      <c r="AV235" s="416">
        <f t="shared" si="1033"/>
        <v>1.4</v>
      </c>
      <c r="AW235" s="603" t="s">
        <v>1</v>
      </c>
      <c r="AX235" s="504">
        <f t="shared" si="1034"/>
        <v>1.4</v>
      </c>
      <c r="AY235" s="384">
        <f t="shared" si="1035"/>
        <v>23.6</v>
      </c>
      <c r="AZ235" s="384">
        <f t="shared" si="1036"/>
        <v>0.1</v>
      </c>
      <c r="BA235" s="384">
        <f t="shared" si="1037"/>
        <v>1.08</v>
      </c>
      <c r="BB235" s="382">
        <f t="shared" si="1038"/>
        <v>4.7699999999999996</v>
      </c>
      <c r="BC235" s="265">
        <f t="shared" si="1039"/>
        <v>0</v>
      </c>
      <c r="BD235" s="265">
        <f t="shared" si="1040"/>
        <v>36.089999999999996</v>
      </c>
      <c r="BE235" s="265">
        <f t="shared" si="1041"/>
        <v>4.2699999999999996</v>
      </c>
      <c r="BF235" s="607">
        <f t="shared" si="1042"/>
        <v>1.2900000000000014</v>
      </c>
      <c r="BG235" s="607">
        <f t="shared" si="1043"/>
        <v>0</v>
      </c>
      <c r="BH235" s="607">
        <f t="shared" si="1044"/>
        <v>2.5299999999999998</v>
      </c>
      <c r="BI235" s="607">
        <f t="shared" si="1045"/>
        <v>0</v>
      </c>
      <c r="BJ235" s="116">
        <f t="shared" si="1046"/>
        <v>24.52</v>
      </c>
      <c r="BK235" s="95"/>
    </row>
    <row r="236" spans="1:63" ht="14.25" x14ac:dyDescent="0.3">
      <c r="A236" s="144" t="s">
        <v>24019</v>
      </c>
      <c r="B236" s="379" t="s">
        <v>23695</v>
      </c>
      <c r="C236" s="145" t="s">
        <v>24020</v>
      </c>
      <c r="D236" s="416">
        <v>0.4</v>
      </c>
      <c r="E236" s="504"/>
      <c r="F236" s="504"/>
      <c r="G236" s="416" t="s">
        <v>23864</v>
      </c>
      <c r="H236" s="142">
        <v>20</v>
      </c>
      <c r="I236" s="143">
        <v>1.1000000000000014</v>
      </c>
      <c r="J236" s="143">
        <v>1.1000000000000014</v>
      </c>
      <c r="K236" s="452">
        <v>0</v>
      </c>
      <c r="L236" s="382">
        <f t="shared" si="1005"/>
        <v>1.1000000000000001</v>
      </c>
      <c r="M236" s="383">
        <f t="shared" si="1006"/>
        <v>0.04</v>
      </c>
      <c r="N236" s="383">
        <f t="shared" si="1007"/>
        <v>0.1</v>
      </c>
      <c r="O236" s="382">
        <f t="shared" si="1008"/>
        <v>1.2400000000000002</v>
      </c>
      <c r="P236" s="382">
        <f t="shared" si="1009"/>
        <v>1.08</v>
      </c>
      <c r="Q236" s="385">
        <f t="shared" si="1010"/>
        <v>26.78</v>
      </c>
      <c r="R236" s="385">
        <f t="shared" si="1011"/>
        <v>0</v>
      </c>
      <c r="S236" s="385">
        <f t="shared" si="1012"/>
        <v>0</v>
      </c>
      <c r="T236" s="385">
        <f t="shared" si="1013"/>
        <v>0</v>
      </c>
      <c r="U236" s="385">
        <f t="shared" si="1014"/>
        <v>0</v>
      </c>
      <c r="V236" s="384">
        <f t="shared" si="1015"/>
        <v>0</v>
      </c>
      <c r="W236" s="726">
        <f t="shared" si="1016"/>
        <v>0</v>
      </c>
      <c r="X236" s="144" t="str">
        <f t="shared" si="1017"/>
        <v>JB21-3</v>
      </c>
      <c r="Y236" s="416">
        <f t="shared" si="1018"/>
        <v>1.2</v>
      </c>
      <c r="Z236" s="603" t="s">
        <v>1</v>
      </c>
      <c r="AA236" s="504">
        <f t="shared" si="1019"/>
        <v>1.2</v>
      </c>
      <c r="AB236" s="591">
        <f t="shared" si="1020"/>
        <v>1.1000000000000014</v>
      </c>
      <c r="AC236" s="592">
        <f t="shared" si="1021"/>
        <v>0.04</v>
      </c>
      <c r="AD236" s="592">
        <f t="shared" si="1022"/>
        <v>0.15</v>
      </c>
      <c r="AE236" s="593">
        <f t="shared" si="1023"/>
        <v>1.29</v>
      </c>
      <c r="AF236" s="604">
        <f t="shared" si="1024"/>
        <v>2.2000000000000002</v>
      </c>
      <c r="AG236" s="605">
        <f t="shared" si="1025"/>
        <v>0.92</v>
      </c>
      <c r="AH236" s="595">
        <f t="shared" si="1026"/>
        <v>2.61</v>
      </c>
      <c r="AI236" s="595">
        <f t="shared" si="1027"/>
        <v>0</v>
      </c>
      <c r="AJ236" s="595">
        <f t="shared" si="1028"/>
        <v>0</v>
      </c>
      <c r="AK236" s="595">
        <f t="shared" si="1029"/>
        <v>0</v>
      </c>
      <c r="AL236" s="595">
        <f t="shared" si="1030"/>
        <v>0</v>
      </c>
      <c r="AM236" s="596">
        <f t="shared" si="1031"/>
        <v>0</v>
      </c>
      <c r="AN236" s="732">
        <f t="shared" si="1032"/>
        <v>0</v>
      </c>
      <c r="AO236" s="144" t="s">
        <v>24019</v>
      </c>
      <c r="AP236" s="379" t="s">
        <v>23695</v>
      </c>
      <c r="AQ236" s="453" t="s">
        <v>24020</v>
      </c>
      <c r="AR236" s="416">
        <v>0.4</v>
      </c>
      <c r="AS236" s="504"/>
      <c r="AT236" s="504"/>
      <c r="AU236" s="142">
        <v>20</v>
      </c>
      <c r="AV236" s="416">
        <f t="shared" si="1033"/>
        <v>1.4</v>
      </c>
      <c r="AW236" s="603" t="s">
        <v>1</v>
      </c>
      <c r="AX236" s="504">
        <f t="shared" si="1034"/>
        <v>1.4</v>
      </c>
      <c r="AY236" s="384">
        <f t="shared" si="1035"/>
        <v>18.600000000000001</v>
      </c>
      <c r="AZ236" s="384">
        <f t="shared" si="1036"/>
        <v>0.1</v>
      </c>
      <c r="BA236" s="384">
        <f t="shared" si="1037"/>
        <v>1.08</v>
      </c>
      <c r="BB236" s="382">
        <f t="shared" si="1038"/>
        <v>3.76</v>
      </c>
      <c r="BC236" s="265">
        <f t="shared" si="1039"/>
        <v>0</v>
      </c>
      <c r="BD236" s="265">
        <f t="shared" si="1040"/>
        <v>29.39</v>
      </c>
      <c r="BE236" s="265">
        <f t="shared" si="1041"/>
        <v>3.37</v>
      </c>
      <c r="BF236" s="607">
        <f t="shared" si="1042"/>
        <v>1.2900000000000014</v>
      </c>
      <c r="BG236" s="607">
        <f t="shared" si="1043"/>
        <v>0</v>
      </c>
      <c r="BH236" s="607">
        <f t="shared" si="1044"/>
        <v>2.5299999999999998</v>
      </c>
      <c r="BI236" s="607">
        <f t="shared" si="1045"/>
        <v>0</v>
      </c>
      <c r="BJ236" s="116">
        <f t="shared" si="1046"/>
        <v>19.73</v>
      </c>
      <c r="BK236" s="95"/>
    </row>
    <row r="237" spans="1:63" ht="14.25" x14ac:dyDescent="0.3">
      <c r="A237" s="144" t="s">
        <v>24020</v>
      </c>
      <c r="B237" s="379" t="s">
        <v>23695</v>
      </c>
      <c r="C237" s="145" t="s">
        <v>24021</v>
      </c>
      <c r="D237" s="416">
        <v>0.4</v>
      </c>
      <c r="E237" s="504"/>
      <c r="F237" s="504"/>
      <c r="G237" s="416" t="s">
        <v>23864</v>
      </c>
      <c r="H237" s="142">
        <v>30</v>
      </c>
      <c r="I237" s="143">
        <v>1.1000000000000014</v>
      </c>
      <c r="J237" s="143">
        <v>1.2200000000000024</v>
      </c>
      <c r="K237" s="452">
        <v>7.1999999999999995E-2</v>
      </c>
      <c r="L237" s="382">
        <f t="shared" si="1005"/>
        <v>1.1599999999999999</v>
      </c>
      <c r="M237" s="383">
        <f t="shared" si="1006"/>
        <v>0.04</v>
      </c>
      <c r="N237" s="383">
        <f t="shared" si="1007"/>
        <v>0.1</v>
      </c>
      <c r="O237" s="382">
        <f t="shared" si="1008"/>
        <v>1.3</v>
      </c>
      <c r="P237" s="382">
        <f t="shared" si="1009"/>
        <v>1.08</v>
      </c>
      <c r="Q237" s="385">
        <f t="shared" si="1010"/>
        <v>42.12</v>
      </c>
      <c r="R237" s="385">
        <f t="shared" si="1011"/>
        <v>0</v>
      </c>
      <c r="S237" s="385">
        <f t="shared" si="1012"/>
        <v>0</v>
      </c>
      <c r="T237" s="385">
        <f t="shared" si="1013"/>
        <v>0</v>
      </c>
      <c r="U237" s="385">
        <f t="shared" si="1014"/>
        <v>0</v>
      </c>
      <c r="V237" s="384">
        <f t="shared" si="1015"/>
        <v>0</v>
      </c>
      <c r="W237" s="726">
        <f t="shared" si="1016"/>
        <v>0</v>
      </c>
      <c r="X237" s="144" t="str">
        <f t="shared" si="1017"/>
        <v>JB21-4</v>
      </c>
      <c r="Y237" s="416">
        <f t="shared" si="1018"/>
        <v>1.2</v>
      </c>
      <c r="Z237" s="603" t="s">
        <v>1</v>
      </c>
      <c r="AA237" s="504">
        <f t="shared" si="1019"/>
        <v>1.2</v>
      </c>
      <c r="AB237" s="591">
        <f t="shared" si="1020"/>
        <v>1.1000000000000014</v>
      </c>
      <c r="AC237" s="592">
        <f t="shared" si="1021"/>
        <v>0.04</v>
      </c>
      <c r="AD237" s="592">
        <f t="shared" si="1022"/>
        <v>0.15</v>
      </c>
      <c r="AE237" s="593">
        <f t="shared" si="1023"/>
        <v>1.29</v>
      </c>
      <c r="AF237" s="604">
        <f t="shared" si="1024"/>
        <v>2.2000000000000002</v>
      </c>
      <c r="AG237" s="605">
        <f t="shared" si="1025"/>
        <v>0.92</v>
      </c>
      <c r="AH237" s="595">
        <f t="shared" si="1026"/>
        <v>2.61</v>
      </c>
      <c r="AI237" s="595">
        <f t="shared" si="1027"/>
        <v>0</v>
      </c>
      <c r="AJ237" s="595">
        <f t="shared" si="1028"/>
        <v>0</v>
      </c>
      <c r="AK237" s="595">
        <f t="shared" si="1029"/>
        <v>0</v>
      </c>
      <c r="AL237" s="595">
        <f t="shared" si="1030"/>
        <v>0</v>
      </c>
      <c r="AM237" s="596">
        <f t="shared" si="1031"/>
        <v>0</v>
      </c>
      <c r="AN237" s="732">
        <f t="shared" si="1032"/>
        <v>0</v>
      </c>
      <c r="AO237" s="144" t="s">
        <v>24020</v>
      </c>
      <c r="AP237" s="379" t="s">
        <v>23695</v>
      </c>
      <c r="AQ237" s="453" t="s">
        <v>24021</v>
      </c>
      <c r="AR237" s="416">
        <v>0.4</v>
      </c>
      <c r="AS237" s="504"/>
      <c r="AT237" s="504"/>
      <c r="AU237" s="142">
        <v>30</v>
      </c>
      <c r="AV237" s="416">
        <f t="shared" si="1033"/>
        <v>1.4</v>
      </c>
      <c r="AW237" s="603" t="s">
        <v>1</v>
      </c>
      <c r="AX237" s="504">
        <f t="shared" si="1034"/>
        <v>1.4</v>
      </c>
      <c r="AY237" s="384">
        <f t="shared" si="1035"/>
        <v>28.6</v>
      </c>
      <c r="AZ237" s="384">
        <f t="shared" si="1036"/>
        <v>0.1</v>
      </c>
      <c r="BA237" s="384">
        <f t="shared" si="1037"/>
        <v>1.08</v>
      </c>
      <c r="BB237" s="382">
        <f t="shared" si="1038"/>
        <v>5.78</v>
      </c>
      <c r="BC237" s="265">
        <f t="shared" si="1039"/>
        <v>0</v>
      </c>
      <c r="BD237" s="265">
        <f t="shared" si="1040"/>
        <v>44.73</v>
      </c>
      <c r="BE237" s="265">
        <f t="shared" si="1041"/>
        <v>5.18</v>
      </c>
      <c r="BF237" s="607">
        <f t="shared" si="1042"/>
        <v>1.2900000000000014</v>
      </c>
      <c r="BG237" s="607">
        <f t="shared" si="1043"/>
        <v>0</v>
      </c>
      <c r="BH237" s="607">
        <f t="shared" si="1044"/>
        <v>2.5299999999999998</v>
      </c>
      <c r="BI237" s="607">
        <f t="shared" si="1045"/>
        <v>0</v>
      </c>
      <c r="BJ237" s="116">
        <f t="shared" si="1046"/>
        <v>31.24</v>
      </c>
      <c r="BK237" s="95"/>
    </row>
    <row r="238" spans="1:63" ht="14.25" x14ac:dyDescent="0.3">
      <c r="A238" s="449" t="s">
        <v>24021</v>
      </c>
      <c r="B238" s="146" t="s">
        <v>23695</v>
      </c>
      <c r="C238" s="450" t="s">
        <v>24022</v>
      </c>
      <c r="D238" s="502">
        <v>0.4</v>
      </c>
      <c r="E238" s="589"/>
      <c r="F238" s="589"/>
      <c r="G238" s="502" t="s">
        <v>23864</v>
      </c>
      <c r="H238" s="451">
        <v>30</v>
      </c>
      <c r="I238" s="452">
        <v>1.2920000000000016</v>
      </c>
      <c r="J238" s="452">
        <v>1.1969600000000007</v>
      </c>
      <c r="K238" s="452">
        <v>0</v>
      </c>
      <c r="L238" s="382">
        <f t="shared" si="1005"/>
        <v>1.24</v>
      </c>
      <c r="M238" s="383">
        <f t="shared" si="1006"/>
        <v>0.04</v>
      </c>
      <c r="N238" s="383">
        <f t="shared" si="1007"/>
        <v>0.1</v>
      </c>
      <c r="O238" s="382">
        <f t="shared" si="1008"/>
        <v>1.3800000000000001</v>
      </c>
      <c r="P238" s="382">
        <f t="shared" si="1009"/>
        <v>1.08</v>
      </c>
      <c r="Q238" s="385">
        <f t="shared" si="1010"/>
        <v>44.71</v>
      </c>
      <c r="R238" s="385">
        <f t="shared" si="1011"/>
        <v>0</v>
      </c>
      <c r="S238" s="385">
        <f t="shared" si="1012"/>
        <v>0</v>
      </c>
      <c r="T238" s="385">
        <f t="shared" si="1013"/>
        <v>0</v>
      </c>
      <c r="U238" s="385">
        <f t="shared" si="1014"/>
        <v>0</v>
      </c>
      <c r="V238" s="384">
        <f t="shared" si="1015"/>
        <v>0</v>
      </c>
      <c r="W238" s="726">
        <f t="shared" si="1016"/>
        <v>0</v>
      </c>
      <c r="X238" s="449" t="str">
        <f t="shared" si="1017"/>
        <v>JB21-5</v>
      </c>
      <c r="Y238" s="502">
        <f t="shared" si="1018"/>
        <v>1.2</v>
      </c>
      <c r="Z238" s="590" t="s">
        <v>1</v>
      </c>
      <c r="AA238" s="589">
        <f t="shared" si="1019"/>
        <v>1.2</v>
      </c>
      <c r="AB238" s="591">
        <f t="shared" si="1020"/>
        <v>1.2920000000000016</v>
      </c>
      <c r="AC238" s="592">
        <f t="shared" si="1021"/>
        <v>0.04</v>
      </c>
      <c r="AD238" s="592">
        <f t="shared" si="1022"/>
        <v>0.15</v>
      </c>
      <c r="AE238" s="593">
        <f t="shared" si="1023"/>
        <v>1.48</v>
      </c>
      <c r="AF238" s="593">
        <f t="shared" si="1024"/>
        <v>2.2000000000000002</v>
      </c>
      <c r="AG238" s="594">
        <f t="shared" si="1025"/>
        <v>0.92</v>
      </c>
      <c r="AH238" s="595">
        <f t="shared" si="1026"/>
        <v>3</v>
      </c>
      <c r="AI238" s="595">
        <f t="shared" si="1027"/>
        <v>0</v>
      </c>
      <c r="AJ238" s="595">
        <f t="shared" si="1028"/>
        <v>0</v>
      </c>
      <c r="AK238" s="595">
        <f t="shared" si="1029"/>
        <v>0</v>
      </c>
      <c r="AL238" s="595">
        <f t="shared" si="1030"/>
        <v>0</v>
      </c>
      <c r="AM238" s="596">
        <f t="shared" si="1031"/>
        <v>0</v>
      </c>
      <c r="AN238" s="732">
        <f t="shared" si="1032"/>
        <v>0</v>
      </c>
      <c r="AO238" s="449" t="s">
        <v>24021</v>
      </c>
      <c r="AP238" s="146" t="s">
        <v>23695</v>
      </c>
      <c r="AQ238" s="532" t="s">
        <v>24022</v>
      </c>
      <c r="AR238" s="502">
        <v>0.4</v>
      </c>
      <c r="AS238" s="589"/>
      <c r="AT238" s="589"/>
      <c r="AU238" s="451">
        <v>30</v>
      </c>
      <c r="AV238" s="502">
        <f t="shared" si="1033"/>
        <v>1.4</v>
      </c>
      <c r="AW238" s="590" t="s">
        <v>1</v>
      </c>
      <c r="AX238" s="589">
        <f t="shared" si="1034"/>
        <v>1.4</v>
      </c>
      <c r="AY238" s="384">
        <f t="shared" si="1035"/>
        <v>28.6</v>
      </c>
      <c r="AZ238" s="384">
        <f t="shared" si="1036"/>
        <v>0.1</v>
      </c>
      <c r="BA238" s="384">
        <f t="shared" si="1037"/>
        <v>1.08</v>
      </c>
      <c r="BB238" s="382">
        <f t="shared" si="1038"/>
        <v>5.78</v>
      </c>
      <c r="BC238" s="265">
        <f t="shared" si="1039"/>
        <v>0</v>
      </c>
      <c r="BD238" s="265">
        <f t="shared" si="1040"/>
        <v>47.71</v>
      </c>
      <c r="BE238" s="265">
        <f t="shared" si="1041"/>
        <v>5.18</v>
      </c>
      <c r="BF238" s="607">
        <f t="shared" si="1042"/>
        <v>1.4820000000000015</v>
      </c>
      <c r="BG238" s="607">
        <f t="shared" si="1043"/>
        <v>0</v>
      </c>
      <c r="BH238" s="607">
        <f t="shared" si="1044"/>
        <v>2.9</v>
      </c>
      <c r="BI238" s="607">
        <f t="shared" si="1045"/>
        <v>0</v>
      </c>
      <c r="BJ238" s="116">
        <f t="shared" si="1046"/>
        <v>33.85</v>
      </c>
      <c r="BK238" s="95"/>
    </row>
    <row r="239" spans="1:63" ht="14.25" x14ac:dyDescent="0.3">
      <c r="A239" s="144" t="s">
        <v>24022</v>
      </c>
      <c r="B239" s="379" t="s">
        <v>23695</v>
      </c>
      <c r="C239" s="145" t="s">
        <v>24023</v>
      </c>
      <c r="D239" s="416">
        <v>0.4</v>
      </c>
      <c r="E239" s="504"/>
      <c r="F239" s="504"/>
      <c r="G239" s="416" t="s">
        <v>23864</v>
      </c>
      <c r="H239" s="142">
        <v>35</v>
      </c>
      <c r="I239" s="143">
        <v>1.1969600000000007</v>
      </c>
      <c r="J239" s="143">
        <v>1.1920000000000002</v>
      </c>
      <c r="K239" s="452">
        <v>0.21</v>
      </c>
      <c r="L239" s="382">
        <f t="shared" si="1005"/>
        <v>1.19</v>
      </c>
      <c r="M239" s="383">
        <f t="shared" si="1006"/>
        <v>0.04</v>
      </c>
      <c r="N239" s="383">
        <f t="shared" si="1007"/>
        <v>0.1</v>
      </c>
      <c r="O239" s="382">
        <f t="shared" si="1008"/>
        <v>1.33</v>
      </c>
      <c r="P239" s="382">
        <f t="shared" si="1009"/>
        <v>1.08</v>
      </c>
      <c r="Q239" s="385">
        <f t="shared" si="1010"/>
        <v>50.27</v>
      </c>
      <c r="R239" s="385">
        <f t="shared" si="1011"/>
        <v>0</v>
      </c>
      <c r="S239" s="385">
        <f t="shared" si="1012"/>
        <v>0</v>
      </c>
      <c r="T239" s="385">
        <f t="shared" si="1013"/>
        <v>0</v>
      </c>
      <c r="U239" s="385">
        <f t="shared" si="1014"/>
        <v>0</v>
      </c>
      <c r="V239" s="384">
        <f t="shared" si="1015"/>
        <v>0</v>
      </c>
      <c r="W239" s="726">
        <f t="shared" si="1016"/>
        <v>0</v>
      </c>
      <c r="X239" s="144" t="str">
        <f t="shared" si="1017"/>
        <v>JB21-6</v>
      </c>
      <c r="Y239" s="416">
        <f t="shared" si="1018"/>
        <v>1.2</v>
      </c>
      <c r="Z239" s="603" t="s">
        <v>1</v>
      </c>
      <c r="AA239" s="504">
        <f t="shared" si="1019"/>
        <v>1.2</v>
      </c>
      <c r="AB239" s="591">
        <f t="shared" si="1020"/>
        <v>1.1969600000000007</v>
      </c>
      <c r="AC239" s="592">
        <f t="shared" si="1021"/>
        <v>0.04</v>
      </c>
      <c r="AD239" s="592">
        <f t="shared" si="1022"/>
        <v>0.15</v>
      </c>
      <c r="AE239" s="593">
        <f t="shared" si="1023"/>
        <v>1.39</v>
      </c>
      <c r="AF239" s="604">
        <f t="shared" si="1024"/>
        <v>2.2000000000000002</v>
      </c>
      <c r="AG239" s="605">
        <f t="shared" si="1025"/>
        <v>0.92</v>
      </c>
      <c r="AH239" s="595">
        <f t="shared" si="1026"/>
        <v>2.81</v>
      </c>
      <c r="AI239" s="595">
        <f t="shared" si="1027"/>
        <v>0</v>
      </c>
      <c r="AJ239" s="595">
        <f t="shared" si="1028"/>
        <v>0</v>
      </c>
      <c r="AK239" s="595">
        <f t="shared" si="1029"/>
        <v>0</v>
      </c>
      <c r="AL239" s="595">
        <f t="shared" si="1030"/>
        <v>0</v>
      </c>
      <c r="AM239" s="596">
        <f t="shared" si="1031"/>
        <v>0</v>
      </c>
      <c r="AN239" s="732">
        <f t="shared" si="1032"/>
        <v>0</v>
      </c>
      <c r="AO239" s="144" t="s">
        <v>24022</v>
      </c>
      <c r="AP239" s="379" t="s">
        <v>23695</v>
      </c>
      <c r="AQ239" s="453" t="s">
        <v>24023</v>
      </c>
      <c r="AR239" s="416">
        <v>0.4</v>
      </c>
      <c r="AS239" s="504"/>
      <c r="AT239" s="504"/>
      <c r="AU239" s="142">
        <v>35</v>
      </c>
      <c r="AV239" s="416">
        <f t="shared" si="1033"/>
        <v>1.4</v>
      </c>
      <c r="AW239" s="603" t="s">
        <v>1</v>
      </c>
      <c r="AX239" s="504">
        <f t="shared" si="1034"/>
        <v>1.4</v>
      </c>
      <c r="AY239" s="384">
        <f t="shared" si="1035"/>
        <v>33.6</v>
      </c>
      <c r="AZ239" s="384">
        <f t="shared" si="1036"/>
        <v>0.1</v>
      </c>
      <c r="BA239" s="384">
        <f t="shared" si="1037"/>
        <v>1.08</v>
      </c>
      <c r="BB239" s="382">
        <f t="shared" si="1038"/>
        <v>6.79</v>
      </c>
      <c r="BC239" s="265">
        <f t="shared" si="1039"/>
        <v>0</v>
      </c>
      <c r="BD239" s="265">
        <f t="shared" si="1040"/>
        <v>53.080000000000005</v>
      </c>
      <c r="BE239" s="265">
        <f t="shared" si="1041"/>
        <v>6.08</v>
      </c>
      <c r="BF239" s="607">
        <f t="shared" si="1042"/>
        <v>1.3869600000000006</v>
      </c>
      <c r="BG239" s="607">
        <f t="shared" si="1043"/>
        <v>0</v>
      </c>
      <c r="BH239" s="607">
        <f t="shared" si="1044"/>
        <v>2.72</v>
      </c>
      <c r="BI239" s="607">
        <f t="shared" si="1045"/>
        <v>0</v>
      </c>
      <c r="BJ239" s="116">
        <f t="shared" si="1046"/>
        <v>37.49</v>
      </c>
      <c r="BK239" s="95"/>
    </row>
    <row r="240" spans="1:63" ht="14.25" x14ac:dyDescent="0.3">
      <c r="A240" s="144" t="s">
        <v>24023</v>
      </c>
      <c r="B240" s="379" t="s">
        <v>23695</v>
      </c>
      <c r="C240" s="145" t="s">
        <v>24024</v>
      </c>
      <c r="D240" s="416">
        <v>0.6</v>
      </c>
      <c r="E240" s="504"/>
      <c r="F240" s="504"/>
      <c r="G240" s="416" t="s">
        <v>23864</v>
      </c>
      <c r="H240" s="142">
        <v>35</v>
      </c>
      <c r="I240" s="143">
        <v>1.402000000000001</v>
      </c>
      <c r="J240" s="143">
        <v>1.4019000000000013</v>
      </c>
      <c r="K240" s="452">
        <v>0</v>
      </c>
      <c r="L240" s="382">
        <f t="shared" si="1005"/>
        <v>1.4</v>
      </c>
      <c r="M240" s="383">
        <f t="shared" si="1006"/>
        <v>0.06</v>
      </c>
      <c r="N240" s="383">
        <f t="shared" si="1007"/>
        <v>0.12</v>
      </c>
      <c r="O240" s="382">
        <f t="shared" si="1008"/>
        <v>1.58</v>
      </c>
      <c r="P240" s="382">
        <f t="shared" si="1009"/>
        <v>1.3199999999999998</v>
      </c>
      <c r="Q240" s="385">
        <f t="shared" si="1010"/>
        <v>0</v>
      </c>
      <c r="R240" s="385">
        <f t="shared" si="1011"/>
        <v>69.3</v>
      </c>
      <c r="S240" s="385">
        <f t="shared" si="1012"/>
        <v>3.7</v>
      </c>
      <c r="T240" s="385">
        <f t="shared" si="1013"/>
        <v>0</v>
      </c>
      <c r="U240" s="385">
        <f t="shared" si="1014"/>
        <v>0</v>
      </c>
      <c r="V240" s="384">
        <f t="shared" si="1015"/>
        <v>145.6</v>
      </c>
      <c r="W240" s="726">
        <f t="shared" si="1016"/>
        <v>0</v>
      </c>
      <c r="X240" s="144" t="str">
        <f t="shared" si="1017"/>
        <v>JB21-7</v>
      </c>
      <c r="Y240" s="416">
        <f t="shared" si="1018"/>
        <v>1.2</v>
      </c>
      <c r="Z240" s="603" t="s">
        <v>1</v>
      </c>
      <c r="AA240" s="504">
        <f t="shared" si="1019"/>
        <v>1.2</v>
      </c>
      <c r="AB240" s="591">
        <f t="shared" si="1020"/>
        <v>1.402000000000001</v>
      </c>
      <c r="AC240" s="592">
        <f t="shared" si="1021"/>
        <v>0.06</v>
      </c>
      <c r="AD240" s="592">
        <f t="shared" si="1022"/>
        <v>0.15</v>
      </c>
      <c r="AE240" s="593">
        <f t="shared" si="1023"/>
        <v>1.61</v>
      </c>
      <c r="AF240" s="604">
        <f t="shared" si="1024"/>
        <v>2.2000000000000002</v>
      </c>
      <c r="AG240" s="605">
        <f t="shared" si="1025"/>
        <v>0.68</v>
      </c>
      <c r="AH240" s="595">
        <f t="shared" si="1026"/>
        <v>0</v>
      </c>
      <c r="AI240" s="595">
        <f t="shared" si="1027"/>
        <v>2.2400000000000002</v>
      </c>
      <c r="AJ240" s="595">
        <f t="shared" si="1028"/>
        <v>0.16</v>
      </c>
      <c r="AK240" s="595">
        <f t="shared" si="1029"/>
        <v>0</v>
      </c>
      <c r="AL240" s="595">
        <f t="shared" si="1030"/>
        <v>0</v>
      </c>
      <c r="AM240" s="596">
        <f t="shared" si="1031"/>
        <v>11.48</v>
      </c>
      <c r="AN240" s="732">
        <f t="shared" si="1032"/>
        <v>0</v>
      </c>
      <c r="AO240" s="144" t="s">
        <v>24023</v>
      </c>
      <c r="AP240" s="379" t="s">
        <v>23695</v>
      </c>
      <c r="AQ240" s="453" t="s">
        <v>24024</v>
      </c>
      <c r="AR240" s="416">
        <v>0.6</v>
      </c>
      <c r="AS240" s="504"/>
      <c r="AT240" s="504"/>
      <c r="AU240" s="142">
        <v>35</v>
      </c>
      <c r="AV240" s="416">
        <f t="shared" si="1033"/>
        <v>1.4</v>
      </c>
      <c r="AW240" s="603" t="s">
        <v>1</v>
      </c>
      <c r="AX240" s="504">
        <f t="shared" si="1034"/>
        <v>1.4</v>
      </c>
      <c r="AY240" s="384">
        <f t="shared" si="1035"/>
        <v>33.6</v>
      </c>
      <c r="AZ240" s="384">
        <f t="shared" si="1036"/>
        <v>0.12</v>
      </c>
      <c r="BA240" s="384">
        <f t="shared" si="1037"/>
        <v>1.3199999999999998</v>
      </c>
      <c r="BB240" s="382">
        <f t="shared" si="1038"/>
        <v>10.63</v>
      </c>
      <c r="BC240" s="265">
        <f t="shared" si="1039"/>
        <v>0</v>
      </c>
      <c r="BD240" s="265">
        <f t="shared" si="1040"/>
        <v>75.399999999999991</v>
      </c>
      <c r="BE240" s="265">
        <f t="shared" si="1041"/>
        <v>13.68</v>
      </c>
      <c r="BF240" s="607">
        <f t="shared" si="1042"/>
        <v>1.612000000000001</v>
      </c>
      <c r="BG240" s="607">
        <f t="shared" si="1043"/>
        <v>0</v>
      </c>
      <c r="BH240" s="607">
        <f t="shared" si="1044"/>
        <v>3.16</v>
      </c>
      <c r="BI240" s="607">
        <f t="shared" si="1045"/>
        <v>0</v>
      </c>
      <c r="BJ240" s="116">
        <f t="shared" si="1046"/>
        <v>47.93</v>
      </c>
      <c r="BK240" s="95"/>
    </row>
    <row r="241" spans="1:63" ht="14.25" x14ac:dyDescent="0.3">
      <c r="A241" s="144" t="s">
        <v>24024</v>
      </c>
      <c r="B241" s="379" t="s">
        <v>23695</v>
      </c>
      <c r="C241" s="145" t="s">
        <v>24025</v>
      </c>
      <c r="D241" s="416">
        <v>0.6</v>
      </c>
      <c r="E241" s="504"/>
      <c r="F241" s="504"/>
      <c r="G241" s="416" t="s">
        <v>23864</v>
      </c>
      <c r="H241" s="142">
        <v>35</v>
      </c>
      <c r="I241" s="143">
        <v>1.4019000000000013</v>
      </c>
      <c r="J241" s="143">
        <v>1.4019000000000013</v>
      </c>
      <c r="K241" s="452">
        <v>0</v>
      </c>
      <c r="L241" s="382">
        <f t="shared" si="1005"/>
        <v>1.4</v>
      </c>
      <c r="M241" s="383">
        <f t="shared" si="1006"/>
        <v>0.06</v>
      </c>
      <c r="N241" s="383">
        <f t="shared" si="1007"/>
        <v>0.12</v>
      </c>
      <c r="O241" s="382">
        <f t="shared" si="1008"/>
        <v>1.58</v>
      </c>
      <c r="P241" s="382">
        <f t="shared" si="1009"/>
        <v>1.3199999999999998</v>
      </c>
      <c r="Q241" s="385">
        <f t="shared" si="1010"/>
        <v>0</v>
      </c>
      <c r="R241" s="385">
        <f t="shared" si="1011"/>
        <v>69.3</v>
      </c>
      <c r="S241" s="385">
        <f t="shared" si="1012"/>
        <v>3.7</v>
      </c>
      <c r="T241" s="385">
        <f t="shared" si="1013"/>
        <v>0</v>
      </c>
      <c r="U241" s="385">
        <f t="shared" si="1014"/>
        <v>0</v>
      </c>
      <c r="V241" s="384">
        <f t="shared" si="1015"/>
        <v>145.6</v>
      </c>
      <c r="W241" s="726">
        <f t="shared" si="1016"/>
        <v>0</v>
      </c>
      <c r="X241" s="144" t="str">
        <f t="shared" si="1017"/>
        <v>JB21-8</v>
      </c>
      <c r="Y241" s="416">
        <f t="shared" si="1018"/>
        <v>1.2</v>
      </c>
      <c r="Z241" s="603" t="s">
        <v>1</v>
      </c>
      <c r="AA241" s="504">
        <f t="shared" si="1019"/>
        <v>1.2</v>
      </c>
      <c r="AB241" s="591">
        <f t="shared" si="1020"/>
        <v>1.4019000000000013</v>
      </c>
      <c r="AC241" s="592">
        <f t="shared" si="1021"/>
        <v>0.06</v>
      </c>
      <c r="AD241" s="592">
        <f t="shared" si="1022"/>
        <v>0.15</v>
      </c>
      <c r="AE241" s="593">
        <f t="shared" si="1023"/>
        <v>1.61</v>
      </c>
      <c r="AF241" s="604">
        <f t="shared" si="1024"/>
        <v>2.2000000000000002</v>
      </c>
      <c r="AG241" s="605">
        <f t="shared" si="1025"/>
        <v>0.68</v>
      </c>
      <c r="AH241" s="595">
        <f t="shared" si="1026"/>
        <v>0</v>
      </c>
      <c r="AI241" s="595">
        <f t="shared" si="1027"/>
        <v>2.2400000000000002</v>
      </c>
      <c r="AJ241" s="595">
        <f t="shared" si="1028"/>
        <v>0.16</v>
      </c>
      <c r="AK241" s="595">
        <f t="shared" si="1029"/>
        <v>0</v>
      </c>
      <c r="AL241" s="595">
        <f t="shared" si="1030"/>
        <v>0</v>
      </c>
      <c r="AM241" s="596">
        <f t="shared" si="1031"/>
        <v>11.48</v>
      </c>
      <c r="AN241" s="732">
        <f t="shared" si="1032"/>
        <v>0</v>
      </c>
      <c r="AO241" s="144" t="s">
        <v>24024</v>
      </c>
      <c r="AP241" s="379" t="s">
        <v>23695</v>
      </c>
      <c r="AQ241" s="453" t="s">
        <v>24025</v>
      </c>
      <c r="AR241" s="416">
        <v>0.6</v>
      </c>
      <c r="AS241" s="504"/>
      <c r="AT241" s="504"/>
      <c r="AU241" s="142">
        <v>35</v>
      </c>
      <c r="AV241" s="416">
        <f t="shared" si="1033"/>
        <v>1.4</v>
      </c>
      <c r="AW241" s="603" t="s">
        <v>1</v>
      </c>
      <c r="AX241" s="504">
        <f t="shared" si="1034"/>
        <v>1.4</v>
      </c>
      <c r="AY241" s="384">
        <f t="shared" si="1035"/>
        <v>33.6</v>
      </c>
      <c r="AZ241" s="384">
        <f t="shared" si="1036"/>
        <v>0.12</v>
      </c>
      <c r="BA241" s="384">
        <f t="shared" si="1037"/>
        <v>1.3199999999999998</v>
      </c>
      <c r="BB241" s="382">
        <f t="shared" si="1038"/>
        <v>10.63</v>
      </c>
      <c r="BC241" s="265">
        <f t="shared" si="1039"/>
        <v>0</v>
      </c>
      <c r="BD241" s="265">
        <f t="shared" si="1040"/>
        <v>75.399999999999991</v>
      </c>
      <c r="BE241" s="265">
        <f t="shared" si="1041"/>
        <v>13.68</v>
      </c>
      <c r="BF241" s="607">
        <f t="shared" si="1042"/>
        <v>1.6119000000000012</v>
      </c>
      <c r="BG241" s="607">
        <f t="shared" si="1043"/>
        <v>0</v>
      </c>
      <c r="BH241" s="607">
        <f t="shared" si="1044"/>
        <v>3.16</v>
      </c>
      <c r="BI241" s="607">
        <f t="shared" si="1045"/>
        <v>0</v>
      </c>
      <c r="BJ241" s="116">
        <f t="shared" si="1046"/>
        <v>47.93</v>
      </c>
      <c r="BK241" s="95"/>
    </row>
    <row r="242" spans="1:63" ht="14.25" x14ac:dyDescent="0.3">
      <c r="A242" s="449" t="s">
        <v>24025</v>
      </c>
      <c r="B242" s="146" t="s">
        <v>23695</v>
      </c>
      <c r="C242" s="450" t="s">
        <v>24026</v>
      </c>
      <c r="D242" s="502">
        <v>0.6</v>
      </c>
      <c r="E242" s="589"/>
      <c r="F242" s="589"/>
      <c r="G242" s="502" t="s">
        <v>23864</v>
      </c>
      <c r="H242" s="451">
        <v>36</v>
      </c>
      <c r="I242" s="452">
        <v>1.4019000000000013</v>
      </c>
      <c r="J242" s="452">
        <v>1.3999000000000024</v>
      </c>
      <c r="K242" s="452">
        <v>1.325</v>
      </c>
      <c r="L242" s="382">
        <f t="shared" si="1005"/>
        <v>1.4</v>
      </c>
      <c r="M242" s="383">
        <f t="shared" si="1006"/>
        <v>0.06</v>
      </c>
      <c r="N242" s="383">
        <f t="shared" si="1007"/>
        <v>0.12</v>
      </c>
      <c r="O242" s="382">
        <f t="shared" si="1008"/>
        <v>1.58</v>
      </c>
      <c r="P242" s="382">
        <f t="shared" si="1009"/>
        <v>1.3199999999999998</v>
      </c>
      <c r="Q242" s="385">
        <f t="shared" si="1010"/>
        <v>0</v>
      </c>
      <c r="R242" s="385">
        <f t="shared" si="1011"/>
        <v>71.28</v>
      </c>
      <c r="S242" s="385">
        <f t="shared" si="1012"/>
        <v>3.8</v>
      </c>
      <c r="T242" s="385">
        <f t="shared" si="1013"/>
        <v>0</v>
      </c>
      <c r="U242" s="385">
        <f t="shared" si="1014"/>
        <v>0</v>
      </c>
      <c r="V242" s="384">
        <f t="shared" si="1015"/>
        <v>149.76</v>
      </c>
      <c r="W242" s="726">
        <f t="shared" si="1016"/>
        <v>0</v>
      </c>
      <c r="X242" s="449" t="str">
        <f t="shared" si="1017"/>
        <v>JB21-9</v>
      </c>
      <c r="Y242" s="502">
        <f t="shared" si="1018"/>
        <v>1.2</v>
      </c>
      <c r="Z242" s="590" t="s">
        <v>1</v>
      </c>
      <c r="AA242" s="589">
        <f t="shared" si="1019"/>
        <v>1.2</v>
      </c>
      <c r="AB242" s="591">
        <f t="shared" si="1020"/>
        <v>1.4019000000000013</v>
      </c>
      <c r="AC242" s="592">
        <f t="shared" si="1021"/>
        <v>0.06</v>
      </c>
      <c r="AD242" s="592">
        <f t="shared" si="1022"/>
        <v>0.15</v>
      </c>
      <c r="AE242" s="593">
        <f t="shared" si="1023"/>
        <v>1.61</v>
      </c>
      <c r="AF242" s="593">
        <f t="shared" si="1024"/>
        <v>2.2000000000000002</v>
      </c>
      <c r="AG242" s="594">
        <f t="shared" si="1025"/>
        <v>0.68</v>
      </c>
      <c r="AH242" s="595">
        <f t="shared" si="1026"/>
        <v>0</v>
      </c>
      <c r="AI242" s="595">
        <f t="shared" si="1027"/>
        <v>2.2400000000000002</v>
      </c>
      <c r="AJ242" s="595">
        <f t="shared" si="1028"/>
        <v>0.16</v>
      </c>
      <c r="AK242" s="595">
        <f t="shared" si="1029"/>
        <v>0</v>
      </c>
      <c r="AL242" s="595">
        <f t="shared" si="1030"/>
        <v>0</v>
      </c>
      <c r="AM242" s="596">
        <f t="shared" si="1031"/>
        <v>11.48</v>
      </c>
      <c r="AN242" s="732">
        <f t="shared" si="1032"/>
        <v>0</v>
      </c>
      <c r="AO242" s="449" t="s">
        <v>24025</v>
      </c>
      <c r="AP242" s="146" t="s">
        <v>23695</v>
      </c>
      <c r="AQ242" s="450" t="s">
        <v>24026</v>
      </c>
      <c r="AR242" s="502">
        <v>0.6</v>
      </c>
      <c r="AS242" s="589"/>
      <c r="AT242" s="589"/>
      <c r="AU242" s="451">
        <v>36</v>
      </c>
      <c r="AV242" s="502">
        <f t="shared" si="1033"/>
        <v>1.4</v>
      </c>
      <c r="AW242" s="590" t="s">
        <v>1</v>
      </c>
      <c r="AX242" s="589">
        <f t="shared" si="1034"/>
        <v>1.4</v>
      </c>
      <c r="AY242" s="384">
        <f t="shared" si="1035"/>
        <v>34.6</v>
      </c>
      <c r="AZ242" s="384">
        <f t="shared" si="1036"/>
        <v>0.12</v>
      </c>
      <c r="BA242" s="384">
        <f t="shared" si="1037"/>
        <v>1.3199999999999998</v>
      </c>
      <c r="BB242" s="382">
        <f t="shared" si="1038"/>
        <v>10.95</v>
      </c>
      <c r="BC242" s="265">
        <f t="shared" si="1039"/>
        <v>0</v>
      </c>
      <c r="BD242" s="265">
        <f t="shared" si="1040"/>
        <v>77.47999999999999</v>
      </c>
      <c r="BE242" s="265">
        <f t="shared" si="1041"/>
        <v>14.09</v>
      </c>
      <c r="BF242" s="385">
        <f t="shared" si="1042"/>
        <v>1.6119000000000012</v>
      </c>
      <c r="BG242" s="385">
        <f t="shared" si="1043"/>
        <v>0</v>
      </c>
      <c r="BH242" s="385">
        <f t="shared" si="1044"/>
        <v>3.16</v>
      </c>
      <c r="BI242" s="385">
        <f t="shared" si="1045"/>
        <v>0</v>
      </c>
      <c r="BJ242" s="116">
        <f t="shared" si="1046"/>
        <v>49.28</v>
      </c>
      <c r="BK242" s="95"/>
    </row>
    <row r="243" spans="1:63" ht="14.25" x14ac:dyDescent="0.3">
      <c r="A243" s="462"/>
      <c r="B243" s="463"/>
      <c r="C243" s="608"/>
      <c r="D243" s="505"/>
      <c r="E243" s="505"/>
      <c r="F243" s="505"/>
      <c r="G243" s="505"/>
      <c r="H243" s="410"/>
      <c r="I243" s="411"/>
      <c r="J243" s="411"/>
      <c r="K243" s="411"/>
      <c r="L243" s="101"/>
      <c r="M243" s="412"/>
      <c r="N243" s="412"/>
      <c r="O243" s="101"/>
      <c r="P243" s="101"/>
      <c r="Q243" s="414"/>
      <c r="R243" s="414"/>
      <c r="S243" s="414"/>
      <c r="T243" s="414"/>
      <c r="U243" s="414"/>
      <c r="V243" s="413"/>
      <c r="W243" s="725"/>
      <c r="X243" s="739"/>
      <c r="Y243" s="505"/>
      <c r="Z243" s="597"/>
      <c r="AA243" s="505"/>
      <c r="AB243" s="598"/>
      <c r="AC243" s="599"/>
      <c r="AD243" s="599"/>
      <c r="AE243" s="600"/>
      <c r="AF243" s="600"/>
      <c r="AG243" s="597"/>
      <c r="AH243" s="601"/>
      <c r="AI243" s="601"/>
      <c r="AJ243" s="601"/>
      <c r="AK243" s="601"/>
      <c r="AL243" s="601"/>
      <c r="AM243" s="602"/>
      <c r="AN243" s="733"/>
      <c r="AO243" s="739"/>
      <c r="AP243" s="463"/>
      <c r="AQ243" s="608"/>
      <c r="AR243" s="505"/>
      <c r="AS243" s="505"/>
      <c r="AT243" s="505"/>
      <c r="AU243" s="410"/>
      <c r="AV243" s="505"/>
      <c r="AW243" s="597"/>
      <c r="AX243" s="505"/>
      <c r="AY243" s="413"/>
      <c r="AZ243" s="413"/>
      <c r="BA243" s="413"/>
      <c r="BB243" s="101"/>
      <c r="BC243" s="101"/>
      <c r="BD243" s="101"/>
      <c r="BE243" s="101"/>
      <c r="BF243" s="414"/>
      <c r="BG243" s="414"/>
      <c r="BH243" s="414"/>
      <c r="BI243" s="414"/>
      <c r="BJ243" s="415"/>
      <c r="BK243" s="95"/>
    </row>
    <row r="244" spans="1:63" s="122" customFormat="1" ht="14.25" x14ac:dyDescent="0.3">
      <c r="A244" s="407" t="s">
        <v>24557</v>
      </c>
      <c r="B244" s="463"/>
      <c r="C244" s="408"/>
      <c r="D244" s="505"/>
      <c r="E244" s="505"/>
      <c r="F244" s="505"/>
      <c r="G244" s="409"/>
      <c r="H244" s="410"/>
      <c r="I244" s="411"/>
      <c r="J244" s="411"/>
      <c r="K244" s="411"/>
      <c r="L244" s="101"/>
      <c r="M244" s="412"/>
      <c r="N244" s="412"/>
      <c r="O244" s="101"/>
      <c r="P244" s="101"/>
      <c r="Q244" s="414"/>
      <c r="R244" s="414"/>
      <c r="S244" s="414"/>
      <c r="T244" s="414"/>
      <c r="U244" s="414"/>
      <c r="V244" s="413"/>
      <c r="W244" s="725"/>
      <c r="X244" s="740" t="str">
        <f>$A244</f>
        <v>Rua 36</v>
      </c>
      <c r="Y244" s="503"/>
      <c r="Z244" s="503"/>
      <c r="AA244" s="503"/>
      <c r="AB244" s="399"/>
      <c r="AC244" s="399"/>
      <c r="AD244" s="399"/>
      <c r="AE244" s="399"/>
      <c r="AF244" s="404"/>
      <c r="AG244" s="399"/>
      <c r="AH244" s="399"/>
      <c r="AI244" s="399"/>
      <c r="AJ244" s="399"/>
      <c r="AK244" s="399"/>
      <c r="AL244" s="399"/>
      <c r="AM244" s="399"/>
      <c r="AN244" s="401"/>
      <c r="AO244" s="407" t="str">
        <f>$A244</f>
        <v>Rua 36</v>
      </c>
      <c r="AP244" s="463"/>
      <c r="AQ244" s="408"/>
      <c r="AR244" s="505"/>
      <c r="AS244" s="505"/>
      <c r="AT244" s="505"/>
      <c r="AU244" s="410"/>
      <c r="AV244" s="409"/>
      <c r="AW244" s="409"/>
      <c r="AX244" s="409"/>
      <c r="AY244" s="413"/>
      <c r="AZ244" s="413"/>
      <c r="BA244" s="413"/>
      <c r="BB244" s="101"/>
      <c r="BC244" s="101"/>
      <c r="BD244" s="101"/>
      <c r="BE244" s="101"/>
      <c r="BF244" s="101"/>
      <c r="BG244" s="101"/>
      <c r="BH244" s="101"/>
      <c r="BI244" s="101"/>
      <c r="BJ244" s="415"/>
      <c r="BK244" s="95"/>
    </row>
    <row r="245" spans="1:63" ht="14.25" x14ac:dyDescent="0.3">
      <c r="A245" s="144" t="s">
        <v>24027</v>
      </c>
      <c r="B245" s="379" t="s">
        <v>23695</v>
      </c>
      <c r="C245" s="145" t="s">
        <v>24028</v>
      </c>
      <c r="D245" s="416">
        <v>0.4</v>
      </c>
      <c r="E245" s="504"/>
      <c r="F245" s="504"/>
      <c r="G245" s="416" t="s">
        <v>23864</v>
      </c>
      <c r="H245" s="142">
        <v>40</v>
      </c>
      <c r="I245" s="143">
        <v>1.1000000000000014</v>
      </c>
      <c r="J245" s="143">
        <v>1.1000000000000014</v>
      </c>
      <c r="K245" s="452">
        <v>0.28999999999999998</v>
      </c>
      <c r="L245" s="382">
        <f t="shared" ref="L245:L248" si="1047">ROUND((I245+J245)/2,2)</f>
        <v>1.1000000000000001</v>
      </c>
      <c r="M245" s="383">
        <f t="shared" ref="M245:M248" si="1048">IF(F245=0,ROUND($D245*10%,2),IF(D245&gt;2.8,0.18,0.15))</f>
        <v>0.04</v>
      </c>
      <c r="N245" s="383">
        <f t="shared" ref="N245:N248" si="1049">IF(F245=0,IF(   ROUND($D245/4,2),   IF(ROUND(($D245*1.2)/6,2)&lt;0.1,0.1,ROUND(($D245*1.2)/6,2))),0.5)</f>
        <v>0.1</v>
      </c>
      <c r="O245" s="382">
        <f t="shared" ref="O245:O248" si="1050">L245+M245+N245</f>
        <v>1.2400000000000002</v>
      </c>
      <c r="P245" s="382">
        <f t="shared" ref="P245:P248" si="1051">IF(O245&lt;2,(D245+M245*2)+0.6,(D245+M245*2)+0.6+ROUNDUP(O245-2,0)*0.1)</f>
        <v>1.08</v>
      </c>
      <c r="Q245" s="385">
        <f t="shared" ref="Q245:Q248" si="1052">IF($O245&lt;=$W$4,ROUND(IF($O245&lt;1.5,$O245*$H245*$P245,1.5*$H245*$P245),2),0)</f>
        <v>53.57</v>
      </c>
      <c r="R245" s="385">
        <f t="shared" ref="R245:R248" si="1053">IF($O245&gt;$W$4,ROUND(IF($O245&lt;1.5,$O245*$H245*$P245,1.5*$H245*$P245),2),0)</f>
        <v>0</v>
      </c>
      <c r="S245" s="385">
        <f t="shared" ref="S245:S248" si="1054">IF($O245&gt;$W$4,ROUND(IF($O245&lt;1.5,0,IF($O245&gt;3,1.5*$H245*$P245,($O245-1.5)*$H245*$P245)),2),0)</f>
        <v>0</v>
      </c>
      <c r="T245" s="385">
        <f t="shared" ref="T245:T248" si="1055">IF($O245&gt;$W$4,ROUND(IF($O245&lt;3,0,IF($O245&gt;4.5,1.5*$H245*$P245,($O245-3)*$H245*$P245)),2),0)</f>
        <v>0</v>
      </c>
      <c r="U245" s="385">
        <f t="shared" ref="U245:U248" si="1056">IF($O245&gt;$W$4,ROUND(IF($O245&lt;4.5,0,IF($O245&gt;6,($O245-4.5)*$H245*$P245,($O245-4.5)*$H245*$P245)),2),0)</f>
        <v>0</v>
      </c>
      <c r="V245" s="384">
        <f t="shared" ref="V245:V248" si="1057">IF($O245&gt;$W$4, IF( $O245&lt;=4,   ROUND($H245*($O245+0.5)*2,2),   0),0)</f>
        <v>0</v>
      </c>
      <c r="W245" s="726">
        <f t="shared" ref="W245:W248" si="1058">IF($O245&gt;$W$4, IF( $O245&gt;4,   ROUND($H245*($O245+0.5)*2,2),   0),0)</f>
        <v>0</v>
      </c>
      <c r="X245" s="144" t="str">
        <f t="shared" ref="X245:X248" si="1059">A245</f>
        <v>JB22-1</v>
      </c>
      <c r="Y245" s="416">
        <f t="shared" ref="Y245:Y248" si="1060">IF($D245=0.4,1.2,IF($D245=0.6,1.2,IF($D245=0.8,1.3,IF($D245=1,1.5,IF($D245=1.2,1.7,IF($D245&lt;=2,2,"--"))))))</f>
        <v>1.2</v>
      </c>
      <c r="Z245" s="603" t="s">
        <v>1</v>
      </c>
      <c r="AA245" s="504">
        <f t="shared" ref="AA245:AA248" si="1061">Y245</f>
        <v>1.2</v>
      </c>
      <c r="AB245" s="591">
        <f t="shared" ref="AB245:AB248" si="1062">IF($Y245="--","--",I245)</f>
        <v>1.1000000000000014</v>
      </c>
      <c r="AC245" s="592">
        <f t="shared" ref="AC245:AC248" si="1063">IF($Y245="--","--",IF(D245&gt;1.5,0.15,ROUND($D245*10%,2)))</f>
        <v>0.04</v>
      </c>
      <c r="AD245" s="592">
        <f t="shared" ref="AD245:AD248" si="1064">IF($Y245="--","--",0.15)</f>
        <v>0.15</v>
      </c>
      <c r="AE245" s="593">
        <f t="shared" ref="AE245:AE248" si="1065">IF($Y245="--","--",ROUND(AB245+AC245+AD245,2))</f>
        <v>1.29</v>
      </c>
      <c r="AF245" s="604">
        <f t="shared" ref="AF245:AF248" si="1066">IF($Y245="--","--",IF($AB245&lt;=2,$Y245+1,($Y245+1)+ROUNDUP($AB245-2,0)*0.1))</f>
        <v>2.2000000000000002</v>
      </c>
      <c r="AG245" s="605">
        <f t="shared" ref="AG245:AG248" si="1067">IF($D245=0.4,0.92,IF($D245=0.6,0.68,IF($D245=0.8,0.74,IF($D245=1,0.7,IF($D245=1.2,0.66,IF($D245=1.5,0.6,IF($D245&lt;=2,(2.4-(D245+0.3)),"--")))))))</f>
        <v>0.92</v>
      </c>
      <c r="AH245" s="595">
        <f t="shared" ref="AH245:AH248" si="1068">IF($Y245="--","--",IF($AE245&lt;=$W$4,ROUND(IF($AE245&lt;1.5,$AE245*$AF245*$AG245,1.5*$AF245*$AG245),2),0))</f>
        <v>2.61</v>
      </c>
      <c r="AI245" s="595">
        <f t="shared" ref="AI245:AI248" si="1069">IF($Y245="--","--",IF($AE245&gt;$W$4,ROUND(IF($AE245&lt;1.5,$AE245*$AF245*$AG245,1.5*$AF245*$AG245),2),0))</f>
        <v>0</v>
      </c>
      <c r="AJ245" s="595">
        <f t="shared" ref="AJ245:AJ248" si="1070">IF($Y245="--","--",IF($AE245&gt;$W$4,ROUND(IF($AE245&lt;1.5,0,IF($AE245&gt;3,1.5*$AF245*$AG245,($AE245-1.5)*$AF245*$AG245)),2),0))</f>
        <v>0</v>
      </c>
      <c r="AK245" s="595">
        <f t="shared" ref="AK245:AK248" si="1071">IF($Y245="--","--",IF($AE245&gt;$W$4,ROUND(IF($AE245&lt;3,0,IF($AE245&gt;4.5,1.5*$AF245*$AG245,($AE245-3)*$AF245*$AG245)),2),0))</f>
        <v>0</v>
      </c>
      <c r="AL245" s="595">
        <f t="shared" ref="AL245:AL248" si="1072">IF($Y245="--","--",IF($AE245&gt;$W$4,ROUND(IF($AE245&lt;4.5,0,IF($AE245&gt;6,($AE245-4.5)*$AF245*$AG245,($AE245-4.5)*$AF245*$AG245)),2),0))</f>
        <v>0</v>
      </c>
      <c r="AM245" s="596">
        <f t="shared" ref="AM245:AM248" si="1073">IF($Y245="--","--",IF($AE245&gt;$W$4, IF( $AE245&lt;=4,   ROUND(($AG245*4)*($AE245+0.5)*2,2),   0),0))</f>
        <v>0</v>
      </c>
      <c r="AN245" s="732">
        <f t="shared" ref="AN245:AN248" si="1074">IF($Y245="--","--",IF($AE245&gt;$W$4, IF( $AE245&gt;4,   ROUND(($AG245*4)*($AE245+0.5)*2,2),   0),0))</f>
        <v>0</v>
      </c>
      <c r="AO245" s="144" t="s">
        <v>24027</v>
      </c>
      <c r="AP245" s="379" t="s">
        <v>23695</v>
      </c>
      <c r="AQ245" s="453" t="s">
        <v>24028</v>
      </c>
      <c r="AR245" s="416">
        <v>0.4</v>
      </c>
      <c r="AS245" s="504"/>
      <c r="AT245" s="504"/>
      <c r="AU245" s="142">
        <v>40</v>
      </c>
      <c r="AV245" s="416">
        <f t="shared" ref="AV245:AV248" si="1075">IF($Y245="--","--",Y245+0.2)</f>
        <v>1.4</v>
      </c>
      <c r="AW245" s="603" t="s">
        <v>1</v>
      </c>
      <c r="AX245" s="504">
        <f t="shared" ref="AX245:AX248" si="1076">AV245</f>
        <v>1.4</v>
      </c>
      <c r="AY245" s="384">
        <f t="shared" ref="AY245:AY248" si="1077">IF(D245&gt;2,AU245,AU245-AV245)</f>
        <v>38.6</v>
      </c>
      <c r="AZ245" s="384">
        <f t="shared" ref="AZ245:AZ248" si="1078">N245</f>
        <v>0.1</v>
      </c>
      <c r="BA245" s="384">
        <f t="shared" ref="BA245:BA248" si="1079">P245</f>
        <v>1.08</v>
      </c>
      <c r="BB245" s="382">
        <f t="shared" ref="BB245:BB248" si="1080">IF(F245=0,IF(ROUND( AY245 * ( ( (N245*P245) +  ( ((D245+M245*2)/6)*P245 ) ) - ROUND(  ((D245+M245*2)^2)   *   (   ( PI()*96.379 / (4*360) )  -  ( (SIN((96.379/2)*PI()/180)) * (COS((96.379/2)*PI()/180)) / 4 )   ), 4) ),2),   ROUND( AY245 * ( ( (N245*P245) +  ( ((D245+M245*2)/4)*P245 ) ) - ROUND(  ((D245+M245*2)^2)   *   (   ( PI()*120 / (4*360) )  -  ( (SIN((120/2)*PI()/180)) * (COS((120/2)*PI()/180)) / 4 )   ), 4) ),2)),0)</f>
        <v>7.8</v>
      </c>
      <c r="BC245" s="265">
        <f t="shared" ref="BC245:BC248" si="1081">IF(F245&gt;0,ROUND(AY245*N245*P245,2),0)</f>
        <v>0</v>
      </c>
      <c r="BD245" s="265">
        <f t="shared" ref="BD245:BD248" si="1082">SUM(Q245:U245,AH245:AL245)</f>
        <v>56.18</v>
      </c>
      <c r="BE245" s="265">
        <f t="shared" ref="BE245:BE248" si="1083">IF(F245=0, ROUND( ( PI()*( (D245+M245*2)^2 ) / 4  ) * AY245,2),  ROUND( (D245+M245*2)*(F245+M245*2) * AY245,2))</f>
        <v>6.98</v>
      </c>
      <c r="BF245" s="607">
        <f t="shared" ref="BF245:BF248" si="1084">IF(($I245+M245-0.15)&lt;=2,($I245+M245+0.15),IF(($I245+M245)&lt;=3,2.35,($I245+M245+0.2)-0.85))</f>
        <v>1.2900000000000014</v>
      </c>
      <c r="BG245" s="607">
        <f t="shared" ref="BG245:BG248" si="1085">IF(D245&gt;2,   (I245-F245-M245-0.11),IF(($I245+M245)&lt;=2,0,IF(($I245+M245)&gt;3,0.85,(I245+M245+0.2-BF245))))</f>
        <v>0</v>
      </c>
      <c r="BH245" s="607">
        <f t="shared" ref="BH245:BH248" si="1086">IF(D245&gt;2,  ROUND(((1.42+0.4)+(0.91+0.4))*2*BG245,2), ROUND(AV245*AX245*BF245,2))</f>
        <v>2.5299999999999998</v>
      </c>
      <c r="BI245" s="607">
        <f t="shared" ref="BI245:BI248" si="1087">ROUND(((PI()*0.9^2)/4)*BG245,2)</f>
        <v>0</v>
      </c>
      <c r="BJ245" s="116">
        <f t="shared" ref="BJ245:BJ248" si="1088">ROUND(BD245-BE245-BH245-BI245-BB245-BC245,2)</f>
        <v>38.869999999999997</v>
      </c>
      <c r="BK245" s="95"/>
    </row>
    <row r="246" spans="1:63" ht="14.25" x14ac:dyDescent="0.3">
      <c r="A246" s="144" t="s">
        <v>24028</v>
      </c>
      <c r="B246" s="379" t="s">
        <v>23695</v>
      </c>
      <c r="C246" s="145" t="s">
        <v>24029</v>
      </c>
      <c r="D246" s="416">
        <v>0.6</v>
      </c>
      <c r="E246" s="504"/>
      <c r="F246" s="504"/>
      <c r="G246" s="416" t="s">
        <v>23864</v>
      </c>
      <c r="H246" s="142">
        <v>40</v>
      </c>
      <c r="I246" s="143">
        <v>1.3900000000000006</v>
      </c>
      <c r="J246" s="143">
        <v>1.5970000000000013</v>
      </c>
      <c r="K246" s="452">
        <v>0</v>
      </c>
      <c r="L246" s="382">
        <f t="shared" si="1047"/>
        <v>1.49</v>
      </c>
      <c r="M246" s="383">
        <f t="shared" si="1048"/>
        <v>0.06</v>
      </c>
      <c r="N246" s="383">
        <f t="shared" si="1049"/>
        <v>0.12</v>
      </c>
      <c r="O246" s="382">
        <f t="shared" si="1050"/>
        <v>1.67</v>
      </c>
      <c r="P246" s="382">
        <f t="shared" si="1051"/>
        <v>1.3199999999999998</v>
      </c>
      <c r="Q246" s="385">
        <f t="shared" si="1052"/>
        <v>0</v>
      </c>
      <c r="R246" s="385">
        <f t="shared" si="1053"/>
        <v>79.2</v>
      </c>
      <c r="S246" s="385">
        <f t="shared" si="1054"/>
        <v>8.98</v>
      </c>
      <c r="T246" s="385">
        <f t="shared" si="1055"/>
        <v>0</v>
      </c>
      <c r="U246" s="385">
        <f t="shared" si="1056"/>
        <v>0</v>
      </c>
      <c r="V246" s="384">
        <f t="shared" si="1057"/>
        <v>173.6</v>
      </c>
      <c r="W246" s="726">
        <f t="shared" si="1058"/>
        <v>0</v>
      </c>
      <c r="X246" s="144" t="str">
        <f t="shared" si="1059"/>
        <v>JB22-2</v>
      </c>
      <c r="Y246" s="416">
        <f t="shared" si="1060"/>
        <v>1.2</v>
      </c>
      <c r="Z246" s="603" t="s">
        <v>1</v>
      </c>
      <c r="AA246" s="504">
        <f t="shared" si="1061"/>
        <v>1.2</v>
      </c>
      <c r="AB246" s="591">
        <f t="shared" si="1062"/>
        <v>1.3900000000000006</v>
      </c>
      <c r="AC246" s="592">
        <f t="shared" si="1063"/>
        <v>0.06</v>
      </c>
      <c r="AD246" s="592">
        <f t="shared" si="1064"/>
        <v>0.15</v>
      </c>
      <c r="AE246" s="593">
        <f t="shared" si="1065"/>
        <v>1.6</v>
      </c>
      <c r="AF246" s="604">
        <f t="shared" si="1066"/>
        <v>2.2000000000000002</v>
      </c>
      <c r="AG246" s="605">
        <f t="shared" si="1067"/>
        <v>0.68</v>
      </c>
      <c r="AH246" s="595">
        <f t="shared" si="1068"/>
        <v>0</v>
      </c>
      <c r="AI246" s="595">
        <f t="shared" si="1069"/>
        <v>2.2400000000000002</v>
      </c>
      <c r="AJ246" s="595">
        <f t="shared" si="1070"/>
        <v>0.15</v>
      </c>
      <c r="AK246" s="595">
        <f t="shared" si="1071"/>
        <v>0</v>
      </c>
      <c r="AL246" s="595">
        <f t="shared" si="1072"/>
        <v>0</v>
      </c>
      <c r="AM246" s="596">
        <f t="shared" si="1073"/>
        <v>11.42</v>
      </c>
      <c r="AN246" s="732">
        <f t="shared" si="1074"/>
        <v>0</v>
      </c>
      <c r="AO246" s="144" t="s">
        <v>24028</v>
      </c>
      <c r="AP246" s="379" t="s">
        <v>23695</v>
      </c>
      <c r="AQ246" s="453" t="s">
        <v>24029</v>
      </c>
      <c r="AR246" s="416">
        <v>0.6</v>
      </c>
      <c r="AS246" s="504"/>
      <c r="AT246" s="504"/>
      <c r="AU246" s="142">
        <v>40</v>
      </c>
      <c r="AV246" s="416">
        <f t="shared" si="1075"/>
        <v>1.4</v>
      </c>
      <c r="AW246" s="603" t="s">
        <v>1</v>
      </c>
      <c r="AX246" s="504">
        <f t="shared" si="1076"/>
        <v>1.4</v>
      </c>
      <c r="AY246" s="384">
        <f t="shared" si="1077"/>
        <v>38.6</v>
      </c>
      <c r="AZ246" s="384">
        <f t="shared" si="1078"/>
        <v>0.12</v>
      </c>
      <c r="BA246" s="384">
        <f t="shared" si="1079"/>
        <v>1.3199999999999998</v>
      </c>
      <c r="BB246" s="382">
        <f t="shared" si="1080"/>
        <v>12.21</v>
      </c>
      <c r="BC246" s="265">
        <f t="shared" si="1081"/>
        <v>0</v>
      </c>
      <c r="BD246" s="265">
        <f t="shared" si="1082"/>
        <v>90.570000000000007</v>
      </c>
      <c r="BE246" s="265">
        <f t="shared" si="1083"/>
        <v>15.72</v>
      </c>
      <c r="BF246" s="607">
        <f t="shared" si="1084"/>
        <v>1.6000000000000005</v>
      </c>
      <c r="BG246" s="607">
        <f t="shared" si="1085"/>
        <v>0</v>
      </c>
      <c r="BH246" s="607">
        <f t="shared" si="1086"/>
        <v>3.14</v>
      </c>
      <c r="BI246" s="607">
        <f t="shared" si="1087"/>
        <v>0</v>
      </c>
      <c r="BJ246" s="116">
        <f t="shared" si="1088"/>
        <v>59.5</v>
      </c>
      <c r="BK246" s="95"/>
    </row>
    <row r="247" spans="1:63" ht="14.25" x14ac:dyDescent="0.3">
      <c r="A247" s="144" t="s">
        <v>24029</v>
      </c>
      <c r="B247" s="379" t="s">
        <v>23695</v>
      </c>
      <c r="C247" s="145" t="s">
        <v>24030</v>
      </c>
      <c r="D247" s="416">
        <v>0.6</v>
      </c>
      <c r="E247" s="504"/>
      <c r="F247" s="504"/>
      <c r="G247" s="416" t="s">
        <v>23864</v>
      </c>
      <c r="H247" s="142">
        <v>24</v>
      </c>
      <c r="I247" s="143">
        <v>1.5970000000000013</v>
      </c>
      <c r="J247" s="143">
        <v>1.5696000000000012</v>
      </c>
      <c r="K247" s="452">
        <v>0</v>
      </c>
      <c r="L247" s="382">
        <f t="shared" si="1047"/>
        <v>1.58</v>
      </c>
      <c r="M247" s="383">
        <f t="shared" si="1048"/>
        <v>0.06</v>
      </c>
      <c r="N247" s="383">
        <f t="shared" si="1049"/>
        <v>0.12</v>
      </c>
      <c r="O247" s="382">
        <f t="shared" si="1050"/>
        <v>1.7600000000000002</v>
      </c>
      <c r="P247" s="382">
        <f t="shared" si="1051"/>
        <v>1.3199999999999998</v>
      </c>
      <c r="Q247" s="385">
        <f t="shared" si="1052"/>
        <v>0</v>
      </c>
      <c r="R247" s="385">
        <f t="shared" si="1053"/>
        <v>47.52</v>
      </c>
      <c r="S247" s="385">
        <f t="shared" si="1054"/>
        <v>8.24</v>
      </c>
      <c r="T247" s="385">
        <f t="shared" si="1055"/>
        <v>0</v>
      </c>
      <c r="U247" s="385">
        <f t="shared" si="1056"/>
        <v>0</v>
      </c>
      <c r="V247" s="384">
        <f t="shared" si="1057"/>
        <v>108.48</v>
      </c>
      <c r="W247" s="726">
        <f t="shared" si="1058"/>
        <v>0</v>
      </c>
      <c r="X247" s="144" t="str">
        <f t="shared" si="1059"/>
        <v>JB22-3</v>
      </c>
      <c r="Y247" s="416">
        <f t="shared" si="1060"/>
        <v>1.2</v>
      </c>
      <c r="Z247" s="603" t="s">
        <v>1</v>
      </c>
      <c r="AA247" s="504">
        <f t="shared" si="1061"/>
        <v>1.2</v>
      </c>
      <c r="AB247" s="591">
        <f t="shared" si="1062"/>
        <v>1.5970000000000013</v>
      </c>
      <c r="AC247" s="592">
        <f t="shared" si="1063"/>
        <v>0.06</v>
      </c>
      <c r="AD247" s="592">
        <f t="shared" si="1064"/>
        <v>0.15</v>
      </c>
      <c r="AE247" s="593">
        <f t="shared" si="1065"/>
        <v>1.81</v>
      </c>
      <c r="AF247" s="604">
        <f t="shared" si="1066"/>
        <v>2.2000000000000002</v>
      </c>
      <c r="AG247" s="605">
        <f t="shared" si="1067"/>
        <v>0.68</v>
      </c>
      <c r="AH247" s="595">
        <f t="shared" si="1068"/>
        <v>0</v>
      </c>
      <c r="AI247" s="595">
        <f t="shared" si="1069"/>
        <v>2.2400000000000002</v>
      </c>
      <c r="AJ247" s="595">
        <f t="shared" si="1070"/>
        <v>0.46</v>
      </c>
      <c r="AK247" s="595">
        <f t="shared" si="1071"/>
        <v>0</v>
      </c>
      <c r="AL247" s="595">
        <f t="shared" si="1072"/>
        <v>0</v>
      </c>
      <c r="AM247" s="596">
        <f t="shared" si="1073"/>
        <v>12.57</v>
      </c>
      <c r="AN247" s="732">
        <f t="shared" si="1074"/>
        <v>0</v>
      </c>
      <c r="AO247" s="144" t="s">
        <v>24029</v>
      </c>
      <c r="AP247" s="379" t="s">
        <v>23695</v>
      </c>
      <c r="AQ247" s="453" t="s">
        <v>24030</v>
      </c>
      <c r="AR247" s="416">
        <v>0.6</v>
      </c>
      <c r="AS247" s="504"/>
      <c r="AT247" s="504"/>
      <c r="AU247" s="142">
        <v>24</v>
      </c>
      <c r="AV247" s="416">
        <f t="shared" si="1075"/>
        <v>1.4</v>
      </c>
      <c r="AW247" s="603" t="s">
        <v>1</v>
      </c>
      <c r="AX247" s="504">
        <f t="shared" si="1076"/>
        <v>1.4</v>
      </c>
      <c r="AY247" s="384">
        <f t="shared" si="1077"/>
        <v>22.6</v>
      </c>
      <c r="AZ247" s="384">
        <f t="shared" si="1078"/>
        <v>0.12</v>
      </c>
      <c r="BA247" s="384">
        <f t="shared" si="1079"/>
        <v>1.3199999999999998</v>
      </c>
      <c r="BB247" s="382">
        <f t="shared" si="1080"/>
        <v>7.15</v>
      </c>
      <c r="BC247" s="265">
        <f t="shared" si="1081"/>
        <v>0</v>
      </c>
      <c r="BD247" s="265">
        <f t="shared" si="1082"/>
        <v>58.460000000000008</v>
      </c>
      <c r="BE247" s="265">
        <f t="shared" si="1083"/>
        <v>9.1999999999999993</v>
      </c>
      <c r="BF247" s="607">
        <f t="shared" si="1084"/>
        <v>1.8070000000000013</v>
      </c>
      <c r="BG247" s="607">
        <f t="shared" si="1085"/>
        <v>0</v>
      </c>
      <c r="BH247" s="607">
        <f t="shared" si="1086"/>
        <v>3.54</v>
      </c>
      <c r="BI247" s="607">
        <f t="shared" si="1087"/>
        <v>0</v>
      </c>
      <c r="BJ247" s="116">
        <f t="shared" si="1088"/>
        <v>38.57</v>
      </c>
      <c r="BK247" s="95"/>
    </row>
    <row r="248" spans="1:63" ht="14.25" x14ac:dyDescent="0.3">
      <c r="A248" s="449" t="s">
        <v>24030</v>
      </c>
      <c r="B248" s="146" t="s">
        <v>23695</v>
      </c>
      <c r="C248" s="450" t="s">
        <v>24031</v>
      </c>
      <c r="D248" s="502">
        <v>0.6</v>
      </c>
      <c r="E248" s="589"/>
      <c r="F248" s="589"/>
      <c r="G248" s="502" t="s">
        <v>23864</v>
      </c>
      <c r="H248" s="451">
        <v>25</v>
      </c>
      <c r="I248" s="452">
        <v>1.5696000000000012</v>
      </c>
      <c r="J248" s="452">
        <v>1.7523972008677049</v>
      </c>
      <c r="K248" s="452">
        <v>1.0900000000000001</v>
      </c>
      <c r="L248" s="382">
        <f t="shared" si="1047"/>
        <v>1.66</v>
      </c>
      <c r="M248" s="383">
        <f t="shared" si="1048"/>
        <v>0.06</v>
      </c>
      <c r="N248" s="383">
        <f t="shared" si="1049"/>
        <v>0.12</v>
      </c>
      <c r="O248" s="382">
        <f t="shared" si="1050"/>
        <v>1.8399999999999999</v>
      </c>
      <c r="P248" s="382">
        <f t="shared" si="1051"/>
        <v>1.3199999999999998</v>
      </c>
      <c r="Q248" s="385">
        <f t="shared" si="1052"/>
        <v>0</v>
      </c>
      <c r="R248" s="385">
        <f t="shared" si="1053"/>
        <v>49.5</v>
      </c>
      <c r="S248" s="385">
        <f t="shared" si="1054"/>
        <v>11.22</v>
      </c>
      <c r="T248" s="385">
        <f t="shared" si="1055"/>
        <v>0</v>
      </c>
      <c r="U248" s="385">
        <f t="shared" si="1056"/>
        <v>0</v>
      </c>
      <c r="V248" s="384">
        <f t="shared" si="1057"/>
        <v>117</v>
      </c>
      <c r="W248" s="726">
        <f t="shared" si="1058"/>
        <v>0</v>
      </c>
      <c r="X248" s="449" t="str">
        <f t="shared" si="1059"/>
        <v>JB22-4</v>
      </c>
      <c r="Y248" s="502">
        <f t="shared" si="1060"/>
        <v>1.2</v>
      </c>
      <c r="Z248" s="590" t="s">
        <v>1</v>
      </c>
      <c r="AA248" s="589">
        <f t="shared" si="1061"/>
        <v>1.2</v>
      </c>
      <c r="AB248" s="591">
        <f t="shared" si="1062"/>
        <v>1.5696000000000012</v>
      </c>
      <c r="AC248" s="592">
        <f t="shared" si="1063"/>
        <v>0.06</v>
      </c>
      <c r="AD248" s="592">
        <f t="shared" si="1064"/>
        <v>0.15</v>
      </c>
      <c r="AE248" s="593">
        <f t="shared" si="1065"/>
        <v>1.78</v>
      </c>
      <c r="AF248" s="593">
        <f t="shared" si="1066"/>
        <v>2.2000000000000002</v>
      </c>
      <c r="AG248" s="594">
        <f t="shared" si="1067"/>
        <v>0.68</v>
      </c>
      <c r="AH248" s="595">
        <f t="shared" si="1068"/>
        <v>0</v>
      </c>
      <c r="AI248" s="595">
        <f t="shared" si="1069"/>
        <v>2.2400000000000002</v>
      </c>
      <c r="AJ248" s="595">
        <f t="shared" si="1070"/>
        <v>0.42</v>
      </c>
      <c r="AK248" s="595">
        <f t="shared" si="1071"/>
        <v>0</v>
      </c>
      <c r="AL248" s="595">
        <f t="shared" si="1072"/>
        <v>0</v>
      </c>
      <c r="AM248" s="596">
        <f t="shared" si="1073"/>
        <v>12.4</v>
      </c>
      <c r="AN248" s="732">
        <f t="shared" si="1074"/>
        <v>0</v>
      </c>
      <c r="AO248" s="449" t="s">
        <v>24030</v>
      </c>
      <c r="AP248" s="146" t="s">
        <v>23695</v>
      </c>
      <c r="AQ248" s="450" t="s">
        <v>24031</v>
      </c>
      <c r="AR248" s="502">
        <v>0.6</v>
      </c>
      <c r="AS248" s="589"/>
      <c r="AT248" s="589"/>
      <c r="AU248" s="451">
        <v>25</v>
      </c>
      <c r="AV248" s="502">
        <f t="shared" si="1075"/>
        <v>1.4</v>
      </c>
      <c r="AW248" s="590" t="s">
        <v>1</v>
      </c>
      <c r="AX248" s="589">
        <f t="shared" si="1076"/>
        <v>1.4</v>
      </c>
      <c r="AY248" s="384">
        <f t="shared" si="1077"/>
        <v>23.6</v>
      </c>
      <c r="AZ248" s="384">
        <f t="shared" si="1078"/>
        <v>0.12</v>
      </c>
      <c r="BA248" s="384">
        <f t="shared" si="1079"/>
        <v>1.3199999999999998</v>
      </c>
      <c r="BB248" s="382">
        <f t="shared" si="1080"/>
        <v>7.47</v>
      </c>
      <c r="BC248" s="265">
        <f t="shared" si="1081"/>
        <v>0</v>
      </c>
      <c r="BD248" s="265">
        <f t="shared" si="1082"/>
        <v>63.38</v>
      </c>
      <c r="BE248" s="265">
        <f t="shared" si="1083"/>
        <v>9.61</v>
      </c>
      <c r="BF248" s="385">
        <f t="shared" si="1084"/>
        <v>1.7796000000000012</v>
      </c>
      <c r="BG248" s="385">
        <f t="shared" si="1085"/>
        <v>0</v>
      </c>
      <c r="BH248" s="385">
        <f t="shared" si="1086"/>
        <v>3.49</v>
      </c>
      <c r="BI248" s="385">
        <f t="shared" si="1087"/>
        <v>0</v>
      </c>
      <c r="BJ248" s="116">
        <f t="shared" si="1088"/>
        <v>42.81</v>
      </c>
      <c r="BK248" s="95"/>
    </row>
    <row r="249" spans="1:63" ht="14.25" x14ac:dyDescent="0.3">
      <c r="A249" s="462"/>
      <c r="B249" s="463"/>
      <c r="C249" s="608"/>
      <c r="D249" s="505"/>
      <c r="E249" s="505"/>
      <c r="F249" s="505"/>
      <c r="G249" s="505"/>
      <c r="H249" s="410"/>
      <c r="I249" s="411"/>
      <c r="J249" s="411"/>
      <c r="K249" s="411"/>
      <c r="L249" s="101"/>
      <c r="M249" s="412"/>
      <c r="N249" s="412"/>
      <c r="O249" s="101"/>
      <c r="P249" s="101"/>
      <c r="Q249" s="414"/>
      <c r="R249" s="414"/>
      <c r="S249" s="414"/>
      <c r="T249" s="414"/>
      <c r="U249" s="414"/>
      <c r="V249" s="413"/>
      <c r="W249" s="725"/>
      <c r="X249" s="739"/>
      <c r="Y249" s="505"/>
      <c r="Z249" s="597"/>
      <c r="AA249" s="505"/>
      <c r="AB249" s="598"/>
      <c r="AC249" s="599"/>
      <c r="AD249" s="599"/>
      <c r="AE249" s="600"/>
      <c r="AF249" s="600"/>
      <c r="AG249" s="597"/>
      <c r="AH249" s="601"/>
      <c r="AI249" s="601"/>
      <c r="AJ249" s="601"/>
      <c r="AK249" s="601"/>
      <c r="AL249" s="601"/>
      <c r="AM249" s="602"/>
      <c r="AN249" s="733"/>
      <c r="AO249" s="739"/>
      <c r="AP249" s="463"/>
      <c r="AQ249" s="608"/>
      <c r="AR249" s="505"/>
      <c r="AS249" s="505"/>
      <c r="AT249" s="505"/>
      <c r="AU249" s="410"/>
      <c r="AV249" s="505"/>
      <c r="AW249" s="597"/>
      <c r="AX249" s="505"/>
      <c r="AY249" s="413"/>
      <c r="AZ249" s="413"/>
      <c r="BA249" s="413"/>
      <c r="BB249" s="101"/>
      <c r="BC249" s="101"/>
      <c r="BD249" s="101"/>
      <c r="BE249" s="101"/>
      <c r="BF249" s="414"/>
      <c r="BG249" s="414"/>
      <c r="BH249" s="414"/>
      <c r="BI249" s="414"/>
      <c r="BJ249" s="415"/>
      <c r="BK249" s="95"/>
    </row>
    <row r="250" spans="1:63" s="122" customFormat="1" ht="14.25" x14ac:dyDescent="0.3">
      <c r="A250" s="407" t="s">
        <v>24558</v>
      </c>
      <c r="B250" s="463"/>
      <c r="C250" s="408"/>
      <c r="D250" s="505"/>
      <c r="E250" s="505"/>
      <c r="F250" s="505"/>
      <c r="G250" s="409"/>
      <c r="H250" s="410"/>
      <c r="I250" s="411"/>
      <c r="J250" s="411"/>
      <c r="K250" s="411"/>
      <c r="L250" s="101"/>
      <c r="M250" s="412"/>
      <c r="N250" s="412"/>
      <c r="O250" s="101"/>
      <c r="P250" s="101"/>
      <c r="Q250" s="414"/>
      <c r="R250" s="414"/>
      <c r="S250" s="414"/>
      <c r="T250" s="414"/>
      <c r="U250" s="414"/>
      <c r="V250" s="413"/>
      <c r="W250" s="725"/>
      <c r="X250" s="740" t="str">
        <f>$A250</f>
        <v>Rua Py</v>
      </c>
      <c r="Y250" s="503"/>
      <c r="Z250" s="503"/>
      <c r="AA250" s="503"/>
      <c r="AB250" s="399"/>
      <c r="AC250" s="399"/>
      <c r="AD250" s="399"/>
      <c r="AE250" s="399"/>
      <c r="AF250" s="404"/>
      <c r="AG250" s="399"/>
      <c r="AH250" s="399"/>
      <c r="AI250" s="399"/>
      <c r="AJ250" s="399"/>
      <c r="AK250" s="399"/>
      <c r="AL250" s="399"/>
      <c r="AM250" s="399"/>
      <c r="AN250" s="401"/>
      <c r="AO250" s="407" t="str">
        <f>$A250</f>
        <v>Rua Py</v>
      </c>
      <c r="AP250" s="463"/>
      <c r="AQ250" s="408"/>
      <c r="AR250" s="505"/>
      <c r="AS250" s="505"/>
      <c r="AT250" s="505"/>
      <c r="AU250" s="410"/>
      <c r="AV250" s="409"/>
      <c r="AW250" s="409"/>
      <c r="AX250" s="409"/>
      <c r="AY250" s="413"/>
      <c r="AZ250" s="413"/>
      <c r="BA250" s="413"/>
      <c r="BB250" s="101"/>
      <c r="BC250" s="101"/>
      <c r="BD250" s="101"/>
      <c r="BE250" s="101"/>
      <c r="BF250" s="101"/>
      <c r="BG250" s="101"/>
      <c r="BH250" s="101"/>
      <c r="BI250" s="101"/>
      <c r="BJ250" s="415"/>
      <c r="BK250" s="95"/>
    </row>
    <row r="251" spans="1:63" ht="14.25" x14ac:dyDescent="0.3">
      <c r="A251" s="449" t="s">
        <v>24032</v>
      </c>
      <c r="B251" s="146" t="s">
        <v>23695</v>
      </c>
      <c r="C251" s="450" t="s">
        <v>24033</v>
      </c>
      <c r="D251" s="502">
        <v>0.4</v>
      </c>
      <c r="E251" s="589"/>
      <c r="F251" s="589"/>
      <c r="G251" s="502" t="s">
        <v>23864</v>
      </c>
      <c r="H251" s="451">
        <v>16</v>
      </c>
      <c r="I251" s="452">
        <v>1.1000000000000014</v>
      </c>
      <c r="J251" s="452">
        <v>1.1000000000000014</v>
      </c>
      <c r="K251" s="452">
        <v>1.7569999999999999</v>
      </c>
      <c r="L251" s="382">
        <f t="shared" ref="L251" si="1089">ROUND((I251+J251)/2,2)</f>
        <v>1.1000000000000001</v>
      </c>
      <c r="M251" s="383">
        <f t="shared" ref="M251" si="1090">IF(F251=0,ROUND($D251*10%,2),IF(D251&gt;2.8,0.18,0.15))</f>
        <v>0.04</v>
      </c>
      <c r="N251" s="383">
        <f t="shared" ref="N251" si="1091">IF(F251=0,IF(   ROUND($D251/4,2),   IF(ROUND(($D251*1.2)/6,2)&lt;0.1,0.1,ROUND(($D251*1.2)/6,2))),0.5)</f>
        <v>0.1</v>
      </c>
      <c r="O251" s="382">
        <f t="shared" ref="O251" si="1092">L251+M251+N251</f>
        <v>1.2400000000000002</v>
      </c>
      <c r="P251" s="382">
        <f t="shared" ref="P251" si="1093">IF(O251&lt;2,(D251+M251*2)+0.6,(D251+M251*2)+0.6+ROUNDUP(O251-2,0)*0.1)</f>
        <v>1.08</v>
      </c>
      <c r="Q251" s="385">
        <f t="shared" ref="Q251" si="1094">IF($O251&lt;=$W$4,ROUND(IF($O251&lt;1.5,$O251*$H251*$P251,1.5*$H251*$P251),2),0)</f>
        <v>21.43</v>
      </c>
      <c r="R251" s="385">
        <f t="shared" ref="R251" si="1095">IF($O251&gt;$W$4,ROUND(IF($O251&lt;1.5,$O251*$H251*$P251,1.5*$H251*$P251),2),0)</f>
        <v>0</v>
      </c>
      <c r="S251" s="385">
        <f t="shared" ref="S251" si="1096">IF($O251&gt;$W$4,ROUND(IF($O251&lt;1.5,0,IF($O251&gt;3,1.5*$H251*$P251,($O251-1.5)*$H251*$P251)),2),0)</f>
        <v>0</v>
      </c>
      <c r="T251" s="385">
        <f t="shared" ref="T251" si="1097">IF($O251&gt;$W$4,ROUND(IF($O251&lt;3,0,IF($O251&gt;4.5,1.5*$H251*$P251,($O251-3)*$H251*$P251)),2),0)</f>
        <v>0</v>
      </c>
      <c r="U251" s="385">
        <f t="shared" ref="U251" si="1098">IF($O251&gt;$W$4,ROUND(IF($O251&lt;4.5,0,IF($O251&gt;6,($O251-4.5)*$H251*$P251,($O251-4.5)*$H251*$P251)),2),0)</f>
        <v>0</v>
      </c>
      <c r="V251" s="384">
        <f t="shared" ref="V251" si="1099">IF($O251&gt;$W$4, IF( $O251&lt;=4,   ROUND($H251*($O251+0.5)*2,2),   0),0)</f>
        <v>0</v>
      </c>
      <c r="W251" s="726">
        <f t="shared" ref="W251" si="1100">IF($O251&gt;$W$4, IF( $O251&gt;4,   ROUND($H251*($O251+0.5)*2,2),   0),0)</f>
        <v>0</v>
      </c>
      <c r="X251" s="449" t="str">
        <f t="shared" ref="X251" si="1101">A251</f>
        <v>JB23-1</v>
      </c>
      <c r="Y251" s="502">
        <f t="shared" ref="Y251" si="1102">IF($D251=0.4,1.2,IF($D251=0.6,1.2,IF($D251=0.8,1.3,IF($D251=1,1.5,IF($D251=1.2,1.7,IF($D251&lt;=2,2,"--"))))))</f>
        <v>1.2</v>
      </c>
      <c r="Z251" s="590" t="s">
        <v>1</v>
      </c>
      <c r="AA251" s="589">
        <f t="shared" ref="AA251" si="1103">Y251</f>
        <v>1.2</v>
      </c>
      <c r="AB251" s="591">
        <f t="shared" ref="AB251" si="1104">IF($Y251="--","--",I251)</f>
        <v>1.1000000000000014</v>
      </c>
      <c r="AC251" s="592">
        <f t="shared" ref="AC251" si="1105">IF($Y251="--","--",IF(D251&gt;1.5,0.15,ROUND($D251*10%,2)))</f>
        <v>0.04</v>
      </c>
      <c r="AD251" s="592">
        <f t="shared" ref="AD251" si="1106">IF($Y251="--","--",0.15)</f>
        <v>0.15</v>
      </c>
      <c r="AE251" s="593">
        <f t="shared" ref="AE251" si="1107">IF($Y251="--","--",ROUND(AB251+AC251+AD251,2))</f>
        <v>1.29</v>
      </c>
      <c r="AF251" s="593">
        <f t="shared" ref="AF251" si="1108">IF($Y251="--","--",IF($AB251&lt;=2,$Y251+1,($Y251+1)+ROUNDUP($AB251-2,0)*0.1))</f>
        <v>2.2000000000000002</v>
      </c>
      <c r="AG251" s="594">
        <f t="shared" ref="AG251" si="1109">IF($D251=0.4,0.92,IF($D251=0.6,0.68,IF($D251=0.8,0.74,IF($D251=1,0.7,IF($D251=1.2,0.66,IF($D251=1.5,0.6,IF($D251&lt;=2,(2.4-(D251+0.3)),"--")))))))</f>
        <v>0.92</v>
      </c>
      <c r="AH251" s="595">
        <f t="shared" ref="AH251" si="1110">IF($Y251="--","--",IF($AE251&lt;=$W$4,ROUND(IF($AE251&lt;1.5,$AE251*$AF251*$AG251,1.5*$AF251*$AG251),2),0))</f>
        <v>2.61</v>
      </c>
      <c r="AI251" s="595">
        <f t="shared" ref="AI251" si="1111">IF($Y251="--","--",IF($AE251&gt;$W$4,ROUND(IF($AE251&lt;1.5,$AE251*$AF251*$AG251,1.5*$AF251*$AG251),2),0))</f>
        <v>0</v>
      </c>
      <c r="AJ251" s="595">
        <f t="shared" ref="AJ251" si="1112">IF($Y251="--","--",IF($AE251&gt;$W$4,ROUND(IF($AE251&lt;1.5,0,IF($AE251&gt;3,1.5*$AF251*$AG251,($AE251-1.5)*$AF251*$AG251)),2),0))</f>
        <v>0</v>
      </c>
      <c r="AK251" s="595">
        <f t="shared" ref="AK251" si="1113">IF($Y251="--","--",IF($AE251&gt;$W$4,ROUND(IF($AE251&lt;3,0,IF($AE251&gt;4.5,1.5*$AF251*$AG251,($AE251-3)*$AF251*$AG251)),2),0))</f>
        <v>0</v>
      </c>
      <c r="AL251" s="595">
        <f t="shared" ref="AL251" si="1114">IF($Y251="--","--",IF($AE251&gt;$W$4,ROUND(IF($AE251&lt;4.5,0,IF($AE251&gt;6,($AE251-4.5)*$AF251*$AG251,($AE251-4.5)*$AF251*$AG251)),2),0))</f>
        <v>0</v>
      </c>
      <c r="AM251" s="596">
        <f t="shared" ref="AM251" si="1115">IF($Y251="--","--",IF($AE251&gt;$W$4, IF( $AE251&lt;=4,   ROUND(($AG251*4)*($AE251+0.5)*2,2),   0),0))</f>
        <v>0</v>
      </c>
      <c r="AN251" s="732">
        <f t="shared" ref="AN251" si="1116">IF($Y251="--","--",IF($AE251&gt;$W$4, IF( $AE251&gt;4,   ROUND(($AG251*4)*($AE251+0.5)*2,2),   0),0))</f>
        <v>0</v>
      </c>
      <c r="AO251" s="449" t="s">
        <v>24032</v>
      </c>
      <c r="AP251" s="146" t="s">
        <v>23695</v>
      </c>
      <c r="AQ251" s="450" t="s">
        <v>24033</v>
      </c>
      <c r="AR251" s="502">
        <v>0.4</v>
      </c>
      <c r="AS251" s="589"/>
      <c r="AT251" s="589"/>
      <c r="AU251" s="451">
        <v>16</v>
      </c>
      <c r="AV251" s="502">
        <f t="shared" ref="AV251" si="1117">IF($Y251="--","--",Y251+0.2)</f>
        <v>1.4</v>
      </c>
      <c r="AW251" s="590" t="s">
        <v>1</v>
      </c>
      <c r="AX251" s="589">
        <f t="shared" ref="AX251" si="1118">AV251</f>
        <v>1.4</v>
      </c>
      <c r="AY251" s="384">
        <f t="shared" ref="AY251" si="1119">IF(D251&gt;2,AU251,AU251-AV251)</f>
        <v>14.6</v>
      </c>
      <c r="AZ251" s="384">
        <f>N251</f>
        <v>0.1</v>
      </c>
      <c r="BA251" s="384">
        <f>P251</f>
        <v>1.08</v>
      </c>
      <c r="BB251" s="382">
        <f t="shared" ref="BB251" si="1120">IF(F251=0,IF(ROUND( AY251 * ( ( (N251*P251) +  ( ((D251+M251*2)/6)*P251 ) ) - ROUND(  ((D251+M251*2)^2)   *   (   ( PI()*96.379 / (4*360) )  -  ( (SIN((96.379/2)*PI()/180)) * (COS((96.379/2)*PI()/180)) / 4 )   ), 4) ),2),   ROUND( AY251 * ( ( (N251*P251) +  ( ((D251+M251*2)/4)*P251 ) ) - ROUND(  ((D251+M251*2)^2)   *   (   ( PI()*120 / (4*360) )  -  ( (SIN((120/2)*PI()/180)) * (COS((120/2)*PI()/180)) / 4 )   ), 4) ),2)),0)</f>
        <v>2.95</v>
      </c>
      <c r="BC251" s="265">
        <f t="shared" ref="BC251" si="1121">IF(F251&gt;0,ROUND(AY251*N251*P251,2),0)</f>
        <v>0</v>
      </c>
      <c r="BD251" s="265">
        <f>SUM(Q251:U251,AH251:AL251)</f>
        <v>24.04</v>
      </c>
      <c r="BE251" s="265">
        <f t="shared" ref="BE251" si="1122">IF(F251=0, ROUND( ( PI()*( (D251+M251*2)^2 ) / 4  ) * AY251,2),  ROUND( (D251+M251*2)*(F251+M251*2) * AY251,2))</f>
        <v>2.64</v>
      </c>
      <c r="BF251" s="385">
        <f t="shared" ref="BF251" si="1123">IF(($I251+M251-0.15)&lt;=2,($I251+M251+0.15),IF(($I251+M251)&lt;=3,2.35,($I251+M251+0.2)-0.85))</f>
        <v>1.2900000000000014</v>
      </c>
      <c r="BG251" s="385">
        <f t="shared" ref="BG251" si="1124">IF(D251&gt;2,   (I251-F251-M251-0.11),IF(($I251+M251)&lt;=2,0,IF(($I251+M251)&gt;3,0.85,(I251+M251+0.2-BF251))))</f>
        <v>0</v>
      </c>
      <c r="BH251" s="385">
        <f t="shared" ref="BH251" si="1125">IF(D251&gt;2,  ROUND(((1.42+0.4)+(0.91+0.4))*2*BG251,2), ROUND(AV251*AX251*BF251,2))</f>
        <v>2.5299999999999998</v>
      </c>
      <c r="BI251" s="385">
        <f t="shared" ref="BI251" si="1126">ROUND(((PI()*0.9^2)/4)*BG251,2)</f>
        <v>0</v>
      </c>
      <c r="BJ251" s="116">
        <f>ROUND(BD251-BE251-BH251-BI251-BB251-BC251,2)</f>
        <v>15.92</v>
      </c>
      <c r="BK251" s="95"/>
    </row>
    <row r="252" spans="1:63" ht="14.25" x14ac:dyDescent="0.3">
      <c r="A252" s="462"/>
      <c r="B252" s="463"/>
      <c r="C252" s="608"/>
      <c r="D252" s="505"/>
      <c r="E252" s="505"/>
      <c r="F252" s="505"/>
      <c r="G252" s="505"/>
      <c r="H252" s="410"/>
      <c r="I252" s="411"/>
      <c r="J252" s="411"/>
      <c r="K252" s="411"/>
      <c r="L252" s="101"/>
      <c r="M252" s="412"/>
      <c r="N252" s="412"/>
      <c r="O252" s="101"/>
      <c r="P252" s="101"/>
      <c r="Q252" s="414"/>
      <c r="R252" s="414"/>
      <c r="S252" s="414"/>
      <c r="T252" s="414"/>
      <c r="U252" s="414"/>
      <c r="V252" s="413"/>
      <c r="W252" s="725"/>
      <c r="X252" s="739"/>
      <c r="Y252" s="505"/>
      <c r="Z252" s="597"/>
      <c r="AA252" s="505"/>
      <c r="AB252" s="598"/>
      <c r="AC252" s="599"/>
      <c r="AD252" s="599"/>
      <c r="AE252" s="600"/>
      <c r="AF252" s="600"/>
      <c r="AG252" s="597"/>
      <c r="AH252" s="601"/>
      <c r="AI252" s="601"/>
      <c r="AJ252" s="601"/>
      <c r="AK252" s="601"/>
      <c r="AL252" s="601"/>
      <c r="AM252" s="602"/>
      <c r="AN252" s="733"/>
      <c r="AO252" s="739"/>
      <c r="AP252" s="463"/>
      <c r="AQ252" s="608"/>
      <c r="AR252" s="505"/>
      <c r="AS252" s="505"/>
      <c r="AT252" s="505"/>
      <c r="AU252" s="410"/>
      <c r="AV252" s="505"/>
      <c r="AW252" s="597"/>
      <c r="AX252" s="505"/>
      <c r="AY252" s="413"/>
      <c r="AZ252" s="413"/>
      <c r="BA252" s="413"/>
      <c r="BB252" s="101"/>
      <c r="BC252" s="101"/>
      <c r="BD252" s="101"/>
      <c r="BE252" s="101"/>
      <c r="BF252" s="414"/>
      <c r="BG252" s="414"/>
      <c r="BH252" s="414"/>
      <c r="BI252" s="414"/>
      <c r="BJ252" s="415"/>
      <c r="BK252" s="95"/>
    </row>
    <row r="253" spans="1:63" s="122" customFormat="1" ht="14.25" x14ac:dyDescent="0.3">
      <c r="A253" s="407" t="s">
        <v>24559</v>
      </c>
      <c r="B253" s="463"/>
      <c r="C253" s="408"/>
      <c r="D253" s="505"/>
      <c r="E253" s="505"/>
      <c r="F253" s="505"/>
      <c r="G253" s="409"/>
      <c r="H253" s="410"/>
      <c r="I253" s="411"/>
      <c r="J253" s="411"/>
      <c r="K253" s="411"/>
      <c r="L253" s="101"/>
      <c r="M253" s="412"/>
      <c r="N253" s="412"/>
      <c r="O253" s="101"/>
      <c r="P253" s="101"/>
      <c r="Q253" s="414"/>
      <c r="R253" s="414"/>
      <c r="S253" s="414"/>
      <c r="T253" s="414"/>
      <c r="U253" s="414"/>
      <c r="V253" s="413"/>
      <c r="W253" s="725"/>
      <c r="X253" s="740" t="str">
        <f>$A253</f>
        <v>Rua 35</v>
      </c>
      <c r="Y253" s="503"/>
      <c r="Z253" s="503"/>
      <c r="AA253" s="503"/>
      <c r="AB253" s="399"/>
      <c r="AC253" s="399"/>
      <c r="AD253" s="399"/>
      <c r="AE253" s="399"/>
      <c r="AF253" s="404"/>
      <c r="AG253" s="399"/>
      <c r="AH253" s="399"/>
      <c r="AI253" s="399"/>
      <c r="AJ253" s="399"/>
      <c r="AK253" s="399"/>
      <c r="AL253" s="399"/>
      <c r="AM253" s="399"/>
      <c r="AN253" s="401"/>
      <c r="AO253" s="407" t="str">
        <f>$A253</f>
        <v>Rua 35</v>
      </c>
      <c r="AP253" s="463"/>
      <c r="AQ253" s="408"/>
      <c r="AR253" s="505"/>
      <c r="AS253" s="505"/>
      <c r="AT253" s="505"/>
      <c r="AU253" s="410"/>
      <c r="AV253" s="409"/>
      <c r="AW253" s="409"/>
      <c r="AX253" s="409"/>
      <c r="AY253" s="413"/>
      <c r="AZ253" s="413"/>
      <c r="BA253" s="413"/>
      <c r="BB253" s="101"/>
      <c r="BC253" s="101"/>
      <c r="BD253" s="101"/>
      <c r="BE253" s="101"/>
      <c r="BF253" s="101"/>
      <c r="BG253" s="101"/>
      <c r="BH253" s="101"/>
      <c r="BI253" s="101"/>
      <c r="BJ253" s="415"/>
      <c r="BK253" s="95"/>
    </row>
    <row r="254" spans="1:63" ht="14.25" x14ac:dyDescent="0.3">
      <c r="A254" s="144" t="s">
        <v>24034</v>
      </c>
      <c r="B254" s="379" t="s">
        <v>23695</v>
      </c>
      <c r="C254" s="145" t="s">
        <v>24035</v>
      </c>
      <c r="D254" s="416">
        <v>0.4</v>
      </c>
      <c r="E254" s="504"/>
      <c r="F254" s="504"/>
      <c r="G254" s="416" t="s">
        <v>23864</v>
      </c>
      <c r="H254" s="142">
        <v>40</v>
      </c>
      <c r="I254" s="143">
        <v>1.1000000000000014</v>
      </c>
      <c r="J254" s="143">
        <v>1.0960000000000001</v>
      </c>
      <c r="K254" s="452">
        <v>0.13600000000000001</v>
      </c>
      <c r="L254" s="382">
        <f t="shared" ref="L254:L256" si="1127">ROUND((I254+J254)/2,2)</f>
        <v>1.1000000000000001</v>
      </c>
      <c r="M254" s="383">
        <f t="shared" ref="M254:M256" si="1128">IF(F254=0,ROUND($D254*10%,2),IF(D254&gt;2.8,0.18,0.15))</f>
        <v>0.04</v>
      </c>
      <c r="N254" s="383">
        <f t="shared" ref="N254:N256" si="1129">IF(F254=0,IF(   ROUND($D254/4,2),   IF(ROUND(($D254*1.2)/6,2)&lt;0.1,0.1,ROUND(($D254*1.2)/6,2))),0.5)</f>
        <v>0.1</v>
      </c>
      <c r="O254" s="382">
        <f t="shared" ref="O254:O256" si="1130">L254+M254+N254</f>
        <v>1.2400000000000002</v>
      </c>
      <c r="P254" s="382">
        <f t="shared" ref="P254:P256" si="1131">IF(O254&lt;2,(D254+M254*2)+0.6,(D254+M254*2)+0.6+ROUNDUP(O254-2,0)*0.1)</f>
        <v>1.08</v>
      </c>
      <c r="Q254" s="385">
        <f t="shared" ref="Q254:Q256" si="1132">IF($O254&lt;=$W$4,ROUND(IF($O254&lt;1.5,$O254*$H254*$P254,1.5*$H254*$P254),2),0)</f>
        <v>53.57</v>
      </c>
      <c r="R254" s="385">
        <f t="shared" ref="R254:R256" si="1133">IF($O254&gt;$W$4,ROUND(IF($O254&lt;1.5,$O254*$H254*$P254,1.5*$H254*$P254),2),0)</f>
        <v>0</v>
      </c>
      <c r="S254" s="385">
        <f t="shared" ref="S254:S256" si="1134">IF($O254&gt;$W$4,ROUND(IF($O254&lt;1.5,0,IF($O254&gt;3,1.5*$H254*$P254,($O254-1.5)*$H254*$P254)),2),0)</f>
        <v>0</v>
      </c>
      <c r="T254" s="385">
        <f t="shared" ref="T254:T256" si="1135">IF($O254&gt;$W$4,ROUND(IF($O254&lt;3,0,IF($O254&gt;4.5,1.5*$H254*$P254,($O254-3)*$H254*$P254)),2),0)</f>
        <v>0</v>
      </c>
      <c r="U254" s="385">
        <f t="shared" ref="U254:U256" si="1136">IF($O254&gt;$W$4,ROUND(IF($O254&lt;4.5,0,IF($O254&gt;6,($O254-4.5)*$H254*$P254,($O254-4.5)*$H254*$P254)),2),0)</f>
        <v>0</v>
      </c>
      <c r="V254" s="384">
        <f t="shared" ref="V254:V256" si="1137">IF($O254&gt;$W$4, IF( $O254&lt;=4,   ROUND($H254*($O254+0.5)*2,2),   0),0)</f>
        <v>0</v>
      </c>
      <c r="W254" s="726">
        <f t="shared" ref="W254:W256" si="1138">IF($O254&gt;$W$4, IF( $O254&gt;4,   ROUND($H254*($O254+0.5)*2,2),   0),0)</f>
        <v>0</v>
      </c>
      <c r="X254" s="144" t="str">
        <f t="shared" ref="X254:X256" si="1139">A254</f>
        <v>JB25-1</v>
      </c>
      <c r="Y254" s="416">
        <f t="shared" ref="Y254:Y256" si="1140">IF($D254=0.4,1.2,IF($D254=0.6,1.2,IF($D254=0.8,1.3,IF($D254=1,1.5,IF($D254=1.2,1.7,IF($D254&lt;=2,2,"--"))))))</f>
        <v>1.2</v>
      </c>
      <c r="Z254" s="603" t="s">
        <v>1</v>
      </c>
      <c r="AA254" s="504">
        <f t="shared" ref="AA254:AA256" si="1141">Y254</f>
        <v>1.2</v>
      </c>
      <c r="AB254" s="591">
        <f t="shared" ref="AB254:AB256" si="1142">IF($Y254="--","--",I254)</f>
        <v>1.1000000000000014</v>
      </c>
      <c r="AC254" s="592">
        <f t="shared" ref="AC254:AC256" si="1143">IF($Y254="--","--",IF(D254&gt;1.5,0.15,ROUND($D254*10%,2)))</f>
        <v>0.04</v>
      </c>
      <c r="AD254" s="592">
        <f t="shared" ref="AD254:AD256" si="1144">IF($Y254="--","--",0.15)</f>
        <v>0.15</v>
      </c>
      <c r="AE254" s="593">
        <f t="shared" ref="AE254:AE256" si="1145">IF($Y254="--","--",ROUND(AB254+AC254+AD254,2))</f>
        <v>1.29</v>
      </c>
      <c r="AF254" s="604">
        <f t="shared" ref="AF254:AF256" si="1146">IF($Y254="--","--",IF($AB254&lt;=2,$Y254+1,($Y254+1)+ROUNDUP($AB254-2,0)*0.1))</f>
        <v>2.2000000000000002</v>
      </c>
      <c r="AG254" s="605">
        <f t="shared" ref="AG254:AG256" si="1147">IF($D254=0.4,0.92,IF($D254=0.6,0.68,IF($D254=0.8,0.74,IF($D254=1,0.7,IF($D254=1.2,0.66,IF($D254=1.5,0.6,IF($D254&lt;=2,(2.4-(D254+0.3)),"--")))))))</f>
        <v>0.92</v>
      </c>
      <c r="AH254" s="595">
        <f t="shared" ref="AH254:AH256" si="1148">IF($Y254="--","--",IF($AE254&lt;=$W$4,ROUND(IF($AE254&lt;1.5,$AE254*$AF254*$AG254,1.5*$AF254*$AG254),2),0))</f>
        <v>2.61</v>
      </c>
      <c r="AI254" s="595">
        <f t="shared" ref="AI254:AI256" si="1149">IF($Y254="--","--",IF($AE254&gt;$W$4,ROUND(IF($AE254&lt;1.5,$AE254*$AF254*$AG254,1.5*$AF254*$AG254),2),0))</f>
        <v>0</v>
      </c>
      <c r="AJ254" s="595">
        <f t="shared" ref="AJ254:AJ256" si="1150">IF($Y254="--","--",IF($AE254&gt;$W$4,ROUND(IF($AE254&lt;1.5,0,IF($AE254&gt;3,1.5*$AF254*$AG254,($AE254-1.5)*$AF254*$AG254)),2),0))</f>
        <v>0</v>
      </c>
      <c r="AK254" s="595">
        <f t="shared" ref="AK254:AK256" si="1151">IF($Y254="--","--",IF($AE254&gt;$W$4,ROUND(IF($AE254&lt;3,0,IF($AE254&gt;4.5,1.5*$AF254*$AG254,($AE254-3)*$AF254*$AG254)),2),0))</f>
        <v>0</v>
      </c>
      <c r="AL254" s="595">
        <f t="shared" ref="AL254:AL256" si="1152">IF($Y254="--","--",IF($AE254&gt;$W$4,ROUND(IF($AE254&lt;4.5,0,IF($AE254&gt;6,($AE254-4.5)*$AF254*$AG254,($AE254-4.5)*$AF254*$AG254)),2),0))</f>
        <v>0</v>
      </c>
      <c r="AM254" s="596">
        <f t="shared" ref="AM254:AM256" si="1153">IF($Y254="--","--",IF($AE254&gt;$W$4, IF( $AE254&lt;=4,   ROUND(($AG254*4)*($AE254+0.5)*2,2),   0),0))</f>
        <v>0</v>
      </c>
      <c r="AN254" s="732">
        <f t="shared" ref="AN254:AN256" si="1154">IF($Y254="--","--",IF($AE254&gt;$W$4, IF( $AE254&gt;4,   ROUND(($AG254*4)*($AE254+0.5)*2,2),   0),0))</f>
        <v>0</v>
      </c>
      <c r="AO254" s="144" t="s">
        <v>24034</v>
      </c>
      <c r="AP254" s="379" t="s">
        <v>23695</v>
      </c>
      <c r="AQ254" s="453" t="s">
        <v>24035</v>
      </c>
      <c r="AR254" s="416">
        <v>0.4</v>
      </c>
      <c r="AS254" s="504"/>
      <c r="AT254" s="504"/>
      <c r="AU254" s="142">
        <v>40</v>
      </c>
      <c r="AV254" s="416">
        <f t="shared" ref="AV254:AV256" si="1155">IF($Y254="--","--",Y254+0.2)</f>
        <v>1.4</v>
      </c>
      <c r="AW254" s="603" t="s">
        <v>1</v>
      </c>
      <c r="AX254" s="504">
        <f t="shared" ref="AX254:AX256" si="1156">AV254</f>
        <v>1.4</v>
      </c>
      <c r="AY254" s="384">
        <f t="shared" ref="AY254:AY256" si="1157">IF(D254&gt;2,AU254,AU254-AV254)</f>
        <v>38.6</v>
      </c>
      <c r="AZ254" s="384">
        <f t="shared" ref="AZ254:AZ256" si="1158">N254</f>
        <v>0.1</v>
      </c>
      <c r="BA254" s="384">
        <f t="shared" ref="BA254:BA256" si="1159">P254</f>
        <v>1.08</v>
      </c>
      <c r="BB254" s="382">
        <f t="shared" ref="BB254:BB256" si="1160">IF(F254=0,IF(ROUND( AY254 * ( ( (N254*P254) +  ( ((D254+M254*2)/6)*P254 ) ) - ROUND(  ((D254+M254*2)^2)   *   (   ( PI()*96.379 / (4*360) )  -  ( (SIN((96.379/2)*PI()/180)) * (COS((96.379/2)*PI()/180)) / 4 )   ), 4) ),2),   ROUND( AY254 * ( ( (N254*P254) +  ( ((D254+M254*2)/4)*P254 ) ) - ROUND(  ((D254+M254*2)^2)   *   (   ( PI()*120 / (4*360) )  -  ( (SIN((120/2)*PI()/180)) * (COS((120/2)*PI()/180)) / 4 )   ), 4) ),2)),0)</f>
        <v>7.8</v>
      </c>
      <c r="BC254" s="265">
        <f t="shared" ref="BC254:BC256" si="1161">IF(F254&gt;0,ROUND(AY254*N254*P254,2),0)</f>
        <v>0</v>
      </c>
      <c r="BD254" s="265">
        <f t="shared" ref="BD254:BD256" si="1162">SUM(Q254:U254,AH254:AL254)</f>
        <v>56.18</v>
      </c>
      <c r="BE254" s="265">
        <f t="shared" ref="BE254:BE256" si="1163">IF(F254=0, ROUND( ( PI()*( (D254+M254*2)^2 ) / 4  ) * AY254,2),  ROUND( (D254+M254*2)*(F254+M254*2) * AY254,2))</f>
        <v>6.98</v>
      </c>
      <c r="BF254" s="607">
        <f t="shared" ref="BF254:BF256" si="1164">IF(($I254+M254-0.15)&lt;=2,($I254+M254+0.15),IF(($I254+M254)&lt;=3,2.35,($I254+M254+0.2)-0.85))</f>
        <v>1.2900000000000014</v>
      </c>
      <c r="BG254" s="607">
        <f t="shared" ref="BG254:BG256" si="1165">IF(D254&gt;2,   (I254-F254-M254-0.11),IF(($I254+M254)&lt;=2,0,IF(($I254+M254)&gt;3,0.85,(I254+M254+0.2-BF254))))</f>
        <v>0</v>
      </c>
      <c r="BH254" s="607">
        <f t="shared" ref="BH254:BH256" si="1166">IF(D254&gt;2,  ROUND(((1.42+0.4)+(0.91+0.4))*2*BG254,2), ROUND(AV254*AX254*BF254,2))</f>
        <v>2.5299999999999998</v>
      </c>
      <c r="BI254" s="607">
        <f t="shared" ref="BI254:BI256" si="1167">ROUND(((PI()*0.9^2)/4)*BG254,2)</f>
        <v>0</v>
      </c>
      <c r="BJ254" s="116">
        <f t="shared" ref="BJ254:BJ256" si="1168">ROUND(BD254-BE254-BH254-BI254-BB254-BC254,2)</f>
        <v>38.869999999999997</v>
      </c>
      <c r="BK254" s="95"/>
    </row>
    <row r="255" spans="1:63" ht="14.25" x14ac:dyDescent="0.3">
      <c r="A255" s="144" t="s">
        <v>24035</v>
      </c>
      <c r="B255" s="379" t="s">
        <v>23695</v>
      </c>
      <c r="C255" s="145" t="s">
        <v>24036</v>
      </c>
      <c r="D255" s="416">
        <v>0.4</v>
      </c>
      <c r="E255" s="504"/>
      <c r="F255" s="504"/>
      <c r="G255" s="416" t="s">
        <v>23864</v>
      </c>
      <c r="H255" s="142">
        <v>40</v>
      </c>
      <c r="I255" s="143">
        <v>1.2319999999999993</v>
      </c>
      <c r="J255" s="143">
        <v>1.1860000000000035</v>
      </c>
      <c r="K255" s="452">
        <v>0.21</v>
      </c>
      <c r="L255" s="382">
        <f t="shared" si="1127"/>
        <v>1.21</v>
      </c>
      <c r="M255" s="383">
        <f t="shared" si="1128"/>
        <v>0.04</v>
      </c>
      <c r="N255" s="383">
        <f t="shared" si="1129"/>
        <v>0.1</v>
      </c>
      <c r="O255" s="382">
        <f t="shared" si="1130"/>
        <v>1.35</v>
      </c>
      <c r="P255" s="382">
        <f t="shared" si="1131"/>
        <v>1.08</v>
      </c>
      <c r="Q255" s="385">
        <f t="shared" si="1132"/>
        <v>58.32</v>
      </c>
      <c r="R255" s="385">
        <f t="shared" si="1133"/>
        <v>0</v>
      </c>
      <c r="S255" s="385">
        <f t="shared" si="1134"/>
        <v>0</v>
      </c>
      <c r="T255" s="385">
        <f t="shared" si="1135"/>
        <v>0</v>
      </c>
      <c r="U255" s="385">
        <f t="shared" si="1136"/>
        <v>0</v>
      </c>
      <c r="V255" s="384">
        <f t="shared" si="1137"/>
        <v>0</v>
      </c>
      <c r="W255" s="726">
        <f t="shared" si="1138"/>
        <v>0</v>
      </c>
      <c r="X255" s="144" t="str">
        <f t="shared" si="1139"/>
        <v>JB25-2</v>
      </c>
      <c r="Y255" s="416">
        <f t="shared" si="1140"/>
        <v>1.2</v>
      </c>
      <c r="Z255" s="603" t="s">
        <v>1</v>
      </c>
      <c r="AA255" s="504">
        <f t="shared" si="1141"/>
        <v>1.2</v>
      </c>
      <c r="AB255" s="591">
        <f t="shared" si="1142"/>
        <v>1.2319999999999993</v>
      </c>
      <c r="AC255" s="592">
        <f t="shared" si="1143"/>
        <v>0.04</v>
      </c>
      <c r="AD255" s="592">
        <f t="shared" si="1144"/>
        <v>0.15</v>
      </c>
      <c r="AE255" s="593">
        <f t="shared" si="1145"/>
        <v>1.42</v>
      </c>
      <c r="AF255" s="604">
        <f t="shared" si="1146"/>
        <v>2.2000000000000002</v>
      </c>
      <c r="AG255" s="605">
        <f t="shared" si="1147"/>
        <v>0.92</v>
      </c>
      <c r="AH255" s="595">
        <f t="shared" si="1148"/>
        <v>2.87</v>
      </c>
      <c r="AI255" s="595">
        <f t="shared" si="1149"/>
        <v>0</v>
      </c>
      <c r="AJ255" s="595">
        <f t="shared" si="1150"/>
        <v>0</v>
      </c>
      <c r="AK255" s="595">
        <f t="shared" si="1151"/>
        <v>0</v>
      </c>
      <c r="AL255" s="595">
        <f t="shared" si="1152"/>
        <v>0</v>
      </c>
      <c r="AM255" s="596">
        <f t="shared" si="1153"/>
        <v>0</v>
      </c>
      <c r="AN255" s="732">
        <f t="shared" si="1154"/>
        <v>0</v>
      </c>
      <c r="AO255" s="144" t="s">
        <v>24035</v>
      </c>
      <c r="AP255" s="379" t="s">
        <v>23695</v>
      </c>
      <c r="AQ255" s="453" t="s">
        <v>24036</v>
      </c>
      <c r="AR255" s="416">
        <v>0.4</v>
      </c>
      <c r="AS255" s="504"/>
      <c r="AT255" s="504"/>
      <c r="AU255" s="142">
        <v>40</v>
      </c>
      <c r="AV255" s="416">
        <f t="shared" si="1155"/>
        <v>1.4</v>
      </c>
      <c r="AW255" s="603" t="s">
        <v>1</v>
      </c>
      <c r="AX255" s="504">
        <f t="shared" si="1156"/>
        <v>1.4</v>
      </c>
      <c r="AY255" s="384">
        <f t="shared" si="1157"/>
        <v>38.6</v>
      </c>
      <c r="AZ255" s="384">
        <f t="shared" si="1158"/>
        <v>0.1</v>
      </c>
      <c r="BA255" s="384">
        <f t="shared" si="1159"/>
        <v>1.08</v>
      </c>
      <c r="BB255" s="382">
        <f t="shared" si="1160"/>
        <v>7.8</v>
      </c>
      <c r="BC255" s="265">
        <f t="shared" si="1161"/>
        <v>0</v>
      </c>
      <c r="BD255" s="265">
        <f t="shared" si="1162"/>
        <v>61.19</v>
      </c>
      <c r="BE255" s="265">
        <f t="shared" si="1163"/>
        <v>6.98</v>
      </c>
      <c r="BF255" s="607">
        <f t="shared" si="1164"/>
        <v>1.4219999999999993</v>
      </c>
      <c r="BG255" s="607">
        <f t="shared" si="1165"/>
        <v>0</v>
      </c>
      <c r="BH255" s="607">
        <f t="shared" si="1166"/>
        <v>2.79</v>
      </c>
      <c r="BI255" s="607">
        <f t="shared" si="1167"/>
        <v>0</v>
      </c>
      <c r="BJ255" s="116">
        <f t="shared" si="1168"/>
        <v>43.62</v>
      </c>
      <c r="BK255" s="95"/>
    </row>
    <row r="256" spans="1:63" ht="14.25" x14ac:dyDescent="0.3">
      <c r="A256" s="449" t="s">
        <v>24036</v>
      </c>
      <c r="B256" s="146" t="s">
        <v>23695</v>
      </c>
      <c r="C256" s="450" t="s">
        <v>24037</v>
      </c>
      <c r="D256" s="502">
        <v>0.6</v>
      </c>
      <c r="E256" s="589"/>
      <c r="F256" s="589"/>
      <c r="G256" s="502" t="s">
        <v>23864</v>
      </c>
      <c r="H256" s="451">
        <v>40</v>
      </c>
      <c r="I256" s="452">
        <v>1.3960000000000043</v>
      </c>
      <c r="J256" s="452">
        <v>1.804000000000002</v>
      </c>
      <c r="K256" s="452">
        <v>1.107</v>
      </c>
      <c r="L256" s="382">
        <f t="shared" si="1127"/>
        <v>1.6</v>
      </c>
      <c r="M256" s="383">
        <f t="shared" si="1128"/>
        <v>0.06</v>
      </c>
      <c r="N256" s="383">
        <f t="shared" si="1129"/>
        <v>0.12</v>
      </c>
      <c r="O256" s="382">
        <f t="shared" si="1130"/>
        <v>1.7800000000000002</v>
      </c>
      <c r="P256" s="382">
        <f t="shared" si="1131"/>
        <v>1.3199999999999998</v>
      </c>
      <c r="Q256" s="385">
        <f t="shared" si="1132"/>
        <v>0</v>
      </c>
      <c r="R256" s="385">
        <f t="shared" si="1133"/>
        <v>79.2</v>
      </c>
      <c r="S256" s="385">
        <f t="shared" si="1134"/>
        <v>14.78</v>
      </c>
      <c r="T256" s="385">
        <f t="shared" si="1135"/>
        <v>0</v>
      </c>
      <c r="U256" s="385">
        <f t="shared" si="1136"/>
        <v>0</v>
      </c>
      <c r="V256" s="384">
        <f t="shared" si="1137"/>
        <v>182.4</v>
      </c>
      <c r="W256" s="726">
        <f t="shared" si="1138"/>
        <v>0</v>
      </c>
      <c r="X256" s="449" t="str">
        <f t="shared" si="1139"/>
        <v>JB25-3</v>
      </c>
      <c r="Y256" s="502">
        <f t="shared" si="1140"/>
        <v>1.2</v>
      </c>
      <c r="Z256" s="590" t="s">
        <v>1</v>
      </c>
      <c r="AA256" s="589">
        <f t="shared" si="1141"/>
        <v>1.2</v>
      </c>
      <c r="AB256" s="591">
        <f t="shared" si="1142"/>
        <v>1.3960000000000043</v>
      </c>
      <c r="AC256" s="592">
        <f t="shared" si="1143"/>
        <v>0.06</v>
      </c>
      <c r="AD256" s="592">
        <f t="shared" si="1144"/>
        <v>0.15</v>
      </c>
      <c r="AE256" s="593">
        <f t="shared" si="1145"/>
        <v>1.61</v>
      </c>
      <c r="AF256" s="593">
        <f t="shared" si="1146"/>
        <v>2.2000000000000002</v>
      </c>
      <c r="AG256" s="594">
        <f t="shared" si="1147"/>
        <v>0.68</v>
      </c>
      <c r="AH256" s="595">
        <f t="shared" si="1148"/>
        <v>0</v>
      </c>
      <c r="AI256" s="595">
        <f t="shared" si="1149"/>
        <v>2.2400000000000002</v>
      </c>
      <c r="AJ256" s="595">
        <f t="shared" si="1150"/>
        <v>0.16</v>
      </c>
      <c r="AK256" s="595">
        <f t="shared" si="1151"/>
        <v>0</v>
      </c>
      <c r="AL256" s="595">
        <f t="shared" si="1152"/>
        <v>0</v>
      </c>
      <c r="AM256" s="596">
        <f t="shared" si="1153"/>
        <v>11.48</v>
      </c>
      <c r="AN256" s="732">
        <f t="shared" si="1154"/>
        <v>0</v>
      </c>
      <c r="AO256" s="449" t="s">
        <v>24036</v>
      </c>
      <c r="AP256" s="146" t="s">
        <v>23695</v>
      </c>
      <c r="AQ256" s="450" t="s">
        <v>24037</v>
      </c>
      <c r="AR256" s="502">
        <v>0.6</v>
      </c>
      <c r="AS256" s="589"/>
      <c r="AT256" s="589"/>
      <c r="AU256" s="451">
        <v>40</v>
      </c>
      <c r="AV256" s="502">
        <f t="shared" si="1155"/>
        <v>1.4</v>
      </c>
      <c r="AW256" s="590" t="s">
        <v>1</v>
      </c>
      <c r="AX256" s="589">
        <f t="shared" si="1156"/>
        <v>1.4</v>
      </c>
      <c r="AY256" s="384">
        <f t="shared" si="1157"/>
        <v>38.6</v>
      </c>
      <c r="AZ256" s="384">
        <f t="shared" si="1158"/>
        <v>0.12</v>
      </c>
      <c r="BA256" s="384">
        <f t="shared" si="1159"/>
        <v>1.3199999999999998</v>
      </c>
      <c r="BB256" s="382">
        <f t="shared" si="1160"/>
        <v>12.21</v>
      </c>
      <c r="BC256" s="265">
        <f t="shared" si="1161"/>
        <v>0</v>
      </c>
      <c r="BD256" s="265">
        <f t="shared" si="1162"/>
        <v>96.38</v>
      </c>
      <c r="BE256" s="265">
        <f t="shared" si="1163"/>
        <v>15.72</v>
      </c>
      <c r="BF256" s="385">
        <f t="shared" si="1164"/>
        <v>1.6060000000000043</v>
      </c>
      <c r="BG256" s="385">
        <f t="shared" si="1165"/>
        <v>0</v>
      </c>
      <c r="BH256" s="385">
        <f t="shared" si="1166"/>
        <v>3.15</v>
      </c>
      <c r="BI256" s="385">
        <f t="shared" si="1167"/>
        <v>0</v>
      </c>
      <c r="BJ256" s="116">
        <f t="shared" si="1168"/>
        <v>65.3</v>
      </c>
      <c r="BK256" s="95"/>
    </row>
    <row r="257" spans="1:63" ht="14.25" x14ac:dyDescent="0.3">
      <c r="A257" s="462"/>
      <c r="B257" s="463"/>
      <c r="C257" s="608"/>
      <c r="D257" s="505"/>
      <c r="E257" s="505"/>
      <c r="F257" s="505"/>
      <c r="G257" s="505"/>
      <c r="H257" s="410"/>
      <c r="I257" s="411"/>
      <c r="J257" s="411"/>
      <c r="K257" s="411"/>
      <c r="L257" s="101"/>
      <c r="M257" s="412"/>
      <c r="N257" s="412"/>
      <c r="O257" s="101"/>
      <c r="P257" s="101"/>
      <c r="Q257" s="414"/>
      <c r="R257" s="414"/>
      <c r="S257" s="414"/>
      <c r="T257" s="414"/>
      <c r="U257" s="414"/>
      <c r="V257" s="413"/>
      <c r="W257" s="725"/>
      <c r="X257" s="739"/>
      <c r="Y257" s="505"/>
      <c r="Z257" s="597"/>
      <c r="AA257" s="505"/>
      <c r="AB257" s="598"/>
      <c r="AC257" s="599"/>
      <c r="AD257" s="599"/>
      <c r="AE257" s="600"/>
      <c r="AF257" s="600"/>
      <c r="AG257" s="597"/>
      <c r="AH257" s="601"/>
      <c r="AI257" s="601"/>
      <c r="AJ257" s="601"/>
      <c r="AK257" s="601"/>
      <c r="AL257" s="601"/>
      <c r="AM257" s="602"/>
      <c r="AN257" s="733"/>
      <c r="AO257" s="739"/>
      <c r="AP257" s="463"/>
      <c r="AQ257" s="608"/>
      <c r="AR257" s="505"/>
      <c r="AS257" s="505"/>
      <c r="AT257" s="505"/>
      <c r="AU257" s="410"/>
      <c r="AV257" s="505"/>
      <c r="AW257" s="597"/>
      <c r="AX257" s="505"/>
      <c r="AY257" s="413"/>
      <c r="AZ257" s="413"/>
      <c r="BA257" s="413"/>
      <c r="BB257" s="101"/>
      <c r="BC257" s="101"/>
      <c r="BD257" s="101"/>
      <c r="BE257" s="101"/>
      <c r="BF257" s="414"/>
      <c r="BG257" s="414"/>
      <c r="BH257" s="414"/>
      <c r="BI257" s="414"/>
      <c r="BJ257" s="415"/>
      <c r="BK257" s="95"/>
    </row>
    <row r="258" spans="1:63" s="122" customFormat="1" ht="14.25" x14ac:dyDescent="0.3">
      <c r="A258" s="407" t="s">
        <v>24560</v>
      </c>
      <c r="B258" s="463"/>
      <c r="C258" s="408"/>
      <c r="D258" s="505"/>
      <c r="E258" s="505"/>
      <c r="F258" s="505"/>
      <c r="G258" s="409"/>
      <c r="H258" s="410"/>
      <c r="I258" s="411"/>
      <c r="J258" s="411"/>
      <c r="K258" s="411"/>
      <c r="L258" s="101"/>
      <c r="M258" s="412"/>
      <c r="N258" s="412"/>
      <c r="O258" s="101"/>
      <c r="P258" s="101"/>
      <c r="Q258" s="414"/>
      <c r="R258" s="414"/>
      <c r="S258" s="414"/>
      <c r="T258" s="414"/>
      <c r="U258" s="414"/>
      <c r="V258" s="413"/>
      <c r="W258" s="725"/>
      <c r="X258" s="740" t="str">
        <f>$A258</f>
        <v>Av. José Cortês Júnior ==&gt; Nicaragua</v>
      </c>
      <c r="Y258" s="503"/>
      <c r="Z258" s="503"/>
      <c r="AA258" s="503"/>
      <c r="AB258" s="399"/>
      <c r="AC258" s="399"/>
      <c r="AD258" s="399"/>
      <c r="AE258" s="399"/>
      <c r="AF258" s="404"/>
      <c r="AG258" s="399"/>
      <c r="AH258" s="399"/>
      <c r="AI258" s="399"/>
      <c r="AJ258" s="399"/>
      <c r="AK258" s="399"/>
      <c r="AL258" s="399"/>
      <c r="AM258" s="399"/>
      <c r="AN258" s="401"/>
      <c r="AO258" s="407" t="str">
        <f>$A258</f>
        <v>Av. José Cortês Júnior ==&gt; Nicaragua</v>
      </c>
      <c r="AP258" s="463"/>
      <c r="AQ258" s="408"/>
      <c r="AR258" s="505"/>
      <c r="AS258" s="505"/>
      <c r="AT258" s="505"/>
      <c r="AU258" s="410"/>
      <c r="AV258" s="409"/>
      <c r="AW258" s="409"/>
      <c r="AX258" s="409"/>
      <c r="AY258" s="413"/>
      <c r="AZ258" s="413"/>
      <c r="BA258" s="413"/>
      <c r="BB258" s="101"/>
      <c r="BC258" s="101"/>
      <c r="BD258" s="101"/>
      <c r="BE258" s="101"/>
      <c r="BF258" s="101"/>
      <c r="BG258" s="101"/>
      <c r="BH258" s="101"/>
      <c r="BI258" s="101"/>
      <c r="BJ258" s="415"/>
      <c r="BK258" s="95"/>
    </row>
    <row r="259" spans="1:63" ht="14.25" x14ac:dyDescent="0.3">
      <c r="A259" s="144" t="s">
        <v>24038</v>
      </c>
      <c r="B259" s="379" t="s">
        <v>23695</v>
      </c>
      <c r="C259" s="145" t="s">
        <v>24039</v>
      </c>
      <c r="D259" s="416">
        <v>0.8</v>
      </c>
      <c r="E259" s="504"/>
      <c r="F259" s="504"/>
      <c r="G259" s="416" t="s">
        <v>23864</v>
      </c>
      <c r="H259" s="142">
        <v>40</v>
      </c>
      <c r="I259" s="143">
        <v>2.6199999999999974</v>
      </c>
      <c r="J259" s="143">
        <v>1.598281877716218</v>
      </c>
      <c r="K259" s="452">
        <v>0.08</v>
      </c>
      <c r="L259" s="382">
        <f t="shared" ref="L259:L308" si="1169">ROUND((I259+J259)/2,2)</f>
        <v>2.11</v>
      </c>
      <c r="M259" s="383">
        <f t="shared" ref="M259:M308" si="1170">IF(F259=0,ROUND($D259*10%,2),IF(D259&gt;2.8,0.18,0.15))</f>
        <v>0.08</v>
      </c>
      <c r="N259" s="383">
        <f t="shared" ref="N259:N308" si="1171">IF(F259=0,IF(   ROUND($D259/4,2),   IF(ROUND(($D259*1.2)/6,2)&lt;0.1,0.1,ROUND(($D259*1.2)/6,2))),0.5)</f>
        <v>0.16</v>
      </c>
      <c r="O259" s="382">
        <f t="shared" ref="O259:O308" si="1172">L259+M259+N259</f>
        <v>2.35</v>
      </c>
      <c r="P259" s="382">
        <f t="shared" ref="P259:P308" si="1173">IF(O259&lt;2,(D259+M259*2)+0.6,(D259+M259*2)+0.6+ROUNDUP(O259-2,0)*0.1)</f>
        <v>1.6600000000000001</v>
      </c>
      <c r="Q259" s="385">
        <f t="shared" ref="Q259:Q308" si="1174">IF($O259&lt;=$W$4,ROUND(IF($O259&lt;1.5,$O259*$H259*$P259,1.5*$H259*$P259),2),0)</f>
        <v>0</v>
      </c>
      <c r="R259" s="385">
        <f t="shared" ref="R259:R308" si="1175">IF($O259&gt;$W$4,ROUND(IF($O259&lt;1.5,$O259*$H259*$P259,1.5*$H259*$P259),2),0)</f>
        <v>99.6</v>
      </c>
      <c r="S259" s="385">
        <f t="shared" ref="S259:S308" si="1176">IF($O259&gt;$W$4,ROUND(IF($O259&lt;1.5,0,IF($O259&gt;3,1.5*$H259*$P259,($O259-1.5)*$H259*$P259)),2),0)</f>
        <v>56.44</v>
      </c>
      <c r="T259" s="385">
        <f t="shared" ref="T259:T308" si="1177">IF($O259&gt;$W$4,ROUND(IF($O259&lt;3,0,IF($O259&gt;4.5,1.5*$H259*$P259,($O259-3)*$H259*$P259)),2),0)</f>
        <v>0</v>
      </c>
      <c r="U259" s="385">
        <f t="shared" ref="U259:U308" si="1178">IF($O259&gt;$W$4,ROUND(IF($O259&lt;4.5,0,IF($O259&gt;6,($O259-4.5)*$H259*$P259,($O259-4.5)*$H259*$P259)),2),0)</f>
        <v>0</v>
      </c>
      <c r="V259" s="384">
        <f t="shared" ref="V259:V308" si="1179">IF($O259&gt;$W$4, IF( $O259&lt;=4,   ROUND($H259*($O259+0.5)*2,2),   0),0)</f>
        <v>228</v>
      </c>
      <c r="W259" s="726">
        <f t="shared" ref="W259:W308" si="1180">IF($O259&gt;$W$4, IF( $O259&gt;4,   ROUND($H259*($O259+0.5)*2,2),   0),0)</f>
        <v>0</v>
      </c>
      <c r="X259" s="144" t="str">
        <f t="shared" ref="X259:X308" si="1181">A259</f>
        <v>JB1</v>
      </c>
      <c r="Y259" s="416">
        <f t="shared" ref="Y259:Y308" si="1182">IF($D259=0.4,1.2,IF($D259=0.6,1.2,IF($D259=0.8,1.3,IF($D259=1,1.5,IF($D259=1.2,1.7,IF($D259&lt;=2,2,"--"))))))</f>
        <v>1.3</v>
      </c>
      <c r="Z259" s="603" t="s">
        <v>1</v>
      </c>
      <c r="AA259" s="504">
        <f t="shared" ref="AA259:AA308" si="1183">Y259</f>
        <v>1.3</v>
      </c>
      <c r="AB259" s="591">
        <f t="shared" ref="AB259:AB308" si="1184">IF($Y259="--","--",I259)</f>
        <v>2.6199999999999974</v>
      </c>
      <c r="AC259" s="592">
        <f t="shared" ref="AC259:AC308" si="1185">IF($Y259="--","--",IF(D259&gt;1.5,0.15,ROUND($D259*10%,2)))</f>
        <v>0.08</v>
      </c>
      <c r="AD259" s="592">
        <f t="shared" ref="AD259:AD308" si="1186">IF($Y259="--","--",0.15)</f>
        <v>0.15</v>
      </c>
      <c r="AE259" s="593">
        <f t="shared" ref="AE259:AE308" si="1187">IF($Y259="--","--",ROUND(AB259+AC259+AD259,2))</f>
        <v>2.85</v>
      </c>
      <c r="AF259" s="604">
        <f t="shared" ref="AF259:AF308" si="1188">IF($Y259="--","--",IF($AB259&lt;=2,$Y259+1,($Y259+1)+ROUNDUP($AB259-2,0)*0.1))</f>
        <v>2.4</v>
      </c>
      <c r="AG259" s="605">
        <f t="shared" ref="AG259:AG308" si="1189">IF($D259=0.4,0.92,IF($D259=0.6,0.68,IF($D259=0.8,0.74,IF($D259=1,0.7,IF($D259=1.2,0.66,IF($D259=1.5,0.6,IF($D259&lt;=2,(2.4-(D259+0.3)),"--")))))))</f>
        <v>0.74</v>
      </c>
      <c r="AH259" s="595">
        <f t="shared" ref="AH259:AH308" si="1190">IF($Y259="--","--",IF($AE259&lt;=$W$4,ROUND(IF($AE259&lt;1.5,$AE259*$AF259*$AG259,1.5*$AF259*$AG259),2),0))</f>
        <v>0</v>
      </c>
      <c r="AI259" s="595">
        <f t="shared" ref="AI259:AI308" si="1191">IF($Y259="--","--",IF($AE259&gt;$W$4,ROUND(IF($AE259&lt;1.5,$AE259*$AF259*$AG259,1.5*$AF259*$AG259),2),0))</f>
        <v>2.66</v>
      </c>
      <c r="AJ259" s="595">
        <f t="shared" ref="AJ259:AJ308" si="1192">IF($Y259="--","--",IF($AE259&gt;$W$4,ROUND(IF($AE259&lt;1.5,0,IF($AE259&gt;3,1.5*$AF259*$AG259,($AE259-1.5)*$AF259*$AG259)),2),0))</f>
        <v>2.4</v>
      </c>
      <c r="AK259" s="595">
        <f t="shared" ref="AK259:AK308" si="1193">IF($Y259="--","--",IF($AE259&gt;$W$4,ROUND(IF($AE259&lt;3,0,IF($AE259&gt;4.5,1.5*$AF259*$AG259,($AE259-3)*$AF259*$AG259)),2),0))</f>
        <v>0</v>
      </c>
      <c r="AL259" s="595">
        <f t="shared" ref="AL259:AL308" si="1194">IF($Y259="--","--",IF($AE259&gt;$W$4,ROUND(IF($AE259&lt;4.5,0,IF($AE259&gt;6,($AE259-4.5)*$AF259*$AG259,($AE259-4.5)*$AF259*$AG259)),2),0))</f>
        <v>0</v>
      </c>
      <c r="AM259" s="596">
        <f t="shared" ref="AM259:AM308" si="1195">IF($Y259="--","--",IF($AE259&gt;$W$4, IF( $AE259&lt;=4,   ROUND(($AG259*4)*($AE259+0.5)*2,2),   0),0))</f>
        <v>19.829999999999998</v>
      </c>
      <c r="AN259" s="732">
        <f t="shared" ref="AN259:AN308" si="1196">IF($Y259="--","--",IF($AE259&gt;$W$4, IF( $AE259&gt;4,   ROUND(($AG259*4)*($AE259+0.5)*2,2),   0),0))</f>
        <v>0</v>
      </c>
      <c r="AO259" s="144" t="s">
        <v>24038</v>
      </c>
      <c r="AP259" s="379" t="s">
        <v>23695</v>
      </c>
      <c r="AQ259" s="453" t="s">
        <v>24039</v>
      </c>
      <c r="AR259" s="416">
        <v>0.8</v>
      </c>
      <c r="AS259" s="504"/>
      <c r="AT259" s="504"/>
      <c r="AU259" s="142">
        <v>40</v>
      </c>
      <c r="AV259" s="416">
        <f t="shared" ref="AV259:AV308" si="1197">IF($Y259="--","--",Y259+0.2)</f>
        <v>1.5</v>
      </c>
      <c r="AW259" s="603" t="s">
        <v>1</v>
      </c>
      <c r="AX259" s="504">
        <f t="shared" ref="AX259:AX308" si="1198">AV259</f>
        <v>1.5</v>
      </c>
      <c r="AY259" s="384">
        <f t="shared" ref="AY259:AY308" si="1199">IF(D259&gt;2,AU259,AU259-AV259)</f>
        <v>38.5</v>
      </c>
      <c r="AZ259" s="384">
        <f t="shared" ref="AZ259:AZ308" si="1200">N259</f>
        <v>0.16</v>
      </c>
      <c r="BA259" s="384">
        <f t="shared" ref="BA259:BA308" si="1201">P259</f>
        <v>1.6600000000000001</v>
      </c>
      <c r="BB259" s="382">
        <f t="shared" ref="BB259:BB308" si="1202">IF(F259=0,IF(ROUND( AY259 * ( ( (N259*P259) +  ( ((D259+M259*2)/6)*P259 ) ) - ROUND(  ((D259+M259*2)^2)   *   (   ( PI()*96.379 / (4*360) )  -  ( (SIN((96.379/2)*PI()/180)) * (COS((96.379/2)*PI()/180)) / 4 )   ), 4) ),2),   ROUND( AY259 * ( ( (N259*P259) +  ( ((D259+M259*2)/4)*P259 ) ) - ROUND(  ((D259+M259*2)^2)   *   (   ( PI()*120 / (4*360) )  -  ( (SIN((120/2)*PI()/180)) * (COS((120/2)*PI()/180)) / 4 )   ), 4) ),2)),0)</f>
        <v>20.12</v>
      </c>
      <c r="BC259" s="265">
        <f t="shared" ref="BC259:BC308" si="1203">IF(F259&gt;0,ROUND(AY259*N259*P259,2),0)</f>
        <v>0</v>
      </c>
      <c r="BD259" s="265">
        <f t="shared" ref="BD259:BD308" si="1204">SUM(Q259:U259,AH259:AL259)</f>
        <v>161.1</v>
      </c>
      <c r="BE259" s="265">
        <f t="shared" ref="BE259:BE308" si="1205">IF(F259=0, ROUND( ( PI()*( (D259+M259*2)^2 ) / 4  ) * AY259,2),  ROUND( (D259+M259*2)*(F259+M259*2) * AY259,2))</f>
        <v>27.87</v>
      </c>
      <c r="BF259" s="607">
        <f t="shared" ref="BF259:BF308" si="1206">IF(($I259+M259-0.15)&lt;=2,($I259+M259+0.15),IF(($I259+M259)&lt;=3,2.35,($I259+M259+0.2)-0.85))</f>
        <v>2.35</v>
      </c>
      <c r="BG259" s="607">
        <f t="shared" ref="BG259:BG308" si="1207">IF(D259&gt;2,   (I259-F259-M259-0.11),IF(($I259+M259)&lt;=2,0,IF(($I259+M259)&gt;3,0.85,(I259+M259+0.2-BF259))))</f>
        <v>0.5499999999999976</v>
      </c>
      <c r="BH259" s="607">
        <f t="shared" ref="BH259:BH308" si="1208">IF(D259&gt;2,  ROUND(((1.42+0.4)+(0.91+0.4))*2*BG259,2), ROUND(AV259*AX259*BF259,2))</f>
        <v>5.29</v>
      </c>
      <c r="BI259" s="607">
        <f t="shared" ref="BI259:BI308" si="1209">ROUND(((PI()*0.9^2)/4)*BG259,2)</f>
        <v>0.35</v>
      </c>
      <c r="BJ259" s="116">
        <f t="shared" ref="BJ259:BJ308" si="1210">ROUND(BD259-BE259-BH259-BI259-BB259-BC259,2)</f>
        <v>107.47</v>
      </c>
      <c r="BK259" s="95"/>
    </row>
    <row r="260" spans="1:63" ht="14.25" x14ac:dyDescent="0.3">
      <c r="A260" s="144" t="s">
        <v>24039</v>
      </c>
      <c r="B260" s="379" t="s">
        <v>23695</v>
      </c>
      <c r="C260" s="145" t="s">
        <v>24040</v>
      </c>
      <c r="D260" s="416">
        <v>0.8</v>
      </c>
      <c r="E260" s="504"/>
      <c r="F260" s="504"/>
      <c r="G260" s="416" t="s">
        <v>23864</v>
      </c>
      <c r="H260" s="142">
        <v>40</v>
      </c>
      <c r="I260" s="143">
        <v>1.6782818777162163</v>
      </c>
      <c r="J260" s="143">
        <v>1.5971433260385055</v>
      </c>
      <c r="K260" s="452">
        <v>0.3</v>
      </c>
      <c r="L260" s="382">
        <f t="shared" si="1169"/>
        <v>1.64</v>
      </c>
      <c r="M260" s="383">
        <f t="shared" si="1170"/>
        <v>0.08</v>
      </c>
      <c r="N260" s="383">
        <f t="shared" si="1171"/>
        <v>0.16</v>
      </c>
      <c r="O260" s="382">
        <f t="shared" si="1172"/>
        <v>1.88</v>
      </c>
      <c r="P260" s="382">
        <f t="shared" si="1173"/>
        <v>1.56</v>
      </c>
      <c r="Q260" s="385">
        <f t="shared" si="1174"/>
        <v>0</v>
      </c>
      <c r="R260" s="385">
        <f t="shared" si="1175"/>
        <v>93.6</v>
      </c>
      <c r="S260" s="385">
        <f t="shared" si="1176"/>
        <v>23.71</v>
      </c>
      <c r="T260" s="385">
        <f t="shared" si="1177"/>
        <v>0</v>
      </c>
      <c r="U260" s="385">
        <f t="shared" si="1178"/>
        <v>0</v>
      </c>
      <c r="V260" s="384">
        <f t="shared" si="1179"/>
        <v>190.4</v>
      </c>
      <c r="W260" s="726">
        <f t="shared" si="1180"/>
        <v>0</v>
      </c>
      <c r="X260" s="144" t="str">
        <f t="shared" si="1181"/>
        <v>JB2</v>
      </c>
      <c r="Y260" s="416">
        <f t="shared" si="1182"/>
        <v>1.3</v>
      </c>
      <c r="Z260" s="603" t="s">
        <v>1</v>
      </c>
      <c r="AA260" s="504">
        <f t="shared" si="1183"/>
        <v>1.3</v>
      </c>
      <c r="AB260" s="591">
        <f t="shared" si="1184"/>
        <v>1.6782818777162163</v>
      </c>
      <c r="AC260" s="592">
        <f t="shared" si="1185"/>
        <v>0.08</v>
      </c>
      <c r="AD260" s="592">
        <f t="shared" si="1186"/>
        <v>0.15</v>
      </c>
      <c r="AE260" s="593">
        <f t="shared" si="1187"/>
        <v>1.91</v>
      </c>
      <c r="AF260" s="604">
        <f t="shared" si="1188"/>
        <v>2.2999999999999998</v>
      </c>
      <c r="AG260" s="605">
        <f t="shared" si="1189"/>
        <v>0.74</v>
      </c>
      <c r="AH260" s="595">
        <f t="shared" si="1190"/>
        <v>0</v>
      </c>
      <c r="AI260" s="595">
        <f t="shared" si="1191"/>
        <v>2.5499999999999998</v>
      </c>
      <c r="AJ260" s="595">
        <f t="shared" si="1192"/>
        <v>0.7</v>
      </c>
      <c r="AK260" s="595">
        <f t="shared" si="1193"/>
        <v>0</v>
      </c>
      <c r="AL260" s="595">
        <f t="shared" si="1194"/>
        <v>0</v>
      </c>
      <c r="AM260" s="596">
        <f t="shared" si="1195"/>
        <v>14.27</v>
      </c>
      <c r="AN260" s="732">
        <f t="shared" si="1196"/>
        <v>0</v>
      </c>
      <c r="AO260" s="144" t="s">
        <v>24039</v>
      </c>
      <c r="AP260" s="379" t="s">
        <v>23695</v>
      </c>
      <c r="AQ260" s="453" t="s">
        <v>24040</v>
      </c>
      <c r="AR260" s="416">
        <v>0.8</v>
      </c>
      <c r="AS260" s="504"/>
      <c r="AT260" s="504"/>
      <c r="AU260" s="142">
        <v>40</v>
      </c>
      <c r="AV260" s="416">
        <f t="shared" si="1197"/>
        <v>1.5</v>
      </c>
      <c r="AW260" s="603" t="s">
        <v>1</v>
      </c>
      <c r="AX260" s="504">
        <f t="shared" si="1198"/>
        <v>1.5</v>
      </c>
      <c r="AY260" s="384">
        <f t="shared" si="1199"/>
        <v>38.5</v>
      </c>
      <c r="AZ260" s="384">
        <f t="shared" si="1200"/>
        <v>0.16</v>
      </c>
      <c r="BA260" s="384">
        <f t="shared" si="1201"/>
        <v>1.56</v>
      </c>
      <c r="BB260" s="382">
        <f t="shared" si="1202"/>
        <v>18.579999999999998</v>
      </c>
      <c r="BC260" s="265">
        <f t="shared" si="1203"/>
        <v>0</v>
      </c>
      <c r="BD260" s="265">
        <f t="shared" si="1204"/>
        <v>120.56</v>
      </c>
      <c r="BE260" s="265">
        <f t="shared" si="1205"/>
        <v>27.87</v>
      </c>
      <c r="BF260" s="607">
        <f t="shared" si="1206"/>
        <v>1.9082818777162163</v>
      </c>
      <c r="BG260" s="607">
        <f t="shared" si="1207"/>
        <v>0</v>
      </c>
      <c r="BH260" s="607">
        <f t="shared" si="1208"/>
        <v>4.29</v>
      </c>
      <c r="BI260" s="607">
        <f t="shared" si="1209"/>
        <v>0</v>
      </c>
      <c r="BJ260" s="116">
        <f t="shared" si="1210"/>
        <v>69.819999999999993</v>
      </c>
      <c r="BK260" s="95"/>
    </row>
    <row r="261" spans="1:63" ht="14.25" x14ac:dyDescent="0.3">
      <c r="A261" s="144" t="s">
        <v>24040</v>
      </c>
      <c r="B261" s="379" t="s">
        <v>23695</v>
      </c>
      <c r="C261" s="145" t="s">
        <v>24041</v>
      </c>
      <c r="D261" s="416">
        <v>1</v>
      </c>
      <c r="E261" s="504"/>
      <c r="F261" s="504"/>
      <c r="G261" s="416" t="s">
        <v>23864</v>
      </c>
      <c r="H261" s="142">
        <v>40</v>
      </c>
      <c r="I261" s="143">
        <v>1.8971433260385062</v>
      </c>
      <c r="J261" s="143">
        <v>1.896143326038505</v>
      </c>
      <c r="K261" s="452">
        <v>0.27</v>
      </c>
      <c r="L261" s="382">
        <f t="shared" si="1169"/>
        <v>1.9</v>
      </c>
      <c r="M261" s="383">
        <f t="shared" si="1170"/>
        <v>0.1</v>
      </c>
      <c r="N261" s="383">
        <f t="shared" si="1171"/>
        <v>0.2</v>
      </c>
      <c r="O261" s="382">
        <f t="shared" si="1172"/>
        <v>2.2000000000000002</v>
      </c>
      <c r="P261" s="382">
        <f t="shared" si="1173"/>
        <v>1.9</v>
      </c>
      <c r="Q261" s="385">
        <f t="shared" si="1174"/>
        <v>0</v>
      </c>
      <c r="R261" s="385">
        <f t="shared" si="1175"/>
        <v>114</v>
      </c>
      <c r="S261" s="385">
        <f t="shared" si="1176"/>
        <v>53.2</v>
      </c>
      <c r="T261" s="385">
        <f t="shared" si="1177"/>
        <v>0</v>
      </c>
      <c r="U261" s="385">
        <f t="shared" si="1178"/>
        <v>0</v>
      </c>
      <c r="V261" s="384">
        <f t="shared" si="1179"/>
        <v>216</v>
      </c>
      <c r="W261" s="726">
        <f t="shared" si="1180"/>
        <v>0</v>
      </c>
      <c r="X261" s="144" t="str">
        <f t="shared" si="1181"/>
        <v>JB3</v>
      </c>
      <c r="Y261" s="416">
        <f t="shared" si="1182"/>
        <v>1.5</v>
      </c>
      <c r="Z261" s="603" t="s">
        <v>1</v>
      </c>
      <c r="AA261" s="504">
        <f t="shared" si="1183"/>
        <v>1.5</v>
      </c>
      <c r="AB261" s="591">
        <f t="shared" si="1184"/>
        <v>1.8971433260385062</v>
      </c>
      <c r="AC261" s="592">
        <f t="shared" si="1185"/>
        <v>0.1</v>
      </c>
      <c r="AD261" s="592">
        <f t="shared" si="1186"/>
        <v>0.15</v>
      </c>
      <c r="AE261" s="593">
        <f t="shared" si="1187"/>
        <v>2.15</v>
      </c>
      <c r="AF261" s="604">
        <f t="shared" si="1188"/>
        <v>2.5</v>
      </c>
      <c r="AG261" s="605">
        <f t="shared" si="1189"/>
        <v>0.7</v>
      </c>
      <c r="AH261" s="595">
        <f t="shared" si="1190"/>
        <v>0</v>
      </c>
      <c r="AI261" s="595">
        <f t="shared" si="1191"/>
        <v>2.63</v>
      </c>
      <c r="AJ261" s="595">
        <f t="shared" si="1192"/>
        <v>1.1399999999999999</v>
      </c>
      <c r="AK261" s="595">
        <f t="shared" si="1193"/>
        <v>0</v>
      </c>
      <c r="AL261" s="595">
        <f t="shared" si="1194"/>
        <v>0</v>
      </c>
      <c r="AM261" s="596">
        <f t="shared" si="1195"/>
        <v>14.84</v>
      </c>
      <c r="AN261" s="732">
        <f t="shared" si="1196"/>
        <v>0</v>
      </c>
      <c r="AO261" s="144" t="s">
        <v>24040</v>
      </c>
      <c r="AP261" s="379" t="s">
        <v>23695</v>
      </c>
      <c r="AQ261" s="453" t="s">
        <v>24041</v>
      </c>
      <c r="AR261" s="416">
        <v>1</v>
      </c>
      <c r="AS261" s="504"/>
      <c r="AT261" s="504"/>
      <c r="AU261" s="142">
        <v>40</v>
      </c>
      <c r="AV261" s="416">
        <f t="shared" si="1197"/>
        <v>1.7</v>
      </c>
      <c r="AW261" s="603" t="s">
        <v>1</v>
      </c>
      <c r="AX261" s="504">
        <f t="shared" si="1198"/>
        <v>1.7</v>
      </c>
      <c r="AY261" s="384">
        <f t="shared" si="1199"/>
        <v>38.299999999999997</v>
      </c>
      <c r="AZ261" s="384">
        <f t="shared" si="1200"/>
        <v>0.2</v>
      </c>
      <c r="BA261" s="384">
        <f t="shared" si="1201"/>
        <v>1.9</v>
      </c>
      <c r="BB261" s="382">
        <f t="shared" si="1202"/>
        <v>27.92</v>
      </c>
      <c r="BC261" s="265">
        <f t="shared" si="1203"/>
        <v>0</v>
      </c>
      <c r="BD261" s="265">
        <f t="shared" si="1204"/>
        <v>170.96999999999997</v>
      </c>
      <c r="BE261" s="265">
        <f t="shared" si="1205"/>
        <v>43.32</v>
      </c>
      <c r="BF261" s="607">
        <f t="shared" si="1206"/>
        <v>2.1471433260385062</v>
      </c>
      <c r="BG261" s="607">
        <f t="shared" si="1207"/>
        <v>0</v>
      </c>
      <c r="BH261" s="607">
        <f t="shared" si="1208"/>
        <v>6.21</v>
      </c>
      <c r="BI261" s="607">
        <f t="shared" si="1209"/>
        <v>0</v>
      </c>
      <c r="BJ261" s="116">
        <f t="shared" si="1210"/>
        <v>93.52</v>
      </c>
      <c r="BK261" s="95"/>
    </row>
    <row r="262" spans="1:63" ht="14.25" x14ac:dyDescent="0.3">
      <c r="A262" s="144" t="s">
        <v>24041</v>
      </c>
      <c r="B262" s="379" t="s">
        <v>23695</v>
      </c>
      <c r="C262" s="145" t="s">
        <v>24042</v>
      </c>
      <c r="D262" s="416">
        <v>1</v>
      </c>
      <c r="E262" s="504"/>
      <c r="F262" s="504"/>
      <c r="G262" s="416" t="s">
        <v>23864</v>
      </c>
      <c r="H262" s="142">
        <v>35</v>
      </c>
      <c r="I262" s="143">
        <v>2.1661433260385046</v>
      </c>
      <c r="J262" s="143">
        <v>1.8951433260385073</v>
      </c>
      <c r="K262" s="452">
        <v>0.17799999999999999</v>
      </c>
      <c r="L262" s="382">
        <f t="shared" si="1169"/>
        <v>2.0299999999999998</v>
      </c>
      <c r="M262" s="383">
        <f t="shared" si="1170"/>
        <v>0.1</v>
      </c>
      <c r="N262" s="383">
        <f t="shared" si="1171"/>
        <v>0.2</v>
      </c>
      <c r="O262" s="382">
        <f t="shared" si="1172"/>
        <v>2.33</v>
      </c>
      <c r="P262" s="382">
        <f t="shared" si="1173"/>
        <v>1.9</v>
      </c>
      <c r="Q262" s="385">
        <f t="shared" si="1174"/>
        <v>0</v>
      </c>
      <c r="R262" s="385">
        <f t="shared" si="1175"/>
        <v>99.75</v>
      </c>
      <c r="S262" s="385">
        <f t="shared" si="1176"/>
        <v>55.2</v>
      </c>
      <c r="T262" s="385">
        <f t="shared" si="1177"/>
        <v>0</v>
      </c>
      <c r="U262" s="385">
        <f t="shared" si="1178"/>
        <v>0</v>
      </c>
      <c r="V262" s="384">
        <f t="shared" si="1179"/>
        <v>198.1</v>
      </c>
      <c r="W262" s="726">
        <f t="shared" si="1180"/>
        <v>0</v>
      </c>
      <c r="X262" s="144" t="str">
        <f t="shared" si="1181"/>
        <v>JB4</v>
      </c>
      <c r="Y262" s="416">
        <f t="shared" si="1182"/>
        <v>1.5</v>
      </c>
      <c r="Z262" s="603" t="s">
        <v>1</v>
      </c>
      <c r="AA262" s="504">
        <f t="shared" si="1183"/>
        <v>1.5</v>
      </c>
      <c r="AB262" s="591">
        <f t="shared" si="1184"/>
        <v>2.1661433260385046</v>
      </c>
      <c r="AC262" s="592">
        <f t="shared" si="1185"/>
        <v>0.1</v>
      </c>
      <c r="AD262" s="592">
        <f t="shared" si="1186"/>
        <v>0.15</v>
      </c>
      <c r="AE262" s="593">
        <f t="shared" si="1187"/>
        <v>2.42</v>
      </c>
      <c r="AF262" s="604">
        <f t="shared" si="1188"/>
        <v>2.6</v>
      </c>
      <c r="AG262" s="605">
        <f t="shared" si="1189"/>
        <v>0.7</v>
      </c>
      <c r="AH262" s="595">
        <f t="shared" si="1190"/>
        <v>0</v>
      </c>
      <c r="AI262" s="595">
        <f t="shared" si="1191"/>
        <v>2.73</v>
      </c>
      <c r="AJ262" s="595">
        <f t="shared" si="1192"/>
        <v>1.67</v>
      </c>
      <c r="AK262" s="595">
        <f t="shared" si="1193"/>
        <v>0</v>
      </c>
      <c r="AL262" s="595">
        <f t="shared" si="1194"/>
        <v>0</v>
      </c>
      <c r="AM262" s="596">
        <f t="shared" si="1195"/>
        <v>16.350000000000001</v>
      </c>
      <c r="AN262" s="732">
        <f t="shared" si="1196"/>
        <v>0</v>
      </c>
      <c r="AO262" s="144" t="s">
        <v>24041</v>
      </c>
      <c r="AP262" s="379" t="s">
        <v>23695</v>
      </c>
      <c r="AQ262" s="453" t="s">
        <v>24042</v>
      </c>
      <c r="AR262" s="416">
        <v>1</v>
      </c>
      <c r="AS262" s="504"/>
      <c r="AT262" s="504"/>
      <c r="AU262" s="142">
        <v>35</v>
      </c>
      <c r="AV262" s="416">
        <f t="shared" si="1197"/>
        <v>1.7</v>
      </c>
      <c r="AW262" s="603" t="s">
        <v>1</v>
      </c>
      <c r="AX262" s="504">
        <f t="shared" si="1198"/>
        <v>1.7</v>
      </c>
      <c r="AY262" s="384">
        <f t="shared" si="1199"/>
        <v>33.299999999999997</v>
      </c>
      <c r="AZ262" s="384">
        <f t="shared" si="1200"/>
        <v>0.2</v>
      </c>
      <c r="BA262" s="384">
        <f t="shared" si="1201"/>
        <v>1.9</v>
      </c>
      <c r="BB262" s="382">
        <f t="shared" si="1202"/>
        <v>24.27</v>
      </c>
      <c r="BC262" s="265">
        <f t="shared" si="1203"/>
        <v>0</v>
      </c>
      <c r="BD262" s="265">
        <f t="shared" si="1204"/>
        <v>159.34999999999997</v>
      </c>
      <c r="BE262" s="265">
        <f t="shared" si="1205"/>
        <v>37.659999999999997</v>
      </c>
      <c r="BF262" s="607">
        <f t="shared" si="1206"/>
        <v>2.35</v>
      </c>
      <c r="BG262" s="607">
        <f t="shared" si="1207"/>
        <v>0.11614332603850475</v>
      </c>
      <c r="BH262" s="607">
        <f t="shared" si="1208"/>
        <v>6.79</v>
      </c>
      <c r="BI262" s="607">
        <f t="shared" si="1209"/>
        <v>7.0000000000000007E-2</v>
      </c>
      <c r="BJ262" s="116">
        <f t="shared" si="1210"/>
        <v>90.56</v>
      </c>
      <c r="BK262" s="95"/>
    </row>
    <row r="263" spans="1:63" ht="14.25" x14ac:dyDescent="0.3">
      <c r="A263" s="144" t="s">
        <v>24042</v>
      </c>
      <c r="B263" s="379" t="s">
        <v>23695</v>
      </c>
      <c r="C263" s="145" t="s">
        <v>24043</v>
      </c>
      <c r="D263" s="416">
        <v>1</v>
      </c>
      <c r="E263" s="504"/>
      <c r="F263" s="504"/>
      <c r="G263" s="416" t="s">
        <v>23864</v>
      </c>
      <c r="H263" s="142">
        <v>39</v>
      </c>
      <c r="I263" s="143">
        <v>2.0731433260385081</v>
      </c>
      <c r="J263" s="143">
        <v>2.0481433260385096</v>
      </c>
      <c r="K263" s="452">
        <v>0</v>
      </c>
      <c r="L263" s="382">
        <f t="shared" si="1169"/>
        <v>2.06</v>
      </c>
      <c r="M263" s="383">
        <f t="shared" si="1170"/>
        <v>0.1</v>
      </c>
      <c r="N263" s="383">
        <f t="shared" si="1171"/>
        <v>0.2</v>
      </c>
      <c r="O263" s="382">
        <f t="shared" si="1172"/>
        <v>2.3600000000000003</v>
      </c>
      <c r="P263" s="382">
        <f t="shared" si="1173"/>
        <v>1.9</v>
      </c>
      <c r="Q263" s="385">
        <f t="shared" si="1174"/>
        <v>0</v>
      </c>
      <c r="R263" s="385">
        <f t="shared" si="1175"/>
        <v>111.15</v>
      </c>
      <c r="S263" s="385">
        <f t="shared" si="1176"/>
        <v>63.73</v>
      </c>
      <c r="T263" s="385">
        <f t="shared" si="1177"/>
        <v>0</v>
      </c>
      <c r="U263" s="385">
        <f t="shared" si="1178"/>
        <v>0</v>
      </c>
      <c r="V263" s="384">
        <f t="shared" si="1179"/>
        <v>223.08</v>
      </c>
      <c r="W263" s="726">
        <f t="shared" si="1180"/>
        <v>0</v>
      </c>
      <c r="X263" s="144" t="str">
        <f t="shared" si="1181"/>
        <v>JB5</v>
      </c>
      <c r="Y263" s="416">
        <f t="shared" si="1182"/>
        <v>1.5</v>
      </c>
      <c r="Z263" s="603" t="s">
        <v>1</v>
      </c>
      <c r="AA263" s="504">
        <f t="shared" si="1183"/>
        <v>1.5</v>
      </c>
      <c r="AB263" s="591">
        <f t="shared" si="1184"/>
        <v>2.0731433260385081</v>
      </c>
      <c r="AC263" s="592">
        <f t="shared" si="1185"/>
        <v>0.1</v>
      </c>
      <c r="AD263" s="592">
        <f t="shared" si="1186"/>
        <v>0.15</v>
      </c>
      <c r="AE263" s="593">
        <f t="shared" si="1187"/>
        <v>2.3199999999999998</v>
      </c>
      <c r="AF263" s="604">
        <f t="shared" si="1188"/>
        <v>2.6</v>
      </c>
      <c r="AG263" s="605">
        <f t="shared" si="1189"/>
        <v>0.7</v>
      </c>
      <c r="AH263" s="595">
        <f t="shared" si="1190"/>
        <v>0</v>
      </c>
      <c r="AI263" s="595">
        <f t="shared" si="1191"/>
        <v>2.73</v>
      </c>
      <c r="AJ263" s="595">
        <f t="shared" si="1192"/>
        <v>1.49</v>
      </c>
      <c r="AK263" s="595">
        <f t="shared" si="1193"/>
        <v>0</v>
      </c>
      <c r="AL263" s="595">
        <f t="shared" si="1194"/>
        <v>0</v>
      </c>
      <c r="AM263" s="596">
        <f t="shared" si="1195"/>
        <v>15.79</v>
      </c>
      <c r="AN263" s="732">
        <f t="shared" si="1196"/>
        <v>0</v>
      </c>
      <c r="AO263" s="144" t="s">
        <v>24042</v>
      </c>
      <c r="AP263" s="379" t="s">
        <v>23695</v>
      </c>
      <c r="AQ263" s="453" t="s">
        <v>24043</v>
      </c>
      <c r="AR263" s="416">
        <v>1</v>
      </c>
      <c r="AS263" s="504"/>
      <c r="AT263" s="504"/>
      <c r="AU263" s="142">
        <v>39</v>
      </c>
      <c r="AV263" s="416">
        <f t="shared" si="1197"/>
        <v>1.7</v>
      </c>
      <c r="AW263" s="603" t="s">
        <v>1</v>
      </c>
      <c r="AX263" s="504">
        <f t="shared" si="1198"/>
        <v>1.7</v>
      </c>
      <c r="AY263" s="384">
        <f t="shared" si="1199"/>
        <v>37.299999999999997</v>
      </c>
      <c r="AZ263" s="384">
        <f t="shared" si="1200"/>
        <v>0.2</v>
      </c>
      <c r="BA263" s="384">
        <f t="shared" si="1201"/>
        <v>1.9</v>
      </c>
      <c r="BB263" s="382">
        <f t="shared" si="1202"/>
        <v>27.19</v>
      </c>
      <c r="BC263" s="265">
        <f t="shared" si="1203"/>
        <v>0</v>
      </c>
      <c r="BD263" s="265">
        <f t="shared" si="1204"/>
        <v>179.1</v>
      </c>
      <c r="BE263" s="265">
        <f t="shared" si="1205"/>
        <v>42.19</v>
      </c>
      <c r="BF263" s="607">
        <f t="shared" si="1206"/>
        <v>2.35</v>
      </c>
      <c r="BG263" s="607">
        <f t="shared" si="1207"/>
        <v>2.3143326038508327E-2</v>
      </c>
      <c r="BH263" s="607">
        <f t="shared" si="1208"/>
        <v>6.79</v>
      </c>
      <c r="BI263" s="607">
        <f t="shared" si="1209"/>
        <v>0.01</v>
      </c>
      <c r="BJ263" s="116">
        <f t="shared" si="1210"/>
        <v>102.92</v>
      </c>
      <c r="BK263" s="95"/>
    </row>
    <row r="264" spans="1:63" ht="14.25" x14ac:dyDescent="0.3">
      <c r="A264" s="144" t="s">
        <v>24043</v>
      </c>
      <c r="B264" s="379" t="s">
        <v>23695</v>
      </c>
      <c r="C264" s="145" t="s">
        <v>24044</v>
      </c>
      <c r="D264" s="416">
        <v>1</v>
      </c>
      <c r="E264" s="504"/>
      <c r="F264" s="504"/>
      <c r="G264" s="416" t="s">
        <v>23864</v>
      </c>
      <c r="H264" s="142">
        <v>36</v>
      </c>
      <c r="I264" s="143">
        <v>2.0481433260385096</v>
      </c>
      <c r="J264" s="143">
        <v>2.0901433260385076</v>
      </c>
      <c r="K264" s="452">
        <v>0</v>
      </c>
      <c r="L264" s="382">
        <f t="shared" si="1169"/>
        <v>2.0699999999999998</v>
      </c>
      <c r="M264" s="383">
        <f t="shared" si="1170"/>
        <v>0.1</v>
      </c>
      <c r="N264" s="383">
        <f t="shared" si="1171"/>
        <v>0.2</v>
      </c>
      <c r="O264" s="382">
        <f t="shared" si="1172"/>
        <v>2.37</v>
      </c>
      <c r="P264" s="382">
        <f t="shared" si="1173"/>
        <v>1.9</v>
      </c>
      <c r="Q264" s="385">
        <f t="shared" si="1174"/>
        <v>0</v>
      </c>
      <c r="R264" s="385">
        <f t="shared" si="1175"/>
        <v>102.6</v>
      </c>
      <c r="S264" s="385">
        <f t="shared" si="1176"/>
        <v>59.51</v>
      </c>
      <c r="T264" s="385">
        <f t="shared" si="1177"/>
        <v>0</v>
      </c>
      <c r="U264" s="385">
        <f t="shared" si="1178"/>
        <v>0</v>
      </c>
      <c r="V264" s="384">
        <f t="shared" si="1179"/>
        <v>206.64</v>
      </c>
      <c r="W264" s="726">
        <f t="shared" si="1180"/>
        <v>0</v>
      </c>
      <c r="X264" s="144" t="str">
        <f t="shared" si="1181"/>
        <v>JB6</v>
      </c>
      <c r="Y264" s="416">
        <f t="shared" si="1182"/>
        <v>1.5</v>
      </c>
      <c r="Z264" s="603" t="s">
        <v>1</v>
      </c>
      <c r="AA264" s="504">
        <f t="shared" si="1183"/>
        <v>1.5</v>
      </c>
      <c r="AB264" s="591">
        <f t="shared" si="1184"/>
        <v>2.0481433260385096</v>
      </c>
      <c r="AC264" s="592">
        <f t="shared" si="1185"/>
        <v>0.1</v>
      </c>
      <c r="AD264" s="592">
        <f t="shared" si="1186"/>
        <v>0.15</v>
      </c>
      <c r="AE264" s="593">
        <f t="shared" si="1187"/>
        <v>2.2999999999999998</v>
      </c>
      <c r="AF264" s="604">
        <f t="shared" si="1188"/>
        <v>2.6</v>
      </c>
      <c r="AG264" s="605">
        <f t="shared" si="1189"/>
        <v>0.7</v>
      </c>
      <c r="AH264" s="595">
        <f t="shared" si="1190"/>
        <v>0</v>
      </c>
      <c r="AI264" s="595">
        <f t="shared" si="1191"/>
        <v>2.73</v>
      </c>
      <c r="AJ264" s="595">
        <f t="shared" si="1192"/>
        <v>1.46</v>
      </c>
      <c r="AK264" s="595">
        <f t="shared" si="1193"/>
        <v>0</v>
      </c>
      <c r="AL264" s="595">
        <f t="shared" si="1194"/>
        <v>0</v>
      </c>
      <c r="AM264" s="596">
        <f t="shared" si="1195"/>
        <v>15.68</v>
      </c>
      <c r="AN264" s="732">
        <f t="shared" si="1196"/>
        <v>0</v>
      </c>
      <c r="AO264" s="144" t="s">
        <v>24043</v>
      </c>
      <c r="AP264" s="379" t="s">
        <v>23695</v>
      </c>
      <c r="AQ264" s="453" t="s">
        <v>24044</v>
      </c>
      <c r="AR264" s="416">
        <v>1</v>
      </c>
      <c r="AS264" s="504"/>
      <c r="AT264" s="504"/>
      <c r="AU264" s="142">
        <v>36</v>
      </c>
      <c r="AV264" s="416">
        <f t="shared" si="1197"/>
        <v>1.7</v>
      </c>
      <c r="AW264" s="603" t="s">
        <v>1</v>
      </c>
      <c r="AX264" s="504">
        <f t="shared" si="1198"/>
        <v>1.7</v>
      </c>
      <c r="AY264" s="384">
        <f t="shared" si="1199"/>
        <v>34.299999999999997</v>
      </c>
      <c r="AZ264" s="384">
        <f t="shared" si="1200"/>
        <v>0.2</v>
      </c>
      <c r="BA264" s="384">
        <f t="shared" si="1201"/>
        <v>1.9</v>
      </c>
      <c r="BB264" s="382">
        <f t="shared" si="1202"/>
        <v>25</v>
      </c>
      <c r="BC264" s="265">
        <f t="shared" si="1203"/>
        <v>0</v>
      </c>
      <c r="BD264" s="265">
        <f t="shared" si="1204"/>
        <v>166.29999999999998</v>
      </c>
      <c r="BE264" s="265">
        <f t="shared" si="1205"/>
        <v>38.79</v>
      </c>
      <c r="BF264" s="607">
        <f t="shared" si="1206"/>
        <v>2.2981433260385096</v>
      </c>
      <c r="BG264" s="607">
        <f t="shared" si="1207"/>
        <v>5.0000000000000266E-2</v>
      </c>
      <c r="BH264" s="607">
        <f t="shared" si="1208"/>
        <v>6.64</v>
      </c>
      <c r="BI264" s="607">
        <f t="shared" si="1209"/>
        <v>0.03</v>
      </c>
      <c r="BJ264" s="116">
        <f t="shared" si="1210"/>
        <v>95.84</v>
      </c>
      <c r="BK264" s="95"/>
    </row>
    <row r="265" spans="1:63" ht="14.25" x14ac:dyDescent="0.3">
      <c r="A265" s="144" t="s">
        <v>24044</v>
      </c>
      <c r="B265" s="379" t="s">
        <v>23695</v>
      </c>
      <c r="C265" s="145" t="s">
        <v>24045</v>
      </c>
      <c r="D265" s="416">
        <v>1</v>
      </c>
      <c r="E265" s="504"/>
      <c r="F265" s="504"/>
      <c r="G265" s="416" t="s">
        <v>23864</v>
      </c>
      <c r="H265" s="142">
        <v>37</v>
      </c>
      <c r="I265" s="143">
        <v>2.0901433260385076</v>
      </c>
      <c r="J265" s="143">
        <v>1.9231433260385096</v>
      </c>
      <c r="K265" s="452">
        <v>0.11</v>
      </c>
      <c r="L265" s="382">
        <f t="shared" si="1169"/>
        <v>2.0099999999999998</v>
      </c>
      <c r="M265" s="383">
        <f t="shared" si="1170"/>
        <v>0.1</v>
      </c>
      <c r="N265" s="383">
        <f t="shared" si="1171"/>
        <v>0.2</v>
      </c>
      <c r="O265" s="382">
        <f t="shared" si="1172"/>
        <v>2.31</v>
      </c>
      <c r="P265" s="382">
        <f t="shared" si="1173"/>
        <v>1.9</v>
      </c>
      <c r="Q265" s="385">
        <f t="shared" si="1174"/>
        <v>0</v>
      </c>
      <c r="R265" s="385">
        <f t="shared" si="1175"/>
        <v>105.45</v>
      </c>
      <c r="S265" s="385">
        <f t="shared" si="1176"/>
        <v>56.94</v>
      </c>
      <c r="T265" s="385">
        <f t="shared" si="1177"/>
        <v>0</v>
      </c>
      <c r="U265" s="385">
        <f t="shared" si="1178"/>
        <v>0</v>
      </c>
      <c r="V265" s="384">
        <f t="shared" si="1179"/>
        <v>207.94</v>
      </c>
      <c r="W265" s="726">
        <f t="shared" si="1180"/>
        <v>0</v>
      </c>
      <c r="X265" s="144" t="str">
        <f t="shared" si="1181"/>
        <v>JB7</v>
      </c>
      <c r="Y265" s="416">
        <f t="shared" si="1182"/>
        <v>1.5</v>
      </c>
      <c r="Z265" s="603" t="s">
        <v>1</v>
      </c>
      <c r="AA265" s="504">
        <f t="shared" si="1183"/>
        <v>1.5</v>
      </c>
      <c r="AB265" s="591">
        <f t="shared" si="1184"/>
        <v>2.0901433260385076</v>
      </c>
      <c r="AC265" s="592">
        <f t="shared" si="1185"/>
        <v>0.1</v>
      </c>
      <c r="AD265" s="592">
        <f t="shared" si="1186"/>
        <v>0.15</v>
      </c>
      <c r="AE265" s="593">
        <f t="shared" si="1187"/>
        <v>2.34</v>
      </c>
      <c r="AF265" s="604">
        <f t="shared" si="1188"/>
        <v>2.6</v>
      </c>
      <c r="AG265" s="605">
        <f t="shared" si="1189"/>
        <v>0.7</v>
      </c>
      <c r="AH265" s="595">
        <f t="shared" si="1190"/>
        <v>0</v>
      </c>
      <c r="AI265" s="595">
        <f t="shared" si="1191"/>
        <v>2.73</v>
      </c>
      <c r="AJ265" s="595">
        <f t="shared" si="1192"/>
        <v>1.53</v>
      </c>
      <c r="AK265" s="595">
        <f t="shared" si="1193"/>
        <v>0</v>
      </c>
      <c r="AL265" s="595">
        <f t="shared" si="1194"/>
        <v>0</v>
      </c>
      <c r="AM265" s="596">
        <f t="shared" si="1195"/>
        <v>15.9</v>
      </c>
      <c r="AN265" s="732">
        <f t="shared" si="1196"/>
        <v>0</v>
      </c>
      <c r="AO265" s="144" t="s">
        <v>24044</v>
      </c>
      <c r="AP265" s="379" t="s">
        <v>23695</v>
      </c>
      <c r="AQ265" s="453" t="s">
        <v>24045</v>
      </c>
      <c r="AR265" s="416">
        <v>1</v>
      </c>
      <c r="AS265" s="504"/>
      <c r="AT265" s="504"/>
      <c r="AU265" s="142">
        <v>37</v>
      </c>
      <c r="AV265" s="416">
        <f t="shared" si="1197"/>
        <v>1.7</v>
      </c>
      <c r="AW265" s="603" t="s">
        <v>1</v>
      </c>
      <c r="AX265" s="504">
        <f t="shared" si="1198"/>
        <v>1.7</v>
      </c>
      <c r="AY265" s="384">
        <f t="shared" si="1199"/>
        <v>35.299999999999997</v>
      </c>
      <c r="AZ265" s="384">
        <f t="shared" si="1200"/>
        <v>0.2</v>
      </c>
      <c r="BA265" s="384">
        <f t="shared" si="1201"/>
        <v>1.9</v>
      </c>
      <c r="BB265" s="382">
        <f t="shared" si="1202"/>
        <v>25.73</v>
      </c>
      <c r="BC265" s="265">
        <f t="shared" si="1203"/>
        <v>0</v>
      </c>
      <c r="BD265" s="265">
        <f t="shared" si="1204"/>
        <v>166.64999999999998</v>
      </c>
      <c r="BE265" s="265">
        <f t="shared" si="1205"/>
        <v>39.92</v>
      </c>
      <c r="BF265" s="607">
        <f t="shared" si="1206"/>
        <v>2.35</v>
      </c>
      <c r="BG265" s="607">
        <f t="shared" si="1207"/>
        <v>4.0143326038507787E-2</v>
      </c>
      <c r="BH265" s="607">
        <f t="shared" si="1208"/>
        <v>6.79</v>
      </c>
      <c r="BI265" s="607">
        <f t="shared" si="1209"/>
        <v>0.03</v>
      </c>
      <c r="BJ265" s="116">
        <f t="shared" si="1210"/>
        <v>94.18</v>
      </c>
      <c r="BK265" s="95"/>
    </row>
    <row r="266" spans="1:63" ht="14.25" x14ac:dyDescent="0.3">
      <c r="A266" s="144" t="s">
        <v>24045</v>
      </c>
      <c r="B266" s="379" t="s">
        <v>23695</v>
      </c>
      <c r="C266" s="145" t="s">
        <v>24046</v>
      </c>
      <c r="D266" s="416">
        <v>1</v>
      </c>
      <c r="E266" s="504"/>
      <c r="F266" s="504"/>
      <c r="G266" s="416" t="s">
        <v>23864</v>
      </c>
      <c r="H266" s="142">
        <v>37</v>
      </c>
      <c r="I266" s="143">
        <v>2.033143326038509</v>
      </c>
      <c r="J266" s="143">
        <v>1.9000000000000021</v>
      </c>
      <c r="K266" s="452">
        <v>0.56000000000000005</v>
      </c>
      <c r="L266" s="382">
        <f t="shared" si="1169"/>
        <v>1.97</v>
      </c>
      <c r="M266" s="383">
        <f t="shared" si="1170"/>
        <v>0.1</v>
      </c>
      <c r="N266" s="383">
        <f t="shared" si="1171"/>
        <v>0.2</v>
      </c>
      <c r="O266" s="382">
        <f t="shared" si="1172"/>
        <v>2.27</v>
      </c>
      <c r="P266" s="382">
        <f t="shared" si="1173"/>
        <v>1.9</v>
      </c>
      <c r="Q266" s="385">
        <f t="shared" si="1174"/>
        <v>0</v>
      </c>
      <c r="R266" s="385">
        <f t="shared" si="1175"/>
        <v>105.45</v>
      </c>
      <c r="S266" s="385">
        <f t="shared" si="1176"/>
        <v>54.13</v>
      </c>
      <c r="T266" s="385">
        <f t="shared" si="1177"/>
        <v>0</v>
      </c>
      <c r="U266" s="385">
        <f t="shared" si="1178"/>
        <v>0</v>
      </c>
      <c r="V266" s="384">
        <f t="shared" si="1179"/>
        <v>204.98</v>
      </c>
      <c r="W266" s="726">
        <f t="shared" si="1180"/>
        <v>0</v>
      </c>
      <c r="X266" s="144" t="str">
        <f t="shared" si="1181"/>
        <v>JB8</v>
      </c>
      <c r="Y266" s="416">
        <f t="shared" si="1182"/>
        <v>1.5</v>
      </c>
      <c r="Z266" s="603" t="s">
        <v>1</v>
      </c>
      <c r="AA266" s="504">
        <f t="shared" si="1183"/>
        <v>1.5</v>
      </c>
      <c r="AB266" s="591">
        <f t="shared" si="1184"/>
        <v>2.033143326038509</v>
      </c>
      <c r="AC266" s="592">
        <f t="shared" si="1185"/>
        <v>0.1</v>
      </c>
      <c r="AD266" s="592">
        <f t="shared" si="1186"/>
        <v>0.15</v>
      </c>
      <c r="AE266" s="593">
        <f t="shared" si="1187"/>
        <v>2.2799999999999998</v>
      </c>
      <c r="AF266" s="604">
        <f t="shared" si="1188"/>
        <v>2.6</v>
      </c>
      <c r="AG266" s="605">
        <f t="shared" si="1189"/>
        <v>0.7</v>
      </c>
      <c r="AH266" s="595">
        <f t="shared" si="1190"/>
        <v>0</v>
      </c>
      <c r="AI266" s="595">
        <f t="shared" si="1191"/>
        <v>2.73</v>
      </c>
      <c r="AJ266" s="595">
        <f t="shared" si="1192"/>
        <v>1.42</v>
      </c>
      <c r="AK266" s="595">
        <f t="shared" si="1193"/>
        <v>0</v>
      </c>
      <c r="AL266" s="595">
        <f t="shared" si="1194"/>
        <v>0</v>
      </c>
      <c r="AM266" s="596">
        <f t="shared" si="1195"/>
        <v>15.57</v>
      </c>
      <c r="AN266" s="732">
        <f t="shared" si="1196"/>
        <v>0</v>
      </c>
      <c r="AO266" s="144" t="s">
        <v>24045</v>
      </c>
      <c r="AP266" s="379" t="s">
        <v>23695</v>
      </c>
      <c r="AQ266" s="453" t="s">
        <v>24046</v>
      </c>
      <c r="AR266" s="416">
        <v>1</v>
      </c>
      <c r="AS266" s="504"/>
      <c r="AT266" s="504"/>
      <c r="AU266" s="142">
        <v>37</v>
      </c>
      <c r="AV266" s="416">
        <f t="shared" si="1197"/>
        <v>1.7</v>
      </c>
      <c r="AW266" s="603" t="s">
        <v>1</v>
      </c>
      <c r="AX266" s="504">
        <f t="shared" si="1198"/>
        <v>1.7</v>
      </c>
      <c r="AY266" s="384">
        <f t="shared" si="1199"/>
        <v>35.299999999999997</v>
      </c>
      <c r="AZ266" s="384">
        <f t="shared" si="1200"/>
        <v>0.2</v>
      </c>
      <c r="BA266" s="384">
        <f t="shared" si="1201"/>
        <v>1.9</v>
      </c>
      <c r="BB266" s="382">
        <f t="shared" si="1202"/>
        <v>25.73</v>
      </c>
      <c r="BC266" s="265">
        <f t="shared" si="1203"/>
        <v>0</v>
      </c>
      <c r="BD266" s="265">
        <f t="shared" si="1204"/>
        <v>163.72999999999999</v>
      </c>
      <c r="BE266" s="265">
        <f t="shared" si="1205"/>
        <v>39.92</v>
      </c>
      <c r="BF266" s="607">
        <f t="shared" si="1206"/>
        <v>2.283143326038509</v>
      </c>
      <c r="BG266" s="607">
        <f t="shared" si="1207"/>
        <v>5.0000000000000266E-2</v>
      </c>
      <c r="BH266" s="607">
        <f t="shared" si="1208"/>
        <v>6.6</v>
      </c>
      <c r="BI266" s="607">
        <f t="shared" si="1209"/>
        <v>0.03</v>
      </c>
      <c r="BJ266" s="116">
        <f t="shared" si="1210"/>
        <v>91.45</v>
      </c>
      <c r="BK266" s="95"/>
    </row>
    <row r="267" spans="1:63" ht="14.25" x14ac:dyDescent="0.3">
      <c r="A267" s="144" t="s">
        <v>24046</v>
      </c>
      <c r="B267" s="379" t="s">
        <v>23695</v>
      </c>
      <c r="C267" s="145" t="s">
        <v>24047</v>
      </c>
      <c r="D267" s="416">
        <v>1</v>
      </c>
      <c r="E267" s="504"/>
      <c r="F267" s="504"/>
      <c r="G267" s="416" t="s">
        <v>23864</v>
      </c>
      <c r="H267" s="142">
        <v>36</v>
      </c>
      <c r="I267" s="143">
        <v>2.4600000000000009</v>
      </c>
      <c r="J267" s="143">
        <v>1.9000000000000021</v>
      </c>
      <c r="K267" s="452">
        <v>0.28999999999999998</v>
      </c>
      <c r="L267" s="382">
        <f t="shared" si="1169"/>
        <v>2.1800000000000002</v>
      </c>
      <c r="M267" s="383">
        <f t="shared" si="1170"/>
        <v>0.1</v>
      </c>
      <c r="N267" s="383">
        <f t="shared" si="1171"/>
        <v>0.2</v>
      </c>
      <c r="O267" s="382">
        <f t="shared" si="1172"/>
        <v>2.4800000000000004</v>
      </c>
      <c r="P267" s="382">
        <f t="shared" si="1173"/>
        <v>1.9</v>
      </c>
      <c r="Q267" s="385">
        <f t="shared" si="1174"/>
        <v>0</v>
      </c>
      <c r="R267" s="385">
        <f t="shared" si="1175"/>
        <v>102.6</v>
      </c>
      <c r="S267" s="385">
        <f t="shared" si="1176"/>
        <v>67.03</v>
      </c>
      <c r="T267" s="385">
        <f t="shared" si="1177"/>
        <v>0</v>
      </c>
      <c r="U267" s="385">
        <f t="shared" si="1178"/>
        <v>0</v>
      </c>
      <c r="V267" s="384">
        <f t="shared" si="1179"/>
        <v>214.56</v>
      </c>
      <c r="W267" s="726">
        <f t="shared" si="1180"/>
        <v>0</v>
      </c>
      <c r="X267" s="144" t="str">
        <f t="shared" si="1181"/>
        <v>JB9</v>
      </c>
      <c r="Y267" s="416">
        <f t="shared" si="1182"/>
        <v>1.5</v>
      </c>
      <c r="Z267" s="603" t="s">
        <v>1</v>
      </c>
      <c r="AA267" s="504">
        <f t="shared" si="1183"/>
        <v>1.5</v>
      </c>
      <c r="AB267" s="591">
        <f t="shared" si="1184"/>
        <v>2.4600000000000009</v>
      </c>
      <c r="AC267" s="592">
        <f t="shared" si="1185"/>
        <v>0.1</v>
      </c>
      <c r="AD267" s="592">
        <f t="shared" si="1186"/>
        <v>0.15</v>
      </c>
      <c r="AE267" s="593">
        <f t="shared" si="1187"/>
        <v>2.71</v>
      </c>
      <c r="AF267" s="604">
        <f t="shared" si="1188"/>
        <v>2.6</v>
      </c>
      <c r="AG267" s="605">
        <f t="shared" si="1189"/>
        <v>0.7</v>
      </c>
      <c r="AH267" s="595">
        <f t="shared" si="1190"/>
        <v>0</v>
      </c>
      <c r="AI267" s="595">
        <f t="shared" si="1191"/>
        <v>2.73</v>
      </c>
      <c r="AJ267" s="595">
        <f t="shared" si="1192"/>
        <v>2.2000000000000002</v>
      </c>
      <c r="AK267" s="595">
        <f t="shared" si="1193"/>
        <v>0</v>
      </c>
      <c r="AL267" s="595">
        <f t="shared" si="1194"/>
        <v>0</v>
      </c>
      <c r="AM267" s="596">
        <f t="shared" si="1195"/>
        <v>17.98</v>
      </c>
      <c r="AN267" s="732">
        <f t="shared" si="1196"/>
        <v>0</v>
      </c>
      <c r="AO267" s="144" t="s">
        <v>24046</v>
      </c>
      <c r="AP267" s="379" t="s">
        <v>23695</v>
      </c>
      <c r="AQ267" s="453" t="s">
        <v>24047</v>
      </c>
      <c r="AR267" s="416">
        <v>1</v>
      </c>
      <c r="AS267" s="504"/>
      <c r="AT267" s="504"/>
      <c r="AU267" s="142">
        <v>36</v>
      </c>
      <c r="AV267" s="416">
        <f t="shared" si="1197"/>
        <v>1.7</v>
      </c>
      <c r="AW267" s="603" t="s">
        <v>1</v>
      </c>
      <c r="AX267" s="504">
        <f t="shared" si="1198"/>
        <v>1.7</v>
      </c>
      <c r="AY267" s="384">
        <f t="shared" si="1199"/>
        <v>34.299999999999997</v>
      </c>
      <c r="AZ267" s="384">
        <f t="shared" si="1200"/>
        <v>0.2</v>
      </c>
      <c r="BA267" s="384">
        <f t="shared" si="1201"/>
        <v>1.9</v>
      </c>
      <c r="BB267" s="382">
        <f t="shared" si="1202"/>
        <v>25</v>
      </c>
      <c r="BC267" s="265">
        <f t="shared" si="1203"/>
        <v>0</v>
      </c>
      <c r="BD267" s="265">
        <f t="shared" si="1204"/>
        <v>174.55999999999997</v>
      </c>
      <c r="BE267" s="265">
        <f t="shared" si="1205"/>
        <v>38.79</v>
      </c>
      <c r="BF267" s="607">
        <f t="shared" si="1206"/>
        <v>2.35</v>
      </c>
      <c r="BG267" s="607">
        <f t="shared" si="1207"/>
        <v>0.41000000000000103</v>
      </c>
      <c r="BH267" s="607">
        <f t="shared" si="1208"/>
        <v>6.79</v>
      </c>
      <c r="BI267" s="607">
        <f t="shared" si="1209"/>
        <v>0.26</v>
      </c>
      <c r="BJ267" s="116">
        <f t="shared" si="1210"/>
        <v>103.72</v>
      </c>
      <c r="BK267" s="95"/>
    </row>
    <row r="268" spans="1:63" ht="14.25" x14ac:dyDescent="0.3">
      <c r="A268" s="144" t="s">
        <v>24047</v>
      </c>
      <c r="B268" s="379" t="s">
        <v>23695</v>
      </c>
      <c r="C268" s="145" t="s">
        <v>24048</v>
      </c>
      <c r="D268" s="416">
        <v>1</v>
      </c>
      <c r="E268" s="504"/>
      <c r="F268" s="504"/>
      <c r="G268" s="416" t="s">
        <v>23864</v>
      </c>
      <c r="H268" s="142">
        <v>40</v>
      </c>
      <c r="I268" s="143">
        <v>2.1900000000000013</v>
      </c>
      <c r="J268" s="143">
        <v>1.8999999999999986</v>
      </c>
      <c r="K268" s="452">
        <v>0</v>
      </c>
      <c r="L268" s="382">
        <f t="shared" si="1169"/>
        <v>2.0499999999999998</v>
      </c>
      <c r="M268" s="383">
        <f t="shared" si="1170"/>
        <v>0.1</v>
      </c>
      <c r="N268" s="383">
        <f t="shared" si="1171"/>
        <v>0.2</v>
      </c>
      <c r="O268" s="382">
        <f t="shared" si="1172"/>
        <v>2.35</v>
      </c>
      <c r="P268" s="382">
        <f t="shared" si="1173"/>
        <v>1.9</v>
      </c>
      <c r="Q268" s="385">
        <f t="shared" si="1174"/>
        <v>0</v>
      </c>
      <c r="R268" s="385">
        <f t="shared" si="1175"/>
        <v>114</v>
      </c>
      <c r="S268" s="385">
        <f t="shared" si="1176"/>
        <v>64.599999999999994</v>
      </c>
      <c r="T268" s="385">
        <f t="shared" si="1177"/>
        <v>0</v>
      </c>
      <c r="U268" s="385">
        <f t="shared" si="1178"/>
        <v>0</v>
      </c>
      <c r="V268" s="384">
        <f t="shared" si="1179"/>
        <v>228</v>
      </c>
      <c r="W268" s="726">
        <f t="shared" si="1180"/>
        <v>0</v>
      </c>
      <c r="X268" s="144" t="str">
        <f t="shared" si="1181"/>
        <v>JB10</v>
      </c>
      <c r="Y268" s="416">
        <f t="shared" si="1182"/>
        <v>1.5</v>
      </c>
      <c r="Z268" s="603" t="s">
        <v>1</v>
      </c>
      <c r="AA268" s="504">
        <f t="shared" si="1183"/>
        <v>1.5</v>
      </c>
      <c r="AB268" s="591">
        <f t="shared" si="1184"/>
        <v>2.1900000000000013</v>
      </c>
      <c r="AC268" s="592">
        <f t="shared" si="1185"/>
        <v>0.1</v>
      </c>
      <c r="AD268" s="592">
        <f t="shared" si="1186"/>
        <v>0.15</v>
      </c>
      <c r="AE268" s="593">
        <f t="shared" si="1187"/>
        <v>2.44</v>
      </c>
      <c r="AF268" s="604">
        <f t="shared" si="1188"/>
        <v>2.6</v>
      </c>
      <c r="AG268" s="605">
        <f t="shared" si="1189"/>
        <v>0.7</v>
      </c>
      <c r="AH268" s="595">
        <f t="shared" si="1190"/>
        <v>0</v>
      </c>
      <c r="AI268" s="595">
        <f t="shared" si="1191"/>
        <v>2.73</v>
      </c>
      <c r="AJ268" s="595">
        <f t="shared" si="1192"/>
        <v>1.71</v>
      </c>
      <c r="AK268" s="595">
        <f t="shared" si="1193"/>
        <v>0</v>
      </c>
      <c r="AL268" s="595">
        <f t="shared" si="1194"/>
        <v>0</v>
      </c>
      <c r="AM268" s="596">
        <f t="shared" si="1195"/>
        <v>16.46</v>
      </c>
      <c r="AN268" s="732">
        <f t="shared" si="1196"/>
        <v>0</v>
      </c>
      <c r="AO268" s="144" t="s">
        <v>24047</v>
      </c>
      <c r="AP268" s="379" t="s">
        <v>23695</v>
      </c>
      <c r="AQ268" s="453" t="s">
        <v>24048</v>
      </c>
      <c r="AR268" s="416">
        <v>1</v>
      </c>
      <c r="AS268" s="504"/>
      <c r="AT268" s="504"/>
      <c r="AU268" s="142">
        <v>40</v>
      </c>
      <c r="AV268" s="416">
        <f t="shared" si="1197"/>
        <v>1.7</v>
      </c>
      <c r="AW268" s="603" t="s">
        <v>1</v>
      </c>
      <c r="AX268" s="504">
        <f t="shared" si="1198"/>
        <v>1.7</v>
      </c>
      <c r="AY268" s="384">
        <f t="shared" si="1199"/>
        <v>38.299999999999997</v>
      </c>
      <c r="AZ268" s="384">
        <f t="shared" si="1200"/>
        <v>0.2</v>
      </c>
      <c r="BA268" s="384">
        <f t="shared" si="1201"/>
        <v>1.9</v>
      </c>
      <c r="BB268" s="382">
        <f t="shared" si="1202"/>
        <v>27.92</v>
      </c>
      <c r="BC268" s="265">
        <f t="shared" si="1203"/>
        <v>0</v>
      </c>
      <c r="BD268" s="265">
        <f t="shared" si="1204"/>
        <v>183.04</v>
      </c>
      <c r="BE268" s="265">
        <f t="shared" si="1205"/>
        <v>43.32</v>
      </c>
      <c r="BF268" s="607">
        <f t="shared" si="1206"/>
        <v>2.35</v>
      </c>
      <c r="BG268" s="607">
        <f t="shared" si="1207"/>
        <v>0.14000000000000146</v>
      </c>
      <c r="BH268" s="607">
        <f t="shared" si="1208"/>
        <v>6.79</v>
      </c>
      <c r="BI268" s="607">
        <f t="shared" si="1209"/>
        <v>0.09</v>
      </c>
      <c r="BJ268" s="116">
        <f t="shared" si="1210"/>
        <v>104.92</v>
      </c>
      <c r="BK268" s="95"/>
    </row>
    <row r="269" spans="1:63" ht="14.25" x14ac:dyDescent="0.3">
      <c r="A269" s="144" t="s">
        <v>24048</v>
      </c>
      <c r="B269" s="379" t="s">
        <v>23695</v>
      </c>
      <c r="C269" s="145" t="s">
        <v>24049</v>
      </c>
      <c r="D269" s="416">
        <v>1</v>
      </c>
      <c r="E269" s="504"/>
      <c r="F269" s="504"/>
      <c r="G269" s="416" t="s">
        <v>23864</v>
      </c>
      <c r="H269" s="142">
        <v>36</v>
      </c>
      <c r="I269" s="143">
        <v>1.8999999999999986</v>
      </c>
      <c r="J269" s="143">
        <v>1.8999999999999986</v>
      </c>
      <c r="K269" s="452">
        <v>0</v>
      </c>
      <c r="L269" s="382">
        <f t="shared" si="1169"/>
        <v>1.9</v>
      </c>
      <c r="M269" s="383">
        <f t="shared" si="1170"/>
        <v>0.1</v>
      </c>
      <c r="N269" s="383">
        <f t="shared" si="1171"/>
        <v>0.2</v>
      </c>
      <c r="O269" s="382">
        <f t="shared" si="1172"/>
        <v>2.2000000000000002</v>
      </c>
      <c r="P269" s="382">
        <f t="shared" si="1173"/>
        <v>1.9</v>
      </c>
      <c r="Q269" s="385">
        <f t="shared" si="1174"/>
        <v>0</v>
      </c>
      <c r="R269" s="385">
        <f t="shared" si="1175"/>
        <v>102.6</v>
      </c>
      <c r="S269" s="385">
        <f t="shared" si="1176"/>
        <v>47.88</v>
      </c>
      <c r="T269" s="385">
        <f t="shared" si="1177"/>
        <v>0</v>
      </c>
      <c r="U269" s="385">
        <f t="shared" si="1178"/>
        <v>0</v>
      </c>
      <c r="V269" s="384">
        <f t="shared" si="1179"/>
        <v>194.4</v>
      </c>
      <c r="W269" s="726">
        <f t="shared" si="1180"/>
        <v>0</v>
      </c>
      <c r="X269" s="144" t="str">
        <f t="shared" si="1181"/>
        <v>JB11</v>
      </c>
      <c r="Y269" s="416">
        <f t="shared" si="1182"/>
        <v>1.5</v>
      </c>
      <c r="Z269" s="603" t="s">
        <v>1</v>
      </c>
      <c r="AA269" s="504">
        <f t="shared" si="1183"/>
        <v>1.5</v>
      </c>
      <c r="AB269" s="591">
        <f t="shared" si="1184"/>
        <v>1.8999999999999986</v>
      </c>
      <c r="AC269" s="592">
        <f t="shared" si="1185"/>
        <v>0.1</v>
      </c>
      <c r="AD269" s="592">
        <f t="shared" si="1186"/>
        <v>0.15</v>
      </c>
      <c r="AE269" s="593">
        <f t="shared" si="1187"/>
        <v>2.15</v>
      </c>
      <c r="AF269" s="604">
        <f t="shared" si="1188"/>
        <v>2.5</v>
      </c>
      <c r="AG269" s="605">
        <f t="shared" si="1189"/>
        <v>0.7</v>
      </c>
      <c r="AH269" s="595">
        <f t="shared" si="1190"/>
        <v>0</v>
      </c>
      <c r="AI269" s="595">
        <f t="shared" si="1191"/>
        <v>2.63</v>
      </c>
      <c r="AJ269" s="595">
        <f t="shared" si="1192"/>
        <v>1.1399999999999999</v>
      </c>
      <c r="AK269" s="595">
        <f t="shared" si="1193"/>
        <v>0</v>
      </c>
      <c r="AL269" s="595">
        <f t="shared" si="1194"/>
        <v>0</v>
      </c>
      <c r="AM269" s="596">
        <f t="shared" si="1195"/>
        <v>14.84</v>
      </c>
      <c r="AN269" s="732">
        <f t="shared" si="1196"/>
        <v>0</v>
      </c>
      <c r="AO269" s="144" t="s">
        <v>24048</v>
      </c>
      <c r="AP269" s="379" t="s">
        <v>23695</v>
      </c>
      <c r="AQ269" s="453" t="s">
        <v>24049</v>
      </c>
      <c r="AR269" s="416">
        <v>1</v>
      </c>
      <c r="AS269" s="504"/>
      <c r="AT269" s="504"/>
      <c r="AU269" s="142">
        <v>36</v>
      </c>
      <c r="AV269" s="416">
        <f t="shared" si="1197"/>
        <v>1.7</v>
      </c>
      <c r="AW269" s="603" t="s">
        <v>1</v>
      </c>
      <c r="AX269" s="504">
        <f t="shared" si="1198"/>
        <v>1.7</v>
      </c>
      <c r="AY269" s="384">
        <f t="shared" si="1199"/>
        <v>34.299999999999997</v>
      </c>
      <c r="AZ269" s="384">
        <f t="shared" si="1200"/>
        <v>0.2</v>
      </c>
      <c r="BA269" s="384">
        <f t="shared" si="1201"/>
        <v>1.9</v>
      </c>
      <c r="BB269" s="382">
        <f t="shared" si="1202"/>
        <v>25</v>
      </c>
      <c r="BC269" s="265">
        <f t="shared" si="1203"/>
        <v>0</v>
      </c>
      <c r="BD269" s="265">
        <f t="shared" si="1204"/>
        <v>154.24999999999997</v>
      </c>
      <c r="BE269" s="265">
        <f t="shared" si="1205"/>
        <v>38.79</v>
      </c>
      <c r="BF269" s="607">
        <f t="shared" si="1206"/>
        <v>2.1499999999999986</v>
      </c>
      <c r="BG269" s="607">
        <f t="shared" si="1207"/>
        <v>0</v>
      </c>
      <c r="BH269" s="607">
        <f t="shared" si="1208"/>
        <v>6.21</v>
      </c>
      <c r="BI269" s="607">
        <f t="shared" si="1209"/>
        <v>0</v>
      </c>
      <c r="BJ269" s="116">
        <f t="shared" si="1210"/>
        <v>84.25</v>
      </c>
      <c r="BK269" s="95"/>
    </row>
    <row r="270" spans="1:63" ht="14.25" x14ac:dyDescent="0.3">
      <c r="A270" s="144" t="s">
        <v>24049</v>
      </c>
      <c r="B270" s="379" t="s">
        <v>23695</v>
      </c>
      <c r="C270" s="145" t="s">
        <v>24050</v>
      </c>
      <c r="D270" s="416">
        <v>1</v>
      </c>
      <c r="E270" s="504"/>
      <c r="F270" s="504"/>
      <c r="G270" s="416" t="s">
        <v>23864</v>
      </c>
      <c r="H270" s="142">
        <v>36</v>
      </c>
      <c r="I270" s="143">
        <v>1.8999999999999986</v>
      </c>
      <c r="J270" s="143">
        <v>1.8999999999999986</v>
      </c>
      <c r="K270" s="452">
        <v>0</v>
      </c>
      <c r="L270" s="382">
        <f t="shared" si="1169"/>
        <v>1.9</v>
      </c>
      <c r="M270" s="383">
        <f t="shared" si="1170"/>
        <v>0.1</v>
      </c>
      <c r="N270" s="383">
        <f t="shared" si="1171"/>
        <v>0.2</v>
      </c>
      <c r="O270" s="382">
        <f t="shared" si="1172"/>
        <v>2.2000000000000002</v>
      </c>
      <c r="P270" s="382">
        <f t="shared" si="1173"/>
        <v>1.9</v>
      </c>
      <c r="Q270" s="385">
        <f t="shared" si="1174"/>
        <v>0</v>
      </c>
      <c r="R270" s="385">
        <f t="shared" si="1175"/>
        <v>102.6</v>
      </c>
      <c r="S270" s="385">
        <f t="shared" si="1176"/>
        <v>47.88</v>
      </c>
      <c r="T270" s="385">
        <f t="shared" si="1177"/>
        <v>0</v>
      </c>
      <c r="U270" s="385">
        <f t="shared" si="1178"/>
        <v>0</v>
      </c>
      <c r="V270" s="384">
        <f t="shared" si="1179"/>
        <v>194.4</v>
      </c>
      <c r="W270" s="726">
        <f t="shared" si="1180"/>
        <v>0</v>
      </c>
      <c r="X270" s="144" t="str">
        <f t="shared" si="1181"/>
        <v>JB12</v>
      </c>
      <c r="Y270" s="416">
        <f t="shared" si="1182"/>
        <v>1.5</v>
      </c>
      <c r="Z270" s="603" t="s">
        <v>1</v>
      </c>
      <c r="AA270" s="504">
        <f t="shared" si="1183"/>
        <v>1.5</v>
      </c>
      <c r="AB270" s="591">
        <f t="shared" si="1184"/>
        <v>1.8999999999999986</v>
      </c>
      <c r="AC270" s="592">
        <f t="shared" si="1185"/>
        <v>0.1</v>
      </c>
      <c r="AD270" s="592">
        <f t="shared" si="1186"/>
        <v>0.15</v>
      </c>
      <c r="AE270" s="593">
        <f t="shared" si="1187"/>
        <v>2.15</v>
      </c>
      <c r="AF270" s="604">
        <f t="shared" si="1188"/>
        <v>2.5</v>
      </c>
      <c r="AG270" s="605">
        <f t="shared" si="1189"/>
        <v>0.7</v>
      </c>
      <c r="AH270" s="595">
        <f t="shared" si="1190"/>
        <v>0</v>
      </c>
      <c r="AI270" s="595">
        <f t="shared" si="1191"/>
        <v>2.63</v>
      </c>
      <c r="AJ270" s="595">
        <f t="shared" si="1192"/>
        <v>1.1399999999999999</v>
      </c>
      <c r="AK270" s="595">
        <f t="shared" si="1193"/>
        <v>0</v>
      </c>
      <c r="AL270" s="595">
        <f t="shared" si="1194"/>
        <v>0</v>
      </c>
      <c r="AM270" s="596">
        <f t="shared" si="1195"/>
        <v>14.84</v>
      </c>
      <c r="AN270" s="732">
        <f t="shared" si="1196"/>
        <v>0</v>
      </c>
      <c r="AO270" s="144" t="s">
        <v>24049</v>
      </c>
      <c r="AP270" s="379" t="s">
        <v>23695</v>
      </c>
      <c r="AQ270" s="453" t="s">
        <v>24050</v>
      </c>
      <c r="AR270" s="416">
        <v>1</v>
      </c>
      <c r="AS270" s="504"/>
      <c r="AT270" s="504"/>
      <c r="AU270" s="142">
        <v>36</v>
      </c>
      <c r="AV270" s="416">
        <f t="shared" si="1197"/>
        <v>1.7</v>
      </c>
      <c r="AW270" s="603" t="s">
        <v>1</v>
      </c>
      <c r="AX270" s="504">
        <f t="shared" si="1198"/>
        <v>1.7</v>
      </c>
      <c r="AY270" s="384">
        <f t="shared" si="1199"/>
        <v>34.299999999999997</v>
      </c>
      <c r="AZ270" s="384">
        <f t="shared" si="1200"/>
        <v>0.2</v>
      </c>
      <c r="BA270" s="384">
        <f t="shared" si="1201"/>
        <v>1.9</v>
      </c>
      <c r="BB270" s="382">
        <f t="shared" si="1202"/>
        <v>25</v>
      </c>
      <c r="BC270" s="265">
        <f t="shared" si="1203"/>
        <v>0</v>
      </c>
      <c r="BD270" s="265">
        <f t="shared" si="1204"/>
        <v>154.24999999999997</v>
      </c>
      <c r="BE270" s="265">
        <f t="shared" si="1205"/>
        <v>38.79</v>
      </c>
      <c r="BF270" s="607">
        <f t="shared" si="1206"/>
        <v>2.1499999999999986</v>
      </c>
      <c r="BG270" s="607">
        <f t="shared" si="1207"/>
        <v>0</v>
      </c>
      <c r="BH270" s="607">
        <f t="shared" si="1208"/>
        <v>6.21</v>
      </c>
      <c r="BI270" s="607">
        <f t="shared" si="1209"/>
        <v>0</v>
      </c>
      <c r="BJ270" s="116">
        <f t="shared" si="1210"/>
        <v>84.25</v>
      </c>
      <c r="BK270" s="95"/>
    </row>
    <row r="271" spans="1:63" ht="14.25" x14ac:dyDescent="0.3">
      <c r="A271" s="449" t="s">
        <v>24050</v>
      </c>
      <c r="B271" s="146" t="s">
        <v>23695</v>
      </c>
      <c r="C271" s="450" t="s">
        <v>24051</v>
      </c>
      <c r="D271" s="502">
        <v>1</v>
      </c>
      <c r="E271" s="589"/>
      <c r="F271" s="589"/>
      <c r="G271" s="502" t="s">
        <v>23864</v>
      </c>
      <c r="H271" s="451">
        <v>37</v>
      </c>
      <c r="I271" s="452">
        <v>1.8999999999999986</v>
      </c>
      <c r="J271" s="452">
        <v>1.8999999999999986</v>
      </c>
      <c r="K271" s="452">
        <v>0</v>
      </c>
      <c r="L271" s="382">
        <f t="shared" si="1169"/>
        <v>1.9</v>
      </c>
      <c r="M271" s="383">
        <f t="shared" si="1170"/>
        <v>0.1</v>
      </c>
      <c r="N271" s="383">
        <f t="shared" si="1171"/>
        <v>0.2</v>
      </c>
      <c r="O271" s="382">
        <f t="shared" si="1172"/>
        <v>2.2000000000000002</v>
      </c>
      <c r="P271" s="382">
        <f t="shared" si="1173"/>
        <v>1.9</v>
      </c>
      <c r="Q271" s="385">
        <f t="shared" si="1174"/>
        <v>0</v>
      </c>
      <c r="R271" s="385">
        <f t="shared" si="1175"/>
        <v>105.45</v>
      </c>
      <c r="S271" s="385">
        <f t="shared" si="1176"/>
        <v>49.21</v>
      </c>
      <c r="T271" s="385">
        <f t="shared" si="1177"/>
        <v>0</v>
      </c>
      <c r="U271" s="385">
        <f t="shared" si="1178"/>
        <v>0</v>
      </c>
      <c r="V271" s="384">
        <f t="shared" si="1179"/>
        <v>199.8</v>
      </c>
      <c r="W271" s="726">
        <f t="shared" si="1180"/>
        <v>0</v>
      </c>
      <c r="X271" s="449" t="str">
        <f t="shared" si="1181"/>
        <v>JB13</v>
      </c>
      <c r="Y271" s="502">
        <f t="shared" si="1182"/>
        <v>1.5</v>
      </c>
      <c r="Z271" s="590" t="s">
        <v>1</v>
      </c>
      <c r="AA271" s="589">
        <f t="shared" si="1183"/>
        <v>1.5</v>
      </c>
      <c r="AB271" s="591">
        <f t="shared" si="1184"/>
        <v>1.8999999999999986</v>
      </c>
      <c r="AC271" s="592">
        <f t="shared" si="1185"/>
        <v>0.1</v>
      </c>
      <c r="AD271" s="592">
        <f t="shared" si="1186"/>
        <v>0.15</v>
      </c>
      <c r="AE271" s="593">
        <f t="shared" si="1187"/>
        <v>2.15</v>
      </c>
      <c r="AF271" s="593">
        <f t="shared" si="1188"/>
        <v>2.5</v>
      </c>
      <c r="AG271" s="594">
        <f t="shared" si="1189"/>
        <v>0.7</v>
      </c>
      <c r="AH271" s="595">
        <f t="shared" si="1190"/>
        <v>0</v>
      </c>
      <c r="AI271" s="595">
        <f t="shared" si="1191"/>
        <v>2.63</v>
      </c>
      <c r="AJ271" s="595">
        <f t="shared" si="1192"/>
        <v>1.1399999999999999</v>
      </c>
      <c r="AK271" s="595">
        <f t="shared" si="1193"/>
        <v>0</v>
      </c>
      <c r="AL271" s="595">
        <f t="shared" si="1194"/>
        <v>0</v>
      </c>
      <c r="AM271" s="596">
        <f t="shared" si="1195"/>
        <v>14.84</v>
      </c>
      <c r="AN271" s="732">
        <f t="shared" si="1196"/>
        <v>0</v>
      </c>
      <c r="AO271" s="449" t="s">
        <v>24050</v>
      </c>
      <c r="AP271" s="146" t="s">
        <v>23695</v>
      </c>
      <c r="AQ271" s="532" t="s">
        <v>24051</v>
      </c>
      <c r="AR271" s="502">
        <v>1</v>
      </c>
      <c r="AS271" s="589"/>
      <c r="AT271" s="589"/>
      <c r="AU271" s="451">
        <v>37</v>
      </c>
      <c r="AV271" s="502">
        <f t="shared" si="1197"/>
        <v>1.7</v>
      </c>
      <c r="AW271" s="590" t="s">
        <v>1</v>
      </c>
      <c r="AX271" s="589">
        <f t="shared" si="1198"/>
        <v>1.7</v>
      </c>
      <c r="AY271" s="384">
        <f t="shared" si="1199"/>
        <v>35.299999999999997</v>
      </c>
      <c r="AZ271" s="384">
        <f t="shared" si="1200"/>
        <v>0.2</v>
      </c>
      <c r="BA271" s="384">
        <f t="shared" si="1201"/>
        <v>1.9</v>
      </c>
      <c r="BB271" s="382">
        <f t="shared" si="1202"/>
        <v>25.73</v>
      </c>
      <c r="BC271" s="265">
        <f t="shared" si="1203"/>
        <v>0</v>
      </c>
      <c r="BD271" s="265">
        <f t="shared" si="1204"/>
        <v>158.42999999999998</v>
      </c>
      <c r="BE271" s="265">
        <f t="shared" si="1205"/>
        <v>39.92</v>
      </c>
      <c r="BF271" s="607">
        <f t="shared" si="1206"/>
        <v>2.1499999999999986</v>
      </c>
      <c r="BG271" s="607">
        <f t="shared" si="1207"/>
        <v>0</v>
      </c>
      <c r="BH271" s="607">
        <f t="shared" si="1208"/>
        <v>6.21</v>
      </c>
      <c r="BI271" s="607">
        <f t="shared" si="1209"/>
        <v>0</v>
      </c>
      <c r="BJ271" s="116">
        <f t="shared" si="1210"/>
        <v>86.57</v>
      </c>
      <c r="BK271" s="95"/>
    </row>
    <row r="272" spans="1:63" ht="14.25" x14ac:dyDescent="0.3">
      <c r="A272" s="144" t="s">
        <v>24051</v>
      </c>
      <c r="B272" s="379" t="s">
        <v>23695</v>
      </c>
      <c r="C272" s="145" t="s">
        <v>24052</v>
      </c>
      <c r="D272" s="416">
        <v>1</v>
      </c>
      <c r="E272" s="504"/>
      <c r="F272" s="504"/>
      <c r="G272" s="416" t="s">
        <v>23864</v>
      </c>
      <c r="H272" s="142">
        <v>37</v>
      </c>
      <c r="I272" s="143">
        <v>1.8999999999999986</v>
      </c>
      <c r="J272" s="143">
        <v>1.8999999999999986</v>
      </c>
      <c r="K272" s="452">
        <v>0.95</v>
      </c>
      <c r="L272" s="382">
        <f t="shared" si="1169"/>
        <v>1.9</v>
      </c>
      <c r="M272" s="383">
        <f t="shared" si="1170"/>
        <v>0.1</v>
      </c>
      <c r="N272" s="383">
        <f t="shared" si="1171"/>
        <v>0.2</v>
      </c>
      <c r="O272" s="382">
        <f t="shared" si="1172"/>
        <v>2.2000000000000002</v>
      </c>
      <c r="P272" s="382">
        <f t="shared" si="1173"/>
        <v>1.9</v>
      </c>
      <c r="Q272" s="385">
        <f t="shared" si="1174"/>
        <v>0</v>
      </c>
      <c r="R272" s="385">
        <f t="shared" si="1175"/>
        <v>105.45</v>
      </c>
      <c r="S272" s="385">
        <f t="shared" si="1176"/>
        <v>49.21</v>
      </c>
      <c r="T272" s="385">
        <f t="shared" si="1177"/>
        <v>0</v>
      </c>
      <c r="U272" s="385">
        <f t="shared" si="1178"/>
        <v>0</v>
      </c>
      <c r="V272" s="384">
        <f t="shared" si="1179"/>
        <v>199.8</v>
      </c>
      <c r="W272" s="726">
        <f t="shared" si="1180"/>
        <v>0</v>
      </c>
      <c r="X272" s="144" t="str">
        <f t="shared" si="1181"/>
        <v>JB14</v>
      </c>
      <c r="Y272" s="416">
        <f t="shared" si="1182"/>
        <v>1.5</v>
      </c>
      <c r="Z272" s="603" t="s">
        <v>1</v>
      </c>
      <c r="AA272" s="504">
        <f t="shared" si="1183"/>
        <v>1.5</v>
      </c>
      <c r="AB272" s="591">
        <f t="shared" si="1184"/>
        <v>1.8999999999999986</v>
      </c>
      <c r="AC272" s="592">
        <f t="shared" si="1185"/>
        <v>0.1</v>
      </c>
      <c r="AD272" s="592">
        <f t="shared" si="1186"/>
        <v>0.15</v>
      </c>
      <c r="AE272" s="593">
        <f t="shared" si="1187"/>
        <v>2.15</v>
      </c>
      <c r="AF272" s="604">
        <f t="shared" si="1188"/>
        <v>2.5</v>
      </c>
      <c r="AG272" s="605">
        <f t="shared" si="1189"/>
        <v>0.7</v>
      </c>
      <c r="AH272" s="595">
        <f t="shared" si="1190"/>
        <v>0</v>
      </c>
      <c r="AI272" s="595">
        <f t="shared" si="1191"/>
        <v>2.63</v>
      </c>
      <c r="AJ272" s="595">
        <f t="shared" si="1192"/>
        <v>1.1399999999999999</v>
      </c>
      <c r="AK272" s="595">
        <f t="shared" si="1193"/>
        <v>0</v>
      </c>
      <c r="AL272" s="595">
        <f t="shared" si="1194"/>
        <v>0</v>
      </c>
      <c r="AM272" s="596">
        <f t="shared" si="1195"/>
        <v>14.84</v>
      </c>
      <c r="AN272" s="732">
        <f t="shared" si="1196"/>
        <v>0</v>
      </c>
      <c r="AO272" s="144" t="s">
        <v>24051</v>
      </c>
      <c r="AP272" s="379" t="s">
        <v>23695</v>
      </c>
      <c r="AQ272" s="453" t="s">
        <v>24052</v>
      </c>
      <c r="AR272" s="416">
        <v>1</v>
      </c>
      <c r="AS272" s="504"/>
      <c r="AT272" s="504"/>
      <c r="AU272" s="142">
        <v>37</v>
      </c>
      <c r="AV272" s="416">
        <f t="shared" si="1197"/>
        <v>1.7</v>
      </c>
      <c r="AW272" s="603" t="s">
        <v>1</v>
      </c>
      <c r="AX272" s="504">
        <f t="shared" si="1198"/>
        <v>1.7</v>
      </c>
      <c r="AY272" s="384">
        <f t="shared" si="1199"/>
        <v>35.299999999999997</v>
      </c>
      <c r="AZ272" s="384">
        <f t="shared" si="1200"/>
        <v>0.2</v>
      </c>
      <c r="BA272" s="384">
        <f t="shared" si="1201"/>
        <v>1.9</v>
      </c>
      <c r="BB272" s="382">
        <f t="shared" si="1202"/>
        <v>25.73</v>
      </c>
      <c r="BC272" s="265">
        <f t="shared" si="1203"/>
        <v>0</v>
      </c>
      <c r="BD272" s="265">
        <f t="shared" si="1204"/>
        <v>158.42999999999998</v>
      </c>
      <c r="BE272" s="265">
        <f t="shared" si="1205"/>
        <v>39.92</v>
      </c>
      <c r="BF272" s="607">
        <f t="shared" si="1206"/>
        <v>2.1499999999999986</v>
      </c>
      <c r="BG272" s="607">
        <f t="shared" si="1207"/>
        <v>0</v>
      </c>
      <c r="BH272" s="607">
        <f t="shared" si="1208"/>
        <v>6.21</v>
      </c>
      <c r="BI272" s="607">
        <f t="shared" si="1209"/>
        <v>0</v>
      </c>
      <c r="BJ272" s="116">
        <f t="shared" si="1210"/>
        <v>86.57</v>
      </c>
      <c r="BK272" s="95"/>
    </row>
    <row r="273" spans="1:63" ht="14.25" x14ac:dyDescent="0.3">
      <c r="A273" s="144" t="s">
        <v>24052</v>
      </c>
      <c r="B273" s="379" t="s">
        <v>23695</v>
      </c>
      <c r="C273" s="145" t="s">
        <v>24053</v>
      </c>
      <c r="D273" s="416">
        <v>1.5</v>
      </c>
      <c r="E273" s="504"/>
      <c r="F273" s="504"/>
      <c r="G273" s="416" t="s">
        <v>23864</v>
      </c>
      <c r="H273" s="142">
        <v>34</v>
      </c>
      <c r="I273" s="143">
        <v>2.8499999999999979</v>
      </c>
      <c r="J273" s="143">
        <v>2.6471064719142703</v>
      </c>
      <c r="K273" s="452">
        <v>0.2</v>
      </c>
      <c r="L273" s="382">
        <f t="shared" si="1169"/>
        <v>2.75</v>
      </c>
      <c r="M273" s="383">
        <f t="shared" si="1170"/>
        <v>0.15</v>
      </c>
      <c r="N273" s="383">
        <f t="shared" si="1171"/>
        <v>0.3</v>
      </c>
      <c r="O273" s="382">
        <f t="shared" si="1172"/>
        <v>3.1999999999999997</v>
      </c>
      <c r="P273" s="382">
        <f t="shared" si="1173"/>
        <v>2.6</v>
      </c>
      <c r="Q273" s="385">
        <f t="shared" si="1174"/>
        <v>0</v>
      </c>
      <c r="R273" s="385">
        <f t="shared" si="1175"/>
        <v>132.6</v>
      </c>
      <c r="S273" s="385">
        <f t="shared" si="1176"/>
        <v>132.6</v>
      </c>
      <c r="T273" s="385">
        <f t="shared" si="1177"/>
        <v>17.68</v>
      </c>
      <c r="U273" s="385">
        <f t="shared" si="1178"/>
        <v>0</v>
      </c>
      <c r="V273" s="384">
        <f t="shared" si="1179"/>
        <v>251.6</v>
      </c>
      <c r="W273" s="726">
        <f t="shared" si="1180"/>
        <v>0</v>
      </c>
      <c r="X273" s="144" t="str">
        <f t="shared" si="1181"/>
        <v>JB15</v>
      </c>
      <c r="Y273" s="416">
        <f t="shared" si="1182"/>
        <v>2</v>
      </c>
      <c r="Z273" s="603" t="s">
        <v>1</v>
      </c>
      <c r="AA273" s="504">
        <f t="shared" si="1183"/>
        <v>2</v>
      </c>
      <c r="AB273" s="591">
        <f t="shared" si="1184"/>
        <v>2.8499999999999979</v>
      </c>
      <c r="AC273" s="592">
        <f t="shared" si="1185"/>
        <v>0.15</v>
      </c>
      <c r="AD273" s="592">
        <f t="shared" si="1186"/>
        <v>0.15</v>
      </c>
      <c r="AE273" s="593">
        <f t="shared" si="1187"/>
        <v>3.15</v>
      </c>
      <c r="AF273" s="604">
        <f t="shared" si="1188"/>
        <v>3.1</v>
      </c>
      <c r="AG273" s="605">
        <f t="shared" si="1189"/>
        <v>0.6</v>
      </c>
      <c r="AH273" s="595">
        <f t="shared" si="1190"/>
        <v>0</v>
      </c>
      <c r="AI273" s="595">
        <f t="shared" si="1191"/>
        <v>2.79</v>
      </c>
      <c r="AJ273" s="595">
        <f t="shared" si="1192"/>
        <v>2.79</v>
      </c>
      <c r="AK273" s="595">
        <f t="shared" si="1193"/>
        <v>0.28000000000000003</v>
      </c>
      <c r="AL273" s="595">
        <f t="shared" si="1194"/>
        <v>0</v>
      </c>
      <c r="AM273" s="596">
        <f t="shared" si="1195"/>
        <v>17.52</v>
      </c>
      <c r="AN273" s="732">
        <f t="shared" si="1196"/>
        <v>0</v>
      </c>
      <c r="AO273" s="144" t="s">
        <v>24052</v>
      </c>
      <c r="AP273" s="379" t="s">
        <v>23695</v>
      </c>
      <c r="AQ273" s="453" t="s">
        <v>24053</v>
      </c>
      <c r="AR273" s="416">
        <v>1.5</v>
      </c>
      <c r="AS273" s="504"/>
      <c r="AT273" s="504"/>
      <c r="AU273" s="142">
        <v>34</v>
      </c>
      <c r="AV273" s="416">
        <f t="shared" si="1197"/>
        <v>2.2000000000000002</v>
      </c>
      <c r="AW273" s="603" t="s">
        <v>1</v>
      </c>
      <c r="AX273" s="504">
        <f t="shared" si="1198"/>
        <v>2.2000000000000002</v>
      </c>
      <c r="AY273" s="384">
        <f t="shared" si="1199"/>
        <v>31.8</v>
      </c>
      <c r="AZ273" s="384">
        <f t="shared" si="1200"/>
        <v>0.3</v>
      </c>
      <c r="BA273" s="384">
        <f t="shared" si="1201"/>
        <v>2.6</v>
      </c>
      <c r="BB273" s="382">
        <f t="shared" si="1202"/>
        <v>46.19</v>
      </c>
      <c r="BC273" s="265">
        <f t="shared" si="1203"/>
        <v>0</v>
      </c>
      <c r="BD273" s="265">
        <f t="shared" si="1204"/>
        <v>288.74</v>
      </c>
      <c r="BE273" s="265">
        <f t="shared" si="1205"/>
        <v>80.92</v>
      </c>
      <c r="BF273" s="607">
        <f t="shared" si="1206"/>
        <v>2.35</v>
      </c>
      <c r="BG273" s="607">
        <f t="shared" si="1207"/>
        <v>0.84999999999999787</v>
      </c>
      <c r="BH273" s="607">
        <f t="shared" si="1208"/>
        <v>11.37</v>
      </c>
      <c r="BI273" s="607">
        <f t="shared" si="1209"/>
        <v>0.54</v>
      </c>
      <c r="BJ273" s="116">
        <f t="shared" si="1210"/>
        <v>149.72</v>
      </c>
      <c r="BK273" s="95"/>
    </row>
    <row r="274" spans="1:63" ht="14.25" x14ac:dyDescent="0.3">
      <c r="A274" s="144" t="s">
        <v>24053</v>
      </c>
      <c r="B274" s="379" t="s">
        <v>23695</v>
      </c>
      <c r="C274" s="145" t="s">
        <v>24054</v>
      </c>
      <c r="D274" s="416">
        <v>1.5</v>
      </c>
      <c r="E274" s="504"/>
      <c r="F274" s="504"/>
      <c r="G274" s="416" t="s">
        <v>23864</v>
      </c>
      <c r="H274" s="142">
        <v>40</v>
      </c>
      <c r="I274" s="143">
        <v>2.8471064719142696</v>
      </c>
      <c r="J274" s="143">
        <v>2.7549136120731745</v>
      </c>
      <c r="K274" s="452">
        <v>0</v>
      </c>
      <c r="L274" s="382">
        <f t="shared" si="1169"/>
        <v>2.8</v>
      </c>
      <c r="M274" s="383">
        <f t="shared" si="1170"/>
        <v>0.15</v>
      </c>
      <c r="N274" s="383">
        <f t="shared" si="1171"/>
        <v>0.3</v>
      </c>
      <c r="O274" s="382">
        <f t="shared" si="1172"/>
        <v>3.2499999999999996</v>
      </c>
      <c r="P274" s="382">
        <f t="shared" si="1173"/>
        <v>2.6</v>
      </c>
      <c r="Q274" s="385">
        <f t="shared" si="1174"/>
        <v>0</v>
      </c>
      <c r="R274" s="385">
        <f t="shared" si="1175"/>
        <v>156</v>
      </c>
      <c r="S274" s="385">
        <f t="shared" si="1176"/>
        <v>156</v>
      </c>
      <c r="T274" s="385">
        <f t="shared" si="1177"/>
        <v>26</v>
      </c>
      <c r="U274" s="385">
        <f t="shared" si="1178"/>
        <v>0</v>
      </c>
      <c r="V274" s="384">
        <f t="shared" si="1179"/>
        <v>300</v>
      </c>
      <c r="W274" s="726">
        <f t="shared" si="1180"/>
        <v>0</v>
      </c>
      <c r="X274" s="144" t="str">
        <f t="shared" si="1181"/>
        <v>JB16</v>
      </c>
      <c r="Y274" s="416">
        <f t="shared" si="1182"/>
        <v>2</v>
      </c>
      <c r="Z274" s="603" t="s">
        <v>1</v>
      </c>
      <c r="AA274" s="504">
        <f t="shared" si="1183"/>
        <v>2</v>
      </c>
      <c r="AB274" s="591">
        <f t="shared" si="1184"/>
        <v>2.8471064719142696</v>
      </c>
      <c r="AC274" s="592">
        <f t="shared" si="1185"/>
        <v>0.15</v>
      </c>
      <c r="AD274" s="592">
        <f t="shared" si="1186"/>
        <v>0.15</v>
      </c>
      <c r="AE274" s="593">
        <f t="shared" si="1187"/>
        <v>3.15</v>
      </c>
      <c r="AF274" s="604">
        <f t="shared" si="1188"/>
        <v>3.1</v>
      </c>
      <c r="AG274" s="605">
        <f t="shared" si="1189"/>
        <v>0.6</v>
      </c>
      <c r="AH274" s="595">
        <f t="shared" si="1190"/>
        <v>0</v>
      </c>
      <c r="AI274" s="595">
        <f t="shared" si="1191"/>
        <v>2.79</v>
      </c>
      <c r="AJ274" s="595">
        <f t="shared" si="1192"/>
        <v>2.79</v>
      </c>
      <c r="AK274" s="595">
        <f t="shared" si="1193"/>
        <v>0.28000000000000003</v>
      </c>
      <c r="AL274" s="595">
        <f t="shared" si="1194"/>
        <v>0</v>
      </c>
      <c r="AM274" s="596">
        <f t="shared" si="1195"/>
        <v>17.52</v>
      </c>
      <c r="AN274" s="732">
        <f t="shared" si="1196"/>
        <v>0</v>
      </c>
      <c r="AO274" s="144" t="s">
        <v>24053</v>
      </c>
      <c r="AP274" s="379" t="s">
        <v>23695</v>
      </c>
      <c r="AQ274" s="453" t="s">
        <v>24054</v>
      </c>
      <c r="AR274" s="416">
        <v>1.5</v>
      </c>
      <c r="AS274" s="504"/>
      <c r="AT274" s="504"/>
      <c r="AU274" s="142">
        <v>40</v>
      </c>
      <c r="AV274" s="416">
        <f t="shared" si="1197"/>
        <v>2.2000000000000002</v>
      </c>
      <c r="AW274" s="603" t="s">
        <v>1</v>
      </c>
      <c r="AX274" s="504">
        <f t="shared" si="1198"/>
        <v>2.2000000000000002</v>
      </c>
      <c r="AY274" s="384">
        <f t="shared" si="1199"/>
        <v>37.799999999999997</v>
      </c>
      <c r="AZ274" s="384">
        <f t="shared" si="1200"/>
        <v>0.3</v>
      </c>
      <c r="BA274" s="384">
        <f t="shared" si="1201"/>
        <v>2.6</v>
      </c>
      <c r="BB274" s="382">
        <f t="shared" si="1202"/>
        <v>54.9</v>
      </c>
      <c r="BC274" s="265">
        <f t="shared" si="1203"/>
        <v>0</v>
      </c>
      <c r="BD274" s="265">
        <f t="shared" si="1204"/>
        <v>343.86</v>
      </c>
      <c r="BE274" s="265">
        <f t="shared" si="1205"/>
        <v>96.19</v>
      </c>
      <c r="BF274" s="607">
        <f t="shared" si="1206"/>
        <v>2.35</v>
      </c>
      <c r="BG274" s="607">
        <f t="shared" si="1207"/>
        <v>0.84710647191426958</v>
      </c>
      <c r="BH274" s="607">
        <f t="shared" si="1208"/>
        <v>11.37</v>
      </c>
      <c r="BI274" s="607">
        <f t="shared" si="1209"/>
        <v>0.54</v>
      </c>
      <c r="BJ274" s="116">
        <f t="shared" si="1210"/>
        <v>180.86</v>
      </c>
      <c r="BK274" s="95"/>
    </row>
    <row r="275" spans="1:63" ht="14.25" x14ac:dyDescent="0.3">
      <c r="A275" s="144" t="s">
        <v>24054</v>
      </c>
      <c r="B275" s="379" t="s">
        <v>23695</v>
      </c>
      <c r="C275" s="145" t="s">
        <v>24055</v>
      </c>
      <c r="D275" s="416">
        <v>1.5</v>
      </c>
      <c r="E275" s="504"/>
      <c r="F275" s="504"/>
      <c r="G275" s="416" t="s">
        <v>23864</v>
      </c>
      <c r="H275" s="142">
        <v>24</v>
      </c>
      <c r="I275" s="143">
        <v>2.7549136120731745</v>
      </c>
      <c r="J275" s="143">
        <v>2.6499999999999986</v>
      </c>
      <c r="K275" s="452">
        <v>0</v>
      </c>
      <c r="L275" s="382">
        <f t="shared" si="1169"/>
        <v>2.7</v>
      </c>
      <c r="M275" s="383">
        <f t="shared" si="1170"/>
        <v>0.15</v>
      </c>
      <c r="N275" s="383">
        <f t="shared" si="1171"/>
        <v>0.3</v>
      </c>
      <c r="O275" s="382">
        <f t="shared" si="1172"/>
        <v>3.15</v>
      </c>
      <c r="P275" s="382">
        <f t="shared" si="1173"/>
        <v>2.6</v>
      </c>
      <c r="Q275" s="385">
        <f t="shared" si="1174"/>
        <v>0</v>
      </c>
      <c r="R275" s="385">
        <f t="shared" si="1175"/>
        <v>93.6</v>
      </c>
      <c r="S275" s="385">
        <f t="shared" si="1176"/>
        <v>93.6</v>
      </c>
      <c r="T275" s="385">
        <f t="shared" si="1177"/>
        <v>9.36</v>
      </c>
      <c r="U275" s="385">
        <f t="shared" si="1178"/>
        <v>0</v>
      </c>
      <c r="V275" s="384">
        <f t="shared" si="1179"/>
        <v>175.2</v>
      </c>
      <c r="W275" s="726">
        <f t="shared" si="1180"/>
        <v>0</v>
      </c>
      <c r="X275" s="144" t="str">
        <f t="shared" si="1181"/>
        <v>JB17</v>
      </c>
      <c r="Y275" s="416">
        <f t="shared" si="1182"/>
        <v>2</v>
      </c>
      <c r="Z275" s="603" t="s">
        <v>1</v>
      </c>
      <c r="AA275" s="504">
        <f t="shared" si="1183"/>
        <v>2</v>
      </c>
      <c r="AB275" s="591">
        <f t="shared" si="1184"/>
        <v>2.7549136120731745</v>
      </c>
      <c r="AC275" s="592">
        <f t="shared" si="1185"/>
        <v>0.15</v>
      </c>
      <c r="AD275" s="592">
        <f t="shared" si="1186"/>
        <v>0.15</v>
      </c>
      <c r="AE275" s="593">
        <f t="shared" si="1187"/>
        <v>3.05</v>
      </c>
      <c r="AF275" s="604">
        <f t="shared" si="1188"/>
        <v>3.1</v>
      </c>
      <c r="AG275" s="605">
        <f t="shared" si="1189"/>
        <v>0.6</v>
      </c>
      <c r="AH275" s="595">
        <f t="shared" si="1190"/>
        <v>0</v>
      </c>
      <c r="AI275" s="595">
        <f t="shared" si="1191"/>
        <v>2.79</v>
      </c>
      <c r="AJ275" s="595">
        <f t="shared" si="1192"/>
        <v>2.79</v>
      </c>
      <c r="AK275" s="595">
        <f t="shared" si="1193"/>
        <v>0.09</v>
      </c>
      <c r="AL275" s="595">
        <f t="shared" si="1194"/>
        <v>0</v>
      </c>
      <c r="AM275" s="596">
        <f t="shared" si="1195"/>
        <v>17.04</v>
      </c>
      <c r="AN275" s="732">
        <f t="shared" si="1196"/>
        <v>0</v>
      </c>
      <c r="AO275" s="144" t="s">
        <v>24054</v>
      </c>
      <c r="AP275" s="379" t="s">
        <v>23695</v>
      </c>
      <c r="AQ275" s="453" t="s">
        <v>24055</v>
      </c>
      <c r="AR275" s="416">
        <v>1.5</v>
      </c>
      <c r="AS275" s="504"/>
      <c r="AT275" s="504"/>
      <c r="AU275" s="142">
        <v>24</v>
      </c>
      <c r="AV275" s="416">
        <f t="shared" si="1197"/>
        <v>2.2000000000000002</v>
      </c>
      <c r="AW275" s="603" t="s">
        <v>1</v>
      </c>
      <c r="AX275" s="504">
        <f t="shared" si="1198"/>
        <v>2.2000000000000002</v>
      </c>
      <c r="AY275" s="384">
        <f t="shared" si="1199"/>
        <v>21.8</v>
      </c>
      <c r="AZ275" s="384">
        <f t="shared" si="1200"/>
        <v>0.3</v>
      </c>
      <c r="BA275" s="384">
        <f t="shared" si="1201"/>
        <v>2.6</v>
      </c>
      <c r="BB275" s="382">
        <f t="shared" si="1202"/>
        <v>31.66</v>
      </c>
      <c r="BC275" s="265">
        <f t="shared" si="1203"/>
        <v>0</v>
      </c>
      <c r="BD275" s="265">
        <f t="shared" si="1204"/>
        <v>202.23</v>
      </c>
      <c r="BE275" s="265">
        <f t="shared" si="1205"/>
        <v>55.47</v>
      </c>
      <c r="BF275" s="607">
        <f t="shared" si="1206"/>
        <v>2.35</v>
      </c>
      <c r="BG275" s="607">
        <f t="shared" si="1207"/>
        <v>0.75491361207317453</v>
      </c>
      <c r="BH275" s="607">
        <f t="shared" si="1208"/>
        <v>11.37</v>
      </c>
      <c r="BI275" s="607">
        <f t="shared" si="1209"/>
        <v>0.48</v>
      </c>
      <c r="BJ275" s="116">
        <f t="shared" si="1210"/>
        <v>103.25</v>
      </c>
      <c r="BK275" s="95"/>
    </row>
    <row r="276" spans="1:63" ht="14.25" x14ac:dyDescent="0.3">
      <c r="A276" s="144" t="s">
        <v>24055</v>
      </c>
      <c r="B276" s="379" t="s">
        <v>23695</v>
      </c>
      <c r="C276" s="145" t="s">
        <v>24056</v>
      </c>
      <c r="D276" s="416">
        <v>1.5</v>
      </c>
      <c r="E276" s="504"/>
      <c r="F276" s="504"/>
      <c r="G276" s="416" t="s">
        <v>23864</v>
      </c>
      <c r="H276" s="142">
        <v>31</v>
      </c>
      <c r="I276" s="143">
        <v>2.6499999999999986</v>
      </c>
      <c r="J276" s="143">
        <v>2.6500000000000021</v>
      </c>
      <c r="K276" s="452">
        <v>0</v>
      </c>
      <c r="L276" s="382">
        <f t="shared" si="1169"/>
        <v>2.65</v>
      </c>
      <c r="M276" s="383">
        <f t="shared" si="1170"/>
        <v>0.15</v>
      </c>
      <c r="N276" s="383">
        <f t="shared" si="1171"/>
        <v>0.3</v>
      </c>
      <c r="O276" s="382">
        <f t="shared" si="1172"/>
        <v>3.0999999999999996</v>
      </c>
      <c r="P276" s="382">
        <f t="shared" si="1173"/>
        <v>2.6</v>
      </c>
      <c r="Q276" s="385">
        <f t="shared" si="1174"/>
        <v>0</v>
      </c>
      <c r="R276" s="385">
        <f t="shared" si="1175"/>
        <v>120.9</v>
      </c>
      <c r="S276" s="385">
        <f t="shared" si="1176"/>
        <v>120.9</v>
      </c>
      <c r="T276" s="385">
        <f t="shared" si="1177"/>
        <v>8.06</v>
      </c>
      <c r="U276" s="385">
        <f t="shared" si="1178"/>
        <v>0</v>
      </c>
      <c r="V276" s="384">
        <f t="shared" si="1179"/>
        <v>223.2</v>
      </c>
      <c r="W276" s="726">
        <f t="shared" si="1180"/>
        <v>0</v>
      </c>
      <c r="X276" s="144" t="str">
        <f t="shared" si="1181"/>
        <v>JB18</v>
      </c>
      <c r="Y276" s="416">
        <f t="shared" si="1182"/>
        <v>2</v>
      </c>
      <c r="Z276" s="603" t="s">
        <v>1</v>
      </c>
      <c r="AA276" s="504">
        <f t="shared" si="1183"/>
        <v>2</v>
      </c>
      <c r="AB276" s="591">
        <f t="shared" si="1184"/>
        <v>2.6499999999999986</v>
      </c>
      <c r="AC276" s="592">
        <f t="shared" si="1185"/>
        <v>0.15</v>
      </c>
      <c r="AD276" s="592">
        <f t="shared" si="1186"/>
        <v>0.15</v>
      </c>
      <c r="AE276" s="593">
        <f t="shared" si="1187"/>
        <v>2.95</v>
      </c>
      <c r="AF276" s="604">
        <f t="shared" si="1188"/>
        <v>3.1</v>
      </c>
      <c r="AG276" s="605">
        <f t="shared" si="1189"/>
        <v>0.6</v>
      </c>
      <c r="AH276" s="595">
        <f t="shared" si="1190"/>
        <v>0</v>
      </c>
      <c r="AI276" s="595">
        <f t="shared" si="1191"/>
        <v>2.79</v>
      </c>
      <c r="AJ276" s="595">
        <f t="shared" si="1192"/>
        <v>2.7</v>
      </c>
      <c r="AK276" s="595">
        <f t="shared" si="1193"/>
        <v>0</v>
      </c>
      <c r="AL276" s="595">
        <f t="shared" si="1194"/>
        <v>0</v>
      </c>
      <c r="AM276" s="596">
        <f t="shared" si="1195"/>
        <v>16.559999999999999</v>
      </c>
      <c r="AN276" s="732">
        <f t="shared" si="1196"/>
        <v>0</v>
      </c>
      <c r="AO276" s="144" t="s">
        <v>24055</v>
      </c>
      <c r="AP276" s="379" t="s">
        <v>23695</v>
      </c>
      <c r="AQ276" s="453" t="s">
        <v>24056</v>
      </c>
      <c r="AR276" s="416">
        <v>1.5</v>
      </c>
      <c r="AS276" s="504"/>
      <c r="AT276" s="504"/>
      <c r="AU276" s="142">
        <v>31</v>
      </c>
      <c r="AV276" s="416">
        <f t="shared" si="1197"/>
        <v>2.2000000000000002</v>
      </c>
      <c r="AW276" s="603" t="s">
        <v>1</v>
      </c>
      <c r="AX276" s="504">
        <f t="shared" si="1198"/>
        <v>2.2000000000000002</v>
      </c>
      <c r="AY276" s="384">
        <f t="shared" si="1199"/>
        <v>28.8</v>
      </c>
      <c r="AZ276" s="384">
        <f t="shared" si="1200"/>
        <v>0.3</v>
      </c>
      <c r="BA276" s="384">
        <f t="shared" si="1201"/>
        <v>2.6</v>
      </c>
      <c r="BB276" s="382">
        <f t="shared" si="1202"/>
        <v>41.83</v>
      </c>
      <c r="BC276" s="265">
        <f t="shared" si="1203"/>
        <v>0</v>
      </c>
      <c r="BD276" s="265">
        <f t="shared" si="1204"/>
        <v>255.35</v>
      </c>
      <c r="BE276" s="265">
        <f t="shared" si="1205"/>
        <v>73.290000000000006</v>
      </c>
      <c r="BF276" s="607">
        <f t="shared" si="1206"/>
        <v>2.35</v>
      </c>
      <c r="BG276" s="607">
        <f t="shared" si="1207"/>
        <v>0.64999999999999858</v>
      </c>
      <c r="BH276" s="607">
        <f t="shared" si="1208"/>
        <v>11.37</v>
      </c>
      <c r="BI276" s="607">
        <f t="shared" si="1209"/>
        <v>0.41</v>
      </c>
      <c r="BJ276" s="116">
        <f t="shared" si="1210"/>
        <v>128.44999999999999</v>
      </c>
      <c r="BK276" s="95"/>
    </row>
    <row r="277" spans="1:63" ht="14.25" x14ac:dyDescent="0.3">
      <c r="A277" s="144" t="s">
        <v>24056</v>
      </c>
      <c r="B277" s="379" t="s">
        <v>23695</v>
      </c>
      <c r="C277" s="145" t="s">
        <v>24016</v>
      </c>
      <c r="D277" s="416">
        <v>1.5</v>
      </c>
      <c r="E277" s="504"/>
      <c r="F277" s="504"/>
      <c r="G277" s="416" t="s">
        <v>23864</v>
      </c>
      <c r="H277" s="142">
        <v>30</v>
      </c>
      <c r="I277" s="143">
        <v>2.6500000000000021</v>
      </c>
      <c r="J277" s="143">
        <v>2.5579999999999998</v>
      </c>
      <c r="K277" s="452">
        <v>0.3</v>
      </c>
      <c r="L277" s="382">
        <f t="shared" si="1169"/>
        <v>2.6</v>
      </c>
      <c r="M277" s="383">
        <f t="shared" si="1170"/>
        <v>0.15</v>
      </c>
      <c r="N277" s="383">
        <f t="shared" si="1171"/>
        <v>0.3</v>
      </c>
      <c r="O277" s="382">
        <f t="shared" si="1172"/>
        <v>3.05</v>
      </c>
      <c r="P277" s="382">
        <f t="shared" si="1173"/>
        <v>2.6</v>
      </c>
      <c r="Q277" s="385">
        <f t="shared" si="1174"/>
        <v>0</v>
      </c>
      <c r="R277" s="385">
        <f t="shared" si="1175"/>
        <v>117</v>
      </c>
      <c r="S277" s="385">
        <f t="shared" si="1176"/>
        <v>117</v>
      </c>
      <c r="T277" s="385">
        <f t="shared" si="1177"/>
        <v>3.9</v>
      </c>
      <c r="U277" s="385">
        <f t="shared" si="1178"/>
        <v>0</v>
      </c>
      <c r="V277" s="384">
        <f t="shared" si="1179"/>
        <v>213</v>
      </c>
      <c r="W277" s="726">
        <f t="shared" si="1180"/>
        <v>0</v>
      </c>
      <c r="X277" s="144" t="str">
        <f t="shared" si="1181"/>
        <v>JB19</v>
      </c>
      <c r="Y277" s="416">
        <f t="shared" si="1182"/>
        <v>2</v>
      </c>
      <c r="Z277" s="603" t="s">
        <v>1</v>
      </c>
      <c r="AA277" s="504">
        <f t="shared" si="1183"/>
        <v>2</v>
      </c>
      <c r="AB277" s="591">
        <f t="shared" si="1184"/>
        <v>2.6500000000000021</v>
      </c>
      <c r="AC277" s="592">
        <f t="shared" si="1185"/>
        <v>0.15</v>
      </c>
      <c r="AD277" s="592">
        <f t="shared" si="1186"/>
        <v>0.15</v>
      </c>
      <c r="AE277" s="593">
        <f t="shared" si="1187"/>
        <v>2.95</v>
      </c>
      <c r="AF277" s="604">
        <f t="shared" si="1188"/>
        <v>3.1</v>
      </c>
      <c r="AG277" s="605">
        <f t="shared" si="1189"/>
        <v>0.6</v>
      </c>
      <c r="AH277" s="595">
        <f t="shared" si="1190"/>
        <v>0</v>
      </c>
      <c r="AI277" s="595">
        <f t="shared" si="1191"/>
        <v>2.79</v>
      </c>
      <c r="AJ277" s="595">
        <f t="shared" si="1192"/>
        <v>2.7</v>
      </c>
      <c r="AK277" s="595">
        <f t="shared" si="1193"/>
        <v>0</v>
      </c>
      <c r="AL277" s="595">
        <f t="shared" si="1194"/>
        <v>0</v>
      </c>
      <c r="AM277" s="596">
        <f t="shared" si="1195"/>
        <v>16.559999999999999</v>
      </c>
      <c r="AN277" s="732">
        <f t="shared" si="1196"/>
        <v>0</v>
      </c>
      <c r="AO277" s="144" t="s">
        <v>24056</v>
      </c>
      <c r="AP277" s="379" t="s">
        <v>23695</v>
      </c>
      <c r="AQ277" s="453" t="s">
        <v>24016</v>
      </c>
      <c r="AR277" s="416">
        <v>1.5</v>
      </c>
      <c r="AS277" s="504"/>
      <c r="AT277" s="504"/>
      <c r="AU277" s="142">
        <v>30</v>
      </c>
      <c r="AV277" s="416">
        <f t="shared" si="1197"/>
        <v>2.2000000000000002</v>
      </c>
      <c r="AW277" s="603" t="s">
        <v>1</v>
      </c>
      <c r="AX277" s="504">
        <f t="shared" si="1198"/>
        <v>2.2000000000000002</v>
      </c>
      <c r="AY277" s="384">
        <f t="shared" si="1199"/>
        <v>27.8</v>
      </c>
      <c r="AZ277" s="384">
        <f t="shared" si="1200"/>
        <v>0.3</v>
      </c>
      <c r="BA277" s="384">
        <f t="shared" si="1201"/>
        <v>2.6</v>
      </c>
      <c r="BB277" s="382">
        <f t="shared" si="1202"/>
        <v>40.380000000000003</v>
      </c>
      <c r="BC277" s="265">
        <f t="shared" si="1203"/>
        <v>0</v>
      </c>
      <c r="BD277" s="265">
        <f t="shared" si="1204"/>
        <v>243.39</v>
      </c>
      <c r="BE277" s="265">
        <f t="shared" si="1205"/>
        <v>70.739999999999995</v>
      </c>
      <c r="BF277" s="607">
        <f t="shared" si="1206"/>
        <v>2.35</v>
      </c>
      <c r="BG277" s="607">
        <f t="shared" si="1207"/>
        <v>0.65000000000000213</v>
      </c>
      <c r="BH277" s="607">
        <f t="shared" si="1208"/>
        <v>11.37</v>
      </c>
      <c r="BI277" s="607">
        <f t="shared" si="1209"/>
        <v>0.41</v>
      </c>
      <c r="BJ277" s="116">
        <f t="shared" si="1210"/>
        <v>120.49</v>
      </c>
      <c r="BK277" s="95"/>
    </row>
    <row r="278" spans="1:63" ht="14.25" x14ac:dyDescent="0.3">
      <c r="A278" s="144" t="s">
        <v>24016</v>
      </c>
      <c r="B278" s="379" t="s">
        <v>23695</v>
      </c>
      <c r="C278" s="145" t="s">
        <v>24026</v>
      </c>
      <c r="D278" s="416">
        <v>1.5</v>
      </c>
      <c r="E278" s="504"/>
      <c r="F278" s="504"/>
      <c r="G278" s="416" t="s">
        <v>23864</v>
      </c>
      <c r="H278" s="142">
        <v>30</v>
      </c>
      <c r="I278" s="143">
        <v>2.8580000000000005</v>
      </c>
      <c r="J278" s="143">
        <v>2.7250000000000014</v>
      </c>
      <c r="K278" s="452">
        <v>0</v>
      </c>
      <c r="L278" s="382">
        <f t="shared" si="1169"/>
        <v>2.79</v>
      </c>
      <c r="M278" s="383">
        <f t="shared" si="1170"/>
        <v>0.15</v>
      </c>
      <c r="N278" s="383">
        <f t="shared" si="1171"/>
        <v>0.3</v>
      </c>
      <c r="O278" s="382">
        <f t="shared" si="1172"/>
        <v>3.2399999999999998</v>
      </c>
      <c r="P278" s="382">
        <f t="shared" si="1173"/>
        <v>2.6</v>
      </c>
      <c r="Q278" s="385">
        <f t="shared" si="1174"/>
        <v>0</v>
      </c>
      <c r="R278" s="385">
        <f t="shared" si="1175"/>
        <v>117</v>
      </c>
      <c r="S278" s="385">
        <f t="shared" si="1176"/>
        <v>117</v>
      </c>
      <c r="T278" s="385">
        <f t="shared" si="1177"/>
        <v>18.72</v>
      </c>
      <c r="U278" s="385">
        <f t="shared" si="1178"/>
        <v>0</v>
      </c>
      <c r="V278" s="384">
        <f t="shared" si="1179"/>
        <v>224.4</v>
      </c>
      <c r="W278" s="726">
        <f t="shared" si="1180"/>
        <v>0</v>
      </c>
      <c r="X278" s="144" t="str">
        <f t="shared" si="1181"/>
        <v>JB20</v>
      </c>
      <c r="Y278" s="416">
        <f t="shared" si="1182"/>
        <v>2</v>
      </c>
      <c r="Z278" s="603" t="s">
        <v>1</v>
      </c>
      <c r="AA278" s="504">
        <f t="shared" si="1183"/>
        <v>2</v>
      </c>
      <c r="AB278" s="591">
        <f t="shared" si="1184"/>
        <v>2.8580000000000005</v>
      </c>
      <c r="AC278" s="592">
        <f t="shared" si="1185"/>
        <v>0.15</v>
      </c>
      <c r="AD278" s="592">
        <f t="shared" si="1186"/>
        <v>0.15</v>
      </c>
      <c r="AE278" s="593">
        <f t="shared" si="1187"/>
        <v>3.16</v>
      </c>
      <c r="AF278" s="604">
        <f t="shared" si="1188"/>
        <v>3.1</v>
      </c>
      <c r="AG278" s="605">
        <f t="shared" si="1189"/>
        <v>0.6</v>
      </c>
      <c r="AH278" s="595">
        <f t="shared" si="1190"/>
        <v>0</v>
      </c>
      <c r="AI278" s="595">
        <f t="shared" si="1191"/>
        <v>2.79</v>
      </c>
      <c r="AJ278" s="595">
        <f t="shared" si="1192"/>
        <v>2.79</v>
      </c>
      <c r="AK278" s="595">
        <f t="shared" si="1193"/>
        <v>0.3</v>
      </c>
      <c r="AL278" s="595">
        <f t="shared" si="1194"/>
        <v>0</v>
      </c>
      <c r="AM278" s="596">
        <f t="shared" si="1195"/>
        <v>17.57</v>
      </c>
      <c r="AN278" s="732">
        <f t="shared" si="1196"/>
        <v>0</v>
      </c>
      <c r="AO278" s="144" t="s">
        <v>24016</v>
      </c>
      <c r="AP278" s="379" t="s">
        <v>23695</v>
      </c>
      <c r="AQ278" s="453" t="s">
        <v>24026</v>
      </c>
      <c r="AR278" s="416">
        <v>1.5</v>
      </c>
      <c r="AS278" s="504"/>
      <c r="AT278" s="504"/>
      <c r="AU278" s="142">
        <v>30</v>
      </c>
      <c r="AV278" s="416">
        <f t="shared" si="1197"/>
        <v>2.2000000000000002</v>
      </c>
      <c r="AW278" s="603" t="s">
        <v>1</v>
      </c>
      <c r="AX278" s="504">
        <f t="shared" si="1198"/>
        <v>2.2000000000000002</v>
      </c>
      <c r="AY278" s="384">
        <f t="shared" si="1199"/>
        <v>27.8</v>
      </c>
      <c r="AZ278" s="384">
        <f t="shared" si="1200"/>
        <v>0.3</v>
      </c>
      <c r="BA278" s="384">
        <f t="shared" si="1201"/>
        <v>2.6</v>
      </c>
      <c r="BB278" s="382">
        <f t="shared" si="1202"/>
        <v>40.380000000000003</v>
      </c>
      <c r="BC278" s="265">
        <f t="shared" si="1203"/>
        <v>0</v>
      </c>
      <c r="BD278" s="265">
        <f t="shared" si="1204"/>
        <v>258.60000000000002</v>
      </c>
      <c r="BE278" s="265">
        <f t="shared" si="1205"/>
        <v>70.739999999999995</v>
      </c>
      <c r="BF278" s="607">
        <f t="shared" si="1206"/>
        <v>2.3580000000000005</v>
      </c>
      <c r="BG278" s="607">
        <f t="shared" si="1207"/>
        <v>0.85</v>
      </c>
      <c r="BH278" s="607">
        <f t="shared" si="1208"/>
        <v>11.41</v>
      </c>
      <c r="BI278" s="607">
        <f t="shared" si="1209"/>
        <v>0.54</v>
      </c>
      <c r="BJ278" s="116">
        <f t="shared" si="1210"/>
        <v>135.53</v>
      </c>
      <c r="BK278" s="95"/>
    </row>
    <row r="279" spans="1:63" ht="14.25" x14ac:dyDescent="0.3">
      <c r="A279" s="144" t="s">
        <v>24026</v>
      </c>
      <c r="B279" s="379" t="s">
        <v>23695</v>
      </c>
      <c r="C279" s="145" t="s">
        <v>24031</v>
      </c>
      <c r="D279" s="416">
        <v>1.5</v>
      </c>
      <c r="E279" s="504"/>
      <c r="F279" s="504"/>
      <c r="G279" s="416" t="s">
        <v>23864</v>
      </c>
      <c r="H279" s="142">
        <v>40</v>
      </c>
      <c r="I279" s="143">
        <v>2.7250000000000014</v>
      </c>
      <c r="J279" s="143">
        <v>2.7020000000000017</v>
      </c>
      <c r="K279" s="452">
        <v>0.14000000000000001</v>
      </c>
      <c r="L279" s="382">
        <f t="shared" si="1169"/>
        <v>2.71</v>
      </c>
      <c r="M279" s="383">
        <f t="shared" si="1170"/>
        <v>0.15</v>
      </c>
      <c r="N279" s="383">
        <f t="shared" si="1171"/>
        <v>0.3</v>
      </c>
      <c r="O279" s="382">
        <f t="shared" si="1172"/>
        <v>3.1599999999999997</v>
      </c>
      <c r="P279" s="382">
        <f t="shared" si="1173"/>
        <v>2.6</v>
      </c>
      <c r="Q279" s="385">
        <f t="shared" si="1174"/>
        <v>0</v>
      </c>
      <c r="R279" s="385">
        <f t="shared" si="1175"/>
        <v>156</v>
      </c>
      <c r="S279" s="385">
        <f t="shared" si="1176"/>
        <v>156</v>
      </c>
      <c r="T279" s="385">
        <f t="shared" si="1177"/>
        <v>16.64</v>
      </c>
      <c r="U279" s="385">
        <f t="shared" si="1178"/>
        <v>0</v>
      </c>
      <c r="V279" s="384">
        <f t="shared" si="1179"/>
        <v>292.8</v>
      </c>
      <c r="W279" s="726">
        <f t="shared" si="1180"/>
        <v>0</v>
      </c>
      <c r="X279" s="144" t="str">
        <f t="shared" si="1181"/>
        <v>JB21</v>
      </c>
      <c r="Y279" s="416">
        <f t="shared" si="1182"/>
        <v>2</v>
      </c>
      <c r="Z279" s="603" t="s">
        <v>1</v>
      </c>
      <c r="AA279" s="504">
        <f t="shared" si="1183"/>
        <v>2</v>
      </c>
      <c r="AB279" s="591">
        <f t="shared" si="1184"/>
        <v>2.7250000000000014</v>
      </c>
      <c r="AC279" s="592">
        <f t="shared" si="1185"/>
        <v>0.15</v>
      </c>
      <c r="AD279" s="592">
        <f t="shared" si="1186"/>
        <v>0.15</v>
      </c>
      <c r="AE279" s="593">
        <f t="shared" si="1187"/>
        <v>3.03</v>
      </c>
      <c r="AF279" s="604">
        <f t="shared" si="1188"/>
        <v>3.1</v>
      </c>
      <c r="AG279" s="605">
        <f t="shared" si="1189"/>
        <v>0.6</v>
      </c>
      <c r="AH279" s="595">
        <f t="shared" si="1190"/>
        <v>0</v>
      </c>
      <c r="AI279" s="595">
        <f t="shared" si="1191"/>
        <v>2.79</v>
      </c>
      <c r="AJ279" s="595">
        <f t="shared" si="1192"/>
        <v>2.79</v>
      </c>
      <c r="AK279" s="595">
        <f t="shared" si="1193"/>
        <v>0.06</v>
      </c>
      <c r="AL279" s="595">
        <f t="shared" si="1194"/>
        <v>0</v>
      </c>
      <c r="AM279" s="596">
        <f t="shared" si="1195"/>
        <v>16.940000000000001</v>
      </c>
      <c r="AN279" s="732">
        <f t="shared" si="1196"/>
        <v>0</v>
      </c>
      <c r="AO279" s="144" t="s">
        <v>24026</v>
      </c>
      <c r="AP279" s="379" t="s">
        <v>23695</v>
      </c>
      <c r="AQ279" s="453" t="s">
        <v>24031</v>
      </c>
      <c r="AR279" s="416">
        <v>1.5</v>
      </c>
      <c r="AS279" s="504"/>
      <c r="AT279" s="504"/>
      <c r="AU279" s="142">
        <v>40</v>
      </c>
      <c r="AV279" s="416">
        <f t="shared" si="1197"/>
        <v>2.2000000000000002</v>
      </c>
      <c r="AW279" s="603" t="s">
        <v>1</v>
      </c>
      <c r="AX279" s="504">
        <f t="shared" si="1198"/>
        <v>2.2000000000000002</v>
      </c>
      <c r="AY279" s="384">
        <f t="shared" si="1199"/>
        <v>37.799999999999997</v>
      </c>
      <c r="AZ279" s="384">
        <f t="shared" si="1200"/>
        <v>0.3</v>
      </c>
      <c r="BA279" s="384">
        <f t="shared" si="1201"/>
        <v>2.6</v>
      </c>
      <c r="BB279" s="382">
        <f t="shared" si="1202"/>
        <v>54.9</v>
      </c>
      <c r="BC279" s="265">
        <f t="shared" si="1203"/>
        <v>0</v>
      </c>
      <c r="BD279" s="265">
        <f t="shared" si="1204"/>
        <v>334.28000000000003</v>
      </c>
      <c r="BE279" s="265">
        <f t="shared" si="1205"/>
        <v>96.19</v>
      </c>
      <c r="BF279" s="607">
        <f t="shared" si="1206"/>
        <v>2.35</v>
      </c>
      <c r="BG279" s="607">
        <f t="shared" si="1207"/>
        <v>0.72500000000000142</v>
      </c>
      <c r="BH279" s="607">
        <f t="shared" si="1208"/>
        <v>11.37</v>
      </c>
      <c r="BI279" s="607">
        <f t="shared" si="1209"/>
        <v>0.46</v>
      </c>
      <c r="BJ279" s="116">
        <f t="shared" si="1210"/>
        <v>171.36</v>
      </c>
      <c r="BK279" s="95"/>
    </row>
    <row r="280" spans="1:63" ht="14.25" x14ac:dyDescent="0.3">
      <c r="A280" s="144" t="s">
        <v>24031</v>
      </c>
      <c r="B280" s="379" t="s">
        <v>23695</v>
      </c>
      <c r="C280" s="145" t="s">
        <v>24033</v>
      </c>
      <c r="D280" s="416">
        <v>1.5</v>
      </c>
      <c r="E280" s="504"/>
      <c r="F280" s="504"/>
      <c r="G280" s="416" t="s">
        <v>23864</v>
      </c>
      <c r="H280" s="142">
        <v>13</v>
      </c>
      <c r="I280" s="143">
        <v>2.8420000000000023</v>
      </c>
      <c r="J280" s="143">
        <v>2.856500000000004</v>
      </c>
      <c r="K280" s="452">
        <v>0</v>
      </c>
      <c r="L280" s="382">
        <f t="shared" si="1169"/>
        <v>2.85</v>
      </c>
      <c r="M280" s="383">
        <f t="shared" si="1170"/>
        <v>0.15</v>
      </c>
      <c r="N280" s="383">
        <f t="shared" si="1171"/>
        <v>0.3</v>
      </c>
      <c r="O280" s="382">
        <f t="shared" si="1172"/>
        <v>3.3</v>
      </c>
      <c r="P280" s="382">
        <f t="shared" si="1173"/>
        <v>2.6</v>
      </c>
      <c r="Q280" s="385">
        <f t="shared" si="1174"/>
        <v>0</v>
      </c>
      <c r="R280" s="385">
        <f t="shared" si="1175"/>
        <v>50.7</v>
      </c>
      <c r="S280" s="385">
        <f t="shared" si="1176"/>
        <v>50.7</v>
      </c>
      <c r="T280" s="385">
        <f t="shared" si="1177"/>
        <v>10.14</v>
      </c>
      <c r="U280" s="385">
        <f t="shared" si="1178"/>
        <v>0</v>
      </c>
      <c r="V280" s="384">
        <f t="shared" si="1179"/>
        <v>98.8</v>
      </c>
      <c r="W280" s="726">
        <f t="shared" si="1180"/>
        <v>0</v>
      </c>
      <c r="X280" s="144" t="str">
        <f t="shared" si="1181"/>
        <v>JB22</v>
      </c>
      <c r="Y280" s="416">
        <f t="shared" si="1182"/>
        <v>2</v>
      </c>
      <c r="Z280" s="603" t="s">
        <v>1</v>
      </c>
      <c r="AA280" s="504">
        <f t="shared" si="1183"/>
        <v>2</v>
      </c>
      <c r="AB280" s="591">
        <f t="shared" si="1184"/>
        <v>2.8420000000000023</v>
      </c>
      <c r="AC280" s="592">
        <f t="shared" si="1185"/>
        <v>0.15</v>
      </c>
      <c r="AD280" s="592">
        <f t="shared" si="1186"/>
        <v>0.15</v>
      </c>
      <c r="AE280" s="593">
        <f t="shared" si="1187"/>
        <v>3.14</v>
      </c>
      <c r="AF280" s="604">
        <f t="shared" si="1188"/>
        <v>3.1</v>
      </c>
      <c r="AG280" s="605">
        <f t="shared" si="1189"/>
        <v>0.6</v>
      </c>
      <c r="AH280" s="595">
        <f t="shared" si="1190"/>
        <v>0</v>
      </c>
      <c r="AI280" s="595">
        <f t="shared" si="1191"/>
        <v>2.79</v>
      </c>
      <c r="AJ280" s="595">
        <f t="shared" si="1192"/>
        <v>2.79</v>
      </c>
      <c r="AK280" s="595">
        <f t="shared" si="1193"/>
        <v>0.26</v>
      </c>
      <c r="AL280" s="595">
        <f t="shared" si="1194"/>
        <v>0</v>
      </c>
      <c r="AM280" s="596">
        <f t="shared" si="1195"/>
        <v>17.47</v>
      </c>
      <c r="AN280" s="732">
        <f t="shared" si="1196"/>
        <v>0</v>
      </c>
      <c r="AO280" s="144" t="s">
        <v>24031</v>
      </c>
      <c r="AP280" s="379" t="s">
        <v>23695</v>
      </c>
      <c r="AQ280" s="453" t="s">
        <v>24033</v>
      </c>
      <c r="AR280" s="416">
        <v>1.5</v>
      </c>
      <c r="AS280" s="504"/>
      <c r="AT280" s="504"/>
      <c r="AU280" s="142">
        <v>13</v>
      </c>
      <c r="AV280" s="416">
        <f t="shared" si="1197"/>
        <v>2.2000000000000002</v>
      </c>
      <c r="AW280" s="603" t="s">
        <v>1</v>
      </c>
      <c r="AX280" s="504">
        <f t="shared" si="1198"/>
        <v>2.2000000000000002</v>
      </c>
      <c r="AY280" s="384">
        <f t="shared" si="1199"/>
        <v>10.8</v>
      </c>
      <c r="AZ280" s="384">
        <f t="shared" si="1200"/>
        <v>0.3</v>
      </c>
      <c r="BA280" s="384">
        <f t="shared" si="1201"/>
        <v>2.6</v>
      </c>
      <c r="BB280" s="382">
        <f t="shared" si="1202"/>
        <v>15.69</v>
      </c>
      <c r="BC280" s="265">
        <f t="shared" si="1203"/>
        <v>0</v>
      </c>
      <c r="BD280" s="265">
        <f t="shared" si="1204"/>
        <v>117.38000000000002</v>
      </c>
      <c r="BE280" s="265">
        <f t="shared" si="1205"/>
        <v>27.48</v>
      </c>
      <c r="BF280" s="607">
        <f t="shared" si="1206"/>
        <v>2.35</v>
      </c>
      <c r="BG280" s="607">
        <f t="shared" si="1207"/>
        <v>0.8420000000000023</v>
      </c>
      <c r="BH280" s="607">
        <f t="shared" si="1208"/>
        <v>11.37</v>
      </c>
      <c r="BI280" s="607">
        <f t="shared" si="1209"/>
        <v>0.54</v>
      </c>
      <c r="BJ280" s="116">
        <f t="shared" si="1210"/>
        <v>62.3</v>
      </c>
      <c r="BK280" s="95"/>
    </row>
    <row r="281" spans="1:63" ht="14.25" x14ac:dyDescent="0.3">
      <c r="A281" s="144" t="s">
        <v>24033</v>
      </c>
      <c r="B281" s="379" t="s">
        <v>23695</v>
      </c>
      <c r="C281" s="145" t="s">
        <v>24058</v>
      </c>
      <c r="D281" s="416">
        <v>1.5</v>
      </c>
      <c r="E281" s="504" t="s">
        <v>1</v>
      </c>
      <c r="F281" s="504">
        <v>1.5</v>
      </c>
      <c r="G281" s="416" t="s">
        <v>25017</v>
      </c>
      <c r="H281" s="142">
        <v>32</v>
      </c>
      <c r="I281" s="143">
        <v>2.856500000000004</v>
      </c>
      <c r="J281" s="143">
        <v>2.8555000000000028</v>
      </c>
      <c r="K281" s="452">
        <v>0</v>
      </c>
      <c r="L281" s="382">
        <f t="shared" si="1169"/>
        <v>2.86</v>
      </c>
      <c r="M281" s="383">
        <f t="shared" si="1170"/>
        <v>0.15</v>
      </c>
      <c r="N281" s="383">
        <f t="shared" si="1171"/>
        <v>0.5</v>
      </c>
      <c r="O281" s="382">
        <f t="shared" si="1172"/>
        <v>3.51</v>
      </c>
      <c r="P281" s="382">
        <f t="shared" si="1173"/>
        <v>2.6</v>
      </c>
      <c r="Q281" s="385">
        <f t="shared" si="1174"/>
        <v>0</v>
      </c>
      <c r="R281" s="385">
        <f t="shared" si="1175"/>
        <v>124.8</v>
      </c>
      <c r="S281" s="385">
        <f t="shared" si="1176"/>
        <v>124.8</v>
      </c>
      <c r="T281" s="385">
        <f t="shared" si="1177"/>
        <v>42.43</v>
      </c>
      <c r="U281" s="385">
        <f t="shared" si="1178"/>
        <v>0</v>
      </c>
      <c r="V281" s="384">
        <f t="shared" si="1179"/>
        <v>256.64</v>
      </c>
      <c r="W281" s="726">
        <f t="shared" si="1180"/>
        <v>0</v>
      </c>
      <c r="X281" s="144" t="str">
        <f t="shared" si="1181"/>
        <v>JB23</v>
      </c>
      <c r="Y281" s="416">
        <f t="shared" si="1182"/>
        <v>2</v>
      </c>
      <c r="Z281" s="603" t="s">
        <v>1</v>
      </c>
      <c r="AA281" s="504">
        <f t="shared" si="1183"/>
        <v>2</v>
      </c>
      <c r="AB281" s="591">
        <f t="shared" si="1184"/>
        <v>2.856500000000004</v>
      </c>
      <c r="AC281" s="592">
        <f t="shared" si="1185"/>
        <v>0.15</v>
      </c>
      <c r="AD281" s="592">
        <f t="shared" si="1186"/>
        <v>0.15</v>
      </c>
      <c r="AE281" s="593">
        <f t="shared" si="1187"/>
        <v>3.16</v>
      </c>
      <c r="AF281" s="604">
        <f t="shared" si="1188"/>
        <v>3.1</v>
      </c>
      <c r="AG281" s="605">
        <f t="shared" si="1189"/>
        <v>0.6</v>
      </c>
      <c r="AH281" s="595">
        <f t="shared" si="1190"/>
        <v>0</v>
      </c>
      <c r="AI281" s="595">
        <f t="shared" si="1191"/>
        <v>2.79</v>
      </c>
      <c r="AJ281" s="595">
        <f t="shared" si="1192"/>
        <v>2.79</v>
      </c>
      <c r="AK281" s="595">
        <f t="shared" si="1193"/>
        <v>0.3</v>
      </c>
      <c r="AL281" s="595">
        <f t="shared" si="1194"/>
        <v>0</v>
      </c>
      <c r="AM281" s="596">
        <f t="shared" si="1195"/>
        <v>17.57</v>
      </c>
      <c r="AN281" s="732">
        <f t="shared" si="1196"/>
        <v>0</v>
      </c>
      <c r="AO281" s="144" t="s">
        <v>24033</v>
      </c>
      <c r="AP281" s="379" t="s">
        <v>23695</v>
      </c>
      <c r="AQ281" s="453" t="s">
        <v>24058</v>
      </c>
      <c r="AR281" s="416">
        <v>1.5</v>
      </c>
      <c r="AS281" s="504" t="s">
        <v>1</v>
      </c>
      <c r="AT281" s="504">
        <v>1.5</v>
      </c>
      <c r="AU281" s="142">
        <v>32</v>
      </c>
      <c r="AV281" s="416">
        <f t="shared" si="1197"/>
        <v>2.2000000000000002</v>
      </c>
      <c r="AW281" s="603" t="s">
        <v>1</v>
      </c>
      <c r="AX281" s="504">
        <f t="shared" si="1198"/>
        <v>2.2000000000000002</v>
      </c>
      <c r="AY281" s="384">
        <f t="shared" si="1199"/>
        <v>29.8</v>
      </c>
      <c r="AZ281" s="384">
        <f t="shared" si="1200"/>
        <v>0.5</v>
      </c>
      <c r="BA281" s="384">
        <f t="shared" si="1201"/>
        <v>2.6</v>
      </c>
      <c r="BB281" s="382">
        <f t="shared" si="1202"/>
        <v>0</v>
      </c>
      <c r="BC281" s="265">
        <f t="shared" si="1203"/>
        <v>38.74</v>
      </c>
      <c r="BD281" s="265">
        <f t="shared" si="1204"/>
        <v>297.91000000000003</v>
      </c>
      <c r="BE281" s="265">
        <f t="shared" si="1205"/>
        <v>96.55</v>
      </c>
      <c r="BF281" s="607">
        <f t="shared" si="1206"/>
        <v>2.356500000000004</v>
      </c>
      <c r="BG281" s="607">
        <f t="shared" si="1207"/>
        <v>0.85</v>
      </c>
      <c r="BH281" s="607">
        <f t="shared" si="1208"/>
        <v>11.41</v>
      </c>
      <c r="BI281" s="607">
        <f t="shared" si="1209"/>
        <v>0.54</v>
      </c>
      <c r="BJ281" s="116">
        <f t="shared" si="1210"/>
        <v>150.66999999999999</v>
      </c>
      <c r="BK281" s="95"/>
    </row>
    <row r="282" spans="1:63" ht="14.25" x14ac:dyDescent="0.3">
      <c r="A282" s="144" t="s">
        <v>24058</v>
      </c>
      <c r="B282" s="379" t="s">
        <v>23695</v>
      </c>
      <c r="C282" s="145" t="s">
        <v>24037</v>
      </c>
      <c r="D282" s="416">
        <v>1.5</v>
      </c>
      <c r="E282" s="504" t="s">
        <v>1</v>
      </c>
      <c r="F282" s="504">
        <v>1.5</v>
      </c>
      <c r="G282" s="416" t="s">
        <v>25017</v>
      </c>
      <c r="H282" s="142">
        <v>24</v>
      </c>
      <c r="I282" s="143">
        <v>2.8555000000000028</v>
      </c>
      <c r="J282" s="143">
        <v>2.9105000000000025</v>
      </c>
      <c r="K282" s="452">
        <v>0</v>
      </c>
      <c r="L282" s="382">
        <f t="shared" si="1169"/>
        <v>2.88</v>
      </c>
      <c r="M282" s="383">
        <f t="shared" si="1170"/>
        <v>0.15</v>
      </c>
      <c r="N282" s="383">
        <f t="shared" si="1171"/>
        <v>0.5</v>
      </c>
      <c r="O282" s="382">
        <f t="shared" si="1172"/>
        <v>3.53</v>
      </c>
      <c r="P282" s="382">
        <f t="shared" si="1173"/>
        <v>2.6</v>
      </c>
      <c r="Q282" s="385">
        <f t="shared" si="1174"/>
        <v>0</v>
      </c>
      <c r="R282" s="385">
        <f t="shared" si="1175"/>
        <v>93.6</v>
      </c>
      <c r="S282" s="385">
        <f t="shared" si="1176"/>
        <v>93.6</v>
      </c>
      <c r="T282" s="385">
        <f t="shared" si="1177"/>
        <v>33.07</v>
      </c>
      <c r="U282" s="385">
        <f t="shared" si="1178"/>
        <v>0</v>
      </c>
      <c r="V282" s="384">
        <f t="shared" si="1179"/>
        <v>193.44</v>
      </c>
      <c r="W282" s="726">
        <f t="shared" si="1180"/>
        <v>0</v>
      </c>
      <c r="X282" s="144" t="str">
        <f t="shared" si="1181"/>
        <v>JB24</v>
      </c>
      <c r="Y282" s="416">
        <f t="shared" si="1182"/>
        <v>2</v>
      </c>
      <c r="Z282" s="603" t="s">
        <v>1</v>
      </c>
      <c r="AA282" s="504">
        <f t="shared" si="1183"/>
        <v>2</v>
      </c>
      <c r="AB282" s="591">
        <f t="shared" si="1184"/>
        <v>2.8555000000000028</v>
      </c>
      <c r="AC282" s="592">
        <f t="shared" si="1185"/>
        <v>0.15</v>
      </c>
      <c r="AD282" s="592">
        <f t="shared" si="1186"/>
        <v>0.15</v>
      </c>
      <c r="AE282" s="593">
        <f t="shared" si="1187"/>
        <v>3.16</v>
      </c>
      <c r="AF282" s="604">
        <f t="shared" si="1188"/>
        <v>3.1</v>
      </c>
      <c r="AG282" s="605">
        <f t="shared" si="1189"/>
        <v>0.6</v>
      </c>
      <c r="AH282" s="595">
        <f t="shared" si="1190"/>
        <v>0</v>
      </c>
      <c r="AI282" s="595">
        <f t="shared" si="1191"/>
        <v>2.79</v>
      </c>
      <c r="AJ282" s="595">
        <f t="shared" si="1192"/>
        <v>2.79</v>
      </c>
      <c r="AK282" s="595">
        <f t="shared" si="1193"/>
        <v>0.3</v>
      </c>
      <c r="AL282" s="595">
        <f t="shared" si="1194"/>
        <v>0</v>
      </c>
      <c r="AM282" s="596">
        <f t="shared" si="1195"/>
        <v>17.57</v>
      </c>
      <c r="AN282" s="732">
        <f t="shared" si="1196"/>
        <v>0</v>
      </c>
      <c r="AO282" s="144" t="s">
        <v>24058</v>
      </c>
      <c r="AP282" s="379" t="s">
        <v>23695</v>
      </c>
      <c r="AQ282" s="453" t="s">
        <v>24037</v>
      </c>
      <c r="AR282" s="416">
        <v>1.5</v>
      </c>
      <c r="AS282" s="504" t="s">
        <v>1</v>
      </c>
      <c r="AT282" s="504">
        <v>1.5</v>
      </c>
      <c r="AU282" s="142">
        <v>24</v>
      </c>
      <c r="AV282" s="416">
        <f t="shared" si="1197"/>
        <v>2.2000000000000002</v>
      </c>
      <c r="AW282" s="603" t="s">
        <v>1</v>
      </c>
      <c r="AX282" s="504">
        <f t="shared" si="1198"/>
        <v>2.2000000000000002</v>
      </c>
      <c r="AY282" s="384">
        <f t="shared" si="1199"/>
        <v>21.8</v>
      </c>
      <c r="AZ282" s="384">
        <f t="shared" si="1200"/>
        <v>0.5</v>
      </c>
      <c r="BA282" s="384">
        <f t="shared" si="1201"/>
        <v>2.6</v>
      </c>
      <c r="BB282" s="382">
        <f t="shared" si="1202"/>
        <v>0</v>
      </c>
      <c r="BC282" s="265">
        <f t="shared" si="1203"/>
        <v>28.34</v>
      </c>
      <c r="BD282" s="265">
        <f t="shared" si="1204"/>
        <v>226.14999999999998</v>
      </c>
      <c r="BE282" s="265">
        <f t="shared" si="1205"/>
        <v>70.63</v>
      </c>
      <c r="BF282" s="607">
        <f t="shared" si="1206"/>
        <v>2.3555000000000028</v>
      </c>
      <c r="BG282" s="607">
        <f t="shared" si="1207"/>
        <v>0.85</v>
      </c>
      <c r="BH282" s="607">
        <f t="shared" si="1208"/>
        <v>11.4</v>
      </c>
      <c r="BI282" s="607">
        <f t="shared" si="1209"/>
        <v>0.54</v>
      </c>
      <c r="BJ282" s="116">
        <f t="shared" si="1210"/>
        <v>115.24</v>
      </c>
      <c r="BK282" s="95"/>
    </row>
    <row r="283" spans="1:63" ht="14.25" x14ac:dyDescent="0.3">
      <c r="A283" s="144" t="s">
        <v>24037</v>
      </c>
      <c r="B283" s="379" t="s">
        <v>23695</v>
      </c>
      <c r="C283" s="145" t="s">
        <v>24059</v>
      </c>
      <c r="D283" s="416">
        <v>1.5</v>
      </c>
      <c r="E283" s="504" t="s">
        <v>1</v>
      </c>
      <c r="F283" s="504">
        <v>1.5</v>
      </c>
      <c r="G283" s="416" t="s">
        <v>25017</v>
      </c>
      <c r="H283" s="142">
        <v>31</v>
      </c>
      <c r="I283" s="143">
        <v>2.9105000000000025</v>
      </c>
      <c r="J283" s="143">
        <v>3.0355000000000025</v>
      </c>
      <c r="K283" s="452">
        <v>0</v>
      </c>
      <c r="L283" s="382">
        <f t="shared" si="1169"/>
        <v>2.97</v>
      </c>
      <c r="M283" s="383">
        <f t="shared" si="1170"/>
        <v>0.15</v>
      </c>
      <c r="N283" s="383">
        <f t="shared" si="1171"/>
        <v>0.5</v>
      </c>
      <c r="O283" s="382">
        <f t="shared" si="1172"/>
        <v>3.62</v>
      </c>
      <c r="P283" s="382">
        <f t="shared" si="1173"/>
        <v>2.6</v>
      </c>
      <c r="Q283" s="385">
        <f t="shared" si="1174"/>
        <v>0</v>
      </c>
      <c r="R283" s="385">
        <f t="shared" si="1175"/>
        <v>120.9</v>
      </c>
      <c r="S283" s="385">
        <f t="shared" si="1176"/>
        <v>120.9</v>
      </c>
      <c r="T283" s="385">
        <f t="shared" si="1177"/>
        <v>49.97</v>
      </c>
      <c r="U283" s="385">
        <f t="shared" si="1178"/>
        <v>0</v>
      </c>
      <c r="V283" s="384">
        <f t="shared" si="1179"/>
        <v>255.44</v>
      </c>
      <c r="W283" s="726">
        <f t="shared" si="1180"/>
        <v>0</v>
      </c>
      <c r="X283" s="144" t="str">
        <f t="shared" si="1181"/>
        <v>JB25</v>
      </c>
      <c r="Y283" s="416">
        <f t="shared" si="1182"/>
        <v>2</v>
      </c>
      <c r="Z283" s="603" t="s">
        <v>1</v>
      </c>
      <c r="AA283" s="504">
        <f t="shared" si="1183"/>
        <v>2</v>
      </c>
      <c r="AB283" s="591">
        <f t="shared" si="1184"/>
        <v>2.9105000000000025</v>
      </c>
      <c r="AC283" s="592">
        <f t="shared" si="1185"/>
        <v>0.15</v>
      </c>
      <c r="AD283" s="592">
        <f t="shared" si="1186"/>
        <v>0.15</v>
      </c>
      <c r="AE283" s="593">
        <f t="shared" si="1187"/>
        <v>3.21</v>
      </c>
      <c r="AF283" s="604">
        <f t="shared" si="1188"/>
        <v>3.1</v>
      </c>
      <c r="AG283" s="605">
        <f t="shared" si="1189"/>
        <v>0.6</v>
      </c>
      <c r="AH283" s="595">
        <f t="shared" si="1190"/>
        <v>0</v>
      </c>
      <c r="AI283" s="595">
        <f t="shared" si="1191"/>
        <v>2.79</v>
      </c>
      <c r="AJ283" s="595">
        <f t="shared" si="1192"/>
        <v>2.79</v>
      </c>
      <c r="AK283" s="595">
        <f t="shared" si="1193"/>
        <v>0.39</v>
      </c>
      <c r="AL283" s="595">
        <f t="shared" si="1194"/>
        <v>0</v>
      </c>
      <c r="AM283" s="596">
        <f t="shared" si="1195"/>
        <v>17.809999999999999</v>
      </c>
      <c r="AN283" s="732">
        <f t="shared" si="1196"/>
        <v>0</v>
      </c>
      <c r="AO283" s="144" t="s">
        <v>24037</v>
      </c>
      <c r="AP283" s="379" t="s">
        <v>23695</v>
      </c>
      <c r="AQ283" s="453" t="s">
        <v>24059</v>
      </c>
      <c r="AR283" s="416">
        <v>1.5</v>
      </c>
      <c r="AS283" s="504" t="s">
        <v>1</v>
      </c>
      <c r="AT283" s="504">
        <v>1.5</v>
      </c>
      <c r="AU283" s="142">
        <v>31</v>
      </c>
      <c r="AV283" s="416">
        <f t="shared" si="1197"/>
        <v>2.2000000000000002</v>
      </c>
      <c r="AW283" s="603" t="s">
        <v>1</v>
      </c>
      <c r="AX283" s="504">
        <f t="shared" si="1198"/>
        <v>2.2000000000000002</v>
      </c>
      <c r="AY283" s="384">
        <f t="shared" si="1199"/>
        <v>28.8</v>
      </c>
      <c r="AZ283" s="384">
        <f t="shared" si="1200"/>
        <v>0.5</v>
      </c>
      <c r="BA283" s="384">
        <f t="shared" si="1201"/>
        <v>2.6</v>
      </c>
      <c r="BB283" s="382">
        <f t="shared" si="1202"/>
        <v>0</v>
      </c>
      <c r="BC283" s="265">
        <f t="shared" si="1203"/>
        <v>37.44</v>
      </c>
      <c r="BD283" s="265">
        <f t="shared" si="1204"/>
        <v>297.74</v>
      </c>
      <c r="BE283" s="265">
        <f t="shared" si="1205"/>
        <v>93.31</v>
      </c>
      <c r="BF283" s="607">
        <f t="shared" si="1206"/>
        <v>2.4105000000000025</v>
      </c>
      <c r="BG283" s="607">
        <f t="shared" si="1207"/>
        <v>0.85</v>
      </c>
      <c r="BH283" s="607">
        <f t="shared" si="1208"/>
        <v>11.67</v>
      </c>
      <c r="BI283" s="607">
        <f t="shared" si="1209"/>
        <v>0.54</v>
      </c>
      <c r="BJ283" s="116">
        <f t="shared" si="1210"/>
        <v>154.78</v>
      </c>
      <c r="BK283" s="95"/>
    </row>
    <row r="284" spans="1:63" ht="14.25" x14ac:dyDescent="0.3">
      <c r="A284" s="144" t="s">
        <v>24059</v>
      </c>
      <c r="B284" s="379" t="s">
        <v>23695</v>
      </c>
      <c r="C284" s="145" t="s">
        <v>24060</v>
      </c>
      <c r="D284" s="416">
        <v>1.5</v>
      </c>
      <c r="E284" s="504" t="s">
        <v>1</v>
      </c>
      <c r="F284" s="504">
        <v>1.5</v>
      </c>
      <c r="G284" s="416" t="s">
        <v>25017</v>
      </c>
      <c r="H284" s="142">
        <v>31</v>
      </c>
      <c r="I284" s="143">
        <v>3.0355000000000025</v>
      </c>
      <c r="J284" s="143">
        <v>3.1595000000000013</v>
      </c>
      <c r="K284" s="452">
        <v>0</v>
      </c>
      <c r="L284" s="382">
        <f t="shared" si="1169"/>
        <v>3.1</v>
      </c>
      <c r="M284" s="383">
        <f t="shared" si="1170"/>
        <v>0.15</v>
      </c>
      <c r="N284" s="383">
        <f t="shared" si="1171"/>
        <v>0.5</v>
      </c>
      <c r="O284" s="382">
        <f t="shared" si="1172"/>
        <v>3.75</v>
      </c>
      <c r="P284" s="382">
        <f t="shared" si="1173"/>
        <v>2.6</v>
      </c>
      <c r="Q284" s="385">
        <f t="shared" si="1174"/>
        <v>0</v>
      </c>
      <c r="R284" s="385">
        <f t="shared" si="1175"/>
        <v>120.9</v>
      </c>
      <c r="S284" s="385">
        <f t="shared" si="1176"/>
        <v>120.9</v>
      </c>
      <c r="T284" s="385">
        <f t="shared" si="1177"/>
        <v>60.45</v>
      </c>
      <c r="U284" s="385">
        <f t="shared" si="1178"/>
        <v>0</v>
      </c>
      <c r="V284" s="384">
        <f t="shared" si="1179"/>
        <v>263.5</v>
      </c>
      <c r="W284" s="726">
        <f t="shared" si="1180"/>
        <v>0</v>
      </c>
      <c r="X284" s="144" t="str">
        <f t="shared" si="1181"/>
        <v>JB26</v>
      </c>
      <c r="Y284" s="416">
        <f t="shared" si="1182"/>
        <v>2</v>
      </c>
      <c r="Z284" s="603" t="s">
        <v>1</v>
      </c>
      <c r="AA284" s="504">
        <f t="shared" si="1183"/>
        <v>2</v>
      </c>
      <c r="AB284" s="591">
        <f t="shared" si="1184"/>
        <v>3.0355000000000025</v>
      </c>
      <c r="AC284" s="592">
        <f t="shared" si="1185"/>
        <v>0.15</v>
      </c>
      <c r="AD284" s="592">
        <f t="shared" si="1186"/>
        <v>0.15</v>
      </c>
      <c r="AE284" s="593">
        <f t="shared" si="1187"/>
        <v>3.34</v>
      </c>
      <c r="AF284" s="604">
        <f t="shared" si="1188"/>
        <v>3.2</v>
      </c>
      <c r="AG284" s="605">
        <f t="shared" si="1189"/>
        <v>0.6</v>
      </c>
      <c r="AH284" s="595">
        <f t="shared" si="1190"/>
        <v>0</v>
      </c>
      <c r="AI284" s="595">
        <f t="shared" si="1191"/>
        <v>2.88</v>
      </c>
      <c r="AJ284" s="595">
        <f t="shared" si="1192"/>
        <v>2.88</v>
      </c>
      <c r="AK284" s="595">
        <f t="shared" si="1193"/>
        <v>0.65</v>
      </c>
      <c r="AL284" s="595">
        <f t="shared" si="1194"/>
        <v>0</v>
      </c>
      <c r="AM284" s="596">
        <f t="shared" si="1195"/>
        <v>18.43</v>
      </c>
      <c r="AN284" s="732">
        <f t="shared" si="1196"/>
        <v>0</v>
      </c>
      <c r="AO284" s="144" t="s">
        <v>24059</v>
      </c>
      <c r="AP284" s="379" t="s">
        <v>23695</v>
      </c>
      <c r="AQ284" s="453" t="s">
        <v>24060</v>
      </c>
      <c r="AR284" s="416">
        <v>1.5</v>
      </c>
      <c r="AS284" s="504" t="s">
        <v>1</v>
      </c>
      <c r="AT284" s="504">
        <v>1.5</v>
      </c>
      <c r="AU284" s="142">
        <v>31</v>
      </c>
      <c r="AV284" s="416">
        <f t="shared" si="1197"/>
        <v>2.2000000000000002</v>
      </c>
      <c r="AW284" s="603" t="s">
        <v>1</v>
      </c>
      <c r="AX284" s="504">
        <f t="shared" si="1198"/>
        <v>2.2000000000000002</v>
      </c>
      <c r="AY284" s="384">
        <f t="shared" si="1199"/>
        <v>28.8</v>
      </c>
      <c r="AZ284" s="384">
        <f t="shared" si="1200"/>
        <v>0.5</v>
      </c>
      <c r="BA284" s="384">
        <f t="shared" si="1201"/>
        <v>2.6</v>
      </c>
      <c r="BB284" s="382">
        <f t="shared" si="1202"/>
        <v>0</v>
      </c>
      <c r="BC284" s="265">
        <f t="shared" si="1203"/>
        <v>37.44</v>
      </c>
      <c r="BD284" s="265">
        <f t="shared" si="1204"/>
        <v>308.65999999999997</v>
      </c>
      <c r="BE284" s="265">
        <f t="shared" si="1205"/>
        <v>93.31</v>
      </c>
      <c r="BF284" s="607">
        <f t="shared" si="1206"/>
        <v>2.5355000000000025</v>
      </c>
      <c r="BG284" s="607">
        <f t="shared" si="1207"/>
        <v>0.85</v>
      </c>
      <c r="BH284" s="607">
        <f t="shared" si="1208"/>
        <v>12.27</v>
      </c>
      <c r="BI284" s="607">
        <f t="shared" si="1209"/>
        <v>0.54</v>
      </c>
      <c r="BJ284" s="116">
        <f t="shared" si="1210"/>
        <v>165.1</v>
      </c>
      <c r="BK284" s="95"/>
    </row>
    <row r="285" spans="1:63" ht="14.25" x14ac:dyDescent="0.3">
      <c r="A285" s="144" t="s">
        <v>24060</v>
      </c>
      <c r="B285" s="379" t="s">
        <v>23695</v>
      </c>
      <c r="C285" s="145" t="s">
        <v>24061</v>
      </c>
      <c r="D285" s="416">
        <v>1.5</v>
      </c>
      <c r="E285" s="504" t="s">
        <v>1</v>
      </c>
      <c r="F285" s="504">
        <v>1.5</v>
      </c>
      <c r="G285" s="416" t="s">
        <v>25017</v>
      </c>
      <c r="H285" s="142">
        <v>26</v>
      </c>
      <c r="I285" s="143">
        <v>3.1595000000000013</v>
      </c>
      <c r="J285" s="143">
        <v>2.491500000000002</v>
      </c>
      <c r="K285" s="452">
        <v>0</v>
      </c>
      <c r="L285" s="382">
        <f t="shared" si="1169"/>
        <v>2.83</v>
      </c>
      <c r="M285" s="383">
        <f t="shared" si="1170"/>
        <v>0.15</v>
      </c>
      <c r="N285" s="383">
        <f t="shared" si="1171"/>
        <v>0.5</v>
      </c>
      <c r="O285" s="382">
        <f t="shared" si="1172"/>
        <v>3.48</v>
      </c>
      <c r="P285" s="382">
        <f t="shared" si="1173"/>
        <v>2.6</v>
      </c>
      <c r="Q285" s="385">
        <f t="shared" si="1174"/>
        <v>0</v>
      </c>
      <c r="R285" s="385">
        <f t="shared" si="1175"/>
        <v>101.4</v>
      </c>
      <c r="S285" s="385">
        <f t="shared" si="1176"/>
        <v>101.4</v>
      </c>
      <c r="T285" s="385">
        <f t="shared" si="1177"/>
        <v>32.450000000000003</v>
      </c>
      <c r="U285" s="385">
        <f t="shared" si="1178"/>
        <v>0</v>
      </c>
      <c r="V285" s="384">
        <f t="shared" si="1179"/>
        <v>206.96</v>
      </c>
      <c r="W285" s="726">
        <f t="shared" si="1180"/>
        <v>0</v>
      </c>
      <c r="X285" s="144" t="str">
        <f t="shared" si="1181"/>
        <v>JB27</v>
      </c>
      <c r="Y285" s="416">
        <f t="shared" si="1182"/>
        <v>2</v>
      </c>
      <c r="Z285" s="603" t="s">
        <v>1</v>
      </c>
      <c r="AA285" s="504">
        <f t="shared" si="1183"/>
        <v>2</v>
      </c>
      <c r="AB285" s="591">
        <f t="shared" si="1184"/>
        <v>3.1595000000000013</v>
      </c>
      <c r="AC285" s="592">
        <f t="shared" si="1185"/>
        <v>0.15</v>
      </c>
      <c r="AD285" s="592">
        <f t="shared" si="1186"/>
        <v>0.15</v>
      </c>
      <c r="AE285" s="593">
        <f t="shared" si="1187"/>
        <v>3.46</v>
      </c>
      <c r="AF285" s="604">
        <f t="shared" si="1188"/>
        <v>3.2</v>
      </c>
      <c r="AG285" s="605">
        <f t="shared" si="1189"/>
        <v>0.6</v>
      </c>
      <c r="AH285" s="595">
        <f t="shared" si="1190"/>
        <v>0</v>
      </c>
      <c r="AI285" s="595">
        <f t="shared" si="1191"/>
        <v>2.88</v>
      </c>
      <c r="AJ285" s="595">
        <f t="shared" si="1192"/>
        <v>2.88</v>
      </c>
      <c r="AK285" s="595">
        <f t="shared" si="1193"/>
        <v>0.88</v>
      </c>
      <c r="AL285" s="595">
        <f t="shared" si="1194"/>
        <v>0</v>
      </c>
      <c r="AM285" s="596">
        <f t="shared" si="1195"/>
        <v>19.010000000000002</v>
      </c>
      <c r="AN285" s="732">
        <f t="shared" si="1196"/>
        <v>0</v>
      </c>
      <c r="AO285" s="144" t="s">
        <v>24060</v>
      </c>
      <c r="AP285" s="379" t="s">
        <v>23695</v>
      </c>
      <c r="AQ285" s="453" t="s">
        <v>24061</v>
      </c>
      <c r="AR285" s="416">
        <v>1.5</v>
      </c>
      <c r="AS285" s="504" t="s">
        <v>1</v>
      </c>
      <c r="AT285" s="504">
        <v>1.5</v>
      </c>
      <c r="AU285" s="142">
        <v>26</v>
      </c>
      <c r="AV285" s="416">
        <f t="shared" si="1197"/>
        <v>2.2000000000000002</v>
      </c>
      <c r="AW285" s="603" t="s">
        <v>1</v>
      </c>
      <c r="AX285" s="504">
        <f t="shared" si="1198"/>
        <v>2.2000000000000002</v>
      </c>
      <c r="AY285" s="384">
        <f t="shared" si="1199"/>
        <v>23.8</v>
      </c>
      <c r="AZ285" s="384">
        <f t="shared" si="1200"/>
        <v>0.5</v>
      </c>
      <c r="BA285" s="384">
        <f t="shared" si="1201"/>
        <v>2.6</v>
      </c>
      <c r="BB285" s="382">
        <f t="shared" si="1202"/>
        <v>0</v>
      </c>
      <c r="BC285" s="265">
        <f t="shared" si="1203"/>
        <v>30.94</v>
      </c>
      <c r="BD285" s="265">
        <f t="shared" si="1204"/>
        <v>241.89</v>
      </c>
      <c r="BE285" s="265">
        <f t="shared" si="1205"/>
        <v>77.11</v>
      </c>
      <c r="BF285" s="607">
        <f t="shared" si="1206"/>
        <v>2.6595000000000013</v>
      </c>
      <c r="BG285" s="607">
        <f t="shared" si="1207"/>
        <v>0.85</v>
      </c>
      <c r="BH285" s="607">
        <f t="shared" si="1208"/>
        <v>12.87</v>
      </c>
      <c r="BI285" s="607">
        <f t="shared" si="1209"/>
        <v>0.54</v>
      </c>
      <c r="BJ285" s="116">
        <f t="shared" si="1210"/>
        <v>120.43</v>
      </c>
      <c r="BK285" s="95"/>
    </row>
    <row r="286" spans="1:63" ht="14.25" x14ac:dyDescent="0.3">
      <c r="A286" s="144" t="s">
        <v>24061</v>
      </c>
      <c r="B286" s="379" t="s">
        <v>23695</v>
      </c>
      <c r="C286" s="145" t="s">
        <v>24062</v>
      </c>
      <c r="D286" s="416">
        <v>2.5</v>
      </c>
      <c r="E286" s="504" t="s">
        <v>1</v>
      </c>
      <c r="F286" s="504">
        <v>1.5</v>
      </c>
      <c r="G286" s="416" t="s">
        <v>25017</v>
      </c>
      <c r="H286" s="142">
        <v>40</v>
      </c>
      <c r="I286" s="143">
        <v>2.491500000000002</v>
      </c>
      <c r="J286" s="143">
        <v>1.9465000000000003</v>
      </c>
      <c r="K286" s="452">
        <v>0</v>
      </c>
      <c r="L286" s="382">
        <f t="shared" si="1169"/>
        <v>2.2200000000000002</v>
      </c>
      <c r="M286" s="383">
        <f t="shared" si="1170"/>
        <v>0.15</v>
      </c>
      <c r="N286" s="383">
        <f t="shared" si="1171"/>
        <v>0.5</v>
      </c>
      <c r="O286" s="382">
        <f t="shared" si="1172"/>
        <v>2.87</v>
      </c>
      <c r="P286" s="382">
        <f t="shared" si="1173"/>
        <v>3.5</v>
      </c>
      <c r="Q286" s="385">
        <f t="shared" si="1174"/>
        <v>0</v>
      </c>
      <c r="R286" s="385">
        <f t="shared" si="1175"/>
        <v>210</v>
      </c>
      <c r="S286" s="385">
        <f t="shared" si="1176"/>
        <v>191.8</v>
      </c>
      <c r="T286" s="385">
        <f t="shared" si="1177"/>
        <v>0</v>
      </c>
      <c r="U286" s="385">
        <f t="shared" si="1178"/>
        <v>0</v>
      </c>
      <c r="V286" s="384">
        <f t="shared" si="1179"/>
        <v>269.60000000000002</v>
      </c>
      <c r="W286" s="726">
        <f t="shared" si="1180"/>
        <v>0</v>
      </c>
      <c r="X286" s="144" t="str">
        <f t="shared" si="1181"/>
        <v>JB28</v>
      </c>
      <c r="Y286" s="416" t="str">
        <f t="shared" si="1182"/>
        <v>--</v>
      </c>
      <c r="Z286" s="603" t="s">
        <v>1</v>
      </c>
      <c r="AA286" s="504" t="str">
        <f t="shared" si="1183"/>
        <v>--</v>
      </c>
      <c r="AB286" s="591" t="str">
        <f t="shared" si="1184"/>
        <v>--</v>
      </c>
      <c r="AC286" s="592" t="str">
        <f t="shared" si="1185"/>
        <v>--</v>
      </c>
      <c r="AD286" s="592" t="str">
        <f t="shared" si="1186"/>
        <v>--</v>
      </c>
      <c r="AE286" s="593" t="str">
        <f t="shared" si="1187"/>
        <v>--</v>
      </c>
      <c r="AF286" s="604" t="str">
        <f t="shared" si="1188"/>
        <v>--</v>
      </c>
      <c r="AG286" s="605" t="str">
        <f t="shared" si="1189"/>
        <v>--</v>
      </c>
      <c r="AH286" s="595" t="str">
        <f t="shared" si="1190"/>
        <v>--</v>
      </c>
      <c r="AI286" s="595" t="str">
        <f t="shared" si="1191"/>
        <v>--</v>
      </c>
      <c r="AJ286" s="595" t="str">
        <f t="shared" si="1192"/>
        <v>--</v>
      </c>
      <c r="AK286" s="595" t="str">
        <f t="shared" si="1193"/>
        <v>--</v>
      </c>
      <c r="AL286" s="595" t="str">
        <f t="shared" si="1194"/>
        <v>--</v>
      </c>
      <c r="AM286" s="596" t="str">
        <f t="shared" si="1195"/>
        <v>--</v>
      </c>
      <c r="AN286" s="732" t="str">
        <f t="shared" si="1196"/>
        <v>--</v>
      </c>
      <c r="AO286" s="144" t="s">
        <v>24061</v>
      </c>
      <c r="AP286" s="379" t="s">
        <v>23695</v>
      </c>
      <c r="AQ286" s="453" t="s">
        <v>24062</v>
      </c>
      <c r="AR286" s="416">
        <v>2.5</v>
      </c>
      <c r="AS286" s="504" t="s">
        <v>1</v>
      </c>
      <c r="AT286" s="504">
        <v>1.5</v>
      </c>
      <c r="AU286" s="142">
        <v>40</v>
      </c>
      <c r="AV286" s="416" t="str">
        <f t="shared" si="1197"/>
        <v>--</v>
      </c>
      <c r="AW286" s="603" t="s">
        <v>1</v>
      </c>
      <c r="AX286" s="504" t="str">
        <f t="shared" si="1198"/>
        <v>--</v>
      </c>
      <c r="AY286" s="384">
        <f t="shared" si="1199"/>
        <v>40</v>
      </c>
      <c r="AZ286" s="384">
        <f t="shared" si="1200"/>
        <v>0.5</v>
      </c>
      <c r="BA286" s="384">
        <f t="shared" si="1201"/>
        <v>3.5</v>
      </c>
      <c r="BB286" s="382">
        <f t="shared" si="1202"/>
        <v>0</v>
      </c>
      <c r="BC286" s="265">
        <f t="shared" si="1203"/>
        <v>70</v>
      </c>
      <c r="BD286" s="265">
        <f t="shared" si="1204"/>
        <v>401.8</v>
      </c>
      <c r="BE286" s="265">
        <f t="shared" si="1205"/>
        <v>201.6</v>
      </c>
      <c r="BF286" s="607">
        <f t="shared" si="1206"/>
        <v>2.35</v>
      </c>
      <c r="BG286" s="607">
        <f t="shared" si="1207"/>
        <v>0.73150000000000204</v>
      </c>
      <c r="BH286" s="607">
        <f t="shared" si="1208"/>
        <v>4.58</v>
      </c>
      <c r="BI286" s="607">
        <f t="shared" si="1209"/>
        <v>0.47</v>
      </c>
      <c r="BJ286" s="116">
        <f t="shared" si="1210"/>
        <v>125.15</v>
      </c>
      <c r="BK286" s="95"/>
    </row>
    <row r="287" spans="1:63" ht="14.25" x14ac:dyDescent="0.3">
      <c r="A287" s="144" t="s">
        <v>24062</v>
      </c>
      <c r="B287" s="379" t="s">
        <v>23695</v>
      </c>
      <c r="C287" s="145" t="s">
        <v>24063</v>
      </c>
      <c r="D287" s="416">
        <v>2.5</v>
      </c>
      <c r="E287" s="504" t="s">
        <v>1</v>
      </c>
      <c r="F287" s="504">
        <v>1.5</v>
      </c>
      <c r="G287" s="416" t="s">
        <v>25017</v>
      </c>
      <c r="H287" s="142">
        <v>34</v>
      </c>
      <c r="I287" s="143">
        <v>1.9465000000000003</v>
      </c>
      <c r="J287" s="143">
        <v>1.9216999999999977</v>
      </c>
      <c r="K287" s="452">
        <v>0</v>
      </c>
      <c r="L287" s="382">
        <f t="shared" si="1169"/>
        <v>1.93</v>
      </c>
      <c r="M287" s="383">
        <f t="shared" si="1170"/>
        <v>0.15</v>
      </c>
      <c r="N287" s="383">
        <f t="shared" si="1171"/>
        <v>0.5</v>
      </c>
      <c r="O287" s="382">
        <f t="shared" si="1172"/>
        <v>2.58</v>
      </c>
      <c r="P287" s="382">
        <f t="shared" si="1173"/>
        <v>3.5</v>
      </c>
      <c r="Q287" s="385">
        <f t="shared" si="1174"/>
        <v>0</v>
      </c>
      <c r="R287" s="385">
        <f t="shared" si="1175"/>
        <v>178.5</v>
      </c>
      <c r="S287" s="385">
        <f t="shared" si="1176"/>
        <v>128.52000000000001</v>
      </c>
      <c r="T287" s="385">
        <f t="shared" si="1177"/>
        <v>0</v>
      </c>
      <c r="U287" s="385">
        <f t="shared" si="1178"/>
        <v>0</v>
      </c>
      <c r="V287" s="384">
        <f t="shared" si="1179"/>
        <v>209.44</v>
      </c>
      <c r="W287" s="726">
        <f t="shared" si="1180"/>
        <v>0</v>
      </c>
      <c r="X287" s="144" t="str">
        <f t="shared" si="1181"/>
        <v>JB29</v>
      </c>
      <c r="Y287" s="416" t="str">
        <f t="shared" si="1182"/>
        <v>--</v>
      </c>
      <c r="Z287" s="603" t="s">
        <v>1</v>
      </c>
      <c r="AA287" s="504" t="str">
        <f t="shared" si="1183"/>
        <v>--</v>
      </c>
      <c r="AB287" s="591" t="str">
        <f t="shared" si="1184"/>
        <v>--</v>
      </c>
      <c r="AC287" s="592" t="str">
        <f t="shared" si="1185"/>
        <v>--</v>
      </c>
      <c r="AD287" s="592" t="str">
        <f t="shared" si="1186"/>
        <v>--</v>
      </c>
      <c r="AE287" s="593" t="str">
        <f t="shared" si="1187"/>
        <v>--</v>
      </c>
      <c r="AF287" s="604" t="str">
        <f t="shared" si="1188"/>
        <v>--</v>
      </c>
      <c r="AG287" s="605" t="str">
        <f t="shared" si="1189"/>
        <v>--</v>
      </c>
      <c r="AH287" s="595" t="str">
        <f t="shared" si="1190"/>
        <v>--</v>
      </c>
      <c r="AI287" s="595" t="str">
        <f t="shared" si="1191"/>
        <v>--</v>
      </c>
      <c r="AJ287" s="595" t="str">
        <f t="shared" si="1192"/>
        <v>--</v>
      </c>
      <c r="AK287" s="595" t="str">
        <f t="shared" si="1193"/>
        <v>--</v>
      </c>
      <c r="AL287" s="595" t="str">
        <f t="shared" si="1194"/>
        <v>--</v>
      </c>
      <c r="AM287" s="596" t="str">
        <f t="shared" si="1195"/>
        <v>--</v>
      </c>
      <c r="AN287" s="732" t="str">
        <f t="shared" si="1196"/>
        <v>--</v>
      </c>
      <c r="AO287" s="144" t="s">
        <v>24062</v>
      </c>
      <c r="AP287" s="379" t="s">
        <v>23695</v>
      </c>
      <c r="AQ287" s="453" t="s">
        <v>24063</v>
      </c>
      <c r="AR287" s="416">
        <v>2.5</v>
      </c>
      <c r="AS287" s="504" t="s">
        <v>1</v>
      </c>
      <c r="AT287" s="504">
        <v>1.5</v>
      </c>
      <c r="AU287" s="142">
        <v>34</v>
      </c>
      <c r="AV287" s="416" t="str">
        <f t="shared" si="1197"/>
        <v>--</v>
      </c>
      <c r="AW287" s="603" t="s">
        <v>1</v>
      </c>
      <c r="AX287" s="504" t="str">
        <f t="shared" si="1198"/>
        <v>--</v>
      </c>
      <c r="AY287" s="384">
        <f t="shared" si="1199"/>
        <v>34</v>
      </c>
      <c r="AZ287" s="384">
        <f t="shared" si="1200"/>
        <v>0.5</v>
      </c>
      <c r="BA287" s="384">
        <f t="shared" si="1201"/>
        <v>3.5</v>
      </c>
      <c r="BB287" s="382">
        <f t="shared" si="1202"/>
        <v>0</v>
      </c>
      <c r="BC287" s="265">
        <f t="shared" si="1203"/>
        <v>59.5</v>
      </c>
      <c r="BD287" s="265">
        <f t="shared" si="1204"/>
        <v>307.02</v>
      </c>
      <c r="BE287" s="265">
        <f t="shared" si="1205"/>
        <v>171.36</v>
      </c>
      <c r="BF287" s="607">
        <f t="shared" si="1206"/>
        <v>2.2465000000000002</v>
      </c>
      <c r="BG287" s="607">
        <f t="shared" si="1207"/>
        <v>0.18650000000000033</v>
      </c>
      <c r="BH287" s="607">
        <f t="shared" si="1208"/>
        <v>1.17</v>
      </c>
      <c r="BI287" s="607">
        <f t="shared" si="1209"/>
        <v>0.12</v>
      </c>
      <c r="BJ287" s="116">
        <f t="shared" si="1210"/>
        <v>74.87</v>
      </c>
      <c r="BK287" s="95"/>
    </row>
    <row r="288" spans="1:63" ht="14.25" x14ac:dyDescent="0.3">
      <c r="A288" s="144" t="s">
        <v>24063</v>
      </c>
      <c r="B288" s="379" t="s">
        <v>23695</v>
      </c>
      <c r="C288" s="145" t="s">
        <v>24064</v>
      </c>
      <c r="D288" s="416">
        <v>2.5</v>
      </c>
      <c r="E288" s="504" t="s">
        <v>1</v>
      </c>
      <c r="F288" s="504">
        <v>1.5</v>
      </c>
      <c r="G288" s="416" t="s">
        <v>25017</v>
      </c>
      <c r="H288" s="142">
        <v>26</v>
      </c>
      <c r="I288" s="143">
        <v>1.9216999999999977</v>
      </c>
      <c r="J288" s="143">
        <v>1.8505000000000003</v>
      </c>
      <c r="K288" s="452">
        <v>0</v>
      </c>
      <c r="L288" s="382">
        <f t="shared" si="1169"/>
        <v>1.89</v>
      </c>
      <c r="M288" s="383">
        <f t="shared" si="1170"/>
        <v>0.15</v>
      </c>
      <c r="N288" s="383">
        <f t="shared" si="1171"/>
        <v>0.5</v>
      </c>
      <c r="O288" s="382">
        <f t="shared" si="1172"/>
        <v>2.54</v>
      </c>
      <c r="P288" s="382">
        <f t="shared" si="1173"/>
        <v>3.5</v>
      </c>
      <c r="Q288" s="385">
        <f t="shared" si="1174"/>
        <v>0</v>
      </c>
      <c r="R288" s="385">
        <f t="shared" si="1175"/>
        <v>136.5</v>
      </c>
      <c r="S288" s="385">
        <f t="shared" si="1176"/>
        <v>94.64</v>
      </c>
      <c r="T288" s="385">
        <f t="shared" si="1177"/>
        <v>0</v>
      </c>
      <c r="U288" s="385">
        <f t="shared" si="1178"/>
        <v>0</v>
      </c>
      <c r="V288" s="384">
        <f t="shared" si="1179"/>
        <v>158.08000000000001</v>
      </c>
      <c r="W288" s="726">
        <f t="shared" si="1180"/>
        <v>0</v>
      </c>
      <c r="X288" s="144" t="str">
        <f t="shared" si="1181"/>
        <v>JB30</v>
      </c>
      <c r="Y288" s="416" t="str">
        <f t="shared" si="1182"/>
        <v>--</v>
      </c>
      <c r="Z288" s="603" t="s">
        <v>1</v>
      </c>
      <c r="AA288" s="504" t="str">
        <f t="shared" si="1183"/>
        <v>--</v>
      </c>
      <c r="AB288" s="591" t="str">
        <f t="shared" si="1184"/>
        <v>--</v>
      </c>
      <c r="AC288" s="592" t="str">
        <f t="shared" si="1185"/>
        <v>--</v>
      </c>
      <c r="AD288" s="592" t="str">
        <f t="shared" si="1186"/>
        <v>--</v>
      </c>
      <c r="AE288" s="593" t="str">
        <f t="shared" si="1187"/>
        <v>--</v>
      </c>
      <c r="AF288" s="604" t="str">
        <f t="shared" si="1188"/>
        <v>--</v>
      </c>
      <c r="AG288" s="605" t="str">
        <f t="shared" si="1189"/>
        <v>--</v>
      </c>
      <c r="AH288" s="595" t="str">
        <f t="shared" si="1190"/>
        <v>--</v>
      </c>
      <c r="AI288" s="595" t="str">
        <f t="shared" si="1191"/>
        <v>--</v>
      </c>
      <c r="AJ288" s="595" t="str">
        <f t="shared" si="1192"/>
        <v>--</v>
      </c>
      <c r="AK288" s="595" t="str">
        <f t="shared" si="1193"/>
        <v>--</v>
      </c>
      <c r="AL288" s="595" t="str">
        <f t="shared" si="1194"/>
        <v>--</v>
      </c>
      <c r="AM288" s="596" t="str">
        <f t="shared" si="1195"/>
        <v>--</v>
      </c>
      <c r="AN288" s="732" t="str">
        <f t="shared" si="1196"/>
        <v>--</v>
      </c>
      <c r="AO288" s="144" t="s">
        <v>24063</v>
      </c>
      <c r="AP288" s="379" t="s">
        <v>23695</v>
      </c>
      <c r="AQ288" s="453" t="s">
        <v>24064</v>
      </c>
      <c r="AR288" s="416">
        <v>2.5</v>
      </c>
      <c r="AS288" s="504" t="s">
        <v>1</v>
      </c>
      <c r="AT288" s="504">
        <v>1.5</v>
      </c>
      <c r="AU288" s="142">
        <v>26</v>
      </c>
      <c r="AV288" s="416" t="str">
        <f t="shared" si="1197"/>
        <v>--</v>
      </c>
      <c r="AW288" s="603" t="s">
        <v>1</v>
      </c>
      <c r="AX288" s="504" t="str">
        <f t="shared" si="1198"/>
        <v>--</v>
      </c>
      <c r="AY288" s="384">
        <f t="shared" si="1199"/>
        <v>26</v>
      </c>
      <c r="AZ288" s="384">
        <f t="shared" si="1200"/>
        <v>0.5</v>
      </c>
      <c r="BA288" s="384">
        <f t="shared" si="1201"/>
        <v>3.5</v>
      </c>
      <c r="BB288" s="382">
        <f t="shared" si="1202"/>
        <v>0</v>
      </c>
      <c r="BC288" s="265">
        <f t="shared" si="1203"/>
        <v>45.5</v>
      </c>
      <c r="BD288" s="265">
        <f t="shared" si="1204"/>
        <v>231.14</v>
      </c>
      <c r="BE288" s="265">
        <f t="shared" si="1205"/>
        <v>131.04</v>
      </c>
      <c r="BF288" s="607">
        <f t="shared" si="1206"/>
        <v>2.2216999999999976</v>
      </c>
      <c r="BG288" s="607">
        <f t="shared" si="1207"/>
        <v>0.16169999999999773</v>
      </c>
      <c r="BH288" s="607">
        <f t="shared" si="1208"/>
        <v>1.01</v>
      </c>
      <c r="BI288" s="607">
        <f t="shared" si="1209"/>
        <v>0.1</v>
      </c>
      <c r="BJ288" s="116">
        <f t="shared" si="1210"/>
        <v>53.49</v>
      </c>
      <c r="BK288" s="95"/>
    </row>
    <row r="289" spans="1:63" ht="14.25" x14ac:dyDescent="0.3">
      <c r="A289" s="144" t="s">
        <v>24064</v>
      </c>
      <c r="B289" s="379" t="s">
        <v>23695</v>
      </c>
      <c r="C289" s="145" t="s">
        <v>24065</v>
      </c>
      <c r="D289" s="416">
        <v>2.5</v>
      </c>
      <c r="E289" s="504" t="s">
        <v>1</v>
      </c>
      <c r="F289" s="504">
        <v>1.5</v>
      </c>
      <c r="G289" s="416" t="s">
        <v>25017</v>
      </c>
      <c r="H289" s="142">
        <v>25</v>
      </c>
      <c r="I289" s="143">
        <v>1.8505000000000003</v>
      </c>
      <c r="J289" s="143">
        <v>1.8045000000000009</v>
      </c>
      <c r="K289" s="452">
        <v>0</v>
      </c>
      <c r="L289" s="382">
        <f t="shared" si="1169"/>
        <v>1.83</v>
      </c>
      <c r="M289" s="383">
        <f t="shared" si="1170"/>
        <v>0.15</v>
      </c>
      <c r="N289" s="383">
        <f t="shared" si="1171"/>
        <v>0.5</v>
      </c>
      <c r="O289" s="382">
        <f t="shared" si="1172"/>
        <v>2.48</v>
      </c>
      <c r="P289" s="382">
        <f t="shared" si="1173"/>
        <v>3.5</v>
      </c>
      <c r="Q289" s="385">
        <f t="shared" si="1174"/>
        <v>0</v>
      </c>
      <c r="R289" s="385">
        <f t="shared" si="1175"/>
        <v>131.25</v>
      </c>
      <c r="S289" s="385">
        <f t="shared" si="1176"/>
        <v>85.75</v>
      </c>
      <c r="T289" s="385">
        <f t="shared" si="1177"/>
        <v>0</v>
      </c>
      <c r="U289" s="385">
        <f t="shared" si="1178"/>
        <v>0</v>
      </c>
      <c r="V289" s="384">
        <f t="shared" si="1179"/>
        <v>149</v>
      </c>
      <c r="W289" s="726">
        <f t="shared" si="1180"/>
        <v>0</v>
      </c>
      <c r="X289" s="144" t="str">
        <f t="shared" si="1181"/>
        <v>JB31</v>
      </c>
      <c r="Y289" s="416" t="str">
        <f t="shared" si="1182"/>
        <v>--</v>
      </c>
      <c r="Z289" s="603" t="s">
        <v>1</v>
      </c>
      <c r="AA289" s="504" t="str">
        <f t="shared" si="1183"/>
        <v>--</v>
      </c>
      <c r="AB289" s="591" t="str">
        <f t="shared" si="1184"/>
        <v>--</v>
      </c>
      <c r="AC289" s="592" t="str">
        <f t="shared" si="1185"/>
        <v>--</v>
      </c>
      <c r="AD289" s="592" t="str">
        <f t="shared" si="1186"/>
        <v>--</v>
      </c>
      <c r="AE289" s="593" t="str">
        <f t="shared" si="1187"/>
        <v>--</v>
      </c>
      <c r="AF289" s="604" t="str">
        <f t="shared" si="1188"/>
        <v>--</v>
      </c>
      <c r="AG289" s="605" t="str">
        <f t="shared" si="1189"/>
        <v>--</v>
      </c>
      <c r="AH289" s="595" t="str">
        <f t="shared" si="1190"/>
        <v>--</v>
      </c>
      <c r="AI289" s="595" t="str">
        <f t="shared" si="1191"/>
        <v>--</v>
      </c>
      <c r="AJ289" s="595" t="str">
        <f t="shared" si="1192"/>
        <v>--</v>
      </c>
      <c r="AK289" s="595" t="str">
        <f t="shared" si="1193"/>
        <v>--</v>
      </c>
      <c r="AL289" s="595" t="str">
        <f t="shared" si="1194"/>
        <v>--</v>
      </c>
      <c r="AM289" s="596" t="str">
        <f t="shared" si="1195"/>
        <v>--</v>
      </c>
      <c r="AN289" s="732" t="str">
        <f t="shared" si="1196"/>
        <v>--</v>
      </c>
      <c r="AO289" s="144" t="s">
        <v>24064</v>
      </c>
      <c r="AP289" s="379" t="s">
        <v>23695</v>
      </c>
      <c r="AQ289" s="453" t="s">
        <v>24065</v>
      </c>
      <c r="AR289" s="416">
        <v>2.5</v>
      </c>
      <c r="AS289" s="504" t="s">
        <v>1</v>
      </c>
      <c r="AT289" s="504">
        <v>1.5</v>
      </c>
      <c r="AU289" s="142">
        <v>25</v>
      </c>
      <c r="AV289" s="416" t="str">
        <f t="shared" si="1197"/>
        <v>--</v>
      </c>
      <c r="AW289" s="603" t="s">
        <v>1</v>
      </c>
      <c r="AX289" s="504" t="str">
        <f t="shared" si="1198"/>
        <v>--</v>
      </c>
      <c r="AY289" s="384">
        <f t="shared" si="1199"/>
        <v>25</v>
      </c>
      <c r="AZ289" s="384">
        <f t="shared" si="1200"/>
        <v>0.5</v>
      </c>
      <c r="BA289" s="384">
        <f t="shared" si="1201"/>
        <v>3.5</v>
      </c>
      <c r="BB289" s="382">
        <f t="shared" si="1202"/>
        <v>0</v>
      </c>
      <c r="BC289" s="265">
        <f t="shared" si="1203"/>
        <v>43.75</v>
      </c>
      <c r="BD289" s="265">
        <f t="shared" si="1204"/>
        <v>217</v>
      </c>
      <c r="BE289" s="265">
        <f t="shared" si="1205"/>
        <v>126</v>
      </c>
      <c r="BF289" s="607">
        <f t="shared" si="1206"/>
        <v>2.1505000000000001</v>
      </c>
      <c r="BG289" s="607">
        <f t="shared" si="1207"/>
        <v>9.0500000000000261E-2</v>
      </c>
      <c r="BH289" s="607">
        <f t="shared" si="1208"/>
        <v>0.56999999999999995</v>
      </c>
      <c r="BI289" s="607">
        <f t="shared" si="1209"/>
        <v>0.06</v>
      </c>
      <c r="BJ289" s="116">
        <f t="shared" si="1210"/>
        <v>46.62</v>
      </c>
      <c r="BK289" s="95"/>
    </row>
    <row r="290" spans="1:63" ht="14.25" x14ac:dyDescent="0.3">
      <c r="A290" s="144" t="s">
        <v>24065</v>
      </c>
      <c r="B290" s="379" t="s">
        <v>23695</v>
      </c>
      <c r="C290" s="145" t="s">
        <v>24066</v>
      </c>
      <c r="D290" s="416">
        <v>2.5</v>
      </c>
      <c r="E290" s="504" t="s">
        <v>1</v>
      </c>
      <c r="F290" s="504">
        <v>1.5</v>
      </c>
      <c r="G290" s="416" t="s">
        <v>25017</v>
      </c>
      <c r="H290" s="142">
        <v>29</v>
      </c>
      <c r="I290" s="143">
        <v>1.8045000000000009</v>
      </c>
      <c r="J290" s="143">
        <v>1.8056999999999981</v>
      </c>
      <c r="K290" s="452">
        <v>0</v>
      </c>
      <c r="L290" s="382">
        <f t="shared" si="1169"/>
        <v>1.81</v>
      </c>
      <c r="M290" s="383">
        <f t="shared" si="1170"/>
        <v>0.15</v>
      </c>
      <c r="N290" s="383">
        <f t="shared" si="1171"/>
        <v>0.5</v>
      </c>
      <c r="O290" s="382">
        <f t="shared" si="1172"/>
        <v>2.46</v>
      </c>
      <c r="P290" s="382">
        <f t="shared" si="1173"/>
        <v>3.5</v>
      </c>
      <c r="Q290" s="385">
        <f t="shared" si="1174"/>
        <v>0</v>
      </c>
      <c r="R290" s="385">
        <f t="shared" si="1175"/>
        <v>152.25</v>
      </c>
      <c r="S290" s="385">
        <f t="shared" si="1176"/>
        <v>97.44</v>
      </c>
      <c r="T290" s="385">
        <f t="shared" si="1177"/>
        <v>0</v>
      </c>
      <c r="U290" s="385">
        <f t="shared" si="1178"/>
        <v>0</v>
      </c>
      <c r="V290" s="384">
        <f t="shared" si="1179"/>
        <v>171.68</v>
      </c>
      <c r="W290" s="726">
        <f t="shared" si="1180"/>
        <v>0</v>
      </c>
      <c r="X290" s="144" t="str">
        <f t="shared" si="1181"/>
        <v>JB32</v>
      </c>
      <c r="Y290" s="416" t="str">
        <f t="shared" si="1182"/>
        <v>--</v>
      </c>
      <c r="Z290" s="603" t="s">
        <v>1</v>
      </c>
      <c r="AA290" s="504" t="str">
        <f t="shared" si="1183"/>
        <v>--</v>
      </c>
      <c r="AB290" s="591" t="str">
        <f t="shared" si="1184"/>
        <v>--</v>
      </c>
      <c r="AC290" s="592" t="str">
        <f t="shared" si="1185"/>
        <v>--</v>
      </c>
      <c r="AD290" s="592" t="str">
        <f t="shared" si="1186"/>
        <v>--</v>
      </c>
      <c r="AE290" s="593" t="str">
        <f t="shared" si="1187"/>
        <v>--</v>
      </c>
      <c r="AF290" s="604" t="str">
        <f t="shared" si="1188"/>
        <v>--</v>
      </c>
      <c r="AG290" s="605" t="str">
        <f t="shared" si="1189"/>
        <v>--</v>
      </c>
      <c r="AH290" s="595" t="str">
        <f t="shared" si="1190"/>
        <v>--</v>
      </c>
      <c r="AI290" s="595" t="str">
        <f t="shared" si="1191"/>
        <v>--</v>
      </c>
      <c r="AJ290" s="595" t="str">
        <f t="shared" si="1192"/>
        <v>--</v>
      </c>
      <c r="AK290" s="595" t="str">
        <f t="shared" si="1193"/>
        <v>--</v>
      </c>
      <c r="AL290" s="595" t="str">
        <f t="shared" si="1194"/>
        <v>--</v>
      </c>
      <c r="AM290" s="596" t="str">
        <f t="shared" si="1195"/>
        <v>--</v>
      </c>
      <c r="AN290" s="732" t="str">
        <f t="shared" si="1196"/>
        <v>--</v>
      </c>
      <c r="AO290" s="144" t="s">
        <v>24065</v>
      </c>
      <c r="AP290" s="379" t="s">
        <v>23695</v>
      </c>
      <c r="AQ290" s="453" t="s">
        <v>24066</v>
      </c>
      <c r="AR290" s="416">
        <v>2.5</v>
      </c>
      <c r="AS290" s="504" t="s">
        <v>1</v>
      </c>
      <c r="AT290" s="504">
        <v>1.5</v>
      </c>
      <c r="AU290" s="142">
        <v>29</v>
      </c>
      <c r="AV290" s="416" t="str">
        <f t="shared" si="1197"/>
        <v>--</v>
      </c>
      <c r="AW290" s="603" t="s">
        <v>1</v>
      </c>
      <c r="AX290" s="504" t="str">
        <f t="shared" si="1198"/>
        <v>--</v>
      </c>
      <c r="AY290" s="384">
        <f t="shared" si="1199"/>
        <v>29</v>
      </c>
      <c r="AZ290" s="384">
        <f t="shared" si="1200"/>
        <v>0.5</v>
      </c>
      <c r="BA290" s="384">
        <f t="shared" si="1201"/>
        <v>3.5</v>
      </c>
      <c r="BB290" s="382">
        <f t="shared" si="1202"/>
        <v>0</v>
      </c>
      <c r="BC290" s="265">
        <f t="shared" si="1203"/>
        <v>50.75</v>
      </c>
      <c r="BD290" s="265">
        <f t="shared" si="1204"/>
        <v>249.69</v>
      </c>
      <c r="BE290" s="265">
        <f t="shared" si="1205"/>
        <v>146.16</v>
      </c>
      <c r="BF290" s="607">
        <f t="shared" si="1206"/>
        <v>2.1045000000000007</v>
      </c>
      <c r="BG290" s="607">
        <f t="shared" si="1207"/>
        <v>4.4500000000000886E-2</v>
      </c>
      <c r="BH290" s="607">
        <f t="shared" si="1208"/>
        <v>0.28000000000000003</v>
      </c>
      <c r="BI290" s="607">
        <f t="shared" si="1209"/>
        <v>0.03</v>
      </c>
      <c r="BJ290" s="116">
        <f t="shared" si="1210"/>
        <v>52.47</v>
      </c>
      <c r="BK290" s="95"/>
    </row>
    <row r="291" spans="1:63" ht="14.25" x14ac:dyDescent="0.3">
      <c r="A291" s="144" t="s">
        <v>24066</v>
      </c>
      <c r="B291" s="379" t="s">
        <v>23695</v>
      </c>
      <c r="C291" s="145" t="s">
        <v>24067</v>
      </c>
      <c r="D291" s="416">
        <v>2.5</v>
      </c>
      <c r="E291" s="504" t="s">
        <v>1</v>
      </c>
      <c r="F291" s="504">
        <v>1.5</v>
      </c>
      <c r="G291" s="416" t="s">
        <v>25017</v>
      </c>
      <c r="H291" s="142">
        <v>40</v>
      </c>
      <c r="I291" s="143">
        <v>1.8056999999999981</v>
      </c>
      <c r="J291" s="143">
        <v>1.8096999999999959</v>
      </c>
      <c r="K291" s="452">
        <v>0</v>
      </c>
      <c r="L291" s="382">
        <f t="shared" si="1169"/>
        <v>1.81</v>
      </c>
      <c r="M291" s="383">
        <f t="shared" si="1170"/>
        <v>0.15</v>
      </c>
      <c r="N291" s="383">
        <f t="shared" si="1171"/>
        <v>0.5</v>
      </c>
      <c r="O291" s="382">
        <f t="shared" si="1172"/>
        <v>2.46</v>
      </c>
      <c r="P291" s="382">
        <f t="shared" si="1173"/>
        <v>3.5</v>
      </c>
      <c r="Q291" s="385">
        <f t="shared" si="1174"/>
        <v>0</v>
      </c>
      <c r="R291" s="385">
        <f t="shared" si="1175"/>
        <v>210</v>
      </c>
      <c r="S291" s="385">
        <f t="shared" si="1176"/>
        <v>134.4</v>
      </c>
      <c r="T291" s="385">
        <f t="shared" si="1177"/>
        <v>0</v>
      </c>
      <c r="U291" s="385">
        <f t="shared" si="1178"/>
        <v>0</v>
      </c>
      <c r="V291" s="384">
        <f t="shared" si="1179"/>
        <v>236.8</v>
      </c>
      <c r="W291" s="726">
        <f t="shared" si="1180"/>
        <v>0</v>
      </c>
      <c r="X291" s="144" t="str">
        <f t="shared" si="1181"/>
        <v>JB33</v>
      </c>
      <c r="Y291" s="416" t="str">
        <f t="shared" si="1182"/>
        <v>--</v>
      </c>
      <c r="Z291" s="603" t="s">
        <v>1</v>
      </c>
      <c r="AA291" s="504" t="str">
        <f t="shared" si="1183"/>
        <v>--</v>
      </c>
      <c r="AB291" s="591" t="str">
        <f t="shared" si="1184"/>
        <v>--</v>
      </c>
      <c r="AC291" s="592" t="str">
        <f t="shared" si="1185"/>
        <v>--</v>
      </c>
      <c r="AD291" s="592" t="str">
        <f t="shared" si="1186"/>
        <v>--</v>
      </c>
      <c r="AE291" s="593" t="str">
        <f t="shared" si="1187"/>
        <v>--</v>
      </c>
      <c r="AF291" s="604" t="str">
        <f t="shared" si="1188"/>
        <v>--</v>
      </c>
      <c r="AG291" s="605" t="str">
        <f t="shared" si="1189"/>
        <v>--</v>
      </c>
      <c r="AH291" s="595" t="str">
        <f t="shared" si="1190"/>
        <v>--</v>
      </c>
      <c r="AI291" s="595" t="str">
        <f t="shared" si="1191"/>
        <v>--</v>
      </c>
      <c r="AJ291" s="595" t="str">
        <f t="shared" si="1192"/>
        <v>--</v>
      </c>
      <c r="AK291" s="595" t="str">
        <f t="shared" si="1193"/>
        <v>--</v>
      </c>
      <c r="AL291" s="595" t="str">
        <f t="shared" si="1194"/>
        <v>--</v>
      </c>
      <c r="AM291" s="596" t="str">
        <f t="shared" si="1195"/>
        <v>--</v>
      </c>
      <c r="AN291" s="732" t="str">
        <f t="shared" si="1196"/>
        <v>--</v>
      </c>
      <c r="AO291" s="144" t="s">
        <v>24066</v>
      </c>
      <c r="AP291" s="379" t="s">
        <v>23695</v>
      </c>
      <c r="AQ291" s="453" t="s">
        <v>24067</v>
      </c>
      <c r="AR291" s="416">
        <v>2.5</v>
      </c>
      <c r="AS291" s="504" t="s">
        <v>1</v>
      </c>
      <c r="AT291" s="504">
        <v>1.5</v>
      </c>
      <c r="AU291" s="142">
        <v>40</v>
      </c>
      <c r="AV291" s="416" t="str">
        <f t="shared" si="1197"/>
        <v>--</v>
      </c>
      <c r="AW291" s="603" t="s">
        <v>1</v>
      </c>
      <c r="AX291" s="504" t="str">
        <f t="shared" si="1198"/>
        <v>--</v>
      </c>
      <c r="AY291" s="384">
        <f t="shared" si="1199"/>
        <v>40</v>
      </c>
      <c r="AZ291" s="384">
        <f t="shared" si="1200"/>
        <v>0.5</v>
      </c>
      <c r="BA291" s="384">
        <f t="shared" si="1201"/>
        <v>3.5</v>
      </c>
      <c r="BB291" s="382">
        <f t="shared" si="1202"/>
        <v>0</v>
      </c>
      <c r="BC291" s="265">
        <f t="shared" si="1203"/>
        <v>70</v>
      </c>
      <c r="BD291" s="265">
        <f t="shared" si="1204"/>
        <v>344.4</v>
      </c>
      <c r="BE291" s="265">
        <f t="shared" si="1205"/>
        <v>201.6</v>
      </c>
      <c r="BF291" s="607">
        <f t="shared" si="1206"/>
        <v>2.1056999999999979</v>
      </c>
      <c r="BG291" s="607">
        <f t="shared" si="1207"/>
        <v>4.5699999999998089E-2</v>
      </c>
      <c r="BH291" s="607">
        <f t="shared" si="1208"/>
        <v>0.28999999999999998</v>
      </c>
      <c r="BI291" s="607">
        <f t="shared" si="1209"/>
        <v>0.03</v>
      </c>
      <c r="BJ291" s="116">
        <f t="shared" si="1210"/>
        <v>72.48</v>
      </c>
      <c r="BK291" s="95"/>
    </row>
    <row r="292" spans="1:63" ht="14.25" x14ac:dyDescent="0.3">
      <c r="A292" s="144" t="s">
        <v>24067</v>
      </c>
      <c r="B292" s="379" t="s">
        <v>23695</v>
      </c>
      <c r="C292" s="145" t="s">
        <v>24068</v>
      </c>
      <c r="D292" s="416">
        <v>2.5</v>
      </c>
      <c r="E292" s="504" t="s">
        <v>1</v>
      </c>
      <c r="F292" s="504">
        <v>1.5</v>
      </c>
      <c r="G292" s="416" t="s">
        <v>25017</v>
      </c>
      <c r="H292" s="142">
        <v>40</v>
      </c>
      <c r="I292" s="143">
        <v>1.8096999999999959</v>
      </c>
      <c r="J292" s="143">
        <v>1.9036999999999971</v>
      </c>
      <c r="K292" s="452">
        <v>0</v>
      </c>
      <c r="L292" s="382">
        <f t="shared" si="1169"/>
        <v>1.86</v>
      </c>
      <c r="M292" s="383">
        <f t="shared" si="1170"/>
        <v>0.15</v>
      </c>
      <c r="N292" s="383">
        <f t="shared" si="1171"/>
        <v>0.5</v>
      </c>
      <c r="O292" s="382">
        <f t="shared" si="1172"/>
        <v>2.5100000000000002</v>
      </c>
      <c r="P292" s="382">
        <f t="shared" si="1173"/>
        <v>3.5</v>
      </c>
      <c r="Q292" s="385">
        <f t="shared" si="1174"/>
        <v>0</v>
      </c>
      <c r="R292" s="385">
        <f t="shared" si="1175"/>
        <v>210</v>
      </c>
      <c r="S292" s="385">
        <f t="shared" si="1176"/>
        <v>141.4</v>
      </c>
      <c r="T292" s="385">
        <f t="shared" si="1177"/>
        <v>0</v>
      </c>
      <c r="U292" s="385">
        <f t="shared" si="1178"/>
        <v>0</v>
      </c>
      <c r="V292" s="384">
        <f t="shared" si="1179"/>
        <v>240.8</v>
      </c>
      <c r="W292" s="726">
        <f t="shared" si="1180"/>
        <v>0</v>
      </c>
      <c r="X292" s="144" t="str">
        <f t="shared" si="1181"/>
        <v>JB34</v>
      </c>
      <c r="Y292" s="416" t="str">
        <f t="shared" si="1182"/>
        <v>--</v>
      </c>
      <c r="Z292" s="603" t="s">
        <v>1</v>
      </c>
      <c r="AA292" s="504" t="str">
        <f t="shared" si="1183"/>
        <v>--</v>
      </c>
      <c r="AB292" s="591" t="str">
        <f t="shared" si="1184"/>
        <v>--</v>
      </c>
      <c r="AC292" s="592" t="str">
        <f t="shared" si="1185"/>
        <v>--</v>
      </c>
      <c r="AD292" s="592" t="str">
        <f t="shared" si="1186"/>
        <v>--</v>
      </c>
      <c r="AE292" s="593" t="str">
        <f t="shared" si="1187"/>
        <v>--</v>
      </c>
      <c r="AF292" s="604" t="str">
        <f t="shared" si="1188"/>
        <v>--</v>
      </c>
      <c r="AG292" s="605" t="str">
        <f t="shared" si="1189"/>
        <v>--</v>
      </c>
      <c r="AH292" s="595" t="str">
        <f t="shared" si="1190"/>
        <v>--</v>
      </c>
      <c r="AI292" s="595" t="str">
        <f t="shared" si="1191"/>
        <v>--</v>
      </c>
      <c r="AJ292" s="595" t="str">
        <f t="shared" si="1192"/>
        <v>--</v>
      </c>
      <c r="AK292" s="595" t="str">
        <f t="shared" si="1193"/>
        <v>--</v>
      </c>
      <c r="AL292" s="595" t="str">
        <f t="shared" si="1194"/>
        <v>--</v>
      </c>
      <c r="AM292" s="596" t="str">
        <f t="shared" si="1195"/>
        <v>--</v>
      </c>
      <c r="AN292" s="732" t="str">
        <f t="shared" si="1196"/>
        <v>--</v>
      </c>
      <c r="AO292" s="144" t="s">
        <v>24067</v>
      </c>
      <c r="AP292" s="379" t="s">
        <v>23695</v>
      </c>
      <c r="AQ292" s="453" t="s">
        <v>24068</v>
      </c>
      <c r="AR292" s="416">
        <v>2.5</v>
      </c>
      <c r="AS292" s="504" t="s">
        <v>1</v>
      </c>
      <c r="AT292" s="504">
        <v>1.5</v>
      </c>
      <c r="AU292" s="142">
        <v>40</v>
      </c>
      <c r="AV292" s="416" t="str">
        <f t="shared" si="1197"/>
        <v>--</v>
      </c>
      <c r="AW292" s="603" t="s">
        <v>1</v>
      </c>
      <c r="AX292" s="504" t="str">
        <f t="shared" si="1198"/>
        <v>--</v>
      </c>
      <c r="AY292" s="384">
        <f t="shared" si="1199"/>
        <v>40</v>
      </c>
      <c r="AZ292" s="384">
        <f t="shared" si="1200"/>
        <v>0.5</v>
      </c>
      <c r="BA292" s="384">
        <f t="shared" si="1201"/>
        <v>3.5</v>
      </c>
      <c r="BB292" s="382">
        <f t="shared" si="1202"/>
        <v>0</v>
      </c>
      <c r="BC292" s="265">
        <f t="shared" si="1203"/>
        <v>70</v>
      </c>
      <c r="BD292" s="265">
        <f t="shared" si="1204"/>
        <v>351.4</v>
      </c>
      <c r="BE292" s="265">
        <f t="shared" si="1205"/>
        <v>201.6</v>
      </c>
      <c r="BF292" s="607">
        <f t="shared" si="1206"/>
        <v>2.1096999999999957</v>
      </c>
      <c r="BG292" s="607">
        <f t="shared" si="1207"/>
        <v>4.9699999999995872E-2</v>
      </c>
      <c r="BH292" s="607">
        <f t="shared" si="1208"/>
        <v>0.31</v>
      </c>
      <c r="BI292" s="607">
        <f t="shared" si="1209"/>
        <v>0.03</v>
      </c>
      <c r="BJ292" s="116">
        <f t="shared" si="1210"/>
        <v>79.459999999999994</v>
      </c>
      <c r="BK292" s="95"/>
    </row>
    <row r="293" spans="1:63" ht="14.25" x14ac:dyDescent="0.3">
      <c r="A293" s="144" t="s">
        <v>24068</v>
      </c>
      <c r="B293" s="379" t="s">
        <v>23695</v>
      </c>
      <c r="C293" s="145" t="s">
        <v>24069</v>
      </c>
      <c r="D293" s="416">
        <v>2.5</v>
      </c>
      <c r="E293" s="504" t="s">
        <v>1</v>
      </c>
      <c r="F293" s="504">
        <v>1.5</v>
      </c>
      <c r="G293" s="416" t="s">
        <v>25017</v>
      </c>
      <c r="H293" s="142">
        <v>37</v>
      </c>
      <c r="I293" s="143">
        <v>1.9036999999999971</v>
      </c>
      <c r="J293" s="143">
        <v>1.9698999999999955</v>
      </c>
      <c r="K293" s="452">
        <v>0</v>
      </c>
      <c r="L293" s="382">
        <f t="shared" si="1169"/>
        <v>1.94</v>
      </c>
      <c r="M293" s="383">
        <f t="shared" si="1170"/>
        <v>0.15</v>
      </c>
      <c r="N293" s="383">
        <f t="shared" si="1171"/>
        <v>0.5</v>
      </c>
      <c r="O293" s="382">
        <f t="shared" si="1172"/>
        <v>2.59</v>
      </c>
      <c r="P293" s="382">
        <f t="shared" si="1173"/>
        <v>3.5</v>
      </c>
      <c r="Q293" s="385">
        <f t="shared" si="1174"/>
        <v>0</v>
      </c>
      <c r="R293" s="385">
        <f t="shared" si="1175"/>
        <v>194.25</v>
      </c>
      <c r="S293" s="385">
        <f t="shared" si="1176"/>
        <v>141.16</v>
      </c>
      <c r="T293" s="385">
        <f t="shared" si="1177"/>
        <v>0</v>
      </c>
      <c r="U293" s="385">
        <f t="shared" si="1178"/>
        <v>0</v>
      </c>
      <c r="V293" s="384">
        <f t="shared" si="1179"/>
        <v>228.66</v>
      </c>
      <c r="W293" s="726">
        <f t="shared" si="1180"/>
        <v>0</v>
      </c>
      <c r="X293" s="144" t="str">
        <f t="shared" si="1181"/>
        <v>JB35</v>
      </c>
      <c r="Y293" s="416" t="str">
        <f t="shared" si="1182"/>
        <v>--</v>
      </c>
      <c r="Z293" s="603" t="s">
        <v>1</v>
      </c>
      <c r="AA293" s="504" t="str">
        <f t="shared" si="1183"/>
        <v>--</v>
      </c>
      <c r="AB293" s="591" t="str">
        <f t="shared" si="1184"/>
        <v>--</v>
      </c>
      <c r="AC293" s="592" t="str">
        <f t="shared" si="1185"/>
        <v>--</v>
      </c>
      <c r="AD293" s="592" t="str">
        <f t="shared" si="1186"/>
        <v>--</v>
      </c>
      <c r="AE293" s="593" t="str">
        <f t="shared" si="1187"/>
        <v>--</v>
      </c>
      <c r="AF293" s="604" t="str">
        <f t="shared" si="1188"/>
        <v>--</v>
      </c>
      <c r="AG293" s="605" t="str">
        <f t="shared" si="1189"/>
        <v>--</v>
      </c>
      <c r="AH293" s="595" t="str">
        <f t="shared" si="1190"/>
        <v>--</v>
      </c>
      <c r="AI293" s="595" t="str">
        <f t="shared" si="1191"/>
        <v>--</v>
      </c>
      <c r="AJ293" s="595" t="str">
        <f t="shared" si="1192"/>
        <v>--</v>
      </c>
      <c r="AK293" s="595" t="str">
        <f t="shared" si="1193"/>
        <v>--</v>
      </c>
      <c r="AL293" s="595" t="str">
        <f t="shared" si="1194"/>
        <v>--</v>
      </c>
      <c r="AM293" s="596" t="str">
        <f t="shared" si="1195"/>
        <v>--</v>
      </c>
      <c r="AN293" s="732" t="str">
        <f t="shared" si="1196"/>
        <v>--</v>
      </c>
      <c r="AO293" s="144" t="s">
        <v>24068</v>
      </c>
      <c r="AP293" s="379" t="s">
        <v>23695</v>
      </c>
      <c r="AQ293" s="453" t="s">
        <v>24069</v>
      </c>
      <c r="AR293" s="416">
        <v>2.5</v>
      </c>
      <c r="AS293" s="504" t="s">
        <v>1</v>
      </c>
      <c r="AT293" s="504">
        <v>1.5</v>
      </c>
      <c r="AU293" s="142">
        <v>37</v>
      </c>
      <c r="AV293" s="416" t="str">
        <f t="shared" si="1197"/>
        <v>--</v>
      </c>
      <c r="AW293" s="603" t="s">
        <v>1</v>
      </c>
      <c r="AX293" s="504" t="str">
        <f t="shared" si="1198"/>
        <v>--</v>
      </c>
      <c r="AY293" s="384">
        <f t="shared" si="1199"/>
        <v>37</v>
      </c>
      <c r="AZ293" s="384">
        <f t="shared" si="1200"/>
        <v>0.5</v>
      </c>
      <c r="BA293" s="384">
        <f t="shared" si="1201"/>
        <v>3.5</v>
      </c>
      <c r="BB293" s="382">
        <f t="shared" si="1202"/>
        <v>0</v>
      </c>
      <c r="BC293" s="265">
        <f t="shared" si="1203"/>
        <v>64.75</v>
      </c>
      <c r="BD293" s="265">
        <f t="shared" si="1204"/>
        <v>335.40999999999997</v>
      </c>
      <c r="BE293" s="265">
        <f t="shared" si="1205"/>
        <v>186.48</v>
      </c>
      <c r="BF293" s="607">
        <f t="shared" si="1206"/>
        <v>2.2036999999999969</v>
      </c>
      <c r="BG293" s="607">
        <f t="shared" si="1207"/>
        <v>0.14369999999999705</v>
      </c>
      <c r="BH293" s="607">
        <f t="shared" si="1208"/>
        <v>0.9</v>
      </c>
      <c r="BI293" s="607">
        <f t="shared" si="1209"/>
        <v>0.09</v>
      </c>
      <c r="BJ293" s="116">
        <f t="shared" si="1210"/>
        <v>83.19</v>
      </c>
      <c r="BK293" s="95"/>
    </row>
    <row r="294" spans="1:63" ht="14.25" x14ac:dyDescent="0.3">
      <c r="A294" s="144" t="s">
        <v>24069</v>
      </c>
      <c r="B294" s="379" t="s">
        <v>23695</v>
      </c>
      <c r="C294" s="145" t="s">
        <v>24070</v>
      </c>
      <c r="D294" s="416">
        <v>2.5</v>
      </c>
      <c r="E294" s="504" t="s">
        <v>1</v>
      </c>
      <c r="F294" s="504">
        <v>1.5</v>
      </c>
      <c r="G294" s="416" t="s">
        <v>25017</v>
      </c>
      <c r="H294" s="142">
        <v>36</v>
      </c>
      <c r="I294" s="143">
        <v>1.9698999999999955</v>
      </c>
      <c r="J294" s="143">
        <v>2.023499999999995</v>
      </c>
      <c r="K294" s="452">
        <v>0</v>
      </c>
      <c r="L294" s="382">
        <f t="shared" si="1169"/>
        <v>2</v>
      </c>
      <c r="M294" s="383">
        <f t="shared" si="1170"/>
        <v>0.15</v>
      </c>
      <c r="N294" s="383">
        <f t="shared" si="1171"/>
        <v>0.5</v>
      </c>
      <c r="O294" s="382">
        <f t="shared" si="1172"/>
        <v>2.65</v>
      </c>
      <c r="P294" s="382">
        <f t="shared" si="1173"/>
        <v>3.5</v>
      </c>
      <c r="Q294" s="385">
        <f t="shared" si="1174"/>
        <v>0</v>
      </c>
      <c r="R294" s="385">
        <f t="shared" si="1175"/>
        <v>189</v>
      </c>
      <c r="S294" s="385">
        <f t="shared" si="1176"/>
        <v>144.9</v>
      </c>
      <c r="T294" s="385">
        <f t="shared" si="1177"/>
        <v>0</v>
      </c>
      <c r="U294" s="385">
        <f t="shared" si="1178"/>
        <v>0</v>
      </c>
      <c r="V294" s="384">
        <f t="shared" si="1179"/>
        <v>226.8</v>
      </c>
      <c r="W294" s="726">
        <f t="shared" si="1180"/>
        <v>0</v>
      </c>
      <c r="X294" s="144" t="str">
        <f t="shared" si="1181"/>
        <v>JB36</v>
      </c>
      <c r="Y294" s="416" t="str">
        <f t="shared" si="1182"/>
        <v>--</v>
      </c>
      <c r="Z294" s="603" t="s">
        <v>1</v>
      </c>
      <c r="AA294" s="504" t="str">
        <f t="shared" si="1183"/>
        <v>--</v>
      </c>
      <c r="AB294" s="591" t="str">
        <f t="shared" si="1184"/>
        <v>--</v>
      </c>
      <c r="AC294" s="592" t="str">
        <f t="shared" si="1185"/>
        <v>--</v>
      </c>
      <c r="AD294" s="592" t="str">
        <f t="shared" si="1186"/>
        <v>--</v>
      </c>
      <c r="AE294" s="593" t="str">
        <f t="shared" si="1187"/>
        <v>--</v>
      </c>
      <c r="AF294" s="604" t="str">
        <f t="shared" si="1188"/>
        <v>--</v>
      </c>
      <c r="AG294" s="605" t="str">
        <f t="shared" si="1189"/>
        <v>--</v>
      </c>
      <c r="AH294" s="595" t="str">
        <f t="shared" si="1190"/>
        <v>--</v>
      </c>
      <c r="AI294" s="595" t="str">
        <f t="shared" si="1191"/>
        <v>--</v>
      </c>
      <c r="AJ294" s="595" t="str">
        <f t="shared" si="1192"/>
        <v>--</v>
      </c>
      <c r="AK294" s="595" t="str">
        <f t="shared" si="1193"/>
        <v>--</v>
      </c>
      <c r="AL294" s="595" t="str">
        <f t="shared" si="1194"/>
        <v>--</v>
      </c>
      <c r="AM294" s="596" t="str">
        <f t="shared" si="1195"/>
        <v>--</v>
      </c>
      <c r="AN294" s="732" t="str">
        <f t="shared" si="1196"/>
        <v>--</v>
      </c>
      <c r="AO294" s="144" t="s">
        <v>24069</v>
      </c>
      <c r="AP294" s="379" t="s">
        <v>23695</v>
      </c>
      <c r="AQ294" s="453" t="s">
        <v>24070</v>
      </c>
      <c r="AR294" s="416">
        <v>2.5</v>
      </c>
      <c r="AS294" s="504" t="s">
        <v>1</v>
      </c>
      <c r="AT294" s="504">
        <v>1.5</v>
      </c>
      <c r="AU294" s="142">
        <v>36</v>
      </c>
      <c r="AV294" s="416" t="str">
        <f t="shared" si="1197"/>
        <v>--</v>
      </c>
      <c r="AW294" s="603" t="s">
        <v>1</v>
      </c>
      <c r="AX294" s="504" t="str">
        <f t="shared" si="1198"/>
        <v>--</v>
      </c>
      <c r="AY294" s="384">
        <f t="shared" si="1199"/>
        <v>36</v>
      </c>
      <c r="AZ294" s="384">
        <f t="shared" si="1200"/>
        <v>0.5</v>
      </c>
      <c r="BA294" s="384">
        <f t="shared" si="1201"/>
        <v>3.5</v>
      </c>
      <c r="BB294" s="382">
        <f t="shared" si="1202"/>
        <v>0</v>
      </c>
      <c r="BC294" s="265">
        <f t="shared" si="1203"/>
        <v>63</v>
      </c>
      <c r="BD294" s="265">
        <f t="shared" si="1204"/>
        <v>333.9</v>
      </c>
      <c r="BE294" s="265">
        <f t="shared" si="1205"/>
        <v>181.44</v>
      </c>
      <c r="BF294" s="607">
        <f t="shared" si="1206"/>
        <v>2.2698999999999954</v>
      </c>
      <c r="BG294" s="607">
        <f t="shared" si="1207"/>
        <v>0.20989999999999553</v>
      </c>
      <c r="BH294" s="607">
        <f t="shared" si="1208"/>
        <v>1.31</v>
      </c>
      <c r="BI294" s="607">
        <f t="shared" si="1209"/>
        <v>0.13</v>
      </c>
      <c r="BJ294" s="116">
        <f t="shared" si="1210"/>
        <v>88.02</v>
      </c>
      <c r="BK294" s="95"/>
    </row>
    <row r="295" spans="1:63" ht="14.25" x14ac:dyDescent="0.3">
      <c r="A295" s="144" t="s">
        <v>24070</v>
      </c>
      <c r="B295" s="379" t="s">
        <v>23695</v>
      </c>
      <c r="C295" s="145" t="s">
        <v>24071</v>
      </c>
      <c r="D295" s="416">
        <v>2.5</v>
      </c>
      <c r="E295" s="504" t="s">
        <v>1</v>
      </c>
      <c r="F295" s="504">
        <v>1.5</v>
      </c>
      <c r="G295" s="416" t="s">
        <v>25017</v>
      </c>
      <c r="H295" s="142">
        <v>35</v>
      </c>
      <c r="I295" s="143">
        <v>2.023499999999995</v>
      </c>
      <c r="J295" s="143">
        <v>2.0594999999999963</v>
      </c>
      <c r="K295" s="452">
        <v>0</v>
      </c>
      <c r="L295" s="382">
        <f t="shared" si="1169"/>
        <v>2.04</v>
      </c>
      <c r="M295" s="383">
        <f t="shared" si="1170"/>
        <v>0.15</v>
      </c>
      <c r="N295" s="383">
        <f t="shared" si="1171"/>
        <v>0.5</v>
      </c>
      <c r="O295" s="382">
        <f t="shared" si="1172"/>
        <v>2.69</v>
      </c>
      <c r="P295" s="382">
        <f t="shared" si="1173"/>
        <v>3.5</v>
      </c>
      <c r="Q295" s="385">
        <f t="shared" si="1174"/>
        <v>0</v>
      </c>
      <c r="R295" s="385">
        <f t="shared" si="1175"/>
        <v>183.75</v>
      </c>
      <c r="S295" s="385">
        <f t="shared" si="1176"/>
        <v>145.78</v>
      </c>
      <c r="T295" s="385">
        <f t="shared" si="1177"/>
        <v>0</v>
      </c>
      <c r="U295" s="385">
        <f t="shared" si="1178"/>
        <v>0</v>
      </c>
      <c r="V295" s="384">
        <f t="shared" si="1179"/>
        <v>223.3</v>
      </c>
      <c r="W295" s="726">
        <f t="shared" si="1180"/>
        <v>0</v>
      </c>
      <c r="X295" s="144" t="str">
        <f t="shared" si="1181"/>
        <v>JB37</v>
      </c>
      <c r="Y295" s="416" t="str">
        <f t="shared" si="1182"/>
        <v>--</v>
      </c>
      <c r="Z295" s="603" t="s">
        <v>1</v>
      </c>
      <c r="AA295" s="504" t="str">
        <f t="shared" si="1183"/>
        <v>--</v>
      </c>
      <c r="AB295" s="591" t="str">
        <f t="shared" si="1184"/>
        <v>--</v>
      </c>
      <c r="AC295" s="592" t="str">
        <f t="shared" si="1185"/>
        <v>--</v>
      </c>
      <c r="AD295" s="592" t="str">
        <f t="shared" si="1186"/>
        <v>--</v>
      </c>
      <c r="AE295" s="593" t="str">
        <f t="shared" si="1187"/>
        <v>--</v>
      </c>
      <c r="AF295" s="604" t="str">
        <f t="shared" si="1188"/>
        <v>--</v>
      </c>
      <c r="AG295" s="605" t="str">
        <f t="shared" si="1189"/>
        <v>--</v>
      </c>
      <c r="AH295" s="595" t="str">
        <f t="shared" si="1190"/>
        <v>--</v>
      </c>
      <c r="AI295" s="595" t="str">
        <f t="shared" si="1191"/>
        <v>--</v>
      </c>
      <c r="AJ295" s="595" t="str">
        <f t="shared" si="1192"/>
        <v>--</v>
      </c>
      <c r="AK295" s="595" t="str">
        <f t="shared" si="1193"/>
        <v>--</v>
      </c>
      <c r="AL295" s="595" t="str">
        <f t="shared" si="1194"/>
        <v>--</v>
      </c>
      <c r="AM295" s="596" t="str">
        <f t="shared" si="1195"/>
        <v>--</v>
      </c>
      <c r="AN295" s="732" t="str">
        <f t="shared" si="1196"/>
        <v>--</v>
      </c>
      <c r="AO295" s="144" t="s">
        <v>24070</v>
      </c>
      <c r="AP295" s="379" t="s">
        <v>23695</v>
      </c>
      <c r="AQ295" s="453" t="s">
        <v>24071</v>
      </c>
      <c r="AR295" s="416">
        <v>2.5</v>
      </c>
      <c r="AS295" s="504" t="s">
        <v>1</v>
      </c>
      <c r="AT295" s="504">
        <v>1.5</v>
      </c>
      <c r="AU295" s="142">
        <v>35</v>
      </c>
      <c r="AV295" s="416" t="str">
        <f t="shared" si="1197"/>
        <v>--</v>
      </c>
      <c r="AW295" s="603" t="s">
        <v>1</v>
      </c>
      <c r="AX295" s="504" t="str">
        <f t="shared" si="1198"/>
        <v>--</v>
      </c>
      <c r="AY295" s="384">
        <f t="shared" si="1199"/>
        <v>35</v>
      </c>
      <c r="AZ295" s="384">
        <f t="shared" si="1200"/>
        <v>0.5</v>
      </c>
      <c r="BA295" s="384">
        <f t="shared" si="1201"/>
        <v>3.5</v>
      </c>
      <c r="BB295" s="382">
        <f t="shared" si="1202"/>
        <v>0</v>
      </c>
      <c r="BC295" s="265">
        <f t="shared" si="1203"/>
        <v>61.25</v>
      </c>
      <c r="BD295" s="265">
        <f t="shared" si="1204"/>
        <v>329.53</v>
      </c>
      <c r="BE295" s="265">
        <f t="shared" si="1205"/>
        <v>176.4</v>
      </c>
      <c r="BF295" s="607">
        <f t="shared" si="1206"/>
        <v>2.35</v>
      </c>
      <c r="BG295" s="607">
        <f t="shared" si="1207"/>
        <v>0.26349999999999496</v>
      </c>
      <c r="BH295" s="607">
        <f t="shared" si="1208"/>
        <v>1.65</v>
      </c>
      <c r="BI295" s="607">
        <f t="shared" si="1209"/>
        <v>0.17</v>
      </c>
      <c r="BJ295" s="116">
        <f t="shared" si="1210"/>
        <v>90.06</v>
      </c>
      <c r="BK295" s="95"/>
    </row>
    <row r="296" spans="1:63" ht="14.25" x14ac:dyDescent="0.3">
      <c r="A296" s="144" t="s">
        <v>24071</v>
      </c>
      <c r="B296" s="379" t="s">
        <v>23695</v>
      </c>
      <c r="C296" s="145" t="s">
        <v>24072</v>
      </c>
      <c r="D296" s="416">
        <v>2.5</v>
      </c>
      <c r="E296" s="504" t="s">
        <v>1</v>
      </c>
      <c r="F296" s="504">
        <v>1.5</v>
      </c>
      <c r="G296" s="416" t="s">
        <v>25017</v>
      </c>
      <c r="H296" s="142">
        <v>33</v>
      </c>
      <c r="I296" s="143">
        <v>2.0594999999999963</v>
      </c>
      <c r="J296" s="143">
        <v>2.1652999999999949</v>
      </c>
      <c r="K296" s="452">
        <v>0</v>
      </c>
      <c r="L296" s="382">
        <f t="shared" si="1169"/>
        <v>2.11</v>
      </c>
      <c r="M296" s="383">
        <f t="shared" si="1170"/>
        <v>0.15</v>
      </c>
      <c r="N296" s="383">
        <f t="shared" si="1171"/>
        <v>0.5</v>
      </c>
      <c r="O296" s="382">
        <f t="shared" si="1172"/>
        <v>2.76</v>
      </c>
      <c r="P296" s="382">
        <f t="shared" si="1173"/>
        <v>3.5</v>
      </c>
      <c r="Q296" s="385">
        <f t="shared" si="1174"/>
        <v>0</v>
      </c>
      <c r="R296" s="385">
        <f t="shared" si="1175"/>
        <v>173.25</v>
      </c>
      <c r="S296" s="385">
        <f t="shared" si="1176"/>
        <v>145.53</v>
      </c>
      <c r="T296" s="385">
        <f t="shared" si="1177"/>
        <v>0</v>
      </c>
      <c r="U296" s="385">
        <f t="shared" si="1178"/>
        <v>0</v>
      </c>
      <c r="V296" s="384">
        <f t="shared" si="1179"/>
        <v>215.16</v>
      </c>
      <c r="W296" s="726">
        <f t="shared" si="1180"/>
        <v>0</v>
      </c>
      <c r="X296" s="144" t="str">
        <f t="shared" si="1181"/>
        <v>JB38</v>
      </c>
      <c r="Y296" s="416" t="str">
        <f t="shared" si="1182"/>
        <v>--</v>
      </c>
      <c r="Z296" s="603" t="s">
        <v>1</v>
      </c>
      <c r="AA296" s="504" t="str">
        <f t="shared" si="1183"/>
        <v>--</v>
      </c>
      <c r="AB296" s="591" t="str">
        <f t="shared" si="1184"/>
        <v>--</v>
      </c>
      <c r="AC296" s="592" t="str">
        <f t="shared" si="1185"/>
        <v>--</v>
      </c>
      <c r="AD296" s="592" t="str">
        <f t="shared" si="1186"/>
        <v>--</v>
      </c>
      <c r="AE296" s="593" t="str">
        <f t="shared" si="1187"/>
        <v>--</v>
      </c>
      <c r="AF296" s="604" t="str">
        <f t="shared" si="1188"/>
        <v>--</v>
      </c>
      <c r="AG296" s="605" t="str">
        <f t="shared" si="1189"/>
        <v>--</v>
      </c>
      <c r="AH296" s="595" t="str">
        <f t="shared" si="1190"/>
        <v>--</v>
      </c>
      <c r="AI296" s="595" t="str">
        <f t="shared" si="1191"/>
        <v>--</v>
      </c>
      <c r="AJ296" s="595" t="str">
        <f t="shared" si="1192"/>
        <v>--</v>
      </c>
      <c r="AK296" s="595" t="str">
        <f t="shared" si="1193"/>
        <v>--</v>
      </c>
      <c r="AL296" s="595" t="str">
        <f t="shared" si="1194"/>
        <v>--</v>
      </c>
      <c r="AM296" s="596" t="str">
        <f t="shared" si="1195"/>
        <v>--</v>
      </c>
      <c r="AN296" s="732" t="str">
        <f t="shared" si="1196"/>
        <v>--</v>
      </c>
      <c r="AO296" s="144" t="s">
        <v>24071</v>
      </c>
      <c r="AP296" s="379" t="s">
        <v>23695</v>
      </c>
      <c r="AQ296" s="453" t="s">
        <v>24072</v>
      </c>
      <c r="AR296" s="416">
        <v>2.5</v>
      </c>
      <c r="AS296" s="504" t="s">
        <v>1</v>
      </c>
      <c r="AT296" s="504">
        <v>1.5</v>
      </c>
      <c r="AU296" s="142">
        <v>33</v>
      </c>
      <c r="AV296" s="416" t="str">
        <f t="shared" si="1197"/>
        <v>--</v>
      </c>
      <c r="AW296" s="603" t="s">
        <v>1</v>
      </c>
      <c r="AX296" s="504" t="str">
        <f t="shared" si="1198"/>
        <v>--</v>
      </c>
      <c r="AY296" s="384">
        <f t="shared" si="1199"/>
        <v>33</v>
      </c>
      <c r="AZ296" s="384">
        <f t="shared" si="1200"/>
        <v>0.5</v>
      </c>
      <c r="BA296" s="384">
        <f t="shared" si="1201"/>
        <v>3.5</v>
      </c>
      <c r="BB296" s="382">
        <f t="shared" si="1202"/>
        <v>0</v>
      </c>
      <c r="BC296" s="265">
        <f t="shared" si="1203"/>
        <v>57.75</v>
      </c>
      <c r="BD296" s="265">
        <f t="shared" si="1204"/>
        <v>318.77999999999997</v>
      </c>
      <c r="BE296" s="265">
        <f t="shared" si="1205"/>
        <v>166.32</v>
      </c>
      <c r="BF296" s="607">
        <f t="shared" si="1206"/>
        <v>2.35</v>
      </c>
      <c r="BG296" s="607">
        <f t="shared" si="1207"/>
        <v>0.29949999999999632</v>
      </c>
      <c r="BH296" s="607">
        <f t="shared" si="1208"/>
        <v>1.87</v>
      </c>
      <c r="BI296" s="607">
        <f t="shared" si="1209"/>
        <v>0.19</v>
      </c>
      <c r="BJ296" s="116">
        <f t="shared" si="1210"/>
        <v>92.65</v>
      </c>
      <c r="BK296" s="95"/>
    </row>
    <row r="297" spans="1:63" ht="14.25" x14ac:dyDescent="0.3">
      <c r="A297" s="144" t="s">
        <v>24072</v>
      </c>
      <c r="B297" s="379" t="s">
        <v>23695</v>
      </c>
      <c r="C297" s="145" t="s">
        <v>24073</v>
      </c>
      <c r="D297" s="416">
        <v>2.5</v>
      </c>
      <c r="E297" s="504" t="s">
        <v>1</v>
      </c>
      <c r="F297" s="504">
        <v>1.5</v>
      </c>
      <c r="G297" s="416" t="s">
        <v>25017</v>
      </c>
      <c r="H297" s="142">
        <v>33</v>
      </c>
      <c r="I297" s="143">
        <v>2.1652999999999949</v>
      </c>
      <c r="J297" s="143">
        <v>2.0560999999999936</v>
      </c>
      <c r="K297" s="452">
        <v>0</v>
      </c>
      <c r="L297" s="382">
        <f t="shared" si="1169"/>
        <v>2.11</v>
      </c>
      <c r="M297" s="383">
        <f t="shared" si="1170"/>
        <v>0.15</v>
      </c>
      <c r="N297" s="383">
        <f t="shared" si="1171"/>
        <v>0.5</v>
      </c>
      <c r="O297" s="382">
        <f t="shared" si="1172"/>
        <v>2.76</v>
      </c>
      <c r="P297" s="382">
        <f t="shared" si="1173"/>
        <v>3.5</v>
      </c>
      <c r="Q297" s="385">
        <f t="shared" si="1174"/>
        <v>0</v>
      </c>
      <c r="R297" s="385">
        <f t="shared" si="1175"/>
        <v>173.25</v>
      </c>
      <c r="S297" s="385">
        <f t="shared" si="1176"/>
        <v>145.53</v>
      </c>
      <c r="T297" s="385">
        <f t="shared" si="1177"/>
        <v>0</v>
      </c>
      <c r="U297" s="385">
        <f t="shared" si="1178"/>
        <v>0</v>
      </c>
      <c r="V297" s="384">
        <f t="shared" si="1179"/>
        <v>215.16</v>
      </c>
      <c r="W297" s="726">
        <f t="shared" si="1180"/>
        <v>0</v>
      </c>
      <c r="X297" s="144" t="str">
        <f t="shared" si="1181"/>
        <v>JB39</v>
      </c>
      <c r="Y297" s="416" t="str">
        <f t="shared" si="1182"/>
        <v>--</v>
      </c>
      <c r="Z297" s="603" t="s">
        <v>1</v>
      </c>
      <c r="AA297" s="504" t="str">
        <f t="shared" si="1183"/>
        <v>--</v>
      </c>
      <c r="AB297" s="591" t="str">
        <f t="shared" si="1184"/>
        <v>--</v>
      </c>
      <c r="AC297" s="592" t="str">
        <f t="shared" si="1185"/>
        <v>--</v>
      </c>
      <c r="AD297" s="592" t="str">
        <f t="shared" si="1186"/>
        <v>--</v>
      </c>
      <c r="AE297" s="593" t="str">
        <f t="shared" si="1187"/>
        <v>--</v>
      </c>
      <c r="AF297" s="604" t="str">
        <f t="shared" si="1188"/>
        <v>--</v>
      </c>
      <c r="AG297" s="605" t="str">
        <f t="shared" si="1189"/>
        <v>--</v>
      </c>
      <c r="AH297" s="595" t="str">
        <f t="shared" si="1190"/>
        <v>--</v>
      </c>
      <c r="AI297" s="595" t="str">
        <f t="shared" si="1191"/>
        <v>--</v>
      </c>
      <c r="AJ297" s="595" t="str">
        <f t="shared" si="1192"/>
        <v>--</v>
      </c>
      <c r="AK297" s="595" t="str">
        <f t="shared" si="1193"/>
        <v>--</v>
      </c>
      <c r="AL297" s="595" t="str">
        <f t="shared" si="1194"/>
        <v>--</v>
      </c>
      <c r="AM297" s="596" t="str">
        <f t="shared" si="1195"/>
        <v>--</v>
      </c>
      <c r="AN297" s="732" t="str">
        <f t="shared" si="1196"/>
        <v>--</v>
      </c>
      <c r="AO297" s="144" t="s">
        <v>24072</v>
      </c>
      <c r="AP297" s="379" t="s">
        <v>23695</v>
      </c>
      <c r="AQ297" s="453" t="s">
        <v>24073</v>
      </c>
      <c r="AR297" s="416">
        <v>2.5</v>
      </c>
      <c r="AS297" s="504" t="s">
        <v>1</v>
      </c>
      <c r="AT297" s="504">
        <v>1.5</v>
      </c>
      <c r="AU297" s="142">
        <v>33</v>
      </c>
      <c r="AV297" s="416" t="str">
        <f t="shared" si="1197"/>
        <v>--</v>
      </c>
      <c r="AW297" s="603" t="s">
        <v>1</v>
      </c>
      <c r="AX297" s="504" t="str">
        <f t="shared" si="1198"/>
        <v>--</v>
      </c>
      <c r="AY297" s="384">
        <f t="shared" si="1199"/>
        <v>33</v>
      </c>
      <c r="AZ297" s="384">
        <f t="shared" si="1200"/>
        <v>0.5</v>
      </c>
      <c r="BA297" s="384">
        <f t="shared" si="1201"/>
        <v>3.5</v>
      </c>
      <c r="BB297" s="382">
        <f t="shared" si="1202"/>
        <v>0</v>
      </c>
      <c r="BC297" s="265">
        <f t="shared" si="1203"/>
        <v>57.75</v>
      </c>
      <c r="BD297" s="265">
        <f t="shared" si="1204"/>
        <v>318.77999999999997</v>
      </c>
      <c r="BE297" s="265">
        <f t="shared" si="1205"/>
        <v>166.32</v>
      </c>
      <c r="BF297" s="607">
        <f t="shared" si="1206"/>
        <v>2.35</v>
      </c>
      <c r="BG297" s="607">
        <f t="shared" si="1207"/>
        <v>0.40529999999999489</v>
      </c>
      <c r="BH297" s="607">
        <f t="shared" si="1208"/>
        <v>2.54</v>
      </c>
      <c r="BI297" s="607">
        <f t="shared" si="1209"/>
        <v>0.26</v>
      </c>
      <c r="BJ297" s="116">
        <f t="shared" si="1210"/>
        <v>91.91</v>
      </c>
      <c r="BK297" s="95"/>
    </row>
    <row r="298" spans="1:63" ht="14.25" x14ac:dyDescent="0.3">
      <c r="A298" s="144" t="s">
        <v>24073</v>
      </c>
      <c r="B298" s="379" t="s">
        <v>23695</v>
      </c>
      <c r="C298" s="145" t="s">
        <v>24074</v>
      </c>
      <c r="D298" s="416">
        <v>2.5</v>
      </c>
      <c r="E298" s="504" t="s">
        <v>1</v>
      </c>
      <c r="F298" s="504">
        <v>1.5</v>
      </c>
      <c r="G298" s="416" t="s">
        <v>25017</v>
      </c>
      <c r="H298" s="142">
        <v>25</v>
      </c>
      <c r="I298" s="143">
        <v>2.0560999999999936</v>
      </c>
      <c r="J298" s="143">
        <v>1.9910999999999959</v>
      </c>
      <c r="K298" s="452">
        <v>0</v>
      </c>
      <c r="L298" s="382">
        <f t="shared" si="1169"/>
        <v>2.02</v>
      </c>
      <c r="M298" s="383">
        <f t="shared" si="1170"/>
        <v>0.15</v>
      </c>
      <c r="N298" s="383">
        <f t="shared" si="1171"/>
        <v>0.5</v>
      </c>
      <c r="O298" s="382">
        <f t="shared" si="1172"/>
        <v>2.67</v>
      </c>
      <c r="P298" s="382">
        <f t="shared" si="1173"/>
        <v>3.5</v>
      </c>
      <c r="Q298" s="385">
        <f t="shared" si="1174"/>
        <v>0</v>
      </c>
      <c r="R298" s="385">
        <f t="shared" si="1175"/>
        <v>131.25</v>
      </c>
      <c r="S298" s="385">
        <f t="shared" si="1176"/>
        <v>102.38</v>
      </c>
      <c r="T298" s="385">
        <f t="shared" si="1177"/>
        <v>0</v>
      </c>
      <c r="U298" s="385">
        <f t="shared" si="1178"/>
        <v>0</v>
      </c>
      <c r="V298" s="384">
        <f t="shared" si="1179"/>
        <v>158.5</v>
      </c>
      <c r="W298" s="726">
        <f t="shared" si="1180"/>
        <v>0</v>
      </c>
      <c r="X298" s="144" t="str">
        <f t="shared" si="1181"/>
        <v>JB40</v>
      </c>
      <c r="Y298" s="416" t="str">
        <f t="shared" si="1182"/>
        <v>--</v>
      </c>
      <c r="Z298" s="603" t="s">
        <v>1</v>
      </c>
      <c r="AA298" s="504" t="str">
        <f t="shared" si="1183"/>
        <v>--</v>
      </c>
      <c r="AB298" s="591" t="str">
        <f t="shared" si="1184"/>
        <v>--</v>
      </c>
      <c r="AC298" s="592" t="str">
        <f t="shared" si="1185"/>
        <v>--</v>
      </c>
      <c r="AD298" s="592" t="str">
        <f t="shared" si="1186"/>
        <v>--</v>
      </c>
      <c r="AE298" s="593" t="str">
        <f t="shared" si="1187"/>
        <v>--</v>
      </c>
      <c r="AF298" s="604" t="str">
        <f t="shared" si="1188"/>
        <v>--</v>
      </c>
      <c r="AG298" s="605" t="str">
        <f t="shared" si="1189"/>
        <v>--</v>
      </c>
      <c r="AH298" s="595" t="str">
        <f t="shared" si="1190"/>
        <v>--</v>
      </c>
      <c r="AI298" s="595" t="str">
        <f t="shared" si="1191"/>
        <v>--</v>
      </c>
      <c r="AJ298" s="595" t="str">
        <f t="shared" si="1192"/>
        <v>--</v>
      </c>
      <c r="AK298" s="595" t="str">
        <f t="shared" si="1193"/>
        <v>--</v>
      </c>
      <c r="AL298" s="595" t="str">
        <f t="shared" si="1194"/>
        <v>--</v>
      </c>
      <c r="AM298" s="596" t="str">
        <f t="shared" si="1195"/>
        <v>--</v>
      </c>
      <c r="AN298" s="732" t="str">
        <f t="shared" si="1196"/>
        <v>--</v>
      </c>
      <c r="AO298" s="144" t="s">
        <v>24073</v>
      </c>
      <c r="AP298" s="379" t="s">
        <v>23695</v>
      </c>
      <c r="AQ298" s="453" t="s">
        <v>24074</v>
      </c>
      <c r="AR298" s="416">
        <v>2.5</v>
      </c>
      <c r="AS298" s="504" t="s">
        <v>1</v>
      </c>
      <c r="AT298" s="504">
        <v>1.5</v>
      </c>
      <c r="AU298" s="142">
        <v>25</v>
      </c>
      <c r="AV298" s="416" t="str">
        <f t="shared" si="1197"/>
        <v>--</v>
      </c>
      <c r="AW298" s="603" t="s">
        <v>1</v>
      </c>
      <c r="AX298" s="504" t="str">
        <f t="shared" si="1198"/>
        <v>--</v>
      </c>
      <c r="AY298" s="384">
        <f t="shared" si="1199"/>
        <v>25</v>
      </c>
      <c r="AZ298" s="384">
        <f t="shared" si="1200"/>
        <v>0.5</v>
      </c>
      <c r="BA298" s="384">
        <f t="shared" si="1201"/>
        <v>3.5</v>
      </c>
      <c r="BB298" s="382">
        <f t="shared" si="1202"/>
        <v>0</v>
      </c>
      <c r="BC298" s="265">
        <f t="shared" si="1203"/>
        <v>43.75</v>
      </c>
      <c r="BD298" s="265">
        <f t="shared" si="1204"/>
        <v>233.63</v>
      </c>
      <c r="BE298" s="265">
        <f t="shared" si="1205"/>
        <v>126</v>
      </c>
      <c r="BF298" s="607">
        <f t="shared" si="1206"/>
        <v>2.35</v>
      </c>
      <c r="BG298" s="607">
        <f t="shared" si="1207"/>
        <v>0.29609999999999359</v>
      </c>
      <c r="BH298" s="607">
        <f t="shared" si="1208"/>
        <v>1.85</v>
      </c>
      <c r="BI298" s="607">
        <f t="shared" si="1209"/>
        <v>0.19</v>
      </c>
      <c r="BJ298" s="116">
        <f t="shared" si="1210"/>
        <v>61.84</v>
      </c>
      <c r="BK298" s="95"/>
    </row>
    <row r="299" spans="1:63" ht="14.25" x14ac:dyDescent="0.3">
      <c r="A299" s="144" t="s">
        <v>24074</v>
      </c>
      <c r="B299" s="379" t="s">
        <v>23695</v>
      </c>
      <c r="C299" s="145" t="s">
        <v>24075</v>
      </c>
      <c r="D299" s="416">
        <v>2.5</v>
      </c>
      <c r="E299" s="504" t="s">
        <v>1</v>
      </c>
      <c r="F299" s="504">
        <v>1.5</v>
      </c>
      <c r="G299" s="416" t="s">
        <v>25017</v>
      </c>
      <c r="H299" s="142">
        <v>25</v>
      </c>
      <c r="I299" s="143">
        <v>1.9910999999999959</v>
      </c>
      <c r="J299" s="143">
        <v>2.0060999999999964</v>
      </c>
      <c r="K299" s="452">
        <v>0</v>
      </c>
      <c r="L299" s="382">
        <f t="shared" si="1169"/>
        <v>2</v>
      </c>
      <c r="M299" s="383">
        <f t="shared" si="1170"/>
        <v>0.15</v>
      </c>
      <c r="N299" s="383">
        <f t="shared" si="1171"/>
        <v>0.5</v>
      </c>
      <c r="O299" s="382">
        <f t="shared" si="1172"/>
        <v>2.65</v>
      </c>
      <c r="P299" s="382">
        <f t="shared" si="1173"/>
        <v>3.5</v>
      </c>
      <c r="Q299" s="385">
        <f t="shared" si="1174"/>
        <v>0</v>
      </c>
      <c r="R299" s="385">
        <f t="shared" si="1175"/>
        <v>131.25</v>
      </c>
      <c r="S299" s="385">
        <f t="shared" si="1176"/>
        <v>100.63</v>
      </c>
      <c r="T299" s="385">
        <f t="shared" si="1177"/>
        <v>0</v>
      </c>
      <c r="U299" s="385">
        <f t="shared" si="1178"/>
        <v>0</v>
      </c>
      <c r="V299" s="384">
        <f t="shared" si="1179"/>
        <v>157.5</v>
      </c>
      <c r="W299" s="726">
        <f t="shared" si="1180"/>
        <v>0</v>
      </c>
      <c r="X299" s="144" t="str">
        <f t="shared" si="1181"/>
        <v>JB41</v>
      </c>
      <c r="Y299" s="416" t="str">
        <f t="shared" si="1182"/>
        <v>--</v>
      </c>
      <c r="Z299" s="603" t="s">
        <v>1</v>
      </c>
      <c r="AA299" s="504" t="str">
        <f t="shared" si="1183"/>
        <v>--</v>
      </c>
      <c r="AB299" s="591" t="str">
        <f t="shared" si="1184"/>
        <v>--</v>
      </c>
      <c r="AC299" s="592" t="str">
        <f t="shared" si="1185"/>
        <v>--</v>
      </c>
      <c r="AD299" s="592" t="str">
        <f t="shared" si="1186"/>
        <v>--</v>
      </c>
      <c r="AE299" s="593" t="str">
        <f t="shared" si="1187"/>
        <v>--</v>
      </c>
      <c r="AF299" s="604" t="str">
        <f t="shared" si="1188"/>
        <v>--</v>
      </c>
      <c r="AG299" s="605" t="str">
        <f t="shared" si="1189"/>
        <v>--</v>
      </c>
      <c r="AH299" s="595" t="str">
        <f t="shared" si="1190"/>
        <v>--</v>
      </c>
      <c r="AI299" s="595" t="str">
        <f t="shared" si="1191"/>
        <v>--</v>
      </c>
      <c r="AJ299" s="595" t="str">
        <f t="shared" si="1192"/>
        <v>--</v>
      </c>
      <c r="AK299" s="595" t="str">
        <f t="shared" si="1193"/>
        <v>--</v>
      </c>
      <c r="AL299" s="595" t="str">
        <f t="shared" si="1194"/>
        <v>--</v>
      </c>
      <c r="AM299" s="596" t="str">
        <f t="shared" si="1195"/>
        <v>--</v>
      </c>
      <c r="AN299" s="732" t="str">
        <f t="shared" si="1196"/>
        <v>--</v>
      </c>
      <c r="AO299" s="144" t="s">
        <v>24074</v>
      </c>
      <c r="AP299" s="379" t="s">
        <v>23695</v>
      </c>
      <c r="AQ299" s="453" t="s">
        <v>24075</v>
      </c>
      <c r="AR299" s="416">
        <v>2.5</v>
      </c>
      <c r="AS299" s="504" t="s">
        <v>1</v>
      </c>
      <c r="AT299" s="504">
        <v>1.5</v>
      </c>
      <c r="AU299" s="142">
        <v>25</v>
      </c>
      <c r="AV299" s="416" t="str">
        <f t="shared" si="1197"/>
        <v>--</v>
      </c>
      <c r="AW299" s="603" t="s">
        <v>1</v>
      </c>
      <c r="AX299" s="504" t="str">
        <f t="shared" si="1198"/>
        <v>--</v>
      </c>
      <c r="AY299" s="384">
        <f t="shared" si="1199"/>
        <v>25</v>
      </c>
      <c r="AZ299" s="384">
        <f t="shared" si="1200"/>
        <v>0.5</v>
      </c>
      <c r="BA299" s="384">
        <f t="shared" si="1201"/>
        <v>3.5</v>
      </c>
      <c r="BB299" s="382">
        <f t="shared" si="1202"/>
        <v>0</v>
      </c>
      <c r="BC299" s="265">
        <f t="shared" si="1203"/>
        <v>43.75</v>
      </c>
      <c r="BD299" s="265">
        <f t="shared" si="1204"/>
        <v>231.88</v>
      </c>
      <c r="BE299" s="265">
        <f t="shared" si="1205"/>
        <v>126</v>
      </c>
      <c r="BF299" s="607">
        <f t="shared" si="1206"/>
        <v>2.2910999999999957</v>
      </c>
      <c r="BG299" s="607">
        <f t="shared" si="1207"/>
        <v>0.23109999999999586</v>
      </c>
      <c r="BH299" s="607">
        <f t="shared" si="1208"/>
        <v>1.45</v>
      </c>
      <c r="BI299" s="607">
        <f t="shared" si="1209"/>
        <v>0.15</v>
      </c>
      <c r="BJ299" s="116">
        <f t="shared" si="1210"/>
        <v>60.53</v>
      </c>
      <c r="BK299" s="95"/>
    </row>
    <row r="300" spans="1:63" ht="14.25" x14ac:dyDescent="0.3">
      <c r="A300" s="144" t="s">
        <v>24075</v>
      </c>
      <c r="B300" s="379" t="s">
        <v>23695</v>
      </c>
      <c r="C300" s="145" t="s">
        <v>24076</v>
      </c>
      <c r="D300" s="416">
        <v>2.5</v>
      </c>
      <c r="E300" s="504" t="s">
        <v>1</v>
      </c>
      <c r="F300" s="504">
        <v>1.5</v>
      </c>
      <c r="G300" s="416" t="s">
        <v>25017</v>
      </c>
      <c r="H300" s="142">
        <v>40</v>
      </c>
      <c r="I300" s="143">
        <v>2.0060999999999964</v>
      </c>
      <c r="J300" s="143">
        <v>1.9620999999999995</v>
      </c>
      <c r="K300" s="452">
        <v>0</v>
      </c>
      <c r="L300" s="382">
        <f t="shared" si="1169"/>
        <v>1.98</v>
      </c>
      <c r="M300" s="383">
        <f t="shared" si="1170"/>
        <v>0.15</v>
      </c>
      <c r="N300" s="383">
        <f t="shared" si="1171"/>
        <v>0.5</v>
      </c>
      <c r="O300" s="382">
        <f t="shared" si="1172"/>
        <v>2.63</v>
      </c>
      <c r="P300" s="382">
        <f t="shared" si="1173"/>
        <v>3.5</v>
      </c>
      <c r="Q300" s="385">
        <f t="shared" si="1174"/>
        <v>0</v>
      </c>
      <c r="R300" s="385">
        <f t="shared" si="1175"/>
        <v>210</v>
      </c>
      <c r="S300" s="385">
        <f t="shared" si="1176"/>
        <v>158.19999999999999</v>
      </c>
      <c r="T300" s="385">
        <f t="shared" si="1177"/>
        <v>0</v>
      </c>
      <c r="U300" s="385">
        <f t="shared" si="1178"/>
        <v>0</v>
      </c>
      <c r="V300" s="384">
        <f t="shared" si="1179"/>
        <v>250.4</v>
      </c>
      <c r="W300" s="726">
        <f t="shared" si="1180"/>
        <v>0</v>
      </c>
      <c r="X300" s="144" t="str">
        <f t="shared" si="1181"/>
        <v>JB42</v>
      </c>
      <c r="Y300" s="416" t="str">
        <f t="shared" si="1182"/>
        <v>--</v>
      </c>
      <c r="Z300" s="603" t="s">
        <v>1</v>
      </c>
      <c r="AA300" s="504" t="str">
        <f t="shared" si="1183"/>
        <v>--</v>
      </c>
      <c r="AB300" s="591" t="str">
        <f t="shared" si="1184"/>
        <v>--</v>
      </c>
      <c r="AC300" s="592" t="str">
        <f t="shared" si="1185"/>
        <v>--</v>
      </c>
      <c r="AD300" s="592" t="str">
        <f t="shared" si="1186"/>
        <v>--</v>
      </c>
      <c r="AE300" s="593" t="str">
        <f t="shared" si="1187"/>
        <v>--</v>
      </c>
      <c r="AF300" s="604" t="str">
        <f t="shared" si="1188"/>
        <v>--</v>
      </c>
      <c r="AG300" s="605" t="str">
        <f t="shared" si="1189"/>
        <v>--</v>
      </c>
      <c r="AH300" s="595" t="str">
        <f t="shared" si="1190"/>
        <v>--</v>
      </c>
      <c r="AI300" s="595" t="str">
        <f t="shared" si="1191"/>
        <v>--</v>
      </c>
      <c r="AJ300" s="595" t="str">
        <f t="shared" si="1192"/>
        <v>--</v>
      </c>
      <c r="AK300" s="595" t="str">
        <f t="shared" si="1193"/>
        <v>--</v>
      </c>
      <c r="AL300" s="595" t="str">
        <f t="shared" si="1194"/>
        <v>--</v>
      </c>
      <c r="AM300" s="596" t="str">
        <f t="shared" si="1195"/>
        <v>--</v>
      </c>
      <c r="AN300" s="732" t="str">
        <f t="shared" si="1196"/>
        <v>--</v>
      </c>
      <c r="AO300" s="144" t="s">
        <v>24075</v>
      </c>
      <c r="AP300" s="379" t="s">
        <v>23695</v>
      </c>
      <c r="AQ300" s="453" t="s">
        <v>24076</v>
      </c>
      <c r="AR300" s="416">
        <v>2.5</v>
      </c>
      <c r="AS300" s="504" t="s">
        <v>1</v>
      </c>
      <c r="AT300" s="504">
        <v>1.5</v>
      </c>
      <c r="AU300" s="142">
        <v>40</v>
      </c>
      <c r="AV300" s="416" t="str">
        <f t="shared" si="1197"/>
        <v>--</v>
      </c>
      <c r="AW300" s="603" t="s">
        <v>1</v>
      </c>
      <c r="AX300" s="504" t="str">
        <f t="shared" si="1198"/>
        <v>--</v>
      </c>
      <c r="AY300" s="384">
        <f t="shared" si="1199"/>
        <v>40</v>
      </c>
      <c r="AZ300" s="384">
        <f t="shared" si="1200"/>
        <v>0.5</v>
      </c>
      <c r="BA300" s="384">
        <f t="shared" si="1201"/>
        <v>3.5</v>
      </c>
      <c r="BB300" s="382">
        <f t="shared" si="1202"/>
        <v>0</v>
      </c>
      <c r="BC300" s="265">
        <f t="shared" si="1203"/>
        <v>70</v>
      </c>
      <c r="BD300" s="265">
        <f t="shared" si="1204"/>
        <v>368.2</v>
      </c>
      <c r="BE300" s="265">
        <f t="shared" si="1205"/>
        <v>201.6</v>
      </c>
      <c r="BF300" s="607">
        <f t="shared" si="1206"/>
        <v>2.35</v>
      </c>
      <c r="BG300" s="607">
        <f t="shared" si="1207"/>
        <v>0.24609999999999643</v>
      </c>
      <c r="BH300" s="607">
        <f t="shared" si="1208"/>
        <v>1.54</v>
      </c>
      <c r="BI300" s="607">
        <f t="shared" si="1209"/>
        <v>0.16</v>
      </c>
      <c r="BJ300" s="116">
        <f t="shared" si="1210"/>
        <v>94.9</v>
      </c>
      <c r="BK300" s="95"/>
    </row>
    <row r="301" spans="1:63" ht="14.25" x14ac:dyDescent="0.3">
      <c r="A301" s="144" t="s">
        <v>24076</v>
      </c>
      <c r="B301" s="379" t="s">
        <v>23695</v>
      </c>
      <c r="C301" s="145" t="s">
        <v>24077</v>
      </c>
      <c r="D301" s="416">
        <v>2.5</v>
      </c>
      <c r="E301" s="504" t="s">
        <v>1</v>
      </c>
      <c r="F301" s="504">
        <v>1.5</v>
      </c>
      <c r="G301" s="416" t="s">
        <v>25017</v>
      </c>
      <c r="H301" s="142">
        <v>32</v>
      </c>
      <c r="I301" s="143">
        <v>1.9620999999999995</v>
      </c>
      <c r="J301" s="143">
        <v>2.0529000000000011</v>
      </c>
      <c r="K301" s="452">
        <v>0</v>
      </c>
      <c r="L301" s="382">
        <f t="shared" si="1169"/>
        <v>2.0099999999999998</v>
      </c>
      <c r="M301" s="383">
        <f t="shared" si="1170"/>
        <v>0.15</v>
      </c>
      <c r="N301" s="383">
        <f t="shared" si="1171"/>
        <v>0.5</v>
      </c>
      <c r="O301" s="382">
        <f t="shared" si="1172"/>
        <v>2.6599999999999997</v>
      </c>
      <c r="P301" s="382">
        <f t="shared" si="1173"/>
        <v>3.5</v>
      </c>
      <c r="Q301" s="385">
        <f t="shared" si="1174"/>
        <v>0</v>
      </c>
      <c r="R301" s="385">
        <f t="shared" si="1175"/>
        <v>168</v>
      </c>
      <c r="S301" s="385">
        <f t="shared" si="1176"/>
        <v>129.91999999999999</v>
      </c>
      <c r="T301" s="385">
        <f t="shared" si="1177"/>
        <v>0</v>
      </c>
      <c r="U301" s="385">
        <f t="shared" si="1178"/>
        <v>0</v>
      </c>
      <c r="V301" s="384">
        <f t="shared" si="1179"/>
        <v>202.24</v>
      </c>
      <c r="W301" s="726">
        <f t="shared" si="1180"/>
        <v>0</v>
      </c>
      <c r="X301" s="144" t="str">
        <f t="shared" si="1181"/>
        <v>JB43</v>
      </c>
      <c r="Y301" s="416" t="str">
        <f t="shared" si="1182"/>
        <v>--</v>
      </c>
      <c r="Z301" s="603" t="s">
        <v>1</v>
      </c>
      <c r="AA301" s="504" t="str">
        <f t="shared" si="1183"/>
        <v>--</v>
      </c>
      <c r="AB301" s="591" t="str">
        <f t="shared" si="1184"/>
        <v>--</v>
      </c>
      <c r="AC301" s="592" t="str">
        <f t="shared" si="1185"/>
        <v>--</v>
      </c>
      <c r="AD301" s="592" t="str">
        <f t="shared" si="1186"/>
        <v>--</v>
      </c>
      <c r="AE301" s="593" t="str">
        <f t="shared" si="1187"/>
        <v>--</v>
      </c>
      <c r="AF301" s="604" t="str">
        <f t="shared" si="1188"/>
        <v>--</v>
      </c>
      <c r="AG301" s="605" t="str">
        <f t="shared" si="1189"/>
        <v>--</v>
      </c>
      <c r="AH301" s="595" t="str">
        <f t="shared" si="1190"/>
        <v>--</v>
      </c>
      <c r="AI301" s="595" t="str">
        <f t="shared" si="1191"/>
        <v>--</v>
      </c>
      <c r="AJ301" s="595" t="str">
        <f t="shared" si="1192"/>
        <v>--</v>
      </c>
      <c r="AK301" s="595" t="str">
        <f t="shared" si="1193"/>
        <v>--</v>
      </c>
      <c r="AL301" s="595" t="str">
        <f t="shared" si="1194"/>
        <v>--</v>
      </c>
      <c r="AM301" s="596" t="str">
        <f t="shared" si="1195"/>
        <v>--</v>
      </c>
      <c r="AN301" s="732" t="str">
        <f t="shared" si="1196"/>
        <v>--</v>
      </c>
      <c r="AO301" s="144" t="s">
        <v>24076</v>
      </c>
      <c r="AP301" s="379" t="s">
        <v>23695</v>
      </c>
      <c r="AQ301" s="453" t="s">
        <v>24077</v>
      </c>
      <c r="AR301" s="416">
        <v>2.5</v>
      </c>
      <c r="AS301" s="504" t="s">
        <v>1</v>
      </c>
      <c r="AT301" s="504">
        <v>1.5</v>
      </c>
      <c r="AU301" s="142">
        <v>32</v>
      </c>
      <c r="AV301" s="416" t="str">
        <f t="shared" si="1197"/>
        <v>--</v>
      </c>
      <c r="AW301" s="603" t="s">
        <v>1</v>
      </c>
      <c r="AX301" s="504" t="str">
        <f t="shared" si="1198"/>
        <v>--</v>
      </c>
      <c r="AY301" s="384">
        <f t="shared" si="1199"/>
        <v>32</v>
      </c>
      <c r="AZ301" s="384">
        <f t="shared" si="1200"/>
        <v>0.5</v>
      </c>
      <c r="BA301" s="384">
        <f t="shared" si="1201"/>
        <v>3.5</v>
      </c>
      <c r="BB301" s="382">
        <f t="shared" si="1202"/>
        <v>0</v>
      </c>
      <c r="BC301" s="265">
        <f t="shared" si="1203"/>
        <v>56</v>
      </c>
      <c r="BD301" s="265">
        <f t="shared" si="1204"/>
        <v>297.91999999999996</v>
      </c>
      <c r="BE301" s="265">
        <f t="shared" si="1205"/>
        <v>161.28</v>
      </c>
      <c r="BF301" s="607">
        <f t="shared" si="1206"/>
        <v>2.2620999999999993</v>
      </c>
      <c r="BG301" s="607">
        <f t="shared" si="1207"/>
        <v>0.2020999999999995</v>
      </c>
      <c r="BH301" s="607">
        <f t="shared" si="1208"/>
        <v>1.27</v>
      </c>
      <c r="BI301" s="607">
        <f t="shared" si="1209"/>
        <v>0.13</v>
      </c>
      <c r="BJ301" s="116">
        <f t="shared" si="1210"/>
        <v>79.239999999999995</v>
      </c>
      <c r="BK301" s="95"/>
    </row>
    <row r="302" spans="1:63" ht="14.25" x14ac:dyDescent="0.3">
      <c r="A302" s="144" t="s">
        <v>24077</v>
      </c>
      <c r="B302" s="379" t="s">
        <v>23695</v>
      </c>
      <c r="C302" s="145" t="s">
        <v>24078</v>
      </c>
      <c r="D302" s="416">
        <v>2.5</v>
      </c>
      <c r="E302" s="504" t="s">
        <v>1</v>
      </c>
      <c r="F302" s="504">
        <v>1.5</v>
      </c>
      <c r="G302" s="416" t="s">
        <v>25017</v>
      </c>
      <c r="H302" s="142">
        <v>25</v>
      </c>
      <c r="I302" s="143">
        <v>2.0529000000000011</v>
      </c>
      <c r="J302" s="143">
        <v>2.2944000000000013</v>
      </c>
      <c r="K302" s="452">
        <v>0</v>
      </c>
      <c r="L302" s="382">
        <f t="shared" si="1169"/>
        <v>2.17</v>
      </c>
      <c r="M302" s="383">
        <f t="shared" si="1170"/>
        <v>0.15</v>
      </c>
      <c r="N302" s="383">
        <f t="shared" si="1171"/>
        <v>0.5</v>
      </c>
      <c r="O302" s="382">
        <f t="shared" si="1172"/>
        <v>2.82</v>
      </c>
      <c r="P302" s="382">
        <f t="shared" si="1173"/>
        <v>3.5</v>
      </c>
      <c r="Q302" s="385">
        <f t="shared" si="1174"/>
        <v>0</v>
      </c>
      <c r="R302" s="385">
        <f t="shared" si="1175"/>
        <v>131.25</v>
      </c>
      <c r="S302" s="385">
        <f t="shared" si="1176"/>
        <v>115.5</v>
      </c>
      <c r="T302" s="385">
        <f t="shared" si="1177"/>
        <v>0</v>
      </c>
      <c r="U302" s="385">
        <f t="shared" si="1178"/>
        <v>0</v>
      </c>
      <c r="V302" s="384">
        <f t="shared" si="1179"/>
        <v>166</v>
      </c>
      <c r="W302" s="726">
        <f t="shared" si="1180"/>
        <v>0</v>
      </c>
      <c r="X302" s="144" t="str">
        <f t="shared" si="1181"/>
        <v>JB44</v>
      </c>
      <c r="Y302" s="416" t="str">
        <f t="shared" si="1182"/>
        <v>--</v>
      </c>
      <c r="Z302" s="603" t="s">
        <v>1</v>
      </c>
      <c r="AA302" s="504" t="str">
        <f t="shared" si="1183"/>
        <v>--</v>
      </c>
      <c r="AB302" s="591" t="str">
        <f t="shared" si="1184"/>
        <v>--</v>
      </c>
      <c r="AC302" s="592" t="str">
        <f t="shared" si="1185"/>
        <v>--</v>
      </c>
      <c r="AD302" s="592" t="str">
        <f t="shared" si="1186"/>
        <v>--</v>
      </c>
      <c r="AE302" s="593" t="str">
        <f t="shared" si="1187"/>
        <v>--</v>
      </c>
      <c r="AF302" s="604" t="str">
        <f t="shared" si="1188"/>
        <v>--</v>
      </c>
      <c r="AG302" s="605" t="str">
        <f t="shared" si="1189"/>
        <v>--</v>
      </c>
      <c r="AH302" s="595" t="str">
        <f t="shared" si="1190"/>
        <v>--</v>
      </c>
      <c r="AI302" s="595" t="str">
        <f t="shared" si="1191"/>
        <v>--</v>
      </c>
      <c r="AJ302" s="595" t="str">
        <f t="shared" si="1192"/>
        <v>--</v>
      </c>
      <c r="AK302" s="595" t="str">
        <f t="shared" si="1193"/>
        <v>--</v>
      </c>
      <c r="AL302" s="595" t="str">
        <f t="shared" si="1194"/>
        <v>--</v>
      </c>
      <c r="AM302" s="596" t="str">
        <f t="shared" si="1195"/>
        <v>--</v>
      </c>
      <c r="AN302" s="732" t="str">
        <f t="shared" si="1196"/>
        <v>--</v>
      </c>
      <c r="AO302" s="144" t="s">
        <v>24077</v>
      </c>
      <c r="AP302" s="379" t="s">
        <v>23695</v>
      </c>
      <c r="AQ302" s="453" t="s">
        <v>24078</v>
      </c>
      <c r="AR302" s="416">
        <v>2.5</v>
      </c>
      <c r="AS302" s="504" t="s">
        <v>1</v>
      </c>
      <c r="AT302" s="504">
        <v>1.5</v>
      </c>
      <c r="AU302" s="142">
        <v>25</v>
      </c>
      <c r="AV302" s="416" t="str">
        <f t="shared" si="1197"/>
        <v>--</v>
      </c>
      <c r="AW302" s="603" t="s">
        <v>1</v>
      </c>
      <c r="AX302" s="504" t="str">
        <f t="shared" si="1198"/>
        <v>--</v>
      </c>
      <c r="AY302" s="384">
        <f t="shared" si="1199"/>
        <v>25</v>
      </c>
      <c r="AZ302" s="384">
        <f t="shared" si="1200"/>
        <v>0.5</v>
      </c>
      <c r="BA302" s="384">
        <f t="shared" si="1201"/>
        <v>3.5</v>
      </c>
      <c r="BB302" s="382">
        <f t="shared" si="1202"/>
        <v>0</v>
      </c>
      <c r="BC302" s="265">
        <f t="shared" si="1203"/>
        <v>43.75</v>
      </c>
      <c r="BD302" s="265">
        <f t="shared" si="1204"/>
        <v>246.75</v>
      </c>
      <c r="BE302" s="265">
        <f t="shared" si="1205"/>
        <v>126</v>
      </c>
      <c r="BF302" s="607">
        <f t="shared" si="1206"/>
        <v>2.35</v>
      </c>
      <c r="BG302" s="607">
        <f t="shared" si="1207"/>
        <v>0.29290000000000105</v>
      </c>
      <c r="BH302" s="607">
        <f t="shared" si="1208"/>
        <v>1.83</v>
      </c>
      <c r="BI302" s="607">
        <f t="shared" si="1209"/>
        <v>0.19</v>
      </c>
      <c r="BJ302" s="116">
        <f t="shared" si="1210"/>
        <v>74.98</v>
      </c>
      <c r="BK302" s="95"/>
    </row>
    <row r="303" spans="1:63" ht="14.25" x14ac:dyDescent="0.3">
      <c r="A303" s="144" t="s">
        <v>24078</v>
      </c>
      <c r="B303" s="379" t="s">
        <v>23695</v>
      </c>
      <c r="C303" s="145" t="s">
        <v>24079</v>
      </c>
      <c r="D303" s="416">
        <v>2.5</v>
      </c>
      <c r="E303" s="504" t="s">
        <v>1</v>
      </c>
      <c r="F303" s="504">
        <v>1.5</v>
      </c>
      <c r="G303" s="416" t="s">
        <v>25017</v>
      </c>
      <c r="H303" s="142">
        <v>25</v>
      </c>
      <c r="I303" s="143">
        <v>2.2944000000000013</v>
      </c>
      <c r="J303" s="143">
        <v>2.2719000000000023</v>
      </c>
      <c r="K303" s="452">
        <v>0</v>
      </c>
      <c r="L303" s="382">
        <f t="shared" si="1169"/>
        <v>2.2799999999999998</v>
      </c>
      <c r="M303" s="383">
        <f t="shared" si="1170"/>
        <v>0.15</v>
      </c>
      <c r="N303" s="383">
        <f t="shared" si="1171"/>
        <v>0.5</v>
      </c>
      <c r="O303" s="382">
        <f t="shared" si="1172"/>
        <v>2.9299999999999997</v>
      </c>
      <c r="P303" s="382">
        <f t="shared" si="1173"/>
        <v>3.5</v>
      </c>
      <c r="Q303" s="385">
        <f t="shared" si="1174"/>
        <v>0</v>
      </c>
      <c r="R303" s="385">
        <f t="shared" si="1175"/>
        <v>131.25</v>
      </c>
      <c r="S303" s="385">
        <f t="shared" si="1176"/>
        <v>125.13</v>
      </c>
      <c r="T303" s="385">
        <f t="shared" si="1177"/>
        <v>0</v>
      </c>
      <c r="U303" s="385">
        <f t="shared" si="1178"/>
        <v>0</v>
      </c>
      <c r="V303" s="384">
        <f t="shared" si="1179"/>
        <v>171.5</v>
      </c>
      <c r="W303" s="726">
        <f t="shared" si="1180"/>
        <v>0</v>
      </c>
      <c r="X303" s="144" t="str">
        <f t="shared" si="1181"/>
        <v>JB45</v>
      </c>
      <c r="Y303" s="416" t="str">
        <f t="shared" si="1182"/>
        <v>--</v>
      </c>
      <c r="Z303" s="603" t="s">
        <v>1</v>
      </c>
      <c r="AA303" s="504" t="str">
        <f t="shared" si="1183"/>
        <v>--</v>
      </c>
      <c r="AB303" s="591" t="str">
        <f t="shared" si="1184"/>
        <v>--</v>
      </c>
      <c r="AC303" s="592" t="str">
        <f t="shared" si="1185"/>
        <v>--</v>
      </c>
      <c r="AD303" s="592" t="str">
        <f t="shared" si="1186"/>
        <v>--</v>
      </c>
      <c r="AE303" s="593" t="str">
        <f t="shared" si="1187"/>
        <v>--</v>
      </c>
      <c r="AF303" s="604" t="str">
        <f t="shared" si="1188"/>
        <v>--</v>
      </c>
      <c r="AG303" s="605" t="str">
        <f t="shared" si="1189"/>
        <v>--</v>
      </c>
      <c r="AH303" s="595" t="str">
        <f t="shared" si="1190"/>
        <v>--</v>
      </c>
      <c r="AI303" s="595" t="str">
        <f t="shared" si="1191"/>
        <v>--</v>
      </c>
      <c r="AJ303" s="595" t="str">
        <f t="shared" si="1192"/>
        <v>--</v>
      </c>
      <c r="AK303" s="595" t="str">
        <f t="shared" si="1193"/>
        <v>--</v>
      </c>
      <c r="AL303" s="595" t="str">
        <f t="shared" si="1194"/>
        <v>--</v>
      </c>
      <c r="AM303" s="596" t="str">
        <f t="shared" si="1195"/>
        <v>--</v>
      </c>
      <c r="AN303" s="732" t="str">
        <f t="shared" si="1196"/>
        <v>--</v>
      </c>
      <c r="AO303" s="144" t="s">
        <v>24078</v>
      </c>
      <c r="AP303" s="379" t="s">
        <v>23695</v>
      </c>
      <c r="AQ303" s="453" t="s">
        <v>24079</v>
      </c>
      <c r="AR303" s="416">
        <v>2.5</v>
      </c>
      <c r="AS303" s="504" t="s">
        <v>1</v>
      </c>
      <c r="AT303" s="504">
        <v>1.5</v>
      </c>
      <c r="AU303" s="142">
        <v>25</v>
      </c>
      <c r="AV303" s="416" t="str">
        <f t="shared" si="1197"/>
        <v>--</v>
      </c>
      <c r="AW303" s="603" t="s">
        <v>1</v>
      </c>
      <c r="AX303" s="504" t="str">
        <f t="shared" si="1198"/>
        <v>--</v>
      </c>
      <c r="AY303" s="384">
        <f t="shared" si="1199"/>
        <v>25</v>
      </c>
      <c r="AZ303" s="384">
        <f t="shared" si="1200"/>
        <v>0.5</v>
      </c>
      <c r="BA303" s="384">
        <f t="shared" si="1201"/>
        <v>3.5</v>
      </c>
      <c r="BB303" s="382">
        <f t="shared" si="1202"/>
        <v>0</v>
      </c>
      <c r="BC303" s="265">
        <f t="shared" si="1203"/>
        <v>43.75</v>
      </c>
      <c r="BD303" s="265">
        <f t="shared" si="1204"/>
        <v>256.38</v>
      </c>
      <c r="BE303" s="265">
        <f t="shared" si="1205"/>
        <v>126</v>
      </c>
      <c r="BF303" s="607">
        <f t="shared" si="1206"/>
        <v>2.35</v>
      </c>
      <c r="BG303" s="607">
        <f t="shared" si="1207"/>
        <v>0.53440000000000132</v>
      </c>
      <c r="BH303" s="607">
        <f t="shared" si="1208"/>
        <v>3.35</v>
      </c>
      <c r="BI303" s="607">
        <f t="shared" si="1209"/>
        <v>0.34</v>
      </c>
      <c r="BJ303" s="116">
        <f t="shared" si="1210"/>
        <v>82.94</v>
      </c>
      <c r="BK303" s="95"/>
    </row>
    <row r="304" spans="1:63" ht="14.25" x14ac:dyDescent="0.3">
      <c r="A304" s="449" t="s">
        <v>24079</v>
      </c>
      <c r="B304" s="146" t="s">
        <v>23695</v>
      </c>
      <c r="C304" s="450" t="s">
        <v>24080</v>
      </c>
      <c r="D304" s="502">
        <v>2.5</v>
      </c>
      <c r="E304" s="589" t="s">
        <v>1</v>
      </c>
      <c r="F304" s="589">
        <v>1.5</v>
      </c>
      <c r="G304" s="502" t="s">
        <v>25017</v>
      </c>
      <c r="H304" s="451">
        <v>17</v>
      </c>
      <c r="I304" s="452">
        <v>2.2719000000000023</v>
      </c>
      <c r="J304" s="452">
        <v>2.227800000000002</v>
      </c>
      <c r="K304" s="452">
        <v>0</v>
      </c>
      <c r="L304" s="382">
        <f t="shared" si="1169"/>
        <v>2.25</v>
      </c>
      <c r="M304" s="383">
        <f t="shared" si="1170"/>
        <v>0.15</v>
      </c>
      <c r="N304" s="383">
        <f t="shared" si="1171"/>
        <v>0.5</v>
      </c>
      <c r="O304" s="382">
        <f t="shared" si="1172"/>
        <v>2.9</v>
      </c>
      <c r="P304" s="382">
        <f t="shared" si="1173"/>
        <v>3.5</v>
      </c>
      <c r="Q304" s="385">
        <f t="shared" si="1174"/>
        <v>0</v>
      </c>
      <c r="R304" s="385">
        <f t="shared" si="1175"/>
        <v>89.25</v>
      </c>
      <c r="S304" s="385">
        <f t="shared" si="1176"/>
        <v>83.3</v>
      </c>
      <c r="T304" s="385">
        <f t="shared" si="1177"/>
        <v>0</v>
      </c>
      <c r="U304" s="385">
        <f t="shared" si="1178"/>
        <v>0</v>
      </c>
      <c r="V304" s="384">
        <f t="shared" si="1179"/>
        <v>115.6</v>
      </c>
      <c r="W304" s="726">
        <f t="shared" si="1180"/>
        <v>0</v>
      </c>
      <c r="X304" s="449" t="str">
        <f t="shared" si="1181"/>
        <v>JB46</v>
      </c>
      <c r="Y304" s="502" t="str">
        <f t="shared" si="1182"/>
        <v>--</v>
      </c>
      <c r="Z304" s="590" t="s">
        <v>1</v>
      </c>
      <c r="AA304" s="589" t="str">
        <f t="shared" si="1183"/>
        <v>--</v>
      </c>
      <c r="AB304" s="591" t="str">
        <f t="shared" si="1184"/>
        <v>--</v>
      </c>
      <c r="AC304" s="592" t="str">
        <f t="shared" si="1185"/>
        <v>--</v>
      </c>
      <c r="AD304" s="592" t="str">
        <f t="shared" si="1186"/>
        <v>--</v>
      </c>
      <c r="AE304" s="593" t="str">
        <f t="shared" si="1187"/>
        <v>--</v>
      </c>
      <c r="AF304" s="593" t="str">
        <f t="shared" si="1188"/>
        <v>--</v>
      </c>
      <c r="AG304" s="594" t="str">
        <f t="shared" si="1189"/>
        <v>--</v>
      </c>
      <c r="AH304" s="595" t="str">
        <f t="shared" si="1190"/>
        <v>--</v>
      </c>
      <c r="AI304" s="595" t="str">
        <f t="shared" si="1191"/>
        <v>--</v>
      </c>
      <c r="AJ304" s="595" t="str">
        <f t="shared" si="1192"/>
        <v>--</v>
      </c>
      <c r="AK304" s="595" t="str">
        <f t="shared" si="1193"/>
        <v>--</v>
      </c>
      <c r="AL304" s="595" t="str">
        <f t="shared" si="1194"/>
        <v>--</v>
      </c>
      <c r="AM304" s="596" t="str">
        <f t="shared" si="1195"/>
        <v>--</v>
      </c>
      <c r="AN304" s="732" t="str">
        <f t="shared" si="1196"/>
        <v>--</v>
      </c>
      <c r="AO304" s="449" t="s">
        <v>24079</v>
      </c>
      <c r="AP304" s="146" t="s">
        <v>23695</v>
      </c>
      <c r="AQ304" s="532" t="s">
        <v>24080</v>
      </c>
      <c r="AR304" s="502">
        <v>2.5</v>
      </c>
      <c r="AS304" s="589" t="s">
        <v>1</v>
      </c>
      <c r="AT304" s="589">
        <v>1.5</v>
      </c>
      <c r="AU304" s="451">
        <v>17</v>
      </c>
      <c r="AV304" s="502" t="str">
        <f t="shared" si="1197"/>
        <v>--</v>
      </c>
      <c r="AW304" s="590" t="s">
        <v>1</v>
      </c>
      <c r="AX304" s="589" t="str">
        <f t="shared" si="1198"/>
        <v>--</v>
      </c>
      <c r="AY304" s="384">
        <f t="shared" si="1199"/>
        <v>17</v>
      </c>
      <c r="AZ304" s="384">
        <f t="shared" si="1200"/>
        <v>0.5</v>
      </c>
      <c r="BA304" s="384">
        <f t="shared" si="1201"/>
        <v>3.5</v>
      </c>
      <c r="BB304" s="382">
        <f t="shared" si="1202"/>
        <v>0</v>
      </c>
      <c r="BC304" s="265">
        <f t="shared" si="1203"/>
        <v>29.75</v>
      </c>
      <c r="BD304" s="265">
        <f t="shared" si="1204"/>
        <v>172.55</v>
      </c>
      <c r="BE304" s="265">
        <f t="shared" si="1205"/>
        <v>85.68</v>
      </c>
      <c r="BF304" s="607">
        <f t="shared" si="1206"/>
        <v>2.35</v>
      </c>
      <c r="BG304" s="607">
        <f t="shared" si="1207"/>
        <v>0.51190000000000224</v>
      </c>
      <c r="BH304" s="607">
        <f t="shared" si="1208"/>
        <v>3.2</v>
      </c>
      <c r="BI304" s="607">
        <f t="shared" si="1209"/>
        <v>0.33</v>
      </c>
      <c r="BJ304" s="116">
        <f t="shared" si="1210"/>
        <v>53.59</v>
      </c>
      <c r="BK304" s="95"/>
    </row>
    <row r="305" spans="1:63" ht="14.25" x14ac:dyDescent="0.3">
      <c r="A305" s="144" t="s">
        <v>24080</v>
      </c>
      <c r="B305" s="379" t="s">
        <v>23695</v>
      </c>
      <c r="C305" s="145" t="s">
        <v>24081</v>
      </c>
      <c r="D305" s="416">
        <v>2.5</v>
      </c>
      <c r="E305" s="504" t="s">
        <v>1</v>
      </c>
      <c r="F305" s="504">
        <v>1.5</v>
      </c>
      <c r="G305" s="416" t="s">
        <v>25017</v>
      </c>
      <c r="H305" s="142">
        <v>20</v>
      </c>
      <c r="I305" s="143">
        <v>2.227800000000002</v>
      </c>
      <c r="J305" s="143">
        <v>2.1818000000000008</v>
      </c>
      <c r="K305" s="452">
        <v>0</v>
      </c>
      <c r="L305" s="382">
        <f t="shared" si="1169"/>
        <v>2.2000000000000002</v>
      </c>
      <c r="M305" s="383">
        <f t="shared" si="1170"/>
        <v>0.15</v>
      </c>
      <c r="N305" s="383">
        <f t="shared" si="1171"/>
        <v>0.5</v>
      </c>
      <c r="O305" s="382">
        <f t="shared" si="1172"/>
        <v>2.85</v>
      </c>
      <c r="P305" s="382">
        <f t="shared" si="1173"/>
        <v>3.5</v>
      </c>
      <c r="Q305" s="385">
        <f t="shared" si="1174"/>
        <v>0</v>
      </c>
      <c r="R305" s="385">
        <f t="shared" si="1175"/>
        <v>105</v>
      </c>
      <c r="S305" s="385">
        <f t="shared" si="1176"/>
        <v>94.5</v>
      </c>
      <c r="T305" s="385">
        <f t="shared" si="1177"/>
        <v>0</v>
      </c>
      <c r="U305" s="385">
        <f t="shared" si="1178"/>
        <v>0</v>
      </c>
      <c r="V305" s="384">
        <f t="shared" si="1179"/>
        <v>134</v>
      </c>
      <c r="W305" s="726">
        <f t="shared" si="1180"/>
        <v>0</v>
      </c>
      <c r="X305" s="144" t="str">
        <f t="shared" si="1181"/>
        <v>JB47</v>
      </c>
      <c r="Y305" s="416" t="str">
        <f t="shared" si="1182"/>
        <v>--</v>
      </c>
      <c r="Z305" s="603" t="s">
        <v>1</v>
      </c>
      <c r="AA305" s="504" t="str">
        <f t="shared" si="1183"/>
        <v>--</v>
      </c>
      <c r="AB305" s="591" t="str">
        <f t="shared" si="1184"/>
        <v>--</v>
      </c>
      <c r="AC305" s="592" t="str">
        <f t="shared" si="1185"/>
        <v>--</v>
      </c>
      <c r="AD305" s="592" t="str">
        <f t="shared" si="1186"/>
        <v>--</v>
      </c>
      <c r="AE305" s="593" t="str">
        <f t="shared" si="1187"/>
        <v>--</v>
      </c>
      <c r="AF305" s="604" t="str">
        <f t="shared" si="1188"/>
        <v>--</v>
      </c>
      <c r="AG305" s="605" t="str">
        <f t="shared" si="1189"/>
        <v>--</v>
      </c>
      <c r="AH305" s="595" t="str">
        <f t="shared" si="1190"/>
        <v>--</v>
      </c>
      <c r="AI305" s="595" t="str">
        <f t="shared" si="1191"/>
        <v>--</v>
      </c>
      <c r="AJ305" s="595" t="str">
        <f t="shared" si="1192"/>
        <v>--</v>
      </c>
      <c r="AK305" s="595" t="str">
        <f t="shared" si="1193"/>
        <v>--</v>
      </c>
      <c r="AL305" s="595" t="str">
        <f t="shared" si="1194"/>
        <v>--</v>
      </c>
      <c r="AM305" s="596" t="str">
        <f t="shared" si="1195"/>
        <v>--</v>
      </c>
      <c r="AN305" s="732" t="str">
        <f t="shared" si="1196"/>
        <v>--</v>
      </c>
      <c r="AO305" s="144" t="s">
        <v>24080</v>
      </c>
      <c r="AP305" s="379" t="s">
        <v>23695</v>
      </c>
      <c r="AQ305" s="453" t="s">
        <v>24081</v>
      </c>
      <c r="AR305" s="416">
        <v>2.5</v>
      </c>
      <c r="AS305" s="504" t="s">
        <v>1</v>
      </c>
      <c r="AT305" s="504">
        <v>1.5</v>
      </c>
      <c r="AU305" s="142">
        <v>20</v>
      </c>
      <c r="AV305" s="416" t="str">
        <f t="shared" si="1197"/>
        <v>--</v>
      </c>
      <c r="AW305" s="603" t="s">
        <v>1</v>
      </c>
      <c r="AX305" s="504" t="str">
        <f t="shared" si="1198"/>
        <v>--</v>
      </c>
      <c r="AY305" s="384">
        <f t="shared" si="1199"/>
        <v>20</v>
      </c>
      <c r="AZ305" s="384">
        <f t="shared" si="1200"/>
        <v>0.5</v>
      </c>
      <c r="BA305" s="384">
        <f t="shared" si="1201"/>
        <v>3.5</v>
      </c>
      <c r="BB305" s="382">
        <f t="shared" si="1202"/>
        <v>0</v>
      </c>
      <c r="BC305" s="265">
        <f t="shared" si="1203"/>
        <v>35</v>
      </c>
      <c r="BD305" s="265">
        <f t="shared" si="1204"/>
        <v>199.5</v>
      </c>
      <c r="BE305" s="265">
        <f t="shared" si="1205"/>
        <v>100.8</v>
      </c>
      <c r="BF305" s="607">
        <f t="shared" si="1206"/>
        <v>2.35</v>
      </c>
      <c r="BG305" s="607">
        <f t="shared" si="1207"/>
        <v>0.46780000000000199</v>
      </c>
      <c r="BH305" s="607">
        <f t="shared" si="1208"/>
        <v>2.93</v>
      </c>
      <c r="BI305" s="607">
        <f t="shared" si="1209"/>
        <v>0.3</v>
      </c>
      <c r="BJ305" s="116">
        <f t="shared" si="1210"/>
        <v>60.47</v>
      </c>
      <c r="BK305" s="95"/>
    </row>
    <row r="306" spans="1:63" ht="14.25" x14ac:dyDescent="0.3">
      <c r="A306" s="144" t="s">
        <v>24081</v>
      </c>
      <c r="B306" s="379" t="s">
        <v>23695</v>
      </c>
      <c r="C306" s="145" t="s">
        <v>24082</v>
      </c>
      <c r="D306" s="416">
        <v>2.5</v>
      </c>
      <c r="E306" s="504" t="s">
        <v>1</v>
      </c>
      <c r="F306" s="504">
        <v>1.5</v>
      </c>
      <c r="G306" s="416" t="s">
        <v>25017</v>
      </c>
      <c r="H306" s="142">
        <v>20</v>
      </c>
      <c r="I306" s="143">
        <v>2.1818000000000008</v>
      </c>
      <c r="J306" s="143">
        <v>2.1858000000000004</v>
      </c>
      <c r="K306" s="452">
        <v>0</v>
      </c>
      <c r="L306" s="382">
        <f t="shared" si="1169"/>
        <v>2.1800000000000002</v>
      </c>
      <c r="M306" s="383">
        <f t="shared" si="1170"/>
        <v>0.15</v>
      </c>
      <c r="N306" s="383">
        <f t="shared" si="1171"/>
        <v>0.5</v>
      </c>
      <c r="O306" s="382">
        <f t="shared" si="1172"/>
        <v>2.83</v>
      </c>
      <c r="P306" s="382">
        <f t="shared" si="1173"/>
        <v>3.5</v>
      </c>
      <c r="Q306" s="385">
        <f t="shared" si="1174"/>
        <v>0</v>
      </c>
      <c r="R306" s="385">
        <f t="shared" si="1175"/>
        <v>105</v>
      </c>
      <c r="S306" s="385">
        <f t="shared" si="1176"/>
        <v>93.1</v>
      </c>
      <c r="T306" s="385">
        <f t="shared" si="1177"/>
        <v>0</v>
      </c>
      <c r="U306" s="385">
        <f t="shared" si="1178"/>
        <v>0</v>
      </c>
      <c r="V306" s="384">
        <f t="shared" si="1179"/>
        <v>133.19999999999999</v>
      </c>
      <c r="W306" s="726">
        <f t="shared" si="1180"/>
        <v>0</v>
      </c>
      <c r="X306" s="144" t="str">
        <f t="shared" si="1181"/>
        <v>JB48</v>
      </c>
      <c r="Y306" s="416" t="str">
        <f t="shared" si="1182"/>
        <v>--</v>
      </c>
      <c r="Z306" s="603" t="s">
        <v>1</v>
      </c>
      <c r="AA306" s="504" t="str">
        <f t="shared" si="1183"/>
        <v>--</v>
      </c>
      <c r="AB306" s="591" t="str">
        <f t="shared" si="1184"/>
        <v>--</v>
      </c>
      <c r="AC306" s="592" t="str">
        <f t="shared" si="1185"/>
        <v>--</v>
      </c>
      <c r="AD306" s="592" t="str">
        <f t="shared" si="1186"/>
        <v>--</v>
      </c>
      <c r="AE306" s="593" t="str">
        <f t="shared" si="1187"/>
        <v>--</v>
      </c>
      <c r="AF306" s="604" t="str">
        <f t="shared" si="1188"/>
        <v>--</v>
      </c>
      <c r="AG306" s="605" t="str">
        <f t="shared" si="1189"/>
        <v>--</v>
      </c>
      <c r="AH306" s="595" t="str">
        <f t="shared" si="1190"/>
        <v>--</v>
      </c>
      <c r="AI306" s="595" t="str">
        <f t="shared" si="1191"/>
        <v>--</v>
      </c>
      <c r="AJ306" s="595" t="str">
        <f t="shared" si="1192"/>
        <v>--</v>
      </c>
      <c r="AK306" s="595" t="str">
        <f t="shared" si="1193"/>
        <v>--</v>
      </c>
      <c r="AL306" s="595" t="str">
        <f t="shared" si="1194"/>
        <v>--</v>
      </c>
      <c r="AM306" s="596" t="str">
        <f t="shared" si="1195"/>
        <v>--</v>
      </c>
      <c r="AN306" s="732" t="str">
        <f t="shared" si="1196"/>
        <v>--</v>
      </c>
      <c r="AO306" s="144" t="s">
        <v>24081</v>
      </c>
      <c r="AP306" s="379" t="s">
        <v>23695</v>
      </c>
      <c r="AQ306" s="453" t="s">
        <v>24082</v>
      </c>
      <c r="AR306" s="416">
        <v>2.5</v>
      </c>
      <c r="AS306" s="504" t="s">
        <v>1</v>
      </c>
      <c r="AT306" s="504">
        <v>1.5</v>
      </c>
      <c r="AU306" s="142">
        <v>20</v>
      </c>
      <c r="AV306" s="416" t="str">
        <f t="shared" si="1197"/>
        <v>--</v>
      </c>
      <c r="AW306" s="603" t="s">
        <v>1</v>
      </c>
      <c r="AX306" s="504" t="str">
        <f t="shared" si="1198"/>
        <v>--</v>
      </c>
      <c r="AY306" s="384">
        <f t="shared" si="1199"/>
        <v>20</v>
      </c>
      <c r="AZ306" s="384">
        <f t="shared" si="1200"/>
        <v>0.5</v>
      </c>
      <c r="BA306" s="384">
        <f t="shared" si="1201"/>
        <v>3.5</v>
      </c>
      <c r="BB306" s="382">
        <f t="shared" si="1202"/>
        <v>0</v>
      </c>
      <c r="BC306" s="265">
        <f t="shared" si="1203"/>
        <v>35</v>
      </c>
      <c r="BD306" s="265">
        <f t="shared" si="1204"/>
        <v>198.1</v>
      </c>
      <c r="BE306" s="265">
        <f t="shared" si="1205"/>
        <v>100.8</v>
      </c>
      <c r="BF306" s="607">
        <f t="shared" si="1206"/>
        <v>2.35</v>
      </c>
      <c r="BG306" s="607">
        <f t="shared" si="1207"/>
        <v>0.42180000000000084</v>
      </c>
      <c r="BH306" s="607">
        <f t="shared" si="1208"/>
        <v>2.64</v>
      </c>
      <c r="BI306" s="607">
        <f t="shared" si="1209"/>
        <v>0.27</v>
      </c>
      <c r="BJ306" s="116">
        <f t="shared" si="1210"/>
        <v>59.39</v>
      </c>
      <c r="BK306" s="95"/>
    </row>
    <row r="307" spans="1:63" ht="14.25" x14ac:dyDescent="0.3">
      <c r="A307" s="144" t="s">
        <v>24082</v>
      </c>
      <c r="B307" s="379" t="s">
        <v>23695</v>
      </c>
      <c r="C307" s="145" t="s">
        <v>24083</v>
      </c>
      <c r="D307" s="416">
        <v>2.5</v>
      </c>
      <c r="E307" s="504" t="s">
        <v>1</v>
      </c>
      <c r="F307" s="504">
        <v>1.5</v>
      </c>
      <c r="G307" s="416" t="s">
        <v>25017</v>
      </c>
      <c r="H307" s="142">
        <v>17</v>
      </c>
      <c r="I307" s="143">
        <v>2.1858000000000004</v>
      </c>
      <c r="J307" s="143">
        <v>2.2834000000000003</v>
      </c>
      <c r="K307" s="452">
        <v>0</v>
      </c>
      <c r="L307" s="382">
        <f t="shared" si="1169"/>
        <v>2.23</v>
      </c>
      <c r="M307" s="383">
        <f t="shared" si="1170"/>
        <v>0.15</v>
      </c>
      <c r="N307" s="383">
        <f t="shared" si="1171"/>
        <v>0.5</v>
      </c>
      <c r="O307" s="382">
        <f t="shared" si="1172"/>
        <v>2.88</v>
      </c>
      <c r="P307" s="382">
        <f t="shared" si="1173"/>
        <v>3.5</v>
      </c>
      <c r="Q307" s="385">
        <f t="shared" si="1174"/>
        <v>0</v>
      </c>
      <c r="R307" s="385">
        <f t="shared" si="1175"/>
        <v>89.25</v>
      </c>
      <c r="S307" s="385">
        <f t="shared" si="1176"/>
        <v>82.11</v>
      </c>
      <c r="T307" s="385">
        <f t="shared" si="1177"/>
        <v>0</v>
      </c>
      <c r="U307" s="385">
        <f t="shared" si="1178"/>
        <v>0</v>
      </c>
      <c r="V307" s="384">
        <f t="shared" si="1179"/>
        <v>114.92</v>
      </c>
      <c r="W307" s="726">
        <f t="shared" si="1180"/>
        <v>0</v>
      </c>
      <c r="X307" s="144" t="str">
        <f t="shared" si="1181"/>
        <v>JB49</v>
      </c>
      <c r="Y307" s="416" t="str">
        <f t="shared" si="1182"/>
        <v>--</v>
      </c>
      <c r="Z307" s="603" t="s">
        <v>1</v>
      </c>
      <c r="AA307" s="504" t="str">
        <f t="shared" si="1183"/>
        <v>--</v>
      </c>
      <c r="AB307" s="591" t="str">
        <f t="shared" si="1184"/>
        <v>--</v>
      </c>
      <c r="AC307" s="592" t="str">
        <f t="shared" si="1185"/>
        <v>--</v>
      </c>
      <c r="AD307" s="592" t="str">
        <f t="shared" si="1186"/>
        <v>--</v>
      </c>
      <c r="AE307" s="593" t="str">
        <f t="shared" si="1187"/>
        <v>--</v>
      </c>
      <c r="AF307" s="604" t="str">
        <f t="shared" si="1188"/>
        <v>--</v>
      </c>
      <c r="AG307" s="605" t="str">
        <f t="shared" si="1189"/>
        <v>--</v>
      </c>
      <c r="AH307" s="595" t="str">
        <f t="shared" si="1190"/>
        <v>--</v>
      </c>
      <c r="AI307" s="595" t="str">
        <f t="shared" si="1191"/>
        <v>--</v>
      </c>
      <c r="AJ307" s="595" t="str">
        <f t="shared" si="1192"/>
        <v>--</v>
      </c>
      <c r="AK307" s="595" t="str">
        <f t="shared" si="1193"/>
        <v>--</v>
      </c>
      <c r="AL307" s="595" t="str">
        <f t="shared" si="1194"/>
        <v>--</v>
      </c>
      <c r="AM307" s="596" t="str">
        <f t="shared" si="1195"/>
        <v>--</v>
      </c>
      <c r="AN307" s="732" t="str">
        <f t="shared" si="1196"/>
        <v>--</v>
      </c>
      <c r="AO307" s="144" t="s">
        <v>24082</v>
      </c>
      <c r="AP307" s="379" t="s">
        <v>23695</v>
      </c>
      <c r="AQ307" s="453" t="s">
        <v>24083</v>
      </c>
      <c r="AR307" s="416">
        <v>2.5</v>
      </c>
      <c r="AS307" s="504" t="s">
        <v>1</v>
      </c>
      <c r="AT307" s="504">
        <v>1.5</v>
      </c>
      <c r="AU307" s="142">
        <v>17</v>
      </c>
      <c r="AV307" s="416" t="str">
        <f t="shared" si="1197"/>
        <v>--</v>
      </c>
      <c r="AW307" s="603" t="s">
        <v>1</v>
      </c>
      <c r="AX307" s="504" t="str">
        <f t="shared" si="1198"/>
        <v>--</v>
      </c>
      <c r="AY307" s="384">
        <f t="shared" si="1199"/>
        <v>17</v>
      </c>
      <c r="AZ307" s="384">
        <f t="shared" si="1200"/>
        <v>0.5</v>
      </c>
      <c r="BA307" s="384">
        <f t="shared" si="1201"/>
        <v>3.5</v>
      </c>
      <c r="BB307" s="382">
        <f t="shared" si="1202"/>
        <v>0</v>
      </c>
      <c r="BC307" s="265">
        <f t="shared" si="1203"/>
        <v>29.75</v>
      </c>
      <c r="BD307" s="265">
        <f t="shared" si="1204"/>
        <v>171.36</v>
      </c>
      <c r="BE307" s="265">
        <f t="shared" si="1205"/>
        <v>85.68</v>
      </c>
      <c r="BF307" s="607">
        <f t="shared" si="1206"/>
        <v>2.35</v>
      </c>
      <c r="BG307" s="607">
        <f t="shared" si="1207"/>
        <v>0.4258000000000004</v>
      </c>
      <c r="BH307" s="607">
        <f t="shared" si="1208"/>
        <v>2.67</v>
      </c>
      <c r="BI307" s="607">
        <f t="shared" si="1209"/>
        <v>0.27</v>
      </c>
      <c r="BJ307" s="116">
        <f t="shared" si="1210"/>
        <v>52.99</v>
      </c>
      <c r="BK307" s="95"/>
    </row>
    <row r="308" spans="1:63" ht="14.25" x14ac:dyDescent="0.3">
      <c r="A308" s="449" t="s">
        <v>24083</v>
      </c>
      <c r="B308" s="146" t="s">
        <v>23695</v>
      </c>
      <c r="C308" s="450" t="s">
        <v>24084</v>
      </c>
      <c r="D308" s="502">
        <v>2.5</v>
      </c>
      <c r="E308" s="589" t="s">
        <v>1</v>
      </c>
      <c r="F308" s="589">
        <v>1.5</v>
      </c>
      <c r="G308" s="502" t="s">
        <v>25017</v>
      </c>
      <c r="H308" s="451">
        <v>26</v>
      </c>
      <c r="I308" s="452">
        <v>2.2834000000000003</v>
      </c>
      <c r="J308" s="452">
        <v>1.9962000000000018</v>
      </c>
      <c r="K308" s="452">
        <v>1.4E-2</v>
      </c>
      <c r="L308" s="382">
        <f t="shared" si="1169"/>
        <v>2.14</v>
      </c>
      <c r="M308" s="383">
        <f t="shared" si="1170"/>
        <v>0.15</v>
      </c>
      <c r="N308" s="383">
        <f t="shared" si="1171"/>
        <v>0.5</v>
      </c>
      <c r="O308" s="382">
        <f t="shared" si="1172"/>
        <v>2.79</v>
      </c>
      <c r="P308" s="382">
        <f t="shared" si="1173"/>
        <v>3.5</v>
      </c>
      <c r="Q308" s="385">
        <f t="shared" si="1174"/>
        <v>0</v>
      </c>
      <c r="R308" s="385">
        <f t="shared" si="1175"/>
        <v>136.5</v>
      </c>
      <c r="S308" s="385">
        <f t="shared" si="1176"/>
        <v>117.39</v>
      </c>
      <c r="T308" s="385">
        <f t="shared" si="1177"/>
        <v>0</v>
      </c>
      <c r="U308" s="385">
        <f t="shared" si="1178"/>
        <v>0</v>
      </c>
      <c r="V308" s="384">
        <f t="shared" si="1179"/>
        <v>171.08</v>
      </c>
      <c r="W308" s="726">
        <f t="shared" si="1180"/>
        <v>0</v>
      </c>
      <c r="X308" s="449" t="str">
        <f t="shared" si="1181"/>
        <v>JB50</v>
      </c>
      <c r="Y308" s="502" t="str">
        <f t="shared" si="1182"/>
        <v>--</v>
      </c>
      <c r="Z308" s="590" t="s">
        <v>1</v>
      </c>
      <c r="AA308" s="589" t="str">
        <f t="shared" si="1183"/>
        <v>--</v>
      </c>
      <c r="AB308" s="591" t="str">
        <f t="shared" si="1184"/>
        <v>--</v>
      </c>
      <c r="AC308" s="592" t="str">
        <f t="shared" si="1185"/>
        <v>--</v>
      </c>
      <c r="AD308" s="592" t="str">
        <f t="shared" si="1186"/>
        <v>--</v>
      </c>
      <c r="AE308" s="593" t="str">
        <f t="shared" si="1187"/>
        <v>--</v>
      </c>
      <c r="AF308" s="593" t="str">
        <f t="shared" si="1188"/>
        <v>--</v>
      </c>
      <c r="AG308" s="594" t="str">
        <f t="shared" si="1189"/>
        <v>--</v>
      </c>
      <c r="AH308" s="595" t="str">
        <f t="shared" si="1190"/>
        <v>--</v>
      </c>
      <c r="AI308" s="595" t="str">
        <f t="shared" si="1191"/>
        <v>--</v>
      </c>
      <c r="AJ308" s="595" t="str">
        <f t="shared" si="1192"/>
        <v>--</v>
      </c>
      <c r="AK308" s="595" t="str">
        <f t="shared" si="1193"/>
        <v>--</v>
      </c>
      <c r="AL308" s="595" t="str">
        <f t="shared" si="1194"/>
        <v>--</v>
      </c>
      <c r="AM308" s="596" t="str">
        <f t="shared" si="1195"/>
        <v>--</v>
      </c>
      <c r="AN308" s="732" t="str">
        <f t="shared" si="1196"/>
        <v>--</v>
      </c>
      <c r="AO308" s="449" t="s">
        <v>24083</v>
      </c>
      <c r="AP308" s="146" t="s">
        <v>23695</v>
      </c>
      <c r="AQ308" s="450" t="s">
        <v>24084</v>
      </c>
      <c r="AR308" s="502">
        <v>2.5</v>
      </c>
      <c r="AS308" s="589" t="s">
        <v>1</v>
      </c>
      <c r="AT308" s="589">
        <v>1.5</v>
      </c>
      <c r="AU308" s="451">
        <v>26</v>
      </c>
      <c r="AV308" s="502" t="str">
        <f t="shared" si="1197"/>
        <v>--</v>
      </c>
      <c r="AW308" s="590" t="s">
        <v>1</v>
      </c>
      <c r="AX308" s="589" t="str">
        <f t="shared" si="1198"/>
        <v>--</v>
      </c>
      <c r="AY308" s="384">
        <f t="shared" si="1199"/>
        <v>26</v>
      </c>
      <c r="AZ308" s="384">
        <f t="shared" si="1200"/>
        <v>0.5</v>
      </c>
      <c r="BA308" s="384">
        <f t="shared" si="1201"/>
        <v>3.5</v>
      </c>
      <c r="BB308" s="382">
        <f t="shared" si="1202"/>
        <v>0</v>
      </c>
      <c r="BC308" s="265">
        <f t="shared" si="1203"/>
        <v>45.5</v>
      </c>
      <c r="BD308" s="265">
        <f t="shared" si="1204"/>
        <v>253.89</v>
      </c>
      <c r="BE308" s="265">
        <f t="shared" si="1205"/>
        <v>131.04</v>
      </c>
      <c r="BF308" s="385">
        <f t="shared" si="1206"/>
        <v>2.35</v>
      </c>
      <c r="BG308" s="385">
        <f t="shared" si="1207"/>
        <v>0.52340000000000031</v>
      </c>
      <c r="BH308" s="385">
        <f t="shared" si="1208"/>
        <v>3.28</v>
      </c>
      <c r="BI308" s="385">
        <f t="shared" si="1209"/>
        <v>0.33</v>
      </c>
      <c r="BJ308" s="116">
        <f t="shared" si="1210"/>
        <v>73.739999999999995</v>
      </c>
      <c r="BK308" s="95"/>
    </row>
    <row r="309" spans="1:63" ht="14.25" x14ac:dyDescent="0.3">
      <c r="A309" s="462"/>
      <c r="B309" s="463"/>
      <c r="C309" s="608"/>
      <c r="D309" s="505"/>
      <c r="E309" s="505"/>
      <c r="F309" s="505"/>
      <c r="G309" s="505"/>
      <c r="H309" s="410"/>
      <c r="I309" s="411"/>
      <c r="J309" s="411"/>
      <c r="K309" s="411"/>
      <c r="L309" s="101"/>
      <c r="M309" s="412"/>
      <c r="N309" s="412"/>
      <c r="O309" s="101"/>
      <c r="P309" s="101"/>
      <c r="Q309" s="414"/>
      <c r="R309" s="414"/>
      <c r="S309" s="414"/>
      <c r="T309" s="414"/>
      <c r="U309" s="414"/>
      <c r="V309" s="413"/>
      <c r="W309" s="725"/>
      <c r="X309" s="462"/>
      <c r="Y309" s="505"/>
      <c r="Z309" s="597"/>
      <c r="AA309" s="505"/>
      <c r="AB309" s="598"/>
      <c r="AC309" s="599"/>
      <c r="AD309" s="599"/>
      <c r="AE309" s="600"/>
      <c r="AF309" s="600"/>
      <c r="AG309" s="597"/>
      <c r="AH309" s="601"/>
      <c r="AI309" s="601"/>
      <c r="AJ309" s="601"/>
      <c r="AK309" s="601"/>
      <c r="AL309" s="601"/>
      <c r="AM309" s="602"/>
      <c r="AN309" s="733"/>
      <c r="AO309" s="462"/>
      <c r="AP309" s="463"/>
      <c r="AQ309" s="608"/>
      <c r="AR309" s="505"/>
      <c r="AS309" s="505"/>
      <c r="AT309" s="505"/>
      <c r="AU309" s="410"/>
      <c r="AV309" s="505"/>
      <c r="AW309" s="597"/>
      <c r="AX309" s="505"/>
      <c r="AY309" s="413"/>
      <c r="AZ309" s="413"/>
      <c r="BA309" s="413"/>
      <c r="BB309" s="101"/>
      <c r="BC309" s="101"/>
      <c r="BD309" s="101"/>
      <c r="BE309" s="101"/>
      <c r="BF309" s="414"/>
      <c r="BG309" s="414"/>
      <c r="BH309" s="414"/>
      <c r="BI309" s="414"/>
      <c r="BJ309" s="415"/>
      <c r="BK309" s="95"/>
    </row>
    <row r="310" spans="1:63" s="122" customFormat="1" ht="14.25" x14ac:dyDescent="0.3">
      <c r="A310" s="402" t="s">
        <v>24582</v>
      </c>
      <c r="B310" s="463"/>
      <c r="C310" s="408"/>
      <c r="D310" s="505"/>
      <c r="E310" s="505"/>
      <c r="F310" s="505"/>
      <c r="G310" s="409"/>
      <c r="H310" s="410"/>
      <c r="I310" s="411"/>
      <c r="J310" s="411"/>
      <c r="K310" s="411"/>
      <c r="L310" s="101"/>
      <c r="M310" s="412"/>
      <c r="N310" s="412"/>
      <c r="O310" s="101"/>
      <c r="P310" s="101"/>
      <c r="Q310" s="414"/>
      <c r="R310" s="414"/>
      <c r="S310" s="414"/>
      <c r="T310" s="414"/>
      <c r="U310" s="414"/>
      <c r="V310" s="413"/>
      <c r="W310" s="725"/>
      <c r="X310" s="739" t="str">
        <f>$A310</f>
        <v xml:space="preserve">BACIA JC - RUA JOÃO MENDES (C) </v>
      </c>
      <c r="Y310" s="505"/>
      <c r="Z310" s="597"/>
      <c r="AA310" s="505"/>
      <c r="AB310" s="598"/>
      <c r="AC310" s="599"/>
      <c r="AD310" s="599"/>
      <c r="AE310" s="600"/>
      <c r="AF310" s="600"/>
      <c r="AG310" s="597"/>
      <c r="AH310" s="601"/>
      <c r="AI310" s="601"/>
      <c r="AJ310" s="601"/>
      <c r="AK310" s="601"/>
      <c r="AL310" s="601"/>
      <c r="AM310" s="602"/>
      <c r="AN310" s="733"/>
      <c r="AO310" s="739" t="str">
        <f>$A310</f>
        <v xml:space="preserve">BACIA JC - RUA JOÃO MENDES (C) </v>
      </c>
      <c r="AP310" s="463"/>
      <c r="AQ310" s="408"/>
      <c r="AR310" s="505"/>
      <c r="AS310" s="505"/>
      <c r="AT310" s="505"/>
      <c r="AU310" s="410"/>
      <c r="AV310" s="409"/>
      <c r="AW310" s="409"/>
      <c r="AX310" s="409"/>
      <c r="AY310" s="413"/>
      <c r="AZ310" s="413"/>
      <c r="BA310" s="413"/>
      <c r="BB310" s="101"/>
      <c r="BC310" s="101"/>
      <c r="BD310" s="101"/>
      <c r="BE310" s="101"/>
      <c r="BF310" s="101"/>
      <c r="BG310" s="101"/>
      <c r="BH310" s="101"/>
      <c r="BI310" s="101"/>
      <c r="BJ310" s="415"/>
      <c r="BK310" s="95"/>
    </row>
    <row r="311" spans="1:63" s="122" customFormat="1" ht="14.25" x14ac:dyDescent="0.3">
      <c r="A311" s="407" t="s">
        <v>24561</v>
      </c>
      <c r="B311" s="463"/>
      <c r="C311" s="408"/>
      <c r="D311" s="505"/>
      <c r="E311" s="505"/>
      <c r="F311" s="505"/>
      <c r="G311" s="409"/>
      <c r="H311" s="410"/>
      <c r="I311" s="411"/>
      <c r="J311" s="411"/>
      <c r="K311" s="411"/>
      <c r="L311" s="101"/>
      <c r="M311" s="412"/>
      <c r="N311" s="412"/>
      <c r="O311" s="101"/>
      <c r="P311" s="101"/>
      <c r="Q311" s="414"/>
      <c r="R311" s="414"/>
      <c r="S311" s="414"/>
      <c r="T311" s="414"/>
      <c r="U311" s="414"/>
      <c r="V311" s="413"/>
      <c r="W311" s="725"/>
      <c r="X311" s="740" t="str">
        <f>$A311</f>
        <v>Rua Dr. Pedro Caldas da Cunha</v>
      </c>
      <c r="Y311" s="503"/>
      <c r="Z311" s="503"/>
      <c r="AA311" s="503"/>
      <c r="AB311" s="399"/>
      <c r="AC311" s="399"/>
      <c r="AD311" s="399"/>
      <c r="AE311" s="399"/>
      <c r="AF311" s="404"/>
      <c r="AG311" s="399"/>
      <c r="AH311" s="399"/>
      <c r="AI311" s="399"/>
      <c r="AJ311" s="399"/>
      <c r="AK311" s="399"/>
      <c r="AL311" s="399"/>
      <c r="AM311" s="399"/>
      <c r="AN311" s="401"/>
      <c r="AO311" s="407" t="str">
        <f>$A311</f>
        <v>Rua Dr. Pedro Caldas da Cunha</v>
      </c>
      <c r="AP311" s="463"/>
      <c r="AQ311" s="408"/>
      <c r="AR311" s="505"/>
      <c r="AS311" s="505"/>
      <c r="AT311" s="505"/>
      <c r="AU311" s="410"/>
      <c r="AV311" s="409"/>
      <c r="AW311" s="409"/>
      <c r="AX311" s="409"/>
      <c r="AY311" s="413"/>
      <c r="AZ311" s="413"/>
      <c r="BA311" s="413"/>
      <c r="BB311" s="101"/>
      <c r="BC311" s="101"/>
      <c r="BD311" s="101"/>
      <c r="BE311" s="101"/>
      <c r="BF311" s="101"/>
      <c r="BG311" s="101"/>
      <c r="BH311" s="101"/>
      <c r="BI311" s="101"/>
      <c r="BJ311" s="415"/>
      <c r="BK311" s="95"/>
    </row>
    <row r="312" spans="1:63" ht="14.25" x14ac:dyDescent="0.3">
      <c r="A312" s="144" t="s">
        <v>24086</v>
      </c>
      <c r="B312" s="379" t="s">
        <v>23695</v>
      </c>
      <c r="C312" s="145" t="s">
        <v>24087</v>
      </c>
      <c r="D312" s="416">
        <v>0.4</v>
      </c>
      <c r="E312" s="504"/>
      <c r="F312" s="504"/>
      <c r="G312" s="416" t="s">
        <v>23865</v>
      </c>
      <c r="H312" s="142">
        <v>30</v>
      </c>
      <c r="I312" s="143">
        <v>0.93599999999999994</v>
      </c>
      <c r="J312" s="143">
        <v>0.93600000000000172</v>
      </c>
      <c r="K312" s="452">
        <v>8.7999999999999995E-2</v>
      </c>
      <c r="L312" s="382">
        <f t="shared" ref="L312:L313" si="1211">ROUND((I312+J312)/2,2)</f>
        <v>0.94</v>
      </c>
      <c r="M312" s="383">
        <f t="shared" ref="M312:M313" si="1212">IF(F312=0,ROUND($D312*10%,2),IF(D312&gt;2.8,0.18,0.15))</f>
        <v>0.04</v>
      </c>
      <c r="N312" s="383">
        <f t="shared" ref="N312:N313" si="1213">IF(F312=0,IF(   ROUND($D312/4,2),   IF(ROUND(($D312*1.2)/6,2)&lt;0.1,0.1,ROUND(($D312*1.2)/6,2))),0.5)</f>
        <v>0.1</v>
      </c>
      <c r="O312" s="382">
        <f t="shared" ref="O312:O313" si="1214">L312+M312+N312</f>
        <v>1.08</v>
      </c>
      <c r="P312" s="382">
        <f t="shared" ref="P312:P313" si="1215">IF(O312&lt;2,(D312+M312*2)+0.6,(D312+M312*2)+0.6+ROUNDUP(O312-2,0)*0.1)</f>
        <v>1.08</v>
      </c>
      <c r="Q312" s="385">
        <f t="shared" ref="Q312:Q313" si="1216">IF($O312&lt;=$W$4,ROUND(IF($O312&lt;1.5,$O312*$H312*$P312,1.5*$H312*$P312),2),0)</f>
        <v>34.99</v>
      </c>
      <c r="R312" s="385">
        <f t="shared" ref="R312:R313" si="1217">IF($O312&gt;$W$4,ROUND(IF($O312&lt;1.5,$O312*$H312*$P312,1.5*$H312*$P312),2),0)</f>
        <v>0</v>
      </c>
      <c r="S312" s="385">
        <f t="shared" ref="S312:S313" si="1218">IF($O312&gt;$W$4,ROUND(IF($O312&lt;1.5,0,IF($O312&gt;3,1.5*$H312*$P312,($O312-1.5)*$H312*$P312)),2),0)</f>
        <v>0</v>
      </c>
      <c r="T312" s="385">
        <f t="shared" ref="T312:T313" si="1219">IF($O312&gt;$W$4,ROUND(IF($O312&lt;3,0,IF($O312&gt;4.5,1.5*$H312*$P312,($O312-3)*$H312*$P312)),2),0)</f>
        <v>0</v>
      </c>
      <c r="U312" s="385">
        <f t="shared" ref="U312:U313" si="1220">IF($O312&gt;$W$4,ROUND(IF($O312&lt;4.5,0,IF($O312&gt;6,($O312-4.5)*$H312*$P312,($O312-4.5)*$H312*$P312)),2),0)</f>
        <v>0</v>
      </c>
      <c r="V312" s="384">
        <f t="shared" ref="V312:V313" si="1221">IF($O312&gt;$W$4, IF( $O312&lt;=4,   ROUND($H312*($O312+0.5)*2,2),   0),0)</f>
        <v>0</v>
      </c>
      <c r="W312" s="726">
        <f t="shared" ref="W312:W313" si="1222">IF($O312&gt;$W$4, IF( $O312&gt;4,   ROUND($H312*($O312+0.5)*2,2),   0),0)</f>
        <v>0</v>
      </c>
      <c r="X312" s="144" t="str">
        <f t="shared" ref="X312:X313" si="1223">A312</f>
        <v>JC7-1</v>
      </c>
      <c r="Y312" s="416">
        <f t="shared" ref="Y312:Y313" si="1224">IF($D312=0.4,1.2,IF($D312=0.6,1.2,IF($D312=0.8,1.3,IF($D312=1,1.5,IF($D312=1.2,1.7,IF($D312&lt;=2,2,"--"))))))</f>
        <v>1.2</v>
      </c>
      <c r="Z312" s="603" t="s">
        <v>1</v>
      </c>
      <c r="AA312" s="504">
        <f t="shared" ref="AA312:AA313" si="1225">Y312</f>
        <v>1.2</v>
      </c>
      <c r="AB312" s="591">
        <f t="shared" ref="AB312:AB313" si="1226">IF($Y312="--","--",I312)</f>
        <v>0.93599999999999994</v>
      </c>
      <c r="AC312" s="592">
        <f t="shared" ref="AC312:AC313" si="1227">IF($Y312="--","--",IF(D312&gt;1.5,0.15,ROUND($D312*10%,2)))</f>
        <v>0.04</v>
      </c>
      <c r="AD312" s="592">
        <f t="shared" ref="AD312:AD313" si="1228">IF($Y312="--","--",0.15)</f>
        <v>0.15</v>
      </c>
      <c r="AE312" s="593">
        <f t="shared" ref="AE312:AE313" si="1229">IF($Y312="--","--",ROUND(AB312+AC312+AD312,2))</f>
        <v>1.1299999999999999</v>
      </c>
      <c r="AF312" s="604">
        <f t="shared" ref="AF312:AF313" si="1230">IF($Y312="--","--",IF($AB312&lt;=2,$Y312+1,($Y312+1)+ROUNDUP($AB312-2,0)*0.1))</f>
        <v>2.2000000000000002</v>
      </c>
      <c r="AG312" s="605">
        <f t="shared" ref="AG312:AG313" si="1231">IF($D312=0.4,0.92,IF($D312=0.6,0.68,IF($D312=0.8,0.74,IF($D312=1,0.7,IF($D312=1.2,0.66,IF($D312=1.5,0.6,IF($D312&lt;=2,(2.4-(D312+0.3)),"--")))))))</f>
        <v>0.92</v>
      </c>
      <c r="AH312" s="595">
        <f t="shared" ref="AH312:AH313" si="1232">IF($Y312="--","--",IF($AE312&lt;=$W$4,ROUND(IF($AE312&lt;1.5,$AE312*$AF312*$AG312,1.5*$AF312*$AG312),2),0))</f>
        <v>2.29</v>
      </c>
      <c r="AI312" s="595">
        <f t="shared" ref="AI312:AI313" si="1233">IF($Y312="--","--",IF($AE312&gt;$W$4,ROUND(IF($AE312&lt;1.5,$AE312*$AF312*$AG312,1.5*$AF312*$AG312),2),0))</f>
        <v>0</v>
      </c>
      <c r="AJ312" s="595">
        <f t="shared" ref="AJ312:AJ313" si="1234">IF($Y312="--","--",IF($AE312&gt;$W$4,ROUND(IF($AE312&lt;1.5,0,IF($AE312&gt;3,1.5*$AF312*$AG312,($AE312-1.5)*$AF312*$AG312)),2),0))</f>
        <v>0</v>
      </c>
      <c r="AK312" s="595">
        <f t="shared" ref="AK312:AK313" si="1235">IF($Y312="--","--",IF($AE312&gt;$W$4,ROUND(IF($AE312&lt;3,0,IF($AE312&gt;4.5,1.5*$AF312*$AG312,($AE312-3)*$AF312*$AG312)),2),0))</f>
        <v>0</v>
      </c>
      <c r="AL312" s="595">
        <f t="shared" ref="AL312:AL313" si="1236">IF($Y312="--","--",IF($AE312&gt;$W$4,ROUND(IF($AE312&lt;4.5,0,IF($AE312&gt;6,($AE312-4.5)*$AF312*$AG312,($AE312-4.5)*$AF312*$AG312)),2),0))</f>
        <v>0</v>
      </c>
      <c r="AM312" s="596">
        <f t="shared" ref="AM312:AM313" si="1237">IF($Y312="--","--",IF($AE312&gt;$W$4, IF( $AE312&lt;=4,   ROUND(($AG312*4)*($AE312+0.5)*2,2),   0),0))</f>
        <v>0</v>
      </c>
      <c r="AN312" s="732">
        <f t="shared" ref="AN312:AN313" si="1238">IF($Y312="--","--",IF($AE312&gt;$W$4, IF( $AE312&gt;4,   ROUND(($AG312*4)*($AE312+0.5)*2,2),   0),0))</f>
        <v>0</v>
      </c>
      <c r="AO312" s="144" t="s">
        <v>24086</v>
      </c>
      <c r="AP312" s="379" t="s">
        <v>23695</v>
      </c>
      <c r="AQ312" s="453" t="s">
        <v>24087</v>
      </c>
      <c r="AR312" s="416">
        <v>0.4</v>
      </c>
      <c r="AS312" s="504"/>
      <c r="AT312" s="504"/>
      <c r="AU312" s="142">
        <v>30</v>
      </c>
      <c r="AV312" s="416">
        <f t="shared" ref="AV312:AV313" si="1239">IF($Y312="--","--",Y312+0.2)</f>
        <v>1.4</v>
      </c>
      <c r="AW312" s="603" t="s">
        <v>1</v>
      </c>
      <c r="AX312" s="504">
        <f t="shared" ref="AX312:AX313" si="1240">AV312</f>
        <v>1.4</v>
      </c>
      <c r="AY312" s="384">
        <f t="shared" ref="AY312:AY313" si="1241">IF(D312&gt;2,AU312,AU312-AV312)</f>
        <v>28.6</v>
      </c>
      <c r="AZ312" s="384">
        <f t="shared" ref="AZ312:AZ313" si="1242">N312</f>
        <v>0.1</v>
      </c>
      <c r="BA312" s="384">
        <f t="shared" ref="BA312:BA313" si="1243">P312</f>
        <v>1.08</v>
      </c>
      <c r="BB312" s="382">
        <f t="shared" ref="BB312:BB313" si="1244">IF(F312=0,IF(ROUND( AY312 * ( ( (N312*P312) +  ( ((D312+M312*2)/6)*P312 ) ) - ROUND(  ((D312+M312*2)^2)   *   (   ( PI()*96.379 / (4*360) )  -  ( (SIN((96.379/2)*PI()/180)) * (COS((96.379/2)*PI()/180)) / 4 )   ), 4) ),2),   ROUND( AY312 * ( ( (N312*P312) +  ( ((D312+M312*2)/4)*P312 ) ) - ROUND(  ((D312+M312*2)^2)   *   (   ( PI()*120 / (4*360) )  -  ( (SIN((120/2)*PI()/180)) * (COS((120/2)*PI()/180)) / 4 )   ), 4) ),2)),0)</f>
        <v>5.78</v>
      </c>
      <c r="BC312" s="265">
        <f t="shared" ref="BC312:BC313" si="1245">IF(F312&gt;0,ROUND(AY312*N312*P312,2),0)</f>
        <v>0</v>
      </c>
      <c r="BD312" s="265">
        <f t="shared" ref="BD312:BD313" si="1246">SUM(Q312:U312,AH312:AL312)</f>
        <v>37.28</v>
      </c>
      <c r="BE312" s="265">
        <f t="shared" ref="BE312:BE313" si="1247">IF(F312=0, ROUND( ( PI()*( (D312+M312*2)^2 ) / 4  ) * AY312,2),  ROUND( (D312+M312*2)*(F312+M312*2) * AY312,2))</f>
        <v>5.18</v>
      </c>
      <c r="BF312" s="607">
        <f t="shared" ref="BF312:BF313" si="1248">IF(($I312+M312-0.15)&lt;=2,($I312+M312+0.15),IF(($I312+M312)&lt;=3,2.35,($I312+M312+0.2)-0.85))</f>
        <v>1.1259999999999999</v>
      </c>
      <c r="BG312" s="607">
        <f t="shared" ref="BG312:BG313" si="1249">IF(D312&gt;2,   (I312-F312-M312-0.11),IF(($I312+M312)&lt;=2,0,IF(($I312+M312)&gt;3,0.85,(I312+M312+0.2-BF312))))</f>
        <v>0</v>
      </c>
      <c r="BH312" s="607">
        <f t="shared" ref="BH312:BH313" si="1250">IF(D312&gt;2,  ROUND(((1.42+0.4)+(0.91+0.4))*2*BG312,2), ROUND(AV312*AX312*BF312,2))</f>
        <v>2.21</v>
      </c>
      <c r="BI312" s="607">
        <f t="shared" ref="BI312:BI313" si="1251">ROUND(((PI()*0.9^2)/4)*BG312,2)</f>
        <v>0</v>
      </c>
      <c r="BJ312" s="116">
        <f t="shared" ref="BJ312:BJ313" si="1252">ROUND(BD312-BE312-BH312-BI312-BB312-BC312,2)</f>
        <v>24.11</v>
      </c>
      <c r="BK312" s="95"/>
    </row>
    <row r="313" spans="1:63" ht="14.25" x14ac:dyDescent="0.3">
      <c r="A313" s="449" t="s">
        <v>24087</v>
      </c>
      <c r="B313" s="146" t="s">
        <v>23695</v>
      </c>
      <c r="C313" s="450" t="s">
        <v>24088</v>
      </c>
      <c r="D313" s="502">
        <v>0.4</v>
      </c>
      <c r="E313" s="589"/>
      <c r="F313" s="589"/>
      <c r="G313" s="502" t="s">
        <v>23865</v>
      </c>
      <c r="H313" s="451">
        <v>27</v>
      </c>
      <c r="I313" s="452">
        <v>1.0240000000000009</v>
      </c>
      <c r="J313" s="452">
        <v>1.3233999999999995</v>
      </c>
      <c r="K313" s="452">
        <v>0.2</v>
      </c>
      <c r="L313" s="382">
        <f t="shared" si="1211"/>
        <v>1.17</v>
      </c>
      <c r="M313" s="383">
        <f t="shared" si="1212"/>
        <v>0.04</v>
      </c>
      <c r="N313" s="383">
        <f t="shared" si="1213"/>
        <v>0.1</v>
      </c>
      <c r="O313" s="382">
        <f t="shared" si="1214"/>
        <v>1.31</v>
      </c>
      <c r="P313" s="382">
        <f t="shared" si="1215"/>
        <v>1.08</v>
      </c>
      <c r="Q313" s="385">
        <f t="shared" si="1216"/>
        <v>38.200000000000003</v>
      </c>
      <c r="R313" s="385">
        <f t="shared" si="1217"/>
        <v>0</v>
      </c>
      <c r="S313" s="385">
        <f t="shared" si="1218"/>
        <v>0</v>
      </c>
      <c r="T313" s="385">
        <f t="shared" si="1219"/>
        <v>0</v>
      </c>
      <c r="U313" s="385">
        <f t="shared" si="1220"/>
        <v>0</v>
      </c>
      <c r="V313" s="384">
        <f t="shared" si="1221"/>
        <v>0</v>
      </c>
      <c r="W313" s="726">
        <f t="shared" si="1222"/>
        <v>0</v>
      </c>
      <c r="X313" s="449" t="str">
        <f t="shared" si="1223"/>
        <v>JC7-2</v>
      </c>
      <c r="Y313" s="502">
        <f t="shared" si="1224"/>
        <v>1.2</v>
      </c>
      <c r="Z313" s="590" t="s">
        <v>1</v>
      </c>
      <c r="AA313" s="589">
        <f t="shared" si="1225"/>
        <v>1.2</v>
      </c>
      <c r="AB313" s="591">
        <f t="shared" si="1226"/>
        <v>1.0240000000000009</v>
      </c>
      <c r="AC313" s="592">
        <f t="shared" si="1227"/>
        <v>0.04</v>
      </c>
      <c r="AD313" s="592">
        <f t="shared" si="1228"/>
        <v>0.15</v>
      </c>
      <c r="AE313" s="593">
        <f t="shared" si="1229"/>
        <v>1.21</v>
      </c>
      <c r="AF313" s="593">
        <f t="shared" si="1230"/>
        <v>2.2000000000000002</v>
      </c>
      <c r="AG313" s="594">
        <f t="shared" si="1231"/>
        <v>0.92</v>
      </c>
      <c r="AH313" s="595">
        <f t="shared" si="1232"/>
        <v>2.4500000000000002</v>
      </c>
      <c r="AI313" s="595">
        <f t="shared" si="1233"/>
        <v>0</v>
      </c>
      <c r="AJ313" s="595">
        <f t="shared" si="1234"/>
        <v>0</v>
      </c>
      <c r="AK313" s="595">
        <f t="shared" si="1235"/>
        <v>0</v>
      </c>
      <c r="AL313" s="595">
        <f t="shared" si="1236"/>
        <v>0</v>
      </c>
      <c r="AM313" s="596">
        <f t="shared" si="1237"/>
        <v>0</v>
      </c>
      <c r="AN313" s="732">
        <f t="shared" si="1238"/>
        <v>0</v>
      </c>
      <c r="AO313" s="449" t="s">
        <v>24087</v>
      </c>
      <c r="AP313" s="146" t="s">
        <v>23695</v>
      </c>
      <c r="AQ313" s="450" t="s">
        <v>24088</v>
      </c>
      <c r="AR313" s="502">
        <v>0.4</v>
      </c>
      <c r="AS313" s="589"/>
      <c r="AT313" s="589"/>
      <c r="AU313" s="451">
        <v>27</v>
      </c>
      <c r="AV313" s="502">
        <f t="shared" si="1239"/>
        <v>1.4</v>
      </c>
      <c r="AW313" s="590" t="s">
        <v>1</v>
      </c>
      <c r="AX313" s="589">
        <f t="shared" si="1240"/>
        <v>1.4</v>
      </c>
      <c r="AY313" s="384">
        <f t="shared" si="1241"/>
        <v>25.6</v>
      </c>
      <c r="AZ313" s="384">
        <f t="shared" si="1242"/>
        <v>0.1</v>
      </c>
      <c r="BA313" s="384">
        <f t="shared" si="1243"/>
        <v>1.08</v>
      </c>
      <c r="BB313" s="382">
        <f t="shared" si="1244"/>
        <v>5.18</v>
      </c>
      <c r="BC313" s="265">
        <f t="shared" si="1245"/>
        <v>0</v>
      </c>
      <c r="BD313" s="265">
        <f t="shared" si="1246"/>
        <v>40.650000000000006</v>
      </c>
      <c r="BE313" s="265">
        <f t="shared" si="1247"/>
        <v>4.63</v>
      </c>
      <c r="BF313" s="385">
        <f t="shared" si="1248"/>
        <v>1.2140000000000009</v>
      </c>
      <c r="BG313" s="385">
        <f t="shared" si="1249"/>
        <v>0</v>
      </c>
      <c r="BH313" s="385">
        <f t="shared" si="1250"/>
        <v>2.38</v>
      </c>
      <c r="BI313" s="385">
        <f t="shared" si="1251"/>
        <v>0</v>
      </c>
      <c r="BJ313" s="116">
        <f t="shared" si="1252"/>
        <v>28.46</v>
      </c>
      <c r="BK313" s="95"/>
    </row>
    <row r="314" spans="1:63" ht="14.25" x14ac:dyDescent="0.3">
      <c r="A314" s="462"/>
      <c r="B314" s="463"/>
      <c r="C314" s="608"/>
      <c r="D314" s="505"/>
      <c r="E314" s="505"/>
      <c r="F314" s="505"/>
      <c r="G314" s="505"/>
      <c r="H314" s="410"/>
      <c r="I314" s="411"/>
      <c r="J314" s="411"/>
      <c r="K314" s="411"/>
      <c r="L314" s="101"/>
      <c r="M314" s="412"/>
      <c r="N314" s="412"/>
      <c r="O314" s="101"/>
      <c r="P314" s="101"/>
      <c r="Q314" s="414"/>
      <c r="R314" s="414"/>
      <c r="S314" s="414"/>
      <c r="T314" s="414"/>
      <c r="U314" s="414"/>
      <c r="V314" s="413"/>
      <c r="W314" s="725"/>
      <c r="X314" s="739"/>
      <c r="Y314" s="505"/>
      <c r="Z314" s="597"/>
      <c r="AA314" s="505"/>
      <c r="AB314" s="598"/>
      <c r="AC314" s="599"/>
      <c r="AD314" s="599"/>
      <c r="AE314" s="600"/>
      <c r="AF314" s="600"/>
      <c r="AG314" s="597"/>
      <c r="AH314" s="601"/>
      <c r="AI314" s="601"/>
      <c r="AJ314" s="601"/>
      <c r="AK314" s="601"/>
      <c r="AL314" s="601"/>
      <c r="AM314" s="602"/>
      <c r="AN314" s="733"/>
      <c r="AO314" s="739"/>
      <c r="AP314" s="463"/>
      <c r="AQ314" s="608"/>
      <c r="AR314" s="505"/>
      <c r="AS314" s="505"/>
      <c r="AT314" s="505"/>
      <c r="AU314" s="410"/>
      <c r="AV314" s="505"/>
      <c r="AW314" s="597"/>
      <c r="AX314" s="505"/>
      <c r="AY314" s="413"/>
      <c r="AZ314" s="413"/>
      <c r="BA314" s="413"/>
      <c r="BB314" s="101"/>
      <c r="BC314" s="101"/>
      <c r="BD314" s="101"/>
      <c r="BE314" s="101"/>
      <c r="BF314" s="414"/>
      <c r="BG314" s="414"/>
      <c r="BH314" s="414"/>
      <c r="BI314" s="414"/>
      <c r="BJ314" s="415"/>
      <c r="BK314" s="95"/>
    </row>
    <row r="315" spans="1:63" s="122" customFormat="1" ht="14.25" x14ac:dyDescent="0.3">
      <c r="A315" s="407" t="s">
        <v>24562</v>
      </c>
      <c r="B315" s="463"/>
      <c r="C315" s="408"/>
      <c r="D315" s="505"/>
      <c r="E315" s="505"/>
      <c r="F315" s="505"/>
      <c r="G315" s="409"/>
      <c r="H315" s="410"/>
      <c r="I315" s="411"/>
      <c r="J315" s="411"/>
      <c r="K315" s="411"/>
      <c r="L315" s="101"/>
      <c r="M315" s="412"/>
      <c r="N315" s="412"/>
      <c r="O315" s="101"/>
      <c r="P315" s="101"/>
      <c r="Q315" s="414"/>
      <c r="R315" s="414"/>
      <c r="S315" s="414"/>
      <c r="T315" s="414"/>
      <c r="U315" s="414"/>
      <c r="V315" s="413"/>
      <c r="W315" s="725"/>
      <c r="X315" s="740" t="str">
        <f>$A315</f>
        <v>Rua Raimundo Teixeira Mendes</v>
      </c>
      <c r="Y315" s="503"/>
      <c r="Z315" s="503"/>
      <c r="AA315" s="503"/>
      <c r="AB315" s="399"/>
      <c r="AC315" s="399"/>
      <c r="AD315" s="399"/>
      <c r="AE315" s="399"/>
      <c r="AF315" s="404"/>
      <c r="AG315" s="399"/>
      <c r="AH315" s="399"/>
      <c r="AI315" s="399"/>
      <c r="AJ315" s="399"/>
      <c r="AK315" s="399"/>
      <c r="AL315" s="399"/>
      <c r="AM315" s="399"/>
      <c r="AN315" s="401"/>
      <c r="AO315" s="407" t="str">
        <f>$A315</f>
        <v>Rua Raimundo Teixeira Mendes</v>
      </c>
      <c r="AP315" s="463"/>
      <c r="AQ315" s="408"/>
      <c r="AR315" s="505"/>
      <c r="AS315" s="505"/>
      <c r="AT315" s="505"/>
      <c r="AU315" s="410"/>
      <c r="AV315" s="409"/>
      <c r="AW315" s="409"/>
      <c r="AX315" s="409"/>
      <c r="AY315" s="413"/>
      <c r="AZ315" s="413"/>
      <c r="BA315" s="413"/>
      <c r="BB315" s="101"/>
      <c r="BC315" s="101"/>
      <c r="BD315" s="101"/>
      <c r="BE315" s="101"/>
      <c r="BF315" s="101"/>
      <c r="BG315" s="101"/>
      <c r="BH315" s="101"/>
      <c r="BI315" s="101"/>
      <c r="BJ315" s="415"/>
      <c r="BK315" s="95"/>
    </row>
    <row r="316" spans="1:63" ht="14.25" x14ac:dyDescent="0.3">
      <c r="A316" s="144" t="s">
        <v>24089</v>
      </c>
      <c r="B316" s="379" t="s">
        <v>23695</v>
      </c>
      <c r="C316" s="145" t="s">
        <v>24090</v>
      </c>
      <c r="D316" s="416">
        <v>0.4</v>
      </c>
      <c r="E316" s="504"/>
      <c r="F316" s="504"/>
      <c r="G316" s="416" t="s">
        <v>23865</v>
      </c>
      <c r="H316" s="142">
        <v>25</v>
      </c>
      <c r="I316" s="143">
        <v>0.94999999999999929</v>
      </c>
      <c r="J316" s="143">
        <v>1.0244999999999997</v>
      </c>
      <c r="K316" s="452">
        <v>8.4000000000000005E-2</v>
      </c>
      <c r="L316" s="382">
        <f t="shared" ref="L316:L319" si="1253">ROUND((I316+J316)/2,2)</f>
        <v>0.99</v>
      </c>
      <c r="M316" s="383">
        <f t="shared" ref="M316:M319" si="1254">IF(F316=0,ROUND($D316*10%,2),IF(D316&gt;2.8,0.18,0.15))</f>
        <v>0.04</v>
      </c>
      <c r="N316" s="383">
        <f t="shared" ref="N316:N319" si="1255">IF(F316=0,IF(   ROUND($D316/4,2),   IF(ROUND(($D316*1.2)/6,2)&lt;0.1,0.1,ROUND(($D316*1.2)/6,2))),0.5)</f>
        <v>0.1</v>
      </c>
      <c r="O316" s="382">
        <f t="shared" ref="O316:O319" si="1256">L316+M316+N316</f>
        <v>1.1300000000000001</v>
      </c>
      <c r="P316" s="382">
        <f t="shared" ref="P316:P319" si="1257">IF(O316&lt;2,(D316+M316*2)+0.6,(D316+M316*2)+0.6+ROUNDUP(O316-2,0)*0.1)</f>
        <v>1.08</v>
      </c>
      <c r="Q316" s="385">
        <f t="shared" ref="Q316:Q319" si="1258">IF($O316&lt;=$W$4,ROUND(IF($O316&lt;1.5,$O316*$H316*$P316,1.5*$H316*$P316),2),0)</f>
        <v>30.51</v>
      </c>
      <c r="R316" s="385">
        <f t="shared" ref="R316:R319" si="1259">IF($O316&gt;$W$4,ROUND(IF($O316&lt;1.5,$O316*$H316*$P316,1.5*$H316*$P316),2),0)</f>
        <v>0</v>
      </c>
      <c r="S316" s="385">
        <f t="shared" ref="S316:S319" si="1260">IF($O316&gt;$W$4,ROUND(IF($O316&lt;1.5,0,IF($O316&gt;3,1.5*$H316*$P316,($O316-1.5)*$H316*$P316)),2),0)</f>
        <v>0</v>
      </c>
      <c r="T316" s="385">
        <f t="shared" ref="T316:T319" si="1261">IF($O316&gt;$W$4,ROUND(IF($O316&lt;3,0,IF($O316&gt;4.5,1.5*$H316*$P316,($O316-3)*$H316*$P316)),2),0)</f>
        <v>0</v>
      </c>
      <c r="U316" s="385">
        <f t="shared" ref="U316:U319" si="1262">IF($O316&gt;$W$4,ROUND(IF($O316&lt;4.5,0,IF($O316&gt;6,($O316-4.5)*$H316*$P316,($O316-4.5)*$H316*$P316)),2),0)</f>
        <v>0</v>
      </c>
      <c r="V316" s="384">
        <f t="shared" ref="V316:V319" si="1263">IF($O316&gt;$W$4, IF( $O316&lt;=4,   ROUND($H316*($O316+0.5)*2,2),   0),0)</f>
        <v>0</v>
      </c>
      <c r="W316" s="726">
        <f t="shared" ref="W316:W319" si="1264">IF($O316&gt;$W$4, IF( $O316&gt;4,   ROUND($H316*($O316+0.5)*2,2),   0),0)</f>
        <v>0</v>
      </c>
      <c r="X316" s="144" t="str">
        <f t="shared" ref="X316:X319" si="1265">A316</f>
        <v>JC9-1</v>
      </c>
      <c r="Y316" s="416">
        <f t="shared" ref="Y316:Y319" si="1266">IF($D316=0.4,1.2,IF($D316=0.6,1.2,IF($D316=0.8,1.3,IF($D316=1,1.5,IF($D316=1.2,1.7,IF($D316&lt;=2,2,"--"))))))</f>
        <v>1.2</v>
      </c>
      <c r="Z316" s="603" t="s">
        <v>1</v>
      </c>
      <c r="AA316" s="504">
        <f t="shared" ref="AA316:AA319" si="1267">Y316</f>
        <v>1.2</v>
      </c>
      <c r="AB316" s="591">
        <f t="shared" ref="AB316:AB319" si="1268">IF($Y316="--","--",I316)</f>
        <v>0.94999999999999929</v>
      </c>
      <c r="AC316" s="592">
        <f t="shared" ref="AC316:AC319" si="1269">IF($Y316="--","--",IF(D316&gt;1.5,0.15,ROUND($D316*10%,2)))</f>
        <v>0.04</v>
      </c>
      <c r="AD316" s="592">
        <f t="shared" ref="AD316:AD319" si="1270">IF($Y316="--","--",0.15)</f>
        <v>0.15</v>
      </c>
      <c r="AE316" s="593">
        <f t="shared" ref="AE316:AE319" si="1271">IF($Y316="--","--",ROUND(AB316+AC316+AD316,2))</f>
        <v>1.1399999999999999</v>
      </c>
      <c r="AF316" s="604">
        <f t="shared" ref="AF316:AF319" si="1272">IF($Y316="--","--",IF($AB316&lt;=2,$Y316+1,($Y316+1)+ROUNDUP($AB316-2,0)*0.1))</f>
        <v>2.2000000000000002</v>
      </c>
      <c r="AG316" s="605">
        <f t="shared" ref="AG316:AG319" si="1273">IF($D316=0.4,0.92,IF($D316=0.6,0.68,IF($D316=0.8,0.74,IF($D316=1,0.7,IF($D316=1.2,0.66,IF($D316=1.5,0.6,IF($D316&lt;=2,(2.4-(D316+0.3)),"--")))))))</f>
        <v>0.92</v>
      </c>
      <c r="AH316" s="595">
        <f t="shared" ref="AH316:AH319" si="1274">IF($Y316="--","--",IF($AE316&lt;=$W$4,ROUND(IF($AE316&lt;1.5,$AE316*$AF316*$AG316,1.5*$AF316*$AG316),2),0))</f>
        <v>2.31</v>
      </c>
      <c r="AI316" s="595">
        <f t="shared" ref="AI316:AI319" si="1275">IF($Y316="--","--",IF($AE316&gt;$W$4,ROUND(IF($AE316&lt;1.5,$AE316*$AF316*$AG316,1.5*$AF316*$AG316),2),0))</f>
        <v>0</v>
      </c>
      <c r="AJ316" s="595">
        <f t="shared" ref="AJ316:AJ319" si="1276">IF($Y316="--","--",IF($AE316&gt;$W$4,ROUND(IF($AE316&lt;1.5,0,IF($AE316&gt;3,1.5*$AF316*$AG316,($AE316-1.5)*$AF316*$AG316)),2),0))</f>
        <v>0</v>
      </c>
      <c r="AK316" s="595">
        <f t="shared" ref="AK316:AK319" si="1277">IF($Y316="--","--",IF($AE316&gt;$W$4,ROUND(IF($AE316&lt;3,0,IF($AE316&gt;4.5,1.5*$AF316*$AG316,($AE316-3)*$AF316*$AG316)),2),0))</f>
        <v>0</v>
      </c>
      <c r="AL316" s="595">
        <f t="shared" ref="AL316:AL319" si="1278">IF($Y316="--","--",IF($AE316&gt;$W$4,ROUND(IF($AE316&lt;4.5,0,IF($AE316&gt;6,($AE316-4.5)*$AF316*$AG316,($AE316-4.5)*$AF316*$AG316)),2),0))</f>
        <v>0</v>
      </c>
      <c r="AM316" s="596">
        <f t="shared" ref="AM316:AM319" si="1279">IF($Y316="--","--",IF($AE316&gt;$W$4, IF( $AE316&lt;=4,   ROUND(($AG316*4)*($AE316+0.5)*2,2),   0),0))</f>
        <v>0</v>
      </c>
      <c r="AN316" s="732">
        <f t="shared" ref="AN316:AN319" si="1280">IF($Y316="--","--",IF($AE316&gt;$W$4, IF( $AE316&gt;4,   ROUND(($AG316*4)*($AE316+0.5)*2,2),   0),0))</f>
        <v>0</v>
      </c>
      <c r="AO316" s="144" t="s">
        <v>24089</v>
      </c>
      <c r="AP316" s="379" t="s">
        <v>23695</v>
      </c>
      <c r="AQ316" s="453" t="s">
        <v>24090</v>
      </c>
      <c r="AR316" s="416">
        <v>0.4</v>
      </c>
      <c r="AS316" s="504"/>
      <c r="AT316" s="504"/>
      <c r="AU316" s="142">
        <v>25</v>
      </c>
      <c r="AV316" s="416">
        <f t="shared" ref="AV316:AV319" si="1281">IF($Y316="--","--",Y316+0.2)</f>
        <v>1.4</v>
      </c>
      <c r="AW316" s="603" t="s">
        <v>1</v>
      </c>
      <c r="AX316" s="504">
        <f t="shared" ref="AX316:AX319" si="1282">AV316</f>
        <v>1.4</v>
      </c>
      <c r="AY316" s="384">
        <f t="shared" ref="AY316:AY319" si="1283">IF(D316&gt;2,AU316,AU316-AV316)</f>
        <v>23.6</v>
      </c>
      <c r="AZ316" s="384">
        <f t="shared" ref="AZ316:AZ319" si="1284">N316</f>
        <v>0.1</v>
      </c>
      <c r="BA316" s="384">
        <f t="shared" ref="BA316:BA319" si="1285">P316</f>
        <v>1.08</v>
      </c>
      <c r="BB316" s="382">
        <f t="shared" ref="BB316:BB319" si="1286">IF(F316=0,IF(ROUND( AY316 * ( ( (N316*P316) +  ( ((D316+M316*2)/6)*P316 ) ) - ROUND(  ((D316+M316*2)^2)   *   (   ( PI()*96.379 / (4*360) )  -  ( (SIN((96.379/2)*PI()/180)) * (COS((96.379/2)*PI()/180)) / 4 )   ), 4) ),2),   ROUND( AY316 * ( ( (N316*P316) +  ( ((D316+M316*2)/4)*P316 ) ) - ROUND(  ((D316+M316*2)^2)   *   (   ( PI()*120 / (4*360) )  -  ( (SIN((120/2)*PI()/180)) * (COS((120/2)*PI()/180)) / 4 )   ), 4) ),2)),0)</f>
        <v>4.7699999999999996</v>
      </c>
      <c r="BC316" s="265">
        <f t="shared" ref="BC316:BC319" si="1287">IF(F316&gt;0,ROUND(AY316*N316*P316,2),0)</f>
        <v>0</v>
      </c>
      <c r="BD316" s="265">
        <f t="shared" ref="BD316:BD319" si="1288">SUM(Q316:U316,AH316:AL316)</f>
        <v>32.82</v>
      </c>
      <c r="BE316" s="265">
        <f t="shared" ref="BE316:BE319" si="1289">IF(F316=0, ROUND( ( PI()*( (D316+M316*2)^2 ) / 4  ) * AY316,2),  ROUND( (D316+M316*2)*(F316+M316*2) * AY316,2))</f>
        <v>4.2699999999999996</v>
      </c>
      <c r="BF316" s="607">
        <f t="shared" ref="BF316:BF319" si="1290">IF(($I316+M316-0.15)&lt;=2,($I316+M316+0.15),IF(($I316+M316)&lt;=3,2.35,($I316+M316+0.2)-0.85))</f>
        <v>1.1399999999999992</v>
      </c>
      <c r="BG316" s="607">
        <f t="shared" ref="BG316:BG319" si="1291">IF(D316&gt;2,   (I316-F316-M316-0.11),IF(($I316+M316)&lt;=2,0,IF(($I316+M316)&gt;3,0.85,(I316+M316+0.2-BF316))))</f>
        <v>0</v>
      </c>
      <c r="BH316" s="607">
        <f t="shared" ref="BH316:BH319" si="1292">IF(D316&gt;2,  ROUND(((1.42+0.4)+(0.91+0.4))*2*BG316,2), ROUND(AV316*AX316*BF316,2))</f>
        <v>2.23</v>
      </c>
      <c r="BI316" s="607">
        <f t="shared" ref="BI316:BI319" si="1293">ROUND(((PI()*0.9^2)/4)*BG316,2)</f>
        <v>0</v>
      </c>
      <c r="BJ316" s="116">
        <f t="shared" ref="BJ316:BJ319" si="1294">ROUND(BD316-BE316-BH316-BI316-BB316-BC316,2)</f>
        <v>21.55</v>
      </c>
      <c r="BK316" s="95"/>
    </row>
    <row r="317" spans="1:63" ht="14.25" x14ac:dyDescent="0.3">
      <c r="A317" s="144" t="s">
        <v>24090</v>
      </c>
      <c r="B317" s="379" t="s">
        <v>23695</v>
      </c>
      <c r="C317" s="145" t="s">
        <v>24091</v>
      </c>
      <c r="D317" s="416">
        <v>0.4</v>
      </c>
      <c r="E317" s="504"/>
      <c r="F317" s="504"/>
      <c r="G317" s="416" t="s">
        <v>23864</v>
      </c>
      <c r="H317" s="142">
        <v>25</v>
      </c>
      <c r="I317" s="143">
        <v>1.1084999999999994</v>
      </c>
      <c r="J317" s="143">
        <v>1.0988499999999988</v>
      </c>
      <c r="K317" s="452">
        <v>0</v>
      </c>
      <c r="L317" s="382">
        <f t="shared" si="1253"/>
        <v>1.1000000000000001</v>
      </c>
      <c r="M317" s="383">
        <f t="shared" si="1254"/>
        <v>0.04</v>
      </c>
      <c r="N317" s="383">
        <f t="shared" si="1255"/>
        <v>0.1</v>
      </c>
      <c r="O317" s="382">
        <f t="shared" si="1256"/>
        <v>1.2400000000000002</v>
      </c>
      <c r="P317" s="382">
        <f t="shared" si="1257"/>
        <v>1.08</v>
      </c>
      <c r="Q317" s="385">
        <f t="shared" si="1258"/>
        <v>33.479999999999997</v>
      </c>
      <c r="R317" s="385">
        <f t="shared" si="1259"/>
        <v>0</v>
      </c>
      <c r="S317" s="385">
        <f t="shared" si="1260"/>
        <v>0</v>
      </c>
      <c r="T317" s="385">
        <f t="shared" si="1261"/>
        <v>0</v>
      </c>
      <c r="U317" s="385">
        <f t="shared" si="1262"/>
        <v>0</v>
      </c>
      <c r="V317" s="384">
        <f t="shared" si="1263"/>
        <v>0</v>
      </c>
      <c r="W317" s="726">
        <f t="shared" si="1264"/>
        <v>0</v>
      </c>
      <c r="X317" s="144" t="str">
        <f t="shared" si="1265"/>
        <v>JC9-2</v>
      </c>
      <c r="Y317" s="416">
        <f t="shared" si="1266"/>
        <v>1.2</v>
      </c>
      <c r="Z317" s="603" t="s">
        <v>1</v>
      </c>
      <c r="AA317" s="504">
        <f t="shared" si="1267"/>
        <v>1.2</v>
      </c>
      <c r="AB317" s="591">
        <f t="shared" si="1268"/>
        <v>1.1084999999999994</v>
      </c>
      <c r="AC317" s="592">
        <f t="shared" si="1269"/>
        <v>0.04</v>
      </c>
      <c r="AD317" s="592">
        <f t="shared" si="1270"/>
        <v>0.15</v>
      </c>
      <c r="AE317" s="593">
        <f t="shared" si="1271"/>
        <v>1.3</v>
      </c>
      <c r="AF317" s="604">
        <f t="shared" si="1272"/>
        <v>2.2000000000000002</v>
      </c>
      <c r="AG317" s="605">
        <f t="shared" si="1273"/>
        <v>0.92</v>
      </c>
      <c r="AH317" s="595">
        <f t="shared" si="1274"/>
        <v>2.63</v>
      </c>
      <c r="AI317" s="595">
        <f t="shared" si="1275"/>
        <v>0</v>
      </c>
      <c r="AJ317" s="595">
        <f t="shared" si="1276"/>
        <v>0</v>
      </c>
      <c r="AK317" s="595">
        <f t="shared" si="1277"/>
        <v>0</v>
      </c>
      <c r="AL317" s="595">
        <f t="shared" si="1278"/>
        <v>0</v>
      </c>
      <c r="AM317" s="596">
        <f t="shared" si="1279"/>
        <v>0</v>
      </c>
      <c r="AN317" s="732">
        <f t="shared" si="1280"/>
        <v>0</v>
      </c>
      <c r="AO317" s="144" t="s">
        <v>24090</v>
      </c>
      <c r="AP317" s="379" t="s">
        <v>23695</v>
      </c>
      <c r="AQ317" s="453" t="s">
        <v>24091</v>
      </c>
      <c r="AR317" s="416">
        <v>0.4</v>
      </c>
      <c r="AS317" s="504"/>
      <c r="AT317" s="504"/>
      <c r="AU317" s="142">
        <v>25</v>
      </c>
      <c r="AV317" s="416">
        <f t="shared" si="1281"/>
        <v>1.4</v>
      </c>
      <c r="AW317" s="603" t="s">
        <v>1</v>
      </c>
      <c r="AX317" s="504">
        <f t="shared" si="1282"/>
        <v>1.4</v>
      </c>
      <c r="AY317" s="384">
        <f t="shared" si="1283"/>
        <v>23.6</v>
      </c>
      <c r="AZ317" s="384">
        <f t="shared" si="1284"/>
        <v>0.1</v>
      </c>
      <c r="BA317" s="384">
        <f t="shared" si="1285"/>
        <v>1.08</v>
      </c>
      <c r="BB317" s="382">
        <f t="shared" si="1286"/>
        <v>4.7699999999999996</v>
      </c>
      <c r="BC317" s="265">
        <f t="shared" si="1287"/>
        <v>0</v>
      </c>
      <c r="BD317" s="265">
        <f t="shared" si="1288"/>
        <v>36.11</v>
      </c>
      <c r="BE317" s="265">
        <f t="shared" si="1289"/>
        <v>4.2699999999999996</v>
      </c>
      <c r="BF317" s="607">
        <f t="shared" si="1290"/>
        <v>1.2984999999999993</v>
      </c>
      <c r="BG317" s="607">
        <f t="shared" si="1291"/>
        <v>0</v>
      </c>
      <c r="BH317" s="607">
        <f t="shared" si="1292"/>
        <v>2.5499999999999998</v>
      </c>
      <c r="BI317" s="607">
        <f t="shared" si="1293"/>
        <v>0</v>
      </c>
      <c r="BJ317" s="116">
        <f t="shared" si="1294"/>
        <v>24.52</v>
      </c>
      <c r="BK317" s="95"/>
    </row>
    <row r="318" spans="1:63" ht="14.25" x14ac:dyDescent="0.3">
      <c r="A318" s="144" t="s">
        <v>24091</v>
      </c>
      <c r="B318" s="379" t="s">
        <v>23695</v>
      </c>
      <c r="C318" s="145" t="s">
        <v>24092</v>
      </c>
      <c r="D318" s="416">
        <v>0.4</v>
      </c>
      <c r="E318" s="504"/>
      <c r="F318" s="504"/>
      <c r="G318" s="416" t="s">
        <v>23864</v>
      </c>
      <c r="H318" s="142">
        <v>15</v>
      </c>
      <c r="I318" s="143">
        <v>1.0988499999999988</v>
      </c>
      <c r="J318" s="143">
        <v>1.1895499999999988</v>
      </c>
      <c r="K318" s="452">
        <v>0</v>
      </c>
      <c r="L318" s="382">
        <f t="shared" si="1253"/>
        <v>1.1399999999999999</v>
      </c>
      <c r="M318" s="383">
        <f t="shared" si="1254"/>
        <v>0.04</v>
      </c>
      <c r="N318" s="383">
        <f t="shared" si="1255"/>
        <v>0.1</v>
      </c>
      <c r="O318" s="382">
        <f t="shared" si="1256"/>
        <v>1.28</v>
      </c>
      <c r="P318" s="382">
        <f t="shared" si="1257"/>
        <v>1.08</v>
      </c>
      <c r="Q318" s="385">
        <f t="shared" si="1258"/>
        <v>20.74</v>
      </c>
      <c r="R318" s="385">
        <f t="shared" si="1259"/>
        <v>0</v>
      </c>
      <c r="S318" s="385">
        <f t="shared" si="1260"/>
        <v>0</v>
      </c>
      <c r="T318" s="385">
        <f t="shared" si="1261"/>
        <v>0</v>
      </c>
      <c r="U318" s="385">
        <f t="shared" si="1262"/>
        <v>0</v>
      </c>
      <c r="V318" s="384">
        <f t="shared" si="1263"/>
        <v>0</v>
      </c>
      <c r="W318" s="726">
        <f t="shared" si="1264"/>
        <v>0</v>
      </c>
      <c r="X318" s="144" t="str">
        <f t="shared" si="1265"/>
        <v>JC9-3</v>
      </c>
      <c r="Y318" s="416">
        <f t="shared" si="1266"/>
        <v>1.2</v>
      </c>
      <c r="Z318" s="603" t="s">
        <v>1</v>
      </c>
      <c r="AA318" s="504">
        <f t="shared" si="1267"/>
        <v>1.2</v>
      </c>
      <c r="AB318" s="591">
        <f t="shared" si="1268"/>
        <v>1.0988499999999988</v>
      </c>
      <c r="AC318" s="592">
        <f t="shared" si="1269"/>
        <v>0.04</v>
      </c>
      <c r="AD318" s="592">
        <f t="shared" si="1270"/>
        <v>0.15</v>
      </c>
      <c r="AE318" s="593">
        <f t="shared" si="1271"/>
        <v>1.29</v>
      </c>
      <c r="AF318" s="604">
        <f t="shared" si="1272"/>
        <v>2.2000000000000002</v>
      </c>
      <c r="AG318" s="605">
        <f t="shared" si="1273"/>
        <v>0.92</v>
      </c>
      <c r="AH318" s="595">
        <f t="shared" si="1274"/>
        <v>2.61</v>
      </c>
      <c r="AI318" s="595">
        <f t="shared" si="1275"/>
        <v>0</v>
      </c>
      <c r="AJ318" s="595">
        <f t="shared" si="1276"/>
        <v>0</v>
      </c>
      <c r="AK318" s="595">
        <f t="shared" si="1277"/>
        <v>0</v>
      </c>
      <c r="AL318" s="595">
        <f t="shared" si="1278"/>
        <v>0</v>
      </c>
      <c r="AM318" s="596">
        <f t="shared" si="1279"/>
        <v>0</v>
      </c>
      <c r="AN318" s="732">
        <f t="shared" si="1280"/>
        <v>0</v>
      </c>
      <c r="AO318" s="144" t="s">
        <v>24091</v>
      </c>
      <c r="AP318" s="379" t="s">
        <v>23695</v>
      </c>
      <c r="AQ318" s="453" t="s">
        <v>24092</v>
      </c>
      <c r="AR318" s="416">
        <v>0.4</v>
      </c>
      <c r="AS318" s="504"/>
      <c r="AT318" s="504"/>
      <c r="AU318" s="142">
        <v>15</v>
      </c>
      <c r="AV318" s="416">
        <f t="shared" si="1281"/>
        <v>1.4</v>
      </c>
      <c r="AW318" s="603" t="s">
        <v>1</v>
      </c>
      <c r="AX318" s="504">
        <f t="shared" si="1282"/>
        <v>1.4</v>
      </c>
      <c r="AY318" s="384">
        <f t="shared" si="1283"/>
        <v>13.6</v>
      </c>
      <c r="AZ318" s="384">
        <f t="shared" si="1284"/>
        <v>0.1</v>
      </c>
      <c r="BA318" s="384">
        <f t="shared" si="1285"/>
        <v>1.08</v>
      </c>
      <c r="BB318" s="382">
        <f t="shared" si="1286"/>
        <v>2.75</v>
      </c>
      <c r="BC318" s="265">
        <f t="shared" si="1287"/>
        <v>0</v>
      </c>
      <c r="BD318" s="265">
        <f t="shared" si="1288"/>
        <v>23.349999999999998</v>
      </c>
      <c r="BE318" s="265">
        <f t="shared" si="1289"/>
        <v>2.46</v>
      </c>
      <c r="BF318" s="607">
        <f t="shared" si="1290"/>
        <v>1.2888499999999987</v>
      </c>
      <c r="BG318" s="607">
        <f t="shared" si="1291"/>
        <v>0</v>
      </c>
      <c r="BH318" s="607">
        <f t="shared" si="1292"/>
        <v>2.5299999999999998</v>
      </c>
      <c r="BI318" s="607">
        <f t="shared" si="1293"/>
        <v>0</v>
      </c>
      <c r="BJ318" s="116">
        <f t="shared" si="1294"/>
        <v>15.61</v>
      </c>
      <c r="BK318" s="95"/>
    </row>
    <row r="319" spans="1:63" ht="14.25" x14ac:dyDescent="0.3">
      <c r="A319" s="449" t="s">
        <v>24092</v>
      </c>
      <c r="B319" s="146" t="s">
        <v>23695</v>
      </c>
      <c r="C319" s="450" t="s">
        <v>24093</v>
      </c>
      <c r="D319" s="502">
        <v>0.4</v>
      </c>
      <c r="E319" s="589"/>
      <c r="F319" s="589"/>
      <c r="G319" s="502" t="s">
        <v>23864</v>
      </c>
      <c r="H319" s="451">
        <v>5</v>
      </c>
      <c r="I319" s="452">
        <v>1.1895499999999988</v>
      </c>
      <c r="J319" s="452">
        <v>1.2068999999999992</v>
      </c>
      <c r="K319" s="452">
        <v>0.245</v>
      </c>
      <c r="L319" s="382">
        <f t="shared" si="1253"/>
        <v>1.2</v>
      </c>
      <c r="M319" s="383">
        <f t="shared" si="1254"/>
        <v>0.04</v>
      </c>
      <c r="N319" s="383">
        <f t="shared" si="1255"/>
        <v>0.1</v>
      </c>
      <c r="O319" s="382">
        <f t="shared" si="1256"/>
        <v>1.34</v>
      </c>
      <c r="P319" s="382">
        <f t="shared" si="1257"/>
        <v>1.08</v>
      </c>
      <c r="Q319" s="385">
        <f t="shared" si="1258"/>
        <v>7.24</v>
      </c>
      <c r="R319" s="385">
        <f t="shared" si="1259"/>
        <v>0</v>
      </c>
      <c r="S319" s="385">
        <f t="shared" si="1260"/>
        <v>0</v>
      </c>
      <c r="T319" s="385">
        <f t="shared" si="1261"/>
        <v>0</v>
      </c>
      <c r="U319" s="385">
        <f t="shared" si="1262"/>
        <v>0</v>
      </c>
      <c r="V319" s="384">
        <f t="shared" si="1263"/>
        <v>0</v>
      </c>
      <c r="W319" s="726">
        <f t="shared" si="1264"/>
        <v>0</v>
      </c>
      <c r="X319" s="449" t="str">
        <f t="shared" si="1265"/>
        <v>JC9-4</v>
      </c>
      <c r="Y319" s="502">
        <f t="shared" si="1266"/>
        <v>1.2</v>
      </c>
      <c r="Z319" s="590" t="s">
        <v>1</v>
      </c>
      <c r="AA319" s="589">
        <f t="shared" si="1267"/>
        <v>1.2</v>
      </c>
      <c r="AB319" s="591">
        <f t="shared" si="1268"/>
        <v>1.1895499999999988</v>
      </c>
      <c r="AC319" s="592">
        <f t="shared" si="1269"/>
        <v>0.04</v>
      </c>
      <c r="AD319" s="592">
        <f t="shared" si="1270"/>
        <v>0.15</v>
      </c>
      <c r="AE319" s="593">
        <f t="shared" si="1271"/>
        <v>1.38</v>
      </c>
      <c r="AF319" s="593">
        <f t="shared" si="1272"/>
        <v>2.2000000000000002</v>
      </c>
      <c r="AG319" s="594">
        <f t="shared" si="1273"/>
        <v>0.92</v>
      </c>
      <c r="AH319" s="595">
        <f t="shared" si="1274"/>
        <v>2.79</v>
      </c>
      <c r="AI319" s="595">
        <f t="shared" si="1275"/>
        <v>0</v>
      </c>
      <c r="AJ319" s="595">
        <f t="shared" si="1276"/>
        <v>0</v>
      </c>
      <c r="AK319" s="595">
        <f t="shared" si="1277"/>
        <v>0</v>
      </c>
      <c r="AL319" s="595">
        <f t="shared" si="1278"/>
        <v>0</v>
      </c>
      <c r="AM319" s="596">
        <f t="shared" si="1279"/>
        <v>0</v>
      </c>
      <c r="AN319" s="732">
        <f t="shared" si="1280"/>
        <v>0</v>
      </c>
      <c r="AO319" s="449" t="s">
        <v>24092</v>
      </c>
      <c r="AP319" s="146" t="s">
        <v>23695</v>
      </c>
      <c r="AQ319" s="450" t="s">
        <v>24093</v>
      </c>
      <c r="AR319" s="502">
        <v>0.4</v>
      </c>
      <c r="AS319" s="589"/>
      <c r="AT319" s="589"/>
      <c r="AU319" s="451">
        <v>5</v>
      </c>
      <c r="AV319" s="502">
        <f t="shared" si="1281"/>
        <v>1.4</v>
      </c>
      <c r="AW319" s="590" t="s">
        <v>1</v>
      </c>
      <c r="AX319" s="589">
        <f t="shared" si="1282"/>
        <v>1.4</v>
      </c>
      <c r="AY319" s="384">
        <f t="shared" si="1283"/>
        <v>3.6</v>
      </c>
      <c r="AZ319" s="384">
        <f t="shared" si="1284"/>
        <v>0.1</v>
      </c>
      <c r="BA319" s="384">
        <f t="shared" si="1285"/>
        <v>1.08</v>
      </c>
      <c r="BB319" s="382">
        <f t="shared" si="1286"/>
        <v>0.73</v>
      </c>
      <c r="BC319" s="265">
        <f t="shared" si="1287"/>
        <v>0</v>
      </c>
      <c r="BD319" s="265">
        <f t="shared" si="1288"/>
        <v>10.030000000000001</v>
      </c>
      <c r="BE319" s="265">
        <f t="shared" si="1289"/>
        <v>0.65</v>
      </c>
      <c r="BF319" s="385">
        <f t="shared" si="1290"/>
        <v>1.3795499999999987</v>
      </c>
      <c r="BG319" s="385">
        <f t="shared" si="1291"/>
        <v>0</v>
      </c>
      <c r="BH319" s="385">
        <f t="shared" si="1292"/>
        <v>2.7</v>
      </c>
      <c r="BI319" s="385">
        <f t="shared" si="1293"/>
        <v>0</v>
      </c>
      <c r="BJ319" s="116">
        <f t="shared" si="1294"/>
        <v>5.95</v>
      </c>
      <c r="BK319" s="95"/>
    </row>
    <row r="320" spans="1:63" ht="14.25" x14ac:dyDescent="0.3">
      <c r="A320" s="462"/>
      <c r="B320" s="463"/>
      <c r="C320" s="608"/>
      <c r="D320" s="505"/>
      <c r="E320" s="505"/>
      <c r="F320" s="505"/>
      <c r="G320" s="505"/>
      <c r="H320" s="410"/>
      <c r="I320" s="411"/>
      <c r="J320" s="411"/>
      <c r="K320" s="411"/>
      <c r="L320" s="101"/>
      <c r="M320" s="412"/>
      <c r="N320" s="412"/>
      <c r="O320" s="101"/>
      <c r="P320" s="101"/>
      <c r="Q320" s="414"/>
      <c r="R320" s="414"/>
      <c r="S320" s="414"/>
      <c r="T320" s="414"/>
      <c r="U320" s="414"/>
      <c r="V320" s="413"/>
      <c r="W320" s="725"/>
      <c r="X320" s="739"/>
      <c r="Y320" s="505"/>
      <c r="Z320" s="597"/>
      <c r="AA320" s="505"/>
      <c r="AB320" s="598"/>
      <c r="AC320" s="599"/>
      <c r="AD320" s="599"/>
      <c r="AE320" s="600"/>
      <c r="AF320" s="600"/>
      <c r="AG320" s="597"/>
      <c r="AH320" s="601"/>
      <c r="AI320" s="601"/>
      <c r="AJ320" s="601"/>
      <c r="AK320" s="601"/>
      <c r="AL320" s="601"/>
      <c r="AM320" s="602"/>
      <c r="AN320" s="733"/>
      <c r="AO320" s="739"/>
      <c r="AP320" s="463"/>
      <c r="AQ320" s="608"/>
      <c r="AR320" s="505"/>
      <c r="AS320" s="505"/>
      <c r="AT320" s="505"/>
      <c r="AU320" s="410"/>
      <c r="AV320" s="505"/>
      <c r="AW320" s="597"/>
      <c r="AX320" s="505"/>
      <c r="AY320" s="413"/>
      <c r="AZ320" s="413"/>
      <c r="BA320" s="413"/>
      <c r="BB320" s="101"/>
      <c r="BC320" s="101"/>
      <c r="BD320" s="101"/>
      <c r="BE320" s="101"/>
      <c r="BF320" s="414"/>
      <c r="BG320" s="414"/>
      <c r="BH320" s="414"/>
      <c r="BI320" s="414"/>
      <c r="BJ320" s="415"/>
      <c r="BK320" s="95"/>
    </row>
    <row r="321" spans="1:63" s="122" customFormat="1" ht="14.25" x14ac:dyDescent="0.3">
      <c r="A321" s="407" t="s">
        <v>24471</v>
      </c>
      <c r="B321" s="463"/>
      <c r="C321" s="408"/>
      <c r="D321" s="505"/>
      <c r="E321" s="505"/>
      <c r="F321" s="505"/>
      <c r="G321" s="409"/>
      <c r="H321" s="410"/>
      <c r="I321" s="411"/>
      <c r="J321" s="411"/>
      <c r="K321" s="411"/>
      <c r="L321" s="101"/>
      <c r="M321" s="412"/>
      <c r="N321" s="412"/>
      <c r="O321" s="101"/>
      <c r="P321" s="101"/>
      <c r="Q321" s="414"/>
      <c r="R321" s="414"/>
      <c r="S321" s="414"/>
      <c r="T321" s="414"/>
      <c r="U321" s="414"/>
      <c r="V321" s="413"/>
      <c r="W321" s="725"/>
      <c r="X321" s="740" t="str">
        <f>$A321</f>
        <v>Rua Porto Rico</v>
      </c>
      <c r="Y321" s="503"/>
      <c r="Z321" s="503"/>
      <c r="AA321" s="503"/>
      <c r="AB321" s="399"/>
      <c r="AC321" s="399"/>
      <c r="AD321" s="399"/>
      <c r="AE321" s="399"/>
      <c r="AF321" s="404"/>
      <c r="AG321" s="399"/>
      <c r="AH321" s="399"/>
      <c r="AI321" s="399"/>
      <c r="AJ321" s="399"/>
      <c r="AK321" s="399"/>
      <c r="AL321" s="399"/>
      <c r="AM321" s="399"/>
      <c r="AN321" s="401"/>
      <c r="AO321" s="407" t="str">
        <f>$A321</f>
        <v>Rua Porto Rico</v>
      </c>
      <c r="AP321" s="463"/>
      <c r="AQ321" s="408"/>
      <c r="AR321" s="505"/>
      <c r="AS321" s="505"/>
      <c r="AT321" s="505"/>
      <c r="AU321" s="410"/>
      <c r="AV321" s="409"/>
      <c r="AW321" s="409"/>
      <c r="AX321" s="409"/>
      <c r="AY321" s="413"/>
      <c r="AZ321" s="413"/>
      <c r="BA321" s="413"/>
      <c r="BB321" s="101"/>
      <c r="BC321" s="101"/>
      <c r="BD321" s="101"/>
      <c r="BE321" s="101"/>
      <c r="BF321" s="101"/>
      <c r="BG321" s="101"/>
      <c r="BH321" s="101"/>
      <c r="BI321" s="101"/>
      <c r="BJ321" s="415"/>
      <c r="BK321" s="95"/>
    </row>
    <row r="322" spans="1:63" ht="14.25" x14ac:dyDescent="0.3">
      <c r="A322" s="449" t="s">
        <v>24095</v>
      </c>
      <c r="B322" s="146" t="s">
        <v>23695</v>
      </c>
      <c r="C322" s="450" t="s">
        <v>24096</v>
      </c>
      <c r="D322" s="502">
        <v>0.4</v>
      </c>
      <c r="E322" s="589"/>
      <c r="F322" s="589"/>
      <c r="G322" s="502" t="s">
        <v>23864</v>
      </c>
      <c r="H322" s="451">
        <v>15</v>
      </c>
      <c r="I322" s="452">
        <v>1</v>
      </c>
      <c r="J322" s="452">
        <v>1.154300000000001</v>
      </c>
      <c r="K322" s="452">
        <v>0.45</v>
      </c>
      <c r="L322" s="382">
        <f t="shared" ref="L322" si="1295">ROUND((I322+J322)/2,2)</f>
        <v>1.08</v>
      </c>
      <c r="M322" s="383">
        <f t="shared" ref="M322" si="1296">IF(F322=0,ROUND($D322*10%,2),IF(D322&gt;2.8,0.18,0.15))</f>
        <v>0.04</v>
      </c>
      <c r="N322" s="383">
        <f t="shared" ref="N322" si="1297">IF(F322=0,IF(   ROUND($D322/4,2),   IF(ROUND(($D322*1.2)/6,2)&lt;0.1,0.1,ROUND(($D322*1.2)/6,2))),0.5)</f>
        <v>0.1</v>
      </c>
      <c r="O322" s="382">
        <f t="shared" ref="O322" si="1298">L322+M322+N322</f>
        <v>1.2200000000000002</v>
      </c>
      <c r="P322" s="382">
        <f t="shared" ref="P322" si="1299">IF(O322&lt;2,(D322+M322*2)+0.6,(D322+M322*2)+0.6+ROUNDUP(O322-2,0)*0.1)</f>
        <v>1.08</v>
      </c>
      <c r="Q322" s="385">
        <f t="shared" ref="Q322" si="1300">IF($O322&lt;=$W$4,ROUND(IF($O322&lt;1.5,$O322*$H322*$P322,1.5*$H322*$P322),2),0)</f>
        <v>19.760000000000002</v>
      </c>
      <c r="R322" s="385">
        <f t="shared" ref="R322" si="1301">IF($O322&gt;$W$4,ROUND(IF($O322&lt;1.5,$O322*$H322*$P322,1.5*$H322*$P322),2),0)</f>
        <v>0</v>
      </c>
      <c r="S322" s="385">
        <f t="shared" ref="S322" si="1302">IF($O322&gt;$W$4,ROUND(IF($O322&lt;1.5,0,IF($O322&gt;3,1.5*$H322*$P322,($O322-1.5)*$H322*$P322)),2),0)</f>
        <v>0</v>
      </c>
      <c r="T322" s="385">
        <f t="shared" ref="T322" si="1303">IF($O322&gt;$W$4,ROUND(IF($O322&lt;3,0,IF($O322&gt;4.5,1.5*$H322*$P322,($O322-3)*$H322*$P322)),2),0)</f>
        <v>0</v>
      </c>
      <c r="U322" s="385">
        <f t="shared" ref="U322" si="1304">IF($O322&gt;$W$4,ROUND(IF($O322&lt;4.5,0,IF($O322&gt;6,($O322-4.5)*$H322*$P322,($O322-4.5)*$H322*$P322)),2),0)</f>
        <v>0</v>
      </c>
      <c r="V322" s="384">
        <f t="shared" ref="V322" si="1305">IF($O322&gt;$W$4, IF( $O322&lt;=4,   ROUND($H322*($O322+0.5)*2,2),   0),0)</f>
        <v>0</v>
      </c>
      <c r="W322" s="726">
        <f t="shared" ref="W322" si="1306">IF($O322&gt;$W$4, IF( $O322&gt;4,   ROUND($H322*($O322+0.5)*2,2),   0),0)</f>
        <v>0</v>
      </c>
      <c r="X322" s="449" t="str">
        <f t="shared" ref="X322" si="1307">A322</f>
        <v>JC19-1</v>
      </c>
      <c r="Y322" s="502">
        <f t="shared" ref="Y322" si="1308">IF($D322=0.4,1.2,IF($D322=0.6,1.2,IF($D322=0.8,1.3,IF($D322=1,1.5,IF($D322=1.2,1.7,IF($D322&lt;=2,2,"--"))))))</f>
        <v>1.2</v>
      </c>
      <c r="Z322" s="590" t="s">
        <v>1</v>
      </c>
      <c r="AA322" s="589">
        <f t="shared" ref="AA322" si="1309">Y322</f>
        <v>1.2</v>
      </c>
      <c r="AB322" s="591">
        <f t="shared" ref="AB322" si="1310">IF($Y322="--","--",I322)</f>
        <v>1</v>
      </c>
      <c r="AC322" s="592">
        <f t="shared" ref="AC322" si="1311">IF($Y322="--","--",IF(D322&gt;1.5,0.15,ROUND($D322*10%,2)))</f>
        <v>0.04</v>
      </c>
      <c r="AD322" s="592">
        <f t="shared" ref="AD322" si="1312">IF($Y322="--","--",0.15)</f>
        <v>0.15</v>
      </c>
      <c r="AE322" s="593">
        <f t="shared" ref="AE322" si="1313">IF($Y322="--","--",ROUND(AB322+AC322+AD322,2))</f>
        <v>1.19</v>
      </c>
      <c r="AF322" s="593">
        <f t="shared" ref="AF322" si="1314">IF($Y322="--","--",IF($AB322&lt;=2,$Y322+1,($Y322+1)+ROUNDUP($AB322-2,0)*0.1))</f>
        <v>2.2000000000000002</v>
      </c>
      <c r="AG322" s="594">
        <f t="shared" ref="AG322" si="1315">IF($D322=0.4,0.92,IF($D322=0.6,0.68,IF($D322=0.8,0.74,IF($D322=1,0.7,IF($D322=1.2,0.66,IF($D322=1.5,0.6,IF($D322&lt;=2,(2.4-(D322+0.3)),"--")))))))</f>
        <v>0.92</v>
      </c>
      <c r="AH322" s="595">
        <f t="shared" ref="AH322" si="1316">IF($Y322="--","--",IF($AE322&lt;=$W$4,ROUND(IF($AE322&lt;1.5,$AE322*$AF322*$AG322,1.5*$AF322*$AG322),2),0))</f>
        <v>2.41</v>
      </c>
      <c r="AI322" s="595">
        <f t="shared" ref="AI322" si="1317">IF($Y322="--","--",IF($AE322&gt;$W$4,ROUND(IF($AE322&lt;1.5,$AE322*$AF322*$AG322,1.5*$AF322*$AG322),2),0))</f>
        <v>0</v>
      </c>
      <c r="AJ322" s="595">
        <f t="shared" ref="AJ322" si="1318">IF($Y322="--","--",IF($AE322&gt;$W$4,ROUND(IF($AE322&lt;1.5,0,IF($AE322&gt;3,1.5*$AF322*$AG322,($AE322-1.5)*$AF322*$AG322)),2),0))</f>
        <v>0</v>
      </c>
      <c r="AK322" s="595">
        <f t="shared" ref="AK322" si="1319">IF($Y322="--","--",IF($AE322&gt;$W$4,ROUND(IF($AE322&lt;3,0,IF($AE322&gt;4.5,1.5*$AF322*$AG322,($AE322-3)*$AF322*$AG322)),2),0))</f>
        <v>0</v>
      </c>
      <c r="AL322" s="595">
        <f t="shared" ref="AL322" si="1320">IF($Y322="--","--",IF($AE322&gt;$W$4,ROUND(IF($AE322&lt;4.5,0,IF($AE322&gt;6,($AE322-4.5)*$AF322*$AG322,($AE322-4.5)*$AF322*$AG322)),2),0))</f>
        <v>0</v>
      </c>
      <c r="AM322" s="596">
        <f t="shared" ref="AM322" si="1321">IF($Y322="--","--",IF($AE322&gt;$W$4, IF( $AE322&lt;=4,   ROUND(($AG322*4)*($AE322+0.5)*2,2),   0),0))</f>
        <v>0</v>
      </c>
      <c r="AN322" s="732">
        <f t="shared" ref="AN322" si="1322">IF($Y322="--","--",IF($AE322&gt;$W$4, IF( $AE322&gt;4,   ROUND(($AG322*4)*($AE322+0.5)*2,2),   0),0))</f>
        <v>0</v>
      </c>
      <c r="AO322" s="449" t="s">
        <v>24095</v>
      </c>
      <c r="AP322" s="146" t="s">
        <v>23695</v>
      </c>
      <c r="AQ322" s="450" t="s">
        <v>24096</v>
      </c>
      <c r="AR322" s="502">
        <v>0.4</v>
      </c>
      <c r="AS322" s="589"/>
      <c r="AT322" s="589"/>
      <c r="AU322" s="451">
        <v>15</v>
      </c>
      <c r="AV322" s="502">
        <f t="shared" ref="AV322" si="1323">IF($Y322="--","--",Y322+0.2)</f>
        <v>1.4</v>
      </c>
      <c r="AW322" s="590" t="s">
        <v>1</v>
      </c>
      <c r="AX322" s="589">
        <f t="shared" ref="AX322" si="1324">AV322</f>
        <v>1.4</v>
      </c>
      <c r="AY322" s="384">
        <f t="shared" ref="AY322" si="1325">IF(D322&gt;2,AU322,AU322-AV322)</f>
        <v>13.6</v>
      </c>
      <c r="AZ322" s="384">
        <f>N322</f>
        <v>0.1</v>
      </c>
      <c r="BA322" s="384">
        <f>P322</f>
        <v>1.08</v>
      </c>
      <c r="BB322" s="382">
        <f t="shared" ref="BB322" si="1326">IF(F322=0,IF(ROUND( AY322 * ( ( (N322*P322) +  ( ((D322+M322*2)/6)*P322 ) ) - ROUND(  ((D322+M322*2)^2)   *   (   ( PI()*96.379 / (4*360) )  -  ( (SIN((96.379/2)*PI()/180)) * (COS((96.379/2)*PI()/180)) / 4 )   ), 4) ),2),   ROUND( AY322 * ( ( (N322*P322) +  ( ((D322+M322*2)/4)*P322 ) ) - ROUND(  ((D322+M322*2)^2)   *   (   ( PI()*120 / (4*360) )  -  ( (SIN((120/2)*PI()/180)) * (COS((120/2)*PI()/180)) / 4 )   ), 4) ),2)),0)</f>
        <v>2.75</v>
      </c>
      <c r="BC322" s="265">
        <f t="shared" ref="BC322" si="1327">IF(F322&gt;0,ROUND(AY322*N322*P322,2),0)</f>
        <v>0</v>
      </c>
      <c r="BD322" s="265">
        <f>SUM(Q322:U322,AH322:AL322)</f>
        <v>22.17</v>
      </c>
      <c r="BE322" s="265">
        <f t="shared" ref="BE322" si="1328">IF(F322=0, ROUND( ( PI()*( (D322+M322*2)^2 ) / 4  ) * AY322,2),  ROUND( (D322+M322*2)*(F322+M322*2) * AY322,2))</f>
        <v>2.46</v>
      </c>
      <c r="BF322" s="385">
        <f t="shared" ref="BF322" si="1329">IF(($I322+M322-0.15)&lt;=2,($I322+M322+0.15),IF(($I322+M322)&lt;=3,2.35,($I322+M322+0.2)-0.85))</f>
        <v>1.19</v>
      </c>
      <c r="BG322" s="385">
        <f t="shared" ref="BG322" si="1330">IF(D322&gt;2,   (I322-F322-M322-0.11),IF(($I322+M322)&lt;=2,0,IF(($I322+M322)&gt;3,0.85,(I322+M322+0.2-BF322))))</f>
        <v>0</v>
      </c>
      <c r="BH322" s="385">
        <f t="shared" ref="BH322" si="1331">IF(D322&gt;2,  ROUND(((1.42+0.4)+(0.91+0.4))*2*BG322,2), ROUND(AV322*AX322*BF322,2))</f>
        <v>2.33</v>
      </c>
      <c r="BI322" s="385">
        <f t="shared" ref="BI322" si="1332">ROUND(((PI()*0.9^2)/4)*BG322,2)</f>
        <v>0</v>
      </c>
      <c r="BJ322" s="116">
        <f>ROUND(BD322-BE322-BH322-BI322-BB322-BC322,2)</f>
        <v>14.63</v>
      </c>
      <c r="BK322" s="95"/>
    </row>
    <row r="323" spans="1:63" ht="14.25" x14ac:dyDescent="0.3">
      <c r="A323" s="462"/>
      <c r="B323" s="463"/>
      <c r="C323" s="608"/>
      <c r="D323" s="505"/>
      <c r="E323" s="505"/>
      <c r="F323" s="505"/>
      <c r="G323" s="505"/>
      <c r="H323" s="410"/>
      <c r="I323" s="411"/>
      <c r="J323" s="411"/>
      <c r="K323" s="411"/>
      <c r="L323" s="101"/>
      <c r="M323" s="412"/>
      <c r="N323" s="412"/>
      <c r="O323" s="101"/>
      <c r="P323" s="101"/>
      <c r="Q323" s="414"/>
      <c r="R323" s="414"/>
      <c r="S323" s="414"/>
      <c r="T323" s="414"/>
      <c r="U323" s="414"/>
      <c r="V323" s="413"/>
      <c r="W323" s="725"/>
      <c r="X323" s="739"/>
      <c r="Y323" s="505"/>
      <c r="Z323" s="597"/>
      <c r="AA323" s="505"/>
      <c r="AB323" s="598"/>
      <c r="AC323" s="599"/>
      <c r="AD323" s="599"/>
      <c r="AE323" s="600"/>
      <c r="AF323" s="600"/>
      <c r="AG323" s="597"/>
      <c r="AH323" s="601"/>
      <c r="AI323" s="601"/>
      <c r="AJ323" s="601"/>
      <c r="AK323" s="601"/>
      <c r="AL323" s="601"/>
      <c r="AM323" s="602"/>
      <c r="AN323" s="733"/>
      <c r="AO323" s="739"/>
      <c r="AP323" s="463"/>
      <c r="AQ323" s="608"/>
      <c r="AR323" s="505"/>
      <c r="AS323" s="505"/>
      <c r="AT323" s="505"/>
      <c r="AU323" s="410"/>
      <c r="AV323" s="505"/>
      <c r="AW323" s="597"/>
      <c r="AX323" s="505"/>
      <c r="AY323" s="413"/>
      <c r="AZ323" s="413"/>
      <c r="BA323" s="413"/>
      <c r="BB323" s="101"/>
      <c r="BC323" s="101"/>
      <c r="BD323" s="101"/>
      <c r="BE323" s="101"/>
      <c r="BF323" s="414"/>
      <c r="BG323" s="414"/>
      <c r="BH323" s="414"/>
      <c r="BI323" s="414"/>
      <c r="BJ323" s="415"/>
      <c r="BK323" s="95"/>
    </row>
    <row r="324" spans="1:63" s="122" customFormat="1" ht="14.25" x14ac:dyDescent="0.3">
      <c r="A324" s="407" t="s">
        <v>24561</v>
      </c>
      <c r="B324" s="463"/>
      <c r="C324" s="408"/>
      <c r="D324" s="505"/>
      <c r="E324" s="505"/>
      <c r="F324" s="505"/>
      <c r="G324" s="409"/>
      <c r="H324" s="410"/>
      <c r="I324" s="411"/>
      <c r="J324" s="411"/>
      <c r="K324" s="411"/>
      <c r="L324" s="101"/>
      <c r="M324" s="412"/>
      <c r="N324" s="412"/>
      <c r="O324" s="101"/>
      <c r="P324" s="101"/>
      <c r="Q324" s="414"/>
      <c r="R324" s="414"/>
      <c r="S324" s="414"/>
      <c r="T324" s="414"/>
      <c r="U324" s="414"/>
      <c r="V324" s="413"/>
      <c r="W324" s="725"/>
      <c r="X324" s="740" t="str">
        <f>$A324</f>
        <v>Rua Dr. Pedro Caldas da Cunha</v>
      </c>
      <c r="Y324" s="503"/>
      <c r="Z324" s="503"/>
      <c r="AA324" s="503"/>
      <c r="AB324" s="399"/>
      <c r="AC324" s="399"/>
      <c r="AD324" s="399"/>
      <c r="AE324" s="399"/>
      <c r="AF324" s="404"/>
      <c r="AG324" s="399"/>
      <c r="AH324" s="399"/>
      <c r="AI324" s="399"/>
      <c r="AJ324" s="399"/>
      <c r="AK324" s="399"/>
      <c r="AL324" s="399"/>
      <c r="AM324" s="399"/>
      <c r="AN324" s="401"/>
      <c r="AO324" s="407" t="str">
        <f>$A324</f>
        <v>Rua Dr. Pedro Caldas da Cunha</v>
      </c>
      <c r="AP324" s="463"/>
      <c r="AQ324" s="408"/>
      <c r="AR324" s="505"/>
      <c r="AS324" s="505"/>
      <c r="AT324" s="505"/>
      <c r="AU324" s="410"/>
      <c r="AV324" s="409"/>
      <c r="AW324" s="409"/>
      <c r="AX324" s="409"/>
      <c r="AY324" s="413"/>
      <c r="AZ324" s="413"/>
      <c r="BA324" s="413"/>
      <c r="BB324" s="101"/>
      <c r="BC324" s="101"/>
      <c r="BD324" s="101"/>
      <c r="BE324" s="101"/>
      <c r="BF324" s="101"/>
      <c r="BG324" s="101"/>
      <c r="BH324" s="101"/>
      <c r="BI324" s="101"/>
      <c r="BJ324" s="415"/>
      <c r="BK324" s="95"/>
    </row>
    <row r="325" spans="1:63" ht="14.25" x14ac:dyDescent="0.3">
      <c r="A325" s="144" t="s">
        <v>24097</v>
      </c>
      <c r="B325" s="379" t="s">
        <v>23695</v>
      </c>
      <c r="C325" s="145" t="s">
        <v>24098</v>
      </c>
      <c r="D325" s="416">
        <v>0.4</v>
      </c>
      <c r="E325" s="504"/>
      <c r="F325" s="504"/>
      <c r="G325" s="416" t="s">
        <v>23864</v>
      </c>
      <c r="H325" s="142">
        <v>35</v>
      </c>
      <c r="I325" s="143">
        <v>1</v>
      </c>
      <c r="J325" s="143">
        <v>1.0370000000000008</v>
      </c>
      <c r="K325" s="452">
        <v>9.1999999999999998E-2</v>
      </c>
      <c r="L325" s="382">
        <f t="shared" ref="L325:L328" si="1333">ROUND((I325+J325)/2,2)</f>
        <v>1.02</v>
      </c>
      <c r="M325" s="383">
        <f t="shared" ref="M325:M328" si="1334">IF(F325=0,ROUND($D325*10%,2),IF(D325&gt;2.8,0.18,0.15))</f>
        <v>0.04</v>
      </c>
      <c r="N325" s="383">
        <f t="shared" ref="N325:N328" si="1335">IF(F325=0,IF(   ROUND($D325/4,2),   IF(ROUND(($D325*1.2)/6,2)&lt;0.1,0.1,ROUND(($D325*1.2)/6,2))),0.5)</f>
        <v>0.1</v>
      </c>
      <c r="O325" s="382">
        <f t="shared" ref="O325:O328" si="1336">L325+M325+N325</f>
        <v>1.1600000000000001</v>
      </c>
      <c r="P325" s="382">
        <f t="shared" ref="P325:P328" si="1337">IF(O325&lt;2,(D325+M325*2)+0.6,(D325+M325*2)+0.6+ROUNDUP(O325-2,0)*0.1)</f>
        <v>1.08</v>
      </c>
      <c r="Q325" s="385">
        <f t="shared" ref="Q325:Q328" si="1338">IF($O325&lt;=$W$4,ROUND(IF($O325&lt;1.5,$O325*$H325*$P325,1.5*$H325*$P325),2),0)</f>
        <v>43.85</v>
      </c>
      <c r="R325" s="385">
        <f t="shared" ref="R325:R328" si="1339">IF($O325&gt;$W$4,ROUND(IF($O325&lt;1.5,$O325*$H325*$P325,1.5*$H325*$P325),2),0)</f>
        <v>0</v>
      </c>
      <c r="S325" s="385">
        <f t="shared" ref="S325:S328" si="1340">IF($O325&gt;$W$4,ROUND(IF($O325&lt;1.5,0,IF($O325&gt;3,1.5*$H325*$P325,($O325-1.5)*$H325*$P325)),2),0)</f>
        <v>0</v>
      </c>
      <c r="T325" s="385">
        <f t="shared" ref="T325:T328" si="1341">IF($O325&gt;$W$4,ROUND(IF($O325&lt;3,0,IF($O325&gt;4.5,1.5*$H325*$P325,($O325-3)*$H325*$P325)),2),0)</f>
        <v>0</v>
      </c>
      <c r="U325" s="385">
        <f t="shared" ref="U325:U328" si="1342">IF($O325&gt;$W$4,ROUND(IF($O325&lt;4.5,0,IF($O325&gt;6,($O325-4.5)*$H325*$P325,($O325-4.5)*$H325*$P325)),2),0)</f>
        <v>0</v>
      </c>
      <c r="V325" s="384">
        <f t="shared" ref="V325:V328" si="1343">IF($O325&gt;$W$4, IF( $O325&lt;=4,   ROUND($H325*($O325+0.5)*2,2),   0),0)</f>
        <v>0</v>
      </c>
      <c r="W325" s="726">
        <f t="shared" ref="W325:W328" si="1344">IF($O325&gt;$W$4, IF( $O325&gt;4,   ROUND($H325*($O325+0.5)*2,2),   0),0)</f>
        <v>0</v>
      </c>
      <c r="X325" s="144" t="str">
        <f t="shared" ref="X325:X328" si="1345">A325</f>
        <v>JC29-5-1</v>
      </c>
      <c r="Y325" s="416">
        <f t="shared" ref="Y325:Y328" si="1346">IF($D325=0.4,1.2,IF($D325=0.6,1.2,IF($D325=0.8,1.3,IF($D325=1,1.5,IF($D325=1.2,1.7,IF($D325&lt;=2,2,"--"))))))</f>
        <v>1.2</v>
      </c>
      <c r="Z325" s="603" t="s">
        <v>1</v>
      </c>
      <c r="AA325" s="504">
        <f t="shared" ref="AA325:AA328" si="1347">Y325</f>
        <v>1.2</v>
      </c>
      <c r="AB325" s="591">
        <f t="shared" ref="AB325:AB328" si="1348">IF($Y325="--","--",I325)</f>
        <v>1</v>
      </c>
      <c r="AC325" s="592">
        <f t="shared" ref="AC325:AC328" si="1349">IF($Y325="--","--",IF(D325&gt;1.5,0.15,ROUND($D325*10%,2)))</f>
        <v>0.04</v>
      </c>
      <c r="AD325" s="592">
        <f t="shared" ref="AD325:AD328" si="1350">IF($Y325="--","--",0.15)</f>
        <v>0.15</v>
      </c>
      <c r="AE325" s="593">
        <f t="shared" ref="AE325:AE328" si="1351">IF($Y325="--","--",ROUND(AB325+AC325+AD325,2))</f>
        <v>1.19</v>
      </c>
      <c r="AF325" s="604">
        <f t="shared" ref="AF325:AF328" si="1352">IF($Y325="--","--",IF($AB325&lt;=2,$Y325+1,($Y325+1)+ROUNDUP($AB325-2,0)*0.1))</f>
        <v>2.2000000000000002</v>
      </c>
      <c r="AG325" s="605">
        <f t="shared" ref="AG325:AG328" si="1353">IF($D325=0.4,0.92,IF($D325=0.6,0.68,IF($D325=0.8,0.74,IF($D325=1,0.7,IF($D325=1.2,0.66,IF($D325=1.5,0.6,IF($D325&lt;=2,(2.4-(D325+0.3)),"--")))))))</f>
        <v>0.92</v>
      </c>
      <c r="AH325" s="595">
        <f t="shared" ref="AH325:AH328" si="1354">IF($Y325="--","--",IF($AE325&lt;=$W$4,ROUND(IF($AE325&lt;1.5,$AE325*$AF325*$AG325,1.5*$AF325*$AG325),2),0))</f>
        <v>2.41</v>
      </c>
      <c r="AI325" s="595">
        <f t="shared" ref="AI325:AI328" si="1355">IF($Y325="--","--",IF($AE325&gt;$W$4,ROUND(IF($AE325&lt;1.5,$AE325*$AF325*$AG325,1.5*$AF325*$AG325),2),0))</f>
        <v>0</v>
      </c>
      <c r="AJ325" s="595">
        <f t="shared" ref="AJ325:AJ328" si="1356">IF($Y325="--","--",IF($AE325&gt;$W$4,ROUND(IF($AE325&lt;1.5,0,IF($AE325&gt;3,1.5*$AF325*$AG325,($AE325-1.5)*$AF325*$AG325)),2),0))</f>
        <v>0</v>
      </c>
      <c r="AK325" s="595">
        <f t="shared" ref="AK325:AK328" si="1357">IF($Y325="--","--",IF($AE325&gt;$W$4,ROUND(IF($AE325&lt;3,0,IF($AE325&gt;4.5,1.5*$AF325*$AG325,($AE325-3)*$AF325*$AG325)),2),0))</f>
        <v>0</v>
      </c>
      <c r="AL325" s="595">
        <f t="shared" ref="AL325:AL328" si="1358">IF($Y325="--","--",IF($AE325&gt;$W$4,ROUND(IF($AE325&lt;4.5,0,IF($AE325&gt;6,($AE325-4.5)*$AF325*$AG325,($AE325-4.5)*$AF325*$AG325)),2),0))</f>
        <v>0</v>
      </c>
      <c r="AM325" s="596">
        <f t="shared" ref="AM325:AM328" si="1359">IF($Y325="--","--",IF($AE325&gt;$W$4, IF( $AE325&lt;=4,   ROUND(($AG325*4)*($AE325+0.5)*2,2),   0),0))</f>
        <v>0</v>
      </c>
      <c r="AN325" s="732">
        <f t="shared" ref="AN325:AN328" si="1360">IF($Y325="--","--",IF($AE325&gt;$W$4, IF( $AE325&gt;4,   ROUND(($AG325*4)*($AE325+0.5)*2,2),   0),0))</f>
        <v>0</v>
      </c>
      <c r="AO325" s="144" t="s">
        <v>24097</v>
      </c>
      <c r="AP325" s="379" t="s">
        <v>23695</v>
      </c>
      <c r="AQ325" s="453" t="s">
        <v>24098</v>
      </c>
      <c r="AR325" s="416">
        <v>0.4</v>
      </c>
      <c r="AS325" s="504"/>
      <c r="AT325" s="504"/>
      <c r="AU325" s="142">
        <v>35</v>
      </c>
      <c r="AV325" s="416">
        <f t="shared" ref="AV325:AV328" si="1361">IF($Y325="--","--",Y325+0.2)</f>
        <v>1.4</v>
      </c>
      <c r="AW325" s="603" t="s">
        <v>1</v>
      </c>
      <c r="AX325" s="504">
        <f t="shared" ref="AX325:AX328" si="1362">AV325</f>
        <v>1.4</v>
      </c>
      <c r="AY325" s="384">
        <f t="shared" ref="AY325:AY328" si="1363">IF(D325&gt;2,AU325,AU325-AV325)</f>
        <v>33.6</v>
      </c>
      <c r="AZ325" s="384">
        <f t="shared" ref="AZ325:AZ328" si="1364">N325</f>
        <v>0.1</v>
      </c>
      <c r="BA325" s="384">
        <f t="shared" ref="BA325:BA328" si="1365">P325</f>
        <v>1.08</v>
      </c>
      <c r="BB325" s="382">
        <f t="shared" ref="BB325:BB328" si="1366">IF(F325=0,IF(ROUND( AY325 * ( ( (N325*P325) +  ( ((D325+M325*2)/6)*P325 ) ) - ROUND(  ((D325+M325*2)^2)   *   (   ( PI()*96.379 / (4*360) )  -  ( (SIN((96.379/2)*PI()/180)) * (COS((96.379/2)*PI()/180)) / 4 )   ), 4) ),2),   ROUND( AY325 * ( ( (N325*P325) +  ( ((D325+M325*2)/4)*P325 ) ) - ROUND(  ((D325+M325*2)^2)   *   (   ( PI()*120 / (4*360) )  -  ( (SIN((120/2)*PI()/180)) * (COS((120/2)*PI()/180)) / 4 )   ), 4) ),2)),0)</f>
        <v>6.79</v>
      </c>
      <c r="BC325" s="265">
        <f t="shared" ref="BC325:BC328" si="1367">IF(F325&gt;0,ROUND(AY325*N325*P325,2),0)</f>
        <v>0</v>
      </c>
      <c r="BD325" s="265">
        <f t="shared" ref="BD325:BD328" si="1368">SUM(Q325:U325,AH325:AL325)</f>
        <v>46.260000000000005</v>
      </c>
      <c r="BE325" s="265">
        <f t="shared" ref="BE325:BE328" si="1369">IF(F325=0, ROUND( ( PI()*( (D325+M325*2)^2 ) / 4  ) * AY325,2),  ROUND( (D325+M325*2)*(F325+M325*2) * AY325,2))</f>
        <v>6.08</v>
      </c>
      <c r="BF325" s="607">
        <f t="shared" ref="BF325:BF328" si="1370">IF(($I325+M325-0.15)&lt;=2,($I325+M325+0.15),IF(($I325+M325)&lt;=3,2.35,($I325+M325+0.2)-0.85))</f>
        <v>1.19</v>
      </c>
      <c r="BG325" s="607">
        <f t="shared" ref="BG325:BG328" si="1371">IF(D325&gt;2,   (I325-F325-M325-0.11),IF(($I325+M325)&lt;=2,0,IF(($I325+M325)&gt;3,0.85,(I325+M325+0.2-BF325))))</f>
        <v>0</v>
      </c>
      <c r="BH325" s="607">
        <f t="shared" ref="BH325:BH328" si="1372">IF(D325&gt;2,  ROUND(((1.42+0.4)+(0.91+0.4))*2*BG325,2), ROUND(AV325*AX325*BF325,2))</f>
        <v>2.33</v>
      </c>
      <c r="BI325" s="607">
        <f t="shared" ref="BI325:BI328" si="1373">ROUND(((PI()*0.9^2)/4)*BG325,2)</f>
        <v>0</v>
      </c>
      <c r="BJ325" s="116">
        <f t="shared" ref="BJ325:BJ328" si="1374">ROUND(BD325-BE325-BH325-BI325-BB325-BC325,2)</f>
        <v>31.06</v>
      </c>
      <c r="BK325" s="95"/>
    </row>
    <row r="326" spans="1:63" ht="14.25" x14ac:dyDescent="0.3">
      <c r="A326" s="144" t="s">
        <v>24098</v>
      </c>
      <c r="B326" s="379" t="s">
        <v>23695</v>
      </c>
      <c r="C326" s="145" t="s">
        <v>24099</v>
      </c>
      <c r="D326" s="416">
        <v>0.4</v>
      </c>
      <c r="E326" s="504"/>
      <c r="F326" s="504"/>
      <c r="G326" s="416" t="s">
        <v>23864</v>
      </c>
      <c r="H326" s="142">
        <v>35</v>
      </c>
      <c r="I326" s="143">
        <v>1.1290000000000013</v>
      </c>
      <c r="J326" s="143">
        <v>1.0665899999999997</v>
      </c>
      <c r="K326" s="452">
        <v>0</v>
      </c>
      <c r="L326" s="382">
        <f t="shared" si="1333"/>
        <v>1.1000000000000001</v>
      </c>
      <c r="M326" s="383">
        <f t="shared" si="1334"/>
        <v>0.04</v>
      </c>
      <c r="N326" s="383">
        <f t="shared" si="1335"/>
        <v>0.1</v>
      </c>
      <c r="O326" s="382">
        <f t="shared" si="1336"/>
        <v>1.2400000000000002</v>
      </c>
      <c r="P326" s="382">
        <f t="shared" si="1337"/>
        <v>1.08</v>
      </c>
      <c r="Q326" s="385">
        <f t="shared" si="1338"/>
        <v>46.87</v>
      </c>
      <c r="R326" s="385">
        <f t="shared" si="1339"/>
        <v>0</v>
      </c>
      <c r="S326" s="385">
        <f t="shared" si="1340"/>
        <v>0</v>
      </c>
      <c r="T326" s="385">
        <f t="shared" si="1341"/>
        <v>0</v>
      </c>
      <c r="U326" s="385">
        <f t="shared" si="1342"/>
        <v>0</v>
      </c>
      <c r="V326" s="384">
        <f t="shared" si="1343"/>
        <v>0</v>
      </c>
      <c r="W326" s="726">
        <f t="shared" si="1344"/>
        <v>0</v>
      </c>
      <c r="X326" s="144" t="str">
        <f t="shared" si="1345"/>
        <v>JC29-5-2</v>
      </c>
      <c r="Y326" s="416">
        <f t="shared" si="1346"/>
        <v>1.2</v>
      </c>
      <c r="Z326" s="603" t="s">
        <v>1</v>
      </c>
      <c r="AA326" s="504">
        <f t="shared" si="1347"/>
        <v>1.2</v>
      </c>
      <c r="AB326" s="591">
        <f t="shared" si="1348"/>
        <v>1.1290000000000013</v>
      </c>
      <c r="AC326" s="592">
        <f t="shared" si="1349"/>
        <v>0.04</v>
      </c>
      <c r="AD326" s="592">
        <f t="shared" si="1350"/>
        <v>0.15</v>
      </c>
      <c r="AE326" s="593">
        <f t="shared" si="1351"/>
        <v>1.32</v>
      </c>
      <c r="AF326" s="604">
        <f t="shared" si="1352"/>
        <v>2.2000000000000002</v>
      </c>
      <c r="AG326" s="605">
        <f t="shared" si="1353"/>
        <v>0.92</v>
      </c>
      <c r="AH326" s="595">
        <f t="shared" si="1354"/>
        <v>2.67</v>
      </c>
      <c r="AI326" s="595">
        <f t="shared" si="1355"/>
        <v>0</v>
      </c>
      <c r="AJ326" s="595">
        <f t="shared" si="1356"/>
        <v>0</v>
      </c>
      <c r="AK326" s="595">
        <f t="shared" si="1357"/>
        <v>0</v>
      </c>
      <c r="AL326" s="595">
        <f t="shared" si="1358"/>
        <v>0</v>
      </c>
      <c r="AM326" s="596">
        <f t="shared" si="1359"/>
        <v>0</v>
      </c>
      <c r="AN326" s="732">
        <f t="shared" si="1360"/>
        <v>0</v>
      </c>
      <c r="AO326" s="144" t="s">
        <v>24098</v>
      </c>
      <c r="AP326" s="379" t="s">
        <v>23695</v>
      </c>
      <c r="AQ326" s="453" t="s">
        <v>24099</v>
      </c>
      <c r="AR326" s="416">
        <v>0.4</v>
      </c>
      <c r="AS326" s="504"/>
      <c r="AT326" s="504"/>
      <c r="AU326" s="142">
        <v>35</v>
      </c>
      <c r="AV326" s="416">
        <f t="shared" si="1361"/>
        <v>1.4</v>
      </c>
      <c r="AW326" s="603" t="s">
        <v>1</v>
      </c>
      <c r="AX326" s="504">
        <f t="shared" si="1362"/>
        <v>1.4</v>
      </c>
      <c r="AY326" s="384">
        <f t="shared" si="1363"/>
        <v>33.6</v>
      </c>
      <c r="AZ326" s="384">
        <f t="shared" si="1364"/>
        <v>0.1</v>
      </c>
      <c r="BA326" s="384">
        <f t="shared" si="1365"/>
        <v>1.08</v>
      </c>
      <c r="BB326" s="382">
        <f t="shared" si="1366"/>
        <v>6.79</v>
      </c>
      <c r="BC326" s="265">
        <f t="shared" si="1367"/>
        <v>0</v>
      </c>
      <c r="BD326" s="265">
        <f t="shared" si="1368"/>
        <v>49.54</v>
      </c>
      <c r="BE326" s="265">
        <f t="shared" si="1369"/>
        <v>6.08</v>
      </c>
      <c r="BF326" s="607">
        <f t="shared" si="1370"/>
        <v>1.3190000000000013</v>
      </c>
      <c r="BG326" s="607">
        <f t="shared" si="1371"/>
        <v>0</v>
      </c>
      <c r="BH326" s="607">
        <f t="shared" si="1372"/>
        <v>2.59</v>
      </c>
      <c r="BI326" s="607">
        <f t="shared" si="1373"/>
        <v>0</v>
      </c>
      <c r="BJ326" s="116">
        <f t="shared" si="1374"/>
        <v>34.08</v>
      </c>
      <c r="BK326" s="95"/>
    </row>
    <row r="327" spans="1:63" ht="14.25" x14ac:dyDescent="0.3">
      <c r="A327" s="144" t="s">
        <v>24099</v>
      </c>
      <c r="B327" s="379" t="s">
        <v>23695</v>
      </c>
      <c r="C327" s="145" t="s">
        <v>24100</v>
      </c>
      <c r="D327" s="416">
        <v>0.4</v>
      </c>
      <c r="E327" s="504"/>
      <c r="F327" s="504"/>
      <c r="G327" s="416" t="s">
        <v>23864</v>
      </c>
      <c r="H327" s="142">
        <v>26</v>
      </c>
      <c r="I327" s="143">
        <v>1.0665899999999997</v>
      </c>
      <c r="J327" s="143">
        <v>1.0665899999999997</v>
      </c>
      <c r="K327" s="452">
        <v>0</v>
      </c>
      <c r="L327" s="382">
        <f t="shared" si="1333"/>
        <v>1.07</v>
      </c>
      <c r="M327" s="383">
        <f t="shared" si="1334"/>
        <v>0.04</v>
      </c>
      <c r="N327" s="383">
        <f t="shared" si="1335"/>
        <v>0.1</v>
      </c>
      <c r="O327" s="382">
        <f t="shared" si="1336"/>
        <v>1.2100000000000002</v>
      </c>
      <c r="P327" s="382">
        <f t="shared" si="1337"/>
        <v>1.08</v>
      </c>
      <c r="Q327" s="385">
        <f t="shared" si="1338"/>
        <v>33.979999999999997</v>
      </c>
      <c r="R327" s="385">
        <f t="shared" si="1339"/>
        <v>0</v>
      </c>
      <c r="S327" s="385">
        <f t="shared" si="1340"/>
        <v>0</v>
      </c>
      <c r="T327" s="385">
        <f t="shared" si="1341"/>
        <v>0</v>
      </c>
      <c r="U327" s="385">
        <f t="shared" si="1342"/>
        <v>0</v>
      </c>
      <c r="V327" s="384">
        <f t="shared" si="1343"/>
        <v>0</v>
      </c>
      <c r="W327" s="726">
        <f t="shared" si="1344"/>
        <v>0</v>
      </c>
      <c r="X327" s="144" t="str">
        <f t="shared" si="1345"/>
        <v>JC29-5-3</v>
      </c>
      <c r="Y327" s="416">
        <f t="shared" si="1346"/>
        <v>1.2</v>
      </c>
      <c r="Z327" s="603" t="s">
        <v>1</v>
      </c>
      <c r="AA327" s="504">
        <f t="shared" si="1347"/>
        <v>1.2</v>
      </c>
      <c r="AB327" s="591">
        <f t="shared" si="1348"/>
        <v>1.0665899999999997</v>
      </c>
      <c r="AC327" s="592">
        <f t="shared" si="1349"/>
        <v>0.04</v>
      </c>
      <c r="AD327" s="592">
        <f t="shared" si="1350"/>
        <v>0.15</v>
      </c>
      <c r="AE327" s="593">
        <f t="shared" si="1351"/>
        <v>1.26</v>
      </c>
      <c r="AF327" s="604">
        <f t="shared" si="1352"/>
        <v>2.2000000000000002</v>
      </c>
      <c r="AG327" s="605">
        <f t="shared" si="1353"/>
        <v>0.92</v>
      </c>
      <c r="AH327" s="595">
        <f t="shared" si="1354"/>
        <v>2.5499999999999998</v>
      </c>
      <c r="AI327" s="595">
        <f t="shared" si="1355"/>
        <v>0</v>
      </c>
      <c r="AJ327" s="595">
        <f t="shared" si="1356"/>
        <v>0</v>
      </c>
      <c r="AK327" s="595">
        <f t="shared" si="1357"/>
        <v>0</v>
      </c>
      <c r="AL327" s="595">
        <f t="shared" si="1358"/>
        <v>0</v>
      </c>
      <c r="AM327" s="596">
        <f t="shared" si="1359"/>
        <v>0</v>
      </c>
      <c r="AN327" s="732">
        <f t="shared" si="1360"/>
        <v>0</v>
      </c>
      <c r="AO327" s="144" t="s">
        <v>24099</v>
      </c>
      <c r="AP327" s="379" t="s">
        <v>23695</v>
      </c>
      <c r="AQ327" s="453" t="s">
        <v>24100</v>
      </c>
      <c r="AR327" s="416">
        <v>0.4</v>
      </c>
      <c r="AS327" s="504"/>
      <c r="AT327" s="504"/>
      <c r="AU327" s="142">
        <v>26</v>
      </c>
      <c r="AV327" s="416">
        <f t="shared" si="1361"/>
        <v>1.4</v>
      </c>
      <c r="AW327" s="603" t="s">
        <v>1</v>
      </c>
      <c r="AX327" s="504">
        <f t="shared" si="1362"/>
        <v>1.4</v>
      </c>
      <c r="AY327" s="384">
        <f t="shared" si="1363"/>
        <v>24.6</v>
      </c>
      <c r="AZ327" s="384">
        <f t="shared" si="1364"/>
        <v>0.1</v>
      </c>
      <c r="BA327" s="384">
        <f t="shared" si="1365"/>
        <v>1.08</v>
      </c>
      <c r="BB327" s="382">
        <f t="shared" si="1366"/>
        <v>4.97</v>
      </c>
      <c r="BC327" s="265">
        <f t="shared" si="1367"/>
        <v>0</v>
      </c>
      <c r="BD327" s="265">
        <f t="shared" si="1368"/>
        <v>36.529999999999994</v>
      </c>
      <c r="BE327" s="265">
        <f t="shared" si="1369"/>
        <v>4.45</v>
      </c>
      <c r="BF327" s="607">
        <f t="shared" si="1370"/>
        <v>1.2565899999999997</v>
      </c>
      <c r="BG327" s="607">
        <f t="shared" si="1371"/>
        <v>0</v>
      </c>
      <c r="BH327" s="607">
        <f t="shared" si="1372"/>
        <v>2.46</v>
      </c>
      <c r="BI327" s="607">
        <f t="shared" si="1373"/>
        <v>0</v>
      </c>
      <c r="BJ327" s="116">
        <f t="shared" si="1374"/>
        <v>24.65</v>
      </c>
      <c r="BK327" s="95"/>
    </row>
    <row r="328" spans="1:63" ht="14.25" x14ac:dyDescent="0.3">
      <c r="A328" s="449" t="s">
        <v>24100</v>
      </c>
      <c r="B328" s="146" t="s">
        <v>23695</v>
      </c>
      <c r="C328" s="450" t="s">
        <v>24101</v>
      </c>
      <c r="D328" s="502">
        <v>0.4</v>
      </c>
      <c r="E328" s="589"/>
      <c r="F328" s="589"/>
      <c r="G328" s="502" t="s">
        <v>23864</v>
      </c>
      <c r="H328" s="451">
        <v>21</v>
      </c>
      <c r="I328" s="452">
        <v>1.0665899999999997</v>
      </c>
      <c r="J328" s="452">
        <v>1.2080900000000003</v>
      </c>
      <c r="K328" s="452">
        <v>0.2</v>
      </c>
      <c r="L328" s="382">
        <f t="shared" si="1333"/>
        <v>1.1399999999999999</v>
      </c>
      <c r="M328" s="383">
        <f t="shared" si="1334"/>
        <v>0.04</v>
      </c>
      <c r="N328" s="383">
        <f t="shared" si="1335"/>
        <v>0.1</v>
      </c>
      <c r="O328" s="382">
        <f t="shared" si="1336"/>
        <v>1.28</v>
      </c>
      <c r="P328" s="382">
        <f t="shared" si="1337"/>
        <v>1.08</v>
      </c>
      <c r="Q328" s="385">
        <f t="shared" si="1338"/>
        <v>29.03</v>
      </c>
      <c r="R328" s="385">
        <f t="shared" si="1339"/>
        <v>0</v>
      </c>
      <c r="S328" s="385">
        <f t="shared" si="1340"/>
        <v>0</v>
      </c>
      <c r="T328" s="385">
        <f t="shared" si="1341"/>
        <v>0</v>
      </c>
      <c r="U328" s="385">
        <f t="shared" si="1342"/>
        <v>0</v>
      </c>
      <c r="V328" s="384">
        <f t="shared" si="1343"/>
        <v>0</v>
      </c>
      <c r="W328" s="726">
        <f t="shared" si="1344"/>
        <v>0</v>
      </c>
      <c r="X328" s="449" t="str">
        <f t="shared" si="1345"/>
        <v>JC29-5-4</v>
      </c>
      <c r="Y328" s="502">
        <f t="shared" si="1346"/>
        <v>1.2</v>
      </c>
      <c r="Z328" s="590" t="s">
        <v>1</v>
      </c>
      <c r="AA328" s="589">
        <f t="shared" si="1347"/>
        <v>1.2</v>
      </c>
      <c r="AB328" s="591">
        <f t="shared" si="1348"/>
        <v>1.0665899999999997</v>
      </c>
      <c r="AC328" s="592">
        <f t="shared" si="1349"/>
        <v>0.04</v>
      </c>
      <c r="AD328" s="592">
        <f t="shared" si="1350"/>
        <v>0.15</v>
      </c>
      <c r="AE328" s="593">
        <f t="shared" si="1351"/>
        <v>1.26</v>
      </c>
      <c r="AF328" s="593">
        <f t="shared" si="1352"/>
        <v>2.2000000000000002</v>
      </c>
      <c r="AG328" s="594">
        <f t="shared" si="1353"/>
        <v>0.92</v>
      </c>
      <c r="AH328" s="595">
        <f t="shared" si="1354"/>
        <v>2.5499999999999998</v>
      </c>
      <c r="AI328" s="595">
        <f t="shared" si="1355"/>
        <v>0</v>
      </c>
      <c r="AJ328" s="595">
        <f t="shared" si="1356"/>
        <v>0</v>
      </c>
      <c r="AK328" s="595">
        <f t="shared" si="1357"/>
        <v>0</v>
      </c>
      <c r="AL328" s="595">
        <f t="shared" si="1358"/>
        <v>0</v>
      </c>
      <c r="AM328" s="596">
        <f t="shared" si="1359"/>
        <v>0</v>
      </c>
      <c r="AN328" s="732">
        <f t="shared" si="1360"/>
        <v>0</v>
      </c>
      <c r="AO328" s="449" t="s">
        <v>24100</v>
      </c>
      <c r="AP328" s="146" t="s">
        <v>23695</v>
      </c>
      <c r="AQ328" s="450" t="s">
        <v>24101</v>
      </c>
      <c r="AR328" s="502">
        <v>0.4</v>
      </c>
      <c r="AS328" s="589"/>
      <c r="AT328" s="589"/>
      <c r="AU328" s="451">
        <v>21</v>
      </c>
      <c r="AV328" s="502">
        <f t="shared" si="1361"/>
        <v>1.4</v>
      </c>
      <c r="AW328" s="590" t="s">
        <v>1</v>
      </c>
      <c r="AX328" s="589">
        <f t="shared" si="1362"/>
        <v>1.4</v>
      </c>
      <c r="AY328" s="384">
        <f t="shared" si="1363"/>
        <v>19.600000000000001</v>
      </c>
      <c r="AZ328" s="384">
        <f t="shared" si="1364"/>
        <v>0.1</v>
      </c>
      <c r="BA328" s="384">
        <f t="shared" si="1365"/>
        <v>1.08</v>
      </c>
      <c r="BB328" s="382">
        <f t="shared" si="1366"/>
        <v>3.96</v>
      </c>
      <c r="BC328" s="265">
        <f t="shared" si="1367"/>
        <v>0</v>
      </c>
      <c r="BD328" s="265">
        <f t="shared" si="1368"/>
        <v>31.580000000000002</v>
      </c>
      <c r="BE328" s="265">
        <f t="shared" si="1369"/>
        <v>3.55</v>
      </c>
      <c r="BF328" s="385">
        <f t="shared" si="1370"/>
        <v>1.2565899999999997</v>
      </c>
      <c r="BG328" s="385">
        <f t="shared" si="1371"/>
        <v>0</v>
      </c>
      <c r="BH328" s="385">
        <f t="shared" si="1372"/>
        <v>2.46</v>
      </c>
      <c r="BI328" s="385">
        <f t="shared" si="1373"/>
        <v>0</v>
      </c>
      <c r="BJ328" s="116">
        <f t="shared" si="1374"/>
        <v>21.61</v>
      </c>
      <c r="BK328" s="95"/>
    </row>
    <row r="329" spans="1:63" ht="14.25" x14ac:dyDescent="0.3">
      <c r="A329" s="462"/>
      <c r="B329" s="463"/>
      <c r="C329" s="608"/>
      <c r="D329" s="505"/>
      <c r="E329" s="505"/>
      <c r="F329" s="505"/>
      <c r="G329" s="505"/>
      <c r="H329" s="410"/>
      <c r="I329" s="411"/>
      <c r="J329" s="411"/>
      <c r="K329" s="411"/>
      <c r="L329" s="101"/>
      <c r="M329" s="412"/>
      <c r="N329" s="412"/>
      <c r="O329" s="101"/>
      <c r="P329" s="101"/>
      <c r="Q329" s="414"/>
      <c r="R329" s="414"/>
      <c r="S329" s="414"/>
      <c r="T329" s="414"/>
      <c r="U329" s="414"/>
      <c r="V329" s="413"/>
      <c r="W329" s="725"/>
      <c r="X329" s="739"/>
      <c r="Y329" s="505"/>
      <c r="Z329" s="597"/>
      <c r="AA329" s="505"/>
      <c r="AB329" s="598"/>
      <c r="AC329" s="599"/>
      <c r="AD329" s="599"/>
      <c r="AE329" s="600"/>
      <c r="AF329" s="600"/>
      <c r="AG329" s="597"/>
      <c r="AH329" s="601"/>
      <c r="AI329" s="601"/>
      <c r="AJ329" s="601"/>
      <c r="AK329" s="601"/>
      <c r="AL329" s="601"/>
      <c r="AM329" s="602"/>
      <c r="AN329" s="733"/>
      <c r="AO329" s="739"/>
      <c r="AP329" s="463"/>
      <c r="AQ329" s="608"/>
      <c r="AR329" s="505"/>
      <c r="AS329" s="505"/>
      <c r="AT329" s="505"/>
      <c r="AU329" s="410"/>
      <c r="AV329" s="505"/>
      <c r="AW329" s="597"/>
      <c r="AX329" s="505"/>
      <c r="AY329" s="413"/>
      <c r="AZ329" s="413"/>
      <c r="BA329" s="413"/>
      <c r="BB329" s="101"/>
      <c r="BC329" s="101"/>
      <c r="BD329" s="101"/>
      <c r="BE329" s="101"/>
      <c r="BF329" s="414"/>
      <c r="BG329" s="414"/>
      <c r="BH329" s="414"/>
      <c r="BI329" s="414"/>
      <c r="BJ329" s="415"/>
      <c r="BK329" s="95"/>
    </row>
    <row r="330" spans="1:63" s="122" customFormat="1" ht="14.25" x14ac:dyDescent="0.3">
      <c r="A330" s="407" t="s">
        <v>24562</v>
      </c>
      <c r="B330" s="463"/>
      <c r="C330" s="408"/>
      <c r="D330" s="505"/>
      <c r="E330" s="505"/>
      <c r="F330" s="505"/>
      <c r="G330" s="409"/>
      <c r="H330" s="410"/>
      <c r="I330" s="411"/>
      <c r="J330" s="411"/>
      <c r="K330" s="411"/>
      <c r="L330" s="101"/>
      <c r="M330" s="412"/>
      <c r="N330" s="412"/>
      <c r="O330" s="101"/>
      <c r="P330" s="101"/>
      <c r="Q330" s="414"/>
      <c r="R330" s="414"/>
      <c r="S330" s="414"/>
      <c r="T330" s="414"/>
      <c r="U330" s="414"/>
      <c r="V330" s="413"/>
      <c r="W330" s="725"/>
      <c r="X330" s="740" t="str">
        <f>$A330</f>
        <v>Rua Raimundo Teixeira Mendes</v>
      </c>
      <c r="Y330" s="503"/>
      <c r="Z330" s="503"/>
      <c r="AA330" s="503"/>
      <c r="AB330" s="399"/>
      <c r="AC330" s="399"/>
      <c r="AD330" s="399"/>
      <c r="AE330" s="399"/>
      <c r="AF330" s="404"/>
      <c r="AG330" s="399"/>
      <c r="AH330" s="399"/>
      <c r="AI330" s="399"/>
      <c r="AJ330" s="399"/>
      <c r="AK330" s="399"/>
      <c r="AL330" s="399"/>
      <c r="AM330" s="399"/>
      <c r="AN330" s="401"/>
      <c r="AO330" s="407" t="str">
        <f>$A330</f>
        <v>Rua Raimundo Teixeira Mendes</v>
      </c>
      <c r="AP330" s="463"/>
      <c r="AQ330" s="408"/>
      <c r="AR330" s="505"/>
      <c r="AS330" s="505"/>
      <c r="AT330" s="505"/>
      <c r="AU330" s="410"/>
      <c r="AV330" s="409"/>
      <c r="AW330" s="409"/>
      <c r="AX330" s="409"/>
      <c r="AY330" s="413"/>
      <c r="AZ330" s="413"/>
      <c r="BA330" s="413"/>
      <c r="BB330" s="101"/>
      <c r="BC330" s="101"/>
      <c r="BD330" s="101"/>
      <c r="BE330" s="101"/>
      <c r="BF330" s="101"/>
      <c r="BG330" s="101"/>
      <c r="BH330" s="101"/>
      <c r="BI330" s="101"/>
      <c r="BJ330" s="415"/>
      <c r="BK330" s="95"/>
    </row>
    <row r="331" spans="1:63" ht="14.25" x14ac:dyDescent="0.3">
      <c r="A331" s="144" t="s">
        <v>24102</v>
      </c>
      <c r="B331" s="379" t="s">
        <v>23695</v>
      </c>
      <c r="C331" s="145" t="s">
        <v>24103</v>
      </c>
      <c r="D331" s="416">
        <v>0.4</v>
      </c>
      <c r="E331" s="504"/>
      <c r="F331" s="504"/>
      <c r="G331" s="416" t="s">
        <v>23864</v>
      </c>
      <c r="H331" s="142">
        <v>32</v>
      </c>
      <c r="I331" s="143">
        <v>1.0129999999999999</v>
      </c>
      <c r="J331" s="143">
        <v>1.1496999999999993</v>
      </c>
      <c r="K331" s="452">
        <v>0.184</v>
      </c>
      <c r="L331" s="382">
        <f t="shared" ref="L331:L337" si="1375">ROUND((I331+J331)/2,2)</f>
        <v>1.08</v>
      </c>
      <c r="M331" s="383">
        <f t="shared" ref="M331:M337" si="1376">IF(F331=0,ROUND($D331*10%,2),IF(D331&gt;2.8,0.18,0.15))</f>
        <v>0.04</v>
      </c>
      <c r="N331" s="383">
        <f t="shared" ref="N331:N337" si="1377">IF(F331=0,IF(   ROUND($D331/4,2),   IF(ROUND(($D331*1.2)/6,2)&lt;0.1,0.1,ROUND(($D331*1.2)/6,2))),0.5)</f>
        <v>0.1</v>
      </c>
      <c r="O331" s="382">
        <f t="shared" ref="O331:O337" si="1378">L331+M331+N331</f>
        <v>1.2200000000000002</v>
      </c>
      <c r="P331" s="382">
        <f t="shared" ref="P331:P337" si="1379">IF(O331&lt;2,(D331+M331*2)+0.6,(D331+M331*2)+0.6+ROUNDUP(O331-2,0)*0.1)</f>
        <v>1.08</v>
      </c>
      <c r="Q331" s="385">
        <f t="shared" ref="Q331:Q337" si="1380">IF($O331&lt;=$W$4,ROUND(IF($O331&lt;1.5,$O331*$H331*$P331,1.5*$H331*$P331),2),0)</f>
        <v>42.16</v>
      </c>
      <c r="R331" s="385">
        <f t="shared" ref="R331:R337" si="1381">IF($O331&gt;$W$4,ROUND(IF($O331&lt;1.5,$O331*$H331*$P331,1.5*$H331*$P331),2),0)</f>
        <v>0</v>
      </c>
      <c r="S331" s="385">
        <f t="shared" ref="S331:S337" si="1382">IF($O331&gt;$W$4,ROUND(IF($O331&lt;1.5,0,IF($O331&gt;3,1.5*$H331*$P331,($O331-1.5)*$H331*$P331)),2),0)</f>
        <v>0</v>
      </c>
      <c r="T331" s="385">
        <f t="shared" ref="T331:T337" si="1383">IF($O331&gt;$W$4,ROUND(IF($O331&lt;3,0,IF($O331&gt;4.5,1.5*$H331*$P331,($O331-3)*$H331*$P331)),2),0)</f>
        <v>0</v>
      </c>
      <c r="U331" s="385">
        <f t="shared" ref="U331:U337" si="1384">IF($O331&gt;$W$4,ROUND(IF($O331&lt;4.5,0,IF($O331&gt;6,($O331-4.5)*$H331*$P331,($O331-4.5)*$H331*$P331)),2),0)</f>
        <v>0</v>
      </c>
      <c r="V331" s="384">
        <f t="shared" ref="V331:V337" si="1385">IF($O331&gt;$W$4, IF( $O331&lt;=4,   ROUND($H331*($O331+0.5)*2,2),   0),0)</f>
        <v>0</v>
      </c>
      <c r="W331" s="726">
        <f t="shared" ref="W331:W337" si="1386">IF($O331&gt;$W$4, IF( $O331&gt;4,   ROUND($H331*($O331+0.5)*2,2),   0),0)</f>
        <v>0</v>
      </c>
      <c r="X331" s="144" t="str">
        <f t="shared" ref="X331:X337" si="1387">A331</f>
        <v>JC29-7-1</v>
      </c>
      <c r="Y331" s="416">
        <f t="shared" ref="Y331:Y337" si="1388">IF($D331=0.4,1.2,IF($D331=0.6,1.2,IF($D331=0.8,1.3,IF($D331=1,1.5,IF($D331=1.2,1.7,IF($D331&lt;=2,2,"--"))))))</f>
        <v>1.2</v>
      </c>
      <c r="Z331" s="603" t="s">
        <v>1</v>
      </c>
      <c r="AA331" s="504">
        <f t="shared" ref="AA331:AA337" si="1389">Y331</f>
        <v>1.2</v>
      </c>
      <c r="AB331" s="591">
        <f t="shared" ref="AB331:AB337" si="1390">IF($Y331="--","--",I331)</f>
        <v>1.0129999999999999</v>
      </c>
      <c r="AC331" s="592">
        <f t="shared" ref="AC331:AC337" si="1391">IF($Y331="--","--",IF(D331&gt;1.5,0.15,ROUND($D331*10%,2)))</f>
        <v>0.04</v>
      </c>
      <c r="AD331" s="592">
        <f t="shared" ref="AD331:AD337" si="1392">IF($Y331="--","--",0.15)</f>
        <v>0.15</v>
      </c>
      <c r="AE331" s="593">
        <f t="shared" ref="AE331:AE337" si="1393">IF($Y331="--","--",ROUND(AB331+AC331+AD331,2))</f>
        <v>1.2</v>
      </c>
      <c r="AF331" s="604">
        <f t="shared" ref="AF331:AF337" si="1394">IF($Y331="--","--",IF($AB331&lt;=2,$Y331+1,($Y331+1)+ROUNDUP($AB331-2,0)*0.1))</f>
        <v>2.2000000000000002</v>
      </c>
      <c r="AG331" s="605">
        <f t="shared" ref="AG331:AG337" si="1395">IF($D331=0.4,0.92,IF($D331=0.6,0.68,IF($D331=0.8,0.74,IF($D331=1,0.7,IF($D331=1.2,0.66,IF($D331=1.5,0.6,IF($D331&lt;=2,(2.4-(D331+0.3)),"--")))))))</f>
        <v>0.92</v>
      </c>
      <c r="AH331" s="595">
        <f t="shared" ref="AH331:AH337" si="1396">IF($Y331="--","--",IF($AE331&lt;=$W$4,ROUND(IF($AE331&lt;1.5,$AE331*$AF331*$AG331,1.5*$AF331*$AG331),2),0))</f>
        <v>2.4300000000000002</v>
      </c>
      <c r="AI331" s="595">
        <f t="shared" ref="AI331:AI337" si="1397">IF($Y331="--","--",IF($AE331&gt;$W$4,ROUND(IF($AE331&lt;1.5,$AE331*$AF331*$AG331,1.5*$AF331*$AG331),2),0))</f>
        <v>0</v>
      </c>
      <c r="AJ331" s="595">
        <f t="shared" ref="AJ331:AJ337" si="1398">IF($Y331="--","--",IF($AE331&gt;$W$4,ROUND(IF($AE331&lt;1.5,0,IF($AE331&gt;3,1.5*$AF331*$AG331,($AE331-1.5)*$AF331*$AG331)),2),0))</f>
        <v>0</v>
      </c>
      <c r="AK331" s="595">
        <f t="shared" ref="AK331:AK337" si="1399">IF($Y331="--","--",IF($AE331&gt;$W$4,ROUND(IF($AE331&lt;3,0,IF($AE331&gt;4.5,1.5*$AF331*$AG331,($AE331-3)*$AF331*$AG331)),2),0))</f>
        <v>0</v>
      </c>
      <c r="AL331" s="595">
        <f t="shared" ref="AL331:AL337" si="1400">IF($Y331="--","--",IF($AE331&gt;$W$4,ROUND(IF($AE331&lt;4.5,0,IF($AE331&gt;6,($AE331-4.5)*$AF331*$AG331,($AE331-4.5)*$AF331*$AG331)),2),0))</f>
        <v>0</v>
      </c>
      <c r="AM331" s="596">
        <f t="shared" ref="AM331:AM337" si="1401">IF($Y331="--","--",IF($AE331&gt;$W$4, IF( $AE331&lt;=4,   ROUND(($AG331*4)*($AE331+0.5)*2,2),   0),0))</f>
        <v>0</v>
      </c>
      <c r="AN331" s="732">
        <f t="shared" ref="AN331:AN337" si="1402">IF($Y331="--","--",IF($AE331&gt;$W$4, IF( $AE331&gt;4,   ROUND(($AG331*4)*($AE331+0.5)*2,2),   0),0))</f>
        <v>0</v>
      </c>
      <c r="AO331" s="144" t="s">
        <v>24102</v>
      </c>
      <c r="AP331" s="379" t="s">
        <v>23695</v>
      </c>
      <c r="AQ331" s="453" t="s">
        <v>24103</v>
      </c>
      <c r="AR331" s="416">
        <v>0.4</v>
      </c>
      <c r="AS331" s="504"/>
      <c r="AT331" s="504"/>
      <c r="AU331" s="142">
        <v>32</v>
      </c>
      <c r="AV331" s="416">
        <f t="shared" ref="AV331:AV337" si="1403">IF($Y331="--","--",Y331+0.2)</f>
        <v>1.4</v>
      </c>
      <c r="AW331" s="603" t="s">
        <v>1</v>
      </c>
      <c r="AX331" s="504">
        <f t="shared" ref="AX331:AX337" si="1404">AV331</f>
        <v>1.4</v>
      </c>
      <c r="AY331" s="384">
        <f t="shared" ref="AY331:AY337" si="1405">IF(D331&gt;2,AU331,AU331-AV331)</f>
        <v>30.6</v>
      </c>
      <c r="AZ331" s="384">
        <f t="shared" ref="AZ331:AZ337" si="1406">N331</f>
        <v>0.1</v>
      </c>
      <c r="BA331" s="384">
        <f t="shared" ref="BA331:BA337" si="1407">P331</f>
        <v>1.08</v>
      </c>
      <c r="BB331" s="382">
        <f t="shared" ref="BB331:BB337" si="1408">IF(F331=0,IF(ROUND( AY331 * ( ( (N331*P331) +  ( ((D331+M331*2)/6)*P331 ) ) - ROUND(  ((D331+M331*2)^2)   *   (   ( PI()*96.379 / (4*360) )  -  ( (SIN((96.379/2)*PI()/180)) * (COS((96.379/2)*PI()/180)) / 4 )   ), 4) ),2),   ROUND( AY331 * ( ( (N331*P331) +  ( ((D331+M331*2)/4)*P331 ) ) - ROUND(  ((D331+M331*2)^2)   *   (   ( PI()*120 / (4*360) )  -  ( (SIN((120/2)*PI()/180)) * (COS((120/2)*PI()/180)) / 4 )   ), 4) ),2)),0)</f>
        <v>6.19</v>
      </c>
      <c r="BC331" s="265">
        <f t="shared" ref="BC331:BC337" si="1409">IF(F331&gt;0,ROUND(AY331*N331*P331,2),0)</f>
        <v>0</v>
      </c>
      <c r="BD331" s="265">
        <f t="shared" ref="BD331:BD337" si="1410">SUM(Q331:U331,AH331:AL331)</f>
        <v>44.589999999999996</v>
      </c>
      <c r="BE331" s="265">
        <f t="shared" ref="BE331:BE337" si="1411">IF(F331=0, ROUND( ( PI()*( (D331+M331*2)^2 ) / 4  ) * AY331,2),  ROUND( (D331+M331*2)*(F331+M331*2) * AY331,2))</f>
        <v>5.54</v>
      </c>
      <c r="BF331" s="607">
        <f t="shared" ref="BF331:BF337" si="1412">IF(($I331+M331-0.15)&lt;=2,($I331+M331+0.15),IF(($I331+M331)&lt;=3,2.35,($I331+M331+0.2)-0.85))</f>
        <v>1.2029999999999998</v>
      </c>
      <c r="BG331" s="607">
        <f t="shared" ref="BG331:BG337" si="1413">IF(D331&gt;2,   (I331-F331-M331-0.11),IF(($I331+M331)&lt;=2,0,IF(($I331+M331)&gt;3,0.85,(I331+M331+0.2-BF331))))</f>
        <v>0</v>
      </c>
      <c r="BH331" s="607">
        <f t="shared" ref="BH331:BH337" si="1414">IF(D331&gt;2,  ROUND(((1.42+0.4)+(0.91+0.4))*2*BG331,2), ROUND(AV331*AX331*BF331,2))</f>
        <v>2.36</v>
      </c>
      <c r="BI331" s="607">
        <f t="shared" ref="BI331:BI337" si="1415">ROUND(((PI()*0.9^2)/4)*BG331,2)</f>
        <v>0</v>
      </c>
      <c r="BJ331" s="116">
        <f t="shared" ref="BJ331:BJ337" si="1416">ROUND(BD331-BE331-BH331-BI331-BB331-BC331,2)</f>
        <v>30.5</v>
      </c>
      <c r="BK331" s="95"/>
    </row>
    <row r="332" spans="1:63" ht="14.25" x14ac:dyDescent="0.3">
      <c r="A332" s="144" t="s">
        <v>24103</v>
      </c>
      <c r="B332" s="379" t="s">
        <v>23695</v>
      </c>
      <c r="C332" s="145" t="s">
        <v>24104</v>
      </c>
      <c r="D332" s="416">
        <v>0.4</v>
      </c>
      <c r="E332" s="504"/>
      <c r="F332" s="504"/>
      <c r="G332" s="416" t="s">
        <v>23864</v>
      </c>
      <c r="H332" s="142">
        <v>30</v>
      </c>
      <c r="I332" s="143">
        <v>1.3336999999999986</v>
      </c>
      <c r="J332" s="143">
        <v>1.462299999999999</v>
      </c>
      <c r="K332" s="452">
        <v>0</v>
      </c>
      <c r="L332" s="382">
        <f t="shared" si="1375"/>
        <v>1.4</v>
      </c>
      <c r="M332" s="383">
        <f t="shared" si="1376"/>
        <v>0.04</v>
      </c>
      <c r="N332" s="383">
        <f t="shared" si="1377"/>
        <v>0.1</v>
      </c>
      <c r="O332" s="382">
        <f t="shared" si="1378"/>
        <v>1.54</v>
      </c>
      <c r="P332" s="382">
        <f t="shared" si="1379"/>
        <v>1.08</v>
      </c>
      <c r="Q332" s="385">
        <f t="shared" si="1380"/>
        <v>0</v>
      </c>
      <c r="R332" s="385">
        <f t="shared" si="1381"/>
        <v>48.6</v>
      </c>
      <c r="S332" s="385">
        <f t="shared" si="1382"/>
        <v>1.3</v>
      </c>
      <c r="T332" s="385">
        <f t="shared" si="1383"/>
        <v>0</v>
      </c>
      <c r="U332" s="385">
        <f t="shared" si="1384"/>
        <v>0</v>
      </c>
      <c r="V332" s="384">
        <f t="shared" si="1385"/>
        <v>122.4</v>
      </c>
      <c r="W332" s="726">
        <f t="shared" si="1386"/>
        <v>0</v>
      </c>
      <c r="X332" s="144" t="str">
        <f t="shared" si="1387"/>
        <v>JC29-7-2</v>
      </c>
      <c r="Y332" s="416">
        <f t="shared" si="1388"/>
        <v>1.2</v>
      </c>
      <c r="Z332" s="603" t="s">
        <v>1</v>
      </c>
      <c r="AA332" s="504">
        <f t="shared" si="1389"/>
        <v>1.2</v>
      </c>
      <c r="AB332" s="591">
        <f t="shared" si="1390"/>
        <v>1.3336999999999986</v>
      </c>
      <c r="AC332" s="592">
        <f t="shared" si="1391"/>
        <v>0.04</v>
      </c>
      <c r="AD332" s="592">
        <f t="shared" si="1392"/>
        <v>0.15</v>
      </c>
      <c r="AE332" s="593">
        <f t="shared" si="1393"/>
        <v>1.52</v>
      </c>
      <c r="AF332" s="604">
        <f t="shared" si="1394"/>
        <v>2.2000000000000002</v>
      </c>
      <c r="AG332" s="605">
        <f t="shared" si="1395"/>
        <v>0.92</v>
      </c>
      <c r="AH332" s="595">
        <f t="shared" si="1396"/>
        <v>0</v>
      </c>
      <c r="AI332" s="595">
        <f t="shared" si="1397"/>
        <v>3.04</v>
      </c>
      <c r="AJ332" s="595">
        <f t="shared" si="1398"/>
        <v>0.04</v>
      </c>
      <c r="AK332" s="595">
        <f t="shared" si="1399"/>
        <v>0</v>
      </c>
      <c r="AL332" s="595">
        <f t="shared" si="1400"/>
        <v>0</v>
      </c>
      <c r="AM332" s="596">
        <f t="shared" si="1401"/>
        <v>14.87</v>
      </c>
      <c r="AN332" s="732">
        <f t="shared" si="1402"/>
        <v>0</v>
      </c>
      <c r="AO332" s="144" t="s">
        <v>24103</v>
      </c>
      <c r="AP332" s="379" t="s">
        <v>23695</v>
      </c>
      <c r="AQ332" s="453" t="s">
        <v>24104</v>
      </c>
      <c r="AR332" s="416">
        <v>0.4</v>
      </c>
      <c r="AS332" s="504"/>
      <c r="AT332" s="504"/>
      <c r="AU332" s="142">
        <v>30</v>
      </c>
      <c r="AV332" s="416">
        <f t="shared" si="1403"/>
        <v>1.4</v>
      </c>
      <c r="AW332" s="603" t="s">
        <v>1</v>
      </c>
      <c r="AX332" s="504">
        <f t="shared" si="1404"/>
        <v>1.4</v>
      </c>
      <c r="AY332" s="384">
        <f t="shared" si="1405"/>
        <v>28.6</v>
      </c>
      <c r="AZ332" s="384">
        <f t="shared" si="1406"/>
        <v>0.1</v>
      </c>
      <c r="BA332" s="384">
        <f t="shared" si="1407"/>
        <v>1.08</v>
      </c>
      <c r="BB332" s="382">
        <f t="shared" si="1408"/>
        <v>5.78</v>
      </c>
      <c r="BC332" s="265">
        <f t="shared" si="1409"/>
        <v>0</v>
      </c>
      <c r="BD332" s="265">
        <f t="shared" si="1410"/>
        <v>52.98</v>
      </c>
      <c r="BE332" s="265">
        <f t="shared" si="1411"/>
        <v>5.18</v>
      </c>
      <c r="BF332" s="607">
        <f t="shared" si="1412"/>
        <v>1.5236999999999985</v>
      </c>
      <c r="BG332" s="607">
        <f t="shared" si="1413"/>
        <v>0</v>
      </c>
      <c r="BH332" s="607">
        <f t="shared" si="1414"/>
        <v>2.99</v>
      </c>
      <c r="BI332" s="607">
        <f t="shared" si="1415"/>
        <v>0</v>
      </c>
      <c r="BJ332" s="116">
        <f t="shared" si="1416"/>
        <v>39.03</v>
      </c>
      <c r="BK332" s="95"/>
    </row>
    <row r="333" spans="1:63" ht="14.25" x14ac:dyDescent="0.3">
      <c r="A333" s="144" t="s">
        <v>24104</v>
      </c>
      <c r="B333" s="379" t="s">
        <v>23695</v>
      </c>
      <c r="C333" s="145" t="s">
        <v>24105</v>
      </c>
      <c r="D333" s="416">
        <v>0.4</v>
      </c>
      <c r="E333" s="504"/>
      <c r="F333" s="504"/>
      <c r="G333" s="416" t="s">
        <v>23864</v>
      </c>
      <c r="H333" s="142">
        <v>38</v>
      </c>
      <c r="I333" s="143">
        <v>1.462299999999999</v>
      </c>
      <c r="J333" s="143">
        <v>1.3989999999999991</v>
      </c>
      <c r="K333" s="452">
        <v>0</v>
      </c>
      <c r="L333" s="382">
        <f t="shared" si="1375"/>
        <v>1.43</v>
      </c>
      <c r="M333" s="383">
        <f t="shared" si="1376"/>
        <v>0.04</v>
      </c>
      <c r="N333" s="383">
        <f t="shared" si="1377"/>
        <v>0.1</v>
      </c>
      <c r="O333" s="382">
        <f t="shared" si="1378"/>
        <v>1.57</v>
      </c>
      <c r="P333" s="382">
        <f t="shared" si="1379"/>
        <v>1.08</v>
      </c>
      <c r="Q333" s="385">
        <f t="shared" si="1380"/>
        <v>0</v>
      </c>
      <c r="R333" s="385">
        <f t="shared" si="1381"/>
        <v>61.56</v>
      </c>
      <c r="S333" s="385">
        <f t="shared" si="1382"/>
        <v>2.87</v>
      </c>
      <c r="T333" s="385">
        <f t="shared" si="1383"/>
        <v>0</v>
      </c>
      <c r="U333" s="385">
        <f t="shared" si="1384"/>
        <v>0</v>
      </c>
      <c r="V333" s="384">
        <f t="shared" si="1385"/>
        <v>157.32</v>
      </c>
      <c r="W333" s="726">
        <f t="shared" si="1386"/>
        <v>0</v>
      </c>
      <c r="X333" s="144" t="str">
        <f t="shared" si="1387"/>
        <v>JC29-7-3</v>
      </c>
      <c r="Y333" s="416">
        <f t="shared" si="1388"/>
        <v>1.2</v>
      </c>
      <c r="Z333" s="603" t="s">
        <v>1</v>
      </c>
      <c r="AA333" s="504">
        <f t="shared" si="1389"/>
        <v>1.2</v>
      </c>
      <c r="AB333" s="591">
        <f t="shared" si="1390"/>
        <v>1.462299999999999</v>
      </c>
      <c r="AC333" s="592">
        <f t="shared" si="1391"/>
        <v>0.04</v>
      </c>
      <c r="AD333" s="592">
        <f t="shared" si="1392"/>
        <v>0.15</v>
      </c>
      <c r="AE333" s="593">
        <f t="shared" si="1393"/>
        <v>1.65</v>
      </c>
      <c r="AF333" s="604">
        <f t="shared" si="1394"/>
        <v>2.2000000000000002</v>
      </c>
      <c r="AG333" s="605">
        <f t="shared" si="1395"/>
        <v>0.92</v>
      </c>
      <c r="AH333" s="595">
        <f t="shared" si="1396"/>
        <v>0</v>
      </c>
      <c r="AI333" s="595">
        <f t="shared" si="1397"/>
        <v>3.04</v>
      </c>
      <c r="AJ333" s="595">
        <f t="shared" si="1398"/>
        <v>0.3</v>
      </c>
      <c r="AK333" s="595">
        <f t="shared" si="1399"/>
        <v>0</v>
      </c>
      <c r="AL333" s="595">
        <f t="shared" si="1400"/>
        <v>0</v>
      </c>
      <c r="AM333" s="596">
        <f t="shared" si="1401"/>
        <v>15.82</v>
      </c>
      <c r="AN333" s="732">
        <f t="shared" si="1402"/>
        <v>0</v>
      </c>
      <c r="AO333" s="144" t="s">
        <v>24104</v>
      </c>
      <c r="AP333" s="379" t="s">
        <v>23695</v>
      </c>
      <c r="AQ333" s="453" t="s">
        <v>24105</v>
      </c>
      <c r="AR333" s="416">
        <v>0.4</v>
      </c>
      <c r="AS333" s="504"/>
      <c r="AT333" s="504"/>
      <c r="AU333" s="142">
        <v>38</v>
      </c>
      <c r="AV333" s="416">
        <f t="shared" si="1403"/>
        <v>1.4</v>
      </c>
      <c r="AW333" s="603" t="s">
        <v>1</v>
      </c>
      <c r="AX333" s="504">
        <f t="shared" si="1404"/>
        <v>1.4</v>
      </c>
      <c r="AY333" s="384">
        <f t="shared" si="1405"/>
        <v>36.6</v>
      </c>
      <c r="AZ333" s="384">
        <f t="shared" si="1406"/>
        <v>0.1</v>
      </c>
      <c r="BA333" s="384">
        <f t="shared" si="1407"/>
        <v>1.08</v>
      </c>
      <c r="BB333" s="382">
        <f t="shared" si="1408"/>
        <v>7.4</v>
      </c>
      <c r="BC333" s="265">
        <f t="shared" si="1409"/>
        <v>0</v>
      </c>
      <c r="BD333" s="265">
        <f t="shared" si="1410"/>
        <v>67.77000000000001</v>
      </c>
      <c r="BE333" s="265">
        <f t="shared" si="1411"/>
        <v>6.62</v>
      </c>
      <c r="BF333" s="607">
        <f t="shared" si="1412"/>
        <v>1.652299999999999</v>
      </c>
      <c r="BG333" s="607">
        <f t="shared" si="1413"/>
        <v>0</v>
      </c>
      <c r="BH333" s="607">
        <f t="shared" si="1414"/>
        <v>3.24</v>
      </c>
      <c r="BI333" s="607">
        <f t="shared" si="1415"/>
        <v>0</v>
      </c>
      <c r="BJ333" s="116">
        <f t="shared" si="1416"/>
        <v>50.51</v>
      </c>
      <c r="BK333" s="95"/>
    </row>
    <row r="334" spans="1:63" ht="14.25" x14ac:dyDescent="0.3">
      <c r="A334" s="144" t="s">
        <v>24105</v>
      </c>
      <c r="B334" s="379" t="s">
        <v>23695</v>
      </c>
      <c r="C334" s="145" t="s">
        <v>24106</v>
      </c>
      <c r="D334" s="416">
        <v>0.4</v>
      </c>
      <c r="E334" s="504"/>
      <c r="F334" s="504"/>
      <c r="G334" s="416" t="s">
        <v>23864</v>
      </c>
      <c r="H334" s="142">
        <v>30</v>
      </c>
      <c r="I334" s="143">
        <v>1.3989999999999991</v>
      </c>
      <c r="J334" s="143">
        <v>1.2243999999999993</v>
      </c>
      <c r="K334" s="452">
        <v>0.2</v>
      </c>
      <c r="L334" s="382">
        <f t="shared" si="1375"/>
        <v>1.31</v>
      </c>
      <c r="M334" s="383">
        <f t="shared" si="1376"/>
        <v>0.04</v>
      </c>
      <c r="N334" s="383">
        <f t="shared" si="1377"/>
        <v>0.1</v>
      </c>
      <c r="O334" s="382">
        <f t="shared" si="1378"/>
        <v>1.4500000000000002</v>
      </c>
      <c r="P334" s="382">
        <f t="shared" si="1379"/>
        <v>1.08</v>
      </c>
      <c r="Q334" s="385">
        <f t="shared" si="1380"/>
        <v>46.98</v>
      </c>
      <c r="R334" s="385">
        <f t="shared" si="1381"/>
        <v>0</v>
      </c>
      <c r="S334" s="385">
        <f t="shared" si="1382"/>
        <v>0</v>
      </c>
      <c r="T334" s="385">
        <f t="shared" si="1383"/>
        <v>0</v>
      </c>
      <c r="U334" s="385">
        <f t="shared" si="1384"/>
        <v>0</v>
      </c>
      <c r="V334" s="384">
        <f t="shared" si="1385"/>
        <v>0</v>
      </c>
      <c r="W334" s="726">
        <f t="shared" si="1386"/>
        <v>0</v>
      </c>
      <c r="X334" s="144" t="str">
        <f t="shared" si="1387"/>
        <v>JC29-7-4</v>
      </c>
      <c r="Y334" s="416">
        <f t="shared" si="1388"/>
        <v>1.2</v>
      </c>
      <c r="Z334" s="603" t="s">
        <v>1</v>
      </c>
      <c r="AA334" s="504">
        <f t="shared" si="1389"/>
        <v>1.2</v>
      </c>
      <c r="AB334" s="591">
        <f t="shared" si="1390"/>
        <v>1.3989999999999991</v>
      </c>
      <c r="AC334" s="592">
        <f t="shared" si="1391"/>
        <v>0.04</v>
      </c>
      <c r="AD334" s="592">
        <f t="shared" si="1392"/>
        <v>0.15</v>
      </c>
      <c r="AE334" s="593">
        <f t="shared" si="1393"/>
        <v>1.59</v>
      </c>
      <c r="AF334" s="604">
        <f t="shared" si="1394"/>
        <v>2.2000000000000002</v>
      </c>
      <c r="AG334" s="605">
        <f t="shared" si="1395"/>
        <v>0.92</v>
      </c>
      <c r="AH334" s="595">
        <f t="shared" si="1396"/>
        <v>0</v>
      </c>
      <c r="AI334" s="595">
        <f t="shared" si="1397"/>
        <v>3.04</v>
      </c>
      <c r="AJ334" s="595">
        <f t="shared" si="1398"/>
        <v>0.18</v>
      </c>
      <c r="AK334" s="595">
        <f t="shared" si="1399"/>
        <v>0</v>
      </c>
      <c r="AL334" s="595">
        <f t="shared" si="1400"/>
        <v>0</v>
      </c>
      <c r="AM334" s="596">
        <f t="shared" si="1401"/>
        <v>15.38</v>
      </c>
      <c r="AN334" s="732">
        <f t="shared" si="1402"/>
        <v>0</v>
      </c>
      <c r="AO334" s="144" t="s">
        <v>24105</v>
      </c>
      <c r="AP334" s="379" t="s">
        <v>23695</v>
      </c>
      <c r="AQ334" s="453" t="s">
        <v>24106</v>
      </c>
      <c r="AR334" s="416">
        <v>0.4</v>
      </c>
      <c r="AS334" s="504"/>
      <c r="AT334" s="504"/>
      <c r="AU334" s="142">
        <v>30</v>
      </c>
      <c r="AV334" s="416">
        <f t="shared" si="1403"/>
        <v>1.4</v>
      </c>
      <c r="AW334" s="603" t="s">
        <v>1</v>
      </c>
      <c r="AX334" s="504">
        <f t="shared" si="1404"/>
        <v>1.4</v>
      </c>
      <c r="AY334" s="384">
        <f t="shared" si="1405"/>
        <v>28.6</v>
      </c>
      <c r="AZ334" s="384">
        <f t="shared" si="1406"/>
        <v>0.1</v>
      </c>
      <c r="BA334" s="384">
        <f t="shared" si="1407"/>
        <v>1.08</v>
      </c>
      <c r="BB334" s="382">
        <f t="shared" si="1408"/>
        <v>5.78</v>
      </c>
      <c r="BC334" s="265">
        <f t="shared" si="1409"/>
        <v>0</v>
      </c>
      <c r="BD334" s="265">
        <f t="shared" si="1410"/>
        <v>50.199999999999996</v>
      </c>
      <c r="BE334" s="265">
        <f t="shared" si="1411"/>
        <v>5.18</v>
      </c>
      <c r="BF334" s="607">
        <f t="shared" si="1412"/>
        <v>1.5889999999999991</v>
      </c>
      <c r="BG334" s="607">
        <f t="shared" si="1413"/>
        <v>0</v>
      </c>
      <c r="BH334" s="607">
        <f t="shared" si="1414"/>
        <v>3.11</v>
      </c>
      <c r="BI334" s="607">
        <f t="shared" si="1415"/>
        <v>0</v>
      </c>
      <c r="BJ334" s="116">
        <f t="shared" si="1416"/>
        <v>36.130000000000003</v>
      </c>
      <c r="BK334" s="95"/>
    </row>
    <row r="335" spans="1:63" ht="14.25" x14ac:dyDescent="0.3">
      <c r="A335" s="144" t="s">
        <v>24106</v>
      </c>
      <c r="B335" s="379" t="s">
        <v>23695</v>
      </c>
      <c r="C335" s="145" t="s">
        <v>24107</v>
      </c>
      <c r="D335" s="416">
        <v>0.6</v>
      </c>
      <c r="E335" s="504"/>
      <c r="F335" s="504"/>
      <c r="G335" s="416" t="s">
        <v>23864</v>
      </c>
      <c r="H335" s="142">
        <v>13</v>
      </c>
      <c r="I335" s="143">
        <v>1.4243999999999986</v>
      </c>
      <c r="J335" s="143">
        <v>1.4030999999999985</v>
      </c>
      <c r="K335" s="452">
        <v>0</v>
      </c>
      <c r="L335" s="382">
        <f t="shared" si="1375"/>
        <v>1.41</v>
      </c>
      <c r="M335" s="383">
        <f t="shared" si="1376"/>
        <v>0.06</v>
      </c>
      <c r="N335" s="383">
        <f t="shared" si="1377"/>
        <v>0.12</v>
      </c>
      <c r="O335" s="382">
        <f t="shared" si="1378"/>
        <v>1.5899999999999999</v>
      </c>
      <c r="P335" s="382">
        <f t="shared" si="1379"/>
        <v>1.3199999999999998</v>
      </c>
      <c r="Q335" s="385">
        <f t="shared" si="1380"/>
        <v>0</v>
      </c>
      <c r="R335" s="385">
        <f t="shared" si="1381"/>
        <v>25.74</v>
      </c>
      <c r="S335" s="385">
        <f t="shared" si="1382"/>
        <v>1.54</v>
      </c>
      <c r="T335" s="385">
        <f t="shared" si="1383"/>
        <v>0</v>
      </c>
      <c r="U335" s="385">
        <f t="shared" si="1384"/>
        <v>0</v>
      </c>
      <c r="V335" s="384">
        <f t="shared" si="1385"/>
        <v>54.34</v>
      </c>
      <c r="W335" s="726">
        <f t="shared" si="1386"/>
        <v>0</v>
      </c>
      <c r="X335" s="144" t="str">
        <f t="shared" si="1387"/>
        <v>JC29-7-5</v>
      </c>
      <c r="Y335" s="416">
        <f t="shared" si="1388"/>
        <v>1.2</v>
      </c>
      <c r="Z335" s="603" t="s">
        <v>1</v>
      </c>
      <c r="AA335" s="504">
        <f t="shared" si="1389"/>
        <v>1.2</v>
      </c>
      <c r="AB335" s="591">
        <f t="shared" si="1390"/>
        <v>1.4243999999999986</v>
      </c>
      <c r="AC335" s="592">
        <f t="shared" si="1391"/>
        <v>0.06</v>
      </c>
      <c r="AD335" s="592">
        <f t="shared" si="1392"/>
        <v>0.15</v>
      </c>
      <c r="AE335" s="593">
        <f t="shared" si="1393"/>
        <v>1.63</v>
      </c>
      <c r="AF335" s="604">
        <f t="shared" si="1394"/>
        <v>2.2000000000000002</v>
      </c>
      <c r="AG335" s="605">
        <f t="shared" si="1395"/>
        <v>0.68</v>
      </c>
      <c r="AH335" s="595">
        <f t="shared" si="1396"/>
        <v>0</v>
      </c>
      <c r="AI335" s="595">
        <f t="shared" si="1397"/>
        <v>2.2400000000000002</v>
      </c>
      <c r="AJ335" s="595">
        <f t="shared" si="1398"/>
        <v>0.19</v>
      </c>
      <c r="AK335" s="595">
        <f t="shared" si="1399"/>
        <v>0</v>
      </c>
      <c r="AL335" s="595">
        <f t="shared" si="1400"/>
        <v>0</v>
      </c>
      <c r="AM335" s="596">
        <f t="shared" si="1401"/>
        <v>11.59</v>
      </c>
      <c r="AN335" s="732">
        <f t="shared" si="1402"/>
        <v>0</v>
      </c>
      <c r="AO335" s="144" t="s">
        <v>24106</v>
      </c>
      <c r="AP335" s="379" t="s">
        <v>23695</v>
      </c>
      <c r="AQ335" s="453" t="s">
        <v>24107</v>
      </c>
      <c r="AR335" s="416">
        <v>0.6</v>
      </c>
      <c r="AS335" s="504"/>
      <c r="AT335" s="504"/>
      <c r="AU335" s="142">
        <v>13</v>
      </c>
      <c r="AV335" s="416">
        <f t="shared" si="1403"/>
        <v>1.4</v>
      </c>
      <c r="AW335" s="603" t="s">
        <v>1</v>
      </c>
      <c r="AX335" s="504">
        <f t="shared" si="1404"/>
        <v>1.4</v>
      </c>
      <c r="AY335" s="384">
        <f t="shared" si="1405"/>
        <v>11.6</v>
      </c>
      <c r="AZ335" s="384">
        <f t="shared" si="1406"/>
        <v>0.12</v>
      </c>
      <c r="BA335" s="384">
        <f t="shared" si="1407"/>
        <v>1.3199999999999998</v>
      </c>
      <c r="BB335" s="382">
        <f t="shared" si="1408"/>
        <v>3.67</v>
      </c>
      <c r="BC335" s="265">
        <f t="shared" si="1409"/>
        <v>0</v>
      </c>
      <c r="BD335" s="265">
        <f t="shared" si="1410"/>
        <v>29.709999999999997</v>
      </c>
      <c r="BE335" s="265">
        <f t="shared" si="1411"/>
        <v>4.72</v>
      </c>
      <c r="BF335" s="607">
        <f t="shared" si="1412"/>
        <v>1.6343999999999985</v>
      </c>
      <c r="BG335" s="607">
        <f t="shared" si="1413"/>
        <v>0</v>
      </c>
      <c r="BH335" s="607">
        <f t="shared" si="1414"/>
        <v>3.2</v>
      </c>
      <c r="BI335" s="607">
        <f t="shared" si="1415"/>
        <v>0</v>
      </c>
      <c r="BJ335" s="116">
        <f t="shared" si="1416"/>
        <v>18.12</v>
      </c>
      <c r="BK335" s="95"/>
    </row>
    <row r="336" spans="1:63" ht="14.25" x14ac:dyDescent="0.3">
      <c r="A336" s="144" t="s">
        <v>24107</v>
      </c>
      <c r="B336" s="379" t="s">
        <v>23695</v>
      </c>
      <c r="C336" s="145" t="s">
        <v>24108</v>
      </c>
      <c r="D336" s="416">
        <v>0.6</v>
      </c>
      <c r="E336" s="504"/>
      <c r="F336" s="504"/>
      <c r="G336" s="416" t="s">
        <v>23864</v>
      </c>
      <c r="H336" s="142">
        <v>24</v>
      </c>
      <c r="I336" s="143">
        <v>1.4030999999999985</v>
      </c>
      <c r="J336" s="143">
        <v>1.4946999999999999</v>
      </c>
      <c r="K336" s="452">
        <v>0</v>
      </c>
      <c r="L336" s="382">
        <f t="shared" si="1375"/>
        <v>1.45</v>
      </c>
      <c r="M336" s="383">
        <f t="shared" si="1376"/>
        <v>0.06</v>
      </c>
      <c r="N336" s="383">
        <f t="shared" si="1377"/>
        <v>0.12</v>
      </c>
      <c r="O336" s="382">
        <f t="shared" si="1378"/>
        <v>1.63</v>
      </c>
      <c r="P336" s="382">
        <f t="shared" si="1379"/>
        <v>1.3199999999999998</v>
      </c>
      <c r="Q336" s="385">
        <f t="shared" si="1380"/>
        <v>0</v>
      </c>
      <c r="R336" s="385">
        <f t="shared" si="1381"/>
        <v>47.52</v>
      </c>
      <c r="S336" s="385">
        <f t="shared" si="1382"/>
        <v>4.12</v>
      </c>
      <c r="T336" s="385">
        <f t="shared" si="1383"/>
        <v>0</v>
      </c>
      <c r="U336" s="385">
        <f t="shared" si="1384"/>
        <v>0</v>
      </c>
      <c r="V336" s="384">
        <f t="shared" si="1385"/>
        <v>102.24</v>
      </c>
      <c r="W336" s="726">
        <f t="shared" si="1386"/>
        <v>0</v>
      </c>
      <c r="X336" s="144" t="str">
        <f t="shared" si="1387"/>
        <v>JC29-7-6</v>
      </c>
      <c r="Y336" s="416">
        <f t="shared" si="1388"/>
        <v>1.2</v>
      </c>
      <c r="Z336" s="603" t="s">
        <v>1</v>
      </c>
      <c r="AA336" s="504">
        <f t="shared" si="1389"/>
        <v>1.2</v>
      </c>
      <c r="AB336" s="591">
        <f t="shared" si="1390"/>
        <v>1.4030999999999985</v>
      </c>
      <c r="AC336" s="592">
        <f t="shared" si="1391"/>
        <v>0.06</v>
      </c>
      <c r="AD336" s="592">
        <f t="shared" si="1392"/>
        <v>0.15</v>
      </c>
      <c r="AE336" s="593">
        <f t="shared" si="1393"/>
        <v>1.61</v>
      </c>
      <c r="AF336" s="604">
        <f t="shared" si="1394"/>
        <v>2.2000000000000002</v>
      </c>
      <c r="AG336" s="605">
        <f t="shared" si="1395"/>
        <v>0.68</v>
      </c>
      <c r="AH336" s="595">
        <f t="shared" si="1396"/>
        <v>0</v>
      </c>
      <c r="AI336" s="595">
        <f t="shared" si="1397"/>
        <v>2.2400000000000002</v>
      </c>
      <c r="AJ336" s="595">
        <f t="shared" si="1398"/>
        <v>0.16</v>
      </c>
      <c r="AK336" s="595">
        <f t="shared" si="1399"/>
        <v>0</v>
      </c>
      <c r="AL336" s="595">
        <f t="shared" si="1400"/>
        <v>0</v>
      </c>
      <c r="AM336" s="596">
        <f t="shared" si="1401"/>
        <v>11.48</v>
      </c>
      <c r="AN336" s="732">
        <f t="shared" si="1402"/>
        <v>0</v>
      </c>
      <c r="AO336" s="144" t="s">
        <v>24107</v>
      </c>
      <c r="AP336" s="379" t="s">
        <v>23695</v>
      </c>
      <c r="AQ336" s="453" t="s">
        <v>24108</v>
      </c>
      <c r="AR336" s="416">
        <v>0.6</v>
      </c>
      <c r="AS336" s="504"/>
      <c r="AT336" s="504"/>
      <c r="AU336" s="142">
        <v>24</v>
      </c>
      <c r="AV336" s="416">
        <f t="shared" si="1403"/>
        <v>1.4</v>
      </c>
      <c r="AW336" s="603" t="s">
        <v>1</v>
      </c>
      <c r="AX336" s="504">
        <f t="shared" si="1404"/>
        <v>1.4</v>
      </c>
      <c r="AY336" s="384">
        <f t="shared" si="1405"/>
        <v>22.6</v>
      </c>
      <c r="AZ336" s="384">
        <f t="shared" si="1406"/>
        <v>0.12</v>
      </c>
      <c r="BA336" s="384">
        <f t="shared" si="1407"/>
        <v>1.3199999999999998</v>
      </c>
      <c r="BB336" s="382">
        <f t="shared" si="1408"/>
        <v>7.15</v>
      </c>
      <c r="BC336" s="265">
        <f t="shared" si="1409"/>
        <v>0</v>
      </c>
      <c r="BD336" s="265">
        <f t="shared" si="1410"/>
        <v>54.04</v>
      </c>
      <c r="BE336" s="265">
        <f t="shared" si="1411"/>
        <v>9.1999999999999993</v>
      </c>
      <c r="BF336" s="607">
        <f t="shared" si="1412"/>
        <v>1.6130999999999984</v>
      </c>
      <c r="BG336" s="607">
        <f t="shared" si="1413"/>
        <v>0</v>
      </c>
      <c r="BH336" s="607">
        <f t="shared" si="1414"/>
        <v>3.16</v>
      </c>
      <c r="BI336" s="607">
        <f t="shared" si="1415"/>
        <v>0</v>
      </c>
      <c r="BJ336" s="116">
        <f t="shared" si="1416"/>
        <v>34.53</v>
      </c>
      <c r="BK336" s="95"/>
    </row>
    <row r="337" spans="1:63" ht="14.25" x14ac:dyDescent="0.3">
      <c r="A337" s="449" t="s">
        <v>24108</v>
      </c>
      <c r="B337" s="146" t="s">
        <v>23695</v>
      </c>
      <c r="C337" s="450" t="s">
        <v>24109</v>
      </c>
      <c r="D337" s="502">
        <v>0.6</v>
      </c>
      <c r="E337" s="589"/>
      <c r="F337" s="589"/>
      <c r="G337" s="502" t="s">
        <v>23864</v>
      </c>
      <c r="H337" s="451">
        <v>15</v>
      </c>
      <c r="I337" s="452">
        <v>1.4946999999999999</v>
      </c>
      <c r="J337" s="452">
        <v>1.4000000000000004</v>
      </c>
      <c r="K337" s="452">
        <v>0.2</v>
      </c>
      <c r="L337" s="382">
        <f t="shared" si="1375"/>
        <v>1.45</v>
      </c>
      <c r="M337" s="383">
        <f t="shared" si="1376"/>
        <v>0.06</v>
      </c>
      <c r="N337" s="383">
        <f t="shared" si="1377"/>
        <v>0.12</v>
      </c>
      <c r="O337" s="382">
        <f t="shared" si="1378"/>
        <v>1.63</v>
      </c>
      <c r="P337" s="382">
        <f t="shared" si="1379"/>
        <v>1.3199999999999998</v>
      </c>
      <c r="Q337" s="385">
        <f t="shared" si="1380"/>
        <v>0</v>
      </c>
      <c r="R337" s="385">
        <f t="shared" si="1381"/>
        <v>29.7</v>
      </c>
      <c r="S337" s="385">
        <f t="shared" si="1382"/>
        <v>2.57</v>
      </c>
      <c r="T337" s="385">
        <f t="shared" si="1383"/>
        <v>0</v>
      </c>
      <c r="U337" s="385">
        <f t="shared" si="1384"/>
        <v>0</v>
      </c>
      <c r="V337" s="384">
        <f t="shared" si="1385"/>
        <v>63.9</v>
      </c>
      <c r="W337" s="726">
        <f t="shared" si="1386"/>
        <v>0</v>
      </c>
      <c r="X337" s="449" t="str">
        <f t="shared" si="1387"/>
        <v>JC29-7-7</v>
      </c>
      <c r="Y337" s="502">
        <f t="shared" si="1388"/>
        <v>1.2</v>
      </c>
      <c r="Z337" s="590" t="s">
        <v>1</v>
      </c>
      <c r="AA337" s="589">
        <f t="shared" si="1389"/>
        <v>1.2</v>
      </c>
      <c r="AB337" s="591">
        <f t="shared" si="1390"/>
        <v>1.4946999999999999</v>
      </c>
      <c r="AC337" s="592">
        <f t="shared" si="1391"/>
        <v>0.06</v>
      </c>
      <c r="AD337" s="592">
        <f t="shared" si="1392"/>
        <v>0.15</v>
      </c>
      <c r="AE337" s="593">
        <f t="shared" si="1393"/>
        <v>1.7</v>
      </c>
      <c r="AF337" s="593">
        <f t="shared" si="1394"/>
        <v>2.2000000000000002</v>
      </c>
      <c r="AG337" s="594">
        <f t="shared" si="1395"/>
        <v>0.68</v>
      </c>
      <c r="AH337" s="595">
        <f t="shared" si="1396"/>
        <v>0</v>
      </c>
      <c r="AI337" s="595">
        <f t="shared" si="1397"/>
        <v>2.2400000000000002</v>
      </c>
      <c r="AJ337" s="595">
        <f t="shared" si="1398"/>
        <v>0.3</v>
      </c>
      <c r="AK337" s="595">
        <f t="shared" si="1399"/>
        <v>0</v>
      </c>
      <c r="AL337" s="595">
        <f t="shared" si="1400"/>
        <v>0</v>
      </c>
      <c r="AM337" s="596">
        <f t="shared" si="1401"/>
        <v>11.97</v>
      </c>
      <c r="AN337" s="732">
        <f t="shared" si="1402"/>
        <v>0</v>
      </c>
      <c r="AO337" s="449" t="s">
        <v>24108</v>
      </c>
      <c r="AP337" s="146" t="s">
        <v>23695</v>
      </c>
      <c r="AQ337" s="450" t="s">
        <v>24109</v>
      </c>
      <c r="AR337" s="502">
        <v>0.6</v>
      </c>
      <c r="AS337" s="589"/>
      <c r="AT337" s="589"/>
      <c r="AU337" s="451">
        <v>15</v>
      </c>
      <c r="AV337" s="502">
        <f t="shared" si="1403"/>
        <v>1.4</v>
      </c>
      <c r="AW337" s="590" t="s">
        <v>1</v>
      </c>
      <c r="AX337" s="589">
        <f t="shared" si="1404"/>
        <v>1.4</v>
      </c>
      <c r="AY337" s="384">
        <f t="shared" si="1405"/>
        <v>13.6</v>
      </c>
      <c r="AZ337" s="384">
        <f t="shared" si="1406"/>
        <v>0.12</v>
      </c>
      <c r="BA337" s="384">
        <f t="shared" si="1407"/>
        <v>1.3199999999999998</v>
      </c>
      <c r="BB337" s="382">
        <f t="shared" si="1408"/>
        <v>4.3</v>
      </c>
      <c r="BC337" s="265">
        <f t="shared" si="1409"/>
        <v>0</v>
      </c>
      <c r="BD337" s="265">
        <f t="shared" si="1410"/>
        <v>34.809999999999995</v>
      </c>
      <c r="BE337" s="265">
        <f t="shared" si="1411"/>
        <v>5.54</v>
      </c>
      <c r="BF337" s="385">
        <f t="shared" si="1412"/>
        <v>1.7046999999999999</v>
      </c>
      <c r="BG337" s="385">
        <f t="shared" si="1413"/>
        <v>0</v>
      </c>
      <c r="BH337" s="385">
        <f t="shared" si="1414"/>
        <v>3.34</v>
      </c>
      <c r="BI337" s="385">
        <f t="shared" si="1415"/>
        <v>0</v>
      </c>
      <c r="BJ337" s="116">
        <f t="shared" si="1416"/>
        <v>21.63</v>
      </c>
      <c r="BK337" s="95"/>
    </row>
    <row r="338" spans="1:63" ht="14.25" x14ac:dyDescent="0.3">
      <c r="A338" s="462"/>
      <c r="B338" s="463"/>
      <c r="C338" s="608"/>
      <c r="D338" s="505"/>
      <c r="E338" s="505"/>
      <c r="F338" s="505"/>
      <c r="G338" s="505"/>
      <c r="H338" s="410"/>
      <c r="I338" s="411"/>
      <c r="J338" s="411"/>
      <c r="K338" s="411"/>
      <c r="L338" s="101"/>
      <c r="M338" s="412"/>
      <c r="N338" s="412"/>
      <c r="O338" s="101"/>
      <c r="P338" s="101"/>
      <c r="Q338" s="414"/>
      <c r="R338" s="414"/>
      <c r="S338" s="414"/>
      <c r="T338" s="414"/>
      <c r="U338" s="414"/>
      <c r="V338" s="413"/>
      <c r="W338" s="725"/>
      <c r="X338" s="739"/>
      <c r="Y338" s="505"/>
      <c r="Z338" s="597"/>
      <c r="AA338" s="505"/>
      <c r="AB338" s="598"/>
      <c r="AC338" s="599"/>
      <c r="AD338" s="599"/>
      <c r="AE338" s="600"/>
      <c r="AF338" s="600"/>
      <c r="AG338" s="597"/>
      <c r="AH338" s="601"/>
      <c r="AI338" s="601"/>
      <c r="AJ338" s="601"/>
      <c r="AK338" s="601"/>
      <c r="AL338" s="601"/>
      <c r="AM338" s="602"/>
      <c r="AN338" s="733"/>
      <c r="AO338" s="739"/>
      <c r="AP338" s="463"/>
      <c r="AQ338" s="608"/>
      <c r="AR338" s="505"/>
      <c r="AS338" s="505"/>
      <c r="AT338" s="505"/>
      <c r="AU338" s="410"/>
      <c r="AV338" s="505"/>
      <c r="AW338" s="597"/>
      <c r="AX338" s="505"/>
      <c r="AY338" s="413"/>
      <c r="AZ338" s="413"/>
      <c r="BA338" s="413"/>
      <c r="BB338" s="101"/>
      <c r="BC338" s="101"/>
      <c r="BD338" s="101"/>
      <c r="BE338" s="101"/>
      <c r="BF338" s="414"/>
      <c r="BG338" s="414"/>
      <c r="BH338" s="414"/>
      <c r="BI338" s="414"/>
      <c r="BJ338" s="415"/>
      <c r="BK338" s="95"/>
    </row>
    <row r="339" spans="1:63" s="122" customFormat="1" ht="14.25" x14ac:dyDescent="0.3">
      <c r="A339" s="407" t="s">
        <v>24563</v>
      </c>
      <c r="B339" s="463"/>
      <c r="C339" s="408"/>
      <c r="D339" s="505"/>
      <c r="E339" s="505"/>
      <c r="F339" s="505"/>
      <c r="G339" s="409"/>
      <c r="H339" s="410"/>
      <c r="I339" s="411"/>
      <c r="J339" s="411"/>
      <c r="K339" s="411"/>
      <c r="L339" s="101"/>
      <c r="M339" s="412"/>
      <c r="N339" s="412"/>
      <c r="O339" s="101"/>
      <c r="P339" s="101"/>
      <c r="Q339" s="414"/>
      <c r="R339" s="414"/>
      <c r="S339" s="414"/>
      <c r="T339" s="414"/>
      <c r="U339" s="414"/>
      <c r="V339" s="413"/>
      <c r="W339" s="725"/>
      <c r="X339" s="740" t="str">
        <f>$A339</f>
        <v>Rua Vinicio Correa de Araújo</v>
      </c>
      <c r="Y339" s="503"/>
      <c r="Z339" s="503"/>
      <c r="AA339" s="503"/>
      <c r="AB339" s="399"/>
      <c r="AC339" s="399"/>
      <c r="AD339" s="399"/>
      <c r="AE339" s="399"/>
      <c r="AF339" s="404"/>
      <c r="AG339" s="399"/>
      <c r="AH339" s="399"/>
      <c r="AI339" s="399"/>
      <c r="AJ339" s="399"/>
      <c r="AK339" s="399"/>
      <c r="AL339" s="399"/>
      <c r="AM339" s="399"/>
      <c r="AN339" s="401"/>
      <c r="AO339" s="407" t="str">
        <f>$A339</f>
        <v>Rua Vinicio Correa de Araújo</v>
      </c>
      <c r="AP339" s="463"/>
      <c r="AQ339" s="408"/>
      <c r="AR339" s="505"/>
      <c r="AS339" s="505"/>
      <c r="AT339" s="505"/>
      <c r="AU339" s="410"/>
      <c r="AV339" s="409"/>
      <c r="AW339" s="409"/>
      <c r="AX339" s="409"/>
      <c r="AY339" s="413"/>
      <c r="AZ339" s="413"/>
      <c r="BA339" s="413"/>
      <c r="BB339" s="101"/>
      <c r="BC339" s="101"/>
      <c r="BD339" s="101"/>
      <c r="BE339" s="101"/>
      <c r="BF339" s="101"/>
      <c r="BG339" s="101"/>
      <c r="BH339" s="101"/>
      <c r="BI339" s="101"/>
      <c r="BJ339" s="415"/>
      <c r="BK339" s="95"/>
    </row>
    <row r="340" spans="1:63" ht="14.25" x14ac:dyDescent="0.3">
      <c r="A340" s="144" t="s">
        <v>24110</v>
      </c>
      <c r="B340" s="379" t="s">
        <v>23695</v>
      </c>
      <c r="C340" s="145" t="s">
        <v>24111</v>
      </c>
      <c r="D340" s="416">
        <v>0.4</v>
      </c>
      <c r="E340" s="504"/>
      <c r="F340" s="504"/>
      <c r="G340" s="416" t="s">
        <v>23864</v>
      </c>
      <c r="H340" s="142">
        <v>35</v>
      </c>
      <c r="I340" s="143">
        <v>1.0939999999999994</v>
      </c>
      <c r="J340" s="143">
        <v>1.0939999999999994</v>
      </c>
      <c r="K340" s="452">
        <v>9.6000000000000002E-2</v>
      </c>
      <c r="L340" s="382">
        <f t="shared" ref="L340:L341" si="1417">ROUND((I340+J340)/2,2)</f>
        <v>1.0900000000000001</v>
      </c>
      <c r="M340" s="383">
        <f t="shared" ref="M340:M341" si="1418">IF(F340=0,ROUND($D340*10%,2),IF(D340&gt;2.8,0.18,0.15))</f>
        <v>0.04</v>
      </c>
      <c r="N340" s="383">
        <f t="shared" ref="N340:N341" si="1419">IF(F340=0,IF(   ROUND($D340/4,2),   IF(ROUND(($D340*1.2)/6,2)&lt;0.1,0.1,ROUND(($D340*1.2)/6,2))),0.5)</f>
        <v>0.1</v>
      </c>
      <c r="O340" s="382">
        <f t="shared" ref="O340:O341" si="1420">L340+M340+N340</f>
        <v>1.2300000000000002</v>
      </c>
      <c r="P340" s="382">
        <f t="shared" ref="P340:P341" si="1421">IF(O340&lt;2,(D340+M340*2)+0.6,(D340+M340*2)+0.6+ROUNDUP(O340-2,0)*0.1)</f>
        <v>1.08</v>
      </c>
      <c r="Q340" s="385">
        <f t="shared" ref="Q340:Q341" si="1422">IF($O340&lt;=$W$4,ROUND(IF($O340&lt;1.5,$O340*$H340*$P340,1.5*$H340*$P340),2),0)</f>
        <v>46.49</v>
      </c>
      <c r="R340" s="385">
        <f t="shared" ref="R340:R341" si="1423">IF($O340&gt;$W$4,ROUND(IF($O340&lt;1.5,$O340*$H340*$P340,1.5*$H340*$P340),2),0)</f>
        <v>0</v>
      </c>
      <c r="S340" s="385">
        <f t="shared" ref="S340:S341" si="1424">IF($O340&gt;$W$4,ROUND(IF($O340&lt;1.5,0,IF($O340&gt;3,1.5*$H340*$P340,($O340-1.5)*$H340*$P340)),2),0)</f>
        <v>0</v>
      </c>
      <c r="T340" s="385">
        <f t="shared" ref="T340:T341" si="1425">IF($O340&gt;$W$4,ROUND(IF($O340&lt;3,0,IF($O340&gt;4.5,1.5*$H340*$P340,($O340-3)*$H340*$P340)),2),0)</f>
        <v>0</v>
      </c>
      <c r="U340" s="385">
        <f t="shared" ref="U340:U341" si="1426">IF($O340&gt;$W$4,ROUND(IF($O340&lt;4.5,0,IF($O340&gt;6,($O340-4.5)*$H340*$P340,($O340-4.5)*$H340*$P340)),2),0)</f>
        <v>0</v>
      </c>
      <c r="V340" s="384">
        <f t="shared" ref="V340:V341" si="1427">IF($O340&gt;$W$4, IF( $O340&lt;=4,   ROUND($H340*($O340+0.5)*2,2),   0),0)</f>
        <v>0</v>
      </c>
      <c r="W340" s="726">
        <f t="shared" ref="W340:W341" si="1428">IF($O340&gt;$W$4, IF( $O340&gt;4,   ROUND($H340*($O340+0.5)*2,2),   0),0)</f>
        <v>0</v>
      </c>
      <c r="X340" s="144" t="str">
        <f t="shared" ref="X340:X341" si="1429">A340</f>
        <v>JC29-9-1</v>
      </c>
      <c r="Y340" s="416">
        <f t="shared" ref="Y340:Y341" si="1430">IF($D340=0.4,1.2,IF($D340=0.6,1.2,IF($D340=0.8,1.3,IF($D340=1,1.5,IF($D340=1.2,1.7,IF($D340&lt;=2,2,"--"))))))</f>
        <v>1.2</v>
      </c>
      <c r="Z340" s="603" t="s">
        <v>1</v>
      </c>
      <c r="AA340" s="504">
        <f t="shared" ref="AA340:AA341" si="1431">Y340</f>
        <v>1.2</v>
      </c>
      <c r="AB340" s="591">
        <f t="shared" ref="AB340:AB341" si="1432">IF($Y340="--","--",I340)</f>
        <v>1.0939999999999994</v>
      </c>
      <c r="AC340" s="592">
        <f t="shared" ref="AC340:AC341" si="1433">IF($Y340="--","--",IF(D340&gt;1.5,0.15,ROUND($D340*10%,2)))</f>
        <v>0.04</v>
      </c>
      <c r="AD340" s="592">
        <f t="shared" ref="AD340:AD341" si="1434">IF($Y340="--","--",0.15)</f>
        <v>0.15</v>
      </c>
      <c r="AE340" s="593">
        <f t="shared" ref="AE340:AE341" si="1435">IF($Y340="--","--",ROUND(AB340+AC340+AD340,2))</f>
        <v>1.28</v>
      </c>
      <c r="AF340" s="604">
        <f t="shared" ref="AF340:AF341" si="1436">IF($Y340="--","--",IF($AB340&lt;=2,$Y340+1,($Y340+1)+ROUNDUP($AB340-2,0)*0.1))</f>
        <v>2.2000000000000002</v>
      </c>
      <c r="AG340" s="605">
        <f t="shared" ref="AG340:AG341" si="1437">IF($D340=0.4,0.92,IF($D340=0.6,0.68,IF($D340=0.8,0.74,IF($D340=1,0.7,IF($D340=1.2,0.66,IF($D340=1.5,0.6,IF($D340&lt;=2,(2.4-(D340+0.3)),"--")))))))</f>
        <v>0.92</v>
      </c>
      <c r="AH340" s="595">
        <f t="shared" ref="AH340:AH341" si="1438">IF($Y340="--","--",IF($AE340&lt;=$W$4,ROUND(IF($AE340&lt;1.5,$AE340*$AF340*$AG340,1.5*$AF340*$AG340),2),0))</f>
        <v>2.59</v>
      </c>
      <c r="AI340" s="595">
        <f t="shared" ref="AI340:AI341" si="1439">IF($Y340="--","--",IF($AE340&gt;$W$4,ROUND(IF($AE340&lt;1.5,$AE340*$AF340*$AG340,1.5*$AF340*$AG340),2),0))</f>
        <v>0</v>
      </c>
      <c r="AJ340" s="595">
        <f t="shared" ref="AJ340:AJ341" si="1440">IF($Y340="--","--",IF($AE340&gt;$W$4,ROUND(IF($AE340&lt;1.5,0,IF($AE340&gt;3,1.5*$AF340*$AG340,($AE340-1.5)*$AF340*$AG340)),2),0))</f>
        <v>0</v>
      </c>
      <c r="AK340" s="595">
        <f t="shared" ref="AK340:AK341" si="1441">IF($Y340="--","--",IF($AE340&gt;$W$4,ROUND(IF($AE340&lt;3,0,IF($AE340&gt;4.5,1.5*$AF340*$AG340,($AE340-3)*$AF340*$AG340)),2),0))</f>
        <v>0</v>
      </c>
      <c r="AL340" s="595">
        <f t="shared" ref="AL340:AL341" si="1442">IF($Y340="--","--",IF($AE340&gt;$W$4,ROUND(IF($AE340&lt;4.5,0,IF($AE340&gt;6,($AE340-4.5)*$AF340*$AG340,($AE340-4.5)*$AF340*$AG340)),2),0))</f>
        <v>0</v>
      </c>
      <c r="AM340" s="596">
        <f t="shared" ref="AM340:AM341" si="1443">IF($Y340="--","--",IF($AE340&gt;$W$4, IF( $AE340&lt;=4,   ROUND(($AG340*4)*($AE340+0.5)*2,2),   0),0))</f>
        <v>0</v>
      </c>
      <c r="AN340" s="732">
        <f t="shared" ref="AN340:AN341" si="1444">IF($Y340="--","--",IF($AE340&gt;$W$4, IF( $AE340&gt;4,   ROUND(($AG340*4)*($AE340+0.5)*2,2),   0),0))</f>
        <v>0</v>
      </c>
      <c r="AO340" s="144" t="s">
        <v>24110</v>
      </c>
      <c r="AP340" s="379" t="s">
        <v>23695</v>
      </c>
      <c r="AQ340" s="453" t="s">
        <v>24111</v>
      </c>
      <c r="AR340" s="416">
        <v>0.4</v>
      </c>
      <c r="AS340" s="504"/>
      <c r="AT340" s="504"/>
      <c r="AU340" s="142">
        <v>35</v>
      </c>
      <c r="AV340" s="416">
        <f t="shared" ref="AV340:AV341" si="1445">IF($Y340="--","--",Y340+0.2)</f>
        <v>1.4</v>
      </c>
      <c r="AW340" s="603" t="s">
        <v>1</v>
      </c>
      <c r="AX340" s="504">
        <f t="shared" ref="AX340:AX341" si="1446">AV340</f>
        <v>1.4</v>
      </c>
      <c r="AY340" s="384">
        <f t="shared" ref="AY340:AY341" si="1447">IF(D340&gt;2,AU340,AU340-AV340)</f>
        <v>33.6</v>
      </c>
      <c r="AZ340" s="384">
        <f t="shared" ref="AZ340:AZ341" si="1448">N340</f>
        <v>0.1</v>
      </c>
      <c r="BA340" s="384">
        <f t="shared" ref="BA340:BA341" si="1449">P340</f>
        <v>1.08</v>
      </c>
      <c r="BB340" s="382">
        <f t="shared" ref="BB340:BB341" si="1450">IF(F340=0,IF(ROUND( AY340 * ( ( (N340*P340) +  ( ((D340+M340*2)/6)*P340 ) ) - ROUND(  ((D340+M340*2)^2)   *   (   ( PI()*96.379 / (4*360) )  -  ( (SIN((96.379/2)*PI()/180)) * (COS((96.379/2)*PI()/180)) / 4 )   ), 4) ),2),   ROUND( AY340 * ( ( (N340*P340) +  ( ((D340+M340*2)/4)*P340 ) ) - ROUND(  ((D340+M340*2)^2)   *   (   ( PI()*120 / (4*360) )  -  ( (SIN((120/2)*PI()/180)) * (COS((120/2)*PI()/180)) / 4 )   ), 4) ),2)),0)</f>
        <v>6.79</v>
      </c>
      <c r="BC340" s="265">
        <f t="shared" ref="BC340:BC341" si="1451">IF(F340&gt;0,ROUND(AY340*N340*P340,2),0)</f>
        <v>0</v>
      </c>
      <c r="BD340" s="265">
        <f t="shared" ref="BD340:BD341" si="1452">SUM(Q340:U340,AH340:AL340)</f>
        <v>49.08</v>
      </c>
      <c r="BE340" s="265">
        <f t="shared" ref="BE340:BE341" si="1453">IF(F340=0, ROUND( ( PI()*( (D340+M340*2)^2 ) / 4  ) * AY340,2),  ROUND( (D340+M340*2)*(F340+M340*2) * AY340,2))</f>
        <v>6.08</v>
      </c>
      <c r="BF340" s="607">
        <f t="shared" ref="BF340:BF341" si="1454">IF(($I340+M340-0.15)&lt;=2,($I340+M340+0.15),IF(($I340+M340)&lt;=3,2.35,($I340+M340+0.2)-0.85))</f>
        <v>1.2839999999999994</v>
      </c>
      <c r="BG340" s="607">
        <f t="shared" ref="BG340:BG341" si="1455">IF(D340&gt;2,   (I340-F340-M340-0.11),IF(($I340+M340)&lt;=2,0,IF(($I340+M340)&gt;3,0.85,(I340+M340+0.2-BF340))))</f>
        <v>0</v>
      </c>
      <c r="BH340" s="607">
        <f t="shared" ref="BH340:BH341" si="1456">IF(D340&gt;2,  ROUND(((1.42+0.4)+(0.91+0.4))*2*BG340,2), ROUND(AV340*AX340*BF340,2))</f>
        <v>2.52</v>
      </c>
      <c r="BI340" s="607">
        <f t="shared" ref="BI340:BI341" si="1457">ROUND(((PI()*0.9^2)/4)*BG340,2)</f>
        <v>0</v>
      </c>
      <c r="BJ340" s="116">
        <f t="shared" ref="BJ340:BJ341" si="1458">ROUND(BD340-BE340-BH340-BI340-BB340-BC340,2)</f>
        <v>33.69</v>
      </c>
      <c r="BK340" s="95"/>
    </row>
    <row r="341" spans="1:63" ht="14.25" x14ac:dyDescent="0.3">
      <c r="A341" s="449" t="s">
        <v>24111</v>
      </c>
      <c r="B341" s="146" t="s">
        <v>23695</v>
      </c>
      <c r="C341" s="450" t="s">
        <v>24112</v>
      </c>
      <c r="D341" s="502">
        <v>0.4</v>
      </c>
      <c r="E341" s="589"/>
      <c r="F341" s="589"/>
      <c r="G341" s="502" t="s">
        <v>23864</v>
      </c>
      <c r="H341" s="451">
        <v>36</v>
      </c>
      <c r="I341" s="452">
        <v>1.1899999999999995</v>
      </c>
      <c r="J341" s="452">
        <v>1.2001999999999988</v>
      </c>
      <c r="K341" s="452">
        <v>0.4</v>
      </c>
      <c r="L341" s="382">
        <f t="shared" si="1417"/>
        <v>1.2</v>
      </c>
      <c r="M341" s="383">
        <f t="shared" si="1418"/>
        <v>0.04</v>
      </c>
      <c r="N341" s="383">
        <f t="shared" si="1419"/>
        <v>0.1</v>
      </c>
      <c r="O341" s="382">
        <f t="shared" si="1420"/>
        <v>1.34</v>
      </c>
      <c r="P341" s="382">
        <f t="shared" si="1421"/>
        <v>1.08</v>
      </c>
      <c r="Q341" s="385">
        <f t="shared" si="1422"/>
        <v>52.1</v>
      </c>
      <c r="R341" s="385">
        <f t="shared" si="1423"/>
        <v>0</v>
      </c>
      <c r="S341" s="385">
        <f t="shared" si="1424"/>
        <v>0</v>
      </c>
      <c r="T341" s="385">
        <f t="shared" si="1425"/>
        <v>0</v>
      </c>
      <c r="U341" s="385">
        <f t="shared" si="1426"/>
        <v>0</v>
      </c>
      <c r="V341" s="384">
        <f t="shared" si="1427"/>
        <v>0</v>
      </c>
      <c r="W341" s="726">
        <f t="shared" si="1428"/>
        <v>0</v>
      </c>
      <c r="X341" s="449" t="str">
        <f t="shared" si="1429"/>
        <v>JC29-9-2</v>
      </c>
      <c r="Y341" s="502">
        <f t="shared" si="1430"/>
        <v>1.2</v>
      </c>
      <c r="Z341" s="590" t="s">
        <v>1</v>
      </c>
      <c r="AA341" s="589">
        <f t="shared" si="1431"/>
        <v>1.2</v>
      </c>
      <c r="AB341" s="591">
        <f t="shared" si="1432"/>
        <v>1.1899999999999995</v>
      </c>
      <c r="AC341" s="592">
        <f t="shared" si="1433"/>
        <v>0.04</v>
      </c>
      <c r="AD341" s="592">
        <f t="shared" si="1434"/>
        <v>0.15</v>
      </c>
      <c r="AE341" s="593">
        <f t="shared" si="1435"/>
        <v>1.38</v>
      </c>
      <c r="AF341" s="593">
        <f t="shared" si="1436"/>
        <v>2.2000000000000002</v>
      </c>
      <c r="AG341" s="594">
        <f t="shared" si="1437"/>
        <v>0.92</v>
      </c>
      <c r="AH341" s="595">
        <f t="shared" si="1438"/>
        <v>2.79</v>
      </c>
      <c r="AI341" s="595">
        <f t="shared" si="1439"/>
        <v>0</v>
      </c>
      <c r="AJ341" s="595">
        <f t="shared" si="1440"/>
        <v>0</v>
      </c>
      <c r="AK341" s="595">
        <f t="shared" si="1441"/>
        <v>0</v>
      </c>
      <c r="AL341" s="595">
        <f t="shared" si="1442"/>
        <v>0</v>
      </c>
      <c r="AM341" s="596">
        <f t="shared" si="1443"/>
        <v>0</v>
      </c>
      <c r="AN341" s="732">
        <f t="shared" si="1444"/>
        <v>0</v>
      </c>
      <c r="AO341" s="449" t="s">
        <v>24111</v>
      </c>
      <c r="AP341" s="146" t="s">
        <v>23695</v>
      </c>
      <c r="AQ341" s="450" t="s">
        <v>24112</v>
      </c>
      <c r="AR341" s="502">
        <v>0.4</v>
      </c>
      <c r="AS341" s="589"/>
      <c r="AT341" s="589"/>
      <c r="AU341" s="451">
        <v>36</v>
      </c>
      <c r="AV341" s="502">
        <f t="shared" si="1445"/>
        <v>1.4</v>
      </c>
      <c r="AW341" s="590" t="s">
        <v>1</v>
      </c>
      <c r="AX341" s="589">
        <f t="shared" si="1446"/>
        <v>1.4</v>
      </c>
      <c r="AY341" s="384">
        <f t="shared" si="1447"/>
        <v>34.6</v>
      </c>
      <c r="AZ341" s="384">
        <f t="shared" si="1448"/>
        <v>0.1</v>
      </c>
      <c r="BA341" s="384">
        <f t="shared" si="1449"/>
        <v>1.08</v>
      </c>
      <c r="BB341" s="382">
        <f t="shared" si="1450"/>
        <v>7</v>
      </c>
      <c r="BC341" s="265">
        <f t="shared" si="1451"/>
        <v>0</v>
      </c>
      <c r="BD341" s="265">
        <f t="shared" si="1452"/>
        <v>54.89</v>
      </c>
      <c r="BE341" s="265">
        <f t="shared" si="1453"/>
        <v>6.26</v>
      </c>
      <c r="BF341" s="385">
        <f t="shared" si="1454"/>
        <v>1.3799999999999994</v>
      </c>
      <c r="BG341" s="385">
        <f t="shared" si="1455"/>
        <v>0</v>
      </c>
      <c r="BH341" s="385">
        <f t="shared" si="1456"/>
        <v>2.7</v>
      </c>
      <c r="BI341" s="385">
        <f t="shared" si="1457"/>
        <v>0</v>
      </c>
      <c r="BJ341" s="116">
        <f t="shared" si="1458"/>
        <v>38.93</v>
      </c>
      <c r="BK341" s="95"/>
    </row>
    <row r="342" spans="1:63" ht="14.25" x14ac:dyDescent="0.3">
      <c r="A342" s="462"/>
      <c r="B342" s="463"/>
      <c r="C342" s="608"/>
      <c r="D342" s="505"/>
      <c r="E342" s="505"/>
      <c r="F342" s="505"/>
      <c r="G342" s="505"/>
      <c r="H342" s="410"/>
      <c r="I342" s="411"/>
      <c r="J342" s="411"/>
      <c r="K342" s="411"/>
      <c r="L342" s="101"/>
      <c r="M342" s="412"/>
      <c r="N342" s="412"/>
      <c r="O342" s="101"/>
      <c r="P342" s="101"/>
      <c r="Q342" s="414"/>
      <c r="R342" s="414"/>
      <c r="S342" s="414"/>
      <c r="T342" s="414"/>
      <c r="U342" s="414"/>
      <c r="V342" s="413"/>
      <c r="W342" s="725"/>
      <c r="X342" s="739"/>
      <c r="Y342" s="505"/>
      <c r="Z342" s="597"/>
      <c r="AA342" s="505"/>
      <c r="AB342" s="598"/>
      <c r="AC342" s="599"/>
      <c r="AD342" s="599"/>
      <c r="AE342" s="600"/>
      <c r="AF342" s="600"/>
      <c r="AG342" s="597"/>
      <c r="AH342" s="601"/>
      <c r="AI342" s="601"/>
      <c r="AJ342" s="601"/>
      <c r="AK342" s="601"/>
      <c r="AL342" s="601"/>
      <c r="AM342" s="602"/>
      <c r="AN342" s="733"/>
      <c r="AO342" s="739"/>
      <c r="AP342" s="463"/>
      <c r="AQ342" s="608"/>
      <c r="AR342" s="505"/>
      <c r="AS342" s="505"/>
      <c r="AT342" s="505"/>
      <c r="AU342" s="410"/>
      <c r="AV342" s="505"/>
      <c r="AW342" s="597"/>
      <c r="AX342" s="505"/>
      <c r="AY342" s="413"/>
      <c r="AZ342" s="413"/>
      <c r="BA342" s="413"/>
      <c r="BB342" s="101"/>
      <c r="BC342" s="101"/>
      <c r="BD342" s="101"/>
      <c r="BE342" s="101"/>
      <c r="BF342" s="414"/>
      <c r="BG342" s="414"/>
      <c r="BH342" s="414"/>
      <c r="BI342" s="414"/>
      <c r="BJ342" s="415"/>
      <c r="BK342" s="95"/>
    </row>
    <row r="343" spans="1:63" s="122" customFormat="1" ht="14.25" x14ac:dyDescent="0.3">
      <c r="A343" s="407" t="s">
        <v>24464</v>
      </c>
      <c r="B343" s="463"/>
      <c r="C343" s="408"/>
      <c r="D343" s="505"/>
      <c r="E343" s="505"/>
      <c r="F343" s="505"/>
      <c r="G343" s="409"/>
      <c r="H343" s="410"/>
      <c r="I343" s="411"/>
      <c r="J343" s="411"/>
      <c r="K343" s="411"/>
      <c r="L343" s="101"/>
      <c r="M343" s="412"/>
      <c r="N343" s="412"/>
      <c r="O343" s="101"/>
      <c r="P343" s="101"/>
      <c r="Q343" s="414"/>
      <c r="R343" s="414"/>
      <c r="S343" s="414"/>
      <c r="T343" s="414"/>
      <c r="U343" s="414"/>
      <c r="V343" s="413"/>
      <c r="W343" s="725"/>
      <c r="X343" s="740" t="str">
        <f>$A343</f>
        <v>Rua República Dominicana</v>
      </c>
      <c r="Y343" s="503"/>
      <c r="Z343" s="503"/>
      <c r="AA343" s="503"/>
      <c r="AB343" s="399"/>
      <c r="AC343" s="399"/>
      <c r="AD343" s="399"/>
      <c r="AE343" s="399"/>
      <c r="AF343" s="404"/>
      <c r="AG343" s="399"/>
      <c r="AH343" s="399"/>
      <c r="AI343" s="399"/>
      <c r="AJ343" s="399"/>
      <c r="AK343" s="399"/>
      <c r="AL343" s="399"/>
      <c r="AM343" s="399"/>
      <c r="AN343" s="401"/>
      <c r="AO343" s="407" t="str">
        <f>$A343</f>
        <v>Rua República Dominicana</v>
      </c>
      <c r="AP343" s="463"/>
      <c r="AQ343" s="408"/>
      <c r="AR343" s="505"/>
      <c r="AS343" s="505"/>
      <c r="AT343" s="505"/>
      <c r="AU343" s="410"/>
      <c r="AV343" s="409"/>
      <c r="AW343" s="409"/>
      <c r="AX343" s="409"/>
      <c r="AY343" s="413"/>
      <c r="AZ343" s="413"/>
      <c r="BA343" s="413"/>
      <c r="BB343" s="101"/>
      <c r="BC343" s="101"/>
      <c r="BD343" s="101"/>
      <c r="BE343" s="101"/>
      <c r="BF343" s="101"/>
      <c r="BG343" s="101"/>
      <c r="BH343" s="101"/>
      <c r="BI343" s="101"/>
      <c r="BJ343" s="415"/>
      <c r="BK343" s="95"/>
    </row>
    <row r="344" spans="1:63" ht="14.25" x14ac:dyDescent="0.3">
      <c r="A344" s="144" t="s">
        <v>24114</v>
      </c>
      <c r="B344" s="379" t="s">
        <v>23695</v>
      </c>
      <c r="C344" s="145" t="s">
        <v>24115</v>
      </c>
      <c r="D344" s="416">
        <v>0.4</v>
      </c>
      <c r="E344" s="504"/>
      <c r="F344" s="504"/>
      <c r="G344" s="416" t="s">
        <v>23864</v>
      </c>
      <c r="H344" s="142">
        <v>35</v>
      </c>
      <c r="I344" s="143">
        <v>1.0760000000000005</v>
      </c>
      <c r="J344" s="143">
        <v>1.0760000000000005</v>
      </c>
      <c r="K344" s="452">
        <v>7.5999999999999998E-2</v>
      </c>
      <c r="L344" s="382">
        <f t="shared" ref="L344:L346" si="1459">ROUND((I344+J344)/2,2)</f>
        <v>1.08</v>
      </c>
      <c r="M344" s="383">
        <f t="shared" ref="M344:M346" si="1460">IF(F344=0,ROUND($D344*10%,2),IF(D344&gt;2.8,0.18,0.15))</f>
        <v>0.04</v>
      </c>
      <c r="N344" s="383">
        <f t="shared" ref="N344:N346" si="1461">IF(F344=0,IF(   ROUND($D344/4,2),   IF(ROUND(($D344*1.2)/6,2)&lt;0.1,0.1,ROUND(($D344*1.2)/6,2))),0.5)</f>
        <v>0.1</v>
      </c>
      <c r="O344" s="382">
        <f t="shared" ref="O344:O346" si="1462">L344+M344+N344</f>
        <v>1.2200000000000002</v>
      </c>
      <c r="P344" s="382">
        <f t="shared" ref="P344:P346" si="1463">IF(O344&lt;2,(D344+M344*2)+0.6,(D344+M344*2)+0.6+ROUNDUP(O344-2,0)*0.1)</f>
        <v>1.08</v>
      </c>
      <c r="Q344" s="385">
        <f t="shared" ref="Q344:Q346" si="1464">IF($O344&lt;=$W$4,ROUND(IF($O344&lt;1.5,$O344*$H344*$P344,1.5*$H344*$P344),2),0)</f>
        <v>46.12</v>
      </c>
      <c r="R344" s="385">
        <f t="shared" ref="R344:R346" si="1465">IF($O344&gt;$W$4,ROUND(IF($O344&lt;1.5,$O344*$H344*$P344,1.5*$H344*$P344),2),0)</f>
        <v>0</v>
      </c>
      <c r="S344" s="385">
        <f t="shared" ref="S344:S346" si="1466">IF($O344&gt;$W$4,ROUND(IF($O344&lt;1.5,0,IF($O344&gt;3,1.5*$H344*$P344,($O344-1.5)*$H344*$P344)),2),0)</f>
        <v>0</v>
      </c>
      <c r="T344" s="385">
        <f t="shared" ref="T344:T346" si="1467">IF($O344&gt;$W$4,ROUND(IF($O344&lt;3,0,IF($O344&gt;4.5,1.5*$H344*$P344,($O344-3)*$H344*$P344)),2),0)</f>
        <v>0</v>
      </c>
      <c r="U344" s="385">
        <f t="shared" ref="U344:U346" si="1468">IF($O344&gt;$W$4,ROUND(IF($O344&lt;4.5,0,IF($O344&gt;6,($O344-4.5)*$H344*$P344,($O344-4.5)*$H344*$P344)),2),0)</f>
        <v>0</v>
      </c>
      <c r="V344" s="384">
        <f t="shared" ref="V344:V346" si="1469">IF($O344&gt;$W$4, IF( $O344&lt;=4,   ROUND($H344*($O344+0.5)*2,2),   0),0)</f>
        <v>0</v>
      </c>
      <c r="W344" s="726">
        <f t="shared" ref="W344:W346" si="1470">IF($O344&gt;$W$4, IF( $O344&gt;4,   ROUND($H344*($O344+0.5)*2,2),   0),0)</f>
        <v>0</v>
      </c>
      <c r="X344" s="144" t="str">
        <f t="shared" ref="X344:X346" si="1471">A344</f>
        <v>JC29-11-1</v>
      </c>
      <c r="Y344" s="416">
        <f t="shared" ref="Y344:Y346" si="1472">IF($D344=0.4,1.2,IF($D344=0.6,1.2,IF($D344=0.8,1.3,IF($D344=1,1.5,IF($D344=1.2,1.7,IF($D344&lt;=2,2,"--"))))))</f>
        <v>1.2</v>
      </c>
      <c r="Z344" s="603" t="s">
        <v>1</v>
      </c>
      <c r="AA344" s="504">
        <f t="shared" ref="AA344:AA346" si="1473">Y344</f>
        <v>1.2</v>
      </c>
      <c r="AB344" s="591">
        <f t="shared" ref="AB344:AB346" si="1474">IF($Y344="--","--",I344)</f>
        <v>1.0760000000000005</v>
      </c>
      <c r="AC344" s="592">
        <f t="shared" ref="AC344:AC346" si="1475">IF($Y344="--","--",IF(D344&gt;1.5,0.15,ROUND($D344*10%,2)))</f>
        <v>0.04</v>
      </c>
      <c r="AD344" s="592">
        <f t="shared" ref="AD344:AD346" si="1476">IF($Y344="--","--",0.15)</f>
        <v>0.15</v>
      </c>
      <c r="AE344" s="593">
        <f t="shared" ref="AE344:AE346" si="1477">IF($Y344="--","--",ROUND(AB344+AC344+AD344,2))</f>
        <v>1.27</v>
      </c>
      <c r="AF344" s="604">
        <f t="shared" ref="AF344:AF346" si="1478">IF($Y344="--","--",IF($AB344&lt;=2,$Y344+1,($Y344+1)+ROUNDUP($AB344-2,0)*0.1))</f>
        <v>2.2000000000000002</v>
      </c>
      <c r="AG344" s="605">
        <f t="shared" ref="AG344:AG346" si="1479">IF($D344=0.4,0.92,IF($D344=0.6,0.68,IF($D344=0.8,0.74,IF($D344=1,0.7,IF($D344=1.2,0.66,IF($D344=1.5,0.6,IF($D344&lt;=2,(2.4-(D344+0.3)),"--")))))))</f>
        <v>0.92</v>
      </c>
      <c r="AH344" s="595">
        <f t="shared" ref="AH344:AH346" si="1480">IF($Y344="--","--",IF($AE344&lt;=$W$4,ROUND(IF($AE344&lt;1.5,$AE344*$AF344*$AG344,1.5*$AF344*$AG344),2),0))</f>
        <v>2.57</v>
      </c>
      <c r="AI344" s="595">
        <f t="shared" ref="AI344:AI346" si="1481">IF($Y344="--","--",IF($AE344&gt;$W$4,ROUND(IF($AE344&lt;1.5,$AE344*$AF344*$AG344,1.5*$AF344*$AG344),2),0))</f>
        <v>0</v>
      </c>
      <c r="AJ344" s="595">
        <f t="shared" ref="AJ344:AJ346" si="1482">IF($Y344="--","--",IF($AE344&gt;$W$4,ROUND(IF($AE344&lt;1.5,0,IF($AE344&gt;3,1.5*$AF344*$AG344,($AE344-1.5)*$AF344*$AG344)),2),0))</f>
        <v>0</v>
      </c>
      <c r="AK344" s="595">
        <f t="shared" ref="AK344:AK346" si="1483">IF($Y344="--","--",IF($AE344&gt;$W$4,ROUND(IF($AE344&lt;3,0,IF($AE344&gt;4.5,1.5*$AF344*$AG344,($AE344-3)*$AF344*$AG344)),2),0))</f>
        <v>0</v>
      </c>
      <c r="AL344" s="595">
        <f t="shared" ref="AL344:AL346" si="1484">IF($Y344="--","--",IF($AE344&gt;$W$4,ROUND(IF($AE344&lt;4.5,0,IF($AE344&gt;6,($AE344-4.5)*$AF344*$AG344,($AE344-4.5)*$AF344*$AG344)),2),0))</f>
        <v>0</v>
      </c>
      <c r="AM344" s="596">
        <f t="shared" ref="AM344:AM346" si="1485">IF($Y344="--","--",IF($AE344&gt;$W$4, IF( $AE344&lt;=4,   ROUND(($AG344*4)*($AE344+0.5)*2,2),   0),0))</f>
        <v>0</v>
      </c>
      <c r="AN344" s="732">
        <f t="shared" ref="AN344:AN346" si="1486">IF($Y344="--","--",IF($AE344&gt;$W$4, IF( $AE344&gt;4,   ROUND(($AG344*4)*($AE344+0.5)*2,2),   0),0))</f>
        <v>0</v>
      </c>
      <c r="AO344" s="144" t="s">
        <v>24114</v>
      </c>
      <c r="AP344" s="379" t="s">
        <v>23695</v>
      </c>
      <c r="AQ344" s="453" t="s">
        <v>24115</v>
      </c>
      <c r="AR344" s="416">
        <v>0.4</v>
      </c>
      <c r="AS344" s="504"/>
      <c r="AT344" s="504"/>
      <c r="AU344" s="142">
        <v>35</v>
      </c>
      <c r="AV344" s="416">
        <f t="shared" ref="AV344:AV346" si="1487">IF($Y344="--","--",Y344+0.2)</f>
        <v>1.4</v>
      </c>
      <c r="AW344" s="603" t="s">
        <v>1</v>
      </c>
      <c r="AX344" s="504">
        <f t="shared" ref="AX344:AX346" si="1488">AV344</f>
        <v>1.4</v>
      </c>
      <c r="AY344" s="384">
        <f t="shared" ref="AY344:AY346" si="1489">IF(D344&gt;2,AU344,AU344-AV344)</f>
        <v>33.6</v>
      </c>
      <c r="AZ344" s="384">
        <f t="shared" ref="AZ344:AZ346" si="1490">N344</f>
        <v>0.1</v>
      </c>
      <c r="BA344" s="384">
        <f t="shared" ref="BA344:BA346" si="1491">P344</f>
        <v>1.08</v>
      </c>
      <c r="BB344" s="382">
        <f t="shared" ref="BB344:BB346" si="1492">IF(F344=0,IF(ROUND( AY344 * ( ( (N344*P344) +  ( ((D344+M344*2)/6)*P344 ) ) - ROUND(  ((D344+M344*2)^2)   *   (   ( PI()*96.379 / (4*360) )  -  ( (SIN((96.379/2)*PI()/180)) * (COS((96.379/2)*PI()/180)) / 4 )   ), 4) ),2),   ROUND( AY344 * ( ( (N344*P344) +  ( ((D344+M344*2)/4)*P344 ) ) - ROUND(  ((D344+M344*2)^2)   *   (   ( PI()*120 / (4*360) )  -  ( (SIN((120/2)*PI()/180)) * (COS((120/2)*PI()/180)) / 4 )   ), 4) ),2)),0)</f>
        <v>6.79</v>
      </c>
      <c r="BC344" s="265">
        <f t="shared" ref="BC344:BC346" si="1493">IF(F344&gt;0,ROUND(AY344*N344*P344,2),0)</f>
        <v>0</v>
      </c>
      <c r="BD344" s="265">
        <f t="shared" ref="BD344:BD346" si="1494">SUM(Q344:U344,AH344:AL344)</f>
        <v>48.69</v>
      </c>
      <c r="BE344" s="265">
        <f t="shared" ref="BE344:BE346" si="1495">IF(F344=0, ROUND( ( PI()*( (D344+M344*2)^2 ) / 4  ) * AY344,2),  ROUND( (D344+M344*2)*(F344+M344*2) * AY344,2))</f>
        <v>6.08</v>
      </c>
      <c r="BF344" s="607">
        <f t="shared" ref="BF344:BF346" si="1496">IF(($I344+M344-0.15)&lt;=2,($I344+M344+0.15),IF(($I344+M344)&lt;=3,2.35,($I344+M344+0.2)-0.85))</f>
        <v>1.2660000000000005</v>
      </c>
      <c r="BG344" s="607">
        <f t="shared" ref="BG344:BG346" si="1497">IF(D344&gt;2,   (I344-F344-M344-0.11),IF(($I344+M344)&lt;=2,0,IF(($I344+M344)&gt;3,0.85,(I344+M344+0.2-BF344))))</f>
        <v>0</v>
      </c>
      <c r="BH344" s="607">
        <f t="shared" ref="BH344:BH346" si="1498">IF(D344&gt;2,  ROUND(((1.42+0.4)+(0.91+0.4))*2*BG344,2), ROUND(AV344*AX344*BF344,2))</f>
        <v>2.48</v>
      </c>
      <c r="BI344" s="607">
        <f t="shared" ref="BI344:BI346" si="1499">ROUND(((PI()*0.9^2)/4)*BG344,2)</f>
        <v>0</v>
      </c>
      <c r="BJ344" s="116">
        <f t="shared" ref="BJ344:BJ346" si="1500">ROUND(BD344-BE344-BH344-BI344-BB344-BC344,2)</f>
        <v>33.340000000000003</v>
      </c>
      <c r="BK344" s="95"/>
    </row>
    <row r="345" spans="1:63" ht="14.25" x14ac:dyDescent="0.3">
      <c r="A345" s="144" t="s">
        <v>24115</v>
      </c>
      <c r="B345" s="379" t="s">
        <v>23695</v>
      </c>
      <c r="C345" s="145" t="s">
        <v>24116</v>
      </c>
      <c r="D345" s="416">
        <v>0.4</v>
      </c>
      <c r="E345" s="504"/>
      <c r="F345" s="504"/>
      <c r="G345" s="416" t="s">
        <v>23864</v>
      </c>
      <c r="H345" s="142">
        <v>32</v>
      </c>
      <c r="I345" s="143">
        <v>1.152000000000001</v>
      </c>
      <c r="J345" s="143">
        <v>1.0766000000000009</v>
      </c>
      <c r="K345" s="452">
        <v>0</v>
      </c>
      <c r="L345" s="382">
        <f t="shared" si="1459"/>
        <v>1.1100000000000001</v>
      </c>
      <c r="M345" s="383">
        <f t="shared" si="1460"/>
        <v>0.04</v>
      </c>
      <c r="N345" s="383">
        <f t="shared" si="1461"/>
        <v>0.1</v>
      </c>
      <c r="O345" s="382">
        <f t="shared" si="1462"/>
        <v>1.2500000000000002</v>
      </c>
      <c r="P345" s="382">
        <f t="shared" si="1463"/>
        <v>1.08</v>
      </c>
      <c r="Q345" s="385">
        <f t="shared" si="1464"/>
        <v>43.2</v>
      </c>
      <c r="R345" s="385">
        <f t="shared" si="1465"/>
        <v>0</v>
      </c>
      <c r="S345" s="385">
        <f t="shared" si="1466"/>
        <v>0</v>
      </c>
      <c r="T345" s="385">
        <f t="shared" si="1467"/>
        <v>0</v>
      </c>
      <c r="U345" s="385">
        <f t="shared" si="1468"/>
        <v>0</v>
      </c>
      <c r="V345" s="384">
        <f t="shared" si="1469"/>
        <v>0</v>
      </c>
      <c r="W345" s="726">
        <f t="shared" si="1470"/>
        <v>0</v>
      </c>
      <c r="X345" s="144" t="str">
        <f t="shared" si="1471"/>
        <v>JC29-11-2</v>
      </c>
      <c r="Y345" s="416">
        <f t="shared" si="1472"/>
        <v>1.2</v>
      </c>
      <c r="Z345" s="603" t="s">
        <v>1</v>
      </c>
      <c r="AA345" s="504">
        <f t="shared" si="1473"/>
        <v>1.2</v>
      </c>
      <c r="AB345" s="591">
        <f t="shared" si="1474"/>
        <v>1.152000000000001</v>
      </c>
      <c r="AC345" s="592">
        <f t="shared" si="1475"/>
        <v>0.04</v>
      </c>
      <c r="AD345" s="592">
        <f t="shared" si="1476"/>
        <v>0.15</v>
      </c>
      <c r="AE345" s="593">
        <f t="shared" si="1477"/>
        <v>1.34</v>
      </c>
      <c r="AF345" s="604">
        <f t="shared" si="1478"/>
        <v>2.2000000000000002</v>
      </c>
      <c r="AG345" s="605">
        <f t="shared" si="1479"/>
        <v>0.92</v>
      </c>
      <c r="AH345" s="595">
        <f t="shared" si="1480"/>
        <v>2.71</v>
      </c>
      <c r="AI345" s="595">
        <f t="shared" si="1481"/>
        <v>0</v>
      </c>
      <c r="AJ345" s="595">
        <f t="shared" si="1482"/>
        <v>0</v>
      </c>
      <c r="AK345" s="595">
        <f t="shared" si="1483"/>
        <v>0</v>
      </c>
      <c r="AL345" s="595">
        <f t="shared" si="1484"/>
        <v>0</v>
      </c>
      <c r="AM345" s="596">
        <f t="shared" si="1485"/>
        <v>0</v>
      </c>
      <c r="AN345" s="732">
        <f t="shared" si="1486"/>
        <v>0</v>
      </c>
      <c r="AO345" s="144" t="s">
        <v>24115</v>
      </c>
      <c r="AP345" s="379" t="s">
        <v>23695</v>
      </c>
      <c r="AQ345" s="453" t="s">
        <v>24116</v>
      </c>
      <c r="AR345" s="416">
        <v>0.4</v>
      </c>
      <c r="AS345" s="504"/>
      <c r="AT345" s="504"/>
      <c r="AU345" s="142">
        <v>32</v>
      </c>
      <c r="AV345" s="416">
        <f t="shared" si="1487"/>
        <v>1.4</v>
      </c>
      <c r="AW345" s="603" t="s">
        <v>1</v>
      </c>
      <c r="AX345" s="504">
        <f t="shared" si="1488"/>
        <v>1.4</v>
      </c>
      <c r="AY345" s="384">
        <f t="shared" si="1489"/>
        <v>30.6</v>
      </c>
      <c r="AZ345" s="384">
        <f t="shared" si="1490"/>
        <v>0.1</v>
      </c>
      <c r="BA345" s="384">
        <f t="shared" si="1491"/>
        <v>1.08</v>
      </c>
      <c r="BB345" s="382">
        <f t="shared" si="1492"/>
        <v>6.19</v>
      </c>
      <c r="BC345" s="265">
        <f t="shared" si="1493"/>
        <v>0</v>
      </c>
      <c r="BD345" s="265">
        <f t="shared" si="1494"/>
        <v>45.910000000000004</v>
      </c>
      <c r="BE345" s="265">
        <f t="shared" si="1495"/>
        <v>5.54</v>
      </c>
      <c r="BF345" s="607">
        <f t="shared" si="1496"/>
        <v>1.342000000000001</v>
      </c>
      <c r="BG345" s="607">
        <f t="shared" si="1497"/>
        <v>0</v>
      </c>
      <c r="BH345" s="607">
        <f t="shared" si="1498"/>
        <v>2.63</v>
      </c>
      <c r="BI345" s="607">
        <f t="shared" si="1499"/>
        <v>0</v>
      </c>
      <c r="BJ345" s="116">
        <f t="shared" si="1500"/>
        <v>31.55</v>
      </c>
      <c r="BK345" s="95"/>
    </row>
    <row r="346" spans="1:63" ht="14.25" x14ac:dyDescent="0.3">
      <c r="A346" s="449" t="s">
        <v>24116</v>
      </c>
      <c r="B346" s="146" t="s">
        <v>23695</v>
      </c>
      <c r="C346" s="450" t="s">
        <v>24117</v>
      </c>
      <c r="D346" s="502">
        <v>0.4</v>
      </c>
      <c r="E346" s="589"/>
      <c r="F346" s="589"/>
      <c r="G346" s="502" t="s">
        <v>23864</v>
      </c>
      <c r="H346" s="451">
        <v>24</v>
      </c>
      <c r="I346" s="452">
        <v>1.0766000000000009</v>
      </c>
      <c r="J346" s="452">
        <v>1.3041</v>
      </c>
      <c r="K346" s="452">
        <v>0.4</v>
      </c>
      <c r="L346" s="382">
        <f t="shared" si="1459"/>
        <v>1.19</v>
      </c>
      <c r="M346" s="383">
        <f t="shared" si="1460"/>
        <v>0.04</v>
      </c>
      <c r="N346" s="383">
        <f t="shared" si="1461"/>
        <v>0.1</v>
      </c>
      <c r="O346" s="382">
        <f t="shared" si="1462"/>
        <v>1.33</v>
      </c>
      <c r="P346" s="382">
        <f t="shared" si="1463"/>
        <v>1.08</v>
      </c>
      <c r="Q346" s="385">
        <f t="shared" si="1464"/>
        <v>34.47</v>
      </c>
      <c r="R346" s="385">
        <f t="shared" si="1465"/>
        <v>0</v>
      </c>
      <c r="S346" s="385">
        <f t="shared" si="1466"/>
        <v>0</v>
      </c>
      <c r="T346" s="385">
        <f t="shared" si="1467"/>
        <v>0</v>
      </c>
      <c r="U346" s="385">
        <f t="shared" si="1468"/>
        <v>0</v>
      </c>
      <c r="V346" s="384">
        <f t="shared" si="1469"/>
        <v>0</v>
      </c>
      <c r="W346" s="726">
        <f t="shared" si="1470"/>
        <v>0</v>
      </c>
      <c r="X346" s="449" t="str">
        <f t="shared" si="1471"/>
        <v>JC29-11-3</v>
      </c>
      <c r="Y346" s="502">
        <f t="shared" si="1472"/>
        <v>1.2</v>
      </c>
      <c r="Z346" s="590" t="s">
        <v>1</v>
      </c>
      <c r="AA346" s="589">
        <f t="shared" si="1473"/>
        <v>1.2</v>
      </c>
      <c r="AB346" s="591">
        <f t="shared" si="1474"/>
        <v>1.0766000000000009</v>
      </c>
      <c r="AC346" s="592">
        <f t="shared" si="1475"/>
        <v>0.04</v>
      </c>
      <c r="AD346" s="592">
        <f t="shared" si="1476"/>
        <v>0.15</v>
      </c>
      <c r="AE346" s="593">
        <f t="shared" si="1477"/>
        <v>1.27</v>
      </c>
      <c r="AF346" s="593">
        <f t="shared" si="1478"/>
        <v>2.2000000000000002</v>
      </c>
      <c r="AG346" s="594">
        <f t="shared" si="1479"/>
        <v>0.92</v>
      </c>
      <c r="AH346" s="595">
        <f t="shared" si="1480"/>
        <v>2.57</v>
      </c>
      <c r="AI346" s="595">
        <f t="shared" si="1481"/>
        <v>0</v>
      </c>
      <c r="AJ346" s="595">
        <f t="shared" si="1482"/>
        <v>0</v>
      </c>
      <c r="AK346" s="595">
        <f t="shared" si="1483"/>
        <v>0</v>
      </c>
      <c r="AL346" s="595">
        <f t="shared" si="1484"/>
        <v>0</v>
      </c>
      <c r="AM346" s="596">
        <f t="shared" si="1485"/>
        <v>0</v>
      </c>
      <c r="AN346" s="732">
        <f t="shared" si="1486"/>
        <v>0</v>
      </c>
      <c r="AO346" s="449" t="s">
        <v>24116</v>
      </c>
      <c r="AP346" s="146" t="s">
        <v>23695</v>
      </c>
      <c r="AQ346" s="450" t="s">
        <v>24117</v>
      </c>
      <c r="AR346" s="502">
        <v>0.4</v>
      </c>
      <c r="AS346" s="589"/>
      <c r="AT346" s="589"/>
      <c r="AU346" s="451">
        <v>24</v>
      </c>
      <c r="AV346" s="502">
        <f t="shared" si="1487"/>
        <v>1.4</v>
      </c>
      <c r="AW346" s="590" t="s">
        <v>1</v>
      </c>
      <c r="AX346" s="589">
        <f t="shared" si="1488"/>
        <v>1.4</v>
      </c>
      <c r="AY346" s="384">
        <f t="shared" si="1489"/>
        <v>22.6</v>
      </c>
      <c r="AZ346" s="384">
        <f t="shared" si="1490"/>
        <v>0.1</v>
      </c>
      <c r="BA346" s="384">
        <f t="shared" si="1491"/>
        <v>1.08</v>
      </c>
      <c r="BB346" s="382">
        <f t="shared" si="1492"/>
        <v>4.57</v>
      </c>
      <c r="BC346" s="265">
        <f t="shared" si="1493"/>
        <v>0</v>
      </c>
      <c r="BD346" s="265">
        <f t="shared" si="1494"/>
        <v>37.04</v>
      </c>
      <c r="BE346" s="265">
        <f t="shared" si="1495"/>
        <v>4.09</v>
      </c>
      <c r="BF346" s="385">
        <f t="shared" si="1496"/>
        <v>1.2666000000000008</v>
      </c>
      <c r="BG346" s="385">
        <f t="shared" si="1497"/>
        <v>0</v>
      </c>
      <c r="BH346" s="385">
        <f t="shared" si="1498"/>
        <v>2.48</v>
      </c>
      <c r="BI346" s="385">
        <f t="shared" si="1499"/>
        <v>0</v>
      </c>
      <c r="BJ346" s="116">
        <f t="shared" si="1500"/>
        <v>25.9</v>
      </c>
      <c r="BK346" s="95"/>
    </row>
    <row r="347" spans="1:63" ht="14.25" x14ac:dyDescent="0.3">
      <c r="A347" s="462"/>
      <c r="B347" s="463"/>
      <c r="C347" s="608"/>
      <c r="D347" s="505"/>
      <c r="E347" s="505"/>
      <c r="F347" s="505"/>
      <c r="G347" s="505"/>
      <c r="H347" s="410"/>
      <c r="I347" s="411"/>
      <c r="J347" s="411"/>
      <c r="K347" s="411"/>
      <c r="L347" s="101"/>
      <c r="M347" s="412"/>
      <c r="N347" s="412"/>
      <c r="O347" s="101"/>
      <c r="P347" s="101"/>
      <c r="Q347" s="414"/>
      <c r="R347" s="414"/>
      <c r="S347" s="414"/>
      <c r="T347" s="414"/>
      <c r="U347" s="414"/>
      <c r="V347" s="413"/>
      <c r="W347" s="725"/>
      <c r="X347" s="739"/>
      <c r="Y347" s="505"/>
      <c r="Z347" s="597"/>
      <c r="AA347" s="505"/>
      <c r="AB347" s="598"/>
      <c r="AC347" s="599"/>
      <c r="AD347" s="599"/>
      <c r="AE347" s="600"/>
      <c r="AF347" s="600"/>
      <c r="AG347" s="597"/>
      <c r="AH347" s="601"/>
      <c r="AI347" s="601"/>
      <c r="AJ347" s="601"/>
      <c r="AK347" s="601"/>
      <c r="AL347" s="601"/>
      <c r="AM347" s="602"/>
      <c r="AN347" s="733"/>
      <c r="AO347" s="739"/>
      <c r="AP347" s="463"/>
      <c r="AQ347" s="608"/>
      <c r="AR347" s="505"/>
      <c r="AS347" s="505"/>
      <c r="AT347" s="505"/>
      <c r="AU347" s="410"/>
      <c r="AV347" s="505"/>
      <c r="AW347" s="597"/>
      <c r="AX347" s="505"/>
      <c r="AY347" s="413"/>
      <c r="AZ347" s="413"/>
      <c r="BA347" s="413"/>
      <c r="BB347" s="101"/>
      <c r="BC347" s="101"/>
      <c r="BD347" s="101"/>
      <c r="BE347" s="101"/>
      <c r="BF347" s="414"/>
      <c r="BG347" s="414"/>
      <c r="BH347" s="414"/>
      <c r="BI347" s="414"/>
      <c r="BJ347" s="415"/>
      <c r="BK347" s="95"/>
    </row>
    <row r="348" spans="1:63" s="122" customFormat="1" ht="14.25" x14ac:dyDescent="0.3">
      <c r="A348" s="407" t="s">
        <v>24464</v>
      </c>
      <c r="B348" s="463"/>
      <c r="C348" s="408"/>
      <c r="D348" s="505"/>
      <c r="E348" s="505"/>
      <c r="F348" s="505"/>
      <c r="G348" s="409"/>
      <c r="H348" s="410"/>
      <c r="I348" s="411"/>
      <c r="J348" s="411"/>
      <c r="K348" s="411"/>
      <c r="L348" s="101"/>
      <c r="M348" s="412"/>
      <c r="N348" s="412"/>
      <c r="O348" s="101"/>
      <c r="P348" s="101"/>
      <c r="Q348" s="414"/>
      <c r="R348" s="414"/>
      <c r="S348" s="414"/>
      <c r="T348" s="414"/>
      <c r="U348" s="414"/>
      <c r="V348" s="413"/>
      <c r="W348" s="725"/>
      <c r="X348" s="740" t="str">
        <f>$A348</f>
        <v>Rua República Dominicana</v>
      </c>
      <c r="Y348" s="503"/>
      <c r="Z348" s="503"/>
      <c r="AA348" s="503"/>
      <c r="AB348" s="399"/>
      <c r="AC348" s="399"/>
      <c r="AD348" s="399"/>
      <c r="AE348" s="399"/>
      <c r="AF348" s="404"/>
      <c r="AG348" s="399"/>
      <c r="AH348" s="399"/>
      <c r="AI348" s="399"/>
      <c r="AJ348" s="399"/>
      <c r="AK348" s="399"/>
      <c r="AL348" s="399"/>
      <c r="AM348" s="399"/>
      <c r="AN348" s="401"/>
      <c r="AO348" s="407" t="str">
        <f>$A348</f>
        <v>Rua República Dominicana</v>
      </c>
      <c r="AP348" s="463"/>
      <c r="AQ348" s="408"/>
      <c r="AR348" s="505"/>
      <c r="AS348" s="505"/>
      <c r="AT348" s="505"/>
      <c r="AU348" s="410"/>
      <c r="AV348" s="409"/>
      <c r="AW348" s="409"/>
      <c r="AX348" s="409"/>
      <c r="AY348" s="413"/>
      <c r="AZ348" s="413"/>
      <c r="BA348" s="413"/>
      <c r="BB348" s="101"/>
      <c r="BC348" s="101"/>
      <c r="BD348" s="101"/>
      <c r="BE348" s="101"/>
      <c r="BF348" s="101"/>
      <c r="BG348" s="101"/>
      <c r="BH348" s="101"/>
      <c r="BI348" s="101"/>
      <c r="BJ348" s="415"/>
      <c r="BK348" s="95"/>
    </row>
    <row r="349" spans="1:63" ht="14.25" x14ac:dyDescent="0.3">
      <c r="A349" s="449" t="s">
        <v>24118</v>
      </c>
      <c r="B349" s="146" t="s">
        <v>23695</v>
      </c>
      <c r="C349" s="450" t="s">
        <v>24117</v>
      </c>
      <c r="D349" s="502">
        <v>0.4</v>
      </c>
      <c r="E349" s="589"/>
      <c r="F349" s="589"/>
      <c r="G349" s="502" t="s">
        <v>23865</v>
      </c>
      <c r="H349" s="451">
        <v>33</v>
      </c>
      <c r="I349" s="452">
        <v>0.91799999999999926</v>
      </c>
      <c r="J349" s="452">
        <v>1.3034999999999997</v>
      </c>
      <c r="K349" s="452">
        <v>0.4</v>
      </c>
      <c r="L349" s="382">
        <f t="shared" ref="L349" si="1501">ROUND((I349+J349)/2,2)</f>
        <v>1.1100000000000001</v>
      </c>
      <c r="M349" s="383">
        <f t="shared" ref="M349" si="1502">IF(F349=0,ROUND($D349*10%,2),IF(D349&gt;2.8,0.18,0.15))</f>
        <v>0.04</v>
      </c>
      <c r="N349" s="383">
        <f t="shared" ref="N349" si="1503">IF(F349=0,IF(   ROUND($D349/4,2),   IF(ROUND(($D349*1.2)/6,2)&lt;0.1,0.1,ROUND(($D349*1.2)/6,2))),0.5)</f>
        <v>0.1</v>
      </c>
      <c r="O349" s="382">
        <f t="shared" ref="O349" si="1504">L349+M349+N349</f>
        <v>1.2500000000000002</v>
      </c>
      <c r="P349" s="382">
        <f t="shared" ref="P349" si="1505">IF(O349&lt;2,(D349+M349*2)+0.6,(D349+M349*2)+0.6+ROUNDUP(O349-2,0)*0.1)</f>
        <v>1.08</v>
      </c>
      <c r="Q349" s="385">
        <f t="shared" ref="Q349" si="1506">IF($O349&lt;=$W$4,ROUND(IF($O349&lt;1.5,$O349*$H349*$P349,1.5*$H349*$P349),2),0)</f>
        <v>44.55</v>
      </c>
      <c r="R349" s="385">
        <f t="shared" ref="R349" si="1507">IF($O349&gt;$W$4,ROUND(IF($O349&lt;1.5,$O349*$H349*$P349,1.5*$H349*$P349),2),0)</f>
        <v>0</v>
      </c>
      <c r="S349" s="385">
        <f t="shared" ref="S349" si="1508">IF($O349&gt;$W$4,ROUND(IF($O349&lt;1.5,0,IF($O349&gt;3,1.5*$H349*$P349,($O349-1.5)*$H349*$P349)),2),0)</f>
        <v>0</v>
      </c>
      <c r="T349" s="385">
        <f t="shared" ref="T349" si="1509">IF($O349&gt;$W$4,ROUND(IF($O349&lt;3,0,IF($O349&gt;4.5,1.5*$H349*$P349,($O349-3)*$H349*$P349)),2),0)</f>
        <v>0</v>
      </c>
      <c r="U349" s="385">
        <f t="shared" ref="U349" si="1510">IF($O349&gt;$W$4,ROUND(IF($O349&lt;4.5,0,IF($O349&gt;6,($O349-4.5)*$H349*$P349,($O349-4.5)*$H349*$P349)),2),0)</f>
        <v>0</v>
      </c>
      <c r="V349" s="384">
        <f t="shared" ref="V349" si="1511">IF($O349&gt;$W$4, IF( $O349&lt;=4,   ROUND($H349*($O349+0.5)*2,2),   0),0)</f>
        <v>0</v>
      </c>
      <c r="W349" s="726">
        <f t="shared" ref="W349" si="1512">IF($O349&gt;$W$4, IF( $O349&gt;4,   ROUND($H349*($O349+0.5)*2,2),   0),0)</f>
        <v>0</v>
      </c>
      <c r="X349" s="449" t="str">
        <f t="shared" ref="X349" si="1513">A349</f>
        <v>JC29-11-A</v>
      </c>
      <c r="Y349" s="502">
        <f t="shared" ref="Y349" si="1514">IF($D349=0.4,1.2,IF($D349=0.6,1.2,IF($D349=0.8,1.3,IF($D349=1,1.5,IF($D349=1.2,1.7,IF($D349&lt;=2,2,"--"))))))</f>
        <v>1.2</v>
      </c>
      <c r="Z349" s="590" t="s">
        <v>1</v>
      </c>
      <c r="AA349" s="589">
        <f t="shared" ref="AA349" si="1515">Y349</f>
        <v>1.2</v>
      </c>
      <c r="AB349" s="591">
        <f t="shared" ref="AB349" si="1516">IF($Y349="--","--",I349)</f>
        <v>0.91799999999999926</v>
      </c>
      <c r="AC349" s="592">
        <f t="shared" ref="AC349" si="1517">IF($Y349="--","--",IF(D349&gt;1.5,0.15,ROUND($D349*10%,2)))</f>
        <v>0.04</v>
      </c>
      <c r="AD349" s="592">
        <f t="shared" ref="AD349" si="1518">IF($Y349="--","--",0.15)</f>
        <v>0.15</v>
      </c>
      <c r="AE349" s="593">
        <f t="shared" ref="AE349" si="1519">IF($Y349="--","--",ROUND(AB349+AC349+AD349,2))</f>
        <v>1.1100000000000001</v>
      </c>
      <c r="AF349" s="593">
        <f t="shared" ref="AF349" si="1520">IF($Y349="--","--",IF($AB349&lt;=2,$Y349+1,($Y349+1)+ROUNDUP($AB349-2,0)*0.1))</f>
        <v>2.2000000000000002</v>
      </c>
      <c r="AG349" s="594">
        <f t="shared" ref="AG349" si="1521">IF($D349=0.4,0.92,IF($D349=0.6,0.68,IF($D349=0.8,0.74,IF($D349=1,0.7,IF($D349=1.2,0.66,IF($D349=1.5,0.6,IF($D349&lt;=2,(2.4-(D349+0.3)),"--")))))))</f>
        <v>0.92</v>
      </c>
      <c r="AH349" s="595">
        <f t="shared" ref="AH349" si="1522">IF($Y349="--","--",IF($AE349&lt;=$W$4,ROUND(IF($AE349&lt;1.5,$AE349*$AF349*$AG349,1.5*$AF349*$AG349),2),0))</f>
        <v>2.25</v>
      </c>
      <c r="AI349" s="595">
        <f t="shared" ref="AI349" si="1523">IF($Y349="--","--",IF($AE349&gt;$W$4,ROUND(IF($AE349&lt;1.5,$AE349*$AF349*$AG349,1.5*$AF349*$AG349),2),0))</f>
        <v>0</v>
      </c>
      <c r="AJ349" s="595">
        <f t="shared" ref="AJ349" si="1524">IF($Y349="--","--",IF($AE349&gt;$W$4,ROUND(IF($AE349&lt;1.5,0,IF($AE349&gt;3,1.5*$AF349*$AG349,($AE349-1.5)*$AF349*$AG349)),2),0))</f>
        <v>0</v>
      </c>
      <c r="AK349" s="595">
        <f t="shared" ref="AK349" si="1525">IF($Y349="--","--",IF($AE349&gt;$W$4,ROUND(IF($AE349&lt;3,0,IF($AE349&gt;4.5,1.5*$AF349*$AG349,($AE349-3)*$AF349*$AG349)),2),0))</f>
        <v>0</v>
      </c>
      <c r="AL349" s="595">
        <f t="shared" ref="AL349" si="1526">IF($Y349="--","--",IF($AE349&gt;$W$4,ROUND(IF($AE349&lt;4.5,0,IF($AE349&gt;6,($AE349-4.5)*$AF349*$AG349,($AE349-4.5)*$AF349*$AG349)),2),0))</f>
        <v>0</v>
      </c>
      <c r="AM349" s="596">
        <f t="shared" ref="AM349" si="1527">IF($Y349="--","--",IF($AE349&gt;$W$4, IF( $AE349&lt;=4,   ROUND(($AG349*4)*($AE349+0.5)*2,2),   0),0))</f>
        <v>0</v>
      </c>
      <c r="AN349" s="732">
        <f t="shared" ref="AN349" si="1528">IF($Y349="--","--",IF($AE349&gt;$W$4, IF( $AE349&gt;4,   ROUND(($AG349*4)*($AE349+0.5)*2,2),   0),0))</f>
        <v>0</v>
      </c>
      <c r="AO349" s="449" t="s">
        <v>24118</v>
      </c>
      <c r="AP349" s="146" t="s">
        <v>23695</v>
      </c>
      <c r="AQ349" s="450" t="s">
        <v>24117</v>
      </c>
      <c r="AR349" s="502">
        <v>0.4</v>
      </c>
      <c r="AS349" s="589"/>
      <c r="AT349" s="589"/>
      <c r="AU349" s="451">
        <v>33</v>
      </c>
      <c r="AV349" s="502">
        <f t="shared" ref="AV349" si="1529">IF($Y349="--","--",Y349+0.2)</f>
        <v>1.4</v>
      </c>
      <c r="AW349" s="590" t="s">
        <v>1</v>
      </c>
      <c r="AX349" s="589">
        <f t="shared" ref="AX349" si="1530">AV349</f>
        <v>1.4</v>
      </c>
      <c r="AY349" s="384">
        <f t="shared" ref="AY349" si="1531">IF(D349&gt;2,AU349,AU349-AV349)</f>
        <v>31.6</v>
      </c>
      <c r="AZ349" s="384">
        <f>N349</f>
        <v>0.1</v>
      </c>
      <c r="BA349" s="384">
        <f>P349</f>
        <v>1.08</v>
      </c>
      <c r="BB349" s="382">
        <f t="shared" ref="BB349" si="1532">IF(F349=0,IF(ROUND( AY349 * ( ( (N349*P349) +  ( ((D349+M349*2)/6)*P349 ) ) - ROUND(  ((D349+M349*2)^2)   *   (   ( PI()*96.379 / (4*360) )  -  ( (SIN((96.379/2)*PI()/180)) * (COS((96.379/2)*PI()/180)) / 4 )   ), 4) ),2),   ROUND( AY349 * ( ( (N349*P349) +  ( ((D349+M349*2)/4)*P349 ) ) - ROUND(  ((D349+M349*2)^2)   *   (   ( PI()*120 / (4*360) )  -  ( (SIN((120/2)*PI()/180)) * (COS((120/2)*PI()/180)) / 4 )   ), 4) ),2)),0)</f>
        <v>6.39</v>
      </c>
      <c r="BC349" s="265">
        <f t="shared" ref="BC349" si="1533">IF(F349&gt;0,ROUND(AY349*N349*P349,2),0)</f>
        <v>0</v>
      </c>
      <c r="BD349" s="265">
        <f>SUM(Q349:U349,AH349:AL349)</f>
        <v>46.8</v>
      </c>
      <c r="BE349" s="265">
        <f t="shared" ref="BE349" si="1534">IF(F349=0, ROUND( ( PI()*( (D349+M349*2)^2 ) / 4  ) * AY349,2),  ROUND( (D349+M349*2)*(F349+M349*2) * AY349,2))</f>
        <v>5.72</v>
      </c>
      <c r="BF349" s="385">
        <f t="shared" ref="BF349" si="1535">IF(($I349+M349-0.15)&lt;=2,($I349+M349+0.15),IF(($I349+M349)&lt;=3,2.35,($I349+M349+0.2)-0.85))</f>
        <v>1.1079999999999992</v>
      </c>
      <c r="BG349" s="385">
        <f t="shared" ref="BG349" si="1536">IF(D349&gt;2,   (I349-F349-M349-0.11),IF(($I349+M349)&lt;=2,0,IF(($I349+M349)&gt;3,0.85,(I349+M349+0.2-BF349))))</f>
        <v>0</v>
      </c>
      <c r="BH349" s="385">
        <f t="shared" ref="BH349" si="1537">IF(D349&gt;2,  ROUND(((1.42+0.4)+(0.91+0.4))*2*BG349,2), ROUND(AV349*AX349*BF349,2))</f>
        <v>2.17</v>
      </c>
      <c r="BI349" s="385">
        <f t="shared" ref="BI349" si="1538">ROUND(((PI()*0.9^2)/4)*BG349,2)</f>
        <v>0</v>
      </c>
      <c r="BJ349" s="116">
        <f>ROUND(BD349-BE349-BH349-BI349-BB349-BC349,2)</f>
        <v>32.520000000000003</v>
      </c>
      <c r="BK349" s="95"/>
    </row>
    <row r="350" spans="1:63" ht="14.25" x14ac:dyDescent="0.3">
      <c r="A350" s="462"/>
      <c r="B350" s="463"/>
      <c r="C350" s="608"/>
      <c r="D350" s="505"/>
      <c r="E350" s="505"/>
      <c r="F350" s="505"/>
      <c r="G350" s="505"/>
      <c r="H350" s="410"/>
      <c r="I350" s="411"/>
      <c r="J350" s="411"/>
      <c r="K350" s="411"/>
      <c r="L350" s="101"/>
      <c r="M350" s="412"/>
      <c r="N350" s="412"/>
      <c r="O350" s="101"/>
      <c r="P350" s="101"/>
      <c r="Q350" s="414"/>
      <c r="R350" s="414"/>
      <c r="S350" s="414"/>
      <c r="T350" s="414"/>
      <c r="U350" s="414"/>
      <c r="V350" s="413"/>
      <c r="W350" s="725"/>
      <c r="X350" s="739"/>
      <c r="Y350" s="505"/>
      <c r="Z350" s="597"/>
      <c r="AA350" s="505"/>
      <c r="AB350" s="598"/>
      <c r="AC350" s="599"/>
      <c r="AD350" s="599"/>
      <c r="AE350" s="600"/>
      <c r="AF350" s="600"/>
      <c r="AG350" s="597"/>
      <c r="AH350" s="601"/>
      <c r="AI350" s="601"/>
      <c r="AJ350" s="601"/>
      <c r="AK350" s="601"/>
      <c r="AL350" s="601"/>
      <c r="AM350" s="602"/>
      <c r="AN350" s="733"/>
      <c r="AO350" s="739"/>
      <c r="AP350" s="463"/>
      <c r="AQ350" s="608"/>
      <c r="AR350" s="505"/>
      <c r="AS350" s="505"/>
      <c r="AT350" s="505"/>
      <c r="AU350" s="410"/>
      <c r="AV350" s="505"/>
      <c r="AW350" s="597"/>
      <c r="AX350" s="505"/>
      <c r="AY350" s="413"/>
      <c r="AZ350" s="413"/>
      <c r="BA350" s="413"/>
      <c r="BB350" s="101"/>
      <c r="BC350" s="101"/>
      <c r="BD350" s="101"/>
      <c r="BE350" s="101"/>
      <c r="BF350" s="414"/>
      <c r="BG350" s="414"/>
      <c r="BH350" s="414"/>
      <c r="BI350" s="414"/>
      <c r="BJ350" s="415"/>
      <c r="BK350" s="95"/>
    </row>
    <row r="351" spans="1:63" s="122" customFormat="1" ht="14.25" x14ac:dyDescent="0.3">
      <c r="A351" s="407" t="s">
        <v>25142</v>
      </c>
      <c r="B351" s="463"/>
      <c r="C351" s="408"/>
      <c r="D351" s="505"/>
      <c r="E351" s="505"/>
      <c r="F351" s="505"/>
      <c r="G351" s="409"/>
      <c r="H351" s="410"/>
      <c r="I351" s="411"/>
      <c r="J351" s="411"/>
      <c r="K351" s="411"/>
      <c r="L351" s="101"/>
      <c r="M351" s="412"/>
      <c r="N351" s="412"/>
      <c r="O351" s="101"/>
      <c r="P351" s="101"/>
      <c r="Q351" s="414"/>
      <c r="R351" s="414"/>
      <c r="S351" s="414"/>
      <c r="T351" s="414"/>
      <c r="U351" s="414"/>
      <c r="V351" s="413"/>
      <c r="W351" s="725"/>
      <c r="X351" s="740" t="str">
        <f>$A351</f>
        <v>Rua Cuba</v>
      </c>
      <c r="Y351" s="503"/>
      <c r="Z351" s="503"/>
      <c r="AA351" s="503"/>
      <c r="AB351" s="399"/>
      <c r="AC351" s="399"/>
      <c r="AD351" s="399"/>
      <c r="AE351" s="399"/>
      <c r="AF351" s="404"/>
      <c r="AG351" s="399"/>
      <c r="AH351" s="399"/>
      <c r="AI351" s="399"/>
      <c r="AJ351" s="399"/>
      <c r="AK351" s="399"/>
      <c r="AL351" s="399"/>
      <c r="AM351" s="399"/>
      <c r="AN351" s="401"/>
      <c r="AO351" s="407" t="str">
        <f>$A351</f>
        <v>Rua Cuba</v>
      </c>
      <c r="AP351" s="463"/>
      <c r="AQ351" s="408"/>
      <c r="AR351" s="505"/>
      <c r="AS351" s="505"/>
      <c r="AT351" s="505"/>
      <c r="AU351" s="410"/>
      <c r="AV351" s="409"/>
      <c r="AW351" s="409"/>
      <c r="AX351" s="409"/>
      <c r="AY351" s="413"/>
      <c r="AZ351" s="413"/>
      <c r="BA351" s="413"/>
      <c r="BB351" s="101"/>
      <c r="BC351" s="101"/>
      <c r="BD351" s="101"/>
      <c r="BE351" s="101"/>
      <c r="BF351" s="101"/>
      <c r="BG351" s="101"/>
      <c r="BH351" s="101"/>
      <c r="BI351" s="101"/>
      <c r="BJ351" s="415"/>
      <c r="BK351" s="95"/>
    </row>
    <row r="352" spans="1:63" ht="14.25" x14ac:dyDescent="0.3">
      <c r="A352" s="144" t="s">
        <v>24119</v>
      </c>
      <c r="B352" s="379" t="s">
        <v>23695</v>
      </c>
      <c r="C352" s="453" t="s">
        <v>24120</v>
      </c>
      <c r="D352" s="416">
        <v>0.4</v>
      </c>
      <c r="E352" s="504"/>
      <c r="F352" s="504"/>
      <c r="G352" s="416" t="s">
        <v>23864</v>
      </c>
      <c r="H352" s="142">
        <v>35</v>
      </c>
      <c r="I352" s="143">
        <v>1.0500000000000007</v>
      </c>
      <c r="J352" s="143">
        <v>1.0722000000000005</v>
      </c>
      <c r="K352" s="452">
        <v>7.1999999999999995E-2</v>
      </c>
      <c r="L352" s="382">
        <f t="shared" ref="L352:L356" si="1539">ROUND((I352+J352)/2,2)</f>
        <v>1.06</v>
      </c>
      <c r="M352" s="383">
        <f t="shared" ref="M352:M356" si="1540">IF(F352=0,ROUND($D352*10%,2),IF(D352&gt;2.8,0.18,0.15))</f>
        <v>0.04</v>
      </c>
      <c r="N352" s="383">
        <f t="shared" ref="N352:N356" si="1541">IF(F352=0,IF(   ROUND($D352/4,2),   IF(ROUND(($D352*1.2)/6,2)&lt;0.1,0.1,ROUND(($D352*1.2)/6,2))),0.5)</f>
        <v>0.1</v>
      </c>
      <c r="O352" s="382">
        <f t="shared" ref="O352:O356" si="1542">L352+M352+N352</f>
        <v>1.2000000000000002</v>
      </c>
      <c r="P352" s="382">
        <f t="shared" ref="P352:P356" si="1543">IF(O352&lt;2,(D352+M352*2)+0.6,(D352+M352*2)+0.6+ROUNDUP(O352-2,0)*0.1)</f>
        <v>1.08</v>
      </c>
      <c r="Q352" s="385">
        <f t="shared" ref="Q352:Q356" si="1544">IF($O352&lt;=$W$4,ROUND(IF($O352&lt;1.5,$O352*$H352*$P352,1.5*$H352*$P352),2),0)</f>
        <v>45.36</v>
      </c>
      <c r="R352" s="385">
        <f t="shared" ref="R352:R356" si="1545">IF($O352&gt;$W$4,ROUND(IF($O352&lt;1.5,$O352*$H352*$P352,1.5*$H352*$P352),2),0)</f>
        <v>0</v>
      </c>
      <c r="S352" s="385">
        <f t="shared" ref="S352:S356" si="1546">IF($O352&gt;$W$4,ROUND(IF($O352&lt;1.5,0,IF($O352&gt;3,1.5*$H352*$P352,($O352-1.5)*$H352*$P352)),2),0)</f>
        <v>0</v>
      </c>
      <c r="T352" s="385">
        <f t="shared" ref="T352:T356" si="1547">IF($O352&gt;$W$4,ROUND(IF($O352&lt;3,0,IF($O352&gt;4.5,1.5*$H352*$P352,($O352-3)*$H352*$P352)),2),0)</f>
        <v>0</v>
      </c>
      <c r="U352" s="385">
        <f t="shared" ref="U352:U356" si="1548">IF($O352&gt;$W$4,ROUND(IF($O352&lt;4.5,0,IF($O352&gt;6,($O352-4.5)*$H352*$P352,($O352-4.5)*$H352*$P352)),2),0)</f>
        <v>0</v>
      </c>
      <c r="V352" s="384">
        <f t="shared" ref="V352:V356" si="1549">IF($O352&gt;$W$4, IF( $O352&lt;=4,   ROUND($H352*($O352+0.5)*2,2),   0),0)</f>
        <v>0</v>
      </c>
      <c r="W352" s="726">
        <f t="shared" ref="W352:W356" si="1550">IF($O352&gt;$W$4, IF( $O352&gt;4,   ROUND($H352*($O352+0.5)*2,2),   0),0)</f>
        <v>0</v>
      </c>
      <c r="X352" s="144" t="str">
        <f t="shared" ref="X352:X356" si="1551">A352</f>
        <v>JC29-13-1</v>
      </c>
      <c r="Y352" s="416">
        <f t="shared" ref="Y352:Y356" si="1552">IF($D352=0.4,1.2,IF($D352=0.6,1.2,IF($D352=0.8,1.3,IF($D352=1,1.5,IF($D352=1.2,1.7,IF($D352&lt;=2,2,"--"))))))</f>
        <v>1.2</v>
      </c>
      <c r="Z352" s="603" t="s">
        <v>1</v>
      </c>
      <c r="AA352" s="504">
        <f t="shared" ref="AA352:AA356" si="1553">Y352</f>
        <v>1.2</v>
      </c>
      <c r="AB352" s="591">
        <f t="shared" ref="AB352:AB356" si="1554">IF($Y352="--","--",I352)</f>
        <v>1.0500000000000007</v>
      </c>
      <c r="AC352" s="592">
        <f t="shared" ref="AC352:AC356" si="1555">IF($Y352="--","--",IF(D352&gt;1.5,0.15,ROUND($D352*10%,2)))</f>
        <v>0.04</v>
      </c>
      <c r="AD352" s="592">
        <f t="shared" ref="AD352:AD356" si="1556">IF($Y352="--","--",0.15)</f>
        <v>0.15</v>
      </c>
      <c r="AE352" s="593">
        <f t="shared" ref="AE352:AE356" si="1557">IF($Y352="--","--",ROUND(AB352+AC352+AD352,2))</f>
        <v>1.24</v>
      </c>
      <c r="AF352" s="604">
        <f t="shared" ref="AF352:AF356" si="1558">IF($Y352="--","--",IF($AB352&lt;=2,$Y352+1,($Y352+1)+ROUNDUP($AB352-2,0)*0.1))</f>
        <v>2.2000000000000002</v>
      </c>
      <c r="AG352" s="605">
        <f t="shared" ref="AG352:AG356" si="1559">IF($D352=0.4,0.92,IF($D352=0.6,0.68,IF($D352=0.8,0.74,IF($D352=1,0.7,IF($D352=1.2,0.66,IF($D352=1.5,0.6,IF($D352&lt;=2,(2.4-(D352+0.3)),"--")))))))</f>
        <v>0.92</v>
      </c>
      <c r="AH352" s="595">
        <f t="shared" ref="AH352:AH356" si="1560">IF($Y352="--","--",IF($AE352&lt;=$W$4,ROUND(IF($AE352&lt;1.5,$AE352*$AF352*$AG352,1.5*$AF352*$AG352),2),0))</f>
        <v>2.5099999999999998</v>
      </c>
      <c r="AI352" s="595">
        <f t="shared" ref="AI352:AI356" si="1561">IF($Y352="--","--",IF($AE352&gt;$W$4,ROUND(IF($AE352&lt;1.5,$AE352*$AF352*$AG352,1.5*$AF352*$AG352),2),0))</f>
        <v>0</v>
      </c>
      <c r="AJ352" s="595">
        <f t="shared" ref="AJ352:AJ356" si="1562">IF($Y352="--","--",IF($AE352&gt;$W$4,ROUND(IF($AE352&lt;1.5,0,IF($AE352&gt;3,1.5*$AF352*$AG352,($AE352-1.5)*$AF352*$AG352)),2),0))</f>
        <v>0</v>
      </c>
      <c r="AK352" s="595">
        <f t="shared" ref="AK352:AK356" si="1563">IF($Y352="--","--",IF($AE352&gt;$W$4,ROUND(IF($AE352&lt;3,0,IF($AE352&gt;4.5,1.5*$AF352*$AG352,($AE352-3)*$AF352*$AG352)),2),0))</f>
        <v>0</v>
      </c>
      <c r="AL352" s="595">
        <f t="shared" ref="AL352:AL356" si="1564">IF($Y352="--","--",IF($AE352&gt;$W$4,ROUND(IF($AE352&lt;4.5,0,IF($AE352&gt;6,($AE352-4.5)*$AF352*$AG352,($AE352-4.5)*$AF352*$AG352)),2),0))</f>
        <v>0</v>
      </c>
      <c r="AM352" s="596">
        <f t="shared" ref="AM352:AM356" si="1565">IF($Y352="--","--",IF($AE352&gt;$W$4, IF( $AE352&lt;=4,   ROUND(($AG352*4)*($AE352+0.5)*2,2),   0),0))</f>
        <v>0</v>
      </c>
      <c r="AN352" s="732">
        <f t="shared" ref="AN352:AN356" si="1566">IF($Y352="--","--",IF($AE352&gt;$W$4, IF( $AE352&gt;4,   ROUND(($AG352*4)*($AE352+0.5)*2,2),   0),0))</f>
        <v>0</v>
      </c>
      <c r="AO352" s="144" t="s">
        <v>24119</v>
      </c>
      <c r="AP352" s="379" t="s">
        <v>23695</v>
      </c>
      <c r="AQ352" s="453" t="s">
        <v>24120</v>
      </c>
      <c r="AR352" s="416">
        <v>0.4</v>
      </c>
      <c r="AS352" s="504"/>
      <c r="AT352" s="504"/>
      <c r="AU352" s="142">
        <v>35</v>
      </c>
      <c r="AV352" s="416">
        <f t="shared" ref="AV352:AV356" si="1567">IF($Y352="--","--",Y352+0.2)</f>
        <v>1.4</v>
      </c>
      <c r="AW352" s="603" t="s">
        <v>1</v>
      </c>
      <c r="AX352" s="504">
        <f t="shared" ref="AX352:AX356" si="1568">AV352</f>
        <v>1.4</v>
      </c>
      <c r="AY352" s="384">
        <f t="shared" ref="AY352:AY356" si="1569">IF(D352&gt;2,AU352,AU352-AV352)</f>
        <v>33.6</v>
      </c>
      <c r="AZ352" s="384">
        <f t="shared" ref="AZ352:AZ356" si="1570">N352</f>
        <v>0.1</v>
      </c>
      <c r="BA352" s="384">
        <f t="shared" ref="BA352:BA356" si="1571">P352</f>
        <v>1.08</v>
      </c>
      <c r="BB352" s="382">
        <f t="shared" ref="BB352:BB356" si="1572">IF(F352=0,IF(ROUND( AY352 * ( ( (N352*P352) +  ( ((D352+M352*2)/6)*P352 ) ) - ROUND(  ((D352+M352*2)^2)   *   (   ( PI()*96.379 / (4*360) )  -  ( (SIN((96.379/2)*PI()/180)) * (COS((96.379/2)*PI()/180)) / 4 )   ), 4) ),2),   ROUND( AY352 * ( ( (N352*P352) +  ( ((D352+M352*2)/4)*P352 ) ) - ROUND(  ((D352+M352*2)^2)   *   (   ( PI()*120 / (4*360) )  -  ( (SIN((120/2)*PI()/180)) * (COS((120/2)*PI()/180)) / 4 )   ), 4) ),2)),0)</f>
        <v>6.79</v>
      </c>
      <c r="BC352" s="265">
        <f t="shared" ref="BC352:BC356" si="1573">IF(F352&gt;0,ROUND(AY352*N352*P352,2),0)</f>
        <v>0</v>
      </c>
      <c r="BD352" s="265">
        <f t="shared" ref="BD352:BD356" si="1574">SUM(Q352:U352,AH352:AL352)</f>
        <v>47.87</v>
      </c>
      <c r="BE352" s="265">
        <f t="shared" ref="BE352:BE356" si="1575">IF(F352=0, ROUND( ( PI()*( (D352+M352*2)^2 ) / 4  ) * AY352,2),  ROUND( (D352+M352*2)*(F352+M352*2) * AY352,2))</f>
        <v>6.08</v>
      </c>
      <c r="BF352" s="607">
        <f t="shared" ref="BF352:BF356" si="1576">IF(($I352+M352-0.15)&lt;=2,($I352+M352+0.15),IF(($I352+M352)&lt;=3,2.35,($I352+M352+0.2)-0.85))</f>
        <v>1.2400000000000007</v>
      </c>
      <c r="BG352" s="607">
        <f t="shared" ref="BG352:BG356" si="1577">IF(D352&gt;2,   (I352-F352-M352-0.11),IF(($I352+M352)&lt;=2,0,IF(($I352+M352)&gt;3,0.85,(I352+M352+0.2-BF352))))</f>
        <v>0</v>
      </c>
      <c r="BH352" s="607">
        <f t="shared" ref="BH352:BH356" si="1578">IF(D352&gt;2,  ROUND(((1.42+0.4)+(0.91+0.4))*2*BG352,2), ROUND(AV352*AX352*BF352,2))</f>
        <v>2.4300000000000002</v>
      </c>
      <c r="BI352" s="607">
        <f t="shared" ref="BI352:BI356" si="1579">ROUND(((PI()*0.9^2)/4)*BG352,2)</f>
        <v>0</v>
      </c>
      <c r="BJ352" s="116">
        <f t="shared" ref="BJ352:BJ356" si="1580">ROUND(BD352-BE352-BH352-BI352-BB352-BC352,2)</f>
        <v>32.57</v>
      </c>
      <c r="BK352" s="95"/>
    </row>
    <row r="353" spans="1:63" ht="14.25" x14ac:dyDescent="0.3">
      <c r="A353" s="144" t="s">
        <v>24120</v>
      </c>
      <c r="B353" s="379" t="s">
        <v>23695</v>
      </c>
      <c r="C353" s="453" t="s">
        <v>24121</v>
      </c>
      <c r="D353" s="416">
        <v>0.4</v>
      </c>
      <c r="E353" s="504"/>
      <c r="F353" s="504"/>
      <c r="G353" s="416" t="s">
        <v>23864</v>
      </c>
      <c r="H353" s="142">
        <v>35</v>
      </c>
      <c r="I353" s="143">
        <v>1.1441999999999997</v>
      </c>
      <c r="J353" s="143">
        <v>1.1441999999999997</v>
      </c>
      <c r="K353" s="452">
        <v>0</v>
      </c>
      <c r="L353" s="382">
        <f t="shared" si="1539"/>
        <v>1.1399999999999999</v>
      </c>
      <c r="M353" s="383">
        <f t="shared" si="1540"/>
        <v>0.04</v>
      </c>
      <c r="N353" s="383">
        <f t="shared" si="1541"/>
        <v>0.1</v>
      </c>
      <c r="O353" s="382">
        <f t="shared" si="1542"/>
        <v>1.28</v>
      </c>
      <c r="P353" s="382">
        <f t="shared" si="1543"/>
        <v>1.08</v>
      </c>
      <c r="Q353" s="385">
        <f t="shared" si="1544"/>
        <v>48.38</v>
      </c>
      <c r="R353" s="385">
        <f t="shared" si="1545"/>
        <v>0</v>
      </c>
      <c r="S353" s="385">
        <f t="shared" si="1546"/>
        <v>0</v>
      </c>
      <c r="T353" s="385">
        <f t="shared" si="1547"/>
        <v>0</v>
      </c>
      <c r="U353" s="385">
        <f t="shared" si="1548"/>
        <v>0</v>
      </c>
      <c r="V353" s="384">
        <f t="shared" si="1549"/>
        <v>0</v>
      </c>
      <c r="W353" s="726">
        <f t="shared" si="1550"/>
        <v>0</v>
      </c>
      <c r="X353" s="144" t="str">
        <f t="shared" si="1551"/>
        <v>JC29-13-2</v>
      </c>
      <c r="Y353" s="416">
        <f t="shared" si="1552"/>
        <v>1.2</v>
      </c>
      <c r="Z353" s="603" t="s">
        <v>1</v>
      </c>
      <c r="AA353" s="504">
        <f t="shared" si="1553"/>
        <v>1.2</v>
      </c>
      <c r="AB353" s="591">
        <f t="shared" si="1554"/>
        <v>1.1441999999999997</v>
      </c>
      <c r="AC353" s="592">
        <f t="shared" si="1555"/>
        <v>0.04</v>
      </c>
      <c r="AD353" s="592">
        <f t="shared" si="1556"/>
        <v>0.15</v>
      </c>
      <c r="AE353" s="593">
        <f t="shared" si="1557"/>
        <v>1.33</v>
      </c>
      <c r="AF353" s="604">
        <f t="shared" si="1558"/>
        <v>2.2000000000000002</v>
      </c>
      <c r="AG353" s="605">
        <f t="shared" si="1559"/>
        <v>0.92</v>
      </c>
      <c r="AH353" s="595">
        <f t="shared" si="1560"/>
        <v>2.69</v>
      </c>
      <c r="AI353" s="595">
        <f t="shared" si="1561"/>
        <v>0</v>
      </c>
      <c r="AJ353" s="595">
        <f t="shared" si="1562"/>
        <v>0</v>
      </c>
      <c r="AK353" s="595">
        <f t="shared" si="1563"/>
        <v>0</v>
      </c>
      <c r="AL353" s="595">
        <f t="shared" si="1564"/>
        <v>0</v>
      </c>
      <c r="AM353" s="596">
        <f t="shared" si="1565"/>
        <v>0</v>
      </c>
      <c r="AN353" s="732">
        <f t="shared" si="1566"/>
        <v>0</v>
      </c>
      <c r="AO353" s="144" t="s">
        <v>24120</v>
      </c>
      <c r="AP353" s="379" t="s">
        <v>23695</v>
      </c>
      <c r="AQ353" s="453" t="s">
        <v>24121</v>
      </c>
      <c r="AR353" s="416">
        <v>0.4</v>
      </c>
      <c r="AS353" s="504"/>
      <c r="AT353" s="504"/>
      <c r="AU353" s="142">
        <v>35</v>
      </c>
      <c r="AV353" s="416">
        <f t="shared" si="1567"/>
        <v>1.4</v>
      </c>
      <c r="AW353" s="603" t="s">
        <v>1</v>
      </c>
      <c r="AX353" s="504">
        <f t="shared" si="1568"/>
        <v>1.4</v>
      </c>
      <c r="AY353" s="384">
        <f t="shared" si="1569"/>
        <v>33.6</v>
      </c>
      <c r="AZ353" s="384">
        <f t="shared" si="1570"/>
        <v>0.1</v>
      </c>
      <c r="BA353" s="384">
        <f t="shared" si="1571"/>
        <v>1.08</v>
      </c>
      <c r="BB353" s="382">
        <f t="shared" si="1572"/>
        <v>6.79</v>
      </c>
      <c r="BC353" s="265">
        <f t="shared" si="1573"/>
        <v>0</v>
      </c>
      <c r="BD353" s="265">
        <f t="shared" si="1574"/>
        <v>51.07</v>
      </c>
      <c r="BE353" s="265">
        <f t="shared" si="1575"/>
        <v>6.08</v>
      </c>
      <c r="BF353" s="607">
        <f t="shared" si="1576"/>
        <v>1.3341999999999996</v>
      </c>
      <c r="BG353" s="607">
        <f t="shared" si="1577"/>
        <v>0</v>
      </c>
      <c r="BH353" s="607">
        <f t="shared" si="1578"/>
        <v>2.62</v>
      </c>
      <c r="BI353" s="607">
        <f t="shared" si="1579"/>
        <v>0</v>
      </c>
      <c r="BJ353" s="116">
        <f t="shared" si="1580"/>
        <v>35.58</v>
      </c>
      <c r="BK353" s="95"/>
    </row>
    <row r="354" spans="1:63" ht="14.25" x14ac:dyDescent="0.3">
      <c r="A354" s="144" t="s">
        <v>24121</v>
      </c>
      <c r="B354" s="379" t="s">
        <v>23695</v>
      </c>
      <c r="C354" s="453" t="s">
        <v>24122</v>
      </c>
      <c r="D354" s="416">
        <v>0.4</v>
      </c>
      <c r="E354" s="504"/>
      <c r="F354" s="504"/>
      <c r="G354" s="416" t="s">
        <v>23864</v>
      </c>
      <c r="H354" s="142">
        <v>35</v>
      </c>
      <c r="I354" s="143">
        <v>1.1441999999999997</v>
      </c>
      <c r="J354" s="143">
        <v>1.1441999999999997</v>
      </c>
      <c r="K354" s="452">
        <v>0.2</v>
      </c>
      <c r="L354" s="382">
        <f t="shared" si="1539"/>
        <v>1.1399999999999999</v>
      </c>
      <c r="M354" s="383">
        <f t="shared" si="1540"/>
        <v>0.04</v>
      </c>
      <c r="N354" s="383">
        <f t="shared" si="1541"/>
        <v>0.1</v>
      </c>
      <c r="O354" s="382">
        <f t="shared" si="1542"/>
        <v>1.28</v>
      </c>
      <c r="P354" s="382">
        <f t="shared" si="1543"/>
        <v>1.08</v>
      </c>
      <c r="Q354" s="385">
        <f t="shared" si="1544"/>
        <v>48.38</v>
      </c>
      <c r="R354" s="385">
        <f t="shared" si="1545"/>
        <v>0</v>
      </c>
      <c r="S354" s="385">
        <f t="shared" si="1546"/>
        <v>0</v>
      </c>
      <c r="T354" s="385">
        <f t="shared" si="1547"/>
        <v>0</v>
      </c>
      <c r="U354" s="385">
        <f t="shared" si="1548"/>
        <v>0</v>
      </c>
      <c r="V354" s="384">
        <f t="shared" si="1549"/>
        <v>0</v>
      </c>
      <c r="W354" s="726">
        <f t="shared" si="1550"/>
        <v>0</v>
      </c>
      <c r="X354" s="144" t="str">
        <f t="shared" si="1551"/>
        <v>JC29-13-3</v>
      </c>
      <c r="Y354" s="416">
        <f t="shared" si="1552"/>
        <v>1.2</v>
      </c>
      <c r="Z354" s="603" t="s">
        <v>1</v>
      </c>
      <c r="AA354" s="504">
        <f t="shared" si="1553"/>
        <v>1.2</v>
      </c>
      <c r="AB354" s="591">
        <f t="shared" si="1554"/>
        <v>1.1441999999999997</v>
      </c>
      <c r="AC354" s="592">
        <f t="shared" si="1555"/>
        <v>0.04</v>
      </c>
      <c r="AD354" s="592">
        <f t="shared" si="1556"/>
        <v>0.15</v>
      </c>
      <c r="AE354" s="593">
        <f t="shared" si="1557"/>
        <v>1.33</v>
      </c>
      <c r="AF354" s="604">
        <f t="shared" si="1558"/>
        <v>2.2000000000000002</v>
      </c>
      <c r="AG354" s="605">
        <f t="shared" si="1559"/>
        <v>0.92</v>
      </c>
      <c r="AH354" s="595">
        <f t="shared" si="1560"/>
        <v>2.69</v>
      </c>
      <c r="AI354" s="595">
        <f t="shared" si="1561"/>
        <v>0</v>
      </c>
      <c r="AJ354" s="595">
        <f t="shared" si="1562"/>
        <v>0</v>
      </c>
      <c r="AK354" s="595">
        <f t="shared" si="1563"/>
        <v>0</v>
      </c>
      <c r="AL354" s="595">
        <f t="shared" si="1564"/>
        <v>0</v>
      </c>
      <c r="AM354" s="596">
        <f t="shared" si="1565"/>
        <v>0</v>
      </c>
      <c r="AN354" s="732">
        <f t="shared" si="1566"/>
        <v>0</v>
      </c>
      <c r="AO354" s="144" t="s">
        <v>24121</v>
      </c>
      <c r="AP354" s="379" t="s">
        <v>23695</v>
      </c>
      <c r="AQ354" s="453" t="s">
        <v>24122</v>
      </c>
      <c r="AR354" s="416">
        <v>0.4</v>
      </c>
      <c r="AS354" s="504"/>
      <c r="AT354" s="504"/>
      <c r="AU354" s="142">
        <v>35</v>
      </c>
      <c r="AV354" s="416">
        <f t="shared" si="1567"/>
        <v>1.4</v>
      </c>
      <c r="AW354" s="603" t="s">
        <v>1</v>
      </c>
      <c r="AX354" s="504">
        <f t="shared" si="1568"/>
        <v>1.4</v>
      </c>
      <c r="AY354" s="384">
        <f t="shared" si="1569"/>
        <v>33.6</v>
      </c>
      <c r="AZ354" s="384">
        <f t="shared" si="1570"/>
        <v>0.1</v>
      </c>
      <c r="BA354" s="384">
        <f t="shared" si="1571"/>
        <v>1.08</v>
      </c>
      <c r="BB354" s="382">
        <f t="shared" si="1572"/>
        <v>6.79</v>
      </c>
      <c r="BC354" s="265">
        <f t="shared" si="1573"/>
        <v>0</v>
      </c>
      <c r="BD354" s="265">
        <f t="shared" si="1574"/>
        <v>51.07</v>
      </c>
      <c r="BE354" s="265">
        <f t="shared" si="1575"/>
        <v>6.08</v>
      </c>
      <c r="BF354" s="607">
        <f t="shared" si="1576"/>
        <v>1.3341999999999996</v>
      </c>
      <c r="BG354" s="607">
        <f t="shared" si="1577"/>
        <v>0</v>
      </c>
      <c r="BH354" s="607">
        <f t="shared" si="1578"/>
        <v>2.62</v>
      </c>
      <c r="BI354" s="607">
        <f t="shared" si="1579"/>
        <v>0</v>
      </c>
      <c r="BJ354" s="116">
        <f t="shared" si="1580"/>
        <v>35.58</v>
      </c>
      <c r="BK354" s="95"/>
    </row>
    <row r="355" spans="1:63" ht="14.25" x14ac:dyDescent="0.3">
      <c r="A355" s="144" t="s">
        <v>24122</v>
      </c>
      <c r="B355" s="379" t="s">
        <v>23695</v>
      </c>
      <c r="C355" s="453" t="s">
        <v>24123</v>
      </c>
      <c r="D355" s="416">
        <v>0.6</v>
      </c>
      <c r="E355" s="504"/>
      <c r="F355" s="504"/>
      <c r="G355" s="416" t="s">
        <v>23864</v>
      </c>
      <c r="H355" s="142">
        <v>33</v>
      </c>
      <c r="I355" s="143">
        <v>1.344199999999999</v>
      </c>
      <c r="J355" s="143">
        <v>1.3023999999999987</v>
      </c>
      <c r="K355" s="452">
        <v>0</v>
      </c>
      <c r="L355" s="382">
        <f t="shared" si="1539"/>
        <v>1.32</v>
      </c>
      <c r="M355" s="383">
        <f t="shared" si="1540"/>
        <v>0.06</v>
      </c>
      <c r="N355" s="383">
        <f t="shared" si="1541"/>
        <v>0.12</v>
      </c>
      <c r="O355" s="382">
        <f t="shared" si="1542"/>
        <v>1.5</v>
      </c>
      <c r="P355" s="382">
        <f t="shared" si="1543"/>
        <v>1.3199999999999998</v>
      </c>
      <c r="Q355" s="385">
        <f t="shared" si="1544"/>
        <v>65.34</v>
      </c>
      <c r="R355" s="385">
        <f t="shared" si="1545"/>
        <v>0</v>
      </c>
      <c r="S355" s="385">
        <f t="shared" si="1546"/>
        <v>0</v>
      </c>
      <c r="T355" s="385">
        <f t="shared" si="1547"/>
        <v>0</v>
      </c>
      <c r="U355" s="385">
        <f t="shared" si="1548"/>
        <v>0</v>
      </c>
      <c r="V355" s="384">
        <f t="shared" si="1549"/>
        <v>0</v>
      </c>
      <c r="W355" s="726">
        <f t="shared" si="1550"/>
        <v>0</v>
      </c>
      <c r="X355" s="144" t="str">
        <f t="shared" si="1551"/>
        <v>JC29-13-4</v>
      </c>
      <c r="Y355" s="416">
        <f t="shared" si="1552"/>
        <v>1.2</v>
      </c>
      <c r="Z355" s="603" t="s">
        <v>1</v>
      </c>
      <c r="AA355" s="504">
        <f t="shared" si="1553"/>
        <v>1.2</v>
      </c>
      <c r="AB355" s="591">
        <f t="shared" si="1554"/>
        <v>1.344199999999999</v>
      </c>
      <c r="AC355" s="592">
        <f t="shared" si="1555"/>
        <v>0.06</v>
      </c>
      <c r="AD355" s="592">
        <f t="shared" si="1556"/>
        <v>0.15</v>
      </c>
      <c r="AE355" s="593">
        <f t="shared" si="1557"/>
        <v>1.55</v>
      </c>
      <c r="AF355" s="604">
        <f t="shared" si="1558"/>
        <v>2.2000000000000002</v>
      </c>
      <c r="AG355" s="605">
        <f t="shared" si="1559"/>
        <v>0.68</v>
      </c>
      <c r="AH355" s="595">
        <f t="shared" si="1560"/>
        <v>0</v>
      </c>
      <c r="AI355" s="595">
        <f t="shared" si="1561"/>
        <v>2.2400000000000002</v>
      </c>
      <c r="AJ355" s="595">
        <f t="shared" si="1562"/>
        <v>7.0000000000000007E-2</v>
      </c>
      <c r="AK355" s="595">
        <f t="shared" si="1563"/>
        <v>0</v>
      </c>
      <c r="AL355" s="595">
        <f t="shared" si="1564"/>
        <v>0</v>
      </c>
      <c r="AM355" s="596">
        <f t="shared" si="1565"/>
        <v>11.15</v>
      </c>
      <c r="AN355" s="732">
        <f t="shared" si="1566"/>
        <v>0</v>
      </c>
      <c r="AO355" s="144" t="s">
        <v>24122</v>
      </c>
      <c r="AP355" s="379" t="s">
        <v>23695</v>
      </c>
      <c r="AQ355" s="453" t="s">
        <v>24123</v>
      </c>
      <c r="AR355" s="416">
        <v>0.6</v>
      </c>
      <c r="AS355" s="504"/>
      <c r="AT355" s="504"/>
      <c r="AU355" s="142">
        <v>33</v>
      </c>
      <c r="AV355" s="416">
        <f t="shared" si="1567"/>
        <v>1.4</v>
      </c>
      <c r="AW355" s="603" t="s">
        <v>1</v>
      </c>
      <c r="AX355" s="504">
        <f t="shared" si="1568"/>
        <v>1.4</v>
      </c>
      <c r="AY355" s="384">
        <f t="shared" si="1569"/>
        <v>31.6</v>
      </c>
      <c r="AZ355" s="384">
        <f t="shared" si="1570"/>
        <v>0.12</v>
      </c>
      <c r="BA355" s="384">
        <f t="shared" si="1571"/>
        <v>1.3199999999999998</v>
      </c>
      <c r="BB355" s="382">
        <f t="shared" si="1572"/>
        <v>10</v>
      </c>
      <c r="BC355" s="265">
        <f t="shared" si="1573"/>
        <v>0</v>
      </c>
      <c r="BD355" s="265">
        <f t="shared" si="1574"/>
        <v>67.649999999999991</v>
      </c>
      <c r="BE355" s="265">
        <f t="shared" si="1575"/>
        <v>12.87</v>
      </c>
      <c r="BF355" s="607">
        <f t="shared" si="1576"/>
        <v>1.5541999999999989</v>
      </c>
      <c r="BG355" s="607">
        <f t="shared" si="1577"/>
        <v>0</v>
      </c>
      <c r="BH355" s="607">
        <f t="shared" si="1578"/>
        <v>3.05</v>
      </c>
      <c r="BI355" s="607">
        <f t="shared" si="1579"/>
        <v>0</v>
      </c>
      <c r="BJ355" s="116">
        <f t="shared" si="1580"/>
        <v>41.73</v>
      </c>
      <c r="BK355" s="95"/>
    </row>
    <row r="356" spans="1:63" ht="14.25" x14ac:dyDescent="0.3">
      <c r="A356" s="449" t="s">
        <v>24123</v>
      </c>
      <c r="B356" s="146" t="s">
        <v>23695</v>
      </c>
      <c r="C356" s="450" t="s">
        <v>24124</v>
      </c>
      <c r="D356" s="502">
        <v>0.6</v>
      </c>
      <c r="E356" s="589"/>
      <c r="F356" s="589"/>
      <c r="G356" s="502" t="s">
        <v>23864</v>
      </c>
      <c r="H356" s="451">
        <v>18</v>
      </c>
      <c r="I356" s="452">
        <v>1.3023999999999987</v>
      </c>
      <c r="J356" s="452">
        <v>1.4120999999999988</v>
      </c>
      <c r="K356" s="452">
        <v>0.45</v>
      </c>
      <c r="L356" s="382">
        <f t="shared" si="1539"/>
        <v>1.36</v>
      </c>
      <c r="M356" s="383">
        <f t="shared" si="1540"/>
        <v>0.06</v>
      </c>
      <c r="N356" s="383">
        <f t="shared" si="1541"/>
        <v>0.12</v>
      </c>
      <c r="O356" s="382">
        <f t="shared" si="1542"/>
        <v>1.54</v>
      </c>
      <c r="P356" s="382">
        <f t="shared" si="1543"/>
        <v>1.3199999999999998</v>
      </c>
      <c r="Q356" s="385">
        <f t="shared" si="1544"/>
        <v>0</v>
      </c>
      <c r="R356" s="385">
        <f t="shared" si="1545"/>
        <v>35.64</v>
      </c>
      <c r="S356" s="385">
        <f t="shared" si="1546"/>
        <v>0.95</v>
      </c>
      <c r="T356" s="385">
        <f t="shared" si="1547"/>
        <v>0</v>
      </c>
      <c r="U356" s="385">
        <f t="shared" si="1548"/>
        <v>0</v>
      </c>
      <c r="V356" s="384">
        <f t="shared" si="1549"/>
        <v>73.44</v>
      </c>
      <c r="W356" s="726">
        <f t="shared" si="1550"/>
        <v>0</v>
      </c>
      <c r="X356" s="449" t="str">
        <f t="shared" si="1551"/>
        <v>JC29-13-5</v>
      </c>
      <c r="Y356" s="502">
        <f t="shared" si="1552"/>
        <v>1.2</v>
      </c>
      <c r="Z356" s="590" t="s">
        <v>1</v>
      </c>
      <c r="AA356" s="589">
        <f t="shared" si="1553"/>
        <v>1.2</v>
      </c>
      <c r="AB356" s="591">
        <f t="shared" si="1554"/>
        <v>1.3023999999999987</v>
      </c>
      <c r="AC356" s="592">
        <f t="shared" si="1555"/>
        <v>0.06</v>
      </c>
      <c r="AD356" s="592">
        <f t="shared" si="1556"/>
        <v>0.15</v>
      </c>
      <c r="AE356" s="593">
        <f t="shared" si="1557"/>
        <v>1.51</v>
      </c>
      <c r="AF356" s="593">
        <f t="shared" si="1558"/>
        <v>2.2000000000000002</v>
      </c>
      <c r="AG356" s="594">
        <f t="shared" si="1559"/>
        <v>0.68</v>
      </c>
      <c r="AH356" s="595">
        <f t="shared" si="1560"/>
        <v>0</v>
      </c>
      <c r="AI356" s="595">
        <f t="shared" si="1561"/>
        <v>2.2400000000000002</v>
      </c>
      <c r="AJ356" s="595">
        <f t="shared" si="1562"/>
        <v>0.01</v>
      </c>
      <c r="AK356" s="595">
        <f t="shared" si="1563"/>
        <v>0</v>
      </c>
      <c r="AL356" s="595">
        <f t="shared" si="1564"/>
        <v>0</v>
      </c>
      <c r="AM356" s="596">
        <f t="shared" si="1565"/>
        <v>10.93</v>
      </c>
      <c r="AN356" s="732">
        <f t="shared" si="1566"/>
        <v>0</v>
      </c>
      <c r="AO356" s="449" t="s">
        <v>24123</v>
      </c>
      <c r="AP356" s="146" t="s">
        <v>23695</v>
      </c>
      <c r="AQ356" s="450" t="s">
        <v>24124</v>
      </c>
      <c r="AR356" s="502">
        <v>0.6</v>
      </c>
      <c r="AS356" s="589"/>
      <c r="AT356" s="589"/>
      <c r="AU356" s="451">
        <v>18</v>
      </c>
      <c r="AV356" s="502">
        <f t="shared" si="1567"/>
        <v>1.4</v>
      </c>
      <c r="AW356" s="590" t="s">
        <v>1</v>
      </c>
      <c r="AX356" s="589">
        <f t="shared" si="1568"/>
        <v>1.4</v>
      </c>
      <c r="AY356" s="384">
        <f t="shared" si="1569"/>
        <v>16.600000000000001</v>
      </c>
      <c r="AZ356" s="384">
        <f t="shared" si="1570"/>
        <v>0.12</v>
      </c>
      <c r="BA356" s="384">
        <f t="shared" si="1571"/>
        <v>1.3199999999999998</v>
      </c>
      <c r="BB356" s="382">
        <f t="shared" si="1572"/>
        <v>5.25</v>
      </c>
      <c r="BC356" s="265">
        <f t="shared" si="1573"/>
        <v>0</v>
      </c>
      <c r="BD356" s="265">
        <f t="shared" si="1574"/>
        <v>38.840000000000003</v>
      </c>
      <c r="BE356" s="265">
        <f t="shared" si="1575"/>
        <v>6.76</v>
      </c>
      <c r="BF356" s="385">
        <f t="shared" si="1576"/>
        <v>1.5123999999999986</v>
      </c>
      <c r="BG356" s="385">
        <f t="shared" si="1577"/>
        <v>0</v>
      </c>
      <c r="BH356" s="385">
        <f t="shared" si="1578"/>
        <v>2.96</v>
      </c>
      <c r="BI356" s="385">
        <f t="shared" si="1579"/>
        <v>0</v>
      </c>
      <c r="BJ356" s="116">
        <f t="shared" si="1580"/>
        <v>23.87</v>
      </c>
      <c r="BK356" s="95"/>
    </row>
    <row r="357" spans="1:63" ht="14.25" x14ac:dyDescent="0.3">
      <c r="A357" s="462"/>
      <c r="B357" s="463"/>
      <c r="C357" s="608"/>
      <c r="D357" s="505"/>
      <c r="E357" s="505"/>
      <c r="F357" s="505"/>
      <c r="G357" s="505"/>
      <c r="H357" s="410"/>
      <c r="I357" s="411"/>
      <c r="J357" s="411"/>
      <c r="K357" s="411"/>
      <c r="L357" s="101"/>
      <c r="M357" s="412"/>
      <c r="N357" s="412"/>
      <c r="O357" s="101"/>
      <c r="P357" s="101"/>
      <c r="Q357" s="414"/>
      <c r="R357" s="414"/>
      <c r="S357" s="414"/>
      <c r="T357" s="414"/>
      <c r="U357" s="414"/>
      <c r="V357" s="413"/>
      <c r="W357" s="725"/>
      <c r="X357" s="739"/>
      <c r="Y357" s="505"/>
      <c r="Z357" s="597"/>
      <c r="AA357" s="505"/>
      <c r="AB357" s="598"/>
      <c r="AC357" s="599"/>
      <c r="AD357" s="599"/>
      <c r="AE357" s="600"/>
      <c r="AF357" s="600"/>
      <c r="AG357" s="597"/>
      <c r="AH357" s="601"/>
      <c r="AI357" s="601"/>
      <c r="AJ357" s="601"/>
      <c r="AK357" s="601"/>
      <c r="AL357" s="601"/>
      <c r="AM357" s="602"/>
      <c r="AN357" s="733"/>
      <c r="AO357" s="739"/>
      <c r="AP357" s="463"/>
      <c r="AQ357" s="608"/>
      <c r="AR357" s="505"/>
      <c r="AS357" s="505"/>
      <c r="AT357" s="505"/>
      <c r="AU357" s="410"/>
      <c r="AV357" s="505"/>
      <c r="AW357" s="597"/>
      <c r="AX357" s="505"/>
      <c r="AY357" s="413"/>
      <c r="AZ357" s="413"/>
      <c r="BA357" s="413"/>
      <c r="BB357" s="101"/>
      <c r="BC357" s="101"/>
      <c r="BD357" s="101"/>
      <c r="BE357" s="101"/>
      <c r="BF357" s="414"/>
      <c r="BG357" s="414"/>
      <c r="BH357" s="414"/>
      <c r="BI357" s="414"/>
      <c r="BJ357" s="415"/>
      <c r="BK357" s="95"/>
    </row>
    <row r="358" spans="1:63" s="122" customFormat="1" ht="14.25" x14ac:dyDescent="0.3">
      <c r="A358" s="407" t="s">
        <v>25142</v>
      </c>
      <c r="B358" s="463"/>
      <c r="C358" s="408"/>
      <c r="D358" s="505"/>
      <c r="E358" s="505"/>
      <c r="F358" s="505"/>
      <c r="G358" s="409"/>
      <c r="H358" s="410"/>
      <c r="I358" s="411"/>
      <c r="J358" s="411"/>
      <c r="K358" s="411"/>
      <c r="L358" s="101"/>
      <c r="M358" s="412"/>
      <c r="N358" s="412"/>
      <c r="O358" s="101"/>
      <c r="P358" s="101"/>
      <c r="Q358" s="414"/>
      <c r="R358" s="414"/>
      <c r="S358" s="414"/>
      <c r="T358" s="414"/>
      <c r="U358" s="414"/>
      <c r="V358" s="413"/>
      <c r="W358" s="725"/>
      <c r="X358" s="740" t="str">
        <f>$A358</f>
        <v>Rua Cuba</v>
      </c>
      <c r="Y358" s="503"/>
      <c r="Z358" s="503"/>
      <c r="AA358" s="503"/>
      <c r="AB358" s="399"/>
      <c r="AC358" s="399"/>
      <c r="AD358" s="399"/>
      <c r="AE358" s="399"/>
      <c r="AF358" s="404"/>
      <c r="AG358" s="399"/>
      <c r="AH358" s="399"/>
      <c r="AI358" s="399"/>
      <c r="AJ358" s="399"/>
      <c r="AK358" s="399"/>
      <c r="AL358" s="399"/>
      <c r="AM358" s="399"/>
      <c r="AN358" s="401"/>
      <c r="AO358" s="407" t="str">
        <f>$A358</f>
        <v>Rua Cuba</v>
      </c>
      <c r="AP358" s="463"/>
      <c r="AQ358" s="408"/>
      <c r="AR358" s="505"/>
      <c r="AS358" s="505"/>
      <c r="AT358" s="505"/>
      <c r="AU358" s="410"/>
      <c r="AV358" s="409"/>
      <c r="AW358" s="409"/>
      <c r="AX358" s="409"/>
      <c r="AY358" s="413"/>
      <c r="AZ358" s="413"/>
      <c r="BA358" s="413"/>
      <c r="BB358" s="101"/>
      <c r="BC358" s="101"/>
      <c r="BD358" s="101"/>
      <c r="BE358" s="101"/>
      <c r="BF358" s="101"/>
      <c r="BG358" s="101"/>
      <c r="BH358" s="101"/>
      <c r="BI358" s="101"/>
      <c r="BJ358" s="415"/>
      <c r="BK358" s="95"/>
    </row>
    <row r="359" spans="1:63" ht="14.25" x14ac:dyDescent="0.3">
      <c r="A359" s="144" t="s">
        <v>24125</v>
      </c>
      <c r="B359" s="379" t="s">
        <v>23695</v>
      </c>
      <c r="C359" s="453" t="s">
        <v>24126</v>
      </c>
      <c r="D359" s="416">
        <v>0.4</v>
      </c>
      <c r="E359" s="504"/>
      <c r="F359" s="504"/>
      <c r="G359" s="416" t="s">
        <v>23865</v>
      </c>
      <c r="H359" s="142">
        <v>17</v>
      </c>
      <c r="I359" s="143">
        <v>0.94599999999999973</v>
      </c>
      <c r="J359" s="143">
        <v>1.0767000000000007</v>
      </c>
      <c r="K359" s="452">
        <v>0</v>
      </c>
      <c r="L359" s="382">
        <f t="shared" ref="L359:L360" si="1581">ROUND((I359+J359)/2,2)</f>
        <v>1.01</v>
      </c>
      <c r="M359" s="383">
        <f t="shared" ref="M359:M360" si="1582">IF(F359=0,ROUND($D359*10%,2),IF(D359&gt;2.8,0.18,0.15))</f>
        <v>0.04</v>
      </c>
      <c r="N359" s="383">
        <f t="shared" ref="N359:N360" si="1583">IF(F359=0,IF(   ROUND($D359/4,2),   IF(ROUND(($D359*1.2)/6,2)&lt;0.1,0.1,ROUND(($D359*1.2)/6,2))),0.5)</f>
        <v>0.1</v>
      </c>
      <c r="O359" s="382">
        <f t="shared" ref="O359:O360" si="1584">L359+M359+N359</f>
        <v>1.1500000000000001</v>
      </c>
      <c r="P359" s="382">
        <f t="shared" ref="P359:P360" si="1585">IF(O359&lt;2,(D359+M359*2)+0.6,(D359+M359*2)+0.6+ROUNDUP(O359-2,0)*0.1)</f>
        <v>1.08</v>
      </c>
      <c r="Q359" s="385">
        <f t="shared" ref="Q359:Q360" si="1586">IF($O359&lt;=$W$4,ROUND(IF($O359&lt;1.5,$O359*$H359*$P359,1.5*$H359*$P359),2),0)</f>
        <v>21.11</v>
      </c>
      <c r="R359" s="385">
        <f t="shared" ref="R359:R360" si="1587">IF($O359&gt;$W$4,ROUND(IF($O359&lt;1.5,$O359*$H359*$P359,1.5*$H359*$P359),2),0)</f>
        <v>0</v>
      </c>
      <c r="S359" s="385">
        <f t="shared" ref="S359:S360" si="1588">IF($O359&gt;$W$4,ROUND(IF($O359&lt;1.5,0,IF($O359&gt;3,1.5*$H359*$P359,($O359-1.5)*$H359*$P359)),2),0)</f>
        <v>0</v>
      </c>
      <c r="T359" s="385">
        <f t="shared" ref="T359:T360" si="1589">IF($O359&gt;$W$4,ROUND(IF($O359&lt;3,0,IF($O359&gt;4.5,1.5*$H359*$P359,($O359-3)*$H359*$P359)),2),0)</f>
        <v>0</v>
      </c>
      <c r="U359" s="385">
        <f t="shared" ref="U359:U360" si="1590">IF($O359&gt;$W$4,ROUND(IF($O359&lt;4.5,0,IF($O359&gt;6,($O359-4.5)*$H359*$P359,($O359-4.5)*$H359*$P359)),2),0)</f>
        <v>0</v>
      </c>
      <c r="V359" s="384">
        <f t="shared" ref="V359:V360" si="1591">IF($O359&gt;$W$4, IF( $O359&lt;=4,   ROUND($H359*($O359+0.5)*2,2),   0),0)</f>
        <v>0</v>
      </c>
      <c r="W359" s="726">
        <f t="shared" ref="W359:W360" si="1592">IF($O359&gt;$W$4, IF( $O359&gt;4,   ROUND($H359*($O359+0.5)*2,2),   0),0)</f>
        <v>0</v>
      </c>
      <c r="X359" s="144" t="str">
        <f t="shared" ref="X359:X360" si="1593">A359</f>
        <v>JC29-13-A</v>
      </c>
      <c r="Y359" s="416">
        <f t="shared" ref="Y359:Y360" si="1594">IF($D359=0.4,1.2,IF($D359=0.6,1.2,IF($D359=0.8,1.3,IF($D359=1,1.5,IF($D359=1.2,1.7,IF($D359&lt;=2,2,"--"))))))</f>
        <v>1.2</v>
      </c>
      <c r="Z359" s="603" t="s">
        <v>1</v>
      </c>
      <c r="AA359" s="504">
        <f t="shared" ref="AA359:AA360" si="1595">Y359</f>
        <v>1.2</v>
      </c>
      <c r="AB359" s="591">
        <f t="shared" ref="AB359:AB360" si="1596">IF($Y359="--","--",I359)</f>
        <v>0.94599999999999973</v>
      </c>
      <c r="AC359" s="592">
        <f t="shared" ref="AC359:AC360" si="1597">IF($Y359="--","--",IF(D359&gt;1.5,0.15,ROUND($D359*10%,2)))</f>
        <v>0.04</v>
      </c>
      <c r="AD359" s="592">
        <f t="shared" ref="AD359:AD360" si="1598">IF($Y359="--","--",0.15)</f>
        <v>0.15</v>
      </c>
      <c r="AE359" s="593">
        <f t="shared" ref="AE359:AE360" si="1599">IF($Y359="--","--",ROUND(AB359+AC359+AD359,2))</f>
        <v>1.1399999999999999</v>
      </c>
      <c r="AF359" s="604">
        <f t="shared" ref="AF359:AF360" si="1600">IF($Y359="--","--",IF($AB359&lt;=2,$Y359+1,($Y359+1)+ROUNDUP($AB359-2,0)*0.1))</f>
        <v>2.2000000000000002</v>
      </c>
      <c r="AG359" s="605">
        <f t="shared" ref="AG359:AG360" si="1601">IF($D359=0.4,0.92,IF($D359=0.6,0.68,IF($D359=0.8,0.74,IF($D359=1,0.7,IF($D359=1.2,0.66,IF($D359=1.5,0.6,IF($D359&lt;=2,(2.4-(D359+0.3)),"--")))))))</f>
        <v>0.92</v>
      </c>
      <c r="AH359" s="595">
        <f t="shared" ref="AH359:AH360" si="1602">IF($Y359="--","--",IF($AE359&lt;=$W$4,ROUND(IF($AE359&lt;1.5,$AE359*$AF359*$AG359,1.5*$AF359*$AG359),2),0))</f>
        <v>2.31</v>
      </c>
      <c r="AI359" s="595">
        <f t="shared" ref="AI359:AI360" si="1603">IF($Y359="--","--",IF($AE359&gt;$W$4,ROUND(IF($AE359&lt;1.5,$AE359*$AF359*$AG359,1.5*$AF359*$AG359),2),0))</f>
        <v>0</v>
      </c>
      <c r="AJ359" s="595">
        <f t="shared" ref="AJ359:AJ360" si="1604">IF($Y359="--","--",IF($AE359&gt;$W$4,ROUND(IF($AE359&lt;1.5,0,IF($AE359&gt;3,1.5*$AF359*$AG359,($AE359-1.5)*$AF359*$AG359)),2),0))</f>
        <v>0</v>
      </c>
      <c r="AK359" s="595">
        <f t="shared" ref="AK359:AK360" si="1605">IF($Y359="--","--",IF($AE359&gt;$W$4,ROUND(IF($AE359&lt;3,0,IF($AE359&gt;4.5,1.5*$AF359*$AG359,($AE359-3)*$AF359*$AG359)),2),0))</f>
        <v>0</v>
      </c>
      <c r="AL359" s="595">
        <f t="shared" ref="AL359:AL360" si="1606">IF($Y359="--","--",IF($AE359&gt;$W$4,ROUND(IF($AE359&lt;4.5,0,IF($AE359&gt;6,($AE359-4.5)*$AF359*$AG359,($AE359-4.5)*$AF359*$AG359)),2),0))</f>
        <v>0</v>
      </c>
      <c r="AM359" s="596">
        <f t="shared" ref="AM359:AM360" si="1607">IF($Y359="--","--",IF($AE359&gt;$W$4, IF( $AE359&lt;=4,   ROUND(($AG359*4)*($AE359+0.5)*2,2),   0),0))</f>
        <v>0</v>
      </c>
      <c r="AN359" s="732">
        <f t="shared" ref="AN359:AN360" si="1608">IF($Y359="--","--",IF($AE359&gt;$W$4, IF( $AE359&gt;4,   ROUND(($AG359*4)*($AE359+0.5)*2,2),   0),0))</f>
        <v>0</v>
      </c>
      <c r="AO359" s="144" t="s">
        <v>24125</v>
      </c>
      <c r="AP359" s="379" t="s">
        <v>23695</v>
      </c>
      <c r="AQ359" s="453" t="s">
        <v>24126</v>
      </c>
      <c r="AR359" s="416">
        <v>0.4</v>
      </c>
      <c r="AS359" s="504"/>
      <c r="AT359" s="504"/>
      <c r="AU359" s="142">
        <v>17</v>
      </c>
      <c r="AV359" s="416">
        <f t="shared" ref="AV359:AV360" si="1609">IF($Y359="--","--",Y359+0.2)</f>
        <v>1.4</v>
      </c>
      <c r="AW359" s="603" t="s">
        <v>1</v>
      </c>
      <c r="AX359" s="504">
        <f t="shared" ref="AX359:AX360" si="1610">AV359</f>
        <v>1.4</v>
      </c>
      <c r="AY359" s="384">
        <f t="shared" ref="AY359:AY360" si="1611">IF(D359&gt;2,AU359,AU359-AV359)</f>
        <v>15.6</v>
      </c>
      <c r="AZ359" s="384">
        <f t="shared" ref="AZ359:AZ360" si="1612">N359</f>
        <v>0.1</v>
      </c>
      <c r="BA359" s="384">
        <f t="shared" ref="BA359:BA360" si="1613">P359</f>
        <v>1.08</v>
      </c>
      <c r="BB359" s="382">
        <f t="shared" ref="BB359:BB360" si="1614">IF(F359=0,IF(ROUND( AY359 * ( ( (N359*P359) +  ( ((D359+M359*2)/6)*P359 ) ) - ROUND(  ((D359+M359*2)^2)   *   (   ( PI()*96.379 / (4*360) )  -  ( (SIN((96.379/2)*PI()/180)) * (COS((96.379/2)*PI()/180)) / 4 )   ), 4) ),2),   ROUND( AY359 * ( ( (N359*P359) +  ( ((D359+M359*2)/4)*P359 ) ) - ROUND(  ((D359+M359*2)^2)   *   (   ( PI()*120 / (4*360) )  -  ( (SIN((120/2)*PI()/180)) * (COS((120/2)*PI()/180)) / 4 )   ), 4) ),2)),0)</f>
        <v>3.15</v>
      </c>
      <c r="BC359" s="265">
        <f t="shared" ref="BC359:BC360" si="1615">IF(F359&gt;0,ROUND(AY359*N359*P359,2),0)</f>
        <v>0</v>
      </c>
      <c r="BD359" s="265">
        <f t="shared" ref="BD359:BD360" si="1616">SUM(Q359:U359,AH359:AL359)</f>
        <v>23.419999999999998</v>
      </c>
      <c r="BE359" s="265">
        <f t="shared" ref="BE359:BE360" si="1617">IF(F359=0, ROUND( ( PI()*( (D359+M359*2)^2 ) / 4  ) * AY359,2),  ROUND( (D359+M359*2)*(F359+M359*2) * AY359,2))</f>
        <v>2.82</v>
      </c>
      <c r="BF359" s="607">
        <f t="shared" ref="BF359:BF360" si="1618">IF(($I359+M359-0.15)&lt;=2,($I359+M359+0.15),IF(($I359+M359)&lt;=3,2.35,($I359+M359+0.2)-0.85))</f>
        <v>1.1359999999999997</v>
      </c>
      <c r="BG359" s="607">
        <f t="shared" ref="BG359:BG360" si="1619">IF(D359&gt;2,   (I359-F359-M359-0.11),IF(($I359+M359)&lt;=2,0,IF(($I359+M359)&gt;3,0.85,(I359+M359+0.2-BF359))))</f>
        <v>0</v>
      </c>
      <c r="BH359" s="607">
        <f t="shared" ref="BH359:BH360" si="1620">IF(D359&gt;2,  ROUND(((1.42+0.4)+(0.91+0.4))*2*BG359,2), ROUND(AV359*AX359*BF359,2))</f>
        <v>2.23</v>
      </c>
      <c r="BI359" s="607">
        <f t="shared" ref="BI359:BI360" si="1621">ROUND(((PI()*0.9^2)/4)*BG359,2)</f>
        <v>0</v>
      </c>
      <c r="BJ359" s="116">
        <f t="shared" ref="BJ359:BJ360" si="1622">ROUND(BD359-BE359-BH359-BI359-BB359-BC359,2)</f>
        <v>15.22</v>
      </c>
      <c r="BK359" s="95"/>
    </row>
    <row r="360" spans="1:63" ht="14.25" x14ac:dyDescent="0.3">
      <c r="A360" s="449" t="s">
        <v>24126</v>
      </c>
      <c r="B360" s="146" t="s">
        <v>23695</v>
      </c>
      <c r="C360" s="450" t="s">
        <v>24124</v>
      </c>
      <c r="D360" s="502">
        <v>0.4</v>
      </c>
      <c r="E360" s="589"/>
      <c r="F360" s="589"/>
      <c r="G360" s="502" t="s">
        <v>23865</v>
      </c>
      <c r="H360" s="451">
        <v>39</v>
      </c>
      <c r="I360" s="452">
        <v>1.0767000000000007</v>
      </c>
      <c r="J360" s="452">
        <v>1.2622999999999998</v>
      </c>
      <c r="K360" s="452">
        <v>0.6</v>
      </c>
      <c r="L360" s="382">
        <f t="shared" si="1581"/>
        <v>1.17</v>
      </c>
      <c r="M360" s="383">
        <f t="shared" si="1582"/>
        <v>0.04</v>
      </c>
      <c r="N360" s="383">
        <f t="shared" si="1583"/>
        <v>0.1</v>
      </c>
      <c r="O360" s="382">
        <f t="shared" si="1584"/>
        <v>1.31</v>
      </c>
      <c r="P360" s="382">
        <f t="shared" si="1585"/>
        <v>1.08</v>
      </c>
      <c r="Q360" s="385">
        <f t="shared" si="1586"/>
        <v>55.18</v>
      </c>
      <c r="R360" s="385">
        <f t="shared" si="1587"/>
        <v>0</v>
      </c>
      <c r="S360" s="385">
        <f t="shared" si="1588"/>
        <v>0</v>
      </c>
      <c r="T360" s="385">
        <f t="shared" si="1589"/>
        <v>0</v>
      </c>
      <c r="U360" s="385">
        <f t="shared" si="1590"/>
        <v>0</v>
      </c>
      <c r="V360" s="384">
        <f t="shared" si="1591"/>
        <v>0</v>
      </c>
      <c r="W360" s="726">
        <f t="shared" si="1592"/>
        <v>0</v>
      </c>
      <c r="X360" s="449" t="str">
        <f t="shared" si="1593"/>
        <v>JC29-13-B</v>
      </c>
      <c r="Y360" s="502">
        <f t="shared" si="1594"/>
        <v>1.2</v>
      </c>
      <c r="Z360" s="590" t="s">
        <v>1</v>
      </c>
      <c r="AA360" s="589">
        <f t="shared" si="1595"/>
        <v>1.2</v>
      </c>
      <c r="AB360" s="591">
        <f t="shared" si="1596"/>
        <v>1.0767000000000007</v>
      </c>
      <c r="AC360" s="592">
        <f t="shared" si="1597"/>
        <v>0.04</v>
      </c>
      <c r="AD360" s="592">
        <f t="shared" si="1598"/>
        <v>0.15</v>
      </c>
      <c r="AE360" s="593">
        <f t="shared" si="1599"/>
        <v>1.27</v>
      </c>
      <c r="AF360" s="593">
        <f t="shared" si="1600"/>
        <v>2.2000000000000002</v>
      </c>
      <c r="AG360" s="594">
        <f t="shared" si="1601"/>
        <v>0.92</v>
      </c>
      <c r="AH360" s="595">
        <f t="shared" si="1602"/>
        <v>2.57</v>
      </c>
      <c r="AI360" s="595">
        <f t="shared" si="1603"/>
        <v>0</v>
      </c>
      <c r="AJ360" s="595">
        <f t="shared" si="1604"/>
        <v>0</v>
      </c>
      <c r="AK360" s="595">
        <f t="shared" si="1605"/>
        <v>0</v>
      </c>
      <c r="AL360" s="595">
        <f t="shared" si="1606"/>
        <v>0</v>
      </c>
      <c r="AM360" s="596">
        <f t="shared" si="1607"/>
        <v>0</v>
      </c>
      <c r="AN360" s="732">
        <f t="shared" si="1608"/>
        <v>0</v>
      </c>
      <c r="AO360" s="449" t="s">
        <v>24126</v>
      </c>
      <c r="AP360" s="146" t="s">
        <v>23695</v>
      </c>
      <c r="AQ360" s="450" t="s">
        <v>24124</v>
      </c>
      <c r="AR360" s="502">
        <v>0.4</v>
      </c>
      <c r="AS360" s="589"/>
      <c r="AT360" s="589"/>
      <c r="AU360" s="451">
        <v>39</v>
      </c>
      <c r="AV360" s="502">
        <f t="shared" si="1609"/>
        <v>1.4</v>
      </c>
      <c r="AW360" s="590" t="s">
        <v>1</v>
      </c>
      <c r="AX360" s="589">
        <f t="shared" si="1610"/>
        <v>1.4</v>
      </c>
      <c r="AY360" s="384">
        <f t="shared" si="1611"/>
        <v>37.6</v>
      </c>
      <c r="AZ360" s="384">
        <f t="shared" si="1612"/>
        <v>0.1</v>
      </c>
      <c r="BA360" s="384">
        <f t="shared" si="1613"/>
        <v>1.08</v>
      </c>
      <c r="BB360" s="382">
        <f t="shared" si="1614"/>
        <v>7.6</v>
      </c>
      <c r="BC360" s="265">
        <f t="shared" si="1615"/>
        <v>0</v>
      </c>
      <c r="BD360" s="265">
        <f t="shared" si="1616"/>
        <v>57.75</v>
      </c>
      <c r="BE360" s="265">
        <f t="shared" si="1617"/>
        <v>6.8</v>
      </c>
      <c r="BF360" s="385">
        <f t="shared" si="1618"/>
        <v>1.2667000000000006</v>
      </c>
      <c r="BG360" s="385">
        <f t="shared" si="1619"/>
        <v>0</v>
      </c>
      <c r="BH360" s="385">
        <f t="shared" si="1620"/>
        <v>2.48</v>
      </c>
      <c r="BI360" s="385">
        <f t="shared" si="1621"/>
        <v>0</v>
      </c>
      <c r="BJ360" s="116">
        <f t="shared" si="1622"/>
        <v>40.869999999999997</v>
      </c>
      <c r="BK360" s="95"/>
    </row>
    <row r="361" spans="1:63" ht="14.25" x14ac:dyDescent="0.3">
      <c r="A361" s="462"/>
      <c r="B361" s="463"/>
      <c r="C361" s="608"/>
      <c r="D361" s="505"/>
      <c r="E361" s="505"/>
      <c r="F361" s="505"/>
      <c r="G361" s="505"/>
      <c r="H361" s="410"/>
      <c r="I361" s="411"/>
      <c r="J361" s="411"/>
      <c r="K361" s="411"/>
      <c r="L361" s="101"/>
      <c r="M361" s="412"/>
      <c r="N361" s="412"/>
      <c r="O361" s="101"/>
      <c r="P361" s="101"/>
      <c r="Q361" s="414"/>
      <c r="R361" s="414"/>
      <c r="S361" s="414"/>
      <c r="T361" s="414"/>
      <c r="U361" s="414"/>
      <c r="V361" s="413"/>
      <c r="W361" s="725"/>
      <c r="X361" s="739"/>
      <c r="Y361" s="505"/>
      <c r="Z361" s="597"/>
      <c r="AA361" s="505"/>
      <c r="AB361" s="598"/>
      <c r="AC361" s="599"/>
      <c r="AD361" s="599"/>
      <c r="AE361" s="600"/>
      <c r="AF361" s="600"/>
      <c r="AG361" s="597"/>
      <c r="AH361" s="601"/>
      <c r="AI361" s="601"/>
      <c r="AJ361" s="601"/>
      <c r="AK361" s="601"/>
      <c r="AL361" s="601"/>
      <c r="AM361" s="602"/>
      <c r="AN361" s="733"/>
      <c r="AO361" s="739"/>
      <c r="AP361" s="463"/>
      <c r="AQ361" s="608"/>
      <c r="AR361" s="505"/>
      <c r="AS361" s="505"/>
      <c r="AT361" s="505"/>
      <c r="AU361" s="410"/>
      <c r="AV361" s="505"/>
      <c r="AW361" s="597"/>
      <c r="AX361" s="505"/>
      <c r="AY361" s="413"/>
      <c r="AZ361" s="413"/>
      <c r="BA361" s="413"/>
      <c r="BB361" s="101"/>
      <c r="BC361" s="101"/>
      <c r="BD361" s="101"/>
      <c r="BE361" s="101"/>
      <c r="BF361" s="414"/>
      <c r="BG361" s="414"/>
      <c r="BH361" s="414"/>
      <c r="BI361" s="414"/>
      <c r="BJ361" s="415"/>
      <c r="BK361" s="95"/>
    </row>
    <row r="362" spans="1:63" s="122" customFormat="1" ht="14.25" x14ac:dyDescent="0.3">
      <c r="A362" s="407" t="s">
        <v>24471</v>
      </c>
      <c r="B362" s="463"/>
      <c r="C362" s="408"/>
      <c r="D362" s="505"/>
      <c r="E362" s="505"/>
      <c r="F362" s="505"/>
      <c r="G362" s="409"/>
      <c r="H362" s="410"/>
      <c r="I362" s="411"/>
      <c r="J362" s="411"/>
      <c r="K362" s="411"/>
      <c r="L362" s="101"/>
      <c r="M362" s="412"/>
      <c r="N362" s="412"/>
      <c r="O362" s="101"/>
      <c r="P362" s="101"/>
      <c r="Q362" s="414"/>
      <c r="R362" s="414"/>
      <c r="S362" s="414"/>
      <c r="T362" s="414"/>
      <c r="U362" s="414"/>
      <c r="V362" s="413"/>
      <c r="W362" s="725"/>
      <c r="X362" s="740" t="str">
        <f>$A362</f>
        <v>Rua Porto Rico</v>
      </c>
      <c r="Y362" s="503"/>
      <c r="Z362" s="503"/>
      <c r="AA362" s="503"/>
      <c r="AB362" s="399"/>
      <c r="AC362" s="399"/>
      <c r="AD362" s="399"/>
      <c r="AE362" s="399"/>
      <c r="AF362" s="404"/>
      <c r="AG362" s="399"/>
      <c r="AH362" s="399"/>
      <c r="AI362" s="399"/>
      <c r="AJ362" s="399"/>
      <c r="AK362" s="399"/>
      <c r="AL362" s="399"/>
      <c r="AM362" s="399"/>
      <c r="AN362" s="401"/>
      <c r="AO362" s="407" t="str">
        <f>$A362</f>
        <v>Rua Porto Rico</v>
      </c>
      <c r="AP362" s="463"/>
      <c r="AQ362" s="408"/>
      <c r="AR362" s="505"/>
      <c r="AS362" s="505"/>
      <c r="AT362" s="505"/>
      <c r="AU362" s="410"/>
      <c r="AV362" s="409"/>
      <c r="AW362" s="409"/>
      <c r="AX362" s="409"/>
      <c r="AY362" s="413"/>
      <c r="AZ362" s="413"/>
      <c r="BA362" s="413"/>
      <c r="BB362" s="101"/>
      <c r="BC362" s="101"/>
      <c r="BD362" s="101"/>
      <c r="BE362" s="101"/>
      <c r="BF362" s="101"/>
      <c r="BG362" s="101"/>
      <c r="BH362" s="101"/>
      <c r="BI362" s="101"/>
      <c r="BJ362" s="415"/>
      <c r="BK362" s="95"/>
    </row>
    <row r="363" spans="1:63" ht="14.25" x14ac:dyDescent="0.3">
      <c r="A363" s="144" t="s">
        <v>24127</v>
      </c>
      <c r="B363" s="379" t="s">
        <v>23695</v>
      </c>
      <c r="C363" s="453" t="s">
        <v>24128</v>
      </c>
      <c r="D363" s="416">
        <v>0.4</v>
      </c>
      <c r="E363" s="504"/>
      <c r="F363" s="504"/>
      <c r="G363" s="416" t="s">
        <v>23865</v>
      </c>
      <c r="H363" s="142">
        <v>30</v>
      </c>
      <c r="I363" s="143">
        <v>0.97100000000000009</v>
      </c>
      <c r="J363" s="143">
        <v>0.93450000000000166</v>
      </c>
      <c r="K363" s="452">
        <v>0.124</v>
      </c>
      <c r="L363" s="382">
        <f t="shared" ref="L363:L366" si="1623">ROUND((I363+J363)/2,2)</f>
        <v>0.95</v>
      </c>
      <c r="M363" s="383">
        <f t="shared" ref="M363:M366" si="1624">IF(F363=0,ROUND($D363*10%,2),IF(D363&gt;2.8,0.18,0.15))</f>
        <v>0.04</v>
      </c>
      <c r="N363" s="383">
        <f t="shared" ref="N363:N366" si="1625">IF(F363=0,IF(   ROUND($D363/4,2),   IF(ROUND(($D363*1.2)/6,2)&lt;0.1,0.1,ROUND(($D363*1.2)/6,2))),0.5)</f>
        <v>0.1</v>
      </c>
      <c r="O363" s="382">
        <f t="shared" ref="O363:O366" si="1626">L363+M363+N363</f>
        <v>1.0900000000000001</v>
      </c>
      <c r="P363" s="382">
        <f t="shared" ref="P363:P366" si="1627">IF(O363&lt;2,(D363+M363*2)+0.6,(D363+M363*2)+0.6+ROUNDUP(O363-2,0)*0.1)</f>
        <v>1.08</v>
      </c>
      <c r="Q363" s="385">
        <f t="shared" ref="Q363:Q366" si="1628">IF($O363&lt;=$W$4,ROUND(IF($O363&lt;1.5,$O363*$H363*$P363,1.5*$H363*$P363),2),0)</f>
        <v>35.32</v>
      </c>
      <c r="R363" s="385">
        <f t="shared" ref="R363:R366" si="1629">IF($O363&gt;$W$4,ROUND(IF($O363&lt;1.5,$O363*$H363*$P363,1.5*$H363*$P363),2),0)</f>
        <v>0</v>
      </c>
      <c r="S363" s="385">
        <f t="shared" ref="S363:S366" si="1630">IF($O363&gt;$W$4,ROUND(IF($O363&lt;1.5,0,IF($O363&gt;3,1.5*$H363*$P363,($O363-1.5)*$H363*$P363)),2),0)</f>
        <v>0</v>
      </c>
      <c r="T363" s="385">
        <f t="shared" ref="T363:T366" si="1631">IF($O363&gt;$W$4,ROUND(IF($O363&lt;3,0,IF($O363&gt;4.5,1.5*$H363*$P363,($O363-3)*$H363*$P363)),2),0)</f>
        <v>0</v>
      </c>
      <c r="U363" s="385">
        <f t="shared" ref="U363:U366" si="1632">IF($O363&gt;$W$4,ROUND(IF($O363&lt;4.5,0,IF($O363&gt;6,($O363-4.5)*$H363*$P363,($O363-4.5)*$H363*$P363)),2),0)</f>
        <v>0</v>
      </c>
      <c r="V363" s="384">
        <f t="shared" ref="V363:V366" si="1633">IF($O363&gt;$W$4, IF( $O363&lt;=4,   ROUND($H363*($O363+0.5)*2,2),   0),0)</f>
        <v>0</v>
      </c>
      <c r="W363" s="726">
        <f t="shared" ref="W363:W366" si="1634">IF($O363&gt;$W$4, IF( $O363&gt;4,   ROUND($H363*($O363+0.5)*2,2),   0),0)</f>
        <v>0</v>
      </c>
      <c r="X363" s="144" t="str">
        <f t="shared" ref="X363:X366" si="1635">A363</f>
        <v>JC29-15-1</v>
      </c>
      <c r="Y363" s="416">
        <f t="shared" ref="Y363:Y366" si="1636">IF($D363=0.4,1.2,IF($D363=0.6,1.2,IF($D363=0.8,1.3,IF($D363=1,1.5,IF($D363=1.2,1.7,IF($D363&lt;=2,2,"--"))))))</f>
        <v>1.2</v>
      </c>
      <c r="Z363" s="603" t="s">
        <v>1</v>
      </c>
      <c r="AA363" s="504">
        <f t="shared" ref="AA363:AA366" si="1637">Y363</f>
        <v>1.2</v>
      </c>
      <c r="AB363" s="591">
        <f t="shared" ref="AB363:AB366" si="1638">IF($Y363="--","--",I363)</f>
        <v>0.97100000000000009</v>
      </c>
      <c r="AC363" s="592">
        <f t="shared" ref="AC363:AC366" si="1639">IF($Y363="--","--",IF(D363&gt;1.5,0.15,ROUND($D363*10%,2)))</f>
        <v>0.04</v>
      </c>
      <c r="AD363" s="592">
        <f t="shared" ref="AD363:AD366" si="1640">IF($Y363="--","--",0.15)</f>
        <v>0.15</v>
      </c>
      <c r="AE363" s="593">
        <f t="shared" ref="AE363:AE366" si="1641">IF($Y363="--","--",ROUND(AB363+AC363+AD363,2))</f>
        <v>1.1599999999999999</v>
      </c>
      <c r="AF363" s="604">
        <f t="shared" ref="AF363:AF366" si="1642">IF($Y363="--","--",IF($AB363&lt;=2,$Y363+1,($Y363+1)+ROUNDUP($AB363-2,0)*0.1))</f>
        <v>2.2000000000000002</v>
      </c>
      <c r="AG363" s="605">
        <f t="shared" ref="AG363:AG366" si="1643">IF($D363=0.4,0.92,IF($D363=0.6,0.68,IF($D363=0.8,0.74,IF($D363=1,0.7,IF($D363=1.2,0.66,IF($D363=1.5,0.6,IF($D363&lt;=2,(2.4-(D363+0.3)),"--")))))))</f>
        <v>0.92</v>
      </c>
      <c r="AH363" s="595">
        <f t="shared" ref="AH363:AH366" si="1644">IF($Y363="--","--",IF($AE363&lt;=$W$4,ROUND(IF($AE363&lt;1.5,$AE363*$AF363*$AG363,1.5*$AF363*$AG363),2),0))</f>
        <v>2.35</v>
      </c>
      <c r="AI363" s="595">
        <f t="shared" ref="AI363:AI366" si="1645">IF($Y363="--","--",IF($AE363&gt;$W$4,ROUND(IF($AE363&lt;1.5,$AE363*$AF363*$AG363,1.5*$AF363*$AG363),2),0))</f>
        <v>0</v>
      </c>
      <c r="AJ363" s="595">
        <f t="shared" ref="AJ363:AJ366" si="1646">IF($Y363="--","--",IF($AE363&gt;$W$4,ROUND(IF($AE363&lt;1.5,0,IF($AE363&gt;3,1.5*$AF363*$AG363,($AE363-1.5)*$AF363*$AG363)),2),0))</f>
        <v>0</v>
      </c>
      <c r="AK363" s="595">
        <f t="shared" ref="AK363:AK366" si="1647">IF($Y363="--","--",IF($AE363&gt;$W$4,ROUND(IF($AE363&lt;3,0,IF($AE363&gt;4.5,1.5*$AF363*$AG363,($AE363-3)*$AF363*$AG363)),2),0))</f>
        <v>0</v>
      </c>
      <c r="AL363" s="595">
        <f t="shared" ref="AL363:AL366" si="1648">IF($Y363="--","--",IF($AE363&gt;$W$4,ROUND(IF($AE363&lt;4.5,0,IF($AE363&gt;6,($AE363-4.5)*$AF363*$AG363,($AE363-4.5)*$AF363*$AG363)),2),0))</f>
        <v>0</v>
      </c>
      <c r="AM363" s="596">
        <f t="shared" ref="AM363:AM366" si="1649">IF($Y363="--","--",IF($AE363&gt;$W$4, IF( $AE363&lt;=4,   ROUND(($AG363*4)*($AE363+0.5)*2,2),   0),0))</f>
        <v>0</v>
      </c>
      <c r="AN363" s="732">
        <f t="shared" ref="AN363:AN366" si="1650">IF($Y363="--","--",IF($AE363&gt;$W$4, IF( $AE363&gt;4,   ROUND(($AG363*4)*($AE363+0.5)*2,2),   0),0))</f>
        <v>0</v>
      </c>
      <c r="AO363" s="144" t="s">
        <v>24127</v>
      </c>
      <c r="AP363" s="379" t="s">
        <v>23695</v>
      </c>
      <c r="AQ363" s="453" t="s">
        <v>24128</v>
      </c>
      <c r="AR363" s="416">
        <v>0.4</v>
      </c>
      <c r="AS363" s="504"/>
      <c r="AT363" s="504"/>
      <c r="AU363" s="142">
        <v>30</v>
      </c>
      <c r="AV363" s="416">
        <f t="shared" ref="AV363:AV366" si="1651">IF($Y363="--","--",Y363+0.2)</f>
        <v>1.4</v>
      </c>
      <c r="AW363" s="603" t="s">
        <v>1</v>
      </c>
      <c r="AX363" s="504">
        <f t="shared" ref="AX363:AX366" si="1652">AV363</f>
        <v>1.4</v>
      </c>
      <c r="AY363" s="384">
        <f t="shared" ref="AY363:AY366" si="1653">IF(D363&gt;2,AU363,AU363-AV363)</f>
        <v>28.6</v>
      </c>
      <c r="AZ363" s="384">
        <f t="shared" ref="AZ363:AZ366" si="1654">N363</f>
        <v>0.1</v>
      </c>
      <c r="BA363" s="384">
        <f t="shared" ref="BA363:BA366" si="1655">P363</f>
        <v>1.08</v>
      </c>
      <c r="BB363" s="382">
        <f t="shared" ref="BB363:BB366" si="1656">IF(F363=0,IF(ROUND( AY363 * ( ( (N363*P363) +  ( ((D363+M363*2)/6)*P363 ) ) - ROUND(  ((D363+M363*2)^2)   *   (   ( PI()*96.379 / (4*360) )  -  ( (SIN((96.379/2)*PI()/180)) * (COS((96.379/2)*PI()/180)) / 4 )   ), 4) ),2),   ROUND( AY363 * ( ( (N363*P363) +  ( ((D363+M363*2)/4)*P363 ) ) - ROUND(  ((D363+M363*2)^2)   *   (   ( PI()*120 / (4*360) )  -  ( (SIN((120/2)*PI()/180)) * (COS((120/2)*PI()/180)) / 4 )   ), 4) ),2)),0)</f>
        <v>5.78</v>
      </c>
      <c r="BC363" s="265">
        <f t="shared" ref="BC363:BC366" si="1657">IF(F363&gt;0,ROUND(AY363*N363*P363,2),0)</f>
        <v>0</v>
      </c>
      <c r="BD363" s="265">
        <f t="shared" ref="BD363:BD366" si="1658">SUM(Q363:U363,AH363:AL363)</f>
        <v>37.67</v>
      </c>
      <c r="BE363" s="265">
        <f t="shared" ref="BE363:BE366" si="1659">IF(F363=0, ROUND( ( PI()*( (D363+M363*2)^2 ) / 4  ) * AY363,2),  ROUND( (D363+M363*2)*(F363+M363*2) * AY363,2))</f>
        <v>5.18</v>
      </c>
      <c r="BF363" s="607">
        <f t="shared" ref="BF363:BF366" si="1660">IF(($I363+M363-0.15)&lt;=2,($I363+M363+0.15),IF(($I363+M363)&lt;=3,2.35,($I363+M363+0.2)-0.85))</f>
        <v>1.161</v>
      </c>
      <c r="BG363" s="607">
        <f t="shared" ref="BG363:BG366" si="1661">IF(D363&gt;2,   (I363-F363-M363-0.11),IF(($I363+M363)&lt;=2,0,IF(($I363+M363)&gt;3,0.85,(I363+M363+0.2-BF363))))</f>
        <v>0</v>
      </c>
      <c r="BH363" s="607">
        <f t="shared" ref="BH363:BH366" si="1662">IF(D363&gt;2,  ROUND(((1.42+0.4)+(0.91+0.4))*2*BG363,2), ROUND(AV363*AX363*BF363,2))</f>
        <v>2.2799999999999998</v>
      </c>
      <c r="BI363" s="607">
        <f t="shared" ref="BI363:BI366" si="1663">ROUND(((PI()*0.9^2)/4)*BG363,2)</f>
        <v>0</v>
      </c>
      <c r="BJ363" s="116">
        <f t="shared" ref="BJ363:BJ366" si="1664">ROUND(BD363-BE363-BH363-BI363-BB363-BC363,2)</f>
        <v>24.43</v>
      </c>
      <c r="BK363" s="95"/>
    </row>
    <row r="364" spans="1:63" ht="14.25" x14ac:dyDescent="0.3">
      <c r="A364" s="144" t="s">
        <v>24128</v>
      </c>
      <c r="B364" s="379" t="s">
        <v>23695</v>
      </c>
      <c r="C364" s="453" t="s">
        <v>24129</v>
      </c>
      <c r="D364" s="416">
        <v>0.4</v>
      </c>
      <c r="E364" s="504"/>
      <c r="F364" s="504"/>
      <c r="G364" s="416" t="s">
        <v>23864</v>
      </c>
      <c r="H364" s="142">
        <v>29</v>
      </c>
      <c r="I364" s="143">
        <v>1.0585000000000022</v>
      </c>
      <c r="J364" s="143">
        <v>1.2330000000000023</v>
      </c>
      <c r="K364" s="452">
        <v>0</v>
      </c>
      <c r="L364" s="382">
        <f t="shared" si="1623"/>
        <v>1.1499999999999999</v>
      </c>
      <c r="M364" s="383">
        <f t="shared" si="1624"/>
        <v>0.04</v>
      </c>
      <c r="N364" s="383">
        <f t="shared" si="1625"/>
        <v>0.1</v>
      </c>
      <c r="O364" s="382">
        <f t="shared" si="1626"/>
        <v>1.29</v>
      </c>
      <c r="P364" s="382">
        <f t="shared" si="1627"/>
        <v>1.08</v>
      </c>
      <c r="Q364" s="385">
        <f t="shared" si="1628"/>
        <v>40.4</v>
      </c>
      <c r="R364" s="385">
        <f t="shared" si="1629"/>
        <v>0</v>
      </c>
      <c r="S364" s="385">
        <f t="shared" si="1630"/>
        <v>0</v>
      </c>
      <c r="T364" s="385">
        <f t="shared" si="1631"/>
        <v>0</v>
      </c>
      <c r="U364" s="385">
        <f t="shared" si="1632"/>
        <v>0</v>
      </c>
      <c r="V364" s="384">
        <f t="shared" si="1633"/>
        <v>0</v>
      </c>
      <c r="W364" s="726">
        <f t="shared" si="1634"/>
        <v>0</v>
      </c>
      <c r="X364" s="144" t="str">
        <f t="shared" si="1635"/>
        <v>JC29-15-2</v>
      </c>
      <c r="Y364" s="416">
        <f t="shared" si="1636"/>
        <v>1.2</v>
      </c>
      <c r="Z364" s="603" t="s">
        <v>1</v>
      </c>
      <c r="AA364" s="504">
        <f t="shared" si="1637"/>
        <v>1.2</v>
      </c>
      <c r="AB364" s="591">
        <f t="shared" si="1638"/>
        <v>1.0585000000000022</v>
      </c>
      <c r="AC364" s="592">
        <f t="shared" si="1639"/>
        <v>0.04</v>
      </c>
      <c r="AD364" s="592">
        <f t="shared" si="1640"/>
        <v>0.15</v>
      </c>
      <c r="AE364" s="593">
        <f t="shared" si="1641"/>
        <v>1.25</v>
      </c>
      <c r="AF364" s="604">
        <f t="shared" si="1642"/>
        <v>2.2000000000000002</v>
      </c>
      <c r="AG364" s="605">
        <f t="shared" si="1643"/>
        <v>0.92</v>
      </c>
      <c r="AH364" s="595">
        <f t="shared" si="1644"/>
        <v>2.5299999999999998</v>
      </c>
      <c r="AI364" s="595">
        <f t="shared" si="1645"/>
        <v>0</v>
      </c>
      <c r="AJ364" s="595">
        <f t="shared" si="1646"/>
        <v>0</v>
      </c>
      <c r="AK364" s="595">
        <f t="shared" si="1647"/>
        <v>0</v>
      </c>
      <c r="AL364" s="595">
        <f t="shared" si="1648"/>
        <v>0</v>
      </c>
      <c r="AM364" s="596">
        <f t="shared" si="1649"/>
        <v>0</v>
      </c>
      <c r="AN364" s="732">
        <f t="shared" si="1650"/>
        <v>0</v>
      </c>
      <c r="AO364" s="144" t="s">
        <v>24128</v>
      </c>
      <c r="AP364" s="379" t="s">
        <v>23695</v>
      </c>
      <c r="AQ364" s="453" t="s">
        <v>24129</v>
      </c>
      <c r="AR364" s="416">
        <v>0.4</v>
      </c>
      <c r="AS364" s="504"/>
      <c r="AT364" s="504"/>
      <c r="AU364" s="142">
        <v>29</v>
      </c>
      <c r="AV364" s="416">
        <f t="shared" si="1651"/>
        <v>1.4</v>
      </c>
      <c r="AW364" s="603" t="s">
        <v>1</v>
      </c>
      <c r="AX364" s="504">
        <f t="shared" si="1652"/>
        <v>1.4</v>
      </c>
      <c r="AY364" s="384">
        <f t="shared" si="1653"/>
        <v>27.6</v>
      </c>
      <c r="AZ364" s="384">
        <f t="shared" si="1654"/>
        <v>0.1</v>
      </c>
      <c r="BA364" s="384">
        <f t="shared" si="1655"/>
        <v>1.08</v>
      </c>
      <c r="BB364" s="382">
        <f t="shared" si="1656"/>
        <v>5.58</v>
      </c>
      <c r="BC364" s="265">
        <f t="shared" si="1657"/>
        <v>0</v>
      </c>
      <c r="BD364" s="265">
        <f t="shared" si="1658"/>
        <v>42.93</v>
      </c>
      <c r="BE364" s="265">
        <f t="shared" si="1659"/>
        <v>4.99</v>
      </c>
      <c r="BF364" s="607">
        <f t="shared" si="1660"/>
        <v>1.2485000000000022</v>
      </c>
      <c r="BG364" s="607">
        <f t="shared" si="1661"/>
        <v>0</v>
      </c>
      <c r="BH364" s="607">
        <f t="shared" si="1662"/>
        <v>2.4500000000000002</v>
      </c>
      <c r="BI364" s="607">
        <f t="shared" si="1663"/>
        <v>0</v>
      </c>
      <c r="BJ364" s="116">
        <f t="shared" si="1664"/>
        <v>29.91</v>
      </c>
      <c r="BK364" s="95"/>
    </row>
    <row r="365" spans="1:63" ht="14.25" x14ac:dyDescent="0.3">
      <c r="A365" s="144" t="s">
        <v>24129</v>
      </c>
      <c r="B365" s="379" t="s">
        <v>23695</v>
      </c>
      <c r="C365" s="453" t="s">
        <v>24130</v>
      </c>
      <c r="D365" s="416">
        <v>0.4</v>
      </c>
      <c r="E365" s="504"/>
      <c r="F365" s="504"/>
      <c r="G365" s="416" t="s">
        <v>23864</v>
      </c>
      <c r="H365" s="142">
        <v>35</v>
      </c>
      <c r="I365" s="143">
        <v>1.2330000000000023</v>
      </c>
      <c r="J365" s="143">
        <v>1.1130000000000013</v>
      </c>
      <c r="K365" s="452">
        <v>0</v>
      </c>
      <c r="L365" s="382">
        <f t="shared" si="1623"/>
        <v>1.17</v>
      </c>
      <c r="M365" s="383">
        <f t="shared" si="1624"/>
        <v>0.04</v>
      </c>
      <c r="N365" s="383">
        <f t="shared" si="1625"/>
        <v>0.1</v>
      </c>
      <c r="O365" s="382">
        <f t="shared" si="1626"/>
        <v>1.31</v>
      </c>
      <c r="P365" s="382">
        <f t="shared" si="1627"/>
        <v>1.08</v>
      </c>
      <c r="Q365" s="385">
        <f t="shared" si="1628"/>
        <v>49.52</v>
      </c>
      <c r="R365" s="385">
        <f t="shared" si="1629"/>
        <v>0</v>
      </c>
      <c r="S365" s="385">
        <f t="shared" si="1630"/>
        <v>0</v>
      </c>
      <c r="T365" s="385">
        <f t="shared" si="1631"/>
        <v>0</v>
      </c>
      <c r="U365" s="385">
        <f t="shared" si="1632"/>
        <v>0</v>
      </c>
      <c r="V365" s="384">
        <f t="shared" si="1633"/>
        <v>0</v>
      </c>
      <c r="W365" s="726">
        <f t="shared" si="1634"/>
        <v>0</v>
      </c>
      <c r="X365" s="144" t="str">
        <f t="shared" si="1635"/>
        <v>JC29-15-3</v>
      </c>
      <c r="Y365" s="416">
        <f t="shared" si="1636"/>
        <v>1.2</v>
      </c>
      <c r="Z365" s="603" t="s">
        <v>1</v>
      </c>
      <c r="AA365" s="504">
        <f t="shared" si="1637"/>
        <v>1.2</v>
      </c>
      <c r="AB365" s="591">
        <f t="shared" si="1638"/>
        <v>1.2330000000000023</v>
      </c>
      <c r="AC365" s="592">
        <f t="shared" si="1639"/>
        <v>0.04</v>
      </c>
      <c r="AD365" s="592">
        <f t="shared" si="1640"/>
        <v>0.15</v>
      </c>
      <c r="AE365" s="593">
        <f t="shared" si="1641"/>
        <v>1.42</v>
      </c>
      <c r="AF365" s="604">
        <f t="shared" si="1642"/>
        <v>2.2000000000000002</v>
      </c>
      <c r="AG365" s="605">
        <f t="shared" si="1643"/>
        <v>0.92</v>
      </c>
      <c r="AH365" s="595">
        <f t="shared" si="1644"/>
        <v>2.87</v>
      </c>
      <c r="AI365" s="595">
        <f t="shared" si="1645"/>
        <v>0</v>
      </c>
      <c r="AJ365" s="595">
        <f t="shared" si="1646"/>
        <v>0</v>
      </c>
      <c r="AK365" s="595">
        <f t="shared" si="1647"/>
        <v>0</v>
      </c>
      <c r="AL365" s="595">
        <f t="shared" si="1648"/>
        <v>0</v>
      </c>
      <c r="AM365" s="596">
        <f t="shared" si="1649"/>
        <v>0</v>
      </c>
      <c r="AN365" s="732">
        <f t="shared" si="1650"/>
        <v>0</v>
      </c>
      <c r="AO365" s="144" t="s">
        <v>24129</v>
      </c>
      <c r="AP365" s="379" t="s">
        <v>23695</v>
      </c>
      <c r="AQ365" s="453" t="s">
        <v>24130</v>
      </c>
      <c r="AR365" s="416">
        <v>0.4</v>
      </c>
      <c r="AS365" s="504"/>
      <c r="AT365" s="504"/>
      <c r="AU365" s="142">
        <v>35</v>
      </c>
      <c r="AV365" s="416">
        <f t="shared" si="1651"/>
        <v>1.4</v>
      </c>
      <c r="AW365" s="603" t="s">
        <v>1</v>
      </c>
      <c r="AX365" s="504">
        <f t="shared" si="1652"/>
        <v>1.4</v>
      </c>
      <c r="AY365" s="384">
        <f t="shared" si="1653"/>
        <v>33.6</v>
      </c>
      <c r="AZ365" s="384">
        <f t="shared" si="1654"/>
        <v>0.1</v>
      </c>
      <c r="BA365" s="384">
        <f t="shared" si="1655"/>
        <v>1.08</v>
      </c>
      <c r="BB365" s="382">
        <f t="shared" si="1656"/>
        <v>6.79</v>
      </c>
      <c r="BC365" s="265">
        <f t="shared" si="1657"/>
        <v>0</v>
      </c>
      <c r="BD365" s="265">
        <f t="shared" si="1658"/>
        <v>52.39</v>
      </c>
      <c r="BE365" s="265">
        <f t="shared" si="1659"/>
        <v>6.08</v>
      </c>
      <c r="BF365" s="607">
        <f t="shared" si="1660"/>
        <v>1.4230000000000023</v>
      </c>
      <c r="BG365" s="607">
        <f t="shared" si="1661"/>
        <v>0</v>
      </c>
      <c r="BH365" s="607">
        <f t="shared" si="1662"/>
        <v>2.79</v>
      </c>
      <c r="BI365" s="607">
        <f t="shared" si="1663"/>
        <v>0</v>
      </c>
      <c r="BJ365" s="116">
        <f t="shared" si="1664"/>
        <v>36.729999999999997</v>
      </c>
      <c r="BK365" s="95"/>
    </row>
    <row r="366" spans="1:63" ht="14.25" x14ac:dyDescent="0.3">
      <c r="A366" s="449" t="s">
        <v>24130</v>
      </c>
      <c r="B366" s="146" t="s">
        <v>23695</v>
      </c>
      <c r="C366" s="450" t="s">
        <v>24131</v>
      </c>
      <c r="D366" s="502">
        <v>0.4</v>
      </c>
      <c r="E366" s="589"/>
      <c r="F366" s="589"/>
      <c r="G366" s="502" t="s">
        <v>23864</v>
      </c>
      <c r="H366" s="451">
        <v>37</v>
      </c>
      <c r="I366" s="452">
        <v>1.1130000000000013</v>
      </c>
      <c r="J366" s="452">
        <v>1.0777999999999999</v>
      </c>
      <c r="K366" s="452">
        <v>0.6</v>
      </c>
      <c r="L366" s="382">
        <f t="shared" si="1623"/>
        <v>1.1000000000000001</v>
      </c>
      <c r="M366" s="383">
        <f t="shared" si="1624"/>
        <v>0.04</v>
      </c>
      <c r="N366" s="383">
        <f t="shared" si="1625"/>
        <v>0.1</v>
      </c>
      <c r="O366" s="382">
        <f t="shared" si="1626"/>
        <v>1.2400000000000002</v>
      </c>
      <c r="P366" s="382">
        <f t="shared" si="1627"/>
        <v>1.08</v>
      </c>
      <c r="Q366" s="385">
        <f t="shared" si="1628"/>
        <v>49.55</v>
      </c>
      <c r="R366" s="385">
        <f t="shared" si="1629"/>
        <v>0</v>
      </c>
      <c r="S366" s="385">
        <f t="shared" si="1630"/>
        <v>0</v>
      </c>
      <c r="T366" s="385">
        <f t="shared" si="1631"/>
        <v>0</v>
      </c>
      <c r="U366" s="385">
        <f t="shared" si="1632"/>
        <v>0</v>
      </c>
      <c r="V366" s="384">
        <f t="shared" si="1633"/>
        <v>0</v>
      </c>
      <c r="W366" s="726">
        <f t="shared" si="1634"/>
        <v>0</v>
      </c>
      <c r="X366" s="449" t="str">
        <f t="shared" si="1635"/>
        <v>JC29-15-4</v>
      </c>
      <c r="Y366" s="502">
        <f t="shared" si="1636"/>
        <v>1.2</v>
      </c>
      <c r="Z366" s="590" t="s">
        <v>1</v>
      </c>
      <c r="AA366" s="589">
        <f t="shared" si="1637"/>
        <v>1.2</v>
      </c>
      <c r="AB366" s="591">
        <f t="shared" si="1638"/>
        <v>1.1130000000000013</v>
      </c>
      <c r="AC366" s="592">
        <f t="shared" si="1639"/>
        <v>0.04</v>
      </c>
      <c r="AD366" s="592">
        <f t="shared" si="1640"/>
        <v>0.15</v>
      </c>
      <c r="AE366" s="593">
        <f t="shared" si="1641"/>
        <v>1.3</v>
      </c>
      <c r="AF366" s="593">
        <f t="shared" si="1642"/>
        <v>2.2000000000000002</v>
      </c>
      <c r="AG366" s="594">
        <f t="shared" si="1643"/>
        <v>0.92</v>
      </c>
      <c r="AH366" s="595">
        <f t="shared" si="1644"/>
        <v>2.63</v>
      </c>
      <c r="AI366" s="595">
        <f t="shared" si="1645"/>
        <v>0</v>
      </c>
      <c r="AJ366" s="595">
        <f t="shared" si="1646"/>
        <v>0</v>
      </c>
      <c r="AK366" s="595">
        <f t="shared" si="1647"/>
        <v>0</v>
      </c>
      <c r="AL366" s="595">
        <f t="shared" si="1648"/>
        <v>0</v>
      </c>
      <c r="AM366" s="596">
        <f t="shared" si="1649"/>
        <v>0</v>
      </c>
      <c r="AN366" s="732">
        <f t="shared" si="1650"/>
        <v>0</v>
      </c>
      <c r="AO366" s="449" t="s">
        <v>24130</v>
      </c>
      <c r="AP366" s="146" t="s">
        <v>23695</v>
      </c>
      <c r="AQ366" s="450" t="s">
        <v>24131</v>
      </c>
      <c r="AR366" s="502">
        <v>0.4</v>
      </c>
      <c r="AS366" s="589"/>
      <c r="AT366" s="589"/>
      <c r="AU366" s="451">
        <v>37</v>
      </c>
      <c r="AV366" s="502">
        <f t="shared" si="1651"/>
        <v>1.4</v>
      </c>
      <c r="AW366" s="590" t="s">
        <v>1</v>
      </c>
      <c r="AX366" s="589">
        <f t="shared" si="1652"/>
        <v>1.4</v>
      </c>
      <c r="AY366" s="384">
        <f t="shared" si="1653"/>
        <v>35.6</v>
      </c>
      <c r="AZ366" s="384">
        <f t="shared" si="1654"/>
        <v>0.1</v>
      </c>
      <c r="BA366" s="384">
        <f t="shared" si="1655"/>
        <v>1.08</v>
      </c>
      <c r="BB366" s="382">
        <f t="shared" si="1656"/>
        <v>7.2</v>
      </c>
      <c r="BC366" s="265">
        <f t="shared" si="1657"/>
        <v>0</v>
      </c>
      <c r="BD366" s="265">
        <f t="shared" si="1658"/>
        <v>52.18</v>
      </c>
      <c r="BE366" s="265">
        <f t="shared" si="1659"/>
        <v>6.44</v>
      </c>
      <c r="BF366" s="385">
        <f t="shared" si="1660"/>
        <v>1.3030000000000013</v>
      </c>
      <c r="BG366" s="385">
        <f t="shared" si="1661"/>
        <v>0</v>
      </c>
      <c r="BH366" s="385">
        <f t="shared" si="1662"/>
        <v>2.5499999999999998</v>
      </c>
      <c r="BI366" s="385">
        <f t="shared" si="1663"/>
        <v>0</v>
      </c>
      <c r="BJ366" s="116">
        <f t="shared" si="1664"/>
        <v>35.99</v>
      </c>
      <c r="BK366" s="95"/>
    </row>
    <row r="367" spans="1:63" ht="14.25" x14ac:dyDescent="0.3">
      <c r="A367" s="462"/>
      <c r="B367" s="463"/>
      <c r="C367" s="608"/>
      <c r="D367" s="505"/>
      <c r="E367" s="505"/>
      <c r="F367" s="505"/>
      <c r="G367" s="505"/>
      <c r="H367" s="410"/>
      <c r="I367" s="411"/>
      <c r="J367" s="411"/>
      <c r="K367" s="411"/>
      <c r="L367" s="101"/>
      <c r="M367" s="412"/>
      <c r="N367" s="412"/>
      <c r="O367" s="101"/>
      <c r="P367" s="101"/>
      <c r="Q367" s="414"/>
      <c r="R367" s="414"/>
      <c r="S367" s="414"/>
      <c r="T367" s="414"/>
      <c r="U367" s="414"/>
      <c r="V367" s="413"/>
      <c r="W367" s="725"/>
      <c r="X367" s="739"/>
      <c r="Y367" s="505"/>
      <c r="Z367" s="597"/>
      <c r="AA367" s="505"/>
      <c r="AB367" s="598"/>
      <c r="AC367" s="599"/>
      <c r="AD367" s="599"/>
      <c r="AE367" s="600"/>
      <c r="AF367" s="600"/>
      <c r="AG367" s="597"/>
      <c r="AH367" s="601"/>
      <c r="AI367" s="601"/>
      <c r="AJ367" s="601"/>
      <c r="AK367" s="601"/>
      <c r="AL367" s="601"/>
      <c r="AM367" s="602"/>
      <c r="AN367" s="733"/>
      <c r="AO367" s="739"/>
      <c r="AP367" s="463"/>
      <c r="AQ367" s="608"/>
      <c r="AR367" s="505"/>
      <c r="AS367" s="505"/>
      <c r="AT367" s="505"/>
      <c r="AU367" s="410"/>
      <c r="AV367" s="505"/>
      <c r="AW367" s="597"/>
      <c r="AX367" s="505"/>
      <c r="AY367" s="413"/>
      <c r="AZ367" s="413"/>
      <c r="BA367" s="413"/>
      <c r="BB367" s="101"/>
      <c r="BC367" s="101"/>
      <c r="BD367" s="101"/>
      <c r="BE367" s="101"/>
      <c r="BF367" s="414"/>
      <c r="BG367" s="414"/>
      <c r="BH367" s="414"/>
      <c r="BI367" s="414"/>
      <c r="BJ367" s="415"/>
      <c r="BK367" s="95"/>
    </row>
    <row r="368" spans="1:63" s="122" customFormat="1" ht="14.25" x14ac:dyDescent="0.3">
      <c r="A368" s="407" t="s">
        <v>24471</v>
      </c>
      <c r="B368" s="463"/>
      <c r="C368" s="408"/>
      <c r="D368" s="505"/>
      <c r="E368" s="505"/>
      <c r="F368" s="505"/>
      <c r="G368" s="409"/>
      <c r="H368" s="410"/>
      <c r="I368" s="411"/>
      <c r="J368" s="411"/>
      <c r="K368" s="411"/>
      <c r="L368" s="101"/>
      <c r="M368" s="412"/>
      <c r="N368" s="412"/>
      <c r="O368" s="101"/>
      <c r="P368" s="101"/>
      <c r="Q368" s="414"/>
      <c r="R368" s="414"/>
      <c r="S368" s="414"/>
      <c r="T368" s="414"/>
      <c r="U368" s="414"/>
      <c r="V368" s="413"/>
      <c r="W368" s="725"/>
      <c r="X368" s="740" t="str">
        <f>$A368</f>
        <v>Rua Porto Rico</v>
      </c>
      <c r="Y368" s="503"/>
      <c r="Z368" s="503"/>
      <c r="AA368" s="503"/>
      <c r="AB368" s="399"/>
      <c r="AC368" s="399"/>
      <c r="AD368" s="399"/>
      <c r="AE368" s="399"/>
      <c r="AF368" s="404"/>
      <c r="AG368" s="399"/>
      <c r="AH368" s="399"/>
      <c r="AI368" s="399"/>
      <c r="AJ368" s="399"/>
      <c r="AK368" s="399"/>
      <c r="AL368" s="399"/>
      <c r="AM368" s="399"/>
      <c r="AN368" s="401"/>
      <c r="AO368" s="407" t="str">
        <f>$A368</f>
        <v>Rua Porto Rico</v>
      </c>
      <c r="AP368" s="463"/>
      <c r="AQ368" s="408"/>
      <c r="AR368" s="505"/>
      <c r="AS368" s="505"/>
      <c r="AT368" s="505"/>
      <c r="AU368" s="410"/>
      <c r="AV368" s="409"/>
      <c r="AW368" s="409"/>
      <c r="AX368" s="409"/>
      <c r="AY368" s="413"/>
      <c r="AZ368" s="413"/>
      <c r="BA368" s="413"/>
      <c r="BB368" s="101"/>
      <c r="BC368" s="101"/>
      <c r="BD368" s="101"/>
      <c r="BE368" s="101"/>
      <c r="BF368" s="101"/>
      <c r="BG368" s="101"/>
      <c r="BH368" s="101"/>
      <c r="BI368" s="101"/>
      <c r="BJ368" s="415"/>
      <c r="BK368" s="95"/>
    </row>
    <row r="369" spans="1:63" ht="14.25" x14ac:dyDescent="0.3">
      <c r="A369" s="449" t="s">
        <v>24564</v>
      </c>
      <c r="B369" s="146" t="s">
        <v>23695</v>
      </c>
      <c r="C369" s="450" t="s">
        <v>24131</v>
      </c>
      <c r="D369" s="502">
        <v>0.4</v>
      </c>
      <c r="E369" s="589"/>
      <c r="F369" s="589"/>
      <c r="G369" s="502" t="s">
        <v>23864</v>
      </c>
      <c r="H369" s="451">
        <v>40</v>
      </c>
      <c r="I369" s="452">
        <v>1</v>
      </c>
      <c r="J369" s="452">
        <v>1.0776599999999981</v>
      </c>
      <c r="K369" s="452">
        <v>0.6</v>
      </c>
      <c r="L369" s="382">
        <f t="shared" ref="L369" si="1665">ROUND((I369+J369)/2,2)</f>
        <v>1.04</v>
      </c>
      <c r="M369" s="383">
        <f t="shared" ref="M369" si="1666">IF(F369=0,ROUND($D369*10%,2),IF(D369&gt;2.8,0.18,0.15))</f>
        <v>0.04</v>
      </c>
      <c r="N369" s="383">
        <f t="shared" ref="N369" si="1667">IF(F369=0,IF(   ROUND($D369/4,2),   IF(ROUND(($D369*1.2)/6,2)&lt;0.1,0.1,ROUND(($D369*1.2)/6,2))),0.5)</f>
        <v>0.1</v>
      </c>
      <c r="O369" s="382">
        <f t="shared" ref="O369" si="1668">L369+M369+N369</f>
        <v>1.1800000000000002</v>
      </c>
      <c r="P369" s="382">
        <f t="shared" ref="P369" si="1669">IF(O369&lt;2,(D369+M369*2)+0.6,(D369+M369*2)+0.6+ROUNDUP(O369-2,0)*0.1)</f>
        <v>1.08</v>
      </c>
      <c r="Q369" s="385">
        <f t="shared" ref="Q369" si="1670">IF($O369&lt;=$W$4,ROUND(IF($O369&lt;1.5,$O369*$H369*$P369,1.5*$H369*$P369),2),0)</f>
        <v>50.98</v>
      </c>
      <c r="R369" s="385">
        <f t="shared" ref="R369" si="1671">IF($O369&gt;$W$4,ROUND(IF($O369&lt;1.5,$O369*$H369*$P369,1.5*$H369*$P369),2),0)</f>
        <v>0</v>
      </c>
      <c r="S369" s="385">
        <f t="shared" ref="S369" si="1672">IF($O369&gt;$W$4,ROUND(IF($O369&lt;1.5,0,IF($O369&gt;3,1.5*$H369*$P369,($O369-1.5)*$H369*$P369)),2),0)</f>
        <v>0</v>
      </c>
      <c r="T369" s="385">
        <f t="shared" ref="T369" si="1673">IF($O369&gt;$W$4,ROUND(IF($O369&lt;3,0,IF($O369&gt;4.5,1.5*$H369*$P369,($O369-3)*$H369*$P369)),2),0)</f>
        <v>0</v>
      </c>
      <c r="U369" s="385">
        <f t="shared" ref="U369" si="1674">IF($O369&gt;$W$4,ROUND(IF($O369&lt;4.5,0,IF($O369&gt;6,($O369-4.5)*$H369*$P369,($O369-4.5)*$H369*$P369)),2),0)</f>
        <v>0</v>
      </c>
      <c r="V369" s="384">
        <f t="shared" ref="V369" si="1675">IF($O369&gt;$W$4, IF( $O369&lt;=4,   ROUND($H369*($O369+0.5)*2,2),   0),0)</f>
        <v>0</v>
      </c>
      <c r="W369" s="726">
        <f t="shared" ref="W369" si="1676">IF($O369&gt;$W$4, IF( $O369&gt;4,   ROUND($H369*($O369+0.5)*2,2),   0),0)</f>
        <v>0</v>
      </c>
      <c r="X369" s="449" t="str">
        <f t="shared" ref="X369" si="1677">A369</f>
        <v>JC29-15-A</v>
      </c>
      <c r="Y369" s="502">
        <f t="shared" ref="Y369" si="1678">IF($D369=0.4,1.2,IF($D369=0.6,1.2,IF($D369=0.8,1.3,IF($D369=1,1.5,IF($D369=1.2,1.7,IF($D369&lt;=2,2,"--"))))))</f>
        <v>1.2</v>
      </c>
      <c r="Z369" s="590" t="s">
        <v>1</v>
      </c>
      <c r="AA369" s="589">
        <f t="shared" ref="AA369" si="1679">Y369</f>
        <v>1.2</v>
      </c>
      <c r="AB369" s="591">
        <f t="shared" ref="AB369" si="1680">IF($Y369="--","--",I369)</f>
        <v>1</v>
      </c>
      <c r="AC369" s="592">
        <f t="shared" ref="AC369" si="1681">IF($Y369="--","--",IF(D369&gt;1.5,0.15,ROUND($D369*10%,2)))</f>
        <v>0.04</v>
      </c>
      <c r="AD369" s="592">
        <f t="shared" ref="AD369" si="1682">IF($Y369="--","--",0.15)</f>
        <v>0.15</v>
      </c>
      <c r="AE369" s="593">
        <f t="shared" ref="AE369" si="1683">IF($Y369="--","--",ROUND(AB369+AC369+AD369,2))</f>
        <v>1.19</v>
      </c>
      <c r="AF369" s="593">
        <f t="shared" ref="AF369" si="1684">IF($Y369="--","--",IF($AB369&lt;=2,$Y369+1,($Y369+1)+ROUNDUP($AB369-2,0)*0.1))</f>
        <v>2.2000000000000002</v>
      </c>
      <c r="AG369" s="594">
        <f t="shared" ref="AG369" si="1685">IF($D369=0.4,0.92,IF($D369=0.6,0.68,IF($D369=0.8,0.74,IF($D369=1,0.7,IF($D369=1.2,0.66,IF($D369=1.5,0.6,IF($D369&lt;=2,(2.4-(D369+0.3)),"--")))))))</f>
        <v>0.92</v>
      </c>
      <c r="AH369" s="595">
        <f t="shared" ref="AH369" si="1686">IF($Y369="--","--",IF($AE369&lt;=$W$4,ROUND(IF($AE369&lt;1.5,$AE369*$AF369*$AG369,1.5*$AF369*$AG369),2),0))</f>
        <v>2.41</v>
      </c>
      <c r="AI369" s="595">
        <f t="shared" ref="AI369" si="1687">IF($Y369="--","--",IF($AE369&gt;$W$4,ROUND(IF($AE369&lt;1.5,$AE369*$AF369*$AG369,1.5*$AF369*$AG369),2),0))</f>
        <v>0</v>
      </c>
      <c r="AJ369" s="595">
        <f t="shared" ref="AJ369" si="1688">IF($Y369="--","--",IF($AE369&gt;$W$4,ROUND(IF($AE369&lt;1.5,0,IF($AE369&gt;3,1.5*$AF369*$AG369,($AE369-1.5)*$AF369*$AG369)),2),0))</f>
        <v>0</v>
      </c>
      <c r="AK369" s="595">
        <f t="shared" ref="AK369" si="1689">IF($Y369="--","--",IF($AE369&gt;$W$4,ROUND(IF($AE369&lt;3,0,IF($AE369&gt;4.5,1.5*$AF369*$AG369,($AE369-3)*$AF369*$AG369)),2),0))</f>
        <v>0</v>
      </c>
      <c r="AL369" s="595">
        <f t="shared" ref="AL369" si="1690">IF($Y369="--","--",IF($AE369&gt;$W$4,ROUND(IF($AE369&lt;4.5,0,IF($AE369&gt;6,($AE369-4.5)*$AF369*$AG369,($AE369-4.5)*$AF369*$AG369)),2),0))</f>
        <v>0</v>
      </c>
      <c r="AM369" s="596">
        <f t="shared" ref="AM369" si="1691">IF($Y369="--","--",IF($AE369&gt;$W$4, IF( $AE369&lt;=4,   ROUND(($AG369*4)*($AE369+0.5)*2,2),   0),0))</f>
        <v>0</v>
      </c>
      <c r="AN369" s="732">
        <f t="shared" ref="AN369" si="1692">IF($Y369="--","--",IF($AE369&gt;$W$4, IF( $AE369&gt;4,   ROUND(($AG369*4)*($AE369+0.5)*2,2),   0),0))</f>
        <v>0</v>
      </c>
      <c r="AO369" s="449" t="s">
        <v>24564</v>
      </c>
      <c r="AP369" s="146" t="s">
        <v>23695</v>
      </c>
      <c r="AQ369" s="450" t="s">
        <v>24131</v>
      </c>
      <c r="AR369" s="502">
        <v>0.4</v>
      </c>
      <c r="AS369" s="589"/>
      <c r="AT369" s="589"/>
      <c r="AU369" s="451">
        <v>40</v>
      </c>
      <c r="AV369" s="502">
        <f t="shared" ref="AV369" si="1693">IF($Y369="--","--",Y369+0.2)</f>
        <v>1.4</v>
      </c>
      <c r="AW369" s="590" t="s">
        <v>1</v>
      </c>
      <c r="AX369" s="589">
        <f t="shared" ref="AX369" si="1694">AV369</f>
        <v>1.4</v>
      </c>
      <c r="AY369" s="384">
        <f t="shared" ref="AY369" si="1695">IF(D369&gt;2,AU369,AU369-AV369)</f>
        <v>38.6</v>
      </c>
      <c r="AZ369" s="384">
        <f t="shared" ref="AZ369" si="1696">N369</f>
        <v>0.1</v>
      </c>
      <c r="BA369" s="384">
        <f t="shared" ref="BA369" si="1697">P369</f>
        <v>1.08</v>
      </c>
      <c r="BB369" s="382">
        <f t="shared" ref="BB369" si="1698">IF(F369=0,IF(ROUND( AY369 * ( ( (N369*P369) +  ( ((D369+M369*2)/6)*P369 ) ) - ROUND(  ((D369+M369*2)^2)   *   (   ( PI()*96.379 / (4*360) )  -  ( (SIN((96.379/2)*PI()/180)) * (COS((96.379/2)*PI()/180)) / 4 )   ), 4) ),2),   ROUND( AY369 * ( ( (N369*P369) +  ( ((D369+M369*2)/4)*P369 ) ) - ROUND(  ((D369+M369*2)^2)   *   (   ( PI()*120 / (4*360) )  -  ( (SIN((120/2)*PI()/180)) * (COS((120/2)*PI()/180)) / 4 )   ), 4) ),2)),0)</f>
        <v>7.8</v>
      </c>
      <c r="BC369" s="265">
        <f t="shared" ref="BC369" si="1699">IF(F369&gt;0,ROUND(AY369*N369*P369,2),0)</f>
        <v>0</v>
      </c>
      <c r="BD369" s="265">
        <f t="shared" ref="BD369" si="1700">SUM(Q369:U369,AH369:AL369)</f>
        <v>53.39</v>
      </c>
      <c r="BE369" s="265">
        <f t="shared" ref="BE369" si="1701">IF(F369=0, ROUND( ( PI()*( (D369+M369*2)^2 ) / 4  ) * AY369,2),  ROUND( (D369+M369*2)*(F369+M369*2) * AY369,2))</f>
        <v>6.98</v>
      </c>
      <c r="BF369" s="385">
        <f t="shared" ref="BF369" si="1702">IF(($I369+M369-0.15)&lt;=2,($I369+M369+0.15),IF(($I369+M369)&lt;=3,2.35,($I369+M369+0.2)-0.85))</f>
        <v>1.19</v>
      </c>
      <c r="BG369" s="385">
        <f t="shared" ref="BG369" si="1703">IF(D369&gt;2,   (I369-F369-M369-0.11),IF(($I369+M369)&lt;=2,0,IF(($I369+M369)&gt;3,0.85,(I369+M369+0.2-BF369))))</f>
        <v>0</v>
      </c>
      <c r="BH369" s="385">
        <f t="shared" ref="BH369" si="1704">IF(D369&gt;2,  ROUND(((1.42+0.4)+(0.91+0.4))*2*BG369,2), ROUND(AV369*AX369*BF369,2))</f>
        <v>2.33</v>
      </c>
      <c r="BI369" s="385">
        <f t="shared" ref="BI369" si="1705">ROUND(((PI()*0.9^2)/4)*BG369,2)</f>
        <v>0</v>
      </c>
      <c r="BJ369" s="116">
        <f t="shared" ref="BJ369" si="1706">ROUND(BD369-BE369-BH369-BI369-BB369-BC369,2)</f>
        <v>36.28</v>
      </c>
      <c r="BK369" s="95"/>
    </row>
    <row r="370" spans="1:63" ht="14.25" x14ac:dyDescent="0.3">
      <c r="A370" s="462"/>
      <c r="B370" s="463"/>
      <c r="C370" s="608"/>
      <c r="D370" s="505"/>
      <c r="E370" s="505"/>
      <c r="F370" s="505"/>
      <c r="G370" s="505"/>
      <c r="H370" s="410"/>
      <c r="I370" s="411"/>
      <c r="J370" s="411"/>
      <c r="K370" s="411"/>
      <c r="L370" s="101"/>
      <c r="M370" s="412"/>
      <c r="N370" s="412"/>
      <c r="O370" s="101"/>
      <c r="P370" s="101"/>
      <c r="Q370" s="414"/>
      <c r="R370" s="414"/>
      <c r="S370" s="414"/>
      <c r="T370" s="414"/>
      <c r="U370" s="414"/>
      <c r="V370" s="413"/>
      <c r="W370" s="725"/>
      <c r="X370" s="739"/>
      <c r="Y370" s="505"/>
      <c r="Z370" s="597"/>
      <c r="AA370" s="505"/>
      <c r="AB370" s="598"/>
      <c r="AC370" s="599"/>
      <c r="AD370" s="599"/>
      <c r="AE370" s="600"/>
      <c r="AF370" s="600"/>
      <c r="AG370" s="597"/>
      <c r="AH370" s="601"/>
      <c r="AI370" s="601"/>
      <c r="AJ370" s="601"/>
      <c r="AK370" s="601"/>
      <c r="AL370" s="601"/>
      <c r="AM370" s="602"/>
      <c r="AN370" s="733"/>
      <c r="AO370" s="739"/>
      <c r="AP370" s="463"/>
      <c r="AQ370" s="608"/>
      <c r="AR370" s="505"/>
      <c r="AS370" s="505"/>
      <c r="AT370" s="505"/>
      <c r="AU370" s="410"/>
      <c r="AV370" s="505"/>
      <c r="AW370" s="597"/>
      <c r="AX370" s="505"/>
      <c r="AY370" s="413"/>
      <c r="AZ370" s="413"/>
      <c r="BA370" s="413"/>
      <c r="BB370" s="101"/>
      <c r="BC370" s="101"/>
      <c r="BD370" s="101"/>
      <c r="BE370" s="101"/>
      <c r="BF370" s="414"/>
      <c r="BG370" s="414"/>
      <c r="BH370" s="414"/>
      <c r="BI370" s="414"/>
      <c r="BJ370" s="415"/>
      <c r="BK370" s="95"/>
    </row>
    <row r="371" spans="1:63" s="122" customFormat="1" ht="14.25" x14ac:dyDescent="0.3">
      <c r="A371" s="407" t="s">
        <v>24478</v>
      </c>
      <c r="B371" s="463"/>
      <c r="C371" s="408"/>
      <c r="D371" s="505"/>
      <c r="E371" s="505"/>
      <c r="F371" s="505"/>
      <c r="G371" s="409"/>
      <c r="H371" s="410"/>
      <c r="I371" s="411"/>
      <c r="J371" s="411"/>
      <c r="K371" s="411"/>
      <c r="L371" s="101"/>
      <c r="M371" s="412"/>
      <c r="N371" s="412"/>
      <c r="O371" s="101"/>
      <c r="P371" s="101"/>
      <c r="Q371" s="414"/>
      <c r="R371" s="414"/>
      <c r="S371" s="414"/>
      <c r="T371" s="414"/>
      <c r="U371" s="414"/>
      <c r="V371" s="413"/>
      <c r="W371" s="725"/>
      <c r="X371" s="740" t="str">
        <f>$A371</f>
        <v>Rua Francisco Nascimento</v>
      </c>
      <c r="Y371" s="503"/>
      <c r="Z371" s="503"/>
      <c r="AA371" s="503"/>
      <c r="AB371" s="399"/>
      <c r="AC371" s="399"/>
      <c r="AD371" s="399"/>
      <c r="AE371" s="399"/>
      <c r="AF371" s="404"/>
      <c r="AG371" s="399"/>
      <c r="AH371" s="399"/>
      <c r="AI371" s="399"/>
      <c r="AJ371" s="399"/>
      <c r="AK371" s="399"/>
      <c r="AL371" s="399"/>
      <c r="AM371" s="399"/>
      <c r="AN371" s="401"/>
      <c r="AO371" s="407" t="str">
        <f>$A371</f>
        <v>Rua Francisco Nascimento</v>
      </c>
      <c r="AP371" s="463"/>
      <c r="AQ371" s="408"/>
      <c r="AR371" s="505"/>
      <c r="AS371" s="505"/>
      <c r="AT371" s="505"/>
      <c r="AU371" s="410"/>
      <c r="AV371" s="409"/>
      <c r="AW371" s="409"/>
      <c r="AX371" s="409"/>
      <c r="AY371" s="413"/>
      <c r="AZ371" s="413"/>
      <c r="BA371" s="413"/>
      <c r="BB371" s="101"/>
      <c r="BC371" s="101"/>
      <c r="BD371" s="101"/>
      <c r="BE371" s="101"/>
      <c r="BF371" s="101"/>
      <c r="BG371" s="101"/>
      <c r="BH371" s="101"/>
      <c r="BI371" s="101"/>
      <c r="BJ371" s="415"/>
      <c r="BK371" s="95"/>
    </row>
    <row r="372" spans="1:63" ht="14.25" x14ac:dyDescent="0.3">
      <c r="A372" s="144" t="s">
        <v>24133</v>
      </c>
      <c r="B372" s="379" t="s">
        <v>23695</v>
      </c>
      <c r="C372" s="453" t="s">
        <v>24134</v>
      </c>
      <c r="D372" s="416">
        <v>0.4</v>
      </c>
      <c r="E372" s="504"/>
      <c r="F372" s="504"/>
      <c r="G372" s="416" t="s">
        <v>23864</v>
      </c>
      <c r="H372" s="142">
        <v>35</v>
      </c>
      <c r="I372" s="143">
        <v>1</v>
      </c>
      <c r="J372" s="143">
        <v>1.0291999999999994</v>
      </c>
      <c r="K372" s="452">
        <v>9.1999999999999998E-2</v>
      </c>
      <c r="L372" s="382">
        <f t="shared" ref="L372:L376" si="1707">ROUND((I372+J372)/2,2)</f>
        <v>1.01</v>
      </c>
      <c r="M372" s="383">
        <f t="shared" ref="M372:M376" si="1708">IF(F372=0,ROUND($D372*10%,2),IF(D372&gt;2.8,0.18,0.15))</f>
        <v>0.04</v>
      </c>
      <c r="N372" s="383">
        <f t="shared" ref="N372:N376" si="1709">IF(F372=0,IF(   ROUND($D372/4,2),   IF(ROUND(($D372*1.2)/6,2)&lt;0.1,0.1,ROUND(($D372*1.2)/6,2))),0.5)</f>
        <v>0.1</v>
      </c>
      <c r="O372" s="382">
        <f t="shared" ref="O372:O376" si="1710">L372+M372+N372</f>
        <v>1.1500000000000001</v>
      </c>
      <c r="P372" s="382">
        <f t="shared" ref="P372:P376" si="1711">IF(O372&lt;2,(D372+M372*2)+0.6,(D372+M372*2)+0.6+ROUNDUP(O372-2,0)*0.1)</f>
        <v>1.08</v>
      </c>
      <c r="Q372" s="385">
        <f t="shared" ref="Q372:Q376" si="1712">IF($O372&lt;=$W$4,ROUND(IF($O372&lt;1.5,$O372*$H372*$P372,1.5*$H372*$P372),2),0)</f>
        <v>43.47</v>
      </c>
      <c r="R372" s="385">
        <f t="shared" ref="R372:R376" si="1713">IF($O372&gt;$W$4,ROUND(IF($O372&lt;1.5,$O372*$H372*$P372,1.5*$H372*$P372),2),0)</f>
        <v>0</v>
      </c>
      <c r="S372" s="385">
        <f t="shared" ref="S372:S376" si="1714">IF($O372&gt;$W$4,ROUND(IF($O372&lt;1.5,0,IF($O372&gt;3,1.5*$H372*$P372,($O372-1.5)*$H372*$P372)),2),0)</f>
        <v>0</v>
      </c>
      <c r="T372" s="385">
        <f t="shared" ref="T372:T376" si="1715">IF($O372&gt;$W$4,ROUND(IF($O372&lt;3,0,IF($O372&gt;4.5,1.5*$H372*$P372,($O372-3)*$H372*$P372)),2),0)</f>
        <v>0</v>
      </c>
      <c r="U372" s="385">
        <f t="shared" ref="U372:U376" si="1716">IF($O372&gt;$W$4,ROUND(IF($O372&lt;4.5,0,IF($O372&gt;6,($O372-4.5)*$H372*$P372,($O372-4.5)*$H372*$P372)),2),0)</f>
        <v>0</v>
      </c>
      <c r="V372" s="384">
        <f t="shared" ref="V372:V376" si="1717">IF($O372&gt;$W$4, IF( $O372&lt;=4,   ROUND($H372*($O372+0.5)*2,2),   0),0)</f>
        <v>0</v>
      </c>
      <c r="W372" s="726">
        <f t="shared" ref="W372:W376" si="1718">IF($O372&gt;$W$4, IF( $O372&gt;4,   ROUND($H372*($O372+0.5)*2,2),   0),0)</f>
        <v>0</v>
      </c>
      <c r="X372" s="144" t="str">
        <f t="shared" ref="X372:X376" si="1719">A372</f>
        <v>JC29-17-1</v>
      </c>
      <c r="Y372" s="416">
        <f t="shared" ref="Y372:Y376" si="1720">IF($D372=0.4,1.2,IF($D372=0.6,1.2,IF($D372=0.8,1.3,IF($D372=1,1.5,IF($D372=1.2,1.7,IF($D372&lt;=2,2,"--"))))))</f>
        <v>1.2</v>
      </c>
      <c r="Z372" s="603" t="s">
        <v>1</v>
      </c>
      <c r="AA372" s="504">
        <f t="shared" ref="AA372:AA376" si="1721">Y372</f>
        <v>1.2</v>
      </c>
      <c r="AB372" s="591">
        <f t="shared" ref="AB372:AB376" si="1722">IF($Y372="--","--",I372)</f>
        <v>1</v>
      </c>
      <c r="AC372" s="592">
        <f t="shared" ref="AC372:AC376" si="1723">IF($Y372="--","--",IF(D372&gt;1.5,0.15,ROUND($D372*10%,2)))</f>
        <v>0.04</v>
      </c>
      <c r="AD372" s="592">
        <f t="shared" ref="AD372:AD376" si="1724">IF($Y372="--","--",0.15)</f>
        <v>0.15</v>
      </c>
      <c r="AE372" s="593">
        <f t="shared" ref="AE372:AE376" si="1725">IF($Y372="--","--",ROUND(AB372+AC372+AD372,2))</f>
        <v>1.19</v>
      </c>
      <c r="AF372" s="604">
        <f t="shared" ref="AF372:AF376" si="1726">IF($Y372="--","--",IF($AB372&lt;=2,$Y372+1,($Y372+1)+ROUNDUP($AB372-2,0)*0.1))</f>
        <v>2.2000000000000002</v>
      </c>
      <c r="AG372" s="605">
        <f t="shared" ref="AG372:AG376" si="1727">IF($D372=0.4,0.92,IF($D372=0.6,0.68,IF($D372=0.8,0.74,IF($D372=1,0.7,IF($D372=1.2,0.66,IF($D372=1.5,0.6,IF($D372&lt;=2,(2.4-(D372+0.3)),"--")))))))</f>
        <v>0.92</v>
      </c>
      <c r="AH372" s="595">
        <f t="shared" ref="AH372:AH376" si="1728">IF($Y372="--","--",IF($AE372&lt;=$W$4,ROUND(IF($AE372&lt;1.5,$AE372*$AF372*$AG372,1.5*$AF372*$AG372),2),0))</f>
        <v>2.41</v>
      </c>
      <c r="AI372" s="595">
        <f t="shared" ref="AI372:AI376" si="1729">IF($Y372="--","--",IF($AE372&gt;$W$4,ROUND(IF($AE372&lt;1.5,$AE372*$AF372*$AG372,1.5*$AF372*$AG372),2),0))</f>
        <v>0</v>
      </c>
      <c r="AJ372" s="595">
        <f t="shared" ref="AJ372:AJ376" si="1730">IF($Y372="--","--",IF($AE372&gt;$W$4,ROUND(IF($AE372&lt;1.5,0,IF($AE372&gt;3,1.5*$AF372*$AG372,($AE372-1.5)*$AF372*$AG372)),2),0))</f>
        <v>0</v>
      </c>
      <c r="AK372" s="595">
        <f t="shared" ref="AK372:AK376" si="1731">IF($Y372="--","--",IF($AE372&gt;$W$4,ROUND(IF($AE372&lt;3,0,IF($AE372&gt;4.5,1.5*$AF372*$AG372,($AE372-3)*$AF372*$AG372)),2),0))</f>
        <v>0</v>
      </c>
      <c r="AL372" s="595">
        <f t="shared" ref="AL372:AL376" si="1732">IF($Y372="--","--",IF($AE372&gt;$W$4,ROUND(IF($AE372&lt;4.5,0,IF($AE372&gt;6,($AE372-4.5)*$AF372*$AG372,($AE372-4.5)*$AF372*$AG372)),2),0))</f>
        <v>0</v>
      </c>
      <c r="AM372" s="596">
        <f t="shared" ref="AM372:AM376" si="1733">IF($Y372="--","--",IF($AE372&gt;$W$4, IF( $AE372&lt;=4,   ROUND(($AG372*4)*($AE372+0.5)*2,2),   0),0))</f>
        <v>0</v>
      </c>
      <c r="AN372" s="732">
        <f t="shared" ref="AN372:AN376" si="1734">IF($Y372="--","--",IF($AE372&gt;$W$4, IF( $AE372&gt;4,   ROUND(($AG372*4)*($AE372+0.5)*2,2),   0),0))</f>
        <v>0</v>
      </c>
      <c r="AO372" s="144" t="s">
        <v>24133</v>
      </c>
      <c r="AP372" s="379" t="s">
        <v>23695</v>
      </c>
      <c r="AQ372" s="453" t="s">
        <v>24134</v>
      </c>
      <c r="AR372" s="416">
        <v>0.4</v>
      </c>
      <c r="AS372" s="504"/>
      <c r="AT372" s="504"/>
      <c r="AU372" s="142">
        <v>35</v>
      </c>
      <c r="AV372" s="416">
        <f t="shared" ref="AV372:AV376" si="1735">IF($Y372="--","--",Y372+0.2)</f>
        <v>1.4</v>
      </c>
      <c r="AW372" s="603" t="s">
        <v>1</v>
      </c>
      <c r="AX372" s="504">
        <f t="shared" ref="AX372:AX376" si="1736">AV372</f>
        <v>1.4</v>
      </c>
      <c r="AY372" s="384">
        <f t="shared" ref="AY372:AY376" si="1737">IF(D372&gt;2,AU372,AU372-AV372)</f>
        <v>33.6</v>
      </c>
      <c r="AZ372" s="384">
        <f t="shared" ref="AZ372:AZ376" si="1738">N372</f>
        <v>0.1</v>
      </c>
      <c r="BA372" s="384">
        <f t="shared" ref="BA372:BA376" si="1739">P372</f>
        <v>1.08</v>
      </c>
      <c r="BB372" s="382">
        <f t="shared" ref="BB372:BB376" si="1740">IF(F372=0,IF(ROUND( AY372 * ( ( (N372*P372) +  ( ((D372+M372*2)/6)*P372 ) ) - ROUND(  ((D372+M372*2)^2)   *   (   ( PI()*96.379 / (4*360) )  -  ( (SIN((96.379/2)*PI()/180)) * (COS((96.379/2)*PI()/180)) / 4 )   ), 4) ),2),   ROUND( AY372 * ( ( (N372*P372) +  ( ((D372+M372*2)/4)*P372 ) ) - ROUND(  ((D372+M372*2)^2)   *   (   ( PI()*120 / (4*360) )  -  ( (SIN((120/2)*PI()/180)) * (COS((120/2)*PI()/180)) / 4 )   ), 4) ),2)),0)</f>
        <v>6.79</v>
      </c>
      <c r="BC372" s="265">
        <f t="shared" ref="BC372:BC376" si="1741">IF(F372&gt;0,ROUND(AY372*N372*P372,2),0)</f>
        <v>0</v>
      </c>
      <c r="BD372" s="265">
        <f t="shared" ref="BD372:BD376" si="1742">SUM(Q372:U372,AH372:AL372)</f>
        <v>45.879999999999995</v>
      </c>
      <c r="BE372" s="265">
        <f t="shared" ref="BE372:BE376" si="1743">IF(F372=0, ROUND( ( PI()*( (D372+M372*2)^2 ) / 4  ) * AY372,2),  ROUND( (D372+M372*2)*(F372+M372*2) * AY372,2))</f>
        <v>6.08</v>
      </c>
      <c r="BF372" s="607">
        <f t="shared" ref="BF372:BF376" si="1744">IF(($I372+M372-0.15)&lt;=2,($I372+M372+0.15),IF(($I372+M372)&lt;=3,2.35,($I372+M372+0.2)-0.85))</f>
        <v>1.19</v>
      </c>
      <c r="BG372" s="607">
        <f t="shared" ref="BG372:BG376" si="1745">IF(D372&gt;2,   (I372-F372-M372-0.11),IF(($I372+M372)&lt;=2,0,IF(($I372+M372)&gt;3,0.85,(I372+M372+0.2-BF372))))</f>
        <v>0</v>
      </c>
      <c r="BH372" s="607">
        <f t="shared" ref="BH372:BH376" si="1746">IF(D372&gt;2,  ROUND(((1.42+0.4)+(0.91+0.4))*2*BG372,2), ROUND(AV372*AX372*BF372,2))</f>
        <v>2.33</v>
      </c>
      <c r="BI372" s="607">
        <f t="shared" ref="BI372:BI376" si="1747">ROUND(((PI()*0.9^2)/4)*BG372,2)</f>
        <v>0</v>
      </c>
      <c r="BJ372" s="116">
        <f t="shared" ref="BJ372:BJ376" si="1748">ROUND(BD372-BE372-BH372-BI372-BB372-BC372,2)</f>
        <v>30.68</v>
      </c>
      <c r="BK372" s="95"/>
    </row>
    <row r="373" spans="1:63" ht="14.25" x14ac:dyDescent="0.3">
      <c r="A373" s="144" t="s">
        <v>24134</v>
      </c>
      <c r="B373" s="379" t="s">
        <v>23695</v>
      </c>
      <c r="C373" s="453" t="s">
        <v>24135</v>
      </c>
      <c r="D373" s="416">
        <v>0.4</v>
      </c>
      <c r="E373" s="504"/>
      <c r="F373" s="504"/>
      <c r="G373" s="416" t="s">
        <v>23864</v>
      </c>
      <c r="H373" s="142">
        <v>30</v>
      </c>
      <c r="I373" s="143">
        <v>1.1212</v>
      </c>
      <c r="J373" s="143">
        <v>1.1212</v>
      </c>
      <c r="K373" s="452">
        <v>0.22</v>
      </c>
      <c r="L373" s="382">
        <f t="shared" si="1707"/>
        <v>1.1200000000000001</v>
      </c>
      <c r="M373" s="383">
        <f t="shared" si="1708"/>
        <v>0.04</v>
      </c>
      <c r="N373" s="383">
        <f t="shared" si="1709"/>
        <v>0.1</v>
      </c>
      <c r="O373" s="382">
        <f t="shared" si="1710"/>
        <v>1.2600000000000002</v>
      </c>
      <c r="P373" s="382">
        <f t="shared" si="1711"/>
        <v>1.08</v>
      </c>
      <c r="Q373" s="385">
        <f t="shared" si="1712"/>
        <v>40.82</v>
      </c>
      <c r="R373" s="385">
        <f t="shared" si="1713"/>
        <v>0</v>
      </c>
      <c r="S373" s="385">
        <f t="shared" si="1714"/>
        <v>0</v>
      </c>
      <c r="T373" s="385">
        <f t="shared" si="1715"/>
        <v>0</v>
      </c>
      <c r="U373" s="385">
        <f t="shared" si="1716"/>
        <v>0</v>
      </c>
      <c r="V373" s="384">
        <f t="shared" si="1717"/>
        <v>0</v>
      </c>
      <c r="W373" s="726">
        <f t="shared" si="1718"/>
        <v>0</v>
      </c>
      <c r="X373" s="144" t="str">
        <f t="shared" si="1719"/>
        <v>JC29-17-2</v>
      </c>
      <c r="Y373" s="416">
        <f t="shared" si="1720"/>
        <v>1.2</v>
      </c>
      <c r="Z373" s="603" t="s">
        <v>1</v>
      </c>
      <c r="AA373" s="504">
        <f t="shared" si="1721"/>
        <v>1.2</v>
      </c>
      <c r="AB373" s="591">
        <f t="shared" si="1722"/>
        <v>1.1212</v>
      </c>
      <c r="AC373" s="592">
        <f t="shared" si="1723"/>
        <v>0.04</v>
      </c>
      <c r="AD373" s="592">
        <f t="shared" si="1724"/>
        <v>0.15</v>
      </c>
      <c r="AE373" s="593">
        <f t="shared" si="1725"/>
        <v>1.31</v>
      </c>
      <c r="AF373" s="604">
        <f t="shared" si="1726"/>
        <v>2.2000000000000002</v>
      </c>
      <c r="AG373" s="605">
        <f t="shared" si="1727"/>
        <v>0.92</v>
      </c>
      <c r="AH373" s="595">
        <f t="shared" si="1728"/>
        <v>2.65</v>
      </c>
      <c r="AI373" s="595">
        <f t="shared" si="1729"/>
        <v>0</v>
      </c>
      <c r="AJ373" s="595">
        <f t="shared" si="1730"/>
        <v>0</v>
      </c>
      <c r="AK373" s="595">
        <f t="shared" si="1731"/>
        <v>0</v>
      </c>
      <c r="AL373" s="595">
        <f t="shared" si="1732"/>
        <v>0</v>
      </c>
      <c r="AM373" s="596">
        <f t="shared" si="1733"/>
        <v>0</v>
      </c>
      <c r="AN373" s="732">
        <f t="shared" si="1734"/>
        <v>0</v>
      </c>
      <c r="AO373" s="144" t="s">
        <v>24134</v>
      </c>
      <c r="AP373" s="379" t="s">
        <v>23695</v>
      </c>
      <c r="AQ373" s="453" t="s">
        <v>24135</v>
      </c>
      <c r="AR373" s="416">
        <v>0.4</v>
      </c>
      <c r="AS373" s="504"/>
      <c r="AT373" s="504"/>
      <c r="AU373" s="142">
        <v>30</v>
      </c>
      <c r="AV373" s="416">
        <f t="shared" si="1735"/>
        <v>1.4</v>
      </c>
      <c r="AW373" s="603" t="s">
        <v>1</v>
      </c>
      <c r="AX373" s="504">
        <f t="shared" si="1736"/>
        <v>1.4</v>
      </c>
      <c r="AY373" s="384">
        <f t="shared" si="1737"/>
        <v>28.6</v>
      </c>
      <c r="AZ373" s="384">
        <f t="shared" si="1738"/>
        <v>0.1</v>
      </c>
      <c r="BA373" s="384">
        <f t="shared" si="1739"/>
        <v>1.08</v>
      </c>
      <c r="BB373" s="382">
        <f t="shared" si="1740"/>
        <v>5.78</v>
      </c>
      <c r="BC373" s="265">
        <f t="shared" si="1741"/>
        <v>0</v>
      </c>
      <c r="BD373" s="265">
        <f t="shared" si="1742"/>
        <v>43.47</v>
      </c>
      <c r="BE373" s="265">
        <f t="shared" si="1743"/>
        <v>5.18</v>
      </c>
      <c r="BF373" s="607">
        <f t="shared" si="1744"/>
        <v>1.3111999999999999</v>
      </c>
      <c r="BG373" s="607">
        <f t="shared" si="1745"/>
        <v>0</v>
      </c>
      <c r="BH373" s="607">
        <f t="shared" si="1746"/>
        <v>2.57</v>
      </c>
      <c r="BI373" s="607">
        <f t="shared" si="1747"/>
        <v>0</v>
      </c>
      <c r="BJ373" s="116">
        <f t="shared" si="1748"/>
        <v>29.94</v>
      </c>
      <c r="BK373" s="95"/>
    </row>
    <row r="374" spans="1:63" ht="14.25" x14ac:dyDescent="0.3">
      <c r="A374" s="144" t="s">
        <v>24135</v>
      </c>
      <c r="B374" s="379" t="s">
        <v>23695</v>
      </c>
      <c r="C374" s="453" t="s">
        <v>24136</v>
      </c>
      <c r="D374" s="416">
        <v>0.6</v>
      </c>
      <c r="E374" s="504"/>
      <c r="F374" s="504"/>
      <c r="G374" s="416" t="s">
        <v>23864</v>
      </c>
      <c r="H374" s="142">
        <v>22</v>
      </c>
      <c r="I374" s="143">
        <v>1.3412000000000006</v>
      </c>
      <c r="J374" s="143">
        <v>1.4367000000000001</v>
      </c>
      <c r="K374" s="452">
        <v>0</v>
      </c>
      <c r="L374" s="382">
        <f t="shared" si="1707"/>
        <v>1.39</v>
      </c>
      <c r="M374" s="383">
        <f t="shared" si="1708"/>
        <v>0.06</v>
      </c>
      <c r="N374" s="383">
        <f t="shared" si="1709"/>
        <v>0.12</v>
      </c>
      <c r="O374" s="382">
        <f t="shared" si="1710"/>
        <v>1.5699999999999998</v>
      </c>
      <c r="P374" s="382">
        <f t="shared" si="1711"/>
        <v>1.3199999999999998</v>
      </c>
      <c r="Q374" s="385">
        <f t="shared" si="1712"/>
        <v>0</v>
      </c>
      <c r="R374" s="385">
        <f t="shared" si="1713"/>
        <v>43.56</v>
      </c>
      <c r="S374" s="385">
        <f t="shared" si="1714"/>
        <v>2.0299999999999998</v>
      </c>
      <c r="T374" s="385">
        <f t="shared" si="1715"/>
        <v>0</v>
      </c>
      <c r="U374" s="385">
        <f t="shared" si="1716"/>
        <v>0</v>
      </c>
      <c r="V374" s="384">
        <f t="shared" si="1717"/>
        <v>91.08</v>
      </c>
      <c r="W374" s="726">
        <f t="shared" si="1718"/>
        <v>0</v>
      </c>
      <c r="X374" s="144" t="str">
        <f t="shared" si="1719"/>
        <v>JC29-17-3</v>
      </c>
      <c r="Y374" s="416">
        <f t="shared" si="1720"/>
        <v>1.2</v>
      </c>
      <c r="Z374" s="603" t="s">
        <v>1</v>
      </c>
      <c r="AA374" s="504">
        <f t="shared" si="1721"/>
        <v>1.2</v>
      </c>
      <c r="AB374" s="591">
        <f t="shared" si="1722"/>
        <v>1.3412000000000006</v>
      </c>
      <c r="AC374" s="592">
        <f t="shared" si="1723"/>
        <v>0.06</v>
      </c>
      <c r="AD374" s="592">
        <f t="shared" si="1724"/>
        <v>0.15</v>
      </c>
      <c r="AE374" s="593">
        <f t="shared" si="1725"/>
        <v>1.55</v>
      </c>
      <c r="AF374" s="604">
        <f t="shared" si="1726"/>
        <v>2.2000000000000002</v>
      </c>
      <c r="AG374" s="605">
        <f t="shared" si="1727"/>
        <v>0.68</v>
      </c>
      <c r="AH374" s="595">
        <f t="shared" si="1728"/>
        <v>0</v>
      </c>
      <c r="AI374" s="595">
        <f t="shared" si="1729"/>
        <v>2.2400000000000002</v>
      </c>
      <c r="AJ374" s="595">
        <f t="shared" si="1730"/>
        <v>7.0000000000000007E-2</v>
      </c>
      <c r="AK374" s="595">
        <f t="shared" si="1731"/>
        <v>0</v>
      </c>
      <c r="AL374" s="595">
        <f t="shared" si="1732"/>
        <v>0</v>
      </c>
      <c r="AM374" s="596">
        <f t="shared" si="1733"/>
        <v>11.15</v>
      </c>
      <c r="AN374" s="732">
        <f t="shared" si="1734"/>
        <v>0</v>
      </c>
      <c r="AO374" s="144" t="s">
        <v>24135</v>
      </c>
      <c r="AP374" s="379" t="s">
        <v>23695</v>
      </c>
      <c r="AQ374" s="453" t="s">
        <v>24136</v>
      </c>
      <c r="AR374" s="416">
        <v>0.6</v>
      </c>
      <c r="AS374" s="504"/>
      <c r="AT374" s="504"/>
      <c r="AU374" s="142">
        <v>22</v>
      </c>
      <c r="AV374" s="416">
        <f t="shared" si="1735"/>
        <v>1.4</v>
      </c>
      <c r="AW374" s="603" t="s">
        <v>1</v>
      </c>
      <c r="AX374" s="504">
        <f t="shared" si="1736"/>
        <v>1.4</v>
      </c>
      <c r="AY374" s="384">
        <f t="shared" si="1737"/>
        <v>20.6</v>
      </c>
      <c r="AZ374" s="384">
        <f t="shared" si="1738"/>
        <v>0.12</v>
      </c>
      <c r="BA374" s="384">
        <f t="shared" si="1739"/>
        <v>1.3199999999999998</v>
      </c>
      <c r="BB374" s="382">
        <f t="shared" si="1740"/>
        <v>6.52</v>
      </c>
      <c r="BC374" s="265">
        <f t="shared" si="1741"/>
        <v>0</v>
      </c>
      <c r="BD374" s="265">
        <f t="shared" si="1742"/>
        <v>47.900000000000006</v>
      </c>
      <c r="BE374" s="265">
        <f t="shared" si="1743"/>
        <v>8.39</v>
      </c>
      <c r="BF374" s="607">
        <f t="shared" si="1744"/>
        <v>1.5512000000000006</v>
      </c>
      <c r="BG374" s="607">
        <f t="shared" si="1745"/>
        <v>0</v>
      </c>
      <c r="BH374" s="607">
        <f t="shared" si="1746"/>
        <v>3.04</v>
      </c>
      <c r="BI374" s="607">
        <f t="shared" si="1747"/>
        <v>0</v>
      </c>
      <c r="BJ374" s="116">
        <f t="shared" si="1748"/>
        <v>29.95</v>
      </c>
      <c r="BK374" s="95"/>
    </row>
    <row r="375" spans="1:63" ht="14.25" x14ac:dyDescent="0.3">
      <c r="A375" s="144" t="s">
        <v>24136</v>
      </c>
      <c r="B375" s="379" t="s">
        <v>23695</v>
      </c>
      <c r="C375" s="453" t="s">
        <v>24137</v>
      </c>
      <c r="D375" s="416">
        <v>0.6</v>
      </c>
      <c r="E375" s="504"/>
      <c r="F375" s="504"/>
      <c r="G375" s="416" t="s">
        <v>23865</v>
      </c>
      <c r="H375" s="142">
        <v>32</v>
      </c>
      <c r="I375" s="143">
        <v>1.4367000000000001</v>
      </c>
      <c r="J375" s="143">
        <v>1.2863999999999987</v>
      </c>
      <c r="K375" s="452">
        <v>0</v>
      </c>
      <c r="L375" s="382">
        <f t="shared" si="1707"/>
        <v>1.36</v>
      </c>
      <c r="M375" s="383">
        <f t="shared" si="1708"/>
        <v>0.06</v>
      </c>
      <c r="N375" s="383">
        <f t="shared" si="1709"/>
        <v>0.12</v>
      </c>
      <c r="O375" s="382">
        <f t="shared" si="1710"/>
        <v>1.54</v>
      </c>
      <c r="P375" s="382">
        <f t="shared" si="1711"/>
        <v>1.3199999999999998</v>
      </c>
      <c r="Q375" s="385">
        <f t="shared" si="1712"/>
        <v>0</v>
      </c>
      <c r="R375" s="385">
        <f t="shared" si="1713"/>
        <v>63.36</v>
      </c>
      <c r="S375" s="385">
        <f t="shared" si="1714"/>
        <v>1.69</v>
      </c>
      <c r="T375" s="385">
        <f t="shared" si="1715"/>
        <v>0</v>
      </c>
      <c r="U375" s="385">
        <f t="shared" si="1716"/>
        <v>0</v>
      </c>
      <c r="V375" s="384">
        <f t="shared" si="1717"/>
        <v>130.56</v>
      </c>
      <c r="W375" s="726">
        <f t="shared" si="1718"/>
        <v>0</v>
      </c>
      <c r="X375" s="144" t="str">
        <f t="shared" si="1719"/>
        <v>JC29-17-4</v>
      </c>
      <c r="Y375" s="416">
        <f t="shared" si="1720"/>
        <v>1.2</v>
      </c>
      <c r="Z375" s="603" t="s">
        <v>1</v>
      </c>
      <c r="AA375" s="504">
        <f t="shared" si="1721"/>
        <v>1.2</v>
      </c>
      <c r="AB375" s="591">
        <f t="shared" si="1722"/>
        <v>1.4367000000000001</v>
      </c>
      <c r="AC375" s="592">
        <f t="shared" si="1723"/>
        <v>0.06</v>
      </c>
      <c r="AD375" s="592">
        <f t="shared" si="1724"/>
        <v>0.15</v>
      </c>
      <c r="AE375" s="593">
        <f t="shared" si="1725"/>
        <v>1.65</v>
      </c>
      <c r="AF375" s="604">
        <f t="shared" si="1726"/>
        <v>2.2000000000000002</v>
      </c>
      <c r="AG375" s="605">
        <f t="shared" si="1727"/>
        <v>0.68</v>
      </c>
      <c r="AH375" s="595">
        <f t="shared" si="1728"/>
        <v>0</v>
      </c>
      <c r="AI375" s="595">
        <f t="shared" si="1729"/>
        <v>2.2400000000000002</v>
      </c>
      <c r="AJ375" s="595">
        <f t="shared" si="1730"/>
        <v>0.22</v>
      </c>
      <c r="AK375" s="595">
        <f t="shared" si="1731"/>
        <v>0</v>
      </c>
      <c r="AL375" s="595">
        <f t="shared" si="1732"/>
        <v>0</v>
      </c>
      <c r="AM375" s="596">
        <f t="shared" si="1733"/>
        <v>11.7</v>
      </c>
      <c r="AN375" s="732">
        <f t="shared" si="1734"/>
        <v>0</v>
      </c>
      <c r="AO375" s="144" t="s">
        <v>24136</v>
      </c>
      <c r="AP375" s="379" t="s">
        <v>23695</v>
      </c>
      <c r="AQ375" s="453" t="s">
        <v>24137</v>
      </c>
      <c r="AR375" s="416">
        <v>0.6</v>
      </c>
      <c r="AS375" s="504"/>
      <c r="AT375" s="504"/>
      <c r="AU375" s="142">
        <v>32</v>
      </c>
      <c r="AV375" s="416">
        <f t="shared" si="1735"/>
        <v>1.4</v>
      </c>
      <c r="AW375" s="603" t="s">
        <v>1</v>
      </c>
      <c r="AX375" s="504">
        <f t="shared" si="1736"/>
        <v>1.4</v>
      </c>
      <c r="AY375" s="384">
        <f t="shared" si="1737"/>
        <v>30.6</v>
      </c>
      <c r="AZ375" s="384">
        <f t="shared" si="1738"/>
        <v>0.12</v>
      </c>
      <c r="BA375" s="384">
        <f t="shared" si="1739"/>
        <v>1.3199999999999998</v>
      </c>
      <c r="BB375" s="382">
        <f t="shared" si="1740"/>
        <v>9.68</v>
      </c>
      <c r="BC375" s="265">
        <f t="shared" si="1741"/>
        <v>0</v>
      </c>
      <c r="BD375" s="265">
        <f t="shared" si="1742"/>
        <v>67.509999999999991</v>
      </c>
      <c r="BE375" s="265">
        <f t="shared" si="1743"/>
        <v>12.46</v>
      </c>
      <c r="BF375" s="607">
        <f t="shared" si="1744"/>
        <v>1.6467000000000001</v>
      </c>
      <c r="BG375" s="607">
        <f t="shared" si="1745"/>
        <v>0</v>
      </c>
      <c r="BH375" s="607">
        <f t="shared" si="1746"/>
        <v>3.23</v>
      </c>
      <c r="BI375" s="607">
        <f t="shared" si="1747"/>
        <v>0</v>
      </c>
      <c r="BJ375" s="116">
        <f t="shared" si="1748"/>
        <v>42.14</v>
      </c>
      <c r="BK375" s="95"/>
    </row>
    <row r="376" spans="1:63" ht="14.25" x14ac:dyDescent="0.3">
      <c r="A376" s="449" t="s">
        <v>24137</v>
      </c>
      <c r="B376" s="146" t="s">
        <v>23695</v>
      </c>
      <c r="C376" s="450" t="s">
        <v>24138</v>
      </c>
      <c r="D376" s="502">
        <v>0.6</v>
      </c>
      <c r="E376" s="589"/>
      <c r="F376" s="589"/>
      <c r="G376" s="502" t="s">
        <v>23865</v>
      </c>
      <c r="H376" s="451">
        <v>32</v>
      </c>
      <c r="I376" s="452">
        <v>1.2863999999999987</v>
      </c>
      <c r="J376" s="452">
        <v>1.1988999999999983</v>
      </c>
      <c r="K376" s="452">
        <v>0.6</v>
      </c>
      <c r="L376" s="382">
        <f t="shared" si="1707"/>
        <v>1.24</v>
      </c>
      <c r="M376" s="383">
        <f t="shared" si="1708"/>
        <v>0.06</v>
      </c>
      <c r="N376" s="383">
        <f t="shared" si="1709"/>
        <v>0.12</v>
      </c>
      <c r="O376" s="382">
        <f t="shared" si="1710"/>
        <v>1.42</v>
      </c>
      <c r="P376" s="382">
        <f t="shared" si="1711"/>
        <v>1.3199999999999998</v>
      </c>
      <c r="Q376" s="385">
        <f t="shared" si="1712"/>
        <v>59.98</v>
      </c>
      <c r="R376" s="385">
        <f t="shared" si="1713"/>
        <v>0</v>
      </c>
      <c r="S376" s="385">
        <f t="shared" si="1714"/>
        <v>0</v>
      </c>
      <c r="T376" s="385">
        <f t="shared" si="1715"/>
        <v>0</v>
      </c>
      <c r="U376" s="385">
        <f t="shared" si="1716"/>
        <v>0</v>
      </c>
      <c r="V376" s="384">
        <f t="shared" si="1717"/>
        <v>0</v>
      </c>
      <c r="W376" s="726">
        <f t="shared" si="1718"/>
        <v>0</v>
      </c>
      <c r="X376" s="449" t="str">
        <f t="shared" si="1719"/>
        <v>JC29-17-5</v>
      </c>
      <c r="Y376" s="502">
        <f t="shared" si="1720"/>
        <v>1.2</v>
      </c>
      <c r="Z376" s="590" t="s">
        <v>1</v>
      </c>
      <c r="AA376" s="589">
        <f t="shared" si="1721"/>
        <v>1.2</v>
      </c>
      <c r="AB376" s="591">
        <f t="shared" si="1722"/>
        <v>1.2863999999999987</v>
      </c>
      <c r="AC376" s="592">
        <f t="shared" si="1723"/>
        <v>0.06</v>
      </c>
      <c r="AD376" s="592">
        <f t="shared" si="1724"/>
        <v>0.15</v>
      </c>
      <c r="AE376" s="593">
        <f t="shared" si="1725"/>
        <v>1.5</v>
      </c>
      <c r="AF376" s="593">
        <f t="shared" si="1726"/>
        <v>2.2000000000000002</v>
      </c>
      <c r="AG376" s="594">
        <f t="shared" si="1727"/>
        <v>0.68</v>
      </c>
      <c r="AH376" s="595">
        <f t="shared" si="1728"/>
        <v>2.2400000000000002</v>
      </c>
      <c r="AI376" s="595">
        <f t="shared" si="1729"/>
        <v>0</v>
      </c>
      <c r="AJ376" s="595">
        <f t="shared" si="1730"/>
        <v>0</v>
      </c>
      <c r="AK376" s="595">
        <f t="shared" si="1731"/>
        <v>0</v>
      </c>
      <c r="AL376" s="595">
        <f t="shared" si="1732"/>
        <v>0</v>
      </c>
      <c r="AM376" s="596">
        <f t="shared" si="1733"/>
        <v>0</v>
      </c>
      <c r="AN376" s="732">
        <f t="shared" si="1734"/>
        <v>0</v>
      </c>
      <c r="AO376" s="449" t="s">
        <v>24137</v>
      </c>
      <c r="AP376" s="146" t="s">
        <v>23695</v>
      </c>
      <c r="AQ376" s="450" t="s">
        <v>24138</v>
      </c>
      <c r="AR376" s="502">
        <v>0.6</v>
      </c>
      <c r="AS376" s="589"/>
      <c r="AT376" s="589"/>
      <c r="AU376" s="451">
        <v>32</v>
      </c>
      <c r="AV376" s="502">
        <f t="shared" si="1735"/>
        <v>1.4</v>
      </c>
      <c r="AW376" s="590" t="s">
        <v>1</v>
      </c>
      <c r="AX376" s="589">
        <f t="shared" si="1736"/>
        <v>1.4</v>
      </c>
      <c r="AY376" s="384">
        <f t="shared" si="1737"/>
        <v>30.6</v>
      </c>
      <c r="AZ376" s="384">
        <f t="shared" si="1738"/>
        <v>0.12</v>
      </c>
      <c r="BA376" s="384">
        <f t="shared" si="1739"/>
        <v>1.3199999999999998</v>
      </c>
      <c r="BB376" s="382">
        <f t="shared" si="1740"/>
        <v>9.68</v>
      </c>
      <c r="BC376" s="265">
        <f t="shared" si="1741"/>
        <v>0</v>
      </c>
      <c r="BD376" s="265">
        <f t="shared" si="1742"/>
        <v>62.22</v>
      </c>
      <c r="BE376" s="265">
        <f t="shared" si="1743"/>
        <v>12.46</v>
      </c>
      <c r="BF376" s="385">
        <f t="shared" si="1744"/>
        <v>1.4963999999999986</v>
      </c>
      <c r="BG376" s="385">
        <f t="shared" si="1745"/>
        <v>0</v>
      </c>
      <c r="BH376" s="385">
        <f t="shared" si="1746"/>
        <v>2.93</v>
      </c>
      <c r="BI376" s="385">
        <f t="shared" si="1747"/>
        <v>0</v>
      </c>
      <c r="BJ376" s="116">
        <f t="shared" si="1748"/>
        <v>37.15</v>
      </c>
      <c r="BK376" s="95"/>
    </row>
    <row r="377" spans="1:63" ht="14.25" x14ac:dyDescent="0.3">
      <c r="A377" s="462"/>
      <c r="B377" s="463"/>
      <c r="C377" s="608"/>
      <c r="D377" s="505"/>
      <c r="E377" s="505"/>
      <c r="F377" s="505"/>
      <c r="G377" s="505"/>
      <c r="H377" s="410"/>
      <c r="I377" s="411"/>
      <c r="J377" s="411"/>
      <c r="K377" s="411"/>
      <c r="L377" s="101"/>
      <c r="M377" s="412"/>
      <c r="N377" s="412"/>
      <c r="O377" s="101"/>
      <c r="P377" s="101"/>
      <c r="Q377" s="414"/>
      <c r="R377" s="414"/>
      <c r="S377" s="414"/>
      <c r="T377" s="414"/>
      <c r="U377" s="414"/>
      <c r="V377" s="413"/>
      <c r="W377" s="725"/>
      <c r="X377" s="739"/>
      <c r="Y377" s="505"/>
      <c r="Z377" s="597"/>
      <c r="AA377" s="505"/>
      <c r="AB377" s="598"/>
      <c r="AC377" s="599"/>
      <c r="AD377" s="599"/>
      <c r="AE377" s="600"/>
      <c r="AF377" s="600"/>
      <c r="AG377" s="597"/>
      <c r="AH377" s="601"/>
      <c r="AI377" s="601"/>
      <c r="AJ377" s="601"/>
      <c r="AK377" s="601"/>
      <c r="AL377" s="601"/>
      <c r="AM377" s="602"/>
      <c r="AN377" s="733"/>
      <c r="AO377" s="739"/>
      <c r="AP377" s="463"/>
      <c r="AQ377" s="608"/>
      <c r="AR377" s="505"/>
      <c r="AS377" s="505"/>
      <c r="AT377" s="505"/>
      <c r="AU377" s="410"/>
      <c r="AV377" s="505"/>
      <c r="AW377" s="597"/>
      <c r="AX377" s="505"/>
      <c r="AY377" s="413"/>
      <c r="AZ377" s="413"/>
      <c r="BA377" s="413"/>
      <c r="BB377" s="101"/>
      <c r="BC377" s="101"/>
      <c r="BD377" s="101"/>
      <c r="BE377" s="101"/>
      <c r="BF377" s="414"/>
      <c r="BG377" s="414"/>
      <c r="BH377" s="414"/>
      <c r="BI377" s="414"/>
      <c r="BJ377" s="415"/>
      <c r="BK377" s="95"/>
    </row>
    <row r="378" spans="1:63" s="122" customFormat="1" ht="14.25" x14ac:dyDescent="0.3">
      <c r="A378" s="407" t="s">
        <v>24478</v>
      </c>
      <c r="B378" s="463"/>
      <c r="C378" s="408"/>
      <c r="D378" s="505"/>
      <c r="E378" s="505"/>
      <c r="F378" s="505"/>
      <c r="G378" s="409"/>
      <c r="H378" s="410"/>
      <c r="I378" s="411"/>
      <c r="J378" s="411"/>
      <c r="K378" s="411"/>
      <c r="L378" s="101"/>
      <c r="M378" s="412"/>
      <c r="N378" s="412"/>
      <c r="O378" s="101"/>
      <c r="P378" s="101"/>
      <c r="Q378" s="414"/>
      <c r="R378" s="414"/>
      <c r="S378" s="414"/>
      <c r="T378" s="414"/>
      <c r="U378" s="414"/>
      <c r="V378" s="413"/>
      <c r="W378" s="725"/>
      <c r="X378" s="740" t="str">
        <f>$A378</f>
        <v>Rua Francisco Nascimento</v>
      </c>
      <c r="Y378" s="503"/>
      <c r="Z378" s="503"/>
      <c r="AA378" s="503"/>
      <c r="AB378" s="399"/>
      <c r="AC378" s="399"/>
      <c r="AD378" s="399"/>
      <c r="AE378" s="399"/>
      <c r="AF378" s="404"/>
      <c r="AG378" s="399"/>
      <c r="AH378" s="399"/>
      <c r="AI378" s="399"/>
      <c r="AJ378" s="399"/>
      <c r="AK378" s="399"/>
      <c r="AL378" s="399"/>
      <c r="AM378" s="399"/>
      <c r="AN378" s="401"/>
      <c r="AO378" s="407" t="str">
        <f>$A378</f>
        <v>Rua Francisco Nascimento</v>
      </c>
      <c r="AP378" s="463"/>
      <c r="AQ378" s="408"/>
      <c r="AR378" s="505"/>
      <c r="AS378" s="505"/>
      <c r="AT378" s="505"/>
      <c r="AU378" s="410"/>
      <c r="AV378" s="409"/>
      <c r="AW378" s="409"/>
      <c r="AX378" s="409"/>
      <c r="AY378" s="413"/>
      <c r="AZ378" s="413"/>
      <c r="BA378" s="413"/>
      <c r="BB378" s="101"/>
      <c r="BC378" s="101"/>
      <c r="BD378" s="101"/>
      <c r="BE378" s="101"/>
      <c r="BF378" s="101"/>
      <c r="BG378" s="101"/>
      <c r="BH378" s="101"/>
      <c r="BI378" s="101"/>
      <c r="BJ378" s="415"/>
      <c r="BK378" s="95"/>
    </row>
    <row r="379" spans="1:63" ht="14.25" x14ac:dyDescent="0.3">
      <c r="A379" s="144" t="s">
        <v>24139</v>
      </c>
      <c r="B379" s="379" t="s">
        <v>23695</v>
      </c>
      <c r="C379" s="453" t="s">
        <v>24140</v>
      </c>
      <c r="D379" s="416">
        <v>0.4</v>
      </c>
      <c r="E379" s="504"/>
      <c r="F379" s="504"/>
      <c r="G379" s="416" t="s">
        <v>23865</v>
      </c>
      <c r="H379" s="142">
        <v>40</v>
      </c>
      <c r="I379" s="143">
        <v>0.83999999999999986</v>
      </c>
      <c r="J379" s="143">
        <v>0.91340000000000821</v>
      </c>
      <c r="K379" s="452">
        <v>9.1999999999999998E-2</v>
      </c>
      <c r="L379" s="382">
        <f t="shared" ref="L379:L380" si="1749">ROUND((I379+J379)/2,2)</f>
        <v>0.88</v>
      </c>
      <c r="M379" s="383">
        <f t="shared" ref="M379:M380" si="1750">IF(F379=0,ROUND($D379*10%,2),IF(D379&gt;2.8,0.18,0.15))</f>
        <v>0.04</v>
      </c>
      <c r="N379" s="383">
        <f t="shared" ref="N379:N380" si="1751">IF(F379=0,IF(   ROUND($D379/4,2),   IF(ROUND(($D379*1.2)/6,2)&lt;0.1,0.1,ROUND(($D379*1.2)/6,2))),0.5)</f>
        <v>0.1</v>
      </c>
      <c r="O379" s="382">
        <f t="shared" ref="O379:O380" si="1752">L379+M379+N379</f>
        <v>1.02</v>
      </c>
      <c r="P379" s="382">
        <f t="shared" ref="P379:P380" si="1753">IF(O379&lt;2,(D379+M379*2)+0.6,(D379+M379*2)+0.6+ROUNDUP(O379-2,0)*0.1)</f>
        <v>1.08</v>
      </c>
      <c r="Q379" s="385">
        <f t="shared" ref="Q379:Q380" si="1754">IF($O379&lt;=$W$4,ROUND(IF($O379&lt;1.5,$O379*$H379*$P379,1.5*$H379*$P379),2),0)</f>
        <v>44.06</v>
      </c>
      <c r="R379" s="385">
        <f t="shared" ref="R379:R380" si="1755">IF($O379&gt;$W$4,ROUND(IF($O379&lt;1.5,$O379*$H379*$P379,1.5*$H379*$P379),2),0)</f>
        <v>0</v>
      </c>
      <c r="S379" s="385">
        <f t="shared" ref="S379:S380" si="1756">IF($O379&gt;$W$4,ROUND(IF($O379&lt;1.5,0,IF($O379&gt;3,1.5*$H379*$P379,($O379-1.5)*$H379*$P379)),2),0)</f>
        <v>0</v>
      </c>
      <c r="T379" s="385">
        <f t="shared" ref="T379:T380" si="1757">IF($O379&gt;$W$4,ROUND(IF($O379&lt;3,0,IF($O379&gt;4.5,1.5*$H379*$P379,($O379-3)*$H379*$P379)),2),0)</f>
        <v>0</v>
      </c>
      <c r="U379" s="385">
        <f t="shared" ref="U379:U380" si="1758">IF($O379&gt;$W$4,ROUND(IF($O379&lt;4.5,0,IF($O379&gt;6,($O379-4.5)*$H379*$P379,($O379-4.5)*$H379*$P379)),2),0)</f>
        <v>0</v>
      </c>
      <c r="V379" s="384">
        <f t="shared" ref="V379:V380" si="1759">IF($O379&gt;$W$4, IF( $O379&lt;=4,   ROUND($H379*($O379+0.5)*2,2),   0),0)</f>
        <v>0</v>
      </c>
      <c r="W379" s="726">
        <f t="shared" ref="W379:W380" si="1760">IF($O379&gt;$W$4, IF( $O379&gt;4,   ROUND($H379*($O379+0.5)*2,2),   0),0)</f>
        <v>0</v>
      </c>
      <c r="X379" s="144" t="str">
        <f t="shared" ref="X379:X380" si="1761">A379</f>
        <v>JC29-17-A</v>
      </c>
      <c r="Y379" s="416">
        <f t="shared" ref="Y379:Y380" si="1762">IF($D379=0.4,1.2,IF($D379=0.6,1.2,IF($D379=0.8,1.3,IF($D379=1,1.5,IF($D379=1.2,1.7,IF($D379&lt;=2,2,"--"))))))</f>
        <v>1.2</v>
      </c>
      <c r="Z379" s="603" t="s">
        <v>1</v>
      </c>
      <c r="AA379" s="504">
        <f t="shared" ref="AA379:AA380" si="1763">Y379</f>
        <v>1.2</v>
      </c>
      <c r="AB379" s="591">
        <f t="shared" ref="AB379:AB380" si="1764">IF($Y379="--","--",I379)</f>
        <v>0.83999999999999986</v>
      </c>
      <c r="AC379" s="592">
        <f t="shared" ref="AC379:AC380" si="1765">IF($Y379="--","--",IF(D379&gt;1.5,0.15,ROUND($D379*10%,2)))</f>
        <v>0.04</v>
      </c>
      <c r="AD379" s="592">
        <f t="shared" ref="AD379:AD380" si="1766">IF($Y379="--","--",0.15)</f>
        <v>0.15</v>
      </c>
      <c r="AE379" s="593">
        <f t="shared" ref="AE379:AE380" si="1767">IF($Y379="--","--",ROUND(AB379+AC379+AD379,2))</f>
        <v>1.03</v>
      </c>
      <c r="AF379" s="604">
        <f t="shared" ref="AF379:AF380" si="1768">IF($Y379="--","--",IF($AB379&lt;=2,$Y379+1,($Y379+1)+ROUNDUP($AB379-2,0)*0.1))</f>
        <v>2.2000000000000002</v>
      </c>
      <c r="AG379" s="605">
        <f t="shared" ref="AG379:AG380" si="1769">IF($D379=0.4,0.92,IF($D379=0.6,0.68,IF($D379=0.8,0.74,IF($D379=1,0.7,IF($D379=1.2,0.66,IF($D379=1.5,0.6,IF($D379&lt;=2,(2.4-(D379+0.3)),"--")))))))</f>
        <v>0.92</v>
      </c>
      <c r="AH379" s="595">
        <f t="shared" ref="AH379:AH380" si="1770">IF($Y379="--","--",IF($AE379&lt;=$W$4,ROUND(IF($AE379&lt;1.5,$AE379*$AF379*$AG379,1.5*$AF379*$AG379),2),0))</f>
        <v>2.08</v>
      </c>
      <c r="AI379" s="595">
        <f t="shared" ref="AI379:AI380" si="1771">IF($Y379="--","--",IF($AE379&gt;$W$4,ROUND(IF($AE379&lt;1.5,$AE379*$AF379*$AG379,1.5*$AF379*$AG379),2),0))</f>
        <v>0</v>
      </c>
      <c r="AJ379" s="595">
        <f t="shared" ref="AJ379:AJ380" si="1772">IF($Y379="--","--",IF($AE379&gt;$W$4,ROUND(IF($AE379&lt;1.5,0,IF($AE379&gt;3,1.5*$AF379*$AG379,($AE379-1.5)*$AF379*$AG379)),2),0))</f>
        <v>0</v>
      </c>
      <c r="AK379" s="595">
        <f t="shared" ref="AK379:AK380" si="1773">IF($Y379="--","--",IF($AE379&gt;$W$4,ROUND(IF($AE379&lt;3,0,IF($AE379&gt;4.5,1.5*$AF379*$AG379,($AE379-3)*$AF379*$AG379)),2),0))</f>
        <v>0</v>
      </c>
      <c r="AL379" s="595">
        <f t="shared" ref="AL379:AL380" si="1774">IF($Y379="--","--",IF($AE379&gt;$W$4,ROUND(IF($AE379&lt;4.5,0,IF($AE379&gt;6,($AE379-4.5)*$AF379*$AG379,($AE379-4.5)*$AF379*$AG379)),2),0))</f>
        <v>0</v>
      </c>
      <c r="AM379" s="596">
        <f t="shared" ref="AM379:AM380" si="1775">IF($Y379="--","--",IF($AE379&gt;$W$4, IF( $AE379&lt;=4,   ROUND(($AG379*4)*($AE379+0.5)*2,2),   0),0))</f>
        <v>0</v>
      </c>
      <c r="AN379" s="732">
        <f t="shared" ref="AN379:AN380" si="1776">IF($Y379="--","--",IF($AE379&gt;$W$4, IF( $AE379&gt;4,   ROUND(($AG379*4)*($AE379+0.5)*2,2),   0),0))</f>
        <v>0</v>
      </c>
      <c r="AO379" s="144" t="s">
        <v>24139</v>
      </c>
      <c r="AP379" s="379" t="s">
        <v>23695</v>
      </c>
      <c r="AQ379" s="453" t="s">
        <v>24140</v>
      </c>
      <c r="AR379" s="416">
        <v>0.4</v>
      </c>
      <c r="AS379" s="504"/>
      <c r="AT379" s="504"/>
      <c r="AU379" s="142">
        <v>40</v>
      </c>
      <c r="AV379" s="416">
        <f t="shared" ref="AV379:AV380" si="1777">IF($Y379="--","--",Y379+0.2)</f>
        <v>1.4</v>
      </c>
      <c r="AW379" s="603" t="s">
        <v>1</v>
      </c>
      <c r="AX379" s="504">
        <f t="shared" ref="AX379:AX380" si="1778">AV379</f>
        <v>1.4</v>
      </c>
      <c r="AY379" s="384">
        <f t="shared" ref="AY379:AY380" si="1779">IF(D379&gt;2,AU379,AU379-AV379)</f>
        <v>38.6</v>
      </c>
      <c r="AZ379" s="384">
        <f t="shared" ref="AZ379:AZ380" si="1780">N379</f>
        <v>0.1</v>
      </c>
      <c r="BA379" s="384">
        <f t="shared" ref="BA379:BA380" si="1781">P379</f>
        <v>1.08</v>
      </c>
      <c r="BB379" s="382">
        <f t="shared" ref="BB379:BB380" si="1782">IF(F379=0,IF(ROUND( AY379 * ( ( (N379*P379) +  ( ((D379+M379*2)/6)*P379 ) ) - ROUND(  ((D379+M379*2)^2)   *   (   ( PI()*96.379 / (4*360) )  -  ( (SIN((96.379/2)*PI()/180)) * (COS((96.379/2)*PI()/180)) / 4 )   ), 4) ),2),   ROUND( AY379 * ( ( (N379*P379) +  ( ((D379+M379*2)/4)*P379 ) ) - ROUND(  ((D379+M379*2)^2)   *   (   ( PI()*120 / (4*360) )  -  ( (SIN((120/2)*PI()/180)) * (COS((120/2)*PI()/180)) / 4 )   ), 4) ),2)),0)</f>
        <v>7.8</v>
      </c>
      <c r="BC379" s="265">
        <f t="shared" ref="BC379:BC380" si="1783">IF(F379&gt;0,ROUND(AY379*N379*P379,2),0)</f>
        <v>0</v>
      </c>
      <c r="BD379" s="265">
        <f t="shared" ref="BD379:BD380" si="1784">SUM(Q379:U379,AH379:AL379)</f>
        <v>46.14</v>
      </c>
      <c r="BE379" s="265">
        <f t="shared" ref="BE379:BE380" si="1785">IF(F379=0, ROUND( ( PI()*( (D379+M379*2)^2 ) / 4  ) * AY379,2),  ROUND( (D379+M379*2)*(F379+M379*2) * AY379,2))</f>
        <v>6.98</v>
      </c>
      <c r="BF379" s="607">
        <f t="shared" ref="BF379:BF380" si="1786">IF(($I379+M379-0.15)&lt;=2,($I379+M379+0.15),IF(($I379+M379)&lt;=3,2.35,($I379+M379+0.2)-0.85))</f>
        <v>1.0299999999999998</v>
      </c>
      <c r="BG379" s="607">
        <f t="shared" ref="BG379:BG380" si="1787">IF(D379&gt;2,   (I379-F379-M379-0.11),IF(($I379+M379)&lt;=2,0,IF(($I379+M379)&gt;3,0.85,(I379+M379+0.2-BF379))))</f>
        <v>0</v>
      </c>
      <c r="BH379" s="607">
        <f t="shared" ref="BH379:BH380" si="1788">IF(D379&gt;2,  ROUND(((1.42+0.4)+(0.91+0.4))*2*BG379,2), ROUND(AV379*AX379*BF379,2))</f>
        <v>2.02</v>
      </c>
      <c r="BI379" s="607">
        <f t="shared" ref="BI379:BI380" si="1789">ROUND(((PI()*0.9^2)/4)*BG379,2)</f>
        <v>0</v>
      </c>
      <c r="BJ379" s="116">
        <f t="shared" ref="BJ379:BJ380" si="1790">ROUND(BD379-BE379-BH379-BI379-BB379-BC379,2)</f>
        <v>29.34</v>
      </c>
      <c r="BK379" s="95"/>
    </row>
    <row r="380" spans="1:63" ht="14.25" x14ac:dyDescent="0.3">
      <c r="A380" s="449" t="s">
        <v>24140</v>
      </c>
      <c r="B380" s="146" t="s">
        <v>23695</v>
      </c>
      <c r="C380" s="450" t="s">
        <v>24138</v>
      </c>
      <c r="D380" s="502">
        <v>0.4</v>
      </c>
      <c r="E380" s="589"/>
      <c r="F380" s="589"/>
      <c r="G380" s="502" t="s">
        <v>23864</v>
      </c>
      <c r="H380" s="451">
        <v>39</v>
      </c>
      <c r="I380" s="452">
        <v>1.0054000000000087</v>
      </c>
      <c r="J380" s="452">
        <v>0.99900000000000588</v>
      </c>
      <c r="K380" s="452">
        <v>0.8</v>
      </c>
      <c r="L380" s="382">
        <f t="shared" si="1749"/>
        <v>1</v>
      </c>
      <c r="M380" s="383">
        <f t="shared" si="1750"/>
        <v>0.04</v>
      </c>
      <c r="N380" s="383">
        <f t="shared" si="1751"/>
        <v>0.1</v>
      </c>
      <c r="O380" s="382">
        <f t="shared" si="1752"/>
        <v>1.1400000000000001</v>
      </c>
      <c r="P380" s="382">
        <f t="shared" si="1753"/>
        <v>1.08</v>
      </c>
      <c r="Q380" s="385">
        <f t="shared" si="1754"/>
        <v>48.02</v>
      </c>
      <c r="R380" s="385">
        <f t="shared" si="1755"/>
        <v>0</v>
      </c>
      <c r="S380" s="385">
        <f t="shared" si="1756"/>
        <v>0</v>
      </c>
      <c r="T380" s="385">
        <f t="shared" si="1757"/>
        <v>0</v>
      </c>
      <c r="U380" s="385">
        <f t="shared" si="1758"/>
        <v>0</v>
      </c>
      <c r="V380" s="384">
        <f t="shared" si="1759"/>
        <v>0</v>
      </c>
      <c r="W380" s="726">
        <f t="shared" si="1760"/>
        <v>0</v>
      </c>
      <c r="X380" s="449" t="str">
        <f t="shared" si="1761"/>
        <v>JC29-17-B</v>
      </c>
      <c r="Y380" s="502">
        <f t="shared" si="1762"/>
        <v>1.2</v>
      </c>
      <c r="Z380" s="590" t="s">
        <v>1</v>
      </c>
      <c r="AA380" s="589">
        <f t="shared" si="1763"/>
        <v>1.2</v>
      </c>
      <c r="AB380" s="591">
        <f t="shared" si="1764"/>
        <v>1.0054000000000087</v>
      </c>
      <c r="AC380" s="592">
        <f t="shared" si="1765"/>
        <v>0.04</v>
      </c>
      <c r="AD380" s="592">
        <f t="shared" si="1766"/>
        <v>0.15</v>
      </c>
      <c r="AE380" s="593">
        <f t="shared" si="1767"/>
        <v>1.2</v>
      </c>
      <c r="AF380" s="593">
        <f t="shared" si="1768"/>
        <v>2.2000000000000002</v>
      </c>
      <c r="AG380" s="594">
        <f t="shared" si="1769"/>
        <v>0.92</v>
      </c>
      <c r="AH380" s="595">
        <f t="shared" si="1770"/>
        <v>2.4300000000000002</v>
      </c>
      <c r="AI380" s="595">
        <f t="shared" si="1771"/>
        <v>0</v>
      </c>
      <c r="AJ380" s="595">
        <f t="shared" si="1772"/>
        <v>0</v>
      </c>
      <c r="AK380" s="595">
        <f t="shared" si="1773"/>
        <v>0</v>
      </c>
      <c r="AL380" s="595">
        <f t="shared" si="1774"/>
        <v>0</v>
      </c>
      <c r="AM380" s="596">
        <f t="shared" si="1775"/>
        <v>0</v>
      </c>
      <c r="AN380" s="732">
        <f t="shared" si="1776"/>
        <v>0</v>
      </c>
      <c r="AO380" s="449" t="s">
        <v>24140</v>
      </c>
      <c r="AP380" s="146" t="s">
        <v>23695</v>
      </c>
      <c r="AQ380" s="450" t="s">
        <v>24138</v>
      </c>
      <c r="AR380" s="502">
        <v>0.4</v>
      </c>
      <c r="AS380" s="589"/>
      <c r="AT380" s="589"/>
      <c r="AU380" s="451">
        <v>39</v>
      </c>
      <c r="AV380" s="502">
        <f t="shared" si="1777"/>
        <v>1.4</v>
      </c>
      <c r="AW380" s="590" t="s">
        <v>1</v>
      </c>
      <c r="AX380" s="589">
        <f t="shared" si="1778"/>
        <v>1.4</v>
      </c>
      <c r="AY380" s="384">
        <f t="shared" si="1779"/>
        <v>37.6</v>
      </c>
      <c r="AZ380" s="384">
        <f t="shared" si="1780"/>
        <v>0.1</v>
      </c>
      <c r="BA380" s="384">
        <f t="shared" si="1781"/>
        <v>1.08</v>
      </c>
      <c r="BB380" s="382">
        <f t="shared" si="1782"/>
        <v>7.6</v>
      </c>
      <c r="BC380" s="265">
        <f t="shared" si="1783"/>
        <v>0</v>
      </c>
      <c r="BD380" s="265">
        <f t="shared" si="1784"/>
        <v>50.45</v>
      </c>
      <c r="BE380" s="265">
        <f t="shared" si="1785"/>
        <v>6.8</v>
      </c>
      <c r="BF380" s="385">
        <f t="shared" si="1786"/>
        <v>1.1954000000000087</v>
      </c>
      <c r="BG380" s="385">
        <f t="shared" si="1787"/>
        <v>0</v>
      </c>
      <c r="BH380" s="385">
        <f t="shared" si="1788"/>
        <v>2.34</v>
      </c>
      <c r="BI380" s="385">
        <f t="shared" si="1789"/>
        <v>0</v>
      </c>
      <c r="BJ380" s="116">
        <f t="shared" si="1790"/>
        <v>33.71</v>
      </c>
      <c r="BK380" s="95"/>
    </row>
    <row r="381" spans="1:63" ht="14.25" x14ac:dyDescent="0.3">
      <c r="A381" s="462"/>
      <c r="B381" s="463"/>
      <c r="C381" s="608"/>
      <c r="D381" s="505"/>
      <c r="E381" s="505"/>
      <c r="F381" s="505"/>
      <c r="G381" s="505"/>
      <c r="H381" s="410"/>
      <c r="I381" s="411"/>
      <c r="J381" s="411"/>
      <c r="K381" s="411"/>
      <c r="L381" s="101"/>
      <c r="M381" s="412"/>
      <c r="N381" s="412"/>
      <c r="O381" s="101"/>
      <c r="P381" s="101"/>
      <c r="Q381" s="414"/>
      <c r="R381" s="414"/>
      <c r="S381" s="414"/>
      <c r="T381" s="414"/>
      <c r="U381" s="414"/>
      <c r="V381" s="413"/>
      <c r="W381" s="725"/>
      <c r="X381" s="739"/>
      <c r="Y381" s="505"/>
      <c r="Z381" s="597"/>
      <c r="AA381" s="505"/>
      <c r="AB381" s="598"/>
      <c r="AC381" s="599"/>
      <c r="AD381" s="599"/>
      <c r="AE381" s="600"/>
      <c r="AF381" s="600"/>
      <c r="AG381" s="597"/>
      <c r="AH381" s="601"/>
      <c r="AI381" s="601"/>
      <c r="AJ381" s="601"/>
      <c r="AK381" s="601"/>
      <c r="AL381" s="601"/>
      <c r="AM381" s="602"/>
      <c r="AN381" s="733"/>
      <c r="AO381" s="739"/>
      <c r="AP381" s="463"/>
      <c r="AQ381" s="608"/>
      <c r="AR381" s="505"/>
      <c r="AS381" s="505"/>
      <c r="AT381" s="505"/>
      <c r="AU381" s="410"/>
      <c r="AV381" s="505"/>
      <c r="AW381" s="597"/>
      <c r="AX381" s="505"/>
      <c r="AY381" s="413"/>
      <c r="AZ381" s="413"/>
      <c r="BA381" s="413"/>
      <c r="BB381" s="101"/>
      <c r="BC381" s="101"/>
      <c r="BD381" s="101"/>
      <c r="BE381" s="101"/>
      <c r="BF381" s="414"/>
      <c r="BG381" s="414"/>
      <c r="BH381" s="414"/>
      <c r="BI381" s="414"/>
      <c r="BJ381" s="415"/>
      <c r="BK381" s="95"/>
    </row>
    <row r="382" spans="1:63" s="122" customFormat="1" ht="14.25" x14ac:dyDescent="0.3">
      <c r="A382" s="407" t="s">
        <v>25143</v>
      </c>
      <c r="B382" s="463"/>
      <c r="C382" s="408"/>
      <c r="D382" s="505"/>
      <c r="E382" s="505"/>
      <c r="F382" s="505"/>
      <c r="G382" s="409"/>
      <c r="H382" s="410"/>
      <c r="I382" s="411"/>
      <c r="J382" s="411"/>
      <c r="K382" s="411"/>
      <c r="L382" s="101"/>
      <c r="M382" s="412"/>
      <c r="N382" s="412"/>
      <c r="O382" s="101"/>
      <c r="P382" s="101"/>
      <c r="Q382" s="414"/>
      <c r="R382" s="414"/>
      <c r="S382" s="414"/>
      <c r="T382" s="414"/>
      <c r="U382" s="414"/>
      <c r="V382" s="413"/>
      <c r="W382" s="725"/>
      <c r="X382" s="740" t="str">
        <f>$A382</f>
        <v>Rua Tenor Roberto Calheiros de Miranda</v>
      </c>
      <c r="Y382" s="503"/>
      <c r="Z382" s="503"/>
      <c r="AA382" s="503"/>
      <c r="AB382" s="399"/>
      <c r="AC382" s="399"/>
      <c r="AD382" s="399"/>
      <c r="AE382" s="399"/>
      <c r="AF382" s="404"/>
      <c r="AG382" s="399"/>
      <c r="AH382" s="399"/>
      <c r="AI382" s="399"/>
      <c r="AJ382" s="399"/>
      <c r="AK382" s="399"/>
      <c r="AL382" s="399"/>
      <c r="AM382" s="399"/>
      <c r="AN382" s="401"/>
      <c r="AO382" s="407" t="str">
        <f>$A382</f>
        <v>Rua Tenor Roberto Calheiros de Miranda</v>
      </c>
      <c r="AP382" s="463"/>
      <c r="AQ382" s="408"/>
      <c r="AR382" s="505"/>
      <c r="AS382" s="505"/>
      <c r="AT382" s="505"/>
      <c r="AU382" s="410"/>
      <c r="AV382" s="409"/>
      <c r="AW382" s="409"/>
      <c r="AX382" s="409"/>
      <c r="AY382" s="413"/>
      <c r="AZ382" s="413"/>
      <c r="BA382" s="413"/>
      <c r="BB382" s="101"/>
      <c r="BC382" s="101"/>
      <c r="BD382" s="101"/>
      <c r="BE382" s="101"/>
      <c r="BF382" s="101"/>
      <c r="BG382" s="101"/>
      <c r="BH382" s="101"/>
      <c r="BI382" s="101"/>
      <c r="BJ382" s="415"/>
      <c r="BK382" s="95"/>
    </row>
    <row r="383" spans="1:63" ht="14.25" x14ac:dyDescent="0.3">
      <c r="A383" s="144" t="s">
        <v>24141</v>
      </c>
      <c r="B383" s="379" t="s">
        <v>23695</v>
      </c>
      <c r="C383" s="453" t="s">
        <v>24142</v>
      </c>
      <c r="D383" s="416">
        <v>0.4</v>
      </c>
      <c r="E383" s="504"/>
      <c r="F383" s="504"/>
      <c r="G383" s="416" t="s">
        <v>23865</v>
      </c>
      <c r="H383" s="142">
        <v>35</v>
      </c>
      <c r="I383" s="143">
        <v>0.8100000000000005</v>
      </c>
      <c r="J383" s="143">
        <v>0.8100000000000005</v>
      </c>
      <c r="K383" s="452">
        <v>0.12</v>
      </c>
      <c r="L383" s="382">
        <f t="shared" ref="L383:L387" si="1791">ROUND((I383+J383)/2,2)</f>
        <v>0.81</v>
      </c>
      <c r="M383" s="383">
        <f t="shared" ref="M383:M387" si="1792">IF(F383=0,ROUND($D383*10%,2),IF(D383&gt;2.8,0.18,0.15))</f>
        <v>0.04</v>
      </c>
      <c r="N383" s="383">
        <f t="shared" ref="N383:N387" si="1793">IF(F383=0,IF(   ROUND($D383/4,2),   IF(ROUND(($D383*1.2)/6,2)&lt;0.1,0.1,ROUND(($D383*1.2)/6,2))),0.5)</f>
        <v>0.1</v>
      </c>
      <c r="O383" s="382">
        <f t="shared" ref="O383:O387" si="1794">L383+M383+N383</f>
        <v>0.95000000000000007</v>
      </c>
      <c r="P383" s="382">
        <f t="shared" ref="P383:P387" si="1795">IF(O383&lt;2,(D383+M383*2)+0.6,(D383+M383*2)+0.6+ROUNDUP(O383-2,0)*0.1)</f>
        <v>1.08</v>
      </c>
      <c r="Q383" s="385">
        <f t="shared" ref="Q383:Q387" si="1796">IF($O383&lt;=$W$4,ROUND(IF($O383&lt;1.5,$O383*$H383*$P383,1.5*$H383*$P383),2),0)</f>
        <v>35.909999999999997</v>
      </c>
      <c r="R383" s="385">
        <f t="shared" ref="R383:R387" si="1797">IF($O383&gt;$W$4,ROUND(IF($O383&lt;1.5,$O383*$H383*$P383,1.5*$H383*$P383),2),0)</f>
        <v>0</v>
      </c>
      <c r="S383" s="385">
        <f t="shared" ref="S383:S387" si="1798">IF($O383&gt;$W$4,ROUND(IF($O383&lt;1.5,0,IF($O383&gt;3,1.5*$H383*$P383,($O383-1.5)*$H383*$P383)),2),0)</f>
        <v>0</v>
      </c>
      <c r="T383" s="385">
        <f t="shared" ref="T383:T387" si="1799">IF($O383&gt;$W$4,ROUND(IF($O383&lt;3,0,IF($O383&gt;4.5,1.5*$H383*$P383,($O383-3)*$H383*$P383)),2),0)</f>
        <v>0</v>
      </c>
      <c r="U383" s="385">
        <f t="shared" ref="U383:U387" si="1800">IF($O383&gt;$W$4,ROUND(IF($O383&lt;4.5,0,IF($O383&gt;6,($O383-4.5)*$H383*$P383,($O383-4.5)*$H383*$P383)),2),0)</f>
        <v>0</v>
      </c>
      <c r="V383" s="384">
        <f t="shared" ref="V383:V387" si="1801">IF($O383&gt;$W$4, IF( $O383&lt;=4,   ROUND($H383*($O383+0.5)*2,2),   0),0)</f>
        <v>0</v>
      </c>
      <c r="W383" s="726">
        <f t="shared" ref="W383:W387" si="1802">IF($O383&gt;$W$4, IF( $O383&gt;4,   ROUND($H383*($O383+0.5)*2,2),   0),0)</f>
        <v>0</v>
      </c>
      <c r="X383" s="144" t="str">
        <f t="shared" ref="X383:X387" si="1803">A383</f>
        <v>JC29-19-1</v>
      </c>
      <c r="Y383" s="416">
        <f t="shared" ref="Y383:Y387" si="1804">IF($D383=0.4,1.2,IF($D383=0.6,1.2,IF($D383=0.8,1.3,IF($D383=1,1.5,IF($D383=1.2,1.7,IF($D383&lt;=2,2,"--"))))))</f>
        <v>1.2</v>
      </c>
      <c r="Z383" s="603" t="s">
        <v>1</v>
      </c>
      <c r="AA383" s="504">
        <f t="shared" ref="AA383:AA387" si="1805">Y383</f>
        <v>1.2</v>
      </c>
      <c r="AB383" s="591">
        <f t="shared" ref="AB383:AB387" si="1806">IF($Y383="--","--",I383)</f>
        <v>0.8100000000000005</v>
      </c>
      <c r="AC383" s="592">
        <f t="shared" ref="AC383:AC387" si="1807">IF($Y383="--","--",IF(D383&gt;1.5,0.15,ROUND($D383*10%,2)))</f>
        <v>0.04</v>
      </c>
      <c r="AD383" s="592">
        <f t="shared" ref="AD383:AD387" si="1808">IF($Y383="--","--",0.15)</f>
        <v>0.15</v>
      </c>
      <c r="AE383" s="593">
        <f t="shared" ref="AE383:AE387" si="1809">IF($Y383="--","--",ROUND(AB383+AC383+AD383,2))</f>
        <v>1</v>
      </c>
      <c r="AF383" s="604">
        <f t="shared" ref="AF383:AF387" si="1810">IF($Y383="--","--",IF($AB383&lt;=2,$Y383+1,($Y383+1)+ROUNDUP($AB383-2,0)*0.1))</f>
        <v>2.2000000000000002</v>
      </c>
      <c r="AG383" s="605">
        <f t="shared" ref="AG383:AG387" si="1811">IF($D383=0.4,0.92,IF($D383=0.6,0.68,IF($D383=0.8,0.74,IF($D383=1,0.7,IF($D383=1.2,0.66,IF($D383=1.5,0.6,IF($D383&lt;=2,(2.4-(D383+0.3)),"--")))))))</f>
        <v>0.92</v>
      </c>
      <c r="AH383" s="595">
        <f t="shared" ref="AH383:AH387" si="1812">IF($Y383="--","--",IF($AE383&lt;=$W$4,ROUND(IF($AE383&lt;1.5,$AE383*$AF383*$AG383,1.5*$AF383*$AG383),2),0))</f>
        <v>2.02</v>
      </c>
      <c r="AI383" s="595">
        <f t="shared" ref="AI383:AI387" si="1813">IF($Y383="--","--",IF($AE383&gt;$W$4,ROUND(IF($AE383&lt;1.5,$AE383*$AF383*$AG383,1.5*$AF383*$AG383),2),0))</f>
        <v>0</v>
      </c>
      <c r="AJ383" s="595">
        <f t="shared" ref="AJ383:AJ387" si="1814">IF($Y383="--","--",IF($AE383&gt;$W$4,ROUND(IF($AE383&lt;1.5,0,IF($AE383&gt;3,1.5*$AF383*$AG383,($AE383-1.5)*$AF383*$AG383)),2),0))</f>
        <v>0</v>
      </c>
      <c r="AK383" s="595">
        <f t="shared" ref="AK383:AK387" si="1815">IF($Y383="--","--",IF($AE383&gt;$W$4,ROUND(IF($AE383&lt;3,0,IF($AE383&gt;4.5,1.5*$AF383*$AG383,($AE383-3)*$AF383*$AG383)),2),0))</f>
        <v>0</v>
      </c>
      <c r="AL383" s="595">
        <f t="shared" ref="AL383:AL387" si="1816">IF($Y383="--","--",IF($AE383&gt;$W$4,ROUND(IF($AE383&lt;4.5,0,IF($AE383&gt;6,($AE383-4.5)*$AF383*$AG383,($AE383-4.5)*$AF383*$AG383)),2),0))</f>
        <v>0</v>
      </c>
      <c r="AM383" s="596">
        <f t="shared" ref="AM383:AM387" si="1817">IF($Y383="--","--",IF($AE383&gt;$W$4, IF( $AE383&lt;=4,   ROUND(($AG383*4)*($AE383+0.5)*2,2),   0),0))</f>
        <v>0</v>
      </c>
      <c r="AN383" s="732">
        <f t="shared" ref="AN383:AN387" si="1818">IF($Y383="--","--",IF($AE383&gt;$W$4, IF( $AE383&gt;4,   ROUND(($AG383*4)*($AE383+0.5)*2,2),   0),0))</f>
        <v>0</v>
      </c>
      <c r="AO383" s="144" t="s">
        <v>24141</v>
      </c>
      <c r="AP383" s="379" t="s">
        <v>23695</v>
      </c>
      <c r="AQ383" s="453" t="s">
        <v>24142</v>
      </c>
      <c r="AR383" s="416">
        <v>0.4</v>
      </c>
      <c r="AS383" s="504"/>
      <c r="AT383" s="504"/>
      <c r="AU383" s="142">
        <v>35</v>
      </c>
      <c r="AV383" s="416">
        <f t="shared" ref="AV383:AV387" si="1819">IF($Y383="--","--",Y383+0.2)</f>
        <v>1.4</v>
      </c>
      <c r="AW383" s="603" t="s">
        <v>1</v>
      </c>
      <c r="AX383" s="504">
        <f t="shared" ref="AX383:AX387" si="1820">AV383</f>
        <v>1.4</v>
      </c>
      <c r="AY383" s="384">
        <f t="shared" ref="AY383:AY387" si="1821">IF(D383&gt;2,AU383,AU383-AV383)</f>
        <v>33.6</v>
      </c>
      <c r="AZ383" s="384">
        <f t="shared" ref="AZ383:AZ387" si="1822">N383</f>
        <v>0.1</v>
      </c>
      <c r="BA383" s="384">
        <f t="shared" ref="BA383:BA387" si="1823">P383</f>
        <v>1.08</v>
      </c>
      <c r="BB383" s="382">
        <f t="shared" ref="BB383:BB387" si="1824">IF(F383=0,IF(ROUND( AY383 * ( ( (N383*P383) +  ( ((D383+M383*2)/6)*P383 ) ) - ROUND(  ((D383+M383*2)^2)   *   (   ( PI()*96.379 / (4*360) )  -  ( (SIN((96.379/2)*PI()/180)) * (COS((96.379/2)*PI()/180)) / 4 )   ), 4) ),2),   ROUND( AY383 * ( ( (N383*P383) +  ( ((D383+M383*2)/4)*P383 ) ) - ROUND(  ((D383+M383*2)^2)   *   (   ( PI()*120 / (4*360) )  -  ( (SIN((120/2)*PI()/180)) * (COS((120/2)*PI()/180)) / 4 )   ), 4) ),2)),0)</f>
        <v>6.79</v>
      </c>
      <c r="BC383" s="265">
        <f t="shared" ref="BC383:BC387" si="1825">IF(F383&gt;0,ROUND(AY383*N383*P383,2),0)</f>
        <v>0</v>
      </c>
      <c r="BD383" s="265">
        <f t="shared" ref="BD383:BD387" si="1826">SUM(Q383:U383,AH383:AL383)</f>
        <v>37.93</v>
      </c>
      <c r="BE383" s="265">
        <f t="shared" ref="BE383:BE387" si="1827">IF(F383=0, ROUND( ( PI()*( (D383+M383*2)^2 ) / 4  ) * AY383,2),  ROUND( (D383+M383*2)*(F383+M383*2) * AY383,2))</f>
        <v>6.08</v>
      </c>
      <c r="BF383" s="607">
        <f t="shared" ref="BF383:BF387" si="1828">IF(($I383+M383-0.15)&lt;=2,($I383+M383+0.15),IF(($I383+M383)&lt;=3,2.35,($I383+M383+0.2)-0.85))</f>
        <v>1.0000000000000004</v>
      </c>
      <c r="BG383" s="607">
        <f t="shared" ref="BG383:BG387" si="1829">IF(D383&gt;2,   (I383-F383-M383-0.11),IF(($I383+M383)&lt;=2,0,IF(($I383+M383)&gt;3,0.85,(I383+M383+0.2-BF383))))</f>
        <v>0</v>
      </c>
      <c r="BH383" s="607">
        <f t="shared" ref="BH383:BH387" si="1830">IF(D383&gt;2,  ROUND(((1.42+0.4)+(0.91+0.4))*2*BG383,2), ROUND(AV383*AX383*BF383,2))</f>
        <v>1.96</v>
      </c>
      <c r="BI383" s="607">
        <f t="shared" ref="BI383:BI387" si="1831">ROUND(((PI()*0.9^2)/4)*BG383,2)</f>
        <v>0</v>
      </c>
      <c r="BJ383" s="116">
        <f t="shared" ref="BJ383:BJ387" si="1832">ROUND(BD383-BE383-BH383-BI383-BB383-BC383,2)</f>
        <v>23.1</v>
      </c>
      <c r="BK383" s="95"/>
    </row>
    <row r="384" spans="1:63" ht="14.25" x14ac:dyDescent="0.3">
      <c r="A384" s="144" t="s">
        <v>24142</v>
      </c>
      <c r="B384" s="379" t="s">
        <v>23695</v>
      </c>
      <c r="C384" s="453" t="s">
        <v>24143</v>
      </c>
      <c r="D384" s="416">
        <v>0.4</v>
      </c>
      <c r="E384" s="504"/>
      <c r="F384" s="504"/>
      <c r="G384" s="416" t="s">
        <v>23865</v>
      </c>
      <c r="H384" s="142">
        <v>35</v>
      </c>
      <c r="I384" s="143">
        <v>0.92999999999999972</v>
      </c>
      <c r="J384" s="143">
        <v>0.89499999999999957</v>
      </c>
      <c r="K384" s="452">
        <v>0</v>
      </c>
      <c r="L384" s="382">
        <f t="shared" si="1791"/>
        <v>0.91</v>
      </c>
      <c r="M384" s="383">
        <f t="shared" si="1792"/>
        <v>0.04</v>
      </c>
      <c r="N384" s="383">
        <f t="shared" si="1793"/>
        <v>0.1</v>
      </c>
      <c r="O384" s="382">
        <f t="shared" si="1794"/>
        <v>1.05</v>
      </c>
      <c r="P384" s="382">
        <f t="shared" si="1795"/>
        <v>1.08</v>
      </c>
      <c r="Q384" s="385">
        <f t="shared" si="1796"/>
        <v>39.69</v>
      </c>
      <c r="R384" s="385">
        <f t="shared" si="1797"/>
        <v>0</v>
      </c>
      <c r="S384" s="385">
        <f t="shared" si="1798"/>
        <v>0</v>
      </c>
      <c r="T384" s="385">
        <f t="shared" si="1799"/>
        <v>0</v>
      </c>
      <c r="U384" s="385">
        <f t="shared" si="1800"/>
        <v>0</v>
      </c>
      <c r="V384" s="384">
        <f t="shared" si="1801"/>
        <v>0</v>
      </c>
      <c r="W384" s="726">
        <f t="shared" si="1802"/>
        <v>0</v>
      </c>
      <c r="X384" s="144" t="str">
        <f t="shared" si="1803"/>
        <v>JC29-19-2</v>
      </c>
      <c r="Y384" s="416">
        <f t="shared" si="1804"/>
        <v>1.2</v>
      </c>
      <c r="Z384" s="603" t="s">
        <v>1</v>
      </c>
      <c r="AA384" s="504">
        <f t="shared" si="1805"/>
        <v>1.2</v>
      </c>
      <c r="AB384" s="591">
        <f t="shared" si="1806"/>
        <v>0.92999999999999972</v>
      </c>
      <c r="AC384" s="592">
        <f t="shared" si="1807"/>
        <v>0.04</v>
      </c>
      <c r="AD384" s="592">
        <f t="shared" si="1808"/>
        <v>0.15</v>
      </c>
      <c r="AE384" s="593">
        <f t="shared" si="1809"/>
        <v>1.1200000000000001</v>
      </c>
      <c r="AF384" s="604">
        <f t="shared" si="1810"/>
        <v>2.2000000000000002</v>
      </c>
      <c r="AG384" s="605">
        <f t="shared" si="1811"/>
        <v>0.92</v>
      </c>
      <c r="AH384" s="595">
        <f t="shared" si="1812"/>
        <v>2.27</v>
      </c>
      <c r="AI384" s="595">
        <f t="shared" si="1813"/>
        <v>0</v>
      </c>
      <c r="AJ384" s="595">
        <f t="shared" si="1814"/>
        <v>0</v>
      </c>
      <c r="AK384" s="595">
        <f t="shared" si="1815"/>
        <v>0</v>
      </c>
      <c r="AL384" s="595">
        <f t="shared" si="1816"/>
        <v>0</v>
      </c>
      <c r="AM384" s="596">
        <f t="shared" si="1817"/>
        <v>0</v>
      </c>
      <c r="AN384" s="732">
        <f t="shared" si="1818"/>
        <v>0</v>
      </c>
      <c r="AO384" s="144" t="s">
        <v>24142</v>
      </c>
      <c r="AP384" s="379" t="s">
        <v>23695</v>
      </c>
      <c r="AQ384" s="453" t="s">
        <v>24143</v>
      </c>
      <c r="AR384" s="416">
        <v>0.4</v>
      </c>
      <c r="AS384" s="504"/>
      <c r="AT384" s="504"/>
      <c r="AU384" s="142">
        <v>35</v>
      </c>
      <c r="AV384" s="416">
        <f t="shared" si="1819"/>
        <v>1.4</v>
      </c>
      <c r="AW384" s="603" t="s">
        <v>1</v>
      </c>
      <c r="AX384" s="504">
        <f t="shared" si="1820"/>
        <v>1.4</v>
      </c>
      <c r="AY384" s="384">
        <f t="shared" si="1821"/>
        <v>33.6</v>
      </c>
      <c r="AZ384" s="384">
        <f t="shared" si="1822"/>
        <v>0.1</v>
      </c>
      <c r="BA384" s="384">
        <f t="shared" si="1823"/>
        <v>1.08</v>
      </c>
      <c r="BB384" s="382">
        <f t="shared" si="1824"/>
        <v>6.79</v>
      </c>
      <c r="BC384" s="265">
        <f t="shared" si="1825"/>
        <v>0</v>
      </c>
      <c r="BD384" s="265">
        <f t="shared" si="1826"/>
        <v>41.96</v>
      </c>
      <c r="BE384" s="265">
        <f t="shared" si="1827"/>
        <v>6.08</v>
      </c>
      <c r="BF384" s="607">
        <f t="shared" si="1828"/>
        <v>1.1199999999999997</v>
      </c>
      <c r="BG384" s="607">
        <f t="shared" si="1829"/>
        <v>0</v>
      </c>
      <c r="BH384" s="607">
        <f t="shared" si="1830"/>
        <v>2.2000000000000002</v>
      </c>
      <c r="BI384" s="607">
        <f t="shared" si="1831"/>
        <v>0</v>
      </c>
      <c r="BJ384" s="116">
        <f t="shared" si="1832"/>
        <v>26.89</v>
      </c>
      <c r="BK384" s="95"/>
    </row>
    <row r="385" spans="1:63" ht="14.25" x14ac:dyDescent="0.3">
      <c r="A385" s="144" t="s">
        <v>24143</v>
      </c>
      <c r="B385" s="379" t="s">
        <v>23695</v>
      </c>
      <c r="C385" s="453" t="s">
        <v>24144</v>
      </c>
      <c r="D385" s="416">
        <v>0.4</v>
      </c>
      <c r="E385" s="504"/>
      <c r="F385" s="504"/>
      <c r="G385" s="416" t="s">
        <v>23865</v>
      </c>
      <c r="H385" s="142">
        <v>27</v>
      </c>
      <c r="I385" s="143">
        <v>0.89499999999999957</v>
      </c>
      <c r="J385" s="143">
        <v>0.86470000000000091</v>
      </c>
      <c r="K385" s="452">
        <v>0.2</v>
      </c>
      <c r="L385" s="382">
        <f t="shared" si="1791"/>
        <v>0.88</v>
      </c>
      <c r="M385" s="383">
        <f t="shared" si="1792"/>
        <v>0.04</v>
      </c>
      <c r="N385" s="383">
        <f t="shared" si="1793"/>
        <v>0.1</v>
      </c>
      <c r="O385" s="382">
        <f t="shared" si="1794"/>
        <v>1.02</v>
      </c>
      <c r="P385" s="382">
        <f t="shared" si="1795"/>
        <v>1.08</v>
      </c>
      <c r="Q385" s="385">
        <f t="shared" si="1796"/>
        <v>29.74</v>
      </c>
      <c r="R385" s="385">
        <f t="shared" si="1797"/>
        <v>0</v>
      </c>
      <c r="S385" s="385">
        <f t="shared" si="1798"/>
        <v>0</v>
      </c>
      <c r="T385" s="385">
        <f t="shared" si="1799"/>
        <v>0</v>
      </c>
      <c r="U385" s="385">
        <f t="shared" si="1800"/>
        <v>0</v>
      </c>
      <c r="V385" s="384">
        <f t="shared" si="1801"/>
        <v>0</v>
      </c>
      <c r="W385" s="726">
        <f t="shared" si="1802"/>
        <v>0</v>
      </c>
      <c r="X385" s="144" t="str">
        <f t="shared" si="1803"/>
        <v>JC29-19-3</v>
      </c>
      <c r="Y385" s="416">
        <f t="shared" si="1804"/>
        <v>1.2</v>
      </c>
      <c r="Z385" s="603" t="s">
        <v>1</v>
      </c>
      <c r="AA385" s="504">
        <f t="shared" si="1805"/>
        <v>1.2</v>
      </c>
      <c r="AB385" s="591">
        <f t="shared" si="1806"/>
        <v>0.89499999999999957</v>
      </c>
      <c r="AC385" s="592">
        <f t="shared" si="1807"/>
        <v>0.04</v>
      </c>
      <c r="AD385" s="592">
        <f t="shared" si="1808"/>
        <v>0.15</v>
      </c>
      <c r="AE385" s="593">
        <f t="shared" si="1809"/>
        <v>1.0900000000000001</v>
      </c>
      <c r="AF385" s="604">
        <f t="shared" si="1810"/>
        <v>2.2000000000000002</v>
      </c>
      <c r="AG385" s="605">
        <f t="shared" si="1811"/>
        <v>0.92</v>
      </c>
      <c r="AH385" s="595">
        <f t="shared" si="1812"/>
        <v>2.21</v>
      </c>
      <c r="AI385" s="595">
        <f t="shared" si="1813"/>
        <v>0</v>
      </c>
      <c r="AJ385" s="595">
        <f t="shared" si="1814"/>
        <v>0</v>
      </c>
      <c r="AK385" s="595">
        <f t="shared" si="1815"/>
        <v>0</v>
      </c>
      <c r="AL385" s="595">
        <f t="shared" si="1816"/>
        <v>0</v>
      </c>
      <c r="AM385" s="596">
        <f t="shared" si="1817"/>
        <v>0</v>
      </c>
      <c r="AN385" s="732">
        <f t="shared" si="1818"/>
        <v>0</v>
      </c>
      <c r="AO385" s="144" t="s">
        <v>24143</v>
      </c>
      <c r="AP385" s="379" t="s">
        <v>23695</v>
      </c>
      <c r="AQ385" s="453" t="s">
        <v>24144</v>
      </c>
      <c r="AR385" s="416">
        <v>0.4</v>
      </c>
      <c r="AS385" s="504"/>
      <c r="AT385" s="504"/>
      <c r="AU385" s="142">
        <v>27</v>
      </c>
      <c r="AV385" s="416">
        <f t="shared" si="1819"/>
        <v>1.4</v>
      </c>
      <c r="AW385" s="603" t="s">
        <v>1</v>
      </c>
      <c r="AX385" s="504">
        <f t="shared" si="1820"/>
        <v>1.4</v>
      </c>
      <c r="AY385" s="384">
        <f t="shared" si="1821"/>
        <v>25.6</v>
      </c>
      <c r="AZ385" s="384">
        <f t="shared" si="1822"/>
        <v>0.1</v>
      </c>
      <c r="BA385" s="384">
        <f t="shared" si="1823"/>
        <v>1.08</v>
      </c>
      <c r="BB385" s="382">
        <f t="shared" si="1824"/>
        <v>5.18</v>
      </c>
      <c r="BC385" s="265">
        <f t="shared" si="1825"/>
        <v>0</v>
      </c>
      <c r="BD385" s="265">
        <f t="shared" si="1826"/>
        <v>31.95</v>
      </c>
      <c r="BE385" s="265">
        <f t="shared" si="1827"/>
        <v>4.63</v>
      </c>
      <c r="BF385" s="607">
        <f t="shared" si="1828"/>
        <v>1.0849999999999995</v>
      </c>
      <c r="BG385" s="607">
        <f t="shared" si="1829"/>
        <v>0</v>
      </c>
      <c r="BH385" s="607">
        <f t="shared" si="1830"/>
        <v>2.13</v>
      </c>
      <c r="BI385" s="607">
        <f t="shared" si="1831"/>
        <v>0</v>
      </c>
      <c r="BJ385" s="116">
        <f t="shared" si="1832"/>
        <v>20.010000000000002</v>
      </c>
      <c r="BK385" s="95"/>
    </row>
    <row r="386" spans="1:63" ht="14.25" x14ac:dyDescent="0.3">
      <c r="A386" s="144" t="s">
        <v>24144</v>
      </c>
      <c r="B386" s="379" t="s">
        <v>23695</v>
      </c>
      <c r="C386" s="453" t="s">
        <v>24145</v>
      </c>
      <c r="D386" s="416">
        <v>0.6</v>
      </c>
      <c r="E386" s="504"/>
      <c r="F386" s="504"/>
      <c r="G386" s="416" t="s">
        <v>23865</v>
      </c>
      <c r="H386" s="142">
        <v>30</v>
      </c>
      <c r="I386" s="143">
        <v>1.0647000000000002</v>
      </c>
      <c r="J386" s="143">
        <v>1.2815000000000012</v>
      </c>
      <c r="K386" s="452">
        <v>0</v>
      </c>
      <c r="L386" s="382">
        <f t="shared" si="1791"/>
        <v>1.17</v>
      </c>
      <c r="M386" s="383">
        <f t="shared" si="1792"/>
        <v>0.06</v>
      </c>
      <c r="N386" s="383">
        <f t="shared" si="1793"/>
        <v>0.12</v>
      </c>
      <c r="O386" s="382">
        <f t="shared" si="1794"/>
        <v>1.35</v>
      </c>
      <c r="P386" s="382">
        <f t="shared" si="1795"/>
        <v>1.3199999999999998</v>
      </c>
      <c r="Q386" s="385">
        <f t="shared" si="1796"/>
        <v>53.46</v>
      </c>
      <c r="R386" s="385">
        <f t="shared" si="1797"/>
        <v>0</v>
      </c>
      <c r="S386" s="385">
        <f t="shared" si="1798"/>
        <v>0</v>
      </c>
      <c r="T386" s="385">
        <f t="shared" si="1799"/>
        <v>0</v>
      </c>
      <c r="U386" s="385">
        <f t="shared" si="1800"/>
        <v>0</v>
      </c>
      <c r="V386" s="384">
        <f t="shared" si="1801"/>
        <v>0</v>
      </c>
      <c r="W386" s="726">
        <f t="shared" si="1802"/>
        <v>0</v>
      </c>
      <c r="X386" s="144" t="str">
        <f t="shared" si="1803"/>
        <v>JC29-19-4</v>
      </c>
      <c r="Y386" s="416">
        <f t="shared" si="1804"/>
        <v>1.2</v>
      </c>
      <c r="Z386" s="603" t="s">
        <v>1</v>
      </c>
      <c r="AA386" s="504">
        <f t="shared" si="1805"/>
        <v>1.2</v>
      </c>
      <c r="AB386" s="591">
        <f t="shared" si="1806"/>
        <v>1.0647000000000002</v>
      </c>
      <c r="AC386" s="592">
        <f t="shared" si="1807"/>
        <v>0.06</v>
      </c>
      <c r="AD386" s="592">
        <f t="shared" si="1808"/>
        <v>0.15</v>
      </c>
      <c r="AE386" s="593">
        <f t="shared" si="1809"/>
        <v>1.27</v>
      </c>
      <c r="AF386" s="604">
        <f t="shared" si="1810"/>
        <v>2.2000000000000002</v>
      </c>
      <c r="AG386" s="605">
        <f t="shared" si="1811"/>
        <v>0.68</v>
      </c>
      <c r="AH386" s="595">
        <f t="shared" si="1812"/>
        <v>1.9</v>
      </c>
      <c r="AI386" s="595">
        <f t="shared" si="1813"/>
        <v>0</v>
      </c>
      <c r="AJ386" s="595">
        <f t="shared" si="1814"/>
        <v>0</v>
      </c>
      <c r="AK386" s="595">
        <f t="shared" si="1815"/>
        <v>0</v>
      </c>
      <c r="AL386" s="595">
        <f t="shared" si="1816"/>
        <v>0</v>
      </c>
      <c r="AM386" s="596">
        <f t="shared" si="1817"/>
        <v>0</v>
      </c>
      <c r="AN386" s="732">
        <f t="shared" si="1818"/>
        <v>0</v>
      </c>
      <c r="AO386" s="144" t="s">
        <v>24144</v>
      </c>
      <c r="AP386" s="379" t="s">
        <v>23695</v>
      </c>
      <c r="AQ386" s="453" t="s">
        <v>24145</v>
      </c>
      <c r="AR386" s="416">
        <v>0.6</v>
      </c>
      <c r="AS386" s="504"/>
      <c r="AT386" s="504"/>
      <c r="AU386" s="142">
        <v>30</v>
      </c>
      <c r="AV386" s="416">
        <f t="shared" si="1819"/>
        <v>1.4</v>
      </c>
      <c r="AW386" s="603" t="s">
        <v>1</v>
      </c>
      <c r="AX386" s="504">
        <f t="shared" si="1820"/>
        <v>1.4</v>
      </c>
      <c r="AY386" s="384">
        <f t="shared" si="1821"/>
        <v>28.6</v>
      </c>
      <c r="AZ386" s="384">
        <f t="shared" si="1822"/>
        <v>0.12</v>
      </c>
      <c r="BA386" s="384">
        <f t="shared" si="1823"/>
        <v>1.3199999999999998</v>
      </c>
      <c r="BB386" s="382">
        <f t="shared" si="1824"/>
        <v>9.0500000000000007</v>
      </c>
      <c r="BC386" s="265">
        <f t="shared" si="1825"/>
        <v>0</v>
      </c>
      <c r="BD386" s="265">
        <f t="shared" si="1826"/>
        <v>55.36</v>
      </c>
      <c r="BE386" s="265">
        <f t="shared" si="1827"/>
        <v>11.64</v>
      </c>
      <c r="BF386" s="607">
        <f t="shared" si="1828"/>
        <v>1.2747000000000002</v>
      </c>
      <c r="BG386" s="607">
        <f t="shared" si="1829"/>
        <v>0</v>
      </c>
      <c r="BH386" s="607">
        <f t="shared" si="1830"/>
        <v>2.5</v>
      </c>
      <c r="BI386" s="607">
        <f t="shared" si="1831"/>
        <v>0</v>
      </c>
      <c r="BJ386" s="116">
        <f t="shared" si="1832"/>
        <v>32.17</v>
      </c>
      <c r="BK386" s="95"/>
    </row>
    <row r="387" spans="1:63" ht="14.25" x14ac:dyDescent="0.3">
      <c r="A387" s="449" t="s">
        <v>24145</v>
      </c>
      <c r="B387" s="146" t="s">
        <v>23695</v>
      </c>
      <c r="C387" s="450" t="s">
        <v>24146</v>
      </c>
      <c r="D387" s="502">
        <v>0.6</v>
      </c>
      <c r="E387" s="589"/>
      <c r="F387" s="589"/>
      <c r="G387" s="502" t="s">
        <v>23865</v>
      </c>
      <c r="H387" s="451">
        <v>35</v>
      </c>
      <c r="I387" s="452">
        <v>1.2815000000000012</v>
      </c>
      <c r="J387" s="452">
        <v>1.1291999999999991</v>
      </c>
      <c r="K387" s="452">
        <v>0.65700000000000003</v>
      </c>
      <c r="L387" s="382">
        <f t="shared" si="1791"/>
        <v>1.21</v>
      </c>
      <c r="M387" s="383">
        <f t="shared" si="1792"/>
        <v>0.06</v>
      </c>
      <c r="N387" s="383">
        <f t="shared" si="1793"/>
        <v>0.12</v>
      </c>
      <c r="O387" s="382">
        <f t="shared" si="1794"/>
        <v>1.3900000000000001</v>
      </c>
      <c r="P387" s="382">
        <f t="shared" si="1795"/>
        <v>1.3199999999999998</v>
      </c>
      <c r="Q387" s="385">
        <f t="shared" si="1796"/>
        <v>64.22</v>
      </c>
      <c r="R387" s="385">
        <f t="shared" si="1797"/>
        <v>0</v>
      </c>
      <c r="S387" s="385">
        <f t="shared" si="1798"/>
        <v>0</v>
      </c>
      <c r="T387" s="385">
        <f t="shared" si="1799"/>
        <v>0</v>
      </c>
      <c r="U387" s="385">
        <f t="shared" si="1800"/>
        <v>0</v>
      </c>
      <c r="V387" s="384">
        <f t="shared" si="1801"/>
        <v>0</v>
      </c>
      <c r="W387" s="726">
        <f t="shared" si="1802"/>
        <v>0</v>
      </c>
      <c r="X387" s="449" t="str">
        <f t="shared" si="1803"/>
        <v>JC29-19-5</v>
      </c>
      <c r="Y387" s="502">
        <f t="shared" si="1804"/>
        <v>1.2</v>
      </c>
      <c r="Z387" s="590" t="s">
        <v>1</v>
      </c>
      <c r="AA387" s="589">
        <f t="shared" si="1805"/>
        <v>1.2</v>
      </c>
      <c r="AB387" s="591">
        <f t="shared" si="1806"/>
        <v>1.2815000000000012</v>
      </c>
      <c r="AC387" s="592">
        <f t="shared" si="1807"/>
        <v>0.06</v>
      </c>
      <c r="AD387" s="592">
        <f t="shared" si="1808"/>
        <v>0.15</v>
      </c>
      <c r="AE387" s="593">
        <f t="shared" si="1809"/>
        <v>1.49</v>
      </c>
      <c r="AF387" s="593">
        <f t="shared" si="1810"/>
        <v>2.2000000000000002</v>
      </c>
      <c r="AG387" s="594">
        <f t="shared" si="1811"/>
        <v>0.68</v>
      </c>
      <c r="AH387" s="595">
        <f t="shared" si="1812"/>
        <v>2.23</v>
      </c>
      <c r="AI387" s="595">
        <f t="shared" si="1813"/>
        <v>0</v>
      </c>
      <c r="AJ387" s="595">
        <f t="shared" si="1814"/>
        <v>0</v>
      </c>
      <c r="AK387" s="595">
        <f t="shared" si="1815"/>
        <v>0</v>
      </c>
      <c r="AL387" s="595">
        <f t="shared" si="1816"/>
        <v>0</v>
      </c>
      <c r="AM387" s="596">
        <f t="shared" si="1817"/>
        <v>0</v>
      </c>
      <c r="AN387" s="732">
        <f t="shared" si="1818"/>
        <v>0</v>
      </c>
      <c r="AO387" s="449" t="s">
        <v>24145</v>
      </c>
      <c r="AP387" s="146" t="s">
        <v>23695</v>
      </c>
      <c r="AQ387" s="450" t="s">
        <v>24146</v>
      </c>
      <c r="AR387" s="502">
        <v>0.6</v>
      </c>
      <c r="AS387" s="589"/>
      <c r="AT387" s="589"/>
      <c r="AU387" s="451">
        <v>35</v>
      </c>
      <c r="AV387" s="502">
        <f t="shared" si="1819"/>
        <v>1.4</v>
      </c>
      <c r="AW387" s="590" t="s">
        <v>1</v>
      </c>
      <c r="AX387" s="589">
        <f t="shared" si="1820"/>
        <v>1.4</v>
      </c>
      <c r="AY387" s="384">
        <f t="shared" si="1821"/>
        <v>33.6</v>
      </c>
      <c r="AZ387" s="384">
        <f t="shared" si="1822"/>
        <v>0.12</v>
      </c>
      <c r="BA387" s="384">
        <f t="shared" si="1823"/>
        <v>1.3199999999999998</v>
      </c>
      <c r="BB387" s="382">
        <f t="shared" si="1824"/>
        <v>10.63</v>
      </c>
      <c r="BC387" s="265">
        <f t="shared" si="1825"/>
        <v>0</v>
      </c>
      <c r="BD387" s="265">
        <f t="shared" si="1826"/>
        <v>66.45</v>
      </c>
      <c r="BE387" s="265">
        <f t="shared" si="1827"/>
        <v>13.68</v>
      </c>
      <c r="BF387" s="385">
        <f t="shared" si="1828"/>
        <v>1.4915000000000012</v>
      </c>
      <c r="BG387" s="385">
        <f t="shared" si="1829"/>
        <v>0</v>
      </c>
      <c r="BH387" s="385">
        <f t="shared" si="1830"/>
        <v>2.92</v>
      </c>
      <c r="BI387" s="385">
        <f t="shared" si="1831"/>
        <v>0</v>
      </c>
      <c r="BJ387" s="116">
        <f t="shared" si="1832"/>
        <v>39.22</v>
      </c>
      <c r="BK387" s="95"/>
    </row>
    <row r="388" spans="1:63" ht="14.25" x14ac:dyDescent="0.3">
      <c r="A388" s="462"/>
      <c r="B388" s="463"/>
      <c r="C388" s="608"/>
      <c r="D388" s="505"/>
      <c r="E388" s="505"/>
      <c r="F388" s="505"/>
      <c r="G388" s="505"/>
      <c r="H388" s="410"/>
      <c r="I388" s="411"/>
      <c r="J388" s="411"/>
      <c r="K388" s="411"/>
      <c r="L388" s="101"/>
      <c r="M388" s="412"/>
      <c r="N388" s="412"/>
      <c r="O388" s="101"/>
      <c r="P388" s="101"/>
      <c r="Q388" s="414"/>
      <c r="R388" s="414"/>
      <c r="S388" s="414"/>
      <c r="T388" s="414"/>
      <c r="U388" s="414"/>
      <c r="V388" s="413"/>
      <c r="W388" s="725"/>
      <c r="X388" s="739"/>
      <c r="Y388" s="505"/>
      <c r="Z388" s="597"/>
      <c r="AA388" s="505"/>
      <c r="AB388" s="598"/>
      <c r="AC388" s="599"/>
      <c r="AD388" s="599"/>
      <c r="AE388" s="600"/>
      <c r="AF388" s="600"/>
      <c r="AG388" s="597"/>
      <c r="AH388" s="601"/>
      <c r="AI388" s="601"/>
      <c r="AJ388" s="601"/>
      <c r="AK388" s="601"/>
      <c r="AL388" s="601"/>
      <c r="AM388" s="602"/>
      <c r="AN388" s="733"/>
      <c r="AO388" s="739"/>
      <c r="AP388" s="463"/>
      <c r="AQ388" s="608"/>
      <c r="AR388" s="505"/>
      <c r="AS388" s="505"/>
      <c r="AT388" s="505"/>
      <c r="AU388" s="410"/>
      <c r="AV388" s="505"/>
      <c r="AW388" s="597"/>
      <c r="AX388" s="505"/>
      <c r="AY388" s="413"/>
      <c r="AZ388" s="413"/>
      <c r="BA388" s="413"/>
      <c r="BB388" s="101"/>
      <c r="BC388" s="101"/>
      <c r="BD388" s="101"/>
      <c r="BE388" s="101"/>
      <c r="BF388" s="414"/>
      <c r="BG388" s="414"/>
      <c r="BH388" s="414"/>
      <c r="BI388" s="414"/>
      <c r="BJ388" s="415"/>
      <c r="BK388" s="95"/>
    </row>
    <row r="389" spans="1:63" s="122" customFormat="1" ht="14.25" x14ac:dyDescent="0.3">
      <c r="A389" s="407" t="s">
        <v>25143</v>
      </c>
      <c r="B389" s="463"/>
      <c r="C389" s="408"/>
      <c r="D389" s="505"/>
      <c r="E389" s="505"/>
      <c r="F389" s="505"/>
      <c r="G389" s="409"/>
      <c r="H389" s="410"/>
      <c r="I389" s="411"/>
      <c r="J389" s="411"/>
      <c r="K389" s="411"/>
      <c r="L389" s="101"/>
      <c r="M389" s="412"/>
      <c r="N389" s="412"/>
      <c r="O389" s="101"/>
      <c r="P389" s="101"/>
      <c r="Q389" s="414"/>
      <c r="R389" s="414"/>
      <c r="S389" s="414"/>
      <c r="T389" s="414"/>
      <c r="U389" s="414"/>
      <c r="V389" s="413"/>
      <c r="W389" s="725"/>
      <c r="X389" s="740" t="str">
        <f>$A389</f>
        <v>Rua Tenor Roberto Calheiros de Miranda</v>
      </c>
      <c r="Y389" s="503"/>
      <c r="Z389" s="503"/>
      <c r="AA389" s="503"/>
      <c r="AB389" s="399"/>
      <c r="AC389" s="399"/>
      <c r="AD389" s="399"/>
      <c r="AE389" s="399"/>
      <c r="AF389" s="404"/>
      <c r="AG389" s="399"/>
      <c r="AH389" s="399"/>
      <c r="AI389" s="399"/>
      <c r="AJ389" s="399"/>
      <c r="AK389" s="399"/>
      <c r="AL389" s="399"/>
      <c r="AM389" s="399"/>
      <c r="AN389" s="401"/>
      <c r="AO389" s="407" t="str">
        <f>$A389</f>
        <v>Rua Tenor Roberto Calheiros de Miranda</v>
      </c>
      <c r="AP389" s="463"/>
      <c r="AQ389" s="408"/>
      <c r="AR389" s="505"/>
      <c r="AS389" s="505"/>
      <c r="AT389" s="505"/>
      <c r="AU389" s="410"/>
      <c r="AV389" s="409"/>
      <c r="AW389" s="409"/>
      <c r="AX389" s="409"/>
      <c r="AY389" s="413"/>
      <c r="AZ389" s="413"/>
      <c r="BA389" s="413"/>
      <c r="BB389" s="101"/>
      <c r="BC389" s="101"/>
      <c r="BD389" s="101"/>
      <c r="BE389" s="101"/>
      <c r="BF389" s="101"/>
      <c r="BG389" s="101"/>
      <c r="BH389" s="101"/>
      <c r="BI389" s="101"/>
      <c r="BJ389" s="415"/>
      <c r="BK389" s="95"/>
    </row>
    <row r="390" spans="1:63" ht="14.25" x14ac:dyDescent="0.3">
      <c r="A390" s="449" t="s">
        <v>24147</v>
      </c>
      <c r="B390" s="146" t="s">
        <v>23695</v>
      </c>
      <c r="C390" s="450" t="s">
        <v>24146</v>
      </c>
      <c r="D390" s="502">
        <v>0.4</v>
      </c>
      <c r="E390" s="589"/>
      <c r="F390" s="589"/>
      <c r="G390" s="502" t="s">
        <v>23865</v>
      </c>
      <c r="H390" s="451">
        <v>34</v>
      </c>
      <c r="I390" s="452">
        <v>0.95800000000000018</v>
      </c>
      <c r="J390" s="452">
        <v>0.98600000000000065</v>
      </c>
      <c r="K390" s="452">
        <v>0.8</v>
      </c>
      <c r="L390" s="382">
        <f t="shared" ref="L390" si="1833">ROUND((I390+J390)/2,2)</f>
        <v>0.97</v>
      </c>
      <c r="M390" s="383">
        <f t="shared" ref="M390" si="1834">IF(F390=0,ROUND($D390*10%,2),IF(D390&gt;2.8,0.18,0.15))</f>
        <v>0.04</v>
      </c>
      <c r="N390" s="383">
        <f t="shared" ref="N390" si="1835">IF(F390=0,IF(   ROUND($D390/4,2),   IF(ROUND(($D390*1.2)/6,2)&lt;0.1,0.1,ROUND(($D390*1.2)/6,2))),0.5)</f>
        <v>0.1</v>
      </c>
      <c r="O390" s="382">
        <f t="shared" ref="O390" si="1836">L390+M390+N390</f>
        <v>1.1100000000000001</v>
      </c>
      <c r="P390" s="382">
        <f t="shared" ref="P390" si="1837">IF(O390&lt;2,(D390+M390*2)+0.6,(D390+M390*2)+0.6+ROUNDUP(O390-2,0)*0.1)</f>
        <v>1.08</v>
      </c>
      <c r="Q390" s="385">
        <f t="shared" ref="Q390" si="1838">IF($O390&lt;=$W$4,ROUND(IF($O390&lt;1.5,$O390*$H390*$P390,1.5*$H390*$P390),2),0)</f>
        <v>40.76</v>
      </c>
      <c r="R390" s="385">
        <f t="shared" ref="R390" si="1839">IF($O390&gt;$W$4,ROUND(IF($O390&lt;1.5,$O390*$H390*$P390,1.5*$H390*$P390),2),0)</f>
        <v>0</v>
      </c>
      <c r="S390" s="385">
        <f t="shared" ref="S390" si="1840">IF($O390&gt;$W$4,ROUND(IF($O390&lt;1.5,0,IF($O390&gt;3,1.5*$H390*$P390,($O390-1.5)*$H390*$P390)),2),0)</f>
        <v>0</v>
      </c>
      <c r="T390" s="385">
        <f t="shared" ref="T390" si="1841">IF($O390&gt;$W$4,ROUND(IF($O390&lt;3,0,IF($O390&gt;4.5,1.5*$H390*$P390,($O390-3)*$H390*$P390)),2),0)</f>
        <v>0</v>
      </c>
      <c r="U390" s="385">
        <f t="shared" ref="U390" si="1842">IF($O390&gt;$W$4,ROUND(IF($O390&lt;4.5,0,IF($O390&gt;6,($O390-4.5)*$H390*$P390,($O390-4.5)*$H390*$P390)),2),0)</f>
        <v>0</v>
      </c>
      <c r="V390" s="384">
        <f t="shared" ref="V390" si="1843">IF($O390&gt;$W$4, IF( $O390&lt;=4,   ROUND($H390*($O390+0.5)*2,2),   0),0)</f>
        <v>0</v>
      </c>
      <c r="W390" s="726">
        <f t="shared" ref="W390" si="1844">IF($O390&gt;$W$4, IF( $O390&gt;4,   ROUND($H390*($O390+0.5)*2,2),   0),0)</f>
        <v>0</v>
      </c>
      <c r="X390" s="449" t="str">
        <f t="shared" ref="X390" si="1845">A390</f>
        <v>JC29-19-A</v>
      </c>
      <c r="Y390" s="502">
        <f t="shared" ref="Y390" si="1846">IF($D390=0.4,1.2,IF($D390=0.6,1.2,IF($D390=0.8,1.3,IF($D390=1,1.5,IF($D390=1.2,1.7,IF($D390&lt;=2,2,"--"))))))</f>
        <v>1.2</v>
      </c>
      <c r="Z390" s="590" t="s">
        <v>1</v>
      </c>
      <c r="AA390" s="589">
        <f t="shared" ref="AA390" si="1847">Y390</f>
        <v>1.2</v>
      </c>
      <c r="AB390" s="591">
        <f t="shared" ref="AB390" si="1848">IF($Y390="--","--",I390)</f>
        <v>0.95800000000000018</v>
      </c>
      <c r="AC390" s="592">
        <f t="shared" ref="AC390" si="1849">IF($Y390="--","--",IF(D390&gt;1.5,0.15,ROUND($D390*10%,2)))</f>
        <v>0.04</v>
      </c>
      <c r="AD390" s="592">
        <f t="shared" ref="AD390" si="1850">IF($Y390="--","--",0.15)</f>
        <v>0.15</v>
      </c>
      <c r="AE390" s="593">
        <f t="shared" ref="AE390" si="1851">IF($Y390="--","--",ROUND(AB390+AC390+AD390,2))</f>
        <v>1.1499999999999999</v>
      </c>
      <c r="AF390" s="593">
        <f t="shared" ref="AF390" si="1852">IF($Y390="--","--",IF($AB390&lt;=2,$Y390+1,($Y390+1)+ROUNDUP($AB390-2,0)*0.1))</f>
        <v>2.2000000000000002</v>
      </c>
      <c r="AG390" s="594">
        <f t="shared" ref="AG390" si="1853">IF($D390=0.4,0.92,IF($D390=0.6,0.68,IF($D390=0.8,0.74,IF($D390=1,0.7,IF($D390=1.2,0.66,IF($D390=1.5,0.6,IF($D390&lt;=2,(2.4-(D390+0.3)),"--")))))))</f>
        <v>0.92</v>
      </c>
      <c r="AH390" s="595">
        <f t="shared" ref="AH390" si="1854">IF($Y390="--","--",IF($AE390&lt;=$W$4,ROUND(IF($AE390&lt;1.5,$AE390*$AF390*$AG390,1.5*$AF390*$AG390),2),0))</f>
        <v>2.33</v>
      </c>
      <c r="AI390" s="595">
        <f t="shared" ref="AI390" si="1855">IF($Y390="--","--",IF($AE390&gt;$W$4,ROUND(IF($AE390&lt;1.5,$AE390*$AF390*$AG390,1.5*$AF390*$AG390),2),0))</f>
        <v>0</v>
      </c>
      <c r="AJ390" s="595">
        <f t="shared" ref="AJ390" si="1856">IF($Y390="--","--",IF($AE390&gt;$W$4,ROUND(IF($AE390&lt;1.5,0,IF($AE390&gt;3,1.5*$AF390*$AG390,($AE390-1.5)*$AF390*$AG390)),2),0))</f>
        <v>0</v>
      </c>
      <c r="AK390" s="595">
        <f t="shared" ref="AK390" si="1857">IF($Y390="--","--",IF($AE390&gt;$W$4,ROUND(IF($AE390&lt;3,0,IF($AE390&gt;4.5,1.5*$AF390*$AG390,($AE390-3)*$AF390*$AG390)),2),0))</f>
        <v>0</v>
      </c>
      <c r="AL390" s="595">
        <f t="shared" ref="AL390" si="1858">IF($Y390="--","--",IF($AE390&gt;$W$4,ROUND(IF($AE390&lt;4.5,0,IF($AE390&gt;6,($AE390-4.5)*$AF390*$AG390,($AE390-4.5)*$AF390*$AG390)),2),0))</f>
        <v>0</v>
      </c>
      <c r="AM390" s="596">
        <f t="shared" ref="AM390" si="1859">IF($Y390="--","--",IF($AE390&gt;$W$4, IF( $AE390&lt;=4,   ROUND(($AG390*4)*($AE390+0.5)*2,2),   0),0))</f>
        <v>0</v>
      </c>
      <c r="AN390" s="732">
        <f t="shared" ref="AN390" si="1860">IF($Y390="--","--",IF($AE390&gt;$W$4, IF( $AE390&gt;4,   ROUND(($AG390*4)*($AE390+0.5)*2,2),   0),0))</f>
        <v>0</v>
      </c>
      <c r="AO390" s="449" t="s">
        <v>24147</v>
      </c>
      <c r="AP390" s="146" t="s">
        <v>23695</v>
      </c>
      <c r="AQ390" s="450" t="s">
        <v>24146</v>
      </c>
      <c r="AR390" s="502">
        <v>0.4</v>
      </c>
      <c r="AS390" s="589"/>
      <c r="AT390" s="589"/>
      <c r="AU390" s="451">
        <v>34</v>
      </c>
      <c r="AV390" s="502">
        <f t="shared" ref="AV390" si="1861">IF($Y390="--","--",Y390+0.2)</f>
        <v>1.4</v>
      </c>
      <c r="AW390" s="590" t="s">
        <v>1</v>
      </c>
      <c r="AX390" s="589">
        <f t="shared" ref="AX390" si="1862">AV390</f>
        <v>1.4</v>
      </c>
      <c r="AY390" s="384">
        <f t="shared" ref="AY390" si="1863">IF(D390&gt;2,AU390,AU390-AV390)</f>
        <v>32.6</v>
      </c>
      <c r="AZ390" s="384">
        <f t="shared" ref="AZ390" si="1864">N390</f>
        <v>0.1</v>
      </c>
      <c r="BA390" s="384">
        <f t="shared" ref="BA390" si="1865">P390</f>
        <v>1.08</v>
      </c>
      <c r="BB390" s="382">
        <f t="shared" ref="BB390" si="1866">IF(F390=0,IF(ROUND( AY390 * ( ( (N390*P390) +  ( ((D390+M390*2)/6)*P390 ) ) - ROUND(  ((D390+M390*2)^2)   *   (   ( PI()*96.379 / (4*360) )  -  ( (SIN((96.379/2)*PI()/180)) * (COS((96.379/2)*PI()/180)) / 4 )   ), 4) ),2),   ROUND( AY390 * ( ( (N390*P390) +  ( ((D390+M390*2)/4)*P390 ) ) - ROUND(  ((D390+M390*2)^2)   *   (   ( PI()*120 / (4*360) )  -  ( (SIN((120/2)*PI()/180)) * (COS((120/2)*PI()/180)) / 4 )   ), 4) ),2)),0)</f>
        <v>6.59</v>
      </c>
      <c r="BC390" s="265">
        <f t="shared" ref="BC390" si="1867">IF(F390&gt;0,ROUND(AY390*N390*P390,2),0)</f>
        <v>0</v>
      </c>
      <c r="BD390" s="265">
        <f t="shared" ref="BD390" si="1868">SUM(Q390:U390,AH390:AL390)</f>
        <v>43.089999999999996</v>
      </c>
      <c r="BE390" s="265">
        <f t="shared" ref="BE390" si="1869">IF(F390=0, ROUND( ( PI()*( (D390+M390*2)^2 ) / 4  ) * AY390,2),  ROUND( (D390+M390*2)*(F390+M390*2) * AY390,2))</f>
        <v>5.9</v>
      </c>
      <c r="BF390" s="385">
        <f t="shared" ref="BF390" si="1870">IF(($I390+M390-0.15)&lt;=2,($I390+M390+0.15),IF(($I390+M390)&lt;=3,2.35,($I390+M390+0.2)-0.85))</f>
        <v>1.1480000000000001</v>
      </c>
      <c r="BG390" s="385">
        <f t="shared" ref="BG390" si="1871">IF(D390&gt;2,   (I390-F390-M390-0.11),IF(($I390+M390)&lt;=2,0,IF(($I390+M390)&gt;3,0.85,(I390+M390+0.2-BF390))))</f>
        <v>0</v>
      </c>
      <c r="BH390" s="385">
        <f t="shared" ref="BH390" si="1872">IF(D390&gt;2,  ROUND(((1.42+0.4)+(0.91+0.4))*2*BG390,2), ROUND(AV390*AX390*BF390,2))</f>
        <v>2.25</v>
      </c>
      <c r="BI390" s="385">
        <f t="shared" ref="BI390" si="1873">ROUND(((PI()*0.9^2)/4)*BG390,2)</f>
        <v>0</v>
      </c>
      <c r="BJ390" s="116">
        <f t="shared" ref="BJ390" si="1874">ROUND(BD390-BE390-BH390-BI390-BB390-BC390,2)</f>
        <v>28.35</v>
      </c>
      <c r="BK390" s="95"/>
    </row>
    <row r="391" spans="1:63" ht="14.25" x14ac:dyDescent="0.3">
      <c r="A391" s="462"/>
      <c r="B391" s="463"/>
      <c r="C391" s="608"/>
      <c r="D391" s="505"/>
      <c r="E391" s="505"/>
      <c r="F391" s="505"/>
      <c r="G391" s="505"/>
      <c r="H391" s="410"/>
      <c r="I391" s="411"/>
      <c r="J391" s="411"/>
      <c r="K391" s="411"/>
      <c r="L391" s="101"/>
      <c r="M391" s="412"/>
      <c r="N391" s="412"/>
      <c r="O391" s="101"/>
      <c r="P391" s="101"/>
      <c r="Q391" s="414"/>
      <c r="R391" s="414"/>
      <c r="S391" s="414"/>
      <c r="T391" s="414"/>
      <c r="U391" s="414"/>
      <c r="V391" s="413"/>
      <c r="W391" s="725"/>
      <c r="X391" s="739"/>
      <c r="Y391" s="505"/>
      <c r="Z391" s="597"/>
      <c r="AA391" s="505"/>
      <c r="AB391" s="598"/>
      <c r="AC391" s="599"/>
      <c r="AD391" s="599"/>
      <c r="AE391" s="600"/>
      <c r="AF391" s="600"/>
      <c r="AG391" s="597"/>
      <c r="AH391" s="601"/>
      <c r="AI391" s="601"/>
      <c r="AJ391" s="601"/>
      <c r="AK391" s="601"/>
      <c r="AL391" s="601"/>
      <c r="AM391" s="602"/>
      <c r="AN391" s="733"/>
      <c r="AO391" s="739"/>
      <c r="AP391" s="463"/>
      <c r="AQ391" s="608"/>
      <c r="AR391" s="505"/>
      <c r="AS391" s="505"/>
      <c r="AT391" s="505"/>
      <c r="AU391" s="410"/>
      <c r="AV391" s="505"/>
      <c r="AW391" s="597"/>
      <c r="AX391" s="505"/>
      <c r="AY391" s="413"/>
      <c r="AZ391" s="413"/>
      <c r="BA391" s="413"/>
      <c r="BB391" s="101"/>
      <c r="BC391" s="101"/>
      <c r="BD391" s="101"/>
      <c r="BE391" s="101"/>
      <c r="BF391" s="414"/>
      <c r="BG391" s="414"/>
      <c r="BH391" s="414"/>
      <c r="BI391" s="414"/>
      <c r="BJ391" s="415"/>
      <c r="BK391" s="95"/>
    </row>
    <row r="392" spans="1:63" s="122" customFormat="1" ht="14.25" x14ac:dyDescent="0.3">
      <c r="A392" s="407" t="s">
        <v>24565</v>
      </c>
      <c r="B392" s="463"/>
      <c r="C392" s="408"/>
      <c r="D392" s="505"/>
      <c r="E392" s="505"/>
      <c r="F392" s="505"/>
      <c r="G392" s="409"/>
      <c r="H392" s="410"/>
      <c r="I392" s="411"/>
      <c r="J392" s="411"/>
      <c r="K392" s="411"/>
      <c r="L392" s="101"/>
      <c r="M392" s="412"/>
      <c r="N392" s="412"/>
      <c r="O392" s="101"/>
      <c r="P392" s="101"/>
      <c r="Q392" s="414"/>
      <c r="R392" s="414"/>
      <c r="S392" s="414"/>
      <c r="T392" s="414"/>
      <c r="U392" s="414"/>
      <c r="V392" s="413"/>
      <c r="W392" s="725"/>
      <c r="X392" s="740" t="str">
        <f>$A392</f>
        <v>Rua Edyr Backer</v>
      </c>
      <c r="Y392" s="503"/>
      <c r="Z392" s="503"/>
      <c r="AA392" s="503"/>
      <c r="AB392" s="399"/>
      <c r="AC392" s="399"/>
      <c r="AD392" s="399"/>
      <c r="AE392" s="399"/>
      <c r="AF392" s="404"/>
      <c r="AG392" s="399"/>
      <c r="AH392" s="399"/>
      <c r="AI392" s="399"/>
      <c r="AJ392" s="399"/>
      <c r="AK392" s="399"/>
      <c r="AL392" s="399"/>
      <c r="AM392" s="399"/>
      <c r="AN392" s="401"/>
      <c r="AO392" s="407" t="str">
        <f>$A392</f>
        <v>Rua Edyr Backer</v>
      </c>
      <c r="AP392" s="463"/>
      <c r="AQ392" s="408"/>
      <c r="AR392" s="505"/>
      <c r="AS392" s="505"/>
      <c r="AT392" s="505"/>
      <c r="AU392" s="410"/>
      <c r="AV392" s="409"/>
      <c r="AW392" s="409"/>
      <c r="AX392" s="409"/>
      <c r="AY392" s="413"/>
      <c r="AZ392" s="413"/>
      <c r="BA392" s="413"/>
      <c r="BB392" s="101"/>
      <c r="BC392" s="101"/>
      <c r="BD392" s="101"/>
      <c r="BE392" s="101"/>
      <c r="BF392" s="101"/>
      <c r="BG392" s="101"/>
      <c r="BH392" s="101"/>
      <c r="BI392" s="101"/>
      <c r="BJ392" s="415"/>
      <c r="BK392" s="95"/>
    </row>
    <row r="393" spans="1:63" ht="14.25" x14ac:dyDescent="0.3">
      <c r="A393" s="144" t="s">
        <v>24150</v>
      </c>
      <c r="B393" s="379" t="s">
        <v>23695</v>
      </c>
      <c r="C393" s="453" t="s">
        <v>24151</v>
      </c>
      <c r="D393" s="416">
        <v>0.4</v>
      </c>
      <c r="E393" s="504"/>
      <c r="F393" s="504"/>
      <c r="G393" s="416" t="s">
        <v>23865</v>
      </c>
      <c r="H393" s="142">
        <v>30</v>
      </c>
      <c r="I393" s="143">
        <v>0.83800000000000097</v>
      </c>
      <c r="J393" s="143">
        <v>0.83800000000000097</v>
      </c>
      <c r="K393" s="452">
        <v>0.12</v>
      </c>
      <c r="L393" s="382">
        <f t="shared" ref="L393:L396" si="1875">ROUND((I393+J393)/2,2)</f>
        <v>0.84</v>
      </c>
      <c r="M393" s="383">
        <f t="shared" ref="M393:M396" si="1876">IF(F393=0,ROUND($D393*10%,2),IF(D393&gt;2.8,0.18,0.15))</f>
        <v>0.04</v>
      </c>
      <c r="N393" s="383">
        <f t="shared" ref="N393:N396" si="1877">IF(F393=0,IF(   ROUND($D393/4,2),   IF(ROUND(($D393*1.2)/6,2)&lt;0.1,0.1,ROUND(($D393*1.2)/6,2))),0.5)</f>
        <v>0.1</v>
      </c>
      <c r="O393" s="382">
        <f t="shared" ref="O393:O396" si="1878">L393+M393+N393</f>
        <v>0.98</v>
      </c>
      <c r="P393" s="382">
        <f t="shared" ref="P393:P396" si="1879">IF(O393&lt;2,(D393+M393*2)+0.6,(D393+M393*2)+0.6+ROUNDUP(O393-2,0)*0.1)</f>
        <v>1.08</v>
      </c>
      <c r="Q393" s="385">
        <f t="shared" ref="Q393:Q396" si="1880">IF($O393&lt;=$W$4,ROUND(IF($O393&lt;1.5,$O393*$H393*$P393,1.5*$H393*$P393),2),0)</f>
        <v>31.75</v>
      </c>
      <c r="R393" s="385">
        <f t="shared" ref="R393:R396" si="1881">IF($O393&gt;$W$4,ROUND(IF($O393&lt;1.5,$O393*$H393*$P393,1.5*$H393*$P393),2),0)</f>
        <v>0</v>
      </c>
      <c r="S393" s="385">
        <f t="shared" ref="S393:S396" si="1882">IF($O393&gt;$W$4,ROUND(IF($O393&lt;1.5,0,IF($O393&gt;3,1.5*$H393*$P393,($O393-1.5)*$H393*$P393)),2),0)</f>
        <v>0</v>
      </c>
      <c r="T393" s="385">
        <f t="shared" ref="T393:T396" si="1883">IF($O393&gt;$W$4,ROUND(IF($O393&lt;3,0,IF($O393&gt;4.5,1.5*$H393*$P393,($O393-3)*$H393*$P393)),2),0)</f>
        <v>0</v>
      </c>
      <c r="U393" s="385">
        <f t="shared" ref="U393:U396" si="1884">IF($O393&gt;$W$4,ROUND(IF($O393&lt;4.5,0,IF($O393&gt;6,($O393-4.5)*$H393*$P393,($O393-4.5)*$H393*$P393)),2),0)</f>
        <v>0</v>
      </c>
      <c r="V393" s="384">
        <f t="shared" ref="V393:V396" si="1885">IF($O393&gt;$W$4, IF( $O393&lt;=4,   ROUND($H393*($O393+0.5)*2,2),   0),0)</f>
        <v>0</v>
      </c>
      <c r="W393" s="726">
        <f t="shared" ref="W393:W396" si="1886">IF($O393&gt;$W$4, IF( $O393&gt;4,   ROUND($H393*($O393+0.5)*2,2),   0),0)</f>
        <v>0</v>
      </c>
      <c r="X393" s="144" t="str">
        <f t="shared" ref="X393:X396" si="1887">A393</f>
        <v>JC29-21-1</v>
      </c>
      <c r="Y393" s="416">
        <f t="shared" ref="Y393:Y396" si="1888">IF($D393=0.4,1.2,IF($D393=0.6,1.2,IF($D393=0.8,1.3,IF($D393=1,1.5,IF($D393=1.2,1.7,IF($D393&lt;=2,2,"--"))))))</f>
        <v>1.2</v>
      </c>
      <c r="Z393" s="603" t="s">
        <v>1</v>
      </c>
      <c r="AA393" s="504">
        <f t="shared" ref="AA393:AA396" si="1889">Y393</f>
        <v>1.2</v>
      </c>
      <c r="AB393" s="591">
        <f t="shared" ref="AB393:AB396" si="1890">IF($Y393="--","--",I393)</f>
        <v>0.83800000000000097</v>
      </c>
      <c r="AC393" s="592">
        <f t="shared" ref="AC393:AC396" si="1891">IF($Y393="--","--",IF(D393&gt;1.5,0.15,ROUND($D393*10%,2)))</f>
        <v>0.04</v>
      </c>
      <c r="AD393" s="592">
        <f t="shared" ref="AD393:AD396" si="1892">IF($Y393="--","--",0.15)</f>
        <v>0.15</v>
      </c>
      <c r="AE393" s="593">
        <f t="shared" ref="AE393:AE396" si="1893">IF($Y393="--","--",ROUND(AB393+AC393+AD393,2))</f>
        <v>1.03</v>
      </c>
      <c r="AF393" s="604">
        <f t="shared" ref="AF393:AF396" si="1894">IF($Y393="--","--",IF($AB393&lt;=2,$Y393+1,($Y393+1)+ROUNDUP($AB393-2,0)*0.1))</f>
        <v>2.2000000000000002</v>
      </c>
      <c r="AG393" s="605">
        <f t="shared" ref="AG393:AG396" si="1895">IF($D393=0.4,0.92,IF($D393=0.6,0.68,IF($D393=0.8,0.74,IF($D393=1,0.7,IF($D393=1.2,0.66,IF($D393=1.5,0.6,IF($D393&lt;=2,(2.4-(D393+0.3)),"--")))))))</f>
        <v>0.92</v>
      </c>
      <c r="AH393" s="595">
        <f t="shared" ref="AH393:AH396" si="1896">IF($Y393="--","--",IF($AE393&lt;=$W$4,ROUND(IF($AE393&lt;1.5,$AE393*$AF393*$AG393,1.5*$AF393*$AG393),2),0))</f>
        <v>2.08</v>
      </c>
      <c r="AI393" s="595">
        <f t="shared" ref="AI393:AI396" si="1897">IF($Y393="--","--",IF($AE393&gt;$W$4,ROUND(IF($AE393&lt;1.5,$AE393*$AF393*$AG393,1.5*$AF393*$AG393),2),0))</f>
        <v>0</v>
      </c>
      <c r="AJ393" s="595">
        <f t="shared" ref="AJ393:AJ396" si="1898">IF($Y393="--","--",IF($AE393&gt;$W$4,ROUND(IF($AE393&lt;1.5,0,IF($AE393&gt;3,1.5*$AF393*$AG393,($AE393-1.5)*$AF393*$AG393)),2),0))</f>
        <v>0</v>
      </c>
      <c r="AK393" s="595">
        <f t="shared" ref="AK393:AK396" si="1899">IF($Y393="--","--",IF($AE393&gt;$W$4,ROUND(IF($AE393&lt;3,0,IF($AE393&gt;4.5,1.5*$AF393*$AG393,($AE393-3)*$AF393*$AG393)),2),0))</f>
        <v>0</v>
      </c>
      <c r="AL393" s="595">
        <f t="shared" ref="AL393:AL396" si="1900">IF($Y393="--","--",IF($AE393&gt;$W$4,ROUND(IF($AE393&lt;4.5,0,IF($AE393&gt;6,($AE393-4.5)*$AF393*$AG393,($AE393-4.5)*$AF393*$AG393)),2),0))</f>
        <v>0</v>
      </c>
      <c r="AM393" s="596">
        <f t="shared" ref="AM393:AM396" si="1901">IF($Y393="--","--",IF($AE393&gt;$W$4, IF( $AE393&lt;=4,   ROUND(($AG393*4)*($AE393+0.5)*2,2),   0),0))</f>
        <v>0</v>
      </c>
      <c r="AN393" s="732">
        <f t="shared" ref="AN393:AN396" si="1902">IF($Y393="--","--",IF($AE393&gt;$W$4, IF( $AE393&gt;4,   ROUND(($AG393*4)*($AE393+0.5)*2,2),   0),0))</f>
        <v>0</v>
      </c>
      <c r="AO393" s="144" t="s">
        <v>24150</v>
      </c>
      <c r="AP393" s="379" t="s">
        <v>23695</v>
      </c>
      <c r="AQ393" s="453" t="s">
        <v>24151</v>
      </c>
      <c r="AR393" s="416">
        <v>0.4</v>
      </c>
      <c r="AS393" s="504"/>
      <c r="AT393" s="504"/>
      <c r="AU393" s="142">
        <v>30</v>
      </c>
      <c r="AV393" s="416">
        <f t="shared" ref="AV393:AV396" si="1903">IF($Y393="--","--",Y393+0.2)</f>
        <v>1.4</v>
      </c>
      <c r="AW393" s="603" t="s">
        <v>1</v>
      </c>
      <c r="AX393" s="504">
        <f t="shared" ref="AX393:AX396" si="1904">AV393</f>
        <v>1.4</v>
      </c>
      <c r="AY393" s="384">
        <f t="shared" ref="AY393:AY396" si="1905">IF(D393&gt;2,AU393,AU393-AV393)</f>
        <v>28.6</v>
      </c>
      <c r="AZ393" s="384">
        <f t="shared" ref="AZ393:AZ396" si="1906">N393</f>
        <v>0.1</v>
      </c>
      <c r="BA393" s="384">
        <f t="shared" ref="BA393:BA396" si="1907">P393</f>
        <v>1.08</v>
      </c>
      <c r="BB393" s="382">
        <f t="shared" ref="BB393:BB396" si="1908">IF(F393=0,IF(ROUND( AY393 * ( ( (N393*P393) +  ( ((D393+M393*2)/6)*P393 ) ) - ROUND(  ((D393+M393*2)^2)   *   (   ( PI()*96.379 / (4*360) )  -  ( (SIN((96.379/2)*PI()/180)) * (COS((96.379/2)*PI()/180)) / 4 )   ), 4) ),2),   ROUND( AY393 * ( ( (N393*P393) +  ( ((D393+M393*2)/4)*P393 ) ) - ROUND(  ((D393+M393*2)^2)   *   (   ( PI()*120 / (4*360) )  -  ( (SIN((120/2)*PI()/180)) * (COS((120/2)*PI()/180)) / 4 )   ), 4) ),2)),0)</f>
        <v>5.78</v>
      </c>
      <c r="BC393" s="265">
        <f t="shared" ref="BC393:BC396" si="1909">IF(F393&gt;0,ROUND(AY393*N393*P393,2),0)</f>
        <v>0</v>
      </c>
      <c r="BD393" s="265">
        <f t="shared" ref="BD393:BD396" si="1910">SUM(Q393:U393,AH393:AL393)</f>
        <v>33.83</v>
      </c>
      <c r="BE393" s="265">
        <f t="shared" ref="BE393:BE396" si="1911">IF(F393=0, ROUND( ( PI()*( (D393+M393*2)^2 ) / 4  ) * AY393,2),  ROUND( (D393+M393*2)*(F393+M393*2) * AY393,2))</f>
        <v>5.18</v>
      </c>
      <c r="BF393" s="607">
        <f t="shared" ref="BF393:BF396" si="1912">IF(($I393+M393-0.15)&lt;=2,($I393+M393+0.15),IF(($I393+M393)&lt;=3,2.35,($I393+M393+0.2)-0.85))</f>
        <v>1.0280000000000009</v>
      </c>
      <c r="BG393" s="607">
        <f t="shared" ref="BG393:BG396" si="1913">IF(D393&gt;2,   (I393-F393-M393-0.11),IF(($I393+M393)&lt;=2,0,IF(($I393+M393)&gt;3,0.85,(I393+M393+0.2-BF393))))</f>
        <v>0</v>
      </c>
      <c r="BH393" s="607">
        <f t="shared" ref="BH393:BH396" si="1914">IF(D393&gt;2,  ROUND(((1.42+0.4)+(0.91+0.4))*2*BG393,2), ROUND(AV393*AX393*BF393,2))</f>
        <v>2.0099999999999998</v>
      </c>
      <c r="BI393" s="607">
        <f t="shared" ref="BI393:BI396" si="1915">ROUND(((PI()*0.9^2)/4)*BG393,2)</f>
        <v>0</v>
      </c>
      <c r="BJ393" s="116">
        <f t="shared" ref="BJ393:BJ396" si="1916">ROUND(BD393-BE393-BH393-BI393-BB393-BC393,2)</f>
        <v>20.86</v>
      </c>
      <c r="BK393" s="95"/>
    </row>
    <row r="394" spans="1:63" ht="14.25" x14ac:dyDescent="0.3">
      <c r="A394" s="144" t="s">
        <v>24151</v>
      </c>
      <c r="B394" s="379" t="s">
        <v>23695</v>
      </c>
      <c r="C394" s="453" t="s">
        <v>24152</v>
      </c>
      <c r="D394" s="416">
        <v>0.4</v>
      </c>
      <c r="E394" s="504"/>
      <c r="F394" s="504"/>
      <c r="G394" s="416" t="s">
        <v>23865</v>
      </c>
      <c r="H394" s="142">
        <v>30</v>
      </c>
      <c r="I394" s="143">
        <v>0.95800000000000018</v>
      </c>
      <c r="J394" s="143">
        <v>0.88840000000000074</v>
      </c>
      <c r="K394" s="452">
        <v>0.2</v>
      </c>
      <c r="L394" s="382">
        <f t="shared" si="1875"/>
        <v>0.92</v>
      </c>
      <c r="M394" s="383">
        <f t="shared" si="1876"/>
        <v>0.04</v>
      </c>
      <c r="N394" s="383">
        <f t="shared" si="1877"/>
        <v>0.1</v>
      </c>
      <c r="O394" s="382">
        <f t="shared" si="1878"/>
        <v>1.06</v>
      </c>
      <c r="P394" s="382">
        <f t="shared" si="1879"/>
        <v>1.08</v>
      </c>
      <c r="Q394" s="385">
        <f t="shared" si="1880"/>
        <v>34.340000000000003</v>
      </c>
      <c r="R394" s="385">
        <f t="shared" si="1881"/>
        <v>0</v>
      </c>
      <c r="S394" s="385">
        <f t="shared" si="1882"/>
        <v>0</v>
      </c>
      <c r="T394" s="385">
        <f t="shared" si="1883"/>
        <v>0</v>
      </c>
      <c r="U394" s="385">
        <f t="shared" si="1884"/>
        <v>0</v>
      </c>
      <c r="V394" s="384">
        <f t="shared" si="1885"/>
        <v>0</v>
      </c>
      <c r="W394" s="726">
        <f t="shared" si="1886"/>
        <v>0</v>
      </c>
      <c r="X394" s="144" t="str">
        <f t="shared" si="1887"/>
        <v>JC29-21-2</v>
      </c>
      <c r="Y394" s="416">
        <f t="shared" si="1888"/>
        <v>1.2</v>
      </c>
      <c r="Z394" s="603" t="s">
        <v>1</v>
      </c>
      <c r="AA394" s="504">
        <f t="shared" si="1889"/>
        <v>1.2</v>
      </c>
      <c r="AB394" s="591">
        <f t="shared" si="1890"/>
        <v>0.95800000000000018</v>
      </c>
      <c r="AC394" s="592">
        <f t="shared" si="1891"/>
        <v>0.04</v>
      </c>
      <c r="AD394" s="592">
        <f t="shared" si="1892"/>
        <v>0.15</v>
      </c>
      <c r="AE394" s="593">
        <f t="shared" si="1893"/>
        <v>1.1499999999999999</v>
      </c>
      <c r="AF394" s="604">
        <f t="shared" si="1894"/>
        <v>2.2000000000000002</v>
      </c>
      <c r="AG394" s="605">
        <f t="shared" si="1895"/>
        <v>0.92</v>
      </c>
      <c r="AH394" s="595">
        <f t="shared" si="1896"/>
        <v>2.33</v>
      </c>
      <c r="AI394" s="595">
        <f t="shared" si="1897"/>
        <v>0</v>
      </c>
      <c r="AJ394" s="595">
        <f t="shared" si="1898"/>
        <v>0</v>
      </c>
      <c r="AK394" s="595">
        <f t="shared" si="1899"/>
        <v>0</v>
      </c>
      <c r="AL394" s="595">
        <f t="shared" si="1900"/>
        <v>0</v>
      </c>
      <c r="AM394" s="596">
        <f t="shared" si="1901"/>
        <v>0</v>
      </c>
      <c r="AN394" s="732">
        <f t="shared" si="1902"/>
        <v>0</v>
      </c>
      <c r="AO394" s="144" t="s">
        <v>24151</v>
      </c>
      <c r="AP394" s="379" t="s">
        <v>23695</v>
      </c>
      <c r="AQ394" s="453" t="s">
        <v>24152</v>
      </c>
      <c r="AR394" s="416">
        <v>0.4</v>
      </c>
      <c r="AS394" s="504"/>
      <c r="AT394" s="504"/>
      <c r="AU394" s="142">
        <v>30</v>
      </c>
      <c r="AV394" s="416">
        <f t="shared" si="1903"/>
        <v>1.4</v>
      </c>
      <c r="AW394" s="603" t="s">
        <v>1</v>
      </c>
      <c r="AX394" s="504">
        <f t="shared" si="1904"/>
        <v>1.4</v>
      </c>
      <c r="AY394" s="384">
        <f t="shared" si="1905"/>
        <v>28.6</v>
      </c>
      <c r="AZ394" s="384">
        <f t="shared" si="1906"/>
        <v>0.1</v>
      </c>
      <c r="BA394" s="384">
        <f t="shared" si="1907"/>
        <v>1.08</v>
      </c>
      <c r="BB394" s="382">
        <f t="shared" si="1908"/>
        <v>5.78</v>
      </c>
      <c r="BC394" s="265">
        <f t="shared" si="1909"/>
        <v>0</v>
      </c>
      <c r="BD394" s="265">
        <f t="shared" si="1910"/>
        <v>36.67</v>
      </c>
      <c r="BE394" s="265">
        <f t="shared" si="1911"/>
        <v>5.18</v>
      </c>
      <c r="BF394" s="607">
        <f t="shared" si="1912"/>
        <v>1.1480000000000001</v>
      </c>
      <c r="BG394" s="607">
        <f t="shared" si="1913"/>
        <v>0</v>
      </c>
      <c r="BH394" s="607">
        <f t="shared" si="1914"/>
        <v>2.25</v>
      </c>
      <c r="BI394" s="607">
        <f t="shared" si="1915"/>
        <v>0</v>
      </c>
      <c r="BJ394" s="116">
        <f t="shared" si="1916"/>
        <v>23.46</v>
      </c>
      <c r="BK394" s="95"/>
    </row>
    <row r="395" spans="1:63" ht="14.25" x14ac:dyDescent="0.3">
      <c r="A395" s="144" t="s">
        <v>24152</v>
      </c>
      <c r="B395" s="379" t="s">
        <v>23695</v>
      </c>
      <c r="C395" s="453" t="s">
        <v>24153</v>
      </c>
      <c r="D395" s="416">
        <v>0.6</v>
      </c>
      <c r="E395" s="504"/>
      <c r="F395" s="504"/>
      <c r="G395" s="416" t="s">
        <v>23865</v>
      </c>
      <c r="H395" s="142">
        <v>38</v>
      </c>
      <c r="I395" s="143">
        <v>1.0884000000000018</v>
      </c>
      <c r="J395" s="143">
        <v>1.2261000000000024</v>
      </c>
      <c r="K395" s="452">
        <v>0</v>
      </c>
      <c r="L395" s="382">
        <f t="shared" si="1875"/>
        <v>1.1599999999999999</v>
      </c>
      <c r="M395" s="383">
        <f t="shared" si="1876"/>
        <v>0.06</v>
      </c>
      <c r="N395" s="383">
        <f t="shared" si="1877"/>
        <v>0.12</v>
      </c>
      <c r="O395" s="382">
        <f t="shared" si="1878"/>
        <v>1.3399999999999999</v>
      </c>
      <c r="P395" s="382">
        <f t="shared" si="1879"/>
        <v>1.3199999999999998</v>
      </c>
      <c r="Q395" s="385">
        <f t="shared" si="1880"/>
        <v>67.209999999999994</v>
      </c>
      <c r="R395" s="385">
        <f t="shared" si="1881"/>
        <v>0</v>
      </c>
      <c r="S395" s="385">
        <f t="shared" si="1882"/>
        <v>0</v>
      </c>
      <c r="T395" s="385">
        <f t="shared" si="1883"/>
        <v>0</v>
      </c>
      <c r="U395" s="385">
        <f t="shared" si="1884"/>
        <v>0</v>
      </c>
      <c r="V395" s="384">
        <f t="shared" si="1885"/>
        <v>0</v>
      </c>
      <c r="W395" s="726">
        <f t="shared" si="1886"/>
        <v>0</v>
      </c>
      <c r="X395" s="144" t="str">
        <f t="shared" si="1887"/>
        <v>JC29-21-3</v>
      </c>
      <c r="Y395" s="416">
        <f t="shared" si="1888"/>
        <v>1.2</v>
      </c>
      <c r="Z395" s="603" t="s">
        <v>1</v>
      </c>
      <c r="AA395" s="504">
        <f t="shared" si="1889"/>
        <v>1.2</v>
      </c>
      <c r="AB395" s="591">
        <f t="shared" si="1890"/>
        <v>1.0884000000000018</v>
      </c>
      <c r="AC395" s="592">
        <f t="shared" si="1891"/>
        <v>0.06</v>
      </c>
      <c r="AD395" s="592">
        <f t="shared" si="1892"/>
        <v>0.15</v>
      </c>
      <c r="AE395" s="593">
        <f t="shared" si="1893"/>
        <v>1.3</v>
      </c>
      <c r="AF395" s="604">
        <f t="shared" si="1894"/>
        <v>2.2000000000000002</v>
      </c>
      <c r="AG395" s="605">
        <f t="shared" si="1895"/>
        <v>0.68</v>
      </c>
      <c r="AH395" s="595">
        <f t="shared" si="1896"/>
        <v>1.94</v>
      </c>
      <c r="AI395" s="595">
        <f t="shared" si="1897"/>
        <v>0</v>
      </c>
      <c r="AJ395" s="595">
        <f t="shared" si="1898"/>
        <v>0</v>
      </c>
      <c r="AK395" s="595">
        <f t="shared" si="1899"/>
        <v>0</v>
      </c>
      <c r="AL395" s="595">
        <f t="shared" si="1900"/>
        <v>0</v>
      </c>
      <c r="AM395" s="596">
        <f t="shared" si="1901"/>
        <v>0</v>
      </c>
      <c r="AN395" s="732">
        <f t="shared" si="1902"/>
        <v>0</v>
      </c>
      <c r="AO395" s="144" t="s">
        <v>24152</v>
      </c>
      <c r="AP395" s="379" t="s">
        <v>23695</v>
      </c>
      <c r="AQ395" s="453" t="s">
        <v>24153</v>
      </c>
      <c r="AR395" s="416">
        <v>0.6</v>
      </c>
      <c r="AS395" s="504"/>
      <c r="AT395" s="504"/>
      <c r="AU395" s="142">
        <v>38</v>
      </c>
      <c r="AV395" s="416">
        <f t="shared" si="1903"/>
        <v>1.4</v>
      </c>
      <c r="AW395" s="603" t="s">
        <v>1</v>
      </c>
      <c r="AX395" s="504">
        <f t="shared" si="1904"/>
        <v>1.4</v>
      </c>
      <c r="AY395" s="384">
        <f t="shared" si="1905"/>
        <v>36.6</v>
      </c>
      <c r="AZ395" s="384">
        <f t="shared" si="1906"/>
        <v>0.12</v>
      </c>
      <c r="BA395" s="384">
        <f t="shared" si="1907"/>
        <v>1.3199999999999998</v>
      </c>
      <c r="BB395" s="382">
        <f t="shared" si="1908"/>
        <v>11.58</v>
      </c>
      <c r="BC395" s="265">
        <f t="shared" si="1909"/>
        <v>0</v>
      </c>
      <c r="BD395" s="265">
        <f t="shared" si="1910"/>
        <v>69.149999999999991</v>
      </c>
      <c r="BE395" s="265">
        <f t="shared" si="1911"/>
        <v>14.9</v>
      </c>
      <c r="BF395" s="607">
        <f t="shared" si="1912"/>
        <v>1.2984000000000018</v>
      </c>
      <c r="BG395" s="607">
        <f t="shared" si="1913"/>
        <v>0</v>
      </c>
      <c r="BH395" s="607">
        <f t="shared" si="1914"/>
        <v>2.54</v>
      </c>
      <c r="BI395" s="607">
        <f t="shared" si="1915"/>
        <v>0</v>
      </c>
      <c r="BJ395" s="116">
        <f t="shared" si="1916"/>
        <v>40.130000000000003</v>
      </c>
      <c r="BK395" s="95"/>
    </row>
    <row r="396" spans="1:63" ht="14.25" x14ac:dyDescent="0.3">
      <c r="A396" s="449" t="s">
        <v>24153</v>
      </c>
      <c r="B396" s="146" t="s">
        <v>23695</v>
      </c>
      <c r="C396" s="450" t="s">
        <v>24154</v>
      </c>
      <c r="D396" s="502">
        <v>0.6</v>
      </c>
      <c r="E396" s="589"/>
      <c r="F396" s="589"/>
      <c r="G396" s="502" t="s">
        <v>23865</v>
      </c>
      <c r="H396" s="451">
        <v>38</v>
      </c>
      <c r="I396" s="452">
        <v>1.2261000000000024</v>
      </c>
      <c r="J396" s="452">
        <v>1.2001000000000026</v>
      </c>
      <c r="K396" s="452">
        <v>0.6</v>
      </c>
      <c r="L396" s="382">
        <f t="shared" si="1875"/>
        <v>1.21</v>
      </c>
      <c r="M396" s="383">
        <f t="shared" si="1876"/>
        <v>0.06</v>
      </c>
      <c r="N396" s="383">
        <f t="shared" si="1877"/>
        <v>0.12</v>
      </c>
      <c r="O396" s="382">
        <f t="shared" si="1878"/>
        <v>1.3900000000000001</v>
      </c>
      <c r="P396" s="382">
        <f t="shared" si="1879"/>
        <v>1.3199999999999998</v>
      </c>
      <c r="Q396" s="385">
        <f t="shared" si="1880"/>
        <v>69.72</v>
      </c>
      <c r="R396" s="385">
        <f t="shared" si="1881"/>
        <v>0</v>
      </c>
      <c r="S396" s="385">
        <f t="shared" si="1882"/>
        <v>0</v>
      </c>
      <c r="T396" s="385">
        <f t="shared" si="1883"/>
        <v>0</v>
      </c>
      <c r="U396" s="385">
        <f t="shared" si="1884"/>
        <v>0</v>
      </c>
      <c r="V396" s="384">
        <f t="shared" si="1885"/>
        <v>0</v>
      </c>
      <c r="W396" s="726">
        <f t="shared" si="1886"/>
        <v>0</v>
      </c>
      <c r="X396" s="449" t="str">
        <f t="shared" si="1887"/>
        <v>JC29-21-4</v>
      </c>
      <c r="Y396" s="502">
        <f t="shared" si="1888"/>
        <v>1.2</v>
      </c>
      <c r="Z396" s="590" t="s">
        <v>1</v>
      </c>
      <c r="AA396" s="589">
        <f t="shared" si="1889"/>
        <v>1.2</v>
      </c>
      <c r="AB396" s="591">
        <f t="shared" si="1890"/>
        <v>1.2261000000000024</v>
      </c>
      <c r="AC396" s="592">
        <f t="shared" si="1891"/>
        <v>0.06</v>
      </c>
      <c r="AD396" s="592">
        <f t="shared" si="1892"/>
        <v>0.15</v>
      </c>
      <c r="AE396" s="593">
        <f t="shared" si="1893"/>
        <v>1.44</v>
      </c>
      <c r="AF396" s="593">
        <f t="shared" si="1894"/>
        <v>2.2000000000000002</v>
      </c>
      <c r="AG396" s="594">
        <f t="shared" si="1895"/>
        <v>0.68</v>
      </c>
      <c r="AH396" s="595">
        <f t="shared" si="1896"/>
        <v>2.15</v>
      </c>
      <c r="AI396" s="595">
        <f t="shared" si="1897"/>
        <v>0</v>
      </c>
      <c r="AJ396" s="595">
        <f t="shared" si="1898"/>
        <v>0</v>
      </c>
      <c r="AK396" s="595">
        <f t="shared" si="1899"/>
        <v>0</v>
      </c>
      <c r="AL396" s="595">
        <f t="shared" si="1900"/>
        <v>0</v>
      </c>
      <c r="AM396" s="596">
        <f t="shared" si="1901"/>
        <v>0</v>
      </c>
      <c r="AN396" s="732">
        <f t="shared" si="1902"/>
        <v>0</v>
      </c>
      <c r="AO396" s="449" t="s">
        <v>24153</v>
      </c>
      <c r="AP396" s="146" t="s">
        <v>23695</v>
      </c>
      <c r="AQ396" s="450" t="s">
        <v>24154</v>
      </c>
      <c r="AR396" s="502">
        <v>0.6</v>
      </c>
      <c r="AS396" s="589"/>
      <c r="AT396" s="589"/>
      <c r="AU396" s="451">
        <v>38</v>
      </c>
      <c r="AV396" s="502">
        <f t="shared" si="1903"/>
        <v>1.4</v>
      </c>
      <c r="AW396" s="590" t="s">
        <v>1</v>
      </c>
      <c r="AX396" s="589">
        <f t="shared" si="1904"/>
        <v>1.4</v>
      </c>
      <c r="AY396" s="384">
        <f t="shared" si="1905"/>
        <v>36.6</v>
      </c>
      <c r="AZ396" s="384">
        <f t="shared" si="1906"/>
        <v>0.12</v>
      </c>
      <c r="BA396" s="384">
        <f t="shared" si="1907"/>
        <v>1.3199999999999998</v>
      </c>
      <c r="BB396" s="382">
        <f t="shared" si="1908"/>
        <v>11.58</v>
      </c>
      <c r="BC396" s="265">
        <f t="shared" si="1909"/>
        <v>0</v>
      </c>
      <c r="BD396" s="265">
        <f t="shared" si="1910"/>
        <v>71.87</v>
      </c>
      <c r="BE396" s="265">
        <f t="shared" si="1911"/>
        <v>14.9</v>
      </c>
      <c r="BF396" s="385">
        <f t="shared" si="1912"/>
        <v>1.4361000000000024</v>
      </c>
      <c r="BG396" s="385">
        <f t="shared" si="1913"/>
        <v>0</v>
      </c>
      <c r="BH396" s="385">
        <f t="shared" si="1914"/>
        <v>2.81</v>
      </c>
      <c r="BI396" s="385">
        <f t="shared" si="1915"/>
        <v>0</v>
      </c>
      <c r="BJ396" s="116">
        <f t="shared" si="1916"/>
        <v>42.58</v>
      </c>
      <c r="BK396" s="95"/>
    </row>
    <row r="397" spans="1:63" ht="14.25" x14ac:dyDescent="0.3">
      <c r="A397" s="462"/>
      <c r="B397" s="463"/>
      <c r="C397" s="608"/>
      <c r="D397" s="505"/>
      <c r="E397" s="505"/>
      <c r="F397" s="505"/>
      <c r="G397" s="505"/>
      <c r="H397" s="410"/>
      <c r="I397" s="411"/>
      <c r="J397" s="411"/>
      <c r="K397" s="411"/>
      <c r="L397" s="101"/>
      <c r="M397" s="412"/>
      <c r="N397" s="412"/>
      <c r="O397" s="101"/>
      <c r="P397" s="101"/>
      <c r="Q397" s="414"/>
      <c r="R397" s="414"/>
      <c r="S397" s="414"/>
      <c r="T397" s="414"/>
      <c r="U397" s="414"/>
      <c r="V397" s="413"/>
      <c r="W397" s="725"/>
      <c r="X397" s="739"/>
      <c r="Y397" s="505"/>
      <c r="Z397" s="597"/>
      <c r="AA397" s="505"/>
      <c r="AB397" s="598"/>
      <c r="AC397" s="599"/>
      <c r="AD397" s="599"/>
      <c r="AE397" s="600"/>
      <c r="AF397" s="600"/>
      <c r="AG397" s="597"/>
      <c r="AH397" s="601"/>
      <c r="AI397" s="601"/>
      <c r="AJ397" s="601"/>
      <c r="AK397" s="601"/>
      <c r="AL397" s="601"/>
      <c r="AM397" s="602"/>
      <c r="AN397" s="733"/>
      <c r="AO397" s="739"/>
      <c r="AP397" s="463"/>
      <c r="AQ397" s="608"/>
      <c r="AR397" s="505"/>
      <c r="AS397" s="505"/>
      <c r="AT397" s="505"/>
      <c r="AU397" s="410"/>
      <c r="AV397" s="505"/>
      <c r="AW397" s="597"/>
      <c r="AX397" s="505"/>
      <c r="AY397" s="413"/>
      <c r="AZ397" s="413"/>
      <c r="BA397" s="413"/>
      <c r="BB397" s="101"/>
      <c r="BC397" s="101"/>
      <c r="BD397" s="101"/>
      <c r="BE397" s="101"/>
      <c r="BF397" s="414"/>
      <c r="BG397" s="414"/>
      <c r="BH397" s="414"/>
      <c r="BI397" s="414"/>
      <c r="BJ397" s="415"/>
      <c r="BK397" s="95"/>
    </row>
    <row r="398" spans="1:63" s="122" customFormat="1" ht="14.25" x14ac:dyDescent="0.3">
      <c r="A398" s="407" t="s">
        <v>24566</v>
      </c>
      <c r="B398" s="463"/>
      <c r="C398" s="408"/>
      <c r="D398" s="505"/>
      <c r="E398" s="505"/>
      <c r="F398" s="505"/>
      <c r="G398" s="409"/>
      <c r="H398" s="410"/>
      <c r="I398" s="411"/>
      <c r="J398" s="411"/>
      <c r="K398" s="411"/>
      <c r="L398" s="101"/>
      <c r="M398" s="412"/>
      <c r="N398" s="412"/>
      <c r="O398" s="101"/>
      <c r="P398" s="101"/>
      <c r="Q398" s="414"/>
      <c r="R398" s="414"/>
      <c r="S398" s="414"/>
      <c r="T398" s="414"/>
      <c r="U398" s="414"/>
      <c r="V398" s="413"/>
      <c r="W398" s="725"/>
      <c r="X398" s="740" t="str">
        <f>$A398</f>
        <v>Rua Esther Alexandre Andrade</v>
      </c>
      <c r="Y398" s="503"/>
      <c r="Z398" s="503"/>
      <c r="AA398" s="503"/>
      <c r="AB398" s="399"/>
      <c r="AC398" s="399"/>
      <c r="AD398" s="399"/>
      <c r="AE398" s="399"/>
      <c r="AF398" s="404"/>
      <c r="AG398" s="399"/>
      <c r="AH398" s="399"/>
      <c r="AI398" s="399"/>
      <c r="AJ398" s="399"/>
      <c r="AK398" s="399"/>
      <c r="AL398" s="399"/>
      <c r="AM398" s="399"/>
      <c r="AN398" s="401"/>
      <c r="AO398" s="407" t="str">
        <f>$A398</f>
        <v>Rua Esther Alexandre Andrade</v>
      </c>
      <c r="AP398" s="463"/>
      <c r="AQ398" s="408"/>
      <c r="AR398" s="505"/>
      <c r="AS398" s="505"/>
      <c r="AT398" s="505"/>
      <c r="AU398" s="410"/>
      <c r="AV398" s="409"/>
      <c r="AW398" s="409"/>
      <c r="AX398" s="409"/>
      <c r="AY398" s="413"/>
      <c r="AZ398" s="413"/>
      <c r="BA398" s="413"/>
      <c r="BB398" s="101"/>
      <c r="BC398" s="101"/>
      <c r="BD398" s="101"/>
      <c r="BE398" s="101"/>
      <c r="BF398" s="101"/>
      <c r="BG398" s="101"/>
      <c r="BH398" s="101"/>
      <c r="BI398" s="101"/>
      <c r="BJ398" s="415"/>
      <c r="BK398" s="95"/>
    </row>
    <row r="399" spans="1:63" ht="14.25" x14ac:dyDescent="0.3">
      <c r="A399" s="144" t="s">
        <v>24155</v>
      </c>
      <c r="B399" s="379" t="s">
        <v>23695</v>
      </c>
      <c r="C399" s="453" t="s">
        <v>24156</v>
      </c>
      <c r="D399" s="416">
        <v>0.4</v>
      </c>
      <c r="E399" s="504"/>
      <c r="F399" s="504"/>
      <c r="G399" s="416" t="s">
        <v>23865</v>
      </c>
      <c r="H399" s="142">
        <v>35</v>
      </c>
      <c r="I399" s="143">
        <v>0.97700000000000031</v>
      </c>
      <c r="J399" s="143">
        <v>0.97350000000000136</v>
      </c>
      <c r="K399" s="452">
        <v>7.1999999999999995E-2</v>
      </c>
      <c r="L399" s="382">
        <f t="shared" ref="L399:L400" si="1917">ROUND((I399+J399)/2,2)</f>
        <v>0.98</v>
      </c>
      <c r="M399" s="383">
        <f t="shared" ref="M399:M400" si="1918">IF(F399=0,ROUND($D399*10%,2),IF(D399&gt;2.8,0.18,0.15))</f>
        <v>0.04</v>
      </c>
      <c r="N399" s="383">
        <f t="shared" ref="N399:N400" si="1919">IF(F399=0,IF(   ROUND($D399/4,2),   IF(ROUND(($D399*1.2)/6,2)&lt;0.1,0.1,ROUND(($D399*1.2)/6,2))),0.5)</f>
        <v>0.1</v>
      </c>
      <c r="O399" s="382">
        <f t="shared" ref="O399:O400" si="1920">L399+M399+N399</f>
        <v>1.1200000000000001</v>
      </c>
      <c r="P399" s="382">
        <f t="shared" ref="P399:P400" si="1921">IF(O399&lt;2,(D399+M399*2)+0.6,(D399+M399*2)+0.6+ROUNDUP(O399-2,0)*0.1)</f>
        <v>1.08</v>
      </c>
      <c r="Q399" s="385">
        <f t="shared" ref="Q399:Q400" si="1922">IF($O399&lt;=$W$4,ROUND(IF($O399&lt;1.5,$O399*$H399*$P399,1.5*$H399*$P399),2),0)</f>
        <v>42.34</v>
      </c>
      <c r="R399" s="385">
        <f t="shared" ref="R399:R400" si="1923">IF($O399&gt;$W$4,ROUND(IF($O399&lt;1.5,$O399*$H399*$P399,1.5*$H399*$P399),2),0)</f>
        <v>0</v>
      </c>
      <c r="S399" s="385">
        <f t="shared" ref="S399:S400" si="1924">IF($O399&gt;$W$4,ROUND(IF($O399&lt;1.5,0,IF($O399&gt;3,1.5*$H399*$P399,($O399-1.5)*$H399*$P399)),2),0)</f>
        <v>0</v>
      </c>
      <c r="T399" s="385">
        <f t="shared" ref="T399:T400" si="1925">IF($O399&gt;$W$4,ROUND(IF($O399&lt;3,0,IF($O399&gt;4.5,1.5*$H399*$P399,($O399-3)*$H399*$P399)),2),0)</f>
        <v>0</v>
      </c>
      <c r="U399" s="385">
        <f t="shared" ref="U399:U400" si="1926">IF($O399&gt;$W$4,ROUND(IF($O399&lt;4.5,0,IF($O399&gt;6,($O399-4.5)*$H399*$P399,($O399-4.5)*$H399*$P399)),2),0)</f>
        <v>0</v>
      </c>
      <c r="V399" s="384">
        <f t="shared" ref="V399:V400" si="1927">IF($O399&gt;$W$4, IF( $O399&lt;=4,   ROUND($H399*($O399+0.5)*2,2),   0),0)</f>
        <v>0</v>
      </c>
      <c r="W399" s="726">
        <f t="shared" ref="W399:W400" si="1928">IF($O399&gt;$W$4, IF( $O399&gt;4,   ROUND($H399*($O399+0.5)*2,2),   0),0)</f>
        <v>0</v>
      </c>
      <c r="X399" s="144" t="str">
        <f t="shared" ref="X399:X400" si="1929">A399</f>
        <v>JC29-23-1</v>
      </c>
      <c r="Y399" s="416">
        <f t="shared" ref="Y399:Y400" si="1930">IF($D399=0.4,1.2,IF($D399=0.6,1.2,IF($D399=0.8,1.3,IF($D399=1,1.5,IF($D399=1.2,1.7,IF($D399&lt;=2,2,"--"))))))</f>
        <v>1.2</v>
      </c>
      <c r="Z399" s="603" t="s">
        <v>1</v>
      </c>
      <c r="AA399" s="504">
        <f t="shared" ref="AA399:AA400" si="1931">Y399</f>
        <v>1.2</v>
      </c>
      <c r="AB399" s="591">
        <f t="shared" ref="AB399:AB400" si="1932">IF($Y399="--","--",I399)</f>
        <v>0.97700000000000031</v>
      </c>
      <c r="AC399" s="592">
        <f t="shared" ref="AC399:AC400" si="1933">IF($Y399="--","--",IF(D399&gt;1.5,0.15,ROUND($D399*10%,2)))</f>
        <v>0.04</v>
      </c>
      <c r="AD399" s="592">
        <f t="shared" ref="AD399:AD400" si="1934">IF($Y399="--","--",0.15)</f>
        <v>0.15</v>
      </c>
      <c r="AE399" s="593">
        <f t="shared" ref="AE399:AE400" si="1935">IF($Y399="--","--",ROUND(AB399+AC399+AD399,2))</f>
        <v>1.17</v>
      </c>
      <c r="AF399" s="604">
        <f t="shared" ref="AF399:AF400" si="1936">IF($Y399="--","--",IF($AB399&lt;=2,$Y399+1,($Y399+1)+ROUNDUP($AB399-2,0)*0.1))</f>
        <v>2.2000000000000002</v>
      </c>
      <c r="AG399" s="605">
        <f t="shared" ref="AG399:AG400" si="1937">IF($D399=0.4,0.92,IF($D399=0.6,0.68,IF($D399=0.8,0.74,IF($D399=1,0.7,IF($D399=1.2,0.66,IF($D399=1.5,0.6,IF($D399&lt;=2,(2.4-(D399+0.3)),"--")))))))</f>
        <v>0.92</v>
      </c>
      <c r="AH399" s="595">
        <f t="shared" ref="AH399:AH400" si="1938">IF($Y399="--","--",IF($AE399&lt;=$W$4,ROUND(IF($AE399&lt;1.5,$AE399*$AF399*$AG399,1.5*$AF399*$AG399),2),0))</f>
        <v>2.37</v>
      </c>
      <c r="AI399" s="595">
        <f t="shared" ref="AI399:AI400" si="1939">IF($Y399="--","--",IF($AE399&gt;$W$4,ROUND(IF($AE399&lt;1.5,$AE399*$AF399*$AG399,1.5*$AF399*$AG399),2),0))</f>
        <v>0</v>
      </c>
      <c r="AJ399" s="595">
        <f t="shared" ref="AJ399:AJ400" si="1940">IF($Y399="--","--",IF($AE399&gt;$W$4,ROUND(IF($AE399&lt;1.5,0,IF($AE399&gt;3,1.5*$AF399*$AG399,($AE399-1.5)*$AF399*$AG399)),2),0))</f>
        <v>0</v>
      </c>
      <c r="AK399" s="595">
        <f t="shared" ref="AK399:AK400" si="1941">IF($Y399="--","--",IF($AE399&gt;$W$4,ROUND(IF($AE399&lt;3,0,IF($AE399&gt;4.5,1.5*$AF399*$AG399,($AE399-3)*$AF399*$AG399)),2),0))</f>
        <v>0</v>
      </c>
      <c r="AL399" s="595">
        <f t="shared" ref="AL399:AL400" si="1942">IF($Y399="--","--",IF($AE399&gt;$W$4,ROUND(IF($AE399&lt;4.5,0,IF($AE399&gt;6,($AE399-4.5)*$AF399*$AG399,($AE399-4.5)*$AF399*$AG399)),2),0))</f>
        <v>0</v>
      </c>
      <c r="AM399" s="596">
        <f t="shared" ref="AM399:AM400" si="1943">IF($Y399="--","--",IF($AE399&gt;$W$4, IF( $AE399&lt;=4,   ROUND(($AG399*4)*($AE399+0.5)*2,2),   0),0))</f>
        <v>0</v>
      </c>
      <c r="AN399" s="732">
        <f t="shared" ref="AN399:AN400" si="1944">IF($Y399="--","--",IF($AE399&gt;$W$4, IF( $AE399&gt;4,   ROUND(($AG399*4)*($AE399+0.5)*2,2),   0),0))</f>
        <v>0</v>
      </c>
      <c r="AO399" s="144" t="s">
        <v>24155</v>
      </c>
      <c r="AP399" s="379" t="s">
        <v>23695</v>
      </c>
      <c r="AQ399" s="453" t="s">
        <v>24156</v>
      </c>
      <c r="AR399" s="416">
        <v>0.4</v>
      </c>
      <c r="AS399" s="504"/>
      <c r="AT399" s="504"/>
      <c r="AU399" s="142">
        <v>35</v>
      </c>
      <c r="AV399" s="416">
        <f t="shared" ref="AV399:AV400" si="1945">IF($Y399="--","--",Y399+0.2)</f>
        <v>1.4</v>
      </c>
      <c r="AW399" s="603" t="s">
        <v>1</v>
      </c>
      <c r="AX399" s="504">
        <f t="shared" ref="AX399:AX400" si="1946">AV399</f>
        <v>1.4</v>
      </c>
      <c r="AY399" s="384">
        <f t="shared" ref="AY399:AY400" si="1947">IF(D399&gt;2,AU399,AU399-AV399)</f>
        <v>33.6</v>
      </c>
      <c r="AZ399" s="384">
        <f t="shared" ref="AZ399:AZ400" si="1948">N399</f>
        <v>0.1</v>
      </c>
      <c r="BA399" s="384">
        <f t="shared" ref="BA399:BA400" si="1949">P399</f>
        <v>1.08</v>
      </c>
      <c r="BB399" s="382">
        <f t="shared" ref="BB399:BB400" si="1950">IF(F399=0,IF(ROUND( AY399 * ( ( (N399*P399) +  ( ((D399+M399*2)/6)*P399 ) ) - ROUND(  ((D399+M399*2)^2)   *   (   ( PI()*96.379 / (4*360) )  -  ( (SIN((96.379/2)*PI()/180)) * (COS((96.379/2)*PI()/180)) / 4 )   ), 4) ),2),   ROUND( AY399 * ( ( (N399*P399) +  ( ((D399+M399*2)/4)*P399 ) ) - ROUND(  ((D399+M399*2)^2)   *   (   ( PI()*120 / (4*360) )  -  ( (SIN((120/2)*PI()/180)) * (COS((120/2)*PI()/180)) / 4 )   ), 4) ),2)),0)</f>
        <v>6.79</v>
      </c>
      <c r="BC399" s="265">
        <f t="shared" ref="BC399:BC400" si="1951">IF(F399&gt;0,ROUND(AY399*N399*P399,2),0)</f>
        <v>0</v>
      </c>
      <c r="BD399" s="265">
        <f t="shared" ref="BD399:BD400" si="1952">SUM(Q399:U399,AH399:AL399)</f>
        <v>44.71</v>
      </c>
      <c r="BE399" s="265">
        <f t="shared" ref="BE399:BE400" si="1953">IF(F399=0, ROUND( ( PI()*( (D399+M399*2)^2 ) / 4  ) * AY399,2),  ROUND( (D399+M399*2)*(F399+M399*2) * AY399,2))</f>
        <v>6.08</v>
      </c>
      <c r="BF399" s="607">
        <f t="shared" ref="BF399:BF400" si="1954">IF(($I399+M399-0.15)&lt;=2,($I399+M399+0.15),IF(($I399+M399)&lt;=3,2.35,($I399+M399+0.2)-0.85))</f>
        <v>1.1670000000000003</v>
      </c>
      <c r="BG399" s="607">
        <f t="shared" ref="BG399:BG400" si="1955">IF(D399&gt;2,   (I399-F399-M399-0.11),IF(($I399+M399)&lt;=2,0,IF(($I399+M399)&gt;3,0.85,(I399+M399+0.2-BF399))))</f>
        <v>0</v>
      </c>
      <c r="BH399" s="607">
        <f t="shared" ref="BH399:BH400" si="1956">IF(D399&gt;2,  ROUND(((1.42+0.4)+(0.91+0.4))*2*BG399,2), ROUND(AV399*AX399*BF399,2))</f>
        <v>2.29</v>
      </c>
      <c r="BI399" s="607">
        <f t="shared" ref="BI399:BI400" si="1957">ROUND(((PI()*0.9^2)/4)*BG399,2)</f>
        <v>0</v>
      </c>
      <c r="BJ399" s="116">
        <f t="shared" ref="BJ399:BJ400" si="1958">ROUND(BD399-BE399-BH399-BI399-BB399-BC399,2)</f>
        <v>29.55</v>
      </c>
      <c r="BK399" s="95"/>
    </row>
    <row r="400" spans="1:63" ht="14.25" x14ac:dyDescent="0.3">
      <c r="A400" s="449" t="s">
        <v>24156</v>
      </c>
      <c r="B400" s="146" t="s">
        <v>23695</v>
      </c>
      <c r="C400" s="450" t="s">
        <v>24157</v>
      </c>
      <c r="D400" s="502">
        <v>0.4</v>
      </c>
      <c r="E400" s="589"/>
      <c r="F400" s="589"/>
      <c r="G400" s="502" t="s">
        <v>23865</v>
      </c>
      <c r="H400" s="451">
        <v>31</v>
      </c>
      <c r="I400" s="452">
        <v>1.0455000000000005</v>
      </c>
      <c r="J400" s="452">
        <v>1.0283999999999995</v>
      </c>
      <c r="K400" s="452">
        <v>0.8</v>
      </c>
      <c r="L400" s="382">
        <f t="shared" si="1917"/>
        <v>1.04</v>
      </c>
      <c r="M400" s="383">
        <f t="shared" si="1918"/>
        <v>0.04</v>
      </c>
      <c r="N400" s="383">
        <f t="shared" si="1919"/>
        <v>0.1</v>
      </c>
      <c r="O400" s="382">
        <f t="shared" si="1920"/>
        <v>1.1800000000000002</v>
      </c>
      <c r="P400" s="382">
        <f t="shared" si="1921"/>
        <v>1.08</v>
      </c>
      <c r="Q400" s="385">
        <f t="shared" si="1922"/>
        <v>39.51</v>
      </c>
      <c r="R400" s="385">
        <f t="shared" si="1923"/>
        <v>0</v>
      </c>
      <c r="S400" s="385">
        <f t="shared" si="1924"/>
        <v>0</v>
      </c>
      <c r="T400" s="385">
        <f t="shared" si="1925"/>
        <v>0</v>
      </c>
      <c r="U400" s="385">
        <f t="shared" si="1926"/>
        <v>0</v>
      </c>
      <c r="V400" s="384">
        <f t="shared" si="1927"/>
        <v>0</v>
      </c>
      <c r="W400" s="726">
        <f t="shared" si="1928"/>
        <v>0</v>
      </c>
      <c r="X400" s="449" t="str">
        <f t="shared" si="1929"/>
        <v>JC29-23-2</v>
      </c>
      <c r="Y400" s="502">
        <f t="shared" si="1930"/>
        <v>1.2</v>
      </c>
      <c r="Z400" s="590" t="s">
        <v>1</v>
      </c>
      <c r="AA400" s="589">
        <f t="shared" si="1931"/>
        <v>1.2</v>
      </c>
      <c r="AB400" s="591">
        <f t="shared" si="1932"/>
        <v>1.0455000000000005</v>
      </c>
      <c r="AC400" s="592">
        <f t="shared" si="1933"/>
        <v>0.04</v>
      </c>
      <c r="AD400" s="592">
        <f t="shared" si="1934"/>
        <v>0.15</v>
      </c>
      <c r="AE400" s="593">
        <f t="shared" si="1935"/>
        <v>1.24</v>
      </c>
      <c r="AF400" s="593">
        <f t="shared" si="1936"/>
        <v>2.2000000000000002</v>
      </c>
      <c r="AG400" s="594">
        <f t="shared" si="1937"/>
        <v>0.92</v>
      </c>
      <c r="AH400" s="595">
        <f t="shared" si="1938"/>
        <v>2.5099999999999998</v>
      </c>
      <c r="AI400" s="595">
        <f t="shared" si="1939"/>
        <v>0</v>
      </c>
      <c r="AJ400" s="595">
        <f t="shared" si="1940"/>
        <v>0</v>
      </c>
      <c r="AK400" s="595">
        <f t="shared" si="1941"/>
        <v>0</v>
      </c>
      <c r="AL400" s="595">
        <f t="shared" si="1942"/>
        <v>0</v>
      </c>
      <c r="AM400" s="596">
        <f t="shared" si="1943"/>
        <v>0</v>
      </c>
      <c r="AN400" s="732">
        <f t="shared" si="1944"/>
        <v>0</v>
      </c>
      <c r="AO400" s="449" t="s">
        <v>24156</v>
      </c>
      <c r="AP400" s="146" t="s">
        <v>23695</v>
      </c>
      <c r="AQ400" s="450" t="s">
        <v>24157</v>
      </c>
      <c r="AR400" s="502">
        <v>0.4</v>
      </c>
      <c r="AS400" s="589"/>
      <c r="AT400" s="589"/>
      <c r="AU400" s="451">
        <v>31</v>
      </c>
      <c r="AV400" s="502">
        <f t="shared" si="1945"/>
        <v>1.4</v>
      </c>
      <c r="AW400" s="590" t="s">
        <v>1</v>
      </c>
      <c r="AX400" s="589">
        <f t="shared" si="1946"/>
        <v>1.4</v>
      </c>
      <c r="AY400" s="384">
        <f t="shared" si="1947"/>
        <v>29.6</v>
      </c>
      <c r="AZ400" s="384">
        <f t="shared" si="1948"/>
        <v>0.1</v>
      </c>
      <c r="BA400" s="384">
        <f t="shared" si="1949"/>
        <v>1.08</v>
      </c>
      <c r="BB400" s="382">
        <f t="shared" si="1950"/>
        <v>5.99</v>
      </c>
      <c r="BC400" s="265">
        <f t="shared" si="1951"/>
        <v>0</v>
      </c>
      <c r="BD400" s="265">
        <f t="shared" si="1952"/>
        <v>42.019999999999996</v>
      </c>
      <c r="BE400" s="265">
        <f t="shared" si="1953"/>
        <v>5.36</v>
      </c>
      <c r="BF400" s="385">
        <f t="shared" si="1954"/>
        <v>1.2355000000000005</v>
      </c>
      <c r="BG400" s="385">
        <f t="shared" si="1955"/>
        <v>0</v>
      </c>
      <c r="BH400" s="385">
        <f t="shared" si="1956"/>
        <v>2.42</v>
      </c>
      <c r="BI400" s="385">
        <f t="shared" si="1957"/>
        <v>0</v>
      </c>
      <c r="BJ400" s="116">
        <f t="shared" si="1958"/>
        <v>28.25</v>
      </c>
      <c r="BK400" s="95"/>
    </row>
    <row r="401" spans="1:63" ht="14.25" x14ac:dyDescent="0.3">
      <c r="A401" s="462"/>
      <c r="B401" s="463"/>
      <c r="C401" s="608"/>
      <c r="D401" s="505"/>
      <c r="E401" s="505"/>
      <c r="F401" s="505"/>
      <c r="G401" s="505"/>
      <c r="H401" s="410"/>
      <c r="I401" s="411"/>
      <c r="J401" s="411"/>
      <c r="K401" s="411"/>
      <c r="L401" s="101"/>
      <c r="M401" s="412"/>
      <c r="N401" s="412"/>
      <c r="O401" s="101"/>
      <c r="P401" s="101"/>
      <c r="Q401" s="414"/>
      <c r="R401" s="414"/>
      <c r="S401" s="414"/>
      <c r="T401" s="414"/>
      <c r="U401" s="414"/>
      <c r="V401" s="413"/>
      <c r="W401" s="725"/>
      <c r="X401" s="739"/>
      <c r="Y401" s="505"/>
      <c r="Z401" s="597"/>
      <c r="AA401" s="505"/>
      <c r="AB401" s="598"/>
      <c r="AC401" s="599"/>
      <c r="AD401" s="599"/>
      <c r="AE401" s="600"/>
      <c r="AF401" s="600"/>
      <c r="AG401" s="597"/>
      <c r="AH401" s="601"/>
      <c r="AI401" s="601"/>
      <c r="AJ401" s="601"/>
      <c r="AK401" s="601"/>
      <c r="AL401" s="601"/>
      <c r="AM401" s="602"/>
      <c r="AN401" s="733"/>
      <c r="AO401" s="739"/>
      <c r="AP401" s="463"/>
      <c r="AQ401" s="608"/>
      <c r="AR401" s="505"/>
      <c r="AS401" s="505"/>
      <c r="AT401" s="505"/>
      <c r="AU401" s="410"/>
      <c r="AV401" s="505"/>
      <c r="AW401" s="597"/>
      <c r="AX401" s="505"/>
      <c r="AY401" s="413"/>
      <c r="AZ401" s="413"/>
      <c r="BA401" s="413"/>
      <c r="BB401" s="101"/>
      <c r="BC401" s="101"/>
      <c r="BD401" s="101"/>
      <c r="BE401" s="101"/>
      <c r="BF401" s="414"/>
      <c r="BG401" s="414"/>
      <c r="BH401" s="414"/>
      <c r="BI401" s="414"/>
      <c r="BJ401" s="415"/>
      <c r="BK401" s="95"/>
    </row>
    <row r="402" spans="1:63" s="122" customFormat="1" ht="14.25" x14ac:dyDescent="0.3">
      <c r="A402" s="407" t="s">
        <v>24567</v>
      </c>
      <c r="B402" s="463"/>
      <c r="C402" s="408"/>
      <c r="D402" s="505"/>
      <c r="E402" s="505"/>
      <c r="F402" s="505"/>
      <c r="G402" s="409"/>
      <c r="H402" s="410"/>
      <c r="I402" s="411"/>
      <c r="J402" s="411"/>
      <c r="K402" s="411"/>
      <c r="L402" s="101"/>
      <c r="M402" s="412"/>
      <c r="N402" s="412"/>
      <c r="O402" s="101"/>
      <c r="P402" s="101"/>
      <c r="Q402" s="414"/>
      <c r="R402" s="414"/>
      <c r="S402" s="414"/>
      <c r="T402" s="414"/>
      <c r="U402" s="414"/>
      <c r="V402" s="413"/>
      <c r="W402" s="725"/>
      <c r="X402" s="740" t="str">
        <f>$A402</f>
        <v>Rua João Paulo II ==&gt; Avenida Pilsen</v>
      </c>
      <c r="Y402" s="503"/>
      <c r="Z402" s="503"/>
      <c r="AA402" s="503"/>
      <c r="AB402" s="399"/>
      <c r="AC402" s="399"/>
      <c r="AD402" s="399"/>
      <c r="AE402" s="399"/>
      <c r="AF402" s="404"/>
      <c r="AG402" s="399"/>
      <c r="AH402" s="399"/>
      <c r="AI402" s="399"/>
      <c r="AJ402" s="399"/>
      <c r="AK402" s="399"/>
      <c r="AL402" s="399"/>
      <c r="AM402" s="399"/>
      <c r="AN402" s="401"/>
      <c r="AO402" s="407" t="str">
        <f>$A402</f>
        <v>Rua João Paulo II ==&gt; Avenida Pilsen</v>
      </c>
      <c r="AP402" s="463"/>
      <c r="AQ402" s="408"/>
      <c r="AR402" s="505"/>
      <c r="AS402" s="505"/>
      <c r="AT402" s="505"/>
      <c r="AU402" s="410"/>
      <c r="AV402" s="409"/>
      <c r="AW402" s="409"/>
      <c r="AX402" s="409"/>
      <c r="AY402" s="413"/>
      <c r="AZ402" s="413"/>
      <c r="BA402" s="413"/>
      <c r="BB402" s="101"/>
      <c r="BC402" s="101"/>
      <c r="BD402" s="101"/>
      <c r="BE402" s="101"/>
      <c r="BF402" s="101"/>
      <c r="BG402" s="101"/>
      <c r="BH402" s="101"/>
      <c r="BI402" s="101"/>
      <c r="BJ402" s="415"/>
      <c r="BK402" s="95"/>
    </row>
    <row r="403" spans="1:63" ht="14.25" x14ac:dyDescent="0.3">
      <c r="A403" s="449" t="s">
        <v>24158</v>
      </c>
      <c r="B403" s="146" t="s">
        <v>23695</v>
      </c>
      <c r="C403" s="532" t="s">
        <v>24159</v>
      </c>
      <c r="D403" s="502">
        <v>0.4</v>
      </c>
      <c r="E403" s="589"/>
      <c r="F403" s="589"/>
      <c r="G403" s="502" t="s">
        <v>23864</v>
      </c>
      <c r="H403" s="451">
        <v>40</v>
      </c>
      <c r="I403" s="452">
        <v>1.0999999999999996</v>
      </c>
      <c r="J403" s="452">
        <v>1.0999999999999996</v>
      </c>
      <c r="K403" s="452">
        <v>6.8000000000000005E-2</v>
      </c>
      <c r="L403" s="382">
        <f t="shared" ref="L403:L425" si="1959">ROUND((I403+J403)/2,2)</f>
        <v>1.1000000000000001</v>
      </c>
      <c r="M403" s="383">
        <f t="shared" ref="M403:M425" si="1960">IF(F403=0,ROUND($D403*10%,2),IF(D403&gt;2.8,0.18,0.15))</f>
        <v>0.04</v>
      </c>
      <c r="N403" s="383">
        <f t="shared" ref="N403:N425" si="1961">IF(F403=0,IF(   ROUND($D403/4,2),   IF(ROUND(($D403*1.2)/6,2)&lt;0.1,0.1,ROUND(($D403*1.2)/6,2))),0.5)</f>
        <v>0.1</v>
      </c>
      <c r="O403" s="382">
        <f t="shared" ref="O403:O425" si="1962">L403+M403+N403</f>
        <v>1.2400000000000002</v>
      </c>
      <c r="P403" s="382">
        <f t="shared" ref="P403:P425" si="1963">IF(O403&lt;2,(D403+M403*2)+0.6,(D403+M403*2)+0.6+ROUNDUP(O403-2,0)*0.1)</f>
        <v>1.08</v>
      </c>
      <c r="Q403" s="385">
        <f t="shared" ref="Q403:Q425" si="1964">IF($O403&lt;=$W$4,ROUND(IF($O403&lt;1.5,$O403*$H403*$P403,1.5*$H403*$P403),2),0)</f>
        <v>53.57</v>
      </c>
      <c r="R403" s="385">
        <f t="shared" ref="R403:R425" si="1965">IF($O403&gt;$W$4,ROUND(IF($O403&lt;1.5,$O403*$H403*$P403,1.5*$H403*$P403),2),0)</f>
        <v>0</v>
      </c>
      <c r="S403" s="385">
        <f t="shared" ref="S403:S425" si="1966">IF($O403&gt;$W$4,ROUND(IF($O403&lt;1.5,0,IF($O403&gt;3,1.5*$H403*$P403,($O403-1.5)*$H403*$P403)),2),0)</f>
        <v>0</v>
      </c>
      <c r="T403" s="385">
        <f t="shared" ref="T403:T425" si="1967">IF($O403&gt;$W$4,ROUND(IF($O403&lt;3,0,IF($O403&gt;4.5,1.5*$H403*$P403,($O403-3)*$H403*$P403)),2),0)</f>
        <v>0</v>
      </c>
      <c r="U403" s="385">
        <f t="shared" ref="U403:U425" si="1968">IF($O403&gt;$W$4,ROUND(IF($O403&lt;4.5,0,IF($O403&gt;6,($O403-4.5)*$H403*$P403,($O403-4.5)*$H403*$P403)),2),0)</f>
        <v>0</v>
      </c>
      <c r="V403" s="384">
        <f t="shared" ref="V403:V425" si="1969">IF($O403&gt;$W$4, IF( $O403&lt;=4,   ROUND($H403*($O403+0.5)*2,2),   0),0)</f>
        <v>0</v>
      </c>
      <c r="W403" s="726">
        <f t="shared" ref="W403:W425" si="1970">IF($O403&gt;$W$4, IF( $O403&gt;4,   ROUND($H403*($O403+0.5)*2,2),   0),0)</f>
        <v>0</v>
      </c>
      <c r="X403" s="449" t="str">
        <f t="shared" ref="X403:X425" si="1971">A403</f>
        <v>JC29-1</v>
      </c>
      <c r="Y403" s="502">
        <f t="shared" ref="Y403:Y425" si="1972">IF($D403=0.4,1.2,IF($D403=0.6,1.2,IF($D403=0.8,1.3,IF($D403=1,1.5,IF($D403=1.2,1.7,IF($D403&lt;=2,2,"--"))))))</f>
        <v>1.2</v>
      </c>
      <c r="Z403" s="590" t="s">
        <v>1</v>
      </c>
      <c r="AA403" s="589">
        <f t="shared" ref="AA403:AA425" si="1973">Y403</f>
        <v>1.2</v>
      </c>
      <c r="AB403" s="591">
        <f t="shared" ref="AB403:AB425" si="1974">IF($Y403="--","--",I403)</f>
        <v>1.0999999999999996</v>
      </c>
      <c r="AC403" s="592">
        <f t="shared" ref="AC403:AC425" si="1975">IF($Y403="--","--",IF(D403&gt;1.5,0.15,ROUND($D403*10%,2)))</f>
        <v>0.04</v>
      </c>
      <c r="AD403" s="592">
        <f t="shared" ref="AD403:AD425" si="1976">IF($Y403="--","--",0.15)</f>
        <v>0.15</v>
      </c>
      <c r="AE403" s="593">
        <f t="shared" ref="AE403:AE425" si="1977">IF($Y403="--","--",ROUND(AB403+AC403+AD403,2))</f>
        <v>1.29</v>
      </c>
      <c r="AF403" s="593">
        <f t="shared" ref="AF403:AF425" si="1978">IF($Y403="--","--",IF($AB403&lt;=2,$Y403+1,($Y403+1)+ROUNDUP($AB403-2,0)*0.1))</f>
        <v>2.2000000000000002</v>
      </c>
      <c r="AG403" s="594">
        <f t="shared" ref="AG403:AG425" si="1979">IF($D403=0.4,0.92,IF($D403=0.6,0.68,IF($D403=0.8,0.74,IF($D403=1,0.7,IF($D403=1.2,0.66,IF($D403=1.5,0.6,IF($D403&lt;=2,(2.4-(D403+0.3)),"--")))))))</f>
        <v>0.92</v>
      </c>
      <c r="AH403" s="595">
        <f t="shared" ref="AH403:AH425" si="1980">IF($Y403="--","--",IF($AE403&lt;=$W$4,ROUND(IF($AE403&lt;1.5,$AE403*$AF403*$AG403,1.5*$AF403*$AG403),2),0))</f>
        <v>2.61</v>
      </c>
      <c r="AI403" s="595">
        <f t="shared" ref="AI403:AI425" si="1981">IF($Y403="--","--",IF($AE403&gt;$W$4,ROUND(IF($AE403&lt;1.5,$AE403*$AF403*$AG403,1.5*$AF403*$AG403),2),0))</f>
        <v>0</v>
      </c>
      <c r="AJ403" s="595">
        <f t="shared" ref="AJ403:AJ425" si="1982">IF($Y403="--","--",IF($AE403&gt;$W$4,ROUND(IF($AE403&lt;1.5,0,IF($AE403&gt;3,1.5*$AF403*$AG403,($AE403-1.5)*$AF403*$AG403)),2),0))</f>
        <v>0</v>
      </c>
      <c r="AK403" s="595">
        <f t="shared" ref="AK403:AK425" si="1983">IF($Y403="--","--",IF($AE403&gt;$W$4,ROUND(IF($AE403&lt;3,0,IF($AE403&gt;4.5,1.5*$AF403*$AG403,($AE403-3)*$AF403*$AG403)),2),0))</f>
        <v>0</v>
      </c>
      <c r="AL403" s="595">
        <f t="shared" ref="AL403:AL425" si="1984">IF($Y403="--","--",IF($AE403&gt;$W$4,ROUND(IF($AE403&lt;4.5,0,IF($AE403&gt;6,($AE403-4.5)*$AF403*$AG403,($AE403-4.5)*$AF403*$AG403)),2),0))</f>
        <v>0</v>
      </c>
      <c r="AM403" s="596">
        <f t="shared" ref="AM403:AM425" si="1985">IF($Y403="--","--",IF($AE403&gt;$W$4, IF( $AE403&lt;=4,   ROUND(($AG403*4)*($AE403+0.5)*2,2),   0),0))</f>
        <v>0</v>
      </c>
      <c r="AN403" s="732">
        <f t="shared" ref="AN403:AN425" si="1986">IF($Y403="--","--",IF($AE403&gt;$W$4, IF( $AE403&gt;4,   ROUND(($AG403*4)*($AE403+0.5)*2,2),   0),0))</f>
        <v>0</v>
      </c>
      <c r="AO403" s="449" t="s">
        <v>24158</v>
      </c>
      <c r="AP403" s="146" t="s">
        <v>23695</v>
      </c>
      <c r="AQ403" s="532" t="s">
        <v>24159</v>
      </c>
      <c r="AR403" s="502">
        <v>0.4</v>
      </c>
      <c r="AS403" s="589"/>
      <c r="AT403" s="589"/>
      <c r="AU403" s="451">
        <v>40</v>
      </c>
      <c r="AV403" s="502">
        <f t="shared" ref="AV403:AV425" si="1987">IF($Y403="--","--",Y403+0.2)</f>
        <v>1.4</v>
      </c>
      <c r="AW403" s="590" t="s">
        <v>1</v>
      </c>
      <c r="AX403" s="589">
        <f t="shared" ref="AX403:AX425" si="1988">AV403</f>
        <v>1.4</v>
      </c>
      <c r="AY403" s="384">
        <f t="shared" ref="AY403:AY425" si="1989">IF(D403&gt;2,AU403,AU403-AV403)</f>
        <v>38.6</v>
      </c>
      <c r="AZ403" s="384">
        <f t="shared" ref="AZ403:AZ425" si="1990">N403</f>
        <v>0.1</v>
      </c>
      <c r="BA403" s="384">
        <f t="shared" ref="BA403:BA425" si="1991">P403</f>
        <v>1.08</v>
      </c>
      <c r="BB403" s="382">
        <f t="shared" ref="BB403:BB425" si="1992">IF(F403=0,IF(ROUND( AY403 * ( ( (N403*P403) +  ( ((D403+M403*2)/6)*P403 ) ) - ROUND(  ((D403+M403*2)^2)   *   (   ( PI()*96.379 / (4*360) )  -  ( (SIN((96.379/2)*PI()/180)) * (COS((96.379/2)*PI()/180)) / 4 )   ), 4) ),2),   ROUND( AY403 * ( ( (N403*P403) +  ( ((D403+M403*2)/4)*P403 ) ) - ROUND(  ((D403+M403*2)^2)   *   (   ( PI()*120 / (4*360) )  -  ( (SIN((120/2)*PI()/180)) * (COS((120/2)*PI()/180)) / 4 )   ), 4) ),2)),0)</f>
        <v>7.8</v>
      </c>
      <c r="BC403" s="265">
        <f t="shared" ref="BC403:BC425" si="1993">IF(F403&gt;0,ROUND(AY403*N403*P403,2),0)</f>
        <v>0</v>
      </c>
      <c r="BD403" s="265">
        <f t="shared" ref="BD403:BD425" si="1994">SUM(Q403:U403,AH403:AL403)</f>
        <v>56.18</v>
      </c>
      <c r="BE403" s="265">
        <f t="shared" ref="BE403:BE425" si="1995">IF(F403=0, ROUND( ( PI()*( (D403+M403*2)^2 ) / 4  ) * AY403,2),  ROUND( (D403+M403*2)*(F403+M403*2) * AY403,2))</f>
        <v>6.98</v>
      </c>
      <c r="BF403" s="607">
        <f t="shared" ref="BF403:BF425" si="1996">IF(($I403+M403-0.15)&lt;=2,($I403+M403+0.15),IF(($I403+M403)&lt;=3,2.35,($I403+M403+0.2)-0.85))</f>
        <v>1.2899999999999996</v>
      </c>
      <c r="BG403" s="607">
        <f t="shared" ref="BG403:BG425" si="1997">IF(D403&gt;2,   (I403-F403-M403-0.11),IF(($I403+M403)&lt;=2,0,IF(($I403+M403)&gt;3,0.85,(I403+M403+0.2-BF403))))</f>
        <v>0</v>
      </c>
      <c r="BH403" s="607">
        <f t="shared" ref="BH403:BH425" si="1998">IF(D403&gt;2,  ROUND(((1.42+0.4)+(0.91+0.4))*2*BG403,2), ROUND(AV403*AX403*BF403,2))</f>
        <v>2.5299999999999998</v>
      </c>
      <c r="BI403" s="607">
        <f t="shared" ref="BI403:BI425" si="1999">ROUND(((PI()*0.9^2)/4)*BG403,2)</f>
        <v>0</v>
      </c>
      <c r="BJ403" s="116">
        <f t="shared" ref="BJ403:BJ425" si="2000">ROUND(BD403-BE403-BH403-BI403-BB403-BC403,2)</f>
        <v>38.869999999999997</v>
      </c>
      <c r="BK403" s="95"/>
    </row>
    <row r="404" spans="1:63" ht="14.25" x14ac:dyDescent="0.3">
      <c r="A404" s="144" t="s">
        <v>24159</v>
      </c>
      <c r="B404" s="379" t="s">
        <v>23695</v>
      </c>
      <c r="C404" s="453" t="s">
        <v>24160</v>
      </c>
      <c r="D404" s="416">
        <v>0.4</v>
      </c>
      <c r="E404" s="504"/>
      <c r="F404" s="504"/>
      <c r="G404" s="416" t="s">
        <v>23864</v>
      </c>
      <c r="H404" s="142">
        <v>38</v>
      </c>
      <c r="I404" s="143">
        <v>1.1679999999999993</v>
      </c>
      <c r="J404" s="143">
        <v>1.0885999999999996</v>
      </c>
      <c r="K404" s="452">
        <v>0</v>
      </c>
      <c r="L404" s="382">
        <f t="shared" si="1959"/>
        <v>1.1299999999999999</v>
      </c>
      <c r="M404" s="383">
        <f t="shared" si="1960"/>
        <v>0.04</v>
      </c>
      <c r="N404" s="383">
        <f t="shared" si="1961"/>
        <v>0.1</v>
      </c>
      <c r="O404" s="382">
        <f t="shared" si="1962"/>
        <v>1.27</v>
      </c>
      <c r="P404" s="382">
        <f t="shared" si="1963"/>
        <v>1.08</v>
      </c>
      <c r="Q404" s="385">
        <f t="shared" si="1964"/>
        <v>52.12</v>
      </c>
      <c r="R404" s="385">
        <f t="shared" si="1965"/>
        <v>0</v>
      </c>
      <c r="S404" s="385">
        <f t="shared" si="1966"/>
        <v>0</v>
      </c>
      <c r="T404" s="385">
        <f t="shared" si="1967"/>
        <v>0</v>
      </c>
      <c r="U404" s="385">
        <f t="shared" si="1968"/>
        <v>0</v>
      </c>
      <c r="V404" s="384">
        <f t="shared" si="1969"/>
        <v>0</v>
      </c>
      <c r="W404" s="726">
        <f t="shared" si="1970"/>
        <v>0</v>
      </c>
      <c r="X404" s="144" t="str">
        <f t="shared" si="1971"/>
        <v>JC29-2</v>
      </c>
      <c r="Y404" s="416">
        <f t="shared" si="1972"/>
        <v>1.2</v>
      </c>
      <c r="Z404" s="603" t="s">
        <v>1</v>
      </c>
      <c r="AA404" s="504">
        <f t="shared" si="1973"/>
        <v>1.2</v>
      </c>
      <c r="AB404" s="591">
        <f t="shared" si="1974"/>
        <v>1.1679999999999993</v>
      </c>
      <c r="AC404" s="592">
        <f t="shared" si="1975"/>
        <v>0.04</v>
      </c>
      <c r="AD404" s="592">
        <f t="shared" si="1976"/>
        <v>0.15</v>
      </c>
      <c r="AE404" s="593">
        <f t="shared" si="1977"/>
        <v>1.36</v>
      </c>
      <c r="AF404" s="604">
        <f t="shared" si="1978"/>
        <v>2.2000000000000002</v>
      </c>
      <c r="AG404" s="605">
        <f t="shared" si="1979"/>
        <v>0.92</v>
      </c>
      <c r="AH404" s="595">
        <f t="shared" si="1980"/>
        <v>2.75</v>
      </c>
      <c r="AI404" s="595">
        <f t="shared" si="1981"/>
        <v>0</v>
      </c>
      <c r="AJ404" s="595">
        <f t="shared" si="1982"/>
        <v>0</v>
      </c>
      <c r="AK404" s="595">
        <f t="shared" si="1983"/>
        <v>0</v>
      </c>
      <c r="AL404" s="595">
        <f t="shared" si="1984"/>
        <v>0</v>
      </c>
      <c r="AM404" s="596">
        <f t="shared" si="1985"/>
        <v>0</v>
      </c>
      <c r="AN404" s="732">
        <f t="shared" si="1986"/>
        <v>0</v>
      </c>
      <c r="AO404" s="144" t="s">
        <v>24159</v>
      </c>
      <c r="AP404" s="379" t="s">
        <v>23695</v>
      </c>
      <c r="AQ404" s="453" t="s">
        <v>24160</v>
      </c>
      <c r="AR404" s="416">
        <v>0.4</v>
      </c>
      <c r="AS404" s="504"/>
      <c r="AT404" s="504"/>
      <c r="AU404" s="142">
        <v>38</v>
      </c>
      <c r="AV404" s="416">
        <f t="shared" si="1987"/>
        <v>1.4</v>
      </c>
      <c r="AW404" s="603" t="s">
        <v>1</v>
      </c>
      <c r="AX404" s="504">
        <f t="shared" si="1988"/>
        <v>1.4</v>
      </c>
      <c r="AY404" s="384">
        <f t="shared" si="1989"/>
        <v>36.6</v>
      </c>
      <c r="AZ404" s="384">
        <f t="shared" si="1990"/>
        <v>0.1</v>
      </c>
      <c r="BA404" s="384">
        <f t="shared" si="1991"/>
        <v>1.08</v>
      </c>
      <c r="BB404" s="382">
        <f t="shared" si="1992"/>
        <v>7.4</v>
      </c>
      <c r="BC404" s="265">
        <f t="shared" si="1993"/>
        <v>0</v>
      </c>
      <c r="BD404" s="265">
        <f t="shared" si="1994"/>
        <v>54.87</v>
      </c>
      <c r="BE404" s="265">
        <f t="shared" si="1995"/>
        <v>6.62</v>
      </c>
      <c r="BF404" s="607">
        <f t="shared" si="1996"/>
        <v>1.3579999999999992</v>
      </c>
      <c r="BG404" s="607">
        <f t="shared" si="1997"/>
        <v>0</v>
      </c>
      <c r="BH404" s="607">
        <f t="shared" si="1998"/>
        <v>2.66</v>
      </c>
      <c r="BI404" s="607">
        <f t="shared" si="1999"/>
        <v>0</v>
      </c>
      <c r="BJ404" s="116">
        <f t="shared" si="2000"/>
        <v>38.19</v>
      </c>
      <c r="BK404" s="95"/>
    </row>
    <row r="405" spans="1:63" ht="14.25" x14ac:dyDescent="0.3">
      <c r="A405" s="144" t="s">
        <v>24160</v>
      </c>
      <c r="B405" s="379" t="s">
        <v>23695</v>
      </c>
      <c r="C405" s="453" t="s">
        <v>24161</v>
      </c>
      <c r="D405" s="416">
        <v>0.4</v>
      </c>
      <c r="E405" s="504"/>
      <c r="F405" s="504"/>
      <c r="G405" s="416" t="s">
        <v>23864</v>
      </c>
      <c r="H405" s="142">
        <v>40</v>
      </c>
      <c r="I405" s="143">
        <v>1.0885999999999996</v>
      </c>
      <c r="J405" s="143">
        <v>1.0885999999999996</v>
      </c>
      <c r="K405" s="452">
        <v>0.32</v>
      </c>
      <c r="L405" s="382">
        <f t="shared" si="1959"/>
        <v>1.0900000000000001</v>
      </c>
      <c r="M405" s="383">
        <f t="shared" si="1960"/>
        <v>0.04</v>
      </c>
      <c r="N405" s="383">
        <f t="shared" si="1961"/>
        <v>0.1</v>
      </c>
      <c r="O405" s="382">
        <f t="shared" si="1962"/>
        <v>1.2300000000000002</v>
      </c>
      <c r="P405" s="382">
        <f t="shared" si="1963"/>
        <v>1.08</v>
      </c>
      <c r="Q405" s="385">
        <f t="shared" si="1964"/>
        <v>53.14</v>
      </c>
      <c r="R405" s="385">
        <f t="shared" si="1965"/>
        <v>0</v>
      </c>
      <c r="S405" s="385">
        <f t="shared" si="1966"/>
        <v>0</v>
      </c>
      <c r="T405" s="385">
        <f t="shared" si="1967"/>
        <v>0</v>
      </c>
      <c r="U405" s="385">
        <f t="shared" si="1968"/>
        <v>0</v>
      </c>
      <c r="V405" s="384">
        <f t="shared" si="1969"/>
        <v>0</v>
      </c>
      <c r="W405" s="726">
        <f t="shared" si="1970"/>
        <v>0</v>
      </c>
      <c r="X405" s="144" t="str">
        <f t="shared" si="1971"/>
        <v>JC29-3</v>
      </c>
      <c r="Y405" s="416">
        <f t="shared" si="1972"/>
        <v>1.2</v>
      </c>
      <c r="Z405" s="603" t="s">
        <v>1</v>
      </c>
      <c r="AA405" s="504">
        <f t="shared" si="1973"/>
        <v>1.2</v>
      </c>
      <c r="AB405" s="591">
        <f t="shared" si="1974"/>
        <v>1.0885999999999996</v>
      </c>
      <c r="AC405" s="592">
        <f t="shared" si="1975"/>
        <v>0.04</v>
      </c>
      <c r="AD405" s="592">
        <f t="shared" si="1976"/>
        <v>0.15</v>
      </c>
      <c r="AE405" s="593">
        <f t="shared" si="1977"/>
        <v>1.28</v>
      </c>
      <c r="AF405" s="604">
        <f t="shared" si="1978"/>
        <v>2.2000000000000002</v>
      </c>
      <c r="AG405" s="605">
        <f t="shared" si="1979"/>
        <v>0.92</v>
      </c>
      <c r="AH405" s="595">
        <f t="shared" si="1980"/>
        <v>2.59</v>
      </c>
      <c r="AI405" s="595">
        <f t="shared" si="1981"/>
        <v>0</v>
      </c>
      <c r="AJ405" s="595">
        <f t="shared" si="1982"/>
        <v>0</v>
      </c>
      <c r="AK405" s="595">
        <f t="shared" si="1983"/>
        <v>0</v>
      </c>
      <c r="AL405" s="595">
        <f t="shared" si="1984"/>
        <v>0</v>
      </c>
      <c r="AM405" s="596">
        <f t="shared" si="1985"/>
        <v>0</v>
      </c>
      <c r="AN405" s="732">
        <f t="shared" si="1986"/>
        <v>0</v>
      </c>
      <c r="AO405" s="144" t="s">
        <v>24160</v>
      </c>
      <c r="AP405" s="379" t="s">
        <v>23695</v>
      </c>
      <c r="AQ405" s="453" t="s">
        <v>24161</v>
      </c>
      <c r="AR405" s="416">
        <v>0.4</v>
      </c>
      <c r="AS405" s="504"/>
      <c r="AT405" s="504"/>
      <c r="AU405" s="142">
        <v>40</v>
      </c>
      <c r="AV405" s="416">
        <f t="shared" si="1987"/>
        <v>1.4</v>
      </c>
      <c r="AW405" s="603" t="s">
        <v>1</v>
      </c>
      <c r="AX405" s="504">
        <f t="shared" si="1988"/>
        <v>1.4</v>
      </c>
      <c r="AY405" s="384">
        <f t="shared" si="1989"/>
        <v>38.6</v>
      </c>
      <c r="AZ405" s="384">
        <f t="shared" si="1990"/>
        <v>0.1</v>
      </c>
      <c r="BA405" s="384">
        <f t="shared" si="1991"/>
        <v>1.08</v>
      </c>
      <c r="BB405" s="382">
        <f t="shared" si="1992"/>
        <v>7.8</v>
      </c>
      <c r="BC405" s="265">
        <f t="shared" si="1993"/>
        <v>0</v>
      </c>
      <c r="BD405" s="265">
        <f t="shared" si="1994"/>
        <v>55.730000000000004</v>
      </c>
      <c r="BE405" s="265">
        <f t="shared" si="1995"/>
        <v>6.98</v>
      </c>
      <c r="BF405" s="607">
        <f t="shared" si="1996"/>
        <v>1.2785999999999995</v>
      </c>
      <c r="BG405" s="607">
        <f t="shared" si="1997"/>
        <v>0</v>
      </c>
      <c r="BH405" s="607">
        <f t="shared" si="1998"/>
        <v>2.5099999999999998</v>
      </c>
      <c r="BI405" s="607">
        <f t="shared" si="1999"/>
        <v>0</v>
      </c>
      <c r="BJ405" s="116">
        <f t="shared" si="2000"/>
        <v>38.44</v>
      </c>
      <c r="BK405" s="95"/>
    </row>
    <row r="406" spans="1:63" ht="14.25" x14ac:dyDescent="0.3">
      <c r="A406" s="144" t="s">
        <v>24161</v>
      </c>
      <c r="B406" s="379" t="s">
        <v>23695</v>
      </c>
      <c r="C406" s="453" t="s">
        <v>24101</v>
      </c>
      <c r="D406" s="416">
        <v>0.6</v>
      </c>
      <c r="E406" s="504"/>
      <c r="F406" s="504"/>
      <c r="G406" s="416" t="s">
        <v>23864</v>
      </c>
      <c r="H406" s="142">
        <v>33</v>
      </c>
      <c r="I406" s="143">
        <v>1.4085999999999999</v>
      </c>
      <c r="J406" s="143">
        <v>1.3000000000000025</v>
      </c>
      <c r="K406" s="452">
        <v>0.108</v>
      </c>
      <c r="L406" s="382">
        <f t="shared" si="1959"/>
        <v>1.35</v>
      </c>
      <c r="M406" s="383">
        <f t="shared" si="1960"/>
        <v>0.06</v>
      </c>
      <c r="N406" s="383">
        <f t="shared" si="1961"/>
        <v>0.12</v>
      </c>
      <c r="O406" s="382">
        <f t="shared" si="1962"/>
        <v>1.5300000000000002</v>
      </c>
      <c r="P406" s="382">
        <f t="shared" si="1963"/>
        <v>1.3199999999999998</v>
      </c>
      <c r="Q406" s="385">
        <f t="shared" si="1964"/>
        <v>0</v>
      </c>
      <c r="R406" s="385">
        <f t="shared" si="1965"/>
        <v>65.34</v>
      </c>
      <c r="S406" s="385">
        <f t="shared" si="1966"/>
        <v>1.31</v>
      </c>
      <c r="T406" s="385">
        <f t="shared" si="1967"/>
        <v>0</v>
      </c>
      <c r="U406" s="385">
        <f t="shared" si="1968"/>
        <v>0</v>
      </c>
      <c r="V406" s="384">
        <f t="shared" si="1969"/>
        <v>133.97999999999999</v>
      </c>
      <c r="W406" s="726">
        <f t="shared" si="1970"/>
        <v>0</v>
      </c>
      <c r="X406" s="144" t="str">
        <f t="shared" si="1971"/>
        <v>JC29-4</v>
      </c>
      <c r="Y406" s="416">
        <f t="shared" si="1972"/>
        <v>1.2</v>
      </c>
      <c r="Z406" s="603" t="s">
        <v>1</v>
      </c>
      <c r="AA406" s="504">
        <f t="shared" si="1973"/>
        <v>1.2</v>
      </c>
      <c r="AB406" s="591">
        <f t="shared" si="1974"/>
        <v>1.4085999999999999</v>
      </c>
      <c r="AC406" s="592">
        <f t="shared" si="1975"/>
        <v>0.06</v>
      </c>
      <c r="AD406" s="592">
        <f t="shared" si="1976"/>
        <v>0.15</v>
      </c>
      <c r="AE406" s="593">
        <f t="shared" si="1977"/>
        <v>1.62</v>
      </c>
      <c r="AF406" s="604">
        <f t="shared" si="1978"/>
        <v>2.2000000000000002</v>
      </c>
      <c r="AG406" s="605">
        <f t="shared" si="1979"/>
        <v>0.68</v>
      </c>
      <c r="AH406" s="595">
        <f t="shared" si="1980"/>
        <v>0</v>
      </c>
      <c r="AI406" s="595">
        <f t="shared" si="1981"/>
        <v>2.2400000000000002</v>
      </c>
      <c r="AJ406" s="595">
        <f t="shared" si="1982"/>
        <v>0.18</v>
      </c>
      <c r="AK406" s="595">
        <f t="shared" si="1983"/>
        <v>0</v>
      </c>
      <c r="AL406" s="595">
        <f t="shared" si="1984"/>
        <v>0</v>
      </c>
      <c r="AM406" s="596">
        <f t="shared" si="1985"/>
        <v>11.53</v>
      </c>
      <c r="AN406" s="732">
        <f t="shared" si="1986"/>
        <v>0</v>
      </c>
      <c r="AO406" s="144" t="s">
        <v>24161</v>
      </c>
      <c r="AP406" s="379" t="s">
        <v>23695</v>
      </c>
      <c r="AQ406" s="453" t="s">
        <v>24101</v>
      </c>
      <c r="AR406" s="416">
        <v>0.6</v>
      </c>
      <c r="AS406" s="504"/>
      <c r="AT406" s="504"/>
      <c r="AU406" s="142">
        <v>33</v>
      </c>
      <c r="AV406" s="416">
        <f t="shared" si="1987"/>
        <v>1.4</v>
      </c>
      <c r="AW406" s="603" t="s">
        <v>1</v>
      </c>
      <c r="AX406" s="504">
        <f t="shared" si="1988"/>
        <v>1.4</v>
      </c>
      <c r="AY406" s="384">
        <f t="shared" si="1989"/>
        <v>31.6</v>
      </c>
      <c r="AZ406" s="384">
        <f t="shared" si="1990"/>
        <v>0.12</v>
      </c>
      <c r="BA406" s="384">
        <f t="shared" si="1991"/>
        <v>1.3199999999999998</v>
      </c>
      <c r="BB406" s="382">
        <f t="shared" si="1992"/>
        <v>10</v>
      </c>
      <c r="BC406" s="265">
        <f t="shared" si="1993"/>
        <v>0</v>
      </c>
      <c r="BD406" s="265">
        <f t="shared" si="1994"/>
        <v>69.070000000000007</v>
      </c>
      <c r="BE406" s="265">
        <f t="shared" si="1995"/>
        <v>12.87</v>
      </c>
      <c r="BF406" s="607">
        <f t="shared" si="1996"/>
        <v>1.6185999999999998</v>
      </c>
      <c r="BG406" s="607">
        <f t="shared" si="1997"/>
        <v>0</v>
      </c>
      <c r="BH406" s="607">
        <f t="shared" si="1998"/>
        <v>3.17</v>
      </c>
      <c r="BI406" s="607">
        <f t="shared" si="1999"/>
        <v>0</v>
      </c>
      <c r="BJ406" s="116">
        <f t="shared" si="2000"/>
        <v>43.03</v>
      </c>
      <c r="BK406" s="95"/>
    </row>
    <row r="407" spans="1:63" ht="14.25" x14ac:dyDescent="0.3">
      <c r="A407" s="144" t="s">
        <v>24101</v>
      </c>
      <c r="B407" s="379" t="s">
        <v>23695</v>
      </c>
      <c r="C407" s="453" t="s">
        <v>24162</v>
      </c>
      <c r="D407" s="416">
        <v>0.6</v>
      </c>
      <c r="E407" s="504"/>
      <c r="F407" s="504"/>
      <c r="G407" s="416" t="s">
        <v>23864</v>
      </c>
      <c r="H407" s="142">
        <v>35</v>
      </c>
      <c r="I407" s="143">
        <v>1.408000000000003</v>
      </c>
      <c r="J407" s="143">
        <v>1.408000000000003</v>
      </c>
      <c r="K407" s="452">
        <v>0</v>
      </c>
      <c r="L407" s="382">
        <f t="shared" si="1959"/>
        <v>1.41</v>
      </c>
      <c r="M407" s="383">
        <f t="shared" si="1960"/>
        <v>0.06</v>
      </c>
      <c r="N407" s="383">
        <f t="shared" si="1961"/>
        <v>0.12</v>
      </c>
      <c r="O407" s="382">
        <f t="shared" si="1962"/>
        <v>1.5899999999999999</v>
      </c>
      <c r="P407" s="382">
        <f t="shared" si="1963"/>
        <v>1.3199999999999998</v>
      </c>
      <c r="Q407" s="385">
        <f t="shared" si="1964"/>
        <v>0</v>
      </c>
      <c r="R407" s="385">
        <f t="shared" si="1965"/>
        <v>69.3</v>
      </c>
      <c r="S407" s="385">
        <f t="shared" si="1966"/>
        <v>4.16</v>
      </c>
      <c r="T407" s="385">
        <f t="shared" si="1967"/>
        <v>0</v>
      </c>
      <c r="U407" s="385">
        <f t="shared" si="1968"/>
        <v>0</v>
      </c>
      <c r="V407" s="384">
        <f t="shared" si="1969"/>
        <v>146.30000000000001</v>
      </c>
      <c r="W407" s="726">
        <f t="shared" si="1970"/>
        <v>0</v>
      </c>
      <c r="X407" s="144" t="str">
        <f t="shared" si="1971"/>
        <v>JC29-5</v>
      </c>
      <c r="Y407" s="416">
        <f t="shared" si="1972"/>
        <v>1.2</v>
      </c>
      <c r="Z407" s="603" t="s">
        <v>1</v>
      </c>
      <c r="AA407" s="504">
        <f t="shared" si="1973"/>
        <v>1.2</v>
      </c>
      <c r="AB407" s="591">
        <f t="shared" si="1974"/>
        <v>1.408000000000003</v>
      </c>
      <c r="AC407" s="592">
        <f t="shared" si="1975"/>
        <v>0.06</v>
      </c>
      <c r="AD407" s="592">
        <f t="shared" si="1976"/>
        <v>0.15</v>
      </c>
      <c r="AE407" s="593">
        <f t="shared" si="1977"/>
        <v>1.62</v>
      </c>
      <c r="AF407" s="604">
        <f t="shared" si="1978"/>
        <v>2.2000000000000002</v>
      </c>
      <c r="AG407" s="605">
        <f t="shared" si="1979"/>
        <v>0.68</v>
      </c>
      <c r="AH407" s="595">
        <f t="shared" si="1980"/>
        <v>0</v>
      </c>
      <c r="AI407" s="595">
        <f t="shared" si="1981"/>
        <v>2.2400000000000002</v>
      </c>
      <c r="AJ407" s="595">
        <f t="shared" si="1982"/>
        <v>0.18</v>
      </c>
      <c r="AK407" s="595">
        <f t="shared" si="1983"/>
        <v>0</v>
      </c>
      <c r="AL407" s="595">
        <f t="shared" si="1984"/>
        <v>0</v>
      </c>
      <c r="AM407" s="596">
        <f t="shared" si="1985"/>
        <v>11.53</v>
      </c>
      <c r="AN407" s="732">
        <f t="shared" si="1986"/>
        <v>0</v>
      </c>
      <c r="AO407" s="144" t="s">
        <v>24101</v>
      </c>
      <c r="AP407" s="379" t="s">
        <v>23695</v>
      </c>
      <c r="AQ407" s="453" t="s">
        <v>24162</v>
      </c>
      <c r="AR407" s="416">
        <v>0.6</v>
      </c>
      <c r="AS407" s="504"/>
      <c r="AT407" s="504"/>
      <c r="AU407" s="142">
        <v>35</v>
      </c>
      <c r="AV407" s="416">
        <f t="shared" si="1987"/>
        <v>1.4</v>
      </c>
      <c r="AW407" s="603" t="s">
        <v>1</v>
      </c>
      <c r="AX407" s="504">
        <f t="shared" si="1988"/>
        <v>1.4</v>
      </c>
      <c r="AY407" s="384">
        <f t="shared" si="1989"/>
        <v>33.6</v>
      </c>
      <c r="AZ407" s="384">
        <f t="shared" si="1990"/>
        <v>0.12</v>
      </c>
      <c r="BA407" s="384">
        <f t="shared" si="1991"/>
        <v>1.3199999999999998</v>
      </c>
      <c r="BB407" s="382">
        <f t="shared" si="1992"/>
        <v>10.63</v>
      </c>
      <c r="BC407" s="265">
        <f t="shared" si="1993"/>
        <v>0</v>
      </c>
      <c r="BD407" s="265">
        <f t="shared" si="1994"/>
        <v>75.88</v>
      </c>
      <c r="BE407" s="265">
        <f t="shared" si="1995"/>
        <v>13.68</v>
      </c>
      <c r="BF407" s="607">
        <f t="shared" si="1996"/>
        <v>1.618000000000003</v>
      </c>
      <c r="BG407" s="607">
        <f t="shared" si="1997"/>
        <v>0</v>
      </c>
      <c r="BH407" s="607">
        <f t="shared" si="1998"/>
        <v>3.17</v>
      </c>
      <c r="BI407" s="607">
        <f t="shared" si="1999"/>
        <v>0</v>
      </c>
      <c r="BJ407" s="116">
        <f t="shared" si="2000"/>
        <v>48.4</v>
      </c>
      <c r="BK407" s="95"/>
    </row>
    <row r="408" spans="1:63" ht="14.25" x14ac:dyDescent="0.3">
      <c r="A408" s="144" t="s">
        <v>24162</v>
      </c>
      <c r="B408" s="379" t="s">
        <v>23695</v>
      </c>
      <c r="C408" s="453" t="s">
        <v>24109</v>
      </c>
      <c r="D408" s="416">
        <v>0.6</v>
      </c>
      <c r="E408" s="504"/>
      <c r="F408" s="504"/>
      <c r="G408" s="416" t="s">
        <v>23864</v>
      </c>
      <c r="H408" s="142">
        <v>35</v>
      </c>
      <c r="I408" s="143">
        <v>1.408000000000003</v>
      </c>
      <c r="J408" s="143">
        <v>1.3999999999999986</v>
      </c>
      <c r="K408" s="452">
        <v>0.2</v>
      </c>
      <c r="L408" s="382">
        <f t="shared" si="1959"/>
        <v>1.4</v>
      </c>
      <c r="M408" s="383">
        <f t="shared" si="1960"/>
        <v>0.06</v>
      </c>
      <c r="N408" s="383">
        <f t="shared" si="1961"/>
        <v>0.12</v>
      </c>
      <c r="O408" s="382">
        <f t="shared" si="1962"/>
        <v>1.58</v>
      </c>
      <c r="P408" s="382">
        <f t="shared" si="1963"/>
        <v>1.3199999999999998</v>
      </c>
      <c r="Q408" s="385">
        <f t="shared" si="1964"/>
        <v>0</v>
      </c>
      <c r="R408" s="385">
        <f t="shared" si="1965"/>
        <v>69.3</v>
      </c>
      <c r="S408" s="385">
        <f t="shared" si="1966"/>
        <v>3.7</v>
      </c>
      <c r="T408" s="385">
        <f t="shared" si="1967"/>
        <v>0</v>
      </c>
      <c r="U408" s="385">
        <f t="shared" si="1968"/>
        <v>0</v>
      </c>
      <c r="V408" s="384">
        <f t="shared" si="1969"/>
        <v>145.6</v>
      </c>
      <c r="W408" s="726">
        <f t="shared" si="1970"/>
        <v>0</v>
      </c>
      <c r="X408" s="144" t="str">
        <f t="shared" si="1971"/>
        <v>JC29-6</v>
      </c>
      <c r="Y408" s="416">
        <f t="shared" si="1972"/>
        <v>1.2</v>
      </c>
      <c r="Z408" s="603" t="s">
        <v>1</v>
      </c>
      <c r="AA408" s="504">
        <f t="shared" si="1973"/>
        <v>1.2</v>
      </c>
      <c r="AB408" s="591">
        <f t="shared" si="1974"/>
        <v>1.408000000000003</v>
      </c>
      <c r="AC408" s="592">
        <f t="shared" si="1975"/>
        <v>0.06</v>
      </c>
      <c r="AD408" s="592">
        <f t="shared" si="1976"/>
        <v>0.15</v>
      </c>
      <c r="AE408" s="593">
        <f t="shared" si="1977"/>
        <v>1.62</v>
      </c>
      <c r="AF408" s="604">
        <f t="shared" si="1978"/>
        <v>2.2000000000000002</v>
      </c>
      <c r="AG408" s="605">
        <f t="shared" si="1979"/>
        <v>0.68</v>
      </c>
      <c r="AH408" s="595">
        <f t="shared" si="1980"/>
        <v>0</v>
      </c>
      <c r="AI408" s="595">
        <f t="shared" si="1981"/>
        <v>2.2400000000000002</v>
      </c>
      <c r="AJ408" s="595">
        <f t="shared" si="1982"/>
        <v>0.18</v>
      </c>
      <c r="AK408" s="595">
        <f t="shared" si="1983"/>
        <v>0</v>
      </c>
      <c r="AL408" s="595">
        <f t="shared" si="1984"/>
        <v>0</v>
      </c>
      <c r="AM408" s="596">
        <f t="shared" si="1985"/>
        <v>11.53</v>
      </c>
      <c r="AN408" s="732">
        <f t="shared" si="1986"/>
        <v>0</v>
      </c>
      <c r="AO408" s="144" t="s">
        <v>24162</v>
      </c>
      <c r="AP408" s="379" t="s">
        <v>23695</v>
      </c>
      <c r="AQ408" s="453" t="s">
        <v>24109</v>
      </c>
      <c r="AR408" s="416">
        <v>0.6</v>
      </c>
      <c r="AS408" s="504"/>
      <c r="AT408" s="504"/>
      <c r="AU408" s="142">
        <v>35</v>
      </c>
      <c r="AV408" s="416">
        <f t="shared" si="1987"/>
        <v>1.4</v>
      </c>
      <c r="AW408" s="603" t="s">
        <v>1</v>
      </c>
      <c r="AX408" s="504">
        <f t="shared" si="1988"/>
        <v>1.4</v>
      </c>
      <c r="AY408" s="384">
        <f t="shared" si="1989"/>
        <v>33.6</v>
      </c>
      <c r="AZ408" s="384">
        <f t="shared" si="1990"/>
        <v>0.12</v>
      </c>
      <c r="BA408" s="384">
        <f t="shared" si="1991"/>
        <v>1.3199999999999998</v>
      </c>
      <c r="BB408" s="382">
        <f t="shared" si="1992"/>
        <v>10.63</v>
      </c>
      <c r="BC408" s="265">
        <f t="shared" si="1993"/>
        <v>0</v>
      </c>
      <c r="BD408" s="265">
        <f t="shared" si="1994"/>
        <v>75.42</v>
      </c>
      <c r="BE408" s="265">
        <f t="shared" si="1995"/>
        <v>13.68</v>
      </c>
      <c r="BF408" s="607">
        <f t="shared" si="1996"/>
        <v>1.618000000000003</v>
      </c>
      <c r="BG408" s="607">
        <f t="shared" si="1997"/>
        <v>0</v>
      </c>
      <c r="BH408" s="607">
        <f t="shared" si="1998"/>
        <v>3.17</v>
      </c>
      <c r="BI408" s="607">
        <f t="shared" si="1999"/>
        <v>0</v>
      </c>
      <c r="BJ408" s="116">
        <f t="shared" si="2000"/>
        <v>47.94</v>
      </c>
      <c r="BK408" s="95"/>
    </row>
    <row r="409" spans="1:63" ht="14.25" x14ac:dyDescent="0.3">
      <c r="A409" s="144" t="s">
        <v>24109</v>
      </c>
      <c r="B409" s="379" t="s">
        <v>23695</v>
      </c>
      <c r="C409" s="453" t="s">
        <v>24163</v>
      </c>
      <c r="D409" s="416">
        <v>0.8</v>
      </c>
      <c r="E409" s="504"/>
      <c r="F409" s="504"/>
      <c r="G409" s="416" t="s">
        <v>23864</v>
      </c>
      <c r="H409" s="142">
        <v>35</v>
      </c>
      <c r="I409" s="143">
        <v>1.5999999999999979</v>
      </c>
      <c r="J409" s="143">
        <v>1.6196000000000037</v>
      </c>
      <c r="K409" s="452">
        <v>0</v>
      </c>
      <c r="L409" s="382">
        <f t="shared" si="1959"/>
        <v>1.61</v>
      </c>
      <c r="M409" s="383">
        <f t="shared" si="1960"/>
        <v>0.08</v>
      </c>
      <c r="N409" s="383">
        <f t="shared" si="1961"/>
        <v>0.16</v>
      </c>
      <c r="O409" s="382">
        <f t="shared" si="1962"/>
        <v>1.85</v>
      </c>
      <c r="P409" s="382">
        <f t="shared" si="1963"/>
        <v>1.56</v>
      </c>
      <c r="Q409" s="385">
        <f t="shared" si="1964"/>
        <v>0</v>
      </c>
      <c r="R409" s="385">
        <f t="shared" si="1965"/>
        <v>81.900000000000006</v>
      </c>
      <c r="S409" s="385">
        <f t="shared" si="1966"/>
        <v>19.11</v>
      </c>
      <c r="T409" s="385">
        <f t="shared" si="1967"/>
        <v>0</v>
      </c>
      <c r="U409" s="385">
        <f t="shared" si="1968"/>
        <v>0</v>
      </c>
      <c r="V409" s="384">
        <f t="shared" si="1969"/>
        <v>164.5</v>
      </c>
      <c r="W409" s="726">
        <f t="shared" si="1970"/>
        <v>0</v>
      </c>
      <c r="X409" s="144" t="str">
        <f t="shared" si="1971"/>
        <v>JC29-7</v>
      </c>
      <c r="Y409" s="416">
        <f t="shared" si="1972"/>
        <v>1.3</v>
      </c>
      <c r="Z409" s="603" t="s">
        <v>1</v>
      </c>
      <c r="AA409" s="504">
        <f t="shared" si="1973"/>
        <v>1.3</v>
      </c>
      <c r="AB409" s="591">
        <f t="shared" si="1974"/>
        <v>1.5999999999999979</v>
      </c>
      <c r="AC409" s="592">
        <f t="shared" si="1975"/>
        <v>0.08</v>
      </c>
      <c r="AD409" s="592">
        <f t="shared" si="1976"/>
        <v>0.15</v>
      </c>
      <c r="AE409" s="593">
        <f t="shared" si="1977"/>
        <v>1.83</v>
      </c>
      <c r="AF409" s="604">
        <f t="shared" si="1978"/>
        <v>2.2999999999999998</v>
      </c>
      <c r="AG409" s="605">
        <f t="shared" si="1979"/>
        <v>0.74</v>
      </c>
      <c r="AH409" s="595">
        <f t="shared" si="1980"/>
        <v>0</v>
      </c>
      <c r="AI409" s="595">
        <f t="shared" si="1981"/>
        <v>2.5499999999999998</v>
      </c>
      <c r="AJ409" s="595">
        <f t="shared" si="1982"/>
        <v>0.56000000000000005</v>
      </c>
      <c r="AK409" s="595">
        <f t="shared" si="1983"/>
        <v>0</v>
      </c>
      <c r="AL409" s="595">
        <f t="shared" si="1984"/>
        <v>0</v>
      </c>
      <c r="AM409" s="596">
        <f t="shared" si="1985"/>
        <v>13.79</v>
      </c>
      <c r="AN409" s="732">
        <f t="shared" si="1986"/>
        <v>0</v>
      </c>
      <c r="AO409" s="144" t="s">
        <v>24109</v>
      </c>
      <c r="AP409" s="379" t="s">
        <v>23695</v>
      </c>
      <c r="AQ409" s="453" t="s">
        <v>24163</v>
      </c>
      <c r="AR409" s="416">
        <v>0.8</v>
      </c>
      <c r="AS409" s="504"/>
      <c r="AT409" s="504"/>
      <c r="AU409" s="142">
        <v>35</v>
      </c>
      <c r="AV409" s="416">
        <f t="shared" si="1987"/>
        <v>1.5</v>
      </c>
      <c r="AW409" s="603" t="s">
        <v>1</v>
      </c>
      <c r="AX409" s="504">
        <f t="shared" si="1988"/>
        <v>1.5</v>
      </c>
      <c r="AY409" s="384">
        <f t="shared" si="1989"/>
        <v>33.5</v>
      </c>
      <c r="AZ409" s="384">
        <f t="shared" si="1990"/>
        <v>0.16</v>
      </c>
      <c r="BA409" s="384">
        <f t="shared" si="1991"/>
        <v>1.56</v>
      </c>
      <c r="BB409" s="382">
        <f t="shared" si="1992"/>
        <v>16.16</v>
      </c>
      <c r="BC409" s="265">
        <f t="shared" si="1993"/>
        <v>0</v>
      </c>
      <c r="BD409" s="265">
        <f t="shared" si="1994"/>
        <v>104.12</v>
      </c>
      <c r="BE409" s="265">
        <f t="shared" si="1995"/>
        <v>24.25</v>
      </c>
      <c r="BF409" s="607">
        <f t="shared" si="1996"/>
        <v>1.8299999999999979</v>
      </c>
      <c r="BG409" s="607">
        <f t="shared" si="1997"/>
        <v>0</v>
      </c>
      <c r="BH409" s="607">
        <f t="shared" si="1998"/>
        <v>4.12</v>
      </c>
      <c r="BI409" s="607">
        <f t="shared" si="1999"/>
        <v>0</v>
      </c>
      <c r="BJ409" s="116">
        <f t="shared" si="2000"/>
        <v>59.59</v>
      </c>
      <c r="BK409" s="95"/>
    </row>
    <row r="410" spans="1:63" ht="14.25" x14ac:dyDescent="0.3">
      <c r="A410" s="144" t="s">
        <v>24163</v>
      </c>
      <c r="B410" s="379" t="s">
        <v>23695</v>
      </c>
      <c r="C410" s="453" t="s">
        <v>24112</v>
      </c>
      <c r="D410" s="416">
        <v>0.8</v>
      </c>
      <c r="E410" s="504"/>
      <c r="F410" s="504"/>
      <c r="G410" s="416" t="s">
        <v>23864</v>
      </c>
      <c r="H410" s="142">
        <v>36</v>
      </c>
      <c r="I410" s="143">
        <v>1.6196000000000037</v>
      </c>
      <c r="J410" s="143">
        <v>1.600000000000005</v>
      </c>
      <c r="K410" s="452">
        <v>0</v>
      </c>
      <c r="L410" s="382">
        <f t="shared" si="1959"/>
        <v>1.61</v>
      </c>
      <c r="M410" s="383">
        <f t="shared" si="1960"/>
        <v>0.08</v>
      </c>
      <c r="N410" s="383">
        <f t="shared" si="1961"/>
        <v>0.16</v>
      </c>
      <c r="O410" s="382">
        <f t="shared" si="1962"/>
        <v>1.85</v>
      </c>
      <c r="P410" s="382">
        <f t="shared" si="1963"/>
        <v>1.56</v>
      </c>
      <c r="Q410" s="385">
        <f t="shared" si="1964"/>
        <v>0</v>
      </c>
      <c r="R410" s="385">
        <f t="shared" si="1965"/>
        <v>84.24</v>
      </c>
      <c r="S410" s="385">
        <f t="shared" si="1966"/>
        <v>19.66</v>
      </c>
      <c r="T410" s="385">
        <f t="shared" si="1967"/>
        <v>0</v>
      </c>
      <c r="U410" s="385">
        <f t="shared" si="1968"/>
        <v>0</v>
      </c>
      <c r="V410" s="384">
        <f t="shared" si="1969"/>
        <v>169.2</v>
      </c>
      <c r="W410" s="726">
        <f t="shared" si="1970"/>
        <v>0</v>
      </c>
      <c r="X410" s="144" t="str">
        <f t="shared" si="1971"/>
        <v>JC29-8</v>
      </c>
      <c r="Y410" s="416">
        <f t="shared" si="1972"/>
        <v>1.3</v>
      </c>
      <c r="Z410" s="603" t="s">
        <v>1</v>
      </c>
      <c r="AA410" s="504">
        <f t="shared" si="1973"/>
        <v>1.3</v>
      </c>
      <c r="AB410" s="591">
        <f t="shared" si="1974"/>
        <v>1.6196000000000037</v>
      </c>
      <c r="AC410" s="592">
        <f t="shared" si="1975"/>
        <v>0.08</v>
      </c>
      <c r="AD410" s="592">
        <f t="shared" si="1976"/>
        <v>0.15</v>
      </c>
      <c r="AE410" s="593">
        <f t="shared" si="1977"/>
        <v>1.85</v>
      </c>
      <c r="AF410" s="604">
        <f t="shared" si="1978"/>
        <v>2.2999999999999998</v>
      </c>
      <c r="AG410" s="605">
        <f t="shared" si="1979"/>
        <v>0.74</v>
      </c>
      <c r="AH410" s="595">
        <f t="shared" si="1980"/>
        <v>0</v>
      </c>
      <c r="AI410" s="595">
        <f t="shared" si="1981"/>
        <v>2.5499999999999998</v>
      </c>
      <c r="AJ410" s="595">
        <f t="shared" si="1982"/>
        <v>0.6</v>
      </c>
      <c r="AK410" s="595">
        <f t="shared" si="1983"/>
        <v>0</v>
      </c>
      <c r="AL410" s="595">
        <f t="shared" si="1984"/>
        <v>0</v>
      </c>
      <c r="AM410" s="596">
        <f t="shared" si="1985"/>
        <v>13.91</v>
      </c>
      <c r="AN410" s="732">
        <f t="shared" si="1986"/>
        <v>0</v>
      </c>
      <c r="AO410" s="144" t="s">
        <v>24163</v>
      </c>
      <c r="AP410" s="379" t="s">
        <v>23695</v>
      </c>
      <c r="AQ410" s="453" t="s">
        <v>24112</v>
      </c>
      <c r="AR410" s="416">
        <v>0.8</v>
      </c>
      <c r="AS410" s="504"/>
      <c r="AT410" s="504"/>
      <c r="AU410" s="142">
        <v>36</v>
      </c>
      <c r="AV410" s="416">
        <f t="shared" si="1987"/>
        <v>1.5</v>
      </c>
      <c r="AW410" s="603" t="s">
        <v>1</v>
      </c>
      <c r="AX410" s="504">
        <f t="shared" si="1988"/>
        <v>1.5</v>
      </c>
      <c r="AY410" s="384">
        <f t="shared" si="1989"/>
        <v>34.5</v>
      </c>
      <c r="AZ410" s="384">
        <f t="shared" si="1990"/>
        <v>0.16</v>
      </c>
      <c r="BA410" s="384">
        <f t="shared" si="1991"/>
        <v>1.56</v>
      </c>
      <c r="BB410" s="382">
        <f t="shared" si="1992"/>
        <v>16.649999999999999</v>
      </c>
      <c r="BC410" s="265">
        <f t="shared" si="1993"/>
        <v>0</v>
      </c>
      <c r="BD410" s="265">
        <f t="shared" si="1994"/>
        <v>107.04999999999998</v>
      </c>
      <c r="BE410" s="265">
        <f t="shared" si="1995"/>
        <v>24.97</v>
      </c>
      <c r="BF410" s="607">
        <f t="shared" si="1996"/>
        <v>1.8496000000000037</v>
      </c>
      <c r="BG410" s="607">
        <f t="shared" si="1997"/>
        <v>0</v>
      </c>
      <c r="BH410" s="607">
        <f t="shared" si="1998"/>
        <v>4.16</v>
      </c>
      <c r="BI410" s="607">
        <f t="shared" si="1999"/>
        <v>0</v>
      </c>
      <c r="BJ410" s="116">
        <f t="shared" si="2000"/>
        <v>61.27</v>
      </c>
      <c r="BK410" s="95"/>
    </row>
    <row r="411" spans="1:63" ht="14.25" x14ac:dyDescent="0.3">
      <c r="A411" s="144" t="s">
        <v>24112</v>
      </c>
      <c r="B411" s="379" t="s">
        <v>23695</v>
      </c>
      <c r="C411" s="453" t="s">
        <v>24164</v>
      </c>
      <c r="D411" s="416">
        <v>0.8</v>
      </c>
      <c r="E411" s="504"/>
      <c r="F411" s="504"/>
      <c r="G411" s="416" t="s">
        <v>23864</v>
      </c>
      <c r="H411" s="142">
        <v>35</v>
      </c>
      <c r="I411" s="143">
        <v>1.600000000000005</v>
      </c>
      <c r="J411" s="143">
        <v>1.600000000000005</v>
      </c>
      <c r="K411" s="452">
        <v>0</v>
      </c>
      <c r="L411" s="382">
        <f t="shared" si="1959"/>
        <v>1.6</v>
      </c>
      <c r="M411" s="383">
        <f t="shared" si="1960"/>
        <v>0.08</v>
      </c>
      <c r="N411" s="383">
        <f t="shared" si="1961"/>
        <v>0.16</v>
      </c>
      <c r="O411" s="382">
        <f t="shared" si="1962"/>
        <v>1.84</v>
      </c>
      <c r="P411" s="382">
        <f t="shared" si="1963"/>
        <v>1.56</v>
      </c>
      <c r="Q411" s="385">
        <f t="shared" si="1964"/>
        <v>0</v>
      </c>
      <c r="R411" s="385">
        <f t="shared" si="1965"/>
        <v>81.900000000000006</v>
      </c>
      <c r="S411" s="385">
        <f t="shared" si="1966"/>
        <v>18.559999999999999</v>
      </c>
      <c r="T411" s="385">
        <f t="shared" si="1967"/>
        <v>0</v>
      </c>
      <c r="U411" s="385">
        <f t="shared" si="1968"/>
        <v>0</v>
      </c>
      <c r="V411" s="384">
        <f t="shared" si="1969"/>
        <v>163.80000000000001</v>
      </c>
      <c r="W411" s="726">
        <f t="shared" si="1970"/>
        <v>0</v>
      </c>
      <c r="X411" s="144" t="str">
        <f t="shared" si="1971"/>
        <v>JC29-9</v>
      </c>
      <c r="Y411" s="416">
        <f t="shared" si="1972"/>
        <v>1.3</v>
      </c>
      <c r="Z411" s="603" t="s">
        <v>1</v>
      </c>
      <c r="AA411" s="504">
        <f t="shared" si="1973"/>
        <v>1.3</v>
      </c>
      <c r="AB411" s="591">
        <f t="shared" si="1974"/>
        <v>1.600000000000005</v>
      </c>
      <c r="AC411" s="592">
        <f t="shared" si="1975"/>
        <v>0.08</v>
      </c>
      <c r="AD411" s="592">
        <f t="shared" si="1976"/>
        <v>0.15</v>
      </c>
      <c r="AE411" s="593">
        <f t="shared" si="1977"/>
        <v>1.83</v>
      </c>
      <c r="AF411" s="604">
        <f t="shared" si="1978"/>
        <v>2.2999999999999998</v>
      </c>
      <c r="AG411" s="605">
        <f t="shared" si="1979"/>
        <v>0.74</v>
      </c>
      <c r="AH411" s="595">
        <f t="shared" si="1980"/>
        <v>0</v>
      </c>
      <c r="AI411" s="595">
        <f t="shared" si="1981"/>
        <v>2.5499999999999998</v>
      </c>
      <c r="AJ411" s="595">
        <f t="shared" si="1982"/>
        <v>0.56000000000000005</v>
      </c>
      <c r="AK411" s="595">
        <f t="shared" si="1983"/>
        <v>0</v>
      </c>
      <c r="AL411" s="595">
        <f t="shared" si="1984"/>
        <v>0</v>
      </c>
      <c r="AM411" s="596">
        <f t="shared" si="1985"/>
        <v>13.79</v>
      </c>
      <c r="AN411" s="732">
        <f t="shared" si="1986"/>
        <v>0</v>
      </c>
      <c r="AO411" s="144" t="s">
        <v>24112</v>
      </c>
      <c r="AP411" s="379" t="s">
        <v>23695</v>
      </c>
      <c r="AQ411" s="453" t="s">
        <v>24164</v>
      </c>
      <c r="AR411" s="416">
        <v>0.8</v>
      </c>
      <c r="AS411" s="504"/>
      <c r="AT411" s="504"/>
      <c r="AU411" s="142">
        <v>35</v>
      </c>
      <c r="AV411" s="416">
        <f t="shared" si="1987"/>
        <v>1.5</v>
      </c>
      <c r="AW411" s="603" t="s">
        <v>1</v>
      </c>
      <c r="AX411" s="504">
        <f t="shared" si="1988"/>
        <v>1.5</v>
      </c>
      <c r="AY411" s="384">
        <f t="shared" si="1989"/>
        <v>33.5</v>
      </c>
      <c r="AZ411" s="384">
        <f t="shared" si="1990"/>
        <v>0.16</v>
      </c>
      <c r="BA411" s="384">
        <f t="shared" si="1991"/>
        <v>1.56</v>
      </c>
      <c r="BB411" s="382">
        <f t="shared" si="1992"/>
        <v>16.16</v>
      </c>
      <c r="BC411" s="265">
        <f t="shared" si="1993"/>
        <v>0</v>
      </c>
      <c r="BD411" s="265">
        <f t="shared" si="1994"/>
        <v>103.57000000000001</v>
      </c>
      <c r="BE411" s="265">
        <f t="shared" si="1995"/>
        <v>24.25</v>
      </c>
      <c r="BF411" s="607">
        <f t="shared" si="1996"/>
        <v>1.830000000000005</v>
      </c>
      <c r="BG411" s="607">
        <f t="shared" si="1997"/>
        <v>0</v>
      </c>
      <c r="BH411" s="607">
        <f t="shared" si="1998"/>
        <v>4.12</v>
      </c>
      <c r="BI411" s="607">
        <f t="shared" si="1999"/>
        <v>0</v>
      </c>
      <c r="BJ411" s="116">
        <f t="shared" si="2000"/>
        <v>59.04</v>
      </c>
      <c r="BK411" s="95"/>
    </row>
    <row r="412" spans="1:63" ht="14.25" x14ac:dyDescent="0.3">
      <c r="A412" s="144" t="s">
        <v>24164</v>
      </c>
      <c r="B412" s="379" t="s">
        <v>23695</v>
      </c>
      <c r="C412" s="453" t="s">
        <v>24117</v>
      </c>
      <c r="D412" s="416">
        <v>0.8</v>
      </c>
      <c r="E412" s="504"/>
      <c r="F412" s="504"/>
      <c r="G412" s="416" t="s">
        <v>23864</v>
      </c>
      <c r="H412" s="142">
        <v>35</v>
      </c>
      <c r="I412" s="143">
        <v>1.600000000000005</v>
      </c>
      <c r="J412" s="143">
        <v>1.6000000000000014</v>
      </c>
      <c r="K412" s="452">
        <v>0.104</v>
      </c>
      <c r="L412" s="382">
        <f t="shared" si="1959"/>
        <v>1.6</v>
      </c>
      <c r="M412" s="383">
        <f t="shared" si="1960"/>
        <v>0.08</v>
      </c>
      <c r="N412" s="383">
        <f t="shared" si="1961"/>
        <v>0.16</v>
      </c>
      <c r="O412" s="382">
        <f t="shared" si="1962"/>
        <v>1.84</v>
      </c>
      <c r="P412" s="382">
        <f t="shared" si="1963"/>
        <v>1.56</v>
      </c>
      <c r="Q412" s="385">
        <f t="shared" si="1964"/>
        <v>0</v>
      </c>
      <c r="R412" s="385">
        <f t="shared" si="1965"/>
        <v>81.900000000000006</v>
      </c>
      <c r="S412" s="385">
        <f t="shared" si="1966"/>
        <v>18.559999999999999</v>
      </c>
      <c r="T412" s="385">
        <f t="shared" si="1967"/>
        <v>0</v>
      </c>
      <c r="U412" s="385">
        <f t="shared" si="1968"/>
        <v>0</v>
      </c>
      <c r="V412" s="384">
        <f t="shared" si="1969"/>
        <v>163.80000000000001</v>
      </c>
      <c r="W412" s="726">
        <f t="shared" si="1970"/>
        <v>0</v>
      </c>
      <c r="X412" s="144" t="str">
        <f t="shared" si="1971"/>
        <v>JC29-10</v>
      </c>
      <c r="Y412" s="416">
        <f t="shared" si="1972"/>
        <v>1.3</v>
      </c>
      <c r="Z412" s="603" t="s">
        <v>1</v>
      </c>
      <c r="AA412" s="504">
        <f t="shared" si="1973"/>
        <v>1.3</v>
      </c>
      <c r="AB412" s="591">
        <f t="shared" si="1974"/>
        <v>1.600000000000005</v>
      </c>
      <c r="AC412" s="592">
        <f t="shared" si="1975"/>
        <v>0.08</v>
      </c>
      <c r="AD412" s="592">
        <f t="shared" si="1976"/>
        <v>0.15</v>
      </c>
      <c r="AE412" s="593">
        <f t="shared" si="1977"/>
        <v>1.83</v>
      </c>
      <c r="AF412" s="604">
        <f t="shared" si="1978"/>
        <v>2.2999999999999998</v>
      </c>
      <c r="AG412" s="605">
        <f t="shared" si="1979"/>
        <v>0.74</v>
      </c>
      <c r="AH412" s="595">
        <f t="shared" si="1980"/>
        <v>0</v>
      </c>
      <c r="AI412" s="595">
        <f t="shared" si="1981"/>
        <v>2.5499999999999998</v>
      </c>
      <c r="AJ412" s="595">
        <f t="shared" si="1982"/>
        <v>0.56000000000000005</v>
      </c>
      <c r="AK412" s="595">
        <f t="shared" si="1983"/>
        <v>0</v>
      </c>
      <c r="AL412" s="595">
        <f t="shared" si="1984"/>
        <v>0</v>
      </c>
      <c r="AM412" s="596">
        <f t="shared" si="1985"/>
        <v>13.79</v>
      </c>
      <c r="AN412" s="732">
        <f t="shared" si="1986"/>
        <v>0</v>
      </c>
      <c r="AO412" s="144" t="s">
        <v>24164</v>
      </c>
      <c r="AP412" s="379" t="s">
        <v>23695</v>
      </c>
      <c r="AQ412" s="453" t="s">
        <v>24117</v>
      </c>
      <c r="AR412" s="416">
        <v>0.8</v>
      </c>
      <c r="AS412" s="504"/>
      <c r="AT412" s="504"/>
      <c r="AU412" s="142">
        <v>35</v>
      </c>
      <c r="AV412" s="416">
        <f t="shared" si="1987"/>
        <v>1.5</v>
      </c>
      <c r="AW412" s="603" t="s">
        <v>1</v>
      </c>
      <c r="AX412" s="504">
        <f t="shared" si="1988"/>
        <v>1.5</v>
      </c>
      <c r="AY412" s="384">
        <f t="shared" si="1989"/>
        <v>33.5</v>
      </c>
      <c r="AZ412" s="384">
        <f t="shared" si="1990"/>
        <v>0.16</v>
      </c>
      <c r="BA412" s="384">
        <f t="shared" si="1991"/>
        <v>1.56</v>
      </c>
      <c r="BB412" s="382">
        <f t="shared" si="1992"/>
        <v>16.16</v>
      </c>
      <c r="BC412" s="265">
        <f t="shared" si="1993"/>
        <v>0</v>
      </c>
      <c r="BD412" s="265">
        <f t="shared" si="1994"/>
        <v>103.57000000000001</v>
      </c>
      <c r="BE412" s="265">
        <f t="shared" si="1995"/>
        <v>24.25</v>
      </c>
      <c r="BF412" s="607">
        <f t="shared" si="1996"/>
        <v>1.830000000000005</v>
      </c>
      <c r="BG412" s="607">
        <f t="shared" si="1997"/>
        <v>0</v>
      </c>
      <c r="BH412" s="607">
        <f t="shared" si="1998"/>
        <v>4.12</v>
      </c>
      <c r="BI412" s="607">
        <f t="shared" si="1999"/>
        <v>0</v>
      </c>
      <c r="BJ412" s="116">
        <f t="shared" si="2000"/>
        <v>59.04</v>
      </c>
      <c r="BK412" s="95"/>
    </row>
    <row r="413" spans="1:63" ht="14.25" x14ac:dyDescent="0.3">
      <c r="A413" s="144" t="s">
        <v>24117</v>
      </c>
      <c r="B413" s="379" t="s">
        <v>23695</v>
      </c>
      <c r="C413" s="453" t="s">
        <v>24165</v>
      </c>
      <c r="D413" s="416">
        <v>0.8</v>
      </c>
      <c r="E413" s="504"/>
      <c r="F413" s="504"/>
      <c r="G413" s="416" t="s">
        <v>23864</v>
      </c>
      <c r="H413" s="142">
        <v>35</v>
      </c>
      <c r="I413" s="143">
        <v>1.7040000000000006</v>
      </c>
      <c r="J413" s="143">
        <v>1.6751000000000005</v>
      </c>
      <c r="K413" s="452">
        <v>0</v>
      </c>
      <c r="L413" s="382">
        <f t="shared" si="1959"/>
        <v>1.69</v>
      </c>
      <c r="M413" s="383">
        <f t="shared" si="1960"/>
        <v>0.08</v>
      </c>
      <c r="N413" s="383">
        <f t="shared" si="1961"/>
        <v>0.16</v>
      </c>
      <c r="O413" s="382">
        <f t="shared" si="1962"/>
        <v>1.93</v>
      </c>
      <c r="P413" s="382">
        <f t="shared" si="1963"/>
        <v>1.56</v>
      </c>
      <c r="Q413" s="385">
        <f t="shared" si="1964"/>
        <v>0</v>
      </c>
      <c r="R413" s="385">
        <f t="shared" si="1965"/>
        <v>81.900000000000006</v>
      </c>
      <c r="S413" s="385">
        <f t="shared" si="1966"/>
        <v>23.48</v>
      </c>
      <c r="T413" s="385">
        <f t="shared" si="1967"/>
        <v>0</v>
      </c>
      <c r="U413" s="385">
        <f t="shared" si="1968"/>
        <v>0</v>
      </c>
      <c r="V413" s="384">
        <f t="shared" si="1969"/>
        <v>170.1</v>
      </c>
      <c r="W413" s="726">
        <f t="shared" si="1970"/>
        <v>0</v>
      </c>
      <c r="X413" s="144" t="str">
        <f t="shared" si="1971"/>
        <v>JC29-11</v>
      </c>
      <c r="Y413" s="416">
        <f t="shared" si="1972"/>
        <v>1.3</v>
      </c>
      <c r="Z413" s="603" t="s">
        <v>1</v>
      </c>
      <c r="AA413" s="504">
        <f t="shared" si="1973"/>
        <v>1.3</v>
      </c>
      <c r="AB413" s="591">
        <f t="shared" si="1974"/>
        <v>1.7040000000000006</v>
      </c>
      <c r="AC413" s="592">
        <f t="shared" si="1975"/>
        <v>0.08</v>
      </c>
      <c r="AD413" s="592">
        <f t="shared" si="1976"/>
        <v>0.15</v>
      </c>
      <c r="AE413" s="593">
        <f t="shared" si="1977"/>
        <v>1.93</v>
      </c>
      <c r="AF413" s="604">
        <f t="shared" si="1978"/>
        <v>2.2999999999999998</v>
      </c>
      <c r="AG413" s="605">
        <f t="shared" si="1979"/>
        <v>0.74</v>
      </c>
      <c r="AH413" s="595">
        <f t="shared" si="1980"/>
        <v>0</v>
      </c>
      <c r="AI413" s="595">
        <f t="shared" si="1981"/>
        <v>2.5499999999999998</v>
      </c>
      <c r="AJ413" s="595">
        <f t="shared" si="1982"/>
        <v>0.73</v>
      </c>
      <c r="AK413" s="595">
        <f t="shared" si="1983"/>
        <v>0</v>
      </c>
      <c r="AL413" s="595">
        <f t="shared" si="1984"/>
        <v>0</v>
      </c>
      <c r="AM413" s="596">
        <f t="shared" si="1985"/>
        <v>14.39</v>
      </c>
      <c r="AN413" s="732">
        <f t="shared" si="1986"/>
        <v>0</v>
      </c>
      <c r="AO413" s="144" t="s">
        <v>24117</v>
      </c>
      <c r="AP413" s="379" t="s">
        <v>23695</v>
      </c>
      <c r="AQ413" s="453" t="s">
        <v>24165</v>
      </c>
      <c r="AR413" s="416">
        <v>0.8</v>
      </c>
      <c r="AS413" s="504"/>
      <c r="AT413" s="504"/>
      <c r="AU413" s="142">
        <v>35</v>
      </c>
      <c r="AV413" s="416">
        <f t="shared" si="1987"/>
        <v>1.5</v>
      </c>
      <c r="AW413" s="603" t="s">
        <v>1</v>
      </c>
      <c r="AX413" s="504">
        <f t="shared" si="1988"/>
        <v>1.5</v>
      </c>
      <c r="AY413" s="384">
        <f t="shared" si="1989"/>
        <v>33.5</v>
      </c>
      <c r="AZ413" s="384">
        <f t="shared" si="1990"/>
        <v>0.16</v>
      </c>
      <c r="BA413" s="384">
        <f t="shared" si="1991"/>
        <v>1.56</v>
      </c>
      <c r="BB413" s="382">
        <f t="shared" si="1992"/>
        <v>16.16</v>
      </c>
      <c r="BC413" s="265">
        <f t="shared" si="1993"/>
        <v>0</v>
      </c>
      <c r="BD413" s="265">
        <f t="shared" si="1994"/>
        <v>108.66000000000001</v>
      </c>
      <c r="BE413" s="265">
        <f t="shared" si="1995"/>
        <v>24.25</v>
      </c>
      <c r="BF413" s="607">
        <f t="shared" si="1996"/>
        <v>1.9340000000000006</v>
      </c>
      <c r="BG413" s="607">
        <f t="shared" si="1997"/>
        <v>0</v>
      </c>
      <c r="BH413" s="607">
        <f t="shared" si="1998"/>
        <v>4.3499999999999996</v>
      </c>
      <c r="BI413" s="607">
        <f t="shared" si="1999"/>
        <v>0</v>
      </c>
      <c r="BJ413" s="116">
        <f t="shared" si="2000"/>
        <v>63.9</v>
      </c>
      <c r="BK413" s="95"/>
    </row>
    <row r="414" spans="1:63" ht="14.25" x14ac:dyDescent="0.3">
      <c r="A414" s="144" t="s">
        <v>24165</v>
      </c>
      <c r="B414" s="379" t="s">
        <v>23695</v>
      </c>
      <c r="C414" s="453" t="s">
        <v>24124</v>
      </c>
      <c r="D414" s="416">
        <v>0.8</v>
      </c>
      <c r="E414" s="504"/>
      <c r="F414" s="504"/>
      <c r="G414" s="416" t="s">
        <v>23864</v>
      </c>
      <c r="H414" s="142">
        <v>35</v>
      </c>
      <c r="I414" s="143">
        <v>1.6751000000000005</v>
      </c>
      <c r="J414" s="143">
        <v>1.6621000000000024</v>
      </c>
      <c r="K414" s="452">
        <v>0.2</v>
      </c>
      <c r="L414" s="382">
        <f t="shared" si="1959"/>
        <v>1.67</v>
      </c>
      <c r="M414" s="383">
        <f t="shared" si="1960"/>
        <v>0.08</v>
      </c>
      <c r="N414" s="383">
        <f t="shared" si="1961"/>
        <v>0.16</v>
      </c>
      <c r="O414" s="382">
        <f t="shared" si="1962"/>
        <v>1.91</v>
      </c>
      <c r="P414" s="382">
        <f t="shared" si="1963"/>
        <v>1.56</v>
      </c>
      <c r="Q414" s="385">
        <f t="shared" si="1964"/>
        <v>0</v>
      </c>
      <c r="R414" s="385">
        <f t="shared" si="1965"/>
        <v>81.900000000000006</v>
      </c>
      <c r="S414" s="385">
        <f t="shared" si="1966"/>
        <v>22.39</v>
      </c>
      <c r="T414" s="385">
        <f t="shared" si="1967"/>
        <v>0</v>
      </c>
      <c r="U414" s="385">
        <f t="shared" si="1968"/>
        <v>0</v>
      </c>
      <c r="V414" s="384">
        <f t="shared" si="1969"/>
        <v>168.7</v>
      </c>
      <c r="W414" s="726">
        <f t="shared" si="1970"/>
        <v>0</v>
      </c>
      <c r="X414" s="144" t="str">
        <f t="shared" si="1971"/>
        <v>JC29-12</v>
      </c>
      <c r="Y414" s="416">
        <f t="shared" si="1972"/>
        <v>1.3</v>
      </c>
      <c r="Z414" s="603" t="s">
        <v>1</v>
      </c>
      <c r="AA414" s="504">
        <f t="shared" si="1973"/>
        <v>1.3</v>
      </c>
      <c r="AB414" s="591">
        <f t="shared" si="1974"/>
        <v>1.6751000000000005</v>
      </c>
      <c r="AC414" s="592">
        <f t="shared" si="1975"/>
        <v>0.08</v>
      </c>
      <c r="AD414" s="592">
        <f t="shared" si="1976"/>
        <v>0.15</v>
      </c>
      <c r="AE414" s="593">
        <f t="shared" si="1977"/>
        <v>1.91</v>
      </c>
      <c r="AF414" s="604">
        <f t="shared" si="1978"/>
        <v>2.2999999999999998</v>
      </c>
      <c r="AG414" s="605">
        <f t="shared" si="1979"/>
        <v>0.74</v>
      </c>
      <c r="AH414" s="595">
        <f t="shared" si="1980"/>
        <v>0</v>
      </c>
      <c r="AI414" s="595">
        <f t="shared" si="1981"/>
        <v>2.5499999999999998</v>
      </c>
      <c r="AJ414" s="595">
        <f t="shared" si="1982"/>
        <v>0.7</v>
      </c>
      <c r="AK414" s="595">
        <f t="shared" si="1983"/>
        <v>0</v>
      </c>
      <c r="AL414" s="595">
        <f t="shared" si="1984"/>
        <v>0</v>
      </c>
      <c r="AM414" s="596">
        <f t="shared" si="1985"/>
        <v>14.27</v>
      </c>
      <c r="AN414" s="732">
        <f t="shared" si="1986"/>
        <v>0</v>
      </c>
      <c r="AO414" s="144" t="s">
        <v>24165</v>
      </c>
      <c r="AP414" s="379" t="s">
        <v>23695</v>
      </c>
      <c r="AQ414" s="453" t="s">
        <v>24124</v>
      </c>
      <c r="AR414" s="416">
        <v>0.8</v>
      </c>
      <c r="AS414" s="504"/>
      <c r="AT414" s="504"/>
      <c r="AU414" s="142">
        <v>35</v>
      </c>
      <c r="AV414" s="416">
        <f t="shared" si="1987"/>
        <v>1.5</v>
      </c>
      <c r="AW414" s="603" t="s">
        <v>1</v>
      </c>
      <c r="AX414" s="504">
        <f t="shared" si="1988"/>
        <v>1.5</v>
      </c>
      <c r="AY414" s="384">
        <f t="shared" si="1989"/>
        <v>33.5</v>
      </c>
      <c r="AZ414" s="384">
        <f t="shared" si="1990"/>
        <v>0.16</v>
      </c>
      <c r="BA414" s="384">
        <f t="shared" si="1991"/>
        <v>1.56</v>
      </c>
      <c r="BB414" s="382">
        <f t="shared" si="1992"/>
        <v>16.16</v>
      </c>
      <c r="BC414" s="265">
        <f t="shared" si="1993"/>
        <v>0</v>
      </c>
      <c r="BD414" s="265">
        <f t="shared" si="1994"/>
        <v>107.54</v>
      </c>
      <c r="BE414" s="265">
        <f t="shared" si="1995"/>
        <v>24.25</v>
      </c>
      <c r="BF414" s="607">
        <f t="shared" si="1996"/>
        <v>1.9051000000000005</v>
      </c>
      <c r="BG414" s="607">
        <f t="shared" si="1997"/>
        <v>0</v>
      </c>
      <c r="BH414" s="607">
        <f t="shared" si="1998"/>
        <v>4.29</v>
      </c>
      <c r="BI414" s="607">
        <f t="shared" si="1999"/>
        <v>0</v>
      </c>
      <c r="BJ414" s="116">
        <f t="shared" si="2000"/>
        <v>62.84</v>
      </c>
      <c r="BK414" s="95"/>
    </row>
    <row r="415" spans="1:63" ht="14.25" x14ac:dyDescent="0.3">
      <c r="A415" s="144" t="s">
        <v>24124</v>
      </c>
      <c r="B415" s="379" t="s">
        <v>23695</v>
      </c>
      <c r="C415" s="453" t="s">
        <v>24166</v>
      </c>
      <c r="D415" s="416">
        <v>1</v>
      </c>
      <c r="E415" s="504"/>
      <c r="F415" s="504"/>
      <c r="G415" s="416" t="s">
        <v>23865</v>
      </c>
      <c r="H415" s="142">
        <v>35</v>
      </c>
      <c r="I415" s="143">
        <v>1.8621000000000034</v>
      </c>
      <c r="J415" s="143">
        <v>1.7894000000000041</v>
      </c>
      <c r="K415" s="452">
        <v>0</v>
      </c>
      <c r="L415" s="382">
        <f t="shared" si="1959"/>
        <v>1.83</v>
      </c>
      <c r="M415" s="383">
        <f t="shared" si="1960"/>
        <v>0.1</v>
      </c>
      <c r="N415" s="383">
        <f t="shared" si="1961"/>
        <v>0.2</v>
      </c>
      <c r="O415" s="382">
        <f t="shared" si="1962"/>
        <v>2.1300000000000003</v>
      </c>
      <c r="P415" s="382">
        <f t="shared" si="1963"/>
        <v>1.9</v>
      </c>
      <c r="Q415" s="385">
        <f t="shared" si="1964"/>
        <v>0</v>
      </c>
      <c r="R415" s="385">
        <f t="shared" si="1965"/>
        <v>99.75</v>
      </c>
      <c r="S415" s="385">
        <f t="shared" si="1966"/>
        <v>41.9</v>
      </c>
      <c r="T415" s="385">
        <f t="shared" si="1967"/>
        <v>0</v>
      </c>
      <c r="U415" s="385">
        <f t="shared" si="1968"/>
        <v>0</v>
      </c>
      <c r="V415" s="384">
        <f t="shared" si="1969"/>
        <v>184.1</v>
      </c>
      <c r="W415" s="726">
        <f t="shared" si="1970"/>
        <v>0</v>
      </c>
      <c r="X415" s="144" t="str">
        <f t="shared" si="1971"/>
        <v>JC29-13</v>
      </c>
      <c r="Y415" s="416">
        <f t="shared" si="1972"/>
        <v>1.5</v>
      </c>
      <c r="Z415" s="603" t="s">
        <v>1</v>
      </c>
      <c r="AA415" s="504">
        <f t="shared" si="1973"/>
        <v>1.5</v>
      </c>
      <c r="AB415" s="591">
        <f t="shared" si="1974"/>
        <v>1.8621000000000034</v>
      </c>
      <c r="AC415" s="592">
        <f t="shared" si="1975"/>
        <v>0.1</v>
      </c>
      <c r="AD415" s="592">
        <f t="shared" si="1976"/>
        <v>0.15</v>
      </c>
      <c r="AE415" s="593">
        <f t="shared" si="1977"/>
        <v>2.11</v>
      </c>
      <c r="AF415" s="604">
        <f t="shared" si="1978"/>
        <v>2.5</v>
      </c>
      <c r="AG415" s="605">
        <f t="shared" si="1979"/>
        <v>0.7</v>
      </c>
      <c r="AH415" s="595">
        <f t="shared" si="1980"/>
        <v>0</v>
      </c>
      <c r="AI415" s="595">
        <f t="shared" si="1981"/>
        <v>2.63</v>
      </c>
      <c r="AJ415" s="595">
        <f t="shared" si="1982"/>
        <v>1.07</v>
      </c>
      <c r="AK415" s="595">
        <f t="shared" si="1983"/>
        <v>0</v>
      </c>
      <c r="AL415" s="595">
        <f t="shared" si="1984"/>
        <v>0</v>
      </c>
      <c r="AM415" s="596">
        <f t="shared" si="1985"/>
        <v>14.62</v>
      </c>
      <c r="AN415" s="732">
        <f t="shared" si="1986"/>
        <v>0</v>
      </c>
      <c r="AO415" s="144" t="s">
        <v>24124</v>
      </c>
      <c r="AP415" s="379" t="s">
        <v>23695</v>
      </c>
      <c r="AQ415" s="453" t="s">
        <v>24166</v>
      </c>
      <c r="AR415" s="416">
        <v>1</v>
      </c>
      <c r="AS415" s="504"/>
      <c r="AT415" s="504"/>
      <c r="AU415" s="142">
        <v>35</v>
      </c>
      <c r="AV415" s="416">
        <f t="shared" si="1987"/>
        <v>1.7</v>
      </c>
      <c r="AW415" s="603" t="s">
        <v>1</v>
      </c>
      <c r="AX415" s="504">
        <f t="shared" si="1988"/>
        <v>1.7</v>
      </c>
      <c r="AY415" s="384">
        <f t="shared" si="1989"/>
        <v>33.299999999999997</v>
      </c>
      <c r="AZ415" s="384">
        <f t="shared" si="1990"/>
        <v>0.2</v>
      </c>
      <c r="BA415" s="384">
        <f t="shared" si="1991"/>
        <v>1.9</v>
      </c>
      <c r="BB415" s="382">
        <f t="shared" si="1992"/>
        <v>24.27</v>
      </c>
      <c r="BC415" s="265">
        <f t="shared" si="1993"/>
        <v>0</v>
      </c>
      <c r="BD415" s="265">
        <f t="shared" si="1994"/>
        <v>145.35</v>
      </c>
      <c r="BE415" s="265">
        <f t="shared" si="1995"/>
        <v>37.659999999999997</v>
      </c>
      <c r="BF415" s="607">
        <f t="shared" si="1996"/>
        <v>2.1121000000000034</v>
      </c>
      <c r="BG415" s="607">
        <f t="shared" si="1997"/>
        <v>0</v>
      </c>
      <c r="BH415" s="607">
        <f t="shared" si="1998"/>
        <v>6.1</v>
      </c>
      <c r="BI415" s="607">
        <f t="shared" si="1999"/>
        <v>0</v>
      </c>
      <c r="BJ415" s="116">
        <f t="shared" si="2000"/>
        <v>77.319999999999993</v>
      </c>
      <c r="BK415" s="95"/>
    </row>
    <row r="416" spans="1:63" ht="14.25" x14ac:dyDescent="0.3">
      <c r="A416" s="144" t="s">
        <v>24166</v>
      </c>
      <c r="B416" s="379" t="s">
        <v>23695</v>
      </c>
      <c r="C416" s="453" t="s">
        <v>24131</v>
      </c>
      <c r="D416" s="416">
        <v>1</v>
      </c>
      <c r="E416" s="504"/>
      <c r="F416" s="504"/>
      <c r="G416" s="416" t="s">
        <v>23865</v>
      </c>
      <c r="H416" s="142">
        <v>35</v>
      </c>
      <c r="I416" s="143">
        <v>1.7894000000000041</v>
      </c>
      <c r="J416" s="143">
        <v>1.6780000000000044</v>
      </c>
      <c r="K416" s="452">
        <v>0</v>
      </c>
      <c r="L416" s="382">
        <f t="shared" si="1959"/>
        <v>1.73</v>
      </c>
      <c r="M416" s="383">
        <f t="shared" si="1960"/>
        <v>0.1</v>
      </c>
      <c r="N416" s="383">
        <f t="shared" si="1961"/>
        <v>0.2</v>
      </c>
      <c r="O416" s="382">
        <f t="shared" si="1962"/>
        <v>2.0300000000000002</v>
      </c>
      <c r="P416" s="382">
        <f t="shared" si="1963"/>
        <v>1.9</v>
      </c>
      <c r="Q416" s="385">
        <f t="shared" si="1964"/>
        <v>0</v>
      </c>
      <c r="R416" s="385">
        <f t="shared" si="1965"/>
        <v>99.75</v>
      </c>
      <c r="S416" s="385">
        <f t="shared" si="1966"/>
        <v>35.25</v>
      </c>
      <c r="T416" s="385">
        <f t="shared" si="1967"/>
        <v>0</v>
      </c>
      <c r="U416" s="385">
        <f t="shared" si="1968"/>
        <v>0</v>
      </c>
      <c r="V416" s="384">
        <f t="shared" si="1969"/>
        <v>177.1</v>
      </c>
      <c r="W416" s="726">
        <f t="shared" si="1970"/>
        <v>0</v>
      </c>
      <c r="X416" s="144" t="str">
        <f t="shared" si="1971"/>
        <v>JC29-14</v>
      </c>
      <c r="Y416" s="416">
        <f t="shared" si="1972"/>
        <v>1.5</v>
      </c>
      <c r="Z416" s="603" t="s">
        <v>1</v>
      </c>
      <c r="AA416" s="504">
        <f t="shared" si="1973"/>
        <v>1.5</v>
      </c>
      <c r="AB416" s="591">
        <f t="shared" si="1974"/>
        <v>1.7894000000000041</v>
      </c>
      <c r="AC416" s="592">
        <f t="shared" si="1975"/>
        <v>0.1</v>
      </c>
      <c r="AD416" s="592">
        <f t="shared" si="1976"/>
        <v>0.15</v>
      </c>
      <c r="AE416" s="593">
        <f t="shared" si="1977"/>
        <v>2.04</v>
      </c>
      <c r="AF416" s="604">
        <f t="shared" si="1978"/>
        <v>2.5</v>
      </c>
      <c r="AG416" s="605">
        <f t="shared" si="1979"/>
        <v>0.7</v>
      </c>
      <c r="AH416" s="595">
        <f t="shared" si="1980"/>
        <v>0</v>
      </c>
      <c r="AI416" s="595">
        <f t="shared" si="1981"/>
        <v>2.63</v>
      </c>
      <c r="AJ416" s="595">
        <f t="shared" si="1982"/>
        <v>0.95</v>
      </c>
      <c r="AK416" s="595">
        <f t="shared" si="1983"/>
        <v>0</v>
      </c>
      <c r="AL416" s="595">
        <f t="shared" si="1984"/>
        <v>0</v>
      </c>
      <c r="AM416" s="596">
        <f t="shared" si="1985"/>
        <v>14.22</v>
      </c>
      <c r="AN416" s="732">
        <f t="shared" si="1986"/>
        <v>0</v>
      </c>
      <c r="AO416" s="144" t="s">
        <v>24166</v>
      </c>
      <c r="AP416" s="379" t="s">
        <v>23695</v>
      </c>
      <c r="AQ416" s="453" t="s">
        <v>24131</v>
      </c>
      <c r="AR416" s="416">
        <v>1</v>
      </c>
      <c r="AS416" s="504"/>
      <c r="AT416" s="504"/>
      <c r="AU416" s="142">
        <v>35</v>
      </c>
      <c r="AV416" s="416">
        <f t="shared" si="1987"/>
        <v>1.7</v>
      </c>
      <c r="AW416" s="603" t="s">
        <v>1</v>
      </c>
      <c r="AX416" s="504">
        <f t="shared" si="1988"/>
        <v>1.7</v>
      </c>
      <c r="AY416" s="384">
        <f t="shared" si="1989"/>
        <v>33.299999999999997</v>
      </c>
      <c r="AZ416" s="384">
        <f t="shared" si="1990"/>
        <v>0.2</v>
      </c>
      <c r="BA416" s="384">
        <f t="shared" si="1991"/>
        <v>1.9</v>
      </c>
      <c r="BB416" s="382">
        <f t="shared" si="1992"/>
        <v>24.27</v>
      </c>
      <c r="BC416" s="265">
        <f t="shared" si="1993"/>
        <v>0</v>
      </c>
      <c r="BD416" s="265">
        <f t="shared" si="1994"/>
        <v>138.57999999999998</v>
      </c>
      <c r="BE416" s="265">
        <f t="shared" si="1995"/>
        <v>37.659999999999997</v>
      </c>
      <c r="BF416" s="607">
        <f t="shared" si="1996"/>
        <v>2.0394000000000041</v>
      </c>
      <c r="BG416" s="607">
        <f t="shared" si="1997"/>
        <v>0</v>
      </c>
      <c r="BH416" s="607">
        <f t="shared" si="1998"/>
        <v>5.89</v>
      </c>
      <c r="BI416" s="607">
        <f t="shared" si="1999"/>
        <v>0</v>
      </c>
      <c r="BJ416" s="116">
        <f t="shared" si="2000"/>
        <v>70.760000000000005</v>
      </c>
      <c r="BK416" s="95"/>
    </row>
    <row r="417" spans="1:63" ht="14.25" x14ac:dyDescent="0.3">
      <c r="A417" s="144" t="s">
        <v>24131</v>
      </c>
      <c r="B417" s="379" t="s">
        <v>23695</v>
      </c>
      <c r="C417" s="453" t="s">
        <v>24167</v>
      </c>
      <c r="D417" s="416">
        <v>1</v>
      </c>
      <c r="E417" s="504"/>
      <c r="F417" s="504"/>
      <c r="G417" s="416" t="s">
        <v>23865</v>
      </c>
      <c r="H417" s="142">
        <v>37</v>
      </c>
      <c r="I417" s="143">
        <v>1.6780000000000044</v>
      </c>
      <c r="J417" s="143">
        <v>1.5990000000000055</v>
      </c>
      <c r="K417" s="452">
        <v>0</v>
      </c>
      <c r="L417" s="382">
        <f t="shared" si="1959"/>
        <v>1.64</v>
      </c>
      <c r="M417" s="383">
        <f t="shared" si="1960"/>
        <v>0.1</v>
      </c>
      <c r="N417" s="383">
        <f t="shared" si="1961"/>
        <v>0.2</v>
      </c>
      <c r="O417" s="382">
        <f t="shared" si="1962"/>
        <v>1.94</v>
      </c>
      <c r="P417" s="382">
        <f t="shared" si="1963"/>
        <v>1.7999999999999998</v>
      </c>
      <c r="Q417" s="385">
        <f t="shared" si="1964"/>
        <v>0</v>
      </c>
      <c r="R417" s="385">
        <f t="shared" si="1965"/>
        <v>99.9</v>
      </c>
      <c r="S417" s="385">
        <f t="shared" si="1966"/>
        <v>29.3</v>
      </c>
      <c r="T417" s="385">
        <f t="shared" si="1967"/>
        <v>0</v>
      </c>
      <c r="U417" s="385">
        <f t="shared" si="1968"/>
        <v>0</v>
      </c>
      <c r="V417" s="384">
        <f t="shared" si="1969"/>
        <v>180.56</v>
      </c>
      <c r="W417" s="726">
        <f t="shared" si="1970"/>
        <v>0</v>
      </c>
      <c r="X417" s="144" t="str">
        <f t="shared" si="1971"/>
        <v>JC29-15</v>
      </c>
      <c r="Y417" s="416">
        <f t="shared" si="1972"/>
        <v>1.5</v>
      </c>
      <c r="Z417" s="603" t="s">
        <v>1</v>
      </c>
      <c r="AA417" s="504">
        <f t="shared" si="1973"/>
        <v>1.5</v>
      </c>
      <c r="AB417" s="591">
        <f t="shared" si="1974"/>
        <v>1.6780000000000044</v>
      </c>
      <c r="AC417" s="592">
        <f t="shared" si="1975"/>
        <v>0.1</v>
      </c>
      <c r="AD417" s="592">
        <f t="shared" si="1976"/>
        <v>0.15</v>
      </c>
      <c r="AE417" s="593">
        <f t="shared" si="1977"/>
        <v>1.93</v>
      </c>
      <c r="AF417" s="604">
        <f t="shared" si="1978"/>
        <v>2.5</v>
      </c>
      <c r="AG417" s="605">
        <f t="shared" si="1979"/>
        <v>0.7</v>
      </c>
      <c r="AH417" s="595">
        <f t="shared" si="1980"/>
        <v>0</v>
      </c>
      <c r="AI417" s="595">
        <f t="shared" si="1981"/>
        <v>2.63</v>
      </c>
      <c r="AJ417" s="595">
        <f t="shared" si="1982"/>
        <v>0.75</v>
      </c>
      <c r="AK417" s="595">
        <f t="shared" si="1983"/>
        <v>0</v>
      </c>
      <c r="AL417" s="595">
        <f t="shared" si="1984"/>
        <v>0</v>
      </c>
      <c r="AM417" s="596">
        <f t="shared" si="1985"/>
        <v>13.61</v>
      </c>
      <c r="AN417" s="732">
        <f t="shared" si="1986"/>
        <v>0</v>
      </c>
      <c r="AO417" s="144" t="s">
        <v>24131</v>
      </c>
      <c r="AP417" s="379" t="s">
        <v>23695</v>
      </c>
      <c r="AQ417" s="453" t="s">
        <v>24167</v>
      </c>
      <c r="AR417" s="416">
        <v>1</v>
      </c>
      <c r="AS417" s="504"/>
      <c r="AT417" s="504"/>
      <c r="AU417" s="142">
        <v>37</v>
      </c>
      <c r="AV417" s="416">
        <f t="shared" si="1987"/>
        <v>1.7</v>
      </c>
      <c r="AW417" s="603" t="s">
        <v>1</v>
      </c>
      <c r="AX417" s="504">
        <f t="shared" si="1988"/>
        <v>1.7</v>
      </c>
      <c r="AY417" s="384">
        <f t="shared" si="1989"/>
        <v>35.299999999999997</v>
      </c>
      <c r="AZ417" s="384">
        <f t="shared" si="1990"/>
        <v>0.2</v>
      </c>
      <c r="BA417" s="384">
        <f t="shared" si="1991"/>
        <v>1.7999999999999998</v>
      </c>
      <c r="BB417" s="382">
        <f t="shared" si="1992"/>
        <v>23.97</v>
      </c>
      <c r="BC417" s="265">
        <f t="shared" si="1993"/>
        <v>0</v>
      </c>
      <c r="BD417" s="265">
        <f t="shared" si="1994"/>
        <v>132.58000000000001</v>
      </c>
      <c r="BE417" s="265">
        <f t="shared" si="1995"/>
        <v>39.92</v>
      </c>
      <c r="BF417" s="607">
        <f t="shared" si="1996"/>
        <v>1.9280000000000044</v>
      </c>
      <c r="BG417" s="607">
        <f t="shared" si="1997"/>
        <v>0</v>
      </c>
      <c r="BH417" s="607">
        <f t="shared" si="1998"/>
        <v>5.57</v>
      </c>
      <c r="BI417" s="607">
        <f t="shared" si="1999"/>
        <v>0</v>
      </c>
      <c r="BJ417" s="116">
        <f t="shared" si="2000"/>
        <v>63.12</v>
      </c>
      <c r="BK417" s="95"/>
    </row>
    <row r="418" spans="1:63" ht="14.25" x14ac:dyDescent="0.3">
      <c r="A418" s="144" t="s">
        <v>24167</v>
      </c>
      <c r="B418" s="379" t="s">
        <v>23695</v>
      </c>
      <c r="C418" s="453" t="s">
        <v>24138</v>
      </c>
      <c r="D418" s="416">
        <v>1</v>
      </c>
      <c r="E418" s="504"/>
      <c r="F418" s="504"/>
      <c r="G418" s="416" t="s">
        <v>23865</v>
      </c>
      <c r="H418" s="142">
        <v>33</v>
      </c>
      <c r="I418" s="143">
        <v>1.5990000000000055</v>
      </c>
      <c r="J418" s="143">
        <v>1.5990000000000055</v>
      </c>
      <c r="K418" s="452">
        <v>0.2</v>
      </c>
      <c r="L418" s="382">
        <f t="shared" si="1959"/>
        <v>1.6</v>
      </c>
      <c r="M418" s="383">
        <f t="shared" si="1960"/>
        <v>0.1</v>
      </c>
      <c r="N418" s="383">
        <f t="shared" si="1961"/>
        <v>0.2</v>
      </c>
      <c r="O418" s="382">
        <f t="shared" si="1962"/>
        <v>1.9000000000000001</v>
      </c>
      <c r="P418" s="382">
        <f t="shared" si="1963"/>
        <v>1.7999999999999998</v>
      </c>
      <c r="Q418" s="385">
        <f t="shared" si="1964"/>
        <v>0</v>
      </c>
      <c r="R418" s="385">
        <f t="shared" si="1965"/>
        <v>89.1</v>
      </c>
      <c r="S418" s="385">
        <f t="shared" si="1966"/>
        <v>23.76</v>
      </c>
      <c r="T418" s="385">
        <f t="shared" si="1967"/>
        <v>0</v>
      </c>
      <c r="U418" s="385">
        <f t="shared" si="1968"/>
        <v>0</v>
      </c>
      <c r="V418" s="384">
        <f t="shared" si="1969"/>
        <v>158.4</v>
      </c>
      <c r="W418" s="726">
        <f t="shared" si="1970"/>
        <v>0</v>
      </c>
      <c r="X418" s="144" t="str">
        <f t="shared" si="1971"/>
        <v>JC29-16</v>
      </c>
      <c r="Y418" s="416">
        <f t="shared" si="1972"/>
        <v>1.5</v>
      </c>
      <c r="Z418" s="603" t="s">
        <v>1</v>
      </c>
      <c r="AA418" s="504">
        <f t="shared" si="1973"/>
        <v>1.5</v>
      </c>
      <c r="AB418" s="591">
        <f t="shared" si="1974"/>
        <v>1.5990000000000055</v>
      </c>
      <c r="AC418" s="592">
        <f t="shared" si="1975"/>
        <v>0.1</v>
      </c>
      <c r="AD418" s="592">
        <f t="shared" si="1976"/>
        <v>0.15</v>
      </c>
      <c r="AE418" s="593">
        <f t="shared" si="1977"/>
        <v>1.85</v>
      </c>
      <c r="AF418" s="604">
        <f t="shared" si="1978"/>
        <v>2.5</v>
      </c>
      <c r="AG418" s="605">
        <f t="shared" si="1979"/>
        <v>0.7</v>
      </c>
      <c r="AH418" s="595">
        <f t="shared" si="1980"/>
        <v>0</v>
      </c>
      <c r="AI418" s="595">
        <f t="shared" si="1981"/>
        <v>2.63</v>
      </c>
      <c r="AJ418" s="595">
        <f t="shared" si="1982"/>
        <v>0.61</v>
      </c>
      <c r="AK418" s="595">
        <f t="shared" si="1983"/>
        <v>0</v>
      </c>
      <c r="AL418" s="595">
        <f t="shared" si="1984"/>
        <v>0</v>
      </c>
      <c r="AM418" s="596">
        <f t="shared" si="1985"/>
        <v>13.16</v>
      </c>
      <c r="AN418" s="732">
        <f t="shared" si="1986"/>
        <v>0</v>
      </c>
      <c r="AO418" s="144" t="s">
        <v>24167</v>
      </c>
      <c r="AP418" s="379" t="s">
        <v>23695</v>
      </c>
      <c r="AQ418" s="453" t="s">
        <v>24138</v>
      </c>
      <c r="AR418" s="416">
        <v>1</v>
      </c>
      <c r="AS418" s="504"/>
      <c r="AT418" s="504"/>
      <c r="AU418" s="142">
        <v>33</v>
      </c>
      <c r="AV418" s="416">
        <f t="shared" si="1987"/>
        <v>1.7</v>
      </c>
      <c r="AW418" s="603" t="s">
        <v>1</v>
      </c>
      <c r="AX418" s="504">
        <f t="shared" si="1988"/>
        <v>1.7</v>
      </c>
      <c r="AY418" s="384">
        <f t="shared" si="1989"/>
        <v>31.3</v>
      </c>
      <c r="AZ418" s="384">
        <f t="shared" si="1990"/>
        <v>0.2</v>
      </c>
      <c r="BA418" s="384">
        <f t="shared" si="1991"/>
        <v>1.7999999999999998</v>
      </c>
      <c r="BB418" s="382">
        <f t="shared" si="1992"/>
        <v>21.25</v>
      </c>
      <c r="BC418" s="265">
        <f t="shared" si="1993"/>
        <v>0</v>
      </c>
      <c r="BD418" s="265">
        <f t="shared" si="1994"/>
        <v>116.1</v>
      </c>
      <c r="BE418" s="265">
        <f t="shared" si="1995"/>
        <v>35.4</v>
      </c>
      <c r="BF418" s="607">
        <f t="shared" si="1996"/>
        <v>1.8490000000000055</v>
      </c>
      <c r="BG418" s="607">
        <f t="shared" si="1997"/>
        <v>0</v>
      </c>
      <c r="BH418" s="607">
        <f t="shared" si="1998"/>
        <v>5.34</v>
      </c>
      <c r="BI418" s="607">
        <f t="shared" si="1999"/>
        <v>0</v>
      </c>
      <c r="BJ418" s="116">
        <f t="shared" si="2000"/>
        <v>54.11</v>
      </c>
      <c r="BK418" s="95"/>
    </row>
    <row r="419" spans="1:63" ht="14.25" x14ac:dyDescent="0.3">
      <c r="A419" s="144" t="s">
        <v>24138</v>
      </c>
      <c r="B419" s="379" t="s">
        <v>23695</v>
      </c>
      <c r="C419" s="453" t="s">
        <v>24168</v>
      </c>
      <c r="D419" s="416">
        <v>1.2</v>
      </c>
      <c r="E419" s="504"/>
      <c r="F419" s="504"/>
      <c r="G419" s="416" t="s">
        <v>23865</v>
      </c>
      <c r="H419" s="142">
        <v>35</v>
      </c>
      <c r="I419" s="143">
        <v>1.7990000000000048</v>
      </c>
      <c r="J419" s="143">
        <v>1.8013000000000048</v>
      </c>
      <c r="K419" s="452">
        <v>0</v>
      </c>
      <c r="L419" s="382">
        <f t="shared" si="1959"/>
        <v>1.8</v>
      </c>
      <c r="M419" s="383">
        <f t="shared" si="1960"/>
        <v>0.12</v>
      </c>
      <c r="N419" s="383">
        <f t="shared" si="1961"/>
        <v>0.24</v>
      </c>
      <c r="O419" s="382">
        <f t="shared" si="1962"/>
        <v>2.16</v>
      </c>
      <c r="P419" s="382">
        <f t="shared" si="1963"/>
        <v>2.14</v>
      </c>
      <c r="Q419" s="385">
        <f t="shared" si="1964"/>
        <v>0</v>
      </c>
      <c r="R419" s="385">
        <f t="shared" si="1965"/>
        <v>112.35</v>
      </c>
      <c r="S419" s="385">
        <f t="shared" si="1966"/>
        <v>49.43</v>
      </c>
      <c r="T419" s="385">
        <f t="shared" si="1967"/>
        <v>0</v>
      </c>
      <c r="U419" s="385">
        <f t="shared" si="1968"/>
        <v>0</v>
      </c>
      <c r="V419" s="384">
        <f t="shared" si="1969"/>
        <v>186.2</v>
      </c>
      <c r="W419" s="726">
        <f t="shared" si="1970"/>
        <v>0</v>
      </c>
      <c r="X419" s="144" t="str">
        <f t="shared" si="1971"/>
        <v>JC29-17</v>
      </c>
      <c r="Y419" s="416">
        <f t="shared" si="1972"/>
        <v>1.7</v>
      </c>
      <c r="Z419" s="603" t="s">
        <v>1</v>
      </c>
      <c r="AA419" s="504">
        <f t="shared" si="1973"/>
        <v>1.7</v>
      </c>
      <c r="AB419" s="591">
        <f t="shared" si="1974"/>
        <v>1.7990000000000048</v>
      </c>
      <c r="AC419" s="592">
        <f t="shared" si="1975"/>
        <v>0.12</v>
      </c>
      <c r="AD419" s="592">
        <f t="shared" si="1976"/>
        <v>0.15</v>
      </c>
      <c r="AE419" s="593">
        <f t="shared" si="1977"/>
        <v>2.0699999999999998</v>
      </c>
      <c r="AF419" s="604">
        <f t="shared" si="1978"/>
        <v>2.7</v>
      </c>
      <c r="AG419" s="605">
        <f t="shared" si="1979"/>
        <v>0.66</v>
      </c>
      <c r="AH419" s="595">
        <f t="shared" si="1980"/>
        <v>0</v>
      </c>
      <c r="AI419" s="595">
        <f t="shared" si="1981"/>
        <v>2.67</v>
      </c>
      <c r="AJ419" s="595">
        <f t="shared" si="1982"/>
        <v>1.02</v>
      </c>
      <c r="AK419" s="595">
        <f t="shared" si="1983"/>
        <v>0</v>
      </c>
      <c r="AL419" s="595">
        <f t="shared" si="1984"/>
        <v>0</v>
      </c>
      <c r="AM419" s="596">
        <f t="shared" si="1985"/>
        <v>13.57</v>
      </c>
      <c r="AN419" s="732">
        <f t="shared" si="1986"/>
        <v>0</v>
      </c>
      <c r="AO419" s="144" t="s">
        <v>24138</v>
      </c>
      <c r="AP419" s="379" t="s">
        <v>23695</v>
      </c>
      <c r="AQ419" s="453" t="s">
        <v>24168</v>
      </c>
      <c r="AR419" s="416">
        <v>1.2</v>
      </c>
      <c r="AS419" s="504"/>
      <c r="AT419" s="504"/>
      <c r="AU419" s="142">
        <v>35</v>
      </c>
      <c r="AV419" s="416">
        <f t="shared" si="1987"/>
        <v>1.9</v>
      </c>
      <c r="AW419" s="603" t="s">
        <v>1</v>
      </c>
      <c r="AX419" s="504">
        <f t="shared" si="1988"/>
        <v>1.9</v>
      </c>
      <c r="AY419" s="384">
        <f t="shared" si="1989"/>
        <v>33.1</v>
      </c>
      <c r="AZ419" s="384">
        <f t="shared" si="1990"/>
        <v>0.24</v>
      </c>
      <c r="BA419" s="384">
        <f t="shared" si="1991"/>
        <v>2.14</v>
      </c>
      <c r="BB419" s="382">
        <f t="shared" si="1992"/>
        <v>31.96</v>
      </c>
      <c r="BC419" s="265">
        <f t="shared" si="1993"/>
        <v>0</v>
      </c>
      <c r="BD419" s="265">
        <f t="shared" si="1994"/>
        <v>165.47</v>
      </c>
      <c r="BE419" s="265">
        <f t="shared" si="1995"/>
        <v>53.91</v>
      </c>
      <c r="BF419" s="607">
        <f t="shared" si="1996"/>
        <v>2.0690000000000048</v>
      </c>
      <c r="BG419" s="607">
        <f t="shared" si="1997"/>
        <v>0</v>
      </c>
      <c r="BH419" s="607">
        <f t="shared" si="1998"/>
        <v>7.47</v>
      </c>
      <c r="BI419" s="607">
        <f t="shared" si="1999"/>
        <v>0</v>
      </c>
      <c r="BJ419" s="116">
        <f t="shared" si="2000"/>
        <v>72.13</v>
      </c>
      <c r="BK419" s="95"/>
    </row>
    <row r="420" spans="1:63" ht="14.25" x14ac:dyDescent="0.3">
      <c r="A420" s="144" t="s">
        <v>24168</v>
      </c>
      <c r="B420" s="379" t="s">
        <v>23695</v>
      </c>
      <c r="C420" s="453" t="s">
        <v>24146</v>
      </c>
      <c r="D420" s="416">
        <v>1.2</v>
      </c>
      <c r="E420" s="504"/>
      <c r="F420" s="504"/>
      <c r="G420" s="416" t="s">
        <v>23865</v>
      </c>
      <c r="H420" s="142">
        <v>35</v>
      </c>
      <c r="I420" s="143">
        <v>1.8013000000000048</v>
      </c>
      <c r="J420" s="143">
        <v>1.7860000000000031</v>
      </c>
      <c r="K420" s="452">
        <v>0</v>
      </c>
      <c r="L420" s="382">
        <f t="shared" si="1959"/>
        <v>1.79</v>
      </c>
      <c r="M420" s="383">
        <f t="shared" si="1960"/>
        <v>0.12</v>
      </c>
      <c r="N420" s="383">
        <f t="shared" si="1961"/>
        <v>0.24</v>
      </c>
      <c r="O420" s="382">
        <f t="shared" si="1962"/>
        <v>2.1500000000000004</v>
      </c>
      <c r="P420" s="382">
        <f t="shared" si="1963"/>
        <v>2.14</v>
      </c>
      <c r="Q420" s="385">
        <f t="shared" si="1964"/>
        <v>0</v>
      </c>
      <c r="R420" s="385">
        <f t="shared" si="1965"/>
        <v>112.35</v>
      </c>
      <c r="S420" s="385">
        <f t="shared" si="1966"/>
        <v>48.69</v>
      </c>
      <c r="T420" s="385">
        <f t="shared" si="1967"/>
        <v>0</v>
      </c>
      <c r="U420" s="385">
        <f t="shared" si="1968"/>
        <v>0</v>
      </c>
      <c r="V420" s="384">
        <f t="shared" si="1969"/>
        <v>185.5</v>
      </c>
      <c r="W420" s="726">
        <f t="shared" si="1970"/>
        <v>0</v>
      </c>
      <c r="X420" s="144" t="str">
        <f t="shared" si="1971"/>
        <v>JC29-18</v>
      </c>
      <c r="Y420" s="416">
        <f t="shared" si="1972"/>
        <v>1.7</v>
      </c>
      <c r="Z420" s="603" t="s">
        <v>1</v>
      </c>
      <c r="AA420" s="504">
        <f t="shared" si="1973"/>
        <v>1.7</v>
      </c>
      <c r="AB420" s="591">
        <f t="shared" si="1974"/>
        <v>1.8013000000000048</v>
      </c>
      <c r="AC420" s="592">
        <f t="shared" si="1975"/>
        <v>0.12</v>
      </c>
      <c r="AD420" s="592">
        <f t="shared" si="1976"/>
        <v>0.15</v>
      </c>
      <c r="AE420" s="593">
        <f t="shared" si="1977"/>
        <v>2.0699999999999998</v>
      </c>
      <c r="AF420" s="604">
        <f t="shared" si="1978"/>
        <v>2.7</v>
      </c>
      <c r="AG420" s="605">
        <f t="shared" si="1979"/>
        <v>0.66</v>
      </c>
      <c r="AH420" s="595">
        <f t="shared" si="1980"/>
        <v>0</v>
      </c>
      <c r="AI420" s="595">
        <f t="shared" si="1981"/>
        <v>2.67</v>
      </c>
      <c r="AJ420" s="595">
        <f t="shared" si="1982"/>
        <v>1.02</v>
      </c>
      <c r="AK420" s="595">
        <f t="shared" si="1983"/>
        <v>0</v>
      </c>
      <c r="AL420" s="595">
        <f t="shared" si="1984"/>
        <v>0</v>
      </c>
      <c r="AM420" s="596">
        <f t="shared" si="1985"/>
        <v>13.57</v>
      </c>
      <c r="AN420" s="732">
        <f t="shared" si="1986"/>
        <v>0</v>
      </c>
      <c r="AO420" s="144" t="s">
        <v>24168</v>
      </c>
      <c r="AP420" s="379" t="s">
        <v>23695</v>
      </c>
      <c r="AQ420" s="453" t="s">
        <v>24146</v>
      </c>
      <c r="AR420" s="416">
        <v>1.2</v>
      </c>
      <c r="AS420" s="504"/>
      <c r="AT420" s="504"/>
      <c r="AU420" s="142">
        <v>35</v>
      </c>
      <c r="AV420" s="416">
        <f t="shared" si="1987"/>
        <v>1.9</v>
      </c>
      <c r="AW420" s="603" t="s">
        <v>1</v>
      </c>
      <c r="AX420" s="504">
        <f t="shared" si="1988"/>
        <v>1.9</v>
      </c>
      <c r="AY420" s="384">
        <f t="shared" si="1989"/>
        <v>33.1</v>
      </c>
      <c r="AZ420" s="384">
        <f t="shared" si="1990"/>
        <v>0.24</v>
      </c>
      <c r="BA420" s="384">
        <f t="shared" si="1991"/>
        <v>2.14</v>
      </c>
      <c r="BB420" s="382">
        <f t="shared" si="1992"/>
        <v>31.96</v>
      </c>
      <c r="BC420" s="265">
        <f t="shared" si="1993"/>
        <v>0</v>
      </c>
      <c r="BD420" s="265">
        <f t="shared" si="1994"/>
        <v>164.73</v>
      </c>
      <c r="BE420" s="265">
        <f t="shared" si="1995"/>
        <v>53.91</v>
      </c>
      <c r="BF420" s="607">
        <f t="shared" si="1996"/>
        <v>2.0713000000000048</v>
      </c>
      <c r="BG420" s="607">
        <f t="shared" si="1997"/>
        <v>0</v>
      </c>
      <c r="BH420" s="607">
        <f t="shared" si="1998"/>
        <v>7.48</v>
      </c>
      <c r="BI420" s="607">
        <f t="shared" si="1999"/>
        <v>0</v>
      </c>
      <c r="BJ420" s="116">
        <f t="shared" si="2000"/>
        <v>71.38</v>
      </c>
      <c r="BK420" s="95"/>
    </row>
    <row r="421" spans="1:63" ht="14.25" x14ac:dyDescent="0.3">
      <c r="A421" s="144" t="s">
        <v>24146</v>
      </c>
      <c r="B421" s="379" t="s">
        <v>23695</v>
      </c>
      <c r="C421" s="453" t="s">
        <v>24169</v>
      </c>
      <c r="D421" s="416">
        <v>1.2</v>
      </c>
      <c r="E421" s="504"/>
      <c r="F421" s="504"/>
      <c r="G421" s="416" t="s">
        <v>23865</v>
      </c>
      <c r="H421" s="142">
        <v>35</v>
      </c>
      <c r="I421" s="143">
        <v>1.7860000000000031</v>
      </c>
      <c r="J421" s="143">
        <v>1.7917000000000041</v>
      </c>
      <c r="K421" s="452">
        <v>0</v>
      </c>
      <c r="L421" s="382">
        <f t="shared" si="1959"/>
        <v>1.79</v>
      </c>
      <c r="M421" s="383">
        <f t="shared" si="1960"/>
        <v>0.12</v>
      </c>
      <c r="N421" s="383">
        <f t="shared" si="1961"/>
        <v>0.24</v>
      </c>
      <c r="O421" s="382">
        <f t="shared" si="1962"/>
        <v>2.1500000000000004</v>
      </c>
      <c r="P421" s="382">
        <f t="shared" si="1963"/>
        <v>2.14</v>
      </c>
      <c r="Q421" s="385">
        <f t="shared" si="1964"/>
        <v>0</v>
      </c>
      <c r="R421" s="385">
        <f t="shared" si="1965"/>
        <v>112.35</v>
      </c>
      <c r="S421" s="385">
        <f t="shared" si="1966"/>
        <v>48.69</v>
      </c>
      <c r="T421" s="385">
        <f t="shared" si="1967"/>
        <v>0</v>
      </c>
      <c r="U421" s="385">
        <f t="shared" si="1968"/>
        <v>0</v>
      </c>
      <c r="V421" s="384">
        <f t="shared" si="1969"/>
        <v>185.5</v>
      </c>
      <c r="W421" s="726">
        <f t="shared" si="1970"/>
        <v>0</v>
      </c>
      <c r="X421" s="144" t="str">
        <f t="shared" si="1971"/>
        <v>JC29-19</v>
      </c>
      <c r="Y421" s="416">
        <f t="shared" si="1972"/>
        <v>1.7</v>
      </c>
      <c r="Z421" s="603" t="s">
        <v>1</v>
      </c>
      <c r="AA421" s="504">
        <f t="shared" si="1973"/>
        <v>1.7</v>
      </c>
      <c r="AB421" s="591">
        <f t="shared" si="1974"/>
        <v>1.7860000000000031</v>
      </c>
      <c r="AC421" s="592">
        <f t="shared" si="1975"/>
        <v>0.12</v>
      </c>
      <c r="AD421" s="592">
        <f t="shared" si="1976"/>
        <v>0.15</v>
      </c>
      <c r="AE421" s="593">
        <f t="shared" si="1977"/>
        <v>2.06</v>
      </c>
      <c r="AF421" s="604">
        <f t="shared" si="1978"/>
        <v>2.7</v>
      </c>
      <c r="AG421" s="605">
        <f t="shared" si="1979"/>
        <v>0.66</v>
      </c>
      <c r="AH421" s="595">
        <f t="shared" si="1980"/>
        <v>0</v>
      </c>
      <c r="AI421" s="595">
        <f t="shared" si="1981"/>
        <v>2.67</v>
      </c>
      <c r="AJ421" s="595">
        <f t="shared" si="1982"/>
        <v>1</v>
      </c>
      <c r="AK421" s="595">
        <f t="shared" si="1983"/>
        <v>0</v>
      </c>
      <c r="AL421" s="595">
        <f t="shared" si="1984"/>
        <v>0</v>
      </c>
      <c r="AM421" s="596">
        <f t="shared" si="1985"/>
        <v>13.52</v>
      </c>
      <c r="AN421" s="732">
        <f t="shared" si="1986"/>
        <v>0</v>
      </c>
      <c r="AO421" s="144" t="s">
        <v>24146</v>
      </c>
      <c r="AP421" s="379" t="s">
        <v>23695</v>
      </c>
      <c r="AQ421" s="453" t="s">
        <v>24169</v>
      </c>
      <c r="AR421" s="416">
        <v>1.2</v>
      </c>
      <c r="AS421" s="504"/>
      <c r="AT421" s="504"/>
      <c r="AU421" s="142">
        <v>35</v>
      </c>
      <c r="AV421" s="416">
        <f t="shared" si="1987"/>
        <v>1.9</v>
      </c>
      <c r="AW421" s="603" t="s">
        <v>1</v>
      </c>
      <c r="AX421" s="504">
        <f t="shared" si="1988"/>
        <v>1.9</v>
      </c>
      <c r="AY421" s="384">
        <f t="shared" si="1989"/>
        <v>33.1</v>
      </c>
      <c r="AZ421" s="384">
        <f t="shared" si="1990"/>
        <v>0.24</v>
      </c>
      <c r="BA421" s="384">
        <f t="shared" si="1991"/>
        <v>2.14</v>
      </c>
      <c r="BB421" s="382">
        <f t="shared" si="1992"/>
        <v>31.96</v>
      </c>
      <c r="BC421" s="265">
        <f t="shared" si="1993"/>
        <v>0</v>
      </c>
      <c r="BD421" s="265">
        <f t="shared" si="1994"/>
        <v>164.70999999999998</v>
      </c>
      <c r="BE421" s="265">
        <f t="shared" si="1995"/>
        <v>53.91</v>
      </c>
      <c r="BF421" s="607">
        <f t="shared" si="1996"/>
        <v>2.0560000000000032</v>
      </c>
      <c r="BG421" s="607">
        <f t="shared" si="1997"/>
        <v>0</v>
      </c>
      <c r="BH421" s="607">
        <f t="shared" si="1998"/>
        <v>7.42</v>
      </c>
      <c r="BI421" s="607">
        <f t="shared" si="1999"/>
        <v>0</v>
      </c>
      <c r="BJ421" s="116">
        <f t="shared" si="2000"/>
        <v>71.42</v>
      </c>
      <c r="BK421" s="95"/>
    </row>
    <row r="422" spans="1:63" ht="14.25" x14ac:dyDescent="0.3">
      <c r="A422" s="144" t="s">
        <v>24169</v>
      </c>
      <c r="B422" s="379" t="s">
        <v>23695</v>
      </c>
      <c r="C422" s="453" t="s">
        <v>24154</v>
      </c>
      <c r="D422" s="416">
        <v>1.2</v>
      </c>
      <c r="E422" s="504"/>
      <c r="F422" s="504"/>
      <c r="G422" s="416" t="s">
        <v>23865</v>
      </c>
      <c r="H422" s="142">
        <v>35</v>
      </c>
      <c r="I422" s="143">
        <v>1.7917000000000041</v>
      </c>
      <c r="J422" s="143">
        <v>1.8003000000000036</v>
      </c>
      <c r="K422" s="452">
        <v>0</v>
      </c>
      <c r="L422" s="382">
        <f t="shared" si="1959"/>
        <v>1.8</v>
      </c>
      <c r="M422" s="383">
        <f t="shared" si="1960"/>
        <v>0.12</v>
      </c>
      <c r="N422" s="383">
        <f t="shared" si="1961"/>
        <v>0.24</v>
      </c>
      <c r="O422" s="382">
        <f t="shared" si="1962"/>
        <v>2.16</v>
      </c>
      <c r="P422" s="382">
        <f t="shared" si="1963"/>
        <v>2.14</v>
      </c>
      <c r="Q422" s="385">
        <f t="shared" si="1964"/>
        <v>0</v>
      </c>
      <c r="R422" s="385">
        <f t="shared" si="1965"/>
        <v>112.35</v>
      </c>
      <c r="S422" s="385">
        <f t="shared" si="1966"/>
        <v>49.43</v>
      </c>
      <c r="T422" s="385">
        <f t="shared" si="1967"/>
        <v>0</v>
      </c>
      <c r="U422" s="385">
        <f t="shared" si="1968"/>
        <v>0</v>
      </c>
      <c r="V422" s="384">
        <f t="shared" si="1969"/>
        <v>186.2</v>
      </c>
      <c r="W422" s="726">
        <f t="shared" si="1970"/>
        <v>0</v>
      </c>
      <c r="X422" s="144" t="str">
        <f t="shared" si="1971"/>
        <v>JC29-20</v>
      </c>
      <c r="Y422" s="416">
        <f t="shared" si="1972"/>
        <v>1.7</v>
      </c>
      <c r="Z422" s="603" t="s">
        <v>1</v>
      </c>
      <c r="AA422" s="504">
        <f t="shared" si="1973"/>
        <v>1.7</v>
      </c>
      <c r="AB422" s="591">
        <f t="shared" si="1974"/>
        <v>1.7917000000000041</v>
      </c>
      <c r="AC422" s="592">
        <f t="shared" si="1975"/>
        <v>0.12</v>
      </c>
      <c r="AD422" s="592">
        <f t="shared" si="1976"/>
        <v>0.15</v>
      </c>
      <c r="AE422" s="593">
        <f t="shared" si="1977"/>
        <v>2.06</v>
      </c>
      <c r="AF422" s="604">
        <f t="shared" si="1978"/>
        <v>2.7</v>
      </c>
      <c r="AG422" s="605">
        <f t="shared" si="1979"/>
        <v>0.66</v>
      </c>
      <c r="AH422" s="595">
        <f t="shared" si="1980"/>
        <v>0</v>
      </c>
      <c r="AI422" s="595">
        <f t="shared" si="1981"/>
        <v>2.67</v>
      </c>
      <c r="AJ422" s="595">
        <f t="shared" si="1982"/>
        <v>1</v>
      </c>
      <c r="AK422" s="595">
        <f t="shared" si="1983"/>
        <v>0</v>
      </c>
      <c r="AL422" s="595">
        <f t="shared" si="1984"/>
        <v>0</v>
      </c>
      <c r="AM422" s="596">
        <f t="shared" si="1985"/>
        <v>13.52</v>
      </c>
      <c r="AN422" s="732">
        <f t="shared" si="1986"/>
        <v>0</v>
      </c>
      <c r="AO422" s="144" t="s">
        <v>24169</v>
      </c>
      <c r="AP422" s="379" t="s">
        <v>23695</v>
      </c>
      <c r="AQ422" s="453" t="s">
        <v>24154</v>
      </c>
      <c r="AR422" s="416">
        <v>1.2</v>
      </c>
      <c r="AS422" s="504"/>
      <c r="AT422" s="504"/>
      <c r="AU422" s="142">
        <v>35</v>
      </c>
      <c r="AV422" s="416">
        <f t="shared" si="1987"/>
        <v>1.9</v>
      </c>
      <c r="AW422" s="603" t="s">
        <v>1</v>
      </c>
      <c r="AX422" s="504">
        <f t="shared" si="1988"/>
        <v>1.9</v>
      </c>
      <c r="AY422" s="384">
        <f t="shared" si="1989"/>
        <v>33.1</v>
      </c>
      <c r="AZ422" s="384">
        <f t="shared" si="1990"/>
        <v>0.24</v>
      </c>
      <c r="BA422" s="384">
        <f t="shared" si="1991"/>
        <v>2.14</v>
      </c>
      <c r="BB422" s="382">
        <f t="shared" si="1992"/>
        <v>31.96</v>
      </c>
      <c r="BC422" s="265">
        <f t="shared" si="1993"/>
        <v>0</v>
      </c>
      <c r="BD422" s="265">
        <f t="shared" si="1994"/>
        <v>165.45</v>
      </c>
      <c r="BE422" s="265">
        <f t="shared" si="1995"/>
        <v>53.91</v>
      </c>
      <c r="BF422" s="607">
        <f t="shared" si="1996"/>
        <v>2.0617000000000041</v>
      </c>
      <c r="BG422" s="607">
        <f t="shared" si="1997"/>
        <v>0</v>
      </c>
      <c r="BH422" s="607">
        <f t="shared" si="1998"/>
        <v>7.44</v>
      </c>
      <c r="BI422" s="607">
        <f t="shared" si="1999"/>
        <v>0</v>
      </c>
      <c r="BJ422" s="116">
        <f t="shared" si="2000"/>
        <v>72.14</v>
      </c>
      <c r="BK422" s="95"/>
    </row>
    <row r="423" spans="1:63" ht="14.25" x14ac:dyDescent="0.3">
      <c r="A423" s="144" t="s">
        <v>24154</v>
      </c>
      <c r="B423" s="379" t="s">
        <v>23695</v>
      </c>
      <c r="C423" s="453" t="s">
        <v>24170</v>
      </c>
      <c r="D423" s="416">
        <v>1.2</v>
      </c>
      <c r="E423" s="504"/>
      <c r="F423" s="504"/>
      <c r="G423" s="416" t="s">
        <v>23865</v>
      </c>
      <c r="H423" s="142">
        <v>35</v>
      </c>
      <c r="I423" s="143">
        <v>1.8003000000000036</v>
      </c>
      <c r="J423" s="143">
        <v>1.8083000000000027</v>
      </c>
      <c r="K423" s="452">
        <v>0</v>
      </c>
      <c r="L423" s="382">
        <f t="shared" si="1959"/>
        <v>1.8</v>
      </c>
      <c r="M423" s="383">
        <f t="shared" si="1960"/>
        <v>0.12</v>
      </c>
      <c r="N423" s="383">
        <f t="shared" si="1961"/>
        <v>0.24</v>
      </c>
      <c r="O423" s="382">
        <f t="shared" si="1962"/>
        <v>2.16</v>
      </c>
      <c r="P423" s="382">
        <f t="shared" si="1963"/>
        <v>2.14</v>
      </c>
      <c r="Q423" s="385">
        <f t="shared" si="1964"/>
        <v>0</v>
      </c>
      <c r="R423" s="385">
        <f t="shared" si="1965"/>
        <v>112.35</v>
      </c>
      <c r="S423" s="385">
        <f t="shared" si="1966"/>
        <v>49.43</v>
      </c>
      <c r="T423" s="385">
        <f t="shared" si="1967"/>
        <v>0</v>
      </c>
      <c r="U423" s="385">
        <f t="shared" si="1968"/>
        <v>0</v>
      </c>
      <c r="V423" s="384">
        <f t="shared" si="1969"/>
        <v>186.2</v>
      </c>
      <c r="W423" s="726">
        <f t="shared" si="1970"/>
        <v>0</v>
      </c>
      <c r="X423" s="144" t="str">
        <f t="shared" si="1971"/>
        <v>JC29-21</v>
      </c>
      <c r="Y423" s="416">
        <f t="shared" si="1972"/>
        <v>1.7</v>
      </c>
      <c r="Z423" s="603" t="s">
        <v>1</v>
      </c>
      <c r="AA423" s="504">
        <f t="shared" si="1973"/>
        <v>1.7</v>
      </c>
      <c r="AB423" s="591">
        <f t="shared" si="1974"/>
        <v>1.8003000000000036</v>
      </c>
      <c r="AC423" s="592">
        <f t="shared" si="1975"/>
        <v>0.12</v>
      </c>
      <c r="AD423" s="592">
        <f t="shared" si="1976"/>
        <v>0.15</v>
      </c>
      <c r="AE423" s="593">
        <f t="shared" si="1977"/>
        <v>2.0699999999999998</v>
      </c>
      <c r="AF423" s="604">
        <f t="shared" si="1978"/>
        <v>2.7</v>
      </c>
      <c r="AG423" s="605">
        <f t="shared" si="1979"/>
        <v>0.66</v>
      </c>
      <c r="AH423" s="595">
        <f t="shared" si="1980"/>
        <v>0</v>
      </c>
      <c r="AI423" s="595">
        <f t="shared" si="1981"/>
        <v>2.67</v>
      </c>
      <c r="AJ423" s="595">
        <f t="shared" si="1982"/>
        <v>1.02</v>
      </c>
      <c r="AK423" s="595">
        <f t="shared" si="1983"/>
        <v>0</v>
      </c>
      <c r="AL423" s="595">
        <f t="shared" si="1984"/>
        <v>0</v>
      </c>
      <c r="AM423" s="596">
        <f t="shared" si="1985"/>
        <v>13.57</v>
      </c>
      <c r="AN423" s="732">
        <f t="shared" si="1986"/>
        <v>0</v>
      </c>
      <c r="AO423" s="144" t="s">
        <v>24154</v>
      </c>
      <c r="AP423" s="379" t="s">
        <v>23695</v>
      </c>
      <c r="AQ423" s="453" t="s">
        <v>24170</v>
      </c>
      <c r="AR423" s="416">
        <v>1.2</v>
      </c>
      <c r="AS423" s="504"/>
      <c r="AT423" s="504"/>
      <c r="AU423" s="142">
        <v>35</v>
      </c>
      <c r="AV423" s="416">
        <f t="shared" si="1987"/>
        <v>1.9</v>
      </c>
      <c r="AW423" s="603" t="s">
        <v>1</v>
      </c>
      <c r="AX423" s="504">
        <f t="shared" si="1988"/>
        <v>1.9</v>
      </c>
      <c r="AY423" s="384">
        <f t="shared" si="1989"/>
        <v>33.1</v>
      </c>
      <c r="AZ423" s="384">
        <f t="shared" si="1990"/>
        <v>0.24</v>
      </c>
      <c r="BA423" s="384">
        <f t="shared" si="1991"/>
        <v>2.14</v>
      </c>
      <c r="BB423" s="382">
        <f t="shared" si="1992"/>
        <v>31.96</v>
      </c>
      <c r="BC423" s="265">
        <f t="shared" si="1993"/>
        <v>0</v>
      </c>
      <c r="BD423" s="265">
        <f t="shared" si="1994"/>
        <v>165.47</v>
      </c>
      <c r="BE423" s="265">
        <f t="shared" si="1995"/>
        <v>53.91</v>
      </c>
      <c r="BF423" s="607">
        <f t="shared" si="1996"/>
        <v>2.0703000000000036</v>
      </c>
      <c r="BG423" s="607">
        <f t="shared" si="1997"/>
        <v>0</v>
      </c>
      <c r="BH423" s="607">
        <f t="shared" si="1998"/>
        <v>7.47</v>
      </c>
      <c r="BI423" s="607">
        <f t="shared" si="1999"/>
        <v>0</v>
      </c>
      <c r="BJ423" s="116">
        <f t="shared" si="2000"/>
        <v>72.13</v>
      </c>
      <c r="BK423" s="95"/>
    </row>
    <row r="424" spans="1:63" ht="14.25" x14ac:dyDescent="0.3">
      <c r="A424" s="144" t="s">
        <v>24170</v>
      </c>
      <c r="B424" s="379" t="s">
        <v>23695</v>
      </c>
      <c r="C424" s="453" t="s">
        <v>24157</v>
      </c>
      <c r="D424" s="416">
        <v>1.2</v>
      </c>
      <c r="E424" s="504"/>
      <c r="F424" s="504"/>
      <c r="G424" s="416" t="s">
        <v>23865</v>
      </c>
      <c r="H424" s="142">
        <v>35</v>
      </c>
      <c r="I424" s="143">
        <v>1.8083000000000027</v>
      </c>
      <c r="J424" s="143">
        <v>1.828400000000002</v>
      </c>
      <c r="K424" s="452">
        <v>0</v>
      </c>
      <c r="L424" s="382">
        <f t="shared" si="1959"/>
        <v>1.82</v>
      </c>
      <c r="M424" s="383">
        <f t="shared" si="1960"/>
        <v>0.12</v>
      </c>
      <c r="N424" s="383">
        <f t="shared" si="1961"/>
        <v>0.24</v>
      </c>
      <c r="O424" s="382">
        <f t="shared" si="1962"/>
        <v>2.1799999999999997</v>
      </c>
      <c r="P424" s="382">
        <f t="shared" si="1963"/>
        <v>2.14</v>
      </c>
      <c r="Q424" s="385">
        <f t="shared" si="1964"/>
        <v>0</v>
      </c>
      <c r="R424" s="385">
        <f t="shared" si="1965"/>
        <v>112.35</v>
      </c>
      <c r="S424" s="385">
        <f t="shared" si="1966"/>
        <v>50.93</v>
      </c>
      <c r="T424" s="385">
        <f t="shared" si="1967"/>
        <v>0</v>
      </c>
      <c r="U424" s="385">
        <f t="shared" si="1968"/>
        <v>0</v>
      </c>
      <c r="V424" s="384">
        <f t="shared" si="1969"/>
        <v>187.6</v>
      </c>
      <c r="W424" s="726">
        <f t="shared" si="1970"/>
        <v>0</v>
      </c>
      <c r="X424" s="144" t="str">
        <f t="shared" si="1971"/>
        <v>JC29-22</v>
      </c>
      <c r="Y424" s="416">
        <f t="shared" si="1972"/>
        <v>1.7</v>
      </c>
      <c r="Z424" s="603" t="s">
        <v>1</v>
      </c>
      <c r="AA424" s="504">
        <f t="shared" si="1973"/>
        <v>1.7</v>
      </c>
      <c r="AB424" s="591">
        <f t="shared" si="1974"/>
        <v>1.8083000000000027</v>
      </c>
      <c r="AC424" s="592">
        <f t="shared" si="1975"/>
        <v>0.12</v>
      </c>
      <c r="AD424" s="592">
        <f t="shared" si="1976"/>
        <v>0.15</v>
      </c>
      <c r="AE424" s="593">
        <f t="shared" si="1977"/>
        <v>2.08</v>
      </c>
      <c r="AF424" s="604">
        <f t="shared" si="1978"/>
        <v>2.7</v>
      </c>
      <c r="AG424" s="605">
        <f t="shared" si="1979"/>
        <v>0.66</v>
      </c>
      <c r="AH424" s="595">
        <f t="shared" si="1980"/>
        <v>0</v>
      </c>
      <c r="AI424" s="595">
        <f t="shared" si="1981"/>
        <v>2.67</v>
      </c>
      <c r="AJ424" s="595">
        <f t="shared" si="1982"/>
        <v>1.03</v>
      </c>
      <c r="AK424" s="595">
        <f t="shared" si="1983"/>
        <v>0</v>
      </c>
      <c r="AL424" s="595">
        <f t="shared" si="1984"/>
        <v>0</v>
      </c>
      <c r="AM424" s="596">
        <f t="shared" si="1985"/>
        <v>13.62</v>
      </c>
      <c r="AN424" s="732">
        <f t="shared" si="1986"/>
        <v>0</v>
      </c>
      <c r="AO424" s="144" t="s">
        <v>24170</v>
      </c>
      <c r="AP424" s="379" t="s">
        <v>23695</v>
      </c>
      <c r="AQ424" s="453" t="s">
        <v>24157</v>
      </c>
      <c r="AR424" s="416">
        <v>1.2</v>
      </c>
      <c r="AS424" s="504"/>
      <c r="AT424" s="504"/>
      <c r="AU424" s="142">
        <v>35</v>
      </c>
      <c r="AV424" s="416">
        <f t="shared" si="1987"/>
        <v>1.9</v>
      </c>
      <c r="AW424" s="603" t="s">
        <v>1</v>
      </c>
      <c r="AX424" s="504">
        <f t="shared" si="1988"/>
        <v>1.9</v>
      </c>
      <c r="AY424" s="384">
        <f t="shared" si="1989"/>
        <v>33.1</v>
      </c>
      <c r="AZ424" s="384">
        <f t="shared" si="1990"/>
        <v>0.24</v>
      </c>
      <c r="BA424" s="384">
        <f t="shared" si="1991"/>
        <v>2.14</v>
      </c>
      <c r="BB424" s="382">
        <f t="shared" si="1992"/>
        <v>31.96</v>
      </c>
      <c r="BC424" s="265">
        <f t="shared" si="1993"/>
        <v>0</v>
      </c>
      <c r="BD424" s="265">
        <f t="shared" si="1994"/>
        <v>166.98</v>
      </c>
      <c r="BE424" s="265">
        <f t="shared" si="1995"/>
        <v>53.91</v>
      </c>
      <c r="BF424" s="607">
        <f t="shared" si="1996"/>
        <v>2.0783000000000027</v>
      </c>
      <c r="BG424" s="607">
        <f t="shared" si="1997"/>
        <v>0</v>
      </c>
      <c r="BH424" s="607">
        <f t="shared" si="1998"/>
        <v>7.5</v>
      </c>
      <c r="BI424" s="607">
        <f t="shared" si="1999"/>
        <v>0</v>
      </c>
      <c r="BJ424" s="116">
        <f t="shared" si="2000"/>
        <v>73.61</v>
      </c>
      <c r="BK424" s="95"/>
    </row>
    <row r="425" spans="1:63" ht="14.25" x14ac:dyDescent="0.3">
      <c r="A425" s="449" t="s">
        <v>24157</v>
      </c>
      <c r="B425" s="146" t="s">
        <v>23695</v>
      </c>
      <c r="C425" s="450" t="s">
        <v>24171</v>
      </c>
      <c r="D425" s="502">
        <v>1.2</v>
      </c>
      <c r="E425" s="589"/>
      <c r="F425" s="589"/>
      <c r="G425" s="502" t="s">
        <v>23865</v>
      </c>
      <c r="H425" s="451">
        <v>17</v>
      </c>
      <c r="I425" s="452">
        <v>1.828400000000002</v>
      </c>
      <c r="J425" s="452">
        <v>1.9374000000000011</v>
      </c>
      <c r="K425" s="452">
        <v>0</v>
      </c>
      <c r="L425" s="382">
        <f t="shared" si="1959"/>
        <v>1.88</v>
      </c>
      <c r="M425" s="383">
        <f t="shared" si="1960"/>
        <v>0.12</v>
      </c>
      <c r="N425" s="383">
        <f t="shared" si="1961"/>
        <v>0.24</v>
      </c>
      <c r="O425" s="382">
        <f t="shared" si="1962"/>
        <v>2.2400000000000002</v>
      </c>
      <c r="P425" s="382">
        <f t="shared" si="1963"/>
        <v>2.14</v>
      </c>
      <c r="Q425" s="385">
        <f t="shared" si="1964"/>
        <v>0</v>
      </c>
      <c r="R425" s="385">
        <f t="shared" si="1965"/>
        <v>54.57</v>
      </c>
      <c r="S425" s="385">
        <f t="shared" si="1966"/>
        <v>26.92</v>
      </c>
      <c r="T425" s="385">
        <f t="shared" si="1967"/>
        <v>0</v>
      </c>
      <c r="U425" s="385">
        <f t="shared" si="1968"/>
        <v>0</v>
      </c>
      <c r="V425" s="384">
        <f t="shared" si="1969"/>
        <v>93.16</v>
      </c>
      <c r="W425" s="726">
        <f t="shared" si="1970"/>
        <v>0</v>
      </c>
      <c r="X425" s="449" t="str">
        <f t="shared" si="1971"/>
        <v>JC29-23</v>
      </c>
      <c r="Y425" s="502">
        <f t="shared" si="1972"/>
        <v>1.7</v>
      </c>
      <c r="Z425" s="590" t="s">
        <v>1</v>
      </c>
      <c r="AA425" s="589">
        <f t="shared" si="1973"/>
        <v>1.7</v>
      </c>
      <c r="AB425" s="591">
        <f t="shared" si="1974"/>
        <v>1.828400000000002</v>
      </c>
      <c r="AC425" s="592">
        <f t="shared" si="1975"/>
        <v>0.12</v>
      </c>
      <c r="AD425" s="592">
        <f t="shared" si="1976"/>
        <v>0.15</v>
      </c>
      <c r="AE425" s="593">
        <f t="shared" si="1977"/>
        <v>2.1</v>
      </c>
      <c r="AF425" s="593">
        <f t="shared" si="1978"/>
        <v>2.7</v>
      </c>
      <c r="AG425" s="594">
        <f t="shared" si="1979"/>
        <v>0.66</v>
      </c>
      <c r="AH425" s="595">
        <f t="shared" si="1980"/>
        <v>0</v>
      </c>
      <c r="AI425" s="595">
        <f t="shared" si="1981"/>
        <v>2.67</v>
      </c>
      <c r="AJ425" s="595">
        <f t="shared" si="1982"/>
        <v>1.07</v>
      </c>
      <c r="AK425" s="595">
        <f t="shared" si="1983"/>
        <v>0</v>
      </c>
      <c r="AL425" s="595">
        <f t="shared" si="1984"/>
        <v>0</v>
      </c>
      <c r="AM425" s="596">
        <f t="shared" si="1985"/>
        <v>13.73</v>
      </c>
      <c r="AN425" s="732">
        <f t="shared" si="1986"/>
        <v>0</v>
      </c>
      <c r="AO425" s="449" t="s">
        <v>24157</v>
      </c>
      <c r="AP425" s="146" t="s">
        <v>23695</v>
      </c>
      <c r="AQ425" s="450" t="s">
        <v>24171</v>
      </c>
      <c r="AR425" s="502">
        <v>1.2</v>
      </c>
      <c r="AS425" s="589"/>
      <c r="AT425" s="589"/>
      <c r="AU425" s="451">
        <v>17</v>
      </c>
      <c r="AV425" s="502">
        <f t="shared" si="1987"/>
        <v>1.9</v>
      </c>
      <c r="AW425" s="590" t="s">
        <v>1</v>
      </c>
      <c r="AX425" s="589">
        <f t="shared" si="1988"/>
        <v>1.9</v>
      </c>
      <c r="AY425" s="384">
        <f t="shared" si="1989"/>
        <v>15.1</v>
      </c>
      <c r="AZ425" s="384">
        <f t="shared" si="1990"/>
        <v>0.24</v>
      </c>
      <c r="BA425" s="384">
        <f t="shared" si="1991"/>
        <v>2.14</v>
      </c>
      <c r="BB425" s="382">
        <f t="shared" si="1992"/>
        <v>14.58</v>
      </c>
      <c r="BC425" s="265">
        <f t="shared" si="1993"/>
        <v>0</v>
      </c>
      <c r="BD425" s="265">
        <f t="shared" si="1994"/>
        <v>85.23</v>
      </c>
      <c r="BE425" s="265">
        <f t="shared" si="1995"/>
        <v>24.59</v>
      </c>
      <c r="BF425" s="385">
        <f t="shared" si="1996"/>
        <v>2.098400000000002</v>
      </c>
      <c r="BG425" s="385">
        <f t="shared" si="1997"/>
        <v>0</v>
      </c>
      <c r="BH425" s="385">
        <f t="shared" si="1998"/>
        <v>7.58</v>
      </c>
      <c r="BI425" s="385">
        <f t="shared" si="1999"/>
        <v>0</v>
      </c>
      <c r="BJ425" s="116">
        <f t="shared" si="2000"/>
        <v>38.479999999999997</v>
      </c>
      <c r="BK425" s="95"/>
    </row>
    <row r="426" spans="1:63" ht="14.25" x14ac:dyDescent="0.3">
      <c r="A426" s="462"/>
      <c r="B426" s="463"/>
      <c r="C426" s="608"/>
      <c r="D426" s="505"/>
      <c r="E426" s="505"/>
      <c r="F426" s="505"/>
      <c r="G426" s="505"/>
      <c r="H426" s="410"/>
      <c r="I426" s="411"/>
      <c r="J426" s="411"/>
      <c r="K426" s="411"/>
      <c r="L426" s="101"/>
      <c r="M426" s="412"/>
      <c r="N426" s="412"/>
      <c r="O426" s="101"/>
      <c r="P426" s="101"/>
      <c r="Q426" s="414"/>
      <c r="R426" s="414"/>
      <c r="S426" s="414"/>
      <c r="T426" s="414"/>
      <c r="U426" s="414"/>
      <c r="V426" s="413"/>
      <c r="W426" s="725"/>
      <c r="X426" s="739"/>
      <c r="Y426" s="505"/>
      <c r="Z426" s="597"/>
      <c r="AA426" s="505"/>
      <c r="AB426" s="598"/>
      <c r="AC426" s="599"/>
      <c r="AD426" s="599"/>
      <c r="AE426" s="600"/>
      <c r="AF426" s="600"/>
      <c r="AG426" s="597"/>
      <c r="AH426" s="601"/>
      <c r="AI426" s="601"/>
      <c r="AJ426" s="601"/>
      <c r="AK426" s="601"/>
      <c r="AL426" s="601"/>
      <c r="AM426" s="602"/>
      <c r="AN426" s="733"/>
      <c r="AO426" s="739"/>
      <c r="AP426" s="463"/>
      <c r="AQ426" s="608"/>
      <c r="AR426" s="505"/>
      <c r="AS426" s="505"/>
      <c r="AT426" s="505"/>
      <c r="AU426" s="410"/>
      <c r="AV426" s="505"/>
      <c r="AW426" s="597"/>
      <c r="AX426" s="505"/>
      <c r="AY426" s="413"/>
      <c r="AZ426" s="413"/>
      <c r="BA426" s="413"/>
      <c r="BB426" s="101"/>
      <c r="BC426" s="101"/>
      <c r="BD426" s="101"/>
      <c r="BE426" s="101"/>
      <c r="BF426" s="414"/>
      <c r="BG426" s="414"/>
      <c r="BH426" s="414"/>
      <c r="BI426" s="414"/>
      <c r="BJ426" s="415"/>
      <c r="BK426" s="95"/>
    </row>
    <row r="427" spans="1:63" s="122" customFormat="1" ht="14.25" x14ac:dyDescent="0.3">
      <c r="A427" s="407" t="s">
        <v>24568</v>
      </c>
      <c r="B427" s="463"/>
      <c r="C427" s="408"/>
      <c r="D427" s="505"/>
      <c r="E427" s="505"/>
      <c r="F427" s="505"/>
      <c r="G427" s="409"/>
      <c r="H427" s="410"/>
      <c r="I427" s="411"/>
      <c r="J427" s="411"/>
      <c r="K427" s="411"/>
      <c r="L427" s="101"/>
      <c r="M427" s="412"/>
      <c r="N427" s="412"/>
      <c r="O427" s="101"/>
      <c r="P427" s="101"/>
      <c r="Q427" s="414"/>
      <c r="R427" s="414"/>
      <c r="S427" s="414"/>
      <c r="T427" s="414"/>
      <c r="U427" s="414"/>
      <c r="V427" s="413"/>
      <c r="W427" s="725"/>
      <c r="X427" s="740" t="str">
        <f>$A427</f>
        <v>Rua Rubem Assim bonfim</v>
      </c>
      <c r="Y427" s="503"/>
      <c r="Z427" s="503"/>
      <c r="AA427" s="503"/>
      <c r="AB427" s="399"/>
      <c r="AC427" s="399"/>
      <c r="AD427" s="399"/>
      <c r="AE427" s="399"/>
      <c r="AF427" s="404"/>
      <c r="AG427" s="399"/>
      <c r="AH427" s="399"/>
      <c r="AI427" s="399"/>
      <c r="AJ427" s="399"/>
      <c r="AK427" s="399"/>
      <c r="AL427" s="399"/>
      <c r="AM427" s="399"/>
      <c r="AN427" s="401"/>
      <c r="AO427" s="407" t="str">
        <f>$A427</f>
        <v>Rua Rubem Assim bonfim</v>
      </c>
      <c r="AP427" s="463"/>
      <c r="AQ427" s="408"/>
      <c r="AR427" s="505"/>
      <c r="AS427" s="505"/>
      <c r="AT427" s="505"/>
      <c r="AU427" s="410"/>
      <c r="AV427" s="409"/>
      <c r="AW427" s="409"/>
      <c r="AX427" s="409"/>
      <c r="AY427" s="413"/>
      <c r="AZ427" s="413"/>
      <c r="BA427" s="413"/>
      <c r="BB427" s="101"/>
      <c r="BC427" s="101"/>
      <c r="BD427" s="101"/>
      <c r="BE427" s="101"/>
      <c r="BF427" s="101"/>
      <c r="BG427" s="101"/>
      <c r="BH427" s="101"/>
      <c r="BI427" s="101"/>
      <c r="BJ427" s="415"/>
      <c r="BK427" s="95"/>
    </row>
    <row r="428" spans="1:63" ht="14.25" x14ac:dyDescent="0.3">
      <c r="A428" s="144" t="s">
        <v>25144</v>
      </c>
      <c r="B428" s="379" t="s">
        <v>23695</v>
      </c>
      <c r="C428" s="453" t="s">
        <v>25145</v>
      </c>
      <c r="D428" s="416">
        <v>0.4</v>
      </c>
      <c r="E428" s="504"/>
      <c r="F428" s="504"/>
      <c r="G428" s="416" t="s">
        <v>23865</v>
      </c>
      <c r="H428" s="142">
        <v>40</v>
      </c>
      <c r="I428" s="143">
        <v>0.90700000000000003</v>
      </c>
      <c r="J428" s="143">
        <v>1.0309999999999988</v>
      </c>
      <c r="K428" s="452">
        <v>0.13200000000000001</v>
      </c>
      <c r="L428" s="382">
        <f t="shared" ref="L428:L432" si="2001">ROUND((I428+J428)/2,2)</f>
        <v>0.97</v>
      </c>
      <c r="M428" s="383">
        <f t="shared" ref="M428:M432" si="2002">IF(F428=0,ROUND($D428*10%,2),IF(D428&gt;2.8,0.18,0.15))</f>
        <v>0.04</v>
      </c>
      <c r="N428" s="383">
        <f t="shared" ref="N428:N432" si="2003">IF(F428=0,IF(   ROUND($D428/4,2),   IF(ROUND(($D428*1.2)/6,2)&lt;0.1,0.1,ROUND(($D428*1.2)/6,2))),0.5)</f>
        <v>0.1</v>
      </c>
      <c r="O428" s="382">
        <f t="shared" ref="O428:O432" si="2004">L428+M428+N428</f>
        <v>1.1100000000000001</v>
      </c>
      <c r="P428" s="382">
        <f t="shared" ref="P428:P432" si="2005">IF(O428&lt;2,(D428+M428*2)+0.6,(D428+M428*2)+0.6+ROUNDUP(O428-2,0)*0.1)</f>
        <v>1.08</v>
      </c>
      <c r="Q428" s="385">
        <f t="shared" ref="Q428:Q432" si="2006">IF($O428&lt;=$W$4,ROUND(IF($O428&lt;1.5,$O428*$H428*$P428,1.5*$H428*$P428),2),0)</f>
        <v>47.95</v>
      </c>
      <c r="R428" s="385">
        <f t="shared" ref="R428:R432" si="2007">IF($O428&gt;$W$4,ROUND(IF($O428&lt;1.5,$O428*$H428*$P428,1.5*$H428*$P428),2),0)</f>
        <v>0</v>
      </c>
      <c r="S428" s="385">
        <f t="shared" ref="S428:S432" si="2008">IF($O428&gt;$W$4,ROUND(IF($O428&lt;1.5,0,IF($O428&gt;3,1.5*$H428*$P428,($O428-1.5)*$H428*$P428)),2),0)</f>
        <v>0</v>
      </c>
      <c r="T428" s="385">
        <f t="shared" ref="T428:T432" si="2009">IF($O428&gt;$W$4,ROUND(IF($O428&lt;3,0,IF($O428&gt;4.5,1.5*$H428*$P428,($O428-3)*$H428*$P428)),2),0)</f>
        <v>0</v>
      </c>
      <c r="U428" s="385">
        <f t="shared" ref="U428:U432" si="2010">IF($O428&gt;$W$4,ROUND(IF($O428&lt;4.5,0,IF($O428&gt;6,($O428-4.5)*$H428*$P428,($O428-4.5)*$H428*$P428)),2),0)</f>
        <v>0</v>
      </c>
      <c r="V428" s="384">
        <f t="shared" ref="V428:V432" si="2011">IF($O428&gt;$W$4, IF( $O428&lt;=4,   ROUND($H428*($O428+0.5)*2,2),   0),0)</f>
        <v>0</v>
      </c>
      <c r="W428" s="726">
        <f t="shared" ref="W428:W432" si="2012">IF($O428&gt;$W$4, IF( $O428&gt;4,   ROUND($H428*($O428+0.5)*2,2),   0),0)</f>
        <v>0</v>
      </c>
      <c r="X428" s="144" t="str">
        <f t="shared" ref="X428:X432" si="2013">A428</f>
        <v>JC31-1</v>
      </c>
      <c r="Y428" s="416">
        <f t="shared" ref="Y428:Y432" si="2014">IF($D428=0.4,1.2,IF($D428=0.6,1.2,IF($D428=0.8,1.3,IF($D428=1,1.5,IF($D428=1.2,1.7,IF($D428&lt;=2,2,"--"))))))</f>
        <v>1.2</v>
      </c>
      <c r="Z428" s="603" t="s">
        <v>1</v>
      </c>
      <c r="AA428" s="504">
        <f t="shared" ref="AA428:AA432" si="2015">Y428</f>
        <v>1.2</v>
      </c>
      <c r="AB428" s="591">
        <f t="shared" ref="AB428:AB432" si="2016">IF($Y428="--","--",I428)</f>
        <v>0.90700000000000003</v>
      </c>
      <c r="AC428" s="592">
        <f t="shared" ref="AC428:AC432" si="2017">IF($Y428="--","--",IF(D428&gt;1.5,0.15,ROUND($D428*10%,2)))</f>
        <v>0.04</v>
      </c>
      <c r="AD428" s="592">
        <f t="shared" ref="AD428:AD432" si="2018">IF($Y428="--","--",0.15)</f>
        <v>0.15</v>
      </c>
      <c r="AE428" s="593">
        <f t="shared" ref="AE428:AE432" si="2019">IF($Y428="--","--",ROUND(AB428+AC428+AD428,2))</f>
        <v>1.1000000000000001</v>
      </c>
      <c r="AF428" s="604">
        <f t="shared" ref="AF428:AF432" si="2020">IF($Y428="--","--",IF($AB428&lt;=2,$Y428+1,($Y428+1)+ROUNDUP($AB428-2,0)*0.1))</f>
        <v>2.2000000000000002</v>
      </c>
      <c r="AG428" s="605">
        <f t="shared" ref="AG428:AG432" si="2021">IF($D428=0.4,0.92,IF($D428=0.6,0.68,IF($D428=0.8,0.74,IF($D428=1,0.7,IF($D428=1.2,0.66,IF($D428=1.5,0.6,IF($D428&lt;=2,(2.4-(D428+0.3)),"--")))))))</f>
        <v>0.92</v>
      </c>
      <c r="AH428" s="595">
        <f t="shared" ref="AH428:AH432" si="2022">IF($Y428="--","--",IF($AE428&lt;=$W$4,ROUND(IF($AE428&lt;1.5,$AE428*$AF428*$AG428,1.5*$AF428*$AG428),2),0))</f>
        <v>2.23</v>
      </c>
      <c r="AI428" s="595">
        <f t="shared" ref="AI428:AI432" si="2023">IF($Y428="--","--",IF($AE428&gt;$W$4,ROUND(IF($AE428&lt;1.5,$AE428*$AF428*$AG428,1.5*$AF428*$AG428),2),0))</f>
        <v>0</v>
      </c>
      <c r="AJ428" s="595">
        <f t="shared" ref="AJ428:AJ432" si="2024">IF($Y428="--","--",IF($AE428&gt;$W$4,ROUND(IF($AE428&lt;1.5,0,IF($AE428&gt;3,1.5*$AF428*$AG428,($AE428-1.5)*$AF428*$AG428)),2),0))</f>
        <v>0</v>
      </c>
      <c r="AK428" s="595">
        <f t="shared" ref="AK428:AK432" si="2025">IF($Y428="--","--",IF($AE428&gt;$W$4,ROUND(IF($AE428&lt;3,0,IF($AE428&gt;4.5,1.5*$AF428*$AG428,($AE428-3)*$AF428*$AG428)),2),0))</f>
        <v>0</v>
      </c>
      <c r="AL428" s="595">
        <f t="shared" ref="AL428:AL432" si="2026">IF($Y428="--","--",IF($AE428&gt;$W$4,ROUND(IF($AE428&lt;4.5,0,IF($AE428&gt;6,($AE428-4.5)*$AF428*$AG428,($AE428-4.5)*$AF428*$AG428)),2),0))</f>
        <v>0</v>
      </c>
      <c r="AM428" s="596">
        <f t="shared" ref="AM428:AM432" si="2027">IF($Y428="--","--",IF($AE428&gt;$W$4, IF( $AE428&lt;=4,   ROUND(($AG428*4)*($AE428+0.5)*2,2),   0),0))</f>
        <v>0</v>
      </c>
      <c r="AN428" s="732">
        <f t="shared" ref="AN428:AN432" si="2028">IF($Y428="--","--",IF($AE428&gt;$W$4, IF( $AE428&gt;4,   ROUND(($AG428*4)*($AE428+0.5)*2,2),   0),0))</f>
        <v>0</v>
      </c>
      <c r="AO428" s="144" t="str">
        <f>A428</f>
        <v>JC31-1</v>
      </c>
      <c r="AP428" s="379" t="s">
        <v>23695</v>
      </c>
      <c r="AQ428" s="453" t="str">
        <f>C428</f>
        <v>JC31-2</v>
      </c>
      <c r="AR428" s="416">
        <v>0.4</v>
      </c>
      <c r="AS428" s="504"/>
      <c r="AT428" s="504"/>
      <c r="AU428" s="142">
        <v>40</v>
      </c>
      <c r="AV428" s="416">
        <f t="shared" ref="AV428:AV432" si="2029">IF($Y428="--","--",Y428+0.2)</f>
        <v>1.4</v>
      </c>
      <c r="AW428" s="603" t="s">
        <v>1</v>
      </c>
      <c r="AX428" s="504">
        <f t="shared" ref="AX428:AX432" si="2030">AV428</f>
        <v>1.4</v>
      </c>
      <c r="AY428" s="384">
        <f t="shared" ref="AY428:AY432" si="2031">IF(D428&gt;2,AU428,AU428-AV428)</f>
        <v>38.6</v>
      </c>
      <c r="AZ428" s="384">
        <f t="shared" ref="AZ428:AZ432" si="2032">N428</f>
        <v>0.1</v>
      </c>
      <c r="BA428" s="384">
        <f t="shared" ref="BA428:BA432" si="2033">P428</f>
        <v>1.08</v>
      </c>
      <c r="BB428" s="382">
        <f t="shared" ref="BB428:BB432" si="2034">IF(F428=0,IF(ROUND( AY428 * ( ( (N428*P428) +  ( ((D428+M428*2)/6)*P428 ) ) - ROUND(  ((D428+M428*2)^2)   *   (   ( PI()*96.379 / (4*360) )  -  ( (SIN((96.379/2)*PI()/180)) * (COS((96.379/2)*PI()/180)) / 4 )   ), 4) ),2),   ROUND( AY428 * ( ( (N428*P428) +  ( ((D428+M428*2)/4)*P428 ) ) - ROUND(  ((D428+M428*2)^2)   *   (   ( PI()*120 / (4*360) )  -  ( (SIN((120/2)*PI()/180)) * (COS((120/2)*PI()/180)) / 4 )   ), 4) ),2)),0)</f>
        <v>7.8</v>
      </c>
      <c r="BC428" s="265">
        <f t="shared" ref="BC428:BC432" si="2035">IF(F428&gt;0,ROUND(AY428*N428*P428,2),0)</f>
        <v>0</v>
      </c>
      <c r="BD428" s="265">
        <f t="shared" ref="BD428:BD432" si="2036">SUM(Q428:U428,AH428:AL428)</f>
        <v>50.18</v>
      </c>
      <c r="BE428" s="265">
        <f t="shared" ref="BE428:BE432" si="2037">IF(F428=0, ROUND( ( PI()*( (D428+M428*2)^2 ) / 4  ) * AY428,2),  ROUND( (D428+M428*2)*(F428+M428*2) * AY428,2))</f>
        <v>6.98</v>
      </c>
      <c r="BF428" s="607">
        <f t="shared" ref="BF428:BF432" si="2038">IF(($I428+M428-0.15)&lt;=2,($I428+M428+0.15),IF(($I428+M428)&lt;=3,2.35,($I428+M428+0.2)-0.85))</f>
        <v>1.097</v>
      </c>
      <c r="BG428" s="607">
        <f t="shared" ref="BG428:BG432" si="2039">IF(D428&gt;2,   (I428-F428-M428-0.11),IF(($I428+M428)&lt;=2,0,IF(($I428+M428)&gt;3,0.85,(I428+M428+0.2-BF428))))</f>
        <v>0</v>
      </c>
      <c r="BH428" s="607">
        <f t="shared" ref="BH428:BH432" si="2040">IF(D428&gt;2,  ROUND(((1.42+0.4)+(0.91+0.4))*2*BG428,2), ROUND(AV428*AX428*BF428,2))</f>
        <v>2.15</v>
      </c>
      <c r="BI428" s="607">
        <f t="shared" ref="BI428:BI432" si="2041">ROUND(((PI()*0.9^2)/4)*BG428,2)</f>
        <v>0</v>
      </c>
      <c r="BJ428" s="116">
        <f t="shared" ref="BJ428:BJ432" si="2042">ROUND(BD428-BE428-BH428-BI428-BB428-BC428,2)</f>
        <v>33.25</v>
      </c>
      <c r="BK428" s="95"/>
    </row>
    <row r="429" spans="1:63" ht="14.25" x14ac:dyDescent="0.3">
      <c r="A429" s="144" t="s">
        <v>25145</v>
      </c>
      <c r="B429" s="379" t="s">
        <v>23695</v>
      </c>
      <c r="C429" s="453" t="s">
        <v>24173</v>
      </c>
      <c r="D429" s="416">
        <v>0.4</v>
      </c>
      <c r="E429" s="504"/>
      <c r="F429" s="504"/>
      <c r="G429" s="416" t="s">
        <v>23865</v>
      </c>
      <c r="H429" s="142">
        <v>40</v>
      </c>
      <c r="I429" s="143">
        <v>1.1629999999999985</v>
      </c>
      <c r="J429" s="143">
        <v>1.1229999999999993</v>
      </c>
      <c r="K429" s="452">
        <v>0.2</v>
      </c>
      <c r="L429" s="382">
        <f t="shared" si="2001"/>
        <v>1.1399999999999999</v>
      </c>
      <c r="M429" s="383">
        <f t="shared" si="2002"/>
        <v>0.04</v>
      </c>
      <c r="N429" s="383">
        <f t="shared" si="2003"/>
        <v>0.1</v>
      </c>
      <c r="O429" s="382">
        <f t="shared" si="2004"/>
        <v>1.28</v>
      </c>
      <c r="P429" s="382">
        <f t="shared" si="2005"/>
        <v>1.08</v>
      </c>
      <c r="Q429" s="385">
        <f t="shared" si="2006"/>
        <v>55.3</v>
      </c>
      <c r="R429" s="385">
        <f t="shared" si="2007"/>
        <v>0</v>
      </c>
      <c r="S429" s="385">
        <f t="shared" si="2008"/>
        <v>0</v>
      </c>
      <c r="T429" s="385">
        <f t="shared" si="2009"/>
        <v>0</v>
      </c>
      <c r="U429" s="385">
        <f t="shared" si="2010"/>
        <v>0</v>
      </c>
      <c r="V429" s="384">
        <f t="shared" si="2011"/>
        <v>0</v>
      </c>
      <c r="W429" s="726">
        <f t="shared" si="2012"/>
        <v>0</v>
      </c>
      <c r="X429" s="144" t="str">
        <f t="shared" si="2013"/>
        <v>JC31-2</v>
      </c>
      <c r="Y429" s="416">
        <f t="shared" si="2014"/>
        <v>1.2</v>
      </c>
      <c r="Z429" s="603" t="s">
        <v>1</v>
      </c>
      <c r="AA429" s="504">
        <f t="shared" si="2015"/>
        <v>1.2</v>
      </c>
      <c r="AB429" s="591">
        <f t="shared" si="2016"/>
        <v>1.1629999999999985</v>
      </c>
      <c r="AC429" s="592">
        <f t="shared" si="2017"/>
        <v>0.04</v>
      </c>
      <c r="AD429" s="592">
        <f t="shared" si="2018"/>
        <v>0.15</v>
      </c>
      <c r="AE429" s="593">
        <f t="shared" si="2019"/>
        <v>1.35</v>
      </c>
      <c r="AF429" s="604">
        <f t="shared" si="2020"/>
        <v>2.2000000000000002</v>
      </c>
      <c r="AG429" s="605">
        <f t="shared" si="2021"/>
        <v>0.92</v>
      </c>
      <c r="AH429" s="595">
        <f t="shared" si="2022"/>
        <v>2.73</v>
      </c>
      <c r="AI429" s="595">
        <f t="shared" si="2023"/>
        <v>0</v>
      </c>
      <c r="AJ429" s="595">
        <f t="shared" si="2024"/>
        <v>0</v>
      </c>
      <c r="AK429" s="595">
        <f t="shared" si="2025"/>
        <v>0</v>
      </c>
      <c r="AL429" s="595">
        <f t="shared" si="2026"/>
        <v>0</v>
      </c>
      <c r="AM429" s="596">
        <f t="shared" si="2027"/>
        <v>0</v>
      </c>
      <c r="AN429" s="732">
        <f t="shared" si="2028"/>
        <v>0</v>
      </c>
      <c r="AO429" s="144" t="str">
        <f>A429</f>
        <v>JC31-2</v>
      </c>
      <c r="AP429" s="379" t="s">
        <v>23695</v>
      </c>
      <c r="AQ429" s="453" t="str">
        <f>C429</f>
        <v>JC31-3</v>
      </c>
      <c r="AR429" s="416">
        <v>0.4</v>
      </c>
      <c r="AS429" s="504"/>
      <c r="AT429" s="504"/>
      <c r="AU429" s="142">
        <v>40</v>
      </c>
      <c r="AV429" s="416">
        <f t="shared" si="2029"/>
        <v>1.4</v>
      </c>
      <c r="AW429" s="603" t="s">
        <v>1</v>
      </c>
      <c r="AX429" s="504">
        <f t="shared" si="2030"/>
        <v>1.4</v>
      </c>
      <c r="AY429" s="384">
        <f t="shared" si="2031"/>
        <v>38.6</v>
      </c>
      <c r="AZ429" s="384">
        <f t="shared" si="2032"/>
        <v>0.1</v>
      </c>
      <c r="BA429" s="384">
        <f t="shared" si="2033"/>
        <v>1.08</v>
      </c>
      <c r="BB429" s="382">
        <f t="shared" si="2034"/>
        <v>7.8</v>
      </c>
      <c r="BC429" s="265">
        <f t="shared" si="2035"/>
        <v>0</v>
      </c>
      <c r="BD429" s="265">
        <f t="shared" si="2036"/>
        <v>58.029999999999994</v>
      </c>
      <c r="BE429" s="265">
        <f t="shared" si="2037"/>
        <v>6.98</v>
      </c>
      <c r="BF429" s="607">
        <f t="shared" si="2038"/>
        <v>1.3529999999999984</v>
      </c>
      <c r="BG429" s="607">
        <f t="shared" si="2039"/>
        <v>0</v>
      </c>
      <c r="BH429" s="607">
        <f t="shared" si="2040"/>
        <v>2.65</v>
      </c>
      <c r="BI429" s="607">
        <f t="shared" si="2041"/>
        <v>0</v>
      </c>
      <c r="BJ429" s="116">
        <f t="shared" si="2042"/>
        <v>40.6</v>
      </c>
      <c r="BK429" s="95"/>
    </row>
    <row r="430" spans="1:63" ht="14.25" x14ac:dyDescent="0.3">
      <c r="A430" s="144" t="s">
        <v>24173</v>
      </c>
      <c r="B430" s="379" t="s">
        <v>23695</v>
      </c>
      <c r="C430" s="453" t="s">
        <v>24174</v>
      </c>
      <c r="D430" s="416">
        <v>0.6</v>
      </c>
      <c r="E430" s="504"/>
      <c r="F430" s="504"/>
      <c r="G430" s="416" t="s">
        <v>23865</v>
      </c>
      <c r="H430" s="142">
        <v>40</v>
      </c>
      <c r="I430" s="143">
        <v>1.3229999999999995</v>
      </c>
      <c r="J430" s="143">
        <v>1.2772999999999994</v>
      </c>
      <c r="K430" s="452">
        <v>0</v>
      </c>
      <c r="L430" s="382">
        <f t="shared" si="2001"/>
        <v>1.3</v>
      </c>
      <c r="M430" s="383">
        <f t="shared" si="2002"/>
        <v>0.06</v>
      </c>
      <c r="N430" s="383">
        <f t="shared" si="2003"/>
        <v>0.12</v>
      </c>
      <c r="O430" s="382">
        <f t="shared" si="2004"/>
        <v>1.48</v>
      </c>
      <c r="P430" s="382">
        <f t="shared" si="2005"/>
        <v>1.3199999999999998</v>
      </c>
      <c r="Q430" s="385">
        <f t="shared" si="2006"/>
        <v>78.14</v>
      </c>
      <c r="R430" s="385">
        <f t="shared" si="2007"/>
        <v>0</v>
      </c>
      <c r="S430" s="385">
        <f t="shared" si="2008"/>
        <v>0</v>
      </c>
      <c r="T430" s="385">
        <f t="shared" si="2009"/>
        <v>0</v>
      </c>
      <c r="U430" s="385">
        <f t="shared" si="2010"/>
        <v>0</v>
      </c>
      <c r="V430" s="384">
        <f t="shared" si="2011"/>
        <v>0</v>
      </c>
      <c r="W430" s="726">
        <f t="shared" si="2012"/>
        <v>0</v>
      </c>
      <c r="X430" s="144" t="str">
        <f t="shared" si="2013"/>
        <v>JC31-3</v>
      </c>
      <c r="Y430" s="416">
        <f t="shared" si="2014"/>
        <v>1.2</v>
      </c>
      <c r="Z430" s="603" t="s">
        <v>1</v>
      </c>
      <c r="AA430" s="504">
        <f t="shared" si="2015"/>
        <v>1.2</v>
      </c>
      <c r="AB430" s="591">
        <f t="shared" si="2016"/>
        <v>1.3229999999999995</v>
      </c>
      <c r="AC430" s="592">
        <f t="shared" si="2017"/>
        <v>0.06</v>
      </c>
      <c r="AD430" s="592">
        <f t="shared" si="2018"/>
        <v>0.15</v>
      </c>
      <c r="AE430" s="593">
        <f t="shared" si="2019"/>
        <v>1.53</v>
      </c>
      <c r="AF430" s="604">
        <f t="shared" si="2020"/>
        <v>2.2000000000000002</v>
      </c>
      <c r="AG430" s="605">
        <f t="shared" si="2021"/>
        <v>0.68</v>
      </c>
      <c r="AH430" s="595">
        <f t="shared" si="2022"/>
        <v>0</v>
      </c>
      <c r="AI430" s="595">
        <f t="shared" si="2023"/>
        <v>2.2400000000000002</v>
      </c>
      <c r="AJ430" s="595">
        <f t="shared" si="2024"/>
        <v>0.04</v>
      </c>
      <c r="AK430" s="595">
        <f t="shared" si="2025"/>
        <v>0</v>
      </c>
      <c r="AL430" s="595">
        <f t="shared" si="2026"/>
        <v>0</v>
      </c>
      <c r="AM430" s="596">
        <f t="shared" si="2027"/>
        <v>11.04</v>
      </c>
      <c r="AN430" s="732">
        <f t="shared" si="2028"/>
        <v>0</v>
      </c>
      <c r="AO430" s="144" t="s">
        <v>24173</v>
      </c>
      <c r="AP430" s="379" t="s">
        <v>23695</v>
      </c>
      <c r="AQ430" s="453" t="s">
        <v>24174</v>
      </c>
      <c r="AR430" s="416">
        <v>0.6</v>
      </c>
      <c r="AS430" s="504"/>
      <c r="AT430" s="504"/>
      <c r="AU430" s="142">
        <v>40</v>
      </c>
      <c r="AV430" s="416">
        <f t="shared" si="2029"/>
        <v>1.4</v>
      </c>
      <c r="AW430" s="603" t="s">
        <v>1</v>
      </c>
      <c r="AX430" s="504">
        <f t="shared" si="2030"/>
        <v>1.4</v>
      </c>
      <c r="AY430" s="384">
        <f t="shared" si="2031"/>
        <v>38.6</v>
      </c>
      <c r="AZ430" s="384">
        <f t="shared" si="2032"/>
        <v>0.12</v>
      </c>
      <c r="BA430" s="384">
        <f t="shared" si="2033"/>
        <v>1.3199999999999998</v>
      </c>
      <c r="BB430" s="382">
        <f t="shared" si="2034"/>
        <v>12.21</v>
      </c>
      <c r="BC430" s="265">
        <f t="shared" si="2035"/>
        <v>0</v>
      </c>
      <c r="BD430" s="265">
        <f t="shared" si="2036"/>
        <v>80.42</v>
      </c>
      <c r="BE430" s="265">
        <f t="shared" si="2037"/>
        <v>15.72</v>
      </c>
      <c r="BF430" s="607">
        <f t="shared" si="2038"/>
        <v>1.5329999999999995</v>
      </c>
      <c r="BG430" s="607">
        <f t="shared" si="2039"/>
        <v>0</v>
      </c>
      <c r="BH430" s="607">
        <f t="shared" si="2040"/>
        <v>3</v>
      </c>
      <c r="BI430" s="607">
        <f t="shared" si="2041"/>
        <v>0</v>
      </c>
      <c r="BJ430" s="116">
        <f t="shared" si="2042"/>
        <v>49.49</v>
      </c>
      <c r="BK430" s="95"/>
    </row>
    <row r="431" spans="1:63" ht="14.25" x14ac:dyDescent="0.3">
      <c r="A431" s="144" t="s">
        <v>24174</v>
      </c>
      <c r="B431" s="379" t="s">
        <v>23695</v>
      </c>
      <c r="C431" s="453" t="s">
        <v>24175</v>
      </c>
      <c r="D431" s="416">
        <v>0.6</v>
      </c>
      <c r="E431" s="504"/>
      <c r="F431" s="504"/>
      <c r="G431" s="416" t="s">
        <v>23865</v>
      </c>
      <c r="H431" s="142">
        <v>16</v>
      </c>
      <c r="I431" s="143">
        <v>1.2772999999999994</v>
      </c>
      <c r="J431" s="143">
        <v>1.3401999999999985</v>
      </c>
      <c r="K431" s="452">
        <v>0</v>
      </c>
      <c r="L431" s="382">
        <f t="shared" si="2001"/>
        <v>1.31</v>
      </c>
      <c r="M431" s="383">
        <f t="shared" si="2002"/>
        <v>0.06</v>
      </c>
      <c r="N431" s="383">
        <f t="shared" si="2003"/>
        <v>0.12</v>
      </c>
      <c r="O431" s="382">
        <f t="shared" si="2004"/>
        <v>1.4900000000000002</v>
      </c>
      <c r="P431" s="382">
        <f t="shared" si="2005"/>
        <v>1.3199999999999998</v>
      </c>
      <c r="Q431" s="385">
        <f t="shared" si="2006"/>
        <v>31.47</v>
      </c>
      <c r="R431" s="385">
        <f t="shared" si="2007"/>
        <v>0</v>
      </c>
      <c r="S431" s="385">
        <f t="shared" si="2008"/>
        <v>0</v>
      </c>
      <c r="T431" s="385">
        <f t="shared" si="2009"/>
        <v>0</v>
      </c>
      <c r="U431" s="385">
        <f t="shared" si="2010"/>
        <v>0</v>
      </c>
      <c r="V431" s="384">
        <f t="shared" si="2011"/>
        <v>0</v>
      </c>
      <c r="W431" s="726">
        <f t="shared" si="2012"/>
        <v>0</v>
      </c>
      <c r="X431" s="144" t="str">
        <f t="shared" si="2013"/>
        <v>JC31-4</v>
      </c>
      <c r="Y431" s="416">
        <f t="shared" si="2014"/>
        <v>1.2</v>
      </c>
      <c r="Z431" s="603" t="s">
        <v>1</v>
      </c>
      <c r="AA431" s="504">
        <f t="shared" si="2015"/>
        <v>1.2</v>
      </c>
      <c r="AB431" s="591">
        <f t="shared" si="2016"/>
        <v>1.2772999999999994</v>
      </c>
      <c r="AC431" s="592">
        <f t="shared" si="2017"/>
        <v>0.06</v>
      </c>
      <c r="AD431" s="592">
        <f t="shared" si="2018"/>
        <v>0.15</v>
      </c>
      <c r="AE431" s="593">
        <f t="shared" si="2019"/>
        <v>1.49</v>
      </c>
      <c r="AF431" s="604">
        <f t="shared" si="2020"/>
        <v>2.2000000000000002</v>
      </c>
      <c r="AG431" s="605">
        <f t="shared" si="2021"/>
        <v>0.68</v>
      </c>
      <c r="AH431" s="595">
        <f t="shared" si="2022"/>
        <v>2.23</v>
      </c>
      <c r="AI431" s="595">
        <f t="shared" si="2023"/>
        <v>0</v>
      </c>
      <c r="AJ431" s="595">
        <f t="shared" si="2024"/>
        <v>0</v>
      </c>
      <c r="AK431" s="595">
        <f t="shared" si="2025"/>
        <v>0</v>
      </c>
      <c r="AL431" s="595">
        <f t="shared" si="2026"/>
        <v>0</v>
      </c>
      <c r="AM431" s="596">
        <f t="shared" si="2027"/>
        <v>0</v>
      </c>
      <c r="AN431" s="732">
        <f t="shared" si="2028"/>
        <v>0</v>
      </c>
      <c r="AO431" s="144" t="s">
        <v>24174</v>
      </c>
      <c r="AP431" s="379" t="s">
        <v>23695</v>
      </c>
      <c r="AQ431" s="453" t="s">
        <v>24175</v>
      </c>
      <c r="AR431" s="416">
        <v>0.6</v>
      </c>
      <c r="AS431" s="504"/>
      <c r="AT431" s="504"/>
      <c r="AU431" s="142">
        <v>16</v>
      </c>
      <c r="AV431" s="416">
        <f t="shared" si="2029"/>
        <v>1.4</v>
      </c>
      <c r="AW431" s="603" t="s">
        <v>1</v>
      </c>
      <c r="AX431" s="504">
        <f t="shared" si="2030"/>
        <v>1.4</v>
      </c>
      <c r="AY431" s="384">
        <f t="shared" si="2031"/>
        <v>14.6</v>
      </c>
      <c r="AZ431" s="384">
        <f t="shared" si="2032"/>
        <v>0.12</v>
      </c>
      <c r="BA431" s="384">
        <f t="shared" si="2033"/>
        <v>1.3199999999999998</v>
      </c>
      <c r="BB431" s="382">
        <f t="shared" si="2034"/>
        <v>4.62</v>
      </c>
      <c r="BC431" s="265">
        <f t="shared" si="2035"/>
        <v>0</v>
      </c>
      <c r="BD431" s="265">
        <f t="shared" si="2036"/>
        <v>33.699999999999996</v>
      </c>
      <c r="BE431" s="265">
        <f t="shared" si="2037"/>
        <v>5.94</v>
      </c>
      <c r="BF431" s="607">
        <f t="shared" si="2038"/>
        <v>1.4872999999999994</v>
      </c>
      <c r="BG431" s="607">
        <f t="shared" si="2039"/>
        <v>0</v>
      </c>
      <c r="BH431" s="607">
        <f t="shared" si="2040"/>
        <v>2.92</v>
      </c>
      <c r="BI431" s="607">
        <f t="shared" si="2041"/>
        <v>0</v>
      </c>
      <c r="BJ431" s="116">
        <f t="shared" si="2042"/>
        <v>20.22</v>
      </c>
      <c r="BK431" s="95"/>
    </row>
    <row r="432" spans="1:63" ht="14.25" x14ac:dyDescent="0.3">
      <c r="A432" s="449" t="s">
        <v>24175</v>
      </c>
      <c r="B432" s="146" t="s">
        <v>23695</v>
      </c>
      <c r="C432" s="450" t="s">
        <v>24176</v>
      </c>
      <c r="D432" s="502">
        <v>0.6</v>
      </c>
      <c r="E432" s="589"/>
      <c r="F432" s="589"/>
      <c r="G432" s="502" t="s">
        <v>23865</v>
      </c>
      <c r="H432" s="451">
        <v>4</v>
      </c>
      <c r="I432" s="452">
        <v>1.3401999999999985</v>
      </c>
      <c r="J432" s="452">
        <v>1.3264999999999985</v>
      </c>
      <c r="K432" s="452">
        <v>0.9</v>
      </c>
      <c r="L432" s="382">
        <f t="shared" si="2001"/>
        <v>1.33</v>
      </c>
      <c r="M432" s="383">
        <f t="shared" si="2002"/>
        <v>0.06</v>
      </c>
      <c r="N432" s="383">
        <f t="shared" si="2003"/>
        <v>0.12</v>
      </c>
      <c r="O432" s="382">
        <f t="shared" si="2004"/>
        <v>1.5100000000000002</v>
      </c>
      <c r="P432" s="382">
        <f t="shared" si="2005"/>
        <v>1.3199999999999998</v>
      </c>
      <c r="Q432" s="385">
        <f t="shared" si="2006"/>
        <v>0</v>
      </c>
      <c r="R432" s="385">
        <f t="shared" si="2007"/>
        <v>7.92</v>
      </c>
      <c r="S432" s="385">
        <f t="shared" si="2008"/>
        <v>0.05</v>
      </c>
      <c r="T432" s="385">
        <f t="shared" si="2009"/>
        <v>0</v>
      </c>
      <c r="U432" s="385">
        <f t="shared" si="2010"/>
        <v>0</v>
      </c>
      <c r="V432" s="384">
        <f t="shared" si="2011"/>
        <v>16.079999999999998</v>
      </c>
      <c r="W432" s="726">
        <f t="shared" si="2012"/>
        <v>0</v>
      </c>
      <c r="X432" s="449" t="str">
        <f t="shared" si="2013"/>
        <v>JC31-5</v>
      </c>
      <c r="Y432" s="502">
        <f t="shared" si="2014"/>
        <v>1.2</v>
      </c>
      <c r="Z432" s="590" t="s">
        <v>1</v>
      </c>
      <c r="AA432" s="589">
        <f t="shared" si="2015"/>
        <v>1.2</v>
      </c>
      <c r="AB432" s="591">
        <f t="shared" si="2016"/>
        <v>1.3401999999999985</v>
      </c>
      <c r="AC432" s="592">
        <f t="shared" si="2017"/>
        <v>0.06</v>
      </c>
      <c r="AD432" s="592">
        <f t="shared" si="2018"/>
        <v>0.15</v>
      </c>
      <c r="AE432" s="593">
        <f t="shared" si="2019"/>
        <v>1.55</v>
      </c>
      <c r="AF432" s="593">
        <f t="shared" si="2020"/>
        <v>2.2000000000000002</v>
      </c>
      <c r="AG432" s="594">
        <f t="shared" si="2021"/>
        <v>0.68</v>
      </c>
      <c r="AH432" s="595">
        <f t="shared" si="2022"/>
        <v>0</v>
      </c>
      <c r="AI432" s="595">
        <f t="shared" si="2023"/>
        <v>2.2400000000000002</v>
      </c>
      <c r="AJ432" s="595">
        <f t="shared" si="2024"/>
        <v>7.0000000000000007E-2</v>
      </c>
      <c r="AK432" s="595">
        <f t="shared" si="2025"/>
        <v>0</v>
      </c>
      <c r="AL432" s="595">
        <f t="shared" si="2026"/>
        <v>0</v>
      </c>
      <c r="AM432" s="596">
        <f t="shared" si="2027"/>
        <v>11.15</v>
      </c>
      <c r="AN432" s="732">
        <f t="shared" si="2028"/>
        <v>0</v>
      </c>
      <c r="AO432" s="449" t="s">
        <v>24175</v>
      </c>
      <c r="AP432" s="146" t="s">
        <v>23695</v>
      </c>
      <c r="AQ432" s="450" t="s">
        <v>24176</v>
      </c>
      <c r="AR432" s="502">
        <v>0.6</v>
      </c>
      <c r="AS432" s="589"/>
      <c r="AT432" s="589"/>
      <c r="AU432" s="451">
        <v>4</v>
      </c>
      <c r="AV432" s="502">
        <f t="shared" si="2029"/>
        <v>1.4</v>
      </c>
      <c r="AW432" s="590" t="s">
        <v>1</v>
      </c>
      <c r="AX432" s="589">
        <f t="shared" si="2030"/>
        <v>1.4</v>
      </c>
      <c r="AY432" s="384">
        <f t="shared" si="2031"/>
        <v>2.6</v>
      </c>
      <c r="AZ432" s="384">
        <f t="shared" si="2032"/>
        <v>0.12</v>
      </c>
      <c r="BA432" s="384">
        <f t="shared" si="2033"/>
        <v>1.3199999999999998</v>
      </c>
      <c r="BB432" s="382">
        <f t="shared" si="2034"/>
        <v>0.82</v>
      </c>
      <c r="BC432" s="265">
        <f t="shared" si="2035"/>
        <v>0</v>
      </c>
      <c r="BD432" s="265">
        <f t="shared" si="2036"/>
        <v>10.280000000000001</v>
      </c>
      <c r="BE432" s="265">
        <f t="shared" si="2037"/>
        <v>1.06</v>
      </c>
      <c r="BF432" s="385">
        <f t="shared" si="2038"/>
        <v>1.5501999999999985</v>
      </c>
      <c r="BG432" s="385">
        <f t="shared" si="2039"/>
        <v>0</v>
      </c>
      <c r="BH432" s="385">
        <f t="shared" si="2040"/>
        <v>3.04</v>
      </c>
      <c r="BI432" s="385">
        <f t="shared" si="2041"/>
        <v>0</v>
      </c>
      <c r="BJ432" s="116">
        <f t="shared" si="2042"/>
        <v>5.36</v>
      </c>
      <c r="BK432" s="95"/>
    </row>
    <row r="433" spans="1:63" ht="14.25" x14ac:dyDescent="0.3">
      <c r="A433" s="462"/>
      <c r="B433" s="463"/>
      <c r="C433" s="608"/>
      <c r="D433" s="505"/>
      <c r="E433" s="505"/>
      <c r="F433" s="505"/>
      <c r="G433" s="505"/>
      <c r="H433" s="410"/>
      <c r="I433" s="411"/>
      <c r="J433" s="411"/>
      <c r="K433" s="411"/>
      <c r="L433" s="101"/>
      <c r="M433" s="412"/>
      <c r="N433" s="412"/>
      <c r="O433" s="101"/>
      <c r="P433" s="101"/>
      <c r="Q433" s="414"/>
      <c r="R433" s="414"/>
      <c r="S433" s="414"/>
      <c r="T433" s="414"/>
      <c r="U433" s="414"/>
      <c r="V433" s="413"/>
      <c r="W433" s="725"/>
      <c r="X433" s="739"/>
      <c r="Y433" s="505"/>
      <c r="Z433" s="597"/>
      <c r="AA433" s="505"/>
      <c r="AB433" s="598"/>
      <c r="AC433" s="599"/>
      <c r="AD433" s="599"/>
      <c r="AE433" s="600"/>
      <c r="AF433" s="600"/>
      <c r="AG433" s="597"/>
      <c r="AH433" s="601"/>
      <c r="AI433" s="601"/>
      <c r="AJ433" s="601"/>
      <c r="AK433" s="601"/>
      <c r="AL433" s="601"/>
      <c r="AM433" s="602"/>
      <c r="AN433" s="733"/>
      <c r="AO433" s="739"/>
      <c r="AP433" s="463"/>
      <c r="AQ433" s="608"/>
      <c r="AR433" s="505"/>
      <c r="AS433" s="505"/>
      <c r="AT433" s="505"/>
      <c r="AU433" s="410"/>
      <c r="AV433" s="505"/>
      <c r="AW433" s="597"/>
      <c r="AX433" s="505"/>
      <c r="AY433" s="413"/>
      <c r="AZ433" s="413"/>
      <c r="BA433" s="413"/>
      <c r="BB433" s="101"/>
      <c r="BC433" s="101"/>
      <c r="BD433" s="101"/>
      <c r="BE433" s="101"/>
      <c r="BF433" s="414"/>
      <c r="BG433" s="414"/>
      <c r="BH433" s="414"/>
      <c r="BI433" s="414"/>
      <c r="BJ433" s="415"/>
      <c r="BK433" s="95"/>
    </row>
    <row r="434" spans="1:63" s="122" customFormat="1" ht="14.25" x14ac:dyDescent="0.3">
      <c r="A434" s="407" t="s">
        <v>24569</v>
      </c>
      <c r="B434" s="463"/>
      <c r="C434" s="408"/>
      <c r="D434" s="505"/>
      <c r="E434" s="505"/>
      <c r="F434" s="505"/>
      <c r="G434" s="409"/>
      <c r="H434" s="410"/>
      <c r="I434" s="411"/>
      <c r="J434" s="411"/>
      <c r="K434" s="411"/>
      <c r="L434" s="101"/>
      <c r="M434" s="412"/>
      <c r="N434" s="412"/>
      <c r="O434" s="101"/>
      <c r="P434" s="101"/>
      <c r="Q434" s="414"/>
      <c r="R434" s="414"/>
      <c r="S434" s="414"/>
      <c r="T434" s="414"/>
      <c r="U434" s="414"/>
      <c r="V434" s="413"/>
      <c r="W434" s="725"/>
      <c r="X434" s="740" t="str">
        <f>$A434</f>
        <v>Rua Jaerth Medeiros ==&gt; Rua João Cabete</v>
      </c>
      <c r="Y434" s="503"/>
      <c r="Z434" s="503"/>
      <c r="AA434" s="503"/>
      <c r="AB434" s="399"/>
      <c r="AC434" s="399"/>
      <c r="AD434" s="399"/>
      <c r="AE434" s="399"/>
      <c r="AF434" s="404"/>
      <c r="AG434" s="399"/>
      <c r="AH434" s="399"/>
      <c r="AI434" s="399"/>
      <c r="AJ434" s="399"/>
      <c r="AK434" s="399"/>
      <c r="AL434" s="399"/>
      <c r="AM434" s="399"/>
      <c r="AN434" s="401"/>
      <c r="AO434" s="407" t="str">
        <f>$A434</f>
        <v>Rua Jaerth Medeiros ==&gt; Rua João Cabete</v>
      </c>
      <c r="AP434" s="463"/>
      <c r="AQ434" s="408"/>
      <c r="AR434" s="505"/>
      <c r="AS434" s="505"/>
      <c r="AT434" s="505"/>
      <c r="AU434" s="410"/>
      <c r="AV434" s="409"/>
      <c r="AW434" s="409"/>
      <c r="AX434" s="409"/>
      <c r="AY434" s="413"/>
      <c r="AZ434" s="413"/>
      <c r="BA434" s="413"/>
      <c r="BB434" s="101"/>
      <c r="BC434" s="101"/>
      <c r="BD434" s="101"/>
      <c r="BE434" s="101"/>
      <c r="BF434" s="101"/>
      <c r="BG434" s="101"/>
      <c r="BH434" s="101"/>
      <c r="BI434" s="101"/>
      <c r="BJ434" s="415"/>
      <c r="BK434" s="95"/>
    </row>
    <row r="435" spans="1:63" ht="14.25" x14ac:dyDescent="0.3">
      <c r="A435" s="144" t="s">
        <v>24177</v>
      </c>
      <c r="B435" s="379" t="s">
        <v>23695</v>
      </c>
      <c r="C435" s="453" t="s">
        <v>24178</v>
      </c>
      <c r="D435" s="416">
        <v>0.4</v>
      </c>
      <c r="E435" s="504"/>
      <c r="F435" s="504"/>
      <c r="G435" s="416" t="s">
        <v>23865</v>
      </c>
      <c r="H435" s="142">
        <v>22</v>
      </c>
      <c r="I435" s="143">
        <v>0.8100000000000005</v>
      </c>
      <c r="J435" s="143">
        <v>1.1539000000000001</v>
      </c>
      <c r="K435" s="452">
        <v>0</v>
      </c>
      <c r="L435" s="382">
        <f t="shared" ref="L435:L437" si="2043">ROUND((I435+J435)/2,2)</f>
        <v>0.98</v>
      </c>
      <c r="M435" s="383">
        <f t="shared" ref="M435:M437" si="2044">IF(F435=0,ROUND($D435*10%,2),IF(D435&gt;2.8,0.18,0.15))</f>
        <v>0.04</v>
      </c>
      <c r="N435" s="383">
        <f t="shared" ref="N435:N437" si="2045">IF(F435=0,IF(   ROUND($D435/4,2),   IF(ROUND(($D435*1.2)/6,2)&lt;0.1,0.1,ROUND(($D435*1.2)/6,2))),0.5)</f>
        <v>0.1</v>
      </c>
      <c r="O435" s="382">
        <f t="shared" ref="O435:O437" si="2046">L435+M435+N435</f>
        <v>1.1200000000000001</v>
      </c>
      <c r="P435" s="382">
        <f t="shared" ref="P435:P437" si="2047">IF(O435&lt;2,(D435+M435*2)+0.6,(D435+M435*2)+0.6+ROUNDUP(O435-2,0)*0.1)</f>
        <v>1.08</v>
      </c>
      <c r="Q435" s="385">
        <f t="shared" ref="Q435:Q437" si="2048">IF($O435&lt;=$W$4,ROUND(IF($O435&lt;1.5,$O435*$H435*$P435,1.5*$H435*$P435),2),0)</f>
        <v>26.61</v>
      </c>
      <c r="R435" s="385">
        <f t="shared" ref="R435:R437" si="2049">IF($O435&gt;$W$4,ROUND(IF($O435&lt;1.5,$O435*$H435*$P435,1.5*$H435*$P435),2),0)</f>
        <v>0</v>
      </c>
      <c r="S435" s="385">
        <f t="shared" ref="S435:S437" si="2050">IF($O435&gt;$W$4,ROUND(IF($O435&lt;1.5,0,IF($O435&gt;3,1.5*$H435*$P435,($O435-1.5)*$H435*$P435)),2),0)</f>
        <v>0</v>
      </c>
      <c r="T435" s="385">
        <f t="shared" ref="T435:T437" si="2051">IF($O435&gt;$W$4,ROUND(IF($O435&lt;3,0,IF($O435&gt;4.5,1.5*$H435*$P435,($O435-3)*$H435*$P435)),2),0)</f>
        <v>0</v>
      </c>
      <c r="U435" s="385">
        <f t="shared" ref="U435:U437" si="2052">IF($O435&gt;$W$4,ROUND(IF($O435&lt;4.5,0,IF($O435&gt;6,($O435-4.5)*$H435*$P435,($O435-4.5)*$H435*$P435)),2),0)</f>
        <v>0</v>
      </c>
      <c r="V435" s="384">
        <f t="shared" ref="V435:V437" si="2053">IF($O435&gt;$W$4, IF( $O435&lt;=4,   ROUND($H435*($O435+0.5)*2,2),   0),0)</f>
        <v>0</v>
      </c>
      <c r="W435" s="726">
        <f t="shared" ref="W435:W437" si="2054">IF($O435&gt;$W$4, IF( $O435&gt;4,   ROUND($H435*($O435+0.5)*2,2),   0),0)</f>
        <v>0</v>
      </c>
      <c r="X435" s="144" t="str">
        <f t="shared" ref="X435:X437" si="2055">A435</f>
        <v>JC32-1</v>
      </c>
      <c r="Y435" s="416">
        <f t="shared" ref="Y435:Y437" si="2056">IF($D435=0.4,1.2,IF($D435=0.6,1.2,IF($D435=0.8,1.3,IF($D435=1,1.5,IF($D435=1.2,1.7,IF($D435&lt;=2,2,"--"))))))</f>
        <v>1.2</v>
      </c>
      <c r="Z435" s="603" t="s">
        <v>1</v>
      </c>
      <c r="AA435" s="504">
        <f t="shared" ref="AA435:AA437" si="2057">Y435</f>
        <v>1.2</v>
      </c>
      <c r="AB435" s="591">
        <f t="shared" ref="AB435:AB437" si="2058">IF($Y435="--","--",I435)</f>
        <v>0.8100000000000005</v>
      </c>
      <c r="AC435" s="592">
        <f t="shared" ref="AC435:AC437" si="2059">IF($Y435="--","--",IF(D435&gt;1.5,0.15,ROUND($D435*10%,2)))</f>
        <v>0.04</v>
      </c>
      <c r="AD435" s="592">
        <f t="shared" ref="AD435:AD437" si="2060">IF($Y435="--","--",0.15)</f>
        <v>0.15</v>
      </c>
      <c r="AE435" s="593">
        <f t="shared" ref="AE435:AE437" si="2061">IF($Y435="--","--",ROUND(AB435+AC435+AD435,2))</f>
        <v>1</v>
      </c>
      <c r="AF435" s="604">
        <f t="shared" ref="AF435:AF437" si="2062">IF($Y435="--","--",IF($AB435&lt;=2,$Y435+1,($Y435+1)+ROUNDUP($AB435-2,0)*0.1))</f>
        <v>2.2000000000000002</v>
      </c>
      <c r="AG435" s="605">
        <f t="shared" ref="AG435:AG437" si="2063">IF($D435=0.4,0.92,IF($D435=0.6,0.68,IF($D435=0.8,0.74,IF($D435=1,0.7,IF($D435=1.2,0.66,IF($D435=1.5,0.6,IF($D435&lt;=2,(2.4-(D435+0.3)),"--")))))))</f>
        <v>0.92</v>
      </c>
      <c r="AH435" s="595">
        <f t="shared" ref="AH435:AH437" si="2064">IF($Y435="--","--",IF($AE435&lt;=$W$4,ROUND(IF($AE435&lt;1.5,$AE435*$AF435*$AG435,1.5*$AF435*$AG435),2),0))</f>
        <v>2.02</v>
      </c>
      <c r="AI435" s="595">
        <f t="shared" ref="AI435:AI437" si="2065">IF($Y435="--","--",IF($AE435&gt;$W$4,ROUND(IF($AE435&lt;1.5,$AE435*$AF435*$AG435,1.5*$AF435*$AG435),2),0))</f>
        <v>0</v>
      </c>
      <c r="AJ435" s="595">
        <f t="shared" ref="AJ435:AJ437" si="2066">IF($Y435="--","--",IF($AE435&gt;$W$4,ROUND(IF($AE435&lt;1.5,0,IF($AE435&gt;3,1.5*$AF435*$AG435,($AE435-1.5)*$AF435*$AG435)),2),0))</f>
        <v>0</v>
      </c>
      <c r="AK435" s="595">
        <f t="shared" ref="AK435:AK437" si="2067">IF($Y435="--","--",IF($AE435&gt;$W$4,ROUND(IF($AE435&lt;3,0,IF($AE435&gt;4.5,1.5*$AF435*$AG435,($AE435-3)*$AF435*$AG435)),2),0))</f>
        <v>0</v>
      </c>
      <c r="AL435" s="595">
        <f t="shared" ref="AL435:AL437" si="2068">IF($Y435="--","--",IF($AE435&gt;$W$4,ROUND(IF($AE435&lt;4.5,0,IF($AE435&gt;6,($AE435-4.5)*$AF435*$AG435,($AE435-4.5)*$AF435*$AG435)),2),0))</f>
        <v>0</v>
      </c>
      <c r="AM435" s="596">
        <f t="shared" ref="AM435:AM437" si="2069">IF($Y435="--","--",IF($AE435&gt;$W$4, IF( $AE435&lt;=4,   ROUND(($AG435*4)*($AE435+0.5)*2,2),   0),0))</f>
        <v>0</v>
      </c>
      <c r="AN435" s="732">
        <f t="shared" ref="AN435:AN437" si="2070">IF($Y435="--","--",IF($AE435&gt;$W$4, IF( $AE435&gt;4,   ROUND(($AG435*4)*($AE435+0.5)*2,2),   0),0))</f>
        <v>0</v>
      </c>
      <c r="AO435" s="144" t="s">
        <v>24177</v>
      </c>
      <c r="AP435" s="379" t="s">
        <v>23695</v>
      </c>
      <c r="AQ435" s="453" t="s">
        <v>24178</v>
      </c>
      <c r="AR435" s="416">
        <v>0.4</v>
      </c>
      <c r="AS435" s="504"/>
      <c r="AT435" s="504"/>
      <c r="AU435" s="142">
        <v>22</v>
      </c>
      <c r="AV435" s="416">
        <f t="shared" ref="AV435:AV437" si="2071">IF($Y435="--","--",Y435+0.2)</f>
        <v>1.4</v>
      </c>
      <c r="AW435" s="603" t="s">
        <v>1</v>
      </c>
      <c r="AX435" s="504">
        <f t="shared" ref="AX435:AX437" si="2072">AV435</f>
        <v>1.4</v>
      </c>
      <c r="AY435" s="384">
        <f t="shared" ref="AY435:AY437" si="2073">IF(D435&gt;2,AU435,AU435-AV435)</f>
        <v>20.6</v>
      </c>
      <c r="AZ435" s="384">
        <f t="shared" ref="AZ435:AZ437" si="2074">N435</f>
        <v>0.1</v>
      </c>
      <c r="BA435" s="384">
        <f t="shared" ref="BA435:BA437" si="2075">P435</f>
        <v>1.08</v>
      </c>
      <c r="BB435" s="382">
        <f t="shared" ref="BB435:BB437" si="2076">IF(F435=0,IF(ROUND( AY435 * ( ( (N435*P435) +  ( ((D435+M435*2)/6)*P435 ) ) - ROUND(  ((D435+M435*2)^2)   *   (   ( PI()*96.379 / (4*360) )  -  ( (SIN((96.379/2)*PI()/180)) * (COS((96.379/2)*PI()/180)) / 4 )   ), 4) ),2),   ROUND( AY435 * ( ( (N435*P435) +  ( ((D435+M435*2)/4)*P435 ) ) - ROUND(  ((D435+M435*2)^2)   *   (   ( PI()*120 / (4*360) )  -  ( (SIN((120/2)*PI()/180)) * (COS((120/2)*PI()/180)) / 4 )   ), 4) ),2)),0)</f>
        <v>4.17</v>
      </c>
      <c r="BC435" s="265">
        <f t="shared" ref="BC435:BC437" si="2077">IF(F435&gt;0,ROUND(AY435*N435*P435,2),0)</f>
        <v>0</v>
      </c>
      <c r="BD435" s="265">
        <f t="shared" ref="BD435:BD437" si="2078">SUM(Q435:U435,AH435:AL435)</f>
        <v>28.63</v>
      </c>
      <c r="BE435" s="265">
        <f t="shared" ref="BE435:BE437" si="2079">IF(F435=0, ROUND( ( PI()*( (D435+M435*2)^2 ) / 4  ) * AY435,2),  ROUND( (D435+M435*2)*(F435+M435*2) * AY435,2))</f>
        <v>3.73</v>
      </c>
      <c r="BF435" s="607">
        <f t="shared" ref="BF435:BF437" si="2080">IF(($I435+M435-0.15)&lt;=2,($I435+M435+0.15),IF(($I435+M435)&lt;=3,2.35,($I435+M435+0.2)-0.85))</f>
        <v>1.0000000000000004</v>
      </c>
      <c r="BG435" s="607">
        <f t="shared" ref="BG435:BG437" si="2081">IF(D435&gt;2,   (I435-F435-M435-0.11),IF(($I435+M435)&lt;=2,0,IF(($I435+M435)&gt;3,0.85,(I435+M435+0.2-BF435))))</f>
        <v>0</v>
      </c>
      <c r="BH435" s="607">
        <f t="shared" ref="BH435:BH437" si="2082">IF(D435&gt;2,  ROUND(((1.42+0.4)+(0.91+0.4))*2*BG435,2), ROUND(AV435*AX435*BF435,2))</f>
        <v>1.96</v>
      </c>
      <c r="BI435" s="607">
        <f t="shared" ref="BI435:BI437" si="2083">ROUND(((PI()*0.9^2)/4)*BG435,2)</f>
        <v>0</v>
      </c>
      <c r="BJ435" s="116">
        <f t="shared" ref="BJ435:BJ437" si="2084">ROUND(BD435-BE435-BH435-BI435-BB435-BC435,2)</f>
        <v>18.77</v>
      </c>
      <c r="BK435" s="95"/>
    </row>
    <row r="436" spans="1:63" ht="14.25" x14ac:dyDescent="0.3">
      <c r="A436" s="449" t="s">
        <v>24178</v>
      </c>
      <c r="B436" s="146" t="s">
        <v>23695</v>
      </c>
      <c r="C436" s="532" t="s">
        <v>24179</v>
      </c>
      <c r="D436" s="502">
        <v>0.4</v>
      </c>
      <c r="E436" s="589"/>
      <c r="F436" s="589"/>
      <c r="G436" s="502" t="s">
        <v>23864</v>
      </c>
      <c r="H436" s="451">
        <v>30</v>
      </c>
      <c r="I436" s="452">
        <v>1.1539000000000001</v>
      </c>
      <c r="J436" s="452">
        <v>1.1187000000000014</v>
      </c>
      <c r="K436" s="452">
        <v>0</v>
      </c>
      <c r="L436" s="382">
        <f t="shared" si="2043"/>
        <v>1.1399999999999999</v>
      </c>
      <c r="M436" s="383">
        <f t="shared" si="2044"/>
        <v>0.04</v>
      </c>
      <c r="N436" s="383">
        <f t="shared" si="2045"/>
        <v>0.1</v>
      </c>
      <c r="O436" s="382">
        <f t="shared" si="2046"/>
        <v>1.28</v>
      </c>
      <c r="P436" s="382">
        <f t="shared" si="2047"/>
        <v>1.08</v>
      </c>
      <c r="Q436" s="385">
        <f t="shared" si="2048"/>
        <v>41.47</v>
      </c>
      <c r="R436" s="385">
        <f t="shared" si="2049"/>
        <v>0</v>
      </c>
      <c r="S436" s="385">
        <f t="shared" si="2050"/>
        <v>0</v>
      </c>
      <c r="T436" s="385">
        <f t="shared" si="2051"/>
        <v>0</v>
      </c>
      <c r="U436" s="385">
        <f t="shared" si="2052"/>
        <v>0</v>
      </c>
      <c r="V436" s="384">
        <f t="shared" si="2053"/>
        <v>0</v>
      </c>
      <c r="W436" s="726">
        <f t="shared" si="2054"/>
        <v>0</v>
      </c>
      <c r="X436" s="449" t="str">
        <f t="shared" si="2055"/>
        <v>JC32-2</v>
      </c>
      <c r="Y436" s="502">
        <f t="shared" si="2056"/>
        <v>1.2</v>
      </c>
      <c r="Z436" s="590" t="s">
        <v>1</v>
      </c>
      <c r="AA436" s="589">
        <f t="shared" si="2057"/>
        <v>1.2</v>
      </c>
      <c r="AB436" s="591">
        <f t="shared" si="2058"/>
        <v>1.1539000000000001</v>
      </c>
      <c r="AC436" s="592">
        <f t="shared" si="2059"/>
        <v>0.04</v>
      </c>
      <c r="AD436" s="592">
        <f t="shared" si="2060"/>
        <v>0.15</v>
      </c>
      <c r="AE436" s="593">
        <f t="shared" si="2061"/>
        <v>1.34</v>
      </c>
      <c r="AF436" s="593">
        <f t="shared" si="2062"/>
        <v>2.2000000000000002</v>
      </c>
      <c r="AG436" s="594">
        <f t="shared" si="2063"/>
        <v>0.92</v>
      </c>
      <c r="AH436" s="595">
        <f t="shared" si="2064"/>
        <v>2.71</v>
      </c>
      <c r="AI436" s="595">
        <f t="shared" si="2065"/>
        <v>0</v>
      </c>
      <c r="AJ436" s="595">
        <f t="shared" si="2066"/>
        <v>0</v>
      </c>
      <c r="AK436" s="595">
        <f t="shared" si="2067"/>
        <v>0</v>
      </c>
      <c r="AL436" s="595">
        <f t="shared" si="2068"/>
        <v>0</v>
      </c>
      <c r="AM436" s="596">
        <f t="shared" si="2069"/>
        <v>0</v>
      </c>
      <c r="AN436" s="732">
        <f t="shared" si="2070"/>
        <v>0</v>
      </c>
      <c r="AO436" s="449" t="s">
        <v>24178</v>
      </c>
      <c r="AP436" s="146" t="s">
        <v>23695</v>
      </c>
      <c r="AQ436" s="532" t="s">
        <v>24179</v>
      </c>
      <c r="AR436" s="502">
        <v>0.4</v>
      </c>
      <c r="AS436" s="589"/>
      <c r="AT436" s="589"/>
      <c r="AU436" s="451">
        <v>30</v>
      </c>
      <c r="AV436" s="502">
        <f t="shared" si="2071"/>
        <v>1.4</v>
      </c>
      <c r="AW436" s="590" t="s">
        <v>1</v>
      </c>
      <c r="AX436" s="589">
        <f t="shared" si="2072"/>
        <v>1.4</v>
      </c>
      <c r="AY436" s="384">
        <f t="shared" si="2073"/>
        <v>28.6</v>
      </c>
      <c r="AZ436" s="384">
        <f t="shared" si="2074"/>
        <v>0.1</v>
      </c>
      <c r="BA436" s="384">
        <f t="shared" si="2075"/>
        <v>1.08</v>
      </c>
      <c r="BB436" s="382">
        <f t="shared" si="2076"/>
        <v>5.78</v>
      </c>
      <c r="BC436" s="265">
        <f t="shared" si="2077"/>
        <v>0</v>
      </c>
      <c r="BD436" s="265">
        <f t="shared" si="2078"/>
        <v>44.18</v>
      </c>
      <c r="BE436" s="265">
        <f t="shared" si="2079"/>
        <v>5.18</v>
      </c>
      <c r="BF436" s="607">
        <f t="shared" si="2080"/>
        <v>1.3439000000000001</v>
      </c>
      <c r="BG436" s="607">
        <f t="shared" si="2081"/>
        <v>0</v>
      </c>
      <c r="BH436" s="607">
        <f t="shared" si="2082"/>
        <v>2.63</v>
      </c>
      <c r="BI436" s="607">
        <f t="shared" si="2083"/>
        <v>0</v>
      </c>
      <c r="BJ436" s="116">
        <f t="shared" si="2084"/>
        <v>30.59</v>
      </c>
      <c r="BK436" s="95"/>
    </row>
    <row r="437" spans="1:63" ht="14.25" x14ac:dyDescent="0.3">
      <c r="A437" s="449" t="s">
        <v>24179</v>
      </c>
      <c r="B437" s="146" t="s">
        <v>23695</v>
      </c>
      <c r="C437" s="450" t="s">
        <v>24180</v>
      </c>
      <c r="D437" s="502">
        <v>0.4</v>
      </c>
      <c r="E437" s="589"/>
      <c r="F437" s="589"/>
      <c r="G437" s="502" t="s">
        <v>23864</v>
      </c>
      <c r="H437" s="451">
        <v>17</v>
      </c>
      <c r="I437" s="452">
        <v>1.1187000000000014</v>
      </c>
      <c r="J437" s="452">
        <v>1.2145999999999999</v>
      </c>
      <c r="K437" s="452">
        <v>0.90400000000000003</v>
      </c>
      <c r="L437" s="382">
        <f t="shared" si="2043"/>
        <v>1.17</v>
      </c>
      <c r="M437" s="383">
        <f t="shared" si="2044"/>
        <v>0.04</v>
      </c>
      <c r="N437" s="383">
        <f t="shared" si="2045"/>
        <v>0.1</v>
      </c>
      <c r="O437" s="382">
        <f t="shared" si="2046"/>
        <v>1.31</v>
      </c>
      <c r="P437" s="382">
        <f t="shared" si="2047"/>
        <v>1.08</v>
      </c>
      <c r="Q437" s="385">
        <f t="shared" si="2048"/>
        <v>24.05</v>
      </c>
      <c r="R437" s="385">
        <f t="shared" si="2049"/>
        <v>0</v>
      </c>
      <c r="S437" s="385">
        <f t="shared" si="2050"/>
        <v>0</v>
      </c>
      <c r="T437" s="385">
        <f t="shared" si="2051"/>
        <v>0</v>
      </c>
      <c r="U437" s="385">
        <f t="shared" si="2052"/>
        <v>0</v>
      </c>
      <c r="V437" s="384">
        <f t="shared" si="2053"/>
        <v>0</v>
      </c>
      <c r="W437" s="726">
        <f t="shared" si="2054"/>
        <v>0</v>
      </c>
      <c r="X437" s="449" t="str">
        <f t="shared" si="2055"/>
        <v>JC32-3</v>
      </c>
      <c r="Y437" s="502">
        <f t="shared" si="2056"/>
        <v>1.2</v>
      </c>
      <c r="Z437" s="590" t="s">
        <v>1</v>
      </c>
      <c r="AA437" s="589">
        <f t="shared" si="2057"/>
        <v>1.2</v>
      </c>
      <c r="AB437" s="591">
        <f t="shared" si="2058"/>
        <v>1.1187000000000014</v>
      </c>
      <c r="AC437" s="592">
        <f t="shared" si="2059"/>
        <v>0.04</v>
      </c>
      <c r="AD437" s="592">
        <f t="shared" si="2060"/>
        <v>0.15</v>
      </c>
      <c r="AE437" s="593">
        <f t="shared" si="2061"/>
        <v>1.31</v>
      </c>
      <c r="AF437" s="593">
        <f t="shared" si="2062"/>
        <v>2.2000000000000002</v>
      </c>
      <c r="AG437" s="594">
        <f t="shared" si="2063"/>
        <v>0.92</v>
      </c>
      <c r="AH437" s="595">
        <f t="shared" si="2064"/>
        <v>2.65</v>
      </c>
      <c r="AI437" s="595">
        <f t="shared" si="2065"/>
        <v>0</v>
      </c>
      <c r="AJ437" s="595">
        <f t="shared" si="2066"/>
        <v>0</v>
      </c>
      <c r="AK437" s="595">
        <f t="shared" si="2067"/>
        <v>0</v>
      </c>
      <c r="AL437" s="595">
        <f t="shared" si="2068"/>
        <v>0</v>
      </c>
      <c r="AM437" s="596">
        <f t="shared" si="2069"/>
        <v>0</v>
      </c>
      <c r="AN437" s="732">
        <f t="shared" si="2070"/>
        <v>0</v>
      </c>
      <c r="AO437" s="449" t="s">
        <v>24179</v>
      </c>
      <c r="AP437" s="146" t="s">
        <v>23695</v>
      </c>
      <c r="AQ437" s="450" t="s">
        <v>24180</v>
      </c>
      <c r="AR437" s="502">
        <v>0.4</v>
      </c>
      <c r="AS437" s="589"/>
      <c r="AT437" s="589"/>
      <c r="AU437" s="451">
        <v>17</v>
      </c>
      <c r="AV437" s="502">
        <f t="shared" si="2071"/>
        <v>1.4</v>
      </c>
      <c r="AW437" s="590" t="s">
        <v>1</v>
      </c>
      <c r="AX437" s="589">
        <f t="shared" si="2072"/>
        <v>1.4</v>
      </c>
      <c r="AY437" s="384">
        <f t="shared" si="2073"/>
        <v>15.6</v>
      </c>
      <c r="AZ437" s="384">
        <f t="shared" si="2074"/>
        <v>0.1</v>
      </c>
      <c r="BA437" s="384">
        <f t="shared" si="2075"/>
        <v>1.08</v>
      </c>
      <c r="BB437" s="382">
        <f t="shared" si="2076"/>
        <v>3.15</v>
      </c>
      <c r="BC437" s="265">
        <f t="shared" si="2077"/>
        <v>0</v>
      </c>
      <c r="BD437" s="265">
        <f t="shared" si="2078"/>
        <v>26.7</v>
      </c>
      <c r="BE437" s="265">
        <f t="shared" si="2079"/>
        <v>2.82</v>
      </c>
      <c r="BF437" s="385">
        <f t="shared" si="2080"/>
        <v>1.3087000000000013</v>
      </c>
      <c r="BG437" s="385">
        <f t="shared" si="2081"/>
        <v>0</v>
      </c>
      <c r="BH437" s="385">
        <f t="shared" si="2082"/>
        <v>2.57</v>
      </c>
      <c r="BI437" s="385">
        <f t="shared" si="2083"/>
        <v>0</v>
      </c>
      <c r="BJ437" s="116">
        <f t="shared" si="2084"/>
        <v>18.16</v>
      </c>
      <c r="BK437" s="95"/>
    </row>
    <row r="438" spans="1:63" ht="14.25" x14ac:dyDescent="0.3">
      <c r="A438" s="462"/>
      <c r="B438" s="463"/>
      <c r="C438" s="608"/>
      <c r="D438" s="505"/>
      <c r="E438" s="505"/>
      <c r="F438" s="505"/>
      <c r="G438" s="505"/>
      <c r="H438" s="410"/>
      <c r="I438" s="411"/>
      <c r="J438" s="411"/>
      <c r="K438" s="411"/>
      <c r="L438" s="101"/>
      <c r="M438" s="412"/>
      <c r="N438" s="412"/>
      <c r="O438" s="101"/>
      <c r="P438" s="101"/>
      <c r="Q438" s="414"/>
      <c r="R438" s="414"/>
      <c r="S438" s="414"/>
      <c r="T438" s="414"/>
      <c r="U438" s="414"/>
      <c r="V438" s="413"/>
      <c r="W438" s="725"/>
      <c r="X438" s="739"/>
      <c r="Y438" s="505"/>
      <c r="Z438" s="597"/>
      <c r="AA438" s="505"/>
      <c r="AB438" s="598"/>
      <c r="AC438" s="599"/>
      <c r="AD438" s="599"/>
      <c r="AE438" s="600"/>
      <c r="AF438" s="600"/>
      <c r="AG438" s="597"/>
      <c r="AH438" s="601"/>
      <c r="AI438" s="601"/>
      <c r="AJ438" s="601"/>
      <c r="AK438" s="601"/>
      <c r="AL438" s="601"/>
      <c r="AM438" s="602"/>
      <c r="AN438" s="733"/>
      <c r="AO438" s="739"/>
      <c r="AP438" s="463"/>
      <c r="AQ438" s="608"/>
      <c r="AR438" s="505"/>
      <c r="AS438" s="505"/>
      <c r="AT438" s="505"/>
      <c r="AU438" s="410"/>
      <c r="AV438" s="505"/>
      <c r="AW438" s="597"/>
      <c r="AX438" s="505"/>
      <c r="AY438" s="413"/>
      <c r="AZ438" s="413"/>
      <c r="BA438" s="413"/>
      <c r="BB438" s="101"/>
      <c r="BC438" s="101"/>
      <c r="BD438" s="101"/>
      <c r="BE438" s="101"/>
      <c r="BF438" s="414"/>
      <c r="BG438" s="414"/>
      <c r="BH438" s="414"/>
      <c r="BI438" s="414"/>
      <c r="BJ438" s="415"/>
      <c r="BK438" s="95"/>
    </row>
    <row r="439" spans="1:63" s="122" customFormat="1" ht="14.25" x14ac:dyDescent="0.3">
      <c r="A439" s="407" t="s">
        <v>24570</v>
      </c>
      <c r="B439" s="463"/>
      <c r="C439" s="408"/>
      <c r="D439" s="505"/>
      <c r="E439" s="505"/>
      <c r="F439" s="505"/>
      <c r="G439" s="409"/>
      <c r="H439" s="410"/>
      <c r="I439" s="411"/>
      <c r="J439" s="411"/>
      <c r="K439" s="411"/>
      <c r="L439" s="101"/>
      <c r="M439" s="412"/>
      <c r="N439" s="412"/>
      <c r="O439" s="101"/>
      <c r="P439" s="101"/>
      <c r="Q439" s="414"/>
      <c r="R439" s="414"/>
      <c r="S439" s="414"/>
      <c r="T439" s="414"/>
      <c r="U439" s="414"/>
      <c r="V439" s="413"/>
      <c r="W439" s="725"/>
      <c r="X439" s="740" t="str">
        <f>$A439</f>
        <v>Rua João Paulo II ==&gt; Rua João Cabete</v>
      </c>
      <c r="Y439" s="503"/>
      <c r="Z439" s="503"/>
      <c r="AA439" s="503"/>
      <c r="AB439" s="399"/>
      <c r="AC439" s="399"/>
      <c r="AD439" s="399"/>
      <c r="AE439" s="399"/>
      <c r="AF439" s="404"/>
      <c r="AG439" s="399"/>
      <c r="AH439" s="399"/>
      <c r="AI439" s="399"/>
      <c r="AJ439" s="399"/>
      <c r="AK439" s="399"/>
      <c r="AL439" s="399"/>
      <c r="AM439" s="399"/>
      <c r="AN439" s="401"/>
      <c r="AO439" s="407" t="str">
        <f>$A439</f>
        <v>Rua João Paulo II ==&gt; Rua João Cabete</v>
      </c>
      <c r="AP439" s="463"/>
      <c r="AQ439" s="408"/>
      <c r="AR439" s="505"/>
      <c r="AS439" s="505"/>
      <c r="AT439" s="505"/>
      <c r="AU439" s="410"/>
      <c r="AV439" s="409"/>
      <c r="AW439" s="409"/>
      <c r="AX439" s="409"/>
      <c r="AY439" s="413"/>
      <c r="AZ439" s="413"/>
      <c r="BA439" s="413"/>
      <c r="BB439" s="101"/>
      <c r="BC439" s="101"/>
      <c r="BD439" s="101"/>
      <c r="BE439" s="101"/>
      <c r="BF439" s="101"/>
      <c r="BG439" s="101"/>
      <c r="BH439" s="101"/>
      <c r="BI439" s="101"/>
      <c r="BJ439" s="415"/>
      <c r="BK439" s="95"/>
    </row>
    <row r="440" spans="1:63" ht="14.25" x14ac:dyDescent="0.3">
      <c r="A440" s="144" t="s">
        <v>24181</v>
      </c>
      <c r="B440" s="379" t="s">
        <v>23695</v>
      </c>
      <c r="C440" s="145" t="s">
        <v>24182</v>
      </c>
      <c r="D440" s="416">
        <v>0.4</v>
      </c>
      <c r="E440" s="504"/>
      <c r="F440" s="504"/>
      <c r="G440" s="416" t="s">
        <v>23864</v>
      </c>
      <c r="H440" s="142">
        <v>40</v>
      </c>
      <c r="I440" s="143">
        <v>1</v>
      </c>
      <c r="J440" s="143">
        <v>1</v>
      </c>
      <c r="K440" s="452">
        <v>0.13600000000000001</v>
      </c>
      <c r="L440" s="382">
        <f t="shared" ref="L440:L473" si="2085">ROUND((I440+J440)/2,2)</f>
        <v>1</v>
      </c>
      <c r="M440" s="383">
        <f t="shared" ref="M440:M473" si="2086">IF(F440=0,ROUND($D440*10%,2),IF(D440&gt;2.8,0.18,0.15))</f>
        <v>0.04</v>
      </c>
      <c r="N440" s="383">
        <f t="shared" ref="N440:N473" si="2087">IF(F440=0,IF(   ROUND($D440/4,2),   IF(ROUND(($D440*1.2)/6,2)&lt;0.1,0.1,ROUND(($D440*1.2)/6,2))),0.5)</f>
        <v>0.1</v>
      </c>
      <c r="O440" s="382">
        <f t="shared" ref="O440:O473" si="2088">L440+M440+N440</f>
        <v>1.1400000000000001</v>
      </c>
      <c r="P440" s="382">
        <f t="shared" ref="P440:P473" si="2089">IF(O440&lt;2,(D440+M440*2)+0.6,(D440+M440*2)+0.6+ROUNDUP(O440-2,0)*0.1)</f>
        <v>1.08</v>
      </c>
      <c r="Q440" s="385">
        <f t="shared" ref="Q440:Q473" si="2090">IF($O440&lt;=$W$4,ROUND(IF($O440&lt;1.5,$O440*$H440*$P440,1.5*$H440*$P440),2),0)</f>
        <v>49.25</v>
      </c>
      <c r="R440" s="385">
        <f t="shared" ref="R440:R473" si="2091">IF($O440&gt;$W$4,ROUND(IF($O440&lt;1.5,$O440*$H440*$P440,1.5*$H440*$P440),2),0)</f>
        <v>0</v>
      </c>
      <c r="S440" s="385">
        <f t="shared" ref="S440:S473" si="2092">IF($O440&gt;$W$4,ROUND(IF($O440&lt;1.5,0,IF($O440&gt;3,1.5*$H440*$P440,($O440-1.5)*$H440*$P440)),2),0)</f>
        <v>0</v>
      </c>
      <c r="T440" s="385">
        <f t="shared" ref="T440:T473" si="2093">IF($O440&gt;$W$4,ROUND(IF($O440&lt;3,0,IF($O440&gt;4.5,1.5*$H440*$P440,($O440-3)*$H440*$P440)),2),0)</f>
        <v>0</v>
      </c>
      <c r="U440" s="385">
        <f t="shared" ref="U440:U473" si="2094">IF($O440&gt;$W$4,ROUND(IF($O440&lt;4.5,0,IF($O440&gt;6,($O440-4.5)*$H440*$P440,($O440-4.5)*$H440*$P440)),2),0)</f>
        <v>0</v>
      </c>
      <c r="V440" s="384">
        <f t="shared" ref="V440:V473" si="2095">IF($O440&gt;$W$4, IF( $O440&lt;=4,   ROUND($H440*($O440+0.5)*2,2),   0),0)</f>
        <v>0</v>
      </c>
      <c r="W440" s="726">
        <f t="shared" ref="W440:W473" si="2096">IF($O440&gt;$W$4, IF( $O440&gt;4,   ROUND($H440*($O440+0.5)*2,2),   0),0)</f>
        <v>0</v>
      </c>
      <c r="X440" s="144" t="str">
        <f t="shared" ref="X440:X473" si="2097">A440</f>
        <v>JC1</v>
      </c>
      <c r="Y440" s="416">
        <f t="shared" ref="Y440:Y473" si="2098">IF($D440=0.4,1.2,IF($D440=0.6,1.2,IF($D440=0.8,1.3,IF($D440=1,1.5,IF($D440=1.2,1.7,IF($D440&lt;=2,2,"--"))))))</f>
        <v>1.2</v>
      </c>
      <c r="Z440" s="603" t="s">
        <v>1</v>
      </c>
      <c r="AA440" s="504">
        <f t="shared" ref="AA440:AA473" si="2099">Y440</f>
        <v>1.2</v>
      </c>
      <c r="AB440" s="591">
        <f t="shared" ref="AB440:AB473" si="2100">IF($Y440="--","--",I440)</f>
        <v>1</v>
      </c>
      <c r="AC440" s="592">
        <f t="shared" ref="AC440:AC473" si="2101">IF($Y440="--","--",IF(D440&gt;1.5,0.15,ROUND($D440*10%,2)))</f>
        <v>0.04</v>
      </c>
      <c r="AD440" s="592">
        <f t="shared" ref="AD440:AD473" si="2102">IF($Y440="--","--",0.15)</f>
        <v>0.15</v>
      </c>
      <c r="AE440" s="593">
        <f t="shared" ref="AE440:AE473" si="2103">IF($Y440="--","--",ROUND(AB440+AC440+AD440,2))</f>
        <v>1.19</v>
      </c>
      <c r="AF440" s="604">
        <f t="shared" ref="AF440:AF473" si="2104">IF($Y440="--","--",IF($AB440&lt;=2,$Y440+1,($Y440+1)+ROUNDUP($AB440-2,0)*0.1))</f>
        <v>2.2000000000000002</v>
      </c>
      <c r="AG440" s="605">
        <f t="shared" ref="AG440:AG473" si="2105">IF($D440=0.4,0.92,IF($D440=0.6,0.68,IF($D440=0.8,0.74,IF($D440=1,0.7,IF($D440=1.2,0.66,IF($D440=1.5,0.6,IF($D440&lt;=2,(2.4-(D440+0.3)),"--")))))))</f>
        <v>0.92</v>
      </c>
      <c r="AH440" s="595">
        <f t="shared" ref="AH440:AH473" si="2106">IF($Y440="--","--",IF($AE440&lt;=$W$4,ROUND(IF($AE440&lt;1.5,$AE440*$AF440*$AG440,1.5*$AF440*$AG440),2),0))</f>
        <v>2.41</v>
      </c>
      <c r="AI440" s="595">
        <f t="shared" ref="AI440:AI473" si="2107">IF($Y440="--","--",IF($AE440&gt;$W$4,ROUND(IF($AE440&lt;1.5,$AE440*$AF440*$AG440,1.5*$AF440*$AG440),2),0))</f>
        <v>0</v>
      </c>
      <c r="AJ440" s="595">
        <f t="shared" ref="AJ440:AJ473" si="2108">IF($Y440="--","--",IF($AE440&gt;$W$4,ROUND(IF($AE440&lt;1.5,0,IF($AE440&gt;3,1.5*$AF440*$AG440,($AE440-1.5)*$AF440*$AG440)),2),0))</f>
        <v>0</v>
      </c>
      <c r="AK440" s="595">
        <f t="shared" ref="AK440:AK473" si="2109">IF($Y440="--","--",IF($AE440&gt;$W$4,ROUND(IF($AE440&lt;3,0,IF($AE440&gt;4.5,1.5*$AF440*$AG440,($AE440-3)*$AF440*$AG440)),2),0))</f>
        <v>0</v>
      </c>
      <c r="AL440" s="595">
        <f t="shared" ref="AL440:AL473" si="2110">IF($Y440="--","--",IF($AE440&gt;$W$4,ROUND(IF($AE440&lt;4.5,0,IF($AE440&gt;6,($AE440-4.5)*$AF440*$AG440,($AE440-4.5)*$AF440*$AG440)),2),0))</f>
        <v>0</v>
      </c>
      <c r="AM440" s="596">
        <f t="shared" ref="AM440:AM473" si="2111">IF($Y440="--","--",IF($AE440&gt;$W$4, IF( $AE440&lt;=4,   ROUND(($AG440*4)*($AE440+0.5)*2,2),   0),0))</f>
        <v>0</v>
      </c>
      <c r="AN440" s="732">
        <f t="shared" ref="AN440:AN473" si="2112">IF($Y440="--","--",IF($AE440&gt;$W$4, IF( $AE440&gt;4,   ROUND(($AG440*4)*($AE440+0.5)*2,2),   0),0))</f>
        <v>0</v>
      </c>
      <c r="AO440" s="144" t="s">
        <v>24181</v>
      </c>
      <c r="AP440" s="379" t="s">
        <v>23695</v>
      </c>
      <c r="AQ440" s="453" t="s">
        <v>24182</v>
      </c>
      <c r="AR440" s="416">
        <v>0.4</v>
      </c>
      <c r="AS440" s="504"/>
      <c r="AT440" s="504"/>
      <c r="AU440" s="142">
        <v>40</v>
      </c>
      <c r="AV440" s="416">
        <f t="shared" ref="AV440:AV473" si="2113">IF($Y440="--","--",Y440+0.2)</f>
        <v>1.4</v>
      </c>
      <c r="AW440" s="603" t="s">
        <v>1</v>
      </c>
      <c r="AX440" s="504">
        <f t="shared" ref="AX440:AX473" si="2114">AV440</f>
        <v>1.4</v>
      </c>
      <c r="AY440" s="384">
        <f t="shared" ref="AY440:AY473" si="2115">IF(D440&gt;2,AU440,AU440-AV440)</f>
        <v>38.6</v>
      </c>
      <c r="AZ440" s="384">
        <f t="shared" ref="AZ440:AZ473" si="2116">N440</f>
        <v>0.1</v>
      </c>
      <c r="BA440" s="384">
        <f t="shared" ref="BA440:BA473" si="2117">P440</f>
        <v>1.08</v>
      </c>
      <c r="BB440" s="382">
        <f t="shared" ref="BB440:BB473" si="2118">IF(F440=0,IF(ROUND( AY440 * ( ( (N440*P440) +  ( ((D440+M440*2)/6)*P440 ) ) - ROUND(  ((D440+M440*2)^2)   *   (   ( PI()*96.379 / (4*360) )  -  ( (SIN((96.379/2)*PI()/180)) * (COS((96.379/2)*PI()/180)) / 4 )   ), 4) ),2),   ROUND( AY440 * ( ( (N440*P440) +  ( ((D440+M440*2)/4)*P440 ) ) - ROUND(  ((D440+M440*2)^2)   *   (   ( PI()*120 / (4*360) )  -  ( (SIN((120/2)*PI()/180)) * (COS((120/2)*PI()/180)) / 4 )   ), 4) ),2)),0)</f>
        <v>7.8</v>
      </c>
      <c r="BC440" s="265">
        <f t="shared" ref="BC440:BC473" si="2119">IF(F440&gt;0,ROUND(AY440*N440*P440,2),0)</f>
        <v>0</v>
      </c>
      <c r="BD440" s="265">
        <f t="shared" ref="BD440:BD473" si="2120">SUM(Q440:U440,AH440:AL440)</f>
        <v>51.66</v>
      </c>
      <c r="BE440" s="265">
        <f t="shared" ref="BE440:BE473" si="2121">IF(F440=0, ROUND( ( PI()*( (D440+M440*2)^2 ) / 4  ) * AY440,2),  ROUND( (D440+M440*2)*(F440+M440*2) * AY440,2))</f>
        <v>6.98</v>
      </c>
      <c r="BF440" s="607">
        <f t="shared" ref="BF440:BF473" si="2122">IF(($I440+M440-0.15)&lt;=2,($I440+M440+0.15),IF(($I440+M440)&lt;=3,2.35,($I440+M440+0.2)-0.85))</f>
        <v>1.19</v>
      </c>
      <c r="BG440" s="607">
        <f t="shared" ref="BG440:BG473" si="2123">IF(D440&gt;2,   (I440-F440-M440-0.11),IF(($I440+M440)&lt;=2,0,IF(($I440+M440)&gt;3,0.85,(I440+M440+0.2-BF440))))</f>
        <v>0</v>
      </c>
      <c r="BH440" s="607">
        <f t="shared" ref="BH440:BH473" si="2124">IF(D440&gt;2,  ROUND(((1.42+0.4)+(0.91+0.4))*2*BG440,2), ROUND(AV440*AX440*BF440,2))</f>
        <v>2.33</v>
      </c>
      <c r="BI440" s="607">
        <f t="shared" ref="BI440:BI473" si="2125">ROUND(((PI()*0.9^2)/4)*BG440,2)</f>
        <v>0</v>
      </c>
      <c r="BJ440" s="116">
        <f t="shared" ref="BJ440:BJ473" si="2126">ROUND(BD440-BE440-BH440-BI440-BB440-BC440,2)</f>
        <v>34.549999999999997</v>
      </c>
      <c r="BK440" s="95"/>
    </row>
    <row r="441" spans="1:63" ht="14.25" x14ac:dyDescent="0.3">
      <c r="A441" s="144" t="s">
        <v>24182</v>
      </c>
      <c r="B441" s="379" t="s">
        <v>23695</v>
      </c>
      <c r="C441" s="145" t="s">
        <v>24183</v>
      </c>
      <c r="D441" s="416">
        <v>0.4</v>
      </c>
      <c r="E441" s="504"/>
      <c r="F441" s="504"/>
      <c r="G441" s="416" t="s">
        <v>23864</v>
      </c>
      <c r="H441" s="142">
        <v>40</v>
      </c>
      <c r="I441" s="143">
        <v>1.1359999999999992</v>
      </c>
      <c r="J441" s="143">
        <v>1.0909999999999993</v>
      </c>
      <c r="K441" s="452">
        <v>0.216</v>
      </c>
      <c r="L441" s="382">
        <f t="shared" si="2085"/>
        <v>1.1100000000000001</v>
      </c>
      <c r="M441" s="383">
        <f t="shared" si="2086"/>
        <v>0.04</v>
      </c>
      <c r="N441" s="383">
        <f t="shared" si="2087"/>
        <v>0.1</v>
      </c>
      <c r="O441" s="382">
        <f t="shared" si="2088"/>
        <v>1.2500000000000002</v>
      </c>
      <c r="P441" s="382">
        <f t="shared" si="2089"/>
        <v>1.08</v>
      </c>
      <c r="Q441" s="385">
        <f t="shared" si="2090"/>
        <v>54</v>
      </c>
      <c r="R441" s="385">
        <f t="shared" si="2091"/>
        <v>0</v>
      </c>
      <c r="S441" s="385">
        <f t="shared" si="2092"/>
        <v>0</v>
      </c>
      <c r="T441" s="385">
        <f t="shared" si="2093"/>
        <v>0</v>
      </c>
      <c r="U441" s="385">
        <f t="shared" si="2094"/>
        <v>0</v>
      </c>
      <c r="V441" s="384">
        <f t="shared" si="2095"/>
        <v>0</v>
      </c>
      <c r="W441" s="726">
        <f t="shared" si="2096"/>
        <v>0</v>
      </c>
      <c r="X441" s="144" t="str">
        <f t="shared" si="2097"/>
        <v>JC2</v>
      </c>
      <c r="Y441" s="416">
        <f t="shared" si="2098"/>
        <v>1.2</v>
      </c>
      <c r="Z441" s="603" t="s">
        <v>1</v>
      </c>
      <c r="AA441" s="504">
        <f t="shared" si="2099"/>
        <v>1.2</v>
      </c>
      <c r="AB441" s="591">
        <f t="shared" si="2100"/>
        <v>1.1359999999999992</v>
      </c>
      <c r="AC441" s="592">
        <f t="shared" si="2101"/>
        <v>0.04</v>
      </c>
      <c r="AD441" s="592">
        <f t="shared" si="2102"/>
        <v>0.15</v>
      </c>
      <c r="AE441" s="593">
        <f t="shared" si="2103"/>
        <v>1.33</v>
      </c>
      <c r="AF441" s="604">
        <f t="shared" si="2104"/>
        <v>2.2000000000000002</v>
      </c>
      <c r="AG441" s="605">
        <f t="shared" si="2105"/>
        <v>0.92</v>
      </c>
      <c r="AH441" s="595">
        <f t="shared" si="2106"/>
        <v>2.69</v>
      </c>
      <c r="AI441" s="595">
        <f t="shared" si="2107"/>
        <v>0</v>
      </c>
      <c r="AJ441" s="595">
        <f t="shared" si="2108"/>
        <v>0</v>
      </c>
      <c r="AK441" s="595">
        <f t="shared" si="2109"/>
        <v>0</v>
      </c>
      <c r="AL441" s="595">
        <f t="shared" si="2110"/>
        <v>0</v>
      </c>
      <c r="AM441" s="596">
        <f t="shared" si="2111"/>
        <v>0</v>
      </c>
      <c r="AN441" s="732">
        <f t="shared" si="2112"/>
        <v>0</v>
      </c>
      <c r="AO441" s="144" t="s">
        <v>24182</v>
      </c>
      <c r="AP441" s="379" t="s">
        <v>23695</v>
      </c>
      <c r="AQ441" s="453" t="s">
        <v>24183</v>
      </c>
      <c r="AR441" s="416">
        <v>0.4</v>
      </c>
      <c r="AS441" s="504"/>
      <c r="AT441" s="504"/>
      <c r="AU441" s="142">
        <v>40</v>
      </c>
      <c r="AV441" s="416">
        <f t="shared" si="2113"/>
        <v>1.4</v>
      </c>
      <c r="AW441" s="603" t="s">
        <v>1</v>
      </c>
      <c r="AX441" s="504">
        <f t="shared" si="2114"/>
        <v>1.4</v>
      </c>
      <c r="AY441" s="384">
        <f t="shared" si="2115"/>
        <v>38.6</v>
      </c>
      <c r="AZ441" s="384">
        <f t="shared" si="2116"/>
        <v>0.1</v>
      </c>
      <c r="BA441" s="384">
        <f t="shared" si="2117"/>
        <v>1.08</v>
      </c>
      <c r="BB441" s="382">
        <f t="shared" si="2118"/>
        <v>7.8</v>
      </c>
      <c r="BC441" s="265">
        <f t="shared" si="2119"/>
        <v>0</v>
      </c>
      <c r="BD441" s="265">
        <f t="shared" si="2120"/>
        <v>56.69</v>
      </c>
      <c r="BE441" s="265">
        <f t="shared" si="2121"/>
        <v>6.98</v>
      </c>
      <c r="BF441" s="607">
        <f t="shared" si="2122"/>
        <v>1.3259999999999992</v>
      </c>
      <c r="BG441" s="607">
        <f t="shared" si="2123"/>
        <v>0</v>
      </c>
      <c r="BH441" s="607">
        <f t="shared" si="2124"/>
        <v>2.6</v>
      </c>
      <c r="BI441" s="607">
        <f t="shared" si="2125"/>
        <v>0</v>
      </c>
      <c r="BJ441" s="116">
        <f t="shared" si="2126"/>
        <v>39.31</v>
      </c>
      <c r="BK441" s="95"/>
    </row>
    <row r="442" spans="1:63" ht="14.25" x14ac:dyDescent="0.3">
      <c r="A442" s="144" t="s">
        <v>24183</v>
      </c>
      <c r="B442" s="379" t="s">
        <v>23695</v>
      </c>
      <c r="C442" s="145" t="s">
        <v>24184</v>
      </c>
      <c r="D442" s="416">
        <v>0.6</v>
      </c>
      <c r="E442" s="504"/>
      <c r="F442" s="504"/>
      <c r="G442" s="416" t="s">
        <v>23864</v>
      </c>
      <c r="H442" s="142">
        <v>15</v>
      </c>
      <c r="I442" s="143">
        <v>1.3069999999999986</v>
      </c>
      <c r="J442" s="143">
        <v>1.3293999999999979</v>
      </c>
      <c r="K442" s="452">
        <v>0</v>
      </c>
      <c r="L442" s="382">
        <f t="shared" si="2085"/>
        <v>1.32</v>
      </c>
      <c r="M442" s="383">
        <f t="shared" si="2086"/>
        <v>0.06</v>
      </c>
      <c r="N442" s="383">
        <f t="shared" si="2087"/>
        <v>0.12</v>
      </c>
      <c r="O442" s="382">
        <f t="shared" si="2088"/>
        <v>1.5</v>
      </c>
      <c r="P442" s="382">
        <f t="shared" si="2089"/>
        <v>1.3199999999999998</v>
      </c>
      <c r="Q442" s="385">
        <f t="shared" si="2090"/>
        <v>29.7</v>
      </c>
      <c r="R442" s="385">
        <f t="shared" si="2091"/>
        <v>0</v>
      </c>
      <c r="S442" s="385">
        <f t="shared" si="2092"/>
        <v>0</v>
      </c>
      <c r="T442" s="385">
        <f t="shared" si="2093"/>
        <v>0</v>
      </c>
      <c r="U442" s="385">
        <f t="shared" si="2094"/>
        <v>0</v>
      </c>
      <c r="V442" s="384">
        <f t="shared" si="2095"/>
        <v>0</v>
      </c>
      <c r="W442" s="726">
        <f t="shared" si="2096"/>
        <v>0</v>
      </c>
      <c r="X442" s="144" t="str">
        <f t="shared" si="2097"/>
        <v>JC3</v>
      </c>
      <c r="Y442" s="416">
        <f t="shared" si="2098"/>
        <v>1.2</v>
      </c>
      <c r="Z442" s="603" t="s">
        <v>1</v>
      </c>
      <c r="AA442" s="504">
        <f t="shared" si="2099"/>
        <v>1.2</v>
      </c>
      <c r="AB442" s="591">
        <f t="shared" si="2100"/>
        <v>1.3069999999999986</v>
      </c>
      <c r="AC442" s="592">
        <f t="shared" si="2101"/>
        <v>0.06</v>
      </c>
      <c r="AD442" s="592">
        <f t="shared" si="2102"/>
        <v>0.15</v>
      </c>
      <c r="AE442" s="593">
        <f t="shared" si="2103"/>
        <v>1.52</v>
      </c>
      <c r="AF442" s="604">
        <f t="shared" si="2104"/>
        <v>2.2000000000000002</v>
      </c>
      <c r="AG442" s="605">
        <f t="shared" si="2105"/>
        <v>0.68</v>
      </c>
      <c r="AH442" s="595">
        <f t="shared" si="2106"/>
        <v>0</v>
      </c>
      <c r="AI442" s="595">
        <f t="shared" si="2107"/>
        <v>2.2400000000000002</v>
      </c>
      <c r="AJ442" s="595">
        <f t="shared" si="2108"/>
        <v>0.03</v>
      </c>
      <c r="AK442" s="595">
        <f t="shared" si="2109"/>
        <v>0</v>
      </c>
      <c r="AL442" s="595">
        <f t="shared" si="2110"/>
        <v>0</v>
      </c>
      <c r="AM442" s="596">
        <f t="shared" si="2111"/>
        <v>10.99</v>
      </c>
      <c r="AN442" s="732">
        <f t="shared" si="2112"/>
        <v>0</v>
      </c>
      <c r="AO442" s="144" t="s">
        <v>24183</v>
      </c>
      <c r="AP442" s="379" t="s">
        <v>23695</v>
      </c>
      <c r="AQ442" s="453" t="s">
        <v>24184</v>
      </c>
      <c r="AR442" s="416">
        <v>0.6</v>
      </c>
      <c r="AS442" s="504"/>
      <c r="AT442" s="504"/>
      <c r="AU442" s="142">
        <v>15</v>
      </c>
      <c r="AV442" s="416">
        <f t="shared" si="2113"/>
        <v>1.4</v>
      </c>
      <c r="AW442" s="603" t="s">
        <v>1</v>
      </c>
      <c r="AX442" s="504">
        <f t="shared" si="2114"/>
        <v>1.4</v>
      </c>
      <c r="AY442" s="384">
        <f t="shared" si="2115"/>
        <v>13.6</v>
      </c>
      <c r="AZ442" s="384">
        <f t="shared" si="2116"/>
        <v>0.12</v>
      </c>
      <c r="BA442" s="384">
        <f t="shared" si="2117"/>
        <v>1.3199999999999998</v>
      </c>
      <c r="BB442" s="382">
        <f t="shared" si="2118"/>
        <v>4.3</v>
      </c>
      <c r="BC442" s="265">
        <f t="shared" si="2119"/>
        <v>0</v>
      </c>
      <c r="BD442" s="265">
        <f t="shared" si="2120"/>
        <v>31.97</v>
      </c>
      <c r="BE442" s="265">
        <f t="shared" si="2121"/>
        <v>5.54</v>
      </c>
      <c r="BF442" s="607">
        <f t="shared" si="2122"/>
        <v>1.5169999999999986</v>
      </c>
      <c r="BG442" s="607">
        <f t="shared" si="2123"/>
        <v>0</v>
      </c>
      <c r="BH442" s="607">
        <f t="shared" si="2124"/>
        <v>2.97</v>
      </c>
      <c r="BI442" s="607">
        <f t="shared" si="2125"/>
        <v>0</v>
      </c>
      <c r="BJ442" s="116">
        <f t="shared" si="2126"/>
        <v>19.16</v>
      </c>
      <c r="BK442" s="95"/>
    </row>
    <row r="443" spans="1:63" ht="14.25" x14ac:dyDescent="0.3">
      <c r="A443" s="144" t="s">
        <v>24184</v>
      </c>
      <c r="B443" s="379" t="s">
        <v>23695</v>
      </c>
      <c r="C443" s="145" t="s">
        <v>24185</v>
      </c>
      <c r="D443" s="416">
        <v>0.6</v>
      </c>
      <c r="E443" s="504"/>
      <c r="F443" s="504"/>
      <c r="G443" s="416" t="s">
        <v>23864</v>
      </c>
      <c r="H443" s="142">
        <v>9</v>
      </c>
      <c r="I443" s="143">
        <v>1.3293999999999979</v>
      </c>
      <c r="J443" s="143">
        <v>1.4186999999999976</v>
      </c>
      <c r="K443" s="452">
        <v>0</v>
      </c>
      <c r="L443" s="382">
        <f t="shared" si="2085"/>
        <v>1.37</v>
      </c>
      <c r="M443" s="383">
        <f t="shared" si="2086"/>
        <v>0.06</v>
      </c>
      <c r="N443" s="383">
        <f t="shared" si="2087"/>
        <v>0.12</v>
      </c>
      <c r="O443" s="382">
        <f t="shared" si="2088"/>
        <v>1.5500000000000003</v>
      </c>
      <c r="P443" s="382">
        <f t="shared" si="2089"/>
        <v>1.3199999999999998</v>
      </c>
      <c r="Q443" s="385">
        <f t="shared" si="2090"/>
        <v>0</v>
      </c>
      <c r="R443" s="385">
        <f t="shared" si="2091"/>
        <v>17.82</v>
      </c>
      <c r="S443" s="385">
        <f t="shared" si="2092"/>
        <v>0.59</v>
      </c>
      <c r="T443" s="385">
        <f t="shared" si="2093"/>
        <v>0</v>
      </c>
      <c r="U443" s="385">
        <f t="shared" si="2094"/>
        <v>0</v>
      </c>
      <c r="V443" s="384">
        <f t="shared" si="2095"/>
        <v>36.9</v>
      </c>
      <c r="W443" s="726">
        <f t="shared" si="2096"/>
        <v>0</v>
      </c>
      <c r="X443" s="144" t="str">
        <f t="shared" si="2097"/>
        <v>JC4</v>
      </c>
      <c r="Y443" s="416">
        <f t="shared" si="2098"/>
        <v>1.2</v>
      </c>
      <c r="Z443" s="603" t="s">
        <v>1</v>
      </c>
      <c r="AA443" s="504">
        <f t="shared" si="2099"/>
        <v>1.2</v>
      </c>
      <c r="AB443" s="591">
        <f t="shared" si="2100"/>
        <v>1.3293999999999979</v>
      </c>
      <c r="AC443" s="592">
        <f t="shared" si="2101"/>
        <v>0.06</v>
      </c>
      <c r="AD443" s="592">
        <f t="shared" si="2102"/>
        <v>0.15</v>
      </c>
      <c r="AE443" s="593">
        <f t="shared" si="2103"/>
        <v>1.54</v>
      </c>
      <c r="AF443" s="604">
        <f t="shared" si="2104"/>
        <v>2.2000000000000002</v>
      </c>
      <c r="AG443" s="605">
        <f t="shared" si="2105"/>
        <v>0.68</v>
      </c>
      <c r="AH443" s="595">
        <f t="shared" si="2106"/>
        <v>0</v>
      </c>
      <c r="AI443" s="595">
        <f t="shared" si="2107"/>
        <v>2.2400000000000002</v>
      </c>
      <c r="AJ443" s="595">
        <f t="shared" si="2108"/>
        <v>0.06</v>
      </c>
      <c r="AK443" s="595">
        <f t="shared" si="2109"/>
        <v>0</v>
      </c>
      <c r="AL443" s="595">
        <f t="shared" si="2110"/>
        <v>0</v>
      </c>
      <c r="AM443" s="596">
        <f t="shared" si="2111"/>
        <v>11.1</v>
      </c>
      <c r="AN443" s="732">
        <f t="shared" si="2112"/>
        <v>0</v>
      </c>
      <c r="AO443" s="144" t="s">
        <v>24184</v>
      </c>
      <c r="AP443" s="379" t="s">
        <v>23695</v>
      </c>
      <c r="AQ443" s="453" t="s">
        <v>24185</v>
      </c>
      <c r="AR443" s="416">
        <v>0.6</v>
      </c>
      <c r="AS443" s="504"/>
      <c r="AT443" s="504"/>
      <c r="AU443" s="142">
        <v>9</v>
      </c>
      <c r="AV443" s="416">
        <f t="shared" si="2113"/>
        <v>1.4</v>
      </c>
      <c r="AW443" s="603" t="s">
        <v>1</v>
      </c>
      <c r="AX443" s="504">
        <f t="shared" si="2114"/>
        <v>1.4</v>
      </c>
      <c r="AY443" s="384">
        <f t="shared" si="2115"/>
        <v>7.6</v>
      </c>
      <c r="AZ443" s="384">
        <f t="shared" si="2116"/>
        <v>0.12</v>
      </c>
      <c r="BA443" s="384">
        <f t="shared" si="2117"/>
        <v>1.3199999999999998</v>
      </c>
      <c r="BB443" s="382">
        <f t="shared" si="2118"/>
        <v>2.4</v>
      </c>
      <c r="BC443" s="265">
        <f t="shared" si="2119"/>
        <v>0</v>
      </c>
      <c r="BD443" s="265">
        <f t="shared" si="2120"/>
        <v>20.709999999999997</v>
      </c>
      <c r="BE443" s="265">
        <f t="shared" si="2121"/>
        <v>3.09</v>
      </c>
      <c r="BF443" s="607">
        <f t="shared" si="2122"/>
        <v>1.5393999999999979</v>
      </c>
      <c r="BG443" s="607">
        <f t="shared" si="2123"/>
        <v>0</v>
      </c>
      <c r="BH443" s="607">
        <f t="shared" si="2124"/>
        <v>3.02</v>
      </c>
      <c r="BI443" s="607">
        <f t="shared" si="2125"/>
        <v>0</v>
      </c>
      <c r="BJ443" s="116">
        <f t="shared" si="2126"/>
        <v>12.2</v>
      </c>
      <c r="BK443" s="95"/>
    </row>
    <row r="444" spans="1:63" ht="14.25" x14ac:dyDescent="0.3">
      <c r="A444" s="144" t="s">
        <v>24185</v>
      </c>
      <c r="B444" s="379" t="s">
        <v>23695</v>
      </c>
      <c r="C444" s="145" t="s">
        <v>24186</v>
      </c>
      <c r="D444" s="416">
        <v>0.6</v>
      </c>
      <c r="E444" s="504"/>
      <c r="F444" s="504"/>
      <c r="G444" s="416" t="s">
        <v>23864</v>
      </c>
      <c r="H444" s="142">
        <v>33</v>
      </c>
      <c r="I444" s="143">
        <v>1.4186999999999976</v>
      </c>
      <c r="J444" s="143">
        <v>1.4186999999999976</v>
      </c>
      <c r="K444" s="452">
        <v>0</v>
      </c>
      <c r="L444" s="382">
        <f t="shared" si="2085"/>
        <v>1.42</v>
      </c>
      <c r="M444" s="383">
        <f t="shared" si="2086"/>
        <v>0.06</v>
      </c>
      <c r="N444" s="383">
        <f t="shared" si="2087"/>
        <v>0.12</v>
      </c>
      <c r="O444" s="382">
        <f t="shared" si="2088"/>
        <v>1.6</v>
      </c>
      <c r="P444" s="382">
        <f t="shared" si="2089"/>
        <v>1.3199999999999998</v>
      </c>
      <c r="Q444" s="385">
        <f t="shared" si="2090"/>
        <v>0</v>
      </c>
      <c r="R444" s="385">
        <f t="shared" si="2091"/>
        <v>65.34</v>
      </c>
      <c r="S444" s="385">
        <f t="shared" si="2092"/>
        <v>4.3600000000000003</v>
      </c>
      <c r="T444" s="385">
        <f t="shared" si="2093"/>
        <v>0</v>
      </c>
      <c r="U444" s="385">
        <f t="shared" si="2094"/>
        <v>0</v>
      </c>
      <c r="V444" s="384">
        <f t="shared" si="2095"/>
        <v>138.6</v>
      </c>
      <c r="W444" s="726">
        <f t="shared" si="2096"/>
        <v>0</v>
      </c>
      <c r="X444" s="144" t="str">
        <f t="shared" si="2097"/>
        <v>JC5</v>
      </c>
      <c r="Y444" s="416">
        <f t="shared" si="2098"/>
        <v>1.2</v>
      </c>
      <c r="Z444" s="603" t="s">
        <v>1</v>
      </c>
      <c r="AA444" s="504">
        <f t="shared" si="2099"/>
        <v>1.2</v>
      </c>
      <c r="AB444" s="591">
        <f t="shared" si="2100"/>
        <v>1.4186999999999976</v>
      </c>
      <c r="AC444" s="592">
        <f t="shared" si="2101"/>
        <v>0.06</v>
      </c>
      <c r="AD444" s="592">
        <f t="shared" si="2102"/>
        <v>0.15</v>
      </c>
      <c r="AE444" s="593">
        <f t="shared" si="2103"/>
        <v>1.63</v>
      </c>
      <c r="AF444" s="604">
        <f t="shared" si="2104"/>
        <v>2.2000000000000002</v>
      </c>
      <c r="AG444" s="605">
        <f t="shared" si="2105"/>
        <v>0.68</v>
      </c>
      <c r="AH444" s="595">
        <f t="shared" si="2106"/>
        <v>0</v>
      </c>
      <c r="AI444" s="595">
        <f t="shared" si="2107"/>
        <v>2.2400000000000002</v>
      </c>
      <c r="AJ444" s="595">
        <f t="shared" si="2108"/>
        <v>0.19</v>
      </c>
      <c r="AK444" s="595">
        <f t="shared" si="2109"/>
        <v>0</v>
      </c>
      <c r="AL444" s="595">
        <f t="shared" si="2110"/>
        <v>0</v>
      </c>
      <c r="AM444" s="596">
        <f t="shared" si="2111"/>
        <v>11.59</v>
      </c>
      <c r="AN444" s="732">
        <f t="shared" si="2112"/>
        <v>0</v>
      </c>
      <c r="AO444" s="144" t="s">
        <v>24185</v>
      </c>
      <c r="AP444" s="379" t="s">
        <v>23695</v>
      </c>
      <c r="AQ444" s="453" t="s">
        <v>24186</v>
      </c>
      <c r="AR444" s="416">
        <v>0.6</v>
      </c>
      <c r="AS444" s="504"/>
      <c r="AT444" s="504"/>
      <c r="AU444" s="142">
        <v>33</v>
      </c>
      <c r="AV444" s="416">
        <f t="shared" si="2113"/>
        <v>1.4</v>
      </c>
      <c r="AW444" s="603" t="s">
        <v>1</v>
      </c>
      <c r="AX444" s="504">
        <f t="shared" si="2114"/>
        <v>1.4</v>
      </c>
      <c r="AY444" s="384">
        <f t="shared" si="2115"/>
        <v>31.6</v>
      </c>
      <c r="AZ444" s="384">
        <f t="shared" si="2116"/>
        <v>0.12</v>
      </c>
      <c r="BA444" s="384">
        <f t="shared" si="2117"/>
        <v>1.3199999999999998</v>
      </c>
      <c r="BB444" s="382">
        <f t="shared" si="2118"/>
        <v>10</v>
      </c>
      <c r="BC444" s="265">
        <f t="shared" si="2119"/>
        <v>0</v>
      </c>
      <c r="BD444" s="265">
        <f t="shared" si="2120"/>
        <v>72.13</v>
      </c>
      <c r="BE444" s="265">
        <f t="shared" si="2121"/>
        <v>12.87</v>
      </c>
      <c r="BF444" s="607">
        <f t="shared" si="2122"/>
        <v>1.6286999999999976</v>
      </c>
      <c r="BG444" s="607">
        <f t="shared" si="2123"/>
        <v>0</v>
      </c>
      <c r="BH444" s="607">
        <f t="shared" si="2124"/>
        <v>3.19</v>
      </c>
      <c r="BI444" s="607">
        <f t="shared" si="2125"/>
        <v>0</v>
      </c>
      <c r="BJ444" s="116">
        <f t="shared" si="2126"/>
        <v>46.07</v>
      </c>
      <c r="BK444" s="95"/>
    </row>
    <row r="445" spans="1:63" ht="14.25" x14ac:dyDescent="0.3">
      <c r="A445" s="144" t="s">
        <v>24186</v>
      </c>
      <c r="B445" s="379" t="s">
        <v>23695</v>
      </c>
      <c r="C445" s="145" t="s">
        <v>24088</v>
      </c>
      <c r="D445" s="416">
        <v>0.6</v>
      </c>
      <c r="E445" s="504"/>
      <c r="F445" s="504"/>
      <c r="G445" s="416" t="s">
        <v>23864</v>
      </c>
      <c r="H445" s="142">
        <v>30</v>
      </c>
      <c r="I445" s="143">
        <v>1.4186999999999976</v>
      </c>
      <c r="J445" s="143">
        <v>1.4186999999999976</v>
      </c>
      <c r="K445" s="452">
        <v>0</v>
      </c>
      <c r="L445" s="382">
        <f t="shared" si="2085"/>
        <v>1.42</v>
      </c>
      <c r="M445" s="383">
        <f t="shared" si="2086"/>
        <v>0.06</v>
      </c>
      <c r="N445" s="383">
        <f t="shared" si="2087"/>
        <v>0.12</v>
      </c>
      <c r="O445" s="382">
        <f t="shared" si="2088"/>
        <v>1.6</v>
      </c>
      <c r="P445" s="382">
        <f t="shared" si="2089"/>
        <v>1.3199999999999998</v>
      </c>
      <c r="Q445" s="385">
        <f t="shared" si="2090"/>
        <v>0</v>
      </c>
      <c r="R445" s="385">
        <f t="shared" si="2091"/>
        <v>59.4</v>
      </c>
      <c r="S445" s="385">
        <f t="shared" si="2092"/>
        <v>3.96</v>
      </c>
      <c r="T445" s="385">
        <f t="shared" si="2093"/>
        <v>0</v>
      </c>
      <c r="U445" s="385">
        <f t="shared" si="2094"/>
        <v>0</v>
      </c>
      <c r="V445" s="384">
        <f t="shared" si="2095"/>
        <v>126</v>
      </c>
      <c r="W445" s="726">
        <f t="shared" si="2096"/>
        <v>0</v>
      </c>
      <c r="X445" s="144" t="str">
        <f t="shared" si="2097"/>
        <v>JC6</v>
      </c>
      <c r="Y445" s="416">
        <f t="shared" si="2098"/>
        <v>1.2</v>
      </c>
      <c r="Z445" s="603" t="s">
        <v>1</v>
      </c>
      <c r="AA445" s="504">
        <f t="shared" si="2099"/>
        <v>1.2</v>
      </c>
      <c r="AB445" s="591">
        <f t="shared" si="2100"/>
        <v>1.4186999999999976</v>
      </c>
      <c r="AC445" s="592">
        <f t="shared" si="2101"/>
        <v>0.06</v>
      </c>
      <c r="AD445" s="592">
        <f t="shared" si="2102"/>
        <v>0.15</v>
      </c>
      <c r="AE445" s="593">
        <f t="shared" si="2103"/>
        <v>1.63</v>
      </c>
      <c r="AF445" s="604">
        <f t="shared" si="2104"/>
        <v>2.2000000000000002</v>
      </c>
      <c r="AG445" s="605">
        <f t="shared" si="2105"/>
        <v>0.68</v>
      </c>
      <c r="AH445" s="595">
        <f t="shared" si="2106"/>
        <v>0</v>
      </c>
      <c r="AI445" s="595">
        <f t="shared" si="2107"/>
        <v>2.2400000000000002</v>
      </c>
      <c r="AJ445" s="595">
        <f t="shared" si="2108"/>
        <v>0.19</v>
      </c>
      <c r="AK445" s="595">
        <f t="shared" si="2109"/>
        <v>0</v>
      </c>
      <c r="AL445" s="595">
        <f t="shared" si="2110"/>
        <v>0</v>
      </c>
      <c r="AM445" s="596">
        <f t="shared" si="2111"/>
        <v>11.59</v>
      </c>
      <c r="AN445" s="732">
        <f t="shared" si="2112"/>
        <v>0</v>
      </c>
      <c r="AO445" s="144" t="s">
        <v>24186</v>
      </c>
      <c r="AP445" s="379" t="s">
        <v>23695</v>
      </c>
      <c r="AQ445" s="453" t="s">
        <v>24088</v>
      </c>
      <c r="AR445" s="416">
        <v>0.6</v>
      </c>
      <c r="AS445" s="504"/>
      <c r="AT445" s="504"/>
      <c r="AU445" s="142">
        <v>30</v>
      </c>
      <c r="AV445" s="416">
        <f t="shared" si="2113"/>
        <v>1.4</v>
      </c>
      <c r="AW445" s="603" t="s">
        <v>1</v>
      </c>
      <c r="AX445" s="504">
        <f t="shared" si="2114"/>
        <v>1.4</v>
      </c>
      <c r="AY445" s="384">
        <f t="shared" si="2115"/>
        <v>28.6</v>
      </c>
      <c r="AZ445" s="384">
        <f t="shared" si="2116"/>
        <v>0.12</v>
      </c>
      <c r="BA445" s="384">
        <f t="shared" si="2117"/>
        <v>1.3199999999999998</v>
      </c>
      <c r="BB445" s="382">
        <f t="shared" si="2118"/>
        <v>9.0500000000000007</v>
      </c>
      <c r="BC445" s="265">
        <f t="shared" si="2119"/>
        <v>0</v>
      </c>
      <c r="BD445" s="265">
        <f t="shared" si="2120"/>
        <v>65.789999999999992</v>
      </c>
      <c r="BE445" s="265">
        <f t="shared" si="2121"/>
        <v>11.64</v>
      </c>
      <c r="BF445" s="607">
        <f t="shared" si="2122"/>
        <v>1.6286999999999976</v>
      </c>
      <c r="BG445" s="607">
        <f t="shared" si="2123"/>
        <v>0</v>
      </c>
      <c r="BH445" s="607">
        <f t="shared" si="2124"/>
        <v>3.19</v>
      </c>
      <c r="BI445" s="607">
        <f t="shared" si="2125"/>
        <v>0</v>
      </c>
      <c r="BJ445" s="116">
        <f t="shared" si="2126"/>
        <v>41.91</v>
      </c>
      <c r="BK445" s="95"/>
    </row>
    <row r="446" spans="1:63" ht="14.25" x14ac:dyDescent="0.3">
      <c r="A446" s="144" t="s">
        <v>24088</v>
      </c>
      <c r="B446" s="379" t="s">
        <v>23695</v>
      </c>
      <c r="C446" s="145" t="s">
        <v>24187</v>
      </c>
      <c r="D446" s="416">
        <v>0.6</v>
      </c>
      <c r="E446" s="504"/>
      <c r="F446" s="504"/>
      <c r="G446" s="416" t="s">
        <v>23864</v>
      </c>
      <c r="H446" s="142">
        <v>35</v>
      </c>
      <c r="I446" s="143">
        <v>1.4186999999999976</v>
      </c>
      <c r="J446" s="143">
        <v>1.4711999999999978</v>
      </c>
      <c r="K446" s="452">
        <v>0</v>
      </c>
      <c r="L446" s="382">
        <f t="shared" si="2085"/>
        <v>1.44</v>
      </c>
      <c r="M446" s="383">
        <f t="shared" si="2086"/>
        <v>0.06</v>
      </c>
      <c r="N446" s="383">
        <f t="shared" si="2087"/>
        <v>0.12</v>
      </c>
      <c r="O446" s="382">
        <f t="shared" si="2088"/>
        <v>1.62</v>
      </c>
      <c r="P446" s="382">
        <f t="shared" si="2089"/>
        <v>1.3199999999999998</v>
      </c>
      <c r="Q446" s="385">
        <f t="shared" si="2090"/>
        <v>0</v>
      </c>
      <c r="R446" s="385">
        <f t="shared" si="2091"/>
        <v>69.3</v>
      </c>
      <c r="S446" s="385">
        <f t="shared" si="2092"/>
        <v>5.54</v>
      </c>
      <c r="T446" s="385">
        <f t="shared" si="2093"/>
        <v>0</v>
      </c>
      <c r="U446" s="385">
        <f t="shared" si="2094"/>
        <v>0</v>
      </c>
      <c r="V446" s="384">
        <f t="shared" si="2095"/>
        <v>148.4</v>
      </c>
      <c r="W446" s="726">
        <f t="shared" si="2096"/>
        <v>0</v>
      </c>
      <c r="X446" s="144" t="str">
        <f t="shared" si="2097"/>
        <v>JC7</v>
      </c>
      <c r="Y446" s="416">
        <f t="shared" si="2098"/>
        <v>1.2</v>
      </c>
      <c r="Z446" s="603" t="s">
        <v>1</v>
      </c>
      <c r="AA446" s="504">
        <f t="shared" si="2099"/>
        <v>1.2</v>
      </c>
      <c r="AB446" s="591">
        <f t="shared" si="2100"/>
        <v>1.4186999999999976</v>
      </c>
      <c r="AC446" s="592">
        <f t="shared" si="2101"/>
        <v>0.06</v>
      </c>
      <c r="AD446" s="592">
        <f t="shared" si="2102"/>
        <v>0.15</v>
      </c>
      <c r="AE446" s="593">
        <f t="shared" si="2103"/>
        <v>1.63</v>
      </c>
      <c r="AF446" s="604">
        <f t="shared" si="2104"/>
        <v>2.2000000000000002</v>
      </c>
      <c r="AG446" s="605">
        <f t="shared" si="2105"/>
        <v>0.68</v>
      </c>
      <c r="AH446" s="595">
        <f t="shared" si="2106"/>
        <v>0</v>
      </c>
      <c r="AI446" s="595">
        <f t="shared" si="2107"/>
        <v>2.2400000000000002</v>
      </c>
      <c r="AJ446" s="595">
        <f t="shared" si="2108"/>
        <v>0.19</v>
      </c>
      <c r="AK446" s="595">
        <f t="shared" si="2109"/>
        <v>0</v>
      </c>
      <c r="AL446" s="595">
        <f t="shared" si="2110"/>
        <v>0</v>
      </c>
      <c r="AM446" s="596">
        <f t="shared" si="2111"/>
        <v>11.59</v>
      </c>
      <c r="AN446" s="732">
        <f t="shared" si="2112"/>
        <v>0</v>
      </c>
      <c r="AO446" s="144" t="s">
        <v>24088</v>
      </c>
      <c r="AP446" s="379" t="s">
        <v>23695</v>
      </c>
      <c r="AQ446" s="453" t="s">
        <v>24187</v>
      </c>
      <c r="AR446" s="416">
        <v>0.6</v>
      </c>
      <c r="AS446" s="504"/>
      <c r="AT446" s="504"/>
      <c r="AU446" s="142">
        <v>35</v>
      </c>
      <c r="AV446" s="416">
        <f t="shared" si="2113"/>
        <v>1.4</v>
      </c>
      <c r="AW446" s="603" t="s">
        <v>1</v>
      </c>
      <c r="AX446" s="504">
        <f t="shared" si="2114"/>
        <v>1.4</v>
      </c>
      <c r="AY446" s="384">
        <f t="shared" si="2115"/>
        <v>33.6</v>
      </c>
      <c r="AZ446" s="384">
        <f t="shared" si="2116"/>
        <v>0.12</v>
      </c>
      <c r="BA446" s="384">
        <f t="shared" si="2117"/>
        <v>1.3199999999999998</v>
      </c>
      <c r="BB446" s="382">
        <f t="shared" si="2118"/>
        <v>10.63</v>
      </c>
      <c r="BC446" s="265">
        <f t="shared" si="2119"/>
        <v>0</v>
      </c>
      <c r="BD446" s="265">
        <f t="shared" si="2120"/>
        <v>77.27</v>
      </c>
      <c r="BE446" s="265">
        <f t="shared" si="2121"/>
        <v>13.68</v>
      </c>
      <c r="BF446" s="607">
        <f t="shared" si="2122"/>
        <v>1.6286999999999976</v>
      </c>
      <c r="BG446" s="607">
        <f t="shared" si="2123"/>
        <v>0</v>
      </c>
      <c r="BH446" s="607">
        <f t="shared" si="2124"/>
        <v>3.19</v>
      </c>
      <c r="BI446" s="607">
        <f t="shared" si="2125"/>
        <v>0</v>
      </c>
      <c r="BJ446" s="116">
        <f t="shared" si="2126"/>
        <v>49.77</v>
      </c>
      <c r="BK446" s="95"/>
    </row>
    <row r="447" spans="1:63" ht="14.25" x14ac:dyDescent="0.3">
      <c r="A447" s="144" t="s">
        <v>24187</v>
      </c>
      <c r="B447" s="379" t="s">
        <v>23695</v>
      </c>
      <c r="C447" s="145" t="s">
        <v>24093</v>
      </c>
      <c r="D447" s="416">
        <v>0.6</v>
      </c>
      <c r="E447" s="504"/>
      <c r="F447" s="504"/>
      <c r="G447" s="416" t="s">
        <v>23864</v>
      </c>
      <c r="H447" s="142">
        <v>38</v>
      </c>
      <c r="I447" s="143">
        <v>1.4711999999999978</v>
      </c>
      <c r="J447" s="143">
        <v>1.380099999999997</v>
      </c>
      <c r="K447" s="452">
        <v>7.1999999999999995E-2</v>
      </c>
      <c r="L447" s="382">
        <f t="shared" si="2085"/>
        <v>1.43</v>
      </c>
      <c r="M447" s="383">
        <f t="shared" si="2086"/>
        <v>0.06</v>
      </c>
      <c r="N447" s="383">
        <f t="shared" si="2087"/>
        <v>0.12</v>
      </c>
      <c r="O447" s="382">
        <f t="shared" si="2088"/>
        <v>1.6099999999999999</v>
      </c>
      <c r="P447" s="382">
        <f t="shared" si="2089"/>
        <v>1.3199999999999998</v>
      </c>
      <c r="Q447" s="385">
        <f t="shared" si="2090"/>
        <v>0</v>
      </c>
      <c r="R447" s="385">
        <f t="shared" si="2091"/>
        <v>75.239999999999995</v>
      </c>
      <c r="S447" s="385">
        <f t="shared" si="2092"/>
        <v>5.52</v>
      </c>
      <c r="T447" s="385">
        <f t="shared" si="2093"/>
        <v>0</v>
      </c>
      <c r="U447" s="385">
        <f t="shared" si="2094"/>
        <v>0</v>
      </c>
      <c r="V447" s="384">
        <f t="shared" si="2095"/>
        <v>160.36000000000001</v>
      </c>
      <c r="W447" s="726">
        <f t="shared" si="2096"/>
        <v>0</v>
      </c>
      <c r="X447" s="144" t="str">
        <f t="shared" si="2097"/>
        <v>JC8</v>
      </c>
      <c r="Y447" s="416">
        <f t="shared" si="2098"/>
        <v>1.2</v>
      </c>
      <c r="Z447" s="603" t="s">
        <v>1</v>
      </c>
      <c r="AA447" s="504">
        <f t="shared" si="2099"/>
        <v>1.2</v>
      </c>
      <c r="AB447" s="591">
        <f t="shared" si="2100"/>
        <v>1.4711999999999978</v>
      </c>
      <c r="AC447" s="592">
        <f t="shared" si="2101"/>
        <v>0.06</v>
      </c>
      <c r="AD447" s="592">
        <f t="shared" si="2102"/>
        <v>0.15</v>
      </c>
      <c r="AE447" s="593">
        <f t="shared" si="2103"/>
        <v>1.68</v>
      </c>
      <c r="AF447" s="604">
        <f t="shared" si="2104"/>
        <v>2.2000000000000002</v>
      </c>
      <c r="AG447" s="605">
        <f t="shared" si="2105"/>
        <v>0.68</v>
      </c>
      <c r="AH447" s="595">
        <f t="shared" si="2106"/>
        <v>0</v>
      </c>
      <c r="AI447" s="595">
        <f t="shared" si="2107"/>
        <v>2.2400000000000002</v>
      </c>
      <c r="AJ447" s="595">
        <f t="shared" si="2108"/>
        <v>0.27</v>
      </c>
      <c r="AK447" s="595">
        <f t="shared" si="2109"/>
        <v>0</v>
      </c>
      <c r="AL447" s="595">
        <f t="shared" si="2110"/>
        <v>0</v>
      </c>
      <c r="AM447" s="596">
        <f t="shared" si="2111"/>
        <v>11.86</v>
      </c>
      <c r="AN447" s="732">
        <f t="shared" si="2112"/>
        <v>0</v>
      </c>
      <c r="AO447" s="144" t="s">
        <v>24187</v>
      </c>
      <c r="AP447" s="379" t="s">
        <v>23695</v>
      </c>
      <c r="AQ447" s="453" t="s">
        <v>24093</v>
      </c>
      <c r="AR447" s="416">
        <v>0.6</v>
      </c>
      <c r="AS447" s="504"/>
      <c r="AT447" s="504"/>
      <c r="AU447" s="142">
        <v>38</v>
      </c>
      <c r="AV447" s="416">
        <f t="shared" si="2113"/>
        <v>1.4</v>
      </c>
      <c r="AW447" s="603" t="s">
        <v>1</v>
      </c>
      <c r="AX447" s="504">
        <f t="shared" si="2114"/>
        <v>1.4</v>
      </c>
      <c r="AY447" s="384">
        <f t="shared" si="2115"/>
        <v>36.6</v>
      </c>
      <c r="AZ447" s="384">
        <f t="shared" si="2116"/>
        <v>0.12</v>
      </c>
      <c r="BA447" s="384">
        <f t="shared" si="2117"/>
        <v>1.3199999999999998</v>
      </c>
      <c r="BB447" s="382">
        <f t="shared" si="2118"/>
        <v>11.58</v>
      </c>
      <c r="BC447" s="265">
        <f t="shared" si="2119"/>
        <v>0</v>
      </c>
      <c r="BD447" s="265">
        <f t="shared" si="2120"/>
        <v>83.269999999999982</v>
      </c>
      <c r="BE447" s="265">
        <f t="shared" si="2121"/>
        <v>14.9</v>
      </c>
      <c r="BF447" s="607">
        <f t="shared" si="2122"/>
        <v>1.6811999999999978</v>
      </c>
      <c r="BG447" s="607">
        <f t="shared" si="2123"/>
        <v>0</v>
      </c>
      <c r="BH447" s="607">
        <f t="shared" si="2124"/>
        <v>3.3</v>
      </c>
      <c r="BI447" s="607">
        <f t="shared" si="2125"/>
        <v>0</v>
      </c>
      <c r="BJ447" s="116">
        <f t="shared" si="2126"/>
        <v>53.49</v>
      </c>
      <c r="BK447" s="95"/>
    </row>
    <row r="448" spans="1:63" ht="14.25" x14ac:dyDescent="0.3">
      <c r="A448" s="144" t="s">
        <v>24093</v>
      </c>
      <c r="B448" s="379" t="s">
        <v>23695</v>
      </c>
      <c r="C448" s="145" t="s">
        <v>24188</v>
      </c>
      <c r="D448" s="416">
        <v>0.6</v>
      </c>
      <c r="E448" s="504"/>
      <c r="F448" s="504"/>
      <c r="G448" s="416" t="s">
        <v>23864</v>
      </c>
      <c r="H448" s="142">
        <v>27</v>
      </c>
      <c r="I448" s="143">
        <v>1.4520999999999962</v>
      </c>
      <c r="J448" s="143">
        <v>1.3296999999999972</v>
      </c>
      <c r="K448" s="452">
        <v>0</v>
      </c>
      <c r="L448" s="382">
        <f t="shared" si="2085"/>
        <v>1.39</v>
      </c>
      <c r="M448" s="383">
        <f t="shared" si="2086"/>
        <v>0.06</v>
      </c>
      <c r="N448" s="383">
        <f t="shared" si="2087"/>
        <v>0.12</v>
      </c>
      <c r="O448" s="382">
        <f t="shared" si="2088"/>
        <v>1.5699999999999998</v>
      </c>
      <c r="P448" s="382">
        <f t="shared" si="2089"/>
        <v>1.3199999999999998</v>
      </c>
      <c r="Q448" s="385">
        <f t="shared" si="2090"/>
        <v>0</v>
      </c>
      <c r="R448" s="385">
        <f t="shared" si="2091"/>
        <v>53.46</v>
      </c>
      <c r="S448" s="385">
        <f t="shared" si="2092"/>
        <v>2.4900000000000002</v>
      </c>
      <c r="T448" s="385">
        <f t="shared" si="2093"/>
        <v>0</v>
      </c>
      <c r="U448" s="385">
        <f t="shared" si="2094"/>
        <v>0</v>
      </c>
      <c r="V448" s="384">
        <f t="shared" si="2095"/>
        <v>111.78</v>
      </c>
      <c r="W448" s="726">
        <f t="shared" si="2096"/>
        <v>0</v>
      </c>
      <c r="X448" s="144" t="str">
        <f t="shared" si="2097"/>
        <v>JC9</v>
      </c>
      <c r="Y448" s="416">
        <f t="shared" si="2098"/>
        <v>1.2</v>
      </c>
      <c r="Z448" s="603" t="s">
        <v>1</v>
      </c>
      <c r="AA448" s="504">
        <f t="shared" si="2099"/>
        <v>1.2</v>
      </c>
      <c r="AB448" s="591">
        <f t="shared" si="2100"/>
        <v>1.4520999999999962</v>
      </c>
      <c r="AC448" s="592">
        <f t="shared" si="2101"/>
        <v>0.06</v>
      </c>
      <c r="AD448" s="592">
        <f t="shared" si="2102"/>
        <v>0.15</v>
      </c>
      <c r="AE448" s="593">
        <f t="shared" si="2103"/>
        <v>1.66</v>
      </c>
      <c r="AF448" s="604">
        <f t="shared" si="2104"/>
        <v>2.2000000000000002</v>
      </c>
      <c r="AG448" s="605">
        <f t="shared" si="2105"/>
        <v>0.68</v>
      </c>
      <c r="AH448" s="595">
        <f t="shared" si="2106"/>
        <v>0</v>
      </c>
      <c r="AI448" s="595">
        <f t="shared" si="2107"/>
        <v>2.2400000000000002</v>
      </c>
      <c r="AJ448" s="595">
        <f t="shared" si="2108"/>
        <v>0.24</v>
      </c>
      <c r="AK448" s="595">
        <f t="shared" si="2109"/>
        <v>0</v>
      </c>
      <c r="AL448" s="595">
        <f t="shared" si="2110"/>
        <v>0</v>
      </c>
      <c r="AM448" s="596">
        <f t="shared" si="2111"/>
        <v>11.75</v>
      </c>
      <c r="AN448" s="732">
        <f t="shared" si="2112"/>
        <v>0</v>
      </c>
      <c r="AO448" s="144" t="s">
        <v>24093</v>
      </c>
      <c r="AP448" s="379" t="s">
        <v>23695</v>
      </c>
      <c r="AQ448" s="453" t="s">
        <v>24188</v>
      </c>
      <c r="AR448" s="416">
        <v>0.6</v>
      </c>
      <c r="AS448" s="504"/>
      <c r="AT448" s="504"/>
      <c r="AU448" s="142">
        <v>27</v>
      </c>
      <c r="AV448" s="416">
        <f t="shared" si="2113"/>
        <v>1.4</v>
      </c>
      <c r="AW448" s="603" t="s">
        <v>1</v>
      </c>
      <c r="AX448" s="504">
        <f t="shared" si="2114"/>
        <v>1.4</v>
      </c>
      <c r="AY448" s="384">
        <f t="shared" si="2115"/>
        <v>25.6</v>
      </c>
      <c r="AZ448" s="384">
        <f t="shared" si="2116"/>
        <v>0.12</v>
      </c>
      <c r="BA448" s="384">
        <f t="shared" si="2117"/>
        <v>1.3199999999999998</v>
      </c>
      <c r="BB448" s="382">
        <f t="shared" si="2118"/>
        <v>8.1</v>
      </c>
      <c r="BC448" s="265">
        <f t="shared" si="2119"/>
        <v>0</v>
      </c>
      <c r="BD448" s="265">
        <f t="shared" si="2120"/>
        <v>58.430000000000007</v>
      </c>
      <c r="BE448" s="265">
        <f t="shared" si="2121"/>
        <v>10.42</v>
      </c>
      <c r="BF448" s="607">
        <f t="shared" si="2122"/>
        <v>1.6620999999999961</v>
      </c>
      <c r="BG448" s="607">
        <f t="shared" si="2123"/>
        <v>0</v>
      </c>
      <c r="BH448" s="607">
        <f t="shared" si="2124"/>
        <v>3.26</v>
      </c>
      <c r="BI448" s="607">
        <f t="shared" si="2125"/>
        <v>0</v>
      </c>
      <c r="BJ448" s="116">
        <f t="shared" si="2126"/>
        <v>36.65</v>
      </c>
      <c r="BK448" s="95"/>
    </row>
    <row r="449" spans="1:63" ht="14.25" x14ac:dyDescent="0.3">
      <c r="A449" s="144" t="s">
        <v>24188</v>
      </c>
      <c r="B449" s="379" t="s">
        <v>23695</v>
      </c>
      <c r="C449" s="145" t="s">
        <v>24189</v>
      </c>
      <c r="D449" s="416">
        <v>0.6</v>
      </c>
      <c r="E449" s="504"/>
      <c r="F449" s="504"/>
      <c r="G449" s="416" t="s">
        <v>23864</v>
      </c>
      <c r="H449" s="142">
        <v>30</v>
      </c>
      <c r="I449" s="143">
        <v>1.3296999999999972</v>
      </c>
      <c r="J449" s="143">
        <v>1.335899999999997</v>
      </c>
      <c r="K449" s="452">
        <v>0</v>
      </c>
      <c r="L449" s="382">
        <f t="shared" si="2085"/>
        <v>1.33</v>
      </c>
      <c r="M449" s="383">
        <f t="shared" si="2086"/>
        <v>0.06</v>
      </c>
      <c r="N449" s="383">
        <f t="shared" si="2087"/>
        <v>0.12</v>
      </c>
      <c r="O449" s="382">
        <f t="shared" si="2088"/>
        <v>1.5100000000000002</v>
      </c>
      <c r="P449" s="382">
        <f t="shared" si="2089"/>
        <v>1.3199999999999998</v>
      </c>
      <c r="Q449" s="385">
        <f t="shared" si="2090"/>
        <v>0</v>
      </c>
      <c r="R449" s="385">
        <f t="shared" si="2091"/>
        <v>59.4</v>
      </c>
      <c r="S449" s="385">
        <f t="shared" si="2092"/>
        <v>0.4</v>
      </c>
      <c r="T449" s="385">
        <f t="shared" si="2093"/>
        <v>0</v>
      </c>
      <c r="U449" s="385">
        <f t="shared" si="2094"/>
        <v>0</v>
      </c>
      <c r="V449" s="384">
        <f t="shared" si="2095"/>
        <v>120.6</v>
      </c>
      <c r="W449" s="726">
        <f t="shared" si="2096"/>
        <v>0</v>
      </c>
      <c r="X449" s="144" t="str">
        <f t="shared" si="2097"/>
        <v>JC10</v>
      </c>
      <c r="Y449" s="416">
        <f t="shared" si="2098"/>
        <v>1.2</v>
      </c>
      <c r="Z449" s="603" t="s">
        <v>1</v>
      </c>
      <c r="AA449" s="504">
        <f t="shared" si="2099"/>
        <v>1.2</v>
      </c>
      <c r="AB449" s="591">
        <f t="shared" si="2100"/>
        <v>1.3296999999999972</v>
      </c>
      <c r="AC449" s="592">
        <f t="shared" si="2101"/>
        <v>0.06</v>
      </c>
      <c r="AD449" s="592">
        <f t="shared" si="2102"/>
        <v>0.15</v>
      </c>
      <c r="AE449" s="593">
        <f t="shared" si="2103"/>
        <v>1.54</v>
      </c>
      <c r="AF449" s="604">
        <f t="shared" si="2104"/>
        <v>2.2000000000000002</v>
      </c>
      <c r="AG449" s="605">
        <f t="shared" si="2105"/>
        <v>0.68</v>
      </c>
      <c r="AH449" s="595">
        <f t="shared" si="2106"/>
        <v>0</v>
      </c>
      <c r="AI449" s="595">
        <f t="shared" si="2107"/>
        <v>2.2400000000000002</v>
      </c>
      <c r="AJ449" s="595">
        <f t="shared" si="2108"/>
        <v>0.06</v>
      </c>
      <c r="AK449" s="595">
        <f t="shared" si="2109"/>
        <v>0</v>
      </c>
      <c r="AL449" s="595">
        <f t="shared" si="2110"/>
        <v>0</v>
      </c>
      <c r="AM449" s="596">
        <f t="shared" si="2111"/>
        <v>11.1</v>
      </c>
      <c r="AN449" s="732">
        <f t="shared" si="2112"/>
        <v>0</v>
      </c>
      <c r="AO449" s="144" t="s">
        <v>24188</v>
      </c>
      <c r="AP449" s="379" t="s">
        <v>23695</v>
      </c>
      <c r="AQ449" s="453" t="s">
        <v>24189</v>
      </c>
      <c r="AR449" s="416">
        <v>0.6</v>
      </c>
      <c r="AS449" s="504"/>
      <c r="AT449" s="504"/>
      <c r="AU449" s="142">
        <v>30</v>
      </c>
      <c r="AV449" s="416">
        <f t="shared" si="2113"/>
        <v>1.4</v>
      </c>
      <c r="AW449" s="603" t="s">
        <v>1</v>
      </c>
      <c r="AX449" s="504">
        <f t="shared" si="2114"/>
        <v>1.4</v>
      </c>
      <c r="AY449" s="384">
        <f t="shared" si="2115"/>
        <v>28.6</v>
      </c>
      <c r="AZ449" s="384">
        <f t="shared" si="2116"/>
        <v>0.12</v>
      </c>
      <c r="BA449" s="384">
        <f t="shared" si="2117"/>
        <v>1.3199999999999998</v>
      </c>
      <c r="BB449" s="382">
        <f t="shared" si="2118"/>
        <v>9.0500000000000007</v>
      </c>
      <c r="BC449" s="265">
        <f t="shared" si="2119"/>
        <v>0</v>
      </c>
      <c r="BD449" s="265">
        <f t="shared" si="2120"/>
        <v>62.1</v>
      </c>
      <c r="BE449" s="265">
        <f t="shared" si="2121"/>
        <v>11.64</v>
      </c>
      <c r="BF449" s="607">
        <f t="shared" si="2122"/>
        <v>1.5396999999999972</v>
      </c>
      <c r="BG449" s="607">
        <f t="shared" si="2123"/>
        <v>0</v>
      </c>
      <c r="BH449" s="607">
        <f t="shared" si="2124"/>
        <v>3.02</v>
      </c>
      <c r="BI449" s="607">
        <f t="shared" si="2125"/>
        <v>0</v>
      </c>
      <c r="BJ449" s="116">
        <f t="shared" si="2126"/>
        <v>38.39</v>
      </c>
      <c r="BK449" s="95"/>
    </row>
    <row r="450" spans="1:63" ht="14.25" x14ac:dyDescent="0.3">
      <c r="A450" s="144" t="s">
        <v>24189</v>
      </c>
      <c r="B450" s="379" t="s">
        <v>23695</v>
      </c>
      <c r="C450" s="145" t="s">
        <v>24190</v>
      </c>
      <c r="D450" s="416">
        <v>0.6</v>
      </c>
      <c r="E450" s="504"/>
      <c r="F450" s="504"/>
      <c r="G450" s="416" t="s">
        <v>23864</v>
      </c>
      <c r="H450" s="142">
        <v>30</v>
      </c>
      <c r="I450" s="143">
        <v>1.335899999999997</v>
      </c>
      <c r="J450" s="143">
        <v>1.3049999999999979</v>
      </c>
      <c r="K450" s="452">
        <v>0</v>
      </c>
      <c r="L450" s="382">
        <f t="shared" si="2085"/>
        <v>1.32</v>
      </c>
      <c r="M450" s="383">
        <f t="shared" si="2086"/>
        <v>0.06</v>
      </c>
      <c r="N450" s="383">
        <f t="shared" si="2087"/>
        <v>0.12</v>
      </c>
      <c r="O450" s="382">
        <f t="shared" si="2088"/>
        <v>1.5</v>
      </c>
      <c r="P450" s="382">
        <f t="shared" si="2089"/>
        <v>1.3199999999999998</v>
      </c>
      <c r="Q450" s="385">
        <f t="shared" si="2090"/>
        <v>59.4</v>
      </c>
      <c r="R450" s="385">
        <f t="shared" si="2091"/>
        <v>0</v>
      </c>
      <c r="S450" s="385">
        <f t="shared" si="2092"/>
        <v>0</v>
      </c>
      <c r="T450" s="385">
        <f t="shared" si="2093"/>
        <v>0</v>
      </c>
      <c r="U450" s="385">
        <f t="shared" si="2094"/>
        <v>0</v>
      </c>
      <c r="V450" s="384">
        <f t="shared" si="2095"/>
        <v>0</v>
      </c>
      <c r="W450" s="726">
        <f t="shared" si="2096"/>
        <v>0</v>
      </c>
      <c r="X450" s="144" t="str">
        <f t="shared" si="2097"/>
        <v>JC11</v>
      </c>
      <c r="Y450" s="416">
        <f t="shared" si="2098"/>
        <v>1.2</v>
      </c>
      <c r="Z450" s="603" t="s">
        <v>1</v>
      </c>
      <c r="AA450" s="504">
        <f t="shared" si="2099"/>
        <v>1.2</v>
      </c>
      <c r="AB450" s="591">
        <f t="shared" si="2100"/>
        <v>1.335899999999997</v>
      </c>
      <c r="AC450" s="592">
        <f t="shared" si="2101"/>
        <v>0.06</v>
      </c>
      <c r="AD450" s="592">
        <f t="shared" si="2102"/>
        <v>0.15</v>
      </c>
      <c r="AE450" s="593">
        <f t="shared" si="2103"/>
        <v>1.55</v>
      </c>
      <c r="AF450" s="604">
        <f t="shared" si="2104"/>
        <v>2.2000000000000002</v>
      </c>
      <c r="AG450" s="605">
        <f t="shared" si="2105"/>
        <v>0.68</v>
      </c>
      <c r="AH450" s="595">
        <f t="shared" si="2106"/>
        <v>0</v>
      </c>
      <c r="AI450" s="595">
        <f t="shared" si="2107"/>
        <v>2.2400000000000002</v>
      </c>
      <c r="AJ450" s="595">
        <f t="shared" si="2108"/>
        <v>7.0000000000000007E-2</v>
      </c>
      <c r="AK450" s="595">
        <f t="shared" si="2109"/>
        <v>0</v>
      </c>
      <c r="AL450" s="595">
        <f t="shared" si="2110"/>
        <v>0</v>
      </c>
      <c r="AM450" s="596">
        <f t="shared" si="2111"/>
        <v>11.15</v>
      </c>
      <c r="AN450" s="732">
        <f t="shared" si="2112"/>
        <v>0</v>
      </c>
      <c r="AO450" s="144" t="s">
        <v>24189</v>
      </c>
      <c r="AP450" s="379" t="s">
        <v>23695</v>
      </c>
      <c r="AQ450" s="453" t="s">
        <v>24190</v>
      </c>
      <c r="AR450" s="416">
        <v>0.6</v>
      </c>
      <c r="AS450" s="504"/>
      <c r="AT450" s="504"/>
      <c r="AU450" s="142">
        <v>30</v>
      </c>
      <c r="AV450" s="416">
        <f t="shared" si="2113"/>
        <v>1.4</v>
      </c>
      <c r="AW450" s="603" t="s">
        <v>1</v>
      </c>
      <c r="AX450" s="504">
        <f t="shared" si="2114"/>
        <v>1.4</v>
      </c>
      <c r="AY450" s="384">
        <f t="shared" si="2115"/>
        <v>28.6</v>
      </c>
      <c r="AZ450" s="384">
        <f t="shared" si="2116"/>
        <v>0.12</v>
      </c>
      <c r="BA450" s="384">
        <f t="shared" si="2117"/>
        <v>1.3199999999999998</v>
      </c>
      <c r="BB450" s="382">
        <f t="shared" si="2118"/>
        <v>9.0500000000000007</v>
      </c>
      <c r="BC450" s="265">
        <f t="shared" si="2119"/>
        <v>0</v>
      </c>
      <c r="BD450" s="265">
        <f t="shared" si="2120"/>
        <v>61.71</v>
      </c>
      <c r="BE450" s="265">
        <f t="shared" si="2121"/>
        <v>11.64</v>
      </c>
      <c r="BF450" s="607">
        <f t="shared" si="2122"/>
        <v>1.5458999999999969</v>
      </c>
      <c r="BG450" s="607">
        <f t="shared" si="2123"/>
        <v>0</v>
      </c>
      <c r="BH450" s="607">
        <f t="shared" si="2124"/>
        <v>3.03</v>
      </c>
      <c r="BI450" s="607">
        <f t="shared" si="2125"/>
        <v>0</v>
      </c>
      <c r="BJ450" s="116">
        <f t="shared" si="2126"/>
        <v>37.99</v>
      </c>
      <c r="BK450" s="95"/>
    </row>
    <row r="451" spans="1:63" ht="14.25" x14ac:dyDescent="0.3">
      <c r="A451" s="144" t="s">
        <v>24190</v>
      </c>
      <c r="B451" s="379" t="s">
        <v>23695</v>
      </c>
      <c r="C451" s="145" t="s">
        <v>24191</v>
      </c>
      <c r="D451" s="416">
        <v>0.6</v>
      </c>
      <c r="E451" s="504"/>
      <c r="F451" s="504"/>
      <c r="G451" s="416" t="s">
        <v>23864</v>
      </c>
      <c r="H451" s="142">
        <v>20</v>
      </c>
      <c r="I451" s="143">
        <v>1.3049999999999979</v>
      </c>
      <c r="J451" s="143">
        <v>1.3039999999999967</v>
      </c>
      <c r="K451" s="452">
        <v>0</v>
      </c>
      <c r="L451" s="382">
        <f t="shared" si="2085"/>
        <v>1.3</v>
      </c>
      <c r="M451" s="383">
        <f t="shared" si="2086"/>
        <v>0.06</v>
      </c>
      <c r="N451" s="383">
        <f t="shared" si="2087"/>
        <v>0.12</v>
      </c>
      <c r="O451" s="382">
        <f t="shared" si="2088"/>
        <v>1.48</v>
      </c>
      <c r="P451" s="382">
        <f t="shared" si="2089"/>
        <v>1.3199999999999998</v>
      </c>
      <c r="Q451" s="385">
        <f t="shared" si="2090"/>
        <v>39.07</v>
      </c>
      <c r="R451" s="385">
        <f t="shared" si="2091"/>
        <v>0</v>
      </c>
      <c r="S451" s="385">
        <f t="shared" si="2092"/>
        <v>0</v>
      </c>
      <c r="T451" s="385">
        <f t="shared" si="2093"/>
        <v>0</v>
      </c>
      <c r="U451" s="385">
        <f t="shared" si="2094"/>
        <v>0</v>
      </c>
      <c r="V451" s="384">
        <f t="shared" si="2095"/>
        <v>0</v>
      </c>
      <c r="W451" s="726">
        <f t="shared" si="2096"/>
        <v>0</v>
      </c>
      <c r="X451" s="144" t="str">
        <f t="shared" si="2097"/>
        <v>JC12</v>
      </c>
      <c r="Y451" s="416">
        <f t="shared" si="2098"/>
        <v>1.2</v>
      </c>
      <c r="Z451" s="603" t="s">
        <v>1</v>
      </c>
      <c r="AA451" s="504">
        <f t="shared" si="2099"/>
        <v>1.2</v>
      </c>
      <c r="AB451" s="591">
        <f t="shared" si="2100"/>
        <v>1.3049999999999979</v>
      </c>
      <c r="AC451" s="592">
        <f t="shared" si="2101"/>
        <v>0.06</v>
      </c>
      <c r="AD451" s="592">
        <f t="shared" si="2102"/>
        <v>0.15</v>
      </c>
      <c r="AE451" s="593">
        <f t="shared" si="2103"/>
        <v>1.52</v>
      </c>
      <c r="AF451" s="604">
        <f t="shared" si="2104"/>
        <v>2.2000000000000002</v>
      </c>
      <c r="AG451" s="605">
        <f t="shared" si="2105"/>
        <v>0.68</v>
      </c>
      <c r="AH451" s="595">
        <f t="shared" si="2106"/>
        <v>0</v>
      </c>
      <c r="AI451" s="595">
        <f t="shared" si="2107"/>
        <v>2.2400000000000002</v>
      </c>
      <c r="AJ451" s="595">
        <f t="shared" si="2108"/>
        <v>0.03</v>
      </c>
      <c r="AK451" s="595">
        <f t="shared" si="2109"/>
        <v>0</v>
      </c>
      <c r="AL451" s="595">
        <f t="shared" si="2110"/>
        <v>0</v>
      </c>
      <c r="AM451" s="596">
        <f t="shared" si="2111"/>
        <v>10.99</v>
      </c>
      <c r="AN451" s="732">
        <f t="shared" si="2112"/>
        <v>0</v>
      </c>
      <c r="AO451" s="144" t="s">
        <v>24190</v>
      </c>
      <c r="AP451" s="379" t="s">
        <v>23695</v>
      </c>
      <c r="AQ451" s="453" t="s">
        <v>24191</v>
      </c>
      <c r="AR451" s="416">
        <v>0.6</v>
      </c>
      <c r="AS451" s="504"/>
      <c r="AT451" s="504"/>
      <c r="AU451" s="142">
        <v>20</v>
      </c>
      <c r="AV451" s="416">
        <f t="shared" si="2113"/>
        <v>1.4</v>
      </c>
      <c r="AW451" s="603" t="s">
        <v>1</v>
      </c>
      <c r="AX451" s="504">
        <f t="shared" si="2114"/>
        <v>1.4</v>
      </c>
      <c r="AY451" s="384">
        <f t="shared" si="2115"/>
        <v>18.600000000000001</v>
      </c>
      <c r="AZ451" s="384">
        <f t="shared" si="2116"/>
        <v>0.12</v>
      </c>
      <c r="BA451" s="384">
        <f t="shared" si="2117"/>
        <v>1.3199999999999998</v>
      </c>
      <c r="BB451" s="382">
        <f t="shared" si="2118"/>
        <v>5.89</v>
      </c>
      <c r="BC451" s="265">
        <f t="shared" si="2119"/>
        <v>0</v>
      </c>
      <c r="BD451" s="265">
        <f t="shared" si="2120"/>
        <v>41.34</v>
      </c>
      <c r="BE451" s="265">
        <f t="shared" si="2121"/>
        <v>7.57</v>
      </c>
      <c r="BF451" s="607">
        <f t="shared" si="2122"/>
        <v>1.5149999999999979</v>
      </c>
      <c r="BG451" s="607">
        <f t="shared" si="2123"/>
        <v>0</v>
      </c>
      <c r="BH451" s="607">
        <f t="shared" si="2124"/>
        <v>2.97</v>
      </c>
      <c r="BI451" s="607">
        <f t="shared" si="2125"/>
        <v>0</v>
      </c>
      <c r="BJ451" s="116">
        <f t="shared" si="2126"/>
        <v>24.91</v>
      </c>
      <c r="BK451" s="95"/>
    </row>
    <row r="452" spans="1:63" ht="14.25" x14ac:dyDescent="0.3">
      <c r="A452" s="144" t="s">
        <v>24191</v>
      </c>
      <c r="B452" s="379" t="s">
        <v>23695</v>
      </c>
      <c r="C452" s="145" t="s">
        <v>24192</v>
      </c>
      <c r="D452" s="416">
        <v>0.6</v>
      </c>
      <c r="E452" s="504"/>
      <c r="F452" s="504"/>
      <c r="G452" s="416" t="s">
        <v>23864</v>
      </c>
      <c r="H452" s="142">
        <v>35</v>
      </c>
      <c r="I452" s="143">
        <v>1.3039999999999967</v>
      </c>
      <c r="J452" s="143">
        <v>1.3039999999999967</v>
      </c>
      <c r="K452" s="452">
        <v>0.3</v>
      </c>
      <c r="L452" s="382">
        <f t="shared" si="2085"/>
        <v>1.3</v>
      </c>
      <c r="M452" s="383">
        <f t="shared" si="2086"/>
        <v>0.06</v>
      </c>
      <c r="N452" s="383">
        <f t="shared" si="2087"/>
        <v>0.12</v>
      </c>
      <c r="O452" s="382">
        <f t="shared" si="2088"/>
        <v>1.48</v>
      </c>
      <c r="P452" s="382">
        <f t="shared" si="2089"/>
        <v>1.3199999999999998</v>
      </c>
      <c r="Q452" s="385">
        <f t="shared" si="2090"/>
        <v>68.38</v>
      </c>
      <c r="R452" s="385">
        <f t="shared" si="2091"/>
        <v>0</v>
      </c>
      <c r="S452" s="385">
        <f t="shared" si="2092"/>
        <v>0</v>
      </c>
      <c r="T452" s="385">
        <f t="shared" si="2093"/>
        <v>0</v>
      </c>
      <c r="U452" s="385">
        <f t="shared" si="2094"/>
        <v>0</v>
      </c>
      <c r="V452" s="384">
        <f t="shared" si="2095"/>
        <v>0</v>
      </c>
      <c r="W452" s="726">
        <f t="shared" si="2096"/>
        <v>0</v>
      </c>
      <c r="X452" s="144" t="str">
        <f t="shared" si="2097"/>
        <v>JC13</v>
      </c>
      <c r="Y452" s="416">
        <f t="shared" si="2098"/>
        <v>1.2</v>
      </c>
      <c r="Z452" s="603" t="s">
        <v>1</v>
      </c>
      <c r="AA452" s="504">
        <f t="shared" si="2099"/>
        <v>1.2</v>
      </c>
      <c r="AB452" s="591">
        <f t="shared" si="2100"/>
        <v>1.3039999999999967</v>
      </c>
      <c r="AC452" s="592">
        <f t="shared" si="2101"/>
        <v>0.06</v>
      </c>
      <c r="AD452" s="592">
        <f t="shared" si="2102"/>
        <v>0.15</v>
      </c>
      <c r="AE452" s="593">
        <f t="shared" si="2103"/>
        <v>1.51</v>
      </c>
      <c r="AF452" s="604">
        <f t="shared" si="2104"/>
        <v>2.2000000000000002</v>
      </c>
      <c r="AG452" s="605">
        <f t="shared" si="2105"/>
        <v>0.68</v>
      </c>
      <c r="AH452" s="595">
        <f t="shared" si="2106"/>
        <v>0</v>
      </c>
      <c r="AI452" s="595">
        <f t="shared" si="2107"/>
        <v>2.2400000000000002</v>
      </c>
      <c r="AJ452" s="595">
        <f t="shared" si="2108"/>
        <v>0.01</v>
      </c>
      <c r="AK452" s="595">
        <f t="shared" si="2109"/>
        <v>0</v>
      </c>
      <c r="AL452" s="595">
        <f t="shared" si="2110"/>
        <v>0</v>
      </c>
      <c r="AM452" s="596">
        <f t="shared" si="2111"/>
        <v>10.93</v>
      </c>
      <c r="AN452" s="732">
        <f t="shared" si="2112"/>
        <v>0</v>
      </c>
      <c r="AO452" s="144" t="s">
        <v>24191</v>
      </c>
      <c r="AP452" s="379" t="s">
        <v>23695</v>
      </c>
      <c r="AQ452" s="453" t="s">
        <v>24192</v>
      </c>
      <c r="AR452" s="416">
        <v>0.6</v>
      </c>
      <c r="AS452" s="504"/>
      <c r="AT452" s="504"/>
      <c r="AU452" s="142">
        <v>35</v>
      </c>
      <c r="AV452" s="416">
        <f t="shared" si="2113"/>
        <v>1.4</v>
      </c>
      <c r="AW452" s="603" t="s">
        <v>1</v>
      </c>
      <c r="AX452" s="504">
        <f t="shared" si="2114"/>
        <v>1.4</v>
      </c>
      <c r="AY452" s="384">
        <f t="shared" si="2115"/>
        <v>33.6</v>
      </c>
      <c r="AZ452" s="384">
        <f t="shared" si="2116"/>
        <v>0.12</v>
      </c>
      <c r="BA452" s="384">
        <f t="shared" si="2117"/>
        <v>1.3199999999999998</v>
      </c>
      <c r="BB452" s="382">
        <f t="shared" si="2118"/>
        <v>10.63</v>
      </c>
      <c r="BC452" s="265">
        <f t="shared" si="2119"/>
        <v>0</v>
      </c>
      <c r="BD452" s="265">
        <f t="shared" si="2120"/>
        <v>70.63</v>
      </c>
      <c r="BE452" s="265">
        <f t="shared" si="2121"/>
        <v>13.68</v>
      </c>
      <c r="BF452" s="607">
        <f t="shared" si="2122"/>
        <v>1.5139999999999967</v>
      </c>
      <c r="BG452" s="607">
        <f t="shared" si="2123"/>
        <v>0</v>
      </c>
      <c r="BH452" s="607">
        <f t="shared" si="2124"/>
        <v>2.97</v>
      </c>
      <c r="BI452" s="607">
        <f t="shared" si="2125"/>
        <v>0</v>
      </c>
      <c r="BJ452" s="116">
        <f t="shared" si="2126"/>
        <v>43.35</v>
      </c>
      <c r="BK452" s="95"/>
    </row>
    <row r="453" spans="1:63" ht="14.25" x14ac:dyDescent="0.3">
      <c r="A453" s="144" t="s">
        <v>24192</v>
      </c>
      <c r="B453" s="379" t="s">
        <v>23695</v>
      </c>
      <c r="C453" s="145" t="s">
        <v>24193</v>
      </c>
      <c r="D453" s="416">
        <v>0.8</v>
      </c>
      <c r="E453" s="504"/>
      <c r="F453" s="504"/>
      <c r="G453" s="416" t="s">
        <v>23864</v>
      </c>
      <c r="H453" s="142">
        <v>36</v>
      </c>
      <c r="I453" s="143">
        <v>1.6039999999999974</v>
      </c>
      <c r="J453" s="143">
        <v>1.6039999999999974</v>
      </c>
      <c r="K453" s="452">
        <v>0</v>
      </c>
      <c r="L453" s="382">
        <f t="shared" si="2085"/>
        <v>1.6</v>
      </c>
      <c r="M453" s="383">
        <f t="shared" si="2086"/>
        <v>0.08</v>
      </c>
      <c r="N453" s="383">
        <f t="shared" si="2087"/>
        <v>0.16</v>
      </c>
      <c r="O453" s="382">
        <f t="shared" si="2088"/>
        <v>1.84</v>
      </c>
      <c r="P453" s="382">
        <f t="shared" si="2089"/>
        <v>1.56</v>
      </c>
      <c r="Q453" s="385">
        <f t="shared" si="2090"/>
        <v>0</v>
      </c>
      <c r="R453" s="385">
        <f t="shared" si="2091"/>
        <v>84.24</v>
      </c>
      <c r="S453" s="385">
        <f t="shared" si="2092"/>
        <v>19.09</v>
      </c>
      <c r="T453" s="385">
        <f t="shared" si="2093"/>
        <v>0</v>
      </c>
      <c r="U453" s="385">
        <f t="shared" si="2094"/>
        <v>0</v>
      </c>
      <c r="V453" s="384">
        <f t="shared" si="2095"/>
        <v>168.48</v>
      </c>
      <c r="W453" s="726">
        <f t="shared" si="2096"/>
        <v>0</v>
      </c>
      <c r="X453" s="144" t="str">
        <f t="shared" si="2097"/>
        <v>JC14</v>
      </c>
      <c r="Y453" s="416">
        <f t="shared" si="2098"/>
        <v>1.3</v>
      </c>
      <c r="Z453" s="603" t="s">
        <v>1</v>
      </c>
      <c r="AA453" s="504">
        <f t="shared" si="2099"/>
        <v>1.3</v>
      </c>
      <c r="AB453" s="591">
        <f t="shared" si="2100"/>
        <v>1.6039999999999974</v>
      </c>
      <c r="AC453" s="592">
        <f t="shared" si="2101"/>
        <v>0.08</v>
      </c>
      <c r="AD453" s="592">
        <f t="shared" si="2102"/>
        <v>0.15</v>
      </c>
      <c r="AE453" s="593">
        <f t="shared" si="2103"/>
        <v>1.83</v>
      </c>
      <c r="AF453" s="604">
        <f t="shared" si="2104"/>
        <v>2.2999999999999998</v>
      </c>
      <c r="AG453" s="605">
        <f t="shared" si="2105"/>
        <v>0.74</v>
      </c>
      <c r="AH453" s="595">
        <f t="shared" si="2106"/>
        <v>0</v>
      </c>
      <c r="AI453" s="595">
        <f t="shared" si="2107"/>
        <v>2.5499999999999998</v>
      </c>
      <c r="AJ453" s="595">
        <f t="shared" si="2108"/>
        <v>0.56000000000000005</v>
      </c>
      <c r="AK453" s="595">
        <f t="shared" si="2109"/>
        <v>0</v>
      </c>
      <c r="AL453" s="595">
        <f t="shared" si="2110"/>
        <v>0</v>
      </c>
      <c r="AM453" s="596">
        <f t="shared" si="2111"/>
        <v>13.79</v>
      </c>
      <c r="AN453" s="732">
        <f t="shared" si="2112"/>
        <v>0</v>
      </c>
      <c r="AO453" s="144" t="s">
        <v>24192</v>
      </c>
      <c r="AP453" s="379" t="s">
        <v>23695</v>
      </c>
      <c r="AQ453" s="453" t="s">
        <v>24193</v>
      </c>
      <c r="AR453" s="416">
        <v>0.8</v>
      </c>
      <c r="AS453" s="504"/>
      <c r="AT453" s="504"/>
      <c r="AU453" s="142">
        <v>36</v>
      </c>
      <c r="AV453" s="416">
        <f t="shared" si="2113"/>
        <v>1.5</v>
      </c>
      <c r="AW453" s="603" t="s">
        <v>1</v>
      </c>
      <c r="AX453" s="504">
        <f t="shared" si="2114"/>
        <v>1.5</v>
      </c>
      <c r="AY453" s="384">
        <f t="shared" si="2115"/>
        <v>34.5</v>
      </c>
      <c r="AZ453" s="384">
        <f t="shared" si="2116"/>
        <v>0.16</v>
      </c>
      <c r="BA453" s="384">
        <f t="shared" si="2117"/>
        <v>1.56</v>
      </c>
      <c r="BB453" s="382">
        <f t="shared" si="2118"/>
        <v>16.649999999999999</v>
      </c>
      <c r="BC453" s="265">
        <f t="shared" si="2119"/>
        <v>0</v>
      </c>
      <c r="BD453" s="265">
        <f t="shared" si="2120"/>
        <v>106.44</v>
      </c>
      <c r="BE453" s="265">
        <f t="shared" si="2121"/>
        <v>24.97</v>
      </c>
      <c r="BF453" s="607">
        <f t="shared" si="2122"/>
        <v>1.8339999999999974</v>
      </c>
      <c r="BG453" s="607">
        <f t="shared" si="2123"/>
        <v>0</v>
      </c>
      <c r="BH453" s="607">
        <f t="shared" si="2124"/>
        <v>4.13</v>
      </c>
      <c r="BI453" s="607">
        <f t="shared" si="2125"/>
        <v>0</v>
      </c>
      <c r="BJ453" s="116">
        <f t="shared" si="2126"/>
        <v>60.69</v>
      </c>
      <c r="BK453" s="95"/>
    </row>
    <row r="454" spans="1:63" ht="14.25" x14ac:dyDescent="0.3">
      <c r="A454" s="144" t="s">
        <v>24193</v>
      </c>
      <c r="B454" s="379" t="s">
        <v>23695</v>
      </c>
      <c r="C454" s="145" t="s">
        <v>24194</v>
      </c>
      <c r="D454" s="416">
        <v>0.8</v>
      </c>
      <c r="E454" s="504"/>
      <c r="F454" s="504"/>
      <c r="G454" s="416" t="s">
        <v>23864</v>
      </c>
      <c r="H454" s="142">
        <v>37</v>
      </c>
      <c r="I454" s="143">
        <v>1.6039999999999974</v>
      </c>
      <c r="J454" s="143">
        <v>1.6039999999999974</v>
      </c>
      <c r="K454" s="452">
        <v>0</v>
      </c>
      <c r="L454" s="382">
        <f t="shared" si="2085"/>
        <v>1.6</v>
      </c>
      <c r="M454" s="383">
        <f t="shared" si="2086"/>
        <v>0.08</v>
      </c>
      <c r="N454" s="383">
        <f t="shared" si="2087"/>
        <v>0.16</v>
      </c>
      <c r="O454" s="382">
        <f t="shared" si="2088"/>
        <v>1.84</v>
      </c>
      <c r="P454" s="382">
        <f t="shared" si="2089"/>
        <v>1.56</v>
      </c>
      <c r="Q454" s="385">
        <f t="shared" si="2090"/>
        <v>0</v>
      </c>
      <c r="R454" s="385">
        <f t="shared" si="2091"/>
        <v>86.58</v>
      </c>
      <c r="S454" s="385">
        <f t="shared" si="2092"/>
        <v>19.62</v>
      </c>
      <c r="T454" s="385">
        <f t="shared" si="2093"/>
        <v>0</v>
      </c>
      <c r="U454" s="385">
        <f t="shared" si="2094"/>
        <v>0</v>
      </c>
      <c r="V454" s="384">
        <f t="shared" si="2095"/>
        <v>173.16</v>
      </c>
      <c r="W454" s="726">
        <f t="shared" si="2096"/>
        <v>0</v>
      </c>
      <c r="X454" s="144" t="str">
        <f t="shared" si="2097"/>
        <v>JC15</v>
      </c>
      <c r="Y454" s="416">
        <f t="shared" si="2098"/>
        <v>1.3</v>
      </c>
      <c r="Z454" s="603" t="s">
        <v>1</v>
      </c>
      <c r="AA454" s="504">
        <f t="shared" si="2099"/>
        <v>1.3</v>
      </c>
      <c r="AB454" s="591">
        <f t="shared" si="2100"/>
        <v>1.6039999999999974</v>
      </c>
      <c r="AC454" s="592">
        <f t="shared" si="2101"/>
        <v>0.08</v>
      </c>
      <c r="AD454" s="592">
        <f t="shared" si="2102"/>
        <v>0.15</v>
      </c>
      <c r="AE454" s="593">
        <f t="shared" si="2103"/>
        <v>1.83</v>
      </c>
      <c r="AF454" s="604">
        <f t="shared" si="2104"/>
        <v>2.2999999999999998</v>
      </c>
      <c r="AG454" s="605">
        <f t="shared" si="2105"/>
        <v>0.74</v>
      </c>
      <c r="AH454" s="595">
        <f t="shared" si="2106"/>
        <v>0</v>
      </c>
      <c r="AI454" s="595">
        <f t="shared" si="2107"/>
        <v>2.5499999999999998</v>
      </c>
      <c r="AJ454" s="595">
        <f t="shared" si="2108"/>
        <v>0.56000000000000005</v>
      </c>
      <c r="AK454" s="595">
        <f t="shared" si="2109"/>
        <v>0</v>
      </c>
      <c r="AL454" s="595">
        <f t="shared" si="2110"/>
        <v>0</v>
      </c>
      <c r="AM454" s="596">
        <f t="shared" si="2111"/>
        <v>13.79</v>
      </c>
      <c r="AN454" s="732">
        <f t="shared" si="2112"/>
        <v>0</v>
      </c>
      <c r="AO454" s="144" t="s">
        <v>24193</v>
      </c>
      <c r="AP454" s="379" t="s">
        <v>23695</v>
      </c>
      <c r="AQ454" s="453" t="s">
        <v>24194</v>
      </c>
      <c r="AR454" s="416">
        <v>0.8</v>
      </c>
      <c r="AS454" s="504"/>
      <c r="AT454" s="504"/>
      <c r="AU454" s="142">
        <v>37</v>
      </c>
      <c r="AV454" s="416">
        <f t="shared" si="2113"/>
        <v>1.5</v>
      </c>
      <c r="AW454" s="603" t="s">
        <v>1</v>
      </c>
      <c r="AX454" s="504">
        <f t="shared" si="2114"/>
        <v>1.5</v>
      </c>
      <c r="AY454" s="384">
        <f t="shared" si="2115"/>
        <v>35.5</v>
      </c>
      <c r="AZ454" s="384">
        <f t="shared" si="2116"/>
        <v>0.16</v>
      </c>
      <c r="BA454" s="384">
        <f t="shared" si="2117"/>
        <v>1.56</v>
      </c>
      <c r="BB454" s="382">
        <f t="shared" si="2118"/>
        <v>17.13</v>
      </c>
      <c r="BC454" s="265">
        <f t="shared" si="2119"/>
        <v>0</v>
      </c>
      <c r="BD454" s="265">
        <f t="shared" si="2120"/>
        <v>109.31</v>
      </c>
      <c r="BE454" s="265">
        <f t="shared" si="2121"/>
        <v>25.7</v>
      </c>
      <c r="BF454" s="607">
        <f t="shared" si="2122"/>
        <v>1.8339999999999974</v>
      </c>
      <c r="BG454" s="607">
        <f t="shared" si="2123"/>
        <v>0</v>
      </c>
      <c r="BH454" s="607">
        <f t="shared" si="2124"/>
        <v>4.13</v>
      </c>
      <c r="BI454" s="607">
        <f t="shared" si="2125"/>
        <v>0</v>
      </c>
      <c r="BJ454" s="116">
        <f t="shared" si="2126"/>
        <v>62.35</v>
      </c>
      <c r="BK454" s="95"/>
    </row>
    <row r="455" spans="1:63" ht="14.25" x14ac:dyDescent="0.3">
      <c r="A455" s="144" t="s">
        <v>24194</v>
      </c>
      <c r="B455" s="379" t="s">
        <v>23695</v>
      </c>
      <c r="C455" s="145" t="s">
        <v>24195</v>
      </c>
      <c r="D455" s="416">
        <v>0.8</v>
      </c>
      <c r="E455" s="504"/>
      <c r="F455" s="504"/>
      <c r="G455" s="416" t="s">
        <v>23864</v>
      </c>
      <c r="H455" s="142">
        <v>12</v>
      </c>
      <c r="I455" s="143">
        <v>1.6039999999999974</v>
      </c>
      <c r="J455" s="143">
        <v>1.6039999999999974</v>
      </c>
      <c r="K455" s="452">
        <v>0</v>
      </c>
      <c r="L455" s="382">
        <f t="shared" si="2085"/>
        <v>1.6</v>
      </c>
      <c r="M455" s="383">
        <f t="shared" si="2086"/>
        <v>0.08</v>
      </c>
      <c r="N455" s="383">
        <f t="shared" si="2087"/>
        <v>0.16</v>
      </c>
      <c r="O455" s="382">
        <f t="shared" si="2088"/>
        <v>1.84</v>
      </c>
      <c r="P455" s="382">
        <f t="shared" si="2089"/>
        <v>1.56</v>
      </c>
      <c r="Q455" s="385">
        <f t="shared" si="2090"/>
        <v>0</v>
      </c>
      <c r="R455" s="385">
        <f t="shared" si="2091"/>
        <v>28.08</v>
      </c>
      <c r="S455" s="385">
        <f t="shared" si="2092"/>
        <v>6.36</v>
      </c>
      <c r="T455" s="385">
        <f t="shared" si="2093"/>
        <v>0</v>
      </c>
      <c r="U455" s="385">
        <f t="shared" si="2094"/>
        <v>0</v>
      </c>
      <c r="V455" s="384">
        <f t="shared" si="2095"/>
        <v>56.16</v>
      </c>
      <c r="W455" s="726">
        <f t="shared" si="2096"/>
        <v>0</v>
      </c>
      <c r="X455" s="144" t="str">
        <f t="shared" si="2097"/>
        <v>JC16</v>
      </c>
      <c r="Y455" s="416">
        <f t="shared" si="2098"/>
        <v>1.3</v>
      </c>
      <c r="Z455" s="603" t="s">
        <v>1</v>
      </c>
      <c r="AA455" s="504">
        <f t="shared" si="2099"/>
        <v>1.3</v>
      </c>
      <c r="AB455" s="591">
        <f t="shared" si="2100"/>
        <v>1.6039999999999974</v>
      </c>
      <c r="AC455" s="592">
        <f t="shared" si="2101"/>
        <v>0.08</v>
      </c>
      <c r="AD455" s="592">
        <f t="shared" si="2102"/>
        <v>0.15</v>
      </c>
      <c r="AE455" s="593">
        <f t="shared" si="2103"/>
        <v>1.83</v>
      </c>
      <c r="AF455" s="604">
        <f t="shared" si="2104"/>
        <v>2.2999999999999998</v>
      </c>
      <c r="AG455" s="605">
        <f t="shared" si="2105"/>
        <v>0.74</v>
      </c>
      <c r="AH455" s="595">
        <f t="shared" si="2106"/>
        <v>0</v>
      </c>
      <c r="AI455" s="595">
        <f t="shared" si="2107"/>
        <v>2.5499999999999998</v>
      </c>
      <c r="AJ455" s="595">
        <f t="shared" si="2108"/>
        <v>0.56000000000000005</v>
      </c>
      <c r="AK455" s="595">
        <f t="shared" si="2109"/>
        <v>0</v>
      </c>
      <c r="AL455" s="595">
        <f t="shared" si="2110"/>
        <v>0</v>
      </c>
      <c r="AM455" s="596">
        <f t="shared" si="2111"/>
        <v>13.79</v>
      </c>
      <c r="AN455" s="732">
        <f t="shared" si="2112"/>
        <v>0</v>
      </c>
      <c r="AO455" s="144" t="s">
        <v>24194</v>
      </c>
      <c r="AP455" s="379" t="s">
        <v>23695</v>
      </c>
      <c r="AQ455" s="453" t="s">
        <v>24195</v>
      </c>
      <c r="AR455" s="416">
        <v>0.8</v>
      </c>
      <c r="AS455" s="504"/>
      <c r="AT455" s="504"/>
      <c r="AU455" s="142">
        <v>12</v>
      </c>
      <c r="AV455" s="416">
        <f t="shared" si="2113"/>
        <v>1.5</v>
      </c>
      <c r="AW455" s="603" t="s">
        <v>1</v>
      </c>
      <c r="AX455" s="504">
        <f t="shared" si="2114"/>
        <v>1.5</v>
      </c>
      <c r="AY455" s="384">
        <f t="shared" si="2115"/>
        <v>10.5</v>
      </c>
      <c r="AZ455" s="384">
        <f t="shared" si="2116"/>
        <v>0.16</v>
      </c>
      <c r="BA455" s="384">
        <f t="shared" si="2117"/>
        <v>1.56</v>
      </c>
      <c r="BB455" s="382">
        <f t="shared" si="2118"/>
        <v>5.07</v>
      </c>
      <c r="BC455" s="265">
        <f t="shared" si="2119"/>
        <v>0</v>
      </c>
      <c r="BD455" s="265">
        <f t="shared" si="2120"/>
        <v>37.549999999999997</v>
      </c>
      <c r="BE455" s="265">
        <f t="shared" si="2121"/>
        <v>7.6</v>
      </c>
      <c r="BF455" s="607">
        <f t="shared" si="2122"/>
        <v>1.8339999999999974</v>
      </c>
      <c r="BG455" s="607">
        <f t="shared" si="2123"/>
        <v>0</v>
      </c>
      <c r="BH455" s="607">
        <f t="shared" si="2124"/>
        <v>4.13</v>
      </c>
      <c r="BI455" s="607">
        <f t="shared" si="2125"/>
        <v>0</v>
      </c>
      <c r="BJ455" s="116">
        <f t="shared" si="2126"/>
        <v>20.75</v>
      </c>
      <c r="BK455" s="95"/>
    </row>
    <row r="456" spans="1:63" ht="14.25" x14ac:dyDescent="0.3">
      <c r="A456" s="144" t="s">
        <v>24195</v>
      </c>
      <c r="B456" s="379" t="s">
        <v>23695</v>
      </c>
      <c r="C456" s="145" t="s">
        <v>24196</v>
      </c>
      <c r="D456" s="416">
        <v>0.8</v>
      </c>
      <c r="E456" s="504"/>
      <c r="F456" s="504"/>
      <c r="G456" s="416" t="s">
        <v>23864</v>
      </c>
      <c r="H456" s="142">
        <v>37</v>
      </c>
      <c r="I456" s="143">
        <v>1.6039999999999974</v>
      </c>
      <c r="J456" s="143">
        <v>1.6039999999999974</v>
      </c>
      <c r="K456" s="452">
        <v>0</v>
      </c>
      <c r="L456" s="382">
        <f t="shared" si="2085"/>
        <v>1.6</v>
      </c>
      <c r="M456" s="383">
        <f t="shared" si="2086"/>
        <v>0.08</v>
      </c>
      <c r="N456" s="383">
        <f t="shared" si="2087"/>
        <v>0.16</v>
      </c>
      <c r="O456" s="382">
        <f t="shared" si="2088"/>
        <v>1.84</v>
      </c>
      <c r="P456" s="382">
        <f t="shared" si="2089"/>
        <v>1.56</v>
      </c>
      <c r="Q456" s="385">
        <f t="shared" si="2090"/>
        <v>0</v>
      </c>
      <c r="R456" s="385">
        <f t="shared" si="2091"/>
        <v>86.58</v>
      </c>
      <c r="S456" s="385">
        <f t="shared" si="2092"/>
        <v>19.62</v>
      </c>
      <c r="T456" s="385">
        <f t="shared" si="2093"/>
        <v>0</v>
      </c>
      <c r="U456" s="385">
        <f t="shared" si="2094"/>
        <v>0</v>
      </c>
      <c r="V456" s="384">
        <f t="shared" si="2095"/>
        <v>173.16</v>
      </c>
      <c r="W456" s="726">
        <f t="shared" si="2096"/>
        <v>0</v>
      </c>
      <c r="X456" s="144" t="str">
        <f t="shared" si="2097"/>
        <v>JC17</v>
      </c>
      <c r="Y456" s="416">
        <f t="shared" si="2098"/>
        <v>1.3</v>
      </c>
      <c r="Z456" s="603" t="s">
        <v>1</v>
      </c>
      <c r="AA456" s="504">
        <f t="shared" si="2099"/>
        <v>1.3</v>
      </c>
      <c r="AB456" s="591">
        <f t="shared" si="2100"/>
        <v>1.6039999999999974</v>
      </c>
      <c r="AC456" s="592">
        <f t="shared" si="2101"/>
        <v>0.08</v>
      </c>
      <c r="AD456" s="592">
        <f t="shared" si="2102"/>
        <v>0.15</v>
      </c>
      <c r="AE456" s="593">
        <f t="shared" si="2103"/>
        <v>1.83</v>
      </c>
      <c r="AF456" s="604">
        <f t="shared" si="2104"/>
        <v>2.2999999999999998</v>
      </c>
      <c r="AG456" s="605">
        <f t="shared" si="2105"/>
        <v>0.74</v>
      </c>
      <c r="AH456" s="595">
        <f t="shared" si="2106"/>
        <v>0</v>
      </c>
      <c r="AI456" s="595">
        <f t="shared" si="2107"/>
        <v>2.5499999999999998</v>
      </c>
      <c r="AJ456" s="595">
        <f t="shared" si="2108"/>
        <v>0.56000000000000005</v>
      </c>
      <c r="AK456" s="595">
        <f t="shared" si="2109"/>
        <v>0</v>
      </c>
      <c r="AL456" s="595">
        <f t="shared" si="2110"/>
        <v>0</v>
      </c>
      <c r="AM456" s="596">
        <f t="shared" si="2111"/>
        <v>13.79</v>
      </c>
      <c r="AN456" s="732">
        <f t="shared" si="2112"/>
        <v>0</v>
      </c>
      <c r="AO456" s="144" t="s">
        <v>24195</v>
      </c>
      <c r="AP456" s="379" t="s">
        <v>23695</v>
      </c>
      <c r="AQ456" s="453" t="s">
        <v>24196</v>
      </c>
      <c r="AR456" s="416">
        <v>0.8</v>
      </c>
      <c r="AS456" s="504"/>
      <c r="AT456" s="504"/>
      <c r="AU456" s="142">
        <v>37</v>
      </c>
      <c r="AV456" s="416">
        <f t="shared" si="2113"/>
        <v>1.5</v>
      </c>
      <c r="AW456" s="603" t="s">
        <v>1</v>
      </c>
      <c r="AX456" s="504">
        <f t="shared" si="2114"/>
        <v>1.5</v>
      </c>
      <c r="AY456" s="384">
        <f t="shared" si="2115"/>
        <v>35.5</v>
      </c>
      <c r="AZ456" s="384">
        <f t="shared" si="2116"/>
        <v>0.16</v>
      </c>
      <c r="BA456" s="384">
        <f t="shared" si="2117"/>
        <v>1.56</v>
      </c>
      <c r="BB456" s="382">
        <f t="shared" si="2118"/>
        <v>17.13</v>
      </c>
      <c r="BC456" s="265">
        <f t="shared" si="2119"/>
        <v>0</v>
      </c>
      <c r="BD456" s="265">
        <f t="shared" si="2120"/>
        <v>109.31</v>
      </c>
      <c r="BE456" s="265">
        <f t="shared" si="2121"/>
        <v>25.7</v>
      </c>
      <c r="BF456" s="607">
        <f t="shared" si="2122"/>
        <v>1.8339999999999974</v>
      </c>
      <c r="BG456" s="607">
        <f t="shared" si="2123"/>
        <v>0</v>
      </c>
      <c r="BH456" s="607">
        <f t="shared" si="2124"/>
        <v>4.13</v>
      </c>
      <c r="BI456" s="607">
        <f t="shared" si="2125"/>
        <v>0</v>
      </c>
      <c r="BJ456" s="116">
        <f t="shared" si="2126"/>
        <v>62.35</v>
      </c>
      <c r="BK456" s="95"/>
    </row>
    <row r="457" spans="1:63" ht="14.25" x14ac:dyDescent="0.3">
      <c r="A457" s="144" t="s">
        <v>24196</v>
      </c>
      <c r="B457" s="379" t="s">
        <v>23695</v>
      </c>
      <c r="C457" s="145" t="s">
        <v>24096</v>
      </c>
      <c r="D457" s="416">
        <v>0.8</v>
      </c>
      <c r="E457" s="504"/>
      <c r="F457" s="504"/>
      <c r="G457" s="416" t="s">
        <v>23864</v>
      </c>
      <c r="H457" s="142">
        <v>24</v>
      </c>
      <c r="I457" s="143">
        <v>1.6039999999999974</v>
      </c>
      <c r="J457" s="143">
        <v>1.6039999999999974</v>
      </c>
      <c r="K457" s="452">
        <v>0</v>
      </c>
      <c r="L457" s="382">
        <f t="shared" si="2085"/>
        <v>1.6</v>
      </c>
      <c r="M457" s="383">
        <f t="shared" si="2086"/>
        <v>0.08</v>
      </c>
      <c r="N457" s="383">
        <f t="shared" si="2087"/>
        <v>0.16</v>
      </c>
      <c r="O457" s="382">
        <f t="shared" si="2088"/>
        <v>1.84</v>
      </c>
      <c r="P457" s="382">
        <f t="shared" si="2089"/>
        <v>1.56</v>
      </c>
      <c r="Q457" s="385">
        <f t="shared" si="2090"/>
        <v>0</v>
      </c>
      <c r="R457" s="385">
        <f t="shared" si="2091"/>
        <v>56.16</v>
      </c>
      <c r="S457" s="385">
        <f t="shared" si="2092"/>
        <v>12.73</v>
      </c>
      <c r="T457" s="385">
        <f t="shared" si="2093"/>
        <v>0</v>
      </c>
      <c r="U457" s="385">
        <f t="shared" si="2094"/>
        <v>0</v>
      </c>
      <c r="V457" s="384">
        <f t="shared" si="2095"/>
        <v>112.32</v>
      </c>
      <c r="W457" s="726">
        <f t="shared" si="2096"/>
        <v>0</v>
      </c>
      <c r="X457" s="144" t="str">
        <f t="shared" si="2097"/>
        <v>JC18</v>
      </c>
      <c r="Y457" s="416">
        <f t="shared" si="2098"/>
        <v>1.3</v>
      </c>
      <c r="Z457" s="603" t="s">
        <v>1</v>
      </c>
      <c r="AA457" s="504">
        <f t="shared" si="2099"/>
        <v>1.3</v>
      </c>
      <c r="AB457" s="591">
        <f t="shared" si="2100"/>
        <v>1.6039999999999974</v>
      </c>
      <c r="AC457" s="592">
        <f t="shared" si="2101"/>
        <v>0.08</v>
      </c>
      <c r="AD457" s="592">
        <f t="shared" si="2102"/>
        <v>0.15</v>
      </c>
      <c r="AE457" s="593">
        <f t="shared" si="2103"/>
        <v>1.83</v>
      </c>
      <c r="AF457" s="604">
        <f t="shared" si="2104"/>
        <v>2.2999999999999998</v>
      </c>
      <c r="AG457" s="605">
        <f t="shared" si="2105"/>
        <v>0.74</v>
      </c>
      <c r="AH457" s="595">
        <f t="shared" si="2106"/>
        <v>0</v>
      </c>
      <c r="AI457" s="595">
        <f t="shared" si="2107"/>
        <v>2.5499999999999998</v>
      </c>
      <c r="AJ457" s="595">
        <f t="shared" si="2108"/>
        <v>0.56000000000000005</v>
      </c>
      <c r="AK457" s="595">
        <f t="shared" si="2109"/>
        <v>0</v>
      </c>
      <c r="AL457" s="595">
        <f t="shared" si="2110"/>
        <v>0</v>
      </c>
      <c r="AM457" s="596">
        <f t="shared" si="2111"/>
        <v>13.79</v>
      </c>
      <c r="AN457" s="732">
        <f t="shared" si="2112"/>
        <v>0</v>
      </c>
      <c r="AO457" s="144" t="s">
        <v>24196</v>
      </c>
      <c r="AP457" s="379" t="s">
        <v>23695</v>
      </c>
      <c r="AQ457" s="453" t="s">
        <v>24096</v>
      </c>
      <c r="AR457" s="416">
        <v>0.8</v>
      </c>
      <c r="AS457" s="504"/>
      <c r="AT457" s="504"/>
      <c r="AU457" s="142">
        <v>24</v>
      </c>
      <c r="AV457" s="416">
        <f t="shared" si="2113"/>
        <v>1.5</v>
      </c>
      <c r="AW457" s="603" t="s">
        <v>1</v>
      </c>
      <c r="AX457" s="504">
        <f t="shared" si="2114"/>
        <v>1.5</v>
      </c>
      <c r="AY457" s="384">
        <f t="shared" si="2115"/>
        <v>22.5</v>
      </c>
      <c r="AZ457" s="384">
        <f t="shared" si="2116"/>
        <v>0.16</v>
      </c>
      <c r="BA457" s="384">
        <f t="shared" si="2117"/>
        <v>1.56</v>
      </c>
      <c r="BB457" s="382">
        <f t="shared" si="2118"/>
        <v>10.86</v>
      </c>
      <c r="BC457" s="265">
        <f t="shared" si="2119"/>
        <v>0</v>
      </c>
      <c r="BD457" s="265">
        <f t="shared" si="2120"/>
        <v>72</v>
      </c>
      <c r="BE457" s="265">
        <f t="shared" si="2121"/>
        <v>16.29</v>
      </c>
      <c r="BF457" s="607">
        <f t="shared" si="2122"/>
        <v>1.8339999999999974</v>
      </c>
      <c r="BG457" s="607">
        <f t="shared" si="2123"/>
        <v>0</v>
      </c>
      <c r="BH457" s="607">
        <f t="shared" si="2124"/>
        <v>4.13</v>
      </c>
      <c r="BI457" s="607">
        <f t="shared" si="2125"/>
        <v>0</v>
      </c>
      <c r="BJ457" s="116">
        <f t="shared" si="2126"/>
        <v>40.72</v>
      </c>
      <c r="BK457" s="95"/>
    </row>
    <row r="458" spans="1:63" ht="14.25" x14ac:dyDescent="0.3">
      <c r="A458" s="144" t="s">
        <v>24096</v>
      </c>
      <c r="B458" s="379" t="s">
        <v>23695</v>
      </c>
      <c r="C458" s="145" t="s">
        <v>24197</v>
      </c>
      <c r="D458" s="416">
        <v>0.8</v>
      </c>
      <c r="E458" s="504"/>
      <c r="F458" s="504"/>
      <c r="G458" s="416" t="s">
        <v>23864</v>
      </c>
      <c r="H458" s="142">
        <v>36</v>
      </c>
      <c r="I458" s="143">
        <v>1.6039999999999974</v>
      </c>
      <c r="J458" s="143">
        <v>1.6301999999999985</v>
      </c>
      <c r="K458" s="452">
        <v>0</v>
      </c>
      <c r="L458" s="382">
        <f t="shared" si="2085"/>
        <v>1.62</v>
      </c>
      <c r="M458" s="383">
        <f t="shared" si="2086"/>
        <v>0.08</v>
      </c>
      <c r="N458" s="383">
        <f t="shared" si="2087"/>
        <v>0.16</v>
      </c>
      <c r="O458" s="382">
        <f t="shared" si="2088"/>
        <v>1.86</v>
      </c>
      <c r="P458" s="382">
        <f t="shared" si="2089"/>
        <v>1.56</v>
      </c>
      <c r="Q458" s="385">
        <f t="shared" si="2090"/>
        <v>0</v>
      </c>
      <c r="R458" s="385">
        <f t="shared" si="2091"/>
        <v>84.24</v>
      </c>
      <c r="S458" s="385">
        <f t="shared" si="2092"/>
        <v>20.22</v>
      </c>
      <c r="T458" s="385">
        <f t="shared" si="2093"/>
        <v>0</v>
      </c>
      <c r="U458" s="385">
        <f t="shared" si="2094"/>
        <v>0</v>
      </c>
      <c r="V458" s="384">
        <f t="shared" si="2095"/>
        <v>169.92</v>
      </c>
      <c r="W458" s="726">
        <f t="shared" si="2096"/>
        <v>0</v>
      </c>
      <c r="X458" s="144" t="str">
        <f t="shared" si="2097"/>
        <v>JC19</v>
      </c>
      <c r="Y458" s="416">
        <f t="shared" si="2098"/>
        <v>1.3</v>
      </c>
      <c r="Z458" s="603" t="s">
        <v>1</v>
      </c>
      <c r="AA458" s="504">
        <f t="shared" si="2099"/>
        <v>1.3</v>
      </c>
      <c r="AB458" s="591">
        <f t="shared" si="2100"/>
        <v>1.6039999999999974</v>
      </c>
      <c r="AC458" s="592">
        <f t="shared" si="2101"/>
        <v>0.08</v>
      </c>
      <c r="AD458" s="592">
        <f t="shared" si="2102"/>
        <v>0.15</v>
      </c>
      <c r="AE458" s="593">
        <f t="shared" si="2103"/>
        <v>1.83</v>
      </c>
      <c r="AF458" s="604">
        <f t="shared" si="2104"/>
        <v>2.2999999999999998</v>
      </c>
      <c r="AG458" s="605">
        <f t="shared" si="2105"/>
        <v>0.74</v>
      </c>
      <c r="AH458" s="595">
        <f t="shared" si="2106"/>
        <v>0</v>
      </c>
      <c r="AI458" s="595">
        <f t="shared" si="2107"/>
        <v>2.5499999999999998</v>
      </c>
      <c r="AJ458" s="595">
        <f t="shared" si="2108"/>
        <v>0.56000000000000005</v>
      </c>
      <c r="AK458" s="595">
        <f t="shared" si="2109"/>
        <v>0</v>
      </c>
      <c r="AL458" s="595">
        <f t="shared" si="2110"/>
        <v>0</v>
      </c>
      <c r="AM458" s="596">
        <f t="shared" si="2111"/>
        <v>13.79</v>
      </c>
      <c r="AN458" s="732">
        <f t="shared" si="2112"/>
        <v>0</v>
      </c>
      <c r="AO458" s="144" t="s">
        <v>24096</v>
      </c>
      <c r="AP458" s="379" t="s">
        <v>23695</v>
      </c>
      <c r="AQ458" s="453" t="s">
        <v>24197</v>
      </c>
      <c r="AR458" s="416">
        <v>0.8</v>
      </c>
      <c r="AS458" s="504"/>
      <c r="AT458" s="504"/>
      <c r="AU458" s="142">
        <v>36</v>
      </c>
      <c r="AV458" s="416">
        <f t="shared" si="2113"/>
        <v>1.5</v>
      </c>
      <c r="AW458" s="603" t="s">
        <v>1</v>
      </c>
      <c r="AX458" s="504">
        <f t="shared" si="2114"/>
        <v>1.5</v>
      </c>
      <c r="AY458" s="384">
        <f t="shared" si="2115"/>
        <v>34.5</v>
      </c>
      <c r="AZ458" s="384">
        <f t="shared" si="2116"/>
        <v>0.16</v>
      </c>
      <c r="BA458" s="384">
        <f t="shared" si="2117"/>
        <v>1.56</v>
      </c>
      <c r="BB458" s="382">
        <f t="shared" si="2118"/>
        <v>16.649999999999999</v>
      </c>
      <c r="BC458" s="265">
        <f t="shared" si="2119"/>
        <v>0</v>
      </c>
      <c r="BD458" s="265">
        <f t="shared" si="2120"/>
        <v>107.57</v>
      </c>
      <c r="BE458" s="265">
        <f t="shared" si="2121"/>
        <v>24.97</v>
      </c>
      <c r="BF458" s="607">
        <f t="shared" si="2122"/>
        <v>1.8339999999999974</v>
      </c>
      <c r="BG458" s="607">
        <f t="shared" si="2123"/>
        <v>0</v>
      </c>
      <c r="BH458" s="607">
        <f t="shared" si="2124"/>
        <v>4.13</v>
      </c>
      <c r="BI458" s="607">
        <f t="shared" si="2125"/>
        <v>0</v>
      </c>
      <c r="BJ458" s="116">
        <f t="shared" si="2126"/>
        <v>61.82</v>
      </c>
      <c r="BK458" s="95"/>
    </row>
    <row r="459" spans="1:63" ht="14.25" x14ac:dyDescent="0.3">
      <c r="A459" s="144" t="s">
        <v>24197</v>
      </c>
      <c r="B459" s="379" t="s">
        <v>23695</v>
      </c>
      <c r="C459" s="145" t="s">
        <v>24198</v>
      </c>
      <c r="D459" s="416">
        <v>0.8</v>
      </c>
      <c r="E459" s="504"/>
      <c r="F459" s="504"/>
      <c r="G459" s="416" t="s">
        <v>23864</v>
      </c>
      <c r="H459" s="142">
        <v>35</v>
      </c>
      <c r="I459" s="143">
        <v>1.6301999999999985</v>
      </c>
      <c r="J459" s="143">
        <v>1.6048999999999971</v>
      </c>
      <c r="K459" s="452">
        <v>0</v>
      </c>
      <c r="L459" s="382">
        <f t="shared" si="2085"/>
        <v>1.62</v>
      </c>
      <c r="M459" s="383">
        <f t="shared" si="2086"/>
        <v>0.08</v>
      </c>
      <c r="N459" s="383">
        <f t="shared" si="2087"/>
        <v>0.16</v>
      </c>
      <c r="O459" s="382">
        <f t="shared" si="2088"/>
        <v>1.86</v>
      </c>
      <c r="P459" s="382">
        <f t="shared" si="2089"/>
        <v>1.56</v>
      </c>
      <c r="Q459" s="385">
        <f t="shared" si="2090"/>
        <v>0</v>
      </c>
      <c r="R459" s="385">
        <f t="shared" si="2091"/>
        <v>81.900000000000006</v>
      </c>
      <c r="S459" s="385">
        <f t="shared" si="2092"/>
        <v>19.66</v>
      </c>
      <c r="T459" s="385">
        <f t="shared" si="2093"/>
        <v>0</v>
      </c>
      <c r="U459" s="385">
        <f t="shared" si="2094"/>
        <v>0</v>
      </c>
      <c r="V459" s="384">
        <f t="shared" si="2095"/>
        <v>165.2</v>
      </c>
      <c r="W459" s="726">
        <f t="shared" si="2096"/>
        <v>0</v>
      </c>
      <c r="X459" s="144" t="str">
        <f t="shared" si="2097"/>
        <v>JC20</v>
      </c>
      <c r="Y459" s="416">
        <f t="shared" si="2098"/>
        <v>1.3</v>
      </c>
      <c r="Z459" s="603" t="s">
        <v>1</v>
      </c>
      <c r="AA459" s="504">
        <f t="shared" si="2099"/>
        <v>1.3</v>
      </c>
      <c r="AB459" s="591">
        <f t="shared" si="2100"/>
        <v>1.6301999999999985</v>
      </c>
      <c r="AC459" s="592">
        <f t="shared" si="2101"/>
        <v>0.08</v>
      </c>
      <c r="AD459" s="592">
        <f t="shared" si="2102"/>
        <v>0.15</v>
      </c>
      <c r="AE459" s="593">
        <f t="shared" si="2103"/>
        <v>1.86</v>
      </c>
      <c r="AF459" s="604">
        <f t="shared" si="2104"/>
        <v>2.2999999999999998</v>
      </c>
      <c r="AG459" s="605">
        <f t="shared" si="2105"/>
        <v>0.74</v>
      </c>
      <c r="AH459" s="595">
        <f t="shared" si="2106"/>
        <v>0</v>
      </c>
      <c r="AI459" s="595">
        <f t="shared" si="2107"/>
        <v>2.5499999999999998</v>
      </c>
      <c r="AJ459" s="595">
        <f t="shared" si="2108"/>
        <v>0.61</v>
      </c>
      <c r="AK459" s="595">
        <f t="shared" si="2109"/>
        <v>0</v>
      </c>
      <c r="AL459" s="595">
        <f t="shared" si="2110"/>
        <v>0</v>
      </c>
      <c r="AM459" s="596">
        <f t="shared" si="2111"/>
        <v>13.97</v>
      </c>
      <c r="AN459" s="732">
        <f t="shared" si="2112"/>
        <v>0</v>
      </c>
      <c r="AO459" s="144" t="s">
        <v>24197</v>
      </c>
      <c r="AP459" s="379" t="s">
        <v>23695</v>
      </c>
      <c r="AQ459" s="453" t="s">
        <v>24198</v>
      </c>
      <c r="AR459" s="416">
        <v>0.8</v>
      </c>
      <c r="AS459" s="504"/>
      <c r="AT459" s="504"/>
      <c r="AU459" s="142">
        <v>35</v>
      </c>
      <c r="AV459" s="416">
        <f t="shared" si="2113"/>
        <v>1.5</v>
      </c>
      <c r="AW459" s="603" t="s">
        <v>1</v>
      </c>
      <c r="AX459" s="504">
        <f t="shared" si="2114"/>
        <v>1.5</v>
      </c>
      <c r="AY459" s="384">
        <f t="shared" si="2115"/>
        <v>33.5</v>
      </c>
      <c r="AZ459" s="384">
        <f t="shared" si="2116"/>
        <v>0.16</v>
      </c>
      <c r="BA459" s="384">
        <f t="shared" si="2117"/>
        <v>1.56</v>
      </c>
      <c r="BB459" s="382">
        <f t="shared" si="2118"/>
        <v>16.16</v>
      </c>
      <c r="BC459" s="265">
        <f t="shared" si="2119"/>
        <v>0</v>
      </c>
      <c r="BD459" s="265">
        <f t="shared" si="2120"/>
        <v>104.72</v>
      </c>
      <c r="BE459" s="265">
        <f t="shared" si="2121"/>
        <v>24.25</v>
      </c>
      <c r="BF459" s="607">
        <f t="shared" si="2122"/>
        <v>1.8601999999999985</v>
      </c>
      <c r="BG459" s="607">
        <f t="shared" si="2123"/>
        <v>0</v>
      </c>
      <c r="BH459" s="607">
        <f t="shared" si="2124"/>
        <v>4.1900000000000004</v>
      </c>
      <c r="BI459" s="607">
        <f t="shared" si="2125"/>
        <v>0</v>
      </c>
      <c r="BJ459" s="116">
        <f t="shared" si="2126"/>
        <v>60.12</v>
      </c>
      <c r="BK459" s="95"/>
    </row>
    <row r="460" spans="1:63" ht="14.25" x14ac:dyDescent="0.3">
      <c r="A460" s="144" t="s">
        <v>24198</v>
      </c>
      <c r="B460" s="379" t="s">
        <v>23695</v>
      </c>
      <c r="C460" s="145" t="s">
        <v>24199</v>
      </c>
      <c r="D460" s="416">
        <v>0.8</v>
      </c>
      <c r="E460" s="504"/>
      <c r="F460" s="504"/>
      <c r="G460" s="416" t="s">
        <v>23864</v>
      </c>
      <c r="H460" s="142">
        <v>36</v>
      </c>
      <c r="I460" s="143">
        <v>1.6048999999999971</v>
      </c>
      <c r="J460" s="143">
        <v>1.6048999999999971</v>
      </c>
      <c r="K460" s="452">
        <v>6.4000000000000001E-2</v>
      </c>
      <c r="L460" s="382">
        <f t="shared" si="2085"/>
        <v>1.6</v>
      </c>
      <c r="M460" s="383">
        <f t="shared" si="2086"/>
        <v>0.08</v>
      </c>
      <c r="N460" s="383">
        <f t="shared" si="2087"/>
        <v>0.16</v>
      </c>
      <c r="O460" s="382">
        <f t="shared" si="2088"/>
        <v>1.84</v>
      </c>
      <c r="P460" s="382">
        <f t="shared" si="2089"/>
        <v>1.56</v>
      </c>
      <c r="Q460" s="385">
        <f t="shared" si="2090"/>
        <v>0</v>
      </c>
      <c r="R460" s="385">
        <f t="shared" si="2091"/>
        <v>84.24</v>
      </c>
      <c r="S460" s="385">
        <f t="shared" si="2092"/>
        <v>19.09</v>
      </c>
      <c r="T460" s="385">
        <f t="shared" si="2093"/>
        <v>0</v>
      </c>
      <c r="U460" s="385">
        <f t="shared" si="2094"/>
        <v>0</v>
      </c>
      <c r="V460" s="384">
        <f t="shared" si="2095"/>
        <v>168.48</v>
      </c>
      <c r="W460" s="726">
        <f t="shared" si="2096"/>
        <v>0</v>
      </c>
      <c r="X460" s="144" t="str">
        <f t="shared" si="2097"/>
        <v>JC21</v>
      </c>
      <c r="Y460" s="416">
        <f t="shared" si="2098"/>
        <v>1.3</v>
      </c>
      <c r="Z460" s="603" t="s">
        <v>1</v>
      </c>
      <c r="AA460" s="504">
        <f t="shared" si="2099"/>
        <v>1.3</v>
      </c>
      <c r="AB460" s="591">
        <f t="shared" si="2100"/>
        <v>1.6048999999999971</v>
      </c>
      <c r="AC460" s="592">
        <f t="shared" si="2101"/>
        <v>0.08</v>
      </c>
      <c r="AD460" s="592">
        <f t="shared" si="2102"/>
        <v>0.15</v>
      </c>
      <c r="AE460" s="593">
        <f t="shared" si="2103"/>
        <v>1.83</v>
      </c>
      <c r="AF460" s="604">
        <f t="shared" si="2104"/>
        <v>2.2999999999999998</v>
      </c>
      <c r="AG460" s="605">
        <f t="shared" si="2105"/>
        <v>0.74</v>
      </c>
      <c r="AH460" s="595">
        <f t="shared" si="2106"/>
        <v>0</v>
      </c>
      <c r="AI460" s="595">
        <f t="shared" si="2107"/>
        <v>2.5499999999999998</v>
      </c>
      <c r="AJ460" s="595">
        <f t="shared" si="2108"/>
        <v>0.56000000000000005</v>
      </c>
      <c r="AK460" s="595">
        <f t="shared" si="2109"/>
        <v>0</v>
      </c>
      <c r="AL460" s="595">
        <f t="shared" si="2110"/>
        <v>0</v>
      </c>
      <c r="AM460" s="596">
        <f t="shared" si="2111"/>
        <v>13.79</v>
      </c>
      <c r="AN460" s="732">
        <f t="shared" si="2112"/>
        <v>0</v>
      </c>
      <c r="AO460" s="144" t="s">
        <v>24198</v>
      </c>
      <c r="AP460" s="379" t="s">
        <v>23695</v>
      </c>
      <c r="AQ460" s="453" t="s">
        <v>24199</v>
      </c>
      <c r="AR460" s="416">
        <v>0.8</v>
      </c>
      <c r="AS460" s="504"/>
      <c r="AT460" s="504"/>
      <c r="AU460" s="142">
        <v>36</v>
      </c>
      <c r="AV460" s="416">
        <f t="shared" si="2113"/>
        <v>1.5</v>
      </c>
      <c r="AW460" s="603" t="s">
        <v>1</v>
      </c>
      <c r="AX460" s="504">
        <f t="shared" si="2114"/>
        <v>1.5</v>
      </c>
      <c r="AY460" s="384">
        <f t="shared" si="2115"/>
        <v>34.5</v>
      </c>
      <c r="AZ460" s="384">
        <f t="shared" si="2116"/>
        <v>0.16</v>
      </c>
      <c r="BA460" s="384">
        <f t="shared" si="2117"/>
        <v>1.56</v>
      </c>
      <c r="BB460" s="382">
        <f t="shared" si="2118"/>
        <v>16.649999999999999</v>
      </c>
      <c r="BC460" s="265">
        <f t="shared" si="2119"/>
        <v>0</v>
      </c>
      <c r="BD460" s="265">
        <f t="shared" si="2120"/>
        <v>106.44</v>
      </c>
      <c r="BE460" s="265">
        <f t="shared" si="2121"/>
        <v>24.97</v>
      </c>
      <c r="BF460" s="607">
        <f t="shared" si="2122"/>
        <v>1.8348999999999971</v>
      </c>
      <c r="BG460" s="607">
        <f t="shared" si="2123"/>
        <v>0</v>
      </c>
      <c r="BH460" s="607">
        <f t="shared" si="2124"/>
        <v>4.13</v>
      </c>
      <c r="BI460" s="607">
        <f t="shared" si="2125"/>
        <v>0</v>
      </c>
      <c r="BJ460" s="116">
        <f t="shared" si="2126"/>
        <v>60.69</v>
      </c>
      <c r="BK460" s="95"/>
    </row>
    <row r="461" spans="1:63" ht="14.25" x14ac:dyDescent="0.3">
      <c r="A461" s="144" t="s">
        <v>24199</v>
      </c>
      <c r="B461" s="379" t="s">
        <v>23695</v>
      </c>
      <c r="C461" s="145" t="s">
        <v>24200</v>
      </c>
      <c r="D461" s="416">
        <v>0.8</v>
      </c>
      <c r="E461" s="504"/>
      <c r="F461" s="504"/>
      <c r="G461" s="416" t="s">
        <v>23864</v>
      </c>
      <c r="H461" s="142">
        <v>35</v>
      </c>
      <c r="I461" s="143">
        <v>1.6688999999999972</v>
      </c>
      <c r="J461" s="143">
        <v>1.6688999999999972</v>
      </c>
      <c r="K461" s="452">
        <v>5.6000000000000001E-2</v>
      </c>
      <c r="L461" s="382">
        <f t="shared" si="2085"/>
        <v>1.67</v>
      </c>
      <c r="M461" s="383">
        <f t="shared" si="2086"/>
        <v>0.08</v>
      </c>
      <c r="N461" s="383">
        <f t="shared" si="2087"/>
        <v>0.16</v>
      </c>
      <c r="O461" s="382">
        <f t="shared" si="2088"/>
        <v>1.91</v>
      </c>
      <c r="P461" s="382">
        <f t="shared" si="2089"/>
        <v>1.56</v>
      </c>
      <c r="Q461" s="385">
        <f t="shared" si="2090"/>
        <v>0</v>
      </c>
      <c r="R461" s="385">
        <f t="shared" si="2091"/>
        <v>81.900000000000006</v>
      </c>
      <c r="S461" s="385">
        <f t="shared" si="2092"/>
        <v>22.39</v>
      </c>
      <c r="T461" s="385">
        <f t="shared" si="2093"/>
        <v>0</v>
      </c>
      <c r="U461" s="385">
        <f t="shared" si="2094"/>
        <v>0</v>
      </c>
      <c r="V461" s="384">
        <f t="shared" si="2095"/>
        <v>168.7</v>
      </c>
      <c r="W461" s="726">
        <f t="shared" si="2096"/>
        <v>0</v>
      </c>
      <c r="X461" s="144" t="str">
        <f t="shared" si="2097"/>
        <v>JC22</v>
      </c>
      <c r="Y461" s="416">
        <f t="shared" si="2098"/>
        <v>1.3</v>
      </c>
      <c r="Z461" s="603" t="s">
        <v>1</v>
      </c>
      <c r="AA461" s="504">
        <f t="shared" si="2099"/>
        <v>1.3</v>
      </c>
      <c r="AB461" s="591">
        <f t="shared" si="2100"/>
        <v>1.6688999999999972</v>
      </c>
      <c r="AC461" s="592">
        <f t="shared" si="2101"/>
        <v>0.08</v>
      </c>
      <c r="AD461" s="592">
        <f t="shared" si="2102"/>
        <v>0.15</v>
      </c>
      <c r="AE461" s="593">
        <f t="shared" si="2103"/>
        <v>1.9</v>
      </c>
      <c r="AF461" s="604">
        <f t="shared" si="2104"/>
        <v>2.2999999999999998</v>
      </c>
      <c r="AG461" s="605">
        <f t="shared" si="2105"/>
        <v>0.74</v>
      </c>
      <c r="AH461" s="595">
        <f t="shared" si="2106"/>
        <v>0</v>
      </c>
      <c r="AI461" s="595">
        <f t="shared" si="2107"/>
        <v>2.5499999999999998</v>
      </c>
      <c r="AJ461" s="595">
        <f t="shared" si="2108"/>
        <v>0.68</v>
      </c>
      <c r="AK461" s="595">
        <f t="shared" si="2109"/>
        <v>0</v>
      </c>
      <c r="AL461" s="595">
        <f t="shared" si="2110"/>
        <v>0</v>
      </c>
      <c r="AM461" s="596">
        <f t="shared" si="2111"/>
        <v>14.21</v>
      </c>
      <c r="AN461" s="732">
        <f t="shared" si="2112"/>
        <v>0</v>
      </c>
      <c r="AO461" s="144" t="s">
        <v>24199</v>
      </c>
      <c r="AP461" s="379" t="s">
        <v>23695</v>
      </c>
      <c r="AQ461" s="453" t="s">
        <v>24200</v>
      </c>
      <c r="AR461" s="416">
        <v>0.8</v>
      </c>
      <c r="AS461" s="504"/>
      <c r="AT461" s="504"/>
      <c r="AU461" s="142">
        <v>35</v>
      </c>
      <c r="AV461" s="416">
        <f t="shared" si="2113"/>
        <v>1.5</v>
      </c>
      <c r="AW461" s="603" t="s">
        <v>1</v>
      </c>
      <c r="AX461" s="504">
        <f t="shared" si="2114"/>
        <v>1.5</v>
      </c>
      <c r="AY461" s="384">
        <f t="shared" si="2115"/>
        <v>33.5</v>
      </c>
      <c r="AZ461" s="384">
        <f t="shared" si="2116"/>
        <v>0.16</v>
      </c>
      <c r="BA461" s="384">
        <f t="shared" si="2117"/>
        <v>1.56</v>
      </c>
      <c r="BB461" s="382">
        <f t="shared" si="2118"/>
        <v>16.16</v>
      </c>
      <c r="BC461" s="265">
        <f t="shared" si="2119"/>
        <v>0</v>
      </c>
      <c r="BD461" s="265">
        <f t="shared" si="2120"/>
        <v>107.52000000000001</v>
      </c>
      <c r="BE461" s="265">
        <f t="shared" si="2121"/>
        <v>24.25</v>
      </c>
      <c r="BF461" s="607">
        <f t="shared" si="2122"/>
        <v>1.8988999999999971</v>
      </c>
      <c r="BG461" s="607">
        <f t="shared" si="2123"/>
        <v>0</v>
      </c>
      <c r="BH461" s="607">
        <f t="shared" si="2124"/>
        <v>4.2699999999999996</v>
      </c>
      <c r="BI461" s="607">
        <f t="shared" si="2125"/>
        <v>0</v>
      </c>
      <c r="BJ461" s="116">
        <f t="shared" si="2126"/>
        <v>62.84</v>
      </c>
      <c r="BK461" s="95"/>
    </row>
    <row r="462" spans="1:63" ht="14.25" x14ac:dyDescent="0.3">
      <c r="A462" s="144" t="s">
        <v>24200</v>
      </c>
      <c r="B462" s="379" t="s">
        <v>23695</v>
      </c>
      <c r="C462" s="145" t="s">
        <v>24201</v>
      </c>
      <c r="D462" s="416">
        <v>0.8</v>
      </c>
      <c r="E462" s="504"/>
      <c r="F462" s="504"/>
      <c r="G462" s="416" t="s">
        <v>23864</v>
      </c>
      <c r="H462" s="142">
        <v>17</v>
      </c>
      <c r="I462" s="143">
        <v>1.7248999999999963</v>
      </c>
      <c r="J462" s="143">
        <v>1.712499999999995</v>
      </c>
      <c r="K462" s="452">
        <v>0</v>
      </c>
      <c r="L462" s="382">
        <f t="shared" si="2085"/>
        <v>1.72</v>
      </c>
      <c r="M462" s="383">
        <f t="shared" si="2086"/>
        <v>0.08</v>
      </c>
      <c r="N462" s="383">
        <f t="shared" si="2087"/>
        <v>0.16</v>
      </c>
      <c r="O462" s="382">
        <f t="shared" si="2088"/>
        <v>1.96</v>
      </c>
      <c r="P462" s="382">
        <f t="shared" si="2089"/>
        <v>1.56</v>
      </c>
      <c r="Q462" s="385">
        <f t="shared" si="2090"/>
        <v>0</v>
      </c>
      <c r="R462" s="385">
        <f t="shared" si="2091"/>
        <v>39.78</v>
      </c>
      <c r="S462" s="385">
        <f t="shared" si="2092"/>
        <v>12.2</v>
      </c>
      <c r="T462" s="385">
        <f t="shared" si="2093"/>
        <v>0</v>
      </c>
      <c r="U462" s="385">
        <f t="shared" si="2094"/>
        <v>0</v>
      </c>
      <c r="V462" s="384">
        <f t="shared" si="2095"/>
        <v>83.64</v>
      </c>
      <c r="W462" s="726">
        <f t="shared" si="2096"/>
        <v>0</v>
      </c>
      <c r="X462" s="144" t="str">
        <f t="shared" si="2097"/>
        <v>JC23</v>
      </c>
      <c r="Y462" s="416">
        <f t="shared" si="2098"/>
        <v>1.3</v>
      </c>
      <c r="Z462" s="603" t="s">
        <v>1</v>
      </c>
      <c r="AA462" s="504">
        <f t="shared" si="2099"/>
        <v>1.3</v>
      </c>
      <c r="AB462" s="591">
        <f t="shared" si="2100"/>
        <v>1.7248999999999963</v>
      </c>
      <c r="AC462" s="592">
        <f t="shared" si="2101"/>
        <v>0.08</v>
      </c>
      <c r="AD462" s="592">
        <f t="shared" si="2102"/>
        <v>0.15</v>
      </c>
      <c r="AE462" s="593">
        <f t="shared" si="2103"/>
        <v>1.95</v>
      </c>
      <c r="AF462" s="604">
        <f t="shared" si="2104"/>
        <v>2.2999999999999998</v>
      </c>
      <c r="AG462" s="605">
        <f t="shared" si="2105"/>
        <v>0.74</v>
      </c>
      <c r="AH462" s="595">
        <f t="shared" si="2106"/>
        <v>0</v>
      </c>
      <c r="AI462" s="595">
        <f t="shared" si="2107"/>
        <v>2.5499999999999998</v>
      </c>
      <c r="AJ462" s="595">
        <f t="shared" si="2108"/>
        <v>0.77</v>
      </c>
      <c r="AK462" s="595">
        <f t="shared" si="2109"/>
        <v>0</v>
      </c>
      <c r="AL462" s="595">
        <f t="shared" si="2110"/>
        <v>0</v>
      </c>
      <c r="AM462" s="596">
        <f t="shared" si="2111"/>
        <v>14.5</v>
      </c>
      <c r="AN462" s="732">
        <f t="shared" si="2112"/>
        <v>0</v>
      </c>
      <c r="AO462" s="144" t="s">
        <v>24200</v>
      </c>
      <c r="AP462" s="379" t="s">
        <v>23695</v>
      </c>
      <c r="AQ462" s="453" t="s">
        <v>24201</v>
      </c>
      <c r="AR462" s="416">
        <v>0.8</v>
      </c>
      <c r="AS462" s="504"/>
      <c r="AT462" s="504"/>
      <c r="AU462" s="142">
        <v>17</v>
      </c>
      <c r="AV462" s="416">
        <f t="shared" si="2113"/>
        <v>1.5</v>
      </c>
      <c r="AW462" s="603" t="s">
        <v>1</v>
      </c>
      <c r="AX462" s="504">
        <f t="shared" si="2114"/>
        <v>1.5</v>
      </c>
      <c r="AY462" s="384">
        <f t="shared" si="2115"/>
        <v>15.5</v>
      </c>
      <c r="AZ462" s="384">
        <f t="shared" si="2116"/>
        <v>0.16</v>
      </c>
      <c r="BA462" s="384">
        <f t="shared" si="2117"/>
        <v>1.56</v>
      </c>
      <c r="BB462" s="382">
        <f t="shared" si="2118"/>
        <v>7.48</v>
      </c>
      <c r="BC462" s="265">
        <f t="shared" si="2119"/>
        <v>0</v>
      </c>
      <c r="BD462" s="265">
        <f t="shared" si="2120"/>
        <v>55.300000000000004</v>
      </c>
      <c r="BE462" s="265">
        <f t="shared" si="2121"/>
        <v>11.22</v>
      </c>
      <c r="BF462" s="607">
        <f t="shared" si="2122"/>
        <v>1.9548999999999963</v>
      </c>
      <c r="BG462" s="607">
        <f t="shared" si="2123"/>
        <v>0</v>
      </c>
      <c r="BH462" s="607">
        <f t="shared" si="2124"/>
        <v>4.4000000000000004</v>
      </c>
      <c r="BI462" s="607">
        <f t="shared" si="2125"/>
        <v>0</v>
      </c>
      <c r="BJ462" s="116">
        <f t="shared" si="2126"/>
        <v>32.200000000000003</v>
      </c>
      <c r="BK462" s="95"/>
    </row>
    <row r="463" spans="1:63" ht="14.25" x14ac:dyDescent="0.3">
      <c r="A463" s="144" t="s">
        <v>24201</v>
      </c>
      <c r="B463" s="379" t="s">
        <v>23695</v>
      </c>
      <c r="C463" s="145" t="s">
        <v>24202</v>
      </c>
      <c r="D463" s="416">
        <v>0.8</v>
      </c>
      <c r="E463" s="504"/>
      <c r="F463" s="504"/>
      <c r="G463" s="416" t="s">
        <v>23864</v>
      </c>
      <c r="H463" s="142">
        <v>20</v>
      </c>
      <c r="I463" s="143">
        <v>1.712499999999995</v>
      </c>
      <c r="J463" s="143">
        <v>1.7280999999999942</v>
      </c>
      <c r="K463" s="452">
        <v>0</v>
      </c>
      <c r="L463" s="382">
        <f t="shared" si="2085"/>
        <v>1.72</v>
      </c>
      <c r="M463" s="383">
        <f t="shared" si="2086"/>
        <v>0.08</v>
      </c>
      <c r="N463" s="383">
        <f t="shared" si="2087"/>
        <v>0.16</v>
      </c>
      <c r="O463" s="382">
        <f t="shared" si="2088"/>
        <v>1.96</v>
      </c>
      <c r="P463" s="382">
        <f t="shared" si="2089"/>
        <v>1.56</v>
      </c>
      <c r="Q463" s="385">
        <f t="shared" si="2090"/>
        <v>0</v>
      </c>
      <c r="R463" s="385">
        <f t="shared" si="2091"/>
        <v>46.8</v>
      </c>
      <c r="S463" s="385">
        <f t="shared" si="2092"/>
        <v>14.35</v>
      </c>
      <c r="T463" s="385">
        <f t="shared" si="2093"/>
        <v>0</v>
      </c>
      <c r="U463" s="385">
        <f t="shared" si="2094"/>
        <v>0</v>
      </c>
      <c r="V463" s="384">
        <f t="shared" si="2095"/>
        <v>98.4</v>
      </c>
      <c r="W463" s="726">
        <f t="shared" si="2096"/>
        <v>0</v>
      </c>
      <c r="X463" s="144" t="str">
        <f t="shared" si="2097"/>
        <v>JC24</v>
      </c>
      <c r="Y463" s="416">
        <f t="shared" si="2098"/>
        <v>1.3</v>
      </c>
      <c r="Z463" s="603" t="s">
        <v>1</v>
      </c>
      <c r="AA463" s="504">
        <f t="shared" si="2099"/>
        <v>1.3</v>
      </c>
      <c r="AB463" s="591">
        <f t="shared" si="2100"/>
        <v>1.712499999999995</v>
      </c>
      <c r="AC463" s="592">
        <f t="shared" si="2101"/>
        <v>0.08</v>
      </c>
      <c r="AD463" s="592">
        <f t="shared" si="2102"/>
        <v>0.15</v>
      </c>
      <c r="AE463" s="593">
        <f t="shared" si="2103"/>
        <v>1.94</v>
      </c>
      <c r="AF463" s="604">
        <f t="shared" si="2104"/>
        <v>2.2999999999999998</v>
      </c>
      <c r="AG463" s="605">
        <f t="shared" si="2105"/>
        <v>0.74</v>
      </c>
      <c r="AH463" s="595">
        <f t="shared" si="2106"/>
        <v>0</v>
      </c>
      <c r="AI463" s="595">
        <f t="shared" si="2107"/>
        <v>2.5499999999999998</v>
      </c>
      <c r="AJ463" s="595">
        <f t="shared" si="2108"/>
        <v>0.75</v>
      </c>
      <c r="AK463" s="595">
        <f t="shared" si="2109"/>
        <v>0</v>
      </c>
      <c r="AL463" s="595">
        <f t="shared" si="2110"/>
        <v>0</v>
      </c>
      <c r="AM463" s="596">
        <f t="shared" si="2111"/>
        <v>14.44</v>
      </c>
      <c r="AN463" s="732">
        <f t="shared" si="2112"/>
        <v>0</v>
      </c>
      <c r="AO463" s="144" t="s">
        <v>24201</v>
      </c>
      <c r="AP463" s="379" t="s">
        <v>23695</v>
      </c>
      <c r="AQ463" s="453" t="s">
        <v>24202</v>
      </c>
      <c r="AR463" s="416">
        <v>0.8</v>
      </c>
      <c r="AS463" s="504"/>
      <c r="AT463" s="504"/>
      <c r="AU463" s="142">
        <v>20</v>
      </c>
      <c r="AV463" s="416">
        <f t="shared" si="2113"/>
        <v>1.5</v>
      </c>
      <c r="AW463" s="603" t="s">
        <v>1</v>
      </c>
      <c r="AX463" s="504">
        <f t="shared" si="2114"/>
        <v>1.5</v>
      </c>
      <c r="AY463" s="384">
        <f t="shared" si="2115"/>
        <v>18.5</v>
      </c>
      <c r="AZ463" s="384">
        <f t="shared" si="2116"/>
        <v>0.16</v>
      </c>
      <c r="BA463" s="384">
        <f t="shared" si="2117"/>
        <v>1.56</v>
      </c>
      <c r="BB463" s="382">
        <f t="shared" si="2118"/>
        <v>8.93</v>
      </c>
      <c r="BC463" s="265">
        <f t="shared" si="2119"/>
        <v>0</v>
      </c>
      <c r="BD463" s="265">
        <f t="shared" si="2120"/>
        <v>64.449999999999989</v>
      </c>
      <c r="BE463" s="265">
        <f t="shared" si="2121"/>
        <v>13.39</v>
      </c>
      <c r="BF463" s="607">
        <f t="shared" si="2122"/>
        <v>1.942499999999995</v>
      </c>
      <c r="BG463" s="607">
        <f t="shared" si="2123"/>
        <v>0</v>
      </c>
      <c r="BH463" s="607">
        <f t="shared" si="2124"/>
        <v>4.37</v>
      </c>
      <c r="BI463" s="607">
        <f t="shared" si="2125"/>
        <v>0</v>
      </c>
      <c r="BJ463" s="116">
        <f t="shared" si="2126"/>
        <v>37.76</v>
      </c>
      <c r="BK463" s="95"/>
    </row>
    <row r="464" spans="1:63" ht="14.25" x14ac:dyDescent="0.3">
      <c r="A464" s="144" t="s">
        <v>24202</v>
      </c>
      <c r="B464" s="379" t="s">
        <v>23695</v>
      </c>
      <c r="C464" s="145" t="s">
        <v>24203</v>
      </c>
      <c r="D464" s="416">
        <v>0.8</v>
      </c>
      <c r="E464" s="504"/>
      <c r="F464" s="504"/>
      <c r="G464" s="416" t="s">
        <v>23864</v>
      </c>
      <c r="H464" s="142">
        <v>40</v>
      </c>
      <c r="I464" s="143">
        <v>1.7280999999999942</v>
      </c>
      <c r="J464" s="143">
        <v>1.733499999999994</v>
      </c>
      <c r="K464" s="452">
        <v>0</v>
      </c>
      <c r="L464" s="382">
        <f t="shared" si="2085"/>
        <v>1.73</v>
      </c>
      <c r="M464" s="383">
        <f t="shared" si="2086"/>
        <v>0.08</v>
      </c>
      <c r="N464" s="383">
        <f t="shared" si="2087"/>
        <v>0.16</v>
      </c>
      <c r="O464" s="382">
        <f t="shared" si="2088"/>
        <v>1.97</v>
      </c>
      <c r="P464" s="382">
        <f t="shared" si="2089"/>
        <v>1.56</v>
      </c>
      <c r="Q464" s="385">
        <f t="shared" si="2090"/>
        <v>0</v>
      </c>
      <c r="R464" s="385">
        <f t="shared" si="2091"/>
        <v>93.6</v>
      </c>
      <c r="S464" s="385">
        <f t="shared" si="2092"/>
        <v>29.33</v>
      </c>
      <c r="T464" s="385">
        <f t="shared" si="2093"/>
        <v>0</v>
      </c>
      <c r="U464" s="385">
        <f t="shared" si="2094"/>
        <v>0</v>
      </c>
      <c r="V464" s="384">
        <f t="shared" si="2095"/>
        <v>197.6</v>
      </c>
      <c r="W464" s="726">
        <f t="shared" si="2096"/>
        <v>0</v>
      </c>
      <c r="X464" s="144" t="str">
        <f t="shared" si="2097"/>
        <v>JC25</v>
      </c>
      <c r="Y464" s="416">
        <f t="shared" si="2098"/>
        <v>1.3</v>
      </c>
      <c r="Z464" s="603" t="s">
        <v>1</v>
      </c>
      <c r="AA464" s="504">
        <f t="shared" si="2099"/>
        <v>1.3</v>
      </c>
      <c r="AB464" s="591">
        <f t="shared" si="2100"/>
        <v>1.7280999999999942</v>
      </c>
      <c r="AC464" s="592">
        <f t="shared" si="2101"/>
        <v>0.08</v>
      </c>
      <c r="AD464" s="592">
        <f t="shared" si="2102"/>
        <v>0.15</v>
      </c>
      <c r="AE464" s="593">
        <f t="shared" si="2103"/>
        <v>1.96</v>
      </c>
      <c r="AF464" s="604">
        <f t="shared" si="2104"/>
        <v>2.2999999999999998</v>
      </c>
      <c r="AG464" s="605">
        <f t="shared" si="2105"/>
        <v>0.74</v>
      </c>
      <c r="AH464" s="595">
        <f t="shared" si="2106"/>
        <v>0</v>
      </c>
      <c r="AI464" s="595">
        <f t="shared" si="2107"/>
        <v>2.5499999999999998</v>
      </c>
      <c r="AJ464" s="595">
        <f t="shared" si="2108"/>
        <v>0.78</v>
      </c>
      <c r="AK464" s="595">
        <f t="shared" si="2109"/>
        <v>0</v>
      </c>
      <c r="AL464" s="595">
        <f t="shared" si="2110"/>
        <v>0</v>
      </c>
      <c r="AM464" s="596">
        <f t="shared" si="2111"/>
        <v>14.56</v>
      </c>
      <c r="AN464" s="732">
        <f t="shared" si="2112"/>
        <v>0</v>
      </c>
      <c r="AO464" s="144" t="s">
        <v>24202</v>
      </c>
      <c r="AP464" s="379" t="s">
        <v>23695</v>
      </c>
      <c r="AQ464" s="453" t="s">
        <v>24203</v>
      </c>
      <c r="AR464" s="416">
        <v>0.8</v>
      </c>
      <c r="AS464" s="504"/>
      <c r="AT464" s="504"/>
      <c r="AU464" s="142">
        <v>40</v>
      </c>
      <c r="AV464" s="416">
        <f t="shared" si="2113"/>
        <v>1.5</v>
      </c>
      <c r="AW464" s="603" t="s">
        <v>1</v>
      </c>
      <c r="AX464" s="504">
        <f t="shared" si="2114"/>
        <v>1.5</v>
      </c>
      <c r="AY464" s="384">
        <f t="shared" si="2115"/>
        <v>38.5</v>
      </c>
      <c r="AZ464" s="384">
        <f t="shared" si="2116"/>
        <v>0.16</v>
      </c>
      <c r="BA464" s="384">
        <f t="shared" si="2117"/>
        <v>1.56</v>
      </c>
      <c r="BB464" s="382">
        <f t="shared" si="2118"/>
        <v>18.579999999999998</v>
      </c>
      <c r="BC464" s="265">
        <f t="shared" si="2119"/>
        <v>0</v>
      </c>
      <c r="BD464" s="265">
        <f t="shared" si="2120"/>
        <v>126.25999999999999</v>
      </c>
      <c r="BE464" s="265">
        <f t="shared" si="2121"/>
        <v>27.87</v>
      </c>
      <c r="BF464" s="607">
        <f t="shared" si="2122"/>
        <v>1.9580999999999942</v>
      </c>
      <c r="BG464" s="607">
        <f t="shared" si="2123"/>
        <v>0</v>
      </c>
      <c r="BH464" s="607">
        <f t="shared" si="2124"/>
        <v>4.41</v>
      </c>
      <c r="BI464" s="607">
        <f t="shared" si="2125"/>
        <v>0</v>
      </c>
      <c r="BJ464" s="116">
        <f t="shared" si="2126"/>
        <v>75.400000000000006</v>
      </c>
      <c r="BK464" s="95"/>
    </row>
    <row r="465" spans="1:63" ht="14.25" x14ac:dyDescent="0.3">
      <c r="A465" s="144" t="s">
        <v>24203</v>
      </c>
      <c r="B465" s="379" t="s">
        <v>23695</v>
      </c>
      <c r="C465" s="145" t="s">
        <v>24204</v>
      </c>
      <c r="D465" s="416">
        <v>0.8</v>
      </c>
      <c r="E465" s="504"/>
      <c r="F465" s="504"/>
      <c r="G465" s="416" t="s">
        <v>23864</v>
      </c>
      <c r="H465" s="142">
        <v>40</v>
      </c>
      <c r="I465" s="143">
        <v>1.733499999999994</v>
      </c>
      <c r="J465" s="143">
        <v>1.6818999999999953</v>
      </c>
      <c r="K465" s="452">
        <v>0</v>
      </c>
      <c r="L465" s="382">
        <f t="shared" si="2085"/>
        <v>1.71</v>
      </c>
      <c r="M465" s="383">
        <f t="shared" si="2086"/>
        <v>0.08</v>
      </c>
      <c r="N465" s="383">
        <f t="shared" si="2087"/>
        <v>0.16</v>
      </c>
      <c r="O465" s="382">
        <f t="shared" si="2088"/>
        <v>1.95</v>
      </c>
      <c r="P465" s="382">
        <f t="shared" si="2089"/>
        <v>1.56</v>
      </c>
      <c r="Q465" s="385">
        <f t="shared" si="2090"/>
        <v>0</v>
      </c>
      <c r="R465" s="385">
        <f t="shared" si="2091"/>
        <v>93.6</v>
      </c>
      <c r="S465" s="385">
        <f t="shared" si="2092"/>
        <v>28.08</v>
      </c>
      <c r="T465" s="385">
        <f t="shared" si="2093"/>
        <v>0</v>
      </c>
      <c r="U465" s="385">
        <f t="shared" si="2094"/>
        <v>0</v>
      </c>
      <c r="V465" s="384">
        <f t="shared" si="2095"/>
        <v>196</v>
      </c>
      <c r="W465" s="726">
        <f t="shared" si="2096"/>
        <v>0</v>
      </c>
      <c r="X465" s="144" t="str">
        <f t="shared" si="2097"/>
        <v>JC26</v>
      </c>
      <c r="Y465" s="416">
        <f t="shared" si="2098"/>
        <v>1.3</v>
      </c>
      <c r="Z465" s="603" t="s">
        <v>1</v>
      </c>
      <c r="AA465" s="504">
        <f t="shared" si="2099"/>
        <v>1.3</v>
      </c>
      <c r="AB465" s="591">
        <f t="shared" si="2100"/>
        <v>1.733499999999994</v>
      </c>
      <c r="AC465" s="592">
        <f t="shared" si="2101"/>
        <v>0.08</v>
      </c>
      <c r="AD465" s="592">
        <f t="shared" si="2102"/>
        <v>0.15</v>
      </c>
      <c r="AE465" s="593">
        <f t="shared" si="2103"/>
        <v>1.96</v>
      </c>
      <c r="AF465" s="604">
        <f t="shared" si="2104"/>
        <v>2.2999999999999998</v>
      </c>
      <c r="AG465" s="605">
        <f t="shared" si="2105"/>
        <v>0.74</v>
      </c>
      <c r="AH465" s="595">
        <f t="shared" si="2106"/>
        <v>0</v>
      </c>
      <c r="AI465" s="595">
        <f t="shared" si="2107"/>
        <v>2.5499999999999998</v>
      </c>
      <c r="AJ465" s="595">
        <f t="shared" si="2108"/>
        <v>0.78</v>
      </c>
      <c r="AK465" s="595">
        <f t="shared" si="2109"/>
        <v>0</v>
      </c>
      <c r="AL465" s="595">
        <f t="shared" si="2110"/>
        <v>0</v>
      </c>
      <c r="AM465" s="596">
        <f t="shared" si="2111"/>
        <v>14.56</v>
      </c>
      <c r="AN465" s="732">
        <f t="shared" si="2112"/>
        <v>0</v>
      </c>
      <c r="AO465" s="144" t="s">
        <v>24203</v>
      </c>
      <c r="AP465" s="379" t="s">
        <v>23695</v>
      </c>
      <c r="AQ465" s="453" t="s">
        <v>24204</v>
      </c>
      <c r="AR465" s="416">
        <v>0.8</v>
      </c>
      <c r="AS465" s="504"/>
      <c r="AT465" s="504"/>
      <c r="AU465" s="142">
        <v>40</v>
      </c>
      <c r="AV465" s="416">
        <f t="shared" si="2113"/>
        <v>1.5</v>
      </c>
      <c r="AW465" s="603" t="s">
        <v>1</v>
      </c>
      <c r="AX465" s="504">
        <f t="shared" si="2114"/>
        <v>1.5</v>
      </c>
      <c r="AY465" s="384">
        <f t="shared" si="2115"/>
        <v>38.5</v>
      </c>
      <c r="AZ465" s="384">
        <f t="shared" si="2116"/>
        <v>0.16</v>
      </c>
      <c r="BA465" s="384">
        <f t="shared" si="2117"/>
        <v>1.56</v>
      </c>
      <c r="BB465" s="382">
        <f t="shared" si="2118"/>
        <v>18.579999999999998</v>
      </c>
      <c r="BC465" s="265">
        <f t="shared" si="2119"/>
        <v>0</v>
      </c>
      <c r="BD465" s="265">
        <f t="shared" si="2120"/>
        <v>125.00999999999999</v>
      </c>
      <c r="BE465" s="265">
        <f t="shared" si="2121"/>
        <v>27.87</v>
      </c>
      <c r="BF465" s="607">
        <f t="shared" si="2122"/>
        <v>1.963499999999994</v>
      </c>
      <c r="BG465" s="607">
        <f t="shared" si="2123"/>
        <v>0</v>
      </c>
      <c r="BH465" s="607">
        <f t="shared" si="2124"/>
        <v>4.42</v>
      </c>
      <c r="BI465" s="607">
        <f t="shared" si="2125"/>
        <v>0</v>
      </c>
      <c r="BJ465" s="116">
        <f t="shared" si="2126"/>
        <v>74.14</v>
      </c>
      <c r="BK465" s="95"/>
    </row>
    <row r="466" spans="1:63" ht="14.25" x14ac:dyDescent="0.3">
      <c r="A466" s="144" t="s">
        <v>24204</v>
      </c>
      <c r="B466" s="379" t="s">
        <v>23695</v>
      </c>
      <c r="C466" s="145" t="s">
        <v>24205</v>
      </c>
      <c r="D466" s="416">
        <v>0.8</v>
      </c>
      <c r="E466" s="504"/>
      <c r="F466" s="504"/>
      <c r="G466" s="416" t="s">
        <v>23864</v>
      </c>
      <c r="H466" s="142">
        <v>40</v>
      </c>
      <c r="I466" s="143">
        <v>1.6818999999999953</v>
      </c>
      <c r="J466" s="143">
        <v>1.6303999999999945</v>
      </c>
      <c r="K466" s="452">
        <v>0</v>
      </c>
      <c r="L466" s="382">
        <f t="shared" si="2085"/>
        <v>1.66</v>
      </c>
      <c r="M466" s="383">
        <f t="shared" si="2086"/>
        <v>0.08</v>
      </c>
      <c r="N466" s="383">
        <f t="shared" si="2087"/>
        <v>0.16</v>
      </c>
      <c r="O466" s="382">
        <f t="shared" si="2088"/>
        <v>1.9</v>
      </c>
      <c r="P466" s="382">
        <f t="shared" si="2089"/>
        <v>1.56</v>
      </c>
      <c r="Q466" s="385">
        <f t="shared" si="2090"/>
        <v>0</v>
      </c>
      <c r="R466" s="385">
        <f t="shared" si="2091"/>
        <v>93.6</v>
      </c>
      <c r="S466" s="385">
        <f t="shared" si="2092"/>
        <v>24.96</v>
      </c>
      <c r="T466" s="385">
        <f t="shared" si="2093"/>
        <v>0</v>
      </c>
      <c r="U466" s="385">
        <f t="shared" si="2094"/>
        <v>0</v>
      </c>
      <c r="V466" s="384">
        <f t="shared" si="2095"/>
        <v>192</v>
      </c>
      <c r="W466" s="726">
        <f t="shared" si="2096"/>
        <v>0</v>
      </c>
      <c r="X466" s="144" t="str">
        <f t="shared" si="2097"/>
        <v>JC27</v>
      </c>
      <c r="Y466" s="416">
        <f t="shared" si="2098"/>
        <v>1.3</v>
      </c>
      <c r="Z466" s="603" t="s">
        <v>1</v>
      </c>
      <c r="AA466" s="504">
        <f t="shared" si="2099"/>
        <v>1.3</v>
      </c>
      <c r="AB466" s="591">
        <f t="shared" si="2100"/>
        <v>1.6818999999999953</v>
      </c>
      <c r="AC466" s="592">
        <f t="shared" si="2101"/>
        <v>0.08</v>
      </c>
      <c r="AD466" s="592">
        <f t="shared" si="2102"/>
        <v>0.15</v>
      </c>
      <c r="AE466" s="593">
        <f t="shared" si="2103"/>
        <v>1.91</v>
      </c>
      <c r="AF466" s="604">
        <f t="shared" si="2104"/>
        <v>2.2999999999999998</v>
      </c>
      <c r="AG466" s="605">
        <f t="shared" si="2105"/>
        <v>0.74</v>
      </c>
      <c r="AH466" s="595">
        <f t="shared" si="2106"/>
        <v>0</v>
      </c>
      <c r="AI466" s="595">
        <f t="shared" si="2107"/>
        <v>2.5499999999999998</v>
      </c>
      <c r="AJ466" s="595">
        <f t="shared" si="2108"/>
        <v>0.7</v>
      </c>
      <c r="AK466" s="595">
        <f t="shared" si="2109"/>
        <v>0</v>
      </c>
      <c r="AL466" s="595">
        <f t="shared" si="2110"/>
        <v>0</v>
      </c>
      <c r="AM466" s="596">
        <f t="shared" si="2111"/>
        <v>14.27</v>
      </c>
      <c r="AN466" s="732">
        <f t="shared" si="2112"/>
        <v>0</v>
      </c>
      <c r="AO466" s="144" t="s">
        <v>24204</v>
      </c>
      <c r="AP466" s="379" t="s">
        <v>23695</v>
      </c>
      <c r="AQ466" s="453" t="s">
        <v>24205</v>
      </c>
      <c r="AR466" s="416">
        <v>0.8</v>
      </c>
      <c r="AS466" s="504"/>
      <c r="AT466" s="504"/>
      <c r="AU466" s="142">
        <v>40</v>
      </c>
      <c r="AV466" s="416">
        <f t="shared" si="2113"/>
        <v>1.5</v>
      </c>
      <c r="AW466" s="603" t="s">
        <v>1</v>
      </c>
      <c r="AX466" s="504">
        <f t="shared" si="2114"/>
        <v>1.5</v>
      </c>
      <c r="AY466" s="384">
        <f t="shared" si="2115"/>
        <v>38.5</v>
      </c>
      <c r="AZ466" s="384">
        <f t="shared" si="2116"/>
        <v>0.16</v>
      </c>
      <c r="BA466" s="384">
        <f t="shared" si="2117"/>
        <v>1.56</v>
      </c>
      <c r="BB466" s="382">
        <f t="shared" si="2118"/>
        <v>18.579999999999998</v>
      </c>
      <c r="BC466" s="265">
        <f t="shared" si="2119"/>
        <v>0</v>
      </c>
      <c r="BD466" s="265">
        <f t="shared" si="2120"/>
        <v>121.81</v>
      </c>
      <c r="BE466" s="265">
        <f t="shared" si="2121"/>
        <v>27.87</v>
      </c>
      <c r="BF466" s="607">
        <f t="shared" si="2122"/>
        <v>1.9118999999999953</v>
      </c>
      <c r="BG466" s="607">
        <f t="shared" si="2123"/>
        <v>0</v>
      </c>
      <c r="BH466" s="607">
        <f t="shared" si="2124"/>
        <v>4.3</v>
      </c>
      <c r="BI466" s="607">
        <f t="shared" si="2125"/>
        <v>0</v>
      </c>
      <c r="BJ466" s="116">
        <f t="shared" si="2126"/>
        <v>71.06</v>
      </c>
      <c r="BK466" s="95"/>
    </row>
    <row r="467" spans="1:63" ht="14.25" x14ac:dyDescent="0.3">
      <c r="A467" s="144" t="s">
        <v>24205</v>
      </c>
      <c r="B467" s="379" t="s">
        <v>23695</v>
      </c>
      <c r="C467" s="145" t="s">
        <v>24171</v>
      </c>
      <c r="D467" s="416">
        <v>0.8</v>
      </c>
      <c r="E467" s="504"/>
      <c r="F467" s="504"/>
      <c r="G467" s="416" t="s">
        <v>23865</v>
      </c>
      <c r="H467" s="142">
        <v>30</v>
      </c>
      <c r="I467" s="143">
        <v>1.6303999999999945</v>
      </c>
      <c r="J467" s="143">
        <v>1.5369269999999959</v>
      </c>
      <c r="K467" s="452">
        <v>0.4</v>
      </c>
      <c r="L467" s="382">
        <f t="shared" si="2085"/>
        <v>1.58</v>
      </c>
      <c r="M467" s="383">
        <f t="shared" si="2086"/>
        <v>0.08</v>
      </c>
      <c r="N467" s="383">
        <f t="shared" si="2087"/>
        <v>0.16</v>
      </c>
      <c r="O467" s="382">
        <f t="shared" si="2088"/>
        <v>1.82</v>
      </c>
      <c r="P467" s="382">
        <f t="shared" si="2089"/>
        <v>1.56</v>
      </c>
      <c r="Q467" s="385">
        <f t="shared" si="2090"/>
        <v>0</v>
      </c>
      <c r="R467" s="385">
        <f t="shared" si="2091"/>
        <v>70.2</v>
      </c>
      <c r="S467" s="385">
        <f t="shared" si="2092"/>
        <v>14.98</v>
      </c>
      <c r="T467" s="385">
        <f t="shared" si="2093"/>
        <v>0</v>
      </c>
      <c r="U467" s="385">
        <f t="shared" si="2094"/>
        <v>0</v>
      </c>
      <c r="V467" s="384">
        <f t="shared" si="2095"/>
        <v>139.19999999999999</v>
      </c>
      <c r="W467" s="726">
        <f t="shared" si="2096"/>
        <v>0</v>
      </c>
      <c r="X467" s="144" t="str">
        <f t="shared" si="2097"/>
        <v>JC28</v>
      </c>
      <c r="Y467" s="416">
        <f t="shared" si="2098"/>
        <v>1.3</v>
      </c>
      <c r="Z467" s="603" t="s">
        <v>1</v>
      </c>
      <c r="AA467" s="504">
        <f t="shared" si="2099"/>
        <v>1.3</v>
      </c>
      <c r="AB467" s="591">
        <f t="shared" si="2100"/>
        <v>1.6303999999999945</v>
      </c>
      <c r="AC467" s="592">
        <f t="shared" si="2101"/>
        <v>0.08</v>
      </c>
      <c r="AD467" s="592">
        <f t="shared" si="2102"/>
        <v>0.15</v>
      </c>
      <c r="AE467" s="593">
        <f t="shared" si="2103"/>
        <v>1.86</v>
      </c>
      <c r="AF467" s="604">
        <f t="shared" si="2104"/>
        <v>2.2999999999999998</v>
      </c>
      <c r="AG467" s="605">
        <f t="shared" si="2105"/>
        <v>0.74</v>
      </c>
      <c r="AH467" s="595">
        <f t="shared" si="2106"/>
        <v>0</v>
      </c>
      <c r="AI467" s="595">
        <f t="shared" si="2107"/>
        <v>2.5499999999999998</v>
      </c>
      <c r="AJ467" s="595">
        <f t="shared" si="2108"/>
        <v>0.61</v>
      </c>
      <c r="AK467" s="595">
        <f t="shared" si="2109"/>
        <v>0</v>
      </c>
      <c r="AL467" s="595">
        <f t="shared" si="2110"/>
        <v>0</v>
      </c>
      <c r="AM467" s="596">
        <f t="shared" si="2111"/>
        <v>13.97</v>
      </c>
      <c r="AN467" s="732">
        <f t="shared" si="2112"/>
        <v>0</v>
      </c>
      <c r="AO467" s="144" t="s">
        <v>24205</v>
      </c>
      <c r="AP467" s="379" t="s">
        <v>23695</v>
      </c>
      <c r="AQ467" s="453" t="s">
        <v>24171</v>
      </c>
      <c r="AR467" s="416">
        <v>0.8</v>
      </c>
      <c r="AS467" s="504"/>
      <c r="AT467" s="504"/>
      <c r="AU467" s="142">
        <v>30</v>
      </c>
      <c r="AV467" s="416">
        <f t="shared" si="2113"/>
        <v>1.5</v>
      </c>
      <c r="AW467" s="603" t="s">
        <v>1</v>
      </c>
      <c r="AX467" s="504">
        <f t="shared" si="2114"/>
        <v>1.5</v>
      </c>
      <c r="AY467" s="384">
        <f t="shared" si="2115"/>
        <v>28.5</v>
      </c>
      <c r="AZ467" s="384">
        <f t="shared" si="2116"/>
        <v>0.16</v>
      </c>
      <c r="BA467" s="384">
        <f t="shared" si="2117"/>
        <v>1.56</v>
      </c>
      <c r="BB467" s="382">
        <f t="shared" si="2118"/>
        <v>13.75</v>
      </c>
      <c r="BC467" s="265">
        <f t="shared" si="2119"/>
        <v>0</v>
      </c>
      <c r="BD467" s="265">
        <f t="shared" si="2120"/>
        <v>88.34</v>
      </c>
      <c r="BE467" s="265">
        <f t="shared" si="2121"/>
        <v>20.63</v>
      </c>
      <c r="BF467" s="607">
        <f t="shared" si="2122"/>
        <v>1.8603999999999945</v>
      </c>
      <c r="BG467" s="607">
        <f t="shared" si="2123"/>
        <v>0</v>
      </c>
      <c r="BH467" s="607">
        <f t="shared" si="2124"/>
        <v>4.1900000000000004</v>
      </c>
      <c r="BI467" s="607">
        <f t="shared" si="2125"/>
        <v>0</v>
      </c>
      <c r="BJ467" s="116">
        <f t="shared" si="2126"/>
        <v>49.77</v>
      </c>
      <c r="BK467" s="95"/>
    </row>
    <row r="468" spans="1:63" ht="14.25" x14ac:dyDescent="0.3">
      <c r="A468" s="144" t="s">
        <v>24171</v>
      </c>
      <c r="B468" s="379" t="s">
        <v>23695</v>
      </c>
      <c r="C468" s="145" t="s">
        <v>24206</v>
      </c>
      <c r="D468" s="416">
        <v>1.2</v>
      </c>
      <c r="E468" s="504"/>
      <c r="F468" s="504"/>
      <c r="G468" s="416" t="s">
        <v>23865</v>
      </c>
      <c r="H468" s="142">
        <v>35</v>
      </c>
      <c r="I468" s="143">
        <v>1.9369269999999963</v>
      </c>
      <c r="J468" s="143">
        <v>1.9369269999999963</v>
      </c>
      <c r="K468" s="452">
        <v>0.43</v>
      </c>
      <c r="L468" s="382">
        <f t="shared" si="2085"/>
        <v>1.94</v>
      </c>
      <c r="M468" s="383">
        <f t="shared" si="2086"/>
        <v>0.12</v>
      </c>
      <c r="N468" s="383">
        <f t="shared" si="2087"/>
        <v>0.24</v>
      </c>
      <c r="O468" s="382">
        <f t="shared" si="2088"/>
        <v>2.2999999999999998</v>
      </c>
      <c r="P468" s="382">
        <f t="shared" si="2089"/>
        <v>2.14</v>
      </c>
      <c r="Q468" s="385">
        <f t="shared" si="2090"/>
        <v>0</v>
      </c>
      <c r="R468" s="385">
        <f t="shared" si="2091"/>
        <v>112.35</v>
      </c>
      <c r="S468" s="385">
        <f t="shared" si="2092"/>
        <v>59.92</v>
      </c>
      <c r="T468" s="385">
        <f t="shared" si="2093"/>
        <v>0</v>
      </c>
      <c r="U468" s="385">
        <f t="shared" si="2094"/>
        <v>0</v>
      </c>
      <c r="V468" s="384">
        <f t="shared" si="2095"/>
        <v>196</v>
      </c>
      <c r="W468" s="726">
        <f t="shared" si="2096"/>
        <v>0</v>
      </c>
      <c r="X468" s="144" t="str">
        <f t="shared" si="2097"/>
        <v>JC29</v>
      </c>
      <c r="Y468" s="416">
        <f t="shared" si="2098"/>
        <v>1.7</v>
      </c>
      <c r="Z468" s="603" t="s">
        <v>1</v>
      </c>
      <c r="AA468" s="504">
        <f t="shared" si="2099"/>
        <v>1.7</v>
      </c>
      <c r="AB468" s="591">
        <f t="shared" si="2100"/>
        <v>1.9369269999999963</v>
      </c>
      <c r="AC468" s="592">
        <f t="shared" si="2101"/>
        <v>0.12</v>
      </c>
      <c r="AD468" s="592">
        <f t="shared" si="2102"/>
        <v>0.15</v>
      </c>
      <c r="AE468" s="593">
        <f t="shared" si="2103"/>
        <v>2.21</v>
      </c>
      <c r="AF468" s="604">
        <f t="shared" si="2104"/>
        <v>2.7</v>
      </c>
      <c r="AG468" s="605">
        <f t="shared" si="2105"/>
        <v>0.66</v>
      </c>
      <c r="AH468" s="595">
        <f t="shared" si="2106"/>
        <v>0</v>
      </c>
      <c r="AI468" s="595">
        <f t="shared" si="2107"/>
        <v>2.67</v>
      </c>
      <c r="AJ468" s="595">
        <f t="shared" si="2108"/>
        <v>1.27</v>
      </c>
      <c r="AK468" s="595">
        <f t="shared" si="2109"/>
        <v>0</v>
      </c>
      <c r="AL468" s="595">
        <f t="shared" si="2110"/>
        <v>0</v>
      </c>
      <c r="AM468" s="596">
        <f t="shared" si="2111"/>
        <v>14.31</v>
      </c>
      <c r="AN468" s="732">
        <f t="shared" si="2112"/>
        <v>0</v>
      </c>
      <c r="AO468" s="144" t="s">
        <v>24171</v>
      </c>
      <c r="AP468" s="379" t="s">
        <v>23695</v>
      </c>
      <c r="AQ468" s="453" t="s">
        <v>24206</v>
      </c>
      <c r="AR468" s="416">
        <v>1.2</v>
      </c>
      <c r="AS468" s="504"/>
      <c r="AT468" s="504"/>
      <c r="AU468" s="142">
        <v>35</v>
      </c>
      <c r="AV468" s="416">
        <f t="shared" si="2113"/>
        <v>1.9</v>
      </c>
      <c r="AW468" s="603" t="s">
        <v>1</v>
      </c>
      <c r="AX468" s="504">
        <f t="shared" si="2114"/>
        <v>1.9</v>
      </c>
      <c r="AY468" s="384">
        <f t="shared" si="2115"/>
        <v>33.1</v>
      </c>
      <c r="AZ468" s="384">
        <f t="shared" si="2116"/>
        <v>0.24</v>
      </c>
      <c r="BA468" s="384">
        <f t="shared" si="2117"/>
        <v>2.14</v>
      </c>
      <c r="BB468" s="382">
        <f t="shared" si="2118"/>
        <v>31.96</v>
      </c>
      <c r="BC468" s="265">
        <f t="shared" si="2119"/>
        <v>0</v>
      </c>
      <c r="BD468" s="265">
        <f t="shared" si="2120"/>
        <v>176.20999999999998</v>
      </c>
      <c r="BE468" s="265">
        <f t="shared" si="2121"/>
        <v>53.91</v>
      </c>
      <c r="BF468" s="607">
        <f t="shared" si="2122"/>
        <v>2.2069269999999963</v>
      </c>
      <c r="BG468" s="607">
        <f t="shared" si="2123"/>
        <v>5.0000000000000266E-2</v>
      </c>
      <c r="BH468" s="607">
        <f t="shared" si="2124"/>
        <v>7.97</v>
      </c>
      <c r="BI468" s="607">
        <f t="shared" si="2125"/>
        <v>0.03</v>
      </c>
      <c r="BJ468" s="116">
        <f t="shared" si="2126"/>
        <v>82.34</v>
      </c>
      <c r="BK468" s="95"/>
    </row>
    <row r="469" spans="1:63" ht="14.25" x14ac:dyDescent="0.3">
      <c r="A469" s="449" t="s">
        <v>24206</v>
      </c>
      <c r="B469" s="146" t="s">
        <v>23695</v>
      </c>
      <c r="C469" s="450" t="s">
        <v>24176</v>
      </c>
      <c r="D469" s="502">
        <v>1.5</v>
      </c>
      <c r="E469" s="589"/>
      <c r="F469" s="589"/>
      <c r="G469" s="502" t="s">
        <v>23865</v>
      </c>
      <c r="H469" s="451">
        <v>34</v>
      </c>
      <c r="I469" s="452">
        <v>2.366926999999996</v>
      </c>
      <c r="J469" s="452">
        <v>2.2264269999999948</v>
      </c>
      <c r="K469" s="452">
        <v>0</v>
      </c>
      <c r="L469" s="382">
        <f t="shared" si="2085"/>
        <v>2.2999999999999998</v>
      </c>
      <c r="M469" s="383">
        <f t="shared" si="2086"/>
        <v>0.15</v>
      </c>
      <c r="N469" s="383">
        <f t="shared" si="2087"/>
        <v>0.3</v>
      </c>
      <c r="O469" s="382">
        <f t="shared" si="2088"/>
        <v>2.7499999999999996</v>
      </c>
      <c r="P469" s="382">
        <f t="shared" si="2089"/>
        <v>2.5</v>
      </c>
      <c r="Q469" s="385">
        <f t="shared" si="2090"/>
        <v>0</v>
      </c>
      <c r="R469" s="385">
        <f t="shared" si="2091"/>
        <v>127.5</v>
      </c>
      <c r="S469" s="385">
        <f t="shared" si="2092"/>
        <v>106.25</v>
      </c>
      <c r="T469" s="385">
        <f t="shared" si="2093"/>
        <v>0</v>
      </c>
      <c r="U469" s="385">
        <f t="shared" si="2094"/>
        <v>0</v>
      </c>
      <c r="V469" s="384">
        <f t="shared" si="2095"/>
        <v>221</v>
      </c>
      <c r="W469" s="726">
        <f t="shared" si="2096"/>
        <v>0</v>
      </c>
      <c r="X469" s="449" t="str">
        <f t="shared" si="2097"/>
        <v>JC30</v>
      </c>
      <c r="Y469" s="502">
        <f t="shared" si="2098"/>
        <v>2</v>
      </c>
      <c r="Z469" s="590" t="s">
        <v>1</v>
      </c>
      <c r="AA469" s="589">
        <f t="shared" si="2099"/>
        <v>2</v>
      </c>
      <c r="AB469" s="591">
        <f t="shared" si="2100"/>
        <v>2.366926999999996</v>
      </c>
      <c r="AC469" s="592">
        <f t="shared" si="2101"/>
        <v>0.15</v>
      </c>
      <c r="AD469" s="592">
        <f t="shared" si="2102"/>
        <v>0.15</v>
      </c>
      <c r="AE469" s="593">
        <f t="shared" si="2103"/>
        <v>2.67</v>
      </c>
      <c r="AF469" s="593">
        <f t="shared" si="2104"/>
        <v>3.1</v>
      </c>
      <c r="AG469" s="594">
        <f t="shared" si="2105"/>
        <v>0.6</v>
      </c>
      <c r="AH469" s="595">
        <f t="shared" si="2106"/>
        <v>0</v>
      </c>
      <c r="AI469" s="595">
        <f t="shared" si="2107"/>
        <v>2.79</v>
      </c>
      <c r="AJ469" s="595">
        <f t="shared" si="2108"/>
        <v>2.1800000000000002</v>
      </c>
      <c r="AK469" s="595">
        <f t="shared" si="2109"/>
        <v>0</v>
      </c>
      <c r="AL469" s="595">
        <f t="shared" si="2110"/>
        <v>0</v>
      </c>
      <c r="AM469" s="596">
        <f t="shared" si="2111"/>
        <v>15.22</v>
      </c>
      <c r="AN469" s="732">
        <f t="shared" si="2112"/>
        <v>0</v>
      </c>
      <c r="AO469" s="449" t="s">
        <v>24206</v>
      </c>
      <c r="AP469" s="146" t="s">
        <v>23695</v>
      </c>
      <c r="AQ469" s="532" t="s">
        <v>24176</v>
      </c>
      <c r="AR469" s="502">
        <v>1.5</v>
      </c>
      <c r="AS469" s="589"/>
      <c r="AT469" s="589"/>
      <c r="AU469" s="451">
        <v>34</v>
      </c>
      <c r="AV469" s="502">
        <f t="shared" si="2113"/>
        <v>2.2000000000000002</v>
      </c>
      <c r="AW469" s="590" t="s">
        <v>1</v>
      </c>
      <c r="AX469" s="589">
        <f t="shared" si="2114"/>
        <v>2.2000000000000002</v>
      </c>
      <c r="AY469" s="384">
        <f t="shared" si="2115"/>
        <v>31.8</v>
      </c>
      <c r="AZ469" s="384">
        <f t="shared" si="2116"/>
        <v>0.3</v>
      </c>
      <c r="BA469" s="384">
        <f t="shared" si="2117"/>
        <v>2.5</v>
      </c>
      <c r="BB469" s="382">
        <f t="shared" si="2118"/>
        <v>43.8</v>
      </c>
      <c r="BC469" s="265">
        <f t="shared" si="2119"/>
        <v>0</v>
      </c>
      <c r="BD469" s="265">
        <f t="shared" si="2120"/>
        <v>238.72</v>
      </c>
      <c r="BE469" s="265">
        <f t="shared" si="2121"/>
        <v>80.92</v>
      </c>
      <c r="BF469" s="607">
        <f t="shared" si="2122"/>
        <v>2.35</v>
      </c>
      <c r="BG469" s="607">
        <f t="shared" si="2123"/>
        <v>0.36692699999999601</v>
      </c>
      <c r="BH469" s="607">
        <f t="shared" si="2124"/>
        <v>11.37</v>
      </c>
      <c r="BI469" s="607">
        <f t="shared" si="2125"/>
        <v>0.23</v>
      </c>
      <c r="BJ469" s="116">
        <f t="shared" si="2126"/>
        <v>102.4</v>
      </c>
      <c r="BK469" s="95"/>
    </row>
    <row r="470" spans="1:63" ht="14.25" x14ac:dyDescent="0.3">
      <c r="A470" s="144" t="s">
        <v>24176</v>
      </c>
      <c r="B470" s="379" t="s">
        <v>23695</v>
      </c>
      <c r="C470" s="145" t="s">
        <v>24180</v>
      </c>
      <c r="D470" s="416">
        <v>1.5</v>
      </c>
      <c r="E470" s="504"/>
      <c r="F470" s="504"/>
      <c r="G470" s="416" t="s">
        <v>23865</v>
      </c>
      <c r="H470" s="142">
        <v>36</v>
      </c>
      <c r="I470" s="143">
        <v>2.2264269999999948</v>
      </c>
      <c r="J470" s="143">
        <v>2.1190269999999947</v>
      </c>
      <c r="K470" s="452">
        <v>0</v>
      </c>
      <c r="L470" s="382">
        <f t="shared" si="2085"/>
        <v>2.17</v>
      </c>
      <c r="M470" s="383">
        <f t="shared" si="2086"/>
        <v>0.15</v>
      </c>
      <c r="N470" s="383">
        <f t="shared" si="2087"/>
        <v>0.3</v>
      </c>
      <c r="O470" s="382">
        <f t="shared" si="2088"/>
        <v>2.6199999999999997</v>
      </c>
      <c r="P470" s="382">
        <f t="shared" si="2089"/>
        <v>2.5</v>
      </c>
      <c r="Q470" s="385">
        <f t="shared" si="2090"/>
        <v>0</v>
      </c>
      <c r="R470" s="385">
        <f t="shared" si="2091"/>
        <v>135</v>
      </c>
      <c r="S470" s="385">
        <f t="shared" si="2092"/>
        <v>100.8</v>
      </c>
      <c r="T470" s="385">
        <f t="shared" si="2093"/>
        <v>0</v>
      </c>
      <c r="U470" s="385">
        <f t="shared" si="2094"/>
        <v>0</v>
      </c>
      <c r="V470" s="384">
        <f t="shared" si="2095"/>
        <v>224.64</v>
      </c>
      <c r="W470" s="726">
        <f t="shared" si="2096"/>
        <v>0</v>
      </c>
      <c r="X470" s="144" t="str">
        <f t="shared" si="2097"/>
        <v>JC31</v>
      </c>
      <c r="Y470" s="416">
        <f t="shared" si="2098"/>
        <v>2</v>
      </c>
      <c r="Z470" s="603" t="s">
        <v>1</v>
      </c>
      <c r="AA470" s="504">
        <f t="shared" si="2099"/>
        <v>2</v>
      </c>
      <c r="AB470" s="591">
        <f t="shared" si="2100"/>
        <v>2.2264269999999948</v>
      </c>
      <c r="AC470" s="592">
        <f t="shared" si="2101"/>
        <v>0.15</v>
      </c>
      <c r="AD470" s="592">
        <f t="shared" si="2102"/>
        <v>0.15</v>
      </c>
      <c r="AE470" s="593">
        <f t="shared" si="2103"/>
        <v>2.5299999999999998</v>
      </c>
      <c r="AF470" s="604">
        <f t="shared" si="2104"/>
        <v>3.1</v>
      </c>
      <c r="AG470" s="605">
        <f t="shared" si="2105"/>
        <v>0.6</v>
      </c>
      <c r="AH470" s="595">
        <f t="shared" si="2106"/>
        <v>0</v>
      </c>
      <c r="AI470" s="595">
        <f t="shared" si="2107"/>
        <v>2.79</v>
      </c>
      <c r="AJ470" s="595">
        <f t="shared" si="2108"/>
        <v>1.92</v>
      </c>
      <c r="AK470" s="595">
        <f t="shared" si="2109"/>
        <v>0</v>
      </c>
      <c r="AL470" s="595">
        <f t="shared" si="2110"/>
        <v>0</v>
      </c>
      <c r="AM470" s="596">
        <f t="shared" si="2111"/>
        <v>14.54</v>
      </c>
      <c r="AN470" s="732">
        <f t="shared" si="2112"/>
        <v>0</v>
      </c>
      <c r="AO470" s="144" t="s">
        <v>24176</v>
      </c>
      <c r="AP470" s="379" t="s">
        <v>23695</v>
      </c>
      <c r="AQ470" s="453" t="s">
        <v>24180</v>
      </c>
      <c r="AR470" s="416">
        <v>1.5</v>
      </c>
      <c r="AS470" s="504"/>
      <c r="AT470" s="504"/>
      <c r="AU470" s="142">
        <v>36</v>
      </c>
      <c r="AV470" s="416">
        <f t="shared" si="2113"/>
        <v>2.2000000000000002</v>
      </c>
      <c r="AW470" s="603" t="s">
        <v>1</v>
      </c>
      <c r="AX470" s="504">
        <f t="shared" si="2114"/>
        <v>2.2000000000000002</v>
      </c>
      <c r="AY470" s="384">
        <f t="shared" si="2115"/>
        <v>33.799999999999997</v>
      </c>
      <c r="AZ470" s="384">
        <f t="shared" si="2116"/>
        <v>0.3</v>
      </c>
      <c r="BA470" s="384">
        <f t="shared" si="2117"/>
        <v>2.5</v>
      </c>
      <c r="BB470" s="382">
        <f t="shared" si="2118"/>
        <v>46.56</v>
      </c>
      <c r="BC470" s="265">
        <f t="shared" si="2119"/>
        <v>0</v>
      </c>
      <c r="BD470" s="265">
        <f t="shared" si="2120"/>
        <v>240.51</v>
      </c>
      <c r="BE470" s="265">
        <f t="shared" si="2121"/>
        <v>86.01</v>
      </c>
      <c r="BF470" s="607">
        <f t="shared" si="2122"/>
        <v>2.35</v>
      </c>
      <c r="BG470" s="607">
        <f t="shared" si="2123"/>
        <v>0.22642699999999483</v>
      </c>
      <c r="BH470" s="607">
        <f t="shared" si="2124"/>
        <v>11.37</v>
      </c>
      <c r="BI470" s="607">
        <f t="shared" si="2125"/>
        <v>0.14000000000000001</v>
      </c>
      <c r="BJ470" s="116">
        <f t="shared" si="2126"/>
        <v>96.43</v>
      </c>
      <c r="BK470" s="95"/>
    </row>
    <row r="471" spans="1:63" ht="14.25" x14ac:dyDescent="0.3">
      <c r="A471" s="144" t="s">
        <v>24180</v>
      </c>
      <c r="B471" s="379" t="s">
        <v>23695</v>
      </c>
      <c r="C471" s="145" t="s">
        <v>24207</v>
      </c>
      <c r="D471" s="416">
        <v>1.5</v>
      </c>
      <c r="E471" s="504"/>
      <c r="F471" s="504"/>
      <c r="G471" s="416" t="s">
        <v>23865</v>
      </c>
      <c r="H471" s="142">
        <v>20</v>
      </c>
      <c r="I471" s="143">
        <v>2.1190269999999947</v>
      </c>
      <c r="J471" s="143">
        <v>2.5226269999999955</v>
      </c>
      <c r="K471" s="452">
        <v>0</v>
      </c>
      <c r="L471" s="382">
        <f t="shared" si="2085"/>
        <v>2.3199999999999998</v>
      </c>
      <c r="M471" s="383">
        <f t="shared" si="2086"/>
        <v>0.15</v>
      </c>
      <c r="N471" s="383">
        <f t="shared" si="2087"/>
        <v>0.3</v>
      </c>
      <c r="O471" s="382">
        <f t="shared" si="2088"/>
        <v>2.7699999999999996</v>
      </c>
      <c r="P471" s="382">
        <f t="shared" si="2089"/>
        <v>2.5</v>
      </c>
      <c r="Q471" s="385">
        <f t="shared" si="2090"/>
        <v>0</v>
      </c>
      <c r="R471" s="385">
        <f t="shared" si="2091"/>
        <v>75</v>
      </c>
      <c r="S471" s="385">
        <f t="shared" si="2092"/>
        <v>63.5</v>
      </c>
      <c r="T471" s="385">
        <f t="shared" si="2093"/>
        <v>0</v>
      </c>
      <c r="U471" s="385">
        <f t="shared" si="2094"/>
        <v>0</v>
      </c>
      <c r="V471" s="384">
        <f t="shared" si="2095"/>
        <v>130.80000000000001</v>
      </c>
      <c r="W471" s="726">
        <f t="shared" si="2096"/>
        <v>0</v>
      </c>
      <c r="X471" s="144" t="str">
        <f t="shared" si="2097"/>
        <v>JC32</v>
      </c>
      <c r="Y471" s="416">
        <f t="shared" si="2098"/>
        <v>2</v>
      </c>
      <c r="Z471" s="603" t="s">
        <v>1</v>
      </c>
      <c r="AA471" s="504">
        <f t="shared" si="2099"/>
        <v>2</v>
      </c>
      <c r="AB471" s="591">
        <f t="shared" si="2100"/>
        <v>2.1190269999999947</v>
      </c>
      <c r="AC471" s="592">
        <f t="shared" si="2101"/>
        <v>0.15</v>
      </c>
      <c r="AD471" s="592">
        <f t="shared" si="2102"/>
        <v>0.15</v>
      </c>
      <c r="AE471" s="593">
        <f t="shared" si="2103"/>
        <v>2.42</v>
      </c>
      <c r="AF471" s="604">
        <f t="shared" si="2104"/>
        <v>3.1</v>
      </c>
      <c r="AG471" s="605">
        <f t="shared" si="2105"/>
        <v>0.6</v>
      </c>
      <c r="AH471" s="595">
        <f t="shared" si="2106"/>
        <v>0</v>
      </c>
      <c r="AI471" s="595">
        <f t="shared" si="2107"/>
        <v>2.79</v>
      </c>
      <c r="AJ471" s="595">
        <f t="shared" si="2108"/>
        <v>1.71</v>
      </c>
      <c r="AK471" s="595">
        <f t="shared" si="2109"/>
        <v>0</v>
      </c>
      <c r="AL471" s="595">
        <f t="shared" si="2110"/>
        <v>0</v>
      </c>
      <c r="AM471" s="596">
        <f t="shared" si="2111"/>
        <v>14.02</v>
      </c>
      <c r="AN471" s="732">
        <f t="shared" si="2112"/>
        <v>0</v>
      </c>
      <c r="AO471" s="144" t="s">
        <v>24180</v>
      </c>
      <c r="AP471" s="379" t="s">
        <v>23695</v>
      </c>
      <c r="AQ471" s="453" t="s">
        <v>24207</v>
      </c>
      <c r="AR471" s="416">
        <v>1.5</v>
      </c>
      <c r="AS471" s="504"/>
      <c r="AT471" s="504"/>
      <c r="AU471" s="142">
        <v>20</v>
      </c>
      <c r="AV471" s="416">
        <f t="shared" si="2113"/>
        <v>2.2000000000000002</v>
      </c>
      <c r="AW471" s="603" t="s">
        <v>1</v>
      </c>
      <c r="AX471" s="504">
        <f t="shared" si="2114"/>
        <v>2.2000000000000002</v>
      </c>
      <c r="AY471" s="384">
        <f t="shared" si="2115"/>
        <v>17.8</v>
      </c>
      <c r="AZ471" s="384">
        <f t="shared" si="2116"/>
        <v>0.3</v>
      </c>
      <c r="BA471" s="384">
        <f t="shared" si="2117"/>
        <v>2.5</v>
      </c>
      <c r="BB471" s="382">
        <f t="shared" si="2118"/>
        <v>24.52</v>
      </c>
      <c r="BC471" s="265">
        <f t="shared" si="2119"/>
        <v>0</v>
      </c>
      <c r="BD471" s="265">
        <f t="shared" si="2120"/>
        <v>143</v>
      </c>
      <c r="BE471" s="265">
        <f t="shared" si="2121"/>
        <v>45.3</v>
      </c>
      <c r="BF471" s="607">
        <f t="shared" si="2122"/>
        <v>2.35</v>
      </c>
      <c r="BG471" s="607">
        <f t="shared" si="2123"/>
        <v>0.11902699999999466</v>
      </c>
      <c r="BH471" s="607">
        <f t="shared" si="2124"/>
        <v>11.37</v>
      </c>
      <c r="BI471" s="607">
        <f t="shared" si="2125"/>
        <v>0.08</v>
      </c>
      <c r="BJ471" s="116">
        <f t="shared" si="2126"/>
        <v>61.73</v>
      </c>
      <c r="BK471" s="95"/>
    </row>
    <row r="472" spans="1:63" ht="14.25" x14ac:dyDescent="0.3">
      <c r="A472" s="144" t="s">
        <v>24207</v>
      </c>
      <c r="B472" s="379" t="s">
        <v>23695</v>
      </c>
      <c r="C472" s="145" t="s">
        <v>24208</v>
      </c>
      <c r="D472" s="416">
        <v>1.5</v>
      </c>
      <c r="E472" s="504"/>
      <c r="F472" s="504"/>
      <c r="G472" s="416" t="s">
        <v>23865</v>
      </c>
      <c r="H472" s="142">
        <v>18</v>
      </c>
      <c r="I472" s="143">
        <v>2.5226269999999955</v>
      </c>
      <c r="J472" s="143">
        <v>2.1922269999999964</v>
      </c>
      <c r="K472" s="452">
        <v>0</v>
      </c>
      <c r="L472" s="382">
        <f t="shared" si="2085"/>
        <v>2.36</v>
      </c>
      <c r="M472" s="383">
        <f t="shared" si="2086"/>
        <v>0.15</v>
      </c>
      <c r="N472" s="383">
        <f t="shared" si="2087"/>
        <v>0.3</v>
      </c>
      <c r="O472" s="382">
        <f t="shared" si="2088"/>
        <v>2.8099999999999996</v>
      </c>
      <c r="P472" s="382">
        <f t="shared" si="2089"/>
        <v>2.5</v>
      </c>
      <c r="Q472" s="385">
        <f t="shared" si="2090"/>
        <v>0</v>
      </c>
      <c r="R472" s="385">
        <f t="shared" si="2091"/>
        <v>67.5</v>
      </c>
      <c r="S472" s="385">
        <f t="shared" si="2092"/>
        <v>58.95</v>
      </c>
      <c r="T472" s="385">
        <f t="shared" si="2093"/>
        <v>0</v>
      </c>
      <c r="U472" s="385">
        <f t="shared" si="2094"/>
        <v>0</v>
      </c>
      <c r="V472" s="384">
        <f t="shared" si="2095"/>
        <v>119.16</v>
      </c>
      <c r="W472" s="726">
        <f t="shared" si="2096"/>
        <v>0</v>
      </c>
      <c r="X472" s="144" t="str">
        <f t="shared" si="2097"/>
        <v>JC33</v>
      </c>
      <c r="Y472" s="416">
        <f t="shared" si="2098"/>
        <v>2</v>
      </c>
      <c r="Z472" s="603" t="s">
        <v>1</v>
      </c>
      <c r="AA472" s="504">
        <f t="shared" si="2099"/>
        <v>2</v>
      </c>
      <c r="AB472" s="591">
        <f t="shared" si="2100"/>
        <v>2.5226269999999955</v>
      </c>
      <c r="AC472" s="592">
        <f t="shared" si="2101"/>
        <v>0.15</v>
      </c>
      <c r="AD472" s="592">
        <f t="shared" si="2102"/>
        <v>0.15</v>
      </c>
      <c r="AE472" s="593">
        <f t="shared" si="2103"/>
        <v>2.82</v>
      </c>
      <c r="AF472" s="604">
        <f t="shared" si="2104"/>
        <v>3.1</v>
      </c>
      <c r="AG472" s="605">
        <f t="shared" si="2105"/>
        <v>0.6</v>
      </c>
      <c r="AH472" s="595">
        <f t="shared" si="2106"/>
        <v>0</v>
      </c>
      <c r="AI472" s="595">
        <f t="shared" si="2107"/>
        <v>2.79</v>
      </c>
      <c r="AJ472" s="595">
        <f t="shared" si="2108"/>
        <v>2.46</v>
      </c>
      <c r="AK472" s="595">
        <f t="shared" si="2109"/>
        <v>0</v>
      </c>
      <c r="AL472" s="595">
        <f t="shared" si="2110"/>
        <v>0</v>
      </c>
      <c r="AM472" s="596">
        <f t="shared" si="2111"/>
        <v>15.94</v>
      </c>
      <c r="AN472" s="732">
        <f t="shared" si="2112"/>
        <v>0</v>
      </c>
      <c r="AO472" s="144" t="s">
        <v>24207</v>
      </c>
      <c r="AP472" s="379" t="s">
        <v>23695</v>
      </c>
      <c r="AQ472" s="453" t="s">
        <v>24208</v>
      </c>
      <c r="AR472" s="416">
        <v>1.5</v>
      </c>
      <c r="AS472" s="504"/>
      <c r="AT472" s="504"/>
      <c r="AU472" s="142">
        <v>18</v>
      </c>
      <c r="AV472" s="416">
        <f t="shared" si="2113"/>
        <v>2.2000000000000002</v>
      </c>
      <c r="AW472" s="603" t="s">
        <v>1</v>
      </c>
      <c r="AX472" s="504">
        <f t="shared" si="2114"/>
        <v>2.2000000000000002</v>
      </c>
      <c r="AY472" s="384">
        <f t="shared" si="2115"/>
        <v>15.8</v>
      </c>
      <c r="AZ472" s="384">
        <f t="shared" si="2116"/>
        <v>0.3</v>
      </c>
      <c r="BA472" s="384">
        <f t="shared" si="2117"/>
        <v>2.5</v>
      </c>
      <c r="BB472" s="382">
        <f t="shared" si="2118"/>
        <v>21.76</v>
      </c>
      <c r="BC472" s="265">
        <f t="shared" si="2119"/>
        <v>0</v>
      </c>
      <c r="BD472" s="265">
        <f t="shared" si="2120"/>
        <v>131.70000000000002</v>
      </c>
      <c r="BE472" s="265">
        <f t="shared" si="2121"/>
        <v>40.21</v>
      </c>
      <c r="BF472" s="607">
        <f t="shared" si="2122"/>
        <v>2.35</v>
      </c>
      <c r="BG472" s="607">
        <f t="shared" si="2123"/>
        <v>0.52262699999999551</v>
      </c>
      <c r="BH472" s="607">
        <f t="shared" si="2124"/>
        <v>11.37</v>
      </c>
      <c r="BI472" s="607">
        <f t="shared" si="2125"/>
        <v>0.33</v>
      </c>
      <c r="BJ472" s="116">
        <f t="shared" si="2126"/>
        <v>58.03</v>
      </c>
      <c r="BK472" s="95"/>
    </row>
    <row r="473" spans="1:63" ht="14.25" x14ac:dyDescent="0.3">
      <c r="A473" s="449" t="s">
        <v>24208</v>
      </c>
      <c r="B473" s="146" t="s">
        <v>23695</v>
      </c>
      <c r="C473" s="450" t="s">
        <v>24084</v>
      </c>
      <c r="D473" s="502">
        <v>1.5</v>
      </c>
      <c r="E473" s="589"/>
      <c r="F473" s="589"/>
      <c r="G473" s="502" t="s">
        <v>23865</v>
      </c>
      <c r="H473" s="451">
        <v>6</v>
      </c>
      <c r="I473" s="452">
        <v>2.1922269999999964</v>
      </c>
      <c r="J473" s="452">
        <v>2.2066269999999966</v>
      </c>
      <c r="K473" s="452">
        <v>0.56000000000000005</v>
      </c>
      <c r="L473" s="382">
        <f t="shared" si="2085"/>
        <v>2.2000000000000002</v>
      </c>
      <c r="M473" s="383">
        <f t="shared" si="2086"/>
        <v>0.15</v>
      </c>
      <c r="N473" s="383">
        <f t="shared" si="2087"/>
        <v>0.3</v>
      </c>
      <c r="O473" s="382">
        <f t="shared" si="2088"/>
        <v>2.65</v>
      </c>
      <c r="P473" s="382">
        <f t="shared" si="2089"/>
        <v>2.5</v>
      </c>
      <c r="Q473" s="385">
        <f t="shared" si="2090"/>
        <v>0</v>
      </c>
      <c r="R473" s="385">
        <f t="shared" si="2091"/>
        <v>22.5</v>
      </c>
      <c r="S473" s="385">
        <f t="shared" si="2092"/>
        <v>17.25</v>
      </c>
      <c r="T473" s="385">
        <f t="shared" si="2093"/>
        <v>0</v>
      </c>
      <c r="U473" s="385">
        <f t="shared" si="2094"/>
        <v>0</v>
      </c>
      <c r="V473" s="384">
        <f t="shared" si="2095"/>
        <v>37.799999999999997</v>
      </c>
      <c r="W473" s="726">
        <f t="shared" si="2096"/>
        <v>0</v>
      </c>
      <c r="X473" s="449" t="str">
        <f t="shared" si="2097"/>
        <v>JC34</v>
      </c>
      <c r="Y473" s="502">
        <f t="shared" si="2098"/>
        <v>2</v>
      </c>
      <c r="Z473" s="590" t="s">
        <v>1</v>
      </c>
      <c r="AA473" s="589">
        <f t="shared" si="2099"/>
        <v>2</v>
      </c>
      <c r="AB473" s="591">
        <f t="shared" si="2100"/>
        <v>2.1922269999999964</v>
      </c>
      <c r="AC473" s="592">
        <f t="shared" si="2101"/>
        <v>0.15</v>
      </c>
      <c r="AD473" s="592">
        <f t="shared" si="2102"/>
        <v>0.15</v>
      </c>
      <c r="AE473" s="593">
        <f t="shared" si="2103"/>
        <v>2.4900000000000002</v>
      </c>
      <c r="AF473" s="593">
        <f t="shared" si="2104"/>
        <v>3.1</v>
      </c>
      <c r="AG473" s="594">
        <f t="shared" si="2105"/>
        <v>0.6</v>
      </c>
      <c r="AH473" s="595">
        <f t="shared" si="2106"/>
        <v>0</v>
      </c>
      <c r="AI473" s="595">
        <f t="shared" si="2107"/>
        <v>2.79</v>
      </c>
      <c r="AJ473" s="595">
        <f t="shared" si="2108"/>
        <v>1.84</v>
      </c>
      <c r="AK473" s="595">
        <f t="shared" si="2109"/>
        <v>0</v>
      </c>
      <c r="AL473" s="595">
        <f t="shared" si="2110"/>
        <v>0</v>
      </c>
      <c r="AM473" s="596">
        <f t="shared" si="2111"/>
        <v>14.35</v>
      </c>
      <c r="AN473" s="732">
        <f t="shared" si="2112"/>
        <v>0</v>
      </c>
      <c r="AO473" s="449" t="s">
        <v>24208</v>
      </c>
      <c r="AP473" s="146" t="s">
        <v>23695</v>
      </c>
      <c r="AQ473" s="450" t="s">
        <v>24084</v>
      </c>
      <c r="AR473" s="502">
        <v>1.5</v>
      </c>
      <c r="AS473" s="589"/>
      <c r="AT473" s="589"/>
      <c r="AU473" s="451">
        <v>6</v>
      </c>
      <c r="AV473" s="502">
        <f t="shared" si="2113"/>
        <v>2.2000000000000002</v>
      </c>
      <c r="AW473" s="590" t="s">
        <v>1</v>
      </c>
      <c r="AX473" s="589">
        <f t="shared" si="2114"/>
        <v>2.2000000000000002</v>
      </c>
      <c r="AY473" s="384">
        <f t="shared" si="2115"/>
        <v>3.8</v>
      </c>
      <c r="AZ473" s="384">
        <f t="shared" si="2116"/>
        <v>0.3</v>
      </c>
      <c r="BA473" s="384">
        <f t="shared" si="2117"/>
        <v>2.5</v>
      </c>
      <c r="BB473" s="382">
        <f t="shared" si="2118"/>
        <v>5.23</v>
      </c>
      <c r="BC473" s="265">
        <f t="shared" si="2119"/>
        <v>0</v>
      </c>
      <c r="BD473" s="265">
        <f t="shared" si="2120"/>
        <v>44.38</v>
      </c>
      <c r="BE473" s="265">
        <f t="shared" si="2121"/>
        <v>9.67</v>
      </c>
      <c r="BF473" s="385">
        <f t="shared" si="2122"/>
        <v>2.35</v>
      </c>
      <c r="BG473" s="385">
        <f t="shared" si="2123"/>
        <v>0.19222699999999637</v>
      </c>
      <c r="BH473" s="385">
        <f t="shared" si="2124"/>
        <v>11.37</v>
      </c>
      <c r="BI473" s="385">
        <f t="shared" si="2125"/>
        <v>0.12</v>
      </c>
      <c r="BJ473" s="116">
        <f t="shared" si="2126"/>
        <v>17.989999999999998</v>
      </c>
      <c r="BK473" s="95"/>
    </row>
    <row r="474" spans="1:63" ht="14.25" x14ac:dyDescent="0.3">
      <c r="A474" s="462"/>
      <c r="B474" s="463"/>
      <c r="C474" s="608"/>
      <c r="D474" s="505"/>
      <c r="E474" s="505"/>
      <c r="F474" s="505"/>
      <c r="G474" s="505"/>
      <c r="H474" s="410"/>
      <c r="I474" s="411"/>
      <c r="J474" s="411"/>
      <c r="K474" s="411"/>
      <c r="L474" s="101"/>
      <c r="M474" s="412"/>
      <c r="N474" s="412"/>
      <c r="O474" s="101"/>
      <c r="P474" s="101"/>
      <c r="Q474" s="414"/>
      <c r="R474" s="414"/>
      <c r="S474" s="414"/>
      <c r="T474" s="414"/>
      <c r="U474" s="414"/>
      <c r="V474" s="413"/>
      <c r="W474" s="725"/>
      <c r="X474" s="462"/>
      <c r="Y474" s="505"/>
      <c r="Z474" s="597"/>
      <c r="AA474" s="505"/>
      <c r="AB474" s="598"/>
      <c r="AC474" s="599"/>
      <c r="AD474" s="599"/>
      <c r="AE474" s="600"/>
      <c r="AF474" s="600"/>
      <c r="AG474" s="597"/>
      <c r="AH474" s="601"/>
      <c r="AI474" s="601"/>
      <c r="AJ474" s="601"/>
      <c r="AK474" s="601"/>
      <c r="AL474" s="601"/>
      <c r="AM474" s="602"/>
      <c r="AN474" s="733"/>
      <c r="AO474" s="462"/>
      <c r="AP474" s="463"/>
      <c r="AQ474" s="608"/>
      <c r="AR474" s="505"/>
      <c r="AS474" s="505"/>
      <c r="AT474" s="505"/>
      <c r="AU474" s="410"/>
      <c r="AV474" s="505"/>
      <c r="AW474" s="597"/>
      <c r="AX474" s="505"/>
      <c r="AY474" s="413"/>
      <c r="AZ474" s="413"/>
      <c r="BA474" s="413"/>
      <c r="BB474" s="101"/>
      <c r="BC474" s="101"/>
      <c r="BD474" s="101"/>
      <c r="BE474" s="101"/>
      <c r="BF474" s="414"/>
      <c r="BG474" s="414"/>
      <c r="BH474" s="414"/>
      <c r="BI474" s="414"/>
      <c r="BJ474" s="415"/>
      <c r="BK474" s="95"/>
    </row>
    <row r="475" spans="1:63" s="122" customFormat="1" ht="14.25" x14ac:dyDescent="0.3">
      <c r="A475" s="402" t="s">
        <v>24791</v>
      </c>
      <c r="B475" s="463"/>
      <c r="C475" s="408"/>
      <c r="D475" s="505"/>
      <c r="E475" s="505"/>
      <c r="F475" s="505"/>
      <c r="G475" s="409"/>
      <c r="H475" s="410"/>
      <c r="I475" s="411"/>
      <c r="J475" s="411"/>
      <c r="K475" s="411"/>
      <c r="L475" s="101"/>
      <c r="M475" s="412"/>
      <c r="N475" s="412"/>
      <c r="O475" s="101"/>
      <c r="P475" s="101"/>
      <c r="Q475" s="414"/>
      <c r="R475" s="414"/>
      <c r="S475" s="414"/>
      <c r="T475" s="414"/>
      <c r="U475" s="414"/>
      <c r="V475" s="413"/>
      <c r="W475" s="725"/>
      <c r="X475" s="739" t="str">
        <f>$A475</f>
        <v>BACIA JD - JOÃO MENDES  (D)</v>
      </c>
      <c r="Y475" s="505"/>
      <c r="Z475" s="597"/>
      <c r="AA475" s="505"/>
      <c r="AB475" s="598"/>
      <c r="AC475" s="599"/>
      <c r="AD475" s="599"/>
      <c r="AE475" s="600"/>
      <c r="AF475" s="600"/>
      <c r="AG475" s="597"/>
      <c r="AH475" s="601"/>
      <c r="AI475" s="601"/>
      <c r="AJ475" s="601"/>
      <c r="AK475" s="601"/>
      <c r="AL475" s="601"/>
      <c r="AM475" s="602"/>
      <c r="AN475" s="733"/>
      <c r="AO475" s="739" t="str">
        <f>$A475</f>
        <v>BACIA JD - JOÃO MENDES  (D)</v>
      </c>
      <c r="AP475" s="463"/>
      <c r="AQ475" s="408"/>
      <c r="AR475" s="505"/>
      <c r="AS475" s="505"/>
      <c r="AT475" s="505"/>
      <c r="AU475" s="410"/>
      <c r="AV475" s="409"/>
      <c r="AW475" s="409"/>
      <c r="AX475" s="409"/>
      <c r="AY475" s="413"/>
      <c r="AZ475" s="413"/>
      <c r="BA475" s="413"/>
      <c r="BB475" s="101"/>
      <c r="BC475" s="101"/>
      <c r="BD475" s="101"/>
      <c r="BE475" s="101"/>
      <c r="BF475" s="101"/>
      <c r="BG475" s="101"/>
      <c r="BH475" s="101"/>
      <c r="BI475" s="101"/>
      <c r="BJ475" s="415"/>
      <c r="BK475" s="95"/>
    </row>
    <row r="476" spans="1:63" s="122" customFormat="1" ht="14.25" x14ac:dyDescent="0.3">
      <c r="A476" s="407" t="s">
        <v>25147</v>
      </c>
      <c r="B476" s="463"/>
      <c r="C476" s="408"/>
      <c r="D476" s="505"/>
      <c r="E476" s="505"/>
      <c r="F476" s="505"/>
      <c r="G476" s="409"/>
      <c r="H476" s="410"/>
      <c r="I476" s="411"/>
      <c r="J476" s="411"/>
      <c r="K476" s="411"/>
      <c r="L476" s="101"/>
      <c r="M476" s="412"/>
      <c r="N476" s="412"/>
      <c r="O476" s="101"/>
      <c r="P476" s="101"/>
      <c r="Q476" s="414"/>
      <c r="R476" s="414"/>
      <c r="S476" s="414"/>
      <c r="T476" s="414"/>
      <c r="U476" s="414"/>
      <c r="V476" s="413"/>
      <c r="W476" s="725"/>
      <c r="X476" s="740" t="str">
        <f>$A476</f>
        <v>Av. José Cortez Jr.</v>
      </c>
      <c r="Y476" s="503"/>
      <c r="Z476" s="503"/>
      <c r="AA476" s="503"/>
      <c r="AB476" s="399"/>
      <c r="AC476" s="399"/>
      <c r="AD476" s="399"/>
      <c r="AE476" s="399"/>
      <c r="AF476" s="404"/>
      <c r="AG476" s="399"/>
      <c r="AH476" s="399"/>
      <c r="AI476" s="399"/>
      <c r="AJ476" s="399"/>
      <c r="AK476" s="399"/>
      <c r="AL476" s="399"/>
      <c r="AM476" s="399"/>
      <c r="AN476" s="401"/>
      <c r="AO476" s="407" t="str">
        <f>$A476</f>
        <v>Av. José Cortez Jr.</v>
      </c>
      <c r="AP476" s="463"/>
      <c r="AQ476" s="408"/>
      <c r="AR476" s="505"/>
      <c r="AS476" s="505"/>
      <c r="AT476" s="505"/>
      <c r="AU476" s="410"/>
      <c r="AV476" s="409"/>
      <c r="AW476" s="409"/>
      <c r="AX476" s="409"/>
      <c r="AY476" s="413"/>
      <c r="AZ476" s="413"/>
      <c r="BA476" s="413"/>
      <c r="BB476" s="101"/>
      <c r="BC476" s="101"/>
      <c r="BD476" s="101"/>
      <c r="BE476" s="101"/>
      <c r="BF476" s="101"/>
      <c r="BG476" s="101"/>
      <c r="BH476" s="101"/>
      <c r="BI476" s="101"/>
      <c r="BJ476" s="415"/>
      <c r="BK476" s="95"/>
    </row>
    <row r="477" spans="1:63" ht="14.25" x14ac:dyDescent="0.3">
      <c r="A477" s="449" t="s">
        <v>24792</v>
      </c>
      <c r="B477" s="146" t="s">
        <v>23695</v>
      </c>
      <c r="C477" s="450" t="s">
        <v>24793</v>
      </c>
      <c r="D477" s="502">
        <v>0.4</v>
      </c>
      <c r="E477" s="589"/>
      <c r="F477" s="589"/>
      <c r="G477" s="502" t="s">
        <v>23864</v>
      </c>
      <c r="H477" s="451">
        <v>35</v>
      </c>
      <c r="I477" s="452">
        <v>1.1000000000000014</v>
      </c>
      <c r="J477" s="452">
        <v>1.1000000000000014</v>
      </c>
      <c r="K477" s="452">
        <v>0.89</v>
      </c>
      <c r="L477" s="382">
        <f t="shared" ref="L477" si="2127">ROUND((I477+J477)/2,2)</f>
        <v>1.1000000000000001</v>
      </c>
      <c r="M477" s="383">
        <f t="shared" ref="M477" si="2128">IF(F477=0,ROUND($D477*10%,2),IF(D477&gt;2.8,0.18,0.15))</f>
        <v>0.04</v>
      </c>
      <c r="N477" s="383">
        <f t="shared" ref="N477" si="2129">IF(F477=0,IF(   ROUND($D477/4,2),   IF(ROUND(($D477*1.2)/6,2)&lt;0.1,0.1,ROUND(($D477*1.2)/6,2))),0.5)</f>
        <v>0.1</v>
      </c>
      <c r="O477" s="382">
        <f t="shared" ref="O477" si="2130">L477+M477+N477</f>
        <v>1.2400000000000002</v>
      </c>
      <c r="P477" s="382">
        <f t="shared" ref="P477" si="2131">IF(O477&lt;2,(D477+M477*2)+0.6,(D477+M477*2)+0.6+ROUNDUP(O477-2,0)*0.1)</f>
        <v>1.08</v>
      </c>
      <c r="Q477" s="385">
        <f t="shared" ref="Q477" si="2132">IF($O477&lt;=$W$4,ROUND(IF($O477&lt;1.5,$O477*$H477*$P477,1.5*$H477*$P477),2),0)</f>
        <v>46.87</v>
      </c>
      <c r="R477" s="385">
        <f t="shared" ref="R477" si="2133">IF($O477&gt;$W$4,ROUND(IF($O477&lt;1.5,$O477*$H477*$P477,1.5*$H477*$P477),2),0)</f>
        <v>0</v>
      </c>
      <c r="S477" s="385">
        <f t="shared" ref="S477" si="2134">IF($O477&gt;$W$4,ROUND(IF($O477&lt;1.5,0,IF($O477&gt;3,1.5*$H477*$P477,($O477-1.5)*$H477*$P477)),2),0)</f>
        <v>0</v>
      </c>
      <c r="T477" s="385">
        <f t="shared" ref="T477" si="2135">IF($O477&gt;$W$4,ROUND(IF($O477&lt;3,0,IF($O477&gt;4.5,1.5*$H477*$P477,($O477-3)*$H477*$P477)),2),0)</f>
        <v>0</v>
      </c>
      <c r="U477" s="385">
        <f t="shared" ref="U477" si="2136">IF($O477&gt;$W$4,ROUND(IF($O477&lt;4.5,0,IF($O477&gt;6,($O477-4.5)*$H477*$P477,($O477-4.5)*$H477*$P477)),2),0)</f>
        <v>0</v>
      </c>
      <c r="V477" s="384">
        <f t="shared" ref="V477" si="2137">IF($O477&gt;$W$4, IF( $O477&lt;=4,   ROUND($H477*($O477+0.5)*2,2),   0),0)</f>
        <v>0</v>
      </c>
      <c r="W477" s="726">
        <f t="shared" ref="W477" si="2138">IF($O477&gt;$W$4, IF( $O477&gt;4,   ROUND($H477*($O477+0.5)*2,2),   0),0)</f>
        <v>0</v>
      </c>
      <c r="X477" s="449" t="str">
        <f t="shared" ref="X477" si="2139">A477</f>
        <v>JD4-1</v>
      </c>
      <c r="Y477" s="502">
        <f t="shared" ref="Y477" si="2140">IF($D477=0.4,1.2,IF($D477=0.6,1.2,IF($D477=0.8,1.3,IF($D477=1,1.5,IF($D477=1.2,1.7,IF($D477&lt;=2,2,"--"))))))</f>
        <v>1.2</v>
      </c>
      <c r="Z477" s="590" t="s">
        <v>1</v>
      </c>
      <c r="AA477" s="589">
        <f t="shared" ref="AA477" si="2141">Y477</f>
        <v>1.2</v>
      </c>
      <c r="AB477" s="591">
        <f t="shared" ref="AB477" si="2142">IF($Y477="--","--",I477)</f>
        <v>1.1000000000000014</v>
      </c>
      <c r="AC477" s="592">
        <f t="shared" ref="AC477" si="2143">IF($Y477="--","--",IF(D477&gt;1.5,0.15,ROUND($D477*10%,2)))</f>
        <v>0.04</v>
      </c>
      <c r="AD477" s="592">
        <f t="shared" ref="AD477" si="2144">IF($Y477="--","--",0.15)</f>
        <v>0.15</v>
      </c>
      <c r="AE477" s="593">
        <f t="shared" ref="AE477" si="2145">IF($Y477="--","--",ROUND(AB477+AC477+AD477,2))</f>
        <v>1.29</v>
      </c>
      <c r="AF477" s="593">
        <f t="shared" ref="AF477" si="2146">IF($Y477="--","--",IF($AB477&lt;=2,$Y477+1,($Y477+1)+ROUNDUP($AB477-2,0)*0.1))</f>
        <v>2.2000000000000002</v>
      </c>
      <c r="AG477" s="594">
        <f t="shared" ref="AG477" si="2147">IF($D477=0.4,0.92,IF($D477=0.6,0.68,IF($D477=0.8,0.74,IF($D477=1,0.7,IF($D477=1.2,0.66,IF($D477=1.5,0.6,IF($D477&lt;=2,(2.4-(D477+0.3)),"--")))))))</f>
        <v>0.92</v>
      </c>
      <c r="AH477" s="595">
        <f t="shared" ref="AH477" si="2148">IF($Y477="--","--",IF($AE477&lt;=$W$4,ROUND(IF($AE477&lt;1.5,$AE477*$AF477*$AG477,1.5*$AF477*$AG477),2),0))</f>
        <v>2.61</v>
      </c>
      <c r="AI477" s="595">
        <f t="shared" ref="AI477" si="2149">IF($Y477="--","--",IF($AE477&gt;$W$4,ROUND(IF($AE477&lt;1.5,$AE477*$AF477*$AG477,1.5*$AF477*$AG477),2),0))</f>
        <v>0</v>
      </c>
      <c r="AJ477" s="595">
        <f t="shared" ref="AJ477" si="2150">IF($Y477="--","--",IF($AE477&gt;$W$4,ROUND(IF($AE477&lt;1.5,0,IF($AE477&gt;3,1.5*$AF477*$AG477,($AE477-1.5)*$AF477*$AG477)),2),0))</f>
        <v>0</v>
      </c>
      <c r="AK477" s="595">
        <f t="shared" ref="AK477" si="2151">IF($Y477="--","--",IF($AE477&gt;$W$4,ROUND(IF($AE477&lt;3,0,IF($AE477&gt;4.5,1.5*$AF477*$AG477,($AE477-3)*$AF477*$AG477)),2),0))</f>
        <v>0</v>
      </c>
      <c r="AL477" s="595">
        <f t="shared" ref="AL477" si="2152">IF($Y477="--","--",IF($AE477&gt;$W$4,ROUND(IF($AE477&lt;4.5,0,IF($AE477&gt;6,($AE477-4.5)*$AF477*$AG477,($AE477-4.5)*$AF477*$AG477)),2),0))</f>
        <v>0</v>
      </c>
      <c r="AM477" s="596">
        <f t="shared" ref="AM477" si="2153">IF($Y477="--","--",IF($AE477&gt;$W$4, IF( $AE477&lt;=4,   ROUND(($AG477*4)*($AE477+0.5)*2,2),   0),0))</f>
        <v>0</v>
      </c>
      <c r="AN477" s="732">
        <f t="shared" ref="AN477" si="2154">IF($Y477="--","--",IF($AE477&gt;$W$4, IF( $AE477&gt;4,   ROUND(($AG477*4)*($AE477+0.5)*2,2),   0),0))</f>
        <v>0</v>
      </c>
      <c r="AO477" s="449" t="s">
        <v>24792</v>
      </c>
      <c r="AP477" s="146" t="s">
        <v>23695</v>
      </c>
      <c r="AQ477" s="450" t="s">
        <v>24793</v>
      </c>
      <c r="AR477" s="502">
        <v>0.4</v>
      </c>
      <c r="AS477" s="589"/>
      <c r="AT477" s="589"/>
      <c r="AU477" s="451">
        <v>35</v>
      </c>
      <c r="AV477" s="502">
        <f t="shared" ref="AV477" si="2155">IF($Y477="--","--",Y477+0.2)</f>
        <v>1.4</v>
      </c>
      <c r="AW477" s="590" t="s">
        <v>1</v>
      </c>
      <c r="AX477" s="589">
        <f t="shared" ref="AX477" si="2156">AV477</f>
        <v>1.4</v>
      </c>
      <c r="AY477" s="384">
        <f t="shared" ref="AY477" si="2157">IF(D477&gt;2,AU477,AU477-AV477)</f>
        <v>33.6</v>
      </c>
      <c r="AZ477" s="384">
        <f t="shared" ref="AZ477" si="2158">N477</f>
        <v>0.1</v>
      </c>
      <c r="BA477" s="384">
        <f t="shared" ref="BA477" si="2159">P477</f>
        <v>1.08</v>
      </c>
      <c r="BB477" s="382">
        <f t="shared" ref="BB477" si="2160">IF(F477=0,IF(ROUND( AY477 * ( ( (N477*P477) +  ( ((D477+M477*2)/6)*P477 ) ) - ROUND(  ((D477+M477*2)^2)   *   (   ( PI()*96.379 / (4*360) )  -  ( (SIN((96.379/2)*PI()/180)) * (COS((96.379/2)*PI()/180)) / 4 )   ), 4) ),2),   ROUND( AY477 * ( ( (N477*P477) +  ( ((D477+M477*2)/4)*P477 ) ) - ROUND(  ((D477+M477*2)^2)   *   (   ( PI()*120 / (4*360) )  -  ( (SIN((120/2)*PI()/180)) * (COS((120/2)*PI()/180)) / 4 )   ), 4) ),2)),0)</f>
        <v>6.79</v>
      </c>
      <c r="BC477" s="265">
        <f t="shared" ref="BC477" si="2161">IF(F477&gt;0,ROUND(AY477*N477*P477,2),0)</f>
        <v>0</v>
      </c>
      <c r="BD477" s="265">
        <f t="shared" ref="BD477" si="2162">SUM(Q477:U477,AH477:AL477)</f>
        <v>49.48</v>
      </c>
      <c r="BE477" s="265">
        <f t="shared" ref="BE477" si="2163">IF(F477=0, ROUND( ( PI()*( (D477+M477*2)^2 ) / 4  ) * AY477,2),  ROUND( (D477+M477*2)*(F477+M477*2) * AY477,2))</f>
        <v>6.08</v>
      </c>
      <c r="BF477" s="385">
        <f t="shared" ref="BF477" si="2164">IF(($I477+M477-0.15)&lt;=2,($I477+M477+0.15),IF(($I477+M477)&lt;=3,2.35,($I477+M477+0.2)-0.85))</f>
        <v>1.2900000000000014</v>
      </c>
      <c r="BG477" s="385">
        <f t="shared" ref="BG477" si="2165">IF(D477&gt;2,   (I477-F477-M477-0.11),IF(($I477+M477)&lt;=2,0,IF(($I477+M477)&gt;3,0.85,(I477+M477+0.2-BF477))))</f>
        <v>0</v>
      </c>
      <c r="BH477" s="385">
        <f t="shared" ref="BH477" si="2166">IF(D477&gt;2,  ROUND(((1.42+0.4)+(0.91+0.4))*2*BG477,2), ROUND(AV477*AX477*BF477,2))</f>
        <v>2.5299999999999998</v>
      </c>
      <c r="BI477" s="385">
        <f t="shared" ref="BI477" si="2167">ROUND(((PI()*0.9^2)/4)*BG477,2)</f>
        <v>0</v>
      </c>
      <c r="BJ477" s="116">
        <f t="shared" ref="BJ477" si="2168">ROUND(BD477-BE477-BH477-BI477-BB477-BC477,2)</f>
        <v>34.08</v>
      </c>
      <c r="BK477" s="95"/>
    </row>
    <row r="478" spans="1:63" ht="14.25" x14ac:dyDescent="0.3">
      <c r="A478" s="462"/>
      <c r="B478" s="463"/>
      <c r="C478" s="608"/>
      <c r="D478" s="505"/>
      <c r="E478" s="505"/>
      <c r="F478" s="505"/>
      <c r="G478" s="505"/>
      <c r="H478" s="410"/>
      <c r="I478" s="411"/>
      <c r="J478" s="411"/>
      <c r="K478" s="411"/>
      <c r="L478" s="101"/>
      <c r="M478" s="412"/>
      <c r="N478" s="412"/>
      <c r="O478" s="101"/>
      <c r="P478" s="101"/>
      <c r="Q478" s="414"/>
      <c r="R478" s="414"/>
      <c r="S478" s="414"/>
      <c r="T478" s="414"/>
      <c r="U478" s="414"/>
      <c r="V478" s="413"/>
      <c r="W478" s="725"/>
      <c r="X478" s="739"/>
      <c r="Y478" s="505"/>
      <c r="Z478" s="597"/>
      <c r="AA478" s="505"/>
      <c r="AB478" s="598"/>
      <c r="AC478" s="599"/>
      <c r="AD478" s="599"/>
      <c r="AE478" s="600"/>
      <c r="AF478" s="600"/>
      <c r="AG478" s="597"/>
      <c r="AH478" s="601"/>
      <c r="AI478" s="601"/>
      <c r="AJ478" s="601"/>
      <c r="AK478" s="601"/>
      <c r="AL478" s="601"/>
      <c r="AM478" s="602"/>
      <c r="AN478" s="733"/>
      <c r="AO478" s="739"/>
      <c r="AP478" s="463"/>
      <c r="AQ478" s="608"/>
      <c r="AR478" s="505"/>
      <c r="AS478" s="505"/>
      <c r="AT478" s="505"/>
      <c r="AU478" s="410"/>
      <c r="AV478" s="505"/>
      <c r="AW478" s="597"/>
      <c r="AX478" s="505"/>
      <c r="AY478" s="413"/>
      <c r="AZ478" s="413"/>
      <c r="BA478" s="413"/>
      <c r="BB478" s="101"/>
      <c r="BC478" s="101"/>
      <c r="BD478" s="101"/>
      <c r="BE478" s="101"/>
      <c r="BF478" s="414"/>
      <c r="BG478" s="414"/>
      <c r="BH478" s="414"/>
      <c r="BI478" s="414"/>
      <c r="BJ478" s="415"/>
      <c r="BK478" s="95"/>
    </row>
    <row r="479" spans="1:63" s="122" customFormat="1" ht="14.25" x14ac:dyDescent="0.3">
      <c r="A479" s="407" t="s">
        <v>25146</v>
      </c>
      <c r="B479" s="463"/>
      <c r="C479" s="408"/>
      <c r="D479" s="505"/>
      <c r="E479" s="505"/>
      <c r="F479" s="505"/>
      <c r="G479" s="409"/>
      <c r="H479" s="410"/>
      <c r="I479" s="411"/>
      <c r="J479" s="411"/>
      <c r="K479" s="411"/>
      <c r="L479" s="101"/>
      <c r="M479" s="412"/>
      <c r="N479" s="412"/>
      <c r="O479" s="101"/>
      <c r="P479" s="101"/>
      <c r="Q479" s="414"/>
      <c r="R479" s="414"/>
      <c r="S479" s="414"/>
      <c r="T479" s="414"/>
      <c r="U479" s="414"/>
      <c r="V479" s="413"/>
      <c r="W479" s="725"/>
      <c r="X479" s="740" t="str">
        <f>$A479</f>
        <v>Av. José Cortez Jr. ==&gt; Rua 05</v>
      </c>
      <c r="Y479" s="503"/>
      <c r="Z479" s="503"/>
      <c r="AA479" s="503"/>
      <c r="AB479" s="399"/>
      <c r="AC479" s="399"/>
      <c r="AD479" s="399"/>
      <c r="AE479" s="399"/>
      <c r="AF479" s="404"/>
      <c r="AG479" s="399"/>
      <c r="AH479" s="399"/>
      <c r="AI479" s="399"/>
      <c r="AJ479" s="399"/>
      <c r="AK479" s="399"/>
      <c r="AL479" s="399"/>
      <c r="AM479" s="399"/>
      <c r="AN479" s="401"/>
      <c r="AO479" s="407" t="str">
        <f>$A479</f>
        <v>Av. José Cortez Jr. ==&gt; Rua 05</v>
      </c>
      <c r="AP479" s="463"/>
      <c r="AQ479" s="408"/>
      <c r="AR479" s="505"/>
      <c r="AS479" s="505"/>
      <c r="AT479" s="505"/>
      <c r="AU479" s="410"/>
      <c r="AV479" s="409"/>
      <c r="AW479" s="409"/>
      <c r="AX479" s="409"/>
      <c r="AY479" s="413"/>
      <c r="AZ479" s="413"/>
      <c r="BA479" s="413"/>
      <c r="BB479" s="101"/>
      <c r="BC479" s="101"/>
      <c r="BD479" s="101"/>
      <c r="BE479" s="101"/>
      <c r="BF479" s="101"/>
      <c r="BG479" s="101"/>
      <c r="BH479" s="101"/>
      <c r="BI479" s="101"/>
      <c r="BJ479" s="415"/>
      <c r="BK479" s="95"/>
    </row>
    <row r="480" spans="1:63" ht="14.25" x14ac:dyDescent="0.3">
      <c r="A480" s="144" t="s">
        <v>24794</v>
      </c>
      <c r="B480" s="379" t="s">
        <v>23695</v>
      </c>
      <c r="C480" s="145" t="s">
        <v>24795</v>
      </c>
      <c r="D480" s="416">
        <v>0.4</v>
      </c>
      <c r="E480" s="504"/>
      <c r="F480" s="504"/>
      <c r="G480" s="416" t="s">
        <v>23864</v>
      </c>
      <c r="H480" s="142">
        <v>36</v>
      </c>
      <c r="I480" s="143">
        <v>1.1000000000000014</v>
      </c>
      <c r="J480" s="143">
        <v>1.1000000000000014</v>
      </c>
      <c r="K480" s="452">
        <v>5.1999999999999998E-2</v>
      </c>
      <c r="L480" s="382">
        <f t="shared" ref="L480:L490" si="2169">ROUND((I480+J480)/2,2)</f>
        <v>1.1000000000000001</v>
      </c>
      <c r="M480" s="383">
        <f t="shared" ref="M480:M490" si="2170">IF(F480=0,ROUND($D480*10%,2),IF(D480&gt;2.8,0.18,0.15))</f>
        <v>0.04</v>
      </c>
      <c r="N480" s="383">
        <f t="shared" ref="N480:N490" si="2171">IF(F480=0,IF(   ROUND($D480/4,2),   IF(ROUND(($D480*1.2)/6,2)&lt;0.1,0.1,ROUND(($D480*1.2)/6,2))),0.5)</f>
        <v>0.1</v>
      </c>
      <c r="O480" s="382">
        <f t="shared" ref="O480:O490" si="2172">L480+M480+N480</f>
        <v>1.2400000000000002</v>
      </c>
      <c r="P480" s="382">
        <f t="shared" ref="P480:P490" si="2173">IF(O480&lt;2,(D480+M480*2)+0.6,(D480+M480*2)+0.6+ROUNDUP(O480-2,0)*0.1)</f>
        <v>1.08</v>
      </c>
      <c r="Q480" s="385">
        <f t="shared" ref="Q480:Q490" si="2174">IF($O480&lt;=$W$4,ROUND(IF($O480&lt;1.5,$O480*$H480*$P480,1.5*$H480*$P480),2),0)</f>
        <v>48.21</v>
      </c>
      <c r="R480" s="385">
        <f t="shared" ref="R480:R490" si="2175">IF($O480&gt;$W$4,ROUND(IF($O480&lt;1.5,$O480*$H480*$P480,1.5*$H480*$P480),2),0)</f>
        <v>0</v>
      </c>
      <c r="S480" s="385">
        <f t="shared" ref="S480:S490" si="2176">IF($O480&gt;$W$4,ROUND(IF($O480&lt;1.5,0,IF($O480&gt;3,1.5*$H480*$P480,($O480-1.5)*$H480*$P480)),2),0)</f>
        <v>0</v>
      </c>
      <c r="T480" s="385">
        <f t="shared" ref="T480:T490" si="2177">IF($O480&gt;$W$4,ROUND(IF($O480&lt;3,0,IF($O480&gt;4.5,1.5*$H480*$P480,($O480-3)*$H480*$P480)),2),0)</f>
        <v>0</v>
      </c>
      <c r="U480" s="385">
        <f t="shared" ref="U480:U490" si="2178">IF($O480&gt;$W$4,ROUND(IF($O480&lt;4.5,0,IF($O480&gt;6,($O480-4.5)*$H480*$P480,($O480-4.5)*$H480*$P480)),2),0)</f>
        <v>0</v>
      </c>
      <c r="V480" s="384">
        <f t="shared" ref="V480:V490" si="2179">IF($O480&gt;$W$4, IF( $O480&lt;=4,   ROUND($H480*($O480+0.5)*2,2),   0),0)</f>
        <v>0</v>
      </c>
      <c r="W480" s="726">
        <f t="shared" ref="W480:W490" si="2180">IF($O480&gt;$W$4, IF( $O480&gt;4,   ROUND($H480*($O480+0.5)*2,2),   0),0)</f>
        <v>0</v>
      </c>
      <c r="X480" s="144" t="str">
        <f t="shared" ref="X480:X490" si="2181">A480</f>
        <v>JD24-1</v>
      </c>
      <c r="Y480" s="416">
        <f t="shared" ref="Y480:Y490" si="2182">IF($D480=0.4,1.2,IF($D480=0.6,1.2,IF($D480=0.8,1.3,IF($D480=1,1.5,IF($D480=1.2,1.7,IF($D480&lt;=2,2,"--"))))))</f>
        <v>1.2</v>
      </c>
      <c r="Z480" s="603" t="s">
        <v>1</v>
      </c>
      <c r="AA480" s="504">
        <f t="shared" ref="AA480:AA490" si="2183">Y480</f>
        <v>1.2</v>
      </c>
      <c r="AB480" s="591">
        <f t="shared" ref="AB480:AB490" si="2184">IF($Y480="--","--",I480)</f>
        <v>1.1000000000000014</v>
      </c>
      <c r="AC480" s="592">
        <f t="shared" ref="AC480:AC490" si="2185">IF($Y480="--","--",IF(D480&gt;1.5,0.15,ROUND($D480*10%,2)))</f>
        <v>0.04</v>
      </c>
      <c r="AD480" s="592">
        <f t="shared" ref="AD480:AD490" si="2186">IF($Y480="--","--",0.15)</f>
        <v>0.15</v>
      </c>
      <c r="AE480" s="593">
        <f t="shared" ref="AE480:AE490" si="2187">IF($Y480="--","--",ROUND(AB480+AC480+AD480,2))</f>
        <v>1.29</v>
      </c>
      <c r="AF480" s="604">
        <f t="shared" ref="AF480:AF490" si="2188">IF($Y480="--","--",IF($AB480&lt;=2,$Y480+1,($Y480+1)+ROUNDUP($AB480-2,0)*0.1))</f>
        <v>2.2000000000000002</v>
      </c>
      <c r="AG480" s="605">
        <f t="shared" ref="AG480:AG490" si="2189">IF($D480=0.4,0.92,IF($D480=0.6,0.68,IF($D480=0.8,0.74,IF($D480=1,0.7,IF($D480=1.2,0.66,IF($D480=1.5,0.6,IF($D480&lt;=2,(2.4-(D480+0.3)),"--")))))))</f>
        <v>0.92</v>
      </c>
      <c r="AH480" s="595">
        <f t="shared" ref="AH480:AH490" si="2190">IF($Y480="--","--",IF($AE480&lt;=$W$4,ROUND(IF($AE480&lt;1.5,$AE480*$AF480*$AG480,1.5*$AF480*$AG480),2),0))</f>
        <v>2.61</v>
      </c>
      <c r="AI480" s="595">
        <f t="shared" ref="AI480:AI490" si="2191">IF($Y480="--","--",IF($AE480&gt;$W$4,ROUND(IF($AE480&lt;1.5,$AE480*$AF480*$AG480,1.5*$AF480*$AG480),2),0))</f>
        <v>0</v>
      </c>
      <c r="AJ480" s="595">
        <f t="shared" ref="AJ480:AJ490" si="2192">IF($Y480="--","--",IF($AE480&gt;$W$4,ROUND(IF($AE480&lt;1.5,0,IF($AE480&gt;3,1.5*$AF480*$AG480,($AE480-1.5)*$AF480*$AG480)),2),0))</f>
        <v>0</v>
      </c>
      <c r="AK480" s="595">
        <f t="shared" ref="AK480:AK490" si="2193">IF($Y480="--","--",IF($AE480&gt;$W$4,ROUND(IF($AE480&lt;3,0,IF($AE480&gt;4.5,1.5*$AF480*$AG480,($AE480-3)*$AF480*$AG480)),2),0))</f>
        <v>0</v>
      </c>
      <c r="AL480" s="595">
        <f t="shared" ref="AL480:AL490" si="2194">IF($Y480="--","--",IF($AE480&gt;$W$4,ROUND(IF($AE480&lt;4.5,0,IF($AE480&gt;6,($AE480-4.5)*$AF480*$AG480,($AE480-4.5)*$AF480*$AG480)),2),0))</f>
        <v>0</v>
      </c>
      <c r="AM480" s="596">
        <f t="shared" ref="AM480:AM490" si="2195">IF($Y480="--","--",IF($AE480&gt;$W$4, IF( $AE480&lt;=4,   ROUND(($AG480*4)*($AE480+0.5)*2,2),   0),0))</f>
        <v>0</v>
      </c>
      <c r="AN480" s="732">
        <f t="shared" ref="AN480:AN490" si="2196">IF($Y480="--","--",IF($AE480&gt;$W$4, IF( $AE480&gt;4,   ROUND(($AG480*4)*($AE480+0.5)*2,2),   0),0))</f>
        <v>0</v>
      </c>
      <c r="AO480" s="144" t="s">
        <v>24794</v>
      </c>
      <c r="AP480" s="379" t="s">
        <v>23695</v>
      </c>
      <c r="AQ480" s="453" t="s">
        <v>24795</v>
      </c>
      <c r="AR480" s="416">
        <v>0.4</v>
      </c>
      <c r="AS480" s="504"/>
      <c r="AT480" s="504"/>
      <c r="AU480" s="142">
        <v>36</v>
      </c>
      <c r="AV480" s="416">
        <f t="shared" ref="AV480:AV490" si="2197">IF($Y480="--","--",Y480+0.2)</f>
        <v>1.4</v>
      </c>
      <c r="AW480" s="603" t="s">
        <v>1</v>
      </c>
      <c r="AX480" s="504">
        <f t="shared" ref="AX480:AX490" si="2198">AV480</f>
        <v>1.4</v>
      </c>
      <c r="AY480" s="384">
        <f t="shared" ref="AY480:AY490" si="2199">IF(D480&gt;2,AU480,AU480-AV480)</f>
        <v>34.6</v>
      </c>
      <c r="AZ480" s="384">
        <f t="shared" ref="AZ480:AZ490" si="2200">N480</f>
        <v>0.1</v>
      </c>
      <c r="BA480" s="384">
        <f t="shared" ref="BA480:BA490" si="2201">P480</f>
        <v>1.08</v>
      </c>
      <c r="BB480" s="382">
        <f t="shared" ref="BB480:BB490" si="2202">IF(F480=0,IF(ROUND( AY480 * ( ( (N480*P480) +  ( ((D480+M480*2)/6)*P480 ) ) - ROUND(  ((D480+M480*2)^2)   *   (   ( PI()*96.379 / (4*360) )  -  ( (SIN((96.379/2)*PI()/180)) * (COS((96.379/2)*PI()/180)) / 4 )   ), 4) ),2),   ROUND( AY480 * ( ( (N480*P480) +  ( ((D480+M480*2)/4)*P480 ) ) - ROUND(  ((D480+M480*2)^2)   *   (   ( PI()*120 / (4*360) )  -  ( (SIN((120/2)*PI()/180)) * (COS((120/2)*PI()/180)) / 4 )   ), 4) ),2)),0)</f>
        <v>7</v>
      </c>
      <c r="BC480" s="265">
        <f t="shared" ref="BC480:BC490" si="2203">IF(F480&gt;0,ROUND(AY480*N480*P480,2),0)</f>
        <v>0</v>
      </c>
      <c r="BD480" s="265">
        <f t="shared" ref="BD480:BD490" si="2204">SUM(Q480:U480,AH480:AL480)</f>
        <v>50.82</v>
      </c>
      <c r="BE480" s="265">
        <f t="shared" ref="BE480:BE490" si="2205">IF(F480=0, ROUND( ( PI()*( (D480+M480*2)^2 ) / 4  ) * AY480,2),  ROUND( (D480+M480*2)*(F480+M480*2) * AY480,2))</f>
        <v>6.26</v>
      </c>
      <c r="BF480" s="607">
        <f t="shared" ref="BF480:BF490" si="2206">IF(($I480+M480-0.15)&lt;=2,($I480+M480+0.15),IF(($I480+M480)&lt;=3,2.35,($I480+M480+0.2)-0.85))</f>
        <v>1.2900000000000014</v>
      </c>
      <c r="BG480" s="607">
        <f t="shared" ref="BG480:BG490" si="2207">IF(D480&gt;2,   (I480-F480-M480-0.11),IF(($I480+M480)&lt;=2,0,IF(($I480+M480)&gt;3,0.85,(I480+M480+0.2-BF480))))</f>
        <v>0</v>
      </c>
      <c r="BH480" s="607">
        <f t="shared" ref="BH480:BH490" si="2208">IF(D480&gt;2,  ROUND(((1.42+0.4)+(0.91+0.4))*2*BG480,2), ROUND(AV480*AX480*BF480,2))</f>
        <v>2.5299999999999998</v>
      </c>
      <c r="BI480" s="607">
        <f t="shared" ref="BI480:BI490" si="2209">ROUND(((PI()*0.9^2)/4)*BG480,2)</f>
        <v>0</v>
      </c>
      <c r="BJ480" s="116">
        <f t="shared" ref="BJ480:BJ490" si="2210">ROUND(BD480-BE480-BH480-BI480-BB480-BC480,2)</f>
        <v>35.03</v>
      </c>
      <c r="BK480" s="95"/>
    </row>
    <row r="481" spans="1:63" ht="14.25" x14ac:dyDescent="0.3">
      <c r="A481" s="144" t="s">
        <v>24795</v>
      </c>
      <c r="B481" s="379" t="s">
        <v>23695</v>
      </c>
      <c r="C481" s="145" t="s">
        <v>24796</v>
      </c>
      <c r="D481" s="416">
        <v>0.4</v>
      </c>
      <c r="E481" s="504"/>
      <c r="F481" s="504"/>
      <c r="G481" s="416" t="s">
        <v>23864</v>
      </c>
      <c r="H481" s="142">
        <v>35</v>
      </c>
      <c r="I481" s="143">
        <v>1.152000000000001</v>
      </c>
      <c r="J481" s="143">
        <v>1.1029000000000018</v>
      </c>
      <c r="K481" s="452">
        <v>0.17199999999999999</v>
      </c>
      <c r="L481" s="382">
        <f t="shared" si="2169"/>
        <v>1.1299999999999999</v>
      </c>
      <c r="M481" s="383">
        <f t="shared" si="2170"/>
        <v>0.04</v>
      </c>
      <c r="N481" s="383">
        <f t="shared" si="2171"/>
        <v>0.1</v>
      </c>
      <c r="O481" s="382">
        <f t="shared" si="2172"/>
        <v>1.27</v>
      </c>
      <c r="P481" s="382">
        <f t="shared" si="2173"/>
        <v>1.08</v>
      </c>
      <c r="Q481" s="385">
        <f t="shared" si="2174"/>
        <v>48.01</v>
      </c>
      <c r="R481" s="385">
        <f t="shared" si="2175"/>
        <v>0</v>
      </c>
      <c r="S481" s="385">
        <f t="shared" si="2176"/>
        <v>0</v>
      </c>
      <c r="T481" s="385">
        <f t="shared" si="2177"/>
        <v>0</v>
      </c>
      <c r="U481" s="385">
        <f t="shared" si="2178"/>
        <v>0</v>
      </c>
      <c r="V481" s="384">
        <f t="shared" si="2179"/>
        <v>0</v>
      </c>
      <c r="W481" s="726">
        <f t="shared" si="2180"/>
        <v>0</v>
      </c>
      <c r="X481" s="144" t="str">
        <f t="shared" si="2181"/>
        <v>JD24-2</v>
      </c>
      <c r="Y481" s="416">
        <f t="shared" si="2182"/>
        <v>1.2</v>
      </c>
      <c r="Z481" s="603" t="s">
        <v>1</v>
      </c>
      <c r="AA481" s="504">
        <f t="shared" si="2183"/>
        <v>1.2</v>
      </c>
      <c r="AB481" s="591">
        <f t="shared" si="2184"/>
        <v>1.152000000000001</v>
      </c>
      <c r="AC481" s="592">
        <f t="shared" si="2185"/>
        <v>0.04</v>
      </c>
      <c r="AD481" s="592">
        <f t="shared" si="2186"/>
        <v>0.15</v>
      </c>
      <c r="AE481" s="593">
        <f t="shared" si="2187"/>
        <v>1.34</v>
      </c>
      <c r="AF481" s="604">
        <f t="shared" si="2188"/>
        <v>2.2000000000000002</v>
      </c>
      <c r="AG481" s="605">
        <f t="shared" si="2189"/>
        <v>0.92</v>
      </c>
      <c r="AH481" s="595">
        <f t="shared" si="2190"/>
        <v>2.71</v>
      </c>
      <c r="AI481" s="595">
        <f t="shared" si="2191"/>
        <v>0</v>
      </c>
      <c r="AJ481" s="595">
        <f t="shared" si="2192"/>
        <v>0</v>
      </c>
      <c r="AK481" s="595">
        <f t="shared" si="2193"/>
        <v>0</v>
      </c>
      <c r="AL481" s="595">
        <f t="shared" si="2194"/>
        <v>0</v>
      </c>
      <c r="AM481" s="596">
        <f t="shared" si="2195"/>
        <v>0</v>
      </c>
      <c r="AN481" s="732">
        <f t="shared" si="2196"/>
        <v>0</v>
      </c>
      <c r="AO481" s="144" t="s">
        <v>24795</v>
      </c>
      <c r="AP481" s="379" t="s">
        <v>23695</v>
      </c>
      <c r="AQ481" s="453" t="s">
        <v>24796</v>
      </c>
      <c r="AR481" s="416">
        <v>0.4</v>
      </c>
      <c r="AS481" s="504"/>
      <c r="AT481" s="504"/>
      <c r="AU481" s="142">
        <v>35</v>
      </c>
      <c r="AV481" s="416">
        <f t="shared" si="2197"/>
        <v>1.4</v>
      </c>
      <c r="AW481" s="603" t="s">
        <v>1</v>
      </c>
      <c r="AX481" s="504">
        <f t="shared" si="2198"/>
        <v>1.4</v>
      </c>
      <c r="AY481" s="384">
        <f t="shared" si="2199"/>
        <v>33.6</v>
      </c>
      <c r="AZ481" s="384">
        <f t="shared" si="2200"/>
        <v>0.1</v>
      </c>
      <c r="BA481" s="384">
        <f t="shared" si="2201"/>
        <v>1.08</v>
      </c>
      <c r="BB481" s="382">
        <f t="shared" si="2202"/>
        <v>6.79</v>
      </c>
      <c r="BC481" s="265">
        <f t="shared" si="2203"/>
        <v>0</v>
      </c>
      <c r="BD481" s="265">
        <f t="shared" si="2204"/>
        <v>50.72</v>
      </c>
      <c r="BE481" s="265">
        <f t="shared" si="2205"/>
        <v>6.08</v>
      </c>
      <c r="BF481" s="607">
        <f t="shared" si="2206"/>
        <v>1.342000000000001</v>
      </c>
      <c r="BG481" s="607">
        <f t="shared" si="2207"/>
        <v>0</v>
      </c>
      <c r="BH481" s="607">
        <f t="shared" si="2208"/>
        <v>2.63</v>
      </c>
      <c r="BI481" s="607">
        <f t="shared" si="2209"/>
        <v>0</v>
      </c>
      <c r="BJ481" s="116">
        <f t="shared" si="2210"/>
        <v>35.22</v>
      </c>
      <c r="BK481" s="95"/>
    </row>
    <row r="482" spans="1:63" ht="14.25" x14ac:dyDescent="0.3">
      <c r="A482" s="144" t="s">
        <v>24796</v>
      </c>
      <c r="B482" s="379" t="s">
        <v>23695</v>
      </c>
      <c r="C482" s="145" t="s">
        <v>24797</v>
      </c>
      <c r="D482" s="416">
        <v>0.4</v>
      </c>
      <c r="E482" s="504"/>
      <c r="F482" s="504"/>
      <c r="G482" s="416" t="s">
        <v>23864</v>
      </c>
      <c r="H482" s="142">
        <v>35</v>
      </c>
      <c r="I482" s="143">
        <v>1.2749000000000024</v>
      </c>
      <c r="J482" s="143">
        <v>1.400500000000001</v>
      </c>
      <c r="K482" s="452">
        <v>0</v>
      </c>
      <c r="L482" s="382">
        <f t="shared" si="2169"/>
        <v>1.34</v>
      </c>
      <c r="M482" s="383">
        <f t="shared" si="2170"/>
        <v>0.04</v>
      </c>
      <c r="N482" s="383">
        <f t="shared" si="2171"/>
        <v>0.1</v>
      </c>
      <c r="O482" s="382">
        <f t="shared" si="2172"/>
        <v>1.4800000000000002</v>
      </c>
      <c r="P482" s="382">
        <f t="shared" si="2173"/>
        <v>1.08</v>
      </c>
      <c r="Q482" s="385">
        <f t="shared" si="2174"/>
        <v>55.94</v>
      </c>
      <c r="R482" s="385">
        <f t="shared" si="2175"/>
        <v>0</v>
      </c>
      <c r="S482" s="385">
        <f t="shared" si="2176"/>
        <v>0</v>
      </c>
      <c r="T482" s="385">
        <f t="shared" si="2177"/>
        <v>0</v>
      </c>
      <c r="U482" s="385">
        <f t="shared" si="2178"/>
        <v>0</v>
      </c>
      <c r="V482" s="384">
        <f t="shared" si="2179"/>
        <v>0</v>
      </c>
      <c r="W482" s="726">
        <f t="shared" si="2180"/>
        <v>0</v>
      </c>
      <c r="X482" s="144" t="str">
        <f t="shared" si="2181"/>
        <v>JD24-3</v>
      </c>
      <c r="Y482" s="416">
        <f t="shared" si="2182"/>
        <v>1.2</v>
      </c>
      <c r="Z482" s="603" t="s">
        <v>1</v>
      </c>
      <c r="AA482" s="504">
        <f t="shared" si="2183"/>
        <v>1.2</v>
      </c>
      <c r="AB482" s="591">
        <f t="shared" si="2184"/>
        <v>1.2749000000000024</v>
      </c>
      <c r="AC482" s="592">
        <f t="shared" si="2185"/>
        <v>0.04</v>
      </c>
      <c r="AD482" s="592">
        <f t="shared" si="2186"/>
        <v>0.15</v>
      </c>
      <c r="AE482" s="593">
        <f t="shared" si="2187"/>
        <v>1.46</v>
      </c>
      <c r="AF482" s="604">
        <f t="shared" si="2188"/>
        <v>2.2000000000000002</v>
      </c>
      <c r="AG482" s="605">
        <f t="shared" si="2189"/>
        <v>0.92</v>
      </c>
      <c r="AH482" s="595">
        <f t="shared" si="2190"/>
        <v>2.96</v>
      </c>
      <c r="AI482" s="595">
        <f t="shared" si="2191"/>
        <v>0</v>
      </c>
      <c r="AJ482" s="595">
        <f t="shared" si="2192"/>
        <v>0</v>
      </c>
      <c r="AK482" s="595">
        <f t="shared" si="2193"/>
        <v>0</v>
      </c>
      <c r="AL482" s="595">
        <f t="shared" si="2194"/>
        <v>0</v>
      </c>
      <c r="AM482" s="596">
        <f t="shared" si="2195"/>
        <v>0</v>
      </c>
      <c r="AN482" s="732">
        <f t="shared" si="2196"/>
        <v>0</v>
      </c>
      <c r="AO482" s="144" t="s">
        <v>24796</v>
      </c>
      <c r="AP482" s="379" t="s">
        <v>23695</v>
      </c>
      <c r="AQ482" s="453" t="s">
        <v>24797</v>
      </c>
      <c r="AR482" s="416">
        <v>0.4</v>
      </c>
      <c r="AS482" s="504"/>
      <c r="AT482" s="504"/>
      <c r="AU482" s="142">
        <v>35</v>
      </c>
      <c r="AV482" s="416">
        <f t="shared" si="2197"/>
        <v>1.4</v>
      </c>
      <c r="AW482" s="603" t="s">
        <v>1</v>
      </c>
      <c r="AX482" s="504">
        <f t="shared" si="2198"/>
        <v>1.4</v>
      </c>
      <c r="AY482" s="384">
        <f t="shared" si="2199"/>
        <v>33.6</v>
      </c>
      <c r="AZ482" s="384">
        <f t="shared" si="2200"/>
        <v>0.1</v>
      </c>
      <c r="BA482" s="384">
        <f t="shared" si="2201"/>
        <v>1.08</v>
      </c>
      <c r="BB482" s="382">
        <f t="shared" si="2202"/>
        <v>6.79</v>
      </c>
      <c r="BC482" s="265">
        <f t="shared" si="2203"/>
        <v>0</v>
      </c>
      <c r="BD482" s="265">
        <f t="shared" si="2204"/>
        <v>58.9</v>
      </c>
      <c r="BE482" s="265">
        <f t="shared" si="2205"/>
        <v>6.08</v>
      </c>
      <c r="BF482" s="607">
        <f t="shared" si="2206"/>
        <v>1.4649000000000023</v>
      </c>
      <c r="BG482" s="607">
        <f t="shared" si="2207"/>
        <v>0</v>
      </c>
      <c r="BH482" s="607">
        <f t="shared" si="2208"/>
        <v>2.87</v>
      </c>
      <c r="BI482" s="607">
        <f t="shared" si="2209"/>
        <v>0</v>
      </c>
      <c r="BJ482" s="116">
        <f t="shared" si="2210"/>
        <v>43.16</v>
      </c>
      <c r="BK482" s="95"/>
    </row>
    <row r="483" spans="1:63" ht="14.25" x14ac:dyDescent="0.3">
      <c r="A483" s="144" t="s">
        <v>24797</v>
      </c>
      <c r="B483" s="379" t="s">
        <v>23695</v>
      </c>
      <c r="C483" s="145" t="s">
        <v>24798</v>
      </c>
      <c r="D483" s="416">
        <v>0.4</v>
      </c>
      <c r="E483" s="504"/>
      <c r="F483" s="504"/>
      <c r="G483" s="416" t="s">
        <v>23864</v>
      </c>
      <c r="H483" s="142">
        <v>35</v>
      </c>
      <c r="I483" s="143">
        <v>1.400500000000001</v>
      </c>
      <c r="J483" s="143">
        <v>1.438600000000001</v>
      </c>
      <c r="K483" s="452">
        <v>0</v>
      </c>
      <c r="L483" s="382">
        <f t="shared" si="2169"/>
        <v>1.42</v>
      </c>
      <c r="M483" s="383">
        <f t="shared" si="2170"/>
        <v>0.04</v>
      </c>
      <c r="N483" s="383">
        <f t="shared" si="2171"/>
        <v>0.1</v>
      </c>
      <c r="O483" s="382">
        <f t="shared" si="2172"/>
        <v>1.56</v>
      </c>
      <c r="P483" s="382">
        <f t="shared" si="2173"/>
        <v>1.08</v>
      </c>
      <c r="Q483" s="385">
        <f t="shared" si="2174"/>
        <v>0</v>
      </c>
      <c r="R483" s="385">
        <f t="shared" si="2175"/>
        <v>56.7</v>
      </c>
      <c r="S483" s="385">
        <f t="shared" si="2176"/>
        <v>2.27</v>
      </c>
      <c r="T483" s="385">
        <f t="shared" si="2177"/>
        <v>0</v>
      </c>
      <c r="U483" s="385">
        <f t="shared" si="2178"/>
        <v>0</v>
      </c>
      <c r="V483" s="384">
        <f t="shared" si="2179"/>
        <v>144.19999999999999</v>
      </c>
      <c r="W483" s="726">
        <f t="shared" si="2180"/>
        <v>0</v>
      </c>
      <c r="X483" s="144" t="str">
        <f t="shared" si="2181"/>
        <v>JD24-4</v>
      </c>
      <c r="Y483" s="416">
        <f t="shared" si="2182"/>
        <v>1.2</v>
      </c>
      <c r="Z483" s="603" t="s">
        <v>1</v>
      </c>
      <c r="AA483" s="504">
        <f t="shared" si="2183"/>
        <v>1.2</v>
      </c>
      <c r="AB483" s="591">
        <f t="shared" si="2184"/>
        <v>1.400500000000001</v>
      </c>
      <c r="AC483" s="592">
        <f t="shared" si="2185"/>
        <v>0.04</v>
      </c>
      <c r="AD483" s="592">
        <f t="shared" si="2186"/>
        <v>0.15</v>
      </c>
      <c r="AE483" s="593">
        <f t="shared" si="2187"/>
        <v>1.59</v>
      </c>
      <c r="AF483" s="604">
        <f t="shared" si="2188"/>
        <v>2.2000000000000002</v>
      </c>
      <c r="AG483" s="605">
        <f t="shared" si="2189"/>
        <v>0.92</v>
      </c>
      <c r="AH483" s="595">
        <f t="shared" si="2190"/>
        <v>0</v>
      </c>
      <c r="AI483" s="595">
        <f t="shared" si="2191"/>
        <v>3.04</v>
      </c>
      <c r="AJ483" s="595">
        <f t="shared" si="2192"/>
        <v>0.18</v>
      </c>
      <c r="AK483" s="595">
        <f t="shared" si="2193"/>
        <v>0</v>
      </c>
      <c r="AL483" s="595">
        <f t="shared" si="2194"/>
        <v>0</v>
      </c>
      <c r="AM483" s="596">
        <f t="shared" si="2195"/>
        <v>15.38</v>
      </c>
      <c r="AN483" s="732">
        <f t="shared" si="2196"/>
        <v>0</v>
      </c>
      <c r="AO483" s="144" t="s">
        <v>24797</v>
      </c>
      <c r="AP483" s="379" t="s">
        <v>23695</v>
      </c>
      <c r="AQ483" s="453" t="s">
        <v>24798</v>
      </c>
      <c r="AR483" s="416">
        <v>0.4</v>
      </c>
      <c r="AS483" s="504"/>
      <c r="AT483" s="504"/>
      <c r="AU483" s="142">
        <v>35</v>
      </c>
      <c r="AV483" s="416">
        <f t="shared" si="2197"/>
        <v>1.4</v>
      </c>
      <c r="AW483" s="603" t="s">
        <v>1</v>
      </c>
      <c r="AX483" s="504">
        <f t="shared" si="2198"/>
        <v>1.4</v>
      </c>
      <c r="AY483" s="384">
        <f t="shared" si="2199"/>
        <v>33.6</v>
      </c>
      <c r="AZ483" s="384">
        <f t="shared" si="2200"/>
        <v>0.1</v>
      </c>
      <c r="BA483" s="384">
        <f t="shared" si="2201"/>
        <v>1.08</v>
      </c>
      <c r="BB483" s="382">
        <f t="shared" si="2202"/>
        <v>6.79</v>
      </c>
      <c r="BC483" s="265">
        <f t="shared" si="2203"/>
        <v>0</v>
      </c>
      <c r="BD483" s="265">
        <f t="shared" si="2204"/>
        <v>62.190000000000005</v>
      </c>
      <c r="BE483" s="265">
        <f t="shared" si="2205"/>
        <v>6.08</v>
      </c>
      <c r="BF483" s="607">
        <f t="shared" si="2206"/>
        <v>1.5905000000000009</v>
      </c>
      <c r="BG483" s="607">
        <f t="shared" si="2207"/>
        <v>0</v>
      </c>
      <c r="BH483" s="607">
        <f t="shared" si="2208"/>
        <v>3.12</v>
      </c>
      <c r="BI483" s="607">
        <f t="shared" si="2209"/>
        <v>0</v>
      </c>
      <c r="BJ483" s="116">
        <f t="shared" si="2210"/>
        <v>46.2</v>
      </c>
      <c r="BK483" s="95"/>
    </row>
    <row r="484" spans="1:63" ht="14.25" x14ac:dyDescent="0.3">
      <c r="A484" s="144" t="s">
        <v>24798</v>
      </c>
      <c r="B484" s="379" t="s">
        <v>23695</v>
      </c>
      <c r="C484" s="145" t="s">
        <v>24799</v>
      </c>
      <c r="D484" s="416">
        <v>0.4</v>
      </c>
      <c r="E484" s="504"/>
      <c r="F484" s="504"/>
      <c r="G484" s="416" t="s">
        <v>23864</v>
      </c>
      <c r="H484" s="142">
        <v>35</v>
      </c>
      <c r="I484" s="143">
        <v>1.438600000000001</v>
      </c>
      <c r="J484" s="143">
        <v>1.3184000000000022</v>
      </c>
      <c r="K484" s="452">
        <v>0</v>
      </c>
      <c r="L484" s="382">
        <f t="shared" si="2169"/>
        <v>1.38</v>
      </c>
      <c r="M484" s="383">
        <f t="shared" si="2170"/>
        <v>0.04</v>
      </c>
      <c r="N484" s="383">
        <f t="shared" si="2171"/>
        <v>0.1</v>
      </c>
      <c r="O484" s="382">
        <f t="shared" si="2172"/>
        <v>1.52</v>
      </c>
      <c r="P484" s="382">
        <f t="shared" si="2173"/>
        <v>1.08</v>
      </c>
      <c r="Q484" s="385">
        <f t="shared" si="2174"/>
        <v>0</v>
      </c>
      <c r="R484" s="385">
        <f t="shared" si="2175"/>
        <v>56.7</v>
      </c>
      <c r="S484" s="385">
        <f t="shared" si="2176"/>
        <v>0.76</v>
      </c>
      <c r="T484" s="385">
        <f t="shared" si="2177"/>
        <v>0</v>
      </c>
      <c r="U484" s="385">
        <f t="shared" si="2178"/>
        <v>0</v>
      </c>
      <c r="V484" s="384">
        <f t="shared" si="2179"/>
        <v>141.4</v>
      </c>
      <c r="W484" s="726">
        <f t="shared" si="2180"/>
        <v>0</v>
      </c>
      <c r="X484" s="144" t="str">
        <f t="shared" si="2181"/>
        <v>JD24-5</v>
      </c>
      <c r="Y484" s="416">
        <f t="shared" si="2182"/>
        <v>1.2</v>
      </c>
      <c r="Z484" s="603" t="s">
        <v>1</v>
      </c>
      <c r="AA484" s="504">
        <f t="shared" si="2183"/>
        <v>1.2</v>
      </c>
      <c r="AB484" s="591">
        <f t="shared" si="2184"/>
        <v>1.438600000000001</v>
      </c>
      <c r="AC484" s="592">
        <f t="shared" si="2185"/>
        <v>0.04</v>
      </c>
      <c r="AD484" s="592">
        <f t="shared" si="2186"/>
        <v>0.15</v>
      </c>
      <c r="AE484" s="593">
        <f t="shared" si="2187"/>
        <v>1.63</v>
      </c>
      <c r="AF484" s="604">
        <f t="shared" si="2188"/>
        <v>2.2000000000000002</v>
      </c>
      <c r="AG484" s="605">
        <f t="shared" si="2189"/>
        <v>0.92</v>
      </c>
      <c r="AH484" s="595">
        <f t="shared" si="2190"/>
        <v>0</v>
      </c>
      <c r="AI484" s="595">
        <f t="shared" si="2191"/>
        <v>3.04</v>
      </c>
      <c r="AJ484" s="595">
        <f t="shared" si="2192"/>
        <v>0.26</v>
      </c>
      <c r="AK484" s="595">
        <f t="shared" si="2193"/>
        <v>0</v>
      </c>
      <c r="AL484" s="595">
        <f t="shared" si="2194"/>
        <v>0</v>
      </c>
      <c r="AM484" s="596">
        <f t="shared" si="2195"/>
        <v>15.68</v>
      </c>
      <c r="AN484" s="732">
        <f t="shared" si="2196"/>
        <v>0</v>
      </c>
      <c r="AO484" s="144" t="s">
        <v>24798</v>
      </c>
      <c r="AP484" s="379" t="s">
        <v>23695</v>
      </c>
      <c r="AQ484" s="453" t="s">
        <v>24799</v>
      </c>
      <c r="AR484" s="416">
        <v>0.4</v>
      </c>
      <c r="AS484" s="504"/>
      <c r="AT484" s="504"/>
      <c r="AU484" s="142">
        <v>35</v>
      </c>
      <c r="AV484" s="416">
        <f t="shared" si="2197"/>
        <v>1.4</v>
      </c>
      <c r="AW484" s="603" t="s">
        <v>1</v>
      </c>
      <c r="AX484" s="504">
        <f t="shared" si="2198"/>
        <v>1.4</v>
      </c>
      <c r="AY484" s="384">
        <f t="shared" si="2199"/>
        <v>33.6</v>
      </c>
      <c r="AZ484" s="384">
        <f t="shared" si="2200"/>
        <v>0.1</v>
      </c>
      <c r="BA484" s="384">
        <f t="shared" si="2201"/>
        <v>1.08</v>
      </c>
      <c r="BB484" s="382">
        <f t="shared" si="2202"/>
        <v>6.79</v>
      </c>
      <c r="BC484" s="265">
        <f t="shared" si="2203"/>
        <v>0</v>
      </c>
      <c r="BD484" s="265">
        <f t="shared" si="2204"/>
        <v>60.76</v>
      </c>
      <c r="BE484" s="265">
        <f t="shared" si="2205"/>
        <v>6.08</v>
      </c>
      <c r="BF484" s="607">
        <f t="shared" si="2206"/>
        <v>1.6286000000000009</v>
      </c>
      <c r="BG484" s="607">
        <f t="shared" si="2207"/>
        <v>0</v>
      </c>
      <c r="BH484" s="607">
        <f t="shared" si="2208"/>
        <v>3.19</v>
      </c>
      <c r="BI484" s="607">
        <f t="shared" si="2209"/>
        <v>0</v>
      </c>
      <c r="BJ484" s="116">
        <f t="shared" si="2210"/>
        <v>44.7</v>
      </c>
      <c r="BK484" s="95"/>
    </row>
    <row r="485" spans="1:63" ht="14.25" x14ac:dyDescent="0.3">
      <c r="A485" s="144" t="s">
        <v>24799</v>
      </c>
      <c r="B485" s="379" t="s">
        <v>23695</v>
      </c>
      <c r="C485" s="145" t="s">
        <v>24800</v>
      </c>
      <c r="D485" s="416">
        <v>0.4</v>
      </c>
      <c r="E485" s="504"/>
      <c r="F485" s="504"/>
      <c r="G485" s="416" t="s">
        <v>23864</v>
      </c>
      <c r="H485" s="142">
        <v>26</v>
      </c>
      <c r="I485" s="143">
        <v>1.3184000000000022</v>
      </c>
      <c r="J485" s="143">
        <v>1.1756000000000011</v>
      </c>
      <c r="K485" s="452">
        <v>0.2</v>
      </c>
      <c r="L485" s="382">
        <f t="shared" si="2169"/>
        <v>1.25</v>
      </c>
      <c r="M485" s="383">
        <f t="shared" si="2170"/>
        <v>0.04</v>
      </c>
      <c r="N485" s="383">
        <f t="shared" si="2171"/>
        <v>0.1</v>
      </c>
      <c r="O485" s="382">
        <f t="shared" si="2172"/>
        <v>1.3900000000000001</v>
      </c>
      <c r="P485" s="382">
        <f t="shared" si="2173"/>
        <v>1.08</v>
      </c>
      <c r="Q485" s="385">
        <f t="shared" si="2174"/>
        <v>39.03</v>
      </c>
      <c r="R485" s="385">
        <f t="shared" si="2175"/>
        <v>0</v>
      </c>
      <c r="S485" s="385">
        <f t="shared" si="2176"/>
        <v>0</v>
      </c>
      <c r="T485" s="385">
        <f t="shared" si="2177"/>
        <v>0</v>
      </c>
      <c r="U485" s="385">
        <f t="shared" si="2178"/>
        <v>0</v>
      </c>
      <c r="V485" s="384">
        <f t="shared" si="2179"/>
        <v>0</v>
      </c>
      <c r="W485" s="726">
        <f t="shared" si="2180"/>
        <v>0</v>
      </c>
      <c r="X485" s="144" t="str">
        <f t="shared" si="2181"/>
        <v>JD24-6</v>
      </c>
      <c r="Y485" s="416">
        <f t="shared" si="2182"/>
        <v>1.2</v>
      </c>
      <c r="Z485" s="603" t="s">
        <v>1</v>
      </c>
      <c r="AA485" s="504">
        <f t="shared" si="2183"/>
        <v>1.2</v>
      </c>
      <c r="AB485" s="591">
        <f t="shared" si="2184"/>
        <v>1.3184000000000022</v>
      </c>
      <c r="AC485" s="592">
        <f t="shared" si="2185"/>
        <v>0.04</v>
      </c>
      <c r="AD485" s="592">
        <f t="shared" si="2186"/>
        <v>0.15</v>
      </c>
      <c r="AE485" s="593">
        <f t="shared" si="2187"/>
        <v>1.51</v>
      </c>
      <c r="AF485" s="604">
        <f t="shared" si="2188"/>
        <v>2.2000000000000002</v>
      </c>
      <c r="AG485" s="605">
        <f t="shared" si="2189"/>
        <v>0.92</v>
      </c>
      <c r="AH485" s="595">
        <f t="shared" si="2190"/>
        <v>0</v>
      </c>
      <c r="AI485" s="595">
        <f t="shared" si="2191"/>
        <v>3.04</v>
      </c>
      <c r="AJ485" s="595">
        <f t="shared" si="2192"/>
        <v>0.02</v>
      </c>
      <c r="AK485" s="595">
        <f t="shared" si="2193"/>
        <v>0</v>
      </c>
      <c r="AL485" s="595">
        <f t="shared" si="2194"/>
        <v>0</v>
      </c>
      <c r="AM485" s="596">
        <f t="shared" si="2195"/>
        <v>14.79</v>
      </c>
      <c r="AN485" s="732">
        <f t="shared" si="2196"/>
        <v>0</v>
      </c>
      <c r="AO485" s="144" t="s">
        <v>24799</v>
      </c>
      <c r="AP485" s="379" t="s">
        <v>23695</v>
      </c>
      <c r="AQ485" s="453" t="s">
        <v>24800</v>
      </c>
      <c r="AR485" s="416">
        <v>0.4</v>
      </c>
      <c r="AS485" s="504"/>
      <c r="AT485" s="504"/>
      <c r="AU485" s="142">
        <v>26</v>
      </c>
      <c r="AV485" s="416">
        <f t="shared" si="2197"/>
        <v>1.4</v>
      </c>
      <c r="AW485" s="603" t="s">
        <v>1</v>
      </c>
      <c r="AX485" s="504">
        <f t="shared" si="2198"/>
        <v>1.4</v>
      </c>
      <c r="AY485" s="384">
        <f t="shared" si="2199"/>
        <v>24.6</v>
      </c>
      <c r="AZ485" s="384">
        <f t="shared" si="2200"/>
        <v>0.1</v>
      </c>
      <c r="BA485" s="384">
        <f t="shared" si="2201"/>
        <v>1.08</v>
      </c>
      <c r="BB485" s="382">
        <f t="shared" si="2202"/>
        <v>4.97</v>
      </c>
      <c r="BC485" s="265">
        <f t="shared" si="2203"/>
        <v>0</v>
      </c>
      <c r="BD485" s="265">
        <f t="shared" si="2204"/>
        <v>42.09</v>
      </c>
      <c r="BE485" s="265">
        <f t="shared" si="2205"/>
        <v>4.45</v>
      </c>
      <c r="BF485" s="607">
        <f t="shared" si="2206"/>
        <v>1.5084000000000022</v>
      </c>
      <c r="BG485" s="607">
        <f t="shared" si="2207"/>
        <v>0</v>
      </c>
      <c r="BH485" s="607">
        <f t="shared" si="2208"/>
        <v>2.96</v>
      </c>
      <c r="BI485" s="607">
        <f t="shared" si="2209"/>
        <v>0</v>
      </c>
      <c r="BJ485" s="116">
        <f t="shared" si="2210"/>
        <v>29.71</v>
      </c>
      <c r="BK485" s="95"/>
    </row>
    <row r="486" spans="1:63" ht="14.25" x14ac:dyDescent="0.3">
      <c r="A486" s="144" t="s">
        <v>24800</v>
      </c>
      <c r="B486" s="379" t="s">
        <v>23695</v>
      </c>
      <c r="C486" s="145" t="s">
        <v>24801</v>
      </c>
      <c r="D486" s="416">
        <v>0.6</v>
      </c>
      <c r="E486" s="504"/>
      <c r="F486" s="504"/>
      <c r="G486" s="416" t="s">
        <v>23864</v>
      </c>
      <c r="H486" s="142">
        <v>33</v>
      </c>
      <c r="I486" s="143">
        <v>1.3756000000000004</v>
      </c>
      <c r="J486" s="143">
        <v>1.3756000000000004</v>
      </c>
      <c r="K486" s="452">
        <v>0</v>
      </c>
      <c r="L486" s="382">
        <f t="shared" si="2169"/>
        <v>1.38</v>
      </c>
      <c r="M486" s="383">
        <f t="shared" si="2170"/>
        <v>0.06</v>
      </c>
      <c r="N486" s="383">
        <f t="shared" si="2171"/>
        <v>0.12</v>
      </c>
      <c r="O486" s="382">
        <f t="shared" si="2172"/>
        <v>1.56</v>
      </c>
      <c r="P486" s="382">
        <f t="shared" si="2173"/>
        <v>1.3199999999999998</v>
      </c>
      <c r="Q486" s="385">
        <f t="shared" si="2174"/>
        <v>0</v>
      </c>
      <c r="R486" s="385">
        <f t="shared" si="2175"/>
        <v>65.34</v>
      </c>
      <c r="S486" s="385">
        <f t="shared" si="2176"/>
        <v>2.61</v>
      </c>
      <c r="T486" s="385">
        <f t="shared" si="2177"/>
        <v>0</v>
      </c>
      <c r="U486" s="385">
        <f t="shared" si="2178"/>
        <v>0</v>
      </c>
      <c r="V486" s="384">
        <f t="shared" si="2179"/>
        <v>135.96</v>
      </c>
      <c r="W486" s="726">
        <f t="shared" si="2180"/>
        <v>0</v>
      </c>
      <c r="X486" s="144" t="str">
        <f t="shared" si="2181"/>
        <v>JD24-7</v>
      </c>
      <c r="Y486" s="416">
        <f t="shared" si="2182"/>
        <v>1.2</v>
      </c>
      <c r="Z486" s="603" t="s">
        <v>1</v>
      </c>
      <c r="AA486" s="504">
        <f t="shared" si="2183"/>
        <v>1.2</v>
      </c>
      <c r="AB486" s="591">
        <f t="shared" si="2184"/>
        <v>1.3756000000000004</v>
      </c>
      <c r="AC486" s="592">
        <f t="shared" si="2185"/>
        <v>0.06</v>
      </c>
      <c r="AD486" s="592">
        <f t="shared" si="2186"/>
        <v>0.15</v>
      </c>
      <c r="AE486" s="593">
        <f t="shared" si="2187"/>
        <v>1.59</v>
      </c>
      <c r="AF486" s="604">
        <f t="shared" si="2188"/>
        <v>2.2000000000000002</v>
      </c>
      <c r="AG486" s="605">
        <f t="shared" si="2189"/>
        <v>0.68</v>
      </c>
      <c r="AH486" s="595">
        <f t="shared" si="2190"/>
        <v>0</v>
      </c>
      <c r="AI486" s="595">
        <f t="shared" si="2191"/>
        <v>2.2400000000000002</v>
      </c>
      <c r="AJ486" s="595">
        <f t="shared" si="2192"/>
        <v>0.13</v>
      </c>
      <c r="AK486" s="595">
        <f t="shared" si="2193"/>
        <v>0</v>
      </c>
      <c r="AL486" s="595">
        <f t="shared" si="2194"/>
        <v>0</v>
      </c>
      <c r="AM486" s="596">
        <f t="shared" si="2195"/>
        <v>11.37</v>
      </c>
      <c r="AN486" s="732">
        <f t="shared" si="2196"/>
        <v>0</v>
      </c>
      <c r="AO486" s="144" t="s">
        <v>24800</v>
      </c>
      <c r="AP486" s="379" t="s">
        <v>23695</v>
      </c>
      <c r="AQ486" s="453" t="s">
        <v>24801</v>
      </c>
      <c r="AR486" s="416">
        <v>0.6</v>
      </c>
      <c r="AS486" s="504"/>
      <c r="AT486" s="504"/>
      <c r="AU486" s="142">
        <v>33</v>
      </c>
      <c r="AV486" s="416">
        <f t="shared" si="2197"/>
        <v>1.4</v>
      </c>
      <c r="AW486" s="603" t="s">
        <v>1</v>
      </c>
      <c r="AX486" s="504">
        <f t="shared" si="2198"/>
        <v>1.4</v>
      </c>
      <c r="AY486" s="384">
        <f t="shared" si="2199"/>
        <v>31.6</v>
      </c>
      <c r="AZ486" s="384">
        <f t="shared" si="2200"/>
        <v>0.12</v>
      </c>
      <c r="BA486" s="384">
        <f t="shared" si="2201"/>
        <v>1.3199999999999998</v>
      </c>
      <c r="BB486" s="382">
        <f t="shared" si="2202"/>
        <v>10</v>
      </c>
      <c r="BC486" s="265">
        <f t="shared" si="2203"/>
        <v>0</v>
      </c>
      <c r="BD486" s="265">
        <f t="shared" si="2204"/>
        <v>70.319999999999993</v>
      </c>
      <c r="BE486" s="265">
        <f t="shared" si="2205"/>
        <v>12.87</v>
      </c>
      <c r="BF486" s="607">
        <f t="shared" si="2206"/>
        <v>1.5856000000000003</v>
      </c>
      <c r="BG486" s="607">
        <f t="shared" si="2207"/>
        <v>0</v>
      </c>
      <c r="BH486" s="607">
        <f t="shared" si="2208"/>
        <v>3.11</v>
      </c>
      <c r="BI486" s="607">
        <f t="shared" si="2209"/>
        <v>0</v>
      </c>
      <c r="BJ486" s="116">
        <f t="shared" si="2210"/>
        <v>44.34</v>
      </c>
      <c r="BK486" s="95"/>
    </row>
    <row r="487" spans="1:63" ht="14.25" x14ac:dyDescent="0.3">
      <c r="A487" s="144" t="s">
        <v>24801</v>
      </c>
      <c r="B487" s="379" t="s">
        <v>23695</v>
      </c>
      <c r="C487" s="145" t="s">
        <v>24802</v>
      </c>
      <c r="D487" s="416">
        <v>0.6</v>
      </c>
      <c r="E487" s="504"/>
      <c r="F487" s="504"/>
      <c r="G487" s="416" t="s">
        <v>23864</v>
      </c>
      <c r="H487" s="142">
        <v>35</v>
      </c>
      <c r="I487" s="143">
        <v>1.3756000000000004</v>
      </c>
      <c r="J487" s="143">
        <v>1.3756000000000004</v>
      </c>
      <c r="K487" s="452">
        <v>0.156</v>
      </c>
      <c r="L487" s="382">
        <f t="shared" si="2169"/>
        <v>1.38</v>
      </c>
      <c r="M487" s="383">
        <f t="shared" si="2170"/>
        <v>0.06</v>
      </c>
      <c r="N487" s="383">
        <f t="shared" si="2171"/>
        <v>0.12</v>
      </c>
      <c r="O487" s="382">
        <f t="shared" si="2172"/>
        <v>1.56</v>
      </c>
      <c r="P487" s="382">
        <f t="shared" si="2173"/>
        <v>1.3199999999999998</v>
      </c>
      <c r="Q487" s="385">
        <f t="shared" si="2174"/>
        <v>0</v>
      </c>
      <c r="R487" s="385">
        <f t="shared" si="2175"/>
        <v>69.3</v>
      </c>
      <c r="S487" s="385">
        <f t="shared" si="2176"/>
        <v>2.77</v>
      </c>
      <c r="T487" s="385">
        <f t="shared" si="2177"/>
        <v>0</v>
      </c>
      <c r="U487" s="385">
        <f t="shared" si="2178"/>
        <v>0</v>
      </c>
      <c r="V487" s="384">
        <f t="shared" si="2179"/>
        <v>144.19999999999999</v>
      </c>
      <c r="W487" s="726">
        <f t="shared" si="2180"/>
        <v>0</v>
      </c>
      <c r="X487" s="144" t="str">
        <f t="shared" si="2181"/>
        <v>JD24-8</v>
      </c>
      <c r="Y487" s="416">
        <f t="shared" si="2182"/>
        <v>1.2</v>
      </c>
      <c r="Z487" s="603" t="s">
        <v>1</v>
      </c>
      <c r="AA487" s="504">
        <f t="shared" si="2183"/>
        <v>1.2</v>
      </c>
      <c r="AB487" s="591">
        <f t="shared" si="2184"/>
        <v>1.3756000000000004</v>
      </c>
      <c r="AC487" s="592">
        <f t="shared" si="2185"/>
        <v>0.06</v>
      </c>
      <c r="AD487" s="592">
        <f t="shared" si="2186"/>
        <v>0.15</v>
      </c>
      <c r="AE487" s="593">
        <f t="shared" si="2187"/>
        <v>1.59</v>
      </c>
      <c r="AF487" s="604">
        <f t="shared" si="2188"/>
        <v>2.2000000000000002</v>
      </c>
      <c r="AG487" s="605">
        <f t="shared" si="2189"/>
        <v>0.68</v>
      </c>
      <c r="AH487" s="595">
        <f t="shared" si="2190"/>
        <v>0</v>
      </c>
      <c r="AI487" s="595">
        <f t="shared" si="2191"/>
        <v>2.2400000000000002</v>
      </c>
      <c r="AJ487" s="595">
        <f t="shared" si="2192"/>
        <v>0.13</v>
      </c>
      <c r="AK487" s="595">
        <f t="shared" si="2193"/>
        <v>0</v>
      </c>
      <c r="AL487" s="595">
        <f t="shared" si="2194"/>
        <v>0</v>
      </c>
      <c r="AM487" s="596">
        <f t="shared" si="2195"/>
        <v>11.37</v>
      </c>
      <c r="AN487" s="732">
        <f t="shared" si="2196"/>
        <v>0</v>
      </c>
      <c r="AO487" s="144" t="s">
        <v>24801</v>
      </c>
      <c r="AP487" s="379" t="s">
        <v>23695</v>
      </c>
      <c r="AQ487" s="453" t="s">
        <v>24802</v>
      </c>
      <c r="AR487" s="416">
        <v>0.6</v>
      </c>
      <c r="AS487" s="504"/>
      <c r="AT487" s="504"/>
      <c r="AU487" s="142">
        <v>35</v>
      </c>
      <c r="AV487" s="416">
        <f t="shared" si="2197"/>
        <v>1.4</v>
      </c>
      <c r="AW487" s="603" t="s">
        <v>1</v>
      </c>
      <c r="AX487" s="504">
        <f t="shared" si="2198"/>
        <v>1.4</v>
      </c>
      <c r="AY487" s="384">
        <f t="shared" si="2199"/>
        <v>33.6</v>
      </c>
      <c r="AZ487" s="384">
        <f t="shared" si="2200"/>
        <v>0.12</v>
      </c>
      <c r="BA487" s="384">
        <f t="shared" si="2201"/>
        <v>1.3199999999999998</v>
      </c>
      <c r="BB487" s="382">
        <f t="shared" si="2202"/>
        <v>10.63</v>
      </c>
      <c r="BC487" s="265">
        <f t="shared" si="2203"/>
        <v>0</v>
      </c>
      <c r="BD487" s="265">
        <f t="shared" si="2204"/>
        <v>74.439999999999984</v>
      </c>
      <c r="BE487" s="265">
        <f t="shared" si="2205"/>
        <v>13.68</v>
      </c>
      <c r="BF487" s="607">
        <f t="shared" si="2206"/>
        <v>1.5856000000000003</v>
      </c>
      <c r="BG487" s="607">
        <f t="shared" si="2207"/>
        <v>0</v>
      </c>
      <c r="BH487" s="607">
        <f t="shared" si="2208"/>
        <v>3.11</v>
      </c>
      <c r="BI487" s="607">
        <f t="shared" si="2209"/>
        <v>0</v>
      </c>
      <c r="BJ487" s="116">
        <f t="shared" si="2210"/>
        <v>47.02</v>
      </c>
      <c r="BK487" s="95"/>
    </row>
    <row r="488" spans="1:63" ht="14.25" x14ac:dyDescent="0.3">
      <c r="A488" s="144" t="s">
        <v>24802</v>
      </c>
      <c r="B488" s="379" t="s">
        <v>23695</v>
      </c>
      <c r="C488" s="145" t="s">
        <v>24803</v>
      </c>
      <c r="D488" s="416">
        <v>0.6</v>
      </c>
      <c r="E488" s="504"/>
      <c r="F488" s="504"/>
      <c r="G488" s="416" t="s">
        <v>23864</v>
      </c>
      <c r="H488" s="142">
        <v>35</v>
      </c>
      <c r="I488" s="143">
        <v>1.531600000000001</v>
      </c>
      <c r="J488" s="143">
        <v>1.4897000000000027</v>
      </c>
      <c r="K488" s="452">
        <v>0</v>
      </c>
      <c r="L488" s="382">
        <f t="shared" si="2169"/>
        <v>1.51</v>
      </c>
      <c r="M488" s="383">
        <f t="shared" si="2170"/>
        <v>0.06</v>
      </c>
      <c r="N488" s="383">
        <f t="shared" si="2171"/>
        <v>0.12</v>
      </c>
      <c r="O488" s="382">
        <f t="shared" si="2172"/>
        <v>1.69</v>
      </c>
      <c r="P488" s="382">
        <f t="shared" si="2173"/>
        <v>1.3199999999999998</v>
      </c>
      <c r="Q488" s="385">
        <f t="shared" si="2174"/>
        <v>0</v>
      </c>
      <c r="R488" s="385">
        <f t="shared" si="2175"/>
        <v>69.3</v>
      </c>
      <c r="S488" s="385">
        <f t="shared" si="2176"/>
        <v>8.7799999999999994</v>
      </c>
      <c r="T488" s="385">
        <f t="shared" si="2177"/>
        <v>0</v>
      </c>
      <c r="U488" s="385">
        <f t="shared" si="2178"/>
        <v>0</v>
      </c>
      <c r="V488" s="384">
        <f t="shared" si="2179"/>
        <v>153.30000000000001</v>
      </c>
      <c r="W488" s="726">
        <f t="shared" si="2180"/>
        <v>0</v>
      </c>
      <c r="X488" s="144" t="str">
        <f t="shared" si="2181"/>
        <v>JD24-9</v>
      </c>
      <c r="Y488" s="416">
        <f t="shared" si="2182"/>
        <v>1.2</v>
      </c>
      <c r="Z488" s="603" t="s">
        <v>1</v>
      </c>
      <c r="AA488" s="504">
        <f t="shared" si="2183"/>
        <v>1.2</v>
      </c>
      <c r="AB488" s="591">
        <f t="shared" si="2184"/>
        <v>1.531600000000001</v>
      </c>
      <c r="AC488" s="592">
        <f t="shared" si="2185"/>
        <v>0.06</v>
      </c>
      <c r="AD488" s="592">
        <f t="shared" si="2186"/>
        <v>0.15</v>
      </c>
      <c r="AE488" s="593">
        <f t="shared" si="2187"/>
        <v>1.74</v>
      </c>
      <c r="AF488" s="604">
        <f t="shared" si="2188"/>
        <v>2.2000000000000002</v>
      </c>
      <c r="AG488" s="605">
        <f t="shared" si="2189"/>
        <v>0.68</v>
      </c>
      <c r="AH488" s="595">
        <f t="shared" si="2190"/>
        <v>0</v>
      </c>
      <c r="AI488" s="595">
        <f t="shared" si="2191"/>
        <v>2.2400000000000002</v>
      </c>
      <c r="AJ488" s="595">
        <f t="shared" si="2192"/>
        <v>0.36</v>
      </c>
      <c r="AK488" s="595">
        <f t="shared" si="2193"/>
        <v>0</v>
      </c>
      <c r="AL488" s="595">
        <f t="shared" si="2194"/>
        <v>0</v>
      </c>
      <c r="AM488" s="596">
        <f t="shared" si="2195"/>
        <v>12.19</v>
      </c>
      <c r="AN488" s="732">
        <f t="shared" si="2196"/>
        <v>0</v>
      </c>
      <c r="AO488" s="144" t="s">
        <v>24802</v>
      </c>
      <c r="AP488" s="379" t="s">
        <v>23695</v>
      </c>
      <c r="AQ488" s="453" t="s">
        <v>24803</v>
      </c>
      <c r="AR488" s="416">
        <v>0.6</v>
      </c>
      <c r="AS488" s="504"/>
      <c r="AT488" s="504"/>
      <c r="AU488" s="142">
        <v>35</v>
      </c>
      <c r="AV488" s="416">
        <f t="shared" si="2197"/>
        <v>1.4</v>
      </c>
      <c r="AW488" s="603" t="s">
        <v>1</v>
      </c>
      <c r="AX488" s="504">
        <f t="shared" si="2198"/>
        <v>1.4</v>
      </c>
      <c r="AY488" s="384">
        <f t="shared" si="2199"/>
        <v>33.6</v>
      </c>
      <c r="AZ488" s="384">
        <f t="shared" si="2200"/>
        <v>0.12</v>
      </c>
      <c r="BA488" s="384">
        <f t="shared" si="2201"/>
        <v>1.3199999999999998</v>
      </c>
      <c r="BB488" s="382">
        <f t="shared" si="2202"/>
        <v>10.63</v>
      </c>
      <c r="BC488" s="265">
        <f t="shared" si="2203"/>
        <v>0</v>
      </c>
      <c r="BD488" s="265">
        <f t="shared" si="2204"/>
        <v>80.679999999999993</v>
      </c>
      <c r="BE488" s="265">
        <f t="shared" si="2205"/>
        <v>13.68</v>
      </c>
      <c r="BF488" s="607">
        <f t="shared" si="2206"/>
        <v>1.7416000000000009</v>
      </c>
      <c r="BG488" s="607">
        <f t="shared" si="2207"/>
        <v>0</v>
      </c>
      <c r="BH488" s="607">
        <f t="shared" si="2208"/>
        <v>3.41</v>
      </c>
      <c r="BI488" s="607">
        <f t="shared" si="2209"/>
        <v>0</v>
      </c>
      <c r="BJ488" s="116">
        <f t="shared" si="2210"/>
        <v>52.96</v>
      </c>
      <c r="BK488" s="95"/>
    </row>
    <row r="489" spans="1:63" ht="14.25" x14ac:dyDescent="0.3">
      <c r="A489" s="144" t="s">
        <v>24803</v>
      </c>
      <c r="B489" s="379" t="s">
        <v>23695</v>
      </c>
      <c r="C489" s="145" t="s">
        <v>24804</v>
      </c>
      <c r="D489" s="416">
        <v>0.6</v>
      </c>
      <c r="E489" s="504"/>
      <c r="F489" s="504"/>
      <c r="G489" s="416" t="s">
        <v>23864</v>
      </c>
      <c r="H489" s="142">
        <v>35</v>
      </c>
      <c r="I489" s="143">
        <v>1.4897000000000027</v>
      </c>
      <c r="J489" s="143">
        <v>1.4505000000000035</v>
      </c>
      <c r="K489" s="452">
        <v>0</v>
      </c>
      <c r="L489" s="382">
        <f t="shared" si="2169"/>
        <v>1.47</v>
      </c>
      <c r="M489" s="383">
        <f t="shared" si="2170"/>
        <v>0.06</v>
      </c>
      <c r="N489" s="383">
        <f t="shared" si="2171"/>
        <v>0.12</v>
      </c>
      <c r="O489" s="382">
        <f t="shared" si="2172"/>
        <v>1.65</v>
      </c>
      <c r="P489" s="382">
        <f t="shared" si="2173"/>
        <v>1.3199999999999998</v>
      </c>
      <c r="Q489" s="385">
        <f t="shared" si="2174"/>
        <v>0</v>
      </c>
      <c r="R489" s="385">
        <f t="shared" si="2175"/>
        <v>69.3</v>
      </c>
      <c r="S489" s="385">
        <f t="shared" si="2176"/>
        <v>6.93</v>
      </c>
      <c r="T489" s="385">
        <f t="shared" si="2177"/>
        <v>0</v>
      </c>
      <c r="U489" s="385">
        <f t="shared" si="2178"/>
        <v>0</v>
      </c>
      <c r="V489" s="384">
        <f t="shared" si="2179"/>
        <v>150.5</v>
      </c>
      <c r="W489" s="726">
        <f t="shared" si="2180"/>
        <v>0</v>
      </c>
      <c r="X489" s="144" t="str">
        <f t="shared" si="2181"/>
        <v>JD24-10</v>
      </c>
      <c r="Y489" s="416">
        <f t="shared" si="2182"/>
        <v>1.2</v>
      </c>
      <c r="Z489" s="603" t="s">
        <v>1</v>
      </c>
      <c r="AA489" s="504">
        <f t="shared" si="2183"/>
        <v>1.2</v>
      </c>
      <c r="AB489" s="591">
        <f t="shared" si="2184"/>
        <v>1.4897000000000027</v>
      </c>
      <c r="AC489" s="592">
        <f t="shared" si="2185"/>
        <v>0.06</v>
      </c>
      <c r="AD489" s="592">
        <f t="shared" si="2186"/>
        <v>0.15</v>
      </c>
      <c r="AE489" s="593">
        <f t="shared" si="2187"/>
        <v>1.7</v>
      </c>
      <c r="AF489" s="604">
        <f t="shared" si="2188"/>
        <v>2.2000000000000002</v>
      </c>
      <c r="AG489" s="605">
        <f t="shared" si="2189"/>
        <v>0.68</v>
      </c>
      <c r="AH489" s="595">
        <f t="shared" si="2190"/>
        <v>0</v>
      </c>
      <c r="AI489" s="595">
        <f t="shared" si="2191"/>
        <v>2.2400000000000002</v>
      </c>
      <c r="AJ489" s="595">
        <f t="shared" si="2192"/>
        <v>0.3</v>
      </c>
      <c r="AK489" s="595">
        <f t="shared" si="2193"/>
        <v>0</v>
      </c>
      <c r="AL489" s="595">
        <f t="shared" si="2194"/>
        <v>0</v>
      </c>
      <c r="AM489" s="596">
        <f t="shared" si="2195"/>
        <v>11.97</v>
      </c>
      <c r="AN489" s="732">
        <f t="shared" si="2196"/>
        <v>0</v>
      </c>
      <c r="AO489" s="144" t="s">
        <v>24803</v>
      </c>
      <c r="AP489" s="379" t="s">
        <v>23695</v>
      </c>
      <c r="AQ489" s="453" t="s">
        <v>24804</v>
      </c>
      <c r="AR489" s="416">
        <v>0.6</v>
      </c>
      <c r="AS489" s="504"/>
      <c r="AT489" s="504"/>
      <c r="AU489" s="142">
        <v>35</v>
      </c>
      <c r="AV489" s="416">
        <f t="shared" si="2197"/>
        <v>1.4</v>
      </c>
      <c r="AW489" s="603" t="s">
        <v>1</v>
      </c>
      <c r="AX489" s="504">
        <f t="shared" si="2198"/>
        <v>1.4</v>
      </c>
      <c r="AY489" s="384">
        <f t="shared" si="2199"/>
        <v>33.6</v>
      </c>
      <c r="AZ489" s="384">
        <f t="shared" si="2200"/>
        <v>0.12</v>
      </c>
      <c r="BA489" s="384">
        <f t="shared" si="2201"/>
        <v>1.3199999999999998</v>
      </c>
      <c r="BB489" s="382">
        <f t="shared" si="2202"/>
        <v>10.63</v>
      </c>
      <c r="BC489" s="265">
        <f t="shared" si="2203"/>
        <v>0</v>
      </c>
      <c r="BD489" s="265">
        <f t="shared" si="2204"/>
        <v>78.769999999999982</v>
      </c>
      <c r="BE489" s="265">
        <f t="shared" si="2205"/>
        <v>13.68</v>
      </c>
      <c r="BF489" s="607">
        <f t="shared" si="2206"/>
        <v>1.6997000000000027</v>
      </c>
      <c r="BG489" s="607">
        <f t="shared" si="2207"/>
        <v>0</v>
      </c>
      <c r="BH489" s="607">
        <f t="shared" si="2208"/>
        <v>3.33</v>
      </c>
      <c r="BI489" s="607">
        <f t="shared" si="2209"/>
        <v>0</v>
      </c>
      <c r="BJ489" s="116">
        <f t="shared" si="2210"/>
        <v>51.13</v>
      </c>
      <c r="BK489" s="95"/>
    </row>
    <row r="490" spans="1:63" ht="14.25" x14ac:dyDescent="0.3">
      <c r="A490" s="449" t="s">
        <v>24804</v>
      </c>
      <c r="B490" s="146" t="s">
        <v>23695</v>
      </c>
      <c r="C490" s="450" t="s">
        <v>24805</v>
      </c>
      <c r="D490" s="502">
        <v>0.6</v>
      </c>
      <c r="E490" s="589"/>
      <c r="F490" s="589"/>
      <c r="G490" s="502" t="s">
        <v>23864</v>
      </c>
      <c r="H490" s="451">
        <v>25</v>
      </c>
      <c r="I490" s="452">
        <v>1.4505000000000035</v>
      </c>
      <c r="J490" s="452">
        <v>1.3800000000000008</v>
      </c>
      <c r="K490" s="452">
        <v>1.2709999999999999</v>
      </c>
      <c r="L490" s="382">
        <f t="shared" si="2169"/>
        <v>1.42</v>
      </c>
      <c r="M490" s="383">
        <f t="shared" si="2170"/>
        <v>0.06</v>
      </c>
      <c r="N490" s="383">
        <f t="shared" si="2171"/>
        <v>0.12</v>
      </c>
      <c r="O490" s="382">
        <f t="shared" si="2172"/>
        <v>1.6</v>
      </c>
      <c r="P490" s="382">
        <f t="shared" si="2173"/>
        <v>1.3199999999999998</v>
      </c>
      <c r="Q490" s="385">
        <f t="shared" si="2174"/>
        <v>0</v>
      </c>
      <c r="R490" s="385">
        <f t="shared" si="2175"/>
        <v>49.5</v>
      </c>
      <c r="S490" s="385">
        <f t="shared" si="2176"/>
        <v>3.3</v>
      </c>
      <c r="T490" s="385">
        <f t="shared" si="2177"/>
        <v>0</v>
      </c>
      <c r="U490" s="385">
        <f t="shared" si="2178"/>
        <v>0</v>
      </c>
      <c r="V490" s="384">
        <f t="shared" si="2179"/>
        <v>105</v>
      </c>
      <c r="W490" s="726">
        <f t="shared" si="2180"/>
        <v>0</v>
      </c>
      <c r="X490" s="449" t="str">
        <f t="shared" si="2181"/>
        <v>JD24-11</v>
      </c>
      <c r="Y490" s="502">
        <f t="shared" si="2182"/>
        <v>1.2</v>
      </c>
      <c r="Z490" s="590" t="s">
        <v>1</v>
      </c>
      <c r="AA490" s="589">
        <f t="shared" si="2183"/>
        <v>1.2</v>
      </c>
      <c r="AB490" s="591">
        <f t="shared" si="2184"/>
        <v>1.4505000000000035</v>
      </c>
      <c r="AC490" s="592">
        <f t="shared" si="2185"/>
        <v>0.06</v>
      </c>
      <c r="AD490" s="592">
        <f t="shared" si="2186"/>
        <v>0.15</v>
      </c>
      <c r="AE490" s="593">
        <f t="shared" si="2187"/>
        <v>1.66</v>
      </c>
      <c r="AF490" s="593">
        <f t="shared" si="2188"/>
        <v>2.2000000000000002</v>
      </c>
      <c r="AG490" s="594">
        <f t="shared" si="2189"/>
        <v>0.68</v>
      </c>
      <c r="AH490" s="595">
        <f t="shared" si="2190"/>
        <v>0</v>
      </c>
      <c r="AI490" s="595">
        <f t="shared" si="2191"/>
        <v>2.2400000000000002</v>
      </c>
      <c r="AJ490" s="595">
        <f t="shared" si="2192"/>
        <v>0.24</v>
      </c>
      <c r="AK490" s="595">
        <f t="shared" si="2193"/>
        <v>0</v>
      </c>
      <c r="AL490" s="595">
        <f t="shared" si="2194"/>
        <v>0</v>
      </c>
      <c r="AM490" s="596">
        <f t="shared" si="2195"/>
        <v>11.75</v>
      </c>
      <c r="AN490" s="732">
        <f t="shared" si="2196"/>
        <v>0</v>
      </c>
      <c r="AO490" s="449" t="s">
        <v>24804</v>
      </c>
      <c r="AP490" s="146" t="s">
        <v>23695</v>
      </c>
      <c r="AQ490" s="450" t="s">
        <v>24805</v>
      </c>
      <c r="AR490" s="502">
        <v>0.6</v>
      </c>
      <c r="AS490" s="589"/>
      <c r="AT490" s="589"/>
      <c r="AU490" s="451">
        <v>25</v>
      </c>
      <c r="AV490" s="502">
        <f t="shared" si="2197"/>
        <v>1.4</v>
      </c>
      <c r="AW490" s="590" t="s">
        <v>1</v>
      </c>
      <c r="AX490" s="589">
        <f t="shared" si="2198"/>
        <v>1.4</v>
      </c>
      <c r="AY490" s="384">
        <f t="shared" si="2199"/>
        <v>23.6</v>
      </c>
      <c r="AZ490" s="384">
        <f t="shared" si="2200"/>
        <v>0.12</v>
      </c>
      <c r="BA490" s="384">
        <f t="shared" si="2201"/>
        <v>1.3199999999999998</v>
      </c>
      <c r="BB490" s="382">
        <f t="shared" si="2202"/>
        <v>7.47</v>
      </c>
      <c r="BC490" s="265">
        <f t="shared" si="2203"/>
        <v>0</v>
      </c>
      <c r="BD490" s="265">
        <f t="shared" si="2204"/>
        <v>55.28</v>
      </c>
      <c r="BE490" s="265">
        <f t="shared" si="2205"/>
        <v>9.61</v>
      </c>
      <c r="BF490" s="385">
        <f t="shared" si="2206"/>
        <v>1.6605000000000034</v>
      </c>
      <c r="BG490" s="385">
        <f t="shared" si="2207"/>
        <v>0</v>
      </c>
      <c r="BH490" s="385">
        <f t="shared" si="2208"/>
        <v>3.25</v>
      </c>
      <c r="BI490" s="385">
        <f t="shared" si="2209"/>
        <v>0</v>
      </c>
      <c r="BJ490" s="116">
        <f t="shared" si="2210"/>
        <v>34.950000000000003</v>
      </c>
      <c r="BK490" s="95"/>
    </row>
    <row r="491" spans="1:63" ht="14.25" x14ac:dyDescent="0.3">
      <c r="A491" s="462"/>
      <c r="B491" s="463"/>
      <c r="C491" s="608"/>
      <c r="D491" s="505"/>
      <c r="E491" s="505"/>
      <c r="F491" s="505"/>
      <c r="G491" s="505"/>
      <c r="H491" s="410"/>
      <c r="I491" s="411"/>
      <c r="J491" s="411"/>
      <c r="K491" s="411"/>
      <c r="L491" s="101"/>
      <c r="M491" s="412"/>
      <c r="N491" s="412"/>
      <c r="O491" s="101"/>
      <c r="P491" s="101"/>
      <c r="Q491" s="414"/>
      <c r="R491" s="414"/>
      <c r="S491" s="414"/>
      <c r="T491" s="414"/>
      <c r="U491" s="414"/>
      <c r="V491" s="413"/>
      <c r="W491" s="725"/>
      <c r="X491" s="739"/>
      <c r="Y491" s="505"/>
      <c r="Z491" s="597"/>
      <c r="AA491" s="505"/>
      <c r="AB491" s="598"/>
      <c r="AC491" s="599"/>
      <c r="AD491" s="599"/>
      <c r="AE491" s="600"/>
      <c r="AF491" s="600"/>
      <c r="AG491" s="597"/>
      <c r="AH491" s="601"/>
      <c r="AI491" s="601"/>
      <c r="AJ491" s="601"/>
      <c r="AK491" s="601"/>
      <c r="AL491" s="601"/>
      <c r="AM491" s="602"/>
      <c r="AN491" s="733"/>
      <c r="AO491" s="739"/>
      <c r="AP491" s="463"/>
      <c r="AQ491" s="608"/>
      <c r="AR491" s="505"/>
      <c r="AS491" s="505"/>
      <c r="AT491" s="505"/>
      <c r="AU491" s="410"/>
      <c r="AV491" s="505"/>
      <c r="AW491" s="597"/>
      <c r="AX491" s="505"/>
      <c r="AY491" s="413"/>
      <c r="AZ491" s="413"/>
      <c r="BA491" s="413"/>
      <c r="BB491" s="101"/>
      <c r="BC491" s="101"/>
      <c r="BD491" s="101"/>
      <c r="BE491" s="101"/>
      <c r="BF491" s="414"/>
      <c r="BG491" s="414"/>
      <c r="BH491" s="414"/>
      <c r="BI491" s="414"/>
      <c r="BJ491" s="415"/>
      <c r="BK491" s="95"/>
    </row>
    <row r="492" spans="1:63" s="122" customFormat="1" ht="14.25" x14ac:dyDescent="0.3">
      <c r="A492" s="407" t="s">
        <v>24806</v>
      </c>
      <c r="B492" s="463"/>
      <c r="C492" s="408"/>
      <c r="D492" s="505"/>
      <c r="E492" s="505"/>
      <c r="F492" s="505"/>
      <c r="G492" s="409"/>
      <c r="H492" s="410"/>
      <c r="I492" s="411"/>
      <c r="J492" s="411"/>
      <c r="K492" s="411"/>
      <c r="L492" s="101"/>
      <c r="M492" s="412"/>
      <c r="N492" s="412"/>
      <c r="O492" s="101"/>
      <c r="P492" s="101"/>
      <c r="Q492" s="414"/>
      <c r="R492" s="414"/>
      <c r="S492" s="414"/>
      <c r="T492" s="414"/>
      <c r="U492" s="414"/>
      <c r="V492" s="413"/>
      <c r="W492" s="725"/>
      <c r="X492" s="740" t="str">
        <f>$A492</f>
        <v>Rua Prof. Júlio Oliveira Bittencourt</v>
      </c>
      <c r="Y492" s="503"/>
      <c r="Z492" s="503"/>
      <c r="AA492" s="503"/>
      <c r="AB492" s="399"/>
      <c r="AC492" s="399"/>
      <c r="AD492" s="399"/>
      <c r="AE492" s="399"/>
      <c r="AF492" s="404"/>
      <c r="AG492" s="399"/>
      <c r="AH492" s="399"/>
      <c r="AI492" s="399"/>
      <c r="AJ492" s="399"/>
      <c r="AK492" s="399"/>
      <c r="AL492" s="399"/>
      <c r="AM492" s="399"/>
      <c r="AN492" s="401"/>
      <c r="AO492" s="407" t="str">
        <f>$A492</f>
        <v>Rua Prof. Júlio Oliveira Bittencourt</v>
      </c>
      <c r="AP492" s="463"/>
      <c r="AQ492" s="408"/>
      <c r="AR492" s="505"/>
      <c r="AS492" s="505"/>
      <c r="AT492" s="505"/>
      <c r="AU492" s="410"/>
      <c r="AV492" s="409"/>
      <c r="AW492" s="409"/>
      <c r="AX492" s="409"/>
      <c r="AY492" s="413"/>
      <c r="AZ492" s="413"/>
      <c r="BA492" s="413"/>
      <c r="BB492" s="101"/>
      <c r="BC492" s="101"/>
      <c r="BD492" s="101"/>
      <c r="BE492" s="101"/>
      <c r="BF492" s="101"/>
      <c r="BG492" s="101"/>
      <c r="BH492" s="101"/>
      <c r="BI492" s="101"/>
      <c r="BJ492" s="415"/>
      <c r="BK492" s="95"/>
    </row>
    <row r="493" spans="1:63" ht="14.25" x14ac:dyDescent="0.3">
      <c r="A493" s="449" t="s">
        <v>24807</v>
      </c>
      <c r="B493" s="146" t="s">
        <v>23695</v>
      </c>
      <c r="C493" s="450" t="s">
        <v>24808</v>
      </c>
      <c r="D493" s="502">
        <v>0.4</v>
      </c>
      <c r="E493" s="589"/>
      <c r="F493" s="589"/>
      <c r="G493" s="502" t="s">
        <v>23864</v>
      </c>
      <c r="H493" s="451">
        <v>6</v>
      </c>
      <c r="I493" s="452">
        <v>1.3000000000000007</v>
      </c>
      <c r="J493" s="452"/>
      <c r="K493" s="452"/>
      <c r="L493" s="382">
        <f t="shared" ref="L493" si="2211">ROUND((I493+J493)/2,2)</f>
        <v>0.65</v>
      </c>
      <c r="M493" s="383">
        <f t="shared" ref="M493" si="2212">IF(F493=0,ROUND($D493*10%,2),IF(D493&gt;2.8,0.18,0.15))</f>
        <v>0.04</v>
      </c>
      <c r="N493" s="383">
        <f t="shared" ref="N493" si="2213">IF(F493=0,IF(   ROUND($D493/4,2),   IF(ROUND(($D493*1.2)/6,2)&lt;0.1,0.1,ROUND(($D493*1.2)/6,2))),0.5)</f>
        <v>0.1</v>
      </c>
      <c r="O493" s="382">
        <f t="shared" ref="O493" si="2214">L493+M493+N493</f>
        <v>0.79</v>
      </c>
      <c r="P493" s="382">
        <f t="shared" ref="P493" si="2215">IF(O493&lt;2,(D493+M493*2)+0.6,(D493+M493*2)+0.6+ROUNDUP(O493-2,0)*0.1)</f>
        <v>1.08</v>
      </c>
      <c r="Q493" s="385">
        <f t="shared" ref="Q493" si="2216">IF($O493&lt;=$W$4,ROUND(IF($O493&lt;1.5,$O493*$H493*$P493,1.5*$H493*$P493),2),0)</f>
        <v>5.12</v>
      </c>
      <c r="R493" s="385">
        <f t="shared" ref="R493" si="2217">IF($O493&gt;$W$4,ROUND(IF($O493&lt;1.5,$O493*$H493*$P493,1.5*$H493*$P493),2),0)</f>
        <v>0</v>
      </c>
      <c r="S493" s="385">
        <f t="shared" ref="S493" si="2218">IF($O493&gt;$W$4,ROUND(IF($O493&lt;1.5,0,IF($O493&gt;3,1.5*$H493*$P493,($O493-1.5)*$H493*$P493)),2),0)</f>
        <v>0</v>
      </c>
      <c r="T493" s="385">
        <f t="shared" ref="T493" si="2219">IF($O493&gt;$W$4,ROUND(IF($O493&lt;3,0,IF($O493&gt;4.5,1.5*$H493*$P493,($O493-3)*$H493*$P493)),2),0)</f>
        <v>0</v>
      </c>
      <c r="U493" s="385">
        <f t="shared" ref="U493" si="2220">IF($O493&gt;$W$4,ROUND(IF($O493&lt;4.5,0,IF($O493&gt;6,($O493-4.5)*$H493*$P493,($O493-4.5)*$H493*$P493)),2),0)</f>
        <v>0</v>
      </c>
      <c r="V493" s="384">
        <f t="shared" ref="V493" si="2221">IF($O493&gt;$W$4, IF( $O493&lt;=4,   ROUND($H493*($O493+0.5)*2,2),   0),0)</f>
        <v>0</v>
      </c>
      <c r="W493" s="726">
        <f t="shared" ref="W493" si="2222">IF($O493&gt;$W$4, IF( $O493&gt;4,   ROUND($H493*($O493+0.5)*2,2),   0),0)</f>
        <v>0</v>
      </c>
      <c r="X493" s="449" t="str">
        <f t="shared" ref="X493" si="2223">A493</f>
        <v>JD28-2-1</v>
      </c>
      <c r="Y493" s="502">
        <f t="shared" ref="Y493" si="2224">IF($D493=0.4,1.2,IF($D493=0.6,1.2,IF($D493=0.8,1.3,IF($D493=1,1.5,IF($D493=1.2,1.7,IF($D493&lt;=2,2,"--"))))))</f>
        <v>1.2</v>
      </c>
      <c r="Z493" s="590" t="s">
        <v>1</v>
      </c>
      <c r="AA493" s="589">
        <f t="shared" ref="AA493" si="2225">Y493</f>
        <v>1.2</v>
      </c>
      <c r="AB493" s="591">
        <f t="shared" ref="AB493" si="2226">IF($Y493="--","--",I493)</f>
        <v>1.3000000000000007</v>
      </c>
      <c r="AC493" s="592">
        <f t="shared" ref="AC493" si="2227">IF($Y493="--","--",IF(D493&gt;1.5,0.15,ROUND($D493*10%,2)))</f>
        <v>0.04</v>
      </c>
      <c r="AD493" s="592">
        <f t="shared" ref="AD493" si="2228">IF($Y493="--","--",0.15)</f>
        <v>0.15</v>
      </c>
      <c r="AE493" s="593">
        <f t="shared" ref="AE493" si="2229">IF($Y493="--","--",ROUND(AB493+AC493+AD493,2))</f>
        <v>1.49</v>
      </c>
      <c r="AF493" s="593">
        <f t="shared" ref="AF493" si="2230">IF($Y493="--","--",IF($AB493&lt;=2,$Y493+1,($Y493+1)+ROUNDUP($AB493-2,0)*0.1))</f>
        <v>2.2000000000000002</v>
      </c>
      <c r="AG493" s="594">
        <f t="shared" ref="AG493" si="2231">IF($D493=0.4,0.92,IF($D493=0.6,0.68,IF($D493=0.8,0.74,IF($D493=1,0.7,IF($D493=1.2,0.66,IF($D493=1.5,0.6,IF($D493&lt;=2,(2.4-(D493+0.3)),"--")))))))</f>
        <v>0.92</v>
      </c>
      <c r="AH493" s="595">
        <f t="shared" ref="AH493" si="2232">IF($Y493="--","--",IF($AE493&lt;=$W$4,ROUND(IF($AE493&lt;1.5,$AE493*$AF493*$AG493,1.5*$AF493*$AG493),2),0))</f>
        <v>3.02</v>
      </c>
      <c r="AI493" s="595">
        <f t="shared" ref="AI493" si="2233">IF($Y493="--","--",IF($AE493&gt;$W$4,ROUND(IF($AE493&lt;1.5,$AE493*$AF493*$AG493,1.5*$AF493*$AG493),2),0))</f>
        <v>0</v>
      </c>
      <c r="AJ493" s="595">
        <f t="shared" ref="AJ493" si="2234">IF($Y493="--","--",IF($AE493&gt;$W$4,ROUND(IF($AE493&lt;1.5,0,IF($AE493&gt;3,1.5*$AF493*$AG493,($AE493-1.5)*$AF493*$AG493)),2),0))</f>
        <v>0</v>
      </c>
      <c r="AK493" s="595">
        <f t="shared" ref="AK493" si="2235">IF($Y493="--","--",IF($AE493&gt;$W$4,ROUND(IF($AE493&lt;3,0,IF($AE493&gt;4.5,1.5*$AF493*$AG493,($AE493-3)*$AF493*$AG493)),2),0))</f>
        <v>0</v>
      </c>
      <c r="AL493" s="595">
        <f t="shared" ref="AL493" si="2236">IF($Y493="--","--",IF($AE493&gt;$W$4,ROUND(IF($AE493&lt;4.5,0,IF($AE493&gt;6,($AE493-4.5)*$AF493*$AG493,($AE493-4.5)*$AF493*$AG493)),2),0))</f>
        <v>0</v>
      </c>
      <c r="AM493" s="596">
        <f t="shared" ref="AM493" si="2237">IF($Y493="--","--",IF($AE493&gt;$W$4, IF( $AE493&lt;=4,   ROUND(($AG493*4)*($AE493+0.5)*2,2),   0),0))</f>
        <v>0</v>
      </c>
      <c r="AN493" s="732">
        <f t="shared" ref="AN493" si="2238">IF($Y493="--","--",IF($AE493&gt;$W$4, IF( $AE493&gt;4,   ROUND(($AG493*4)*($AE493+0.5)*2,2),   0),0))</f>
        <v>0</v>
      </c>
      <c r="AO493" s="449" t="s">
        <v>24807</v>
      </c>
      <c r="AP493" s="146" t="s">
        <v>23695</v>
      </c>
      <c r="AQ493" s="450" t="s">
        <v>24808</v>
      </c>
      <c r="AR493" s="502">
        <v>0.4</v>
      </c>
      <c r="AS493" s="589"/>
      <c r="AT493" s="589"/>
      <c r="AU493" s="451">
        <v>6</v>
      </c>
      <c r="AV493" s="502">
        <f t="shared" ref="AV493" si="2239">IF($Y493="--","--",Y493+0.2)</f>
        <v>1.4</v>
      </c>
      <c r="AW493" s="590" t="s">
        <v>1</v>
      </c>
      <c r="AX493" s="589">
        <f t="shared" ref="AX493" si="2240">AV493</f>
        <v>1.4</v>
      </c>
      <c r="AY493" s="384">
        <f t="shared" ref="AY493" si="2241">IF(D493&gt;2,AU493,AU493-AV493)</f>
        <v>4.5999999999999996</v>
      </c>
      <c r="AZ493" s="384">
        <f t="shared" ref="AZ493" si="2242">N493</f>
        <v>0.1</v>
      </c>
      <c r="BA493" s="384">
        <f t="shared" ref="BA493" si="2243">P493</f>
        <v>1.08</v>
      </c>
      <c r="BB493" s="382">
        <f t="shared" ref="BB493" si="2244">IF(F493=0,IF(ROUND( AY493 * ( ( (N493*P493) +  ( ((D493+M493*2)/6)*P493 ) ) - ROUND(  ((D493+M493*2)^2)   *   (   ( PI()*96.379 / (4*360) )  -  ( (SIN((96.379/2)*PI()/180)) * (COS((96.379/2)*PI()/180)) / 4 )   ), 4) ),2),   ROUND( AY493 * ( ( (N493*P493) +  ( ((D493+M493*2)/4)*P493 ) ) - ROUND(  ((D493+M493*2)^2)   *   (   ( PI()*120 / (4*360) )  -  ( (SIN((120/2)*PI()/180)) * (COS((120/2)*PI()/180)) / 4 )   ), 4) ),2)),0)</f>
        <v>0.93</v>
      </c>
      <c r="BC493" s="265">
        <f t="shared" ref="BC493" si="2245">IF(F493&gt;0,ROUND(AY493*N493*P493,2),0)</f>
        <v>0</v>
      </c>
      <c r="BD493" s="265">
        <f t="shared" ref="BD493" si="2246">SUM(Q493:U493,AH493:AL493)</f>
        <v>8.14</v>
      </c>
      <c r="BE493" s="265">
        <f t="shared" ref="BE493" si="2247">IF(F493=0, ROUND( ( PI()*( (D493+M493*2)^2 ) / 4  ) * AY493,2),  ROUND( (D493+M493*2)*(F493+M493*2) * AY493,2))</f>
        <v>0.83</v>
      </c>
      <c r="BF493" s="385">
        <f t="shared" ref="BF493" si="2248">IF(($I493+M493-0.15)&lt;=2,($I493+M493+0.15),IF(($I493+M493)&lt;=3,2.35,($I493+M493+0.2)-0.85))</f>
        <v>1.4900000000000007</v>
      </c>
      <c r="BG493" s="385">
        <f t="shared" ref="BG493" si="2249">IF(D493&gt;2,   (I493-F493-M493-0.11),IF(($I493+M493)&lt;=2,0,IF(($I493+M493)&gt;3,0.85,(I493+M493+0.2-BF493))))</f>
        <v>0</v>
      </c>
      <c r="BH493" s="385">
        <f t="shared" ref="BH493" si="2250">IF(D493&gt;2,  ROUND(((1.42+0.4)+(0.91+0.4))*2*BG493,2), ROUND(AV493*AX493*BF493,2))</f>
        <v>2.92</v>
      </c>
      <c r="BI493" s="385">
        <f t="shared" ref="BI493" si="2251">ROUND(((PI()*0.9^2)/4)*BG493,2)</f>
        <v>0</v>
      </c>
      <c r="BJ493" s="116">
        <f t="shared" ref="BJ493" si="2252">ROUND(BD493-BE493-BH493-BI493-BB493-BC493,2)</f>
        <v>3.46</v>
      </c>
      <c r="BK493" s="95"/>
    </row>
    <row r="494" spans="1:63" ht="14.25" x14ac:dyDescent="0.3">
      <c r="A494" s="462"/>
      <c r="B494" s="463"/>
      <c r="C494" s="608"/>
      <c r="D494" s="505"/>
      <c r="E494" s="505"/>
      <c r="F494" s="505"/>
      <c r="G494" s="505"/>
      <c r="H494" s="410"/>
      <c r="I494" s="411"/>
      <c r="J494" s="411"/>
      <c r="K494" s="411"/>
      <c r="L494" s="101"/>
      <c r="M494" s="412"/>
      <c r="N494" s="412"/>
      <c r="O494" s="101"/>
      <c r="P494" s="101"/>
      <c r="Q494" s="414"/>
      <c r="R494" s="414"/>
      <c r="S494" s="414"/>
      <c r="T494" s="414"/>
      <c r="U494" s="414"/>
      <c r="V494" s="413"/>
      <c r="W494" s="725"/>
      <c r="X494" s="739"/>
      <c r="Y494" s="505"/>
      <c r="Z494" s="597"/>
      <c r="AA494" s="505"/>
      <c r="AB494" s="598"/>
      <c r="AC494" s="599"/>
      <c r="AD494" s="599"/>
      <c r="AE494" s="600"/>
      <c r="AF494" s="600"/>
      <c r="AG494" s="597"/>
      <c r="AH494" s="601"/>
      <c r="AI494" s="601"/>
      <c r="AJ494" s="601"/>
      <c r="AK494" s="601"/>
      <c r="AL494" s="601"/>
      <c r="AM494" s="602"/>
      <c r="AN494" s="733"/>
      <c r="AO494" s="739"/>
      <c r="AP494" s="463"/>
      <c r="AQ494" s="608"/>
      <c r="AR494" s="505"/>
      <c r="AS494" s="505"/>
      <c r="AT494" s="505"/>
      <c r="AU494" s="410"/>
      <c r="AV494" s="505"/>
      <c r="AW494" s="597"/>
      <c r="AX494" s="505"/>
      <c r="AY494" s="413"/>
      <c r="AZ494" s="413"/>
      <c r="BA494" s="413"/>
      <c r="BB494" s="101"/>
      <c r="BC494" s="101"/>
      <c r="BD494" s="101"/>
      <c r="BE494" s="101"/>
      <c r="BF494" s="414"/>
      <c r="BG494" s="414"/>
      <c r="BH494" s="414"/>
      <c r="BI494" s="414"/>
      <c r="BJ494" s="415"/>
      <c r="BK494" s="95"/>
    </row>
    <row r="495" spans="1:63" s="122" customFormat="1" ht="14.25" x14ac:dyDescent="0.3">
      <c r="A495" s="407" t="s">
        <v>24806</v>
      </c>
      <c r="B495" s="463"/>
      <c r="C495" s="408"/>
      <c r="D495" s="505"/>
      <c r="E495" s="505"/>
      <c r="F495" s="505"/>
      <c r="G495" s="409"/>
      <c r="H495" s="410"/>
      <c r="I495" s="411"/>
      <c r="J495" s="411"/>
      <c r="K495" s="411"/>
      <c r="L495" s="101"/>
      <c r="M495" s="412"/>
      <c r="N495" s="412"/>
      <c r="O495" s="101"/>
      <c r="P495" s="101"/>
      <c r="Q495" s="414"/>
      <c r="R495" s="414"/>
      <c r="S495" s="414"/>
      <c r="T495" s="414"/>
      <c r="U495" s="414"/>
      <c r="V495" s="413"/>
      <c r="W495" s="725"/>
      <c r="X495" s="740" t="str">
        <f>$A495</f>
        <v>Rua Prof. Júlio Oliveira Bittencourt</v>
      </c>
      <c r="Y495" s="503"/>
      <c r="Z495" s="503"/>
      <c r="AA495" s="503"/>
      <c r="AB495" s="399"/>
      <c r="AC495" s="399"/>
      <c r="AD495" s="399"/>
      <c r="AE495" s="399"/>
      <c r="AF495" s="404"/>
      <c r="AG495" s="399"/>
      <c r="AH495" s="399"/>
      <c r="AI495" s="399"/>
      <c r="AJ495" s="399"/>
      <c r="AK495" s="399"/>
      <c r="AL495" s="399"/>
      <c r="AM495" s="399"/>
      <c r="AN495" s="401"/>
      <c r="AO495" s="407" t="str">
        <f>$A495</f>
        <v>Rua Prof. Júlio Oliveira Bittencourt</v>
      </c>
      <c r="AP495" s="463"/>
      <c r="AQ495" s="408"/>
      <c r="AR495" s="505"/>
      <c r="AS495" s="505"/>
      <c r="AT495" s="505"/>
      <c r="AU495" s="410"/>
      <c r="AV495" s="409"/>
      <c r="AW495" s="409"/>
      <c r="AX495" s="409"/>
      <c r="AY495" s="413"/>
      <c r="AZ495" s="413"/>
      <c r="BA495" s="413"/>
      <c r="BB495" s="101"/>
      <c r="BC495" s="101"/>
      <c r="BD495" s="101"/>
      <c r="BE495" s="101"/>
      <c r="BF495" s="101"/>
      <c r="BG495" s="101"/>
      <c r="BH495" s="101"/>
      <c r="BI495" s="101"/>
      <c r="BJ495" s="415"/>
      <c r="BK495" s="95"/>
    </row>
    <row r="496" spans="1:63" ht="14.25" x14ac:dyDescent="0.3">
      <c r="A496" s="144" t="s">
        <v>24809</v>
      </c>
      <c r="B496" s="379" t="s">
        <v>23695</v>
      </c>
      <c r="C496" s="145" t="s">
        <v>24808</v>
      </c>
      <c r="D496" s="416">
        <v>0.6</v>
      </c>
      <c r="E496" s="504"/>
      <c r="F496" s="504"/>
      <c r="G496" s="416" t="s">
        <v>23864</v>
      </c>
      <c r="H496" s="142">
        <v>11</v>
      </c>
      <c r="I496" s="143">
        <v>1.5999999999999996</v>
      </c>
      <c r="J496" s="143">
        <v>1.5999999999999996</v>
      </c>
      <c r="K496" s="452">
        <v>0</v>
      </c>
      <c r="L496" s="382">
        <f t="shared" ref="L496:L503" si="2253">ROUND((I496+J496)/2,2)</f>
        <v>1.6</v>
      </c>
      <c r="M496" s="383">
        <f t="shared" ref="M496:M503" si="2254">IF(F496=0,ROUND($D496*10%,2),IF(D496&gt;2.8,0.18,0.15))</f>
        <v>0.06</v>
      </c>
      <c r="N496" s="383">
        <f t="shared" ref="N496:N503" si="2255">IF(F496=0,IF(   ROUND($D496/4,2),   IF(ROUND(($D496*1.2)/6,2)&lt;0.1,0.1,ROUND(($D496*1.2)/6,2))),0.5)</f>
        <v>0.12</v>
      </c>
      <c r="O496" s="382">
        <f t="shared" ref="O496:O503" si="2256">L496+M496+N496</f>
        <v>1.7800000000000002</v>
      </c>
      <c r="P496" s="382">
        <f t="shared" ref="P496:P503" si="2257">IF(O496&lt;2,(D496+M496*2)+0.6,(D496+M496*2)+0.6+ROUNDUP(O496-2,0)*0.1)</f>
        <v>1.3199999999999998</v>
      </c>
      <c r="Q496" s="385">
        <f t="shared" ref="Q496:Q503" si="2258">IF($O496&lt;=$W$4,ROUND(IF($O496&lt;1.5,$O496*$H496*$P496,1.5*$H496*$P496),2),0)</f>
        <v>0</v>
      </c>
      <c r="R496" s="385">
        <f t="shared" ref="R496:R503" si="2259">IF($O496&gt;$W$4,ROUND(IF($O496&lt;1.5,$O496*$H496*$P496,1.5*$H496*$P496),2),0)</f>
        <v>21.78</v>
      </c>
      <c r="S496" s="385">
        <f t="shared" ref="S496:S503" si="2260">IF($O496&gt;$W$4,ROUND(IF($O496&lt;1.5,0,IF($O496&gt;3,1.5*$H496*$P496,($O496-1.5)*$H496*$P496)),2),0)</f>
        <v>4.07</v>
      </c>
      <c r="T496" s="385">
        <f t="shared" ref="T496:T503" si="2261">IF($O496&gt;$W$4,ROUND(IF($O496&lt;3,0,IF($O496&gt;4.5,1.5*$H496*$P496,($O496-3)*$H496*$P496)),2),0)</f>
        <v>0</v>
      </c>
      <c r="U496" s="385">
        <f t="shared" ref="U496:U503" si="2262">IF($O496&gt;$W$4,ROUND(IF($O496&lt;4.5,0,IF($O496&gt;6,($O496-4.5)*$H496*$P496,($O496-4.5)*$H496*$P496)),2),0)</f>
        <v>0</v>
      </c>
      <c r="V496" s="384">
        <f t="shared" ref="V496:V503" si="2263">IF($O496&gt;$W$4, IF( $O496&lt;=4,   ROUND($H496*($O496+0.5)*2,2),   0),0)</f>
        <v>50.16</v>
      </c>
      <c r="W496" s="726">
        <f t="shared" ref="W496:W503" si="2264">IF($O496&gt;$W$4, IF( $O496&gt;4,   ROUND($H496*($O496+0.5)*2,2),   0),0)</f>
        <v>0</v>
      </c>
      <c r="X496" s="144" t="str">
        <f t="shared" ref="X496:X503" si="2265">A496</f>
        <v>JD28-1</v>
      </c>
      <c r="Y496" s="416">
        <f t="shared" ref="Y496:Y503" si="2266">IF($D496=0.4,1.2,IF($D496=0.6,1.2,IF($D496=0.8,1.3,IF($D496=1,1.5,IF($D496=1.2,1.7,IF($D496&lt;=2,2,"--"))))))</f>
        <v>1.2</v>
      </c>
      <c r="Z496" s="603" t="s">
        <v>1</v>
      </c>
      <c r="AA496" s="504">
        <f t="shared" ref="AA496:AA503" si="2267">Y496</f>
        <v>1.2</v>
      </c>
      <c r="AB496" s="591">
        <f t="shared" ref="AB496:AB503" si="2268">IF($Y496="--","--",I496)</f>
        <v>1.5999999999999996</v>
      </c>
      <c r="AC496" s="592">
        <f t="shared" ref="AC496:AC503" si="2269">IF($Y496="--","--",IF(D496&gt;1.5,0.15,ROUND($D496*10%,2)))</f>
        <v>0.06</v>
      </c>
      <c r="AD496" s="592">
        <f t="shared" ref="AD496:AD503" si="2270">IF($Y496="--","--",0.15)</f>
        <v>0.15</v>
      </c>
      <c r="AE496" s="593">
        <f t="shared" ref="AE496:AE503" si="2271">IF($Y496="--","--",ROUND(AB496+AC496+AD496,2))</f>
        <v>1.81</v>
      </c>
      <c r="AF496" s="604">
        <f t="shared" ref="AF496:AF503" si="2272">IF($Y496="--","--",IF($AB496&lt;=2,$Y496+1,($Y496+1)+ROUNDUP($AB496-2,0)*0.1))</f>
        <v>2.2000000000000002</v>
      </c>
      <c r="AG496" s="605">
        <f t="shared" ref="AG496:AG503" si="2273">IF($D496=0.4,0.92,IF($D496=0.6,0.68,IF($D496=0.8,0.74,IF($D496=1,0.7,IF($D496=1.2,0.66,IF($D496=1.5,0.6,IF($D496&lt;=2,(2.4-(D496+0.3)),"--")))))))</f>
        <v>0.68</v>
      </c>
      <c r="AH496" s="595">
        <f t="shared" ref="AH496:AH503" si="2274">IF($Y496="--","--",IF($AE496&lt;=$W$4,ROUND(IF($AE496&lt;1.5,$AE496*$AF496*$AG496,1.5*$AF496*$AG496),2),0))</f>
        <v>0</v>
      </c>
      <c r="AI496" s="595">
        <f t="shared" ref="AI496:AI503" si="2275">IF($Y496="--","--",IF($AE496&gt;$W$4,ROUND(IF($AE496&lt;1.5,$AE496*$AF496*$AG496,1.5*$AF496*$AG496),2),0))</f>
        <v>2.2400000000000002</v>
      </c>
      <c r="AJ496" s="595">
        <f t="shared" ref="AJ496:AJ503" si="2276">IF($Y496="--","--",IF($AE496&gt;$W$4,ROUND(IF($AE496&lt;1.5,0,IF($AE496&gt;3,1.5*$AF496*$AG496,($AE496-1.5)*$AF496*$AG496)),2),0))</f>
        <v>0.46</v>
      </c>
      <c r="AK496" s="595">
        <f t="shared" ref="AK496:AK503" si="2277">IF($Y496="--","--",IF($AE496&gt;$W$4,ROUND(IF($AE496&lt;3,0,IF($AE496&gt;4.5,1.5*$AF496*$AG496,($AE496-3)*$AF496*$AG496)),2),0))</f>
        <v>0</v>
      </c>
      <c r="AL496" s="595">
        <f t="shared" ref="AL496:AL503" si="2278">IF($Y496="--","--",IF($AE496&gt;$W$4,ROUND(IF($AE496&lt;4.5,0,IF($AE496&gt;6,($AE496-4.5)*$AF496*$AG496,($AE496-4.5)*$AF496*$AG496)),2),0))</f>
        <v>0</v>
      </c>
      <c r="AM496" s="596">
        <f t="shared" ref="AM496:AM503" si="2279">IF($Y496="--","--",IF($AE496&gt;$W$4, IF( $AE496&lt;=4,   ROUND(($AG496*4)*($AE496+0.5)*2,2),   0),0))</f>
        <v>12.57</v>
      </c>
      <c r="AN496" s="732">
        <f t="shared" ref="AN496:AN503" si="2280">IF($Y496="--","--",IF($AE496&gt;$W$4, IF( $AE496&gt;4,   ROUND(($AG496*4)*($AE496+0.5)*2,2),   0),0))</f>
        <v>0</v>
      </c>
      <c r="AO496" s="144" t="s">
        <v>24809</v>
      </c>
      <c r="AP496" s="379" t="s">
        <v>23695</v>
      </c>
      <c r="AQ496" s="453" t="s">
        <v>24808</v>
      </c>
      <c r="AR496" s="416">
        <v>0.6</v>
      </c>
      <c r="AS496" s="504"/>
      <c r="AT496" s="504"/>
      <c r="AU496" s="142">
        <v>11</v>
      </c>
      <c r="AV496" s="416">
        <f t="shared" ref="AV496:AV503" si="2281">IF($Y496="--","--",Y496+0.2)</f>
        <v>1.4</v>
      </c>
      <c r="AW496" s="603" t="s">
        <v>1</v>
      </c>
      <c r="AX496" s="504">
        <f t="shared" ref="AX496:AX503" si="2282">AV496</f>
        <v>1.4</v>
      </c>
      <c r="AY496" s="384">
        <f t="shared" ref="AY496:AY503" si="2283">IF(D496&gt;2,AU496,AU496-AV496)</f>
        <v>9.6</v>
      </c>
      <c r="AZ496" s="384">
        <f t="shared" ref="AZ496:AZ503" si="2284">N496</f>
        <v>0.12</v>
      </c>
      <c r="BA496" s="384">
        <f t="shared" ref="BA496:BA503" si="2285">P496</f>
        <v>1.3199999999999998</v>
      </c>
      <c r="BB496" s="382">
        <f t="shared" ref="BB496:BB503" si="2286">IF(F496=0,IF(ROUND( AY496 * ( ( (N496*P496) +  ( ((D496+M496*2)/6)*P496 ) ) - ROUND(  ((D496+M496*2)^2)   *   (   ( PI()*96.379 / (4*360) )  -  ( (SIN((96.379/2)*PI()/180)) * (COS((96.379/2)*PI()/180)) / 4 )   ), 4) ),2),   ROUND( AY496 * ( ( (N496*P496) +  ( ((D496+M496*2)/4)*P496 ) ) - ROUND(  ((D496+M496*2)^2)   *   (   ( PI()*120 / (4*360) )  -  ( (SIN((120/2)*PI()/180)) * (COS((120/2)*PI()/180)) / 4 )   ), 4) ),2)),0)</f>
        <v>3.04</v>
      </c>
      <c r="BC496" s="265">
        <f t="shared" ref="BC496:BC503" si="2287">IF(F496&gt;0,ROUND(AY496*N496*P496,2),0)</f>
        <v>0</v>
      </c>
      <c r="BD496" s="265">
        <f t="shared" ref="BD496:BD503" si="2288">SUM(Q496:U496,AH496:AL496)</f>
        <v>28.550000000000004</v>
      </c>
      <c r="BE496" s="265">
        <f t="shared" ref="BE496:BE503" si="2289">IF(F496=0, ROUND( ( PI()*( (D496+M496*2)^2 ) / 4  ) * AY496,2),  ROUND( (D496+M496*2)*(F496+M496*2) * AY496,2))</f>
        <v>3.91</v>
      </c>
      <c r="BF496" s="607">
        <f t="shared" ref="BF496:BF503" si="2290">IF(($I496+M496-0.15)&lt;=2,($I496+M496+0.15),IF(($I496+M496)&lt;=3,2.35,($I496+M496+0.2)-0.85))</f>
        <v>1.8099999999999996</v>
      </c>
      <c r="BG496" s="607">
        <f t="shared" ref="BG496:BG503" si="2291">IF(D496&gt;2,   (I496-F496-M496-0.11),IF(($I496+M496)&lt;=2,0,IF(($I496+M496)&gt;3,0.85,(I496+M496+0.2-BF496))))</f>
        <v>0</v>
      </c>
      <c r="BH496" s="607">
        <f t="shared" ref="BH496:BH503" si="2292">IF(D496&gt;2,  ROUND(((1.42+0.4)+(0.91+0.4))*2*BG496,2), ROUND(AV496*AX496*BF496,2))</f>
        <v>3.55</v>
      </c>
      <c r="BI496" s="607">
        <f t="shared" ref="BI496:BI503" si="2293">ROUND(((PI()*0.9^2)/4)*BG496,2)</f>
        <v>0</v>
      </c>
      <c r="BJ496" s="116">
        <f t="shared" ref="BJ496:BJ503" si="2294">ROUND(BD496-BE496-BH496-BI496-BB496-BC496,2)</f>
        <v>18.05</v>
      </c>
      <c r="BK496" s="95"/>
    </row>
    <row r="497" spans="1:63" ht="14.25" x14ac:dyDescent="0.3">
      <c r="A497" s="144" t="s">
        <v>24808</v>
      </c>
      <c r="B497" s="379" t="s">
        <v>23695</v>
      </c>
      <c r="C497" s="145" t="s">
        <v>24810</v>
      </c>
      <c r="D497" s="416">
        <v>0.6</v>
      </c>
      <c r="E497" s="504"/>
      <c r="F497" s="504"/>
      <c r="G497" s="416" t="s">
        <v>23864</v>
      </c>
      <c r="H497" s="142">
        <v>28</v>
      </c>
      <c r="I497" s="143">
        <v>1.5999999999999996</v>
      </c>
      <c r="J497" s="143">
        <v>1.5999999999999996</v>
      </c>
      <c r="K497" s="452">
        <v>0</v>
      </c>
      <c r="L497" s="382">
        <f t="shared" si="2253"/>
        <v>1.6</v>
      </c>
      <c r="M497" s="383">
        <f t="shared" si="2254"/>
        <v>0.06</v>
      </c>
      <c r="N497" s="383">
        <f t="shared" si="2255"/>
        <v>0.12</v>
      </c>
      <c r="O497" s="382">
        <f t="shared" si="2256"/>
        <v>1.7800000000000002</v>
      </c>
      <c r="P497" s="382">
        <f t="shared" si="2257"/>
        <v>1.3199999999999998</v>
      </c>
      <c r="Q497" s="385">
        <f t="shared" si="2258"/>
        <v>0</v>
      </c>
      <c r="R497" s="385">
        <f t="shared" si="2259"/>
        <v>55.44</v>
      </c>
      <c r="S497" s="385">
        <f t="shared" si="2260"/>
        <v>10.35</v>
      </c>
      <c r="T497" s="385">
        <f t="shared" si="2261"/>
        <v>0</v>
      </c>
      <c r="U497" s="385">
        <f t="shared" si="2262"/>
        <v>0</v>
      </c>
      <c r="V497" s="384">
        <f t="shared" si="2263"/>
        <v>127.68</v>
      </c>
      <c r="W497" s="726">
        <f t="shared" si="2264"/>
        <v>0</v>
      </c>
      <c r="X497" s="144" t="str">
        <f t="shared" si="2265"/>
        <v>JD28-2</v>
      </c>
      <c r="Y497" s="416">
        <f t="shared" si="2266"/>
        <v>1.2</v>
      </c>
      <c r="Z497" s="603" t="s">
        <v>1</v>
      </c>
      <c r="AA497" s="504">
        <f t="shared" si="2267"/>
        <v>1.2</v>
      </c>
      <c r="AB497" s="591">
        <f t="shared" si="2268"/>
        <v>1.5999999999999996</v>
      </c>
      <c r="AC497" s="592">
        <f t="shared" si="2269"/>
        <v>0.06</v>
      </c>
      <c r="AD497" s="592">
        <f t="shared" si="2270"/>
        <v>0.15</v>
      </c>
      <c r="AE497" s="593">
        <f t="shared" si="2271"/>
        <v>1.81</v>
      </c>
      <c r="AF497" s="604">
        <f t="shared" si="2272"/>
        <v>2.2000000000000002</v>
      </c>
      <c r="AG497" s="605">
        <f t="shared" si="2273"/>
        <v>0.68</v>
      </c>
      <c r="AH497" s="595">
        <f t="shared" si="2274"/>
        <v>0</v>
      </c>
      <c r="AI497" s="595">
        <f t="shared" si="2275"/>
        <v>2.2400000000000002</v>
      </c>
      <c r="AJ497" s="595">
        <f t="shared" si="2276"/>
        <v>0.46</v>
      </c>
      <c r="AK497" s="595">
        <f t="shared" si="2277"/>
        <v>0</v>
      </c>
      <c r="AL497" s="595">
        <f t="shared" si="2278"/>
        <v>0</v>
      </c>
      <c r="AM497" s="596">
        <f t="shared" si="2279"/>
        <v>12.57</v>
      </c>
      <c r="AN497" s="732">
        <f t="shared" si="2280"/>
        <v>0</v>
      </c>
      <c r="AO497" s="144" t="s">
        <v>24808</v>
      </c>
      <c r="AP497" s="379" t="s">
        <v>23695</v>
      </c>
      <c r="AQ497" s="453" t="s">
        <v>24810</v>
      </c>
      <c r="AR497" s="416">
        <v>0.6</v>
      </c>
      <c r="AS497" s="504"/>
      <c r="AT497" s="504"/>
      <c r="AU497" s="142">
        <v>28</v>
      </c>
      <c r="AV497" s="416">
        <f t="shared" si="2281"/>
        <v>1.4</v>
      </c>
      <c r="AW497" s="603" t="s">
        <v>1</v>
      </c>
      <c r="AX497" s="504">
        <f t="shared" si="2282"/>
        <v>1.4</v>
      </c>
      <c r="AY497" s="384">
        <f t="shared" si="2283"/>
        <v>26.6</v>
      </c>
      <c r="AZ497" s="384">
        <f t="shared" si="2284"/>
        <v>0.12</v>
      </c>
      <c r="BA497" s="384">
        <f t="shared" si="2285"/>
        <v>1.3199999999999998</v>
      </c>
      <c r="BB497" s="382">
        <f t="shared" si="2286"/>
        <v>8.42</v>
      </c>
      <c r="BC497" s="265">
        <f t="shared" si="2287"/>
        <v>0</v>
      </c>
      <c r="BD497" s="265">
        <f t="shared" si="2288"/>
        <v>68.489999999999981</v>
      </c>
      <c r="BE497" s="265">
        <f t="shared" si="2289"/>
        <v>10.83</v>
      </c>
      <c r="BF497" s="607">
        <f t="shared" si="2290"/>
        <v>1.8099999999999996</v>
      </c>
      <c r="BG497" s="607">
        <f t="shared" si="2291"/>
        <v>0</v>
      </c>
      <c r="BH497" s="607">
        <f t="shared" si="2292"/>
        <v>3.55</v>
      </c>
      <c r="BI497" s="607">
        <f t="shared" si="2293"/>
        <v>0</v>
      </c>
      <c r="BJ497" s="116">
        <f t="shared" si="2294"/>
        <v>45.69</v>
      </c>
      <c r="BK497" s="95"/>
    </row>
    <row r="498" spans="1:63" ht="14.25" x14ac:dyDescent="0.3">
      <c r="A498" s="144" t="s">
        <v>24810</v>
      </c>
      <c r="B498" s="379" t="s">
        <v>23695</v>
      </c>
      <c r="C498" s="145" t="s">
        <v>24811</v>
      </c>
      <c r="D498" s="416">
        <v>0.6</v>
      </c>
      <c r="E498" s="504"/>
      <c r="F498" s="504"/>
      <c r="G498" s="416" t="s">
        <v>23864</v>
      </c>
      <c r="H498" s="142">
        <v>29</v>
      </c>
      <c r="I498" s="143">
        <v>1.5999999999999996</v>
      </c>
      <c r="J498" s="143">
        <v>1.5999999999999996</v>
      </c>
      <c r="K498" s="452">
        <v>0</v>
      </c>
      <c r="L498" s="382">
        <f t="shared" si="2253"/>
        <v>1.6</v>
      </c>
      <c r="M498" s="383">
        <f t="shared" si="2254"/>
        <v>0.06</v>
      </c>
      <c r="N498" s="383">
        <f t="shared" si="2255"/>
        <v>0.12</v>
      </c>
      <c r="O498" s="382">
        <f t="shared" si="2256"/>
        <v>1.7800000000000002</v>
      </c>
      <c r="P498" s="382">
        <f t="shared" si="2257"/>
        <v>1.3199999999999998</v>
      </c>
      <c r="Q498" s="385">
        <f t="shared" si="2258"/>
        <v>0</v>
      </c>
      <c r="R498" s="385">
        <f t="shared" si="2259"/>
        <v>57.42</v>
      </c>
      <c r="S498" s="385">
        <f t="shared" si="2260"/>
        <v>10.72</v>
      </c>
      <c r="T498" s="385">
        <f t="shared" si="2261"/>
        <v>0</v>
      </c>
      <c r="U498" s="385">
        <f t="shared" si="2262"/>
        <v>0</v>
      </c>
      <c r="V498" s="384">
        <f t="shared" si="2263"/>
        <v>132.24</v>
      </c>
      <c r="W498" s="726">
        <f t="shared" si="2264"/>
        <v>0</v>
      </c>
      <c r="X498" s="144" t="str">
        <f t="shared" si="2265"/>
        <v>JD28-3</v>
      </c>
      <c r="Y498" s="416">
        <f t="shared" si="2266"/>
        <v>1.2</v>
      </c>
      <c r="Z498" s="603" t="s">
        <v>1</v>
      </c>
      <c r="AA498" s="504">
        <f t="shared" si="2267"/>
        <v>1.2</v>
      </c>
      <c r="AB498" s="591">
        <f t="shared" si="2268"/>
        <v>1.5999999999999996</v>
      </c>
      <c r="AC498" s="592">
        <f t="shared" si="2269"/>
        <v>0.06</v>
      </c>
      <c r="AD498" s="592">
        <f t="shared" si="2270"/>
        <v>0.15</v>
      </c>
      <c r="AE498" s="593">
        <f t="shared" si="2271"/>
        <v>1.81</v>
      </c>
      <c r="AF498" s="604">
        <f t="shared" si="2272"/>
        <v>2.2000000000000002</v>
      </c>
      <c r="AG498" s="605">
        <f t="shared" si="2273"/>
        <v>0.68</v>
      </c>
      <c r="AH498" s="595">
        <f t="shared" si="2274"/>
        <v>0</v>
      </c>
      <c r="AI498" s="595">
        <f t="shared" si="2275"/>
        <v>2.2400000000000002</v>
      </c>
      <c r="AJ498" s="595">
        <f t="shared" si="2276"/>
        <v>0.46</v>
      </c>
      <c r="AK498" s="595">
        <f t="shared" si="2277"/>
        <v>0</v>
      </c>
      <c r="AL498" s="595">
        <f t="shared" si="2278"/>
        <v>0</v>
      </c>
      <c r="AM498" s="596">
        <f t="shared" si="2279"/>
        <v>12.57</v>
      </c>
      <c r="AN498" s="732">
        <f t="shared" si="2280"/>
        <v>0</v>
      </c>
      <c r="AO498" s="144" t="s">
        <v>24810</v>
      </c>
      <c r="AP498" s="379" t="s">
        <v>23695</v>
      </c>
      <c r="AQ498" s="453" t="s">
        <v>24811</v>
      </c>
      <c r="AR498" s="416">
        <v>0.6</v>
      </c>
      <c r="AS498" s="504"/>
      <c r="AT498" s="504"/>
      <c r="AU498" s="142">
        <v>29</v>
      </c>
      <c r="AV498" s="416">
        <f t="shared" si="2281"/>
        <v>1.4</v>
      </c>
      <c r="AW498" s="603" t="s">
        <v>1</v>
      </c>
      <c r="AX498" s="504">
        <f t="shared" si="2282"/>
        <v>1.4</v>
      </c>
      <c r="AY498" s="384">
        <f t="shared" si="2283"/>
        <v>27.6</v>
      </c>
      <c r="AZ498" s="384">
        <f t="shared" si="2284"/>
        <v>0.12</v>
      </c>
      <c r="BA498" s="384">
        <f t="shared" si="2285"/>
        <v>1.3199999999999998</v>
      </c>
      <c r="BB498" s="382">
        <f t="shared" si="2286"/>
        <v>8.73</v>
      </c>
      <c r="BC498" s="265">
        <f t="shared" si="2287"/>
        <v>0</v>
      </c>
      <c r="BD498" s="265">
        <f t="shared" si="2288"/>
        <v>70.839999999999989</v>
      </c>
      <c r="BE498" s="265">
        <f t="shared" si="2289"/>
        <v>11.24</v>
      </c>
      <c r="BF498" s="607">
        <f t="shared" si="2290"/>
        <v>1.8099999999999996</v>
      </c>
      <c r="BG498" s="607">
        <f t="shared" si="2291"/>
        <v>0</v>
      </c>
      <c r="BH498" s="607">
        <f t="shared" si="2292"/>
        <v>3.55</v>
      </c>
      <c r="BI498" s="607">
        <f t="shared" si="2293"/>
        <v>0</v>
      </c>
      <c r="BJ498" s="116">
        <f t="shared" si="2294"/>
        <v>47.32</v>
      </c>
      <c r="BK498" s="95"/>
    </row>
    <row r="499" spans="1:63" ht="14.25" x14ac:dyDescent="0.3">
      <c r="A499" s="144" t="s">
        <v>24811</v>
      </c>
      <c r="B499" s="379" t="s">
        <v>23695</v>
      </c>
      <c r="C499" s="145" t="s">
        <v>24812</v>
      </c>
      <c r="D499" s="416">
        <v>0.6</v>
      </c>
      <c r="E499" s="504"/>
      <c r="F499" s="504"/>
      <c r="G499" s="416" t="s">
        <v>23864</v>
      </c>
      <c r="H499" s="142">
        <v>28</v>
      </c>
      <c r="I499" s="143">
        <v>1.5999999999999996</v>
      </c>
      <c r="J499" s="143">
        <v>1.5999999999999996</v>
      </c>
      <c r="K499" s="452">
        <v>0</v>
      </c>
      <c r="L499" s="382">
        <f t="shared" si="2253"/>
        <v>1.6</v>
      </c>
      <c r="M499" s="383">
        <f t="shared" si="2254"/>
        <v>0.06</v>
      </c>
      <c r="N499" s="383">
        <f t="shared" si="2255"/>
        <v>0.12</v>
      </c>
      <c r="O499" s="382">
        <f t="shared" si="2256"/>
        <v>1.7800000000000002</v>
      </c>
      <c r="P499" s="382">
        <f t="shared" si="2257"/>
        <v>1.3199999999999998</v>
      </c>
      <c r="Q499" s="385">
        <f t="shared" si="2258"/>
        <v>0</v>
      </c>
      <c r="R499" s="385">
        <f t="shared" si="2259"/>
        <v>55.44</v>
      </c>
      <c r="S499" s="385">
        <f t="shared" si="2260"/>
        <v>10.35</v>
      </c>
      <c r="T499" s="385">
        <f t="shared" si="2261"/>
        <v>0</v>
      </c>
      <c r="U499" s="385">
        <f t="shared" si="2262"/>
        <v>0</v>
      </c>
      <c r="V499" s="384">
        <f t="shared" si="2263"/>
        <v>127.68</v>
      </c>
      <c r="W499" s="726">
        <f t="shared" si="2264"/>
        <v>0</v>
      </c>
      <c r="X499" s="144" t="str">
        <f t="shared" si="2265"/>
        <v>JD28-4</v>
      </c>
      <c r="Y499" s="416">
        <f t="shared" si="2266"/>
        <v>1.2</v>
      </c>
      <c r="Z499" s="603" t="s">
        <v>1</v>
      </c>
      <c r="AA499" s="504">
        <f t="shared" si="2267"/>
        <v>1.2</v>
      </c>
      <c r="AB499" s="591">
        <f t="shared" si="2268"/>
        <v>1.5999999999999996</v>
      </c>
      <c r="AC499" s="592">
        <f t="shared" si="2269"/>
        <v>0.06</v>
      </c>
      <c r="AD499" s="592">
        <f t="shared" si="2270"/>
        <v>0.15</v>
      </c>
      <c r="AE499" s="593">
        <f t="shared" si="2271"/>
        <v>1.81</v>
      </c>
      <c r="AF499" s="604">
        <f t="shared" si="2272"/>
        <v>2.2000000000000002</v>
      </c>
      <c r="AG499" s="605">
        <f t="shared" si="2273"/>
        <v>0.68</v>
      </c>
      <c r="AH499" s="595">
        <f t="shared" si="2274"/>
        <v>0</v>
      </c>
      <c r="AI499" s="595">
        <f t="shared" si="2275"/>
        <v>2.2400000000000002</v>
      </c>
      <c r="AJ499" s="595">
        <f t="shared" si="2276"/>
        <v>0.46</v>
      </c>
      <c r="AK499" s="595">
        <f t="shared" si="2277"/>
        <v>0</v>
      </c>
      <c r="AL499" s="595">
        <f t="shared" si="2278"/>
        <v>0</v>
      </c>
      <c r="AM499" s="596">
        <f t="shared" si="2279"/>
        <v>12.57</v>
      </c>
      <c r="AN499" s="732">
        <f t="shared" si="2280"/>
        <v>0</v>
      </c>
      <c r="AO499" s="144" t="s">
        <v>24811</v>
      </c>
      <c r="AP499" s="379" t="s">
        <v>23695</v>
      </c>
      <c r="AQ499" s="453" t="s">
        <v>24812</v>
      </c>
      <c r="AR499" s="416">
        <v>0.6</v>
      </c>
      <c r="AS499" s="504"/>
      <c r="AT499" s="504"/>
      <c r="AU499" s="142">
        <v>28</v>
      </c>
      <c r="AV499" s="416">
        <f t="shared" si="2281"/>
        <v>1.4</v>
      </c>
      <c r="AW499" s="603" t="s">
        <v>1</v>
      </c>
      <c r="AX499" s="504">
        <f t="shared" si="2282"/>
        <v>1.4</v>
      </c>
      <c r="AY499" s="384">
        <f t="shared" si="2283"/>
        <v>26.6</v>
      </c>
      <c r="AZ499" s="384">
        <f t="shared" si="2284"/>
        <v>0.12</v>
      </c>
      <c r="BA499" s="384">
        <f t="shared" si="2285"/>
        <v>1.3199999999999998</v>
      </c>
      <c r="BB499" s="382">
        <f t="shared" si="2286"/>
        <v>8.42</v>
      </c>
      <c r="BC499" s="265">
        <f t="shared" si="2287"/>
        <v>0</v>
      </c>
      <c r="BD499" s="265">
        <f t="shared" si="2288"/>
        <v>68.489999999999981</v>
      </c>
      <c r="BE499" s="265">
        <f t="shared" si="2289"/>
        <v>10.83</v>
      </c>
      <c r="BF499" s="607">
        <f t="shared" si="2290"/>
        <v>1.8099999999999996</v>
      </c>
      <c r="BG499" s="607">
        <f t="shared" si="2291"/>
        <v>0</v>
      </c>
      <c r="BH499" s="607">
        <f t="shared" si="2292"/>
        <v>3.55</v>
      </c>
      <c r="BI499" s="607">
        <f t="shared" si="2293"/>
        <v>0</v>
      </c>
      <c r="BJ499" s="116">
        <f t="shared" si="2294"/>
        <v>45.69</v>
      </c>
      <c r="BK499" s="95"/>
    </row>
    <row r="500" spans="1:63" ht="14.25" x14ac:dyDescent="0.3">
      <c r="A500" s="144" t="s">
        <v>24812</v>
      </c>
      <c r="B500" s="379" t="s">
        <v>23695</v>
      </c>
      <c r="C500" s="145" t="s">
        <v>24813</v>
      </c>
      <c r="D500" s="416">
        <v>0.6</v>
      </c>
      <c r="E500" s="504"/>
      <c r="F500" s="504"/>
      <c r="G500" s="416" t="s">
        <v>23864</v>
      </c>
      <c r="H500" s="142">
        <v>30</v>
      </c>
      <c r="I500" s="143">
        <v>1.5999999999999996</v>
      </c>
      <c r="J500" s="143">
        <v>1.5999999999999996</v>
      </c>
      <c r="K500" s="452">
        <v>0</v>
      </c>
      <c r="L500" s="382">
        <f t="shared" si="2253"/>
        <v>1.6</v>
      </c>
      <c r="M500" s="383">
        <f t="shared" si="2254"/>
        <v>0.06</v>
      </c>
      <c r="N500" s="383">
        <f t="shared" si="2255"/>
        <v>0.12</v>
      </c>
      <c r="O500" s="382">
        <f t="shared" si="2256"/>
        <v>1.7800000000000002</v>
      </c>
      <c r="P500" s="382">
        <f t="shared" si="2257"/>
        <v>1.3199999999999998</v>
      </c>
      <c r="Q500" s="385">
        <f t="shared" si="2258"/>
        <v>0</v>
      </c>
      <c r="R500" s="385">
        <f t="shared" si="2259"/>
        <v>59.4</v>
      </c>
      <c r="S500" s="385">
        <f t="shared" si="2260"/>
        <v>11.09</v>
      </c>
      <c r="T500" s="385">
        <f t="shared" si="2261"/>
        <v>0</v>
      </c>
      <c r="U500" s="385">
        <f t="shared" si="2262"/>
        <v>0</v>
      </c>
      <c r="V500" s="384">
        <f t="shared" si="2263"/>
        <v>136.80000000000001</v>
      </c>
      <c r="W500" s="726">
        <f t="shared" si="2264"/>
        <v>0</v>
      </c>
      <c r="X500" s="144" t="str">
        <f t="shared" si="2265"/>
        <v>JD28-5</v>
      </c>
      <c r="Y500" s="416">
        <f t="shared" si="2266"/>
        <v>1.2</v>
      </c>
      <c r="Z500" s="603" t="s">
        <v>1</v>
      </c>
      <c r="AA500" s="504">
        <f t="shared" si="2267"/>
        <v>1.2</v>
      </c>
      <c r="AB500" s="591">
        <f t="shared" si="2268"/>
        <v>1.5999999999999996</v>
      </c>
      <c r="AC500" s="592">
        <f t="shared" si="2269"/>
        <v>0.06</v>
      </c>
      <c r="AD500" s="592">
        <f t="shared" si="2270"/>
        <v>0.15</v>
      </c>
      <c r="AE500" s="593">
        <f t="shared" si="2271"/>
        <v>1.81</v>
      </c>
      <c r="AF500" s="604">
        <f t="shared" si="2272"/>
        <v>2.2000000000000002</v>
      </c>
      <c r="AG500" s="605">
        <f t="shared" si="2273"/>
        <v>0.68</v>
      </c>
      <c r="AH500" s="595">
        <f t="shared" si="2274"/>
        <v>0</v>
      </c>
      <c r="AI500" s="595">
        <f t="shared" si="2275"/>
        <v>2.2400000000000002</v>
      </c>
      <c r="AJ500" s="595">
        <f t="shared" si="2276"/>
        <v>0.46</v>
      </c>
      <c r="AK500" s="595">
        <f t="shared" si="2277"/>
        <v>0</v>
      </c>
      <c r="AL500" s="595">
        <f t="shared" si="2278"/>
        <v>0</v>
      </c>
      <c r="AM500" s="596">
        <f t="shared" si="2279"/>
        <v>12.57</v>
      </c>
      <c r="AN500" s="732">
        <f t="shared" si="2280"/>
        <v>0</v>
      </c>
      <c r="AO500" s="144" t="s">
        <v>24812</v>
      </c>
      <c r="AP500" s="379" t="s">
        <v>23695</v>
      </c>
      <c r="AQ500" s="453" t="s">
        <v>24813</v>
      </c>
      <c r="AR500" s="416">
        <v>0.6</v>
      </c>
      <c r="AS500" s="504"/>
      <c r="AT500" s="504"/>
      <c r="AU500" s="142">
        <v>30</v>
      </c>
      <c r="AV500" s="416">
        <f t="shared" si="2281"/>
        <v>1.4</v>
      </c>
      <c r="AW500" s="603" t="s">
        <v>1</v>
      </c>
      <c r="AX500" s="504">
        <f t="shared" si="2282"/>
        <v>1.4</v>
      </c>
      <c r="AY500" s="384">
        <f t="shared" si="2283"/>
        <v>28.6</v>
      </c>
      <c r="AZ500" s="384">
        <f t="shared" si="2284"/>
        <v>0.12</v>
      </c>
      <c r="BA500" s="384">
        <f t="shared" si="2285"/>
        <v>1.3199999999999998</v>
      </c>
      <c r="BB500" s="382">
        <f t="shared" si="2286"/>
        <v>9.0500000000000007</v>
      </c>
      <c r="BC500" s="265">
        <f t="shared" si="2287"/>
        <v>0</v>
      </c>
      <c r="BD500" s="265">
        <f t="shared" si="2288"/>
        <v>73.189999999999984</v>
      </c>
      <c r="BE500" s="265">
        <f t="shared" si="2289"/>
        <v>11.64</v>
      </c>
      <c r="BF500" s="607">
        <f t="shared" si="2290"/>
        <v>1.8099999999999996</v>
      </c>
      <c r="BG500" s="607">
        <f t="shared" si="2291"/>
        <v>0</v>
      </c>
      <c r="BH500" s="607">
        <f t="shared" si="2292"/>
        <v>3.55</v>
      </c>
      <c r="BI500" s="607">
        <f t="shared" si="2293"/>
        <v>0</v>
      </c>
      <c r="BJ500" s="116">
        <f t="shared" si="2294"/>
        <v>48.95</v>
      </c>
      <c r="BK500" s="95"/>
    </row>
    <row r="501" spans="1:63" ht="14.25" x14ac:dyDescent="0.3">
      <c r="A501" s="144" t="s">
        <v>24813</v>
      </c>
      <c r="B501" s="379" t="s">
        <v>23695</v>
      </c>
      <c r="C501" s="145" t="s">
        <v>24814</v>
      </c>
      <c r="D501" s="416">
        <v>0.6</v>
      </c>
      <c r="E501" s="504"/>
      <c r="F501" s="504"/>
      <c r="G501" s="416" t="s">
        <v>23864</v>
      </c>
      <c r="H501" s="142">
        <v>21</v>
      </c>
      <c r="I501" s="143">
        <v>1.5999999999999996</v>
      </c>
      <c r="J501" s="143">
        <v>1.5999999999999996</v>
      </c>
      <c r="K501" s="452">
        <v>0</v>
      </c>
      <c r="L501" s="382">
        <f t="shared" si="2253"/>
        <v>1.6</v>
      </c>
      <c r="M501" s="383">
        <f t="shared" si="2254"/>
        <v>0.06</v>
      </c>
      <c r="N501" s="383">
        <f t="shared" si="2255"/>
        <v>0.12</v>
      </c>
      <c r="O501" s="382">
        <f t="shared" si="2256"/>
        <v>1.7800000000000002</v>
      </c>
      <c r="P501" s="382">
        <f t="shared" si="2257"/>
        <v>1.3199999999999998</v>
      </c>
      <c r="Q501" s="385">
        <f t="shared" si="2258"/>
        <v>0</v>
      </c>
      <c r="R501" s="385">
        <f t="shared" si="2259"/>
        <v>41.58</v>
      </c>
      <c r="S501" s="385">
        <f t="shared" si="2260"/>
        <v>7.76</v>
      </c>
      <c r="T501" s="385">
        <f t="shared" si="2261"/>
        <v>0</v>
      </c>
      <c r="U501" s="385">
        <f t="shared" si="2262"/>
        <v>0</v>
      </c>
      <c r="V501" s="384">
        <f t="shared" si="2263"/>
        <v>95.76</v>
      </c>
      <c r="W501" s="726">
        <f t="shared" si="2264"/>
        <v>0</v>
      </c>
      <c r="X501" s="144" t="str">
        <f t="shared" si="2265"/>
        <v>JD28-6</v>
      </c>
      <c r="Y501" s="416">
        <f t="shared" si="2266"/>
        <v>1.2</v>
      </c>
      <c r="Z501" s="603" t="s">
        <v>1</v>
      </c>
      <c r="AA501" s="504">
        <f t="shared" si="2267"/>
        <v>1.2</v>
      </c>
      <c r="AB501" s="591">
        <f t="shared" si="2268"/>
        <v>1.5999999999999996</v>
      </c>
      <c r="AC501" s="592">
        <f t="shared" si="2269"/>
        <v>0.06</v>
      </c>
      <c r="AD501" s="592">
        <f t="shared" si="2270"/>
        <v>0.15</v>
      </c>
      <c r="AE501" s="593">
        <f t="shared" si="2271"/>
        <v>1.81</v>
      </c>
      <c r="AF501" s="604">
        <f t="shared" si="2272"/>
        <v>2.2000000000000002</v>
      </c>
      <c r="AG501" s="605">
        <f t="shared" si="2273"/>
        <v>0.68</v>
      </c>
      <c r="AH501" s="595">
        <f t="shared" si="2274"/>
        <v>0</v>
      </c>
      <c r="AI501" s="595">
        <f t="shared" si="2275"/>
        <v>2.2400000000000002</v>
      </c>
      <c r="AJ501" s="595">
        <f t="shared" si="2276"/>
        <v>0.46</v>
      </c>
      <c r="AK501" s="595">
        <f t="shared" si="2277"/>
        <v>0</v>
      </c>
      <c r="AL501" s="595">
        <f t="shared" si="2278"/>
        <v>0</v>
      </c>
      <c r="AM501" s="596">
        <f t="shared" si="2279"/>
        <v>12.57</v>
      </c>
      <c r="AN501" s="732">
        <f t="shared" si="2280"/>
        <v>0</v>
      </c>
      <c r="AO501" s="144" t="s">
        <v>24813</v>
      </c>
      <c r="AP501" s="379" t="s">
        <v>23695</v>
      </c>
      <c r="AQ501" s="453" t="s">
        <v>24814</v>
      </c>
      <c r="AR501" s="416">
        <v>0.6</v>
      </c>
      <c r="AS501" s="504"/>
      <c r="AT501" s="504"/>
      <c r="AU501" s="142">
        <v>21</v>
      </c>
      <c r="AV501" s="416">
        <f t="shared" si="2281"/>
        <v>1.4</v>
      </c>
      <c r="AW501" s="603" t="s">
        <v>1</v>
      </c>
      <c r="AX501" s="504">
        <f t="shared" si="2282"/>
        <v>1.4</v>
      </c>
      <c r="AY501" s="384">
        <f t="shared" si="2283"/>
        <v>19.600000000000001</v>
      </c>
      <c r="AZ501" s="384">
        <f t="shared" si="2284"/>
        <v>0.12</v>
      </c>
      <c r="BA501" s="384">
        <f t="shared" si="2285"/>
        <v>1.3199999999999998</v>
      </c>
      <c r="BB501" s="382">
        <f t="shared" si="2286"/>
        <v>6.2</v>
      </c>
      <c r="BC501" s="265">
        <f t="shared" si="2287"/>
        <v>0</v>
      </c>
      <c r="BD501" s="265">
        <f t="shared" si="2288"/>
        <v>52.04</v>
      </c>
      <c r="BE501" s="265">
        <f t="shared" si="2289"/>
        <v>7.98</v>
      </c>
      <c r="BF501" s="607">
        <f t="shared" si="2290"/>
        <v>1.8099999999999996</v>
      </c>
      <c r="BG501" s="607">
        <f t="shared" si="2291"/>
        <v>0</v>
      </c>
      <c r="BH501" s="607">
        <f t="shared" si="2292"/>
        <v>3.55</v>
      </c>
      <c r="BI501" s="607">
        <f t="shared" si="2293"/>
        <v>0</v>
      </c>
      <c r="BJ501" s="116">
        <f t="shared" si="2294"/>
        <v>34.31</v>
      </c>
      <c r="BK501" s="95"/>
    </row>
    <row r="502" spans="1:63" ht="14.25" x14ac:dyDescent="0.3">
      <c r="A502" s="449" t="s">
        <v>24814</v>
      </c>
      <c r="B502" s="146" t="s">
        <v>23695</v>
      </c>
      <c r="C502" s="450" t="s">
        <v>24815</v>
      </c>
      <c r="D502" s="502">
        <v>0.6</v>
      </c>
      <c r="E502" s="589"/>
      <c r="F502" s="589"/>
      <c r="G502" s="502" t="s">
        <v>23864</v>
      </c>
      <c r="H502" s="451">
        <v>19</v>
      </c>
      <c r="I502" s="452">
        <v>1.5999999999999996</v>
      </c>
      <c r="J502" s="452">
        <v>1.5999999999999996</v>
      </c>
      <c r="K502" s="452">
        <v>0</v>
      </c>
      <c r="L502" s="382">
        <f t="shared" si="2253"/>
        <v>1.6</v>
      </c>
      <c r="M502" s="383">
        <f t="shared" si="2254"/>
        <v>0.06</v>
      </c>
      <c r="N502" s="383">
        <f t="shared" si="2255"/>
        <v>0.12</v>
      </c>
      <c r="O502" s="382">
        <f t="shared" si="2256"/>
        <v>1.7800000000000002</v>
      </c>
      <c r="P502" s="382">
        <f t="shared" si="2257"/>
        <v>1.3199999999999998</v>
      </c>
      <c r="Q502" s="385">
        <f t="shared" si="2258"/>
        <v>0</v>
      </c>
      <c r="R502" s="385">
        <f t="shared" si="2259"/>
        <v>37.619999999999997</v>
      </c>
      <c r="S502" s="385">
        <f t="shared" si="2260"/>
        <v>7.02</v>
      </c>
      <c r="T502" s="385">
        <f t="shared" si="2261"/>
        <v>0</v>
      </c>
      <c r="U502" s="385">
        <f t="shared" si="2262"/>
        <v>0</v>
      </c>
      <c r="V502" s="384">
        <f t="shared" si="2263"/>
        <v>86.64</v>
      </c>
      <c r="W502" s="726">
        <f t="shared" si="2264"/>
        <v>0</v>
      </c>
      <c r="X502" s="449" t="str">
        <f t="shared" si="2265"/>
        <v>JD28-7</v>
      </c>
      <c r="Y502" s="502">
        <f t="shared" si="2266"/>
        <v>1.2</v>
      </c>
      <c r="Z502" s="590" t="s">
        <v>1</v>
      </c>
      <c r="AA502" s="589">
        <f t="shared" si="2267"/>
        <v>1.2</v>
      </c>
      <c r="AB502" s="591">
        <f t="shared" si="2268"/>
        <v>1.5999999999999996</v>
      </c>
      <c r="AC502" s="592">
        <f t="shared" si="2269"/>
        <v>0.06</v>
      </c>
      <c r="AD502" s="592">
        <f t="shared" si="2270"/>
        <v>0.15</v>
      </c>
      <c r="AE502" s="593">
        <f t="shared" si="2271"/>
        <v>1.81</v>
      </c>
      <c r="AF502" s="593">
        <f t="shared" si="2272"/>
        <v>2.2000000000000002</v>
      </c>
      <c r="AG502" s="594">
        <f t="shared" si="2273"/>
        <v>0.68</v>
      </c>
      <c r="AH502" s="595">
        <f t="shared" si="2274"/>
        <v>0</v>
      </c>
      <c r="AI502" s="595">
        <f t="shared" si="2275"/>
        <v>2.2400000000000002</v>
      </c>
      <c r="AJ502" s="595">
        <f t="shared" si="2276"/>
        <v>0.46</v>
      </c>
      <c r="AK502" s="595">
        <f t="shared" si="2277"/>
        <v>0</v>
      </c>
      <c r="AL502" s="595">
        <f t="shared" si="2278"/>
        <v>0</v>
      </c>
      <c r="AM502" s="596">
        <f t="shared" si="2279"/>
        <v>12.57</v>
      </c>
      <c r="AN502" s="732">
        <f t="shared" si="2280"/>
        <v>0</v>
      </c>
      <c r="AO502" s="449" t="s">
        <v>24814</v>
      </c>
      <c r="AP502" s="146" t="s">
        <v>23695</v>
      </c>
      <c r="AQ502" s="532" t="s">
        <v>24815</v>
      </c>
      <c r="AR502" s="502">
        <v>0.6</v>
      </c>
      <c r="AS502" s="589"/>
      <c r="AT502" s="589"/>
      <c r="AU502" s="451">
        <v>19</v>
      </c>
      <c r="AV502" s="502">
        <f t="shared" si="2281"/>
        <v>1.4</v>
      </c>
      <c r="AW502" s="590" t="s">
        <v>1</v>
      </c>
      <c r="AX502" s="589">
        <f t="shared" si="2282"/>
        <v>1.4</v>
      </c>
      <c r="AY502" s="384">
        <f t="shared" si="2283"/>
        <v>17.600000000000001</v>
      </c>
      <c r="AZ502" s="384">
        <f t="shared" si="2284"/>
        <v>0.12</v>
      </c>
      <c r="BA502" s="384">
        <f t="shared" si="2285"/>
        <v>1.3199999999999998</v>
      </c>
      <c r="BB502" s="382">
        <f t="shared" si="2286"/>
        <v>5.57</v>
      </c>
      <c r="BC502" s="265">
        <f t="shared" si="2287"/>
        <v>0</v>
      </c>
      <c r="BD502" s="265">
        <f t="shared" si="2288"/>
        <v>47.34</v>
      </c>
      <c r="BE502" s="265">
        <f t="shared" si="2289"/>
        <v>7.17</v>
      </c>
      <c r="BF502" s="607">
        <f t="shared" si="2290"/>
        <v>1.8099999999999996</v>
      </c>
      <c r="BG502" s="607">
        <f t="shared" si="2291"/>
        <v>0</v>
      </c>
      <c r="BH502" s="607">
        <f t="shared" si="2292"/>
        <v>3.55</v>
      </c>
      <c r="BI502" s="607">
        <f t="shared" si="2293"/>
        <v>0</v>
      </c>
      <c r="BJ502" s="116">
        <f t="shared" si="2294"/>
        <v>31.05</v>
      </c>
      <c r="BK502" s="95"/>
    </row>
    <row r="503" spans="1:63" ht="14.25" x14ac:dyDescent="0.3">
      <c r="A503" s="449" t="s">
        <v>24815</v>
      </c>
      <c r="B503" s="146" t="s">
        <v>23695</v>
      </c>
      <c r="C503" s="450" t="s">
        <v>24816</v>
      </c>
      <c r="D503" s="502">
        <v>0.6</v>
      </c>
      <c r="E503" s="589"/>
      <c r="F503" s="589"/>
      <c r="G503" s="502" t="s">
        <v>23864</v>
      </c>
      <c r="H503" s="451">
        <v>5</v>
      </c>
      <c r="I503" s="452">
        <v>1.5999999999999996</v>
      </c>
      <c r="J503" s="452">
        <v>1.5999999999999996</v>
      </c>
      <c r="K503" s="452">
        <v>1.105</v>
      </c>
      <c r="L503" s="382">
        <f t="shared" si="2253"/>
        <v>1.6</v>
      </c>
      <c r="M503" s="383">
        <f t="shared" si="2254"/>
        <v>0.06</v>
      </c>
      <c r="N503" s="383">
        <f t="shared" si="2255"/>
        <v>0.12</v>
      </c>
      <c r="O503" s="382">
        <f t="shared" si="2256"/>
        <v>1.7800000000000002</v>
      </c>
      <c r="P503" s="382">
        <f t="shared" si="2257"/>
        <v>1.3199999999999998</v>
      </c>
      <c r="Q503" s="385">
        <f t="shared" si="2258"/>
        <v>0</v>
      </c>
      <c r="R503" s="385">
        <f t="shared" si="2259"/>
        <v>9.9</v>
      </c>
      <c r="S503" s="385">
        <f t="shared" si="2260"/>
        <v>1.85</v>
      </c>
      <c r="T503" s="385">
        <f t="shared" si="2261"/>
        <v>0</v>
      </c>
      <c r="U503" s="385">
        <f t="shared" si="2262"/>
        <v>0</v>
      </c>
      <c r="V503" s="384">
        <f t="shared" si="2263"/>
        <v>22.8</v>
      </c>
      <c r="W503" s="726">
        <f t="shared" si="2264"/>
        <v>0</v>
      </c>
      <c r="X503" s="449" t="str">
        <f t="shared" si="2265"/>
        <v>JD28-8</v>
      </c>
      <c r="Y503" s="502">
        <f t="shared" si="2266"/>
        <v>1.2</v>
      </c>
      <c r="Z503" s="590" t="s">
        <v>1</v>
      </c>
      <c r="AA503" s="589">
        <f t="shared" si="2267"/>
        <v>1.2</v>
      </c>
      <c r="AB503" s="591">
        <f t="shared" si="2268"/>
        <v>1.5999999999999996</v>
      </c>
      <c r="AC503" s="592">
        <f t="shared" si="2269"/>
        <v>0.06</v>
      </c>
      <c r="AD503" s="592">
        <f t="shared" si="2270"/>
        <v>0.15</v>
      </c>
      <c r="AE503" s="593">
        <f t="shared" si="2271"/>
        <v>1.81</v>
      </c>
      <c r="AF503" s="593">
        <f t="shared" si="2272"/>
        <v>2.2000000000000002</v>
      </c>
      <c r="AG503" s="594">
        <f t="shared" si="2273"/>
        <v>0.68</v>
      </c>
      <c r="AH503" s="595">
        <f t="shared" si="2274"/>
        <v>0</v>
      </c>
      <c r="AI503" s="595">
        <f t="shared" si="2275"/>
        <v>2.2400000000000002</v>
      </c>
      <c r="AJ503" s="595">
        <f t="shared" si="2276"/>
        <v>0.46</v>
      </c>
      <c r="AK503" s="595">
        <f t="shared" si="2277"/>
        <v>0</v>
      </c>
      <c r="AL503" s="595">
        <f t="shared" si="2278"/>
        <v>0</v>
      </c>
      <c r="AM503" s="596">
        <f t="shared" si="2279"/>
        <v>12.57</v>
      </c>
      <c r="AN503" s="732">
        <f t="shared" si="2280"/>
        <v>0</v>
      </c>
      <c r="AO503" s="449" t="s">
        <v>24815</v>
      </c>
      <c r="AP503" s="146" t="s">
        <v>23695</v>
      </c>
      <c r="AQ503" s="450" t="s">
        <v>24816</v>
      </c>
      <c r="AR503" s="502">
        <v>0.6</v>
      </c>
      <c r="AS503" s="589"/>
      <c r="AT503" s="589"/>
      <c r="AU503" s="451">
        <v>5</v>
      </c>
      <c r="AV503" s="502">
        <f t="shared" si="2281"/>
        <v>1.4</v>
      </c>
      <c r="AW503" s="590" t="s">
        <v>1</v>
      </c>
      <c r="AX503" s="589">
        <f t="shared" si="2282"/>
        <v>1.4</v>
      </c>
      <c r="AY503" s="384">
        <f t="shared" si="2283"/>
        <v>3.6</v>
      </c>
      <c r="AZ503" s="384">
        <f t="shared" si="2284"/>
        <v>0.12</v>
      </c>
      <c r="BA503" s="384">
        <f t="shared" si="2285"/>
        <v>1.3199999999999998</v>
      </c>
      <c r="BB503" s="382">
        <f t="shared" si="2286"/>
        <v>1.1399999999999999</v>
      </c>
      <c r="BC503" s="265">
        <f t="shared" si="2287"/>
        <v>0</v>
      </c>
      <c r="BD503" s="265">
        <f t="shared" si="2288"/>
        <v>14.450000000000001</v>
      </c>
      <c r="BE503" s="265">
        <f t="shared" si="2289"/>
        <v>1.47</v>
      </c>
      <c r="BF503" s="385">
        <f t="shared" si="2290"/>
        <v>1.8099999999999996</v>
      </c>
      <c r="BG503" s="385">
        <f t="shared" si="2291"/>
        <v>0</v>
      </c>
      <c r="BH503" s="385">
        <f t="shared" si="2292"/>
        <v>3.55</v>
      </c>
      <c r="BI503" s="385">
        <f t="shared" si="2293"/>
        <v>0</v>
      </c>
      <c r="BJ503" s="116">
        <f t="shared" si="2294"/>
        <v>8.2899999999999991</v>
      </c>
      <c r="BK503" s="95"/>
    </row>
    <row r="504" spans="1:63" ht="14.25" x14ac:dyDescent="0.3">
      <c r="A504" s="462"/>
      <c r="B504" s="463"/>
      <c r="C504" s="608"/>
      <c r="D504" s="505"/>
      <c r="E504" s="505"/>
      <c r="F504" s="505"/>
      <c r="G504" s="505"/>
      <c r="H504" s="410"/>
      <c r="I504" s="411"/>
      <c r="J504" s="411"/>
      <c r="K504" s="411"/>
      <c r="L504" s="101"/>
      <c r="M504" s="412"/>
      <c r="N504" s="412"/>
      <c r="O504" s="101"/>
      <c r="P504" s="101"/>
      <c r="Q504" s="414"/>
      <c r="R504" s="414"/>
      <c r="S504" s="414"/>
      <c r="T504" s="414"/>
      <c r="U504" s="414"/>
      <c r="V504" s="413"/>
      <c r="W504" s="725"/>
      <c r="X504" s="739"/>
      <c r="Y504" s="505"/>
      <c r="Z504" s="597"/>
      <c r="AA504" s="505"/>
      <c r="AB504" s="598"/>
      <c r="AC504" s="599"/>
      <c r="AD504" s="599"/>
      <c r="AE504" s="600"/>
      <c r="AF504" s="600"/>
      <c r="AG504" s="597"/>
      <c r="AH504" s="601"/>
      <c r="AI504" s="601"/>
      <c r="AJ504" s="601"/>
      <c r="AK504" s="601"/>
      <c r="AL504" s="601"/>
      <c r="AM504" s="602"/>
      <c r="AN504" s="733"/>
      <c r="AO504" s="739"/>
      <c r="AP504" s="463"/>
      <c r="AQ504" s="608"/>
      <c r="AR504" s="505"/>
      <c r="AS504" s="505"/>
      <c r="AT504" s="505"/>
      <c r="AU504" s="410"/>
      <c r="AV504" s="505"/>
      <c r="AW504" s="597"/>
      <c r="AX504" s="505"/>
      <c r="AY504" s="413"/>
      <c r="AZ504" s="413"/>
      <c r="BA504" s="413"/>
      <c r="BB504" s="101"/>
      <c r="BC504" s="101"/>
      <c r="BD504" s="101"/>
      <c r="BE504" s="101"/>
      <c r="BF504" s="414"/>
      <c r="BG504" s="414"/>
      <c r="BH504" s="414"/>
      <c r="BI504" s="414"/>
      <c r="BJ504" s="415"/>
      <c r="BK504" s="95"/>
    </row>
    <row r="505" spans="1:63" s="122" customFormat="1" ht="14.25" x14ac:dyDescent="0.3">
      <c r="A505" s="407" t="s">
        <v>24817</v>
      </c>
      <c r="B505" s="463"/>
      <c r="C505" s="408"/>
      <c r="D505" s="505"/>
      <c r="E505" s="505"/>
      <c r="F505" s="505"/>
      <c r="G505" s="409"/>
      <c r="H505" s="410"/>
      <c r="I505" s="411"/>
      <c r="J505" s="411"/>
      <c r="K505" s="411"/>
      <c r="L505" s="101"/>
      <c r="M505" s="412"/>
      <c r="N505" s="412"/>
      <c r="O505" s="101"/>
      <c r="P505" s="101"/>
      <c r="Q505" s="414"/>
      <c r="R505" s="414"/>
      <c r="S505" s="414"/>
      <c r="T505" s="414"/>
      <c r="U505" s="414"/>
      <c r="V505" s="413"/>
      <c r="W505" s="725"/>
      <c r="X505" s="740" t="str">
        <f>$A505</f>
        <v>Rua José Bittencourt</v>
      </c>
      <c r="Y505" s="503"/>
      <c r="Z505" s="503"/>
      <c r="AA505" s="503"/>
      <c r="AB505" s="399"/>
      <c r="AC505" s="399"/>
      <c r="AD505" s="399"/>
      <c r="AE505" s="399"/>
      <c r="AF505" s="404"/>
      <c r="AG505" s="399"/>
      <c r="AH505" s="399"/>
      <c r="AI505" s="399"/>
      <c r="AJ505" s="399"/>
      <c r="AK505" s="399"/>
      <c r="AL505" s="399"/>
      <c r="AM505" s="399"/>
      <c r="AN505" s="401"/>
      <c r="AO505" s="407" t="str">
        <f>$A505</f>
        <v>Rua José Bittencourt</v>
      </c>
      <c r="AP505" s="463"/>
      <c r="AQ505" s="408"/>
      <c r="AR505" s="505"/>
      <c r="AS505" s="505"/>
      <c r="AT505" s="505"/>
      <c r="AU505" s="410"/>
      <c r="AV505" s="409"/>
      <c r="AW505" s="409"/>
      <c r="AX505" s="409"/>
      <c r="AY505" s="413"/>
      <c r="AZ505" s="413"/>
      <c r="BA505" s="413"/>
      <c r="BB505" s="101"/>
      <c r="BC505" s="101"/>
      <c r="BD505" s="101"/>
      <c r="BE505" s="101"/>
      <c r="BF505" s="101"/>
      <c r="BG505" s="101"/>
      <c r="BH505" s="101"/>
      <c r="BI505" s="101"/>
      <c r="BJ505" s="415"/>
      <c r="BK505" s="95"/>
    </row>
    <row r="506" spans="1:63" ht="14.25" x14ac:dyDescent="0.3">
      <c r="A506" s="144" t="s">
        <v>24818</v>
      </c>
      <c r="B506" s="379" t="s">
        <v>23695</v>
      </c>
      <c r="C506" s="145" t="s">
        <v>24819</v>
      </c>
      <c r="D506" s="416">
        <v>0.6</v>
      </c>
      <c r="E506" s="504"/>
      <c r="F506" s="504"/>
      <c r="G506" s="416" t="s">
        <v>23864</v>
      </c>
      <c r="H506" s="142">
        <v>29</v>
      </c>
      <c r="I506" s="143">
        <v>2</v>
      </c>
      <c r="J506" s="143">
        <v>2</v>
      </c>
      <c r="K506" s="452">
        <v>0</v>
      </c>
      <c r="L506" s="382">
        <f t="shared" ref="L506:L507" si="2295">ROUND((I506+J506)/2,2)</f>
        <v>2</v>
      </c>
      <c r="M506" s="383">
        <f t="shared" ref="M506:M507" si="2296">IF(F506=0,ROUND($D506*10%,2),IF(D506&gt;2.8,0.18,0.15))</f>
        <v>0.06</v>
      </c>
      <c r="N506" s="383">
        <f t="shared" ref="N506:N507" si="2297">IF(F506=0,IF(   ROUND($D506/4,2),   IF(ROUND(($D506*1.2)/6,2)&lt;0.1,0.1,ROUND(($D506*1.2)/6,2))),0.5)</f>
        <v>0.12</v>
      </c>
      <c r="O506" s="382">
        <f t="shared" ref="O506:O507" si="2298">L506+M506+N506</f>
        <v>2.1800000000000002</v>
      </c>
      <c r="P506" s="382">
        <f t="shared" ref="P506:P507" si="2299">IF(O506&lt;2,(D506+M506*2)+0.6,(D506+M506*2)+0.6+ROUNDUP(O506-2,0)*0.1)</f>
        <v>1.42</v>
      </c>
      <c r="Q506" s="385">
        <f t="shared" ref="Q506:Q507" si="2300">IF($O506&lt;=$W$4,ROUND(IF($O506&lt;1.5,$O506*$H506*$P506,1.5*$H506*$P506),2),0)</f>
        <v>0</v>
      </c>
      <c r="R506" s="385">
        <f t="shared" ref="R506:R507" si="2301">IF($O506&gt;$W$4,ROUND(IF($O506&lt;1.5,$O506*$H506*$P506,1.5*$H506*$P506),2),0)</f>
        <v>61.77</v>
      </c>
      <c r="S506" s="385">
        <f t="shared" ref="S506:S507" si="2302">IF($O506&gt;$W$4,ROUND(IF($O506&lt;1.5,0,IF($O506&gt;3,1.5*$H506*$P506,($O506-1.5)*$H506*$P506)),2),0)</f>
        <v>28</v>
      </c>
      <c r="T506" s="385">
        <f t="shared" ref="T506:T507" si="2303">IF($O506&gt;$W$4,ROUND(IF($O506&lt;3,0,IF($O506&gt;4.5,1.5*$H506*$P506,($O506-3)*$H506*$P506)),2),0)</f>
        <v>0</v>
      </c>
      <c r="U506" s="385">
        <f t="shared" ref="U506:U507" si="2304">IF($O506&gt;$W$4,ROUND(IF($O506&lt;4.5,0,IF($O506&gt;6,($O506-4.5)*$H506*$P506,($O506-4.5)*$H506*$P506)),2),0)</f>
        <v>0</v>
      </c>
      <c r="V506" s="384">
        <f t="shared" ref="V506:V507" si="2305">IF($O506&gt;$W$4, IF( $O506&lt;=4,   ROUND($H506*($O506+0.5)*2,2),   0),0)</f>
        <v>155.44</v>
      </c>
      <c r="W506" s="726">
        <f t="shared" ref="W506:W507" si="2306">IF($O506&gt;$W$4, IF( $O506&gt;4,   ROUND($H506*($O506+0.5)*2,2),   0),0)</f>
        <v>0</v>
      </c>
      <c r="X506" s="144" t="str">
        <f t="shared" ref="X506:X507" si="2307">A506</f>
        <v>JD32-8-1</v>
      </c>
      <c r="Y506" s="416">
        <f t="shared" ref="Y506:Y507" si="2308">IF($D506=0.4,1.2,IF($D506=0.6,1.2,IF($D506=0.8,1.3,IF($D506=1,1.5,IF($D506=1.2,1.7,IF($D506&lt;=2,2,"--"))))))</f>
        <v>1.2</v>
      </c>
      <c r="Z506" s="603" t="s">
        <v>1</v>
      </c>
      <c r="AA506" s="504">
        <f t="shared" ref="AA506:AA507" si="2309">Y506</f>
        <v>1.2</v>
      </c>
      <c r="AB506" s="591">
        <f t="shared" ref="AB506:AB507" si="2310">IF($Y506="--","--",I506)</f>
        <v>2</v>
      </c>
      <c r="AC506" s="592">
        <f t="shared" ref="AC506:AC507" si="2311">IF($Y506="--","--",IF(D506&gt;1.5,0.15,ROUND($D506*10%,2)))</f>
        <v>0.06</v>
      </c>
      <c r="AD506" s="592">
        <f t="shared" ref="AD506:AD507" si="2312">IF($Y506="--","--",0.15)</f>
        <v>0.15</v>
      </c>
      <c r="AE506" s="593">
        <f t="shared" ref="AE506:AE507" si="2313">IF($Y506="--","--",ROUND(AB506+AC506+AD506,2))</f>
        <v>2.21</v>
      </c>
      <c r="AF506" s="604">
        <f t="shared" ref="AF506:AF507" si="2314">IF($Y506="--","--",IF($AB506&lt;=2,$Y506+1,($Y506+1)+ROUNDUP($AB506-2,0)*0.1))</f>
        <v>2.2000000000000002</v>
      </c>
      <c r="AG506" s="605">
        <f t="shared" ref="AG506:AG507" si="2315">IF($D506=0.4,0.92,IF($D506=0.6,0.68,IF($D506=0.8,0.74,IF($D506=1,0.7,IF($D506=1.2,0.66,IF($D506=1.5,0.6,IF($D506&lt;=2,(2.4-(D506+0.3)),"--")))))))</f>
        <v>0.68</v>
      </c>
      <c r="AH506" s="595">
        <f t="shared" ref="AH506:AH507" si="2316">IF($Y506="--","--",IF($AE506&lt;=$W$4,ROUND(IF($AE506&lt;1.5,$AE506*$AF506*$AG506,1.5*$AF506*$AG506),2),0))</f>
        <v>0</v>
      </c>
      <c r="AI506" s="595">
        <f t="shared" ref="AI506:AI507" si="2317">IF($Y506="--","--",IF($AE506&gt;$W$4,ROUND(IF($AE506&lt;1.5,$AE506*$AF506*$AG506,1.5*$AF506*$AG506),2),0))</f>
        <v>2.2400000000000002</v>
      </c>
      <c r="AJ506" s="595">
        <f t="shared" ref="AJ506:AJ507" si="2318">IF($Y506="--","--",IF($AE506&gt;$W$4,ROUND(IF($AE506&lt;1.5,0,IF($AE506&gt;3,1.5*$AF506*$AG506,($AE506-1.5)*$AF506*$AG506)),2),0))</f>
        <v>1.06</v>
      </c>
      <c r="AK506" s="595">
        <f t="shared" ref="AK506:AK507" si="2319">IF($Y506="--","--",IF($AE506&gt;$W$4,ROUND(IF($AE506&lt;3,0,IF($AE506&gt;4.5,1.5*$AF506*$AG506,($AE506-3)*$AF506*$AG506)),2),0))</f>
        <v>0</v>
      </c>
      <c r="AL506" s="595">
        <f t="shared" ref="AL506:AL507" si="2320">IF($Y506="--","--",IF($AE506&gt;$W$4,ROUND(IF($AE506&lt;4.5,0,IF($AE506&gt;6,($AE506-4.5)*$AF506*$AG506,($AE506-4.5)*$AF506*$AG506)),2),0))</f>
        <v>0</v>
      </c>
      <c r="AM506" s="596">
        <f t="shared" ref="AM506:AM507" si="2321">IF($Y506="--","--",IF($AE506&gt;$W$4, IF( $AE506&lt;=4,   ROUND(($AG506*4)*($AE506+0.5)*2,2),   0),0))</f>
        <v>14.74</v>
      </c>
      <c r="AN506" s="732">
        <f t="shared" ref="AN506:AN507" si="2322">IF($Y506="--","--",IF($AE506&gt;$W$4, IF( $AE506&gt;4,   ROUND(($AG506*4)*($AE506+0.5)*2,2),   0),0))</f>
        <v>0</v>
      </c>
      <c r="AO506" s="144" t="s">
        <v>24818</v>
      </c>
      <c r="AP506" s="379" t="s">
        <v>23695</v>
      </c>
      <c r="AQ506" s="453" t="s">
        <v>24819</v>
      </c>
      <c r="AR506" s="416">
        <v>0.6</v>
      </c>
      <c r="AS506" s="504"/>
      <c r="AT506" s="504"/>
      <c r="AU506" s="142">
        <v>29</v>
      </c>
      <c r="AV506" s="416">
        <f t="shared" ref="AV506:AV507" si="2323">IF($Y506="--","--",Y506+0.2)</f>
        <v>1.4</v>
      </c>
      <c r="AW506" s="603" t="s">
        <v>1</v>
      </c>
      <c r="AX506" s="504">
        <f t="shared" ref="AX506:AX507" si="2324">AV506</f>
        <v>1.4</v>
      </c>
      <c r="AY506" s="384">
        <f t="shared" ref="AY506:AY507" si="2325">IF(D506&gt;2,AU506,AU506-AV506)</f>
        <v>27.6</v>
      </c>
      <c r="AZ506" s="384">
        <f t="shared" ref="AZ506:AZ507" si="2326">N506</f>
        <v>0.12</v>
      </c>
      <c r="BA506" s="384">
        <f t="shared" ref="BA506:BA507" si="2327">P506</f>
        <v>1.42</v>
      </c>
      <c r="BB506" s="382">
        <f t="shared" ref="BB506:BB507" si="2328">IF(F506=0,IF(ROUND( AY506 * ( ( (N506*P506) +  ( ((D506+M506*2)/6)*P506 ) ) - ROUND(  ((D506+M506*2)^2)   *   (   ( PI()*96.379 / (4*360) )  -  ( (SIN((96.379/2)*PI()/180)) * (COS((96.379/2)*PI()/180)) / 4 )   ), 4) ),2),   ROUND( AY506 * ( ( (N506*P506) +  ( ((D506+M506*2)/4)*P506 ) ) - ROUND(  ((D506+M506*2)^2)   *   (   ( PI()*120 / (4*360) )  -  ( (SIN((120/2)*PI()/180)) * (COS((120/2)*PI()/180)) / 4 )   ), 4) ),2)),0)</f>
        <v>9.56</v>
      </c>
      <c r="BC506" s="265">
        <f t="shared" ref="BC506:BC507" si="2329">IF(F506&gt;0,ROUND(AY506*N506*P506,2),0)</f>
        <v>0</v>
      </c>
      <c r="BD506" s="265">
        <f t="shared" ref="BD506:BD507" si="2330">SUM(Q506:U506,AH506:AL506)</f>
        <v>93.070000000000007</v>
      </c>
      <c r="BE506" s="265">
        <f t="shared" ref="BE506:BE507" si="2331">IF(F506=0, ROUND( ( PI()*( (D506+M506*2)^2 ) / 4  ) * AY506,2),  ROUND( (D506+M506*2)*(F506+M506*2) * AY506,2))</f>
        <v>11.24</v>
      </c>
      <c r="BF506" s="607">
        <f t="shared" ref="BF506:BF507" si="2332">IF(($I506+M506-0.15)&lt;=2,($I506+M506+0.15),IF(($I506+M506)&lt;=3,2.35,($I506+M506+0.2)-0.85))</f>
        <v>2.21</v>
      </c>
      <c r="BG506" s="607">
        <f t="shared" ref="BG506:BG507" si="2333">IF(D506&gt;2,   (I506-F506-M506-0.11),IF(($I506+M506)&lt;=2,0,IF(($I506+M506)&gt;3,0.85,(I506+M506+0.2-BF506))))</f>
        <v>5.0000000000000266E-2</v>
      </c>
      <c r="BH506" s="607">
        <f t="shared" ref="BH506:BH507" si="2334">IF(D506&gt;2,  ROUND(((1.42+0.4)+(0.91+0.4))*2*BG506,2), ROUND(AV506*AX506*BF506,2))</f>
        <v>4.33</v>
      </c>
      <c r="BI506" s="607">
        <f t="shared" ref="BI506:BI507" si="2335">ROUND(((PI()*0.9^2)/4)*BG506,2)</f>
        <v>0.03</v>
      </c>
      <c r="BJ506" s="116">
        <f t="shared" ref="BJ506:BJ507" si="2336">ROUND(BD506-BE506-BH506-BI506-BB506-BC506,2)</f>
        <v>67.91</v>
      </c>
      <c r="BK506" s="95"/>
    </row>
    <row r="507" spans="1:63" ht="14.25" x14ac:dyDescent="0.3">
      <c r="A507" s="449" t="s">
        <v>24819</v>
      </c>
      <c r="B507" s="146" t="s">
        <v>23695</v>
      </c>
      <c r="C507" s="450" t="s">
        <v>24820</v>
      </c>
      <c r="D507" s="502">
        <v>0.6</v>
      </c>
      <c r="E507" s="589"/>
      <c r="F507" s="589"/>
      <c r="G507" s="502" t="s">
        <v>23864</v>
      </c>
      <c r="H507" s="451">
        <v>27</v>
      </c>
      <c r="I507" s="452">
        <v>2</v>
      </c>
      <c r="J507" s="452">
        <v>2</v>
      </c>
      <c r="K507" s="452">
        <v>0.72</v>
      </c>
      <c r="L507" s="382">
        <f t="shared" si="2295"/>
        <v>2</v>
      </c>
      <c r="M507" s="383">
        <f t="shared" si="2296"/>
        <v>0.06</v>
      </c>
      <c r="N507" s="383">
        <f t="shared" si="2297"/>
        <v>0.12</v>
      </c>
      <c r="O507" s="382">
        <f t="shared" si="2298"/>
        <v>2.1800000000000002</v>
      </c>
      <c r="P507" s="382">
        <f t="shared" si="2299"/>
        <v>1.42</v>
      </c>
      <c r="Q507" s="385">
        <f t="shared" si="2300"/>
        <v>0</v>
      </c>
      <c r="R507" s="385">
        <f t="shared" si="2301"/>
        <v>57.51</v>
      </c>
      <c r="S507" s="385">
        <f t="shared" si="2302"/>
        <v>26.07</v>
      </c>
      <c r="T507" s="385">
        <f t="shared" si="2303"/>
        <v>0</v>
      </c>
      <c r="U507" s="385">
        <f t="shared" si="2304"/>
        <v>0</v>
      </c>
      <c r="V507" s="384">
        <f t="shared" si="2305"/>
        <v>144.72</v>
      </c>
      <c r="W507" s="726">
        <f t="shared" si="2306"/>
        <v>0</v>
      </c>
      <c r="X507" s="449" t="str">
        <f t="shared" si="2307"/>
        <v>JD32-8-2</v>
      </c>
      <c r="Y507" s="502">
        <f t="shared" si="2308"/>
        <v>1.2</v>
      </c>
      <c r="Z507" s="590" t="s">
        <v>1</v>
      </c>
      <c r="AA507" s="589">
        <f t="shared" si="2309"/>
        <v>1.2</v>
      </c>
      <c r="AB507" s="591">
        <f t="shared" si="2310"/>
        <v>2</v>
      </c>
      <c r="AC507" s="592">
        <f t="shared" si="2311"/>
        <v>0.06</v>
      </c>
      <c r="AD507" s="592">
        <f t="shared" si="2312"/>
        <v>0.15</v>
      </c>
      <c r="AE507" s="593">
        <f t="shared" si="2313"/>
        <v>2.21</v>
      </c>
      <c r="AF507" s="593">
        <f t="shared" si="2314"/>
        <v>2.2000000000000002</v>
      </c>
      <c r="AG507" s="594">
        <f t="shared" si="2315"/>
        <v>0.68</v>
      </c>
      <c r="AH507" s="595">
        <f t="shared" si="2316"/>
        <v>0</v>
      </c>
      <c r="AI507" s="595">
        <f t="shared" si="2317"/>
        <v>2.2400000000000002</v>
      </c>
      <c r="AJ507" s="595">
        <f t="shared" si="2318"/>
        <v>1.06</v>
      </c>
      <c r="AK507" s="595">
        <f t="shared" si="2319"/>
        <v>0</v>
      </c>
      <c r="AL507" s="595">
        <f t="shared" si="2320"/>
        <v>0</v>
      </c>
      <c r="AM507" s="596">
        <f t="shared" si="2321"/>
        <v>14.74</v>
      </c>
      <c r="AN507" s="732">
        <f t="shared" si="2322"/>
        <v>0</v>
      </c>
      <c r="AO507" s="449" t="s">
        <v>24819</v>
      </c>
      <c r="AP507" s="146" t="s">
        <v>23695</v>
      </c>
      <c r="AQ507" s="450" t="s">
        <v>24820</v>
      </c>
      <c r="AR507" s="502">
        <v>0.6</v>
      </c>
      <c r="AS507" s="589"/>
      <c r="AT507" s="589"/>
      <c r="AU507" s="451">
        <v>27</v>
      </c>
      <c r="AV507" s="502">
        <f t="shared" si="2323"/>
        <v>1.4</v>
      </c>
      <c r="AW507" s="590" t="s">
        <v>1</v>
      </c>
      <c r="AX507" s="589">
        <f t="shared" si="2324"/>
        <v>1.4</v>
      </c>
      <c r="AY507" s="384">
        <f t="shared" si="2325"/>
        <v>25.6</v>
      </c>
      <c r="AZ507" s="384">
        <f t="shared" si="2326"/>
        <v>0.12</v>
      </c>
      <c r="BA507" s="384">
        <f t="shared" si="2327"/>
        <v>1.42</v>
      </c>
      <c r="BB507" s="382">
        <f t="shared" si="2328"/>
        <v>8.8699999999999992</v>
      </c>
      <c r="BC507" s="265">
        <f t="shared" si="2329"/>
        <v>0</v>
      </c>
      <c r="BD507" s="265">
        <f t="shared" si="2330"/>
        <v>86.88</v>
      </c>
      <c r="BE507" s="265">
        <f t="shared" si="2331"/>
        <v>10.42</v>
      </c>
      <c r="BF507" s="385">
        <f t="shared" si="2332"/>
        <v>2.21</v>
      </c>
      <c r="BG507" s="385">
        <f t="shared" si="2333"/>
        <v>5.0000000000000266E-2</v>
      </c>
      <c r="BH507" s="385">
        <f t="shared" si="2334"/>
        <v>4.33</v>
      </c>
      <c r="BI507" s="385">
        <f t="shared" si="2335"/>
        <v>0.03</v>
      </c>
      <c r="BJ507" s="116">
        <f t="shared" si="2336"/>
        <v>63.23</v>
      </c>
      <c r="BK507" s="95"/>
    </row>
    <row r="508" spans="1:63" ht="14.25" x14ac:dyDescent="0.3">
      <c r="A508" s="462"/>
      <c r="B508" s="463"/>
      <c r="C508" s="608"/>
      <c r="D508" s="505"/>
      <c r="E508" s="505"/>
      <c r="F508" s="505"/>
      <c r="G508" s="505"/>
      <c r="H508" s="410"/>
      <c r="I508" s="411"/>
      <c r="J508" s="411"/>
      <c r="K508" s="411"/>
      <c r="L508" s="101"/>
      <c r="M508" s="412"/>
      <c r="N508" s="412"/>
      <c r="O508" s="101"/>
      <c r="P508" s="101"/>
      <c r="Q508" s="414"/>
      <c r="R508" s="414"/>
      <c r="S508" s="414"/>
      <c r="T508" s="414"/>
      <c r="U508" s="414"/>
      <c r="V508" s="413"/>
      <c r="W508" s="725"/>
      <c r="X508" s="739"/>
      <c r="Y508" s="505"/>
      <c r="Z508" s="597"/>
      <c r="AA508" s="505"/>
      <c r="AB508" s="598"/>
      <c r="AC508" s="599"/>
      <c r="AD508" s="599"/>
      <c r="AE508" s="600"/>
      <c r="AF508" s="600"/>
      <c r="AG508" s="597"/>
      <c r="AH508" s="601"/>
      <c r="AI508" s="601"/>
      <c r="AJ508" s="601"/>
      <c r="AK508" s="601"/>
      <c r="AL508" s="601"/>
      <c r="AM508" s="602"/>
      <c r="AN508" s="733"/>
      <c r="AO508" s="739"/>
      <c r="AP508" s="463"/>
      <c r="AQ508" s="608"/>
      <c r="AR508" s="505"/>
      <c r="AS508" s="505"/>
      <c r="AT508" s="505"/>
      <c r="AU508" s="410"/>
      <c r="AV508" s="505"/>
      <c r="AW508" s="597"/>
      <c r="AX508" s="505"/>
      <c r="AY508" s="413"/>
      <c r="AZ508" s="413"/>
      <c r="BA508" s="413"/>
      <c r="BB508" s="101"/>
      <c r="BC508" s="101"/>
      <c r="BD508" s="101"/>
      <c r="BE508" s="101"/>
      <c r="BF508" s="414"/>
      <c r="BG508" s="414"/>
      <c r="BH508" s="414"/>
      <c r="BI508" s="414"/>
      <c r="BJ508" s="415"/>
      <c r="BK508" s="95"/>
    </row>
    <row r="509" spans="1:63" s="122" customFormat="1" ht="14.25" x14ac:dyDescent="0.3">
      <c r="A509" s="407" t="s">
        <v>24821</v>
      </c>
      <c r="B509" s="463"/>
      <c r="C509" s="408"/>
      <c r="D509" s="505"/>
      <c r="E509" s="505"/>
      <c r="F509" s="505"/>
      <c r="G509" s="409"/>
      <c r="H509" s="410"/>
      <c r="I509" s="411"/>
      <c r="J509" s="411"/>
      <c r="K509" s="411"/>
      <c r="L509" s="101"/>
      <c r="M509" s="412"/>
      <c r="N509" s="412"/>
      <c r="O509" s="101"/>
      <c r="P509" s="101"/>
      <c r="Q509" s="414"/>
      <c r="R509" s="414"/>
      <c r="S509" s="414"/>
      <c r="T509" s="414"/>
      <c r="U509" s="414"/>
      <c r="V509" s="413"/>
      <c r="W509" s="725"/>
      <c r="X509" s="740" t="str">
        <f>$A509</f>
        <v>Rua Prof. Carlos Cortes ==&gt; Rua José Bittencourt</v>
      </c>
      <c r="Y509" s="503"/>
      <c r="Z509" s="503"/>
      <c r="AA509" s="503"/>
      <c r="AB509" s="399"/>
      <c r="AC509" s="399"/>
      <c r="AD509" s="399"/>
      <c r="AE509" s="399"/>
      <c r="AF509" s="404"/>
      <c r="AG509" s="399"/>
      <c r="AH509" s="399"/>
      <c r="AI509" s="399"/>
      <c r="AJ509" s="399"/>
      <c r="AK509" s="399"/>
      <c r="AL509" s="399"/>
      <c r="AM509" s="399"/>
      <c r="AN509" s="401"/>
      <c r="AO509" s="407" t="str">
        <f>$A509</f>
        <v>Rua Prof. Carlos Cortes ==&gt; Rua José Bittencourt</v>
      </c>
      <c r="AP509" s="463"/>
      <c r="AQ509" s="408"/>
      <c r="AR509" s="505"/>
      <c r="AS509" s="505"/>
      <c r="AT509" s="505"/>
      <c r="AU509" s="410"/>
      <c r="AV509" s="409"/>
      <c r="AW509" s="409"/>
      <c r="AX509" s="409"/>
      <c r="AY509" s="413"/>
      <c r="AZ509" s="413"/>
      <c r="BA509" s="413"/>
      <c r="BB509" s="101"/>
      <c r="BC509" s="101"/>
      <c r="BD509" s="101"/>
      <c r="BE509" s="101"/>
      <c r="BF509" s="101"/>
      <c r="BG509" s="101"/>
      <c r="BH509" s="101"/>
      <c r="BI509" s="101"/>
      <c r="BJ509" s="415"/>
      <c r="BK509" s="95"/>
    </row>
    <row r="510" spans="1:63" ht="14.25" x14ac:dyDescent="0.3">
      <c r="A510" s="144" t="s">
        <v>24822</v>
      </c>
      <c r="B510" s="379" t="s">
        <v>23695</v>
      </c>
      <c r="C510" s="145" t="s">
        <v>24823</v>
      </c>
      <c r="D510" s="416">
        <v>1</v>
      </c>
      <c r="E510" s="504"/>
      <c r="F510" s="504"/>
      <c r="G510" s="416" t="s">
        <v>23864</v>
      </c>
      <c r="H510" s="142">
        <v>15</v>
      </c>
      <c r="I510" s="143">
        <v>2.202</v>
      </c>
      <c r="J510" s="143">
        <v>2.202</v>
      </c>
      <c r="K510" s="452">
        <v>0</v>
      </c>
      <c r="L510" s="382">
        <f t="shared" ref="L510:L518" si="2337">ROUND((I510+J510)/2,2)</f>
        <v>2.2000000000000002</v>
      </c>
      <c r="M510" s="383">
        <f t="shared" ref="M510:M518" si="2338">IF(F510=0,ROUND($D510*10%,2),IF(D510&gt;2.8,0.18,0.15))</f>
        <v>0.1</v>
      </c>
      <c r="N510" s="383">
        <f t="shared" ref="N510:N518" si="2339">IF(F510=0,IF(   ROUND($D510/4,2),   IF(ROUND(($D510*1.2)/6,2)&lt;0.1,0.1,ROUND(($D510*1.2)/6,2))),0.5)</f>
        <v>0.2</v>
      </c>
      <c r="O510" s="382">
        <f t="shared" ref="O510:O518" si="2340">L510+M510+N510</f>
        <v>2.5000000000000004</v>
      </c>
      <c r="P510" s="382">
        <f t="shared" ref="P510:P518" si="2341">IF(O510&lt;2,(D510+M510*2)+0.6,(D510+M510*2)+0.6+ROUNDUP(O510-2,0)*0.1)</f>
        <v>1.9</v>
      </c>
      <c r="Q510" s="385">
        <f t="shared" ref="Q510:Q518" si="2342">IF($O510&lt;=$W$4,ROUND(IF($O510&lt;1.5,$O510*$H510*$P510,1.5*$H510*$P510),2),0)</f>
        <v>0</v>
      </c>
      <c r="R510" s="385">
        <f t="shared" ref="R510:R518" si="2343">IF($O510&gt;$W$4,ROUND(IF($O510&lt;1.5,$O510*$H510*$P510,1.5*$H510*$P510),2),0)</f>
        <v>42.75</v>
      </c>
      <c r="S510" s="385">
        <f t="shared" ref="S510:S518" si="2344">IF($O510&gt;$W$4,ROUND(IF($O510&lt;1.5,0,IF($O510&gt;3,1.5*$H510*$P510,($O510-1.5)*$H510*$P510)),2),0)</f>
        <v>28.5</v>
      </c>
      <c r="T510" s="385">
        <f t="shared" ref="T510:T518" si="2345">IF($O510&gt;$W$4,ROUND(IF($O510&lt;3,0,IF($O510&gt;4.5,1.5*$H510*$P510,($O510-3)*$H510*$P510)),2),0)</f>
        <v>0</v>
      </c>
      <c r="U510" s="385">
        <f t="shared" ref="U510:U518" si="2346">IF($O510&gt;$W$4,ROUND(IF($O510&lt;4.5,0,IF($O510&gt;6,($O510-4.5)*$H510*$P510,($O510-4.5)*$H510*$P510)),2),0)</f>
        <v>0</v>
      </c>
      <c r="V510" s="384">
        <f t="shared" ref="V510:V518" si="2347">IF($O510&gt;$W$4, IF( $O510&lt;=4,   ROUND($H510*($O510+0.5)*2,2),   0),0)</f>
        <v>90</v>
      </c>
      <c r="W510" s="726">
        <f t="shared" ref="W510:W518" si="2348">IF($O510&gt;$W$4, IF( $O510&gt;4,   ROUND($H510*($O510+0.5)*2,2),   0),0)</f>
        <v>0</v>
      </c>
      <c r="X510" s="144" t="str">
        <f t="shared" ref="X510:X518" si="2349">A510</f>
        <v>JD32-1</v>
      </c>
      <c r="Y510" s="416">
        <f t="shared" ref="Y510:Y518" si="2350">IF($D510=0.4,1.2,IF($D510=0.6,1.2,IF($D510=0.8,1.3,IF($D510=1,1.5,IF($D510=1.2,1.7,IF($D510&lt;=2,2,"--"))))))</f>
        <v>1.5</v>
      </c>
      <c r="Z510" s="603" t="s">
        <v>1</v>
      </c>
      <c r="AA510" s="504">
        <f t="shared" ref="AA510:AA518" si="2351">Y510</f>
        <v>1.5</v>
      </c>
      <c r="AB510" s="591">
        <f t="shared" ref="AB510:AB518" si="2352">IF($Y510="--","--",I510)</f>
        <v>2.202</v>
      </c>
      <c r="AC510" s="592">
        <f t="shared" ref="AC510:AC518" si="2353">IF($Y510="--","--",IF(D510&gt;1.5,0.15,ROUND($D510*10%,2)))</f>
        <v>0.1</v>
      </c>
      <c r="AD510" s="592">
        <f t="shared" ref="AD510:AD518" si="2354">IF($Y510="--","--",0.15)</f>
        <v>0.15</v>
      </c>
      <c r="AE510" s="593">
        <f t="shared" ref="AE510:AE518" si="2355">IF($Y510="--","--",ROUND(AB510+AC510+AD510,2))</f>
        <v>2.4500000000000002</v>
      </c>
      <c r="AF510" s="604">
        <f t="shared" ref="AF510:AF518" si="2356">IF($Y510="--","--",IF($AB510&lt;=2,$Y510+1,($Y510+1)+ROUNDUP($AB510-2,0)*0.1))</f>
        <v>2.6</v>
      </c>
      <c r="AG510" s="605">
        <f t="shared" ref="AG510:AG518" si="2357">IF($D510=0.4,0.92,IF($D510=0.6,0.68,IF($D510=0.8,0.74,IF($D510=1,0.7,IF($D510=1.2,0.66,IF($D510=1.5,0.6,IF($D510&lt;=2,(2.4-(D510+0.3)),"--")))))))</f>
        <v>0.7</v>
      </c>
      <c r="AH510" s="595">
        <f t="shared" ref="AH510:AH518" si="2358">IF($Y510="--","--",IF($AE510&lt;=$W$4,ROUND(IF($AE510&lt;1.5,$AE510*$AF510*$AG510,1.5*$AF510*$AG510),2),0))</f>
        <v>0</v>
      </c>
      <c r="AI510" s="595">
        <f t="shared" ref="AI510:AI518" si="2359">IF($Y510="--","--",IF($AE510&gt;$W$4,ROUND(IF($AE510&lt;1.5,$AE510*$AF510*$AG510,1.5*$AF510*$AG510),2),0))</f>
        <v>2.73</v>
      </c>
      <c r="AJ510" s="595">
        <f t="shared" ref="AJ510:AJ518" si="2360">IF($Y510="--","--",IF($AE510&gt;$W$4,ROUND(IF($AE510&lt;1.5,0,IF($AE510&gt;3,1.5*$AF510*$AG510,($AE510-1.5)*$AF510*$AG510)),2),0))</f>
        <v>1.73</v>
      </c>
      <c r="AK510" s="595">
        <f t="shared" ref="AK510:AK518" si="2361">IF($Y510="--","--",IF($AE510&gt;$W$4,ROUND(IF($AE510&lt;3,0,IF($AE510&gt;4.5,1.5*$AF510*$AG510,($AE510-3)*$AF510*$AG510)),2),0))</f>
        <v>0</v>
      </c>
      <c r="AL510" s="595">
        <f t="shared" ref="AL510:AL518" si="2362">IF($Y510="--","--",IF($AE510&gt;$W$4,ROUND(IF($AE510&lt;4.5,0,IF($AE510&gt;6,($AE510-4.5)*$AF510*$AG510,($AE510-4.5)*$AF510*$AG510)),2),0))</f>
        <v>0</v>
      </c>
      <c r="AM510" s="596">
        <f t="shared" ref="AM510:AM518" si="2363">IF($Y510="--","--",IF($AE510&gt;$W$4, IF( $AE510&lt;=4,   ROUND(($AG510*4)*($AE510+0.5)*2,2),   0),0))</f>
        <v>16.52</v>
      </c>
      <c r="AN510" s="732">
        <f t="shared" ref="AN510:AN518" si="2364">IF($Y510="--","--",IF($AE510&gt;$W$4, IF( $AE510&gt;4,   ROUND(($AG510*4)*($AE510+0.5)*2,2),   0),0))</f>
        <v>0</v>
      </c>
      <c r="AO510" s="144" t="s">
        <v>24822</v>
      </c>
      <c r="AP510" s="379" t="s">
        <v>23695</v>
      </c>
      <c r="AQ510" s="453" t="s">
        <v>24823</v>
      </c>
      <c r="AR510" s="416">
        <v>1</v>
      </c>
      <c r="AS510" s="504"/>
      <c r="AT510" s="504"/>
      <c r="AU510" s="142">
        <v>15</v>
      </c>
      <c r="AV510" s="416">
        <f t="shared" ref="AV510:AV518" si="2365">IF($Y510="--","--",Y510+0.2)</f>
        <v>1.7</v>
      </c>
      <c r="AW510" s="603" t="s">
        <v>1</v>
      </c>
      <c r="AX510" s="504">
        <f t="shared" ref="AX510:AX518" si="2366">AV510</f>
        <v>1.7</v>
      </c>
      <c r="AY510" s="384">
        <f t="shared" ref="AY510:AY518" si="2367">IF(D510&gt;2,AU510,AU510-AV510)</f>
        <v>13.3</v>
      </c>
      <c r="AZ510" s="384">
        <f t="shared" ref="AZ510:AZ518" si="2368">N510</f>
        <v>0.2</v>
      </c>
      <c r="BA510" s="384">
        <f t="shared" ref="BA510:BA518" si="2369">P510</f>
        <v>1.9</v>
      </c>
      <c r="BB510" s="382">
        <f t="shared" ref="BB510:BB518" si="2370">IF(F510=0,IF(ROUND( AY510 * ( ( (N510*P510) +  ( ((D510+M510*2)/6)*P510 ) ) - ROUND(  ((D510+M510*2)^2)   *   (   ( PI()*96.379 / (4*360) )  -  ( (SIN((96.379/2)*PI()/180)) * (COS((96.379/2)*PI()/180)) / 4 )   ), 4) ),2),   ROUND( AY510 * ( ( (N510*P510) +  ( ((D510+M510*2)/4)*P510 ) ) - ROUND(  ((D510+M510*2)^2)   *   (   ( PI()*120 / (4*360) )  -  ( (SIN((120/2)*PI()/180)) * (COS((120/2)*PI()/180)) / 4 )   ), 4) ),2)),0)</f>
        <v>9.69</v>
      </c>
      <c r="BC510" s="265">
        <f t="shared" ref="BC510:BC518" si="2371">IF(F510&gt;0,ROUND(AY510*N510*P510,2),0)</f>
        <v>0</v>
      </c>
      <c r="BD510" s="265">
        <f t="shared" ref="BD510:BD518" si="2372">SUM(Q510:U510,AH510:AL510)</f>
        <v>75.710000000000008</v>
      </c>
      <c r="BE510" s="265">
        <f t="shared" ref="BE510:BE518" si="2373">IF(F510=0, ROUND( ( PI()*( (D510+M510*2)^2 ) / 4  ) * AY510,2),  ROUND( (D510+M510*2)*(F510+M510*2) * AY510,2))</f>
        <v>15.04</v>
      </c>
      <c r="BF510" s="607">
        <f t="shared" ref="BF510:BF518" si="2374">IF(($I510+M510-0.15)&lt;=2,($I510+M510+0.15),IF(($I510+M510)&lt;=3,2.35,($I510+M510+0.2)-0.85))</f>
        <v>2.35</v>
      </c>
      <c r="BG510" s="607">
        <f t="shared" ref="BG510:BG518" si="2375">IF(D510&gt;2,   (I510-F510-M510-0.11),IF(($I510+M510)&lt;=2,0,IF(($I510+M510)&gt;3,0.85,(I510+M510+0.2-BF510))))</f>
        <v>0.15200000000000014</v>
      </c>
      <c r="BH510" s="607">
        <f t="shared" ref="BH510:BH518" si="2376">IF(D510&gt;2,  ROUND(((1.42+0.4)+(0.91+0.4))*2*BG510,2), ROUND(AV510*AX510*BF510,2))</f>
        <v>6.79</v>
      </c>
      <c r="BI510" s="607">
        <f t="shared" ref="BI510:BI518" si="2377">ROUND(((PI()*0.9^2)/4)*BG510,2)</f>
        <v>0.1</v>
      </c>
      <c r="BJ510" s="116">
        <f t="shared" ref="BJ510:BJ518" si="2378">ROUND(BD510-BE510-BH510-BI510-BB510-BC510,2)</f>
        <v>44.09</v>
      </c>
      <c r="BK510" s="95"/>
    </row>
    <row r="511" spans="1:63" ht="14.25" x14ac:dyDescent="0.3">
      <c r="A511" s="144" t="s">
        <v>24823</v>
      </c>
      <c r="B511" s="379" t="s">
        <v>23695</v>
      </c>
      <c r="C511" s="145" t="s">
        <v>24824</v>
      </c>
      <c r="D511" s="416">
        <v>1</v>
      </c>
      <c r="E511" s="504"/>
      <c r="F511" s="504"/>
      <c r="G511" s="416" t="s">
        <v>23864</v>
      </c>
      <c r="H511" s="142">
        <v>19</v>
      </c>
      <c r="I511" s="143">
        <v>2.202</v>
      </c>
      <c r="J511" s="143">
        <v>2.2148999999999983</v>
      </c>
      <c r="K511" s="452">
        <v>0</v>
      </c>
      <c r="L511" s="382">
        <f t="shared" si="2337"/>
        <v>2.21</v>
      </c>
      <c r="M511" s="383">
        <f t="shared" si="2338"/>
        <v>0.1</v>
      </c>
      <c r="N511" s="383">
        <f t="shared" si="2339"/>
        <v>0.2</v>
      </c>
      <c r="O511" s="382">
        <f t="shared" si="2340"/>
        <v>2.5100000000000002</v>
      </c>
      <c r="P511" s="382">
        <f t="shared" si="2341"/>
        <v>1.9</v>
      </c>
      <c r="Q511" s="385">
        <f t="shared" si="2342"/>
        <v>0</v>
      </c>
      <c r="R511" s="385">
        <f t="shared" si="2343"/>
        <v>54.15</v>
      </c>
      <c r="S511" s="385">
        <f t="shared" si="2344"/>
        <v>36.46</v>
      </c>
      <c r="T511" s="385">
        <f t="shared" si="2345"/>
        <v>0</v>
      </c>
      <c r="U511" s="385">
        <f t="shared" si="2346"/>
        <v>0</v>
      </c>
      <c r="V511" s="384">
        <f t="shared" si="2347"/>
        <v>114.38</v>
      </c>
      <c r="W511" s="726">
        <f t="shared" si="2348"/>
        <v>0</v>
      </c>
      <c r="X511" s="144" t="str">
        <f t="shared" si="2349"/>
        <v>JD32-2</v>
      </c>
      <c r="Y511" s="416">
        <f t="shared" si="2350"/>
        <v>1.5</v>
      </c>
      <c r="Z511" s="603" t="s">
        <v>1</v>
      </c>
      <c r="AA511" s="504">
        <f t="shared" si="2351"/>
        <v>1.5</v>
      </c>
      <c r="AB511" s="591">
        <f t="shared" si="2352"/>
        <v>2.202</v>
      </c>
      <c r="AC511" s="592">
        <f t="shared" si="2353"/>
        <v>0.1</v>
      </c>
      <c r="AD511" s="592">
        <f t="shared" si="2354"/>
        <v>0.15</v>
      </c>
      <c r="AE511" s="593">
        <f t="shared" si="2355"/>
        <v>2.4500000000000002</v>
      </c>
      <c r="AF511" s="604">
        <f t="shared" si="2356"/>
        <v>2.6</v>
      </c>
      <c r="AG511" s="605">
        <f t="shared" si="2357"/>
        <v>0.7</v>
      </c>
      <c r="AH511" s="595">
        <f t="shared" si="2358"/>
        <v>0</v>
      </c>
      <c r="AI511" s="595">
        <f t="shared" si="2359"/>
        <v>2.73</v>
      </c>
      <c r="AJ511" s="595">
        <f t="shared" si="2360"/>
        <v>1.73</v>
      </c>
      <c r="AK511" s="595">
        <f t="shared" si="2361"/>
        <v>0</v>
      </c>
      <c r="AL511" s="595">
        <f t="shared" si="2362"/>
        <v>0</v>
      </c>
      <c r="AM511" s="596">
        <f t="shared" si="2363"/>
        <v>16.52</v>
      </c>
      <c r="AN511" s="732">
        <f t="shared" si="2364"/>
        <v>0</v>
      </c>
      <c r="AO511" s="144" t="s">
        <v>24823</v>
      </c>
      <c r="AP511" s="379" t="s">
        <v>23695</v>
      </c>
      <c r="AQ511" s="453" t="s">
        <v>24824</v>
      </c>
      <c r="AR511" s="416">
        <v>1</v>
      </c>
      <c r="AS511" s="504"/>
      <c r="AT511" s="504"/>
      <c r="AU511" s="142">
        <v>19</v>
      </c>
      <c r="AV511" s="416">
        <f t="shared" si="2365"/>
        <v>1.7</v>
      </c>
      <c r="AW511" s="603" t="s">
        <v>1</v>
      </c>
      <c r="AX511" s="504">
        <f t="shared" si="2366"/>
        <v>1.7</v>
      </c>
      <c r="AY511" s="384">
        <f t="shared" si="2367"/>
        <v>17.3</v>
      </c>
      <c r="AZ511" s="384">
        <f t="shared" si="2368"/>
        <v>0.2</v>
      </c>
      <c r="BA511" s="384">
        <f t="shared" si="2369"/>
        <v>1.9</v>
      </c>
      <c r="BB511" s="382">
        <f t="shared" si="2370"/>
        <v>12.61</v>
      </c>
      <c r="BC511" s="265">
        <f t="shared" si="2371"/>
        <v>0</v>
      </c>
      <c r="BD511" s="265">
        <f t="shared" si="2372"/>
        <v>95.070000000000007</v>
      </c>
      <c r="BE511" s="265">
        <f t="shared" si="2373"/>
        <v>19.57</v>
      </c>
      <c r="BF511" s="607">
        <f t="shared" si="2374"/>
        <v>2.35</v>
      </c>
      <c r="BG511" s="607">
        <f t="shared" si="2375"/>
        <v>0.15200000000000014</v>
      </c>
      <c r="BH511" s="607">
        <f t="shared" si="2376"/>
        <v>6.79</v>
      </c>
      <c r="BI511" s="607">
        <f t="shared" si="2377"/>
        <v>0.1</v>
      </c>
      <c r="BJ511" s="116">
        <f t="shared" si="2378"/>
        <v>56</v>
      </c>
      <c r="BK511" s="95"/>
    </row>
    <row r="512" spans="1:63" ht="14.25" x14ac:dyDescent="0.3">
      <c r="A512" s="144" t="s">
        <v>24824</v>
      </c>
      <c r="B512" s="379" t="s">
        <v>23695</v>
      </c>
      <c r="C512" s="145" t="s">
        <v>24825</v>
      </c>
      <c r="D512" s="416">
        <v>1</v>
      </c>
      <c r="E512" s="504"/>
      <c r="F512" s="504"/>
      <c r="G512" s="416" t="s">
        <v>23864</v>
      </c>
      <c r="H512" s="142">
        <v>14</v>
      </c>
      <c r="I512" s="143">
        <v>2.2148999999999983</v>
      </c>
      <c r="J512" s="143">
        <v>2.2148999999999983</v>
      </c>
      <c r="K512" s="452">
        <v>0</v>
      </c>
      <c r="L512" s="382">
        <f t="shared" si="2337"/>
        <v>2.21</v>
      </c>
      <c r="M512" s="383">
        <f t="shared" si="2338"/>
        <v>0.1</v>
      </c>
      <c r="N512" s="383">
        <f t="shared" si="2339"/>
        <v>0.2</v>
      </c>
      <c r="O512" s="382">
        <f t="shared" si="2340"/>
        <v>2.5100000000000002</v>
      </c>
      <c r="P512" s="382">
        <f t="shared" si="2341"/>
        <v>1.9</v>
      </c>
      <c r="Q512" s="385">
        <f t="shared" si="2342"/>
        <v>0</v>
      </c>
      <c r="R512" s="385">
        <f t="shared" si="2343"/>
        <v>39.9</v>
      </c>
      <c r="S512" s="385">
        <f t="shared" si="2344"/>
        <v>26.87</v>
      </c>
      <c r="T512" s="385">
        <f t="shared" si="2345"/>
        <v>0</v>
      </c>
      <c r="U512" s="385">
        <f t="shared" si="2346"/>
        <v>0</v>
      </c>
      <c r="V512" s="384">
        <f t="shared" si="2347"/>
        <v>84.28</v>
      </c>
      <c r="W512" s="726">
        <f t="shared" si="2348"/>
        <v>0</v>
      </c>
      <c r="X512" s="144" t="str">
        <f t="shared" si="2349"/>
        <v>JD32-3</v>
      </c>
      <c r="Y512" s="416">
        <f t="shared" si="2350"/>
        <v>1.5</v>
      </c>
      <c r="Z512" s="603" t="s">
        <v>1</v>
      </c>
      <c r="AA512" s="504">
        <f t="shared" si="2351"/>
        <v>1.5</v>
      </c>
      <c r="AB512" s="591">
        <f t="shared" si="2352"/>
        <v>2.2148999999999983</v>
      </c>
      <c r="AC512" s="592">
        <f t="shared" si="2353"/>
        <v>0.1</v>
      </c>
      <c r="AD512" s="592">
        <f t="shared" si="2354"/>
        <v>0.15</v>
      </c>
      <c r="AE512" s="593">
        <f t="shared" si="2355"/>
        <v>2.46</v>
      </c>
      <c r="AF512" s="604">
        <f t="shared" si="2356"/>
        <v>2.6</v>
      </c>
      <c r="AG512" s="605">
        <f t="shared" si="2357"/>
        <v>0.7</v>
      </c>
      <c r="AH512" s="595">
        <f t="shared" si="2358"/>
        <v>0</v>
      </c>
      <c r="AI512" s="595">
        <f t="shared" si="2359"/>
        <v>2.73</v>
      </c>
      <c r="AJ512" s="595">
        <f t="shared" si="2360"/>
        <v>1.75</v>
      </c>
      <c r="AK512" s="595">
        <f t="shared" si="2361"/>
        <v>0</v>
      </c>
      <c r="AL512" s="595">
        <f t="shared" si="2362"/>
        <v>0</v>
      </c>
      <c r="AM512" s="596">
        <f t="shared" si="2363"/>
        <v>16.579999999999998</v>
      </c>
      <c r="AN512" s="732">
        <f t="shared" si="2364"/>
        <v>0</v>
      </c>
      <c r="AO512" s="144" t="s">
        <v>24824</v>
      </c>
      <c r="AP512" s="379" t="s">
        <v>23695</v>
      </c>
      <c r="AQ512" s="453" t="s">
        <v>24825</v>
      </c>
      <c r="AR512" s="416">
        <v>1</v>
      </c>
      <c r="AS512" s="504"/>
      <c r="AT512" s="504"/>
      <c r="AU512" s="142">
        <v>14</v>
      </c>
      <c r="AV512" s="416">
        <f t="shared" si="2365"/>
        <v>1.7</v>
      </c>
      <c r="AW512" s="603" t="s">
        <v>1</v>
      </c>
      <c r="AX512" s="504">
        <f t="shared" si="2366"/>
        <v>1.7</v>
      </c>
      <c r="AY512" s="384">
        <f t="shared" si="2367"/>
        <v>12.3</v>
      </c>
      <c r="AZ512" s="384">
        <f t="shared" si="2368"/>
        <v>0.2</v>
      </c>
      <c r="BA512" s="384">
        <f t="shared" si="2369"/>
        <v>1.9</v>
      </c>
      <c r="BB512" s="382">
        <f t="shared" si="2370"/>
        <v>8.9700000000000006</v>
      </c>
      <c r="BC512" s="265">
        <f t="shared" si="2371"/>
        <v>0</v>
      </c>
      <c r="BD512" s="265">
        <f t="shared" si="2372"/>
        <v>71.25</v>
      </c>
      <c r="BE512" s="265">
        <f t="shared" si="2373"/>
        <v>13.91</v>
      </c>
      <c r="BF512" s="607">
        <f t="shared" si="2374"/>
        <v>2.35</v>
      </c>
      <c r="BG512" s="607">
        <f t="shared" si="2375"/>
        <v>0.16489999999999849</v>
      </c>
      <c r="BH512" s="607">
        <f t="shared" si="2376"/>
        <v>6.79</v>
      </c>
      <c r="BI512" s="607">
        <f t="shared" si="2377"/>
        <v>0.1</v>
      </c>
      <c r="BJ512" s="116">
        <f t="shared" si="2378"/>
        <v>41.48</v>
      </c>
      <c r="BK512" s="95"/>
    </row>
    <row r="513" spans="1:63" ht="14.25" x14ac:dyDescent="0.3">
      <c r="A513" s="144" t="s">
        <v>24825</v>
      </c>
      <c r="B513" s="379" t="s">
        <v>23695</v>
      </c>
      <c r="C513" s="145" t="s">
        <v>24826</v>
      </c>
      <c r="D513" s="416">
        <v>1</v>
      </c>
      <c r="E513" s="504"/>
      <c r="F513" s="504"/>
      <c r="G513" s="416" t="s">
        <v>23864</v>
      </c>
      <c r="H513" s="142">
        <v>15</v>
      </c>
      <c r="I513" s="143">
        <v>2.2148999999999983</v>
      </c>
      <c r="J513" s="143">
        <v>2.1983999999999977</v>
      </c>
      <c r="K513" s="452">
        <v>0</v>
      </c>
      <c r="L513" s="382">
        <f t="shared" si="2337"/>
        <v>2.21</v>
      </c>
      <c r="M513" s="383">
        <f t="shared" si="2338"/>
        <v>0.1</v>
      </c>
      <c r="N513" s="383">
        <f t="shared" si="2339"/>
        <v>0.2</v>
      </c>
      <c r="O513" s="382">
        <f t="shared" si="2340"/>
        <v>2.5100000000000002</v>
      </c>
      <c r="P513" s="382">
        <f t="shared" si="2341"/>
        <v>1.9</v>
      </c>
      <c r="Q513" s="385">
        <f t="shared" si="2342"/>
        <v>0</v>
      </c>
      <c r="R513" s="385">
        <f t="shared" si="2343"/>
        <v>42.75</v>
      </c>
      <c r="S513" s="385">
        <f t="shared" si="2344"/>
        <v>28.79</v>
      </c>
      <c r="T513" s="385">
        <f t="shared" si="2345"/>
        <v>0</v>
      </c>
      <c r="U513" s="385">
        <f t="shared" si="2346"/>
        <v>0</v>
      </c>
      <c r="V513" s="384">
        <f t="shared" si="2347"/>
        <v>90.3</v>
      </c>
      <c r="W513" s="726">
        <f t="shared" si="2348"/>
        <v>0</v>
      </c>
      <c r="X513" s="144" t="str">
        <f t="shared" si="2349"/>
        <v>JD32-4</v>
      </c>
      <c r="Y513" s="416">
        <f t="shared" si="2350"/>
        <v>1.5</v>
      </c>
      <c r="Z513" s="603" t="s">
        <v>1</v>
      </c>
      <c r="AA513" s="504">
        <f t="shared" si="2351"/>
        <v>1.5</v>
      </c>
      <c r="AB513" s="591">
        <f t="shared" si="2352"/>
        <v>2.2148999999999983</v>
      </c>
      <c r="AC513" s="592">
        <f t="shared" si="2353"/>
        <v>0.1</v>
      </c>
      <c r="AD513" s="592">
        <f t="shared" si="2354"/>
        <v>0.15</v>
      </c>
      <c r="AE513" s="593">
        <f t="shared" si="2355"/>
        <v>2.46</v>
      </c>
      <c r="AF513" s="604">
        <f t="shared" si="2356"/>
        <v>2.6</v>
      </c>
      <c r="AG513" s="605">
        <f t="shared" si="2357"/>
        <v>0.7</v>
      </c>
      <c r="AH513" s="595">
        <f t="shared" si="2358"/>
        <v>0</v>
      </c>
      <c r="AI513" s="595">
        <f t="shared" si="2359"/>
        <v>2.73</v>
      </c>
      <c r="AJ513" s="595">
        <f t="shared" si="2360"/>
        <v>1.75</v>
      </c>
      <c r="AK513" s="595">
        <f t="shared" si="2361"/>
        <v>0</v>
      </c>
      <c r="AL513" s="595">
        <f t="shared" si="2362"/>
        <v>0</v>
      </c>
      <c r="AM513" s="596">
        <f t="shared" si="2363"/>
        <v>16.579999999999998</v>
      </c>
      <c r="AN513" s="732">
        <f t="shared" si="2364"/>
        <v>0</v>
      </c>
      <c r="AO513" s="144" t="s">
        <v>24825</v>
      </c>
      <c r="AP513" s="379" t="s">
        <v>23695</v>
      </c>
      <c r="AQ513" s="453" t="s">
        <v>24826</v>
      </c>
      <c r="AR513" s="416">
        <v>1</v>
      </c>
      <c r="AS513" s="504"/>
      <c r="AT513" s="504"/>
      <c r="AU513" s="142">
        <v>15</v>
      </c>
      <c r="AV513" s="416">
        <f t="shared" si="2365"/>
        <v>1.7</v>
      </c>
      <c r="AW513" s="603" t="s">
        <v>1</v>
      </c>
      <c r="AX513" s="504">
        <f t="shared" si="2366"/>
        <v>1.7</v>
      </c>
      <c r="AY513" s="384">
        <f t="shared" si="2367"/>
        <v>13.3</v>
      </c>
      <c r="AZ513" s="384">
        <f t="shared" si="2368"/>
        <v>0.2</v>
      </c>
      <c r="BA513" s="384">
        <f t="shared" si="2369"/>
        <v>1.9</v>
      </c>
      <c r="BB513" s="382">
        <f t="shared" si="2370"/>
        <v>9.69</v>
      </c>
      <c r="BC513" s="265">
        <f t="shared" si="2371"/>
        <v>0</v>
      </c>
      <c r="BD513" s="265">
        <f t="shared" si="2372"/>
        <v>76.02</v>
      </c>
      <c r="BE513" s="265">
        <f t="shared" si="2373"/>
        <v>15.04</v>
      </c>
      <c r="BF513" s="607">
        <f t="shared" si="2374"/>
        <v>2.35</v>
      </c>
      <c r="BG513" s="607">
        <f t="shared" si="2375"/>
        <v>0.16489999999999849</v>
      </c>
      <c r="BH513" s="607">
        <f t="shared" si="2376"/>
        <v>6.79</v>
      </c>
      <c r="BI513" s="607">
        <f t="shared" si="2377"/>
        <v>0.1</v>
      </c>
      <c r="BJ513" s="116">
        <f t="shared" si="2378"/>
        <v>44.4</v>
      </c>
      <c r="BK513" s="95"/>
    </row>
    <row r="514" spans="1:63" ht="14.25" x14ac:dyDescent="0.3">
      <c r="A514" s="144" t="s">
        <v>24826</v>
      </c>
      <c r="B514" s="379" t="s">
        <v>23695</v>
      </c>
      <c r="C514" s="145" t="s">
        <v>24827</v>
      </c>
      <c r="D514" s="416">
        <v>1</v>
      </c>
      <c r="E514" s="504"/>
      <c r="F514" s="504"/>
      <c r="G514" s="416" t="s">
        <v>23864</v>
      </c>
      <c r="H514" s="142">
        <v>8</v>
      </c>
      <c r="I514" s="143">
        <v>2.1983999999999977</v>
      </c>
      <c r="J514" s="143">
        <v>2.1755999999999993</v>
      </c>
      <c r="K514" s="452">
        <v>0</v>
      </c>
      <c r="L514" s="382">
        <f t="shared" si="2337"/>
        <v>2.19</v>
      </c>
      <c r="M514" s="383">
        <f t="shared" si="2338"/>
        <v>0.1</v>
      </c>
      <c r="N514" s="383">
        <f t="shared" si="2339"/>
        <v>0.2</v>
      </c>
      <c r="O514" s="382">
        <f t="shared" si="2340"/>
        <v>2.4900000000000002</v>
      </c>
      <c r="P514" s="382">
        <f t="shared" si="2341"/>
        <v>1.9</v>
      </c>
      <c r="Q514" s="385">
        <f t="shared" si="2342"/>
        <v>0</v>
      </c>
      <c r="R514" s="385">
        <f t="shared" si="2343"/>
        <v>22.8</v>
      </c>
      <c r="S514" s="385">
        <f t="shared" si="2344"/>
        <v>15.05</v>
      </c>
      <c r="T514" s="385">
        <f t="shared" si="2345"/>
        <v>0</v>
      </c>
      <c r="U514" s="385">
        <f t="shared" si="2346"/>
        <v>0</v>
      </c>
      <c r="V514" s="384">
        <f t="shared" si="2347"/>
        <v>47.84</v>
      </c>
      <c r="W514" s="726">
        <f t="shared" si="2348"/>
        <v>0</v>
      </c>
      <c r="X514" s="144" t="str">
        <f t="shared" si="2349"/>
        <v>JD32-5</v>
      </c>
      <c r="Y514" s="416">
        <f t="shared" si="2350"/>
        <v>1.5</v>
      </c>
      <c r="Z514" s="603" t="s">
        <v>1</v>
      </c>
      <c r="AA514" s="504">
        <f t="shared" si="2351"/>
        <v>1.5</v>
      </c>
      <c r="AB514" s="591">
        <f t="shared" si="2352"/>
        <v>2.1983999999999977</v>
      </c>
      <c r="AC514" s="592">
        <f t="shared" si="2353"/>
        <v>0.1</v>
      </c>
      <c r="AD514" s="592">
        <f t="shared" si="2354"/>
        <v>0.15</v>
      </c>
      <c r="AE514" s="593">
        <f t="shared" si="2355"/>
        <v>2.4500000000000002</v>
      </c>
      <c r="AF514" s="604">
        <f t="shared" si="2356"/>
        <v>2.6</v>
      </c>
      <c r="AG514" s="605">
        <f t="shared" si="2357"/>
        <v>0.7</v>
      </c>
      <c r="AH514" s="595">
        <f t="shared" si="2358"/>
        <v>0</v>
      </c>
      <c r="AI514" s="595">
        <f t="shared" si="2359"/>
        <v>2.73</v>
      </c>
      <c r="AJ514" s="595">
        <f t="shared" si="2360"/>
        <v>1.73</v>
      </c>
      <c r="AK514" s="595">
        <f t="shared" si="2361"/>
        <v>0</v>
      </c>
      <c r="AL514" s="595">
        <f t="shared" si="2362"/>
        <v>0</v>
      </c>
      <c r="AM514" s="596">
        <f t="shared" si="2363"/>
        <v>16.52</v>
      </c>
      <c r="AN514" s="732">
        <f t="shared" si="2364"/>
        <v>0</v>
      </c>
      <c r="AO514" s="144" t="s">
        <v>24826</v>
      </c>
      <c r="AP514" s="379" t="s">
        <v>23695</v>
      </c>
      <c r="AQ514" s="453" t="s">
        <v>24827</v>
      </c>
      <c r="AR514" s="416">
        <v>1</v>
      </c>
      <c r="AS514" s="504"/>
      <c r="AT514" s="504"/>
      <c r="AU514" s="142">
        <v>8</v>
      </c>
      <c r="AV514" s="416">
        <f t="shared" si="2365"/>
        <v>1.7</v>
      </c>
      <c r="AW514" s="603" t="s">
        <v>1</v>
      </c>
      <c r="AX514" s="504">
        <f t="shared" si="2366"/>
        <v>1.7</v>
      </c>
      <c r="AY514" s="384">
        <f t="shared" si="2367"/>
        <v>6.3</v>
      </c>
      <c r="AZ514" s="384">
        <f t="shared" si="2368"/>
        <v>0.2</v>
      </c>
      <c r="BA514" s="384">
        <f t="shared" si="2369"/>
        <v>1.9</v>
      </c>
      <c r="BB514" s="382">
        <f t="shared" si="2370"/>
        <v>4.59</v>
      </c>
      <c r="BC514" s="265">
        <f t="shared" si="2371"/>
        <v>0</v>
      </c>
      <c r="BD514" s="265">
        <f t="shared" si="2372"/>
        <v>42.309999999999995</v>
      </c>
      <c r="BE514" s="265">
        <f t="shared" si="2373"/>
        <v>7.13</v>
      </c>
      <c r="BF514" s="607">
        <f t="shared" si="2374"/>
        <v>2.35</v>
      </c>
      <c r="BG514" s="607">
        <f t="shared" si="2375"/>
        <v>0.14839999999999787</v>
      </c>
      <c r="BH514" s="607">
        <f t="shared" si="2376"/>
        <v>6.79</v>
      </c>
      <c r="BI514" s="607">
        <f t="shared" si="2377"/>
        <v>0.09</v>
      </c>
      <c r="BJ514" s="116">
        <f t="shared" si="2378"/>
        <v>23.71</v>
      </c>
      <c r="BK514" s="95"/>
    </row>
    <row r="515" spans="1:63" ht="14.25" x14ac:dyDescent="0.3">
      <c r="A515" s="144" t="s">
        <v>24827</v>
      </c>
      <c r="B515" s="379" t="s">
        <v>23695</v>
      </c>
      <c r="C515" s="145" t="s">
        <v>24828</v>
      </c>
      <c r="D515" s="416">
        <v>1</v>
      </c>
      <c r="E515" s="504"/>
      <c r="F515" s="504"/>
      <c r="G515" s="416" t="s">
        <v>23864</v>
      </c>
      <c r="H515" s="142">
        <v>19</v>
      </c>
      <c r="I515" s="143">
        <v>2.1755999999999993</v>
      </c>
      <c r="J515" s="143">
        <v>2.5183</v>
      </c>
      <c r="K515" s="452">
        <v>0</v>
      </c>
      <c r="L515" s="382">
        <f t="shared" si="2337"/>
        <v>2.35</v>
      </c>
      <c r="M515" s="383">
        <f t="shared" si="2338"/>
        <v>0.1</v>
      </c>
      <c r="N515" s="383">
        <f t="shared" si="2339"/>
        <v>0.2</v>
      </c>
      <c r="O515" s="382">
        <f t="shared" si="2340"/>
        <v>2.6500000000000004</v>
      </c>
      <c r="P515" s="382">
        <f t="shared" si="2341"/>
        <v>1.9</v>
      </c>
      <c r="Q515" s="385">
        <f t="shared" si="2342"/>
        <v>0</v>
      </c>
      <c r="R515" s="385">
        <f t="shared" si="2343"/>
        <v>54.15</v>
      </c>
      <c r="S515" s="385">
        <f t="shared" si="2344"/>
        <v>41.52</v>
      </c>
      <c r="T515" s="385">
        <f t="shared" si="2345"/>
        <v>0</v>
      </c>
      <c r="U515" s="385">
        <f t="shared" si="2346"/>
        <v>0</v>
      </c>
      <c r="V515" s="384">
        <f t="shared" si="2347"/>
        <v>119.7</v>
      </c>
      <c r="W515" s="726">
        <f t="shared" si="2348"/>
        <v>0</v>
      </c>
      <c r="X515" s="144" t="str">
        <f t="shared" si="2349"/>
        <v>JD32-6</v>
      </c>
      <c r="Y515" s="416">
        <f t="shared" si="2350"/>
        <v>1.5</v>
      </c>
      <c r="Z515" s="603" t="s">
        <v>1</v>
      </c>
      <c r="AA515" s="504">
        <f t="shared" si="2351"/>
        <v>1.5</v>
      </c>
      <c r="AB515" s="591">
        <f t="shared" si="2352"/>
        <v>2.1755999999999993</v>
      </c>
      <c r="AC515" s="592">
        <f t="shared" si="2353"/>
        <v>0.1</v>
      </c>
      <c r="AD515" s="592">
        <f t="shared" si="2354"/>
        <v>0.15</v>
      </c>
      <c r="AE515" s="593">
        <f t="shared" si="2355"/>
        <v>2.4300000000000002</v>
      </c>
      <c r="AF515" s="604">
        <f t="shared" si="2356"/>
        <v>2.6</v>
      </c>
      <c r="AG515" s="605">
        <f t="shared" si="2357"/>
        <v>0.7</v>
      </c>
      <c r="AH515" s="595">
        <f t="shared" si="2358"/>
        <v>0</v>
      </c>
      <c r="AI515" s="595">
        <f t="shared" si="2359"/>
        <v>2.73</v>
      </c>
      <c r="AJ515" s="595">
        <f t="shared" si="2360"/>
        <v>1.69</v>
      </c>
      <c r="AK515" s="595">
        <f t="shared" si="2361"/>
        <v>0</v>
      </c>
      <c r="AL515" s="595">
        <f t="shared" si="2362"/>
        <v>0</v>
      </c>
      <c r="AM515" s="596">
        <f t="shared" si="2363"/>
        <v>16.41</v>
      </c>
      <c r="AN515" s="732">
        <f t="shared" si="2364"/>
        <v>0</v>
      </c>
      <c r="AO515" s="144" t="s">
        <v>24827</v>
      </c>
      <c r="AP515" s="379" t="s">
        <v>23695</v>
      </c>
      <c r="AQ515" s="453" t="s">
        <v>24828</v>
      </c>
      <c r="AR515" s="416">
        <v>1</v>
      </c>
      <c r="AS515" s="504"/>
      <c r="AT515" s="504"/>
      <c r="AU515" s="142">
        <v>19</v>
      </c>
      <c r="AV515" s="416">
        <f t="shared" si="2365"/>
        <v>1.7</v>
      </c>
      <c r="AW515" s="603" t="s">
        <v>1</v>
      </c>
      <c r="AX515" s="504">
        <f t="shared" si="2366"/>
        <v>1.7</v>
      </c>
      <c r="AY515" s="384">
        <f t="shared" si="2367"/>
        <v>17.3</v>
      </c>
      <c r="AZ515" s="384">
        <f t="shared" si="2368"/>
        <v>0.2</v>
      </c>
      <c r="BA515" s="384">
        <f t="shared" si="2369"/>
        <v>1.9</v>
      </c>
      <c r="BB515" s="382">
        <f t="shared" si="2370"/>
        <v>12.61</v>
      </c>
      <c r="BC515" s="265">
        <f t="shared" si="2371"/>
        <v>0</v>
      </c>
      <c r="BD515" s="265">
        <f t="shared" si="2372"/>
        <v>100.09</v>
      </c>
      <c r="BE515" s="265">
        <f t="shared" si="2373"/>
        <v>19.57</v>
      </c>
      <c r="BF515" s="607">
        <f t="shared" si="2374"/>
        <v>2.35</v>
      </c>
      <c r="BG515" s="607">
        <f t="shared" si="2375"/>
        <v>0.12559999999999949</v>
      </c>
      <c r="BH515" s="607">
        <f t="shared" si="2376"/>
        <v>6.79</v>
      </c>
      <c r="BI515" s="607">
        <f t="shared" si="2377"/>
        <v>0.08</v>
      </c>
      <c r="BJ515" s="116">
        <f t="shared" si="2378"/>
        <v>61.04</v>
      </c>
      <c r="BK515" s="95"/>
    </row>
    <row r="516" spans="1:63" ht="14.25" x14ac:dyDescent="0.3">
      <c r="A516" s="144" t="s">
        <v>24828</v>
      </c>
      <c r="B516" s="379" t="s">
        <v>23695</v>
      </c>
      <c r="C516" s="145" t="s">
        <v>24820</v>
      </c>
      <c r="D516" s="416">
        <v>1</v>
      </c>
      <c r="E516" s="504"/>
      <c r="F516" s="504"/>
      <c r="G516" s="416" t="s">
        <v>23864</v>
      </c>
      <c r="H516" s="142">
        <v>10</v>
      </c>
      <c r="I516" s="143">
        <v>2.5183</v>
      </c>
      <c r="J516" s="143">
        <v>2.7201999999999984</v>
      </c>
      <c r="K516" s="452">
        <v>0</v>
      </c>
      <c r="L516" s="382">
        <f t="shared" si="2337"/>
        <v>2.62</v>
      </c>
      <c r="M516" s="383">
        <f t="shared" si="2338"/>
        <v>0.1</v>
      </c>
      <c r="N516" s="383">
        <f t="shared" si="2339"/>
        <v>0.2</v>
      </c>
      <c r="O516" s="382">
        <f t="shared" si="2340"/>
        <v>2.9200000000000004</v>
      </c>
      <c r="P516" s="382">
        <f t="shared" si="2341"/>
        <v>1.9</v>
      </c>
      <c r="Q516" s="385">
        <f t="shared" si="2342"/>
        <v>0</v>
      </c>
      <c r="R516" s="385">
        <f t="shared" si="2343"/>
        <v>28.5</v>
      </c>
      <c r="S516" s="385">
        <f t="shared" si="2344"/>
        <v>26.98</v>
      </c>
      <c r="T516" s="385">
        <f t="shared" si="2345"/>
        <v>0</v>
      </c>
      <c r="U516" s="385">
        <f t="shared" si="2346"/>
        <v>0</v>
      </c>
      <c r="V516" s="384">
        <f t="shared" si="2347"/>
        <v>68.400000000000006</v>
      </c>
      <c r="W516" s="726">
        <f t="shared" si="2348"/>
        <v>0</v>
      </c>
      <c r="X516" s="144" t="str">
        <f t="shared" si="2349"/>
        <v>JD32-7</v>
      </c>
      <c r="Y516" s="416">
        <f t="shared" si="2350"/>
        <v>1.5</v>
      </c>
      <c r="Z516" s="603" t="s">
        <v>1</v>
      </c>
      <c r="AA516" s="504">
        <f t="shared" si="2351"/>
        <v>1.5</v>
      </c>
      <c r="AB516" s="591">
        <f t="shared" si="2352"/>
        <v>2.5183</v>
      </c>
      <c r="AC516" s="592">
        <f t="shared" si="2353"/>
        <v>0.1</v>
      </c>
      <c r="AD516" s="592">
        <f t="shared" si="2354"/>
        <v>0.15</v>
      </c>
      <c r="AE516" s="593">
        <f t="shared" si="2355"/>
        <v>2.77</v>
      </c>
      <c r="AF516" s="604">
        <f t="shared" si="2356"/>
        <v>2.6</v>
      </c>
      <c r="AG516" s="605">
        <f t="shared" si="2357"/>
        <v>0.7</v>
      </c>
      <c r="AH516" s="595">
        <f t="shared" si="2358"/>
        <v>0</v>
      </c>
      <c r="AI516" s="595">
        <f t="shared" si="2359"/>
        <v>2.73</v>
      </c>
      <c r="AJ516" s="595">
        <f t="shared" si="2360"/>
        <v>2.31</v>
      </c>
      <c r="AK516" s="595">
        <f t="shared" si="2361"/>
        <v>0</v>
      </c>
      <c r="AL516" s="595">
        <f t="shared" si="2362"/>
        <v>0</v>
      </c>
      <c r="AM516" s="596">
        <f t="shared" si="2363"/>
        <v>18.309999999999999</v>
      </c>
      <c r="AN516" s="732">
        <f t="shared" si="2364"/>
        <v>0</v>
      </c>
      <c r="AO516" s="144" t="s">
        <v>24828</v>
      </c>
      <c r="AP516" s="379" t="s">
        <v>23695</v>
      </c>
      <c r="AQ516" s="453" t="s">
        <v>24820</v>
      </c>
      <c r="AR516" s="416">
        <v>1</v>
      </c>
      <c r="AS516" s="504"/>
      <c r="AT516" s="504"/>
      <c r="AU516" s="142">
        <v>10</v>
      </c>
      <c r="AV516" s="416">
        <f t="shared" si="2365"/>
        <v>1.7</v>
      </c>
      <c r="AW516" s="603" t="s">
        <v>1</v>
      </c>
      <c r="AX516" s="504">
        <f t="shared" si="2366"/>
        <v>1.7</v>
      </c>
      <c r="AY516" s="384">
        <f t="shared" si="2367"/>
        <v>8.3000000000000007</v>
      </c>
      <c r="AZ516" s="384">
        <f t="shared" si="2368"/>
        <v>0.2</v>
      </c>
      <c r="BA516" s="384">
        <f t="shared" si="2369"/>
        <v>1.9</v>
      </c>
      <c r="BB516" s="382">
        <f t="shared" si="2370"/>
        <v>6.05</v>
      </c>
      <c r="BC516" s="265">
        <f t="shared" si="2371"/>
        <v>0</v>
      </c>
      <c r="BD516" s="265">
        <f t="shared" si="2372"/>
        <v>60.52</v>
      </c>
      <c r="BE516" s="265">
        <f t="shared" si="2373"/>
        <v>9.39</v>
      </c>
      <c r="BF516" s="607">
        <f t="shared" si="2374"/>
        <v>2.35</v>
      </c>
      <c r="BG516" s="607">
        <f t="shared" si="2375"/>
        <v>0.46830000000000016</v>
      </c>
      <c r="BH516" s="607">
        <f t="shared" si="2376"/>
        <v>6.79</v>
      </c>
      <c r="BI516" s="607">
        <f t="shared" si="2377"/>
        <v>0.3</v>
      </c>
      <c r="BJ516" s="116">
        <f t="shared" si="2378"/>
        <v>37.99</v>
      </c>
      <c r="BK516" s="95"/>
    </row>
    <row r="517" spans="1:63" ht="14.25" x14ac:dyDescent="0.3">
      <c r="A517" s="144" t="s">
        <v>24820</v>
      </c>
      <c r="B517" s="379" t="s">
        <v>23695</v>
      </c>
      <c r="C517" s="145" t="s">
        <v>24829</v>
      </c>
      <c r="D517" s="416">
        <v>1</v>
      </c>
      <c r="E517" s="504"/>
      <c r="F517" s="504"/>
      <c r="G517" s="416" t="s">
        <v>23864</v>
      </c>
      <c r="H517" s="142">
        <v>33</v>
      </c>
      <c r="I517" s="143">
        <v>2.7201999999999984</v>
      </c>
      <c r="J517" s="143">
        <v>2.4213999999999993</v>
      </c>
      <c r="K517" s="452">
        <v>0</v>
      </c>
      <c r="L517" s="382">
        <f t="shared" si="2337"/>
        <v>2.57</v>
      </c>
      <c r="M517" s="383">
        <f t="shared" si="2338"/>
        <v>0.1</v>
      </c>
      <c r="N517" s="383">
        <f t="shared" si="2339"/>
        <v>0.2</v>
      </c>
      <c r="O517" s="382">
        <f t="shared" si="2340"/>
        <v>2.87</v>
      </c>
      <c r="P517" s="382">
        <f t="shared" si="2341"/>
        <v>1.9</v>
      </c>
      <c r="Q517" s="385">
        <f t="shared" si="2342"/>
        <v>0</v>
      </c>
      <c r="R517" s="385">
        <f t="shared" si="2343"/>
        <v>94.05</v>
      </c>
      <c r="S517" s="385">
        <f t="shared" si="2344"/>
        <v>85.9</v>
      </c>
      <c r="T517" s="385">
        <f t="shared" si="2345"/>
        <v>0</v>
      </c>
      <c r="U517" s="385">
        <f t="shared" si="2346"/>
        <v>0</v>
      </c>
      <c r="V517" s="384">
        <f t="shared" si="2347"/>
        <v>222.42</v>
      </c>
      <c r="W517" s="726">
        <f t="shared" si="2348"/>
        <v>0</v>
      </c>
      <c r="X517" s="144" t="str">
        <f t="shared" si="2349"/>
        <v>JD32-8</v>
      </c>
      <c r="Y517" s="416">
        <f t="shared" si="2350"/>
        <v>1.5</v>
      </c>
      <c r="Z517" s="603" t="s">
        <v>1</v>
      </c>
      <c r="AA517" s="504">
        <f t="shared" si="2351"/>
        <v>1.5</v>
      </c>
      <c r="AB517" s="591">
        <f t="shared" si="2352"/>
        <v>2.7201999999999984</v>
      </c>
      <c r="AC517" s="592">
        <f t="shared" si="2353"/>
        <v>0.1</v>
      </c>
      <c r="AD517" s="592">
        <f t="shared" si="2354"/>
        <v>0.15</v>
      </c>
      <c r="AE517" s="593">
        <f t="shared" si="2355"/>
        <v>2.97</v>
      </c>
      <c r="AF517" s="604">
        <f t="shared" si="2356"/>
        <v>2.6</v>
      </c>
      <c r="AG517" s="605">
        <f t="shared" si="2357"/>
        <v>0.7</v>
      </c>
      <c r="AH517" s="595">
        <f t="shared" si="2358"/>
        <v>0</v>
      </c>
      <c r="AI517" s="595">
        <f t="shared" si="2359"/>
        <v>2.73</v>
      </c>
      <c r="AJ517" s="595">
        <f t="shared" si="2360"/>
        <v>2.68</v>
      </c>
      <c r="AK517" s="595">
        <f t="shared" si="2361"/>
        <v>0</v>
      </c>
      <c r="AL517" s="595">
        <f t="shared" si="2362"/>
        <v>0</v>
      </c>
      <c r="AM517" s="596">
        <f t="shared" si="2363"/>
        <v>19.43</v>
      </c>
      <c r="AN517" s="732">
        <f t="shared" si="2364"/>
        <v>0</v>
      </c>
      <c r="AO517" s="144" t="s">
        <v>24820</v>
      </c>
      <c r="AP517" s="379" t="s">
        <v>23695</v>
      </c>
      <c r="AQ517" s="453" t="s">
        <v>24829</v>
      </c>
      <c r="AR517" s="416">
        <v>1</v>
      </c>
      <c r="AS517" s="504"/>
      <c r="AT517" s="504"/>
      <c r="AU517" s="142">
        <v>33</v>
      </c>
      <c r="AV517" s="416">
        <f t="shared" si="2365"/>
        <v>1.7</v>
      </c>
      <c r="AW517" s="603" t="s">
        <v>1</v>
      </c>
      <c r="AX517" s="504">
        <f t="shared" si="2366"/>
        <v>1.7</v>
      </c>
      <c r="AY517" s="384">
        <f t="shared" si="2367"/>
        <v>31.3</v>
      </c>
      <c r="AZ517" s="384">
        <f t="shared" si="2368"/>
        <v>0.2</v>
      </c>
      <c r="BA517" s="384">
        <f t="shared" si="2369"/>
        <v>1.9</v>
      </c>
      <c r="BB517" s="382">
        <f t="shared" si="2370"/>
        <v>22.81</v>
      </c>
      <c r="BC517" s="265">
        <f t="shared" si="2371"/>
        <v>0</v>
      </c>
      <c r="BD517" s="265">
        <f t="shared" si="2372"/>
        <v>185.35999999999999</v>
      </c>
      <c r="BE517" s="265">
        <f t="shared" si="2373"/>
        <v>35.4</v>
      </c>
      <c r="BF517" s="607">
        <f t="shared" si="2374"/>
        <v>2.35</v>
      </c>
      <c r="BG517" s="607">
        <f t="shared" si="2375"/>
        <v>0.67019999999999857</v>
      </c>
      <c r="BH517" s="607">
        <f t="shared" si="2376"/>
        <v>6.79</v>
      </c>
      <c r="BI517" s="607">
        <f t="shared" si="2377"/>
        <v>0.43</v>
      </c>
      <c r="BJ517" s="116">
        <f t="shared" si="2378"/>
        <v>119.93</v>
      </c>
      <c r="BK517" s="95"/>
    </row>
    <row r="518" spans="1:63" ht="14.25" x14ac:dyDescent="0.3">
      <c r="A518" s="449" t="s">
        <v>24829</v>
      </c>
      <c r="B518" s="146" t="s">
        <v>23695</v>
      </c>
      <c r="C518" s="450" t="s">
        <v>24830</v>
      </c>
      <c r="D518" s="502">
        <v>1</v>
      </c>
      <c r="E518" s="589"/>
      <c r="F518" s="589"/>
      <c r="G518" s="502" t="s">
        <v>23864</v>
      </c>
      <c r="H518" s="451">
        <v>4</v>
      </c>
      <c r="I518" s="452">
        <v>2.4213999999999993</v>
      </c>
      <c r="J518" s="452">
        <v>2.2861999999999982</v>
      </c>
      <c r="K518" s="452">
        <v>0.68500000000000005</v>
      </c>
      <c r="L518" s="382">
        <f t="shared" si="2337"/>
        <v>2.35</v>
      </c>
      <c r="M518" s="383">
        <f t="shared" si="2338"/>
        <v>0.1</v>
      </c>
      <c r="N518" s="383">
        <f t="shared" si="2339"/>
        <v>0.2</v>
      </c>
      <c r="O518" s="382">
        <f t="shared" si="2340"/>
        <v>2.6500000000000004</v>
      </c>
      <c r="P518" s="382">
        <f t="shared" si="2341"/>
        <v>1.9</v>
      </c>
      <c r="Q518" s="385">
        <f t="shared" si="2342"/>
        <v>0</v>
      </c>
      <c r="R518" s="385">
        <f t="shared" si="2343"/>
        <v>11.4</v>
      </c>
      <c r="S518" s="385">
        <f t="shared" si="2344"/>
        <v>8.74</v>
      </c>
      <c r="T518" s="385">
        <f t="shared" si="2345"/>
        <v>0</v>
      </c>
      <c r="U518" s="385">
        <f t="shared" si="2346"/>
        <v>0</v>
      </c>
      <c r="V518" s="384">
        <f t="shared" si="2347"/>
        <v>25.2</v>
      </c>
      <c r="W518" s="726">
        <f t="shared" si="2348"/>
        <v>0</v>
      </c>
      <c r="X518" s="449" t="str">
        <f t="shared" si="2349"/>
        <v>JD32-9</v>
      </c>
      <c r="Y518" s="502">
        <f t="shared" si="2350"/>
        <v>1.5</v>
      </c>
      <c r="Z518" s="590" t="s">
        <v>1</v>
      </c>
      <c r="AA518" s="589">
        <f t="shared" si="2351"/>
        <v>1.5</v>
      </c>
      <c r="AB518" s="591">
        <f t="shared" si="2352"/>
        <v>2.4213999999999993</v>
      </c>
      <c r="AC518" s="592">
        <f t="shared" si="2353"/>
        <v>0.1</v>
      </c>
      <c r="AD518" s="592">
        <f t="shared" si="2354"/>
        <v>0.15</v>
      </c>
      <c r="AE518" s="593">
        <f t="shared" si="2355"/>
        <v>2.67</v>
      </c>
      <c r="AF518" s="593">
        <f t="shared" si="2356"/>
        <v>2.6</v>
      </c>
      <c r="AG518" s="594">
        <f t="shared" si="2357"/>
        <v>0.7</v>
      </c>
      <c r="AH518" s="595">
        <f t="shared" si="2358"/>
        <v>0</v>
      </c>
      <c r="AI518" s="595">
        <f t="shared" si="2359"/>
        <v>2.73</v>
      </c>
      <c r="AJ518" s="595">
        <f t="shared" si="2360"/>
        <v>2.13</v>
      </c>
      <c r="AK518" s="595">
        <f t="shared" si="2361"/>
        <v>0</v>
      </c>
      <c r="AL518" s="595">
        <f t="shared" si="2362"/>
        <v>0</v>
      </c>
      <c r="AM518" s="596">
        <f t="shared" si="2363"/>
        <v>17.75</v>
      </c>
      <c r="AN518" s="732">
        <f t="shared" si="2364"/>
        <v>0</v>
      </c>
      <c r="AO518" s="449" t="s">
        <v>24829</v>
      </c>
      <c r="AP518" s="146" t="s">
        <v>23695</v>
      </c>
      <c r="AQ518" s="450" t="s">
        <v>24830</v>
      </c>
      <c r="AR518" s="502">
        <v>1</v>
      </c>
      <c r="AS518" s="589"/>
      <c r="AT518" s="589"/>
      <c r="AU518" s="451">
        <v>4</v>
      </c>
      <c r="AV518" s="502">
        <f t="shared" si="2365"/>
        <v>1.7</v>
      </c>
      <c r="AW518" s="590" t="s">
        <v>1</v>
      </c>
      <c r="AX518" s="589">
        <f t="shared" si="2366"/>
        <v>1.7</v>
      </c>
      <c r="AY518" s="384">
        <f t="shared" si="2367"/>
        <v>2.2999999999999998</v>
      </c>
      <c r="AZ518" s="384">
        <f t="shared" si="2368"/>
        <v>0.2</v>
      </c>
      <c r="BA518" s="384">
        <f t="shared" si="2369"/>
        <v>1.9</v>
      </c>
      <c r="BB518" s="382">
        <f t="shared" si="2370"/>
        <v>1.68</v>
      </c>
      <c r="BC518" s="265">
        <f t="shared" si="2371"/>
        <v>0</v>
      </c>
      <c r="BD518" s="265">
        <f t="shared" si="2372"/>
        <v>25</v>
      </c>
      <c r="BE518" s="265">
        <f t="shared" si="2373"/>
        <v>2.6</v>
      </c>
      <c r="BF518" s="385">
        <f t="shared" si="2374"/>
        <v>2.35</v>
      </c>
      <c r="BG518" s="385">
        <f t="shared" si="2375"/>
        <v>0.37139999999999951</v>
      </c>
      <c r="BH518" s="385">
        <f t="shared" si="2376"/>
        <v>6.79</v>
      </c>
      <c r="BI518" s="385">
        <f t="shared" si="2377"/>
        <v>0.24</v>
      </c>
      <c r="BJ518" s="116">
        <f t="shared" si="2378"/>
        <v>13.69</v>
      </c>
      <c r="BK518" s="95"/>
    </row>
    <row r="519" spans="1:63" ht="14.25" x14ac:dyDescent="0.3">
      <c r="A519" s="462"/>
      <c r="B519" s="463"/>
      <c r="C519" s="608"/>
      <c r="D519" s="505"/>
      <c r="E519" s="505"/>
      <c r="F519" s="505"/>
      <c r="G519" s="505"/>
      <c r="H519" s="410"/>
      <c r="I519" s="411"/>
      <c r="J519" s="411"/>
      <c r="K519" s="411"/>
      <c r="L519" s="101"/>
      <c r="M519" s="412"/>
      <c r="N519" s="412"/>
      <c r="O519" s="101"/>
      <c r="P519" s="101"/>
      <c r="Q519" s="414"/>
      <c r="R519" s="414"/>
      <c r="S519" s="414"/>
      <c r="T519" s="414"/>
      <c r="U519" s="414"/>
      <c r="V519" s="413"/>
      <c r="W519" s="725"/>
      <c r="X519" s="739"/>
      <c r="Y519" s="505"/>
      <c r="Z519" s="597"/>
      <c r="AA519" s="505"/>
      <c r="AB519" s="598"/>
      <c r="AC519" s="599"/>
      <c r="AD519" s="599"/>
      <c r="AE519" s="600"/>
      <c r="AF519" s="600"/>
      <c r="AG519" s="597"/>
      <c r="AH519" s="601"/>
      <c r="AI519" s="601"/>
      <c r="AJ519" s="601"/>
      <c r="AK519" s="601"/>
      <c r="AL519" s="601"/>
      <c r="AM519" s="602"/>
      <c r="AN519" s="733"/>
      <c r="AO519" s="739"/>
      <c r="AP519" s="463"/>
      <c r="AQ519" s="608"/>
      <c r="AR519" s="505"/>
      <c r="AS519" s="505"/>
      <c r="AT519" s="505"/>
      <c r="AU519" s="410"/>
      <c r="AV519" s="505"/>
      <c r="AW519" s="597"/>
      <c r="AX519" s="505"/>
      <c r="AY519" s="413"/>
      <c r="AZ519" s="413"/>
      <c r="BA519" s="413"/>
      <c r="BB519" s="101"/>
      <c r="BC519" s="101"/>
      <c r="BD519" s="101"/>
      <c r="BE519" s="101"/>
      <c r="BF519" s="414"/>
      <c r="BG519" s="414"/>
      <c r="BH519" s="414"/>
      <c r="BI519" s="414"/>
      <c r="BJ519" s="415"/>
      <c r="BK519" s="95"/>
    </row>
    <row r="520" spans="1:63" s="122" customFormat="1" ht="14.25" x14ac:dyDescent="0.3">
      <c r="A520" s="407" t="s">
        <v>24831</v>
      </c>
      <c r="B520" s="463"/>
      <c r="C520" s="408"/>
      <c r="D520" s="505"/>
      <c r="E520" s="505"/>
      <c r="F520" s="505"/>
      <c r="G520" s="409"/>
      <c r="H520" s="410"/>
      <c r="I520" s="411"/>
      <c r="J520" s="411"/>
      <c r="K520" s="411"/>
      <c r="L520" s="101"/>
      <c r="M520" s="412"/>
      <c r="N520" s="412"/>
      <c r="O520" s="101"/>
      <c r="P520" s="101"/>
      <c r="Q520" s="414"/>
      <c r="R520" s="414"/>
      <c r="S520" s="414"/>
      <c r="T520" s="414"/>
      <c r="U520" s="414"/>
      <c r="V520" s="413"/>
      <c r="W520" s="725"/>
      <c r="X520" s="740" t="str">
        <f>$A520</f>
        <v>Rua Santo Amaro</v>
      </c>
      <c r="Y520" s="503"/>
      <c r="Z520" s="503"/>
      <c r="AA520" s="503"/>
      <c r="AB520" s="399"/>
      <c r="AC520" s="399"/>
      <c r="AD520" s="399"/>
      <c r="AE520" s="399"/>
      <c r="AF520" s="404"/>
      <c r="AG520" s="399"/>
      <c r="AH520" s="399"/>
      <c r="AI520" s="399"/>
      <c r="AJ520" s="399"/>
      <c r="AK520" s="399"/>
      <c r="AL520" s="399"/>
      <c r="AM520" s="399"/>
      <c r="AN520" s="401"/>
      <c r="AO520" s="407" t="str">
        <f>$A520</f>
        <v>Rua Santo Amaro</v>
      </c>
      <c r="AP520" s="463"/>
      <c r="AQ520" s="408"/>
      <c r="AR520" s="505"/>
      <c r="AS520" s="505"/>
      <c r="AT520" s="505"/>
      <c r="AU520" s="410"/>
      <c r="AV520" s="409"/>
      <c r="AW520" s="409"/>
      <c r="AX520" s="409"/>
      <c r="AY520" s="413"/>
      <c r="AZ520" s="413"/>
      <c r="BA520" s="413"/>
      <c r="BB520" s="101"/>
      <c r="BC520" s="101"/>
      <c r="BD520" s="101"/>
      <c r="BE520" s="101"/>
      <c r="BF520" s="101"/>
      <c r="BG520" s="101"/>
      <c r="BH520" s="101"/>
      <c r="BI520" s="101"/>
      <c r="BJ520" s="415"/>
      <c r="BK520" s="95"/>
    </row>
    <row r="521" spans="1:63" ht="14.25" x14ac:dyDescent="0.3">
      <c r="A521" s="144" t="s">
        <v>24832</v>
      </c>
      <c r="B521" s="379" t="s">
        <v>23695</v>
      </c>
      <c r="C521" s="145" t="s">
        <v>24833</v>
      </c>
      <c r="D521" s="416">
        <v>1</v>
      </c>
      <c r="E521" s="504"/>
      <c r="F521" s="504"/>
      <c r="G521" s="416" t="s">
        <v>23865</v>
      </c>
      <c r="H521" s="142">
        <v>18</v>
      </c>
      <c r="I521" s="143">
        <v>2.1099999999999994</v>
      </c>
      <c r="J521" s="143">
        <v>1.9962999999999997</v>
      </c>
      <c r="K521" s="452">
        <v>0</v>
      </c>
      <c r="L521" s="382">
        <f t="shared" ref="L521:L529" si="2379">ROUND((I521+J521)/2,2)</f>
        <v>2.0499999999999998</v>
      </c>
      <c r="M521" s="383">
        <f t="shared" ref="M521:M529" si="2380">IF(F521=0,ROUND($D521*10%,2),IF(D521&gt;2.8,0.18,0.15))</f>
        <v>0.1</v>
      </c>
      <c r="N521" s="383">
        <f t="shared" ref="N521:N529" si="2381">IF(F521=0,IF(   ROUND($D521/4,2),   IF(ROUND(($D521*1.2)/6,2)&lt;0.1,0.1,ROUND(($D521*1.2)/6,2))),0.5)</f>
        <v>0.2</v>
      </c>
      <c r="O521" s="382">
        <f t="shared" ref="O521:O529" si="2382">L521+M521+N521</f>
        <v>2.35</v>
      </c>
      <c r="P521" s="382">
        <f t="shared" ref="P521:P529" si="2383">IF(O521&lt;2,(D521+M521*2)+0.6,(D521+M521*2)+0.6+ROUNDUP(O521-2,0)*0.1)</f>
        <v>1.9</v>
      </c>
      <c r="Q521" s="385">
        <f t="shared" ref="Q521:Q529" si="2384">IF($O521&lt;=$W$4,ROUND(IF($O521&lt;1.5,$O521*$H521*$P521,1.5*$H521*$P521),2),0)</f>
        <v>0</v>
      </c>
      <c r="R521" s="385">
        <f t="shared" ref="R521:R529" si="2385">IF($O521&gt;$W$4,ROUND(IF($O521&lt;1.5,$O521*$H521*$P521,1.5*$H521*$P521),2),0)</f>
        <v>51.3</v>
      </c>
      <c r="S521" s="385">
        <f t="shared" ref="S521:S529" si="2386">IF($O521&gt;$W$4,ROUND(IF($O521&lt;1.5,0,IF($O521&gt;3,1.5*$H521*$P521,($O521-1.5)*$H521*$P521)),2),0)</f>
        <v>29.07</v>
      </c>
      <c r="T521" s="385">
        <f t="shared" ref="T521:T529" si="2387">IF($O521&gt;$W$4,ROUND(IF($O521&lt;3,0,IF($O521&gt;4.5,1.5*$H521*$P521,($O521-3)*$H521*$P521)),2),0)</f>
        <v>0</v>
      </c>
      <c r="U521" s="385">
        <f t="shared" ref="U521:U529" si="2388">IF($O521&gt;$W$4,ROUND(IF($O521&lt;4.5,0,IF($O521&gt;6,($O521-4.5)*$H521*$P521,($O521-4.5)*$H521*$P521)),2),0)</f>
        <v>0</v>
      </c>
      <c r="V521" s="384">
        <f t="shared" ref="V521:V529" si="2389">IF($O521&gt;$W$4, IF( $O521&lt;=4,   ROUND($H521*($O521+0.5)*2,2),   0),0)</f>
        <v>102.6</v>
      </c>
      <c r="W521" s="726">
        <f t="shared" ref="W521:W529" si="2390">IF($O521&gt;$W$4, IF( $O521&gt;4,   ROUND($H521*($O521+0.5)*2,2),   0),0)</f>
        <v>0</v>
      </c>
      <c r="X521" s="144" t="str">
        <f t="shared" ref="X521:X529" si="2391">A521</f>
        <v>JD38-1</v>
      </c>
      <c r="Y521" s="416">
        <f t="shared" ref="Y521:Y529" si="2392">IF($D521=0.4,1.2,IF($D521=0.6,1.2,IF($D521=0.8,1.3,IF($D521=1,1.5,IF($D521=1.2,1.7,IF($D521&lt;=2,2,"--"))))))</f>
        <v>1.5</v>
      </c>
      <c r="Z521" s="603" t="s">
        <v>1</v>
      </c>
      <c r="AA521" s="504">
        <f t="shared" ref="AA521:AA529" si="2393">Y521</f>
        <v>1.5</v>
      </c>
      <c r="AB521" s="591">
        <f t="shared" ref="AB521:AB529" si="2394">IF($Y521="--","--",I521)</f>
        <v>2.1099999999999994</v>
      </c>
      <c r="AC521" s="592">
        <f t="shared" ref="AC521:AC529" si="2395">IF($Y521="--","--",IF(D521&gt;1.5,0.15,ROUND($D521*10%,2)))</f>
        <v>0.1</v>
      </c>
      <c r="AD521" s="592">
        <f t="shared" ref="AD521:AD529" si="2396">IF($Y521="--","--",0.15)</f>
        <v>0.15</v>
      </c>
      <c r="AE521" s="593">
        <f t="shared" ref="AE521:AE529" si="2397">IF($Y521="--","--",ROUND(AB521+AC521+AD521,2))</f>
        <v>2.36</v>
      </c>
      <c r="AF521" s="604">
        <f t="shared" ref="AF521:AF529" si="2398">IF($Y521="--","--",IF($AB521&lt;=2,$Y521+1,($Y521+1)+ROUNDUP($AB521-2,0)*0.1))</f>
        <v>2.6</v>
      </c>
      <c r="AG521" s="605">
        <f t="shared" ref="AG521:AG529" si="2399">IF($D521=0.4,0.92,IF($D521=0.6,0.68,IF($D521=0.8,0.74,IF($D521=1,0.7,IF($D521=1.2,0.66,IF($D521=1.5,0.6,IF($D521&lt;=2,(2.4-(D521+0.3)),"--")))))))</f>
        <v>0.7</v>
      </c>
      <c r="AH521" s="595">
        <f t="shared" ref="AH521:AH529" si="2400">IF($Y521="--","--",IF($AE521&lt;=$W$4,ROUND(IF($AE521&lt;1.5,$AE521*$AF521*$AG521,1.5*$AF521*$AG521),2),0))</f>
        <v>0</v>
      </c>
      <c r="AI521" s="595">
        <f t="shared" ref="AI521:AI529" si="2401">IF($Y521="--","--",IF($AE521&gt;$W$4,ROUND(IF($AE521&lt;1.5,$AE521*$AF521*$AG521,1.5*$AF521*$AG521),2),0))</f>
        <v>2.73</v>
      </c>
      <c r="AJ521" s="595">
        <f t="shared" ref="AJ521:AJ529" si="2402">IF($Y521="--","--",IF($AE521&gt;$W$4,ROUND(IF($AE521&lt;1.5,0,IF($AE521&gt;3,1.5*$AF521*$AG521,($AE521-1.5)*$AF521*$AG521)),2),0))</f>
        <v>1.57</v>
      </c>
      <c r="AK521" s="595">
        <f t="shared" ref="AK521:AK529" si="2403">IF($Y521="--","--",IF($AE521&gt;$W$4,ROUND(IF($AE521&lt;3,0,IF($AE521&gt;4.5,1.5*$AF521*$AG521,($AE521-3)*$AF521*$AG521)),2),0))</f>
        <v>0</v>
      </c>
      <c r="AL521" s="595">
        <f t="shared" ref="AL521:AL529" si="2404">IF($Y521="--","--",IF($AE521&gt;$W$4,ROUND(IF($AE521&lt;4.5,0,IF($AE521&gt;6,($AE521-4.5)*$AF521*$AG521,($AE521-4.5)*$AF521*$AG521)),2),0))</f>
        <v>0</v>
      </c>
      <c r="AM521" s="596">
        <f t="shared" ref="AM521:AM529" si="2405">IF($Y521="--","--",IF($AE521&gt;$W$4, IF( $AE521&lt;=4,   ROUND(($AG521*4)*($AE521+0.5)*2,2),   0),0))</f>
        <v>16.02</v>
      </c>
      <c r="AN521" s="732">
        <f t="shared" ref="AN521:AN529" si="2406">IF($Y521="--","--",IF($AE521&gt;$W$4, IF( $AE521&gt;4,   ROUND(($AG521*4)*($AE521+0.5)*2,2),   0),0))</f>
        <v>0</v>
      </c>
      <c r="AO521" s="144" t="s">
        <v>24832</v>
      </c>
      <c r="AP521" s="379" t="s">
        <v>23695</v>
      </c>
      <c r="AQ521" s="453" t="s">
        <v>24833</v>
      </c>
      <c r="AR521" s="416">
        <v>1</v>
      </c>
      <c r="AS521" s="504"/>
      <c r="AT521" s="504"/>
      <c r="AU521" s="142">
        <v>18</v>
      </c>
      <c r="AV521" s="416">
        <f t="shared" ref="AV521:AV529" si="2407">IF($Y521="--","--",Y521+0.2)</f>
        <v>1.7</v>
      </c>
      <c r="AW521" s="603" t="s">
        <v>1</v>
      </c>
      <c r="AX521" s="504">
        <f t="shared" ref="AX521:AX529" si="2408">AV521</f>
        <v>1.7</v>
      </c>
      <c r="AY521" s="384">
        <f t="shared" ref="AY521:AY529" si="2409">IF(D521&gt;2,AU521,AU521-AV521)</f>
        <v>16.3</v>
      </c>
      <c r="AZ521" s="384">
        <f t="shared" ref="AZ521:AZ529" si="2410">N521</f>
        <v>0.2</v>
      </c>
      <c r="BA521" s="384">
        <f t="shared" ref="BA521:BA529" si="2411">P521</f>
        <v>1.9</v>
      </c>
      <c r="BB521" s="382">
        <f t="shared" ref="BB521:BB529" si="2412">IF(F521=0,IF(ROUND( AY521 * ( ( (N521*P521) +  ( ((D521+M521*2)/6)*P521 ) ) - ROUND(  ((D521+M521*2)^2)   *   (   ( PI()*96.379 / (4*360) )  -  ( (SIN((96.379/2)*PI()/180)) * (COS((96.379/2)*PI()/180)) / 4 )   ), 4) ),2),   ROUND( AY521 * ( ( (N521*P521) +  ( ((D521+M521*2)/4)*P521 ) ) - ROUND(  ((D521+M521*2)^2)   *   (   ( PI()*120 / (4*360) )  -  ( (SIN((120/2)*PI()/180)) * (COS((120/2)*PI()/180)) / 4 )   ), 4) ),2)),0)</f>
        <v>11.88</v>
      </c>
      <c r="BC521" s="265">
        <f t="shared" ref="BC521:BC529" si="2413">IF(F521&gt;0,ROUND(AY521*N521*P521,2),0)</f>
        <v>0</v>
      </c>
      <c r="BD521" s="265">
        <f t="shared" ref="BD521:BD529" si="2414">SUM(Q521:U521,AH521:AL521)</f>
        <v>84.67</v>
      </c>
      <c r="BE521" s="265">
        <f t="shared" ref="BE521:BE529" si="2415">IF(F521=0, ROUND( ( PI()*( (D521+M521*2)^2 ) / 4  ) * AY521,2),  ROUND( (D521+M521*2)*(F521+M521*2) * AY521,2))</f>
        <v>18.43</v>
      </c>
      <c r="BF521" s="607">
        <f t="shared" ref="BF521:BF529" si="2416">IF(($I521+M521-0.15)&lt;=2,($I521+M521+0.15),IF(($I521+M521)&lt;=3,2.35,($I521+M521+0.2)-0.85))</f>
        <v>2.35</v>
      </c>
      <c r="BG521" s="607">
        <f t="shared" ref="BG521:BG529" si="2417">IF(D521&gt;2,   (I521-F521-M521-0.11),IF(($I521+M521)&lt;=2,0,IF(($I521+M521)&gt;3,0.85,(I521+M521+0.2-BF521))))</f>
        <v>5.9999999999999609E-2</v>
      </c>
      <c r="BH521" s="607">
        <f t="shared" ref="BH521:BH529" si="2418">IF(D521&gt;2,  ROUND(((1.42+0.4)+(0.91+0.4))*2*BG521,2), ROUND(AV521*AX521*BF521,2))</f>
        <v>6.79</v>
      </c>
      <c r="BI521" s="607">
        <f t="shared" ref="BI521:BI529" si="2419">ROUND(((PI()*0.9^2)/4)*BG521,2)</f>
        <v>0.04</v>
      </c>
      <c r="BJ521" s="116">
        <f t="shared" ref="BJ521:BJ529" si="2420">ROUND(BD521-BE521-BH521-BI521-BB521-BC521,2)</f>
        <v>47.53</v>
      </c>
      <c r="BK521" s="95"/>
    </row>
    <row r="522" spans="1:63" ht="14.25" x14ac:dyDescent="0.3">
      <c r="A522" s="144" t="s">
        <v>24833</v>
      </c>
      <c r="B522" s="379" t="s">
        <v>23695</v>
      </c>
      <c r="C522" s="145" t="s">
        <v>24834</v>
      </c>
      <c r="D522" s="416">
        <v>1</v>
      </c>
      <c r="E522" s="504"/>
      <c r="F522" s="504"/>
      <c r="G522" s="416" t="s">
        <v>23865</v>
      </c>
      <c r="H522" s="142">
        <v>40</v>
      </c>
      <c r="I522" s="143">
        <v>1.9962999999999997</v>
      </c>
      <c r="J522" s="143">
        <v>1.8922999999999988</v>
      </c>
      <c r="K522" s="452">
        <v>0</v>
      </c>
      <c r="L522" s="382">
        <f t="shared" si="2379"/>
        <v>1.94</v>
      </c>
      <c r="M522" s="383">
        <f t="shared" si="2380"/>
        <v>0.1</v>
      </c>
      <c r="N522" s="383">
        <f t="shared" si="2381"/>
        <v>0.2</v>
      </c>
      <c r="O522" s="382">
        <f t="shared" si="2382"/>
        <v>2.2400000000000002</v>
      </c>
      <c r="P522" s="382">
        <f t="shared" si="2383"/>
        <v>1.9</v>
      </c>
      <c r="Q522" s="385">
        <f t="shared" si="2384"/>
        <v>0</v>
      </c>
      <c r="R522" s="385">
        <f t="shared" si="2385"/>
        <v>114</v>
      </c>
      <c r="S522" s="385">
        <f t="shared" si="2386"/>
        <v>56.24</v>
      </c>
      <c r="T522" s="385">
        <f t="shared" si="2387"/>
        <v>0</v>
      </c>
      <c r="U522" s="385">
        <f t="shared" si="2388"/>
        <v>0</v>
      </c>
      <c r="V522" s="384">
        <f t="shared" si="2389"/>
        <v>219.2</v>
      </c>
      <c r="W522" s="726">
        <f t="shared" si="2390"/>
        <v>0</v>
      </c>
      <c r="X522" s="144" t="str">
        <f t="shared" si="2391"/>
        <v>JD38-2</v>
      </c>
      <c r="Y522" s="416">
        <f t="shared" si="2392"/>
        <v>1.5</v>
      </c>
      <c r="Z522" s="603" t="s">
        <v>1</v>
      </c>
      <c r="AA522" s="504">
        <f t="shared" si="2393"/>
        <v>1.5</v>
      </c>
      <c r="AB522" s="591">
        <f t="shared" si="2394"/>
        <v>1.9962999999999997</v>
      </c>
      <c r="AC522" s="592">
        <f t="shared" si="2395"/>
        <v>0.1</v>
      </c>
      <c r="AD522" s="592">
        <f t="shared" si="2396"/>
        <v>0.15</v>
      </c>
      <c r="AE522" s="593">
        <f t="shared" si="2397"/>
        <v>2.25</v>
      </c>
      <c r="AF522" s="604">
        <f t="shared" si="2398"/>
        <v>2.5</v>
      </c>
      <c r="AG522" s="605">
        <f t="shared" si="2399"/>
        <v>0.7</v>
      </c>
      <c r="AH522" s="595">
        <f t="shared" si="2400"/>
        <v>0</v>
      </c>
      <c r="AI522" s="595">
        <f t="shared" si="2401"/>
        <v>2.63</v>
      </c>
      <c r="AJ522" s="595">
        <f t="shared" si="2402"/>
        <v>1.31</v>
      </c>
      <c r="AK522" s="595">
        <f t="shared" si="2403"/>
        <v>0</v>
      </c>
      <c r="AL522" s="595">
        <f t="shared" si="2404"/>
        <v>0</v>
      </c>
      <c r="AM522" s="596">
        <f t="shared" si="2405"/>
        <v>15.4</v>
      </c>
      <c r="AN522" s="732">
        <f t="shared" si="2406"/>
        <v>0</v>
      </c>
      <c r="AO522" s="144" t="s">
        <v>24833</v>
      </c>
      <c r="AP522" s="379" t="s">
        <v>23695</v>
      </c>
      <c r="AQ522" s="453" t="s">
        <v>24834</v>
      </c>
      <c r="AR522" s="416">
        <v>1</v>
      </c>
      <c r="AS522" s="504"/>
      <c r="AT522" s="504"/>
      <c r="AU522" s="142">
        <v>40</v>
      </c>
      <c r="AV522" s="416">
        <f t="shared" si="2407"/>
        <v>1.7</v>
      </c>
      <c r="AW522" s="603" t="s">
        <v>1</v>
      </c>
      <c r="AX522" s="504">
        <f t="shared" si="2408"/>
        <v>1.7</v>
      </c>
      <c r="AY522" s="384">
        <f t="shared" si="2409"/>
        <v>38.299999999999997</v>
      </c>
      <c r="AZ522" s="384">
        <f t="shared" si="2410"/>
        <v>0.2</v>
      </c>
      <c r="BA522" s="384">
        <f t="shared" si="2411"/>
        <v>1.9</v>
      </c>
      <c r="BB522" s="382">
        <f t="shared" si="2412"/>
        <v>27.92</v>
      </c>
      <c r="BC522" s="265">
        <f t="shared" si="2413"/>
        <v>0</v>
      </c>
      <c r="BD522" s="265">
        <f t="shared" si="2414"/>
        <v>174.18</v>
      </c>
      <c r="BE522" s="265">
        <f t="shared" si="2415"/>
        <v>43.32</v>
      </c>
      <c r="BF522" s="607">
        <f t="shared" si="2416"/>
        <v>2.2462999999999997</v>
      </c>
      <c r="BG522" s="607">
        <f t="shared" si="2417"/>
        <v>5.0000000000000266E-2</v>
      </c>
      <c r="BH522" s="607">
        <f t="shared" si="2418"/>
        <v>6.49</v>
      </c>
      <c r="BI522" s="607">
        <f t="shared" si="2419"/>
        <v>0.03</v>
      </c>
      <c r="BJ522" s="116">
        <f t="shared" si="2420"/>
        <v>96.42</v>
      </c>
      <c r="BK522" s="95"/>
    </row>
    <row r="523" spans="1:63" ht="14.25" x14ac:dyDescent="0.3">
      <c r="A523" s="144" t="s">
        <v>24834</v>
      </c>
      <c r="B523" s="379" t="s">
        <v>23695</v>
      </c>
      <c r="C523" s="145" t="s">
        <v>24835</v>
      </c>
      <c r="D523" s="416">
        <v>1</v>
      </c>
      <c r="E523" s="504"/>
      <c r="F523" s="504"/>
      <c r="G523" s="416" t="s">
        <v>23865</v>
      </c>
      <c r="H523" s="142">
        <v>40</v>
      </c>
      <c r="I523" s="143">
        <v>1.8922999999999988</v>
      </c>
      <c r="J523" s="143">
        <v>1.8872999999999998</v>
      </c>
      <c r="K523" s="452">
        <v>0</v>
      </c>
      <c r="L523" s="382">
        <f t="shared" si="2379"/>
        <v>1.89</v>
      </c>
      <c r="M523" s="383">
        <f t="shared" si="2380"/>
        <v>0.1</v>
      </c>
      <c r="N523" s="383">
        <f t="shared" si="2381"/>
        <v>0.2</v>
      </c>
      <c r="O523" s="382">
        <f t="shared" si="2382"/>
        <v>2.19</v>
      </c>
      <c r="P523" s="382">
        <f t="shared" si="2383"/>
        <v>1.9</v>
      </c>
      <c r="Q523" s="385">
        <f t="shared" si="2384"/>
        <v>0</v>
      </c>
      <c r="R523" s="385">
        <f t="shared" si="2385"/>
        <v>114</v>
      </c>
      <c r="S523" s="385">
        <f t="shared" si="2386"/>
        <v>52.44</v>
      </c>
      <c r="T523" s="385">
        <f t="shared" si="2387"/>
        <v>0</v>
      </c>
      <c r="U523" s="385">
        <f t="shared" si="2388"/>
        <v>0</v>
      </c>
      <c r="V523" s="384">
        <f t="shared" si="2389"/>
        <v>215.2</v>
      </c>
      <c r="W523" s="726">
        <f t="shared" si="2390"/>
        <v>0</v>
      </c>
      <c r="X523" s="144" t="str">
        <f t="shared" si="2391"/>
        <v>JD38-3</v>
      </c>
      <c r="Y523" s="416">
        <f t="shared" si="2392"/>
        <v>1.5</v>
      </c>
      <c r="Z523" s="603" t="s">
        <v>1</v>
      </c>
      <c r="AA523" s="504">
        <f t="shared" si="2393"/>
        <v>1.5</v>
      </c>
      <c r="AB523" s="591">
        <f t="shared" si="2394"/>
        <v>1.8922999999999988</v>
      </c>
      <c r="AC523" s="592">
        <f t="shared" si="2395"/>
        <v>0.1</v>
      </c>
      <c r="AD523" s="592">
        <f t="shared" si="2396"/>
        <v>0.15</v>
      </c>
      <c r="AE523" s="593">
        <f t="shared" si="2397"/>
        <v>2.14</v>
      </c>
      <c r="AF523" s="604">
        <f t="shared" si="2398"/>
        <v>2.5</v>
      </c>
      <c r="AG523" s="605">
        <f t="shared" si="2399"/>
        <v>0.7</v>
      </c>
      <c r="AH523" s="595">
        <f t="shared" si="2400"/>
        <v>0</v>
      </c>
      <c r="AI523" s="595">
        <f t="shared" si="2401"/>
        <v>2.63</v>
      </c>
      <c r="AJ523" s="595">
        <f t="shared" si="2402"/>
        <v>1.1200000000000001</v>
      </c>
      <c r="AK523" s="595">
        <f t="shared" si="2403"/>
        <v>0</v>
      </c>
      <c r="AL523" s="595">
        <f t="shared" si="2404"/>
        <v>0</v>
      </c>
      <c r="AM523" s="596">
        <f t="shared" si="2405"/>
        <v>14.78</v>
      </c>
      <c r="AN523" s="732">
        <f t="shared" si="2406"/>
        <v>0</v>
      </c>
      <c r="AO523" s="144" t="s">
        <v>24834</v>
      </c>
      <c r="AP523" s="379" t="s">
        <v>23695</v>
      </c>
      <c r="AQ523" s="453" t="s">
        <v>24835</v>
      </c>
      <c r="AR523" s="416">
        <v>1</v>
      </c>
      <c r="AS523" s="504"/>
      <c r="AT523" s="504"/>
      <c r="AU523" s="142">
        <v>40</v>
      </c>
      <c r="AV523" s="416">
        <f t="shared" si="2407"/>
        <v>1.7</v>
      </c>
      <c r="AW523" s="603" t="s">
        <v>1</v>
      </c>
      <c r="AX523" s="504">
        <f t="shared" si="2408"/>
        <v>1.7</v>
      </c>
      <c r="AY523" s="384">
        <f t="shared" si="2409"/>
        <v>38.299999999999997</v>
      </c>
      <c r="AZ523" s="384">
        <f t="shared" si="2410"/>
        <v>0.2</v>
      </c>
      <c r="BA523" s="384">
        <f t="shared" si="2411"/>
        <v>1.9</v>
      </c>
      <c r="BB523" s="382">
        <f t="shared" si="2412"/>
        <v>27.92</v>
      </c>
      <c r="BC523" s="265">
        <f t="shared" si="2413"/>
        <v>0</v>
      </c>
      <c r="BD523" s="265">
        <f t="shared" si="2414"/>
        <v>170.19</v>
      </c>
      <c r="BE523" s="265">
        <f t="shared" si="2415"/>
        <v>43.32</v>
      </c>
      <c r="BF523" s="607">
        <f t="shared" si="2416"/>
        <v>2.1422999999999988</v>
      </c>
      <c r="BG523" s="607">
        <f t="shared" si="2417"/>
        <v>0</v>
      </c>
      <c r="BH523" s="607">
        <f t="shared" si="2418"/>
        <v>6.19</v>
      </c>
      <c r="BI523" s="607">
        <f t="shared" si="2419"/>
        <v>0</v>
      </c>
      <c r="BJ523" s="116">
        <f t="shared" si="2420"/>
        <v>92.76</v>
      </c>
      <c r="BK523" s="95"/>
    </row>
    <row r="524" spans="1:63" ht="14.25" x14ac:dyDescent="0.3">
      <c r="A524" s="144" t="s">
        <v>24835</v>
      </c>
      <c r="B524" s="379" t="s">
        <v>23695</v>
      </c>
      <c r="C524" s="145" t="s">
        <v>24836</v>
      </c>
      <c r="D524" s="416">
        <v>1</v>
      </c>
      <c r="E524" s="504"/>
      <c r="F524" s="504"/>
      <c r="G524" s="416" t="s">
        <v>23865</v>
      </c>
      <c r="H524" s="142">
        <v>40</v>
      </c>
      <c r="I524" s="143">
        <v>1.8872999999999998</v>
      </c>
      <c r="J524" s="143">
        <v>1.8872999999999998</v>
      </c>
      <c r="K524" s="452">
        <v>0.2</v>
      </c>
      <c r="L524" s="382">
        <f t="shared" si="2379"/>
        <v>1.89</v>
      </c>
      <c r="M524" s="383">
        <f t="shared" si="2380"/>
        <v>0.1</v>
      </c>
      <c r="N524" s="383">
        <f t="shared" si="2381"/>
        <v>0.2</v>
      </c>
      <c r="O524" s="382">
        <f t="shared" si="2382"/>
        <v>2.19</v>
      </c>
      <c r="P524" s="382">
        <f t="shared" si="2383"/>
        <v>1.9</v>
      </c>
      <c r="Q524" s="385">
        <f t="shared" si="2384"/>
        <v>0</v>
      </c>
      <c r="R524" s="385">
        <f t="shared" si="2385"/>
        <v>114</v>
      </c>
      <c r="S524" s="385">
        <f t="shared" si="2386"/>
        <v>52.44</v>
      </c>
      <c r="T524" s="385">
        <f t="shared" si="2387"/>
        <v>0</v>
      </c>
      <c r="U524" s="385">
        <f t="shared" si="2388"/>
        <v>0</v>
      </c>
      <c r="V524" s="384">
        <f t="shared" si="2389"/>
        <v>215.2</v>
      </c>
      <c r="W524" s="726">
        <f t="shared" si="2390"/>
        <v>0</v>
      </c>
      <c r="X524" s="144" t="str">
        <f t="shared" si="2391"/>
        <v>JD38-4</v>
      </c>
      <c r="Y524" s="416">
        <f t="shared" si="2392"/>
        <v>1.5</v>
      </c>
      <c r="Z524" s="603" t="s">
        <v>1</v>
      </c>
      <c r="AA524" s="504">
        <f t="shared" si="2393"/>
        <v>1.5</v>
      </c>
      <c r="AB524" s="591">
        <f t="shared" si="2394"/>
        <v>1.8872999999999998</v>
      </c>
      <c r="AC524" s="592">
        <f t="shared" si="2395"/>
        <v>0.1</v>
      </c>
      <c r="AD524" s="592">
        <f t="shared" si="2396"/>
        <v>0.15</v>
      </c>
      <c r="AE524" s="593">
        <f t="shared" si="2397"/>
        <v>2.14</v>
      </c>
      <c r="AF524" s="604">
        <f t="shared" si="2398"/>
        <v>2.5</v>
      </c>
      <c r="AG524" s="605">
        <f t="shared" si="2399"/>
        <v>0.7</v>
      </c>
      <c r="AH524" s="595">
        <f t="shared" si="2400"/>
        <v>0</v>
      </c>
      <c r="AI524" s="595">
        <f t="shared" si="2401"/>
        <v>2.63</v>
      </c>
      <c r="AJ524" s="595">
        <f t="shared" si="2402"/>
        <v>1.1200000000000001</v>
      </c>
      <c r="AK524" s="595">
        <f t="shared" si="2403"/>
        <v>0</v>
      </c>
      <c r="AL524" s="595">
        <f t="shared" si="2404"/>
        <v>0</v>
      </c>
      <c r="AM524" s="596">
        <f t="shared" si="2405"/>
        <v>14.78</v>
      </c>
      <c r="AN524" s="732">
        <f t="shared" si="2406"/>
        <v>0</v>
      </c>
      <c r="AO524" s="144" t="s">
        <v>24835</v>
      </c>
      <c r="AP524" s="379" t="s">
        <v>23695</v>
      </c>
      <c r="AQ524" s="453" t="s">
        <v>24836</v>
      </c>
      <c r="AR524" s="416">
        <v>1</v>
      </c>
      <c r="AS524" s="504"/>
      <c r="AT524" s="504"/>
      <c r="AU524" s="142">
        <v>40</v>
      </c>
      <c r="AV524" s="416">
        <f t="shared" si="2407"/>
        <v>1.7</v>
      </c>
      <c r="AW524" s="603" t="s">
        <v>1</v>
      </c>
      <c r="AX524" s="504">
        <f t="shared" si="2408"/>
        <v>1.7</v>
      </c>
      <c r="AY524" s="384">
        <f t="shared" si="2409"/>
        <v>38.299999999999997</v>
      </c>
      <c r="AZ524" s="384">
        <f t="shared" si="2410"/>
        <v>0.2</v>
      </c>
      <c r="BA524" s="384">
        <f t="shared" si="2411"/>
        <v>1.9</v>
      </c>
      <c r="BB524" s="382">
        <f t="shared" si="2412"/>
        <v>27.92</v>
      </c>
      <c r="BC524" s="265">
        <f t="shared" si="2413"/>
        <v>0</v>
      </c>
      <c r="BD524" s="265">
        <f t="shared" si="2414"/>
        <v>170.19</v>
      </c>
      <c r="BE524" s="265">
        <f t="shared" si="2415"/>
        <v>43.32</v>
      </c>
      <c r="BF524" s="607">
        <f t="shared" si="2416"/>
        <v>2.1372999999999998</v>
      </c>
      <c r="BG524" s="607">
        <f t="shared" si="2417"/>
        <v>0</v>
      </c>
      <c r="BH524" s="607">
        <f t="shared" si="2418"/>
        <v>6.18</v>
      </c>
      <c r="BI524" s="607">
        <f t="shared" si="2419"/>
        <v>0</v>
      </c>
      <c r="BJ524" s="116">
        <f t="shared" si="2420"/>
        <v>92.77</v>
      </c>
      <c r="BK524" s="95"/>
    </row>
    <row r="525" spans="1:63" ht="14.25" x14ac:dyDescent="0.3">
      <c r="A525" s="144" t="s">
        <v>24836</v>
      </c>
      <c r="B525" s="379" t="s">
        <v>23695</v>
      </c>
      <c r="C525" s="145" t="s">
        <v>24837</v>
      </c>
      <c r="D525" s="416">
        <v>1.2</v>
      </c>
      <c r="E525" s="504"/>
      <c r="F525" s="504"/>
      <c r="G525" s="416" t="s">
        <v>23865</v>
      </c>
      <c r="H525" s="142">
        <v>37</v>
      </c>
      <c r="I525" s="143">
        <v>2.0872999999999999</v>
      </c>
      <c r="J525" s="143">
        <v>2.0780000000000003</v>
      </c>
      <c r="K525" s="452">
        <v>0</v>
      </c>
      <c r="L525" s="382">
        <f t="shared" si="2379"/>
        <v>2.08</v>
      </c>
      <c r="M525" s="383">
        <f t="shared" si="2380"/>
        <v>0.12</v>
      </c>
      <c r="N525" s="383">
        <f t="shared" si="2381"/>
        <v>0.24</v>
      </c>
      <c r="O525" s="382">
        <f t="shared" si="2382"/>
        <v>2.4400000000000004</v>
      </c>
      <c r="P525" s="382">
        <f t="shared" si="2383"/>
        <v>2.14</v>
      </c>
      <c r="Q525" s="385">
        <f t="shared" si="2384"/>
        <v>0</v>
      </c>
      <c r="R525" s="385">
        <f t="shared" si="2385"/>
        <v>118.77</v>
      </c>
      <c r="S525" s="385">
        <f t="shared" si="2386"/>
        <v>74.430000000000007</v>
      </c>
      <c r="T525" s="385">
        <f t="shared" si="2387"/>
        <v>0</v>
      </c>
      <c r="U525" s="385">
        <f t="shared" si="2388"/>
        <v>0</v>
      </c>
      <c r="V525" s="384">
        <f t="shared" si="2389"/>
        <v>217.56</v>
      </c>
      <c r="W525" s="726">
        <f t="shared" si="2390"/>
        <v>0</v>
      </c>
      <c r="X525" s="144" t="str">
        <f t="shared" si="2391"/>
        <v>JD38-5</v>
      </c>
      <c r="Y525" s="416">
        <f t="shared" si="2392"/>
        <v>1.7</v>
      </c>
      <c r="Z525" s="603" t="s">
        <v>1</v>
      </c>
      <c r="AA525" s="504">
        <f t="shared" si="2393"/>
        <v>1.7</v>
      </c>
      <c r="AB525" s="591">
        <f t="shared" si="2394"/>
        <v>2.0872999999999999</v>
      </c>
      <c r="AC525" s="592">
        <f t="shared" si="2395"/>
        <v>0.12</v>
      </c>
      <c r="AD525" s="592">
        <f t="shared" si="2396"/>
        <v>0.15</v>
      </c>
      <c r="AE525" s="593">
        <f t="shared" si="2397"/>
        <v>2.36</v>
      </c>
      <c r="AF525" s="604">
        <f t="shared" si="2398"/>
        <v>2.8000000000000003</v>
      </c>
      <c r="AG525" s="605">
        <f t="shared" si="2399"/>
        <v>0.66</v>
      </c>
      <c r="AH525" s="595">
        <f t="shared" si="2400"/>
        <v>0</v>
      </c>
      <c r="AI525" s="595">
        <f t="shared" si="2401"/>
        <v>2.77</v>
      </c>
      <c r="AJ525" s="595">
        <f t="shared" si="2402"/>
        <v>1.59</v>
      </c>
      <c r="AK525" s="595">
        <f t="shared" si="2403"/>
        <v>0</v>
      </c>
      <c r="AL525" s="595">
        <f t="shared" si="2404"/>
        <v>0</v>
      </c>
      <c r="AM525" s="596">
        <f t="shared" si="2405"/>
        <v>15.1</v>
      </c>
      <c r="AN525" s="732">
        <f t="shared" si="2406"/>
        <v>0</v>
      </c>
      <c r="AO525" s="144" t="s">
        <v>24836</v>
      </c>
      <c r="AP525" s="379" t="s">
        <v>23695</v>
      </c>
      <c r="AQ525" s="453" t="s">
        <v>24837</v>
      </c>
      <c r="AR525" s="416">
        <v>1.2</v>
      </c>
      <c r="AS525" s="504"/>
      <c r="AT525" s="504"/>
      <c r="AU525" s="142">
        <v>37</v>
      </c>
      <c r="AV525" s="416">
        <f t="shared" si="2407"/>
        <v>1.9</v>
      </c>
      <c r="AW525" s="603" t="s">
        <v>1</v>
      </c>
      <c r="AX525" s="504">
        <f t="shared" si="2408"/>
        <v>1.9</v>
      </c>
      <c r="AY525" s="384">
        <f t="shared" si="2409"/>
        <v>35.1</v>
      </c>
      <c r="AZ525" s="384">
        <f t="shared" si="2410"/>
        <v>0.24</v>
      </c>
      <c r="BA525" s="384">
        <f t="shared" si="2411"/>
        <v>2.14</v>
      </c>
      <c r="BB525" s="382">
        <f t="shared" si="2412"/>
        <v>33.89</v>
      </c>
      <c r="BC525" s="265">
        <f t="shared" si="2413"/>
        <v>0</v>
      </c>
      <c r="BD525" s="265">
        <f t="shared" si="2414"/>
        <v>197.56</v>
      </c>
      <c r="BE525" s="265">
        <f t="shared" si="2415"/>
        <v>57.16</v>
      </c>
      <c r="BF525" s="607">
        <f t="shared" si="2416"/>
        <v>2.35</v>
      </c>
      <c r="BG525" s="607">
        <f t="shared" si="2417"/>
        <v>5.7300000000000129E-2</v>
      </c>
      <c r="BH525" s="607">
        <f t="shared" si="2418"/>
        <v>8.48</v>
      </c>
      <c r="BI525" s="607">
        <f t="shared" si="2419"/>
        <v>0.04</v>
      </c>
      <c r="BJ525" s="116">
        <f t="shared" si="2420"/>
        <v>97.99</v>
      </c>
      <c r="BK525" s="95"/>
    </row>
    <row r="526" spans="1:63" ht="14.25" x14ac:dyDescent="0.3">
      <c r="A526" s="144" t="s">
        <v>24837</v>
      </c>
      <c r="B526" s="379" t="s">
        <v>23695</v>
      </c>
      <c r="C526" s="145" t="s">
        <v>24838</v>
      </c>
      <c r="D526" s="416">
        <v>1.2</v>
      </c>
      <c r="E526" s="504"/>
      <c r="F526" s="504"/>
      <c r="G526" s="416" t="s">
        <v>23865</v>
      </c>
      <c r="H526" s="142">
        <v>23</v>
      </c>
      <c r="I526" s="143">
        <v>2.0780000000000003</v>
      </c>
      <c r="J526" s="143">
        <v>2.157</v>
      </c>
      <c r="K526" s="452">
        <v>0</v>
      </c>
      <c r="L526" s="382">
        <f t="shared" si="2379"/>
        <v>2.12</v>
      </c>
      <c r="M526" s="383">
        <f t="shared" si="2380"/>
        <v>0.12</v>
      </c>
      <c r="N526" s="383">
        <f t="shared" si="2381"/>
        <v>0.24</v>
      </c>
      <c r="O526" s="382">
        <f t="shared" si="2382"/>
        <v>2.4800000000000004</v>
      </c>
      <c r="P526" s="382">
        <f t="shared" si="2383"/>
        <v>2.14</v>
      </c>
      <c r="Q526" s="385">
        <f t="shared" si="2384"/>
        <v>0</v>
      </c>
      <c r="R526" s="385">
        <f t="shared" si="2385"/>
        <v>73.83</v>
      </c>
      <c r="S526" s="385">
        <f t="shared" si="2386"/>
        <v>48.24</v>
      </c>
      <c r="T526" s="385">
        <f t="shared" si="2387"/>
        <v>0</v>
      </c>
      <c r="U526" s="385">
        <f t="shared" si="2388"/>
        <v>0</v>
      </c>
      <c r="V526" s="384">
        <f t="shared" si="2389"/>
        <v>137.08000000000001</v>
      </c>
      <c r="W526" s="726">
        <f t="shared" si="2390"/>
        <v>0</v>
      </c>
      <c r="X526" s="144" t="str">
        <f t="shared" si="2391"/>
        <v>JD38-6</v>
      </c>
      <c r="Y526" s="416">
        <f t="shared" si="2392"/>
        <v>1.7</v>
      </c>
      <c r="Z526" s="603" t="s">
        <v>1</v>
      </c>
      <c r="AA526" s="504">
        <f t="shared" si="2393"/>
        <v>1.7</v>
      </c>
      <c r="AB526" s="591">
        <f t="shared" si="2394"/>
        <v>2.0780000000000003</v>
      </c>
      <c r="AC526" s="592">
        <f t="shared" si="2395"/>
        <v>0.12</v>
      </c>
      <c r="AD526" s="592">
        <f t="shared" si="2396"/>
        <v>0.15</v>
      </c>
      <c r="AE526" s="593">
        <f t="shared" si="2397"/>
        <v>2.35</v>
      </c>
      <c r="AF526" s="604">
        <f t="shared" si="2398"/>
        <v>2.8000000000000003</v>
      </c>
      <c r="AG526" s="605">
        <f t="shared" si="2399"/>
        <v>0.66</v>
      </c>
      <c r="AH526" s="595">
        <f t="shared" si="2400"/>
        <v>0</v>
      </c>
      <c r="AI526" s="595">
        <f t="shared" si="2401"/>
        <v>2.77</v>
      </c>
      <c r="AJ526" s="595">
        <f t="shared" si="2402"/>
        <v>1.57</v>
      </c>
      <c r="AK526" s="595">
        <f t="shared" si="2403"/>
        <v>0</v>
      </c>
      <c r="AL526" s="595">
        <f t="shared" si="2404"/>
        <v>0</v>
      </c>
      <c r="AM526" s="596">
        <f t="shared" si="2405"/>
        <v>15.05</v>
      </c>
      <c r="AN526" s="732">
        <f t="shared" si="2406"/>
        <v>0</v>
      </c>
      <c r="AO526" s="144" t="s">
        <v>24837</v>
      </c>
      <c r="AP526" s="379" t="s">
        <v>23695</v>
      </c>
      <c r="AQ526" s="453" t="s">
        <v>24838</v>
      </c>
      <c r="AR526" s="416">
        <v>1.2</v>
      </c>
      <c r="AS526" s="504"/>
      <c r="AT526" s="504"/>
      <c r="AU526" s="142">
        <v>23</v>
      </c>
      <c r="AV526" s="416">
        <f t="shared" si="2407"/>
        <v>1.9</v>
      </c>
      <c r="AW526" s="603" t="s">
        <v>1</v>
      </c>
      <c r="AX526" s="504">
        <f t="shared" si="2408"/>
        <v>1.9</v>
      </c>
      <c r="AY526" s="384">
        <f t="shared" si="2409"/>
        <v>21.1</v>
      </c>
      <c r="AZ526" s="384">
        <f t="shared" si="2410"/>
        <v>0.24</v>
      </c>
      <c r="BA526" s="384">
        <f t="shared" si="2411"/>
        <v>2.14</v>
      </c>
      <c r="BB526" s="382">
        <f t="shared" si="2412"/>
        <v>20.37</v>
      </c>
      <c r="BC526" s="265">
        <f t="shared" si="2413"/>
        <v>0</v>
      </c>
      <c r="BD526" s="265">
        <f t="shared" si="2414"/>
        <v>126.40999999999998</v>
      </c>
      <c r="BE526" s="265">
        <f t="shared" si="2415"/>
        <v>34.36</v>
      </c>
      <c r="BF526" s="607">
        <f t="shared" si="2416"/>
        <v>2.35</v>
      </c>
      <c r="BG526" s="607">
        <f t="shared" si="2417"/>
        <v>4.8000000000000487E-2</v>
      </c>
      <c r="BH526" s="607">
        <f t="shared" si="2418"/>
        <v>8.48</v>
      </c>
      <c r="BI526" s="607">
        <f t="shared" si="2419"/>
        <v>0.03</v>
      </c>
      <c r="BJ526" s="116">
        <f t="shared" si="2420"/>
        <v>63.17</v>
      </c>
      <c r="BK526" s="95"/>
    </row>
    <row r="527" spans="1:63" ht="14.25" x14ac:dyDescent="0.3">
      <c r="A527" s="144" t="s">
        <v>24838</v>
      </c>
      <c r="B527" s="379" t="s">
        <v>23695</v>
      </c>
      <c r="C527" s="145" t="s">
        <v>24839</v>
      </c>
      <c r="D527" s="416">
        <v>1.2</v>
      </c>
      <c r="E527" s="504"/>
      <c r="F527" s="504"/>
      <c r="G527" s="416" t="s">
        <v>23865</v>
      </c>
      <c r="H527" s="142">
        <v>30</v>
      </c>
      <c r="I527" s="143">
        <v>2.157</v>
      </c>
      <c r="J527" s="143">
        <v>2.2840000000000007</v>
      </c>
      <c r="K527" s="452">
        <v>0</v>
      </c>
      <c r="L527" s="382">
        <f t="shared" si="2379"/>
        <v>2.2200000000000002</v>
      </c>
      <c r="M527" s="383">
        <f t="shared" si="2380"/>
        <v>0.12</v>
      </c>
      <c r="N527" s="383">
        <f t="shared" si="2381"/>
        <v>0.24</v>
      </c>
      <c r="O527" s="382">
        <f t="shared" si="2382"/>
        <v>2.58</v>
      </c>
      <c r="P527" s="382">
        <f t="shared" si="2383"/>
        <v>2.14</v>
      </c>
      <c r="Q527" s="385">
        <f t="shared" si="2384"/>
        <v>0</v>
      </c>
      <c r="R527" s="385">
        <f t="shared" si="2385"/>
        <v>96.3</v>
      </c>
      <c r="S527" s="385">
        <f t="shared" si="2386"/>
        <v>69.34</v>
      </c>
      <c r="T527" s="385">
        <f t="shared" si="2387"/>
        <v>0</v>
      </c>
      <c r="U527" s="385">
        <f t="shared" si="2388"/>
        <v>0</v>
      </c>
      <c r="V527" s="384">
        <f t="shared" si="2389"/>
        <v>184.8</v>
      </c>
      <c r="W527" s="726">
        <f t="shared" si="2390"/>
        <v>0</v>
      </c>
      <c r="X527" s="144" t="str">
        <f t="shared" si="2391"/>
        <v>JD38-7</v>
      </c>
      <c r="Y527" s="416">
        <f t="shared" si="2392"/>
        <v>1.7</v>
      </c>
      <c r="Z527" s="603" t="s">
        <v>1</v>
      </c>
      <c r="AA527" s="504">
        <f t="shared" si="2393"/>
        <v>1.7</v>
      </c>
      <c r="AB527" s="591">
        <f t="shared" si="2394"/>
        <v>2.157</v>
      </c>
      <c r="AC527" s="592">
        <f t="shared" si="2395"/>
        <v>0.12</v>
      </c>
      <c r="AD527" s="592">
        <f t="shared" si="2396"/>
        <v>0.15</v>
      </c>
      <c r="AE527" s="593">
        <f t="shared" si="2397"/>
        <v>2.4300000000000002</v>
      </c>
      <c r="AF527" s="604">
        <f t="shared" si="2398"/>
        <v>2.8000000000000003</v>
      </c>
      <c r="AG527" s="605">
        <f t="shared" si="2399"/>
        <v>0.66</v>
      </c>
      <c r="AH527" s="595">
        <f t="shared" si="2400"/>
        <v>0</v>
      </c>
      <c r="AI527" s="595">
        <f t="shared" si="2401"/>
        <v>2.77</v>
      </c>
      <c r="AJ527" s="595">
        <f t="shared" si="2402"/>
        <v>1.72</v>
      </c>
      <c r="AK527" s="595">
        <f t="shared" si="2403"/>
        <v>0</v>
      </c>
      <c r="AL527" s="595">
        <f t="shared" si="2404"/>
        <v>0</v>
      </c>
      <c r="AM527" s="596">
        <f t="shared" si="2405"/>
        <v>15.47</v>
      </c>
      <c r="AN527" s="732">
        <f t="shared" si="2406"/>
        <v>0</v>
      </c>
      <c r="AO527" s="144" t="s">
        <v>24838</v>
      </c>
      <c r="AP527" s="379" t="s">
        <v>23695</v>
      </c>
      <c r="AQ527" s="453" t="s">
        <v>24839</v>
      </c>
      <c r="AR527" s="416">
        <v>1.2</v>
      </c>
      <c r="AS527" s="504"/>
      <c r="AT527" s="504"/>
      <c r="AU527" s="142">
        <v>30</v>
      </c>
      <c r="AV527" s="416">
        <f t="shared" si="2407"/>
        <v>1.9</v>
      </c>
      <c r="AW527" s="603" t="s">
        <v>1</v>
      </c>
      <c r="AX527" s="504">
        <f t="shared" si="2408"/>
        <v>1.9</v>
      </c>
      <c r="AY527" s="384">
        <f t="shared" si="2409"/>
        <v>28.1</v>
      </c>
      <c r="AZ527" s="384">
        <f t="shared" si="2410"/>
        <v>0.24</v>
      </c>
      <c r="BA527" s="384">
        <f t="shared" si="2411"/>
        <v>2.14</v>
      </c>
      <c r="BB527" s="382">
        <f t="shared" si="2412"/>
        <v>27.13</v>
      </c>
      <c r="BC527" s="265">
        <f t="shared" si="2413"/>
        <v>0</v>
      </c>
      <c r="BD527" s="265">
        <f t="shared" si="2414"/>
        <v>170.13</v>
      </c>
      <c r="BE527" s="265">
        <f t="shared" si="2415"/>
        <v>45.76</v>
      </c>
      <c r="BF527" s="607">
        <f t="shared" si="2416"/>
        <v>2.35</v>
      </c>
      <c r="BG527" s="607">
        <f t="shared" si="2417"/>
        <v>0.12700000000000022</v>
      </c>
      <c r="BH527" s="607">
        <f t="shared" si="2418"/>
        <v>8.48</v>
      </c>
      <c r="BI527" s="607">
        <f t="shared" si="2419"/>
        <v>0.08</v>
      </c>
      <c r="BJ527" s="116">
        <f t="shared" si="2420"/>
        <v>88.68</v>
      </c>
      <c r="BK527" s="95"/>
    </row>
    <row r="528" spans="1:63" ht="14.25" x14ac:dyDescent="0.3">
      <c r="A528" s="144" t="s">
        <v>24839</v>
      </c>
      <c r="B528" s="379" t="s">
        <v>23695</v>
      </c>
      <c r="C528" s="145" t="s">
        <v>24840</v>
      </c>
      <c r="D528" s="416">
        <v>1.2</v>
      </c>
      <c r="E528" s="504"/>
      <c r="F528" s="504"/>
      <c r="G528" s="416" t="s">
        <v>23865</v>
      </c>
      <c r="H528" s="142">
        <v>35</v>
      </c>
      <c r="I528" s="143">
        <v>2.2840000000000007</v>
      </c>
      <c r="J528" s="143">
        <v>2.2540000000000004</v>
      </c>
      <c r="K528" s="452">
        <v>0</v>
      </c>
      <c r="L528" s="382">
        <f t="shared" si="2379"/>
        <v>2.27</v>
      </c>
      <c r="M528" s="383">
        <f t="shared" si="2380"/>
        <v>0.12</v>
      </c>
      <c r="N528" s="383">
        <f t="shared" si="2381"/>
        <v>0.24</v>
      </c>
      <c r="O528" s="382">
        <f t="shared" si="2382"/>
        <v>2.63</v>
      </c>
      <c r="P528" s="382">
        <f t="shared" si="2383"/>
        <v>2.14</v>
      </c>
      <c r="Q528" s="385">
        <f t="shared" si="2384"/>
        <v>0</v>
      </c>
      <c r="R528" s="385">
        <f t="shared" si="2385"/>
        <v>112.35</v>
      </c>
      <c r="S528" s="385">
        <f t="shared" si="2386"/>
        <v>84.64</v>
      </c>
      <c r="T528" s="385">
        <f t="shared" si="2387"/>
        <v>0</v>
      </c>
      <c r="U528" s="385">
        <f t="shared" si="2388"/>
        <v>0</v>
      </c>
      <c r="V528" s="384">
        <f t="shared" si="2389"/>
        <v>219.1</v>
      </c>
      <c r="W528" s="726">
        <f t="shared" si="2390"/>
        <v>0</v>
      </c>
      <c r="X528" s="144" t="str">
        <f t="shared" si="2391"/>
        <v>JD38-8</v>
      </c>
      <c r="Y528" s="416">
        <f t="shared" si="2392"/>
        <v>1.7</v>
      </c>
      <c r="Z528" s="603" t="s">
        <v>1</v>
      </c>
      <c r="AA528" s="504">
        <f t="shared" si="2393"/>
        <v>1.7</v>
      </c>
      <c r="AB528" s="591">
        <f t="shared" si="2394"/>
        <v>2.2840000000000007</v>
      </c>
      <c r="AC528" s="592">
        <f t="shared" si="2395"/>
        <v>0.12</v>
      </c>
      <c r="AD528" s="592">
        <f t="shared" si="2396"/>
        <v>0.15</v>
      </c>
      <c r="AE528" s="593">
        <f t="shared" si="2397"/>
        <v>2.5499999999999998</v>
      </c>
      <c r="AF528" s="604">
        <f t="shared" si="2398"/>
        <v>2.8000000000000003</v>
      </c>
      <c r="AG528" s="605">
        <f t="shared" si="2399"/>
        <v>0.66</v>
      </c>
      <c r="AH528" s="595">
        <f t="shared" si="2400"/>
        <v>0</v>
      </c>
      <c r="AI528" s="595">
        <f t="shared" si="2401"/>
        <v>2.77</v>
      </c>
      <c r="AJ528" s="595">
        <f t="shared" si="2402"/>
        <v>1.94</v>
      </c>
      <c r="AK528" s="595">
        <f t="shared" si="2403"/>
        <v>0</v>
      </c>
      <c r="AL528" s="595">
        <f t="shared" si="2404"/>
        <v>0</v>
      </c>
      <c r="AM528" s="596">
        <f t="shared" si="2405"/>
        <v>16.100000000000001</v>
      </c>
      <c r="AN528" s="732">
        <f t="shared" si="2406"/>
        <v>0</v>
      </c>
      <c r="AO528" s="144" t="s">
        <v>24839</v>
      </c>
      <c r="AP528" s="379" t="s">
        <v>23695</v>
      </c>
      <c r="AQ528" s="453" t="s">
        <v>24840</v>
      </c>
      <c r="AR528" s="416">
        <v>1.2</v>
      </c>
      <c r="AS528" s="504"/>
      <c r="AT528" s="504"/>
      <c r="AU528" s="142">
        <v>35</v>
      </c>
      <c r="AV528" s="416">
        <f t="shared" si="2407"/>
        <v>1.9</v>
      </c>
      <c r="AW528" s="603" t="s">
        <v>1</v>
      </c>
      <c r="AX528" s="504">
        <f t="shared" si="2408"/>
        <v>1.9</v>
      </c>
      <c r="AY528" s="384">
        <f t="shared" si="2409"/>
        <v>33.1</v>
      </c>
      <c r="AZ528" s="384">
        <f t="shared" si="2410"/>
        <v>0.24</v>
      </c>
      <c r="BA528" s="384">
        <f t="shared" si="2411"/>
        <v>2.14</v>
      </c>
      <c r="BB528" s="382">
        <f t="shared" si="2412"/>
        <v>31.96</v>
      </c>
      <c r="BC528" s="265">
        <f t="shared" si="2413"/>
        <v>0</v>
      </c>
      <c r="BD528" s="265">
        <f t="shared" si="2414"/>
        <v>201.70000000000002</v>
      </c>
      <c r="BE528" s="265">
        <f t="shared" si="2415"/>
        <v>53.91</v>
      </c>
      <c r="BF528" s="607">
        <f t="shared" si="2416"/>
        <v>2.35</v>
      </c>
      <c r="BG528" s="607">
        <f t="shared" si="2417"/>
        <v>0.25400000000000089</v>
      </c>
      <c r="BH528" s="607">
        <f t="shared" si="2418"/>
        <v>8.48</v>
      </c>
      <c r="BI528" s="607">
        <f t="shared" si="2419"/>
        <v>0.16</v>
      </c>
      <c r="BJ528" s="116">
        <f t="shared" si="2420"/>
        <v>107.19</v>
      </c>
      <c r="BK528" s="95"/>
    </row>
    <row r="529" spans="1:63" ht="14.25" x14ac:dyDescent="0.3">
      <c r="A529" s="449" t="s">
        <v>24840</v>
      </c>
      <c r="B529" s="146" t="s">
        <v>23695</v>
      </c>
      <c r="C529" s="450" t="s">
        <v>24841</v>
      </c>
      <c r="D529" s="502">
        <v>1.2</v>
      </c>
      <c r="E529" s="589"/>
      <c r="F529" s="589"/>
      <c r="G529" s="502" t="s">
        <v>23865</v>
      </c>
      <c r="H529" s="451">
        <v>9</v>
      </c>
      <c r="I529" s="452">
        <v>2.2540000000000004</v>
      </c>
      <c r="J529" s="452">
        <v>2.101700000000001</v>
      </c>
      <c r="K529" s="452">
        <v>0.3</v>
      </c>
      <c r="L529" s="382">
        <f t="shared" si="2379"/>
        <v>2.1800000000000002</v>
      </c>
      <c r="M529" s="383">
        <f t="shared" si="2380"/>
        <v>0.12</v>
      </c>
      <c r="N529" s="383">
        <f t="shared" si="2381"/>
        <v>0.24</v>
      </c>
      <c r="O529" s="382">
        <f t="shared" si="2382"/>
        <v>2.54</v>
      </c>
      <c r="P529" s="382">
        <f t="shared" si="2383"/>
        <v>2.14</v>
      </c>
      <c r="Q529" s="385">
        <f t="shared" si="2384"/>
        <v>0</v>
      </c>
      <c r="R529" s="385">
        <f t="shared" si="2385"/>
        <v>28.89</v>
      </c>
      <c r="S529" s="385">
        <f t="shared" si="2386"/>
        <v>20.03</v>
      </c>
      <c r="T529" s="385">
        <f t="shared" si="2387"/>
        <v>0</v>
      </c>
      <c r="U529" s="385">
        <f t="shared" si="2388"/>
        <v>0</v>
      </c>
      <c r="V529" s="384">
        <f t="shared" si="2389"/>
        <v>54.72</v>
      </c>
      <c r="W529" s="726">
        <f t="shared" si="2390"/>
        <v>0</v>
      </c>
      <c r="X529" s="449" t="str">
        <f t="shared" si="2391"/>
        <v>JD38-9</v>
      </c>
      <c r="Y529" s="502">
        <f t="shared" si="2392"/>
        <v>1.7</v>
      </c>
      <c r="Z529" s="590" t="s">
        <v>1</v>
      </c>
      <c r="AA529" s="589">
        <f t="shared" si="2393"/>
        <v>1.7</v>
      </c>
      <c r="AB529" s="591">
        <f t="shared" si="2394"/>
        <v>2.2540000000000004</v>
      </c>
      <c r="AC529" s="592">
        <f t="shared" si="2395"/>
        <v>0.12</v>
      </c>
      <c r="AD529" s="592">
        <f t="shared" si="2396"/>
        <v>0.15</v>
      </c>
      <c r="AE529" s="593">
        <f t="shared" si="2397"/>
        <v>2.52</v>
      </c>
      <c r="AF529" s="593">
        <f t="shared" si="2398"/>
        <v>2.8000000000000003</v>
      </c>
      <c r="AG529" s="594">
        <f t="shared" si="2399"/>
        <v>0.66</v>
      </c>
      <c r="AH529" s="595">
        <f t="shared" si="2400"/>
        <v>0</v>
      </c>
      <c r="AI529" s="595">
        <f t="shared" si="2401"/>
        <v>2.77</v>
      </c>
      <c r="AJ529" s="595">
        <f t="shared" si="2402"/>
        <v>1.88</v>
      </c>
      <c r="AK529" s="595">
        <f t="shared" si="2403"/>
        <v>0</v>
      </c>
      <c r="AL529" s="595">
        <f t="shared" si="2404"/>
        <v>0</v>
      </c>
      <c r="AM529" s="596">
        <f t="shared" si="2405"/>
        <v>15.95</v>
      </c>
      <c r="AN529" s="732">
        <f t="shared" si="2406"/>
        <v>0</v>
      </c>
      <c r="AO529" s="449" t="s">
        <v>24840</v>
      </c>
      <c r="AP529" s="146" t="s">
        <v>23695</v>
      </c>
      <c r="AQ529" s="450" t="s">
        <v>24841</v>
      </c>
      <c r="AR529" s="502">
        <v>1.2</v>
      </c>
      <c r="AS529" s="589"/>
      <c r="AT529" s="589"/>
      <c r="AU529" s="451">
        <v>9</v>
      </c>
      <c r="AV529" s="502">
        <f t="shared" si="2407"/>
        <v>1.9</v>
      </c>
      <c r="AW529" s="590" t="s">
        <v>1</v>
      </c>
      <c r="AX529" s="589">
        <f t="shared" si="2408"/>
        <v>1.9</v>
      </c>
      <c r="AY529" s="384">
        <f t="shared" si="2409"/>
        <v>7.1</v>
      </c>
      <c r="AZ529" s="384">
        <f t="shared" si="2410"/>
        <v>0.24</v>
      </c>
      <c r="BA529" s="384">
        <f t="shared" si="2411"/>
        <v>2.14</v>
      </c>
      <c r="BB529" s="382">
        <f t="shared" si="2412"/>
        <v>6.86</v>
      </c>
      <c r="BC529" s="265">
        <f t="shared" si="2413"/>
        <v>0</v>
      </c>
      <c r="BD529" s="265">
        <f t="shared" si="2414"/>
        <v>53.570000000000007</v>
      </c>
      <c r="BE529" s="265">
        <f t="shared" si="2415"/>
        <v>11.56</v>
      </c>
      <c r="BF529" s="385">
        <f t="shared" si="2416"/>
        <v>2.35</v>
      </c>
      <c r="BG529" s="385">
        <f t="shared" si="2417"/>
        <v>0.22400000000000064</v>
      </c>
      <c r="BH529" s="385">
        <f t="shared" si="2418"/>
        <v>8.48</v>
      </c>
      <c r="BI529" s="385">
        <f t="shared" si="2419"/>
        <v>0.14000000000000001</v>
      </c>
      <c r="BJ529" s="116">
        <f t="shared" si="2420"/>
        <v>26.53</v>
      </c>
      <c r="BK529" s="95"/>
    </row>
    <row r="530" spans="1:63" ht="14.25" x14ac:dyDescent="0.3">
      <c r="A530" s="462"/>
      <c r="B530" s="463"/>
      <c r="C530" s="608"/>
      <c r="D530" s="505"/>
      <c r="E530" s="505"/>
      <c r="F530" s="505"/>
      <c r="G530" s="505"/>
      <c r="H530" s="410"/>
      <c r="I530" s="411"/>
      <c r="J530" s="411"/>
      <c r="K530" s="411"/>
      <c r="L530" s="101"/>
      <c r="M530" s="412"/>
      <c r="N530" s="412"/>
      <c r="O530" s="101"/>
      <c r="P530" s="101"/>
      <c r="Q530" s="414"/>
      <c r="R530" s="414"/>
      <c r="S530" s="414"/>
      <c r="T530" s="414"/>
      <c r="U530" s="414"/>
      <c r="V530" s="413"/>
      <c r="W530" s="725"/>
      <c r="X530" s="739"/>
      <c r="Y530" s="505"/>
      <c r="Z530" s="597"/>
      <c r="AA530" s="505"/>
      <c r="AB530" s="598"/>
      <c r="AC530" s="599"/>
      <c r="AD530" s="599"/>
      <c r="AE530" s="600"/>
      <c r="AF530" s="600"/>
      <c r="AG530" s="597"/>
      <c r="AH530" s="601"/>
      <c r="AI530" s="601"/>
      <c r="AJ530" s="601"/>
      <c r="AK530" s="601"/>
      <c r="AL530" s="601"/>
      <c r="AM530" s="602"/>
      <c r="AN530" s="733"/>
      <c r="AO530" s="739"/>
      <c r="AP530" s="463"/>
      <c r="AQ530" s="608"/>
      <c r="AR530" s="505"/>
      <c r="AS530" s="505"/>
      <c r="AT530" s="505"/>
      <c r="AU530" s="410"/>
      <c r="AV530" s="505"/>
      <c r="AW530" s="597"/>
      <c r="AX530" s="505"/>
      <c r="AY530" s="413"/>
      <c r="AZ530" s="413"/>
      <c r="BA530" s="413"/>
      <c r="BB530" s="101"/>
      <c r="BC530" s="101"/>
      <c r="BD530" s="101"/>
      <c r="BE530" s="101"/>
      <c r="BF530" s="414"/>
      <c r="BG530" s="414"/>
      <c r="BH530" s="414"/>
      <c r="BI530" s="414"/>
      <c r="BJ530" s="415"/>
      <c r="BK530" s="95"/>
    </row>
    <row r="531" spans="1:63" s="122" customFormat="1" ht="14.25" x14ac:dyDescent="0.3">
      <c r="A531" s="407" t="s">
        <v>24842</v>
      </c>
      <c r="B531" s="463"/>
      <c r="C531" s="408"/>
      <c r="D531" s="505"/>
      <c r="E531" s="505"/>
      <c r="F531" s="505"/>
      <c r="G531" s="409"/>
      <c r="H531" s="410"/>
      <c r="I531" s="411"/>
      <c r="J531" s="411"/>
      <c r="K531" s="411"/>
      <c r="L531" s="101"/>
      <c r="M531" s="412"/>
      <c r="N531" s="412"/>
      <c r="O531" s="101"/>
      <c r="P531" s="101"/>
      <c r="Q531" s="414"/>
      <c r="R531" s="414"/>
      <c r="S531" s="414"/>
      <c r="T531" s="414"/>
      <c r="U531" s="414"/>
      <c r="V531" s="413"/>
      <c r="W531" s="725"/>
      <c r="X531" s="740" t="str">
        <f>$A531</f>
        <v>Rua Jornalista José de Matos</v>
      </c>
      <c r="Y531" s="503"/>
      <c r="Z531" s="503"/>
      <c r="AA531" s="503"/>
      <c r="AB531" s="399"/>
      <c r="AC531" s="399"/>
      <c r="AD531" s="399"/>
      <c r="AE531" s="399"/>
      <c r="AF531" s="404"/>
      <c r="AG531" s="399"/>
      <c r="AH531" s="399"/>
      <c r="AI531" s="399"/>
      <c r="AJ531" s="399"/>
      <c r="AK531" s="399"/>
      <c r="AL531" s="399"/>
      <c r="AM531" s="399"/>
      <c r="AN531" s="401"/>
      <c r="AO531" s="407" t="str">
        <f>$A531</f>
        <v>Rua Jornalista José de Matos</v>
      </c>
      <c r="AP531" s="463"/>
      <c r="AQ531" s="408"/>
      <c r="AR531" s="505"/>
      <c r="AS531" s="505"/>
      <c r="AT531" s="505"/>
      <c r="AU531" s="410"/>
      <c r="AV531" s="409"/>
      <c r="AW531" s="409"/>
      <c r="AX531" s="409"/>
      <c r="AY531" s="413"/>
      <c r="AZ531" s="413"/>
      <c r="BA531" s="413"/>
      <c r="BB531" s="101"/>
      <c r="BC531" s="101"/>
      <c r="BD531" s="101"/>
      <c r="BE531" s="101"/>
      <c r="BF531" s="101"/>
      <c r="BG531" s="101"/>
      <c r="BH531" s="101"/>
      <c r="BI531" s="101"/>
      <c r="BJ531" s="415"/>
      <c r="BK531" s="95"/>
    </row>
    <row r="532" spans="1:63" ht="14.25" x14ac:dyDescent="0.3">
      <c r="A532" s="144" t="s">
        <v>24843</v>
      </c>
      <c r="B532" s="379" t="s">
        <v>23695</v>
      </c>
      <c r="C532" s="145" t="s">
        <v>24844</v>
      </c>
      <c r="D532" s="416">
        <v>0.4</v>
      </c>
      <c r="E532" s="504"/>
      <c r="F532" s="504"/>
      <c r="G532" s="416" t="s">
        <v>23864</v>
      </c>
      <c r="H532" s="142">
        <v>33</v>
      </c>
      <c r="I532" s="143">
        <v>1.2000000000000002</v>
      </c>
      <c r="J532" s="143">
        <v>1.4691999999999998</v>
      </c>
      <c r="K532" s="452">
        <v>0</v>
      </c>
      <c r="L532" s="382">
        <f t="shared" ref="L532:L533" si="2421">ROUND((I532+J532)/2,2)</f>
        <v>1.33</v>
      </c>
      <c r="M532" s="383">
        <f t="shared" ref="M532:M533" si="2422">IF(F532=0,ROUND($D532*10%,2),IF(D532&gt;2.8,0.18,0.15))</f>
        <v>0.04</v>
      </c>
      <c r="N532" s="383">
        <f t="shared" ref="N532:N533" si="2423">IF(F532=0,IF(   ROUND($D532/4,2),   IF(ROUND(($D532*1.2)/6,2)&lt;0.1,0.1,ROUND(($D532*1.2)/6,2))),0.5)</f>
        <v>0.1</v>
      </c>
      <c r="O532" s="382">
        <f t="shared" ref="O532:O533" si="2424">L532+M532+N532</f>
        <v>1.4700000000000002</v>
      </c>
      <c r="P532" s="382">
        <f t="shared" ref="P532:P533" si="2425">IF(O532&lt;2,(D532+M532*2)+0.6,(D532+M532*2)+0.6+ROUNDUP(O532-2,0)*0.1)</f>
        <v>1.08</v>
      </c>
      <c r="Q532" s="385">
        <f t="shared" ref="Q532:Q533" si="2426">IF($O532&lt;=$W$4,ROUND(IF($O532&lt;1.5,$O532*$H532*$P532,1.5*$H532*$P532),2),0)</f>
        <v>52.39</v>
      </c>
      <c r="R532" s="385">
        <f t="shared" ref="R532:R533" si="2427">IF($O532&gt;$W$4,ROUND(IF($O532&lt;1.5,$O532*$H532*$P532,1.5*$H532*$P532),2),0)</f>
        <v>0</v>
      </c>
      <c r="S532" s="385">
        <f t="shared" ref="S532:S533" si="2428">IF($O532&gt;$W$4,ROUND(IF($O532&lt;1.5,0,IF($O532&gt;3,1.5*$H532*$P532,($O532-1.5)*$H532*$P532)),2),0)</f>
        <v>0</v>
      </c>
      <c r="T532" s="385">
        <f t="shared" ref="T532:T533" si="2429">IF($O532&gt;$W$4,ROUND(IF($O532&lt;3,0,IF($O532&gt;4.5,1.5*$H532*$P532,($O532-3)*$H532*$P532)),2),0)</f>
        <v>0</v>
      </c>
      <c r="U532" s="385">
        <f t="shared" ref="U532:U533" si="2430">IF($O532&gt;$W$4,ROUND(IF($O532&lt;4.5,0,IF($O532&gt;6,($O532-4.5)*$H532*$P532,($O532-4.5)*$H532*$P532)),2),0)</f>
        <v>0</v>
      </c>
      <c r="V532" s="384">
        <f t="shared" ref="V532:V533" si="2431">IF($O532&gt;$W$4, IF( $O532&lt;=4,   ROUND($H532*($O532+0.5)*2,2),   0),0)</f>
        <v>0</v>
      </c>
      <c r="W532" s="726">
        <f t="shared" ref="W532:W533" si="2432">IF($O532&gt;$W$4, IF( $O532&gt;4,   ROUND($H532*($O532+0.5)*2,2),   0),0)</f>
        <v>0</v>
      </c>
      <c r="X532" s="144" t="str">
        <f t="shared" ref="X532:X533" si="2433">A532</f>
        <v>JD50-1</v>
      </c>
      <c r="Y532" s="416">
        <f t="shared" ref="Y532:Y533" si="2434">IF($D532=0.4,1.2,IF($D532=0.6,1.2,IF($D532=0.8,1.3,IF($D532=1,1.5,IF($D532=1.2,1.7,IF($D532&lt;=2,2,"--"))))))</f>
        <v>1.2</v>
      </c>
      <c r="Z532" s="603" t="s">
        <v>1</v>
      </c>
      <c r="AA532" s="504">
        <f t="shared" ref="AA532:AA533" si="2435">Y532</f>
        <v>1.2</v>
      </c>
      <c r="AB532" s="591">
        <f t="shared" ref="AB532:AB533" si="2436">IF($Y532="--","--",I532)</f>
        <v>1.2000000000000002</v>
      </c>
      <c r="AC532" s="592">
        <f t="shared" ref="AC532:AC533" si="2437">IF($Y532="--","--",IF(D532&gt;1.5,0.15,ROUND($D532*10%,2)))</f>
        <v>0.04</v>
      </c>
      <c r="AD532" s="592">
        <f t="shared" ref="AD532:AD533" si="2438">IF($Y532="--","--",0.15)</f>
        <v>0.15</v>
      </c>
      <c r="AE532" s="593">
        <f t="shared" ref="AE532:AE533" si="2439">IF($Y532="--","--",ROUND(AB532+AC532+AD532,2))</f>
        <v>1.39</v>
      </c>
      <c r="AF532" s="604">
        <f t="shared" ref="AF532:AF533" si="2440">IF($Y532="--","--",IF($AB532&lt;=2,$Y532+1,($Y532+1)+ROUNDUP($AB532-2,0)*0.1))</f>
        <v>2.2000000000000002</v>
      </c>
      <c r="AG532" s="605">
        <f t="shared" ref="AG532:AG533" si="2441">IF($D532=0.4,0.92,IF($D532=0.6,0.68,IF($D532=0.8,0.74,IF($D532=1,0.7,IF($D532=1.2,0.66,IF($D532=1.5,0.6,IF($D532&lt;=2,(2.4-(D532+0.3)),"--")))))))</f>
        <v>0.92</v>
      </c>
      <c r="AH532" s="595">
        <f t="shared" ref="AH532:AH533" si="2442">IF($Y532="--","--",IF($AE532&lt;=$W$4,ROUND(IF($AE532&lt;1.5,$AE532*$AF532*$AG532,1.5*$AF532*$AG532),2),0))</f>
        <v>2.81</v>
      </c>
      <c r="AI532" s="595">
        <f t="shared" ref="AI532:AI533" si="2443">IF($Y532="--","--",IF($AE532&gt;$W$4,ROUND(IF($AE532&lt;1.5,$AE532*$AF532*$AG532,1.5*$AF532*$AG532),2),0))</f>
        <v>0</v>
      </c>
      <c r="AJ532" s="595">
        <f t="shared" ref="AJ532:AJ533" si="2444">IF($Y532="--","--",IF($AE532&gt;$W$4,ROUND(IF($AE532&lt;1.5,0,IF($AE532&gt;3,1.5*$AF532*$AG532,($AE532-1.5)*$AF532*$AG532)),2),0))</f>
        <v>0</v>
      </c>
      <c r="AK532" s="595">
        <f t="shared" ref="AK532:AK533" si="2445">IF($Y532="--","--",IF($AE532&gt;$W$4,ROUND(IF($AE532&lt;3,0,IF($AE532&gt;4.5,1.5*$AF532*$AG532,($AE532-3)*$AF532*$AG532)),2),0))</f>
        <v>0</v>
      </c>
      <c r="AL532" s="595">
        <f t="shared" ref="AL532:AL533" si="2446">IF($Y532="--","--",IF($AE532&gt;$W$4,ROUND(IF($AE532&lt;4.5,0,IF($AE532&gt;6,($AE532-4.5)*$AF532*$AG532,($AE532-4.5)*$AF532*$AG532)),2),0))</f>
        <v>0</v>
      </c>
      <c r="AM532" s="596">
        <f t="shared" ref="AM532:AM533" si="2447">IF($Y532="--","--",IF($AE532&gt;$W$4, IF( $AE532&lt;=4,   ROUND(($AG532*4)*($AE532+0.5)*2,2),   0),0))</f>
        <v>0</v>
      </c>
      <c r="AN532" s="732">
        <f t="shared" ref="AN532:AN533" si="2448">IF($Y532="--","--",IF($AE532&gt;$W$4, IF( $AE532&gt;4,   ROUND(($AG532*4)*($AE532+0.5)*2,2),   0),0))</f>
        <v>0</v>
      </c>
      <c r="AO532" s="144" t="s">
        <v>24843</v>
      </c>
      <c r="AP532" s="379" t="s">
        <v>23695</v>
      </c>
      <c r="AQ532" s="453" t="s">
        <v>24844</v>
      </c>
      <c r="AR532" s="416">
        <v>0.4</v>
      </c>
      <c r="AS532" s="504"/>
      <c r="AT532" s="504"/>
      <c r="AU532" s="142">
        <v>33</v>
      </c>
      <c r="AV532" s="416">
        <f t="shared" ref="AV532:AV533" si="2449">IF($Y532="--","--",Y532+0.2)</f>
        <v>1.4</v>
      </c>
      <c r="AW532" s="603" t="s">
        <v>1</v>
      </c>
      <c r="AX532" s="504">
        <f t="shared" ref="AX532:AX533" si="2450">AV532</f>
        <v>1.4</v>
      </c>
      <c r="AY532" s="384">
        <f t="shared" ref="AY532:AY533" si="2451">IF(D532&gt;2,AU532,AU532-AV532)</f>
        <v>31.6</v>
      </c>
      <c r="AZ532" s="384">
        <f t="shared" ref="AZ532:AZ533" si="2452">N532</f>
        <v>0.1</v>
      </c>
      <c r="BA532" s="384">
        <f t="shared" ref="BA532:BA533" si="2453">P532</f>
        <v>1.08</v>
      </c>
      <c r="BB532" s="382">
        <f t="shared" ref="BB532:BB533" si="2454">IF(F532=0,IF(ROUND( AY532 * ( ( (N532*P532) +  ( ((D532+M532*2)/6)*P532 ) ) - ROUND(  ((D532+M532*2)^2)   *   (   ( PI()*96.379 / (4*360) )  -  ( (SIN((96.379/2)*PI()/180)) * (COS((96.379/2)*PI()/180)) / 4 )   ), 4) ),2),   ROUND( AY532 * ( ( (N532*P532) +  ( ((D532+M532*2)/4)*P532 ) ) - ROUND(  ((D532+M532*2)^2)   *   (   ( PI()*120 / (4*360) )  -  ( (SIN((120/2)*PI()/180)) * (COS((120/2)*PI()/180)) / 4 )   ), 4) ),2)),0)</f>
        <v>6.39</v>
      </c>
      <c r="BC532" s="265">
        <f t="shared" ref="BC532:BC533" si="2455">IF(F532&gt;0,ROUND(AY532*N532*P532,2),0)</f>
        <v>0</v>
      </c>
      <c r="BD532" s="265">
        <f t="shared" ref="BD532:BD533" si="2456">SUM(Q532:U532,AH532:AL532)</f>
        <v>55.2</v>
      </c>
      <c r="BE532" s="265">
        <f t="shared" ref="BE532:BE533" si="2457">IF(F532=0, ROUND( ( PI()*( (D532+M532*2)^2 ) / 4  ) * AY532,2),  ROUND( (D532+M532*2)*(F532+M532*2) * AY532,2))</f>
        <v>5.72</v>
      </c>
      <c r="BF532" s="607">
        <f t="shared" ref="BF532:BF533" si="2458">IF(($I532+M532-0.15)&lt;=2,($I532+M532+0.15),IF(($I532+M532)&lt;=3,2.35,($I532+M532+0.2)-0.85))</f>
        <v>1.3900000000000001</v>
      </c>
      <c r="BG532" s="607">
        <f t="shared" ref="BG532:BG533" si="2459">IF(D532&gt;2,   (I532-F532-M532-0.11),IF(($I532+M532)&lt;=2,0,IF(($I532+M532)&gt;3,0.85,(I532+M532+0.2-BF532))))</f>
        <v>0</v>
      </c>
      <c r="BH532" s="607">
        <f t="shared" ref="BH532:BH533" si="2460">IF(D532&gt;2,  ROUND(((1.42+0.4)+(0.91+0.4))*2*BG532,2), ROUND(AV532*AX532*BF532,2))</f>
        <v>2.72</v>
      </c>
      <c r="BI532" s="607">
        <f t="shared" ref="BI532:BI533" si="2461">ROUND(((PI()*0.9^2)/4)*BG532,2)</f>
        <v>0</v>
      </c>
      <c r="BJ532" s="116">
        <f t="shared" ref="BJ532:BJ533" si="2462">ROUND(BD532-BE532-BH532-BI532-BB532-BC532,2)</f>
        <v>40.369999999999997</v>
      </c>
      <c r="BK532" s="95"/>
    </row>
    <row r="533" spans="1:63" ht="14.25" x14ac:dyDescent="0.3">
      <c r="A533" s="449" t="s">
        <v>24844</v>
      </c>
      <c r="B533" s="146" t="s">
        <v>23695</v>
      </c>
      <c r="C533" s="450" t="s">
        <v>24845</v>
      </c>
      <c r="D533" s="502">
        <v>0.4</v>
      </c>
      <c r="E533" s="589"/>
      <c r="F533" s="589"/>
      <c r="G533" s="502" t="s">
        <v>23864</v>
      </c>
      <c r="H533" s="451">
        <v>34</v>
      </c>
      <c r="I533" s="452">
        <v>1.4691999999999998</v>
      </c>
      <c r="J533" s="452">
        <v>1.8704999999999998</v>
      </c>
      <c r="K533" s="452">
        <v>1.798</v>
      </c>
      <c r="L533" s="382">
        <f t="shared" si="2421"/>
        <v>1.67</v>
      </c>
      <c r="M533" s="383">
        <f t="shared" si="2422"/>
        <v>0.04</v>
      </c>
      <c r="N533" s="383">
        <f t="shared" si="2423"/>
        <v>0.1</v>
      </c>
      <c r="O533" s="382">
        <f t="shared" si="2424"/>
        <v>1.81</v>
      </c>
      <c r="P533" s="382">
        <f t="shared" si="2425"/>
        <v>1.08</v>
      </c>
      <c r="Q533" s="385">
        <f t="shared" si="2426"/>
        <v>0</v>
      </c>
      <c r="R533" s="385">
        <f t="shared" si="2427"/>
        <v>55.08</v>
      </c>
      <c r="S533" s="385">
        <f t="shared" si="2428"/>
        <v>11.38</v>
      </c>
      <c r="T533" s="385">
        <f t="shared" si="2429"/>
        <v>0</v>
      </c>
      <c r="U533" s="385">
        <f t="shared" si="2430"/>
        <v>0</v>
      </c>
      <c r="V533" s="384">
        <f t="shared" si="2431"/>
        <v>157.08000000000001</v>
      </c>
      <c r="W533" s="726">
        <f t="shared" si="2432"/>
        <v>0</v>
      </c>
      <c r="X533" s="449" t="str">
        <f t="shared" si="2433"/>
        <v>JD50-2</v>
      </c>
      <c r="Y533" s="502">
        <f t="shared" si="2434"/>
        <v>1.2</v>
      </c>
      <c r="Z533" s="590" t="s">
        <v>1</v>
      </c>
      <c r="AA533" s="589">
        <f t="shared" si="2435"/>
        <v>1.2</v>
      </c>
      <c r="AB533" s="591">
        <f t="shared" si="2436"/>
        <v>1.4691999999999998</v>
      </c>
      <c r="AC533" s="592">
        <f t="shared" si="2437"/>
        <v>0.04</v>
      </c>
      <c r="AD533" s="592">
        <f t="shared" si="2438"/>
        <v>0.15</v>
      </c>
      <c r="AE533" s="593">
        <f t="shared" si="2439"/>
        <v>1.66</v>
      </c>
      <c r="AF533" s="593">
        <f t="shared" si="2440"/>
        <v>2.2000000000000002</v>
      </c>
      <c r="AG533" s="594">
        <f t="shared" si="2441"/>
        <v>0.92</v>
      </c>
      <c r="AH533" s="595">
        <f t="shared" si="2442"/>
        <v>0</v>
      </c>
      <c r="AI533" s="595">
        <f t="shared" si="2443"/>
        <v>3.04</v>
      </c>
      <c r="AJ533" s="595">
        <f t="shared" si="2444"/>
        <v>0.32</v>
      </c>
      <c r="AK533" s="595">
        <f t="shared" si="2445"/>
        <v>0</v>
      </c>
      <c r="AL533" s="595">
        <f t="shared" si="2446"/>
        <v>0</v>
      </c>
      <c r="AM533" s="596">
        <f t="shared" si="2447"/>
        <v>15.9</v>
      </c>
      <c r="AN533" s="732">
        <f t="shared" si="2448"/>
        <v>0</v>
      </c>
      <c r="AO533" s="449" t="s">
        <v>24844</v>
      </c>
      <c r="AP533" s="146" t="s">
        <v>23695</v>
      </c>
      <c r="AQ533" s="450" t="s">
        <v>24845</v>
      </c>
      <c r="AR533" s="502">
        <v>0.4</v>
      </c>
      <c r="AS533" s="589"/>
      <c r="AT533" s="589"/>
      <c r="AU533" s="451">
        <v>34</v>
      </c>
      <c r="AV533" s="502">
        <f t="shared" si="2449"/>
        <v>1.4</v>
      </c>
      <c r="AW533" s="590" t="s">
        <v>1</v>
      </c>
      <c r="AX533" s="589">
        <f t="shared" si="2450"/>
        <v>1.4</v>
      </c>
      <c r="AY533" s="384">
        <f t="shared" si="2451"/>
        <v>32.6</v>
      </c>
      <c r="AZ533" s="384">
        <f t="shared" si="2452"/>
        <v>0.1</v>
      </c>
      <c r="BA533" s="384">
        <f t="shared" si="2453"/>
        <v>1.08</v>
      </c>
      <c r="BB533" s="382">
        <f t="shared" si="2454"/>
        <v>6.59</v>
      </c>
      <c r="BC533" s="265">
        <f t="shared" si="2455"/>
        <v>0</v>
      </c>
      <c r="BD533" s="265">
        <f t="shared" si="2456"/>
        <v>69.819999999999993</v>
      </c>
      <c r="BE533" s="265">
        <f t="shared" si="2457"/>
        <v>5.9</v>
      </c>
      <c r="BF533" s="385">
        <f t="shared" si="2458"/>
        <v>1.6591999999999998</v>
      </c>
      <c r="BG533" s="385">
        <f t="shared" si="2459"/>
        <v>0</v>
      </c>
      <c r="BH533" s="385">
        <f t="shared" si="2460"/>
        <v>3.25</v>
      </c>
      <c r="BI533" s="385">
        <f t="shared" si="2461"/>
        <v>0</v>
      </c>
      <c r="BJ533" s="116">
        <f t="shared" si="2462"/>
        <v>54.08</v>
      </c>
      <c r="BK533" s="95"/>
    </row>
    <row r="534" spans="1:63" ht="14.25" x14ac:dyDescent="0.3">
      <c r="A534" s="462"/>
      <c r="B534" s="463"/>
      <c r="C534" s="608"/>
      <c r="D534" s="505"/>
      <c r="E534" s="505"/>
      <c r="F534" s="505"/>
      <c r="G534" s="505"/>
      <c r="H534" s="410"/>
      <c r="I534" s="411"/>
      <c r="J534" s="411"/>
      <c r="K534" s="411"/>
      <c r="L534" s="101"/>
      <c r="M534" s="412"/>
      <c r="N534" s="412"/>
      <c r="O534" s="101"/>
      <c r="P534" s="101"/>
      <c r="Q534" s="414"/>
      <c r="R534" s="414"/>
      <c r="S534" s="414"/>
      <c r="T534" s="414"/>
      <c r="U534" s="414"/>
      <c r="V534" s="413"/>
      <c r="W534" s="725"/>
      <c r="X534" s="739"/>
      <c r="Y534" s="505"/>
      <c r="Z534" s="597"/>
      <c r="AA534" s="505"/>
      <c r="AB534" s="598"/>
      <c r="AC534" s="599"/>
      <c r="AD534" s="599"/>
      <c r="AE534" s="600"/>
      <c r="AF534" s="600"/>
      <c r="AG534" s="597"/>
      <c r="AH534" s="601"/>
      <c r="AI534" s="601"/>
      <c r="AJ534" s="601"/>
      <c r="AK534" s="601"/>
      <c r="AL534" s="601"/>
      <c r="AM534" s="602"/>
      <c r="AN534" s="733"/>
      <c r="AO534" s="739"/>
      <c r="AP534" s="463"/>
      <c r="AQ534" s="608"/>
      <c r="AR534" s="505"/>
      <c r="AS534" s="505"/>
      <c r="AT534" s="505"/>
      <c r="AU534" s="410"/>
      <c r="AV534" s="505"/>
      <c r="AW534" s="597"/>
      <c r="AX534" s="505"/>
      <c r="AY534" s="413"/>
      <c r="AZ534" s="413"/>
      <c r="BA534" s="413"/>
      <c r="BB534" s="101"/>
      <c r="BC534" s="101"/>
      <c r="BD534" s="101"/>
      <c r="BE534" s="101"/>
      <c r="BF534" s="414"/>
      <c r="BG534" s="414"/>
      <c r="BH534" s="414"/>
      <c r="BI534" s="414"/>
      <c r="BJ534" s="415"/>
      <c r="BK534" s="95"/>
    </row>
    <row r="535" spans="1:63" s="122" customFormat="1" ht="14.25" x14ac:dyDescent="0.3">
      <c r="A535" s="407" t="s">
        <v>24831</v>
      </c>
      <c r="B535" s="463"/>
      <c r="C535" s="408"/>
      <c r="D535" s="505"/>
      <c r="E535" s="505"/>
      <c r="F535" s="505"/>
      <c r="G535" s="409"/>
      <c r="H535" s="410"/>
      <c r="I535" s="411"/>
      <c r="J535" s="411"/>
      <c r="K535" s="411"/>
      <c r="L535" s="101"/>
      <c r="M535" s="412"/>
      <c r="N535" s="412"/>
      <c r="O535" s="101"/>
      <c r="P535" s="101"/>
      <c r="Q535" s="414"/>
      <c r="R535" s="414"/>
      <c r="S535" s="414"/>
      <c r="T535" s="414"/>
      <c r="U535" s="414"/>
      <c r="V535" s="413"/>
      <c r="W535" s="725"/>
      <c r="X535" s="740" t="str">
        <f>$A535</f>
        <v>Rua Santo Amaro</v>
      </c>
      <c r="Y535" s="503"/>
      <c r="Z535" s="503"/>
      <c r="AA535" s="503"/>
      <c r="AB535" s="399"/>
      <c r="AC535" s="399"/>
      <c r="AD535" s="399"/>
      <c r="AE535" s="399"/>
      <c r="AF535" s="404"/>
      <c r="AG535" s="399"/>
      <c r="AH535" s="399"/>
      <c r="AI535" s="399"/>
      <c r="AJ535" s="399"/>
      <c r="AK535" s="399"/>
      <c r="AL535" s="399"/>
      <c r="AM535" s="399"/>
      <c r="AN535" s="401"/>
      <c r="AO535" s="407" t="str">
        <f>$A535</f>
        <v>Rua Santo Amaro</v>
      </c>
      <c r="AP535" s="463"/>
      <c r="AQ535" s="408"/>
      <c r="AR535" s="505"/>
      <c r="AS535" s="505"/>
      <c r="AT535" s="505"/>
      <c r="AU535" s="410"/>
      <c r="AV535" s="409"/>
      <c r="AW535" s="409"/>
      <c r="AX535" s="409"/>
      <c r="AY535" s="413"/>
      <c r="AZ535" s="413"/>
      <c r="BA535" s="413"/>
      <c r="BB535" s="101"/>
      <c r="BC535" s="101"/>
      <c r="BD535" s="101"/>
      <c r="BE535" s="101"/>
      <c r="BF535" s="101"/>
      <c r="BG535" s="101"/>
      <c r="BH535" s="101"/>
      <c r="BI535" s="101"/>
      <c r="BJ535" s="415"/>
      <c r="BK535" s="95"/>
    </row>
    <row r="536" spans="1:63" ht="14.25" x14ac:dyDescent="0.3">
      <c r="A536" s="144" t="s">
        <v>24846</v>
      </c>
      <c r="B536" s="379" t="s">
        <v>23695</v>
      </c>
      <c r="C536" s="453" t="s">
        <v>24847</v>
      </c>
      <c r="D536" s="416">
        <v>0.4</v>
      </c>
      <c r="E536" s="504"/>
      <c r="F536" s="504"/>
      <c r="G536" s="416" t="s">
        <v>23864</v>
      </c>
      <c r="H536" s="142">
        <v>25</v>
      </c>
      <c r="I536" s="143">
        <v>1.1999999999999993</v>
      </c>
      <c r="J536" s="143">
        <v>1.1999999999999993</v>
      </c>
      <c r="K536" s="452">
        <v>0</v>
      </c>
      <c r="L536" s="382">
        <f t="shared" ref="L536:L537" si="2463">ROUND((I536+J536)/2,2)</f>
        <v>1.2</v>
      </c>
      <c r="M536" s="383">
        <f t="shared" ref="M536:M537" si="2464">IF(F536=0,ROUND($D536*10%,2),IF(D536&gt;2.8,0.18,0.15))</f>
        <v>0.04</v>
      </c>
      <c r="N536" s="383">
        <f t="shared" ref="N536:N537" si="2465">IF(F536=0,IF(   ROUND($D536/4,2),   IF(ROUND(($D536*1.2)/6,2)&lt;0.1,0.1,ROUND(($D536*1.2)/6,2))),0.5)</f>
        <v>0.1</v>
      </c>
      <c r="O536" s="382">
        <f t="shared" ref="O536:O537" si="2466">L536+M536+N536</f>
        <v>1.34</v>
      </c>
      <c r="P536" s="382">
        <f t="shared" ref="P536:P537" si="2467">IF(O536&lt;2,(D536+M536*2)+0.6,(D536+M536*2)+0.6+ROUNDUP(O536-2,0)*0.1)</f>
        <v>1.08</v>
      </c>
      <c r="Q536" s="385">
        <f t="shared" ref="Q536:Q537" si="2468">IF($O536&lt;=$W$4,ROUND(IF($O536&lt;1.5,$O536*$H536*$P536,1.5*$H536*$P536),2),0)</f>
        <v>36.18</v>
      </c>
      <c r="R536" s="385">
        <f t="shared" ref="R536:R537" si="2469">IF($O536&gt;$W$4,ROUND(IF($O536&lt;1.5,$O536*$H536*$P536,1.5*$H536*$P536),2),0)</f>
        <v>0</v>
      </c>
      <c r="S536" s="385">
        <f t="shared" ref="S536:S537" si="2470">IF($O536&gt;$W$4,ROUND(IF($O536&lt;1.5,0,IF($O536&gt;3,1.5*$H536*$P536,($O536-1.5)*$H536*$P536)),2),0)</f>
        <v>0</v>
      </c>
      <c r="T536" s="385">
        <f t="shared" ref="T536:T537" si="2471">IF($O536&gt;$W$4,ROUND(IF($O536&lt;3,0,IF($O536&gt;4.5,1.5*$H536*$P536,($O536-3)*$H536*$P536)),2),0)</f>
        <v>0</v>
      </c>
      <c r="U536" s="385">
        <f t="shared" ref="U536:U537" si="2472">IF($O536&gt;$W$4,ROUND(IF($O536&lt;4.5,0,IF($O536&gt;6,($O536-4.5)*$H536*$P536,($O536-4.5)*$H536*$P536)),2),0)</f>
        <v>0</v>
      </c>
      <c r="V536" s="384">
        <f t="shared" ref="V536:V537" si="2473">IF($O536&gt;$W$4, IF( $O536&lt;=4,   ROUND($H536*($O536+0.5)*2,2),   0),0)</f>
        <v>0</v>
      </c>
      <c r="W536" s="726">
        <f t="shared" ref="W536:W537" si="2474">IF($O536&gt;$W$4, IF( $O536&gt;4,   ROUND($H536*($O536+0.5)*2,2),   0),0)</f>
        <v>0</v>
      </c>
      <c r="X536" s="144" t="str">
        <f t="shared" ref="X536:X537" si="2475">A536</f>
        <v>JD53-15-1</v>
      </c>
      <c r="Y536" s="416">
        <f t="shared" ref="Y536:Y537" si="2476">IF($D536=0.4,1.2,IF($D536=0.6,1.2,IF($D536=0.8,1.3,IF($D536=1,1.5,IF($D536=1.2,1.7,IF($D536&lt;=2,2,"--"))))))</f>
        <v>1.2</v>
      </c>
      <c r="Z536" s="603" t="s">
        <v>1</v>
      </c>
      <c r="AA536" s="504">
        <f t="shared" ref="AA536:AA537" si="2477">Y536</f>
        <v>1.2</v>
      </c>
      <c r="AB536" s="591">
        <f t="shared" ref="AB536:AB537" si="2478">IF($Y536="--","--",I536)</f>
        <v>1.1999999999999993</v>
      </c>
      <c r="AC536" s="592">
        <f t="shared" ref="AC536:AC537" si="2479">IF($Y536="--","--",IF(D536&gt;1.5,0.15,ROUND($D536*10%,2)))</f>
        <v>0.04</v>
      </c>
      <c r="AD536" s="592">
        <f t="shared" ref="AD536:AD537" si="2480">IF($Y536="--","--",0.15)</f>
        <v>0.15</v>
      </c>
      <c r="AE536" s="593">
        <f t="shared" ref="AE536:AE537" si="2481">IF($Y536="--","--",ROUND(AB536+AC536+AD536,2))</f>
        <v>1.39</v>
      </c>
      <c r="AF536" s="604">
        <f t="shared" ref="AF536:AF537" si="2482">IF($Y536="--","--",IF($AB536&lt;=2,$Y536+1,($Y536+1)+ROUNDUP($AB536-2,0)*0.1))</f>
        <v>2.2000000000000002</v>
      </c>
      <c r="AG536" s="605">
        <f t="shared" ref="AG536:AG537" si="2483">IF($D536=0.4,0.92,IF($D536=0.6,0.68,IF($D536=0.8,0.74,IF($D536=1,0.7,IF($D536=1.2,0.66,IF($D536=1.5,0.6,IF($D536&lt;=2,(2.4-(D536+0.3)),"--")))))))</f>
        <v>0.92</v>
      </c>
      <c r="AH536" s="595">
        <f t="shared" ref="AH536:AH537" si="2484">IF($Y536="--","--",IF($AE536&lt;=$W$4,ROUND(IF($AE536&lt;1.5,$AE536*$AF536*$AG536,1.5*$AF536*$AG536),2),0))</f>
        <v>2.81</v>
      </c>
      <c r="AI536" s="595">
        <f t="shared" ref="AI536:AI537" si="2485">IF($Y536="--","--",IF($AE536&gt;$W$4,ROUND(IF($AE536&lt;1.5,$AE536*$AF536*$AG536,1.5*$AF536*$AG536),2),0))</f>
        <v>0</v>
      </c>
      <c r="AJ536" s="595">
        <f t="shared" ref="AJ536:AJ537" si="2486">IF($Y536="--","--",IF($AE536&gt;$W$4,ROUND(IF($AE536&lt;1.5,0,IF($AE536&gt;3,1.5*$AF536*$AG536,($AE536-1.5)*$AF536*$AG536)),2),0))</f>
        <v>0</v>
      </c>
      <c r="AK536" s="595">
        <f t="shared" ref="AK536:AK537" si="2487">IF($Y536="--","--",IF($AE536&gt;$W$4,ROUND(IF($AE536&lt;3,0,IF($AE536&gt;4.5,1.5*$AF536*$AG536,($AE536-3)*$AF536*$AG536)),2),0))</f>
        <v>0</v>
      </c>
      <c r="AL536" s="595">
        <f t="shared" ref="AL536:AL537" si="2488">IF($Y536="--","--",IF($AE536&gt;$W$4,ROUND(IF($AE536&lt;4.5,0,IF($AE536&gt;6,($AE536-4.5)*$AF536*$AG536,($AE536-4.5)*$AF536*$AG536)),2),0))</f>
        <v>0</v>
      </c>
      <c r="AM536" s="596">
        <f t="shared" ref="AM536:AM537" si="2489">IF($Y536="--","--",IF($AE536&gt;$W$4, IF( $AE536&lt;=4,   ROUND(($AG536*4)*($AE536+0.5)*2,2),   0),0))</f>
        <v>0</v>
      </c>
      <c r="AN536" s="732">
        <f t="shared" ref="AN536:AN537" si="2490">IF($Y536="--","--",IF($AE536&gt;$W$4, IF( $AE536&gt;4,   ROUND(($AG536*4)*($AE536+0.5)*2,2),   0),0))</f>
        <v>0</v>
      </c>
      <c r="AO536" s="144" t="s">
        <v>24846</v>
      </c>
      <c r="AP536" s="379" t="s">
        <v>23695</v>
      </c>
      <c r="AQ536" s="453" t="s">
        <v>24847</v>
      </c>
      <c r="AR536" s="416">
        <v>0.4</v>
      </c>
      <c r="AS536" s="504"/>
      <c r="AT536" s="504"/>
      <c r="AU536" s="142">
        <v>25</v>
      </c>
      <c r="AV536" s="416">
        <f t="shared" ref="AV536:AV537" si="2491">IF($Y536="--","--",Y536+0.2)</f>
        <v>1.4</v>
      </c>
      <c r="AW536" s="603" t="s">
        <v>1</v>
      </c>
      <c r="AX536" s="504">
        <f t="shared" ref="AX536:AX537" si="2492">AV536</f>
        <v>1.4</v>
      </c>
      <c r="AY536" s="384">
        <f t="shared" ref="AY536:AY537" si="2493">IF(D536&gt;2,AU536,AU536-AV536)</f>
        <v>23.6</v>
      </c>
      <c r="AZ536" s="384">
        <f t="shared" ref="AZ536:AZ537" si="2494">N536</f>
        <v>0.1</v>
      </c>
      <c r="BA536" s="384">
        <f t="shared" ref="BA536:BA537" si="2495">P536</f>
        <v>1.08</v>
      </c>
      <c r="BB536" s="382">
        <f t="shared" ref="BB536:BB537" si="2496">IF(F536=0,IF(ROUND( AY536 * ( ( (N536*P536) +  ( ((D536+M536*2)/6)*P536 ) ) - ROUND(  ((D536+M536*2)^2)   *   (   ( PI()*96.379 / (4*360) )  -  ( (SIN((96.379/2)*PI()/180)) * (COS((96.379/2)*PI()/180)) / 4 )   ), 4) ),2),   ROUND( AY536 * ( ( (N536*P536) +  ( ((D536+M536*2)/4)*P536 ) ) - ROUND(  ((D536+M536*2)^2)   *   (   ( PI()*120 / (4*360) )  -  ( (SIN((120/2)*PI()/180)) * (COS((120/2)*PI()/180)) / 4 )   ), 4) ),2)),0)</f>
        <v>4.7699999999999996</v>
      </c>
      <c r="BC536" s="265">
        <f t="shared" ref="BC536:BC537" si="2497">IF(F536&gt;0,ROUND(AY536*N536*P536,2),0)</f>
        <v>0</v>
      </c>
      <c r="BD536" s="265">
        <f t="shared" ref="BD536:BD537" si="2498">SUM(Q536:U536,AH536:AL536)</f>
        <v>38.99</v>
      </c>
      <c r="BE536" s="265">
        <f t="shared" ref="BE536:BE537" si="2499">IF(F536=0, ROUND( ( PI()*( (D536+M536*2)^2 ) / 4  ) * AY536,2),  ROUND( (D536+M536*2)*(F536+M536*2) * AY536,2))</f>
        <v>4.2699999999999996</v>
      </c>
      <c r="BF536" s="607">
        <f t="shared" ref="BF536:BF537" si="2500">IF(($I536+M536-0.15)&lt;=2,($I536+M536+0.15),IF(($I536+M536)&lt;=3,2.35,($I536+M536+0.2)-0.85))</f>
        <v>1.3899999999999992</v>
      </c>
      <c r="BG536" s="607">
        <f t="shared" ref="BG536:BG537" si="2501">IF(D536&gt;2,   (I536-F536-M536-0.11),IF(($I536+M536)&lt;=2,0,IF(($I536+M536)&gt;3,0.85,(I536+M536+0.2-BF536))))</f>
        <v>0</v>
      </c>
      <c r="BH536" s="607">
        <f t="shared" ref="BH536:BH537" si="2502">IF(D536&gt;2,  ROUND(((1.42+0.4)+(0.91+0.4))*2*BG536,2), ROUND(AV536*AX536*BF536,2))</f>
        <v>2.72</v>
      </c>
      <c r="BI536" s="607">
        <f t="shared" ref="BI536:BI537" si="2503">ROUND(((PI()*0.9^2)/4)*BG536,2)</f>
        <v>0</v>
      </c>
      <c r="BJ536" s="116">
        <f t="shared" ref="BJ536:BJ537" si="2504">ROUND(BD536-BE536-BH536-BI536-BB536-BC536,2)</f>
        <v>27.23</v>
      </c>
      <c r="BK536" s="95"/>
    </row>
    <row r="537" spans="1:63" ht="14.25" x14ac:dyDescent="0.3">
      <c r="A537" s="449" t="s">
        <v>24847</v>
      </c>
      <c r="B537" s="146" t="s">
        <v>23695</v>
      </c>
      <c r="C537" s="450" t="s">
        <v>24848</v>
      </c>
      <c r="D537" s="502">
        <v>0.4</v>
      </c>
      <c r="E537" s="589"/>
      <c r="F537" s="589"/>
      <c r="G537" s="502" t="s">
        <v>23864</v>
      </c>
      <c r="H537" s="451">
        <v>28</v>
      </c>
      <c r="I537" s="452">
        <v>1.1999999999999993</v>
      </c>
      <c r="J537" s="452">
        <v>1.1999999999999993</v>
      </c>
      <c r="K537" s="452">
        <v>2.5569999999999999</v>
      </c>
      <c r="L537" s="382">
        <f t="shared" si="2463"/>
        <v>1.2</v>
      </c>
      <c r="M537" s="383">
        <f t="shared" si="2464"/>
        <v>0.04</v>
      </c>
      <c r="N537" s="383">
        <f t="shared" si="2465"/>
        <v>0.1</v>
      </c>
      <c r="O537" s="382">
        <f t="shared" si="2466"/>
        <v>1.34</v>
      </c>
      <c r="P537" s="382">
        <f t="shared" si="2467"/>
        <v>1.08</v>
      </c>
      <c r="Q537" s="385">
        <f t="shared" si="2468"/>
        <v>40.520000000000003</v>
      </c>
      <c r="R537" s="385">
        <f t="shared" si="2469"/>
        <v>0</v>
      </c>
      <c r="S537" s="385">
        <f t="shared" si="2470"/>
        <v>0</v>
      </c>
      <c r="T537" s="385">
        <f t="shared" si="2471"/>
        <v>0</v>
      </c>
      <c r="U537" s="385">
        <f t="shared" si="2472"/>
        <v>0</v>
      </c>
      <c r="V537" s="384">
        <f t="shared" si="2473"/>
        <v>0</v>
      </c>
      <c r="W537" s="726">
        <f t="shared" si="2474"/>
        <v>0</v>
      </c>
      <c r="X537" s="449" t="str">
        <f t="shared" si="2475"/>
        <v>JD53-15-2</v>
      </c>
      <c r="Y537" s="502">
        <f t="shared" si="2476"/>
        <v>1.2</v>
      </c>
      <c r="Z537" s="590" t="s">
        <v>1</v>
      </c>
      <c r="AA537" s="589">
        <f t="shared" si="2477"/>
        <v>1.2</v>
      </c>
      <c r="AB537" s="591">
        <f t="shared" si="2478"/>
        <v>1.1999999999999993</v>
      </c>
      <c r="AC537" s="592">
        <f t="shared" si="2479"/>
        <v>0.04</v>
      </c>
      <c r="AD537" s="592">
        <f t="shared" si="2480"/>
        <v>0.15</v>
      </c>
      <c r="AE537" s="593">
        <f t="shared" si="2481"/>
        <v>1.39</v>
      </c>
      <c r="AF537" s="593">
        <f t="shared" si="2482"/>
        <v>2.2000000000000002</v>
      </c>
      <c r="AG537" s="594">
        <f t="shared" si="2483"/>
        <v>0.92</v>
      </c>
      <c r="AH537" s="595">
        <f t="shared" si="2484"/>
        <v>2.81</v>
      </c>
      <c r="AI537" s="595">
        <f t="shared" si="2485"/>
        <v>0</v>
      </c>
      <c r="AJ537" s="595">
        <f t="shared" si="2486"/>
        <v>0</v>
      </c>
      <c r="AK537" s="595">
        <f t="shared" si="2487"/>
        <v>0</v>
      </c>
      <c r="AL537" s="595">
        <f t="shared" si="2488"/>
        <v>0</v>
      </c>
      <c r="AM537" s="596">
        <f t="shared" si="2489"/>
        <v>0</v>
      </c>
      <c r="AN537" s="732">
        <f t="shared" si="2490"/>
        <v>0</v>
      </c>
      <c r="AO537" s="449" t="s">
        <v>24847</v>
      </c>
      <c r="AP537" s="146" t="s">
        <v>23695</v>
      </c>
      <c r="AQ537" s="450" t="s">
        <v>24848</v>
      </c>
      <c r="AR537" s="502">
        <v>0.4</v>
      </c>
      <c r="AS537" s="589"/>
      <c r="AT537" s="589"/>
      <c r="AU537" s="451">
        <v>28</v>
      </c>
      <c r="AV537" s="502">
        <f t="shared" si="2491"/>
        <v>1.4</v>
      </c>
      <c r="AW537" s="590" t="s">
        <v>1</v>
      </c>
      <c r="AX537" s="589">
        <f t="shared" si="2492"/>
        <v>1.4</v>
      </c>
      <c r="AY537" s="384">
        <f t="shared" si="2493"/>
        <v>26.6</v>
      </c>
      <c r="AZ537" s="384">
        <f t="shared" si="2494"/>
        <v>0.1</v>
      </c>
      <c r="BA537" s="384">
        <f t="shared" si="2495"/>
        <v>1.08</v>
      </c>
      <c r="BB537" s="382">
        <f t="shared" si="2496"/>
        <v>5.38</v>
      </c>
      <c r="BC537" s="265">
        <f t="shared" si="2497"/>
        <v>0</v>
      </c>
      <c r="BD537" s="265">
        <f t="shared" si="2498"/>
        <v>43.330000000000005</v>
      </c>
      <c r="BE537" s="265">
        <f t="shared" si="2499"/>
        <v>4.8099999999999996</v>
      </c>
      <c r="BF537" s="385">
        <f t="shared" si="2500"/>
        <v>1.3899999999999992</v>
      </c>
      <c r="BG537" s="385">
        <f t="shared" si="2501"/>
        <v>0</v>
      </c>
      <c r="BH537" s="385">
        <f t="shared" si="2502"/>
        <v>2.72</v>
      </c>
      <c r="BI537" s="385">
        <f t="shared" si="2503"/>
        <v>0</v>
      </c>
      <c r="BJ537" s="116">
        <f t="shared" si="2504"/>
        <v>30.42</v>
      </c>
      <c r="BK537" s="95"/>
    </row>
    <row r="538" spans="1:63" ht="14.25" x14ac:dyDescent="0.3">
      <c r="A538" s="462"/>
      <c r="B538" s="463"/>
      <c r="C538" s="608"/>
      <c r="D538" s="505"/>
      <c r="E538" s="505"/>
      <c r="F538" s="505"/>
      <c r="G538" s="505"/>
      <c r="H538" s="410"/>
      <c r="I538" s="411"/>
      <c r="J538" s="411"/>
      <c r="K538" s="411"/>
      <c r="L538" s="101"/>
      <c r="M538" s="412"/>
      <c r="N538" s="412"/>
      <c r="O538" s="101"/>
      <c r="P538" s="101"/>
      <c r="Q538" s="414"/>
      <c r="R538" s="414"/>
      <c r="S538" s="414"/>
      <c r="T538" s="414"/>
      <c r="U538" s="414"/>
      <c r="V538" s="413"/>
      <c r="W538" s="725"/>
      <c r="X538" s="739"/>
      <c r="Y538" s="505"/>
      <c r="Z538" s="597"/>
      <c r="AA538" s="505"/>
      <c r="AB538" s="598"/>
      <c r="AC538" s="599"/>
      <c r="AD538" s="599"/>
      <c r="AE538" s="600"/>
      <c r="AF538" s="600"/>
      <c r="AG538" s="597"/>
      <c r="AH538" s="601"/>
      <c r="AI538" s="601"/>
      <c r="AJ538" s="601"/>
      <c r="AK538" s="601"/>
      <c r="AL538" s="601"/>
      <c r="AM538" s="602"/>
      <c r="AN538" s="733"/>
      <c r="AO538" s="739"/>
      <c r="AP538" s="463"/>
      <c r="AQ538" s="608"/>
      <c r="AR538" s="505"/>
      <c r="AS538" s="505"/>
      <c r="AT538" s="505"/>
      <c r="AU538" s="410"/>
      <c r="AV538" s="505"/>
      <c r="AW538" s="597"/>
      <c r="AX538" s="505"/>
      <c r="AY538" s="413"/>
      <c r="AZ538" s="413"/>
      <c r="BA538" s="413"/>
      <c r="BB538" s="101"/>
      <c r="BC538" s="101"/>
      <c r="BD538" s="101"/>
      <c r="BE538" s="101"/>
      <c r="BF538" s="414"/>
      <c r="BG538" s="414"/>
      <c r="BH538" s="414"/>
      <c r="BI538" s="414"/>
      <c r="BJ538" s="415"/>
      <c r="BK538" s="95"/>
    </row>
    <row r="539" spans="1:63" s="122" customFormat="1" ht="14.25" x14ac:dyDescent="0.3">
      <c r="A539" s="407" t="s">
        <v>25148</v>
      </c>
      <c r="B539" s="463"/>
      <c r="C539" s="408"/>
      <c r="D539" s="505"/>
      <c r="E539" s="505"/>
      <c r="F539" s="505"/>
      <c r="G539" s="409"/>
      <c r="H539" s="410"/>
      <c r="I539" s="411"/>
      <c r="J539" s="411"/>
      <c r="K539" s="411"/>
      <c r="L539" s="101"/>
      <c r="M539" s="412"/>
      <c r="N539" s="412"/>
      <c r="O539" s="101"/>
      <c r="P539" s="101"/>
      <c r="Q539" s="414"/>
      <c r="R539" s="414"/>
      <c r="S539" s="414"/>
      <c r="T539" s="414"/>
      <c r="U539" s="414"/>
      <c r="V539" s="413"/>
      <c r="W539" s="725"/>
      <c r="X539" s="740" t="str">
        <f>$A539</f>
        <v>Rua 75 ==&gt; Rua Santo Amaro ==&gt; Rua professor Jurenil Andrade Costa</v>
      </c>
      <c r="Y539" s="503"/>
      <c r="Z539" s="503"/>
      <c r="AA539" s="503"/>
      <c r="AB539" s="399"/>
      <c r="AC539" s="399"/>
      <c r="AD539" s="399"/>
      <c r="AE539" s="399"/>
      <c r="AF539" s="404"/>
      <c r="AG539" s="399"/>
      <c r="AH539" s="399"/>
      <c r="AI539" s="399"/>
      <c r="AJ539" s="399"/>
      <c r="AK539" s="399"/>
      <c r="AL539" s="399"/>
      <c r="AM539" s="399"/>
      <c r="AN539" s="401"/>
      <c r="AO539" s="407" t="str">
        <f>$A539</f>
        <v>Rua 75 ==&gt; Rua Santo Amaro ==&gt; Rua professor Jurenil Andrade Costa</v>
      </c>
      <c r="AP539" s="463"/>
      <c r="AQ539" s="408"/>
      <c r="AR539" s="505"/>
      <c r="AS539" s="505"/>
      <c r="AT539" s="505"/>
      <c r="AU539" s="410"/>
      <c r="AV539" s="409"/>
      <c r="AW539" s="409"/>
      <c r="AX539" s="409"/>
      <c r="AY539" s="413"/>
      <c r="AZ539" s="413"/>
      <c r="BA539" s="413"/>
      <c r="BB539" s="101"/>
      <c r="BC539" s="101"/>
      <c r="BD539" s="101"/>
      <c r="BE539" s="101"/>
      <c r="BF539" s="101"/>
      <c r="BG539" s="101"/>
      <c r="BH539" s="101"/>
      <c r="BI539" s="101"/>
      <c r="BJ539" s="415"/>
      <c r="BK539" s="95"/>
    </row>
    <row r="540" spans="1:63" ht="14.25" x14ac:dyDescent="0.3">
      <c r="A540" s="144" t="s">
        <v>24849</v>
      </c>
      <c r="B540" s="379" t="s">
        <v>23695</v>
      </c>
      <c r="C540" s="145" t="s">
        <v>24850</v>
      </c>
      <c r="D540" s="416">
        <v>0.4</v>
      </c>
      <c r="E540" s="504"/>
      <c r="F540" s="504"/>
      <c r="G540" s="416" t="s">
        <v>23864</v>
      </c>
      <c r="H540" s="142">
        <v>27</v>
      </c>
      <c r="I540" s="143">
        <v>1.3719999999999999</v>
      </c>
      <c r="J540" s="143">
        <v>1.3719999999999999</v>
      </c>
      <c r="K540" s="452">
        <v>5.6000000000000001E-2</v>
      </c>
      <c r="L540" s="382">
        <f t="shared" ref="L540:L556" si="2505">ROUND((I540+J540)/2,2)</f>
        <v>1.37</v>
      </c>
      <c r="M540" s="383">
        <f t="shared" ref="M540:M556" si="2506">IF(F540=0,ROUND($D540*10%,2),IF(D540&gt;2.8,0.18,0.15))</f>
        <v>0.04</v>
      </c>
      <c r="N540" s="383">
        <f t="shared" ref="N540:N556" si="2507">IF(F540=0,IF(   ROUND($D540/4,2),   IF(ROUND(($D540*1.2)/6,2)&lt;0.1,0.1,ROUND(($D540*1.2)/6,2))),0.5)</f>
        <v>0.1</v>
      </c>
      <c r="O540" s="382">
        <f t="shared" ref="O540:O556" si="2508">L540+M540+N540</f>
        <v>1.5100000000000002</v>
      </c>
      <c r="P540" s="382">
        <f t="shared" ref="P540:P556" si="2509">IF(O540&lt;2,(D540+M540*2)+0.6,(D540+M540*2)+0.6+ROUNDUP(O540-2,0)*0.1)</f>
        <v>1.08</v>
      </c>
      <c r="Q540" s="385">
        <f t="shared" ref="Q540:Q556" si="2510">IF($O540&lt;=$W$4,ROUND(IF($O540&lt;1.5,$O540*$H540*$P540,1.5*$H540*$P540),2),0)</f>
        <v>0</v>
      </c>
      <c r="R540" s="385">
        <f t="shared" ref="R540:R556" si="2511">IF($O540&gt;$W$4,ROUND(IF($O540&lt;1.5,$O540*$H540*$P540,1.5*$H540*$P540),2),0)</f>
        <v>43.74</v>
      </c>
      <c r="S540" s="385">
        <f t="shared" ref="S540:S556" si="2512">IF($O540&gt;$W$4,ROUND(IF($O540&lt;1.5,0,IF($O540&gt;3,1.5*$H540*$P540,($O540-1.5)*$H540*$P540)),2),0)</f>
        <v>0.28999999999999998</v>
      </c>
      <c r="T540" s="385">
        <f t="shared" ref="T540:T556" si="2513">IF($O540&gt;$W$4,ROUND(IF($O540&lt;3,0,IF($O540&gt;4.5,1.5*$H540*$P540,($O540-3)*$H540*$P540)),2),0)</f>
        <v>0</v>
      </c>
      <c r="U540" s="385">
        <f t="shared" ref="U540:U556" si="2514">IF($O540&gt;$W$4,ROUND(IF($O540&lt;4.5,0,IF($O540&gt;6,($O540-4.5)*$H540*$P540,($O540-4.5)*$H540*$P540)),2),0)</f>
        <v>0</v>
      </c>
      <c r="V540" s="384">
        <f t="shared" ref="V540:V556" si="2515">IF($O540&gt;$W$4, IF( $O540&lt;=4,   ROUND($H540*($O540+0.5)*2,2),   0),0)</f>
        <v>108.54</v>
      </c>
      <c r="W540" s="726">
        <f t="shared" ref="W540:W556" si="2516">IF($O540&gt;$W$4, IF( $O540&gt;4,   ROUND($H540*($O540+0.5)*2,2),   0),0)</f>
        <v>0</v>
      </c>
      <c r="X540" s="144" t="str">
        <f t="shared" ref="X540:X556" si="2517">A540</f>
        <v>JD53-1</v>
      </c>
      <c r="Y540" s="416">
        <f t="shared" ref="Y540:Y556" si="2518">IF($D540=0.4,1.2,IF($D540=0.6,1.2,IF($D540=0.8,1.3,IF($D540=1,1.5,IF($D540=1.2,1.7,IF($D540&lt;=2,2,"--"))))))</f>
        <v>1.2</v>
      </c>
      <c r="Z540" s="603" t="s">
        <v>1</v>
      </c>
      <c r="AA540" s="504">
        <f t="shared" ref="AA540:AA556" si="2519">Y540</f>
        <v>1.2</v>
      </c>
      <c r="AB540" s="591">
        <f t="shared" ref="AB540:AB556" si="2520">IF($Y540="--","--",I540)</f>
        <v>1.3719999999999999</v>
      </c>
      <c r="AC540" s="592">
        <f t="shared" ref="AC540:AC556" si="2521">IF($Y540="--","--",IF(D540&gt;1.5,0.15,ROUND($D540*10%,2)))</f>
        <v>0.04</v>
      </c>
      <c r="AD540" s="592">
        <f t="shared" ref="AD540:AD556" si="2522">IF($Y540="--","--",0.15)</f>
        <v>0.15</v>
      </c>
      <c r="AE540" s="593">
        <f t="shared" ref="AE540:AE556" si="2523">IF($Y540="--","--",ROUND(AB540+AC540+AD540,2))</f>
        <v>1.56</v>
      </c>
      <c r="AF540" s="604">
        <f t="shared" ref="AF540:AF556" si="2524">IF($Y540="--","--",IF($AB540&lt;=2,$Y540+1,($Y540+1)+ROUNDUP($AB540-2,0)*0.1))</f>
        <v>2.2000000000000002</v>
      </c>
      <c r="AG540" s="605">
        <f t="shared" ref="AG540:AG556" si="2525">IF($D540=0.4,0.92,IF($D540=0.6,0.68,IF($D540=0.8,0.74,IF($D540=1,0.7,IF($D540=1.2,0.66,IF($D540=1.5,0.6,IF($D540&lt;=2,(2.4-(D540+0.3)),"--")))))))</f>
        <v>0.92</v>
      </c>
      <c r="AH540" s="595">
        <f t="shared" ref="AH540:AH556" si="2526">IF($Y540="--","--",IF($AE540&lt;=$W$4,ROUND(IF($AE540&lt;1.5,$AE540*$AF540*$AG540,1.5*$AF540*$AG540),2),0))</f>
        <v>0</v>
      </c>
      <c r="AI540" s="595">
        <f t="shared" ref="AI540:AI556" si="2527">IF($Y540="--","--",IF($AE540&gt;$W$4,ROUND(IF($AE540&lt;1.5,$AE540*$AF540*$AG540,1.5*$AF540*$AG540),2),0))</f>
        <v>3.04</v>
      </c>
      <c r="AJ540" s="595">
        <f t="shared" ref="AJ540:AJ556" si="2528">IF($Y540="--","--",IF($AE540&gt;$W$4,ROUND(IF($AE540&lt;1.5,0,IF($AE540&gt;3,1.5*$AF540*$AG540,($AE540-1.5)*$AF540*$AG540)),2),0))</f>
        <v>0.12</v>
      </c>
      <c r="AK540" s="595">
        <f t="shared" ref="AK540:AK556" si="2529">IF($Y540="--","--",IF($AE540&gt;$W$4,ROUND(IF($AE540&lt;3,0,IF($AE540&gt;4.5,1.5*$AF540*$AG540,($AE540-3)*$AF540*$AG540)),2),0))</f>
        <v>0</v>
      </c>
      <c r="AL540" s="595">
        <f t="shared" ref="AL540:AL556" si="2530">IF($Y540="--","--",IF($AE540&gt;$W$4,ROUND(IF($AE540&lt;4.5,0,IF($AE540&gt;6,($AE540-4.5)*$AF540*$AG540,($AE540-4.5)*$AF540*$AG540)),2),0))</f>
        <v>0</v>
      </c>
      <c r="AM540" s="596">
        <f t="shared" ref="AM540:AM556" si="2531">IF($Y540="--","--",IF($AE540&gt;$W$4, IF( $AE540&lt;=4,   ROUND(($AG540*4)*($AE540+0.5)*2,2),   0),0))</f>
        <v>15.16</v>
      </c>
      <c r="AN540" s="732">
        <f t="shared" ref="AN540:AN556" si="2532">IF($Y540="--","--",IF($AE540&gt;$W$4, IF( $AE540&gt;4,   ROUND(($AG540*4)*($AE540+0.5)*2,2),   0),0))</f>
        <v>0</v>
      </c>
      <c r="AO540" s="144" t="s">
        <v>24849</v>
      </c>
      <c r="AP540" s="379" t="s">
        <v>23695</v>
      </c>
      <c r="AQ540" s="453" t="s">
        <v>24850</v>
      </c>
      <c r="AR540" s="416">
        <v>0.4</v>
      </c>
      <c r="AS540" s="504"/>
      <c r="AT540" s="504"/>
      <c r="AU540" s="142">
        <v>27</v>
      </c>
      <c r="AV540" s="416">
        <f t="shared" ref="AV540:AV556" si="2533">IF($Y540="--","--",Y540+0.2)</f>
        <v>1.4</v>
      </c>
      <c r="AW540" s="603" t="s">
        <v>1</v>
      </c>
      <c r="AX540" s="504">
        <f t="shared" ref="AX540:AX556" si="2534">AV540</f>
        <v>1.4</v>
      </c>
      <c r="AY540" s="384">
        <f t="shared" ref="AY540:AY556" si="2535">IF(D540&gt;2,AU540,AU540-AV540)</f>
        <v>25.6</v>
      </c>
      <c r="AZ540" s="384">
        <f t="shared" ref="AZ540:AZ556" si="2536">N540</f>
        <v>0.1</v>
      </c>
      <c r="BA540" s="384">
        <f t="shared" ref="BA540:BA556" si="2537">P540</f>
        <v>1.08</v>
      </c>
      <c r="BB540" s="382">
        <f t="shared" ref="BB540:BB556" si="2538">IF(F540=0,IF(ROUND( AY540 * ( ( (N540*P540) +  ( ((D540+M540*2)/6)*P540 ) ) - ROUND(  ((D540+M540*2)^2)   *   (   ( PI()*96.379 / (4*360) )  -  ( (SIN((96.379/2)*PI()/180)) * (COS((96.379/2)*PI()/180)) / 4 )   ), 4) ),2),   ROUND( AY540 * ( ( (N540*P540) +  ( ((D540+M540*2)/4)*P540 ) ) - ROUND(  ((D540+M540*2)^2)   *   (   ( PI()*120 / (4*360) )  -  ( (SIN((120/2)*PI()/180)) * (COS((120/2)*PI()/180)) / 4 )   ), 4) ),2)),0)</f>
        <v>5.18</v>
      </c>
      <c r="BC540" s="265">
        <f t="shared" ref="BC540:BC556" si="2539">IF(F540&gt;0,ROUND(AY540*N540*P540,2),0)</f>
        <v>0</v>
      </c>
      <c r="BD540" s="265">
        <f t="shared" ref="BD540:BD556" si="2540">SUM(Q540:U540,AH540:AL540)</f>
        <v>47.19</v>
      </c>
      <c r="BE540" s="265">
        <f t="shared" ref="BE540:BE556" si="2541">IF(F540=0, ROUND( ( PI()*( (D540+M540*2)^2 ) / 4  ) * AY540,2),  ROUND( (D540+M540*2)*(F540+M540*2) * AY540,2))</f>
        <v>4.63</v>
      </c>
      <c r="BF540" s="607">
        <f t="shared" ref="BF540:BF556" si="2542">IF(($I540+M540-0.15)&lt;=2,($I540+M540+0.15),IF(($I540+M540)&lt;=3,2.35,($I540+M540+0.2)-0.85))</f>
        <v>1.5619999999999998</v>
      </c>
      <c r="BG540" s="607">
        <f t="shared" ref="BG540:BG556" si="2543">IF(D540&gt;2,   (I540-F540-M540-0.11),IF(($I540+M540)&lt;=2,0,IF(($I540+M540)&gt;3,0.85,(I540+M540+0.2-BF540))))</f>
        <v>0</v>
      </c>
      <c r="BH540" s="607">
        <f t="shared" ref="BH540:BH556" si="2544">IF(D540&gt;2,  ROUND(((1.42+0.4)+(0.91+0.4))*2*BG540,2), ROUND(AV540*AX540*BF540,2))</f>
        <v>3.06</v>
      </c>
      <c r="BI540" s="607">
        <f t="shared" ref="BI540:BI556" si="2545">ROUND(((PI()*0.9^2)/4)*BG540,2)</f>
        <v>0</v>
      </c>
      <c r="BJ540" s="116">
        <f t="shared" ref="BJ540:BJ556" si="2546">ROUND(BD540-BE540-BH540-BI540-BB540-BC540,2)</f>
        <v>34.32</v>
      </c>
      <c r="BK540" s="95"/>
    </row>
    <row r="541" spans="1:63" ht="14.25" x14ac:dyDescent="0.3">
      <c r="A541" s="144" t="s">
        <v>24850</v>
      </c>
      <c r="B541" s="379" t="s">
        <v>23695</v>
      </c>
      <c r="C541" s="145" t="s">
        <v>24851</v>
      </c>
      <c r="D541" s="416">
        <v>0.4</v>
      </c>
      <c r="E541" s="504"/>
      <c r="F541" s="504"/>
      <c r="G541" s="416" t="s">
        <v>23864</v>
      </c>
      <c r="H541" s="142">
        <v>25</v>
      </c>
      <c r="I541" s="143">
        <v>1.427999999999999</v>
      </c>
      <c r="J541" s="143">
        <v>1.3719999999999999</v>
      </c>
      <c r="K541" s="452">
        <v>5.6000000000000001E-2</v>
      </c>
      <c r="L541" s="382">
        <f t="shared" si="2505"/>
        <v>1.4</v>
      </c>
      <c r="M541" s="383">
        <f t="shared" si="2506"/>
        <v>0.04</v>
      </c>
      <c r="N541" s="383">
        <f t="shared" si="2507"/>
        <v>0.1</v>
      </c>
      <c r="O541" s="382">
        <f t="shared" si="2508"/>
        <v>1.54</v>
      </c>
      <c r="P541" s="382">
        <f t="shared" si="2509"/>
        <v>1.08</v>
      </c>
      <c r="Q541" s="385">
        <f t="shared" si="2510"/>
        <v>0</v>
      </c>
      <c r="R541" s="385">
        <f t="shared" si="2511"/>
        <v>40.5</v>
      </c>
      <c r="S541" s="385">
        <f t="shared" si="2512"/>
        <v>1.08</v>
      </c>
      <c r="T541" s="385">
        <f t="shared" si="2513"/>
        <v>0</v>
      </c>
      <c r="U541" s="385">
        <f t="shared" si="2514"/>
        <v>0</v>
      </c>
      <c r="V541" s="384">
        <f t="shared" si="2515"/>
        <v>102</v>
      </c>
      <c r="W541" s="726">
        <f t="shared" si="2516"/>
        <v>0</v>
      </c>
      <c r="X541" s="144" t="str">
        <f t="shared" si="2517"/>
        <v>JD53-2</v>
      </c>
      <c r="Y541" s="416">
        <f t="shared" si="2518"/>
        <v>1.2</v>
      </c>
      <c r="Z541" s="603" t="s">
        <v>1</v>
      </c>
      <c r="AA541" s="504">
        <f t="shared" si="2519"/>
        <v>1.2</v>
      </c>
      <c r="AB541" s="591">
        <f t="shared" si="2520"/>
        <v>1.427999999999999</v>
      </c>
      <c r="AC541" s="592">
        <f t="shared" si="2521"/>
        <v>0.04</v>
      </c>
      <c r="AD541" s="592">
        <f t="shared" si="2522"/>
        <v>0.15</v>
      </c>
      <c r="AE541" s="593">
        <f t="shared" si="2523"/>
        <v>1.62</v>
      </c>
      <c r="AF541" s="604">
        <f t="shared" si="2524"/>
        <v>2.2000000000000002</v>
      </c>
      <c r="AG541" s="605">
        <f t="shared" si="2525"/>
        <v>0.92</v>
      </c>
      <c r="AH541" s="595">
        <f t="shared" si="2526"/>
        <v>0</v>
      </c>
      <c r="AI541" s="595">
        <f t="shared" si="2527"/>
        <v>3.04</v>
      </c>
      <c r="AJ541" s="595">
        <f t="shared" si="2528"/>
        <v>0.24</v>
      </c>
      <c r="AK541" s="595">
        <f t="shared" si="2529"/>
        <v>0</v>
      </c>
      <c r="AL541" s="595">
        <f t="shared" si="2530"/>
        <v>0</v>
      </c>
      <c r="AM541" s="596">
        <f t="shared" si="2531"/>
        <v>15.6</v>
      </c>
      <c r="AN541" s="732">
        <f t="shared" si="2532"/>
        <v>0</v>
      </c>
      <c r="AO541" s="144" t="s">
        <v>24850</v>
      </c>
      <c r="AP541" s="379" t="s">
        <v>23695</v>
      </c>
      <c r="AQ541" s="453" t="s">
        <v>24851</v>
      </c>
      <c r="AR541" s="416">
        <v>0.4</v>
      </c>
      <c r="AS541" s="504"/>
      <c r="AT541" s="504"/>
      <c r="AU541" s="142">
        <v>25</v>
      </c>
      <c r="AV541" s="416">
        <f t="shared" si="2533"/>
        <v>1.4</v>
      </c>
      <c r="AW541" s="603" t="s">
        <v>1</v>
      </c>
      <c r="AX541" s="504">
        <f t="shared" si="2534"/>
        <v>1.4</v>
      </c>
      <c r="AY541" s="384">
        <f t="shared" si="2535"/>
        <v>23.6</v>
      </c>
      <c r="AZ541" s="384">
        <f t="shared" si="2536"/>
        <v>0.1</v>
      </c>
      <c r="BA541" s="384">
        <f t="shared" si="2537"/>
        <v>1.08</v>
      </c>
      <c r="BB541" s="382">
        <f t="shared" si="2538"/>
        <v>4.7699999999999996</v>
      </c>
      <c r="BC541" s="265">
        <f t="shared" si="2539"/>
        <v>0</v>
      </c>
      <c r="BD541" s="265">
        <f t="shared" si="2540"/>
        <v>44.86</v>
      </c>
      <c r="BE541" s="265">
        <f t="shared" si="2541"/>
        <v>4.2699999999999996</v>
      </c>
      <c r="BF541" s="607">
        <f t="shared" si="2542"/>
        <v>1.617999999999999</v>
      </c>
      <c r="BG541" s="607">
        <f t="shared" si="2543"/>
        <v>0</v>
      </c>
      <c r="BH541" s="607">
        <f t="shared" si="2544"/>
        <v>3.17</v>
      </c>
      <c r="BI541" s="607">
        <f t="shared" si="2545"/>
        <v>0</v>
      </c>
      <c r="BJ541" s="116">
        <f t="shared" si="2546"/>
        <v>32.65</v>
      </c>
      <c r="BK541" s="95"/>
    </row>
    <row r="542" spans="1:63" ht="14.25" x14ac:dyDescent="0.3">
      <c r="A542" s="144" t="s">
        <v>24851</v>
      </c>
      <c r="B542" s="379" t="s">
        <v>23695</v>
      </c>
      <c r="C542" s="145" t="s">
        <v>24852</v>
      </c>
      <c r="D542" s="416">
        <v>0.4</v>
      </c>
      <c r="E542" s="504"/>
      <c r="F542" s="504"/>
      <c r="G542" s="416" t="s">
        <v>23864</v>
      </c>
      <c r="H542" s="142">
        <v>25</v>
      </c>
      <c r="I542" s="143">
        <v>1.427999999999999</v>
      </c>
      <c r="J542" s="143">
        <v>1.3810000000000002</v>
      </c>
      <c r="K542" s="452">
        <v>0.46</v>
      </c>
      <c r="L542" s="382">
        <f t="shared" si="2505"/>
        <v>1.4</v>
      </c>
      <c r="M542" s="383">
        <f t="shared" si="2506"/>
        <v>0.04</v>
      </c>
      <c r="N542" s="383">
        <f t="shared" si="2507"/>
        <v>0.1</v>
      </c>
      <c r="O542" s="382">
        <f t="shared" si="2508"/>
        <v>1.54</v>
      </c>
      <c r="P542" s="382">
        <f t="shared" si="2509"/>
        <v>1.08</v>
      </c>
      <c r="Q542" s="385">
        <f t="shared" si="2510"/>
        <v>0</v>
      </c>
      <c r="R542" s="385">
        <f t="shared" si="2511"/>
        <v>40.5</v>
      </c>
      <c r="S542" s="385">
        <f t="shared" si="2512"/>
        <v>1.08</v>
      </c>
      <c r="T542" s="385">
        <f t="shared" si="2513"/>
        <v>0</v>
      </c>
      <c r="U542" s="385">
        <f t="shared" si="2514"/>
        <v>0</v>
      </c>
      <c r="V542" s="384">
        <f t="shared" si="2515"/>
        <v>102</v>
      </c>
      <c r="W542" s="726">
        <f t="shared" si="2516"/>
        <v>0</v>
      </c>
      <c r="X542" s="144" t="str">
        <f t="shared" si="2517"/>
        <v>JD53-3</v>
      </c>
      <c r="Y542" s="416">
        <f t="shared" si="2518"/>
        <v>1.2</v>
      </c>
      <c r="Z542" s="603" t="s">
        <v>1</v>
      </c>
      <c r="AA542" s="504">
        <f t="shared" si="2519"/>
        <v>1.2</v>
      </c>
      <c r="AB542" s="591">
        <f t="shared" si="2520"/>
        <v>1.427999999999999</v>
      </c>
      <c r="AC542" s="592">
        <f t="shared" si="2521"/>
        <v>0.04</v>
      </c>
      <c r="AD542" s="592">
        <f t="shared" si="2522"/>
        <v>0.15</v>
      </c>
      <c r="AE542" s="593">
        <f t="shared" si="2523"/>
        <v>1.62</v>
      </c>
      <c r="AF542" s="604">
        <f t="shared" si="2524"/>
        <v>2.2000000000000002</v>
      </c>
      <c r="AG542" s="605">
        <f t="shared" si="2525"/>
        <v>0.92</v>
      </c>
      <c r="AH542" s="595">
        <f t="shared" si="2526"/>
        <v>0</v>
      </c>
      <c r="AI542" s="595">
        <f t="shared" si="2527"/>
        <v>3.04</v>
      </c>
      <c r="AJ542" s="595">
        <f t="shared" si="2528"/>
        <v>0.24</v>
      </c>
      <c r="AK542" s="595">
        <f t="shared" si="2529"/>
        <v>0</v>
      </c>
      <c r="AL542" s="595">
        <f t="shared" si="2530"/>
        <v>0</v>
      </c>
      <c r="AM542" s="596">
        <f t="shared" si="2531"/>
        <v>15.6</v>
      </c>
      <c r="AN542" s="732">
        <f t="shared" si="2532"/>
        <v>0</v>
      </c>
      <c r="AO542" s="144" t="s">
        <v>24851</v>
      </c>
      <c r="AP542" s="379" t="s">
        <v>23695</v>
      </c>
      <c r="AQ542" s="453" t="s">
        <v>24852</v>
      </c>
      <c r="AR542" s="416">
        <v>0.4</v>
      </c>
      <c r="AS542" s="504"/>
      <c r="AT542" s="504"/>
      <c r="AU542" s="142">
        <v>25</v>
      </c>
      <c r="AV542" s="416">
        <f t="shared" si="2533"/>
        <v>1.4</v>
      </c>
      <c r="AW542" s="603" t="s">
        <v>1</v>
      </c>
      <c r="AX542" s="504">
        <f t="shared" si="2534"/>
        <v>1.4</v>
      </c>
      <c r="AY542" s="384">
        <f t="shared" si="2535"/>
        <v>23.6</v>
      </c>
      <c r="AZ542" s="384">
        <f t="shared" si="2536"/>
        <v>0.1</v>
      </c>
      <c r="BA542" s="384">
        <f t="shared" si="2537"/>
        <v>1.08</v>
      </c>
      <c r="BB542" s="382">
        <f t="shared" si="2538"/>
        <v>4.7699999999999996</v>
      </c>
      <c r="BC542" s="265">
        <f t="shared" si="2539"/>
        <v>0</v>
      </c>
      <c r="BD542" s="265">
        <f t="shared" si="2540"/>
        <v>44.86</v>
      </c>
      <c r="BE542" s="265">
        <f t="shared" si="2541"/>
        <v>4.2699999999999996</v>
      </c>
      <c r="BF542" s="607">
        <f t="shared" si="2542"/>
        <v>1.617999999999999</v>
      </c>
      <c r="BG542" s="607">
        <f t="shared" si="2543"/>
        <v>0</v>
      </c>
      <c r="BH542" s="607">
        <f t="shared" si="2544"/>
        <v>3.17</v>
      </c>
      <c r="BI542" s="607">
        <f t="shared" si="2545"/>
        <v>0</v>
      </c>
      <c r="BJ542" s="116">
        <f t="shared" si="2546"/>
        <v>32.65</v>
      </c>
      <c r="BK542" s="95"/>
    </row>
    <row r="543" spans="1:63" ht="14.25" x14ac:dyDescent="0.3">
      <c r="A543" s="144" t="s">
        <v>24852</v>
      </c>
      <c r="B543" s="379" t="s">
        <v>23695</v>
      </c>
      <c r="C543" s="145" t="s">
        <v>24853</v>
      </c>
      <c r="D543" s="416">
        <v>0.8</v>
      </c>
      <c r="E543" s="504"/>
      <c r="F543" s="504"/>
      <c r="G543" s="416" t="s">
        <v>23864</v>
      </c>
      <c r="H543" s="142">
        <v>40</v>
      </c>
      <c r="I543" s="143">
        <v>1.8410000000000011</v>
      </c>
      <c r="J543" s="143">
        <v>1.8410000000000011</v>
      </c>
      <c r="K543" s="452">
        <v>0</v>
      </c>
      <c r="L543" s="382">
        <f t="shared" si="2505"/>
        <v>1.84</v>
      </c>
      <c r="M543" s="383">
        <f t="shared" si="2506"/>
        <v>0.08</v>
      </c>
      <c r="N543" s="383">
        <f t="shared" si="2507"/>
        <v>0.16</v>
      </c>
      <c r="O543" s="382">
        <f t="shared" si="2508"/>
        <v>2.08</v>
      </c>
      <c r="P543" s="382">
        <f t="shared" si="2509"/>
        <v>1.6600000000000001</v>
      </c>
      <c r="Q543" s="385">
        <f t="shared" si="2510"/>
        <v>0</v>
      </c>
      <c r="R543" s="385">
        <f t="shared" si="2511"/>
        <v>99.6</v>
      </c>
      <c r="S543" s="385">
        <f t="shared" si="2512"/>
        <v>38.51</v>
      </c>
      <c r="T543" s="385">
        <f t="shared" si="2513"/>
        <v>0</v>
      </c>
      <c r="U543" s="385">
        <f t="shared" si="2514"/>
        <v>0</v>
      </c>
      <c r="V543" s="384">
        <f t="shared" si="2515"/>
        <v>206.4</v>
      </c>
      <c r="W543" s="726">
        <f t="shared" si="2516"/>
        <v>0</v>
      </c>
      <c r="X543" s="144" t="str">
        <f t="shared" si="2517"/>
        <v>JD53-4</v>
      </c>
      <c r="Y543" s="416">
        <f t="shared" si="2518"/>
        <v>1.3</v>
      </c>
      <c r="Z543" s="603" t="s">
        <v>1</v>
      </c>
      <c r="AA543" s="504">
        <f t="shared" si="2519"/>
        <v>1.3</v>
      </c>
      <c r="AB543" s="591">
        <f t="shared" si="2520"/>
        <v>1.8410000000000011</v>
      </c>
      <c r="AC543" s="592">
        <f t="shared" si="2521"/>
        <v>0.08</v>
      </c>
      <c r="AD543" s="592">
        <f t="shared" si="2522"/>
        <v>0.15</v>
      </c>
      <c r="AE543" s="593">
        <f t="shared" si="2523"/>
        <v>2.0699999999999998</v>
      </c>
      <c r="AF543" s="604">
        <f t="shared" si="2524"/>
        <v>2.2999999999999998</v>
      </c>
      <c r="AG543" s="605">
        <f t="shared" si="2525"/>
        <v>0.74</v>
      </c>
      <c r="AH543" s="595">
        <f t="shared" si="2526"/>
        <v>0</v>
      </c>
      <c r="AI543" s="595">
        <f t="shared" si="2527"/>
        <v>2.5499999999999998</v>
      </c>
      <c r="AJ543" s="595">
        <f t="shared" si="2528"/>
        <v>0.97</v>
      </c>
      <c r="AK543" s="595">
        <f t="shared" si="2529"/>
        <v>0</v>
      </c>
      <c r="AL543" s="595">
        <f t="shared" si="2530"/>
        <v>0</v>
      </c>
      <c r="AM543" s="596">
        <f t="shared" si="2531"/>
        <v>15.21</v>
      </c>
      <c r="AN543" s="732">
        <f t="shared" si="2532"/>
        <v>0</v>
      </c>
      <c r="AO543" s="144" t="s">
        <v>24852</v>
      </c>
      <c r="AP543" s="379" t="s">
        <v>23695</v>
      </c>
      <c r="AQ543" s="453" t="s">
        <v>24853</v>
      </c>
      <c r="AR543" s="416">
        <v>0.8</v>
      </c>
      <c r="AS543" s="504"/>
      <c r="AT543" s="504"/>
      <c r="AU543" s="142">
        <v>40</v>
      </c>
      <c r="AV543" s="416">
        <f t="shared" si="2533"/>
        <v>1.5</v>
      </c>
      <c r="AW543" s="603" t="s">
        <v>1</v>
      </c>
      <c r="AX543" s="504">
        <f t="shared" si="2534"/>
        <v>1.5</v>
      </c>
      <c r="AY543" s="384">
        <f t="shared" si="2535"/>
        <v>38.5</v>
      </c>
      <c r="AZ543" s="384">
        <f t="shared" si="2536"/>
        <v>0.16</v>
      </c>
      <c r="BA543" s="384">
        <f t="shared" si="2537"/>
        <v>1.6600000000000001</v>
      </c>
      <c r="BB543" s="382">
        <f t="shared" si="2538"/>
        <v>20.12</v>
      </c>
      <c r="BC543" s="265">
        <f t="shared" si="2539"/>
        <v>0</v>
      </c>
      <c r="BD543" s="265">
        <f t="shared" si="2540"/>
        <v>141.63</v>
      </c>
      <c r="BE543" s="265">
        <f t="shared" si="2541"/>
        <v>27.87</v>
      </c>
      <c r="BF543" s="607">
        <f t="shared" si="2542"/>
        <v>2.0710000000000011</v>
      </c>
      <c r="BG543" s="607">
        <f t="shared" si="2543"/>
        <v>0</v>
      </c>
      <c r="BH543" s="607">
        <f t="shared" si="2544"/>
        <v>4.66</v>
      </c>
      <c r="BI543" s="607">
        <f t="shared" si="2545"/>
        <v>0</v>
      </c>
      <c r="BJ543" s="116">
        <f t="shared" si="2546"/>
        <v>88.98</v>
      </c>
      <c r="BK543" s="95"/>
    </row>
    <row r="544" spans="1:63" ht="14.25" x14ac:dyDescent="0.3">
      <c r="A544" s="144" t="s">
        <v>24853</v>
      </c>
      <c r="B544" s="379" t="s">
        <v>23695</v>
      </c>
      <c r="C544" s="145" t="s">
        <v>24854</v>
      </c>
      <c r="D544" s="416">
        <v>0.8</v>
      </c>
      <c r="E544" s="504"/>
      <c r="F544" s="504"/>
      <c r="G544" s="416" t="s">
        <v>23864</v>
      </c>
      <c r="H544" s="142">
        <v>35</v>
      </c>
      <c r="I544" s="143">
        <v>1.8410000000000011</v>
      </c>
      <c r="J544" s="143">
        <v>1.8410000000000011</v>
      </c>
      <c r="K544" s="452">
        <v>0.33</v>
      </c>
      <c r="L544" s="382">
        <f t="shared" si="2505"/>
        <v>1.84</v>
      </c>
      <c r="M544" s="383">
        <f t="shared" si="2506"/>
        <v>0.08</v>
      </c>
      <c r="N544" s="383">
        <f t="shared" si="2507"/>
        <v>0.16</v>
      </c>
      <c r="O544" s="382">
        <f t="shared" si="2508"/>
        <v>2.08</v>
      </c>
      <c r="P544" s="382">
        <f t="shared" si="2509"/>
        <v>1.6600000000000001</v>
      </c>
      <c r="Q544" s="385">
        <f t="shared" si="2510"/>
        <v>0</v>
      </c>
      <c r="R544" s="385">
        <f t="shared" si="2511"/>
        <v>87.15</v>
      </c>
      <c r="S544" s="385">
        <f t="shared" si="2512"/>
        <v>33.700000000000003</v>
      </c>
      <c r="T544" s="385">
        <f t="shared" si="2513"/>
        <v>0</v>
      </c>
      <c r="U544" s="385">
        <f t="shared" si="2514"/>
        <v>0</v>
      </c>
      <c r="V544" s="384">
        <f t="shared" si="2515"/>
        <v>180.6</v>
      </c>
      <c r="W544" s="726">
        <f t="shared" si="2516"/>
        <v>0</v>
      </c>
      <c r="X544" s="144" t="str">
        <f t="shared" si="2517"/>
        <v>JD53-5</v>
      </c>
      <c r="Y544" s="416">
        <f t="shared" si="2518"/>
        <v>1.3</v>
      </c>
      <c r="Z544" s="603" t="s">
        <v>1</v>
      </c>
      <c r="AA544" s="504">
        <f t="shared" si="2519"/>
        <v>1.3</v>
      </c>
      <c r="AB544" s="591">
        <f t="shared" si="2520"/>
        <v>1.8410000000000011</v>
      </c>
      <c r="AC544" s="592">
        <f t="shared" si="2521"/>
        <v>0.08</v>
      </c>
      <c r="AD544" s="592">
        <f t="shared" si="2522"/>
        <v>0.15</v>
      </c>
      <c r="AE544" s="593">
        <f t="shared" si="2523"/>
        <v>2.0699999999999998</v>
      </c>
      <c r="AF544" s="604">
        <f t="shared" si="2524"/>
        <v>2.2999999999999998</v>
      </c>
      <c r="AG544" s="605">
        <f t="shared" si="2525"/>
        <v>0.74</v>
      </c>
      <c r="AH544" s="595">
        <f t="shared" si="2526"/>
        <v>0</v>
      </c>
      <c r="AI544" s="595">
        <f t="shared" si="2527"/>
        <v>2.5499999999999998</v>
      </c>
      <c r="AJ544" s="595">
        <f t="shared" si="2528"/>
        <v>0.97</v>
      </c>
      <c r="AK544" s="595">
        <f t="shared" si="2529"/>
        <v>0</v>
      </c>
      <c r="AL544" s="595">
        <f t="shared" si="2530"/>
        <v>0</v>
      </c>
      <c r="AM544" s="596">
        <f t="shared" si="2531"/>
        <v>15.21</v>
      </c>
      <c r="AN544" s="732">
        <f t="shared" si="2532"/>
        <v>0</v>
      </c>
      <c r="AO544" s="144" t="s">
        <v>24853</v>
      </c>
      <c r="AP544" s="379" t="s">
        <v>23695</v>
      </c>
      <c r="AQ544" s="453" t="s">
        <v>24854</v>
      </c>
      <c r="AR544" s="416">
        <v>0.8</v>
      </c>
      <c r="AS544" s="504"/>
      <c r="AT544" s="504"/>
      <c r="AU544" s="142">
        <v>35</v>
      </c>
      <c r="AV544" s="416">
        <f t="shared" si="2533"/>
        <v>1.5</v>
      </c>
      <c r="AW544" s="603" t="s">
        <v>1</v>
      </c>
      <c r="AX544" s="504">
        <f t="shared" si="2534"/>
        <v>1.5</v>
      </c>
      <c r="AY544" s="384">
        <f t="shared" si="2535"/>
        <v>33.5</v>
      </c>
      <c r="AZ544" s="384">
        <f t="shared" si="2536"/>
        <v>0.16</v>
      </c>
      <c r="BA544" s="384">
        <f t="shared" si="2537"/>
        <v>1.6600000000000001</v>
      </c>
      <c r="BB544" s="382">
        <f t="shared" si="2538"/>
        <v>17.5</v>
      </c>
      <c r="BC544" s="265">
        <f t="shared" si="2539"/>
        <v>0</v>
      </c>
      <c r="BD544" s="265">
        <f t="shared" si="2540"/>
        <v>124.37</v>
      </c>
      <c r="BE544" s="265">
        <f t="shared" si="2541"/>
        <v>24.25</v>
      </c>
      <c r="BF544" s="607">
        <f t="shared" si="2542"/>
        <v>2.0710000000000011</v>
      </c>
      <c r="BG544" s="607">
        <f t="shared" si="2543"/>
        <v>0</v>
      </c>
      <c r="BH544" s="607">
        <f t="shared" si="2544"/>
        <v>4.66</v>
      </c>
      <c r="BI544" s="607">
        <f t="shared" si="2545"/>
        <v>0</v>
      </c>
      <c r="BJ544" s="116">
        <f t="shared" si="2546"/>
        <v>77.959999999999994</v>
      </c>
      <c r="BK544" s="95"/>
    </row>
    <row r="545" spans="1:63" ht="14.25" x14ac:dyDescent="0.3">
      <c r="A545" s="144" t="s">
        <v>24854</v>
      </c>
      <c r="B545" s="379" t="s">
        <v>23695</v>
      </c>
      <c r="C545" s="145" t="s">
        <v>24855</v>
      </c>
      <c r="D545" s="416">
        <v>1</v>
      </c>
      <c r="E545" s="504"/>
      <c r="F545" s="504"/>
      <c r="G545" s="416" t="s">
        <v>23864</v>
      </c>
      <c r="H545" s="142">
        <v>30</v>
      </c>
      <c r="I545" s="143">
        <v>2.1710000000000012</v>
      </c>
      <c r="J545" s="143">
        <v>2.0810000000000004</v>
      </c>
      <c r="K545" s="452">
        <v>0</v>
      </c>
      <c r="L545" s="382">
        <f t="shared" si="2505"/>
        <v>2.13</v>
      </c>
      <c r="M545" s="383">
        <f t="shared" si="2506"/>
        <v>0.1</v>
      </c>
      <c r="N545" s="383">
        <f t="shared" si="2507"/>
        <v>0.2</v>
      </c>
      <c r="O545" s="382">
        <f t="shared" si="2508"/>
        <v>2.4300000000000002</v>
      </c>
      <c r="P545" s="382">
        <f t="shared" si="2509"/>
        <v>1.9</v>
      </c>
      <c r="Q545" s="385">
        <f t="shared" si="2510"/>
        <v>0</v>
      </c>
      <c r="R545" s="385">
        <f t="shared" si="2511"/>
        <v>85.5</v>
      </c>
      <c r="S545" s="385">
        <f t="shared" si="2512"/>
        <v>53.01</v>
      </c>
      <c r="T545" s="385">
        <f t="shared" si="2513"/>
        <v>0</v>
      </c>
      <c r="U545" s="385">
        <f t="shared" si="2514"/>
        <v>0</v>
      </c>
      <c r="V545" s="384">
        <f t="shared" si="2515"/>
        <v>175.8</v>
      </c>
      <c r="W545" s="726">
        <f t="shared" si="2516"/>
        <v>0</v>
      </c>
      <c r="X545" s="144" t="str">
        <f t="shared" si="2517"/>
        <v>JD53-6</v>
      </c>
      <c r="Y545" s="416">
        <f t="shared" si="2518"/>
        <v>1.5</v>
      </c>
      <c r="Z545" s="603" t="s">
        <v>1</v>
      </c>
      <c r="AA545" s="504">
        <f t="shared" si="2519"/>
        <v>1.5</v>
      </c>
      <c r="AB545" s="591">
        <f t="shared" si="2520"/>
        <v>2.1710000000000012</v>
      </c>
      <c r="AC545" s="592">
        <f t="shared" si="2521"/>
        <v>0.1</v>
      </c>
      <c r="AD545" s="592">
        <f t="shared" si="2522"/>
        <v>0.15</v>
      </c>
      <c r="AE545" s="593">
        <f t="shared" si="2523"/>
        <v>2.42</v>
      </c>
      <c r="AF545" s="604">
        <f t="shared" si="2524"/>
        <v>2.6</v>
      </c>
      <c r="AG545" s="605">
        <f t="shared" si="2525"/>
        <v>0.7</v>
      </c>
      <c r="AH545" s="595">
        <f t="shared" si="2526"/>
        <v>0</v>
      </c>
      <c r="AI545" s="595">
        <f t="shared" si="2527"/>
        <v>2.73</v>
      </c>
      <c r="AJ545" s="595">
        <f t="shared" si="2528"/>
        <v>1.67</v>
      </c>
      <c r="AK545" s="595">
        <f t="shared" si="2529"/>
        <v>0</v>
      </c>
      <c r="AL545" s="595">
        <f t="shared" si="2530"/>
        <v>0</v>
      </c>
      <c r="AM545" s="596">
        <f t="shared" si="2531"/>
        <v>16.350000000000001</v>
      </c>
      <c r="AN545" s="732">
        <f t="shared" si="2532"/>
        <v>0</v>
      </c>
      <c r="AO545" s="144" t="s">
        <v>24854</v>
      </c>
      <c r="AP545" s="379" t="s">
        <v>23695</v>
      </c>
      <c r="AQ545" s="453" t="s">
        <v>24855</v>
      </c>
      <c r="AR545" s="416">
        <v>1</v>
      </c>
      <c r="AS545" s="504"/>
      <c r="AT545" s="504"/>
      <c r="AU545" s="142">
        <v>30</v>
      </c>
      <c r="AV545" s="416">
        <f t="shared" si="2533"/>
        <v>1.7</v>
      </c>
      <c r="AW545" s="603" t="s">
        <v>1</v>
      </c>
      <c r="AX545" s="504">
        <f t="shared" si="2534"/>
        <v>1.7</v>
      </c>
      <c r="AY545" s="384">
        <f t="shared" si="2535"/>
        <v>28.3</v>
      </c>
      <c r="AZ545" s="384">
        <f t="shared" si="2536"/>
        <v>0.2</v>
      </c>
      <c r="BA545" s="384">
        <f t="shared" si="2537"/>
        <v>1.9</v>
      </c>
      <c r="BB545" s="382">
        <f t="shared" si="2538"/>
        <v>20.63</v>
      </c>
      <c r="BC545" s="265">
        <f t="shared" si="2539"/>
        <v>0</v>
      </c>
      <c r="BD545" s="265">
        <f t="shared" si="2540"/>
        <v>142.90999999999997</v>
      </c>
      <c r="BE545" s="265">
        <f t="shared" si="2541"/>
        <v>32.01</v>
      </c>
      <c r="BF545" s="607">
        <f t="shared" si="2542"/>
        <v>2.35</v>
      </c>
      <c r="BG545" s="607">
        <f t="shared" si="2543"/>
        <v>0.12100000000000133</v>
      </c>
      <c r="BH545" s="607">
        <f t="shared" si="2544"/>
        <v>6.79</v>
      </c>
      <c r="BI545" s="607">
        <f t="shared" si="2545"/>
        <v>0.08</v>
      </c>
      <c r="BJ545" s="116">
        <f t="shared" si="2546"/>
        <v>83.4</v>
      </c>
      <c r="BK545" s="95"/>
    </row>
    <row r="546" spans="1:63" ht="14.25" x14ac:dyDescent="0.3">
      <c r="A546" s="144" t="s">
        <v>24855</v>
      </c>
      <c r="B546" s="379" t="s">
        <v>23695</v>
      </c>
      <c r="C546" s="145" t="s">
        <v>24856</v>
      </c>
      <c r="D546" s="416">
        <v>1</v>
      </c>
      <c r="E546" s="504"/>
      <c r="F546" s="504"/>
      <c r="G546" s="416" t="s">
        <v>23864</v>
      </c>
      <c r="H546" s="142">
        <v>30</v>
      </c>
      <c r="I546" s="143">
        <v>2.0810000000000004</v>
      </c>
      <c r="J546" s="143">
        <v>2.0810000000000004</v>
      </c>
      <c r="K546" s="452">
        <v>0.38400000000000001</v>
      </c>
      <c r="L546" s="382">
        <f t="shared" si="2505"/>
        <v>2.08</v>
      </c>
      <c r="M546" s="383">
        <f t="shared" si="2506"/>
        <v>0.1</v>
      </c>
      <c r="N546" s="383">
        <f t="shared" si="2507"/>
        <v>0.2</v>
      </c>
      <c r="O546" s="382">
        <f t="shared" si="2508"/>
        <v>2.3800000000000003</v>
      </c>
      <c r="P546" s="382">
        <f t="shared" si="2509"/>
        <v>1.9</v>
      </c>
      <c r="Q546" s="385">
        <f t="shared" si="2510"/>
        <v>0</v>
      </c>
      <c r="R546" s="385">
        <f t="shared" si="2511"/>
        <v>85.5</v>
      </c>
      <c r="S546" s="385">
        <f t="shared" si="2512"/>
        <v>50.16</v>
      </c>
      <c r="T546" s="385">
        <f t="shared" si="2513"/>
        <v>0</v>
      </c>
      <c r="U546" s="385">
        <f t="shared" si="2514"/>
        <v>0</v>
      </c>
      <c r="V546" s="384">
        <f t="shared" si="2515"/>
        <v>172.8</v>
      </c>
      <c r="W546" s="726">
        <f t="shared" si="2516"/>
        <v>0</v>
      </c>
      <c r="X546" s="144" t="str">
        <f t="shared" si="2517"/>
        <v>JD53-7</v>
      </c>
      <c r="Y546" s="416">
        <f t="shared" si="2518"/>
        <v>1.5</v>
      </c>
      <c r="Z546" s="603" t="s">
        <v>1</v>
      </c>
      <c r="AA546" s="504">
        <f t="shared" si="2519"/>
        <v>1.5</v>
      </c>
      <c r="AB546" s="591">
        <f t="shared" si="2520"/>
        <v>2.0810000000000004</v>
      </c>
      <c r="AC546" s="592">
        <f t="shared" si="2521"/>
        <v>0.1</v>
      </c>
      <c r="AD546" s="592">
        <f t="shared" si="2522"/>
        <v>0.15</v>
      </c>
      <c r="AE546" s="593">
        <f t="shared" si="2523"/>
        <v>2.33</v>
      </c>
      <c r="AF546" s="604">
        <f t="shared" si="2524"/>
        <v>2.6</v>
      </c>
      <c r="AG546" s="605">
        <f t="shared" si="2525"/>
        <v>0.7</v>
      </c>
      <c r="AH546" s="595">
        <f t="shared" si="2526"/>
        <v>0</v>
      </c>
      <c r="AI546" s="595">
        <f t="shared" si="2527"/>
        <v>2.73</v>
      </c>
      <c r="AJ546" s="595">
        <f t="shared" si="2528"/>
        <v>1.51</v>
      </c>
      <c r="AK546" s="595">
        <f t="shared" si="2529"/>
        <v>0</v>
      </c>
      <c r="AL546" s="595">
        <f t="shared" si="2530"/>
        <v>0</v>
      </c>
      <c r="AM546" s="596">
        <f t="shared" si="2531"/>
        <v>15.85</v>
      </c>
      <c r="AN546" s="732">
        <f t="shared" si="2532"/>
        <v>0</v>
      </c>
      <c r="AO546" s="144" t="s">
        <v>24855</v>
      </c>
      <c r="AP546" s="379" t="s">
        <v>23695</v>
      </c>
      <c r="AQ546" s="453" t="s">
        <v>24856</v>
      </c>
      <c r="AR546" s="416">
        <v>1</v>
      </c>
      <c r="AS546" s="504"/>
      <c r="AT546" s="504"/>
      <c r="AU546" s="142">
        <v>30</v>
      </c>
      <c r="AV546" s="416">
        <f t="shared" si="2533"/>
        <v>1.7</v>
      </c>
      <c r="AW546" s="603" t="s">
        <v>1</v>
      </c>
      <c r="AX546" s="504">
        <f t="shared" si="2534"/>
        <v>1.7</v>
      </c>
      <c r="AY546" s="384">
        <f t="shared" si="2535"/>
        <v>28.3</v>
      </c>
      <c r="AZ546" s="384">
        <f t="shared" si="2536"/>
        <v>0.2</v>
      </c>
      <c r="BA546" s="384">
        <f t="shared" si="2537"/>
        <v>1.9</v>
      </c>
      <c r="BB546" s="382">
        <f t="shared" si="2538"/>
        <v>20.63</v>
      </c>
      <c r="BC546" s="265">
        <f t="shared" si="2539"/>
        <v>0</v>
      </c>
      <c r="BD546" s="265">
        <f t="shared" si="2540"/>
        <v>139.89999999999998</v>
      </c>
      <c r="BE546" s="265">
        <f t="shared" si="2541"/>
        <v>32.01</v>
      </c>
      <c r="BF546" s="607">
        <f t="shared" si="2542"/>
        <v>2.35</v>
      </c>
      <c r="BG546" s="607">
        <f t="shared" si="2543"/>
        <v>3.1000000000000583E-2</v>
      </c>
      <c r="BH546" s="607">
        <f t="shared" si="2544"/>
        <v>6.79</v>
      </c>
      <c r="BI546" s="607">
        <f t="shared" si="2545"/>
        <v>0.02</v>
      </c>
      <c r="BJ546" s="116">
        <f t="shared" si="2546"/>
        <v>80.45</v>
      </c>
      <c r="BK546" s="95"/>
    </row>
    <row r="547" spans="1:63" ht="14.25" x14ac:dyDescent="0.3">
      <c r="A547" s="144" t="s">
        <v>24856</v>
      </c>
      <c r="B547" s="379" t="s">
        <v>23695</v>
      </c>
      <c r="C547" s="145" t="s">
        <v>24857</v>
      </c>
      <c r="D547" s="416">
        <v>1.2</v>
      </c>
      <c r="E547" s="504"/>
      <c r="F547" s="504"/>
      <c r="G547" s="416" t="s">
        <v>23864</v>
      </c>
      <c r="H547" s="142">
        <v>25</v>
      </c>
      <c r="I547" s="143">
        <v>2.4649999999999999</v>
      </c>
      <c r="J547" s="143">
        <v>2.3605</v>
      </c>
      <c r="K547" s="452">
        <v>0</v>
      </c>
      <c r="L547" s="382">
        <f t="shared" si="2505"/>
        <v>2.41</v>
      </c>
      <c r="M547" s="383">
        <f t="shared" si="2506"/>
        <v>0.12</v>
      </c>
      <c r="N547" s="383">
        <f t="shared" si="2507"/>
        <v>0.24</v>
      </c>
      <c r="O547" s="382">
        <f t="shared" si="2508"/>
        <v>2.7700000000000005</v>
      </c>
      <c r="P547" s="382">
        <f t="shared" si="2509"/>
        <v>2.14</v>
      </c>
      <c r="Q547" s="385">
        <f t="shared" si="2510"/>
        <v>0</v>
      </c>
      <c r="R547" s="385">
        <f t="shared" si="2511"/>
        <v>80.25</v>
      </c>
      <c r="S547" s="385">
        <f t="shared" si="2512"/>
        <v>67.95</v>
      </c>
      <c r="T547" s="385">
        <f t="shared" si="2513"/>
        <v>0</v>
      </c>
      <c r="U547" s="385">
        <f t="shared" si="2514"/>
        <v>0</v>
      </c>
      <c r="V547" s="384">
        <f t="shared" si="2515"/>
        <v>163.5</v>
      </c>
      <c r="W547" s="726">
        <f t="shared" si="2516"/>
        <v>0</v>
      </c>
      <c r="X547" s="144" t="str">
        <f t="shared" si="2517"/>
        <v>JD53-8</v>
      </c>
      <c r="Y547" s="416">
        <f t="shared" si="2518"/>
        <v>1.7</v>
      </c>
      <c r="Z547" s="603" t="s">
        <v>1</v>
      </c>
      <c r="AA547" s="504">
        <f t="shared" si="2519"/>
        <v>1.7</v>
      </c>
      <c r="AB547" s="591">
        <f t="shared" si="2520"/>
        <v>2.4649999999999999</v>
      </c>
      <c r="AC547" s="592">
        <f t="shared" si="2521"/>
        <v>0.12</v>
      </c>
      <c r="AD547" s="592">
        <f t="shared" si="2522"/>
        <v>0.15</v>
      </c>
      <c r="AE547" s="593">
        <f t="shared" si="2523"/>
        <v>2.74</v>
      </c>
      <c r="AF547" s="604">
        <f t="shared" si="2524"/>
        <v>2.8000000000000003</v>
      </c>
      <c r="AG547" s="605">
        <f t="shared" si="2525"/>
        <v>0.66</v>
      </c>
      <c r="AH547" s="595">
        <f t="shared" si="2526"/>
        <v>0</v>
      </c>
      <c r="AI547" s="595">
        <f t="shared" si="2527"/>
        <v>2.77</v>
      </c>
      <c r="AJ547" s="595">
        <f t="shared" si="2528"/>
        <v>2.29</v>
      </c>
      <c r="AK547" s="595">
        <f t="shared" si="2529"/>
        <v>0</v>
      </c>
      <c r="AL547" s="595">
        <f t="shared" si="2530"/>
        <v>0</v>
      </c>
      <c r="AM547" s="596">
        <f t="shared" si="2531"/>
        <v>17.11</v>
      </c>
      <c r="AN547" s="732">
        <f t="shared" si="2532"/>
        <v>0</v>
      </c>
      <c r="AO547" s="144" t="s">
        <v>24856</v>
      </c>
      <c r="AP547" s="379" t="s">
        <v>23695</v>
      </c>
      <c r="AQ547" s="453" t="s">
        <v>24857</v>
      </c>
      <c r="AR547" s="416">
        <v>1.2</v>
      </c>
      <c r="AS547" s="504"/>
      <c r="AT547" s="504"/>
      <c r="AU547" s="142">
        <v>25</v>
      </c>
      <c r="AV547" s="416">
        <f t="shared" si="2533"/>
        <v>1.9</v>
      </c>
      <c r="AW547" s="603" t="s">
        <v>1</v>
      </c>
      <c r="AX547" s="504">
        <f t="shared" si="2534"/>
        <v>1.9</v>
      </c>
      <c r="AY547" s="384">
        <f t="shared" si="2535"/>
        <v>23.1</v>
      </c>
      <c r="AZ547" s="384">
        <f t="shared" si="2536"/>
        <v>0.24</v>
      </c>
      <c r="BA547" s="384">
        <f t="shared" si="2537"/>
        <v>2.14</v>
      </c>
      <c r="BB547" s="382">
        <f t="shared" si="2538"/>
        <v>22.31</v>
      </c>
      <c r="BC547" s="265">
        <f t="shared" si="2539"/>
        <v>0</v>
      </c>
      <c r="BD547" s="265">
        <f t="shared" si="2540"/>
        <v>153.26</v>
      </c>
      <c r="BE547" s="265">
        <f t="shared" si="2541"/>
        <v>37.619999999999997</v>
      </c>
      <c r="BF547" s="607">
        <f t="shared" si="2542"/>
        <v>2.35</v>
      </c>
      <c r="BG547" s="607">
        <f t="shared" si="2543"/>
        <v>0.43500000000000005</v>
      </c>
      <c r="BH547" s="607">
        <f t="shared" si="2544"/>
        <v>8.48</v>
      </c>
      <c r="BI547" s="607">
        <f t="shared" si="2545"/>
        <v>0.28000000000000003</v>
      </c>
      <c r="BJ547" s="116">
        <f t="shared" si="2546"/>
        <v>84.57</v>
      </c>
      <c r="BK547" s="95"/>
    </row>
    <row r="548" spans="1:63" ht="14.25" x14ac:dyDescent="0.3">
      <c r="A548" s="144" t="s">
        <v>24857</v>
      </c>
      <c r="B548" s="379" t="s">
        <v>23695</v>
      </c>
      <c r="C548" s="145" t="s">
        <v>24858</v>
      </c>
      <c r="D548" s="416">
        <v>1.2</v>
      </c>
      <c r="E548" s="504"/>
      <c r="F548" s="504"/>
      <c r="G548" s="416" t="s">
        <v>23864</v>
      </c>
      <c r="H548" s="142">
        <v>20</v>
      </c>
      <c r="I548" s="143">
        <v>2.3605</v>
      </c>
      <c r="J548" s="143">
        <v>2.3174999999999999</v>
      </c>
      <c r="K548" s="452">
        <v>0</v>
      </c>
      <c r="L548" s="382">
        <f t="shared" si="2505"/>
        <v>2.34</v>
      </c>
      <c r="M548" s="383">
        <f t="shared" si="2506"/>
        <v>0.12</v>
      </c>
      <c r="N548" s="383">
        <f t="shared" si="2507"/>
        <v>0.24</v>
      </c>
      <c r="O548" s="382">
        <f t="shared" si="2508"/>
        <v>2.7</v>
      </c>
      <c r="P548" s="382">
        <f t="shared" si="2509"/>
        <v>2.14</v>
      </c>
      <c r="Q548" s="385">
        <f t="shared" si="2510"/>
        <v>0</v>
      </c>
      <c r="R548" s="385">
        <f t="shared" si="2511"/>
        <v>64.2</v>
      </c>
      <c r="S548" s="385">
        <f t="shared" si="2512"/>
        <v>51.36</v>
      </c>
      <c r="T548" s="385">
        <f t="shared" si="2513"/>
        <v>0</v>
      </c>
      <c r="U548" s="385">
        <f t="shared" si="2514"/>
        <v>0</v>
      </c>
      <c r="V548" s="384">
        <f t="shared" si="2515"/>
        <v>128</v>
      </c>
      <c r="W548" s="726">
        <f t="shared" si="2516"/>
        <v>0</v>
      </c>
      <c r="X548" s="144" t="str">
        <f t="shared" si="2517"/>
        <v>JD53-9</v>
      </c>
      <c r="Y548" s="416">
        <f t="shared" si="2518"/>
        <v>1.7</v>
      </c>
      <c r="Z548" s="603" t="s">
        <v>1</v>
      </c>
      <c r="AA548" s="504">
        <f t="shared" si="2519"/>
        <v>1.7</v>
      </c>
      <c r="AB548" s="591">
        <f t="shared" si="2520"/>
        <v>2.3605</v>
      </c>
      <c r="AC548" s="592">
        <f t="shared" si="2521"/>
        <v>0.12</v>
      </c>
      <c r="AD548" s="592">
        <f t="shared" si="2522"/>
        <v>0.15</v>
      </c>
      <c r="AE548" s="593">
        <f t="shared" si="2523"/>
        <v>2.63</v>
      </c>
      <c r="AF548" s="604">
        <f t="shared" si="2524"/>
        <v>2.8000000000000003</v>
      </c>
      <c r="AG548" s="605">
        <f t="shared" si="2525"/>
        <v>0.66</v>
      </c>
      <c r="AH548" s="595">
        <f t="shared" si="2526"/>
        <v>0</v>
      </c>
      <c r="AI548" s="595">
        <f t="shared" si="2527"/>
        <v>2.77</v>
      </c>
      <c r="AJ548" s="595">
        <f t="shared" si="2528"/>
        <v>2.09</v>
      </c>
      <c r="AK548" s="595">
        <f t="shared" si="2529"/>
        <v>0</v>
      </c>
      <c r="AL548" s="595">
        <f t="shared" si="2530"/>
        <v>0</v>
      </c>
      <c r="AM548" s="596">
        <f t="shared" si="2531"/>
        <v>16.53</v>
      </c>
      <c r="AN548" s="732">
        <f t="shared" si="2532"/>
        <v>0</v>
      </c>
      <c r="AO548" s="144" t="s">
        <v>24857</v>
      </c>
      <c r="AP548" s="379" t="s">
        <v>23695</v>
      </c>
      <c r="AQ548" s="453" t="s">
        <v>24858</v>
      </c>
      <c r="AR548" s="416">
        <v>1.2</v>
      </c>
      <c r="AS548" s="504"/>
      <c r="AT548" s="504"/>
      <c r="AU548" s="142">
        <v>20</v>
      </c>
      <c r="AV548" s="416">
        <f t="shared" si="2533"/>
        <v>1.9</v>
      </c>
      <c r="AW548" s="603" t="s">
        <v>1</v>
      </c>
      <c r="AX548" s="504">
        <f t="shared" si="2534"/>
        <v>1.9</v>
      </c>
      <c r="AY548" s="384">
        <f t="shared" si="2535"/>
        <v>18.100000000000001</v>
      </c>
      <c r="AZ548" s="384">
        <f t="shared" si="2536"/>
        <v>0.24</v>
      </c>
      <c r="BA548" s="384">
        <f t="shared" si="2537"/>
        <v>2.14</v>
      </c>
      <c r="BB548" s="382">
        <f t="shared" si="2538"/>
        <v>17.48</v>
      </c>
      <c r="BC548" s="265">
        <f t="shared" si="2539"/>
        <v>0</v>
      </c>
      <c r="BD548" s="265">
        <f t="shared" si="2540"/>
        <v>120.42</v>
      </c>
      <c r="BE548" s="265">
        <f t="shared" si="2541"/>
        <v>29.48</v>
      </c>
      <c r="BF548" s="607">
        <f t="shared" si="2542"/>
        <v>2.35</v>
      </c>
      <c r="BG548" s="607">
        <f t="shared" si="2543"/>
        <v>0.33050000000000024</v>
      </c>
      <c r="BH548" s="607">
        <f t="shared" si="2544"/>
        <v>8.48</v>
      </c>
      <c r="BI548" s="607">
        <f t="shared" si="2545"/>
        <v>0.21</v>
      </c>
      <c r="BJ548" s="116">
        <f t="shared" si="2546"/>
        <v>64.77</v>
      </c>
      <c r="BK548" s="95"/>
    </row>
    <row r="549" spans="1:63" ht="14.25" x14ac:dyDescent="0.3">
      <c r="A549" s="144" t="s">
        <v>24858</v>
      </c>
      <c r="B549" s="379" t="s">
        <v>23695</v>
      </c>
      <c r="C549" s="145" t="s">
        <v>24859</v>
      </c>
      <c r="D549" s="416">
        <v>1.2</v>
      </c>
      <c r="E549" s="504"/>
      <c r="F549" s="504"/>
      <c r="G549" s="416" t="s">
        <v>23864</v>
      </c>
      <c r="H549" s="142">
        <v>20</v>
      </c>
      <c r="I549" s="143">
        <v>2.3174999999999999</v>
      </c>
      <c r="J549" s="143">
        <v>2.3574999999999999</v>
      </c>
      <c r="K549" s="452">
        <v>0</v>
      </c>
      <c r="L549" s="382">
        <f t="shared" si="2505"/>
        <v>2.34</v>
      </c>
      <c r="M549" s="383">
        <f t="shared" si="2506"/>
        <v>0.12</v>
      </c>
      <c r="N549" s="383">
        <f t="shared" si="2507"/>
        <v>0.24</v>
      </c>
      <c r="O549" s="382">
        <f t="shared" si="2508"/>
        <v>2.7</v>
      </c>
      <c r="P549" s="382">
        <f t="shared" si="2509"/>
        <v>2.14</v>
      </c>
      <c r="Q549" s="385">
        <f t="shared" si="2510"/>
        <v>0</v>
      </c>
      <c r="R549" s="385">
        <f t="shared" si="2511"/>
        <v>64.2</v>
      </c>
      <c r="S549" s="385">
        <f t="shared" si="2512"/>
        <v>51.36</v>
      </c>
      <c r="T549" s="385">
        <f t="shared" si="2513"/>
        <v>0</v>
      </c>
      <c r="U549" s="385">
        <f t="shared" si="2514"/>
        <v>0</v>
      </c>
      <c r="V549" s="384">
        <f t="shared" si="2515"/>
        <v>128</v>
      </c>
      <c r="W549" s="726">
        <f t="shared" si="2516"/>
        <v>0</v>
      </c>
      <c r="X549" s="144" t="str">
        <f t="shared" si="2517"/>
        <v>JD53-10</v>
      </c>
      <c r="Y549" s="416">
        <f t="shared" si="2518"/>
        <v>1.7</v>
      </c>
      <c r="Z549" s="603" t="s">
        <v>1</v>
      </c>
      <c r="AA549" s="504">
        <f t="shared" si="2519"/>
        <v>1.7</v>
      </c>
      <c r="AB549" s="591">
        <f t="shared" si="2520"/>
        <v>2.3174999999999999</v>
      </c>
      <c r="AC549" s="592">
        <f t="shared" si="2521"/>
        <v>0.12</v>
      </c>
      <c r="AD549" s="592">
        <f t="shared" si="2522"/>
        <v>0.15</v>
      </c>
      <c r="AE549" s="593">
        <f t="shared" si="2523"/>
        <v>2.59</v>
      </c>
      <c r="AF549" s="604">
        <f t="shared" si="2524"/>
        <v>2.8000000000000003</v>
      </c>
      <c r="AG549" s="605">
        <f t="shared" si="2525"/>
        <v>0.66</v>
      </c>
      <c r="AH549" s="595">
        <f t="shared" si="2526"/>
        <v>0</v>
      </c>
      <c r="AI549" s="595">
        <f t="shared" si="2527"/>
        <v>2.77</v>
      </c>
      <c r="AJ549" s="595">
        <f t="shared" si="2528"/>
        <v>2.0099999999999998</v>
      </c>
      <c r="AK549" s="595">
        <f t="shared" si="2529"/>
        <v>0</v>
      </c>
      <c r="AL549" s="595">
        <f t="shared" si="2530"/>
        <v>0</v>
      </c>
      <c r="AM549" s="596">
        <f t="shared" si="2531"/>
        <v>16.32</v>
      </c>
      <c r="AN549" s="732">
        <f t="shared" si="2532"/>
        <v>0</v>
      </c>
      <c r="AO549" s="144" t="s">
        <v>24858</v>
      </c>
      <c r="AP549" s="379" t="s">
        <v>23695</v>
      </c>
      <c r="AQ549" s="453" t="s">
        <v>24859</v>
      </c>
      <c r="AR549" s="416">
        <v>1.2</v>
      </c>
      <c r="AS549" s="504"/>
      <c r="AT549" s="504"/>
      <c r="AU549" s="142">
        <v>20</v>
      </c>
      <c r="AV549" s="416">
        <f t="shared" si="2533"/>
        <v>1.9</v>
      </c>
      <c r="AW549" s="603" t="s">
        <v>1</v>
      </c>
      <c r="AX549" s="504">
        <f t="shared" si="2534"/>
        <v>1.9</v>
      </c>
      <c r="AY549" s="384">
        <f t="shared" si="2535"/>
        <v>18.100000000000001</v>
      </c>
      <c r="AZ549" s="384">
        <f t="shared" si="2536"/>
        <v>0.24</v>
      </c>
      <c r="BA549" s="384">
        <f t="shared" si="2537"/>
        <v>2.14</v>
      </c>
      <c r="BB549" s="382">
        <f t="shared" si="2538"/>
        <v>17.48</v>
      </c>
      <c r="BC549" s="265">
        <f t="shared" si="2539"/>
        <v>0</v>
      </c>
      <c r="BD549" s="265">
        <f t="shared" si="2540"/>
        <v>120.34</v>
      </c>
      <c r="BE549" s="265">
        <f t="shared" si="2541"/>
        <v>29.48</v>
      </c>
      <c r="BF549" s="607">
        <f t="shared" si="2542"/>
        <v>2.35</v>
      </c>
      <c r="BG549" s="607">
        <f t="shared" si="2543"/>
        <v>0.28750000000000009</v>
      </c>
      <c r="BH549" s="607">
        <f t="shared" si="2544"/>
        <v>8.48</v>
      </c>
      <c r="BI549" s="607">
        <f t="shared" si="2545"/>
        <v>0.18</v>
      </c>
      <c r="BJ549" s="116">
        <f t="shared" si="2546"/>
        <v>64.72</v>
      </c>
      <c r="BK549" s="95"/>
    </row>
    <row r="550" spans="1:63" ht="14.25" x14ac:dyDescent="0.3">
      <c r="A550" s="144" t="s">
        <v>24859</v>
      </c>
      <c r="B550" s="379" t="s">
        <v>23695</v>
      </c>
      <c r="C550" s="145" t="s">
        <v>24860</v>
      </c>
      <c r="D550" s="416">
        <v>1.2</v>
      </c>
      <c r="E550" s="504"/>
      <c r="F550" s="504"/>
      <c r="G550" s="416" t="s">
        <v>23864</v>
      </c>
      <c r="H550" s="142">
        <v>20</v>
      </c>
      <c r="I550" s="143">
        <v>2.3574999999999999</v>
      </c>
      <c r="J550" s="143">
        <v>2.4535</v>
      </c>
      <c r="K550" s="452">
        <v>0.3</v>
      </c>
      <c r="L550" s="382">
        <f t="shared" si="2505"/>
        <v>2.41</v>
      </c>
      <c r="M550" s="383">
        <f t="shared" si="2506"/>
        <v>0.12</v>
      </c>
      <c r="N550" s="383">
        <f t="shared" si="2507"/>
        <v>0.24</v>
      </c>
      <c r="O550" s="382">
        <f t="shared" si="2508"/>
        <v>2.7700000000000005</v>
      </c>
      <c r="P550" s="382">
        <f t="shared" si="2509"/>
        <v>2.14</v>
      </c>
      <c r="Q550" s="385">
        <f t="shared" si="2510"/>
        <v>0</v>
      </c>
      <c r="R550" s="385">
        <f t="shared" si="2511"/>
        <v>64.2</v>
      </c>
      <c r="S550" s="385">
        <f t="shared" si="2512"/>
        <v>54.36</v>
      </c>
      <c r="T550" s="385">
        <f t="shared" si="2513"/>
        <v>0</v>
      </c>
      <c r="U550" s="385">
        <f t="shared" si="2514"/>
        <v>0</v>
      </c>
      <c r="V550" s="384">
        <f t="shared" si="2515"/>
        <v>130.80000000000001</v>
      </c>
      <c r="W550" s="726">
        <f t="shared" si="2516"/>
        <v>0</v>
      </c>
      <c r="X550" s="144" t="str">
        <f t="shared" si="2517"/>
        <v>JD53-11</v>
      </c>
      <c r="Y550" s="416">
        <f t="shared" si="2518"/>
        <v>1.7</v>
      </c>
      <c r="Z550" s="603" t="s">
        <v>1</v>
      </c>
      <c r="AA550" s="504">
        <f t="shared" si="2519"/>
        <v>1.7</v>
      </c>
      <c r="AB550" s="591">
        <f t="shared" si="2520"/>
        <v>2.3574999999999999</v>
      </c>
      <c r="AC550" s="592">
        <f t="shared" si="2521"/>
        <v>0.12</v>
      </c>
      <c r="AD550" s="592">
        <f t="shared" si="2522"/>
        <v>0.15</v>
      </c>
      <c r="AE550" s="593">
        <f t="shared" si="2523"/>
        <v>2.63</v>
      </c>
      <c r="AF550" s="604">
        <f t="shared" si="2524"/>
        <v>2.8000000000000003</v>
      </c>
      <c r="AG550" s="605">
        <f t="shared" si="2525"/>
        <v>0.66</v>
      </c>
      <c r="AH550" s="595">
        <f t="shared" si="2526"/>
        <v>0</v>
      </c>
      <c r="AI550" s="595">
        <f t="shared" si="2527"/>
        <v>2.77</v>
      </c>
      <c r="AJ550" s="595">
        <f t="shared" si="2528"/>
        <v>2.09</v>
      </c>
      <c r="AK550" s="595">
        <f t="shared" si="2529"/>
        <v>0</v>
      </c>
      <c r="AL550" s="595">
        <f t="shared" si="2530"/>
        <v>0</v>
      </c>
      <c r="AM550" s="596">
        <f t="shared" si="2531"/>
        <v>16.53</v>
      </c>
      <c r="AN550" s="732">
        <f t="shared" si="2532"/>
        <v>0</v>
      </c>
      <c r="AO550" s="144" t="s">
        <v>24859</v>
      </c>
      <c r="AP550" s="379" t="s">
        <v>23695</v>
      </c>
      <c r="AQ550" s="453" t="s">
        <v>24860</v>
      </c>
      <c r="AR550" s="416">
        <v>1.2</v>
      </c>
      <c r="AS550" s="504"/>
      <c r="AT550" s="504"/>
      <c r="AU550" s="142">
        <v>20</v>
      </c>
      <c r="AV550" s="416">
        <f t="shared" si="2533"/>
        <v>1.9</v>
      </c>
      <c r="AW550" s="603" t="s">
        <v>1</v>
      </c>
      <c r="AX550" s="504">
        <f t="shared" si="2534"/>
        <v>1.9</v>
      </c>
      <c r="AY550" s="384">
        <f t="shared" si="2535"/>
        <v>18.100000000000001</v>
      </c>
      <c r="AZ550" s="384">
        <f t="shared" si="2536"/>
        <v>0.24</v>
      </c>
      <c r="BA550" s="384">
        <f t="shared" si="2537"/>
        <v>2.14</v>
      </c>
      <c r="BB550" s="382">
        <f t="shared" si="2538"/>
        <v>17.48</v>
      </c>
      <c r="BC550" s="265">
        <f t="shared" si="2539"/>
        <v>0</v>
      </c>
      <c r="BD550" s="265">
        <f t="shared" si="2540"/>
        <v>123.42</v>
      </c>
      <c r="BE550" s="265">
        <f t="shared" si="2541"/>
        <v>29.48</v>
      </c>
      <c r="BF550" s="607">
        <f t="shared" si="2542"/>
        <v>2.35</v>
      </c>
      <c r="BG550" s="607">
        <f t="shared" si="2543"/>
        <v>0.32750000000000012</v>
      </c>
      <c r="BH550" s="607">
        <f t="shared" si="2544"/>
        <v>8.48</v>
      </c>
      <c r="BI550" s="607">
        <f t="shared" si="2545"/>
        <v>0.21</v>
      </c>
      <c r="BJ550" s="116">
        <f t="shared" si="2546"/>
        <v>67.77</v>
      </c>
      <c r="BK550" s="95"/>
    </row>
    <row r="551" spans="1:63" ht="14.25" x14ac:dyDescent="0.3">
      <c r="A551" s="144" t="s">
        <v>24860</v>
      </c>
      <c r="B551" s="379" t="s">
        <v>23695</v>
      </c>
      <c r="C551" s="145" t="s">
        <v>24861</v>
      </c>
      <c r="D551" s="416">
        <v>1.5</v>
      </c>
      <c r="E551" s="504"/>
      <c r="F551" s="504"/>
      <c r="G551" s="416" t="s">
        <v>23864</v>
      </c>
      <c r="H551" s="142">
        <v>40</v>
      </c>
      <c r="I551" s="143">
        <v>2.7534999999999998</v>
      </c>
      <c r="J551" s="143">
        <v>3.0765000000000002</v>
      </c>
      <c r="K551" s="452">
        <v>0</v>
      </c>
      <c r="L551" s="382">
        <f t="shared" si="2505"/>
        <v>2.92</v>
      </c>
      <c r="M551" s="383">
        <f t="shared" si="2506"/>
        <v>0.15</v>
      </c>
      <c r="N551" s="383">
        <f t="shared" si="2507"/>
        <v>0.3</v>
      </c>
      <c r="O551" s="382">
        <f t="shared" si="2508"/>
        <v>3.3699999999999997</v>
      </c>
      <c r="P551" s="382">
        <f t="shared" si="2509"/>
        <v>2.6</v>
      </c>
      <c r="Q551" s="385">
        <f t="shared" si="2510"/>
        <v>0</v>
      </c>
      <c r="R551" s="385">
        <f t="shared" si="2511"/>
        <v>156</v>
      </c>
      <c r="S551" s="385">
        <f t="shared" si="2512"/>
        <v>156</v>
      </c>
      <c r="T551" s="385">
        <f t="shared" si="2513"/>
        <v>38.479999999999997</v>
      </c>
      <c r="U551" s="385">
        <f t="shared" si="2514"/>
        <v>0</v>
      </c>
      <c r="V551" s="384">
        <f t="shared" si="2515"/>
        <v>309.60000000000002</v>
      </c>
      <c r="W551" s="726">
        <f t="shared" si="2516"/>
        <v>0</v>
      </c>
      <c r="X551" s="144" t="str">
        <f t="shared" si="2517"/>
        <v>JD53-12</v>
      </c>
      <c r="Y551" s="416">
        <f t="shared" si="2518"/>
        <v>2</v>
      </c>
      <c r="Z551" s="603" t="s">
        <v>1</v>
      </c>
      <c r="AA551" s="504">
        <f t="shared" si="2519"/>
        <v>2</v>
      </c>
      <c r="AB551" s="591">
        <f t="shared" si="2520"/>
        <v>2.7534999999999998</v>
      </c>
      <c r="AC551" s="592">
        <f t="shared" si="2521"/>
        <v>0.15</v>
      </c>
      <c r="AD551" s="592">
        <f t="shared" si="2522"/>
        <v>0.15</v>
      </c>
      <c r="AE551" s="593">
        <f t="shared" si="2523"/>
        <v>3.05</v>
      </c>
      <c r="AF551" s="604">
        <f t="shared" si="2524"/>
        <v>3.1</v>
      </c>
      <c r="AG551" s="605">
        <f t="shared" si="2525"/>
        <v>0.6</v>
      </c>
      <c r="AH551" s="595">
        <f t="shared" si="2526"/>
        <v>0</v>
      </c>
      <c r="AI551" s="595">
        <f t="shared" si="2527"/>
        <v>2.79</v>
      </c>
      <c r="AJ551" s="595">
        <f t="shared" si="2528"/>
        <v>2.79</v>
      </c>
      <c r="AK551" s="595">
        <f t="shared" si="2529"/>
        <v>0.09</v>
      </c>
      <c r="AL551" s="595">
        <f t="shared" si="2530"/>
        <v>0</v>
      </c>
      <c r="AM551" s="596">
        <f t="shared" si="2531"/>
        <v>17.04</v>
      </c>
      <c r="AN551" s="732">
        <f t="shared" si="2532"/>
        <v>0</v>
      </c>
      <c r="AO551" s="144" t="s">
        <v>24860</v>
      </c>
      <c r="AP551" s="379" t="s">
        <v>23695</v>
      </c>
      <c r="AQ551" s="453" t="s">
        <v>24861</v>
      </c>
      <c r="AR551" s="416">
        <v>1.5</v>
      </c>
      <c r="AS551" s="504"/>
      <c r="AT551" s="504"/>
      <c r="AU551" s="142">
        <v>40</v>
      </c>
      <c r="AV551" s="416">
        <f t="shared" si="2533"/>
        <v>2.2000000000000002</v>
      </c>
      <c r="AW551" s="603" t="s">
        <v>1</v>
      </c>
      <c r="AX551" s="504">
        <f t="shared" si="2534"/>
        <v>2.2000000000000002</v>
      </c>
      <c r="AY551" s="384">
        <f t="shared" si="2535"/>
        <v>37.799999999999997</v>
      </c>
      <c r="AZ551" s="384">
        <f t="shared" si="2536"/>
        <v>0.3</v>
      </c>
      <c r="BA551" s="384">
        <f t="shared" si="2537"/>
        <v>2.6</v>
      </c>
      <c r="BB551" s="382">
        <f t="shared" si="2538"/>
        <v>54.9</v>
      </c>
      <c r="BC551" s="265">
        <f t="shared" si="2539"/>
        <v>0</v>
      </c>
      <c r="BD551" s="265">
        <f t="shared" si="2540"/>
        <v>356.15000000000003</v>
      </c>
      <c r="BE551" s="265">
        <f t="shared" si="2541"/>
        <v>96.19</v>
      </c>
      <c r="BF551" s="607">
        <f t="shared" si="2542"/>
        <v>2.35</v>
      </c>
      <c r="BG551" s="607">
        <f t="shared" si="2543"/>
        <v>0.75349999999999984</v>
      </c>
      <c r="BH551" s="607">
        <f t="shared" si="2544"/>
        <v>11.37</v>
      </c>
      <c r="BI551" s="607">
        <f t="shared" si="2545"/>
        <v>0.48</v>
      </c>
      <c r="BJ551" s="116">
        <f t="shared" si="2546"/>
        <v>193.21</v>
      </c>
      <c r="BK551" s="95"/>
    </row>
    <row r="552" spans="1:63" ht="14.25" x14ac:dyDescent="0.3">
      <c r="A552" s="144" t="s">
        <v>24861</v>
      </c>
      <c r="B552" s="379" t="s">
        <v>23695</v>
      </c>
      <c r="C552" s="145" t="s">
        <v>24862</v>
      </c>
      <c r="D552" s="416">
        <v>1.5</v>
      </c>
      <c r="E552" s="504"/>
      <c r="F552" s="504"/>
      <c r="G552" s="416" t="s">
        <v>23864</v>
      </c>
      <c r="H552" s="142">
        <v>35</v>
      </c>
      <c r="I552" s="143">
        <v>3.0765000000000002</v>
      </c>
      <c r="J552" s="143">
        <v>3.3784999999999998</v>
      </c>
      <c r="K552" s="452">
        <v>0</v>
      </c>
      <c r="L552" s="382">
        <f t="shared" si="2505"/>
        <v>3.23</v>
      </c>
      <c r="M552" s="383">
        <f t="shared" si="2506"/>
        <v>0.15</v>
      </c>
      <c r="N552" s="383">
        <f t="shared" si="2507"/>
        <v>0.3</v>
      </c>
      <c r="O552" s="382">
        <f t="shared" si="2508"/>
        <v>3.6799999999999997</v>
      </c>
      <c r="P552" s="382">
        <f t="shared" si="2509"/>
        <v>2.6</v>
      </c>
      <c r="Q552" s="385">
        <f t="shared" si="2510"/>
        <v>0</v>
      </c>
      <c r="R552" s="385">
        <f t="shared" si="2511"/>
        <v>136.5</v>
      </c>
      <c r="S552" s="385">
        <f t="shared" si="2512"/>
        <v>136.5</v>
      </c>
      <c r="T552" s="385">
        <f t="shared" si="2513"/>
        <v>61.88</v>
      </c>
      <c r="U552" s="385">
        <f t="shared" si="2514"/>
        <v>0</v>
      </c>
      <c r="V552" s="384">
        <f t="shared" si="2515"/>
        <v>292.60000000000002</v>
      </c>
      <c r="W552" s="726">
        <f t="shared" si="2516"/>
        <v>0</v>
      </c>
      <c r="X552" s="144" t="str">
        <f t="shared" si="2517"/>
        <v>JD53-13</v>
      </c>
      <c r="Y552" s="416">
        <f t="shared" si="2518"/>
        <v>2</v>
      </c>
      <c r="Z552" s="603" t="s">
        <v>1</v>
      </c>
      <c r="AA552" s="504">
        <f t="shared" si="2519"/>
        <v>2</v>
      </c>
      <c r="AB552" s="591">
        <f t="shared" si="2520"/>
        <v>3.0765000000000002</v>
      </c>
      <c r="AC552" s="592">
        <f t="shared" si="2521"/>
        <v>0.15</v>
      </c>
      <c r="AD552" s="592">
        <f t="shared" si="2522"/>
        <v>0.15</v>
      </c>
      <c r="AE552" s="593">
        <f t="shared" si="2523"/>
        <v>3.38</v>
      </c>
      <c r="AF552" s="604">
        <f t="shared" si="2524"/>
        <v>3.2</v>
      </c>
      <c r="AG552" s="605">
        <f t="shared" si="2525"/>
        <v>0.6</v>
      </c>
      <c r="AH552" s="595">
        <f t="shared" si="2526"/>
        <v>0</v>
      </c>
      <c r="AI552" s="595">
        <f t="shared" si="2527"/>
        <v>2.88</v>
      </c>
      <c r="AJ552" s="595">
        <f t="shared" si="2528"/>
        <v>2.88</v>
      </c>
      <c r="AK552" s="595">
        <f t="shared" si="2529"/>
        <v>0.73</v>
      </c>
      <c r="AL552" s="595">
        <f t="shared" si="2530"/>
        <v>0</v>
      </c>
      <c r="AM552" s="596">
        <f t="shared" si="2531"/>
        <v>18.62</v>
      </c>
      <c r="AN552" s="732">
        <f t="shared" si="2532"/>
        <v>0</v>
      </c>
      <c r="AO552" s="144" t="s">
        <v>24861</v>
      </c>
      <c r="AP552" s="379" t="s">
        <v>23695</v>
      </c>
      <c r="AQ552" s="453" t="s">
        <v>24862</v>
      </c>
      <c r="AR552" s="416">
        <v>1.5</v>
      </c>
      <c r="AS552" s="504"/>
      <c r="AT552" s="504"/>
      <c r="AU552" s="142">
        <v>35</v>
      </c>
      <c r="AV552" s="416">
        <f t="shared" si="2533"/>
        <v>2.2000000000000002</v>
      </c>
      <c r="AW552" s="603" t="s">
        <v>1</v>
      </c>
      <c r="AX552" s="504">
        <f t="shared" si="2534"/>
        <v>2.2000000000000002</v>
      </c>
      <c r="AY552" s="384">
        <f t="shared" si="2535"/>
        <v>32.799999999999997</v>
      </c>
      <c r="AZ552" s="384">
        <f t="shared" si="2536"/>
        <v>0.3</v>
      </c>
      <c r="BA552" s="384">
        <f t="shared" si="2537"/>
        <v>2.6</v>
      </c>
      <c r="BB552" s="382">
        <f t="shared" si="2538"/>
        <v>47.64</v>
      </c>
      <c r="BC552" s="265">
        <f t="shared" si="2539"/>
        <v>0</v>
      </c>
      <c r="BD552" s="265">
        <f t="shared" si="2540"/>
        <v>341.37</v>
      </c>
      <c r="BE552" s="265">
        <f t="shared" si="2541"/>
        <v>83.47</v>
      </c>
      <c r="BF552" s="607">
        <f t="shared" si="2542"/>
        <v>2.5765000000000002</v>
      </c>
      <c r="BG552" s="607">
        <f t="shared" si="2543"/>
        <v>0.85</v>
      </c>
      <c r="BH552" s="607">
        <f t="shared" si="2544"/>
        <v>12.47</v>
      </c>
      <c r="BI552" s="607">
        <f t="shared" si="2545"/>
        <v>0.54</v>
      </c>
      <c r="BJ552" s="116">
        <f t="shared" si="2546"/>
        <v>197.25</v>
      </c>
      <c r="BK552" s="95"/>
    </row>
    <row r="553" spans="1:63" ht="14.25" x14ac:dyDescent="0.3">
      <c r="A553" s="144" t="s">
        <v>24862</v>
      </c>
      <c r="B553" s="379" t="s">
        <v>23695</v>
      </c>
      <c r="C553" s="145" t="s">
        <v>24848</v>
      </c>
      <c r="D553" s="416">
        <v>1.5</v>
      </c>
      <c r="E553" s="504"/>
      <c r="F553" s="504"/>
      <c r="G553" s="416" t="s">
        <v>23864</v>
      </c>
      <c r="H553" s="142">
        <v>32</v>
      </c>
      <c r="I553" s="143">
        <v>3.3784999999999998</v>
      </c>
      <c r="J553" s="143">
        <v>3.7568999999999999</v>
      </c>
      <c r="K553" s="452">
        <v>0</v>
      </c>
      <c r="L553" s="382">
        <f t="shared" si="2505"/>
        <v>3.57</v>
      </c>
      <c r="M553" s="383">
        <f t="shared" si="2506"/>
        <v>0.15</v>
      </c>
      <c r="N553" s="383">
        <f t="shared" si="2507"/>
        <v>0.3</v>
      </c>
      <c r="O553" s="382">
        <f t="shared" si="2508"/>
        <v>4.0199999999999996</v>
      </c>
      <c r="P553" s="382">
        <f t="shared" si="2509"/>
        <v>2.7</v>
      </c>
      <c r="Q553" s="385">
        <f t="shared" si="2510"/>
        <v>0</v>
      </c>
      <c r="R553" s="385">
        <f t="shared" si="2511"/>
        <v>129.6</v>
      </c>
      <c r="S553" s="385">
        <f t="shared" si="2512"/>
        <v>129.6</v>
      </c>
      <c r="T553" s="385">
        <f t="shared" si="2513"/>
        <v>88.13</v>
      </c>
      <c r="U553" s="385">
        <f t="shared" si="2514"/>
        <v>0</v>
      </c>
      <c r="V553" s="384">
        <f t="shared" si="2515"/>
        <v>0</v>
      </c>
      <c r="W553" s="726">
        <f t="shared" si="2516"/>
        <v>289.27999999999997</v>
      </c>
      <c r="X553" s="144" t="str">
        <f t="shared" si="2517"/>
        <v>JD53-14</v>
      </c>
      <c r="Y553" s="416">
        <f t="shared" si="2518"/>
        <v>2</v>
      </c>
      <c r="Z553" s="603" t="s">
        <v>1</v>
      </c>
      <c r="AA553" s="504">
        <f t="shared" si="2519"/>
        <v>2</v>
      </c>
      <c r="AB553" s="591">
        <f t="shared" si="2520"/>
        <v>3.3784999999999998</v>
      </c>
      <c r="AC553" s="592">
        <f t="shared" si="2521"/>
        <v>0.15</v>
      </c>
      <c r="AD553" s="592">
        <f t="shared" si="2522"/>
        <v>0.15</v>
      </c>
      <c r="AE553" s="593">
        <f t="shared" si="2523"/>
        <v>3.68</v>
      </c>
      <c r="AF553" s="604">
        <f t="shared" si="2524"/>
        <v>3.2</v>
      </c>
      <c r="AG553" s="605">
        <f t="shared" si="2525"/>
        <v>0.6</v>
      </c>
      <c r="AH553" s="595">
        <f t="shared" si="2526"/>
        <v>0</v>
      </c>
      <c r="AI553" s="595">
        <f t="shared" si="2527"/>
        <v>2.88</v>
      </c>
      <c r="AJ553" s="595">
        <f t="shared" si="2528"/>
        <v>2.88</v>
      </c>
      <c r="AK553" s="595">
        <f t="shared" si="2529"/>
        <v>1.31</v>
      </c>
      <c r="AL553" s="595">
        <f t="shared" si="2530"/>
        <v>0</v>
      </c>
      <c r="AM553" s="596">
        <f t="shared" si="2531"/>
        <v>20.059999999999999</v>
      </c>
      <c r="AN553" s="732">
        <f t="shared" si="2532"/>
        <v>0</v>
      </c>
      <c r="AO553" s="144" t="s">
        <v>24862</v>
      </c>
      <c r="AP553" s="379" t="s">
        <v>23695</v>
      </c>
      <c r="AQ553" s="453" t="s">
        <v>24848</v>
      </c>
      <c r="AR553" s="416">
        <v>1.5</v>
      </c>
      <c r="AS553" s="504"/>
      <c r="AT553" s="504"/>
      <c r="AU553" s="142">
        <v>32</v>
      </c>
      <c r="AV553" s="416">
        <f t="shared" si="2533"/>
        <v>2.2000000000000002</v>
      </c>
      <c r="AW553" s="603" t="s">
        <v>1</v>
      </c>
      <c r="AX553" s="504">
        <f t="shared" si="2534"/>
        <v>2.2000000000000002</v>
      </c>
      <c r="AY553" s="384">
        <f t="shared" si="2535"/>
        <v>29.8</v>
      </c>
      <c r="AZ553" s="384">
        <f t="shared" si="2536"/>
        <v>0.3</v>
      </c>
      <c r="BA553" s="384">
        <f t="shared" si="2537"/>
        <v>2.7</v>
      </c>
      <c r="BB553" s="382">
        <f t="shared" si="2538"/>
        <v>45.52</v>
      </c>
      <c r="BC553" s="265">
        <f t="shared" si="2539"/>
        <v>0</v>
      </c>
      <c r="BD553" s="265">
        <f t="shared" si="2540"/>
        <v>354.4</v>
      </c>
      <c r="BE553" s="265">
        <f t="shared" si="2541"/>
        <v>75.83</v>
      </c>
      <c r="BF553" s="607">
        <f t="shared" si="2542"/>
        <v>2.8784999999999998</v>
      </c>
      <c r="BG553" s="607">
        <f t="shared" si="2543"/>
        <v>0.85</v>
      </c>
      <c r="BH553" s="607">
        <f t="shared" si="2544"/>
        <v>13.93</v>
      </c>
      <c r="BI553" s="607">
        <f t="shared" si="2545"/>
        <v>0.54</v>
      </c>
      <c r="BJ553" s="116">
        <f t="shared" si="2546"/>
        <v>218.58</v>
      </c>
      <c r="BK553" s="95"/>
    </row>
    <row r="554" spans="1:63" ht="14.25" x14ac:dyDescent="0.3">
      <c r="A554" s="144" t="s">
        <v>24848</v>
      </c>
      <c r="B554" s="379" t="s">
        <v>23695</v>
      </c>
      <c r="C554" s="145" t="s">
        <v>24863</v>
      </c>
      <c r="D554" s="416">
        <v>1.5</v>
      </c>
      <c r="E554" s="504"/>
      <c r="F554" s="504"/>
      <c r="G554" s="416" t="s">
        <v>23864</v>
      </c>
      <c r="H554" s="142">
        <v>25</v>
      </c>
      <c r="I554" s="143">
        <v>3.7568999999999999</v>
      </c>
      <c r="J554" s="143">
        <v>3.6973999999999991</v>
      </c>
      <c r="K554" s="452">
        <v>0</v>
      </c>
      <c r="L554" s="382">
        <f t="shared" si="2505"/>
        <v>3.73</v>
      </c>
      <c r="M554" s="383">
        <f t="shared" si="2506"/>
        <v>0.15</v>
      </c>
      <c r="N554" s="383">
        <f t="shared" si="2507"/>
        <v>0.3</v>
      </c>
      <c r="O554" s="382">
        <f t="shared" si="2508"/>
        <v>4.18</v>
      </c>
      <c r="P554" s="382">
        <f t="shared" si="2509"/>
        <v>2.7</v>
      </c>
      <c r="Q554" s="385">
        <f t="shared" si="2510"/>
        <v>0</v>
      </c>
      <c r="R554" s="385">
        <f t="shared" si="2511"/>
        <v>101.25</v>
      </c>
      <c r="S554" s="385">
        <f t="shared" si="2512"/>
        <v>101.25</v>
      </c>
      <c r="T554" s="385">
        <f t="shared" si="2513"/>
        <v>79.650000000000006</v>
      </c>
      <c r="U554" s="385">
        <f t="shared" si="2514"/>
        <v>0</v>
      </c>
      <c r="V554" s="384">
        <f t="shared" si="2515"/>
        <v>0</v>
      </c>
      <c r="W554" s="726">
        <f t="shared" si="2516"/>
        <v>234</v>
      </c>
      <c r="X554" s="144" t="str">
        <f t="shared" si="2517"/>
        <v>JD53-15</v>
      </c>
      <c r="Y554" s="416">
        <f t="shared" si="2518"/>
        <v>2</v>
      </c>
      <c r="Z554" s="603" t="s">
        <v>1</v>
      </c>
      <c r="AA554" s="504">
        <f t="shared" si="2519"/>
        <v>2</v>
      </c>
      <c r="AB554" s="591">
        <f t="shared" si="2520"/>
        <v>3.7568999999999999</v>
      </c>
      <c r="AC554" s="592">
        <f t="shared" si="2521"/>
        <v>0.15</v>
      </c>
      <c r="AD554" s="592">
        <f t="shared" si="2522"/>
        <v>0.15</v>
      </c>
      <c r="AE554" s="593">
        <f t="shared" si="2523"/>
        <v>4.0599999999999996</v>
      </c>
      <c r="AF554" s="604">
        <f t="shared" si="2524"/>
        <v>3.2</v>
      </c>
      <c r="AG554" s="605">
        <f t="shared" si="2525"/>
        <v>0.6</v>
      </c>
      <c r="AH554" s="595">
        <f t="shared" si="2526"/>
        <v>0</v>
      </c>
      <c r="AI554" s="595">
        <f t="shared" si="2527"/>
        <v>2.88</v>
      </c>
      <c r="AJ554" s="595">
        <f t="shared" si="2528"/>
        <v>2.88</v>
      </c>
      <c r="AK554" s="595">
        <f t="shared" si="2529"/>
        <v>2.04</v>
      </c>
      <c r="AL554" s="595">
        <f t="shared" si="2530"/>
        <v>0</v>
      </c>
      <c r="AM554" s="596">
        <f t="shared" si="2531"/>
        <v>0</v>
      </c>
      <c r="AN554" s="732">
        <f t="shared" si="2532"/>
        <v>21.89</v>
      </c>
      <c r="AO554" s="144" t="s">
        <v>24848</v>
      </c>
      <c r="AP554" s="379" t="s">
        <v>23695</v>
      </c>
      <c r="AQ554" s="453" t="s">
        <v>24863</v>
      </c>
      <c r="AR554" s="416">
        <v>1.5</v>
      </c>
      <c r="AS554" s="504"/>
      <c r="AT554" s="504"/>
      <c r="AU554" s="142">
        <v>25</v>
      </c>
      <c r="AV554" s="416">
        <f t="shared" si="2533"/>
        <v>2.2000000000000002</v>
      </c>
      <c r="AW554" s="603" t="s">
        <v>1</v>
      </c>
      <c r="AX554" s="504">
        <f t="shared" si="2534"/>
        <v>2.2000000000000002</v>
      </c>
      <c r="AY554" s="384">
        <f t="shared" si="2535"/>
        <v>22.8</v>
      </c>
      <c r="AZ554" s="384">
        <f t="shared" si="2536"/>
        <v>0.3</v>
      </c>
      <c r="BA554" s="384">
        <f t="shared" si="2537"/>
        <v>2.7</v>
      </c>
      <c r="BB554" s="382">
        <f t="shared" si="2538"/>
        <v>34.83</v>
      </c>
      <c r="BC554" s="265">
        <f t="shared" si="2539"/>
        <v>0</v>
      </c>
      <c r="BD554" s="265">
        <f t="shared" si="2540"/>
        <v>289.95</v>
      </c>
      <c r="BE554" s="265">
        <f t="shared" si="2541"/>
        <v>58.02</v>
      </c>
      <c r="BF554" s="607">
        <f t="shared" si="2542"/>
        <v>3.2568999999999995</v>
      </c>
      <c r="BG554" s="607">
        <f t="shared" si="2543"/>
        <v>0.85</v>
      </c>
      <c r="BH554" s="607">
        <f t="shared" si="2544"/>
        <v>15.76</v>
      </c>
      <c r="BI554" s="607">
        <f t="shared" si="2545"/>
        <v>0.54</v>
      </c>
      <c r="BJ554" s="116">
        <f t="shared" si="2546"/>
        <v>180.8</v>
      </c>
      <c r="BK554" s="95"/>
    </row>
    <row r="555" spans="1:63" ht="14.25" x14ac:dyDescent="0.3">
      <c r="A555" s="144" t="s">
        <v>24863</v>
      </c>
      <c r="B555" s="379" t="s">
        <v>23695</v>
      </c>
      <c r="C555" s="145" t="s">
        <v>24864</v>
      </c>
      <c r="D555" s="416">
        <v>1.5</v>
      </c>
      <c r="E555" s="504"/>
      <c r="F555" s="504"/>
      <c r="G555" s="416" t="s">
        <v>23864</v>
      </c>
      <c r="H555" s="142">
        <v>22</v>
      </c>
      <c r="I555" s="143">
        <v>3.6973999999999991</v>
      </c>
      <c r="J555" s="143">
        <v>3.6462000000000003</v>
      </c>
      <c r="K555" s="452">
        <v>0</v>
      </c>
      <c r="L555" s="382">
        <f t="shared" si="2505"/>
        <v>3.67</v>
      </c>
      <c r="M555" s="383">
        <f t="shared" si="2506"/>
        <v>0.15</v>
      </c>
      <c r="N555" s="383">
        <f t="shared" si="2507"/>
        <v>0.3</v>
      </c>
      <c r="O555" s="382">
        <f t="shared" si="2508"/>
        <v>4.12</v>
      </c>
      <c r="P555" s="382">
        <f t="shared" si="2509"/>
        <v>2.7</v>
      </c>
      <c r="Q555" s="385">
        <f t="shared" si="2510"/>
        <v>0</v>
      </c>
      <c r="R555" s="385">
        <f t="shared" si="2511"/>
        <v>89.1</v>
      </c>
      <c r="S555" s="385">
        <f t="shared" si="2512"/>
        <v>89.1</v>
      </c>
      <c r="T555" s="385">
        <f t="shared" si="2513"/>
        <v>66.53</v>
      </c>
      <c r="U555" s="385">
        <f t="shared" si="2514"/>
        <v>0</v>
      </c>
      <c r="V555" s="384">
        <f t="shared" si="2515"/>
        <v>0</v>
      </c>
      <c r="W555" s="726">
        <f t="shared" si="2516"/>
        <v>203.28</v>
      </c>
      <c r="X555" s="144" t="str">
        <f t="shared" si="2517"/>
        <v>JD53-16</v>
      </c>
      <c r="Y555" s="416">
        <f t="shared" si="2518"/>
        <v>2</v>
      </c>
      <c r="Z555" s="603" t="s">
        <v>1</v>
      </c>
      <c r="AA555" s="504">
        <f t="shared" si="2519"/>
        <v>2</v>
      </c>
      <c r="AB555" s="591">
        <f t="shared" si="2520"/>
        <v>3.6973999999999991</v>
      </c>
      <c r="AC555" s="592">
        <f t="shared" si="2521"/>
        <v>0.15</v>
      </c>
      <c r="AD555" s="592">
        <f t="shared" si="2522"/>
        <v>0.15</v>
      </c>
      <c r="AE555" s="593">
        <f t="shared" si="2523"/>
        <v>4</v>
      </c>
      <c r="AF555" s="604">
        <f t="shared" si="2524"/>
        <v>3.2</v>
      </c>
      <c r="AG555" s="605">
        <f t="shared" si="2525"/>
        <v>0.6</v>
      </c>
      <c r="AH555" s="595">
        <f t="shared" si="2526"/>
        <v>0</v>
      </c>
      <c r="AI555" s="595">
        <f t="shared" si="2527"/>
        <v>2.88</v>
      </c>
      <c r="AJ555" s="595">
        <f t="shared" si="2528"/>
        <v>2.88</v>
      </c>
      <c r="AK555" s="595">
        <f t="shared" si="2529"/>
        <v>1.92</v>
      </c>
      <c r="AL555" s="595">
        <f t="shared" si="2530"/>
        <v>0</v>
      </c>
      <c r="AM555" s="596">
        <f t="shared" si="2531"/>
        <v>21.6</v>
      </c>
      <c r="AN555" s="732">
        <f t="shared" si="2532"/>
        <v>0</v>
      </c>
      <c r="AO555" s="144" t="s">
        <v>24863</v>
      </c>
      <c r="AP555" s="379" t="s">
        <v>23695</v>
      </c>
      <c r="AQ555" s="453" t="s">
        <v>24864</v>
      </c>
      <c r="AR555" s="416">
        <v>1.5</v>
      </c>
      <c r="AS555" s="504"/>
      <c r="AT555" s="504"/>
      <c r="AU555" s="142">
        <v>22</v>
      </c>
      <c r="AV555" s="416">
        <f t="shared" si="2533"/>
        <v>2.2000000000000002</v>
      </c>
      <c r="AW555" s="603" t="s">
        <v>1</v>
      </c>
      <c r="AX555" s="504">
        <f t="shared" si="2534"/>
        <v>2.2000000000000002</v>
      </c>
      <c r="AY555" s="384">
        <f t="shared" si="2535"/>
        <v>19.8</v>
      </c>
      <c r="AZ555" s="384">
        <f t="shared" si="2536"/>
        <v>0.3</v>
      </c>
      <c r="BA555" s="384">
        <f t="shared" si="2537"/>
        <v>2.7</v>
      </c>
      <c r="BB555" s="382">
        <f t="shared" si="2538"/>
        <v>30.24</v>
      </c>
      <c r="BC555" s="265">
        <f t="shared" si="2539"/>
        <v>0</v>
      </c>
      <c r="BD555" s="265">
        <f t="shared" si="2540"/>
        <v>252.40999999999997</v>
      </c>
      <c r="BE555" s="265">
        <f t="shared" si="2541"/>
        <v>50.38</v>
      </c>
      <c r="BF555" s="607">
        <f t="shared" si="2542"/>
        <v>3.1973999999999987</v>
      </c>
      <c r="BG555" s="607">
        <f t="shared" si="2543"/>
        <v>0.85</v>
      </c>
      <c r="BH555" s="607">
        <f t="shared" si="2544"/>
        <v>15.48</v>
      </c>
      <c r="BI555" s="607">
        <f t="shared" si="2545"/>
        <v>0.54</v>
      </c>
      <c r="BJ555" s="116">
        <f t="shared" si="2546"/>
        <v>155.77000000000001</v>
      </c>
      <c r="BK555" s="95"/>
    </row>
    <row r="556" spans="1:63" ht="14.25" x14ac:dyDescent="0.3">
      <c r="A556" s="449" t="s">
        <v>24864</v>
      </c>
      <c r="B556" s="146" t="s">
        <v>23695</v>
      </c>
      <c r="C556" s="450" t="s">
        <v>24865</v>
      </c>
      <c r="D556" s="502">
        <v>1.5</v>
      </c>
      <c r="E556" s="589"/>
      <c r="F556" s="589"/>
      <c r="G556" s="502" t="s">
        <v>23864</v>
      </c>
      <c r="H556" s="451">
        <v>8</v>
      </c>
      <c r="I556" s="452">
        <v>3.6462000000000003</v>
      </c>
      <c r="J556" s="452">
        <v>3.5469999999999997</v>
      </c>
      <c r="K556" s="452">
        <v>0.5</v>
      </c>
      <c r="L556" s="382">
        <f t="shared" si="2505"/>
        <v>3.6</v>
      </c>
      <c r="M556" s="383">
        <f t="shared" si="2506"/>
        <v>0.15</v>
      </c>
      <c r="N556" s="383">
        <f t="shared" si="2507"/>
        <v>0.3</v>
      </c>
      <c r="O556" s="382">
        <f t="shared" si="2508"/>
        <v>4.05</v>
      </c>
      <c r="P556" s="382">
        <f t="shared" si="2509"/>
        <v>2.7</v>
      </c>
      <c r="Q556" s="385">
        <f t="shared" si="2510"/>
        <v>0</v>
      </c>
      <c r="R556" s="385">
        <f t="shared" si="2511"/>
        <v>32.4</v>
      </c>
      <c r="S556" s="385">
        <f t="shared" si="2512"/>
        <v>32.4</v>
      </c>
      <c r="T556" s="385">
        <f t="shared" si="2513"/>
        <v>22.68</v>
      </c>
      <c r="U556" s="385">
        <f t="shared" si="2514"/>
        <v>0</v>
      </c>
      <c r="V556" s="384">
        <f t="shared" si="2515"/>
        <v>0</v>
      </c>
      <c r="W556" s="726">
        <f t="shared" si="2516"/>
        <v>72.8</v>
      </c>
      <c r="X556" s="449" t="str">
        <f t="shared" si="2517"/>
        <v>JD53-17</v>
      </c>
      <c r="Y556" s="502">
        <f t="shared" si="2518"/>
        <v>2</v>
      </c>
      <c r="Z556" s="590" t="s">
        <v>1</v>
      </c>
      <c r="AA556" s="589">
        <f t="shared" si="2519"/>
        <v>2</v>
      </c>
      <c r="AB556" s="591">
        <f t="shared" si="2520"/>
        <v>3.6462000000000003</v>
      </c>
      <c r="AC556" s="592">
        <f t="shared" si="2521"/>
        <v>0.15</v>
      </c>
      <c r="AD556" s="592">
        <f t="shared" si="2522"/>
        <v>0.15</v>
      </c>
      <c r="AE556" s="593">
        <f t="shared" si="2523"/>
        <v>3.95</v>
      </c>
      <c r="AF556" s="593">
        <f t="shared" si="2524"/>
        <v>3.2</v>
      </c>
      <c r="AG556" s="594">
        <f t="shared" si="2525"/>
        <v>0.6</v>
      </c>
      <c r="AH556" s="595">
        <f t="shared" si="2526"/>
        <v>0</v>
      </c>
      <c r="AI556" s="595">
        <f t="shared" si="2527"/>
        <v>2.88</v>
      </c>
      <c r="AJ556" s="595">
        <f t="shared" si="2528"/>
        <v>2.88</v>
      </c>
      <c r="AK556" s="595">
        <f t="shared" si="2529"/>
        <v>1.82</v>
      </c>
      <c r="AL556" s="595">
        <f t="shared" si="2530"/>
        <v>0</v>
      </c>
      <c r="AM556" s="596">
        <f t="shared" si="2531"/>
        <v>21.36</v>
      </c>
      <c r="AN556" s="732">
        <f t="shared" si="2532"/>
        <v>0</v>
      </c>
      <c r="AO556" s="449" t="s">
        <v>24864</v>
      </c>
      <c r="AP556" s="146" t="s">
        <v>23695</v>
      </c>
      <c r="AQ556" s="450" t="s">
        <v>24865</v>
      </c>
      <c r="AR556" s="502">
        <v>1.5</v>
      </c>
      <c r="AS556" s="589"/>
      <c r="AT556" s="589"/>
      <c r="AU556" s="451">
        <v>8</v>
      </c>
      <c r="AV556" s="502">
        <f t="shared" si="2533"/>
        <v>2.2000000000000002</v>
      </c>
      <c r="AW556" s="590" t="s">
        <v>1</v>
      </c>
      <c r="AX556" s="589">
        <f t="shared" si="2534"/>
        <v>2.2000000000000002</v>
      </c>
      <c r="AY556" s="384">
        <f t="shared" si="2535"/>
        <v>5.8</v>
      </c>
      <c r="AZ556" s="384">
        <f t="shared" si="2536"/>
        <v>0.3</v>
      </c>
      <c r="BA556" s="384">
        <f t="shared" si="2537"/>
        <v>2.7</v>
      </c>
      <c r="BB556" s="382">
        <f t="shared" si="2538"/>
        <v>8.86</v>
      </c>
      <c r="BC556" s="265">
        <f t="shared" si="2539"/>
        <v>0</v>
      </c>
      <c r="BD556" s="265">
        <f t="shared" si="2540"/>
        <v>95.059999999999974</v>
      </c>
      <c r="BE556" s="265">
        <f t="shared" si="2541"/>
        <v>14.76</v>
      </c>
      <c r="BF556" s="385">
        <f t="shared" si="2542"/>
        <v>3.1462000000000003</v>
      </c>
      <c r="BG556" s="385">
        <f t="shared" si="2543"/>
        <v>0.85</v>
      </c>
      <c r="BH556" s="385">
        <f t="shared" si="2544"/>
        <v>15.23</v>
      </c>
      <c r="BI556" s="385">
        <f t="shared" si="2545"/>
        <v>0.54</v>
      </c>
      <c r="BJ556" s="116">
        <f t="shared" si="2546"/>
        <v>55.67</v>
      </c>
      <c r="BK556" s="95"/>
    </row>
    <row r="557" spans="1:63" ht="14.25" x14ac:dyDescent="0.3">
      <c r="A557" s="462"/>
      <c r="B557" s="463"/>
      <c r="C557" s="608"/>
      <c r="D557" s="505"/>
      <c r="E557" s="505"/>
      <c r="F557" s="505"/>
      <c r="G557" s="505"/>
      <c r="H557" s="410"/>
      <c r="I557" s="411"/>
      <c r="J557" s="411"/>
      <c r="K557" s="411"/>
      <c r="L557" s="101"/>
      <c r="M557" s="412"/>
      <c r="N557" s="412"/>
      <c r="O557" s="101"/>
      <c r="P557" s="101"/>
      <c r="Q557" s="414"/>
      <c r="R557" s="414"/>
      <c r="S557" s="414"/>
      <c r="T557" s="414"/>
      <c r="U557" s="414"/>
      <c r="V557" s="413"/>
      <c r="W557" s="725"/>
      <c r="X557" s="739"/>
      <c r="Y557" s="505"/>
      <c r="Z557" s="597"/>
      <c r="AA557" s="505"/>
      <c r="AB557" s="598"/>
      <c r="AC557" s="599"/>
      <c r="AD557" s="599"/>
      <c r="AE557" s="600"/>
      <c r="AF557" s="600"/>
      <c r="AG557" s="597"/>
      <c r="AH557" s="601"/>
      <c r="AI557" s="601"/>
      <c r="AJ557" s="601"/>
      <c r="AK557" s="601"/>
      <c r="AL557" s="601"/>
      <c r="AM557" s="602"/>
      <c r="AN557" s="733"/>
      <c r="AO557" s="739"/>
      <c r="AP557" s="463"/>
      <c r="AQ557" s="608"/>
      <c r="AR557" s="505"/>
      <c r="AS557" s="505"/>
      <c r="AT557" s="505"/>
      <c r="AU557" s="410"/>
      <c r="AV557" s="505"/>
      <c r="AW557" s="597"/>
      <c r="AX557" s="505"/>
      <c r="AY557" s="413"/>
      <c r="AZ557" s="413"/>
      <c r="BA557" s="413"/>
      <c r="BB557" s="101"/>
      <c r="BC557" s="101"/>
      <c r="BD557" s="101"/>
      <c r="BE557" s="101"/>
      <c r="BF557" s="414"/>
      <c r="BG557" s="414"/>
      <c r="BH557" s="414"/>
      <c r="BI557" s="414"/>
      <c r="BJ557" s="415"/>
      <c r="BK557" s="95"/>
    </row>
    <row r="558" spans="1:63" s="122" customFormat="1" ht="14.25" x14ac:dyDescent="0.3">
      <c r="A558" s="407" t="s">
        <v>25149</v>
      </c>
      <c r="B558" s="463"/>
      <c r="C558" s="408"/>
      <c r="D558" s="505"/>
      <c r="E558" s="505"/>
      <c r="F558" s="505"/>
      <c r="G558" s="409"/>
      <c r="H558" s="410"/>
      <c r="I558" s="411"/>
      <c r="J558" s="411"/>
      <c r="K558" s="411"/>
      <c r="L558" s="101"/>
      <c r="M558" s="412"/>
      <c r="N558" s="412"/>
      <c r="O558" s="101"/>
      <c r="P558" s="101"/>
      <c r="Q558" s="414"/>
      <c r="R558" s="414"/>
      <c r="S558" s="414"/>
      <c r="T558" s="414"/>
      <c r="U558" s="414"/>
      <c r="V558" s="413"/>
      <c r="W558" s="725"/>
      <c r="X558" s="740" t="str">
        <f>$A558</f>
        <v>Rua Jornalista Mário Dutra</v>
      </c>
      <c r="Y558" s="503"/>
      <c r="Z558" s="503"/>
      <c r="AA558" s="503"/>
      <c r="AB558" s="399"/>
      <c r="AC558" s="399"/>
      <c r="AD558" s="399"/>
      <c r="AE558" s="399"/>
      <c r="AF558" s="404"/>
      <c r="AG558" s="399"/>
      <c r="AH558" s="399"/>
      <c r="AI558" s="399"/>
      <c r="AJ558" s="399"/>
      <c r="AK558" s="399"/>
      <c r="AL558" s="399"/>
      <c r="AM558" s="399"/>
      <c r="AN558" s="401"/>
      <c r="AO558" s="407" t="str">
        <f>$A558</f>
        <v>Rua Jornalista Mário Dutra</v>
      </c>
      <c r="AP558" s="463"/>
      <c r="AQ558" s="408"/>
      <c r="AR558" s="505"/>
      <c r="AS558" s="505"/>
      <c r="AT558" s="505"/>
      <c r="AU558" s="410"/>
      <c r="AV558" s="409"/>
      <c r="AW558" s="409"/>
      <c r="AX558" s="409"/>
      <c r="AY558" s="413"/>
      <c r="AZ558" s="413"/>
      <c r="BA558" s="413"/>
      <c r="BB558" s="101"/>
      <c r="BC558" s="101"/>
      <c r="BD558" s="101"/>
      <c r="BE558" s="101"/>
      <c r="BF558" s="101"/>
      <c r="BG558" s="101"/>
      <c r="BH558" s="101"/>
      <c r="BI558" s="101"/>
      <c r="BJ558" s="415"/>
      <c r="BK558" s="95"/>
    </row>
    <row r="559" spans="1:63" ht="14.25" x14ac:dyDescent="0.3">
      <c r="A559" s="144" t="s">
        <v>24866</v>
      </c>
      <c r="B559" s="379" t="s">
        <v>23695</v>
      </c>
      <c r="C559" s="145" t="s">
        <v>24867</v>
      </c>
      <c r="D559" s="416">
        <v>0.4</v>
      </c>
      <c r="E559" s="504"/>
      <c r="F559" s="504"/>
      <c r="G559" s="416" t="s">
        <v>23865</v>
      </c>
      <c r="H559" s="142">
        <v>20</v>
      </c>
      <c r="I559" s="143">
        <v>0.95500000000000007</v>
      </c>
      <c r="J559" s="143">
        <v>1.0250000000000004</v>
      </c>
      <c r="K559" s="452">
        <v>0</v>
      </c>
      <c r="L559" s="382">
        <f t="shared" ref="L559:L562" si="2547">ROUND((I559+J559)/2,2)</f>
        <v>0.99</v>
      </c>
      <c r="M559" s="383">
        <f t="shared" ref="M559:M562" si="2548">IF(F559=0,ROUND($D559*10%,2),IF(D559&gt;2.8,0.18,0.15))</f>
        <v>0.04</v>
      </c>
      <c r="N559" s="383">
        <f t="shared" ref="N559:N562" si="2549">IF(F559=0,IF(   ROUND($D559/4,2),   IF(ROUND(($D559*1.2)/6,2)&lt;0.1,0.1,ROUND(($D559*1.2)/6,2))),0.5)</f>
        <v>0.1</v>
      </c>
      <c r="O559" s="382">
        <f t="shared" ref="O559:O562" si="2550">L559+M559+N559</f>
        <v>1.1300000000000001</v>
      </c>
      <c r="P559" s="382">
        <f t="shared" ref="P559:P562" si="2551">IF(O559&lt;2,(D559+M559*2)+0.6,(D559+M559*2)+0.6+ROUNDUP(O559-2,0)*0.1)</f>
        <v>1.08</v>
      </c>
      <c r="Q559" s="385">
        <f t="shared" ref="Q559:Q562" si="2552">IF($O559&lt;=$W$4,ROUND(IF($O559&lt;1.5,$O559*$H559*$P559,1.5*$H559*$P559),2),0)</f>
        <v>24.41</v>
      </c>
      <c r="R559" s="385">
        <f t="shared" ref="R559:R562" si="2553">IF($O559&gt;$W$4,ROUND(IF($O559&lt;1.5,$O559*$H559*$P559,1.5*$H559*$P559),2),0)</f>
        <v>0</v>
      </c>
      <c r="S559" s="385">
        <f t="shared" ref="S559:S562" si="2554">IF($O559&gt;$W$4,ROUND(IF($O559&lt;1.5,0,IF($O559&gt;3,1.5*$H559*$P559,($O559-1.5)*$H559*$P559)),2),0)</f>
        <v>0</v>
      </c>
      <c r="T559" s="385">
        <f t="shared" ref="T559:T562" si="2555">IF($O559&gt;$W$4,ROUND(IF($O559&lt;3,0,IF($O559&gt;4.5,1.5*$H559*$P559,($O559-3)*$H559*$P559)),2),0)</f>
        <v>0</v>
      </c>
      <c r="U559" s="385">
        <f t="shared" ref="U559:U562" si="2556">IF($O559&gt;$W$4,ROUND(IF($O559&lt;4.5,0,IF($O559&gt;6,($O559-4.5)*$H559*$P559,($O559-4.5)*$H559*$P559)),2),0)</f>
        <v>0</v>
      </c>
      <c r="V559" s="384">
        <f t="shared" ref="V559:V562" si="2557">IF($O559&gt;$W$4, IF( $O559&lt;=4,   ROUND($H559*($O559+0.5)*2,2),   0),0)</f>
        <v>0</v>
      </c>
      <c r="W559" s="726">
        <f t="shared" ref="W559:W562" si="2558">IF($O559&gt;$W$4, IF( $O559&gt;4,   ROUND($H559*($O559+0.5)*2,2),   0),0)</f>
        <v>0</v>
      </c>
      <c r="X559" s="144" t="str">
        <f t="shared" ref="X559:X562" si="2559">A559</f>
        <v>JD55-1</v>
      </c>
      <c r="Y559" s="416">
        <f t="shared" ref="Y559:Y562" si="2560">IF($D559=0.4,1.2,IF($D559=0.6,1.2,IF($D559=0.8,1.3,IF($D559=1,1.5,IF($D559=1.2,1.7,IF($D559&lt;=2,2,"--"))))))</f>
        <v>1.2</v>
      </c>
      <c r="Z559" s="603" t="s">
        <v>1</v>
      </c>
      <c r="AA559" s="504">
        <f t="shared" ref="AA559:AA562" si="2561">Y559</f>
        <v>1.2</v>
      </c>
      <c r="AB559" s="591">
        <f t="shared" ref="AB559:AB562" si="2562">IF($Y559="--","--",I559)</f>
        <v>0.95500000000000007</v>
      </c>
      <c r="AC559" s="592">
        <f t="shared" ref="AC559:AC562" si="2563">IF($Y559="--","--",IF(D559&gt;1.5,0.15,ROUND($D559*10%,2)))</f>
        <v>0.04</v>
      </c>
      <c r="AD559" s="592">
        <f t="shared" ref="AD559:AD562" si="2564">IF($Y559="--","--",0.15)</f>
        <v>0.15</v>
      </c>
      <c r="AE559" s="593">
        <f t="shared" ref="AE559:AE562" si="2565">IF($Y559="--","--",ROUND(AB559+AC559+AD559,2))</f>
        <v>1.1499999999999999</v>
      </c>
      <c r="AF559" s="604">
        <f t="shared" ref="AF559:AF562" si="2566">IF($Y559="--","--",IF($AB559&lt;=2,$Y559+1,($Y559+1)+ROUNDUP($AB559-2,0)*0.1))</f>
        <v>2.2000000000000002</v>
      </c>
      <c r="AG559" s="605">
        <f t="shared" ref="AG559:AG562" si="2567">IF($D559=0.4,0.92,IF($D559=0.6,0.68,IF($D559=0.8,0.74,IF($D559=1,0.7,IF($D559=1.2,0.66,IF($D559=1.5,0.6,IF($D559&lt;=2,(2.4-(D559+0.3)),"--")))))))</f>
        <v>0.92</v>
      </c>
      <c r="AH559" s="595">
        <f t="shared" ref="AH559:AH562" si="2568">IF($Y559="--","--",IF($AE559&lt;=$W$4,ROUND(IF($AE559&lt;1.5,$AE559*$AF559*$AG559,1.5*$AF559*$AG559),2),0))</f>
        <v>2.33</v>
      </c>
      <c r="AI559" s="595">
        <f t="shared" ref="AI559:AI562" si="2569">IF($Y559="--","--",IF($AE559&gt;$W$4,ROUND(IF($AE559&lt;1.5,$AE559*$AF559*$AG559,1.5*$AF559*$AG559),2),0))</f>
        <v>0</v>
      </c>
      <c r="AJ559" s="595">
        <f t="shared" ref="AJ559:AJ562" si="2570">IF($Y559="--","--",IF($AE559&gt;$W$4,ROUND(IF($AE559&lt;1.5,0,IF($AE559&gt;3,1.5*$AF559*$AG559,($AE559-1.5)*$AF559*$AG559)),2),0))</f>
        <v>0</v>
      </c>
      <c r="AK559" s="595">
        <f t="shared" ref="AK559:AK562" si="2571">IF($Y559="--","--",IF($AE559&gt;$W$4,ROUND(IF($AE559&lt;3,0,IF($AE559&gt;4.5,1.5*$AF559*$AG559,($AE559-3)*$AF559*$AG559)),2),0))</f>
        <v>0</v>
      </c>
      <c r="AL559" s="595">
        <f t="shared" ref="AL559:AL562" si="2572">IF($Y559="--","--",IF($AE559&gt;$W$4,ROUND(IF($AE559&lt;4.5,0,IF($AE559&gt;6,($AE559-4.5)*$AF559*$AG559,($AE559-4.5)*$AF559*$AG559)),2),0))</f>
        <v>0</v>
      </c>
      <c r="AM559" s="596">
        <f t="shared" ref="AM559:AM562" si="2573">IF($Y559="--","--",IF($AE559&gt;$W$4, IF( $AE559&lt;=4,   ROUND(($AG559*4)*($AE559+0.5)*2,2),   0),0))</f>
        <v>0</v>
      </c>
      <c r="AN559" s="732">
        <f t="shared" ref="AN559:AN562" si="2574">IF($Y559="--","--",IF($AE559&gt;$W$4, IF( $AE559&gt;4,   ROUND(($AG559*4)*($AE559+0.5)*2,2),   0),0))</f>
        <v>0</v>
      </c>
      <c r="AO559" s="144" t="s">
        <v>24866</v>
      </c>
      <c r="AP559" s="379" t="s">
        <v>23695</v>
      </c>
      <c r="AQ559" s="453" t="s">
        <v>24867</v>
      </c>
      <c r="AR559" s="416">
        <v>0.4</v>
      </c>
      <c r="AS559" s="504"/>
      <c r="AT559" s="504"/>
      <c r="AU559" s="142">
        <v>20</v>
      </c>
      <c r="AV559" s="416">
        <f t="shared" ref="AV559:AV562" si="2575">IF($Y559="--","--",Y559+0.2)</f>
        <v>1.4</v>
      </c>
      <c r="AW559" s="603" t="s">
        <v>1</v>
      </c>
      <c r="AX559" s="504">
        <f t="shared" ref="AX559:AX562" si="2576">AV559</f>
        <v>1.4</v>
      </c>
      <c r="AY559" s="384">
        <f t="shared" ref="AY559:AY562" si="2577">IF(D559&gt;2,AU559,AU559-AV559)</f>
        <v>18.600000000000001</v>
      </c>
      <c r="AZ559" s="384">
        <f t="shared" ref="AZ559:AZ562" si="2578">N559</f>
        <v>0.1</v>
      </c>
      <c r="BA559" s="384">
        <f t="shared" ref="BA559:BA562" si="2579">P559</f>
        <v>1.08</v>
      </c>
      <c r="BB559" s="382">
        <f t="shared" ref="BB559:BB562" si="2580">IF(F559=0,IF(ROUND( AY559 * ( ( (N559*P559) +  ( ((D559+M559*2)/6)*P559 ) ) - ROUND(  ((D559+M559*2)^2)   *   (   ( PI()*96.379 / (4*360) )  -  ( (SIN((96.379/2)*PI()/180)) * (COS((96.379/2)*PI()/180)) / 4 )   ), 4) ),2),   ROUND( AY559 * ( ( (N559*P559) +  ( ((D559+M559*2)/4)*P559 ) ) - ROUND(  ((D559+M559*2)^2)   *   (   ( PI()*120 / (4*360) )  -  ( (SIN((120/2)*PI()/180)) * (COS((120/2)*PI()/180)) / 4 )   ), 4) ),2)),0)</f>
        <v>3.76</v>
      </c>
      <c r="BC559" s="265">
        <f t="shared" ref="BC559:BC562" si="2581">IF(F559&gt;0,ROUND(AY559*N559*P559,2),0)</f>
        <v>0</v>
      </c>
      <c r="BD559" s="265">
        <f t="shared" ref="BD559:BD562" si="2582">SUM(Q559:U559,AH559:AL559)</f>
        <v>26.740000000000002</v>
      </c>
      <c r="BE559" s="265">
        <f t="shared" ref="BE559:BE562" si="2583">IF(F559=0, ROUND( ( PI()*( (D559+M559*2)^2 ) / 4  ) * AY559,2),  ROUND( (D559+M559*2)*(F559+M559*2) * AY559,2))</f>
        <v>3.37</v>
      </c>
      <c r="BF559" s="607">
        <f t="shared" ref="BF559:BF562" si="2584">IF(($I559+M559-0.15)&lt;=2,($I559+M559+0.15),IF(($I559+M559)&lt;=3,2.35,($I559+M559+0.2)-0.85))</f>
        <v>1.145</v>
      </c>
      <c r="BG559" s="607">
        <f t="shared" ref="BG559:BG562" si="2585">IF(D559&gt;2,   (I559-F559-M559-0.11),IF(($I559+M559)&lt;=2,0,IF(($I559+M559)&gt;3,0.85,(I559+M559+0.2-BF559))))</f>
        <v>0</v>
      </c>
      <c r="BH559" s="607">
        <f t="shared" ref="BH559:BH562" si="2586">IF(D559&gt;2,  ROUND(((1.42+0.4)+(0.91+0.4))*2*BG559,2), ROUND(AV559*AX559*BF559,2))</f>
        <v>2.2400000000000002</v>
      </c>
      <c r="BI559" s="607">
        <f t="shared" ref="BI559:BI562" si="2587">ROUND(((PI()*0.9^2)/4)*BG559,2)</f>
        <v>0</v>
      </c>
      <c r="BJ559" s="116">
        <f t="shared" ref="BJ559:BJ562" si="2588">ROUND(BD559-BE559-BH559-BI559-BB559-BC559,2)</f>
        <v>17.37</v>
      </c>
      <c r="BK559" s="95"/>
    </row>
    <row r="560" spans="1:63" ht="14.25" x14ac:dyDescent="0.3">
      <c r="A560" s="144" t="s">
        <v>24867</v>
      </c>
      <c r="B560" s="379" t="s">
        <v>23695</v>
      </c>
      <c r="C560" s="145" t="s">
        <v>24868</v>
      </c>
      <c r="D560" s="416">
        <v>0.4</v>
      </c>
      <c r="E560" s="504"/>
      <c r="F560" s="504"/>
      <c r="G560" s="416" t="s">
        <v>23864</v>
      </c>
      <c r="H560" s="142">
        <v>35</v>
      </c>
      <c r="I560" s="143">
        <v>1.0250000000000004</v>
      </c>
      <c r="J560" s="143">
        <v>1.2634999999999996</v>
      </c>
      <c r="K560" s="452">
        <v>0</v>
      </c>
      <c r="L560" s="382">
        <f t="shared" si="2547"/>
        <v>1.1399999999999999</v>
      </c>
      <c r="M560" s="383">
        <f t="shared" si="2548"/>
        <v>0.04</v>
      </c>
      <c r="N560" s="383">
        <f t="shared" si="2549"/>
        <v>0.1</v>
      </c>
      <c r="O560" s="382">
        <f t="shared" si="2550"/>
        <v>1.28</v>
      </c>
      <c r="P560" s="382">
        <f t="shared" si="2551"/>
        <v>1.08</v>
      </c>
      <c r="Q560" s="385">
        <f t="shared" si="2552"/>
        <v>48.38</v>
      </c>
      <c r="R560" s="385">
        <f t="shared" si="2553"/>
        <v>0</v>
      </c>
      <c r="S560" s="385">
        <f t="shared" si="2554"/>
        <v>0</v>
      </c>
      <c r="T560" s="385">
        <f t="shared" si="2555"/>
        <v>0</v>
      </c>
      <c r="U560" s="385">
        <f t="shared" si="2556"/>
        <v>0</v>
      </c>
      <c r="V560" s="384">
        <f t="shared" si="2557"/>
        <v>0</v>
      </c>
      <c r="W560" s="726">
        <f t="shared" si="2558"/>
        <v>0</v>
      </c>
      <c r="X560" s="144" t="str">
        <f t="shared" si="2559"/>
        <v>JD55-2</v>
      </c>
      <c r="Y560" s="416">
        <f t="shared" si="2560"/>
        <v>1.2</v>
      </c>
      <c r="Z560" s="603" t="s">
        <v>1</v>
      </c>
      <c r="AA560" s="504">
        <f t="shared" si="2561"/>
        <v>1.2</v>
      </c>
      <c r="AB560" s="591">
        <f t="shared" si="2562"/>
        <v>1.0250000000000004</v>
      </c>
      <c r="AC560" s="592">
        <f t="shared" si="2563"/>
        <v>0.04</v>
      </c>
      <c r="AD560" s="592">
        <f t="shared" si="2564"/>
        <v>0.15</v>
      </c>
      <c r="AE560" s="593">
        <f t="shared" si="2565"/>
        <v>1.22</v>
      </c>
      <c r="AF560" s="604">
        <f t="shared" si="2566"/>
        <v>2.2000000000000002</v>
      </c>
      <c r="AG560" s="605">
        <f t="shared" si="2567"/>
        <v>0.92</v>
      </c>
      <c r="AH560" s="595">
        <f t="shared" si="2568"/>
        <v>2.4700000000000002</v>
      </c>
      <c r="AI560" s="595">
        <f t="shared" si="2569"/>
        <v>0</v>
      </c>
      <c r="AJ560" s="595">
        <f t="shared" si="2570"/>
        <v>0</v>
      </c>
      <c r="AK560" s="595">
        <f t="shared" si="2571"/>
        <v>0</v>
      </c>
      <c r="AL560" s="595">
        <f t="shared" si="2572"/>
        <v>0</v>
      </c>
      <c r="AM560" s="596">
        <f t="shared" si="2573"/>
        <v>0</v>
      </c>
      <c r="AN560" s="732">
        <f t="shared" si="2574"/>
        <v>0</v>
      </c>
      <c r="AO560" s="144" t="s">
        <v>24867</v>
      </c>
      <c r="AP560" s="379" t="s">
        <v>23695</v>
      </c>
      <c r="AQ560" s="453" t="s">
        <v>24868</v>
      </c>
      <c r="AR560" s="416">
        <v>0.4</v>
      </c>
      <c r="AS560" s="504"/>
      <c r="AT560" s="504"/>
      <c r="AU560" s="142">
        <v>35</v>
      </c>
      <c r="AV560" s="416">
        <f t="shared" si="2575"/>
        <v>1.4</v>
      </c>
      <c r="AW560" s="603" t="s">
        <v>1</v>
      </c>
      <c r="AX560" s="504">
        <f t="shared" si="2576"/>
        <v>1.4</v>
      </c>
      <c r="AY560" s="384">
        <f t="shared" si="2577"/>
        <v>33.6</v>
      </c>
      <c r="AZ560" s="384">
        <f t="shared" si="2578"/>
        <v>0.1</v>
      </c>
      <c r="BA560" s="384">
        <f t="shared" si="2579"/>
        <v>1.08</v>
      </c>
      <c r="BB560" s="382">
        <f t="shared" si="2580"/>
        <v>6.79</v>
      </c>
      <c r="BC560" s="265">
        <f t="shared" si="2581"/>
        <v>0</v>
      </c>
      <c r="BD560" s="265">
        <f t="shared" si="2582"/>
        <v>50.85</v>
      </c>
      <c r="BE560" s="265">
        <f t="shared" si="2583"/>
        <v>6.08</v>
      </c>
      <c r="BF560" s="607">
        <f t="shared" si="2584"/>
        <v>1.2150000000000003</v>
      </c>
      <c r="BG560" s="607">
        <f t="shared" si="2585"/>
        <v>0</v>
      </c>
      <c r="BH560" s="607">
        <f t="shared" si="2586"/>
        <v>2.38</v>
      </c>
      <c r="BI560" s="607">
        <f t="shared" si="2587"/>
        <v>0</v>
      </c>
      <c r="BJ560" s="116">
        <f t="shared" si="2588"/>
        <v>35.6</v>
      </c>
      <c r="BK560" s="95"/>
    </row>
    <row r="561" spans="1:63" ht="14.25" x14ac:dyDescent="0.3">
      <c r="A561" s="144" t="s">
        <v>24868</v>
      </c>
      <c r="B561" s="379" t="s">
        <v>23695</v>
      </c>
      <c r="C561" s="145" t="s">
        <v>24869</v>
      </c>
      <c r="D561" s="416">
        <v>0.4</v>
      </c>
      <c r="E561" s="504"/>
      <c r="F561" s="504"/>
      <c r="G561" s="416" t="s">
        <v>23864</v>
      </c>
      <c r="H561" s="142">
        <v>35</v>
      </c>
      <c r="I561" s="143">
        <v>1.2634999999999996</v>
      </c>
      <c r="J561" s="143">
        <v>1.5649999999999995</v>
      </c>
      <c r="K561" s="452">
        <v>0</v>
      </c>
      <c r="L561" s="382">
        <f t="shared" si="2547"/>
        <v>1.41</v>
      </c>
      <c r="M561" s="383">
        <f t="shared" si="2548"/>
        <v>0.04</v>
      </c>
      <c r="N561" s="383">
        <f t="shared" si="2549"/>
        <v>0.1</v>
      </c>
      <c r="O561" s="382">
        <f t="shared" si="2550"/>
        <v>1.55</v>
      </c>
      <c r="P561" s="382">
        <f t="shared" si="2551"/>
        <v>1.08</v>
      </c>
      <c r="Q561" s="385">
        <f t="shared" si="2552"/>
        <v>0</v>
      </c>
      <c r="R561" s="385">
        <f t="shared" si="2553"/>
        <v>56.7</v>
      </c>
      <c r="S561" s="385">
        <f t="shared" si="2554"/>
        <v>1.89</v>
      </c>
      <c r="T561" s="385">
        <f t="shared" si="2555"/>
        <v>0</v>
      </c>
      <c r="U561" s="385">
        <f t="shared" si="2556"/>
        <v>0</v>
      </c>
      <c r="V561" s="384">
        <f t="shared" si="2557"/>
        <v>143.5</v>
      </c>
      <c r="W561" s="726">
        <f t="shared" si="2558"/>
        <v>0</v>
      </c>
      <c r="X561" s="144" t="str">
        <f t="shared" si="2559"/>
        <v>JD55-3</v>
      </c>
      <c r="Y561" s="416">
        <f t="shared" si="2560"/>
        <v>1.2</v>
      </c>
      <c r="Z561" s="603" t="s">
        <v>1</v>
      </c>
      <c r="AA561" s="504">
        <f t="shared" si="2561"/>
        <v>1.2</v>
      </c>
      <c r="AB561" s="591">
        <f t="shared" si="2562"/>
        <v>1.2634999999999996</v>
      </c>
      <c r="AC561" s="592">
        <f t="shared" si="2563"/>
        <v>0.04</v>
      </c>
      <c r="AD561" s="592">
        <f t="shared" si="2564"/>
        <v>0.15</v>
      </c>
      <c r="AE561" s="593">
        <f t="shared" si="2565"/>
        <v>1.45</v>
      </c>
      <c r="AF561" s="604">
        <f t="shared" si="2566"/>
        <v>2.2000000000000002</v>
      </c>
      <c r="AG561" s="605">
        <f t="shared" si="2567"/>
        <v>0.92</v>
      </c>
      <c r="AH561" s="595">
        <f t="shared" si="2568"/>
        <v>2.93</v>
      </c>
      <c r="AI561" s="595">
        <f t="shared" si="2569"/>
        <v>0</v>
      </c>
      <c r="AJ561" s="595">
        <f t="shared" si="2570"/>
        <v>0</v>
      </c>
      <c r="AK561" s="595">
        <f t="shared" si="2571"/>
        <v>0</v>
      </c>
      <c r="AL561" s="595">
        <f t="shared" si="2572"/>
        <v>0</v>
      </c>
      <c r="AM561" s="596">
        <f t="shared" si="2573"/>
        <v>0</v>
      </c>
      <c r="AN561" s="732">
        <f t="shared" si="2574"/>
        <v>0</v>
      </c>
      <c r="AO561" s="144" t="s">
        <v>24868</v>
      </c>
      <c r="AP561" s="379" t="s">
        <v>23695</v>
      </c>
      <c r="AQ561" s="453" t="s">
        <v>24869</v>
      </c>
      <c r="AR561" s="416">
        <v>0.4</v>
      </c>
      <c r="AS561" s="504"/>
      <c r="AT561" s="504"/>
      <c r="AU561" s="142">
        <v>35</v>
      </c>
      <c r="AV561" s="416">
        <f t="shared" si="2575"/>
        <v>1.4</v>
      </c>
      <c r="AW561" s="603" t="s">
        <v>1</v>
      </c>
      <c r="AX561" s="504">
        <f t="shared" si="2576"/>
        <v>1.4</v>
      </c>
      <c r="AY561" s="384">
        <f t="shared" si="2577"/>
        <v>33.6</v>
      </c>
      <c r="AZ561" s="384">
        <f t="shared" si="2578"/>
        <v>0.1</v>
      </c>
      <c r="BA561" s="384">
        <f t="shared" si="2579"/>
        <v>1.08</v>
      </c>
      <c r="BB561" s="382">
        <f t="shared" si="2580"/>
        <v>6.79</v>
      </c>
      <c r="BC561" s="265">
        <f t="shared" si="2581"/>
        <v>0</v>
      </c>
      <c r="BD561" s="265">
        <f t="shared" si="2582"/>
        <v>61.52</v>
      </c>
      <c r="BE561" s="265">
        <f t="shared" si="2583"/>
        <v>6.08</v>
      </c>
      <c r="BF561" s="607">
        <f t="shared" si="2584"/>
        <v>1.4534999999999996</v>
      </c>
      <c r="BG561" s="607">
        <f t="shared" si="2585"/>
        <v>0</v>
      </c>
      <c r="BH561" s="607">
        <f t="shared" si="2586"/>
        <v>2.85</v>
      </c>
      <c r="BI561" s="607">
        <f t="shared" si="2587"/>
        <v>0</v>
      </c>
      <c r="BJ561" s="116">
        <f t="shared" si="2588"/>
        <v>45.8</v>
      </c>
      <c r="BK561" s="95"/>
    </row>
    <row r="562" spans="1:63" ht="14.25" x14ac:dyDescent="0.3">
      <c r="A562" s="449" t="s">
        <v>24869</v>
      </c>
      <c r="B562" s="146" t="s">
        <v>23695</v>
      </c>
      <c r="C562" s="450" t="s">
        <v>24870</v>
      </c>
      <c r="D562" s="502">
        <v>0.4</v>
      </c>
      <c r="E562" s="589"/>
      <c r="F562" s="589"/>
      <c r="G562" s="502" t="s">
        <v>23864</v>
      </c>
      <c r="H562" s="451">
        <v>40</v>
      </c>
      <c r="I562" s="452">
        <v>1.5649999999999995</v>
      </c>
      <c r="J562" s="452">
        <v>2.1382999999999992</v>
      </c>
      <c r="K562" s="452">
        <v>1.6</v>
      </c>
      <c r="L562" s="382">
        <f t="shared" si="2547"/>
        <v>1.85</v>
      </c>
      <c r="M562" s="383">
        <f t="shared" si="2548"/>
        <v>0.04</v>
      </c>
      <c r="N562" s="383">
        <f t="shared" si="2549"/>
        <v>0.1</v>
      </c>
      <c r="O562" s="382">
        <f t="shared" si="2550"/>
        <v>1.9900000000000002</v>
      </c>
      <c r="P562" s="382">
        <f t="shared" si="2551"/>
        <v>1.08</v>
      </c>
      <c r="Q562" s="385">
        <f t="shared" si="2552"/>
        <v>0</v>
      </c>
      <c r="R562" s="385">
        <f t="shared" si="2553"/>
        <v>64.8</v>
      </c>
      <c r="S562" s="385">
        <f t="shared" si="2554"/>
        <v>21.17</v>
      </c>
      <c r="T562" s="385">
        <f t="shared" si="2555"/>
        <v>0</v>
      </c>
      <c r="U562" s="385">
        <f t="shared" si="2556"/>
        <v>0</v>
      </c>
      <c r="V562" s="384">
        <f t="shared" si="2557"/>
        <v>199.2</v>
      </c>
      <c r="W562" s="726">
        <f t="shared" si="2558"/>
        <v>0</v>
      </c>
      <c r="X562" s="449" t="str">
        <f t="shared" si="2559"/>
        <v>JD55-4</v>
      </c>
      <c r="Y562" s="502">
        <f t="shared" si="2560"/>
        <v>1.2</v>
      </c>
      <c r="Z562" s="590" t="s">
        <v>1</v>
      </c>
      <c r="AA562" s="589">
        <f t="shared" si="2561"/>
        <v>1.2</v>
      </c>
      <c r="AB562" s="591">
        <f t="shared" si="2562"/>
        <v>1.5649999999999995</v>
      </c>
      <c r="AC562" s="592">
        <f t="shared" si="2563"/>
        <v>0.04</v>
      </c>
      <c r="AD562" s="592">
        <f t="shared" si="2564"/>
        <v>0.15</v>
      </c>
      <c r="AE562" s="593">
        <f t="shared" si="2565"/>
        <v>1.76</v>
      </c>
      <c r="AF562" s="593">
        <f t="shared" si="2566"/>
        <v>2.2000000000000002</v>
      </c>
      <c r="AG562" s="594">
        <f t="shared" si="2567"/>
        <v>0.92</v>
      </c>
      <c r="AH562" s="595">
        <f t="shared" si="2568"/>
        <v>0</v>
      </c>
      <c r="AI562" s="595">
        <f t="shared" si="2569"/>
        <v>3.04</v>
      </c>
      <c r="AJ562" s="595">
        <f t="shared" si="2570"/>
        <v>0.53</v>
      </c>
      <c r="AK562" s="595">
        <f t="shared" si="2571"/>
        <v>0</v>
      </c>
      <c r="AL562" s="595">
        <f t="shared" si="2572"/>
        <v>0</v>
      </c>
      <c r="AM562" s="596">
        <f t="shared" si="2573"/>
        <v>16.63</v>
      </c>
      <c r="AN562" s="732">
        <f t="shared" si="2574"/>
        <v>0</v>
      </c>
      <c r="AO562" s="449" t="s">
        <v>24869</v>
      </c>
      <c r="AP562" s="146" t="s">
        <v>23695</v>
      </c>
      <c r="AQ562" s="450" t="s">
        <v>24870</v>
      </c>
      <c r="AR562" s="502">
        <v>0.4</v>
      </c>
      <c r="AS562" s="589"/>
      <c r="AT562" s="589"/>
      <c r="AU562" s="451">
        <v>40</v>
      </c>
      <c r="AV562" s="502">
        <f t="shared" si="2575"/>
        <v>1.4</v>
      </c>
      <c r="AW562" s="590" t="s">
        <v>1</v>
      </c>
      <c r="AX562" s="589">
        <f t="shared" si="2576"/>
        <v>1.4</v>
      </c>
      <c r="AY562" s="384">
        <f t="shared" si="2577"/>
        <v>38.6</v>
      </c>
      <c r="AZ562" s="384">
        <f t="shared" si="2578"/>
        <v>0.1</v>
      </c>
      <c r="BA562" s="384">
        <f t="shared" si="2579"/>
        <v>1.08</v>
      </c>
      <c r="BB562" s="382">
        <f t="shared" si="2580"/>
        <v>7.8</v>
      </c>
      <c r="BC562" s="265">
        <f t="shared" si="2581"/>
        <v>0</v>
      </c>
      <c r="BD562" s="265">
        <f t="shared" si="2582"/>
        <v>89.54</v>
      </c>
      <c r="BE562" s="265">
        <f t="shared" si="2583"/>
        <v>6.98</v>
      </c>
      <c r="BF562" s="385">
        <f t="shared" si="2584"/>
        <v>1.7549999999999994</v>
      </c>
      <c r="BG562" s="385">
        <f t="shared" si="2585"/>
        <v>0</v>
      </c>
      <c r="BH562" s="385">
        <f t="shared" si="2586"/>
        <v>3.44</v>
      </c>
      <c r="BI562" s="385">
        <f t="shared" si="2587"/>
        <v>0</v>
      </c>
      <c r="BJ562" s="116">
        <f t="shared" si="2588"/>
        <v>71.319999999999993</v>
      </c>
      <c r="BK562" s="95"/>
    </row>
    <row r="563" spans="1:63" ht="14.25" x14ac:dyDescent="0.3">
      <c r="A563" s="462"/>
      <c r="B563" s="463"/>
      <c r="C563" s="608"/>
      <c r="D563" s="505"/>
      <c r="E563" s="505"/>
      <c r="F563" s="505"/>
      <c r="G563" s="505"/>
      <c r="H563" s="410"/>
      <c r="I563" s="411"/>
      <c r="J563" s="411"/>
      <c r="K563" s="411"/>
      <c r="L563" s="101"/>
      <c r="M563" s="412"/>
      <c r="N563" s="412"/>
      <c r="O563" s="101"/>
      <c r="P563" s="101"/>
      <c r="Q563" s="414"/>
      <c r="R563" s="414"/>
      <c r="S563" s="414"/>
      <c r="T563" s="414"/>
      <c r="U563" s="414"/>
      <c r="V563" s="413"/>
      <c r="W563" s="725"/>
      <c r="X563" s="739"/>
      <c r="Y563" s="505"/>
      <c r="Z563" s="597"/>
      <c r="AA563" s="505"/>
      <c r="AB563" s="598"/>
      <c r="AC563" s="599"/>
      <c r="AD563" s="599"/>
      <c r="AE563" s="600"/>
      <c r="AF563" s="600"/>
      <c r="AG563" s="597"/>
      <c r="AH563" s="601"/>
      <c r="AI563" s="601"/>
      <c r="AJ563" s="601"/>
      <c r="AK563" s="601"/>
      <c r="AL563" s="601"/>
      <c r="AM563" s="602"/>
      <c r="AN563" s="733"/>
      <c r="AO563" s="739"/>
      <c r="AP563" s="463"/>
      <c r="AQ563" s="608"/>
      <c r="AR563" s="505"/>
      <c r="AS563" s="505"/>
      <c r="AT563" s="505"/>
      <c r="AU563" s="410"/>
      <c r="AV563" s="505"/>
      <c r="AW563" s="597"/>
      <c r="AX563" s="505"/>
      <c r="AY563" s="413"/>
      <c r="AZ563" s="413"/>
      <c r="BA563" s="413"/>
      <c r="BB563" s="101"/>
      <c r="BC563" s="101"/>
      <c r="BD563" s="101"/>
      <c r="BE563" s="101"/>
      <c r="BF563" s="414"/>
      <c r="BG563" s="414"/>
      <c r="BH563" s="414"/>
      <c r="BI563" s="414"/>
      <c r="BJ563" s="415"/>
      <c r="BK563" s="95"/>
    </row>
    <row r="564" spans="1:63" s="122" customFormat="1" ht="14.25" x14ac:dyDescent="0.3">
      <c r="A564" s="407" t="s">
        <v>24884</v>
      </c>
      <c r="B564" s="463"/>
      <c r="C564" s="408"/>
      <c r="D564" s="505"/>
      <c r="E564" s="505"/>
      <c r="F564" s="505"/>
      <c r="G564" s="409"/>
      <c r="H564" s="410"/>
      <c r="I564" s="411"/>
      <c r="J564" s="411"/>
      <c r="K564" s="411"/>
      <c r="L564" s="101"/>
      <c r="M564" s="412"/>
      <c r="N564" s="412"/>
      <c r="O564" s="101"/>
      <c r="P564" s="101"/>
      <c r="Q564" s="414"/>
      <c r="R564" s="414"/>
      <c r="S564" s="414"/>
      <c r="T564" s="414"/>
      <c r="U564" s="414"/>
      <c r="V564" s="413"/>
      <c r="W564" s="725"/>
      <c r="X564" s="740" t="str">
        <f>$A564</f>
        <v>Rua Maurício Laje</v>
      </c>
      <c r="Y564" s="503"/>
      <c r="Z564" s="503"/>
      <c r="AA564" s="503"/>
      <c r="AB564" s="399"/>
      <c r="AC564" s="399"/>
      <c r="AD564" s="399"/>
      <c r="AE564" s="399"/>
      <c r="AF564" s="404"/>
      <c r="AG564" s="399"/>
      <c r="AH564" s="399"/>
      <c r="AI564" s="399"/>
      <c r="AJ564" s="399"/>
      <c r="AK564" s="399"/>
      <c r="AL564" s="399"/>
      <c r="AM564" s="399"/>
      <c r="AN564" s="401"/>
      <c r="AO564" s="407" t="str">
        <f>$A564</f>
        <v>Rua Maurício Laje</v>
      </c>
      <c r="AP564" s="463"/>
      <c r="AQ564" s="408"/>
      <c r="AR564" s="505"/>
      <c r="AS564" s="505"/>
      <c r="AT564" s="505"/>
      <c r="AU564" s="410"/>
      <c r="AV564" s="409"/>
      <c r="AW564" s="409"/>
      <c r="AX564" s="409"/>
      <c r="AY564" s="413"/>
      <c r="AZ564" s="413"/>
      <c r="BA564" s="413"/>
      <c r="BB564" s="101"/>
      <c r="BC564" s="101"/>
      <c r="BD564" s="101"/>
      <c r="BE564" s="101"/>
      <c r="BF564" s="101"/>
      <c r="BG564" s="101"/>
      <c r="BH564" s="101"/>
      <c r="BI564" s="101"/>
      <c r="BJ564" s="415"/>
      <c r="BK564" s="95"/>
    </row>
    <row r="565" spans="1:63" ht="14.25" x14ac:dyDescent="0.3">
      <c r="A565" s="144" t="s">
        <v>24871</v>
      </c>
      <c r="B565" s="379" t="s">
        <v>23695</v>
      </c>
      <c r="C565" s="145" t="s">
        <v>24872</v>
      </c>
      <c r="D565" s="416">
        <v>0.4</v>
      </c>
      <c r="E565" s="504"/>
      <c r="F565" s="504"/>
      <c r="G565" s="416" t="s">
        <v>23864</v>
      </c>
      <c r="H565" s="142">
        <v>30</v>
      </c>
      <c r="I565" s="143">
        <v>1.1000000000000005</v>
      </c>
      <c r="J565" s="143">
        <v>1.1000000000000005</v>
      </c>
      <c r="K565" s="452">
        <v>0</v>
      </c>
      <c r="L565" s="382">
        <f t="shared" ref="L565:L566" si="2589">ROUND((I565+J565)/2,2)</f>
        <v>1.1000000000000001</v>
      </c>
      <c r="M565" s="383">
        <f t="shared" ref="M565:M566" si="2590">IF(F565=0,ROUND($D565*10%,2),IF(D565&gt;2.8,0.18,0.15))</f>
        <v>0.04</v>
      </c>
      <c r="N565" s="383">
        <f t="shared" ref="N565:N566" si="2591">IF(F565=0,IF(   ROUND($D565/4,2),   IF(ROUND(($D565*1.2)/6,2)&lt;0.1,0.1,ROUND(($D565*1.2)/6,2))),0.5)</f>
        <v>0.1</v>
      </c>
      <c r="O565" s="382">
        <f t="shared" ref="O565:O566" si="2592">L565+M565+N565</f>
        <v>1.2400000000000002</v>
      </c>
      <c r="P565" s="382">
        <f t="shared" ref="P565:P566" si="2593">IF(O565&lt;2,(D565+M565*2)+0.6,(D565+M565*2)+0.6+ROUNDUP(O565-2,0)*0.1)</f>
        <v>1.08</v>
      </c>
      <c r="Q565" s="385">
        <f t="shared" ref="Q565:Q566" si="2594">IF($O565&lt;=$W$4,ROUND(IF($O565&lt;1.5,$O565*$H565*$P565,1.5*$H565*$P565),2),0)</f>
        <v>40.18</v>
      </c>
      <c r="R565" s="385">
        <f t="shared" ref="R565:R566" si="2595">IF($O565&gt;$W$4,ROUND(IF($O565&lt;1.5,$O565*$H565*$P565,1.5*$H565*$P565),2),0)</f>
        <v>0</v>
      </c>
      <c r="S565" s="385">
        <f t="shared" ref="S565:S566" si="2596">IF($O565&gt;$W$4,ROUND(IF($O565&lt;1.5,0,IF($O565&gt;3,1.5*$H565*$P565,($O565-1.5)*$H565*$P565)),2),0)</f>
        <v>0</v>
      </c>
      <c r="T565" s="385">
        <f t="shared" ref="T565:T566" si="2597">IF($O565&gt;$W$4,ROUND(IF($O565&lt;3,0,IF($O565&gt;4.5,1.5*$H565*$P565,($O565-3)*$H565*$P565)),2),0)</f>
        <v>0</v>
      </c>
      <c r="U565" s="385">
        <f t="shared" ref="U565:U566" si="2598">IF($O565&gt;$W$4,ROUND(IF($O565&lt;4.5,0,IF($O565&gt;6,($O565-4.5)*$H565*$P565,($O565-4.5)*$H565*$P565)),2),0)</f>
        <v>0</v>
      </c>
      <c r="V565" s="384">
        <f t="shared" ref="V565:V566" si="2599">IF($O565&gt;$W$4, IF( $O565&lt;=4,   ROUND($H565*($O565+0.5)*2,2),   0),0)</f>
        <v>0</v>
      </c>
      <c r="W565" s="726">
        <f t="shared" ref="W565:W566" si="2600">IF($O565&gt;$W$4, IF( $O565&gt;4,   ROUND($H565*($O565+0.5)*2,2),   0),0)</f>
        <v>0</v>
      </c>
      <c r="X565" s="144" t="str">
        <f t="shared" ref="X565:X566" si="2601">A565</f>
        <v>JD57-1</v>
      </c>
      <c r="Y565" s="416">
        <f t="shared" ref="Y565:Y566" si="2602">IF($D565=0.4,1.2,IF($D565=0.6,1.2,IF($D565=0.8,1.3,IF($D565=1,1.5,IF($D565=1.2,1.7,IF($D565&lt;=2,2,"--"))))))</f>
        <v>1.2</v>
      </c>
      <c r="Z565" s="603" t="s">
        <v>1</v>
      </c>
      <c r="AA565" s="504">
        <f t="shared" ref="AA565:AA566" si="2603">Y565</f>
        <v>1.2</v>
      </c>
      <c r="AB565" s="591">
        <f t="shared" ref="AB565:AB566" si="2604">IF($Y565="--","--",I565)</f>
        <v>1.1000000000000005</v>
      </c>
      <c r="AC565" s="592">
        <f t="shared" ref="AC565:AC566" si="2605">IF($Y565="--","--",IF(D565&gt;1.5,0.15,ROUND($D565*10%,2)))</f>
        <v>0.04</v>
      </c>
      <c r="AD565" s="592">
        <f t="shared" ref="AD565:AD566" si="2606">IF($Y565="--","--",0.15)</f>
        <v>0.15</v>
      </c>
      <c r="AE565" s="593">
        <f t="shared" ref="AE565:AE566" si="2607">IF($Y565="--","--",ROUND(AB565+AC565+AD565,2))</f>
        <v>1.29</v>
      </c>
      <c r="AF565" s="604">
        <f t="shared" ref="AF565:AF566" si="2608">IF($Y565="--","--",IF($AB565&lt;=2,$Y565+1,($Y565+1)+ROUNDUP($AB565-2,0)*0.1))</f>
        <v>2.2000000000000002</v>
      </c>
      <c r="AG565" s="605">
        <f t="shared" ref="AG565:AG566" si="2609">IF($D565=0.4,0.92,IF($D565=0.6,0.68,IF($D565=0.8,0.74,IF($D565=1,0.7,IF($D565=1.2,0.66,IF($D565=1.5,0.6,IF($D565&lt;=2,(2.4-(D565+0.3)),"--")))))))</f>
        <v>0.92</v>
      </c>
      <c r="AH565" s="595">
        <f t="shared" ref="AH565:AH566" si="2610">IF($Y565="--","--",IF($AE565&lt;=$W$4,ROUND(IF($AE565&lt;1.5,$AE565*$AF565*$AG565,1.5*$AF565*$AG565),2),0))</f>
        <v>2.61</v>
      </c>
      <c r="AI565" s="595">
        <f t="shared" ref="AI565:AI566" si="2611">IF($Y565="--","--",IF($AE565&gt;$W$4,ROUND(IF($AE565&lt;1.5,$AE565*$AF565*$AG565,1.5*$AF565*$AG565),2),0))</f>
        <v>0</v>
      </c>
      <c r="AJ565" s="595">
        <f t="shared" ref="AJ565:AJ566" si="2612">IF($Y565="--","--",IF($AE565&gt;$W$4,ROUND(IF($AE565&lt;1.5,0,IF($AE565&gt;3,1.5*$AF565*$AG565,($AE565-1.5)*$AF565*$AG565)),2),0))</f>
        <v>0</v>
      </c>
      <c r="AK565" s="595">
        <f t="shared" ref="AK565:AK566" si="2613">IF($Y565="--","--",IF($AE565&gt;$W$4,ROUND(IF($AE565&lt;3,0,IF($AE565&gt;4.5,1.5*$AF565*$AG565,($AE565-3)*$AF565*$AG565)),2),0))</f>
        <v>0</v>
      </c>
      <c r="AL565" s="595">
        <f t="shared" ref="AL565:AL566" si="2614">IF($Y565="--","--",IF($AE565&gt;$W$4,ROUND(IF($AE565&lt;4.5,0,IF($AE565&gt;6,($AE565-4.5)*$AF565*$AG565,($AE565-4.5)*$AF565*$AG565)),2),0))</f>
        <v>0</v>
      </c>
      <c r="AM565" s="596">
        <f t="shared" ref="AM565:AM566" si="2615">IF($Y565="--","--",IF($AE565&gt;$W$4, IF( $AE565&lt;=4,   ROUND(($AG565*4)*($AE565+0.5)*2,2),   0),0))</f>
        <v>0</v>
      </c>
      <c r="AN565" s="732">
        <f t="shared" ref="AN565:AN566" si="2616">IF($Y565="--","--",IF($AE565&gt;$W$4, IF( $AE565&gt;4,   ROUND(($AG565*4)*($AE565+0.5)*2,2),   0),0))</f>
        <v>0</v>
      </c>
      <c r="AO565" s="144" t="s">
        <v>24871</v>
      </c>
      <c r="AP565" s="379" t="s">
        <v>23695</v>
      </c>
      <c r="AQ565" s="453" t="s">
        <v>24872</v>
      </c>
      <c r="AR565" s="416">
        <v>0.4</v>
      </c>
      <c r="AS565" s="504"/>
      <c r="AT565" s="504"/>
      <c r="AU565" s="142">
        <v>30</v>
      </c>
      <c r="AV565" s="416">
        <f t="shared" ref="AV565:AV566" si="2617">IF($Y565="--","--",Y565+0.2)</f>
        <v>1.4</v>
      </c>
      <c r="AW565" s="603" t="s">
        <v>1</v>
      </c>
      <c r="AX565" s="504">
        <f t="shared" ref="AX565:AX566" si="2618">AV565</f>
        <v>1.4</v>
      </c>
      <c r="AY565" s="384">
        <f t="shared" ref="AY565:AY566" si="2619">IF(D565&gt;2,AU565,AU565-AV565)</f>
        <v>28.6</v>
      </c>
      <c r="AZ565" s="384">
        <f t="shared" ref="AZ565:AZ566" si="2620">N565</f>
        <v>0.1</v>
      </c>
      <c r="BA565" s="384">
        <f t="shared" ref="BA565:BA566" si="2621">P565</f>
        <v>1.08</v>
      </c>
      <c r="BB565" s="382">
        <f t="shared" ref="BB565:BB566" si="2622">IF(F565=0,IF(ROUND( AY565 * ( ( (N565*P565) +  ( ((D565+M565*2)/6)*P565 ) ) - ROUND(  ((D565+M565*2)^2)   *   (   ( PI()*96.379 / (4*360) )  -  ( (SIN((96.379/2)*PI()/180)) * (COS((96.379/2)*PI()/180)) / 4 )   ), 4) ),2),   ROUND( AY565 * ( ( (N565*P565) +  ( ((D565+M565*2)/4)*P565 ) ) - ROUND(  ((D565+M565*2)^2)   *   (   ( PI()*120 / (4*360) )  -  ( (SIN((120/2)*PI()/180)) * (COS((120/2)*PI()/180)) / 4 )   ), 4) ),2)),0)</f>
        <v>5.78</v>
      </c>
      <c r="BC565" s="265">
        <f t="shared" ref="BC565:BC566" si="2623">IF(F565&gt;0,ROUND(AY565*N565*P565,2),0)</f>
        <v>0</v>
      </c>
      <c r="BD565" s="265">
        <f t="shared" ref="BD565:BD566" si="2624">SUM(Q565:U565,AH565:AL565)</f>
        <v>42.79</v>
      </c>
      <c r="BE565" s="265">
        <f t="shared" ref="BE565:BE566" si="2625">IF(F565=0, ROUND( ( PI()*( (D565+M565*2)^2 ) / 4  ) * AY565,2),  ROUND( (D565+M565*2)*(F565+M565*2) * AY565,2))</f>
        <v>5.18</v>
      </c>
      <c r="BF565" s="607">
        <f t="shared" ref="BF565:BF566" si="2626">IF(($I565+M565-0.15)&lt;=2,($I565+M565+0.15),IF(($I565+M565)&lt;=3,2.35,($I565+M565+0.2)-0.85))</f>
        <v>1.2900000000000005</v>
      </c>
      <c r="BG565" s="607">
        <f t="shared" ref="BG565:BG566" si="2627">IF(D565&gt;2,   (I565-F565-M565-0.11),IF(($I565+M565)&lt;=2,0,IF(($I565+M565)&gt;3,0.85,(I565+M565+0.2-BF565))))</f>
        <v>0</v>
      </c>
      <c r="BH565" s="607">
        <f t="shared" ref="BH565:BH566" si="2628">IF(D565&gt;2,  ROUND(((1.42+0.4)+(0.91+0.4))*2*BG565,2), ROUND(AV565*AX565*BF565,2))</f>
        <v>2.5299999999999998</v>
      </c>
      <c r="BI565" s="607">
        <f t="shared" ref="BI565:BI566" si="2629">ROUND(((PI()*0.9^2)/4)*BG565,2)</f>
        <v>0</v>
      </c>
      <c r="BJ565" s="116">
        <f t="shared" ref="BJ565:BJ566" si="2630">ROUND(BD565-BE565-BH565-BI565-BB565-BC565,2)</f>
        <v>29.3</v>
      </c>
      <c r="BK565" s="95"/>
    </row>
    <row r="566" spans="1:63" ht="14.25" x14ac:dyDescent="0.3">
      <c r="A566" s="449" t="s">
        <v>24872</v>
      </c>
      <c r="B566" s="146" t="s">
        <v>23695</v>
      </c>
      <c r="C566" s="450" t="s">
        <v>24873</v>
      </c>
      <c r="D566" s="502">
        <v>0.4</v>
      </c>
      <c r="E566" s="589"/>
      <c r="F566" s="589"/>
      <c r="G566" s="502" t="s">
        <v>23864</v>
      </c>
      <c r="H566" s="451">
        <v>30</v>
      </c>
      <c r="I566" s="452">
        <v>1.1000000000000005</v>
      </c>
      <c r="J566" s="452">
        <v>1.0860000000000003</v>
      </c>
      <c r="K566" s="452">
        <v>1.6850000000000001</v>
      </c>
      <c r="L566" s="382">
        <f t="shared" si="2589"/>
        <v>1.0900000000000001</v>
      </c>
      <c r="M566" s="383">
        <f t="shared" si="2590"/>
        <v>0.04</v>
      </c>
      <c r="N566" s="383">
        <f t="shared" si="2591"/>
        <v>0.1</v>
      </c>
      <c r="O566" s="382">
        <f t="shared" si="2592"/>
        <v>1.2300000000000002</v>
      </c>
      <c r="P566" s="382">
        <f t="shared" si="2593"/>
        <v>1.08</v>
      </c>
      <c r="Q566" s="385">
        <f t="shared" si="2594"/>
        <v>39.85</v>
      </c>
      <c r="R566" s="385">
        <f t="shared" si="2595"/>
        <v>0</v>
      </c>
      <c r="S566" s="385">
        <f t="shared" si="2596"/>
        <v>0</v>
      </c>
      <c r="T566" s="385">
        <f t="shared" si="2597"/>
        <v>0</v>
      </c>
      <c r="U566" s="385">
        <f t="shared" si="2598"/>
        <v>0</v>
      </c>
      <c r="V566" s="384">
        <f t="shared" si="2599"/>
        <v>0</v>
      </c>
      <c r="W566" s="726">
        <f t="shared" si="2600"/>
        <v>0</v>
      </c>
      <c r="X566" s="449" t="str">
        <f t="shared" si="2601"/>
        <v>JD57-2</v>
      </c>
      <c r="Y566" s="502">
        <f t="shared" si="2602"/>
        <v>1.2</v>
      </c>
      <c r="Z566" s="590" t="s">
        <v>1</v>
      </c>
      <c r="AA566" s="589">
        <f t="shared" si="2603"/>
        <v>1.2</v>
      </c>
      <c r="AB566" s="591">
        <f t="shared" si="2604"/>
        <v>1.1000000000000005</v>
      </c>
      <c r="AC566" s="592">
        <f t="shared" si="2605"/>
        <v>0.04</v>
      </c>
      <c r="AD566" s="592">
        <f t="shared" si="2606"/>
        <v>0.15</v>
      </c>
      <c r="AE566" s="593">
        <f t="shared" si="2607"/>
        <v>1.29</v>
      </c>
      <c r="AF566" s="593">
        <f t="shared" si="2608"/>
        <v>2.2000000000000002</v>
      </c>
      <c r="AG566" s="594">
        <f t="shared" si="2609"/>
        <v>0.92</v>
      </c>
      <c r="AH566" s="595">
        <f t="shared" si="2610"/>
        <v>2.61</v>
      </c>
      <c r="AI566" s="595">
        <f t="shared" si="2611"/>
        <v>0</v>
      </c>
      <c r="AJ566" s="595">
        <f t="shared" si="2612"/>
        <v>0</v>
      </c>
      <c r="AK566" s="595">
        <f t="shared" si="2613"/>
        <v>0</v>
      </c>
      <c r="AL566" s="595">
        <f t="shared" si="2614"/>
        <v>0</v>
      </c>
      <c r="AM566" s="596">
        <f t="shared" si="2615"/>
        <v>0</v>
      </c>
      <c r="AN566" s="732">
        <f t="shared" si="2616"/>
        <v>0</v>
      </c>
      <c r="AO566" s="449" t="s">
        <v>24872</v>
      </c>
      <c r="AP566" s="146" t="s">
        <v>23695</v>
      </c>
      <c r="AQ566" s="450" t="s">
        <v>24873</v>
      </c>
      <c r="AR566" s="502">
        <v>0.4</v>
      </c>
      <c r="AS566" s="589"/>
      <c r="AT566" s="589"/>
      <c r="AU566" s="451">
        <v>30</v>
      </c>
      <c r="AV566" s="502">
        <f t="shared" si="2617"/>
        <v>1.4</v>
      </c>
      <c r="AW566" s="590" t="s">
        <v>1</v>
      </c>
      <c r="AX566" s="589">
        <f t="shared" si="2618"/>
        <v>1.4</v>
      </c>
      <c r="AY566" s="384">
        <f t="shared" si="2619"/>
        <v>28.6</v>
      </c>
      <c r="AZ566" s="384">
        <f t="shared" si="2620"/>
        <v>0.1</v>
      </c>
      <c r="BA566" s="384">
        <f t="shared" si="2621"/>
        <v>1.08</v>
      </c>
      <c r="BB566" s="382">
        <f t="shared" si="2622"/>
        <v>5.78</v>
      </c>
      <c r="BC566" s="265">
        <f t="shared" si="2623"/>
        <v>0</v>
      </c>
      <c r="BD566" s="265">
        <f t="shared" si="2624"/>
        <v>42.46</v>
      </c>
      <c r="BE566" s="265">
        <f t="shared" si="2625"/>
        <v>5.18</v>
      </c>
      <c r="BF566" s="385">
        <f t="shared" si="2626"/>
        <v>1.2900000000000005</v>
      </c>
      <c r="BG566" s="385">
        <f t="shared" si="2627"/>
        <v>0</v>
      </c>
      <c r="BH566" s="385">
        <f t="shared" si="2628"/>
        <v>2.5299999999999998</v>
      </c>
      <c r="BI566" s="385">
        <f t="shared" si="2629"/>
        <v>0</v>
      </c>
      <c r="BJ566" s="116">
        <f t="shared" si="2630"/>
        <v>28.97</v>
      </c>
      <c r="BK566" s="95"/>
    </row>
    <row r="567" spans="1:63" ht="14.25" x14ac:dyDescent="0.3">
      <c r="A567" s="462"/>
      <c r="B567" s="463"/>
      <c r="C567" s="608"/>
      <c r="D567" s="505"/>
      <c r="E567" s="505"/>
      <c r="F567" s="505"/>
      <c r="G567" s="505"/>
      <c r="H567" s="410"/>
      <c r="I567" s="411"/>
      <c r="J567" s="411"/>
      <c r="K567" s="411"/>
      <c r="L567" s="101"/>
      <c r="M567" s="412"/>
      <c r="N567" s="412"/>
      <c r="O567" s="101"/>
      <c r="P567" s="101"/>
      <c r="Q567" s="414"/>
      <c r="R567" s="414"/>
      <c r="S567" s="414"/>
      <c r="T567" s="414"/>
      <c r="U567" s="414"/>
      <c r="V567" s="413"/>
      <c r="W567" s="725"/>
      <c r="X567" s="739"/>
      <c r="Y567" s="505"/>
      <c r="Z567" s="597"/>
      <c r="AA567" s="505"/>
      <c r="AB567" s="598"/>
      <c r="AC567" s="599"/>
      <c r="AD567" s="599"/>
      <c r="AE567" s="600"/>
      <c r="AF567" s="600"/>
      <c r="AG567" s="597"/>
      <c r="AH567" s="601"/>
      <c r="AI567" s="601"/>
      <c r="AJ567" s="601"/>
      <c r="AK567" s="601"/>
      <c r="AL567" s="601"/>
      <c r="AM567" s="602"/>
      <c r="AN567" s="733"/>
      <c r="AO567" s="739"/>
      <c r="AP567" s="463"/>
      <c r="AQ567" s="608"/>
      <c r="AR567" s="505"/>
      <c r="AS567" s="505"/>
      <c r="AT567" s="505"/>
      <c r="AU567" s="410"/>
      <c r="AV567" s="505"/>
      <c r="AW567" s="597"/>
      <c r="AX567" s="505"/>
      <c r="AY567" s="413"/>
      <c r="AZ567" s="413"/>
      <c r="BA567" s="413"/>
      <c r="BB567" s="101"/>
      <c r="BC567" s="101"/>
      <c r="BD567" s="101"/>
      <c r="BE567" s="101"/>
      <c r="BF567" s="414"/>
      <c r="BG567" s="414"/>
      <c r="BH567" s="414"/>
      <c r="BI567" s="414"/>
      <c r="BJ567" s="415"/>
      <c r="BK567" s="95"/>
    </row>
    <row r="568" spans="1:63" s="122" customFormat="1" ht="14.25" x14ac:dyDescent="0.3">
      <c r="A568" s="407" t="s">
        <v>24874</v>
      </c>
      <c r="B568" s="463"/>
      <c r="C568" s="408"/>
      <c r="D568" s="505"/>
      <c r="E568" s="505"/>
      <c r="F568" s="505"/>
      <c r="G568" s="409"/>
      <c r="H568" s="410"/>
      <c r="I568" s="411"/>
      <c r="J568" s="411"/>
      <c r="K568" s="411"/>
      <c r="L568" s="101"/>
      <c r="M568" s="412"/>
      <c r="N568" s="412"/>
      <c r="O568" s="101"/>
      <c r="P568" s="101"/>
      <c r="Q568" s="414"/>
      <c r="R568" s="414"/>
      <c r="S568" s="414"/>
      <c r="T568" s="414"/>
      <c r="U568" s="414"/>
      <c r="V568" s="413"/>
      <c r="W568" s="725"/>
      <c r="X568" s="740" t="str">
        <f>$A568</f>
        <v>Rua Prof. José Vieira de Souza</v>
      </c>
      <c r="Y568" s="503"/>
      <c r="Z568" s="503"/>
      <c r="AA568" s="503"/>
      <c r="AB568" s="399"/>
      <c r="AC568" s="399"/>
      <c r="AD568" s="399"/>
      <c r="AE568" s="399"/>
      <c r="AF568" s="404"/>
      <c r="AG568" s="399"/>
      <c r="AH568" s="399"/>
      <c r="AI568" s="399"/>
      <c r="AJ568" s="399"/>
      <c r="AK568" s="399"/>
      <c r="AL568" s="399"/>
      <c r="AM568" s="399"/>
      <c r="AN568" s="401"/>
      <c r="AO568" s="407" t="str">
        <f>$A568</f>
        <v>Rua Prof. José Vieira de Souza</v>
      </c>
      <c r="AP568" s="463"/>
      <c r="AQ568" s="408"/>
      <c r="AR568" s="505"/>
      <c r="AS568" s="505"/>
      <c r="AT568" s="505"/>
      <c r="AU568" s="410"/>
      <c r="AV568" s="409"/>
      <c r="AW568" s="409"/>
      <c r="AX568" s="409"/>
      <c r="AY568" s="413"/>
      <c r="AZ568" s="413"/>
      <c r="BA568" s="413"/>
      <c r="BB568" s="101"/>
      <c r="BC568" s="101"/>
      <c r="BD568" s="101"/>
      <c r="BE568" s="101"/>
      <c r="BF568" s="101"/>
      <c r="BG568" s="101"/>
      <c r="BH568" s="101"/>
      <c r="BI568" s="101"/>
      <c r="BJ568" s="415"/>
      <c r="BK568" s="95"/>
    </row>
    <row r="569" spans="1:63" ht="14.25" x14ac:dyDescent="0.3">
      <c r="A569" s="144" t="s">
        <v>24875</v>
      </c>
      <c r="B569" s="379" t="s">
        <v>23695</v>
      </c>
      <c r="C569" s="145" t="s">
        <v>24876</v>
      </c>
      <c r="D569" s="416">
        <v>0.4</v>
      </c>
      <c r="E569" s="504"/>
      <c r="F569" s="504"/>
      <c r="G569" s="416" t="s">
        <v>23864</v>
      </c>
      <c r="H569" s="142">
        <v>20</v>
      </c>
      <c r="I569" s="143">
        <v>1.0500000000000007</v>
      </c>
      <c r="J569" s="143">
        <v>1.0500000000000007</v>
      </c>
      <c r="K569" s="452">
        <v>0</v>
      </c>
      <c r="L569" s="382">
        <f t="shared" ref="L569:L573" si="2631">ROUND((I569+J569)/2,2)</f>
        <v>1.05</v>
      </c>
      <c r="M569" s="383">
        <f t="shared" ref="M569:M573" si="2632">IF(F569=0,ROUND($D569*10%,2),IF(D569&gt;2.8,0.18,0.15))</f>
        <v>0.04</v>
      </c>
      <c r="N569" s="383">
        <f t="shared" ref="N569:N573" si="2633">IF(F569=0,IF(   ROUND($D569/4,2),   IF(ROUND(($D569*1.2)/6,2)&lt;0.1,0.1,ROUND(($D569*1.2)/6,2))),0.5)</f>
        <v>0.1</v>
      </c>
      <c r="O569" s="382">
        <f t="shared" ref="O569:O573" si="2634">L569+M569+N569</f>
        <v>1.1900000000000002</v>
      </c>
      <c r="P569" s="382">
        <f t="shared" ref="P569:P573" si="2635">IF(O569&lt;2,(D569+M569*2)+0.6,(D569+M569*2)+0.6+ROUNDUP(O569-2,0)*0.1)</f>
        <v>1.08</v>
      </c>
      <c r="Q569" s="385">
        <f t="shared" ref="Q569:Q573" si="2636">IF($O569&lt;=$W$4,ROUND(IF($O569&lt;1.5,$O569*$H569*$P569,1.5*$H569*$P569),2),0)</f>
        <v>25.7</v>
      </c>
      <c r="R569" s="385">
        <f t="shared" ref="R569:R573" si="2637">IF($O569&gt;$W$4,ROUND(IF($O569&lt;1.5,$O569*$H569*$P569,1.5*$H569*$P569),2),0)</f>
        <v>0</v>
      </c>
      <c r="S569" s="385">
        <f t="shared" ref="S569:S573" si="2638">IF($O569&gt;$W$4,ROUND(IF($O569&lt;1.5,0,IF($O569&gt;3,1.5*$H569*$P569,($O569-1.5)*$H569*$P569)),2),0)</f>
        <v>0</v>
      </c>
      <c r="T569" s="385">
        <f t="shared" ref="T569:T573" si="2639">IF($O569&gt;$W$4,ROUND(IF($O569&lt;3,0,IF($O569&gt;4.5,1.5*$H569*$P569,($O569-3)*$H569*$P569)),2),0)</f>
        <v>0</v>
      </c>
      <c r="U569" s="385">
        <f t="shared" ref="U569:U573" si="2640">IF($O569&gt;$W$4,ROUND(IF($O569&lt;4.5,0,IF($O569&gt;6,($O569-4.5)*$H569*$P569,($O569-4.5)*$H569*$P569)),2),0)</f>
        <v>0</v>
      </c>
      <c r="V569" s="384">
        <f t="shared" ref="V569:V573" si="2641">IF($O569&gt;$W$4, IF( $O569&lt;=4,   ROUND($H569*($O569+0.5)*2,2),   0),0)</f>
        <v>0</v>
      </c>
      <c r="W569" s="726">
        <f t="shared" ref="W569:W573" si="2642">IF($O569&gt;$W$4, IF( $O569&gt;4,   ROUND($H569*($O569+0.5)*2,2),   0),0)</f>
        <v>0</v>
      </c>
      <c r="X569" s="144" t="str">
        <f t="shared" ref="X569:X573" si="2643">A569</f>
        <v>JD61-1</v>
      </c>
      <c r="Y569" s="416">
        <f t="shared" ref="Y569:Y573" si="2644">IF($D569=0.4,1.2,IF($D569=0.6,1.2,IF($D569=0.8,1.3,IF($D569=1,1.5,IF($D569=1.2,1.7,IF($D569&lt;=2,2,"--"))))))</f>
        <v>1.2</v>
      </c>
      <c r="Z569" s="603" t="s">
        <v>1</v>
      </c>
      <c r="AA569" s="504">
        <f t="shared" ref="AA569:AA573" si="2645">Y569</f>
        <v>1.2</v>
      </c>
      <c r="AB569" s="591">
        <f t="shared" ref="AB569:AB573" si="2646">IF($Y569="--","--",I569)</f>
        <v>1.0500000000000007</v>
      </c>
      <c r="AC569" s="592">
        <f t="shared" ref="AC569:AC573" si="2647">IF($Y569="--","--",IF(D569&gt;1.5,0.15,ROUND($D569*10%,2)))</f>
        <v>0.04</v>
      </c>
      <c r="AD569" s="592">
        <f t="shared" ref="AD569:AD573" si="2648">IF($Y569="--","--",0.15)</f>
        <v>0.15</v>
      </c>
      <c r="AE569" s="593">
        <f t="shared" ref="AE569:AE573" si="2649">IF($Y569="--","--",ROUND(AB569+AC569+AD569,2))</f>
        <v>1.24</v>
      </c>
      <c r="AF569" s="604">
        <f t="shared" ref="AF569:AF573" si="2650">IF($Y569="--","--",IF($AB569&lt;=2,$Y569+1,($Y569+1)+ROUNDUP($AB569-2,0)*0.1))</f>
        <v>2.2000000000000002</v>
      </c>
      <c r="AG569" s="605">
        <f t="shared" ref="AG569:AG573" si="2651">IF($D569=0.4,0.92,IF($D569=0.6,0.68,IF($D569=0.8,0.74,IF($D569=1,0.7,IF($D569=1.2,0.66,IF($D569=1.5,0.6,IF($D569&lt;=2,(2.4-(D569+0.3)),"--")))))))</f>
        <v>0.92</v>
      </c>
      <c r="AH569" s="595">
        <f t="shared" ref="AH569:AH573" si="2652">IF($Y569="--","--",IF($AE569&lt;=$W$4,ROUND(IF($AE569&lt;1.5,$AE569*$AF569*$AG569,1.5*$AF569*$AG569),2),0))</f>
        <v>2.5099999999999998</v>
      </c>
      <c r="AI569" s="595">
        <f t="shared" ref="AI569:AI573" si="2653">IF($Y569="--","--",IF($AE569&gt;$W$4,ROUND(IF($AE569&lt;1.5,$AE569*$AF569*$AG569,1.5*$AF569*$AG569),2),0))</f>
        <v>0</v>
      </c>
      <c r="AJ569" s="595">
        <f t="shared" ref="AJ569:AJ573" si="2654">IF($Y569="--","--",IF($AE569&gt;$W$4,ROUND(IF($AE569&lt;1.5,0,IF($AE569&gt;3,1.5*$AF569*$AG569,($AE569-1.5)*$AF569*$AG569)),2),0))</f>
        <v>0</v>
      </c>
      <c r="AK569" s="595">
        <f t="shared" ref="AK569:AK573" si="2655">IF($Y569="--","--",IF($AE569&gt;$W$4,ROUND(IF($AE569&lt;3,0,IF($AE569&gt;4.5,1.5*$AF569*$AG569,($AE569-3)*$AF569*$AG569)),2),0))</f>
        <v>0</v>
      </c>
      <c r="AL569" s="595">
        <f t="shared" ref="AL569:AL573" si="2656">IF($Y569="--","--",IF($AE569&gt;$W$4,ROUND(IF($AE569&lt;4.5,0,IF($AE569&gt;6,($AE569-4.5)*$AF569*$AG569,($AE569-4.5)*$AF569*$AG569)),2),0))</f>
        <v>0</v>
      </c>
      <c r="AM569" s="596">
        <f t="shared" ref="AM569:AM573" si="2657">IF($Y569="--","--",IF($AE569&gt;$W$4, IF( $AE569&lt;=4,   ROUND(($AG569*4)*($AE569+0.5)*2,2),   0),0))</f>
        <v>0</v>
      </c>
      <c r="AN569" s="732">
        <f t="shared" ref="AN569:AN573" si="2658">IF($Y569="--","--",IF($AE569&gt;$W$4, IF( $AE569&gt;4,   ROUND(($AG569*4)*($AE569+0.5)*2,2),   0),0))</f>
        <v>0</v>
      </c>
      <c r="AO569" s="144" t="s">
        <v>24875</v>
      </c>
      <c r="AP569" s="379" t="s">
        <v>23695</v>
      </c>
      <c r="AQ569" s="453" t="s">
        <v>24876</v>
      </c>
      <c r="AR569" s="416">
        <v>0.4</v>
      </c>
      <c r="AS569" s="504"/>
      <c r="AT569" s="504"/>
      <c r="AU569" s="142">
        <v>20</v>
      </c>
      <c r="AV569" s="416">
        <f t="shared" ref="AV569:AV573" si="2659">IF($Y569="--","--",Y569+0.2)</f>
        <v>1.4</v>
      </c>
      <c r="AW569" s="603" t="s">
        <v>1</v>
      </c>
      <c r="AX569" s="504">
        <f t="shared" ref="AX569:AX573" si="2660">AV569</f>
        <v>1.4</v>
      </c>
      <c r="AY569" s="384">
        <f t="shared" ref="AY569:AY573" si="2661">IF(D569&gt;2,AU569,AU569-AV569)</f>
        <v>18.600000000000001</v>
      </c>
      <c r="AZ569" s="384">
        <f t="shared" ref="AZ569:AZ573" si="2662">N569</f>
        <v>0.1</v>
      </c>
      <c r="BA569" s="384">
        <f t="shared" ref="BA569:BA573" si="2663">P569</f>
        <v>1.08</v>
      </c>
      <c r="BB569" s="382">
        <f t="shared" ref="BB569:BB573" si="2664">IF(F569=0,IF(ROUND( AY569 * ( ( (N569*P569) +  ( ((D569+M569*2)/6)*P569 ) ) - ROUND(  ((D569+M569*2)^2)   *   (   ( PI()*96.379 / (4*360) )  -  ( (SIN((96.379/2)*PI()/180)) * (COS((96.379/2)*PI()/180)) / 4 )   ), 4) ),2),   ROUND( AY569 * ( ( (N569*P569) +  ( ((D569+M569*2)/4)*P569 ) ) - ROUND(  ((D569+M569*2)^2)   *   (   ( PI()*120 / (4*360) )  -  ( (SIN((120/2)*PI()/180)) * (COS((120/2)*PI()/180)) / 4 )   ), 4) ),2)),0)</f>
        <v>3.76</v>
      </c>
      <c r="BC569" s="265">
        <f t="shared" ref="BC569:BC573" si="2665">IF(F569&gt;0,ROUND(AY569*N569*P569,2),0)</f>
        <v>0</v>
      </c>
      <c r="BD569" s="265">
        <f t="shared" ref="BD569:BD573" si="2666">SUM(Q569:U569,AH569:AL569)</f>
        <v>28.21</v>
      </c>
      <c r="BE569" s="265">
        <f t="shared" ref="BE569:BE573" si="2667">IF(F569=0, ROUND( ( PI()*( (D569+M569*2)^2 ) / 4  ) * AY569,2),  ROUND( (D569+M569*2)*(F569+M569*2) * AY569,2))</f>
        <v>3.37</v>
      </c>
      <c r="BF569" s="607">
        <f t="shared" ref="BF569:BF573" si="2668">IF(($I569+M569-0.15)&lt;=2,($I569+M569+0.15),IF(($I569+M569)&lt;=3,2.35,($I569+M569+0.2)-0.85))</f>
        <v>1.2400000000000007</v>
      </c>
      <c r="BG569" s="607">
        <f t="shared" ref="BG569:BG573" si="2669">IF(D569&gt;2,   (I569-F569-M569-0.11),IF(($I569+M569)&lt;=2,0,IF(($I569+M569)&gt;3,0.85,(I569+M569+0.2-BF569))))</f>
        <v>0</v>
      </c>
      <c r="BH569" s="607">
        <f t="shared" ref="BH569:BH573" si="2670">IF(D569&gt;2,  ROUND(((1.42+0.4)+(0.91+0.4))*2*BG569,2), ROUND(AV569*AX569*BF569,2))</f>
        <v>2.4300000000000002</v>
      </c>
      <c r="BI569" s="607">
        <f t="shared" ref="BI569:BI573" si="2671">ROUND(((PI()*0.9^2)/4)*BG569,2)</f>
        <v>0</v>
      </c>
      <c r="BJ569" s="116">
        <f t="shared" ref="BJ569:BJ573" si="2672">ROUND(BD569-BE569-BH569-BI569-BB569-BC569,2)</f>
        <v>18.649999999999999</v>
      </c>
      <c r="BK569" s="95"/>
    </row>
    <row r="570" spans="1:63" ht="14.25" x14ac:dyDescent="0.3">
      <c r="A570" s="144" t="s">
        <v>24876</v>
      </c>
      <c r="B570" s="379" t="s">
        <v>23695</v>
      </c>
      <c r="C570" s="145" t="s">
        <v>24877</v>
      </c>
      <c r="D570" s="416">
        <v>0.4</v>
      </c>
      <c r="E570" s="504"/>
      <c r="F570" s="504"/>
      <c r="G570" s="416" t="s">
        <v>23864</v>
      </c>
      <c r="H570" s="142">
        <v>30</v>
      </c>
      <c r="I570" s="143">
        <v>1.0500000000000007</v>
      </c>
      <c r="J570" s="143">
        <v>1.0500000000000007</v>
      </c>
      <c r="K570" s="452">
        <v>0</v>
      </c>
      <c r="L570" s="382">
        <f t="shared" si="2631"/>
        <v>1.05</v>
      </c>
      <c r="M570" s="383">
        <f t="shared" si="2632"/>
        <v>0.04</v>
      </c>
      <c r="N570" s="383">
        <f t="shared" si="2633"/>
        <v>0.1</v>
      </c>
      <c r="O570" s="382">
        <f t="shared" si="2634"/>
        <v>1.1900000000000002</v>
      </c>
      <c r="P570" s="382">
        <f t="shared" si="2635"/>
        <v>1.08</v>
      </c>
      <c r="Q570" s="385">
        <f t="shared" si="2636"/>
        <v>38.56</v>
      </c>
      <c r="R570" s="385">
        <f t="shared" si="2637"/>
        <v>0</v>
      </c>
      <c r="S570" s="385">
        <f t="shared" si="2638"/>
        <v>0</v>
      </c>
      <c r="T570" s="385">
        <f t="shared" si="2639"/>
        <v>0</v>
      </c>
      <c r="U570" s="385">
        <f t="shared" si="2640"/>
        <v>0</v>
      </c>
      <c r="V570" s="384">
        <f t="shared" si="2641"/>
        <v>0</v>
      </c>
      <c r="W570" s="726">
        <f t="shared" si="2642"/>
        <v>0</v>
      </c>
      <c r="X570" s="144" t="str">
        <f t="shared" si="2643"/>
        <v>JD61-2</v>
      </c>
      <c r="Y570" s="416">
        <f t="shared" si="2644"/>
        <v>1.2</v>
      </c>
      <c r="Z570" s="603" t="s">
        <v>1</v>
      </c>
      <c r="AA570" s="504">
        <f t="shared" si="2645"/>
        <v>1.2</v>
      </c>
      <c r="AB570" s="591">
        <f t="shared" si="2646"/>
        <v>1.0500000000000007</v>
      </c>
      <c r="AC570" s="592">
        <f t="shared" si="2647"/>
        <v>0.04</v>
      </c>
      <c r="AD570" s="592">
        <f t="shared" si="2648"/>
        <v>0.15</v>
      </c>
      <c r="AE570" s="593">
        <f t="shared" si="2649"/>
        <v>1.24</v>
      </c>
      <c r="AF570" s="604">
        <f t="shared" si="2650"/>
        <v>2.2000000000000002</v>
      </c>
      <c r="AG570" s="605">
        <f t="shared" si="2651"/>
        <v>0.92</v>
      </c>
      <c r="AH570" s="595">
        <f t="shared" si="2652"/>
        <v>2.5099999999999998</v>
      </c>
      <c r="AI570" s="595">
        <f t="shared" si="2653"/>
        <v>0</v>
      </c>
      <c r="AJ570" s="595">
        <f t="shared" si="2654"/>
        <v>0</v>
      </c>
      <c r="AK570" s="595">
        <f t="shared" si="2655"/>
        <v>0</v>
      </c>
      <c r="AL570" s="595">
        <f t="shared" si="2656"/>
        <v>0</v>
      </c>
      <c r="AM570" s="596">
        <f t="shared" si="2657"/>
        <v>0</v>
      </c>
      <c r="AN570" s="732">
        <f t="shared" si="2658"/>
        <v>0</v>
      </c>
      <c r="AO570" s="144" t="s">
        <v>24876</v>
      </c>
      <c r="AP570" s="379" t="s">
        <v>23695</v>
      </c>
      <c r="AQ570" s="453" t="s">
        <v>24877</v>
      </c>
      <c r="AR570" s="416">
        <v>0.4</v>
      </c>
      <c r="AS570" s="504"/>
      <c r="AT570" s="504"/>
      <c r="AU570" s="142">
        <v>30</v>
      </c>
      <c r="AV570" s="416">
        <f t="shared" si="2659"/>
        <v>1.4</v>
      </c>
      <c r="AW570" s="603" t="s">
        <v>1</v>
      </c>
      <c r="AX570" s="504">
        <f t="shared" si="2660"/>
        <v>1.4</v>
      </c>
      <c r="AY570" s="384">
        <f t="shared" si="2661"/>
        <v>28.6</v>
      </c>
      <c r="AZ570" s="384">
        <f t="shared" si="2662"/>
        <v>0.1</v>
      </c>
      <c r="BA570" s="384">
        <f t="shared" si="2663"/>
        <v>1.08</v>
      </c>
      <c r="BB570" s="382">
        <f t="shared" si="2664"/>
        <v>5.78</v>
      </c>
      <c r="BC570" s="265">
        <f t="shared" si="2665"/>
        <v>0</v>
      </c>
      <c r="BD570" s="265">
        <f t="shared" si="2666"/>
        <v>41.07</v>
      </c>
      <c r="BE570" s="265">
        <f t="shared" si="2667"/>
        <v>5.18</v>
      </c>
      <c r="BF570" s="607">
        <f t="shared" si="2668"/>
        <v>1.2400000000000007</v>
      </c>
      <c r="BG570" s="607">
        <f t="shared" si="2669"/>
        <v>0</v>
      </c>
      <c r="BH570" s="607">
        <f t="shared" si="2670"/>
        <v>2.4300000000000002</v>
      </c>
      <c r="BI570" s="607">
        <f t="shared" si="2671"/>
        <v>0</v>
      </c>
      <c r="BJ570" s="116">
        <f t="shared" si="2672"/>
        <v>27.68</v>
      </c>
      <c r="BK570" s="95"/>
    </row>
    <row r="571" spans="1:63" ht="14.25" x14ac:dyDescent="0.3">
      <c r="A571" s="144" t="s">
        <v>24877</v>
      </c>
      <c r="B571" s="379" t="s">
        <v>23695</v>
      </c>
      <c r="C571" s="145" t="s">
        <v>24878</v>
      </c>
      <c r="D571" s="416">
        <v>0.4</v>
      </c>
      <c r="E571" s="504"/>
      <c r="F571" s="504"/>
      <c r="G571" s="416" t="s">
        <v>23864</v>
      </c>
      <c r="H571" s="142">
        <v>30</v>
      </c>
      <c r="I571" s="143">
        <v>1.0500000000000007</v>
      </c>
      <c r="J571" s="143">
        <v>1.0500000000000007</v>
      </c>
      <c r="K571" s="452">
        <v>0.152</v>
      </c>
      <c r="L571" s="382">
        <f t="shared" si="2631"/>
        <v>1.05</v>
      </c>
      <c r="M571" s="383">
        <f t="shared" si="2632"/>
        <v>0.04</v>
      </c>
      <c r="N571" s="383">
        <f t="shared" si="2633"/>
        <v>0.1</v>
      </c>
      <c r="O571" s="382">
        <f t="shared" si="2634"/>
        <v>1.1900000000000002</v>
      </c>
      <c r="P571" s="382">
        <f t="shared" si="2635"/>
        <v>1.08</v>
      </c>
      <c r="Q571" s="385">
        <f t="shared" si="2636"/>
        <v>38.56</v>
      </c>
      <c r="R571" s="385">
        <f t="shared" si="2637"/>
        <v>0</v>
      </c>
      <c r="S571" s="385">
        <f t="shared" si="2638"/>
        <v>0</v>
      </c>
      <c r="T571" s="385">
        <f t="shared" si="2639"/>
        <v>0</v>
      </c>
      <c r="U571" s="385">
        <f t="shared" si="2640"/>
        <v>0</v>
      </c>
      <c r="V571" s="384">
        <f t="shared" si="2641"/>
        <v>0</v>
      </c>
      <c r="W571" s="726">
        <f t="shared" si="2642"/>
        <v>0</v>
      </c>
      <c r="X571" s="144" t="str">
        <f t="shared" si="2643"/>
        <v>JD61-3</v>
      </c>
      <c r="Y571" s="416">
        <f t="shared" si="2644"/>
        <v>1.2</v>
      </c>
      <c r="Z571" s="603" t="s">
        <v>1</v>
      </c>
      <c r="AA571" s="504">
        <f t="shared" si="2645"/>
        <v>1.2</v>
      </c>
      <c r="AB571" s="591">
        <f t="shared" si="2646"/>
        <v>1.0500000000000007</v>
      </c>
      <c r="AC571" s="592">
        <f t="shared" si="2647"/>
        <v>0.04</v>
      </c>
      <c r="AD571" s="592">
        <f t="shared" si="2648"/>
        <v>0.15</v>
      </c>
      <c r="AE571" s="593">
        <f t="shared" si="2649"/>
        <v>1.24</v>
      </c>
      <c r="AF571" s="604">
        <f t="shared" si="2650"/>
        <v>2.2000000000000002</v>
      </c>
      <c r="AG571" s="605">
        <f t="shared" si="2651"/>
        <v>0.92</v>
      </c>
      <c r="AH571" s="595">
        <f t="shared" si="2652"/>
        <v>2.5099999999999998</v>
      </c>
      <c r="AI571" s="595">
        <f t="shared" si="2653"/>
        <v>0</v>
      </c>
      <c r="AJ571" s="595">
        <f t="shared" si="2654"/>
        <v>0</v>
      </c>
      <c r="AK571" s="595">
        <f t="shared" si="2655"/>
        <v>0</v>
      </c>
      <c r="AL571" s="595">
        <f t="shared" si="2656"/>
        <v>0</v>
      </c>
      <c r="AM571" s="596">
        <f t="shared" si="2657"/>
        <v>0</v>
      </c>
      <c r="AN571" s="732">
        <f t="shared" si="2658"/>
        <v>0</v>
      </c>
      <c r="AO571" s="144" t="s">
        <v>24877</v>
      </c>
      <c r="AP571" s="379" t="s">
        <v>23695</v>
      </c>
      <c r="AQ571" s="453" t="s">
        <v>24878</v>
      </c>
      <c r="AR571" s="416">
        <v>0.4</v>
      </c>
      <c r="AS571" s="504"/>
      <c r="AT571" s="504"/>
      <c r="AU571" s="142">
        <v>30</v>
      </c>
      <c r="AV571" s="416">
        <f t="shared" si="2659"/>
        <v>1.4</v>
      </c>
      <c r="AW571" s="603" t="s">
        <v>1</v>
      </c>
      <c r="AX571" s="504">
        <f t="shared" si="2660"/>
        <v>1.4</v>
      </c>
      <c r="AY571" s="384">
        <f t="shared" si="2661"/>
        <v>28.6</v>
      </c>
      <c r="AZ571" s="384">
        <f t="shared" si="2662"/>
        <v>0.1</v>
      </c>
      <c r="BA571" s="384">
        <f t="shared" si="2663"/>
        <v>1.08</v>
      </c>
      <c r="BB571" s="382">
        <f t="shared" si="2664"/>
        <v>5.78</v>
      </c>
      <c r="BC571" s="265">
        <f t="shared" si="2665"/>
        <v>0</v>
      </c>
      <c r="BD571" s="265">
        <f t="shared" si="2666"/>
        <v>41.07</v>
      </c>
      <c r="BE571" s="265">
        <f t="shared" si="2667"/>
        <v>5.18</v>
      </c>
      <c r="BF571" s="607">
        <f t="shared" si="2668"/>
        <v>1.2400000000000007</v>
      </c>
      <c r="BG571" s="607">
        <f t="shared" si="2669"/>
        <v>0</v>
      </c>
      <c r="BH571" s="607">
        <f t="shared" si="2670"/>
        <v>2.4300000000000002</v>
      </c>
      <c r="BI571" s="607">
        <f t="shared" si="2671"/>
        <v>0</v>
      </c>
      <c r="BJ571" s="116">
        <f t="shared" si="2672"/>
        <v>27.68</v>
      </c>
      <c r="BK571" s="95"/>
    </row>
    <row r="572" spans="1:63" ht="14.25" x14ac:dyDescent="0.3">
      <c r="A572" s="144" t="s">
        <v>24878</v>
      </c>
      <c r="B572" s="379" t="s">
        <v>23695</v>
      </c>
      <c r="C572" s="145" t="s">
        <v>24879</v>
      </c>
      <c r="D572" s="416">
        <v>0.4</v>
      </c>
      <c r="E572" s="504"/>
      <c r="F572" s="504"/>
      <c r="G572" s="416" t="s">
        <v>23864</v>
      </c>
      <c r="H572" s="142">
        <v>28</v>
      </c>
      <c r="I572" s="143">
        <v>1.2020000000000008</v>
      </c>
      <c r="J572" s="143">
        <v>1.3280000000000012</v>
      </c>
      <c r="K572" s="452">
        <v>0</v>
      </c>
      <c r="L572" s="382">
        <f t="shared" si="2631"/>
        <v>1.27</v>
      </c>
      <c r="M572" s="383">
        <f t="shared" si="2632"/>
        <v>0.04</v>
      </c>
      <c r="N572" s="383">
        <f t="shared" si="2633"/>
        <v>0.1</v>
      </c>
      <c r="O572" s="382">
        <f t="shared" si="2634"/>
        <v>1.4100000000000001</v>
      </c>
      <c r="P572" s="382">
        <f t="shared" si="2635"/>
        <v>1.08</v>
      </c>
      <c r="Q572" s="385">
        <f t="shared" si="2636"/>
        <v>42.64</v>
      </c>
      <c r="R572" s="385">
        <f t="shared" si="2637"/>
        <v>0</v>
      </c>
      <c r="S572" s="385">
        <f t="shared" si="2638"/>
        <v>0</v>
      </c>
      <c r="T572" s="385">
        <f t="shared" si="2639"/>
        <v>0</v>
      </c>
      <c r="U572" s="385">
        <f t="shared" si="2640"/>
        <v>0</v>
      </c>
      <c r="V572" s="384">
        <f t="shared" si="2641"/>
        <v>0</v>
      </c>
      <c r="W572" s="726">
        <f t="shared" si="2642"/>
        <v>0</v>
      </c>
      <c r="X572" s="144" t="str">
        <f t="shared" si="2643"/>
        <v>JD61-4</v>
      </c>
      <c r="Y572" s="416">
        <f t="shared" si="2644"/>
        <v>1.2</v>
      </c>
      <c r="Z572" s="603" t="s">
        <v>1</v>
      </c>
      <c r="AA572" s="504">
        <f t="shared" si="2645"/>
        <v>1.2</v>
      </c>
      <c r="AB572" s="591">
        <f t="shared" si="2646"/>
        <v>1.2020000000000008</v>
      </c>
      <c r="AC572" s="592">
        <f t="shared" si="2647"/>
        <v>0.04</v>
      </c>
      <c r="AD572" s="592">
        <f t="shared" si="2648"/>
        <v>0.15</v>
      </c>
      <c r="AE572" s="593">
        <f t="shared" si="2649"/>
        <v>1.39</v>
      </c>
      <c r="AF572" s="604">
        <f t="shared" si="2650"/>
        <v>2.2000000000000002</v>
      </c>
      <c r="AG572" s="605">
        <f t="shared" si="2651"/>
        <v>0.92</v>
      </c>
      <c r="AH572" s="595">
        <f t="shared" si="2652"/>
        <v>2.81</v>
      </c>
      <c r="AI572" s="595">
        <f t="shared" si="2653"/>
        <v>0</v>
      </c>
      <c r="AJ572" s="595">
        <f t="shared" si="2654"/>
        <v>0</v>
      </c>
      <c r="AK572" s="595">
        <f t="shared" si="2655"/>
        <v>0</v>
      </c>
      <c r="AL572" s="595">
        <f t="shared" si="2656"/>
        <v>0</v>
      </c>
      <c r="AM572" s="596">
        <f t="shared" si="2657"/>
        <v>0</v>
      </c>
      <c r="AN572" s="732">
        <f t="shared" si="2658"/>
        <v>0</v>
      </c>
      <c r="AO572" s="144" t="s">
        <v>24878</v>
      </c>
      <c r="AP572" s="379" t="s">
        <v>23695</v>
      </c>
      <c r="AQ572" s="453" t="s">
        <v>24879</v>
      </c>
      <c r="AR572" s="416">
        <v>0.4</v>
      </c>
      <c r="AS572" s="504"/>
      <c r="AT572" s="504"/>
      <c r="AU572" s="142">
        <v>28</v>
      </c>
      <c r="AV572" s="416">
        <f t="shared" si="2659"/>
        <v>1.4</v>
      </c>
      <c r="AW572" s="603" t="s">
        <v>1</v>
      </c>
      <c r="AX572" s="504">
        <f t="shared" si="2660"/>
        <v>1.4</v>
      </c>
      <c r="AY572" s="384">
        <f t="shared" si="2661"/>
        <v>26.6</v>
      </c>
      <c r="AZ572" s="384">
        <f t="shared" si="2662"/>
        <v>0.1</v>
      </c>
      <c r="BA572" s="384">
        <f t="shared" si="2663"/>
        <v>1.08</v>
      </c>
      <c r="BB572" s="382">
        <f t="shared" si="2664"/>
        <v>5.38</v>
      </c>
      <c r="BC572" s="265">
        <f t="shared" si="2665"/>
        <v>0</v>
      </c>
      <c r="BD572" s="265">
        <f t="shared" si="2666"/>
        <v>45.45</v>
      </c>
      <c r="BE572" s="265">
        <f t="shared" si="2667"/>
        <v>4.8099999999999996</v>
      </c>
      <c r="BF572" s="607">
        <f t="shared" si="2668"/>
        <v>1.3920000000000008</v>
      </c>
      <c r="BG572" s="607">
        <f t="shared" si="2669"/>
        <v>0</v>
      </c>
      <c r="BH572" s="607">
        <f t="shared" si="2670"/>
        <v>2.73</v>
      </c>
      <c r="BI572" s="607">
        <f t="shared" si="2671"/>
        <v>0</v>
      </c>
      <c r="BJ572" s="116">
        <f t="shared" si="2672"/>
        <v>32.53</v>
      </c>
      <c r="BK572" s="95"/>
    </row>
    <row r="573" spans="1:63" ht="14.25" x14ac:dyDescent="0.3">
      <c r="A573" s="449" t="s">
        <v>24879</v>
      </c>
      <c r="B573" s="146" t="s">
        <v>23695</v>
      </c>
      <c r="C573" s="450" t="s">
        <v>24880</v>
      </c>
      <c r="D573" s="502">
        <v>0.4</v>
      </c>
      <c r="E573" s="589"/>
      <c r="F573" s="589"/>
      <c r="G573" s="502" t="s">
        <v>23864</v>
      </c>
      <c r="H573" s="451">
        <v>20</v>
      </c>
      <c r="I573" s="452">
        <v>1.3280000000000012</v>
      </c>
      <c r="J573" s="452">
        <v>1.3110000000000017</v>
      </c>
      <c r="K573" s="452">
        <v>1.6</v>
      </c>
      <c r="L573" s="382">
        <f t="shared" si="2631"/>
        <v>1.32</v>
      </c>
      <c r="M573" s="383">
        <f t="shared" si="2632"/>
        <v>0.04</v>
      </c>
      <c r="N573" s="383">
        <f t="shared" si="2633"/>
        <v>0.1</v>
      </c>
      <c r="O573" s="382">
        <f t="shared" si="2634"/>
        <v>1.4600000000000002</v>
      </c>
      <c r="P573" s="382">
        <f t="shared" si="2635"/>
        <v>1.08</v>
      </c>
      <c r="Q573" s="385">
        <f t="shared" si="2636"/>
        <v>31.54</v>
      </c>
      <c r="R573" s="385">
        <f t="shared" si="2637"/>
        <v>0</v>
      </c>
      <c r="S573" s="385">
        <f t="shared" si="2638"/>
        <v>0</v>
      </c>
      <c r="T573" s="385">
        <f t="shared" si="2639"/>
        <v>0</v>
      </c>
      <c r="U573" s="385">
        <f t="shared" si="2640"/>
        <v>0</v>
      </c>
      <c r="V573" s="384">
        <f t="shared" si="2641"/>
        <v>0</v>
      </c>
      <c r="W573" s="726">
        <f t="shared" si="2642"/>
        <v>0</v>
      </c>
      <c r="X573" s="449" t="str">
        <f t="shared" si="2643"/>
        <v>JD61-5</v>
      </c>
      <c r="Y573" s="502">
        <f t="shared" si="2644"/>
        <v>1.2</v>
      </c>
      <c r="Z573" s="590" t="s">
        <v>1</v>
      </c>
      <c r="AA573" s="589">
        <f t="shared" si="2645"/>
        <v>1.2</v>
      </c>
      <c r="AB573" s="591">
        <f t="shared" si="2646"/>
        <v>1.3280000000000012</v>
      </c>
      <c r="AC573" s="592">
        <f t="shared" si="2647"/>
        <v>0.04</v>
      </c>
      <c r="AD573" s="592">
        <f t="shared" si="2648"/>
        <v>0.15</v>
      </c>
      <c r="AE573" s="593">
        <f t="shared" si="2649"/>
        <v>1.52</v>
      </c>
      <c r="AF573" s="593">
        <f t="shared" si="2650"/>
        <v>2.2000000000000002</v>
      </c>
      <c r="AG573" s="594">
        <f t="shared" si="2651"/>
        <v>0.92</v>
      </c>
      <c r="AH573" s="595">
        <f t="shared" si="2652"/>
        <v>0</v>
      </c>
      <c r="AI573" s="595">
        <f t="shared" si="2653"/>
        <v>3.04</v>
      </c>
      <c r="AJ573" s="595">
        <f t="shared" si="2654"/>
        <v>0.04</v>
      </c>
      <c r="AK573" s="595">
        <f t="shared" si="2655"/>
        <v>0</v>
      </c>
      <c r="AL573" s="595">
        <f t="shared" si="2656"/>
        <v>0</v>
      </c>
      <c r="AM573" s="596">
        <f t="shared" si="2657"/>
        <v>14.87</v>
      </c>
      <c r="AN573" s="732">
        <f t="shared" si="2658"/>
        <v>0</v>
      </c>
      <c r="AO573" s="449" t="s">
        <v>24879</v>
      </c>
      <c r="AP573" s="146" t="s">
        <v>23695</v>
      </c>
      <c r="AQ573" s="450" t="s">
        <v>24880</v>
      </c>
      <c r="AR573" s="502">
        <v>0.4</v>
      </c>
      <c r="AS573" s="589"/>
      <c r="AT573" s="589"/>
      <c r="AU573" s="451">
        <v>20</v>
      </c>
      <c r="AV573" s="502">
        <f t="shared" si="2659"/>
        <v>1.4</v>
      </c>
      <c r="AW573" s="590" t="s">
        <v>1</v>
      </c>
      <c r="AX573" s="589">
        <f t="shared" si="2660"/>
        <v>1.4</v>
      </c>
      <c r="AY573" s="384">
        <f t="shared" si="2661"/>
        <v>18.600000000000001</v>
      </c>
      <c r="AZ573" s="384">
        <f t="shared" si="2662"/>
        <v>0.1</v>
      </c>
      <c r="BA573" s="384">
        <f t="shared" si="2663"/>
        <v>1.08</v>
      </c>
      <c r="BB573" s="382">
        <f t="shared" si="2664"/>
        <v>3.76</v>
      </c>
      <c r="BC573" s="265">
        <f t="shared" si="2665"/>
        <v>0</v>
      </c>
      <c r="BD573" s="265">
        <f t="shared" si="2666"/>
        <v>34.619999999999997</v>
      </c>
      <c r="BE573" s="265">
        <f t="shared" si="2667"/>
        <v>3.37</v>
      </c>
      <c r="BF573" s="385">
        <f t="shared" si="2668"/>
        <v>1.5180000000000011</v>
      </c>
      <c r="BG573" s="385">
        <f t="shared" si="2669"/>
        <v>0</v>
      </c>
      <c r="BH573" s="385">
        <f t="shared" si="2670"/>
        <v>2.98</v>
      </c>
      <c r="BI573" s="385">
        <f t="shared" si="2671"/>
        <v>0</v>
      </c>
      <c r="BJ573" s="116">
        <f t="shared" si="2672"/>
        <v>24.51</v>
      </c>
      <c r="BK573" s="95"/>
    </row>
    <row r="574" spans="1:63" ht="14.25" x14ac:dyDescent="0.3">
      <c r="A574" s="462"/>
      <c r="B574" s="463"/>
      <c r="C574" s="608"/>
      <c r="D574" s="505"/>
      <c r="E574" s="505"/>
      <c r="F574" s="505"/>
      <c r="G574" s="505"/>
      <c r="H574" s="410"/>
      <c r="I574" s="411"/>
      <c r="J574" s="411"/>
      <c r="K574" s="411"/>
      <c r="L574" s="101"/>
      <c r="M574" s="412"/>
      <c r="N574" s="412"/>
      <c r="O574" s="101"/>
      <c r="P574" s="101"/>
      <c r="Q574" s="414"/>
      <c r="R574" s="414"/>
      <c r="S574" s="414"/>
      <c r="T574" s="414"/>
      <c r="U574" s="414"/>
      <c r="V574" s="413"/>
      <c r="W574" s="725"/>
      <c r="X574" s="739"/>
      <c r="Y574" s="505"/>
      <c r="Z574" s="597"/>
      <c r="AA574" s="505"/>
      <c r="AB574" s="598"/>
      <c r="AC574" s="599"/>
      <c r="AD574" s="599"/>
      <c r="AE574" s="600"/>
      <c r="AF574" s="600"/>
      <c r="AG574" s="597"/>
      <c r="AH574" s="601"/>
      <c r="AI574" s="601"/>
      <c r="AJ574" s="601"/>
      <c r="AK574" s="601"/>
      <c r="AL574" s="601"/>
      <c r="AM574" s="602"/>
      <c r="AN574" s="733"/>
      <c r="AO574" s="739"/>
      <c r="AP574" s="463"/>
      <c r="AQ574" s="608"/>
      <c r="AR574" s="505"/>
      <c r="AS574" s="505"/>
      <c r="AT574" s="505"/>
      <c r="AU574" s="410"/>
      <c r="AV574" s="505"/>
      <c r="AW574" s="597"/>
      <c r="AX574" s="505"/>
      <c r="AY574" s="413"/>
      <c r="AZ574" s="413"/>
      <c r="BA574" s="413"/>
      <c r="BB574" s="101"/>
      <c r="BC574" s="101"/>
      <c r="BD574" s="101"/>
      <c r="BE574" s="101"/>
      <c r="BF574" s="414"/>
      <c r="BG574" s="414"/>
      <c r="BH574" s="414"/>
      <c r="BI574" s="414"/>
      <c r="BJ574" s="415"/>
      <c r="BK574" s="95"/>
    </row>
    <row r="575" spans="1:63" s="122" customFormat="1" ht="14.25" x14ac:dyDescent="0.3">
      <c r="A575" s="407" t="s">
        <v>24634</v>
      </c>
      <c r="B575" s="463"/>
      <c r="C575" s="408"/>
      <c r="D575" s="505"/>
      <c r="E575" s="505"/>
      <c r="F575" s="505"/>
      <c r="G575" s="409"/>
      <c r="H575" s="410"/>
      <c r="I575" s="411"/>
      <c r="J575" s="411"/>
      <c r="K575" s="411"/>
      <c r="L575" s="101"/>
      <c r="M575" s="412"/>
      <c r="N575" s="412"/>
      <c r="O575" s="101"/>
      <c r="P575" s="101"/>
      <c r="Q575" s="414"/>
      <c r="R575" s="414"/>
      <c r="S575" s="414"/>
      <c r="T575" s="414"/>
      <c r="U575" s="414"/>
      <c r="V575" s="413"/>
      <c r="W575" s="725"/>
      <c r="X575" s="740" t="str">
        <f>$A575</f>
        <v>Rua Adalgisa Monteiro</v>
      </c>
      <c r="Y575" s="503"/>
      <c r="Z575" s="503"/>
      <c r="AA575" s="503"/>
      <c r="AB575" s="399"/>
      <c r="AC575" s="399"/>
      <c r="AD575" s="399"/>
      <c r="AE575" s="399"/>
      <c r="AF575" s="404"/>
      <c r="AG575" s="399"/>
      <c r="AH575" s="399"/>
      <c r="AI575" s="399"/>
      <c r="AJ575" s="399"/>
      <c r="AK575" s="399"/>
      <c r="AL575" s="399"/>
      <c r="AM575" s="399"/>
      <c r="AN575" s="401"/>
      <c r="AO575" s="407" t="str">
        <f>$A575</f>
        <v>Rua Adalgisa Monteiro</v>
      </c>
      <c r="AP575" s="463"/>
      <c r="AQ575" s="408"/>
      <c r="AR575" s="505"/>
      <c r="AS575" s="505"/>
      <c r="AT575" s="505"/>
      <c r="AU575" s="410"/>
      <c r="AV575" s="409"/>
      <c r="AW575" s="409"/>
      <c r="AX575" s="409"/>
      <c r="AY575" s="413"/>
      <c r="AZ575" s="413"/>
      <c r="BA575" s="413"/>
      <c r="BB575" s="101"/>
      <c r="BC575" s="101"/>
      <c r="BD575" s="101"/>
      <c r="BE575" s="101"/>
      <c r="BF575" s="101"/>
      <c r="BG575" s="101"/>
      <c r="BH575" s="101"/>
      <c r="BI575" s="101"/>
      <c r="BJ575" s="415"/>
      <c r="BK575" s="95"/>
    </row>
    <row r="576" spans="1:63" ht="14.25" x14ac:dyDescent="0.3">
      <c r="A576" s="449" t="s">
        <v>24881</v>
      </c>
      <c r="B576" s="146" t="s">
        <v>23695</v>
      </c>
      <c r="C576" s="450" t="s">
        <v>24880</v>
      </c>
      <c r="D576" s="502">
        <v>0.4</v>
      </c>
      <c r="E576" s="589"/>
      <c r="F576" s="589"/>
      <c r="G576" s="502" t="s">
        <v>23865</v>
      </c>
      <c r="H576" s="451">
        <v>16</v>
      </c>
      <c r="I576" s="452">
        <v>0.93100000000000005</v>
      </c>
      <c r="J576" s="452">
        <v>1.2609000000000004</v>
      </c>
      <c r="K576" s="452">
        <v>1.65</v>
      </c>
      <c r="L576" s="382">
        <f t="shared" ref="L576" si="2673">ROUND((I576+J576)/2,2)</f>
        <v>1.1000000000000001</v>
      </c>
      <c r="M576" s="383">
        <f t="shared" ref="M576" si="2674">IF(F576=0,ROUND($D576*10%,2),IF(D576&gt;2.8,0.18,0.15))</f>
        <v>0.04</v>
      </c>
      <c r="N576" s="383">
        <f t="shared" ref="N576" si="2675">IF(F576=0,IF(   ROUND($D576/4,2),   IF(ROUND(($D576*1.2)/6,2)&lt;0.1,0.1,ROUND(($D576*1.2)/6,2))),0.5)</f>
        <v>0.1</v>
      </c>
      <c r="O576" s="382">
        <f t="shared" ref="O576" si="2676">L576+M576+N576</f>
        <v>1.2400000000000002</v>
      </c>
      <c r="P576" s="382">
        <f t="shared" ref="P576" si="2677">IF(O576&lt;2,(D576+M576*2)+0.6,(D576+M576*2)+0.6+ROUNDUP(O576-2,0)*0.1)</f>
        <v>1.08</v>
      </c>
      <c r="Q576" s="385">
        <f t="shared" ref="Q576" si="2678">IF($O576&lt;=$W$4,ROUND(IF($O576&lt;1.5,$O576*$H576*$P576,1.5*$H576*$P576),2),0)</f>
        <v>21.43</v>
      </c>
      <c r="R576" s="385">
        <f t="shared" ref="R576" si="2679">IF($O576&gt;$W$4,ROUND(IF($O576&lt;1.5,$O576*$H576*$P576,1.5*$H576*$P576),2),0)</f>
        <v>0</v>
      </c>
      <c r="S576" s="385">
        <f t="shared" ref="S576" si="2680">IF($O576&gt;$W$4,ROUND(IF($O576&lt;1.5,0,IF($O576&gt;3,1.5*$H576*$P576,($O576-1.5)*$H576*$P576)),2),0)</f>
        <v>0</v>
      </c>
      <c r="T576" s="385">
        <f t="shared" ref="T576" si="2681">IF($O576&gt;$W$4,ROUND(IF($O576&lt;3,0,IF($O576&gt;4.5,1.5*$H576*$P576,($O576-3)*$H576*$P576)),2),0)</f>
        <v>0</v>
      </c>
      <c r="U576" s="385">
        <f t="shared" ref="U576" si="2682">IF($O576&gt;$W$4,ROUND(IF($O576&lt;4.5,0,IF($O576&gt;6,($O576-4.5)*$H576*$P576,($O576-4.5)*$H576*$P576)),2),0)</f>
        <v>0</v>
      </c>
      <c r="V576" s="384">
        <f t="shared" ref="V576" si="2683">IF($O576&gt;$W$4, IF( $O576&lt;=4,   ROUND($H576*($O576+0.5)*2,2),   0),0)</f>
        <v>0</v>
      </c>
      <c r="W576" s="726">
        <f t="shared" ref="W576" si="2684">IF($O576&gt;$W$4, IF( $O576&gt;4,   ROUND($H576*($O576+0.5)*2,2),   0),0)</f>
        <v>0</v>
      </c>
      <c r="X576" s="449" t="str">
        <f t="shared" ref="X576" si="2685">A576</f>
        <v>JD61-A</v>
      </c>
      <c r="Y576" s="502">
        <f t="shared" ref="Y576" si="2686">IF($D576=0.4,1.2,IF($D576=0.6,1.2,IF($D576=0.8,1.3,IF($D576=1,1.5,IF($D576=1.2,1.7,IF($D576&lt;=2,2,"--"))))))</f>
        <v>1.2</v>
      </c>
      <c r="Z576" s="590" t="s">
        <v>1</v>
      </c>
      <c r="AA576" s="589">
        <f t="shared" ref="AA576" si="2687">Y576</f>
        <v>1.2</v>
      </c>
      <c r="AB576" s="591">
        <f t="shared" ref="AB576" si="2688">IF($Y576="--","--",I576)</f>
        <v>0.93100000000000005</v>
      </c>
      <c r="AC576" s="592">
        <f t="shared" ref="AC576" si="2689">IF($Y576="--","--",IF(D576&gt;1.5,0.15,ROUND($D576*10%,2)))</f>
        <v>0.04</v>
      </c>
      <c r="AD576" s="592">
        <f t="shared" ref="AD576" si="2690">IF($Y576="--","--",0.15)</f>
        <v>0.15</v>
      </c>
      <c r="AE576" s="593">
        <f t="shared" ref="AE576" si="2691">IF($Y576="--","--",ROUND(AB576+AC576+AD576,2))</f>
        <v>1.1200000000000001</v>
      </c>
      <c r="AF576" s="593">
        <f t="shared" ref="AF576" si="2692">IF($Y576="--","--",IF($AB576&lt;=2,$Y576+1,($Y576+1)+ROUNDUP($AB576-2,0)*0.1))</f>
        <v>2.2000000000000002</v>
      </c>
      <c r="AG576" s="594">
        <f t="shared" ref="AG576" si="2693">IF($D576=0.4,0.92,IF($D576=0.6,0.68,IF($D576=0.8,0.74,IF($D576=1,0.7,IF($D576=1.2,0.66,IF($D576=1.5,0.6,IF($D576&lt;=2,(2.4-(D576+0.3)),"--")))))))</f>
        <v>0.92</v>
      </c>
      <c r="AH576" s="595">
        <f t="shared" ref="AH576" si="2694">IF($Y576="--","--",IF($AE576&lt;=$W$4,ROUND(IF($AE576&lt;1.5,$AE576*$AF576*$AG576,1.5*$AF576*$AG576),2),0))</f>
        <v>2.27</v>
      </c>
      <c r="AI576" s="595">
        <f t="shared" ref="AI576" si="2695">IF($Y576="--","--",IF($AE576&gt;$W$4,ROUND(IF($AE576&lt;1.5,$AE576*$AF576*$AG576,1.5*$AF576*$AG576),2),0))</f>
        <v>0</v>
      </c>
      <c r="AJ576" s="595">
        <f t="shared" ref="AJ576" si="2696">IF($Y576="--","--",IF($AE576&gt;$W$4,ROUND(IF($AE576&lt;1.5,0,IF($AE576&gt;3,1.5*$AF576*$AG576,($AE576-1.5)*$AF576*$AG576)),2),0))</f>
        <v>0</v>
      </c>
      <c r="AK576" s="595">
        <f t="shared" ref="AK576" si="2697">IF($Y576="--","--",IF($AE576&gt;$W$4,ROUND(IF($AE576&lt;3,0,IF($AE576&gt;4.5,1.5*$AF576*$AG576,($AE576-3)*$AF576*$AG576)),2),0))</f>
        <v>0</v>
      </c>
      <c r="AL576" s="595">
        <f t="shared" ref="AL576" si="2698">IF($Y576="--","--",IF($AE576&gt;$W$4,ROUND(IF($AE576&lt;4.5,0,IF($AE576&gt;6,($AE576-4.5)*$AF576*$AG576,($AE576-4.5)*$AF576*$AG576)),2),0))</f>
        <v>0</v>
      </c>
      <c r="AM576" s="596">
        <f t="shared" ref="AM576" si="2699">IF($Y576="--","--",IF($AE576&gt;$W$4, IF( $AE576&lt;=4,   ROUND(($AG576*4)*($AE576+0.5)*2,2),   0),0))</f>
        <v>0</v>
      </c>
      <c r="AN576" s="732">
        <f t="shared" ref="AN576" si="2700">IF($Y576="--","--",IF($AE576&gt;$W$4, IF( $AE576&gt;4,   ROUND(($AG576*4)*($AE576+0.5)*2,2),   0),0))</f>
        <v>0</v>
      </c>
      <c r="AO576" s="449" t="s">
        <v>24881</v>
      </c>
      <c r="AP576" s="146" t="s">
        <v>23695</v>
      </c>
      <c r="AQ576" s="450" t="s">
        <v>24880</v>
      </c>
      <c r="AR576" s="502">
        <v>0.4</v>
      </c>
      <c r="AS576" s="589"/>
      <c r="AT576" s="589"/>
      <c r="AU576" s="451">
        <v>16</v>
      </c>
      <c r="AV576" s="502">
        <f t="shared" ref="AV576" si="2701">IF($Y576="--","--",Y576+0.2)</f>
        <v>1.4</v>
      </c>
      <c r="AW576" s="590" t="s">
        <v>1</v>
      </c>
      <c r="AX576" s="589">
        <f t="shared" ref="AX576" si="2702">AV576</f>
        <v>1.4</v>
      </c>
      <c r="AY576" s="384">
        <f t="shared" ref="AY576" si="2703">IF(D576&gt;2,AU576,AU576-AV576)</f>
        <v>14.6</v>
      </c>
      <c r="AZ576" s="384">
        <f t="shared" ref="AZ576" si="2704">N576</f>
        <v>0.1</v>
      </c>
      <c r="BA576" s="384">
        <f t="shared" ref="BA576" si="2705">P576</f>
        <v>1.08</v>
      </c>
      <c r="BB576" s="382">
        <f t="shared" ref="BB576" si="2706">IF(F576=0,IF(ROUND( AY576 * ( ( (N576*P576) +  ( ((D576+M576*2)/6)*P576 ) ) - ROUND(  ((D576+M576*2)^2)   *   (   ( PI()*96.379 / (4*360) )  -  ( (SIN((96.379/2)*PI()/180)) * (COS((96.379/2)*PI()/180)) / 4 )   ), 4) ),2),   ROUND( AY576 * ( ( (N576*P576) +  ( ((D576+M576*2)/4)*P576 ) ) - ROUND(  ((D576+M576*2)^2)   *   (   ( PI()*120 / (4*360) )  -  ( (SIN((120/2)*PI()/180)) * (COS((120/2)*PI()/180)) / 4 )   ), 4) ),2)),0)</f>
        <v>2.95</v>
      </c>
      <c r="BC576" s="265">
        <f t="shared" ref="BC576" si="2707">IF(F576&gt;0,ROUND(AY576*N576*P576,2),0)</f>
        <v>0</v>
      </c>
      <c r="BD576" s="265">
        <f t="shared" ref="BD576" si="2708">SUM(Q576:U576,AH576:AL576)</f>
        <v>23.7</v>
      </c>
      <c r="BE576" s="265">
        <f t="shared" ref="BE576" si="2709">IF(F576=0, ROUND( ( PI()*( (D576+M576*2)^2 ) / 4  ) * AY576,2),  ROUND( (D576+M576*2)*(F576+M576*2) * AY576,2))</f>
        <v>2.64</v>
      </c>
      <c r="BF576" s="385">
        <f t="shared" ref="BF576" si="2710">IF(($I576+M576-0.15)&lt;=2,($I576+M576+0.15),IF(($I576+M576)&lt;=3,2.35,($I576+M576+0.2)-0.85))</f>
        <v>1.121</v>
      </c>
      <c r="BG576" s="385">
        <f t="shared" ref="BG576" si="2711">IF(D576&gt;2,   (I576-F576-M576-0.11),IF(($I576+M576)&lt;=2,0,IF(($I576+M576)&gt;3,0.85,(I576+M576+0.2-BF576))))</f>
        <v>0</v>
      </c>
      <c r="BH576" s="385">
        <f t="shared" ref="BH576" si="2712">IF(D576&gt;2,  ROUND(((1.42+0.4)+(0.91+0.4))*2*BG576,2), ROUND(AV576*AX576*BF576,2))</f>
        <v>2.2000000000000002</v>
      </c>
      <c r="BI576" s="385">
        <f t="shared" ref="BI576" si="2713">ROUND(((PI()*0.9^2)/4)*BG576,2)</f>
        <v>0</v>
      </c>
      <c r="BJ576" s="116">
        <f t="shared" ref="BJ576" si="2714">ROUND(BD576-BE576-BH576-BI576-BB576-BC576,2)</f>
        <v>15.91</v>
      </c>
      <c r="BK576" s="95"/>
    </row>
    <row r="577" spans="1:63" ht="14.25" x14ac:dyDescent="0.3">
      <c r="A577" s="462"/>
      <c r="B577" s="463"/>
      <c r="C577" s="608"/>
      <c r="D577" s="505"/>
      <c r="E577" s="505"/>
      <c r="F577" s="505"/>
      <c r="G577" s="505"/>
      <c r="H577" s="410"/>
      <c r="I577" s="411"/>
      <c r="J577" s="411"/>
      <c r="K577" s="411"/>
      <c r="L577" s="101"/>
      <c r="M577" s="412"/>
      <c r="N577" s="412"/>
      <c r="O577" s="101"/>
      <c r="P577" s="101"/>
      <c r="Q577" s="414"/>
      <c r="R577" s="414"/>
      <c r="S577" s="414"/>
      <c r="T577" s="414"/>
      <c r="U577" s="414"/>
      <c r="V577" s="413"/>
      <c r="W577" s="725"/>
      <c r="X577" s="739"/>
      <c r="Y577" s="505"/>
      <c r="Z577" s="597"/>
      <c r="AA577" s="505"/>
      <c r="AB577" s="598"/>
      <c r="AC577" s="599"/>
      <c r="AD577" s="599"/>
      <c r="AE577" s="600"/>
      <c r="AF577" s="600"/>
      <c r="AG577" s="597"/>
      <c r="AH577" s="601"/>
      <c r="AI577" s="601"/>
      <c r="AJ577" s="601"/>
      <c r="AK577" s="601"/>
      <c r="AL577" s="601"/>
      <c r="AM577" s="602"/>
      <c r="AN577" s="733"/>
      <c r="AO577" s="739"/>
      <c r="AP577" s="463"/>
      <c r="AQ577" s="608"/>
      <c r="AR577" s="505"/>
      <c r="AS577" s="505"/>
      <c r="AT577" s="505"/>
      <c r="AU577" s="410"/>
      <c r="AV577" s="505"/>
      <c r="AW577" s="597"/>
      <c r="AX577" s="505"/>
      <c r="AY577" s="413"/>
      <c r="AZ577" s="413"/>
      <c r="BA577" s="413"/>
      <c r="BB577" s="101"/>
      <c r="BC577" s="101"/>
      <c r="BD577" s="101"/>
      <c r="BE577" s="101"/>
      <c r="BF577" s="414"/>
      <c r="BG577" s="414"/>
      <c r="BH577" s="414"/>
      <c r="BI577" s="414"/>
      <c r="BJ577" s="415"/>
      <c r="BK577" s="95"/>
    </row>
    <row r="578" spans="1:63" s="122" customFormat="1" ht="14.25" x14ac:dyDescent="0.3">
      <c r="A578" s="407" t="s">
        <v>24580</v>
      </c>
      <c r="B578" s="463"/>
      <c r="C578" s="408"/>
      <c r="D578" s="505"/>
      <c r="E578" s="505"/>
      <c r="F578" s="505"/>
      <c r="G578" s="409"/>
      <c r="H578" s="410"/>
      <c r="I578" s="411"/>
      <c r="J578" s="411"/>
      <c r="K578" s="411"/>
      <c r="L578" s="101"/>
      <c r="M578" s="412"/>
      <c r="N578" s="412"/>
      <c r="O578" s="101"/>
      <c r="P578" s="101"/>
      <c r="Q578" s="414"/>
      <c r="R578" s="414"/>
      <c r="S578" s="414"/>
      <c r="T578" s="414"/>
      <c r="U578" s="414"/>
      <c r="V578" s="413"/>
      <c r="W578" s="725"/>
      <c r="X578" s="740" t="str">
        <f>$A578</f>
        <v>Rua Angeolina Petropolis</v>
      </c>
      <c r="Y578" s="503"/>
      <c r="Z578" s="503"/>
      <c r="AA578" s="503"/>
      <c r="AB578" s="399"/>
      <c r="AC578" s="399"/>
      <c r="AD578" s="399"/>
      <c r="AE578" s="399"/>
      <c r="AF578" s="404"/>
      <c r="AG578" s="399"/>
      <c r="AH578" s="399"/>
      <c r="AI578" s="399"/>
      <c r="AJ578" s="399"/>
      <c r="AK578" s="399"/>
      <c r="AL578" s="399"/>
      <c r="AM578" s="399"/>
      <c r="AN578" s="401"/>
      <c r="AO578" s="407" t="str">
        <f>$A578</f>
        <v>Rua Angeolina Petropolis</v>
      </c>
      <c r="AP578" s="463"/>
      <c r="AQ578" s="408"/>
      <c r="AR578" s="505"/>
      <c r="AS578" s="505"/>
      <c r="AT578" s="505"/>
      <c r="AU578" s="410"/>
      <c r="AV578" s="409"/>
      <c r="AW578" s="409"/>
      <c r="AX578" s="409"/>
      <c r="AY578" s="413"/>
      <c r="AZ578" s="413"/>
      <c r="BA578" s="413"/>
      <c r="BB578" s="101"/>
      <c r="BC578" s="101"/>
      <c r="BD578" s="101"/>
      <c r="BE578" s="101"/>
      <c r="BF578" s="101"/>
      <c r="BG578" s="101"/>
      <c r="BH578" s="101"/>
      <c r="BI578" s="101"/>
      <c r="BJ578" s="415"/>
      <c r="BK578" s="95"/>
    </row>
    <row r="579" spans="1:63" ht="14.25" x14ac:dyDescent="0.3">
      <c r="A579" s="144" t="s">
        <v>24885</v>
      </c>
      <c r="B579" s="379" t="s">
        <v>23695</v>
      </c>
      <c r="C579" s="145" t="s">
        <v>24886</v>
      </c>
      <c r="D579" s="416">
        <v>0.4</v>
      </c>
      <c r="E579" s="504"/>
      <c r="F579" s="504"/>
      <c r="G579" s="416" t="s">
        <v>23865</v>
      </c>
      <c r="H579" s="142">
        <v>30</v>
      </c>
      <c r="I579" s="143">
        <v>0.95899999999999963</v>
      </c>
      <c r="J579" s="143">
        <v>0.95899999999999963</v>
      </c>
      <c r="K579" s="452">
        <v>5.6000000000000001E-2</v>
      </c>
      <c r="L579" s="382">
        <f t="shared" ref="L579:L581" si="2715">ROUND((I579+J579)/2,2)</f>
        <v>0.96</v>
      </c>
      <c r="M579" s="383">
        <f t="shared" ref="M579:M581" si="2716">IF(F579=0,ROUND($D579*10%,2),IF(D579&gt;2.8,0.18,0.15))</f>
        <v>0.04</v>
      </c>
      <c r="N579" s="383">
        <f t="shared" ref="N579:N581" si="2717">IF(F579=0,IF(   ROUND($D579/4,2),   IF(ROUND(($D579*1.2)/6,2)&lt;0.1,0.1,ROUND(($D579*1.2)/6,2))),0.5)</f>
        <v>0.1</v>
      </c>
      <c r="O579" s="382">
        <f t="shared" ref="O579:O581" si="2718">L579+M579+N579</f>
        <v>1.1000000000000001</v>
      </c>
      <c r="P579" s="382">
        <f t="shared" ref="P579:P581" si="2719">IF(O579&lt;2,(D579+M579*2)+0.6,(D579+M579*2)+0.6+ROUNDUP(O579-2,0)*0.1)</f>
        <v>1.08</v>
      </c>
      <c r="Q579" s="385">
        <f t="shared" ref="Q579:Q581" si="2720">IF($O579&lt;=$W$4,ROUND(IF($O579&lt;1.5,$O579*$H579*$P579,1.5*$H579*$P579),2),0)</f>
        <v>35.64</v>
      </c>
      <c r="R579" s="385">
        <f t="shared" ref="R579:R581" si="2721">IF($O579&gt;$W$4,ROUND(IF($O579&lt;1.5,$O579*$H579*$P579,1.5*$H579*$P579),2),0)</f>
        <v>0</v>
      </c>
      <c r="S579" s="385">
        <f t="shared" ref="S579:S581" si="2722">IF($O579&gt;$W$4,ROUND(IF($O579&lt;1.5,0,IF($O579&gt;3,1.5*$H579*$P579,($O579-1.5)*$H579*$P579)),2),0)</f>
        <v>0</v>
      </c>
      <c r="T579" s="385">
        <f t="shared" ref="T579:T581" si="2723">IF($O579&gt;$W$4,ROUND(IF($O579&lt;3,0,IF($O579&gt;4.5,1.5*$H579*$P579,($O579-3)*$H579*$P579)),2),0)</f>
        <v>0</v>
      </c>
      <c r="U579" s="385">
        <f t="shared" ref="U579:U581" si="2724">IF($O579&gt;$W$4,ROUND(IF($O579&lt;4.5,0,IF($O579&gt;6,($O579-4.5)*$H579*$P579,($O579-4.5)*$H579*$P579)),2),0)</f>
        <v>0</v>
      </c>
      <c r="V579" s="384">
        <f t="shared" ref="V579:V581" si="2725">IF($O579&gt;$W$4, IF( $O579&lt;=4,   ROUND($H579*($O579+0.5)*2,2),   0),0)</f>
        <v>0</v>
      </c>
      <c r="W579" s="726">
        <f t="shared" ref="W579:W581" si="2726">IF($O579&gt;$W$4, IF( $O579&gt;4,   ROUND($H579*($O579+0.5)*2,2),   0),0)</f>
        <v>0</v>
      </c>
      <c r="X579" s="144" t="str">
        <f t="shared" ref="X579:X581" si="2727">A579</f>
        <v>JD64-1</v>
      </c>
      <c r="Y579" s="416">
        <f t="shared" ref="Y579:Y581" si="2728">IF($D579=0.4,1.2,IF($D579=0.6,1.2,IF($D579=0.8,1.3,IF($D579=1,1.5,IF($D579=1.2,1.7,IF($D579&lt;=2,2,"--"))))))</f>
        <v>1.2</v>
      </c>
      <c r="Z579" s="603" t="s">
        <v>1</v>
      </c>
      <c r="AA579" s="504">
        <f t="shared" ref="AA579:AA581" si="2729">Y579</f>
        <v>1.2</v>
      </c>
      <c r="AB579" s="591">
        <f t="shared" ref="AB579:AB581" si="2730">IF($Y579="--","--",I579)</f>
        <v>0.95899999999999963</v>
      </c>
      <c r="AC579" s="592">
        <f t="shared" ref="AC579:AC581" si="2731">IF($Y579="--","--",IF(D579&gt;1.5,0.15,ROUND($D579*10%,2)))</f>
        <v>0.04</v>
      </c>
      <c r="AD579" s="592">
        <f t="shared" ref="AD579:AD581" si="2732">IF($Y579="--","--",0.15)</f>
        <v>0.15</v>
      </c>
      <c r="AE579" s="593">
        <f t="shared" ref="AE579:AE581" si="2733">IF($Y579="--","--",ROUND(AB579+AC579+AD579,2))</f>
        <v>1.1499999999999999</v>
      </c>
      <c r="AF579" s="604">
        <f t="shared" ref="AF579:AF581" si="2734">IF($Y579="--","--",IF($AB579&lt;=2,$Y579+1,($Y579+1)+ROUNDUP($AB579-2,0)*0.1))</f>
        <v>2.2000000000000002</v>
      </c>
      <c r="AG579" s="605">
        <f t="shared" ref="AG579:AG581" si="2735">IF($D579=0.4,0.92,IF($D579=0.6,0.68,IF($D579=0.8,0.74,IF($D579=1,0.7,IF($D579=1.2,0.66,IF($D579=1.5,0.6,IF($D579&lt;=2,(2.4-(D579+0.3)),"--")))))))</f>
        <v>0.92</v>
      </c>
      <c r="AH579" s="595">
        <f t="shared" ref="AH579:AH581" si="2736">IF($Y579="--","--",IF($AE579&lt;=$W$4,ROUND(IF($AE579&lt;1.5,$AE579*$AF579*$AG579,1.5*$AF579*$AG579),2),0))</f>
        <v>2.33</v>
      </c>
      <c r="AI579" s="595">
        <f t="shared" ref="AI579:AI581" si="2737">IF($Y579="--","--",IF($AE579&gt;$W$4,ROUND(IF($AE579&lt;1.5,$AE579*$AF579*$AG579,1.5*$AF579*$AG579),2),0))</f>
        <v>0</v>
      </c>
      <c r="AJ579" s="595">
        <f t="shared" ref="AJ579:AJ581" si="2738">IF($Y579="--","--",IF($AE579&gt;$W$4,ROUND(IF($AE579&lt;1.5,0,IF($AE579&gt;3,1.5*$AF579*$AG579,($AE579-1.5)*$AF579*$AG579)),2),0))</f>
        <v>0</v>
      </c>
      <c r="AK579" s="595">
        <f t="shared" ref="AK579:AK581" si="2739">IF($Y579="--","--",IF($AE579&gt;$W$4,ROUND(IF($AE579&lt;3,0,IF($AE579&gt;4.5,1.5*$AF579*$AG579,($AE579-3)*$AF579*$AG579)),2),0))</f>
        <v>0</v>
      </c>
      <c r="AL579" s="595">
        <f t="shared" ref="AL579:AL581" si="2740">IF($Y579="--","--",IF($AE579&gt;$W$4,ROUND(IF($AE579&lt;4.5,0,IF($AE579&gt;6,($AE579-4.5)*$AF579*$AG579,($AE579-4.5)*$AF579*$AG579)),2),0))</f>
        <v>0</v>
      </c>
      <c r="AM579" s="596">
        <f t="shared" ref="AM579:AM581" si="2741">IF($Y579="--","--",IF($AE579&gt;$W$4, IF( $AE579&lt;=4,   ROUND(($AG579*4)*($AE579+0.5)*2,2),   0),0))</f>
        <v>0</v>
      </c>
      <c r="AN579" s="732">
        <f t="shared" ref="AN579:AN581" si="2742">IF($Y579="--","--",IF($AE579&gt;$W$4, IF( $AE579&gt;4,   ROUND(($AG579*4)*($AE579+0.5)*2,2),   0),0))</f>
        <v>0</v>
      </c>
      <c r="AO579" s="144" t="s">
        <v>24885</v>
      </c>
      <c r="AP579" s="379" t="s">
        <v>23695</v>
      </c>
      <c r="AQ579" s="453" t="s">
        <v>24886</v>
      </c>
      <c r="AR579" s="416">
        <v>0.4</v>
      </c>
      <c r="AS579" s="504"/>
      <c r="AT579" s="504"/>
      <c r="AU579" s="142">
        <v>30</v>
      </c>
      <c r="AV579" s="416">
        <f t="shared" ref="AV579:AV581" si="2743">IF($Y579="--","--",Y579+0.2)</f>
        <v>1.4</v>
      </c>
      <c r="AW579" s="603" t="s">
        <v>1</v>
      </c>
      <c r="AX579" s="504">
        <f t="shared" ref="AX579:AX581" si="2744">AV579</f>
        <v>1.4</v>
      </c>
      <c r="AY579" s="384">
        <f t="shared" ref="AY579:AY581" si="2745">IF(D579&gt;2,AU579,AU579-AV579)</f>
        <v>28.6</v>
      </c>
      <c r="AZ579" s="384">
        <f t="shared" ref="AZ579:AZ581" si="2746">N579</f>
        <v>0.1</v>
      </c>
      <c r="BA579" s="384">
        <f t="shared" ref="BA579:BA581" si="2747">P579</f>
        <v>1.08</v>
      </c>
      <c r="BB579" s="382">
        <f t="shared" ref="BB579:BB581" si="2748">IF(F579=0,IF(ROUND( AY579 * ( ( (N579*P579) +  ( ((D579+M579*2)/6)*P579 ) ) - ROUND(  ((D579+M579*2)^2)   *   (   ( PI()*96.379 / (4*360) )  -  ( (SIN((96.379/2)*PI()/180)) * (COS((96.379/2)*PI()/180)) / 4 )   ), 4) ),2),   ROUND( AY579 * ( ( (N579*P579) +  ( ((D579+M579*2)/4)*P579 ) ) - ROUND(  ((D579+M579*2)^2)   *   (   ( PI()*120 / (4*360) )  -  ( (SIN((120/2)*PI()/180)) * (COS((120/2)*PI()/180)) / 4 )   ), 4) ),2)),0)</f>
        <v>5.78</v>
      </c>
      <c r="BC579" s="265">
        <f t="shared" ref="BC579:BC581" si="2749">IF(F579&gt;0,ROUND(AY579*N579*P579,2),0)</f>
        <v>0</v>
      </c>
      <c r="BD579" s="265">
        <f t="shared" ref="BD579:BD581" si="2750">SUM(Q579:U579,AH579:AL579)</f>
        <v>37.97</v>
      </c>
      <c r="BE579" s="265">
        <f t="shared" ref="BE579:BE581" si="2751">IF(F579=0, ROUND( ( PI()*( (D579+M579*2)^2 ) / 4  ) * AY579,2),  ROUND( (D579+M579*2)*(F579+M579*2) * AY579,2))</f>
        <v>5.18</v>
      </c>
      <c r="BF579" s="607">
        <f t="shared" ref="BF579:BF581" si="2752">IF(($I579+M579-0.15)&lt;=2,($I579+M579+0.15),IF(($I579+M579)&lt;=3,2.35,($I579+M579+0.2)-0.85))</f>
        <v>1.1489999999999996</v>
      </c>
      <c r="BG579" s="607">
        <f t="shared" ref="BG579:BG581" si="2753">IF(D579&gt;2,   (I579-F579-M579-0.11),IF(($I579+M579)&lt;=2,0,IF(($I579+M579)&gt;3,0.85,(I579+M579+0.2-BF579))))</f>
        <v>0</v>
      </c>
      <c r="BH579" s="607">
        <f t="shared" ref="BH579:BH581" si="2754">IF(D579&gt;2,  ROUND(((1.42+0.4)+(0.91+0.4))*2*BG579,2), ROUND(AV579*AX579*BF579,2))</f>
        <v>2.25</v>
      </c>
      <c r="BI579" s="607">
        <f t="shared" ref="BI579:BI581" si="2755">ROUND(((PI()*0.9^2)/4)*BG579,2)</f>
        <v>0</v>
      </c>
      <c r="BJ579" s="116">
        <f t="shared" ref="BJ579:BJ581" si="2756">ROUND(BD579-BE579-BH579-BI579-BB579-BC579,2)</f>
        <v>24.76</v>
      </c>
      <c r="BK579" s="95"/>
    </row>
    <row r="580" spans="1:63" ht="14.25" x14ac:dyDescent="0.3">
      <c r="A580" s="144" t="s">
        <v>24886</v>
      </c>
      <c r="B580" s="379" t="s">
        <v>23695</v>
      </c>
      <c r="C580" s="145" t="s">
        <v>24887</v>
      </c>
      <c r="D580" s="416">
        <v>0.4</v>
      </c>
      <c r="E580" s="504"/>
      <c r="F580" s="504"/>
      <c r="G580" s="416" t="s">
        <v>23865</v>
      </c>
      <c r="H580" s="142">
        <v>30</v>
      </c>
      <c r="I580" s="143">
        <v>1.0149999999999997</v>
      </c>
      <c r="J580" s="143">
        <v>0.9540999999999995</v>
      </c>
      <c r="K580" s="452">
        <v>0.13200000000000001</v>
      </c>
      <c r="L580" s="382">
        <f t="shared" si="2715"/>
        <v>0.98</v>
      </c>
      <c r="M580" s="383">
        <f t="shared" si="2716"/>
        <v>0.04</v>
      </c>
      <c r="N580" s="383">
        <f t="shared" si="2717"/>
        <v>0.1</v>
      </c>
      <c r="O580" s="382">
        <f t="shared" si="2718"/>
        <v>1.1200000000000001</v>
      </c>
      <c r="P580" s="382">
        <f t="shared" si="2719"/>
        <v>1.08</v>
      </c>
      <c r="Q580" s="385">
        <f t="shared" si="2720"/>
        <v>36.29</v>
      </c>
      <c r="R580" s="385">
        <f t="shared" si="2721"/>
        <v>0</v>
      </c>
      <c r="S580" s="385">
        <f t="shared" si="2722"/>
        <v>0</v>
      </c>
      <c r="T580" s="385">
        <f t="shared" si="2723"/>
        <v>0</v>
      </c>
      <c r="U580" s="385">
        <f t="shared" si="2724"/>
        <v>0</v>
      </c>
      <c r="V580" s="384">
        <f t="shared" si="2725"/>
        <v>0</v>
      </c>
      <c r="W580" s="726">
        <f t="shared" si="2726"/>
        <v>0</v>
      </c>
      <c r="X580" s="144" t="str">
        <f t="shared" si="2727"/>
        <v>JD64-2</v>
      </c>
      <c r="Y580" s="416">
        <f t="shared" si="2728"/>
        <v>1.2</v>
      </c>
      <c r="Z580" s="603" t="s">
        <v>1</v>
      </c>
      <c r="AA580" s="504">
        <f t="shared" si="2729"/>
        <v>1.2</v>
      </c>
      <c r="AB580" s="591">
        <f t="shared" si="2730"/>
        <v>1.0149999999999997</v>
      </c>
      <c r="AC580" s="592">
        <f t="shared" si="2731"/>
        <v>0.04</v>
      </c>
      <c r="AD580" s="592">
        <f t="shared" si="2732"/>
        <v>0.15</v>
      </c>
      <c r="AE580" s="593">
        <f t="shared" si="2733"/>
        <v>1.21</v>
      </c>
      <c r="AF580" s="604">
        <f t="shared" si="2734"/>
        <v>2.2000000000000002</v>
      </c>
      <c r="AG580" s="605">
        <f t="shared" si="2735"/>
        <v>0.92</v>
      </c>
      <c r="AH580" s="595">
        <f t="shared" si="2736"/>
        <v>2.4500000000000002</v>
      </c>
      <c r="AI580" s="595">
        <f t="shared" si="2737"/>
        <v>0</v>
      </c>
      <c r="AJ580" s="595">
        <f t="shared" si="2738"/>
        <v>0</v>
      </c>
      <c r="AK580" s="595">
        <f t="shared" si="2739"/>
        <v>0</v>
      </c>
      <c r="AL580" s="595">
        <f t="shared" si="2740"/>
        <v>0</v>
      </c>
      <c r="AM580" s="596">
        <f t="shared" si="2741"/>
        <v>0</v>
      </c>
      <c r="AN580" s="732">
        <f t="shared" si="2742"/>
        <v>0</v>
      </c>
      <c r="AO580" s="144" t="s">
        <v>24886</v>
      </c>
      <c r="AP580" s="379" t="s">
        <v>23695</v>
      </c>
      <c r="AQ580" s="453" t="s">
        <v>24887</v>
      </c>
      <c r="AR580" s="416">
        <v>0.4</v>
      </c>
      <c r="AS580" s="504"/>
      <c r="AT580" s="504"/>
      <c r="AU580" s="142">
        <v>30</v>
      </c>
      <c r="AV580" s="416">
        <f t="shared" si="2743"/>
        <v>1.4</v>
      </c>
      <c r="AW580" s="603" t="s">
        <v>1</v>
      </c>
      <c r="AX580" s="504">
        <f t="shared" si="2744"/>
        <v>1.4</v>
      </c>
      <c r="AY580" s="384">
        <f t="shared" si="2745"/>
        <v>28.6</v>
      </c>
      <c r="AZ580" s="384">
        <f t="shared" si="2746"/>
        <v>0.1</v>
      </c>
      <c r="BA580" s="384">
        <f t="shared" si="2747"/>
        <v>1.08</v>
      </c>
      <c r="BB580" s="382">
        <f t="shared" si="2748"/>
        <v>5.78</v>
      </c>
      <c r="BC580" s="265">
        <f t="shared" si="2749"/>
        <v>0</v>
      </c>
      <c r="BD580" s="265">
        <f t="shared" si="2750"/>
        <v>38.74</v>
      </c>
      <c r="BE580" s="265">
        <f t="shared" si="2751"/>
        <v>5.18</v>
      </c>
      <c r="BF580" s="607">
        <f t="shared" si="2752"/>
        <v>1.2049999999999996</v>
      </c>
      <c r="BG580" s="607">
        <f t="shared" si="2753"/>
        <v>0</v>
      </c>
      <c r="BH580" s="607">
        <f t="shared" si="2754"/>
        <v>2.36</v>
      </c>
      <c r="BI580" s="607">
        <f t="shared" si="2755"/>
        <v>0</v>
      </c>
      <c r="BJ580" s="116">
        <f t="shared" si="2756"/>
        <v>25.42</v>
      </c>
      <c r="BK580" s="95"/>
    </row>
    <row r="581" spans="1:63" ht="14.25" x14ac:dyDescent="0.3">
      <c r="A581" s="449" t="s">
        <v>24887</v>
      </c>
      <c r="B581" s="146" t="s">
        <v>23695</v>
      </c>
      <c r="C581" s="450" t="s">
        <v>24883</v>
      </c>
      <c r="D581" s="502">
        <v>0.4</v>
      </c>
      <c r="E581" s="589"/>
      <c r="F581" s="589"/>
      <c r="G581" s="502" t="s">
        <v>23865</v>
      </c>
      <c r="H581" s="451">
        <v>36</v>
      </c>
      <c r="I581" s="452">
        <v>1.0860999999999992</v>
      </c>
      <c r="J581" s="452">
        <v>0.99109999999999943</v>
      </c>
      <c r="K581" s="452">
        <v>1.6</v>
      </c>
      <c r="L581" s="382">
        <f t="shared" si="2715"/>
        <v>1.04</v>
      </c>
      <c r="M581" s="383">
        <f t="shared" si="2716"/>
        <v>0.04</v>
      </c>
      <c r="N581" s="383">
        <f t="shared" si="2717"/>
        <v>0.1</v>
      </c>
      <c r="O581" s="382">
        <f t="shared" si="2718"/>
        <v>1.1800000000000002</v>
      </c>
      <c r="P581" s="382">
        <f t="shared" si="2719"/>
        <v>1.08</v>
      </c>
      <c r="Q581" s="385">
        <f t="shared" si="2720"/>
        <v>45.88</v>
      </c>
      <c r="R581" s="385">
        <f t="shared" si="2721"/>
        <v>0</v>
      </c>
      <c r="S581" s="385">
        <f t="shared" si="2722"/>
        <v>0</v>
      </c>
      <c r="T581" s="385">
        <f t="shared" si="2723"/>
        <v>0</v>
      </c>
      <c r="U581" s="385">
        <f t="shared" si="2724"/>
        <v>0</v>
      </c>
      <c r="V581" s="384">
        <f t="shared" si="2725"/>
        <v>0</v>
      </c>
      <c r="W581" s="726">
        <f t="shared" si="2726"/>
        <v>0</v>
      </c>
      <c r="X581" s="449" t="str">
        <f t="shared" si="2727"/>
        <v>JD64-3</v>
      </c>
      <c r="Y581" s="502">
        <f t="shared" si="2728"/>
        <v>1.2</v>
      </c>
      <c r="Z581" s="590" t="s">
        <v>1</v>
      </c>
      <c r="AA581" s="589">
        <f t="shared" si="2729"/>
        <v>1.2</v>
      </c>
      <c r="AB581" s="591">
        <f t="shared" si="2730"/>
        <v>1.0860999999999992</v>
      </c>
      <c r="AC581" s="592">
        <f t="shared" si="2731"/>
        <v>0.04</v>
      </c>
      <c r="AD581" s="592">
        <f t="shared" si="2732"/>
        <v>0.15</v>
      </c>
      <c r="AE581" s="593">
        <f t="shared" si="2733"/>
        <v>1.28</v>
      </c>
      <c r="AF581" s="593">
        <f t="shared" si="2734"/>
        <v>2.2000000000000002</v>
      </c>
      <c r="AG581" s="594">
        <f t="shared" si="2735"/>
        <v>0.92</v>
      </c>
      <c r="AH581" s="595">
        <f t="shared" si="2736"/>
        <v>2.59</v>
      </c>
      <c r="AI581" s="595">
        <f t="shared" si="2737"/>
        <v>0</v>
      </c>
      <c r="AJ581" s="595">
        <f t="shared" si="2738"/>
        <v>0</v>
      </c>
      <c r="AK581" s="595">
        <f t="shared" si="2739"/>
        <v>0</v>
      </c>
      <c r="AL581" s="595">
        <f t="shared" si="2740"/>
        <v>0</v>
      </c>
      <c r="AM581" s="596">
        <f t="shared" si="2741"/>
        <v>0</v>
      </c>
      <c r="AN581" s="732">
        <f t="shared" si="2742"/>
        <v>0</v>
      </c>
      <c r="AO581" s="449" t="s">
        <v>24887</v>
      </c>
      <c r="AP581" s="146" t="s">
        <v>23695</v>
      </c>
      <c r="AQ581" s="450" t="s">
        <v>24883</v>
      </c>
      <c r="AR581" s="502">
        <v>0.4</v>
      </c>
      <c r="AS581" s="589"/>
      <c r="AT581" s="589"/>
      <c r="AU581" s="451">
        <v>36</v>
      </c>
      <c r="AV581" s="502">
        <f t="shared" si="2743"/>
        <v>1.4</v>
      </c>
      <c r="AW581" s="590" t="s">
        <v>1</v>
      </c>
      <c r="AX581" s="589">
        <f t="shared" si="2744"/>
        <v>1.4</v>
      </c>
      <c r="AY581" s="384">
        <f t="shared" si="2745"/>
        <v>34.6</v>
      </c>
      <c r="AZ581" s="384">
        <f t="shared" si="2746"/>
        <v>0.1</v>
      </c>
      <c r="BA581" s="384">
        <f t="shared" si="2747"/>
        <v>1.08</v>
      </c>
      <c r="BB581" s="382">
        <f t="shared" si="2748"/>
        <v>7</v>
      </c>
      <c r="BC581" s="265">
        <f t="shared" si="2749"/>
        <v>0</v>
      </c>
      <c r="BD581" s="265">
        <f t="shared" si="2750"/>
        <v>48.47</v>
      </c>
      <c r="BE581" s="265">
        <f t="shared" si="2751"/>
        <v>6.26</v>
      </c>
      <c r="BF581" s="385">
        <f t="shared" si="2752"/>
        <v>1.2760999999999991</v>
      </c>
      <c r="BG581" s="385">
        <f t="shared" si="2753"/>
        <v>0</v>
      </c>
      <c r="BH581" s="385">
        <f t="shared" si="2754"/>
        <v>2.5</v>
      </c>
      <c r="BI581" s="385">
        <f t="shared" si="2755"/>
        <v>0</v>
      </c>
      <c r="BJ581" s="116">
        <f t="shared" si="2756"/>
        <v>32.71</v>
      </c>
      <c r="BK581" s="95"/>
    </row>
    <row r="582" spans="1:63" ht="14.25" x14ac:dyDescent="0.3">
      <c r="A582" s="462"/>
      <c r="B582" s="463"/>
      <c r="C582" s="608"/>
      <c r="D582" s="505"/>
      <c r="E582" s="505"/>
      <c r="F582" s="505"/>
      <c r="G582" s="505"/>
      <c r="H582" s="410"/>
      <c r="I582" s="411"/>
      <c r="J582" s="411"/>
      <c r="K582" s="411"/>
      <c r="L582" s="101"/>
      <c r="M582" s="412"/>
      <c r="N582" s="412"/>
      <c r="O582" s="101"/>
      <c r="P582" s="101"/>
      <c r="Q582" s="414"/>
      <c r="R582" s="414"/>
      <c r="S582" s="414"/>
      <c r="T582" s="414"/>
      <c r="U582" s="414"/>
      <c r="V582" s="413"/>
      <c r="W582" s="725"/>
      <c r="X582" s="739"/>
      <c r="Y582" s="505"/>
      <c r="Z582" s="597"/>
      <c r="AA582" s="505"/>
      <c r="AB582" s="598"/>
      <c r="AC582" s="599"/>
      <c r="AD582" s="599"/>
      <c r="AE582" s="600"/>
      <c r="AF582" s="600"/>
      <c r="AG582" s="597"/>
      <c r="AH582" s="601"/>
      <c r="AI582" s="601"/>
      <c r="AJ582" s="601"/>
      <c r="AK582" s="601"/>
      <c r="AL582" s="601"/>
      <c r="AM582" s="602"/>
      <c r="AN582" s="733"/>
      <c r="AO582" s="739"/>
      <c r="AP582" s="463"/>
      <c r="AQ582" s="608"/>
      <c r="AR582" s="505"/>
      <c r="AS582" s="505"/>
      <c r="AT582" s="505"/>
      <c r="AU582" s="410"/>
      <c r="AV582" s="505"/>
      <c r="AW582" s="597"/>
      <c r="AX582" s="505"/>
      <c r="AY582" s="413"/>
      <c r="AZ582" s="413"/>
      <c r="BA582" s="413"/>
      <c r="BB582" s="101"/>
      <c r="BC582" s="101"/>
      <c r="BD582" s="101"/>
      <c r="BE582" s="101"/>
      <c r="BF582" s="414"/>
      <c r="BG582" s="414"/>
      <c r="BH582" s="414"/>
      <c r="BI582" s="414"/>
      <c r="BJ582" s="415"/>
      <c r="BK582" s="95"/>
    </row>
    <row r="583" spans="1:63" s="122" customFormat="1" ht="14.25" x14ac:dyDescent="0.3">
      <c r="A583" s="407" t="s">
        <v>24580</v>
      </c>
      <c r="B583" s="463"/>
      <c r="C583" s="408"/>
      <c r="D583" s="505"/>
      <c r="E583" s="505"/>
      <c r="F583" s="505"/>
      <c r="G583" s="409"/>
      <c r="H583" s="410"/>
      <c r="I583" s="411"/>
      <c r="J583" s="411"/>
      <c r="K583" s="411"/>
      <c r="L583" s="101"/>
      <c r="M583" s="412"/>
      <c r="N583" s="412"/>
      <c r="O583" s="101"/>
      <c r="P583" s="101"/>
      <c r="Q583" s="414"/>
      <c r="R583" s="414"/>
      <c r="S583" s="414"/>
      <c r="T583" s="414"/>
      <c r="U583" s="414"/>
      <c r="V583" s="413"/>
      <c r="W583" s="725"/>
      <c r="X583" s="740" t="str">
        <f>$A583</f>
        <v>Rua Angeolina Petropolis</v>
      </c>
      <c r="Y583" s="503"/>
      <c r="Z583" s="503"/>
      <c r="AA583" s="503"/>
      <c r="AB583" s="399"/>
      <c r="AC583" s="399"/>
      <c r="AD583" s="399"/>
      <c r="AE583" s="399"/>
      <c r="AF583" s="404"/>
      <c r="AG583" s="399"/>
      <c r="AH583" s="399"/>
      <c r="AI583" s="399"/>
      <c r="AJ583" s="399"/>
      <c r="AK583" s="399"/>
      <c r="AL583" s="399"/>
      <c r="AM583" s="399"/>
      <c r="AN583" s="401"/>
      <c r="AO583" s="407" t="str">
        <f>$A583</f>
        <v>Rua Angeolina Petropolis</v>
      </c>
      <c r="AP583" s="463"/>
      <c r="AQ583" s="408"/>
      <c r="AR583" s="505"/>
      <c r="AS583" s="505"/>
      <c r="AT583" s="505"/>
      <c r="AU583" s="410"/>
      <c r="AV583" s="409"/>
      <c r="AW583" s="409"/>
      <c r="AX583" s="409"/>
      <c r="AY583" s="413"/>
      <c r="AZ583" s="413"/>
      <c r="BA583" s="413"/>
      <c r="BB583" s="101"/>
      <c r="BC583" s="101"/>
      <c r="BD583" s="101"/>
      <c r="BE583" s="101"/>
      <c r="BF583" s="101"/>
      <c r="BG583" s="101"/>
      <c r="BH583" s="101"/>
      <c r="BI583" s="101"/>
      <c r="BJ583" s="415"/>
      <c r="BK583" s="95"/>
    </row>
    <row r="584" spans="1:63" ht="14.25" x14ac:dyDescent="0.3">
      <c r="A584" s="449" t="s">
        <v>24882</v>
      </c>
      <c r="B584" s="146" t="s">
        <v>23695</v>
      </c>
      <c r="C584" s="450" t="s">
        <v>24883</v>
      </c>
      <c r="D584" s="502">
        <v>0.4</v>
      </c>
      <c r="E584" s="589"/>
      <c r="F584" s="589"/>
      <c r="G584" s="502" t="s">
        <v>23865</v>
      </c>
      <c r="H584" s="451">
        <v>19</v>
      </c>
      <c r="I584" s="452">
        <v>0.89799999999999969</v>
      </c>
      <c r="J584" s="452">
        <v>0.990899999999999</v>
      </c>
      <c r="K584" s="452">
        <v>1.6</v>
      </c>
      <c r="L584" s="382">
        <f t="shared" ref="L584" si="2757">ROUND((I584+J584)/2,2)</f>
        <v>0.94</v>
      </c>
      <c r="M584" s="383">
        <f t="shared" ref="M584" si="2758">IF(F584=0,ROUND($D584*10%,2),IF(D584&gt;2.8,0.18,0.15))</f>
        <v>0.04</v>
      </c>
      <c r="N584" s="383">
        <f t="shared" ref="N584" si="2759">IF(F584=0,IF(   ROUND($D584/4,2),   IF(ROUND(($D584*1.2)/6,2)&lt;0.1,0.1,ROUND(($D584*1.2)/6,2))),0.5)</f>
        <v>0.1</v>
      </c>
      <c r="O584" s="382">
        <f t="shared" ref="O584" si="2760">L584+M584+N584</f>
        <v>1.08</v>
      </c>
      <c r="P584" s="382">
        <f t="shared" ref="P584" si="2761">IF(O584&lt;2,(D584+M584*2)+0.6,(D584+M584*2)+0.6+ROUNDUP(O584-2,0)*0.1)</f>
        <v>1.08</v>
      </c>
      <c r="Q584" s="385">
        <f t="shared" ref="Q584" si="2762">IF($O584&lt;=$W$4,ROUND(IF($O584&lt;1.5,$O584*$H584*$P584,1.5*$H584*$P584),2),0)</f>
        <v>22.16</v>
      </c>
      <c r="R584" s="385">
        <f t="shared" ref="R584" si="2763">IF($O584&gt;$W$4,ROUND(IF($O584&lt;1.5,$O584*$H584*$P584,1.5*$H584*$P584),2),0)</f>
        <v>0</v>
      </c>
      <c r="S584" s="385">
        <f t="shared" ref="S584" si="2764">IF($O584&gt;$W$4,ROUND(IF($O584&lt;1.5,0,IF($O584&gt;3,1.5*$H584*$P584,($O584-1.5)*$H584*$P584)),2),0)</f>
        <v>0</v>
      </c>
      <c r="T584" s="385">
        <f t="shared" ref="T584" si="2765">IF($O584&gt;$W$4,ROUND(IF($O584&lt;3,0,IF($O584&gt;4.5,1.5*$H584*$P584,($O584-3)*$H584*$P584)),2),0)</f>
        <v>0</v>
      </c>
      <c r="U584" s="385">
        <f t="shared" ref="U584" si="2766">IF($O584&gt;$W$4,ROUND(IF($O584&lt;4.5,0,IF($O584&gt;6,($O584-4.5)*$H584*$P584,($O584-4.5)*$H584*$P584)),2),0)</f>
        <v>0</v>
      </c>
      <c r="V584" s="384">
        <f t="shared" ref="V584" si="2767">IF($O584&gt;$W$4, IF( $O584&lt;=4,   ROUND($H584*($O584+0.5)*2,2),   0),0)</f>
        <v>0</v>
      </c>
      <c r="W584" s="726">
        <f t="shared" ref="W584" si="2768">IF($O584&gt;$W$4, IF( $O584&gt;4,   ROUND($H584*($O584+0.5)*2,2),   0),0)</f>
        <v>0</v>
      </c>
      <c r="X584" s="449" t="str">
        <f t="shared" ref="X584" si="2769">A584</f>
        <v>JD64-A</v>
      </c>
      <c r="Y584" s="502">
        <f t="shared" ref="Y584" si="2770">IF($D584=0.4,1.2,IF($D584=0.6,1.2,IF($D584=0.8,1.3,IF($D584=1,1.5,IF($D584=1.2,1.7,IF($D584&lt;=2,2,"--"))))))</f>
        <v>1.2</v>
      </c>
      <c r="Z584" s="590" t="s">
        <v>1</v>
      </c>
      <c r="AA584" s="589">
        <f t="shared" ref="AA584" si="2771">Y584</f>
        <v>1.2</v>
      </c>
      <c r="AB584" s="591">
        <f t="shared" ref="AB584" si="2772">IF($Y584="--","--",I584)</f>
        <v>0.89799999999999969</v>
      </c>
      <c r="AC584" s="592">
        <f t="shared" ref="AC584" si="2773">IF($Y584="--","--",IF(D584&gt;1.5,0.15,ROUND($D584*10%,2)))</f>
        <v>0.04</v>
      </c>
      <c r="AD584" s="592">
        <f t="shared" ref="AD584" si="2774">IF($Y584="--","--",0.15)</f>
        <v>0.15</v>
      </c>
      <c r="AE584" s="593">
        <f t="shared" ref="AE584" si="2775">IF($Y584="--","--",ROUND(AB584+AC584+AD584,2))</f>
        <v>1.0900000000000001</v>
      </c>
      <c r="AF584" s="593">
        <f t="shared" ref="AF584" si="2776">IF($Y584="--","--",IF($AB584&lt;=2,$Y584+1,($Y584+1)+ROUNDUP($AB584-2,0)*0.1))</f>
        <v>2.2000000000000002</v>
      </c>
      <c r="AG584" s="594">
        <f t="shared" ref="AG584" si="2777">IF($D584=0.4,0.92,IF($D584=0.6,0.68,IF($D584=0.8,0.74,IF($D584=1,0.7,IF($D584=1.2,0.66,IF($D584=1.5,0.6,IF($D584&lt;=2,(2.4-(D584+0.3)),"--")))))))</f>
        <v>0.92</v>
      </c>
      <c r="AH584" s="595">
        <f t="shared" ref="AH584" si="2778">IF($Y584="--","--",IF($AE584&lt;=$W$4,ROUND(IF($AE584&lt;1.5,$AE584*$AF584*$AG584,1.5*$AF584*$AG584),2),0))</f>
        <v>2.21</v>
      </c>
      <c r="AI584" s="595">
        <f t="shared" ref="AI584" si="2779">IF($Y584="--","--",IF($AE584&gt;$W$4,ROUND(IF($AE584&lt;1.5,$AE584*$AF584*$AG584,1.5*$AF584*$AG584),2),0))</f>
        <v>0</v>
      </c>
      <c r="AJ584" s="595">
        <f t="shared" ref="AJ584" si="2780">IF($Y584="--","--",IF($AE584&gt;$W$4,ROUND(IF($AE584&lt;1.5,0,IF($AE584&gt;3,1.5*$AF584*$AG584,($AE584-1.5)*$AF584*$AG584)),2),0))</f>
        <v>0</v>
      </c>
      <c r="AK584" s="595">
        <f t="shared" ref="AK584" si="2781">IF($Y584="--","--",IF($AE584&gt;$W$4,ROUND(IF($AE584&lt;3,0,IF($AE584&gt;4.5,1.5*$AF584*$AG584,($AE584-3)*$AF584*$AG584)),2),0))</f>
        <v>0</v>
      </c>
      <c r="AL584" s="595">
        <f t="shared" ref="AL584" si="2782">IF($Y584="--","--",IF($AE584&gt;$W$4,ROUND(IF($AE584&lt;4.5,0,IF($AE584&gt;6,($AE584-4.5)*$AF584*$AG584,($AE584-4.5)*$AF584*$AG584)),2),0))</f>
        <v>0</v>
      </c>
      <c r="AM584" s="596">
        <f t="shared" ref="AM584" si="2783">IF($Y584="--","--",IF($AE584&gt;$W$4, IF( $AE584&lt;=4,   ROUND(($AG584*4)*($AE584+0.5)*2,2),   0),0))</f>
        <v>0</v>
      </c>
      <c r="AN584" s="732">
        <f t="shared" ref="AN584" si="2784">IF($Y584="--","--",IF($AE584&gt;$W$4, IF( $AE584&gt;4,   ROUND(($AG584*4)*($AE584+0.5)*2,2),   0),0))</f>
        <v>0</v>
      </c>
      <c r="AO584" s="449" t="s">
        <v>24882</v>
      </c>
      <c r="AP584" s="146" t="s">
        <v>23695</v>
      </c>
      <c r="AQ584" s="450" t="s">
        <v>24883</v>
      </c>
      <c r="AR584" s="502">
        <v>0.4</v>
      </c>
      <c r="AS584" s="589"/>
      <c r="AT584" s="589"/>
      <c r="AU584" s="451">
        <v>19</v>
      </c>
      <c r="AV584" s="502">
        <f t="shared" ref="AV584" si="2785">IF($Y584="--","--",Y584+0.2)</f>
        <v>1.4</v>
      </c>
      <c r="AW584" s="590" t="s">
        <v>1</v>
      </c>
      <c r="AX584" s="589">
        <f t="shared" ref="AX584" si="2786">AV584</f>
        <v>1.4</v>
      </c>
      <c r="AY584" s="384">
        <f t="shared" ref="AY584" si="2787">IF(D584&gt;2,AU584,AU584-AV584)</f>
        <v>17.600000000000001</v>
      </c>
      <c r="AZ584" s="384">
        <f t="shared" ref="AZ584" si="2788">N584</f>
        <v>0.1</v>
      </c>
      <c r="BA584" s="384">
        <f t="shared" ref="BA584" si="2789">P584</f>
        <v>1.08</v>
      </c>
      <c r="BB584" s="382">
        <f t="shared" ref="BB584" si="2790">IF(F584=0,IF(ROUND( AY584 * ( ( (N584*P584) +  ( ((D584+M584*2)/6)*P584 ) ) - ROUND(  ((D584+M584*2)^2)   *   (   ( PI()*96.379 / (4*360) )  -  ( (SIN((96.379/2)*PI()/180)) * (COS((96.379/2)*PI()/180)) / 4 )   ), 4) ),2),   ROUND( AY584 * ( ( (N584*P584) +  ( ((D584+M584*2)/4)*P584 ) ) - ROUND(  ((D584+M584*2)^2)   *   (   ( PI()*120 / (4*360) )  -  ( (SIN((120/2)*PI()/180)) * (COS((120/2)*PI()/180)) / 4 )   ), 4) ),2)),0)</f>
        <v>3.56</v>
      </c>
      <c r="BC584" s="265">
        <f t="shared" ref="BC584" si="2791">IF(F584&gt;0,ROUND(AY584*N584*P584,2),0)</f>
        <v>0</v>
      </c>
      <c r="BD584" s="265">
        <f t="shared" ref="BD584" si="2792">SUM(Q584:U584,AH584:AL584)</f>
        <v>24.37</v>
      </c>
      <c r="BE584" s="265">
        <f t="shared" ref="BE584" si="2793">IF(F584=0, ROUND( ( PI()*( (D584+M584*2)^2 ) / 4  ) * AY584,2),  ROUND( (D584+M584*2)*(F584+M584*2) * AY584,2))</f>
        <v>3.18</v>
      </c>
      <c r="BF584" s="385">
        <f t="shared" ref="BF584" si="2794">IF(($I584+M584-0.15)&lt;=2,($I584+M584+0.15),IF(($I584+M584)&lt;=3,2.35,($I584+M584+0.2)-0.85))</f>
        <v>1.0879999999999996</v>
      </c>
      <c r="BG584" s="385">
        <f t="shared" ref="BG584" si="2795">IF(D584&gt;2,   (I584-F584-M584-0.11),IF(($I584+M584)&lt;=2,0,IF(($I584+M584)&gt;3,0.85,(I584+M584+0.2-BF584))))</f>
        <v>0</v>
      </c>
      <c r="BH584" s="385">
        <f t="shared" ref="BH584" si="2796">IF(D584&gt;2,  ROUND(((1.42+0.4)+(0.91+0.4))*2*BG584,2), ROUND(AV584*AX584*BF584,2))</f>
        <v>2.13</v>
      </c>
      <c r="BI584" s="385">
        <f t="shared" ref="BI584" si="2797">ROUND(((PI()*0.9^2)/4)*BG584,2)</f>
        <v>0</v>
      </c>
      <c r="BJ584" s="116">
        <f t="shared" ref="BJ584" si="2798">ROUND(BD584-BE584-BH584-BI584-BB584-BC584,2)</f>
        <v>15.5</v>
      </c>
      <c r="BK584" s="95"/>
    </row>
    <row r="585" spans="1:63" ht="14.25" x14ac:dyDescent="0.3">
      <c r="A585" s="462"/>
      <c r="B585" s="463"/>
      <c r="C585" s="608"/>
      <c r="D585" s="505"/>
      <c r="E585" s="505"/>
      <c r="F585" s="505"/>
      <c r="G585" s="505"/>
      <c r="H585" s="410"/>
      <c r="I585" s="411"/>
      <c r="J585" s="411"/>
      <c r="K585" s="411"/>
      <c r="L585" s="101"/>
      <c r="M585" s="412"/>
      <c r="N585" s="412"/>
      <c r="O585" s="101"/>
      <c r="P585" s="101"/>
      <c r="Q585" s="414"/>
      <c r="R585" s="414"/>
      <c r="S585" s="414"/>
      <c r="T585" s="414"/>
      <c r="U585" s="414"/>
      <c r="V585" s="413"/>
      <c r="W585" s="725"/>
      <c r="X585" s="739"/>
      <c r="Y585" s="505"/>
      <c r="Z585" s="597"/>
      <c r="AA585" s="505"/>
      <c r="AB585" s="598"/>
      <c r="AC585" s="599"/>
      <c r="AD585" s="599"/>
      <c r="AE585" s="600"/>
      <c r="AF585" s="600"/>
      <c r="AG585" s="597"/>
      <c r="AH585" s="601"/>
      <c r="AI585" s="601"/>
      <c r="AJ585" s="601"/>
      <c r="AK585" s="601"/>
      <c r="AL585" s="601"/>
      <c r="AM585" s="602"/>
      <c r="AN585" s="733"/>
      <c r="AO585" s="739"/>
      <c r="AP585" s="463"/>
      <c r="AQ585" s="608"/>
      <c r="AR585" s="505"/>
      <c r="AS585" s="505"/>
      <c r="AT585" s="505"/>
      <c r="AU585" s="410"/>
      <c r="AV585" s="505"/>
      <c r="AW585" s="597"/>
      <c r="AX585" s="505"/>
      <c r="AY585" s="413"/>
      <c r="AZ585" s="413"/>
      <c r="BA585" s="413"/>
      <c r="BB585" s="101"/>
      <c r="BC585" s="101"/>
      <c r="BD585" s="101"/>
      <c r="BE585" s="101"/>
      <c r="BF585" s="414"/>
      <c r="BG585" s="414"/>
      <c r="BH585" s="414"/>
      <c r="BI585" s="414"/>
      <c r="BJ585" s="415"/>
      <c r="BK585" s="95"/>
    </row>
    <row r="586" spans="1:63" s="122" customFormat="1" ht="14.25" x14ac:dyDescent="0.3">
      <c r="A586" s="407" t="s">
        <v>24888</v>
      </c>
      <c r="B586" s="463"/>
      <c r="C586" s="408"/>
      <c r="D586" s="505"/>
      <c r="E586" s="505"/>
      <c r="F586" s="505"/>
      <c r="G586" s="409"/>
      <c r="H586" s="410"/>
      <c r="I586" s="411"/>
      <c r="J586" s="411"/>
      <c r="K586" s="411"/>
      <c r="L586" s="101"/>
      <c r="M586" s="412"/>
      <c r="N586" s="412"/>
      <c r="O586" s="101"/>
      <c r="P586" s="101"/>
      <c r="Q586" s="414"/>
      <c r="R586" s="414"/>
      <c r="S586" s="414"/>
      <c r="T586" s="414"/>
      <c r="U586" s="414"/>
      <c r="V586" s="413"/>
      <c r="W586" s="725"/>
      <c r="X586" s="740" t="str">
        <f>$A586</f>
        <v>Rua Pálvaro da Silva</v>
      </c>
      <c r="Y586" s="503"/>
      <c r="Z586" s="503"/>
      <c r="AA586" s="503"/>
      <c r="AB586" s="399"/>
      <c r="AC586" s="399"/>
      <c r="AD586" s="399"/>
      <c r="AE586" s="399"/>
      <c r="AF586" s="404"/>
      <c r="AG586" s="399"/>
      <c r="AH586" s="399"/>
      <c r="AI586" s="399"/>
      <c r="AJ586" s="399"/>
      <c r="AK586" s="399"/>
      <c r="AL586" s="399"/>
      <c r="AM586" s="399"/>
      <c r="AN586" s="401"/>
      <c r="AO586" s="407" t="str">
        <f>$A586</f>
        <v>Rua Pálvaro da Silva</v>
      </c>
      <c r="AP586" s="463"/>
      <c r="AQ586" s="408"/>
      <c r="AR586" s="505"/>
      <c r="AS586" s="505"/>
      <c r="AT586" s="505"/>
      <c r="AU586" s="410"/>
      <c r="AV586" s="409"/>
      <c r="AW586" s="409"/>
      <c r="AX586" s="409"/>
      <c r="AY586" s="413"/>
      <c r="AZ586" s="413"/>
      <c r="BA586" s="413"/>
      <c r="BB586" s="101"/>
      <c r="BC586" s="101"/>
      <c r="BD586" s="101"/>
      <c r="BE586" s="101"/>
      <c r="BF586" s="101"/>
      <c r="BG586" s="101"/>
      <c r="BH586" s="101"/>
      <c r="BI586" s="101"/>
      <c r="BJ586" s="415"/>
      <c r="BK586" s="95"/>
    </row>
    <row r="587" spans="1:63" ht="14.25" x14ac:dyDescent="0.3">
      <c r="A587" s="144" t="s">
        <v>24889</v>
      </c>
      <c r="B587" s="379" t="s">
        <v>23695</v>
      </c>
      <c r="C587" s="145" t="s">
        <v>24890</v>
      </c>
      <c r="D587" s="416">
        <v>0.4</v>
      </c>
      <c r="E587" s="504"/>
      <c r="F587" s="504"/>
      <c r="G587" s="416" t="s">
        <v>23865</v>
      </c>
      <c r="H587" s="142">
        <v>35</v>
      </c>
      <c r="I587" s="143">
        <v>0.89299999999999979</v>
      </c>
      <c r="J587" s="143">
        <v>0.89299999999999979</v>
      </c>
      <c r="K587" s="452">
        <v>0.11600000000000001</v>
      </c>
      <c r="L587" s="382">
        <f t="shared" ref="L587:L588" si="2799">ROUND((I587+J587)/2,2)</f>
        <v>0.89</v>
      </c>
      <c r="M587" s="383">
        <f t="shared" ref="M587:M588" si="2800">IF(F587=0,ROUND($D587*10%,2),IF(D587&gt;2.8,0.18,0.15))</f>
        <v>0.04</v>
      </c>
      <c r="N587" s="383">
        <f t="shared" ref="N587:N588" si="2801">IF(F587=0,IF(   ROUND($D587/4,2),   IF(ROUND(($D587*1.2)/6,2)&lt;0.1,0.1,ROUND(($D587*1.2)/6,2))),0.5)</f>
        <v>0.1</v>
      </c>
      <c r="O587" s="382">
        <f t="shared" ref="O587:O588" si="2802">L587+M587+N587</f>
        <v>1.03</v>
      </c>
      <c r="P587" s="382">
        <f t="shared" ref="P587:P588" si="2803">IF(O587&lt;2,(D587+M587*2)+0.6,(D587+M587*2)+0.6+ROUNDUP(O587-2,0)*0.1)</f>
        <v>1.08</v>
      </c>
      <c r="Q587" s="385">
        <f t="shared" ref="Q587:Q588" si="2804">IF($O587&lt;=$W$4,ROUND(IF($O587&lt;1.5,$O587*$H587*$P587,1.5*$H587*$P587),2),0)</f>
        <v>38.93</v>
      </c>
      <c r="R587" s="385">
        <f t="shared" ref="R587:R588" si="2805">IF($O587&gt;$W$4,ROUND(IF($O587&lt;1.5,$O587*$H587*$P587,1.5*$H587*$P587),2),0)</f>
        <v>0</v>
      </c>
      <c r="S587" s="385">
        <f t="shared" ref="S587:S588" si="2806">IF($O587&gt;$W$4,ROUND(IF($O587&lt;1.5,0,IF($O587&gt;3,1.5*$H587*$P587,($O587-1.5)*$H587*$P587)),2),0)</f>
        <v>0</v>
      </c>
      <c r="T587" s="385">
        <f t="shared" ref="T587:T588" si="2807">IF($O587&gt;$W$4,ROUND(IF($O587&lt;3,0,IF($O587&gt;4.5,1.5*$H587*$P587,($O587-3)*$H587*$P587)),2),0)</f>
        <v>0</v>
      </c>
      <c r="U587" s="385">
        <f t="shared" ref="U587:U588" si="2808">IF($O587&gt;$W$4,ROUND(IF($O587&lt;4.5,0,IF($O587&gt;6,($O587-4.5)*$H587*$P587,($O587-4.5)*$H587*$P587)),2),0)</f>
        <v>0</v>
      </c>
      <c r="V587" s="384">
        <f t="shared" ref="V587:V588" si="2809">IF($O587&gt;$W$4, IF( $O587&lt;=4,   ROUND($H587*($O587+0.5)*2,2),   0),0)</f>
        <v>0</v>
      </c>
      <c r="W587" s="726">
        <f t="shared" ref="W587:W588" si="2810">IF($O587&gt;$W$4, IF( $O587&gt;4,   ROUND($H587*($O587+0.5)*2,2),   0),0)</f>
        <v>0</v>
      </c>
      <c r="X587" s="144" t="str">
        <f t="shared" ref="X587:X588" si="2811">A587</f>
        <v>JD66-1</v>
      </c>
      <c r="Y587" s="416">
        <f t="shared" ref="Y587:Y588" si="2812">IF($D587=0.4,1.2,IF($D587=0.6,1.2,IF($D587=0.8,1.3,IF($D587=1,1.5,IF($D587=1.2,1.7,IF($D587&lt;=2,2,"--"))))))</f>
        <v>1.2</v>
      </c>
      <c r="Z587" s="603" t="s">
        <v>1</v>
      </c>
      <c r="AA587" s="504">
        <f t="shared" ref="AA587:AA588" si="2813">Y587</f>
        <v>1.2</v>
      </c>
      <c r="AB587" s="591">
        <f t="shared" ref="AB587:AB588" si="2814">IF($Y587="--","--",I587)</f>
        <v>0.89299999999999979</v>
      </c>
      <c r="AC587" s="592">
        <f t="shared" ref="AC587:AC588" si="2815">IF($Y587="--","--",IF(D587&gt;1.5,0.15,ROUND($D587*10%,2)))</f>
        <v>0.04</v>
      </c>
      <c r="AD587" s="592">
        <f t="shared" ref="AD587:AD588" si="2816">IF($Y587="--","--",0.15)</f>
        <v>0.15</v>
      </c>
      <c r="AE587" s="593">
        <f t="shared" ref="AE587:AE588" si="2817">IF($Y587="--","--",ROUND(AB587+AC587+AD587,2))</f>
        <v>1.08</v>
      </c>
      <c r="AF587" s="604">
        <f t="shared" ref="AF587:AF588" si="2818">IF($Y587="--","--",IF($AB587&lt;=2,$Y587+1,($Y587+1)+ROUNDUP($AB587-2,0)*0.1))</f>
        <v>2.2000000000000002</v>
      </c>
      <c r="AG587" s="605">
        <f t="shared" ref="AG587:AG588" si="2819">IF($D587=0.4,0.92,IF($D587=0.6,0.68,IF($D587=0.8,0.74,IF($D587=1,0.7,IF($D587=1.2,0.66,IF($D587=1.5,0.6,IF($D587&lt;=2,(2.4-(D587+0.3)),"--")))))))</f>
        <v>0.92</v>
      </c>
      <c r="AH587" s="595">
        <f t="shared" ref="AH587:AH588" si="2820">IF($Y587="--","--",IF($AE587&lt;=$W$4,ROUND(IF($AE587&lt;1.5,$AE587*$AF587*$AG587,1.5*$AF587*$AG587),2),0))</f>
        <v>2.19</v>
      </c>
      <c r="AI587" s="595">
        <f t="shared" ref="AI587:AI588" si="2821">IF($Y587="--","--",IF($AE587&gt;$W$4,ROUND(IF($AE587&lt;1.5,$AE587*$AF587*$AG587,1.5*$AF587*$AG587),2),0))</f>
        <v>0</v>
      </c>
      <c r="AJ587" s="595">
        <f t="shared" ref="AJ587:AJ588" si="2822">IF($Y587="--","--",IF($AE587&gt;$W$4,ROUND(IF($AE587&lt;1.5,0,IF($AE587&gt;3,1.5*$AF587*$AG587,($AE587-1.5)*$AF587*$AG587)),2),0))</f>
        <v>0</v>
      </c>
      <c r="AK587" s="595">
        <f t="shared" ref="AK587:AK588" si="2823">IF($Y587="--","--",IF($AE587&gt;$W$4,ROUND(IF($AE587&lt;3,0,IF($AE587&gt;4.5,1.5*$AF587*$AG587,($AE587-3)*$AF587*$AG587)),2),0))</f>
        <v>0</v>
      </c>
      <c r="AL587" s="595">
        <f t="shared" ref="AL587:AL588" si="2824">IF($Y587="--","--",IF($AE587&gt;$W$4,ROUND(IF($AE587&lt;4.5,0,IF($AE587&gt;6,($AE587-4.5)*$AF587*$AG587,($AE587-4.5)*$AF587*$AG587)),2),0))</f>
        <v>0</v>
      </c>
      <c r="AM587" s="596">
        <f t="shared" ref="AM587:AM588" si="2825">IF($Y587="--","--",IF($AE587&gt;$W$4, IF( $AE587&lt;=4,   ROUND(($AG587*4)*($AE587+0.5)*2,2),   0),0))</f>
        <v>0</v>
      </c>
      <c r="AN587" s="732">
        <f t="shared" ref="AN587:AN588" si="2826">IF($Y587="--","--",IF($AE587&gt;$W$4, IF( $AE587&gt;4,   ROUND(($AG587*4)*($AE587+0.5)*2,2),   0),0))</f>
        <v>0</v>
      </c>
      <c r="AO587" s="144" t="s">
        <v>24889</v>
      </c>
      <c r="AP587" s="379" t="s">
        <v>23695</v>
      </c>
      <c r="AQ587" s="453" t="s">
        <v>24890</v>
      </c>
      <c r="AR587" s="416">
        <v>0.4</v>
      </c>
      <c r="AS587" s="504"/>
      <c r="AT587" s="504"/>
      <c r="AU587" s="142">
        <v>35</v>
      </c>
      <c r="AV587" s="416">
        <f t="shared" ref="AV587:AV588" si="2827">IF($Y587="--","--",Y587+0.2)</f>
        <v>1.4</v>
      </c>
      <c r="AW587" s="603" t="s">
        <v>1</v>
      </c>
      <c r="AX587" s="504">
        <f t="shared" ref="AX587:AX588" si="2828">AV587</f>
        <v>1.4</v>
      </c>
      <c r="AY587" s="384">
        <f t="shared" ref="AY587:AY588" si="2829">IF(D587&gt;2,AU587,AU587-AV587)</f>
        <v>33.6</v>
      </c>
      <c r="AZ587" s="384">
        <f t="shared" ref="AZ587:AZ588" si="2830">N587</f>
        <v>0.1</v>
      </c>
      <c r="BA587" s="384">
        <f t="shared" ref="BA587:BA588" si="2831">P587</f>
        <v>1.08</v>
      </c>
      <c r="BB587" s="382">
        <f t="shared" ref="BB587:BB588" si="2832">IF(F587=0,IF(ROUND( AY587 * ( ( (N587*P587) +  ( ((D587+M587*2)/6)*P587 ) ) - ROUND(  ((D587+M587*2)^2)   *   (   ( PI()*96.379 / (4*360) )  -  ( (SIN((96.379/2)*PI()/180)) * (COS((96.379/2)*PI()/180)) / 4 )   ), 4) ),2),   ROUND( AY587 * ( ( (N587*P587) +  ( ((D587+M587*2)/4)*P587 ) ) - ROUND(  ((D587+M587*2)^2)   *   (   ( PI()*120 / (4*360) )  -  ( (SIN((120/2)*PI()/180)) * (COS((120/2)*PI()/180)) / 4 )   ), 4) ),2)),0)</f>
        <v>6.79</v>
      </c>
      <c r="BC587" s="265">
        <f t="shared" ref="BC587:BC588" si="2833">IF(F587&gt;0,ROUND(AY587*N587*P587,2),0)</f>
        <v>0</v>
      </c>
      <c r="BD587" s="265">
        <f t="shared" ref="BD587:BD588" si="2834">SUM(Q587:U587,AH587:AL587)</f>
        <v>41.12</v>
      </c>
      <c r="BE587" s="265">
        <f t="shared" ref="BE587:BE588" si="2835">IF(F587=0, ROUND( ( PI()*( (D587+M587*2)^2 ) / 4  ) * AY587,2),  ROUND( (D587+M587*2)*(F587+M587*2) * AY587,2))</f>
        <v>6.08</v>
      </c>
      <c r="BF587" s="607">
        <f t="shared" ref="BF587:BF588" si="2836">IF(($I587+M587-0.15)&lt;=2,($I587+M587+0.15),IF(($I587+M587)&lt;=3,2.35,($I587+M587+0.2)-0.85))</f>
        <v>1.0829999999999997</v>
      </c>
      <c r="BG587" s="607">
        <f t="shared" ref="BG587:BG588" si="2837">IF(D587&gt;2,   (I587-F587-M587-0.11),IF(($I587+M587)&lt;=2,0,IF(($I587+M587)&gt;3,0.85,(I587+M587+0.2-BF587))))</f>
        <v>0</v>
      </c>
      <c r="BH587" s="607">
        <f t="shared" ref="BH587:BH588" si="2838">IF(D587&gt;2,  ROUND(((1.42+0.4)+(0.91+0.4))*2*BG587,2), ROUND(AV587*AX587*BF587,2))</f>
        <v>2.12</v>
      </c>
      <c r="BI587" s="607">
        <f t="shared" ref="BI587:BI588" si="2839">ROUND(((PI()*0.9^2)/4)*BG587,2)</f>
        <v>0</v>
      </c>
      <c r="BJ587" s="116">
        <f t="shared" ref="BJ587:BJ588" si="2840">ROUND(BD587-BE587-BH587-BI587-BB587-BC587,2)</f>
        <v>26.13</v>
      </c>
      <c r="BK587" s="95"/>
    </row>
    <row r="588" spans="1:63" ht="14.25" x14ac:dyDescent="0.3">
      <c r="A588" s="449" t="s">
        <v>24890</v>
      </c>
      <c r="B588" s="146" t="s">
        <v>23695</v>
      </c>
      <c r="C588" s="450" t="s">
        <v>24891</v>
      </c>
      <c r="D588" s="502">
        <v>0.4</v>
      </c>
      <c r="E588" s="589"/>
      <c r="F588" s="589"/>
      <c r="G588" s="502" t="s">
        <v>23865</v>
      </c>
      <c r="H588" s="451">
        <v>32</v>
      </c>
      <c r="I588" s="452">
        <v>1.0089999999999995</v>
      </c>
      <c r="J588" s="452">
        <v>0.96</v>
      </c>
      <c r="K588" s="452">
        <v>1.6</v>
      </c>
      <c r="L588" s="382">
        <f t="shared" si="2799"/>
        <v>0.98</v>
      </c>
      <c r="M588" s="383">
        <f t="shared" si="2800"/>
        <v>0.04</v>
      </c>
      <c r="N588" s="383">
        <f t="shared" si="2801"/>
        <v>0.1</v>
      </c>
      <c r="O588" s="382">
        <f t="shared" si="2802"/>
        <v>1.1200000000000001</v>
      </c>
      <c r="P588" s="382">
        <f t="shared" si="2803"/>
        <v>1.08</v>
      </c>
      <c r="Q588" s="385">
        <f t="shared" si="2804"/>
        <v>38.71</v>
      </c>
      <c r="R588" s="385">
        <f t="shared" si="2805"/>
        <v>0</v>
      </c>
      <c r="S588" s="385">
        <f t="shared" si="2806"/>
        <v>0</v>
      </c>
      <c r="T588" s="385">
        <f t="shared" si="2807"/>
        <v>0</v>
      </c>
      <c r="U588" s="385">
        <f t="shared" si="2808"/>
        <v>0</v>
      </c>
      <c r="V588" s="384">
        <f t="shared" si="2809"/>
        <v>0</v>
      </c>
      <c r="W588" s="726">
        <f t="shared" si="2810"/>
        <v>0</v>
      </c>
      <c r="X588" s="449" t="str">
        <f t="shared" si="2811"/>
        <v>JD66-2</v>
      </c>
      <c r="Y588" s="502">
        <f t="shared" si="2812"/>
        <v>1.2</v>
      </c>
      <c r="Z588" s="590" t="s">
        <v>1</v>
      </c>
      <c r="AA588" s="589">
        <f t="shared" si="2813"/>
        <v>1.2</v>
      </c>
      <c r="AB588" s="591">
        <f t="shared" si="2814"/>
        <v>1.0089999999999995</v>
      </c>
      <c r="AC588" s="592">
        <f t="shared" si="2815"/>
        <v>0.04</v>
      </c>
      <c r="AD588" s="592">
        <f t="shared" si="2816"/>
        <v>0.15</v>
      </c>
      <c r="AE588" s="593">
        <f t="shared" si="2817"/>
        <v>1.2</v>
      </c>
      <c r="AF588" s="593">
        <f t="shared" si="2818"/>
        <v>2.2000000000000002</v>
      </c>
      <c r="AG588" s="594">
        <f t="shared" si="2819"/>
        <v>0.92</v>
      </c>
      <c r="AH588" s="595">
        <f t="shared" si="2820"/>
        <v>2.4300000000000002</v>
      </c>
      <c r="AI588" s="595">
        <f t="shared" si="2821"/>
        <v>0</v>
      </c>
      <c r="AJ588" s="595">
        <f t="shared" si="2822"/>
        <v>0</v>
      </c>
      <c r="AK588" s="595">
        <f t="shared" si="2823"/>
        <v>0</v>
      </c>
      <c r="AL588" s="595">
        <f t="shared" si="2824"/>
        <v>0</v>
      </c>
      <c r="AM588" s="596">
        <f t="shared" si="2825"/>
        <v>0</v>
      </c>
      <c r="AN588" s="732">
        <f t="shared" si="2826"/>
        <v>0</v>
      </c>
      <c r="AO588" s="449" t="s">
        <v>24890</v>
      </c>
      <c r="AP588" s="146" t="s">
        <v>23695</v>
      </c>
      <c r="AQ588" s="450" t="s">
        <v>24891</v>
      </c>
      <c r="AR588" s="502">
        <v>0.4</v>
      </c>
      <c r="AS588" s="589"/>
      <c r="AT588" s="589"/>
      <c r="AU588" s="451">
        <v>32</v>
      </c>
      <c r="AV588" s="502">
        <f t="shared" si="2827"/>
        <v>1.4</v>
      </c>
      <c r="AW588" s="590" t="s">
        <v>1</v>
      </c>
      <c r="AX588" s="589">
        <f t="shared" si="2828"/>
        <v>1.4</v>
      </c>
      <c r="AY588" s="384">
        <f t="shared" si="2829"/>
        <v>30.6</v>
      </c>
      <c r="AZ588" s="384">
        <f t="shared" si="2830"/>
        <v>0.1</v>
      </c>
      <c r="BA588" s="384">
        <f t="shared" si="2831"/>
        <v>1.08</v>
      </c>
      <c r="BB588" s="382">
        <f t="shared" si="2832"/>
        <v>6.19</v>
      </c>
      <c r="BC588" s="265">
        <f t="shared" si="2833"/>
        <v>0</v>
      </c>
      <c r="BD588" s="265">
        <f t="shared" si="2834"/>
        <v>41.14</v>
      </c>
      <c r="BE588" s="265">
        <f t="shared" si="2835"/>
        <v>5.54</v>
      </c>
      <c r="BF588" s="385">
        <f t="shared" si="2836"/>
        <v>1.1989999999999994</v>
      </c>
      <c r="BG588" s="385">
        <f t="shared" si="2837"/>
        <v>0</v>
      </c>
      <c r="BH588" s="385">
        <f t="shared" si="2838"/>
        <v>2.35</v>
      </c>
      <c r="BI588" s="385">
        <f t="shared" si="2839"/>
        <v>0</v>
      </c>
      <c r="BJ588" s="116">
        <f t="shared" si="2840"/>
        <v>27.06</v>
      </c>
      <c r="BK588" s="95"/>
    </row>
    <row r="589" spans="1:63" ht="14.25" x14ac:dyDescent="0.3">
      <c r="A589" s="462"/>
      <c r="B589" s="463"/>
      <c r="C589" s="608"/>
      <c r="D589" s="505"/>
      <c r="E589" s="505"/>
      <c r="F589" s="505"/>
      <c r="G589" s="505"/>
      <c r="H589" s="410"/>
      <c r="I589" s="411"/>
      <c r="J589" s="411"/>
      <c r="K589" s="411"/>
      <c r="L589" s="101"/>
      <c r="M589" s="412"/>
      <c r="N589" s="412"/>
      <c r="O589" s="101"/>
      <c r="P589" s="101"/>
      <c r="Q589" s="414"/>
      <c r="R589" s="414"/>
      <c r="S589" s="414"/>
      <c r="T589" s="414"/>
      <c r="U589" s="414"/>
      <c r="V589" s="413"/>
      <c r="W589" s="725"/>
      <c r="X589" s="739"/>
      <c r="Y589" s="505"/>
      <c r="Z589" s="597"/>
      <c r="AA589" s="505"/>
      <c r="AB589" s="598"/>
      <c r="AC589" s="599"/>
      <c r="AD589" s="599"/>
      <c r="AE589" s="600"/>
      <c r="AF589" s="600"/>
      <c r="AG589" s="597"/>
      <c r="AH589" s="601"/>
      <c r="AI589" s="601"/>
      <c r="AJ589" s="601"/>
      <c r="AK589" s="601"/>
      <c r="AL589" s="601"/>
      <c r="AM589" s="602"/>
      <c r="AN589" s="733"/>
      <c r="AO589" s="739"/>
      <c r="AP589" s="463"/>
      <c r="AQ589" s="608"/>
      <c r="AR589" s="505"/>
      <c r="AS589" s="505"/>
      <c r="AT589" s="505"/>
      <c r="AU589" s="410"/>
      <c r="AV589" s="505"/>
      <c r="AW589" s="597"/>
      <c r="AX589" s="505"/>
      <c r="AY589" s="413"/>
      <c r="AZ589" s="413"/>
      <c r="BA589" s="413"/>
      <c r="BB589" s="101"/>
      <c r="BC589" s="101"/>
      <c r="BD589" s="101"/>
      <c r="BE589" s="101"/>
      <c r="BF589" s="414"/>
      <c r="BG589" s="414"/>
      <c r="BH589" s="414"/>
      <c r="BI589" s="414"/>
      <c r="BJ589" s="415"/>
      <c r="BK589" s="95"/>
    </row>
    <row r="590" spans="1:63" s="122" customFormat="1" ht="14.25" x14ac:dyDescent="0.3">
      <c r="A590" s="407" t="s">
        <v>24892</v>
      </c>
      <c r="B590" s="463"/>
      <c r="C590" s="408"/>
      <c r="D590" s="505"/>
      <c r="E590" s="505"/>
      <c r="F590" s="505"/>
      <c r="G590" s="409"/>
      <c r="H590" s="410"/>
      <c r="I590" s="411"/>
      <c r="J590" s="411"/>
      <c r="K590" s="411"/>
      <c r="L590" s="101"/>
      <c r="M590" s="412"/>
      <c r="N590" s="412"/>
      <c r="O590" s="101"/>
      <c r="P590" s="101"/>
      <c r="Q590" s="414"/>
      <c r="R590" s="414"/>
      <c r="S590" s="414"/>
      <c r="T590" s="414"/>
      <c r="U590" s="414"/>
      <c r="V590" s="413"/>
      <c r="W590" s="725"/>
      <c r="X590" s="740" t="str">
        <f>$A590</f>
        <v>Rua José Vieira de Souza</v>
      </c>
      <c r="Y590" s="503"/>
      <c r="Z590" s="503"/>
      <c r="AA590" s="503"/>
      <c r="AB590" s="399"/>
      <c r="AC590" s="399"/>
      <c r="AD590" s="399"/>
      <c r="AE590" s="399"/>
      <c r="AF590" s="404"/>
      <c r="AG590" s="399"/>
      <c r="AH590" s="399"/>
      <c r="AI590" s="399"/>
      <c r="AJ590" s="399"/>
      <c r="AK590" s="399"/>
      <c r="AL590" s="399"/>
      <c r="AM590" s="399"/>
      <c r="AN590" s="401"/>
      <c r="AO590" s="407" t="str">
        <f>$A590</f>
        <v>Rua José Vieira de Souza</v>
      </c>
      <c r="AP590" s="463"/>
      <c r="AQ590" s="408"/>
      <c r="AR590" s="505"/>
      <c r="AS590" s="505"/>
      <c r="AT590" s="505"/>
      <c r="AU590" s="410"/>
      <c r="AV590" s="409"/>
      <c r="AW590" s="409"/>
      <c r="AX590" s="409"/>
      <c r="AY590" s="413"/>
      <c r="AZ590" s="413"/>
      <c r="BA590" s="413"/>
      <c r="BB590" s="101"/>
      <c r="BC590" s="101"/>
      <c r="BD590" s="101"/>
      <c r="BE590" s="101"/>
      <c r="BF590" s="101"/>
      <c r="BG590" s="101"/>
      <c r="BH590" s="101"/>
      <c r="BI590" s="101"/>
      <c r="BJ590" s="415"/>
      <c r="BK590" s="95"/>
    </row>
    <row r="591" spans="1:63" ht="14.25" x14ac:dyDescent="0.3">
      <c r="A591" s="144" t="s">
        <v>24893</v>
      </c>
      <c r="B591" s="379" t="s">
        <v>23695</v>
      </c>
      <c r="C591" s="145" t="s">
        <v>24894</v>
      </c>
      <c r="D591" s="416">
        <v>0.4</v>
      </c>
      <c r="E591" s="504"/>
      <c r="F591" s="504"/>
      <c r="G591" s="416" t="s">
        <v>23865</v>
      </c>
      <c r="H591" s="142">
        <v>28</v>
      </c>
      <c r="I591" s="143">
        <v>0.84100000000000019</v>
      </c>
      <c r="J591" s="143">
        <v>0.84100000000000019</v>
      </c>
      <c r="K591" s="452">
        <v>7.5999999999999998E-2</v>
      </c>
      <c r="L591" s="382">
        <f t="shared" ref="L591:L601" si="2841">ROUND((I591+J591)/2,2)</f>
        <v>0.84</v>
      </c>
      <c r="M591" s="383">
        <f t="shared" ref="M591:M601" si="2842">IF(F591=0,ROUND($D591*10%,2),IF(D591&gt;2.8,0.18,0.15))</f>
        <v>0.04</v>
      </c>
      <c r="N591" s="383">
        <f t="shared" ref="N591:N601" si="2843">IF(F591=0,IF(   ROUND($D591/4,2),   IF(ROUND(($D591*1.2)/6,2)&lt;0.1,0.1,ROUND(($D591*1.2)/6,2))),0.5)</f>
        <v>0.1</v>
      </c>
      <c r="O591" s="382">
        <f t="shared" ref="O591:O601" si="2844">L591+M591+N591</f>
        <v>0.98</v>
      </c>
      <c r="P591" s="382">
        <f t="shared" ref="P591:P601" si="2845">IF(O591&lt;2,(D591+M591*2)+0.6,(D591+M591*2)+0.6+ROUNDUP(O591-2,0)*0.1)</f>
        <v>1.08</v>
      </c>
      <c r="Q591" s="385">
        <f t="shared" ref="Q591:Q601" si="2846">IF($O591&lt;=$W$4,ROUND(IF($O591&lt;1.5,$O591*$H591*$P591,1.5*$H591*$P591),2),0)</f>
        <v>29.64</v>
      </c>
      <c r="R591" s="385">
        <f t="shared" ref="R591:R601" si="2847">IF($O591&gt;$W$4,ROUND(IF($O591&lt;1.5,$O591*$H591*$P591,1.5*$H591*$P591),2),0)</f>
        <v>0</v>
      </c>
      <c r="S591" s="385">
        <f t="shared" ref="S591:S601" si="2848">IF($O591&gt;$W$4,ROUND(IF($O591&lt;1.5,0,IF($O591&gt;3,1.5*$H591*$P591,($O591-1.5)*$H591*$P591)),2),0)</f>
        <v>0</v>
      </c>
      <c r="T591" s="385">
        <f t="shared" ref="T591:T601" si="2849">IF($O591&gt;$W$4,ROUND(IF($O591&lt;3,0,IF($O591&gt;4.5,1.5*$H591*$P591,($O591-3)*$H591*$P591)),2),0)</f>
        <v>0</v>
      </c>
      <c r="U591" s="385">
        <f t="shared" ref="U591:U601" si="2850">IF($O591&gt;$W$4,ROUND(IF($O591&lt;4.5,0,IF($O591&gt;6,($O591-4.5)*$H591*$P591,($O591-4.5)*$H591*$P591)),2),0)</f>
        <v>0</v>
      </c>
      <c r="V591" s="384">
        <f t="shared" ref="V591:V601" si="2851">IF($O591&gt;$W$4, IF( $O591&lt;=4,   ROUND($H591*($O591+0.5)*2,2),   0),0)</f>
        <v>0</v>
      </c>
      <c r="W591" s="726">
        <f t="shared" ref="W591:W601" si="2852">IF($O591&gt;$W$4, IF( $O591&gt;4,   ROUND($H591*($O591+0.5)*2,2),   0),0)</f>
        <v>0</v>
      </c>
      <c r="X591" s="144" t="str">
        <f t="shared" ref="X591:X601" si="2853">A591</f>
        <v>JD72-1</v>
      </c>
      <c r="Y591" s="416">
        <f t="shared" ref="Y591:Y601" si="2854">IF($D591=0.4,1.2,IF($D591=0.6,1.2,IF($D591=0.8,1.3,IF($D591=1,1.5,IF($D591=1.2,1.7,IF($D591&lt;=2,2,"--"))))))</f>
        <v>1.2</v>
      </c>
      <c r="Z591" s="603" t="s">
        <v>1</v>
      </c>
      <c r="AA591" s="504">
        <f t="shared" ref="AA591:AA601" si="2855">Y591</f>
        <v>1.2</v>
      </c>
      <c r="AB591" s="591">
        <f t="shared" ref="AB591:AB601" si="2856">IF($Y591="--","--",I591)</f>
        <v>0.84100000000000019</v>
      </c>
      <c r="AC591" s="592">
        <f t="shared" ref="AC591:AC601" si="2857">IF($Y591="--","--",IF(D591&gt;1.5,0.15,ROUND($D591*10%,2)))</f>
        <v>0.04</v>
      </c>
      <c r="AD591" s="592">
        <f t="shared" ref="AD591:AD601" si="2858">IF($Y591="--","--",0.15)</f>
        <v>0.15</v>
      </c>
      <c r="AE591" s="593">
        <f t="shared" ref="AE591:AE601" si="2859">IF($Y591="--","--",ROUND(AB591+AC591+AD591,2))</f>
        <v>1.03</v>
      </c>
      <c r="AF591" s="604">
        <f t="shared" ref="AF591:AF601" si="2860">IF($Y591="--","--",IF($AB591&lt;=2,$Y591+1,($Y591+1)+ROUNDUP($AB591-2,0)*0.1))</f>
        <v>2.2000000000000002</v>
      </c>
      <c r="AG591" s="605">
        <f t="shared" ref="AG591:AG601" si="2861">IF($D591=0.4,0.92,IF($D591=0.6,0.68,IF($D591=0.8,0.74,IF($D591=1,0.7,IF($D591=1.2,0.66,IF($D591=1.5,0.6,IF($D591&lt;=2,(2.4-(D591+0.3)),"--")))))))</f>
        <v>0.92</v>
      </c>
      <c r="AH591" s="595">
        <f t="shared" ref="AH591:AH601" si="2862">IF($Y591="--","--",IF($AE591&lt;=$W$4,ROUND(IF($AE591&lt;1.5,$AE591*$AF591*$AG591,1.5*$AF591*$AG591),2),0))</f>
        <v>2.08</v>
      </c>
      <c r="AI591" s="595">
        <f t="shared" ref="AI591:AI601" si="2863">IF($Y591="--","--",IF($AE591&gt;$W$4,ROUND(IF($AE591&lt;1.5,$AE591*$AF591*$AG591,1.5*$AF591*$AG591),2),0))</f>
        <v>0</v>
      </c>
      <c r="AJ591" s="595">
        <f t="shared" ref="AJ591:AJ601" si="2864">IF($Y591="--","--",IF($AE591&gt;$W$4,ROUND(IF($AE591&lt;1.5,0,IF($AE591&gt;3,1.5*$AF591*$AG591,($AE591-1.5)*$AF591*$AG591)),2),0))</f>
        <v>0</v>
      </c>
      <c r="AK591" s="595">
        <f t="shared" ref="AK591:AK601" si="2865">IF($Y591="--","--",IF($AE591&gt;$W$4,ROUND(IF($AE591&lt;3,0,IF($AE591&gt;4.5,1.5*$AF591*$AG591,($AE591-3)*$AF591*$AG591)),2),0))</f>
        <v>0</v>
      </c>
      <c r="AL591" s="595">
        <f t="shared" ref="AL591:AL601" si="2866">IF($Y591="--","--",IF($AE591&gt;$W$4,ROUND(IF($AE591&lt;4.5,0,IF($AE591&gt;6,($AE591-4.5)*$AF591*$AG591,($AE591-4.5)*$AF591*$AG591)),2),0))</f>
        <v>0</v>
      </c>
      <c r="AM591" s="596">
        <f t="shared" ref="AM591:AM601" si="2867">IF($Y591="--","--",IF($AE591&gt;$W$4, IF( $AE591&lt;=4,   ROUND(($AG591*4)*($AE591+0.5)*2,2),   0),0))</f>
        <v>0</v>
      </c>
      <c r="AN591" s="732">
        <f t="shared" ref="AN591:AN601" si="2868">IF($Y591="--","--",IF($AE591&gt;$W$4, IF( $AE591&gt;4,   ROUND(($AG591*4)*($AE591+0.5)*2,2),   0),0))</f>
        <v>0</v>
      </c>
      <c r="AO591" s="144" t="s">
        <v>24893</v>
      </c>
      <c r="AP591" s="379" t="s">
        <v>23695</v>
      </c>
      <c r="AQ591" s="453" t="s">
        <v>24894</v>
      </c>
      <c r="AR591" s="416">
        <v>0.4</v>
      </c>
      <c r="AS591" s="504"/>
      <c r="AT591" s="504"/>
      <c r="AU591" s="142">
        <v>28</v>
      </c>
      <c r="AV591" s="416">
        <f t="shared" ref="AV591:AV601" si="2869">IF($Y591="--","--",Y591+0.2)</f>
        <v>1.4</v>
      </c>
      <c r="AW591" s="603" t="s">
        <v>1</v>
      </c>
      <c r="AX591" s="504">
        <f t="shared" ref="AX591:AX601" si="2870">AV591</f>
        <v>1.4</v>
      </c>
      <c r="AY591" s="384">
        <f t="shared" ref="AY591:AY601" si="2871">IF(D591&gt;2,AU591,AU591-AV591)</f>
        <v>26.6</v>
      </c>
      <c r="AZ591" s="384">
        <f t="shared" ref="AZ591:AZ601" si="2872">N591</f>
        <v>0.1</v>
      </c>
      <c r="BA591" s="384">
        <f t="shared" ref="BA591:BA601" si="2873">P591</f>
        <v>1.08</v>
      </c>
      <c r="BB591" s="382">
        <f t="shared" ref="BB591:BB601" si="2874">IF(F591=0,IF(ROUND( AY591 * ( ( (N591*P591) +  ( ((D591+M591*2)/6)*P591 ) ) - ROUND(  ((D591+M591*2)^2)   *   (   ( PI()*96.379 / (4*360) )  -  ( (SIN((96.379/2)*PI()/180)) * (COS((96.379/2)*PI()/180)) / 4 )   ), 4) ),2),   ROUND( AY591 * ( ( (N591*P591) +  ( ((D591+M591*2)/4)*P591 ) ) - ROUND(  ((D591+M591*2)^2)   *   (   ( PI()*120 / (4*360) )  -  ( (SIN((120/2)*PI()/180)) * (COS((120/2)*PI()/180)) / 4 )   ), 4) ),2)),0)</f>
        <v>5.38</v>
      </c>
      <c r="BC591" s="265">
        <f t="shared" ref="BC591:BC601" si="2875">IF(F591&gt;0,ROUND(AY591*N591*P591,2),0)</f>
        <v>0</v>
      </c>
      <c r="BD591" s="265">
        <f t="shared" ref="BD591:BD601" si="2876">SUM(Q591:U591,AH591:AL591)</f>
        <v>31.72</v>
      </c>
      <c r="BE591" s="265">
        <f t="shared" ref="BE591:BE601" si="2877">IF(F591=0, ROUND( ( PI()*( (D591+M591*2)^2 ) / 4  ) * AY591,2),  ROUND( (D591+M591*2)*(F591+M591*2) * AY591,2))</f>
        <v>4.8099999999999996</v>
      </c>
      <c r="BF591" s="607">
        <f t="shared" ref="BF591:BF601" si="2878">IF(($I591+M591-0.15)&lt;=2,($I591+M591+0.15),IF(($I591+M591)&lt;=3,2.35,($I591+M591+0.2)-0.85))</f>
        <v>1.0310000000000001</v>
      </c>
      <c r="BG591" s="607">
        <f t="shared" ref="BG591:BG601" si="2879">IF(D591&gt;2,   (I591-F591-M591-0.11),IF(($I591+M591)&lt;=2,0,IF(($I591+M591)&gt;3,0.85,(I591+M591+0.2-BF591))))</f>
        <v>0</v>
      </c>
      <c r="BH591" s="607">
        <f t="shared" ref="BH591:BH601" si="2880">IF(D591&gt;2,  ROUND(((1.42+0.4)+(0.91+0.4))*2*BG591,2), ROUND(AV591*AX591*BF591,2))</f>
        <v>2.02</v>
      </c>
      <c r="BI591" s="607">
        <f t="shared" ref="BI591:BI601" si="2881">ROUND(((PI()*0.9^2)/4)*BG591,2)</f>
        <v>0</v>
      </c>
      <c r="BJ591" s="116">
        <f t="shared" ref="BJ591:BJ601" si="2882">ROUND(BD591-BE591-BH591-BI591-BB591-BC591,2)</f>
        <v>19.510000000000002</v>
      </c>
      <c r="BK591" s="95"/>
    </row>
    <row r="592" spans="1:63" ht="14.25" x14ac:dyDescent="0.3">
      <c r="A592" s="144" t="s">
        <v>24894</v>
      </c>
      <c r="B592" s="379" t="s">
        <v>23695</v>
      </c>
      <c r="C592" s="145" t="s">
        <v>24895</v>
      </c>
      <c r="D592" s="416">
        <v>0.4</v>
      </c>
      <c r="E592" s="504"/>
      <c r="F592" s="504"/>
      <c r="G592" s="416" t="s">
        <v>23865</v>
      </c>
      <c r="H592" s="142">
        <v>36</v>
      </c>
      <c r="I592" s="143">
        <v>0.91699999999999982</v>
      </c>
      <c r="J592" s="143">
        <v>0.84400000000000031</v>
      </c>
      <c r="K592" s="452">
        <v>0</v>
      </c>
      <c r="L592" s="382">
        <f t="shared" si="2841"/>
        <v>0.88</v>
      </c>
      <c r="M592" s="383">
        <f t="shared" si="2842"/>
        <v>0.04</v>
      </c>
      <c r="N592" s="383">
        <f t="shared" si="2843"/>
        <v>0.1</v>
      </c>
      <c r="O592" s="382">
        <f t="shared" si="2844"/>
        <v>1.02</v>
      </c>
      <c r="P592" s="382">
        <f t="shared" si="2845"/>
        <v>1.08</v>
      </c>
      <c r="Q592" s="385">
        <f t="shared" si="2846"/>
        <v>39.659999999999997</v>
      </c>
      <c r="R592" s="385">
        <f t="shared" si="2847"/>
        <v>0</v>
      </c>
      <c r="S592" s="385">
        <f t="shared" si="2848"/>
        <v>0</v>
      </c>
      <c r="T592" s="385">
        <f t="shared" si="2849"/>
        <v>0</v>
      </c>
      <c r="U592" s="385">
        <f t="shared" si="2850"/>
        <v>0</v>
      </c>
      <c r="V592" s="384">
        <f t="shared" si="2851"/>
        <v>0</v>
      </c>
      <c r="W592" s="726">
        <f t="shared" si="2852"/>
        <v>0</v>
      </c>
      <c r="X592" s="144" t="str">
        <f t="shared" si="2853"/>
        <v>JD72-2</v>
      </c>
      <c r="Y592" s="416">
        <f t="shared" si="2854"/>
        <v>1.2</v>
      </c>
      <c r="Z592" s="603" t="s">
        <v>1</v>
      </c>
      <c r="AA592" s="504">
        <f t="shared" si="2855"/>
        <v>1.2</v>
      </c>
      <c r="AB592" s="591">
        <f t="shared" si="2856"/>
        <v>0.91699999999999982</v>
      </c>
      <c r="AC592" s="592">
        <f t="shared" si="2857"/>
        <v>0.04</v>
      </c>
      <c r="AD592" s="592">
        <f t="shared" si="2858"/>
        <v>0.15</v>
      </c>
      <c r="AE592" s="593">
        <f t="shared" si="2859"/>
        <v>1.1100000000000001</v>
      </c>
      <c r="AF592" s="604">
        <f t="shared" si="2860"/>
        <v>2.2000000000000002</v>
      </c>
      <c r="AG592" s="605">
        <f t="shared" si="2861"/>
        <v>0.92</v>
      </c>
      <c r="AH592" s="595">
        <f t="shared" si="2862"/>
        <v>2.25</v>
      </c>
      <c r="AI592" s="595">
        <f t="shared" si="2863"/>
        <v>0</v>
      </c>
      <c r="AJ592" s="595">
        <f t="shared" si="2864"/>
        <v>0</v>
      </c>
      <c r="AK592" s="595">
        <f t="shared" si="2865"/>
        <v>0</v>
      </c>
      <c r="AL592" s="595">
        <f t="shared" si="2866"/>
        <v>0</v>
      </c>
      <c r="AM592" s="596">
        <f t="shared" si="2867"/>
        <v>0</v>
      </c>
      <c r="AN592" s="732">
        <f t="shared" si="2868"/>
        <v>0</v>
      </c>
      <c r="AO592" s="144" t="s">
        <v>24894</v>
      </c>
      <c r="AP592" s="379" t="s">
        <v>23695</v>
      </c>
      <c r="AQ592" s="453" t="s">
        <v>24895</v>
      </c>
      <c r="AR592" s="416">
        <v>0.4</v>
      </c>
      <c r="AS592" s="504"/>
      <c r="AT592" s="504"/>
      <c r="AU592" s="142">
        <v>36</v>
      </c>
      <c r="AV592" s="416">
        <f t="shared" si="2869"/>
        <v>1.4</v>
      </c>
      <c r="AW592" s="603" t="s">
        <v>1</v>
      </c>
      <c r="AX592" s="504">
        <f t="shared" si="2870"/>
        <v>1.4</v>
      </c>
      <c r="AY592" s="384">
        <f t="shared" si="2871"/>
        <v>34.6</v>
      </c>
      <c r="AZ592" s="384">
        <f t="shared" si="2872"/>
        <v>0.1</v>
      </c>
      <c r="BA592" s="384">
        <f t="shared" si="2873"/>
        <v>1.08</v>
      </c>
      <c r="BB592" s="382">
        <f t="shared" si="2874"/>
        <v>7</v>
      </c>
      <c r="BC592" s="265">
        <f t="shared" si="2875"/>
        <v>0</v>
      </c>
      <c r="BD592" s="265">
        <f t="shared" si="2876"/>
        <v>41.91</v>
      </c>
      <c r="BE592" s="265">
        <f t="shared" si="2877"/>
        <v>6.26</v>
      </c>
      <c r="BF592" s="607">
        <f t="shared" si="2878"/>
        <v>1.1069999999999998</v>
      </c>
      <c r="BG592" s="607">
        <f t="shared" si="2879"/>
        <v>0</v>
      </c>
      <c r="BH592" s="607">
        <f t="shared" si="2880"/>
        <v>2.17</v>
      </c>
      <c r="BI592" s="607">
        <f t="shared" si="2881"/>
        <v>0</v>
      </c>
      <c r="BJ592" s="116">
        <f t="shared" si="2882"/>
        <v>26.48</v>
      </c>
      <c r="BK592" s="95"/>
    </row>
    <row r="593" spans="1:63" ht="14.25" x14ac:dyDescent="0.3">
      <c r="A593" s="144" t="s">
        <v>24895</v>
      </c>
      <c r="B593" s="379" t="s">
        <v>23695</v>
      </c>
      <c r="C593" s="145" t="s">
        <v>24896</v>
      </c>
      <c r="D593" s="416">
        <v>0.4</v>
      </c>
      <c r="E593" s="504"/>
      <c r="F593" s="504"/>
      <c r="G593" s="416" t="s">
        <v>23865</v>
      </c>
      <c r="H593" s="142">
        <v>37</v>
      </c>
      <c r="I593" s="143">
        <v>0.84400000000000031</v>
      </c>
      <c r="J593" s="143">
        <v>0.84400000000000031</v>
      </c>
      <c r="K593" s="452">
        <v>0</v>
      </c>
      <c r="L593" s="382">
        <f t="shared" si="2841"/>
        <v>0.84</v>
      </c>
      <c r="M593" s="383">
        <f t="shared" si="2842"/>
        <v>0.04</v>
      </c>
      <c r="N593" s="383">
        <f t="shared" si="2843"/>
        <v>0.1</v>
      </c>
      <c r="O593" s="382">
        <f t="shared" si="2844"/>
        <v>0.98</v>
      </c>
      <c r="P593" s="382">
        <f t="shared" si="2845"/>
        <v>1.08</v>
      </c>
      <c r="Q593" s="385">
        <f t="shared" si="2846"/>
        <v>39.159999999999997</v>
      </c>
      <c r="R593" s="385">
        <f t="shared" si="2847"/>
        <v>0</v>
      </c>
      <c r="S593" s="385">
        <f t="shared" si="2848"/>
        <v>0</v>
      </c>
      <c r="T593" s="385">
        <f t="shared" si="2849"/>
        <v>0</v>
      </c>
      <c r="U593" s="385">
        <f t="shared" si="2850"/>
        <v>0</v>
      </c>
      <c r="V593" s="384">
        <f t="shared" si="2851"/>
        <v>0</v>
      </c>
      <c r="W593" s="726">
        <f t="shared" si="2852"/>
        <v>0</v>
      </c>
      <c r="X593" s="144" t="str">
        <f t="shared" si="2853"/>
        <v>JD72-3</v>
      </c>
      <c r="Y593" s="416">
        <f t="shared" si="2854"/>
        <v>1.2</v>
      </c>
      <c r="Z593" s="603" t="s">
        <v>1</v>
      </c>
      <c r="AA593" s="504">
        <f t="shared" si="2855"/>
        <v>1.2</v>
      </c>
      <c r="AB593" s="591">
        <f t="shared" si="2856"/>
        <v>0.84400000000000031</v>
      </c>
      <c r="AC593" s="592">
        <f t="shared" si="2857"/>
        <v>0.04</v>
      </c>
      <c r="AD593" s="592">
        <f t="shared" si="2858"/>
        <v>0.15</v>
      </c>
      <c r="AE593" s="593">
        <f t="shared" si="2859"/>
        <v>1.03</v>
      </c>
      <c r="AF593" s="604">
        <f t="shared" si="2860"/>
        <v>2.2000000000000002</v>
      </c>
      <c r="AG593" s="605">
        <f t="shared" si="2861"/>
        <v>0.92</v>
      </c>
      <c r="AH593" s="595">
        <f t="shared" si="2862"/>
        <v>2.08</v>
      </c>
      <c r="AI593" s="595">
        <f t="shared" si="2863"/>
        <v>0</v>
      </c>
      <c r="AJ593" s="595">
        <f t="shared" si="2864"/>
        <v>0</v>
      </c>
      <c r="AK593" s="595">
        <f t="shared" si="2865"/>
        <v>0</v>
      </c>
      <c r="AL593" s="595">
        <f t="shared" si="2866"/>
        <v>0</v>
      </c>
      <c r="AM593" s="596">
        <f t="shared" si="2867"/>
        <v>0</v>
      </c>
      <c r="AN593" s="732">
        <f t="shared" si="2868"/>
        <v>0</v>
      </c>
      <c r="AO593" s="144" t="s">
        <v>24895</v>
      </c>
      <c r="AP593" s="379" t="s">
        <v>23695</v>
      </c>
      <c r="AQ593" s="453" t="s">
        <v>24896</v>
      </c>
      <c r="AR593" s="416">
        <v>0.4</v>
      </c>
      <c r="AS593" s="504"/>
      <c r="AT593" s="504"/>
      <c r="AU593" s="142">
        <v>37</v>
      </c>
      <c r="AV593" s="416">
        <f t="shared" si="2869"/>
        <v>1.4</v>
      </c>
      <c r="AW593" s="603" t="s">
        <v>1</v>
      </c>
      <c r="AX593" s="504">
        <f t="shared" si="2870"/>
        <v>1.4</v>
      </c>
      <c r="AY593" s="384">
        <f t="shared" si="2871"/>
        <v>35.6</v>
      </c>
      <c r="AZ593" s="384">
        <f t="shared" si="2872"/>
        <v>0.1</v>
      </c>
      <c r="BA593" s="384">
        <f t="shared" si="2873"/>
        <v>1.08</v>
      </c>
      <c r="BB593" s="382">
        <f t="shared" si="2874"/>
        <v>7.2</v>
      </c>
      <c r="BC593" s="265">
        <f t="shared" si="2875"/>
        <v>0</v>
      </c>
      <c r="BD593" s="265">
        <f t="shared" si="2876"/>
        <v>41.239999999999995</v>
      </c>
      <c r="BE593" s="265">
        <f t="shared" si="2877"/>
        <v>6.44</v>
      </c>
      <c r="BF593" s="607">
        <f t="shared" si="2878"/>
        <v>1.0340000000000003</v>
      </c>
      <c r="BG593" s="607">
        <f t="shared" si="2879"/>
        <v>0</v>
      </c>
      <c r="BH593" s="607">
        <f t="shared" si="2880"/>
        <v>2.0299999999999998</v>
      </c>
      <c r="BI593" s="607">
        <f t="shared" si="2881"/>
        <v>0</v>
      </c>
      <c r="BJ593" s="116">
        <f t="shared" si="2882"/>
        <v>25.57</v>
      </c>
      <c r="BK593" s="95"/>
    </row>
    <row r="594" spans="1:63" ht="14.25" x14ac:dyDescent="0.3">
      <c r="A594" s="144" t="s">
        <v>24896</v>
      </c>
      <c r="B594" s="379" t="s">
        <v>23695</v>
      </c>
      <c r="C594" s="145" t="s">
        <v>24897</v>
      </c>
      <c r="D594" s="416">
        <v>0.4</v>
      </c>
      <c r="E594" s="504"/>
      <c r="F594" s="504"/>
      <c r="G594" s="416" t="s">
        <v>23865</v>
      </c>
      <c r="H594" s="142">
        <v>38</v>
      </c>
      <c r="I594" s="143">
        <v>0.84400000000000031</v>
      </c>
      <c r="J594" s="143">
        <v>0.84400000000000031</v>
      </c>
      <c r="K594" s="452">
        <v>0</v>
      </c>
      <c r="L594" s="382">
        <f t="shared" si="2841"/>
        <v>0.84</v>
      </c>
      <c r="M594" s="383">
        <f t="shared" si="2842"/>
        <v>0.04</v>
      </c>
      <c r="N594" s="383">
        <f t="shared" si="2843"/>
        <v>0.1</v>
      </c>
      <c r="O594" s="382">
        <f t="shared" si="2844"/>
        <v>0.98</v>
      </c>
      <c r="P594" s="382">
        <f t="shared" si="2845"/>
        <v>1.08</v>
      </c>
      <c r="Q594" s="385">
        <f t="shared" si="2846"/>
        <v>40.22</v>
      </c>
      <c r="R594" s="385">
        <f t="shared" si="2847"/>
        <v>0</v>
      </c>
      <c r="S594" s="385">
        <f t="shared" si="2848"/>
        <v>0</v>
      </c>
      <c r="T594" s="385">
        <f t="shared" si="2849"/>
        <v>0</v>
      </c>
      <c r="U594" s="385">
        <f t="shared" si="2850"/>
        <v>0</v>
      </c>
      <c r="V594" s="384">
        <f t="shared" si="2851"/>
        <v>0</v>
      </c>
      <c r="W594" s="726">
        <f t="shared" si="2852"/>
        <v>0</v>
      </c>
      <c r="X594" s="144" t="str">
        <f t="shared" si="2853"/>
        <v>JD72-4</v>
      </c>
      <c r="Y594" s="416">
        <f t="shared" si="2854"/>
        <v>1.2</v>
      </c>
      <c r="Z594" s="603" t="s">
        <v>1</v>
      </c>
      <c r="AA594" s="504">
        <f t="shared" si="2855"/>
        <v>1.2</v>
      </c>
      <c r="AB594" s="591">
        <f t="shared" si="2856"/>
        <v>0.84400000000000031</v>
      </c>
      <c r="AC594" s="592">
        <f t="shared" si="2857"/>
        <v>0.04</v>
      </c>
      <c r="AD594" s="592">
        <f t="shared" si="2858"/>
        <v>0.15</v>
      </c>
      <c r="AE594" s="593">
        <f t="shared" si="2859"/>
        <v>1.03</v>
      </c>
      <c r="AF594" s="604">
        <f t="shared" si="2860"/>
        <v>2.2000000000000002</v>
      </c>
      <c r="AG594" s="605">
        <f t="shared" si="2861"/>
        <v>0.92</v>
      </c>
      <c r="AH594" s="595">
        <f t="shared" si="2862"/>
        <v>2.08</v>
      </c>
      <c r="AI594" s="595">
        <f t="shared" si="2863"/>
        <v>0</v>
      </c>
      <c r="AJ594" s="595">
        <f t="shared" si="2864"/>
        <v>0</v>
      </c>
      <c r="AK594" s="595">
        <f t="shared" si="2865"/>
        <v>0</v>
      </c>
      <c r="AL594" s="595">
        <f t="shared" si="2866"/>
        <v>0</v>
      </c>
      <c r="AM594" s="596">
        <f t="shared" si="2867"/>
        <v>0</v>
      </c>
      <c r="AN594" s="732">
        <f t="shared" si="2868"/>
        <v>0</v>
      </c>
      <c r="AO594" s="144" t="s">
        <v>24896</v>
      </c>
      <c r="AP594" s="379" t="s">
        <v>23695</v>
      </c>
      <c r="AQ594" s="453" t="s">
        <v>24897</v>
      </c>
      <c r="AR594" s="416">
        <v>0.4</v>
      </c>
      <c r="AS594" s="504"/>
      <c r="AT594" s="504"/>
      <c r="AU594" s="142">
        <v>38</v>
      </c>
      <c r="AV594" s="416">
        <f t="shared" si="2869"/>
        <v>1.4</v>
      </c>
      <c r="AW594" s="603" t="s">
        <v>1</v>
      </c>
      <c r="AX594" s="504">
        <f t="shared" si="2870"/>
        <v>1.4</v>
      </c>
      <c r="AY594" s="384">
        <f t="shared" si="2871"/>
        <v>36.6</v>
      </c>
      <c r="AZ594" s="384">
        <f t="shared" si="2872"/>
        <v>0.1</v>
      </c>
      <c r="BA594" s="384">
        <f t="shared" si="2873"/>
        <v>1.08</v>
      </c>
      <c r="BB594" s="382">
        <f t="shared" si="2874"/>
        <v>7.4</v>
      </c>
      <c r="BC594" s="265">
        <f t="shared" si="2875"/>
        <v>0</v>
      </c>
      <c r="BD594" s="265">
        <f t="shared" si="2876"/>
        <v>42.3</v>
      </c>
      <c r="BE594" s="265">
        <f t="shared" si="2877"/>
        <v>6.62</v>
      </c>
      <c r="BF594" s="607">
        <f t="shared" si="2878"/>
        <v>1.0340000000000003</v>
      </c>
      <c r="BG594" s="607">
        <f t="shared" si="2879"/>
        <v>0</v>
      </c>
      <c r="BH594" s="607">
        <f t="shared" si="2880"/>
        <v>2.0299999999999998</v>
      </c>
      <c r="BI594" s="607">
        <f t="shared" si="2881"/>
        <v>0</v>
      </c>
      <c r="BJ594" s="116">
        <f t="shared" si="2882"/>
        <v>26.25</v>
      </c>
      <c r="BK594" s="95"/>
    </row>
    <row r="595" spans="1:63" ht="14.25" x14ac:dyDescent="0.3">
      <c r="A595" s="144" t="s">
        <v>24897</v>
      </c>
      <c r="B595" s="379" t="s">
        <v>23695</v>
      </c>
      <c r="C595" s="145" t="s">
        <v>24898</v>
      </c>
      <c r="D595" s="416">
        <v>0.4</v>
      </c>
      <c r="E595" s="504"/>
      <c r="F595" s="504"/>
      <c r="G595" s="416" t="s">
        <v>23865</v>
      </c>
      <c r="H595" s="142">
        <v>30</v>
      </c>
      <c r="I595" s="143">
        <v>0.84400000000000031</v>
      </c>
      <c r="J595" s="143">
        <v>0.84400000000000031</v>
      </c>
      <c r="K595" s="452">
        <v>0.156</v>
      </c>
      <c r="L595" s="382">
        <f t="shared" si="2841"/>
        <v>0.84</v>
      </c>
      <c r="M595" s="383">
        <f t="shared" si="2842"/>
        <v>0.04</v>
      </c>
      <c r="N595" s="383">
        <f t="shared" si="2843"/>
        <v>0.1</v>
      </c>
      <c r="O595" s="382">
        <f t="shared" si="2844"/>
        <v>0.98</v>
      </c>
      <c r="P595" s="382">
        <f t="shared" si="2845"/>
        <v>1.08</v>
      </c>
      <c r="Q595" s="385">
        <f t="shared" si="2846"/>
        <v>31.75</v>
      </c>
      <c r="R595" s="385">
        <f t="shared" si="2847"/>
        <v>0</v>
      </c>
      <c r="S595" s="385">
        <f t="shared" si="2848"/>
        <v>0</v>
      </c>
      <c r="T595" s="385">
        <f t="shared" si="2849"/>
        <v>0</v>
      </c>
      <c r="U595" s="385">
        <f t="shared" si="2850"/>
        <v>0</v>
      </c>
      <c r="V595" s="384">
        <f t="shared" si="2851"/>
        <v>0</v>
      </c>
      <c r="W595" s="726">
        <f t="shared" si="2852"/>
        <v>0</v>
      </c>
      <c r="X595" s="144" t="str">
        <f t="shared" si="2853"/>
        <v>JD72-5</v>
      </c>
      <c r="Y595" s="416">
        <f t="shared" si="2854"/>
        <v>1.2</v>
      </c>
      <c r="Z595" s="603" t="s">
        <v>1</v>
      </c>
      <c r="AA595" s="504">
        <f t="shared" si="2855"/>
        <v>1.2</v>
      </c>
      <c r="AB595" s="591">
        <f t="shared" si="2856"/>
        <v>0.84400000000000031</v>
      </c>
      <c r="AC595" s="592">
        <f t="shared" si="2857"/>
        <v>0.04</v>
      </c>
      <c r="AD595" s="592">
        <f t="shared" si="2858"/>
        <v>0.15</v>
      </c>
      <c r="AE595" s="593">
        <f t="shared" si="2859"/>
        <v>1.03</v>
      </c>
      <c r="AF595" s="604">
        <f t="shared" si="2860"/>
        <v>2.2000000000000002</v>
      </c>
      <c r="AG595" s="605">
        <f t="shared" si="2861"/>
        <v>0.92</v>
      </c>
      <c r="AH595" s="595">
        <f t="shared" si="2862"/>
        <v>2.08</v>
      </c>
      <c r="AI595" s="595">
        <f t="shared" si="2863"/>
        <v>0</v>
      </c>
      <c r="AJ595" s="595">
        <f t="shared" si="2864"/>
        <v>0</v>
      </c>
      <c r="AK595" s="595">
        <f t="shared" si="2865"/>
        <v>0</v>
      </c>
      <c r="AL595" s="595">
        <f t="shared" si="2866"/>
        <v>0</v>
      </c>
      <c r="AM595" s="596">
        <f t="shared" si="2867"/>
        <v>0</v>
      </c>
      <c r="AN595" s="732">
        <f t="shared" si="2868"/>
        <v>0</v>
      </c>
      <c r="AO595" s="144" t="s">
        <v>24897</v>
      </c>
      <c r="AP595" s="379" t="s">
        <v>23695</v>
      </c>
      <c r="AQ595" s="453" t="s">
        <v>24898</v>
      </c>
      <c r="AR595" s="416">
        <v>0.4</v>
      </c>
      <c r="AS595" s="504"/>
      <c r="AT595" s="504"/>
      <c r="AU595" s="142">
        <v>30</v>
      </c>
      <c r="AV595" s="416">
        <f t="shared" si="2869"/>
        <v>1.4</v>
      </c>
      <c r="AW595" s="603" t="s">
        <v>1</v>
      </c>
      <c r="AX595" s="504">
        <f t="shared" si="2870"/>
        <v>1.4</v>
      </c>
      <c r="AY595" s="384">
        <f t="shared" si="2871"/>
        <v>28.6</v>
      </c>
      <c r="AZ595" s="384">
        <f t="shared" si="2872"/>
        <v>0.1</v>
      </c>
      <c r="BA595" s="384">
        <f t="shared" si="2873"/>
        <v>1.08</v>
      </c>
      <c r="BB595" s="382">
        <f t="shared" si="2874"/>
        <v>5.78</v>
      </c>
      <c r="BC595" s="265">
        <f t="shared" si="2875"/>
        <v>0</v>
      </c>
      <c r="BD595" s="265">
        <f t="shared" si="2876"/>
        <v>33.83</v>
      </c>
      <c r="BE595" s="265">
        <f t="shared" si="2877"/>
        <v>5.18</v>
      </c>
      <c r="BF595" s="607">
        <f t="shared" si="2878"/>
        <v>1.0340000000000003</v>
      </c>
      <c r="BG595" s="607">
        <f t="shared" si="2879"/>
        <v>0</v>
      </c>
      <c r="BH595" s="607">
        <f t="shared" si="2880"/>
        <v>2.0299999999999998</v>
      </c>
      <c r="BI595" s="607">
        <f t="shared" si="2881"/>
        <v>0</v>
      </c>
      <c r="BJ595" s="116">
        <f t="shared" si="2882"/>
        <v>20.84</v>
      </c>
      <c r="BK595" s="95"/>
    </row>
    <row r="596" spans="1:63" ht="14.25" x14ac:dyDescent="0.3">
      <c r="A596" s="144" t="s">
        <v>24898</v>
      </c>
      <c r="B596" s="379" t="s">
        <v>23695</v>
      </c>
      <c r="C596" s="145" t="s">
        <v>24899</v>
      </c>
      <c r="D596" s="416">
        <v>0.4</v>
      </c>
      <c r="E596" s="504"/>
      <c r="F596" s="504"/>
      <c r="G596" s="416" t="s">
        <v>23865</v>
      </c>
      <c r="H596" s="142">
        <v>30</v>
      </c>
      <c r="I596" s="143">
        <v>1.0000000000000004</v>
      </c>
      <c r="J596" s="143">
        <v>0.95800000000000063</v>
      </c>
      <c r="K596" s="452">
        <v>0.2</v>
      </c>
      <c r="L596" s="382">
        <f t="shared" si="2841"/>
        <v>0.98</v>
      </c>
      <c r="M596" s="383">
        <f t="shared" si="2842"/>
        <v>0.04</v>
      </c>
      <c r="N596" s="383">
        <f t="shared" si="2843"/>
        <v>0.1</v>
      </c>
      <c r="O596" s="382">
        <f t="shared" si="2844"/>
        <v>1.1200000000000001</v>
      </c>
      <c r="P596" s="382">
        <f t="shared" si="2845"/>
        <v>1.08</v>
      </c>
      <c r="Q596" s="385">
        <f t="shared" si="2846"/>
        <v>36.29</v>
      </c>
      <c r="R596" s="385">
        <f t="shared" si="2847"/>
        <v>0</v>
      </c>
      <c r="S596" s="385">
        <f t="shared" si="2848"/>
        <v>0</v>
      </c>
      <c r="T596" s="385">
        <f t="shared" si="2849"/>
        <v>0</v>
      </c>
      <c r="U596" s="385">
        <f t="shared" si="2850"/>
        <v>0</v>
      </c>
      <c r="V596" s="384">
        <f t="shared" si="2851"/>
        <v>0</v>
      </c>
      <c r="W596" s="726">
        <f t="shared" si="2852"/>
        <v>0</v>
      </c>
      <c r="X596" s="144" t="str">
        <f t="shared" si="2853"/>
        <v>JD72-6</v>
      </c>
      <c r="Y596" s="416">
        <f t="shared" si="2854"/>
        <v>1.2</v>
      </c>
      <c r="Z596" s="603" t="s">
        <v>1</v>
      </c>
      <c r="AA596" s="504">
        <f t="shared" si="2855"/>
        <v>1.2</v>
      </c>
      <c r="AB596" s="591">
        <f t="shared" si="2856"/>
        <v>1.0000000000000004</v>
      </c>
      <c r="AC596" s="592">
        <f t="shared" si="2857"/>
        <v>0.04</v>
      </c>
      <c r="AD596" s="592">
        <f t="shared" si="2858"/>
        <v>0.15</v>
      </c>
      <c r="AE596" s="593">
        <f t="shared" si="2859"/>
        <v>1.19</v>
      </c>
      <c r="AF596" s="604">
        <f t="shared" si="2860"/>
        <v>2.2000000000000002</v>
      </c>
      <c r="AG596" s="605">
        <f t="shared" si="2861"/>
        <v>0.92</v>
      </c>
      <c r="AH596" s="595">
        <f t="shared" si="2862"/>
        <v>2.41</v>
      </c>
      <c r="AI596" s="595">
        <f t="shared" si="2863"/>
        <v>0</v>
      </c>
      <c r="AJ596" s="595">
        <f t="shared" si="2864"/>
        <v>0</v>
      </c>
      <c r="AK596" s="595">
        <f t="shared" si="2865"/>
        <v>0</v>
      </c>
      <c r="AL596" s="595">
        <f t="shared" si="2866"/>
        <v>0</v>
      </c>
      <c r="AM596" s="596">
        <f t="shared" si="2867"/>
        <v>0</v>
      </c>
      <c r="AN596" s="732">
        <f t="shared" si="2868"/>
        <v>0</v>
      </c>
      <c r="AO596" s="144" t="s">
        <v>24898</v>
      </c>
      <c r="AP596" s="379" t="s">
        <v>23695</v>
      </c>
      <c r="AQ596" s="453" t="s">
        <v>24899</v>
      </c>
      <c r="AR596" s="416">
        <v>0.4</v>
      </c>
      <c r="AS596" s="504"/>
      <c r="AT596" s="504"/>
      <c r="AU596" s="142">
        <v>30</v>
      </c>
      <c r="AV596" s="416">
        <f t="shared" si="2869"/>
        <v>1.4</v>
      </c>
      <c r="AW596" s="603" t="s">
        <v>1</v>
      </c>
      <c r="AX596" s="504">
        <f t="shared" si="2870"/>
        <v>1.4</v>
      </c>
      <c r="AY596" s="384">
        <f t="shared" si="2871"/>
        <v>28.6</v>
      </c>
      <c r="AZ596" s="384">
        <f t="shared" si="2872"/>
        <v>0.1</v>
      </c>
      <c r="BA596" s="384">
        <f t="shared" si="2873"/>
        <v>1.08</v>
      </c>
      <c r="BB596" s="382">
        <f t="shared" si="2874"/>
        <v>5.78</v>
      </c>
      <c r="BC596" s="265">
        <f t="shared" si="2875"/>
        <v>0</v>
      </c>
      <c r="BD596" s="265">
        <f t="shared" si="2876"/>
        <v>38.700000000000003</v>
      </c>
      <c r="BE596" s="265">
        <f t="shared" si="2877"/>
        <v>5.18</v>
      </c>
      <c r="BF596" s="607">
        <f t="shared" si="2878"/>
        <v>1.1900000000000004</v>
      </c>
      <c r="BG596" s="607">
        <f t="shared" si="2879"/>
        <v>0</v>
      </c>
      <c r="BH596" s="607">
        <f t="shared" si="2880"/>
        <v>2.33</v>
      </c>
      <c r="BI596" s="607">
        <f t="shared" si="2881"/>
        <v>0</v>
      </c>
      <c r="BJ596" s="116">
        <f t="shared" si="2882"/>
        <v>25.41</v>
      </c>
      <c r="BK596" s="95"/>
    </row>
    <row r="597" spans="1:63" ht="14.25" x14ac:dyDescent="0.3">
      <c r="A597" s="144" t="s">
        <v>24899</v>
      </c>
      <c r="B597" s="379" t="s">
        <v>23695</v>
      </c>
      <c r="C597" s="145" t="s">
        <v>24900</v>
      </c>
      <c r="D597" s="416">
        <v>0.6</v>
      </c>
      <c r="E597" s="504"/>
      <c r="F597" s="504"/>
      <c r="G597" s="416" t="s">
        <v>23865</v>
      </c>
      <c r="H597" s="142">
        <v>30</v>
      </c>
      <c r="I597" s="143">
        <v>1.1580000000000008</v>
      </c>
      <c r="J597" s="143">
        <v>1.1000000000000001</v>
      </c>
      <c r="K597" s="452">
        <v>0</v>
      </c>
      <c r="L597" s="382">
        <f t="shared" si="2841"/>
        <v>1.1299999999999999</v>
      </c>
      <c r="M597" s="383">
        <f t="shared" si="2842"/>
        <v>0.06</v>
      </c>
      <c r="N597" s="383">
        <f t="shared" si="2843"/>
        <v>0.12</v>
      </c>
      <c r="O597" s="382">
        <f t="shared" si="2844"/>
        <v>1.31</v>
      </c>
      <c r="P597" s="382">
        <f t="shared" si="2845"/>
        <v>1.3199999999999998</v>
      </c>
      <c r="Q597" s="385">
        <f t="shared" si="2846"/>
        <v>51.88</v>
      </c>
      <c r="R597" s="385">
        <f t="shared" si="2847"/>
        <v>0</v>
      </c>
      <c r="S597" s="385">
        <f t="shared" si="2848"/>
        <v>0</v>
      </c>
      <c r="T597" s="385">
        <f t="shared" si="2849"/>
        <v>0</v>
      </c>
      <c r="U597" s="385">
        <f t="shared" si="2850"/>
        <v>0</v>
      </c>
      <c r="V597" s="384">
        <f t="shared" si="2851"/>
        <v>0</v>
      </c>
      <c r="W597" s="726">
        <f t="shared" si="2852"/>
        <v>0</v>
      </c>
      <c r="X597" s="144" t="str">
        <f t="shared" si="2853"/>
        <v>JD72-7</v>
      </c>
      <c r="Y597" s="416">
        <f t="shared" si="2854"/>
        <v>1.2</v>
      </c>
      <c r="Z597" s="603" t="s">
        <v>1</v>
      </c>
      <c r="AA597" s="504">
        <f t="shared" si="2855"/>
        <v>1.2</v>
      </c>
      <c r="AB597" s="591">
        <f t="shared" si="2856"/>
        <v>1.1580000000000008</v>
      </c>
      <c r="AC597" s="592">
        <f t="shared" si="2857"/>
        <v>0.06</v>
      </c>
      <c r="AD597" s="592">
        <f t="shared" si="2858"/>
        <v>0.15</v>
      </c>
      <c r="AE597" s="593">
        <f t="shared" si="2859"/>
        <v>1.37</v>
      </c>
      <c r="AF597" s="604">
        <f t="shared" si="2860"/>
        <v>2.2000000000000002</v>
      </c>
      <c r="AG597" s="605">
        <f t="shared" si="2861"/>
        <v>0.68</v>
      </c>
      <c r="AH597" s="595">
        <f t="shared" si="2862"/>
        <v>2.0499999999999998</v>
      </c>
      <c r="AI597" s="595">
        <f t="shared" si="2863"/>
        <v>0</v>
      </c>
      <c r="AJ597" s="595">
        <f t="shared" si="2864"/>
        <v>0</v>
      </c>
      <c r="AK597" s="595">
        <f t="shared" si="2865"/>
        <v>0</v>
      </c>
      <c r="AL597" s="595">
        <f t="shared" si="2866"/>
        <v>0</v>
      </c>
      <c r="AM597" s="596">
        <f t="shared" si="2867"/>
        <v>0</v>
      </c>
      <c r="AN597" s="732">
        <f t="shared" si="2868"/>
        <v>0</v>
      </c>
      <c r="AO597" s="144" t="s">
        <v>24899</v>
      </c>
      <c r="AP597" s="379" t="s">
        <v>23695</v>
      </c>
      <c r="AQ597" s="453" t="s">
        <v>24900</v>
      </c>
      <c r="AR597" s="416">
        <v>0.6</v>
      </c>
      <c r="AS597" s="504"/>
      <c r="AT597" s="504"/>
      <c r="AU597" s="142">
        <v>30</v>
      </c>
      <c r="AV597" s="416">
        <f t="shared" si="2869"/>
        <v>1.4</v>
      </c>
      <c r="AW597" s="603" t="s">
        <v>1</v>
      </c>
      <c r="AX597" s="504">
        <f t="shared" si="2870"/>
        <v>1.4</v>
      </c>
      <c r="AY597" s="384">
        <f t="shared" si="2871"/>
        <v>28.6</v>
      </c>
      <c r="AZ597" s="384">
        <f t="shared" si="2872"/>
        <v>0.12</v>
      </c>
      <c r="BA597" s="384">
        <f t="shared" si="2873"/>
        <v>1.3199999999999998</v>
      </c>
      <c r="BB597" s="382">
        <f t="shared" si="2874"/>
        <v>9.0500000000000007</v>
      </c>
      <c r="BC597" s="265">
        <f t="shared" si="2875"/>
        <v>0</v>
      </c>
      <c r="BD597" s="265">
        <f t="shared" si="2876"/>
        <v>53.93</v>
      </c>
      <c r="BE597" s="265">
        <f t="shared" si="2877"/>
        <v>11.64</v>
      </c>
      <c r="BF597" s="607">
        <f t="shared" si="2878"/>
        <v>1.3680000000000008</v>
      </c>
      <c r="BG597" s="607">
        <f t="shared" si="2879"/>
        <v>0</v>
      </c>
      <c r="BH597" s="607">
        <f t="shared" si="2880"/>
        <v>2.68</v>
      </c>
      <c r="BI597" s="607">
        <f t="shared" si="2881"/>
        <v>0</v>
      </c>
      <c r="BJ597" s="116">
        <f t="shared" si="2882"/>
        <v>30.56</v>
      </c>
      <c r="BK597" s="95"/>
    </row>
    <row r="598" spans="1:63" ht="14.25" x14ac:dyDescent="0.3">
      <c r="A598" s="144" t="s">
        <v>24900</v>
      </c>
      <c r="B598" s="379" t="s">
        <v>23695</v>
      </c>
      <c r="C598" s="145" t="s">
        <v>24901</v>
      </c>
      <c r="D598" s="416">
        <v>0.6</v>
      </c>
      <c r="E598" s="504"/>
      <c r="F598" s="504"/>
      <c r="G598" s="416" t="s">
        <v>23865</v>
      </c>
      <c r="H598" s="142">
        <v>37</v>
      </c>
      <c r="I598" s="143">
        <v>1.1000000000000001</v>
      </c>
      <c r="J598" s="143">
        <v>1.0364000000000004</v>
      </c>
      <c r="K598" s="452">
        <v>0</v>
      </c>
      <c r="L598" s="382">
        <f t="shared" si="2841"/>
        <v>1.07</v>
      </c>
      <c r="M598" s="383">
        <f t="shared" si="2842"/>
        <v>0.06</v>
      </c>
      <c r="N598" s="383">
        <f t="shared" si="2843"/>
        <v>0.12</v>
      </c>
      <c r="O598" s="382">
        <f t="shared" si="2844"/>
        <v>1.25</v>
      </c>
      <c r="P598" s="382">
        <f t="shared" si="2845"/>
        <v>1.3199999999999998</v>
      </c>
      <c r="Q598" s="385">
        <f t="shared" si="2846"/>
        <v>61.05</v>
      </c>
      <c r="R598" s="385">
        <f t="shared" si="2847"/>
        <v>0</v>
      </c>
      <c r="S598" s="385">
        <f t="shared" si="2848"/>
        <v>0</v>
      </c>
      <c r="T598" s="385">
        <f t="shared" si="2849"/>
        <v>0</v>
      </c>
      <c r="U598" s="385">
        <f t="shared" si="2850"/>
        <v>0</v>
      </c>
      <c r="V598" s="384">
        <f t="shared" si="2851"/>
        <v>0</v>
      </c>
      <c r="W598" s="726">
        <f t="shared" si="2852"/>
        <v>0</v>
      </c>
      <c r="X598" s="144" t="str">
        <f t="shared" si="2853"/>
        <v>JD72-8</v>
      </c>
      <c r="Y598" s="416">
        <f t="shared" si="2854"/>
        <v>1.2</v>
      </c>
      <c r="Z598" s="603" t="s">
        <v>1</v>
      </c>
      <c r="AA598" s="504">
        <f t="shared" si="2855"/>
        <v>1.2</v>
      </c>
      <c r="AB598" s="591">
        <f t="shared" si="2856"/>
        <v>1.1000000000000001</v>
      </c>
      <c r="AC598" s="592">
        <f t="shared" si="2857"/>
        <v>0.06</v>
      </c>
      <c r="AD598" s="592">
        <f t="shared" si="2858"/>
        <v>0.15</v>
      </c>
      <c r="AE598" s="593">
        <f t="shared" si="2859"/>
        <v>1.31</v>
      </c>
      <c r="AF598" s="604">
        <f t="shared" si="2860"/>
        <v>2.2000000000000002</v>
      </c>
      <c r="AG598" s="605">
        <f t="shared" si="2861"/>
        <v>0.68</v>
      </c>
      <c r="AH598" s="595">
        <f t="shared" si="2862"/>
        <v>1.96</v>
      </c>
      <c r="AI598" s="595">
        <f t="shared" si="2863"/>
        <v>0</v>
      </c>
      <c r="AJ598" s="595">
        <f t="shared" si="2864"/>
        <v>0</v>
      </c>
      <c r="AK598" s="595">
        <f t="shared" si="2865"/>
        <v>0</v>
      </c>
      <c r="AL598" s="595">
        <f t="shared" si="2866"/>
        <v>0</v>
      </c>
      <c r="AM598" s="596">
        <f t="shared" si="2867"/>
        <v>0</v>
      </c>
      <c r="AN598" s="732">
        <f t="shared" si="2868"/>
        <v>0</v>
      </c>
      <c r="AO598" s="144" t="s">
        <v>24900</v>
      </c>
      <c r="AP598" s="379" t="s">
        <v>23695</v>
      </c>
      <c r="AQ598" s="453" t="s">
        <v>24901</v>
      </c>
      <c r="AR598" s="416">
        <v>0.6</v>
      </c>
      <c r="AS598" s="504"/>
      <c r="AT598" s="504"/>
      <c r="AU598" s="142">
        <v>37</v>
      </c>
      <c r="AV598" s="416">
        <f t="shared" si="2869"/>
        <v>1.4</v>
      </c>
      <c r="AW598" s="603" t="s">
        <v>1</v>
      </c>
      <c r="AX598" s="504">
        <f t="shared" si="2870"/>
        <v>1.4</v>
      </c>
      <c r="AY598" s="384">
        <f t="shared" si="2871"/>
        <v>35.6</v>
      </c>
      <c r="AZ598" s="384">
        <f t="shared" si="2872"/>
        <v>0.12</v>
      </c>
      <c r="BA598" s="384">
        <f t="shared" si="2873"/>
        <v>1.3199999999999998</v>
      </c>
      <c r="BB598" s="382">
        <f t="shared" si="2874"/>
        <v>11.26</v>
      </c>
      <c r="BC598" s="265">
        <f t="shared" si="2875"/>
        <v>0</v>
      </c>
      <c r="BD598" s="265">
        <f t="shared" si="2876"/>
        <v>63.01</v>
      </c>
      <c r="BE598" s="265">
        <f t="shared" si="2877"/>
        <v>14.49</v>
      </c>
      <c r="BF598" s="607">
        <f t="shared" si="2878"/>
        <v>1.31</v>
      </c>
      <c r="BG598" s="607">
        <f t="shared" si="2879"/>
        <v>0</v>
      </c>
      <c r="BH598" s="607">
        <f t="shared" si="2880"/>
        <v>2.57</v>
      </c>
      <c r="BI598" s="607">
        <f t="shared" si="2881"/>
        <v>0</v>
      </c>
      <c r="BJ598" s="116">
        <f t="shared" si="2882"/>
        <v>34.69</v>
      </c>
      <c r="BK598" s="95"/>
    </row>
    <row r="599" spans="1:63" ht="14.25" x14ac:dyDescent="0.3">
      <c r="A599" s="144" t="s">
        <v>24901</v>
      </c>
      <c r="B599" s="379" t="s">
        <v>23695</v>
      </c>
      <c r="C599" s="145" t="s">
        <v>24902</v>
      </c>
      <c r="D599" s="416">
        <v>0.6</v>
      </c>
      <c r="E599" s="504"/>
      <c r="F599" s="504"/>
      <c r="G599" s="416" t="s">
        <v>23865</v>
      </c>
      <c r="H599" s="142">
        <v>23</v>
      </c>
      <c r="I599" s="143">
        <v>1.0364000000000004</v>
      </c>
      <c r="J599" s="143">
        <v>1.0570000000000004</v>
      </c>
      <c r="K599" s="452">
        <v>0</v>
      </c>
      <c r="L599" s="382">
        <f t="shared" si="2841"/>
        <v>1.05</v>
      </c>
      <c r="M599" s="383">
        <f t="shared" si="2842"/>
        <v>0.06</v>
      </c>
      <c r="N599" s="383">
        <f t="shared" si="2843"/>
        <v>0.12</v>
      </c>
      <c r="O599" s="382">
        <f t="shared" si="2844"/>
        <v>1.23</v>
      </c>
      <c r="P599" s="382">
        <f t="shared" si="2845"/>
        <v>1.3199999999999998</v>
      </c>
      <c r="Q599" s="385">
        <f t="shared" si="2846"/>
        <v>37.340000000000003</v>
      </c>
      <c r="R599" s="385">
        <f t="shared" si="2847"/>
        <v>0</v>
      </c>
      <c r="S599" s="385">
        <f t="shared" si="2848"/>
        <v>0</v>
      </c>
      <c r="T599" s="385">
        <f t="shared" si="2849"/>
        <v>0</v>
      </c>
      <c r="U599" s="385">
        <f t="shared" si="2850"/>
        <v>0</v>
      </c>
      <c r="V599" s="384">
        <f t="shared" si="2851"/>
        <v>0</v>
      </c>
      <c r="W599" s="726">
        <f t="shared" si="2852"/>
        <v>0</v>
      </c>
      <c r="X599" s="144" t="str">
        <f t="shared" si="2853"/>
        <v>JD72-9</v>
      </c>
      <c r="Y599" s="416">
        <f t="shared" si="2854"/>
        <v>1.2</v>
      </c>
      <c r="Z599" s="603" t="s">
        <v>1</v>
      </c>
      <c r="AA599" s="504">
        <f t="shared" si="2855"/>
        <v>1.2</v>
      </c>
      <c r="AB599" s="591">
        <f t="shared" si="2856"/>
        <v>1.0364000000000004</v>
      </c>
      <c r="AC599" s="592">
        <f t="shared" si="2857"/>
        <v>0.06</v>
      </c>
      <c r="AD599" s="592">
        <f t="shared" si="2858"/>
        <v>0.15</v>
      </c>
      <c r="AE599" s="593">
        <f t="shared" si="2859"/>
        <v>1.25</v>
      </c>
      <c r="AF599" s="604">
        <f t="shared" si="2860"/>
        <v>2.2000000000000002</v>
      </c>
      <c r="AG599" s="605">
        <f t="shared" si="2861"/>
        <v>0.68</v>
      </c>
      <c r="AH599" s="595">
        <f t="shared" si="2862"/>
        <v>1.87</v>
      </c>
      <c r="AI599" s="595">
        <f t="shared" si="2863"/>
        <v>0</v>
      </c>
      <c r="AJ599" s="595">
        <f t="shared" si="2864"/>
        <v>0</v>
      </c>
      <c r="AK599" s="595">
        <f t="shared" si="2865"/>
        <v>0</v>
      </c>
      <c r="AL599" s="595">
        <f t="shared" si="2866"/>
        <v>0</v>
      </c>
      <c r="AM599" s="596">
        <f t="shared" si="2867"/>
        <v>0</v>
      </c>
      <c r="AN599" s="732">
        <f t="shared" si="2868"/>
        <v>0</v>
      </c>
      <c r="AO599" s="144" t="s">
        <v>24901</v>
      </c>
      <c r="AP599" s="379" t="s">
        <v>23695</v>
      </c>
      <c r="AQ599" s="453" t="s">
        <v>24902</v>
      </c>
      <c r="AR599" s="416">
        <v>0.6</v>
      </c>
      <c r="AS599" s="504"/>
      <c r="AT599" s="504"/>
      <c r="AU599" s="142">
        <v>23</v>
      </c>
      <c r="AV599" s="416">
        <f t="shared" si="2869"/>
        <v>1.4</v>
      </c>
      <c r="AW599" s="603" t="s">
        <v>1</v>
      </c>
      <c r="AX599" s="504">
        <f t="shared" si="2870"/>
        <v>1.4</v>
      </c>
      <c r="AY599" s="384">
        <f t="shared" si="2871"/>
        <v>21.6</v>
      </c>
      <c r="AZ599" s="384">
        <f t="shared" si="2872"/>
        <v>0.12</v>
      </c>
      <c r="BA599" s="384">
        <f t="shared" si="2873"/>
        <v>1.3199999999999998</v>
      </c>
      <c r="BB599" s="382">
        <f t="shared" si="2874"/>
        <v>6.83</v>
      </c>
      <c r="BC599" s="265">
        <f t="shared" si="2875"/>
        <v>0</v>
      </c>
      <c r="BD599" s="265">
        <f t="shared" si="2876"/>
        <v>39.21</v>
      </c>
      <c r="BE599" s="265">
        <f t="shared" si="2877"/>
        <v>8.7899999999999991</v>
      </c>
      <c r="BF599" s="607">
        <f t="shared" si="2878"/>
        <v>1.2464000000000004</v>
      </c>
      <c r="BG599" s="607">
        <f t="shared" si="2879"/>
        <v>0</v>
      </c>
      <c r="BH599" s="607">
        <f t="shared" si="2880"/>
        <v>2.44</v>
      </c>
      <c r="BI599" s="607">
        <f t="shared" si="2881"/>
        <v>0</v>
      </c>
      <c r="BJ599" s="116">
        <f t="shared" si="2882"/>
        <v>21.15</v>
      </c>
      <c r="BK599" s="95"/>
    </row>
    <row r="600" spans="1:63" ht="14.25" x14ac:dyDescent="0.3">
      <c r="A600" s="449" t="s">
        <v>24902</v>
      </c>
      <c r="B600" s="146" t="s">
        <v>23695</v>
      </c>
      <c r="C600" s="450" t="s">
        <v>24903</v>
      </c>
      <c r="D600" s="502">
        <v>0.6</v>
      </c>
      <c r="E600" s="589"/>
      <c r="F600" s="589"/>
      <c r="G600" s="502" t="s">
        <v>23865</v>
      </c>
      <c r="H600" s="451">
        <v>25</v>
      </c>
      <c r="I600" s="452">
        <v>1.0570000000000004</v>
      </c>
      <c r="J600" s="452">
        <v>1.1737500000000005</v>
      </c>
      <c r="K600" s="452">
        <v>0</v>
      </c>
      <c r="L600" s="382">
        <f t="shared" si="2841"/>
        <v>1.1200000000000001</v>
      </c>
      <c r="M600" s="383">
        <f t="shared" si="2842"/>
        <v>0.06</v>
      </c>
      <c r="N600" s="383">
        <f t="shared" si="2843"/>
        <v>0.12</v>
      </c>
      <c r="O600" s="382">
        <f t="shared" si="2844"/>
        <v>1.3000000000000003</v>
      </c>
      <c r="P600" s="382">
        <f t="shared" si="2845"/>
        <v>1.3199999999999998</v>
      </c>
      <c r="Q600" s="385">
        <f t="shared" si="2846"/>
        <v>42.9</v>
      </c>
      <c r="R600" s="385">
        <f t="shared" si="2847"/>
        <v>0</v>
      </c>
      <c r="S600" s="385">
        <f t="shared" si="2848"/>
        <v>0</v>
      </c>
      <c r="T600" s="385">
        <f t="shared" si="2849"/>
        <v>0</v>
      </c>
      <c r="U600" s="385">
        <f t="shared" si="2850"/>
        <v>0</v>
      </c>
      <c r="V600" s="384">
        <f t="shared" si="2851"/>
        <v>0</v>
      </c>
      <c r="W600" s="726">
        <f t="shared" si="2852"/>
        <v>0</v>
      </c>
      <c r="X600" s="449" t="str">
        <f t="shared" si="2853"/>
        <v>JD72-10</v>
      </c>
      <c r="Y600" s="502">
        <f t="shared" si="2854"/>
        <v>1.2</v>
      </c>
      <c r="Z600" s="590" t="s">
        <v>1</v>
      </c>
      <c r="AA600" s="589">
        <f t="shared" si="2855"/>
        <v>1.2</v>
      </c>
      <c r="AB600" s="591">
        <f t="shared" si="2856"/>
        <v>1.0570000000000004</v>
      </c>
      <c r="AC600" s="592">
        <f t="shared" si="2857"/>
        <v>0.06</v>
      </c>
      <c r="AD600" s="592">
        <f t="shared" si="2858"/>
        <v>0.15</v>
      </c>
      <c r="AE600" s="593">
        <f t="shared" si="2859"/>
        <v>1.27</v>
      </c>
      <c r="AF600" s="593">
        <f t="shared" si="2860"/>
        <v>2.2000000000000002</v>
      </c>
      <c r="AG600" s="594">
        <f t="shared" si="2861"/>
        <v>0.68</v>
      </c>
      <c r="AH600" s="595">
        <f t="shared" si="2862"/>
        <v>1.9</v>
      </c>
      <c r="AI600" s="595">
        <f t="shared" si="2863"/>
        <v>0</v>
      </c>
      <c r="AJ600" s="595">
        <f t="shared" si="2864"/>
        <v>0</v>
      </c>
      <c r="AK600" s="595">
        <f t="shared" si="2865"/>
        <v>0</v>
      </c>
      <c r="AL600" s="595">
        <f t="shared" si="2866"/>
        <v>0</v>
      </c>
      <c r="AM600" s="596">
        <f t="shared" si="2867"/>
        <v>0</v>
      </c>
      <c r="AN600" s="732">
        <f t="shared" si="2868"/>
        <v>0</v>
      </c>
      <c r="AO600" s="449" t="s">
        <v>24902</v>
      </c>
      <c r="AP600" s="146" t="s">
        <v>23695</v>
      </c>
      <c r="AQ600" s="532" t="s">
        <v>24903</v>
      </c>
      <c r="AR600" s="502">
        <v>0.6</v>
      </c>
      <c r="AS600" s="589"/>
      <c r="AT600" s="589"/>
      <c r="AU600" s="451">
        <v>25</v>
      </c>
      <c r="AV600" s="502">
        <f t="shared" si="2869"/>
        <v>1.4</v>
      </c>
      <c r="AW600" s="590" t="s">
        <v>1</v>
      </c>
      <c r="AX600" s="589">
        <f t="shared" si="2870"/>
        <v>1.4</v>
      </c>
      <c r="AY600" s="384">
        <f t="shared" si="2871"/>
        <v>23.6</v>
      </c>
      <c r="AZ600" s="384">
        <f t="shared" si="2872"/>
        <v>0.12</v>
      </c>
      <c r="BA600" s="384">
        <f t="shared" si="2873"/>
        <v>1.3199999999999998</v>
      </c>
      <c r="BB600" s="382">
        <f t="shared" si="2874"/>
        <v>7.47</v>
      </c>
      <c r="BC600" s="265">
        <f t="shared" si="2875"/>
        <v>0</v>
      </c>
      <c r="BD600" s="265">
        <f t="shared" si="2876"/>
        <v>44.8</v>
      </c>
      <c r="BE600" s="265">
        <f t="shared" si="2877"/>
        <v>9.61</v>
      </c>
      <c r="BF600" s="607">
        <f t="shared" si="2878"/>
        <v>1.2670000000000003</v>
      </c>
      <c r="BG600" s="607">
        <f t="shared" si="2879"/>
        <v>0</v>
      </c>
      <c r="BH600" s="607">
        <f t="shared" si="2880"/>
        <v>2.48</v>
      </c>
      <c r="BI600" s="607">
        <f t="shared" si="2881"/>
        <v>0</v>
      </c>
      <c r="BJ600" s="116">
        <f t="shared" si="2882"/>
        <v>25.24</v>
      </c>
      <c r="BK600" s="95"/>
    </row>
    <row r="601" spans="1:63" ht="14.25" x14ac:dyDescent="0.3">
      <c r="A601" s="449" t="s">
        <v>24903</v>
      </c>
      <c r="B601" s="146" t="s">
        <v>23695</v>
      </c>
      <c r="C601" s="450" t="s">
        <v>24904</v>
      </c>
      <c r="D601" s="502">
        <v>0.6</v>
      </c>
      <c r="E601" s="589"/>
      <c r="F601" s="589"/>
      <c r="G601" s="502" t="s">
        <v>23865</v>
      </c>
      <c r="H601" s="451">
        <v>15</v>
      </c>
      <c r="I601" s="452">
        <v>1.1737500000000005</v>
      </c>
      <c r="J601" s="452">
        <v>1.1981500000000005</v>
      </c>
      <c r="K601" s="452">
        <v>1.4</v>
      </c>
      <c r="L601" s="382">
        <f t="shared" si="2841"/>
        <v>1.19</v>
      </c>
      <c r="M601" s="383">
        <f t="shared" si="2842"/>
        <v>0.06</v>
      </c>
      <c r="N601" s="383">
        <f t="shared" si="2843"/>
        <v>0.12</v>
      </c>
      <c r="O601" s="382">
        <f t="shared" si="2844"/>
        <v>1.37</v>
      </c>
      <c r="P601" s="382">
        <f t="shared" si="2845"/>
        <v>1.3199999999999998</v>
      </c>
      <c r="Q601" s="385">
        <f t="shared" si="2846"/>
        <v>27.13</v>
      </c>
      <c r="R601" s="385">
        <f t="shared" si="2847"/>
        <v>0</v>
      </c>
      <c r="S601" s="385">
        <f t="shared" si="2848"/>
        <v>0</v>
      </c>
      <c r="T601" s="385">
        <f t="shared" si="2849"/>
        <v>0</v>
      </c>
      <c r="U601" s="385">
        <f t="shared" si="2850"/>
        <v>0</v>
      </c>
      <c r="V601" s="384">
        <f t="shared" si="2851"/>
        <v>0</v>
      </c>
      <c r="W601" s="726">
        <f t="shared" si="2852"/>
        <v>0</v>
      </c>
      <c r="X601" s="449" t="str">
        <f t="shared" si="2853"/>
        <v>JD72-11</v>
      </c>
      <c r="Y601" s="502">
        <f t="shared" si="2854"/>
        <v>1.2</v>
      </c>
      <c r="Z601" s="590" t="s">
        <v>1</v>
      </c>
      <c r="AA601" s="589">
        <f t="shared" si="2855"/>
        <v>1.2</v>
      </c>
      <c r="AB601" s="591">
        <f t="shared" si="2856"/>
        <v>1.1737500000000005</v>
      </c>
      <c r="AC601" s="592">
        <f t="shared" si="2857"/>
        <v>0.06</v>
      </c>
      <c r="AD601" s="592">
        <f t="shared" si="2858"/>
        <v>0.15</v>
      </c>
      <c r="AE601" s="593">
        <f t="shared" si="2859"/>
        <v>1.38</v>
      </c>
      <c r="AF601" s="593">
        <f t="shared" si="2860"/>
        <v>2.2000000000000002</v>
      </c>
      <c r="AG601" s="594">
        <f t="shared" si="2861"/>
        <v>0.68</v>
      </c>
      <c r="AH601" s="595">
        <f t="shared" si="2862"/>
        <v>2.06</v>
      </c>
      <c r="AI601" s="595">
        <f t="shared" si="2863"/>
        <v>0</v>
      </c>
      <c r="AJ601" s="595">
        <f t="shared" si="2864"/>
        <v>0</v>
      </c>
      <c r="AK601" s="595">
        <f t="shared" si="2865"/>
        <v>0</v>
      </c>
      <c r="AL601" s="595">
        <f t="shared" si="2866"/>
        <v>0</v>
      </c>
      <c r="AM601" s="596">
        <f t="shared" si="2867"/>
        <v>0</v>
      </c>
      <c r="AN601" s="732">
        <f t="shared" si="2868"/>
        <v>0</v>
      </c>
      <c r="AO601" s="449" t="s">
        <v>24903</v>
      </c>
      <c r="AP601" s="146" t="s">
        <v>23695</v>
      </c>
      <c r="AQ601" s="450" t="s">
        <v>24904</v>
      </c>
      <c r="AR601" s="502">
        <v>0.6</v>
      </c>
      <c r="AS601" s="589"/>
      <c r="AT601" s="589"/>
      <c r="AU601" s="451">
        <v>15</v>
      </c>
      <c r="AV601" s="502">
        <f t="shared" si="2869"/>
        <v>1.4</v>
      </c>
      <c r="AW601" s="590" t="s">
        <v>1</v>
      </c>
      <c r="AX601" s="589">
        <f t="shared" si="2870"/>
        <v>1.4</v>
      </c>
      <c r="AY601" s="384">
        <f t="shared" si="2871"/>
        <v>13.6</v>
      </c>
      <c r="AZ601" s="384">
        <f t="shared" si="2872"/>
        <v>0.12</v>
      </c>
      <c r="BA601" s="384">
        <f t="shared" si="2873"/>
        <v>1.3199999999999998</v>
      </c>
      <c r="BB601" s="382">
        <f t="shared" si="2874"/>
        <v>4.3</v>
      </c>
      <c r="BC601" s="265">
        <f t="shared" si="2875"/>
        <v>0</v>
      </c>
      <c r="BD601" s="265">
        <f t="shared" si="2876"/>
        <v>29.189999999999998</v>
      </c>
      <c r="BE601" s="265">
        <f t="shared" si="2877"/>
        <v>5.54</v>
      </c>
      <c r="BF601" s="385">
        <f t="shared" si="2878"/>
        <v>1.3837500000000005</v>
      </c>
      <c r="BG601" s="385">
        <f t="shared" si="2879"/>
        <v>0</v>
      </c>
      <c r="BH601" s="385">
        <f t="shared" si="2880"/>
        <v>2.71</v>
      </c>
      <c r="BI601" s="385">
        <f t="shared" si="2881"/>
        <v>0</v>
      </c>
      <c r="BJ601" s="116">
        <f t="shared" si="2882"/>
        <v>16.64</v>
      </c>
      <c r="BK601" s="95"/>
    </row>
    <row r="602" spans="1:63" ht="14.25" x14ac:dyDescent="0.3">
      <c r="A602" s="462"/>
      <c r="B602" s="463"/>
      <c r="C602" s="608"/>
      <c r="D602" s="505"/>
      <c r="E602" s="505"/>
      <c r="F602" s="505"/>
      <c r="G602" s="505"/>
      <c r="H602" s="410"/>
      <c r="I602" s="411"/>
      <c r="J602" s="411"/>
      <c r="K602" s="411"/>
      <c r="L602" s="101"/>
      <c r="M602" s="412"/>
      <c r="N602" s="412"/>
      <c r="O602" s="101"/>
      <c r="P602" s="101"/>
      <c r="Q602" s="414"/>
      <c r="R602" s="414"/>
      <c r="S602" s="414"/>
      <c r="T602" s="414"/>
      <c r="U602" s="414"/>
      <c r="V602" s="413"/>
      <c r="W602" s="725"/>
      <c r="X602" s="739"/>
      <c r="Y602" s="505"/>
      <c r="Z602" s="597"/>
      <c r="AA602" s="505"/>
      <c r="AB602" s="598"/>
      <c r="AC602" s="599"/>
      <c r="AD602" s="599"/>
      <c r="AE602" s="600"/>
      <c r="AF602" s="600"/>
      <c r="AG602" s="597"/>
      <c r="AH602" s="601"/>
      <c r="AI602" s="601"/>
      <c r="AJ602" s="601"/>
      <c r="AK602" s="601"/>
      <c r="AL602" s="601"/>
      <c r="AM602" s="602"/>
      <c r="AN602" s="733"/>
      <c r="AO602" s="739"/>
      <c r="AP602" s="463"/>
      <c r="AQ602" s="608"/>
      <c r="AR602" s="505"/>
      <c r="AS602" s="505"/>
      <c r="AT602" s="505"/>
      <c r="AU602" s="410"/>
      <c r="AV602" s="505"/>
      <c r="AW602" s="597"/>
      <c r="AX602" s="505"/>
      <c r="AY602" s="413"/>
      <c r="AZ602" s="413"/>
      <c r="BA602" s="413"/>
      <c r="BB602" s="101"/>
      <c r="BC602" s="101"/>
      <c r="BD602" s="101"/>
      <c r="BE602" s="101"/>
      <c r="BF602" s="414"/>
      <c r="BG602" s="414"/>
      <c r="BH602" s="414"/>
      <c r="BI602" s="414"/>
      <c r="BJ602" s="415"/>
      <c r="BK602" s="95"/>
    </row>
    <row r="603" spans="1:63" s="122" customFormat="1" ht="14.25" x14ac:dyDescent="0.3">
      <c r="A603" s="407" t="s">
        <v>24905</v>
      </c>
      <c r="B603" s="463"/>
      <c r="C603" s="408"/>
      <c r="D603" s="505"/>
      <c r="E603" s="505"/>
      <c r="F603" s="505"/>
      <c r="G603" s="409"/>
      <c r="H603" s="410"/>
      <c r="I603" s="411"/>
      <c r="J603" s="411"/>
      <c r="K603" s="411"/>
      <c r="L603" s="101"/>
      <c r="M603" s="412"/>
      <c r="N603" s="412"/>
      <c r="O603" s="101"/>
      <c r="P603" s="101"/>
      <c r="Q603" s="414"/>
      <c r="R603" s="414"/>
      <c r="S603" s="414"/>
      <c r="T603" s="414"/>
      <c r="U603" s="414"/>
      <c r="V603" s="413"/>
      <c r="W603" s="725"/>
      <c r="X603" s="740" t="str">
        <f>$A603</f>
        <v>Rua Jorn. Ari Guanabara ==&gt; Av. José Cortez Jr. ==&gt; Rua Felipe Geraldo Vicente ==&gt; Av. Ewerton Xavier ==&gt; Av. Augusto Vieira Jaques</v>
      </c>
      <c r="Y603" s="503"/>
      <c r="Z603" s="503"/>
      <c r="AA603" s="503"/>
      <c r="AB603" s="399"/>
      <c r="AC603" s="399"/>
      <c r="AD603" s="399"/>
      <c r="AE603" s="399"/>
      <c r="AF603" s="404"/>
      <c r="AG603" s="399"/>
      <c r="AH603" s="399"/>
      <c r="AI603" s="399"/>
      <c r="AJ603" s="399"/>
      <c r="AK603" s="399"/>
      <c r="AL603" s="399"/>
      <c r="AM603" s="399"/>
      <c r="AN603" s="401"/>
      <c r="AO603" s="407" t="str">
        <f>$A603</f>
        <v>Rua Jorn. Ari Guanabara ==&gt; Av. José Cortez Jr. ==&gt; Rua Felipe Geraldo Vicente ==&gt; Av. Ewerton Xavier ==&gt; Av. Augusto Vieira Jaques</v>
      </c>
      <c r="AP603" s="463"/>
      <c r="AQ603" s="408"/>
      <c r="AR603" s="505"/>
      <c r="AS603" s="505"/>
      <c r="AT603" s="505"/>
      <c r="AU603" s="410"/>
      <c r="AV603" s="409"/>
      <c r="AW603" s="409"/>
      <c r="AX603" s="409"/>
      <c r="AY603" s="413"/>
      <c r="AZ603" s="413"/>
      <c r="BA603" s="413"/>
      <c r="BB603" s="101"/>
      <c r="BC603" s="101"/>
      <c r="BD603" s="101"/>
      <c r="BE603" s="101"/>
      <c r="BF603" s="101"/>
      <c r="BG603" s="101"/>
      <c r="BH603" s="101"/>
      <c r="BI603" s="101"/>
      <c r="BJ603" s="415"/>
      <c r="BK603" s="95"/>
    </row>
    <row r="604" spans="1:63" ht="14.25" x14ac:dyDescent="0.3">
      <c r="A604" s="144" t="s">
        <v>24906</v>
      </c>
      <c r="B604" s="379" t="s">
        <v>23695</v>
      </c>
      <c r="C604" s="145" t="s">
        <v>24907</v>
      </c>
      <c r="D604" s="416">
        <v>0.4</v>
      </c>
      <c r="E604" s="504"/>
      <c r="F604" s="504"/>
      <c r="G604" s="416" t="s">
        <v>23864</v>
      </c>
      <c r="H604" s="142">
        <v>30</v>
      </c>
      <c r="I604" s="143">
        <v>1</v>
      </c>
      <c r="J604" s="143">
        <v>1</v>
      </c>
      <c r="K604" s="452">
        <v>0.124</v>
      </c>
      <c r="L604" s="382">
        <f t="shared" ref="L604:L667" si="2883">ROUND((I604+J604)/2,2)</f>
        <v>1</v>
      </c>
      <c r="M604" s="383">
        <f t="shared" ref="M604:M667" si="2884">IF(F604=0,ROUND($D604*10%,2),IF(D604&gt;2.8,0.18,0.15))</f>
        <v>0.04</v>
      </c>
      <c r="N604" s="383">
        <f t="shared" ref="N604:N667" si="2885">IF(F604=0,IF(   ROUND($D604/4,2),   IF(ROUND(($D604*1.2)/6,2)&lt;0.1,0.1,ROUND(($D604*1.2)/6,2))),0.5)</f>
        <v>0.1</v>
      </c>
      <c r="O604" s="382">
        <f t="shared" ref="O604:O667" si="2886">L604+M604+N604</f>
        <v>1.1400000000000001</v>
      </c>
      <c r="P604" s="382">
        <f t="shared" ref="P604:P667" si="2887">IF(O604&lt;2,(D604+M604*2)+0.6,(D604+M604*2)+0.6+ROUNDUP(O604-2,0)*0.1)</f>
        <v>1.08</v>
      </c>
      <c r="Q604" s="385">
        <f t="shared" ref="Q604:Q667" si="2888">IF($O604&lt;=$W$4,ROUND(IF($O604&lt;1.5,$O604*$H604*$P604,1.5*$H604*$P604),2),0)</f>
        <v>36.94</v>
      </c>
      <c r="R604" s="385">
        <f t="shared" ref="R604:R667" si="2889">IF($O604&gt;$W$4,ROUND(IF($O604&lt;1.5,$O604*$H604*$P604,1.5*$H604*$P604),2),0)</f>
        <v>0</v>
      </c>
      <c r="S604" s="385">
        <f t="shared" ref="S604:S667" si="2890">IF($O604&gt;$W$4,ROUND(IF($O604&lt;1.5,0,IF($O604&gt;3,1.5*$H604*$P604,($O604-1.5)*$H604*$P604)),2),0)</f>
        <v>0</v>
      </c>
      <c r="T604" s="385">
        <f t="shared" ref="T604:T667" si="2891">IF($O604&gt;$W$4,ROUND(IF($O604&lt;3,0,IF($O604&gt;4.5,1.5*$H604*$P604,($O604-3)*$H604*$P604)),2),0)</f>
        <v>0</v>
      </c>
      <c r="U604" s="385">
        <f t="shared" ref="U604:U667" si="2892">IF($O604&gt;$W$4,ROUND(IF($O604&lt;4.5,0,IF($O604&gt;6,($O604-4.5)*$H604*$P604,($O604-4.5)*$H604*$P604)),2),0)</f>
        <v>0</v>
      </c>
      <c r="V604" s="384">
        <f t="shared" ref="V604:V667" si="2893">IF($O604&gt;$W$4, IF( $O604&lt;=4,   ROUND($H604*($O604+0.5)*2,2),   0),0)</f>
        <v>0</v>
      </c>
      <c r="W604" s="726">
        <f t="shared" ref="W604:W667" si="2894">IF($O604&gt;$W$4, IF( $O604&gt;4,   ROUND($H604*($O604+0.5)*2,2),   0),0)</f>
        <v>0</v>
      </c>
      <c r="X604" s="144" t="str">
        <f t="shared" ref="X604:X667" si="2895">A604</f>
        <v>JD1</v>
      </c>
      <c r="Y604" s="416">
        <f t="shared" ref="Y604:Y667" si="2896">IF($D604=0.4,1.2,IF($D604=0.6,1.2,IF($D604=0.8,1.3,IF($D604=1,1.5,IF($D604=1.2,1.7,IF($D604&lt;=2,2,"--"))))))</f>
        <v>1.2</v>
      </c>
      <c r="Z604" s="603" t="s">
        <v>1</v>
      </c>
      <c r="AA604" s="504">
        <f t="shared" ref="AA604:AA667" si="2897">Y604</f>
        <v>1.2</v>
      </c>
      <c r="AB604" s="591">
        <f t="shared" ref="AB604:AB667" si="2898">IF($Y604="--","--",I604)</f>
        <v>1</v>
      </c>
      <c r="AC604" s="592">
        <f t="shared" ref="AC604:AC667" si="2899">IF($Y604="--","--",IF(D604&gt;1.5,0.15,ROUND($D604*10%,2)))</f>
        <v>0.04</v>
      </c>
      <c r="AD604" s="592">
        <f t="shared" ref="AD604:AD667" si="2900">IF($Y604="--","--",0.15)</f>
        <v>0.15</v>
      </c>
      <c r="AE604" s="593">
        <f t="shared" ref="AE604:AE667" si="2901">IF($Y604="--","--",ROUND(AB604+AC604+AD604,2))</f>
        <v>1.19</v>
      </c>
      <c r="AF604" s="604">
        <f t="shared" ref="AF604:AF667" si="2902">IF($Y604="--","--",IF($AB604&lt;=2,$Y604+1,($Y604+1)+ROUNDUP($AB604-2,0)*0.1))</f>
        <v>2.2000000000000002</v>
      </c>
      <c r="AG604" s="605">
        <f t="shared" ref="AG604:AG667" si="2903">IF($D604=0.4,0.92,IF($D604=0.6,0.68,IF($D604=0.8,0.74,IF($D604=1,0.7,IF($D604=1.2,0.66,IF($D604=1.5,0.6,IF($D604&lt;=2,(2.4-(D604+0.3)),"--")))))))</f>
        <v>0.92</v>
      </c>
      <c r="AH604" s="595">
        <f t="shared" ref="AH604:AH667" si="2904">IF($Y604="--","--",IF($AE604&lt;=$W$4,ROUND(IF($AE604&lt;1.5,$AE604*$AF604*$AG604,1.5*$AF604*$AG604),2),0))</f>
        <v>2.41</v>
      </c>
      <c r="AI604" s="595">
        <f t="shared" ref="AI604:AI667" si="2905">IF($Y604="--","--",IF($AE604&gt;$W$4,ROUND(IF($AE604&lt;1.5,$AE604*$AF604*$AG604,1.5*$AF604*$AG604),2),0))</f>
        <v>0</v>
      </c>
      <c r="AJ604" s="595">
        <f t="shared" ref="AJ604:AJ667" si="2906">IF($Y604="--","--",IF($AE604&gt;$W$4,ROUND(IF($AE604&lt;1.5,0,IF($AE604&gt;3,1.5*$AF604*$AG604,($AE604-1.5)*$AF604*$AG604)),2),0))</f>
        <v>0</v>
      </c>
      <c r="AK604" s="595">
        <f t="shared" ref="AK604:AK667" si="2907">IF($Y604="--","--",IF($AE604&gt;$W$4,ROUND(IF($AE604&lt;3,0,IF($AE604&gt;4.5,1.5*$AF604*$AG604,($AE604-3)*$AF604*$AG604)),2),0))</f>
        <v>0</v>
      </c>
      <c r="AL604" s="595">
        <f t="shared" ref="AL604:AL667" si="2908">IF($Y604="--","--",IF($AE604&gt;$W$4,ROUND(IF($AE604&lt;4.5,0,IF($AE604&gt;6,($AE604-4.5)*$AF604*$AG604,($AE604-4.5)*$AF604*$AG604)),2),0))</f>
        <v>0</v>
      </c>
      <c r="AM604" s="596">
        <f t="shared" ref="AM604:AM667" si="2909">IF($Y604="--","--",IF($AE604&gt;$W$4, IF( $AE604&lt;=4,   ROUND(($AG604*4)*($AE604+0.5)*2,2),   0),0))</f>
        <v>0</v>
      </c>
      <c r="AN604" s="732">
        <f t="shared" ref="AN604:AN667" si="2910">IF($Y604="--","--",IF($AE604&gt;$W$4, IF( $AE604&gt;4,   ROUND(($AG604*4)*($AE604+0.5)*2,2),   0),0))</f>
        <v>0</v>
      </c>
      <c r="AO604" s="144" t="s">
        <v>24906</v>
      </c>
      <c r="AP604" s="379" t="s">
        <v>23695</v>
      </c>
      <c r="AQ604" s="453" t="s">
        <v>24907</v>
      </c>
      <c r="AR604" s="416">
        <v>0.4</v>
      </c>
      <c r="AS604" s="504"/>
      <c r="AT604" s="504"/>
      <c r="AU604" s="142">
        <v>30</v>
      </c>
      <c r="AV604" s="416">
        <f t="shared" ref="AV604:AV667" si="2911">IF($Y604="--","--",Y604+0.2)</f>
        <v>1.4</v>
      </c>
      <c r="AW604" s="603" t="s">
        <v>1</v>
      </c>
      <c r="AX604" s="504">
        <f t="shared" ref="AX604:AX667" si="2912">AV604</f>
        <v>1.4</v>
      </c>
      <c r="AY604" s="384">
        <f t="shared" ref="AY604:AY667" si="2913">IF(D604&gt;2,AU604,AU604-AV604)</f>
        <v>28.6</v>
      </c>
      <c r="AZ604" s="384">
        <f t="shared" ref="AZ604:AZ667" si="2914">N604</f>
        <v>0.1</v>
      </c>
      <c r="BA604" s="384">
        <f t="shared" ref="BA604:BA667" si="2915">P604</f>
        <v>1.08</v>
      </c>
      <c r="BB604" s="382">
        <f t="shared" ref="BB604:BB667" si="2916">IF(F604=0,IF(ROUND( AY604 * ( ( (N604*P604) +  ( ((D604+M604*2)/6)*P604 ) ) - ROUND(  ((D604+M604*2)^2)   *   (   ( PI()*96.379 / (4*360) )  -  ( (SIN((96.379/2)*PI()/180)) * (COS((96.379/2)*PI()/180)) / 4 )   ), 4) ),2),   ROUND( AY604 * ( ( (N604*P604) +  ( ((D604+M604*2)/4)*P604 ) ) - ROUND(  ((D604+M604*2)^2)   *   (   ( PI()*120 / (4*360) )  -  ( (SIN((120/2)*PI()/180)) * (COS((120/2)*PI()/180)) / 4 )   ), 4) ),2)),0)</f>
        <v>5.78</v>
      </c>
      <c r="BC604" s="265">
        <f t="shared" ref="BC604:BC667" si="2917">IF(F604&gt;0,ROUND(AY604*N604*P604,2),0)</f>
        <v>0</v>
      </c>
      <c r="BD604" s="265">
        <f t="shared" ref="BD604:BD667" si="2918">SUM(Q604:U604,AH604:AL604)</f>
        <v>39.349999999999994</v>
      </c>
      <c r="BE604" s="265">
        <f t="shared" ref="BE604:BE667" si="2919">IF(F604=0, ROUND( ( PI()*( (D604+M604*2)^2 ) / 4  ) * AY604,2),  ROUND( (D604+M604*2)*(F604+M604*2) * AY604,2))</f>
        <v>5.18</v>
      </c>
      <c r="BF604" s="607">
        <f t="shared" ref="BF604:BF667" si="2920">IF(($I604+M604-0.15)&lt;=2,($I604+M604+0.15),IF(($I604+M604)&lt;=3,2.35,($I604+M604+0.2)-0.85))</f>
        <v>1.19</v>
      </c>
      <c r="BG604" s="607">
        <f t="shared" ref="BG604:BG667" si="2921">IF(D604&gt;2,   (I604-F604-M604-0.11),IF(($I604+M604)&lt;=2,0,IF(($I604+M604)&gt;3,0.85,(I604+M604+0.2-BF604))))</f>
        <v>0</v>
      </c>
      <c r="BH604" s="607">
        <f t="shared" ref="BH604:BH667" si="2922">IF(D604&gt;2,  ROUND(((1.42+0.4)+(0.91+0.4))*2*BG604,2), ROUND(AV604*AX604*BF604,2))</f>
        <v>2.33</v>
      </c>
      <c r="BI604" s="607">
        <f t="shared" ref="BI604:BI667" si="2923">ROUND(((PI()*0.9^2)/4)*BG604,2)</f>
        <v>0</v>
      </c>
      <c r="BJ604" s="116">
        <f t="shared" ref="BJ604:BJ667" si="2924">ROUND(BD604-BE604-BH604-BI604-BB604-BC604,2)</f>
        <v>26.06</v>
      </c>
      <c r="BK604" s="95"/>
    </row>
    <row r="605" spans="1:63" ht="14.25" x14ac:dyDescent="0.3">
      <c r="A605" s="144" t="s">
        <v>24907</v>
      </c>
      <c r="B605" s="379" t="s">
        <v>23695</v>
      </c>
      <c r="C605" s="145" t="s">
        <v>24908</v>
      </c>
      <c r="D605" s="416">
        <v>0.4</v>
      </c>
      <c r="E605" s="504"/>
      <c r="F605" s="504"/>
      <c r="G605" s="416" t="s">
        <v>23864</v>
      </c>
      <c r="H605" s="142">
        <v>40</v>
      </c>
      <c r="I605" s="143">
        <v>1.1239999999999988</v>
      </c>
      <c r="J605" s="143">
        <v>1.1239999999999988</v>
      </c>
      <c r="K605" s="452">
        <v>0.124</v>
      </c>
      <c r="L605" s="382">
        <f t="shared" si="2883"/>
        <v>1.1200000000000001</v>
      </c>
      <c r="M605" s="383">
        <f t="shared" si="2884"/>
        <v>0.04</v>
      </c>
      <c r="N605" s="383">
        <f t="shared" si="2885"/>
        <v>0.1</v>
      </c>
      <c r="O605" s="382">
        <f t="shared" si="2886"/>
        <v>1.2600000000000002</v>
      </c>
      <c r="P605" s="382">
        <f t="shared" si="2887"/>
        <v>1.08</v>
      </c>
      <c r="Q605" s="385">
        <f t="shared" si="2888"/>
        <v>54.43</v>
      </c>
      <c r="R605" s="385">
        <f t="shared" si="2889"/>
        <v>0</v>
      </c>
      <c r="S605" s="385">
        <f t="shared" si="2890"/>
        <v>0</v>
      </c>
      <c r="T605" s="385">
        <f t="shared" si="2891"/>
        <v>0</v>
      </c>
      <c r="U605" s="385">
        <f t="shared" si="2892"/>
        <v>0</v>
      </c>
      <c r="V605" s="384">
        <f t="shared" si="2893"/>
        <v>0</v>
      </c>
      <c r="W605" s="726">
        <f t="shared" si="2894"/>
        <v>0</v>
      </c>
      <c r="X605" s="144" t="str">
        <f t="shared" si="2895"/>
        <v>JD2</v>
      </c>
      <c r="Y605" s="416">
        <f t="shared" si="2896"/>
        <v>1.2</v>
      </c>
      <c r="Z605" s="603" t="s">
        <v>1</v>
      </c>
      <c r="AA605" s="504">
        <f t="shared" si="2897"/>
        <v>1.2</v>
      </c>
      <c r="AB605" s="591">
        <f t="shared" si="2898"/>
        <v>1.1239999999999988</v>
      </c>
      <c r="AC605" s="592">
        <f t="shared" si="2899"/>
        <v>0.04</v>
      </c>
      <c r="AD605" s="592">
        <f t="shared" si="2900"/>
        <v>0.15</v>
      </c>
      <c r="AE605" s="593">
        <f t="shared" si="2901"/>
        <v>1.31</v>
      </c>
      <c r="AF605" s="604">
        <f t="shared" si="2902"/>
        <v>2.2000000000000002</v>
      </c>
      <c r="AG605" s="605">
        <f t="shared" si="2903"/>
        <v>0.92</v>
      </c>
      <c r="AH605" s="595">
        <f t="shared" si="2904"/>
        <v>2.65</v>
      </c>
      <c r="AI605" s="595">
        <f t="shared" si="2905"/>
        <v>0</v>
      </c>
      <c r="AJ605" s="595">
        <f t="shared" si="2906"/>
        <v>0</v>
      </c>
      <c r="AK605" s="595">
        <f t="shared" si="2907"/>
        <v>0</v>
      </c>
      <c r="AL605" s="595">
        <f t="shared" si="2908"/>
        <v>0</v>
      </c>
      <c r="AM605" s="596">
        <f t="shared" si="2909"/>
        <v>0</v>
      </c>
      <c r="AN605" s="732">
        <f t="shared" si="2910"/>
        <v>0</v>
      </c>
      <c r="AO605" s="144" t="s">
        <v>24907</v>
      </c>
      <c r="AP605" s="379" t="s">
        <v>23695</v>
      </c>
      <c r="AQ605" s="453" t="s">
        <v>24908</v>
      </c>
      <c r="AR605" s="416">
        <v>0.4</v>
      </c>
      <c r="AS605" s="504"/>
      <c r="AT605" s="504"/>
      <c r="AU605" s="142">
        <v>40</v>
      </c>
      <c r="AV605" s="416">
        <f t="shared" si="2911"/>
        <v>1.4</v>
      </c>
      <c r="AW605" s="603" t="s">
        <v>1</v>
      </c>
      <c r="AX605" s="504">
        <f t="shared" si="2912"/>
        <v>1.4</v>
      </c>
      <c r="AY605" s="384">
        <f t="shared" si="2913"/>
        <v>38.6</v>
      </c>
      <c r="AZ605" s="384">
        <f t="shared" si="2914"/>
        <v>0.1</v>
      </c>
      <c r="BA605" s="384">
        <f t="shared" si="2915"/>
        <v>1.08</v>
      </c>
      <c r="BB605" s="382">
        <f t="shared" si="2916"/>
        <v>7.8</v>
      </c>
      <c r="BC605" s="265">
        <f t="shared" si="2917"/>
        <v>0</v>
      </c>
      <c r="BD605" s="265">
        <f t="shared" si="2918"/>
        <v>57.08</v>
      </c>
      <c r="BE605" s="265">
        <f t="shared" si="2919"/>
        <v>6.98</v>
      </c>
      <c r="BF605" s="607">
        <f t="shared" si="2920"/>
        <v>1.3139999999999987</v>
      </c>
      <c r="BG605" s="607">
        <f t="shared" si="2921"/>
        <v>0</v>
      </c>
      <c r="BH605" s="607">
        <f t="shared" si="2922"/>
        <v>2.58</v>
      </c>
      <c r="BI605" s="607">
        <f t="shared" si="2923"/>
        <v>0</v>
      </c>
      <c r="BJ605" s="116">
        <f t="shared" si="2924"/>
        <v>39.72</v>
      </c>
      <c r="BK605" s="95"/>
    </row>
    <row r="606" spans="1:63" ht="14.25" x14ac:dyDescent="0.3">
      <c r="A606" s="144" t="s">
        <v>24908</v>
      </c>
      <c r="B606" s="379" t="s">
        <v>23695</v>
      </c>
      <c r="C606" s="145" t="s">
        <v>24793</v>
      </c>
      <c r="D606" s="416">
        <v>0.4</v>
      </c>
      <c r="E606" s="504"/>
      <c r="F606" s="504"/>
      <c r="G606" s="416" t="s">
        <v>23864</v>
      </c>
      <c r="H606" s="142">
        <v>40</v>
      </c>
      <c r="I606" s="143">
        <v>1.2479999999999976</v>
      </c>
      <c r="J606" s="143">
        <v>1.589699999999997</v>
      </c>
      <c r="K606" s="452">
        <v>0.4</v>
      </c>
      <c r="L606" s="382">
        <f t="shared" si="2883"/>
        <v>1.42</v>
      </c>
      <c r="M606" s="383">
        <f t="shared" si="2884"/>
        <v>0.04</v>
      </c>
      <c r="N606" s="383">
        <f t="shared" si="2885"/>
        <v>0.1</v>
      </c>
      <c r="O606" s="382">
        <f t="shared" si="2886"/>
        <v>1.56</v>
      </c>
      <c r="P606" s="382">
        <f t="shared" si="2887"/>
        <v>1.08</v>
      </c>
      <c r="Q606" s="385">
        <f t="shared" si="2888"/>
        <v>0</v>
      </c>
      <c r="R606" s="385">
        <f t="shared" si="2889"/>
        <v>64.8</v>
      </c>
      <c r="S606" s="385">
        <f t="shared" si="2890"/>
        <v>2.59</v>
      </c>
      <c r="T606" s="385">
        <f t="shared" si="2891"/>
        <v>0</v>
      </c>
      <c r="U606" s="385">
        <f t="shared" si="2892"/>
        <v>0</v>
      </c>
      <c r="V606" s="384">
        <f t="shared" si="2893"/>
        <v>164.8</v>
      </c>
      <c r="W606" s="726">
        <f t="shared" si="2894"/>
        <v>0</v>
      </c>
      <c r="X606" s="144" t="str">
        <f t="shared" si="2895"/>
        <v>JD3</v>
      </c>
      <c r="Y606" s="416">
        <f t="shared" si="2896"/>
        <v>1.2</v>
      </c>
      <c r="Z606" s="603" t="s">
        <v>1</v>
      </c>
      <c r="AA606" s="504">
        <f t="shared" si="2897"/>
        <v>1.2</v>
      </c>
      <c r="AB606" s="591">
        <f t="shared" si="2898"/>
        <v>1.2479999999999976</v>
      </c>
      <c r="AC606" s="592">
        <f t="shared" si="2899"/>
        <v>0.04</v>
      </c>
      <c r="AD606" s="592">
        <f t="shared" si="2900"/>
        <v>0.15</v>
      </c>
      <c r="AE606" s="593">
        <f t="shared" si="2901"/>
        <v>1.44</v>
      </c>
      <c r="AF606" s="604">
        <f t="shared" si="2902"/>
        <v>2.2000000000000002</v>
      </c>
      <c r="AG606" s="605">
        <f t="shared" si="2903"/>
        <v>0.92</v>
      </c>
      <c r="AH606" s="595">
        <f t="shared" si="2904"/>
        <v>2.91</v>
      </c>
      <c r="AI606" s="595">
        <f t="shared" si="2905"/>
        <v>0</v>
      </c>
      <c r="AJ606" s="595">
        <f t="shared" si="2906"/>
        <v>0</v>
      </c>
      <c r="AK606" s="595">
        <f t="shared" si="2907"/>
        <v>0</v>
      </c>
      <c r="AL606" s="595">
        <f t="shared" si="2908"/>
        <v>0</v>
      </c>
      <c r="AM606" s="596">
        <f t="shared" si="2909"/>
        <v>0</v>
      </c>
      <c r="AN606" s="732">
        <f t="shared" si="2910"/>
        <v>0</v>
      </c>
      <c r="AO606" s="144" t="s">
        <v>24908</v>
      </c>
      <c r="AP606" s="379" t="s">
        <v>23695</v>
      </c>
      <c r="AQ606" s="453" t="s">
        <v>24793</v>
      </c>
      <c r="AR606" s="416">
        <v>0.4</v>
      </c>
      <c r="AS606" s="504"/>
      <c r="AT606" s="504"/>
      <c r="AU606" s="142">
        <v>40</v>
      </c>
      <c r="AV606" s="416">
        <f t="shared" si="2911"/>
        <v>1.4</v>
      </c>
      <c r="AW606" s="603" t="s">
        <v>1</v>
      </c>
      <c r="AX606" s="504">
        <f t="shared" si="2912"/>
        <v>1.4</v>
      </c>
      <c r="AY606" s="384">
        <f t="shared" si="2913"/>
        <v>38.6</v>
      </c>
      <c r="AZ606" s="384">
        <f t="shared" si="2914"/>
        <v>0.1</v>
      </c>
      <c r="BA606" s="384">
        <f t="shared" si="2915"/>
        <v>1.08</v>
      </c>
      <c r="BB606" s="382">
        <f t="shared" si="2916"/>
        <v>7.8</v>
      </c>
      <c r="BC606" s="265">
        <f t="shared" si="2917"/>
        <v>0</v>
      </c>
      <c r="BD606" s="265">
        <f t="shared" si="2918"/>
        <v>70.3</v>
      </c>
      <c r="BE606" s="265">
        <f t="shared" si="2919"/>
        <v>6.98</v>
      </c>
      <c r="BF606" s="607">
        <f t="shared" si="2920"/>
        <v>1.4379999999999975</v>
      </c>
      <c r="BG606" s="607">
        <f t="shared" si="2921"/>
        <v>0</v>
      </c>
      <c r="BH606" s="607">
        <f t="shared" si="2922"/>
        <v>2.82</v>
      </c>
      <c r="BI606" s="607">
        <f t="shared" si="2923"/>
        <v>0</v>
      </c>
      <c r="BJ606" s="116">
        <f t="shared" si="2924"/>
        <v>52.7</v>
      </c>
      <c r="BK606" s="95"/>
    </row>
    <row r="607" spans="1:63" ht="14.25" x14ac:dyDescent="0.3">
      <c r="A607" s="144" t="s">
        <v>24793</v>
      </c>
      <c r="B607" s="379" t="s">
        <v>23695</v>
      </c>
      <c r="C607" s="145" t="s">
        <v>24909</v>
      </c>
      <c r="D607" s="416">
        <v>0.8</v>
      </c>
      <c r="E607" s="504"/>
      <c r="F607" s="504"/>
      <c r="G607" s="416" t="s">
        <v>23864</v>
      </c>
      <c r="H607" s="142">
        <v>35</v>
      </c>
      <c r="I607" s="143">
        <v>1.9896999999999956</v>
      </c>
      <c r="J607" s="143">
        <v>2.2119999999999926</v>
      </c>
      <c r="K607" s="452">
        <v>0</v>
      </c>
      <c r="L607" s="382">
        <f t="shared" si="2883"/>
        <v>2.1</v>
      </c>
      <c r="M607" s="383">
        <f t="shared" si="2884"/>
        <v>0.08</v>
      </c>
      <c r="N607" s="383">
        <f t="shared" si="2885"/>
        <v>0.16</v>
      </c>
      <c r="O607" s="382">
        <f t="shared" si="2886"/>
        <v>2.3400000000000003</v>
      </c>
      <c r="P607" s="382">
        <f t="shared" si="2887"/>
        <v>1.6600000000000001</v>
      </c>
      <c r="Q607" s="385">
        <f t="shared" si="2888"/>
        <v>0</v>
      </c>
      <c r="R607" s="385">
        <f t="shared" si="2889"/>
        <v>87.15</v>
      </c>
      <c r="S607" s="385">
        <f t="shared" si="2890"/>
        <v>48.8</v>
      </c>
      <c r="T607" s="385">
        <f t="shared" si="2891"/>
        <v>0</v>
      </c>
      <c r="U607" s="385">
        <f t="shared" si="2892"/>
        <v>0</v>
      </c>
      <c r="V607" s="384">
        <f t="shared" si="2893"/>
        <v>198.8</v>
      </c>
      <c r="W607" s="726">
        <f t="shared" si="2894"/>
        <v>0</v>
      </c>
      <c r="X607" s="144" t="str">
        <f t="shared" si="2895"/>
        <v>JD4</v>
      </c>
      <c r="Y607" s="416">
        <f t="shared" si="2896"/>
        <v>1.3</v>
      </c>
      <c r="Z607" s="603" t="s">
        <v>1</v>
      </c>
      <c r="AA607" s="504">
        <f t="shared" si="2897"/>
        <v>1.3</v>
      </c>
      <c r="AB607" s="591">
        <f t="shared" si="2898"/>
        <v>1.9896999999999956</v>
      </c>
      <c r="AC607" s="592">
        <f t="shared" si="2899"/>
        <v>0.08</v>
      </c>
      <c r="AD607" s="592">
        <f t="shared" si="2900"/>
        <v>0.15</v>
      </c>
      <c r="AE607" s="593">
        <f t="shared" si="2901"/>
        <v>2.2200000000000002</v>
      </c>
      <c r="AF607" s="604">
        <f t="shared" si="2902"/>
        <v>2.2999999999999998</v>
      </c>
      <c r="AG607" s="605">
        <f t="shared" si="2903"/>
        <v>0.74</v>
      </c>
      <c r="AH607" s="595">
        <f t="shared" si="2904"/>
        <v>0</v>
      </c>
      <c r="AI607" s="595">
        <f t="shared" si="2905"/>
        <v>2.5499999999999998</v>
      </c>
      <c r="AJ607" s="595">
        <f t="shared" si="2906"/>
        <v>1.23</v>
      </c>
      <c r="AK607" s="595">
        <f t="shared" si="2907"/>
        <v>0</v>
      </c>
      <c r="AL607" s="595">
        <f t="shared" si="2908"/>
        <v>0</v>
      </c>
      <c r="AM607" s="596">
        <f t="shared" si="2909"/>
        <v>16.100000000000001</v>
      </c>
      <c r="AN607" s="732">
        <f t="shared" si="2910"/>
        <v>0</v>
      </c>
      <c r="AO607" s="144" t="s">
        <v>24793</v>
      </c>
      <c r="AP607" s="379" t="s">
        <v>23695</v>
      </c>
      <c r="AQ607" s="453" t="s">
        <v>24909</v>
      </c>
      <c r="AR607" s="416">
        <v>0.8</v>
      </c>
      <c r="AS607" s="504"/>
      <c r="AT607" s="504"/>
      <c r="AU607" s="142">
        <v>35</v>
      </c>
      <c r="AV607" s="416">
        <f t="shared" si="2911"/>
        <v>1.5</v>
      </c>
      <c r="AW607" s="603" t="s">
        <v>1</v>
      </c>
      <c r="AX607" s="504">
        <f t="shared" si="2912"/>
        <v>1.5</v>
      </c>
      <c r="AY607" s="384">
        <f t="shared" si="2913"/>
        <v>33.5</v>
      </c>
      <c r="AZ607" s="384">
        <f t="shared" si="2914"/>
        <v>0.16</v>
      </c>
      <c r="BA607" s="384">
        <f t="shared" si="2915"/>
        <v>1.6600000000000001</v>
      </c>
      <c r="BB607" s="382">
        <f t="shared" si="2916"/>
        <v>17.5</v>
      </c>
      <c r="BC607" s="265">
        <f t="shared" si="2917"/>
        <v>0</v>
      </c>
      <c r="BD607" s="265">
        <f t="shared" si="2918"/>
        <v>139.72999999999999</v>
      </c>
      <c r="BE607" s="265">
        <f t="shared" si="2919"/>
        <v>24.25</v>
      </c>
      <c r="BF607" s="607">
        <f t="shared" si="2920"/>
        <v>2.2196999999999956</v>
      </c>
      <c r="BG607" s="607">
        <f t="shared" si="2921"/>
        <v>5.0000000000000266E-2</v>
      </c>
      <c r="BH607" s="607">
        <f t="shared" si="2922"/>
        <v>4.99</v>
      </c>
      <c r="BI607" s="607">
        <f t="shared" si="2923"/>
        <v>0.03</v>
      </c>
      <c r="BJ607" s="116">
        <f t="shared" si="2924"/>
        <v>92.96</v>
      </c>
      <c r="BK607" s="95"/>
    </row>
    <row r="608" spans="1:63" ht="14.25" x14ac:dyDescent="0.3">
      <c r="A608" s="144" t="s">
        <v>24909</v>
      </c>
      <c r="B608" s="379" t="s">
        <v>23695</v>
      </c>
      <c r="C608" s="145" t="s">
        <v>24910</v>
      </c>
      <c r="D608" s="416">
        <v>0.8</v>
      </c>
      <c r="E608" s="504"/>
      <c r="F608" s="504"/>
      <c r="G608" s="416" t="s">
        <v>23864</v>
      </c>
      <c r="H608" s="142">
        <v>33</v>
      </c>
      <c r="I608" s="143">
        <v>2.2119999999999926</v>
      </c>
      <c r="J608" s="143">
        <v>2.4489999999999945</v>
      </c>
      <c r="K608" s="452">
        <v>0.7</v>
      </c>
      <c r="L608" s="382">
        <f t="shared" si="2883"/>
        <v>2.33</v>
      </c>
      <c r="M608" s="383">
        <f t="shared" si="2884"/>
        <v>0.08</v>
      </c>
      <c r="N608" s="383">
        <f t="shared" si="2885"/>
        <v>0.16</v>
      </c>
      <c r="O608" s="382">
        <f t="shared" si="2886"/>
        <v>2.5700000000000003</v>
      </c>
      <c r="P608" s="382">
        <f t="shared" si="2887"/>
        <v>1.6600000000000001</v>
      </c>
      <c r="Q608" s="385">
        <f t="shared" si="2888"/>
        <v>0</v>
      </c>
      <c r="R608" s="385">
        <f t="shared" si="2889"/>
        <v>82.17</v>
      </c>
      <c r="S608" s="385">
        <f t="shared" si="2890"/>
        <v>58.61</v>
      </c>
      <c r="T608" s="385">
        <f t="shared" si="2891"/>
        <v>0</v>
      </c>
      <c r="U608" s="385">
        <f t="shared" si="2892"/>
        <v>0</v>
      </c>
      <c r="V608" s="384">
        <f t="shared" si="2893"/>
        <v>202.62</v>
      </c>
      <c r="W608" s="726">
        <f t="shared" si="2894"/>
        <v>0</v>
      </c>
      <c r="X608" s="144" t="str">
        <f t="shared" si="2895"/>
        <v>JD5</v>
      </c>
      <c r="Y608" s="416">
        <f t="shared" si="2896"/>
        <v>1.3</v>
      </c>
      <c r="Z608" s="603" t="s">
        <v>1</v>
      </c>
      <c r="AA608" s="504">
        <f t="shared" si="2897"/>
        <v>1.3</v>
      </c>
      <c r="AB608" s="591">
        <f t="shared" si="2898"/>
        <v>2.2119999999999926</v>
      </c>
      <c r="AC608" s="592">
        <f t="shared" si="2899"/>
        <v>0.08</v>
      </c>
      <c r="AD608" s="592">
        <f t="shared" si="2900"/>
        <v>0.15</v>
      </c>
      <c r="AE608" s="593">
        <f t="shared" si="2901"/>
        <v>2.44</v>
      </c>
      <c r="AF608" s="604">
        <f t="shared" si="2902"/>
        <v>2.4</v>
      </c>
      <c r="AG608" s="605">
        <f t="shared" si="2903"/>
        <v>0.74</v>
      </c>
      <c r="AH608" s="595">
        <f t="shared" si="2904"/>
        <v>0</v>
      </c>
      <c r="AI608" s="595">
        <f t="shared" si="2905"/>
        <v>2.66</v>
      </c>
      <c r="AJ608" s="595">
        <f t="shared" si="2906"/>
        <v>1.67</v>
      </c>
      <c r="AK608" s="595">
        <f t="shared" si="2907"/>
        <v>0</v>
      </c>
      <c r="AL608" s="595">
        <f t="shared" si="2908"/>
        <v>0</v>
      </c>
      <c r="AM608" s="596">
        <f t="shared" si="2909"/>
        <v>17.399999999999999</v>
      </c>
      <c r="AN608" s="732">
        <f t="shared" si="2910"/>
        <v>0</v>
      </c>
      <c r="AO608" s="144" t="s">
        <v>24909</v>
      </c>
      <c r="AP608" s="379" t="s">
        <v>23695</v>
      </c>
      <c r="AQ608" s="453" t="s">
        <v>24910</v>
      </c>
      <c r="AR608" s="416">
        <v>0.8</v>
      </c>
      <c r="AS608" s="504"/>
      <c r="AT608" s="504"/>
      <c r="AU608" s="142">
        <v>33</v>
      </c>
      <c r="AV608" s="416">
        <f t="shared" si="2911"/>
        <v>1.5</v>
      </c>
      <c r="AW608" s="603" t="s">
        <v>1</v>
      </c>
      <c r="AX608" s="504">
        <f t="shared" si="2912"/>
        <v>1.5</v>
      </c>
      <c r="AY608" s="384">
        <f t="shared" si="2913"/>
        <v>31.5</v>
      </c>
      <c r="AZ608" s="384">
        <f t="shared" si="2914"/>
        <v>0.16</v>
      </c>
      <c r="BA608" s="384">
        <f t="shared" si="2915"/>
        <v>1.6600000000000001</v>
      </c>
      <c r="BB608" s="382">
        <f t="shared" si="2916"/>
        <v>16.46</v>
      </c>
      <c r="BC608" s="265">
        <f t="shared" si="2917"/>
        <v>0</v>
      </c>
      <c r="BD608" s="265">
        <f t="shared" si="2918"/>
        <v>145.10999999999999</v>
      </c>
      <c r="BE608" s="265">
        <f t="shared" si="2919"/>
        <v>22.8</v>
      </c>
      <c r="BF608" s="607">
        <f t="shared" si="2920"/>
        <v>2.35</v>
      </c>
      <c r="BG608" s="607">
        <f t="shared" si="2921"/>
        <v>0.1419999999999928</v>
      </c>
      <c r="BH608" s="607">
        <f t="shared" si="2922"/>
        <v>5.29</v>
      </c>
      <c r="BI608" s="607">
        <f t="shared" si="2923"/>
        <v>0.09</v>
      </c>
      <c r="BJ608" s="116">
        <f t="shared" si="2924"/>
        <v>100.47</v>
      </c>
      <c r="BK608" s="95"/>
    </row>
    <row r="609" spans="1:63" ht="14.25" x14ac:dyDescent="0.3">
      <c r="A609" s="144" t="s">
        <v>24910</v>
      </c>
      <c r="B609" s="379" t="s">
        <v>23695</v>
      </c>
      <c r="C609" s="145" t="s">
        <v>24911</v>
      </c>
      <c r="D609" s="416">
        <v>1.5</v>
      </c>
      <c r="E609" s="504"/>
      <c r="F609" s="504"/>
      <c r="G609" s="416" t="s">
        <v>23864</v>
      </c>
      <c r="H609" s="142">
        <v>37</v>
      </c>
      <c r="I609" s="143">
        <v>3.1489999999999938</v>
      </c>
      <c r="J609" s="143">
        <v>3.4821999999999935</v>
      </c>
      <c r="K609" s="452">
        <v>0</v>
      </c>
      <c r="L609" s="382">
        <f t="shared" si="2883"/>
        <v>3.32</v>
      </c>
      <c r="M609" s="383">
        <f t="shared" si="2884"/>
        <v>0.15</v>
      </c>
      <c r="N609" s="383">
        <f t="shared" si="2885"/>
        <v>0.3</v>
      </c>
      <c r="O609" s="382">
        <f t="shared" si="2886"/>
        <v>3.7699999999999996</v>
      </c>
      <c r="P609" s="382">
        <f t="shared" si="2887"/>
        <v>2.6</v>
      </c>
      <c r="Q609" s="385">
        <f t="shared" si="2888"/>
        <v>0</v>
      </c>
      <c r="R609" s="385">
        <f t="shared" si="2889"/>
        <v>144.30000000000001</v>
      </c>
      <c r="S609" s="385">
        <f t="shared" si="2890"/>
        <v>144.30000000000001</v>
      </c>
      <c r="T609" s="385">
        <f t="shared" si="2891"/>
        <v>74.069999999999993</v>
      </c>
      <c r="U609" s="385">
        <f t="shared" si="2892"/>
        <v>0</v>
      </c>
      <c r="V609" s="384">
        <f t="shared" si="2893"/>
        <v>315.98</v>
      </c>
      <c r="W609" s="726">
        <f t="shared" si="2894"/>
        <v>0</v>
      </c>
      <c r="X609" s="144" t="str">
        <f t="shared" si="2895"/>
        <v>JD6</v>
      </c>
      <c r="Y609" s="416">
        <f t="shared" si="2896"/>
        <v>2</v>
      </c>
      <c r="Z609" s="603" t="s">
        <v>1</v>
      </c>
      <c r="AA609" s="504">
        <f t="shared" si="2897"/>
        <v>2</v>
      </c>
      <c r="AB609" s="591">
        <f t="shared" si="2898"/>
        <v>3.1489999999999938</v>
      </c>
      <c r="AC609" s="592">
        <f t="shared" si="2899"/>
        <v>0.15</v>
      </c>
      <c r="AD609" s="592">
        <f t="shared" si="2900"/>
        <v>0.15</v>
      </c>
      <c r="AE609" s="593">
        <f t="shared" si="2901"/>
        <v>3.45</v>
      </c>
      <c r="AF609" s="604">
        <f t="shared" si="2902"/>
        <v>3.2</v>
      </c>
      <c r="AG609" s="605">
        <f t="shared" si="2903"/>
        <v>0.6</v>
      </c>
      <c r="AH609" s="595">
        <f t="shared" si="2904"/>
        <v>0</v>
      </c>
      <c r="AI609" s="595">
        <f t="shared" si="2905"/>
        <v>2.88</v>
      </c>
      <c r="AJ609" s="595">
        <f t="shared" si="2906"/>
        <v>2.88</v>
      </c>
      <c r="AK609" s="595">
        <f t="shared" si="2907"/>
        <v>0.86</v>
      </c>
      <c r="AL609" s="595">
        <f t="shared" si="2908"/>
        <v>0</v>
      </c>
      <c r="AM609" s="596">
        <f t="shared" si="2909"/>
        <v>18.96</v>
      </c>
      <c r="AN609" s="732">
        <f t="shared" si="2910"/>
        <v>0</v>
      </c>
      <c r="AO609" s="144" t="s">
        <v>24910</v>
      </c>
      <c r="AP609" s="379" t="s">
        <v>23695</v>
      </c>
      <c r="AQ609" s="453" t="s">
        <v>24911</v>
      </c>
      <c r="AR609" s="416">
        <v>1.5</v>
      </c>
      <c r="AS609" s="504"/>
      <c r="AT609" s="504"/>
      <c r="AU609" s="142">
        <v>37</v>
      </c>
      <c r="AV609" s="416">
        <f t="shared" si="2911"/>
        <v>2.2000000000000002</v>
      </c>
      <c r="AW609" s="603" t="s">
        <v>1</v>
      </c>
      <c r="AX609" s="504">
        <f t="shared" si="2912"/>
        <v>2.2000000000000002</v>
      </c>
      <c r="AY609" s="384">
        <f t="shared" si="2913"/>
        <v>34.799999999999997</v>
      </c>
      <c r="AZ609" s="384">
        <f t="shared" si="2914"/>
        <v>0.3</v>
      </c>
      <c r="BA609" s="384">
        <f t="shared" si="2915"/>
        <v>2.6</v>
      </c>
      <c r="BB609" s="382">
        <f t="shared" si="2916"/>
        <v>50.55</v>
      </c>
      <c r="BC609" s="265">
        <f t="shared" si="2917"/>
        <v>0</v>
      </c>
      <c r="BD609" s="265">
        <f t="shared" si="2918"/>
        <v>369.29</v>
      </c>
      <c r="BE609" s="265">
        <f t="shared" si="2919"/>
        <v>88.56</v>
      </c>
      <c r="BF609" s="607">
        <f t="shared" si="2920"/>
        <v>2.6489999999999938</v>
      </c>
      <c r="BG609" s="607">
        <f t="shared" si="2921"/>
        <v>0.85</v>
      </c>
      <c r="BH609" s="607">
        <f t="shared" si="2922"/>
        <v>12.82</v>
      </c>
      <c r="BI609" s="607">
        <f t="shared" si="2923"/>
        <v>0.54</v>
      </c>
      <c r="BJ609" s="116">
        <f t="shared" si="2924"/>
        <v>216.82</v>
      </c>
      <c r="BK609" s="95"/>
    </row>
    <row r="610" spans="1:63" ht="14.25" x14ac:dyDescent="0.3">
      <c r="A610" s="144" t="s">
        <v>24911</v>
      </c>
      <c r="B610" s="379" t="s">
        <v>23695</v>
      </c>
      <c r="C610" s="145" t="s">
        <v>24912</v>
      </c>
      <c r="D610" s="416">
        <v>1.5</v>
      </c>
      <c r="E610" s="504"/>
      <c r="F610" s="504"/>
      <c r="G610" s="416" t="s">
        <v>23864</v>
      </c>
      <c r="H610" s="142">
        <v>33</v>
      </c>
      <c r="I610" s="143">
        <v>3.4821999999999935</v>
      </c>
      <c r="J610" s="143">
        <v>3.2827999999999946</v>
      </c>
      <c r="K610" s="452">
        <v>0</v>
      </c>
      <c r="L610" s="382">
        <f t="shared" si="2883"/>
        <v>3.38</v>
      </c>
      <c r="M610" s="383">
        <f t="shared" si="2884"/>
        <v>0.15</v>
      </c>
      <c r="N610" s="383">
        <f t="shared" si="2885"/>
        <v>0.3</v>
      </c>
      <c r="O610" s="382">
        <f t="shared" si="2886"/>
        <v>3.8299999999999996</v>
      </c>
      <c r="P610" s="382">
        <f t="shared" si="2887"/>
        <v>2.6</v>
      </c>
      <c r="Q610" s="385">
        <f t="shared" si="2888"/>
        <v>0</v>
      </c>
      <c r="R610" s="385">
        <f t="shared" si="2889"/>
        <v>128.69999999999999</v>
      </c>
      <c r="S610" s="385">
        <f t="shared" si="2890"/>
        <v>128.69999999999999</v>
      </c>
      <c r="T610" s="385">
        <f t="shared" si="2891"/>
        <v>71.209999999999994</v>
      </c>
      <c r="U610" s="385">
        <f t="shared" si="2892"/>
        <v>0</v>
      </c>
      <c r="V610" s="384">
        <f t="shared" si="2893"/>
        <v>285.77999999999997</v>
      </c>
      <c r="W610" s="726">
        <f t="shared" si="2894"/>
        <v>0</v>
      </c>
      <c r="X610" s="144" t="str">
        <f t="shared" si="2895"/>
        <v>JD7</v>
      </c>
      <c r="Y610" s="416">
        <f t="shared" si="2896"/>
        <v>2</v>
      </c>
      <c r="Z610" s="603" t="s">
        <v>1</v>
      </c>
      <c r="AA610" s="504">
        <f t="shared" si="2897"/>
        <v>2</v>
      </c>
      <c r="AB610" s="591">
        <f t="shared" si="2898"/>
        <v>3.4821999999999935</v>
      </c>
      <c r="AC610" s="592">
        <f t="shared" si="2899"/>
        <v>0.15</v>
      </c>
      <c r="AD610" s="592">
        <f t="shared" si="2900"/>
        <v>0.15</v>
      </c>
      <c r="AE610" s="593">
        <f t="shared" si="2901"/>
        <v>3.78</v>
      </c>
      <c r="AF610" s="604">
        <f t="shared" si="2902"/>
        <v>3.2</v>
      </c>
      <c r="AG610" s="605">
        <f t="shared" si="2903"/>
        <v>0.6</v>
      </c>
      <c r="AH610" s="595">
        <f t="shared" si="2904"/>
        <v>0</v>
      </c>
      <c r="AI610" s="595">
        <f t="shared" si="2905"/>
        <v>2.88</v>
      </c>
      <c r="AJ610" s="595">
        <f t="shared" si="2906"/>
        <v>2.88</v>
      </c>
      <c r="AK610" s="595">
        <f t="shared" si="2907"/>
        <v>1.5</v>
      </c>
      <c r="AL610" s="595">
        <f t="shared" si="2908"/>
        <v>0</v>
      </c>
      <c r="AM610" s="596">
        <f t="shared" si="2909"/>
        <v>20.54</v>
      </c>
      <c r="AN610" s="732">
        <f t="shared" si="2910"/>
        <v>0</v>
      </c>
      <c r="AO610" s="144" t="s">
        <v>24911</v>
      </c>
      <c r="AP610" s="379" t="s">
        <v>23695</v>
      </c>
      <c r="AQ610" s="453" t="s">
        <v>24912</v>
      </c>
      <c r="AR610" s="416">
        <v>1.5</v>
      </c>
      <c r="AS610" s="504"/>
      <c r="AT610" s="504"/>
      <c r="AU610" s="142">
        <v>33</v>
      </c>
      <c r="AV610" s="416">
        <f t="shared" si="2911"/>
        <v>2.2000000000000002</v>
      </c>
      <c r="AW610" s="603" t="s">
        <v>1</v>
      </c>
      <c r="AX610" s="504">
        <f t="shared" si="2912"/>
        <v>2.2000000000000002</v>
      </c>
      <c r="AY610" s="384">
        <f t="shared" si="2913"/>
        <v>30.8</v>
      </c>
      <c r="AZ610" s="384">
        <f t="shared" si="2914"/>
        <v>0.3</v>
      </c>
      <c r="BA610" s="384">
        <f t="shared" si="2915"/>
        <v>2.6</v>
      </c>
      <c r="BB610" s="382">
        <f t="shared" si="2916"/>
        <v>44.74</v>
      </c>
      <c r="BC610" s="265">
        <f t="shared" si="2917"/>
        <v>0</v>
      </c>
      <c r="BD610" s="265">
        <f t="shared" si="2918"/>
        <v>335.86999999999995</v>
      </c>
      <c r="BE610" s="265">
        <f t="shared" si="2919"/>
        <v>78.38</v>
      </c>
      <c r="BF610" s="607">
        <f t="shared" si="2920"/>
        <v>2.9821999999999935</v>
      </c>
      <c r="BG610" s="607">
        <f t="shared" si="2921"/>
        <v>0.85</v>
      </c>
      <c r="BH610" s="607">
        <f t="shared" si="2922"/>
        <v>14.43</v>
      </c>
      <c r="BI610" s="607">
        <f t="shared" si="2923"/>
        <v>0.54</v>
      </c>
      <c r="BJ610" s="116">
        <f t="shared" si="2924"/>
        <v>197.78</v>
      </c>
      <c r="BK610" s="95"/>
    </row>
    <row r="611" spans="1:63" ht="14.25" x14ac:dyDescent="0.3">
      <c r="A611" s="144" t="s">
        <v>24912</v>
      </c>
      <c r="B611" s="379" t="s">
        <v>23695</v>
      </c>
      <c r="C611" s="145" t="s">
        <v>24913</v>
      </c>
      <c r="D611" s="416">
        <v>1.5</v>
      </c>
      <c r="E611" s="504"/>
      <c r="F611" s="504"/>
      <c r="G611" s="416" t="s">
        <v>23864</v>
      </c>
      <c r="H611" s="142">
        <v>37</v>
      </c>
      <c r="I611" s="143">
        <v>3.2827999999999946</v>
      </c>
      <c r="J611" s="143">
        <v>3.2149999999999945</v>
      </c>
      <c r="K611" s="452">
        <v>0</v>
      </c>
      <c r="L611" s="382">
        <f t="shared" si="2883"/>
        <v>3.25</v>
      </c>
      <c r="M611" s="383">
        <f t="shared" si="2884"/>
        <v>0.15</v>
      </c>
      <c r="N611" s="383">
        <f t="shared" si="2885"/>
        <v>0.3</v>
      </c>
      <c r="O611" s="382">
        <f t="shared" si="2886"/>
        <v>3.6999999999999997</v>
      </c>
      <c r="P611" s="382">
        <f t="shared" si="2887"/>
        <v>2.6</v>
      </c>
      <c r="Q611" s="385">
        <f t="shared" si="2888"/>
        <v>0</v>
      </c>
      <c r="R611" s="385">
        <f t="shared" si="2889"/>
        <v>144.30000000000001</v>
      </c>
      <c r="S611" s="385">
        <f t="shared" si="2890"/>
        <v>144.30000000000001</v>
      </c>
      <c r="T611" s="385">
        <f t="shared" si="2891"/>
        <v>67.34</v>
      </c>
      <c r="U611" s="385">
        <f t="shared" si="2892"/>
        <v>0</v>
      </c>
      <c r="V611" s="384">
        <f t="shared" si="2893"/>
        <v>310.8</v>
      </c>
      <c r="W611" s="726">
        <f t="shared" si="2894"/>
        <v>0</v>
      </c>
      <c r="X611" s="144" t="str">
        <f t="shared" si="2895"/>
        <v>JD8</v>
      </c>
      <c r="Y611" s="416">
        <f t="shared" si="2896"/>
        <v>2</v>
      </c>
      <c r="Z611" s="603" t="s">
        <v>1</v>
      </c>
      <c r="AA611" s="504">
        <f t="shared" si="2897"/>
        <v>2</v>
      </c>
      <c r="AB611" s="591">
        <f t="shared" si="2898"/>
        <v>3.2827999999999946</v>
      </c>
      <c r="AC611" s="592">
        <f t="shared" si="2899"/>
        <v>0.15</v>
      </c>
      <c r="AD611" s="592">
        <f t="shared" si="2900"/>
        <v>0.15</v>
      </c>
      <c r="AE611" s="593">
        <f t="shared" si="2901"/>
        <v>3.58</v>
      </c>
      <c r="AF611" s="604">
        <f t="shared" si="2902"/>
        <v>3.2</v>
      </c>
      <c r="AG611" s="605">
        <f t="shared" si="2903"/>
        <v>0.6</v>
      </c>
      <c r="AH611" s="595">
        <f t="shared" si="2904"/>
        <v>0</v>
      </c>
      <c r="AI611" s="595">
        <f t="shared" si="2905"/>
        <v>2.88</v>
      </c>
      <c r="AJ611" s="595">
        <f t="shared" si="2906"/>
        <v>2.88</v>
      </c>
      <c r="AK611" s="595">
        <f t="shared" si="2907"/>
        <v>1.1100000000000001</v>
      </c>
      <c r="AL611" s="595">
        <f t="shared" si="2908"/>
        <v>0</v>
      </c>
      <c r="AM611" s="596">
        <f t="shared" si="2909"/>
        <v>19.579999999999998</v>
      </c>
      <c r="AN611" s="732">
        <f t="shared" si="2910"/>
        <v>0</v>
      </c>
      <c r="AO611" s="144" t="s">
        <v>24912</v>
      </c>
      <c r="AP611" s="379" t="s">
        <v>23695</v>
      </c>
      <c r="AQ611" s="453" t="s">
        <v>24913</v>
      </c>
      <c r="AR611" s="416">
        <v>1.5</v>
      </c>
      <c r="AS611" s="504"/>
      <c r="AT611" s="504"/>
      <c r="AU611" s="142">
        <v>37</v>
      </c>
      <c r="AV611" s="416">
        <f t="shared" si="2911"/>
        <v>2.2000000000000002</v>
      </c>
      <c r="AW611" s="603" t="s">
        <v>1</v>
      </c>
      <c r="AX611" s="504">
        <f t="shared" si="2912"/>
        <v>2.2000000000000002</v>
      </c>
      <c r="AY611" s="384">
        <f t="shared" si="2913"/>
        <v>34.799999999999997</v>
      </c>
      <c r="AZ611" s="384">
        <f t="shared" si="2914"/>
        <v>0.3</v>
      </c>
      <c r="BA611" s="384">
        <f t="shared" si="2915"/>
        <v>2.6</v>
      </c>
      <c r="BB611" s="382">
        <f t="shared" si="2916"/>
        <v>50.55</v>
      </c>
      <c r="BC611" s="265">
        <f t="shared" si="2917"/>
        <v>0</v>
      </c>
      <c r="BD611" s="265">
        <f t="shared" si="2918"/>
        <v>362.81000000000006</v>
      </c>
      <c r="BE611" s="265">
        <f t="shared" si="2919"/>
        <v>88.56</v>
      </c>
      <c r="BF611" s="607">
        <f t="shared" si="2920"/>
        <v>2.7827999999999946</v>
      </c>
      <c r="BG611" s="607">
        <f t="shared" si="2921"/>
        <v>0.85</v>
      </c>
      <c r="BH611" s="607">
        <f t="shared" si="2922"/>
        <v>13.47</v>
      </c>
      <c r="BI611" s="607">
        <f t="shared" si="2923"/>
        <v>0.54</v>
      </c>
      <c r="BJ611" s="116">
        <f t="shared" si="2924"/>
        <v>209.69</v>
      </c>
      <c r="BK611" s="95"/>
    </row>
    <row r="612" spans="1:63" ht="14.25" x14ac:dyDescent="0.3">
      <c r="A612" s="144" t="s">
        <v>24913</v>
      </c>
      <c r="B612" s="379" t="s">
        <v>23695</v>
      </c>
      <c r="C612" s="145" t="s">
        <v>24914</v>
      </c>
      <c r="D612" s="416">
        <v>1.5</v>
      </c>
      <c r="E612" s="504"/>
      <c r="F612" s="504"/>
      <c r="G612" s="416" t="s">
        <v>23864</v>
      </c>
      <c r="H612" s="142">
        <v>33</v>
      </c>
      <c r="I612" s="143">
        <v>3.2149999999999945</v>
      </c>
      <c r="J612" s="143">
        <v>3.2757999999999932</v>
      </c>
      <c r="K612" s="452">
        <v>0</v>
      </c>
      <c r="L612" s="382">
        <f t="shared" si="2883"/>
        <v>3.25</v>
      </c>
      <c r="M612" s="383">
        <f t="shared" si="2884"/>
        <v>0.15</v>
      </c>
      <c r="N612" s="383">
        <f t="shared" si="2885"/>
        <v>0.3</v>
      </c>
      <c r="O612" s="382">
        <f t="shared" si="2886"/>
        <v>3.6999999999999997</v>
      </c>
      <c r="P612" s="382">
        <f t="shared" si="2887"/>
        <v>2.6</v>
      </c>
      <c r="Q612" s="385">
        <f t="shared" si="2888"/>
        <v>0</v>
      </c>
      <c r="R612" s="385">
        <f t="shared" si="2889"/>
        <v>128.69999999999999</v>
      </c>
      <c r="S612" s="385">
        <f t="shared" si="2890"/>
        <v>128.69999999999999</v>
      </c>
      <c r="T612" s="385">
        <f t="shared" si="2891"/>
        <v>60.06</v>
      </c>
      <c r="U612" s="385">
        <f t="shared" si="2892"/>
        <v>0</v>
      </c>
      <c r="V612" s="384">
        <f t="shared" si="2893"/>
        <v>277.2</v>
      </c>
      <c r="W612" s="726">
        <f t="shared" si="2894"/>
        <v>0</v>
      </c>
      <c r="X612" s="144" t="str">
        <f t="shared" si="2895"/>
        <v>JD9</v>
      </c>
      <c r="Y612" s="416">
        <f t="shared" si="2896"/>
        <v>2</v>
      </c>
      <c r="Z612" s="603" t="s">
        <v>1</v>
      </c>
      <c r="AA612" s="504">
        <f t="shared" si="2897"/>
        <v>2</v>
      </c>
      <c r="AB612" s="591">
        <f t="shared" si="2898"/>
        <v>3.2149999999999945</v>
      </c>
      <c r="AC612" s="592">
        <f t="shared" si="2899"/>
        <v>0.15</v>
      </c>
      <c r="AD612" s="592">
        <f t="shared" si="2900"/>
        <v>0.15</v>
      </c>
      <c r="AE612" s="593">
        <f t="shared" si="2901"/>
        <v>3.51</v>
      </c>
      <c r="AF612" s="604">
        <f t="shared" si="2902"/>
        <v>3.2</v>
      </c>
      <c r="AG612" s="605">
        <f t="shared" si="2903"/>
        <v>0.6</v>
      </c>
      <c r="AH612" s="595">
        <f t="shared" si="2904"/>
        <v>0</v>
      </c>
      <c r="AI612" s="595">
        <f t="shared" si="2905"/>
        <v>2.88</v>
      </c>
      <c r="AJ612" s="595">
        <f t="shared" si="2906"/>
        <v>2.88</v>
      </c>
      <c r="AK612" s="595">
        <f t="shared" si="2907"/>
        <v>0.98</v>
      </c>
      <c r="AL612" s="595">
        <f t="shared" si="2908"/>
        <v>0</v>
      </c>
      <c r="AM612" s="596">
        <f t="shared" si="2909"/>
        <v>19.25</v>
      </c>
      <c r="AN612" s="732">
        <f t="shared" si="2910"/>
        <v>0</v>
      </c>
      <c r="AO612" s="144" t="s">
        <v>24913</v>
      </c>
      <c r="AP612" s="379" t="s">
        <v>23695</v>
      </c>
      <c r="AQ612" s="453" t="s">
        <v>24914</v>
      </c>
      <c r="AR612" s="416">
        <v>1.5</v>
      </c>
      <c r="AS612" s="504"/>
      <c r="AT612" s="504"/>
      <c r="AU612" s="142">
        <v>33</v>
      </c>
      <c r="AV612" s="416">
        <f t="shared" si="2911"/>
        <v>2.2000000000000002</v>
      </c>
      <c r="AW612" s="603" t="s">
        <v>1</v>
      </c>
      <c r="AX612" s="504">
        <f t="shared" si="2912"/>
        <v>2.2000000000000002</v>
      </c>
      <c r="AY612" s="384">
        <f t="shared" si="2913"/>
        <v>30.8</v>
      </c>
      <c r="AZ612" s="384">
        <f t="shared" si="2914"/>
        <v>0.3</v>
      </c>
      <c r="BA612" s="384">
        <f t="shared" si="2915"/>
        <v>2.6</v>
      </c>
      <c r="BB612" s="382">
        <f t="shared" si="2916"/>
        <v>44.74</v>
      </c>
      <c r="BC612" s="265">
        <f t="shared" si="2917"/>
        <v>0</v>
      </c>
      <c r="BD612" s="265">
        <f t="shared" si="2918"/>
        <v>324.2</v>
      </c>
      <c r="BE612" s="265">
        <f t="shared" si="2919"/>
        <v>78.38</v>
      </c>
      <c r="BF612" s="607">
        <f t="shared" si="2920"/>
        <v>2.7149999999999945</v>
      </c>
      <c r="BG612" s="607">
        <f t="shared" si="2921"/>
        <v>0.85</v>
      </c>
      <c r="BH612" s="607">
        <f t="shared" si="2922"/>
        <v>13.14</v>
      </c>
      <c r="BI612" s="607">
        <f t="shared" si="2923"/>
        <v>0.54</v>
      </c>
      <c r="BJ612" s="116">
        <f t="shared" si="2924"/>
        <v>187.4</v>
      </c>
      <c r="BK612" s="95"/>
    </row>
    <row r="613" spans="1:63" ht="14.25" x14ac:dyDescent="0.3">
      <c r="A613" s="144" t="s">
        <v>24914</v>
      </c>
      <c r="B613" s="379" t="s">
        <v>23695</v>
      </c>
      <c r="C613" s="145" t="s">
        <v>24915</v>
      </c>
      <c r="D613" s="416">
        <v>1.5</v>
      </c>
      <c r="E613" s="504"/>
      <c r="F613" s="504"/>
      <c r="G613" s="416" t="s">
        <v>23864</v>
      </c>
      <c r="H613" s="142">
        <v>40</v>
      </c>
      <c r="I613" s="143">
        <v>3.2757999999999932</v>
      </c>
      <c r="J613" s="143">
        <v>3.0068999999999928</v>
      </c>
      <c r="K613" s="452">
        <v>0</v>
      </c>
      <c r="L613" s="382">
        <f t="shared" si="2883"/>
        <v>3.14</v>
      </c>
      <c r="M613" s="383">
        <f t="shared" si="2884"/>
        <v>0.15</v>
      </c>
      <c r="N613" s="383">
        <f t="shared" si="2885"/>
        <v>0.3</v>
      </c>
      <c r="O613" s="382">
        <f t="shared" si="2886"/>
        <v>3.59</v>
      </c>
      <c r="P613" s="382">
        <f t="shared" si="2887"/>
        <v>2.6</v>
      </c>
      <c r="Q613" s="385">
        <f t="shared" si="2888"/>
        <v>0</v>
      </c>
      <c r="R613" s="385">
        <f t="shared" si="2889"/>
        <v>156</v>
      </c>
      <c r="S613" s="385">
        <f t="shared" si="2890"/>
        <v>156</v>
      </c>
      <c r="T613" s="385">
        <f t="shared" si="2891"/>
        <v>61.36</v>
      </c>
      <c r="U613" s="385">
        <f t="shared" si="2892"/>
        <v>0</v>
      </c>
      <c r="V613" s="384">
        <f t="shared" si="2893"/>
        <v>327.2</v>
      </c>
      <c r="W613" s="726">
        <f t="shared" si="2894"/>
        <v>0</v>
      </c>
      <c r="X613" s="144" t="str">
        <f t="shared" si="2895"/>
        <v>JD10</v>
      </c>
      <c r="Y613" s="416">
        <f t="shared" si="2896"/>
        <v>2</v>
      </c>
      <c r="Z613" s="603" t="s">
        <v>1</v>
      </c>
      <c r="AA613" s="504">
        <f t="shared" si="2897"/>
        <v>2</v>
      </c>
      <c r="AB613" s="591">
        <f t="shared" si="2898"/>
        <v>3.2757999999999932</v>
      </c>
      <c r="AC613" s="592">
        <f t="shared" si="2899"/>
        <v>0.15</v>
      </c>
      <c r="AD613" s="592">
        <f t="shared" si="2900"/>
        <v>0.15</v>
      </c>
      <c r="AE613" s="593">
        <f t="shared" si="2901"/>
        <v>3.58</v>
      </c>
      <c r="AF613" s="604">
        <f t="shared" si="2902"/>
        <v>3.2</v>
      </c>
      <c r="AG613" s="605">
        <f t="shared" si="2903"/>
        <v>0.6</v>
      </c>
      <c r="AH613" s="595">
        <f t="shared" si="2904"/>
        <v>0</v>
      </c>
      <c r="AI613" s="595">
        <f t="shared" si="2905"/>
        <v>2.88</v>
      </c>
      <c r="AJ613" s="595">
        <f t="shared" si="2906"/>
        <v>2.88</v>
      </c>
      <c r="AK613" s="595">
        <f t="shared" si="2907"/>
        <v>1.1100000000000001</v>
      </c>
      <c r="AL613" s="595">
        <f t="shared" si="2908"/>
        <v>0</v>
      </c>
      <c r="AM613" s="596">
        <f t="shared" si="2909"/>
        <v>19.579999999999998</v>
      </c>
      <c r="AN613" s="732">
        <f t="shared" si="2910"/>
        <v>0</v>
      </c>
      <c r="AO613" s="144" t="s">
        <v>24914</v>
      </c>
      <c r="AP613" s="379" t="s">
        <v>23695</v>
      </c>
      <c r="AQ613" s="453" t="s">
        <v>24915</v>
      </c>
      <c r="AR613" s="416">
        <v>1.5</v>
      </c>
      <c r="AS613" s="504"/>
      <c r="AT613" s="504"/>
      <c r="AU613" s="142">
        <v>40</v>
      </c>
      <c r="AV613" s="416">
        <f t="shared" si="2911"/>
        <v>2.2000000000000002</v>
      </c>
      <c r="AW613" s="603" t="s">
        <v>1</v>
      </c>
      <c r="AX613" s="504">
        <f t="shared" si="2912"/>
        <v>2.2000000000000002</v>
      </c>
      <c r="AY613" s="384">
        <f t="shared" si="2913"/>
        <v>37.799999999999997</v>
      </c>
      <c r="AZ613" s="384">
        <f t="shared" si="2914"/>
        <v>0.3</v>
      </c>
      <c r="BA613" s="384">
        <f t="shared" si="2915"/>
        <v>2.6</v>
      </c>
      <c r="BB613" s="382">
        <f t="shared" si="2916"/>
        <v>54.9</v>
      </c>
      <c r="BC613" s="265">
        <f t="shared" si="2917"/>
        <v>0</v>
      </c>
      <c r="BD613" s="265">
        <f t="shared" si="2918"/>
        <v>380.23</v>
      </c>
      <c r="BE613" s="265">
        <f t="shared" si="2919"/>
        <v>96.19</v>
      </c>
      <c r="BF613" s="607">
        <f t="shared" si="2920"/>
        <v>2.7757999999999932</v>
      </c>
      <c r="BG613" s="607">
        <f t="shared" si="2921"/>
        <v>0.85</v>
      </c>
      <c r="BH613" s="607">
        <f t="shared" si="2922"/>
        <v>13.43</v>
      </c>
      <c r="BI613" s="607">
        <f t="shared" si="2923"/>
        <v>0.54</v>
      </c>
      <c r="BJ613" s="116">
        <f t="shared" si="2924"/>
        <v>215.17</v>
      </c>
      <c r="BK613" s="95"/>
    </row>
    <row r="614" spans="1:63" ht="14.25" x14ac:dyDescent="0.3">
      <c r="A614" s="144" t="s">
        <v>24915</v>
      </c>
      <c r="B614" s="379" t="s">
        <v>23695</v>
      </c>
      <c r="C614" s="145" t="s">
        <v>24916</v>
      </c>
      <c r="D614" s="416">
        <v>1.5</v>
      </c>
      <c r="E614" s="504"/>
      <c r="F614" s="504"/>
      <c r="G614" s="416" t="s">
        <v>23864</v>
      </c>
      <c r="H614" s="142">
        <v>30</v>
      </c>
      <c r="I614" s="143">
        <v>3.0068999999999928</v>
      </c>
      <c r="J614" s="143">
        <v>3.069999999999995</v>
      </c>
      <c r="K614" s="452">
        <v>0</v>
      </c>
      <c r="L614" s="382">
        <f t="shared" si="2883"/>
        <v>3.04</v>
      </c>
      <c r="M614" s="383">
        <f t="shared" si="2884"/>
        <v>0.15</v>
      </c>
      <c r="N614" s="383">
        <f t="shared" si="2885"/>
        <v>0.3</v>
      </c>
      <c r="O614" s="382">
        <f t="shared" si="2886"/>
        <v>3.4899999999999998</v>
      </c>
      <c r="P614" s="382">
        <f t="shared" si="2887"/>
        <v>2.6</v>
      </c>
      <c r="Q614" s="385">
        <f t="shared" si="2888"/>
        <v>0</v>
      </c>
      <c r="R614" s="385">
        <f t="shared" si="2889"/>
        <v>117</v>
      </c>
      <c r="S614" s="385">
        <f t="shared" si="2890"/>
        <v>117</v>
      </c>
      <c r="T614" s="385">
        <f t="shared" si="2891"/>
        <v>38.22</v>
      </c>
      <c r="U614" s="385">
        <f t="shared" si="2892"/>
        <v>0</v>
      </c>
      <c r="V614" s="384">
        <f t="shared" si="2893"/>
        <v>239.4</v>
      </c>
      <c r="W614" s="726">
        <f t="shared" si="2894"/>
        <v>0</v>
      </c>
      <c r="X614" s="144" t="str">
        <f t="shared" si="2895"/>
        <v>JD11</v>
      </c>
      <c r="Y614" s="416">
        <f t="shared" si="2896"/>
        <v>2</v>
      </c>
      <c r="Z614" s="603" t="s">
        <v>1</v>
      </c>
      <c r="AA614" s="504">
        <f t="shared" si="2897"/>
        <v>2</v>
      </c>
      <c r="AB614" s="591">
        <f t="shared" si="2898"/>
        <v>3.0068999999999928</v>
      </c>
      <c r="AC614" s="592">
        <f t="shared" si="2899"/>
        <v>0.15</v>
      </c>
      <c r="AD614" s="592">
        <f t="shared" si="2900"/>
        <v>0.15</v>
      </c>
      <c r="AE614" s="593">
        <f t="shared" si="2901"/>
        <v>3.31</v>
      </c>
      <c r="AF614" s="604">
        <f t="shared" si="2902"/>
        <v>3.2</v>
      </c>
      <c r="AG614" s="605">
        <f t="shared" si="2903"/>
        <v>0.6</v>
      </c>
      <c r="AH614" s="595">
        <f t="shared" si="2904"/>
        <v>0</v>
      </c>
      <c r="AI614" s="595">
        <f t="shared" si="2905"/>
        <v>2.88</v>
      </c>
      <c r="AJ614" s="595">
        <f t="shared" si="2906"/>
        <v>2.88</v>
      </c>
      <c r="AK614" s="595">
        <f t="shared" si="2907"/>
        <v>0.6</v>
      </c>
      <c r="AL614" s="595">
        <f t="shared" si="2908"/>
        <v>0</v>
      </c>
      <c r="AM614" s="596">
        <f t="shared" si="2909"/>
        <v>18.29</v>
      </c>
      <c r="AN614" s="732">
        <f t="shared" si="2910"/>
        <v>0</v>
      </c>
      <c r="AO614" s="144" t="s">
        <v>24915</v>
      </c>
      <c r="AP614" s="379" t="s">
        <v>23695</v>
      </c>
      <c r="AQ614" s="453" t="s">
        <v>24916</v>
      </c>
      <c r="AR614" s="416">
        <v>1.5</v>
      </c>
      <c r="AS614" s="504"/>
      <c r="AT614" s="504"/>
      <c r="AU614" s="142">
        <v>30</v>
      </c>
      <c r="AV614" s="416">
        <f t="shared" si="2911"/>
        <v>2.2000000000000002</v>
      </c>
      <c r="AW614" s="603" t="s">
        <v>1</v>
      </c>
      <c r="AX614" s="504">
        <f t="shared" si="2912"/>
        <v>2.2000000000000002</v>
      </c>
      <c r="AY614" s="384">
        <f t="shared" si="2913"/>
        <v>27.8</v>
      </c>
      <c r="AZ614" s="384">
        <f t="shared" si="2914"/>
        <v>0.3</v>
      </c>
      <c r="BA614" s="384">
        <f t="shared" si="2915"/>
        <v>2.6</v>
      </c>
      <c r="BB614" s="382">
        <f t="shared" si="2916"/>
        <v>40.380000000000003</v>
      </c>
      <c r="BC614" s="265">
        <f t="shared" si="2917"/>
        <v>0</v>
      </c>
      <c r="BD614" s="265">
        <f t="shared" si="2918"/>
        <v>278.58000000000004</v>
      </c>
      <c r="BE614" s="265">
        <f t="shared" si="2919"/>
        <v>70.739999999999995</v>
      </c>
      <c r="BF614" s="607">
        <f t="shared" si="2920"/>
        <v>2.5068999999999928</v>
      </c>
      <c r="BG614" s="607">
        <f t="shared" si="2921"/>
        <v>0.85</v>
      </c>
      <c r="BH614" s="607">
        <f t="shared" si="2922"/>
        <v>12.13</v>
      </c>
      <c r="BI614" s="607">
        <f t="shared" si="2923"/>
        <v>0.54</v>
      </c>
      <c r="BJ614" s="116">
        <f t="shared" si="2924"/>
        <v>154.79</v>
      </c>
      <c r="BK614" s="95"/>
    </row>
    <row r="615" spans="1:63" ht="14.25" x14ac:dyDescent="0.3">
      <c r="A615" s="144" t="s">
        <v>24916</v>
      </c>
      <c r="B615" s="379" t="s">
        <v>23695</v>
      </c>
      <c r="C615" s="145" t="s">
        <v>24917</v>
      </c>
      <c r="D615" s="416">
        <v>1.5</v>
      </c>
      <c r="E615" s="504"/>
      <c r="F615" s="504"/>
      <c r="G615" s="416" t="s">
        <v>23864</v>
      </c>
      <c r="H615" s="142">
        <v>30</v>
      </c>
      <c r="I615" s="143">
        <v>3.069999999999995</v>
      </c>
      <c r="J615" s="143">
        <v>3.103499999999995</v>
      </c>
      <c r="K615" s="452">
        <v>0</v>
      </c>
      <c r="L615" s="382">
        <f t="shared" si="2883"/>
        <v>3.09</v>
      </c>
      <c r="M615" s="383">
        <f t="shared" si="2884"/>
        <v>0.15</v>
      </c>
      <c r="N615" s="383">
        <f t="shared" si="2885"/>
        <v>0.3</v>
      </c>
      <c r="O615" s="382">
        <f t="shared" si="2886"/>
        <v>3.5399999999999996</v>
      </c>
      <c r="P615" s="382">
        <f t="shared" si="2887"/>
        <v>2.6</v>
      </c>
      <c r="Q615" s="385">
        <f t="shared" si="2888"/>
        <v>0</v>
      </c>
      <c r="R615" s="385">
        <f t="shared" si="2889"/>
        <v>117</v>
      </c>
      <c r="S615" s="385">
        <f t="shared" si="2890"/>
        <v>117</v>
      </c>
      <c r="T615" s="385">
        <f t="shared" si="2891"/>
        <v>42.12</v>
      </c>
      <c r="U615" s="385">
        <f t="shared" si="2892"/>
        <v>0</v>
      </c>
      <c r="V615" s="384">
        <f t="shared" si="2893"/>
        <v>242.4</v>
      </c>
      <c r="W615" s="726">
        <f t="shared" si="2894"/>
        <v>0</v>
      </c>
      <c r="X615" s="144" t="str">
        <f t="shared" si="2895"/>
        <v>JD12</v>
      </c>
      <c r="Y615" s="416">
        <f t="shared" si="2896"/>
        <v>2</v>
      </c>
      <c r="Z615" s="603" t="s">
        <v>1</v>
      </c>
      <c r="AA615" s="504">
        <f t="shared" si="2897"/>
        <v>2</v>
      </c>
      <c r="AB615" s="591">
        <f t="shared" si="2898"/>
        <v>3.069999999999995</v>
      </c>
      <c r="AC615" s="592">
        <f t="shared" si="2899"/>
        <v>0.15</v>
      </c>
      <c r="AD615" s="592">
        <f t="shared" si="2900"/>
        <v>0.15</v>
      </c>
      <c r="AE615" s="593">
        <f t="shared" si="2901"/>
        <v>3.37</v>
      </c>
      <c r="AF615" s="604">
        <f t="shared" si="2902"/>
        <v>3.2</v>
      </c>
      <c r="AG615" s="605">
        <f t="shared" si="2903"/>
        <v>0.6</v>
      </c>
      <c r="AH615" s="595">
        <f t="shared" si="2904"/>
        <v>0</v>
      </c>
      <c r="AI615" s="595">
        <f t="shared" si="2905"/>
        <v>2.88</v>
      </c>
      <c r="AJ615" s="595">
        <f t="shared" si="2906"/>
        <v>2.88</v>
      </c>
      <c r="AK615" s="595">
        <f t="shared" si="2907"/>
        <v>0.71</v>
      </c>
      <c r="AL615" s="595">
        <f t="shared" si="2908"/>
        <v>0</v>
      </c>
      <c r="AM615" s="596">
        <f t="shared" si="2909"/>
        <v>18.579999999999998</v>
      </c>
      <c r="AN615" s="732">
        <f t="shared" si="2910"/>
        <v>0</v>
      </c>
      <c r="AO615" s="144" t="s">
        <v>24916</v>
      </c>
      <c r="AP615" s="379" t="s">
        <v>23695</v>
      </c>
      <c r="AQ615" s="453" t="s">
        <v>24917</v>
      </c>
      <c r="AR615" s="416">
        <v>1.5</v>
      </c>
      <c r="AS615" s="504"/>
      <c r="AT615" s="504"/>
      <c r="AU615" s="142">
        <v>30</v>
      </c>
      <c r="AV615" s="416">
        <f t="shared" si="2911"/>
        <v>2.2000000000000002</v>
      </c>
      <c r="AW615" s="603" t="s">
        <v>1</v>
      </c>
      <c r="AX615" s="504">
        <f t="shared" si="2912"/>
        <v>2.2000000000000002</v>
      </c>
      <c r="AY615" s="384">
        <f t="shared" si="2913"/>
        <v>27.8</v>
      </c>
      <c r="AZ615" s="384">
        <f t="shared" si="2914"/>
        <v>0.3</v>
      </c>
      <c r="BA615" s="384">
        <f t="shared" si="2915"/>
        <v>2.6</v>
      </c>
      <c r="BB615" s="382">
        <f t="shared" si="2916"/>
        <v>40.380000000000003</v>
      </c>
      <c r="BC615" s="265">
        <f t="shared" si="2917"/>
        <v>0</v>
      </c>
      <c r="BD615" s="265">
        <f t="shared" si="2918"/>
        <v>282.58999999999997</v>
      </c>
      <c r="BE615" s="265">
        <f t="shared" si="2919"/>
        <v>70.739999999999995</v>
      </c>
      <c r="BF615" s="607">
        <f t="shared" si="2920"/>
        <v>2.569999999999995</v>
      </c>
      <c r="BG615" s="607">
        <f t="shared" si="2921"/>
        <v>0.85</v>
      </c>
      <c r="BH615" s="607">
        <f t="shared" si="2922"/>
        <v>12.44</v>
      </c>
      <c r="BI615" s="607">
        <f t="shared" si="2923"/>
        <v>0.54</v>
      </c>
      <c r="BJ615" s="116">
        <f t="shared" si="2924"/>
        <v>158.49</v>
      </c>
      <c r="BK615" s="95"/>
    </row>
    <row r="616" spans="1:63" ht="14.25" x14ac:dyDescent="0.3">
      <c r="A616" s="144" t="s">
        <v>24917</v>
      </c>
      <c r="B616" s="379" t="s">
        <v>23695</v>
      </c>
      <c r="C616" s="145" t="s">
        <v>24918</v>
      </c>
      <c r="D616" s="416">
        <v>1.5</v>
      </c>
      <c r="E616" s="504"/>
      <c r="F616" s="504"/>
      <c r="G616" s="416" t="s">
        <v>23864</v>
      </c>
      <c r="H616" s="142">
        <v>30</v>
      </c>
      <c r="I616" s="143">
        <v>3.103499999999995</v>
      </c>
      <c r="J616" s="143">
        <v>2.8365999999999953</v>
      </c>
      <c r="K616" s="452">
        <v>0.53500000000000003</v>
      </c>
      <c r="L616" s="382">
        <f t="shared" si="2883"/>
        <v>2.97</v>
      </c>
      <c r="M616" s="383">
        <f t="shared" si="2884"/>
        <v>0.15</v>
      </c>
      <c r="N616" s="383">
        <f t="shared" si="2885"/>
        <v>0.3</v>
      </c>
      <c r="O616" s="382">
        <f t="shared" si="2886"/>
        <v>3.42</v>
      </c>
      <c r="P616" s="382">
        <f t="shared" si="2887"/>
        <v>2.6</v>
      </c>
      <c r="Q616" s="385">
        <f t="shared" si="2888"/>
        <v>0</v>
      </c>
      <c r="R616" s="385">
        <f t="shared" si="2889"/>
        <v>117</v>
      </c>
      <c r="S616" s="385">
        <f t="shared" si="2890"/>
        <v>117</v>
      </c>
      <c r="T616" s="385">
        <f t="shared" si="2891"/>
        <v>32.76</v>
      </c>
      <c r="U616" s="385">
        <f t="shared" si="2892"/>
        <v>0</v>
      </c>
      <c r="V616" s="384">
        <f t="shared" si="2893"/>
        <v>235.2</v>
      </c>
      <c r="W616" s="726">
        <f t="shared" si="2894"/>
        <v>0</v>
      </c>
      <c r="X616" s="144" t="str">
        <f t="shared" si="2895"/>
        <v>JD13</v>
      </c>
      <c r="Y616" s="416">
        <f t="shared" si="2896"/>
        <v>2</v>
      </c>
      <c r="Z616" s="603" t="s">
        <v>1</v>
      </c>
      <c r="AA616" s="504">
        <f t="shared" si="2897"/>
        <v>2</v>
      </c>
      <c r="AB616" s="591">
        <f t="shared" si="2898"/>
        <v>3.103499999999995</v>
      </c>
      <c r="AC616" s="592">
        <f t="shared" si="2899"/>
        <v>0.15</v>
      </c>
      <c r="AD616" s="592">
        <f t="shared" si="2900"/>
        <v>0.15</v>
      </c>
      <c r="AE616" s="593">
        <f t="shared" si="2901"/>
        <v>3.4</v>
      </c>
      <c r="AF616" s="604">
        <f t="shared" si="2902"/>
        <v>3.2</v>
      </c>
      <c r="AG616" s="605">
        <f t="shared" si="2903"/>
        <v>0.6</v>
      </c>
      <c r="AH616" s="595">
        <f t="shared" si="2904"/>
        <v>0</v>
      </c>
      <c r="AI616" s="595">
        <f t="shared" si="2905"/>
        <v>2.88</v>
      </c>
      <c r="AJ616" s="595">
        <f t="shared" si="2906"/>
        <v>2.88</v>
      </c>
      <c r="AK616" s="595">
        <f t="shared" si="2907"/>
        <v>0.77</v>
      </c>
      <c r="AL616" s="595">
        <f t="shared" si="2908"/>
        <v>0</v>
      </c>
      <c r="AM616" s="596">
        <f t="shared" si="2909"/>
        <v>18.72</v>
      </c>
      <c r="AN616" s="732">
        <f t="shared" si="2910"/>
        <v>0</v>
      </c>
      <c r="AO616" s="144" t="s">
        <v>24917</v>
      </c>
      <c r="AP616" s="379" t="s">
        <v>23695</v>
      </c>
      <c r="AQ616" s="453" t="s">
        <v>24918</v>
      </c>
      <c r="AR616" s="416">
        <v>1.5</v>
      </c>
      <c r="AS616" s="504"/>
      <c r="AT616" s="504"/>
      <c r="AU616" s="142">
        <v>30</v>
      </c>
      <c r="AV616" s="416">
        <f t="shared" si="2911"/>
        <v>2.2000000000000002</v>
      </c>
      <c r="AW616" s="603" t="s">
        <v>1</v>
      </c>
      <c r="AX616" s="504">
        <f t="shared" si="2912"/>
        <v>2.2000000000000002</v>
      </c>
      <c r="AY616" s="384">
        <f t="shared" si="2913"/>
        <v>27.8</v>
      </c>
      <c r="AZ616" s="384">
        <f t="shared" si="2914"/>
        <v>0.3</v>
      </c>
      <c r="BA616" s="384">
        <f t="shared" si="2915"/>
        <v>2.6</v>
      </c>
      <c r="BB616" s="382">
        <f t="shared" si="2916"/>
        <v>40.380000000000003</v>
      </c>
      <c r="BC616" s="265">
        <f t="shared" si="2917"/>
        <v>0</v>
      </c>
      <c r="BD616" s="265">
        <f t="shared" si="2918"/>
        <v>273.28999999999996</v>
      </c>
      <c r="BE616" s="265">
        <f t="shared" si="2919"/>
        <v>70.739999999999995</v>
      </c>
      <c r="BF616" s="607">
        <f t="shared" si="2920"/>
        <v>2.603499999999995</v>
      </c>
      <c r="BG616" s="607">
        <f t="shared" si="2921"/>
        <v>0.85</v>
      </c>
      <c r="BH616" s="607">
        <f t="shared" si="2922"/>
        <v>12.6</v>
      </c>
      <c r="BI616" s="607">
        <f t="shared" si="2923"/>
        <v>0.54</v>
      </c>
      <c r="BJ616" s="116">
        <f t="shared" si="2924"/>
        <v>149.03</v>
      </c>
      <c r="BK616" s="95"/>
    </row>
    <row r="617" spans="1:63" ht="14.25" x14ac:dyDescent="0.3">
      <c r="A617" s="144" t="s">
        <v>24918</v>
      </c>
      <c r="B617" s="379" t="s">
        <v>23695</v>
      </c>
      <c r="C617" s="145" t="s">
        <v>24919</v>
      </c>
      <c r="D617" s="416">
        <v>1.5</v>
      </c>
      <c r="E617" s="504"/>
      <c r="F617" s="504"/>
      <c r="G617" s="416" t="s">
        <v>23864</v>
      </c>
      <c r="H617" s="142">
        <v>37</v>
      </c>
      <c r="I617" s="143">
        <v>3.3715999999999955</v>
      </c>
      <c r="J617" s="143">
        <v>3.1038999999999959</v>
      </c>
      <c r="K617" s="452">
        <v>0</v>
      </c>
      <c r="L617" s="382">
        <f t="shared" si="2883"/>
        <v>3.24</v>
      </c>
      <c r="M617" s="383">
        <f t="shared" si="2884"/>
        <v>0.15</v>
      </c>
      <c r="N617" s="383">
        <f t="shared" si="2885"/>
        <v>0.3</v>
      </c>
      <c r="O617" s="382">
        <f t="shared" si="2886"/>
        <v>3.69</v>
      </c>
      <c r="P617" s="382">
        <f t="shared" si="2887"/>
        <v>2.6</v>
      </c>
      <c r="Q617" s="385">
        <f t="shared" si="2888"/>
        <v>0</v>
      </c>
      <c r="R617" s="385">
        <f t="shared" si="2889"/>
        <v>144.30000000000001</v>
      </c>
      <c r="S617" s="385">
        <f t="shared" si="2890"/>
        <v>144.30000000000001</v>
      </c>
      <c r="T617" s="385">
        <f t="shared" si="2891"/>
        <v>66.38</v>
      </c>
      <c r="U617" s="385">
        <f t="shared" si="2892"/>
        <v>0</v>
      </c>
      <c r="V617" s="384">
        <f t="shared" si="2893"/>
        <v>310.06</v>
      </c>
      <c r="W617" s="726">
        <f t="shared" si="2894"/>
        <v>0</v>
      </c>
      <c r="X617" s="144" t="str">
        <f t="shared" si="2895"/>
        <v>JD14</v>
      </c>
      <c r="Y617" s="416">
        <f t="shared" si="2896"/>
        <v>2</v>
      </c>
      <c r="Z617" s="603" t="s">
        <v>1</v>
      </c>
      <c r="AA617" s="504">
        <f t="shared" si="2897"/>
        <v>2</v>
      </c>
      <c r="AB617" s="591">
        <f t="shared" si="2898"/>
        <v>3.3715999999999955</v>
      </c>
      <c r="AC617" s="592">
        <f t="shared" si="2899"/>
        <v>0.15</v>
      </c>
      <c r="AD617" s="592">
        <f t="shared" si="2900"/>
        <v>0.15</v>
      </c>
      <c r="AE617" s="593">
        <f t="shared" si="2901"/>
        <v>3.67</v>
      </c>
      <c r="AF617" s="604">
        <f t="shared" si="2902"/>
        <v>3.2</v>
      </c>
      <c r="AG617" s="605">
        <f t="shared" si="2903"/>
        <v>0.6</v>
      </c>
      <c r="AH617" s="595">
        <f t="shared" si="2904"/>
        <v>0</v>
      </c>
      <c r="AI617" s="595">
        <f t="shared" si="2905"/>
        <v>2.88</v>
      </c>
      <c r="AJ617" s="595">
        <f t="shared" si="2906"/>
        <v>2.88</v>
      </c>
      <c r="AK617" s="595">
        <f t="shared" si="2907"/>
        <v>1.29</v>
      </c>
      <c r="AL617" s="595">
        <f t="shared" si="2908"/>
        <v>0</v>
      </c>
      <c r="AM617" s="596">
        <f t="shared" si="2909"/>
        <v>20.02</v>
      </c>
      <c r="AN617" s="732">
        <f t="shared" si="2910"/>
        <v>0</v>
      </c>
      <c r="AO617" s="144" t="s">
        <v>24918</v>
      </c>
      <c r="AP617" s="379" t="s">
        <v>23695</v>
      </c>
      <c r="AQ617" s="453" t="s">
        <v>24919</v>
      </c>
      <c r="AR617" s="416">
        <v>1.5</v>
      </c>
      <c r="AS617" s="504"/>
      <c r="AT617" s="504"/>
      <c r="AU617" s="142">
        <v>37</v>
      </c>
      <c r="AV617" s="416">
        <f t="shared" si="2911"/>
        <v>2.2000000000000002</v>
      </c>
      <c r="AW617" s="603" t="s">
        <v>1</v>
      </c>
      <c r="AX617" s="504">
        <f t="shared" si="2912"/>
        <v>2.2000000000000002</v>
      </c>
      <c r="AY617" s="384">
        <f t="shared" si="2913"/>
        <v>34.799999999999997</v>
      </c>
      <c r="AZ617" s="384">
        <f t="shared" si="2914"/>
        <v>0.3</v>
      </c>
      <c r="BA617" s="384">
        <f t="shared" si="2915"/>
        <v>2.6</v>
      </c>
      <c r="BB617" s="382">
        <f t="shared" si="2916"/>
        <v>50.55</v>
      </c>
      <c r="BC617" s="265">
        <f t="shared" si="2917"/>
        <v>0</v>
      </c>
      <c r="BD617" s="265">
        <f t="shared" si="2918"/>
        <v>362.03000000000003</v>
      </c>
      <c r="BE617" s="265">
        <f t="shared" si="2919"/>
        <v>88.56</v>
      </c>
      <c r="BF617" s="607">
        <f t="shared" si="2920"/>
        <v>2.8715999999999955</v>
      </c>
      <c r="BG617" s="607">
        <f t="shared" si="2921"/>
        <v>0.85</v>
      </c>
      <c r="BH617" s="607">
        <f t="shared" si="2922"/>
        <v>13.9</v>
      </c>
      <c r="BI617" s="607">
        <f t="shared" si="2923"/>
        <v>0.54</v>
      </c>
      <c r="BJ617" s="116">
        <f t="shared" si="2924"/>
        <v>208.48</v>
      </c>
      <c r="BK617" s="95"/>
    </row>
    <row r="618" spans="1:63" ht="14.25" x14ac:dyDescent="0.3">
      <c r="A618" s="144" t="s">
        <v>24919</v>
      </c>
      <c r="B618" s="379" t="s">
        <v>23695</v>
      </c>
      <c r="C618" s="145" t="s">
        <v>24920</v>
      </c>
      <c r="D618" s="416">
        <v>1.5</v>
      </c>
      <c r="E618" s="504"/>
      <c r="F618" s="504"/>
      <c r="G618" s="416" t="s">
        <v>23864</v>
      </c>
      <c r="H618" s="142">
        <v>33</v>
      </c>
      <c r="I618" s="143">
        <v>3.1038999999999959</v>
      </c>
      <c r="J618" s="143">
        <v>2.8861999999999952</v>
      </c>
      <c r="K618" s="452">
        <v>0</v>
      </c>
      <c r="L618" s="382">
        <f t="shared" si="2883"/>
        <v>3</v>
      </c>
      <c r="M618" s="383">
        <f t="shared" si="2884"/>
        <v>0.15</v>
      </c>
      <c r="N618" s="383">
        <f t="shared" si="2885"/>
        <v>0.3</v>
      </c>
      <c r="O618" s="382">
        <f t="shared" si="2886"/>
        <v>3.4499999999999997</v>
      </c>
      <c r="P618" s="382">
        <f t="shared" si="2887"/>
        <v>2.6</v>
      </c>
      <c r="Q618" s="385">
        <f t="shared" si="2888"/>
        <v>0</v>
      </c>
      <c r="R618" s="385">
        <f t="shared" si="2889"/>
        <v>128.69999999999999</v>
      </c>
      <c r="S618" s="385">
        <f t="shared" si="2890"/>
        <v>128.69999999999999</v>
      </c>
      <c r="T618" s="385">
        <f t="shared" si="2891"/>
        <v>38.61</v>
      </c>
      <c r="U618" s="385">
        <f t="shared" si="2892"/>
        <v>0</v>
      </c>
      <c r="V618" s="384">
        <f t="shared" si="2893"/>
        <v>260.7</v>
      </c>
      <c r="W618" s="726">
        <f t="shared" si="2894"/>
        <v>0</v>
      </c>
      <c r="X618" s="144" t="str">
        <f t="shared" si="2895"/>
        <v>JD15</v>
      </c>
      <c r="Y618" s="416">
        <f t="shared" si="2896"/>
        <v>2</v>
      </c>
      <c r="Z618" s="603" t="s">
        <v>1</v>
      </c>
      <c r="AA618" s="504">
        <f t="shared" si="2897"/>
        <v>2</v>
      </c>
      <c r="AB618" s="591">
        <f t="shared" si="2898"/>
        <v>3.1038999999999959</v>
      </c>
      <c r="AC618" s="592">
        <f t="shared" si="2899"/>
        <v>0.15</v>
      </c>
      <c r="AD618" s="592">
        <f t="shared" si="2900"/>
        <v>0.15</v>
      </c>
      <c r="AE618" s="593">
        <f t="shared" si="2901"/>
        <v>3.4</v>
      </c>
      <c r="AF618" s="604">
        <f t="shared" si="2902"/>
        <v>3.2</v>
      </c>
      <c r="AG618" s="605">
        <f t="shared" si="2903"/>
        <v>0.6</v>
      </c>
      <c r="AH618" s="595">
        <f t="shared" si="2904"/>
        <v>0</v>
      </c>
      <c r="AI618" s="595">
        <f t="shared" si="2905"/>
        <v>2.88</v>
      </c>
      <c r="AJ618" s="595">
        <f t="shared" si="2906"/>
        <v>2.88</v>
      </c>
      <c r="AK618" s="595">
        <f t="shared" si="2907"/>
        <v>0.77</v>
      </c>
      <c r="AL618" s="595">
        <f t="shared" si="2908"/>
        <v>0</v>
      </c>
      <c r="AM618" s="596">
        <f t="shared" si="2909"/>
        <v>18.72</v>
      </c>
      <c r="AN618" s="732">
        <f t="shared" si="2910"/>
        <v>0</v>
      </c>
      <c r="AO618" s="144" t="s">
        <v>24919</v>
      </c>
      <c r="AP618" s="379" t="s">
        <v>23695</v>
      </c>
      <c r="AQ618" s="453" t="s">
        <v>24920</v>
      </c>
      <c r="AR618" s="416">
        <v>1.5</v>
      </c>
      <c r="AS618" s="504"/>
      <c r="AT618" s="504"/>
      <c r="AU618" s="142">
        <v>33</v>
      </c>
      <c r="AV618" s="416">
        <f t="shared" si="2911"/>
        <v>2.2000000000000002</v>
      </c>
      <c r="AW618" s="603" t="s">
        <v>1</v>
      </c>
      <c r="AX618" s="504">
        <f t="shared" si="2912"/>
        <v>2.2000000000000002</v>
      </c>
      <c r="AY618" s="384">
        <f t="shared" si="2913"/>
        <v>30.8</v>
      </c>
      <c r="AZ618" s="384">
        <f t="shared" si="2914"/>
        <v>0.3</v>
      </c>
      <c r="BA618" s="384">
        <f t="shared" si="2915"/>
        <v>2.6</v>
      </c>
      <c r="BB618" s="382">
        <f t="shared" si="2916"/>
        <v>44.74</v>
      </c>
      <c r="BC618" s="265">
        <f t="shared" si="2917"/>
        <v>0</v>
      </c>
      <c r="BD618" s="265">
        <f t="shared" si="2918"/>
        <v>302.53999999999996</v>
      </c>
      <c r="BE618" s="265">
        <f t="shared" si="2919"/>
        <v>78.38</v>
      </c>
      <c r="BF618" s="607">
        <f t="shared" si="2920"/>
        <v>2.6038999999999959</v>
      </c>
      <c r="BG618" s="607">
        <f t="shared" si="2921"/>
        <v>0.85</v>
      </c>
      <c r="BH618" s="607">
        <f t="shared" si="2922"/>
        <v>12.6</v>
      </c>
      <c r="BI618" s="607">
        <f t="shared" si="2923"/>
        <v>0.54</v>
      </c>
      <c r="BJ618" s="116">
        <f t="shared" si="2924"/>
        <v>166.28</v>
      </c>
      <c r="BK618" s="95"/>
    </row>
    <row r="619" spans="1:63" ht="14.25" x14ac:dyDescent="0.3">
      <c r="A619" s="144" t="s">
        <v>24920</v>
      </c>
      <c r="B619" s="379" t="s">
        <v>23695</v>
      </c>
      <c r="C619" s="145" t="s">
        <v>24921</v>
      </c>
      <c r="D619" s="416">
        <v>1.5</v>
      </c>
      <c r="E619" s="504"/>
      <c r="F619" s="504"/>
      <c r="G619" s="416" t="s">
        <v>23864</v>
      </c>
      <c r="H619" s="142">
        <v>35</v>
      </c>
      <c r="I619" s="143">
        <v>2.8861999999999952</v>
      </c>
      <c r="J619" s="143">
        <v>2.8338999999999945</v>
      </c>
      <c r="K619" s="452">
        <v>0</v>
      </c>
      <c r="L619" s="382">
        <f t="shared" si="2883"/>
        <v>2.86</v>
      </c>
      <c r="M619" s="383">
        <f t="shared" si="2884"/>
        <v>0.15</v>
      </c>
      <c r="N619" s="383">
        <f t="shared" si="2885"/>
        <v>0.3</v>
      </c>
      <c r="O619" s="382">
        <f t="shared" si="2886"/>
        <v>3.3099999999999996</v>
      </c>
      <c r="P619" s="382">
        <f t="shared" si="2887"/>
        <v>2.6</v>
      </c>
      <c r="Q619" s="385">
        <f t="shared" si="2888"/>
        <v>0</v>
      </c>
      <c r="R619" s="385">
        <f t="shared" si="2889"/>
        <v>136.5</v>
      </c>
      <c r="S619" s="385">
        <f t="shared" si="2890"/>
        <v>136.5</v>
      </c>
      <c r="T619" s="385">
        <f t="shared" si="2891"/>
        <v>28.21</v>
      </c>
      <c r="U619" s="385">
        <f t="shared" si="2892"/>
        <v>0</v>
      </c>
      <c r="V619" s="384">
        <f t="shared" si="2893"/>
        <v>266.7</v>
      </c>
      <c r="W619" s="726">
        <f t="shared" si="2894"/>
        <v>0</v>
      </c>
      <c r="X619" s="144" t="str">
        <f t="shared" si="2895"/>
        <v>JD16</v>
      </c>
      <c r="Y619" s="416">
        <f t="shared" si="2896"/>
        <v>2</v>
      </c>
      <c r="Z619" s="603" t="s">
        <v>1</v>
      </c>
      <c r="AA619" s="504">
        <f t="shared" si="2897"/>
        <v>2</v>
      </c>
      <c r="AB619" s="591">
        <f t="shared" si="2898"/>
        <v>2.8861999999999952</v>
      </c>
      <c r="AC619" s="592">
        <f t="shared" si="2899"/>
        <v>0.15</v>
      </c>
      <c r="AD619" s="592">
        <f t="shared" si="2900"/>
        <v>0.15</v>
      </c>
      <c r="AE619" s="593">
        <f t="shared" si="2901"/>
        <v>3.19</v>
      </c>
      <c r="AF619" s="604">
        <f t="shared" si="2902"/>
        <v>3.1</v>
      </c>
      <c r="AG619" s="605">
        <f t="shared" si="2903"/>
        <v>0.6</v>
      </c>
      <c r="AH619" s="595">
        <f t="shared" si="2904"/>
        <v>0</v>
      </c>
      <c r="AI619" s="595">
        <f t="shared" si="2905"/>
        <v>2.79</v>
      </c>
      <c r="AJ619" s="595">
        <f t="shared" si="2906"/>
        <v>2.79</v>
      </c>
      <c r="AK619" s="595">
        <f t="shared" si="2907"/>
        <v>0.35</v>
      </c>
      <c r="AL619" s="595">
        <f t="shared" si="2908"/>
        <v>0</v>
      </c>
      <c r="AM619" s="596">
        <f t="shared" si="2909"/>
        <v>17.71</v>
      </c>
      <c r="AN619" s="732">
        <f t="shared" si="2910"/>
        <v>0</v>
      </c>
      <c r="AO619" s="144" t="s">
        <v>24920</v>
      </c>
      <c r="AP619" s="379" t="s">
        <v>23695</v>
      </c>
      <c r="AQ619" s="453" t="s">
        <v>24921</v>
      </c>
      <c r="AR619" s="416">
        <v>1.5</v>
      </c>
      <c r="AS619" s="504"/>
      <c r="AT619" s="504"/>
      <c r="AU619" s="142">
        <v>35</v>
      </c>
      <c r="AV619" s="416">
        <f t="shared" si="2911"/>
        <v>2.2000000000000002</v>
      </c>
      <c r="AW619" s="603" t="s">
        <v>1</v>
      </c>
      <c r="AX619" s="504">
        <f t="shared" si="2912"/>
        <v>2.2000000000000002</v>
      </c>
      <c r="AY619" s="384">
        <f t="shared" si="2913"/>
        <v>32.799999999999997</v>
      </c>
      <c r="AZ619" s="384">
        <f t="shared" si="2914"/>
        <v>0.3</v>
      </c>
      <c r="BA619" s="384">
        <f t="shared" si="2915"/>
        <v>2.6</v>
      </c>
      <c r="BB619" s="382">
        <f t="shared" si="2916"/>
        <v>47.64</v>
      </c>
      <c r="BC619" s="265">
        <f t="shared" si="2917"/>
        <v>0</v>
      </c>
      <c r="BD619" s="265">
        <f t="shared" si="2918"/>
        <v>307.14000000000004</v>
      </c>
      <c r="BE619" s="265">
        <f t="shared" si="2919"/>
        <v>83.47</v>
      </c>
      <c r="BF619" s="607">
        <f t="shared" si="2920"/>
        <v>2.3861999999999952</v>
      </c>
      <c r="BG619" s="607">
        <f t="shared" si="2921"/>
        <v>0.85</v>
      </c>
      <c r="BH619" s="607">
        <f t="shared" si="2922"/>
        <v>11.55</v>
      </c>
      <c r="BI619" s="607">
        <f t="shared" si="2923"/>
        <v>0.54</v>
      </c>
      <c r="BJ619" s="116">
        <f t="shared" si="2924"/>
        <v>163.94</v>
      </c>
      <c r="BK619" s="95"/>
    </row>
    <row r="620" spans="1:63" ht="14.25" x14ac:dyDescent="0.3">
      <c r="A620" s="144" t="s">
        <v>24921</v>
      </c>
      <c r="B620" s="379" t="s">
        <v>23695</v>
      </c>
      <c r="C620" s="145" t="s">
        <v>24922</v>
      </c>
      <c r="D620" s="416">
        <v>1.5</v>
      </c>
      <c r="E620" s="504"/>
      <c r="F620" s="504"/>
      <c r="G620" s="416" t="s">
        <v>23864</v>
      </c>
      <c r="H620" s="142">
        <v>35</v>
      </c>
      <c r="I620" s="143">
        <v>2.8338999999999945</v>
      </c>
      <c r="J620" s="143">
        <v>2.7685999999999957</v>
      </c>
      <c r="K620" s="452">
        <v>0</v>
      </c>
      <c r="L620" s="382">
        <f t="shared" si="2883"/>
        <v>2.8</v>
      </c>
      <c r="M620" s="383">
        <f t="shared" si="2884"/>
        <v>0.15</v>
      </c>
      <c r="N620" s="383">
        <f t="shared" si="2885"/>
        <v>0.3</v>
      </c>
      <c r="O620" s="382">
        <f t="shared" si="2886"/>
        <v>3.2499999999999996</v>
      </c>
      <c r="P620" s="382">
        <f t="shared" si="2887"/>
        <v>2.6</v>
      </c>
      <c r="Q620" s="385">
        <f t="shared" si="2888"/>
        <v>0</v>
      </c>
      <c r="R620" s="385">
        <f t="shared" si="2889"/>
        <v>136.5</v>
      </c>
      <c r="S620" s="385">
        <f t="shared" si="2890"/>
        <v>136.5</v>
      </c>
      <c r="T620" s="385">
        <f t="shared" si="2891"/>
        <v>22.75</v>
      </c>
      <c r="U620" s="385">
        <f t="shared" si="2892"/>
        <v>0</v>
      </c>
      <c r="V620" s="384">
        <f t="shared" si="2893"/>
        <v>262.5</v>
      </c>
      <c r="W620" s="726">
        <f t="shared" si="2894"/>
        <v>0</v>
      </c>
      <c r="X620" s="144" t="str">
        <f t="shared" si="2895"/>
        <v>JD17</v>
      </c>
      <c r="Y620" s="416">
        <f t="shared" si="2896"/>
        <v>2</v>
      </c>
      <c r="Z620" s="603" t="s">
        <v>1</v>
      </c>
      <c r="AA620" s="504">
        <f t="shared" si="2897"/>
        <v>2</v>
      </c>
      <c r="AB620" s="591">
        <f t="shared" si="2898"/>
        <v>2.8338999999999945</v>
      </c>
      <c r="AC620" s="592">
        <f t="shared" si="2899"/>
        <v>0.15</v>
      </c>
      <c r="AD620" s="592">
        <f t="shared" si="2900"/>
        <v>0.15</v>
      </c>
      <c r="AE620" s="593">
        <f t="shared" si="2901"/>
        <v>3.13</v>
      </c>
      <c r="AF620" s="604">
        <f t="shared" si="2902"/>
        <v>3.1</v>
      </c>
      <c r="AG620" s="605">
        <f t="shared" si="2903"/>
        <v>0.6</v>
      </c>
      <c r="AH620" s="595">
        <f t="shared" si="2904"/>
        <v>0</v>
      </c>
      <c r="AI620" s="595">
        <f t="shared" si="2905"/>
        <v>2.79</v>
      </c>
      <c r="AJ620" s="595">
        <f t="shared" si="2906"/>
        <v>2.79</v>
      </c>
      <c r="AK620" s="595">
        <f t="shared" si="2907"/>
        <v>0.24</v>
      </c>
      <c r="AL620" s="595">
        <f t="shared" si="2908"/>
        <v>0</v>
      </c>
      <c r="AM620" s="596">
        <f t="shared" si="2909"/>
        <v>17.420000000000002</v>
      </c>
      <c r="AN620" s="732">
        <f t="shared" si="2910"/>
        <v>0</v>
      </c>
      <c r="AO620" s="144" t="s">
        <v>24921</v>
      </c>
      <c r="AP620" s="379" t="s">
        <v>23695</v>
      </c>
      <c r="AQ620" s="453" t="s">
        <v>24922</v>
      </c>
      <c r="AR620" s="416">
        <v>1.5</v>
      </c>
      <c r="AS620" s="504"/>
      <c r="AT620" s="504"/>
      <c r="AU620" s="142">
        <v>35</v>
      </c>
      <c r="AV620" s="416">
        <f t="shared" si="2911"/>
        <v>2.2000000000000002</v>
      </c>
      <c r="AW620" s="603" t="s">
        <v>1</v>
      </c>
      <c r="AX620" s="504">
        <f t="shared" si="2912"/>
        <v>2.2000000000000002</v>
      </c>
      <c r="AY620" s="384">
        <f t="shared" si="2913"/>
        <v>32.799999999999997</v>
      </c>
      <c r="AZ620" s="384">
        <f t="shared" si="2914"/>
        <v>0.3</v>
      </c>
      <c r="BA620" s="384">
        <f t="shared" si="2915"/>
        <v>2.6</v>
      </c>
      <c r="BB620" s="382">
        <f t="shared" si="2916"/>
        <v>47.64</v>
      </c>
      <c r="BC620" s="265">
        <f t="shared" si="2917"/>
        <v>0</v>
      </c>
      <c r="BD620" s="265">
        <f t="shared" si="2918"/>
        <v>301.57000000000005</v>
      </c>
      <c r="BE620" s="265">
        <f t="shared" si="2919"/>
        <v>83.47</v>
      </c>
      <c r="BF620" s="607">
        <f t="shared" si="2920"/>
        <v>2.35</v>
      </c>
      <c r="BG620" s="607">
        <f t="shared" si="2921"/>
        <v>0.83389999999999453</v>
      </c>
      <c r="BH620" s="607">
        <f t="shared" si="2922"/>
        <v>11.37</v>
      </c>
      <c r="BI620" s="607">
        <f t="shared" si="2923"/>
        <v>0.53</v>
      </c>
      <c r="BJ620" s="116">
        <f t="shared" si="2924"/>
        <v>158.56</v>
      </c>
      <c r="BK620" s="95"/>
    </row>
    <row r="621" spans="1:63" ht="14.25" x14ac:dyDescent="0.3">
      <c r="A621" s="144" t="s">
        <v>24922</v>
      </c>
      <c r="B621" s="379" t="s">
        <v>23695</v>
      </c>
      <c r="C621" s="145" t="s">
        <v>24923</v>
      </c>
      <c r="D621" s="416">
        <v>1.5</v>
      </c>
      <c r="E621" s="504"/>
      <c r="F621" s="504"/>
      <c r="G621" s="416" t="s">
        <v>23864</v>
      </c>
      <c r="H621" s="142">
        <v>30</v>
      </c>
      <c r="I621" s="143">
        <v>2.7685999999999957</v>
      </c>
      <c r="J621" s="143">
        <v>2.7152999999999956</v>
      </c>
      <c r="K621" s="452">
        <v>0</v>
      </c>
      <c r="L621" s="382">
        <f t="shared" si="2883"/>
        <v>2.74</v>
      </c>
      <c r="M621" s="383">
        <f t="shared" si="2884"/>
        <v>0.15</v>
      </c>
      <c r="N621" s="383">
        <f t="shared" si="2885"/>
        <v>0.3</v>
      </c>
      <c r="O621" s="382">
        <f t="shared" si="2886"/>
        <v>3.19</v>
      </c>
      <c r="P621" s="382">
        <f t="shared" si="2887"/>
        <v>2.6</v>
      </c>
      <c r="Q621" s="385">
        <f t="shared" si="2888"/>
        <v>0</v>
      </c>
      <c r="R621" s="385">
        <f t="shared" si="2889"/>
        <v>117</v>
      </c>
      <c r="S621" s="385">
        <f t="shared" si="2890"/>
        <v>117</v>
      </c>
      <c r="T621" s="385">
        <f t="shared" si="2891"/>
        <v>14.82</v>
      </c>
      <c r="U621" s="385">
        <f t="shared" si="2892"/>
        <v>0</v>
      </c>
      <c r="V621" s="384">
        <f t="shared" si="2893"/>
        <v>221.4</v>
      </c>
      <c r="W621" s="726">
        <f t="shared" si="2894"/>
        <v>0</v>
      </c>
      <c r="X621" s="144" t="str">
        <f t="shared" si="2895"/>
        <v>JD18</v>
      </c>
      <c r="Y621" s="416">
        <f t="shared" si="2896"/>
        <v>2</v>
      </c>
      <c r="Z621" s="603" t="s">
        <v>1</v>
      </c>
      <c r="AA621" s="504">
        <f t="shared" si="2897"/>
        <v>2</v>
      </c>
      <c r="AB621" s="591">
        <f t="shared" si="2898"/>
        <v>2.7685999999999957</v>
      </c>
      <c r="AC621" s="592">
        <f t="shared" si="2899"/>
        <v>0.15</v>
      </c>
      <c r="AD621" s="592">
        <f t="shared" si="2900"/>
        <v>0.15</v>
      </c>
      <c r="AE621" s="593">
        <f t="shared" si="2901"/>
        <v>3.07</v>
      </c>
      <c r="AF621" s="604">
        <f t="shared" si="2902"/>
        <v>3.1</v>
      </c>
      <c r="AG621" s="605">
        <f t="shared" si="2903"/>
        <v>0.6</v>
      </c>
      <c r="AH621" s="595">
        <f t="shared" si="2904"/>
        <v>0</v>
      </c>
      <c r="AI621" s="595">
        <f t="shared" si="2905"/>
        <v>2.79</v>
      </c>
      <c r="AJ621" s="595">
        <f t="shared" si="2906"/>
        <v>2.79</v>
      </c>
      <c r="AK621" s="595">
        <f t="shared" si="2907"/>
        <v>0.13</v>
      </c>
      <c r="AL621" s="595">
        <f t="shared" si="2908"/>
        <v>0</v>
      </c>
      <c r="AM621" s="596">
        <f t="shared" si="2909"/>
        <v>17.14</v>
      </c>
      <c r="AN621" s="732">
        <f t="shared" si="2910"/>
        <v>0</v>
      </c>
      <c r="AO621" s="144" t="s">
        <v>24922</v>
      </c>
      <c r="AP621" s="379" t="s">
        <v>23695</v>
      </c>
      <c r="AQ621" s="453" t="s">
        <v>24923</v>
      </c>
      <c r="AR621" s="416">
        <v>1.5</v>
      </c>
      <c r="AS621" s="504"/>
      <c r="AT621" s="504"/>
      <c r="AU621" s="142">
        <v>30</v>
      </c>
      <c r="AV621" s="416">
        <f t="shared" si="2911"/>
        <v>2.2000000000000002</v>
      </c>
      <c r="AW621" s="603" t="s">
        <v>1</v>
      </c>
      <c r="AX621" s="504">
        <f t="shared" si="2912"/>
        <v>2.2000000000000002</v>
      </c>
      <c r="AY621" s="384">
        <f t="shared" si="2913"/>
        <v>27.8</v>
      </c>
      <c r="AZ621" s="384">
        <f t="shared" si="2914"/>
        <v>0.3</v>
      </c>
      <c r="BA621" s="384">
        <f t="shared" si="2915"/>
        <v>2.6</v>
      </c>
      <c r="BB621" s="382">
        <f t="shared" si="2916"/>
        <v>40.380000000000003</v>
      </c>
      <c r="BC621" s="265">
        <f t="shared" si="2917"/>
        <v>0</v>
      </c>
      <c r="BD621" s="265">
        <f t="shared" si="2918"/>
        <v>254.52999999999997</v>
      </c>
      <c r="BE621" s="265">
        <f t="shared" si="2919"/>
        <v>70.739999999999995</v>
      </c>
      <c r="BF621" s="607">
        <f t="shared" si="2920"/>
        <v>2.35</v>
      </c>
      <c r="BG621" s="607">
        <f t="shared" si="2921"/>
        <v>0.76859999999999573</v>
      </c>
      <c r="BH621" s="607">
        <f t="shared" si="2922"/>
        <v>11.37</v>
      </c>
      <c r="BI621" s="607">
        <f t="shared" si="2923"/>
        <v>0.49</v>
      </c>
      <c r="BJ621" s="116">
        <f t="shared" si="2924"/>
        <v>131.55000000000001</v>
      </c>
      <c r="BK621" s="95"/>
    </row>
    <row r="622" spans="1:63" ht="14.25" x14ac:dyDescent="0.3">
      <c r="A622" s="144" t="s">
        <v>24923</v>
      </c>
      <c r="B622" s="379" t="s">
        <v>23695</v>
      </c>
      <c r="C622" s="145" t="s">
        <v>24924</v>
      </c>
      <c r="D622" s="416">
        <v>1.5</v>
      </c>
      <c r="E622" s="504"/>
      <c r="F622" s="504"/>
      <c r="G622" s="416" t="s">
        <v>23864</v>
      </c>
      <c r="H622" s="142">
        <v>30</v>
      </c>
      <c r="I622" s="143">
        <v>2.7152999999999956</v>
      </c>
      <c r="J622" s="143">
        <v>2.6614999999999966</v>
      </c>
      <c r="K622" s="452">
        <v>0.19500000000000001</v>
      </c>
      <c r="L622" s="382">
        <f t="shared" si="2883"/>
        <v>2.69</v>
      </c>
      <c r="M622" s="383">
        <f t="shared" si="2884"/>
        <v>0.15</v>
      </c>
      <c r="N622" s="383">
        <f t="shared" si="2885"/>
        <v>0.3</v>
      </c>
      <c r="O622" s="382">
        <f t="shared" si="2886"/>
        <v>3.1399999999999997</v>
      </c>
      <c r="P622" s="382">
        <f t="shared" si="2887"/>
        <v>2.6</v>
      </c>
      <c r="Q622" s="385">
        <f t="shared" si="2888"/>
        <v>0</v>
      </c>
      <c r="R622" s="385">
        <f t="shared" si="2889"/>
        <v>117</v>
      </c>
      <c r="S622" s="385">
        <f t="shared" si="2890"/>
        <v>117</v>
      </c>
      <c r="T622" s="385">
        <f t="shared" si="2891"/>
        <v>10.92</v>
      </c>
      <c r="U622" s="385">
        <f t="shared" si="2892"/>
        <v>0</v>
      </c>
      <c r="V622" s="384">
        <f t="shared" si="2893"/>
        <v>218.4</v>
      </c>
      <c r="W622" s="726">
        <f t="shared" si="2894"/>
        <v>0</v>
      </c>
      <c r="X622" s="144" t="str">
        <f t="shared" si="2895"/>
        <v>JD19</v>
      </c>
      <c r="Y622" s="416">
        <f t="shared" si="2896"/>
        <v>2</v>
      </c>
      <c r="Z622" s="603" t="s">
        <v>1</v>
      </c>
      <c r="AA622" s="504">
        <f t="shared" si="2897"/>
        <v>2</v>
      </c>
      <c r="AB622" s="591">
        <f t="shared" si="2898"/>
        <v>2.7152999999999956</v>
      </c>
      <c r="AC622" s="592">
        <f t="shared" si="2899"/>
        <v>0.15</v>
      </c>
      <c r="AD622" s="592">
        <f t="shared" si="2900"/>
        <v>0.15</v>
      </c>
      <c r="AE622" s="593">
        <f t="shared" si="2901"/>
        <v>3.02</v>
      </c>
      <c r="AF622" s="604">
        <f t="shared" si="2902"/>
        <v>3.1</v>
      </c>
      <c r="AG622" s="605">
        <f t="shared" si="2903"/>
        <v>0.6</v>
      </c>
      <c r="AH622" s="595">
        <f t="shared" si="2904"/>
        <v>0</v>
      </c>
      <c r="AI622" s="595">
        <f t="shared" si="2905"/>
        <v>2.79</v>
      </c>
      <c r="AJ622" s="595">
        <f t="shared" si="2906"/>
        <v>2.79</v>
      </c>
      <c r="AK622" s="595">
        <f t="shared" si="2907"/>
        <v>0.04</v>
      </c>
      <c r="AL622" s="595">
        <f t="shared" si="2908"/>
        <v>0</v>
      </c>
      <c r="AM622" s="596">
        <f t="shared" si="2909"/>
        <v>16.899999999999999</v>
      </c>
      <c r="AN622" s="732">
        <f t="shared" si="2910"/>
        <v>0</v>
      </c>
      <c r="AO622" s="144" t="s">
        <v>24923</v>
      </c>
      <c r="AP622" s="379" t="s">
        <v>23695</v>
      </c>
      <c r="AQ622" s="453" t="s">
        <v>24924</v>
      </c>
      <c r="AR622" s="416">
        <v>1.5</v>
      </c>
      <c r="AS622" s="504"/>
      <c r="AT622" s="504"/>
      <c r="AU622" s="142">
        <v>30</v>
      </c>
      <c r="AV622" s="416">
        <f t="shared" si="2911"/>
        <v>2.2000000000000002</v>
      </c>
      <c r="AW622" s="603" t="s">
        <v>1</v>
      </c>
      <c r="AX622" s="504">
        <f t="shared" si="2912"/>
        <v>2.2000000000000002</v>
      </c>
      <c r="AY622" s="384">
        <f t="shared" si="2913"/>
        <v>27.8</v>
      </c>
      <c r="AZ622" s="384">
        <f t="shared" si="2914"/>
        <v>0.3</v>
      </c>
      <c r="BA622" s="384">
        <f t="shared" si="2915"/>
        <v>2.6</v>
      </c>
      <c r="BB622" s="382">
        <f t="shared" si="2916"/>
        <v>40.380000000000003</v>
      </c>
      <c r="BC622" s="265">
        <f t="shared" si="2917"/>
        <v>0</v>
      </c>
      <c r="BD622" s="265">
        <f t="shared" si="2918"/>
        <v>250.53999999999996</v>
      </c>
      <c r="BE622" s="265">
        <f t="shared" si="2919"/>
        <v>70.739999999999995</v>
      </c>
      <c r="BF622" s="607">
        <f t="shared" si="2920"/>
        <v>2.35</v>
      </c>
      <c r="BG622" s="607">
        <f t="shared" si="2921"/>
        <v>0.71529999999999561</v>
      </c>
      <c r="BH622" s="607">
        <f t="shared" si="2922"/>
        <v>11.37</v>
      </c>
      <c r="BI622" s="607">
        <f t="shared" si="2923"/>
        <v>0.46</v>
      </c>
      <c r="BJ622" s="116">
        <f t="shared" si="2924"/>
        <v>127.59</v>
      </c>
      <c r="BK622" s="95"/>
    </row>
    <row r="623" spans="1:63" ht="14.25" x14ac:dyDescent="0.3">
      <c r="A623" s="144" t="s">
        <v>24924</v>
      </c>
      <c r="B623" s="379" t="s">
        <v>23695</v>
      </c>
      <c r="C623" s="145" t="s">
        <v>24925</v>
      </c>
      <c r="D623" s="416">
        <v>1.5</v>
      </c>
      <c r="E623" s="504"/>
      <c r="F623" s="504"/>
      <c r="G623" s="416" t="s">
        <v>23864</v>
      </c>
      <c r="H623" s="142">
        <v>8</v>
      </c>
      <c r="I623" s="143">
        <v>2.8564999999999969</v>
      </c>
      <c r="J623" s="143">
        <v>2.9547999999999952</v>
      </c>
      <c r="K623" s="452">
        <v>0</v>
      </c>
      <c r="L623" s="382">
        <f t="shared" si="2883"/>
        <v>2.91</v>
      </c>
      <c r="M623" s="383">
        <f t="shared" si="2884"/>
        <v>0.15</v>
      </c>
      <c r="N623" s="383">
        <f t="shared" si="2885"/>
        <v>0.3</v>
      </c>
      <c r="O623" s="382">
        <f t="shared" si="2886"/>
        <v>3.36</v>
      </c>
      <c r="P623" s="382">
        <f t="shared" si="2887"/>
        <v>2.6</v>
      </c>
      <c r="Q623" s="385">
        <f t="shared" si="2888"/>
        <v>0</v>
      </c>
      <c r="R623" s="385">
        <f t="shared" si="2889"/>
        <v>31.2</v>
      </c>
      <c r="S623" s="385">
        <f t="shared" si="2890"/>
        <v>31.2</v>
      </c>
      <c r="T623" s="385">
        <f t="shared" si="2891"/>
        <v>7.49</v>
      </c>
      <c r="U623" s="385">
        <f t="shared" si="2892"/>
        <v>0</v>
      </c>
      <c r="V623" s="384">
        <f t="shared" si="2893"/>
        <v>61.76</v>
      </c>
      <c r="W623" s="726">
        <f t="shared" si="2894"/>
        <v>0</v>
      </c>
      <c r="X623" s="144" t="str">
        <f t="shared" si="2895"/>
        <v>JD20</v>
      </c>
      <c r="Y623" s="416">
        <f t="shared" si="2896"/>
        <v>2</v>
      </c>
      <c r="Z623" s="603" t="s">
        <v>1</v>
      </c>
      <c r="AA623" s="504">
        <f t="shared" si="2897"/>
        <v>2</v>
      </c>
      <c r="AB623" s="591">
        <f t="shared" si="2898"/>
        <v>2.8564999999999969</v>
      </c>
      <c r="AC623" s="592">
        <f t="shared" si="2899"/>
        <v>0.15</v>
      </c>
      <c r="AD623" s="592">
        <f t="shared" si="2900"/>
        <v>0.15</v>
      </c>
      <c r="AE623" s="593">
        <f t="shared" si="2901"/>
        <v>3.16</v>
      </c>
      <c r="AF623" s="604">
        <f t="shared" si="2902"/>
        <v>3.1</v>
      </c>
      <c r="AG623" s="605">
        <f t="shared" si="2903"/>
        <v>0.6</v>
      </c>
      <c r="AH623" s="595">
        <f t="shared" si="2904"/>
        <v>0</v>
      </c>
      <c r="AI623" s="595">
        <f t="shared" si="2905"/>
        <v>2.79</v>
      </c>
      <c r="AJ623" s="595">
        <f t="shared" si="2906"/>
        <v>2.79</v>
      </c>
      <c r="AK623" s="595">
        <f t="shared" si="2907"/>
        <v>0.3</v>
      </c>
      <c r="AL623" s="595">
        <f t="shared" si="2908"/>
        <v>0</v>
      </c>
      <c r="AM623" s="596">
        <f t="shared" si="2909"/>
        <v>17.57</v>
      </c>
      <c r="AN623" s="732">
        <f t="shared" si="2910"/>
        <v>0</v>
      </c>
      <c r="AO623" s="144" t="s">
        <v>24924</v>
      </c>
      <c r="AP623" s="379" t="s">
        <v>23695</v>
      </c>
      <c r="AQ623" s="453" t="s">
        <v>24925</v>
      </c>
      <c r="AR623" s="416">
        <v>1.5</v>
      </c>
      <c r="AS623" s="504"/>
      <c r="AT623" s="504"/>
      <c r="AU623" s="142">
        <v>8</v>
      </c>
      <c r="AV623" s="416">
        <f t="shared" si="2911"/>
        <v>2.2000000000000002</v>
      </c>
      <c r="AW623" s="603" t="s">
        <v>1</v>
      </c>
      <c r="AX623" s="504">
        <f t="shared" si="2912"/>
        <v>2.2000000000000002</v>
      </c>
      <c r="AY623" s="384">
        <f t="shared" si="2913"/>
        <v>5.8</v>
      </c>
      <c r="AZ623" s="384">
        <f t="shared" si="2914"/>
        <v>0.3</v>
      </c>
      <c r="BA623" s="384">
        <f t="shared" si="2915"/>
        <v>2.6</v>
      </c>
      <c r="BB623" s="382">
        <f t="shared" si="2916"/>
        <v>8.42</v>
      </c>
      <c r="BC623" s="265">
        <f t="shared" si="2917"/>
        <v>0</v>
      </c>
      <c r="BD623" s="265">
        <f t="shared" si="2918"/>
        <v>75.77000000000001</v>
      </c>
      <c r="BE623" s="265">
        <f t="shared" si="2919"/>
        <v>14.76</v>
      </c>
      <c r="BF623" s="607">
        <f t="shared" si="2920"/>
        <v>2.3564999999999969</v>
      </c>
      <c r="BG623" s="607">
        <f t="shared" si="2921"/>
        <v>0.85</v>
      </c>
      <c r="BH623" s="607">
        <f t="shared" si="2922"/>
        <v>11.41</v>
      </c>
      <c r="BI623" s="607">
        <f t="shared" si="2923"/>
        <v>0.54</v>
      </c>
      <c r="BJ623" s="116">
        <f t="shared" si="2924"/>
        <v>40.64</v>
      </c>
      <c r="BK623" s="95"/>
    </row>
    <row r="624" spans="1:63" ht="14.25" x14ac:dyDescent="0.3">
      <c r="A624" s="144" t="s">
        <v>24925</v>
      </c>
      <c r="B624" s="379" t="s">
        <v>23695</v>
      </c>
      <c r="C624" s="145" t="s">
        <v>24926</v>
      </c>
      <c r="D624" s="416">
        <v>1.5</v>
      </c>
      <c r="E624" s="504"/>
      <c r="F624" s="504"/>
      <c r="G624" s="416" t="s">
        <v>23864</v>
      </c>
      <c r="H624" s="142">
        <v>27</v>
      </c>
      <c r="I624" s="143">
        <v>2.9547999999999952</v>
      </c>
      <c r="J624" s="143">
        <v>2.8367999999999967</v>
      </c>
      <c r="K624" s="452">
        <v>0</v>
      </c>
      <c r="L624" s="382">
        <f t="shared" si="2883"/>
        <v>2.9</v>
      </c>
      <c r="M624" s="383">
        <f t="shared" si="2884"/>
        <v>0.15</v>
      </c>
      <c r="N624" s="383">
        <f t="shared" si="2885"/>
        <v>0.3</v>
      </c>
      <c r="O624" s="382">
        <f t="shared" si="2886"/>
        <v>3.3499999999999996</v>
      </c>
      <c r="P624" s="382">
        <f t="shared" si="2887"/>
        <v>2.6</v>
      </c>
      <c r="Q624" s="385">
        <f t="shared" si="2888"/>
        <v>0</v>
      </c>
      <c r="R624" s="385">
        <f t="shared" si="2889"/>
        <v>105.3</v>
      </c>
      <c r="S624" s="385">
        <f t="shared" si="2890"/>
        <v>105.3</v>
      </c>
      <c r="T624" s="385">
        <f t="shared" si="2891"/>
        <v>24.57</v>
      </c>
      <c r="U624" s="385">
        <f t="shared" si="2892"/>
        <v>0</v>
      </c>
      <c r="V624" s="384">
        <f t="shared" si="2893"/>
        <v>207.9</v>
      </c>
      <c r="W624" s="726">
        <f t="shared" si="2894"/>
        <v>0</v>
      </c>
      <c r="X624" s="144" t="str">
        <f t="shared" si="2895"/>
        <v>JD21</v>
      </c>
      <c r="Y624" s="416">
        <f t="shared" si="2896"/>
        <v>2</v>
      </c>
      <c r="Z624" s="603" t="s">
        <v>1</v>
      </c>
      <c r="AA624" s="504">
        <f t="shared" si="2897"/>
        <v>2</v>
      </c>
      <c r="AB624" s="591">
        <f t="shared" si="2898"/>
        <v>2.9547999999999952</v>
      </c>
      <c r="AC624" s="592">
        <f t="shared" si="2899"/>
        <v>0.15</v>
      </c>
      <c r="AD624" s="592">
        <f t="shared" si="2900"/>
        <v>0.15</v>
      </c>
      <c r="AE624" s="593">
        <f t="shared" si="2901"/>
        <v>3.25</v>
      </c>
      <c r="AF624" s="604">
        <f t="shared" si="2902"/>
        <v>3.1</v>
      </c>
      <c r="AG624" s="605">
        <f t="shared" si="2903"/>
        <v>0.6</v>
      </c>
      <c r="AH624" s="595">
        <f t="shared" si="2904"/>
        <v>0</v>
      </c>
      <c r="AI624" s="595">
        <f t="shared" si="2905"/>
        <v>2.79</v>
      </c>
      <c r="AJ624" s="595">
        <f t="shared" si="2906"/>
        <v>2.79</v>
      </c>
      <c r="AK624" s="595">
        <f t="shared" si="2907"/>
        <v>0.47</v>
      </c>
      <c r="AL624" s="595">
        <f t="shared" si="2908"/>
        <v>0</v>
      </c>
      <c r="AM624" s="596">
        <f t="shared" si="2909"/>
        <v>18</v>
      </c>
      <c r="AN624" s="732">
        <f t="shared" si="2910"/>
        <v>0</v>
      </c>
      <c r="AO624" s="144" t="s">
        <v>24925</v>
      </c>
      <c r="AP624" s="379" t="s">
        <v>23695</v>
      </c>
      <c r="AQ624" s="453" t="s">
        <v>24926</v>
      </c>
      <c r="AR624" s="416">
        <v>1.5</v>
      </c>
      <c r="AS624" s="504"/>
      <c r="AT624" s="504"/>
      <c r="AU624" s="142">
        <v>27</v>
      </c>
      <c r="AV624" s="416">
        <f t="shared" si="2911"/>
        <v>2.2000000000000002</v>
      </c>
      <c r="AW624" s="603" t="s">
        <v>1</v>
      </c>
      <c r="AX624" s="504">
        <f t="shared" si="2912"/>
        <v>2.2000000000000002</v>
      </c>
      <c r="AY624" s="384">
        <f t="shared" si="2913"/>
        <v>24.8</v>
      </c>
      <c r="AZ624" s="384">
        <f t="shared" si="2914"/>
        <v>0.3</v>
      </c>
      <c r="BA624" s="384">
        <f t="shared" si="2915"/>
        <v>2.6</v>
      </c>
      <c r="BB624" s="382">
        <f t="shared" si="2916"/>
        <v>36.020000000000003</v>
      </c>
      <c r="BC624" s="265">
        <f t="shared" si="2917"/>
        <v>0</v>
      </c>
      <c r="BD624" s="265">
        <f t="shared" si="2918"/>
        <v>241.21999999999997</v>
      </c>
      <c r="BE624" s="265">
        <f t="shared" si="2919"/>
        <v>63.11</v>
      </c>
      <c r="BF624" s="607">
        <f t="shared" si="2920"/>
        <v>2.4547999999999952</v>
      </c>
      <c r="BG624" s="607">
        <f t="shared" si="2921"/>
        <v>0.85</v>
      </c>
      <c r="BH624" s="607">
        <f t="shared" si="2922"/>
        <v>11.88</v>
      </c>
      <c r="BI624" s="607">
        <f t="shared" si="2923"/>
        <v>0.54</v>
      </c>
      <c r="BJ624" s="116">
        <f t="shared" si="2924"/>
        <v>129.66999999999999</v>
      </c>
      <c r="BK624" s="95"/>
    </row>
    <row r="625" spans="1:63" ht="14.25" x14ac:dyDescent="0.3">
      <c r="A625" s="144" t="s">
        <v>24926</v>
      </c>
      <c r="B625" s="379" t="s">
        <v>23695</v>
      </c>
      <c r="C625" s="145" t="s">
        <v>24927</v>
      </c>
      <c r="D625" s="416">
        <v>1.5</v>
      </c>
      <c r="E625" s="504"/>
      <c r="F625" s="504"/>
      <c r="G625" s="416" t="s">
        <v>23864</v>
      </c>
      <c r="H625" s="142">
        <v>25</v>
      </c>
      <c r="I625" s="143">
        <v>2.8367999999999967</v>
      </c>
      <c r="J625" s="143">
        <v>2.7727999999999966</v>
      </c>
      <c r="K625" s="452">
        <v>0.12</v>
      </c>
      <c r="L625" s="382">
        <f t="shared" si="2883"/>
        <v>2.8</v>
      </c>
      <c r="M625" s="383">
        <f t="shared" si="2884"/>
        <v>0.15</v>
      </c>
      <c r="N625" s="383">
        <f t="shared" si="2885"/>
        <v>0.3</v>
      </c>
      <c r="O625" s="382">
        <f t="shared" si="2886"/>
        <v>3.2499999999999996</v>
      </c>
      <c r="P625" s="382">
        <f t="shared" si="2887"/>
        <v>2.6</v>
      </c>
      <c r="Q625" s="385">
        <f t="shared" si="2888"/>
        <v>0</v>
      </c>
      <c r="R625" s="385">
        <f t="shared" si="2889"/>
        <v>97.5</v>
      </c>
      <c r="S625" s="385">
        <f t="shared" si="2890"/>
        <v>97.5</v>
      </c>
      <c r="T625" s="385">
        <f t="shared" si="2891"/>
        <v>16.25</v>
      </c>
      <c r="U625" s="385">
        <f t="shared" si="2892"/>
        <v>0</v>
      </c>
      <c r="V625" s="384">
        <f t="shared" si="2893"/>
        <v>187.5</v>
      </c>
      <c r="W625" s="726">
        <f t="shared" si="2894"/>
        <v>0</v>
      </c>
      <c r="X625" s="144" t="str">
        <f t="shared" si="2895"/>
        <v>JD22</v>
      </c>
      <c r="Y625" s="416">
        <f t="shared" si="2896"/>
        <v>2</v>
      </c>
      <c r="Z625" s="603" t="s">
        <v>1</v>
      </c>
      <c r="AA625" s="504">
        <f t="shared" si="2897"/>
        <v>2</v>
      </c>
      <c r="AB625" s="591">
        <f t="shared" si="2898"/>
        <v>2.8367999999999967</v>
      </c>
      <c r="AC625" s="592">
        <f t="shared" si="2899"/>
        <v>0.15</v>
      </c>
      <c r="AD625" s="592">
        <f t="shared" si="2900"/>
        <v>0.15</v>
      </c>
      <c r="AE625" s="593">
        <f t="shared" si="2901"/>
        <v>3.14</v>
      </c>
      <c r="AF625" s="604">
        <f t="shared" si="2902"/>
        <v>3.1</v>
      </c>
      <c r="AG625" s="605">
        <f t="shared" si="2903"/>
        <v>0.6</v>
      </c>
      <c r="AH625" s="595">
        <f t="shared" si="2904"/>
        <v>0</v>
      </c>
      <c r="AI625" s="595">
        <f t="shared" si="2905"/>
        <v>2.79</v>
      </c>
      <c r="AJ625" s="595">
        <f t="shared" si="2906"/>
        <v>2.79</v>
      </c>
      <c r="AK625" s="595">
        <f t="shared" si="2907"/>
        <v>0.26</v>
      </c>
      <c r="AL625" s="595">
        <f t="shared" si="2908"/>
        <v>0</v>
      </c>
      <c r="AM625" s="596">
        <f t="shared" si="2909"/>
        <v>17.47</v>
      </c>
      <c r="AN625" s="732">
        <f t="shared" si="2910"/>
        <v>0</v>
      </c>
      <c r="AO625" s="144" t="s">
        <v>24926</v>
      </c>
      <c r="AP625" s="379" t="s">
        <v>23695</v>
      </c>
      <c r="AQ625" s="453" t="s">
        <v>24927</v>
      </c>
      <c r="AR625" s="416">
        <v>1.5</v>
      </c>
      <c r="AS625" s="504"/>
      <c r="AT625" s="504"/>
      <c r="AU625" s="142">
        <v>25</v>
      </c>
      <c r="AV625" s="416">
        <f t="shared" si="2911"/>
        <v>2.2000000000000002</v>
      </c>
      <c r="AW625" s="603" t="s">
        <v>1</v>
      </c>
      <c r="AX625" s="504">
        <f t="shared" si="2912"/>
        <v>2.2000000000000002</v>
      </c>
      <c r="AY625" s="384">
        <f t="shared" si="2913"/>
        <v>22.8</v>
      </c>
      <c r="AZ625" s="384">
        <f t="shared" si="2914"/>
        <v>0.3</v>
      </c>
      <c r="BA625" s="384">
        <f t="shared" si="2915"/>
        <v>2.6</v>
      </c>
      <c r="BB625" s="382">
        <f t="shared" si="2916"/>
        <v>33.119999999999997</v>
      </c>
      <c r="BC625" s="265">
        <f t="shared" si="2917"/>
        <v>0</v>
      </c>
      <c r="BD625" s="265">
        <f t="shared" si="2918"/>
        <v>217.08999999999997</v>
      </c>
      <c r="BE625" s="265">
        <f t="shared" si="2919"/>
        <v>58.02</v>
      </c>
      <c r="BF625" s="607">
        <f t="shared" si="2920"/>
        <v>2.35</v>
      </c>
      <c r="BG625" s="607">
        <f t="shared" si="2921"/>
        <v>0.83679999999999666</v>
      </c>
      <c r="BH625" s="607">
        <f t="shared" si="2922"/>
        <v>11.37</v>
      </c>
      <c r="BI625" s="607">
        <f t="shared" si="2923"/>
        <v>0.53</v>
      </c>
      <c r="BJ625" s="116">
        <f t="shared" si="2924"/>
        <v>114.05</v>
      </c>
      <c r="BK625" s="95"/>
    </row>
    <row r="626" spans="1:63" ht="14.25" x14ac:dyDescent="0.3">
      <c r="A626" s="144" t="s">
        <v>24927</v>
      </c>
      <c r="B626" s="379" t="s">
        <v>23695</v>
      </c>
      <c r="C626" s="145" t="s">
        <v>24805</v>
      </c>
      <c r="D626" s="416">
        <v>1.5</v>
      </c>
      <c r="E626" s="504"/>
      <c r="F626" s="504"/>
      <c r="G626" s="416" t="s">
        <v>23864</v>
      </c>
      <c r="H626" s="142">
        <v>11</v>
      </c>
      <c r="I626" s="143">
        <v>2.8927999999999958</v>
      </c>
      <c r="J626" s="143">
        <v>2.6509999999999945</v>
      </c>
      <c r="K626" s="452">
        <v>0</v>
      </c>
      <c r="L626" s="382">
        <f t="shared" si="2883"/>
        <v>2.77</v>
      </c>
      <c r="M626" s="383">
        <f t="shared" si="2884"/>
        <v>0.15</v>
      </c>
      <c r="N626" s="383">
        <f t="shared" si="2885"/>
        <v>0.3</v>
      </c>
      <c r="O626" s="382">
        <f t="shared" si="2886"/>
        <v>3.2199999999999998</v>
      </c>
      <c r="P626" s="382">
        <f t="shared" si="2887"/>
        <v>2.6</v>
      </c>
      <c r="Q626" s="385">
        <f t="shared" si="2888"/>
        <v>0</v>
      </c>
      <c r="R626" s="385">
        <f t="shared" si="2889"/>
        <v>42.9</v>
      </c>
      <c r="S626" s="385">
        <f t="shared" si="2890"/>
        <v>42.9</v>
      </c>
      <c r="T626" s="385">
        <f t="shared" si="2891"/>
        <v>6.29</v>
      </c>
      <c r="U626" s="385">
        <f t="shared" si="2892"/>
        <v>0</v>
      </c>
      <c r="V626" s="384">
        <f t="shared" si="2893"/>
        <v>81.84</v>
      </c>
      <c r="W626" s="726">
        <f t="shared" si="2894"/>
        <v>0</v>
      </c>
      <c r="X626" s="144" t="str">
        <f t="shared" si="2895"/>
        <v>JD23</v>
      </c>
      <c r="Y626" s="416">
        <f t="shared" si="2896"/>
        <v>2</v>
      </c>
      <c r="Z626" s="603" t="s">
        <v>1</v>
      </c>
      <c r="AA626" s="504">
        <f t="shared" si="2897"/>
        <v>2</v>
      </c>
      <c r="AB626" s="591">
        <f t="shared" si="2898"/>
        <v>2.8927999999999958</v>
      </c>
      <c r="AC626" s="592">
        <f t="shared" si="2899"/>
        <v>0.15</v>
      </c>
      <c r="AD626" s="592">
        <f t="shared" si="2900"/>
        <v>0.15</v>
      </c>
      <c r="AE626" s="593">
        <f t="shared" si="2901"/>
        <v>3.19</v>
      </c>
      <c r="AF626" s="604">
        <f t="shared" si="2902"/>
        <v>3.1</v>
      </c>
      <c r="AG626" s="605">
        <f t="shared" si="2903"/>
        <v>0.6</v>
      </c>
      <c r="AH626" s="595">
        <f t="shared" si="2904"/>
        <v>0</v>
      </c>
      <c r="AI626" s="595">
        <f t="shared" si="2905"/>
        <v>2.79</v>
      </c>
      <c r="AJ626" s="595">
        <f t="shared" si="2906"/>
        <v>2.79</v>
      </c>
      <c r="AK626" s="595">
        <f t="shared" si="2907"/>
        <v>0.35</v>
      </c>
      <c r="AL626" s="595">
        <f t="shared" si="2908"/>
        <v>0</v>
      </c>
      <c r="AM626" s="596">
        <f t="shared" si="2909"/>
        <v>17.71</v>
      </c>
      <c r="AN626" s="732">
        <f t="shared" si="2910"/>
        <v>0</v>
      </c>
      <c r="AO626" s="144" t="s">
        <v>24927</v>
      </c>
      <c r="AP626" s="379" t="s">
        <v>23695</v>
      </c>
      <c r="AQ626" s="453" t="s">
        <v>24805</v>
      </c>
      <c r="AR626" s="416">
        <v>1.5</v>
      </c>
      <c r="AS626" s="504"/>
      <c r="AT626" s="504"/>
      <c r="AU626" s="142">
        <v>11</v>
      </c>
      <c r="AV626" s="416">
        <f t="shared" si="2911"/>
        <v>2.2000000000000002</v>
      </c>
      <c r="AW626" s="603" t="s">
        <v>1</v>
      </c>
      <c r="AX626" s="504">
        <f t="shared" si="2912"/>
        <v>2.2000000000000002</v>
      </c>
      <c r="AY626" s="384">
        <f t="shared" si="2913"/>
        <v>8.8000000000000007</v>
      </c>
      <c r="AZ626" s="384">
        <f t="shared" si="2914"/>
        <v>0.3</v>
      </c>
      <c r="BA626" s="384">
        <f t="shared" si="2915"/>
        <v>2.6</v>
      </c>
      <c r="BB626" s="382">
        <f t="shared" si="2916"/>
        <v>12.78</v>
      </c>
      <c r="BC626" s="265">
        <f t="shared" si="2917"/>
        <v>0</v>
      </c>
      <c r="BD626" s="265">
        <f t="shared" si="2918"/>
        <v>98.02000000000001</v>
      </c>
      <c r="BE626" s="265">
        <f t="shared" si="2919"/>
        <v>22.39</v>
      </c>
      <c r="BF626" s="607">
        <f t="shared" si="2920"/>
        <v>2.3927999999999958</v>
      </c>
      <c r="BG626" s="607">
        <f t="shared" si="2921"/>
        <v>0.85</v>
      </c>
      <c r="BH626" s="607">
        <f t="shared" si="2922"/>
        <v>11.58</v>
      </c>
      <c r="BI626" s="607">
        <f t="shared" si="2923"/>
        <v>0.54</v>
      </c>
      <c r="BJ626" s="116">
        <f t="shared" si="2924"/>
        <v>50.73</v>
      </c>
      <c r="BK626" s="95"/>
    </row>
    <row r="627" spans="1:63" ht="14.25" x14ac:dyDescent="0.3">
      <c r="A627" s="144" t="s">
        <v>24805</v>
      </c>
      <c r="B627" s="379" t="s">
        <v>23695</v>
      </c>
      <c r="C627" s="145" t="s">
        <v>24928</v>
      </c>
      <c r="D627" s="416">
        <v>1.5</v>
      </c>
      <c r="E627" s="504"/>
      <c r="F627" s="504"/>
      <c r="G627" s="416" t="s">
        <v>23864</v>
      </c>
      <c r="H627" s="142">
        <v>6</v>
      </c>
      <c r="I627" s="143">
        <v>2.6509999999999945</v>
      </c>
      <c r="J627" s="143">
        <v>2.7575999999999947</v>
      </c>
      <c r="K627" s="452">
        <v>0.43</v>
      </c>
      <c r="L627" s="382">
        <f t="shared" si="2883"/>
        <v>2.7</v>
      </c>
      <c r="M627" s="383">
        <f t="shared" si="2884"/>
        <v>0.15</v>
      </c>
      <c r="N627" s="383">
        <f t="shared" si="2885"/>
        <v>0.3</v>
      </c>
      <c r="O627" s="382">
        <f t="shared" si="2886"/>
        <v>3.15</v>
      </c>
      <c r="P627" s="382">
        <f t="shared" si="2887"/>
        <v>2.6</v>
      </c>
      <c r="Q627" s="385">
        <f t="shared" si="2888"/>
        <v>0</v>
      </c>
      <c r="R627" s="385">
        <f t="shared" si="2889"/>
        <v>23.4</v>
      </c>
      <c r="S627" s="385">
        <f t="shared" si="2890"/>
        <v>23.4</v>
      </c>
      <c r="T627" s="385">
        <f t="shared" si="2891"/>
        <v>2.34</v>
      </c>
      <c r="U627" s="385">
        <f t="shared" si="2892"/>
        <v>0</v>
      </c>
      <c r="V627" s="384">
        <f t="shared" si="2893"/>
        <v>43.8</v>
      </c>
      <c r="W627" s="726">
        <f t="shared" si="2894"/>
        <v>0</v>
      </c>
      <c r="X627" s="144" t="str">
        <f t="shared" si="2895"/>
        <v>JD24</v>
      </c>
      <c r="Y627" s="416">
        <f t="shared" si="2896"/>
        <v>2</v>
      </c>
      <c r="Z627" s="603" t="s">
        <v>1</v>
      </c>
      <c r="AA627" s="504">
        <f t="shared" si="2897"/>
        <v>2</v>
      </c>
      <c r="AB627" s="591">
        <f t="shared" si="2898"/>
        <v>2.6509999999999945</v>
      </c>
      <c r="AC627" s="592">
        <f t="shared" si="2899"/>
        <v>0.15</v>
      </c>
      <c r="AD627" s="592">
        <f t="shared" si="2900"/>
        <v>0.15</v>
      </c>
      <c r="AE627" s="593">
        <f t="shared" si="2901"/>
        <v>2.95</v>
      </c>
      <c r="AF627" s="604">
        <f t="shared" si="2902"/>
        <v>3.1</v>
      </c>
      <c r="AG627" s="605">
        <f t="shared" si="2903"/>
        <v>0.6</v>
      </c>
      <c r="AH627" s="595">
        <f t="shared" si="2904"/>
        <v>0</v>
      </c>
      <c r="AI627" s="595">
        <f t="shared" si="2905"/>
        <v>2.79</v>
      </c>
      <c r="AJ627" s="595">
        <f t="shared" si="2906"/>
        <v>2.7</v>
      </c>
      <c r="AK627" s="595">
        <f t="shared" si="2907"/>
        <v>0</v>
      </c>
      <c r="AL627" s="595">
        <f t="shared" si="2908"/>
        <v>0</v>
      </c>
      <c r="AM627" s="596">
        <f t="shared" si="2909"/>
        <v>16.559999999999999</v>
      </c>
      <c r="AN627" s="732">
        <f t="shared" si="2910"/>
        <v>0</v>
      </c>
      <c r="AO627" s="144" t="s">
        <v>24805</v>
      </c>
      <c r="AP627" s="379" t="s">
        <v>23695</v>
      </c>
      <c r="AQ627" s="453" t="s">
        <v>24928</v>
      </c>
      <c r="AR627" s="416">
        <v>1.5</v>
      </c>
      <c r="AS627" s="504"/>
      <c r="AT627" s="504"/>
      <c r="AU627" s="142">
        <v>6</v>
      </c>
      <c r="AV627" s="416">
        <f t="shared" si="2911"/>
        <v>2.2000000000000002</v>
      </c>
      <c r="AW627" s="603" t="s">
        <v>1</v>
      </c>
      <c r="AX627" s="504">
        <f t="shared" si="2912"/>
        <v>2.2000000000000002</v>
      </c>
      <c r="AY627" s="384">
        <f t="shared" si="2913"/>
        <v>3.8</v>
      </c>
      <c r="AZ627" s="384">
        <f t="shared" si="2914"/>
        <v>0.3</v>
      </c>
      <c r="BA627" s="384">
        <f t="shared" si="2915"/>
        <v>2.6</v>
      </c>
      <c r="BB627" s="382">
        <f t="shared" si="2916"/>
        <v>5.52</v>
      </c>
      <c r="BC627" s="265">
        <f t="shared" si="2917"/>
        <v>0</v>
      </c>
      <c r="BD627" s="265">
        <f t="shared" si="2918"/>
        <v>54.63</v>
      </c>
      <c r="BE627" s="265">
        <f t="shared" si="2919"/>
        <v>9.67</v>
      </c>
      <c r="BF627" s="607">
        <f t="shared" si="2920"/>
        <v>2.35</v>
      </c>
      <c r="BG627" s="607">
        <f t="shared" si="2921"/>
        <v>0.65099999999999447</v>
      </c>
      <c r="BH627" s="607">
        <f t="shared" si="2922"/>
        <v>11.37</v>
      </c>
      <c r="BI627" s="607">
        <f t="shared" si="2923"/>
        <v>0.41</v>
      </c>
      <c r="BJ627" s="116">
        <f t="shared" si="2924"/>
        <v>27.66</v>
      </c>
      <c r="BK627" s="95"/>
    </row>
    <row r="628" spans="1:63" ht="14.25" x14ac:dyDescent="0.3">
      <c r="A628" s="144" t="s">
        <v>24928</v>
      </c>
      <c r="B628" s="379" t="s">
        <v>23695</v>
      </c>
      <c r="C628" s="145" t="s">
        <v>24929</v>
      </c>
      <c r="D628" s="416">
        <v>1.5</v>
      </c>
      <c r="E628" s="504"/>
      <c r="F628" s="504"/>
      <c r="G628" s="416" t="s">
        <v>23864</v>
      </c>
      <c r="H628" s="142">
        <v>28</v>
      </c>
      <c r="I628" s="143">
        <v>3.1875999999999944</v>
      </c>
      <c r="J628" s="143">
        <v>2.8625999999999951</v>
      </c>
      <c r="K628" s="452">
        <v>0</v>
      </c>
      <c r="L628" s="382">
        <f t="shared" si="2883"/>
        <v>3.03</v>
      </c>
      <c r="M628" s="383">
        <f t="shared" si="2884"/>
        <v>0.15</v>
      </c>
      <c r="N628" s="383">
        <f t="shared" si="2885"/>
        <v>0.3</v>
      </c>
      <c r="O628" s="382">
        <f t="shared" si="2886"/>
        <v>3.4799999999999995</v>
      </c>
      <c r="P628" s="382">
        <f t="shared" si="2887"/>
        <v>2.6</v>
      </c>
      <c r="Q628" s="385">
        <f t="shared" si="2888"/>
        <v>0</v>
      </c>
      <c r="R628" s="385">
        <f t="shared" si="2889"/>
        <v>109.2</v>
      </c>
      <c r="S628" s="385">
        <f t="shared" si="2890"/>
        <v>109.2</v>
      </c>
      <c r="T628" s="385">
        <f t="shared" si="2891"/>
        <v>34.94</v>
      </c>
      <c r="U628" s="385">
        <f t="shared" si="2892"/>
        <v>0</v>
      </c>
      <c r="V628" s="384">
        <f t="shared" si="2893"/>
        <v>222.88</v>
      </c>
      <c r="W628" s="726">
        <f t="shared" si="2894"/>
        <v>0</v>
      </c>
      <c r="X628" s="144" t="str">
        <f t="shared" si="2895"/>
        <v>JD25</v>
      </c>
      <c r="Y628" s="416">
        <f t="shared" si="2896"/>
        <v>2</v>
      </c>
      <c r="Z628" s="603" t="s">
        <v>1</v>
      </c>
      <c r="AA628" s="504">
        <f t="shared" si="2897"/>
        <v>2</v>
      </c>
      <c r="AB628" s="591">
        <f t="shared" si="2898"/>
        <v>3.1875999999999944</v>
      </c>
      <c r="AC628" s="592">
        <f t="shared" si="2899"/>
        <v>0.15</v>
      </c>
      <c r="AD628" s="592">
        <f t="shared" si="2900"/>
        <v>0.15</v>
      </c>
      <c r="AE628" s="593">
        <f t="shared" si="2901"/>
        <v>3.49</v>
      </c>
      <c r="AF628" s="604">
        <f t="shared" si="2902"/>
        <v>3.2</v>
      </c>
      <c r="AG628" s="605">
        <f t="shared" si="2903"/>
        <v>0.6</v>
      </c>
      <c r="AH628" s="595">
        <f t="shared" si="2904"/>
        <v>0</v>
      </c>
      <c r="AI628" s="595">
        <f t="shared" si="2905"/>
        <v>2.88</v>
      </c>
      <c r="AJ628" s="595">
        <f t="shared" si="2906"/>
        <v>2.88</v>
      </c>
      <c r="AK628" s="595">
        <f t="shared" si="2907"/>
        <v>0.94</v>
      </c>
      <c r="AL628" s="595">
        <f t="shared" si="2908"/>
        <v>0</v>
      </c>
      <c r="AM628" s="596">
        <f t="shared" si="2909"/>
        <v>19.149999999999999</v>
      </c>
      <c r="AN628" s="732">
        <f t="shared" si="2910"/>
        <v>0</v>
      </c>
      <c r="AO628" s="144" t="s">
        <v>24928</v>
      </c>
      <c r="AP628" s="379" t="s">
        <v>23695</v>
      </c>
      <c r="AQ628" s="453" t="s">
        <v>24929</v>
      </c>
      <c r="AR628" s="416">
        <v>1.5</v>
      </c>
      <c r="AS628" s="504"/>
      <c r="AT628" s="504"/>
      <c r="AU628" s="142">
        <v>28</v>
      </c>
      <c r="AV628" s="416">
        <f t="shared" si="2911"/>
        <v>2.2000000000000002</v>
      </c>
      <c r="AW628" s="603" t="s">
        <v>1</v>
      </c>
      <c r="AX628" s="504">
        <f t="shared" si="2912"/>
        <v>2.2000000000000002</v>
      </c>
      <c r="AY628" s="384">
        <f t="shared" si="2913"/>
        <v>25.8</v>
      </c>
      <c r="AZ628" s="384">
        <f t="shared" si="2914"/>
        <v>0.3</v>
      </c>
      <c r="BA628" s="384">
        <f t="shared" si="2915"/>
        <v>2.6</v>
      </c>
      <c r="BB628" s="382">
        <f t="shared" si="2916"/>
        <v>37.47</v>
      </c>
      <c r="BC628" s="265">
        <f t="shared" si="2917"/>
        <v>0</v>
      </c>
      <c r="BD628" s="265">
        <f t="shared" si="2918"/>
        <v>260.04000000000002</v>
      </c>
      <c r="BE628" s="265">
        <f t="shared" si="2919"/>
        <v>65.650000000000006</v>
      </c>
      <c r="BF628" s="607">
        <f t="shared" si="2920"/>
        <v>2.6875999999999944</v>
      </c>
      <c r="BG628" s="607">
        <f t="shared" si="2921"/>
        <v>0.85</v>
      </c>
      <c r="BH628" s="607">
        <f t="shared" si="2922"/>
        <v>13.01</v>
      </c>
      <c r="BI628" s="607">
        <f t="shared" si="2923"/>
        <v>0.54</v>
      </c>
      <c r="BJ628" s="116">
        <f t="shared" si="2924"/>
        <v>143.37</v>
      </c>
      <c r="BK628" s="95"/>
    </row>
    <row r="629" spans="1:63" ht="14.25" x14ac:dyDescent="0.3">
      <c r="A629" s="144" t="s">
        <v>24929</v>
      </c>
      <c r="B629" s="379" t="s">
        <v>23695</v>
      </c>
      <c r="C629" s="145" t="s">
        <v>24930</v>
      </c>
      <c r="D629" s="416">
        <v>1.5</v>
      </c>
      <c r="E629" s="504"/>
      <c r="F629" s="504"/>
      <c r="G629" s="416" t="s">
        <v>23864</v>
      </c>
      <c r="H629" s="142">
        <v>29</v>
      </c>
      <c r="I629" s="143">
        <v>2.8625999999999951</v>
      </c>
      <c r="J629" s="143">
        <v>2.8910999999999945</v>
      </c>
      <c r="K629" s="452">
        <v>0</v>
      </c>
      <c r="L629" s="382">
        <f t="shared" si="2883"/>
        <v>2.88</v>
      </c>
      <c r="M629" s="383">
        <f t="shared" si="2884"/>
        <v>0.15</v>
      </c>
      <c r="N629" s="383">
        <f t="shared" si="2885"/>
        <v>0.3</v>
      </c>
      <c r="O629" s="382">
        <f t="shared" si="2886"/>
        <v>3.3299999999999996</v>
      </c>
      <c r="P629" s="382">
        <f t="shared" si="2887"/>
        <v>2.6</v>
      </c>
      <c r="Q629" s="385">
        <f t="shared" si="2888"/>
        <v>0</v>
      </c>
      <c r="R629" s="385">
        <f t="shared" si="2889"/>
        <v>113.1</v>
      </c>
      <c r="S629" s="385">
        <f t="shared" si="2890"/>
        <v>113.1</v>
      </c>
      <c r="T629" s="385">
        <f t="shared" si="2891"/>
        <v>24.88</v>
      </c>
      <c r="U629" s="385">
        <f t="shared" si="2892"/>
        <v>0</v>
      </c>
      <c r="V629" s="384">
        <f t="shared" si="2893"/>
        <v>222.14</v>
      </c>
      <c r="W629" s="726">
        <f t="shared" si="2894"/>
        <v>0</v>
      </c>
      <c r="X629" s="144" t="str">
        <f t="shared" si="2895"/>
        <v>JD26</v>
      </c>
      <c r="Y629" s="416">
        <f t="shared" si="2896"/>
        <v>2</v>
      </c>
      <c r="Z629" s="603" t="s">
        <v>1</v>
      </c>
      <c r="AA629" s="504">
        <f t="shared" si="2897"/>
        <v>2</v>
      </c>
      <c r="AB629" s="591">
        <f t="shared" si="2898"/>
        <v>2.8625999999999951</v>
      </c>
      <c r="AC629" s="592">
        <f t="shared" si="2899"/>
        <v>0.15</v>
      </c>
      <c r="AD629" s="592">
        <f t="shared" si="2900"/>
        <v>0.15</v>
      </c>
      <c r="AE629" s="593">
        <f t="shared" si="2901"/>
        <v>3.16</v>
      </c>
      <c r="AF629" s="604">
        <f t="shared" si="2902"/>
        <v>3.1</v>
      </c>
      <c r="AG629" s="605">
        <f t="shared" si="2903"/>
        <v>0.6</v>
      </c>
      <c r="AH629" s="595">
        <f t="shared" si="2904"/>
        <v>0</v>
      </c>
      <c r="AI629" s="595">
        <f t="shared" si="2905"/>
        <v>2.79</v>
      </c>
      <c r="AJ629" s="595">
        <f t="shared" si="2906"/>
        <v>2.79</v>
      </c>
      <c r="AK629" s="595">
        <f t="shared" si="2907"/>
        <v>0.3</v>
      </c>
      <c r="AL629" s="595">
        <f t="shared" si="2908"/>
        <v>0</v>
      </c>
      <c r="AM629" s="596">
        <f t="shared" si="2909"/>
        <v>17.57</v>
      </c>
      <c r="AN629" s="732">
        <f t="shared" si="2910"/>
        <v>0</v>
      </c>
      <c r="AO629" s="144" t="s">
        <v>24929</v>
      </c>
      <c r="AP629" s="379" t="s">
        <v>23695</v>
      </c>
      <c r="AQ629" s="453" t="s">
        <v>24930</v>
      </c>
      <c r="AR629" s="416">
        <v>1.5</v>
      </c>
      <c r="AS629" s="504"/>
      <c r="AT629" s="504"/>
      <c r="AU629" s="142">
        <v>29</v>
      </c>
      <c r="AV629" s="416">
        <f t="shared" si="2911"/>
        <v>2.2000000000000002</v>
      </c>
      <c r="AW629" s="603" t="s">
        <v>1</v>
      </c>
      <c r="AX629" s="504">
        <f t="shared" si="2912"/>
        <v>2.2000000000000002</v>
      </c>
      <c r="AY629" s="384">
        <f t="shared" si="2913"/>
        <v>26.8</v>
      </c>
      <c r="AZ629" s="384">
        <f t="shared" si="2914"/>
        <v>0.3</v>
      </c>
      <c r="BA629" s="384">
        <f t="shared" si="2915"/>
        <v>2.6</v>
      </c>
      <c r="BB629" s="382">
        <f t="shared" si="2916"/>
        <v>38.93</v>
      </c>
      <c r="BC629" s="265">
        <f t="shared" si="2917"/>
        <v>0</v>
      </c>
      <c r="BD629" s="265">
        <f t="shared" si="2918"/>
        <v>256.95999999999998</v>
      </c>
      <c r="BE629" s="265">
        <f t="shared" si="2919"/>
        <v>68.2</v>
      </c>
      <c r="BF629" s="607">
        <f t="shared" si="2920"/>
        <v>2.3625999999999951</v>
      </c>
      <c r="BG629" s="607">
        <f t="shared" si="2921"/>
        <v>0.85</v>
      </c>
      <c r="BH629" s="607">
        <f t="shared" si="2922"/>
        <v>11.43</v>
      </c>
      <c r="BI629" s="607">
        <f t="shared" si="2923"/>
        <v>0.54</v>
      </c>
      <c r="BJ629" s="116">
        <f t="shared" si="2924"/>
        <v>137.86000000000001</v>
      </c>
      <c r="BK629" s="95"/>
    </row>
    <row r="630" spans="1:63" ht="14.25" x14ac:dyDescent="0.3">
      <c r="A630" s="144" t="s">
        <v>24930</v>
      </c>
      <c r="B630" s="379" t="s">
        <v>23695</v>
      </c>
      <c r="C630" s="145" t="s">
        <v>24816</v>
      </c>
      <c r="D630" s="416">
        <v>1.5</v>
      </c>
      <c r="E630" s="504"/>
      <c r="F630" s="504"/>
      <c r="G630" s="416" t="s">
        <v>23864</v>
      </c>
      <c r="H630" s="142">
        <v>6</v>
      </c>
      <c r="I630" s="143">
        <v>2.8910999999999945</v>
      </c>
      <c r="J630" s="143">
        <v>2.7050999999999945</v>
      </c>
      <c r="K630" s="452">
        <v>0</v>
      </c>
      <c r="L630" s="382">
        <f t="shared" si="2883"/>
        <v>2.8</v>
      </c>
      <c r="M630" s="383">
        <f t="shared" si="2884"/>
        <v>0.15</v>
      </c>
      <c r="N630" s="383">
        <f t="shared" si="2885"/>
        <v>0.3</v>
      </c>
      <c r="O630" s="382">
        <f t="shared" si="2886"/>
        <v>3.2499999999999996</v>
      </c>
      <c r="P630" s="382">
        <f t="shared" si="2887"/>
        <v>2.6</v>
      </c>
      <c r="Q630" s="385">
        <f t="shared" si="2888"/>
        <v>0</v>
      </c>
      <c r="R630" s="385">
        <f t="shared" si="2889"/>
        <v>23.4</v>
      </c>
      <c r="S630" s="385">
        <f t="shared" si="2890"/>
        <v>23.4</v>
      </c>
      <c r="T630" s="385">
        <f t="shared" si="2891"/>
        <v>3.9</v>
      </c>
      <c r="U630" s="385">
        <f t="shared" si="2892"/>
        <v>0</v>
      </c>
      <c r="V630" s="384">
        <f t="shared" si="2893"/>
        <v>45</v>
      </c>
      <c r="W630" s="726">
        <f t="shared" si="2894"/>
        <v>0</v>
      </c>
      <c r="X630" s="144" t="str">
        <f t="shared" si="2895"/>
        <v>JD27</v>
      </c>
      <c r="Y630" s="416">
        <f t="shared" si="2896"/>
        <v>2</v>
      </c>
      <c r="Z630" s="603" t="s">
        <v>1</v>
      </c>
      <c r="AA630" s="504">
        <f t="shared" si="2897"/>
        <v>2</v>
      </c>
      <c r="AB630" s="591">
        <f t="shared" si="2898"/>
        <v>2.8910999999999945</v>
      </c>
      <c r="AC630" s="592">
        <f t="shared" si="2899"/>
        <v>0.15</v>
      </c>
      <c r="AD630" s="592">
        <f t="shared" si="2900"/>
        <v>0.15</v>
      </c>
      <c r="AE630" s="593">
        <f t="shared" si="2901"/>
        <v>3.19</v>
      </c>
      <c r="AF630" s="604">
        <f t="shared" si="2902"/>
        <v>3.1</v>
      </c>
      <c r="AG630" s="605">
        <f t="shared" si="2903"/>
        <v>0.6</v>
      </c>
      <c r="AH630" s="595">
        <f t="shared" si="2904"/>
        <v>0</v>
      </c>
      <c r="AI630" s="595">
        <f t="shared" si="2905"/>
        <v>2.79</v>
      </c>
      <c r="AJ630" s="595">
        <f t="shared" si="2906"/>
        <v>2.79</v>
      </c>
      <c r="AK630" s="595">
        <f t="shared" si="2907"/>
        <v>0.35</v>
      </c>
      <c r="AL630" s="595">
        <f t="shared" si="2908"/>
        <v>0</v>
      </c>
      <c r="AM630" s="596">
        <f t="shared" si="2909"/>
        <v>17.71</v>
      </c>
      <c r="AN630" s="732">
        <f t="shared" si="2910"/>
        <v>0</v>
      </c>
      <c r="AO630" s="144" t="s">
        <v>24930</v>
      </c>
      <c r="AP630" s="379" t="s">
        <v>23695</v>
      </c>
      <c r="AQ630" s="453" t="s">
        <v>24816</v>
      </c>
      <c r="AR630" s="416">
        <v>1.5</v>
      </c>
      <c r="AS630" s="504"/>
      <c r="AT630" s="504"/>
      <c r="AU630" s="142">
        <v>6</v>
      </c>
      <c r="AV630" s="416">
        <f t="shared" si="2911"/>
        <v>2.2000000000000002</v>
      </c>
      <c r="AW630" s="603" t="s">
        <v>1</v>
      </c>
      <c r="AX630" s="504">
        <f t="shared" si="2912"/>
        <v>2.2000000000000002</v>
      </c>
      <c r="AY630" s="384">
        <f t="shared" si="2913"/>
        <v>3.8</v>
      </c>
      <c r="AZ630" s="384">
        <f t="shared" si="2914"/>
        <v>0.3</v>
      </c>
      <c r="BA630" s="384">
        <f t="shared" si="2915"/>
        <v>2.6</v>
      </c>
      <c r="BB630" s="382">
        <f t="shared" si="2916"/>
        <v>5.52</v>
      </c>
      <c r="BC630" s="265">
        <f t="shared" si="2917"/>
        <v>0</v>
      </c>
      <c r="BD630" s="265">
        <f t="shared" si="2918"/>
        <v>56.629999999999995</v>
      </c>
      <c r="BE630" s="265">
        <f t="shared" si="2919"/>
        <v>9.67</v>
      </c>
      <c r="BF630" s="607">
        <f t="shared" si="2920"/>
        <v>2.3910999999999945</v>
      </c>
      <c r="BG630" s="607">
        <f t="shared" si="2921"/>
        <v>0.85</v>
      </c>
      <c r="BH630" s="607">
        <f t="shared" si="2922"/>
        <v>11.57</v>
      </c>
      <c r="BI630" s="607">
        <f t="shared" si="2923"/>
        <v>0.54</v>
      </c>
      <c r="BJ630" s="116">
        <f t="shared" si="2924"/>
        <v>29.33</v>
      </c>
      <c r="BK630" s="95"/>
    </row>
    <row r="631" spans="1:63" ht="14.25" x14ac:dyDescent="0.3">
      <c r="A631" s="144" t="s">
        <v>24816</v>
      </c>
      <c r="B631" s="379" t="s">
        <v>23695</v>
      </c>
      <c r="C631" s="145" t="s">
        <v>24931</v>
      </c>
      <c r="D631" s="416">
        <v>1.5</v>
      </c>
      <c r="E631" s="504"/>
      <c r="F631" s="504"/>
      <c r="G631" s="416" t="s">
        <v>23864</v>
      </c>
      <c r="H631" s="142">
        <v>12</v>
      </c>
      <c r="I631" s="143">
        <v>2.7050999999999945</v>
      </c>
      <c r="J631" s="143">
        <v>2.6532999999999944</v>
      </c>
      <c r="K631" s="452">
        <v>0</v>
      </c>
      <c r="L631" s="382">
        <f t="shared" si="2883"/>
        <v>2.68</v>
      </c>
      <c r="M631" s="383">
        <f t="shared" si="2884"/>
        <v>0.15</v>
      </c>
      <c r="N631" s="383">
        <f t="shared" si="2885"/>
        <v>0.3</v>
      </c>
      <c r="O631" s="382">
        <f t="shared" si="2886"/>
        <v>3.13</v>
      </c>
      <c r="P631" s="382">
        <f t="shared" si="2887"/>
        <v>2.6</v>
      </c>
      <c r="Q631" s="385">
        <f t="shared" si="2888"/>
        <v>0</v>
      </c>
      <c r="R631" s="385">
        <f t="shared" si="2889"/>
        <v>46.8</v>
      </c>
      <c r="S631" s="385">
        <f t="shared" si="2890"/>
        <v>46.8</v>
      </c>
      <c r="T631" s="385">
        <f t="shared" si="2891"/>
        <v>4.0599999999999996</v>
      </c>
      <c r="U631" s="385">
        <f t="shared" si="2892"/>
        <v>0</v>
      </c>
      <c r="V631" s="384">
        <f t="shared" si="2893"/>
        <v>87.12</v>
      </c>
      <c r="W631" s="726">
        <f t="shared" si="2894"/>
        <v>0</v>
      </c>
      <c r="X631" s="144" t="str">
        <f t="shared" si="2895"/>
        <v>JD28</v>
      </c>
      <c r="Y631" s="416">
        <f t="shared" si="2896"/>
        <v>2</v>
      </c>
      <c r="Z631" s="603" t="s">
        <v>1</v>
      </c>
      <c r="AA631" s="504">
        <f t="shared" si="2897"/>
        <v>2</v>
      </c>
      <c r="AB631" s="591">
        <f t="shared" si="2898"/>
        <v>2.7050999999999945</v>
      </c>
      <c r="AC631" s="592">
        <f t="shared" si="2899"/>
        <v>0.15</v>
      </c>
      <c r="AD631" s="592">
        <f t="shared" si="2900"/>
        <v>0.15</v>
      </c>
      <c r="AE631" s="593">
        <f t="shared" si="2901"/>
        <v>3.01</v>
      </c>
      <c r="AF631" s="604">
        <f t="shared" si="2902"/>
        <v>3.1</v>
      </c>
      <c r="AG631" s="605">
        <f t="shared" si="2903"/>
        <v>0.6</v>
      </c>
      <c r="AH631" s="595">
        <f t="shared" si="2904"/>
        <v>0</v>
      </c>
      <c r="AI631" s="595">
        <f t="shared" si="2905"/>
        <v>2.79</v>
      </c>
      <c r="AJ631" s="595">
        <f t="shared" si="2906"/>
        <v>2.79</v>
      </c>
      <c r="AK631" s="595">
        <f t="shared" si="2907"/>
        <v>0.02</v>
      </c>
      <c r="AL631" s="595">
        <f t="shared" si="2908"/>
        <v>0</v>
      </c>
      <c r="AM631" s="596">
        <f t="shared" si="2909"/>
        <v>16.850000000000001</v>
      </c>
      <c r="AN631" s="732">
        <f t="shared" si="2910"/>
        <v>0</v>
      </c>
      <c r="AO631" s="144" t="s">
        <v>24816</v>
      </c>
      <c r="AP631" s="379" t="s">
        <v>23695</v>
      </c>
      <c r="AQ631" s="453" t="s">
        <v>24931</v>
      </c>
      <c r="AR631" s="416">
        <v>1.5</v>
      </c>
      <c r="AS631" s="504"/>
      <c r="AT631" s="504"/>
      <c r="AU631" s="142">
        <v>12</v>
      </c>
      <c r="AV631" s="416">
        <f t="shared" si="2911"/>
        <v>2.2000000000000002</v>
      </c>
      <c r="AW631" s="603" t="s">
        <v>1</v>
      </c>
      <c r="AX631" s="504">
        <f t="shared" si="2912"/>
        <v>2.2000000000000002</v>
      </c>
      <c r="AY631" s="384">
        <f t="shared" si="2913"/>
        <v>9.8000000000000007</v>
      </c>
      <c r="AZ631" s="384">
        <f t="shared" si="2914"/>
        <v>0.3</v>
      </c>
      <c r="BA631" s="384">
        <f t="shared" si="2915"/>
        <v>2.6</v>
      </c>
      <c r="BB631" s="382">
        <f t="shared" si="2916"/>
        <v>14.23</v>
      </c>
      <c r="BC631" s="265">
        <f t="shared" si="2917"/>
        <v>0</v>
      </c>
      <c r="BD631" s="265">
        <f t="shared" si="2918"/>
        <v>103.26</v>
      </c>
      <c r="BE631" s="265">
        <f t="shared" si="2919"/>
        <v>24.94</v>
      </c>
      <c r="BF631" s="607">
        <f t="shared" si="2920"/>
        <v>2.35</v>
      </c>
      <c r="BG631" s="607">
        <f t="shared" si="2921"/>
        <v>0.70509999999999451</v>
      </c>
      <c r="BH631" s="607">
        <f t="shared" si="2922"/>
        <v>11.37</v>
      </c>
      <c r="BI631" s="607">
        <f t="shared" si="2923"/>
        <v>0.45</v>
      </c>
      <c r="BJ631" s="116">
        <f t="shared" si="2924"/>
        <v>52.27</v>
      </c>
      <c r="BK631" s="95"/>
    </row>
    <row r="632" spans="1:63" ht="14.25" x14ac:dyDescent="0.3">
      <c r="A632" s="144" t="s">
        <v>24931</v>
      </c>
      <c r="B632" s="379" t="s">
        <v>23695</v>
      </c>
      <c r="C632" s="145" t="s">
        <v>24932</v>
      </c>
      <c r="D632" s="416">
        <v>1.5</v>
      </c>
      <c r="E632" s="504"/>
      <c r="F632" s="504"/>
      <c r="G632" s="416" t="s">
        <v>23864</v>
      </c>
      <c r="H632" s="142">
        <v>19</v>
      </c>
      <c r="I632" s="143">
        <v>2.6532999999999944</v>
      </c>
      <c r="J632" s="143">
        <v>2.8491619999999944</v>
      </c>
      <c r="K632" s="452">
        <v>0</v>
      </c>
      <c r="L632" s="382">
        <f t="shared" si="2883"/>
        <v>2.75</v>
      </c>
      <c r="M632" s="383">
        <f t="shared" si="2884"/>
        <v>0.15</v>
      </c>
      <c r="N632" s="383">
        <f t="shared" si="2885"/>
        <v>0.3</v>
      </c>
      <c r="O632" s="382">
        <f t="shared" si="2886"/>
        <v>3.1999999999999997</v>
      </c>
      <c r="P632" s="382">
        <f t="shared" si="2887"/>
        <v>2.6</v>
      </c>
      <c r="Q632" s="385">
        <f t="shared" si="2888"/>
        <v>0</v>
      </c>
      <c r="R632" s="385">
        <f t="shared" si="2889"/>
        <v>74.099999999999994</v>
      </c>
      <c r="S632" s="385">
        <f t="shared" si="2890"/>
        <v>74.099999999999994</v>
      </c>
      <c r="T632" s="385">
        <f t="shared" si="2891"/>
        <v>9.8800000000000008</v>
      </c>
      <c r="U632" s="385">
        <f t="shared" si="2892"/>
        <v>0</v>
      </c>
      <c r="V632" s="384">
        <f t="shared" si="2893"/>
        <v>140.6</v>
      </c>
      <c r="W632" s="726">
        <f t="shared" si="2894"/>
        <v>0</v>
      </c>
      <c r="X632" s="144" t="str">
        <f t="shared" si="2895"/>
        <v>JD29</v>
      </c>
      <c r="Y632" s="416">
        <f t="shared" si="2896"/>
        <v>2</v>
      </c>
      <c r="Z632" s="603" t="s">
        <v>1</v>
      </c>
      <c r="AA632" s="504">
        <f t="shared" si="2897"/>
        <v>2</v>
      </c>
      <c r="AB632" s="591">
        <f t="shared" si="2898"/>
        <v>2.6532999999999944</v>
      </c>
      <c r="AC632" s="592">
        <f t="shared" si="2899"/>
        <v>0.15</v>
      </c>
      <c r="AD632" s="592">
        <f t="shared" si="2900"/>
        <v>0.15</v>
      </c>
      <c r="AE632" s="593">
        <f t="shared" si="2901"/>
        <v>2.95</v>
      </c>
      <c r="AF632" s="604">
        <f t="shared" si="2902"/>
        <v>3.1</v>
      </c>
      <c r="AG632" s="605">
        <f t="shared" si="2903"/>
        <v>0.6</v>
      </c>
      <c r="AH632" s="595">
        <f t="shared" si="2904"/>
        <v>0</v>
      </c>
      <c r="AI632" s="595">
        <f t="shared" si="2905"/>
        <v>2.79</v>
      </c>
      <c r="AJ632" s="595">
        <f t="shared" si="2906"/>
        <v>2.7</v>
      </c>
      <c r="AK632" s="595">
        <f t="shared" si="2907"/>
        <v>0</v>
      </c>
      <c r="AL632" s="595">
        <f t="shared" si="2908"/>
        <v>0</v>
      </c>
      <c r="AM632" s="596">
        <f t="shared" si="2909"/>
        <v>16.559999999999999</v>
      </c>
      <c r="AN632" s="732">
        <f t="shared" si="2910"/>
        <v>0</v>
      </c>
      <c r="AO632" s="144" t="s">
        <v>24931</v>
      </c>
      <c r="AP632" s="379" t="s">
        <v>23695</v>
      </c>
      <c r="AQ632" s="453" t="s">
        <v>24932</v>
      </c>
      <c r="AR632" s="416">
        <v>1.5</v>
      </c>
      <c r="AS632" s="504"/>
      <c r="AT632" s="504"/>
      <c r="AU632" s="142">
        <v>19</v>
      </c>
      <c r="AV632" s="416">
        <f t="shared" si="2911"/>
        <v>2.2000000000000002</v>
      </c>
      <c r="AW632" s="603" t="s">
        <v>1</v>
      </c>
      <c r="AX632" s="504">
        <f t="shared" si="2912"/>
        <v>2.2000000000000002</v>
      </c>
      <c r="AY632" s="384">
        <f t="shared" si="2913"/>
        <v>16.8</v>
      </c>
      <c r="AZ632" s="384">
        <f t="shared" si="2914"/>
        <v>0.3</v>
      </c>
      <c r="BA632" s="384">
        <f t="shared" si="2915"/>
        <v>2.6</v>
      </c>
      <c r="BB632" s="382">
        <f t="shared" si="2916"/>
        <v>24.4</v>
      </c>
      <c r="BC632" s="265">
        <f t="shared" si="2917"/>
        <v>0</v>
      </c>
      <c r="BD632" s="265">
        <f t="shared" si="2918"/>
        <v>163.56999999999996</v>
      </c>
      <c r="BE632" s="265">
        <f t="shared" si="2919"/>
        <v>42.75</v>
      </c>
      <c r="BF632" s="607">
        <f t="shared" si="2920"/>
        <v>2.35</v>
      </c>
      <c r="BG632" s="607">
        <f t="shared" si="2921"/>
        <v>0.65329999999999444</v>
      </c>
      <c r="BH632" s="607">
        <f t="shared" si="2922"/>
        <v>11.37</v>
      </c>
      <c r="BI632" s="607">
        <f t="shared" si="2923"/>
        <v>0.42</v>
      </c>
      <c r="BJ632" s="116">
        <f t="shared" si="2924"/>
        <v>84.63</v>
      </c>
      <c r="BK632" s="95"/>
    </row>
    <row r="633" spans="1:63" ht="14.25" x14ac:dyDescent="0.3">
      <c r="A633" s="449" t="s">
        <v>24932</v>
      </c>
      <c r="B633" s="146" t="s">
        <v>23695</v>
      </c>
      <c r="C633" s="450" t="s">
        <v>24933</v>
      </c>
      <c r="D633" s="502">
        <v>1.5</v>
      </c>
      <c r="E633" s="589"/>
      <c r="F633" s="589"/>
      <c r="G633" s="502" t="s">
        <v>23864</v>
      </c>
      <c r="H633" s="451">
        <v>21</v>
      </c>
      <c r="I633" s="452">
        <v>2.8491619999999944</v>
      </c>
      <c r="J633" s="452">
        <v>2.7432199999999956</v>
      </c>
      <c r="K633" s="452">
        <v>0.35699999999999998</v>
      </c>
      <c r="L633" s="382">
        <f t="shared" si="2883"/>
        <v>2.8</v>
      </c>
      <c r="M633" s="383">
        <f t="shared" si="2884"/>
        <v>0.15</v>
      </c>
      <c r="N633" s="383">
        <f t="shared" si="2885"/>
        <v>0.3</v>
      </c>
      <c r="O633" s="382">
        <f t="shared" si="2886"/>
        <v>3.2499999999999996</v>
      </c>
      <c r="P633" s="382">
        <f t="shared" si="2887"/>
        <v>2.6</v>
      </c>
      <c r="Q633" s="385">
        <f t="shared" si="2888"/>
        <v>0</v>
      </c>
      <c r="R633" s="385">
        <f t="shared" si="2889"/>
        <v>81.900000000000006</v>
      </c>
      <c r="S633" s="385">
        <f t="shared" si="2890"/>
        <v>81.900000000000006</v>
      </c>
      <c r="T633" s="385">
        <f t="shared" si="2891"/>
        <v>13.65</v>
      </c>
      <c r="U633" s="385">
        <f t="shared" si="2892"/>
        <v>0</v>
      </c>
      <c r="V633" s="384">
        <f t="shared" si="2893"/>
        <v>157.5</v>
      </c>
      <c r="W633" s="726">
        <f t="shared" si="2894"/>
        <v>0</v>
      </c>
      <c r="X633" s="449" t="str">
        <f t="shared" si="2895"/>
        <v>JD30</v>
      </c>
      <c r="Y633" s="502">
        <f t="shared" si="2896"/>
        <v>2</v>
      </c>
      <c r="Z633" s="590" t="s">
        <v>1</v>
      </c>
      <c r="AA633" s="589">
        <f t="shared" si="2897"/>
        <v>2</v>
      </c>
      <c r="AB633" s="591">
        <f t="shared" si="2898"/>
        <v>2.8491619999999944</v>
      </c>
      <c r="AC633" s="592">
        <f t="shared" si="2899"/>
        <v>0.15</v>
      </c>
      <c r="AD633" s="592">
        <f t="shared" si="2900"/>
        <v>0.15</v>
      </c>
      <c r="AE633" s="593">
        <f t="shared" si="2901"/>
        <v>3.15</v>
      </c>
      <c r="AF633" s="593">
        <f t="shared" si="2902"/>
        <v>3.1</v>
      </c>
      <c r="AG633" s="594">
        <f t="shared" si="2903"/>
        <v>0.6</v>
      </c>
      <c r="AH633" s="595">
        <f t="shared" si="2904"/>
        <v>0</v>
      </c>
      <c r="AI633" s="595">
        <f t="shared" si="2905"/>
        <v>2.79</v>
      </c>
      <c r="AJ633" s="595">
        <f t="shared" si="2906"/>
        <v>2.79</v>
      </c>
      <c r="AK633" s="595">
        <f t="shared" si="2907"/>
        <v>0.28000000000000003</v>
      </c>
      <c r="AL633" s="595">
        <f t="shared" si="2908"/>
        <v>0</v>
      </c>
      <c r="AM633" s="596">
        <f t="shared" si="2909"/>
        <v>17.52</v>
      </c>
      <c r="AN633" s="732">
        <f t="shared" si="2910"/>
        <v>0</v>
      </c>
      <c r="AO633" s="449" t="s">
        <v>24932</v>
      </c>
      <c r="AP633" s="146" t="s">
        <v>23695</v>
      </c>
      <c r="AQ633" s="532" t="s">
        <v>24933</v>
      </c>
      <c r="AR633" s="502">
        <v>1.5</v>
      </c>
      <c r="AS633" s="589"/>
      <c r="AT633" s="589"/>
      <c r="AU633" s="451">
        <v>21</v>
      </c>
      <c r="AV633" s="502">
        <f t="shared" si="2911"/>
        <v>2.2000000000000002</v>
      </c>
      <c r="AW633" s="590" t="s">
        <v>1</v>
      </c>
      <c r="AX633" s="589">
        <f t="shared" si="2912"/>
        <v>2.2000000000000002</v>
      </c>
      <c r="AY633" s="384">
        <f t="shared" si="2913"/>
        <v>18.8</v>
      </c>
      <c r="AZ633" s="384">
        <f t="shared" si="2914"/>
        <v>0.3</v>
      </c>
      <c r="BA633" s="384">
        <f t="shared" si="2915"/>
        <v>2.6</v>
      </c>
      <c r="BB633" s="382">
        <f t="shared" si="2916"/>
        <v>27.31</v>
      </c>
      <c r="BC633" s="265">
        <f t="shared" si="2917"/>
        <v>0</v>
      </c>
      <c r="BD633" s="265">
        <f t="shared" si="2918"/>
        <v>183.31</v>
      </c>
      <c r="BE633" s="265">
        <f t="shared" si="2919"/>
        <v>47.84</v>
      </c>
      <c r="BF633" s="607">
        <f t="shared" si="2920"/>
        <v>2.35</v>
      </c>
      <c r="BG633" s="607">
        <f t="shared" si="2921"/>
        <v>0.84916199999999442</v>
      </c>
      <c r="BH633" s="607">
        <f t="shared" si="2922"/>
        <v>11.37</v>
      </c>
      <c r="BI633" s="607">
        <f t="shared" si="2923"/>
        <v>0.54</v>
      </c>
      <c r="BJ633" s="116">
        <f t="shared" si="2924"/>
        <v>96.25</v>
      </c>
      <c r="BK633" s="95"/>
    </row>
    <row r="634" spans="1:63" ht="14.25" x14ac:dyDescent="0.3">
      <c r="A634" s="144" t="s">
        <v>24933</v>
      </c>
      <c r="B634" s="379" t="s">
        <v>23695</v>
      </c>
      <c r="C634" s="145" t="s">
        <v>24830</v>
      </c>
      <c r="D634" s="416">
        <v>1.5</v>
      </c>
      <c r="E634" s="504"/>
      <c r="F634" s="504"/>
      <c r="G634" s="416" t="s">
        <v>23864</v>
      </c>
      <c r="H634" s="142">
        <v>19</v>
      </c>
      <c r="I634" s="143">
        <v>3.1002199999999958</v>
      </c>
      <c r="J634" s="143">
        <v>2.7710199999999965</v>
      </c>
      <c r="K634" s="452">
        <v>0.2</v>
      </c>
      <c r="L634" s="382">
        <f t="shared" si="2883"/>
        <v>2.94</v>
      </c>
      <c r="M634" s="383">
        <f t="shared" si="2884"/>
        <v>0.15</v>
      </c>
      <c r="N634" s="383">
        <f t="shared" si="2885"/>
        <v>0.3</v>
      </c>
      <c r="O634" s="382">
        <f t="shared" si="2886"/>
        <v>3.3899999999999997</v>
      </c>
      <c r="P634" s="382">
        <f t="shared" si="2887"/>
        <v>2.6</v>
      </c>
      <c r="Q634" s="385">
        <f t="shared" si="2888"/>
        <v>0</v>
      </c>
      <c r="R634" s="385">
        <f t="shared" si="2889"/>
        <v>74.099999999999994</v>
      </c>
      <c r="S634" s="385">
        <f t="shared" si="2890"/>
        <v>74.099999999999994</v>
      </c>
      <c r="T634" s="385">
        <f t="shared" si="2891"/>
        <v>19.27</v>
      </c>
      <c r="U634" s="385">
        <f t="shared" si="2892"/>
        <v>0</v>
      </c>
      <c r="V634" s="384">
        <f t="shared" si="2893"/>
        <v>147.82</v>
      </c>
      <c r="W634" s="726">
        <f t="shared" si="2894"/>
        <v>0</v>
      </c>
      <c r="X634" s="144" t="str">
        <f t="shared" si="2895"/>
        <v>JD31</v>
      </c>
      <c r="Y634" s="416">
        <f t="shared" si="2896"/>
        <v>2</v>
      </c>
      <c r="Z634" s="603" t="s">
        <v>1</v>
      </c>
      <c r="AA634" s="504">
        <f t="shared" si="2897"/>
        <v>2</v>
      </c>
      <c r="AB634" s="591">
        <f t="shared" si="2898"/>
        <v>3.1002199999999958</v>
      </c>
      <c r="AC634" s="592">
        <f t="shared" si="2899"/>
        <v>0.15</v>
      </c>
      <c r="AD634" s="592">
        <f t="shared" si="2900"/>
        <v>0.15</v>
      </c>
      <c r="AE634" s="593">
        <f t="shared" si="2901"/>
        <v>3.4</v>
      </c>
      <c r="AF634" s="604">
        <f t="shared" si="2902"/>
        <v>3.2</v>
      </c>
      <c r="AG634" s="605">
        <f t="shared" si="2903"/>
        <v>0.6</v>
      </c>
      <c r="AH634" s="595">
        <f t="shared" si="2904"/>
        <v>0</v>
      </c>
      <c r="AI634" s="595">
        <f t="shared" si="2905"/>
        <v>2.88</v>
      </c>
      <c r="AJ634" s="595">
        <f t="shared" si="2906"/>
        <v>2.88</v>
      </c>
      <c r="AK634" s="595">
        <f t="shared" si="2907"/>
        <v>0.77</v>
      </c>
      <c r="AL634" s="595">
        <f t="shared" si="2908"/>
        <v>0</v>
      </c>
      <c r="AM634" s="596">
        <f t="shared" si="2909"/>
        <v>18.72</v>
      </c>
      <c r="AN634" s="732">
        <f t="shared" si="2910"/>
        <v>0</v>
      </c>
      <c r="AO634" s="144" t="s">
        <v>24933</v>
      </c>
      <c r="AP634" s="379" t="s">
        <v>23695</v>
      </c>
      <c r="AQ634" s="453" t="s">
        <v>24830</v>
      </c>
      <c r="AR634" s="416">
        <v>1.5</v>
      </c>
      <c r="AS634" s="504"/>
      <c r="AT634" s="504"/>
      <c r="AU634" s="142">
        <v>19</v>
      </c>
      <c r="AV634" s="416">
        <f t="shared" si="2911"/>
        <v>2.2000000000000002</v>
      </c>
      <c r="AW634" s="603" t="s">
        <v>1</v>
      </c>
      <c r="AX634" s="504">
        <f t="shared" si="2912"/>
        <v>2.2000000000000002</v>
      </c>
      <c r="AY634" s="384">
        <f t="shared" si="2913"/>
        <v>16.8</v>
      </c>
      <c r="AZ634" s="384">
        <f t="shared" si="2914"/>
        <v>0.3</v>
      </c>
      <c r="BA634" s="384">
        <f t="shared" si="2915"/>
        <v>2.6</v>
      </c>
      <c r="BB634" s="382">
        <f t="shared" si="2916"/>
        <v>24.4</v>
      </c>
      <c r="BC634" s="265">
        <f t="shared" si="2917"/>
        <v>0</v>
      </c>
      <c r="BD634" s="265">
        <f t="shared" si="2918"/>
        <v>174</v>
      </c>
      <c r="BE634" s="265">
        <f t="shared" si="2919"/>
        <v>42.75</v>
      </c>
      <c r="BF634" s="607">
        <f t="shared" si="2920"/>
        <v>2.6002199999999958</v>
      </c>
      <c r="BG634" s="607">
        <f t="shared" si="2921"/>
        <v>0.85</v>
      </c>
      <c r="BH634" s="607">
        <f t="shared" si="2922"/>
        <v>12.59</v>
      </c>
      <c r="BI634" s="607">
        <f t="shared" si="2923"/>
        <v>0.54</v>
      </c>
      <c r="BJ634" s="116">
        <f t="shared" si="2924"/>
        <v>93.72</v>
      </c>
      <c r="BK634" s="95"/>
    </row>
    <row r="635" spans="1:63" ht="14.25" x14ac:dyDescent="0.3">
      <c r="A635" s="144" t="s">
        <v>24830</v>
      </c>
      <c r="B635" s="379" t="s">
        <v>23695</v>
      </c>
      <c r="C635" s="145" t="s">
        <v>24934</v>
      </c>
      <c r="D635" s="416">
        <v>2</v>
      </c>
      <c r="E635" s="504" t="s">
        <v>1</v>
      </c>
      <c r="F635" s="504">
        <v>1.5</v>
      </c>
      <c r="G635" s="416" t="s">
        <v>25017</v>
      </c>
      <c r="H635" s="142">
        <v>10</v>
      </c>
      <c r="I635" s="143">
        <v>2.9710199999999967</v>
      </c>
      <c r="J635" s="143">
        <v>3.0820199999999964</v>
      </c>
      <c r="K635" s="452">
        <v>0</v>
      </c>
      <c r="L635" s="382">
        <f t="shared" si="2883"/>
        <v>3.03</v>
      </c>
      <c r="M635" s="383">
        <f t="shared" si="2884"/>
        <v>0.15</v>
      </c>
      <c r="N635" s="383">
        <f t="shared" si="2885"/>
        <v>0.5</v>
      </c>
      <c r="O635" s="382">
        <f t="shared" si="2886"/>
        <v>3.6799999999999997</v>
      </c>
      <c r="P635" s="382">
        <f t="shared" si="2887"/>
        <v>3.1</v>
      </c>
      <c r="Q635" s="385">
        <f t="shared" si="2888"/>
        <v>0</v>
      </c>
      <c r="R635" s="385">
        <f t="shared" si="2889"/>
        <v>46.5</v>
      </c>
      <c r="S635" s="385">
        <f t="shared" si="2890"/>
        <v>46.5</v>
      </c>
      <c r="T635" s="385">
        <f t="shared" si="2891"/>
        <v>21.08</v>
      </c>
      <c r="U635" s="385">
        <f t="shared" si="2892"/>
        <v>0</v>
      </c>
      <c r="V635" s="384">
        <f t="shared" si="2893"/>
        <v>83.6</v>
      </c>
      <c r="W635" s="726">
        <f t="shared" si="2894"/>
        <v>0</v>
      </c>
      <c r="X635" s="144" t="str">
        <f t="shared" si="2895"/>
        <v>JD32</v>
      </c>
      <c r="Y635" s="416">
        <f t="shared" si="2896"/>
        <v>2</v>
      </c>
      <c r="Z635" s="603" t="s">
        <v>1</v>
      </c>
      <c r="AA635" s="504">
        <f t="shared" si="2897"/>
        <v>2</v>
      </c>
      <c r="AB635" s="591">
        <f t="shared" si="2898"/>
        <v>2.9710199999999967</v>
      </c>
      <c r="AC635" s="592">
        <f t="shared" si="2899"/>
        <v>0.15</v>
      </c>
      <c r="AD635" s="592">
        <f t="shared" si="2900"/>
        <v>0.15</v>
      </c>
      <c r="AE635" s="593">
        <f t="shared" si="2901"/>
        <v>3.27</v>
      </c>
      <c r="AF635" s="604">
        <f t="shared" si="2902"/>
        <v>3.1</v>
      </c>
      <c r="AG635" s="605">
        <f t="shared" si="2903"/>
        <v>0.10000000000000009</v>
      </c>
      <c r="AH635" s="595">
        <f t="shared" si="2904"/>
        <v>0</v>
      </c>
      <c r="AI635" s="595">
        <f t="shared" si="2905"/>
        <v>0.47</v>
      </c>
      <c r="AJ635" s="595">
        <f t="shared" si="2906"/>
        <v>0.47</v>
      </c>
      <c r="AK635" s="595">
        <f t="shared" si="2907"/>
        <v>0.08</v>
      </c>
      <c r="AL635" s="595">
        <f t="shared" si="2908"/>
        <v>0</v>
      </c>
      <c r="AM635" s="596">
        <f t="shared" si="2909"/>
        <v>3.02</v>
      </c>
      <c r="AN635" s="732">
        <f t="shared" si="2910"/>
        <v>0</v>
      </c>
      <c r="AO635" s="144" t="s">
        <v>24830</v>
      </c>
      <c r="AP635" s="379" t="s">
        <v>23695</v>
      </c>
      <c r="AQ635" s="453" t="s">
        <v>24934</v>
      </c>
      <c r="AR635" s="416">
        <v>2</v>
      </c>
      <c r="AS635" s="504" t="s">
        <v>1</v>
      </c>
      <c r="AT635" s="504">
        <v>1.5</v>
      </c>
      <c r="AU635" s="142">
        <v>10</v>
      </c>
      <c r="AV635" s="416">
        <f t="shared" si="2911"/>
        <v>2.2000000000000002</v>
      </c>
      <c r="AW635" s="603" t="s">
        <v>1</v>
      </c>
      <c r="AX635" s="504">
        <f t="shared" si="2912"/>
        <v>2.2000000000000002</v>
      </c>
      <c r="AY635" s="384">
        <f t="shared" si="2913"/>
        <v>7.8</v>
      </c>
      <c r="AZ635" s="384">
        <f t="shared" si="2914"/>
        <v>0.5</v>
      </c>
      <c r="BA635" s="384">
        <f t="shared" si="2915"/>
        <v>3.1</v>
      </c>
      <c r="BB635" s="382">
        <f t="shared" si="2916"/>
        <v>0</v>
      </c>
      <c r="BC635" s="265">
        <f t="shared" si="2917"/>
        <v>12.09</v>
      </c>
      <c r="BD635" s="265">
        <f t="shared" si="2918"/>
        <v>115.1</v>
      </c>
      <c r="BE635" s="265">
        <f t="shared" si="2919"/>
        <v>32.29</v>
      </c>
      <c r="BF635" s="607">
        <f t="shared" si="2920"/>
        <v>2.4710199999999967</v>
      </c>
      <c r="BG635" s="607">
        <f t="shared" si="2921"/>
        <v>0.85</v>
      </c>
      <c r="BH635" s="607">
        <f t="shared" si="2922"/>
        <v>11.96</v>
      </c>
      <c r="BI635" s="607">
        <f t="shared" si="2923"/>
        <v>0.54</v>
      </c>
      <c r="BJ635" s="116">
        <f t="shared" si="2924"/>
        <v>58.22</v>
      </c>
      <c r="BK635" s="95"/>
    </row>
    <row r="636" spans="1:63" ht="14.25" x14ac:dyDescent="0.3">
      <c r="A636" s="144" t="s">
        <v>24934</v>
      </c>
      <c r="B636" s="379" t="s">
        <v>23695</v>
      </c>
      <c r="C636" s="145" t="s">
        <v>24936</v>
      </c>
      <c r="D636" s="416">
        <v>2</v>
      </c>
      <c r="E636" s="504" t="s">
        <v>1</v>
      </c>
      <c r="F636" s="504">
        <v>1.5</v>
      </c>
      <c r="G636" s="416" t="s">
        <v>25017</v>
      </c>
      <c r="H636" s="142">
        <v>32</v>
      </c>
      <c r="I636" s="143">
        <v>3.0820199999999964</v>
      </c>
      <c r="J636" s="143">
        <v>2.8734199999999968</v>
      </c>
      <c r="K636" s="452">
        <v>0</v>
      </c>
      <c r="L636" s="382">
        <f t="shared" si="2883"/>
        <v>2.98</v>
      </c>
      <c r="M636" s="383">
        <f t="shared" si="2884"/>
        <v>0.15</v>
      </c>
      <c r="N636" s="383">
        <f t="shared" si="2885"/>
        <v>0.5</v>
      </c>
      <c r="O636" s="382">
        <f t="shared" si="2886"/>
        <v>3.63</v>
      </c>
      <c r="P636" s="382">
        <f t="shared" si="2887"/>
        <v>3.1</v>
      </c>
      <c r="Q636" s="385">
        <f t="shared" si="2888"/>
        <v>0</v>
      </c>
      <c r="R636" s="385">
        <f t="shared" si="2889"/>
        <v>148.80000000000001</v>
      </c>
      <c r="S636" s="385">
        <f t="shared" si="2890"/>
        <v>148.80000000000001</v>
      </c>
      <c r="T636" s="385">
        <f t="shared" si="2891"/>
        <v>62.5</v>
      </c>
      <c r="U636" s="385">
        <f t="shared" si="2892"/>
        <v>0</v>
      </c>
      <c r="V636" s="384">
        <f t="shared" si="2893"/>
        <v>264.32</v>
      </c>
      <c r="W636" s="726">
        <f t="shared" si="2894"/>
        <v>0</v>
      </c>
      <c r="X636" s="144" t="str">
        <f t="shared" si="2895"/>
        <v>JD33</v>
      </c>
      <c r="Y636" s="416">
        <f t="shared" si="2896"/>
        <v>2</v>
      </c>
      <c r="Z636" s="603" t="s">
        <v>1</v>
      </c>
      <c r="AA636" s="504">
        <f t="shared" si="2897"/>
        <v>2</v>
      </c>
      <c r="AB636" s="591">
        <f t="shared" si="2898"/>
        <v>3.0820199999999964</v>
      </c>
      <c r="AC636" s="592">
        <f t="shared" si="2899"/>
        <v>0.15</v>
      </c>
      <c r="AD636" s="592">
        <f t="shared" si="2900"/>
        <v>0.15</v>
      </c>
      <c r="AE636" s="593">
        <f t="shared" si="2901"/>
        <v>3.38</v>
      </c>
      <c r="AF636" s="604">
        <f t="shared" si="2902"/>
        <v>3.2</v>
      </c>
      <c r="AG636" s="605">
        <f t="shared" si="2903"/>
        <v>0.10000000000000009</v>
      </c>
      <c r="AH636" s="595">
        <f t="shared" si="2904"/>
        <v>0</v>
      </c>
      <c r="AI636" s="595">
        <f t="shared" si="2905"/>
        <v>0.48</v>
      </c>
      <c r="AJ636" s="595">
        <f t="shared" si="2906"/>
        <v>0.48</v>
      </c>
      <c r="AK636" s="595">
        <f t="shared" si="2907"/>
        <v>0.12</v>
      </c>
      <c r="AL636" s="595">
        <f t="shared" si="2908"/>
        <v>0</v>
      </c>
      <c r="AM636" s="596">
        <f t="shared" si="2909"/>
        <v>3.1</v>
      </c>
      <c r="AN636" s="732">
        <f t="shared" si="2910"/>
        <v>0</v>
      </c>
      <c r="AO636" s="144" t="s">
        <v>24934</v>
      </c>
      <c r="AP636" s="379" t="s">
        <v>23695</v>
      </c>
      <c r="AQ636" s="453" t="s">
        <v>24936</v>
      </c>
      <c r="AR636" s="416">
        <v>2</v>
      </c>
      <c r="AS636" s="504" t="s">
        <v>1</v>
      </c>
      <c r="AT636" s="504">
        <v>1.5</v>
      </c>
      <c r="AU636" s="142">
        <v>32</v>
      </c>
      <c r="AV636" s="416">
        <f t="shared" si="2911"/>
        <v>2.2000000000000002</v>
      </c>
      <c r="AW636" s="603" t="s">
        <v>1</v>
      </c>
      <c r="AX636" s="504">
        <f t="shared" si="2912"/>
        <v>2.2000000000000002</v>
      </c>
      <c r="AY636" s="384">
        <f t="shared" si="2913"/>
        <v>29.8</v>
      </c>
      <c r="AZ636" s="384">
        <f t="shared" si="2914"/>
        <v>0.5</v>
      </c>
      <c r="BA636" s="384">
        <f t="shared" si="2915"/>
        <v>3.1</v>
      </c>
      <c r="BB636" s="382">
        <f t="shared" si="2916"/>
        <v>0</v>
      </c>
      <c r="BC636" s="265">
        <f t="shared" si="2917"/>
        <v>46.19</v>
      </c>
      <c r="BD636" s="265">
        <f t="shared" si="2918"/>
        <v>361.18000000000006</v>
      </c>
      <c r="BE636" s="265">
        <f t="shared" si="2919"/>
        <v>123.37</v>
      </c>
      <c r="BF636" s="607">
        <f t="shared" si="2920"/>
        <v>2.5820199999999964</v>
      </c>
      <c r="BG636" s="607">
        <f t="shared" si="2921"/>
        <v>0.85</v>
      </c>
      <c r="BH636" s="607">
        <f t="shared" si="2922"/>
        <v>12.5</v>
      </c>
      <c r="BI636" s="607">
        <f t="shared" si="2923"/>
        <v>0.54</v>
      </c>
      <c r="BJ636" s="116">
        <f t="shared" si="2924"/>
        <v>178.58</v>
      </c>
      <c r="BK636" s="95"/>
    </row>
    <row r="637" spans="1:63" ht="14.25" x14ac:dyDescent="0.3">
      <c r="A637" s="144" t="s">
        <v>24936</v>
      </c>
      <c r="B637" s="379" t="s">
        <v>23695</v>
      </c>
      <c r="C637" s="145" t="s">
        <v>24937</v>
      </c>
      <c r="D637" s="416">
        <v>2</v>
      </c>
      <c r="E637" s="504" t="s">
        <v>1</v>
      </c>
      <c r="F637" s="504">
        <v>1.5</v>
      </c>
      <c r="G637" s="416" t="s">
        <v>25017</v>
      </c>
      <c r="H637" s="142">
        <v>15</v>
      </c>
      <c r="I637" s="143">
        <v>2.8734199999999968</v>
      </c>
      <c r="J637" s="143">
        <v>2.5904199999999964</v>
      </c>
      <c r="K637" s="452">
        <v>0</v>
      </c>
      <c r="L637" s="382">
        <f t="shared" si="2883"/>
        <v>2.73</v>
      </c>
      <c r="M637" s="383">
        <f t="shared" si="2884"/>
        <v>0.15</v>
      </c>
      <c r="N637" s="383">
        <f t="shared" si="2885"/>
        <v>0.5</v>
      </c>
      <c r="O637" s="382">
        <f t="shared" si="2886"/>
        <v>3.38</v>
      </c>
      <c r="P637" s="382">
        <f t="shared" si="2887"/>
        <v>3.1</v>
      </c>
      <c r="Q637" s="385">
        <f t="shared" si="2888"/>
        <v>0</v>
      </c>
      <c r="R637" s="385">
        <f t="shared" si="2889"/>
        <v>69.75</v>
      </c>
      <c r="S637" s="385">
        <f t="shared" si="2890"/>
        <v>69.75</v>
      </c>
      <c r="T637" s="385">
        <f t="shared" si="2891"/>
        <v>17.670000000000002</v>
      </c>
      <c r="U637" s="385">
        <f t="shared" si="2892"/>
        <v>0</v>
      </c>
      <c r="V637" s="384">
        <f t="shared" si="2893"/>
        <v>116.4</v>
      </c>
      <c r="W637" s="726">
        <f t="shared" si="2894"/>
        <v>0</v>
      </c>
      <c r="X637" s="144" t="str">
        <f t="shared" si="2895"/>
        <v>JD34</v>
      </c>
      <c r="Y637" s="416">
        <f t="shared" si="2896"/>
        <v>2</v>
      </c>
      <c r="Z637" s="603" t="s">
        <v>1</v>
      </c>
      <c r="AA637" s="504">
        <f t="shared" si="2897"/>
        <v>2</v>
      </c>
      <c r="AB637" s="591">
        <f t="shared" si="2898"/>
        <v>2.8734199999999968</v>
      </c>
      <c r="AC637" s="592">
        <f t="shared" si="2899"/>
        <v>0.15</v>
      </c>
      <c r="AD637" s="592">
        <f t="shared" si="2900"/>
        <v>0.15</v>
      </c>
      <c r="AE637" s="593">
        <f t="shared" si="2901"/>
        <v>3.17</v>
      </c>
      <c r="AF637" s="604">
        <f t="shared" si="2902"/>
        <v>3.1</v>
      </c>
      <c r="AG637" s="605">
        <f t="shared" si="2903"/>
        <v>0.10000000000000009</v>
      </c>
      <c r="AH637" s="595">
        <f t="shared" si="2904"/>
        <v>0</v>
      </c>
      <c r="AI637" s="595">
        <f t="shared" si="2905"/>
        <v>0.47</v>
      </c>
      <c r="AJ637" s="595">
        <f t="shared" si="2906"/>
        <v>0.47</v>
      </c>
      <c r="AK637" s="595">
        <f t="shared" si="2907"/>
        <v>0.05</v>
      </c>
      <c r="AL637" s="595">
        <f t="shared" si="2908"/>
        <v>0</v>
      </c>
      <c r="AM637" s="596">
        <f t="shared" si="2909"/>
        <v>2.94</v>
      </c>
      <c r="AN637" s="732">
        <f t="shared" si="2910"/>
        <v>0</v>
      </c>
      <c r="AO637" s="144" t="s">
        <v>24936</v>
      </c>
      <c r="AP637" s="379" t="s">
        <v>23695</v>
      </c>
      <c r="AQ637" s="453" t="s">
        <v>24937</v>
      </c>
      <c r="AR637" s="416">
        <v>2</v>
      </c>
      <c r="AS637" s="504" t="s">
        <v>1</v>
      </c>
      <c r="AT637" s="504">
        <v>1.5</v>
      </c>
      <c r="AU637" s="142">
        <v>15</v>
      </c>
      <c r="AV637" s="416">
        <f t="shared" si="2911"/>
        <v>2.2000000000000002</v>
      </c>
      <c r="AW637" s="603" t="s">
        <v>1</v>
      </c>
      <c r="AX637" s="504">
        <f t="shared" si="2912"/>
        <v>2.2000000000000002</v>
      </c>
      <c r="AY637" s="384">
        <f t="shared" si="2913"/>
        <v>12.8</v>
      </c>
      <c r="AZ637" s="384">
        <f t="shared" si="2914"/>
        <v>0.5</v>
      </c>
      <c r="BA637" s="384">
        <f t="shared" si="2915"/>
        <v>3.1</v>
      </c>
      <c r="BB637" s="382">
        <f t="shared" si="2916"/>
        <v>0</v>
      </c>
      <c r="BC637" s="265">
        <f t="shared" si="2917"/>
        <v>19.84</v>
      </c>
      <c r="BD637" s="265">
        <f t="shared" si="2918"/>
        <v>158.16000000000003</v>
      </c>
      <c r="BE637" s="265">
        <f t="shared" si="2919"/>
        <v>52.99</v>
      </c>
      <c r="BF637" s="607">
        <f t="shared" si="2920"/>
        <v>2.3734199999999968</v>
      </c>
      <c r="BG637" s="607">
        <f t="shared" si="2921"/>
        <v>0.85</v>
      </c>
      <c r="BH637" s="607">
        <f t="shared" si="2922"/>
        <v>11.49</v>
      </c>
      <c r="BI637" s="607">
        <f t="shared" si="2923"/>
        <v>0.54</v>
      </c>
      <c r="BJ637" s="116">
        <f t="shared" si="2924"/>
        <v>73.3</v>
      </c>
      <c r="BK637" s="95"/>
    </row>
    <row r="638" spans="1:63" ht="14.25" x14ac:dyDescent="0.3">
      <c r="A638" s="144" t="s">
        <v>24937</v>
      </c>
      <c r="B638" s="379" t="s">
        <v>23695</v>
      </c>
      <c r="C638" s="145" t="s">
        <v>24938</v>
      </c>
      <c r="D638" s="416">
        <v>2</v>
      </c>
      <c r="E638" s="504" t="s">
        <v>1</v>
      </c>
      <c r="F638" s="504">
        <v>1.5</v>
      </c>
      <c r="G638" s="416" t="s">
        <v>25017</v>
      </c>
      <c r="H638" s="142">
        <v>23</v>
      </c>
      <c r="I638" s="143">
        <v>2.5904199999999964</v>
      </c>
      <c r="J638" s="143">
        <v>2.7800199999999977</v>
      </c>
      <c r="K638" s="452">
        <v>0</v>
      </c>
      <c r="L638" s="382">
        <f t="shared" si="2883"/>
        <v>2.69</v>
      </c>
      <c r="M638" s="383">
        <f t="shared" si="2884"/>
        <v>0.15</v>
      </c>
      <c r="N638" s="383">
        <f t="shared" si="2885"/>
        <v>0.5</v>
      </c>
      <c r="O638" s="382">
        <f t="shared" si="2886"/>
        <v>3.34</v>
      </c>
      <c r="P638" s="382">
        <f t="shared" si="2887"/>
        <v>3.1</v>
      </c>
      <c r="Q638" s="385">
        <f t="shared" si="2888"/>
        <v>0</v>
      </c>
      <c r="R638" s="385">
        <f t="shared" si="2889"/>
        <v>106.95</v>
      </c>
      <c r="S638" s="385">
        <f t="shared" si="2890"/>
        <v>106.95</v>
      </c>
      <c r="T638" s="385">
        <f t="shared" si="2891"/>
        <v>24.24</v>
      </c>
      <c r="U638" s="385">
        <f t="shared" si="2892"/>
        <v>0</v>
      </c>
      <c r="V638" s="384">
        <f t="shared" si="2893"/>
        <v>176.64</v>
      </c>
      <c r="W638" s="726">
        <f t="shared" si="2894"/>
        <v>0</v>
      </c>
      <c r="X638" s="144" t="str">
        <f t="shared" si="2895"/>
        <v>JD35</v>
      </c>
      <c r="Y638" s="416">
        <f t="shared" si="2896"/>
        <v>2</v>
      </c>
      <c r="Z638" s="603" t="s">
        <v>1</v>
      </c>
      <c r="AA638" s="504">
        <f t="shared" si="2897"/>
        <v>2</v>
      </c>
      <c r="AB638" s="591">
        <f t="shared" si="2898"/>
        <v>2.5904199999999964</v>
      </c>
      <c r="AC638" s="592">
        <f t="shared" si="2899"/>
        <v>0.15</v>
      </c>
      <c r="AD638" s="592">
        <f t="shared" si="2900"/>
        <v>0.15</v>
      </c>
      <c r="AE638" s="593">
        <f t="shared" si="2901"/>
        <v>2.89</v>
      </c>
      <c r="AF638" s="604">
        <f t="shared" si="2902"/>
        <v>3.1</v>
      </c>
      <c r="AG638" s="605">
        <f t="shared" si="2903"/>
        <v>0.10000000000000009</v>
      </c>
      <c r="AH638" s="595">
        <f t="shared" si="2904"/>
        <v>0</v>
      </c>
      <c r="AI638" s="595">
        <f t="shared" si="2905"/>
        <v>0.47</v>
      </c>
      <c r="AJ638" s="595">
        <f t="shared" si="2906"/>
        <v>0.43</v>
      </c>
      <c r="AK638" s="595">
        <f t="shared" si="2907"/>
        <v>0</v>
      </c>
      <c r="AL638" s="595">
        <f t="shared" si="2908"/>
        <v>0</v>
      </c>
      <c r="AM638" s="596">
        <f t="shared" si="2909"/>
        <v>2.71</v>
      </c>
      <c r="AN638" s="732">
        <f t="shared" si="2910"/>
        <v>0</v>
      </c>
      <c r="AO638" s="144" t="s">
        <v>24937</v>
      </c>
      <c r="AP638" s="379" t="s">
        <v>23695</v>
      </c>
      <c r="AQ638" s="453" t="s">
        <v>24938</v>
      </c>
      <c r="AR638" s="416">
        <v>2</v>
      </c>
      <c r="AS638" s="504" t="s">
        <v>1</v>
      </c>
      <c r="AT638" s="504">
        <v>1.5</v>
      </c>
      <c r="AU638" s="142">
        <v>23</v>
      </c>
      <c r="AV638" s="416">
        <f t="shared" si="2911"/>
        <v>2.2000000000000002</v>
      </c>
      <c r="AW638" s="603" t="s">
        <v>1</v>
      </c>
      <c r="AX638" s="504">
        <f t="shared" si="2912"/>
        <v>2.2000000000000002</v>
      </c>
      <c r="AY638" s="384">
        <f t="shared" si="2913"/>
        <v>20.8</v>
      </c>
      <c r="AZ638" s="384">
        <f t="shared" si="2914"/>
        <v>0.5</v>
      </c>
      <c r="BA638" s="384">
        <f t="shared" si="2915"/>
        <v>3.1</v>
      </c>
      <c r="BB638" s="382">
        <f t="shared" si="2916"/>
        <v>0</v>
      </c>
      <c r="BC638" s="265">
        <f t="shared" si="2917"/>
        <v>32.24</v>
      </c>
      <c r="BD638" s="265">
        <f t="shared" si="2918"/>
        <v>239.04000000000002</v>
      </c>
      <c r="BE638" s="265">
        <f t="shared" si="2919"/>
        <v>86.11</v>
      </c>
      <c r="BF638" s="607">
        <f t="shared" si="2920"/>
        <v>2.35</v>
      </c>
      <c r="BG638" s="607">
        <f t="shared" si="2921"/>
        <v>0.59041999999999639</v>
      </c>
      <c r="BH638" s="607">
        <f t="shared" si="2922"/>
        <v>11.37</v>
      </c>
      <c r="BI638" s="607">
        <f t="shared" si="2923"/>
        <v>0.38</v>
      </c>
      <c r="BJ638" s="116">
        <f t="shared" si="2924"/>
        <v>108.94</v>
      </c>
      <c r="BK638" s="95"/>
    </row>
    <row r="639" spans="1:63" ht="14.25" x14ac:dyDescent="0.3">
      <c r="A639" s="144" t="s">
        <v>24938</v>
      </c>
      <c r="B639" s="379" t="s">
        <v>23695</v>
      </c>
      <c r="C639" s="145" t="s">
        <v>24939</v>
      </c>
      <c r="D639" s="416">
        <v>2</v>
      </c>
      <c r="E639" s="504" t="s">
        <v>1</v>
      </c>
      <c r="F639" s="504">
        <v>1.5</v>
      </c>
      <c r="G639" s="416" t="s">
        <v>25017</v>
      </c>
      <c r="H639" s="142">
        <v>14</v>
      </c>
      <c r="I639" s="143">
        <v>2.7800199999999977</v>
      </c>
      <c r="J639" s="143">
        <v>2.5578199999999978</v>
      </c>
      <c r="K639" s="452">
        <v>0</v>
      </c>
      <c r="L639" s="382">
        <f t="shared" si="2883"/>
        <v>2.67</v>
      </c>
      <c r="M639" s="383">
        <f t="shared" si="2884"/>
        <v>0.15</v>
      </c>
      <c r="N639" s="383">
        <f t="shared" si="2885"/>
        <v>0.5</v>
      </c>
      <c r="O639" s="382">
        <f t="shared" si="2886"/>
        <v>3.32</v>
      </c>
      <c r="P639" s="382">
        <f t="shared" si="2887"/>
        <v>3.1</v>
      </c>
      <c r="Q639" s="385">
        <f t="shared" si="2888"/>
        <v>0</v>
      </c>
      <c r="R639" s="385">
        <f t="shared" si="2889"/>
        <v>65.099999999999994</v>
      </c>
      <c r="S639" s="385">
        <f t="shared" si="2890"/>
        <v>65.099999999999994</v>
      </c>
      <c r="T639" s="385">
        <f t="shared" si="2891"/>
        <v>13.89</v>
      </c>
      <c r="U639" s="385">
        <f t="shared" si="2892"/>
        <v>0</v>
      </c>
      <c r="V639" s="384">
        <f t="shared" si="2893"/>
        <v>106.96</v>
      </c>
      <c r="W639" s="726">
        <f t="shared" si="2894"/>
        <v>0</v>
      </c>
      <c r="X639" s="144" t="str">
        <f t="shared" si="2895"/>
        <v>JD36</v>
      </c>
      <c r="Y639" s="416">
        <f t="shared" si="2896"/>
        <v>2</v>
      </c>
      <c r="Z639" s="603" t="s">
        <v>1</v>
      </c>
      <c r="AA639" s="504">
        <f t="shared" si="2897"/>
        <v>2</v>
      </c>
      <c r="AB639" s="591">
        <f t="shared" si="2898"/>
        <v>2.7800199999999977</v>
      </c>
      <c r="AC639" s="592">
        <f t="shared" si="2899"/>
        <v>0.15</v>
      </c>
      <c r="AD639" s="592">
        <f t="shared" si="2900"/>
        <v>0.15</v>
      </c>
      <c r="AE639" s="593">
        <f t="shared" si="2901"/>
        <v>3.08</v>
      </c>
      <c r="AF639" s="604">
        <f t="shared" si="2902"/>
        <v>3.1</v>
      </c>
      <c r="AG639" s="605">
        <f t="shared" si="2903"/>
        <v>0.10000000000000009</v>
      </c>
      <c r="AH639" s="595">
        <f t="shared" si="2904"/>
        <v>0</v>
      </c>
      <c r="AI639" s="595">
        <f t="shared" si="2905"/>
        <v>0.47</v>
      </c>
      <c r="AJ639" s="595">
        <f t="shared" si="2906"/>
        <v>0.47</v>
      </c>
      <c r="AK639" s="595">
        <f t="shared" si="2907"/>
        <v>0.02</v>
      </c>
      <c r="AL639" s="595">
        <f t="shared" si="2908"/>
        <v>0</v>
      </c>
      <c r="AM639" s="596">
        <f t="shared" si="2909"/>
        <v>2.86</v>
      </c>
      <c r="AN639" s="732">
        <f t="shared" si="2910"/>
        <v>0</v>
      </c>
      <c r="AO639" s="144" t="s">
        <v>24938</v>
      </c>
      <c r="AP639" s="379" t="s">
        <v>23695</v>
      </c>
      <c r="AQ639" s="453" t="s">
        <v>24939</v>
      </c>
      <c r="AR639" s="416">
        <v>2</v>
      </c>
      <c r="AS639" s="504" t="s">
        <v>1</v>
      </c>
      <c r="AT639" s="504">
        <v>1.5</v>
      </c>
      <c r="AU639" s="142">
        <v>14</v>
      </c>
      <c r="AV639" s="416">
        <f t="shared" si="2911"/>
        <v>2.2000000000000002</v>
      </c>
      <c r="AW639" s="603" t="s">
        <v>1</v>
      </c>
      <c r="AX639" s="504">
        <f t="shared" si="2912"/>
        <v>2.2000000000000002</v>
      </c>
      <c r="AY639" s="384">
        <f t="shared" si="2913"/>
        <v>11.8</v>
      </c>
      <c r="AZ639" s="384">
        <f t="shared" si="2914"/>
        <v>0.5</v>
      </c>
      <c r="BA639" s="384">
        <f t="shared" si="2915"/>
        <v>3.1</v>
      </c>
      <c r="BB639" s="382">
        <f t="shared" si="2916"/>
        <v>0</v>
      </c>
      <c r="BC639" s="265">
        <f t="shared" si="2917"/>
        <v>18.29</v>
      </c>
      <c r="BD639" s="265">
        <f t="shared" si="2918"/>
        <v>145.04999999999998</v>
      </c>
      <c r="BE639" s="265">
        <f t="shared" si="2919"/>
        <v>48.85</v>
      </c>
      <c r="BF639" s="607">
        <f t="shared" si="2920"/>
        <v>2.35</v>
      </c>
      <c r="BG639" s="607">
        <f t="shared" si="2921"/>
        <v>0.78001999999999772</v>
      </c>
      <c r="BH639" s="607">
        <f t="shared" si="2922"/>
        <v>11.37</v>
      </c>
      <c r="BI639" s="607">
        <f t="shared" si="2923"/>
        <v>0.5</v>
      </c>
      <c r="BJ639" s="116">
        <f t="shared" si="2924"/>
        <v>66.040000000000006</v>
      </c>
      <c r="BK639" s="95"/>
    </row>
    <row r="640" spans="1:63" ht="14.25" x14ac:dyDescent="0.3">
      <c r="A640" s="144" t="s">
        <v>24939</v>
      </c>
      <c r="B640" s="379" t="s">
        <v>23695</v>
      </c>
      <c r="C640" s="145" t="s">
        <v>24841</v>
      </c>
      <c r="D640" s="416">
        <v>2</v>
      </c>
      <c r="E640" s="504" t="s">
        <v>1</v>
      </c>
      <c r="F640" s="504">
        <v>1.5</v>
      </c>
      <c r="G640" s="416" t="s">
        <v>25017</v>
      </c>
      <c r="H640" s="142">
        <v>26</v>
      </c>
      <c r="I640" s="143">
        <v>2.5578199999999978</v>
      </c>
      <c r="J640" s="143">
        <v>2.4021199999999983</v>
      </c>
      <c r="K640" s="452">
        <v>0</v>
      </c>
      <c r="L640" s="382">
        <f t="shared" si="2883"/>
        <v>2.48</v>
      </c>
      <c r="M640" s="383">
        <f t="shared" si="2884"/>
        <v>0.15</v>
      </c>
      <c r="N640" s="383">
        <f t="shared" si="2885"/>
        <v>0.5</v>
      </c>
      <c r="O640" s="382">
        <f t="shared" si="2886"/>
        <v>3.13</v>
      </c>
      <c r="P640" s="382">
        <f t="shared" si="2887"/>
        <v>3.1</v>
      </c>
      <c r="Q640" s="385">
        <f t="shared" si="2888"/>
        <v>0</v>
      </c>
      <c r="R640" s="385">
        <f t="shared" si="2889"/>
        <v>120.9</v>
      </c>
      <c r="S640" s="385">
        <f t="shared" si="2890"/>
        <v>120.9</v>
      </c>
      <c r="T640" s="385">
        <f t="shared" si="2891"/>
        <v>10.48</v>
      </c>
      <c r="U640" s="385">
        <f t="shared" si="2892"/>
        <v>0</v>
      </c>
      <c r="V640" s="384">
        <f t="shared" si="2893"/>
        <v>188.76</v>
      </c>
      <c r="W640" s="726">
        <f t="shared" si="2894"/>
        <v>0</v>
      </c>
      <c r="X640" s="144" t="str">
        <f t="shared" si="2895"/>
        <v>JD37</v>
      </c>
      <c r="Y640" s="416">
        <f t="shared" si="2896"/>
        <v>2</v>
      </c>
      <c r="Z640" s="603" t="s">
        <v>1</v>
      </c>
      <c r="AA640" s="504">
        <f t="shared" si="2897"/>
        <v>2</v>
      </c>
      <c r="AB640" s="591">
        <f t="shared" si="2898"/>
        <v>2.5578199999999978</v>
      </c>
      <c r="AC640" s="592">
        <f t="shared" si="2899"/>
        <v>0.15</v>
      </c>
      <c r="AD640" s="592">
        <f t="shared" si="2900"/>
        <v>0.15</v>
      </c>
      <c r="AE640" s="593">
        <f t="shared" si="2901"/>
        <v>2.86</v>
      </c>
      <c r="AF640" s="604">
        <f t="shared" si="2902"/>
        <v>3.1</v>
      </c>
      <c r="AG640" s="605">
        <f t="shared" si="2903"/>
        <v>0.10000000000000009</v>
      </c>
      <c r="AH640" s="595">
        <f t="shared" si="2904"/>
        <v>0</v>
      </c>
      <c r="AI640" s="595">
        <f t="shared" si="2905"/>
        <v>0.47</v>
      </c>
      <c r="AJ640" s="595">
        <f t="shared" si="2906"/>
        <v>0.42</v>
      </c>
      <c r="AK640" s="595">
        <f t="shared" si="2907"/>
        <v>0</v>
      </c>
      <c r="AL640" s="595">
        <f t="shared" si="2908"/>
        <v>0</v>
      </c>
      <c r="AM640" s="596">
        <f t="shared" si="2909"/>
        <v>2.69</v>
      </c>
      <c r="AN640" s="732">
        <f t="shared" si="2910"/>
        <v>0</v>
      </c>
      <c r="AO640" s="144" t="s">
        <v>24939</v>
      </c>
      <c r="AP640" s="379" t="s">
        <v>23695</v>
      </c>
      <c r="AQ640" s="453" t="s">
        <v>24841</v>
      </c>
      <c r="AR640" s="416">
        <v>2</v>
      </c>
      <c r="AS640" s="504" t="s">
        <v>1</v>
      </c>
      <c r="AT640" s="504">
        <v>1.5</v>
      </c>
      <c r="AU640" s="142">
        <v>26</v>
      </c>
      <c r="AV640" s="416">
        <f t="shared" si="2911"/>
        <v>2.2000000000000002</v>
      </c>
      <c r="AW640" s="603" t="s">
        <v>1</v>
      </c>
      <c r="AX640" s="504">
        <f t="shared" si="2912"/>
        <v>2.2000000000000002</v>
      </c>
      <c r="AY640" s="384">
        <f t="shared" si="2913"/>
        <v>23.8</v>
      </c>
      <c r="AZ640" s="384">
        <f t="shared" si="2914"/>
        <v>0.5</v>
      </c>
      <c r="BA640" s="384">
        <f t="shared" si="2915"/>
        <v>3.1</v>
      </c>
      <c r="BB640" s="382">
        <f t="shared" si="2916"/>
        <v>0</v>
      </c>
      <c r="BC640" s="265">
        <f t="shared" si="2917"/>
        <v>36.89</v>
      </c>
      <c r="BD640" s="265">
        <f t="shared" si="2918"/>
        <v>253.17</v>
      </c>
      <c r="BE640" s="265">
        <f t="shared" si="2919"/>
        <v>98.53</v>
      </c>
      <c r="BF640" s="607">
        <f t="shared" si="2920"/>
        <v>2.35</v>
      </c>
      <c r="BG640" s="607">
        <f t="shared" si="2921"/>
        <v>0.55781999999999776</v>
      </c>
      <c r="BH640" s="607">
        <f t="shared" si="2922"/>
        <v>11.37</v>
      </c>
      <c r="BI640" s="607">
        <f t="shared" si="2923"/>
        <v>0.35</v>
      </c>
      <c r="BJ640" s="116">
        <f t="shared" si="2924"/>
        <v>106.03</v>
      </c>
      <c r="BK640" s="95"/>
    </row>
    <row r="641" spans="1:63" ht="14.25" x14ac:dyDescent="0.3">
      <c r="A641" s="144" t="s">
        <v>24841</v>
      </c>
      <c r="B641" s="379" t="s">
        <v>23695</v>
      </c>
      <c r="C641" s="145" t="s">
        <v>24940</v>
      </c>
      <c r="D641" s="416">
        <v>2.5</v>
      </c>
      <c r="E641" s="504" t="s">
        <v>1</v>
      </c>
      <c r="F641" s="504">
        <v>1.5</v>
      </c>
      <c r="G641" s="416" t="s">
        <v>25017</v>
      </c>
      <c r="H641" s="142">
        <v>25</v>
      </c>
      <c r="I641" s="143">
        <v>2.4021199999999983</v>
      </c>
      <c r="J641" s="143">
        <v>2.3606199999999964</v>
      </c>
      <c r="K641" s="452">
        <v>0</v>
      </c>
      <c r="L641" s="382">
        <f t="shared" si="2883"/>
        <v>2.38</v>
      </c>
      <c r="M641" s="383">
        <f t="shared" si="2884"/>
        <v>0.15</v>
      </c>
      <c r="N641" s="383">
        <f t="shared" si="2885"/>
        <v>0.5</v>
      </c>
      <c r="O641" s="382">
        <f t="shared" si="2886"/>
        <v>3.03</v>
      </c>
      <c r="P641" s="382">
        <f t="shared" si="2887"/>
        <v>3.6</v>
      </c>
      <c r="Q641" s="385">
        <f t="shared" si="2888"/>
        <v>0</v>
      </c>
      <c r="R641" s="385">
        <f t="shared" si="2889"/>
        <v>135</v>
      </c>
      <c r="S641" s="385">
        <f t="shared" si="2890"/>
        <v>135</v>
      </c>
      <c r="T641" s="385">
        <f t="shared" si="2891"/>
        <v>2.7</v>
      </c>
      <c r="U641" s="385">
        <f t="shared" si="2892"/>
        <v>0</v>
      </c>
      <c r="V641" s="384">
        <f t="shared" si="2893"/>
        <v>176.5</v>
      </c>
      <c r="W641" s="726">
        <f t="shared" si="2894"/>
        <v>0</v>
      </c>
      <c r="X641" s="144" t="str">
        <f t="shared" si="2895"/>
        <v>JD38</v>
      </c>
      <c r="Y641" s="416" t="str">
        <f t="shared" si="2896"/>
        <v>--</v>
      </c>
      <c r="Z641" s="603" t="s">
        <v>1</v>
      </c>
      <c r="AA641" s="504" t="str">
        <f t="shared" si="2897"/>
        <v>--</v>
      </c>
      <c r="AB641" s="591" t="str">
        <f t="shared" si="2898"/>
        <v>--</v>
      </c>
      <c r="AC641" s="592" t="str">
        <f t="shared" si="2899"/>
        <v>--</v>
      </c>
      <c r="AD641" s="592" t="str">
        <f t="shared" si="2900"/>
        <v>--</v>
      </c>
      <c r="AE641" s="593" t="str">
        <f t="shared" si="2901"/>
        <v>--</v>
      </c>
      <c r="AF641" s="604" t="str">
        <f t="shared" si="2902"/>
        <v>--</v>
      </c>
      <c r="AG641" s="605" t="str">
        <f t="shared" si="2903"/>
        <v>--</v>
      </c>
      <c r="AH641" s="595" t="str">
        <f t="shared" si="2904"/>
        <v>--</v>
      </c>
      <c r="AI641" s="595" t="str">
        <f t="shared" si="2905"/>
        <v>--</v>
      </c>
      <c r="AJ641" s="595" t="str">
        <f t="shared" si="2906"/>
        <v>--</v>
      </c>
      <c r="AK641" s="595" t="str">
        <f t="shared" si="2907"/>
        <v>--</v>
      </c>
      <c r="AL641" s="595" t="str">
        <f t="shared" si="2908"/>
        <v>--</v>
      </c>
      <c r="AM641" s="596" t="str">
        <f t="shared" si="2909"/>
        <v>--</v>
      </c>
      <c r="AN641" s="732" t="str">
        <f t="shared" si="2910"/>
        <v>--</v>
      </c>
      <c r="AO641" s="144" t="s">
        <v>24841</v>
      </c>
      <c r="AP641" s="379" t="s">
        <v>23695</v>
      </c>
      <c r="AQ641" s="453" t="s">
        <v>24940</v>
      </c>
      <c r="AR641" s="416">
        <v>2.5</v>
      </c>
      <c r="AS641" s="504" t="s">
        <v>1</v>
      </c>
      <c r="AT641" s="504">
        <v>1.5</v>
      </c>
      <c r="AU641" s="142">
        <v>25</v>
      </c>
      <c r="AV641" s="416" t="str">
        <f t="shared" si="2911"/>
        <v>--</v>
      </c>
      <c r="AW641" s="603" t="s">
        <v>1</v>
      </c>
      <c r="AX641" s="504" t="str">
        <f t="shared" si="2912"/>
        <v>--</v>
      </c>
      <c r="AY641" s="384">
        <f t="shared" si="2913"/>
        <v>25</v>
      </c>
      <c r="AZ641" s="384">
        <f t="shared" si="2914"/>
        <v>0.5</v>
      </c>
      <c r="BA641" s="384">
        <f t="shared" si="2915"/>
        <v>3.6</v>
      </c>
      <c r="BB641" s="382">
        <f t="shared" si="2916"/>
        <v>0</v>
      </c>
      <c r="BC641" s="265">
        <f t="shared" si="2917"/>
        <v>45</v>
      </c>
      <c r="BD641" s="265">
        <f t="shared" si="2918"/>
        <v>272.7</v>
      </c>
      <c r="BE641" s="265">
        <f t="shared" si="2919"/>
        <v>126</v>
      </c>
      <c r="BF641" s="607">
        <f t="shared" si="2920"/>
        <v>2.35</v>
      </c>
      <c r="BG641" s="607">
        <f t="shared" si="2921"/>
        <v>0.64211999999999825</v>
      </c>
      <c r="BH641" s="607">
        <f t="shared" si="2922"/>
        <v>4.0199999999999996</v>
      </c>
      <c r="BI641" s="607">
        <f t="shared" si="2923"/>
        <v>0.41</v>
      </c>
      <c r="BJ641" s="116">
        <f t="shared" si="2924"/>
        <v>97.27</v>
      </c>
      <c r="BK641" s="95"/>
    </row>
    <row r="642" spans="1:63" ht="14.25" x14ac:dyDescent="0.3">
      <c r="A642" s="144" t="s">
        <v>24940</v>
      </c>
      <c r="B642" s="379" t="s">
        <v>23695</v>
      </c>
      <c r="C642" s="145" t="s">
        <v>24941</v>
      </c>
      <c r="D642" s="416">
        <v>2.5</v>
      </c>
      <c r="E642" s="504" t="s">
        <v>1</v>
      </c>
      <c r="F642" s="504">
        <v>1.5</v>
      </c>
      <c r="G642" s="416" t="s">
        <v>25017</v>
      </c>
      <c r="H642" s="142">
        <v>17</v>
      </c>
      <c r="I642" s="143">
        <v>2.3606199999999964</v>
      </c>
      <c r="J642" s="143">
        <v>2.5573199999999972</v>
      </c>
      <c r="K642" s="452">
        <v>0</v>
      </c>
      <c r="L642" s="382">
        <f t="shared" si="2883"/>
        <v>2.46</v>
      </c>
      <c r="M642" s="383">
        <f t="shared" si="2884"/>
        <v>0.15</v>
      </c>
      <c r="N642" s="383">
        <f t="shared" si="2885"/>
        <v>0.5</v>
      </c>
      <c r="O642" s="382">
        <f t="shared" si="2886"/>
        <v>3.11</v>
      </c>
      <c r="P642" s="382">
        <f t="shared" si="2887"/>
        <v>3.6</v>
      </c>
      <c r="Q642" s="385">
        <f t="shared" si="2888"/>
        <v>0</v>
      </c>
      <c r="R642" s="385">
        <f t="shared" si="2889"/>
        <v>91.8</v>
      </c>
      <c r="S642" s="385">
        <f t="shared" si="2890"/>
        <v>91.8</v>
      </c>
      <c r="T642" s="385">
        <f t="shared" si="2891"/>
        <v>6.73</v>
      </c>
      <c r="U642" s="385">
        <f t="shared" si="2892"/>
        <v>0</v>
      </c>
      <c r="V642" s="384">
        <f t="shared" si="2893"/>
        <v>122.74</v>
      </c>
      <c r="W642" s="726">
        <f t="shared" si="2894"/>
        <v>0</v>
      </c>
      <c r="X642" s="144" t="str">
        <f t="shared" si="2895"/>
        <v>JD39</v>
      </c>
      <c r="Y642" s="416" t="str">
        <f t="shared" si="2896"/>
        <v>--</v>
      </c>
      <c r="Z642" s="603" t="s">
        <v>1</v>
      </c>
      <c r="AA642" s="504" t="str">
        <f t="shared" si="2897"/>
        <v>--</v>
      </c>
      <c r="AB642" s="591" t="str">
        <f t="shared" si="2898"/>
        <v>--</v>
      </c>
      <c r="AC642" s="592" t="str">
        <f t="shared" si="2899"/>
        <v>--</v>
      </c>
      <c r="AD642" s="592" t="str">
        <f t="shared" si="2900"/>
        <v>--</v>
      </c>
      <c r="AE642" s="593" t="str">
        <f t="shared" si="2901"/>
        <v>--</v>
      </c>
      <c r="AF642" s="604" t="str">
        <f t="shared" si="2902"/>
        <v>--</v>
      </c>
      <c r="AG642" s="605" t="str">
        <f t="shared" si="2903"/>
        <v>--</v>
      </c>
      <c r="AH642" s="595" t="str">
        <f t="shared" si="2904"/>
        <v>--</v>
      </c>
      <c r="AI642" s="595" t="str">
        <f t="shared" si="2905"/>
        <v>--</v>
      </c>
      <c r="AJ642" s="595" t="str">
        <f t="shared" si="2906"/>
        <v>--</v>
      </c>
      <c r="AK642" s="595" t="str">
        <f t="shared" si="2907"/>
        <v>--</v>
      </c>
      <c r="AL642" s="595" t="str">
        <f t="shared" si="2908"/>
        <v>--</v>
      </c>
      <c r="AM642" s="596" t="str">
        <f t="shared" si="2909"/>
        <v>--</v>
      </c>
      <c r="AN642" s="732" t="str">
        <f t="shared" si="2910"/>
        <v>--</v>
      </c>
      <c r="AO642" s="144" t="s">
        <v>24940</v>
      </c>
      <c r="AP642" s="379" t="s">
        <v>23695</v>
      </c>
      <c r="AQ642" s="453" t="s">
        <v>24941</v>
      </c>
      <c r="AR642" s="416">
        <v>2.5</v>
      </c>
      <c r="AS642" s="504" t="s">
        <v>1</v>
      </c>
      <c r="AT642" s="504">
        <v>1.5</v>
      </c>
      <c r="AU642" s="142">
        <v>17</v>
      </c>
      <c r="AV642" s="416" t="str">
        <f t="shared" si="2911"/>
        <v>--</v>
      </c>
      <c r="AW642" s="603" t="s">
        <v>1</v>
      </c>
      <c r="AX642" s="504" t="str">
        <f t="shared" si="2912"/>
        <v>--</v>
      </c>
      <c r="AY642" s="384">
        <f t="shared" si="2913"/>
        <v>17</v>
      </c>
      <c r="AZ642" s="384">
        <f t="shared" si="2914"/>
        <v>0.5</v>
      </c>
      <c r="BA642" s="384">
        <f t="shared" si="2915"/>
        <v>3.6</v>
      </c>
      <c r="BB642" s="382">
        <f t="shared" si="2916"/>
        <v>0</v>
      </c>
      <c r="BC642" s="265">
        <f t="shared" si="2917"/>
        <v>30.6</v>
      </c>
      <c r="BD642" s="265">
        <f t="shared" si="2918"/>
        <v>190.32999999999998</v>
      </c>
      <c r="BE642" s="265">
        <f t="shared" si="2919"/>
        <v>85.68</v>
      </c>
      <c r="BF642" s="607">
        <f t="shared" si="2920"/>
        <v>2.35</v>
      </c>
      <c r="BG642" s="607">
        <f t="shared" si="2921"/>
        <v>0.60061999999999638</v>
      </c>
      <c r="BH642" s="607">
        <f t="shared" si="2922"/>
        <v>3.76</v>
      </c>
      <c r="BI642" s="607">
        <f t="shared" si="2923"/>
        <v>0.38</v>
      </c>
      <c r="BJ642" s="116">
        <f t="shared" si="2924"/>
        <v>69.91</v>
      </c>
      <c r="BK642" s="95"/>
    </row>
    <row r="643" spans="1:63" ht="14.25" x14ac:dyDescent="0.3">
      <c r="A643" s="144" t="s">
        <v>24941</v>
      </c>
      <c r="B643" s="379" t="s">
        <v>23695</v>
      </c>
      <c r="C643" s="145" t="s">
        <v>24942</v>
      </c>
      <c r="D643" s="416">
        <v>2.5</v>
      </c>
      <c r="E643" s="504" t="s">
        <v>1</v>
      </c>
      <c r="F643" s="504">
        <v>1.5</v>
      </c>
      <c r="G643" s="416" t="s">
        <v>25017</v>
      </c>
      <c r="H643" s="142">
        <v>15</v>
      </c>
      <c r="I643" s="143">
        <v>2.5573199999999972</v>
      </c>
      <c r="J643" s="143">
        <v>2.4338199999999963</v>
      </c>
      <c r="K643" s="452">
        <v>0</v>
      </c>
      <c r="L643" s="382">
        <f t="shared" si="2883"/>
        <v>2.5</v>
      </c>
      <c r="M643" s="383">
        <f t="shared" si="2884"/>
        <v>0.15</v>
      </c>
      <c r="N643" s="383">
        <f t="shared" si="2885"/>
        <v>0.5</v>
      </c>
      <c r="O643" s="382">
        <f t="shared" si="2886"/>
        <v>3.15</v>
      </c>
      <c r="P643" s="382">
        <f t="shared" si="2887"/>
        <v>3.6</v>
      </c>
      <c r="Q643" s="385">
        <f t="shared" si="2888"/>
        <v>0</v>
      </c>
      <c r="R643" s="385">
        <f t="shared" si="2889"/>
        <v>81</v>
      </c>
      <c r="S643" s="385">
        <f t="shared" si="2890"/>
        <v>81</v>
      </c>
      <c r="T643" s="385">
        <f t="shared" si="2891"/>
        <v>8.1</v>
      </c>
      <c r="U643" s="385">
        <f t="shared" si="2892"/>
        <v>0</v>
      </c>
      <c r="V643" s="384">
        <f t="shared" si="2893"/>
        <v>109.5</v>
      </c>
      <c r="W643" s="726">
        <f t="shared" si="2894"/>
        <v>0</v>
      </c>
      <c r="X643" s="144" t="str">
        <f t="shared" si="2895"/>
        <v>JD40</v>
      </c>
      <c r="Y643" s="416" t="str">
        <f t="shared" si="2896"/>
        <v>--</v>
      </c>
      <c r="Z643" s="603" t="s">
        <v>1</v>
      </c>
      <c r="AA643" s="504" t="str">
        <f t="shared" si="2897"/>
        <v>--</v>
      </c>
      <c r="AB643" s="591" t="str">
        <f t="shared" si="2898"/>
        <v>--</v>
      </c>
      <c r="AC643" s="592" t="str">
        <f t="shared" si="2899"/>
        <v>--</v>
      </c>
      <c r="AD643" s="592" t="str">
        <f t="shared" si="2900"/>
        <v>--</v>
      </c>
      <c r="AE643" s="593" t="str">
        <f t="shared" si="2901"/>
        <v>--</v>
      </c>
      <c r="AF643" s="604" t="str">
        <f t="shared" si="2902"/>
        <v>--</v>
      </c>
      <c r="AG643" s="605" t="str">
        <f t="shared" si="2903"/>
        <v>--</v>
      </c>
      <c r="AH643" s="595" t="str">
        <f t="shared" si="2904"/>
        <v>--</v>
      </c>
      <c r="AI643" s="595" t="str">
        <f t="shared" si="2905"/>
        <v>--</v>
      </c>
      <c r="AJ643" s="595" t="str">
        <f t="shared" si="2906"/>
        <v>--</v>
      </c>
      <c r="AK643" s="595" t="str">
        <f t="shared" si="2907"/>
        <v>--</v>
      </c>
      <c r="AL643" s="595" t="str">
        <f t="shared" si="2908"/>
        <v>--</v>
      </c>
      <c r="AM643" s="596" t="str">
        <f t="shared" si="2909"/>
        <v>--</v>
      </c>
      <c r="AN643" s="732" t="str">
        <f t="shared" si="2910"/>
        <v>--</v>
      </c>
      <c r="AO643" s="144" t="s">
        <v>24941</v>
      </c>
      <c r="AP643" s="379" t="s">
        <v>23695</v>
      </c>
      <c r="AQ643" s="453" t="s">
        <v>24942</v>
      </c>
      <c r="AR643" s="416">
        <v>2.5</v>
      </c>
      <c r="AS643" s="504" t="s">
        <v>1</v>
      </c>
      <c r="AT643" s="504">
        <v>1.5</v>
      </c>
      <c r="AU643" s="142">
        <v>15</v>
      </c>
      <c r="AV643" s="416" t="str">
        <f t="shared" si="2911"/>
        <v>--</v>
      </c>
      <c r="AW643" s="603" t="s">
        <v>1</v>
      </c>
      <c r="AX643" s="504" t="str">
        <f t="shared" si="2912"/>
        <v>--</v>
      </c>
      <c r="AY643" s="384">
        <f t="shared" si="2913"/>
        <v>15</v>
      </c>
      <c r="AZ643" s="384">
        <f t="shared" si="2914"/>
        <v>0.5</v>
      </c>
      <c r="BA643" s="384">
        <f t="shared" si="2915"/>
        <v>3.6</v>
      </c>
      <c r="BB643" s="382">
        <f t="shared" si="2916"/>
        <v>0</v>
      </c>
      <c r="BC643" s="265">
        <f t="shared" si="2917"/>
        <v>27</v>
      </c>
      <c r="BD643" s="265">
        <f t="shared" si="2918"/>
        <v>170.1</v>
      </c>
      <c r="BE643" s="265">
        <f t="shared" si="2919"/>
        <v>75.599999999999994</v>
      </c>
      <c r="BF643" s="607">
        <f t="shared" si="2920"/>
        <v>2.35</v>
      </c>
      <c r="BG643" s="607">
        <f t="shared" si="2921"/>
        <v>0.79731999999999714</v>
      </c>
      <c r="BH643" s="607">
        <f t="shared" si="2922"/>
        <v>4.99</v>
      </c>
      <c r="BI643" s="607">
        <f t="shared" si="2923"/>
        <v>0.51</v>
      </c>
      <c r="BJ643" s="116">
        <f t="shared" si="2924"/>
        <v>62</v>
      </c>
      <c r="BK643" s="95"/>
    </row>
    <row r="644" spans="1:63" ht="14.25" x14ac:dyDescent="0.3">
      <c r="A644" s="144" t="s">
        <v>24942</v>
      </c>
      <c r="B644" s="379" t="s">
        <v>23695</v>
      </c>
      <c r="C644" s="145" t="s">
        <v>24943</v>
      </c>
      <c r="D644" s="416">
        <v>2.5</v>
      </c>
      <c r="E644" s="504" t="s">
        <v>1</v>
      </c>
      <c r="F644" s="504">
        <v>1.5</v>
      </c>
      <c r="G644" s="416" t="s">
        <v>25017</v>
      </c>
      <c r="H644" s="142">
        <v>14</v>
      </c>
      <c r="I644" s="143">
        <v>2.4338199999999963</v>
      </c>
      <c r="J644" s="143">
        <v>2.5161199999999972</v>
      </c>
      <c r="K644" s="452">
        <v>0</v>
      </c>
      <c r="L644" s="382">
        <f t="shared" si="2883"/>
        <v>2.4700000000000002</v>
      </c>
      <c r="M644" s="383">
        <f t="shared" si="2884"/>
        <v>0.15</v>
      </c>
      <c r="N644" s="383">
        <f t="shared" si="2885"/>
        <v>0.5</v>
      </c>
      <c r="O644" s="382">
        <f t="shared" si="2886"/>
        <v>3.12</v>
      </c>
      <c r="P644" s="382">
        <f t="shared" si="2887"/>
        <v>3.6</v>
      </c>
      <c r="Q644" s="385">
        <f t="shared" si="2888"/>
        <v>0</v>
      </c>
      <c r="R644" s="385">
        <f t="shared" si="2889"/>
        <v>75.599999999999994</v>
      </c>
      <c r="S644" s="385">
        <f t="shared" si="2890"/>
        <v>75.599999999999994</v>
      </c>
      <c r="T644" s="385">
        <f t="shared" si="2891"/>
        <v>6.05</v>
      </c>
      <c r="U644" s="385">
        <f t="shared" si="2892"/>
        <v>0</v>
      </c>
      <c r="V644" s="384">
        <f t="shared" si="2893"/>
        <v>101.36</v>
      </c>
      <c r="W644" s="726">
        <f t="shared" si="2894"/>
        <v>0</v>
      </c>
      <c r="X644" s="144" t="str">
        <f t="shared" si="2895"/>
        <v>JD41</v>
      </c>
      <c r="Y644" s="416" t="str">
        <f t="shared" si="2896"/>
        <v>--</v>
      </c>
      <c r="Z644" s="603" t="s">
        <v>1</v>
      </c>
      <c r="AA644" s="504" t="str">
        <f t="shared" si="2897"/>
        <v>--</v>
      </c>
      <c r="AB644" s="591" t="str">
        <f t="shared" si="2898"/>
        <v>--</v>
      </c>
      <c r="AC644" s="592" t="str">
        <f t="shared" si="2899"/>
        <v>--</v>
      </c>
      <c r="AD644" s="592" t="str">
        <f t="shared" si="2900"/>
        <v>--</v>
      </c>
      <c r="AE644" s="593" t="str">
        <f t="shared" si="2901"/>
        <v>--</v>
      </c>
      <c r="AF644" s="604" t="str">
        <f t="shared" si="2902"/>
        <v>--</v>
      </c>
      <c r="AG644" s="605" t="str">
        <f t="shared" si="2903"/>
        <v>--</v>
      </c>
      <c r="AH644" s="595" t="str">
        <f t="shared" si="2904"/>
        <v>--</v>
      </c>
      <c r="AI644" s="595" t="str">
        <f t="shared" si="2905"/>
        <v>--</v>
      </c>
      <c r="AJ644" s="595" t="str">
        <f t="shared" si="2906"/>
        <v>--</v>
      </c>
      <c r="AK644" s="595" t="str">
        <f t="shared" si="2907"/>
        <v>--</v>
      </c>
      <c r="AL644" s="595" t="str">
        <f t="shared" si="2908"/>
        <v>--</v>
      </c>
      <c r="AM644" s="596" t="str">
        <f t="shared" si="2909"/>
        <v>--</v>
      </c>
      <c r="AN644" s="732" t="str">
        <f t="shared" si="2910"/>
        <v>--</v>
      </c>
      <c r="AO644" s="144" t="s">
        <v>24942</v>
      </c>
      <c r="AP644" s="379" t="s">
        <v>23695</v>
      </c>
      <c r="AQ644" s="453" t="s">
        <v>24943</v>
      </c>
      <c r="AR644" s="416">
        <v>2.5</v>
      </c>
      <c r="AS644" s="504" t="s">
        <v>1</v>
      </c>
      <c r="AT644" s="504">
        <v>1.5</v>
      </c>
      <c r="AU644" s="142">
        <v>14</v>
      </c>
      <c r="AV644" s="416" t="str">
        <f t="shared" si="2911"/>
        <v>--</v>
      </c>
      <c r="AW644" s="603" t="s">
        <v>1</v>
      </c>
      <c r="AX644" s="504" t="str">
        <f t="shared" si="2912"/>
        <v>--</v>
      </c>
      <c r="AY644" s="384">
        <f t="shared" si="2913"/>
        <v>14</v>
      </c>
      <c r="AZ644" s="384">
        <f t="shared" si="2914"/>
        <v>0.5</v>
      </c>
      <c r="BA644" s="384">
        <f t="shared" si="2915"/>
        <v>3.6</v>
      </c>
      <c r="BB644" s="382">
        <f t="shared" si="2916"/>
        <v>0</v>
      </c>
      <c r="BC644" s="265">
        <f t="shared" si="2917"/>
        <v>25.2</v>
      </c>
      <c r="BD644" s="265">
        <f t="shared" si="2918"/>
        <v>157.25</v>
      </c>
      <c r="BE644" s="265">
        <f t="shared" si="2919"/>
        <v>70.56</v>
      </c>
      <c r="BF644" s="607">
        <f t="shared" si="2920"/>
        <v>2.35</v>
      </c>
      <c r="BG644" s="607">
        <f t="shared" si="2921"/>
        <v>0.67381999999999631</v>
      </c>
      <c r="BH644" s="607">
        <f t="shared" si="2922"/>
        <v>4.22</v>
      </c>
      <c r="BI644" s="607">
        <f t="shared" si="2923"/>
        <v>0.43</v>
      </c>
      <c r="BJ644" s="116">
        <f t="shared" si="2924"/>
        <v>56.84</v>
      </c>
      <c r="BK644" s="95"/>
    </row>
    <row r="645" spans="1:63" ht="14.25" x14ac:dyDescent="0.3">
      <c r="A645" s="144" t="s">
        <v>24943</v>
      </c>
      <c r="B645" s="379" t="s">
        <v>23695</v>
      </c>
      <c r="C645" s="145" t="s">
        <v>24944</v>
      </c>
      <c r="D645" s="416">
        <v>2.5</v>
      </c>
      <c r="E645" s="504" t="s">
        <v>1</v>
      </c>
      <c r="F645" s="504">
        <v>1.5</v>
      </c>
      <c r="G645" s="416" t="s">
        <v>25017</v>
      </c>
      <c r="H645" s="142">
        <v>12</v>
      </c>
      <c r="I645" s="143">
        <v>2.5161199999999972</v>
      </c>
      <c r="J645" s="143">
        <v>2.5405199999999972</v>
      </c>
      <c r="K645" s="452">
        <v>0</v>
      </c>
      <c r="L645" s="382">
        <f t="shared" si="2883"/>
        <v>2.5299999999999998</v>
      </c>
      <c r="M645" s="383">
        <f t="shared" si="2884"/>
        <v>0.15</v>
      </c>
      <c r="N645" s="383">
        <f t="shared" si="2885"/>
        <v>0.5</v>
      </c>
      <c r="O645" s="382">
        <f t="shared" si="2886"/>
        <v>3.1799999999999997</v>
      </c>
      <c r="P645" s="382">
        <f t="shared" si="2887"/>
        <v>3.6</v>
      </c>
      <c r="Q645" s="385">
        <f t="shared" si="2888"/>
        <v>0</v>
      </c>
      <c r="R645" s="385">
        <f t="shared" si="2889"/>
        <v>64.8</v>
      </c>
      <c r="S645" s="385">
        <f t="shared" si="2890"/>
        <v>64.8</v>
      </c>
      <c r="T645" s="385">
        <f t="shared" si="2891"/>
        <v>7.78</v>
      </c>
      <c r="U645" s="385">
        <f t="shared" si="2892"/>
        <v>0</v>
      </c>
      <c r="V645" s="384">
        <f t="shared" si="2893"/>
        <v>88.32</v>
      </c>
      <c r="W645" s="726">
        <f t="shared" si="2894"/>
        <v>0</v>
      </c>
      <c r="X645" s="144" t="str">
        <f t="shared" si="2895"/>
        <v>JD42</v>
      </c>
      <c r="Y645" s="416" t="str">
        <f t="shared" si="2896"/>
        <v>--</v>
      </c>
      <c r="Z645" s="603" t="s">
        <v>1</v>
      </c>
      <c r="AA645" s="504" t="str">
        <f t="shared" si="2897"/>
        <v>--</v>
      </c>
      <c r="AB645" s="591" t="str">
        <f t="shared" si="2898"/>
        <v>--</v>
      </c>
      <c r="AC645" s="592" t="str">
        <f t="shared" si="2899"/>
        <v>--</v>
      </c>
      <c r="AD645" s="592" t="str">
        <f t="shared" si="2900"/>
        <v>--</v>
      </c>
      <c r="AE645" s="593" t="str">
        <f t="shared" si="2901"/>
        <v>--</v>
      </c>
      <c r="AF645" s="604" t="str">
        <f t="shared" si="2902"/>
        <v>--</v>
      </c>
      <c r="AG645" s="605" t="str">
        <f t="shared" si="2903"/>
        <v>--</v>
      </c>
      <c r="AH645" s="595" t="str">
        <f t="shared" si="2904"/>
        <v>--</v>
      </c>
      <c r="AI645" s="595" t="str">
        <f t="shared" si="2905"/>
        <v>--</v>
      </c>
      <c r="AJ645" s="595" t="str">
        <f t="shared" si="2906"/>
        <v>--</v>
      </c>
      <c r="AK645" s="595" t="str">
        <f t="shared" si="2907"/>
        <v>--</v>
      </c>
      <c r="AL645" s="595" t="str">
        <f t="shared" si="2908"/>
        <v>--</v>
      </c>
      <c r="AM645" s="596" t="str">
        <f t="shared" si="2909"/>
        <v>--</v>
      </c>
      <c r="AN645" s="732" t="str">
        <f t="shared" si="2910"/>
        <v>--</v>
      </c>
      <c r="AO645" s="144" t="s">
        <v>24943</v>
      </c>
      <c r="AP645" s="379" t="s">
        <v>23695</v>
      </c>
      <c r="AQ645" s="453" t="s">
        <v>24944</v>
      </c>
      <c r="AR645" s="416">
        <v>2.5</v>
      </c>
      <c r="AS645" s="504" t="s">
        <v>1</v>
      </c>
      <c r="AT645" s="504">
        <v>1.5</v>
      </c>
      <c r="AU645" s="142">
        <v>12</v>
      </c>
      <c r="AV645" s="416" t="str">
        <f t="shared" si="2911"/>
        <v>--</v>
      </c>
      <c r="AW645" s="603" t="s">
        <v>1</v>
      </c>
      <c r="AX645" s="504" t="str">
        <f t="shared" si="2912"/>
        <v>--</v>
      </c>
      <c r="AY645" s="384">
        <f t="shared" si="2913"/>
        <v>12</v>
      </c>
      <c r="AZ645" s="384">
        <f t="shared" si="2914"/>
        <v>0.5</v>
      </c>
      <c r="BA645" s="384">
        <f t="shared" si="2915"/>
        <v>3.6</v>
      </c>
      <c r="BB645" s="382">
        <f t="shared" si="2916"/>
        <v>0</v>
      </c>
      <c r="BC645" s="265">
        <f t="shared" si="2917"/>
        <v>21.6</v>
      </c>
      <c r="BD645" s="265">
        <f t="shared" si="2918"/>
        <v>137.38</v>
      </c>
      <c r="BE645" s="265">
        <f t="shared" si="2919"/>
        <v>60.48</v>
      </c>
      <c r="BF645" s="607">
        <f t="shared" si="2920"/>
        <v>2.35</v>
      </c>
      <c r="BG645" s="607">
        <f t="shared" si="2921"/>
        <v>0.75611999999999724</v>
      </c>
      <c r="BH645" s="607">
        <f t="shared" si="2922"/>
        <v>4.7300000000000004</v>
      </c>
      <c r="BI645" s="607">
        <f t="shared" si="2923"/>
        <v>0.48</v>
      </c>
      <c r="BJ645" s="116">
        <f t="shared" si="2924"/>
        <v>50.09</v>
      </c>
      <c r="BK645" s="95"/>
    </row>
    <row r="646" spans="1:63" ht="14.25" x14ac:dyDescent="0.3">
      <c r="A646" s="144" t="s">
        <v>24944</v>
      </c>
      <c r="B646" s="379" t="s">
        <v>23695</v>
      </c>
      <c r="C646" s="145" t="s">
        <v>24945</v>
      </c>
      <c r="D646" s="416">
        <v>2.5</v>
      </c>
      <c r="E646" s="504" t="s">
        <v>1</v>
      </c>
      <c r="F646" s="504">
        <v>1.5</v>
      </c>
      <c r="G646" s="416" t="s">
        <v>25017</v>
      </c>
      <c r="H646" s="142">
        <v>16</v>
      </c>
      <c r="I646" s="143">
        <v>2.5405199999999972</v>
      </c>
      <c r="J646" s="143">
        <v>2.6417199999999967</v>
      </c>
      <c r="K646" s="452">
        <v>0</v>
      </c>
      <c r="L646" s="382">
        <f t="shared" si="2883"/>
        <v>2.59</v>
      </c>
      <c r="M646" s="383">
        <f t="shared" si="2884"/>
        <v>0.15</v>
      </c>
      <c r="N646" s="383">
        <f t="shared" si="2885"/>
        <v>0.5</v>
      </c>
      <c r="O646" s="382">
        <f t="shared" si="2886"/>
        <v>3.2399999999999998</v>
      </c>
      <c r="P646" s="382">
        <f t="shared" si="2887"/>
        <v>3.6</v>
      </c>
      <c r="Q646" s="385">
        <f t="shared" si="2888"/>
        <v>0</v>
      </c>
      <c r="R646" s="385">
        <f t="shared" si="2889"/>
        <v>86.4</v>
      </c>
      <c r="S646" s="385">
        <f t="shared" si="2890"/>
        <v>86.4</v>
      </c>
      <c r="T646" s="385">
        <f t="shared" si="2891"/>
        <v>13.82</v>
      </c>
      <c r="U646" s="385">
        <f t="shared" si="2892"/>
        <v>0</v>
      </c>
      <c r="V646" s="384">
        <f t="shared" si="2893"/>
        <v>119.68</v>
      </c>
      <c r="W646" s="726">
        <f t="shared" si="2894"/>
        <v>0</v>
      </c>
      <c r="X646" s="144" t="str">
        <f t="shared" si="2895"/>
        <v>JD43</v>
      </c>
      <c r="Y646" s="416" t="str">
        <f t="shared" si="2896"/>
        <v>--</v>
      </c>
      <c r="Z646" s="603" t="s">
        <v>1</v>
      </c>
      <c r="AA646" s="504" t="str">
        <f t="shared" si="2897"/>
        <v>--</v>
      </c>
      <c r="AB646" s="591" t="str">
        <f t="shared" si="2898"/>
        <v>--</v>
      </c>
      <c r="AC646" s="592" t="str">
        <f t="shared" si="2899"/>
        <v>--</v>
      </c>
      <c r="AD646" s="592" t="str">
        <f t="shared" si="2900"/>
        <v>--</v>
      </c>
      <c r="AE646" s="593" t="str">
        <f t="shared" si="2901"/>
        <v>--</v>
      </c>
      <c r="AF646" s="604" t="str">
        <f t="shared" si="2902"/>
        <v>--</v>
      </c>
      <c r="AG646" s="605" t="str">
        <f t="shared" si="2903"/>
        <v>--</v>
      </c>
      <c r="AH646" s="595" t="str">
        <f t="shared" si="2904"/>
        <v>--</v>
      </c>
      <c r="AI646" s="595" t="str">
        <f t="shared" si="2905"/>
        <v>--</v>
      </c>
      <c r="AJ646" s="595" t="str">
        <f t="shared" si="2906"/>
        <v>--</v>
      </c>
      <c r="AK646" s="595" t="str">
        <f t="shared" si="2907"/>
        <v>--</v>
      </c>
      <c r="AL646" s="595" t="str">
        <f t="shared" si="2908"/>
        <v>--</v>
      </c>
      <c r="AM646" s="596" t="str">
        <f t="shared" si="2909"/>
        <v>--</v>
      </c>
      <c r="AN646" s="732" t="str">
        <f t="shared" si="2910"/>
        <v>--</v>
      </c>
      <c r="AO646" s="144" t="s">
        <v>24944</v>
      </c>
      <c r="AP646" s="379" t="s">
        <v>23695</v>
      </c>
      <c r="AQ646" s="453" t="s">
        <v>24945</v>
      </c>
      <c r="AR646" s="416">
        <v>2.5</v>
      </c>
      <c r="AS646" s="504" t="s">
        <v>1</v>
      </c>
      <c r="AT646" s="504">
        <v>1.5</v>
      </c>
      <c r="AU646" s="142">
        <v>16</v>
      </c>
      <c r="AV646" s="416" t="str">
        <f t="shared" si="2911"/>
        <v>--</v>
      </c>
      <c r="AW646" s="603" t="s">
        <v>1</v>
      </c>
      <c r="AX646" s="504" t="str">
        <f t="shared" si="2912"/>
        <v>--</v>
      </c>
      <c r="AY646" s="384">
        <f t="shared" si="2913"/>
        <v>16</v>
      </c>
      <c r="AZ646" s="384">
        <f t="shared" si="2914"/>
        <v>0.5</v>
      </c>
      <c r="BA646" s="384">
        <f t="shared" si="2915"/>
        <v>3.6</v>
      </c>
      <c r="BB646" s="382">
        <f t="shared" si="2916"/>
        <v>0</v>
      </c>
      <c r="BC646" s="265">
        <f t="shared" si="2917"/>
        <v>28.8</v>
      </c>
      <c r="BD646" s="265">
        <f t="shared" si="2918"/>
        <v>186.62</v>
      </c>
      <c r="BE646" s="265">
        <f t="shared" si="2919"/>
        <v>80.64</v>
      </c>
      <c r="BF646" s="607">
        <f t="shared" si="2920"/>
        <v>2.35</v>
      </c>
      <c r="BG646" s="607">
        <f t="shared" si="2921"/>
        <v>0.78051999999999722</v>
      </c>
      <c r="BH646" s="607">
        <f t="shared" si="2922"/>
        <v>4.8899999999999997</v>
      </c>
      <c r="BI646" s="607">
        <f t="shared" si="2923"/>
        <v>0.5</v>
      </c>
      <c r="BJ646" s="116">
        <f t="shared" si="2924"/>
        <v>71.790000000000006</v>
      </c>
      <c r="BK646" s="95"/>
    </row>
    <row r="647" spans="1:63" ht="14.25" x14ac:dyDescent="0.3">
      <c r="A647" s="144" t="s">
        <v>24945</v>
      </c>
      <c r="B647" s="379" t="s">
        <v>23695</v>
      </c>
      <c r="C647" s="145" t="s">
        <v>24946</v>
      </c>
      <c r="D647" s="416">
        <v>2.5</v>
      </c>
      <c r="E647" s="504" t="s">
        <v>1</v>
      </c>
      <c r="F647" s="504">
        <v>1.5</v>
      </c>
      <c r="G647" s="416" t="s">
        <v>25017</v>
      </c>
      <c r="H647" s="142">
        <v>10</v>
      </c>
      <c r="I647" s="143">
        <v>2.6417199999999967</v>
      </c>
      <c r="J647" s="143">
        <v>2.5224199999999968</v>
      </c>
      <c r="K647" s="452">
        <v>0</v>
      </c>
      <c r="L647" s="382">
        <f t="shared" si="2883"/>
        <v>2.58</v>
      </c>
      <c r="M647" s="383">
        <f t="shared" si="2884"/>
        <v>0.15</v>
      </c>
      <c r="N647" s="383">
        <f t="shared" si="2885"/>
        <v>0.5</v>
      </c>
      <c r="O647" s="382">
        <f t="shared" si="2886"/>
        <v>3.23</v>
      </c>
      <c r="P647" s="382">
        <f t="shared" si="2887"/>
        <v>3.6</v>
      </c>
      <c r="Q647" s="385">
        <f t="shared" si="2888"/>
        <v>0</v>
      </c>
      <c r="R647" s="385">
        <f t="shared" si="2889"/>
        <v>54</v>
      </c>
      <c r="S647" s="385">
        <f t="shared" si="2890"/>
        <v>54</v>
      </c>
      <c r="T647" s="385">
        <f t="shared" si="2891"/>
        <v>8.2799999999999994</v>
      </c>
      <c r="U647" s="385">
        <f t="shared" si="2892"/>
        <v>0</v>
      </c>
      <c r="V647" s="384">
        <f t="shared" si="2893"/>
        <v>74.599999999999994</v>
      </c>
      <c r="W647" s="726">
        <f t="shared" si="2894"/>
        <v>0</v>
      </c>
      <c r="X647" s="144" t="str">
        <f t="shared" si="2895"/>
        <v>JD44</v>
      </c>
      <c r="Y647" s="416" t="str">
        <f t="shared" si="2896"/>
        <v>--</v>
      </c>
      <c r="Z647" s="603" t="s">
        <v>1</v>
      </c>
      <c r="AA647" s="504" t="str">
        <f t="shared" si="2897"/>
        <v>--</v>
      </c>
      <c r="AB647" s="591" t="str">
        <f t="shared" si="2898"/>
        <v>--</v>
      </c>
      <c r="AC647" s="592" t="str">
        <f t="shared" si="2899"/>
        <v>--</v>
      </c>
      <c r="AD647" s="592" t="str">
        <f t="shared" si="2900"/>
        <v>--</v>
      </c>
      <c r="AE647" s="593" t="str">
        <f t="shared" si="2901"/>
        <v>--</v>
      </c>
      <c r="AF647" s="604" t="str">
        <f t="shared" si="2902"/>
        <v>--</v>
      </c>
      <c r="AG647" s="605" t="str">
        <f t="shared" si="2903"/>
        <v>--</v>
      </c>
      <c r="AH647" s="595" t="str">
        <f t="shared" si="2904"/>
        <v>--</v>
      </c>
      <c r="AI647" s="595" t="str">
        <f t="shared" si="2905"/>
        <v>--</v>
      </c>
      <c r="AJ647" s="595" t="str">
        <f t="shared" si="2906"/>
        <v>--</v>
      </c>
      <c r="AK647" s="595" t="str">
        <f t="shared" si="2907"/>
        <v>--</v>
      </c>
      <c r="AL647" s="595" t="str">
        <f t="shared" si="2908"/>
        <v>--</v>
      </c>
      <c r="AM647" s="596" t="str">
        <f t="shared" si="2909"/>
        <v>--</v>
      </c>
      <c r="AN647" s="732" t="str">
        <f t="shared" si="2910"/>
        <v>--</v>
      </c>
      <c r="AO647" s="144" t="s">
        <v>24945</v>
      </c>
      <c r="AP647" s="379" t="s">
        <v>23695</v>
      </c>
      <c r="AQ647" s="453" t="s">
        <v>24946</v>
      </c>
      <c r="AR647" s="416">
        <v>2.5</v>
      </c>
      <c r="AS647" s="504" t="s">
        <v>1</v>
      </c>
      <c r="AT647" s="504">
        <v>1.5</v>
      </c>
      <c r="AU647" s="142">
        <v>10</v>
      </c>
      <c r="AV647" s="416" t="str">
        <f t="shared" si="2911"/>
        <v>--</v>
      </c>
      <c r="AW647" s="603" t="s">
        <v>1</v>
      </c>
      <c r="AX647" s="504" t="str">
        <f t="shared" si="2912"/>
        <v>--</v>
      </c>
      <c r="AY647" s="384">
        <f t="shared" si="2913"/>
        <v>10</v>
      </c>
      <c r="AZ647" s="384">
        <f t="shared" si="2914"/>
        <v>0.5</v>
      </c>
      <c r="BA647" s="384">
        <f t="shared" si="2915"/>
        <v>3.6</v>
      </c>
      <c r="BB647" s="382">
        <f t="shared" si="2916"/>
        <v>0</v>
      </c>
      <c r="BC647" s="265">
        <f t="shared" si="2917"/>
        <v>18</v>
      </c>
      <c r="BD647" s="265">
        <f t="shared" si="2918"/>
        <v>116.28</v>
      </c>
      <c r="BE647" s="265">
        <f t="shared" si="2919"/>
        <v>50.4</v>
      </c>
      <c r="BF647" s="607">
        <f t="shared" si="2920"/>
        <v>2.35</v>
      </c>
      <c r="BG647" s="607">
        <f t="shared" si="2921"/>
        <v>0.88171999999999673</v>
      </c>
      <c r="BH647" s="607">
        <f t="shared" si="2922"/>
        <v>5.52</v>
      </c>
      <c r="BI647" s="607">
        <f t="shared" si="2923"/>
        <v>0.56000000000000005</v>
      </c>
      <c r="BJ647" s="116">
        <f t="shared" si="2924"/>
        <v>41.8</v>
      </c>
      <c r="BK647" s="95"/>
    </row>
    <row r="648" spans="1:63" ht="14.25" x14ac:dyDescent="0.3">
      <c r="A648" s="144" t="s">
        <v>24946</v>
      </c>
      <c r="B648" s="379" t="s">
        <v>23695</v>
      </c>
      <c r="C648" s="145" t="s">
        <v>24947</v>
      </c>
      <c r="D648" s="416">
        <v>2.5</v>
      </c>
      <c r="E648" s="504" t="s">
        <v>1</v>
      </c>
      <c r="F648" s="504">
        <v>1.5</v>
      </c>
      <c r="G648" s="416" t="s">
        <v>25017</v>
      </c>
      <c r="H648" s="142">
        <v>33</v>
      </c>
      <c r="I648" s="143">
        <v>2.5224199999999968</v>
      </c>
      <c r="J648" s="143">
        <v>2.8236699999999972</v>
      </c>
      <c r="K648" s="452">
        <v>0</v>
      </c>
      <c r="L648" s="382">
        <f t="shared" si="2883"/>
        <v>2.67</v>
      </c>
      <c r="M648" s="383">
        <f t="shared" si="2884"/>
        <v>0.15</v>
      </c>
      <c r="N648" s="383">
        <f t="shared" si="2885"/>
        <v>0.5</v>
      </c>
      <c r="O648" s="382">
        <f t="shared" si="2886"/>
        <v>3.32</v>
      </c>
      <c r="P648" s="382">
        <f t="shared" si="2887"/>
        <v>3.6</v>
      </c>
      <c r="Q648" s="385">
        <f t="shared" si="2888"/>
        <v>0</v>
      </c>
      <c r="R648" s="385">
        <f t="shared" si="2889"/>
        <v>178.2</v>
      </c>
      <c r="S648" s="385">
        <f t="shared" si="2890"/>
        <v>178.2</v>
      </c>
      <c r="T648" s="385">
        <f t="shared" si="2891"/>
        <v>38.020000000000003</v>
      </c>
      <c r="U648" s="385">
        <f t="shared" si="2892"/>
        <v>0</v>
      </c>
      <c r="V648" s="384">
        <f t="shared" si="2893"/>
        <v>252.12</v>
      </c>
      <c r="W648" s="726">
        <f t="shared" si="2894"/>
        <v>0</v>
      </c>
      <c r="X648" s="144" t="str">
        <f t="shared" si="2895"/>
        <v>JD45</v>
      </c>
      <c r="Y648" s="416" t="str">
        <f t="shared" si="2896"/>
        <v>--</v>
      </c>
      <c r="Z648" s="603" t="s">
        <v>1</v>
      </c>
      <c r="AA648" s="504" t="str">
        <f t="shared" si="2897"/>
        <v>--</v>
      </c>
      <c r="AB648" s="591" t="str">
        <f t="shared" si="2898"/>
        <v>--</v>
      </c>
      <c r="AC648" s="592" t="str">
        <f t="shared" si="2899"/>
        <v>--</v>
      </c>
      <c r="AD648" s="592" t="str">
        <f t="shared" si="2900"/>
        <v>--</v>
      </c>
      <c r="AE648" s="593" t="str">
        <f t="shared" si="2901"/>
        <v>--</v>
      </c>
      <c r="AF648" s="604" t="str">
        <f t="shared" si="2902"/>
        <v>--</v>
      </c>
      <c r="AG648" s="605" t="str">
        <f t="shared" si="2903"/>
        <v>--</v>
      </c>
      <c r="AH648" s="595" t="str">
        <f t="shared" si="2904"/>
        <v>--</v>
      </c>
      <c r="AI648" s="595" t="str">
        <f t="shared" si="2905"/>
        <v>--</v>
      </c>
      <c r="AJ648" s="595" t="str">
        <f t="shared" si="2906"/>
        <v>--</v>
      </c>
      <c r="AK648" s="595" t="str">
        <f t="shared" si="2907"/>
        <v>--</v>
      </c>
      <c r="AL648" s="595" t="str">
        <f t="shared" si="2908"/>
        <v>--</v>
      </c>
      <c r="AM648" s="596" t="str">
        <f t="shared" si="2909"/>
        <v>--</v>
      </c>
      <c r="AN648" s="732" t="str">
        <f t="shared" si="2910"/>
        <v>--</v>
      </c>
      <c r="AO648" s="144" t="s">
        <v>24946</v>
      </c>
      <c r="AP648" s="379" t="s">
        <v>23695</v>
      </c>
      <c r="AQ648" s="453" t="s">
        <v>24947</v>
      </c>
      <c r="AR648" s="416">
        <v>2.5</v>
      </c>
      <c r="AS648" s="504" t="s">
        <v>1</v>
      </c>
      <c r="AT648" s="504">
        <v>1.5</v>
      </c>
      <c r="AU648" s="142">
        <v>33</v>
      </c>
      <c r="AV648" s="416" t="str">
        <f t="shared" si="2911"/>
        <v>--</v>
      </c>
      <c r="AW648" s="603" t="s">
        <v>1</v>
      </c>
      <c r="AX648" s="504" t="str">
        <f t="shared" si="2912"/>
        <v>--</v>
      </c>
      <c r="AY648" s="384">
        <f t="shared" si="2913"/>
        <v>33</v>
      </c>
      <c r="AZ648" s="384">
        <f t="shared" si="2914"/>
        <v>0.5</v>
      </c>
      <c r="BA648" s="384">
        <f t="shared" si="2915"/>
        <v>3.6</v>
      </c>
      <c r="BB648" s="382">
        <f t="shared" si="2916"/>
        <v>0</v>
      </c>
      <c r="BC648" s="265">
        <f t="shared" si="2917"/>
        <v>59.4</v>
      </c>
      <c r="BD648" s="265">
        <f t="shared" si="2918"/>
        <v>394.41999999999996</v>
      </c>
      <c r="BE648" s="265">
        <f t="shared" si="2919"/>
        <v>166.32</v>
      </c>
      <c r="BF648" s="607">
        <f t="shared" si="2920"/>
        <v>2.35</v>
      </c>
      <c r="BG648" s="607">
        <f t="shared" si="2921"/>
        <v>0.76241999999999677</v>
      </c>
      <c r="BH648" s="607">
        <f t="shared" si="2922"/>
        <v>4.7699999999999996</v>
      </c>
      <c r="BI648" s="607">
        <f t="shared" si="2923"/>
        <v>0.49</v>
      </c>
      <c r="BJ648" s="116">
        <f t="shared" si="2924"/>
        <v>163.44</v>
      </c>
      <c r="BK648" s="95"/>
    </row>
    <row r="649" spans="1:63" ht="14.25" x14ac:dyDescent="0.3">
      <c r="A649" s="144" t="s">
        <v>24947</v>
      </c>
      <c r="B649" s="379" t="s">
        <v>23695</v>
      </c>
      <c r="C649" s="145" t="s">
        <v>24948</v>
      </c>
      <c r="D649" s="416">
        <v>2.5</v>
      </c>
      <c r="E649" s="504" t="s">
        <v>1</v>
      </c>
      <c r="F649" s="504">
        <v>1.5</v>
      </c>
      <c r="G649" s="416" t="s">
        <v>25017</v>
      </c>
      <c r="H649" s="142">
        <v>23</v>
      </c>
      <c r="I649" s="143">
        <v>2.8236699999999972</v>
      </c>
      <c r="J649" s="143">
        <v>2.8544699999999965</v>
      </c>
      <c r="K649" s="452">
        <v>0</v>
      </c>
      <c r="L649" s="382">
        <f t="shared" si="2883"/>
        <v>2.84</v>
      </c>
      <c r="M649" s="383">
        <f t="shared" si="2884"/>
        <v>0.15</v>
      </c>
      <c r="N649" s="383">
        <f t="shared" si="2885"/>
        <v>0.5</v>
      </c>
      <c r="O649" s="382">
        <f t="shared" si="2886"/>
        <v>3.4899999999999998</v>
      </c>
      <c r="P649" s="382">
        <f t="shared" si="2887"/>
        <v>3.6</v>
      </c>
      <c r="Q649" s="385">
        <f t="shared" si="2888"/>
        <v>0</v>
      </c>
      <c r="R649" s="385">
        <f t="shared" si="2889"/>
        <v>124.2</v>
      </c>
      <c r="S649" s="385">
        <f t="shared" si="2890"/>
        <v>124.2</v>
      </c>
      <c r="T649" s="385">
        <f t="shared" si="2891"/>
        <v>40.57</v>
      </c>
      <c r="U649" s="385">
        <f t="shared" si="2892"/>
        <v>0</v>
      </c>
      <c r="V649" s="384">
        <f t="shared" si="2893"/>
        <v>183.54</v>
      </c>
      <c r="W649" s="726">
        <f t="shared" si="2894"/>
        <v>0</v>
      </c>
      <c r="X649" s="144" t="str">
        <f t="shared" si="2895"/>
        <v>JD46</v>
      </c>
      <c r="Y649" s="416" t="str">
        <f t="shared" si="2896"/>
        <v>--</v>
      </c>
      <c r="Z649" s="603" t="s">
        <v>1</v>
      </c>
      <c r="AA649" s="504" t="str">
        <f t="shared" si="2897"/>
        <v>--</v>
      </c>
      <c r="AB649" s="591" t="str">
        <f t="shared" si="2898"/>
        <v>--</v>
      </c>
      <c r="AC649" s="592" t="str">
        <f t="shared" si="2899"/>
        <v>--</v>
      </c>
      <c r="AD649" s="592" t="str">
        <f t="shared" si="2900"/>
        <v>--</v>
      </c>
      <c r="AE649" s="593" t="str">
        <f t="shared" si="2901"/>
        <v>--</v>
      </c>
      <c r="AF649" s="604" t="str">
        <f t="shared" si="2902"/>
        <v>--</v>
      </c>
      <c r="AG649" s="605" t="str">
        <f t="shared" si="2903"/>
        <v>--</v>
      </c>
      <c r="AH649" s="595" t="str">
        <f t="shared" si="2904"/>
        <v>--</v>
      </c>
      <c r="AI649" s="595" t="str">
        <f t="shared" si="2905"/>
        <v>--</v>
      </c>
      <c r="AJ649" s="595" t="str">
        <f t="shared" si="2906"/>
        <v>--</v>
      </c>
      <c r="AK649" s="595" t="str">
        <f t="shared" si="2907"/>
        <v>--</v>
      </c>
      <c r="AL649" s="595" t="str">
        <f t="shared" si="2908"/>
        <v>--</v>
      </c>
      <c r="AM649" s="596" t="str">
        <f t="shared" si="2909"/>
        <v>--</v>
      </c>
      <c r="AN649" s="732" t="str">
        <f t="shared" si="2910"/>
        <v>--</v>
      </c>
      <c r="AO649" s="144" t="s">
        <v>24947</v>
      </c>
      <c r="AP649" s="379" t="s">
        <v>23695</v>
      </c>
      <c r="AQ649" s="453" t="s">
        <v>24948</v>
      </c>
      <c r="AR649" s="416">
        <v>2.5</v>
      </c>
      <c r="AS649" s="504" t="s">
        <v>1</v>
      </c>
      <c r="AT649" s="504">
        <v>1.5</v>
      </c>
      <c r="AU649" s="142">
        <v>23</v>
      </c>
      <c r="AV649" s="416" t="str">
        <f t="shared" si="2911"/>
        <v>--</v>
      </c>
      <c r="AW649" s="603" t="s">
        <v>1</v>
      </c>
      <c r="AX649" s="504" t="str">
        <f t="shared" si="2912"/>
        <v>--</v>
      </c>
      <c r="AY649" s="384">
        <f t="shared" si="2913"/>
        <v>23</v>
      </c>
      <c r="AZ649" s="384">
        <f t="shared" si="2914"/>
        <v>0.5</v>
      </c>
      <c r="BA649" s="384">
        <f t="shared" si="2915"/>
        <v>3.6</v>
      </c>
      <c r="BB649" s="382">
        <f t="shared" si="2916"/>
        <v>0</v>
      </c>
      <c r="BC649" s="265">
        <f t="shared" si="2917"/>
        <v>41.4</v>
      </c>
      <c r="BD649" s="265">
        <f t="shared" si="2918"/>
        <v>288.97000000000003</v>
      </c>
      <c r="BE649" s="265">
        <f t="shared" si="2919"/>
        <v>115.92</v>
      </c>
      <c r="BF649" s="607">
        <f t="shared" si="2920"/>
        <v>2.35</v>
      </c>
      <c r="BG649" s="607">
        <f t="shared" si="2921"/>
        <v>1.0636699999999972</v>
      </c>
      <c r="BH649" s="607">
        <f t="shared" si="2922"/>
        <v>6.66</v>
      </c>
      <c r="BI649" s="607">
        <f t="shared" si="2923"/>
        <v>0.68</v>
      </c>
      <c r="BJ649" s="116">
        <f t="shared" si="2924"/>
        <v>124.31</v>
      </c>
      <c r="BK649" s="95"/>
    </row>
    <row r="650" spans="1:63" ht="14.25" x14ac:dyDescent="0.3">
      <c r="A650" s="144" t="s">
        <v>24948</v>
      </c>
      <c r="B650" s="379" t="s">
        <v>23695</v>
      </c>
      <c r="C650" s="145" t="s">
        <v>24949</v>
      </c>
      <c r="D650" s="416">
        <v>2.5</v>
      </c>
      <c r="E650" s="504" t="s">
        <v>1</v>
      </c>
      <c r="F650" s="504">
        <v>1.5</v>
      </c>
      <c r="G650" s="416" t="s">
        <v>25017</v>
      </c>
      <c r="H650" s="142">
        <v>25</v>
      </c>
      <c r="I650" s="143">
        <v>2.8544699999999965</v>
      </c>
      <c r="J650" s="143">
        <v>2.8888699999999972</v>
      </c>
      <c r="K650" s="452">
        <v>0</v>
      </c>
      <c r="L650" s="382">
        <f t="shared" si="2883"/>
        <v>2.87</v>
      </c>
      <c r="M650" s="383">
        <f t="shared" si="2884"/>
        <v>0.15</v>
      </c>
      <c r="N650" s="383">
        <f t="shared" si="2885"/>
        <v>0.5</v>
      </c>
      <c r="O650" s="382">
        <f t="shared" si="2886"/>
        <v>3.52</v>
      </c>
      <c r="P650" s="382">
        <f t="shared" si="2887"/>
        <v>3.6</v>
      </c>
      <c r="Q650" s="385">
        <f t="shared" si="2888"/>
        <v>0</v>
      </c>
      <c r="R650" s="385">
        <f t="shared" si="2889"/>
        <v>135</v>
      </c>
      <c r="S650" s="385">
        <f t="shared" si="2890"/>
        <v>135</v>
      </c>
      <c r="T650" s="385">
        <f t="shared" si="2891"/>
        <v>46.8</v>
      </c>
      <c r="U650" s="385">
        <f t="shared" si="2892"/>
        <v>0</v>
      </c>
      <c r="V650" s="384">
        <f t="shared" si="2893"/>
        <v>201</v>
      </c>
      <c r="W650" s="726">
        <f t="shared" si="2894"/>
        <v>0</v>
      </c>
      <c r="X650" s="144" t="str">
        <f t="shared" si="2895"/>
        <v>JD47</v>
      </c>
      <c r="Y650" s="416" t="str">
        <f t="shared" si="2896"/>
        <v>--</v>
      </c>
      <c r="Z650" s="603" t="s">
        <v>1</v>
      </c>
      <c r="AA650" s="504" t="str">
        <f t="shared" si="2897"/>
        <v>--</v>
      </c>
      <c r="AB650" s="591" t="str">
        <f t="shared" si="2898"/>
        <v>--</v>
      </c>
      <c r="AC650" s="592" t="str">
        <f t="shared" si="2899"/>
        <v>--</v>
      </c>
      <c r="AD650" s="592" t="str">
        <f t="shared" si="2900"/>
        <v>--</v>
      </c>
      <c r="AE650" s="593" t="str">
        <f t="shared" si="2901"/>
        <v>--</v>
      </c>
      <c r="AF650" s="604" t="str">
        <f t="shared" si="2902"/>
        <v>--</v>
      </c>
      <c r="AG650" s="605" t="str">
        <f t="shared" si="2903"/>
        <v>--</v>
      </c>
      <c r="AH650" s="595" t="str">
        <f t="shared" si="2904"/>
        <v>--</v>
      </c>
      <c r="AI650" s="595" t="str">
        <f t="shared" si="2905"/>
        <v>--</v>
      </c>
      <c r="AJ650" s="595" t="str">
        <f t="shared" si="2906"/>
        <v>--</v>
      </c>
      <c r="AK650" s="595" t="str">
        <f t="shared" si="2907"/>
        <v>--</v>
      </c>
      <c r="AL650" s="595" t="str">
        <f t="shared" si="2908"/>
        <v>--</v>
      </c>
      <c r="AM650" s="596" t="str">
        <f t="shared" si="2909"/>
        <v>--</v>
      </c>
      <c r="AN650" s="732" t="str">
        <f t="shared" si="2910"/>
        <v>--</v>
      </c>
      <c r="AO650" s="144" t="s">
        <v>24948</v>
      </c>
      <c r="AP650" s="379" t="s">
        <v>23695</v>
      </c>
      <c r="AQ650" s="453" t="s">
        <v>24949</v>
      </c>
      <c r="AR650" s="416">
        <v>2.5</v>
      </c>
      <c r="AS650" s="504" t="s">
        <v>1</v>
      </c>
      <c r="AT650" s="504">
        <v>1.5</v>
      </c>
      <c r="AU650" s="142">
        <v>25</v>
      </c>
      <c r="AV650" s="416" t="str">
        <f t="shared" si="2911"/>
        <v>--</v>
      </c>
      <c r="AW650" s="603" t="s">
        <v>1</v>
      </c>
      <c r="AX650" s="504" t="str">
        <f t="shared" si="2912"/>
        <v>--</v>
      </c>
      <c r="AY650" s="384">
        <f t="shared" si="2913"/>
        <v>25</v>
      </c>
      <c r="AZ650" s="384">
        <f t="shared" si="2914"/>
        <v>0.5</v>
      </c>
      <c r="BA650" s="384">
        <f t="shared" si="2915"/>
        <v>3.6</v>
      </c>
      <c r="BB650" s="382">
        <f t="shared" si="2916"/>
        <v>0</v>
      </c>
      <c r="BC650" s="265">
        <f t="shared" si="2917"/>
        <v>45</v>
      </c>
      <c r="BD650" s="265">
        <f t="shared" si="2918"/>
        <v>316.8</v>
      </c>
      <c r="BE650" s="265">
        <f t="shared" si="2919"/>
        <v>126</v>
      </c>
      <c r="BF650" s="607">
        <f t="shared" si="2920"/>
        <v>2.3544699999999965</v>
      </c>
      <c r="BG650" s="607">
        <f t="shared" si="2921"/>
        <v>1.0944699999999965</v>
      </c>
      <c r="BH650" s="607">
        <f t="shared" si="2922"/>
        <v>6.85</v>
      </c>
      <c r="BI650" s="607">
        <f t="shared" si="2923"/>
        <v>0.7</v>
      </c>
      <c r="BJ650" s="116">
        <f t="shared" si="2924"/>
        <v>138.25</v>
      </c>
      <c r="BK650" s="95"/>
    </row>
    <row r="651" spans="1:63" ht="14.25" x14ac:dyDescent="0.3">
      <c r="A651" s="144" t="s">
        <v>24949</v>
      </c>
      <c r="B651" s="379" t="s">
        <v>23695</v>
      </c>
      <c r="C651" s="145" t="s">
        <v>24950</v>
      </c>
      <c r="D651" s="416">
        <v>2.5</v>
      </c>
      <c r="E651" s="504" t="s">
        <v>1</v>
      </c>
      <c r="F651" s="504">
        <v>1.5</v>
      </c>
      <c r="G651" s="416" t="s">
        <v>25017</v>
      </c>
      <c r="H651" s="142">
        <v>35</v>
      </c>
      <c r="I651" s="143">
        <v>2.8888699999999972</v>
      </c>
      <c r="J651" s="143">
        <v>3.1186699999999972</v>
      </c>
      <c r="K651" s="452">
        <v>0.5</v>
      </c>
      <c r="L651" s="382">
        <f t="shared" si="2883"/>
        <v>3</v>
      </c>
      <c r="M651" s="383">
        <f t="shared" si="2884"/>
        <v>0.15</v>
      </c>
      <c r="N651" s="383">
        <f t="shared" si="2885"/>
        <v>0.5</v>
      </c>
      <c r="O651" s="382">
        <f t="shared" si="2886"/>
        <v>3.65</v>
      </c>
      <c r="P651" s="382">
        <f t="shared" si="2887"/>
        <v>3.6</v>
      </c>
      <c r="Q651" s="385">
        <f t="shared" si="2888"/>
        <v>0</v>
      </c>
      <c r="R651" s="385">
        <f t="shared" si="2889"/>
        <v>189</v>
      </c>
      <c r="S651" s="385">
        <f t="shared" si="2890"/>
        <v>189</v>
      </c>
      <c r="T651" s="385">
        <f t="shared" si="2891"/>
        <v>81.900000000000006</v>
      </c>
      <c r="U651" s="385">
        <f t="shared" si="2892"/>
        <v>0</v>
      </c>
      <c r="V651" s="384">
        <f t="shared" si="2893"/>
        <v>290.5</v>
      </c>
      <c r="W651" s="726">
        <f t="shared" si="2894"/>
        <v>0</v>
      </c>
      <c r="X651" s="144" t="str">
        <f t="shared" si="2895"/>
        <v>JD48</v>
      </c>
      <c r="Y651" s="416" t="str">
        <f t="shared" si="2896"/>
        <v>--</v>
      </c>
      <c r="Z651" s="603" t="s">
        <v>1</v>
      </c>
      <c r="AA651" s="504" t="str">
        <f t="shared" si="2897"/>
        <v>--</v>
      </c>
      <c r="AB651" s="591" t="str">
        <f t="shared" si="2898"/>
        <v>--</v>
      </c>
      <c r="AC651" s="592" t="str">
        <f t="shared" si="2899"/>
        <v>--</v>
      </c>
      <c r="AD651" s="592" t="str">
        <f t="shared" si="2900"/>
        <v>--</v>
      </c>
      <c r="AE651" s="593" t="str">
        <f t="shared" si="2901"/>
        <v>--</v>
      </c>
      <c r="AF651" s="604" t="str">
        <f t="shared" si="2902"/>
        <v>--</v>
      </c>
      <c r="AG651" s="605" t="str">
        <f t="shared" si="2903"/>
        <v>--</v>
      </c>
      <c r="AH651" s="595" t="str">
        <f t="shared" si="2904"/>
        <v>--</v>
      </c>
      <c r="AI651" s="595" t="str">
        <f t="shared" si="2905"/>
        <v>--</v>
      </c>
      <c r="AJ651" s="595" t="str">
        <f t="shared" si="2906"/>
        <v>--</v>
      </c>
      <c r="AK651" s="595" t="str">
        <f t="shared" si="2907"/>
        <v>--</v>
      </c>
      <c r="AL651" s="595" t="str">
        <f t="shared" si="2908"/>
        <v>--</v>
      </c>
      <c r="AM651" s="596" t="str">
        <f t="shared" si="2909"/>
        <v>--</v>
      </c>
      <c r="AN651" s="732" t="str">
        <f t="shared" si="2910"/>
        <v>--</v>
      </c>
      <c r="AO651" s="144" t="s">
        <v>24949</v>
      </c>
      <c r="AP651" s="379" t="s">
        <v>23695</v>
      </c>
      <c r="AQ651" s="453" t="s">
        <v>24950</v>
      </c>
      <c r="AR651" s="416">
        <v>2.5</v>
      </c>
      <c r="AS651" s="504" t="s">
        <v>1</v>
      </c>
      <c r="AT651" s="504">
        <v>1.5</v>
      </c>
      <c r="AU651" s="142">
        <v>35</v>
      </c>
      <c r="AV651" s="416" t="str">
        <f t="shared" si="2911"/>
        <v>--</v>
      </c>
      <c r="AW651" s="603" t="s">
        <v>1</v>
      </c>
      <c r="AX651" s="504" t="str">
        <f t="shared" si="2912"/>
        <v>--</v>
      </c>
      <c r="AY651" s="384">
        <f t="shared" si="2913"/>
        <v>35</v>
      </c>
      <c r="AZ651" s="384">
        <f t="shared" si="2914"/>
        <v>0.5</v>
      </c>
      <c r="BA651" s="384">
        <f t="shared" si="2915"/>
        <v>3.6</v>
      </c>
      <c r="BB651" s="382">
        <f t="shared" si="2916"/>
        <v>0</v>
      </c>
      <c r="BC651" s="265">
        <f t="shared" si="2917"/>
        <v>63</v>
      </c>
      <c r="BD651" s="265">
        <f t="shared" si="2918"/>
        <v>459.9</v>
      </c>
      <c r="BE651" s="265">
        <f t="shared" si="2919"/>
        <v>176.4</v>
      </c>
      <c r="BF651" s="607">
        <f t="shared" si="2920"/>
        <v>2.3888699999999972</v>
      </c>
      <c r="BG651" s="607">
        <f t="shared" si="2921"/>
        <v>1.1288699999999972</v>
      </c>
      <c r="BH651" s="607">
        <f t="shared" si="2922"/>
        <v>7.07</v>
      </c>
      <c r="BI651" s="607">
        <f t="shared" si="2923"/>
        <v>0.72</v>
      </c>
      <c r="BJ651" s="116">
        <f t="shared" si="2924"/>
        <v>212.71</v>
      </c>
      <c r="BK651" s="95"/>
    </row>
    <row r="652" spans="1:63" ht="14.25" x14ac:dyDescent="0.3">
      <c r="A652" s="144" t="s">
        <v>24950</v>
      </c>
      <c r="B652" s="379" t="s">
        <v>23695</v>
      </c>
      <c r="C652" s="145" t="s">
        <v>24845</v>
      </c>
      <c r="D652" s="416">
        <v>2.5</v>
      </c>
      <c r="E652" s="504" t="s">
        <v>1</v>
      </c>
      <c r="F652" s="504">
        <v>1.5</v>
      </c>
      <c r="G652" s="416" t="s">
        <v>25017</v>
      </c>
      <c r="H652" s="142">
        <v>22</v>
      </c>
      <c r="I652" s="143">
        <v>3.6186699999999972</v>
      </c>
      <c r="J652" s="143">
        <v>3.6684699999999966</v>
      </c>
      <c r="K652" s="452">
        <v>0</v>
      </c>
      <c r="L652" s="382">
        <f t="shared" si="2883"/>
        <v>3.64</v>
      </c>
      <c r="M652" s="383">
        <f t="shared" si="2884"/>
        <v>0.15</v>
      </c>
      <c r="N652" s="383">
        <f t="shared" si="2885"/>
        <v>0.5</v>
      </c>
      <c r="O652" s="382">
        <f t="shared" si="2886"/>
        <v>4.29</v>
      </c>
      <c r="P652" s="382">
        <f t="shared" si="2887"/>
        <v>3.7</v>
      </c>
      <c r="Q652" s="385">
        <f t="shared" si="2888"/>
        <v>0</v>
      </c>
      <c r="R652" s="385">
        <f t="shared" si="2889"/>
        <v>122.1</v>
      </c>
      <c r="S652" s="385">
        <f t="shared" si="2890"/>
        <v>122.1</v>
      </c>
      <c r="T652" s="385">
        <f t="shared" si="2891"/>
        <v>105.01</v>
      </c>
      <c r="U652" s="385">
        <f t="shared" si="2892"/>
        <v>0</v>
      </c>
      <c r="V652" s="384">
        <f t="shared" si="2893"/>
        <v>0</v>
      </c>
      <c r="W652" s="726">
        <f t="shared" si="2894"/>
        <v>210.76</v>
      </c>
      <c r="X652" s="144" t="str">
        <f t="shared" si="2895"/>
        <v>JD49</v>
      </c>
      <c r="Y652" s="416" t="str">
        <f t="shared" si="2896"/>
        <v>--</v>
      </c>
      <c r="Z652" s="603" t="s">
        <v>1</v>
      </c>
      <c r="AA652" s="504" t="str">
        <f t="shared" si="2897"/>
        <v>--</v>
      </c>
      <c r="AB652" s="591" t="str">
        <f t="shared" si="2898"/>
        <v>--</v>
      </c>
      <c r="AC652" s="592" t="str">
        <f t="shared" si="2899"/>
        <v>--</v>
      </c>
      <c r="AD652" s="592" t="str">
        <f t="shared" si="2900"/>
        <v>--</v>
      </c>
      <c r="AE652" s="593" t="str">
        <f t="shared" si="2901"/>
        <v>--</v>
      </c>
      <c r="AF652" s="604" t="str">
        <f t="shared" si="2902"/>
        <v>--</v>
      </c>
      <c r="AG652" s="605" t="str">
        <f t="shared" si="2903"/>
        <v>--</v>
      </c>
      <c r="AH652" s="595" t="str">
        <f t="shared" si="2904"/>
        <v>--</v>
      </c>
      <c r="AI652" s="595" t="str">
        <f t="shared" si="2905"/>
        <v>--</v>
      </c>
      <c r="AJ652" s="595" t="str">
        <f t="shared" si="2906"/>
        <v>--</v>
      </c>
      <c r="AK652" s="595" t="str">
        <f t="shared" si="2907"/>
        <v>--</v>
      </c>
      <c r="AL652" s="595" t="str">
        <f t="shared" si="2908"/>
        <v>--</v>
      </c>
      <c r="AM652" s="596" t="str">
        <f t="shared" si="2909"/>
        <v>--</v>
      </c>
      <c r="AN652" s="732" t="str">
        <f t="shared" si="2910"/>
        <v>--</v>
      </c>
      <c r="AO652" s="144" t="s">
        <v>24950</v>
      </c>
      <c r="AP652" s="379" t="s">
        <v>23695</v>
      </c>
      <c r="AQ652" s="453" t="s">
        <v>24845</v>
      </c>
      <c r="AR652" s="416">
        <v>2.5</v>
      </c>
      <c r="AS652" s="504" t="s">
        <v>1</v>
      </c>
      <c r="AT652" s="504">
        <v>1.5</v>
      </c>
      <c r="AU652" s="142">
        <v>22</v>
      </c>
      <c r="AV652" s="416" t="str">
        <f t="shared" si="2911"/>
        <v>--</v>
      </c>
      <c r="AW652" s="603" t="s">
        <v>1</v>
      </c>
      <c r="AX652" s="504" t="str">
        <f t="shared" si="2912"/>
        <v>--</v>
      </c>
      <c r="AY652" s="384">
        <f t="shared" si="2913"/>
        <v>22</v>
      </c>
      <c r="AZ652" s="384">
        <f t="shared" si="2914"/>
        <v>0.5</v>
      </c>
      <c r="BA652" s="384">
        <f t="shared" si="2915"/>
        <v>3.7</v>
      </c>
      <c r="BB652" s="382">
        <f t="shared" si="2916"/>
        <v>0</v>
      </c>
      <c r="BC652" s="265">
        <f t="shared" si="2917"/>
        <v>40.700000000000003</v>
      </c>
      <c r="BD652" s="265">
        <f t="shared" si="2918"/>
        <v>349.21</v>
      </c>
      <c r="BE652" s="265">
        <f t="shared" si="2919"/>
        <v>110.88</v>
      </c>
      <c r="BF652" s="607">
        <f t="shared" si="2920"/>
        <v>3.1186699999999972</v>
      </c>
      <c r="BG652" s="607">
        <f t="shared" si="2921"/>
        <v>1.8586699999999972</v>
      </c>
      <c r="BH652" s="607">
        <f t="shared" si="2922"/>
        <v>11.64</v>
      </c>
      <c r="BI652" s="607">
        <f t="shared" si="2923"/>
        <v>1.18</v>
      </c>
      <c r="BJ652" s="116">
        <f t="shared" si="2924"/>
        <v>184.81</v>
      </c>
      <c r="BK652" s="95"/>
    </row>
    <row r="653" spans="1:63" ht="14.25" x14ac:dyDescent="0.3">
      <c r="A653" s="144" t="s">
        <v>24845</v>
      </c>
      <c r="B653" s="379" t="s">
        <v>23695</v>
      </c>
      <c r="C653" s="145" t="s">
        <v>24951</v>
      </c>
      <c r="D653" s="416">
        <v>2.5</v>
      </c>
      <c r="E653" s="504" t="s">
        <v>1</v>
      </c>
      <c r="F653" s="504">
        <v>1.5</v>
      </c>
      <c r="G653" s="416" t="s">
        <v>25017</v>
      </c>
      <c r="H653" s="142">
        <v>35</v>
      </c>
      <c r="I653" s="143">
        <v>3.6684699999999966</v>
      </c>
      <c r="J653" s="143">
        <v>3.664469999999997</v>
      </c>
      <c r="K653" s="452">
        <v>0</v>
      </c>
      <c r="L653" s="382">
        <f t="shared" si="2883"/>
        <v>3.67</v>
      </c>
      <c r="M653" s="383">
        <f t="shared" si="2884"/>
        <v>0.15</v>
      </c>
      <c r="N653" s="383">
        <f t="shared" si="2885"/>
        <v>0.5</v>
      </c>
      <c r="O653" s="382">
        <f t="shared" si="2886"/>
        <v>4.32</v>
      </c>
      <c r="P653" s="382">
        <f t="shared" si="2887"/>
        <v>3.7</v>
      </c>
      <c r="Q653" s="385">
        <f t="shared" si="2888"/>
        <v>0</v>
      </c>
      <c r="R653" s="385">
        <f t="shared" si="2889"/>
        <v>194.25</v>
      </c>
      <c r="S653" s="385">
        <f t="shared" si="2890"/>
        <v>194.25</v>
      </c>
      <c r="T653" s="385">
        <f t="shared" si="2891"/>
        <v>170.94</v>
      </c>
      <c r="U653" s="385">
        <f t="shared" si="2892"/>
        <v>0</v>
      </c>
      <c r="V653" s="384">
        <f t="shared" si="2893"/>
        <v>0</v>
      </c>
      <c r="W653" s="726">
        <f t="shared" si="2894"/>
        <v>337.4</v>
      </c>
      <c r="X653" s="144" t="str">
        <f t="shared" si="2895"/>
        <v>JD50</v>
      </c>
      <c r="Y653" s="416" t="str">
        <f t="shared" si="2896"/>
        <v>--</v>
      </c>
      <c r="Z653" s="603" t="s">
        <v>1</v>
      </c>
      <c r="AA653" s="504" t="str">
        <f t="shared" si="2897"/>
        <v>--</v>
      </c>
      <c r="AB653" s="591" t="str">
        <f t="shared" si="2898"/>
        <v>--</v>
      </c>
      <c r="AC653" s="592" t="str">
        <f t="shared" si="2899"/>
        <v>--</v>
      </c>
      <c r="AD653" s="592" t="str">
        <f t="shared" si="2900"/>
        <v>--</v>
      </c>
      <c r="AE653" s="593" t="str">
        <f t="shared" si="2901"/>
        <v>--</v>
      </c>
      <c r="AF653" s="604" t="str">
        <f t="shared" si="2902"/>
        <v>--</v>
      </c>
      <c r="AG653" s="605" t="str">
        <f t="shared" si="2903"/>
        <v>--</v>
      </c>
      <c r="AH653" s="595" t="str">
        <f t="shared" si="2904"/>
        <v>--</v>
      </c>
      <c r="AI653" s="595" t="str">
        <f t="shared" si="2905"/>
        <v>--</v>
      </c>
      <c r="AJ653" s="595" t="str">
        <f t="shared" si="2906"/>
        <v>--</v>
      </c>
      <c r="AK653" s="595" t="str">
        <f t="shared" si="2907"/>
        <v>--</v>
      </c>
      <c r="AL653" s="595" t="str">
        <f t="shared" si="2908"/>
        <v>--</v>
      </c>
      <c r="AM653" s="596" t="str">
        <f t="shared" si="2909"/>
        <v>--</v>
      </c>
      <c r="AN653" s="732" t="str">
        <f t="shared" si="2910"/>
        <v>--</v>
      </c>
      <c r="AO653" s="144" t="s">
        <v>24845</v>
      </c>
      <c r="AP653" s="379" t="s">
        <v>23695</v>
      </c>
      <c r="AQ653" s="453" t="s">
        <v>24951</v>
      </c>
      <c r="AR653" s="416">
        <v>2.5</v>
      </c>
      <c r="AS653" s="504" t="s">
        <v>1</v>
      </c>
      <c r="AT653" s="504">
        <v>1.5</v>
      </c>
      <c r="AU653" s="142">
        <v>35</v>
      </c>
      <c r="AV653" s="416" t="str">
        <f t="shared" si="2911"/>
        <v>--</v>
      </c>
      <c r="AW653" s="603" t="s">
        <v>1</v>
      </c>
      <c r="AX653" s="504" t="str">
        <f t="shared" si="2912"/>
        <v>--</v>
      </c>
      <c r="AY653" s="384">
        <f t="shared" si="2913"/>
        <v>35</v>
      </c>
      <c r="AZ653" s="384">
        <f t="shared" si="2914"/>
        <v>0.5</v>
      </c>
      <c r="BA653" s="384">
        <f t="shared" si="2915"/>
        <v>3.7</v>
      </c>
      <c r="BB653" s="382">
        <f t="shared" si="2916"/>
        <v>0</v>
      </c>
      <c r="BC653" s="265">
        <f t="shared" si="2917"/>
        <v>64.75</v>
      </c>
      <c r="BD653" s="265">
        <f t="shared" si="2918"/>
        <v>559.44000000000005</v>
      </c>
      <c r="BE653" s="265">
        <f t="shared" si="2919"/>
        <v>176.4</v>
      </c>
      <c r="BF653" s="607">
        <f t="shared" si="2920"/>
        <v>3.1684699999999961</v>
      </c>
      <c r="BG653" s="607">
        <f t="shared" si="2921"/>
        <v>1.9084699999999966</v>
      </c>
      <c r="BH653" s="607">
        <f t="shared" si="2922"/>
        <v>11.95</v>
      </c>
      <c r="BI653" s="607">
        <f t="shared" si="2923"/>
        <v>1.21</v>
      </c>
      <c r="BJ653" s="116">
        <f t="shared" si="2924"/>
        <v>305.13</v>
      </c>
      <c r="BK653" s="95"/>
    </row>
    <row r="654" spans="1:63" ht="14.25" x14ac:dyDescent="0.3">
      <c r="A654" s="144" t="s">
        <v>24951</v>
      </c>
      <c r="B654" s="379" t="s">
        <v>23695</v>
      </c>
      <c r="C654" s="145" t="s">
        <v>24952</v>
      </c>
      <c r="D654" s="416">
        <v>2.5</v>
      </c>
      <c r="E654" s="504" t="s">
        <v>1</v>
      </c>
      <c r="F654" s="504">
        <v>1.5</v>
      </c>
      <c r="G654" s="416" t="s">
        <v>25017</v>
      </c>
      <c r="H654" s="142">
        <v>36</v>
      </c>
      <c r="I654" s="143">
        <v>3.664469999999997</v>
      </c>
      <c r="J654" s="143">
        <v>3.6699699999999957</v>
      </c>
      <c r="K654" s="452">
        <v>0.5</v>
      </c>
      <c r="L654" s="382">
        <f t="shared" si="2883"/>
        <v>3.67</v>
      </c>
      <c r="M654" s="383">
        <f t="shared" si="2884"/>
        <v>0.15</v>
      </c>
      <c r="N654" s="383">
        <f t="shared" si="2885"/>
        <v>0.5</v>
      </c>
      <c r="O654" s="382">
        <f t="shared" si="2886"/>
        <v>4.32</v>
      </c>
      <c r="P654" s="382">
        <f t="shared" si="2887"/>
        <v>3.7</v>
      </c>
      <c r="Q654" s="385">
        <f t="shared" si="2888"/>
        <v>0</v>
      </c>
      <c r="R654" s="385">
        <f t="shared" si="2889"/>
        <v>199.8</v>
      </c>
      <c r="S654" s="385">
        <f t="shared" si="2890"/>
        <v>199.8</v>
      </c>
      <c r="T654" s="385">
        <f t="shared" si="2891"/>
        <v>175.82</v>
      </c>
      <c r="U654" s="385">
        <f t="shared" si="2892"/>
        <v>0</v>
      </c>
      <c r="V654" s="384">
        <f t="shared" si="2893"/>
        <v>0</v>
      </c>
      <c r="W654" s="726">
        <f t="shared" si="2894"/>
        <v>347.04</v>
      </c>
      <c r="X654" s="144" t="str">
        <f t="shared" si="2895"/>
        <v>JD51</v>
      </c>
      <c r="Y654" s="416" t="str">
        <f t="shared" si="2896"/>
        <v>--</v>
      </c>
      <c r="Z654" s="603" t="s">
        <v>1</v>
      </c>
      <c r="AA654" s="504" t="str">
        <f t="shared" si="2897"/>
        <v>--</v>
      </c>
      <c r="AB654" s="591" t="str">
        <f t="shared" si="2898"/>
        <v>--</v>
      </c>
      <c r="AC654" s="592" t="str">
        <f t="shared" si="2899"/>
        <v>--</v>
      </c>
      <c r="AD654" s="592" t="str">
        <f t="shared" si="2900"/>
        <v>--</v>
      </c>
      <c r="AE654" s="593" t="str">
        <f t="shared" si="2901"/>
        <v>--</v>
      </c>
      <c r="AF654" s="604" t="str">
        <f t="shared" si="2902"/>
        <v>--</v>
      </c>
      <c r="AG654" s="605" t="str">
        <f t="shared" si="2903"/>
        <v>--</v>
      </c>
      <c r="AH654" s="595" t="str">
        <f t="shared" si="2904"/>
        <v>--</v>
      </c>
      <c r="AI654" s="595" t="str">
        <f t="shared" si="2905"/>
        <v>--</v>
      </c>
      <c r="AJ654" s="595" t="str">
        <f t="shared" si="2906"/>
        <v>--</v>
      </c>
      <c r="AK654" s="595" t="str">
        <f t="shared" si="2907"/>
        <v>--</v>
      </c>
      <c r="AL654" s="595" t="str">
        <f t="shared" si="2908"/>
        <v>--</v>
      </c>
      <c r="AM654" s="596" t="str">
        <f t="shared" si="2909"/>
        <v>--</v>
      </c>
      <c r="AN654" s="732" t="str">
        <f t="shared" si="2910"/>
        <v>--</v>
      </c>
      <c r="AO654" s="144" t="s">
        <v>24951</v>
      </c>
      <c r="AP654" s="379" t="s">
        <v>23695</v>
      </c>
      <c r="AQ654" s="453" t="s">
        <v>24952</v>
      </c>
      <c r="AR654" s="416">
        <v>2.5</v>
      </c>
      <c r="AS654" s="504" t="s">
        <v>1</v>
      </c>
      <c r="AT654" s="504">
        <v>1.5</v>
      </c>
      <c r="AU654" s="142">
        <v>36</v>
      </c>
      <c r="AV654" s="416" t="str">
        <f t="shared" si="2911"/>
        <v>--</v>
      </c>
      <c r="AW654" s="603" t="s">
        <v>1</v>
      </c>
      <c r="AX654" s="504" t="str">
        <f t="shared" si="2912"/>
        <v>--</v>
      </c>
      <c r="AY654" s="384">
        <f t="shared" si="2913"/>
        <v>36</v>
      </c>
      <c r="AZ654" s="384">
        <f t="shared" si="2914"/>
        <v>0.5</v>
      </c>
      <c r="BA654" s="384">
        <f t="shared" si="2915"/>
        <v>3.7</v>
      </c>
      <c r="BB654" s="382">
        <f t="shared" si="2916"/>
        <v>0</v>
      </c>
      <c r="BC654" s="265">
        <f t="shared" si="2917"/>
        <v>66.599999999999994</v>
      </c>
      <c r="BD654" s="265">
        <f t="shared" si="2918"/>
        <v>575.42000000000007</v>
      </c>
      <c r="BE654" s="265">
        <f t="shared" si="2919"/>
        <v>181.44</v>
      </c>
      <c r="BF654" s="607">
        <f t="shared" si="2920"/>
        <v>3.1644699999999966</v>
      </c>
      <c r="BG654" s="607">
        <f t="shared" si="2921"/>
        <v>1.904469999999997</v>
      </c>
      <c r="BH654" s="607">
        <f t="shared" si="2922"/>
        <v>11.92</v>
      </c>
      <c r="BI654" s="607">
        <f t="shared" si="2923"/>
        <v>1.21</v>
      </c>
      <c r="BJ654" s="116">
        <f t="shared" si="2924"/>
        <v>314.25</v>
      </c>
      <c r="BK654" s="95"/>
    </row>
    <row r="655" spans="1:63" ht="14.25" x14ac:dyDescent="0.3">
      <c r="A655" s="144" t="s">
        <v>24952</v>
      </c>
      <c r="B655" s="379" t="s">
        <v>23695</v>
      </c>
      <c r="C655" s="145" t="s">
        <v>24865</v>
      </c>
      <c r="D655" s="416">
        <v>2.5</v>
      </c>
      <c r="E655" s="504" t="s">
        <v>1</v>
      </c>
      <c r="F655" s="504">
        <v>2</v>
      </c>
      <c r="G655" s="416" t="s">
        <v>25017</v>
      </c>
      <c r="H655" s="142">
        <v>30</v>
      </c>
      <c r="I655" s="143">
        <v>4.1694859957657968</v>
      </c>
      <c r="J655" s="143">
        <v>4.0469559957657975</v>
      </c>
      <c r="K655" s="452">
        <v>0</v>
      </c>
      <c r="L655" s="382">
        <f t="shared" si="2883"/>
        <v>4.1100000000000003</v>
      </c>
      <c r="M655" s="383">
        <f t="shared" si="2884"/>
        <v>0.15</v>
      </c>
      <c r="N655" s="383">
        <f t="shared" si="2885"/>
        <v>0.5</v>
      </c>
      <c r="O655" s="382">
        <f t="shared" si="2886"/>
        <v>4.7600000000000007</v>
      </c>
      <c r="P655" s="382">
        <f t="shared" si="2887"/>
        <v>3.7</v>
      </c>
      <c r="Q655" s="385">
        <f t="shared" si="2888"/>
        <v>0</v>
      </c>
      <c r="R655" s="385">
        <f t="shared" si="2889"/>
        <v>166.5</v>
      </c>
      <c r="S655" s="385">
        <f t="shared" si="2890"/>
        <v>166.5</v>
      </c>
      <c r="T655" s="385">
        <f t="shared" si="2891"/>
        <v>166.5</v>
      </c>
      <c r="U655" s="385">
        <f t="shared" si="2892"/>
        <v>28.86</v>
      </c>
      <c r="V655" s="384">
        <f t="shared" si="2893"/>
        <v>0</v>
      </c>
      <c r="W655" s="726">
        <f t="shared" si="2894"/>
        <v>315.60000000000002</v>
      </c>
      <c r="X655" s="144" t="str">
        <f t="shared" si="2895"/>
        <v>JD52</v>
      </c>
      <c r="Y655" s="416" t="str">
        <f t="shared" si="2896"/>
        <v>--</v>
      </c>
      <c r="Z655" s="603" t="s">
        <v>1</v>
      </c>
      <c r="AA655" s="504" t="str">
        <f t="shared" si="2897"/>
        <v>--</v>
      </c>
      <c r="AB655" s="591" t="str">
        <f t="shared" si="2898"/>
        <v>--</v>
      </c>
      <c r="AC655" s="592" t="str">
        <f t="shared" si="2899"/>
        <v>--</v>
      </c>
      <c r="AD655" s="592" t="str">
        <f t="shared" si="2900"/>
        <v>--</v>
      </c>
      <c r="AE655" s="593" t="str">
        <f t="shared" si="2901"/>
        <v>--</v>
      </c>
      <c r="AF655" s="604" t="str">
        <f t="shared" si="2902"/>
        <v>--</v>
      </c>
      <c r="AG655" s="605" t="str">
        <f t="shared" si="2903"/>
        <v>--</v>
      </c>
      <c r="AH655" s="595" t="str">
        <f t="shared" si="2904"/>
        <v>--</v>
      </c>
      <c r="AI655" s="595" t="str">
        <f t="shared" si="2905"/>
        <v>--</v>
      </c>
      <c r="AJ655" s="595" t="str">
        <f t="shared" si="2906"/>
        <v>--</v>
      </c>
      <c r="AK655" s="595" t="str">
        <f t="shared" si="2907"/>
        <v>--</v>
      </c>
      <c r="AL655" s="595" t="str">
        <f t="shared" si="2908"/>
        <v>--</v>
      </c>
      <c r="AM655" s="596" t="str">
        <f t="shared" si="2909"/>
        <v>--</v>
      </c>
      <c r="AN655" s="732" t="str">
        <f t="shared" si="2910"/>
        <v>--</v>
      </c>
      <c r="AO655" s="144" t="s">
        <v>24952</v>
      </c>
      <c r="AP655" s="379" t="s">
        <v>23695</v>
      </c>
      <c r="AQ655" s="453" t="s">
        <v>24865</v>
      </c>
      <c r="AR655" s="416">
        <v>2.5</v>
      </c>
      <c r="AS655" s="504" t="s">
        <v>1</v>
      </c>
      <c r="AT655" s="504">
        <v>2</v>
      </c>
      <c r="AU655" s="142">
        <v>30</v>
      </c>
      <c r="AV655" s="416" t="str">
        <f t="shared" si="2911"/>
        <v>--</v>
      </c>
      <c r="AW655" s="603" t="s">
        <v>1</v>
      </c>
      <c r="AX655" s="504" t="str">
        <f t="shared" si="2912"/>
        <v>--</v>
      </c>
      <c r="AY655" s="384">
        <f t="shared" si="2913"/>
        <v>30</v>
      </c>
      <c r="AZ655" s="384">
        <f t="shared" si="2914"/>
        <v>0.5</v>
      </c>
      <c r="BA655" s="384">
        <f t="shared" si="2915"/>
        <v>3.7</v>
      </c>
      <c r="BB655" s="382">
        <f t="shared" si="2916"/>
        <v>0</v>
      </c>
      <c r="BC655" s="265">
        <f t="shared" si="2917"/>
        <v>55.5</v>
      </c>
      <c r="BD655" s="265">
        <f t="shared" si="2918"/>
        <v>528.36</v>
      </c>
      <c r="BE655" s="265">
        <f t="shared" si="2919"/>
        <v>193.2</v>
      </c>
      <c r="BF655" s="607">
        <f t="shared" si="2920"/>
        <v>3.6694859957657973</v>
      </c>
      <c r="BG655" s="607">
        <f t="shared" si="2921"/>
        <v>1.9094859957657968</v>
      </c>
      <c r="BH655" s="607">
        <f t="shared" si="2922"/>
        <v>11.95</v>
      </c>
      <c r="BI655" s="607">
        <f t="shared" si="2923"/>
        <v>1.21</v>
      </c>
      <c r="BJ655" s="116">
        <f t="shared" si="2924"/>
        <v>266.5</v>
      </c>
      <c r="BK655" s="95"/>
    </row>
    <row r="656" spans="1:63" ht="14.25" x14ac:dyDescent="0.3">
      <c r="A656" s="144" t="s">
        <v>24865</v>
      </c>
      <c r="B656" s="379" t="s">
        <v>23695</v>
      </c>
      <c r="C656" s="145" t="s">
        <v>24954</v>
      </c>
      <c r="D656" s="416">
        <v>2.5</v>
      </c>
      <c r="E656" s="504" t="s">
        <v>1</v>
      </c>
      <c r="F656" s="504">
        <v>2</v>
      </c>
      <c r="G656" s="416" t="s">
        <v>25017</v>
      </c>
      <c r="H656" s="142">
        <v>34</v>
      </c>
      <c r="I656" s="143">
        <v>4.0469559957657975</v>
      </c>
      <c r="J656" s="143">
        <v>3.9732559957657974</v>
      </c>
      <c r="K656" s="452">
        <v>0</v>
      </c>
      <c r="L656" s="382">
        <f t="shared" si="2883"/>
        <v>4.01</v>
      </c>
      <c r="M656" s="383">
        <f t="shared" si="2884"/>
        <v>0.15</v>
      </c>
      <c r="N656" s="383">
        <f t="shared" si="2885"/>
        <v>0.5</v>
      </c>
      <c r="O656" s="382">
        <f t="shared" si="2886"/>
        <v>4.66</v>
      </c>
      <c r="P656" s="382">
        <f t="shared" si="2887"/>
        <v>3.7</v>
      </c>
      <c r="Q656" s="385">
        <f t="shared" si="2888"/>
        <v>0</v>
      </c>
      <c r="R656" s="385">
        <f t="shared" si="2889"/>
        <v>188.7</v>
      </c>
      <c r="S656" s="385">
        <f t="shared" si="2890"/>
        <v>188.7</v>
      </c>
      <c r="T656" s="385">
        <f t="shared" si="2891"/>
        <v>188.7</v>
      </c>
      <c r="U656" s="385">
        <f t="shared" si="2892"/>
        <v>20.13</v>
      </c>
      <c r="V656" s="384">
        <f t="shared" si="2893"/>
        <v>0</v>
      </c>
      <c r="W656" s="726">
        <f t="shared" si="2894"/>
        <v>350.88</v>
      </c>
      <c r="X656" s="144" t="str">
        <f t="shared" si="2895"/>
        <v>JD53</v>
      </c>
      <c r="Y656" s="416" t="str">
        <f t="shared" si="2896"/>
        <v>--</v>
      </c>
      <c r="Z656" s="603" t="s">
        <v>1</v>
      </c>
      <c r="AA656" s="504" t="str">
        <f t="shared" si="2897"/>
        <v>--</v>
      </c>
      <c r="AB656" s="591" t="str">
        <f t="shared" si="2898"/>
        <v>--</v>
      </c>
      <c r="AC656" s="592" t="str">
        <f t="shared" si="2899"/>
        <v>--</v>
      </c>
      <c r="AD656" s="592" t="str">
        <f t="shared" si="2900"/>
        <v>--</v>
      </c>
      <c r="AE656" s="593" t="str">
        <f t="shared" si="2901"/>
        <v>--</v>
      </c>
      <c r="AF656" s="604" t="str">
        <f t="shared" si="2902"/>
        <v>--</v>
      </c>
      <c r="AG656" s="605" t="str">
        <f t="shared" si="2903"/>
        <v>--</v>
      </c>
      <c r="AH656" s="595" t="str">
        <f t="shared" si="2904"/>
        <v>--</v>
      </c>
      <c r="AI656" s="595" t="str">
        <f t="shared" si="2905"/>
        <v>--</v>
      </c>
      <c r="AJ656" s="595" t="str">
        <f t="shared" si="2906"/>
        <v>--</v>
      </c>
      <c r="AK656" s="595" t="str">
        <f t="shared" si="2907"/>
        <v>--</v>
      </c>
      <c r="AL656" s="595" t="str">
        <f t="shared" si="2908"/>
        <v>--</v>
      </c>
      <c r="AM656" s="596" t="str">
        <f t="shared" si="2909"/>
        <v>--</v>
      </c>
      <c r="AN656" s="732" t="str">
        <f t="shared" si="2910"/>
        <v>--</v>
      </c>
      <c r="AO656" s="144" t="s">
        <v>24865</v>
      </c>
      <c r="AP656" s="379" t="s">
        <v>23695</v>
      </c>
      <c r="AQ656" s="453" t="s">
        <v>24954</v>
      </c>
      <c r="AR656" s="416">
        <v>2.5</v>
      </c>
      <c r="AS656" s="504" t="s">
        <v>1</v>
      </c>
      <c r="AT656" s="504">
        <v>2</v>
      </c>
      <c r="AU656" s="142">
        <v>34</v>
      </c>
      <c r="AV656" s="416" t="str">
        <f t="shared" si="2911"/>
        <v>--</v>
      </c>
      <c r="AW656" s="603" t="s">
        <v>1</v>
      </c>
      <c r="AX656" s="504" t="str">
        <f t="shared" si="2912"/>
        <v>--</v>
      </c>
      <c r="AY656" s="384">
        <f t="shared" si="2913"/>
        <v>34</v>
      </c>
      <c r="AZ656" s="384">
        <f t="shared" si="2914"/>
        <v>0.5</v>
      </c>
      <c r="BA656" s="384">
        <f t="shared" si="2915"/>
        <v>3.7</v>
      </c>
      <c r="BB656" s="382">
        <f t="shared" si="2916"/>
        <v>0</v>
      </c>
      <c r="BC656" s="265">
        <f t="shared" si="2917"/>
        <v>62.9</v>
      </c>
      <c r="BD656" s="265">
        <f t="shared" si="2918"/>
        <v>586.2299999999999</v>
      </c>
      <c r="BE656" s="265">
        <f t="shared" si="2919"/>
        <v>218.96</v>
      </c>
      <c r="BF656" s="607">
        <f t="shared" si="2920"/>
        <v>3.5469559957657979</v>
      </c>
      <c r="BG656" s="607">
        <f t="shared" si="2921"/>
        <v>1.7869559957657974</v>
      </c>
      <c r="BH656" s="607">
        <f t="shared" si="2922"/>
        <v>11.19</v>
      </c>
      <c r="BI656" s="607">
        <f t="shared" si="2923"/>
        <v>1.1399999999999999</v>
      </c>
      <c r="BJ656" s="116">
        <f t="shared" si="2924"/>
        <v>292.04000000000002</v>
      </c>
      <c r="BK656" s="95"/>
    </row>
    <row r="657" spans="1:63" ht="14.25" x14ac:dyDescent="0.3">
      <c r="A657" s="144" t="s">
        <v>24954</v>
      </c>
      <c r="B657" s="379" t="s">
        <v>23695</v>
      </c>
      <c r="C657" s="145" t="s">
        <v>24870</v>
      </c>
      <c r="D657" s="416">
        <v>2.5</v>
      </c>
      <c r="E657" s="504" t="s">
        <v>1</v>
      </c>
      <c r="F657" s="504">
        <v>2</v>
      </c>
      <c r="G657" s="416" t="s">
        <v>25017</v>
      </c>
      <c r="H657" s="142">
        <v>33</v>
      </c>
      <c r="I657" s="143">
        <v>3.9732559957657974</v>
      </c>
      <c r="J657" s="143">
        <v>3.7384559957657975</v>
      </c>
      <c r="K657" s="452">
        <v>0</v>
      </c>
      <c r="L657" s="382">
        <f t="shared" si="2883"/>
        <v>3.86</v>
      </c>
      <c r="M657" s="383">
        <f t="shared" si="2884"/>
        <v>0.15</v>
      </c>
      <c r="N657" s="383">
        <f t="shared" si="2885"/>
        <v>0.5</v>
      </c>
      <c r="O657" s="382">
        <f t="shared" si="2886"/>
        <v>4.51</v>
      </c>
      <c r="P657" s="382">
        <f t="shared" si="2887"/>
        <v>3.7</v>
      </c>
      <c r="Q657" s="385">
        <f t="shared" si="2888"/>
        <v>0</v>
      </c>
      <c r="R657" s="385">
        <f t="shared" si="2889"/>
        <v>183.15</v>
      </c>
      <c r="S657" s="385">
        <f t="shared" si="2890"/>
        <v>183.15</v>
      </c>
      <c r="T657" s="385">
        <f t="shared" si="2891"/>
        <v>183.15</v>
      </c>
      <c r="U657" s="385">
        <f t="shared" si="2892"/>
        <v>1.22</v>
      </c>
      <c r="V657" s="384">
        <f t="shared" si="2893"/>
        <v>0</v>
      </c>
      <c r="W657" s="726">
        <f t="shared" si="2894"/>
        <v>330.66</v>
      </c>
      <c r="X657" s="144" t="str">
        <f t="shared" si="2895"/>
        <v>JD54</v>
      </c>
      <c r="Y657" s="416" t="str">
        <f t="shared" si="2896"/>
        <v>--</v>
      </c>
      <c r="Z657" s="603" t="s">
        <v>1</v>
      </c>
      <c r="AA657" s="504" t="str">
        <f t="shared" si="2897"/>
        <v>--</v>
      </c>
      <c r="AB657" s="591" t="str">
        <f t="shared" si="2898"/>
        <v>--</v>
      </c>
      <c r="AC657" s="592" t="str">
        <f t="shared" si="2899"/>
        <v>--</v>
      </c>
      <c r="AD657" s="592" t="str">
        <f t="shared" si="2900"/>
        <v>--</v>
      </c>
      <c r="AE657" s="593" t="str">
        <f t="shared" si="2901"/>
        <v>--</v>
      </c>
      <c r="AF657" s="604" t="str">
        <f t="shared" si="2902"/>
        <v>--</v>
      </c>
      <c r="AG657" s="605" t="str">
        <f t="shared" si="2903"/>
        <v>--</v>
      </c>
      <c r="AH657" s="595" t="str">
        <f t="shared" si="2904"/>
        <v>--</v>
      </c>
      <c r="AI657" s="595" t="str">
        <f t="shared" si="2905"/>
        <v>--</v>
      </c>
      <c r="AJ657" s="595" t="str">
        <f t="shared" si="2906"/>
        <v>--</v>
      </c>
      <c r="AK657" s="595" t="str">
        <f t="shared" si="2907"/>
        <v>--</v>
      </c>
      <c r="AL657" s="595" t="str">
        <f t="shared" si="2908"/>
        <v>--</v>
      </c>
      <c r="AM657" s="596" t="str">
        <f t="shared" si="2909"/>
        <v>--</v>
      </c>
      <c r="AN657" s="732" t="str">
        <f t="shared" si="2910"/>
        <v>--</v>
      </c>
      <c r="AO657" s="144" t="s">
        <v>24954</v>
      </c>
      <c r="AP657" s="379" t="s">
        <v>23695</v>
      </c>
      <c r="AQ657" s="453" t="s">
        <v>24870</v>
      </c>
      <c r="AR657" s="416">
        <v>2.5</v>
      </c>
      <c r="AS657" s="504" t="s">
        <v>1</v>
      </c>
      <c r="AT657" s="504">
        <v>2</v>
      </c>
      <c r="AU657" s="142">
        <v>33</v>
      </c>
      <c r="AV657" s="416" t="str">
        <f t="shared" si="2911"/>
        <v>--</v>
      </c>
      <c r="AW657" s="603" t="s">
        <v>1</v>
      </c>
      <c r="AX657" s="504" t="str">
        <f t="shared" si="2912"/>
        <v>--</v>
      </c>
      <c r="AY657" s="384">
        <f t="shared" si="2913"/>
        <v>33</v>
      </c>
      <c r="AZ657" s="384">
        <f t="shared" si="2914"/>
        <v>0.5</v>
      </c>
      <c r="BA657" s="384">
        <f t="shared" si="2915"/>
        <v>3.7</v>
      </c>
      <c r="BB657" s="382">
        <f t="shared" si="2916"/>
        <v>0</v>
      </c>
      <c r="BC657" s="265">
        <f t="shared" si="2917"/>
        <v>61.05</v>
      </c>
      <c r="BD657" s="265">
        <f t="shared" si="2918"/>
        <v>550.67000000000007</v>
      </c>
      <c r="BE657" s="265">
        <f t="shared" si="2919"/>
        <v>212.52</v>
      </c>
      <c r="BF657" s="607">
        <f t="shared" si="2920"/>
        <v>3.4732559957657974</v>
      </c>
      <c r="BG657" s="607">
        <f t="shared" si="2921"/>
        <v>1.7132559957657973</v>
      </c>
      <c r="BH657" s="607">
        <f t="shared" si="2922"/>
        <v>10.72</v>
      </c>
      <c r="BI657" s="607">
        <f t="shared" si="2923"/>
        <v>1.0900000000000001</v>
      </c>
      <c r="BJ657" s="116">
        <f t="shared" si="2924"/>
        <v>265.29000000000002</v>
      </c>
      <c r="BK657" s="95"/>
    </row>
    <row r="658" spans="1:63" ht="14.25" x14ac:dyDescent="0.3">
      <c r="A658" s="144" t="s">
        <v>24870</v>
      </c>
      <c r="B658" s="379" t="s">
        <v>23695</v>
      </c>
      <c r="C658" s="145" t="s">
        <v>24955</v>
      </c>
      <c r="D658" s="416">
        <v>2.5</v>
      </c>
      <c r="E658" s="504" t="s">
        <v>1</v>
      </c>
      <c r="F658" s="504">
        <v>2</v>
      </c>
      <c r="G658" s="416" t="s">
        <v>25017</v>
      </c>
      <c r="H658" s="142">
        <v>34</v>
      </c>
      <c r="I658" s="143">
        <v>3.7384559957657975</v>
      </c>
      <c r="J658" s="143">
        <v>3.3459559957657974</v>
      </c>
      <c r="K658" s="452">
        <v>0</v>
      </c>
      <c r="L658" s="382">
        <f t="shared" si="2883"/>
        <v>3.54</v>
      </c>
      <c r="M658" s="383">
        <f t="shared" si="2884"/>
        <v>0.15</v>
      </c>
      <c r="N658" s="383">
        <f t="shared" si="2885"/>
        <v>0.5</v>
      </c>
      <c r="O658" s="382">
        <f t="shared" si="2886"/>
        <v>4.1899999999999995</v>
      </c>
      <c r="P658" s="382">
        <f t="shared" si="2887"/>
        <v>3.7</v>
      </c>
      <c r="Q658" s="385">
        <f t="shared" si="2888"/>
        <v>0</v>
      </c>
      <c r="R658" s="385">
        <f t="shared" si="2889"/>
        <v>188.7</v>
      </c>
      <c r="S658" s="385">
        <f t="shared" si="2890"/>
        <v>188.7</v>
      </c>
      <c r="T658" s="385">
        <f t="shared" si="2891"/>
        <v>149.69999999999999</v>
      </c>
      <c r="U658" s="385">
        <f t="shared" si="2892"/>
        <v>0</v>
      </c>
      <c r="V658" s="384">
        <f t="shared" si="2893"/>
        <v>0</v>
      </c>
      <c r="W658" s="726">
        <f t="shared" si="2894"/>
        <v>318.92</v>
      </c>
      <c r="X658" s="144" t="str">
        <f t="shared" si="2895"/>
        <v>JD55</v>
      </c>
      <c r="Y658" s="416" t="str">
        <f t="shared" si="2896"/>
        <v>--</v>
      </c>
      <c r="Z658" s="603" t="s">
        <v>1</v>
      </c>
      <c r="AA658" s="504" t="str">
        <f t="shared" si="2897"/>
        <v>--</v>
      </c>
      <c r="AB658" s="591" t="str">
        <f t="shared" si="2898"/>
        <v>--</v>
      </c>
      <c r="AC658" s="592" t="str">
        <f t="shared" si="2899"/>
        <v>--</v>
      </c>
      <c r="AD658" s="592" t="str">
        <f t="shared" si="2900"/>
        <v>--</v>
      </c>
      <c r="AE658" s="593" t="str">
        <f t="shared" si="2901"/>
        <v>--</v>
      </c>
      <c r="AF658" s="604" t="str">
        <f t="shared" si="2902"/>
        <v>--</v>
      </c>
      <c r="AG658" s="605" t="str">
        <f t="shared" si="2903"/>
        <v>--</v>
      </c>
      <c r="AH658" s="595" t="str">
        <f t="shared" si="2904"/>
        <v>--</v>
      </c>
      <c r="AI658" s="595" t="str">
        <f t="shared" si="2905"/>
        <v>--</v>
      </c>
      <c r="AJ658" s="595" t="str">
        <f t="shared" si="2906"/>
        <v>--</v>
      </c>
      <c r="AK658" s="595" t="str">
        <f t="shared" si="2907"/>
        <v>--</v>
      </c>
      <c r="AL658" s="595" t="str">
        <f t="shared" si="2908"/>
        <v>--</v>
      </c>
      <c r="AM658" s="596" t="str">
        <f t="shared" si="2909"/>
        <v>--</v>
      </c>
      <c r="AN658" s="732" t="str">
        <f t="shared" si="2910"/>
        <v>--</v>
      </c>
      <c r="AO658" s="144" t="s">
        <v>24870</v>
      </c>
      <c r="AP658" s="379" t="s">
        <v>23695</v>
      </c>
      <c r="AQ658" s="453" t="s">
        <v>24955</v>
      </c>
      <c r="AR658" s="416">
        <v>2.5</v>
      </c>
      <c r="AS658" s="504" t="s">
        <v>1</v>
      </c>
      <c r="AT658" s="504">
        <v>2</v>
      </c>
      <c r="AU658" s="142">
        <v>34</v>
      </c>
      <c r="AV658" s="416" t="str">
        <f t="shared" si="2911"/>
        <v>--</v>
      </c>
      <c r="AW658" s="603" t="s">
        <v>1</v>
      </c>
      <c r="AX658" s="504" t="str">
        <f t="shared" si="2912"/>
        <v>--</v>
      </c>
      <c r="AY658" s="384">
        <f t="shared" si="2913"/>
        <v>34</v>
      </c>
      <c r="AZ658" s="384">
        <f t="shared" si="2914"/>
        <v>0.5</v>
      </c>
      <c r="BA658" s="384">
        <f t="shared" si="2915"/>
        <v>3.7</v>
      </c>
      <c r="BB658" s="382">
        <f t="shared" si="2916"/>
        <v>0</v>
      </c>
      <c r="BC658" s="265">
        <f t="shared" si="2917"/>
        <v>62.9</v>
      </c>
      <c r="BD658" s="265">
        <f t="shared" si="2918"/>
        <v>527.09999999999991</v>
      </c>
      <c r="BE658" s="265">
        <f t="shared" si="2919"/>
        <v>218.96</v>
      </c>
      <c r="BF658" s="607">
        <f t="shared" si="2920"/>
        <v>3.2384559957657975</v>
      </c>
      <c r="BG658" s="607">
        <f t="shared" si="2921"/>
        <v>1.4784559957657974</v>
      </c>
      <c r="BH658" s="607">
        <f t="shared" si="2922"/>
        <v>9.26</v>
      </c>
      <c r="BI658" s="607">
        <f t="shared" si="2923"/>
        <v>0.94</v>
      </c>
      <c r="BJ658" s="116">
        <f t="shared" si="2924"/>
        <v>235.04</v>
      </c>
      <c r="BK658" s="95"/>
    </row>
    <row r="659" spans="1:63" ht="14.25" x14ac:dyDescent="0.3">
      <c r="A659" s="144" t="s">
        <v>24955</v>
      </c>
      <c r="B659" s="379" t="s">
        <v>23695</v>
      </c>
      <c r="C659" s="145" t="s">
        <v>24873</v>
      </c>
      <c r="D659" s="416">
        <v>2.5</v>
      </c>
      <c r="E659" s="504" t="s">
        <v>1</v>
      </c>
      <c r="F659" s="504">
        <v>2</v>
      </c>
      <c r="G659" s="416" t="s">
        <v>25017</v>
      </c>
      <c r="H659" s="142">
        <v>36</v>
      </c>
      <c r="I659" s="143">
        <v>3.3459559957657974</v>
      </c>
      <c r="J659" s="143">
        <v>2.7708559957657974</v>
      </c>
      <c r="K659" s="452">
        <v>0</v>
      </c>
      <c r="L659" s="382">
        <f t="shared" si="2883"/>
        <v>3.06</v>
      </c>
      <c r="M659" s="383">
        <f t="shared" si="2884"/>
        <v>0.15</v>
      </c>
      <c r="N659" s="383">
        <f t="shared" si="2885"/>
        <v>0.5</v>
      </c>
      <c r="O659" s="382">
        <f t="shared" si="2886"/>
        <v>3.71</v>
      </c>
      <c r="P659" s="382">
        <f t="shared" si="2887"/>
        <v>3.6</v>
      </c>
      <c r="Q659" s="385">
        <f t="shared" si="2888"/>
        <v>0</v>
      </c>
      <c r="R659" s="385">
        <f t="shared" si="2889"/>
        <v>194.4</v>
      </c>
      <c r="S659" s="385">
        <f t="shared" si="2890"/>
        <v>194.4</v>
      </c>
      <c r="T659" s="385">
        <f t="shared" si="2891"/>
        <v>92.02</v>
      </c>
      <c r="U659" s="385">
        <f t="shared" si="2892"/>
        <v>0</v>
      </c>
      <c r="V659" s="384">
        <f t="shared" si="2893"/>
        <v>303.12</v>
      </c>
      <c r="W659" s="726">
        <f t="shared" si="2894"/>
        <v>0</v>
      </c>
      <c r="X659" s="144" t="str">
        <f t="shared" si="2895"/>
        <v>JD56</v>
      </c>
      <c r="Y659" s="416" t="str">
        <f t="shared" si="2896"/>
        <v>--</v>
      </c>
      <c r="Z659" s="603" t="s">
        <v>1</v>
      </c>
      <c r="AA659" s="504" t="str">
        <f t="shared" si="2897"/>
        <v>--</v>
      </c>
      <c r="AB659" s="591" t="str">
        <f t="shared" si="2898"/>
        <v>--</v>
      </c>
      <c r="AC659" s="592" t="str">
        <f t="shared" si="2899"/>
        <v>--</v>
      </c>
      <c r="AD659" s="592" t="str">
        <f t="shared" si="2900"/>
        <v>--</v>
      </c>
      <c r="AE659" s="593" t="str">
        <f t="shared" si="2901"/>
        <v>--</v>
      </c>
      <c r="AF659" s="604" t="str">
        <f t="shared" si="2902"/>
        <v>--</v>
      </c>
      <c r="AG659" s="605" t="str">
        <f t="shared" si="2903"/>
        <v>--</v>
      </c>
      <c r="AH659" s="595" t="str">
        <f t="shared" si="2904"/>
        <v>--</v>
      </c>
      <c r="AI659" s="595" t="str">
        <f t="shared" si="2905"/>
        <v>--</v>
      </c>
      <c r="AJ659" s="595" t="str">
        <f t="shared" si="2906"/>
        <v>--</v>
      </c>
      <c r="AK659" s="595" t="str">
        <f t="shared" si="2907"/>
        <v>--</v>
      </c>
      <c r="AL659" s="595" t="str">
        <f t="shared" si="2908"/>
        <v>--</v>
      </c>
      <c r="AM659" s="596" t="str">
        <f t="shared" si="2909"/>
        <v>--</v>
      </c>
      <c r="AN659" s="732" t="str">
        <f t="shared" si="2910"/>
        <v>--</v>
      </c>
      <c r="AO659" s="144" t="s">
        <v>24955</v>
      </c>
      <c r="AP659" s="379" t="s">
        <v>23695</v>
      </c>
      <c r="AQ659" s="453" t="s">
        <v>24873</v>
      </c>
      <c r="AR659" s="416">
        <v>2.5</v>
      </c>
      <c r="AS659" s="504" t="s">
        <v>1</v>
      </c>
      <c r="AT659" s="504">
        <v>2</v>
      </c>
      <c r="AU659" s="142">
        <v>36</v>
      </c>
      <c r="AV659" s="416" t="str">
        <f t="shared" si="2911"/>
        <v>--</v>
      </c>
      <c r="AW659" s="603" t="s">
        <v>1</v>
      </c>
      <c r="AX659" s="504" t="str">
        <f t="shared" si="2912"/>
        <v>--</v>
      </c>
      <c r="AY659" s="384">
        <f t="shared" si="2913"/>
        <v>36</v>
      </c>
      <c r="AZ659" s="384">
        <f t="shared" si="2914"/>
        <v>0.5</v>
      </c>
      <c r="BA659" s="384">
        <f t="shared" si="2915"/>
        <v>3.6</v>
      </c>
      <c r="BB659" s="382">
        <f t="shared" si="2916"/>
        <v>0</v>
      </c>
      <c r="BC659" s="265">
        <f t="shared" si="2917"/>
        <v>64.8</v>
      </c>
      <c r="BD659" s="265">
        <f t="shared" si="2918"/>
        <v>480.82</v>
      </c>
      <c r="BE659" s="265">
        <f t="shared" si="2919"/>
        <v>231.84</v>
      </c>
      <c r="BF659" s="607">
        <f t="shared" si="2920"/>
        <v>2.8459559957657974</v>
      </c>
      <c r="BG659" s="607">
        <f t="shared" si="2921"/>
        <v>1.0859559957657974</v>
      </c>
      <c r="BH659" s="607">
        <f t="shared" si="2922"/>
        <v>6.8</v>
      </c>
      <c r="BI659" s="607">
        <f t="shared" si="2923"/>
        <v>0.69</v>
      </c>
      <c r="BJ659" s="116">
        <f t="shared" si="2924"/>
        <v>176.69</v>
      </c>
      <c r="BK659" s="95"/>
    </row>
    <row r="660" spans="1:63" ht="14.25" x14ac:dyDescent="0.3">
      <c r="A660" s="144" t="s">
        <v>24873</v>
      </c>
      <c r="B660" s="379" t="s">
        <v>23695</v>
      </c>
      <c r="C660" s="145" t="s">
        <v>24956</v>
      </c>
      <c r="D660" s="416">
        <v>2.5</v>
      </c>
      <c r="E660" s="504" t="s">
        <v>1</v>
      </c>
      <c r="F660" s="504">
        <v>2</v>
      </c>
      <c r="G660" s="416" t="s">
        <v>25017</v>
      </c>
      <c r="H660" s="142">
        <v>6</v>
      </c>
      <c r="I660" s="143">
        <v>2.7708559957657974</v>
      </c>
      <c r="J660" s="143">
        <v>2.7785559957657981</v>
      </c>
      <c r="K660" s="452">
        <v>0</v>
      </c>
      <c r="L660" s="382">
        <f t="shared" si="2883"/>
        <v>2.77</v>
      </c>
      <c r="M660" s="383">
        <f t="shared" si="2884"/>
        <v>0.15</v>
      </c>
      <c r="N660" s="383">
        <f t="shared" si="2885"/>
        <v>0.5</v>
      </c>
      <c r="O660" s="382">
        <f t="shared" si="2886"/>
        <v>3.42</v>
      </c>
      <c r="P660" s="382">
        <f t="shared" si="2887"/>
        <v>3.6</v>
      </c>
      <c r="Q660" s="385">
        <f t="shared" si="2888"/>
        <v>0</v>
      </c>
      <c r="R660" s="385">
        <f t="shared" si="2889"/>
        <v>32.4</v>
      </c>
      <c r="S660" s="385">
        <f t="shared" si="2890"/>
        <v>32.4</v>
      </c>
      <c r="T660" s="385">
        <f t="shared" si="2891"/>
        <v>9.07</v>
      </c>
      <c r="U660" s="385">
        <f t="shared" si="2892"/>
        <v>0</v>
      </c>
      <c r="V660" s="384">
        <f t="shared" si="2893"/>
        <v>47.04</v>
      </c>
      <c r="W660" s="726">
        <f t="shared" si="2894"/>
        <v>0</v>
      </c>
      <c r="X660" s="144" t="str">
        <f t="shared" si="2895"/>
        <v>JD57</v>
      </c>
      <c r="Y660" s="416" t="str">
        <f t="shared" si="2896"/>
        <v>--</v>
      </c>
      <c r="Z660" s="603" t="s">
        <v>1</v>
      </c>
      <c r="AA660" s="504" t="str">
        <f t="shared" si="2897"/>
        <v>--</v>
      </c>
      <c r="AB660" s="591" t="str">
        <f t="shared" si="2898"/>
        <v>--</v>
      </c>
      <c r="AC660" s="592" t="str">
        <f t="shared" si="2899"/>
        <v>--</v>
      </c>
      <c r="AD660" s="592" t="str">
        <f t="shared" si="2900"/>
        <v>--</v>
      </c>
      <c r="AE660" s="593" t="str">
        <f t="shared" si="2901"/>
        <v>--</v>
      </c>
      <c r="AF660" s="604" t="str">
        <f t="shared" si="2902"/>
        <v>--</v>
      </c>
      <c r="AG660" s="605" t="str">
        <f t="shared" si="2903"/>
        <v>--</v>
      </c>
      <c r="AH660" s="595" t="str">
        <f t="shared" si="2904"/>
        <v>--</v>
      </c>
      <c r="AI660" s="595" t="str">
        <f t="shared" si="2905"/>
        <v>--</v>
      </c>
      <c r="AJ660" s="595" t="str">
        <f t="shared" si="2906"/>
        <v>--</v>
      </c>
      <c r="AK660" s="595" t="str">
        <f t="shared" si="2907"/>
        <v>--</v>
      </c>
      <c r="AL660" s="595" t="str">
        <f t="shared" si="2908"/>
        <v>--</v>
      </c>
      <c r="AM660" s="596" t="str">
        <f t="shared" si="2909"/>
        <v>--</v>
      </c>
      <c r="AN660" s="732" t="str">
        <f t="shared" si="2910"/>
        <v>--</v>
      </c>
      <c r="AO660" s="144" t="s">
        <v>24873</v>
      </c>
      <c r="AP660" s="379" t="s">
        <v>23695</v>
      </c>
      <c r="AQ660" s="453" t="s">
        <v>24956</v>
      </c>
      <c r="AR660" s="416">
        <v>2.5</v>
      </c>
      <c r="AS660" s="504" t="s">
        <v>1</v>
      </c>
      <c r="AT660" s="504">
        <v>2</v>
      </c>
      <c r="AU660" s="142">
        <v>6</v>
      </c>
      <c r="AV660" s="416" t="str">
        <f t="shared" si="2911"/>
        <v>--</v>
      </c>
      <c r="AW660" s="603" t="s">
        <v>1</v>
      </c>
      <c r="AX660" s="504" t="str">
        <f t="shared" si="2912"/>
        <v>--</v>
      </c>
      <c r="AY660" s="384">
        <f t="shared" si="2913"/>
        <v>6</v>
      </c>
      <c r="AZ660" s="384">
        <f t="shared" si="2914"/>
        <v>0.5</v>
      </c>
      <c r="BA660" s="384">
        <f t="shared" si="2915"/>
        <v>3.6</v>
      </c>
      <c r="BB660" s="382">
        <f t="shared" si="2916"/>
        <v>0</v>
      </c>
      <c r="BC660" s="265">
        <f t="shared" si="2917"/>
        <v>10.8</v>
      </c>
      <c r="BD660" s="265">
        <f t="shared" si="2918"/>
        <v>73.87</v>
      </c>
      <c r="BE660" s="265">
        <f t="shared" si="2919"/>
        <v>38.64</v>
      </c>
      <c r="BF660" s="607">
        <f t="shared" si="2920"/>
        <v>2.35</v>
      </c>
      <c r="BG660" s="607">
        <f t="shared" si="2921"/>
        <v>0.51085599576579743</v>
      </c>
      <c r="BH660" s="607">
        <f t="shared" si="2922"/>
        <v>3.2</v>
      </c>
      <c r="BI660" s="607">
        <f t="shared" si="2923"/>
        <v>0.32</v>
      </c>
      <c r="BJ660" s="116">
        <f t="shared" si="2924"/>
        <v>20.91</v>
      </c>
      <c r="BK660" s="95"/>
    </row>
    <row r="661" spans="1:63" ht="14.25" x14ac:dyDescent="0.3">
      <c r="A661" s="144" t="s">
        <v>24956</v>
      </c>
      <c r="B661" s="379" t="s">
        <v>23695</v>
      </c>
      <c r="C661" s="145" t="s">
        <v>24957</v>
      </c>
      <c r="D661" s="416">
        <v>2.5</v>
      </c>
      <c r="E661" s="504" t="s">
        <v>1</v>
      </c>
      <c r="F661" s="504">
        <v>2</v>
      </c>
      <c r="G661" s="416" t="s">
        <v>25017</v>
      </c>
      <c r="H661" s="142">
        <v>15</v>
      </c>
      <c r="I661" s="143">
        <v>2.7785559957657981</v>
      </c>
      <c r="J661" s="143">
        <v>2.9258559957657981</v>
      </c>
      <c r="K661" s="452">
        <v>0</v>
      </c>
      <c r="L661" s="382">
        <f t="shared" si="2883"/>
        <v>2.85</v>
      </c>
      <c r="M661" s="383">
        <f t="shared" si="2884"/>
        <v>0.15</v>
      </c>
      <c r="N661" s="383">
        <f t="shared" si="2885"/>
        <v>0.5</v>
      </c>
      <c r="O661" s="382">
        <f t="shared" si="2886"/>
        <v>3.5</v>
      </c>
      <c r="P661" s="382">
        <f t="shared" si="2887"/>
        <v>3.6</v>
      </c>
      <c r="Q661" s="385">
        <f t="shared" si="2888"/>
        <v>0</v>
      </c>
      <c r="R661" s="385">
        <f t="shared" si="2889"/>
        <v>81</v>
      </c>
      <c r="S661" s="385">
        <f t="shared" si="2890"/>
        <v>81</v>
      </c>
      <c r="T661" s="385">
        <f t="shared" si="2891"/>
        <v>27</v>
      </c>
      <c r="U661" s="385">
        <f t="shared" si="2892"/>
        <v>0</v>
      </c>
      <c r="V661" s="384">
        <f t="shared" si="2893"/>
        <v>120</v>
      </c>
      <c r="W661" s="726">
        <f t="shared" si="2894"/>
        <v>0</v>
      </c>
      <c r="X661" s="144" t="str">
        <f t="shared" si="2895"/>
        <v>JD58</v>
      </c>
      <c r="Y661" s="416" t="str">
        <f t="shared" si="2896"/>
        <v>--</v>
      </c>
      <c r="Z661" s="603" t="s">
        <v>1</v>
      </c>
      <c r="AA661" s="504" t="str">
        <f t="shared" si="2897"/>
        <v>--</v>
      </c>
      <c r="AB661" s="591" t="str">
        <f t="shared" si="2898"/>
        <v>--</v>
      </c>
      <c r="AC661" s="592" t="str">
        <f t="shared" si="2899"/>
        <v>--</v>
      </c>
      <c r="AD661" s="592" t="str">
        <f t="shared" si="2900"/>
        <v>--</v>
      </c>
      <c r="AE661" s="593" t="str">
        <f t="shared" si="2901"/>
        <v>--</v>
      </c>
      <c r="AF661" s="604" t="str">
        <f t="shared" si="2902"/>
        <v>--</v>
      </c>
      <c r="AG661" s="605" t="str">
        <f t="shared" si="2903"/>
        <v>--</v>
      </c>
      <c r="AH661" s="595" t="str">
        <f t="shared" si="2904"/>
        <v>--</v>
      </c>
      <c r="AI661" s="595" t="str">
        <f t="shared" si="2905"/>
        <v>--</v>
      </c>
      <c r="AJ661" s="595" t="str">
        <f t="shared" si="2906"/>
        <v>--</v>
      </c>
      <c r="AK661" s="595" t="str">
        <f t="shared" si="2907"/>
        <v>--</v>
      </c>
      <c r="AL661" s="595" t="str">
        <f t="shared" si="2908"/>
        <v>--</v>
      </c>
      <c r="AM661" s="596" t="str">
        <f t="shared" si="2909"/>
        <v>--</v>
      </c>
      <c r="AN661" s="732" t="str">
        <f t="shared" si="2910"/>
        <v>--</v>
      </c>
      <c r="AO661" s="144" t="s">
        <v>24956</v>
      </c>
      <c r="AP661" s="379" t="s">
        <v>23695</v>
      </c>
      <c r="AQ661" s="453" t="s">
        <v>24957</v>
      </c>
      <c r="AR661" s="416">
        <v>2.5</v>
      </c>
      <c r="AS661" s="504" t="s">
        <v>1</v>
      </c>
      <c r="AT661" s="504">
        <v>2</v>
      </c>
      <c r="AU661" s="142">
        <v>15</v>
      </c>
      <c r="AV661" s="416" t="str">
        <f t="shared" si="2911"/>
        <v>--</v>
      </c>
      <c r="AW661" s="603" t="s">
        <v>1</v>
      </c>
      <c r="AX661" s="504" t="str">
        <f t="shared" si="2912"/>
        <v>--</v>
      </c>
      <c r="AY661" s="384">
        <f t="shared" si="2913"/>
        <v>15</v>
      </c>
      <c r="AZ661" s="384">
        <f t="shared" si="2914"/>
        <v>0.5</v>
      </c>
      <c r="BA661" s="384">
        <f t="shared" si="2915"/>
        <v>3.6</v>
      </c>
      <c r="BB661" s="382">
        <f t="shared" si="2916"/>
        <v>0</v>
      </c>
      <c r="BC661" s="265">
        <f t="shared" si="2917"/>
        <v>27</v>
      </c>
      <c r="BD661" s="265">
        <f t="shared" si="2918"/>
        <v>189</v>
      </c>
      <c r="BE661" s="265">
        <f t="shared" si="2919"/>
        <v>96.6</v>
      </c>
      <c r="BF661" s="607">
        <f t="shared" si="2920"/>
        <v>2.35</v>
      </c>
      <c r="BG661" s="607">
        <f t="shared" si="2921"/>
        <v>0.51855599576579814</v>
      </c>
      <c r="BH661" s="607">
        <f t="shared" si="2922"/>
        <v>3.25</v>
      </c>
      <c r="BI661" s="607">
        <f t="shared" si="2923"/>
        <v>0.33</v>
      </c>
      <c r="BJ661" s="116">
        <f t="shared" si="2924"/>
        <v>61.82</v>
      </c>
      <c r="BK661" s="95"/>
    </row>
    <row r="662" spans="1:63" ht="14.25" x14ac:dyDescent="0.3">
      <c r="A662" s="144" t="s">
        <v>24957</v>
      </c>
      <c r="B662" s="379" t="s">
        <v>23695</v>
      </c>
      <c r="C662" s="145" t="s">
        <v>24958</v>
      </c>
      <c r="D662" s="416">
        <v>2.5</v>
      </c>
      <c r="E662" s="504" t="s">
        <v>1</v>
      </c>
      <c r="F662" s="504">
        <v>2</v>
      </c>
      <c r="G662" s="416" t="s">
        <v>25017</v>
      </c>
      <c r="H662" s="142">
        <v>26</v>
      </c>
      <c r="I662" s="143">
        <v>2.9258559957657981</v>
      </c>
      <c r="J662" s="143">
        <v>3.2057559957657977</v>
      </c>
      <c r="K662" s="452">
        <v>0</v>
      </c>
      <c r="L662" s="382">
        <f t="shared" si="2883"/>
        <v>3.07</v>
      </c>
      <c r="M662" s="383">
        <f t="shared" si="2884"/>
        <v>0.15</v>
      </c>
      <c r="N662" s="383">
        <f t="shared" si="2885"/>
        <v>0.5</v>
      </c>
      <c r="O662" s="382">
        <f t="shared" si="2886"/>
        <v>3.7199999999999998</v>
      </c>
      <c r="P662" s="382">
        <f t="shared" si="2887"/>
        <v>3.6</v>
      </c>
      <c r="Q662" s="385">
        <f t="shared" si="2888"/>
        <v>0</v>
      </c>
      <c r="R662" s="385">
        <f t="shared" si="2889"/>
        <v>140.4</v>
      </c>
      <c r="S662" s="385">
        <f t="shared" si="2890"/>
        <v>140.4</v>
      </c>
      <c r="T662" s="385">
        <f t="shared" si="2891"/>
        <v>67.39</v>
      </c>
      <c r="U662" s="385">
        <f t="shared" si="2892"/>
        <v>0</v>
      </c>
      <c r="V662" s="384">
        <f t="shared" si="2893"/>
        <v>219.44</v>
      </c>
      <c r="W662" s="726">
        <f t="shared" si="2894"/>
        <v>0</v>
      </c>
      <c r="X662" s="144" t="str">
        <f t="shared" si="2895"/>
        <v>JD59</v>
      </c>
      <c r="Y662" s="416" t="str">
        <f t="shared" si="2896"/>
        <v>--</v>
      </c>
      <c r="Z662" s="603" t="s">
        <v>1</v>
      </c>
      <c r="AA662" s="504" t="str">
        <f t="shared" si="2897"/>
        <v>--</v>
      </c>
      <c r="AB662" s="591" t="str">
        <f t="shared" si="2898"/>
        <v>--</v>
      </c>
      <c r="AC662" s="592" t="str">
        <f t="shared" si="2899"/>
        <v>--</v>
      </c>
      <c r="AD662" s="592" t="str">
        <f t="shared" si="2900"/>
        <v>--</v>
      </c>
      <c r="AE662" s="593" t="str">
        <f t="shared" si="2901"/>
        <v>--</v>
      </c>
      <c r="AF662" s="604" t="str">
        <f t="shared" si="2902"/>
        <v>--</v>
      </c>
      <c r="AG662" s="605" t="str">
        <f t="shared" si="2903"/>
        <v>--</v>
      </c>
      <c r="AH662" s="595" t="str">
        <f t="shared" si="2904"/>
        <v>--</v>
      </c>
      <c r="AI662" s="595" t="str">
        <f t="shared" si="2905"/>
        <v>--</v>
      </c>
      <c r="AJ662" s="595" t="str">
        <f t="shared" si="2906"/>
        <v>--</v>
      </c>
      <c r="AK662" s="595" t="str">
        <f t="shared" si="2907"/>
        <v>--</v>
      </c>
      <c r="AL662" s="595" t="str">
        <f t="shared" si="2908"/>
        <v>--</v>
      </c>
      <c r="AM662" s="596" t="str">
        <f t="shared" si="2909"/>
        <v>--</v>
      </c>
      <c r="AN662" s="732" t="str">
        <f t="shared" si="2910"/>
        <v>--</v>
      </c>
      <c r="AO662" s="144" t="s">
        <v>24957</v>
      </c>
      <c r="AP662" s="379" t="s">
        <v>23695</v>
      </c>
      <c r="AQ662" s="453" t="s">
        <v>24958</v>
      </c>
      <c r="AR662" s="416">
        <v>2.5</v>
      </c>
      <c r="AS662" s="504" t="s">
        <v>1</v>
      </c>
      <c r="AT662" s="504">
        <v>2</v>
      </c>
      <c r="AU662" s="142">
        <v>26</v>
      </c>
      <c r="AV662" s="416" t="str">
        <f t="shared" si="2911"/>
        <v>--</v>
      </c>
      <c r="AW662" s="603" t="s">
        <v>1</v>
      </c>
      <c r="AX662" s="504" t="str">
        <f t="shared" si="2912"/>
        <v>--</v>
      </c>
      <c r="AY662" s="384">
        <f t="shared" si="2913"/>
        <v>26</v>
      </c>
      <c r="AZ662" s="384">
        <f t="shared" si="2914"/>
        <v>0.5</v>
      </c>
      <c r="BA662" s="384">
        <f t="shared" si="2915"/>
        <v>3.6</v>
      </c>
      <c r="BB662" s="382">
        <f t="shared" si="2916"/>
        <v>0</v>
      </c>
      <c r="BC662" s="265">
        <f t="shared" si="2917"/>
        <v>46.8</v>
      </c>
      <c r="BD662" s="265">
        <f t="shared" si="2918"/>
        <v>348.19</v>
      </c>
      <c r="BE662" s="265">
        <f t="shared" si="2919"/>
        <v>167.44</v>
      </c>
      <c r="BF662" s="607">
        <f t="shared" si="2920"/>
        <v>2.4258559957657981</v>
      </c>
      <c r="BG662" s="607">
        <f t="shared" si="2921"/>
        <v>0.66585599576579813</v>
      </c>
      <c r="BH662" s="607">
        <f t="shared" si="2922"/>
        <v>4.17</v>
      </c>
      <c r="BI662" s="607">
        <f t="shared" si="2923"/>
        <v>0.42</v>
      </c>
      <c r="BJ662" s="116">
        <f t="shared" si="2924"/>
        <v>129.36000000000001</v>
      </c>
      <c r="BK662" s="95"/>
    </row>
    <row r="663" spans="1:63" ht="14.25" x14ac:dyDescent="0.3">
      <c r="A663" s="144" t="s">
        <v>24958</v>
      </c>
      <c r="B663" s="379" t="s">
        <v>23695</v>
      </c>
      <c r="C663" s="145" t="s">
        <v>24880</v>
      </c>
      <c r="D663" s="416">
        <v>2.5</v>
      </c>
      <c r="E663" s="504" t="s">
        <v>1</v>
      </c>
      <c r="F663" s="504">
        <v>2</v>
      </c>
      <c r="G663" s="416" t="s">
        <v>25017</v>
      </c>
      <c r="H663" s="142">
        <v>23</v>
      </c>
      <c r="I663" s="143">
        <v>3.2057559957657977</v>
      </c>
      <c r="J663" s="143">
        <v>2.9111559957657982</v>
      </c>
      <c r="K663" s="452">
        <v>0</v>
      </c>
      <c r="L663" s="382">
        <f t="shared" si="2883"/>
        <v>3.06</v>
      </c>
      <c r="M663" s="383">
        <f t="shared" si="2884"/>
        <v>0.15</v>
      </c>
      <c r="N663" s="383">
        <f t="shared" si="2885"/>
        <v>0.5</v>
      </c>
      <c r="O663" s="382">
        <f t="shared" si="2886"/>
        <v>3.71</v>
      </c>
      <c r="P663" s="382">
        <f t="shared" si="2887"/>
        <v>3.6</v>
      </c>
      <c r="Q663" s="385">
        <f t="shared" si="2888"/>
        <v>0</v>
      </c>
      <c r="R663" s="385">
        <f t="shared" si="2889"/>
        <v>124.2</v>
      </c>
      <c r="S663" s="385">
        <f t="shared" si="2890"/>
        <v>124.2</v>
      </c>
      <c r="T663" s="385">
        <f t="shared" si="2891"/>
        <v>58.79</v>
      </c>
      <c r="U663" s="385">
        <f t="shared" si="2892"/>
        <v>0</v>
      </c>
      <c r="V663" s="384">
        <f t="shared" si="2893"/>
        <v>193.66</v>
      </c>
      <c r="W663" s="726">
        <f t="shared" si="2894"/>
        <v>0</v>
      </c>
      <c r="X663" s="144" t="str">
        <f t="shared" si="2895"/>
        <v>JD60</v>
      </c>
      <c r="Y663" s="416" t="str">
        <f t="shared" si="2896"/>
        <v>--</v>
      </c>
      <c r="Z663" s="603" t="s">
        <v>1</v>
      </c>
      <c r="AA663" s="504" t="str">
        <f t="shared" si="2897"/>
        <v>--</v>
      </c>
      <c r="AB663" s="591" t="str">
        <f t="shared" si="2898"/>
        <v>--</v>
      </c>
      <c r="AC663" s="592" t="str">
        <f t="shared" si="2899"/>
        <v>--</v>
      </c>
      <c r="AD663" s="592" t="str">
        <f t="shared" si="2900"/>
        <v>--</v>
      </c>
      <c r="AE663" s="593" t="str">
        <f t="shared" si="2901"/>
        <v>--</v>
      </c>
      <c r="AF663" s="604" t="str">
        <f t="shared" si="2902"/>
        <v>--</v>
      </c>
      <c r="AG663" s="605" t="str">
        <f t="shared" si="2903"/>
        <v>--</v>
      </c>
      <c r="AH663" s="595" t="str">
        <f t="shared" si="2904"/>
        <v>--</v>
      </c>
      <c r="AI663" s="595" t="str">
        <f t="shared" si="2905"/>
        <v>--</v>
      </c>
      <c r="AJ663" s="595" t="str">
        <f t="shared" si="2906"/>
        <v>--</v>
      </c>
      <c r="AK663" s="595" t="str">
        <f t="shared" si="2907"/>
        <v>--</v>
      </c>
      <c r="AL663" s="595" t="str">
        <f t="shared" si="2908"/>
        <v>--</v>
      </c>
      <c r="AM663" s="596" t="str">
        <f t="shared" si="2909"/>
        <v>--</v>
      </c>
      <c r="AN663" s="732" t="str">
        <f t="shared" si="2910"/>
        <v>--</v>
      </c>
      <c r="AO663" s="144" t="s">
        <v>24958</v>
      </c>
      <c r="AP663" s="379" t="s">
        <v>23695</v>
      </c>
      <c r="AQ663" s="453" t="s">
        <v>24880</v>
      </c>
      <c r="AR663" s="416">
        <v>2.5</v>
      </c>
      <c r="AS663" s="504" t="s">
        <v>1</v>
      </c>
      <c r="AT663" s="504">
        <v>2</v>
      </c>
      <c r="AU663" s="142">
        <v>23</v>
      </c>
      <c r="AV663" s="416" t="str">
        <f t="shared" si="2911"/>
        <v>--</v>
      </c>
      <c r="AW663" s="603" t="s">
        <v>1</v>
      </c>
      <c r="AX663" s="504" t="str">
        <f t="shared" si="2912"/>
        <v>--</v>
      </c>
      <c r="AY663" s="384">
        <f t="shared" si="2913"/>
        <v>23</v>
      </c>
      <c r="AZ663" s="384">
        <f t="shared" si="2914"/>
        <v>0.5</v>
      </c>
      <c r="BA663" s="384">
        <f t="shared" si="2915"/>
        <v>3.6</v>
      </c>
      <c r="BB663" s="382">
        <f t="shared" si="2916"/>
        <v>0</v>
      </c>
      <c r="BC663" s="265">
        <f t="shared" si="2917"/>
        <v>41.4</v>
      </c>
      <c r="BD663" s="265">
        <f t="shared" si="2918"/>
        <v>307.19</v>
      </c>
      <c r="BE663" s="265">
        <f t="shared" si="2919"/>
        <v>148.12</v>
      </c>
      <c r="BF663" s="607">
        <f t="shared" si="2920"/>
        <v>2.7057559957657977</v>
      </c>
      <c r="BG663" s="607">
        <f t="shared" si="2921"/>
        <v>0.94575599576579783</v>
      </c>
      <c r="BH663" s="607">
        <f t="shared" si="2922"/>
        <v>5.92</v>
      </c>
      <c r="BI663" s="607">
        <f t="shared" si="2923"/>
        <v>0.6</v>
      </c>
      <c r="BJ663" s="116">
        <f t="shared" si="2924"/>
        <v>111.15</v>
      </c>
      <c r="BK663" s="95"/>
    </row>
    <row r="664" spans="1:63" ht="14.25" x14ac:dyDescent="0.3">
      <c r="A664" s="144" t="s">
        <v>24880</v>
      </c>
      <c r="B664" s="379" t="s">
        <v>23695</v>
      </c>
      <c r="C664" s="145" t="s">
        <v>24959</v>
      </c>
      <c r="D664" s="416">
        <v>2.5</v>
      </c>
      <c r="E664" s="504" t="s">
        <v>1</v>
      </c>
      <c r="F664" s="504">
        <v>2</v>
      </c>
      <c r="G664" s="416" t="s">
        <v>25017</v>
      </c>
      <c r="H664" s="142">
        <v>19</v>
      </c>
      <c r="I664" s="143">
        <v>2.9111559957657982</v>
      </c>
      <c r="J664" s="143">
        <v>2.7388559957657979</v>
      </c>
      <c r="K664" s="452">
        <v>0</v>
      </c>
      <c r="L664" s="382">
        <f t="shared" si="2883"/>
        <v>2.83</v>
      </c>
      <c r="M664" s="383">
        <f t="shared" si="2884"/>
        <v>0.15</v>
      </c>
      <c r="N664" s="383">
        <f t="shared" si="2885"/>
        <v>0.5</v>
      </c>
      <c r="O664" s="382">
        <f t="shared" si="2886"/>
        <v>3.48</v>
      </c>
      <c r="P664" s="382">
        <f t="shared" si="2887"/>
        <v>3.6</v>
      </c>
      <c r="Q664" s="385">
        <f t="shared" si="2888"/>
        <v>0</v>
      </c>
      <c r="R664" s="385">
        <f t="shared" si="2889"/>
        <v>102.6</v>
      </c>
      <c r="S664" s="385">
        <f t="shared" si="2890"/>
        <v>102.6</v>
      </c>
      <c r="T664" s="385">
        <f t="shared" si="2891"/>
        <v>32.83</v>
      </c>
      <c r="U664" s="385">
        <f t="shared" si="2892"/>
        <v>0</v>
      </c>
      <c r="V664" s="384">
        <f t="shared" si="2893"/>
        <v>151.24</v>
      </c>
      <c r="W664" s="726">
        <f t="shared" si="2894"/>
        <v>0</v>
      </c>
      <c r="X664" s="144" t="str">
        <f t="shared" si="2895"/>
        <v>JD61</v>
      </c>
      <c r="Y664" s="416" t="str">
        <f t="shared" si="2896"/>
        <v>--</v>
      </c>
      <c r="Z664" s="603" t="s">
        <v>1</v>
      </c>
      <c r="AA664" s="504" t="str">
        <f t="shared" si="2897"/>
        <v>--</v>
      </c>
      <c r="AB664" s="591" t="str">
        <f t="shared" si="2898"/>
        <v>--</v>
      </c>
      <c r="AC664" s="592" t="str">
        <f t="shared" si="2899"/>
        <v>--</v>
      </c>
      <c r="AD664" s="592" t="str">
        <f t="shared" si="2900"/>
        <v>--</v>
      </c>
      <c r="AE664" s="593" t="str">
        <f t="shared" si="2901"/>
        <v>--</v>
      </c>
      <c r="AF664" s="604" t="str">
        <f t="shared" si="2902"/>
        <v>--</v>
      </c>
      <c r="AG664" s="605" t="str">
        <f t="shared" si="2903"/>
        <v>--</v>
      </c>
      <c r="AH664" s="595" t="str">
        <f t="shared" si="2904"/>
        <v>--</v>
      </c>
      <c r="AI664" s="595" t="str">
        <f t="shared" si="2905"/>
        <v>--</v>
      </c>
      <c r="AJ664" s="595" t="str">
        <f t="shared" si="2906"/>
        <v>--</v>
      </c>
      <c r="AK664" s="595" t="str">
        <f t="shared" si="2907"/>
        <v>--</v>
      </c>
      <c r="AL664" s="595" t="str">
        <f t="shared" si="2908"/>
        <v>--</v>
      </c>
      <c r="AM664" s="596" t="str">
        <f t="shared" si="2909"/>
        <v>--</v>
      </c>
      <c r="AN664" s="732" t="str">
        <f t="shared" si="2910"/>
        <v>--</v>
      </c>
      <c r="AO664" s="144" t="s">
        <v>24880</v>
      </c>
      <c r="AP664" s="379" t="s">
        <v>23695</v>
      </c>
      <c r="AQ664" s="453" t="s">
        <v>24959</v>
      </c>
      <c r="AR664" s="416">
        <v>2.5</v>
      </c>
      <c r="AS664" s="504" t="s">
        <v>1</v>
      </c>
      <c r="AT664" s="504">
        <v>2</v>
      </c>
      <c r="AU664" s="142">
        <v>19</v>
      </c>
      <c r="AV664" s="416" t="str">
        <f t="shared" si="2911"/>
        <v>--</v>
      </c>
      <c r="AW664" s="603" t="s">
        <v>1</v>
      </c>
      <c r="AX664" s="504" t="str">
        <f t="shared" si="2912"/>
        <v>--</v>
      </c>
      <c r="AY664" s="384">
        <f t="shared" si="2913"/>
        <v>19</v>
      </c>
      <c r="AZ664" s="384">
        <f t="shared" si="2914"/>
        <v>0.5</v>
      </c>
      <c r="BA664" s="384">
        <f t="shared" si="2915"/>
        <v>3.6</v>
      </c>
      <c r="BB664" s="382">
        <f t="shared" si="2916"/>
        <v>0</v>
      </c>
      <c r="BC664" s="265">
        <f t="shared" si="2917"/>
        <v>34.200000000000003</v>
      </c>
      <c r="BD664" s="265">
        <f t="shared" si="2918"/>
        <v>238.02999999999997</v>
      </c>
      <c r="BE664" s="265">
        <f t="shared" si="2919"/>
        <v>122.36</v>
      </c>
      <c r="BF664" s="607">
        <f t="shared" si="2920"/>
        <v>2.4111559957657982</v>
      </c>
      <c r="BG664" s="607">
        <f t="shared" si="2921"/>
        <v>0.65115599576579819</v>
      </c>
      <c r="BH664" s="607">
        <f t="shared" si="2922"/>
        <v>4.08</v>
      </c>
      <c r="BI664" s="607">
        <f t="shared" si="2923"/>
        <v>0.41</v>
      </c>
      <c r="BJ664" s="116">
        <f t="shared" si="2924"/>
        <v>76.98</v>
      </c>
      <c r="BK664" s="95"/>
    </row>
    <row r="665" spans="1:63" ht="14.25" x14ac:dyDescent="0.3">
      <c r="A665" s="144" t="s">
        <v>24959</v>
      </c>
      <c r="B665" s="379" t="s">
        <v>23695</v>
      </c>
      <c r="C665" s="145" t="s">
        <v>24960</v>
      </c>
      <c r="D665" s="416">
        <v>2.5</v>
      </c>
      <c r="E665" s="504" t="s">
        <v>1</v>
      </c>
      <c r="F665" s="504">
        <v>2</v>
      </c>
      <c r="G665" s="416" t="s">
        <v>25017</v>
      </c>
      <c r="H665" s="142">
        <v>28</v>
      </c>
      <c r="I665" s="143">
        <v>2.7388559957657979</v>
      </c>
      <c r="J665" s="143">
        <v>2.7144559957657979</v>
      </c>
      <c r="K665" s="452">
        <v>0</v>
      </c>
      <c r="L665" s="382">
        <f t="shared" si="2883"/>
        <v>2.73</v>
      </c>
      <c r="M665" s="383">
        <f t="shared" si="2884"/>
        <v>0.15</v>
      </c>
      <c r="N665" s="383">
        <f t="shared" si="2885"/>
        <v>0.5</v>
      </c>
      <c r="O665" s="382">
        <f t="shared" si="2886"/>
        <v>3.38</v>
      </c>
      <c r="P665" s="382">
        <f t="shared" si="2887"/>
        <v>3.6</v>
      </c>
      <c r="Q665" s="385">
        <f t="shared" si="2888"/>
        <v>0</v>
      </c>
      <c r="R665" s="385">
        <f t="shared" si="2889"/>
        <v>151.19999999999999</v>
      </c>
      <c r="S665" s="385">
        <f t="shared" si="2890"/>
        <v>151.19999999999999</v>
      </c>
      <c r="T665" s="385">
        <f t="shared" si="2891"/>
        <v>38.299999999999997</v>
      </c>
      <c r="U665" s="385">
        <f t="shared" si="2892"/>
        <v>0</v>
      </c>
      <c r="V665" s="384">
        <f t="shared" si="2893"/>
        <v>217.28</v>
      </c>
      <c r="W665" s="726">
        <f t="shared" si="2894"/>
        <v>0</v>
      </c>
      <c r="X665" s="144" t="str">
        <f t="shared" si="2895"/>
        <v>JD62</v>
      </c>
      <c r="Y665" s="416" t="str">
        <f t="shared" si="2896"/>
        <v>--</v>
      </c>
      <c r="Z665" s="603" t="s">
        <v>1</v>
      </c>
      <c r="AA665" s="504" t="str">
        <f t="shared" si="2897"/>
        <v>--</v>
      </c>
      <c r="AB665" s="591" t="str">
        <f t="shared" si="2898"/>
        <v>--</v>
      </c>
      <c r="AC665" s="592" t="str">
        <f t="shared" si="2899"/>
        <v>--</v>
      </c>
      <c r="AD665" s="592" t="str">
        <f t="shared" si="2900"/>
        <v>--</v>
      </c>
      <c r="AE665" s="593" t="str">
        <f t="shared" si="2901"/>
        <v>--</v>
      </c>
      <c r="AF665" s="604" t="str">
        <f t="shared" si="2902"/>
        <v>--</v>
      </c>
      <c r="AG665" s="605" t="str">
        <f t="shared" si="2903"/>
        <v>--</v>
      </c>
      <c r="AH665" s="595" t="str">
        <f t="shared" si="2904"/>
        <v>--</v>
      </c>
      <c r="AI665" s="595" t="str">
        <f t="shared" si="2905"/>
        <v>--</v>
      </c>
      <c r="AJ665" s="595" t="str">
        <f t="shared" si="2906"/>
        <v>--</v>
      </c>
      <c r="AK665" s="595" t="str">
        <f t="shared" si="2907"/>
        <v>--</v>
      </c>
      <c r="AL665" s="595" t="str">
        <f t="shared" si="2908"/>
        <v>--</v>
      </c>
      <c r="AM665" s="596" t="str">
        <f t="shared" si="2909"/>
        <v>--</v>
      </c>
      <c r="AN665" s="732" t="str">
        <f t="shared" si="2910"/>
        <v>--</v>
      </c>
      <c r="AO665" s="144" t="s">
        <v>24959</v>
      </c>
      <c r="AP665" s="379" t="s">
        <v>23695</v>
      </c>
      <c r="AQ665" s="453" t="s">
        <v>24960</v>
      </c>
      <c r="AR665" s="416">
        <v>2.5</v>
      </c>
      <c r="AS665" s="504" t="s">
        <v>1</v>
      </c>
      <c r="AT665" s="504">
        <v>2</v>
      </c>
      <c r="AU665" s="142">
        <v>28</v>
      </c>
      <c r="AV665" s="416" t="str">
        <f t="shared" si="2911"/>
        <v>--</v>
      </c>
      <c r="AW665" s="603" t="s">
        <v>1</v>
      </c>
      <c r="AX665" s="504" t="str">
        <f t="shared" si="2912"/>
        <v>--</v>
      </c>
      <c r="AY665" s="384">
        <f t="shared" si="2913"/>
        <v>28</v>
      </c>
      <c r="AZ665" s="384">
        <f t="shared" si="2914"/>
        <v>0.5</v>
      </c>
      <c r="BA665" s="384">
        <f t="shared" si="2915"/>
        <v>3.6</v>
      </c>
      <c r="BB665" s="382">
        <f t="shared" si="2916"/>
        <v>0</v>
      </c>
      <c r="BC665" s="265">
        <f t="shared" si="2917"/>
        <v>50.4</v>
      </c>
      <c r="BD665" s="265">
        <f t="shared" si="2918"/>
        <v>340.7</v>
      </c>
      <c r="BE665" s="265">
        <f t="shared" si="2919"/>
        <v>180.32</v>
      </c>
      <c r="BF665" s="607">
        <f t="shared" si="2920"/>
        <v>2.35</v>
      </c>
      <c r="BG665" s="607">
        <f t="shared" si="2921"/>
        <v>0.47885599576579785</v>
      </c>
      <c r="BH665" s="607">
        <f t="shared" si="2922"/>
        <v>3</v>
      </c>
      <c r="BI665" s="607">
        <f t="shared" si="2923"/>
        <v>0.3</v>
      </c>
      <c r="BJ665" s="116">
        <f t="shared" si="2924"/>
        <v>106.68</v>
      </c>
      <c r="BK665" s="95"/>
    </row>
    <row r="666" spans="1:63" ht="14.25" x14ac:dyDescent="0.3">
      <c r="A666" s="449" t="s">
        <v>24960</v>
      </c>
      <c r="B666" s="146" t="s">
        <v>23695</v>
      </c>
      <c r="C666" s="450" t="s">
        <v>24883</v>
      </c>
      <c r="D666" s="502">
        <v>2.5</v>
      </c>
      <c r="E666" s="589" t="s">
        <v>1</v>
      </c>
      <c r="F666" s="589">
        <v>2</v>
      </c>
      <c r="G666" s="502" t="s">
        <v>25017</v>
      </c>
      <c r="H666" s="451">
        <v>23</v>
      </c>
      <c r="I666" s="452">
        <v>2.7144559957657979</v>
      </c>
      <c r="J666" s="452">
        <v>2.5908559957657977</v>
      </c>
      <c r="K666" s="452">
        <v>0</v>
      </c>
      <c r="L666" s="382">
        <f t="shared" si="2883"/>
        <v>2.65</v>
      </c>
      <c r="M666" s="383">
        <f t="shared" si="2884"/>
        <v>0.15</v>
      </c>
      <c r="N666" s="383">
        <f t="shared" si="2885"/>
        <v>0.5</v>
      </c>
      <c r="O666" s="382">
        <f t="shared" si="2886"/>
        <v>3.3</v>
      </c>
      <c r="P666" s="382">
        <f t="shared" si="2887"/>
        <v>3.6</v>
      </c>
      <c r="Q666" s="385">
        <f t="shared" si="2888"/>
        <v>0</v>
      </c>
      <c r="R666" s="385">
        <f t="shared" si="2889"/>
        <v>124.2</v>
      </c>
      <c r="S666" s="385">
        <f t="shared" si="2890"/>
        <v>124.2</v>
      </c>
      <c r="T666" s="385">
        <f t="shared" si="2891"/>
        <v>24.84</v>
      </c>
      <c r="U666" s="385">
        <f t="shared" si="2892"/>
        <v>0</v>
      </c>
      <c r="V666" s="384">
        <f t="shared" si="2893"/>
        <v>174.8</v>
      </c>
      <c r="W666" s="726">
        <f t="shared" si="2894"/>
        <v>0</v>
      </c>
      <c r="X666" s="449" t="str">
        <f t="shared" si="2895"/>
        <v>JD63</v>
      </c>
      <c r="Y666" s="502" t="str">
        <f t="shared" si="2896"/>
        <v>--</v>
      </c>
      <c r="Z666" s="590" t="s">
        <v>1</v>
      </c>
      <c r="AA666" s="589" t="str">
        <f t="shared" si="2897"/>
        <v>--</v>
      </c>
      <c r="AB666" s="591" t="str">
        <f t="shared" si="2898"/>
        <v>--</v>
      </c>
      <c r="AC666" s="592" t="str">
        <f t="shared" si="2899"/>
        <v>--</v>
      </c>
      <c r="AD666" s="592" t="str">
        <f t="shared" si="2900"/>
        <v>--</v>
      </c>
      <c r="AE666" s="593" t="str">
        <f t="shared" si="2901"/>
        <v>--</v>
      </c>
      <c r="AF666" s="593" t="str">
        <f t="shared" si="2902"/>
        <v>--</v>
      </c>
      <c r="AG666" s="594" t="str">
        <f t="shared" si="2903"/>
        <v>--</v>
      </c>
      <c r="AH666" s="595" t="str">
        <f t="shared" si="2904"/>
        <v>--</v>
      </c>
      <c r="AI666" s="595" t="str">
        <f t="shared" si="2905"/>
        <v>--</v>
      </c>
      <c r="AJ666" s="595" t="str">
        <f t="shared" si="2906"/>
        <v>--</v>
      </c>
      <c r="AK666" s="595" t="str">
        <f t="shared" si="2907"/>
        <v>--</v>
      </c>
      <c r="AL666" s="595" t="str">
        <f t="shared" si="2908"/>
        <v>--</v>
      </c>
      <c r="AM666" s="596" t="str">
        <f t="shared" si="2909"/>
        <v>--</v>
      </c>
      <c r="AN666" s="732" t="str">
        <f t="shared" si="2910"/>
        <v>--</v>
      </c>
      <c r="AO666" s="449" t="s">
        <v>24960</v>
      </c>
      <c r="AP666" s="146" t="s">
        <v>23695</v>
      </c>
      <c r="AQ666" s="532" t="s">
        <v>24883</v>
      </c>
      <c r="AR666" s="502">
        <v>2.5</v>
      </c>
      <c r="AS666" s="589" t="s">
        <v>1</v>
      </c>
      <c r="AT666" s="589">
        <v>2</v>
      </c>
      <c r="AU666" s="451">
        <v>23</v>
      </c>
      <c r="AV666" s="502" t="str">
        <f t="shared" si="2911"/>
        <v>--</v>
      </c>
      <c r="AW666" s="590" t="s">
        <v>1</v>
      </c>
      <c r="AX666" s="589" t="str">
        <f t="shared" si="2912"/>
        <v>--</v>
      </c>
      <c r="AY666" s="384">
        <f t="shared" si="2913"/>
        <v>23</v>
      </c>
      <c r="AZ666" s="384">
        <f t="shared" si="2914"/>
        <v>0.5</v>
      </c>
      <c r="BA666" s="384">
        <f t="shared" si="2915"/>
        <v>3.6</v>
      </c>
      <c r="BB666" s="382">
        <f t="shared" si="2916"/>
        <v>0</v>
      </c>
      <c r="BC666" s="265">
        <f t="shared" si="2917"/>
        <v>41.4</v>
      </c>
      <c r="BD666" s="265">
        <f t="shared" si="2918"/>
        <v>273.24</v>
      </c>
      <c r="BE666" s="265">
        <f t="shared" si="2919"/>
        <v>148.12</v>
      </c>
      <c r="BF666" s="607">
        <f t="shared" si="2920"/>
        <v>2.35</v>
      </c>
      <c r="BG666" s="607">
        <f t="shared" si="2921"/>
        <v>0.45445599576579787</v>
      </c>
      <c r="BH666" s="607">
        <f t="shared" si="2922"/>
        <v>2.84</v>
      </c>
      <c r="BI666" s="607">
        <f t="shared" si="2923"/>
        <v>0.28999999999999998</v>
      </c>
      <c r="BJ666" s="116">
        <f t="shared" si="2924"/>
        <v>80.59</v>
      </c>
      <c r="BK666" s="95"/>
    </row>
    <row r="667" spans="1:63" ht="14.25" x14ac:dyDescent="0.3">
      <c r="A667" s="144" t="s">
        <v>24883</v>
      </c>
      <c r="B667" s="379" t="s">
        <v>23695</v>
      </c>
      <c r="C667" s="145" t="s">
        <v>24961</v>
      </c>
      <c r="D667" s="416">
        <v>2.5</v>
      </c>
      <c r="E667" s="504" t="s">
        <v>1</v>
      </c>
      <c r="F667" s="504">
        <v>2</v>
      </c>
      <c r="G667" s="416" t="s">
        <v>25017</v>
      </c>
      <c r="H667" s="142">
        <v>35</v>
      </c>
      <c r="I667" s="143">
        <v>2.5908559957657977</v>
      </c>
      <c r="J667" s="143">
        <v>2.5614559957657979</v>
      </c>
      <c r="K667" s="452">
        <v>0</v>
      </c>
      <c r="L667" s="382">
        <f t="shared" si="2883"/>
        <v>2.58</v>
      </c>
      <c r="M667" s="383">
        <f t="shared" si="2884"/>
        <v>0.15</v>
      </c>
      <c r="N667" s="383">
        <f t="shared" si="2885"/>
        <v>0.5</v>
      </c>
      <c r="O667" s="382">
        <f t="shared" si="2886"/>
        <v>3.23</v>
      </c>
      <c r="P667" s="382">
        <f t="shared" si="2887"/>
        <v>3.6</v>
      </c>
      <c r="Q667" s="385">
        <f t="shared" si="2888"/>
        <v>0</v>
      </c>
      <c r="R667" s="385">
        <f t="shared" si="2889"/>
        <v>189</v>
      </c>
      <c r="S667" s="385">
        <f t="shared" si="2890"/>
        <v>189</v>
      </c>
      <c r="T667" s="385">
        <f t="shared" si="2891"/>
        <v>28.98</v>
      </c>
      <c r="U667" s="385">
        <f t="shared" si="2892"/>
        <v>0</v>
      </c>
      <c r="V667" s="384">
        <f t="shared" si="2893"/>
        <v>261.10000000000002</v>
      </c>
      <c r="W667" s="726">
        <f t="shared" si="2894"/>
        <v>0</v>
      </c>
      <c r="X667" s="144" t="str">
        <f t="shared" si="2895"/>
        <v>JD64</v>
      </c>
      <c r="Y667" s="416" t="str">
        <f t="shared" si="2896"/>
        <v>--</v>
      </c>
      <c r="Z667" s="603" t="s">
        <v>1</v>
      </c>
      <c r="AA667" s="504" t="str">
        <f t="shared" si="2897"/>
        <v>--</v>
      </c>
      <c r="AB667" s="591" t="str">
        <f t="shared" si="2898"/>
        <v>--</v>
      </c>
      <c r="AC667" s="592" t="str">
        <f t="shared" si="2899"/>
        <v>--</v>
      </c>
      <c r="AD667" s="592" t="str">
        <f t="shared" si="2900"/>
        <v>--</v>
      </c>
      <c r="AE667" s="593" t="str">
        <f t="shared" si="2901"/>
        <v>--</v>
      </c>
      <c r="AF667" s="604" t="str">
        <f t="shared" si="2902"/>
        <v>--</v>
      </c>
      <c r="AG667" s="605" t="str">
        <f t="shared" si="2903"/>
        <v>--</v>
      </c>
      <c r="AH667" s="595" t="str">
        <f t="shared" si="2904"/>
        <v>--</v>
      </c>
      <c r="AI667" s="595" t="str">
        <f t="shared" si="2905"/>
        <v>--</v>
      </c>
      <c r="AJ667" s="595" t="str">
        <f t="shared" si="2906"/>
        <v>--</v>
      </c>
      <c r="AK667" s="595" t="str">
        <f t="shared" si="2907"/>
        <v>--</v>
      </c>
      <c r="AL667" s="595" t="str">
        <f t="shared" si="2908"/>
        <v>--</v>
      </c>
      <c r="AM667" s="596" t="str">
        <f t="shared" si="2909"/>
        <v>--</v>
      </c>
      <c r="AN667" s="732" t="str">
        <f t="shared" si="2910"/>
        <v>--</v>
      </c>
      <c r="AO667" s="144" t="s">
        <v>24883</v>
      </c>
      <c r="AP667" s="379" t="s">
        <v>23695</v>
      </c>
      <c r="AQ667" s="453" t="s">
        <v>24961</v>
      </c>
      <c r="AR667" s="416">
        <v>2.5</v>
      </c>
      <c r="AS667" s="504" t="s">
        <v>1</v>
      </c>
      <c r="AT667" s="504">
        <v>2</v>
      </c>
      <c r="AU667" s="142">
        <v>35</v>
      </c>
      <c r="AV667" s="416" t="str">
        <f t="shared" si="2911"/>
        <v>--</v>
      </c>
      <c r="AW667" s="603" t="s">
        <v>1</v>
      </c>
      <c r="AX667" s="504" t="str">
        <f t="shared" si="2912"/>
        <v>--</v>
      </c>
      <c r="AY667" s="384">
        <f t="shared" si="2913"/>
        <v>35</v>
      </c>
      <c r="AZ667" s="384">
        <f t="shared" si="2914"/>
        <v>0.5</v>
      </c>
      <c r="BA667" s="384">
        <f t="shared" si="2915"/>
        <v>3.6</v>
      </c>
      <c r="BB667" s="382">
        <f t="shared" si="2916"/>
        <v>0</v>
      </c>
      <c r="BC667" s="265">
        <f t="shared" si="2917"/>
        <v>63</v>
      </c>
      <c r="BD667" s="265">
        <f t="shared" si="2918"/>
        <v>406.98</v>
      </c>
      <c r="BE667" s="265">
        <f t="shared" si="2919"/>
        <v>225.4</v>
      </c>
      <c r="BF667" s="607">
        <f t="shared" si="2920"/>
        <v>2.35</v>
      </c>
      <c r="BG667" s="607">
        <f t="shared" si="2921"/>
        <v>0.33085599576579772</v>
      </c>
      <c r="BH667" s="607">
        <f t="shared" si="2922"/>
        <v>2.0699999999999998</v>
      </c>
      <c r="BI667" s="607">
        <f t="shared" si="2923"/>
        <v>0.21</v>
      </c>
      <c r="BJ667" s="116">
        <f t="shared" si="2924"/>
        <v>116.3</v>
      </c>
      <c r="BK667" s="95"/>
    </row>
    <row r="668" spans="1:63" ht="14.25" x14ac:dyDescent="0.3">
      <c r="A668" s="144" t="s">
        <v>24961</v>
      </c>
      <c r="B668" s="379" t="s">
        <v>23695</v>
      </c>
      <c r="C668" s="145" t="s">
        <v>24891</v>
      </c>
      <c r="D668" s="416">
        <v>2.5</v>
      </c>
      <c r="E668" s="504" t="s">
        <v>1</v>
      </c>
      <c r="F668" s="504">
        <v>2</v>
      </c>
      <c r="G668" s="416" t="s">
        <v>25017</v>
      </c>
      <c r="H668" s="142">
        <v>35</v>
      </c>
      <c r="I668" s="143">
        <v>2.5614559957657979</v>
      </c>
      <c r="J668" s="143">
        <v>2.5601559957657982</v>
      </c>
      <c r="K668" s="452">
        <v>0</v>
      </c>
      <c r="L668" s="382">
        <f t="shared" ref="L668:L676" si="2925">ROUND((I668+J668)/2,2)</f>
        <v>2.56</v>
      </c>
      <c r="M668" s="383">
        <f t="shared" ref="M668:M676" si="2926">IF(F668=0,ROUND($D668*10%,2),IF(D668&gt;2.8,0.18,0.15))</f>
        <v>0.15</v>
      </c>
      <c r="N668" s="383">
        <f t="shared" ref="N668:N676" si="2927">IF(F668=0,IF(   ROUND($D668/4,2),   IF(ROUND(($D668*1.2)/6,2)&lt;0.1,0.1,ROUND(($D668*1.2)/6,2))),0.5)</f>
        <v>0.5</v>
      </c>
      <c r="O668" s="382">
        <f t="shared" ref="O668:O676" si="2928">L668+M668+N668</f>
        <v>3.21</v>
      </c>
      <c r="P668" s="382">
        <f t="shared" ref="P668:P676" si="2929">IF(O668&lt;2,(D668+M668*2)+0.6,(D668+M668*2)+0.6+ROUNDUP(O668-2,0)*0.1)</f>
        <v>3.6</v>
      </c>
      <c r="Q668" s="385">
        <f t="shared" ref="Q668:Q676" si="2930">IF($O668&lt;=$W$4,ROUND(IF($O668&lt;1.5,$O668*$H668*$P668,1.5*$H668*$P668),2),0)</f>
        <v>0</v>
      </c>
      <c r="R668" s="385">
        <f t="shared" ref="R668:R676" si="2931">IF($O668&gt;$W$4,ROUND(IF($O668&lt;1.5,$O668*$H668*$P668,1.5*$H668*$P668),2),0)</f>
        <v>189</v>
      </c>
      <c r="S668" s="385">
        <f t="shared" ref="S668:S676" si="2932">IF($O668&gt;$W$4,ROUND(IF($O668&lt;1.5,0,IF($O668&gt;3,1.5*$H668*$P668,($O668-1.5)*$H668*$P668)),2),0)</f>
        <v>189</v>
      </c>
      <c r="T668" s="385">
        <f t="shared" ref="T668:T676" si="2933">IF($O668&gt;$W$4,ROUND(IF($O668&lt;3,0,IF($O668&gt;4.5,1.5*$H668*$P668,($O668-3)*$H668*$P668)),2),0)</f>
        <v>26.46</v>
      </c>
      <c r="U668" s="385">
        <f t="shared" ref="U668:U676" si="2934">IF($O668&gt;$W$4,ROUND(IF($O668&lt;4.5,0,IF($O668&gt;6,($O668-4.5)*$H668*$P668,($O668-4.5)*$H668*$P668)),2),0)</f>
        <v>0</v>
      </c>
      <c r="V668" s="384">
        <f t="shared" ref="V668:V676" si="2935">IF($O668&gt;$W$4, IF( $O668&lt;=4,   ROUND($H668*($O668+0.5)*2,2),   0),0)</f>
        <v>259.7</v>
      </c>
      <c r="W668" s="726">
        <f t="shared" ref="W668:W676" si="2936">IF($O668&gt;$W$4, IF( $O668&gt;4,   ROUND($H668*($O668+0.5)*2,2),   0),0)</f>
        <v>0</v>
      </c>
      <c r="X668" s="144" t="str">
        <f t="shared" ref="X668:X676" si="2937">A668</f>
        <v>JD65</v>
      </c>
      <c r="Y668" s="416" t="str">
        <f t="shared" ref="Y668:Y676" si="2938">IF($D668=0.4,1.2,IF($D668=0.6,1.2,IF($D668=0.8,1.3,IF($D668=1,1.5,IF($D668=1.2,1.7,IF($D668&lt;=2,2,"--"))))))</f>
        <v>--</v>
      </c>
      <c r="Z668" s="603" t="s">
        <v>1</v>
      </c>
      <c r="AA668" s="504" t="str">
        <f t="shared" ref="AA668:AA676" si="2939">Y668</f>
        <v>--</v>
      </c>
      <c r="AB668" s="591" t="str">
        <f t="shared" ref="AB668:AB676" si="2940">IF($Y668="--","--",I668)</f>
        <v>--</v>
      </c>
      <c r="AC668" s="592" t="str">
        <f t="shared" ref="AC668:AC676" si="2941">IF($Y668="--","--",IF(D668&gt;1.5,0.15,ROUND($D668*10%,2)))</f>
        <v>--</v>
      </c>
      <c r="AD668" s="592" t="str">
        <f t="shared" ref="AD668:AD676" si="2942">IF($Y668="--","--",0.15)</f>
        <v>--</v>
      </c>
      <c r="AE668" s="593" t="str">
        <f t="shared" ref="AE668:AE676" si="2943">IF($Y668="--","--",ROUND(AB668+AC668+AD668,2))</f>
        <v>--</v>
      </c>
      <c r="AF668" s="604" t="str">
        <f t="shared" ref="AF668:AF676" si="2944">IF($Y668="--","--",IF($AB668&lt;=2,$Y668+1,($Y668+1)+ROUNDUP($AB668-2,0)*0.1))</f>
        <v>--</v>
      </c>
      <c r="AG668" s="605" t="str">
        <f t="shared" ref="AG668:AG676" si="2945">IF($D668=0.4,0.92,IF($D668=0.6,0.68,IF($D668=0.8,0.74,IF($D668=1,0.7,IF($D668=1.2,0.66,IF($D668=1.5,0.6,IF($D668&lt;=2,(2.4-(D668+0.3)),"--")))))))</f>
        <v>--</v>
      </c>
      <c r="AH668" s="595" t="str">
        <f t="shared" ref="AH668:AH676" si="2946">IF($Y668="--","--",IF($AE668&lt;=$W$4,ROUND(IF($AE668&lt;1.5,$AE668*$AF668*$AG668,1.5*$AF668*$AG668),2),0))</f>
        <v>--</v>
      </c>
      <c r="AI668" s="595" t="str">
        <f t="shared" ref="AI668:AI676" si="2947">IF($Y668="--","--",IF($AE668&gt;$W$4,ROUND(IF($AE668&lt;1.5,$AE668*$AF668*$AG668,1.5*$AF668*$AG668),2),0))</f>
        <v>--</v>
      </c>
      <c r="AJ668" s="595" t="str">
        <f t="shared" ref="AJ668:AJ676" si="2948">IF($Y668="--","--",IF($AE668&gt;$W$4,ROUND(IF($AE668&lt;1.5,0,IF($AE668&gt;3,1.5*$AF668*$AG668,($AE668-1.5)*$AF668*$AG668)),2),0))</f>
        <v>--</v>
      </c>
      <c r="AK668" s="595" t="str">
        <f t="shared" ref="AK668:AK676" si="2949">IF($Y668="--","--",IF($AE668&gt;$W$4,ROUND(IF($AE668&lt;3,0,IF($AE668&gt;4.5,1.5*$AF668*$AG668,($AE668-3)*$AF668*$AG668)),2),0))</f>
        <v>--</v>
      </c>
      <c r="AL668" s="595" t="str">
        <f t="shared" ref="AL668:AL676" si="2950">IF($Y668="--","--",IF($AE668&gt;$W$4,ROUND(IF($AE668&lt;4.5,0,IF($AE668&gt;6,($AE668-4.5)*$AF668*$AG668,($AE668-4.5)*$AF668*$AG668)),2),0))</f>
        <v>--</v>
      </c>
      <c r="AM668" s="596" t="str">
        <f t="shared" ref="AM668:AM676" si="2951">IF($Y668="--","--",IF($AE668&gt;$W$4, IF( $AE668&lt;=4,   ROUND(($AG668*4)*($AE668+0.5)*2,2),   0),0))</f>
        <v>--</v>
      </c>
      <c r="AN668" s="732" t="str">
        <f t="shared" ref="AN668:AN676" si="2952">IF($Y668="--","--",IF($AE668&gt;$W$4, IF( $AE668&gt;4,   ROUND(($AG668*4)*($AE668+0.5)*2,2),   0),0))</f>
        <v>--</v>
      </c>
      <c r="AO668" s="144" t="s">
        <v>24961</v>
      </c>
      <c r="AP668" s="379" t="s">
        <v>23695</v>
      </c>
      <c r="AQ668" s="453" t="s">
        <v>24891</v>
      </c>
      <c r="AR668" s="416">
        <v>2.5</v>
      </c>
      <c r="AS668" s="504" t="s">
        <v>1</v>
      </c>
      <c r="AT668" s="504">
        <v>2</v>
      </c>
      <c r="AU668" s="142">
        <v>35</v>
      </c>
      <c r="AV668" s="416" t="str">
        <f t="shared" ref="AV668:AV676" si="2953">IF($Y668="--","--",Y668+0.2)</f>
        <v>--</v>
      </c>
      <c r="AW668" s="603" t="s">
        <v>1</v>
      </c>
      <c r="AX668" s="504" t="str">
        <f t="shared" ref="AX668:AX676" si="2954">AV668</f>
        <v>--</v>
      </c>
      <c r="AY668" s="384">
        <f t="shared" ref="AY668:AY676" si="2955">IF(D668&gt;2,AU668,AU668-AV668)</f>
        <v>35</v>
      </c>
      <c r="AZ668" s="384">
        <f t="shared" ref="AZ668:AZ676" si="2956">N668</f>
        <v>0.5</v>
      </c>
      <c r="BA668" s="384">
        <f t="shared" ref="BA668:BA676" si="2957">P668</f>
        <v>3.6</v>
      </c>
      <c r="BB668" s="382">
        <f t="shared" ref="BB668:BB676" si="2958">IF(F668=0,IF(ROUND( AY668 * ( ( (N668*P668) +  ( ((D668+M668*2)/6)*P668 ) ) - ROUND(  ((D668+M668*2)^2)   *   (   ( PI()*96.379 / (4*360) )  -  ( (SIN((96.379/2)*PI()/180)) * (COS((96.379/2)*PI()/180)) / 4 )   ), 4) ),2),   ROUND( AY668 * ( ( (N668*P668) +  ( ((D668+M668*2)/4)*P668 ) ) - ROUND(  ((D668+M668*2)^2)   *   (   ( PI()*120 / (4*360) )  -  ( (SIN((120/2)*PI()/180)) * (COS((120/2)*PI()/180)) / 4 )   ), 4) ),2)),0)</f>
        <v>0</v>
      </c>
      <c r="BC668" s="265">
        <f t="shared" ref="BC668:BC676" si="2959">IF(F668&gt;0,ROUND(AY668*N668*P668,2),0)</f>
        <v>63</v>
      </c>
      <c r="BD668" s="265">
        <f t="shared" ref="BD668:BD676" si="2960">SUM(Q668:U668,AH668:AL668)</f>
        <v>404.46</v>
      </c>
      <c r="BE668" s="265">
        <f t="shared" ref="BE668:BE676" si="2961">IF(F668=0, ROUND( ( PI()*( (D668+M668*2)^2 ) / 4  ) * AY668,2),  ROUND( (D668+M668*2)*(F668+M668*2) * AY668,2))</f>
        <v>225.4</v>
      </c>
      <c r="BF668" s="607">
        <f t="shared" ref="BF668:BF676" si="2962">IF(($I668+M668-0.15)&lt;=2,($I668+M668+0.15),IF(($I668+M668)&lt;=3,2.35,($I668+M668+0.2)-0.85))</f>
        <v>2.35</v>
      </c>
      <c r="BG668" s="607">
        <f t="shared" ref="BG668:BG676" si="2963">IF(D668&gt;2,   (I668-F668-M668-0.11),IF(($I668+M668)&lt;=2,0,IF(($I668+M668)&gt;3,0.85,(I668+M668+0.2-BF668))))</f>
        <v>0.30145599576579785</v>
      </c>
      <c r="BH668" s="607">
        <f t="shared" ref="BH668:BH676" si="2964">IF(D668&gt;2,  ROUND(((1.42+0.4)+(0.91+0.4))*2*BG668,2), ROUND(AV668*AX668*BF668,2))</f>
        <v>1.89</v>
      </c>
      <c r="BI668" s="607">
        <f t="shared" ref="BI668:BI676" si="2965">ROUND(((PI()*0.9^2)/4)*BG668,2)</f>
        <v>0.19</v>
      </c>
      <c r="BJ668" s="116">
        <f t="shared" ref="BJ668:BJ676" si="2966">ROUND(BD668-BE668-BH668-BI668-BB668-BC668,2)</f>
        <v>113.98</v>
      </c>
      <c r="BK668" s="95"/>
    </row>
    <row r="669" spans="1:63" ht="14.25" x14ac:dyDescent="0.3">
      <c r="A669" s="144" t="s">
        <v>24891</v>
      </c>
      <c r="B669" s="379" t="s">
        <v>23695</v>
      </c>
      <c r="C669" s="145" t="s">
        <v>24962</v>
      </c>
      <c r="D669" s="416">
        <v>2.5</v>
      </c>
      <c r="E669" s="504" t="s">
        <v>1</v>
      </c>
      <c r="F669" s="504">
        <v>2</v>
      </c>
      <c r="G669" s="416" t="s">
        <v>25017</v>
      </c>
      <c r="H669" s="142">
        <v>32</v>
      </c>
      <c r="I669" s="143">
        <v>2.5601559957657982</v>
      </c>
      <c r="J669" s="143">
        <v>2.5589559957657975</v>
      </c>
      <c r="K669" s="452">
        <v>0</v>
      </c>
      <c r="L669" s="382">
        <f t="shared" si="2925"/>
        <v>2.56</v>
      </c>
      <c r="M669" s="383">
        <f t="shared" si="2926"/>
        <v>0.15</v>
      </c>
      <c r="N669" s="383">
        <f t="shared" si="2927"/>
        <v>0.5</v>
      </c>
      <c r="O669" s="382">
        <f t="shared" si="2928"/>
        <v>3.21</v>
      </c>
      <c r="P669" s="382">
        <f t="shared" si="2929"/>
        <v>3.6</v>
      </c>
      <c r="Q669" s="385">
        <f t="shared" si="2930"/>
        <v>0</v>
      </c>
      <c r="R669" s="385">
        <f t="shared" si="2931"/>
        <v>172.8</v>
      </c>
      <c r="S669" s="385">
        <f t="shared" si="2932"/>
        <v>172.8</v>
      </c>
      <c r="T669" s="385">
        <f t="shared" si="2933"/>
        <v>24.19</v>
      </c>
      <c r="U669" s="385">
        <f t="shared" si="2934"/>
        <v>0</v>
      </c>
      <c r="V669" s="384">
        <f t="shared" si="2935"/>
        <v>237.44</v>
      </c>
      <c r="W669" s="726">
        <f t="shared" si="2936"/>
        <v>0</v>
      </c>
      <c r="X669" s="144" t="str">
        <f t="shared" si="2937"/>
        <v>JD66</v>
      </c>
      <c r="Y669" s="416" t="str">
        <f t="shared" si="2938"/>
        <v>--</v>
      </c>
      <c r="Z669" s="603" t="s">
        <v>1</v>
      </c>
      <c r="AA669" s="504" t="str">
        <f t="shared" si="2939"/>
        <v>--</v>
      </c>
      <c r="AB669" s="591" t="str">
        <f t="shared" si="2940"/>
        <v>--</v>
      </c>
      <c r="AC669" s="592" t="str">
        <f t="shared" si="2941"/>
        <v>--</v>
      </c>
      <c r="AD669" s="592" t="str">
        <f t="shared" si="2942"/>
        <v>--</v>
      </c>
      <c r="AE669" s="593" t="str">
        <f t="shared" si="2943"/>
        <v>--</v>
      </c>
      <c r="AF669" s="604" t="str">
        <f t="shared" si="2944"/>
        <v>--</v>
      </c>
      <c r="AG669" s="605" t="str">
        <f t="shared" si="2945"/>
        <v>--</v>
      </c>
      <c r="AH669" s="595" t="str">
        <f t="shared" si="2946"/>
        <v>--</v>
      </c>
      <c r="AI669" s="595" t="str">
        <f t="shared" si="2947"/>
        <v>--</v>
      </c>
      <c r="AJ669" s="595" t="str">
        <f t="shared" si="2948"/>
        <v>--</v>
      </c>
      <c r="AK669" s="595" t="str">
        <f t="shared" si="2949"/>
        <v>--</v>
      </c>
      <c r="AL669" s="595" t="str">
        <f t="shared" si="2950"/>
        <v>--</v>
      </c>
      <c r="AM669" s="596" t="str">
        <f t="shared" si="2951"/>
        <v>--</v>
      </c>
      <c r="AN669" s="732" t="str">
        <f t="shared" si="2952"/>
        <v>--</v>
      </c>
      <c r="AO669" s="144" t="s">
        <v>24891</v>
      </c>
      <c r="AP669" s="379" t="s">
        <v>23695</v>
      </c>
      <c r="AQ669" s="453" t="s">
        <v>24962</v>
      </c>
      <c r="AR669" s="416">
        <v>2.5</v>
      </c>
      <c r="AS669" s="504" t="s">
        <v>1</v>
      </c>
      <c r="AT669" s="504">
        <v>2</v>
      </c>
      <c r="AU669" s="142">
        <v>32</v>
      </c>
      <c r="AV669" s="416" t="str">
        <f t="shared" si="2953"/>
        <v>--</v>
      </c>
      <c r="AW669" s="603" t="s">
        <v>1</v>
      </c>
      <c r="AX669" s="504" t="str">
        <f t="shared" si="2954"/>
        <v>--</v>
      </c>
      <c r="AY669" s="384">
        <f t="shared" si="2955"/>
        <v>32</v>
      </c>
      <c r="AZ669" s="384">
        <f t="shared" si="2956"/>
        <v>0.5</v>
      </c>
      <c r="BA669" s="384">
        <f t="shared" si="2957"/>
        <v>3.6</v>
      </c>
      <c r="BB669" s="382">
        <f t="shared" si="2958"/>
        <v>0</v>
      </c>
      <c r="BC669" s="265">
        <f t="shared" si="2959"/>
        <v>57.6</v>
      </c>
      <c r="BD669" s="265">
        <f t="shared" si="2960"/>
        <v>369.79</v>
      </c>
      <c r="BE669" s="265">
        <f t="shared" si="2961"/>
        <v>206.08</v>
      </c>
      <c r="BF669" s="607">
        <f t="shared" si="2962"/>
        <v>2.35</v>
      </c>
      <c r="BG669" s="607">
        <f t="shared" si="2963"/>
        <v>0.30015599576579821</v>
      </c>
      <c r="BH669" s="607">
        <f t="shared" si="2964"/>
        <v>1.88</v>
      </c>
      <c r="BI669" s="607">
        <f t="shared" si="2965"/>
        <v>0.19</v>
      </c>
      <c r="BJ669" s="116">
        <f t="shared" si="2966"/>
        <v>104.04</v>
      </c>
      <c r="BK669" s="95"/>
    </row>
    <row r="670" spans="1:63" ht="14.25" x14ac:dyDescent="0.3">
      <c r="A670" s="144" t="s">
        <v>24962</v>
      </c>
      <c r="B670" s="379" t="s">
        <v>23695</v>
      </c>
      <c r="C670" s="145" t="s">
        <v>24963</v>
      </c>
      <c r="D670" s="416">
        <v>2.5</v>
      </c>
      <c r="E670" s="504" t="s">
        <v>1</v>
      </c>
      <c r="F670" s="504">
        <v>2</v>
      </c>
      <c r="G670" s="416" t="s">
        <v>25017</v>
      </c>
      <c r="H670" s="142">
        <v>30</v>
      </c>
      <c r="I670" s="143">
        <v>2.5589559957657975</v>
      </c>
      <c r="J670" s="143">
        <v>2.5574559957657974</v>
      </c>
      <c r="K670" s="452">
        <v>0</v>
      </c>
      <c r="L670" s="382">
        <f t="shared" si="2925"/>
        <v>2.56</v>
      </c>
      <c r="M670" s="383">
        <f t="shared" si="2926"/>
        <v>0.15</v>
      </c>
      <c r="N670" s="383">
        <f t="shared" si="2927"/>
        <v>0.5</v>
      </c>
      <c r="O670" s="382">
        <f t="shared" si="2928"/>
        <v>3.21</v>
      </c>
      <c r="P670" s="382">
        <f t="shared" si="2929"/>
        <v>3.6</v>
      </c>
      <c r="Q670" s="385">
        <f t="shared" si="2930"/>
        <v>0</v>
      </c>
      <c r="R670" s="385">
        <f t="shared" si="2931"/>
        <v>162</v>
      </c>
      <c r="S670" s="385">
        <f t="shared" si="2932"/>
        <v>162</v>
      </c>
      <c r="T670" s="385">
        <f t="shared" si="2933"/>
        <v>22.68</v>
      </c>
      <c r="U670" s="385">
        <f t="shared" si="2934"/>
        <v>0</v>
      </c>
      <c r="V670" s="384">
        <f t="shared" si="2935"/>
        <v>222.6</v>
      </c>
      <c r="W670" s="726">
        <f t="shared" si="2936"/>
        <v>0</v>
      </c>
      <c r="X670" s="144" t="str">
        <f t="shared" si="2937"/>
        <v>JD67</v>
      </c>
      <c r="Y670" s="416" t="str">
        <f t="shared" si="2938"/>
        <v>--</v>
      </c>
      <c r="Z670" s="603" t="s">
        <v>1</v>
      </c>
      <c r="AA670" s="504" t="str">
        <f t="shared" si="2939"/>
        <v>--</v>
      </c>
      <c r="AB670" s="591" t="str">
        <f t="shared" si="2940"/>
        <v>--</v>
      </c>
      <c r="AC670" s="592" t="str">
        <f t="shared" si="2941"/>
        <v>--</v>
      </c>
      <c r="AD670" s="592" t="str">
        <f t="shared" si="2942"/>
        <v>--</v>
      </c>
      <c r="AE670" s="593" t="str">
        <f t="shared" si="2943"/>
        <v>--</v>
      </c>
      <c r="AF670" s="604" t="str">
        <f t="shared" si="2944"/>
        <v>--</v>
      </c>
      <c r="AG670" s="605" t="str">
        <f t="shared" si="2945"/>
        <v>--</v>
      </c>
      <c r="AH670" s="595" t="str">
        <f t="shared" si="2946"/>
        <v>--</v>
      </c>
      <c r="AI670" s="595" t="str">
        <f t="shared" si="2947"/>
        <v>--</v>
      </c>
      <c r="AJ670" s="595" t="str">
        <f t="shared" si="2948"/>
        <v>--</v>
      </c>
      <c r="AK670" s="595" t="str">
        <f t="shared" si="2949"/>
        <v>--</v>
      </c>
      <c r="AL670" s="595" t="str">
        <f t="shared" si="2950"/>
        <v>--</v>
      </c>
      <c r="AM670" s="596" t="str">
        <f t="shared" si="2951"/>
        <v>--</v>
      </c>
      <c r="AN670" s="732" t="str">
        <f t="shared" si="2952"/>
        <v>--</v>
      </c>
      <c r="AO670" s="144" t="s">
        <v>24962</v>
      </c>
      <c r="AP670" s="379" t="s">
        <v>23695</v>
      </c>
      <c r="AQ670" s="453" t="s">
        <v>24963</v>
      </c>
      <c r="AR670" s="416">
        <v>2.5</v>
      </c>
      <c r="AS670" s="504" t="s">
        <v>1</v>
      </c>
      <c r="AT670" s="504">
        <v>2</v>
      </c>
      <c r="AU670" s="142">
        <v>30</v>
      </c>
      <c r="AV670" s="416" t="str">
        <f t="shared" si="2953"/>
        <v>--</v>
      </c>
      <c r="AW670" s="603" t="s">
        <v>1</v>
      </c>
      <c r="AX670" s="504" t="str">
        <f t="shared" si="2954"/>
        <v>--</v>
      </c>
      <c r="AY670" s="384">
        <f t="shared" si="2955"/>
        <v>30</v>
      </c>
      <c r="AZ670" s="384">
        <f t="shared" si="2956"/>
        <v>0.5</v>
      </c>
      <c r="BA670" s="384">
        <f t="shared" si="2957"/>
        <v>3.6</v>
      </c>
      <c r="BB670" s="382">
        <f t="shared" si="2958"/>
        <v>0</v>
      </c>
      <c r="BC670" s="265">
        <f t="shared" si="2959"/>
        <v>54</v>
      </c>
      <c r="BD670" s="265">
        <f t="shared" si="2960"/>
        <v>346.68</v>
      </c>
      <c r="BE670" s="265">
        <f t="shared" si="2961"/>
        <v>193.2</v>
      </c>
      <c r="BF670" s="607">
        <f t="shared" si="2962"/>
        <v>2.35</v>
      </c>
      <c r="BG670" s="607">
        <f t="shared" si="2963"/>
        <v>0.29895599576579746</v>
      </c>
      <c r="BH670" s="607">
        <f t="shared" si="2964"/>
        <v>1.87</v>
      </c>
      <c r="BI670" s="607">
        <f t="shared" si="2965"/>
        <v>0.19</v>
      </c>
      <c r="BJ670" s="116">
        <f t="shared" si="2966"/>
        <v>97.42</v>
      </c>
      <c r="BK670" s="95"/>
    </row>
    <row r="671" spans="1:63" ht="14.25" x14ac:dyDescent="0.3">
      <c r="A671" s="144" t="s">
        <v>24963</v>
      </c>
      <c r="B671" s="379" t="s">
        <v>23695</v>
      </c>
      <c r="C671" s="145" t="s">
        <v>24964</v>
      </c>
      <c r="D671" s="416">
        <v>2.5</v>
      </c>
      <c r="E671" s="504" t="s">
        <v>1</v>
      </c>
      <c r="F671" s="504">
        <v>2</v>
      </c>
      <c r="G671" s="416" t="s">
        <v>25017</v>
      </c>
      <c r="H671" s="142">
        <v>18</v>
      </c>
      <c r="I671" s="143">
        <v>2.5574559957657974</v>
      </c>
      <c r="J671" s="143">
        <v>2.5877559957657974</v>
      </c>
      <c r="K671" s="452">
        <v>0</v>
      </c>
      <c r="L671" s="382">
        <f t="shared" si="2925"/>
        <v>2.57</v>
      </c>
      <c r="M671" s="383">
        <f t="shared" si="2926"/>
        <v>0.15</v>
      </c>
      <c r="N671" s="383">
        <f t="shared" si="2927"/>
        <v>0.5</v>
      </c>
      <c r="O671" s="382">
        <f t="shared" si="2928"/>
        <v>3.2199999999999998</v>
      </c>
      <c r="P671" s="382">
        <f t="shared" si="2929"/>
        <v>3.6</v>
      </c>
      <c r="Q671" s="385">
        <f t="shared" si="2930"/>
        <v>0</v>
      </c>
      <c r="R671" s="385">
        <f t="shared" si="2931"/>
        <v>97.2</v>
      </c>
      <c r="S671" s="385">
        <f t="shared" si="2932"/>
        <v>97.2</v>
      </c>
      <c r="T671" s="385">
        <f t="shared" si="2933"/>
        <v>14.26</v>
      </c>
      <c r="U671" s="385">
        <f t="shared" si="2934"/>
        <v>0</v>
      </c>
      <c r="V671" s="384">
        <f t="shared" si="2935"/>
        <v>133.91999999999999</v>
      </c>
      <c r="W671" s="726">
        <f t="shared" si="2936"/>
        <v>0</v>
      </c>
      <c r="X671" s="144" t="str">
        <f t="shared" si="2937"/>
        <v>JD68</v>
      </c>
      <c r="Y671" s="416" t="str">
        <f t="shared" si="2938"/>
        <v>--</v>
      </c>
      <c r="Z671" s="603" t="s">
        <v>1</v>
      </c>
      <c r="AA671" s="504" t="str">
        <f t="shared" si="2939"/>
        <v>--</v>
      </c>
      <c r="AB671" s="591" t="str">
        <f t="shared" si="2940"/>
        <v>--</v>
      </c>
      <c r="AC671" s="592" t="str">
        <f t="shared" si="2941"/>
        <v>--</v>
      </c>
      <c r="AD671" s="592" t="str">
        <f t="shared" si="2942"/>
        <v>--</v>
      </c>
      <c r="AE671" s="593" t="str">
        <f t="shared" si="2943"/>
        <v>--</v>
      </c>
      <c r="AF671" s="604" t="str">
        <f t="shared" si="2944"/>
        <v>--</v>
      </c>
      <c r="AG671" s="605" t="str">
        <f t="shared" si="2945"/>
        <v>--</v>
      </c>
      <c r="AH671" s="595" t="str">
        <f t="shared" si="2946"/>
        <v>--</v>
      </c>
      <c r="AI671" s="595" t="str">
        <f t="shared" si="2947"/>
        <v>--</v>
      </c>
      <c r="AJ671" s="595" t="str">
        <f t="shared" si="2948"/>
        <v>--</v>
      </c>
      <c r="AK671" s="595" t="str">
        <f t="shared" si="2949"/>
        <v>--</v>
      </c>
      <c r="AL671" s="595" t="str">
        <f t="shared" si="2950"/>
        <v>--</v>
      </c>
      <c r="AM671" s="596" t="str">
        <f t="shared" si="2951"/>
        <v>--</v>
      </c>
      <c r="AN671" s="732" t="str">
        <f t="shared" si="2952"/>
        <v>--</v>
      </c>
      <c r="AO671" s="144" t="s">
        <v>24963</v>
      </c>
      <c r="AP671" s="379" t="s">
        <v>23695</v>
      </c>
      <c r="AQ671" s="453" t="s">
        <v>24964</v>
      </c>
      <c r="AR671" s="416">
        <v>2.5</v>
      </c>
      <c r="AS671" s="504" t="s">
        <v>1</v>
      </c>
      <c r="AT671" s="504">
        <v>2</v>
      </c>
      <c r="AU671" s="142">
        <v>18</v>
      </c>
      <c r="AV671" s="416" t="str">
        <f t="shared" si="2953"/>
        <v>--</v>
      </c>
      <c r="AW671" s="603" t="s">
        <v>1</v>
      </c>
      <c r="AX671" s="504" t="str">
        <f t="shared" si="2954"/>
        <v>--</v>
      </c>
      <c r="AY671" s="384">
        <f t="shared" si="2955"/>
        <v>18</v>
      </c>
      <c r="AZ671" s="384">
        <f t="shared" si="2956"/>
        <v>0.5</v>
      </c>
      <c r="BA671" s="384">
        <f t="shared" si="2957"/>
        <v>3.6</v>
      </c>
      <c r="BB671" s="382">
        <f t="shared" si="2958"/>
        <v>0</v>
      </c>
      <c r="BC671" s="265">
        <f t="shared" si="2959"/>
        <v>32.4</v>
      </c>
      <c r="BD671" s="265">
        <f t="shared" si="2960"/>
        <v>208.66</v>
      </c>
      <c r="BE671" s="265">
        <f t="shared" si="2961"/>
        <v>115.92</v>
      </c>
      <c r="BF671" s="607">
        <f t="shared" si="2962"/>
        <v>2.35</v>
      </c>
      <c r="BG671" s="607">
        <f t="shared" si="2963"/>
        <v>0.2974559957657974</v>
      </c>
      <c r="BH671" s="607">
        <f t="shared" si="2964"/>
        <v>1.86</v>
      </c>
      <c r="BI671" s="607">
        <f t="shared" si="2965"/>
        <v>0.19</v>
      </c>
      <c r="BJ671" s="116">
        <f t="shared" si="2966"/>
        <v>58.29</v>
      </c>
      <c r="BK671" s="95"/>
    </row>
    <row r="672" spans="1:63" ht="14.25" x14ac:dyDescent="0.3">
      <c r="A672" s="144" t="s">
        <v>24964</v>
      </c>
      <c r="B672" s="379" t="s">
        <v>23695</v>
      </c>
      <c r="C672" s="145" t="s">
        <v>24965</v>
      </c>
      <c r="D672" s="416">
        <v>2.5</v>
      </c>
      <c r="E672" s="504" t="s">
        <v>1</v>
      </c>
      <c r="F672" s="504">
        <v>2</v>
      </c>
      <c r="G672" s="416" t="s">
        <v>25017</v>
      </c>
      <c r="H672" s="142">
        <v>38</v>
      </c>
      <c r="I672" s="143">
        <v>2.5877559957657974</v>
      </c>
      <c r="J672" s="143">
        <v>2.8438559957657974</v>
      </c>
      <c r="K672" s="452">
        <v>0</v>
      </c>
      <c r="L672" s="382">
        <f t="shared" si="2925"/>
        <v>2.72</v>
      </c>
      <c r="M672" s="383">
        <f t="shared" si="2926"/>
        <v>0.15</v>
      </c>
      <c r="N672" s="383">
        <f t="shared" si="2927"/>
        <v>0.5</v>
      </c>
      <c r="O672" s="382">
        <f t="shared" si="2928"/>
        <v>3.37</v>
      </c>
      <c r="P672" s="382">
        <f t="shared" si="2929"/>
        <v>3.6</v>
      </c>
      <c r="Q672" s="385">
        <f t="shared" si="2930"/>
        <v>0</v>
      </c>
      <c r="R672" s="385">
        <f t="shared" si="2931"/>
        <v>205.2</v>
      </c>
      <c r="S672" s="385">
        <f t="shared" si="2932"/>
        <v>205.2</v>
      </c>
      <c r="T672" s="385">
        <f t="shared" si="2933"/>
        <v>50.62</v>
      </c>
      <c r="U672" s="385">
        <f t="shared" si="2934"/>
        <v>0</v>
      </c>
      <c r="V672" s="384">
        <f t="shared" si="2935"/>
        <v>294.12</v>
      </c>
      <c r="W672" s="726">
        <f t="shared" si="2936"/>
        <v>0</v>
      </c>
      <c r="X672" s="144" t="str">
        <f t="shared" si="2937"/>
        <v>JD69</v>
      </c>
      <c r="Y672" s="416" t="str">
        <f t="shared" si="2938"/>
        <v>--</v>
      </c>
      <c r="Z672" s="603" t="s">
        <v>1</v>
      </c>
      <c r="AA672" s="504" t="str">
        <f t="shared" si="2939"/>
        <v>--</v>
      </c>
      <c r="AB672" s="591" t="str">
        <f t="shared" si="2940"/>
        <v>--</v>
      </c>
      <c r="AC672" s="592" t="str">
        <f t="shared" si="2941"/>
        <v>--</v>
      </c>
      <c r="AD672" s="592" t="str">
        <f t="shared" si="2942"/>
        <v>--</v>
      </c>
      <c r="AE672" s="593" t="str">
        <f t="shared" si="2943"/>
        <v>--</v>
      </c>
      <c r="AF672" s="604" t="str">
        <f t="shared" si="2944"/>
        <v>--</v>
      </c>
      <c r="AG672" s="605" t="str">
        <f t="shared" si="2945"/>
        <v>--</v>
      </c>
      <c r="AH672" s="595" t="str">
        <f t="shared" si="2946"/>
        <v>--</v>
      </c>
      <c r="AI672" s="595" t="str">
        <f t="shared" si="2947"/>
        <v>--</v>
      </c>
      <c r="AJ672" s="595" t="str">
        <f t="shared" si="2948"/>
        <v>--</v>
      </c>
      <c r="AK672" s="595" t="str">
        <f t="shared" si="2949"/>
        <v>--</v>
      </c>
      <c r="AL672" s="595" t="str">
        <f t="shared" si="2950"/>
        <v>--</v>
      </c>
      <c r="AM672" s="596" t="str">
        <f t="shared" si="2951"/>
        <v>--</v>
      </c>
      <c r="AN672" s="732" t="str">
        <f t="shared" si="2952"/>
        <v>--</v>
      </c>
      <c r="AO672" s="144" t="s">
        <v>24964</v>
      </c>
      <c r="AP672" s="379" t="s">
        <v>23695</v>
      </c>
      <c r="AQ672" s="453" t="s">
        <v>24965</v>
      </c>
      <c r="AR672" s="416">
        <v>2.5</v>
      </c>
      <c r="AS672" s="504" t="s">
        <v>1</v>
      </c>
      <c r="AT672" s="504">
        <v>2</v>
      </c>
      <c r="AU672" s="142">
        <v>38</v>
      </c>
      <c r="AV672" s="416" t="str">
        <f t="shared" si="2953"/>
        <v>--</v>
      </c>
      <c r="AW672" s="603" t="s">
        <v>1</v>
      </c>
      <c r="AX672" s="504" t="str">
        <f t="shared" si="2954"/>
        <v>--</v>
      </c>
      <c r="AY672" s="384">
        <f t="shared" si="2955"/>
        <v>38</v>
      </c>
      <c r="AZ672" s="384">
        <f t="shared" si="2956"/>
        <v>0.5</v>
      </c>
      <c r="BA672" s="384">
        <f t="shared" si="2957"/>
        <v>3.6</v>
      </c>
      <c r="BB672" s="382">
        <f t="shared" si="2958"/>
        <v>0</v>
      </c>
      <c r="BC672" s="265">
        <f t="shared" si="2959"/>
        <v>68.400000000000006</v>
      </c>
      <c r="BD672" s="265">
        <f t="shared" si="2960"/>
        <v>461.02</v>
      </c>
      <c r="BE672" s="265">
        <f t="shared" si="2961"/>
        <v>244.72</v>
      </c>
      <c r="BF672" s="607">
        <f t="shared" si="2962"/>
        <v>2.35</v>
      </c>
      <c r="BG672" s="607">
        <f t="shared" si="2963"/>
        <v>0.32775599576579739</v>
      </c>
      <c r="BH672" s="607">
        <f t="shared" si="2964"/>
        <v>2.0499999999999998</v>
      </c>
      <c r="BI672" s="607">
        <f t="shared" si="2965"/>
        <v>0.21</v>
      </c>
      <c r="BJ672" s="116">
        <f t="shared" si="2966"/>
        <v>145.63999999999999</v>
      </c>
      <c r="BK672" s="95"/>
    </row>
    <row r="673" spans="1:63" ht="14.25" x14ac:dyDescent="0.3">
      <c r="A673" s="144" t="s">
        <v>24965</v>
      </c>
      <c r="B673" s="379" t="s">
        <v>23695</v>
      </c>
      <c r="C673" s="145" t="s">
        <v>24966</v>
      </c>
      <c r="D673" s="416">
        <v>2.5</v>
      </c>
      <c r="E673" s="504" t="s">
        <v>1</v>
      </c>
      <c r="F673" s="504">
        <v>2</v>
      </c>
      <c r="G673" s="416" t="s">
        <v>25017</v>
      </c>
      <c r="H673" s="142">
        <v>35</v>
      </c>
      <c r="I673" s="143">
        <v>2.8438559957657974</v>
      </c>
      <c r="J673" s="143">
        <v>2.7455559957657978</v>
      </c>
      <c r="K673" s="452">
        <v>0</v>
      </c>
      <c r="L673" s="382">
        <f t="shared" si="2925"/>
        <v>2.79</v>
      </c>
      <c r="M673" s="383">
        <f t="shared" si="2926"/>
        <v>0.15</v>
      </c>
      <c r="N673" s="383">
        <f t="shared" si="2927"/>
        <v>0.5</v>
      </c>
      <c r="O673" s="382">
        <f t="shared" si="2928"/>
        <v>3.44</v>
      </c>
      <c r="P673" s="382">
        <f t="shared" si="2929"/>
        <v>3.6</v>
      </c>
      <c r="Q673" s="385">
        <f t="shared" si="2930"/>
        <v>0</v>
      </c>
      <c r="R673" s="385">
        <f t="shared" si="2931"/>
        <v>189</v>
      </c>
      <c r="S673" s="385">
        <f t="shared" si="2932"/>
        <v>189</v>
      </c>
      <c r="T673" s="385">
        <f t="shared" si="2933"/>
        <v>55.44</v>
      </c>
      <c r="U673" s="385">
        <f t="shared" si="2934"/>
        <v>0</v>
      </c>
      <c r="V673" s="384">
        <f t="shared" si="2935"/>
        <v>275.8</v>
      </c>
      <c r="W673" s="726">
        <f t="shared" si="2936"/>
        <v>0</v>
      </c>
      <c r="X673" s="144" t="str">
        <f t="shared" si="2937"/>
        <v>JD70</v>
      </c>
      <c r="Y673" s="416" t="str">
        <f t="shared" si="2938"/>
        <v>--</v>
      </c>
      <c r="Z673" s="603" t="s">
        <v>1</v>
      </c>
      <c r="AA673" s="504" t="str">
        <f t="shared" si="2939"/>
        <v>--</v>
      </c>
      <c r="AB673" s="591" t="str">
        <f t="shared" si="2940"/>
        <v>--</v>
      </c>
      <c r="AC673" s="592" t="str">
        <f t="shared" si="2941"/>
        <v>--</v>
      </c>
      <c r="AD673" s="592" t="str">
        <f t="shared" si="2942"/>
        <v>--</v>
      </c>
      <c r="AE673" s="593" t="str">
        <f t="shared" si="2943"/>
        <v>--</v>
      </c>
      <c r="AF673" s="604" t="str">
        <f t="shared" si="2944"/>
        <v>--</v>
      </c>
      <c r="AG673" s="605" t="str">
        <f t="shared" si="2945"/>
        <v>--</v>
      </c>
      <c r="AH673" s="595" t="str">
        <f t="shared" si="2946"/>
        <v>--</v>
      </c>
      <c r="AI673" s="595" t="str">
        <f t="shared" si="2947"/>
        <v>--</v>
      </c>
      <c r="AJ673" s="595" t="str">
        <f t="shared" si="2948"/>
        <v>--</v>
      </c>
      <c r="AK673" s="595" t="str">
        <f t="shared" si="2949"/>
        <v>--</v>
      </c>
      <c r="AL673" s="595" t="str">
        <f t="shared" si="2950"/>
        <v>--</v>
      </c>
      <c r="AM673" s="596" t="str">
        <f t="shared" si="2951"/>
        <v>--</v>
      </c>
      <c r="AN673" s="732" t="str">
        <f t="shared" si="2952"/>
        <v>--</v>
      </c>
      <c r="AO673" s="144" t="s">
        <v>24965</v>
      </c>
      <c r="AP673" s="379" t="s">
        <v>23695</v>
      </c>
      <c r="AQ673" s="453" t="s">
        <v>24966</v>
      </c>
      <c r="AR673" s="416">
        <v>2.5</v>
      </c>
      <c r="AS673" s="504" t="s">
        <v>1</v>
      </c>
      <c r="AT673" s="504">
        <v>2</v>
      </c>
      <c r="AU673" s="142">
        <v>35</v>
      </c>
      <c r="AV673" s="416" t="str">
        <f t="shared" si="2953"/>
        <v>--</v>
      </c>
      <c r="AW673" s="603" t="s">
        <v>1</v>
      </c>
      <c r="AX673" s="504" t="str">
        <f t="shared" si="2954"/>
        <v>--</v>
      </c>
      <c r="AY673" s="384">
        <f t="shared" si="2955"/>
        <v>35</v>
      </c>
      <c r="AZ673" s="384">
        <f t="shared" si="2956"/>
        <v>0.5</v>
      </c>
      <c r="BA673" s="384">
        <f t="shared" si="2957"/>
        <v>3.6</v>
      </c>
      <c r="BB673" s="382">
        <f t="shared" si="2958"/>
        <v>0</v>
      </c>
      <c r="BC673" s="265">
        <f t="shared" si="2959"/>
        <v>63</v>
      </c>
      <c r="BD673" s="265">
        <f t="shared" si="2960"/>
        <v>433.44</v>
      </c>
      <c r="BE673" s="265">
        <f t="shared" si="2961"/>
        <v>225.4</v>
      </c>
      <c r="BF673" s="607">
        <f t="shared" si="2962"/>
        <v>2.35</v>
      </c>
      <c r="BG673" s="607">
        <f t="shared" si="2963"/>
        <v>0.58385599576579739</v>
      </c>
      <c r="BH673" s="607">
        <f t="shared" si="2964"/>
        <v>3.65</v>
      </c>
      <c r="BI673" s="607">
        <f t="shared" si="2965"/>
        <v>0.37</v>
      </c>
      <c r="BJ673" s="116">
        <f t="shared" si="2966"/>
        <v>141.02000000000001</v>
      </c>
      <c r="BK673" s="95"/>
    </row>
    <row r="674" spans="1:63" ht="14.25" x14ac:dyDescent="0.3">
      <c r="A674" s="144" t="s">
        <v>24966</v>
      </c>
      <c r="B674" s="379" t="s">
        <v>23695</v>
      </c>
      <c r="C674" s="145" t="s">
        <v>24904</v>
      </c>
      <c r="D674" s="416">
        <v>2.5</v>
      </c>
      <c r="E674" s="504" t="s">
        <v>1</v>
      </c>
      <c r="F674" s="504">
        <v>2</v>
      </c>
      <c r="G674" s="416" t="s">
        <v>25017</v>
      </c>
      <c r="H674" s="142">
        <v>39</v>
      </c>
      <c r="I674" s="143">
        <v>2.7455559957657978</v>
      </c>
      <c r="J674" s="143">
        <v>2.5976559957657979</v>
      </c>
      <c r="K674" s="452">
        <v>0</v>
      </c>
      <c r="L674" s="382">
        <f t="shared" si="2925"/>
        <v>2.67</v>
      </c>
      <c r="M674" s="383">
        <f t="shared" si="2926"/>
        <v>0.15</v>
      </c>
      <c r="N674" s="383">
        <f t="shared" si="2927"/>
        <v>0.5</v>
      </c>
      <c r="O674" s="382">
        <f t="shared" si="2928"/>
        <v>3.32</v>
      </c>
      <c r="P674" s="382">
        <f t="shared" si="2929"/>
        <v>3.6</v>
      </c>
      <c r="Q674" s="385">
        <f t="shared" si="2930"/>
        <v>0</v>
      </c>
      <c r="R674" s="385">
        <f t="shared" si="2931"/>
        <v>210.6</v>
      </c>
      <c r="S674" s="385">
        <f t="shared" si="2932"/>
        <v>210.6</v>
      </c>
      <c r="T674" s="385">
        <f t="shared" si="2933"/>
        <v>44.93</v>
      </c>
      <c r="U674" s="385">
        <f t="shared" si="2934"/>
        <v>0</v>
      </c>
      <c r="V674" s="384">
        <f t="shared" si="2935"/>
        <v>297.95999999999998</v>
      </c>
      <c r="W674" s="726">
        <f t="shared" si="2936"/>
        <v>0</v>
      </c>
      <c r="X674" s="144" t="str">
        <f t="shared" si="2937"/>
        <v>JD71</v>
      </c>
      <c r="Y674" s="416" t="str">
        <f t="shared" si="2938"/>
        <v>--</v>
      </c>
      <c r="Z674" s="603" t="s">
        <v>1</v>
      </c>
      <c r="AA674" s="504" t="str">
        <f t="shared" si="2939"/>
        <v>--</v>
      </c>
      <c r="AB674" s="591" t="str">
        <f t="shared" si="2940"/>
        <v>--</v>
      </c>
      <c r="AC674" s="592" t="str">
        <f t="shared" si="2941"/>
        <v>--</v>
      </c>
      <c r="AD674" s="592" t="str">
        <f t="shared" si="2942"/>
        <v>--</v>
      </c>
      <c r="AE674" s="593" t="str">
        <f t="shared" si="2943"/>
        <v>--</v>
      </c>
      <c r="AF674" s="604" t="str">
        <f t="shared" si="2944"/>
        <v>--</v>
      </c>
      <c r="AG674" s="605" t="str">
        <f t="shared" si="2945"/>
        <v>--</v>
      </c>
      <c r="AH674" s="595" t="str">
        <f t="shared" si="2946"/>
        <v>--</v>
      </c>
      <c r="AI674" s="595" t="str">
        <f t="shared" si="2947"/>
        <v>--</v>
      </c>
      <c r="AJ674" s="595" t="str">
        <f t="shared" si="2948"/>
        <v>--</v>
      </c>
      <c r="AK674" s="595" t="str">
        <f t="shared" si="2949"/>
        <v>--</v>
      </c>
      <c r="AL674" s="595" t="str">
        <f t="shared" si="2950"/>
        <v>--</v>
      </c>
      <c r="AM674" s="596" t="str">
        <f t="shared" si="2951"/>
        <v>--</v>
      </c>
      <c r="AN674" s="732" t="str">
        <f t="shared" si="2952"/>
        <v>--</v>
      </c>
      <c r="AO674" s="144" t="s">
        <v>24966</v>
      </c>
      <c r="AP674" s="379" t="s">
        <v>23695</v>
      </c>
      <c r="AQ674" s="453" t="s">
        <v>24904</v>
      </c>
      <c r="AR674" s="416">
        <v>2.5</v>
      </c>
      <c r="AS674" s="504" t="s">
        <v>1</v>
      </c>
      <c r="AT674" s="504">
        <v>2</v>
      </c>
      <c r="AU674" s="142">
        <v>39</v>
      </c>
      <c r="AV674" s="416" t="str">
        <f t="shared" si="2953"/>
        <v>--</v>
      </c>
      <c r="AW674" s="603" t="s">
        <v>1</v>
      </c>
      <c r="AX674" s="504" t="str">
        <f t="shared" si="2954"/>
        <v>--</v>
      </c>
      <c r="AY674" s="384">
        <f t="shared" si="2955"/>
        <v>39</v>
      </c>
      <c r="AZ674" s="384">
        <f t="shared" si="2956"/>
        <v>0.5</v>
      </c>
      <c r="BA674" s="384">
        <f t="shared" si="2957"/>
        <v>3.6</v>
      </c>
      <c r="BB674" s="382">
        <f t="shared" si="2958"/>
        <v>0</v>
      </c>
      <c r="BC674" s="265">
        <f t="shared" si="2959"/>
        <v>70.2</v>
      </c>
      <c r="BD674" s="265">
        <f t="shared" si="2960"/>
        <v>466.13</v>
      </c>
      <c r="BE674" s="265">
        <f t="shared" si="2961"/>
        <v>251.16</v>
      </c>
      <c r="BF674" s="607">
        <f t="shared" si="2962"/>
        <v>2.35</v>
      </c>
      <c r="BG674" s="607">
        <f t="shared" si="2963"/>
        <v>0.48555599576579778</v>
      </c>
      <c r="BH674" s="607">
        <f t="shared" si="2964"/>
        <v>3.04</v>
      </c>
      <c r="BI674" s="607">
        <f t="shared" si="2965"/>
        <v>0.31</v>
      </c>
      <c r="BJ674" s="116">
        <f t="shared" si="2966"/>
        <v>141.41999999999999</v>
      </c>
      <c r="BK674" s="95"/>
    </row>
    <row r="675" spans="1:63" ht="14.25" x14ac:dyDescent="0.3">
      <c r="A675" s="144" t="s">
        <v>24904</v>
      </c>
      <c r="B675" s="379" t="s">
        <v>23695</v>
      </c>
      <c r="C675" s="145" t="s">
        <v>24967</v>
      </c>
      <c r="D675" s="416">
        <v>3</v>
      </c>
      <c r="E675" s="504" t="s">
        <v>1</v>
      </c>
      <c r="F675" s="504">
        <v>2</v>
      </c>
      <c r="G675" s="416" t="s">
        <v>25017</v>
      </c>
      <c r="H675" s="142">
        <v>15</v>
      </c>
      <c r="I675" s="143">
        <v>2.5976559957657979</v>
      </c>
      <c r="J675" s="143">
        <v>2.4972559957657978</v>
      </c>
      <c r="K675" s="452">
        <v>0</v>
      </c>
      <c r="L675" s="382">
        <f t="shared" si="2925"/>
        <v>2.5499999999999998</v>
      </c>
      <c r="M675" s="383">
        <f t="shared" si="2926"/>
        <v>0.18</v>
      </c>
      <c r="N675" s="383">
        <f t="shared" si="2927"/>
        <v>0.5</v>
      </c>
      <c r="O675" s="382">
        <f t="shared" si="2928"/>
        <v>3.23</v>
      </c>
      <c r="P675" s="382">
        <f t="shared" si="2929"/>
        <v>4.16</v>
      </c>
      <c r="Q675" s="385">
        <f t="shared" si="2930"/>
        <v>0</v>
      </c>
      <c r="R675" s="385">
        <f t="shared" si="2931"/>
        <v>93.6</v>
      </c>
      <c r="S675" s="385">
        <f t="shared" si="2932"/>
        <v>93.6</v>
      </c>
      <c r="T675" s="385">
        <f t="shared" si="2933"/>
        <v>14.35</v>
      </c>
      <c r="U675" s="385">
        <f t="shared" si="2934"/>
        <v>0</v>
      </c>
      <c r="V675" s="384">
        <f t="shared" si="2935"/>
        <v>111.9</v>
      </c>
      <c r="W675" s="726">
        <f t="shared" si="2936"/>
        <v>0</v>
      </c>
      <c r="X675" s="144" t="str">
        <f t="shared" si="2937"/>
        <v>JD72</v>
      </c>
      <c r="Y675" s="416" t="str">
        <f t="shared" si="2938"/>
        <v>--</v>
      </c>
      <c r="Z675" s="603" t="s">
        <v>1</v>
      </c>
      <c r="AA675" s="504" t="str">
        <f t="shared" si="2939"/>
        <v>--</v>
      </c>
      <c r="AB675" s="591" t="str">
        <f t="shared" si="2940"/>
        <v>--</v>
      </c>
      <c r="AC675" s="592" t="str">
        <f t="shared" si="2941"/>
        <v>--</v>
      </c>
      <c r="AD675" s="592" t="str">
        <f t="shared" si="2942"/>
        <v>--</v>
      </c>
      <c r="AE675" s="593" t="str">
        <f t="shared" si="2943"/>
        <v>--</v>
      </c>
      <c r="AF675" s="604" t="str">
        <f t="shared" si="2944"/>
        <v>--</v>
      </c>
      <c r="AG675" s="605" t="str">
        <f t="shared" si="2945"/>
        <v>--</v>
      </c>
      <c r="AH675" s="595" t="str">
        <f t="shared" si="2946"/>
        <v>--</v>
      </c>
      <c r="AI675" s="595" t="str">
        <f t="shared" si="2947"/>
        <v>--</v>
      </c>
      <c r="AJ675" s="595" t="str">
        <f t="shared" si="2948"/>
        <v>--</v>
      </c>
      <c r="AK675" s="595" t="str">
        <f t="shared" si="2949"/>
        <v>--</v>
      </c>
      <c r="AL675" s="595" t="str">
        <f t="shared" si="2950"/>
        <v>--</v>
      </c>
      <c r="AM675" s="596" t="str">
        <f t="shared" si="2951"/>
        <v>--</v>
      </c>
      <c r="AN675" s="732" t="str">
        <f t="shared" si="2952"/>
        <v>--</v>
      </c>
      <c r="AO675" s="144" t="s">
        <v>24904</v>
      </c>
      <c r="AP675" s="379" t="s">
        <v>23695</v>
      </c>
      <c r="AQ675" s="453" t="s">
        <v>24967</v>
      </c>
      <c r="AR675" s="416">
        <v>3</v>
      </c>
      <c r="AS675" s="504" t="s">
        <v>1</v>
      </c>
      <c r="AT675" s="504">
        <v>2</v>
      </c>
      <c r="AU675" s="142">
        <v>15</v>
      </c>
      <c r="AV675" s="416" t="str">
        <f t="shared" si="2953"/>
        <v>--</v>
      </c>
      <c r="AW675" s="603" t="s">
        <v>1</v>
      </c>
      <c r="AX675" s="504" t="str">
        <f t="shared" si="2954"/>
        <v>--</v>
      </c>
      <c r="AY675" s="384">
        <f t="shared" si="2955"/>
        <v>15</v>
      </c>
      <c r="AZ675" s="384">
        <f t="shared" si="2956"/>
        <v>0.5</v>
      </c>
      <c r="BA675" s="384">
        <f t="shared" si="2957"/>
        <v>4.16</v>
      </c>
      <c r="BB675" s="382">
        <f t="shared" si="2958"/>
        <v>0</v>
      </c>
      <c r="BC675" s="265">
        <f t="shared" si="2959"/>
        <v>31.2</v>
      </c>
      <c r="BD675" s="265">
        <f t="shared" si="2960"/>
        <v>201.54999999999998</v>
      </c>
      <c r="BE675" s="265">
        <f t="shared" si="2961"/>
        <v>118.94</v>
      </c>
      <c r="BF675" s="607">
        <f t="shared" si="2962"/>
        <v>2.35</v>
      </c>
      <c r="BG675" s="607">
        <f t="shared" si="2963"/>
        <v>0.30765599576579788</v>
      </c>
      <c r="BH675" s="607">
        <f t="shared" si="2964"/>
        <v>1.93</v>
      </c>
      <c r="BI675" s="607">
        <f t="shared" si="2965"/>
        <v>0.2</v>
      </c>
      <c r="BJ675" s="116">
        <f t="shared" si="2966"/>
        <v>49.28</v>
      </c>
      <c r="BK675" s="95"/>
    </row>
    <row r="676" spans="1:63" ht="14.25" x14ac:dyDescent="0.3">
      <c r="A676" s="449" t="s">
        <v>24967</v>
      </c>
      <c r="B676" s="146" t="s">
        <v>23695</v>
      </c>
      <c r="C676" s="450" t="s">
        <v>24084</v>
      </c>
      <c r="D676" s="502">
        <v>3</v>
      </c>
      <c r="E676" s="589" t="s">
        <v>1</v>
      </c>
      <c r="F676" s="589">
        <v>2</v>
      </c>
      <c r="G676" s="502" t="s">
        <v>25017</v>
      </c>
      <c r="H676" s="451">
        <v>20</v>
      </c>
      <c r="I676" s="452">
        <v>2.4972559957657978</v>
      </c>
      <c r="J676" s="452">
        <v>2.431255995765798</v>
      </c>
      <c r="K676" s="452">
        <v>7.1999999999999995E-2</v>
      </c>
      <c r="L676" s="382">
        <f t="shared" si="2925"/>
        <v>2.46</v>
      </c>
      <c r="M676" s="383">
        <f t="shared" si="2926"/>
        <v>0.18</v>
      </c>
      <c r="N676" s="383">
        <f t="shared" si="2927"/>
        <v>0.5</v>
      </c>
      <c r="O676" s="382">
        <f t="shared" si="2928"/>
        <v>3.14</v>
      </c>
      <c r="P676" s="382">
        <f t="shared" si="2929"/>
        <v>4.16</v>
      </c>
      <c r="Q676" s="385">
        <f t="shared" si="2930"/>
        <v>0</v>
      </c>
      <c r="R676" s="385">
        <f t="shared" si="2931"/>
        <v>124.8</v>
      </c>
      <c r="S676" s="385">
        <f t="shared" si="2932"/>
        <v>124.8</v>
      </c>
      <c r="T676" s="385">
        <f t="shared" si="2933"/>
        <v>11.65</v>
      </c>
      <c r="U676" s="385">
        <f t="shared" si="2934"/>
        <v>0</v>
      </c>
      <c r="V676" s="384">
        <f t="shared" si="2935"/>
        <v>145.6</v>
      </c>
      <c r="W676" s="726">
        <f t="shared" si="2936"/>
        <v>0</v>
      </c>
      <c r="X676" s="449" t="str">
        <f t="shared" si="2937"/>
        <v>JD73</v>
      </c>
      <c r="Y676" s="502" t="str">
        <f t="shared" si="2938"/>
        <v>--</v>
      </c>
      <c r="Z676" s="590" t="s">
        <v>1</v>
      </c>
      <c r="AA676" s="589" t="str">
        <f t="shared" si="2939"/>
        <v>--</v>
      </c>
      <c r="AB676" s="591" t="str">
        <f t="shared" si="2940"/>
        <v>--</v>
      </c>
      <c r="AC676" s="592" t="str">
        <f t="shared" si="2941"/>
        <v>--</v>
      </c>
      <c r="AD676" s="592" t="str">
        <f t="shared" si="2942"/>
        <v>--</v>
      </c>
      <c r="AE676" s="593" t="str">
        <f t="shared" si="2943"/>
        <v>--</v>
      </c>
      <c r="AF676" s="593" t="str">
        <f t="shared" si="2944"/>
        <v>--</v>
      </c>
      <c r="AG676" s="594" t="str">
        <f t="shared" si="2945"/>
        <v>--</v>
      </c>
      <c r="AH676" s="595" t="str">
        <f t="shared" si="2946"/>
        <v>--</v>
      </c>
      <c r="AI676" s="595" t="str">
        <f t="shared" si="2947"/>
        <v>--</v>
      </c>
      <c r="AJ676" s="595" t="str">
        <f t="shared" si="2948"/>
        <v>--</v>
      </c>
      <c r="AK676" s="595" t="str">
        <f t="shared" si="2949"/>
        <v>--</v>
      </c>
      <c r="AL676" s="595" t="str">
        <f t="shared" si="2950"/>
        <v>--</v>
      </c>
      <c r="AM676" s="596" t="str">
        <f t="shared" si="2951"/>
        <v>--</v>
      </c>
      <c r="AN676" s="732" t="str">
        <f t="shared" si="2952"/>
        <v>--</v>
      </c>
      <c r="AO676" s="449" t="s">
        <v>24967</v>
      </c>
      <c r="AP676" s="146" t="s">
        <v>23695</v>
      </c>
      <c r="AQ676" s="450" t="s">
        <v>24084</v>
      </c>
      <c r="AR676" s="502">
        <v>3</v>
      </c>
      <c r="AS676" s="589" t="s">
        <v>1</v>
      </c>
      <c r="AT676" s="589">
        <v>2</v>
      </c>
      <c r="AU676" s="451">
        <v>20</v>
      </c>
      <c r="AV676" s="502" t="str">
        <f t="shared" si="2953"/>
        <v>--</v>
      </c>
      <c r="AW676" s="590" t="s">
        <v>1</v>
      </c>
      <c r="AX676" s="589" t="str">
        <f t="shared" si="2954"/>
        <v>--</v>
      </c>
      <c r="AY676" s="384">
        <f t="shared" si="2955"/>
        <v>20</v>
      </c>
      <c r="AZ676" s="384">
        <f t="shared" si="2956"/>
        <v>0.5</v>
      </c>
      <c r="BA676" s="384">
        <f t="shared" si="2957"/>
        <v>4.16</v>
      </c>
      <c r="BB676" s="382">
        <f t="shared" si="2958"/>
        <v>0</v>
      </c>
      <c r="BC676" s="265">
        <f t="shared" si="2959"/>
        <v>41.6</v>
      </c>
      <c r="BD676" s="265">
        <f t="shared" si="2960"/>
        <v>261.25</v>
      </c>
      <c r="BE676" s="265">
        <f t="shared" si="2961"/>
        <v>158.59</v>
      </c>
      <c r="BF676" s="385">
        <f t="shared" si="2962"/>
        <v>2.35</v>
      </c>
      <c r="BG676" s="385">
        <f t="shared" si="2963"/>
        <v>0.20725599576579784</v>
      </c>
      <c r="BH676" s="385">
        <f t="shared" si="2964"/>
        <v>1.3</v>
      </c>
      <c r="BI676" s="385">
        <f t="shared" si="2965"/>
        <v>0.13</v>
      </c>
      <c r="BJ676" s="116">
        <f t="shared" si="2966"/>
        <v>59.63</v>
      </c>
      <c r="BK676" s="95"/>
    </row>
    <row r="677" spans="1:63" ht="14.25" x14ac:dyDescent="0.3">
      <c r="A677" s="462"/>
      <c r="B677" s="463"/>
      <c r="C677" s="608"/>
      <c r="D677" s="505"/>
      <c r="E677" s="505"/>
      <c r="F677" s="505"/>
      <c r="G677" s="505"/>
      <c r="H677" s="410"/>
      <c r="I677" s="411"/>
      <c r="J677" s="411"/>
      <c r="K677" s="411"/>
      <c r="L677" s="101"/>
      <c r="M677" s="412"/>
      <c r="N677" s="412"/>
      <c r="O677" s="101"/>
      <c r="P677" s="101"/>
      <c r="Q677" s="414"/>
      <c r="R677" s="414"/>
      <c r="S677" s="414"/>
      <c r="T677" s="414"/>
      <c r="U677" s="414"/>
      <c r="V677" s="413"/>
      <c r="W677" s="725"/>
      <c r="X677" s="462"/>
      <c r="Y677" s="505"/>
      <c r="Z677" s="597"/>
      <c r="AA677" s="505"/>
      <c r="AB677" s="598"/>
      <c r="AC677" s="599"/>
      <c r="AD677" s="599"/>
      <c r="AE677" s="600"/>
      <c r="AF677" s="600"/>
      <c r="AG677" s="597"/>
      <c r="AH677" s="601"/>
      <c r="AI677" s="601"/>
      <c r="AJ677" s="601"/>
      <c r="AK677" s="601"/>
      <c r="AL677" s="601"/>
      <c r="AM677" s="602"/>
      <c r="AN677" s="733"/>
      <c r="AO677" s="462"/>
      <c r="AP677" s="463"/>
      <c r="AQ677" s="608"/>
      <c r="AR677" s="505"/>
      <c r="AS677" s="505"/>
      <c r="AT677" s="505"/>
      <c r="AU677" s="410"/>
      <c r="AV677" s="505"/>
      <c r="AW677" s="597"/>
      <c r="AX677" s="505"/>
      <c r="AY677" s="413"/>
      <c r="AZ677" s="413"/>
      <c r="BA677" s="413"/>
      <c r="BB677" s="101"/>
      <c r="BC677" s="101"/>
      <c r="BD677" s="101"/>
      <c r="BE677" s="101"/>
      <c r="BF677" s="414"/>
      <c r="BG677" s="414"/>
      <c r="BH677" s="414"/>
      <c r="BI677" s="414"/>
      <c r="BJ677" s="415"/>
      <c r="BK677" s="95"/>
    </row>
    <row r="678" spans="1:63" s="122" customFormat="1" ht="14.25" x14ac:dyDescent="0.3">
      <c r="A678" s="402" t="s">
        <v>24695</v>
      </c>
      <c r="B678" s="463"/>
      <c r="C678" s="408"/>
      <c r="D678" s="505"/>
      <c r="E678" s="505"/>
      <c r="F678" s="505"/>
      <c r="G678" s="409"/>
      <c r="H678" s="410"/>
      <c r="I678" s="411"/>
      <c r="J678" s="411"/>
      <c r="K678" s="411"/>
      <c r="L678" s="101"/>
      <c r="M678" s="412"/>
      <c r="N678" s="412"/>
      <c r="O678" s="101"/>
      <c r="P678" s="101"/>
      <c r="Q678" s="414"/>
      <c r="R678" s="414"/>
      <c r="S678" s="414"/>
      <c r="T678" s="414"/>
      <c r="U678" s="414"/>
      <c r="V678" s="413"/>
      <c r="W678" s="725"/>
      <c r="X678" s="739" t="str">
        <f>$A678</f>
        <v>BACIA JE - JOÃO MENDES  (E)</v>
      </c>
      <c r="Y678" s="505"/>
      <c r="Z678" s="597"/>
      <c r="AA678" s="505"/>
      <c r="AB678" s="598"/>
      <c r="AC678" s="599"/>
      <c r="AD678" s="599"/>
      <c r="AE678" s="600"/>
      <c r="AF678" s="600"/>
      <c r="AG678" s="597"/>
      <c r="AH678" s="601"/>
      <c r="AI678" s="601"/>
      <c r="AJ678" s="601"/>
      <c r="AK678" s="601"/>
      <c r="AL678" s="601"/>
      <c r="AM678" s="602"/>
      <c r="AN678" s="733"/>
      <c r="AO678" s="739" t="str">
        <f>$A678</f>
        <v>BACIA JE - JOÃO MENDES  (E)</v>
      </c>
      <c r="AP678" s="463"/>
      <c r="AQ678" s="408"/>
      <c r="AR678" s="505"/>
      <c r="AS678" s="505"/>
      <c r="AT678" s="505"/>
      <c r="AU678" s="410"/>
      <c r="AV678" s="409"/>
      <c r="AW678" s="409"/>
      <c r="AX678" s="409"/>
      <c r="AY678" s="413"/>
      <c r="AZ678" s="413"/>
      <c r="BA678" s="413"/>
      <c r="BB678" s="101"/>
      <c r="BC678" s="101"/>
      <c r="BD678" s="101"/>
      <c r="BE678" s="101"/>
      <c r="BF678" s="101"/>
      <c r="BG678" s="101"/>
      <c r="BH678" s="101"/>
      <c r="BI678" s="101"/>
      <c r="BJ678" s="415"/>
      <c r="BK678" s="95"/>
    </row>
    <row r="679" spans="1:63" s="122" customFormat="1" ht="14.25" x14ac:dyDescent="0.3">
      <c r="A679" s="407" t="s">
        <v>25150</v>
      </c>
      <c r="B679" s="463"/>
      <c r="C679" s="408"/>
      <c r="D679" s="505"/>
      <c r="E679" s="505"/>
      <c r="F679" s="505"/>
      <c r="G679" s="409"/>
      <c r="H679" s="410"/>
      <c r="I679" s="411"/>
      <c r="J679" s="411"/>
      <c r="K679" s="411"/>
      <c r="L679" s="101"/>
      <c r="M679" s="412"/>
      <c r="N679" s="412"/>
      <c r="O679" s="101"/>
      <c r="P679" s="101"/>
      <c r="Q679" s="414"/>
      <c r="R679" s="414"/>
      <c r="S679" s="414"/>
      <c r="T679" s="414"/>
      <c r="U679" s="414"/>
      <c r="V679" s="413"/>
      <c r="W679" s="725"/>
      <c r="X679" s="740" t="str">
        <f>$A679</f>
        <v>Avenida 2</v>
      </c>
      <c r="Y679" s="503"/>
      <c r="Z679" s="503"/>
      <c r="AA679" s="503"/>
      <c r="AB679" s="399"/>
      <c r="AC679" s="399"/>
      <c r="AD679" s="399"/>
      <c r="AE679" s="399"/>
      <c r="AF679" s="404"/>
      <c r="AG679" s="399"/>
      <c r="AH679" s="399"/>
      <c r="AI679" s="399"/>
      <c r="AJ679" s="399"/>
      <c r="AK679" s="399"/>
      <c r="AL679" s="399"/>
      <c r="AM679" s="399"/>
      <c r="AN679" s="401"/>
      <c r="AO679" s="407" t="str">
        <f>$A679</f>
        <v>Avenida 2</v>
      </c>
      <c r="AP679" s="463"/>
      <c r="AQ679" s="408"/>
      <c r="AR679" s="505"/>
      <c r="AS679" s="505"/>
      <c r="AT679" s="505"/>
      <c r="AU679" s="410"/>
      <c r="AV679" s="409"/>
      <c r="AW679" s="409"/>
      <c r="AX679" s="409"/>
      <c r="AY679" s="413"/>
      <c r="AZ679" s="413"/>
      <c r="BA679" s="413"/>
      <c r="BB679" s="101"/>
      <c r="BC679" s="101"/>
      <c r="BD679" s="101"/>
      <c r="BE679" s="101"/>
      <c r="BF679" s="101"/>
      <c r="BG679" s="101"/>
      <c r="BH679" s="101"/>
      <c r="BI679" s="101"/>
      <c r="BJ679" s="415"/>
      <c r="BK679" s="95"/>
    </row>
    <row r="680" spans="1:63" ht="14.25" x14ac:dyDescent="0.3">
      <c r="A680" s="449" t="s">
        <v>24696</v>
      </c>
      <c r="B680" s="146" t="s">
        <v>23695</v>
      </c>
      <c r="C680" s="450" t="s">
        <v>24697</v>
      </c>
      <c r="D680" s="502">
        <v>0.4</v>
      </c>
      <c r="E680" s="589"/>
      <c r="F680" s="589"/>
      <c r="G680" s="502" t="s">
        <v>23864</v>
      </c>
      <c r="H680" s="451">
        <v>11</v>
      </c>
      <c r="I680" s="452">
        <v>1.1999999999999993</v>
      </c>
      <c r="J680" s="452">
        <v>1.1950999999999983</v>
      </c>
      <c r="K680" s="452">
        <v>0.25700000000000001</v>
      </c>
      <c r="L680" s="382">
        <f t="shared" ref="L680" si="2967">ROUND((I680+J680)/2,2)</f>
        <v>1.2</v>
      </c>
      <c r="M680" s="383">
        <f t="shared" ref="M680" si="2968">IF(F680=0,ROUND($D680*10%,2),IF(D680&gt;2.8,0.18,0.15))</f>
        <v>0.04</v>
      </c>
      <c r="N680" s="383">
        <f t="shared" ref="N680" si="2969">IF(F680=0,IF(   ROUND($D680/4,2),   IF(ROUND(($D680*1.2)/6,2)&lt;0.1,0.1,ROUND(($D680*1.2)/6,2))),0.5)</f>
        <v>0.1</v>
      </c>
      <c r="O680" s="382">
        <f t="shared" ref="O680" si="2970">L680+M680+N680</f>
        <v>1.34</v>
      </c>
      <c r="P680" s="382">
        <f t="shared" ref="P680" si="2971">IF(O680&lt;2,(D680+M680*2)+0.6,(D680+M680*2)+0.6+ROUNDUP(O680-2,0)*0.1)</f>
        <v>1.08</v>
      </c>
      <c r="Q680" s="385">
        <f t="shared" ref="Q680" si="2972">IF($O680&lt;=$W$4,ROUND(IF($O680&lt;1.5,$O680*$H680*$P680,1.5*$H680*$P680),2),0)</f>
        <v>15.92</v>
      </c>
      <c r="R680" s="385">
        <f t="shared" ref="R680" si="2973">IF($O680&gt;$W$4,ROUND(IF($O680&lt;1.5,$O680*$H680*$P680,1.5*$H680*$P680),2),0)</f>
        <v>0</v>
      </c>
      <c r="S680" s="385">
        <f t="shared" ref="S680" si="2974">IF($O680&gt;$W$4,ROUND(IF($O680&lt;1.5,0,IF($O680&gt;3,1.5*$H680*$P680,($O680-1.5)*$H680*$P680)),2),0)</f>
        <v>0</v>
      </c>
      <c r="T680" s="385">
        <f t="shared" ref="T680" si="2975">IF($O680&gt;$W$4,ROUND(IF($O680&lt;3,0,IF($O680&gt;4.5,1.5*$H680*$P680,($O680-3)*$H680*$P680)),2),0)</f>
        <v>0</v>
      </c>
      <c r="U680" s="385">
        <f t="shared" ref="U680" si="2976">IF($O680&gt;$W$4,ROUND(IF($O680&lt;4.5,0,IF($O680&gt;6,($O680-4.5)*$H680*$P680,($O680-4.5)*$H680*$P680)),2),0)</f>
        <v>0</v>
      </c>
      <c r="V680" s="384">
        <f t="shared" ref="V680" si="2977">IF($O680&gt;$W$4, IF( $O680&lt;=4,   ROUND($H680*($O680+0.5)*2,2),   0),0)</f>
        <v>0</v>
      </c>
      <c r="W680" s="726">
        <f t="shared" ref="W680" si="2978">IF($O680&gt;$W$4, IF( $O680&gt;4,   ROUND($H680*($O680+0.5)*2,2),   0),0)</f>
        <v>0</v>
      </c>
      <c r="X680" s="449" t="str">
        <f t="shared" ref="X680" si="2979">A680</f>
        <v>JE8-1</v>
      </c>
      <c r="Y680" s="502">
        <f t="shared" ref="Y680" si="2980">IF($D680=0.4,1.2,IF($D680=0.6,1.2,IF($D680=0.8,1.3,IF($D680=1,1.5,IF($D680=1.2,1.7,IF($D680&lt;=2,2,"--"))))))</f>
        <v>1.2</v>
      </c>
      <c r="Z680" s="590" t="s">
        <v>1</v>
      </c>
      <c r="AA680" s="589">
        <f t="shared" ref="AA680" si="2981">Y680</f>
        <v>1.2</v>
      </c>
      <c r="AB680" s="591">
        <f t="shared" ref="AB680" si="2982">IF($Y680="--","--",I680)</f>
        <v>1.1999999999999993</v>
      </c>
      <c r="AC680" s="592">
        <f t="shared" ref="AC680" si="2983">IF($Y680="--","--",IF(D680&gt;1.5,0.15,ROUND($D680*10%,2)))</f>
        <v>0.04</v>
      </c>
      <c r="AD680" s="592">
        <f t="shared" ref="AD680" si="2984">IF($Y680="--","--",0.15)</f>
        <v>0.15</v>
      </c>
      <c r="AE680" s="593">
        <f t="shared" ref="AE680" si="2985">IF($Y680="--","--",ROUND(AB680+AC680+AD680,2))</f>
        <v>1.39</v>
      </c>
      <c r="AF680" s="593">
        <f t="shared" ref="AF680" si="2986">IF($Y680="--","--",IF($AB680&lt;=2,$Y680+1,($Y680+1)+ROUNDUP($AB680-2,0)*0.1))</f>
        <v>2.2000000000000002</v>
      </c>
      <c r="AG680" s="594">
        <f t="shared" ref="AG680" si="2987">IF($D680=0.4,0.92,IF($D680=0.6,0.68,IF($D680=0.8,0.74,IF($D680=1,0.7,IF($D680=1.2,0.66,IF($D680=1.5,0.6,IF($D680&lt;=2,(2.4-(D680+0.3)),"--")))))))</f>
        <v>0.92</v>
      </c>
      <c r="AH680" s="595">
        <f t="shared" ref="AH680" si="2988">IF($Y680="--","--",IF($AE680&lt;=$W$4,ROUND(IF($AE680&lt;1.5,$AE680*$AF680*$AG680,1.5*$AF680*$AG680),2),0))</f>
        <v>2.81</v>
      </c>
      <c r="AI680" s="595">
        <f t="shared" ref="AI680" si="2989">IF($Y680="--","--",IF($AE680&gt;$W$4,ROUND(IF($AE680&lt;1.5,$AE680*$AF680*$AG680,1.5*$AF680*$AG680),2),0))</f>
        <v>0</v>
      </c>
      <c r="AJ680" s="595">
        <f t="shared" ref="AJ680" si="2990">IF($Y680="--","--",IF($AE680&gt;$W$4,ROUND(IF($AE680&lt;1.5,0,IF($AE680&gt;3,1.5*$AF680*$AG680,($AE680-1.5)*$AF680*$AG680)),2),0))</f>
        <v>0</v>
      </c>
      <c r="AK680" s="595">
        <f t="shared" ref="AK680" si="2991">IF($Y680="--","--",IF($AE680&gt;$W$4,ROUND(IF($AE680&lt;3,0,IF($AE680&gt;4.5,1.5*$AF680*$AG680,($AE680-3)*$AF680*$AG680)),2),0))</f>
        <v>0</v>
      </c>
      <c r="AL680" s="595">
        <f t="shared" ref="AL680" si="2992">IF($Y680="--","--",IF($AE680&gt;$W$4,ROUND(IF($AE680&lt;4.5,0,IF($AE680&gt;6,($AE680-4.5)*$AF680*$AG680,($AE680-4.5)*$AF680*$AG680)),2),0))</f>
        <v>0</v>
      </c>
      <c r="AM680" s="596">
        <f t="shared" ref="AM680" si="2993">IF($Y680="--","--",IF($AE680&gt;$W$4, IF( $AE680&lt;=4,   ROUND(($AG680*4)*($AE680+0.5)*2,2),   0),0))</f>
        <v>0</v>
      </c>
      <c r="AN680" s="732">
        <f t="shared" ref="AN680" si="2994">IF($Y680="--","--",IF($AE680&gt;$W$4, IF( $AE680&gt;4,   ROUND(($AG680*4)*($AE680+0.5)*2,2),   0),0))</f>
        <v>0</v>
      </c>
      <c r="AO680" s="449" t="s">
        <v>24696</v>
      </c>
      <c r="AP680" s="146" t="s">
        <v>23695</v>
      </c>
      <c r="AQ680" s="450" t="s">
        <v>24697</v>
      </c>
      <c r="AR680" s="502">
        <v>0.4</v>
      </c>
      <c r="AS680" s="589"/>
      <c r="AT680" s="589"/>
      <c r="AU680" s="451">
        <v>11</v>
      </c>
      <c r="AV680" s="502">
        <f t="shared" ref="AV680" si="2995">IF($Y680="--","--",Y680+0.2)</f>
        <v>1.4</v>
      </c>
      <c r="AW680" s="590" t="s">
        <v>1</v>
      </c>
      <c r="AX680" s="589">
        <f t="shared" ref="AX680" si="2996">AV680</f>
        <v>1.4</v>
      </c>
      <c r="AY680" s="384">
        <f t="shared" ref="AY680" si="2997">IF(D680&gt;2,AU680,AU680-AV680)</f>
        <v>9.6</v>
      </c>
      <c r="AZ680" s="384">
        <f t="shared" ref="AZ680" si="2998">N680</f>
        <v>0.1</v>
      </c>
      <c r="BA680" s="384">
        <f t="shared" ref="BA680" si="2999">P680</f>
        <v>1.08</v>
      </c>
      <c r="BB680" s="382">
        <f t="shared" ref="BB680" si="3000">IF(F680=0,IF(ROUND( AY680 * ( ( (N680*P680) +  ( ((D680+M680*2)/6)*P680 ) ) - ROUND(  ((D680+M680*2)^2)   *   (   ( PI()*96.379 / (4*360) )  -  ( (SIN((96.379/2)*PI()/180)) * (COS((96.379/2)*PI()/180)) / 4 )   ), 4) ),2),   ROUND( AY680 * ( ( (N680*P680) +  ( ((D680+M680*2)/4)*P680 ) ) - ROUND(  ((D680+M680*2)^2)   *   (   ( PI()*120 / (4*360) )  -  ( (SIN((120/2)*PI()/180)) * (COS((120/2)*PI()/180)) / 4 )   ), 4) ),2)),0)</f>
        <v>1.94</v>
      </c>
      <c r="BC680" s="265">
        <f t="shared" ref="BC680" si="3001">IF(F680&gt;0,ROUND(AY680*N680*P680,2),0)</f>
        <v>0</v>
      </c>
      <c r="BD680" s="265">
        <f t="shared" ref="BD680" si="3002">SUM(Q680:U680,AH680:AL680)</f>
        <v>18.73</v>
      </c>
      <c r="BE680" s="265">
        <f t="shared" ref="BE680" si="3003">IF(F680=0, ROUND( ( PI()*( (D680+M680*2)^2 ) / 4  ) * AY680,2),  ROUND( (D680+M680*2)*(F680+M680*2) * AY680,2))</f>
        <v>1.74</v>
      </c>
      <c r="BF680" s="385">
        <f t="shared" ref="BF680" si="3004">IF(($I680+M680-0.15)&lt;=2,($I680+M680+0.15),IF(($I680+M680)&lt;=3,2.35,($I680+M680+0.2)-0.85))</f>
        <v>1.3899999999999992</v>
      </c>
      <c r="BG680" s="385">
        <f t="shared" ref="BG680" si="3005">IF(D680&gt;2,   (I680-F680-M680-0.11),IF(($I680+M680)&lt;=2,0,IF(($I680+M680)&gt;3,0.85,(I680+M680+0.2-BF680))))</f>
        <v>0</v>
      </c>
      <c r="BH680" s="385">
        <f t="shared" ref="BH680" si="3006">IF(D680&gt;2,  ROUND(((1.42+0.4)+(0.91+0.4))*2*BG680,2), ROUND(AV680*AX680*BF680,2))</f>
        <v>2.72</v>
      </c>
      <c r="BI680" s="385">
        <f t="shared" ref="BI680" si="3007">ROUND(((PI()*0.9^2)/4)*BG680,2)</f>
        <v>0</v>
      </c>
      <c r="BJ680" s="116">
        <f t="shared" ref="BJ680" si="3008">ROUND(BD680-BE680-BH680-BI680-BB680-BC680,2)</f>
        <v>12.33</v>
      </c>
      <c r="BK680" s="95"/>
    </row>
    <row r="681" spans="1:63" ht="14.25" x14ac:dyDescent="0.3">
      <c r="A681" s="462"/>
      <c r="B681" s="463"/>
      <c r="C681" s="608"/>
      <c r="D681" s="505"/>
      <c r="E681" s="505"/>
      <c r="F681" s="505"/>
      <c r="G681" s="505"/>
      <c r="H681" s="410"/>
      <c r="I681" s="411"/>
      <c r="J681" s="411"/>
      <c r="K681" s="411"/>
      <c r="L681" s="101"/>
      <c r="M681" s="412"/>
      <c r="N681" s="412"/>
      <c r="O681" s="101"/>
      <c r="P681" s="101"/>
      <c r="Q681" s="414"/>
      <c r="R681" s="414"/>
      <c r="S681" s="414"/>
      <c r="T681" s="414"/>
      <c r="U681" s="414"/>
      <c r="V681" s="413"/>
      <c r="W681" s="725"/>
      <c r="X681" s="739"/>
      <c r="Y681" s="505"/>
      <c r="Z681" s="597"/>
      <c r="AA681" s="505"/>
      <c r="AB681" s="598"/>
      <c r="AC681" s="599"/>
      <c r="AD681" s="599"/>
      <c r="AE681" s="600"/>
      <c r="AF681" s="600"/>
      <c r="AG681" s="597"/>
      <c r="AH681" s="601"/>
      <c r="AI681" s="601"/>
      <c r="AJ681" s="601"/>
      <c r="AK681" s="601"/>
      <c r="AL681" s="601"/>
      <c r="AM681" s="602"/>
      <c r="AN681" s="733"/>
      <c r="AO681" s="739"/>
      <c r="AP681" s="463"/>
      <c r="AQ681" s="608"/>
      <c r="AR681" s="505"/>
      <c r="AS681" s="505"/>
      <c r="AT681" s="505"/>
      <c r="AU681" s="410"/>
      <c r="AV681" s="505"/>
      <c r="AW681" s="597"/>
      <c r="AX681" s="505"/>
      <c r="AY681" s="413"/>
      <c r="AZ681" s="413"/>
      <c r="BA681" s="413"/>
      <c r="BB681" s="101"/>
      <c r="BC681" s="101"/>
      <c r="BD681" s="101"/>
      <c r="BE681" s="101"/>
      <c r="BF681" s="414"/>
      <c r="BG681" s="414"/>
      <c r="BH681" s="414"/>
      <c r="BI681" s="414"/>
      <c r="BJ681" s="415"/>
      <c r="BK681" s="95"/>
    </row>
    <row r="682" spans="1:63" s="122" customFormat="1" ht="14.25" x14ac:dyDescent="0.3">
      <c r="A682" s="407" t="s">
        <v>25150</v>
      </c>
      <c r="B682" s="463"/>
      <c r="C682" s="408"/>
      <c r="D682" s="505"/>
      <c r="E682" s="505"/>
      <c r="F682" s="505"/>
      <c r="G682" s="409"/>
      <c r="H682" s="410"/>
      <c r="I682" s="411"/>
      <c r="J682" s="411"/>
      <c r="K682" s="411"/>
      <c r="L682" s="101"/>
      <c r="M682" s="412"/>
      <c r="N682" s="412"/>
      <c r="O682" s="101"/>
      <c r="P682" s="101"/>
      <c r="Q682" s="414"/>
      <c r="R682" s="414"/>
      <c r="S682" s="414"/>
      <c r="T682" s="414"/>
      <c r="U682" s="414"/>
      <c r="V682" s="413"/>
      <c r="W682" s="725"/>
      <c r="X682" s="740" t="str">
        <f>$A682</f>
        <v>Avenida 2</v>
      </c>
      <c r="Y682" s="503"/>
      <c r="Z682" s="503"/>
      <c r="AA682" s="503"/>
      <c r="AB682" s="399"/>
      <c r="AC682" s="399"/>
      <c r="AD682" s="399"/>
      <c r="AE682" s="399"/>
      <c r="AF682" s="404"/>
      <c r="AG682" s="399"/>
      <c r="AH682" s="399"/>
      <c r="AI682" s="399"/>
      <c r="AJ682" s="399"/>
      <c r="AK682" s="399"/>
      <c r="AL682" s="399"/>
      <c r="AM682" s="399"/>
      <c r="AN682" s="401"/>
      <c r="AO682" s="407" t="str">
        <f>$A682</f>
        <v>Avenida 2</v>
      </c>
      <c r="AP682" s="463"/>
      <c r="AQ682" s="408"/>
      <c r="AR682" s="505"/>
      <c r="AS682" s="505"/>
      <c r="AT682" s="505"/>
      <c r="AU682" s="410"/>
      <c r="AV682" s="409"/>
      <c r="AW682" s="409"/>
      <c r="AX682" s="409"/>
      <c r="AY682" s="413"/>
      <c r="AZ682" s="413"/>
      <c r="BA682" s="413"/>
      <c r="BB682" s="101"/>
      <c r="BC682" s="101"/>
      <c r="BD682" s="101"/>
      <c r="BE682" s="101"/>
      <c r="BF682" s="101"/>
      <c r="BG682" s="101"/>
      <c r="BH682" s="101"/>
      <c r="BI682" s="101"/>
      <c r="BJ682" s="415"/>
      <c r="BK682" s="95"/>
    </row>
    <row r="683" spans="1:63" ht="14.25" x14ac:dyDescent="0.3">
      <c r="A683" s="144" t="s">
        <v>24698</v>
      </c>
      <c r="B683" s="379" t="s">
        <v>23695</v>
      </c>
      <c r="C683" s="145" t="s">
        <v>24699</v>
      </c>
      <c r="D683" s="416">
        <v>0.4</v>
      </c>
      <c r="E683" s="504"/>
      <c r="F683" s="504"/>
      <c r="G683" s="416" t="s">
        <v>23864</v>
      </c>
      <c r="H683" s="142">
        <v>30</v>
      </c>
      <c r="I683" s="143">
        <v>1</v>
      </c>
      <c r="J683" s="143">
        <v>1</v>
      </c>
      <c r="K683" s="452">
        <v>0</v>
      </c>
      <c r="L683" s="382">
        <f t="shared" ref="L683:L699" si="3009">ROUND((I683+J683)/2,2)</f>
        <v>1</v>
      </c>
      <c r="M683" s="383">
        <f t="shared" ref="M683:M699" si="3010">IF(F683=0,ROUND($D683*10%,2),IF(D683&gt;2.8,0.18,0.15))</f>
        <v>0.04</v>
      </c>
      <c r="N683" s="383">
        <f t="shared" ref="N683:N699" si="3011">IF(F683=0,IF(   ROUND($D683/4,2),   IF(ROUND(($D683*1.2)/6,2)&lt;0.1,0.1,ROUND(($D683*1.2)/6,2))),0.5)</f>
        <v>0.1</v>
      </c>
      <c r="O683" s="382">
        <f t="shared" ref="O683:O699" si="3012">L683+M683+N683</f>
        <v>1.1400000000000001</v>
      </c>
      <c r="P683" s="382">
        <f t="shared" ref="P683:P699" si="3013">IF(O683&lt;2,(D683+M683*2)+0.6,(D683+M683*2)+0.6+ROUNDUP(O683-2,0)*0.1)</f>
        <v>1.08</v>
      </c>
      <c r="Q683" s="385">
        <f t="shared" ref="Q683:Q699" si="3014">IF($O683&lt;=$W$4,ROUND(IF($O683&lt;1.5,$O683*$H683*$P683,1.5*$H683*$P683),2),0)</f>
        <v>36.94</v>
      </c>
      <c r="R683" s="385">
        <f t="shared" ref="R683:R699" si="3015">IF($O683&gt;$W$4,ROUND(IF($O683&lt;1.5,$O683*$H683*$P683,1.5*$H683*$P683),2),0)</f>
        <v>0</v>
      </c>
      <c r="S683" s="385">
        <f t="shared" ref="S683:S699" si="3016">IF($O683&gt;$W$4,ROUND(IF($O683&lt;1.5,0,IF($O683&gt;3,1.5*$H683*$P683,($O683-1.5)*$H683*$P683)),2),0)</f>
        <v>0</v>
      </c>
      <c r="T683" s="385">
        <f t="shared" ref="T683:T699" si="3017">IF($O683&gt;$W$4,ROUND(IF($O683&lt;3,0,IF($O683&gt;4.5,1.5*$H683*$P683,($O683-3)*$H683*$P683)),2),0)</f>
        <v>0</v>
      </c>
      <c r="U683" s="385">
        <f t="shared" ref="U683:U699" si="3018">IF($O683&gt;$W$4,ROUND(IF($O683&lt;4.5,0,IF($O683&gt;6,($O683-4.5)*$H683*$P683,($O683-4.5)*$H683*$P683)),2),0)</f>
        <v>0</v>
      </c>
      <c r="V683" s="384">
        <f t="shared" ref="V683:V699" si="3019">IF($O683&gt;$W$4, IF( $O683&lt;=4,   ROUND($H683*($O683+0.5)*2,2),   0),0)</f>
        <v>0</v>
      </c>
      <c r="W683" s="726">
        <f t="shared" ref="W683:W699" si="3020">IF($O683&gt;$W$4, IF( $O683&gt;4,   ROUND($H683*($O683+0.5)*2,2),   0),0)</f>
        <v>0</v>
      </c>
      <c r="X683" s="144" t="str">
        <f t="shared" ref="X683:X699" si="3021">A683</f>
        <v>JE1</v>
      </c>
      <c r="Y683" s="416">
        <f t="shared" ref="Y683:Y699" si="3022">IF($D683=0.4,1.2,IF($D683=0.6,1.2,IF($D683=0.8,1.3,IF($D683=1,1.5,IF($D683=1.2,1.7,IF($D683&lt;=2,2,"--"))))))</f>
        <v>1.2</v>
      </c>
      <c r="Z683" s="603" t="s">
        <v>1</v>
      </c>
      <c r="AA683" s="504">
        <f t="shared" ref="AA683:AA699" si="3023">Y683</f>
        <v>1.2</v>
      </c>
      <c r="AB683" s="591">
        <f t="shared" ref="AB683:AB699" si="3024">IF($Y683="--","--",I683)</f>
        <v>1</v>
      </c>
      <c r="AC683" s="592">
        <f t="shared" ref="AC683:AC699" si="3025">IF($Y683="--","--",IF(D683&gt;1.5,0.15,ROUND($D683*10%,2)))</f>
        <v>0.04</v>
      </c>
      <c r="AD683" s="592">
        <f t="shared" ref="AD683:AD699" si="3026">IF($Y683="--","--",0.15)</f>
        <v>0.15</v>
      </c>
      <c r="AE683" s="593">
        <f t="shared" ref="AE683:AE699" si="3027">IF($Y683="--","--",ROUND(AB683+AC683+AD683,2))</f>
        <v>1.19</v>
      </c>
      <c r="AF683" s="604">
        <f t="shared" ref="AF683:AF699" si="3028">IF($Y683="--","--",IF($AB683&lt;=2,$Y683+1,($Y683+1)+ROUNDUP($AB683-2,0)*0.1))</f>
        <v>2.2000000000000002</v>
      </c>
      <c r="AG683" s="605">
        <f t="shared" ref="AG683:AG699" si="3029">IF($D683=0.4,0.92,IF($D683=0.6,0.68,IF($D683=0.8,0.74,IF($D683=1,0.7,IF($D683=1.2,0.66,IF($D683=1.5,0.6,IF($D683&lt;=2,(2.4-(D683+0.3)),"--")))))))</f>
        <v>0.92</v>
      </c>
      <c r="AH683" s="595">
        <f t="shared" ref="AH683:AH699" si="3030">IF($Y683="--","--",IF($AE683&lt;=$W$4,ROUND(IF($AE683&lt;1.5,$AE683*$AF683*$AG683,1.5*$AF683*$AG683),2),0))</f>
        <v>2.41</v>
      </c>
      <c r="AI683" s="595">
        <f t="shared" ref="AI683:AI699" si="3031">IF($Y683="--","--",IF($AE683&gt;$W$4,ROUND(IF($AE683&lt;1.5,$AE683*$AF683*$AG683,1.5*$AF683*$AG683),2),0))</f>
        <v>0</v>
      </c>
      <c r="AJ683" s="595">
        <f t="shared" ref="AJ683:AJ699" si="3032">IF($Y683="--","--",IF($AE683&gt;$W$4,ROUND(IF($AE683&lt;1.5,0,IF($AE683&gt;3,1.5*$AF683*$AG683,($AE683-1.5)*$AF683*$AG683)),2),0))</f>
        <v>0</v>
      </c>
      <c r="AK683" s="595">
        <f t="shared" ref="AK683:AK699" si="3033">IF($Y683="--","--",IF($AE683&gt;$W$4,ROUND(IF($AE683&lt;3,0,IF($AE683&gt;4.5,1.5*$AF683*$AG683,($AE683-3)*$AF683*$AG683)),2),0))</f>
        <v>0</v>
      </c>
      <c r="AL683" s="595">
        <f t="shared" ref="AL683:AL699" si="3034">IF($Y683="--","--",IF($AE683&gt;$W$4,ROUND(IF($AE683&lt;4.5,0,IF($AE683&gt;6,($AE683-4.5)*$AF683*$AG683,($AE683-4.5)*$AF683*$AG683)),2),0))</f>
        <v>0</v>
      </c>
      <c r="AM683" s="596">
        <f t="shared" ref="AM683:AM699" si="3035">IF($Y683="--","--",IF($AE683&gt;$W$4, IF( $AE683&lt;=4,   ROUND(($AG683*4)*($AE683+0.5)*2,2),   0),0))</f>
        <v>0</v>
      </c>
      <c r="AN683" s="732">
        <f t="shared" ref="AN683:AN699" si="3036">IF($Y683="--","--",IF($AE683&gt;$W$4, IF( $AE683&gt;4,   ROUND(($AG683*4)*($AE683+0.5)*2,2),   0),0))</f>
        <v>0</v>
      </c>
      <c r="AO683" s="144" t="s">
        <v>24698</v>
      </c>
      <c r="AP683" s="379" t="s">
        <v>23695</v>
      </c>
      <c r="AQ683" s="453" t="s">
        <v>24699</v>
      </c>
      <c r="AR683" s="416">
        <v>0.4</v>
      </c>
      <c r="AS683" s="504"/>
      <c r="AT683" s="504"/>
      <c r="AU683" s="142">
        <v>30</v>
      </c>
      <c r="AV683" s="416">
        <f t="shared" ref="AV683:AV699" si="3037">IF($Y683="--","--",Y683+0.2)</f>
        <v>1.4</v>
      </c>
      <c r="AW683" s="603" t="s">
        <v>1</v>
      </c>
      <c r="AX683" s="504">
        <f t="shared" ref="AX683:AX699" si="3038">AV683</f>
        <v>1.4</v>
      </c>
      <c r="AY683" s="384">
        <f t="shared" ref="AY683:AY699" si="3039">IF(D683&gt;2,AU683,AU683-AV683)</f>
        <v>28.6</v>
      </c>
      <c r="AZ683" s="384">
        <f t="shared" ref="AZ683:AZ699" si="3040">N683</f>
        <v>0.1</v>
      </c>
      <c r="BA683" s="384">
        <f t="shared" ref="BA683:BA699" si="3041">P683</f>
        <v>1.08</v>
      </c>
      <c r="BB683" s="382">
        <f t="shared" ref="BB683:BB699" si="3042">IF(F683=0,IF(ROUND( AY683 * ( ( (N683*P683) +  ( ((D683+M683*2)/6)*P683 ) ) - ROUND(  ((D683+M683*2)^2)   *   (   ( PI()*96.379 / (4*360) )  -  ( (SIN((96.379/2)*PI()/180)) * (COS((96.379/2)*PI()/180)) / 4 )   ), 4) ),2),   ROUND( AY683 * ( ( (N683*P683) +  ( ((D683+M683*2)/4)*P683 ) ) - ROUND(  ((D683+M683*2)^2)   *   (   ( PI()*120 / (4*360) )  -  ( (SIN((120/2)*PI()/180)) * (COS((120/2)*PI()/180)) / 4 )   ), 4) ),2)),0)</f>
        <v>5.78</v>
      </c>
      <c r="BC683" s="265">
        <f t="shared" ref="BC683:BC699" si="3043">IF(F683&gt;0,ROUND(AY683*N683*P683,2),0)</f>
        <v>0</v>
      </c>
      <c r="BD683" s="265">
        <f t="shared" ref="BD683:BD699" si="3044">SUM(Q683:U683,AH683:AL683)</f>
        <v>39.349999999999994</v>
      </c>
      <c r="BE683" s="265">
        <f t="shared" ref="BE683:BE699" si="3045">IF(F683=0, ROUND( ( PI()*( (D683+M683*2)^2 ) / 4  ) * AY683,2),  ROUND( (D683+M683*2)*(F683+M683*2) * AY683,2))</f>
        <v>5.18</v>
      </c>
      <c r="BF683" s="607">
        <f t="shared" ref="BF683:BF699" si="3046">IF(($I683+M683-0.15)&lt;=2,($I683+M683+0.15),IF(($I683+M683)&lt;=3,2.35,($I683+M683+0.2)-0.85))</f>
        <v>1.19</v>
      </c>
      <c r="BG683" s="607">
        <f t="shared" ref="BG683:BG699" si="3047">IF(D683&gt;2,   (I683-F683-M683-0.11),IF(($I683+M683)&lt;=2,0,IF(($I683+M683)&gt;3,0.85,(I683+M683+0.2-BF683))))</f>
        <v>0</v>
      </c>
      <c r="BH683" s="607">
        <f t="shared" ref="BH683:BH699" si="3048">IF(D683&gt;2,  ROUND(((1.42+0.4)+(0.91+0.4))*2*BG683,2), ROUND(AV683*AX683*BF683,2))</f>
        <v>2.33</v>
      </c>
      <c r="BI683" s="607">
        <f t="shared" ref="BI683:BI699" si="3049">ROUND(((PI()*0.9^2)/4)*BG683,2)</f>
        <v>0</v>
      </c>
      <c r="BJ683" s="116">
        <f t="shared" ref="BJ683:BJ699" si="3050">ROUND(BD683-BE683-BH683-BI683-BB683-BC683,2)</f>
        <v>26.06</v>
      </c>
      <c r="BK683" s="95"/>
    </row>
    <row r="684" spans="1:63" ht="14.25" x14ac:dyDescent="0.3">
      <c r="A684" s="144" t="s">
        <v>24699</v>
      </c>
      <c r="B684" s="379" t="s">
        <v>23695</v>
      </c>
      <c r="C684" s="145" t="s">
        <v>24700</v>
      </c>
      <c r="D684" s="416">
        <v>0.4</v>
      </c>
      <c r="E684" s="504"/>
      <c r="F684" s="504"/>
      <c r="G684" s="416" t="s">
        <v>23864</v>
      </c>
      <c r="H684" s="142">
        <v>30</v>
      </c>
      <c r="I684" s="143">
        <v>1</v>
      </c>
      <c r="J684" s="143">
        <v>1.001199999999999</v>
      </c>
      <c r="K684" s="452">
        <v>0</v>
      </c>
      <c r="L684" s="382">
        <f t="shared" si="3009"/>
        <v>1</v>
      </c>
      <c r="M684" s="383">
        <f t="shared" si="3010"/>
        <v>0.04</v>
      </c>
      <c r="N684" s="383">
        <f t="shared" si="3011"/>
        <v>0.1</v>
      </c>
      <c r="O684" s="382">
        <f t="shared" si="3012"/>
        <v>1.1400000000000001</v>
      </c>
      <c r="P684" s="382">
        <f t="shared" si="3013"/>
        <v>1.08</v>
      </c>
      <c r="Q684" s="385">
        <f t="shared" si="3014"/>
        <v>36.94</v>
      </c>
      <c r="R684" s="385">
        <f t="shared" si="3015"/>
        <v>0</v>
      </c>
      <c r="S684" s="385">
        <f t="shared" si="3016"/>
        <v>0</v>
      </c>
      <c r="T684" s="385">
        <f t="shared" si="3017"/>
        <v>0</v>
      </c>
      <c r="U684" s="385">
        <f t="shared" si="3018"/>
        <v>0</v>
      </c>
      <c r="V684" s="384">
        <f t="shared" si="3019"/>
        <v>0</v>
      </c>
      <c r="W684" s="726">
        <f t="shared" si="3020"/>
        <v>0</v>
      </c>
      <c r="X684" s="144" t="str">
        <f t="shared" si="3021"/>
        <v>JE2</v>
      </c>
      <c r="Y684" s="416">
        <f t="shared" si="3022"/>
        <v>1.2</v>
      </c>
      <c r="Z684" s="603" t="s">
        <v>1</v>
      </c>
      <c r="AA684" s="504">
        <f t="shared" si="3023"/>
        <v>1.2</v>
      </c>
      <c r="AB684" s="591">
        <f t="shared" si="3024"/>
        <v>1</v>
      </c>
      <c r="AC684" s="592">
        <f t="shared" si="3025"/>
        <v>0.04</v>
      </c>
      <c r="AD684" s="592">
        <f t="shared" si="3026"/>
        <v>0.15</v>
      </c>
      <c r="AE684" s="593">
        <f t="shared" si="3027"/>
        <v>1.19</v>
      </c>
      <c r="AF684" s="604">
        <f t="shared" si="3028"/>
        <v>2.2000000000000002</v>
      </c>
      <c r="AG684" s="605">
        <f t="shared" si="3029"/>
        <v>0.92</v>
      </c>
      <c r="AH684" s="595">
        <f t="shared" si="3030"/>
        <v>2.41</v>
      </c>
      <c r="AI684" s="595">
        <f t="shared" si="3031"/>
        <v>0</v>
      </c>
      <c r="AJ684" s="595">
        <f t="shared" si="3032"/>
        <v>0</v>
      </c>
      <c r="AK684" s="595">
        <f t="shared" si="3033"/>
        <v>0</v>
      </c>
      <c r="AL684" s="595">
        <f t="shared" si="3034"/>
        <v>0</v>
      </c>
      <c r="AM684" s="596">
        <f t="shared" si="3035"/>
        <v>0</v>
      </c>
      <c r="AN684" s="732">
        <f t="shared" si="3036"/>
        <v>0</v>
      </c>
      <c r="AO684" s="144" t="s">
        <v>24699</v>
      </c>
      <c r="AP684" s="379" t="s">
        <v>23695</v>
      </c>
      <c r="AQ684" s="453" t="s">
        <v>24700</v>
      </c>
      <c r="AR684" s="416">
        <v>0.4</v>
      </c>
      <c r="AS684" s="504"/>
      <c r="AT684" s="504"/>
      <c r="AU684" s="142">
        <v>30</v>
      </c>
      <c r="AV684" s="416">
        <f t="shared" si="3037"/>
        <v>1.4</v>
      </c>
      <c r="AW684" s="603" t="s">
        <v>1</v>
      </c>
      <c r="AX684" s="504">
        <f t="shared" si="3038"/>
        <v>1.4</v>
      </c>
      <c r="AY684" s="384">
        <f t="shared" si="3039"/>
        <v>28.6</v>
      </c>
      <c r="AZ684" s="384">
        <f t="shared" si="3040"/>
        <v>0.1</v>
      </c>
      <c r="BA684" s="384">
        <f t="shared" si="3041"/>
        <v>1.08</v>
      </c>
      <c r="BB684" s="382">
        <f t="shared" si="3042"/>
        <v>5.78</v>
      </c>
      <c r="BC684" s="265">
        <f t="shared" si="3043"/>
        <v>0</v>
      </c>
      <c r="BD684" s="265">
        <f t="shared" si="3044"/>
        <v>39.349999999999994</v>
      </c>
      <c r="BE684" s="265">
        <f t="shared" si="3045"/>
        <v>5.18</v>
      </c>
      <c r="BF684" s="607">
        <f t="shared" si="3046"/>
        <v>1.19</v>
      </c>
      <c r="BG684" s="607">
        <f t="shared" si="3047"/>
        <v>0</v>
      </c>
      <c r="BH684" s="607">
        <f t="shared" si="3048"/>
        <v>2.33</v>
      </c>
      <c r="BI684" s="607">
        <f t="shared" si="3049"/>
        <v>0</v>
      </c>
      <c r="BJ684" s="116">
        <f t="shared" si="3050"/>
        <v>26.06</v>
      </c>
      <c r="BK684" s="95"/>
    </row>
    <row r="685" spans="1:63" ht="14.25" x14ac:dyDescent="0.3">
      <c r="A685" s="144" t="s">
        <v>24700</v>
      </c>
      <c r="B685" s="379" t="s">
        <v>23695</v>
      </c>
      <c r="C685" s="145" t="s">
        <v>24701</v>
      </c>
      <c r="D685" s="416">
        <v>0.4</v>
      </c>
      <c r="E685" s="504"/>
      <c r="F685" s="504"/>
      <c r="G685" s="416" t="s">
        <v>23864</v>
      </c>
      <c r="H685" s="142">
        <v>30</v>
      </c>
      <c r="I685" s="143">
        <v>1.001199999999999</v>
      </c>
      <c r="J685" s="143">
        <v>1.001199999999999</v>
      </c>
      <c r="K685" s="452">
        <v>0</v>
      </c>
      <c r="L685" s="382">
        <f t="shared" si="3009"/>
        <v>1</v>
      </c>
      <c r="M685" s="383">
        <f t="shared" si="3010"/>
        <v>0.04</v>
      </c>
      <c r="N685" s="383">
        <f t="shared" si="3011"/>
        <v>0.1</v>
      </c>
      <c r="O685" s="382">
        <f t="shared" si="3012"/>
        <v>1.1400000000000001</v>
      </c>
      <c r="P685" s="382">
        <f t="shared" si="3013"/>
        <v>1.08</v>
      </c>
      <c r="Q685" s="385">
        <f t="shared" si="3014"/>
        <v>36.94</v>
      </c>
      <c r="R685" s="385">
        <f t="shared" si="3015"/>
        <v>0</v>
      </c>
      <c r="S685" s="385">
        <f t="shared" si="3016"/>
        <v>0</v>
      </c>
      <c r="T685" s="385">
        <f t="shared" si="3017"/>
        <v>0</v>
      </c>
      <c r="U685" s="385">
        <f t="shared" si="3018"/>
        <v>0</v>
      </c>
      <c r="V685" s="384">
        <f t="shared" si="3019"/>
        <v>0</v>
      </c>
      <c r="W685" s="726">
        <f t="shared" si="3020"/>
        <v>0</v>
      </c>
      <c r="X685" s="144" t="str">
        <f t="shared" si="3021"/>
        <v>JE3</v>
      </c>
      <c r="Y685" s="416">
        <f t="shared" si="3022"/>
        <v>1.2</v>
      </c>
      <c r="Z685" s="603" t="s">
        <v>1</v>
      </c>
      <c r="AA685" s="504">
        <f t="shared" si="3023"/>
        <v>1.2</v>
      </c>
      <c r="AB685" s="591">
        <f t="shared" si="3024"/>
        <v>1.001199999999999</v>
      </c>
      <c r="AC685" s="592">
        <f t="shared" si="3025"/>
        <v>0.04</v>
      </c>
      <c r="AD685" s="592">
        <f t="shared" si="3026"/>
        <v>0.15</v>
      </c>
      <c r="AE685" s="593">
        <f t="shared" si="3027"/>
        <v>1.19</v>
      </c>
      <c r="AF685" s="604">
        <f t="shared" si="3028"/>
        <v>2.2000000000000002</v>
      </c>
      <c r="AG685" s="605">
        <f t="shared" si="3029"/>
        <v>0.92</v>
      </c>
      <c r="AH685" s="595">
        <f t="shared" si="3030"/>
        <v>2.41</v>
      </c>
      <c r="AI685" s="595">
        <f t="shared" si="3031"/>
        <v>0</v>
      </c>
      <c r="AJ685" s="595">
        <f t="shared" si="3032"/>
        <v>0</v>
      </c>
      <c r="AK685" s="595">
        <f t="shared" si="3033"/>
        <v>0</v>
      </c>
      <c r="AL685" s="595">
        <f t="shared" si="3034"/>
        <v>0</v>
      </c>
      <c r="AM685" s="596">
        <f t="shared" si="3035"/>
        <v>0</v>
      </c>
      <c r="AN685" s="732">
        <f t="shared" si="3036"/>
        <v>0</v>
      </c>
      <c r="AO685" s="144" t="s">
        <v>24700</v>
      </c>
      <c r="AP685" s="379" t="s">
        <v>23695</v>
      </c>
      <c r="AQ685" s="453" t="s">
        <v>24701</v>
      </c>
      <c r="AR685" s="416">
        <v>0.4</v>
      </c>
      <c r="AS685" s="504"/>
      <c r="AT685" s="504"/>
      <c r="AU685" s="142">
        <v>30</v>
      </c>
      <c r="AV685" s="416">
        <f t="shared" si="3037"/>
        <v>1.4</v>
      </c>
      <c r="AW685" s="603" t="s">
        <v>1</v>
      </c>
      <c r="AX685" s="504">
        <f t="shared" si="3038"/>
        <v>1.4</v>
      </c>
      <c r="AY685" s="384">
        <f t="shared" si="3039"/>
        <v>28.6</v>
      </c>
      <c r="AZ685" s="384">
        <f t="shared" si="3040"/>
        <v>0.1</v>
      </c>
      <c r="BA685" s="384">
        <f t="shared" si="3041"/>
        <v>1.08</v>
      </c>
      <c r="BB685" s="382">
        <f t="shared" si="3042"/>
        <v>5.78</v>
      </c>
      <c r="BC685" s="265">
        <f t="shared" si="3043"/>
        <v>0</v>
      </c>
      <c r="BD685" s="265">
        <f t="shared" si="3044"/>
        <v>39.349999999999994</v>
      </c>
      <c r="BE685" s="265">
        <f t="shared" si="3045"/>
        <v>5.18</v>
      </c>
      <c r="BF685" s="607">
        <f t="shared" si="3046"/>
        <v>1.1911999999999989</v>
      </c>
      <c r="BG685" s="607">
        <f t="shared" si="3047"/>
        <v>0</v>
      </c>
      <c r="BH685" s="607">
        <f t="shared" si="3048"/>
        <v>2.33</v>
      </c>
      <c r="BI685" s="607">
        <f t="shared" si="3049"/>
        <v>0</v>
      </c>
      <c r="BJ685" s="116">
        <f t="shared" si="3050"/>
        <v>26.06</v>
      </c>
      <c r="BK685" s="95"/>
    </row>
    <row r="686" spans="1:63" ht="14.25" x14ac:dyDescent="0.3">
      <c r="A686" s="144" t="s">
        <v>24701</v>
      </c>
      <c r="B686" s="379" t="s">
        <v>23695</v>
      </c>
      <c r="C686" s="145" t="s">
        <v>24702</v>
      </c>
      <c r="D686" s="416">
        <v>0.4</v>
      </c>
      <c r="E686" s="504"/>
      <c r="F686" s="504"/>
      <c r="G686" s="416" t="s">
        <v>23864</v>
      </c>
      <c r="H686" s="142">
        <v>30</v>
      </c>
      <c r="I686" s="143">
        <v>1.001199999999999</v>
      </c>
      <c r="J686" s="143">
        <v>1.001199999999999</v>
      </c>
      <c r="K686" s="452">
        <v>0</v>
      </c>
      <c r="L686" s="382">
        <f t="shared" si="3009"/>
        <v>1</v>
      </c>
      <c r="M686" s="383">
        <f t="shared" si="3010"/>
        <v>0.04</v>
      </c>
      <c r="N686" s="383">
        <f t="shared" si="3011"/>
        <v>0.1</v>
      </c>
      <c r="O686" s="382">
        <f t="shared" si="3012"/>
        <v>1.1400000000000001</v>
      </c>
      <c r="P686" s="382">
        <f t="shared" si="3013"/>
        <v>1.08</v>
      </c>
      <c r="Q686" s="385">
        <f t="shared" si="3014"/>
        <v>36.94</v>
      </c>
      <c r="R686" s="385">
        <f t="shared" si="3015"/>
        <v>0</v>
      </c>
      <c r="S686" s="385">
        <f t="shared" si="3016"/>
        <v>0</v>
      </c>
      <c r="T686" s="385">
        <f t="shared" si="3017"/>
        <v>0</v>
      </c>
      <c r="U686" s="385">
        <f t="shared" si="3018"/>
        <v>0</v>
      </c>
      <c r="V686" s="384">
        <f t="shared" si="3019"/>
        <v>0</v>
      </c>
      <c r="W686" s="726">
        <f t="shared" si="3020"/>
        <v>0</v>
      </c>
      <c r="X686" s="144" t="str">
        <f t="shared" si="3021"/>
        <v>JE4</v>
      </c>
      <c r="Y686" s="416">
        <f t="shared" si="3022"/>
        <v>1.2</v>
      </c>
      <c r="Z686" s="603" t="s">
        <v>1</v>
      </c>
      <c r="AA686" s="504">
        <f t="shared" si="3023"/>
        <v>1.2</v>
      </c>
      <c r="AB686" s="591">
        <f t="shared" si="3024"/>
        <v>1.001199999999999</v>
      </c>
      <c r="AC686" s="592">
        <f t="shared" si="3025"/>
        <v>0.04</v>
      </c>
      <c r="AD686" s="592">
        <f t="shared" si="3026"/>
        <v>0.15</v>
      </c>
      <c r="AE686" s="593">
        <f t="shared" si="3027"/>
        <v>1.19</v>
      </c>
      <c r="AF686" s="604">
        <f t="shared" si="3028"/>
        <v>2.2000000000000002</v>
      </c>
      <c r="AG686" s="605">
        <f t="shared" si="3029"/>
        <v>0.92</v>
      </c>
      <c r="AH686" s="595">
        <f t="shared" si="3030"/>
        <v>2.41</v>
      </c>
      <c r="AI686" s="595">
        <f t="shared" si="3031"/>
        <v>0</v>
      </c>
      <c r="AJ686" s="595">
        <f t="shared" si="3032"/>
        <v>0</v>
      </c>
      <c r="AK686" s="595">
        <f t="shared" si="3033"/>
        <v>0</v>
      </c>
      <c r="AL686" s="595">
        <f t="shared" si="3034"/>
        <v>0</v>
      </c>
      <c r="AM686" s="596">
        <f t="shared" si="3035"/>
        <v>0</v>
      </c>
      <c r="AN686" s="732">
        <f t="shared" si="3036"/>
        <v>0</v>
      </c>
      <c r="AO686" s="144" t="s">
        <v>24701</v>
      </c>
      <c r="AP686" s="379" t="s">
        <v>23695</v>
      </c>
      <c r="AQ686" s="453" t="s">
        <v>24702</v>
      </c>
      <c r="AR686" s="416">
        <v>0.4</v>
      </c>
      <c r="AS686" s="504"/>
      <c r="AT686" s="504"/>
      <c r="AU686" s="142">
        <v>30</v>
      </c>
      <c r="AV686" s="416">
        <f t="shared" si="3037"/>
        <v>1.4</v>
      </c>
      <c r="AW686" s="603" t="s">
        <v>1</v>
      </c>
      <c r="AX686" s="504">
        <f t="shared" si="3038"/>
        <v>1.4</v>
      </c>
      <c r="AY686" s="384">
        <f t="shared" si="3039"/>
        <v>28.6</v>
      </c>
      <c r="AZ686" s="384">
        <f t="shared" si="3040"/>
        <v>0.1</v>
      </c>
      <c r="BA686" s="384">
        <f t="shared" si="3041"/>
        <v>1.08</v>
      </c>
      <c r="BB686" s="382">
        <f t="shared" si="3042"/>
        <v>5.78</v>
      </c>
      <c r="BC686" s="265">
        <f t="shared" si="3043"/>
        <v>0</v>
      </c>
      <c r="BD686" s="265">
        <f t="shared" si="3044"/>
        <v>39.349999999999994</v>
      </c>
      <c r="BE686" s="265">
        <f t="shared" si="3045"/>
        <v>5.18</v>
      </c>
      <c r="BF686" s="607">
        <f t="shared" si="3046"/>
        <v>1.1911999999999989</v>
      </c>
      <c r="BG686" s="607">
        <f t="shared" si="3047"/>
        <v>0</v>
      </c>
      <c r="BH686" s="607">
        <f t="shared" si="3048"/>
        <v>2.33</v>
      </c>
      <c r="BI686" s="607">
        <f t="shared" si="3049"/>
        <v>0</v>
      </c>
      <c r="BJ686" s="116">
        <f t="shared" si="3050"/>
        <v>26.06</v>
      </c>
      <c r="BK686" s="95"/>
    </row>
    <row r="687" spans="1:63" ht="14.25" x14ac:dyDescent="0.3">
      <c r="A687" s="144" t="s">
        <v>24702</v>
      </c>
      <c r="B687" s="379" t="s">
        <v>23695</v>
      </c>
      <c r="C687" s="145" t="s">
        <v>24703</v>
      </c>
      <c r="D687" s="416">
        <v>0.4</v>
      </c>
      <c r="E687" s="504"/>
      <c r="F687" s="504"/>
      <c r="G687" s="416" t="s">
        <v>23864</v>
      </c>
      <c r="H687" s="142">
        <v>30</v>
      </c>
      <c r="I687" s="143">
        <v>1.001199999999999</v>
      </c>
      <c r="J687" s="143">
        <v>1.001199999999999</v>
      </c>
      <c r="K687" s="452">
        <v>0</v>
      </c>
      <c r="L687" s="382">
        <f t="shared" si="3009"/>
        <v>1</v>
      </c>
      <c r="M687" s="383">
        <f t="shared" si="3010"/>
        <v>0.04</v>
      </c>
      <c r="N687" s="383">
        <f t="shared" si="3011"/>
        <v>0.1</v>
      </c>
      <c r="O687" s="382">
        <f t="shared" si="3012"/>
        <v>1.1400000000000001</v>
      </c>
      <c r="P687" s="382">
        <f t="shared" si="3013"/>
        <v>1.08</v>
      </c>
      <c r="Q687" s="385">
        <f t="shared" si="3014"/>
        <v>36.94</v>
      </c>
      <c r="R687" s="385">
        <f t="shared" si="3015"/>
        <v>0</v>
      </c>
      <c r="S687" s="385">
        <f t="shared" si="3016"/>
        <v>0</v>
      </c>
      <c r="T687" s="385">
        <f t="shared" si="3017"/>
        <v>0</v>
      </c>
      <c r="U687" s="385">
        <f t="shared" si="3018"/>
        <v>0</v>
      </c>
      <c r="V687" s="384">
        <f t="shared" si="3019"/>
        <v>0</v>
      </c>
      <c r="W687" s="726">
        <f t="shared" si="3020"/>
        <v>0</v>
      </c>
      <c r="X687" s="144" t="str">
        <f t="shared" si="3021"/>
        <v>JE5</v>
      </c>
      <c r="Y687" s="416">
        <f t="shared" si="3022"/>
        <v>1.2</v>
      </c>
      <c r="Z687" s="603" t="s">
        <v>1</v>
      </c>
      <c r="AA687" s="504">
        <f t="shared" si="3023"/>
        <v>1.2</v>
      </c>
      <c r="AB687" s="591">
        <f t="shared" si="3024"/>
        <v>1.001199999999999</v>
      </c>
      <c r="AC687" s="592">
        <f t="shared" si="3025"/>
        <v>0.04</v>
      </c>
      <c r="AD687" s="592">
        <f t="shared" si="3026"/>
        <v>0.15</v>
      </c>
      <c r="AE687" s="593">
        <f t="shared" si="3027"/>
        <v>1.19</v>
      </c>
      <c r="AF687" s="604">
        <f t="shared" si="3028"/>
        <v>2.2000000000000002</v>
      </c>
      <c r="AG687" s="605">
        <f t="shared" si="3029"/>
        <v>0.92</v>
      </c>
      <c r="AH687" s="595">
        <f t="shared" si="3030"/>
        <v>2.41</v>
      </c>
      <c r="AI687" s="595">
        <f t="shared" si="3031"/>
        <v>0</v>
      </c>
      <c r="AJ687" s="595">
        <f t="shared" si="3032"/>
        <v>0</v>
      </c>
      <c r="AK687" s="595">
        <f t="shared" si="3033"/>
        <v>0</v>
      </c>
      <c r="AL687" s="595">
        <f t="shared" si="3034"/>
        <v>0</v>
      </c>
      <c r="AM687" s="596">
        <f t="shared" si="3035"/>
        <v>0</v>
      </c>
      <c r="AN687" s="732">
        <f t="shared" si="3036"/>
        <v>0</v>
      </c>
      <c r="AO687" s="144" t="s">
        <v>24702</v>
      </c>
      <c r="AP687" s="379" t="s">
        <v>23695</v>
      </c>
      <c r="AQ687" s="453" t="s">
        <v>24703</v>
      </c>
      <c r="AR687" s="416">
        <v>0.4</v>
      </c>
      <c r="AS687" s="504"/>
      <c r="AT687" s="504"/>
      <c r="AU687" s="142">
        <v>30</v>
      </c>
      <c r="AV687" s="416">
        <f t="shared" si="3037"/>
        <v>1.4</v>
      </c>
      <c r="AW687" s="603" t="s">
        <v>1</v>
      </c>
      <c r="AX687" s="504">
        <f t="shared" si="3038"/>
        <v>1.4</v>
      </c>
      <c r="AY687" s="384">
        <f t="shared" si="3039"/>
        <v>28.6</v>
      </c>
      <c r="AZ687" s="384">
        <f t="shared" si="3040"/>
        <v>0.1</v>
      </c>
      <c r="BA687" s="384">
        <f t="shared" si="3041"/>
        <v>1.08</v>
      </c>
      <c r="BB687" s="382">
        <f t="shared" si="3042"/>
        <v>5.78</v>
      </c>
      <c r="BC687" s="265">
        <f t="shared" si="3043"/>
        <v>0</v>
      </c>
      <c r="BD687" s="265">
        <f t="shared" si="3044"/>
        <v>39.349999999999994</v>
      </c>
      <c r="BE687" s="265">
        <f t="shared" si="3045"/>
        <v>5.18</v>
      </c>
      <c r="BF687" s="607">
        <f t="shared" si="3046"/>
        <v>1.1911999999999989</v>
      </c>
      <c r="BG687" s="607">
        <f t="shared" si="3047"/>
        <v>0</v>
      </c>
      <c r="BH687" s="607">
        <f t="shared" si="3048"/>
        <v>2.33</v>
      </c>
      <c r="BI687" s="607">
        <f t="shared" si="3049"/>
        <v>0</v>
      </c>
      <c r="BJ687" s="116">
        <f t="shared" si="3050"/>
        <v>26.06</v>
      </c>
      <c r="BK687" s="95"/>
    </row>
    <row r="688" spans="1:63" ht="14.25" x14ac:dyDescent="0.3">
      <c r="A688" s="144" t="s">
        <v>24703</v>
      </c>
      <c r="B688" s="379" t="s">
        <v>23695</v>
      </c>
      <c r="C688" s="145" t="s">
        <v>24704</v>
      </c>
      <c r="D688" s="416">
        <v>0.4</v>
      </c>
      <c r="E688" s="504"/>
      <c r="F688" s="504"/>
      <c r="G688" s="416" t="s">
        <v>23864</v>
      </c>
      <c r="H688" s="142">
        <v>20</v>
      </c>
      <c r="I688" s="143">
        <v>1.001199999999999</v>
      </c>
      <c r="J688" s="143">
        <v>1.1411999999999978</v>
      </c>
      <c r="K688" s="452">
        <v>0</v>
      </c>
      <c r="L688" s="382">
        <f t="shared" si="3009"/>
        <v>1.07</v>
      </c>
      <c r="M688" s="383">
        <f t="shared" si="3010"/>
        <v>0.04</v>
      </c>
      <c r="N688" s="383">
        <f t="shared" si="3011"/>
        <v>0.1</v>
      </c>
      <c r="O688" s="382">
        <f t="shared" si="3012"/>
        <v>1.2100000000000002</v>
      </c>
      <c r="P688" s="382">
        <f t="shared" si="3013"/>
        <v>1.08</v>
      </c>
      <c r="Q688" s="385">
        <f t="shared" si="3014"/>
        <v>26.14</v>
      </c>
      <c r="R688" s="385">
        <f t="shared" si="3015"/>
        <v>0</v>
      </c>
      <c r="S688" s="385">
        <f t="shared" si="3016"/>
        <v>0</v>
      </c>
      <c r="T688" s="385">
        <f t="shared" si="3017"/>
        <v>0</v>
      </c>
      <c r="U688" s="385">
        <f t="shared" si="3018"/>
        <v>0</v>
      </c>
      <c r="V688" s="384">
        <f t="shared" si="3019"/>
        <v>0</v>
      </c>
      <c r="W688" s="726">
        <f t="shared" si="3020"/>
        <v>0</v>
      </c>
      <c r="X688" s="144" t="str">
        <f t="shared" si="3021"/>
        <v>JE6</v>
      </c>
      <c r="Y688" s="416">
        <f t="shared" si="3022"/>
        <v>1.2</v>
      </c>
      <c r="Z688" s="603" t="s">
        <v>1</v>
      </c>
      <c r="AA688" s="504">
        <f t="shared" si="3023"/>
        <v>1.2</v>
      </c>
      <c r="AB688" s="591">
        <f t="shared" si="3024"/>
        <v>1.001199999999999</v>
      </c>
      <c r="AC688" s="592">
        <f t="shared" si="3025"/>
        <v>0.04</v>
      </c>
      <c r="AD688" s="592">
        <f t="shared" si="3026"/>
        <v>0.15</v>
      </c>
      <c r="AE688" s="593">
        <f t="shared" si="3027"/>
        <v>1.19</v>
      </c>
      <c r="AF688" s="604">
        <f t="shared" si="3028"/>
        <v>2.2000000000000002</v>
      </c>
      <c r="AG688" s="605">
        <f t="shared" si="3029"/>
        <v>0.92</v>
      </c>
      <c r="AH688" s="595">
        <f t="shared" si="3030"/>
        <v>2.41</v>
      </c>
      <c r="AI688" s="595">
        <f t="shared" si="3031"/>
        <v>0</v>
      </c>
      <c r="AJ688" s="595">
        <f t="shared" si="3032"/>
        <v>0</v>
      </c>
      <c r="AK688" s="595">
        <f t="shared" si="3033"/>
        <v>0</v>
      </c>
      <c r="AL688" s="595">
        <f t="shared" si="3034"/>
        <v>0</v>
      </c>
      <c r="AM688" s="596">
        <f t="shared" si="3035"/>
        <v>0</v>
      </c>
      <c r="AN688" s="732">
        <f t="shared" si="3036"/>
        <v>0</v>
      </c>
      <c r="AO688" s="144" t="s">
        <v>24703</v>
      </c>
      <c r="AP688" s="379" t="s">
        <v>23695</v>
      </c>
      <c r="AQ688" s="453" t="s">
        <v>24704</v>
      </c>
      <c r="AR688" s="416">
        <v>0.4</v>
      </c>
      <c r="AS688" s="504"/>
      <c r="AT688" s="504"/>
      <c r="AU688" s="142">
        <v>20</v>
      </c>
      <c r="AV688" s="416">
        <f t="shared" si="3037"/>
        <v>1.4</v>
      </c>
      <c r="AW688" s="603" t="s">
        <v>1</v>
      </c>
      <c r="AX688" s="504">
        <f t="shared" si="3038"/>
        <v>1.4</v>
      </c>
      <c r="AY688" s="384">
        <f t="shared" si="3039"/>
        <v>18.600000000000001</v>
      </c>
      <c r="AZ688" s="384">
        <f t="shared" si="3040"/>
        <v>0.1</v>
      </c>
      <c r="BA688" s="384">
        <f t="shared" si="3041"/>
        <v>1.08</v>
      </c>
      <c r="BB688" s="382">
        <f t="shared" si="3042"/>
        <v>3.76</v>
      </c>
      <c r="BC688" s="265">
        <f t="shared" si="3043"/>
        <v>0</v>
      </c>
      <c r="BD688" s="265">
        <f t="shared" si="3044"/>
        <v>28.55</v>
      </c>
      <c r="BE688" s="265">
        <f t="shared" si="3045"/>
        <v>3.37</v>
      </c>
      <c r="BF688" s="607">
        <f t="shared" si="3046"/>
        <v>1.1911999999999989</v>
      </c>
      <c r="BG688" s="607">
        <f t="shared" si="3047"/>
        <v>0</v>
      </c>
      <c r="BH688" s="607">
        <f t="shared" si="3048"/>
        <v>2.33</v>
      </c>
      <c r="BI688" s="607">
        <f t="shared" si="3049"/>
        <v>0</v>
      </c>
      <c r="BJ688" s="116">
        <f t="shared" si="3050"/>
        <v>19.09</v>
      </c>
      <c r="BK688" s="95"/>
    </row>
    <row r="689" spans="1:63" ht="14.25" x14ac:dyDescent="0.3">
      <c r="A689" s="144" t="s">
        <v>24704</v>
      </c>
      <c r="B689" s="379" t="s">
        <v>23695</v>
      </c>
      <c r="C689" s="145" t="s">
        <v>24697</v>
      </c>
      <c r="D689" s="416">
        <v>0.4</v>
      </c>
      <c r="E689" s="504"/>
      <c r="F689" s="504"/>
      <c r="G689" s="416" t="s">
        <v>23864</v>
      </c>
      <c r="H689" s="142">
        <v>10</v>
      </c>
      <c r="I689" s="143">
        <v>1.1411999999999978</v>
      </c>
      <c r="J689" s="143">
        <v>1.1418999999999979</v>
      </c>
      <c r="K689" s="452">
        <v>0.31</v>
      </c>
      <c r="L689" s="382">
        <f t="shared" si="3009"/>
        <v>1.1399999999999999</v>
      </c>
      <c r="M689" s="383">
        <f t="shared" si="3010"/>
        <v>0.04</v>
      </c>
      <c r="N689" s="383">
        <f t="shared" si="3011"/>
        <v>0.1</v>
      </c>
      <c r="O689" s="382">
        <f t="shared" si="3012"/>
        <v>1.28</v>
      </c>
      <c r="P689" s="382">
        <f t="shared" si="3013"/>
        <v>1.08</v>
      </c>
      <c r="Q689" s="385">
        <f t="shared" si="3014"/>
        <v>13.82</v>
      </c>
      <c r="R689" s="385">
        <f t="shared" si="3015"/>
        <v>0</v>
      </c>
      <c r="S689" s="385">
        <f t="shared" si="3016"/>
        <v>0</v>
      </c>
      <c r="T689" s="385">
        <f t="shared" si="3017"/>
        <v>0</v>
      </c>
      <c r="U689" s="385">
        <f t="shared" si="3018"/>
        <v>0</v>
      </c>
      <c r="V689" s="384">
        <f t="shared" si="3019"/>
        <v>0</v>
      </c>
      <c r="W689" s="726">
        <f t="shared" si="3020"/>
        <v>0</v>
      </c>
      <c r="X689" s="144" t="str">
        <f t="shared" si="3021"/>
        <v>JE7</v>
      </c>
      <c r="Y689" s="416">
        <f t="shared" si="3022"/>
        <v>1.2</v>
      </c>
      <c r="Z689" s="603" t="s">
        <v>1</v>
      </c>
      <c r="AA689" s="504">
        <f t="shared" si="3023"/>
        <v>1.2</v>
      </c>
      <c r="AB689" s="591">
        <f t="shared" si="3024"/>
        <v>1.1411999999999978</v>
      </c>
      <c r="AC689" s="592">
        <f t="shared" si="3025"/>
        <v>0.04</v>
      </c>
      <c r="AD689" s="592">
        <f t="shared" si="3026"/>
        <v>0.15</v>
      </c>
      <c r="AE689" s="593">
        <f t="shared" si="3027"/>
        <v>1.33</v>
      </c>
      <c r="AF689" s="604">
        <f t="shared" si="3028"/>
        <v>2.2000000000000002</v>
      </c>
      <c r="AG689" s="605">
        <f t="shared" si="3029"/>
        <v>0.92</v>
      </c>
      <c r="AH689" s="595">
        <f t="shared" si="3030"/>
        <v>2.69</v>
      </c>
      <c r="AI689" s="595">
        <f t="shared" si="3031"/>
        <v>0</v>
      </c>
      <c r="AJ689" s="595">
        <f t="shared" si="3032"/>
        <v>0</v>
      </c>
      <c r="AK689" s="595">
        <f t="shared" si="3033"/>
        <v>0</v>
      </c>
      <c r="AL689" s="595">
        <f t="shared" si="3034"/>
        <v>0</v>
      </c>
      <c r="AM689" s="596">
        <f t="shared" si="3035"/>
        <v>0</v>
      </c>
      <c r="AN689" s="732">
        <f t="shared" si="3036"/>
        <v>0</v>
      </c>
      <c r="AO689" s="144" t="s">
        <v>24704</v>
      </c>
      <c r="AP689" s="379" t="s">
        <v>23695</v>
      </c>
      <c r="AQ689" s="453" t="s">
        <v>24697</v>
      </c>
      <c r="AR689" s="416">
        <v>0.4</v>
      </c>
      <c r="AS689" s="504"/>
      <c r="AT689" s="504"/>
      <c r="AU689" s="142">
        <v>10</v>
      </c>
      <c r="AV689" s="416">
        <f t="shared" si="3037"/>
        <v>1.4</v>
      </c>
      <c r="AW689" s="603" t="s">
        <v>1</v>
      </c>
      <c r="AX689" s="504">
        <f t="shared" si="3038"/>
        <v>1.4</v>
      </c>
      <c r="AY689" s="384">
        <f t="shared" si="3039"/>
        <v>8.6</v>
      </c>
      <c r="AZ689" s="384">
        <f t="shared" si="3040"/>
        <v>0.1</v>
      </c>
      <c r="BA689" s="384">
        <f t="shared" si="3041"/>
        <v>1.08</v>
      </c>
      <c r="BB689" s="382">
        <f t="shared" si="3042"/>
        <v>1.74</v>
      </c>
      <c r="BC689" s="265">
        <f t="shared" si="3043"/>
        <v>0</v>
      </c>
      <c r="BD689" s="265">
        <f t="shared" si="3044"/>
        <v>16.510000000000002</v>
      </c>
      <c r="BE689" s="265">
        <f t="shared" si="3045"/>
        <v>1.56</v>
      </c>
      <c r="BF689" s="607">
        <f t="shared" si="3046"/>
        <v>1.3311999999999977</v>
      </c>
      <c r="BG689" s="607">
        <f t="shared" si="3047"/>
        <v>0</v>
      </c>
      <c r="BH689" s="607">
        <f t="shared" si="3048"/>
        <v>2.61</v>
      </c>
      <c r="BI689" s="607">
        <f t="shared" si="3049"/>
        <v>0</v>
      </c>
      <c r="BJ689" s="116">
        <f t="shared" si="3050"/>
        <v>10.6</v>
      </c>
      <c r="BK689" s="95"/>
    </row>
    <row r="690" spans="1:63" ht="14.25" x14ac:dyDescent="0.3">
      <c r="A690" s="144" t="s">
        <v>24697</v>
      </c>
      <c r="B690" s="379" t="s">
        <v>23695</v>
      </c>
      <c r="C690" s="145" t="s">
        <v>24705</v>
      </c>
      <c r="D690" s="416">
        <v>0.6</v>
      </c>
      <c r="E690" s="504"/>
      <c r="F690" s="504"/>
      <c r="G690" s="416" t="s">
        <v>23864</v>
      </c>
      <c r="H690" s="142">
        <v>40</v>
      </c>
      <c r="I690" s="143">
        <v>1.4518999999999966</v>
      </c>
      <c r="J690" s="143">
        <v>1.299299999999997</v>
      </c>
      <c r="K690" s="452">
        <v>0.24</v>
      </c>
      <c r="L690" s="382">
        <f t="shared" si="3009"/>
        <v>1.38</v>
      </c>
      <c r="M690" s="383">
        <f t="shared" si="3010"/>
        <v>0.06</v>
      </c>
      <c r="N690" s="383">
        <f t="shared" si="3011"/>
        <v>0.12</v>
      </c>
      <c r="O690" s="382">
        <f t="shared" si="3012"/>
        <v>1.56</v>
      </c>
      <c r="P690" s="382">
        <f t="shared" si="3013"/>
        <v>1.3199999999999998</v>
      </c>
      <c r="Q690" s="385">
        <f t="shared" si="3014"/>
        <v>0</v>
      </c>
      <c r="R690" s="385">
        <f t="shared" si="3015"/>
        <v>79.2</v>
      </c>
      <c r="S690" s="385">
        <f t="shared" si="3016"/>
        <v>3.17</v>
      </c>
      <c r="T690" s="385">
        <f t="shared" si="3017"/>
        <v>0</v>
      </c>
      <c r="U690" s="385">
        <f t="shared" si="3018"/>
        <v>0</v>
      </c>
      <c r="V690" s="384">
        <f t="shared" si="3019"/>
        <v>164.8</v>
      </c>
      <c r="W690" s="726">
        <f t="shared" si="3020"/>
        <v>0</v>
      </c>
      <c r="X690" s="144" t="str">
        <f t="shared" si="3021"/>
        <v>JE8</v>
      </c>
      <c r="Y690" s="416">
        <f t="shared" si="3022"/>
        <v>1.2</v>
      </c>
      <c r="Z690" s="603" t="s">
        <v>1</v>
      </c>
      <c r="AA690" s="504">
        <f t="shared" si="3023"/>
        <v>1.2</v>
      </c>
      <c r="AB690" s="591">
        <f t="shared" si="3024"/>
        <v>1.4518999999999966</v>
      </c>
      <c r="AC690" s="592">
        <f t="shared" si="3025"/>
        <v>0.06</v>
      </c>
      <c r="AD690" s="592">
        <f t="shared" si="3026"/>
        <v>0.15</v>
      </c>
      <c r="AE690" s="593">
        <f t="shared" si="3027"/>
        <v>1.66</v>
      </c>
      <c r="AF690" s="604">
        <f t="shared" si="3028"/>
        <v>2.2000000000000002</v>
      </c>
      <c r="AG690" s="605">
        <f t="shared" si="3029"/>
        <v>0.68</v>
      </c>
      <c r="AH690" s="595">
        <f t="shared" si="3030"/>
        <v>0</v>
      </c>
      <c r="AI690" s="595">
        <f t="shared" si="3031"/>
        <v>2.2400000000000002</v>
      </c>
      <c r="AJ690" s="595">
        <f t="shared" si="3032"/>
        <v>0.24</v>
      </c>
      <c r="AK690" s="595">
        <f t="shared" si="3033"/>
        <v>0</v>
      </c>
      <c r="AL690" s="595">
        <f t="shared" si="3034"/>
        <v>0</v>
      </c>
      <c r="AM690" s="596">
        <f t="shared" si="3035"/>
        <v>11.75</v>
      </c>
      <c r="AN690" s="732">
        <f t="shared" si="3036"/>
        <v>0</v>
      </c>
      <c r="AO690" s="144" t="s">
        <v>24697</v>
      </c>
      <c r="AP690" s="379" t="s">
        <v>23695</v>
      </c>
      <c r="AQ690" s="453" t="s">
        <v>24705</v>
      </c>
      <c r="AR690" s="416">
        <v>0.6</v>
      </c>
      <c r="AS690" s="504"/>
      <c r="AT690" s="504"/>
      <c r="AU690" s="142">
        <v>40</v>
      </c>
      <c r="AV690" s="416">
        <f t="shared" si="3037"/>
        <v>1.4</v>
      </c>
      <c r="AW690" s="603" t="s">
        <v>1</v>
      </c>
      <c r="AX690" s="504">
        <f t="shared" si="3038"/>
        <v>1.4</v>
      </c>
      <c r="AY690" s="384">
        <f t="shared" si="3039"/>
        <v>38.6</v>
      </c>
      <c r="AZ690" s="384">
        <f t="shared" si="3040"/>
        <v>0.12</v>
      </c>
      <c r="BA690" s="384">
        <f t="shared" si="3041"/>
        <v>1.3199999999999998</v>
      </c>
      <c r="BB690" s="382">
        <f t="shared" si="3042"/>
        <v>12.21</v>
      </c>
      <c r="BC690" s="265">
        <f t="shared" si="3043"/>
        <v>0</v>
      </c>
      <c r="BD690" s="265">
        <f t="shared" si="3044"/>
        <v>84.85</v>
      </c>
      <c r="BE690" s="265">
        <f t="shared" si="3045"/>
        <v>15.72</v>
      </c>
      <c r="BF690" s="607">
        <f t="shared" si="3046"/>
        <v>1.6618999999999966</v>
      </c>
      <c r="BG690" s="607">
        <f t="shared" si="3047"/>
        <v>0</v>
      </c>
      <c r="BH690" s="607">
        <f t="shared" si="3048"/>
        <v>3.26</v>
      </c>
      <c r="BI690" s="607">
        <f t="shared" si="3049"/>
        <v>0</v>
      </c>
      <c r="BJ690" s="116">
        <f t="shared" si="3050"/>
        <v>53.66</v>
      </c>
      <c r="BK690" s="95"/>
    </row>
    <row r="691" spans="1:63" ht="14.25" x14ac:dyDescent="0.3">
      <c r="A691" s="144" t="s">
        <v>24705</v>
      </c>
      <c r="B691" s="379" t="s">
        <v>23695</v>
      </c>
      <c r="C691" s="145" t="s">
        <v>24706</v>
      </c>
      <c r="D691" s="416">
        <v>0.6</v>
      </c>
      <c r="E691" s="504"/>
      <c r="F691" s="504"/>
      <c r="G691" s="416" t="s">
        <v>23864</v>
      </c>
      <c r="H691" s="142">
        <v>27</v>
      </c>
      <c r="I691" s="143">
        <v>1.5392999999999972</v>
      </c>
      <c r="J691" s="143">
        <v>1.3024999999999967</v>
      </c>
      <c r="K691" s="452">
        <v>0.45700000000000002</v>
      </c>
      <c r="L691" s="382">
        <f t="shared" si="3009"/>
        <v>1.42</v>
      </c>
      <c r="M691" s="383">
        <f t="shared" si="3010"/>
        <v>0.06</v>
      </c>
      <c r="N691" s="383">
        <f t="shared" si="3011"/>
        <v>0.12</v>
      </c>
      <c r="O691" s="382">
        <f t="shared" si="3012"/>
        <v>1.6</v>
      </c>
      <c r="P691" s="382">
        <f t="shared" si="3013"/>
        <v>1.3199999999999998</v>
      </c>
      <c r="Q691" s="385">
        <f t="shared" si="3014"/>
        <v>0</v>
      </c>
      <c r="R691" s="385">
        <f t="shared" si="3015"/>
        <v>53.46</v>
      </c>
      <c r="S691" s="385">
        <f t="shared" si="3016"/>
        <v>3.56</v>
      </c>
      <c r="T691" s="385">
        <f t="shared" si="3017"/>
        <v>0</v>
      </c>
      <c r="U691" s="385">
        <f t="shared" si="3018"/>
        <v>0</v>
      </c>
      <c r="V691" s="384">
        <f t="shared" si="3019"/>
        <v>113.4</v>
      </c>
      <c r="W691" s="726">
        <f t="shared" si="3020"/>
        <v>0</v>
      </c>
      <c r="X691" s="144" t="str">
        <f t="shared" si="3021"/>
        <v>JE9</v>
      </c>
      <c r="Y691" s="416">
        <f t="shared" si="3022"/>
        <v>1.2</v>
      </c>
      <c r="Z691" s="603" t="s">
        <v>1</v>
      </c>
      <c r="AA691" s="504">
        <f t="shared" si="3023"/>
        <v>1.2</v>
      </c>
      <c r="AB691" s="591">
        <f t="shared" si="3024"/>
        <v>1.5392999999999972</v>
      </c>
      <c r="AC691" s="592">
        <f t="shared" si="3025"/>
        <v>0.06</v>
      </c>
      <c r="AD691" s="592">
        <f t="shared" si="3026"/>
        <v>0.15</v>
      </c>
      <c r="AE691" s="593">
        <f t="shared" si="3027"/>
        <v>1.75</v>
      </c>
      <c r="AF691" s="604">
        <f t="shared" si="3028"/>
        <v>2.2000000000000002</v>
      </c>
      <c r="AG691" s="605">
        <f t="shared" si="3029"/>
        <v>0.68</v>
      </c>
      <c r="AH691" s="595">
        <f t="shared" si="3030"/>
        <v>0</v>
      </c>
      <c r="AI691" s="595">
        <f t="shared" si="3031"/>
        <v>2.2400000000000002</v>
      </c>
      <c r="AJ691" s="595">
        <f t="shared" si="3032"/>
        <v>0.37</v>
      </c>
      <c r="AK691" s="595">
        <f t="shared" si="3033"/>
        <v>0</v>
      </c>
      <c r="AL691" s="595">
        <f t="shared" si="3034"/>
        <v>0</v>
      </c>
      <c r="AM691" s="596">
        <f t="shared" si="3035"/>
        <v>12.24</v>
      </c>
      <c r="AN691" s="732">
        <f t="shared" si="3036"/>
        <v>0</v>
      </c>
      <c r="AO691" s="144" t="s">
        <v>24705</v>
      </c>
      <c r="AP691" s="379" t="s">
        <v>23695</v>
      </c>
      <c r="AQ691" s="453" t="s">
        <v>24706</v>
      </c>
      <c r="AR691" s="416">
        <v>0.6</v>
      </c>
      <c r="AS691" s="504"/>
      <c r="AT691" s="504"/>
      <c r="AU691" s="142">
        <v>27</v>
      </c>
      <c r="AV691" s="416">
        <f t="shared" si="3037"/>
        <v>1.4</v>
      </c>
      <c r="AW691" s="603" t="s">
        <v>1</v>
      </c>
      <c r="AX691" s="504">
        <f t="shared" si="3038"/>
        <v>1.4</v>
      </c>
      <c r="AY691" s="384">
        <f t="shared" si="3039"/>
        <v>25.6</v>
      </c>
      <c r="AZ691" s="384">
        <f t="shared" si="3040"/>
        <v>0.12</v>
      </c>
      <c r="BA691" s="384">
        <f t="shared" si="3041"/>
        <v>1.3199999999999998</v>
      </c>
      <c r="BB691" s="382">
        <f t="shared" si="3042"/>
        <v>8.1</v>
      </c>
      <c r="BC691" s="265">
        <f t="shared" si="3043"/>
        <v>0</v>
      </c>
      <c r="BD691" s="265">
        <f t="shared" si="3044"/>
        <v>59.63</v>
      </c>
      <c r="BE691" s="265">
        <f t="shared" si="3045"/>
        <v>10.42</v>
      </c>
      <c r="BF691" s="607">
        <f t="shared" si="3046"/>
        <v>1.7492999999999972</v>
      </c>
      <c r="BG691" s="607">
        <f t="shared" si="3047"/>
        <v>0</v>
      </c>
      <c r="BH691" s="607">
        <f t="shared" si="3048"/>
        <v>3.43</v>
      </c>
      <c r="BI691" s="607">
        <f t="shared" si="3049"/>
        <v>0</v>
      </c>
      <c r="BJ691" s="116">
        <f t="shared" si="3050"/>
        <v>37.68</v>
      </c>
      <c r="BK691" s="95"/>
    </row>
    <row r="692" spans="1:63" ht="14.25" x14ac:dyDescent="0.3">
      <c r="A692" s="144" t="s">
        <v>24706</v>
      </c>
      <c r="B692" s="379" t="s">
        <v>23695</v>
      </c>
      <c r="C692" s="145" t="s">
        <v>24707</v>
      </c>
      <c r="D692" s="416">
        <v>0.8</v>
      </c>
      <c r="E692" s="504"/>
      <c r="F692" s="504"/>
      <c r="G692" s="416" t="s">
        <v>23864</v>
      </c>
      <c r="H692" s="142">
        <v>17</v>
      </c>
      <c r="I692" s="143">
        <v>1.7594999999999965</v>
      </c>
      <c r="J692" s="143">
        <v>1.720799999999997</v>
      </c>
      <c r="K692" s="452">
        <v>0</v>
      </c>
      <c r="L692" s="382">
        <f t="shared" si="3009"/>
        <v>1.74</v>
      </c>
      <c r="M692" s="383">
        <f t="shared" si="3010"/>
        <v>0.08</v>
      </c>
      <c r="N692" s="383">
        <f t="shared" si="3011"/>
        <v>0.16</v>
      </c>
      <c r="O692" s="382">
        <f t="shared" si="3012"/>
        <v>1.98</v>
      </c>
      <c r="P692" s="382">
        <f t="shared" si="3013"/>
        <v>1.56</v>
      </c>
      <c r="Q692" s="385">
        <f t="shared" si="3014"/>
        <v>0</v>
      </c>
      <c r="R692" s="385">
        <f t="shared" si="3015"/>
        <v>39.78</v>
      </c>
      <c r="S692" s="385">
        <f t="shared" si="3016"/>
        <v>12.73</v>
      </c>
      <c r="T692" s="385">
        <f t="shared" si="3017"/>
        <v>0</v>
      </c>
      <c r="U692" s="385">
        <f t="shared" si="3018"/>
        <v>0</v>
      </c>
      <c r="V692" s="384">
        <f t="shared" si="3019"/>
        <v>84.32</v>
      </c>
      <c r="W692" s="726">
        <f t="shared" si="3020"/>
        <v>0</v>
      </c>
      <c r="X692" s="144" t="str">
        <f t="shared" si="3021"/>
        <v>JE10</v>
      </c>
      <c r="Y692" s="416">
        <f t="shared" si="3022"/>
        <v>1.3</v>
      </c>
      <c r="Z692" s="603" t="s">
        <v>1</v>
      </c>
      <c r="AA692" s="504">
        <f t="shared" si="3023"/>
        <v>1.3</v>
      </c>
      <c r="AB692" s="591">
        <f t="shared" si="3024"/>
        <v>1.7594999999999965</v>
      </c>
      <c r="AC692" s="592">
        <f t="shared" si="3025"/>
        <v>0.08</v>
      </c>
      <c r="AD692" s="592">
        <f t="shared" si="3026"/>
        <v>0.15</v>
      </c>
      <c r="AE692" s="593">
        <f t="shared" si="3027"/>
        <v>1.99</v>
      </c>
      <c r="AF692" s="604">
        <f t="shared" si="3028"/>
        <v>2.2999999999999998</v>
      </c>
      <c r="AG692" s="605">
        <f t="shared" si="3029"/>
        <v>0.74</v>
      </c>
      <c r="AH692" s="595">
        <f t="shared" si="3030"/>
        <v>0</v>
      </c>
      <c r="AI692" s="595">
        <f t="shared" si="3031"/>
        <v>2.5499999999999998</v>
      </c>
      <c r="AJ692" s="595">
        <f t="shared" si="3032"/>
        <v>0.83</v>
      </c>
      <c r="AK692" s="595">
        <f t="shared" si="3033"/>
        <v>0</v>
      </c>
      <c r="AL692" s="595">
        <f t="shared" si="3034"/>
        <v>0</v>
      </c>
      <c r="AM692" s="596">
        <f t="shared" si="3035"/>
        <v>14.74</v>
      </c>
      <c r="AN692" s="732">
        <f t="shared" si="3036"/>
        <v>0</v>
      </c>
      <c r="AO692" s="144" t="s">
        <v>24706</v>
      </c>
      <c r="AP692" s="379" t="s">
        <v>23695</v>
      </c>
      <c r="AQ692" s="453" t="s">
        <v>24707</v>
      </c>
      <c r="AR692" s="416">
        <v>0.8</v>
      </c>
      <c r="AS692" s="504"/>
      <c r="AT692" s="504"/>
      <c r="AU692" s="142">
        <v>17</v>
      </c>
      <c r="AV692" s="416">
        <f t="shared" si="3037"/>
        <v>1.5</v>
      </c>
      <c r="AW692" s="603" t="s">
        <v>1</v>
      </c>
      <c r="AX692" s="504">
        <f t="shared" si="3038"/>
        <v>1.5</v>
      </c>
      <c r="AY692" s="384">
        <f t="shared" si="3039"/>
        <v>15.5</v>
      </c>
      <c r="AZ692" s="384">
        <f t="shared" si="3040"/>
        <v>0.16</v>
      </c>
      <c r="BA692" s="384">
        <f t="shared" si="3041"/>
        <v>1.56</v>
      </c>
      <c r="BB692" s="382">
        <f t="shared" si="3042"/>
        <v>7.48</v>
      </c>
      <c r="BC692" s="265">
        <f t="shared" si="3043"/>
        <v>0</v>
      </c>
      <c r="BD692" s="265">
        <f t="shared" si="3044"/>
        <v>55.89</v>
      </c>
      <c r="BE692" s="265">
        <f t="shared" si="3045"/>
        <v>11.22</v>
      </c>
      <c r="BF692" s="607">
        <f t="shared" si="3046"/>
        <v>1.9894999999999965</v>
      </c>
      <c r="BG692" s="607">
        <f t="shared" si="3047"/>
        <v>0</v>
      </c>
      <c r="BH692" s="607">
        <f t="shared" si="3048"/>
        <v>4.4800000000000004</v>
      </c>
      <c r="BI692" s="607">
        <f t="shared" si="3049"/>
        <v>0</v>
      </c>
      <c r="BJ692" s="116">
        <f t="shared" si="3050"/>
        <v>32.71</v>
      </c>
      <c r="BK692" s="95"/>
    </row>
    <row r="693" spans="1:63" ht="14.25" x14ac:dyDescent="0.3">
      <c r="A693" s="144" t="s">
        <v>24707</v>
      </c>
      <c r="B693" s="379" t="s">
        <v>23695</v>
      </c>
      <c r="C693" s="145" t="s">
        <v>24708</v>
      </c>
      <c r="D693" s="416">
        <v>0.8</v>
      </c>
      <c r="E693" s="504"/>
      <c r="F693" s="504"/>
      <c r="G693" s="416" t="s">
        <v>23864</v>
      </c>
      <c r="H693" s="142">
        <v>26</v>
      </c>
      <c r="I693" s="143">
        <v>1.720799999999997</v>
      </c>
      <c r="J693" s="143">
        <v>1.7132999999999967</v>
      </c>
      <c r="K693" s="452">
        <v>0.29399999999999998</v>
      </c>
      <c r="L693" s="382">
        <f t="shared" si="3009"/>
        <v>1.72</v>
      </c>
      <c r="M693" s="383">
        <f t="shared" si="3010"/>
        <v>0.08</v>
      </c>
      <c r="N693" s="383">
        <f t="shared" si="3011"/>
        <v>0.16</v>
      </c>
      <c r="O693" s="382">
        <f t="shared" si="3012"/>
        <v>1.96</v>
      </c>
      <c r="P693" s="382">
        <f t="shared" si="3013"/>
        <v>1.56</v>
      </c>
      <c r="Q693" s="385">
        <f t="shared" si="3014"/>
        <v>0</v>
      </c>
      <c r="R693" s="385">
        <f t="shared" si="3015"/>
        <v>60.84</v>
      </c>
      <c r="S693" s="385">
        <f t="shared" si="3016"/>
        <v>18.66</v>
      </c>
      <c r="T693" s="385">
        <f t="shared" si="3017"/>
        <v>0</v>
      </c>
      <c r="U693" s="385">
        <f t="shared" si="3018"/>
        <v>0</v>
      </c>
      <c r="V693" s="384">
        <f t="shared" si="3019"/>
        <v>127.92</v>
      </c>
      <c r="W693" s="726">
        <f t="shared" si="3020"/>
        <v>0</v>
      </c>
      <c r="X693" s="144" t="str">
        <f t="shared" si="3021"/>
        <v>JE11</v>
      </c>
      <c r="Y693" s="416">
        <f t="shared" si="3022"/>
        <v>1.3</v>
      </c>
      <c r="Z693" s="603" t="s">
        <v>1</v>
      </c>
      <c r="AA693" s="504">
        <f t="shared" si="3023"/>
        <v>1.3</v>
      </c>
      <c r="AB693" s="591">
        <f t="shared" si="3024"/>
        <v>1.720799999999997</v>
      </c>
      <c r="AC693" s="592">
        <f t="shared" si="3025"/>
        <v>0.08</v>
      </c>
      <c r="AD693" s="592">
        <f t="shared" si="3026"/>
        <v>0.15</v>
      </c>
      <c r="AE693" s="593">
        <f t="shared" si="3027"/>
        <v>1.95</v>
      </c>
      <c r="AF693" s="604">
        <f t="shared" si="3028"/>
        <v>2.2999999999999998</v>
      </c>
      <c r="AG693" s="605">
        <f t="shared" si="3029"/>
        <v>0.74</v>
      </c>
      <c r="AH693" s="595">
        <f t="shared" si="3030"/>
        <v>0</v>
      </c>
      <c r="AI693" s="595">
        <f t="shared" si="3031"/>
        <v>2.5499999999999998</v>
      </c>
      <c r="AJ693" s="595">
        <f t="shared" si="3032"/>
        <v>0.77</v>
      </c>
      <c r="AK693" s="595">
        <f t="shared" si="3033"/>
        <v>0</v>
      </c>
      <c r="AL693" s="595">
        <f t="shared" si="3034"/>
        <v>0</v>
      </c>
      <c r="AM693" s="596">
        <f t="shared" si="3035"/>
        <v>14.5</v>
      </c>
      <c r="AN693" s="732">
        <f t="shared" si="3036"/>
        <v>0</v>
      </c>
      <c r="AO693" s="144" t="s">
        <v>24707</v>
      </c>
      <c r="AP693" s="379" t="s">
        <v>23695</v>
      </c>
      <c r="AQ693" s="453" t="s">
        <v>24708</v>
      </c>
      <c r="AR693" s="416">
        <v>0.8</v>
      </c>
      <c r="AS693" s="504"/>
      <c r="AT693" s="504"/>
      <c r="AU693" s="142">
        <v>26</v>
      </c>
      <c r="AV693" s="416">
        <f t="shared" si="3037"/>
        <v>1.5</v>
      </c>
      <c r="AW693" s="603" t="s">
        <v>1</v>
      </c>
      <c r="AX693" s="504">
        <f t="shared" si="3038"/>
        <v>1.5</v>
      </c>
      <c r="AY693" s="384">
        <f t="shared" si="3039"/>
        <v>24.5</v>
      </c>
      <c r="AZ693" s="384">
        <f t="shared" si="3040"/>
        <v>0.16</v>
      </c>
      <c r="BA693" s="384">
        <f t="shared" si="3041"/>
        <v>1.56</v>
      </c>
      <c r="BB693" s="382">
        <f t="shared" si="3042"/>
        <v>11.82</v>
      </c>
      <c r="BC693" s="265">
        <f t="shared" si="3043"/>
        <v>0</v>
      </c>
      <c r="BD693" s="265">
        <f t="shared" si="3044"/>
        <v>82.82</v>
      </c>
      <c r="BE693" s="265">
        <f t="shared" si="3045"/>
        <v>17.73</v>
      </c>
      <c r="BF693" s="607">
        <f t="shared" si="3046"/>
        <v>1.950799999999997</v>
      </c>
      <c r="BG693" s="607">
        <f t="shared" si="3047"/>
        <v>0</v>
      </c>
      <c r="BH693" s="607">
        <f t="shared" si="3048"/>
        <v>4.3899999999999997</v>
      </c>
      <c r="BI693" s="607">
        <f t="shared" si="3049"/>
        <v>0</v>
      </c>
      <c r="BJ693" s="116">
        <f t="shared" si="3050"/>
        <v>48.88</v>
      </c>
      <c r="BK693" s="95"/>
    </row>
    <row r="694" spans="1:63" ht="14.25" x14ac:dyDescent="0.3">
      <c r="A694" s="144" t="s">
        <v>24708</v>
      </c>
      <c r="B694" s="379" t="s">
        <v>23695</v>
      </c>
      <c r="C694" s="145" t="s">
        <v>24709</v>
      </c>
      <c r="D694" s="416">
        <v>0.8</v>
      </c>
      <c r="E694" s="504"/>
      <c r="F694" s="504"/>
      <c r="G694" s="416" t="s">
        <v>23864</v>
      </c>
      <c r="H694" s="142">
        <v>31</v>
      </c>
      <c r="I694" s="143">
        <v>2.0072999999999963</v>
      </c>
      <c r="J694" s="143">
        <v>1.6250999999999971</v>
      </c>
      <c r="K694" s="452">
        <v>0</v>
      </c>
      <c r="L694" s="382">
        <f t="shared" si="3009"/>
        <v>1.82</v>
      </c>
      <c r="M694" s="383">
        <f t="shared" si="3010"/>
        <v>0.08</v>
      </c>
      <c r="N694" s="383">
        <f t="shared" si="3011"/>
        <v>0.16</v>
      </c>
      <c r="O694" s="382">
        <f t="shared" si="3012"/>
        <v>2.06</v>
      </c>
      <c r="P694" s="382">
        <f t="shared" si="3013"/>
        <v>1.6600000000000001</v>
      </c>
      <c r="Q694" s="385">
        <f t="shared" si="3014"/>
        <v>0</v>
      </c>
      <c r="R694" s="385">
        <f t="shared" si="3015"/>
        <v>77.19</v>
      </c>
      <c r="S694" s="385">
        <f t="shared" si="3016"/>
        <v>28.82</v>
      </c>
      <c r="T694" s="385">
        <f t="shared" si="3017"/>
        <v>0</v>
      </c>
      <c r="U694" s="385">
        <f t="shared" si="3018"/>
        <v>0</v>
      </c>
      <c r="V694" s="384">
        <f t="shared" si="3019"/>
        <v>158.72</v>
      </c>
      <c r="W694" s="726">
        <f t="shared" si="3020"/>
        <v>0</v>
      </c>
      <c r="X694" s="144" t="str">
        <f t="shared" si="3021"/>
        <v>JE12</v>
      </c>
      <c r="Y694" s="416">
        <f t="shared" si="3022"/>
        <v>1.3</v>
      </c>
      <c r="Z694" s="603" t="s">
        <v>1</v>
      </c>
      <c r="AA694" s="504">
        <f t="shared" si="3023"/>
        <v>1.3</v>
      </c>
      <c r="AB694" s="591">
        <f t="shared" si="3024"/>
        <v>2.0072999999999963</v>
      </c>
      <c r="AC694" s="592">
        <f t="shared" si="3025"/>
        <v>0.08</v>
      </c>
      <c r="AD694" s="592">
        <f t="shared" si="3026"/>
        <v>0.15</v>
      </c>
      <c r="AE694" s="593">
        <f t="shared" si="3027"/>
        <v>2.2400000000000002</v>
      </c>
      <c r="AF694" s="604">
        <f t="shared" si="3028"/>
        <v>2.4</v>
      </c>
      <c r="AG694" s="605">
        <f t="shared" si="3029"/>
        <v>0.74</v>
      </c>
      <c r="AH694" s="595">
        <f t="shared" si="3030"/>
        <v>0</v>
      </c>
      <c r="AI694" s="595">
        <f t="shared" si="3031"/>
        <v>2.66</v>
      </c>
      <c r="AJ694" s="595">
        <f t="shared" si="3032"/>
        <v>1.31</v>
      </c>
      <c r="AK694" s="595">
        <f t="shared" si="3033"/>
        <v>0</v>
      </c>
      <c r="AL694" s="595">
        <f t="shared" si="3034"/>
        <v>0</v>
      </c>
      <c r="AM694" s="596">
        <f t="shared" si="3035"/>
        <v>16.22</v>
      </c>
      <c r="AN694" s="732">
        <f t="shared" si="3036"/>
        <v>0</v>
      </c>
      <c r="AO694" s="144" t="s">
        <v>24708</v>
      </c>
      <c r="AP694" s="379" t="s">
        <v>23695</v>
      </c>
      <c r="AQ694" s="453" t="s">
        <v>24709</v>
      </c>
      <c r="AR694" s="416">
        <v>0.8</v>
      </c>
      <c r="AS694" s="504"/>
      <c r="AT694" s="504"/>
      <c r="AU694" s="142">
        <v>31</v>
      </c>
      <c r="AV694" s="416">
        <f t="shared" si="3037"/>
        <v>1.5</v>
      </c>
      <c r="AW694" s="603" t="s">
        <v>1</v>
      </c>
      <c r="AX694" s="504">
        <f t="shared" si="3038"/>
        <v>1.5</v>
      </c>
      <c r="AY694" s="384">
        <f t="shared" si="3039"/>
        <v>29.5</v>
      </c>
      <c r="AZ694" s="384">
        <f t="shared" si="3040"/>
        <v>0.16</v>
      </c>
      <c r="BA694" s="384">
        <f t="shared" si="3041"/>
        <v>1.6600000000000001</v>
      </c>
      <c r="BB694" s="382">
        <f t="shared" si="3042"/>
        <v>15.41</v>
      </c>
      <c r="BC694" s="265">
        <f t="shared" si="3043"/>
        <v>0</v>
      </c>
      <c r="BD694" s="265">
        <f t="shared" si="3044"/>
        <v>109.97999999999999</v>
      </c>
      <c r="BE694" s="265">
        <f t="shared" si="3045"/>
        <v>21.35</v>
      </c>
      <c r="BF694" s="607">
        <f t="shared" si="3046"/>
        <v>2.2372999999999963</v>
      </c>
      <c r="BG694" s="607">
        <f t="shared" si="3047"/>
        <v>5.0000000000000266E-2</v>
      </c>
      <c r="BH694" s="607">
        <f t="shared" si="3048"/>
        <v>5.03</v>
      </c>
      <c r="BI694" s="607">
        <f t="shared" si="3049"/>
        <v>0.03</v>
      </c>
      <c r="BJ694" s="116">
        <f t="shared" si="3050"/>
        <v>68.16</v>
      </c>
      <c r="BK694" s="95"/>
    </row>
    <row r="695" spans="1:63" ht="14.25" x14ac:dyDescent="0.3">
      <c r="A695" s="144" t="s">
        <v>24709</v>
      </c>
      <c r="B695" s="379" t="s">
        <v>23695</v>
      </c>
      <c r="C695" s="145" t="s">
        <v>24710</v>
      </c>
      <c r="D695" s="416">
        <v>0.8</v>
      </c>
      <c r="E695" s="504"/>
      <c r="F695" s="504"/>
      <c r="G695" s="416" t="s">
        <v>23865</v>
      </c>
      <c r="H695" s="142">
        <v>35</v>
      </c>
      <c r="I695" s="143">
        <v>1.6250999999999971</v>
      </c>
      <c r="J695" s="143">
        <v>1.5468999999999964</v>
      </c>
      <c r="K695" s="452">
        <v>0</v>
      </c>
      <c r="L695" s="382">
        <f t="shared" si="3009"/>
        <v>1.59</v>
      </c>
      <c r="M695" s="383">
        <f t="shared" si="3010"/>
        <v>0.08</v>
      </c>
      <c r="N695" s="383">
        <f t="shared" si="3011"/>
        <v>0.16</v>
      </c>
      <c r="O695" s="382">
        <f t="shared" si="3012"/>
        <v>1.83</v>
      </c>
      <c r="P695" s="382">
        <f t="shared" si="3013"/>
        <v>1.56</v>
      </c>
      <c r="Q695" s="385">
        <f t="shared" si="3014"/>
        <v>0</v>
      </c>
      <c r="R695" s="385">
        <f t="shared" si="3015"/>
        <v>81.900000000000006</v>
      </c>
      <c r="S695" s="385">
        <f t="shared" si="3016"/>
        <v>18.02</v>
      </c>
      <c r="T695" s="385">
        <f t="shared" si="3017"/>
        <v>0</v>
      </c>
      <c r="U695" s="385">
        <f t="shared" si="3018"/>
        <v>0</v>
      </c>
      <c r="V695" s="384">
        <f t="shared" si="3019"/>
        <v>163.1</v>
      </c>
      <c r="W695" s="726">
        <f t="shared" si="3020"/>
        <v>0</v>
      </c>
      <c r="X695" s="144" t="str">
        <f t="shared" si="3021"/>
        <v>JE13</v>
      </c>
      <c r="Y695" s="416">
        <f t="shared" si="3022"/>
        <v>1.3</v>
      </c>
      <c r="Z695" s="603" t="s">
        <v>1</v>
      </c>
      <c r="AA695" s="504">
        <f t="shared" si="3023"/>
        <v>1.3</v>
      </c>
      <c r="AB695" s="591">
        <f t="shared" si="3024"/>
        <v>1.6250999999999971</v>
      </c>
      <c r="AC695" s="592">
        <f t="shared" si="3025"/>
        <v>0.08</v>
      </c>
      <c r="AD695" s="592">
        <f t="shared" si="3026"/>
        <v>0.15</v>
      </c>
      <c r="AE695" s="593">
        <f t="shared" si="3027"/>
        <v>1.86</v>
      </c>
      <c r="AF695" s="604">
        <f t="shared" si="3028"/>
        <v>2.2999999999999998</v>
      </c>
      <c r="AG695" s="605">
        <f t="shared" si="3029"/>
        <v>0.74</v>
      </c>
      <c r="AH695" s="595">
        <f t="shared" si="3030"/>
        <v>0</v>
      </c>
      <c r="AI695" s="595">
        <f t="shared" si="3031"/>
        <v>2.5499999999999998</v>
      </c>
      <c r="AJ695" s="595">
        <f t="shared" si="3032"/>
        <v>0.61</v>
      </c>
      <c r="AK695" s="595">
        <f t="shared" si="3033"/>
        <v>0</v>
      </c>
      <c r="AL695" s="595">
        <f t="shared" si="3034"/>
        <v>0</v>
      </c>
      <c r="AM695" s="596">
        <f t="shared" si="3035"/>
        <v>13.97</v>
      </c>
      <c r="AN695" s="732">
        <f t="shared" si="3036"/>
        <v>0</v>
      </c>
      <c r="AO695" s="144" t="s">
        <v>24709</v>
      </c>
      <c r="AP695" s="379" t="s">
        <v>23695</v>
      </c>
      <c r="AQ695" s="453" t="s">
        <v>24710</v>
      </c>
      <c r="AR695" s="416">
        <v>0.8</v>
      </c>
      <c r="AS695" s="504"/>
      <c r="AT695" s="504"/>
      <c r="AU695" s="142">
        <v>35</v>
      </c>
      <c r="AV695" s="416">
        <f t="shared" si="3037"/>
        <v>1.5</v>
      </c>
      <c r="AW695" s="603" t="s">
        <v>1</v>
      </c>
      <c r="AX695" s="504">
        <f t="shared" si="3038"/>
        <v>1.5</v>
      </c>
      <c r="AY695" s="384">
        <f t="shared" si="3039"/>
        <v>33.5</v>
      </c>
      <c r="AZ695" s="384">
        <f t="shared" si="3040"/>
        <v>0.16</v>
      </c>
      <c r="BA695" s="384">
        <f t="shared" si="3041"/>
        <v>1.56</v>
      </c>
      <c r="BB695" s="382">
        <f t="shared" si="3042"/>
        <v>16.16</v>
      </c>
      <c r="BC695" s="265">
        <f t="shared" si="3043"/>
        <v>0</v>
      </c>
      <c r="BD695" s="265">
        <f t="shared" si="3044"/>
        <v>103.08</v>
      </c>
      <c r="BE695" s="265">
        <f t="shared" si="3045"/>
        <v>24.25</v>
      </c>
      <c r="BF695" s="607">
        <f t="shared" si="3046"/>
        <v>1.8550999999999971</v>
      </c>
      <c r="BG695" s="607">
        <f t="shared" si="3047"/>
        <v>0</v>
      </c>
      <c r="BH695" s="607">
        <f t="shared" si="3048"/>
        <v>4.17</v>
      </c>
      <c r="BI695" s="607">
        <f t="shared" si="3049"/>
        <v>0</v>
      </c>
      <c r="BJ695" s="116">
        <f t="shared" si="3050"/>
        <v>58.5</v>
      </c>
      <c r="BK695" s="95"/>
    </row>
    <row r="696" spans="1:63" ht="14.25" x14ac:dyDescent="0.3">
      <c r="A696" s="144" t="s">
        <v>24710</v>
      </c>
      <c r="B696" s="379" t="s">
        <v>23695</v>
      </c>
      <c r="C696" s="145" t="s">
        <v>24711</v>
      </c>
      <c r="D696" s="416">
        <v>0.8</v>
      </c>
      <c r="E696" s="504"/>
      <c r="F696" s="504"/>
      <c r="G696" s="416" t="s">
        <v>23865</v>
      </c>
      <c r="H696" s="142">
        <v>37</v>
      </c>
      <c r="I696" s="143">
        <v>1.5468999999999964</v>
      </c>
      <c r="J696" s="143">
        <v>1.5314999999999959</v>
      </c>
      <c r="K696" s="452">
        <v>0.2</v>
      </c>
      <c r="L696" s="382">
        <f t="shared" si="3009"/>
        <v>1.54</v>
      </c>
      <c r="M696" s="383">
        <f t="shared" si="3010"/>
        <v>0.08</v>
      </c>
      <c r="N696" s="383">
        <f t="shared" si="3011"/>
        <v>0.16</v>
      </c>
      <c r="O696" s="382">
        <f t="shared" si="3012"/>
        <v>1.78</v>
      </c>
      <c r="P696" s="382">
        <f t="shared" si="3013"/>
        <v>1.56</v>
      </c>
      <c r="Q696" s="385">
        <f t="shared" si="3014"/>
        <v>0</v>
      </c>
      <c r="R696" s="385">
        <f t="shared" si="3015"/>
        <v>86.58</v>
      </c>
      <c r="S696" s="385">
        <f t="shared" si="3016"/>
        <v>16.16</v>
      </c>
      <c r="T696" s="385">
        <f t="shared" si="3017"/>
        <v>0</v>
      </c>
      <c r="U696" s="385">
        <f t="shared" si="3018"/>
        <v>0</v>
      </c>
      <c r="V696" s="384">
        <f t="shared" si="3019"/>
        <v>168.72</v>
      </c>
      <c r="W696" s="726">
        <f t="shared" si="3020"/>
        <v>0</v>
      </c>
      <c r="X696" s="144" t="str">
        <f t="shared" si="3021"/>
        <v>JE14</v>
      </c>
      <c r="Y696" s="416">
        <f t="shared" si="3022"/>
        <v>1.3</v>
      </c>
      <c r="Z696" s="603" t="s">
        <v>1</v>
      </c>
      <c r="AA696" s="504">
        <f t="shared" si="3023"/>
        <v>1.3</v>
      </c>
      <c r="AB696" s="591">
        <f t="shared" si="3024"/>
        <v>1.5468999999999964</v>
      </c>
      <c r="AC696" s="592">
        <f t="shared" si="3025"/>
        <v>0.08</v>
      </c>
      <c r="AD696" s="592">
        <f t="shared" si="3026"/>
        <v>0.15</v>
      </c>
      <c r="AE696" s="593">
        <f t="shared" si="3027"/>
        <v>1.78</v>
      </c>
      <c r="AF696" s="604">
        <f t="shared" si="3028"/>
        <v>2.2999999999999998</v>
      </c>
      <c r="AG696" s="605">
        <f t="shared" si="3029"/>
        <v>0.74</v>
      </c>
      <c r="AH696" s="595">
        <f t="shared" si="3030"/>
        <v>0</v>
      </c>
      <c r="AI696" s="595">
        <f t="shared" si="3031"/>
        <v>2.5499999999999998</v>
      </c>
      <c r="AJ696" s="595">
        <f t="shared" si="3032"/>
        <v>0.48</v>
      </c>
      <c r="AK696" s="595">
        <f t="shared" si="3033"/>
        <v>0</v>
      </c>
      <c r="AL696" s="595">
        <f t="shared" si="3034"/>
        <v>0</v>
      </c>
      <c r="AM696" s="596">
        <f t="shared" si="3035"/>
        <v>13.5</v>
      </c>
      <c r="AN696" s="732">
        <f t="shared" si="3036"/>
        <v>0</v>
      </c>
      <c r="AO696" s="144" t="s">
        <v>24710</v>
      </c>
      <c r="AP696" s="379" t="s">
        <v>23695</v>
      </c>
      <c r="AQ696" s="453" t="s">
        <v>24711</v>
      </c>
      <c r="AR696" s="416">
        <v>0.8</v>
      </c>
      <c r="AS696" s="504"/>
      <c r="AT696" s="504"/>
      <c r="AU696" s="142">
        <v>37</v>
      </c>
      <c r="AV696" s="416">
        <f t="shared" si="3037"/>
        <v>1.5</v>
      </c>
      <c r="AW696" s="603" t="s">
        <v>1</v>
      </c>
      <c r="AX696" s="504">
        <f t="shared" si="3038"/>
        <v>1.5</v>
      </c>
      <c r="AY696" s="384">
        <f t="shared" si="3039"/>
        <v>35.5</v>
      </c>
      <c r="AZ696" s="384">
        <f t="shared" si="3040"/>
        <v>0.16</v>
      </c>
      <c r="BA696" s="384">
        <f t="shared" si="3041"/>
        <v>1.56</v>
      </c>
      <c r="BB696" s="382">
        <f t="shared" si="3042"/>
        <v>17.13</v>
      </c>
      <c r="BC696" s="265">
        <f t="shared" si="3043"/>
        <v>0</v>
      </c>
      <c r="BD696" s="265">
        <f t="shared" si="3044"/>
        <v>105.77</v>
      </c>
      <c r="BE696" s="265">
        <f t="shared" si="3045"/>
        <v>25.7</v>
      </c>
      <c r="BF696" s="607">
        <f t="shared" si="3046"/>
        <v>1.7768999999999964</v>
      </c>
      <c r="BG696" s="607">
        <f t="shared" si="3047"/>
        <v>0</v>
      </c>
      <c r="BH696" s="607">
        <f t="shared" si="3048"/>
        <v>4</v>
      </c>
      <c r="BI696" s="607">
        <f t="shared" si="3049"/>
        <v>0</v>
      </c>
      <c r="BJ696" s="116">
        <f t="shared" si="3050"/>
        <v>58.94</v>
      </c>
      <c r="BK696" s="95"/>
    </row>
    <row r="697" spans="1:63" ht="14.25" x14ac:dyDescent="0.3">
      <c r="A697" s="144" t="s">
        <v>24711</v>
      </c>
      <c r="B697" s="379" t="s">
        <v>23695</v>
      </c>
      <c r="C697" s="145" t="s">
        <v>24712</v>
      </c>
      <c r="D697" s="416">
        <v>1</v>
      </c>
      <c r="E697" s="504"/>
      <c r="F697" s="504"/>
      <c r="G697" s="416" t="s">
        <v>23865</v>
      </c>
      <c r="H697" s="142">
        <v>27</v>
      </c>
      <c r="I697" s="143">
        <v>1.731499999999996</v>
      </c>
      <c r="J697" s="143">
        <v>1.8476999999999961</v>
      </c>
      <c r="K697" s="452">
        <v>0</v>
      </c>
      <c r="L697" s="382">
        <f t="shared" si="3009"/>
        <v>1.79</v>
      </c>
      <c r="M697" s="383">
        <f t="shared" si="3010"/>
        <v>0.1</v>
      </c>
      <c r="N697" s="383">
        <f t="shared" si="3011"/>
        <v>0.2</v>
      </c>
      <c r="O697" s="382">
        <f t="shared" si="3012"/>
        <v>2.0900000000000003</v>
      </c>
      <c r="P697" s="382">
        <f t="shared" si="3013"/>
        <v>1.9</v>
      </c>
      <c r="Q697" s="385">
        <f t="shared" si="3014"/>
        <v>0</v>
      </c>
      <c r="R697" s="385">
        <f t="shared" si="3015"/>
        <v>76.95</v>
      </c>
      <c r="S697" s="385">
        <f t="shared" si="3016"/>
        <v>30.27</v>
      </c>
      <c r="T697" s="385">
        <f t="shared" si="3017"/>
        <v>0</v>
      </c>
      <c r="U697" s="385">
        <f t="shared" si="3018"/>
        <v>0</v>
      </c>
      <c r="V697" s="384">
        <f t="shared" si="3019"/>
        <v>139.86000000000001</v>
      </c>
      <c r="W697" s="726">
        <f t="shared" si="3020"/>
        <v>0</v>
      </c>
      <c r="X697" s="144" t="str">
        <f t="shared" si="3021"/>
        <v>JE15</v>
      </c>
      <c r="Y697" s="416">
        <f t="shared" si="3022"/>
        <v>1.5</v>
      </c>
      <c r="Z697" s="603" t="s">
        <v>1</v>
      </c>
      <c r="AA697" s="504">
        <f t="shared" si="3023"/>
        <v>1.5</v>
      </c>
      <c r="AB697" s="591">
        <f t="shared" si="3024"/>
        <v>1.731499999999996</v>
      </c>
      <c r="AC697" s="592">
        <f t="shared" si="3025"/>
        <v>0.1</v>
      </c>
      <c r="AD697" s="592">
        <f t="shared" si="3026"/>
        <v>0.15</v>
      </c>
      <c r="AE697" s="593">
        <f t="shared" si="3027"/>
        <v>1.98</v>
      </c>
      <c r="AF697" s="604">
        <f t="shared" si="3028"/>
        <v>2.5</v>
      </c>
      <c r="AG697" s="605">
        <f t="shared" si="3029"/>
        <v>0.7</v>
      </c>
      <c r="AH697" s="595">
        <f t="shared" si="3030"/>
        <v>0</v>
      </c>
      <c r="AI697" s="595">
        <f t="shared" si="3031"/>
        <v>2.63</v>
      </c>
      <c r="AJ697" s="595">
        <f t="shared" si="3032"/>
        <v>0.84</v>
      </c>
      <c r="AK697" s="595">
        <f t="shared" si="3033"/>
        <v>0</v>
      </c>
      <c r="AL697" s="595">
        <f t="shared" si="3034"/>
        <v>0</v>
      </c>
      <c r="AM697" s="596">
        <f t="shared" si="3035"/>
        <v>13.89</v>
      </c>
      <c r="AN697" s="732">
        <f t="shared" si="3036"/>
        <v>0</v>
      </c>
      <c r="AO697" s="144" t="s">
        <v>24711</v>
      </c>
      <c r="AP697" s="379" t="s">
        <v>23695</v>
      </c>
      <c r="AQ697" s="453" t="s">
        <v>24712</v>
      </c>
      <c r="AR697" s="416">
        <v>1</v>
      </c>
      <c r="AS697" s="504"/>
      <c r="AT697" s="504"/>
      <c r="AU697" s="142">
        <v>27</v>
      </c>
      <c r="AV697" s="416">
        <f t="shared" si="3037"/>
        <v>1.7</v>
      </c>
      <c r="AW697" s="603" t="s">
        <v>1</v>
      </c>
      <c r="AX697" s="504">
        <f t="shared" si="3038"/>
        <v>1.7</v>
      </c>
      <c r="AY697" s="384">
        <f t="shared" si="3039"/>
        <v>25.3</v>
      </c>
      <c r="AZ697" s="384">
        <f t="shared" si="3040"/>
        <v>0.2</v>
      </c>
      <c r="BA697" s="384">
        <f t="shared" si="3041"/>
        <v>1.9</v>
      </c>
      <c r="BB697" s="382">
        <f t="shared" si="3042"/>
        <v>18.440000000000001</v>
      </c>
      <c r="BC697" s="265">
        <f t="shared" si="3043"/>
        <v>0</v>
      </c>
      <c r="BD697" s="265">
        <f t="shared" si="3044"/>
        <v>110.69</v>
      </c>
      <c r="BE697" s="265">
        <f t="shared" si="3045"/>
        <v>28.61</v>
      </c>
      <c r="BF697" s="607">
        <f t="shared" si="3046"/>
        <v>1.981499999999996</v>
      </c>
      <c r="BG697" s="607">
        <f t="shared" si="3047"/>
        <v>0</v>
      </c>
      <c r="BH697" s="607">
        <f t="shared" si="3048"/>
        <v>5.73</v>
      </c>
      <c r="BI697" s="607">
        <f t="shared" si="3049"/>
        <v>0</v>
      </c>
      <c r="BJ697" s="116">
        <f t="shared" si="3050"/>
        <v>57.91</v>
      </c>
      <c r="BK697" s="95"/>
    </row>
    <row r="698" spans="1:63" ht="14.25" x14ac:dyDescent="0.3">
      <c r="A698" s="144" t="s">
        <v>24712</v>
      </c>
      <c r="B698" s="379" t="s">
        <v>23695</v>
      </c>
      <c r="C698" s="145" t="s">
        <v>24713</v>
      </c>
      <c r="D698" s="416">
        <v>1</v>
      </c>
      <c r="E698" s="504"/>
      <c r="F698" s="504"/>
      <c r="G698" s="416" t="s">
        <v>23865</v>
      </c>
      <c r="H698" s="142">
        <v>20</v>
      </c>
      <c r="I698" s="143">
        <v>1.8476999999999961</v>
      </c>
      <c r="J698" s="143">
        <v>1.8375999999999966</v>
      </c>
      <c r="K698" s="452">
        <v>0</v>
      </c>
      <c r="L698" s="382">
        <f t="shared" si="3009"/>
        <v>1.84</v>
      </c>
      <c r="M698" s="383">
        <f t="shared" si="3010"/>
        <v>0.1</v>
      </c>
      <c r="N698" s="383">
        <f t="shared" si="3011"/>
        <v>0.2</v>
      </c>
      <c r="O698" s="382">
        <f t="shared" si="3012"/>
        <v>2.14</v>
      </c>
      <c r="P698" s="382">
        <f t="shared" si="3013"/>
        <v>1.9</v>
      </c>
      <c r="Q698" s="385">
        <f t="shared" si="3014"/>
        <v>0</v>
      </c>
      <c r="R698" s="385">
        <f t="shared" si="3015"/>
        <v>57</v>
      </c>
      <c r="S698" s="385">
        <f t="shared" si="3016"/>
        <v>24.32</v>
      </c>
      <c r="T698" s="385">
        <f t="shared" si="3017"/>
        <v>0</v>
      </c>
      <c r="U698" s="385">
        <f t="shared" si="3018"/>
        <v>0</v>
      </c>
      <c r="V698" s="384">
        <f t="shared" si="3019"/>
        <v>105.6</v>
      </c>
      <c r="W698" s="726">
        <f t="shared" si="3020"/>
        <v>0</v>
      </c>
      <c r="X698" s="144" t="str">
        <f t="shared" si="3021"/>
        <v>JE16</v>
      </c>
      <c r="Y698" s="416">
        <f t="shared" si="3022"/>
        <v>1.5</v>
      </c>
      <c r="Z698" s="603" t="s">
        <v>1</v>
      </c>
      <c r="AA698" s="504">
        <f t="shared" si="3023"/>
        <v>1.5</v>
      </c>
      <c r="AB698" s="591">
        <f t="shared" si="3024"/>
        <v>1.8476999999999961</v>
      </c>
      <c r="AC698" s="592">
        <f t="shared" si="3025"/>
        <v>0.1</v>
      </c>
      <c r="AD698" s="592">
        <f t="shared" si="3026"/>
        <v>0.15</v>
      </c>
      <c r="AE698" s="593">
        <f t="shared" si="3027"/>
        <v>2.1</v>
      </c>
      <c r="AF698" s="604">
        <f t="shared" si="3028"/>
        <v>2.5</v>
      </c>
      <c r="AG698" s="605">
        <f t="shared" si="3029"/>
        <v>0.7</v>
      </c>
      <c r="AH698" s="595">
        <f t="shared" si="3030"/>
        <v>0</v>
      </c>
      <c r="AI698" s="595">
        <f t="shared" si="3031"/>
        <v>2.63</v>
      </c>
      <c r="AJ698" s="595">
        <f t="shared" si="3032"/>
        <v>1.05</v>
      </c>
      <c r="AK698" s="595">
        <f t="shared" si="3033"/>
        <v>0</v>
      </c>
      <c r="AL698" s="595">
        <f t="shared" si="3034"/>
        <v>0</v>
      </c>
      <c r="AM698" s="596">
        <f t="shared" si="3035"/>
        <v>14.56</v>
      </c>
      <c r="AN698" s="732">
        <f t="shared" si="3036"/>
        <v>0</v>
      </c>
      <c r="AO698" s="144" t="s">
        <v>24712</v>
      </c>
      <c r="AP698" s="379" t="s">
        <v>23695</v>
      </c>
      <c r="AQ698" s="453" t="s">
        <v>24713</v>
      </c>
      <c r="AR698" s="416">
        <v>1</v>
      </c>
      <c r="AS698" s="504"/>
      <c r="AT698" s="504"/>
      <c r="AU698" s="142">
        <v>20</v>
      </c>
      <c r="AV698" s="416">
        <f t="shared" si="3037"/>
        <v>1.7</v>
      </c>
      <c r="AW698" s="603" t="s">
        <v>1</v>
      </c>
      <c r="AX698" s="504">
        <f t="shared" si="3038"/>
        <v>1.7</v>
      </c>
      <c r="AY698" s="384">
        <f t="shared" si="3039"/>
        <v>18.3</v>
      </c>
      <c r="AZ698" s="384">
        <f t="shared" si="3040"/>
        <v>0.2</v>
      </c>
      <c r="BA698" s="384">
        <f t="shared" si="3041"/>
        <v>1.9</v>
      </c>
      <c r="BB698" s="382">
        <f t="shared" si="3042"/>
        <v>13.34</v>
      </c>
      <c r="BC698" s="265">
        <f t="shared" si="3043"/>
        <v>0</v>
      </c>
      <c r="BD698" s="265">
        <f t="shared" si="3044"/>
        <v>84.999999999999986</v>
      </c>
      <c r="BE698" s="265">
        <f t="shared" si="3045"/>
        <v>20.7</v>
      </c>
      <c r="BF698" s="607">
        <f t="shared" si="3046"/>
        <v>2.0976999999999961</v>
      </c>
      <c r="BG698" s="607">
        <f t="shared" si="3047"/>
        <v>0</v>
      </c>
      <c r="BH698" s="607">
        <f t="shared" si="3048"/>
        <v>6.06</v>
      </c>
      <c r="BI698" s="607">
        <f t="shared" si="3049"/>
        <v>0</v>
      </c>
      <c r="BJ698" s="116">
        <f t="shared" si="3050"/>
        <v>44.9</v>
      </c>
      <c r="BK698" s="95"/>
    </row>
    <row r="699" spans="1:63" ht="14.25" x14ac:dyDescent="0.3">
      <c r="A699" s="449" t="s">
        <v>24713</v>
      </c>
      <c r="B699" s="146" t="s">
        <v>23695</v>
      </c>
      <c r="C699" s="450" t="s">
        <v>24714</v>
      </c>
      <c r="D699" s="502">
        <v>1</v>
      </c>
      <c r="E699" s="589"/>
      <c r="F699" s="589"/>
      <c r="G699" s="502" t="s">
        <v>23865</v>
      </c>
      <c r="H699" s="451">
        <v>19</v>
      </c>
      <c r="I699" s="452">
        <v>1.8375999999999966</v>
      </c>
      <c r="J699" s="452">
        <v>2.0296499999999966</v>
      </c>
      <c r="K699" s="452">
        <v>0</v>
      </c>
      <c r="L699" s="382">
        <f t="shared" si="3009"/>
        <v>1.93</v>
      </c>
      <c r="M699" s="383">
        <f t="shared" si="3010"/>
        <v>0.1</v>
      </c>
      <c r="N699" s="383">
        <f t="shared" si="3011"/>
        <v>0.2</v>
      </c>
      <c r="O699" s="382">
        <f t="shared" si="3012"/>
        <v>2.23</v>
      </c>
      <c r="P699" s="382">
        <f t="shared" si="3013"/>
        <v>1.9</v>
      </c>
      <c r="Q699" s="385">
        <f t="shared" si="3014"/>
        <v>0</v>
      </c>
      <c r="R699" s="385">
        <f t="shared" si="3015"/>
        <v>54.15</v>
      </c>
      <c r="S699" s="385">
        <f t="shared" si="3016"/>
        <v>26.35</v>
      </c>
      <c r="T699" s="385">
        <f t="shared" si="3017"/>
        <v>0</v>
      </c>
      <c r="U699" s="385">
        <f t="shared" si="3018"/>
        <v>0</v>
      </c>
      <c r="V699" s="384">
        <f t="shared" si="3019"/>
        <v>103.74</v>
      </c>
      <c r="W699" s="726">
        <f t="shared" si="3020"/>
        <v>0</v>
      </c>
      <c r="X699" s="449" t="str">
        <f t="shared" si="3021"/>
        <v>JE17</v>
      </c>
      <c r="Y699" s="502">
        <f t="shared" si="3022"/>
        <v>1.5</v>
      </c>
      <c r="Z699" s="590" t="s">
        <v>1</v>
      </c>
      <c r="AA699" s="589">
        <f t="shared" si="3023"/>
        <v>1.5</v>
      </c>
      <c r="AB699" s="591">
        <f t="shared" si="3024"/>
        <v>1.8375999999999966</v>
      </c>
      <c r="AC699" s="592">
        <f t="shared" si="3025"/>
        <v>0.1</v>
      </c>
      <c r="AD699" s="592">
        <f t="shared" si="3026"/>
        <v>0.15</v>
      </c>
      <c r="AE699" s="593">
        <f t="shared" si="3027"/>
        <v>2.09</v>
      </c>
      <c r="AF699" s="593">
        <f t="shared" si="3028"/>
        <v>2.5</v>
      </c>
      <c r="AG699" s="594">
        <f t="shared" si="3029"/>
        <v>0.7</v>
      </c>
      <c r="AH699" s="595">
        <f t="shared" si="3030"/>
        <v>0</v>
      </c>
      <c r="AI699" s="595">
        <f t="shared" si="3031"/>
        <v>2.63</v>
      </c>
      <c r="AJ699" s="595">
        <f t="shared" si="3032"/>
        <v>1.03</v>
      </c>
      <c r="AK699" s="595">
        <f t="shared" si="3033"/>
        <v>0</v>
      </c>
      <c r="AL699" s="595">
        <f t="shared" si="3034"/>
        <v>0</v>
      </c>
      <c r="AM699" s="596">
        <f t="shared" si="3035"/>
        <v>14.5</v>
      </c>
      <c r="AN699" s="732">
        <f t="shared" si="3036"/>
        <v>0</v>
      </c>
      <c r="AO699" s="449" t="s">
        <v>24713</v>
      </c>
      <c r="AP699" s="146" t="s">
        <v>23695</v>
      </c>
      <c r="AQ699" s="450" t="s">
        <v>24714</v>
      </c>
      <c r="AR699" s="502">
        <v>1</v>
      </c>
      <c r="AS699" s="589"/>
      <c r="AT699" s="589"/>
      <c r="AU699" s="451">
        <v>19</v>
      </c>
      <c r="AV699" s="502">
        <f t="shared" si="3037"/>
        <v>1.7</v>
      </c>
      <c r="AW699" s="590" t="s">
        <v>1</v>
      </c>
      <c r="AX699" s="589">
        <f t="shared" si="3038"/>
        <v>1.7</v>
      </c>
      <c r="AY699" s="384">
        <f t="shared" si="3039"/>
        <v>17.3</v>
      </c>
      <c r="AZ699" s="384">
        <f t="shared" si="3040"/>
        <v>0.2</v>
      </c>
      <c r="BA699" s="384">
        <f t="shared" si="3041"/>
        <v>1.9</v>
      </c>
      <c r="BB699" s="382">
        <f t="shared" si="3042"/>
        <v>12.61</v>
      </c>
      <c r="BC699" s="265">
        <f t="shared" si="3043"/>
        <v>0</v>
      </c>
      <c r="BD699" s="265">
        <f t="shared" si="3044"/>
        <v>84.16</v>
      </c>
      <c r="BE699" s="265">
        <f t="shared" si="3045"/>
        <v>19.57</v>
      </c>
      <c r="BF699" s="385">
        <f t="shared" si="3046"/>
        <v>2.0875999999999966</v>
      </c>
      <c r="BG699" s="385">
        <f t="shared" si="3047"/>
        <v>0</v>
      </c>
      <c r="BH699" s="385">
        <f t="shared" si="3048"/>
        <v>6.03</v>
      </c>
      <c r="BI699" s="385">
        <f t="shared" si="3049"/>
        <v>0</v>
      </c>
      <c r="BJ699" s="116">
        <f t="shared" si="3050"/>
        <v>45.95</v>
      </c>
      <c r="BK699" s="95"/>
    </row>
    <row r="700" spans="1:63" ht="14.25" x14ac:dyDescent="0.3">
      <c r="A700" s="462"/>
      <c r="B700" s="463"/>
      <c r="C700" s="608"/>
      <c r="D700" s="505"/>
      <c r="E700" s="505"/>
      <c r="F700" s="505"/>
      <c r="G700" s="505"/>
      <c r="H700" s="410"/>
      <c r="I700" s="411"/>
      <c r="J700" s="411"/>
      <c r="K700" s="411"/>
      <c r="L700" s="101"/>
      <c r="M700" s="412"/>
      <c r="N700" s="412"/>
      <c r="O700" s="101"/>
      <c r="P700" s="101"/>
      <c r="Q700" s="414"/>
      <c r="R700" s="414"/>
      <c r="S700" s="414"/>
      <c r="T700" s="414"/>
      <c r="U700" s="414"/>
      <c r="V700" s="413"/>
      <c r="W700" s="725"/>
      <c r="X700" s="462"/>
      <c r="Y700" s="505"/>
      <c r="Z700" s="597"/>
      <c r="AA700" s="505"/>
      <c r="AB700" s="598"/>
      <c r="AC700" s="599"/>
      <c r="AD700" s="599"/>
      <c r="AE700" s="600"/>
      <c r="AF700" s="600"/>
      <c r="AG700" s="597"/>
      <c r="AH700" s="601"/>
      <c r="AI700" s="601"/>
      <c r="AJ700" s="601"/>
      <c r="AK700" s="601"/>
      <c r="AL700" s="601"/>
      <c r="AM700" s="602"/>
      <c r="AN700" s="733"/>
      <c r="AO700" s="462"/>
      <c r="AP700" s="463"/>
      <c r="AQ700" s="608"/>
      <c r="AR700" s="505"/>
      <c r="AS700" s="505"/>
      <c r="AT700" s="505"/>
      <c r="AU700" s="410"/>
      <c r="AV700" s="505"/>
      <c r="AW700" s="597"/>
      <c r="AX700" s="505"/>
      <c r="AY700" s="413"/>
      <c r="AZ700" s="413"/>
      <c r="BA700" s="413"/>
      <c r="BB700" s="101"/>
      <c r="BC700" s="101"/>
      <c r="BD700" s="101"/>
      <c r="BE700" s="101"/>
      <c r="BF700" s="414"/>
      <c r="BG700" s="414"/>
      <c r="BH700" s="414"/>
      <c r="BI700" s="414"/>
      <c r="BJ700" s="415"/>
      <c r="BK700" s="95"/>
    </row>
    <row r="701" spans="1:63" s="122" customFormat="1" ht="14.25" x14ac:dyDescent="0.3">
      <c r="A701" s="402" t="s">
        <v>24571</v>
      </c>
      <c r="B701" s="463"/>
      <c r="C701" s="408"/>
      <c r="D701" s="505"/>
      <c r="E701" s="505"/>
      <c r="F701" s="505"/>
      <c r="G701" s="409"/>
      <c r="H701" s="410"/>
      <c r="I701" s="411"/>
      <c r="J701" s="411"/>
      <c r="K701" s="411"/>
      <c r="L701" s="101"/>
      <c r="M701" s="412"/>
      <c r="N701" s="412"/>
      <c r="O701" s="101"/>
      <c r="P701" s="101"/>
      <c r="Q701" s="414"/>
      <c r="R701" s="414"/>
      <c r="S701" s="414"/>
      <c r="T701" s="414"/>
      <c r="U701" s="414"/>
      <c r="V701" s="413"/>
      <c r="W701" s="725"/>
      <c r="X701" s="739" t="str">
        <f>$A701</f>
        <v>BACIA JF - JOÃO MENDES  (F)</v>
      </c>
      <c r="Y701" s="505"/>
      <c r="Z701" s="597"/>
      <c r="AA701" s="505"/>
      <c r="AB701" s="598"/>
      <c r="AC701" s="599"/>
      <c r="AD701" s="599"/>
      <c r="AE701" s="600"/>
      <c r="AF701" s="600"/>
      <c r="AG701" s="597"/>
      <c r="AH701" s="601"/>
      <c r="AI701" s="601"/>
      <c r="AJ701" s="601"/>
      <c r="AK701" s="601"/>
      <c r="AL701" s="601"/>
      <c r="AM701" s="602"/>
      <c r="AN701" s="733"/>
      <c r="AO701" s="739" t="str">
        <f>$A701</f>
        <v>BACIA JF - JOÃO MENDES  (F)</v>
      </c>
      <c r="AP701" s="463"/>
      <c r="AQ701" s="408"/>
      <c r="AR701" s="505"/>
      <c r="AS701" s="505"/>
      <c r="AT701" s="505"/>
      <c r="AU701" s="410"/>
      <c r="AV701" s="409"/>
      <c r="AW701" s="409"/>
      <c r="AX701" s="409"/>
      <c r="AY701" s="413"/>
      <c r="AZ701" s="413"/>
      <c r="BA701" s="413"/>
      <c r="BB701" s="101"/>
      <c r="BC701" s="101"/>
      <c r="BD701" s="101"/>
      <c r="BE701" s="101"/>
      <c r="BF701" s="101"/>
      <c r="BG701" s="101"/>
      <c r="BH701" s="101"/>
      <c r="BI701" s="101"/>
      <c r="BJ701" s="415"/>
      <c r="BK701" s="95"/>
    </row>
    <row r="702" spans="1:63" s="122" customFormat="1" ht="14.25" x14ac:dyDescent="0.3">
      <c r="A702" s="407" t="s">
        <v>24530</v>
      </c>
      <c r="B702" s="463"/>
      <c r="C702" s="408"/>
      <c r="D702" s="505"/>
      <c r="E702" s="505"/>
      <c r="F702" s="505"/>
      <c r="G702" s="409"/>
      <c r="H702" s="410"/>
      <c r="I702" s="411"/>
      <c r="J702" s="411"/>
      <c r="K702" s="411"/>
      <c r="L702" s="101"/>
      <c r="M702" s="412"/>
      <c r="N702" s="412"/>
      <c r="O702" s="101"/>
      <c r="P702" s="101"/>
      <c r="Q702" s="414"/>
      <c r="R702" s="414"/>
      <c r="S702" s="414"/>
      <c r="T702" s="414"/>
      <c r="U702" s="414"/>
      <c r="V702" s="413"/>
      <c r="W702" s="725"/>
      <c r="X702" s="740" t="str">
        <f>$A702</f>
        <v>Rua Prof. Jurenil Andrade Costa</v>
      </c>
      <c r="Y702" s="503"/>
      <c r="Z702" s="503"/>
      <c r="AA702" s="503"/>
      <c r="AB702" s="399"/>
      <c r="AC702" s="399"/>
      <c r="AD702" s="399"/>
      <c r="AE702" s="399"/>
      <c r="AF702" s="404"/>
      <c r="AG702" s="399"/>
      <c r="AH702" s="399"/>
      <c r="AI702" s="399"/>
      <c r="AJ702" s="399"/>
      <c r="AK702" s="399"/>
      <c r="AL702" s="399"/>
      <c r="AM702" s="399"/>
      <c r="AN702" s="401"/>
      <c r="AO702" s="407" t="str">
        <f>$A702</f>
        <v>Rua Prof. Jurenil Andrade Costa</v>
      </c>
      <c r="AP702" s="463"/>
      <c r="AQ702" s="408"/>
      <c r="AR702" s="505"/>
      <c r="AS702" s="505"/>
      <c r="AT702" s="505"/>
      <c r="AU702" s="410"/>
      <c r="AV702" s="409"/>
      <c r="AW702" s="409"/>
      <c r="AX702" s="409"/>
      <c r="AY702" s="413"/>
      <c r="AZ702" s="413"/>
      <c r="BA702" s="413"/>
      <c r="BB702" s="101"/>
      <c r="BC702" s="101"/>
      <c r="BD702" s="101"/>
      <c r="BE702" s="101"/>
      <c r="BF702" s="101"/>
      <c r="BG702" s="101"/>
      <c r="BH702" s="101"/>
      <c r="BI702" s="101"/>
      <c r="BJ702" s="415"/>
      <c r="BK702" s="95"/>
    </row>
    <row r="703" spans="1:63" ht="14.25" x14ac:dyDescent="0.3">
      <c r="A703" s="144" t="s">
        <v>24531</v>
      </c>
      <c r="B703" s="379" t="s">
        <v>23695</v>
      </c>
      <c r="C703" s="145" t="s">
        <v>24532</v>
      </c>
      <c r="D703" s="416">
        <v>0.4</v>
      </c>
      <c r="E703" s="504"/>
      <c r="F703" s="504"/>
      <c r="G703" s="416" t="s">
        <v>23865</v>
      </c>
      <c r="H703" s="142">
        <v>21</v>
      </c>
      <c r="I703" s="143">
        <v>0.8100000000000005</v>
      </c>
      <c r="J703" s="143">
        <v>0.9524000000000008</v>
      </c>
      <c r="K703" s="452">
        <v>0</v>
      </c>
      <c r="L703" s="382">
        <f t="shared" ref="L703:L708" si="3051">ROUND((I703+J703)/2,2)</f>
        <v>0.88</v>
      </c>
      <c r="M703" s="383">
        <f t="shared" ref="M703:M708" si="3052">IF(F703=0,ROUND($D703*10%,2),IF(D703&gt;2.8,0.18,0.15))</f>
        <v>0.04</v>
      </c>
      <c r="N703" s="383">
        <f t="shared" ref="N703:N708" si="3053">IF(F703=0,IF(   ROUND($D703/4,2),   IF(ROUND(($D703*1.2)/6,2)&lt;0.1,0.1,ROUND(($D703*1.2)/6,2))),0.5)</f>
        <v>0.1</v>
      </c>
      <c r="O703" s="382">
        <f t="shared" ref="O703:O708" si="3054">L703+M703+N703</f>
        <v>1.02</v>
      </c>
      <c r="P703" s="382">
        <f t="shared" ref="P703:P708" si="3055">IF(O703&lt;2,(D703+M703*2)+0.6,(D703+M703*2)+0.6+ROUNDUP(O703-2,0)*0.1)</f>
        <v>1.08</v>
      </c>
      <c r="Q703" s="385">
        <f t="shared" ref="Q703:Q708" si="3056">IF($O703&lt;=$W$4,ROUND(IF($O703&lt;1.5,$O703*$H703*$P703,1.5*$H703*$P703),2),0)</f>
        <v>23.13</v>
      </c>
      <c r="R703" s="385">
        <f t="shared" ref="R703:R708" si="3057">IF($O703&gt;$W$4,ROUND(IF($O703&lt;1.5,$O703*$H703*$P703,1.5*$H703*$P703),2),0)</f>
        <v>0</v>
      </c>
      <c r="S703" s="385">
        <f t="shared" ref="S703:S708" si="3058">IF($O703&gt;$W$4,ROUND(IF($O703&lt;1.5,0,IF($O703&gt;3,1.5*$H703*$P703,($O703-1.5)*$H703*$P703)),2),0)</f>
        <v>0</v>
      </c>
      <c r="T703" s="385">
        <f t="shared" ref="T703:T708" si="3059">IF($O703&gt;$W$4,ROUND(IF($O703&lt;3,0,IF($O703&gt;4.5,1.5*$H703*$P703,($O703-3)*$H703*$P703)),2),0)</f>
        <v>0</v>
      </c>
      <c r="U703" s="385">
        <f t="shared" ref="U703:U708" si="3060">IF($O703&gt;$W$4,ROUND(IF($O703&lt;4.5,0,IF($O703&gt;6,($O703-4.5)*$H703*$P703,($O703-4.5)*$H703*$P703)),2),0)</f>
        <v>0</v>
      </c>
      <c r="V703" s="384">
        <f t="shared" ref="V703:V708" si="3061">IF($O703&gt;$W$4, IF( $O703&lt;=4,   ROUND($H703*($O703+0.5)*2,2),   0),0)</f>
        <v>0</v>
      </c>
      <c r="W703" s="726">
        <f t="shared" ref="W703:W708" si="3062">IF($O703&gt;$W$4, IF( $O703&gt;4,   ROUND($H703*($O703+0.5)*2,2),   0),0)</f>
        <v>0</v>
      </c>
      <c r="X703" s="144" t="str">
        <f t="shared" ref="X703:X708" si="3063">A703</f>
        <v>JF1</v>
      </c>
      <c r="Y703" s="416">
        <f t="shared" ref="Y703:Y708" si="3064">IF($D703=0.4,1.2,IF($D703=0.6,1.2,IF($D703=0.8,1.3,IF($D703=1,1.5,IF($D703=1.2,1.7,IF($D703&lt;=2,2,"--"))))))</f>
        <v>1.2</v>
      </c>
      <c r="Z703" s="603" t="s">
        <v>1</v>
      </c>
      <c r="AA703" s="504">
        <f t="shared" ref="AA703:AA708" si="3065">Y703</f>
        <v>1.2</v>
      </c>
      <c r="AB703" s="591">
        <f t="shared" ref="AB703:AB708" si="3066">IF($Y703="--","--",I703)</f>
        <v>0.8100000000000005</v>
      </c>
      <c r="AC703" s="592">
        <f t="shared" ref="AC703:AC708" si="3067">IF($Y703="--","--",IF(D703&gt;1.5,0.15,ROUND($D703*10%,2)))</f>
        <v>0.04</v>
      </c>
      <c r="AD703" s="592">
        <f t="shared" ref="AD703:AD708" si="3068">IF($Y703="--","--",0.15)</f>
        <v>0.15</v>
      </c>
      <c r="AE703" s="593">
        <f t="shared" ref="AE703:AE708" si="3069">IF($Y703="--","--",ROUND(AB703+AC703+AD703,2))</f>
        <v>1</v>
      </c>
      <c r="AF703" s="604">
        <f t="shared" ref="AF703:AF708" si="3070">IF($Y703="--","--",IF($AB703&lt;=2,$Y703+1,($Y703+1)+ROUNDUP($AB703-2,0)*0.1))</f>
        <v>2.2000000000000002</v>
      </c>
      <c r="AG703" s="605">
        <f t="shared" ref="AG703:AG708" si="3071">IF($D703=0.4,0.92,IF($D703=0.6,0.68,IF($D703=0.8,0.74,IF($D703=1,0.7,IF($D703=1.2,0.66,IF($D703=1.5,0.6,IF($D703&lt;=2,(2.4-(D703+0.3)),"--")))))))</f>
        <v>0.92</v>
      </c>
      <c r="AH703" s="595">
        <f t="shared" ref="AH703:AH708" si="3072">IF($Y703="--","--",IF($AE703&lt;=$W$4,ROUND(IF($AE703&lt;1.5,$AE703*$AF703*$AG703,1.5*$AF703*$AG703),2),0))</f>
        <v>2.02</v>
      </c>
      <c r="AI703" s="595">
        <f t="shared" ref="AI703:AI708" si="3073">IF($Y703="--","--",IF($AE703&gt;$W$4,ROUND(IF($AE703&lt;1.5,$AE703*$AF703*$AG703,1.5*$AF703*$AG703),2),0))</f>
        <v>0</v>
      </c>
      <c r="AJ703" s="595">
        <f t="shared" ref="AJ703:AJ708" si="3074">IF($Y703="--","--",IF($AE703&gt;$W$4,ROUND(IF($AE703&lt;1.5,0,IF($AE703&gt;3,1.5*$AF703*$AG703,($AE703-1.5)*$AF703*$AG703)),2),0))</f>
        <v>0</v>
      </c>
      <c r="AK703" s="595">
        <f t="shared" ref="AK703:AK708" si="3075">IF($Y703="--","--",IF($AE703&gt;$W$4,ROUND(IF($AE703&lt;3,0,IF($AE703&gt;4.5,1.5*$AF703*$AG703,($AE703-3)*$AF703*$AG703)),2),0))</f>
        <v>0</v>
      </c>
      <c r="AL703" s="595">
        <f t="shared" ref="AL703:AL708" si="3076">IF($Y703="--","--",IF($AE703&gt;$W$4,ROUND(IF($AE703&lt;4.5,0,IF($AE703&gt;6,($AE703-4.5)*$AF703*$AG703,($AE703-4.5)*$AF703*$AG703)),2),0))</f>
        <v>0</v>
      </c>
      <c r="AM703" s="596">
        <f t="shared" ref="AM703:AM708" si="3077">IF($Y703="--","--",IF($AE703&gt;$W$4, IF( $AE703&lt;=4,   ROUND(($AG703*4)*($AE703+0.5)*2,2),   0),0))</f>
        <v>0</v>
      </c>
      <c r="AN703" s="732">
        <f t="shared" ref="AN703:AN708" si="3078">IF($Y703="--","--",IF($AE703&gt;$W$4, IF( $AE703&gt;4,   ROUND(($AG703*4)*($AE703+0.5)*2,2),   0),0))</f>
        <v>0</v>
      </c>
      <c r="AO703" s="144" t="s">
        <v>24531</v>
      </c>
      <c r="AP703" s="379" t="s">
        <v>23695</v>
      </c>
      <c r="AQ703" s="453" t="s">
        <v>24532</v>
      </c>
      <c r="AR703" s="416">
        <v>0.4</v>
      </c>
      <c r="AS703" s="504"/>
      <c r="AT703" s="504"/>
      <c r="AU703" s="142">
        <v>21</v>
      </c>
      <c r="AV703" s="416">
        <f t="shared" ref="AV703:AV708" si="3079">IF($Y703="--","--",Y703+0.2)</f>
        <v>1.4</v>
      </c>
      <c r="AW703" s="603" t="s">
        <v>1</v>
      </c>
      <c r="AX703" s="504">
        <f t="shared" ref="AX703:AX708" si="3080">AV703</f>
        <v>1.4</v>
      </c>
      <c r="AY703" s="384">
        <f t="shared" ref="AY703:AY708" si="3081">IF(D703&gt;2,AU703,AU703-AV703)</f>
        <v>19.600000000000001</v>
      </c>
      <c r="AZ703" s="384">
        <f t="shared" ref="AZ703:AZ708" si="3082">N703</f>
        <v>0.1</v>
      </c>
      <c r="BA703" s="384">
        <f t="shared" ref="BA703:BA708" si="3083">P703</f>
        <v>1.08</v>
      </c>
      <c r="BB703" s="382">
        <f t="shared" ref="BB703:BB708" si="3084">IF(F703=0,IF(ROUND( AY703 * ( ( (N703*P703) +  ( ((D703+M703*2)/6)*P703 ) ) - ROUND(  ((D703+M703*2)^2)   *   (   ( PI()*96.379 / (4*360) )  -  ( (SIN((96.379/2)*PI()/180)) * (COS((96.379/2)*PI()/180)) / 4 )   ), 4) ),2),   ROUND( AY703 * ( ( (N703*P703) +  ( ((D703+M703*2)/4)*P703 ) ) - ROUND(  ((D703+M703*2)^2)   *   (   ( PI()*120 / (4*360) )  -  ( (SIN((120/2)*PI()/180)) * (COS((120/2)*PI()/180)) / 4 )   ), 4) ),2)),0)</f>
        <v>3.96</v>
      </c>
      <c r="BC703" s="265">
        <f t="shared" ref="BC703:BC708" si="3085">IF(F703&gt;0,ROUND(AY703*N703*P703,2),0)</f>
        <v>0</v>
      </c>
      <c r="BD703" s="265">
        <f t="shared" ref="BD703:BD708" si="3086">SUM(Q703:U703,AH703:AL703)</f>
        <v>25.15</v>
      </c>
      <c r="BE703" s="265">
        <f t="shared" ref="BE703:BE708" si="3087">IF(F703=0, ROUND( ( PI()*( (D703+M703*2)^2 ) / 4  ) * AY703,2),  ROUND( (D703+M703*2)*(F703+M703*2) * AY703,2))</f>
        <v>3.55</v>
      </c>
      <c r="BF703" s="607">
        <f t="shared" ref="BF703:BF708" si="3088">IF(($I703+M703-0.15)&lt;=2,($I703+M703+0.15),IF(($I703+M703)&lt;=3,2.35,($I703+M703+0.2)-0.85))</f>
        <v>1.0000000000000004</v>
      </c>
      <c r="BG703" s="607">
        <f t="shared" ref="BG703:BG708" si="3089">IF(D703&gt;2,   (I703-F703-M703-0.11),IF(($I703+M703)&lt;=2,0,IF(($I703+M703)&gt;3,0.85,(I703+M703+0.2-BF703))))</f>
        <v>0</v>
      </c>
      <c r="BH703" s="607">
        <f t="shared" ref="BH703:BH708" si="3090">IF(D703&gt;2,  ROUND(((1.42+0.4)+(0.91+0.4))*2*BG703,2), ROUND(AV703*AX703*BF703,2))</f>
        <v>1.96</v>
      </c>
      <c r="BI703" s="607">
        <f t="shared" ref="BI703:BI708" si="3091">ROUND(((PI()*0.9^2)/4)*BG703,2)</f>
        <v>0</v>
      </c>
      <c r="BJ703" s="116">
        <f t="shared" ref="BJ703:BJ708" si="3092">ROUND(BD703-BE703-BH703-BI703-BB703-BC703,2)</f>
        <v>15.68</v>
      </c>
      <c r="BK703" s="95"/>
    </row>
    <row r="704" spans="1:63" ht="14.25" x14ac:dyDescent="0.3">
      <c r="A704" s="144" t="s">
        <v>24532</v>
      </c>
      <c r="B704" s="379" t="s">
        <v>23695</v>
      </c>
      <c r="C704" s="145" t="s">
        <v>24533</v>
      </c>
      <c r="D704" s="416">
        <v>0.4</v>
      </c>
      <c r="E704" s="504"/>
      <c r="F704" s="504"/>
      <c r="G704" s="416" t="s">
        <v>23865</v>
      </c>
      <c r="H704" s="142">
        <v>25</v>
      </c>
      <c r="I704" s="143">
        <v>0.9524000000000008</v>
      </c>
      <c r="J704" s="143">
        <v>0.86430000000000007</v>
      </c>
      <c r="K704" s="452">
        <v>0</v>
      </c>
      <c r="L704" s="382">
        <f t="shared" si="3051"/>
        <v>0.91</v>
      </c>
      <c r="M704" s="383">
        <f t="shared" si="3052"/>
        <v>0.04</v>
      </c>
      <c r="N704" s="383">
        <f t="shared" si="3053"/>
        <v>0.1</v>
      </c>
      <c r="O704" s="382">
        <f t="shared" si="3054"/>
        <v>1.05</v>
      </c>
      <c r="P704" s="382">
        <f t="shared" si="3055"/>
        <v>1.08</v>
      </c>
      <c r="Q704" s="385">
        <f t="shared" si="3056"/>
        <v>28.35</v>
      </c>
      <c r="R704" s="385">
        <f t="shared" si="3057"/>
        <v>0</v>
      </c>
      <c r="S704" s="385">
        <f t="shared" si="3058"/>
        <v>0</v>
      </c>
      <c r="T704" s="385">
        <f t="shared" si="3059"/>
        <v>0</v>
      </c>
      <c r="U704" s="385">
        <f t="shared" si="3060"/>
        <v>0</v>
      </c>
      <c r="V704" s="384">
        <f t="shared" si="3061"/>
        <v>0</v>
      </c>
      <c r="W704" s="726">
        <f t="shared" si="3062"/>
        <v>0</v>
      </c>
      <c r="X704" s="144" t="str">
        <f t="shared" si="3063"/>
        <v>JF2</v>
      </c>
      <c r="Y704" s="416">
        <f t="shared" si="3064"/>
        <v>1.2</v>
      </c>
      <c r="Z704" s="603" t="s">
        <v>1</v>
      </c>
      <c r="AA704" s="504">
        <f t="shared" si="3065"/>
        <v>1.2</v>
      </c>
      <c r="AB704" s="591">
        <f t="shared" si="3066"/>
        <v>0.9524000000000008</v>
      </c>
      <c r="AC704" s="592">
        <f t="shared" si="3067"/>
        <v>0.04</v>
      </c>
      <c r="AD704" s="592">
        <f t="shared" si="3068"/>
        <v>0.15</v>
      </c>
      <c r="AE704" s="593">
        <f t="shared" si="3069"/>
        <v>1.1399999999999999</v>
      </c>
      <c r="AF704" s="604">
        <f t="shared" si="3070"/>
        <v>2.2000000000000002</v>
      </c>
      <c r="AG704" s="605">
        <f t="shared" si="3071"/>
        <v>0.92</v>
      </c>
      <c r="AH704" s="595">
        <f t="shared" si="3072"/>
        <v>2.31</v>
      </c>
      <c r="AI704" s="595">
        <f t="shared" si="3073"/>
        <v>0</v>
      </c>
      <c r="AJ704" s="595">
        <f t="shared" si="3074"/>
        <v>0</v>
      </c>
      <c r="AK704" s="595">
        <f t="shared" si="3075"/>
        <v>0</v>
      </c>
      <c r="AL704" s="595">
        <f t="shared" si="3076"/>
        <v>0</v>
      </c>
      <c r="AM704" s="596">
        <f t="shared" si="3077"/>
        <v>0</v>
      </c>
      <c r="AN704" s="732">
        <f t="shared" si="3078"/>
        <v>0</v>
      </c>
      <c r="AO704" s="144" t="s">
        <v>24532</v>
      </c>
      <c r="AP704" s="379" t="s">
        <v>23695</v>
      </c>
      <c r="AQ704" s="453" t="s">
        <v>24533</v>
      </c>
      <c r="AR704" s="416">
        <v>0.4</v>
      </c>
      <c r="AS704" s="504"/>
      <c r="AT704" s="504"/>
      <c r="AU704" s="142">
        <v>25</v>
      </c>
      <c r="AV704" s="416">
        <f t="shared" si="3079"/>
        <v>1.4</v>
      </c>
      <c r="AW704" s="603" t="s">
        <v>1</v>
      </c>
      <c r="AX704" s="504">
        <f t="shared" si="3080"/>
        <v>1.4</v>
      </c>
      <c r="AY704" s="384">
        <f t="shared" si="3081"/>
        <v>23.6</v>
      </c>
      <c r="AZ704" s="384">
        <f t="shared" si="3082"/>
        <v>0.1</v>
      </c>
      <c r="BA704" s="384">
        <f t="shared" si="3083"/>
        <v>1.08</v>
      </c>
      <c r="BB704" s="382">
        <f t="shared" si="3084"/>
        <v>4.7699999999999996</v>
      </c>
      <c r="BC704" s="265">
        <f t="shared" si="3085"/>
        <v>0</v>
      </c>
      <c r="BD704" s="265">
        <f t="shared" si="3086"/>
        <v>30.66</v>
      </c>
      <c r="BE704" s="265">
        <f t="shared" si="3087"/>
        <v>4.2699999999999996</v>
      </c>
      <c r="BF704" s="607">
        <f t="shared" si="3088"/>
        <v>1.1424000000000007</v>
      </c>
      <c r="BG704" s="607">
        <f t="shared" si="3089"/>
        <v>0</v>
      </c>
      <c r="BH704" s="607">
        <f t="shared" si="3090"/>
        <v>2.2400000000000002</v>
      </c>
      <c r="BI704" s="607">
        <f t="shared" si="3091"/>
        <v>0</v>
      </c>
      <c r="BJ704" s="116">
        <f t="shared" si="3092"/>
        <v>19.38</v>
      </c>
      <c r="BK704" s="95"/>
    </row>
    <row r="705" spans="1:63" ht="14.25" x14ac:dyDescent="0.3">
      <c r="A705" s="144" t="s">
        <v>24533</v>
      </c>
      <c r="B705" s="379" t="s">
        <v>23695</v>
      </c>
      <c r="C705" s="145" t="s">
        <v>24534</v>
      </c>
      <c r="D705" s="416">
        <v>0.4</v>
      </c>
      <c r="E705" s="504"/>
      <c r="F705" s="504"/>
      <c r="G705" s="416" t="s">
        <v>23865</v>
      </c>
      <c r="H705" s="142">
        <v>21</v>
      </c>
      <c r="I705" s="143">
        <v>0.86430000000000007</v>
      </c>
      <c r="J705" s="143">
        <v>0.84370000000000012</v>
      </c>
      <c r="K705" s="452">
        <v>0.08</v>
      </c>
      <c r="L705" s="382">
        <f t="shared" si="3051"/>
        <v>0.85</v>
      </c>
      <c r="M705" s="383">
        <f t="shared" si="3052"/>
        <v>0.04</v>
      </c>
      <c r="N705" s="383">
        <f t="shared" si="3053"/>
        <v>0.1</v>
      </c>
      <c r="O705" s="382">
        <f t="shared" si="3054"/>
        <v>0.99</v>
      </c>
      <c r="P705" s="382">
        <f t="shared" si="3055"/>
        <v>1.08</v>
      </c>
      <c r="Q705" s="385">
        <f t="shared" si="3056"/>
        <v>22.45</v>
      </c>
      <c r="R705" s="385">
        <f t="shared" si="3057"/>
        <v>0</v>
      </c>
      <c r="S705" s="385">
        <f t="shared" si="3058"/>
        <v>0</v>
      </c>
      <c r="T705" s="385">
        <f t="shared" si="3059"/>
        <v>0</v>
      </c>
      <c r="U705" s="385">
        <f t="shared" si="3060"/>
        <v>0</v>
      </c>
      <c r="V705" s="384">
        <f t="shared" si="3061"/>
        <v>0</v>
      </c>
      <c r="W705" s="726">
        <f t="shared" si="3062"/>
        <v>0</v>
      </c>
      <c r="X705" s="144" t="str">
        <f t="shared" si="3063"/>
        <v>JF3</v>
      </c>
      <c r="Y705" s="416">
        <f t="shared" si="3064"/>
        <v>1.2</v>
      </c>
      <c r="Z705" s="603" t="s">
        <v>1</v>
      </c>
      <c r="AA705" s="504">
        <f t="shared" si="3065"/>
        <v>1.2</v>
      </c>
      <c r="AB705" s="591">
        <f t="shared" si="3066"/>
        <v>0.86430000000000007</v>
      </c>
      <c r="AC705" s="592">
        <f t="shared" si="3067"/>
        <v>0.04</v>
      </c>
      <c r="AD705" s="592">
        <f t="shared" si="3068"/>
        <v>0.15</v>
      </c>
      <c r="AE705" s="593">
        <f t="shared" si="3069"/>
        <v>1.05</v>
      </c>
      <c r="AF705" s="604">
        <f t="shared" si="3070"/>
        <v>2.2000000000000002</v>
      </c>
      <c r="AG705" s="605">
        <f t="shared" si="3071"/>
        <v>0.92</v>
      </c>
      <c r="AH705" s="595">
        <f t="shared" si="3072"/>
        <v>2.13</v>
      </c>
      <c r="AI705" s="595">
        <f t="shared" si="3073"/>
        <v>0</v>
      </c>
      <c r="AJ705" s="595">
        <f t="shared" si="3074"/>
        <v>0</v>
      </c>
      <c r="AK705" s="595">
        <f t="shared" si="3075"/>
        <v>0</v>
      </c>
      <c r="AL705" s="595">
        <f t="shared" si="3076"/>
        <v>0</v>
      </c>
      <c r="AM705" s="596">
        <f t="shared" si="3077"/>
        <v>0</v>
      </c>
      <c r="AN705" s="732">
        <f t="shared" si="3078"/>
        <v>0</v>
      </c>
      <c r="AO705" s="144" t="s">
        <v>24533</v>
      </c>
      <c r="AP705" s="379" t="s">
        <v>23695</v>
      </c>
      <c r="AQ705" s="453" t="s">
        <v>24534</v>
      </c>
      <c r="AR705" s="416">
        <v>0.4</v>
      </c>
      <c r="AS705" s="504"/>
      <c r="AT705" s="504"/>
      <c r="AU705" s="142">
        <v>21</v>
      </c>
      <c r="AV705" s="416">
        <f t="shared" si="3079"/>
        <v>1.4</v>
      </c>
      <c r="AW705" s="603" t="s">
        <v>1</v>
      </c>
      <c r="AX705" s="504">
        <f t="shared" si="3080"/>
        <v>1.4</v>
      </c>
      <c r="AY705" s="384">
        <f t="shared" si="3081"/>
        <v>19.600000000000001</v>
      </c>
      <c r="AZ705" s="384">
        <f t="shared" si="3082"/>
        <v>0.1</v>
      </c>
      <c r="BA705" s="384">
        <f t="shared" si="3083"/>
        <v>1.08</v>
      </c>
      <c r="BB705" s="382">
        <f t="shared" si="3084"/>
        <v>3.96</v>
      </c>
      <c r="BC705" s="265">
        <f t="shared" si="3085"/>
        <v>0</v>
      </c>
      <c r="BD705" s="265">
        <f t="shared" si="3086"/>
        <v>24.58</v>
      </c>
      <c r="BE705" s="265">
        <f t="shared" si="3087"/>
        <v>3.55</v>
      </c>
      <c r="BF705" s="607">
        <f t="shared" si="3088"/>
        <v>1.0543</v>
      </c>
      <c r="BG705" s="607">
        <f t="shared" si="3089"/>
        <v>0</v>
      </c>
      <c r="BH705" s="607">
        <f t="shared" si="3090"/>
        <v>2.0699999999999998</v>
      </c>
      <c r="BI705" s="607">
        <f t="shared" si="3091"/>
        <v>0</v>
      </c>
      <c r="BJ705" s="116">
        <f t="shared" si="3092"/>
        <v>15</v>
      </c>
      <c r="BK705" s="95"/>
    </row>
    <row r="706" spans="1:63" ht="14.25" x14ac:dyDescent="0.3">
      <c r="A706" s="144" t="s">
        <v>24534</v>
      </c>
      <c r="B706" s="379" t="s">
        <v>23695</v>
      </c>
      <c r="C706" s="145" t="s">
        <v>24535</v>
      </c>
      <c r="D706" s="416">
        <v>0.4</v>
      </c>
      <c r="E706" s="504"/>
      <c r="F706" s="504"/>
      <c r="G706" s="416" t="s">
        <v>23865</v>
      </c>
      <c r="H706" s="142">
        <v>25</v>
      </c>
      <c r="I706" s="143">
        <v>0.92370000000000019</v>
      </c>
      <c r="J706" s="143">
        <v>1.0900999999999996</v>
      </c>
      <c r="K706" s="452">
        <v>0</v>
      </c>
      <c r="L706" s="382">
        <f t="shared" si="3051"/>
        <v>1.01</v>
      </c>
      <c r="M706" s="383">
        <f t="shared" si="3052"/>
        <v>0.04</v>
      </c>
      <c r="N706" s="383">
        <f t="shared" si="3053"/>
        <v>0.1</v>
      </c>
      <c r="O706" s="382">
        <f t="shared" si="3054"/>
        <v>1.1500000000000001</v>
      </c>
      <c r="P706" s="382">
        <f t="shared" si="3055"/>
        <v>1.08</v>
      </c>
      <c r="Q706" s="385">
        <f t="shared" si="3056"/>
        <v>31.05</v>
      </c>
      <c r="R706" s="385">
        <f t="shared" si="3057"/>
        <v>0</v>
      </c>
      <c r="S706" s="385">
        <f t="shared" si="3058"/>
        <v>0</v>
      </c>
      <c r="T706" s="385">
        <f t="shared" si="3059"/>
        <v>0</v>
      </c>
      <c r="U706" s="385">
        <f t="shared" si="3060"/>
        <v>0</v>
      </c>
      <c r="V706" s="384">
        <f t="shared" si="3061"/>
        <v>0</v>
      </c>
      <c r="W706" s="726">
        <f t="shared" si="3062"/>
        <v>0</v>
      </c>
      <c r="X706" s="144" t="str">
        <f t="shared" si="3063"/>
        <v>JF4</v>
      </c>
      <c r="Y706" s="416">
        <f t="shared" si="3064"/>
        <v>1.2</v>
      </c>
      <c r="Z706" s="603" t="s">
        <v>1</v>
      </c>
      <c r="AA706" s="504">
        <f t="shared" si="3065"/>
        <v>1.2</v>
      </c>
      <c r="AB706" s="591">
        <f t="shared" si="3066"/>
        <v>0.92370000000000019</v>
      </c>
      <c r="AC706" s="592">
        <f t="shared" si="3067"/>
        <v>0.04</v>
      </c>
      <c r="AD706" s="592">
        <f t="shared" si="3068"/>
        <v>0.15</v>
      </c>
      <c r="AE706" s="593">
        <f t="shared" si="3069"/>
        <v>1.1100000000000001</v>
      </c>
      <c r="AF706" s="604">
        <f t="shared" si="3070"/>
        <v>2.2000000000000002</v>
      </c>
      <c r="AG706" s="605">
        <f t="shared" si="3071"/>
        <v>0.92</v>
      </c>
      <c r="AH706" s="595">
        <f t="shared" si="3072"/>
        <v>2.25</v>
      </c>
      <c r="AI706" s="595">
        <f t="shared" si="3073"/>
        <v>0</v>
      </c>
      <c r="AJ706" s="595">
        <f t="shared" si="3074"/>
        <v>0</v>
      </c>
      <c r="AK706" s="595">
        <f t="shared" si="3075"/>
        <v>0</v>
      </c>
      <c r="AL706" s="595">
        <f t="shared" si="3076"/>
        <v>0</v>
      </c>
      <c r="AM706" s="596">
        <f t="shared" si="3077"/>
        <v>0</v>
      </c>
      <c r="AN706" s="732">
        <f t="shared" si="3078"/>
        <v>0</v>
      </c>
      <c r="AO706" s="144" t="s">
        <v>24534</v>
      </c>
      <c r="AP706" s="379" t="s">
        <v>23695</v>
      </c>
      <c r="AQ706" s="453" t="s">
        <v>24535</v>
      </c>
      <c r="AR706" s="416">
        <v>0.4</v>
      </c>
      <c r="AS706" s="504"/>
      <c r="AT706" s="504"/>
      <c r="AU706" s="142">
        <v>25</v>
      </c>
      <c r="AV706" s="416">
        <f t="shared" si="3079"/>
        <v>1.4</v>
      </c>
      <c r="AW706" s="603" t="s">
        <v>1</v>
      </c>
      <c r="AX706" s="504">
        <f t="shared" si="3080"/>
        <v>1.4</v>
      </c>
      <c r="AY706" s="384">
        <f t="shared" si="3081"/>
        <v>23.6</v>
      </c>
      <c r="AZ706" s="384">
        <f t="shared" si="3082"/>
        <v>0.1</v>
      </c>
      <c r="BA706" s="384">
        <f t="shared" si="3083"/>
        <v>1.08</v>
      </c>
      <c r="BB706" s="382">
        <f t="shared" si="3084"/>
        <v>4.7699999999999996</v>
      </c>
      <c r="BC706" s="265">
        <f t="shared" si="3085"/>
        <v>0</v>
      </c>
      <c r="BD706" s="265">
        <f t="shared" si="3086"/>
        <v>33.299999999999997</v>
      </c>
      <c r="BE706" s="265">
        <f t="shared" si="3087"/>
        <v>4.2699999999999996</v>
      </c>
      <c r="BF706" s="607">
        <f t="shared" si="3088"/>
        <v>1.1137000000000001</v>
      </c>
      <c r="BG706" s="607">
        <f t="shared" si="3089"/>
        <v>0</v>
      </c>
      <c r="BH706" s="607">
        <f t="shared" si="3090"/>
        <v>2.1800000000000002</v>
      </c>
      <c r="BI706" s="607">
        <f t="shared" si="3091"/>
        <v>0</v>
      </c>
      <c r="BJ706" s="116">
        <f t="shared" si="3092"/>
        <v>22.08</v>
      </c>
      <c r="BK706" s="95"/>
    </row>
    <row r="707" spans="1:63" ht="14.25" x14ac:dyDescent="0.3">
      <c r="A707" s="144" t="s">
        <v>24535</v>
      </c>
      <c r="B707" s="379" t="s">
        <v>23695</v>
      </c>
      <c r="C707" s="145" t="s">
        <v>24536</v>
      </c>
      <c r="D707" s="416">
        <v>0.4</v>
      </c>
      <c r="E707" s="504"/>
      <c r="F707" s="504"/>
      <c r="G707" s="416" t="s">
        <v>23864</v>
      </c>
      <c r="H707" s="142">
        <v>38</v>
      </c>
      <c r="I707" s="143">
        <v>1.0900999999999996</v>
      </c>
      <c r="J707" s="143">
        <v>1.6037999999999997</v>
      </c>
      <c r="K707" s="452">
        <v>0</v>
      </c>
      <c r="L707" s="382">
        <f t="shared" si="3051"/>
        <v>1.35</v>
      </c>
      <c r="M707" s="383">
        <f t="shared" si="3052"/>
        <v>0.04</v>
      </c>
      <c r="N707" s="383">
        <f t="shared" si="3053"/>
        <v>0.1</v>
      </c>
      <c r="O707" s="382">
        <f t="shared" si="3054"/>
        <v>1.4900000000000002</v>
      </c>
      <c r="P707" s="382">
        <f t="shared" si="3055"/>
        <v>1.08</v>
      </c>
      <c r="Q707" s="385">
        <f t="shared" si="3056"/>
        <v>61.15</v>
      </c>
      <c r="R707" s="385">
        <f t="shared" si="3057"/>
        <v>0</v>
      </c>
      <c r="S707" s="385">
        <f t="shared" si="3058"/>
        <v>0</v>
      </c>
      <c r="T707" s="385">
        <f t="shared" si="3059"/>
        <v>0</v>
      </c>
      <c r="U707" s="385">
        <f t="shared" si="3060"/>
        <v>0</v>
      </c>
      <c r="V707" s="384">
        <f t="shared" si="3061"/>
        <v>0</v>
      </c>
      <c r="W707" s="726">
        <f t="shared" si="3062"/>
        <v>0</v>
      </c>
      <c r="X707" s="144" t="str">
        <f t="shared" si="3063"/>
        <v>JF5</v>
      </c>
      <c r="Y707" s="416">
        <f t="shared" si="3064"/>
        <v>1.2</v>
      </c>
      <c r="Z707" s="603" t="s">
        <v>1</v>
      </c>
      <c r="AA707" s="504">
        <f t="shared" si="3065"/>
        <v>1.2</v>
      </c>
      <c r="AB707" s="591">
        <f t="shared" si="3066"/>
        <v>1.0900999999999996</v>
      </c>
      <c r="AC707" s="592">
        <f t="shared" si="3067"/>
        <v>0.04</v>
      </c>
      <c r="AD707" s="592">
        <f t="shared" si="3068"/>
        <v>0.15</v>
      </c>
      <c r="AE707" s="593">
        <f t="shared" si="3069"/>
        <v>1.28</v>
      </c>
      <c r="AF707" s="604">
        <f t="shared" si="3070"/>
        <v>2.2000000000000002</v>
      </c>
      <c r="AG707" s="605">
        <f t="shared" si="3071"/>
        <v>0.92</v>
      </c>
      <c r="AH707" s="595">
        <f t="shared" si="3072"/>
        <v>2.59</v>
      </c>
      <c r="AI707" s="595">
        <f t="shared" si="3073"/>
        <v>0</v>
      </c>
      <c r="AJ707" s="595">
        <f t="shared" si="3074"/>
        <v>0</v>
      </c>
      <c r="AK707" s="595">
        <f t="shared" si="3075"/>
        <v>0</v>
      </c>
      <c r="AL707" s="595">
        <f t="shared" si="3076"/>
        <v>0</v>
      </c>
      <c r="AM707" s="596">
        <f t="shared" si="3077"/>
        <v>0</v>
      </c>
      <c r="AN707" s="732">
        <f t="shared" si="3078"/>
        <v>0</v>
      </c>
      <c r="AO707" s="144" t="s">
        <v>24535</v>
      </c>
      <c r="AP707" s="379" t="s">
        <v>23695</v>
      </c>
      <c r="AQ707" s="453" t="s">
        <v>24536</v>
      </c>
      <c r="AR707" s="416">
        <v>0.4</v>
      </c>
      <c r="AS707" s="504"/>
      <c r="AT707" s="504"/>
      <c r="AU707" s="142">
        <v>38</v>
      </c>
      <c r="AV707" s="416">
        <f t="shared" si="3079"/>
        <v>1.4</v>
      </c>
      <c r="AW707" s="603" t="s">
        <v>1</v>
      </c>
      <c r="AX707" s="504">
        <f t="shared" si="3080"/>
        <v>1.4</v>
      </c>
      <c r="AY707" s="384">
        <f t="shared" si="3081"/>
        <v>36.6</v>
      </c>
      <c r="AZ707" s="384">
        <f t="shared" si="3082"/>
        <v>0.1</v>
      </c>
      <c r="BA707" s="384">
        <f t="shared" si="3083"/>
        <v>1.08</v>
      </c>
      <c r="BB707" s="382">
        <f t="shared" si="3084"/>
        <v>7.4</v>
      </c>
      <c r="BC707" s="265">
        <f t="shared" si="3085"/>
        <v>0</v>
      </c>
      <c r="BD707" s="265">
        <f t="shared" si="3086"/>
        <v>63.739999999999995</v>
      </c>
      <c r="BE707" s="265">
        <f t="shared" si="3087"/>
        <v>6.62</v>
      </c>
      <c r="BF707" s="607">
        <f t="shared" si="3088"/>
        <v>1.2800999999999996</v>
      </c>
      <c r="BG707" s="607">
        <f t="shared" si="3089"/>
        <v>0</v>
      </c>
      <c r="BH707" s="607">
        <f t="shared" si="3090"/>
        <v>2.5099999999999998</v>
      </c>
      <c r="BI707" s="607">
        <f t="shared" si="3091"/>
        <v>0</v>
      </c>
      <c r="BJ707" s="116">
        <f t="shared" si="3092"/>
        <v>47.21</v>
      </c>
      <c r="BK707" s="95"/>
    </row>
    <row r="708" spans="1:63" ht="14.25" x14ac:dyDescent="0.3">
      <c r="A708" s="449" t="s">
        <v>24536</v>
      </c>
      <c r="B708" s="146" t="s">
        <v>23695</v>
      </c>
      <c r="C708" s="450" t="s">
        <v>24084</v>
      </c>
      <c r="D708" s="502">
        <v>0.4</v>
      </c>
      <c r="E708" s="589"/>
      <c r="F708" s="589"/>
      <c r="G708" s="502" t="s">
        <v>23864</v>
      </c>
      <c r="H708" s="451">
        <v>11</v>
      </c>
      <c r="I708" s="452">
        <v>1.6037999999999997</v>
      </c>
      <c r="J708" s="452">
        <v>1.5143000000000004</v>
      </c>
      <c r="K708" s="452">
        <v>1.196</v>
      </c>
      <c r="L708" s="382">
        <f t="shared" si="3051"/>
        <v>1.56</v>
      </c>
      <c r="M708" s="383">
        <f t="shared" si="3052"/>
        <v>0.04</v>
      </c>
      <c r="N708" s="383">
        <f t="shared" si="3053"/>
        <v>0.1</v>
      </c>
      <c r="O708" s="382">
        <f t="shared" si="3054"/>
        <v>1.7000000000000002</v>
      </c>
      <c r="P708" s="382">
        <f t="shared" si="3055"/>
        <v>1.08</v>
      </c>
      <c r="Q708" s="385">
        <f t="shared" si="3056"/>
        <v>0</v>
      </c>
      <c r="R708" s="385">
        <f t="shared" si="3057"/>
        <v>17.82</v>
      </c>
      <c r="S708" s="385">
        <f t="shared" si="3058"/>
        <v>2.38</v>
      </c>
      <c r="T708" s="385">
        <f t="shared" si="3059"/>
        <v>0</v>
      </c>
      <c r="U708" s="385">
        <f t="shared" si="3060"/>
        <v>0</v>
      </c>
      <c r="V708" s="384">
        <f t="shared" si="3061"/>
        <v>48.4</v>
      </c>
      <c r="W708" s="726">
        <f t="shared" si="3062"/>
        <v>0</v>
      </c>
      <c r="X708" s="449" t="str">
        <f t="shared" si="3063"/>
        <v>JF6</v>
      </c>
      <c r="Y708" s="502">
        <f t="shared" si="3064"/>
        <v>1.2</v>
      </c>
      <c r="Z708" s="590" t="s">
        <v>1</v>
      </c>
      <c r="AA708" s="589">
        <f t="shared" si="3065"/>
        <v>1.2</v>
      </c>
      <c r="AB708" s="591">
        <f t="shared" si="3066"/>
        <v>1.6037999999999997</v>
      </c>
      <c r="AC708" s="592">
        <f t="shared" si="3067"/>
        <v>0.04</v>
      </c>
      <c r="AD708" s="592">
        <f t="shared" si="3068"/>
        <v>0.15</v>
      </c>
      <c r="AE708" s="593">
        <f t="shared" si="3069"/>
        <v>1.79</v>
      </c>
      <c r="AF708" s="593">
        <f t="shared" si="3070"/>
        <v>2.2000000000000002</v>
      </c>
      <c r="AG708" s="594">
        <f t="shared" si="3071"/>
        <v>0.92</v>
      </c>
      <c r="AH708" s="595">
        <f t="shared" si="3072"/>
        <v>0</v>
      </c>
      <c r="AI708" s="595">
        <f t="shared" si="3073"/>
        <v>3.04</v>
      </c>
      <c r="AJ708" s="595">
        <f t="shared" si="3074"/>
        <v>0.59</v>
      </c>
      <c r="AK708" s="595">
        <f t="shared" si="3075"/>
        <v>0</v>
      </c>
      <c r="AL708" s="595">
        <f t="shared" si="3076"/>
        <v>0</v>
      </c>
      <c r="AM708" s="596">
        <f t="shared" si="3077"/>
        <v>16.850000000000001</v>
      </c>
      <c r="AN708" s="732">
        <f t="shared" si="3078"/>
        <v>0</v>
      </c>
      <c r="AO708" s="449" t="s">
        <v>24536</v>
      </c>
      <c r="AP708" s="146" t="s">
        <v>23695</v>
      </c>
      <c r="AQ708" s="450" t="s">
        <v>24084</v>
      </c>
      <c r="AR708" s="502">
        <v>0.4</v>
      </c>
      <c r="AS708" s="589"/>
      <c r="AT708" s="589"/>
      <c r="AU708" s="451">
        <v>11</v>
      </c>
      <c r="AV708" s="502">
        <f t="shared" si="3079"/>
        <v>1.4</v>
      </c>
      <c r="AW708" s="590" t="s">
        <v>1</v>
      </c>
      <c r="AX708" s="589">
        <f t="shared" si="3080"/>
        <v>1.4</v>
      </c>
      <c r="AY708" s="384">
        <f t="shared" si="3081"/>
        <v>9.6</v>
      </c>
      <c r="AZ708" s="384">
        <f t="shared" si="3082"/>
        <v>0.1</v>
      </c>
      <c r="BA708" s="384">
        <f t="shared" si="3083"/>
        <v>1.08</v>
      </c>
      <c r="BB708" s="382">
        <f t="shared" si="3084"/>
        <v>1.94</v>
      </c>
      <c r="BC708" s="265">
        <f t="shared" si="3085"/>
        <v>0</v>
      </c>
      <c r="BD708" s="265">
        <f t="shared" si="3086"/>
        <v>23.83</v>
      </c>
      <c r="BE708" s="265">
        <f t="shared" si="3087"/>
        <v>1.74</v>
      </c>
      <c r="BF708" s="385">
        <f t="shared" si="3088"/>
        <v>1.7937999999999996</v>
      </c>
      <c r="BG708" s="385">
        <f t="shared" si="3089"/>
        <v>0</v>
      </c>
      <c r="BH708" s="385">
        <f t="shared" si="3090"/>
        <v>3.52</v>
      </c>
      <c r="BI708" s="385">
        <f t="shared" si="3091"/>
        <v>0</v>
      </c>
      <c r="BJ708" s="116">
        <f t="shared" si="3092"/>
        <v>16.63</v>
      </c>
      <c r="BK708" s="95"/>
    </row>
    <row r="709" spans="1:63" ht="14.25" x14ac:dyDescent="0.3">
      <c r="A709" s="462"/>
      <c r="B709" s="463"/>
      <c r="C709" s="608"/>
      <c r="D709" s="505"/>
      <c r="E709" s="505"/>
      <c r="F709" s="505"/>
      <c r="G709" s="505"/>
      <c r="H709" s="410"/>
      <c r="I709" s="411"/>
      <c r="J709" s="411"/>
      <c r="K709" s="411"/>
      <c r="L709" s="101"/>
      <c r="M709" s="412"/>
      <c r="N709" s="412"/>
      <c r="O709" s="101"/>
      <c r="P709" s="101"/>
      <c r="Q709" s="414"/>
      <c r="R709" s="414"/>
      <c r="S709" s="414"/>
      <c r="T709" s="414"/>
      <c r="U709" s="414"/>
      <c r="V709" s="413"/>
      <c r="W709" s="725"/>
      <c r="X709" s="462"/>
      <c r="Y709" s="505"/>
      <c r="Z709" s="597"/>
      <c r="AA709" s="505"/>
      <c r="AB709" s="598"/>
      <c r="AC709" s="599"/>
      <c r="AD709" s="599"/>
      <c r="AE709" s="600"/>
      <c r="AF709" s="600"/>
      <c r="AG709" s="597"/>
      <c r="AH709" s="601"/>
      <c r="AI709" s="601"/>
      <c r="AJ709" s="601"/>
      <c r="AK709" s="601"/>
      <c r="AL709" s="601"/>
      <c r="AM709" s="602"/>
      <c r="AN709" s="733"/>
      <c r="AO709" s="462"/>
      <c r="AP709" s="463"/>
      <c r="AQ709" s="608"/>
      <c r="AR709" s="505"/>
      <c r="AS709" s="505"/>
      <c r="AT709" s="505"/>
      <c r="AU709" s="410"/>
      <c r="AV709" s="505"/>
      <c r="AW709" s="597"/>
      <c r="AX709" s="505"/>
      <c r="AY709" s="413"/>
      <c r="AZ709" s="413"/>
      <c r="BA709" s="413"/>
      <c r="BB709" s="101"/>
      <c r="BC709" s="101"/>
      <c r="BD709" s="101"/>
      <c r="BE709" s="101"/>
      <c r="BF709" s="414"/>
      <c r="BG709" s="414"/>
      <c r="BH709" s="414"/>
      <c r="BI709" s="414"/>
      <c r="BJ709" s="415"/>
      <c r="BK709" s="95"/>
    </row>
    <row r="710" spans="1:63" s="122" customFormat="1" ht="14.25" x14ac:dyDescent="0.3">
      <c r="A710" s="402" t="s">
        <v>24574</v>
      </c>
      <c r="B710" s="463"/>
      <c r="C710" s="408"/>
      <c r="D710" s="505"/>
      <c r="E710" s="505"/>
      <c r="F710" s="505"/>
      <c r="G710" s="409"/>
      <c r="H710" s="410"/>
      <c r="I710" s="411"/>
      <c r="J710" s="411"/>
      <c r="K710" s="411"/>
      <c r="L710" s="101"/>
      <c r="M710" s="412"/>
      <c r="N710" s="412"/>
      <c r="O710" s="101"/>
      <c r="P710" s="101"/>
      <c r="Q710" s="414"/>
      <c r="R710" s="414"/>
      <c r="S710" s="414"/>
      <c r="T710" s="414"/>
      <c r="U710" s="414"/>
      <c r="V710" s="413"/>
      <c r="W710" s="725"/>
      <c r="X710" s="739" t="str">
        <f>$A710</f>
        <v>BACIA JG - JOÃO MENDES  (G)</v>
      </c>
      <c r="Y710" s="505"/>
      <c r="Z710" s="597"/>
      <c r="AA710" s="505"/>
      <c r="AB710" s="598"/>
      <c r="AC710" s="599"/>
      <c r="AD710" s="599"/>
      <c r="AE710" s="600"/>
      <c r="AF710" s="600"/>
      <c r="AG710" s="597"/>
      <c r="AH710" s="601"/>
      <c r="AI710" s="601"/>
      <c r="AJ710" s="601"/>
      <c r="AK710" s="601"/>
      <c r="AL710" s="601"/>
      <c r="AM710" s="602"/>
      <c r="AN710" s="733"/>
      <c r="AO710" s="739" t="str">
        <f>$A710</f>
        <v>BACIA JG - JOÃO MENDES  (G)</v>
      </c>
      <c r="AP710" s="463"/>
      <c r="AQ710" s="408"/>
      <c r="AR710" s="505"/>
      <c r="AS710" s="505"/>
      <c r="AT710" s="505"/>
      <c r="AU710" s="410"/>
      <c r="AV710" s="409"/>
      <c r="AW710" s="409"/>
      <c r="AX710" s="409"/>
      <c r="AY710" s="413"/>
      <c r="AZ710" s="413"/>
      <c r="BA710" s="413"/>
      <c r="BB710" s="101"/>
      <c r="BC710" s="101"/>
      <c r="BD710" s="101"/>
      <c r="BE710" s="101"/>
      <c r="BF710" s="101"/>
      <c r="BG710" s="101"/>
      <c r="BH710" s="101"/>
      <c r="BI710" s="101"/>
      <c r="BJ710" s="415"/>
      <c r="BK710" s="95"/>
    </row>
    <row r="711" spans="1:63" s="122" customFormat="1" ht="14.25" x14ac:dyDescent="0.3">
      <c r="A711" s="407" t="s">
        <v>24575</v>
      </c>
      <c r="B711" s="463"/>
      <c r="C711" s="408"/>
      <c r="D711" s="505"/>
      <c r="E711" s="505"/>
      <c r="F711" s="505"/>
      <c r="G711" s="409"/>
      <c r="H711" s="410"/>
      <c r="I711" s="411"/>
      <c r="J711" s="411"/>
      <c r="K711" s="411"/>
      <c r="L711" s="101"/>
      <c r="M711" s="412"/>
      <c r="N711" s="412"/>
      <c r="O711" s="101"/>
      <c r="P711" s="101"/>
      <c r="Q711" s="414"/>
      <c r="R711" s="414"/>
      <c r="S711" s="414"/>
      <c r="T711" s="414"/>
      <c r="U711" s="414"/>
      <c r="V711" s="413"/>
      <c r="W711" s="725"/>
      <c r="X711" s="740" t="str">
        <f>$A711</f>
        <v>Rua Jornalista Mario Dutra</v>
      </c>
      <c r="Y711" s="503"/>
      <c r="Z711" s="503"/>
      <c r="AA711" s="503"/>
      <c r="AB711" s="399"/>
      <c r="AC711" s="399"/>
      <c r="AD711" s="399"/>
      <c r="AE711" s="399"/>
      <c r="AF711" s="404"/>
      <c r="AG711" s="399"/>
      <c r="AH711" s="399"/>
      <c r="AI711" s="399"/>
      <c r="AJ711" s="399"/>
      <c r="AK711" s="399"/>
      <c r="AL711" s="399"/>
      <c r="AM711" s="399"/>
      <c r="AN711" s="401"/>
      <c r="AO711" s="407" t="str">
        <f>$A711</f>
        <v>Rua Jornalista Mario Dutra</v>
      </c>
      <c r="AP711" s="463"/>
      <c r="AQ711" s="408"/>
      <c r="AR711" s="505"/>
      <c r="AS711" s="505"/>
      <c r="AT711" s="505"/>
      <c r="AU711" s="410"/>
      <c r="AV711" s="409"/>
      <c r="AW711" s="409"/>
      <c r="AX711" s="409"/>
      <c r="AY711" s="413"/>
      <c r="AZ711" s="413"/>
      <c r="BA711" s="413"/>
      <c r="BB711" s="101"/>
      <c r="BC711" s="101"/>
      <c r="BD711" s="101"/>
      <c r="BE711" s="101"/>
      <c r="BF711" s="101"/>
      <c r="BG711" s="101"/>
      <c r="BH711" s="101"/>
      <c r="BI711" s="101"/>
      <c r="BJ711" s="415"/>
      <c r="BK711" s="95"/>
    </row>
    <row r="712" spans="1:63" ht="14.25" x14ac:dyDescent="0.3">
      <c r="A712" s="144" t="s">
        <v>24537</v>
      </c>
      <c r="B712" s="379" t="s">
        <v>23695</v>
      </c>
      <c r="C712" s="453" t="s">
        <v>24538</v>
      </c>
      <c r="D712" s="416">
        <v>0.4</v>
      </c>
      <c r="E712" s="504"/>
      <c r="F712" s="504"/>
      <c r="G712" s="416" t="s">
        <v>23865</v>
      </c>
      <c r="H712" s="142">
        <v>30</v>
      </c>
      <c r="I712" s="143">
        <v>0.8100000000000005</v>
      </c>
      <c r="J712" s="143">
        <v>0.94810000000000016</v>
      </c>
      <c r="K712" s="452">
        <v>0</v>
      </c>
      <c r="L712" s="382">
        <f t="shared" ref="L712:L714" si="3093">ROUND((I712+J712)/2,2)</f>
        <v>0.88</v>
      </c>
      <c r="M712" s="383">
        <f t="shared" ref="M712:M714" si="3094">IF(F712=0,ROUND($D712*10%,2),IF(D712&gt;2.8,0.18,0.15))</f>
        <v>0.04</v>
      </c>
      <c r="N712" s="383">
        <f t="shared" ref="N712:N714" si="3095">IF(F712=0,IF(   ROUND($D712/4,2),   IF(ROUND(($D712*1.2)/6,2)&lt;0.1,0.1,ROUND(($D712*1.2)/6,2))),0.5)</f>
        <v>0.1</v>
      </c>
      <c r="O712" s="382">
        <f t="shared" ref="O712:O714" si="3096">L712+M712+N712</f>
        <v>1.02</v>
      </c>
      <c r="P712" s="382">
        <f t="shared" ref="P712:P714" si="3097">IF(O712&lt;2,(D712+M712*2)+0.6,(D712+M712*2)+0.6+ROUNDUP(O712-2,0)*0.1)</f>
        <v>1.08</v>
      </c>
      <c r="Q712" s="385">
        <f t="shared" ref="Q712:Q714" si="3098">IF($O712&lt;=$W$4,ROUND(IF($O712&lt;1.5,$O712*$H712*$P712,1.5*$H712*$P712),2),0)</f>
        <v>33.049999999999997</v>
      </c>
      <c r="R712" s="385">
        <f t="shared" ref="R712:R714" si="3099">IF($O712&gt;$W$4,ROUND(IF($O712&lt;1.5,$O712*$H712*$P712,1.5*$H712*$P712),2),0)</f>
        <v>0</v>
      </c>
      <c r="S712" s="385">
        <f t="shared" ref="S712:S714" si="3100">IF($O712&gt;$W$4,ROUND(IF($O712&lt;1.5,0,IF($O712&gt;3,1.5*$H712*$P712,($O712-1.5)*$H712*$P712)),2),0)</f>
        <v>0</v>
      </c>
      <c r="T712" s="385">
        <f t="shared" ref="T712:T714" si="3101">IF($O712&gt;$W$4,ROUND(IF($O712&lt;3,0,IF($O712&gt;4.5,1.5*$H712*$P712,($O712-3)*$H712*$P712)),2),0)</f>
        <v>0</v>
      </c>
      <c r="U712" s="385">
        <f t="shared" ref="U712:U714" si="3102">IF($O712&gt;$W$4,ROUND(IF($O712&lt;4.5,0,IF($O712&gt;6,($O712-4.5)*$H712*$P712,($O712-4.5)*$H712*$P712)),2),0)</f>
        <v>0</v>
      </c>
      <c r="V712" s="384">
        <f t="shared" ref="V712:V714" si="3103">IF($O712&gt;$W$4, IF( $O712&lt;=4,   ROUND($H712*($O712+0.5)*2,2),   0),0)</f>
        <v>0</v>
      </c>
      <c r="W712" s="726">
        <f t="shared" ref="W712:W714" si="3104">IF($O712&gt;$W$4, IF( $O712&gt;4,   ROUND($H712*($O712+0.5)*2,2),   0),0)</f>
        <v>0</v>
      </c>
      <c r="X712" s="144" t="str">
        <f t="shared" ref="X712:X714" si="3105">A712</f>
        <v>JG1</v>
      </c>
      <c r="Y712" s="416">
        <f t="shared" ref="Y712:Y714" si="3106">IF($D712=0.4,1.2,IF($D712=0.6,1.2,IF($D712=0.8,1.3,IF($D712=1,1.5,IF($D712=1.2,1.7,IF($D712&lt;=2,2,"--"))))))</f>
        <v>1.2</v>
      </c>
      <c r="Z712" s="603" t="s">
        <v>1</v>
      </c>
      <c r="AA712" s="504">
        <f t="shared" ref="AA712:AA714" si="3107">Y712</f>
        <v>1.2</v>
      </c>
      <c r="AB712" s="591">
        <f t="shared" ref="AB712:AB714" si="3108">IF($Y712="--","--",I712)</f>
        <v>0.8100000000000005</v>
      </c>
      <c r="AC712" s="592">
        <f t="shared" ref="AC712:AC714" si="3109">IF($Y712="--","--",IF(D712&gt;1.5,0.15,ROUND($D712*10%,2)))</f>
        <v>0.04</v>
      </c>
      <c r="AD712" s="592">
        <f t="shared" ref="AD712:AD714" si="3110">IF($Y712="--","--",0.15)</f>
        <v>0.15</v>
      </c>
      <c r="AE712" s="593">
        <f t="shared" ref="AE712:AE714" si="3111">IF($Y712="--","--",ROUND(AB712+AC712+AD712,2))</f>
        <v>1</v>
      </c>
      <c r="AF712" s="604">
        <f t="shared" ref="AF712:AF714" si="3112">IF($Y712="--","--",IF($AB712&lt;=2,$Y712+1,($Y712+1)+ROUNDUP($AB712-2,0)*0.1))</f>
        <v>2.2000000000000002</v>
      </c>
      <c r="AG712" s="605">
        <f t="shared" ref="AG712:AG714" si="3113">IF($D712=0.4,0.92,IF($D712=0.6,0.68,IF($D712=0.8,0.74,IF($D712=1,0.7,IF($D712=1.2,0.66,IF($D712=1.5,0.6,IF($D712&lt;=2,(2.4-(D712+0.3)),"--")))))))</f>
        <v>0.92</v>
      </c>
      <c r="AH712" s="595">
        <f t="shared" ref="AH712:AH714" si="3114">IF($Y712="--","--",IF($AE712&lt;=$W$4,ROUND(IF($AE712&lt;1.5,$AE712*$AF712*$AG712,1.5*$AF712*$AG712),2),0))</f>
        <v>2.02</v>
      </c>
      <c r="AI712" s="595">
        <f t="shared" ref="AI712:AI714" si="3115">IF($Y712="--","--",IF($AE712&gt;$W$4,ROUND(IF($AE712&lt;1.5,$AE712*$AF712*$AG712,1.5*$AF712*$AG712),2),0))</f>
        <v>0</v>
      </c>
      <c r="AJ712" s="595">
        <f t="shared" ref="AJ712:AJ714" si="3116">IF($Y712="--","--",IF($AE712&gt;$W$4,ROUND(IF($AE712&lt;1.5,0,IF($AE712&gt;3,1.5*$AF712*$AG712,($AE712-1.5)*$AF712*$AG712)),2),0))</f>
        <v>0</v>
      </c>
      <c r="AK712" s="595">
        <f t="shared" ref="AK712:AK714" si="3117">IF($Y712="--","--",IF($AE712&gt;$W$4,ROUND(IF($AE712&lt;3,0,IF($AE712&gt;4.5,1.5*$AF712*$AG712,($AE712-3)*$AF712*$AG712)),2),0))</f>
        <v>0</v>
      </c>
      <c r="AL712" s="595">
        <f t="shared" ref="AL712:AL714" si="3118">IF($Y712="--","--",IF($AE712&gt;$W$4,ROUND(IF($AE712&lt;4.5,0,IF($AE712&gt;6,($AE712-4.5)*$AF712*$AG712,($AE712-4.5)*$AF712*$AG712)),2),0))</f>
        <v>0</v>
      </c>
      <c r="AM712" s="596">
        <f t="shared" ref="AM712:AM714" si="3119">IF($Y712="--","--",IF($AE712&gt;$W$4, IF( $AE712&lt;=4,   ROUND(($AG712*4)*($AE712+0.5)*2,2),   0),0))</f>
        <v>0</v>
      </c>
      <c r="AN712" s="732">
        <f t="shared" ref="AN712:AN714" si="3120">IF($Y712="--","--",IF($AE712&gt;$W$4, IF( $AE712&gt;4,   ROUND(($AG712*4)*($AE712+0.5)*2,2),   0),0))</f>
        <v>0</v>
      </c>
      <c r="AO712" s="144" t="s">
        <v>24537</v>
      </c>
      <c r="AP712" s="379" t="s">
        <v>23695</v>
      </c>
      <c r="AQ712" s="453" t="s">
        <v>24538</v>
      </c>
      <c r="AR712" s="416">
        <v>0.4</v>
      </c>
      <c r="AS712" s="504"/>
      <c r="AT712" s="504"/>
      <c r="AU712" s="142">
        <v>30</v>
      </c>
      <c r="AV712" s="416">
        <f t="shared" ref="AV712:AV714" si="3121">IF($Y712="--","--",Y712+0.2)</f>
        <v>1.4</v>
      </c>
      <c r="AW712" s="603" t="s">
        <v>1</v>
      </c>
      <c r="AX712" s="504">
        <f t="shared" ref="AX712:AX714" si="3122">AV712</f>
        <v>1.4</v>
      </c>
      <c r="AY712" s="384">
        <f t="shared" ref="AY712:AY714" si="3123">IF(D712&gt;2,AU712,AU712-AV712)</f>
        <v>28.6</v>
      </c>
      <c r="AZ712" s="384">
        <f t="shared" ref="AZ712:AZ714" si="3124">N712</f>
        <v>0.1</v>
      </c>
      <c r="BA712" s="384">
        <f t="shared" ref="BA712:BA714" si="3125">P712</f>
        <v>1.08</v>
      </c>
      <c r="BB712" s="382">
        <f t="shared" ref="BB712:BB714" si="3126">IF(F712=0,IF(ROUND( AY712 * ( ( (N712*P712) +  ( ((D712+M712*2)/6)*P712 ) ) - ROUND(  ((D712+M712*2)^2)   *   (   ( PI()*96.379 / (4*360) )  -  ( (SIN((96.379/2)*PI()/180)) * (COS((96.379/2)*PI()/180)) / 4 )   ), 4) ),2),   ROUND( AY712 * ( ( (N712*P712) +  ( ((D712+M712*2)/4)*P712 ) ) - ROUND(  ((D712+M712*2)^2)   *   (   ( PI()*120 / (4*360) )  -  ( (SIN((120/2)*PI()/180)) * (COS((120/2)*PI()/180)) / 4 )   ), 4) ),2)),0)</f>
        <v>5.78</v>
      </c>
      <c r="BC712" s="265">
        <f t="shared" ref="BC712:BC714" si="3127">IF(F712&gt;0,ROUND(AY712*N712*P712,2),0)</f>
        <v>0</v>
      </c>
      <c r="BD712" s="265">
        <f t="shared" ref="BD712:BD714" si="3128">SUM(Q712:U712,AH712:AL712)</f>
        <v>35.07</v>
      </c>
      <c r="BE712" s="265">
        <f t="shared" ref="BE712:BE714" si="3129">IF(F712=0, ROUND( ( PI()*( (D712+M712*2)^2 ) / 4  ) * AY712,2),  ROUND( (D712+M712*2)*(F712+M712*2) * AY712,2))</f>
        <v>5.18</v>
      </c>
      <c r="BF712" s="607">
        <f t="shared" ref="BF712:BF714" si="3130">IF(($I712+M712-0.15)&lt;=2,($I712+M712+0.15),IF(($I712+M712)&lt;=3,2.35,($I712+M712+0.2)-0.85))</f>
        <v>1.0000000000000004</v>
      </c>
      <c r="BG712" s="607">
        <f t="shared" ref="BG712:BG714" si="3131">IF(D712&gt;2,   (I712-F712-M712-0.11),IF(($I712+M712)&lt;=2,0,IF(($I712+M712)&gt;3,0.85,(I712+M712+0.2-BF712))))</f>
        <v>0</v>
      </c>
      <c r="BH712" s="607">
        <f t="shared" ref="BH712:BH714" si="3132">IF(D712&gt;2,  ROUND(((1.42+0.4)+(0.91+0.4))*2*BG712,2), ROUND(AV712*AX712*BF712,2))</f>
        <v>1.96</v>
      </c>
      <c r="BI712" s="607">
        <f t="shared" ref="BI712:BI714" si="3133">ROUND(((PI()*0.9^2)/4)*BG712,2)</f>
        <v>0</v>
      </c>
      <c r="BJ712" s="116">
        <f t="shared" ref="BJ712:BJ714" si="3134">ROUND(BD712-BE712-BH712-BI712-BB712-BC712,2)</f>
        <v>22.15</v>
      </c>
      <c r="BK712" s="95"/>
    </row>
    <row r="713" spans="1:63" ht="14.25" x14ac:dyDescent="0.3">
      <c r="A713" s="144" t="s">
        <v>24538</v>
      </c>
      <c r="B713" s="379" t="s">
        <v>23695</v>
      </c>
      <c r="C713" s="453" t="s">
        <v>24539</v>
      </c>
      <c r="D713" s="416">
        <v>0.4</v>
      </c>
      <c r="E713" s="504"/>
      <c r="F713" s="504"/>
      <c r="G713" s="416" t="s">
        <v>23865</v>
      </c>
      <c r="H713" s="142">
        <v>40</v>
      </c>
      <c r="I713" s="143">
        <v>0.94810000000000016</v>
      </c>
      <c r="J713" s="143">
        <v>1.2241</v>
      </c>
      <c r="K713" s="452">
        <v>0</v>
      </c>
      <c r="L713" s="382">
        <f t="shared" si="3093"/>
        <v>1.0900000000000001</v>
      </c>
      <c r="M713" s="383">
        <f t="shared" si="3094"/>
        <v>0.04</v>
      </c>
      <c r="N713" s="383">
        <f t="shared" si="3095"/>
        <v>0.1</v>
      </c>
      <c r="O713" s="382">
        <f t="shared" si="3096"/>
        <v>1.2300000000000002</v>
      </c>
      <c r="P713" s="382">
        <f t="shared" si="3097"/>
        <v>1.08</v>
      </c>
      <c r="Q713" s="385">
        <f t="shared" si="3098"/>
        <v>53.14</v>
      </c>
      <c r="R713" s="385">
        <f t="shared" si="3099"/>
        <v>0</v>
      </c>
      <c r="S713" s="385">
        <f t="shared" si="3100"/>
        <v>0</v>
      </c>
      <c r="T713" s="385">
        <f t="shared" si="3101"/>
        <v>0</v>
      </c>
      <c r="U713" s="385">
        <f t="shared" si="3102"/>
        <v>0</v>
      </c>
      <c r="V713" s="384">
        <f t="shared" si="3103"/>
        <v>0</v>
      </c>
      <c r="W713" s="726">
        <f t="shared" si="3104"/>
        <v>0</v>
      </c>
      <c r="X713" s="144" t="str">
        <f t="shared" si="3105"/>
        <v>JG2</v>
      </c>
      <c r="Y713" s="416">
        <f t="shared" si="3106"/>
        <v>1.2</v>
      </c>
      <c r="Z713" s="603" t="s">
        <v>1</v>
      </c>
      <c r="AA713" s="504">
        <f t="shared" si="3107"/>
        <v>1.2</v>
      </c>
      <c r="AB713" s="591">
        <f t="shared" si="3108"/>
        <v>0.94810000000000016</v>
      </c>
      <c r="AC713" s="592">
        <f t="shared" si="3109"/>
        <v>0.04</v>
      </c>
      <c r="AD713" s="592">
        <f t="shared" si="3110"/>
        <v>0.15</v>
      </c>
      <c r="AE713" s="593">
        <f t="shared" si="3111"/>
        <v>1.1399999999999999</v>
      </c>
      <c r="AF713" s="604">
        <f t="shared" si="3112"/>
        <v>2.2000000000000002</v>
      </c>
      <c r="AG713" s="605">
        <f t="shared" si="3113"/>
        <v>0.92</v>
      </c>
      <c r="AH713" s="595">
        <f t="shared" si="3114"/>
        <v>2.31</v>
      </c>
      <c r="AI713" s="595">
        <f t="shared" si="3115"/>
        <v>0</v>
      </c>
      <c r="AJ713" s="595">
        <f t="shared" si="3116"/>
        <v>0</v>
      </c>
      <c r="AK713" s="595">
        <f t="shared" si="3117"/>
        <v>0</v>
      </c>
      <c r="AL713" s="595">
        <f t="shared" si="3118"/>
        <v>0</v>
      </c>
      <c r="AM713" s="596">
        <f t="shared" si="3119"/>
        <v>0</v>
      </c>
      <c r="AN713" s="732">
        <f t="shared" si="3120"/>
        <v>0</v>
      </c>
      <c r="AO713" s="144" t="s">
        <v>24538</v>
      </c>
      <c r="AP713" s="379" t="s">
        <v>23695</v>
      </c>
      <c r="AQ713" s="453" t="s">
        <v>24539</v>
      </c>
      <c r="AR713" s="416">
        <v>0.4</v>
      </c>
      <c r="AS713" s="504"/>
      <c r="AT713" s="504"/>
      <c r="AU713" s="142">
        <v>40</v>
      </c>
      <c r="AV713" s="416">
        <f t="shared" si="3121"/>
        <v>1.4</v>
      </c>
      <c r="AW713" s="603" t="s">
        <v>1</v>
      </c>
      <c r="AX713" s="504">
        <f t="shared" si="3122"/>
        <v>1.4</v>
      </c>
      <c r="AY713" s="384">
        <f t="shared" si="3123"/>
        <v>38.6</v>
      </c>
      <c r="AZ713" s="384">
        <f t="shared" si="3124"/>
        <v>0.1</v>
      </c>
      <c r="BA713" s="384">
        <f t="shared" si="3125"/>
        <v>1.08</v>
      </c>
      <c r="BB713" s="382">
        <f t="shared" si="3126"/>
        <v>7.8</v>
      </c>
      <c r="BC713" s="265">
        <f t="shared" si="3127"/>
        <v>0</v>
      </c>
      <c r="BD713" s="265">
        <f t="shared" si="3128"/>
        <v>55.45</v>
      </c>
      <c r="BE713" s="265">
        <f t="shared" si="3129"/>
        <v>6.98</v>
      </c>
      <c r="BF713" s="607">
        <f t="shared" si="3130"/>
        <v>1.1381000000000001</v>
      </c>
      <c r="BG713" s="607">
        <f t="shared" si="3131"/>
        <v>0</v>
      </c>
      <c r="BH713" s="607">
        <f t="shared" si="3132"/>
        <v>2.23</v>
      </c>
      <c r="BI713" s="607">
        <f t="shared" si="3133"/>
        <v>0</v>
      </c>
      <c r="BJ713" s="116">
        <f t="shared" si="3134"/>
        <v>38.44</v>
      </c>
      <c r="BK713" s="95"/>
    </row>
    <row r="714" spans="1:63" ht="14.25" x14ac:dyDescent="0.3">
      <c r="A714" s="449" t="s">
        <v>24539</v>
      </c>
      <c r="B714" s="146" t="s">
        <v>23695</v>
      </c>
      <c r="C714" s="450" t="s">
        <v>24084</v>
      </c>
      <c r="D714" s="502">
        <v>0.4</v>
      </c>
      <c r="E714" s="589"/>
      <c r="F714" s="589"/>
      <c r="G714" s="502" t="s">
        <v>23864</v>
      </c>
      <c r="H714" s="451">
        <v>3</v>
      </c>
      <c r="I714" s="452">
        <v>1.2241</v>
      </c>
      <c r="J714" s="452">
        <v>1.3254000000000001</v>
      </c>
      <c r="K714" s="452">
        <v>0.82599999999999996</v>
      </c>
      <c r="L714" s="382">
        <f t="shared" si="3093"/>
        <v>1.27</v>
      </c>
      <c r="M714" s="383">
        <f t="shared" si="3094"/>
        <v>0.04</v>
      </c>
      <c r="N714" s="383">
        <f t="shared" si="3095"/>
        <v>0.1</v>
      </c>
      <c r="O714" s="382">
        <f t="shared" si="3096"/>
        <v>1.4100000000000001</v>
      </c>
      <c r="P714" s="382">
        <f t="shared" si="3097"/>
        <v>1.08</v>
      </c>
      <c r="Q714" s="385">
        <f t="shared" si="3098"/>
        <v>4.57</v>
      </c>
      <c r="R714" s="385">
        <f t="shared" si="3099"/>
        <v>0</v>
      </c>
      <c r="S714" s="385">
        <f t="shared" si="3100"/>
        <v>0</v>
      </c>
      <c r="T714" s="385">
        <f t="shared" si="3101"/>
        <v>0</v>
      </c>
      <c r="U714" s="385">
        <f t="shared" si="3102"/>
        <v>0</v>
      </c>
      <c r="V714" s="384">
        <f t="shared" si="3103"/>
        <v>0</v>
      </c>
      <c r="W714" s="726">
        <f t="shared" si="3104"/>
        <v>0</v>
      </c>
      <c r="X714" s="449" t="str">
        <f t="shared" si="3105"/>
        <v>JG3</v>
      </c>
      <c r="Y714" s="502">
        <f t="shared" si="3106"/>
        <v>1.2</v>
      </c>
      <c r="Z714" s="590" t="s">
        <v>1</v>
      </c>
      <c r="AA714" s="589">
        <f t="shared" si="3107"/>
        <v>1.2</v>
      </c>
      <c r="AB714" s="591">
        <f t="shared" si="3108"/>
        <v>1.2241</v>
      </c>
      <c r="AC714" s="592">
        <f t="shared" si="3109"/>
        <v>0.04</v>
      </c>
      <c r="AD714" s="592">
        <f t="shared" si="3110"/>
        <v>0.15</v>
      </c>
      <c r="AE714" s="593">
        <f t="shared" si="3111"/>
        <v>1.41</v>
      </c>
      <c r="AF714" s="593">
        <f t="shared" si="3112"/>
        <v>2.2000000000000002</v>
      </c>
      <c r="AG714" s="594">
        <f t="shared" si="3113"/>
        <v>0.92</v>
      </c>
      <c r="AH714" s="595">
        <f t="shared" si="3114"/>
        <v>2.85</v>
      </c>
      <c r="AI714" s="595">
        <f t="shared" si="3115"/>
        <v>0</v>
      </c>
      <c r="AJ714" s="595">
        <f t="shared" si="3116"/>
        <v>0</v>
      </c>
      <c r="AK714" s="595">
        <f t="shared" si="3117"/>
        <v>0</v>
      </c>
      <c r="AL714" s="595">
        <f t="shared" si="3118"/>
        <v>0</v>
      </c>
      <c r="AM714" s="596">
        <f t="shared" si="3119"/>
        <v>0</v>
      </c>
      <c r="AN714" s="732">
        <f t="shared" si="3120"/>
        <v>0</v>
      </c>
      <c r="AO714" s="449" t="s">
        <v>24539</v>
      </c>
      <c r="AP714" s="146" t="s">
        <v>23695</v>
      </c>
      <c r="AQ714" s="450" t="s">
        <v>24084</v>
      </c>
      <c r="AR714" s="502">
        <v>0.4</v>
      </c>
      <c r="AS714" s="589"/>
      <c r="AT714" s="589"/>
      <c r="AU714" s="451">
        <v>3</v>
      </c>
      <c r="AV714" s="502">
        <f t="shared" si="3121"/>
        <v>1.4</v>
      </c>
      <c r="AW714" s="590" t="s">
        <v>1</v>
      </c>
      <c r="AX714" s="589">
        <f t="shared" si="3122"/>
        <v>1.4</v>
      </c>
      <c r="AY714" s="384">
        <f t="shared" si="3123"/>
        <v>1.6</v>
      </c>
      <c r="AZ714" s="384">
        <f t="shared" si="3124"/>
        <v>0.1</v>
      </c>
      <c r="BA714" s="384">
        <f t="shared" si="3125"/>
        <v>1.08</v>
      </c>
      <c r="BB714" s="382">
        <f t="shared" si="3126"/>
        <v>0.32</v>
      </c>
      <c r="BC714" s="265">
        <f t="shared" si="3127"/>
        <v>0</v>
      </c>
      <c r="BD714" s="265">
        <f t="shared" si="3128"/>
        <v>7.42</v>
      </c>
      <c r="BE714" s="265">
        <f t="shared" si="3129"/>
        <v>0.28999999999999998</v>
      </c>
      <c r="BF714" s="385">
        <f t="shared" si="3130"/>
        <v>1.4140999999999999</v>
      </c>
      <c r="BG714" s="385">
        <f t="shared" si="3131"/>
        <v>0</v>
      </c>
      <c r="BH714" s="385">
        <f t="shared" si="3132"/>
        <v>2.77</v>
      </c>
      <c r="BI714" s="385">
        <f t="shared" si="3133"/>
        <v>0</v>
      </c>
      <c r="BJ714" s="116">
        <f t="shared" si="3134"/>
        <v>4.04</v>
      </c>
      <c r="BK714" s="95"/>
    </row>
    <row r="715" spans="1:63" ht="14.25" x14ac:dyDescent="0.3">
      <c r="A715" s="462"/>
      <c r="B715" s="463"/>
      <c r="C715" s="608"/>
      <c r="D715" s="505"/>
      <c r="E715" s="505"/>
      <c r="F715" s="505"/>
      <c r="G715" s="505"/>
      <c r="H715" s="410"/>
      <c r="I715" s="411"/>
      <c r="J715" s="411"/>
      <c r="K715" s="411"/>
      <c r="L715" s="101"/>
      <c r="M715" s="412"/>
      <c r="N715" s="412"/>
      <c r="O715" s="101"/>
      <c r="P715" s="101"/>
      <c r="Q715" s="414"/>
      <c r="R715" s="414"/>
      <c r="S715" s="414"/>
      <c r="T715" s="414"/>
      <c r="U715" s="414"/>
      <c r="V715" s="413"/>
      <c r="W715" s="725"/>
      <c r="X715" s="462"/>
      <c r="Y715" s="505"/>
      <c r="Z715" s="597"/>
      <c r="AA715" s="505"/>
      <c r="AB715" s="598"/>
      <c r="AC715" s="599"/>
      <c r="AD715" s="599"/>
      <c r="AE715" s="600"/>
      <c r="AF715" s="600"/>
      <c r="AG715" s="597"/>
      <c r="AH715" s="601"/>
      <c r="AI715" s="601"/>
      <c r="AJ715" s="601"/>
      <c r="AK715" s="601"/>
      <c r="AL715" s="601"/>
      <c r="AM715" s="602"/>
      <c r="AN715" s="733"/>
      <c r="AO715" s="462"/>
      <c r="AP715" s="463"/>
      <c r="AQ715" s="608"/>
      <c r="AR715" s="505"/>
      <c r="AS715" s="505"/>
      <c r="AT715" s="505"/>
      <c r="AU715" s="410"/>
      <c r="AV715" s="505"/>
      <c r="AW715" s="597"/>
      <c r="AX715" s="505"/>
      <c r="AY715" s="413"/>
      <c r="AZ715" s="413"/>
      <c r="BA715" s="413"/>
      <c r="BB715" s="101"/>
      <c r="BC715" s="101"/>
      <c r="BD715" s="101"/>
      <c r="BE715" s="101"/>
      <c r="BF715" s="414"/>
      <c r="BG715" s="414"/>
      <c r="BH715" s="414"/>
      <c r="BI715" s="414"/>
      <c r="BJ715" s="415"/>
      <c r="BK715" s="95"/>
    </row>
    <row r="716" spans="1:63" s="122" customFormat="1" ht="14.25" x14ac:dyDescent="0.3">
      <c r="A716" s="402" t="s">
        <v>24576</v>
      </c>
      <c r="B716" s="463"/>
      <c r="C716" s="408"/>
      <c r="D716" s="505"/>
      <c r="E716" s="505"/>
      <c r="F716" s="505"/>
      <c r="G716" s="409"/>
      <c r="H716" s="410"/>
      <c r="I716" s="411"/>
      <c r="J716" s="411"/>
      <c r="K716" s="411"/>
      <c r="L716" s="101"/>
      <c r="M716" s="412"/>
      <c r="N716" s="412"/>
      <c r="O716" s="101"/>
      <c r="P716" s="101"/>
      <c r="Q716" s="414"/>
      <c r="R716" s="414"/>
      <c r="S716" s="414"/>
      <c r="T716" s="414"/>
      <c r="U716" s="414"/>
      <c r="V716" s="413"/>
      <c r="W716" s="725"/>
      <c r="X716" s="739" t="str">
        <f>$A716</f>
        <v>BACIA JH - JOÃO MENDES  (H)</v>
      </c>
      <c r="Y716" s="505"/>
      <c r="Z716" s="597"/>
      <c r="AA716" s="505"/>
      <c r="AB716" s="598"/>
      <c r="AC716" s="599"/>
      <c r="AD716" s="599"/>
      <c r="AE716" s="600"/>
      <c r="AF716" s="600"/>
      <c r="AG716" s="597"/>
      <c r="AH716" s="601"/>
      <c r="AI716" s="601"/>
      <c r="AJ716" s="601"/>
      <c r="AK716" s="601"/>
      <c r="AL716" s="601"/>
      <c r="AM716" s="602"/>
      <c r="AN716" s="733"/>
      <c r="AO716" s="739" t="str">
        <f>$A716</f>
        <v>BACIA JH - JOÃO MENDES  (H)</v>
      </c>
      <c r="AP716" s="463"/>
      <c r="AQ716" s="408"/>
      <c r="AR716" s="505"/>
      <c r="AS716" s="505"/>
      <c r="AT716" s="505"/>
      <c r="AU716" s="410"/>
      <c r="AV716" s="409"/>
      <c r="AW716" s="409"/>
      <c r="AX716" s="409"/>
      <c r="AY716" s="413"/>
      <c r="AZ716" s="413"/>
      <c r="BA716" s="413"/>
      <c r="BB716" s="101"/>
      <c r="BC716" s="101"/>
      <c r="BD716" s="101"/>
      <c r="BE716" s="101"/>
      <c r="BF716" s="101"/>
      <c r="BG716" s="101"/>
      <c r="BH716" s="101"/>
      <c r="BI716" s="101"/>
      <c r="BJ716" s="415"/>
      <c r="BK716" s="95"/>
    </row>
    <row r="717" spans="1:63" s="122" customFormat="1" ht="14.25" x14ac:dyDescent="0.3">
      <c r="A717" s="407" t="s">
        <v>24577</v>
      </c>
      <c r="B717" s="463"/>
      <c r="C717" s="408"/>
      <c r="D717" s="505"/>
      <c r="E717" s="505"/>
      <c r="F717" s="505"/>
      <c r="G717" s="409"/>
      <c r="H717" s="410"/>
      <c r="I717" s="411"/>
      <c r="J717" s="411"/>
      <c r="K717" s="411"/>
      <c r="L717" s="101"/>
      <c r="M717" s="412"/>
      <c r="N717" s="412"/>
      <c r="O717" s="101"/>
      <c r="P717" s="101"/>
      <c r="Q717" s="414"/>
      <c r="R717" s="414"/>
      <c r="S717" s="414"/>
      <c r="T717" s="414"/>
      <c r="U717" s="414"/>
      <c r="V717" s="413"/>
      <c r="W717" s="725"/>
      <c r="X717" s="740" t="str">
        <f>$A717</f>
        <v>Rua Mauricio Lage</v>
      </c>
      <c r="Y717" s="503"/>
      <c r="Z717" s="503"/>
      <c r="AA717" s="503"/>
      <c r="AB717" s="399"/>
      <c r="AC717" s="399"/>
      <c r="AD717" s="399"/>
      <c r="AE717" s="399"/>
      <c r="AF717" s="404"/>
      <c r="AG717" s="399"/>
      <c r="AH717" s="399"/>
      <c r="AI717" s="399"/>
      <c r="AJ717" s="399"/>
      <c r="AK717" s="399"/>
      <c r="AL717" s="399"/>
      <c r="AM717" s="399"/>
      <c r="AN717" s="401"/>
      <c r="AO717" s="407" t="str">
        <f>$A717</f>
        <v>Rua Mauricio Lage</v>
      </c>
      <c r="AP717" s="463"/>
      <c r="AQ717" s="408"/>
      <c r="AR717" s="505"/>
      <c r="AS717" s="505"/>
      <c r="AT717" s="505"/>
      <c r="AU717" s="410"/>
      <c r="AV717" s="409"/>
      <c r="AW717" s="409"/>
      <c r="AX717" s="409"/>
      <c r="AY717" s="413"/>
      <c r="AZ717" s="413"/>
      <c r="BA717" s="413"/>
      <c r="BB717" s="101"/>
      <c r="BC717" s="101"/>
      <c r="BD717" s="101"/>
      <c r="BE717" s="101"/>
      <c r="BF717" s="101"/>
      <c r="BG717" s="101"/>
      <c r="BH717" s="101"/>
      <c r="BI717" s="101"/>
      <c r="BJ717" s="415"/>
      <c r="BK717" s="95"/>
    </row>
    <row r="718" spans="1:63" ht="14.25" x14ac:dyDescent="0.3">
      <c r="A718" s="144" t="s">
        <v>24540</v>
      </c>
      <c r="B718" s="379" t="s">
        <v>23695</v>
      </c>
      <c r="C718" s="453" t="s">
        <v>24541</v>
      </c>
      <c r="D718" s="416">
        <v>0.4</v>
      </c>
      <c r="E718" s="504"/>
      <c r="F718" s="504"/>
      <c r="G718" s="416" t="s">
        <v>23865</v>
      </c>
      <c r="H718" s="142">
        <v>40</v>
      </c>
      <c r="I718" s="143">
        <v>0.8100000000000005</v>
      </c>
      <c r="J718" s="143">
        <v>1.05</v>
      </c>
      <c r="K718" s="452">
        <v>0</v>
      </c>
      <c r="L718" s="382">
        <f t="shared" ref="L718:L719" si="3135">ROUND((I718+J718)/2,2)</f>
        <v>0.93</v>
      </c>
      <c r="M718" s="383">
        <f t="shared" ref="M718:M719" si="3136">IF(F718=0,ROUND($D718*10%,2),IF(D718&gt;2.8,0.18,0.15))</f>
        <v>0.04</v>
      </c>
      <c r="N718" s="383">
        <f t="shared" ref="N718:N719" si="3137">IF(F718=0,IF(   ROUND($D718/4,2),   IF(ROUND(($D718*1.2)/6,2)&lt;0.1,0.1,ROUND(($D718*1.2)/6,2))),0.5)</f>
        <v>0.1</v>
      </c>
      <c r="O718" s="382">
        <f t="shared" ref="O718:O719" si="3138">L718+M718+N718</f>
        <v>1.07</v>
      </c>
      <c r="P718" s="382">
        <f t="shared" ref="P718:P719" si="3139">IF(O718&lt;2,(D718+M718*2)+0.6,(D718+M718*2)+0.6+ROUNDUP(O718-2,0)*0.1)</f>
        <v>1.08</v>
      </c>
      <c r="Q718" s="385">
        <f t="shared" ref="Q718:Q719" si="3140">IF($O718&lt;=$W$4,ROUND(IF($O718&lt;1.5,$O718*$H718*$P718,1.5*$H718*$P718),2),0)</f>
        <v>46.22</v>
      </c>
      <c r="R718" s="385">
        <f t="shared" ref="R718:R719" si="3141">IF($O718&gt;$W$4,ROUND(IF($O718&lt;1.5,$O718*$H718*$P718,1.5*$H718*$P718),2),0)</f>
        <v>0</v>
      </c>
      <c r="S718" s="385">
        <f t="shared" ref="S718:S719" si="3142">IF($O718&gt;$W$4,ROUND(IF($O718&lt;1.5,0,IF($O718&gt;3,1.5*$H718*$P718,($O718-1.5)*$H718*$P718)),2),0)</f>
        <v>0</v>
      </c>
      <c r="T718" s="385">
        <f t="shared" ref="T718:T719" si="3143">IF($O718&gt;$W$4,ROUND(IF($O718&lt;3,0,IF($O718&gt;4.5,1.5*$H718*$P718,($O718-3)*$H718*$P718)),2),0)</f>
        <v>0</v>
      </c>
      <c r="U718" s="385">
        <f t="shared" ref="U718:U719" si="3144">IF($O718&gt;$W$4,ROUND(IF($O718&lt;4.5,0,IF($O718&gt;6,($O718-4.5)*$H718*$P718,($O718-4.5)*$H718*$P718)),2),0)</f>
        <v>0</v>
      </c>
      <c r="V718" s="384">
        <f t="shared" ref="V718:V719" si="3145">IF($O718&gt;$W$4, IF( $O718&lt;=4,   ROUND($H718*($O718+0.5)*2,2),   0),0)</f>
        <v>0</v>
      </c>
      <c r="W718" s="726">
        <f t="shared" ref="W718:W719" si="3146">IF($O718&gt;$W$4, IF( $O718&gt;4,   ROUND($H718*($O718+0.5)*2,2),   0),0)</f>
        <v>0</v>
      </c>
      <c r="X718" s="144" t="str">
        <f t="shared" ref="X718:X719" si="3147">A718</f>
        <v>JH1</v>
      </c>
      <c r="Y718" s="416">
        <f t="shared" ref="Y718:Y719" si="3148">IF($D718=0.4,1.2,IF($D718=0.6,1.2,IF($D718=0.8,1.3,IF($D718=1,1.5,IF($D718=1.2,1.7,IF($D718&lt;=2,2,"--"))))))</f>
        <v>1.2</v>
      </c>
      <c r="Z718" s="603" t="s">
        <v>1</v>
      </c>
      <c r="AA718" s="504">
        <f t="shared" ref="AA718:AA719" si="3149">Y718</f>
        <v>1.2</v>
      </c>
      <c r="AB718" s="591">
        <f t="shared" ref="AB718:AB719" si="3150">IF($Y718="--","--",I718)</f>
        <v>0.8100000000000005</v>
      </c>
      <c r="AC718" s="592">
        <f t="shared" ref="AC718:AC719" si="3151">IF($Y718="--","--",IF(D718&gt;1.5,0.15,ROUND($D718*10%,2)))</f>
        <v>0.04</v>
      </c>
      <c r="AD718" s="592">
        <f t="shared" ref="AD718:AD719" si="3152">IF($Y718="--","--",0.15)</f>
        <v>0.15</v>
      </c>
      <c r="AE718" s="593">
        <f t="shared" ref="AE718:AE719" si="3153">IF($Y718="--","--",ROUND(AB718+AC718+AD718,2))</f>
        <v>1</v>
      </c>
      <c r="AF718" s="604">
        <f t="shared" ref="AF718:AF719" si="3154">IF($Y718="--","--",IF($AB718&lt;=2,$Y718+1,($Y718+1)+ROUNDUP($AB718-2,0)*0.1))</f>
        <v>2.2000000000000002</v>
      </c>
      <c r="AG718" s="605">
        <f t="shared" ref="AG718:AG719" si="3155">IF($D718=0.4,0.92,IF($D718=0.6,0.68,IF($D718=0.8,0.74,IF($D718=1,0.7,IF($D718=1.2,0.66,IF($D718=1.5,0.6,IF($D718&lt;=2,(2.4-(D718+0.3)),"--")))))))</f>
        <v>0.92</v>
      </c>
      <c r="AH718" s="595">
        <f t="shared" ref="AH718:AH719" si="3156">IF($Y718="--","--",IF($AE718&lt;=$W$4,ROUND(IF($AE718&lt;1.5,$AE718*$AF718*$AG718,1.5*$AF718*$AG718),2),0))</f>
        <v>2.02</v>
      </c>
      <c r="AI718" s="595">
        <f t="shared" ref="AI718:AI719" si="3157">IF($Y718="--","--",IF($AE718&gt;$W$4,ROUND(IF($AE718&lt;1.5,$AE718*$AF718*$AG718,1.5*$AF718*$AG718),2),0))</f>
        <v>0</v>
      </c>
      <c r="AJ718" s="595">
        <f t="shared" ref="AJ718:AJ719" si="3158">IF($Y718="--","--",IF($AE718&gt;$W$4,ROUND(IF($AE718&lt;1.5,0,IF($AE718&gt;3,1.5*$AF718*$AG718,($AE718-1.5)*$AF718*$AG718)),2),0))</f>
        <v>0</v>
      </c>
      <c r="AK718" s="595">
        <f t="shared" ref="AK718:AK719" si="3159">IF($Y718="--","--",IF($AE718&gt;$W$4,ROUND(IF($AE718&lt;3,0,IF($AE718&gt;4.5,1.5*$AF718*$AG718,($AE718-3)*$AF718*$AG718)),2),0))</f>
        <v>0</v>
      </c>
      <c r="AL718" s="595">
        <f t="shared" ref="AL718:AL719" si="3160">IF($Y718="--","--",IF($AE718&gt;$W$4,ROUND(IF($AE718&lt;4.5,0,IF($AE718&gt;6,($AE718-4.5)*$AF718*$AG718,($AE718-4.5)*$AF718*$AG718)),2),0))</f>
        <v>0</v>
      </c>
      <c r="AM718" s="596">
        <f t="shared" ref="AM718:AM719" si="3161">IF($Y718="--","--",IF($AE718&gt;$W$4, IF( $AE718&lt;=4,   ROUND(($AG718*4)*($AE718+0.5)*2,2),   0),0))</f>
        <v>0</v>
      </c>
      <c r="AN718" s="732">
        <f t="shared" ref="AN718:AN719" si="3162">IF($Y718="--","--",IF($AE718&gt;$W$4, IF( $AE718&gt;4,   ROUND(($AG718*4)*($AE718+0.5)*2,2),   0),0))</f>
        <v>0</v>
      </c>
      <c r="AO718" s="144" t="s">
        <v>24540</v>
      </c>
      <c r="AP718" s="379" t="s">
        <v>23695</v>
      </c>
      <c r="AQ718" s="453" t="s">
        <v>24541</v>
      </c>
      <c r="AR718" s="416">
        <v>0.4</v>
      </c>
      <c r="AS718" s="504"/>
      <c r="AT718" s="504"/>
      <c r="AU718" s="142">
        <v>40</v>
      </c>
      <c r="AV718" s="416">
        <f t="shared" ref="AV718:AV719" si="3163">IF($Y718="--","--",Y718+0.2)</f>
        <v>1.4</v>
      </c>
      <c r="AW718" s="603" t="s">
        <v>1</v>
      </c>
      <c r="AX718" s="504">
        <f t="shared" ref="AX718:AX719" si="3164">AV718</f>
        <v>1.4</v>
      </c>
      <c r="AY718" s="384">
        <f t="shared" ref="AY718:AY719" si="3165">IF(D718&gt;2,AU718,AU718-AV718)</f>
        <v>38.6</v>
      </c>
      <c r="AZ718" s="384">
        <f t="shared" ref="AZ718:AZ719" si="3166">N718</f>
        <v>0.1</v>
      </c>
      <c r="BA718" s="384">
        <f t="shared" ref="BA718:BA719" si="3167">P718</f>
        <v>1.08</v>
      </c>
      <c r="BB718" s="382">
        <f t="shared" ref="BB718:BB719" si="3168">IF(F718=0,IF(ROUND( AY718 * ( ( (N718*P718) +  ( ((D718+M718*2)/6)*P718 ) ) - ROUND(  ((D718+M718*2)^2)   *   (   ( PI()*96.379 / (4*360) )  -  ( (SIN((96.379/2)*PI()/180)) * (COS((96.379/2)*PI()/180)) / 4 )   ), 4) ),2),   ROUND( AY718 * ( ( (N718*P718) +  ( ((D718+M718*2)/4)*P718 ) ) - ROUND(  ((D718+M718*2)^2)   *   (   ( PI()*120 / (4*360) )  -  ( (SIN((120/2)*PI()/180)) * (COS((120/2)*PI()/180)) / 4 )   ), 4) ),2)),0)</f>
        <v>7.8</v>
      </c>
      <c r="BC718" s="265">
        <f t="shared" ref="BC718:BC719" si="3169">IF(F718&gt;0,ROUND(AY718*N718*P718,2),0)</f>
        <v>0</v>
      </c>
      <c r="BD718" s="265">
        <f t="shared" ref="BD718:BD719" si="3170">SUM(Q718:U718,AH718:AL718)</f>
        <v>48.24</v>
      </c>
      <c r="BE718" s="265">
        <f t="shared" ref="BE718:BE719" si="3171">IF(F718=0, ROUND( ( PI()*( (D718+M718*2)^2 ) / 4  ) * AY718,2),  ROUND( (D718+M718*2)*(F718+M718*2) * AY718,2))</f>
        <v>6.98</v>
      </c>
      <c r="BF718" s="607">
        <f t="shared" ref="BF718:BF719" si="3172">IF(($I718+M718-0.15)&lt;=2,($I718+M718+0.15),IF(($I718+M718)&lt;=3,2.35,($I718+M718+0.2)-0.85))</f>
        <v>1.0000000000000004</v>
      </c>
      <c r="BG718" s="607">
        <f t="shared" ref="BG718:BG719" si="3173">IF(D718&gt;2,   (I718-F718-M718-0.11),IF(($I718+M718)&lt;=2,0,IF(($I718+M718)&gt;3,0.85,(I718+M718+0.2-BF718))))</f>
        <v>0</v>
      </c>
      <c r="BH718" s="607">
        <f t="shared" ref="BH718:BH719" si="3174">IF(D718&gt;2,  ROUND(((1.42+0.4)+(0.91+0.4))*2*BG718,2), ROUND(AV718*AX718*BF718,2))</f>
        <v>1.96</v>
      </c>
      <c r="BI718" s="607">
        <f t="shared" ref="BI718:BI719" si="3175">ROUND(((PI()*0.9^2)/4)*BG718,2)</f>
        <v>0</v>
      </c>
      <c r="BJ718" s="116">
        <f t="shared" ref="BJ718:BJ719" si="3176">ROUND(BD718-BE718-BH718-BI718-BB718-BC718,2)</f>
        <v>31.5</v>
      </c>
      <c r="BK718" s="95"/>
    </row>
    <row r="719" spans="1:63" ht="14.25" x14ac:dyDescent="0.3">
      <c r="A719" s="449" t="s">
        <v>24541</v>
      </c>
      <c r="B719" s="146" t="s">
        <v>23695</v>
      </c>
      <c r="C719" s="450" t="s">
        <v>24084</v>
      </c>
      <c r="D719" s="502">
        <v>0.4</v>
      </c>
      <c r="E719" s="589"/>
      <c r="F719" s="589"/>
      <c r="G719" s="502" t="s">
        <v>23865</v>
      </c>
      <c r="H719" s="451">
        <v>5</v>
      </c>
      <c r="I719" s="452">
        <v>1.05</v>
      </c>
      <c r="J719" s="452">
        <v>0.95499999999999996</v>
      </c>
      <c r="K719" s="452">
        <v>1.4470000000000001</v>
      </c>
      <c r="L719" s="382">
        <f t="shared" si="3135"/>
        <v>1</v>
      </c>
      <c r="M719" s="383">
        <f t="shared" si="3136"/>
        <v>0.04</v>
      </c>
      <c r="N719" s="383">
        <f t="shared" si="3137"/>
        <v>0.1</v>
      </c>
      <c r="O719" s="382">
        <f t="shared" si="3138"/>
        <v>1.1400000000000001</v>
      </c>
      <c r="P719" s="382">
        <f t="shared" si="3139"/>
        <v>1.08</v>
      </c>
      <c r="Q719" s="385">
        <f t="shared" si="3140"/>
        <v>6.16</v>
      </c>
      <c r="R719" s="385">
        <f t="shared" si="3141"/>
        <v>0</v>
      </c>
      <c r="S719" s="385">
        <f t="shared" si="3142"/>
        <v>0</v>
      </c>
      <c r="T719" s="385">
        <f t="shared" si="3143"/>
        <v>0</v>
      </c>
      <c r="U719" s="385">
        <f t="shared" si="3144"/>
        <v>0</v>
      </c>
      <c r="V719" s="384">
        <f t="shared" si="3145"/>
        <v>0</v>
      </c>
      <c r="W719" s="726">
        <f t="shared" si="3146"/>
        <v>0</v>
      </c>
      <c r="X719" s="449" t="str">
        <f t="shared" si="3147"/>
        <v>JH2</v>
      </c>
      <c r="Y719" s="502">
        <f t="shared" si="3148"/>
        <v>1.2</v>
      </c>
      <c r="Z719" s="590" t="s">
        <v>1</v>
      </c>
      <c r="AA719" s="589">
        <f t="shared" si="3149"/>
        <v>1.2</v>
      </c>
      <c r="AB719" s="591">
        <f t="shared" si="3150"/>
        <v>1.05</v>
      </c>
      <c r="AC719" s="592">
        <f t="shared" si="3151"/>
        <v>0.04</v>
      </c>
      <c r="AD719" s="592">
        <f t="shared" si="3152"/>
        <v>0.15</v>
      </c>
      <c r="AE719" s="593">
        <f t="shared" si="3153"/>
        <v>1.24</v>
      </c>
      <c r="AF719" s="593">
        <f t="shared" si="3154"/>
        <v>2.2000000000000002</v>
      </c>
      <c r="AG719" s="594">
        <f t="shared" si="3155"/>
        <v>0.92</v>
      </c>
      <c r="AH719" s="595">
        <f t="shared" si="3156"/>
        <v>2.5099999999999998</v>
      </c>
      <c r="AI719" s="595">
        <f t="shared" si="3157"/>
        <v>0</v>
      </c>
      <c r="AJ719" s="595">
        <f t="shared" si="3158"/>
        <v>0</v>
      </c>
      <c r="AK719" s="595">
        <f t="shared" si="3159"/>
        <v>0</v>
      </c>
      <c r="AL719" s="595">
        <f t="shared" si="3160"/>
        <v>0</v>
      </c>
      <c r="AM719" s="596">
        <f t="shared" si="3161"/>
        <v>0</v>
      </c>
      <c r="AN719" s="732">
        <f t="shared" si="3162"/>
        <v>0</v>
      </c>
      <c r="AO719" s="449" t="s">
        <v>24541</v>
      </c>
      <c r="AP719" s="146" t="s">
        <v>23695</v>
      </c>
      <c r="AQ719" s="450" t="s">
        <v>24084</v>
      </c>
      <c r="AR719" s="502">
        <v>0.4</v>
      </c>
      <c r="AS719" s="589"/>
      <c r="AT719" s="589"/>
      <c r="AU719" s="451">
        <v>5</v>
      </c>
      <c r="AV719" s="502">
        <f t="shared" si="3163"/>
        <v>1.4</v>
      </c>
      <c r="AW719" s="590" t="s">
        <v>1</v>
      </c>
      <c r="AX719" s="589">
        <f t="shared" si="3164"/>
        <v>1.4</v>
      </c>
      <c r="AY719" s="384">
        <f t="shared" si="3165"/>
        <v>3.6</v>
      </c>
      <c r="AZ719" s="384">
        <f t="shared" si="3166"/>
        <v>0.1</v>
      </c>
      <c r="BA719" s="384">
        <f t="shared" si="3167"/>
        <v>1.08</v>
      </c>
      <c r="BB719" s="382">
        <f t="shared" si="3168"/>
        <v>0.73</v>
      </c>
      <c r="BC719" s="265">
        <f t="shared" si="3169"/>
        <v>0</v>
      </c>
      <c r="BD719" s="265">
        <f t="shared" si="3170"/>
        <v>8.67</v>
      </c>
      <c r="BE719" s="265">
        <f t="shared" si="3171"/>
        <v>0.65</v>
      </c>
      <c r="BF719" s="385">
        <f t="shared" si="3172"/>
        <v>1.24</v>
      </c>
      <c r="BG719" s="385">
        <f t="shared" si="3173"/>
        <v>0</v>
      </c>
      <c r="BH719" s="385">
        <f t="shared" si="3174"/>
        <v>2.4300000000000002</v>
      </c>
      <c r="BI719" s="385">
        <f t="shared" si="3175"/>
        <v>0</v>
      </c>
      <c r="BJ719" s="116">
        <f t="shared" si="3176"/>
        <v>4.8600000000000003</v>
      </c>
      <c r="BK719" s="95"/>
    </row>
    <row r="720" spans="1:63" ht="14.25" x14ac:dyDescent="0.3">
      <c r="A720" s="462"/>
      <c r="B720" s="463"/>
      <c r="C720" s="608"/>
      <c r="D720" s="505"/>
      <c r="E720" s="505"/>
      <c r="F720" s="505"/>
      <c r="G720" s="505"/>
      <c r="H720" s="410"/>
      <c r="I720" s="411"/>
      <c r="J720" s="411"/>
      <c r="K720" s="411"/>
      <c r="L720" s="101"/>
      <c r="M720" s="412"/>
      <c r="N720" s="412"/>
      <c r="O720" s="101"/>
      <c r="P720" s="101"/>
      <c r="Q720" s="414"/>
      <c r="R720" s="414"/>
      <c r="S720" s="414"/>
      <c r="T720" s="414"/>
      <c r="U720" s="414"/>
      <c r="V720" s="413"/>
      <c r="W720" s="725"/>
      <c r="X720" s="462"/>
      <c r="Y720" s="505"/>
      <c r="Z720" s="597"/>
      <c r="AA720" s="505"/>
      <c r="AB720" s="598"/>
      <c r="AC720" s="599"/>
      <c r="AD720" s="599"/>
      <c r="AE720" s="600"/>
      <c r="AF720" s="600"/>
      <c r="AG720" s="597"/>
      <c r="AH720" s="601"/>
      <c r="AI720" s="601"/>
      <c r="AJ720" s="601"/>
      <c r="AK720" s="601"/>
      <c r="AL720" s="601"/>
      <c r="AM720" s="602"/>
      <c r="AN720" s="733"/>
      <c r="AO720" s="462"/>
      <c r="AP720" s="463"/>
      <c r="AQ720" s="608"/>
      <c r="AR720" s="505"/>
      <c r="AS720" s="505"/>
      <c r="AT720" s="505"/>
      <c r="AU720" s="410"/>
      <c r="AV720" s="505"/>
      <c r="AW720" s="597"/>
      <c r="AX720" s="505"/>
      <c r="AY720" s="413"/>
      <c r="AZ720" s="413"/>
      <c r="BA720" s="413"/>
      <c r="BB720" s="101"/>
      <c r="BC720" s="101"/>
      <c r="BD720" s="101"/>
      <c r="BE720" s="101"/>
      <c r="BF720" s="414"/>
      <c r="BG720" s="414"/>
      <c r="BH720" s="414"/>
      <c r="BI720" s="414"/>
      <c r="BJ720" s="415"/>
      <c r="BK720" s="95"/>
    </row>
    <row r="721" spans="1:63" s="122" customFormat="1" ht="14.25" x14ac:dyDescent="0.3">
      <c r="A721" s="402" t="s">
        <v>24578</v>
      </c>
      <c r="B721" s="463"/>
      <c r="C721" s="408"/>
      <c r="D721" s="505"/>
      <c r="E721" s="505"/>
      <c r="F721" s="505"/>
      <c r="G721" s="409"/>
      <c r="H721" s="410"/>
      <c r="I721" s="411"/>
      <c r="J721" s="411"/>
      <c r="K721" s="411"/>
      <c r="L721" s="101"/>
      <c r="M721" s="412"/>
      <c r="N721" s="412"/>
      <c r="O721" s="101"/>
      <c r="P721" s="101"/>
      <c r="Q721" s="414"/>
      <c r="R721" s="414"/>
      <c r="S721" s="414"/>
      <c r="T721" s="414"/>
      <c r="U721" s="414"/>
      <c r="V721" s="413"/>
      <c r="W721" s="725"/>
      <c r="X721" s="739" t="str">
        <f>$A721</f>
        <v>BACIA JI - JOÃO MENDES  (I)</v>
      </c>
      <c r="Y721" s="505"/>
      <c r="Z721" s="597"/>
      <c r="AA721" s="505"/>
      <c r="AB721" s="598"/>
      <c r="AC721" s="599"/>
      <c r="AD721" s="599"/>
      <c r="AE721" s="600"/>
      <c r="AF721" s="600"/>
      <c r="AG721" s="597"/>
      <c r="AH721" s="601"/>
      <c r="AI721" s="601"/>
      <c r="AJ721" s="601"/>
      <c r="AK721" s="601"/>
      <c r="AL721" s="601"/>
      <c r="AM721" s="602"/>
      <c r="AN721" s="733"/>
      <c r="AO721" s="739" t="str">
        <f>$A721</f>
        <v>BACIA JI - JOÃO MENDES  (I)</v>
      </c>
      <c r="AP721" s="463"/>
      <c r="AQ721" s="408"/>
      <c r="AR721" s="505"/>
      <c r="AS721" s="505"/>
      <c r="AT721" s="505"/>
      <c r="AU721" s="410"/>
      <c r="AV721" s="409"/>
      <c r="AW721" s="409"/>
      <c r="AX721" s="409"/>
      <c r="AY721" s="413"/>
      <c r="AZ721" s="413"/>
      <c r="BA721" s="413"/>
      <c r="BB721" s="101"/>
      <c r="BC721" s="101"/>
      <c r="BD721" s="101"/>
      <c r="BE721" s="101"/>
      <c r="BF721" s="101"/>
      <c r="BG721" s="101"/>
      <c r="BH721" s="101"/>
      <c r="BI721" s="101"/>
      <c r="BJ721" s="415"/>
      <c r="BK721" s="95"/>
    </row>
    <row r="722" spans="1:63" s="122" customFormat="1" ht="14.25" x14ac:dyDescent="0.3">
      <c r="A722" s="407" t="s">
        <v>24577</v>
      </c>
      <c r="B722" s="463"/>
      <c r="C722" s="408"/>
      <c r="D722" s="505"/>
      <c r="E722" s="505"/>
      <c r="F722" s="505"/>
      <c r="G722" s="409"/>
      <c r="H722" s="410"/>
      <c r="I722" s="411"/>
      <c r="J722" s="411"/>
      <c r="K722" s="411"/>
      <c r="L722" s="101"/>
      <c r="M722" s="412"/>
      <c r="N722" s="412"/>
      <c r="O722" s="101"/>
      <c r="P722" s="101"/>
      <c r="Q722" s="414"/>
      <c r="R722" s="414"/>
      <c r="S722" s="414"/>
      <c r="T722" s="414"/>
      <c r="U722" s="414"/>
      <c r="V722" s="413"/>
      <c r="W722" s="725"/>
      <c r="X722" s="740" t="str">
        <f>$A722</f>
        <v>Rua Mauricio Lage</v>
      </c>
      <c r="Y722" s="503"/>
      <c r="Z722" s="503"/>
      <c r="AA722" s="503"/>
      <c r="AB722" s="399"/>
      <c r="AC722" s="399"/>
      <c r="AD722" s="399"/>
      <c r="AE722" s="399"/>
      <c r="AF722" s="404"/>
      <c r="AG722" s="399"/>
      <c r="AH722" s="399"/>
      <c r="AI722" s="399"/>
      <c r="AJ722" s="399"/>
      <c r="AK722" s="399"/>
      <c r="AL722" s="399"/>
      <c r="AM722" s="399"/>
      <c r="AN722" s="401"/>
      <c r="AO722" s="407" t="str">
        <f>$A722</f>
        <v>Rua Mauricio Lage</v>
      </c>
      <c r="AP722" s="463"/>
      <c r="AQ722" s="408"/>
      <c r="AR722" s="505"/>
      <c r="AS722" s="505"/>
      <c r="AT722" s="505"/>
      <c r="AU722" s="410"/>
      <c r="AV722" s="409"/>
      <c r="AW722" s="409"/>
      <c r="AX722" s="409"/>
      <c r="AY722" s="413"/>
      <c r="AZ722" s="413"/>
      <c r="BA722" s="413"/>
      <c r="BB722" s="101"/>
      <c r="BC722" s="101"/>
      <c r="BD722" s="101"/>
      <c r="BE722" s="101"/>
      <c r="BF722" s="101"/>
      <c r="BG722" s="101"/>
      <c r="BH722" s="101"/>
      <c r="BI722" s="101"/>
      <c r="BJ722" s="415"/>
      <c r="BK722" s="95"/>
    </row>
    <row r="723" spans="1:63" ht="14.25" x14ac:dyDescent="0.3">
      <c r="A723" s="144" t="s">
        <v>24542</v>
      </c>
      <c r="B723" s="379" t="s">
        <v>23695</v>
      </c>
      <c r="C723" s="453" t="s">
        <v>24543</v>
      </c>
      <c r="D723" s="416">
        <v>0.4</v>
      </c>
      <c r="E723" s="504"/>
      <c r="F723" s="504"/>
      <c r="G723" s="416" t="s">
        <v>23865</v>
      </c>
      <c r="H723" s="142">
        <v>37</v>
      </c>
      <c r="I723" s="143">
        <v>0.8100000000000005</v>
      </c>
      <c r="J723" s="143">
        <v>0.97235000000000049</v>
      </c>
      <c r="K723" s="452">
        <v>0</v>
      </c>
      <c r="L723" s="382">
        <f t="shared" ref="L723:L725" si="3177">ROUND((I723+J723)/2,2)</f>
        <v>0.89</v>
      </c>
      <c r="M723" s="383">
        <f t="shared" ref="M723:M725" si="3178">IF(F723=0,ROUND($D723*10%,2),IF(D723&gt;2.8,0.18,0.15))</f>
        <v>0.04</v>
      </c>
      <c r="N723" s="383">
        <f t="shared" ref="N723:N725" si="3179">IF(F723=0,IF(   ROUND($D723/4,2),   IF(ROUND(($D723*1.2)/6,2)&lt;0.1,0.1,ROUND(($D723*1.2)/6,2))),0.5)</f>
        <v>0.1</v>
      </c>
      <c r="O723" s="382">
        <f t="shared" ref="O723:O725" si="3180">L723+M723+N723</f>
        <v>1.03</v>
      </c>
      <c r="P723" s="382">
        <f t="shared" ref="P723:P725" si="3181">IF(O723&lt;2,(D723+M723*2)+0.6,(D723+M723*2)+0.6+ROUNDUP(O723-2,0)*0.1)</f>
        <v>1.08</v>
      </c>
      <c r="Q723" s="385">
        <f t="shared" ref="Q723:Q725" si="3182">IF($O723&lt;=$W$4,ROUND(IF($O723&lt;1.5,$O723*$H723*$P723,1.5*$H723*$P723),2),0)</f>
        <v>41.16</v>
      </c>
      <c r="R723" s="385">
        <f t="shared" ref="R723:R725" si="3183">IF($O723&gt;$W$4,ROUND(IF($O723&lt;1.5,$O723*$H723*$P723,1.5*$H723*$P723),2),0)</f>
        <v>0</v>
      </c>
      <c r="S723" s="385">
        <f t="shared" ref="S723:S725" si="3184">IF($O723&gt;$W$4,ROUND(IF($O723&lt;1.5,0,IF($O723&gt;3,1.5*$H723*$P723,($O723-1.5)*$H723*$P723)),2),0)</f>
        <v>0</v>
      </c>
      <c r="T723" s="385">
        <f t="shared" ref="T723:T725" si="3185">IF($O723&gt;$W$4,ROUND(IF($O723&lt;3,0,IF($O723&gt;4.5,1.5*$H723*$P723,($O723-3)*$H723*$P723)),2),0)</f>
        <v>0</v>
      </c>
      <c r="U723" s="385">
        <f t="shared" ref="U723:U725" si="3186">IF($O723&gt;$W$4,ROUND(IF($O723&lt;4.5,0,IF($O723&gt;6,($O723-4.5)*$H723*$P723,($O723-4.5)*$H723*$P723)),2),0)</f>
        <v>0</v>
      </c>
      <c r="V723" s="384">
        <f t="shared" ref="V723:V725" si="3187">IF($O723&gt;$W$4, IF( $O723&lt;=4,   ROUND($H723*($O723+0.5)*2,2),   0),0)</f>
        <v>0</v>
      </c>
      <c r="W723" s="726">
        <f t="shared" ref="W723:W725" si="3188">IF($O723&gt;$W$4, IF( $O723&gt;4,   ROUND($H723*($O723+0.5)*2,2),   0),0)</f>
        <v>0</v>
      </c>
      <c r="X723" s="144" t="str">
        <f t="shared" ref="X723:X725" si="3189">A723</f>
        <v>JI1</v>
      </c>
      <c r="Y723" s="416">
        <f t="shared" ref="Y723:Y725" si="3190">IF($D723=0.4,1.2,IF($D723=0.6,1.2,IF($D723=0.8,1.3,IF($D723=1,1.5,IF($D723=1.2,1.7,IF($D723&lt;=2,2,"--"))))))</f>
        <v>1.2</v>
      </c>
      <c r="Z723" s="603" t="s">
        <v>1</v>
      </c>
      <c r="AA723" s="504">
        <f t="shared" ref="AA723:AA725" si="3191">Y723</f>
        <v>1.2</v>
      </c>
      <c r="AB723" s="591">
        <f t="shared" ref="AB723:AB725" si="3192">IF($Y723="--","--",I723)</f>
        <v>0.8100000000000005</v>
      </c>
      <c r="AC723" s="592">
        <f t="shared" ref="AC723:AC725" si="3193">IF($Y723="--","--",IF(D723&gt;1.5,0.15,ROUND($D723*10%,2)))</f>
        <v>0.04</v>
      </c>
      <c r="AD723" s="592">
        <f t="shared" ref="AD723:AD725" si="3194">IF($Y723="--","--",0.15)</f>
        <v>0.15</v>
      </c>
      <c r="AE723" s="593">
        <f t="shared" ref="AE723:AE725" si="3195">IF($Y723="--","--",ROUND(AB723+AC723+AD723,2))</f>
        <v>1</v>
      </c>
      <c r="AF723" s="604">
        <f t="shared" ref="AF723:AF725" si="3196">IF($Y723="--","--",IF($AB723&lt;=2,$Y723+1,($Y723+1)+ROUNDUP($AB723-2,0)*0.1))</f>
        <v>2.2000000000000002</v>
      </c>
      <c r="AG723" s="605">
        <f t="shared" ref="AG723:AG725" si="3197">IF($D723=0.4,0.92,IF($D723=0.6,0.68,IF($D723=0.8,0.74,IF($D723=1,0.7,IF($D723=1.2,0.66,IF($D723=1.5,0.6,IF($D723&lt;=2,(2.4-(D723+0.3)),"--")))))))</f>
        <v>0.92</v>
      </c>
      <c r="AH723" s="595">
        <f t="shared" ref="AH723:AH725" si="3198">IF($Y723="--","--",IF($AE723&lt;=$W$4,ROUND(IF($AE723&lt;1.5,$AE723*$AF723*$AG723,1.5*$AF723*$AG723),2),0))</f>
        <v>2.02</v>
      </c>
      <c r="AI723" s="595">
        <f t="shared" ref="AI723:AI725" si="3199">IF($Y723="--","--",IF($AE723&gt;$W$4,ROUND(IF($AE723&lt;1.5,$AE723*$AF723*$AG723,1.5*$AF723*$AG723),2),0))</f>
        <v>0</v>
      </c>
      <c r="AJ723" s="595">
        <f t="shared" ref="AJ723:AJ725" si="3200">IF($Y723="--","--",IF($AE723&gt;$W$4,ROUND(IF($AE723&lt;1.5,0,IF($AE723&gt;3,1.5*$AF723*$AG723,($AE723-1.5)*$AF723*$AG723)),2),0))</f>
        <v>0</v>
      </c>
      <c r="AK723" s="595">
        <f t="shared" ref="AK723:AK725" si="3201">IF($Y723="--","--",IF($AE723&gt;$W$4,ROUND(IF($AE723&lt;3,0,IF($AE723&gt;4.5,1.5*$AF723*$AG723,($AE723-3)*$AF723*$AG723)),2),0))</f>
        <v>0</v>
      </c>
      <c r="AL723" s="595">
        <f t="shared" ref="AL723:AL725" si="3202">IF($Y723="--","--",IF($AE723&gt;$W$4,ROUND(IF($AE723&lt;4.5,0,IF($AE723&gt;6,($AE723-4.5)*$AF723*$AG723,($AE723-4.5)*$AF723*$AG723)),2),0))</f>
        <v>0</v>
      </c>
      <c r="AM723" s="596">
        <f t="shared" ref="AM723:AM725" si="3203">IF($Y723="--","--",IF($AE723&gt;$W$4, IF( $AE723&lt;=4,   ROUND(($AG723*4)*($AE723+0.5)*2,2),   0),0))</f>
        <v>0</v>
      </c>
      <c r="AN723" s="732">
        <f t="shared" ref="AN723:AN725" si="3204">IF($Y723="--","--",IF($AE723&gt;$W$4, IF( $AE723&gt;4,   ROUND(($AG723*4)*($AE723+0.5)*2,2),   0),0))</f>
        <v>0</v>
      </c>
      <c r="AO723" s="144" t="s">
        <v>24542</v>
      </c>
      <c r="AP723" s="379" t="s">
        <v>23695</v>
      </c>
      <c r="AQ723" s="453" t="s">
        <v>24543</v>
      </c>
      <c r="AR723" s="416">
        <v>0.4</v>
      </c>
      <c r="AS723" s="504"/>
      <c r="AT723" s="504"/>
      <c r="AU723" s="142">
        <v>37</v>
      </c>
      <c r="AV723" s="416">
        <f t="shared" ref="AV723:AV725" si="3205">IF($Y723="--","--",Y723+0.2)</f>
        <v>1.4</v>
      </c>
      <c r="AW723" s="603" t="s">
        <v>1</v>
      </c>
      <c r="AX723" s="504">
        <f t="shared" ref="AX723:AX725" si="3206">AV723</f>
        <v>1.4</v>
      </c>
      <c r="AY723" s="384">
        <f t="shared" ref="AY723:AY725" si="3207">IF(D723&gt;2,AU723,AU723-AV723)</f>
        <v>35.6</v>
      </c>
      <c r="AZ723" s="384">
        <f t="shared" ref="AZ723:AZ725" si="3208">N723</f>
        <v>0.1</v>
      </c>
      <c r="BA723" s="384">
        <f t="shared" ref="BA723:BA725" si="3209">P723</f>
        <v>1.08</v>
      </c>
      <c r="BB723" s="382">
        <f t="shared" ref="BB723:BB725" si="3210">IF(F723=0,IF(ROUND( AY723 * ( ( (N723*P723) +  ( ((D723+M723*2)/6)*P723 ) ) - ROUND(  ((D723+M723*2)^2)   *   (   ( PI()*96.379 / (4*360) )  -  ( (SIN((96.379/2)*PI()/180)) * (COS((96.379/2)*PI()/180)) / 4 )   ), 4) ),2),   ROUND( AY723 * ( ( (N723*P723) +  ( ((D723+M723*2)/4)*P723 ) ) - ROUND(  ((D723+M723*2)^2)   *   (   ( PI()*120 / (4*360) )  -  ( (SIN((120/2)*PI()/180)) * (COS((120/2)*PI()/180)) / 4 )   ), 4) ),2)),0)</f>
        <v>7.2</v>
      </c>
      <c r="BC723" s="265">
        <f t="shared" ref="BC723:BC725" si="3211">IF(F723&gt;0,ROUND(AY723*N723*P723,2),0)</f>
        <v>0</v>
      </c>
      <c r="BD723" s="265">
        <f t="shared" ref="BD723:BD725" si="3212">SUM(Q723:U723,AH723:AL723)</f>
        <v>43.18</v>
      </c>
      <c r="BE723" s="265">
        <f t="shared" ref="BE723:BE725" si="3213">IF(F723=0, ROUND( ( PI()*( (D723+M723*2)^2 ) / 4  ) * AY723,2),  ROUND( (D723+M723*2)*(F723+M723*2) * AY723,2))</f>
        <v>6.44</v>
      </c>
      <c r="BF723" s="607">
        <f t="shared" ref="BF723:BF725" si="3214">IF(($I723+M723-0.15)&lt;=2,($I723+M723+0.15),IF(($I723+M723)&lt;=3,2.35,($I723+M723+0.2)-0.85))</f>
        <v>1.0000000000000004</v>
      </c>
      <c r="BG723" s="607">
        <f t="shared" ref="BG723:BG725" si="3215">IF(D723&gt;2,   (I723-F723-M723-0.11),IF(($I723+M723)&lt;=2,0,IF(($I723+M723)&gt;3,0.85,(I723+M723+0.2-BF723))))</f>
        <v>0</v>
      </c>
      <c r="BH723" s="607">
        <f t="shared" ref="BH723:BH725" si="3216">IF(D723&gt;2,  ROUND(((1.42+0.4)+(0.91+0.4))*2*BG723,2), ROUND(AV723*AX723*BF723,2))</f>
        <v>1.96</v>
      </c>
      <c r="BI723" s="607">
        <f t="shared" ref="BI723:BI725" si="3217">ROUND(((PI()*0.9^2)/4)*BG723,2)</f>
        <v>0</v>
      </c>
      <c r="BJ723" s="116">
        <f t="shared" ref="BJ723:BJ725" si="3218">ROUND(BD723-BE723-BH723-BI723-BB723-BC723,2)</f>
        <v>27.58</v>
      </c>
      <c r="BK723" s="95"/>
    </row>
    <row r="724" spans="1:63" ht="14.25" x14ac:dyDescent="0.3">
      <c r="A724" s="144" t="s">
        <v>24543</v>
      </c>
      <c r="B724" s="379" t="s">
        <v>23695</v>
      </c>
      <c r="C724" s="453" t="s">
        <v>24544</v>
      </c>
      <c r="D724" s="416">
        <v>0.4</v>
      </c>
      <c r="E724" s="504"/>
      <c r="F724" s="504"/>
      <c r="G724" s="416" t="s">
        <v>23865</v>
      </c>
      <c r="H724" s="142">
        <v>23</v>
      </c>
      <c r="I724" s="143">
        <v>0.97235000000000049</v>
      </c>
      <c r="J724" s="143">
        <v>0.90850000000000097</v>
      </c>
      <c r="K724" s="452">
        <v>0</v>
      </c>
      <c r="L724" s="382">
        <f t="shared" si="3177"/>
        <v>0.94</v>
      </c>
      <c r="M724" s="383">
        <f t="shared" si="3178"/>
        <v>0.04</v>
      </c>
      <c r="N724" s="383">
        <f t="shared" si="3179"/>
        <v>0.1</v>
      </c>
      <c r="O724" s="382">
        <f t="shared" si="3180"/>
        <v>1.08</v>
      </c>
      <c r="P724" s="382">
        <f t="shared" si="3181"/>
        <v>1.08</v>
      </c>
      <c r="Q724" s="385">
        <f t="shared" si="3182"/>
        <v>26.83</v>
      </c>
      <c r="R724" s="385">
        <f t="shared" si="3183"/>
        <v>0</v>
      </c>
      <c r="S724" s="385">
        <f t="shared" si="3184"/>
        <v>0</v>
      </c>
      <c r="T724" s="385">
        <f t="shared" si="3185"/>
        <v>0</v>
      </c>
      <c r="U724" s="385">
        <f t="shared" si="3186"/>
        <v>0</v>
      </c>
      <c r="V724" s="384">
        <f t="shared" si="3187"/>
        <v>0</v>
      </c>
      <c r="W724" s="726">
        <f t="shared" si="3188"/>
        <v>0</v>
      </c>
      <c r="X724" s="144" t="str">
        <f t="shared" si="3189"/>
        <v>JI2</v>
      </c>
      <c r="Y724" s="416">
        <f t="shared" si="3190"/>
        <v>1.2</v>
      </c>
      <c r="Z724" s="603" t="s">
        <v>1</v>
      </c>
      <c r="AA724" s="504">
        <f t="shared" si="3191"/>
        <v>1.2</v>
      </c>
      <c r="AB724" s="591">
        <f t="shared" si="3192"/>
        <v>0.97235000000000049</v>
      </c>
      <c r="AC724" s="592">
        <f t="shared" si="3193"/>
        <v>0.04</v>
      </c>
      <c r="AD724" s="592">
        <f t="shared" si="3194"/>
        <v>0.15</v>
      </c>
      <c r="AE724" s="593">
        <f t="shared" si="3195"/>
        <v>1.1599999999999999</v>
      </c>
      <c r="AF724" s="604">
        <f t="shared" si="3196"/>
        <v>2.2000000000000002</v>
      </c>
      <c r="AG724" s="605">
        <f t="shared" si="3197"/>
        <v>0.92</v>
      </c>
      <c r="AH724" s="595">
        <f t="shared" si="3198"/>
        <v>2.35</v>
      </c>
      <c r="AI724" s="595">
        <f t="shared" si="3199"/>
        <v>0</v>
      </c>
      <c r="AJ724" s="595">
        <f t="shared" si="3200"/>
        <v>0</v>
      </c>
      <c r="AK724" s="595">
        <f t="shared" si="3201"/>
        <v>0</v>
      </c>
      <c r="AL724" s="595">
        <f t="shared" si="3202"/>
        <v>0</v>
      </c>
      <c r="AM724" s="596">
        <f t="shared" si="3203"/>
        <v>0</v>
      </c>
      <c r="AN724" s="732">
        <f t="shared" si="3204"/>
        <v>0</v>
      </c>
      <c r="AO724" s="144" t="s">
        <v>24543</v>
      </c>
      <c r="AP724" s="379" t="s">
        <v>23695</v>
      </c>
      <c r="AQ724" s="453" t="s">
        <v>24544</v>
      </c>
      <c r="AR724" s="416">
        <v>0.4</v>
      </c>
      <c r="AS724" s="504"/>
      <c r="AT724" s="504"/>
      <c r="AU724" s="142">
        <v>23</v>
      </c>
      <c r="AV724" s="416">
        <f t="shared" si="3205"/>
        <v>1.4</v>
      </c>
      <c r="AW724" s="603" t="s">
        <v>1</v>
      </c>
      <c r="AX724" s="504">
        <f t="shared" si="3206"/>
        <v>1.4</v>
      </c>
      <c r="AY724" s="384">
        <f t="shared" si="3207"/>
        <v>21.6</v>
      </c>
      <c r="AZ724" s="384">
        <f t="shared" si="3208"/>
        <v>0.1</v>
      </c>
      <c r="BA724" s="384">
        <f t="shared" si="3209"/>
        <v>1.08</v>
      </c>
      <c r="BB724" s="382">
        <f t="shared" si="3210"/>
        <v>4.37</v>
      </c>
      <c r="BC724" s="265">
        <f t="shared" si="3211"/>
        <v>0</v>
      </c>
      <c r="BD724" s="265">
        <f t="shared" si="3212"/>
        <v>29.18</v>
      </c>
      <c r="BE724" s="265">
        <f t="shared" si="3213"/>
        <v>3.91</v>
      </c>
      <c r="BF724" s="607">
        <f t="shared" si="3214"/>
        <v>1.1623500000000004</v>
      </c>
      <c r="BG724" s="607">
        <f t="shared" si="3215"/>
        <v>0</v>
      </c>
      <c r="BH724" s="607">
        <f t="shared" si="3216"/>
        <v>2.2799999999999998</v>
      </c>
      <c r="BI724" s="607">
        <f t="shared" si="3217"/>
        <v>0</v>
      </c>
      <c r="BJ724" s="116">
        <f t="shared" si="3218"/>
        <v>18.62</v>
      </c>
      <c r="BK724" s="95"/>
    </row>
    <row r="725" spans="1:63" ht="14.25" x14ac:dyDescent="0.3">
      <c r="A725" s="449" t="s">
        <v>24544</v>
      </c>
      <c r="B725" s="146" t="s">
        <v>23695</v>
      </c>
      <c r="C725" s="450" t="s">
        <v>24084</v>
      </c>
      <c r="D725" s="502">
        <v>0.4</v>
      </c>
      <c r="E725" s="589"/>
      <c r="F725" s="589"/>
      <c r="G725" s="502" t="s">
        <v>23865</v>
      </c>
      <c r="H725" s="451">
        <v>7</v>
      </c>
      <c r="I725" s="452">
        <v>0.90850000000000097</v>
      </c>
      <c r="J725" s="452">
        <v>0.83230000000000093</v>
      </c>
      <c r="K725" s="452">
        <v>1.718</v>
      </c>
      <c r="L725" s="382">
        <f t="shared" si="3177"/>
        <v>0.87</v>
      </c>
      <c r="M725" s="383">
        <f t="shared" si="3178"/>
        <v>0.04</v>
      </c>
      <c r="N725" s="383">
        <f t="shared" si="3179"/>
        <v>0.1</v>
      </c>
      <c r="O725" s="382">
        <f t="shared" si="3180"/>
        <v>1.01</v>
      </c>
      <c r="P725" s="382">
        <f t="shared" si="3181"/>
        <v>1.08</v>
      </c>
      <c r="Q725" s="385">
        <f t="shared" si="3182"/>
        <v>7.64</v>
      </c>
      <c r="R725" s="385">
        <f t="shared" si="3183"/>
        <v>0</v>
      </c>
      <c r="S725" s="385">
        <f t="shared" si="3184"/>
        <v>0</v>
      </c>
      <c r="T725" s="385">
        <f t="shared" si="3185"/>
        <v>0</v>
      </c>
      <c r="U725" s="385">
        <f t="shared" si="3186"/>
        <v>0</v>
      </c>
      <c r="V725" s="384">
        <f t="shared" si="3187"/>
        <v>0</v>
      </c>
      <c r="W725" s="726">
        <f t="shared" si="3188"/>
        <v>0</v>
      </c>
      <c r="X725" s="449" t="str">
        <f t="shared" si="3189"/>
        <v>JI3</v>
      </c>
      <c r="Y725" s="502">
        <f t="shared" si="3190"/>
        <v>1.2</v>
      </c>
      <c r="Z725" s="590" t="s">
        <v>1</v>
      </c>
      <c r="AA725" s="589">
        <f t="shared" si="3191"/>
        <v>1.2</v>
      </c>
      <c r="AB725" s="591">
        <f t="shared" si="3192"/>
        <v>0.90850000000000097</v>
      </c>
      <c r="AC725" s="592">
        <f t="shared" si="3193"/>
        <v>0.04</v>
      </c>
      <c r="AD725" s="592">
        <f t="shared" si="3194"/>
        <v>0.15</v>
      </c>
      <c r="AE725" s="593">
        <f t="shared" si="3195"/>
        <v>1.1000000000000001</v>
      </c>
      <c r="AF725" s="593">
        <f t="shared" si="3196"/>
        <v>2.2000000000000002</v>
      </c>
      <c r="AG725" s="594">
        <f t="shared" si="3197"/>
        <v>0.92</v>
      </c>
      <c r="AH725" s="595">
        <f t="shared" si="3198"/>
        <v>2.23</v>
      </c>
      <c r="AI725" s="595">
        <f t="shared" si="3199"/>
        <v>0</v>
      </c>
      <c r="AJ725" s="595">
        <f t="shared" si="3200"/>
        <v>0</v>
      </c>
      <c r="AK725" s="595">
        <f t="shared" si="3201"/>
        <v>0</v>
      </c>
      <c r="AL725" s="595">
        <f t="shared" si="3202"/>
        <v>0</v>
      </c>
      <c r="AM725" s="596">
        <f t="shared" si="3203"/>
        <v>0</v>
      </c>
      <c r="AN725" s="732">
        <f t="shared" si="3204"/>
        <v>0</v>
      </c>
      <c r="AO725" s="449" t="s">
        <v>24544</v>
      </c>
      <c r="AP725" s="146" t="s">
        <v>23695</v>
      </c>
      <c r="AQ725" s="450" t="s">
        <v>24084</v>
      </c>
      <c r="AR725" s="502">
        <v>0.4</v>
      </c>
      <c r="AS725" s="589"/>
      <c r="AT725" s="589"/>
      <c r="AU725" s="451">
        <v>7</v>
      </c>
      <c r="AV725" s="502">
        <f t="shared" si="3205"/>
        <v>1.4</v>
      </c>
      <c r="AW725" s="590" t="s">
        <v>1</v>
      </c>
      <c r="AX725" s="589">
        <f t="shared" si="3206"/>
        <v>1.4</v>
      </c>
      <c r="AY725" s="384">
        <f t="shared" si="3207"/>
        <v>5.6</v>
      </c>
      <c r="AZ725" s="384">
        <f t="shared" si="3208"/>
        <v>0.1</v>
      </c>
      <c r="BA725" s="384">
        <f t="shared" si="3209"/>
        <v>1.08</v>
      </c>
      <c r="BB725" s="382">
        <f t="shared" si="3210"/>
        <v>1.1299999999999999</v>
      </c>
      <c r="BC725" s="265">
        <f t="shared" si="3211"/>
        <v>0</v>
      </c>
      <c r="BD725" s="265">
        <f t="shared" si="3212"/>
        <v>9.8699999999999992</v>
      </c>
      <c r="BE725" s="265">
        <f t="shared" si="3213"/>
        <v>1.01</v>
      </c>
      <c r="BF725" s="385">
        <f t="shared" si="3214"/>
        <v>1.0985000000000009</v>
      </c>
      <c r="BG725" s="385">
        <f t="shared" si="3215"/>
        <v>0</v>
      </c>
      <c r="BH725" s="385">
        <f t="shared" si="3216"/>
        <v>2.15</v>
      </c>
      <c r="BI725" s="385">
        <f t="shared" si="3217"/>
        <v>0</v>
      </c>
      <c r="BJ725" s="116">
        <f t="shared" si="3218"/>
        <v>5.58</v>
      </c>
      <c r="BK725" s="95"/>
    </row>
    <row r="726" spans="1:63" ht="14.25" x14ac:dyDescent="0.3">
      <c r="A726" s="462"/>
      <c r="B726" s="463"/>
      <c r="C726" s="608"/>
      <c r="D726" s="505"/>
      <c r="E726" s="505"/>
      <c r="F726" s="505"/>
      <c r="G726" s="505"/>
      <c r="H726" s="410"/>
      <c r="I726" s="411"/>
      <c r="J726" s="411"/>
      <c r="K726" s="411"/>
      <c r="L726" s="101"/>
      <c r="M726" s="412"/>
      <c r="N726" s="412"/>
      <c r="O726" s="101"/>
      <c r="P726" s="101"/>
      <c r="Q726" s="414"/>
      <c r="R726" s="414"/>
      <c r="S726" s="414"/>
      <c r="T726" s="414"/>
      <c r="U726" s="414"/>
      <c r="V726" s="413"/>
      <c r="W726" s="725"/>
      <c r="X726" s="462"/>
      <c r="Y726" s="505"/>
      <c r="Z726" s="597"/>
      <c r="AA726" s="505"/>
      <c r="AB726" s="598"/>
      <c r="AC726" s="599"/>
      <c r="AD726" s="599"/>
      <c r="AE726" s="600"/>
      <c r="AF726" s="600"/>
      <c r="AG726" s="597"/>
      <c r="AH726" s="601"/>
      <c r="AI726" s="601"/>
      <c r="AJ726" s="601"/>
      <c r="AK726" s="601"/>
      <c r="AL726" s="601"/>
      <c r="AM726" s="602"/>
      <c r="AN726" s="733"/>
      <c r="AO726" s="462"/>
      <c r="AP726" s="463"/>
      <c r="AQ726" s="608"/>
      <c r="AR726" s="505"/>
      <c r="AS726" s="505"/>
      <c r="AT726" s="505"/>
      <c r="AU726" s="410"/>
      <c r="AV726" s="505"/>
      <c r="AW726" s="597"/>
      <c r="AX726" s="505"/>
      <c r="AY726" s="413"/>
      <c r="AZ726" s="413"/>
      <c r="BA726" s="413"/>
      <c r="BB726" s="101"/>
      <c r="BC726" s="101"/>
      <c r="BD726" s="101"/>
      <c r="BE726" s="101"/>
      <c r="BF726" s="414"/>
      <c r="BG726" s="414"/>
      <c r="BH726" s="414"/>
      <c r="BI726" s="414"/>
      <c r="BJ726" s="415"/>
      <c r="BK726" s="95"/>
    </row>
    <row r="727" spans="1:63" s="122" customFormat="1" ht="14.25" x14ac:dyDescent="0.3">
      <c r="A727" s="402" t="s">
        <v>24579</v>
      </c>
      <c r="B727" s="463"/>
      <c r="C727" s="408"/>
      <c r="D727" s="505"/>
      <c r="E727" s="505"/>
      <c r="F727" s="505"/>
      <c r="G727" s="409"/>
      <c r="H727" s="410"/>
      <c r="I727" s="411"/>
      <c r="J727" s="411"/>
      <c r="K727" s="411"/>
      <c r="L727" s="101"/>
      <c r="M727" s="412"/>
      <c r="N727" s="412"/>
      <c r="O727" s="101"/>
      <c r="P727" s="101"/>
      <c r="Q727" s="414"/>
      <c r="R727" s="414"/>
      <c r="S727" s="414"/>
      <c r="T727" s="414"/>
      <c r="U727" s="414"/>
      <c r="V727" s="413"/>
      <c r="W727" s="725"/>
      <c r="X727" s="739" t="str">
        <f>$A727</f>
        <v>BACIA JJ - JOÃO MENDES  (J)</v>
      </c>
      <c r="Y727" s="505"/>
      <c r="Z727" s="597"/>
      <c r="AA727" s="505"/>
      <c r="AB727" s="598"/>
      <c r="AC727" s="599"/>
      <c r="AD727" s="599"/>
      <c r="AE727" s="600"/>
      <c r="AF727" s="600"/>
      <c r="AG727" s="597"/>
      <c r="AH727" s="601"/>
      <c r="AI727" s="601"/>
      <c r="AJ727" s="601"/>
      <c r="AK727" s="601"/>
      <c r="AL727" s="601"/>
      <c r="AM727" s="602"/>
      <c r="AN727" s="733"/>
      <c r="AO727" s="739" t="str">
        <f>$A727</f>
        <v>BACIA JJ - JOÃO MENDES  (J)</v>
      </c>
      <c r="AP727" s="463"/>
      <c r="AQ727" s="408"/>
      <c r="AR727" s="505"/>
      <c r="AS727" s="505"/>
      <c r="AT727" s="505"/>
      <c r="AU727" s="410"/>
      <c r="AV727" s="409"/>
      <c r="AW727" s="409"/>
      <c r="AX727" s="409"/>
      <c r="AY727" s="413"/>
      <c r="AZ727" s="413"/>
      <c r="BA727" s="413"/>
      <c r="BB727" s="101"/>
      <c r="BC727" s="101"/>
      <c r="BD727" s="101"/>
      <c r="BE727" s="101"/>
      <c r="BF727" s="101"/>
      <c r="BG727" s="101"/>
      <c r="BH727" s="101"/>
      <c r="BI727" s="101"/>
      <c r="BJ727" s="415"/>
      <c r="BK727" s="95"/>
    </row>
    <row r="728" spans="1:63" s="122" customFormat="1" ht="14.25" x14ac:dyDescent="0.3">
      <c r="A728" s="407" t="s">
        <v>24580</v>
      </c>
      <c r="B728" s="463"/>
      <c r="C728" s="408"/>
      <c r="D728" s="505"/>
      <c r="E728" s="505"/>
      <c r="F728" s="505"/>
      <c r="G728" s="409"/>
      <c r="H728" s="410"/>
      <c r="I728" s="411"/>
      <c r="J728" s="411"/>
      <c r="K728" s="411"/>
      <c r="L728" s="101"/>
      <c r="M728" s="412"/>
      <c r="N728" s="412"/>
      <c r="O728" s="101"/>
      <c r="P728" s="101"/>
      <c r="Q728" s="414"/>
      <c r="R728" s="414"/>
      <c r="S728" s="414"/>
      <c r="T728" s="414"/>
      <c r="U728" s="414"/>
      <c r="V728" s="413"/>
      <c r="W728" s="725"/>
      <c r="X728" s="740" t="str">
        <f>$A728</f>
        <v>Rua Angeolina Petropolis</v>
      </c>
      <c r="Y728" s="503"/>
      <c r="Z728" s="503"/>
      <c r="AA728" s="503"/>
      <c r="AB728" s="399"/>
      <c r="AC728" s="399"/>
      <c r="AD728" s="399"/>
      <c r="AE728" s="399"/>
      <c r="AF728" s="404"/>
      <c r="AG728" s="399"/>
      <c r="AH728" s="399"/>
      <c r="AI728" s="399"/>
      <c r="AJ728" s="399"/>
      <c r="AK728" s="399"/>
      <c r="AL728" s="399"/>
      <c r="AM728" s="399"/>
      <c r="AN728" s="401"/>
      <c r="AO728" s="407" t="str">
        <f>$A728</f>
        <v>Rua Angeolina Petropolis</v>
      </c>
      <c r="AP728" s="463"/>
      <c r="AQ728" s="408"/>
      <c r="AR728" s="505"/>
      <c r="AS728" s="505"/>
      <c r="AT728" s="505"/>
      <c r="AU728" s="410"/>
      <c r="AV728" s="409"/>
      <c r="AW728" s="409"/>
      <c r="AX728" s="409"/>
      <c r="AY728" s="413"/>
      <c r="AZ728" s="413"/>
      <c r="BA728" s="413"/>
      <c r="BB728" s="101"/>
      <c r="BC728" s="101"/>
      <c r="BD728" s="101"/>
      <c r="BE728" s="101"/>
      <c r="BF728" s="101"/>
      <c r="BG728" s="101"/>
      <c r="BH728" s="101"/>
      <c r="BI728" s="101"/>
      <c r="BJ728" s="415"/>
      <c r="BK728" s="95"/>
    </row>
    <row r="729" spans="1:63" ht="14.25" x14ac:dyDescent="0.3">
      <c r="A729" s="144" t="s">
        <v>24545</v>
      </c>
      <c r="B729" s="379" t="s">
        <v>23695</v>
      </c>
      <c r="C729" s="453" t="s">
        <v>24546</v>
      </c>
      <c r="D729" s="416">
        <v>0.4</v>
      </c>
      <c r="E729" s="504"/>
      <c r="F729" s="504"/>
      <c r="G729" s="416" t="s">
        <v>23865</v>
      </c>
      <c r="H729" s="142">
        <v>40</v>
      </c>
      <c r="I729" s="143">
        <v>0.8100000000000005</v>
      </c>
      <c r="J729" s="143">
        <v>0.90240000000000009</v>
      </c>
      <c r="K729" s="452">
        <v>0</v>
      </c>
      <c r="L729" s="382">
        <f t="shared" ref="L729:L730" si="3219">ROUND((I729+J729)/2,2)</f>
        <v>0.86</v>
      </c>
      <c r="M729" s="383">
        <f t="shared" ref="M729:M730" si="3220">IF(F729=0,ROUND($D729*10%,2),IF(D729&gt;2.8,0.18,0.15))</f>
        <v>0.04</v>
      </c>
      <c r="N729" s="383">
        <f t="shared" ref="N729:N730" si="3221">IF(F729=0,IF(   ROUND($D729/4,2),   IF(ROUND(($D729*1.2)/6,2)&lt;0.1,0.1,ROUND(($D729*1.2)/6,2))),0.5)</f>
        <v>0.1</v>
      </c>
      <c r="O729" s="382">
        <f t="shared" ref="O729:O730" si="3222">L729+M729+N729</f>
        <v>1</v>
      </c>
      <c r="P729" s="382">
        <f t="shared" ref="P729:P730" si="3223">IF(O729&lt;2,(D729+M729*2)+0.6,(D729+M729*2)+0.6+ROUNDUP(O729-2,0)*0.1)</f>
        <v>1.08</v>
      </c>
      <c r="Q729" s="385">
        <f t="shared" ref="Q729:Q730" si="3224">IF($O729&lt;=$W$4,ROUND(IF($O729&lt;1.5,$O729*$H729*$P729,1.5*$H729*$P729),2),0)</f>
        <v>43.2</v>
      </c>
      <c r="R729" s="385">
        <f t="shared" ref="R729:R730" si="3225">IF($O729&gt;$W$4,ROUND(IF($O729&lt;1.5,$O729*$H729*$P729,1.5*$H729*$P729),2),0)</f>
        <v>0</v>
      </c>
      <c r="S729" s="385">
        <f t="shared" ref="S729:S730" si="3226">IF($O729&gt;$W$4,ROUND(IF($O729&lt;1.5,0,IF($O729&gt;3,1.5*$H729*$P729,($O729-1.5)*$H729*$P729)),2),0)</f>
        <v>0</v>
      </c>
      <c r="T729" s="385">
        <f t="shared" ref="T729:T730" si="3227">IF($O729&gt;$W$4,ROUND(IF($O729&lt;3,0,IF($O729&gt;4.5,1.5*$H729*$P729,($O729-3)*$H729*$P729)),2),0)</f>
        <v>0</v>
      </c>
      <c r="U729" s="385">
        <f t="shared" ref="U729:U730" si="3228">IF($O729&gt;$W$4,ROUND(IF($O729&lt;4.5,0,IF($O729&gt;6,($O729-4.5)*$H729*$P729,($O729-4.5)*$H729*$P729)),2),0)</f>
        <v>0</v>
      </c>
      <c r="V729" s="384">
        <f t="shared" ref="V729:V730" si="3229">IF($O729&gt;$W$4, IF( $O729&lt;=4,   ROUND($H729*($O729+0.5)*2,2),   0),0)</f>
        <v>0</v>
      </c>
      <c r="W729" s="726">
        <f t="shared" ref="W729:W730" si="3230">IF($O729&gt;$W$4, IF( $O729&gt;4,   ROUND($H729*($O729+0.5)*2,2),   0),0)</f>
        <v>0</v>
      </c>
      <c r="X729" s="144" t="str">
        <f t="shared" ref="X729:X730" si="3231">A729</f>
        <v>JJ1</v>
      </c>
      <c r="Y729" s="416">
        <f t="shared" ref="Y729:Y730" si="3232">IF($D729=0.4,1.2,IF($D729=0.6,1.2,IF($D729=0.8,1.3,IF($D729=1,1.5,IF($D729=1.2,1.7,IF($D729&lt;=2,2,"--"))))))</f>
        <v>1.2</v>
      </c>
      <c r="Z729" s="603" t="s">
        <v>1</v>
      </c>
      <c r="AA729" s="504">
        <f t="shared" ref="AA729:AA730" si="3233">Y729</f>
        <v>1.2</v>
      </c>
      <c r="AB729" s="591">
        <f t="shared" ref="AB729:AB730" si="3234">IF($Y729="--","--",I729)</f>
        <v>0.8100000000000005</v>
      </c>
      <c r="AC729" s="592">
        <f t="shared" ref="AC729:AC730" si="3235">IF($Y729="--","--",IF(D729&gt;1.5,0.15,ROUND($D729*10%,2)))</f>
        <v>0.04</v>
      </c>
      <c r="AD729" s="592">
        <f t="shared" ref="AD729:AD730" si="3236">IF($Y729="--","--",0.15)</f>
        <v>0.15</v>
      </c>
      <c r="AE729" s="593">
        <f t="shared" ref="AE729:AE730" si="3237">IF($Y729="--","--",ROUND(AB729+AC729+AD729,2))</f>
        <v>1</v>
      </c>
      <c r="AF729" s="604">
        <f t="shared" ref="AF729:AF730" si="3238">IF($Y729="--","--",IF($AB729&lt;=2,$Y729+1,($Y729+1)+ROUNDUP($AB729-2,0)*0.1))</f>
        <v>2.2000000000000002</v>
      </c>
      <c r="AG729" s="605">
        <f t="shared" ref="AG729:AG730" si="3239">IF($D729=0.4,0.92,IF($D729=0.6,0.68,IF($D729=0.8,0.74,IF($D729=1,0.7,IF($D729=1.2,0.66,IF($D729=1.5,0.6,IF($D729&lt;=2,(2.4-(D729+0.3)),"--")))))))</f>
        <v>0.92</v>
      </c>
      <c r="AH729" s="595">
        <f t="shared" ref="AH729:AH730" si="3240">IF($Y729="--","--",IF($AE729&lt;=$W$4,ROUND(IF($AE729&lt;1.5,$AE729*$AF729*$AG729,1.5*$AF729*$AG729),2),0))</f>
        <v>2.02</v>
      </c>
      <c r="AI729" s="595">
        <f t="shared" ref="AI729:AI730" si="3241">IF($Y729="--","--",IF($AE729&gt;$W$4,ROUND(IF($AE729&lt;1.5,$AE729*$AF729*$AG729,1.5*$AF729*$AG729),2),0))</f>
        <v>0</v>
      </c>
      <c r="AJ729" s="595">
        <f t="shared" ref="AJ729:AJ730" si="3242">IF($Y729="--","--",IF($AE729&gt;$W$4,ROUND(IF($AE729&lt;1.5,0,IF($AE729&gt;3,1.5*$AF729*$AG729,($AE729-1.5)*$AF729*$AG729)),2),0))</f>
        <v>0</v>
      </c>
      <c r="AK729" s="595">
        <f t="shared" ref="AK729:AK730" si="3243">IF($Y729="--","--",IF($AE729&gt;$W$4,ROUND(IF($AE729&lt;3,0,IF($AE729&gt;4.5,1.5*$AF729*$AG729,($AE729-3)*$AF729*$AG729)),2),0))</f>
        <v>0</v>
      </c>
      <c r="AL729" s="595">
        <f t="shared" ref="AL729:AL730" si="3244">IF($Y729="--","--",IF($AE729&gt;$W$4,ROUND(IF($AE729&lt;4.5,0,IF($AE729&gt;6,($AE729-4.5)*$AF729*$AG729,($AE729-4.5)*$AF729*$AG729)),2),0))</f>
        <v>0</v>
      </c>
      <c r="AM729" s="596">
        <f t="shared" ref="AM729:AM730" si="3245">IF($Y729="--","--",IF($AE729&gt;$W$4, IF( $AE729&lt;=4,   ROUND(($AG729*4)*($AE729+0.5)*2,2),   0),0))</f>
        <v>0</v>
      </c>
      <c r="AN729" s="732">
        <f t="shared" ref="AN729:AN730" si="3246">IF($Y729="--","--",IF($AE729&gt;$W$4, IF( $AE729&gt;4,   ROUND(($AG729*4)*($AE729+0.5)*2,2),   0),0))</f>
        <v>0</v>
      </c>
      <c r="AO729" s="144" t="s">
        <v>24545</v>
      </c>
      <c r="AP729" s="379" t="s">
        <v>23695</v>
      </c>
      <c r="AQ729" s="453" t="s">
        <v>24546</v>
      </c>
      <c r="AR729" s="416">
        <v>0.4</v>
      </c>
      <c r="AS729" s="504"/>
      <c r="AT729" s="504"/>
      <c r="AU729" s="142">
        <v>40</v>
      </c>
      <c r="AV729" s="416">
        <f t="shared" ref="AV729:AV730" si="3247">IF($Y729="--","--",Y729+0.2)</f>
        <v>1.4</v>
      </c>
      <c r="AW729" s="603" t="s">
        <v>1</v>
      </c>
      <c r="AX729" s="504">
        <f t="shared" ref="AX729:AX730" si="3248">AV729</f>
        <v>1.4</v>
      </c>
      <c r="AY729" s="384">
        <f t="shared" ref="AY729:AY730" si="3249">IF(D729&gt;2,AU729,AU729-AV729)</f>
        <v>38.6</v>
      </c>
      <c r="AZ729" s="384">
        <f t="shared" ref="AZ729:AZ730" si="3250">N729</f>
        <v>0.1</v>
      </c>
      <c r="BA729" s="384">
        <f t="shared" ref="BA729:BA730" si="3251">P729</f>
        <v>1.08</v>
      </c>
      <c r="BB729" s="382">
        <f t="shared" ref="BB729:BB730" si="3252">IF(F729=0,IF(ROUND( AY729 * ( ( (N729*P729) +  ( ((D729+M729*2)/6)*P729 ) ) - ROUND(  ((D729+M729*2)^2)   *   (   ( PI()*96.379 / (4*360) )  -  ( (SIN((96.379/2)*PI()/180)) * (COS((96.379/2)*PI()/180)) / 4 )   ), 4) ),2),   ROUND( AY729 * ( ( (N729*P729) +  ( ((D729+M729*2)/4)*P729 ) ) - ROUND(  ((D729+M729*2)^2)   *   (   ( PI()*120 / (4*360) )  -  ( (SIN((120/2)*PI()/180)) * (COS((120/2)*PI()/180)) / 4 )   ), 4) ),2)),0)</f>
        <v>7.8</v>
      </c>
      <c r="BC729" s="265">
        <f t="shared" ref="BC729:BC730" si="3253">IF(F729&gt;0,ROUND(AY729*N729*P729,2),0)</f>
        <v>0</v>
      </c>
      <c r="BD729" s="265">
        <f t="shared" ref="BD729:BD730" si="3254">SUM(Q729:U729,AH729:AL729)</f>
        <v>45.220000000000006</v>
      </c>
      <c r="BE729" s="265">
        <f t="shared" ref="BE729:BE730" si="3255">IF(F729=0, ROUND( ( PI()*( (D729+M729*2)^2 ) / 4  ) * AY729,2),  ROUND( (D729+M729*2)*(F729+M729*2) * AY729,2))</f>
        <v>6.98</v>
      </c>
      <c r="BF729" s="607">
        <f t="shared" ref="BF729:BF730" si="3256">IF(($I729+M729-0.15)&lt;=2,($I729+M729+0.15),IF(($I729+M729)&lt;=3,2.35,($I729+M729+0.2)-0.85))</f>
        <v>1.0000000000000004</v>
      </c>
      <c r="BG729" s="607">
        <f t="shared" ref="BG729:BG730" si="3257">IF(D729&gt;2,   (I729-F729-M729-0.11),IF(($I729+M729)&lt;=2,0,IF(($I729+M729)&gt;3,0.85,(I729+M729+0.2-BF729))))</f>
        <v>0</v>
      </c>
      <c r="BH729" s="607">
        <f t="shared" ref="BH729:BH730" si="3258">IF(D729&gt;2,  ROUND(((1.42+0.4)+(0.91+0.4))*2*BG729,2), ROUND(AV729*AX729*BF729,2))</f>
        <v>1.96</v>
      </c>
      <c r="BI729" s="607">
        <f t="shared" ref="BI729:BI730" si="3259">ROUND(((PI()*0.9^2)/4)*BG729,2)</f>
        <v>0</v>
      </c>
      <c r="BJ729" s="116">
        <f t="shared" ref="BJ729:BJ730" si="3260">ROUND(BD729-BE729-BH729-BI729-BB729-BC729,2)</f>
        <v>28.48</v>
      </c>
      <c r="BK729" s="95"/>
    </row>
    <row r="730" spans="1:63" ht="14.25" x14ac:dyDescent="0.3">
      <c r="A730" s="449" t="s">
        <v>24546</v>
      </c>
      <c r="B730" s="146" t="s">
        <v>23695</v>
      </c>
      <c r="C730" s="450" t="s">
        <v>24084</v>
      </c>
      <c r="D730" s="502">
        <v>0.4</v>
      </c>
      <c r="E730" s="589"/>
      <c r="F730" s="589"/>
      <c r="G730" s="502" t="s">
        <v>23865</v>
      </c>
      <c r="H730" s="451">
        <v>5</v>
      </c>
      <c r="I730" s="452">
        <v>0.90240000000000009</v>
      </c>
      <c r="J730" s="452">
        <v>0.9579999999999993</v>
      </c>
      <c r="K730" s="452">
        <v>1.569</v>
      </c>
      <c r="L730" s="382">
        <f t="shared" si="3219"/>
        <v>0.93</v>
      </c>
      <c r="M730" s="383">
        <f t="shared" si="3220"/>
        <v>0.04</v>
      </c>
      <c r="N730" s="383">
        <f t="shared" si="3221"/>
        <v>0.1</v>
      </c>
      <c r="O730" s="382">
        <f t="shared" si="3222"/>
        <v>1.07</v>
      </c>
      <c r="P730" s="382">
        <f t="shared" si="3223"/>
        <v>1.08</v>
      </c>
      <c r="Q730" s="385">
        <f t="shared" si="3224"/>
        <v>5.78</v>
      </c>
      <c r="R730" s="385">
        <f t="shared" si="3225"/>
        <v>0</v>
      </c>
      <c r="S730" s="385">
        <f t="shared" si="3226"/>
        <v>0</v>
      </c>
      <c r="T730" s="385">
        <f t="shared" si="3227"/>
        <v>0</v>
      </c>
      <c r="U730" s="385">
        <f t="shared" si="3228"/>
        <v>0</v>
      </c>
      <c r="V730" s="384">
        <f t="shared" si="3229"/>
        <v>0</v>
      </c>
      <c r="W730" s="726">
        <f t="shared" si="3230"/>
        <v>0</v>
      </c>
      <c r="X730" s="449" t="str">
        <f t="shared" si="3231"/>
        <v>JJ2</v>
      </c>
      <c r="Y730" s="502">
        <f t="shared" si="3232"/>
        <v>1.2</v>
      </c>
      <c r="Z730" s="590" t="s">
        <v>1</v>
      </c>
      <c r="AA730" s="589">
        <f t="shared" si="3233"/>
        <v>1.2</v>
      </c>
      <c r="AB730" s="591">
        <f t="shared" si="3234"/>
        <v>0.90240000000000009</v>
      </c>
      <c r="AC730" s="592">
        <f t="shared" si="3235"/>
        <v>0.04</v>
      </c>
      <c r="AD730" s="592">
        <f t="shared" si="3236"/>
        <v>0.15</v>
      </c>
      <c r="AE730" s="593">
        <f t="shared" si="3237"/>
        <v>1.0900000000000001</v>
      </c>
      <c r="AF730" s="593">
        <f t="shared" si="3238"/>
        <v>2.2000000000000002</v>
      </c>
      <c r="AG730" s="594">
        <f t="shared" si="3239"/>
        <v>0.92</v>
      </c>
      <c r="AH730" s="595">
        <f t="shared" si="3240"/>
        <v>2.21</v>
      </c>
      <c r="AI730" s="595">
        <f t="shared" si="3241"/>
        <v>0</v>
      </c>
      <c r="AJ730" s="595">
        <f t="shared" si="3242"/>
        <v>0</v>
      </c>
      <c r="AK730" s="595">
        <f t="shared" si="3243"/>
        <v>0</v>
      </c>
      <c r="AL730" s="595">
        <f t="shared" si="3244"/>
        <v>0</v>
      </c>
      <c r="AM730" s="596">
        <f t="shared" si="3245"/>
        <v>0</v>
      </c>
      <c r="AN730" s="732">
        <f t="shared" si="3246"/>
        <v>0</v>
      </c>
      <c r="AO730" s="449" t="s">
        <v>24546</v>
      </c>
      <c r="AP730" s="146" t="s">
        <v>23695</v>
      </c>
      <c r="AQ730" s="450" t="s">
        <v>24084</v>
      </c>
      <c r="AR730" s="502">
        <v>0.4</v>
      </c>
      <c r="AS730" s="589"/>
      <c r="AT730" s="589"/>
      <c r="AU730" s="451">
        <v>5</v>
      </c>
      <c r="AV730" s="502">
        <f t="shared" si="3247"/>
        <v>1.4</v>
      </c>
      <c r="AW730" s="590" t="s">
        <v>1</v>
      </c>
      <c r="AX730" s="589">
        <f t="shared" si="3248"/>
        <v>1.4</v>
      </c>
      <c r="AY730" s="384">
        <f t="shared" si="3249"/>
        <v>3.6</v>
      </c>
      <c r="AZ730" s="384">
        <f t="shared" si="3250"/>
        <v>0.1</v>
      </c>
      <c r="BA730" s="384">
        <f t="shared" si="3251"/>
        <v>1.08</v>
      </c>
      <c r="BB730" s="382">
        <f t="shared" si="3252"/>
        <v>0.73</v>
      </c>
      <c r="BC730" s="265">
        <f t="shared" si="3253"/>
        <v>0</v>
      </c>
      <c r="BD730" s="265">
        <f t="shared" si="3254"/>
        <v>7.99</v>
      </c>
      <c r="BE730" s="265">
        <f t="shared" si="3255"/>
        <v>0.65</v>
      </c>
      <c r="BF730" s="385">
        <f t="shared" si="3256"/>
        <v>1.0924</v>
      </c>
      <c r="BG730" s="385">
        <f t="shared" si="3257"/>
        <v>0</v>
      </c>
      <c r="BH730" s="385">
        <f t="shared" si="3258"/>
        <v>2.14</v>
      </c>
      <c r="BI730" s="385">
        <f t="shared" si="3259"/>
        <v>0</v>
      </c>
      <c r="BJ730" s="116">
        <f t="shared" si="3260"/>
        <v>4.47</v>
      </c>
      <c r="BK730" s="95"/>
    </row>
    <row r="731" spans="1:63" ht="14.25" x14ac:dyDescent="0.3">
      <c r="A731" s="462"/>
      <c r="B731" s="463"/>
      <c r="C731" s="608"/>
      <c r="D731" s="505"/>
      <c r="E731" s="505"/>
      <c r="F731" s="505"/>
      <c r="G731" s="505"/>
      <c r="H731" s="410"/>
      <c r="I731" s="411"/>
      <c r="J731" s="411"/>
      <c r="K731" s="411"/>
      <c r="L731" s="101"/>
      <c r="M731" s="412"/>
      <c r="N731" s="412"/>
      <c r="O731" s="101"/>
      <c r="P731" s="101"/>
      <c r="Q731" s="414"/>
      <c r="R731" s="414"/>
      <c r="S731" s="414"/>
      <c r="T731" s="414"/>
      <c r="U731" s="414"/>
      <c r="V731" s="413"/>
      <c r="W731" s="725"/>
      <c r="X731" s="462"/>
      <c r="Y731" s="505"/>
      <c r="Z731" s="597"/>
      <c r="AA731" s="505"/>
      <c r="AB731" s="598"/>
      <c r="AC731" s="599"/>
      <c r="AD731" s="599"/>
      <c r="AE731" s="600"/>
      <c r="AF731" s="600"/>
      <c r="AG731" s="597"/>
      <c r="AH731" s="601"/>
      <c r="AI731" s="601"/>
      <c r="AJ731" s="601"/>
      <c r="AK731" s="601"/>
      <c r="AL731" s="601"/>
      <c r="AM731" s="602"/>
      <c r="AN731" s="733"/>
      <c r="AO731" s="462"/>
      <c r="AP731" s="463"/>
      <c r="AQ731" s="608"/>
      <c r="AR731" s="505"/>
      <c r="AS731" s="505"/>
      <c r="AT731" s="505"/>
      <c r="AU731" s="410"/>
      <c r="AV731" s="505"/>
      <c r="AW731" s="597"/>
      <c r="AX731" s="505"/>
      <c r="AY731" s="413"/>
      <c r="AZ731" s="413"/>
      <c r="BA731" s="413"/>
      <c r="BB731" s="101"/>
      <c r="BC731" s="101"/>
      <c r="BD731" s="101"/>
      <c r="BE731" s="101"/>
      <c r="BF731" s="414"/>
      <c r="BG731" s="414"/>
      <c r="BH731" s="414"/>
      <c r="BI731" s="414"/>
      <c r="BJ731" s="415"/>
      <c r="BK731" s="95"/>
    </row>
    <row r="732" spans="1:63" s="122" customFormat="1" ht="14.25" x14ac:dyDescent="0.3">
      <c r="A732" s="402" t="s">
        <v>25078</v>
      </c>
      <c r="B732" s="463"/>
      <c r="C732" s="408"/>
      <c r="D732" s="505"/>
      <c r="E732" s="505"/>
      <c r="F732" s="505"/>
      <c r="G732" s="409"/>
      <c r="H732" s="410"/>
      <c r="I732" s="411"/>
      <c r="J732" s="411"/>
      <c r="K732" s="411"/>
      <c r="L732" s="101"/>
      <c r="M732" s="412"/>
      <c r="N732" s="412"/>
      <c r="O732" s="101"/>
      <c r="P732" s="101"/>
      <c r="Q732" s="414"/>
      <c r="R732" s="414"/>
      <c r="S732" s="414"/>
      <c r="T732" s="414"/>
      <c r="U732" s="414"/>
      <c r="V732" s="413"/>
      <c r="W732" s="725"/>
      <c r="X732" s="739" t="str">
        <f>$A732</f>
        <v>BACIA JK - JOÃO MENDES  (K)</v>
      </c>
      <c r="Y732" s="505"/>
      <c r="Z732" s="597"/>
      <c r="AA732" s="505"/>
      <c r="AB732" s="598"/>
      <c r="AC732" s="599"/>
      <c r="AD732" s="599"/>
      <c r="AE732" s="600"/>
      <c r="AF732" s="600"/>
      <c r="AG732" s="597"/>
      <c r="AH732" s="601"/>
      <c r="AI732" s="601"/>
      <c r="AJ732" s="601"/>
      <c r="AK732" s="601"/>
      <c r="AL732" s="601"/>
      <c r="AM732" s="602"/>
      <c r="AN732" s="733"/>
      <c r="AO732" s="739" t="str">
        <f>$A732</f>
        <v>BACIA JK - JOÃO MENDES  (K)</v>
      </c>
      <c r="AP732" s="463"/>
      <c r="AQ732" s="408"/>
      <c r="AR732" s="505"/>
      <c r="AS732" s="505"/>
      <c r="AT732" s="505"/>
      <c r="AU732" s="410"/>
      <c r="AV732" s="409"/>
      <c r="AW732" s="409"/>
      <c r="AX732" s="409"/>
      <c r="AY732" s="413"/>
      <c r="AZ732" s="413"/>
      <c r="BA732" s="413"/>
      <c r="BB732" s="101"/>
      <c r="BC732" s="101"/>
      <c r="BD732" s="101"/>
      <c r="BE732" s="101"/>
      <c r="BF732" s="101"/>
      <c r="BG732" s="101"/>
      <c r="BH732" s="101"/>
      <c r="BI732" s="101"/>
      <c r="BJ732" s="415"/>
      <c r="BK732" s="95"/>
    </row>
    <row r="733" spans="1:63" s="122" customFormat="1" ht="14.25" x14ac:dyDescent="0.3">
      <c r="A733" s="407" t="s">
        <v>25079</v>
      </c>
      <c r="B733" s="463"/>
      <c r="C733" s="408"/>
      <c r="D733" s="505"/>
      <c r="E733" s="505"/>
      <c r="F733" s="505"/>
      <c r="G733" s="409"/>
      <c r="H733" s="410"/>
      <c r="I733" s="411"/>
      <c r="J733" s="411"/>
      <c r="K733" s="411"/>
      <c r="L733" s="101"/>
      <c r="M733" s="412"/>
      <c r="N733" s="412"/>
      <c r="O733" s="101"/>
      <c r="P733" s="101"/>
      <c r="Q733" s="414"/>
      <c r="R733" s="414"/>
      <c r="S733" s="414"/>
      <c r="T733" s="414"/>
      <c r="U733" s="414"/>
      <c r="V733" s="413"/>
      <c r="W733" s="725"/>
      <c r="X733" s="740" t="str">
        <f>$A733</f>
        <v>AV. AUGUSTO VIEIRA JACQUES</v>
      </c>
      <c r="Y733" s="503"/>
      <c r="Z733" s="503"/>
      <c r="AA733" s="503"/>
      <c r="AB733" s="399"/>
      <c r="AC733" s="399"/>
      <c r="AD733" s="399"/>
      <c r="AE733" s="399"/>
      <c r="AF733" s="404"/>
      <c r="AG733" s="399"/>
      <c r="AH733" s="399"/>
      <c r="AI733" s="399"/>
      <c r="AJ733" s="399"/>
      <c r="AK733" s="399"/>
      <c r="AL733" s="399"/>
      <c r="AM733" s="399"/>
      <c r="AN733" s="401"/>
      <c r="AO733" s="407" t="str">
        <f>$A733</f>
        <v>AV. AUGUSTO VIEIRA JACQUES</v>
      </c>
      <c r="AP733" s="463"/>
      <c r="AQ733" s="408"/>
      <c r="AR733" s="505"/>
      <c r="AS733" s="505"/>
      <c r="AT733" s="505"/>
      <c r="AU733" s="410"/>
      <c r="AV733" s="409"/>
      <c r="AW733" s="409"/>
      <c r="AX733" s="409"/>
      <c r="AY733" s="413"/>
      <c r="AZ733" s="413"/>
      <c r="BA733" s="413"/>
      <c r="BB733" s="101"/>
      <c r="BC733" s="101"/>
      <c r="BD733" s="101"/>
      <c r="BE733" s="101"/>
      <c r="BF733" s="101"/>
      <c r="BG733" s="101"/>
      <c r="BH733" s="101"/>
      <c r="BI733" s="101"/>
      <c r="BJ733" s="415"/>
      <c r="BK733" s="95"/>
    </row>
    <row r="734" spans="1:63" ht="14.25" x14ac:dyDescent="0.3">
      <c r="A734" s="449" t="s">
        <v>25080</v>
      </c>
      <c r="B734" s="146" t="s">
        <v>23695</v>
      </c>
      <c r="C734" s="450" t="s">
        <v>25081</v>
      </c>
      <c r="D734" s="502">
        <v>0.4</v>
      </c>
      <c r="E734" s="589"/>
      <c r="F734" s="589"/>
      <c r="G734" s="502" t="s">
        <v>23865</v>
      </c>
      <c r="H734" s="451">
        <v>40</v>
      </c>
      <c r="I734" s="452">
        <v>0.95000000000000018</v>
      </c>
      <c r="J734" s="452">
        <v>1.4247000000000001</v>
      </c>
      <c r="K734" s="452">
        <v>0.72499999999999998</v>
      </c>
      <c r="L734" s="382">
        <f t="shared" ref="L734" si="3261">ROUND((I734+J734)/2,2)</f>
        <v>1.19</v>
      </c>
      <c r="M734" s="383">
        <f t="shared" ref="M734" si="3262">IF(F734=0,ROUND($D734*10%,2),IF(D734&gt;2.8,0.18,0.15))</f>
        <v>0.04</v>
      </c>
      <c r="N734" s="383">
        <f t="shared" ref="N734" si="3263">IF(F734=0,IF(   ROUND($D734/4,2),   IF(ROUND(($D734*1.2)/6,2)&lt;0.1,0.1,ROUND(($D734*1.2)/6,2))),0.5)</f>
        <v>0.1</v>
      </c>
      <c r="O734" s="382">
        <f t="shared" ref="O734" si="3264">L734+M734+N734</f>
        <v>1.33</v>
      </c>
      <c r="P734" s="382">
        <f t="shared" ref="P734" si="3265">IF(O734&lt;2,(D734+M734*2)+0.6,(D734+M734*2)+0.6+ROUNDUP(O734-2,0)*0.1)</f>
        <v>1.08</v>
      </c>
      <c r="Q734" s="385">
        <f t="shared" ref="Q734" si="3266">IF($O734&lt;=$W$4,ROUND(IF($O734&lt;1.5,$O734*$H734*$P734,1.5*$H734*$P734),2),0)</f>
        <v>57.46</v>
      </c>
      <c r="R734" s="385">
        <f t="shared" ref="R734" si="3267">IF($O734&gt;$W$4,ROUND(IF($O734&lt;1.5,$O734*$H734*$P734,1.5*$H734*$P734),2),0)</f>
        <v>0</v>
      </c>
      <c r="S734" s="385">
        <f t="shared" ref="S734" si="3268">IF($O734&gt;$W$4,ROUND(IF($O734&lt;1.5,0,IF($O734&gt;3,1.5*$H734*$P734,($O734-1.5)*$H734*$P734)),2),0)</f>
        <v>0</v>
      </c>
      <c r="T734" s="385">
        <f t="shared" ref="T734" si="3269">IF($O734&gt;$W$4,ROUND(IF($O734&lt;3,0,IF($O734&gt;4.5,1.5*$H734*$P734,($O734-3)*$H734*$P734)),2),0)</f>
        <v>0</v>
      </c>
      <c r="U734" s="385">
        <f t="shared" ref="U734" si="3270">IF($O734&gt;$W$4,ROUND(IF($O734&lt;4.5,0,IF($O734&gt;6,($O734-4.5)*$H734*$P734,($O734-4.5)*$H734*$P734)),2),0)</f>
        <v>0</v>
      </c>
      <c r="V734" s="384">
        <f t="shared" ref="V734" si="3271">IF($O734&gt;$W$4, IF( $O734&lt;=4,   ROUND($H734*($O734+0.5)*2,2),   0),0)</f>
        <v>0</v>
      </c>
      <c r="W734" s="726">
        <f t="shared" ref="W734" si="3272">IF($O734&gt;$W$4, IF( $O734&gt;4,   ROUND($H734*($O734+0.5)*2,2),   0),0)</f>
        <v>0</v>
      </c>
      <c r="X734" s="449" t="str">
        <f t="shared" ref="X734" si="3273">A734</f>
        <v>JK4-1</v>
      </c>
      <c r="Y734" s="502">
        <f t="shared" ref="Y734" si="3274">IF($D734=0.4,1.2,IF($D734=0.6,1.2,IF($D734=0.8,1.3,IF($D734=1,1.5,IF($D734=1.2,1.7,IF($D734&lt;=2,2,"--"))))))</f>
        <v>1.2</v>
      </c>
      <c r="Z734" s="590" t="s">
        <v>1</v>
      </c>
      <c r="AA734" s="589">
        <f t="shared" ref="AA734" si="3275">Y734</f>
        <v>1.2</v>
      </c>
      <c r="AB734" s="591">
        <f t="shared" ref="AB734" si="3276">IF($Y734="--","--",I734)</f>
        <v>0.95000000000000018</v>
      </c>
      <c r="AC734" s="592">
        <f t="shared" ref="AC734" si="3277">IF($Y734="--","--",IF(D734&gt;1.5,0.15,ROUND($D734*10%,2)))</f>
        <v>0.04</v>
      </c>
      <c r="AD734" s="592">
        <f t="shared" ref="AD734" si="3278">IF($Y734="--","--",0.15)</f>
        <v>0.15</v>
      </c>
      <c r="AE734" s="593">
        <f t="shared" ref="AE734" si="3279">IF($Y734="--","--",ROUND(AB734+AC734+AD734,2))</f>
        <v>1.1399999999999999</v>
      </c>
      <c r="AF734" s="593">
        <f t="shared" ref="AF734" si="3280">IF($Y734="--","--",IF($AB734&lt;=2,$Y734+1,($Y734+1)+ROUNDUP($AB734-2,0)*0.1))</f>
        <v>2.2000000000000002</v>
      </c>
      <c r="AG734" s="594">
        <f t="shared" ref="AG734" si="3281">IF($D734=0.4,0.92,IF($D734=0.6,0.68,IF($D734=0.8,0.74,IF($D734=1,0.7,IF($D734=1.2,0.66,IF($D734=1.5,0.6,IF($D734&lt;=2,(2.4-(D734+0.3)),"--")))))))</f>
        <v>0.92</v>
      </c>
      <c r="AH734" s="595">
        <f t="shared" ref="AH734" si="3282">IF($Y734="--","--",IF($AE734&lt;=$W$4,ROUND(IF($AE734&lt;1.5,$AE734*$AF734*$AG734,1.5*$AF734*$AG734),2),0))</f>
        <v>2.31</v>
      </c>
      <c r="AI734" s="595">
        <f t="shared" ref="AI734" si="3283">IF($Y734="--","--",IF($AE734&gt;$W$4,ROUND(IF($AE734&lt;1.5,$AE734*$AF734*$AG734,1.5*$AF734*$AG734),2),0))</f>
        <v>0</v>
      </c>
      <c r="AJ734" s="595">
        <f t="shared" ref="AJ734" si="3284">IF($Y734="--","--",IF($AE734&gt;$W$4,ROUND(IF($AE734&lt;1.5,0,IF($AE734&gt;3,1.5*$AF734*$AG734,($AE734-1.5)*$AF734*$AG734)),2),0))</f>
        <v>0</v>
      </c>
      <c r="AK734" s="595">
        <f t="shared" ref="AK734" si="3285">IF($Y734="--","--",IF($AE734&gt;$W$4,ROUND(IF($AE734&lt;3,0,IF($AE734&gt;4.5,1.5*$AF734*$AG734,($AE734-3)*$AF734*$AG734)),2),0))</f>
        <v>0</v>
      </c>
      <c r="AL734" s="595">
        <f t="shared" ref="AL734" si="3286">IF($Y734="--","--",IF($AE734&gt;$W$4,ROUND(IF($AE734&lt;4.5,0,IF($AE734&gt;6,($AE734-4.5)*$AF734*$AG734,($AE734-4.5)*$AF734*$AG734)),2),0))</f>
        <v>0</v>
      </c>
      <c r="AM734" s="596">
        <f t="shared" ref="AM734" si="3287">IF($Y734="--","--",IF($AE734&gt;$W$4, IF( $AE734&lt;=4,   ROUND(($AG734*4)*($AE734+0.5)*2,2),   0),0))</f>
        <v>0</v>
      </c>
      <c r="AN734" s="732">
        <f t="shared" ref="AN734" si="3288">IF($Y734="--","--",IF($AE734&gt;$W$4, IF( $AE734&gt;4,   ROUND(($AG734*4)*($AE734+0.5)*2,2),   0),0))</f>
        <v>0</v>
      </c>
      <c r="AO734" s="449" t="str">
        <f>A734</f>
        <v>JK4-1</v>
      </c>
      <c r="AP734" s="146" t="str">
        <f>B734</f>
        <v>=&gt;</v>
      </c>
      <c r="AQ734" s="450" t="str">
        <f>C734</f>
        <v>JK4</v>
      </c>
      <c r="AR734" s="502">
        <f>D734</f>
        <v>0.4</v>
      </c>
      <c r="AS734" s="589" t="str">
        <f>IF(E734="x","x","")</f>
        <v/>
      </c>
      <c r="AT734" s="589" t="str">
        <f>IF(F734&gt;0,F734,"")</f>
        <v/>
      </c>
      <c r="AU734" s="451">
        <f>H734</f>
        <v>40</v>
      </c>
      <c r="AV734" s="502">
        <f t="shared" ref="AV734" si="3289">IF($Y734="--","--",Y734+0.2)</f>
        <v>1.4</v>
      </c>
      <c r="AW734" s="590" t="s">
        <v>1</v>
      </c>
      <c r="AX734" s="589">
        <f t="shared" ref="AX734" si="3290">AV734</f>
        <v>1.4</v>
      </c>
      <c r="AY734" s="384">
        <f t="shared" ref="AY734" si="3291">IF(D734&gt;2,AU734,AU734-AV734)</f>
        <v>38.6</v>
      </c>
      <c r="AZ734" s="384">
        <f t="shared" ref="AZ734" si="3292">N734</f>
        <v>0.1</v>
      </c>
      <c r="BA734" s="384">
        <f t="shared" ref="BA734" si="3293">P734</f>
        <v>1.08</v>
      </c>
      <c r="BB734" s="382">
        <f t="shared" ref="BB734" si="3294">IF(F734=0,IF(ROUND( AY734 * ( ( (N734*P734) +  ( ((D734+M734*2)/6)*P734 ) ) - ROUND(  ((D734+M734*2)^2)   *   (   ( PI()*96.379 / (4*360) )  -  ( (SIN((96.379/2)*PI()/180)) * (COS((96.379/2)*PI()/180)) / 4 )   ), 4) ),2),   ROUND( AY734 * ( ( (N734*P734) +  ( ((D734+M734*2)/4)*P734 ) ) - ROUND(  ((D734+M734*2)^2)   *   (   ( PI()*120 / (4*360) )  -  ( (SIN((120/2)*PI()/180)) * (COS((120/2)*PI()/180)) / 4 )   ), 4) ),2)),0)</f>
        <v>7.8</v>
      </c>
      <c r="BC734" s="265">
        <f t="shared" ref="BC734" si="3295">IF(F734&gt;0,ROUND(AY734*N734*P734,2),0)</f>
        <v>0</v>
      </c>
      <c r="BD734" s="265">
        <f t="shared" ref="BD734" si="3296">SUM(Q734:U734,AH734:AL734)</f>
        <v>59.77</v>
      </c>
      <c r="BE734" s="265">
        <f t="shared" ref="BE734" si="3297">IF(F734=0, ROUND( ( PI()*( (D734+M734*2)^2 ) / 4  ) * AY734,2),  ROUND( (D734+M734*2)*(F734+M734*2) * AY734,2))</f>
        <v>6.98</v>
      </c>
      <c r="BF734" s="385">
        <f t="shared" ref="BF734" si="3298">IF(($I734+M734-0.15)&lt;=2,($I734+M734+0.15),IF(($I734+M734)&lt;=3,2.35,($I734+M734+0.2)-0.85))</f>
        <v>1.1400000000000001</v>
      </c>
      <c r="BG734" s="385">
        <f t="shared" ref="BG734" si="3299">IF(D734&gt;2,   (I734-F734-M734-0.11),IF(($I734+M734)&lt;=2,0,IF(($I734+M734)&gt;3,0.85,(I734+M734+0.2-BF734))))</f>
        <v>0</v>
      </c>
      <c r="BH734" s="385">
        <f t="shared" ref="BH734" si="3300">IF(D734&gt;2,  ROUND(((1.42+0.4)+(0.91+0.4))*2*BG734,2), ROUND(AV734*AX734*BF734,2))</f>
        <v>2.23</v>
      </c>
      <c r="BI734" s="385">
        <f t="shared" ref="BI734" si="3301">ROUND(((PI()*0.9^2)/4)*BG734,2)</f>
        <v>0</v>
      </c>
      <c r="BJ734" s="116">
        <f t="shared" ref="BJ734" si="3302">ROUND(BD734-BE734-BH734-BI734-BB734-BC734,2)</f>
        <v>42.76</v>
      </c>
      <c r="BK734" s="95"/>
    </row>
    <row r="735" spans="1:63" ht="14.25" x14ac:dyDescent="0.3">
      <c r="A735" s="462"/>
      <c r="B735" s="463"/>
      <c r="C735" s="408"/>
      <c r="D735" s="505"/>
      <c r="E735" s="505"/>
      <c r="F735" s="505"/>
      <c r="G735" s="505"/>
      <c r="H735" s="410"/>
      <c r="I735" s="411"/>
      <c r="J735" s="411"/>
      <c r="K735" s="411"/>
      <c r="L735" s="101"/>
      <c r="M735" s="412"/>
      <c r="N735" s="412"/>
      <c r="O735" s="101"/>
      <c r="P735" s="101"/>
      <c r="Q735" s="414"/>
      <c r="R735" s="414"/>
      <c r="S735" s="414"/>
      <c r="T735" s="414"/>
      <c r="U735" s="414"/>
      <c r="V735" s="413"/>
      <c r="W735" s="725"/>
      <c r="X735" s="739"/>
      <c r="Y735" s="505"/>
      <c r="Z735" s="597"/>
      <c r="AA735" s="505"/>
      <c r="AB735" s="598"/>
      <c r="AC735" s="599"/>
      <c r="AD735" s="599"/>
      <c r="AE735" s="600"/>
      <c r="AF735" s="600"/>
      <c r="AG735" s="597"/>
      <c r="AH735" s="601"/>
      <c r="AI735" s="601"/>
      <c r="AJ735" s="601"/>
      <c r="AK735" s="601"/>
      <c r="AL735" s="601"/>
      <c r="AM735" s="602"/>
      <c r="AN735" s="733"/>
      <c r="AO735" s="739"/>
      <c r="AP735" s="463"/>
      <c r="AQ735" s="408"/>
      <c r="AR735" s="505"/>
      <c r="AS735" s="505"/>
      <c r="AT735" s="505"/>
      <c r="AU735" s="410"/>
      <c r="AV735" s="505"/>
      <c r="AW735" s="597"/>
      <c r="AX735" s="505"/>
      <c r="AY735" s="413"/>
      <c r="AZ735" s="413"/>
      <c r="BA735" s="413"/>
      <c r="BB735" s="101"/>
      <c r="BC735" s="101"/>
      <c r="BD735" s="101"/>
      <c r="BE735" s="101"/>
      <c r="BF735" s="414"/>
      <c r="BG735" s="414"/>
      <c r="BH735" s="414"/>
      <c r="BI735" s="414"/>
      <c r="BJ735" s="415"/>
      <c r="BK735" s="95"/>
    </row>
    <row r="736" spans="1:63" s="122" customFormat="1" ht="14.25" x14ac:dyDescent="0.3">
      <c r="A736" s="407" t="s">
        <v>25082</v>
      </c>
      <c r="B736" s="463"/>
      <c r="C736" s="408"/>
      <c r="D736" s="505"/>
      <c r="E736" s="505"/>
      <c r="F736" s="505"/>
      <c r="G736" s="409"/>
      <c r="H736" s="410"/>
      <c r="I736" s="411"/>
      <c r="J736" s="411"/>
      <c r="K736" s="411"/>
      <c r="L736" s="101"/>
      <c r="M736" s="412"/>
      <c r="N736" s="412"/>
      <c r="O736" s="101"/>
      <c r="P736" s="101"/>
      <c r="Q736" s="414"/>
      <c r="R736" s="414"/>
      <c r="S736" s="414"/>
      <c r="T736" s="414"/>
      <c r="U736" s="414"/>
      <c r="V736" s="413"/>
      <c r="W736" s="725"/>
      <c r="X736" s="740" t="str">
        <f>$A736</f>
        <v>RUA CARLOS TAVARES NUNES ==&gt; AV. AUGUSTO VIEIRA JACQUES</v>
      </c>
      <c r="Y736" s="503"/>
      <c r="Z736" s="503"/>
      <c r="AA736" s="503"/>
      <c r="AB736" s="399"/>
      <c r="AC736" s="399"/>
      <c r="AD736" s="399"/>
      <c r="AE736" s="399"/>
      <c r="AF736" s="404"/>
      <c r="AG736" s="399"/>
      <c r="AH736" s="399"/>
      <c r="AI736" s="399"/>
      <c r="AJ736" s="399"/>
      <c r="AK736" s="399"/>
      <c r="AL736" s="399"/>
      <c r="AM736" s="399"/>
      <c r="AN736" s="401"/>
      <c r="AO736" s="407" t="str">
        <f>$A736</f>
        <v>RUA CARLOS TAVARES NUNES ==&gt; AV. AUGUSTO VIEIRA JACQUES</v>
      </c>
      <c r="AP736" s="463"/>
      <c r="AQ736" s="408"/>
      <c r="AR736" s="505"/>
      <c r="AS736" s="505"/>
      <c r="AT736" s="505"/>
      <c r="AU736" s="410"/>
      <c r="AV736" s="409"/>
      <c r="AW736" s="409"/>
      <c r="AX736" s="409"/>
      <c r="AY736" s="413"/>
      <c r="AZ736" s="413"/>
      <c r="BA736" s="413"/>
      <c r="BB736" s="101"/>
      <c r="BC736" s="101"/>
      <c r="BD736" s="101"/>
      <c r="BE736" s="101"/>
      <c r="BF736" s="101"/>
      <c r="BG736" s="101"/>
      <c r="BH736" s="101"/>
      <c r="BI736" s="101"/>
      <c r="BJ736" s="415"/>
      <c r="BK736" s="95"/>
    </row>
    <row r="737" spans="1:63" ht="14.25" x14ac:dyDescent="0.3">
      <c r="A737" s="449" t="s">
        <v>25083</v>
      </c>
      <c r="B737" s="146" t="s">
        <v>23695</v>
      </c>
      <c r="C737" s="450" t="s">
        <v>25084</v>
      </c>
      <c r="D737" s="502">
        <v>0.6</v>
      </c>
      <c r="E737" s="589"/>
      <c r="F737" s="589"/>
      <c r="G737" s="502" t="s">
        <v>23864</v>
      </c>
      <c r="H737" s="451">
        <v>22</v>
      </c>
      <c r="I737" s="452">
        <v>2.0399999999999996</v>
      </c>
      <c r="J737" s="452">
        <v>1.8044999999999991</v>
      </c>
      <c r="K737" s="452">
        <v>0</v>
      </c>
      <c r="L737" s="382">
        <f t="shared" ref="L737:L741" si="3303">ROUND((I737+J737)/2,2)</f>
        <v>1.92</v>
      </c>
      <c r="M737" s="383">
        <f t="shared" ref="M737:M741" si="3304">IF(F737=0,ROUND($D737*10%,2),IF(D737&gt;2.8,0.18,0.15))</f>
        <v>0.06</v>
      </c>
      <c r="N737" s="383">
        <f t="shared" ref="N737:N741" si="3305">IF(F737=0,IF(   ROUND($D737/4,2),   IF(ROUND(($D737*1.2)/6,2)&lt;0.1,0.1,ROUND(($D737*1.2)/6,2))),0.5)</f>
        <v>0.12</v>
      </c>
      <c r="O737" s="382">
        <f t="shared" ref="O737:O741" si="3306">L737+M737+N737</f>
        <v>2.1</v>
      </c>
      <c r="P737" s="382">
        <f t="shared" ref="P737:P741" si="3307">IF(O737&lt;2,(D737+M737*2)+0.6,(D737+M737*2)+0.6+ROUNDUP(O737-2,0)*0.1)</f>
        <v>1.42</v>
      </c>
      <c r="Q737" s="385">
        <f t="shared" ref="Q737:Q741" si="3308">IF($O737&lt;=$W$4,ROUND(IF($O737&lt;1.5,$O737*$H737*$P737,1.5*$H737*$P737),2),0)</f>
        <v>0</v>
      </c>
      <c r="R737" s="385">
        <f t="shared" ref="R737:R741" si="3309">IF($O737&gt;$W$4,ROUND(IF($O737&lt;1.5,$O737*$H737*$P737,1.5*$H737*$P737),2),0)</f>
        <v>46.86</v>
      </c>
      <c r="S737" s="385">
        <f t="shared" ref="S737:S741" si="3310">IF($O737&gt;$W$4,ROUND(IF($O737&lt;1.5,0,IF($O737&gt;3,1.5*$H737*$P737,($O737-1.5)*$H737*$P737)),2),0)</f>
        <v>18.739999999999998</v>
      </c>
      <c r="T737" s="385">
        <f t="shared" ref="T737:T741" si="3311">IF($O737&gt;$W$4,ROUND(IF($O737&lt;3,0,IF($O737&gt;4.5,1.5*$H737*$P737,($O737-3)*$H737*$P737)),2),0)</f>
        <v>0</v>
      </c>
      <c r="U737" s="385">
        <f t="shared" ref="U737:U741" si="3312">IF($O737&gt;$W$4,ROUND(IF($O737&lt;4.5,0,IF($O737&gt;6,($O737-4.5)*$H737*$P737,($O737-4.5)*$H737*$P737)),2),0)</f>
        <v>0</v>
      </c>
      <c r="V737" s="384">
        <f t="shared" ref="V737:V741" si="3313">IF($O737&gt;$W$4, IF( $O737&lt;=4,   ROUND($H737*($O737+0.5)*2,2),   0),0)</f>
        <v>114.4</v>
      </c>
      <c r="W737" s="726">
        <f t="shared" ref="W737:W741" si="3314">IF($O737&gt;$W$4, IF( $O737&gt;4,   ROUND($H737*($O737+0.5)*2,2),   0),0)</f>
        <v>0</v>
      </c>
      <c r="X737" s="449" t="str">
        <f t="shared" ref="X737:X741" si="3315">A737</f>
        <v>JK1</v>
      </c>
      <c r="Y737" s="502">
        <f t="shared" ref="Y737:Y741" si="3316">IF($D737=0.4,1.2,IF($D737=0.6,1.2,IF($D737=0.8,1.3,IF($D737=1,1.5,IF($D737=1.2,1.7,IF($D737&lt;=2,2,"--"))))))</f>
        <v>1.2</v>
      </c>
      <c r="Z737" s="590" t="s">
        <v>1</v>
      </c>
      <c r="AA737" s="589">
        <f t="shared" ref="AA737:AA741" si="3317">Y737</f>
        <v>1.2</v>
      </c>
      <c r="AB737" s="591">
        <f t="shared" ref="AB737:AB741" si="3318">IF($Y737="--","--",I737)</f>
        <v>2.0399999999999996</v>
      </c>
      <c r="AC737" s="592">
        <f t="shared" ref="AC737:AC741" si="3319">IF($Y737="--","--",IF(D737&gt;1.5,0.15,ROUND($D737*10%,2)))</f>
        <v>0.06</v>
      </c>
      <c r="AD737" s="592">
        <f t="shared" ref="AD737:AD741" si="3320">IF($Y737="--","--",0.15)</f>
        <v>0.15</v>
      </c>
      <c r="AE737" s="593">
        <f t="shared" ref="AE737:AE741" si="3321">IF($Y737="--","--",ROUND(AB737+AC737+AD737,2))</f>
        <v>2.25</v>
      </c>
      <c r="AF737" s="593">
        <f t="shared" ref="AF737:AF741" si="3322">IF($Y737="--","--",IF($AB737&lt;=2,$Y737+1,($Y737+1)+ROUNDUP($AB737-2,0)*0.1))</f>
        <v>2.3000000000000003</v>
      </c>
      <c r="AG737" s="594">
        <f t="shared" ref="AG737:AG741" si="3323">IF($D737=0.4,0.92,IF($D737=0.6,0.68,IF($D737=0.8,0.74,IF($D737=1,0.7,IF($D737=1.2,0.66,IF($D737=1.5,0.6,IF($D737&lt;=2,(2.4-(D737+0.3)),"--")))))))</f>
        <v>0.68</v>
      </c>
      <c r="AH737" s="595">
        <f t="shared" ref="AH737:AH741" si="3324">IF($Y737="--","--",IF($AE737&lt;=$W$4,ROUND(IF($AE737&lt;1.5,$AE737*$AF737*$AG737,1.5*$AF737*$AG737),2),0))</f>
        <v>0</v>
      </c>
      <c r="AI737" s="595">
        <f t="shared" ref="AI737:AI741" si="3325">IF($Y737="--","--",IF($AE737&gt;$W$4,ROUND(IF($AE737&lt;1.5,$AE737*$AF737*$AG737,1.5*$AF737*$AG737),2),0))</f>
        <v>2.35</v>
      </c>
      <c r="AJ737" s="595">
        <f t="shared" ref="AJ737:AJ741" si="3326">IF($Y737="--","--",IF($AE737&gt;$W$4,ROUND(IF($AE737&lt;1.5,0,IF($AE737&gt;3,1.5*$AF737*$AG737,($AE737-1.5)*$AF737*$AG737)),2),0))</f>
        <v>1.17</v>
      </c>
      <c r="AK737" s="595">
        <f t="shared" ref="AK737:AK741" si="3327">IF($Y737="--","--",IF($AE737&gt;$W$4,ROUND(IF($AE737&lt;3,0,IF($AE737&gt;4.5,1.5*$AF737*$AG737,($AE737-3)*$AF737*$AG737)),2),0))</f>
        <v>0</v>
      </c>
      <c r="AL737" s="595">
        <f t="shared" ref="AL737:AL741" si="3328">IF($Y737="--","--",IF($AE737&gt;$W$4,ROUND(IF($AE737&lt;4.5,0,IF($AE737&gt;6,($AE737-4.5)*$AF737*$AG737,($AE737-4.5)*$AF737*$AG737)),2),0))</f>
        <v>0</v>
      </c>
      <c r="AM737" s="596">
        <f t="shared" ref="AM737:AM741" si="3329">IF($Y737="--","--",IF($AE737&gt;$W$4, IF( $AE737&lt;=4,   ROUND(($AG737*4)*($AE737+0.5)*2,2),   0),0))</f>
        <v>14.96</v>
      </c>
      <c r="AN737" s="732">
        <f t="shared" ref="AN737:AN741" si="3330">IF($Y737="--","--",IF($AE737&gt;$W$4, IF( $AE737&gt;4,   ROUND(($AG737*4)*($AE737+0.5)*2,2),   0),0))</f>
        <v>0</v>
      </c>
      <c r="AO737" s="449" t="str">
        <f t="shared" ref="AO737:AO741" si="3331">A737</f>
        <v>JK1</v>
      </c>
      <c r="AP737" s="146" t="str">
        <f t="shared" ref="AP737:AP741" si="3332">B737</f>
        <v>=&gt;</v>
      </c>
      <c r="AQ737" s="450" t="str">
        <f t="shared" ref="AQ737:AQ741" si="3333">C737</f>
        <v>JK2</v>
      </c>
      <c r="AR737" s="502">
        <f t="shared" ref="AR737:AR741" si="3334">D737</f>
        <v>0.6</v>
      </c>
      <c r="AS737" s="589" t="str">
        <f t="shared" ref="AS737:AS741" si="3335">IF(E737="x","x","")</f>
        <v/>
      </c>
      <c r="AT737" s="589" t="str">
        <f t="shared" ref="AT737:AT741" si="3336">IF(F737&gt;0,F737,"")</f>
        <v/>
      </c>
      <c r="AU737" s="451">
        <f t="shared" ref="AU737:AU741" si="3337">H737</f>
        <v>22</v>
      </c>
      <c r="AV737" s="502">
        <f t="shared" ref="AV737:AV741" si="3338">IF($Y737="--","--",Y737+0.2)</f>
        <v>1.4</v>
      </c>
      <c r="AW737" s="590" t="s">
        <v>1</v>
      </c>
      <c r="AX737" s="589">
        <f t="shared" ref="AX737:AX741" si="3339">AV737</f>
        <v>1.4</v>
      </c>
      <c r="AY737" s="384">
        <f t="shared" ref="AY737:AY741" si="3340">IF(D737&gt;2,AU737,AU737-AV737)</f>
        <v>20.6</v>
      </c>
      <c r="AZ737" s="384">
        <f t="shared" ref="AZ737:AZ741" si="3341">N737</f>
        <v>0.12</v>
      </c>
      <c r="BA737" s="384">
        <f t="shared" ref="BA737:BA741" si="3342">P737</f>
        <v>1.42</v>
      </c>
      <c r="BB737" s="382">
        <f t="shared" ref="BB737:BB741" si="3343">IF(F737=0,IF(ROUND( AY737 * ( ( (N737*P737) +  ( ((D737+M737*2)/6)*P737 ) ) - ROUND(  ((D737+M737*2)^2)   *   (   ( PI()*96.379 / (4*360) )  -  ( (SIN((96.379/2)*PI()/180)) * (COS((96.379/2)*PI()/180)) / 4 )   ), 4) ),2),   ROUND( AY737 * ( ( (N737*P737) +  ( ((D737+M737*2)/4)*P737 ) ) - ROUND(  ((D737+M737*2)^2)   *   (   ( PI()*120 / (4*360) )  -  ( (SIN((120/2)*PI()/180)) * (COS((120/2)*PI()/180)) / 4 )   ), 4) ),2)),0)</f>
        <v>7.14</v>
      </c>
      <c r="BC737" s="265">
        <f t="shared" ref="BC737:BC741" si="3344">IF(F737&gt;0,ROUND(AY737*N737*P737,2),0)</f>
        <v>0</v>
      </c>
      <c r="BD737" s="265">
        <f t="shared" ref="BD737:BD741" si="3345">SUM(Q737:U737,AH737:AL737)</f>
        <v>69.11999999999999</v>
      </c>
      <c r="BE737" s="265">
        <f t="shared" ref="BE737:BE741" si="3346">IF(F737=0, ROUND( ( PI()*( (D737+M737*2)^2 ) / 4  ) * AY737,2),  ROUND( (D737+M737*2)*(F737+M737*2) * AY737,2))</f>
        <v>8.39</v>
      </c>
      <c r="BF737" s="385">
        <f t="shared" ref="BF737:BF741" si="3347">IF(($I737+M737-0.15)&lt;=2,($I737+M737+0.15),IF(($I737+M737)&lt;=3,2.35,($I737+M737+0.2)-0.85))</f>
        <v>2.2499999999999996</v>
      </c>
      <c r="BG737" s="385">
        <f t="shared" ref="BG737:BG741" si="3348">IF(D737&gt;2,   (I737-F737-M737-0.11),IF(($I737+M737)&lt;=2,0,IF(($I737+M737)&gt;3,0.85,(I737+M737+0.2-BF737))))</f>
        <v>5.0000000000000266E-2</v>
      </c>
      <c r="BH737" s="385">
        <f t="shared" ref="BH737:BH741" si="3349">IF(D737&gt;2,  ROUND(((1.42+0.4)+(0.91+0.4))*2*BG737,2), ROUND(AV737*AX737*BF737,2))</f>
        <v>4.41</v>
      </c>
      <c r="BI737" s="385">
        <f t="shared" ref="BI737:BI741" si="3350">ROUND(((PI()*0.9^2)/4)*BG737,2)</f>
        <v>0.03</v>
      </c>
      <c r="BJ737" s="116">
        <f t="shared" ref="BJ737:BJ741" si="3351">ROUND(BD737-BE737-BH737-BI737-BB737-BC737,2)</f>
        <v>49.15</v>
      </c>
      <c r="BK737" s="95"/>
    </row>
    <row r="738" spans="1:63" ht="14.25" x14ac:dyDescent="0.3">
      <c r="A738" s="449" t="s">
        <v>25084</v>
      </c>
      <c r="B738" s="146" t="s">
        <v>23695</v>
      </c>
      <c r="C738" s="450" t="s">
        <v>25085</v>
      </c>
      <c r="D738" s="502">
        <v>0.6</v>
      </c>
      <c r="E738" s="589"/>
      <c r="F738" s="589"/>
      <c r="G738" s="502" t="s">
        <v>23864</v>
      </c>
      <c r="H738" s="451">
        <v>33</v>
      </c>
      <c r="I738" s="452">
        <v>1.8044999999999991</v>
      </c>
      <c r="J738" s="452">
        <v>1.7306299999999992</v>
      </c>
      <c r="K738" s="452">
        <v>0</v>
      </c>
      <c r="L738" s="382">
        <f t="shared" si="3303"/>
        <v>1.77</v>
      </c>
      <c r="M738" s="383">
        <f t="shared" si="3304"/>
        <v>0.06</v>
      </c>
      <c r="N738" s="383">
        <f t="shared" si="3305"/>
        <v>0.12</v>
      </c>
      <c r="O738" s="382">
        <f t="shared" si="3306"/>
        <v>1.9500000000000002</v>
      </c>
      <c r="P738" s="382">
        <f t="shared" si="3307"/>
        <v>1.3199999999999998</v>
      </c>
      <c r="Q738" s="385">
        <f t="shared" si="3308"/>
        <v>0</v>
      </c>
      <c r="R738" s="385">
        <f t="shared" si="3309"/>
        <v>65.34</v>
      </c>
      <c r="S738" s="385">
        <f t="shared" si="3310"/>
        <v>19.600000000000001</v>
      </c>
      <c r="T738" s="385">
        <f t="shared" si="3311"/>
        <v>0</v>
      </c>
      <c r="U738" s="385">
        <f t="shared" si="3312"/>
        <v>0</v>
      </c>
      <c r="V738" s="384">
        <f t="shared" si="3313"/>
        <v>161.69999999999999</v>
      </c>
      <c r="W738" s="726">
        <f t="shared" si="3314"/>
        <v>0</v>
      </c>
      <c r="X738" s="449" t="str">
        <f t="shared" si="3315"/>
        <v>JK2</v>
      </c>
      <c r="Y738" s="502">
        <f t="shared" si="3316"/>
        <v>1.2</v>
      </c>
      <c r="Z738" s="590" t="s">
        <v>1</v>
      </c>
      <c r="AA738" s="589">
        <f t="shared" si="3317"/>
        <v>1.2</v>
      </c>
      <c r="AB738" s="591">
        <f t="shared" si="3318"/>
        <v>1.8044999999999991</v>
      </c>
      <c r="AC738" s="592">
        <f t="shared" si="3319"/>
        <v>0.06</v>
      </c>
      <c r="AD738" s="592">
        <f t="shared" si="3320"/>
        <v>0.15</v>
      </c>
      <c r="AE738" s="593">
        <f t="shared" si="3321"/>
        <v>2.0099999999999998</v>
      </c>
      <c r="AF738" s="593">
        <f t="shared" si="3322"/>
        <v>2.2000000000000002</v>
      </c>
      <c r="AG738" s="594">
        <f t="shared" si="3323"/>
        <v>0.68</v>
      </c>
      <c r="AH738" s="595">
        <f t="shared" si="3324"/>
        <v>0</v>
      </c>
      <c r="AI738" s="595">
        <f t="shared" si="3325"/>
        <v>2.2400000000000002</v>
      </c>
      <c r="AJ738" s="595">
        <f t="shared" si="3326"/>
        <v>0.76</v>
      </c>
      <c r="AK738" s="595">
        <f t="shared" si="3327"/>
        <v>0</v>
      </c>
      <c r="AL738" s="595">
        <f t="shared" si="3328"/>
        <v>0</v>
      </c>
      <c r="AM738" s="596">
        <f t="shared" si="3329"/>
        <v>13.65</v>
      </c>
      <c r="AN738" s="732">
        <f t="shared" si="3330"/>
        <v>0</v>
      </c>
      <c r="AO738" s="449" t="str">
        <f t="shared" si="3331"/>
        <v>JK2</v>
      </c>
      <c r="AP738" s="146" t="str">
        <f t="shared" si="3332"/>
        <v>=&gt;</v>
      </c>
      <c r="AQ738" s="450" t="str">
        <f t="shared" si="3333"/>
        <v>JK3</v>
      </c>
      <c r="AR738" s="502">
        <f t="shared" si="3334"/>
        <v>0.6</v>
      </c>
      <c r="AS738" s="589" t="str">
        <f t="shared" si="3335"/>
        <v/>
      </c>
      <c r="AT738" s="589" t="str">
        <f t="shared" si="3336"/>
        <v/>
      </c>
      <c r="AU738" s="451">
        <f t="shared" si="3337"/>
        <v>33</v>
      </c>
      <c r="AV738" s="502">
        <f t="shared" si="3338"/>
        <v>1.4</v>
      </c>
      <c r="AW738" s="590" t="s">
        <v>1</v>
      </c>
      <c r="AX738" s="589">
        <f t="shared" si="3339"/>
        <v>1.4</v>
      </c>
      <c r="AY738" s="384">
        <f t="shared" si="3340"/>
        <v>31.6</v>
      </c>
      <c r="AZ738" s="384">
        <f t="shared" si="3341"/>
        <v>0.12</v>
      </c>
      <c r="BA738" s="384">
        <f t="shared" si="3342"/>
        <v>1.3199999999999998</v>
      </c>
      <c r="BB738" s="382">
        <f t="shared" si="3343"/>
        <v>10</v>
      </c>
      <c r="BC738" s="265">
        <f t="shared" si="3344"/>
        <v>0</v>
      </c>
      <c r="BD738" s="265">
        <f t="shared" si="3345"/>
        <v>87.94</v>
      </c>
      <c r="BE738" s="265">
        <f t="shared" si="3346"/>
        <v>12.87</v>
      </c>
      <c r="BF738" s="385">
        <f t="shared" si="3347"/>
        <v>2.0144999999999991</v>
      </c>
      <c r="BG738" s="385">
        <f t="shared" si="3348"/>
        <v>0</v>
      </c>
      <c r="BH738" s="385">
        <f t="shared" si="3349"/>
        <v>3.95</v>
      </c>
      <c r="BI738" s="385">
        <f t="shared" si="3350"/>
        <v>0</v>
      </c>
      <c r="BJ738" s="116">
        <f t="shared" si="3351"/>
        <v>61.12</v>
      </c>
      <c r="BK738" s="95"/>
    </row>
    <row r="739" spans="1:63" ht="14.25" x14ac:dyDescent="0.3">
      <c r="A739" s="449" t="s">
        <v>25085</v>
      </c>
      <c r="B739" s="146" t="s">
        <v>23695</v>
      </c>
      <c r="C739" s="450" t="s">
        <v>25081</v>
      </c>
      <c r="D739" s="502">
        <v>0.6</v>
      </c>
      <c r="E739" s="589"/>
      <c r="F739" s="589"/>
      <c r="G739" s="502" t="s">
        <v>23864</v>
      </c>
      <c r="H739" s="451">
        <v>35</v>
      </c>
      <c r="I739" s="452">
        <v>1.7306299999999992</v>
      </c>
      <c r="J739" s="452">
        <v>1.671829999999999</v>
      </c>
      <c r="K739" s="452">
        <v>0.47799999999999998</v>
      </c>
      <c r="L739" s="382">
        <f t="shared" si="3303"/>
        <v>1.7</v>
      </c>
      <c r="M739" s="383">
        <f t="shared" si="3304"/>
        <v>0.06</v>
      </c>
      <c r="N739" s="383">
        <f t="shared" si="3305"/>
        <v>0.12</v>
      </c>
      <c r="O739" s="382">
        <f t="shared" si="3306"/>
        <v>1.88</v>
      </c>
      <c r="P739" s="382">
        <f t="shared" si="3307"/>
        <v>1.3199999999999998</v>
      </c>
      <c r="Q739" s="385">
        <f t="shared" si="3308"/>
        <v>0</v>
      </c>
      <c r="R739" s="385">
        <f t="shared" si="3309"/>
        <v>69.3</v>
      </c>
      <c r="S739" s="385">
        <f t="shared" si="3310"/>
        <v>17.559999999999999</v>
      </c>
      <c r="T739" s="385">
        <f t="shared" si="3311"/>
        <v>0</v>
      </c>
      <c r="U739" s="385">
        <f t="shared" si="3312"/>
        <v>0</v>
      </c>
      <c r="V739" s="384">
        <f t="shared" si="3313"/>
        <v>166.6</v>
      </c>
      <c r="W739" s="726">
        <f t="shared" si="3314"/>
        <v>0</v>
      </c>
      <c r="X739" s="449" t="str">
        <f t="shared" si="3315"/>
        <v>JK3</v>
      </c>
      <c r="Y739" s="502">
        <f t="shared" si="3316"/>
        <v>1.2</v>
      </c>
      <c r="Z739" s="590" t="s">
        <v>1</v>
      </c>
      <c r="AA739" s="589">
        <f t="shared" si="3317"/>
        <v>1.2</v>
      </c>
      <c r="AB739" s="591">
        <f t="shared" si="3318"/>
        <v>1.7306299999999992</v>
      </c>
      <c r="AC739" s="592">
        <f t="shared" si="3319"/>
        <v>0.06</v>
      </c>
      <c r="AD739" s="592">
        <f t="shared" si="3320"/>
        <v>0.15</v>
      </c>
      <c r="AE739" s="593">
        <f t="shared" si="3321"/>
        <v>1.94</v>
      </c>
      <c r="AF739" s="593">
        <f t="shared" si="3322"/>
        <v>2.2000000000000002</v>
      </c>
      <c r="AG739" s="594">
        <f t="shared" si="3323"/>
        <v>0.68</v>
      </c>
      <c r="AH739" s="595">
        <f t="shared" si="3324"/>
        <v>0</v>
      </c>
      <c r="AI739" s="595">
        <f t="shared" si="3325"/>
        <v>2.2400000000000002</v>
      </c>
      <c r="AJ739" s="595">
        <f t="shared" si="3326"/>
        <v>0.66</v>
      </c>
      <c r="AK739" s="595">
        <f t="shared" si="3327"/>
        <v>0</v>
      </c>
      <c r="AL739" s="595">
        <f t="shared" si="3328"/>
        <v>0</v>
      </c>
      <c r="AM739" s="596">
        <f t="shared" si="3329"/>
        <v>13.27</v>
      </c>
      <c r="AN739" s="732">
        <f t="shared" si="3330"/>
        <v>0</v>
      </c>
      <c r="AO739" s="449" t="str">
        <f t="shared" si="3331"/>
        <v>JK3</v>
      </c>
      <c r="AP739" s="146" t="str">
        <f t="shared" si="3332"/>
        <v>=&gt;</v>
      </c>
      <c r="AQ739" s="450" t="str">
        <f t="shared" si="3333"/>
        <v>JK4</v>
      </c>
      <c r="AR739" s="502">
        <f t="shared" si="3334"/>
        <v>0.6</v>
      </c>
      <c r="AS739" s="589" t="str">
        <f t="shared" si="3335"/>
        <v/>
      </c>
      <c r="AT739" s="589" t="str">
        <f t="shared" si="3336"/>
        <v/>
      </c>
      <c r="AU739" s="451">
        <f t="shared" si="3337"/>
        <v>35</v>
      </c>
      <c r="AV739" s="502">
        <f t="shared" si="3338"/>
        <v>1.4</v>
      </c>
      <c r="AW739" s="590" t="s">
        <v>1</v>
      </c>
      <c r="AX739" s="589">
        <f t="shared" si="3339"/>
        <v>1.4</v>
      </c>
      <c r="AY739" s="384">
        <f t="shared" si="3340"/>
        <v>33.6</v>
      </c>
      <c r="AZ739" s="384">
        <f t="shared" si="3341"/>
        <v>0.12</v>
      </c>
      <c r="BA739" s="384">
        <f t="shared" si="3342"/>
        <v>1.3199999999999998</v>
      </c>
      <c r="BB739" s="382">
        <f t="shared" si="3343"/>
        <v>10.63</v>
      </c>
      <c r="BC739" s="265">
        <f t="shared" si="3344"/>
        <v>0</v>
      </c>
      <c r="BD739" s="265">
        <f t="shared" si="3345"/>
        <v>89.759999999999991</v>
      </c>
      <c r="BE739" s="265">
        <f t="shared" si="3346"/>
        <v>13.68</v>
      </c>
      <c r="BF739" s="385">
        <f t="shared" si="3347"/>
        <v>1.9406299999999992</v>
      </c>
      <c r="BG739" s="385">
        <f t="shared" si="3348"/>
        <v>0</v>
      </c>
      <c r="BH739" s="385">
        <f t="shared" si="3349"/>
        <v>3.8</v>
      </c>
      <c r="BI739" s="385">
        <f t="shared" si="3350"/>
        <v>0</v>
      </c>
      <c r="BJ739" s="116">
        <f t="shared" si="3351"/>
        <v>61.65</v>
      </c>
      <c r="BK739" s="95"/>
    </row>
    <row r="740" spans="1:63" ht="14.25" x14ac:dyDescent="0.3">
      <c r="A740" s="449" t="s">
        <v>25081</v>
      </c>
      <c r="B740" s="146" t="s">
        <v>23695</v>
      </c>
      <c r="C740" s="450" t="s">
        <v>25086</v>
      </c>
      <c r="D740" s="502">
        <v>1</v>
      </c>
      <c r="E740" s="589"/>
      <c r="F740" s="589"/>
      <c r="G740" s="502" t="s">
        <v>23865</v>
      </c>
      <c r="H740" s="451">
        <v>40</v>
      </c>
      <c r="I740" s="452">
        <v>2.1498299999999988</v>
      </c>
      <c r="J740" s="452">
        <v>1.6821299999999992</v>
      </c>
      <c r="K740" s="452">
        <v>0</v>
      </c>
      <c r="L740" s="382">
        <f t="shared" si="3303"/>
        <v>1.92</v>
      </c>
      <c r="M740" s="383">
        <f t="shared" si="3304"/>
        <v>0.1</v>
      </c>
      <c r="N740" s="383">
        <f t="shared" si="3305"/>
        <v>0.2</v>
      </c>
      <c r="O740" s="382">
        <f t="shared" si="3306"/>
        <v>2.2200000000000002</v>
      </c>
      <c r="P740" s="382">
        <f t="shared" si="3307"/>
        <v>1.9</v>
      </c>
      <c r="Q740" s="385">
        <f t="shared" si="3308"/>
        <v>0</v>
      </c>
      <c r="R740" s="385">
        <f t="shared" si="3309"/>
        <v>114</v>
      </c>
      <c r="S740" s="385">
        <f t="shared" si="3310"/>
        <v>54.72</v>
      </c>
      <c r="T740" s="385">
        <f t="shared" si="3311"/>
        <v>0</v>
      </c>
      <c r="U740" s="385">
        <f t="shared" si="3312"/>
        <v>0</v>
      </c>
      <c r="V740" s="384">
        <f t="shared" si="3313"/>
        <v>217.6</v>
      </c>
      <c r="W740" s="726">
        <f t="shared" si="3314"/>
        <v>0</v>
      </c>
      <c r="X740" s="449" t="str">
        <f t="shared" si="3315"/>
        <v>JK4</v>
      </c>
      <c r="Y740" s="502">
        <f t="shared" si="3316"/>
        <v>1.5</v>
      </c>
      <c r="Z740" s="590" t="s">
        <v>1</v>
      </c>
      <c r="AA740" s="589">
        <f t="shared" si="3317"/>
        <v>1.5</v>
      </c>
      <c r="AB740" s="591">
        <f t="shared" si="3318"/>
        <v>2.1498299999999988</v>
      </c>
      <c r="AC740" s="592">
        <f t="shared" si="3319"/>
        <v>0.1</v>
      </c>
      <c r="AD740" s="592">
        <f t="shared" si="3320"/>
        <v>0.15</v>
      </c>
      <c r="AE740" s="593">
        <f t="shared" si="3321"/>
        <v>2.4</v>
      </c>
      <c r="AF740" s="593">
        <f t="shared" si="3322"/>
        <v>2.6</v>
      </c>
      <c r="AG740" s="594">
        <f t="shared" si="3323"/>
        <v>0.7</v>
      </c>
      <c r="AH740" s="595">
        <f t="shared" si="3324"/>
        <v>0</v>
      </c>
      <c r="AI740" s="595">
        <f t="shared" si="3325"/>
        <v>2.73</v>
      </c>
      <c r="AJ740" s="595">
        <f t="shared" si="3326"/>
        <v>1.64</v>
      </c>
      <c r="AK740" s="595">
        <f t="shared" si="3327"/>
        <v>0</v>
      </c>
      <c r="AL740" s="595">
        <f t="shared" si="3328"/>
        <v>0</v>
      </c>
      <c r="AM740" s="596">
        <f t="shared" si="3329"/>
        <v>16.239999999999998</v>
      </c>
      <c r="AN740" s="732">
        <f t="shared" si="3330"/>
        <v>0</v>
      </c>
      <c r="AO740" s="449" t="str">
        <f t="shared" si="3331"/>
        <v>JK4</v>
      </c>
      <c r="AP740" s="146" t="str">
        <f t="shared" si="3332"/>
        <v>=&gt;</v>
      </c>
      <c r="AQ740" s="450" t="str">
        <f t="shared" si="3333"/>
        <v>JK5</v>
      </c>
      <c r="AR740" s="502">
        <f t="shared" si="3334"/>
        <v>1</v>
      </c>
      <c r="AS740" s="589" t="str">
        <f t="shared" si="3335"/>
        <v/>
      </c>
      <c r="AT740" s="589" t="str">
        <f t="shared" si="3336"/>
        <v/>
      </c>
      <c r="AU740" s="451">
        <f t="shared" si="3337"/>
        <v>40</v>
      </c>
      <c r="AV740" s="502">
        <f t="shared" si="3338"/>
        <v>1.7</v>
      </c>
      <c r="AW740" s="590" t="s">
        <v>1</v>
      </c>
      <c r="AX740" s="589">
        <f t="shared" si="3339"/>
        <v>1.7</v>
      </c>
      <c r="AY740" s="384">
        <f t="shared" si="3340"/>
        <v>38.299999999999997</v>
      </c>
      <c r="AZ740" s="384">
        <f t="shared" si="3341"/>
        <v>0.2</v>
      </c>
      <c r="BA740" s="384">
        <f t="shared" si="3342"/>
        <v>1.9</v>
      </c>
      <c r="BB740" s="382">
        <f t="shared" si="3343"/>
        <v>27.92</v>
      </c>
      <c r="BC740" s="265">
        <f t="shared" si="3344"/>
        <v>0</v>
      </c>
      <c r="BD740" s="265">
        <f t="shared" si="3345"/>
        <v>173.08999999999997</v>
      </c>
      <c r="BE740" s="265">
        <f t="shared" si="3346"/>
        <v>43.32</v>
      </c>
      <c r="BF740" s="385">
        <f t="shared" si="3347"/>
        <v>2.35</v>
      </c>
      <c r="BG740" s="385">
        <f t="shared" si="3348"/>
        <v>9.9829999999998975E-2</v>
      </c>
      <c r="BH740" s="385">
        <f t="shared" si="3349"/>
        <v>6.79</v>
      </c>
      <c r="BI740" s="385">
        <f t="shared" si="3350"/>
        <v>0.06</v>
      </c>
      <c r="BJ740" s="116">
        <f t="shared" si="3351"/>
        <v>95</v>
      </c>
      <c r="BK740" s="95"/>
    </row>
    <row r="741" spans="1:63" ht="14.25" x14ac:dyDescent="0.3">
      <c r="A741" s="449" t="s">
        <v>25086</v>
      </c>
      <c r="B741" s="146" t="s">
        <v>23695</v>
      </c>
      <c r="C741" s="450" t="s">
        <v>24084</v>
      </c>
      <c r="D741" s="502">
        <v>1</v>
      </c>
      <c r="E741" s="589"/>
      <c r="F741" s="589"/>
      <c r="G741" s="502" t="s">
        <v>23865</v>
      </c>
      <c r="H741" s="451">
        <v>14</v>
      </c>
      <c r="I741" s="452">
        <v>1.6821299999999992</v>
      </c>
      <c r="J741" s="452">
        <v>0.96832999999999902</v>
      </c>
      <c r="K741" s="452">
        <v>0.48399999999999999</v>
      </c>
      <c r="L741" s="382">
        <f t="shared" si="3303"/>
        <v>1.33</v>
      </c>
      <c r="M741" s="383">
        <f t="shared" si="3304"/>
        <v>0.1</v>
      </c>
      <c r="N741" s="383">
        <f t="shared" si="3305"/>
        <v>0.2</v>
      </c>
      <c r="O741" s="382">
        <f t="shared" si="3306"/>
        <v>1.6300000000000001</v>
      </c>
      <c r="P741" s="382">
        <f t="shared" si="3307"/>
        <v>1.7999999999999998</v>
      </c>
      <c r="Q741" s="385">
        <f t="shared" si="3308"/>
        <v>0</v>
      </c>
      <c r="R741" s="385">
        <f t="shared" si="3309"/>
        <v>37.799999999999997</v>
      </c>
      <c r="S741" s="385">
        <f t="shared" si="3310"/>
        <v>3.28</v>
      </c>
      <c r="T741" s="385">
        <f t="shared" si="3311"/>
        <v>0</v>
      </c>
      <c r="U741" s="385">
        <f t="shared" si="3312"/>
        <v>0</v>
      </c>
      <c r="V741" s="384">
        <f t="shared" si="3313"/>
        <v>59.64</v>
      </c>
      <c r="W741" s="726">
        <f t="shared" si="3314"/>
        <v>0</v>
      </c>
      <c r="X741" s="449" t="str">
        <f t="shared" si="3315"/>
        <v>JK5</v>
      </c>
      <c r="Y741" s="502">
        <f t="shared" si="3316"/>
        <v>1.5</v>
      </c>
      <c r="Z741" s="590" t="s">
        <v>1</v>
      </c>
      <c r="AA741" s="589">
        <f t="shared" si="3317"/>
        <v>1.5</v>
      </c>
      <c r="AB741" s="591">
        <f t="shared" si="3318"/>
        <v>1.6821299999999992</v>
      </c>
      <c r="AC741" s="592">
        <f t="shared" si="3319"/>
        <v>0.1</v>
      </c>
      <c r="AD741" s="592">
        <f t="shared" si="3320"/>
        <v>0.15</v>
      </c>
      <c r="AE741" s="593">
        <f t="shared" si="3321"/>
        <v>1.93</v>
      </c>
      <c r="AF741" s="593">
        <f t="shared" si="3322"/>
        <v>2.5</v>
      </c>
      <c r="AG741" s="594">
        <f t="shared" si="3323"/>
        <v>0.7</v>
      </c>
      <c r="AH741" s="595">
        <f t="shared" si="3324"/>
        <v>0</v>
      </c>
      <c r="AI741" s="595">
        <f t="shared" si="3325"/>
        <v>2.63</v>
      </c>
      <c r="AJ741" s="595">
        <f t="shared" si="3326"/>
        <v>0.75</v>
      </c>
      <c r="AK741" s="595">
        <f t="shared" si="3327"/>
        <v>0</v>
      </c>
      <c r="AL741" s="595">
        <f t="shared" si="3328"/>
        <v>0</v>
      </c>
      <c r="AM741" s="596">
        <f t="shared" si="3329"/>
        <v>13.61</v>
      </c>
      <c r="AN741" s="732">
        <f t="shared" si="3330"/>
        <v>0</v>
      </c>
      <c r="AO741" s="449" t="str">
        <f t="shared" si="3331"/>
        <v>JK5</v>
      </c>
      <c r="AP741" s="146" t="str">
        <f t="shared" si="3332"/>
        <v>=&gt;</v>
      </c>
      <c r="AQ741" s="450" t="str">
        <f t="shared" si="3333"/>
        <v>Rio João Mendes</v>
      </c>
      <c r="AR741" s="502">
        <f t="shared" si="3334"/>
        <v>1</v>
      </c>
      <c r="AS741" s="589" t="str">
        <f t="shared" si="3335"/>
        <v/>
      </c>
      <c r="AT741" s="589" t="str">
        <f t="shared" si="3336"/>
        <v/>
      </c>
      <c r="AU741" s="451">
        <f t="shared" si="3337"/>
        <v>14</v>
      </c>
      <c r="AV741" s="502">
        <f t="shared" si="3338"/>
        <v>1.7</v>
      </c>
      <c r="AW741" s="590" t="s">
        <v>1</v>
      </c>
      <c r="AX741" s="589">
        <f t="shared" si="3339"/>
        <v>1.7</v>
      </c>
      <c r="AY741" s="384">
        <f t="shared" si="3340"/>
        <v>12.3</v>
      </c>
      <c r="AZ741" s="384">
        <f t="shared" si="3341"/>
        <v>0.2</v>
      </c>
      <c r="BA741" s="384">
        <f t="shared" si="3342"/>
        <v>1.7999999999999998</v>
      </c>
      <c r="BB741" s="382">
        <f t="shared" si="3343"/>
        <v>8.35</v>
      </c>
      <c r="BC741" s="265">
        <f t="shared" si="3344"/>
        <v>0</v>
      </c>
      <c r="BD741" s="265">
        <f t="shared" si="3345"/>
        <v>44.46</v>
      </c>
      <c r="BE741" s="265">
        <f t="shared" si="3346"/>
        <v>13.91</v>
      </c>
      <c r="BF741" s="385">
        <f t="shared" si="3347"/>
        <v>1.9321299999999992</v>
      </c>
      <c r="BG741" s="385">
        <f t="shared" si="3348"/>
        <v>0</v>
      </c>
      <c r="BH741" s="385">
        <f t="shared" si="3349"/>
        <v>5.58</v>
      </c>
      <c r="BI741" s="385">
        <f t="shared" si="3350"/>
        <v>0</v>
      </c>
      <c r="BJ741" s="116">
        <f t="shared" si="3351"/>
        <v>16.62</v>
      </c>
      <c r="BK741" s="95"/>
    </row>
    <row r="742" spans="1:63" ht="14.25" x14ac:dyDescent="0.3">
      <c r="A742" s="462"/>
      <c r="B742" s="463"/>
      <c r="C742" s="608"/>
      <c r="D742" s="505"/>
      <c r="E742" s="505"/>
      <c r="F742" s="505"/>
      <c r="G742" s="505"/>
      <c r="H742" s="410"/>
      <c r="I742" s="411"/>
      <c r="J742" s="411"/>
      <c r="K742" s="411"/>
      <c r="L742" s="101"/>
      <c r="M742" s="412"/>
      <c r="N742" s="412"/>
      <c r="O742" s="101"/>
      <c r="P742" s="101"/>
      <c r="Q742" s="414"/>
      <c r="R742" s="414"/>
      <c r="S742" s="414"/>
      <c r="T742" s="414"/>
      <c r="U742" s="414"/>
      <c r="V742" s="413"/>
      <c r="W742" s="725"/>
      <c r="X742" s="462"/>
      <c r="Y742" s="505"/>
      <c r="Z742" s="597"/>
      <c r="AA742" s="505"/>
      <c r="AB742" s="598"/>
      <c r="AC742" s="599"/>
      <c r="AD742" s="599"/>
      <c r="AE742" s="600"/>
      <c r="AF742" s="600"/>
      <c r="AG742" s="597"/>
      <c r="AH742" s="601"/>
      <c r="AI742" s="601"/>
      <c r="AJ742" s="601"/>
      <c r="AK742" s="601"/>
      <c r="AL742" s="601"/>
      <c r="AM742" s="602"/>
      <c r="AN742" s="733"/>
      <c r="AO742" s="462"/>
      <c r="AP742" s="463"/>
      <c r="AQ742" s="608"/>
      <c r="AR742" s="505"/>
      <c r="AS742" s="505"/>
      <c r="AT742" s="505"/>
      <c r="AU742" s="410"/>
      <c r="AV742" s="505"/>
      <c r="AW742" s="597"/>
      <c r="AX742" s="505"/>
      <c r="AY742" s="413"/>
      <c r="AZ742" s="413"/>
      <c r="BA742" s="413"/>
      <c r="BB742" s="101"/>
      <c r="BC742" s="101"/>
      <c r="BD742" s="101"/>
      <c r="BE742" s="101"/>
      <c r="BF742" s="414"/>
      <c r="BG742" s="414"/>
      <c r="BH742" s="414"/>
      <c r="BI742" s="414"/>
      <c r="BJ742" s="415"/>
      <c r="BK742" s="95"/>
    </row>
    <row r="743" spans="1:63" s="122" customFormat="1" ht="14.25" x14ac:dyDescent="0.3">
      <c r="A743" s="402" t="s">
        <v>25069</v>
      </c>
      <c r="B743" s="463"/>
      <c r="C743" s="408"/>
      <c r="D743" s="505"/>
      <c r="E743" s="505"/>
      <c r="F743" s="505"/>
      <c r="G743" s="409"/>
      <c r="H743" s="410"/>
      <c r="I743" s="411"/>
      <c r="J743" s="411"/>
      <c r="K743" s="411"/>
      <c r="L743" s="101"/>
      <c r="M743" s="412"/>
      <c r="N743" s="412"/>
      <c r="O743" s="101"/>
      <c r="P743" s="101"/>
      <c r="Q743" s="414"/>
      <c r="R743" s="414"/>
      <c r="S743" s="414"/>
      <c r="T743" s="414"/>
      <c r="U743" s="414"/>
      <c r="V743" s="413"/>
      <c r="W743" s="725"/>
      <c r="X743" s="739" t="str">
        <f>$A743</f>
        <v>BACIA JL - JOÃO MENDES  (L)</v>
      </c>
      <c r="Y743" s="505"/>
      <c r="Z743" s="597"/>
      <c r="AA743" s="505"/>
      <c r="AB743" s="598"/>
      <c r="AC743" s="599"/>
      <c r="AD743" s="599"/>
      <c r="AE743" s="600"/>
      <c r="AF743" s="600"/>
      <c r="AG743" s="597"/>
      <c r="AH743" s="601"/>
      <c r="AI743" s="601"/>
      <c r="AJ743" s="601"/>
      <c r="AK743" s="601"/>
      <c r="AL743" s="601"/>
      <c r="AM743" s="602"/>
      <c r="AN743" s="733"/>
      <c r="AO743" s="739" t="str">
        <f>$A743</f>
        <v>BACIA JL - JOÃO MENDES  (L)</v>
      </c>
      <c r="AP743" s="463"/>
      <c r="AQ743" s="408"/>
      <c r="AR743" s="505"/>
      <c r="AS743" s="505"/>
      <c r="AT743" s="505"/>
      <c r="AU743" s="410"/>
      <c r="AV743" s="409"/>
      <c r="AW743" s="409"/>
      <c r="AX743" s="409"/>
      <c r="AY743" s="413"/>
      <c r="AZ743" s="413"/>
      <c r="BA743" s="413"/>
      <c r="BB743" s="101"/>
      <c r="BC743" s="101"/>
      <c r="BD743" s="101"/>
      <c r="BE743" s="101"/>
      <c r="BF743" s="101"/>
      <c r="BG743" s="101"/>
      <c r="BH743" s="101"/>
      <c r="BI743" s="101"/>
      <c r="BJ743" s="415"/>
      <c r="BK743" s="95"/>
    </row>
    <row r="744" spans="1:63" s="122" customFormat="1" ht="14.25" x14ac:dyDescent="0.3">
      <c r="A744" s="407" t="s">
        <v>25070</v>
      </c>
      <c r="B744" s="463"/>
      <c r="C744" s="408"/>
      <c r="D744" s="505"/>
      <c r="E744" s="505"/>
      <c r="F744" s="505"/>
      <c r="G744" s="409"/>
      <c r="H744" s="410"/>
      <c r="I744" s="411"/>
      <c r="J744" s="411"/>
      <c r="K744" s="411"/>
      <c r="L744" s="101"/>
      <c r="M744" s="412"/>
      <c r="N744" s="412"/>
      <c r="O744" s="101"/>
      <c r="P744" s="101"/>
      <c r="Q744" s="414"/>
      <c r="R744" s="414"/>
      <c r="S744" s="414"/>
      <c r="T744" s="414"/>
      <c r="U744" s="414"/>
      <c r="V744" s="413"/>
      <c r="W744" s="725"/>
      <c r="X744" s="740" t="str">
        <f>$A744</f>
        <v>Rua João de Souza Castelo</v>
      </c>
      <c r="Y744" s="503"/>
      <c r="Z744" s="503"/>
      <c r="AA744" s="503"/>
      <c r="AB744" s="399"/>
      <c r="AC744" s="399"/>
      <c r="AD744" s="399"/>
      <c r="AE744" s="399"/>
      <c r="AF744" s="404"/>
      <c r="AG744" s="399"/>
      <c r="AH744" s="399"/>
      <c r="AI744" s="399"/>
      <c r="AJ744" s="399"/>
      <c r="AK744" s="399"/>
      <c r="AL744" s="399"/>
      <c r="AM744" s="399"/>
      <c r="AN744" s="401"/>
      <c r="AO744" s="407" t="str">
        <f>$A744</f>
        <v>Rua João de Souza Castelo</v>
      </c>
      <c r="AP744" s="463"/>
      <c r="AQ744" s="408"/>
      <c r="AR744" s="505"/>
      <c r="AS744" s="505"/>
      <c r="AT744" s="505"/>
      <c r="AU744" s="410"/>
      <c r="AV744" s="409"/>
      <c r="AW744" s="409"/>
      <c r="AX744" s="409"/>
      <c r="AY744" s="413"/>
      <c r="AZ744" s="413"/>
      <c r="BA744" s="413"/>
      <c r="BB744" s="101"/>
      <c r="BC744" s="101"/>
      <c r="BD744" s="101"/>
      <c r="BE744" s="101"/>
      <c r="BF744" s="101"/>
      <c r="BG744" s="101"/>
      <c r="BH744" s="101"/>
      <c r="BI744" s="101"/>
      <c r="BJ744" s="415"/>
      <c r="BK744" s="95"/>
    </row>
    <row r="745" spans="1:63" s="455" customFormat="1" ht="14.25" x14ac:dyDescent="0.3">
      <c r="A745" s="449" t="s">
        <v>25071</v>
      </c>
      <c r="B745" s="146" t="s">
        <v>23695</v>
      </c>
      <c r="C745" s="532" t="s">
        <v>25072</v>
      </c>
      <c r="D745" s="502">
        <v>0.4</v>
      </c>
      <c r="E745" s="589"/>
      <c r="F745" s="589"/>
      <c r="G745" s="502" t="s">
        <v>23864</v>
      </c>
      <c r="H745" s="451">
        <v>9</v>
      </c>
      <c r="I745" s="452">
        <v>1.37</v>
      </c>
      <c r="J745" s="452">
        <v>1.4138000000000002</v>
      </c>
      <c r="K745" s="452">
        <v>0.14599999999999999</v>
      </c>
      <c r="L745" s="382">
        <f t="shared" ref="L745" si="3352">ROUND((I745+J745)/2,2)</f>
        <v>1.39</v>
      </c>
      <c r="M745" s="383">
        <f t="shared" ref="M745" si="3353">IF(F745=0,ROUND($D745*10%,2),IF(D745&gt;2.8,0.18,0.15))</f>
        <v>0.04</v>
      </c>
      <c r="N745" s="383">
        <f t="shared" ref="N745" si="3354">IF(F745=0,IF(   ROUND($D745/4,2),   IF(ROUND(($D745*1.2)/6,2)&lt;0.1,0.1,ROUND(($D745*1.2)/6,2))),0.5)</f>
        <v>0.1</v>
      </c>
      <c r="O745" s="382">
        <f t="shared" ref="O745" si="3355">L745+M745+N745</f>
        <v>1.53</v>
      </c>
      <c r="P745" s="382">
        <f t="shared" ref="P745" si="3356">IF(O745&lt;2,(D745+M745*2)+0.6,(D745+M745*2)+0.6+ROUNDUP(O745-2,0)*0.1)</f>
        <v>1.08</v>
      </c>
      <c r="Q745" s="385">
        <f t="shared" ref="Q745" si="3357">IF($O745&lt;=$W$4,ROUND(IF($O745&lt;1.5,$O745*$H745*$P745,1.5*$H745*$P745),2),0)</f>
        <v>0</v>
      </c>
      <c r="R745" s="385">
        <f t="shared" ref="R745" si="3358">IF($O745&gt;$W$4,ROUND(IF($O745&lt;1.5,$O745*$H745*$P745,1.5*$H745*$P745),2),0)</f>
        <v>14.58</v>
      </c>
      <c r="S745" s="385">
        <f t="shared" ref="S745" si="3359">IF($O745&gt;$W$4,ROUND(IF($O745&lt;1.5,0,IF($O745&gt;3,1.5*$H745*$P745,($O745-1.5)*$H745*$P745)),2),0)</f>
        <v>0.28999999999999998</v>
      </c>
      <c r="T745" s="385">
        <f t="shared" ref="T745" si="3360">IF($O745&gt;$W$4,ROUND(IF($O745&lt;3,0,IF($O745&gt;4.5,1.5*$H745*$P745,($O745-3)*$H745*$P745)),2),0)</f>
        <v>0</v>
      </c>
      <c r="U745" s="385">
        <f t="shared" ref="U745" si="3361">IF($O745&gt;$W$4,ROUND(IF($O745&lt;4.5,0,IF($O745&gt;6,($O745-4.5)*$H745*$P745,($O745-4.5)*$H745*$P745)),2),0)</f>
        <v>0</v>
      </c>
      <c r="V745" s="384">
        <f t="shared" ref="V745" si="3362">IF($O745&gt;$W$4, IF( $O745&lt;=4,   ROUND($H745*($O745+0.5)*2,2),   0),0)</f>
        <v>36.54</v>
      </c>
      <c r="W745" s="726">
        <f t="shared" ref="W745" si="3363">IF($O745&gt;$W$4, IF( $O745&gt;4,   ROUND($H745*($O745+0.5)*2,2),   0),0)</f>
        <v>0</v>
      </c>
      <c r="X745" s="449" t="str">
        <f t="shared" ref="X745" si="3364">A745</f>
        <v>JL4-1</v>
      </c>
      <c r="Y745" s="502">
        <f t="shared" ref="Y745" si="3365">IF($D745=0.4,1.2,IF($D745=0.6,1.2,IF($D745=0.8,1.3,IF($D745=1,1.5,IF($D745=1.2,1.7,IF($D745&lt;=2,2,"--"))))))</f>
        <v>1.2</v>
      </c>
      <c r="Z745" s="590" t="s">
        <v>1</v>
      </c>
      <c r="AA745" s="589">
        <f t="shared" ref="AA745" si="3366">Y745</f>
        <v>1.2</v>
      </c>
      <c r="AB745" s="591">
        <f t="shared" ref="AB745" si="3367">IF($Y745="--","--",I745)</f>
        <v>1.37</v>
      </c>
      <c r="AC745" s="592">
        <f t="shared" ref="AC745" si="3368">IF($Y745="--","--",IF(D745&gt;1.5,0.15,ROUND($D745*10%,2)))</f>
        <v>0.04</v>
      </c>
      <c r="AD745" s="592">
        <f t="shared" ref="AD745" si="3369">IF($Y745="--","--",0.15)</f>
        <v>0.15</v>
      </c>
      <c r="AE745" s="593">
        <f t="shared" ref="AE745" si="3370">IF($Y745="--","--",ROUND(AB745+AC745+AD745,2))</f>
        <v>1.56</v>
      </c>
      <c r="AF745" s="593">
        <f t="shared" ref="AF745" si="3371">IF($Y745="--","--",IF($AB745&lt;=2,$Y745+1,($Y745+1)+ROUNDUP($AB745-2,0)*0.1))</f>
        <v>2.2000000000000002</v>
      </c>
      <c r="AG745" s="594">
        <f t="shared" ref="AG745" si="3372">IF($D745=0.4,0.92,IF($D745=0.6,0.68,IF($D745=0.8,0.74,IF($D745=1,0.7,IF($D745=1.2,0.66,IF($D745=1.5,0.6,IF($D745&lt;=2,(2.4-(D745+0.3)),"--")))))))</f>
        <v>0.92</v>
      </c>
      <c r="AH745" s="595">
        <f t="shared" ref="AH745" si="3373">IF($Y745="--","--",IF($AE745&lt;=$W$4,ROUND(IF($AE745&lt;1.5,$AE745*$AF745*$AG745,1.5*$AF745*$AG745),2),0))</f>
        <v>0</v>
      </c>
      <c r="AI745" s="595">
        <f t="shared" ref="AI745" si="3374">IF($Y745="--","--",IF($AE745&gt;$W$4,ROUND(IF($AE745&lt;1.5,$AE745*$AF745*$AG745,1.5*$AF745*$AG745),2),0))</f>
        <v>3.04</v>
      </c>
      <c r="AJ745" s="595">
        <f t="shared" ref="AJ745" si="3375">IF($Y745="--","--",IF($AE745&gt;$W$4,ROUND(IF($AE745&lt;1.5,0,IF($AE745&gt;3,1.5*$AF745*$AG745,($AE745-1.5)*$AF745*$AG745)),2),0))</f>
        <v>0.12</v>
      </c>
      <c r="AK745" s="595">
        <f t="shared" ref="AK745" si="3376">IF($Y745="--","--",IF($AE745&gt;$W$4,ROUND(IF($AE745&lt;3,0,IF($AE745&gt;4.5,1.5*$AF745*$AG745,($AE745-3)*$AF745*$AG745)),2),0))</f>
        <v>0</v>
      </c>
      <c r="AL745" s="595">
        <f t="shared" ref="AL745" si="3377">IF($Y745="--","--",IF($AE745&gt;$W$4,ROUND(IF($AE745&lt;4.5,0,IF($AE745&gt;6,($AE745-4.5)*$AF745*$AG745,($AE745-4.5)*$AF745*$AG745)),2),0))</f>
        <v>0</v>
      </c>
      <c r="AM745" s="596">
        <f t="shared" ref="AM745" si="3378">IF($Y745="--","--",IF($AE745&gt;$W$4, IF( $AE745&lt;=4,   ROUND(($AG745*4)*($AE745+0.5)*2,2),   0),0))</f>
        <v>15.16</v>
      </c>
      <c r="AN745" s="732">
        <f t="shared" ref="AN745" si="3379">IF($Y745="--","--",IF($AE745&gt;$W$4, IF( $AE745&gt;4,   ROUND(($AG745*4)*($AE745+0.5)*2,2),   0),0))</f>
        <v>0</v>
      </c>
      <c r="AO745" s="449" t="s">
        <v>25071</v>
      </c>
      <c r="AP745" s="146" t="s">
        <v>23695</v>
      </c>
      <c r="AQ745" s="532" t="s">
        <v>25072</v>
      </c>
      <c r="AR745" s="502">
        <v>0.4</v>
      </c>
      <c r="AS745" s="589"/>
      <c r="AT745" s="589"/>
      <c r="AU745" s="451">
        <v>9</v>
      </c>
      <c r="AV745" s="502">
        <f t="shared" ref="AV745" si="3380">IF($Y745="--","--",Y745+0.2)</f>
        <v>1.4</v>
      </c>
      <c r="AW745" s="590" t="s">
        <v>1</v>
      </c>
      <c r="AX745" s="589">
        <f t="shared" ref="AX745" si="3381">AV745</f>
        <v>1.4</v>
      </c>
      <c r="AY745" s="384">
        <f t="shared" ref="AY745" si="3382">IF(D745&gt;2,AU745,AU745-AV745)</f>
        <v>7.6</v>
      </c>
      <c r="AZ745" s="384">
        <f t="shared" ref="AZ745" si="3383">N745</f>
        <v>0.1</v>
      </c>
      <c r="BA745" s="384">
        <f t="shared" ref="BA745" si="3384">P745</f>
        <v>1.08</v>
      </c>
      <c r="BB745" s="382">
        <f t="shared" ref="BB745" si="3385">IF(F745=0,IF(ROUND( AY745 * ( ( (N745*P745) +  ( ((D745+M745*2)/6)*P745 ) ) - ROUND(  ((D745+M745*2)^2)   *   (   ( PI()*96.379 / (4*360) )  -  ( (SIN((96.379/2)*PI()/180)) * (COS((96.379/2)*PI()/180)) / 4 )   ), 4) ),2),   ROUND( AY745 * ( ( (N745*P745) +  ( ((D745+M745*2)/4)*P745 ) ) - ROUND(  ((D745+M745*2)^2)   *   (   ( PI()*120 / (4*360) )  -  ( (SIN((120/2)*PI()/180)) * (COS((120/2)*PI()/180)) / 4 )   ), 4) ),2)),0)</f>
        <v>1.54</v>
      </c>
      <c r="BC745" s="265">
        <f t="shared" ref="BC745" si="3386">IF(F745&gt;0,ROUND(AY745*N745*P745,2),0)</f>
        <v>0</v>
      </c>
      <c r="BD745" s="265">
        <f t="shared" ref="BD745" si="3387">SUM(Q745:U745,AH745:AL745)</f>
        <v>18.03</v>
      </c>
      <c r="BE745" s="265">
        <f t="shared" ref="BE745" si="3388">IF(F745=0, ROUND( ( PI()*( (D745+M745*2)^2 ) / 4  ) * AY745,2),  ROUND( (D745+M745*2)*(F745+M745*2) * AY745,2))</f>
        <v>1.38</v>
      </c>
      <c r="BF745" s="607">
        <f t="shared" ref="BF745" si="3389">IF(($I745+M745-0.15)&lt;=2,($I745+M745+0.15),IF(($I745+M745)&lt;=3,2.35,($I745+M745+0.2)-0.85))</f>
        <v>1.56</v>
      </c>
      <c r="BG745" s="607">
        <f t="shared" ref="BG745" si="3390">IF(D745&gt;2,   (I745-F745-M745-0.11),IF(($I745+M745)&lt;=2,0,IF(($I745+M745)&gt;3,0.85,(I745+M745+0.2-BF745))))</f>
        <v>0</v>
      </c>
      <c r="BH745" s="607">
        <f t="shared" ref="BH745" si="3391">IF(D745&gt;2,  ROUND(((1.42+0.4)+(0.91+0.4))*2*BG745,2), ROUND(AV745*AX745*BF745,2))</f>
        <v>3.06</v>
      </c>
      <c r="BI745" s="607">
        <f t="shared" ref="BI745" si="3392">ROUND(((PI()*0.9^2)/4)*BG745,2)</f>
        <v>0</v>
      </c>
      <c r="BJ745" s="116">
        <f t="shared" ref="BJ745" si="3393">ROUND(BD745-BE745-BH745-BI745-BB745-BC745,2)</f>
        <v>12.05</v>
      </c>
      <c r="BK745" s="606"/>
    </row>
    <row r="746" spans="1:63" ht="14.25" x14ac:dyDescent="0.3">
      <c r="A746" s="462"/>
      <c r="B746" s="463"/>
      <c r="C746" s="408"/>
      <c r="D746" s="505"/>
      <c r="E746" s="505"/>
      <c r="F746" s="505"/>
      <c r="G746" s="505"/>
      <c r="H746" s="410"/>
      <c r="I746" s="411"/>
      <c r="J746" s="411"/>
      <c r="K746" s="411"/>
      <c r="L746" s="101"/>
      <c r="M746" s="412"/>
      <c r="N746" s="412"/>
      <c r="O746" s="101"/>
      <c r="P746" s="101"/>
      <c r="Q746" s="414"/>
      <c r="R746" s="414"/>
      <c r="S746" s="414"/>
      <c r="T746" s="414"/>
      <c r="U746" s="414"/>
      <c r="V746" s="413"/>
      <c r="W746" s="725"/>
      <c r="X746" s="739"/>
      <c r="Y746" s="505"/>
      <c r="Z746" s="597"/>
      <c r="AA746" s="505"/>
      <c r="AB746" s="598"/>
      <c r="AC746" s="599"/>
      <c r="AD746" s="599"/>
      <c r="AE746" s="600"/>
      <c r="AF746" s="600"/>
      <c r="AG746" s="597"/>
      <c r="AH746" s="601"/>
      <c r="AI746" s="601"/>
      <c r="AJ746" s="601"/>
      <c r="AK746" s="601"/>
      <c r="AL746" s="601"/>
      <c r="AM746" s="602"/>
      <c r="AN746" s="733"/>
      <c r="AO746" s="739"/>
      <c r="AP746" s="463"/>
      <c r="AQ746" s="408"/>
      <c r="AR746" s="505"/>
      <c r="AS746" s="505"/>
      <c r="AT746" s="505"/>
      <c r="AU746" s="410"/>
      <c r="AV746" s="505"/>
      <c r="AW746" s="597"/>
      <c r="AX746" s="505"/>
      <c r="AY746" s="413"/>
      <c r="AZ746" s="413"/>
      <c r="BA746" s="413"/>
      <c r="BB746" s="101"/>
      <c r="BC746" s="101"/>
      <c r="BD746" s="101"/>
      <c r="BE746" s="101"/>
      <c r="BF746" s="414"/>
      <c r="BG746" s="414"/>
      <c r="BH746" s="414"/>
      <c r="BI746" s="414"/>
      <c r="BJ746" s="415"/>
      <c r="BK746" s="95"/>
    </row>
    <row r="747" spans="1:63" ht="14.25" x14ac:dyDescent="0.3">
      <c r="A747" s="644" t="s">
        <v>25073</v>
      </c>
      <c r="B747" s="463"/>
      <c r="C747" s="408"/>
      <c r="D747" s="505"/>
      <c r="E747" s="505"/>
      <c r="F747" s="505"/>
      <c r="G747" s="505"/>
      <c r="H747" s="410"/>
      <c r="I747" s="411"/>
      <c r="J747" s="411"/>
      <c r="K747" s="411"/>
      <c r="L747" s="101"/>
      <c r="M747" s="412"/>
      <c r="N747" s="412"/>
      <c r="O747" s="101"/>
      <c r="P747" s="101"/>
      <c r="Q747" s="414"/>
      <c r="R747" s="414"/>
      <c r="S747" s="414"/>
      <c r="T747" s="414"/>
      <c r="U747" s="414"/>
      <c r="V747" s="413"/>
      <c r="W747" s="725"/>
      <c r="X747" s="740" t="str">
        <f>$A747</f>
        <v>RUA PROFº ROCHED SEBÁ ==&gt; AV. AUGUSTO VIEIRA JAQUES ==&gt; TERRENO PARTICULAR</v>
      </c>
      <c r="Y747" s="503"/>
      <c r="Z747" s="503"/>
      <c r="AA747" s="503"/>
      <c r="AB747" s="399"/>
      <c r="AC747" s="399"/>
      <c r="AD747" s="399"/>
      <c r="AE747" s="399"/>
      <c r="AF747" s="404"/>
      <c r="AG747" s="399"/>
      <c r="AH747" s="399"/>
      <c r="AI747" s="399"/>
      <c r="AJ747" s="399"/>
      <c r="AK747" s="399"/>
      <c r="AL747" s="399"/>
      <c r="AM747" s="399"/>
      <c r="AN747" s="401"/>
      <c r="AO747" s="407" t="str">
        <f>$A747</f>
        <v>RUA PROFº ROCHED SEBÁ ==&gt; AV. AUGUSTO VIEIRA JAQUES ==&gt; TERRENO PARTICULAR</v>
      </c>
      <c r="AP747" s="463"/>
      <c r="AQ747" s="408"/>
      <c r="AR747" s="505"/>
      <c r="AS747" s="505"/>
      <c r="AT747" s="505"/>
      <c r="AU747" s="410"/>
      <c r="AV747" s="505"/>
      <c r="AW747" s="597"/>
      <c r="AX747" s="505"/>
      <c r="AY747" s="413"/>
      <c r="AZ747" s="413"/>
      <c r="BA747" s="413"/>
      <c r="BB747" s="101"/>
      <c r="BC747" s="101"/>
      <c r="BD747" s="101"/>
      <c r="BE747" s="101"/>
      <c r="BF747" s="414"/>
      <c r="BG747" s="414"/>
      <c r="BH747" s="414"/>
      <c r="BI747" s="414"/>
      <c r="BJ747" s="415"/>
      <c r="BK747" s="95"/>
    </row>
    <row r="748" spans="1:63" s="455" customFormat="1" ht="14.25" x14ac:dyDescent="0.3">
      <c r="A748" s="449" t="s">
        <v>25074</v>
      </c>
      <c r="B748" s="146" t="s">
        <v>23695</v>
      </c>
      <c r="C748" s="532" t="s">
        <v>25075</v>
      </c>
      <c r="D748" s="502">
        <v>0.4</v>
      </c>
      <c r="E748" s="589"/>
      <c r="F748" s="589"/>
      <c r="G748" s="502" t="s">
        <v>23864</v>
      </c>
      <c r="H748" s="451">
        <v>24</v>
      </c>
      <c r="I748" s="452">
        <v>1.7</v>
      </c>
      <c r="J748" s="452">
        <v>1.8449999999999998</v>
      </c>
      <c r="K748" s="452">
        <v>0</v>
      </c>
      <c r="L748" s="382">
        <f t="shared" ref="L748:L752" si="3394">ROUND((I748+J748)/2,2)</f>
        <v>1.77</v>
      </c>
      <c r="M748" s="383">
        <f t="shared" ref="M748:M752" si="3395">IF(F748=0,ROUND($D748*10%,2),IF(D748&gt;2.8,0.18,0.15))</f>
        <v>0.04</v>
      </c>
      <c r="N748" s="383">
        <f t="shared" ref="N748:N752" si="3396">IF(F748=0,IF(   ROUND($D748/4,2),   IF(ROUND(($D748*1.2)/6,2)&lt;0.1,0.1,ROUND(($D748*1.2)/6,2))),0.5)</f>
        <v>0.1</v>
      </c>
      <c r="O748" s="382">
        <f t="shared" ref="O748:O752" si="3397">L748+M748+N748</f>
        <v>1.9100000000000001</v>
      </c>
      <c r="P748" s="382">
        <f t="shared" ref="P748:P752" si="3398">IF(O748&lt;2,(D748+M748*2)+0.6,(D748+M748*2)+0.6+ROUNDUP(O748-2,0)*0.1)</f>
        <v>1.08</v>
      </c>
      <c r="Q748" s="385">
        <f t="shared" ref="Q748:Q752" si="3399">IF($O748&lt;=$W$4,ROUND(IF($O748&lt;1.5,$O748*$H748*$P748,1.5*$H748*$P748),2),0)</f>
        <v>0</v>
      </c>
      <c r="R748" s="385">
        <f t="shared" ref="R748:R752" si="3400">IF($O748&gt;$W$4,ROUND(IF($O748&lt;1.5,$O748*$H748*$P748,1.5*$H748*$P748),2),0)</f>
        <v>38.880000000000003</v>
      </c>
      <c r="S748" s="385">
        <f t="shared" ref="S748:S752" si="3401">IF($O748&gt;$W$4,ROUND(IF($O748&lt;1.5,0,IF($O748&gt;3,1.5*$H748*$P748,($O748-1.5)*$H748*$P748)),2),0)</f>
        <v>10.63</v>
      </c>
      <c r="T748" s="385">
        <f t="shared" ref="T748:T752" si="3402">IF($O748&gt;$W$4,ROUND(IF($O748&lt;3,0,IF($O748&gt;4.5,1.5*$H748*$P748,($O748-3)*$H748*$P748)),2),0)</f>
        <v>0</v>
      </c>
      <c r="U748" s="385">
        <f t="shared" ref="U748:U752" si="3403">IF($O748&gt;$W$4,ROUND(IF($O748&lt;4.5,0,IF($O748&gt;6,($O748-4.5)*$H748*$P748,($O748-4.5)*$H748*$P748)),2),0)</f>
        <v>0</v>
      </c>
      <c r="V748" s="384">
        <f t="shared" ref="V748:V752" si="3404">IF($O748&gt;$W$4, IF( $O748&lt;=4,   ROUND($H748*($O748+0.5)*2,2),   0),0)</f>
        <v>115.68</v>
      </c>
      <c r="W748" s="726">
        <f t="shared" ref="W748:W752" si="3405">IF($O748&gt;$W$4, IF( $O748&gt;4,   ROUND($H748*($O748+0.5)*2,2),   0),0)</f>
        <v>0</v>
      </c>
      <c r="X748" s="449" t="str">
        <f t="shared" ref="X748:X752" si="3406">A748</f>
        <v>JL1</v>
      </c>
      <c r="Y748" s="502">
        <f t="shared" ref="Y748:Y752" si="3407">IF($D748=0.4,1.2,IF($D748=0.6,1.2,IF($D748=0.8,1.3,IF($D748=1,1.5,IF($D748=1.2,1.7,IF($D748&lt;=2,2,"--"))))))</f>
        <v>1.2</v>
      </c>
      <c r="Z748" s="590" t="s">
        <v>1</v>
      </c>
      <c r="AA748" s="589">
        <f t="shared" ref="AA748:AA752" si="3408">Y748</f>
        <v>1.2</v>
      </c>
      <c r="AB748" s="591">
        <f t="shared" ref="AB748:AB752" si="3409">IF($Y748="--","--",I748)</f>
        <v>1.7</v>
      </c>
      <c r="AC748" s="592">
        <f t="shared" ref="AC748:AC752" si="3410">IF($Y748="--","--",IF(D748&gt;1.5,0.15,ROUND($D748*10%,2)))</f>
        <v>0.04</v>
      </c>
      <c r="AD748" s="592">
        <f t="shared" ref="AD748:AD752" si="3411">IF($Y748="--","--",0.15)</f>
        <v>0.15</v>
      </c>
      <c r="AE748" s="593">
        <f t="shared" ref="AE748:AE752" si="3412">IF($Y748="--","--",ROUND(AB748+AC748+AD748,2))</f>
        <v>1.89</v>
      </c>
      <c r="AF748" s="593">
        <f t="shared" ref="AF748:AF752" si="3413">IF($Y748="--","--",IF($AB748&lt;=2,$Y748+1,($Y748+1)+ROUNDUP($AB748-2,0)*0.1))</f>
        <v>2.2000000000000002</v>
      </c>
      <c r="AG748" s="594">
        <f t="shared" ref="AG748:AG752" si="3414">IF($D748=0.4,0.92,IF($D748=0.6,0.68,IF($D748=0.8,0.74,IF($D748=1,0.7,IF($D748=1.2,0.66,IF($D748=1.5,0.6,IF($D748&lt;=2,(2.4-(D748+0.3)),"--")))))))</f>
        <v>0.92</v>
      </c>
      <c r="AH748" s="595">
        <f t="shared" ref="AH748:AH752" si="3415">IF($Y748="--","--",IF($AE748&lt;=$W$4,ROUND(IF($AE748&lt;1.5,$AE748*$AF748*$AG748,1.5*$AF748*$AG748),2),0))</f>
        <v>0</v>
      </c>
      <c r="AI748" s="595">
        <f t="shared" ref="AI748:AI752" si="3416">IF($Y748="--","--",IF($AE748&gt;$W$4,ROUND(IF($AE748&lt;1.5,$AE748*$AF748*$AG748,1.5*$AF748*$AG748),2),0))</f>
        <v>3.04</v>
      </c>
      <c r="AJ748" s="595">
        <f t="shared" ref="AJ748:AJ752" si="3417">IF($Y748="--","--",IF($AE748&gt;$W$4,ROUND(IF($AE748&lt;1.5,0,IF($AE748&gt;3,1.5*$AF748*$AG748,($AE748-1.5)*$AF748*$AG748)),2),0))</f>
        <v>0.79</v>
      </c>
      <c r="AK748" s="595">
        <f t="shared" ref="AK748:AK752" si="3418">IF($Y748="--","--",IF($AE748&gt;$W$4,ROUND(IF($AE748&lt;3,0,IF($AE748&gt;4.5,1.5*$AF748*$AG748,($AE748-3)*$AF748*$AG748)),2),0))</f>
        <v>0</v>
      </c>
      <c r="AL748" s="595">
        <f t="shared" ref="AL748:AL752" si="3419">IF($Y748="--","--",IF($AE748&gt;$W$4,ROUND(IF($AE748&lt;4.5,0,IF($AE748&gt;6,($AE748-4.5)*$AF748*$AG748,($AE748-4.5)*$AF748*$AG748)),2),0))</f>
        <v>0</v>
      </c>
      <c r="AM748" s="596">
        <f t="shared" ref="AM748:AM752" si="3420">IF($Y748="--","--",IF($AE748&gt;$W$4, IF( $AE748&lt;=4,   ROUND(($AG748*4)*($AE748+0.5)*2,2),   0),0))</f>
        <v>17.59</v>
      </c>
      <c r="AN748" s="732">
        <f t="shared" ref="AN748:AN752" si="3421">IF($Y748="--","--",IF($AE748&gt;$W$4, IF( $AE748&gt;4,   ROUND(($AG748*4)*($AE748+0.5)*2,2),   0),0))</f>
        <v>0</v>
      </c>
      <c r="AO748" s="449" t="str">
        <f>A748</f>
        <v>JL1</v>
      </c>
      <c r="AP748" s="146" t="str">
        <f>B748</f>
        <v>=&gt;</v>
      </c>
      <c r="AQ748" s="532" t="str">
        <f>C748</f>
        <v>JL2</v>
      </c>
      <c r="AR748" s="502">
        <f>D748</f>
        <v>0.4</v>
      </c>
      <c r="AS748" s="589" t="str">
        <f>IF(E748="x","x","")</f>
        <v/>
      </c>
      <c r="AT748" s="589" t="str">
        <f>IF(F748&gt;0,F748,"")</f>
        <v/>
      </c>
      <c r="AU748" s="451">
        <f>H748</f>
        <v>24</v>
      </c>
      <c r="AV748" s="502">
        <f t="shared" ref="AV748" si="3422">IF($Y748="--","--",Y748+0.2)</f>
        <v>1.4</v>
      </c>
      <c r="AW748" s="590" t="s">
        <v>1</v>
      </c>
      <c r="AX748" s="589">
        <f t="shared" ref="AX748" si="3423">AV748</f>
        <v>1.4</v>
      </c>
      <c r="AY748" s="384">
        <f t="shared" ref="AY748" si="3424">IF(D748&gt;2,AU748,AU748-AV748)</f>
        <v>22.6</v>
      </c>
      <c r="AZ748" s="384">
        <f t="shared" ref="AZ748" si="3425">N748</f>
        <v>0.1</v>
      </c>
      <c r="BA748" s="384">
        <f t="shared" ref="BA748" si="3426">P748</f>
        <v>1.08</v>
      </c>
      <c r="BB748" s="382">
        <f t="shared" ref="BB748" si="3427">IF(F748=0,IF(ROUND( AY748 * ( ( (N748*P748) +  ( ((D748+M748*2)/6)*P748 ) ) - ROUND(  ((D748+M748*2)^2)   *   (   ( PI()*96.379 / (4*360) )  -  ( (SIN((96.379/2)*PI()/180)) * (COS((96.379/2)*PI()/180)) / 4 )   ), 4) ),2),   ROUND( AY748 * ( ( (N748*P748) +  ( ((D748+M748*2)/4)*P748 ) ) - ROUND(  ((D748+M748*2)^2)   *   (   ( PI()*120 / (4*360) )  -  ( (SIN((120/2)*PI()/180)) * (COS((120/2)*PI()/180)) / 4 )   ), 4) ),2)),0)</f>
        <v>4.57</v>
      </c>
      <c r="BC748" s="265">
        <f t="shared" ref="BC748" si="3428">IF(F748&gt;0,ROUND(AY748*N748*P748,2),0)</f>
        <v>0</v>
      </c>
      <c r="BD748" s="265">
        <f t="shared" ref="BD748" si="3429">SUM(Q748:U748,AH748:AL748)</f>
        <v>53.34</v>
      </c>
      <c r="BE748" s="265">
        <f t="shared" ref="BE748" si="3430">IF(F748=0, ROUND( ( PI()*( (D748+M748*2)^2 ) / 4  ) * AY748,2),  ROUND( (D748+M748*2)*(F748+M748*2) * AY748,2))</f>
        <v>4.09</v>
      </c>
      <c r="BF748" s="607">
        <f t="shared" ref="BF748" si="3431">IF(($I748+M748-0.15)&lt;=2,($I748+M748+0.15),IF(($I748+M748)&lt;=3,2.35,($I748+M748+0.2)-0.85))</f>
        <v>1.89</v>
      </c>
      <c r="BG748" s="607">
        <f t="shared" ref="BG748" si="3432">IF(D748&gt;2,   (I748-F748-M748-0.11),IF(($I748+M748)&lt;=2,0,IF(($I748+M748)&gt;3,0.85,(I748+M748+0.2-BF748))))</f>
        <v>0</v>
      </c>
      <c r="BH748" s="607">
        <f t="shared" ref="BH748" si="3433">IF(D748&gt;2,  ROUND(((1.42+0.4)+(0.91+0.4))*2*BG748,2), ROUND(AV748*AX748*BF748,2))</f>
        <v>3.7</v>
      </c>
      <c r="BI748" s="607">
        <f t="shared" ref="BI748" si="3434">ROUND(((PI()*0.9^2)/4)*BG748,2)</f>
        <v>0</v>
      </c>
      <c r="BJ748" s="116">
        <f t="shared" ref="BJ748" si="3435">ROUND(BD748-BE748-BH748-BI748-BB748-BC748,2)</f>
        <v>40.98</v>
      </c>
      <c r="BK748" s="606"/>
    </row>
    <row r="749" spans="1:63" s="455" customFormat="1" ht="14.25" x14ac:dyDescent="0.3">
      <c r="A749" s="449" t="s">
        <v>25075</v>
      </c>
      <c r="B749" s="146" t="s">
        <v>23695</v>
      </c>
      <c r="C749" s="532" t="s">
        <v>25076</v>
      </c>
      <c r="D749" s="502">
        <v>0.4</v>
      </c>
      <c r="E749" s="589"/>
      <c r="F749" s="589"/>
      <c r="G749" s="502" t="s">
        <v>23864</v>
      </c>
      <c r="H749" s="451">
        <v>34</v>
      </c>
      <c r="I749" s="452">
        <v>1.8449999999999998</v>
      </c>
      <c r="J749" s="452">
        <v>1.6603999999999997</v>
      </c>
      <c r="K749" s="452">
        <v>0.21</v>
      </c>
      <c r="L749" s="382">
        <f t="shared" si="3394"/>
        <v>1.75</v>
      </c>
      <c r="M749" s="383">
        <f t="shared" si="3395"/>
        <v>0.04</v>
      </c>
      <c r="N749" s="383">
        <f t="shared" si="3396"/>
        <v>0.1</v>
      </c>
      <c r="O749" s="382">
        <f t="shared" si="3397"/>
        <v>1.8900000000000001</v>
      </c>
      <c r="P749" s="382">
        <f t="shared" si="3398"/>
        <v>1.08</v>
      </c>
      <c r="Q749" s="385">
        <f t="shared" si="3399"/>
        <v>0</v>
      </c>
      <c r="R749" s="385">
        <f t="shared" si="3400"/>
        <v>55.08</v>
      </c>
      <c r="S749" s="385">
        <f t="shared" si="3401"/>
        <v>14.32</v>
      </c>
      <c r="T749" s="385">
        <f t="shared" si="3402"/>
        <v>0</v>
      </c>
      <c r="U749" s="385">
        <f t="shared" si="3403"/>
        <v>0</v>
      </c>
      <c r="V749" s="384">
        <f t="shared" si="3404"/>
        <v>162.52000000000001</v>
      </c>
      <c r="W749" s="726">
        <f t="shared" si="3405"/>
        <v>0</v>
      </c>
      <c r="X749" s="449" t="str">
        <f t="shared" si="3406"/>
        <v>JL2</v>
      </c>
      <c r="Y749" s="502">
        <f t="shared" si="3407"/>
        <v>1.2</v>
      </c>
      <c r="Z749" s="590" t="s">
        <v>1</v>
      </c>
      <c r="AA749" s="589">
        <f t="shared" si="3408"/>
        <v>1.2</v>
      </c>
      <c r="AB749" s="591">
        <f t="shared" si="3409"/>
        <v>1.8449999999999998</v>
      </c>
      <c r="AC749" s="592">
        <f t="shared" si="3410"/>
        <v>0.04</v>
      </c>
      <c r="AD749" s="592">
        <f t="shared" si="3411"/>
        <v>0.15</v>
      </c>
      <c r="AE749" s="593">
        <f t="shared" si="3412"/>
        <v>2.04</v>
      </c>
      <c r="AF749" s="593">
        <f t="shared" si="3413"/>
        <v>2.2000000000000002</v>
      </c>
      <c r="AG749" s="594">
        <f t="shared" si="3414"/>
        <v>0.92</v>
      </c>
      <c r="AH749" s="595">
        <f t="shared" si="3415"/>
        <v>0</v>
      </c>
      <c r="AI749" s="595">
        <f t="shared" si="3416"/>
        <v>3.04</v>
      </c>
      <c r="AJ749" s="595">
        <f t="shared" si="3417"/>
        <v>1.0900000000000001</v>
      </c>
      <c r="AK749" s="595">
        <f t="shared" si="3418"/>
        <v>0</v>
      </c>
      <c r="AL749" s="595">
        <f t="shared" si="3419"/>
        <v>0</v>
      </c>
      <c r="AM749" s="596">
        <f t="shared" si="3420"/>
        <v>18.690000000000001</v>
      </c>
      <c r="AN749" s="732">
        <f t="shared" si="3421"/>
        <v>0</v>
      </c>
      <c r="AO749" s="449" t="str">
        <f t="shared" ref="AO749:AO752" si="3436">A749</f>
        <v>JL2</v>
      </c>
      <c r="AP749" s="146" t="str">
        <f t="shared" ref="AP749:AP752" si="3437">B749</f>
        <v>=&gt;</v>
      </c>
      <c r="AQ749" s="532" t="str">
        <f t="shared" ref="AQ749:AQ752" si="3438">C749</f>
        <v>JL3</v>
      </c>
      <c r="AR749" s="502">
        <f t="shared" ref="AR749:AR752" si="3439">D749</f>
        <v>0.4</v>
      </c>
      <c r="AS749" s="589" t="str">
        <f t="shared" ref="AS749:AS752" si="3440">IF(E749="x","x","")</f>
        <v/>
      </c>
      <c r="AT749" s="589" t="str">
        <f t="shared" ref="AT749:AT752" si="3441">IF(F749&gt;0,F749,"")</f>
        <v/>
      </c>
      <c r="AU749" s="451">
        <f t="shared" ref="AU749:AU752" si="3442">H749</f>
        <v>34</v>
      </c>
      <c r="AV749" s="502">
        <f t="shared" ref="AV749:AV752" si="3443">IF($Y749="--","--",Y749+0.2)</f>
        <v>1.4</v>
      </c>
      <c r="AW749" s="590" t="s">
        <v>1</v>
      </c>
      <c r="AX749" s="589">
        <f t="shared" ref="AX749:AX752" si="3444">AV749</f>
        <v>1.4</v>
      </c>
      <c r="AY749" s="384">
        <f t="shared" ref="AY749:AY752" si="3445">IF(D749&gt;2,AU749,AU749-AV749)</f>
        <v>32.6</v>
      </c>
      <c r="AZ749" s="384">
        <f t="shared" ref="AZ749:AZ752" si="3446">N749</f>
        <v>0.1</v>
      </c>
      <c r="BA749" s="384">
        <f t="shared" ref="BA749:BA752" si="3447">P749</f>
        <v>1.08</v>
      </c>
      <c r="BB749" s="382">
        <f t="shared" ref="BB749:BB752" si="3448">IF(F749=0,IF(ROUND( AY749 * ( ( (N749*P749) +  ( ((D749+M749*2)/6)*P749 ) ) - ROUND(  ((D749+M749*2)^2)   *   (   ( PI()*96.379 / (4*360) )  -  ( (SIN((96.379/2)*PI()/180)) * (COS((96.379/2)*PI()/180)) / 4 )   ), 4) ),2),   ROUND( AY749 * ( ( (N749*P749) +  ( ((D749+M749*2)/4)*P749 ) ) - ROUND(  ((D749+M749*2)^2)   *   (   ( PI()*120 / (4*360) )  -  ( (SIN((120/2)*PI()/180)) * (COS((120/2)*PI()/180)) / 4 )   ), 4) ),2)),0)</f>
        <v>6.59</v>
      </c>
      <c r="BC749" s="265">
        <f t="shared" ref="BC749:BC752" si="3449">IF(F749&gt;0,ROUND(AY749*N749*P749,2),0)</f>
        <v>0</v>
      </c>
      <c r="BD749" s="265">
        <f t="shared" ref="BD749:BD752" si="3450">SUM(Q749:U749,AH749:AL749)</f>
        <v>73.530000000000015</v>
      </c>
      <c r="BE749" s="265">
        <f t="shared" ref="BE749:BE752" si="3451">IF(F749=0, ROUND( ( PI()*( (D749+M749*2)^2 ) / 4  ) * AY749,2),  ROUND( (D749+M749*2)*(F749+M749*2) * AY749,2))</f>
        <v>5.9</v>
      </c>
      <c r="BF749" s="607">
        <f t="shared" ref="BF749:BF752" si="3452">IF(($I749+M749-0.15)&lt;=2,($I749+M749+0.15),IF(($I749+M749)&lt;=3,2.35,($I749+M749+0.2)-0.85))</f>
        <v>2.0349999999999997</v>
      </c>
      <c r="BG749" s="607">
        <f t="shared" ref="BG749:BG752" si="3453">IF(D749&gt;2,   (I749-F749-M749-0.11),IF(($I749+M749)&lt;=2,0,IF(($I749+M749)&gt;3,0.85,(I749+M749+0.2-BF749))))</f>
        <v>0</v>
      </c>
      <c r="BH749" s="607">
        <f t="shared" ref="BH749:BH752" si="3454">IF(D749&gt;2,  ROUND(((1.42+0.4)+(0.91+0.4))*2*BG749,2), ROUND(AV749*AX749*BF749,2))</f>
        <v>3.99</v>
      </c>
      <c r="BI749" s="607">
        <f t="shared" ref="BI749:BI752" si="3455">ROUND(((PI()*0.9^2)/4)*BG749,2)</f>
        <v>0</v>
      </c>
      <c r="BJ749" s="116">
        <f t="shared" ref="BJ749:BJ752" si="3456">ROUND(BD749-BE749-BH749-BI749-BB749-BC749,2)</f>
        <v>57.05</v>
      </c>
      <c r="BK749" s="606"/>
    </row>
    <row r="750" spans="1:63" s="455" customFormat="1" ht="14.25" x14ac:dyDescent="0.3">
      <c r="A750" s="449" t="s">
        <v>25076</v>
      </c>
      <c r="B750" s="146" t="s">
        <v>23695</v>
      </c>
      <c r="C750" s="532" t="s">
        <v>25072</v>
      </c>
      <c r="D750" s="502">
        <v>0.6</v>
      </c>
      <c r="E750" s="589"/>
      <c r="F750" s="589"/>
      <c r="G750" s="502" t="s">
        <v>23864</v>
      </c>
      <c r="H750" s="451">
        <v>35</v>
      </c>
      <c r="I750" s="452">
        <v>1.8703999999999996</v>
      </c>
      <c r="J750" s="452">
        <v>1.5598499999999995</v>
      </c>
      <c r="K750" s="452">
        <v>0</v>
      </c>
      <c r="L750" s="382">
        <f t="shared" si="3394"/>
        <v>1.72</v>
      </c>
      <c r="M750" s="383">
        <f t="shared" si="3395"/>
        <v>0.06</v>
      </c>
      <c r="N750" s="383">
        <f t="shared" si="3396"/>
        <v>0.12</v>
      </c>
      <c r="O750" s="382">
        <f t="shared" si="3397"/>
        <v>1.9</v>
      </c>
      <c r="P750" s="382">
        <f t="shared" si="3398"/>
        <v>1.3199999999999998</v>
      </c>
      <c r="Q750" s="385">
        <f t="shared" si="3399"/>
        <v>0</v>
      </c>
      <c r="R750" s="385">
        <f t="shared" si="3400"/>
        <v>69.3</v>
      </c>
      <c r="S750" s="385">
        <f t="shared" si="3401"/>
        <v>18.48</v>
      </c>
      <c r="T750" s="385">
        <f t="shared" si="3402"/>
        <v>0</v>
      </c>
      <c r="U750" s="385">
        <f t="shared" si="3403"/>
        <v>0</v>
      </c>
      <c r="V750" s="384">
        <f t="shared" si="3404"/>
        <v>168</v>
      </c>
      <c r="W750" s="726">
        <f t="shared" si="3405"/>
        <v>0</v>
      </c>
      <c r="X750" s="449" t="str">
        <f t="shared" si="3406"/>
        <v>JL3</v>
      </c>
      <c r="Y750" s="502">
        <f t="shared" si="3407"/>
        <v>1.2</v>
      </c>
      <c r="Z750" s="590" t="s">
        <v>1</v>
      </c>
      <c r="AA750" s="589">
        <f t="shared" si="3408"/>
        <v>1.2</v>
      </c>
      <c r="AB750" s="591">
        <f t="shared" si="3409"/>
        <v>1.8703999999999996</v>
      </c>
      <c r="AC750" s="592">
        <f t="shared" si="3410"/>
        <v>0.06</v>
      </c>
      <c r="AD750" s="592">
        <f t="shared" si="3411"/>
        <v>0.15</v>
      </c>
      <c r="AE750" s="593">
        <f t="shared" si="3412"/>
        <v>2.08</v>
      </c>
      <c r="AF750" s="593">
        <f t="shared" si="3413"/>
        <v>2.2000000000000002</v>
      </c>
      <c r="AG750" s="594">
        <f t="shared" si="3414"/>
        <v>0.68</v>
      </c>
      <c r="AH750" s="595">
        <f t="shared" si="3415"/>
        <v>0</v>
      </c>
      <c r="AI750" s="595">
        <f t="shared" si="3416"/>
        <v>2.2400000000000002</v>
      </c>
      <c r="AJ750" s="595">
        <f t="shared" si="3417"/>
        <v>0.87</v>
      </c>
      <c r="AK750" s="595">
        <f t="shared" si="3418"/>
        <v>0</v>
      </c>
      <c r="AL750" s="595">
        <f t="shared" si="3419"/>
        <v>0</v>
      </c>
      <c r="AM750" s="596">
        <f t="shared" si="3420"/>
        <v>14.04</v>
      </c>
      <c r="AN750" s="732">
        <f t="shared" si="3421"/>
        <v>0</v>
      </c>
      <c r="AO750" s="449" t="str">
        <f t="shared" si="3436"/>
        <v>JL3</v>
      </c>
      <c r="AP750" s="146" t="str">
        <f t="shared" si="3437"/>
        <v>=&gt;</v>
      </c>
      <c r="AQ750" s="532" t="str">
        <f t="shared" si="3438"/>
        <v>JL4</v>
      </c>
      <c r="AR750" s="502">
        <f t="shared" si="3439"/>
        <v>0.6</v>
      </c>
      <c r="AS750" s="589" t="str">
        <f t="shared" si="3440"/>
        <v/>
      </c>
      <c r="AT750" s="589" t="str">
        <f t="shared" si="3441"/>
        <v/>
      </c>
      <c r="AU750" s="451">
        <f t="shared" si="3442"/>
        <v>35</v>
      </c>
      <c r="AV750" s="502">
        <f t="shared" si="3443"/>
        <v>1.4</v>
      </c>
      <c r="AW750" s="590" t="s">
        <v>1</v>
      </c>
      <c r="AX750" s="589">
        <f t="shared" si="3444"/>
        <v>1.4</v>
      </c>
      <c r="AY750" s="384">
        <f t="shared" si="3445"/>
        <v>33.6</v>
      </c>
      <c r="AZ750" s="384">
        <f t="shared" si="3446"/>
        <v>0.12</v>
      </c>
      <c r="BA750" s="384">
        <f t="shared" si="3447"/>
        <v>1.3199999999999998</v>
      </c>
      <c r="BB750" s="382">
        <f t="shared" si="3448"/>
        <v>10.63</v>
      </c>
      <c r="BC750" s="265">
        <f t="shared" si="3449"/>
        <v>0</v>
      </c>
      <c r="BD750" s="265">
        <f t="shared" si="3450"/>
        <v>90.89</v>
      </c>
      <c r="BE750" s="265">
        <f t="shared" si="3451"/>
        <v>13.68</v>
      </c>
      <c r="BF750" s="607">
        <f t="shared" si="3452"/>
        <v>2.0803999999999996</v>
      </c>
      <c r="BG750" s="607">
        <f t="shared" si="3453"/>
        <v>0</v>
      </c>
      <c r="BH750" s="607">
        <f t="shared" si="3454"/>
        <v>4.08</v>
      </c>
      <c r="BI750" s="607">
        <f t="shared" si="3455"/>
        <v>0</v>
      </c>
      <c r="BJ750" s="116">
        <f t="shared" si="3456"/>
        <v>62.5</v>
      </c>
      <c r="BK750" s="606"/>
    </row>
    <row r="751" spans="1:63" s="455" customFormat="1" ht="14.25" x14ac:dyDescent="0.3">
      <c r="A751" s="449" t="s">
        <v>25072</v>
      </c>
      <c r="B751" s="146" t="s">
        <v>23695</v>
      </c>
      <c r="C751" s="532" t="s">
        <v>25077</v>
      </c>
      <c r="D751" s="502">
        <v>0.6</v>
      </c>
      <c r="E751" s="589"/>
      <c r="F751" s="589"/>
      <c r="G751" s="502" t="s">
        <v>23864</v>
      </c>
      <c r="H751" s="451">
        <v>27</v>
      </c>
      <c r="I751" s="452">
        <v>1.5598499999999995</v>
      </c>
      <c r="J751" s="452">
        <v>1.4430499999999999</v>
      </c>
      <c r="K751" s="452">
        <v>0</v>
      </c>
      <c r="L751" s="382">
        <f t="shared" si="3394"/>
        <v>1.5</v>
      </c>
      <c r="M751" s="383">
        <f t="shared" si="3395"/>
        <v>0.06</v>
      </c>
      <c r="N751" s="383">
        <f t="shared" si="3396"/>
        <v>0.12</v>
      </c>
      <c r="O751" s="382">
        <f t="shared" si="3397"/>
        <v>1.6800000000000002</v>
      </c>
      <c r="P751" s="382">
        <f t="shared" si="3398"/>
        <v>1.3199999999999998</v>
      </c>
      <c r="Q751" s="385">
        <f t="shared" si="3399"/>
        <v>0</v>
      </c>
      <c r="R751" s="385">
        <f t="shared" si="3400"/>
        <v>53.46</v>
      </c>
      <c r="S751" s="385">
        <f t="shared" si="3401"/>
        <v>6.42</v>
      </c>
      <c r="T751" s="385">
        <f t="shared" si="3402"/>
        <v>0</v>
      </c>
      <c r="U751" s="385">
        <f t="shared" si="3403"/>
        <v>0</v>
      </c>
      <c r="V751" s="384">
        <f t="shared" si="3404"/>
        <v>117.72</v>
      </c>
      <c r="W751" s="726">
        <f t="shared" si="3405"/>
        <v>0</v>
      </c>
      <c r="X751" s="449" t="str">
        <f t="shared" si="3406"/>
        <v>JL4</v>
      </c>
      <c r="Y751" s="502">
        <f t="shared" si="3407"/>
        <v>1.2</v>
      </c>
      <c r="Z751" s="590" t="s">
        <v>1</v>
      </c>
      <c r="AA751" s="589">
        <f t="shared" si="3408"/>
        <v>1.2</v>
      </c>
      <c r="AB751" s="591">
        <f t="shared" si="3409"/>
        <v>1.5598499999999995</v>
      </c>
      <c r="AC751" s="592">
        <f t="shared" si="3410"/>
        <v>0.06</v>
      </c>
      <c r="AD751" s="592">
        <f t="shared" si="3411"/>
        <v>0.15</v>
      </c>
      <c r="AE751" s="593">
        <f t="shared" si="3412"/>
        <v>1.77</v>
      </c>
      <c r="AF751" s="593">
        <f t="shared" si="3413"/>
        <v>2.2000000000000002</v>
      </c>
      <c r="AG751" s="594">
        <f t="shared" si="3414"/>
        <v>0.68</v>
      </c>
      <c r="AH751" s="595">
        <f t="shared" si="3415"/>
        <v>0</v>
      </c>
      <c r="AI751" s="595">
        <f t="shared" si="3416"/>
        <v>2.2400000000000002</v>
      </c>
      <c r="AJ751" s="595">
        <f t="shared" si="3417"/>
        <v>0.4</v>
      </c>
      <c r="AK751" s="595">
        <f t="shared" si="3418"/>
        <v>0</v>
      </c>
      <c r="AL751" s="595">
        <f t="shared" si="3419"/>
        <v>0</v>
      </c>
      <c r="AM751" s="596">
        <f t="shared" si="3420"/>
        <v>12.35</v>
      </c>
      <c r="AN751" s="732">
        <f t="shared" si="3421"/>
        <v>0</v>
      </c>
      <c r="AO751" s="449" t="str">
        <f t="shared" si="3436"/>
        <v>JL4</v>
      </c>
      <c r="AP751" s="146" t="str">
        <f t="shared" si="3437"/>
        <v>=&gt;</v>
      </c>
      <c r="AQ751" s="532" t="str">
        <f t="shared" si="3438"/>
        <v>JL5</v>
      </c>
      <c r="AR751" s="502">
        <f t="shared" si="3439"/>
        <v>0.6</v>
      </c>
      <c r="AS751" s="589" t="str">
        <f t="shared" si="3440"/>
        <v/>
      </c>
      <c r="AT751" s="589" t="str">
        <f t="shared" si="3441"/>
        <v/>
      </c>
      <c r="AU751" s="451">
        <f t="shared" si="3442"/>
        <v>27</v>
      </c>
      <c r="AV751" s="502">
        <f t="shared" si="3443"/>
        <v>1.4</v>
      </c>
      <c r="AW751" s="590" t="s">
        <v>1</v>
      </c>
      <c r="AX751" s="589">
        <f t="shared" si="3444"/>
        <v>1.4</v>
      </c>
      <c r="AY751" s="384">
        <f t="shared" si="3445"/>
        <v>25.6</v>
      </c>
      <c r="AZ751" s="384">
        <f t="shared" si="3446"/>
        <v>0.12</v>
      </c>
      <c r="BA751" s="384">
        <f t="shared" si="3447"/>
        <v>1.3199999999999998</v>
      </c>
      <c r="BB751" s="382">
        <f t="shared" si="3448"/>
        <v>8.1</v>
      </c>
      <c r="BC751" s="265">
        <f t="shared" si="3449"/>
        <v>0</v>
      </c>
      <c r="BD751" s="265">
        <f t="shared" si="3450"/>
        <v>62.52</v>
      </c>
      <c r="BE751" s="265">
        <f t="shared" si="3451"/>
        <v>10.42</v>
      </c>
      <c r="BF751" s="607">
        <f t="shared" si="3452"/>
        <v>1.7698499999999995</v>
      </c>
      <c r="BG751" s="607">
        <f t="shared" si="3453"/>
        <v>0</v>
      </c>
      <c r="BH751" s="607">
        <f t="shared" si="3454"/>
        <v>3.47</v>
      </c>
      <c r="BI751" s="607">
        <f t="shared" si="3455"/>
        <v>0</v>
      </c>
      <c r="BJ751" s="116">
        <f t="shared" si="3456"/>
        <v>40.53</v>
      </c>
      <c r="BK751" s="606"/>
    </row>
    <row r="752" spans="1:63" s="455" customFormat="1" ht="14.25" x14ac:dyDescent="0.3">
      <c r="A752" s="449" t="s">
        <v>25077</v>
      </c>
      <c r="B752" s="146" t="s">
        <v>23695</v>
      </c>
      <c r="C752" s="532" t="s">
        <v>24084</v>
      </c>
      <c r="D752" s="502">
        <v>0.6</v>
      </c>
      <c r="E752" s="589"/>
      <c r="F752" s="589"/>
      <c r="G752" s="502" t="s">
        <v>23864</v>
      </c>
      <c r="H752" s="451">
        <v>20</v>
      </c>
      <c r="I752" s="452">
        <v>1.4430499999999999</v>
      </c>
      <c r="J752" s="452">
        <v>1.8667499999999997</v>
      </c>
      <c r="K752" s="452">
        <v>0</v>
      </c>
      <c r="L752" s="382">
        <f t="shared" si="3394"/>
        <v>1.65</v>
      </c>
      <c r="M752" s="383">
        <f t="shared" si="3395"/>
        <v>0.06</v>
      </c>
      <c r="N752" s="383">
        <f t="shared" si="3396"/>
        <v>0.12</v>
      </c>
      <c r="O752" s="382">
        <f t="shared" si="3397"/>
        <v>1.83</v>
      </c>
      <c r="P752" s="382">
        <f t="shared" si="3398"/>
        <v>1.3199999999999998</v>
      </c>
      <c r="Q752" s="385">
        <f t="shared" si="3399"/>
        <v>0</v>
      </c>
      <c r="R752" s="385">
        <f t="shared" si="3400"/>
        <v>39.6</v>
      </c>
      <c r="S752" s="385">
        <f t="shared" si="3401"/>
        <v>8.7100000000000009</v>
      </c>
      <c r="T752" s="385">
        <f t="shared" si="3402"/>
        <v>0</v>
      </c>
      <c r="U752" s="385">
        <f t="shared" si="3403"/>
        <v>0</v>
      </c>
      <c r="V752" s="384">
        <f t="shared" si="3404"/>
        <v>93.2</v>
      </c>
      <c r="W752" s="726">
        <f t="shared" si="3405"/>
        <v>0</v>
      </c>
      <c r="X752" s="449" t="str">
        <f t="shared" si="3406"/>
        <v>JL5</v>
      </c>
      <c r="Y752" s="502">
        <f t="shared" si="3407"/>
        <v>1.2</v>
      </c>
      <c r="Z752" s="590" t="s">
        <v>1</v>
      </c>
      <c r="AA752" s="589">
        <f t="shared" si="3408"/>
        <v>1.2</v>
      </c>
      <c r="AB752" s="591">
        <f t="shared" si="3409"/>
        <v>1.4430499999999999</v>
      </c>
      <c r="AC752" s="592">
        <f t="shared" si="3410"/>
        <v>0.06</v>
      </c>
      <c r="AD752" s="592">
        <f t="shared" si="3411"/>
        <v>0.15</v>
      </c>
      <c r="AE752" s="593">
        <f t="shared" si="3412"/>
        <v>1.65</v>
      </c>
      <c r="AF752" s="593">
        <f t="shared" si="3413"/>
        <v>2.2000000000000002</v>
      </c>
      <c r="AG752" s="594">
        <f t="shared" si="3414"/>
        <v>0.68</v>
      </c>
      <c r="AH752" s="595">
        <f t="shared" si="3415"/>
        <v>0</v>
      </c>
      <c r="AI752" s="595">
        <f t="shared" si="3416"/>
        <v>2.2400000000000002</v>
      </c>
      <c r="AJ752" s="595">
        <f t="shared" si="3417"/>
        <v>0.22</v>
      </c>
      <c r="AK752" s="595">
        <f t="shared" si="3418"/>
        <v>0</v>
      </c>
      <c r="AL752" s="595">
        <f t="shared" si="3419"/>
        <v>0</v>
      </c>
      <c r="AM752" s="596">
        <f t="shared" si="3420"/>
        <v>11.7</v>
      </c>
      <c r="AN752" s="732">
        <f t="shared" si="3421"/>
        <v>0</v>
      </c>
      <c r="AO752" s="449" t="str">
        <f t="shared" si="3436"/>
        <v>JL5</v>
      </c>
      <c r="AP752" s="146" t="str">
        <f t="shared" si="3437"/>
        <v>=&gt;</v>
      </c>
      <c r="AQ752" s="532" t="str">
        <f t="shared" si="3438"/>
        <v>Rio João Mendes</v>
      </c>
      <c r="AR752" s="502">
        <f t="shared" si="3439"/>
        <v>0.6</v>
      </c>
      <c r="AS752" s="589" t="str">
        <f t="shared" si="3440"/>
        <v/>
      </c>
      <c r="AT752" s="589" t="str">
        <f t="shared" si="3441"/>
        <v/>
      </c>
      <c r="AU752" s="451">
        <f t="shared" si="3442"/>
        <v>20</v>
      </c>
      <c r="AV752" s="502">
        <f t="shared" si="3443"/>
        <v>1.4</v>
      </c>
      <c r="AW752" s="590" t="s">
        <v>1</v>
      </c>
      <c r="AX752" s="589">
        <f t="shared" si="3444"/>
        <v>1.4</v>
      </c>
      <c r="AY752" s="384">
        <f t="shared" si="3445"/>
        <v>18.600000000000001</v>
      </c>
      <c r="AZ752" s="384">
        <f t="shared" si="3446"/>
        <v>0.12</v>
      </c>
      <c r="BA752" s="384">
        <f t="shared" si="3447"/>
        <v>1.3199999999999998</v>
      </c>
      <c r="BB752" s="382">
        <f t="shared" si="3448"/>
        <v>5.89</v>
      </c>
      <c r="BC752" s="265">
        <f t="shared" si="3449"/>
        <v>0</v>
      </c>
      <c r="BD752" s="265">
        <f t="shared" si="3450"/>
        <v>50.77</v>
      </c>
      <c r="BE752" s="265">
        <f t="shared" si="3451"/>
        <v>7.57</v>
      </c>
      <c r="BF752" s="607">
        <f t="shared" si="3452"/>
        <v>1.6530499999999999</v>
      </c>
      <c r="BG752" s="607">
        <f t="shared" si="3453"/>
        <v>0</v>
      </c>
      <c r="BH752" s="607">
        <f t="shared" si="3454"/>
        <v>3.24</v>
      </c>
      <c r="BI752" s="607">
        <f t="shared" si="3455"/>
        <v>0</v>
      </c>
      <c r="BJ752" s="116">
        <f t="shared" si="3456"/>
        <v>34.07</v>
      </c>
      <c r="BK752" s="606"/>
    </row>
    <row r="753" spans="1:63" ht="14.25" x14ac:dyDescent="0.3">
      <c r="A753" s="462"/>
      <c r="B753" s="463"/>
      <c r="C753" s="608"/>
      <c r="D753" s="505"/>
      <c r="E753" s="505"/>
      <c r="F753" s="505"/>
      <c r="G753" s="505"/>
      <c r="H753" s="410"/>
      <c r="I753" s="411"/>
      <c r="J753" s="411"/>
      <c r="K753" s="411"/>
      <c r="L753" s="101"/>
      <c r="M753" s="412"/>
      <c r="N753" s="412"/>
      <c r="O753" s="101"/>
      <c r="P753" s="101"/>
      <c r="Q753" s="414"/>
      <c r="R753" s="414"/>
      <c r="S753" s="414"/>
      <c r="T753" s="414"/>
      <c r="U753" s="414"/>
      <c r="V753" s="413"/>
      <c r="W753" s="725"/>
      <c r="X753" s="462"/>
      <c r="Y753" s="505"/>
      <c r="Z753" s="597"/>
      <c r="AA753" s="505"/>
      <c r="AB753" s="598"/>
      <c r="AC753" s="599"/>
      <c r="AD753" s="599"/>
      <c r="AE753" s="600"/>
      <c r="AF753" s="600"/>
      <c r="AG753" s="597"/>
      <c r="AH753" s="601"/>
      <c r="AI753" s="601"/>
      <c r="AJ753" s="601"/>
      <c r="AK753" s="601"/>
      <c r="AL753" s="601"/>
      <c r="AM753" s="602"/>
      <c r="AN753" s="733"/>
      <c r="AO753" s="462"/>
      <c r="AP753" s="463"/>
      <c r="AQ753" s="608"/>
      <c r="AR753" s="505"/>
      <c r="AS753" s="505"/>
      <c r="AT753" s="505"/>
      <c r="AU753" s="410"/>
      <c r="AV753" s="505"/>
      <c r="AW753" s="597"/>
      <c r="AX753" s="505"/>
      <c r="AY753" s="413"/>
      <c r="AZ753" s="413"/>
      <c r="BA753" s="413"/>
      <c r="BB753" s="101"/>
      <c r="BC753" s="101"/>
      <c r="BD753" s="101"/>
      <c r="BE753" s="101"/>
      <c r="BF753" s="414"/>
      <c r="BG753" s="414"/>
      <c r="BH753" s="414"/>
      <c r="BI753" s="414"/>
      <c r="BJ753" s="415"/>
      <c r="BK753" s="95"/>
    </row>
    <row r="754" spans="1:63" s="122" customFormat="1" ht="14.25" x14ac:dyDescent="0.3">
      <c r="A754" s="402" t="s">
        <v>25064</v>
      </c>
      <c r="B754" s="463"/>
      <c r="C754" s="408"/>
      <c r="D754" s="505"/>
      <c r="E754" s="505"/>
      <c r="F754" s="505"/>
      <c r="G754" s="409"/>
      <c r="H754" s="410"/>
      <c r="I754" s="411"/>
      <c r="J754" s="411"/>
      <c r="K754" s="411"/>
      <c r="L754" s="101"/>
      <c r="M754" s="412"/>
      <c r="N754" s="412"/>
      <c r="O754" s="101"/>
      <c r="P754" s="101"/>
      <c r="Q754" s="414"/>
      <c r="R754" s="414"/>
      <c r="S754" s="414"/>
      <c r="T754" s="414"/>
      <c r="U754" s="414"/>
      <c r="V754" s="413"/>
      <c r="W754" s="725"/>
      <c r="X754" s="739" t="str">
        <f>$A754</f>
        <v>BACIA JM - JOÃO MENDES  (M)</v>
      </c>
      <c r="Y754" s="505"/>
      <c r="Z754" s="597"/>
      <c r="AA754" s="505"/>
      <c r="AB754" s="598"/>
      <c r="AC754" s="599"/>
      <c r="AD754" s="599"/>
      <c r="AE754" s="600"/>
      <c r="AF754" s="600"/>
      <c r="AG754" s="597"/>
      <c r="AH754" s="601"/>
      <c r="AI754" s="601"/>
      <c r="AJ754" s="601"/>
      <c r="AK754" s="601"/>
      <c r="AL754" s="601"/>
      <c r="AM754" s="602"/>
      <c r="AN754" s="733"/>
      <c r="AO754" s="739" t="str">
        <f>$A754</f>
        <v>BACIA JM - JOÃO MENDES  (M)</v>
      </c>
      <c r="AP754" s="463"/>
      <c r="AQ754" s="408"/>
      <c r="AR754" s="505"/>
      <c r="AS754" s="505"/>
      <c r="AT754" s="505"/>
      <c r="AU754" s="410"/>
      <c r="AV754" s="409"/>
      <c r="AW754" s="409"/>
      <c r="AX754" s="409"/>
      <c r="AY754" s="413"/>
      <c r="AZ754" s="413"/>
      <c r="BA754" s="413"/>
      <c r="BB754" s="101"/>
      <c r="BC754" s="101"/>
      <c r="BD754" s="101"/>
      <c r="BE754" s="101"/>
      <c r="BF754" s="101"/>
      <c r="BG754" s="101"/>
      <c r="BH754" s="101"/>
      <c r="BI754" s="101"/>
      <c r="BJ754" s="415"/>
      <c r="BK754" s="95"/>
    </row>
    <row r="755" spans="1:63" s="122" customFormat="1" ht="14.25" x14ac:dyDescent="0.3">
      <c r="A755" s="407" t="s">
        <v>25065</v>
      </c>
      <c r="B755" s="463"/>
      <c r="C755" s="408"/>
      <c r="D755" s="505"/>
      <c r="E755" s="505"/>
      <c r="F755" s="505"/>
      <c r="G755" s="409"/>
      <c r="H755" s="410"/>
      <c r="I755" s="411"/>
      <c r="J755" s="411"/>
      <c r="K755" s="411"/>
      <c r="L755" s="101"/>
      <c r="M755" s="412"/>
      <c r="N755" s="412"/>
      <c r="O755" s="101"/>
      <c r="P755" s="101"/>
      <c r="Q755" s="414"/>
      <c r="R755" s="414"/>
      <c r="S755" s="414"/>
      <c r="T755" s="414"/>
      <c r="U755" s="414"/>
      <c r="V755" s="413"/>
      <c r="W755" s="725"/>
      <c r="X755" s="740" t="str">
        <f>$A755</f>
        <v>AV. AUGUSTO VIEIRA JAQUES ==&gt; TERRENO PARTICULAR</v>
      </c>
      <c r="Y755" s="503"/>
      <c r="Z755" s="503"/>
      <c r="AA755" s="503"/>
      <c r="AB755" s="399"/>
      <c r="AC755" s="399"/>
      <c r="AD755" s="399"/>
      <c r="AE755" s="399"/>
      <c r="AF755" s="404"/>
      <c r="AG755" s="399"/>
      <c r="AH755" s="399"/>
      <c r="AI755" s="399"/>
      <c r="AJ755" s="399"/>
      <c r="AK755" s="399"/>
      <c r="AL755" s="399"/>
      <c r="AM755" s="399"/>
      <c r="AN755" s="401"/>
      <c r="AO755" s="407" t="str">
        <f>$A755</f>
        <v>AV. AUGUSTO VIEIRA JAQUES ==&gt; TERRENO PARTICULAR</v>
      </c>
      <c r="AP755" s="463"/>
      <c r="AQ755" s="408"/>
      <c r="AR755" s="505"/>
      <c r="AS755" s="505"/>
      <c r="AT755" s="505"/>
      <c r="AU755" s="410"/>
      <c r="AV755" s="409"/>
      <c r="AW755" s="409"/>
      <c r="AX755" s="409"/>
      <c r="AY755" s="413"/>
      <c r="AZ755" s="413"/>
      <c r="BA755" s="413"/>
      <c r="BB755" s="101"/>
      <c r="BC755" s="101"/>
      <c r="BD755" s="101"/>
      <c r="BE755" s="101"/>
      <c r="BF755" s="101"/>
      <c r="BG755" s="101"/>
      <c r="BH755" s="101"/>
      <c r="BI755" s="101"/>
      <c r="BJ755" s="415"/>
      <c r="BK755" s="95"/>
    </row>
    <row r="756" spans="1:63" ht="14.25" x14ac:dyDescent="0.3">
      <c r="A756" s="144" t="s">
        <v>25066</v>
      </c>
      <c r="B756" s="379" t="s">
        <v>23695</v>
      </c>
      <c r="C756" s="453" t="s">
        <v>25067</v>
      </c>
      <c r="D756" s="416">
        <v>0.8</v>
      </c>
      <c r="E756" s="504"/>
      <c r="F756" s="504"/>
      <c r="G756" s="416" t="s">
        <v>23865</v>
      </c>
      <c r="H756" s="142">
        <v>25</v>
      </c>
      <c r="I756" s="143">
        <v>1.28</v>
      </c>
      <c r="J756" s="143">
        <v>1.3449</v>
      </c>
      <c r="K756" s="452">
        <v>0</v>
      </c>
      <c r="L756" s="382">
        <f t="shared" ref="L756:L758" si="3457">ROUND((I756+J756)/2,2)</f>
        <v>1.31</v>
      </c>
      <c r="M756" s="383">
        <f t="shared" ref="M756:M758" si="3458">IF(F756=0,ROUND($D756*10%,2),IF(D756&gt;2.8,0.18,0.15))</f>
        <v>0.08</v>
      </c>
      <c r="N756" s="383">
        <f t="shared" ref="N756:N758" si="3459">IF(F756=0,IF(   ROUND($D756/4,2),   IF(ROUND(($D756*1.2)/6,2)&lt;0.1,0.1,ROUND(($D756*1.2)/6,2))),0.5)</f>
        <v>0.16</v>
      </c>
      <c r="O756" s="382">
        <f t="shared" ref="O756:O758" si="3460">L756+M756+N756</f>
        <v>1.55</v>
      </c>
      <c r="P756" s="382">
        <f t="shared" ref="P756:P758" si="3461">IF(O756&lt;2,(D756+M756*2)+0.6,(D756+M756*2)+0.6+ROUNDUP(O756-2,0)*0.1)</f>
        <v>1.56</v>
      </c>
      <c r="Q756" s="385">
        <f t="shared" ref="Q756:Q758" si="3462">IF($O756&lt;=$W$4,ROUND(IF($O756&lt;1.5,$O756*$H756*$P756,1.5*$H756*$P756),2),0)</f>
        <v>0</v>
      </c>
      <c r="R756" s="385">
        <f t="shared" ref="R756:R758" si="3463">IF($O756&gt;$W$4,ROUND(IF($O756&lt;1.5,$O756*$H756*$P756,1.5*$H756*$P756),2),0)</f>
        <v>58.5</v>
      </c>
      <c r="S756" s="385">
        <f t="shared" ref="S756:S758" si="3464">IF($O756&gt;$W$4,ROUND(IF($O756&lt;1.5,0,IF($O756&gt;3,1.5*$H756*$P756,($O756-1.5)*$H756*$P756)),2),0)</f>
        <v>1.95</v>
      </c>
      <c r="T756" s="385">
        <f t="shared" ref="T756:T758" si="3465">IF($O756&gt;$W$4,ROUND(IF($O756&lt;3,0,IF($O756&gt;4.5,1.5*$H756*$P756,($O756-3)*$H756*$P756)),2),0)</f>
        <v>0</v>
      </c>
      <c r="U756" s="385">
        <f t="shared" ref="U756:U758" si="3466">IF($O756&gt;$W$4,ROUND(IF($O756&lt;4.5,0,IF($O756&gt;6,($O756-4.5)*$H756*$P756,($O756-4.5)*$H756*$P756)),2),0)</f>
        <v>0</v>
      </c>
      <c r="V756" s="384">
        <f t="shared" ref="V756:V758" si="3467">IF($O756&gt;$W$4, IF( $O756&lt;=4,   ROUND($H756*($O756+0.5)*2,2),   0),0)</f>
        <v>102.5</v>
      </c>
      <c r="W756" s="726">
        <f t="shared" ref="W756:W758" si="3468">IF($O756&gt;$W$4, IF( $O756&gt;4,   ROUND($H756*($O756+0.5)*2,2),   0),0)</f>
        <v>0</v>
      </c>
      <c r="X756" s="144" t="str">
        <f t="shared" ref="X756:X758" si="3469">A756</f>
        <v>JM1</v>
      </c>
      <c r="Y756" s="416">
        <f t="shared" ref="Y756:Y758" si="3470">IF($D756=0.4,1.2,IF($D756=0.6,1.2,IF($D756=0.8,1.3,IF($D756=1,1.5,IF($D756=1.2,1.7,IF($D756&lt;=2,2,"--"))))))</f>
        <v>1.3</v>
      </c>
      <c r="Z756" s="603" t="s">
        <v>1</v>
      </c>
      <c r="AA756" s="504">
        <f t="shared" ref="AA756:AA758" si="3471">Y756</f>
        <v>1.3</v>
      </c>
      <c r="AB756" s="591">
        <f t="shared" ref="AB756:AB758" si="3472">IF($Y756="--","--",I756)</f>
        <v>1.28</v>
      </c>
      <c r="AC756" s="592">
        <f t="shared" ref="AC756:AC758" si="3473">IF($Y756="--","--",IF(D756&gt;1.5,0.15,ROUND($D756*10%,2)))</f>
        <v>0.08</v>
      </c>
      <c r="AD756" s="592">
        <f t="shared" ref="AD756:AD758" si="3474">IF($Y756="--","--",0.15)</f>
        <v>0.15</v>
      </c>
      <c r="AE756" s="593">
        <f t="shared" ref="AE756:AE758" si="3475">IF($Y756="--","--",ROUND(AB756+AC756+AD756,2))</f>
        <v>1.51</v>
      </c>
      <c r="AF756" s="604">
        <f t="shared" ref="AF756:AF758" si="3476">IF($Y756="--","--",IF($AB756&lt;=2,$Y756+1,($Y756+1)+ROUNDUP($AB756-2,0)*0.1))</f>
        <v>2.2999999999999998</v>
      </c>
      <c r="AG756" s="605">
        <f t="shared" ref="AG756:AG758" si="3477">IF($D756=0.4,0.92,IF($D756=0.6,0.68,IF($D756=0.8,0.74,IF($D756=1,0.7,IF($D756=1.2,0.66,IF($D756=1.5,0.6,IF($D756&lt;=2,(2.4-(D756+0.3)),"--")))))))</f>
        <v>0.74</v>
      </c>
      <c r="AH756" s="595">
        <f t="shared" ref="AH756:AH758" si="3478">IF($Y756="--","--",IF($AE756&lt;=$W$4,ROUND(IF($AE756&lt;1.5,$AE756*$AF756*$AG756,1.5*$AF756*$AG756),2),0))</f>
        <v>0</v>
      </c>
      <c r="AI756" s="595">
        <f t="shared" ref="AI756:AI758" si="3479">IF($Y756="--","--",IF($AE756&gt;$W$4,ROUND(IF($AE756&lt;1.5,$AE756*$AF756*$AG756,1.5*$AF756*$AG756),2),0))</f>
        <v>2.5499999999999998</v>
      </c>
      <c r="AJ756" s="595">
        <f t="shared" ref="AJ756:AJ758" si="3480">IF($Y756="--","--",IF($AE756&gt;$W$4,ROUND(IF($AE756&lt;1.5,0,IF($AE756&gt;3,1.5*$AF756*$AG756,($AE756-1.5)*$AF756*$AG756)),2),0))</f>
        <v>0.02</v>
      </c>
      <c r="AK756" s="595">
        <f t="shared" ref="AK756:AK758" si="3481">IF($Y756="--","--",IF($AE756&gt;$W$4,ROUND(IF($AE756&lt;3,0,IF($AE756&gt;4.5,1.5*$AF756*$AG756,($AE756-3)*$AF756*$AG756)),2),0))</f>
        <v>0</v>
      </c>
      <c r="AL756" s="595">
        <f t="shared" ref="AL756:AL758" si="3482">IF($Y756="--","--",IF($AE756&gt;$W$4,ROUND(IF($AE756&lt;4.5,0,IF($AE756&gt;6,($AE756-4.5)*$AF756*$AG756,($AE756-4.5)*$AF756*$AG756)),2),0))</f>
        <v>0</v>
      </c>
      <c r="AM756" s="596">
        <f t="shared" ref="AM756:AM758" si="3483">IF($Y756="--","--",IF($AE756&gt;$W$4, IF( $AE756&lt;=4,   ROUND(($AG756*4)*($AE756+0.5)*2,2),   0),0))</f>
        <v>11.9</v>
      </c>
      <c r="AN756" s="732">
        <f t="shared" ref="AN756:AN758" si="3484">IF($Y756="--","--",IF($AE756&gt;$W$4, IF( $AE756&gt;4,   ROUND(($AG756*4)*($AE756+0.5)*2,2),   0),0))</f>
        <v>0</v>
      </c>
      <c r="AO756" s="144" t="s">
        <v>25066</v>
      </c>
      <c r="AP756" s="379" t="s">
        <v>23695</v>
      </c>
      <c r="AQ756" s="453" t="s">
        <v>25067</v>
      </c>
      <c r="AR756" s="416">
        <v>0.8</v>
      </c>
      <c r="AS756" s="504"/>
      <c r="AT756" s="504"/>
      <c r="AU756" s="142">
        <v>25</v>
      </c>
      <c r="AV756" s="416">
        <f t="shared" ref="AV756:AV758" si="3485">IF($Y756="--","--",Y756+0.2)</f>
        <v>1.5</v>
      </c>
      <c r="AW756" s="603" t="s">
        <v>1</v>
      </c>
      <c r="AX756" s="504">
        <f t="shared" ref="AX756:AX758" si="3486">AV756</f>
        <v>1.5</v>
      </c>
      <c r="AY756" s="384">
        <f t="shared" ref="AY756:AY758" si="3487">IF(D756&gt;2,AU756,AU756-AV756)</f>
        <v>23.5</v>
      </c>
      <c r="AZ756" s="384">
        <f t="shared" ref="AZ756:AZ758" si="3488">N756</f>
        <v>0.16</v>
      </c>
      <c r="BA756" s="384">
        <f t="shared" ref="BA756:BA758" si="3489">P756</f>
        <v>1.56</v>
      </c>
      <c r="BB756" s="382">
        <f t="shared" ref="BB756:BB758" si="3490">IF(F756=0,IF(ROUND( AY756 * ( ( (N756*P756) +  ( ((D756+M756*2)/6)*P756 ) ) - ROUND(  ((D756+M756*2)^2)   *   (   ( PI()*96.379 / (4*360) )  -  ( (SIN((96.379/2)*PI()/180)) * (COS((96.379/2)*PI()/180)) / 4 )   ), 4) ),2),   ROUND( AY756 * ( ( (N756*P756) +  ( ((D756+M756*2)/4)*P756 ) ) - ROUND(  ((D756+M756*2)^2)   *   (   ( PI()*120 / (4*360) )  -  ( (SIN((120/2)*PI()/180)) * (COS((120/2)*PI()/180)) / 4 )   ), 4) ),2)),0)</f>
        <v>11.34</v>
      </c>
      <c r="BC756" s="265">
        <f t="shared" ref="BC756:BC758" si="3491">IF(F756&gt;0,ROUND(AY756*N756*P756,2),0)</f>
        <v>0</v>
      </c>
      <c r="BD756" s="265">
        <f t="shared" ref="BD756:BD758" si="3492">SUM(Q756:U756,AH756:AL756)</f>
        <v>63.02</v>
      </c>
      <c r="BE756" s="265">
        <f t="shared" ref="BE756:BE758" si="3493">IF(F756=0, ROUND( ( PI()*( (D756+M756*2)^2 ) / 4  ) * AY756,2),  ROUND( (D756+M756*2)*(F756+M756*2) * AY756,2))</f>
        <v>17.010000000000002</v>
      </c>
      <c r="BF756" s="607">
        <f t="shared" ref="BF756:BF758" si="3494">IF(($I756+M756-0.15)&lt;=2,($I756+M756+0.15),IF(($I756+M756)&lt;=3,2.35,($I756+M756+0.2)-0.85))</f>
        <v>1.51</v>
      </c>
      <c r="BG756" s="607">
        <f t="shared" ref="BG756:BG758" si="3495">IF(D756&gt;2,   (I756-F756-M756-0.11),IF(($I756+M756)&lt;=2,0,IF(($I756+M756)&gt;3,0.85,(I756+M756+0.2-BF756))))</f>
        <v>0</v>
      </c>
      <c r="BH756" s="607">
        <f t="shared" ref="BH756:BH758" si="3496">IF(D756&gt;2,  ROUND(((1.42+0.4)+(0.91+0.4))*2*BG756,2), ROUND(AV756*AX756*BF756,2))</f>
        <v>3.4</v>
      </c>
      <c r="BI756" s="607">
        <f t="shared" ref="BI756:BI758" si="3497">ROUND(((PI()*0.9^2)/4)*BG756,2)</f>
        <v>0</v>
      </c>
      <c r="BJ756" s="116">
        <f t="shared" ref="BJ756:BJ758" si="3498">ROUND(BD756-BE756-BH756-BI756-BB756-BC756,2)</f>
        <v>31.27</v>
      </c>
      <c r="BK756" s="95"/>
    </row>
    <row r="757" spans="1:63" ht="14.25" x14ac:dyDescent="0.3">
      <c r="A757" s="144" t="s">
        <v>25067</v>
      </c>
      <c r="B757" s="379" t="s">
        <v>23695</v>
      </c>
      <c r="C757" s="453" t="s">
        <v>25068</v>
      </c>
      <c r="D757" s="416">
        <v>0.8</v>
      </c>
      <c r="E757" s="504"/>
      <c r="F757" s="504"/>
      <c r="G757" s="416" t="s">
        <v>23865</v>
      </c>
      <c r="H757" s="142">
        <v>17</v>
      </c>
      <c r="I757" s="143">
        <v>1.3449</v>
      </c>
      <c r="J757" s="143">
        <v>1.3012000000000001</v>
      </c>
      <c r="K757" s="452">
        <v>0</v>
      </c>
      <c r="L757" s="382">
        <f t="shared" si="3457"/>
        <v>1.32</v>
      </c>
      <c r="M757" s="383">
        <f t="shared" si="3458"/>
        <v>0.08</v>
      </c>
      <c r="N757" s="383">
        <f t="shared" si="3459"/>
        <v>0.16</v>
      </c>
      <c r="O757" s="382">
        <f t="shared" si="3460"/>
        <v>1.56</v>
      </c>
      <c r="P757" s="382">
        <f t="shared" si="3461"/>
        <v>1.56</v>
      </c>
      <c r="Q757" s="385">
        <f t="shared" si="3462"/>
        <v>0</v>
      </c>
      <c r="R757" s="385">
        <f t="shared" si="3463"/>
        <v>39.78</v>
      </c>
      <c r="S757" s="385">
        <f t="shared" si="3464"/>
        <v>1.59</v>
      </c>
      <c r="T757" s="385">
        <f t="shared" si="3465"/>
        <v>0</v>
      </c>
      <c r="U757" s="385">
        <f t="shared" si="3466"/>
        <v>0</v>
      </c>
      <c r="V757" s="384">
        <f t="shared" si="3467"/>
        <v>70.040000000000006</v>
      </c>
      <c r="W757" s="726">
        <f t="shared" si="3468"/>
        <v>0</v>
      </c>
      <c r="X757" s="144" t="str">
        <f t="shared" si="3469"/>
        <v>JM2</v>
      </c>
      <c r="Y757" s="416">
        <f t="shared" si="3470"/>
        <v>1.3</v>
      </c>
      <c r="Z757" s="603" t="s">
        <v>1</v>
      </c>
      <c r="AA757" s="504">
        <f t="shared" si="3471"/>
        <v>1.3</v>
      </c>
      <c r="AB757" s="591">
        <f t="shared" si="3472"/>
        <v>1.3449</v>
      </c>
      <c r="AC757" s="592">
        <f t="shared" si="3473"/>
        <v>0.08</v>
      </c>
      <c r="AD757" s="592">
        <f t="shared" si="3474"/>
        <v>0.15</v>
      </c>
      <c r="AE757" s="593">
        <f t="shared" si="3475"/>
        <v>1.57</v>
      </c>
      <c r="AF757" s="604">
        <f t="shared" si="3476"/>
        <v>2.2999999999999998</v>
      </c>
      <c r="AG757" s="605">
        <f t="shared" si="3477"/>
        <v>0.74</v>
      </c>
      <c r="AH757" s="595">
        <f t="shared" si="3478"/>
        <v>0</v>
      </c>
      <c r="AI757" s="595">
        <f t="shared" si="3479"/>
        <v>2.5499999999999998</v>
      </c>
      <c r="AJ757" s="595">
        <f t="shared" si="3480"/>
        <v>0.12</v>
      </c>
      <c r="AK757" s="595">
        <f t="shared" si="3481"/>
        <v>0</v>
      </c>
      <c r="AL757" s="595">
        <f t="shared" si="3482"/>
        <v>0</v>
      </c>
      <c r="AM757" s="596">
        <f t="shared" si="3483"/>
        <v>12.25</v>
      </c>
      <c r="AN757" s="732">
        <f t="shared" si="3484"/>
        <v>0</v>
      </c>
      <c r="AO757" s="144" t="s">
        <v>25067</v>
      </c>
      <c r="AP757" s="379" t="s">
        <v>23695</v>
      </c>
      <c r="AQ757" s="453" t="s">
        <v>25068</v>
      </c>
      <c r="AR757" s="416">
        <v>0.8</v>
      </c>
      <c r="AS757" s="504"/>
      <c r="AT757" s="504"/>
      <c r="AU757" s="142">
        <v>17</v>
      </c>
      <c r="AV757" s="416">
        <f t="shared" si="3485"/>
        <v>1.5</v>
      </c>
      <c r="AW757" s="603" t="s">
        <v>1</v>
      </c>
      <c r="AX757" s="504">
        <f t="shared" si="3486"/>
        <v>1.5</v>
      </c>
      <c r="AY757" s="384">
        <f t="shared" si="3487"/>
        <v>15.5</v>
      </c>
      <c r="AZ757" s="384">
        <f t="shared" si="3488"/>
        <v>0.16</v>
      </c>
      <c r="BA757" s="384">
        <f t="shared" si="3489"/>
        <v>1.56</v>
      </c>
      <c r="BB757" s="382">
        <f t="shared" si="3490"/>
        <v>7.48</v>
      </c>
      <c r="BC757" s="265">
        <f t="shared" si="3491"/>
        <v>0</v>
      </c>
      <c r="BD757" s="265">
        <f t="shared" si="3492"/>
        <v>44.04</v>
      </c>
      <c r="BE757" s="265">
        <f t="shared" si="3493"/>
        <v>11.22</v>
      </c>
      <c r="BF757" s="607">
        <f t="shared" si="3494"/>
        <v>1.5749</v>
      </c>
      <c r="BG757" s="607">
        <f t="shared" si="3495"/>
        <v>0</v>
      </c>
      <c r="BH757" s="607">
        <f t="shared" si="3496"/>
        <v>3.54</v>
      </c>
      <c r="BI757" s="607">
        <f t="shared" si="3497"/>
        <v>0</v>
      </c>
      <c r="BJ757" s="116">
        <f t="shared" si="3498"/>
        <v>21.8</v>
      </c>
      <c r="BK757" s="95"/>
    </row>
    <row r="758" spans="1:63" ht="14.25" x14ac:dyDescent="0.3">
      <c r="A758" s="449" t="s">
        <v>25068</v>
      </c>
      <c r="B758" s="146" t="s">
        <v>23695</v>
      </c>
      <c r="C758" s="532" t="s">
        <v>24084</v>
      </c>
      <c r="D758" s="502">
        <v>0.8</v>
      </c>
      <c r="E758" s="589"/>
      <c r="F758" s="589"/>
      <c r="G758" s="502" t="s">
        <v>23865</v>
      </c>
      <c r="H758" s="451">
        <v>22</v>
      </c>
      <c r="I758" s="452">
        <v>1.3012000000000001</v>
      </c>
      <c r="J758" s="452">
        <v>1.7106999999999999</v>
      </c>
      <c r="K758" s="452">
        <v>0.156</v>
      </c>
      <c r="L758" s="382">
        <f t="shared" si="3457"/>
        <v>1.51</v>
      </c>
      <c r="M758" s="383">
        <f t="shared" si="3458"/>
        <v>0.08</v>
      </c>
      <c r="N758" s="383">
        <f t="shared" si="3459"/>
        <v>0.16</v>
      </c>
      <c r="O758" s="382">
        <f t="shared" si="3460"/>
        <v>1.75</v>
      </c>
      <c r="P758" s="382">
        <f t="shared" si="3461"/>
        <v>1.56</v>
      </c>
      <c r="Q758" s="385">
        <f t="shared" si="3462"/>
        <v>0</v>
      </c>
      <c r="R758" s="385">
        <f t="shared" si="3463"/>
        <v>51.48</v>
      </c>
      <c r="S758" s="385">
        <f t="shared" si="3464"/>
        <v>8.58</v>
      </c>
      <c r="T758" s="385">
        <f t="shared" si="3465"/>
        <v>0</v>
      </c>
      <c r="U758" s="385">
        <f t="shared" si="3466"/>
        <v>0</v>
      </c>
      <c r="V758" s="384">
        <f t="shared" si="3467"/>
        <v>99</v>
      </c>
      <c r="W758" s="726">
        <f t="shared" si="3468"/>
        <v>0</v>
      </c>
      <c r="X758" s="449" t="str">
        <f t="shared" si="3469"/>
        <v>JM3</v>
      </c>
      <c r="Y758" s="502">
        <f t="shared" si="3470"/>
        <v>1.3</v>
      </c>
      <c r="Z758" s="590" t="s">
        <v>1</v>
      </c>
      <c r="AA758" s="589">
        <f t="shared" si="3471"/>
        <v>1.3</v>
      </c>
      <c r="AB758" s="591">
        <f t="shared" si="3472"/>
        <v>1.3012000000000001</v>
      </c>
      <c r="AC758" s="592">
        <f t="shared" si="3473"/>
        <v>0.08</v>
      </c>
      <c r="AD758" s="592">
        <f t="shared" si="3474"/>
        <v>0.15</v>
      </c>
      <c r="AE758" s="593">
        <f t="shared" si="3475"/>
        <v>1.53</v>
      </c>
      <c r="AF758" s="593">
        <f t="shared" si="3476"/>
        <v>2.2999999999999998</v>
      </c>
      <c r="AG758" s="594">
        <f t="shared" si="3477"/>
        <v>0.74</v>
      </c>
      <c r="AH758" s="595">
        <f t="shared" si="3478"/>
        <v>0</v>
      </c>
      <c r="AI758" s="595">
        <f t="shared" si="3479"/>
        <v>2.5499999999999998</v>
      </c>
      <c r="AJ758" s="595">
        <f t="shared" si="3480"/>
        <v>0.05</v>
      </c>
      <c r="AK758" s="595">
        <f t="shared" si="3481"/>
        <v>0</v>
      </c>
      <c r="AL758" s="595">
        <f t="shared" si="3482"/>
        <v>0</v>
      </c>
      <c r="AM758" s="596">
        <f t="shared" si="3483"/>
        <v>12.02</v>
      </c>
      <c r="AN758" s="732">
        <f t="shared" si="3484"/>
        <v>0</v>
      </c>
      <c r="AO758" s="449" t="s">
        <v>25068</v>
      </c>
      <c r="AP758" s="146" t="s">
        <v>23695</v>
      </c>
      <c r="AQ758" s="532" t="s">
        <v>24084</v>
      </c>
      <c r="AR758" s="502">
        <v>0.8</v>
      </c>
      <c r="AS758" s="589"/>
      <c r="AT758" s="589"/>
      <c r="AU758" s="451">
        <v>22</v>
      </c>
      <c r="AV758" s="502">
        <f t="shared" si="3485"/>
        <v>1.5</v>
      </c>
      <c r="AW758" s="590" t="s">
        <v>1</v>
      </c>
      <c r="AX758" s="589">
        <f t="shared" si="3486"/>
        <v>1.5</v>
      </c>
      <c r="AY758" s="384">
        <f t="shared" si="3487"/>
        <v>20.5</v>
      </c>
      <c r="AZ758" s="384">
        <f t="shared" si="3488"/>
        <v>0.16</v>
      </c>
      <c r="BA758" s="384">
        <f t="shared" si="3489"/>
        <v>1.56</v>
      </c>
      <c r="BB758" s="382">
        <f t="shared" si="3490"/>
        <v>9.89</v>
      </c>
      <c r="BC758" s="265">
        <f t="shared" si="3491"/>
        <v>0</v>
      </c>
      <c r="BD758" s="265">
        <f t="shared" si="3492"/>
        <v>62.659999999999989</v>
      </c>
      <c r="BE758" s="265">
        <f t="shared" si="3493"/>
        <v>14.84</v>
      </c>
      <c r="BF758" s="607">
        <f t="shared" si="3494"/>
        <v>1.5312000000000001</v>
      </c>
      <c r="BG758" s="607">
        <f t="shared" si="3495"/>
        <v>0</v>
      </c>
      <c r="BH758" s="607">
        <f t="shared" si="3496"/>
        <v>3.45</v>
      </c>
      <c r="BI758" s="607">
        <f t="shared" si="3497"/>
        <v>0</v>
      </c>
      <c r="BJ758" s="116">
        <f t="shared" si="3498"/>
        <v>34.479999999999997</v>
      </c>
      <c r="BK758" s="95"/>
    </row>
    <row r="759" spans="1:63" ht="14.25" x14ac:dyDescent="0.3">
      <c r="A759" s="462"/>
      <c r="B759" s="463"/>
      <c r="C759" s="608"/>
      <c r="D759" s="505"/>
      <c r="E759" s="505"/>
      <c r="F759" s="505"/>
      <c r="G759" s="505"/>
      <c r="H759" s="410"/>
      <c r="I759" s="411"/>
      <c r="J759" s="411"/>
      <c r="K759" s="411"/>
      <c r="L759" s="101"/>
      <c r="M759" s="412"/>
      <c r="N759" s="412"/>
      <c r="O759" s="101"/>
      <c r="P759" s="101"/>
      <c r="Q759" s="414"/>
      <c r="R759" s="414"/>
      <c r="S759" s="414"/>
      <c r="T759" s="414"/>
      <c r="U759" s="414"/>
      <c r="V759" s="413"/>
      <c r="W759" s="725"/>
      <c r="X759" s="462"/>
      <c r="Y759" s="505"/>
      <c r="Z759" s="597"/>
      <c r="AA759" s="505"/>
      <c r="AB759" s="598"/>
      <c r="AC759" s="599"/>
      <c r="AD759" s="599"/>
      <c r="AE759" s="600"/>
      <c r="AF759" s="600"/>
      <c r="AG759" s="597"/>
      <c r="AH759" s="601"/>
      <c r="AI759" s="601"/>
      <c r="AJ759" s="601"/>
      <c r="AK759" s="601"/>
      <c r="AL759" s="601"/>
      <c r="AM759" s="602"/>
      <c r="AN759" s="733"/>
      <c r="AO759" s="462"/>
      <c r="AP759" s="463"/>
      <c r="AQ759" s="608"/>
      <c r="AR759" s="505"/>
      <c r="AS759" s="505"/>
      <c r="AT759" s="505"/>
      <c r="AU759" s="410"/>
      <c r="AV759" s="505"/>
      <c r="AW759" s="597"/>
      <c r="AX759" s="505"/>
      <c r="AY759" s="413"/>
      <c r="AZ759" s="413"/>
      <c r="BA759" s="413"/>
      <c r="BB759" s="101"/>
      <c r="BC759" s="101"/>
      <c r="BD759" s="101"/>
      <c r="BE759" s="101"/>
      <c r="BF759" s="414"/>
      <c r="BG759" s="414"/>
      <c r="BH759" s="414"/>
      <c r="BI759" s="414"/>
      <c r="BJ759" s="415"/>
      <c r="BK759" s="95"/>
    </row>
    <row r="760" spans="1:63" s="122" customFormat="1" ht="14.25" x14ac:dyDescent="0.3">
      <c r="A760" s="402" t="s">
        <v>25059</v>
      </c>
      <c r="B760" s="463"/>
      <c r="C760" s="408"/>
      <c r="D760" s="505"/>
      <c r="E760" s="505"/>
      <c r="F760" s="505"/>
      <c r="G760" s="409"/>
      <c r="H760" s="410"/>
      <c r="I760" s="411"/>
      <c r="J760" s="411"/>
      <c r="K760" s="411"/>
      <c r="L760" s="101"/>
      <c r="M760" s="412"/>
      <c r="N760" s="412"/>
      <c r="O760" s="101"/>
      <c r="P760" s="101"/>
      <c r="Q760" s="414"/>
      <c r="R760" s="414"/>
      <c r="S760" s="414"/>
      <c r="T760" s="414"/>
      <c r="U760" s="414"/>
      <c r="V760" s="413"/>
      <c r="W760" s="725"/>
      <c r="X760" s="739" t="str">
        <f>$A760</f>
        <v>BACIA JN - JOÃO MENDES  (N)</v>
      </c>
      <c r="Y760" s="505"/>
      <c r="Z760" s="597"/>
      <c r="AA760" s="505"/>
      <c r="AB760" s="598"/>
      <c r="AC760" s="599"/>
      <c r="AD760" s="599"/>
      <c r="AE760" s="600"/>
      <c r="AF760" s="600"/>
      <c r="AG760" s="597"/>
      <c r="AH760" s="601"/>
      <c r="AI760" s="601"/>
      <c r="AJ760" s="601"/>
      <c r="AK760" s="601"/>
      <c r="AL760" s="601"/>
      <c r="AM760" s="602"/>
      <c r="AN760" s="733"/>
      <c r="AO760" s="739" t="str">
        <f>$A760</f>
        <v>BACIA JN - JOÃO MENDES  (N)</v>
      </c>
      <c r="AP760" s="463"/>
      <c r="AQ760" s="408"/>
      <c r="AR760" s="505"/>
      <c r="AS760" s="505"/>
      <c r="AT760" s="505"/>
      <c r="AU760" s="410"/>
      <c r="AV760" s="409"/>
      <c r="AW760" s="409"/>
      <c r="AX760" s="409"/>
      <c r="AY760" s="413"/>
      <c r="AZ760" s="413"/>
      <c r="BA760" s="413"/>
      <c r="BB760" s="101"/>
      <c r="BC760" s="101"/>
      <c r="BD760" s="101"/>
      <c r="BE760" s="101"/>
      <c r="BF760" s="101"/>
      <c r="BG760" s="101"/>
      <c r="BH760" s="101"/>
      <c r="BI760" s="101"/>
      <c r="BJ760" s="415"/>
      <c r="BK760" s="95"/>
    </row>
    <row r="761" spans="1:63" s="122" customFormat="1" ht="14.25" x14ac:dyDescent="0.3">
      <c r="A761" s="407" t="s">
        <v>25060</v>
      </c>
      <c r="B761" s="463"/>
      <c r="C761" s="408"/>
      <c r="D761" s="505"/>
      <c r="E761" s="505"/>
      <c r="F761" s="505"/>
      <c r="G761" s="409"/>
      <c r="H761" s="410"/>
      <c r="I761" s="411"/>
      <c r="J761" s="411"/>
      <c r="K761" s="411"/>
      <c r="L761" s="101"/>
      <c r="M761" s="412"/>
      <c r="N761" s="412"/>
      <c r="O761" s="101"/>
      <c r="P761" s="101"/>
      <c r="Q761" s="414"/>
      <c r="R761" s="414"/>
      <c r="S761" s="414"/>
      <c r="T761" s="414"/>
      <c r="U761" s="414"/>
      <c r="V761" s="413"/>
      <c r="W761" s="725"/>
      <c r="X761" s="740" t="str">
        <f>$A761</f>
        <v>Rua Dr. Luiz de Araújo Braz</v>
      </c>
      <c r="Y761" s="503"/>
      <c r="Z761" s="503"/>
      <c r="AA761" s="503"/>
      <c r="AB761" s="399"/>
      <c r="AC761" s="399"/>
      <c r="AD761" s="399"/>
      <c r="AE761" s="399"/>
      <c r="AF761" s="404"/>
      <c r="AG761" s="399"/>
      <c r="AH761" s="399"/>
      <c r="AI761" s="399"/>
      <c r="AJ761" s="399"/>
      <c r="AK761" s="399"/>
      <c r="AL761" s="399"/>
      <c r="AM761" s="399"/>
      <c r="AN761" s="401"/>
      <c r="AO761" s="407" t="str">
        <f>$A761</f>
        <v>Rua Dr. Luiz de Araújo Braz</v>
      </c>
      <c r="AP761" s="463"/>
      <c r="AQ761" s="408"/>
      <c r="AR761" s="505"/>
      <c r="AS761" s="505"/>
      <c r="AT761" s="505"/>
      <c r="AU761" s="410"/>
      <c r="AV761" s="409"/>
      <c r="AW761" s="409"/>
      <c r="AX761" s="409"/>
      <c r="AY761" s="413"/>
      <c r="AZ761" s="413"/>
      <c r="BA761" s="413"/>
      <c r="BB761" s="101"/>
      <c r="BC761" s="101"/>
      <c r="BD761" s="101"/>
      <c r="BE761" s="101"/>
      <c r="BF761" s="101"/>
      <c r="BG761" s="101"/>
      <c r="BH761" s="101"/>
      <c r="BI761" s="101"/>
      <c r="BJ761" s="415"/>
      <c r="BK761" s="95"/>
    </row>
    <row r="762" spans="1:63" s="643" customFormat="1" ht="28.5" x14ac:dyDescent="0.2">
      <c r="A762" s="621" t="s">
        <v>25061</v>
      </c>
      <c r="B762" s="622" t="s">
        <v>23695</v>
      </c>
      <c r="C762" s="623" t="s">
        <v>25062</v>
      </c>
      <c r="D762" s="624">
        <v>3.5</v>
      </c>
      <c r="E762" s="625" t="s">
        <v>1</v>
      </c>
      <c r="F762" s="625">
        <v>1.5</v>
      </c>
      <c r="G762" s="626" t="s">
        <v>25063</v>
      </c>
      <c r="H762" s="627">
        <v>12</v>
      </c>
      <c r="I762" s="628">
        <v>1.75</v>
      </c>
      <c r="J762" s="628">
        <v>1.7923000000000009</v>
      </c>
      <c r="K762" s="628">
        <v>0</v>
      </c>
      <c r="L762" s="629">
        <f t="shared" ref="L762" si="3499">ROUND((I762+J762)/2,2)</f>
        <v>1.77</v>
      </c>
      <c r="M762" s="630">
        <f t="shared" ref="M762" si="3500">IF(F762=0,ROUND($D762*10%,2),IF(D762&gt;2.8,0.18,0.15))</f>
        <v>0.18</v>
      </c>
      <c r="N762" s="630">
        <f t="shared" ref="N762" si="3501">IF(F762=0,IF(   ROUND($D762/4,2),   IF(ROUND(($D762*1.2)/6,2)&lt;0.1,0.1,ROUND(($D762*1.2)/6,2))),0.5)</f>
        <v>0.5</v>
      </c>
      <c r="O762" s="629">
        <f t="shared" ref="O762" si="3502">L762+M762+N762</f>
        <v>2.4500000000000002</v>
      </c>
      <c r="P762" s="629">
        <f>0.6+0.18*4+3.5*2+0.1</f>
        <v>8.42</v>
      </c>
      <c r="Q762" s="631">
        <f t="shared" ref="Q762" si="3503">IF($O762&lt;=$W$4,ROUND(IF($O762&lt;1.5,$O762*$H762*$P762,1.5*$H762*$P762),2),0)</f>
        <v>0</v>
      </c>
      <c r="R762" s="631">
        <f t="shared" ref="R762" si="3504">IF($O762&gt;$W$4,ROUND(IF($O762&lt;1.5,$O762*$H762*$P762,1.5*$H762*$P762),2),0)</f>
        <v>151.56</v>
      </c>
      <c r="S762" s="631">
        <f t="shared" ref="S762" si="3505">IF($O762&gt;$W$4,ROUND(IF($O762&lt;1.5,0,IF($O762&gt;3,1.5*$H762*$P762,($O762-1.5)*$H762*$P762)),2),0)</f>
        <v>95.99</v>
      </c>
      <c r="T762" s="631">
        <f t="shared" ref="T762" si="3506">IF($O762&gt;$W$4,ROUND(IF($O762&lt;3,0,IF($O762&gt;4.5,1.5*$H762*$P762,($O762-3)*$H762*$P762)),2),0)</f>
        <v>0</v>
      </c>
      <c r="U762" s="631">
        <f t="shared" ref="U762" si="3507">IF($O762&gt;$W$4,ROUND(IF($O762&lt;4.5,0,IF($O762&gt;6,($O762-4.5)*$H762*$P762,($O762-4.5)*$H762*$P762)),2),0)</f>
        <v>0</v>
      </c>
      <c r="V762" s="632">
        <f t="shared" ref="V762" si="3508">IF($O762&gt;$W$4, IF( $O762&lt;=4,   ROUND($H762*($O762+0.5)*2,2),   0),0)</f>
        <v>70.8</v>
      </c>
      <c r="W762" s="727">
        <f t="shared" ref="W762" si="3509">IF($O762&gt;$W$4, IF( $O762&gt;4,   ROUND($H762*($O762+0.5)*2,2),   0),0)</f>
        <v>0</v>
      </c>
      <c r="X762" s="621" t="str">
        <f t="shared" ref="X762" si="3510">A762</f>
        <v>JN1</v>
      </c>
      <c r="Y762" s="624" t="str">
        <f t="shared" ref="Y762" si="3511">IF($D762=0.4,1.2,IF($D762=0.6,1.2,IF($D762=0.8,1.3,IF($D762=1,1.5,IF($D762=1.2,1.7,IF($D762&lt;=2,2,"--"))))))</f>
        <v>--</v>
      </c>
      <c r="Z762" s="633" t="s">
        <v>1</v>
      </c>
      <c r="AA762" s="625" t="str">
        <f t="shared" ref="AA762" si="3512">Y762</f>
        <v>--</v>
      </c>
      <c r="AB762" s="634" t="str">
        <f t="shared" ref="AB762" si="3513">IF($Y762="--","--",I762)</f>
        <v>--</v>
      </c>
      <c r="AC762" s="635" t="str">
        <f t="shared" ref="AC762" si="3514">IF($Y762="--","--",IF(D762&gt;1.5,0.15,ROUND($D762*10%,2)))</f>
        <v>--</v>
      </c>
      <c r="AD762" s="635" t="str">
        <f t="shared" ref="AD762" si="3515">IF($Y762="--","--",0.15)</f>
        <v>--</v>
      </c>
      <c r="AE762" s="636" t="str">
        <f t="shared" ref="AE762" si="3516">IF($Y762="--","--",ROUND(AB762+AC762+AD762,2))</f>
        <v>--</v>
      </c>
      <c r="AF762" s="636" t="str">
        <f t="shared" ref="AF762" si="3517">IF($Y762="--","--",IF($AB762&lt;=2,$Y762+1,($Y762+1)+ROUNDUP($AB762-2,0)*0.1))</f>
        <v>--</v>
      </c>
      <c r="AG762" s="637" t="str">
        <f t="shared" ref="AG762" si="3518">IF($D762=0.4,0.92,IF($D762=0.6,0.68,IF($D762=0.8,0.74,IF($D762=1,0.7,IF($D762=1.2,0.66,IF($D762=1.5,0.6,IF($D762&lt;=2,(2.4-(D762+0.3)),"--")))))))</f>
        <v>--</v>
      </c>
      <c r="AH762" s="638" t="str">
        <f t="shared" ref="AH762" si="3519">IF($Y762="--","--",IF($AE762&lt;=$W$4,ROUND(IF($AE762&lt;1.5,$AE762*$AF762*$AG762,1.5*$AF762*$AG762),2),0))</f>
        <v>--</v>
      </c>
      <c r="AI762" s="638" t="str">
        <f t="shared" ref="AI762" si="3520">IF($Y762="--","--",IF($AE762&gt;$W$4,ROUND(IF($AE762&lt;1.5,$AE762*$AF762*$AG762,1.5*$AF762*$AG762),2),0))</f>
        <v>--</v>
      </c>
      <c r="AJ762" s="638" t="str">
        <f t="shared" ref="AJ762" si="3521">IF($Y762="--","--",IF($AE762&gt;$W$4,ROUND(IF($AE762&lt;1.5,0,IF($AE762&gt;3,1.5*$AF762*$AG762,($AE762-1.5)*$AF762*$AG762)),2),0))</f>
        <v>--</v>
      </c>
      <c r="AK762" s="638" t="str">
        <f t="shared" ref="AK762" si="3522">IF($Y762="--","--",IF($AE762&gt;$W$4,ROUND(IF($AE762&lt;3,0,IF($AE762&gt;4.5,1.5*$AF762*$AG762,($AE762-3)*$AF762*$AG762)),2),0))</f>
        <v>--</v>
      </c>
      <c r="AL762" s="638" t="str">
        <f t="shared" ref="AL762" si="3523">IF($Y762="--","--",IF($AE762&gt;$W$4,ROUND(IF($AE762&lt;4.5,0,IF($AE762&gt;6,($AE762-4.5)*$AF762*$AG762,($AE762-4.5)*$AF762*$AG762)),2),0))</f>
        <v>--</v>
      </c>
      <c r="AM762" s="639" t="str">
        <f t="shared" ref="AM762" si="3524">IF($Y762="--","--",IF($AE762&gt;$W$4, IF( $AE762&lt;=4,   ROUND(($AG762*4)*($AE762+0.5)*2,2),   0),0))</f>
        <v>--</v>
      </c>
      <c r="AN762" s="734" t="str">
        <f t="shared" ref="AN762" si="3525">IF($Y762="--","--",IF($AE762&gt;$W$4, IF( $AE762&gt;4,   ROUND(($AG762*4)*($AE762+0.5)*2,2),   0),0))</f>
        <v>--</v>
      </c>
      <c r="AO762" s="621" t="s">
        <v>25061</v>
      </c>
      <c r="AP762" s="622" t="s">
        <v>23695</v>
      </c>
      <c r="AQ762" s="623" t="s">
        <v>25062</v>
      </c>
      <c r="AR762" s="624">
        <v>3.5</v>
      </c>
      <c r="AS762" s="625" t="s">
        <v>1</v>
      </c>
      <c r="AT762" s="625">
        <v>1.5</v>
      </c>
      <c r="AU762" s="627">
        <v>12</v>
      </c>
      <c r="AV762" s="624" t="str">
        <f t="shared" ref="AV762" si="3526">IF($Y762="--","--",Y762+0.2)</f>
        <v>--</v>
      </c>
      <c r="AW762" s="633" t="s">
        <v>1</v>
      </c>
      <c r="AX762" s="625" t="str">
        <f t="shared" ref="AX762" si="3527">AV762</f>
        <v>--</v>
      </c>
      <c r="AY762" s="632">
        <f t="shared" ref="AY762" si="3528">IF(D762&gt;2,AU762,AU762-AV762)</f>
        <v>12</v>
      </c>
      <c r="AZ762" s="632">
        <f t="shared" ref="AZ762" si="3529">N762</f>
        <v>0.5</v>
      </c>
      <c r="BA762" s="632">
        <f t="shared" ref="BA762" si="3530">P762</f>
        <v>8.42</v>
      </c>
      <c r="BB762" s="629">
        <f t="shared" ref="BB762" si="3531">IF(F762=0,IF(ROUND( AY762 * ( ( (N762*P762) +  ( ((D762+M762*2)/6)*P762 ) ) - ROUND(  ((D762+M762*2)^2)   *   (   ( PI()*96.379 / (4*360) )  -  ( (SIN((96.379/2)*PI()/180)) * (COS((96.379/2)*PI()/180)) / 4 )   ), 4) ),2),   ROUND( AY762 * ( ( (N762*P762) +  ( ((D762+M762*2)/4)*P762 ) ) - ROUND(  ((D762+M762*2)^2)   *   (   ( PI()*120 / (4*360) )  -  ( (SIN((120/2)*PI()/180)) * (COS((120/2)*PI()/180)) / 4 )   ), 4) ),2)),0)</f>
        <v>0</v>
      </c>
      <c r="BC762" s="640">
        <f t="shared" ref="BC762" si="3532">IF(F762&gt;0,ROUND(AY762*N762*P762,2),0)</f>
        <v>50.52</v>
      </c>
      <c r="BD762" s="640">
        <f t="shared" ref="BD762" si="3533">SUM(Q762:U762,AH762:AL762)</f>
        <v>247.55</v>
      </c>
      <c r="BE762" s="640">
        <f t="shared" ref="BE762" si="3534">IF(F762=0, ROUND( ( PI()*( (D762+M762*2)^2 ) / 4  ) * AY762,2),  ROUND( (D762+M762*2)*(F762+M762*2) * AY762,2))</f>
        <v>86.16</v>
      </c>
      <c r="BF762" s="631">
        <v>0</v>
      </c>
      <c r="BG762" s="631">
        <v>0</v>
      </c>
      <c r="BH762" s="631">
        <v>0</v>
      </c>
      <c r="BI762" s="631">
        <v>0</v>
      </c>
      <c r="BJ762" s="641">
        <f t="shared" ref="BJ762" si="3535">ROUND(BD762-BE762-BH762-BI762-BB762-BC762,2)</f>
        <v>110.87</v>
      </c>
      <c r="BK762" s="642"/>
    </row>
    <row r="763" spans="1:63" ht="14.25" x14ac:dyDescent="0.3">
      <c r="A763" s="462"/>
      <c r="B763" s="463"/>
      <c r="C763" s="608"/>
      <c r="D763" s="505"/>
      <c r="E763" s="505"/>
      <c r="F763" s="505"/>
      <c r="G763" s="505"/>
      <c r="H763" s="410"/>
      <c r="I763" s="411"/>
      <c r="J763" s="411"/>
      <c r="K763" s="411"/>
      <c r="L763" s="101"/>
      <c r="M763" s="412"/>
      <c r="N763" s="412"/>
      <c r="O763" s="101"/>
      <c r="P763" s="101"/>
      <c r="Q763" s="414"/>
      <c r="R763" s="414"/>
      <c r="S763" s="414"/>
      <c r="T763" s="414"/>
      <c r="U763" s="414"/>
      <c r="V763" s="413"/>
      <c r="W763" s="725"/>
      <c r="X763" s="462"/>
      <c r="Y763" s="505"/>
      <c r="Z763" s="597"/>
      <c r="AA763" s="505"/>
      <c r="AB763" s="598"/>
      <c r="AC763" s="599"/>
      <c r="AD763" s="599"/>
      <c r="AE763" s="600"/>
      <c r="AF763" s="600"/>
      <c r="AG763" s="597"/>
      <c r="AH763" s="601"/>
      <c r="AI763" s="601"/>
      <c r="AJ763" s="601"/>
      <c r="AK763" s="601"/>
      <c r="AL763" s="601"/>
      <c r="AM763" s="602"/>
      <c r="AN763" s="733"/>
      <c r="AO763" s="462"/>
      <c r="AP763" s="463"/>
      <c r="AQ763" s="608"/>
      <c r="AR763" s="505"/>
      <c r="AS763" s="505"/>
      <c r="AT763" s="505"/>
      <c r="AU763" s="410"/>
      <c r="AV763" s="505"/>
      <c r="AW763" s="597"/>
      <c r="AX763" s="505"/>
      <c r="AY763" s="413"/>
      <c r="AZ763" s="413"/>
      <c r="BA763" s="413"/>
      <c r="BB763" s="101"/>
      <c r="BC763" s="101"/>
      <c r="BD763" s="101"/>
      <c r="BE763" s="101"/>
      <c r="BF763" s="414"/>
      <c r="BG763" s="414"/>
      <c r="BH763" s="414"/>
      <c r="BI763" s="414"/>
      <c r="BJ763" s="415"/>
      <c r="BK763" s="95"/>
    </row>
    <row r="764" spans="1:63" s="122" customFormat="1" ht="14.25" x14ac:dyDescent="0.3">
      <c r="A764" s="402" t="s">
        <v>24219</v>
      </c>
      <c r="B764" s="463"/>
      <c r="C764" s="408"/>
      <c r="D764" s="505"/>
      <c r="E764" s="505"/>
      <c r="F764" s="505"/>
      <c r="G764" s="409"/>
      <c r="H764" s="410"/>
      <c r="I764" s="411"/>
      <c r="J764" s="411"/>
      <c r="K764" s="411"/>
      <c r="L764" s="101"/>
      <c r="M764" s="412"/>
      <c r="N764" s="412"/>
      <c r="O764" s="101"/>
      <c r="P764" s="101"/>
      <c r="Q764" s="414"/>
      <c r="R764" s="414"/>
      <c r="S764" s="414"/>
      <c r="T764" s="414"/>
      <c r="U764" s="414"/>
      <c r="V764" s="413"/>
      <c r="W764" s="725"/>
      <c r="X764" s="739" t="str">
        <f>$A764</f>
        <v>BACIA RC - BACIA ROMANA (C)</v>
      </c>
      <c r="Y764" s="505"/>
      <c r="Z764" s="597"/>
      <c r="AA764" s="505"/>
      <c r="AB764" s="598"/>
      <c r="AC764" s="599"/>
      <c r="AD764" s="599"/>
      <c r="AE764" s="600"/>
      <c r="AF764" s="600"/>
      <c r="AG764" s="597"/>
      <c r="AH764" s="601"/>
      <c r="AI764" s="601"/>
      <c r="AJ764" s="601"/>
      <c r="AK764" s="601"/>
      <c r="AL764" s="601"/>
      <c r="AM764" s="602"/>
      <c r="AN764" s="733"/>
      <c r="AO764" s="739" t="str">
        <f>$A764</f>
        <v>BACIA RC - BACIA ROMANA (C)</v>
      </c>
      <c r="AP764" s="463"/>
      <c r="AQ764" s="408"/>
      <c r="AR764" s="505"/>
      <c r="AS764" s="505"/>
      <c r="AT764" s="505"/>
      <c r="AU764" s="410"/>
      <c r="AV764" s="409"/>
      <c r="AW764" s="409"/>
      <c r="AX764" s="409"/>
      <c r="AY764" s="413"/>
      <c r="AZ764" s="413"/>
      <c r="BA764" s="413"/>
      <c r="BB764" s="101"/>
      <c r="BC764" s="101"/>
      <c r="BD764" s="101"/>
      <c r="BE764" s="101"/>
      <c r="BF764" s="101"/>
      <c r="BG764" s="101"/>
      <c r="BH764" s="101"/>
      <c r="BI764" s="101"/>
      <c r="BJ764" s="415"/>
      <c r="BK764" s="95"/>
    </row>
    <row r="765" spans="1:63" s="122" customFormat="1" ht="14.25" x14ac:dyDescent="0.3">
      <c r="A765" s="407" t="s">
        <v>24209</v>
      </c>
      <c r="B765" s="463"/>
      <c r="C765" s="408"/>
      <c r="D765" s="505"/>
      <c r="E765" s="505"/>
      <c r="F765" s="505"/>
      <c r="G765" s="409"/>
      <c r="H765" s="410"/>
      <c r="I765" s="411"/>
      <c r="J765" s="411"/>
      <c r="K765" s="411"/>
      <c r="L765" s="101"/>
      <c r="M765" s="412"/>
      <c r="N765" s="412"/>
      <c r="O765" s="101"/>
      <c r="P765" s="101"/>
      <c r="Q765" s="414"/>
      <c r="R765" s="414"/>
      <c r="S765" s="414"/>
      <c r="T765" s="414"/>
      <c r="U765" s="414"/>
      <c r="V765" s="413"/>
      <c r="W765" s="725"/>
      <c r="X765" s="740" t="str">
        <f>$A765</f>
        <v>RUA JOÃO PAULO II</v>
      </c>
      <c r="Y765" s="503"/>
      <c r="Z765" s="503"/>
      <c r="AA765" s="503"/>
      <c r="AB765" s="399"/>
      <c r="AC765" s="399"/>
      <c r="AD765" s="399"/>
      <c r="AE765" s="399"/>
      <c r="AF765" s="404"/>
      <c r="AG765" s="399"/>
      <c r="AH765" s="399"/>
      <c r="AI765" s="399"/>
      <c r="AJ765" s="399"/>
      <c r="AK765" s="399"/>
      <c r="AL765" s="399"/>
      <c r="AM765" s="399"/>
      <c r="AN765" s="401"/>
      <c r="AO765" s="407" t="str">
        <f>$A765</f>
        <v>RUA JOÃO PAULO II</v>
      </c>
      <c r="AP765" s="463"/>
      <c r="AQ765" s="408"/>
      <c r="AR765" s="505"/>
      <c r="AS765" s="505"/>
      <c r="AT765" s="505"/>
      <c r="AU765" s="410"/>
      <c r="AV765" s="409"/>
      <c r="AW765" s="409"/>
      <c r="AX765" s="409"/>
      <c r="AY765" s="413"/>
      <c r="AZ765" s="413"/>
      <c r="BA765" s="413"/>
      <c r="BB765" s="101"/>
      <c r="BC765" s="101"/>
      <c r="BD765" s="101"/>
      <c r="BE765" s="101"/>
      <c r="BF765" s="101"/>
      <c r="BG765" s="101"/>
      <c r="BH765" s="101"/>
      <c r="BI765" s="101"/>
      <c r="BJ765" s="415"/>
      <c r="BK765" s="95"/>
    </row>
    <row r="766" spans="1:63" ht="14.25" x14ac:dyDescent="0.3">
      <c r="A766" s="144" t="s">
        <v>24210</v>
      </c>
      <c r="B766" s="379" t="s">
        <v>23695</v>
      </c>
      <c r="C766" s="453" t="s">
        <v>24211</v>
      </c>
      <c r="D766" s="416">
        <v>0.4</v>
      </c>
      <c r="E766" s="504"/>
      <c r="F766" s="504"/>
      <c r="G766" s="416" t="s">
        <v>23864</v>
      </c>
      <c r="H766" s="142">
        <v>34</v>
      </c>
      <c r="I766" s="143">
        <v>1.2840000000000007</v>
      </c>
      <c r="J766" s="143">
        <v>1.2840000000000007</v>
      </c>
      <c r="K766" s="452">
        <v>0.17599999999999999</v>
      </c>
      <c r="L766" s="382">
        <f t="shared" ref="L766:L772" si="3536">ROUND((I766+J766)/2,2)</f>
        <v>1.28</v>
      </c>
      <c r="M766" s="383">
        <f t="shared" ref="M766:M772" si="3537">IF(F766=0,ROUND($D766*10%,2),IF(D766&gt;2.8,0.18,0.15))</f>
        <v>0.04</v>
      </c>
      <c r="N766" s="383">
        <f t="shared" ref="N766:N772" si="3538">IF(F766=0,IF(   ROUND($D766/4,2),   IF(ROUND(($D766*1.2)/6,2)&lt;0.1,0.1,ROUND(($D766*1.2)/6,2))),0.5)</f>
        <v>0.1</v>
      </c>
      <c r="O766" s="382">
        <f t="shared" ref="O766:O772" si="3539">L766+M766+N766</f>
        <v>1.4200000000000002</v>
      </c>
      <c r="P766" s="382">
        <f t="shared" ref="P766:P772" si="3540">IF(O766&lt;2,(D766+M766*2)+0.6,(D766+M766*2)+0.6+ROUNDUP(O766-2,0)*0.1)</f>
        <v>1.08</v>
      </c>
      <c r="Q766" s="385">
        <f t="shared" ref="Q766:Q772" si="3541">IF($O766&lt;=$W$4,ROUND(IF($O766&lt;1.5,$O766*$H766*$P766,1.5*$H766*$P766),2),0)</f>
        <v>52.14</v>
      </c>
      <c r="R766" s="385">
        <f t="shared" ref="R766:R772" si="3542">IF($O766&gt;$W$4,ROUND(IF($O766&lt;1.5,$O766*$H766*$P766,1.5*$H766*$P766),2),0)</f>
        <v>0</v>
      </c>
      <c r="S766" s="385">
        <f t="shared" ref="S766:S772" si="3543">IF($O766&gt;$W$4,ROUND(IF($O766&lt;1.5,0,IF($O766&gt;3,1.5*$H766*$P766,($O766-1.5)*$H766*$P766)),2),0)</f>
        <v>0</v>
      </c>
      <c r="T766" s="385">
        <f t="shared" ref="T766:T772" si="3544">IF($O766&gt;$W$4,ROUND(IF($O766&lt;3,0,IF($O766&gt;4.5,1.5*$H766*$P766,($O766-3)*$H766*$P766)),2),0)</f>
        <v>0</v>
      </c>
      <c r="U766" s="385">
        <f t="shared" ref="U766:U772" si="3545">IF($O766&gt;$W$4,ROUND(IF($O766&lt;4.5,0,IF($O766&gt;6,($O766-4.5)*$H766*$P766,($O766-4.5)*$H766*$P766)),2),0)</f>
        <v>0</v>
      </c>
      <c r="V766" s="384">
        <f t="shared" ref="V766:V772" si="3546">IF($O766&gt;$W$4, IF( $O766&lt;=4,   ROUND($H766*($O766+0.5)*2,2),   0),0)</f>
        <v>0</v>
      </c>
      <c r="W766" s="726">
        <f t="shared" ref="W766:W772" si="3547">IF($O766&gt;$W$4, IF( $O766&gt;4,   ROUND($H766*($O766+0.5)*2,2),   0),0)</f>
        <v>0</v>
      </c>
      <c r="X766" s="144" t="str">
        <f t="shared" ref="X766:X772" si="3548">A766</f>
        <v>RC1</v>
      </c>
      <c r="Y766" s="416">
        <f t="shared" ref="Y766:Y772" si="3549">IF($D766=0.4,1.2,IF($D766=0.6,1.2,IF($D766=0.8,1.3,IF($D766=1,1.5,IF($D766=1.2,1.7,IF($D766&lt;=2,2,"--"))))))</f>
        <v>1.2</v>
      </c>
      <c r="Z766" s="603" t="s">
        <v>1</v>
      </c>
      <c r="AA766" s="504">
        <f t="shared" ref="AA766:AA772" si="3550">Y766</f>
        <v>1.2</v>
      </c>
      <c r="AB766" s="591">
        <f t="shared" ref="AB766:AB772" si="3551">IF($Y766="--","--",I766)</f>
        <v>1.2840000000000007</v>
      </c>
      <c r="AC766" s="592">
        <f t="shared" ref="AC766:AC772" si="3552">IF($Y766="--","--",IF(D766&gt;1.5,0.15,ROUND($D766*10%,2)))</f>
        <v>0.04</v>
      </c>
      <c r="AD766" s="592">
        <f t="shared" ref="AD766:AD772" si="3553">IF($Y766="--","--",0.15)</f>
        <v>0.15</v>
      </c>
      <c r="AE766" s="593">
        <f t="shared" ref="AE766:AE772" si="3554">IF($Y766="--","--",ROUND(AB766+AC766+AD766,2))</f>
        <v>1.47</v>
      </c>
      <c r="AF766" s="604">
        <f t="shared" ref="AF766:AF772" si="3555">IF($Y766="--","--",IF($AB766&lt;=2,$Y766+1,($Y766+1)+ROUNDUP($AB766-2,0)*0.1))</f>
        <v>2.2000000000000002</v>
      </c>
      <c r="AG766" s="605">
        <f t="shared" ref="AG766:AG772" si="3556">IF($D766=0.4,0.92,IF($D766=0.6,0.68,IF($D766=0.8,0.74,IF($D766=1,0.7,IF($D766=1.2,0.66,IF($D766=1.5,0.6,IF($D766&lt;=2,(2.4-(D766+0.3)),"--")))))))</f>
        <v>0.92</v>
      </c>
      <c r="AH766" s="595">
        <f t="shared" ref="AH766:AH772" si="3557">IF($Y766="--","--",IF($AE766&lt;=$W$4,ROUND(IF($AE766&lt;1.5,$AE766*$AF766*$AG766,1.5*$AF766*$AG766),2),0))</f>
        <v>2.98</v>
      </c>
      <c r="AI766" s="595">
        <f t="shared" ref="AI766:AI772" si="3558">IF($Y766="--","--",IF($AE766&gt;$W$4,ROUND(IF($AE766&lt;1.5,$AE766*$AF766*$AG766,1.5*$AF766*$AG766),2),0))</f>
        <v>0</v>
      </c>
      <c r="AJ766" s="595">
        <f t="shared" ref="AJ766:AJ772" si="3559">IF($Y766="--","--",IF($AE766&gt;$W$4,ROUND(IF($AE766&lt;1.5,0,IF($AE766&gt;3,1.5*$AF766*$AG766,($AE766-1.5)*$AF766*$AG766)),2),0))</f>
        <v>0</v>
      </c>
      <c r="AK766" s="595">
        <f t="shared" ref="AK766:AK772" si="3560">IF($Y766="--","--",IF($AE766&gt;$W$4,ROUND(IF($AE766&lt;3,0,IF($AE766&gt;4.5,1.5*$AF766*$AG766,($AE766-3)*$AF766*$AG766)),2),0))</f>
        <v>0</v>
      </c>
      <c r="AL766" s="595">
        <f t="shared" ref="AL766:AL772" si="3561">IF($Y766="--","--",IF($AE766&gt;$W$4,ROUND(IF($AE766&lt;4.5,0,IF($AE766&gt;6,($AE766-4.5)*$AF766*$AG766,($AE766-4.5)*$AF766*$AG766)),2),0))</f>
        <v>0</v>
      </c>
      <c r="AM766" s="596">
        <f t="shared" ref="AM766:AM772" si="3562">IF($Y766="--","--",IF($AE766&gt;$W$4, IF( $AE766&lt;=4,   ROUND(($AG766*4)*($AE766+0.5)*2,2),   0),0))</f>
        <v>0</v>
      </c>
      <c r="AN766" s="732">
        <f t="shared" ref="AN766:AN772" si="3563">IF($Y766="--","--",IF($AE766&gt;$W$4, IF( $AE766&gt;4,   ROUND(($AG766*4)*($AE766+0.5)*2,2),   0),0))</f>
        <v>0</v>
      </c>
      <c r="AO766" s="144" t="s">
        <v>24210</v>
      </c>
      <c r="AP766" s="379" t="s">
        <v>23695</v>
      </c>
      <c r="AQ766" s="453" t="s">
        <v>24211</v>
      </c>
      <c r="AR766" s="416">
        <v>0.4</v>
      </c>
      <c r="AS766" s="504"/>
      <c r="AT766" s="504"/>
      <c r="AU766" s="142">
        <v>34</v>
      </c>
      <c r="AV766" s="416">
        <f t="shared" ref="AV766:AV772" si="3564">IF($Y766="--","--",Y766+0.2)</f>
        <v>1.4</v>
      </c>
      <c r="AW766" s="603" t="s">
        <v>1</v>
      </c>
      <c r="AX766" s="504">
        <f t="shared" ref="AX766:AX772" si="3565">AV766</f>
        <v>1.4</v>
      </c>
      <c r="AY766" s="384">
        <f t="shared" ref="AY766:AY772" si="3566">IF(D766&gt;2,AU766,AU766-AV766)</f>
        <v>32.6</v>
      </c>
      <c r="AZ766" s="384">
        <f t="shared" ref="AZ766:AZ772" si="3567">N766</f>
        <v>0.1</v>
      </c>
      <c r="BA766" s="384">
        <f t="shared" ref="BA766:BA772" si="3568">P766</f>
        <v>1.08</v>
      </c>
      <c r="BB766" s="382">
        <f t="shared" ref="BB766:BB772" si="3569">IF(F766=0,IF(ROUND( AY766 * ( ( (N766*P766) +  ( ((D766+M766*2)/6)*P766 ) ) - ROUND(  ((D766+M766*2)^2)   *   (   ( PI()*96.379 / (4*360) )  -  ( (SIN((96.379/2)*PI()/180)) * (COS((96.379/2)*PI()/180)) / 4 )   ), 4) ),2),   ROUND( AY766 * ( ( (N766*P766) +  ( ((D766+M766*2)/4)*P766 ) ) - ROUND(  ((D766+M766*2)^2)   *   (   ( PI()*120 / (4*360) )  -  ( (SIN((120/2)*PI()/180)) * (COS((120/2)*PI()/180)) / 4 )   ), 4) ),2)),0)</f>
        <v>6.59</v>
      </c>
      <c r="BC766" s="265">
        <f t="shared" ref="BC766:BC772" si="3570">IF(F766&gt;0,ROUND(AY766*N766*P766,2),0)</f>
        <v>0</v>
      </c>
      <c r="BD766" s="265">
        <f t="shared" ref="BD766:BD772" si="3571">SUM(Q766:U766,AH766:AL766)</f>
        <v>55.12</v>
      </c>
      <c r="BE766" s="265">
        <f t="shared" ref="BE766:BE772" si="3572">IF(F766=0, ROUND( ( PI()*( (D766+M766*2)^2 ) / 4  ) * AY766,2),  ROUND( (D766+M766*2)*(F766+M766*2) * AY766,2))</f>
        <v>5.9</v>
      </c>
      <c r="BF766" s="607">
        <f t="shared" ref="BF766:BF772" si="3573">IF(($I766+M766-0.15)&lt;=2,($I766+M766+0.15),IF(($I766+M766)&lt;=3,2.35,($I766+M766+0.2)-0.85))</f>
        <v>1.4740000000000006</v>
      </c>
      <c r="BG766" s="607">
        <f t="shared" ref="BG766:BG772" si="3574">IF(D766&gt;2,   (I766-F766-M766-0.11),IF(($I766+M766)&lt;=2,0,IF(($I766+M766)&gt;3,0.85,(I766+M766+0.2-BF766))))</f>
        <v>0</v>
      </c>
      <c r="BH766" s="607">
        <f t="shared" ref="BH766:BH772" si="3575">IF(D766&gt;2,  ROUND(((1.42+0.4)+(0.91+0.4))*2*BG766,2), ROUND(AV766*AX766*BF766,2))</f>
        <v>2.89</v>
      </c>
      <c r="BI766" s="607">
        <f t="shared" ref="BI766:BI772" si="3576">ROUND(((PI()*0.9^2)/4)*BG766,2)</f>
        <v>0</v>
      </c>
      <c r="BJ766" s="116">
        <f t="shared" ref="BJ766:BJ772" si="3577">ROUND(BD766-BE766-BH766-BI766-BB766-BC766,2)</f>
        <v>39.74</v>
      </c>
      <c r="BK766" s="95"/>
    </row>
    <row r="767" spans="1:63" ht="14.25" x14ac:dyDescent="0.3">
      <c r="A767" s="144" t="s">
        <v>24211</v>
      </c>
      <c r="B767" s="379" t="s">
        <v>23695</v>
      </c>
      <c r="C767" s="453" t="s">
        <v>24212</v>
      </c>
      <c r="D767" s="416">
        <v>0.4</v>
      </c>
      <c r="E767" s="504"/>
      <c r="F767" s="504"/>
      <c r="G767" s="416" t="s">
        <v>23864</v>
      </c>
      <c r="H767" s="142">
        <v>36</v>
      </c>
      <c r="I767" s="143">
        <v>1.4600000000000009</v>
      </c>
      <c r="J767" s="143">
        <v>1.6757000000000026</v>
      </c>
      <c r="K767" s="452">
        <v>0</v>
      </c>
      <c r="L767" s="382">
        <f t="shared" si="3536"/>
        <v>1.57</v>
      </c>
      <c r="M767" s="383">
        <f t="shared" si="3537"/>
        <v>0.04</v>
      </c>
      <c r="N767" s="383">
        <f t="shared" si="3538"/>
        <v>0.1</v>
      </c>
      <c r="O767" s="382">
        <f t="shared" si="3539"/>
        <v>1.7100000000000002</v>
      </c>
      <c r="P767" s="382">
        <f t="shared" si="3540"/>
        <v>1.08</v>
      </c>
      <c r="Q767" s="385">
        <f t="shared" si="3541"/>
        <v>0</v>
      </c>
      <c r="R767" s="385">
        <f t="shared" si="3542"/>
        <v>58.32</v>
      </c>
      <c r="S767" s="385">
        <f t="shared" si="3543"/>
        <v>8.16</v>
      </c>
      <c r="T767" s="385">
        <f t="shared" si="3544"/>
        <v>0</v>
      </c>
      <c r="U767" s="385">
        <f t="shared" si="3545"/>
        <v>0</v>
      </c>
      <c r="V767" s="384">
        <f t="shared" si="3546"/>
        <v>159.12</v>
      </c>
      <c r="W767" s="726">
        <f t="shared" si="3547"/>
        <v>0</v>
      </c>
      <c r="X767" s="144" t="str">
        <f t="shared" si="3548"/>
        <v>RC2</v>
      </c>
      <c r="Y767" s="416">
        <f t="shared" si="3549"/>
        <v>1.2</v>
      </c>
      <c r="Z767" s="603" t="s">
        <v>1</v>
      </c>
      <c r="AA767" s="504">
        <f t="shared" si="3550"/>
        <v>1.2</v>
      </c>
      <c r="AB767" s="591">
        <f t="shared" si="3551"/>
        <v>1.4600000000000009</v>
      </c>
      <c r="AC767" s="592">
        <f t="shared" si="3552"/>
        <v>0.04</v>
      </c>
      <c r="AD767" s="592">
        <f t="shared" si="3553"/>
        <v>0.15</v>
      </c>
      <c r="AE767" s="593">
        <f t="shared" si="3554"/>
        <v>1.65</v>
      </c>
      <c r="AF767" s="604">
        <f t="shared" si="3555"/>
        <v>2.2000000000000002</v>
      </c>
      <c r="AG767" s="605">
        <f t="shared" si="3556"/>
        <v>0.92</v>
      </c>
      <c r="AH767" s="595">
        <f t="shared" si="3557"/>
        <v>0</v>
      </c>
      <c r="AI767" s="595">
        <f t="shared" si="3558"/>
        <v>3.04</v>
      </c>
      <c r="AJ767" s="595">
        <f t="shared" si="3559"/>
        <v>0.3</v>
      </c>
      <c r="AK767" s="595">
        <f t="shared" si="3560"/>
        <v>0</v>
      </c>
      <c r="AL767" s="595">
        <f t="shared" si="3561"/>
        <v>0</v>
      </c>
      <c r="AM767" s="596">
        <f t="shared" si="3562"/>
        <v>15.82</v>
      </c>
      <c r="AN767" s="732">
        <f t="shared" si="3563"/>
        <v>0</v>
      </c>
      <c r="AO767" s="144" t="s">
        <v>24211</v>
      </c>
      <c r="AP767" s="379" t="s">
        <v>23695</v>
      </c>
      <c r="AQ767" s="453" t="s">
        <v>24212</v>
      </c>
      <c r="AR767" s="416">
        <v>0.4</v>
      </c>
      <c r="AS767" s="504"/>
      <c r="AT767" s="504"/>
      <c r="AU767" s="142">
        <v>36</v>
      </c>
      <c r="AV767" s="416">
        <f t="shared" si="3564"/>
        <v>1.4</v>
      </c>
      <c r="AW767" s="603" t="s">
        <v>1</v>
      </c>
      <c r="AX767" s="504">
        <f t="shared" si="3565"/>
        <v>1.4</v>
      </c>
      <c r="AY767" s="384">
        <f t="shared" si="3566"/>
        <v>34.6</v>
      </c>
      <c r="AZ767" s="384">
        <f t="shared" si="3567"/>
        <v>0.1</v>
      </c>
      <c r="BA767" s="384">
        <f t="shared" si="3568"/>
        <v>1.08</v>
      </c>
      <c r="BB767" s="382">
        <f t="shared" si="3569"/>
        <v>7</v>
      </c>
      <c r="BC767" s="265">
        <f t="shared" si="3570"/>
        <v>0</v>
      </c>
      <c r="BD767" s="265">
        <f t="shared" si="3571"/>
        <v>69.820000000000007</v>
      </c>
      <c r="BE767" s="265">
        <f t="shared" si="3572"/>
        <v>6.26</v>
      </c>
      <c r="BF767" s="607">
        <f t="shared" si="3573"/>
        <v>1.6500000000000008</v>
      </c>
      <c r="BG767" s="607">
        <f t="shared" si="3574"/>
        <v>0</v>
      </c>
      <c r="BH767" s="607">
        <f t="shared" si="3575"/>
        <v>3.23</v>
      </c>
      <c r="BI767" s="607">
        <f t="shared" si="3576"/>
        <v>0</v>
      </c>
      <c r="BJ767" s="116">
        <f t="shared" si="3577"/>
        <v>53.33</v>
      </c>
      <c r="BK767" s="95"/>
    </row>
    <row r="768" spans="1:63" ht="14.25" x14ac:dyDescent="0.3">
      <c r="A768" s="144" t="s">
        <v>24212</v>
      </c>
      <c r="B768" s="379" t="s">
        <v>23695</v>
      </c>
      <c r="C768" s="453" t="s">
        <v>24213</v>
      </c>
      <c r="D768" s="416">
        <v>0.4</v>
      </c>
      <c r="E768" s="504"/>
      <c r="F768" s="504"/>
      <c r="G768" s="416" t="s">
        <v>23864</v>
      </c>
      <c r="H768" s="142">
        <v>37</v>
      </c>
      <c r="I768" s="143">
        <v>1.6757000000000026</v>
      </c>
      <c r="J768" s="143">
        <v>1.6141000000000023</v>
      </c>
      <c r="K768" s="452">
        <v>0</v>
      </c>
      <c r="L768" s="382">
        <f t="shared" si="3536"/>
        <v>1.64</v>
      </c>
      <c r="M768" s="383">
        <f t="shared" si="3537"/>
        <v>0.04</v>
      </c>
      <c r="N768" s="383">
        <f t="shared" si="3538"/>
        <v>0.1</v>
      </c>
      <c r="O768" s="382">
        <f t="shared" si="3539"/>
        <v>1.78</v>
      </c>
      <c r="P768" s="382">
        <f t="shared" si="3540"/>
        <v>1.08</v>
      </c>
      <c r="Q768" s="385">
        <f t="shared" si="3541"/>
        <v>0</v>
      </c>
      <c r="R768" s="385">
        <f t="shared" si="3542"/>
        <v>59.94</v>
      </c>
      <c r="S768" s="385">
        <f t="shared" si="3543"/>
        <v>11.19</v>
      </c>
      <c r="T768" s="385">
        <f t="shared" si="3544"/>
        <v>0</v>
      </c>
      <c r="U768" s="385">
        <f t="shared" si="3545"/>
        <v>0</v>
      </c>
      <c r="V768" s="384">
        <f t="shared" si="3546"/>
        <v>168.72</v>
      </c>
      <c r="W768" s="726">
        <f t="shared" si="3547"/>
        <v>0</v>
      </c>
      <c r="X768" s="144" t="str">
        <f t="shared" si="3548"/>
        <v>RC3</v>
      </c>
      <c r="Y768" s="416">
        <f t="shared" si="3549"/>
        <v>1.2</v>
      </c>
      <c r="Z768" s="603" t="s">
        <v>1</v>
      </c>
      <c r="AA768" s="504">
        <f t="shared" si="3550"/>
        <v>1.2</v>
      </c>
      <c r="AB768" s="591">
        <f t="shared" si="3551"/>
        <v>1.6757000000000026</v>
      </c>
      <c r="AC768" s="592">
        <f t="shared" si="3552"/>
        <v>0.04</v>
      </c>
      <c r="AD768" s="592">
        <f t="shared" si="3553"/>
        <v>0.15</v>
      </c>
      <c r="AE768" s="593">
        <f t="shared" si="3554"/>
        <v>1.87</v>
      </c>
      <c r="AF768" s="604">
        <f t="shared" si="3555"/>
        <v>2.2000000000000002</v>
      </c>
      <c r="AG768" s="605">
        <f t="shared" si="3556"/>
        <v>0.92</v>
      </c>
      <c r="AH768" s="595">
        <f t="shared" si="3557"/>
        <v>0</v>
      </c>
      <c r="AI768" s="595">
        <f t="shared" si="3558"/>
        <v>3.04</v>
      </c>
      <c r="AJ768" s="595">
        <f t="shared" si="3559"/>
        <v>0.75</v>
      </c>
      <c r="AK768" s="595">
        <f t="shared" si="3560"/>
        <v>0</v>
      </c>
      <c r="AL768" s="595">
        <f t="shared" si="3561"/>
        <v>0</v>
      </c>
      <c r="AM768" s="596">
        <f t="shared" si="3562"/>
        <v>17.440000000000001</v>
      </c>
      <c r="AN768" s="732">
        <f t="shared" si="3563"/>
        <v>0</v>
      </c>
      <c r="AO768" s="144" t="s">
        <v>24212</v>
      </c>
      <c r="AP768" s="379" t="s">
        <v>23695</v>
      </c>
      <c r="AQ768" s="453" t="s">
        <v>24213</v>
      </c>
      <c r="AR768" s="416">
        <v>0.4</v>
      </c>
      <c r="AS768" s="504"/>
      <c r="AT768" s="504"/>
      <c r="AU768" s="142">
        <v>37</v>
      </c>
      <c r="AV768" s="416">
        <f t="shared" si="3564"/>
        <v>1.4</v>
      </c>
      <c r="AW768" s="603" t="s">
        <v>1</v>
      </c>
      <c r="AX768" s="504">
        <f t="shared" si="3565"/>
        <v>1.4</v>
      </c>
      <c r="AY768" s="384">
        <f t="shared" si="3566"/>
        <v>35.6</v>
      </c>
      <c r="AZ768" s="384">
        <f t="shared" si="3567"/>
        <v>0.1</v>
      </c>
      <c r="BA768" s="384">
        <f t="shared" si="3568"/>
        <v>1.08</v>
      </c>
      <c r="BB768" s="382">
        <f t="shared" si="3569"/>
        <v>7.2</v>
      </c>
      <c r="BC768" s="265">
        <f t="shared" si="3570"/>
        <v>0</v>
      </c>
      <c r="BD768" s="265">
        <f t="shared" si="3571"/>
        <v>74.92</v>
      </c>
      <c r="BE768" s="265">
        <f t="shared" si="3572"/>
        <v>6.44</v>
      </c>
      <c r="BF768" s="607">
        <f t="shared" si="3573"/>
        <v>1.8657000000000026</v>
      </c>
      <c r="BG768" s="607">
        <f t="shared" si="3574"/>
        <v>0</v>
      </c>
      <c r="BH768" s="607">
        <f t="shared" si="3575"/>
        <v>3.66</v>
      </c>
      <c r="BI768" s="607">
        <f t="shared" si="3576"/>
        <v>0</v>
      </c>
      <c r="BJ768" s="116">
        <f t="shared" si="3577"/>
        <v>57.62</v>
      </c>
      <c r="BK768" s="95"/>
    </row>
    <row r="769" spans="1:63" ht="14.25" x14ac:dyDescent="0.3">
      <c r="A769" s="144" t="s">
        <v>24213</v>
      </c>
      <c r="B769" s="379" t="s">
        <v>23695</v>
      </c>
      <c r="C769" s="453" t="s">
        <v>24214</v>
      </c>
      <c r="D769" s="416">
        <v>0.4</v>
      </c>
      <c r="E769" s="504"/>
      <c r="F769" s="504"/>
      <c r="G769" s="416" t="s">
        <v>23864</v>
      </c>
      <c r="H769" s="142">
        <v>35</v>
      </c>
      <c r="I769" s="143">
        <v>1.6141000000000023</v>
      </c>
      <c r="J769" s="143">
        <v>1.5596000000000014</v>
      </c>
      <c r="K769" s="452">
        <v>0</v>
      </c>
      <c r="L769" s="382">
        <f t="shared" si="3536"/>
        <v>1.59</v>
      </c>
      <c r="M769" s="383">
        <f t="shared" si="3537"/>
        <v>0.04</v>
      </c>
      <c r="N769" s="383">
        <f t="shared" si="3538"/>
        <v>0.1</v>
      </c>
      <c r="O769" s="382">
        <f t="shared" si="3539"/>
        <v>1.7300000000000002</v>
      </c>
      <c r="P769" s="382">
        <f t="shared" si="3540"/>
        <v>1.08</v>
      </c>
      <c r="Q769" s="385">
        <f t="shared" si="3541"/>
        <v>0</v>
      </c>
      <c r="R769" s="385">
        <f t="shared" si="3542"/>
        <v>56.7</v>
      </c>
      <c r="S769" s="385">
        <f t="shared" si="3543"/>
        <v>8.69</v>
      </c>
      <c r="T769" s="385">
        <f t="shared" si="3544"/>
        <v>0</v>
      </c>
      <c r="U769" s="385">
        <f t="shared" si="3545"/>
        <v>0</v>
      </c>
      <c r="V769" s="384">
        <f t="shared" si="3546"/>
        <v>156.1</v>
      </c>
      <c r="W769" s="726">
        <f t="shared" si="3547"/>
        <v>0</v>
      </c>
      <c r="X769" s="144" t="str">
        <f t="shared" si="3548"/>
        <v>RC4</v>
      </c>
      <c r="Y769" s="416">
        <f t="shared" si="3549"/>
        <v>1.2</v>
      </c>
      <c r="Z769" s="603" t="s">
        <v>1</v>
      </c>
      <c r="AA769" s="504">
        <f t="shared" si="3550"/>
        <v>1.2</v>
      </c>
      <c r="AB769" s="591">
        <f t="shared" si="3551"/>
        <v>1.6141000000000023</v>
      </c>
      <c r="AC769" s="592">
        <f t="shared" si="3552"/>
        <v>0.04</v>
      </c>
      <c r="AD769" s="592">
        <f t="shared" si="3553"/>
        <v>0.15</v>
      </c>
      <c r="AE769" s="593">
        <f t="shared" si="3554"/>
        <v>1.8</v>
      </c>
      <c r="AF769" s="604">
        <f t="shared" si="3555"/>
        <v>2.2000000000000002</v>
      </c>
      <c r="AG769" s="605">
        <f t="shared" si="3556"/>
        <v>0.92</v>
      </c>
      <c r="AH769" s="595">
        <f t="shared" si="3557"/>
        <v>0</v>
      </c>
      <c r="AI769" s="595">
        <f t="shared" si="3558"/>
        <v>3.04</v>
      </c>
      <c r="AJ769" s="595">
        <f t="shared" si="3559"/>
        <v>0.61</v>
      </c>
      <c r="AK769" s="595">
        <f t="shared" si="3560"/>
        <v>0</v>
      </c>
      <c r="AL769" s="595">
        <f t="shared" si="3561"/>
        <v>0</v>
      </c>
      <c r="AM769" s="596">
        <f t="shared" si="3562"/>
        <v>16.93</v>
      </c>
      <c r="AN769" s="732">
        <f t="shared" si="3563"/>
        <v>0</v>
      </c>
      <c r="AO769" s="144" t="s">
        <v>24213</v>
      </c>
      <c r="AP769" s="379" t="s">
        <v>23695</v>
      </c>
      <c r="AQ769" s="453" t="s">
        <v>24214</v>
      </c>
      <c r="AR769" s="416">
        <v>0.4</v>
      </c>
      <c r="AS769" s="504"/>
      <c r="AT769" s="504"/>
      <c r="AU769" s="142">
        <v>35</v>
      </c>
      <c r="AV769" s="416">
        <f t="shared" si="3564"/>
        <v>1.4</v>
      </c>
      <c r="AW769" s="603" t="s">
        <v>1</v>
      </c>
      <c r="AX769" s="504">
        <f t="shared" si="3565"/>
        <v>1.4</v>
      </c>
      <c r="AY769" s="384">
        <f t="shared" si="3566"/>
        <v>33.6</v>
      </c>
      <c r="AZ769" s="384">
        <f t="shared" si="3567"/>
        <v>0.1</v>
      </c>
      <c r="BA769" s="384">
        <f t="shared" si="3568"/>
        <v>1.08</v>
      </c>
      <c r="BB769" s="382">
        <f t="shared" si="3569"/>
        <v>6.79</v>
      </c>
      <c r="BC769" s="265">
        <f t="shared" si="3570"/>
        <v>0</v>
      </c>
      <c r="BD769" s="265">
        <f t="shared" si="3571"/>
        <v>69.040000000000006</v>
      </c>
      <c r="BE769" s="265">
        <f t="shared" si="3572"/>
        <v>6.08</v>
      </c>
      <c r="BF769" s="607">
        <f t="shared" si="3573"/>
        <v>1.8041000000000023</v>
      </c>
      <c r="BG769" s="607">
        <f t="shared" si="3574"/>
        <v>0</v>
      </c>
      <c r="BH769" s="607">
        <f t="shared" si="3575"/>
        <v>3.54</v>
      </c>
      <c r="BI769" s="607">
        <f t="shared" si="3576"/>
        <v>0</v>
      </c>
      <c r="BJ769" s="116">
        <f t="shared" si="3577"/>
        <v>52.63</v>
      </c>
      <c r="BK769" s="95"/>
    </row>
    <row r="770" spans="1:63" ht="14.25" x14ac:dyDescent="0.3">
      <c r="A770" s="144" t="s">
        <v>24214</v>
      </c>
      <c r="B770" s="379" t="s">
        <v>23695</v>
      </c>
      <c r="C770" s="453" t="s">
        <v>24215</v>
      </c>
      <c r="D770" s="416">
        <v>0.4</v>
      </c>
      <c r="E770" s="504"/>
      <c r="F770" s="504"/>
      <c r="G770" s="416" t="s">
        <v>23864</v>
      </c>
      <c r="H770" s="142">
        <v>35</v>
      </c>
      <c r="I770" s="143">
        <v>1.5596000000000014</v>
      </c>
      <c r="J770" s="143">
        <v>1.6538000000000022</v>
      </c>
      <c r="K770" s="452">
        <v>0</v>
      </c>
      <c r="L770" s="382">
        <f t="shared" si="3536"/>
        <v>1.61</v>
      </c>
      <c r="M770" s="383">
        <f t="shared" si="3537"/>
        <v>0.04</v>
      </c>
      <c r="N770" s="383">
        <f t="shared" si="3538"/>
        <v>0.1</v>
      </c>
      <c r="O770" s="382">
        <f t="shared" si="3539"/>
        <v>1.7500000000000002</v>
      </c>
      <c r="P770" s="382">
        <f t="shared" si="3540"/>
        <v>1.08</v>
      </c>
      <c r="Q770" s="385">
        <f t="shared" si="3541"/>
        <v>0</v>
      </c>
      <c r="R770" s="385">
        <f t="shared" si="3542"/>
        <v>56.7</v>
      </c>
      <c r="S770" s="385">
        <f t="shared" si="3543"/>
        <v>9.4499999999999993</v>
      </c>
      <c r="T770" s="385">
        <f t="shared" si="3544"/>
        <v>0</v>
      </c>
      <c r="U770" s="385">
        <f t="shared" si="3545"/>
        <v>0</v>
      </c>
      <c r="V770" s="384">
        <f t="shared" si="3546"/>
        <v>157.5</v>
      </c>
      <c r="W770" s="726">
        <f t="shared" si="3547"/>
        <v>0</v>
      </c>
      <c r="X770" s="144" t="str">
        <f t="shared" si="3548"/>
        <v>RC5</v>
      </c>
      <c r="Y770" s="416">
        <f t="shared" si="3549"/>
        <v>1.2</v>
      </c>
      <c r="Z770" s="603" t="s">
        <v>1</v>
      </c>
      <c r="AA770" s="504">
        <f t="shared" si="3550"/>
        <v>1.2</v>
      </c>
      <c r="AB770" s="591">
        <f t="shared" si="3551"/>
        <v>1.5596000000000014</v>
      </c>
      <c r="AC770" s="592">
        <f t="shared" si="3552"/>
        <v>0.04</v>
      </c>
      <c r="AD770" s="592">
        <f t="shared" si="3553"/>
        <v>0.15</v>
      </c>
      <c r="AE770" s="593">
        <f t="shared" si="3554"/>
        <v>1.75</v>
      </c>
      <c r="AF770" s="604">
        <f t="shared" si="3555"/>
        <v>2.2000000000000002</v>
      </c>
      <c r="AG770" s="605">
        <f t="shared" si="3556"/>
        <v>0.92</v>
      </c>
      <c r="AH770" s="595">
        <f t="shared" si="3557"/>
        <v>0</v>
      </c>
      <c r="AI770" s="595">
        <f t="shared" si="3558"/>
        <v>3.04</v>
      </c>
      <c r="AJ770" s="595">
        <f t="shared" si="3559"/>
        <v>0.51</v>
      </c>
      <c r="AK770" s="595">
        <f t="shared" si="3560"/>
        <v>0</v>
      </c>
      <c r="AL770" s="595">
        <f t="shared" si="3561"/>
        <v>0</v>
      </c>
      <c r="AM770" s="596">
        <f t="shared" si="3562"/>
        <v>16.559999999999999</v>
      </c>
      <c r="AN770" s="732">
        <f t="shared" si="3563"/>
        <v>0</v>
      </c>
      <c r="AO770" s="144" t="s">
        <v>24214</v>
      </c>
      <c r="AP770" s="379" t="s">
        <v>23695</v>
      </c>
      <c r="AQ770" s="453" t="s">
        <v>24215</v>
      </c>
      <c r="AR770" s="416">
        <v>0.4</v>
      </c>
      <c r="AS770" s="504"/>
      <c r="AT770" s="504"/>
      <c r="AU770" s="142">
        <v>35</v>
      </c>
      <c r="AV770" s="416">
        <f t="shared" si="3564"/>
        <v>1.4</v>
      </c>
      <c r="AW770" s="603" t="s">
        <v>1</v>
      </c>
      <c r="AX770" s="504">
        <f t="shared" si="3565"/>
        <v>1.4</v>
      </c>
      <c r="AY770" s="384">
        <f t="shared" si="3566"/>
        <v>33.6</v>
      </c>
      <c r="AZ770" s="384">
        <f t="shared" si="3567"/>
        <v>0.1</v>
      </c>
      <c r="BA770" s="384">
        <f t="shared" si="3568"/>
        <v>1.08</v>
      </c>
      <c r="BB770" s="382">
        <f t="shared" si="3569"/>
        <v>6.79</v>
      </c>
      <c r="BC770" s="265">
        <f t="shared" si="3570"/>
        <v>0</v>
      </c>
      <c r="BD770" s="265">
        <f t="shared" si="3571"/>
        <v>69.700000000000017</v>
      </c>
      <c r="BE770" s="265">
        <f t="shared" si="3572"/>
        <v>6.08</v>
      </c>
      <c r="BF770" s="607">
        <f t="shared" si="3573"/>
        <v>1.7496000000000014</v>
      </c>
      <c r="BG770" s="607">
        <f t="shared" si="3574"/>
        <v>0</v>
      </c>
      <c r="BH770" s="607">
        <f t="shared" si="3575"/>
        <v>3.43</v>
      </c>
      <c r="BI770" s="607">
        <f t="shared" si="3576"/>
        <v>0</v>
      </c>
      <c r="BJ770" s="116">
        <f t="shared" si="3577"/>
        <v>53.4</v>
      </c>
      <c r="BK770" s="95"/>
    </row>
    <row r="771" spans="1:63" ht="14.25" x14ac:dyDescent="0.3">
      <c r="A771" s="144" t="s">
        <v>24215</v>
      </c>
      <c r="B771" s="379" t="s">
        <v>23695</v>
      </c>
      <c r="C771" s="453" t="s">
        <v>24216</v>
      </c>
      <c r="D771" s="416">
        <v>0.4</v>
      </c>
      <c r="E771" s="504"/>
      <c r="F771" s="504"/>
      <c r="G771" s="416" t="s">
        <v>23864</v>
      </c>
      <c r="H771" s="142">
        <v>22</v>
      </c>
      <c r="I771" s="143">
        <v>1.6538000000000022</v>
      </c>
      <c r="J771" s="143">
        <v>1.8338000000000019</v>
      </c>
      <c r="K771" s="452">
        <v>0</v>
      </c>
      <c r="L771" s="382">
        <f t="shared" si="3536"/>
        <v>1.74</v>
      </c>
      <c r="M771" s="383">
        <f t="shared" si="3537"/>
        <v>0.04</v>
      </c>
      <c r="N771" s="383">
        <f t="shared" si="3538"/>
        <v>0.1</v>
      </c>
      <c r="O771" s="382">
        <f t="shared" si="3539"/>
        <v>1.8800000000000001</v>
      </c>
      <c r="P771" s="382">
        <f t="shared" si="3540"/>
        <v>1.08</v>
      </c>
      <c r="Q771" s="385">
        <f t="shared" si="3541"/>
        <v>0</v>
      </c>
      <c r="R771" s="385">
        <f t="shared" si="3542"/>
        <v>35.64</v>
      </c>
      <c r="S771" s="385">
        <f t="shared" si="3543"/>
        <v>9.0299999999999994</v>
      </c>
      <c r="T771" s="385">
        <f t="shared" si="3544"/>
        <v>0</v>
      </c>
      <c r="U771" s="385">
        <f t="shared" si="3545"/>
        <v>0</v>
      </c>
      <c r="V771" s="384">
        <f t="shared" si="3546"/>
        <v>104.72</v>
      </c>
      <c r="W771" s="726">
        <f t="shared" si="3547"/>
        <v>0</v>
      </c>
      <c r="X771" s="144" t="str">
        <f t="shared" si="3548"/>
        <v>RC6</v>
      </c>
      <c r="Y771" s="416">
        <f t="shared" si="3549"/>
        <v>1.2</v>
      </c>
      <c r="Z771" s="603" t="s">
        <v>1</v>
      </c>
      <c r="AA771" s="504">
        <f t="shared" si="3550"/>
        <v>1.2</v>
      </c>
      <c r="AB771" s="591">
        <f t="shared" si="3551"/>
        <v>1.6538000000000022</v>
      </c>
      <c r="AC771" s="592">
        <f t="shared" si="3552"/>
        <v>0.04</v>
      </c>
      <c r="AD771" s="592">
        <f t="shared" si="3553"/>
        <v>0.15</v>
      </c>
      <c r="AE771" s="593">
        <f t="shared" si="3554"/>
        <v>1.84</v>
      </c>
      <c r="AF771" s="604">
        <f t="shared" si="3555"/>
        <v>2.2000000000000002</v>
      </c>
      <c r="AG771" s="605">
        <f t="shared" si="3556"/>
        <v>0.92</v>
      </c>
      <c r="AH771" s="595">
        <f t="shared" si="3557"/>
        <v>0</v>
      </c>
      <c r="AI771" s="595">
        <f t="shared" si="3558"/>
        <v>3.04</v>
      </c>
      <c r="AJ771" s="595">
        <f t="shared" si="3559"/>
        <v>0.69</v>
      </c>
      <c r="AK771" s="595">
        <f t="shared" si="3560"/>
        <v>0</v>
      </c>
      <c r="AL771" s="595">
        <f t="shared" si="3561"/>
        <v>0</v>
      </c>
      <c r="AM771" s="596">
        <f t="shared" si="3562"/>
        <v>17.22</v>
      </c>
      <c r="AN771" s="732">
        <f t="shared" si="3563"/>
        <v>0</v>
      </c>
      <c r="AO771" s="144" t="s">
        <v>24215</v>
      </c>
      <c r="AP771" s="379" t="s">
        <v>23695</v>
      </c>
      <c r="AQ771" s="453" t="s">
        <v>24216</v>
      </c>
      <c r="AR771" s="416">
        <v>0.4</v>
      </c>
      <c r="AS771" s="504"/>
      <c r="AT771" s="504"/>
      <c r="AU771" s="142">
        <v>22</v>
      </c>
      <c r="AV771" s="416">
        <f t="shared" si="3564"/>
        <v>1.4</v>
      </c>
      <c r="AW771" s="603" t="s">
        <v>1</v>
      </c>
      <c r="AX771" s="504">
        <f t="shared" si="3565"/>
        <v>1.4</v>
      </c>
      <c r="AY771" s="384">
        <f t="shared" si="3566"/>
        <v>20.6</v>
      </c>
      <c r="AZ771" s="384">
        <f t="shared" si="3567"/>
        <v>0.1</v>
      </c>
      <c r="BA771" s="384">
        <f t="shared" si="3568"/>
        <v>1.08</v>
      </c>
      <c r="BB771" s="382">
        <f t="shared" si="3569"/>
        <v>4.17</v>
      </c>
      <c r="BC771" s="265">
        <f t="shared" si="3570"/>
        <v>0</v>
      </c>
      <c r="BD771" s="265">
        <f t="shared" si="3571"/>
        <v>48.4</v>
      </c>
      <c r="BE771" s="265">
        <f t="shared" si="3572"/>
        <v>3.73</v>
      </c>
      <c r="BF771" s="607">
        <f t="shared" si="3573"/>
        <v>1.8438000000000021</v>
      </c>
      <c r="BG771" s="607">
        <f t="shared" si="3574"/>
        <v>0</v>
      </c>
      <c r="BH771" s="607">
        <f t="shared" si="3575"/>
        <v>3.61</v>
      </c>
      <c r="BI771" s="607">
        <f t="shared" si="3576"/>
        <v>0</v>
      </c>
      <c r="BJ771" s="116">
        <f t="shared" si="3577"/>
        <v>36.89</v>
      </c>
      <c r="BK771" s="95"/>
    </row>
    <row r="772" spans="1:63" ht="14.25" x14ac:dyDescent="0.3">
      <c r="A772" s="449" t="s">
        <v>24216</v>
      </c>
      <c r="B772" s="146" t="s">
        <v>23695</v>
      </c>
      <c r="C772" s="450" t="s">
        <v>24217</v>
      </c>
      <c r="D772" s="502">
        <v>0.4</v>
      </c>
      <c r="E772" s="589"/>
      <c r="F772" s="589"/>
      <c r="G772" s="502" t="s">
        <v>23864</v>
      </c>
      <c r="H772" s="451">
        <v>11</v>
      </c>
      <c r="I772" s="452">
        <v>1.8338000000000019</v>
      </c>
      <c r="J772" s="452">
        <v>2.049800000000003</v>
      </c>
      <c r="K772" s="452">
        <v>1.1000000000000001</v>
      </c>
      <c r="L772" s="382">
        <f t="shared" si="3536"/>
        <v>1.94</v>
      </c>
      <c r="M772" s="383">
        <f t="shared" si="3537"/>
        <v>0.04</v>
      </c>
      <c r="N772" s="383">
        <f t="shared" si="3538"/>
        <v>0.1</v>
      </c>
      <c r="O772" s="382">
        <f t="shared" si="3539"/>
        <v>2.08</v>
      </c>
      <c r="P772" s="382">
        <f t="shared" si="3540"/>
        <v>1.1800000000000002</v>
      </c>
      <c r="Q772" s="385">
        <f t="shared" si="3541"/>
        <v>0</v>
      </c>
      <c r="R772" s="385">
        <f t="shared" si="3542"/>
        <v>19.47</v>
      </c>
      <c r="S772" s="385">
        <f t="shared" si="3543"/>
        <v>7.53</v>
      </c>
      <c r="T772" s="385">
        <f t="shared" si="3544"/>
        <v>0</v>
      </c>
      <c r="U772" s="385">
        <f t="shared" si="3545"/>
        <v>0</v>
      </c>
      <c r="V772" s="384">
        <f t="shared" si="3546"/>
        <v>56.76</v>
      </c>
      <c r="W772" s="726">
        <f t="shared" si="3547"/>
        <v>0</v>
      </c>
      <c r="X772" s="449" t="str">
        <f t="shared" si="3548"/>
        <v>RC7</v>
      </c>
      <c r="Y772" s="502">
        <f t="shared" si="3549"/>
        <v>1.2</v>
      </c>
      <c r="Z772" s="590" t="s">
        <v>1</v>
      </c>
      <c r="AA772" s="589">
        <f t="shared" si="3550"/>
        <v>1.2</v>
      </c>
      <c r="AB772" s="591">
        <f t="shared" si="3551"/>
        <v>1.8338000000000019</v>
      </c>
      <c r="AC772" s="592">
        <f t="shared" si="3552"/>
        <v>0.04</v>
      </c>
      <c r="AD772" s="592">
        <f t="shared" si="3553"/>
        <v>0.15</v>
      </c>
      <c r="AE772" s="593">
        <f t="shared" si="3554"/>
        <v>2.02</v>
      </c>
      <c r="AF772" s="593">
        <f t="shared" si="3555"/>
        <v>2.2000000000000002</v>
      </c>
      <c r="AG772" s="594">
        <f t="shared" si="3556"/>
        <v>0.92</v>
      </c>
      <c r="AH772" s="595">
        <f t="shared" si="3557"/>
        <v>0</v>
      </c>
      <c r="AI772" s="595">
        <f t="shared" si="3558"/>
        <v>3.04</v>
      </c>
      <c r="AJ772" s="595">
        <f t="shared" si="3559"/>
        <v>1.05</v>
      </c>
      <c r="AK772" s="595">
        <f t="shared" si="3560"/>
        <v>0</v>
      </c>
      <c r="AL772" s="595">
        <f t="shared" si="3561"/>
        <v>0</v>
      </c>
      <c r="AM772" s="596">
        <f t="shared" si="3562"/>
        <v>18.55</v>
      </c>
      <c r="AN772" s="732">
        <f t="shared" si="3563"/>
        <v>0</v>
      </c>
      <c r="AO772" s="449" t="s">
        <v>24216</v>
      </c>
      <c r="AP772" s="146" t="s">
        <v>23695</v>
      </c>
      <c r="AQ772" s="450" t="s">
        <v>24217</v>
      </c>
      <c r="AR772" s="502">
        <v>0.4</v>
      </c>
      <c r="AS772" s="589"/>
      <c r="AT772" s="589"/>
      <c r="AU772" s="451">
        <v>11</v>
      </c>
      <c r="AV772" s="502">
        <f t="shared" si="3564"/>
        <v>1.4</v>
      </c>
      <c r="AW772" s="590" t="s">
        <v>1</v>
      </c>
      <c r="AX772" s="589">
        <f t="shared" si="3565"/>
        <v>1.4</v>
      </c>
      <c r="AY772" s="384">
        <f t="shared" si="3566"/>
        <v>9.6</v>
      </c>
      <c r="AZ772" s="384">
        <f t="shared" si="3567"/>
        <v>0.1</v>
      </c>
      <c r="BA772" s="384">
        <f t="shared" si="3568"/>
        <v>1.1800000000000002</v>
      </c>
      <c r="BB772" s="382">
        <f t="shared" si="3569"/>
        <v>2.15</v>
      </c>
      <c r="BC772" s="265">
        <f t="shared" si="3570"/>
        <v>0</v>
      </c>
      <c r="BD772" s="265">
        <f t="shared" si="3571"/>
        <v>31.09</v>
      </c>
      <c r="BE772" s="265">
        <f t="shared" si="3572"/>
        <v>1.74</v>
      </c>
      <c r="BF772" s="385">
        <f t="shared" si="3573"/>
        <v>2.0238000000000018</v>
      </c>
      <c r="BG772" s="385">
        <f t="shared" si="3574"/>
        <v>0</v>
      </c>
      <c r="BH772" s="385">
        <f t="shared" si="3575"/>
        <v>3.97</v>
      </c>
      <c r="BI772" s="385">
        <f t="shared" si="3576"/>
        <v>0</v>
      </c>
      <c r="BJ772" s="116">
        <f t="shared" si="3577"/>
        <v>23.23</v>
      </c>
      <c r="BK772" s="95"/>
    </row>
    <row r="773" spans="1:63" ht="14.25" x14ac:dyDescent="0.3">
      <c r="A773" s="462"/>
      <c r="B773" s="463"/>
      <c r="C773" s="608"/>
      <c r="D773" s="505"/>
      <c r="E773" s="505"/>
      <c r="F773" s="505"/>
      <c r="G773" s="505"/>
      <c r="H773" s="410"/>
      <c r="I773" s="411"/>
      <c r="J773" s="411"/>
      <c r="K773" s="411"/>
      <c r="L773" s="101"/>
      <c r="M773" s="412"/>
      <c r="N773" s="412"/>
      <c r="O773" s="101"/>
      <c r="P773" s="101"/>
      <c r="Q773" s="414"/>
      <c r="R773" s="414"/>
      <c r="S773" s="414"/>
      <c r="T773" s="414"/>
      <c r="U773" s="414"/>
      <c r="V773" s="413"/>
      <c r="W773" s="725"/>
      <c r="X773" s="739"/>
      <c r="Y773" s="505"/>
      <c r="Z773" s="597"/>
      <c r="AA773" s="505"/>
      <c r="AB773" s="598"/>
      <c r="AC773" s="599"/>
      <c r="AD773" s="599"/>
      <c r="AE773" s="600"/>
      <c r="AF773" s="600"/>
      <c r="AG773" s="597"/>
      <c r="AH773" s="601"/>
      <c r="AI773" s="601"/>
      <c r="AJ773" s="601"/>
      <c r="AK773" s="601"/>
      <c r="AL773" s="601"/>
      <c r="AM773" s="602"/>
      <c r="AN773" s="733"/>
      <c r="AO773" s="739"/>
      <c r="AP773" s="463"/>
      <c r="AQ773" s="608"/>
      <c r="AR773" s="505"/>
      <c r="AS773" s="505"/>
      <c r="AT773" s="505"/>
      <c r="AU773" s="410"/>
      <c r="AV773" s="505"/>
      <c r="AW773" s="597"/>
      <c r="AX773" s="505"/>
      <c r="AY773" s="413"/>
      <c r="AZ773" s="413"/>
      <c r="BA773" s="413"/>
      <c r="BB773" s="101"/>
      <c r="BC773" s="101"/>
      <c r="BD773" s="101"/>
      <c r="BE773" s="101"/>
      <c r="BF773" s="414"/>
      <c r="BG773" s="414"/>
      <c r="BH773" s="414"/>
      <c r="BI773" s="414"/>
      <c r="BJ773" s="415"/>
      <c r="BK773" s="95"/>
    </row>
    <row r="774" spans="1:63" s="122" customFormat="1" ht="14.25" x14ac:dyDescent="0.3">
      <c r="A774" s="407" t="s">
        <v>24209</v>
      </c>
      <c r="B774" s="463"/>
      <c r="C774" s="408"/>
      <c r="D774" s="505"/>
      <c r="E774" s="505"/>
      <c r="F774" s="505"/>
      <c r="G774" s="409"/>
      <c r="H774" s="410"/>
      <c r="I774" s="411"/>
      <c r="J774" s="411"/>
      <c r="K774" s="411"/>
      <c r="L774" s="101"/>
      <c r="M774" s="412"/>
      <c r="N774" s="412"/>
      <c r="O774" s="101"/>
      <c r="P774" s="101"/>
      <c r="Q774" s="414"/>
      <c r="R774" s="414"/>
      <c r="S774" s="414"/>
      <c r="T774" s="414"/>
      <c r="U774" s="414"/>
      <c r="V774" s="413"/>
      <c r="W774" s="725"/>
      <c r="X774" s="740" t="str">
        <f>$A774</f>
        <v>RUA JOÃO PAULO II</v>
      </c>
      <c r="Y774" s="503"/>
      <c r="Z774" s="503"/>
      <c r="AA774" s="503"/>
      <c r="AB774" s="399"/>
      <c r="AC774" s="399"/>
      <c r="AD774" s="399"/>
      <c r="AE774" s="399"/>
      <c r="AF774" s="404"/>
      <c r="AG774" s="399"/>
      <c r="AH774" s="399"/>
      <c r="AI774" s="399"/>
      <c r="AJ774" s="399"/>
      <c r="AK774" s="399"/>
      <c r="AL774" s="399"/>
      <c r="AM774" s="399"/>
      <c r="AN774" s="401"/>
      <c r="AO774" s="407" t="str">
        <f>$A774</f>
        <v>RUA JOÃO PAULO II</v>
      </c>
      <c r="AP774" s="463"/>
      <c r="AQ774" s="408"/>
      <c r="AR774" s="505"/>
      <c r="AS774" s="505"/>
      <c r="AT774" s="505"/>
      <c r="AU774" s="410"/>
      <c r="AV774" s="409"/>
      <c r="AW774" s="409"/>
      <c r="AX774" s="409"/>
      <c r="AY774" s="413"/>
      <c r="AZ774" s="413"/>
      <c r="BA774" s="413"/>
      <c r="BB774" s="101"/>
      <c r="BC774" s="101"/>
      <c r="BD774" s="101"/>
      <c r="BE774" s="101"/>
      <c r="BF774" s="101"/>
      <c r="BG774" s="101"/>
      <c r="BH774" s="101"/>
      <c r="BI774" s="101"/>
      <c r="BJ774" s="415"/>
      <c r="BK774" s="95"/>
    </row>
    <row r="775" spans="1:63" ht="14.25" x14ac:dyDescent="0.3">
      <c r="A775" s="449" t="s">
        <v>24218</v>
      </c>
      <c r="B775" s="146" t="s">
        <v>23695</v>
      </c>
      <c r="C775" s="450" t="s">
        <v>24217</v>
      </c>
      <c r="D775" s="502">
        <v>0.4</v>
      </c>
      <c r="E775" s="589"/>
      <c r="F775" s="589"/>
      <c r="G775" s="502" t="s">
        <v>23864</v>
      </c>
      <c r="H775" s="451">
        <v>40</v>
      </c>
      <c r="I775" s="452">
        <v>1.0999999999999996</v>
      </c>
      <c r="J775" s="452">
        <v>1.2399000000000004</v>
      </c>
      <c r="K775" s="452">
        <v>1.91</v>
      </c>
      <c r="L775" s="382">
        <f t="shared" ref="L775" si="3578">ROUND((I775+J775)/2,2)</f>
        <v>1.17</v>
      </c>
      <c r="M775" s="383">
        <f t="shared" ref="M775" si="3579">IF(F775=0,ROUND($D775*10%,2),IF(D775&gt;2.8,0.18,0.15))</f>
        <v>0.04</v>
      </c>
      <c r="N775" s="383">
        <f t="shared" ref="N775" si="3580">IF(F775=0,IF(   ROUND($D775/4,2),   IF(ROUND(($D775*1.2)/6,2)&lt;0.1,0.1,ROUND(($D775*1.2)/6,2))),0.5)</f>
        <v>0.1</v>
      </c>
      <c r="O775" s="382">
        <f t="shared" ref="O775" si="3581">L775+M775+N775</f>
        <v>1.31</v>
      </c>
      <c r="P775" s="382">
        <f t="shared" ref="P775" si="3582">IF(O775&lt;2,(D775+M775*2)+0.6,(D775+M775*2)+0.6+ROUNDUP(O775-2,0)*0.1)</f>
        <v>1.08</v>
      </c>
      <c r="Q775" s="385">
        <f t="shared" ref="Q775" si="3583">IF($O775&lt;=$W$4,ROUND(IF($O775&lt;1.5,$O775*$H775*$P775,1.5*$H775*$P775),2),0)</f>
        <v>56.59</v>
      </c>
      <c r="R775" s="385">
        <f t="shared" ref="R775" si="3584">IF($O775&gt;$W$4,ROUND(IF($O775&lt;1.5,$O775*$H775*$P775,1.5*$H775*$P775),2),0)</f>
        <v>0</v>
      </c>
      <c r="S775" s="385">
        <f t="shared" ref="S775" si="3585">IF($O775&gt;$W$4,ROUND(IF($O775&lt;1.5,0,IF($O775&gt;3,1.5*$H775*$P775,($O775-1.5)*$H775*$P775)),2),0)</f>
        <v>0</v>
      </c>
      <c r="T775" s="385">
        <f t="shared" ref="T775" si="3586">IF($O775&gt;$W$4,ROUND(IF($O775&lt;3,0,IF($O775&gt;4.5,1.5*$H775*$P775,($O775-3)*$H775*$P775)),2),0)</f>
        <v>0</v>
      </c>
      <c r="U775" s="385">
        <f t="shared" ref="U775" si="3587">IF($O775&gt;$W$4,ROUND(IF($O775&lt;4.5,0,IF($O775&gt;6,($O775-4.5)*$H775*$P775,($O775-4.5)*$H775*$P775)),2),0)</f>
        <v>0</v>
      </c>
      <c r="V775" s="384">
        <f t="shared" ref="V775" si="3588">IF($O775&gt;$W$4, IF( $O775&lt;=4,   ROUND($H775*($O775+0.5)*2,2),   0),0)</f>
        <v>0</v>
      </c>
      <c r="W775" s="726">
        <f t="shared" ref="W775" si="3589">IF($O775&gt;$W$4, IF( $O775&gt;4,   ROUND($H775*($O775+0.5)*2,2),   0),0)</f>
        <v>0</v>
      </c>
      <c r="X775" s="449" t="str">
        <f t="shared" ref="X775" si="3590">A775</f>
        <v>RCA</v>
      </c>
      <c r="Y775" s="502">
        <f t="shared" ref="Y775" si="3591">IF($D775=0.4,1.2,IF($D775=0.6,1.2,IF($D775=0.8,1.3,IF($D775=1,1.5,IF($D775=1.2,1.7,IF($D775&lt;=2,2,"--"))))))</f>
        <v>1.2</v>
      </c>
      <c r="Z775" s="590" t="s">
        <v>1</v>
      </c>
      <c r="AA775" s="589">
        <f t="shared" ref="AA775" si="3592">Y775</f>
        <v>1.2</v>
      </c>
      <c r="AB775" s="591">
        <f t="shared" ref="AB775" si="3593">IF($Y775="--","--",I775)</f>
        <v>1.0999999999999996</v>
      </c>
      <c r="AC775" s="592">
        <f t="shared" ref="AC775" si="3594">IF($Y775="--","--",IF(D775&gt;1.5,0.15,ROUND($D775*10%,2)))</f>
        <v>0.04</v>
      </c>
      <c r="AD775" s="592">
        <f t="shared" ref="AD775" si="3595">IF($Y775="--","--",0.15)</f>
        <v>0.15</v>
      </c>
      <c r="AE775" s="593">
        <f t="shared" ref="AE775" si="3596">IF($Y775="--","--",ROUND(AB775+AC775+AD775,2))</f>
        <v>1.29</v>
      </c>
      <c r="AF775" s="593">
        <f t="shared" ref="AF775" si="3597">IF($Y775="--","--",IF($AB775&lt;=2,$Y775+1,($Y775+1)+ROUNDUP($AB775-2,0)*0.1))</f>
        <v>2.2000000000000002</v>
      </c>
      <c r="AG775" s="594">
        <f t="shared" ref="AG775" si="3598">IF($D775=0.4,0.92,IF($D775=0.6,0.68,IF($D775=0.8,0.74,IF($D775=1,0.7,IF($D775=1.2,0.66,IF($D775=1.5,0.6,IF($D775&lt;=2,(2.4-(D775+0.3)),"--")))))))</f>
        <v>0.92</v>
      </c>
      <c r="AH775" s="595">
        <f t="shared" ref="AH775" si="3599">IF($Y775="--","--",IF($AE775&lt;=$W$4,ROUND(IF($AE775&lt;1.5,$AE775*$AF775*$AG775,1.5*$AF775*$AG775),2),0))</f>
        <v>2.61</v>
      </c>
      <c r="AI775" s="595">
        <f t="shared" ref="AI775" si="3600">IF($Y775="--","--",IF($AE775&gt;$W$4,ROUND(IF($AE775&lt;1.5,$AE775*$AF775*$AG775,1.5*$AF775*$AG775),2),0))</f>
        <v>0</v>
      </c>
      <c r="AJ775" s="595">
        <f t="shared" ref="AJ775" si="3601">IF($Y775="--","--",IF($AE775&gt;$W$4,ROUND(IF($AE775&lt;1.5,0,IF($AE775&gt;3,1.5*$AF775*$AG775,($AE775-1.5)*$AF775*$AG775)),2),0))</f>
        <v>0</v>
      </c>
      <c r="AK775" s="595">
        <f t="shared" ref="AK775" si="3602">IF($Y775="--","--",IF($AE775&gt;$W$4,ROUND(IF($AE775&lt;3,0,IF($AE775&gt;4.5,1.5*$AF775*$AG775,($AE775-3)*$AF775*$AG775)),2),0))</f>
        <v>0</v>
      </c>
      <c r="AL775" s="595">
        <f t="shared" ref="AL775" si="3603">IF($Y775="--","--",IF($AE775&gt;$W$4,ROUND(IF($AE775&lt;4.5,0,IF($AE775&gt;6,($AE775-4.5)*$AF775*$AG775,($AE775-4.5)*$AF775*$AG775)),2),0))</f>
        <v>0</v>
      </c>
      <c r="AM775" s="596">
        <f t="shared" ref="AM775" si="3604">IF($Y775="--","--",IF($AE775&gt;$W$4, IF( $AE775&lt;=4,   ROUND(($AG775*4)*($AE775+0.5)*2,2),   0),0))</f>
        <v>0</v>
      </c>
      <c r="AN775" s="732">
        <f t="shared" ref="AN775" si="3605">IF($Y775="--","--",IF($AE775&gt;$W$4, IF( $AE775&gt;4,   ROUND(($AG775*4)*($AE775+0.5)*2,2),   0),0))</f>
        <v>0</v>
      </c>
      <c r="AO775" s="449" t="s">
        <v>24218</v>
      </c>
      <c r="AP775" s="146" t="s">
        <v>23695</v>
      </c>
      <c r="AQ775" s="450" t="s">
        <v>24217</v>
      </c>
      <c r="AR775" s="502">
        <v>0.4</v>
      </c>
      <c r="AS775" s="589"/>
      <c r="AT775" s="589"/>
      <c r="AU775" s="451">
        <v>40</v>
      </c>
      <c r="AV775" s="502">
        <f t="shared" ref="AV775" si="3606">IF($Y775="--","--",Y775+0.2)</f>
        <v>1.4</v>
      </c>
      <c r="AW775" s="590" t="s">
        <v>1</v>
      </c>
      <c r="AX775" s="589">
        <f t="shared" ref="AX775" si="3607">AV775</f>
        <v>1.4</v>
      </c>
      <c r="AY775" s="384">
        <f t="shared" ref="AY775" si="3608">IF(D775&gt;2,AU775,AU775-AV775)</f>
        <v>38.6</v>
      </c>
      <c r="AZ775" s="384">
        <f t="shared" ref="AZ775" si="3609">N775</f>
        <v>0.1</v>
      </c>
      <c r="BA775" s="384">
        <f t="shared" ref="BA775" si="3610">P775</f>
        <v>1.08</v>
      </c>
      <c r="BB775" s="382">
        <f t="shared" ref="BB775" si="3611">IF(F775=0,IF(ROUND( AY775 * ( ( (N775*P775) +  ( ((D775+M775*2)/6)*P775 ) ) - ROUND(  ((D775+M775*2)^2)   *   (   ( PI()*96.379 / (4*360) )  -  ( (SIN((96.379/2)*PI()/180)) * (COS((96.379/2)*PI()/180)) / 4 )   ), 4) ),2),   ROUND( AY775 * ( ( (N775*P775) +  ( ((D775+M775*2)/4)*P775 ) ) - ROUND(  ((D775+M775*2)^2)   *   (   ( PI()*120 / (4*360) )  -  ( (SIN((120/2)*PI()/180)) * (COS((120/2)*PI()/180)) / 4 )   ), 4) ),2)),0)</f>
        <v>7.8</v>
      </c>
      <c r="BC775" s="265">
        <f t="shared" ref="BC775" si="3612">IF(F775&gt;0,ROUND(AY775*N775*P775,2),0)</f>
        <v>0</v>
      </c>
      <c r="BD775" s="265">
        <f t="shared" ref="BD775" si="3613">SUM(Q775:U775,AH775:AL775)</f>
        <v>59.2</v>
      </c>
      <c r="BE775" s="265">
        <f t="shared" ref="BE775" si="3614">IF(F775=0, ROUND( ( PI()*( (D775+M775*2)^2 ) / 4  ) * AY775,2),  ROUND( (D775+M775*2)*(F775+M775*2) * AY775,2))</f>
        <v>6.98</v>
      </c>
      <c r="BF775" s="385">
        <f t="shared" ref="BF775" si="3615">IF(($I775+M775-0.15)&lt;=2,($I775+M775+0.15),IF(($I775+M775)&lt;=3,2.35,($I775+M775+0.2)-0.85))</f>
        <v>1.2899999999999996</v>
      </c>
      <c r="BG775" s="385">
        <f t="shared" ref="BG775" si="3616">IF(D775&gt;2,   (I775-F775-M775-0.11),IF(($I775+M775)&lt;=2,0,IF(($I775+M775)&gt;3,0.85,(I775+M775+0.2-BF775))))</f>
        <v>0</v>
      </c>
      <c r="BH775" s="385">
        <f t="shared" ref="BH775" si="3617">IF(D775&gt;2,  ROUND(((1.42+0.4)+(0.91+0.4))*2*BG775,2), ROUND(AV775*AX775*BF775,2))</f>
        <v>2.5299999999999998</v>
      </c>
      <c r="BI775" s="385">
        <f t="shared" ref="BI775" si="3618">ROUND(((PI()*0.9^2)/4)*BG775,2)</f>
        <v>0</v>
      </c>
      <c r="BJ775" s="116">
        <f t="shared" ref="BJ775" si="3619">ROUND(BD775-BE775-BH775-BI775-BB775-BC775,2)</f>
        <v>41.89</v>
      </c>
      <c r="BK775" s="95"/>
    </row>
    <row r="776" spans="1:63" ht="14.25" x14ac:dyDescent="0.3">
      <c r="A776" s="462"/>
      <c r="B776" s="463"/>
      <c r="C776" s="608"/>
      <c r="D776" s="505"/>
      <c r="E776" s="505"/>
      <c r="F776" s="505"/>
      <c r="G776" s="505"/>
      <c r="H776" s="410"/>
      <c r="I776" s="411"/>
      <c r="J776" s="411"/>
      <c r="K776" s="411"/>
      <c r="L776" s="101"/>
      <c r="M776" s="412"/>
      <c r="N776" s="412"/>
      <c r="O776" s="101"/>
      <c r="P776" s="101"/>
      <c r="Q776" s="414"/>
      <c r="R776" s="414"/>
      <c r="S776" s="414"/>
      <c r="T776" s="414"/>
      <c r="U776" s="414"/>
      <c r="V776" s="413"/>
      <c r="W776" s="725"/>
      <c r="X776" s="462"/>
      <c r="Y776" s="505"/>
      <c r="Z776" s="597"/>
      <c r="AA776" s="505"/>
      <c r="AB776" s="598"/>
      <c r="AC776" s="599"/>
      <c r="AD776" s="599"/>
      <c r="AE776" s="600"/>
      <c r="AF776" s="600"/>
      <c r="AG776" s="597"/>
      <c r="AH776" s="601"/>
      <c r="AI776" s="601"/>
      <c r="AJ776" s="601"/>
      <c r="AK776" s="601"/>
      <c r="AL776" s="601"/>
      <c r="AM776" s="602"/>
      <c r="AN776" s="733"/>
      <c r="AO776" s="462"/>
      <c r="AP776" s="463"/>
      <c r="AQ776" s="608"/>
      <c r="AR776" s="505"/>
      <c r="AS776" s="505"/>
      <c r="AT776" s="505"/>
      <c r="AU776" s="410"/>
      <c r="AV776" s="505"/>
      <c r="AW776" s="597"/>
      <c r="AX776" s="505"/>
      <c r="AY776" s="413"/>
      <c r="AZ776" s="413"/>
      <c r="BA776" s="413"/>
      <c r="BB776" s="101"/>
      <c r="BC776" s="101"/>
      <c r="BD776" s="101"/>
      <c r="BE776" s="101"/>
      <c r="BF776" s="414"/>
      <c r="BG776" s="414"/>
      <c r="BH776" s="414"/>
      <c r="BI776" s="414"/>
      <c r="BJ776" s="415"/>
      <c r="BK776" s="95"/>
    </row>
    <row r="777" spans="1:63" s="122" customFormat="1" ht="14.25" x14ac:dyDescent="0.3">
      <c r="A777" s="402" t="s">
        <v>24220</v>
      </c>
      <c r="B777" s="463"/>
      <c r="C777" s="408"/>
      <c r="D777" s="505"/>
      <c r="E777" s="505"/>
      <c r="F777" s="505"/>
      <c r="G777" s="409"/>
      <c r="H777" s="410"/>
      <c r="I777" s="411"/>
      <c r="J777" s="411"/>
      <c r="K777" s="411"/>
      <c r="L777" s="101"/>
      <c r="M777" s="412"/>
      <c r="N777" s="412"/>
      <c r="O777" s="101"/>
      <c r="P777" s="101"/>
      <c r="Q777" s="414"/>
      <c r="R777" s="414"/>
      <c r="S777" s="414"/>
      <c r="T777" s="414"/>
      <c r="U777" s="414"/>
      <c r="V777" s="413"/>
      <c r="W777" s="725"/>
      <c r="X777" s="739" t="str">
        <f>$A777</f>
        <v>BACIA RD - BACIA ROMANA (D)</v>
      </c>
      <c r="Y777" s="505"/>
      <c r="Z777" s="597"/>
      <c r="AA777" s="505"/>
      <c r="AB777" s="598"/>
      <c r="AC777" s="599"/>
      <c r="AD777" s="599"/>
      <c r="AE777" s="600"/>
      <c r="AF777" s="600"/>
      <c r="AG777" s="597"/>
      <c r="AH777" s="601"/>
      <c r="AI777" s="601"/>
      <c r="AJ777" s="601"/>
      <c r="AK777" s="601"/>
      <c r="AL777" s="601"/>
      <c r="AM777" s="602"/>
      <c r="AN777" s="733"/>
      <c r="AO777" s="739" t="str">
        <f>$A777</f>
        <v>BACIA RD - BACIA ROMANA (D)</v>
      </c>
      <c r="AP777" s="463"/>
      <c r="AQ777" s="408"/>
      <c r="AR777" s="505"/>
      <c r="AS777" s="505"/>
      <c r="AT777" s="505"/>
      <c r="AU777" s="410"/>
      <c r="AV777" s="409"/>
      <c r="AW777" s="409"/>
      <c r="AX777" s="409"/>
      <c r="AY777" s="413"/>
      <c r="AZ777" s="413"/>
      <c r="BA777" s="413"/>
      <c r="BB777" s="101"/>
      <c r="BC777" s="101"/>
      <c r="BD777" s="101"/>
      <c r="BE777" s="101"/>
      <c r="BF777" s="101"/>
      <c r="BG777" s="101"/>
      <c r="BH777" s="101"/>
      <c r="BI777" s="101"/>
      <c r="BJ777" s="415"/>
      <c r="BK777" s="95"/>
    </row>
    <row r="778" spans="1:63" s="122" customFormat="1" ht="14.25" x14ac:dyDescent="0.3">
      <c r="A778" s="407" t="s">
        <v>24221</v>
      </c>
      <c r="B778" s="463"/>
      <c r="C778" s="408"/>
      <c r="D778" s="505"/>
      <c r="E778" s="505"/>
      <c r="F778" s="505"/>
      <c r="G778" s="409"/>
      <c r="H778" s="410"/>
      <c r="I778" s="411"/>
      <c r="J778" s="411"/>
      <c r="K778" s="411"/>
      <c r="L778" s="101"/>
      <c r="M778" s="412"/>
      <c r="N778" s="412"/>
      <c r="O778" s="101"/>
      <c r="P778" s="101"/>
      <c r="Q778" s="414"/>
      <c r="R778" s="414"/>
      <c r="S778" s="414"/>
      <c r="T778" s="414"/>
      <c r="U778" s="414"/>
      <c r="V778" s="413"/>
      <c r="W778" s="725"/>
      <c r="X778" s="740" t="str">
        <f>$A778</f>
        <v>RUA DR. PEDRO PAULO CALDAS DA CUNHA</v>
      </c>
      <c r="Y778" s="503"/>
      <c r="Z778" s="503"/>
      <c r="AA778" s="503"/>
      <c r="AB778" s="399"/>
      <c r="AC778" s="399"/>
      <c r="AD778" s="399"/>
      <c r="AE778" s="399"/>
      <c r="AF778" s="404"/>
      <c r="AG778" s="399"/>
      <c r="AH778" s="399"/>
      <c r="AI778" s="399"/>
      <c r="AJ778" s="399"/>
      <c r="AK778" s="399"/>
      <c r="AL778" s="399"/>
      <c r="AM778" s="399"/>
      <c r="AN778" s="401"/>
      <c r="AO778" s="407" t="str">
        <f>$A778</f>
        <v>RUA DR. PEDRO PAULO CALDAS DA CUNHA</v>
      </c>
      <c r="AP778" s="463"/>
      <c r="AQ778" s="408"/>
      <c r="AR778" s="505"/>
      <c r="AS778" s="505"/>
      <c r="AT778" s="505"/>
      <c r="AU778" s="410"/>
      <c r="AV778" s="409"/>
      <c r="AW778" s="409"/>
      <c r="AX778" s="409"/>
      <c r="AY778" s="413"/>
      <c r="AZ778" s="413"/>
      <c r="BA778" s="413"/>
      <c r="BB778" s="101"/>
      <c r="BC778" s="101"/>
      <c r="BD778" s="101"/>
      <c r="BE778" s="101"/>
      <c r="BF778" s="101"/>
      <c r="BG778" s="101"/>
      <c r="BH778" s="101"/>
      <c r="BI778" s="101"/>
      <c r="BJ778" s="415"/>
      <c r="BK778" s="95"/>
    </row>
    <row r="779" spans="1:63" ht="14.25" x14ac:dyDescent="0.3">
      <c r="A779" s="449" t="s">
        <v>24222</v>
      </c>
      <c r="B779" s="146" t="s">
        <v>23695</v>
      </c>
      <c r="C779" s="450" t="s">
        <v>24223</v>
      </c>
      <c r="D779" s="502">
        <v>0.4</v>
      </c>
      <c r="E779" s="589"/>
      <c r="F779" s="589"/>
      <c r="G779" s="502" t="s">
        <v>23864</v>
      </c>
      <c r="H779" s="451">
        <v>21</v>
      </c>
      <c r="I779" s="452">
        <v>1.0999999999999996</v>
      </c>
      <c r="J779" s="452">
        <v>1.3743000000000016</v>
      </c>
      <c r="K779" s="452">
        <v>1.556</v>
      </c>
      <c r="L779" s="382">
        <f t="shared" ref="L779" si="3620">ROUND((I779+J779)/2,2)</f>
        <v>1.24</v>
      </c>
      <c r="M779" s="383">
        <f t="shared" ref="M779" si="3621">IF(F779=0,ROUND($D779*10%,2),IF(D779&gt;2.8,0.18,0.15))</f>
        <v>0.04</v>
      </c>
      <c r="N779" s="383">
        <f t="shared" ref="N779" si="3622">IF(F779=0,IF(   ROUND($D779/4,2),   IF(ROUND(($D779*1.2)/6,2)&lt;0.1,0.1,ROUND(($D779*1.2)/6,2))),0.5)</f>
        <v>0.1</v>
      </c>
      <c r="O779" s="382">
        <f t="shared" ref="O779" si="3623">L779+M779+N779</f>
        <v>1.3800000000000001</v>
      </c>
      <c r="P779" s="382">
        <f t="shared" ref="P779" si="3624">IF(O779&lt;2,(D779+M779*2)+0.6,(D779+M779*2)+0.6+ROUNDUP(O779-2,0)*0.1)</f>
        <v>1.08</v>
      </c>
      <c r="Q779" s="385">
        <f t="shared" ref="Q779" si="3625">IF($O779&lt;=$W$4,ROUND(IF($O779&lt;1.5,$O779*$H779*$P779,1.5*$H779*$P779),2),0)</f>
        <v>31.3</v>
      </c>
      <c r="R779" s="385">
        <f t="shared" ref="R779" si="3626">IF($O779&gt;$W$4,ROUND(IF($O779&lt;1.5,$O779*$H779*$P779,1.5*$H779*$P779),2),0)</f>
        <v>0</v>
      </c>
      <c r="S779" s="385">
        <f t="shared" ref="S779" si="3627">IF($O779&gt;$W$4,ROUND(IF($O779&lt;1.5,0,IF($O779&gt;3,1.5*$H779*$P779,($O779-1.5)*$H779*$P779)),2),0)</f>
        <v>0</v>
      </c>
      <c r="T779" s="385">
        <f t="shared" ref="T779" si="3628">IF($O779&gt;$W$4,ROUND(IF($O779&lt;3,0,IF($O779&gt;4.5,1.5*$H779*$P779,($O779-3)*$H779*$P779)),2),0)</f>
        <v>0</v>
      </c>
      <c r="U779" s="385">
        <f t="shared" ref="U779" si="3629">IF($O779&gt;$W$4,ROUND(IF($O779&lt;4.5,0,IF($O779&gt;6,($O779-4.5)*$H779*$P779,($O779-4.5)*$H779*$P779)),2),0)</f>
        <v>0</v>
      </c>
      <c r="V779" s="384">
        <f t="shared" ref="V779" si="3630">IF($O779&gt;$W$4, IF( $O779&lt;=4,   ROUND($H779*($O779+0.5)*2,2),   0),0)</f>
        <v>0</v>
      </c>
      <c r="W779" s="726">
        <f t="shared" ref="W779" si="3631">IF($O779&gt;$W$4, IF( $O779&gt;4,   ROUND($H779*($O779+0.5)*2,2),   0),0)</f>
        <v>0</v>
      </c>
      <c r="X779" s="449" t="str">
        <f t="shared" ref="X779" si="3632">A779</f>
        <v>RD1</v>
      </c>
      <c r="Y779" s="502">
        <f t="shared" ref="Y779" si="3633">IF($D779=0.4,1.2,IF($D779=0.6,1.2,IF($D779=0.8,1.3,IF($D779=1,1.5,IF($D779=1.2,1.7,IF($D779&lt;=2,2,"--"))))))</f>
        <v>1.2</v>
      </c>
      <c r="Z779" s="590" t="s">
        <v>1</v>
      </c>
      <c r="AA779" s="589">
        <f t="shared" ref="AA779" si="3634">Y779</f>
        <v>1.2</v>
      </c>
      <c r="AB779" s="591">
        <f t="shared" ref="AB779" si="3635">IF($Y779="--","--",I779)</f>
        <v>1.0999999999999996</v>
      </c>
      <c r="AC779" s="592">
        <f t="shared" ref="AC779" si="3636">IF($Y779="--","--",IF(D779&gt;1.5,0.15,ROUND($D779*10%,2)))</f>
        <v>0.04</v>
      </c>
      <c r="AD779" s="592">
        <f t="shared" ref="AD779" si="3637">IF($Y779="--","--",0.15)</f>
        <v>0.15</v>
      </c>
      <c r="AE779" s="593">
        <f t="shared" ref="AE779" si="3638">IF($Y779="--","--",ROUND(AB779+AC779+AD779,2))</f>
        <v>1.29</v>
      </c>
      <c r="AF779" s="593">
        <f t="shared" ref="AF779" si="3639">IF($Y779="--","--",IF($AB779&lt;=2,$Y779+1,($Y779+1)+ROUNDUP($AB779-2,0)*0.1))</f>
        <v>2.2000000000000002</v>
      </c>
      <c r="AG779" s="594">
        <f t="shared" ref="AG779" si="3640">IF($D779=0.4,0.92,IF($D779=0.6,0.68,IF($D779=0.8,0.74,IF($D779=1,0.7,IF($D779=1.2,0.66,IF($D779=1.5,0.6,IF($D779&lt;=2,(2.4-(D779+0.3)),"--")))))))</f>
        <v>0.92</v>
      </c>
      <c r="AH779" s="595">
        <f t="shared" ref="AH779" si="3641">IF($Y779="--","--",IF($AE779&lt;=$W$4,ROUND(IF($AE779&lt;1.5,$AE779*$AF779*$AG779,1.5*$AF779*$AG779),2),0))</f>
        <v>2.61</v>
      </c>
      <c r="AI779" s="595">
        <f t="shared" ref="AI779" si="3642">IF($Y779="--","--",IF($AE779&gt;$W$4,ROUND(IF($AE779&lt;1.5,$AE779*$AF779*$AG779,1.5*$AF779*$AG779),2),0))</f>
        <v>0</v>
      </c>
      <c r="AJ779" s="595">
        <f t="shared" ref="AJ779" si="3643">IF($Y779="--","--",IF($AE779&gt;$W$4,ROUND(IF($AE779&lt;1.5,0,IF($AE779&gt;3,1.5*$AF779*$AG779,($AE779-1.5)*$AF779*$AG779)),2),0))</f>
        <v>0</v>
      </c>
      <c r="AK779" s="595">
        <f t="shared" ref="AK779" si="3644">IF($Y779="--","--",IF($AE779&gt;$W$4,ROUND(IF($AE779&lt;3,0,IF($AE779&gt;4.5,1.5*$AF779*$AG779,($AE779-3)*$AF779*$AG779)),2),0))</f>
        <v>0</v>
      </c>
      <c r="AL779" s="595">
        <f t="shared" ref="AL779" si="3645">IF($Y779="--","--",IF($AE779&gt;$W$4,ROUND(IF($AE779&lt;4.5,0,IF($AE779&gt;6,($AE779-4.5)*$AF779*$AG779,($AE779-4.5)*$AF779*$AG779)),2),0))</f>
        <v>0</v>
      </c>
      <c r="AM779" s="596">
        <f t="shared" ref="AM779" si="3646">IF($Y779="--","--",IF($AE779&gt;$W$4, IF( $AE779&lt;=4,   ROUND(($AG779*4)*($AE779+0.5)*2,2),   0),0))</f>
        <v>0</v>
      </c>
      <c r="AN779" s="732">
        <f t="shared" ref="AN779" si="3647">IF($Y779="--","--",IF($AE779&gt;$W$4, IF( $AE779&gt;4,   ROUND(($AG779*4)*($AE779+0.5)*2,2),   0),0))</f>
        <v>0</v>
      </c>
      <c r="AO779" s="449" t="s">
        <v>24222</v>
      </c>
      <c r="AP779" s="146" t="s">
        <v>23695</v>
      </c>
      <c r="AQ779" s="450" t="s">
        <v>24223</v>
      </c>
      <c r="AR779" s="502">
        <v>0.4</v>
      </c>
      <c r="AS779" s="589"/>
      <c r="AT779" s="589"/>
      <c r="AU779" s="451">
        <v>21</v>
      </c>
      <c r="AV779" s="502">
        <f t="shared" ref="AV779" si="3648">IF($Y779="--","--",Y779+0.2)</f>
        <v>1.4</v>
      </c>
      <c r="AW779" s="590" t="s">
        <v>1</v>
      </c>
      <c r="AX779" s="589">
        <f t="shared" ref="AX779" si="3649">AV779</f>
        <v>1.4</v>
      </c>
      <c r="AY779" s="384">
        <f t="shared" ref="AY779" si="3650">IF(D779&gt;2,AU779,AU779-AV779)</f>
        <v>19.600000000000001</v>
      </c>
      <c r="AZ779" s="384">
        <f t="shared" ref="AZ779" si="3651">N779</f>
        <v>0.1</v>
      </c>
      <c r="BA779" s="384">
        <f t="shared" ref="BA779" si="3652">P779</f>
        <v>1.08</v>
      </c>
      <c r="BB779" s="382">
        <f t="shared" ref="BB779" si="3653">IF(F779=0,IF(ROUND( AY779 * ( ( (N779*P779) +  ( ((D779+M779*2)/6)*P779 ) ) - ROUND(  ((D779+M779*2)^2)   *   (   ( PI()*96.379 / (4*360) )  -  ( (SIN((96.379/2)*PI()/180)) * (COS((96.379/2)*PI()/180)) / 4 )   ), 4) ),2),   ROUND( AY779 * ( ( (N779*P779) +  ( ((D779+M779*2)/4)*P779 ) ) - ROUND(  ((D779+M779*2)^2)   *   (   ( PI()*120 / (4*360) )  -  ( (SIN((120/2)*PI()/180)) * (COS((120/2)*PI()/180)) / 4 )   ), 4) ),2)),0)</f>
        <v>3.96</v>
      </c>
      <c r="BC779" s="265">
        <f t="shared" ref="BC779" si="3654">IF(F779&gt;0,ROUND(AY779*N779*P779,2),0)</f>
        <v>0</v>
      </c>
      <c r="BD779" s="265">
        <f t="shared" ref="BD779" si="3655">SUM(Q779:U779,AH779:AL779)</f>
        <v>33.910000000000004</v>
      </c>
      <c r="BE779" s="265">
        <f t="shared" ref="BE779" si="3656">IF(F779=0, ROUND( ( PI()*( (D779+M779*2)^2 ) / 4  ) * AY779,2),  ROUND( (D779+M779*2)*(F779+M779*2) * AY779,2))</f>
        <v>3.55</v>
      </c>
      <c r="BF779" s="385">
        <f t="shared" ref="BF779" si="3657">IF(($I779+M779-0.15)&lt;=2,($I779+M779+0.15),IF(($I779+M779)&lt;=3,2.35,($I779+M779+0.2)-0.85))</f>
        <v>1.2899999999999996</v>
      </c>
      <c r="BG779" s="385">
        <f t="shared" ref="BG779" si="3658">IF(D779&gt;2,   (I779-F779-M779-0.11),IF(($I779+M779)&lt;=2,0,IF(($I779+M779)&gt;3,0.85,(I779+M779+0.2-BF779))))</f>
        <v>0</v>
      </c>
      <c r="BH779" s="385">
        <f t="shared" ref="BH779" si="3659">IF(D779&gt;2,  ROUND(((1.42+0.4)+(0.91+0.4))*2*BG779,2), ROUND(AV779*AX779*BF779,2))</f>
        <v>2.5299999999999998</v>
      </c>
      <c r="BI779" s="385">
        <f t="shared" ref="BI779" si="3660">ROUND(((PI()*0.9^2)/4)*BG779,2)</f>
        <v>0</v>
      </c>
      <c r="BJ779" s="116">
        <f t="shared" ref="BJ779" si="3661">ROUND(BD779-BE779-BH779-BI779-BB779-BC779,2)</f>
        <v>23.87</v>
      </c>
      <c r="BK779" s="95"/>
    </row>
    <row r="780" spans="1:63" ht="14.25" x14ac:dyDescent="0.3">
      <c r="A780" s="462"/>
      <c r="B780" s="463"/>
      <c r="C780" s="608"/>
      <c r="D780" s="505"/>
      <c r="E780" s="505"/>
      <c r="F780" s="505"/>
      <c r="G780" s="505"/>
      <c r="H780" s="410"/>
      <c r="I780" s="411"/>
      <c r="J780" s="411"/>
      <c r="K780" s="411"/>
      <c r="L780" s="101"/>
      <c r="M780" s="412"/>
      <c r="N780" s="412"/>
      <c r="O780" s="101"/>
      <c r="P780" s="101"/>
      <c r="Q780" s="414"/>
      <c r="R780" s="414"/>
      <c r="S780" s="414"/>
      <c r="T780" s="414"/>
      <c r="U780" s="414"/>
      <c r="V780" s="413"/>
      <c r="W780" s="725"/>
      <c r="X780" s="462"/>
      <c r="Y780" s="505"/>
      <c r="Z780" s="597"/>
      <c r="AA780" s="505"/>
      <c r="AB780" s="598"/>
      <c r="AC780" s="599"/>
      <c r="AD780" s="599"/>
      <c r="AE780" s="600"/>
      <c r="AF780" s="600"/>
      <c r="AG780" s="597"/>
      <c r="AH780" s="601"/>
      <c r="AI780" s="601"/>
      <c r="AJ780" s="601"/>
      <c r="AK780" s="601"/>
      <c r="AL780" s="601"/>
      <c r="AM780" s="602"/>
      <c r="AN780" s="733"/>
      <c r="AO780" s="462"/>
      <c r="AP780" s="463"/>
      <c r="AQ780" s="608"/>
      <c r="AR780" s="505"/>
      <c r="AS780" s="505"/>
      <c r="AT780" s="505"/>
      <c r="AU780" s="410"/>
      <c r="AV780" s="505"/>
      <c r="AW780" s="597"/>
      <c r="AX780" s="505"/>
      <c r="AY780" s="413"/>
      <c r="AZ780" s="413"/>
      <c r="BA780" s="413"/>
      <c r="BB780" s="101"/>
      <c r="BC780" s="101"/>
      <c r="BD780" s="101"/>
      <c r="BE780" s="101"/>
      <c r="BF780" s="414"/>
      <c r="BG780" s="414"/>
      <c r="BH780" s="414"/>
      <c r="BI780" s="414"/>
      <c r="BJ780" s="415"/>
      <c r="BK780" s="95"/>
    </row>
    <row r="781" spans="1:63" s="122" customFormat="1" ht="14.25" x14ac:dyDescent="0.3">
      <c r="A781" s="402" t="s">
        <v>24231</v>
      </c>
      <c r="B781" s="463"/>
      <c r="C781" s="408"/>
      <c r="D781" s="505"/>
      <c r="E781" s="505"/>
      <c r="F781" s="505"/>
      <c r="G781" s="409"/>
      <c r="H781" s="410"/>
      <c r="I781" s="411"/>
      <c r="J781" s="411"/>
      <c r="K781" s="411"/>
      <c r="L781" s="101"/>
      <c r="M781" s="412"/>
      <c r="N781" s="412"/>
      <c r="O781" s="101"/>
      <c r="P781" s="101"/>
      <c r="Q781" s="414"/>
      <c r="R781" s="414"/>
      <c r="S781" s="414"/>
      <c r="T781" s="414"/>
      <c r="U781" s="414"/>
      <c r="V781" s="413"/>
      <c r="W781" s="725"/>
      <c r="X781" s="739" t="str">
        <f>$A781</f>
        <v>BACIA RE - BACIA ROMANA (E)</v>
      </c>
      <c r="Y781" s="505"/>
      <c r="Z781" s="597"/>
      <c r="AA781" s="505"/>
      <c r="AB781" s="598"/>
      <c r="AC781" s="599"/>
      <c r="AD781" s="599"/>
      <c r="AE781" s="600"/>
      <c r="AF781" s="600"/>
      <c r="AG781" s="597"/>
      <c r="AH781" s="601"/>
      <c r="AI781" s="601"/>
      <c r="AJ781" s="601"/>
      <c r="AK781" s="601"/>
      <c r="AL781" s="601"/>
      <c r="AM781" s="602"/>
      <c r="AN781" s="733"/>
      <c r="AO781" s="739" t="str">
        <f>$A781</f>
        <v>BACIA RE - BACIA ROMANA (E)</v>
      </c>
      <c r="AP781" s="463"/>
      <c r="AQ781" s="408"/>
      <c r="AR781" s="505"/>
      <c r="AS781" s="505"/>
      <c r="AT781" s="505"/>
      <c r="AU781" s="410"/>
      <c r="AV781" s="409"/>
      <c r="AW781" s="409"/>
      <c r="AX781" s="409"/>
      <c r="AY781" s="413"/>
      <c r="AZ781" s="413"/>
      <c r="BA781" s="413"/>
      <c r="BB781" s="101"/>
      <c r="BC781" s="101"/>
      <c r="BD781" s="101"/>
      <c r="BE781" s="101"/>
      <c r="BF781" s="101"/>
      <c r="BG781" s="101"/>
      <c r="BH781" s="101"/>
      <c r="BI781" s="101"/>
      <c r="BJ781" s="415"/>
      <c r="BK781" s="95"/>
    </row>
    <row r="782" spans="1:63" s="122" customFormat="1" ht="14.25" x14ac:dyDescent="0.3">
      <c r="A782" s="407" t="s">
        <v>24562</v>
      </c>
      <c r="B782" s="463"/>
      <c r="C782" s="408"/>
      <c r="D782" s="505"/>
      <c r="E782" s="505"/>
      <c r="F782" s="505"/>
      <c r="G782" s="409"/>
      <c r="H782" s="410"/>
      <c r="I782" s="411"/>
      <c r="J782" s="411"/>
      <c r="K782" s="411"/>
      <c r="L782" s="101"/>
      <c r="M782" s="412"/>
      <c r="N782" s="412"/>
      <c r="O782" s="101"/>
      <c r="P782" s="101"/>
      <c r="Q782" s="414"/>
      <c r="R782" s="414"/>
      <c r="S782" s="414"/>
      <c r="T782" s="414"/>
      <c r="U782" s="414"/>
      <c r="V782" s="413"/>
      <c r="W782" s="725"/>
      <c r="X782" s="740" t="str">
        <f>$A782</f>
        <v>Rua Raimundo Teixeira Mendes</v>
      </c>
      <c r="Y782" s="503"/>
      <c r="Z782" s="503"/>
      <c r="AA782" s="503"/>
      <c r="AB782" s="399"/>
      <c r="AC782" s="399"/>
      <c r="AD782" s="399"/>
      <c r="AE782" s="399"/>
      <c r="AF782" s="404"/>
      <c r="AG782" s="399"/>
      <c r="AH782" s="399"/>
      <c r="AI782" s="399"/>
      <c r="AJ782" s="399"/>
      <c r="AK782" s="399"/>
      <c r="AL782" s="399"/>
      <c r="AM782" s="399"/>
      <c r="AN782" s="401"/>
      <c r="AO782" s="407" t="str">
        <f>$A782</f>
        <v>Rua Raimundo Teixeira Mendes</v>
      </c>
      <c r="AP782" s="463"/>
      <c r="AQ782" s="408"/>
      <c r="AR782" s="505"/>
      <c r="AS782" s="505"/>
      <c r="AT782" s="505"/>
      <c r="AU782" s="410"/>
      <c r="AV782" s="409"/>
      <c r="AW782" s="409"/>
      <c r="AX782" s="409"/>
      <c r="AY782" s="413"/>
      <c r="AZ782" s="413"/>
      <c r="BA782" s="413"/>
      <c r="BB782" s="101"/>
      <c r="BC782" s="101"/>
      <c r="BD782" s="101"/>
      <c r="BE782" s="101"/>
      <c r="BF782" s="101"/>
      <c r="BG782" s="101"/>
      <c r="BH782" s="101"/>
      <c r="BI782" s="101"/>
      <c r="BJ782" s="415"/>
      <c r="BK782" s="95"/>
    </row>
    <row r="783" spans="1:63" ht="14.25" x14ac:dyDescent="0.3">
      <c r="A783" s="144" t="s">
        <v>24224</v>
      </c>
      <c r="B783" s="379" t="s">
        <v>23695</v>
      </c>
      <c r="C783" s="453" t="s">
        <v>24225</v>
      </c>
      <c r="D783" s="416">
        <v>0.6</v>
      </c>
      <c r="E783" s="504"/>
      <c r="F783" s="504"/>
      <c r="G783" s="416" t="s">
        <v>23864</v>
      </c>
      <c r="H783" s="142">
        <v>35</v>
      </c>
      <c r="I783" s="143">
        <v>1.5</v>
      </c>
      <c r="J783" s="143">
        <v>1.8264499999999995</v>
      </c>
      <c r="K783" s="452">
        <v>0.09</v>
      </c>
      <c r="L783" s="382">
        <f t="shared" ref="L783:L788" si="3662">ROUND((I783+J783)/2,2)</f>
        <v>1.66</v>
      </c>
      <c r="M783" s="383">
        <f t="shared" ref="M783:M788" si="3663">IF(F783=0,ROUND($D783*10%,2),IF(D783&gt;2.8,0.18,0.15))</f>
        <v>0.06</v>
      </c>
      <c r="N783" s="383">
        <f t="shared" ref="N783:N788" si="3664">IF(F783=0,IF(   ROUND($D783/4,2),   IF(ROUND(($D783*1.2)/6,2)&lt;0.1,0.1,ROUND(($D783*1.2)/6,2))),0.5)</f>
        <v>0.12</v>
      </c>
      <c r="O783" s="382">
        <f t="shared" ref="O783:O788" si="3665">L783+M783+N783</f>
        <v>1.8399999999999999</v>
      </c>
      <c r="P783" s="382">
        <f t="shared" ref="P783:P788" si="3666">IF(O783&lt;2,(D783+M783*2)+0.6,(D783+M783*2)+0.6+ROUNDUP(O783-2,0)*0.1)</f>
        <v>1.3199999999999998</v>
      </c>
      <c r="Q783" s="385">
        <f t="shared" ref="Q783:Q788" si="3667">IF($O783&lt;=$W$4,ROUND(IF($O783&lt;1.5,$O783*$H783*$P783,1.5*$H783*$P783),2),0)</f>
        <v>0</v>
      </c>
      <c r="R783" s="385">
        <f t="shared" ref="R783:R788" si="3668">IF($O783&gt;$W$4,ROUND(IF($O783&lt;1.5,$O783*$H783*$P783,1.5*$H783*$P783),2),0)</f>
        <v>69.3</v>
      </c>
      <c r="S783" s="385">
        <f t="shared" ref="S783:S788" si="3669">IF($O783&gt;$W$4,ROUND(IF($O783&lt;1.5,0,IF($O783&gt;3,1.5*$H783*$P783,($O783-1.5)*$H783*$P783)),2),0)</f>
        <v>15.71</v>
      </c>
      <c r="T783" s="385">
        <f t="shared" ref="T783:T788" si="3670">IF($O783&gt;$W$4,ROUND(IF($O783&lt;3,0,IF($O783&gt;4.5,1.5*$H783*$P783,($O783-3)*$H783*$P783)),2),0)</f>
        <v>0</v>
      </c>
      <c r="U783" s="385">
        <f t="shared" ref="U783:U788" si="3671">IF($O783&gt;$W$4,ROUND(IF($O783&lt;4.5,0,IF($O783&gt;6,($O783-4.5)*$H783*$P783,($O783-4.5)*$H783*$P783)),2),0)</f>
        <v>0</v>
      </c>
      <c r="V783" s="384">
        <f t="shared" ref="V783:V788" si="3672">IF($O783&gt;$W$4, IF( $O783&lt;=4,   ROUND($H783*($O783+0.5)*2,2),   0),0)</f>
        <v>163.80000000000001</v>
      </c>
      <c r="W783" s="726">
        <f t="shared" ref="W783:W788" si="3673">IF($O783&gt;$W$4, IF( $O783&gt;4,   ROUND($H783*($O783+0.5)*2,2),   0),0)</f>
        <v>0</v>
      </c>
      <c r="X783" s="144" t="str">
        <f t="shared" ref="X783:X788" si="3674">A783</f>
        <v>RE1</v>
      </c>
      <c r="Y783" s="416">
        <f t="shared" ref="Y783:Y788" si="3675">IF($D783=0.4,1.2,IF($D783=0.6,1.2,IF($D783=0.8,1.3,IF($D783=1,1.5,IF($D783=1.2,1.7,IF($D783&lt;=2,2,"--"))))))</f>
        <v>1.2</v>
      </c>
      <c r="Z783" s="603" t="s">
        <v>1</v>
      </c>
      <c r="AA783" s="504">
        <f t="shared" ref="AA783:AA788" si="3676">Y783</f>
        <v>1.2</v>
      </c>
      <c r="AB783" s="591">
        <f t="shared" ref="AB783:AB788" si="3677">IF($Y783="--","--",I783)</f>
        <v>1.5</v>
      </c>
      <c r="AC783" s="592">
        <f t="shared" ref="AC783:AC788" si="3678">IF($Y783="--","--",IF(D783&gt;1.5,0.15,ROUND($D783*10%,2)))</f>
        <v>0.06</v>
      </c>
      <c r="AD783" s="592">
        <f t="shared" ref="AD783:AD788" si="3679">IF($Y783="--","--",0.15)</f>
        <v>0.15</v>
      </c>
      <c r="AE783" s="593">
        <f t="shared" ref="AE783:AE788" si="3680">IF($Y783="--","--",ROUND(AB783+AC783+AD783,2))</f>
        <v>1.71</v>
      </c>
      <c r="AF783" s="604">
        <f t="shared" ref="AF783:AF788" si="3681">IF($Y783="--","--",IF($AB783&lt;=2,$Y783+1,($Y783+1)+ROUNDUP($AB783-2,0)*0.1))</f>
        <v>2.2000000000000002</v>
      </c>
      <c r="AG783" s="605">
        <f t="shared" ref="AG783:AG788" si="3682">IF($D783=0.4,0.92,IF($D783=0.6,0.68,IF($D783=0.8,0.74,IF($D783=1,0.7,IF($D783=1.2,0.66,IF($D783=1.5,0.6,IF($D783&lt;=2,(2.4-(D783+0.3)),"--")))))))</f>
        <v>0.68</v>
      </c>
      <c r="AH783" s="595">
        <f t="shared" ref="AH783:AH788" si="3683">IF($Y783="--","--",IF($AE783&lt;=$W$4,ROUND(IF($AE783&lt;1.5,$AE783*$AF783*$AG783,1.5*$AF783*$AG783),2),0))</f>
        <v>0</v>
      </c>
      <c r="AI783" s="595">
        <f t="shared" ref="AI783:AI788" si="3684">IF($Y783="--","--",IF($AE783&gt;$W$4,ROUND(IF($AE783&lt;1.5,$AE783*$AF783*$AG783,1.5*$AF783*$AG783),2),0))</f>
        <v>2.2400000000000002</v>
      </c>
      <c r="AJ783" s="595">
        <f t="shared" ref="AJ783:AJ788" si="3685">IF($Y783="--","--",IF($AE783&gt;$W$4,ROUND(IF($AE783&lt;1.5,0,IF($AE783&gt;3,1.5*$AF783*$AG783,($AE783-1.5)*$AF783*$AG783)),2),0))</f>
        <v>0.31</v>
      </c>
      <c r="AK783" s="595">
        <f t="shared" ref="AK783:AK788" si="3686">IF($Y783="--","--",IF($AE783&gt;$W$4,ROUND(IF($AE783&lt;3,0,IF($AE783&gt;4.5,1.5*$AF783*$AG783,($AE783-3)*$AF783*$AG783)),2),0))</f>
        <v>0</v>
      </c>
      <c r="AL783" s="595">
        <f t="shared" ref="AL783:AL788" si="3687">IF($Y783="--","--",IF($AE783&gt;$W$4,ROUND(IF($AE783&lt;4.5,0,IF($AE783&gt;6,($AE783-4.5)*$AF783*$AG783,($AE783-4.5)*$AF783*$AG783)),2),0))</f>
        <v>0</v>
      </c>
      <c r="AM783" s="596">
        <f t="shared" ref="AM783:AM788" si="3688">IF($Y783="--","--",IF($AE783&gt;$W$4, IF( $AE783&lt;=4,   ROUND(($AG783*4)*($AE783+0.5)*2,2),   0),0))</f>
        <v>12.02</v>
      </c>
      <c r="AN783" s="732">
        <f t="shared" ref="AN783:AN788" si="3689">IF($Y783="--","--",IF($AE783&gt;$W$4, IF( $AE783&gt;4,   ROUND(($AG783*4)*($AE783+0.5)*2,2),   0),0))</f>
        <v>0</v>
      </c>
      <c r="AO783" s="144" t="s">
        <v>24224</v>
      </c>
      <c r="AP783" s="379" t="s">
        <v>23695</v>
      </c>
      <c r="AQ783" s="453" t="s">
        <v>24225</v>
      </c>
      <c r="AR783" s="416">
        <v>0.6</v>
      </c>
      <c r="AS783" s="504"/>
      <c r="AT783" s="504"/>
      <c r="AU783" s="142">
        <v>35</v>
      </c>
      <c r="AV783" s="416">
        <f t="shared" ref="AV783:AV788" si="3690">IF($Y783="--","--",Y783+0.2)</f>
        <v>1.4</v>
      </c>
      <c r="AW783" s="603" t="s">
        <v>1</v>
      </c>
      <c r="AX783" s="504">
        <f t="shared" ref="AX783:AX788" si="3691">AV783</f>
        <v>1.4</v>
      </c>
      <c r="AY783" s="384">
        <f t="shared" ref="AY783:AY788" si="3692">IF(D783&gt;2,AU783,AU783-AV783)</f>
        <v>33.6</v>
      </c>
      <c r="AZ783" s="384">
        <f t="shared" ref="AZ783:AZ788" si="3693">N783</f>
        <v>0.12</v>
      </c>
      <c r="BA783" s="384">
        <f t="shared" ref="BA783:BA788" si="3694">P783</f>
        <v>1.3199999999999998</v>
      </c>
      <c r="BB783" s="382">
        <f t="shared" ref="BB783:BB788" si="3695">IF(F783=0,IF(ROUND( AY783 * ( ( (N783*P783) +  ( ((D783+M783*2)/6)*P783 ) ) - ROUND(  ((D783+M783*2)^2)   *   (   ( PI()*96.379 / (4*360) )  -  ( (SIN((96.379/2)*PI()/180)) * (COS((96.379/2)*PI()/180)) / 4 )   ), 4) ),2),   ROUND( AY783 * ( ( (N783*P783) +  ( ((D783+M783*2)/4)*P783 ) ) - ROUND(  ((D783+M783*2)^2)   *   (   ( PI()*120 / (4*360) )  -  ( (SIN((120/2)*PI()/180)) * (COS((120/2)*PI()/180)) / 4 )   ), 4) ),2)),0)</f>
        <v>10.63</v>
      </c>
      <c r="BC783" s="265">
        <f t="shared" ref="BC783:BC788" si="3696">IF(F783&gt;0,ROUND(AY783*N783*P783,2),0)</f>
        <v>0</v>
      </c>
      <c r="BD783" s="265">
        <f t="shared" ref="BD783:BD788" si="3697">SUM(Q783:U783,AH783:AL783)</f>
        <v>87.559999999999988</v>
      </c>
      <c r="BE783" s="265">
        <f t="shared" ref="BE783:BE788" si="3698">IF(F783=0, ROUND( ( PI()*( (D783+M783*2)^2 ) / 4  ) * AY783,2),  ROUND( (D783+M783*2)*(F783+M783*2) * AY783,2))</f>
        <v>13.68</v>
      </c>
      <c r="BF783" s="607">
        <f t="shared" ref="BF783:BF788" si="3699">IF(($I783+M783-0.15)&lt;=2,($I783+M783+0.15),IF(($I783+M783)&lt;=3,2.35,($I783+M783+0.2)-0.85))</f>
        <v>1.71</v>
      </c>
      <c r="BG783" s="607">
        <f t="shared" ref="BG783:BG788" si="3700">IF(D783&gt;2,   (I783-F783-M783-0.11),IF(($I783+M783)&lt;=2,0,IF(($I783+M783)&gt;3,0.85,(I783+M783+0.2-BF783))))</f>
        <v>0</v>
      </c>
      <c r="BH783" s="607">
        <f t="shared" ref="BH783:BH788" si="3701">IF(D783&gt;2,  ROUND(((1.42+0.4)+(0.91+0.4))*2*BG783,2), ROUND(AV783*AX783*BF783,2))</f>
        <v>3.35</v>
      </c>
      <c r="BI783" s="607">
        <f t="shared" ref="BI783:BI788" si="3702">ROUND(((PI()*0.9^2)/4)*BG783,2)</f>
        <v>0</v>
      </c>
      <c r="BJ783" s="116">
        <f t="shared" ref="BJ783:BJ788" si="3703">ROUND(BD783-BE783-BH783-BI783-BB783-BC783,2)</f>
        <v>59.9</v>
      </c>
      <c r="BK783" s="95"/>
    </row>
    <row r="784" spans="1:63" ht="14.25" x14ac:dyDescent="0.3">
      <c r="A784" s="144" t="s">
        <v>24225</v>
      </c>
      <c r="B784" s="379" t="s">
        <v>23695</v>
      </c>
      <c r="C784" s="453" t="s">
        <v>24226</v>
      </c>
      <c r="D784" s="416">
        <v>0.6</v>
      </c>
      <c r="E784" s="504"/>
      <c r="F784" s="504"/>
      <c r="G784" s="416" t="s">
        <v>23864</v>
      </c>
      <c r="H784" s="142">
        <v>40</v>
      </c>
      <c r="I784" s="143">
        <v>1.9164499999999993</v>
      </c>
      <c r="J784" s="143">
        <v>2.1126500000000004</v>
      </c>
      <c r="K784" s="452">
        <v>0</v>
      </c>
      <c r="L784" s="382">
        <f t="shared" si="3662"/>
        <v>2.0099999999999998</v>
      </c>
      <c r="M784" s="383">
        <f t="shared" si="3663"/>
        <v>0.06</v>
      </c>
      <c r="N784" s="383">
        <f t="shared" si="3664"/>
        <v>0.12</v>
      </c>
      <c r="O784" s="382">
        <f t="shared" si="3665"/>
        <v>2.19</v>
      </c>
      <c r="P784" s="382">
        <f t="shared" si="3666"/>
        <v>1.42</v>
      </c>
      <c r="Q784" s="385">
        <f t="shared" si="3667"/>
        <v>0</v>
      </c>
      <c r="R784" s="385">
        <f t="shared" si="3668"/>
        <v>85.2</v>
      </c>
      <c r="S784" s="385">
        <f t="shared" si="3669"/>
        <v>39.19</v>
      </c>
      <c r="T784" s="385">
        <f t="shared" si="3670"/>
        <v>0</v>
      </c>
      <c r="U784" s="385">
        <f t="shared" si="3671"/>
        <v>0</v>
      </c>
      <c r="V784" s="384">
        <f t="shared" si="3672"/>
        <v>215.2</v>
      </c>
      <c r="W784" s="726">
        <f t="shared" si="3673"/>
        <v>0</v>
      </c>
      <c r="X784" s="144" t="str">
        <f t="shared" si="3674"/>
        <v>RE2</v>
      </c>
      <c r="Y784" s="416">
        <f t="shared" si="3675"/>
        <v>1.2</v>
      </c>
      <c r="Z784" s="603" t="s">
        <v>1</v>
      </c>
      <c r="AA784" s="504">
        <f t="shared" si="3676"/>
        <v>1.2</v>
      </c>
      <c r="AB784" s="591">
        <f t="shared" si="3677"/>
        <v>1.9164499999999993</v>
      </c>
      <c r="AC784" s="592">
        <f t="shared" si="3678"/>
        <v>0.06</v>
      </c>
      <c r="AD784" s="592">
        <f t="shared" si="3679"/>
        <v>0.15</v>
      </c>
      <c r="AE784" s="593">
        <f t="shared" si="3680"/>
        <v>2.13</v>
      </c>
      <c r="AF784" s="604">
        <f t="shared" si="3681"/>
        <v>2.2000000000000002</v>
      </c>
      <c r="AG784" s="605">
        <f t="shared" si="3682"/>
        <v>0.68</v>
      </c>
      <c r="AH784" s="595">
        <f t="shared" si="3683"/>
        <v>0</v>
      </c>
      <c r="AI784" s="595">
        <f t="shared" si="3684"/>
        <v>2.2400000000000002</v>
      </c>
      <c r="AJ784" s="595">
        <f t="shared" si="3685"/>
        <v>0.94</v>
      </c>
      <c r="AK784" s="595">
        <f t="shared" si="3686"/>
        <v>0</v>
      </c>
      <c r="AL784" s="595">
        <f t="shared" si="3687"/>
        <v>0</v>
      </c>
      <c r="AM784" s="596">
        <f t="shared" si="3688"/>
        <v>14.31</v>
      </c>
      <c r="AN784" s="732">
        <f t="shared" si="3689"/>
        <v>0</v>
      </c>
      <c r="AO784" s="144" t="s">
        <v>24225</v>
      </c>
      <c r="AP784" s="379" t="s">
        <v>23695</v>
      </c>
      <c r="AQ784" s="453" t="s">
        <v>24226</v>
      </c>
      <c r="AR784" s="416">
        <v>0.6</v>
      </c>
      <c r="AS784" s="504"/>
      <c r="AT784" s="504"/>
      <c r="AU784" s="142">
        <v>40</v>
      </c>
      <c r="AV784" s="416">
        <f t="shared" si="3690"/>
        <v>1.4</v>
      </c>
      <c r="AW784" s="603" t="s">
        <v>1</v>
      </c>
      <c r="AX784" s="504">
        <f t="shared" si="3691"/>
        <v>1.4</v>
      </c>
      <c r="AY784" s="384">
        <f t="shared" si="3692"/>
        <v>38.6</v>
      </c>
      <c r="AZ784" s="384">
        <f t="shared" si="3693"/>
        <v>0.12</v>
      </c>
      <c r="BA784" s="384">
        <f t="shared" si="3694"/>
        <v>1.42</v>
      </c>
      <c r="BB784" s="382">
        <f t="shared" si="3695"/>
        <v>13.37</v>
      </c>
      <c r="BC784" s="265">
        <f t="shared" si="3696"/>
        <v>0</v>
      </c>
      <c r="BD784" s="265">
        <f t="shared" si="3697"/>
        <v>127.57</v>
      </c>
      <c r="BE784" s="265">
        <f t="shared" si="3698"/>
        <v>15.72</v>
      </c>
      <c r="BF784" s="607">
        <f t="shared" si="3699"/>
        <v>2.1264499999999993</v>
      </c>
      <c r="BG784" s="607">
        <f t="shared" si="3700"/>
        <v>0</v>
      </c>
      <c r="BH784" s="607">
        <f t="shared" si="3701"/>
        <v>4.17</v>
      </c>
      <c r="BI784" s="607">
        <f t="shared" si="3702"/>
        <v>0</v>
      </c>
      <c r="BJ784" s="116">
        <f t="shared" si="3703"/>
        <v>94.31</v>
      </c>
      <c r="BK784" s="95"/>
    </row>
    <row r="785" spans="1:63" ht="14.25" x14ac:dyDescent="0.3">
      <c r="A785" s="144" t="s">
        <v>24226</v>
      </c>
      <c r="B785" s="379" t="s">
        <v>23695</v>
      </c>
      <c r="C785" s="453" t="s">
        <v>24227</v>
      </c>
      <c r="D785" s="416">
        <v>0.6</v>
      </c>
      <c r="E785" s="504"/>
      <c r="F785" s="504"/>
      <c r="G785" s="416" t="s">
        <v>23864</v>
      </c>
      <c r="H785" s="142">
        <v>40</v>
      </c>
      <c r="I785" s="143">
        <v>2.1126500000000004</v>
      </c>
      <c r="J785" s="143">
        <v>2.3127500000000012</v>
      </c>
      <c r="K785" s="452">
        <v>0</v>
      </c>
      <c r="L785" s="382">
        <f t="shared" si="3662"/>
        <v>2.21</v>
      </c>
      <c r="M785" s="383">
        <f t="shared" si="3663"/>
        <v>0.06</v>
      </c>
      <c r="N785" s="383">
        <f t="shared" si="3664"/>
        <v>0.12</v>
      </c>
      <c r="O785" s="382">
        <f t="shared" si="3665"/>
        <v>2.39</v>
      </c>
      <c r="P785" s="382">
        <f t="shared" si="3666"/>
        <v>1.42</v>
      </c>
      <c r="Q785" s="385">
        <f t="shared" si="3667"/>
        <v>0</v>
      </c>
      <c r="R785" s="385">
        <f t="shared" si="3668"/>
        <v>85.2</v>
      </c>
      <c r="S785" s="385">
        <f t="shared" si="3669"/>
        <v>50.55</v>
      </c>
      <c r="T785" s="385">
        <f t="shared" si="3670"/>
        <v>0</v>
      </c>
      <c r="U785" s="385">
        <f t="shared" si="3671"/>
        <v>0</v>
      </c>
      <c r="V785" s="384">
        <f t="shared" si="3672"/>
        <v>231.2</v>
      </c>
      <c r="W785" s="726">
        <f t="shared" si="3673"/>
        <v>0</v>
      </c>
      <c r="X785" s="144" t="str">
        <f t="shared" si="3674"/>
        <v>RE3</v>
      </c>
      <c r="Y785" s="416">
        <f t="shared" si="3675"/>
        <v>1.2</v>
      </c>
      <c r="Z785" s="603" t="s">
        <v>1</v>
      </c>
      <c r="AA785" s="504">
        <f t="shared" si="3676"/>
        <v>1.2</v>
      </c>
      <c r="AB785" s="591">
        <f t="shared" si="3677"/>
        <v>2.1126500000000004</v>
      </c>
      <c r="AC785" s="592">
        <f t="shared" si="3678"/>
        <v>0.06</v>
      </c>
      <c r="AD785" s="592">
        <f t="shared" si="3679"/>
        <v>0.15</v>
      </c>
      <c r="AE785" s="593">
        <f t="shared" si="3680"/>
        <v>2.3199999999999998</v>
      </c>
      <c r="AF785" s="604">
        <f t="shared" si="3681"/>
        <v>2.3000000000000003</v>
      </c>
      <c r="AG785" s="605">
        <f t="shared" si="3682"/>
        <v>0.68</v>
      </c>
      <c r="AH785" s="595">
        <f t="shared" si="3683"/>
        <v>0</v>
      </c>
      <c r="AI785" s="595">
        <f t="shared" si="3684"/>
        <v>2.35</v>
      </c>
      <c r="AJ785" s="595">
        <f t="shared" si="3685"/>
        <v>1.28</v>
      </c>
      <c r="AK785" s="595">
        <f t="shared" si="3686"/>
        <v>0</v>
      </c>
      <c r="AL785" s="595">
        <f t="shared" si="3687"/>
        <v>0</v>
      </c>
      <c r="AM785" s="596">
        <f t="shared" si="3688"/>
        <v>15.34</v>
      </c>
      <c r="AN785" s="732">
        <f t="shared" si="3689"/>
        <v>0</v>
      </c>
      <c r="AO785" s="144" t="s">
        <v>24226</v>
      </c>
      <c r="AP785" s="379" t="s">
        <v>23695</v>
      </c>
      <c r="AQ785" s="453" t="s">
        <v>24227</v>
      </c>
      <c r="AR785" s="416">
        <v>0.6</v>
      </c>
      <c r="AS785" s="504"/>
      <c r="AT785" s="504"/>
      <c r="AU785" s="142">
        <v>40</v>
      </c>
      <c r="AV785" s="416">
        <f t="shared" si="3690"/>
        <v>1.4</v>
      </c>
      <c r="AW785" s="603" t="s">
        <v>1</v>
      </c>
      <c r="AX785" s="504">
        <f t="shared" si="3691"/>
        <v>1.4</v>
      </c>
      <c r="AY785" s="384">
        <f t="shared" si="3692"/>
        <v>38.6</v>
      </c>
      <c r="AZ785" s="384">
        <f t="shared" si="3693"/>
        <v>0.12</v>
      </c>
      <c r="BA785" s="384">
        <f t="shared" si="3694"/>
        <v>1.42</v>
      </c>
      <c r="BB785" s="382">
        <f t="shared" si="3695"/>
        <v>13.37</v>
      </c>
      <c r="BC785" s="265">
        <f t="shared" si="3696"/>
        <v>0</v>
      </c>
      <c r="BD785" s="265">
        <f t="shared" si="3697"/>
        <v>139.38</v>
      </c>
      <c r="BE785" s="265">
        <f t="shared" si="3698"/>
        <v>15.72</v>
      </c>
      <c r="BF785" s="607">
        <f t="shared" si="3699"/>
        <v>2.35</v>
      </c>
      <c r="BG785" s="607">
        <f t="shared" si="3700"/>
        <v>2.2650000000000503E-2</v>
      </c>
      <c r="BH785" s="607">
        <f t="shared" si="3701"/>
        <v>4.6100000000000003</v>
      </c>
      <c r="BI785" s="607">
        <f t="shared" si="3702"/>
        <v>0.01</v>
      </c>
      <c r="BJ785" s="116">
        <f t="shared" si="3703"/>
        <v>105.67</v>
      </c>
      <c r="BK785" s="95"/>
    </row>
    <row r="786" spans="1:63" ht="14.25" x14ac:dyDescent="0.3">
      <c r="A786" s="144" t="s">
        <v>24227</v>
      </c>
      <c r="B786" s="379" t="s">
        <v>23695</v>
      </c>
      <c r="C786" s="453" t="s">
        <v>24228</v>
      </c>
      <c r="D786" s="416">
        <v>0.6</v>
      </c>
      <c r="E786" s="504"/>
      <c r="F786" s="504"/>
      <c r="G786" s="416" t="s">
        <v>23864</v>
      </c>
      <c r="H786" s="142">
        <v>40</v>
      </c>
      <c r="I786" s="143">
        <v>2.3127500000000012</v>
      </c>
      <c r="J786" s="143">
        <v>2.5230500000000013</v>
      </c>
      <c r="K786" s="452">
        <v>0</v>
      </c>
      <c r="L786" s="382">
        <f t="shared" si="3662"/>
        <v>2.42</v>
      </c>
      <c r="M786" s="383">
        <f t="shared" si="3663"/>
        <v>0.06</v>
      </c>
      <c r="N786" s="383">
        <f t="shared" si="3664"/>
        <v>0.12</v>
      </c>
      <c r="O786" s="382">
        <f t="shared" si="3665"/>
        <v>2.6</v>
      </c>
      <c r="P786" s="382">
        <f t="shared" si="3666"/>
        <v>1.42</v>
      </c>
      <c r="Q786" s="385">
        <f t="shared" si="3667"/>
        <v>0</v>
      </c>
      <c r="R786" s="385">
        <f t="shared" si="3668"/>
        <v>85.2</v>
      </c>
      <c r="S786" s="385">
        <f t="shared" si="3669"/>
        <v>62.48</v>
      </c>
      <c r="T786" s="385">
        <f t="shared" si="3670"/>
        <v>0</v>
      </c>
      <c r="U786" s="385">
        <f t="shared" si="3671"/>
        <v>0</v>
      </c>
      <c r="V786" s="384">
        <f t="shared" si="3672"/>
        <v>248</v>
      </c>
      <c r="W786" s="726">
        <f t="shared" si="3673"/>
        <v>0</v>
      </c>
      <c r="X786" s="144" t="str">
        <f t="shared" si="3674"/>
        <v>RE4</v>
      </c>
      <c r="Y786" s="416">
        <f t="shared" si="3675"/>
        <v>1.2</v>
      </c>
      <c r="Z786" s="603" t="s">
        <v>1</v>
      </c>
      <c r="AA786" s="504">
        <f t="shared" si="3676"/>
        <v>1.2</v>
      </c>
      <c r="AB786" s="591">
        <f t="shared" si="3677"/>
        <v>2.3127500000000012</v>
      </c>
      <c r="AC786" s="592">
        <f t="shared" si="3678"/>
        <v>0.06</v>
      </c>
      <c r="AD786" s="592">
        <f t="shared" si="3679"/>
        <v>0.15</v>
      </c>
      <c r="AE786" s="593">
        <f t="shared" si="3680"/>
        <v>2.52</v>
      </c>
      <c r="AF786" s="604">
        <f t="shared" si="3681"/>
        <v>2.3000000000000003</v>
      </c>
      <c r="AG786" s="605">
        <f t="shared" si="3682"/>
        <v>0.68</v>
      </c>
      <c r="AH786" s="595">
        <f t="shared" si="3683"/>
        <v>0</v>
      </c>
      <c r="AI786" s="595">
        <f t="shared" si="3684"/>
        <v>2.35</v>
      </c>
      <c r="AJ786" s="595">
        <f t="shared" si="3685"/>
        <v>1.6</v>
      </c>
      <c r="AK786" s="595">
        <f t="shared" si="3686"/>
        <v>0</v>
      </c>
      <c r="AL786" s="595">
        <f t="shared" si="3687"/>
        <v>0</v>
      </c>
      <c r="AM786" s="596">
        <f t="shared" si="3688"/>
        <v>16.43</v>
      </c>
      <c r="AN786" s="732">
        <f t="shared" si="3689"/>
        <v>0</v>
      </c>
      <c r="AO786" s="144" t="s">
        <v>24227</v>
      </c>
      <c r="AP786" s="379" t="s">
        <v>23695</v>
      </c>
      <c r="AQ786" s="453" t="s">
        <v>24228</v>
      </c>
      <c r="AR786" s="416">
        <v>0.6</v>
      </c>
      <c r="AS786" s="504"/>
      <c r="AT786" s="504"/>
      <c r="AU786" s="142">
        <v>40</v>
      </c>
      <c r="AV786" s="416">
        <f t="shared" si="3690"/>
        <v>1.4</v>
      </c>
      <c r="AW786" s="603" t="s">
        <v>1</v>
      </c>
      <c r="AX786" s="504">
        <f t="shared" si="3691"/>
        <v>1.4</v>
      </c>
      <c r="AY786" s="384">
        <f t="shared" si="3692"/>
        <v>38.6</v>
      </c>
      <c r="AZ786" s="384">
        <f t="shared" si="3693"/>
        <v>0.12</v>
      </c>
      <c r="BA786" s="384">
        <f t="shared" si="3694"/>
        <v>1.42</v>
      </c>
      <c r="BB786" s="382">
        <f t="shared" si="3695"/>
        <v>13.37</v>
      </c>
      <c r="BC786" s="265">
        <f t="shared" si="3696"/>
        <v>0</v>
      </c>
      <c r="BD786" s="265">
        <f t="shared" si="3697"/>
        <v>151.63</v>
      </c>
      <c r="BE786" s="265">
        <f t="shared" si="3698"/>
        <v>15.72</v>
      </c>
      <c r="BF786" s="607">
        <f t="shared" si="3699"/>
        <v>2.35</v>
      </c>
      <c r="BG786" s="607">
        <f t="shared" si="3700"/>
        <v>0.22275000000000134</v>
      </c>
      <c r="BH786" s="607">
        <f t="shared" si="3701"/>
        <v>4.6100000000000003</v>
      </c>
      <c r="BI786" s="607">
        <f t="shared" si="3702"/>
        <v>0.14000000000000001</v>
      </c>
      <c r="BJ786" s="116">
        <f t="shared" si="3703"/>
        <v>117.79</v>
      </c>
      <c r="BK786" s="95"/>
    </row>
    <row r="787" spans="1:63" ht="14.25" x14ac:dyDescent="0.3">
      <c r="A787" s="144" t="s">
        <v>24228</v>
      </c>
      <c r="B787" s="379" t="s">
        <v>23695</v>
      </c>
      <c r="C787" s="453" t="s">
        <v>24229</v>
      </c>
      <c r="D787" s="416">
        <v>0.6</v>
      </c>
      <c r="E787" s="504"/>
      <c r="F787" s="504"/>
      <c r="G787" s="416" t="s">
        <v>23864</v>
      </c>
      <c r="H787" s="142">
        <v>40</v>
      </c>
      <c r="I787" s="143">
        <v>2.5230500000000013</v>
      </c>
      <c r="J787" s="143">
        <v>2.7280500000000014</v>
      </c>
      <c r="K787" s="452">
        <v>0</v>
      </c>
      <c r="L787" s="382">
        <f t="shared" si="3662"/>
        <v>2.63</v>
      </c>
      <c r="M787" s="383">
        <f t="shared" si="3663"/>
        <v>0.06</v>
      </c>
      <c r="N787" s="383">
        <f t="shared" si="3664"/>
        <v>0.12</v>
      </c>
      <c r="O787" s="382">
        <f t="shared" si="3665"/>
        <v>2.81</v>
      </c>
      <c r="P787" s="382">
        <f t="shared" si="3666"/>
        <v>1.42</v>
      </c>
      <c r="Q787" s="385">
        <f t="shared" si="3667"/>
        <v>0</v>
      </c>
      <c r="R787" s="385">
        <f t="shared" si="3668"/>
        <v>85.2</v>
      </c>
      <c r="S787" s="385">
        <f t="shared" si="3669"/>
        <v>74.41</v>
      </c>
      <c r="T787" s="385">
        <f t="shared" si="3670"/>
        <v>0</v>
      </c>
      <c r="U787" s="385">
        <f t="shared" si="3671"/>
        <v>0</v>
      </c>
      <c r="V787" s="384">
        <f t="shared" si="3672"/>
        <v>264.8</v>
      </c>
      <c r="W787" s="726">
        <f t="shared" si="3673"/>
        <v>0</v>
      </c>
      <c r="X787" s="144" t="str">
        <f t="shared" si="3674"/>
        <v>RE5</v>
      </c>
      <c r="Y787" s="416">
        <f t="shared" si="3675"/>
        <v>1.2</v>
      </c>
      <c r="Z787" s="603" t="s">
        <v>1</v>
      </c>
      <c r="AA787" s="504">
        <f t="shared" si="3676"/>
        <v>1.2</v>
      </c>
      <c r="AB787" s="591">
        <f t="shared" si="3677"/>
        <v>2.5230500000000013</v>
      </c>
      <c r="AC787" s="592">
        <f t="shared" si="3678"/>
        <v>0.06</v>
      </c>
      <c r="AD787" s="592">
        <f t="shared" si="3679"/>
        <v>0.15</v>
      </c>
      <c r="AE787" s="593">
        <f t="shared" si="3680"/>
        <v>2.73</v>
      </c>
      <c r="AF787" s="604">
        <f t="shared" si="3681"/>
        <v>2.3000000000000003</v>
      </c>
      <c r="AG787" s="605">
        <f t="shared" si="3682"/>
        <v>0.68</v>
      </c>
      <c r="AH787" s="595">
        <f t="shared" si="3683"/>
        <v>0</v>
      </c>
      <c r="AI787" s="595">
        <f t="shared" si="3684"/>
        <v>2.35</v>
      </c>
      <c r="AJ787" s="595">
        <f t="shared" si="3685"/>
        <v>1.92</v>
      </c>
      <c r="AK787" s="595">
        <f t="shared" si="3686"/>
        <v>0</v>
      </c>
      <c r="AL787" s="595">
        <f t="shared" si="3687"/>
        <v>0</v>
      </c>
      <c r="AM787" s="596">
        <f t="shared" si="3688"/>
        <v>17.57</v>
      </c>
      <c r="AN787" s="732">
        <f t="shared" si="3689"/>
        <v>0</v>
      </c>
      <c r="AO787" s="144" t="s">
        <v>24228</v>
      </c>
      <c r="AP787" s="379" t="s">
        <v>23695</v>
      </c>
      <c r="AQ787" s="453" t="s">
        <v>24229</v>
      </c>
      <c r="AR787" s="416">
        <v>0.6</v>
      </c>
      <c r="AS787" s="504"/>
      <c r="AT787" s="504"/>
      <c r="AU787" s="142">
        <v>40</v>
      </c>
      <c r="AV787" s="416">
        <f t="shared" si="3690"/>
        <v>1.4</v>
      </c>
      <c r="AW787" s="603" t="s">
        <v>1</v>
      </c>
      <c r="AX787" s="504">
        <f t="shared" si="3691"/>
        <v>1.4</v>
      </c>
      <c r="AY787" s="384">
        <f t="shared" si="3692"/>
        <v>38.6</v>
      </c>
      <c r="AZ787" s="384">
        <f t="shared" si="3693"/>
        <v>0.12</v>
      </c>
      <c r="BA787" s="384">
        <f t="shared" si="3694"/>
        <v>1.42</v>
      </c>
      <c r="BB787" s="382">
        <f t="shared" si="3695"/>
        <v>13.37</v>
      </c>
      <c r="BC787" s="265">
        <f t="shared" si="3696"/>
        <v>0</v>
      </c>
      <c r="BD787" s="265">
        <f t="shared" si="3697"/>
        <v>163.88</v>
      </c>
      <c r="BE787" s="265">
        <f t="shared" si="3698"/>
        <v>15.72</v>
      </c>
      <c r="BF787" s="607">
        <f t="shared" si="3699"/>
        <v>2.35</v>
      </c>
      <c r="BG787" s="607">
        <f t="shared" si="3700"/>
        <v>0.43305000000000149</v>
      </c>
      <c r="BH787" s="607">
        <f t="shared" si="3701"/>
        <v>4.6100000000000003</v>
      </c>
      <c r="BI787" s="607">
        <f t="shared" si="3702"/>
        <v>0.28000000000000003</v>
      </c>
      <c r="BJ787" s="116">
        <f t="shared" si="3703"/>
        <v>129.9</v>
      </c>
      <c r="BK787" s="95"/>
    </row>
    <row r="788" spans="1:63" ht="14.25" x14ac:dyDescent="0.3">
      <c r="A788" s="449" t="s">
        <v>24229</v>
      </c>
      <c r="B788" s="146" t="s">
        <v>23695</v>
      </c>
      <c r="C788" s="532" t="s">
        <v>24230</v>
      </c>
      <c r="D788" s="502">
        <v>0.6</v>
      </c>
      <c r="E788" s="589"/>
      <c r="F788" s="589"/>
      <c r="G788" s="502" t="s">
        <v>23864</v>
      </c>
      <c r="H788" s="451">
        <v>13</v>
      </c>
      <c r="I788" s="452">
        <v>2.7280500000000014</v>
      </c>
      <c r="J788" s="452">
        <v>2.745000000000001</v>
      </c>
      <c r="K788" s="452">
        <v>0.77500000000000002</v>
      </c>
      <c r="L788" s="382">
        <f t="shared" si="3662"/>
        <v>2.74</v>
      </c>
      <c r="M788" s="383">
        <f t="shared" si="3663"/>
        <v>0.06</v>
      </c>
      <c r="N788" s="383">
        <f t="shared" si="3664"/>
        <v>0.12</v>
      </c>
      <c r="O788" s="382">
        <f t="shared" si="3665"/>
        <v>2.9200000000000004</v>
      </c>
      <c r="P788" s="382">
        <f t="shared" si="3666"/>
        <v>1.42</v>
      </c>
      <c r="Q788" s="385">
        <f t="shared" si="3667"/>
        <v>0</v>
      </c>
      <c r="R788" s="385">
        <f t="shared" si="3668"/>
        <v>27.69</v>
      </c>
      <c r="S788" s="385">
        <f t="shared" si="3669"/>
        <v>26.21</v>
      </c>
      <c r="T788" s="385">
        <f t="shared" si="3670"/>
        <v>0</v>
      </c>
      <c r="U788" s="385">
        <f t="shared" si="3671"/>
        <v>0</v>
      </c>
      <c r="V788" s="384">
        <f t="shared" si="3672"/>
        <v>88.92</v>
      </c>
      <c r="W788" s="726">
        <f t="shared" si="3673"/>
        <v>0</v>
      </c>
      <c r="X788" s="449" t="str">
        <f t="shared" si="3674"/>
        <v>RE6</v>
      </c>
      <c r="Y788" s="502">
        <f t="shared" si="3675"/>
        <v>1.2</v>
      </c>
      <c r="Z788" s="590" t="s">
        <v>1</v>
      </c>
      <c r="AA788" s="589">
        <f t="shared" si="3676"/>
        <v>1.2</v>
      </c>
      <c r="AB788" s="591">
        <f t="shared" si="3677"/>
        <v>2.7280500000000014</v>
      </c>
      <c r="AC788" s="592">
        <f t="shared" si="3678"/>
        <v>0.06</v>
      </c>
      <c r="AD788" s="592">
        <f t="shared" si="3679"/>
        <v>0.15</v>
      </c>
      <c r="AE788" s="593">
        <f t="shared" si="3680"/>
        <v>2.94</v>
      </c>
      <c r="AF788" s="593">
        <f t="shared" si="3681"/>
        <v>2.3000000000000003</v>
      </c>
      <c r="AG788" s="594">
        <f t="shared" si="3682"/>
        <v>0.68</v>
      </c>
      <c r="AH788" s="595">
        <f t="shared" si="3683"/>
        <v>0</v>
      </c>
      <c r="AI788" s="595">
        <f t="shared" si="3684"/>
        <v>2.35</v>
      </c>
      <c r="AJ788" s="595">
        <f t="shared" si="3685"/>
        <v>2.25</v>
      </c>
      <c r="AK788" s="595">
        <f t="shared" si="3686"/>
        <v>0</v>
      </c>
      <c r="AL788" s="595">
        <f t="shared" si="3687"/>
        <v>0</v>
      </c>
      <c r="AM788" s="596">
        <f t="shared" si="3688"/>
        <v>18.71</v>
      </c>
      <c r="AN788" s="732">
        <f t="shared" si="3689"/>
        <v>0</v>
      </c>
      <c r="AO788" s="449" t="s">
        <v>24229</v>
      </c>
      <c r="AP788" s="146" t="s">
        <v>23695</v>
      </c>
      <c r="AQ788" s="532" t="s">
        <v>24230</v>
      </c>
      <c r="AR788" s="502">
        <v>0.6</v>
      </c>
      <c r="AS788" s="589"/>
      <c r="AT788" s="589"/>
      <c r="AU788" s="451">
        <v>13</v>
      </c>
      <c r="AV788" s="502">
        <f t="shared" si="3690"/>
        <v>1.4</v>
      </c>
      <c r="AW788" s="590" t="s">
        <v>1</v>
      </c>
      <c r="AX788" s="589">
        <f t="shared" si="3691"/>
        <v>1.4</v>
      </c>
      <c r="AY788" s="384">
        <f t="shared" si="3692"/>
        <v>11.6</v>
      </c>
      <c r="AZ788" s="384">
        <f t="shared" si="3693"/>
        <v>0.12</v>
      </c>
      <c r="BA788" s="384">
        <f t="shared" si="3694"/>
        <v>1.42</v>
      </c>
      <c r="BB788" s="382">
        <f t="shared" si="3695"/>
        <v>4.0199999999999996</v>
      </c>
      <c r="BC788" s="265">
        <f t="shared" si="3696"/>
        <v>0</v>
      </c>
      <c r="BD788" s="265">
        <f t="shared" si="3697"/>
        <v>58.500000000000007</v>
      </c>
      <c r="BE788" s="265">
        <f t="shared" si="3698"/>
        <v>4.72</v>
      </c>
      <c r="BF788" s="607">
        <f t="shared" si="3699"/>
        <v>2.35</v>
      </c>
      <c r="BG788" s="607">
        <f t="shared" si="3700"/>
        <v>0.63805000000000156</v>
      </c>
      <c r="BH788" s="607">
        <f t="shared" si="3701"/>
        <v>4.6100000000000003</v>
      </c>
      <c r="BI788" s="607">
        <f t="shared" si="3702"/>
        <v>0.41</v>
      </c>
      <c r="BJ788" s="116">
        <f t="shared" si="3703"/>
        <v>44.74</v>
      </c>
      <c r="BK788" s="95"/>
    </row>
    <row r="789" spans="1:63" ht="14.25" x14ac:dyDescent="0.3">
      <c r="A789" s="462"/>
      <c r="B789" s="463"/>
      <c r="C789" s="608"/>
      <c r="D789" s="505"/>
      <c r="E789" s="505"/>
      <c r="F789" s="505"/>
      <c r="G789" s="505"/>
      <c r="H789" s="410"/>
      <c r="I789" s="411"/>
      <c r="J789" s="411"/>
      <c r="K789" s="411"/>
      <c r="L789" s="101"/>
      <c r="M789" s="412"/>
      <c r="N789" s="412"/>
      <c r="O789" s="101"/>
      <c r="P789" s="101"/>
      <c r="Q789" s="414"/>
      <c r="R789" s="414"/>
      <c r="S789" s="414"/>
      <c r="T789" s="414"/>
      <c r="U789" s="414"/>
      <c r="V789" s="413"/>
      <c r="W789" s="725"/>
      <c r="X789" s="462"/>
      <c r="Y789" s="505"/>
      <c r="Z789" s="597"/>
      <c r="AA789" s="505"/>
      <c r="AB789" s="598"/>
      <c r="AC789" s="599"/>
      <c r="AD789" s="599"/>
      <c r="AE789" s="600"/>
      <c r="AF789" s="600"/>
      <c r="AG789" s="597"/>
      <c r="AH789" s="601"/>
      <c r="AI789" s="601"/>
      <c r="AJ789" s="601"/>
      <c r="AK789" s="601"/>
      <c r="AL789" s="601"/>
      <c r="AM789" s="602"/>
      <c r="AN789" s="733"/>
      <c r="AO789" s="462"/>
      <c r="AP789" s="463"/>
      <c r="AQ789" s="608"/>
      <c r="AR789" s="505"/>
      <c r="AS789" s="505"/>
      <c r="AT789" s="505"/>
      <c r="AU789" s="410"/>
      <c r="AV789" s="505"/>
      <c r="AW789" s="597"/>
      <c r="AX789" s="505"/>
      <c r="AY789" s="413"/>
      <c r="AZ789" s="413"/>
      <c r="BA789" s="413"/>
      <c r="BB789" s="101"/>
      <c r="BC789" s="101"/>
      <c r="BD789" s="101"/>
      <c r="BE789" s="101"/>
      <c r="BF789" s="414"/>
      <c r="BG789" s="414"/>
      <c r="BH789" s="414"/>
      <c r="BI789" s="414"/>
      <c r="BJ789" s="415"/>
      <c r="BK789" s="95"/>
    </row>
    <row r="790" spans="1:63" s="122" customFormat="1" ht="14.25" x14ac:dyDescent="0.3">
      <c r="A790" s="402" t="s">
        <v>24232</v>
      </c>
      <c r="B790" s="463"/>
      <c r="C790" s="408"/>
      <c r="D790" s="505"/>
      <c r="E790" s="505"/>
      <c r="F790" s="505"/>
      <c r="G790" s="409"/>
      <c r="H790" s="410"/>
      <c r="I790" s="411"/>
      <c r="J790" s="411"/>
      <c r="K790" s="411"/>
      <c r="L790" s="101"/>
      <c r="M790" s="412"/>
      <c r="N790" s="412"/>
      <c r="O790" s="101"/>
      <c r="P790" s="101"/>
      <c r="Q790" s="414"/>
      <c r="R790" s="414"/>
      <c r="S790" s="414"/>
      <c r="T790" s="414"/>
      <c r="U790" s="414"/>
      <c r="V790" s="413"/>
      <c r="W790" s="725"/>
      <c r="X790" s="739" t="str">
        <f>$A790</f>
        <v>BACIA RF - BACIA ROMANA (F)</v>
      </c>
      <c r="Y790" s="505"/>
      <c r="Z790" s="597"/>
      <c r="AA790" s="505"/>
      <c r="AB790" s="598"/>
      <c r="AC790" s="599"/>
      <c r="AD790" s="599"/>
      <c r="AE790" s="600"/>
      <c r="AF790" s="600"/>
      <c r="AG790" s="597"/>
      <c r="AH790" s="601"/>
      <c r="AI790" s="601"/>
      <c r="AJ790" s="601"/>
      <c r="AK790" s="601"/>
      <c r="AL790" s="601"/>
      <c r="AM790" s="602"/>
      <c r="AN790" s="733"/>
      <c r="AO790" s="739" t="str">
        <f>$A790</f>
        <v>BACIA RF - BACIA ROMANA (F)</v>
      </c>
      <c r="AP790" s="463"/>
      <c r="AQ790" s="408"/>
      <c r="AR790" s="505"/>
      <c r="AS790" s="505"/>
      <c r="AT790" s="505"/>
      <c r="AU790" s="410"/>
      <c r="AV790" s="409"/>
      <c r="AW790" s="409"/>
      <c r="AX790" s="409"/>
      <c r="AY790" s="413"/>
      <c r="AZ790" s="413"/>
      <c r="BA790" s="413"/>
      <c r="BB790" s="101"/>
      <c r="BC790" s="101"/>
      <c r="BD790" s="101"/>
      <c r="BE790" s="101"/>
      <c r="BF790" s="101"/>
      <c r="BG790" s="101"/>
      <c r="BH790" s="101"/>
      <c r="BI790" s="101"/>
      <c r="BJ790" s="415"/>
      <c r="BK790" s="95"/>
    </row>
    <row r="791" spans="1:63" s="122" customFormat="1" ht="14.25" x14ac:dyDescent="0.3">
      <c r="A791" s="407" t="s">
        <v>24233</v>
      </c>
      <c r="B791" s="463"/>
      <c r="C791" s="408"/>
      <c r="D791" s="505"/>
      <c r="E791" s="505"/>
      <c r="F791" s="505"/>
      <c r="G791" s="409"/>
      <c r="H791" s="410"/>
      <c r="I791" s="411"/>
      <c r="J791" s="411"/>
      <c r="K791" s="411"/>
      <c r="L791" s="101"/>
      <c r="M791" s="412"/>
      <c r="N791" s="412"/>
      <c r="O791" s="101"/>
      <c r="P791" s="101"/>
      <c r="Q791" s="414"/>
      <c r="R791" s="414"/>
      <c r="S791" s="414"/>
      <c r="T791" s="414"/>
      <c r="U791" s="414"/>
      <c r="V791" s="413"/>
      <c r="W791" s="725"/>
      <c r="X791" s="740" t="str">
        <f>$A791</f>
        <v>RUA VINICIO CORREA DE ARAUJO</v>
      </c>
      <c r="Y791" s="503"/>
      <c r="Z791" s="503"/>
      <c r="AA791" s="503"/>
      <c r="AB791" s="399"/>
      <c r="AC791" s="399"/>
      <c r="AD791" s="399"/>
      <c r="AE791" s="399"/>
      <c r="AF791" s="404"/>
      <c r="AG791" s="399"/>
      <c r="AH791" s="399"/>
      <c r="AI791" s="399"/>
      <c r="AJ791" s="399"/>
      <c r="AK791" s="399"/>
      <c r="AL791" s="399"/>
      <c r="AM791" s="399"/>
      <c r="AN791" s="401"/>
      <c r="AO791" s="407" t="str">
        <f>$A791</f>
        <v>RUA VINICIO CORREA DE ARAUJO</v>
      </c>
      <c r="AP791" s="463"/>
      <c r="AQ791" s="408"/>
      <c r="AR791" s="505"/>
      <c r="AS791" s="505"/>
      <c r="AT791" s="505"/>
      <c r="AU791" s="410"/>
      <c r="AV791" s="409"/>
      <c r="AW791" s="409"/>
      <c r="AX791" s="409"/>
      <c r="AY791" s="413"/>
      <c r="AZ791" s="413"/>
      <c r="BA791" s="413"/>
      <c r="BB791" s="101"/>
      <c r="BC791" s="101"/>
      <c r="BD791" s="101"/>
      <c r="BE791" s="101"/>
      <c r="BF791" s="101"/>
      <c r="BG791" s="101"/>
      <c r="BH791" s="101"/>
      <c r="BI791" s="101"/>
      <c r="BJ791" s="415"/>
      <c r="BK791" s="95"/>
    </row>
    <row r="792" spans="1:63" ht="14.25" x14ac:dyDescent="0.3">
      <c r="A792" s="144" t="s">
        <v>24234</v>
      </c>
      <c r="B792" s="379" t="s">
        <v>23695</v>
      </c>
      <c r="C792" s="453" t="s">
        <v>24235</v>
      </c>
      <c r="D792" s="416">
        <v>0.4</v>
      </c>
      <c r="E792" s="504"/>
      <c r="F792" s="504"/>
      <c r="G792" s="416" t="s">
        <v>23864</v>
      </c>
      <c r="H792" s="142">
        <v>37</v>
      </c>
      <c r="I792" s="143">
        <v>1</v>
      </c>
      <c r="J792" s="143">
        <v>1.3453999999999997</v>
      </c>
      <c r="K792" s="452">
        <v>8.7999999999999995E-2</v>
      </c>
      <c r="L792" s="382">
        <f t="shared" ref="L792:L796" si="3704">ROUND((I792+J792)/2,2)</f>
        <v>1.17</v>
      </c>
      <c r="M792" s="383">
        <f t="shared" ref="M792:M796" si="3705">IF(F792=0,ROUND($D792*10%,2),IF(D792&gt;2.8,0.18,0.15))</f>
        <v>0.04</v>
      </c>
      <c r="N792" s="383">
        <f t="shared" ref="N792:N796" si="3706">IF(F792=0,IF(   ROUND($D792/4,2),   IF(ROUND(($D792*1.2)/6,2)&lt;0.1,0.1,ROUND(($D792*1.2)/6,2))),0.5)</f>
        <v>0.1</v>
      </c>
      <c r="O792" s="382">
        <f t="shared" ref="O792:O796" si="3707">L792+M792+N792</f>
        <v>1.31</v>
      </c>
      <c r="P792" s="382">
        <f t="shared" ref="P792:P796" si="3708">IF(O792&lt;2,(D792+M792*2)+0.6,(D792+M792*2)+0.6+ROUNDUP(O792-2,0)*0.1)</f>
        <v>1.08</v>
      </c>
      <c r="Q792" s="385">
        <f t="shared" ref="Q792:Q796" si="3709">IF($O792&lt;=$W$4,ROUND(IF($O792&lt;1.5,$O792*$H792*$P792,1.5*$H792*$P792),2),0)</f>
        <v>52.35</v>
      </c>
      <c r="R792" s="385">
        <f t="shared" ref="R792:R796" si="3710">IF($O792&gt;$W$4,ROUND(IF($O792&lt;1.5,$O792*$H792*$P792,1.5*$H792*$P792),2),0)</f>
        <v>0</v>
      </c>
      <c r="S792" s="385">
        <f t="shared" ref="S792:S796" si="3711">IF($O792&gt;$W$4,ROUND(IF($O792&lt;1.5,0,IF($O792&gt;3,1.5*$H792*$P792,($O792-1.5)*$H792*$P792)),2),0)</f>
        <v>0</v>
      </c>
      <c r="T792" s="385">
        <f t="shared" ref="T792:T796" si="3712">IF($O792&gt;$W$4,ROUND(IF($O792&lt;3,0,IF($O792&gt;4.5,1.5*$H792*$P792,($O792-3)*$H792*$P792)),2),0)</f>
        <v>0</v>
      </c>
      <c r="U792" s="385">
        <f t="shared" ref="U792:U796" si="3713">IF($O792&gt;$W$4,ROUND(IF($O792&lt;4.5,0,IF($O792&gt;6,($O792-4.5)*$H792*$P792,($O792-4.5)*$H792*$P792)),2),0)</f>
        <v>0</v>
      </c>
      <c r="V792" s="384">
        <f t="shared" ref="V792:V796" si="3714">IF($O792&gt;$W$4, IF( $O792&lt;=4,   ROUND($H792*($O792+0.5)*2,2),   0),0)</f>
        <v>0</v>
      </c>
      <c r="W792" s="726">
        <f t="shared" ref="W792:W796" si="3715">IF($O792&gt;$W$4, IF( $O792&gt;4,   ROUND($H792*($O792+0.5)*2,2),   0),0)</f>
        <v>0</v>
      </c>
      <c r="X792" s="144" t="str">
        <f t="shared" ref="X792:X796" si="3716">A792</f>
        <v>RF1</v>
      </c>
      <c r="Y792" s="416">
        <f t="shared" ref="Y792:Y796" si="3717">IF($D792=0.4,1.2,IF($D792=0.6,1.2,IF($D792=0.8,1.3,IF($D792=1,1.5,IF($D792=1.2,1.7,IF($D792&lt;=2,2,"--"))))))</f>
        <v>1.2</v>
      </c>
      <c r="Z792" s="603" t="s">
        <v>1</v>
      </c>
      <c r="AA792" s="504">
        <f t="shared" ref="AA792:AA796" si="3718">Y792</f>
        <v>1.2</v>
      </c>
      <c r="AB792" s="591">
        <f t="shared" ref="AB792:AB796" si="3719">IF($Y792="--","--",I792)</f>
        <v>1</v>
      </c>
      <c r="AC792" s="592">
        <f t="shared" ref="AC792:AC796" si="3720">IF($Y792="--","--",IF(D792&gt;1.5,0.15,ROUND($D792*10%,2)))</f>
        <v>0.04</v>
      </c>
      <c r="AD792" s="592">
        <f t="shared" ref="AD792:AD796" si="3721">IF($Y792="--","--",0.15)</f>
        <v>0.15</v>
      </c>
      <c r="AE792" s="593">
        <f t="shared" ref="AE792:AE796" si="3722">IF($Y792="--","--",ROUND(AB792+AC792+AD792,2))</f>
        <v>1.19</v>
      </c>
      <c r="AF792" s="604">
        <f t="shared" ref="AF792:AF796" si="3723">IF($Y792="--","--",IF($AB792&lt;=2,$Y792+1,($Y792+1)+ROUNDUP($AB792-2,0)*0.1))</f>
        <v>2.2000000000000002</v>
      </c>
      <c r="AG792" s="605">
        <f t="shared" ref="AG792:AG796" si="3724">IF($D792=0.4,0.92,IF($D792=0.6,0.68,IF($D792=0.8,0.74,IF($D792=1,0.7,IF($D792=1.2,0.66,IF($D792=1.5,0.6,IF($D792&lt;=2,(2.4-(D792+0.3)),"--")))))))</f>
        <v>0.92</v>
      </c>
      <c r="AH792" s="595">
        <f t="shared" ref="AH792:AH796" si="3725">IF($Y792="--","--",IF($AE792&lt;=$W$4,ROUND(IF($AE792&lt;1.5,$AE792*$AF792*$AG792,1.5*$AF792*$AG792),2),0))</f>
        <v>2.41</v>
      </c>
      <c r="AI792" s="595">
        <f t="shared" ref="AI792:AI796" si="3726">IF($Y792="--","--",IF($AE792&gt;$W$4,ROUND(IF($AE792&lt;1.5,$AE792*$AF792*$AG792,1.5*$AF792*$AG792),2),0))</f>
        <v>0</v>
      </c>
      <c r="AJ792" s="595">
        <f t="shared" ref="AJ792:AJ796" si="3727">IF($Y792="--","--",IF($AE792&gt;$W$4,ROUND(IF($AE792&lt;1.5,0,IF($AE792&gt;3,1.5*$AF792*$AG792,($AE792-1.5)*$AF792*$AG792)),2),0))</f>
        <v>0</v>
      </c>
      <c r="AK792" s="595">
        <f t="shared" ref="AK792:AK796" si="3728">IF($Y792="--","--",IF($AE792&gt;$W$4,ROUND(IF($AE792&lt;3,0,IF($AE792&gt;4.5,1.5*$AF792*$AG792,($AE792-3)*$AF792*$AG792)),2),0))</f>
        <v>0</v>
      </c>
      <c r="AL792" s="595">
        <f t="shared" ref="AL792:AL796" si="3729">IF($Y792="--","--",IF($AE792&gt;$W$4,ROUND(IF($AE792&lt;4.5,0,IF($AE792&gt;6,($AE792-4.5)*$AF792*$AG792,($AE792-4.5)*$AF792*$AG792)),2),0))</f>
        <v>0</v>
      </c>
      <c r="AM792" s="596">
        <f t="shared" ref="AM792:AM796" si="3730">IF($Y792="--","--",IF($AE792&gt;$W$4, IF( $AE792&lt;=4,   ROUND(($AG792*4)*($AE792+0.5)*2,2),   0),0))</f>
        <v>0</v>
      </c>
      <c r="AN792" s="732">
        <f t="shared" ref="AN792:AN796" si="3731">IF($Y792="--","--",IF($AE792&gt;$W$4, IF( $AE792&gt;4,   ROUND(($AG792*4)*($AE792+0.5)*2,2),   0),0))</f>
        <v>0</v>
      </c>
      <c r="AO792" s="144" t="s">
        <v>24234</v>
      </c>
      <c r="AP792" s="379" t="s">
        <v>23695</v>
      </c>
      <c r="AQ792" s="453" t="s">
        <v>24235</v>
      </c>
      <c r="AR792" s="416">
        <v>0.4</v>
      </c>
      <c r="AS792" s="504"/>
      <c r="AT792" s="504"/>
      <c r="AU792" s="142">
        <v>37</v>
      </c>
      <c r="AV792" s="416">
        <f t="shared" ref="AV792:AV796" si="3732">IF($Y792="--","--",Y792+0.2)</f>
        <v>1.4</v>
      </c>
      <c r="AW792" s="603" t="s">
        <v>1</v>
      </c>
      <c r="AX792" s="504">
        <f t="shared" ref="AX792:AX796" si="3733">AV792</f>
        <v>1.4</v>
      </c>
      <c r="AY792" s="384">
        <f t="shared" ref="AY792:AY796" si="3734">IF(D792&gt;2,AU792,AU792-AV792)</f>
        <v>35.6</v>
      </c>
      <c r="AZ792" s="384">
        <f t="shared" ref="AZ792:AZ796" si="3735">N792</f>
        <v>0.1</v>
      </c>
      <c r="BA792" s="384">
        <f t="shared" ref="BA792:BA796" si="3736">P792</f>
        <v>1.08</v>
      </c>
      <c r="BB792" s="382">
        <f t="shared" ref="BB792:BB796" si="3737">IF(F792=0,IF(ROUND( AY792 * ( ( (N792*P792) +  ( ((D792+M792*2)/6)*P792 ) ) - ROUND(  ((D792+M792*2)^2)   *   (   ( PI()*96.379 / (4*360) )  -  ( (SIN((96.379/2)*PI()/180)) * (COS((96.379/2)*PI()/180)) / 4 )   ), 4) ),2),   ROUND( AY792 * ( ( (N792*P792) +  ( ((D792+M792*2)/4)*P792 ) ) - ROUND(  ((D792+M792*2)^2)   *   (   ( PI()*120 / (4*360) )  -  ( (SIN((120/2)*PI()/180)) * (COS((120/2)*PI()/180)) / 4 )   ), 4) ),2)),0)</f>
        <v>7.2</v>
      </c>
      <c r="BC792" s="265">
        <f t="shared" ref="BC792:BC796" si="3738">IF(F792&gt;0,ROUND(AY792*N792*P792,2),0)</f>
        <v>0</v>
      </c>
      <c r="BD792" s="265">
        <f t="shared" ref="BD792:BD796" si="3739">SUM(Q792:U792,AH792:AL792)</f>
        <v>54.760000000000005</v>
      </c>
      <c r="BE792" s="265">
        <f t="shared" ref="BE792:BE796" si="3740">IF(F792=0, ROUND( ( PI()*( (D792+M792*2)^2 ) / 4  ) * AY792,2),  ROUND( (D792+M792*2)*(F792+M792*2) * AY792,2))</f>
        <v>6.44</v>
      </c>
      <c r="BF792" s="607">
        <f t="shared" ref="BF792:BF796" si="3741">IF(($I792+M792-0.15)&lt;=2,($I792+M792+0.15),IF(($I792+M792)&lt;=3,2.35,($I792+M792+0.2)-0.85))</f>
        <v>1.19</v>
      </c>
      <c r="BG792" s="607">
        <f t="shared" ref="BG792:BG796" si="3742">IF(D792&gt;2,   (I792-F792-M792-0.11),IF(($I792+M792)&lt;=2,0,IF(($I792+M792)&gt;3,0.85,(I792+M792+0.2-BF792))))</f>
        <v>0</v>
      </c>
      <c r="BH792" s="607">
        <f t="shared" ref="BH792:BH796" si="3743">IF(D792&gt;2,  ROUND(((1.42+0.4)+(0.91+0.4))*2*BG792,2), ROUND(AV792*AX792*BF792,2))</f>
        <v>2.33</v>
      </c>
      <c r="BI792" s="607">
        <f t="shared" ref="BI792:BI796" si="3744">ROUND(((PI()*0.9^2)/4)*BG792,2)</f>
        <v>0</v>
      </c>
      <c r="BJ792" s="116">
        <f t="shared" ref="BJ792:BJ796" si="3745">ROUND(BD792-BE792-BH792-BI792-BB792-BC792,2)</f>
        <v>38.79</v>
      </c>
      <c r="BK792" s="95"/>
    </row>
    <row r="793" spans="1:63" ht="14.25" x14ac:dyDescent="0.3">
      <c r="A793" s="144" t="s">
        <v>24235</v>
      </c>
      <c r="B793" s="379" t="s">
        <v>23695</v>
      </c>
      <c r="C793" s="453" t="s">
        <v>24236</v>
      </c>
      <c r="D793" s="416">
        <v>0.4</v>
      </c>
      <c r="E793" s="504"/>
      <c r="F793" s="504"/>
      <c r="G793" s="416" t="s">
        <v>23864</v>
      </c>
      <c r="H793" s="142">
        <v>35</v>
      </c>
      <c r="I793" s="143">
        <v>1.4333999999999989</v>
      </c>
      <c r="J793" s="143">
        <v>1.6824999999999992</v>
      </c>
      <c r="K793" s="452">
        <v>0</v>
      </c>
      <c r="L793" s="382">
        <f t="shared" si="3704"/>
        <v>1.56</v>
      </c>
      <c r="M793" s="383">
        <f t="shared" si="3705"/>
        <v>0.04</v>
      </c>
      <c r="N793" s="383">
        <f t="shared" si="3706"/>
        <v>0.1</v>
      </c>
      <c r="O793" s="382">
        <f t="shared" si="3707"/>
        <v>1.7000000000000002</v>
      </c>
      <c r="P793" s="382">
        <f t="shared" si="3708"/>
        <v>1.08</v>
      </c>
      <c r="Q793" s="385">
        <f t="shared" si="3709"/>
        <v>0</v>
      </c>
      <c r="R793" s="385">
        <f t="shared" si="3710"/>
        <v>56.7</v>
      </c>
      <c r="S793" s="385">
        <f t="shared" si="3711"/>
        <v>7.56</v>
      </c>
      <c r="T793" s="385">
        <f t="shared" si="3712"/>
        <v>0</v>
      </c>
      <c r="U793" s="385">
        <f t="shared" si="3713"/>
        <v>0</v>
      </c>
      <c r="V793" s="384">
        <f t="shared" si="3714"/>
        <v>154</v>
      </c>
      <c r="W793" s="726">
        <f t="shared" si="3715"/>
        <v>0</v>
      </c>
      <c r="X793" s="144" t="str">
        <f t="shared" si="3716"/>
        <v>RF2</v>
      </c>
      <c r="Y793" s="416">
        <f t="shared" si="3717"/>
        <v>1.2</v>
      </c>
      <c r="Z793" s="603" t="s">
        <v>1</v>
      </c>
      <c r="AA793" s="504">
        <f t="shared" si="3718"/>
        <v>1.2</v>
      </c>
      <c r="AB793" s="591">
        <f t="shared" si="3719"/>
        <v>1.4333999999999989</v>
      </c>
      <c r="AC793" s="592">
        <f t="shared" si="3720"/>
        <v>0.04</v>
      </c>
      <c r="AD793" s="592">
        <f t="shared" si="3721"/>
        <v>0.15</v>
      </c>
      <c r="AE793" s="593">
        <f t="shared" si="3722"/>
        <v>1.62</v>
      </c>
      <c r="AF793" s="604">
        <f t="shared" si="3723"/>
        <v>2.2000000000000002</v>
      </c>
      <c r="AG793" s="605">
        <f t="shared" si="3724"/>
        <v>0.92</v>
      </c>
      <c r="AH793" s="595">
        <f t="shared" si="3725"/>
        <v>0</v>
      </c>
      <c r="AI793" s="595">
        <f t="shared" si="3726"/>
        <v>3.04</v>
      </c>
      <c r="AJ793" s="595">
        <f t="shared" si="3727"/>
        <v>0.24</v>
      </c>
      <c r="AK793" s="595">
        <f t="shared" si="3728"/>
        <v>0</v>
      </c>
      <c r="AL793" s="595">
        <f t="shared" si="3729"/>
        <v>0</v>
      </c>
      <c r="AM793" s="596">
        <f t="shared" si="3730"/>
        <v>15.6</v>
      </c>
      <c r="AN793" s="732">
        <f t="shared" si="3731"/>
        <v>0</v>
      </c>
      <c r="AO793" s="144" t="s">
        <v>24235</v>
      </c>
      <c r="AP793" s="379" t="s">
        <v>23695</v>
      </c>
      <c r="AQ793" s="453" t="s">
        <v>24236</v>
      </c>
      <c r="AR793" s="416">
        <v>0.4</v>
      </c>
      <c r="AS793" s="504"/>
      <c r="AT793" s="504"/>
      <c r="AU793" s="142">
        <v>35</v>
      </c>
      <c r="AV793" s="416">
        <f t="shared" si="3732"/>
        <v>1.4</v>
      </c>
      <c r="AW793" s="603" t="s">
        <v>1</v>
      </c>
      <c r="AX793" s="504">
        <f t="shared" si="3733"/>
        <v>1.4</v>
      </c>
      <c r="AY793" s="384">
        <f t="shared" si="3734"/>
        <v>33.6</v>
      </c>
      <c r="AZ793" s="384">
        <f t="shared" si="3735"/>
        <v>0.1</v>
      </c>
      <c r="BA793" s="384">
        <f t="shared" si="3736"/>
        <v>1.08</v>
      </c>
      <c r="BB793" s="382">
        <f t="shared" si="3737"/>
        <v>6.79</v>
      </c>
      <c r="BC793" s="265">
        <f t="shared" si="3738"/>
        <v>0</v>
      </c>
      <c r="BD793" s="265">
        <f t="shared" si="3739"/>
        <v>67.540000000000006</v>
      </c>
      <c r="BE793" s="265">
        <f t="shared" si="3740"/>
        <v>6.08</v>
      </c>
      <c r="BF793" s="607">
        <f t="shared" si="3741"/>
        <v>1.6233999999999988</v>
      </c>
      <c r="BG793" s="607">
        <f t="shared" si="3742"/>
        <v>0</v>
      </c>
      <c r="BH793" s="607">
        <f t="shared" si="3743"/>
        <v>3.18</v>
      </c>
      <c r="BI793" s="607">
        <f t="shared" si="3744"/>
        <v>0</v>
      </c>
      <c r="BJ793" s="116">
        <f t="shared" si="3745"/>
        <v>51.49</v>
      </c>
      <c r="BK793" s="95"/>
    </row>
    <row r="794" spans="1:63" ht="14.25" x14ac:dyDescent="0.3">
      <c r="A794" s="144" t="s">
        <v>24236</v>
      </c>
      <c r="B794" s="379" t="s">
        <v>23695</v>
      </c>
      <c r="C794" s="453" t="s">
        <v>24237</v>
      </c>
      <c r="D794" s="416">
        <v>0.4</v>
      </c>
      <c r="E794" s="504"/>
      <c r="F794" s="504"/>
      <c r="G794" s="416" t="s">
        <v>23864</v>
      </c>
      <c r="H794" s="142">
        <v>40</v>
      </c>
      <c r="I794" s="143">
        <v>1.6824999999999992</v>
      </c>
      <c r="J794" s="143">
        <v>1.6377999999999986</v>
      </c>
      <c r="K794" s="452">
        <v>0.2</v>
      </c>
      <c r="L794" s="382">
        <f t="shared" si="3704"/>
        <v>1.66</v>
      </c>
      <c r="M794" s="383">
        <f t="shared" si="3705"/>
        <v>0.04</v>
      </c>
      <c r="N794" s="383">
        <f t="shared" si="3706"/>
        <v>0.1</v>
      </c>
      <c r="O794" s="382">
        <f t="shared" si="3707"/>
        <v>1.8</v>
      </c>
      <c r="P794" s="382">
        <f t="shared" si="3708"/>
        <v>1.08</v>
      </c>
      <c r="Q794" s="385">
        <f t="shared" si="3709"/>
        <v>0</v>
      </c>
      <c r="R794" s="385">
        <f t="shared" si="3710"/>
        <v>64.8</v>
      </c>
      <c r="S794" s="385">
        <f t="shared" si="3711"/>
        <v>12.96</v>
      </c>
      <c r="T794" s="385">
        <f t="shared" si="3712"/>
        <v>0</v>
      </c>
      <c r="U794" s="385">
        <f t="shared" si="3713"/>
        <v>0</v>
      </c>
      <c r="V794" s="384">
        <f t="shared" si="3714"/>
        <v>184</v>
      </c>
      <c r="W794" s="726">
        <f t="shared" si="3715"/>
        <v>0</v>
      </c>
      <c r="X794" s="144" t="str">
        <f t="shared" si="3716"/>
        <v>RF3</v>
      </c>
      <c r="Y794" s="416">
        <f t="shared" si="3717"/>
        <v>1.2</v>
      </c>
      <c r="Z794" s="603" t="s">
        <v>1</v>
      </c>
      <c r="AA794" s="504">
        <f t="shared" si="3718"/>
        <v>1.2</v>
      </c>
      <c r="AB794" s="591">
        <f t="shared" si="3719"/>
        <v>1.6824999999999992</v>
      </c>
      <c r="AC794" s="592">
        <f t="shared" si="3720"/>
        <v>0.04</v>
      </c>
      <c r="AD794" s="592">
        <f t="shared" si="3721"/>
        <v>0.15</v>
      </c>
      <c r="AE794" s="593">
        <f t="shared" si="3722"/>
        <v>1.87</v>
      </c>
      <c r="AF794" s="604">
        <f t="shared" si="3723"/>
        <v>2.2000000000000002</v>
      </c>
      <c r="AG794" s="605">
        <f t="shared" si="3724"/>
        <v>0.92</v>
      </c>
      <c r="AH794" s="595">
        <f t="shared" si="3725"/>
        <v>0</v>
      </c>
      <c r="AI794" s="595">
        <f t="shared" si="3726"/>
        <v>3.04</v>
      </c>
      <c r="AJ794" s="595">
        <f t="shared" si="3727"/>
        <v>0.75</v>
      </c>
      <c r="AK794" s="595">
        <f t="shared" si="3728"/>
        <v>0</v>
      </c>
      <c r="AL794" s="595">
        <f t="shared" si="3729"/>
        <v>0</v>
      </c>
      <c r="AM794" s="596">
        <f t="shared" si="3730"/>
        <v>17.440000000000001</v>
      </c>
      <c r="AN794" s="732">
        <f t="shared" si="3731"/>
        <v>0</v>
      </c>
      <c r="AO794" s="144" t="s">
        <v>24236</v>
      </c>
      <c r="AP794" s="379" t="s">
        <v>23695</v>
      </c>
      <c r="AQ794" s="453" t="s">
        <v>24237</v>
      </c>
      <c r="AR794" s="416">
        <v>0.4</v>
      </c>
      <c r="AS794" s="504"/>
      <c r="AT794" s="504"/>
      <c r="AU794" s="142">
        <v>40</v>
      </c>
      <c r="AV794" s="416">
        <f t="shared" si="3732"/>
        <v>1.4</v>
      </c>
      <c r="AW794" s="603" t="s">
        <v>1</v>
      </c>
      <c r="AX794" s="504">
        <f t="shared" si="3733"/>
        <v>1.4</v>
      </c>
      <c r="AY794" s="384">
        <f t="shared" si="3734"/>
        <v>38.6</v>
      </c>
      <c r="AZ794" s="384">
        <f t="shared" si="3735"/>
        <v>0.1</v>
      </c>
      <c r="BA794" s="384">
        <f t="shared" si="3736"/>
        <v>1.08</v>
      </c>
      <c r="BB794" s="382">
        <f t="shared" si="3737"/>
        <v>7.8</v>
      </c>
      <c r="BC794" s="265">
        <f t="shared" si="3738"/>
        <v>0</v>
      </c>
      <c r="BD794" s="265">
        <f t="shared" si="3739"/>
        <v>81.55</v>
      </c>
      <c r="BE794" s="265">
        <f t="shared" si="3740"/>
        <v>6.98</v>
      </c>
      <c r="BF794" s="607">
        <f t="shared" si="3741"/>
        <v>1.8724999999999992</v>
      </c>
      <c r="BG794" s="607">
        <f t="shared" si="3742"/>
        <v>0</v>
      </c>
      <c r="BH794" s="607">
        <f t="shared" si="3743"/>
        <v>3.67</v>
      </c>
      <c r="BI794" s="607">
        <f t="shared" si="3744"/>
        <v>0</v>
      </c>
      <c r="BJ794" s="116">
        <f t="shared" si="3745"/>
        <v>63.1</v>
      </c>
      <c r="BK794" s="95"/>
    </row>
    <row r="795" spans="1:63" ht="14.25" x14ac:dyDescent="0.3">
      <c r="A795" s="144" t="s">
        <v>24237</v>
      </c>
      <c r="B795" s="379" t="s">
        <v>23695</v>
      </c>
      <c r="C795" s="453" t="s">
        <v>24238</v>
      </c>
      <c r="D795" s="416">
        <v>0.6</v>
      </c>
      <c r="E795" s="504"/>
      <c r="F795" s="504"/>
      <c r="G795" s="416" t="s">
        <v>23864</v>
      </c>
      <c r="H795" s="142">
        <v>35</v>
      </c>
      <c r="I795" s="143">
        <v>1.8377999999999979</v>
      </c>
      <c r="J795" s="143">
        <v>1.7890499999999978</v>
      </c>
      <c r="K795" s="452">
        <v>0</v>
      </c>
      <c r="L795" s="382">
        <f t="shared" si="3704"/>
        <v>1.81</v>
      </c>
      <c r="M795" s="383">
        <f t="shared" si="3705"/>
        <v>0.06</v>
      </c>
      <c r="N795" s="383">
        <f t="shared" si="3706"/>
        <v>0.12</v>
      </c>
      <c r="O795" s="382">
        <f t="shared" si="3707"/>
        <v>1.9900000000000002</v>
      </c>
      <c r="P795" s="382">
        <f t="shared" si="3708"/>
        <v>1.3199999999999998</v>
      </c>
      <c r="Q795" s="385">
        <f t="shared" si="3709"/>
        <v>0</v>
      </c>
      <c r="R795" s="385">
        <f t="shared" si="3710"/>
        <v>69.3</v>
      </c>
      <c r="S795" s="385">
        <f t="shared" si="3711"/>
        <v>22.64</v>
      </c>
      <c r="T795" s="385">
        <f t="shared" si="3712"/>
        <v>0</v>
      </c>
      <c r="U795" s="385">
        <f t="shared" si="3713"/>
        <v>0</v>
      </c>
      <c r="V795" s="384">
        <f t="shared" si="3714"/>
        <v>174.3</v>
      </c>
      <c r="W795" s="726">
        <f t="shared" si="3715"/>
        <v>0</v>
      </c>
      <c r="X795" s="144" t="str">
        <f t="shared" si="3716"/>
        <v>RF4</v>
      </c>
      <c r="Y795" s="416">
        <f t="shared" si="3717"/>
        <v>1.2</v>
      </c>
      <c r="Z795" s="603" t="s">
        <v>1</v>
      </c>
      <c r="AA795" s="504">
        <f t="shared" si="3718"/>
        <v>1.2</v>
      </c>
      <c r="AB795" s="591">
        <f t="shared" si="3719"/>
        <v>1.8377999999999979</v>
      </c>
      <c r="AC795" s="592">
        <f t="shared" si="3720"/>
        <v>0.06</v>
      </c>
      <c r="AD795" s="592">
        <f t="shared" si="3721"/>
        <v>0.15</v>
      </c>
      <c r="AE795" s="593">
        <f t="shared" si="3722"/>
        <v>2.0499999999999998</v>
      </c>
      <c r="AF795" s="604">
        <f t="shared" si="3723"/>
        <v>2.2000000000000002</v>
      </c>
      <c r="AG795" s="605">
        <f t="shared" si="3724"/>
        <v>0.68</v>
      </c>
      <c r="AH795" s="595">
        <f t="shared" si="3725"/>
        <v>0</v>
      </c>
      <c r="AI795" s="595">
        <f t="shared" si="3726"/>
        <v>2.2400000000000002</v>
      </c>
      <c r="AJ795" s="595">
        <f t="shared" si="3727"/>
        <v>0.82</v>
      </c>
      <c r="AK795" s="595">
        <f t="shared" si="3728"/>
        <v>0</v>
      </c>
      <c r="AL795" s="595">
        <f t="shared" si="3729"/>
        <v>0</v>
      </c>
      <c r="AM795" s="596">
        <f t="shared" si="3730"/>
        <v>13.87</v>
      </c>
      <c r="AN795" s="732">
        <f t="shared" si="3731"/>
        <v>0</v>
      </c>
      <c r="AO795" s="144" t="s">
        <v>24237</v>
      </c>
      <c r="AP795" s="379" t="s">
        <v>23695</v>
      </c>
      <c r="AQ795" s="453" t="s">
        <v>24238</v>
      </c>
      <c r="AR795" s="416">
        <v>0.6</v>
      </c>
      <c r="AS795" s="504"/>
      <c r="AT795" s="504"/>
      <c r="AU795" s="142">
        <v>35</v>
      </c>
      <c r="AV795" s="416">
        <f t="shared" si="3732"/>
        <v>1.4</v>
      </c>
      <c r="AW795" s="603" t="s">
        <v>1</v>
      </c>
      <c r="AX795" s="504">
        <f t="shared" si="3733"/>
        <v>1.4</v>
      </c>
      <c r="AY795" s="384">
        <f t="shared" si="3734"/>
        <v>33.6</v>
      </c>
      <c r="AZ795" s="384">
        <f t="shared" si="3735"/>
        <v>0.12</v>
      </c>
      <c r="BA795" s="384">
        <f t="shared" si="3736"/>
        <v>1.3199999999999998</v>
      </c>
      <c r="BB795" s="382">
        <f t="shared" si="3737"/>
        <v>10.63</v>
      </c>
      <c r="BC795" s="265">
        <f t="shared" si="3738"/>
        <v>0</v>
      </c>
      <c r="BD795" s="265">
        <f t="shared" si="3739"/>
        <v>94.999999999999986</v>
      </c>
      <c r="BE795" s="265">
        <f t="shared" si="3740"/>
        <v>13.68</v>
      </c>
      <c r="BF795" s="607">
        <f t="shared" si="3741"/>
        <v>2.0477999999999978</v>
      </c>
      <c r="BG795" s="607">
        <f t="shared" si="3742"/>
        <v>0</v>
      </c>
      <c r="BH795" s="607">
        <f t="shared" si="3743"/>
        <v>4.01</v>
      </c>
      <c r="BI795" s="607">
        <f t="shared" si="3744"/>
        <v>0</v>
      </c>
      <c r="BJ795" s="116">
        <f t="shared" si="3745"/>
        <v>66.680000000000007</v>
      </c>
      <c r="BK795" s="95"/>
    </row>
    <row r="796" spans="1:63" ht="14.25" x14ac:dyDescent="0.3">
      <c r="A796" s="449" t="s">
        <v>24238</v>
      </c>
      <c r="B796" s="146" t="s">
        <v>23695</v>
      </c>
      <c r="C796" s="532" t="s">
        <v>24239</v>
      </c>
      <c r="D796" s="502">
        <v>0.6</v>
      </c>
      <c r="E796" s="589"/>
      <c r="F796" s="589"/>
      <c r="G796" s="502" t="s">
        <v>23864</v>
      </c>
      <c r="H796" s="451">
        <v>32</v>
      </c>
      <c r="I796" s="452">
        <v>1.7890499999999978</v>
      </c>
      <c r="J796" s="452">
        <v>1.8399999999999999</v>
      </c>
      <c r="K796" s="452">
        <v>0.9</v>
      </c>
      <c r="L796" s="382">
        <f t="shared" si="3704"/>
        <v>1.81</v>
      </c>
      <c r="M796" s="383">
        <f t="shared" si="3705"/>
        <v>0.06</v>
      </c>
      <c r="N796" s="383">
        <f t="shared" si="3706"/>
        <v>0.12</v>
      </c>
      <c r="O796" s="382">
        <f t="shared" si="3707"/>
        <v>1.9900000000000002</v>
      </c>
      <c r="P796" s="382">
        <f t="shared" si="3708"/>
        <v>1.3199999999999998</v>
      </c>
      <c r="Q796" s="385">
        <f t="shared" si="3709"/>
        <v>0</v>
      </c>
      <c r="R796" s="385">
        <f t="shared" si="3710"/>
        <v>63.36</v>
      </c>
      <c r="S796" s="385">
        <f t="shared" si="3711"/>
        <v>20.7</v>
      </c>
      <c r="T796" s="385">
        <f t="shared" si="3712"/>
        <v>0</v>
      </c>
      <c r="U796" s="385">
        <f t="shared" si="3713"/>
        <v>0</v>
      </c>
      <c r="V796" s="384">
        <f t="shared" si="3714"/>
        <v>159.36000000000001</v>
      </c>
      <c r="W796" s="726">
        <f t="shared" si="3715"/>
        <v>0</v>
      </c>
      <c r="X796" s="449" t="str">
        <f t="shared" si="3716"/>
        <v>RF5</v>
      </c>
      <c r="Y796" s="502">
        <f t="shared" si="3717"/>
        <v>1.2</v>
      </c>
      <c r="Z796" s="590" t="s">
        <v>1</v>
      </c>
      <c r="AA796" s="589">
        <f t="shared" si="3718"/>
        <v>1.2</v>
      </c>
      <c r="AB796" s="591">
        <f t="shared" si="3719"/>
        <v>1.7890499999999978</v>
      </c>
      <c r="AC796" s="592">
        <f t="shared" si="3720"/>
        <v>0.06</v>
      </c>
      <c r="AD796" s="592">
        <f t="shared" si="3721"/>
        <v>0.15</v>
      </c>
      <c r="AE796" s="593">
        <f t="shared" si="3722"/>
        <v>2</v>
      </c>
      <c r="AF796" s="593">
        <f t="shared" si="3723"/>
        <v>2.2000000000000002</v>
      </c>
      <c r="AG796" s="594">
        <f t="shared" si="3724"/>
        <v>0.68</v>
      </c>
      <c r="AH796" s="595">
        <f t="shared" si="3725"/>
        <v>0</v>
      </c>
      <c r="AI796" s="595">
        <f t="shared" si="3726"/>
        <v>2.2400000000000002</v>
      </c>
      <c r="AJ796" s="595">
        <f t="shared" si="3727"/>
        <v>0.75</v>
      </c>
      <c r="AK796" s="595">
        <f t="shared" si="3728"/>
        <v>0</v>
      </c>
      <c r="AL796" s="595">
        <f t="shared" si="3729"/>
        <v>0</v>
      </c>
      <c r="AM796" s="596">
        <f t="shared" si="3730"/>
        <v>13.6</v>
      </c>
      <c r="AN796" s="732">
        <f t="shared" si="3731"/>
        <v>0</v>
      </c>
      <c r="AO796" s="449" t="s">
        <v>24238</v>
      </c>
      <c r="AP796" s="146" t="s">
        <v>23695</v>
      </c>
      <c r="AQ796" s="532" t="s">
        <v>24239</v>
      </c>
      <c r="AR796" s="502">
        <v>0.6</v>
      </c>
      <c r="AS796" s="589"/>
      <c r="AT796" s="589"/>
      <c r="AU796" s="451">
        <v>32</v>
      </c>
      <c r="AV796" s="502">
        <f t="shared" si="3732"/>
        <v>1.4</v>
      </c>
      <c r="AW796" s="590" t="s">
        <v>1</v>
      </c>
      <c r="AX796" s="589">
        <f t="shared" si="3733"/>
        <v>1.4</v>
      </c>
      <c r="AY796" s="384">
        <f t="shared" si="3734"/>
        <v>30.6</v>
      </c>
      <c r="AZ796" s="384">
        <f t="shared" si="3735"/>
        <v>0.12</v>
      </c>
      <c r="BA796" s="384">
        <f t="shared" si="3736"/>
        <v>1.3199999999999998</v>
      </c>
      <c r="BB796" s="382">
        <f t="shared" si="3737"/>
        <v>9.68</v>
      </c>
      <c r="BC796" s="265">
        <f t="shared" si="3738"/>
        <v>0</v>
      </c>
      <c r="BD796" s="265">
        <f t="shared" si="3739"/>
        <v>87.05</v>
      </c>
      <c r="BE796" s="265">
        <f t="shared" si="3740"/>
        <v>12.46</v>
      </c>
      <c r="BF796" s="607">
        <f t="shared" si="3741"/>
        <v>1.9990499999999978</v>
      </c>
      <c r="BG796" s="607">
        <f t="shared" si="3742"/>
        <v>0</v>
      </c>
      <c r="BH796" s="607">
        <f t="shared" si="3743"/>
        <v>3.92</v>
      </c>
      <c r="BI796" s="607">
        <f t="shared" si="3744"/>
        <v>0</v>
      </c>
      <c r="BJ796" s="116">
        <f t="shared" si="3745"/>
        <v>60.99</v>
      </c>
      <c r="BK796" s="95"/>
    </row>
    <row r="797" spans="1:63" ht="14.25" x14ac:dyDescent="0.3">
      <c r="A797" s="462"/>
      <c r="B797" s="463"/>
      <c r="C797" s="608"/>
      <c r="D797" s="505"/>
      <c r="E797" s="505"/>
      <c r="F797" s="505"/>
      <c r="G797" s="505"/>
      <c r="H797" s="410"/>
      <c r="I797" s="411"/>
      <c r="J797" s="411"/>
      <c r="K797" s="411"/>
      <c r="L797" s="101"/>
      <c r="M797" s="412"/>
      <c r="N797" s="412"/>
      <c r="O797" s="101"/>
      <c r="P797" s="101"/>
      <c r="Q797" s="414"/>
      <c r="R797" s="414"/>
      <c r="S797" s="414"/>
      <c r="T797" s="414"/>
      <c r="U797" s="414"/>
      <c r="V797" s="413"/>
      <c r="W797" s="725"/>
      <c r="X797" s="739"/>
      <c r="Y797" s="505"/>
      <c r="Z797" s="597"/>
      <c r="AA797" s="505"/>
      <c r="AB797" s="598"/>
      <c r="AC797" s="599"/>
      <c r="AD797" s="599"/>
      <c r="AE797" s="600"/>
      <c r="AF797" s="600"/>
      <c r="AG797" s="597"/>
      <c r="AH797" s="601"/>
      <c r="AI797" s="601"/>
      <c r="AJ797" s="601"/>
      <c r="AK797" s="601"/>
      <c r="AL797" s="601"/>
      <c r="AM797" s="602"/>
      <c r="AN797" s="733"/>
      <c r="AO797" s="739"/>
      <c r="AP797" s="463"/>
      <c r="AQ797" s="608"/>
      <c r="AR797" s="505"/>
      <c r="AS797" s="505"/>
      <c r="AT797" s="505"/>
      <c r="AU797" s="410"/>
      <c r="AV797" s="505"/>
      <c r="AW797" s="597"/>
      <c r="AX797" s="505"/>
      <c r="AY797" s="413"/>
      <c r="AZ797" s="413"/>
      <c r="BA797" s="413"/>
      <c r="BB797" s="101"/>
      <c r="BC797" s="101"/>
      <c r="BD797" s="101"/>
      <c r="BE797" s="101"/>
      <c r="BF797" s="414"/>
      <c r="BG797" s="414"/>
      <c r="BH797" s="414"/>
      <c r="BI797" s="414"/>
      <c r="BJ797" s="415"/>
      <c r="BK797" s="95"/>
    </row>
    <row r="798" spans="1:63" s="122" customFormat="1" ht="14.25" x14ac:dyDescent="0.3">
      <c r="A798" s="407" t="s">
        <v>24233</v>
      </c>
      <c r="B798" s="463"/>
      <c r="C798" s="408"/>
      <c r="D798" s="505"/>
      <c r="E798" s="505"/>
      <c r="F798" s="505"/>
      <c r="G798" s="409"/>
      <c r="H798" s="410"/>
      <c r="I798" s="411"/>
      <c r="J798" s="411"/>
      <c r="K798" s="411"/>
      <c r="L798" s="101"/>
      <c r="M798" s="412"/>
      <c r="N798" s="412"/>
      <c r="O798" s="101"/>
      <c r="P798" s="101"/>
      <c r="Q798" s="414"/>
      <c r="R798" s="414"/>
      <c r="S798" s="414"/>
      <c r="T798" s="414"/>
      <c r="U798" s="414"/>
      <c r="V798" s="413"/>
      <c r="W798" s="725"/>
      <c r="X798" s="740" t="str">
        <f>$A798</f>
        <v>RUA VINICIO CORREA DE ARAUJO</v>
      </c>
      <c r="Y798" s="503"/>
      <c r="Z798" s="503"/>
      <c r="AA798" s="503"/>
      <c r="AB798" s="399"/>
      <c r="AC798" s="399"/>
      <c r="AD798" s="399"/>
      <c r="AE798" s="399"/>
      <c r="AF798" s="404"/>
      <c r="AG798" s="399"/>
      <c r="AH798" s="399"/>
      <c r="AI798" s="399"/>
      <c r="AJ798" s="399"/>
      <c r="AK798" s="399"/>
      <c r="AL798" s="399"/>
      <c r="AM798" s="399"/>
      <c r="AN798" s="401"/>
      <c r="AO798" s="407" t="str">
        <f>$A798</f>
        <v>RUA VINICIO CORREA DE ARAUJO</v>
      </c>
      <c r="AP798" s="463"/>
      <c r="AQ798" s="408"/>
      <c r="AR798" s="505"/>
      <c r="AS798" s="505"/>
      <c r="AT798" s="505"/>
      <c r="AU798" s="410"/>
      <c r="AV798" s="409"/>
      <c r="AW798" s="409"/>
      <c r="AX798" s="409"/>
      <c r="AY798" s="413"/>
      <c r="AZ798" s="413"/>
      <c r="BA798" s="413"/>
      <c r="BB798" s="101"/>
      <c r="BC798" s="101"/>
      <c r="BD798" s="101"/>
      <c r="BE798" s="101"/>
      <c r="BF798" s="101"/>
      <c r="BG798" s="101"/>
      <c r="BH798" s="101"/>
      <c r="BI798" s="101"/>
      <c r="BJ798" s="415"/>
      <c r="BK798" s="95"/>
    </row>
    <row r="799" spans="1:63" ht="14.25" x14ac:dyDescent="0.3">
      <c r="A799" s="144" t="s">
        <v>24240</v>
      </c>
      <c r="B799" s="379" t="s">
        <v>23695</v>
      </c>
      <c r="C799" s="453" t="s">
        <v>24241</v>
      </c>
      <c r="D799" s="416">
        <v>0.4</v>
      </c>
      <c r="E799" s="504"/>
      <c r="F799" s="504"/>
      <c r="G799" s="416" t="s">
        <v>23864</v>
      </c>
      <c r="H799" s="142">
        <v>31</v>
      </c>
      <c r="I799" s="143">
        <v>1.0999999999999996</v>
      </c>
      <c r="J799" s="143">
        <v>1.2929999999999993</v>
      </c>
      <c r="K799" s="452">
        <v>0</v>
      </c>
      <c r="L799" s="382">
        <f t="shared" ref="L799:L800" si="3746">ROUND((I799+J799)/2,2)</f>
        <v>1.2</v>
      </c>
      <c r="M799" s="383">
        <f t="shared" ref="M799:M800" si="3747">IF(F799=0,ROUND($D799*10%,2),IF(D799&gt;2.8,0.18,0.15))</f>
        <v>0.04</v>
      </c>
      <c r="N799" s="383">
        <f t="shared" ref="N799:N800" si="3748">IF(F799=0,IF(   ROUND($D799/4,2),   IF(ROUND(($D799*1.2)/6,2)&lt;0.1,0.1,ROUND(($D799*1.2)/6,2))),0.5)</f>
        <v>0.1</v>
      </c>
      <c r="O799" s="382">
        <f t="shared" ref="O799:O800" si="3749">L799+M799+N799</f>
        <v>1.34</v>
      </c>
      <c r="P799" s="382">
        <f t="shared" ref="P799:P800" si="3750">IF(O799&lt;2,(D799+M799*2)+0.6,(D799+M799*2)+0.6+ROUNDUP(O799-2,0)*0.1)</f>
        <v>1.08</v>
      </c>
      <c r="Q799" s="385">
        <f t="shared" ref="Q799:Q800" si="3751">IF($O799&lt;=$W$4,ROUND(IF($O799&lt;1.5,$O799*$H799*$P799,1.5*$H799*$P799),2),0)</f>
        <v>44.86</v>
      </c>
      <c r="R799" s="385">
        <f t="shared" ref="R799:R800" si="3752">IF($O799&gt;$W$4,ROUND(IF($O799&lt;1.5,$O799*$H799*$P799,1.5*$H799*$P799),2),0)</f>
        <v>0</v>
      </c>
      <c r="S799" s="385">
        <f t="shared" ref="S799:S800" si="3753">IF($O799&gt;$W$4,ROUND(IF($O799&lt;1.5,0,IF($O799&gt;3,1.5*$H799*$P799,($O799-1.5)*$H799*$P799)),2),0)</f>
        <v>0</v>
      </c>
      <c r="T799" s="385">
        <f t="shared" ref="T799:T800" si="3754">IF($O799&gt;$W$4,ROUND(IF($O799&lt;3,0,IF($O799&gt;4.5,1.5*$H799*$P799,($O799-3)*$H799*$P799)),2),0)</f>
        <v>0</v>
      </c>
      <c r="U799" s="385">
        <f t="shared" ref="U799:U800" si="3755">IF($O799&gt;$W$4,ROUND(IF($O799&lt;4.5,0,IF($O799&gt;6,($O799-4.5)*$H799*$P799,($O799-4.5)*$H799*$P799)),2),0)</f>
        <v>0</v>
      </c>
      <c r="V799" s="384">
        <f t="shared" ref="V799:V800" si="3756">IF($O799&gt;$W$4, IF( $O799&lt;=4,   ROUND($H799*($O799+0.5)*2,2),   0),0)</f>
        <v>0</v>
      </c>
      <c r="W799" s="726">
        <f t="shared" ref="W799:W800" si="3757">IF($O799&gt;$W$4, IF( $O799&gt;4,   ROUND($H799*($O799+0.5)*2,2),   0),0)</f>
        <v>0</v>
      </c>
      <c r="X799" s="144" t="str">
        <f t="shared" ref="X799:X800" si="3758">A799</f>
        <v>RFA1</v>
      </c>
      <c r="Y799" s="416">
        <f t="shared" ref="Y799:Y800" si="3759">IF($D799=0.4,1.2,IF($D799=0.6,1.2,IF($D799=0.8,1.3,IF($D799=1,1.5,IF($D799=1.2,1.7,IF($D799&lt;=2,2,"--"))))))</f>
        <v>1.2</v>
      </c>
      <c r="Z799" s="603" t="s">
        <v>1</v>
      </c>
      <c r="AA799" s="504">
        <f t="shared" ref="AA799:AA800" si="3760">Y799</f>
        <v>1.2</v>
      </c>
      <c r="AB799" s="591">
        <f t="shared" ref="AB799:AB800" si="3761">IF($Y799="--","--",I799)</f>
        <v>1.0999999999999996</v>
      </c>
      <c r="AC799" s="592">
        <f t="shared" ref="AC799:AC800" si="3762">IF($Y799="--","--",IF(D799&gt;1.5,0.15,ROUND($D799*10%,2)))</f>
        <v>0.04</v>
      </c>
      <c r="AD799" s="592">
        <f t="shared" ref="AD799:AD800" si="3763">IF($Y799="--","--",0.15)</f>
        <v>0.15</v>
      </c>
      <c r="AE799" s="593">
        <f t="shared" ref="AE799:AE800" si="3764">IF($Y799="--","--",ROUND(AB799+AC799+AD799,2))</f>
        <v>1.29</v>
      </c>
      <c r="AF799" s="604">
        <f t="shared" ref="AF799:AF800" si="3765">IF($Y799="--","--",IF($AB799&lt;=2,$Y799+1,($Y799+1)+ROUNDUP($AB799-2,0)*0.1))</f>
        <v>2.2000000000000002</v>
      </c>
      <c r="AG799" s="605">
        <f t="shared" ref="AG799:AG800" si="3766">IF($D799=0.4,0.92,IF($D799=0.6,0.68,IF($D799=0.8,0.74,IF($D799=1,0.7,IF($D799=1.2,0.66,IF($D799=1.5,0.6,IF($D799&lt;=2,(2.4-(D799+0.3)),"--")))))))</f>
        <v>0.92</v>
      </c>
      <c r="AH799" s="595">
        <f t="shared" ref="AH799:AH800" si="3767">IF($Y799="--","--",IF($AE799&lt;=$W$4,ROUND(IF($AE799&lt;1.5,$AE799*$AF799*$AG799,1.5*$AF799*$AG799),2),0))</f>
        <v>2.61</v>
      </c>
      <c r="AI799" s="595">
        <f t="shared" ref="AI799:AI800" si="3768">IF($Y799="--","--",IF($AE799&gt;$W$4,ROUND(IF($AE799&lt;1.5,$AE799*$AF799*$AG799,1.5*$AF799*$AG799),2),0))</f>
        <v>0</v>
      </c>
      <c r="AJ799" s="595">
        <f t="shared" ref="AJ799:AJ800" si="3769">IF($Y799="--","--",IF($AE799&gt;$W$4,ROUND(IF($AE799&lt;1.5,0,IF($AE799&gt;3,1.5*$AF799*$AG799,($AE799-1.5)*$AF799*$AG799)),2),0))</f>
        <v>0</v>
      </c>
      <c r="AK799" s="595">
        <f t="shared" ref="AK799:AK800" si="3770">IF($Y799="--","--",IF($AE799&gt;$W$4,ROUND(IF($AE799&lt;3,0,IF($AE799&gt;4.5,1.5*$AF799*$AG799,($AE799-3)*$AF799*$AG799)),2),0))</f>
        <v>0</v>
      </c>
      <c r="AL799" s="595">
        <f t="shared" ref="AL799:AL800" si="3771">IF($Y799="--","--",IF($AE799&gt;$W$4,ROUND(IF($AE799&lt;4.5,0,IF($AE799&gt;6,($AE799-4.5)*$AF799*$AG799,($AE799-4.5)*$AF799*$AG799)),2),0))</f>
        <v>0</v>
      </c>
      <c r="AM799" s="596">
        <f t="shared" ref="AM799:AM800" si="3772">IF($Y799="--","--",IF($AE799&gt;$W$4, IF( $AE799&lt;=4,   ROUND(($AG799*4)*($AE799+0.5)*2,2),   0),0))</f>
        <v>0</v>
      </c>
      <c r="AN799" s="732">
        <f t="shared" ref="AN799:AN800" si="3773">IF($Y799="--","--",IF($AE799&gt;$W$4, IF( $AE799&gt;4,   ROUND(($AG799*4)*($AE799+0.5)*2,2),   0),0))</f>
        <v>0</v>
      </c>
      <c r="AO799" s="144" t="s">
        <v>24240</v>
      </c>
      <c r="AP799" s="379" t="s">
        <v>23695</v>
      </c>
      <c r="AQ799" s="453" t="s">
        <v>24241</v>
      </c>
      <c r="AR799" s="416">
        <v>0.4</v>
      </c>
      <c r="AS799" s="504"/>
      <c r="AT799" s="504"/>
      <c r="AU799" s="142">
        <v>31</v>
      </c>
      <c r="AV799" s="416">
        <f t="shared" ref="AV799:AV800" si="3774">IF($Y799="--","--",Y799+0.2)</f>
        <v>1.4</v>
      </c>
      <c r="AW799" s="603" t="s">
        <v>1</v>
      </c>
      <c r="AX799" s="504">
        <f t="shared" ref="AX799:AX800" si="3775">AV799</f>
        <v>1.4</v>
      </c>
      <c r="AY799" s="384">
        <f t="shared" ref="AY799:AY800" si="3776">IF(D799&gt;2,AU799,AU799-AV799)</f>
        <v>29.6</v>
      </c>
      <c r="AZ799" s="384">
        <f t="shared" ref="AZ799:AZ800" si="3777">N799</f>
        <v>0.1</v>
      </c>
      <c r="BA799" s="384">
        <f t="shared" ref="BA799:BA800" si="3778">P799</f>
        <v>1.08</v>
      </c>
      <c r="BB799" s="382">
        <f t="shared" ref="BB799:BB800" si="3779">IF(F799=0,IF(ROUND( AY799 * ( ( (N799*P799) +  ( ((D799+M799*2)/6)*P799 ) ) - ROUND(  ((D799+M799*2)^2)   *   (   ( PI()*96.379 / (4*360) )  -  ( (SIN((96.379/2)*PI()/180)) * (COS((96.379/2)*PI()/180)) / 4 )   ), 4) ),2),   ROUND( AY799 * ( ( (N799*P799) +  ( ((D799+M799*2)/4)*P799 ) ) - ROUND(  ((D799+M799*2)^2)   *   (   ( PI()*120 / (4*360) )  -  ( (SIN((120/2)*PI()/180)) * (COS((120/2)*PI()/180)) / 4 )   ), 4) ),2)),0)</f>
        <v>5.99</v>
      </c>
      <c r="BC799" s="265">
        <f t="shared" ref="BC799:BC800" si="3780">IF(F799&gt;0,ROUND(AY799*N799*P799,2),0)</f>
        <v>0</v>
      </c>
      <c r="BD799" s="265">
        <f t="shared" ref="BD799:BD800" si="3781">SUM(Q799:U799,AH799:AL799)</f>
        <v>47.47</v>
      </c>
      <c r="BE799" s="265">
        <f t="shared" ref="BE799:BE800" si="3782">IF(F799=0, ROUND( ( PI()*( (D799+M799*2)^2 ) / 4  ) * AY799,2),  ROUND( (D799+M799*2)*(F799+M799*2) * AY799,2))</f>
        <v>5.36</v>
      </c>
      <c r="BF799" s="607">
        <f t="shared" ref="BF799:BF800" si="3783">IF(($I799+M799-0.15)&lt;=2,($I799+M799+0.15),IF(($I799+M799)&lt;=3,2.35,($I799+M799+0.2)-0.85))</f>
        <v>1.2899999999999996</v>
      </c>
      <c r="BG799" s="607">
        <f t="shared" ref="BG799:BG800" si="3784">IF(D799&gt;2,   (I799-F799-M799-0.11),IF(($I799+M799)&lt;=2,0,IF(($I799+M799)&gt;3,0.85,(I799+M799+0.2-BF799))))</f>
        <v>0</v>
      </c>
      <c r="BH799" s="607">
        <f t="shared" ref="BH799:BH800" si="3785">IF(D799&gt;2,  ROUND(((1.42+0.4)+(0.91+0.4))*2*BG799,2), ROUND(AV799*AX799*BF799,2))</f>
        <v>2.5299999999999998</v>
      </c>
      <c r="BI799" s="607">
        <f t="shared" ref="BI799:BI800" si="3786">ROUND(((PI()*0.9^2)/4)*BG799,2)</f>
        <v>0</v>
      </c>
      <c r="BJ799" s="116">
        <f t="shared" ref="BJ799:BJ800" si="3787">ROUND(BD799-BE799-BH799-BI799-BB799-BC799,2)</f>
        <v>33.590000000000003</v>
      </c>
      <c r="BK799" s="95"/>
    </row>
    <row r="800" spans="1:63" s="455" customFormat="1" ht="14.25" x14ac:dyDescent="0.3">
      <c r="A800" s="449" t="s">
        <v>24241</v>
      </c>
      <c r="B800" s="146" t="s">
        <v>23695</v>
      </c>
      <c r="C800" s="532" t="s">
        <v>24242</v>
      </c>
      <c r="D800" s="502">
        <v>0.4</v>
      </c>
      <c r="E800" s="589"/>
      <c r="F800" s="589"/>
      <c r="G800" s="502" t="s">
        <v>23864</v>
      </c>
      <c r="H800" s="451">
        <v>30</v>
      </c>
      <c r="I800" s="452">
        <v>1.2929999999999993</v>
      </c>
      <c r="J800" s="452">
        <v>1.3282999999999987</v>
      </c>
      <c r="K800" s="452">
        <v>1.4119999999999999</v>
      </c>
      <c r="L800" s="382">
        <f t="shared" si="3746"/>
        <v>1.31</v>
      </c>
      <c r="M800" s="383">
        <f t="shared" si="3747"/>
        <v>0.04</v>
      </c>
      <c r="N800" s="383">
        <f t="shared" si="3748"/>
        <v>0.1</v>
      </c>
      <c r="O800" s="382">
        <f t="shared" si="3749"/>
        <v>1.4500000000000002</v>
      </c>
      <c r="P800" s="382">
        <f t="shared" si="3750"/>
        <v>1.08</v>
      </c>
      <c r="Q800" s="385">
        <f t="shared" si="3751"/>
        <v>46.98</v>
      </c>
      <c r="R800" s="385">
        <f t="shared" si="3752"/>
        <v>0</v>
      </c>
      <c r="S800" s="385">
        <f t="shared" si="3753"/>
        <v>0</v>
      </c>
      <c r="T800" s="385">
        <f t="shared" si="3754"/>
        <v>0</v>
      </c>
      <c r="U800" s="385">
        <f t="shared" si="3755"/>
        <v>0</v>
      </c>
      <c r="V800" s="384">
        <f t="shared" si="3756"/>
        <v>0</v>
      </c>
      <c r="W800" s="726">
        <f t="shared" si="3757"/>
        <v>0</v>
      </c>
      <c r="X800" s="449" t="str">
        <f t="shared" si="3758"/>
        <v>RFA2</v>
      </c>
      <c r="Y800" s="502">
        <f t="shared" si="3759"/>
        <v>1.2</v>
      </c>
      <c r="Z800" s="590" t="s">
        <v>1</v>
      </c>
      <c r="AA800" s="589">
        <f t="shared" si="3760"/>
        <v>1.2</v>
      </c>
      <c r="AB800" s="591">
        <f t="shared" si="3761"/>
        <v>1.2929999999999993</v>
      </c>
      <c r="AC800" s="592">
        <f t="shared" si="3762"/>
        <v>0.04</v>
      </c>
      <c r="AD800" s="592">
        <f t="shared" si="3763"/>
        <v>0.15</v>
      </c>
      <c r="AE800" s="593">
        <f t="shared" si="3764"/>
        <v>1.48</v>
      </c>
      <c r="AF800" s="593">
        <f t="shared" si="3765"/>
        <v>2.2000000000000002</v>
      </c>
      <c r="AG800" s="594">
        <f t="shared" si="3766"/>
        <v>0.92</v>
      </c>
      <c r="AH800" s="595">
        <f t="shared" si="3767"/>
        <v>3</v>
      </c>
      <c r="AI800" s="595">
        <f t="shared" si="3768"/>
        <v>0</v>
      </c>
      <c r="AJ800" s="595">
        <f t="shared" si="3769"/>
        <v>0</v>
      </c>
      <c r="AK800" s="595">
        <f t="shared" si="3770"/>
        <v>0</v>
      </c>
      <c r="AL800" s="595">
        <f t="shared" si="3771"/>
        <v>0</v>
      </c>
      <c r="AM800" s="596">
        <f t="shared" si="3772"/>
        <v>0</v>
      </c>
      <c r="AN800" s="732">
        <f t="shared" si="3773"/>
        <v>0</v>
      </c>
      <c r="AO800" s="449" t="s">
        <v>24241</v>
      </c>
      <c r="AP800" s="146" t="s">
        <v>23695</v>
      </c>
      <c r="AQ800" s="532" t="s">
        <v>24242</v>
      </c>
      <c r="AR800" s="502">
        <v>0.4</v>
      </c>
      <c r="AS800" s="589"/>
      <c r="AT800" s="589"/>
      <c r="AU800" s="451">
        <v>30</v>
      </c>
      <c r="AV800" s="502">
        <f t="shared" si="3774"/>
        <v>1.4</v>
      </c>
      <c r="AW800" s="590" t="s">
        <v>1</v>
      </c>
      <c r="AX800" s="589">
        <f t="shared" si="3775"/>
        <v>1.4</v>
      </c>
      <c r="AY800" s="384">
        <f t="shared" si="3776"/>
        <v>28.6</v>
      </c>
      <c r="AZ800" s="384">
        <f t="shared" si="3777"/>
        <v>0.1</v>
      </c>
      <c r="BA800" s="384">
        <f t="shared" si="3778"/>
        <v>1.08</v>
      </c>
      <c r="BB800" s="382">
        <f t="shared" si="3779"/>
        <v>5.78</v>
      </c>
      <c r="BC800" s="265">
        <f t="shared" si="3780"/>
        <v>0</v>
      </c>
      <c r="BD800" s="265">
        <f t="shared" si="3781"/>
        <v>49.98</v>
      </c>
      <c r="BE800" s="265">
        <f t="shared" si="3782"/>
        <v>5.18</v>
      </c>
      <c r="BF800" s="607">
        <f t="shared" si="3783"/>
        <v>1.4829999999999992</v>
      </c>
      <c r="BG800" s="607">
        <f t="shared" si="3784"/>
        <v>0</v>
      </c>
      <c r="BH800" s="607">
        <f t="shared" si="3785"/>
        <v>2.91</v>
      </c>
      <c r="BI800" s="607">
        <f t="shared" si="3786"/>
        <v>0</v>
      </c>
      <c r="BJ800" s="116">
        <f t="shared" si="3787"/>
        <v>36.11</v>
      </c>
      <c r="BK800" s="606"/>
    </row>
    <row r="801" spans="1:63" ht="14.25" x14ac:dyDescent="0.3">
      <c r="A801" s="462"/>
      <c r="B801" s="463"/>
      <c r="C801" s="608"/>
      <c r="D801" s="505"/>
      <c r="E801" s="505"/>
      <c r="F801" s="505"/>
      <c r="G801" s="505"/>
      <c r="H801" s="410"/>
      <c r="I801" s="411"/>
      <c r="J801" s="411"/>
      <c r="K801" s="411"/>
      <c r="L801" s="101"/>
      <c r="M801" s="412"/>
      <c r="N801" s="412"/>
      <c r="O801" s="101"/>
      <c r="P801" s="101"/>
      <c r="Q801" s="414"/>
      <c r="R801" s="414"/>
      <c r="S801" s="414"/>
      <c r="T801" s="414"/>
      <c r="U801" s="414"/>
      <c r="V801" s="413"/>
      <c r="W801" s="725"/>
      <c r="X801" s="462"/>
      <c r="Y801" s="505"/>
      <c r="Z801" s="597"/>
      <c r="AA801" s="505"/>
      <c r="AB801" s="598"/>
      <c r="AC801" s="599"/>
      <c r="AD801" s="599"/>
      <c r="AE801" s="600"/>
      <c r="AF801" s="600"/>
      <c r="AG801" s="597"/>
      <c r="AH801" s="601"/>
      <c r="AI801" s="601"/>
      <c r="AJ801" s="601"/>
      <c r="AK801" s="601"/>
      <c r="AL801" s="601"/>
      <c r="AM801" s="602"/>
      <c r="AN801" s="733"/>
      <c r="AO801" s="462"/>
      <c r="AP801" s="463"/>
      <c r="AQ801" s="608"/>
      <c r="AR801" s="505"/>
      <c r="AS801" s="505"/>
      <c r="AT801" s="505"/>
      <c r="AU801" s="410"/>
      <c r="AV801" s="505"/>
      <c r="AW801" s="597"/>
      <c r="AX801" s="505"/>
      <c r="AY801" s="413"/>
      <c r="AZ801" s="413"/>
      <c r="BA801" s="413"/>
      <c r="BB801" s="101"/>
      <c r="BC801" s="101"/>
      <c r="BD801" s="101"/>
      <c r="BE801" s="101"/>
      <c r="BF801" s="414"/>
      <c r="BG801" s="414"/>
      <c r="BH801" s="414"/>
      <c r="BI801" s="414"/>
      <c r="BJ801" s="415"/>
      <c r="BK801" s="95"/>
    </row>
    <row r="802" spans="1:63" s="122" customFormat="1" ht="14.25" x14ac:dyDescent="0.3">
      <c r="A802" s="402" t="s">
        <v>24363</v>
      </c>
      <c r="B802" s="463"/>
      <c r="C802" s="408"/>
      <c r="D802" s="505"/>
      <c r="E802" s="505"/>
      <c r="F802" s="505"/>
      <c r="G802" s="409"/>
      <c r="H802" s="410"/>
      <c r="I802" s="411"/>
      <c r="J802" s="411"/>
      <c r="K802" s="411"/>
      <c r="L802" s="101"/>
      <c r="M802" s="412"/>
      <c r="N802" s="412"/>
      <c r="O802" s="101"/>
      <c r="P802" s="101"/>
      <c r="Q802" s="414"/>
      <c r="R802" s="414"/>
      <c r="S802" s="414"/>
      <c r="T802" s="414"/>
      <c r="U802" s="414"/>
      <c r="V802" s="413"/>
      <c r="W802" s="725"/>
      <c r="X802" s="739" t="str">
        <f>$A802</f>
        <v>BACIA RG - BACIA ROMANA (G)</v>
      </c>
      <c r="Y802" s="505"/>
      <c r="Z802" s="597"/>
      <c r="AA802" s="505"/>
      <c r="AB802" s="598"/>
      <c r="AC802" s="599"/>
      <c r="AD802" s="599"/>
      <c r="AE802" s="600"/>
      <c r="AF802" s="600"/>
      <c r="AG802" s="597"/>
      <c r="AH802" s="601"/>
      <c r="AI802" s="601"/>
      <c r="AJ802" s="601"/>
      <c r="AK802" s="601"/>
      <c r="AL802" s="601"/>
      <c r="AM802" s="602"/>
      <c r="AN802" s="733"/>
      <c r="AO802" s="739" t="str">
        <f>$A802</f>
        <v>BACIA RG - BACIA ROMANA (G)</v>
      </c>
      <c r="AP802" s="463"/>
      <c r="AQ802" s="408"/>
      <c r="AR802" s="505"/>
      <c r="AS802" s="505"/>
      <c r="AT802" s="505"/>
      <c r="AU802" s="410"/>
      <c r="AV802" s="409"/>
      <c r="AW802" s="409"/>
      <c r="AX802" s="409"/>
      <c r="AY802" s="413"/>
      <c r="AZ802" s="413"/>
      <c r="BA802" s="413"/>
      <c r="BB802" s="101"/>
      <c r="BC802" s="101"/>
      <c r="BD802" s="101"/>
      <c r="BE802" s="101"/>
      <c r="BF802" s="101"/>
      <c r="BG802" s="101"/>
      <c r="BH802" s="101"/>
      <c r="BI802" s="101"/>
      <c r="BJ802" s="415"/>
      <c r="BK802" s="95"/>
    </row>
    <row r="803" spans="1:63" s="122" customFormat="1" ht="14.25" x14ac:dyDescent="0.3">
      <c r="A803" s="407" t="s">
        <v>24113</v>
      </c>
      <c r="B803" s="463"/>
      <c r="C803" s="408"/>
      <c r="D803" s="505"/>
      <c r="E803" s="505"/>
      <c r="F803" s="505"/>
      <c r="G803" s="409"/>
      <c r="H803" s="410"/>
      <c r="I803" s="411"/>
      <c r="J803" s="411"/>
      <c r="K803" s="411"/>
      <c r="L803" s="101"/>
      <c r="M803" s="412"/>
      <c r="N803" s="412"/>
      <c r="O803" s="101"/>
      <c r="P803" s="101"/>
      <c r="Q803" s="414"/>
      <c r="R803" s="414"/>
      <c r="S803" s="414"/>
      <c r="T803" s="414"/>
      <c r="U803" s="414"/>
      <c r="V803" s="413"/>
      <c r="W803" s="725"/>
      <c r="X803" s="740" t="str">
        <f>$A803</f>
        <v>RUA REPÚBLICA DOMINICANA</v>
      </c>
      <c r="Y803" s="503"/>
      <c r="Z803" s="503"/>
      <c r="AA803" s="503"/>
      <c r="AB803" s="399"/>
      <c r="AC803" s="399"/>
      <c r="AD803" s="399"/>
      <c r="AE803" s="399"/>
      <c r="AF803" s="404"/>
      <c r="AG803" s="399"/>
      <c r="AH803" s="399"/>
      <c r="AI803" s="399"/>
      <c r="AJ803" s="399"/>
      <c r="AK803" s="399"/>
      <c r="AL803" s="399"/>
      <c r="AM803" s="399"/>
      <c r="AN803" s="401"/>
      <c r="AO803" s="407" t="str">
        <f>$A803</f>
        <v>RUA REPÚBLICA DOMINICANA</v>
      </c>
      <c r="AP803" s="463"/>
      <c r="AQ803" s="408"/>
      <c r="AR803" s="505"/>
      <c r="AS803" s="505"/>
      <c r="AT803" s="505"/>
      <c r="AU803" s="410"/>
      <c r="AV803" s="409"/>
      <c r="AW803" s="409"/>
      <c r="AX803" s="409"/>
      <c r="AY803" s="413"/>
      <c r="AZ803" s="413"/>
      <c r="BA803" s="413"/>
      <c r="BB803" s="101"/>
      <c r="BC803" s="101"/>
      <c r="BD803" s="101"/>
      <c r="BE803" s="101"/>
      <c r="BF803" s="101"/>
      <c r="BG803" s="101"/>
      <c r="BH803" s="101"/>
      <c r="BI803" s="101"/>
      <c r="BJ803" s="415"/>
      <c r="BK803" s="95"/>
    </row>
    <row r="804" spans="1:63" ht="14.25" x14ac:dyDescent="0.3">
      <c r="A804" s="144" t="s">
        <v>24364</v>
      </c>
      <c r="B804" s="379" t="s">
        <v>23695</v>
      </c>
      <c r="C804" s="453" t="s">
        <v>24365</v>
      </c>
      <c r="D804" s="416">
        <v>0.6</v>
      </c>
      <c r="E804" s="504"/>
      <c r="F804" s="504"/>
      <c r="G804" s="416" t="s">
        <v>23864</v>
      </c>
      <c r="H804" s="142">
        <v>37</v>
      </c>
      <c r="I804" s="143">
        <v>1.5410000000000004</v>
      </c>
      <c r="J804" s="143">
        <v>1.6696999999999989</v>
      </c>
      <c r="K804" s="452">
        <v>0</v>
      </c>
      <c r="L804" s="382">
        <f t="shared" ref="L804:L810" si="3788">ROUND((I804+J804)/2,2)</f>
        <v>1.61</v>
      </c>
      <c r="M804" s="383">
        <f t="shared" ref="M804:M810" si="3789">IF(F804=0,ROUND($D804*10%,2),IF(D804&gt;2.8,0.18,0.15))</f>
        <v>0.06</v>
      </c>
      <c r="N804" s="383">
        <f t="shared" ref="N804:N810" si="3790">IF(F804=0,IF(   ROUND($D804/4,2),   IF(ROUND(($D804*1.2)/6,2)&lt;0.1,0.1,ROUND(($D804*1.2)/6,2))),0.5)</f>
        <v>0.12</v>
      </c>
      <c r="O804" s="382">
        <f t="shared" ref="O804:O810" si="3791">L804+M804+N804</f>
        <v>1.79</v>
      </c>
      <c r="P804" s="382">
        <f t="shared" ref="P804:P810" si="3792">IF(O804&lt;2,(D804+M804*2)+0.6,(D804+M804*2)+0.6+ROUNDUP(O804-2,0)*0.1)</f>
        <v>1.3199999999999998</v>
      </c>
      <c r="Q804" s="385">
        <f t="shared" ref="Q804:Q810" si="3793">IF($O804&lt;=$W$4,ROUND(IF($O804&lt;1.5,$O804*$H804*$P804,1.5*$H804*$P804),2),0)</f>
        <v>0</v>
      </c>
      <c r="R804" s="385">
        <f t="shared" ref="R804:R810" si="3794">IF($O804&gt;$W$4,ROUND(IF($O804&lt;1.5,$O804*$H804*$P804,1.5*$H804*$P804),2),0)</f>
        <v>73.260000000000005</v>
      </c>
      <c r="S804" s="385">
        <f t="shared" ref="S804:S810" si="3795">IF($O804&gt;$W$4,ROUND(IF($O804&lt;1.5,0,IF($O804&gt;3,1.5*$H804*$P804,($O804-1.5)*$H804*$P804)),2),0)</f>
        <v>14.16</v>
      </c>
      <c r="T804" s="385">
        <f t="shared" ref="T804:T810" si="3796">IF($O804&gt;$W$4,ROUND(IF($O804&lt;3,0,IF($O804&gt;4.5,1.5*$H804*$P804,($O804-3)*$H804*$P804)),2),0)</f>
        <v>0</v>
      </c>
      <c r="U804" s="385">
        <f t="shared" ref="U804:U810" si="3797">IF($O804&gt;$W$4,ROUND(IF($O804&lt;4.5,0,IF($O804&gt;6,($O804-4.5)*$H804*$P804,($O804-4.5)*$H804*$P804)),2),0)</f>
        <v>0</v>
      </c>
      <c r="V804" s="384">
        <f t="shared" ref="V804:V810" si="3798">IF($O804&gt;$W$4, IF( $O804&lt;=4,   ROUND($H804*($O804+0.5)*2,2),   0),0)</f>
        <v>169.46</v>
      </c>
      <c r="W804" s="726">
        <f t="shared" ref="W804:W810" si="3799">IF($O804&gt;$W$4, IF( $O804&gt;4,   ROUND($H804*($O804+0.5)*2,2),   0),0)</f>
        <v>0</v>
      </c>
      <c r="X804" s="144" t="str">
        <f t="shared" ref="X804:X810" si="3800">A804</f>
        <v>RG1</v>
      </c>
      <c r="Y804" s="416">
        <f t="shared" ref="Y804:Y810" si="3801">IF($D804=0.4,1.2,IF($D804=0.6,1.2,IF($D804=0.8,1.3,IF($D804=1,1.5,IF($D804=1.2,1.7,IF($D804&lt;=2,2,"--"))))))</f>
        <v>1.2</v>
      </c>
      <c r="Z804" s="603" t="s">
        <v>1</v>
      </c>
      <c r="AA804" s="504">
        <f t="shared" ref="AA804:AA810" si="3802">Y804</f>
        <v>1.2</v>
      </c>
      <c r="AB804" s="591">
        <f t="shared" ref="AB804:AB810" si="3803">IF($Y804="--","--",I804)</f>
        <v>1.5410000000000004</v>
      </c>
      <c r="AC804" s="592">
        <f t="shared" ref="AC804:AC810" si="3804">IF($Y804="--","--",IF(D804&gt;1.5,0.15,ROUND($D804*10%,2)))</f>
        <v>0.06</v>
      </c>
      <c r="AD804" s="592">
        <f t="shared" ref="AD804:AD810" si="3805">IF($Y804="--","--",0.15)</f>
        <v>0.15</v>
      </c>
      <c r="AE804" s="593">
        <f t="shared" ref="AE804:AE810" si="3806">IF($Y804="--","--",ROUND(AB804+AC804+AD804,2))</f>
        <v>1.75</v>
      </c>
      <c r="AF804" s="604">
        <f t="shared" ref="AF804:AF810" si="3807">IF($Y804="--","--",IF($AB804&lt;=2,$Y804+1,($Y804+1)+ROUNDUP($AB804-2,0)*0.1))</f>
        <v>2.2000000000000002</v>
      </c>
      <c r="AG804" s="605">
        <f t="shared" ref="AG804:AG810" si="3808">IF($D804=0.4,0.92,IF($D804=0.6,0.68,IF($D804=0.8,0.74,IF($D804=1,0.7,IF($D804=1.2,0.66,IF($D804=1.5,0.6,IF($D804&lt;=2,(2.4-(D804+0.3)),"--")))))))</f>
        <v>0.68</v>
      </c>
      <c r="AH804" s="595">
        <f t="shared" ref="AH804:AH810" si="3809">IF($Y804="--","--",IF($AE804&lt;=$W$4,ROUND(IF($AE804&lt;1.5,$AE804*$AF804*$AG804,1.5*$AF804*$AG804),2),0))</f>
        <v>0</v>
      </c>
      <c r="AI804" s="595">
        <f t="shared" ref="AI804:AI810" si="3810">IF($Y804="--","--",IF($AE804&gt;$W$4,ROUND(IF($AE804&lt;1.5,$AE804*$AF804*$AG804,1.5*$AF804*$AG804),2),0))</f>
        <v>2.2400000000000002</v>
      </c>
      <c r="AJ804" s="595">
        <f t="shared" ref="AJ804:AJ810" si="3811">IF($Y804="--","--",IF($AE804&gt;$W$4,ROUND(IF($AE804&lt;1.5,0,IF($AE804&gt;3,1.5*$AF804*$AG804,($AE804-1.5)*$AF804*$AG804)),2),0))</f>
        <v>0.37</v>
      </c>
      <c r="AK804" s="595">
        <f t="shared" ref="AK804:AK810" si="3812">IF($Y804="--","--",IF($AE804&gt;$W$4,ROUND(IF($AE804&lt;3,0,IF($AE804&gt;4.5,1.5*$AF804*$AG804,($AE804-3)*$AF804*$AG804)),2),0))</f>
        <v>0</v>
      </c>
      <c r="AL804" s="595">
        <f t="shared" ref="AL804:AL810" si="3813">IF($Y804="--","--",IF($AE804&gt;$W$4,ROUND(IF($AE804&lt;4.5,0,IF($AE804&gt;6,($AE804-4.5)*$AF804*$AG804,($AE804-4.5)*$AF804*$AG804)),2),0))</f>
        <v>0</v>
      </c>
      <c r="AM804" s="596">
        <f t="shared" ref="AM804:AM810" si="3814">IF($Y804="--","--",IF($AE804&gt;$W$4, IF( $AE804&lt;=4,   ROUND(($AG804*4)*($AE804+0.5)*2,2),   0),0))</f>
        <v>12.24</v>
      </c>
      <c r="AN804" s="732">
        <f t="shared" ref="AN804:AN810" si="3815">IF($Y804="--","--",IF($AE804&gt;$W$4, IF( $AE804&gt;4,   ROUND(($AG804*4)*($AE804+0.5)*2,2),   0),0))</f>
        <v>0</v>
      </c>
      <c r="AO804" s="144" t="s">
        <v>24364</v>
      </c>
      <c r="AP804" s="379" t="s">
        <v>23695</v>
      </c>
      <c r="AQ804" s="453" t="s">
        <v>24365</v>
      </c>
      <c r="AR804" s="416">
        <v>0.6</v>
      </c>
      <c r="AS804" s="504"/>
      <c r="AT804" s="504"/>
      <c r="AU804" s="142">
        <v>37</v>
      </c>
      <c r="AV804" s="416">
        <f t="shared" ref="AV804:AV810" si="3816">IF($Y804="--","--",Y804+0.2)</f>
        <v>1.4</v>
      </c>
      <c r="AW804" s="603" t="s">
        <v>1</v>
      </c>
      <c r="AX804" s="504">
        <f t="shared" ref="AX804:AX810" si="3817">AV804</f>
        <v>1.4</v>
      </c>
      <c r="AY804" s="384">
        <f t="shared" ref="AY804:AY810" si="3818">IF(D804&gt;2,AU804,AU804-AV804)</f>
        <v>35.6</v>
      </c>
      <c r="AZ804" s="384">
        <f t="shared" ref="AZ804:AZ810" si="3819">N804</f>
        <v>0.12</v>
      </c>
      <c r="BA804" s="384">
        <f t="shared" ref="BA804:BA810" si="3820">P804</f>
        <v>1.3199999999999998</v>
      </c>
      <c r="BB804" s="382">
        <f t="shared" ref="BB804:BB810" si="3821">IF(F804=0,IF(ROUND( AY804 * ( ( (N804*P804) +  ( ((D804+M804*2)/6)*P804 ) ) - ROUND(  ((D804+M804*2)^2)   *   (   ( PI()*96.379 / (4*360) )  -  ( (SIN((96.379/2)*PI()/180)) * (COS((96.379/2)*PI()/180)) / 4 )   ), 4) ),2),   ROUND( AY804 * ( ( (N804*P804) +  ( ((D804+M804*2)/4)*P804 ) ) - ROUND(  ((D804+M804*2)^2)   *   (   ( PI()*120 / (4*360) )  -  ( (SIN((120/2)*PI()/180)) * (COS((120/2)*PI()/180)) / 4 )   ), 4) ),2)),0)</f>
        <v>11.26</v>
      </c>
      <c r="BC804" s="265">
        <f t="shared" ref="BC804:BC810" si="3822">IF(F804&gt;0,ROUND(AY804*N804*P804,2),0)</f>
        <v>0</v>
      </c>
      <c r="BD804" s="265">
        <f t="shared" ref="BD804:BD810" si="3823">SUM(Q804:U804,AH804:AL804)</f>
        <v>90.03</v>
      </c>
      <c r="BE804" s="265">
        <f t="shared" ref="BE804:BE810" si="3824">IF(F804=0, ROUND( ( PI()*( (D804+M804*2)^2 ) / 4  ) * AY804,2),  ROUND( (D804+M804*2)*(F804+M804*2) * AY804,2))</f>
        <v>14.49</v>
      </c>
      <c r="BF804" s="607">
        <f t="shared" ref="BF804:BF810" si="3825">IF(($I804+M804-0.15)&lt;=2,($I804+M804+0.15),IF(($I804+M804)&lt;=3,2.35,($I804+M804+0.2)-0.85))</f>
        <v>1.7510000000000003</v>
      </c>
      <c r="BG804" s="607">
        <f t="shared" ref="BG804:BG810" si="3826">IF(D804&gt;2,   (I804-F804-M804-0.11),IF(($I804+M804)&lt;=2,0,IF(($I804+M804)&gt;3,0.85,(I804+M804+0.2-BF804))))</f>
        <v>0</v>
      </c>
      <c r="BH804" s="607">
        <f t="shared" ref="BH804:BH810" si="3827">IF(D804&gt;2,  ROUND(((1.42+0.4)+(0.91+0.4))*2*BG804,2), ROUND(AV804*AX804*BF804,2))</f>
        <v>3.43</v>
      </c>
      <c r="BI804" s="607">
        <f t="shared" ref="BI804:BI810" si="3828">ROUND(((PI()*0.9^2)/4)*BG804,2)</f>
        <v>0</v>
      </c>
      <c r="BJ804" s="116">
        <f t="shared" ref="BJ804:BJ810" si="3829">ROUND(BD804-BE804-BH804-BI804-BB804-BC804,2)</f>
        <v>60.85</v>
      </c>
      <c r="BK804" s="95"/>
    </row>
    <row r="805" spans="1:63" ht="14.25" x14ac:dyDescent="0.3">
      <c r="A805" s="144" t="s">
        <v>24365</v>
      </c>
      <c r="B805" s="379" t="s">
        <v>23695</v>
      </c>
      <c r="C805" s="453" t="s">
        <v>24366</v>
      </c>
      <c r="D805" s="416">
        <v>0.6</v>
      </c>
      <c r="E805" s="504"/>
      <c r="F805" s="504"/>
      <c r="G805" s="416" t="s">
        <v>23864</v>
      </c>
      <c r="H805" s="142">
        <v>33</v>
      </c>
      <c r="I805" s="143">
        <v>1.6696999999999989</v>
      </c>
      <c r="J805" s="143">
        <v>1.5838300000000007</v>
      </c>
      <c r="K805" s="452">
        <v>0.09</v>
      </c>
      <c r="L805" s="382">
        <f t="shared" si="3788"/>
        <v>1.63</v>
      </c>
      <c r="M805" s="383">
        <f t="shared" si="3789"/>
        <v>0.06</v>
      </c>
      <c r="N805" s="383">
        <f t="shared" si="3790"/>
        <v>0.12</v>
      </c>
      <c r="O805" s="382">
        <f t="shared" si="3791"/>
        <v>1.81</v>
      </c>
      <c r="P805" s="382">
        <f t="shared" si="3792"/>
        <v>1.3199999999999998</v>
      </c>
      <c r="Q805" s="385">
        <f t="shared" si="3793"/>
        <v>0</v>
      </c>
      <c r="R805" s="385">
        <f t="shared" si="3794"/>
        <v>65.34</v>
      </c>
      <c r="S805" s="385">
        <f t="shared" si="3795"/>
        <v>13.5</v>
      </c>
      <c r="T805" s="385">
        <f t="shared" si="3796"/>
        <v>0</v>
      </c>
      <c r="U805" s="385">
        <f t="shared" si="3797"/>
        <v>0</v>
      </c>
      <c r="V805" s="384">
        <f t="shared" si="3798"/>
        <v>152.46</v>
      </c>
      <c r="W805" s="726">
        <f t="shared" si="3799"/>
        <v>0</v>
      </c>
      <c r="X805" s="144" t="str">
        <f t="shared" si="3800"/>
        <v>RG2</v>
      </c>
      <c r="Y805" s="416">
        <f t="shared" si="3801"/>
        <v>1.2</v>
      </c>
      <c r="Z805" s="603" t="s">
        <v>1</v>
      </c>
      <c r="AA805" s="504">
        <f t="shared" si="3802"/>
        <v>1.2</v>
      </c>
      <c r="AB805" s="591">
        <f t="shared" si="3803"/>
        <v>1.6696999999999989</v>
      </c>
      <c r="AC805" s="592">
        <f t="shared" si="3804"/>
        <v>0.06</v>
      </c>
      <c r="AD805" s="592">
        <f t="shared" si="3805"/>
        <v>0.15</v>
      </c>
      <c r="AE805" s="593">
        <f t="shared" si="3806"/>
        <v>1.88</v>
      </c>
      <c r="AF805" s="604">
        <f t="shared" si="3807"/>
        <v>2.2000000000000002</v>
      </c>
      <c r="AG805" s="605">
        <f t="shared" si="3808"/>
        <v>0.68</v>
      </c>
      <c r="AH805" s="595">
        <f t="shared" si="3809"/>
        <v>0</v>
      </c>
      <c r="AI805" s="595">
        <f t="shared" si="3810"/>
        <v>2.2400000000000002</v>
      </c>
      <c r="AJ805" s="595">
        <f t="shared" si="3811"/>
        <v>0.56999999999999995</v>
      </c>
      <c r="AK805" s="595">
        <f t="shared" si="3812"/>
        <v>0</v>
      </c>
      <c r="AL805" s="595">
        <f t="shared" si="3813"/>
        <v>0</v>
      </c>
      <c r="AM805" s="596">
        <f t="shared" si="3814"/>
        <v>12.95</v>
      </c>
      <c r="AN805" s="732">
        <f t="shared" si="3815"/>
        <v>0</v>
      </c>
      <c r="AO805" s="144" t="s">
        <v>24365</v>
      </c>
      <c r="AP805" s="379" t="s">
        <v>23695</v>
      </c>
      <c r="AQ805" s="453" t="s">
        <v>24366</v>
      </c>
      <c r="AR805" s="416">
        <v>0.6</v>
      </c>
      <c r="AS805" s="504"/>
      <c r="AT805" s="504"/>
      <c r="AU805" s="142">
        <v>33</v>
      </c>
      <c r="AV805" s="416">
        <f t="shared" si="3816"/>
        <v>1.4</v>
      </c>
      <c r="AW805" s="603" t="s">
        <v>1</v>
      </c>
      <c r="AX805" s="504">
        <f t="shared" si="3817"/>
        <v>1.4</v>
      </c>
      <c r="AY805" s="384">
        <f t="shared" si="3818"/>
        <v>31.6</v>
      </c>
      <c r="AZ805" s="384">
        <f t="shared" si="3819"/>
        <v>0.12</v>
      </c>
      <c r="BA805" s="384">
        <f t="shared" si="3820"/>
        <v>1.3199999999999998</v>
      </c>
      <c r="BB805" s="382">
        <f t="shared" si="3821"/>
        <v>10</v>
      </c>
      <c r="BC805" s="265">
        <f t="shared" si="3822"/>
        <v>0</v>
      </c>
      <c r="BD805" s="265">
        <f t="shared" si="3823"/>
        <v>81.649999999999991</v>
      </c>
      <c r="BE805" s="265">
        <f t="shared" si="3824"/>
        <v>12.87</v>
      </c>
      <c r="BF805" s="607">
        <f t="shared" si="3825"/>
        <v>1.8796999999999988</v>
      </c>
      <c r="BG805" s="607">
        <f t="shared" si="3826"/>
        <v>0</v>
      </c>
      <c r="BH805" s="607">
        <f t="shared" si="3827"/>
        <v>3.68</v>
      </c>
      <c r="BI805" s="607">
        <f t="shared" si="3828"/>
        <v>0</v>
      </c>
      <c r="BJ805" s="116">
        <f t="shared" si="3829"/>
        <v>55.1</v>
      </c>
      <c r="BK805" s="95"/>
    </row>
    <row r="806" spans="1:63" ht="14.25" x14ac:dyDescent="0.3">
      <c r="A806" s="144" t="s">
        <v>24366</v>
      </c>
      <c r="B806" s="379" t="s">
        <v>23695</v>
      </c>
      <c r="C806" s="453" t="s">
        <v>24367</v>
      </c>
      <c r="D806" s="416">
        <v>0.6</v>
      </c>
      <c r="E806" s="504"/>
      <c r="F806" s="504"/>
      <c r="G806" s="416" t="s">
        <v>23864</v>
      </c>
      <c r="H806" s="142">
        <v>29</v>
      </c>
      <c r="I806" s="143">
        <v>1.6738300000000006</v>
      </c>
      <c r="J806" s="143">
        <v>1.8986299999999989</v>
      </c>
      <c r="K806" s="452">
        <v>0</v>
      </c>
      <c r="L806" s="382">
        <f t="shared" si="3788"/>
        <v>1.79</v>
      </c>
      <c r="M806" s="383">
        <f t="shared" si="3789"/>
        <v>0.06</v>
      </c>
      <c r="N806" s="383">
        <f t="shared" si="3790"/>
        <v>0.12</v>
      </c>
      <c r="O806" s="382">
        <f t="shared" si="3791"/>
        <v>1.9700000000000002</v>
      </c>
      <c r="P806" s="382">
        <f t="shared" si="3792"/>
        <v>1.3199999999999998</v>
      </c>
      <c r="Q806" s="385">
        <f t="shared" si="3793"/>
        <v>0</v>
      </c>
      <c r="R806" s="385">
        <f t="shared" si="3794"/>
        <v>57.42</v>
      </c>
      <c r="S806" s="385">
        <f t="shared" si="3795"/>
        <v>17.989999999999998</v>
      </c>
      <c r="T806" s="385">
        <f t="shared" si="3796"/>
        <v>0</v>
      </c>
      <c r="U806" s="385">
        <f t="shared" si="3797"/>
        <v>0</v>
      </c>
      <c r="V806" s="384">
        <f t="shared" si="3798"/>
        <v>143.26</v>
      </c>
      <c r="W806" s="726">
        <f t="shared" si="3799"/>
        <v>0</v>
      </c>
      <c r="X806" s="144" t="str">
        <f t="shared" si="3800"/>
        <v>RG3</v>
      </c>
      <c r="Y806" s="416">
        <f t="shared" si="3801"/>
        <v>1.2</v>
      </c>
      <c r="Z806" s="603" t="s">
        <v>1</v>
      </c>
      <c r="AA806" s="504">
        <f t="shared" si="3802"/>
        <v>1.2</v>
      </c>
      <c r="AB806" s="591">
        <f t="shared" si="3803"/>
        <v>1.6738300000000006</v>
      </c>
      <c r="AC806" s="592">
        <f t="shared" si="3804"/>
        <v>0.06</v>
      </c>
      <c r="AD806" s="592">
        <f t="shared" si="3805"/>
        <v>0.15</v>
      </c>
      <c r="AE806" s="593">
        <f t="shared" si="3806"/>
        <v>1.88</v>
      </c>
      <c r="AF806" s="604">
        <f t="shared" si="3807"/>
        <v>2.2000000000000002</v>
      </c>
      <c r="AG806" s="605">
        <f t="shared" si="3808"/>
        <v>0.68</v>
      </c>
      <c r="AH806" s="595">
        <f t="shared" si="3809"/>
        <v>0</v>
      </c>
      <c r="AI806" s="595">
        <f t="shared" si="3810"/>
        <v>2.2400000000000002</v>
      </c>
      <c r="AJ806" s="595">
        <f t="shared" si="3811"/>
        <v>0.56999999999999995</v>
      </c>
      <c r="AK806" s="595">
        <f t="shared" si="3812"/>
        <v>0</v>
      </c>
      <c r="AL806" s="595">
        <f t="shared" si="3813"/>
        <v>0</v>
      </c>
      <c r="AM806" s="596">
        <f t="shared" si="3814"/>
        <v>12.95</v>
      </c>
      <c r="AN806" s="732">
        <f t="shared" si="3815"/>
        <v>0</v>
      </c>
      <c r="AO806" s="144" t="s">
        <v>24366</v>
      </c>
      <c r="AP806" s="379" t="s">
        <v>23695</v>
      </c>
      <c r="AQ806" s="453" t="s">
        <v>24367</v>
      </c>
      <c r="AR806" s="416">
        <v>0.6</v>
      </c>
      <c r="AS806" s="504"/>
      <c r="AT806" s="504"/>
      <c r="AU806" s="142">
        <v>29</v>
      </c>
      <c r="AV806" s="416">
        <f t="shared" si="3816"/>
        <v>1.4</v>
      </c>
      <c r="AW806" s="603" t="s">
        <v>1</v>
      </c>
      <c r="AX806" s="504">
        <f t="shared" si="3817"/>
        <v>1.4</v>
      </c>
      <c r="AY806" s="384">
        <f t="shared" si="3818"/>
        <v>27.6</v>
      </c>
      <c r="AZ806" s="384">
        <f t="shared" si="3819"/>
        <v>0.12</v>
      </c>
      <c r="BA806" s="384">
        <f t="shared" si="3820"/>
        <v>1.3199999999999998</v>
      </c>
      <c r="BB806" s="382">
        <f t="shared" si="3821"/>
        <v>8.73</v>
      </c>
      <c r="BC806" s="265">
        <f t="shared" si="3822"/>
        <v>0</v>
      </c>
      <c r="BD806" s="265">
        <f t="shared" si="3823"/>
        <v>78.219999999999985</v>
      </c>
      <c r="BE806" s="265">
        <f t="shared" si="3824"/>
        <v>11.24</v>
      </c>
      <c r="BF806" s="607">
        <f t="shared" si="3825"/>
        <v>1.8838300000000006</v>
      </c>
      <c r="BG806" s="607">
        <f t="shared" si="3826"/>
        <v>0</v>
      </c>
      <c r="BH806" s="607">
        <f t="shared" si="3827"/>
        <v>3.69</v>
      </c>
      <c r="BI806" s="607">
        <f t="shared" si="3828"/>
        <v>0</v>
      </c>
      <c r="BJ806" s="116">
        <f t="shared" si="3829"/>
        <v>54.56</v>
      </c>
      <c r="BK806" s="95"/>
    </row>
    <row r="807" spans="1:63" ht="14.25" x14ac:dyDescent="0.3">
      <c r="A807" s="144" t="s">
        <v>24367</v>
      </c>
      <c r="B807" s="379" t="s">
        <v>23695</v>
      </c>
      <c r="C807" s="453" t="s">
        <v>24368</v>
      </c>
      <c r="D807" s="416">
        <v>0.6</v>
      </c>
      <c r="E807" s="504"/>
      <c r="F807" s="504"/>
      <c r="G807" s="416" t="s">
        <v>23864</v>
      </c>
      <c r="H807" s="142">
        <v>31</v>
      </c>
      <c r="I807" s="143">
        <v>1.8986299999999989</v>
      </c>
      <c r="J807" s="143">
        <v>1.8073299999999985</v>
      </c>
      <c r="K807" s="452">
        <v>0</v>
      </c>
      <c r="L807" s="382">
        <f t="shared" si="3788"/>
        <v>1.85</v>
      </c>
      <c r="M807" s="383">
        <f t="shared" si="3789"/>
        <v>0.06</v>
      </c>
      <c r="N807" s="383">
        <f t="shared" si="3790"/>
        <v>0.12</v>
      </c>
      <c r="O807" s="382">
        <f t="shared" si="3791"/>
        <v>2.0300000000000002</v>
      </c>
      <c r="P807" s="382">
        <f t="shared" si="3792"/>
        <v>1.42</v>
      </c>
      <c r="Q807" s="385">
        <f t="shared" si="3793"/>
        <v>0</v>
      </c>
      <c r="R807" s="385">
        <f t="shared" si="3794"/>
        <v>66.03</v>
      </c>
      <c r="S807" s="385">
        <f t="shared" si="3795"/>
        <v>23.33</v>
      </c>
      <c r="T807" s="385">
        <f t="shared" si="3796"/>
        <v>0</v>
      </c>
      <c r="U807" s="385">
        <f t="shared" si="3797"/>
        <v>0</v>
      </c>
      <c r="V807" s="384">
        <f t="shared" si="3798"/>
        <v>156.86000000000001</v>
      </c>
      <c r="W807" s="726">
        <f t="shared" si="3799"/>
        <v>0</v>
      </c>
      <c r="X807" s="144" t="str">
        <f t="shared" si="3800"/>
        <v>RG4</v>
      </c>
      <c r="Y807" s="416">
        <f t="shared" si="3801"/>
        <v>1.2</v>
      </c>
      <c r="Z807" s="603" t="s">
        <v>1</v>
      </c>
      <c r="AA807" s="504">
        <f t="shared" si="3802"/>
        <v>1.2</v>
      </c>
      <c r="AB807" s="591">
        <f t="shared" si="3803"/>
        <v>1.8986299999999989</v>
      </c>
      <c r="AC807" s="592">
        <f t="shared" si="3804"/>
        <v>0.06</v>
      </c>
      <c r="AD807" s="592">
        <f t="shared" si="3805"/>
        <v>0.15</v>
      </c>
      <c r="AE807" s="593">
        <f t="shared" si="3806"/>
        <v>2.11</v>
      </c>
      <c r="AF807" s="604">
        <f t="shared" si="3807"/>
        <v>2.2000000000000002</v>
      </c>
      <c r="AG807" s="605">
        <f t="shared" si="3808"/>
        <v>0.68</v>
      </c>
      <c r="AH807" s="595">
        <f t="shared" si="3809"/>
        <v>0</v>
      </c>
      <c r="AI807" s="595">
        <f t="shared" si="3810"/>
        <v>2.2400000000000002</v>
      </c>
      <c r="AJ807" s="595">
        <f t="shared" si="3811"/>
        <v>0.91</v>
      </c>
      <c r="AK807" s="595">
        <f t="shared" si="3812"/>
        <v>0</v>
      </c>
      <c r="AL807" s="595">
        <f t="shared" si="3813"/>
        <v>0</v>
      </c>
      <c r="AM807" s="596">
        <f t="shared" si="3814"/>
        <v>14.2</v>
      </c>
      <c r="AN807" s="732">
        <f t="shared" si="3815"/>
        <v>0</v>
      </c>
      <c r="AO807" s="144" t="s">
        <v>24367</v>
      </c>
      <c r="AP807" s="379" t="s">
        <v>23695</v>
      </c>
      <c r="AQ807" s="453" t="s">
        <v>24368</v>
      </c>
      <c r="AR807" s="416">
        <v>0.6</v>
      </c>
      <c r="AS807" s="504"/>
      <c r="AT807" s="504"/>
      <c r="AU807" s="142">
        <v>31</v>
      </c>
      <c r="AV807" s="416">
        <f t="shared" si="3816"/>
        <v>1.4</v>
      </c>
      <c r="AW807" s="603" t="s">
        <v>1</v>
      </c>
      <c r="AX807" s="504">
        <f t="shared" si="3817"/>
        <v>1.4</v>
      </c>
      <c r="AY807" s="384">
        <f t="shared" si="3818"/>
        <v>29.6</v>
      </c>
      <c r="AZ807" s="384">
        <f t="shared" si="3819"/>
        <v>0.12</v>
      </c>
      <c r="BA807" s="384">
        <f t="shared" si="3820"/>
        <v>1.42</v>
      </c>
      <c r="BB807" s="382">
        <f t="shared" si="3821"/>
        <v>10.25</v>
      </c>
      <c r="BC807" s="265">
        <f t="shared" si="3822"/>
        <v>0</v>
      </c>
      <c r="BD807" s="265">
        <f t="shared" si="3823"/>
        <v>92.509999999999991</v>
      </c>
      <c r="BE807" s="265">
        <f t="shared" si="3824"/>
        <v>12.05</v>
      </c>
      <c r="BF807" s="607">
        <f t="shared" si="3825"/>
        <v>2.1086299999999989</v>
      </c>
      <c r="BG807" s="607">
        <f t="shared" si="3826"/>
        <v>0</v>
      </c>
      <c r="BH807" s="607">
        <f t="shared" si="3827"/>
        <v>4.13</v>
      </c>
      <c r="BI807" s="607">
        <f t="shared" si="3828"/>
        <v>0</v>
      </c>
      <c r="BJ807" s="116">
        <f t="shared" si="3829"/>
        <v>66.08</v>
      </c>
      <c r="BK807" s="95"/>
    </row>
    <row r="808" spans="1:63" ht="14.25" x14ac:dyDescent="0.3">
      <c r="A808" s="144" t="s">
        <v>24368</v>
      </c>
      <c r="B808" s="379" t="s">
        <v>23695</v>
      </c>
      <c r="C808" s="453" t="s">
        <v>24369</v>
      </c>
      <c r="D808" s="416">
        <v>0.6</v>
      </c>
      <c r="E808" s="504"/>
      <c r="F808" s="504"/>
      <c r="G808" s="416" t="s">
        <v>23864</v>
      </c>
      <c r="H808" s="142">
        <v>27</v>
      </c>
      <c r="I808" s="143">
        <v>1.8073299999999985</v>
      </c>
      <c r="J808" s="143">
        <v>1.9423299999999983</v>
      </c>
      <c r="K808" s="452">
        <v>0</v>
      </c>
      <c r="L808" s="382">
        <f t="shared" si="3788"/>
        <v>1.87</v>
      </c>
      <c r="M808" s="383">
        <f t="shared" si="3789"/>
        <v>0.06</v>
      </c>
      <c r="N808" s="383">
        <f t="shared" si="3790"/>
        <v>0.12</v>
      </c>
      <c r="O808" s="382">
        <f t="shared" si="3791"/>
        <v>2.0500000000000003</v>
      </c>
      <c r="P808" s="382">
        <f t="shared" si="3792"/>
        <v>1.42</v>
      </c>
      <c r="Q808" s="385">
        <f t="shared" si="3793"/>
        <v>0</v>
      </c>
      <c r="R808" s="385">
        <f t="shared" si="3794"/>
        <v>57.51</v>
      </c>
      <c r="S808" s="385">
        <f t="shared" si="3795"/>
        <v>21.09</v>
      </c>
      <c r="T808" s="385">
        <f t="shared" si="3796"/>
        <v>0</v>
      </c>
      <c r="U808" s="385">
        <f t="shared" si="3797"/>
        <v>0</v>
      </c>
      <c r="V808" s="384">
        <f t="shared" si="3798"/>
        <v>137.69999999999999</v>
      </c>
      <c r="W808" s="726">
        <f t="shared" si="3799"/>
        <v>0</v>
      </c>
      <c r="X808" s="144" t="str">
        <f t="shared" si="3800"/>
        <v>RG5</v>
      </c>
      <c r="Y808" s="416">
        <f t="shared" si="3801"/>
        <v>1.2</v>
      </c>
      <c r="Z808" s="603" t="s">
        <v>1</v>
      </c>
      <c r="AA808" s="504">
        <f t="shared" si="3802"/>
        <v>1.2</v>
      </c>
      <c r="AB808" s="591">
        <f t="shared" si="3803"/>
        <v>1.8073299999999985</v>
      </c>
      <c r="AC808" s="592">
        <f t="shared" si="3804"/>
        <v>0.06</v>
      </c>
      <c r="AD808" s="592">
        <f t="shared" si="3805"/>
        <v>0.15</v>
      </c>
      <c r="AE808" s="593">
        <f t="shared" si="3806"/>
        <v>2.02</v>
      </c>
      <c r="AF808" s="604">
        <f t="shared" si="3807"/>
        <v>2.2000000000000002</v>
      </c>
      <c r="AG808" s="605">
        <f t="shared" si="3808"/>
        <v>0.68</v>
      </c>
      <c r="AH808" s="595">
        <f t="shared" si="3809"/>
        <v>0</v>
      </c>
      <c r="AI808" s="595">
        <f t="shared" si="3810"/>
        <v>2.2400000000000002</v>
      </c>
      <c r="AJ808" s="595">
        <f t="shared" si="3811"/>
        <v>0.78</v>
      </c>
      <c r="AK808" s="595">
        <f t="shared" si="3812"/>
        <v>0</v>
      </c>
      <c r="AL808" s="595">
        <f t="shared" si="3813"/>
        <v>0</v>
      </c>
      <c r="AM808" s="596">
        <f t="shared" si="3814"/>
        <v>13.71</v>
      </c>
      <c r="AN808" s="732">
        <f t="shared" si="3815"/>
        <v>0</v>
      </c>
      <c r="AO808" s="144" t="s">
        <v>24368</v>
      </c>
      <c r="AP808" s="379" t="s">
        <v>23695</v>
      </c>
      <c r="AQ808" s="453" t="s">
        <v>24369</v>
      </c>
      <c r="AR808" s="416">
        <v>0.6</v>
      </c>
      <c r="AS808" s="504"/>
      <c r="AT808" s="504"/>
      <c r="AU808" s="142">
        <v>27</v>
      </c>
      <c r="AV808" s="416">
        <f t="shared" si="3816"/>
        <v>1.4</v>
      </c>
      <c r="AW808" s="603" t="s">
        <v>1</v>
      </c>
      <c r="AX808" s="504">
        <f t="shared" si="3817"/>
        <v>1.4</v>
      </c>
      <c r="AY808" s="384">
        <f t="shared" si="3818"/>
        <v>25.6</v>
      </c>
      <c r="AZ808" s="384">
        <f t="shared" si="3819"/>
        <v>0.12</v>
      </c>
      <c r="BA808" s="384">
        <f t="shared" si="3820"/>
        <v>1.42</v>
      </c>
      <c r="BB808" s="382">
        <f t="shared" si="3821"/>
        <v>8.8699999999999992</v>
      </c>
      <c r="BC808" s="265">
        <f t="shared" si="3822"/>
        <v>0</v>
      </c>
      <c r="BD808" s="265">
        <f t="shared" si="3823"/>
        <v>81.61999999999999</v>
      </c>
      <c r="BE808" s="265">
        <f t="shared" si="3824"/>
        <v>10.42</v>
      </c>
      <c r="BF808" s="607">
        <f t="shared" si="3825"/>
        <v>2.0173299999999985</v>
      </c>
      <c r="BG808" s="607">
        <f t="shared" si="3826"/>
        <v>0</v>
      </c>
      <c r="BH808" s="607">
        <f t="shared" si="3827"/>
        <v>3.95</v>
      </c>
      <c r="BI808" s="607">
        <f t="shared" si="3828"/>
        <v>0</v>
      </c>
      <c r="BJ808" s="116">
        <f t="shared" si="3829"/>
        <v>58.38</v>
      </c>
      <c r="BK808" s="95"/>
    </row>
    <row r="809" spans="1:63" ht="14.25" x14ac:dyDescent="0.3">
      <c r="A809" s="144" t="s">
        <v>24369</v>
      </c>
      <c r="B809" s="379" t="s">
        <v>23695</v>
      </c>
      <c r="C809" s="453" t="s">
        <v>24370</v>
      </c>
      <c r="D809" s="416">
        <v>0.6</v>
      </c>
      <c r="E809" s="504"/>
      <c r="F809" s="504"/>
      <c r="G809" s="416" t="s">
        <v>23864</v>
      </c>
      <c r="H809" s="142">
        <v>26</v>
      </c>
      <c r="I809" s="143">
        <v>1.9423299999999983</v>
      </c>
      <c r="J809" s="143">
        <v>2.0024299999999986</v>
      </c>
      <c r="K809" s="452">
        <v>0</v>
      </c>
      <c r="L809" s="382">
        <f t="shared" si="3788"/>
        <v>1.97</v>
      </c>
      <c r="M809" s="383">
        <f t="shared" si="3789"/>
        <v>0.06</v>
      </c>
      <c r="N809" s="383">
        <f t="shared" si="3790"/>
        <v>0.12</v>
      </c>
      <c r="O809" s="382">
        <f t="shared" si="3791"/>
        <v>2.15</v>
      </c>
      <c r="P809" s="382">
        <f t="shared" si="3792"/>
        <v>1.42</v>
      </c>
      <c r="Q809" s="385">
        <f t="shared" si="3793"/>
        <v>0</v>
      </c>
      <c r="R809" s="385">
        <f t="shared" si="3794"/>
        <v>55.38</v>
      </c>
      <c r="S809" s="385">
        <f t="shared" si="3795"/>
        <v>24</v>
      </c>
      <c r="T809" s="385">
        <f t="shared" si="3796"/>
        <v>0</v>
      </c>
      <c r="U809" s="385">
        <f t="shared" si="3797"/>
        <v>0</v>
      </c>
      <c r="V809" s="384">
        <f t="shared" si="3798"/>
        <v>137.80000000000001</v>
      </c>
      <c r="W809" s="726">
        <f t="shared" si="3799"/>
        <v>0</v>
      </c>
      <c r="X809" s="144" t="str">
        <f t="shared" si="3800"/>
        <v>RG6</v>
      </c>
      <c r="Y809" s="416">
        <f t="shared" si="3801"/>
        <v>1.2</v>
      </c>
      <c r="Z809" s="603" t="s">
        <v>1</v>
      </c>
      <c r="AA809" s="504">
        <f t="shared" si="3802"/>
        <v>1.2</v>
      </c>
      <c r="AB809" s="591">
        <f t="shared" si="3803"/>
        <v>1.9423299999999983</v>
      </c>
      <c r="AC809" s="592">
        <f t="shared" si="3804"/>
        <v>0.06</v>
      </c>
      <c r="AD809" s="592">
        <f t="shared" si="3805"/>
        <v>0.15</v>
      </c>
      <c r="AE809" s="593">
        <f t="shared" si="3806"/>
        <v>2.15</v>
      </c>
      <c r="AF809" s="604">
        <f t="shared" si="3807"/>
        <v>2.2000000000000002</v>
      </c>
      <c r="AG809" s="605">
        <f t="shared" si="3808"/>
        <v>0.68</v>
      </c>
      <c r="AH809" s="595">
        <f t="shared" si="3809"/>
        <v>0</v>
      </c>
      <c r="AI809" s="595">
        <f t="shared" si="3810"/>
        <v>2.2400000000000002</v>
      </c>
      <c r="AJ809" s="595">
        <f t="shared" si="3811"/>
        <v>0.97</v>
      </c>
      <c r="AK809" s="595">
        <f t="shared" si="3812"/>
        <v>0</v>
      </c>
      <c r="AL809" s="595">
        <f t="shared" si="3813"/>
        <v>0</v>
      </c>
      <c r="AM809" s="596">
        <f t="shared" si="3814"/>
        <v>14.42</v>
      </c>
      <c r="AN809" s="732">
        <f t="shared" si="3815"/>
        <v>0</v>
      </c>
      <c r="AO809" s="144" t="s">
        <v>24369</v>
      </c>
      <c r="AP809" s="379" t="s">
        <v>23695</v>
      </c>
      <c r="AQ809" s="453" t="s">
        <v>24370</v>
      </c>
      <c r="AR809" s="416">
        <v>0.6</v>
      </c>
      <c r="AS809" s="504"/>
      <c r="AT809" s="504"/>
      <c r="AU809" s="142">
        <v>26</v>
      </c>
      <c r="AV809" s="416">
        <f t="shared" si="3816"/>
        <v>1.4</v>
      </c>
      <c r="AW809" s="603" t="s">
        <v>1</v>
      </c>
      <c r="AX809" s="504">
        <f t="shared" si="3817"/>
        <v>1.4</v>
      </c>
      <c r="AY809" s="384">
        <f t="shared" si="3818"/>
        <v>24.6</v>
      </c>
      <c r="AZ809" s="384">
        <f t="shared" si="3819"/>
        <v>0.12</v>
      </c>
      <c r="BA809" s="384">
        <f t="shared" si="3820"/>
        <v>1.42</v>
      </c>
      <c r="BB809" s="382">
        <f t="shared" si="3821"/>
        <v>8.52</v>
      </c>
      <c r="BC809" s="265">
        <f t="shared" si="3822"/>
        <v>0</v>
      </c>
      <c r="BD809" s="265">
        <f t="shared" si="3823"/>
        <v>82.589999999999989</v>
      </c>
      <c r="BE809" s="265">
        <f t="shared" si="3824"/>
        <v>10.02</v>
      </c>
      <c r="BF809" s="607">
        <f t="shared" si="3825"/>
        <v>2.1523299999999983</v>
      </c>
      <c r="BG809" s="607">
        <f t="shared" si="3826"/>
        <v>5.0000000000000266E-2</v>
      </c>
      <c r="BH809" s="607">
        <f t="shared" si="3827"/>
        <v>4.22</v>
      </c>
      <c r="BI809" s="607">
        <f t="shared" si="3828"/>
        <v>0.03</v>
      </c>
      <c r="BJ809" s="116">
        <f t="shared" si="3829"/>
        <v>59.8</v>
      </c>
      <c r="BK809" s="95"/>
    </row>
    <row r="810" spans="1:63" ht="14.25" x14ac:dyDescent="0.3">
      <c r="A810" s="449" t="s">
        <v>24370</v>
      </c>
      <c r="B810" s="146" t="s">
        <v>23695</v>
      </c>
      <c r="C810" s="532" t="s">
        <v>24371</v>
      </c>
      <c r="D810" s="502">
        <v>0.6</v>
      </c>
      <c r="E810" s="589"/>
      <c r="F810" s="589"/>
      <c r="G810" s="502" t="s">
        <v>23864</v>
      </c>
      <c r="H810" s="451">
        <v>6</v>
      </c>
      <c r="I810" s="452">
        <v>2.0024299999999986</v>
      </c>
      <c r="J810" s="452">
        <v>2.1356299999999973</v>
      </c>
      <c r="K810" s="452">
        <v>1.1639999999999999</v>
      </c>
      <c r="L810" s="382">
        <f t="shared" si="3788"/>
        <v>2.0699999999999998</v>
      </c>
      <c r="M810" s="383">
        <f t="shared" si="3789"/>
        <v>0.06</v>
      </c>
      <c r="N810" s="383">
        <f t="shared" si="3790"/>
        <v>0.12</v>
      </c>
      <c r="O810" s="382">
        <f t="shared" si="3791"/>
        <v>2.25</v>
      </c>
      <c r="P810" s="382">
        <f t="shared" si="3792"/>
        <v>1.42</v>
      </c>
      <c r="Q810" s="385">
        <f t="shared" si="3793"/>
        <v>0</v>
      </c>
      <c r="R810" s="385">
        <f t="shared" si="3794"/>
        <v>12.78</v>
      </c>
      <c r="S810" s="385">
        <f t="shared" si="3795"/>
        <v>6.39</v>
      </c>
      <c r="T810" s="385">
        <f t="shared" si="3796"/>
        <v>0</v>
      </c>
      <c r="U810" s="385">
        <f t="shared" si="3797"/>
        <v>0</v>
      </c>
      <c r="V810" s="384">
        <f t="shared" si="3798"/>
        <v>33</v>
      </c>
      <c r="W810" s="726">
        <f t="shared" si="3799"/>
        <v>0</v>
      </c>
      <c r="X810" s="449" t="str">
        <f t="shared" si="3800"/>
        <v>RG7</v>
      </c>
      <c r="Y810" s="502">
        <f t="shared" si="3801"/>
        <v>1.2</v>
      </c>
      <c r="Z810" s="590" t="s">
        <v>1</v>
      </c>
      <c r="AA810" s="589">
        <f t="shared" si="3802"/>
        <v>1.2</v>
      </c>
      <c r="AB810" s="591">
        <f t="shared" si="3803"/>
        <v>2.0024299999999986</v>
      </c>
      <c r="AC810" s="592">
        <f t="shared" si="3804"/>
        <v>0.06</v>
      </c>
      <c r="AD810" s="592">
        <f t="shared" si="3805"/>
        <v>0.15</v>
      </c>
      <c r="AE810" s="593">
        <f t="shared" si="3806"/>
        <v>2.21</v>
      </c>
      <c r="AF810" s="593">
        <f t="shared" si="3807"/>
        <v>2.3000000000000003</v>
      </c>
      <c r="AG810" s="594">
        <f t="shared" si="3808"/>
        <v>0.68</v>
      </c>
      <c r="AH810" s="595">
        <f t="shared" si="3809"/>
        <v>0</v>
      </c>
      <c r="AI810" s="595">
        <f t="shared" si="3810"/>
        <v>2.35</v>
      </c>
      <c r="AJ810" s="595">
        <f t="shared" si="3811"/>
        <v>1.1100000000000001</v>
      </c>
      <c r="AK810" s="595">
        <f t="shared" si="3812"/>
        <v>0</v>
      </c>
      <c r="AL810" s="595">
        <f t="shared" si="3813"/>
        <v>0</v>
      </c>
      <c r="AM810" s="596">
        <f t="shared" si="3814"/>
        <v>14.74</v>
      </c>
      <c r="AN810" s="732">
        <f t="shared" si="3815"/>
        <v>0</v>
      </c>
      <c r="AO810" s="449" t="s">
        <v>24370</v>
      </c>
      <c r="AP810" s="146" t="s">
        <v>23695</v>
      </c>
      <c r="AQ810" s="532" t="s">
        <v>24371</v>
      </c>
      <c r="AR810" s="502">
        <v>0.6</v>
      </c>
      <c r="AS810" s="589"/>
      <c r="AT810" s="589"/>
      <c r="AU810" s="451">
        <v>6</v>
      </c>
      <c r="AV810" s="502">
        <f t="shared" si="3816"/>
        <v>1.4</v>
      </c>
      <c r="AW810" s="590" t="s">
        <v>1</v>
      </c>
      <c r="AX810" s="589">
        <f t="shared" si="3817"/>
        <v>1.4</v>
      </c>
      <c r="AY810" s="384">
        <f t="shared" si="3818"/>
        <v>4.5999999999999996</v>
      </c>
      <c r="AZ810" s="384">
        <f t="shared" si="3819"/>
        <v>0.12</v>
      </c>
      <c r="BA810" s="384">
        <f t="shared" si="3820"/>
        <v>1.42</v>
      </c>
      <c r="BB810" s="382">
        <f t="shared" si="3821"/>
        <v>1.59</v>
      </c>
      <c r="BC810" s="265">
        <f t="shared" si="3822"/>
        <v>0</v>
      </c>
      <c r="BD810" s="265">
        <f t="shared" si="3823"/>
        <v>22.63</v>
      </c>
      <c r="BE810" s="265">
        <f t="shared" si="3824"/>
        <v>1.87</v>
      </c>
      <c r="BF810" s="607">
        <f t="shared" si="3825"/>
        <v>2.2124299999999986</v>
      </c>
      <c r="BG810" s="607">
        <f t="shared" si="3826"/>
        <v>5.0000000000000266E-2</v>
      </c>
      <c r="BH810" s="607">
        <f t="shared" si="3827"/>
        <v>4.34</v>
      </c>
      <c r="BI810" s="607">
        <f t="shared" si="3828"/>
        <v>0.03</v>
      </c>
      <c r="BJ810" s="116">
        <f t="shared" si="3829"/>
        <v>14.8</v>
      </c>
      <c r="BK810" s="95"/>
    </row>
    <row r="811" spans="1:63" ht="14.25" x14ac:dyDescent="0.3">
      <c r="A811" s="462"/>
      <c r="B811" s="463"/>
      <c r="C811" s="608"/>
      <c r="D811" s="505"/>
      <c r="E811" s="505"/>
      <c r="F811" s="505"/>
      <c r="G811" s="505"/>
      <c r="H811" s="410"/>
      <c r="I811" s="411"/>
      <c r="J811" s="411"/>
      <c r="K811" s="411"/>
      <c r="L811" s="101"/>
      <c r="M811" s="412"/>
      <c r="N811" s="412"/>
      <c r="O811" s="101"/>
      <c r="P811" s="101"/>
      <c r="Q811" s="414"/>
      <c r="R811" s="414"/>
      <c r="S811" s="414"/>
      <c r="T811" s="414"/>
      <c r="U811" s="414"/>
      <c r="V811" s="413"/>
      <c r="W811" s="725"/>
      <c r="X811" s="739"/>
      <c r="Y811" s="505"/>
      <c r="Z811" s="597"/>
      <c r="AA811" s="505"/>
      <c r="AB811" s="598"/>
      <c r="AC811" s="599"/>
      <c r="AD811" s="599"/>
      <c r="AE811" s="600"/>
      <c r="AF811" s="600"/>
      <c r="AG811" s="597"/>
      <c r="AH811" s="601"/>
      <c r="AI811" s="601"/>
      <c r="AJ811" s="601"/>
      <c r="AK811" s="601"/>
      <c r="AL811" s="601"/>
      <c r="AM811" s="602"/>
      <c r="AN811" s="733"/>
      <c r="AO811" s="739"/>
      <c r="AP811" s="463"/>
      <c r="AQ811" s="608"/>
      <c r="AR811" s="505"/>
      <c r="AS811" s="505"/>
      <c r="AT811" s="505"/>
      <c r="AU811" s="410"/>
      <c r="AV811" s="505"/>
      <c r="AW811" s="597"/>
      <c r="AX811" s="505"/>
      <c r="AY811" s="413"/>
      <c r="AZ811" s="413"/>
      <c r="BA811" s="413"/>
      <c r="BB811" s="101"/>
      <c r="BC811" s="101"/>
      <c r="BD811" s="101"/>
      <c r="BE811" s="101"/>
      <c r="BF811" s="414"/>
      <c r="BG811" s="414"/>
      <c r="BH811" s="414"/>
      <c r="BI811" s="414"/>
      <c r="BJ811" s="415"/>
      <c r="BK811" s="95"/>
    </row>
    <row r="812" spans="1:63" s="122" customFormat="1" ht="14.25" x14ac:dyDescent="0.3">
      <c r="A812" s="407" t="s">
        <v>24113</v>
      </c>
      <c r="B812" s="463"/>
      <c r="C812" s="408"/>
      <c r="D812" s="505"/>
      <c r="E812" s="505"/>
      <c r="F812" s="505"/>
      <c r="G812" s="409"/>
      <c r="H812" s="410"/>
      <c r="I812" s="411"/>
      <c r="J812" s="411"/>
      <c r="K812" s="411"/>
      <c r="L812" s="101"/>
      <c r="M812" s="412"/>
      <c r="N812" s="412"/>
      <c r="O812" s="101"/>
      <c r="P812" s="101"/>
      <c r="Q812" s="414"/>
      <c r="R812" s="414"/>
      <c r="S812" s="414"/>
      <c r="T812" s="414"/>
      <c r="U812" s="414"/>
      <c r="V812" s="413"/>
      <c r="W812" s="725"/>
      <c r="X812" s="740" t="str">
        <f>$A812</f>
        <v>RUA REPÚBLICA DOMINICANA</v>
      </c>
      <c r="Y812" s="503"/>
      <c r="Z812" s="503"/>
      <c r="AA812" s="503"/>
      <c r="AB812" s="399"/>
      <c r="AC812" s="399"/>
      <c r="AD812" s="399"/>
      <c r="AE812" s="399"/>
      <c r="AF812" s="404"/>
      <c r="AG812" s="399"/>
      <c r="AH812" s="399"/>
      <c r="AI812" s="399"/>
      <c r="AJ812" s="399"/>
      <c r="AK812" s="399"/>
      <c r="AL812" s="399"/>
      <c r="AM812" s="399"/>
      <c r="AN812" s="401"/>
      <c r="AO812" s="407" t="str">
        <f>$A812</f>
        <v>RUA REPÚBLICA DOMINICANA</v>
      </c>
      <c r="AP812" s="463"/>
      <c r="AQ812" s="408"/>
      <c r="AR812" s="505"/>
      <c r="AS812" s="505"/>
      <c r="AT812" s="505"/>
      <c r="AU812" s="410"/>
      <c r="AV812" s="409"/>
      <c r="AW812" s="409"/>
      <c r="AX812" s="409"/>
      <c r="AY812" s="413"/>
      <c r="AZ812" s="413"/>
      <c r="BA812" s="413"/>
      <c r="BB812" s="101"/>
      <c r="BC812" s="101"/>
      <c r="BD812" s="101"/>
      <c r="BE812" s="101"/>
      <c r="BF812" s="101"/>
      <c r="BG812" s="101"/>
      <c r="BH812" s="101"/>
      <c r="BI812" s="101"/>
      <c r="BJ812" s="415"/>
      <c r="BK812" s="95"/>
    </row>
    <row r="813" spans="1:63" ht="14.25" x14ac:dyDescent="0.3">
      <c r="A813" s="144" t="s">
        <v>24372</v>
      </c>
      <c r="B813" s="379" t="s">
        <v>23695</v>
      </c>
      <c r="C813" s="453" t="s">
        <v>24373</v>
      </c>
      <c r="D813" s="416">
        <v>0.4</v>
      </c>
      <c r="E813" s="504"/>
      <c r="F813" s="504"/>
      <c r="G813" s="416" t="s">
        <v>23864</v>
      </c>
      <c r="H813" s="142">
        <v>25</v>
      </c>
      <c r="I813" s="143">
        <v>1.0999999999999996</v>
      </c>
      <c r="J813" s="143">
        <v>1.0999999999999961</v>
      </c>
      <c r="K813" s="452">
        <v>0</v>
      </c>
      <c r="L813" s="382">
        <f t="shared" ref="L813:L815" si="3830">ROUND((I813+J813)/2,2)</f>
        <v>1.1000000000000001</v>
      </c>
      <c r="M813" s="383">
        <f t="shared" ref="M813:M815" si="3831">IF(F813=0,ROUND($D813*10%,2),IF(D813&gt;2.8,0.18,0.15))</f>
        <v>0.04</v>
      </c>
      <c r="N813" s="383">
        <f t="shared" ref="N813:N815" si="3832">IF(F813=0,IF(   ROUND($D813/4,2),   IF(ROUND(($D813*1.2)/6,2)&lt;0.1,0.1,ROUND(($D813*1.2)/6,2))),0.5)</f>
        <v>0.1</v>
      </c>
      <c r="O813" s="382">
        <f t="shared" ref="O813:O815" si="3833">L813+M813+N813</f>
        <v>1.2400000000000002</v>
      </c>
      <c r="P813" s="382">
        <f t="shared" ref="P813:P815" si="3834">IF(O813&lt;2,(D813+M813*2)+0.6,(D813+M813*2)+0.6+ROUNDUP(O813-2,0)*0.1)</f>
        <v>1.08</v>
      </c>
      <c r="Q813" s="385">
        <f t="shared" ref="Q813:Q815" si="3835">IF($O813&lt;=$W$4,ROUND(IF($O813&lt;1.5,$O813*$H813*$P813,1.5*$H813*$P813),2),0)</f>
        <v>33.479999999999997</v>
      </c>
      <c r="R813" s="385">
        <f t="shared" ref="R813:R815" si="3836">IF($O813&gt;$W$4,ROUND(IF($O813&lt;1.5,$O813*$H813*$P813,1.5*$H813*$P813),2),0)</f>
        <v>0</v>
      </c>
      <c r="S813" s="385">
        <f t="shared" ref="S813:S815" si="3837">IF($O813&gt;$W$4,ROUND(IF($O813&lt;1.5,0,IF($O813&gt;3,1.5*$H813*$P813,($O813-1.5)*$H813*$P813)),2),0)</f>
        <v>0</v>
      </c>
      <c r="T813" s="385">
        <f t="shared" ref="T813:T815" si="3838">IF($O813&gt;$W$4,ROUND(IF($O813&lt;3,0,IF($O813&gt;4.5,1.5*$H813*$P813,($O813-3)*$H813*$P813)),2),0)</f>
        <v>0</v>
      </c>
      <c r="U813" s="385">
        <f t="shared" ref="U813:U815" si="3839">IF($O813&gt;$W$4,ROUND(IF($O813&lt;4.5,0,IF($O813&gt;6,($O813-4.5)*$H813*$P813,($O813-4.5)*$H813*$P813)),2),0)</f>
        <v>0</v>
      </c>
      <c r="V813" s="384">
        <f t="shared" ref="V813:V815" si="3840">IF($O813&gt;$W$4, IF( $O813&lt;=4,   ROUND($H813*($O813+0.5)*2,2),   0),0)</f>
        <v>0</v>
      </c>
      <c r="W813" s="726">
        <f t="shared" ref="W813:W815" si="3841">IF($O813&gt;$W$4, IF( $O813&gt;4,   ROUND($H813*($O813+0.5)*2,2),   0),0)</f>
        <v>0</v>
      </c>
      <c r="X813" s="144" t="str">
        <f t="shared" ref="X813:X815" si="3842">A813</f>
        <v>RGA</v>
      </c>
      <c r="Y813" s="416">
        <f t="shared" ref="Y813:Y815" si="3843">IF($D813=0.4,1.2,IF($D813=0.6,1.2,IF($D813=0.8,1.3,IF($D813=1,1.5,IF($D813=1.2,1.7,IF($D813&lt;=2,2,"--"))))))</f>
        <v>1.2</v>
      </c>
      <c r="Z813" s="603" t="s">
        <v>1</v>
      </c>
      <c r="AA813" s="504">
        <f t="shared" ref="AA813:AA815" si="3844">Y813</f>
        <v>1.2</v>
      </c>
      <c r="AB813" s="591">
        <f t="shared" ref="AB813:AB815" si="3845">IF($Y813="--","--",I813)</f>
        <v>1.0999999999999996</v>
      </c>
      <c r="AC813" s="592">
        <f t="shared" ref="AC813:AC815" si="3846">IF($Y813="--","--",IF(D813&gt;1.5,0.15,ROUND($D813*10%,2)))</f>
        <v>0.04</v>
      </c>
      <c r="AD813" s="592">
        <f t="shared" ref="AD813:AD815" si="3847">IF($Y813="--","--",0.15)</f>
        <v>0.15</v>
      </c>
      <c r="AE813" s="593">
        <f t="shared" ref="AE813:AE815" si="3848">IF($Y813="--","--",ROUND(AB813+AC813+AD813,2))</f>
        <v>1.29</v>
      </c>
      <c r="AF813" s="604">
        <f t="shared" ref="AF813:AF815" si="3849">IF($Y813="--","--",IF($AB813&lt;=2,$Y813+1,($Y813+1)+ROUNDUP($AB813-2,0)*0.1))</f>
        <v>2.2000000000000002</v>
      </c>
      <c r="AG813" s="605">
        <f t="shared" ref="AG813:AG815" si="3850">IF($D813=0.4,0.92,IF($D813=0.6,0.68,IF($D813=0.8,0.74,IF($D813=1,0.7,IF($D813=1.2,0.66,IF($D813=1.5,0.6,IF($D813&lt;=2,(2.4-(D813+0.3)),"--")))))))</f>
        <v>0.92</v>
      </c>
      <c r="AH813" s="595">
        <f t="shared" ref="AH813:AH815" si="3851">IF($Y813="--","--",IF($AE813&lt;=$W$4,ROUND(IF($AE813&lt;1.5,$AE813*$AF813*$AG813,1.5*$AF813*$AG813),2),0))</f>
        <v>2.61</v>
      </c>
      <c r="AI813" s="595">
        <f t="shared" ref="AI813:AI815" si="3852">IF($Y813="--","--",IF($AE813&gt;$W$4,ROUND(IF($AE813&lt;1.5,$AE813*$AF813*$AG813,1.5*$AF813*$AG813),2),0))</f>
        <v>0</v>
      </c>
      <c r="AJ813" s="595">
        <f t="shared" ref="AJ813:AJ815" si="3853">IF($Y813="--","--",IF($AE813&gt;$W$4,ROUND(IF($AE813&lt;1.5,0,IF($AE813&gt;3,1.5*$AF813*$AG813,($AE813-1.5)*$AF813*$AG813)),2),0))</f>
        <v>0</v>
      </c>
      <c r="AK813" s="595">
        <f t="shared" ref="AK813:AK815" si="3854">IF($Y813="--","--",IF($AE813&gt;$W$4,ROUND(IF($AE813&lt;3,0,IF($AE813&gt;4.5,1.5*$AF813*$AG813,($AE813-3)*$AF813*$AG813)),2),0))</f>
        <v>0</v>
      </c>
      <c r="AL813" s="595">
        <f t="shared" ref="AL813:AL815" si="3855">IF($Y813="--","--",IF($AE813&gt;$W$4,ROUND(IF($AE813&lt;4.5,0,IF($AE813&gt;6,($AE813-4.5)*$AF813*$AG813,($AE813-4.5)*$AF813*$AG813)),2),0))</f>
        <v>0</v>
      </c>
      <c r="AM813" s="596">
        <f t="shared" ref="AM813:AM815" si="3856">IF($Y813="--","--",IF($AE813&gt;$W$4, IF( $AE813&lt;=4,   ROUND(($AG813*4)*($AE813+0.5)*2,2),   0),0))</f>
        <v>0</v>
      </c>
      <c r="AN813" s="732">
        <f t="shared" ref="AN813:AN815" si="3857">IF($Y813="--","--",IF($AE813&gt;$W$4, IF( $AE813&gt;4,   ROUND(($AG813*4)*($AE813+0.5)*2,2),   0),0))</f>
        <v>0</v>
      </c>
      <c r="AO813" s="144" t="s">
        <v>24372</v>
      </c>
      <c r="AP813" s="379" t="s">
        <v>23695</v>
      </c>
      <c r="AQ813" s="453" t="s">
        <v>24373</v>
      </c>
      <c r="AR813" s="416">
        <v>0.4</v>
      </c>
      <c r="AS813" s="504"/>
      <c r="AT813" s="504"/>
      <c r="AU813" s="142">
        <v>25</v>
      </c>
      <c r="AV813" s="416">
        <f t="shared" ref="AV813:AV815" si="3858">IF($Y813="--","--",Y813+0.2)</f>
        <v>1.4</v>
      </c>
      <c r="AW813" s="603" t="s">
        <v>1</v>
      </c>
      <c r="AX813" s="504">
        <f t="shared" ref="AX813:AX815" si="3859">AV813</f>
        <v>1.4</v>
      </c>
      <c r="AY813" s="384">
        <f t="shared" ref="AY813:AY815" si="3860">IF(D813&gt;2,AU813,AU813-AV813)</f>
        <v>23.6</v>
      </c>
      <c r="AZ813" s="384">
        <f t="shared" ref="AZ813:AZ815" si="3861">N813</f>
        <v>0.1</v>
      </c>
      <c r="BA813" s="384">
        <f t="shared" ref="BA813:BA815" si="3862">P813</f>
        <v>1.08</v>
      </c>
      <c r="BB813" s="382">
        <f t="shared" ref="BB813:BB815" si="3863">IF(F813=0,IF(ROUND( AY813 * ( ( (N813*P813) +  ( ((D813+M813*2)/6)*P813 ) ) - ROUND(  ((D813+M813*2)^2)   *   (   ( PI()*96.379 / (4*360) )  -  ( (SIN((96.379/2)*PI()/180)) * (COS((96.379/2)*PI()/180)) / 4 )   ), 4) ),2),   ROUND( AY813 * ( ( (N813*P813) +  ( ((D813+M813*2)/4)*P813 ) ) - ROUND(  ((D813+M813*2)^2)   *   (   ( PI()*120 / (4*360) )  -  ( (SIN((120/2)*PI()/180)) * (COS((120/2)*PI()/180)) / 4 )   ), 4) ),2)),0)</f>
        <v>4.7699999999999996</v>
      </c>
      <c r="BC813" s="265">
        <f t="shared" ref="BC813:BC815" si="3864">IF(F813&gt;0,ROUND(AY813*N813*P813,2),0)</f>
        <v>0</v>
      </c>
      <c r="BD813" s="265">
        <f t="shared" ref="BD813:BD815" si="3865">SUM(Q813:U813,AH813:AL813)</f>
        <v>36.089999999999996</v>
      </c>
      <c r="BE813" s="265">
        <f t="shared" ref="BE813:BE815" si="3866">IF(F813=0, ROUND( ( PI()*( (D813+M813*2)^2 ) / 4  ) * AY813,2),  ROUND( (D813+M813*2)*(F813+M813*2) * AY813,2))</f>
        <v>4.2699999999999996</v>
      </c>
      <c r="BF813" s="607">
        <f t="shared" ref="BF813:BF815" si="3867">IF(($I813+M813-0.15)&lt;=2,($I813+M813+0.15),IF(($I813+M813)&lt;=3,2.35,($I813+M813+0.2)-0.85))</f>
        <v>1.2899999999999996</v>
      </c>
      <c r="BG813" s="607">
        <f t="shared" ref="BG813:BG815" si="3868">IF(D813&gt;2,   (I813-F813-M813-0.11),IF(($I813+M813)&lt;=2,0,IF(($I813+M813)&gt;3,0.85,(I813+M813+0.2-BF813))))</f>
        <v>0</v>
      </c>
      <c r="BH813" s="607">
        <f t="shared" ref="BH813:BH815" si="3869">IF(D813&gt;2,  ROUND(((1.42+0.4)+(0.91+0.4))*2*BG813,2), ROUND(AV813*AX813*BF813,2))</f>
        <v>2.5299999999999998</v>
      </c>
      <c r="BI813" s="607">
        <f t="shared" ref="BI813:BI815" si="3870">ROUND(((PI()*0.9^2)/4)*BG813,2)</f>
        <v>0</v>
      </c>
      <c r="BJ813" s="116">
        <f t="shared" ref="BJ813:BJ815" si="3871">ROUND(BD813-BE813-BH813-BI813-BB813-BC813,2)</f>
        <v>24.52</v>
      </c>
      <c r="BK813" s="95"/>
    </row>
    <row r="814" spans="1:63" ht="14.25" x14ac:dyDescent="0.3">
      <c r="A814" s="144" t="s">
        <v>24373</v>
      </c>
      <c r="B814" s="379" t="s">
        <v>23695</v>
      </c>
      <c r="C814" s="453" t="s">
        <v>24374</v>
      </c>
      <c r="D814" s="416">
        <v>0.4</v>
      </c>
      <c r="E814" s="504"/>
      <c r="F814" s="504"/>
      <c r="G814" s="416" t="s">
        <v>23864</v>
      </c>
      <c r="H814" s="142">
        <v>24</v>
      </c>
      <c r="I814" s="143">
        <v>1.0999999999999961</v>
      </c>
      <c r="J814" s="143">
        <v>1.5207999999999959</v>
      </c>
      <c r="K814" s="452">
        <v>0</v>
      </c>
      <c r="L814" s="382">
        <f t="shared" si="3830"/>
        <v>1.31</v>
      </c>
      <c r="M814" s="383">
        <f t="shared" si="3831"/>
        <v>0.04</v>
      </c>
      <c r="N814" s="383">
        <f t="shared" si="3832"/>
        <v>0.1</v>
      </c>
      <c r="O814" s="382">
        <f t="shared" si="3833"/>
        <v>1.4500000000000002</v>
      </c>
      <c r="P814" s="382">
        <f t="shared" si="3834"/>
        <v>1.08</v>
      </c>
      <c r="Q814" s="385">
        <f t="shared" si="3835"/>
        <v>37.58</v>
      </c>
      <c r="R814" s="385">
        <f t="shared" si="3836"/>
        <v>0</v>
      </c>
      <c r="S814" s="385">
        <f t="shared" si="3837"/>
        <v>0</v>
      </c>
      <c r="T814" s="385">
        <f t="shared" si="3838"/>
        <v>0</v>
      </c>
      <c r="U814" s="385">
        <f t="shared" si="3839"/>
        <v>0</v>
      </c>
      <c r="V814" s="384">
        <f t="shared" si="3840"/>
        <v>0</v>
      </c>
      <c r="W814" s="726">
        <f t="shared" si="3841"/>
        <v>0</v>
      </c>
      <c r="X814" s="144" t="str">
        <f t="shared" si="3842"/>
        <v>RGB</v>
      </c>
      <c r="Y814" s="416">
        <f t="shared" si="3843"/>
        <v>1.2</v>
      </c>
      <c r="Z814" s="603" t="s">
        <v>1</v>
      </c>
      <c r="AA814" s="504">
        <f t="shared" si="3844"/>
        <v>1.2</v>
      </c>
      <c r="AB814" s="591">
        <f t="shared" si="3845"/>
        <v>1.0999999999999961</v>
      </c>
      <c r="AC814" s="592">
        <f t="shared" si="3846"/>
        <v>0.04</v>
      </c>
      <c r="AD814" s="592">
        <f t="shared" si="3847"/>
        <v>0.15</v>
      </c>
      <c r="AE814" s="593">
        <f t="shared" si="3848"/>
        <v>1.29</v>
      </c>
      <c r="AF814" s="604">
        <f t="shared" si="3849"/>
        <v>2.2000000000000002</v>
      </c>
      <c r="AG814" s="605">
        <f t="shared" si="3850"/>
        <v>0.92</v>
      </c>
      <c r="AH814" s="595">
        <f t="shared" si="3851"/>
        <v>2.61</v>
      </c>
      <c r="AI814" s="595">
        <f t="shared" si="3852"/>
        <v>0</v>
      </c>
      <c r="AJ814" s="595">
        <f t="shared" si="3853"/>
        <v>0</v>
      </c>
      <c r="AK814" s="595">
        <f t="shared" si="3854"/>
        <v>0</v>
      </c>
      <c r="AL814" s="595">
        <f t="shared" si="3855"/>
        <v>0</v>
      </c>
      <c r="AM814" s="596">
        <f t="shared" si="3856"/>
        <v>0</v>
      </c>
      <c r="AN814" s="732">
        <f t="shared" si="3857"/>
        <v>0</v>
      </c>
      <c r="AO814" s="144" t="s">
        <v>24373</v>
      </c>
      <c r="AP814" s="379" t="s">
        <v>23695</v>
      </c>
      <c r="AQ814" s="453" t="s">
        <v>24374</v>
      </c>
      <c r="AR814" s="416">
        <v>0.4</v>
      </c>
      <c r="AS814" s="504"/>
      <c r="AT814" s="504"/>
      <c r="AU814" s="142">
        <v>24</v>
      </c>
      <c r="AV814" s="416">
        <f t="shared" si="3858"/>
        <v>1.4</v>
      </c>
      <c r="AW814" s="603" t="s">
        <v>1</v>
      </c>
      <c r="AX814" s="504">
        <f t="shared" si="3859"/>
        <v>1.4</v>
      </c>
      <c r="AY814" s="384">
        <f t="shared" si="3860"/>
        <v>22.6</v>
      </c>
      <c r="AZ814" s="384">
        <f t="shared" si="3861"/>
        <v>0.1</v>
      </c>
      <c r="BA814" s="384">
        <f t="shared" si="3862"/>
        <v>1.08</v>
      </c>
      <c r="BB814" s="382">
        <f t="shared" si="3863"/>
        <v>4.57</v>
      </c>
      <c r="BC814" s="265">
        <f t="shared" si="3864"/>
        <v>0</v>
      </c>
      <c r="BD814" s="265">
        <f t="shared" si="3865"/>
        <v>40.19</v>
      </c>
      <c r="BE814" s="265">
        <f t="shared" si="3866"/>
        <v>4.09</v>
      </c>
      <c r="BF814" s="607">
        <f t="shared" si="3867"/>
        <v>1.289999999999996</v>
      </c>
      <c r="BG814" s="607">
        <f t="shared" si="3868"/>
        <v>0</v>
      </c>
      <c r="BH814" s="607">
        <f t="shared" si="3869"/>
        <v>2.5299999999999998</v>
      </c>
      <c r="BI814" s="607">
        <f t="shared" si="3870"/>
        <v>0</v>
      </c>
      <c r="BJ814" s="116">
        <f t="shared" si="3871"/>
        <v>29</v>
      </c>
      <c r="BK814" s="95"/>
    </row>
    <row r="815" spans="1:63" ht="14.25" x14ac:dyDescent="0.3">
      <c r="A815" s="449" t="s">
        <v>24374</v>
      </c>
      <c r="B815" s="146" t="s">
        <v>23695</v>
      </c>
      <c r="C815" s="532" t="s">
        <v>24371</v>
      </c>
      <c r="D815" s="502">
        <v>0.4</v>
      </c>
      <c r="E815" s="589"/>
      <c r="F815" s="589"/>
      <c r="G815" s="502" t="s">
        <v>23864</v>
      </c>
      <c r="H815" s="451">
        <v>4</v>
      </c>
      <c r="I815" s="452">
        <v>1.5207999999999959</v>
      </c>
      <c r="J815" s="452">
        <v>1.4391999999999943</v>
      </c>
      <c r="K815" s="452">
        <v>1.861</v>
      </c>
      <c r="L815" s="382">
        <f t="shared" si="3830"/>
        <v>1.48</v>
      </c>
      <c r="M815" s="383">
        <f t="shared" si="3831"/>
        <v>0.04</v>
      </c>
      <c r="N815" s="383">
        <f t="shared" si="3832"/>
        <v>0.1</v>
      </c>
      <c r="O815" s="382">
        <f t="shared" si="3833"/>
        <v>1.62</v>
      </c>
      <c r="P815" s="382">
        <f t="shared" si="3834"/>
        <v>1.08</v>
      </c>
      <c r="Q815" s="385">
        <f t="shared" si="3835"/>
        <v>0</v>
      </c>
      <c r="R815" s="385">
        <f t="shared" si="3836"/>
        <v>6.48</v>
      </c>
      <c r="S815" s="385">
        <f t="shared" si="3837"/>
        <v>0.52</v>
      </c>
      <c r="T815" s="385">
        <f t="shared" si="3838"/>
        <v>0</v>
      </c>
      <c r="U815" s="385">
        <f t="shared" si="3839"/>
        <v>0</v>
      </c>
      <c r="V815" s="384">
        <f t="shared" si="3840"/>
        <v>16.96</v>
      </c>
      <c r="W815" s="726">
        <f t="shared" si="3841"/>
        <v>0</v>
      </c>
      <c r="X815" s="449" t="str">
        <f t="shared" si="3842"/>
        <v>RGC</v>
      </c>
      <c r="Y815" s="502">
        <f t="shared" si="3843"/>
        <v>1.2</v>
      </c>
      <c r="Z815" s="590" t="s">
        <v>1</v>
      </c>
      <c r="AA815" s="589">
        <f t="shared" si="3844"/>
        <v>1.2</v>
      </c>
      <c r="AB815" s="591">
        <f t="shared" si="3845"/>
        <v>1.5207999999999959</v>
      </c>
      <c r="AC815" s="592">
        <f t="shared" si="3846"/>
        <v>0.04</v>
      </c>
      <c r="AD815" s="592">
        <f t="shared" si="3847"/>
        <v>0.15</v>
      </c>
      <c r="AE815" s="593">
        <f t="shared" si="3848"/>
        <v>1.71</v>
      </c>
      <c r="AF815" s="593">
        <f t="shared" si="3849"/>
        <v>2.2000000000000002</v>
      </c>
      <c r="AG815" s="594">
        <f t="shared" si="3850"/>
        <v>0.92</v>
      </c>
      <c r="AH815" s="595">
        <f t="shared" si="3851"/>
        <v>0</v>
      </c>
      <c r="AI815" s="595">
        <f t="shared" si="3852"/>
        <v>3.04</v>
      </c>
      <c r="AJ815" s="595">
        <f t="shared" si="3853"/>
        <v>0.43</v>
      </c>
      <c r="AK815" s="595">
        <f t="shared" si="3854"/>
        <v>0</v>
      </c>
      <c r="AL815" s="595">
        <f t="shared" si="3855"/>
        <v>0</v>
      </c>
      <c r="AM815" s="596">
        <f t="shared" si="3856"/>
        <v>16.27</v>
      </c>
      <c r="AN815" s="732">
        <f t="shared" si="3857"/>
        <v>0</v>
      </c>
      <c r="AO815" s="449" t="s">
        <v>24374</v>
      </c>
      <c r="AP815" s="146" t="s">
        <v>23695</v>
      </c>
      <c r="AQ815" s="532" t="s">
        <v>24371</v>
      </c>
      <c r="AR815" s="502">
        <v>0.4</v>
      </c>
      <c r="AS815" s="589"/>
      <c r="AT815" s="589"/>
      <c r="AU815" s="451">
        <v>4</v>
      </c>
      <c r="AV815" s="502">
        <f t="shared" si="3858"/>
        <v>1.4</v>
      </c>
      <c r="AW815" s="590" t="s">
        <v>1</v>
      </c>
      <c r="AX815" s="589">
        <f t="shared" si="3859"/>
        <v>1.4</v>
      </c>
      <c r="AY815" s="384">
        <f t="shared" si="3860"/>
        <v>2.6</v>
      </c>
      <c r="AZ815" s="384">
        <f t="shared" si="3861"/>
        <v>0.1</v>
      </c>
      <c r="BA815" s="384">
        <f t="shared" si="3862"/>
        <v>1.08</v>
      </c>
      <c r="BB815" s="382">
        <f t="shared" si="3863"/>
        <v>0.53</v>
      </c>
      <c r="BC815" s="265">
        <f t="shared" si="3864"/>
        <v>0</v>
      </c>
      <c r="BD815" s="265">
        <f t="shared" si="3865"/>
        <v>10.469999999999999</v>
      </c>
      <c r="BE815" s="265">
        <f t="shared" si="3866"/>
        <v>0.47</v>
      </c>
      <c r="BF815" s="607">
        <f t="shared" si="3867"/>
        <v>1.7107999999999959</v>
      </c>
      <c r="BG815" s="607">
        <f t="shared" si="3868"/>
        <v>0</v>
      </c>
      <c r="BH815" s="607">
        <f t="shared" si="3869"/>
        <v>3.35</v>
      </c>
      <c r="BI815" s="607">
        <f t="shared" si="3870"/>
        <v>0</v>
      </c>
      <c r="BJ815" s="116">
        <f t="shared" si="3871"/>
        <v>6.12</v>
      </c>
      <c r="BK815" s="95"/>
    </row>
    <row r="816" spans="1:63" ht="14.25" x14ac:dyDescent="0.3">
      <c r="A816" s="462"/>
      <c r="B816" s="463"/>
      <c r="C816" s="608"/>
      <c r="D816" s="505"/>
      <c r="E816" s="505"/>
      <c r="F816" s="505"/>
      <c r="G816" s="505"/>
      <c r="H816" s="410"/>
      <c r="I816" s="411"/>
      <c r="J816" s="411"/>
      <c r="K816" s="411"/>
      <c r="L816" s="101"/>
      <c r="M816" s="412"/>
      <c r="N816" s="412"/>
      <c r="O816" s="101"/>
      <c r="P816" s="101"/>
      <c r="Q816" s="414"/>
      <c r="R816" s="414"/>
      <c r="S816" s="414"/>
      <c r="T816" s="414"/>
      <c r="U816" s="414"/>
      <c r="V816" s="413"/>
      <c r="W816" s="725"/>
      <c r="X816" s="462"/>
      <c r="Y816" s="505"/>
      <c r="Z816" s="597"/>
      <c r="AA816" s="505"/>
      <c r="AB816" s="598"/>
      <c r="AC816" s="599"/>
      <c r="AD816" s="599"/>
      <c r="AE816" s="600"/>
      <c r="AF816" s="600"/>
      <c r="AG816" s="597"/>
      <c r="AH816" s="601"/>
      <c r="AI816" s="601"/>
      <c r="AJ816" s="601"/>
      <c r="AK816" s="601"/>
      <c r="AL816" s="601"/>
      <c r="AM816" s="602"/>
      <c r="AN816" s="733"/>
      <c r="AO816" s="462"/>
      <c r="AP816" s="463"/>
      <c r="AQ816" s="608"/>
      <c r="AR816" s="505"/>
      <c r="AS816" s="505"/>
      <c r="AT816" s="505"/>
      <c r="AU816" s="410"/>
      <c r="AV816" s="505"/>
      <c r="AW816" s="597"/>
      <c r="AX816" s="505"/>
      <c r="AY816" s="413"/>
      <c r="AZ816" s="413"/>
      <c r="BA816" s="413"/>
      <c r="BB816" s="101"/>
      <c r="BC816" s="101"/>
      <c r="BD816" s="101"/>
      <c r="BE816" s="101"/>
      <c r="BF816" s="414"/>
      <c r="BG816" s="414"/>
      <c r="BH816" s="414"/>
      <c r="BI816" s="414"/>
      <c r="BJ816" s="415"/>
      <c r="BK816" s="95"/>
    </row>
    <row r="817" spans="1:63" s="122" customFormat="1" ht="14.25" x14ac:dyDescent="0.3">
      <c r="A817" s="402" t="s">
        <v>24375</v>
      </c>
      <c r="B817" s="463"/>
      <c r="C817" s="408"/>
      <c r="D817" s="505"/>
      <c r="E817" s="505"/>
      <c r="F817" s="505"/>
      <c r="G817" s="409"/>
      <c r="H817" s="410"/>
      <c r="I817" s="411"/>
      <c r="J817" s="411"/>
      <c r="K817" s="411"/>
      <c r="L817" s="101"/>
      <c r="M817" s="412"/>
      <c r="N817" s="412"/>
      <c r="O817" s="101"/>
      <c r="P817" s="101"/>
      <c r="Q817" s="414"/>
      <c r="R817" s="414"/>
      <c r="S817" s="414"/>
      <c r="T817" s="414"/>
      <c r="U817" s="414"/>
      <c r="V817" s="413"/>
      <c r="W817" s="725"/>
      <c r="X817" s="739" t="str">
        <f>$A817</f>
        <v>BACIA RI - BACIA ROMANA (I)</v>
      </c>
      <c r="Y817" s="505"/>
      <c r="Z817" s="597"/>
      <c r="AA817" s="505"/>
      <c r="AB817" s="598"/>
      <c r="AC817" s="599"/>
      <c r="AD817" s="599"/>
      <c r="AE817" s="600"/>
      <c r="AF817" s="600"/>
      <c r="AG817" s="597"/>
      <c r="AH817" s="601"/>
      <c r="AI817" s="601"/>
      <c r="AJ817" s="601"/>
      <c r="AK817" s="601"/>
      <c r="AL817" s="601"/>
      <c r="AM817" s="602"/>
      <c r="AN817" s="733"/>
      <c r="AO817" s="739" t="str">
        <f>$A817</f>
        <v>BACIA RI - BACIA ROMANA (I)</v>
      </c>
      <c r="AP817" s="463"/>
      <c r="AQ817" s="408"/>
      <c r="AR817" s="505"/>
      <c r="AS817" s="505"/>
      <c r="AT817" s="505"/>
      <c r="AU817" s="410"/>
      <c r="AV817" s="409"/>
      <c r="AW817" s="409"/>
      <c r="AX817" s="409"/>
      <c r="AY817" s="413"/>
      <c r="AZ817" s="413"/>
      <c r="BA817" s="413"/>
      <c r="BB817" s="101"/>
      <c r="BC817" s="101"/>
      <c r="BD817" s="101"/>
      <c r="BE817" s="101"/>
      <c r="BF817" s="101"/>
      <c r="BG817" s="101"/>
      <c r="BH817" s="101"/>
      <c r="BI817" s="101"/>
      <c r="BJ817" s="415"/>
      <c r="BK817" s="95"/>
    </row>
    <row r="818" spans="1:63" s="122" customFormat="1" ht="14.25" x14ac:dyDescent="0.3">
      <c r="A818" s="407" t="s">
        <v>24094</v>
      </c>
      <c r="B818" s="463"/>
      <c r="C818" s="408"/>
      <c r="D818" s="505"/>
      <c r="E818" s="505"/>
      <c r="F818" s="505"/>
      <c r="G818" s="409"/>
      <c r="H818" s="410"/>
      <c r="I818" s="411"/>
      <c r="J818" s="411"/>
      <c r="K818" s="411"/>
      <c r="L818" s="101"/>
      <c r="M818" s="412"/>
      <c r="N818" s="412"/>
      <c r="O818" s="101"/>
      <c r="P818" s="101"/>
      <c r="Q818" s="414"/>
      <c r="R818" s="414"/>
      <c r="S818" s="414"/>
      <c r="T818" s="414"/>
      <c r="U818" s="414"/>
      <c r="V818" s="413"/>
      <c r="W818" s="725"/>
      <c r="X818" s="740" t="str">
        <f>$A818</f>
        <v>RUA PORTO RICO</v>
      </c>
      <c r="Y818" s="503"/>
      <c r="Z818" s="503"/>
      <c r="AA818" s="503"/>
      <c r="AB818" s="399"/>
      <c r="AC818" s="399"/>
      <c r="AD818" s="399"/>
      <c r="AE818" s="399"/>
      <c r="AF818" s="404"/>
      <c r="AG818" s="399"/>
      <c r="AH818" s="399"/>
      <c r="AI818" s="399"/>
      <c r="AJ818" s="399"/>
      <c r="AK818" s="399"/>
      <c r="AL818" s="399"/>
      <c r="AM818" s="399"/>
      <c r="AN818" s="401"/>
      <c r="AO818" s="407" t="str">
        <f>$A818</f>
        <v>RUA PORTO RICO</v>
      </c>
      <c r="AP818" s="463"/>
      <c r="AQ818" s="408"/>
      <c r="AR818" s="505"/>
      <c r="AS818" s="505"/>
      <c r="AT818" s="505"/>
      <c r="AU818" s="410"/>
      <c r="AV818" s="409"/>
      <c r="AW818" s="409"/>
      <c r="AX818" s="409"/>
      <c r="AY818" s="413"/>
      <c r="AZ818" s="413"/>
      <c r="BA818" s="413"/>
      <c r="BB818" s="101"/>
      <c r="BC818" s="101"/>
      <c r="BD818" s="101"/>
      <c r="BE818" s="101"/>
      <c r="BF818" s="101"/>
      <c r="BG818" s="101"/>
      <c r="BH818" s="101"/>
      <c r="BI818" s="101"/>
      <c r="BJ818" s="415"/>
      <c r="BK818" s="95"/>
    </row>
    <row r="819" spans="1:63" ht="14.25" x14ac:dyDescent="0.3">
      <c r="A819" s="144" t="s">
        <v>24376</v>
      </c>
      <c r="B819" s="379" t="s">
        <v>23695</v>
      </c>
      <c r="C819" s="453" t="s">
        <v>24377</v>
      </c>
      <c r="D819" s="416">
        <v>0.4</v>
      </c>
      <c r="E819" s="504"/>
      <c r="F819" s="504"/>
      <c r="G819" s="416" t="s">
        <v>23864</v>
      </c>
      <c r="H819" s="142">
        <v>30</v>
      </c>
      <c r="I819" s="143">
        <v>1.1989999999999998</v>
      </c>
      <c r="J819" s="143">
        <v>1.1989999999999998</v>
      </c>
      <c r="K819" s="452">
        <v>0.08</v>
      </c>
      <c r="L819" s="382">
        <f t="shared" ref="L819:L825" si="3872">ROUND((I819+J819)/2,2)</f>
        <v>1.2</v>
      </c>
      <c r="M819" s="383">
        <f t="shared" ref="M819:M825" si="3873">IF(F819=0,ROUND($D819*10%,2),IF(D819&gt;2.8,0.18,0.15))</f>
        <v>0.04</v>
      </c>
      <c r="N819" s="383">
        <f t="shared" ref="N819:N825" si="3874">IF(F819=0,IF(   ROUND($D819/4,2),   IF(ROUND(($D819*1.2)/6,2)&lt;0.1,0.1,ROUND(($D819*1.2)/6,2))),0.5)</f>
        <v>0.1</v>
      </c>
      <c r="O819" s="382">
        <f t="shared" ref="O819:O825" si="3875">L819+M819+N819</f>
        <v>1.34</v>
      </c>
      <c r="P819" s="382">
        <f t="shared" ref="P819:P825" si="3876">IF(O819&lt;2,(D819+M819*2)+0.6,(D819+M819*2)+0.6+ROUNDUP(O819-2,0)*0.1)</f>
        <v>1.08</v>
      </c>
      <c r="Q819" s="385">
        <f t="shared" ref="Q819:Q825" si="3877">IF($O819&lt;=$W$4,ROUND(IF($O819&lt;1.5,$O819*$H819*$P819,1.5*$H819*$P819),2),0)</f>
        <v>43.42</v>
      </c>
      <c r="R819" s="385">
        <f t="shared" ref="R819:R825" si="3878">IF($O819&gt;$W$4,ROUND(IF($O819&lt;1.5,$O819*$H819*$P819,1.5*$H819*$P819),2),0)</f>
        <v>0</v>
      </c>
      <c r="S819" s="385">
        <f t="shared" ref="S819:S825" si="3879">IF($O819&gt;$W$4,ROUND(IF($O819&lt;1.5,0,IF($O819&gt;3,1.5*$H819*$P819,($O819-1.5)*$H819*$P819)),2),0)</f>
        <v>0</v>
      </c>
      <c r="T819" s="385">
        <f t="shared" ref="T819:T825" si="3880">IF($O819&gt;$W$4,ROUND(IF($O819&lt;3,0,IF($O819&gt;4.5,1.5*$H819*$P819,($O819-3)*$H819*$P819)),2),0)</f>
        <v>0</v>
      </c>
      <c r="U819" s="385">
        <f t="shared" ref="U819:U825" si="3881">IF($O819&gt;$W$4,ROUND(IF($O819&lt;4.5,0,IF($O819&gt;6,($O819-4.5)*$H819*$P819,($O819-4.5)*$H819*$P819)),2),0)</f>
        <v>0</v>
      </c>
      <c r="V819" s="384">
        <f t="shared" ref="V819:V825" si="3882">IF($O819&gt;$W$4, IF( $O819&lt;=4,   ROUND($H819*($O819+0.5)*2,2),   0),0)</f>
        <v>0</v>
      </c>
      <c r="W819" s="726">
        <f t="shared" ref="W819:W825" si="3883">IF($O819&gt;$W$4, IF( $O819&gt;4,   ROUND($H819*($O819+0.5)*2,2),   0),0)</f>
        <v>0</v>
      </c>
      <c r="X819" s="144" t="str">
        <f t="shared" ref="X819:X825" si="3884">A819</f>
        <v>RI1</v>
      </c>
      <c r="Y819" s="416">
        <f t="shared" ref="Y819:Y825" si="3885">IF($D819=0.4,1.2,IF($D819=0.6,1.2,IF($D819=0.8,1.3,IF($D819=1,1.5,IF($D819=1.2,1.7,IF($D819&lt;=2,2,"--"))))))</f>
        <v>1.2</v>
      </c>
      <c r="Z819" s="603" t="s">
        <v>1</v>
      </c>
      <c r="AA819" s="504">
        <f t="shared" ref="AA819:AA825" si="3886">Y819</f>
        <v>1.2</v>
      </c>
      <c r="AB819" s="591">
        <f t="shared" ref="AB819:AB825" si="3887">IF($Y819="--","--",I819)</f>
        <v>1.1989999999999998</v>
      </c>
      <c r="AC819" s="592">
        <f t="shared" ref="AC819:AC825" si="3888">IF($Y819="--","--",IF(D819&gt;1.5,0.15,ROUND($D819*10%,2)))</f>
        <v>0.04</v>
      </c>
      <c r="AD819" s="592">
        <f t="shared" ref="AD819:AD825" si="3889">IF($Y819="--","--",0.15)</f>
        <v>0.15</v>
      </c>
      <c r="AE819" s="593">
        <f t="shared" ref="AE819:AE825" si="3890">IF($Y819="--","--",ROUND(AB819+AC819+AD819,2))</f>
        <v>1.39</v>
      </c>
      <c r="AF819" s="604">
        <f t="shared" ref="AF819:AF825" si="3891">IF($Y819="--","--",IF($AB819&lt;=2,$Y819+1,($Y819+1)+ROUNDUP($AB819-2,0)*0.1))</f>
        <v>2.2000000000000002</v>
      </c>
      <c r="AG819" s="605">
        <f t="shared" ref="AG819:AG825" si="3892">IF($D819=0.4,0.92,IF($D819=0.6,0.68,IF($D819=0.8,0.74,IF($D819=1,0.7,IF($D819=1.2,0.66,IF($D819=1.5,0.6,IF($D819&lt;=2,(2.4-(D819+0.3)),"--")))))))</f>
        <v>0.92</v>
      </c>
      <c r="AH819" s="595">
        <f t="shared" ref="AH819:AH825" si="3893">IF($Y819="--","--",IF($AE819&lt;=$W$4,ROUND(IF($AE819&lt;1.5,$AE819*$AF819*$AG819,1.5*$AF819*$AG819),2),0))</f>
        <v>2.81</v>
      </c>
      <c r="AI819" s="595">
        <f t="shared" ref="AI819:AI825" si="3894">IF($Y819="--","--",IF($AE819&gt;$W$4,ROUND(IF($AE819&lt;1.5,$AE819*$AF819*$AG819,1.5*$AF819*$AG819),2),0))</f>
        <v>0</v>
      </c>
      <c r="AJ819" s="595">
        <f t="shared" ref="AJ819:AJ825" si="3895">IF($Y819="--","--",IF($AE819&gt;$W$4,ROUND(IF($AE819&lt;1.5,0,IF($AE819&gt;3,1.5*$AF819*$AG819,($AE819-1.5)*$AF819*$AG819)),2),0))</f>
        <v>0</v>
      </c>
      <c r="AK819" s="595">
        <f t="shared" ref="AK819:AK825" si="3896">IF($Y819="--","--",IF($AE819&gt;$W$4,ROUND(IF($AE819&lt;3,0,IF($AE819&gt;4.5,1.5*$AF819*$AG819,($AE819-3)*$AF819*$AG819)),2),0))</f>
        <v>0</v>
      </c>
      <c r="AL819" s="595">
        <f t="shared" ref="AL819:AL825" si="3897">IF($Y819="--","--",IF($AE819&gt;$W$4,ROUND(IF($AE819&lt;4.5,0,IF($AE819&gt;6,($AE819-4.5)*$AF819*$AG819,($AE819-4.5)*$AF819*$AG819)),2),0))</f>
        <v>0</v>
      </c>
      <c r="AM819" s="596">
        <f t="shared" ref="AM819:AM825" si="3898">IF($Y819="--","--",IF($AE819&gt;$W$4, IF( $AE819&lt;=4,   ROUND(($AG819*4)*($AE819+0.5)*2,2),   0),0))</f>
        <v>0</v>
      </c>
      <c r="AN819" s="732">
        <f t="shared" ref="AN819:AN825" si="3899">IF($Y819="--","--",IF($AE819&gt;$W$4, IF( $AE819&gt;4,   ROUND(($AG819*4)*($AE819+0.5)*2,2),   0),0))</f>
        <v>0</v>
      </c>
      <c r="AO819" s="144" t="s">
        <v>24376</v>
      </c>
      <c r="AP819" s="379" t="s">
        <v>23695</v>
      </c>
      <c r="AQ819" s="453" t="s">
        <v>24377</v>
      </c>
      <c r="AR819" s="416">
        <v>0.4</v>
      </c>
      <c r="AS819" s="504"/>
      <c r="AT819" s="504"/>
      <c r="AU819" s="142">
        <v>30</v>
      </c>
      <c r="AV819" s="416">
        <f t="shared" ref="AV819:AV825" si="3900">IF($Y819="--","--",Y819+0.2)</f>
        <v>1.4</v>
      </c>
      <c r="AW819" s="603" t="s">
        <v>1</v>
      </c>
      <c r="AX819" s="504">
        <f t="shared" ref="AX819:AX825" si="3901">AV819</f>
        <v>1.4</v>
      </c>
      <c r="AY819" s="384">
        <f t="shared" ref="AY819:AY825" si="3902">IF(D819&gt;2,AU819,AU819-AV819)</f>
        <v>28.6</v>
      </c>
      <c r="AZ819" s="384">
        <f t="shared" ref="AZ819:AZ825" si="3903">N819</f>
        <v>0.1</v>
      </c>
      <c r="BA819" s="384">
        <f t="shared" ref="BA819:BA825" si="3904">P819</f>
        <v>1.08</v>
      </c>
      <c r="BB819" s="382">
        <f t="shared" ref="BB819:BB825" si="3905">IF(F819=0,IF(ROUND( AY819 * ( ( (N819*P819) +  ( ((D819+M819*2)/6)*P819 ) ) - ROUND(  ((D819+M819*2)^2)   *   (   ( PI()*96.379 / (4*360) )  -  ( (SIN((96.379/2)*PI()/180)) * (COS((96.379/2)*PI()/180)) / 4 )   ), 4) ),2),   ROUND( AY819 * ( ( (N819*P819) +  ( ((D819+M819*2)/4)*P819 ) ) - ROUND(  ((D819+M819*2)^2)   *   (   ( PI()*120 / (4*360) )  -  ( (SIN((120/2)*PI()/180)) * (COS((120/2)*PI()/180)) / 4 )   ), 4) ),2)),0)</f>
        <v>5.78</v>
      </c>
      <c r="BC819" s="265">
        <f t="shared" ref="BC819:BC825" si="3906">IF(F819&gt;0,ROUND(AY819*N819*P819,2),0)</f>
        <v>0</v>
      </c>
      <c r="BD819" s="265">
        <f t="shared" ref="BD819:BD825" si="3907">SUM(Q819:U819,AH819:AL819)</f>
        <v>46.230000000000004</v>
      </c>
      <c r="BE819" s="265">
        <f t="shared" ref="BE819:BE825" si="3908">IF(F819=0, ROUND( ( PI()*( (D819+M819*2)^2 ) / 4  ) * AY819,2),  ROUND( (D819+M819*2)*(F819+M819*2) * AY819,2))</f>
        <v>5.18</v>
      </c>
      <c r="BF819" s="607">
        <f t="shared" ref="BF819:BF825" si="3909">IF(($I819+M819-0.15)&lt;=2,($I819+M819+0.15),IF(($I819+M819)&lt;=3,2.35,($I819+M819+0.2)-0.85))</f>
        <v>1.3889999999999998</v>
      </c>
      <c r="BG819" s="607">
        <f t="shared" ref="BG819:BG825" si="3910">IF(D819&gt;2,   (I819-F819-M819-0.11),IF(($I819+M819)&lt;=2,0,IF(($I819+M819)&gt;3,0.85,(I819+M819+0.2-BF819))))</f>
        <v>0</v>
      </c>
      <c r="BH819" s="607">
        <f t="shared" ref="BH819:BH825" si="3911">IF(D819&gt;2,  ROUND(((1.42+0.4)+(0.91+0.4))*2*BG819,2), ROUND(AV819*AX819*BF819,2))</f>
        <v>2.72</v>
      </c>
      <c r="BI819" s="607">
        <f t="shared" ref="BI819:BI825" si="3912">ROUND(((PI()*0.9^2)/4)*BG819,2)</f>
        <v>0</v>
      </c>
      <c r="BJ819" s="116">
        <f t="shared" ref="BJ819:BJ825" si="3913">ROUND(BD819-BE819-BH819-BI819-BB819-BC819,2)</f>
        <v>32.549999999999997</v>
      </c>
      <c r="BK819" s="95"/>
    </row>
    <row r="820" spans="1:63" ht="14.25" x14ac:dyDescent="0.3">
      <c r="A820" s="144" t="s">
        <v>24377</v>
      </c>
      <c r="B820" s="379" t="s">
        <v>23695</v>
      </c>
      <c r="C820" s="453" t="s">
        <v>24378</v>
      </c>
      <c r="D820" s="416">
        <v>0.4</v>
      </c>
      <c r="E820" s="504"/>
      <c r="F820" s="504"/>
      <c r="G820" s="416" t="s">
        <v>23864</v>
      </c>
      <c r="H820" s="142">
        <v>35</v>
      </c>
      <c r="I820" s="143">
        <v>1.2789999999999999</v>
      </c>
      <c r="J820" s="143">
        <v>1.2010000000000005</v>
      </c>
      <c r="K820" s="452">
        <v>0.108</v>
      </c>
      <c r="L820" s="382">
        <f t="shared" si="3872"/>
        <v>1.24</v>
      </c>
      <c r="M820" s="383">
        <f t="shared" si="3873"/>
        <v>0.04</v>
      </c>
      <c r="N820" s="383">
        <f t="shared" si="3874"/>
        <v>0.1</v>
      </c>
      <c r="O820" s="382">
        <f t="shared" si="3875"/>
        <v>1.3800000000000001</v>
      </c>
      <c r="P820" s="382">
        <f t="shared" si="3876"/>
        <v>1.08</v>
      </c>
      <c r="Q820" s="385">
        <f t="shared" si="3877"/>
        <v>52.16</v>
      </c>
      <c r="R820" s="385">
        <f t="shared" si="3878"/>
        <v>0</v>
      </c>
      <c r="S820" s="385">
        <f t="shared" si="3879"/>
        <v>0</v>
      </c>
      <c r="T820" s="385">
        <f t="shared" si="3880"/>
        <v>0</v>
      </c>
      <c r="U820" s="385">
        <f t="shared" si="3881"/>
        <v>0</v>
      </c>
      <c r="V820" s="384">
        <f t="shared" si="3882"/>
        <v>0</v>
      </c>
      <c r="W820" s="726">
        <f t="shared" si="3883"/>
        <v>0</v>
      </c>
      <c r="X820" s="144" t="str">
        <f t="shared" si="3884"/>
        <v>RI2</v>
      </c>
      <c r="Y820" s="416">
        <f t="shared" si="3885"/>
        <v>1.2</v>
      </c>
      <c r="Z820" s="603" t="s">
        <v>1</v>
      </c>
      <c r="AA820" s="504">
        <f t="shared" si="3886"/>
        <v>1.2</v>
      </c>
      <c r="AB820" s="591">
        <f t="shared" si="3887"/>
        <v>1.2789999999999999</v>
      </c>
      <c r="AC820" s="592">
        <f t="shared" si="3888"/>
        <v>0.04</v>
      </c>
      <c r="AD820" s="592">
        <f t="shared" si="3889"/>
        <v>0.15</v>
      </c>
      <c r="AE820" s="593">
        <f t="shared" si="3890"/>
        <v>1.47</v>
      </c>
      <c r="AF820" s="604">
        <f t="shared" si="3891"/>
        <v>2.2000000000000002</v>
      </c>
      <c r="AG820" s="605">
        <f t="shared" si="3892"/>
        <v>0.92</v>
      </c>
      <c r="AH820" s="595">
        <f t="shared" si="3893"/>
        <v>2.98</v>
      </c>
      <c r="AI820" s="595">
        <f t="shared" si="3894"/>
        <v>0</v>
      </c>
      <c r="AJ820" s="595">
        <f t="shared" si="3895"/>
        <v>0</v>
      </c>
      <c r="AK820" s="595">
        <f t="shared" si="3896"/>
        <v>0</v>
      </c>
      <c r="AL820" s="595">
        <f t="shared" si="3897"/>
        <v>0</v>
      </c>
      <c r="AM820" s="596">
        <f t="shared" si="3898"/>
        <v>0</v>
      </c>
      <c r="AN820" s="732">
        <f t="shared" si="3899"/>
        <v>0</v>
      </c>
      <c r="AO820" s="144" t="s">
        <v>24377</v>
      </c>
      <c r="AP820" s="379" t="s">
        <v>23695</v>
      </c>
      <c r="AQ820" s="453" t="s">
        <v>24378</v>
      </c>
      <c r="AR820" s="416">
        <v>0.4</v>
      </c>
      <c r="AS820" s="504"/>
      <c r="AT820" s="504"/>
      <c r="AU820" s="142">
        <v>35</v>
      </c>
      <c r="AV820" s="416">
        <f t="shared" si="3900"/>
        <v>1.4</v>
      </c>
      <c r="AW820" s="603" t="s">
        <v>1</v>
      </c>
      <c r="AX820" s="504">
        <f t="shared" si="3901"/>
        <v>1.4</v>
      </c>
      <c r="AY820" s="384">
        <f t="shared" si="3902"/>
        <v>33.6</v>
      </c>
      <c r="AZ820" s="384">
        <f t="shared" si="3903"/>
        <v>0.1</v>
      </c>
      <c r="BA820" s="384">
        <f t="shared" si="3904"/>
        <v>1.08</v>
      </c>
      <c r="BB820" s="382">
        <f t="shared" si="3905"/>
        <v>6.79</v>
      </c>
      <c r="BC820" s="265">
        <f t="shared" si="3906"/>
        <v>0</v>
      </c>
      <c r="BD820" s="265">
        <f t="shared" si="3907"/>
        <v>55.139999999999993</v>
      </c>
      <c r="BE820" s="265">
        <f t="shared" si="3908"/>
        <v>6.08</v>
      </c>
      <c r="BF820" s="607">
        <f t="shared" si="3909"/>
        <v>1.4689999999999999</v>
      </c>
      <c r="BG820" s="607">
        <f t="shared" si="3910"/>
        <v>0</v>
      </c>
      <c r="BH820" s="607">
        <f t="shared" si="3911"/>
        <v>2.88</v>
      </c>
      <c r="BI820" s="607">
        <f t="shared" si="3912"/>
        <v>0</v>
      </c>
      <c r="BJ820" s="116">
        <f t="shared" si="3913"/>
        <v>39.39</v>
      </c>
      <c r="BK820" s="95"/>
    </row>
    <row r="821" spans="1:63" ht="14.25" x14ac:dyDescent="0.3">
      <c r="A821" s="144" t="s">
        <v>24378</v>
      </c>
      <c r="B821" s="379" t="s">
        <v>23695</v>
      </c>
      <c r="C821" s="453" t="s">
        <v>24379</v>
      </c>
      <c r="D821" s="416">
        <v>0.4</v>
      </c>
      <c r="E821" s="504"/>
      <c r="F821" s="504"/>
      <c r="G821" s="416" t="s">
        <v>23864</v>
      </c>
      <c r="H821" s="142">
        <v>35</v>
      </c>
      <c r="I821" s="143">
        <v>1.3090000000000011</v>
      </c>
      <c r="J821" s="143">
        <v>1.2819000000000003</v>
      </c>
      <c r="K821" s="452">
        <v>0.2</v>
      </c>
      <c r="L821" s="382">
        <f t="shared" si="3872"/>
        <v>1.3</v>
      </c>
      <c r="M821" s="383">
        <f t="shared" si="3873"/>
        <v>0.04</v>
      </c>
      <c r="N821" s="383">
        <f t="shared" si="3874"/>
        <v>0.1</v>
      </c>
      <c r="O821" s="382">
        <f t="shared" si="3875"/>
        <v>1.4400000000000002</v>
      </c>
      <c r="P821" s="382">
        <f t="shared" si="3876"/>
        <v>1.08</v>
      </c>
      <c r="Q821" s="385">
        <f t="shared" si="3877"/>
        <v>54.43</v>
      </c>
      <c r="R821" s="385">
        <f t="shared" si="3878"/>
        <v>0</v>
      </c>
      <c r="S821" s="385">
        <f t="shared" si="3879"/>
        <v>0</v>
      </c>
      <c r="T821" s="385">
        <f t="shared" si="3880"/>
        <v>0</v>
      </c>
      <c r="U821" s="385">
        <f t="shared" si="3881"/>
        <v>0</v>
      </c>
      <c r="V821" s="384">
        <f t="shared" si="3882"/>
        <v>0</v>
      </c>
      <c r="W821" s="726">
        <f t="shared" si="3883"/>
        <v>0</v>
      </c>
      <c r="X821" s="144" t="str">
        <f t="shared" si="3884"/>
        <v>RI3</v>
      </c>
      <c r="Y821" s="416">
        <f t="shared" si="3885"/>
        <v>1.2</v>
      </c>
      <c r="Z821" s="603" t="s">
        <v>1</v>
      </c>
      <c r="AA821" s="504">
        <f t="shared" si="3886"/>
        <v>1.2</v>
      </c>
      <c r="AB821" s="591">
        <f t="shared" si="3887"/>
        <v>1.3090000000000011</v>
      </c>
      <c r="AC821" s="592">
        <f t="shared" si="3888"/>
        <v>0.04</v>
      </c>
      <c r="AD821" s="592">
        <f t="shared" si="3889"/>
        <v>0.15</v>
      </c>
      <c r="AE821" s="593">
        <f t="shared" si="3890"/>
        <v>1.5</v>
      </c>
      <c r="AF821" s="604">
        <f t="shared" si="3891"/>
        <v>2.2000000000000002</v>
      </c>
      <c r="AG821" s="605">
        <f t="shared" si="3892"/>
        <v>0.92</v>
      </c>
      <c r="AH821" s="595">
        <f t="shared" si="3893"/>
        <v>3.04</v>
      </c>
      <c r="AI821" s="595">
        <f t="shared" si="3894"/>
        <v>0</v>
      </c>
      <c r="AJ821" s="595">
        <f t="shared" si="3895"/>
        <v>0</v>
      </c>
      <c r="AK821" s="595">
        <f t="shared" si="3896"/>
        <v>0</v>
      </c>
      <c r="AL821" s="595">
        <f t="shared" si="3897"/>
        <v>0</v>
      </c>
      <c r="AM821" s="596">
        <f t="shared" si="3898"/>
        <v>0</v>
      </c>
      <c r="AN821" s="732">
        <f t="shared" si="3899"/>
        <v>0</v>
      </c>
      <c r="AO821" s="144" t="s">
        <v>24378</v>
      </c>
      <c r="AP821" s="379" t="s">
        <v>23695</v>
      </c>
      <c r="AQ821" s="453" t="s">
        <v>24379</v>
      </c>
      <c r="AR821" s="416">
        <v>0.4</v>
      </c>
      <c r="AS821" s="504"/>
      <c r="AT821" s="504"/>
      <c r="AU821" s="142">
        <v>35</v>
      </c>
      <c r="AV821" s="416">
        <f t="shared" si="3900"/>
        <v>1.4</v>
      </c>
      <c r="AW821" s="603" t="s">
        <v>1</v>
      </c>
      <c r="AX821" s="504">
        <f t="shared" si="3901"/>
        <v>1.4</v>
      </c>
      <c r="AY821" s="384">
        <f t="shared" si="3902"/>
        <v>33.6</v>
      </c>
      <c r="AZ821" s="384">
        <f t="shared" si="3903"/>
        <v>0.1</v>
      </c>
      <c r="BA821" s="384">
        <f t="shared" si="3904"/>
        <v>1.08</v>
      </c>
      <c r="BB821" s="382">
        <f t="shared" si="3905"/>
        <v>6.79</v>
      </c>
      <c r="BC821" s="265">
        <f t="shared" si="3906"/>
        <v>0</v>
      </c>
      <c r="BD821" s="265">
        <f t="shared" si="3907"/>
        <v>57.47</v>
      </c>
      <c r="BE821" s="265">
        <f t="shared" si="3908"/>
        <v>6.08</v>
      </c>
      <c r="BF821" s="607">
        <f t="shared" si="3909"/>
        <v>1.499000000000001</v>
      </c>
      <c r="BG821" s="607">
        <f t="shared" si="3910"/>
        <v>0</v>
      </c>
      <c r="BH821" s="607">
        <f t="shared" si="3911"/>
        <v>2.94</v>
      </c>
      <c r="BI821" s="607">
        <f t="shared" si="3912"/>
        <v>0</v>
      </c>
      <c r="BJ821" s="116">
        <f t="shared" si="3913"/>
        <v>41.66</v>
      </c>
      <c r="BK821" s="95"/>
    </row>
    <row r="822" spans="1:63" ht="14.25" x14ac:dyDescent="0.3">
      <c r="A822" s="144" t="s">
        <v>24379</v>
      </c>
      <c r="B822" s="379" t="s">
        <v>23695</v>
      </c>
      <c r="C822" s="453" t="s">
        <v>24380</v>
      </c>
      <c r="D822" s="416">
        <v>0.6</v>
      </c>
      <c r="E822" s="504"/>
      <c r="F822" s="504"/>
      <c r="G822" s="416" t="s">
        <v>23864</v>
      </c>
      <c r="H822" s="142">
        <v>30</v>
      </c>
      <c r="I822" s="143">
        <v>1.4818999999999996</v>
      </c>
      <c r="J822" s="143">
        <v>1.605500000000001</v>
      </c>
      <c r="K822" s="452">
        <v>0</v>
      </c>
      <c r="L822" s="382">
        <f t="shared" si="3872"/>
        <v>1.54</v>
      </c>
      <c r="M822" s="383">
        <f t="shared" si="3873"/>
        <v>0.06</v>
      </c>
      <c r="N822" s="383">
        <f t="shared" si="3874"/>
        <v>0.12</v>
      </c>
      <c r="O822" s="382">
        <f t="shared" si="3875"/>
        <v>1.7200000000000002</v>
      </c>
      <c r="P822" s="382">
        <f t="shared" si="3876"/>
        <v>1.3199999999999998</v>
      </c>
      <c r="Q822" s="385">
        <f t="shared" si="3877"/>
        <v>0</v>
      </c>
      <c r="R822" s="385">
        <f t="shared" si="3878"/>
        <v>59.4</v>
      </c>
      <c r="S822" s="385">
        <f t="shared" si="3879"/>
        <v>8.7100000000000009</v>
      </c>
      <c r="T822" s="385">
        <f t="shared" si="3880"/>
        <v>0</v>
      </c>
      <c r="U822" s="385">
        <f t="shared" si="3881"/>
        <v>0</v>
      </c>
      <c r="V822" s="384">
        <f t="shared" si="3882"/>
        <v>133.19999999999999</v>
      </c>
      <c r="W822" s="726">
        <f t="shared" si="3883"/>
        <v>0</v>
      </c>
      <c r="X822" s="144" t="str">
        <f t="shared" si="3884"/>
        <v>RI4</v>
      </c>
      <c r="Y822" s="416">
        <f t="shared" si="3885"/>
        <v>1.2</v>
      </c>
      <c r="Z822" s="603" t="s">
        <v>1</v>
      </c>
      <c r="AA822" s="504">
        <f t="shared" si="3886"/>
        <v>1.2</v>
      </c>
      <c r="AB822" s="591">
        <f t="shared" si="3887"/>
        <v>1.4818999999999996</v>
      </c>
      <c r="AC822" s="592">
        <f t="shared" si="3888"/>
        <v>0.06</v>
      </c>
      <c r="AD822" s="592">
        <f t="shared" si="3889"/>
        <v>0.15</v>
      </c>
      <c r="AE822" s="593">
        <f t="shared" si="3890"/>
        <v>1.69</v>
      </c>
      <c r="AF822" s="604">
        <f t="shared" si="3891"/>
        <v>2.2000000000000002</v>
      </c>
      <c r="AG822" s="605">
        <f t="shared" si="3892"/>
        <v>0.68</v>
      </c>
      <c r="AH822" s="595">
        <f t="shared" si="3893"/>
        <v>0</v>
      </c>
      <c r="AI822" s="595">
        <f t="shared" si="3894"/>
        <v>2.2400000000000002</v>
      </c>
      <c r="AJ822" s="595">
        <f t="shared" si="3895"/>
        <v>0.28000000000000003</v>
      </c>
      <c r="AK822" s="595">
        <f t="shared" si="3896"/>
        <v>0</v>
      </c>
      <c r="AL822" s="595">
        <f t="shared" si="3897"/>
        <v>0</v>
      </c>
      <c r="AM822" s="596">
        <f t="shared" si="3898"/>
        <v>11.91</v>
      </c>
      <c r="AN822" s="732">
        <f t="shared" si="3899"/>
        <v>0</v>
      </c>
      <c r="AO822" s="144" t="s">
        <v>24379</v>
      </c>
      <c r="AP822" s="379" t="s">
        <v>23695</v>
      </c>
      <c r="AQ822" s="453" t="s">
        <v>24380</v>
      </c>
      <c r="AR822" s="416">
        <v>0.6</v>
      </c>
      <c r="AS822" s="504"/>
      <c r="AT822" s="504"/>
      <c r="AU822" s="142">
        <v>30</v>
      </c>
      <c r="AV822" s="416">
        <f t="shared" si="3900"/>
        <v>1.4</v>
      </c>
      <c r="AW822" s="603" t="s">
        <v>1</v>
      </c>
      <c r="AX822" s="504">
        <f t="shared" si="3901"/>
        <v>1.4</v>
      </c>
      <c r="AY822" s="384">
        <f t="shared" si="3902"/>
        <v>28.6</v>
      </c>
      <c r="AZ822" s="384">
        <f t="shared" si="3903"/>
        <v>0.12</v>
      </c>
      <c r="BA822" s="384">
        <f t="shared" si="3904"/>
        <v>1.3199999999999998</v>
      </c>
      <c r="BB822" s="382">
        <f t="shared" si="3905"/>
        <v>9.0500000000000007</v>
      </c>
      <c r="BC822" s="265">
        <f t="shared" si="3906"/>
        <v>0</v>
      </c>
      <c r="BD822" s="265">
        <f t="shared" si="3907"/>
        <v>70.63</v>
      </c>
      <c r="BE822" s="265">
        <f t="shared" si="3908"/>
        <v>11.64</v>
      </c>
      <c r="BF822" s="607">
        <f t="shared" si="3909"/>
        <v>1.6918999999999995</v>
      </c>
      <c r="BG822" s="607">
        <f t="shared" si="3910"/>
        <v>0</v>
      </c>
      <c r="BH822" s="607">
        <f t="shared" si="3911"/>
        <v>3.32</v>
      </c>
      <c r="BI822" s="607">
        <f t="shared" si="3912"/>
        <v>0</v>
      </c>
      <c r="BJ822" s="116">
        <f t="shared" si="3913"/>
        <v>46.62</v>
      </c>
      <c r="BK822" s="95"/>
    </row>
    <row r="823" spans="1:63" ht="14.25" x14ac:dyDescent="0.3">
      <c r="A823" s="144" t="s">
        <v>24380</v>
      </c>
      <c r="B823" s="379" t="s">
        <v>23695</v>
      </c>
      <c r="C823" s="453" t="s">
        <v>24381</v>
      </c>
      <c r="D823" s="416">
        <v>0.6</v>
      </c>
      <c r="E823" s="504"/>
      <c r="F823" s="504"/>
      <c r="G823" s="416" t="s">
        <v>23864</v>
      </c>
      <c r="H823" s="142">
        <v>30</v>
      </c>
      <c r="I823" s="143">
        <v>1.605500000000001</v>
      </c>
      <c r="J823" s="143">
        <v>1.5455000000000005</v>
      </c>
      <c r="K823" s="452">
        <v>0</v>
      </c>
      <c r="L823" s="382">
        <f t="shared" si="3872"/>
        <v>1.58</v>
      </c>
      <c r="M823" s="383">
        <f t="shared" si="3873"/>
        <v>0.06</v>
      </c>
      <c r="N823" s="383">
        <f t="shared" si="3874"/>
        <v>0.12</v>
      </c>
      <c r="O823" s="382">
        <f t="shared" si="3875"/>
        <v>1.7600000000000002</v>
      </c>
      <c r="P823" s="382">
        <f t="shared" si="3876"/>
        <v>1.3199999999999998</v>
      </c>
      <c r="Q823" s="385">
        <f t="shared" si="3877"/>
        <v>0</v>
      </c>
      <c r="R823" s="385">
        <f t="shared" si="3878"/>
        <v>59.4</v>
      </c>
      <c r="S823" s="385">
        <f t="shared" si="3879"/>
        <v>10.3</v>
      </c>
      <c r="T823" s="385">
        <f t="shared" si="3880"/>
        <v>0</v>
      </c>
      <c r="U823" s="385">
        <f t="shared" si="3881"/>
        <v>0</v>
      </c>
      <c r="V823" s="384">
        <f t="shared" si="3882"/>
        <v>135.6</v>
      </c>
      <c r="W823" s="726">
        <f t="shared" si="3883"/>
        <v>0</v>
      </c>
      <c r="X823" s="144" t="str">
        <f t="shared" si="3884"/>
        <v>RI5</v>
      </c>
      <c r="Y823" s="416">
        <f t="shared" si="3885"/>
        <v>1.2</v>
      </c>
      <c r="Z823" s="603" t="s">
        <v>1</v>
      </c>
      <c r="AA823" s="504">
        <f t="shared" si="3886"/>
        <v>1.2</v>
      </c>
      <c r="AB823" s="591">
        <f t="shared" si="3887"/>
        <v>1.605500000000001</v>
      </c>
      <c r="AC823" s="592">
        <f t="shared" si="3888"/>
        <v>0.06</v>
      </c>
      <c r="AD823" s="592">
        <f t="shared" si="3889"/>
        <v>0.15</v>
      </c>
      <c r="AE823" s="593">
        <f t="shared" si="3890"/>
        <v>1.82</v>
      </c>
      <c r="AF823" s="604">
        <f t="shared" si="3891"/>
        <v>2.2000000000000002</v>
      </c>
      <c r="AG823" s="605">
        <f t="shared" si="3892"/>
        <v>0.68</v>
      </c>
      <c r="AH823" s="595">
        <f t="shared" si="3893"/>
        <v>0</v>
      </c>
      <c r="AI823" s="595">
        <f t="shared" si="3894"/>
        <v>2.2400000000000002</v>
      </c>
      <c r="AJ823" s="595">
        <f t="shared" si="3895"/>
        <v>0.48</v>
      </c>
      <c r="AK823" s="595">
        <f t="shared" si="3896"/>
        <v>0</v>
      </c>
      <c r="AL823" s="595">
        <f t="shared" si="3897"/>
        <v>0</v>
      </c>
      <c r="AM823" s="596">
        <f t="shared" si="3898"/>
        <v>12.62</v>
      </c>
      <c r="AN823" s="732">
        <f t="shared" si="3899"/>
        <v>0</v>
      </c>
      <c r="AO823" s="144" t="s">
        <v>24380</v>
      </c>
      <c r="AP823" s="379" t="s">
        <v>23695</v>
      </c>
      <c r="AQ823" s="453" t="s">
        <v>24381</v>
      </c>
      <c r="AR823" s="416">
        <v>0.6</v>
      </c>
      <c r="AS823" s="504"/>
      <c r="AT823" s="504"/>
      <c r="AU823" s="142">
        <v>30</v>
      </c>
      <c r="AV823" s="416">
        <f t="shared" si="3900"/>
        <v>1.4</v>
      </c>
      <c r="AW823" s="603" t="s">
        <v>1</v>
      </c>
      <c r="AX823" s="504">
        <f t="shared" si="3901"/>
        <v>1.4</v>
      </c>
      <c r="AY823" s="384">
        <f t="shared" si="3902"/>
        <v>28.6</v>
      </c>
      <c r="AZ823" s="384">
        <f t="shared" si="3903"/>
        <v>0.12</v>
      </c>
      <c r="BA823" s="384">
        <f t="shared" si="3904"/>
        <v>1.3199999999999998</v>
      </c>
      <c r="BB823" s="382">
        <f t="shared" si="3905"/>
        <v>9.0500000000000007</v>
      </c>
      <c r="BC823" s="265">
        <f t="shared" si="3906"/>
        <v>0</v>
      </c>
      <c r="BD823" s="265">
        <f t="shared" si="3907"/>
        <v>72.42</v>
      </c>
      <c r="BE823" s="265">
        <f t="shared" si="3908"/>
        <v>11.64</v>
      </c>
      <c r="BF823" s="607">
        <f t="shared" si="3909"/>
        <v>1.815500000000001</v>
      </c>
      <c r="BG823" s="607">
        <f t="shared" si="3910"/>
        <v>0</v>
      </c>
      <c r="BH823" s="607">
        <f t="shared" si="3911"/>
        <v>3.56</v>
      </c>
      <c r="BI823" s="607">
        <f t="shared" si="3912"/>
        <v>0</v>
      </c>
      <c r="BJ823" s="116">
        <f t="shared" si="3913"/>
        <v>48.17</v>
      </c>
      <c r="BK823" s="95"/>
    </row>
    <row r="824" spans="1:63" ht="14.25" x14ac:dyDescent="0.3">
      <c r="A824" s="144" t="s">
        <v>24381</v>
      </c>
      <c r="B824" s="379" t="s">
        <v>23695</v>
      </c>
      <c r="C824" s="453" t="s">
        <v>24382</v>
      </c>
      <c r="D824" s="416">
        <v>0.6</v>
      </c>
      <c r="E824" s="504"/>
      <c r="F824" s="504"/>
      <c r="G824" s="416" t="s">
        <v>23864</v>
      </c>
      <c r="H824" s="142">
        <v>25</v>
      </c>
      <c r="I824" s="143">
        <v>1.5455000000000005</v>
      </c>
      <c r="J824" s="143">
        <v>1.5005000000000006</v>
      </c>
      <c r="K824" s="452">
        <v>0</v>
      </c>
      <c r="L824" s="382">
        <f t="shared" si="3872"/>
        <v>1.52</v>
      </c>
      <c r="M824" s="383">
        <f t="shared" si="3873"/>
        <v>0.06</v>
      </c>
      <c r="N824" s="383">
        <f t="shared" si="3874"/>
        <v>0.12</v>
      </c>
      <c r="O824" s="382">
        <f t="shared" si="3875"/>
        <v>1.7000000000000002</v>
      </c>
      <c r="P824" s="382">
        <f t="shared" si="3876"/>
        <v>1.3199999999999998</v>
      </c>
      <c r="Q824" s="385">
        <f t="shared" si="3877"/>
        <v>0</v>
      </c>
      <c r="R824" s="385">
        <f t="shared" si="3878"/>
        <v>49.5</v>
      </c>
      <c r="S824" s="385">
        <f t="shared" si="3879"/>
        <v>6.6</v>
      </c>
      <c r="T824" s="385">
        <f t="shared" si="3880"/>
        <v>0</v>
      </c>
      <c r="U824" s="385">
        <f t="shared" si="3881"/>
        <v>0</v>
      </c>
      <c r="V824" s="384">
        <f t="shared" si="3882"/>
        <v>110</v>
      </c>
      <c r="W824" s="726">
        <f t="shared" si="3883"/>
        <v>0</v>
      </c>
      <c r="X824" s="144" t="str">
        <f t="shared" si="3884"/>
        <v>RI6</v>
      </c>
      <c r="Y824" s="416">
        <f t="shared" si="3885"/>
        <v>1.2</v>
      </c>
      <c r="Z824" s="603" t="s">
        <v>1</v>
      </c>
      <c r="AA824" s="504">
        <f t="shared" si="3886"/>
        <v>1.2</v>
      </c>
      <c r="AB824" s="591">
        <f t="shared" si="3887"/>
        <v>1.5455000000000005</v>
      </c>
      <c r="AC824" s="592">
        <f t="shared" si="3888"/>
        <v>0.06</v>
      </c>
      <c r="AD824" s="592">
        <f t="shared" si="3889"/>
        <v>0.15</v>
      </c>
      <c r="AE824" s="593">
        <f t="shared" si="3890"/>
        <v>1.76</v>
      </c>
      <c r="AF824" s="604">
        <f t="shared" si="3891"/>
        <v>2.2000000000000002</v>
      </c>
      <c r="AG824" s="605">
        <f t="shared" si="3892"/>
        <v>0.68</v>
      </c>
      <c r="AH824" s="595">
        <f t="shared" si="3893"/>
        <v>0</v>
      </c>
      <c r="AI824" s="595">
        <f t="shared" si="3894"/>
        <v>2.2400000000000002</v>
      </c>
      <c r="AJ824" s="595">
        <f t="shared" si="3895"/>
        <v>0.39</v>
      </c>
      <c r="AK824" s="595">
        <f t="shared" si="3896"/>
        <v>0</v>
      </c>
      <c r="AL824" s="595">
        <f t="shared" si="3897"/>
        <v>0</v>
      </c>
      <c r="AM824" s="596">
        <f t="shared" si="3898"/>
        <v>12.29</v>
      </c>
      <c r="AN824" s="732">
        <f t="shared" si="3899"/>
        <v>0</v>
      </c>
      <c r="AO824" s="144" t="s">
        <v>24381</v>
      </c>
      <c r="AP824" s="379" t="s">
        <v>23695</v>
      </c>
      <c r="AQ824" s="453" t="s">
        <v>24382</v>
      </c>
      <c r="AR824" s="416">
        <v>0.6</v>
      </c>
      <c r="AS824" s="504"/>
      <c r="AT824" s="504"/>
      <c r="AU824" s="142">
        <v>25</v>
      </c>
      <c r="AV824" s="416">
        <f t="shared" si="3900"/>
        <v>1.4</v>
      </c>
      <c r="AW824" s="603" t="s">
        <v>1</v>
      </c>
      <c r="AX824" s="504">
        <f t="shared" si="3901"/>
        <v>1.4</v>
      </c>
      <c r="AY824" s="384">
        <f t="shared" si="3902"/>
        <v>23.6</v>
      </c>
      <c r="AZ824" s="384">
        <f t="shared" si="3903"/>
        <v>0.12</v>
      </c>
      <c r="BA824" s="384">
        <f t="shared" si="3904"/>
        <v>1.3199999999999998</v>
      </c>
      <c r="BB824" s="382">
        <f t="shared" si="3905"/>
        <v>7.47</v>
      </c>
      <c r="BC824" s="265">
        <f t="shared" si="3906"/>
        <v>0</v>
      </c>
      <c r="BD824" s="265">
        <f t="shared" si="3907"/>
        <v>58.730000000000004</v>
      </c>
      <c r="BE824" s="265">
        <f t="shared" si="3908"/>
        <v>9.61</v>
      </c>
      <c r="BF824" s="607">
        <f t="shared" si="3909"/>
        <v>1.7555000000000005</v>
      </c>
      <c r="BG824" s="607">
        <f t="shared" si="3910"/>
        <v>0</v>
      </c>
      <c r="BH824" s="607">
        <f t="shared" si="3911"/>
        <v>3.44</v>
      </c>
      <c r="BI824" s="607">
        <f t="shared" si="3912"/>
        <v>0</v>
      </c>
      <c r="BJ824" s="116">
        <f t="shared" si="3913"/>
        <v>38.21</v>
      </c>
      <c r="BK824" s="95"/>
    </row>
    <row r="825" spans="1:63" ht="14.25" x14ac:dyDescent="0.3">
      <c r="A825" s="449" t="s">
        <v>24382</v>
      </c>
      <c r="B825" s="146" t="s">
        <v>23695</v>
      </c>
      <c r="C825" s="532" t="s">
        <v>24383</v>
      </c>
      <c r="D825" s="502">
        <v>0.6</v>
      </c>
      <c r="E825" s="589"/>
      <c r="F825" s="589"/>
      <c r="G825" s="502" t="s">
        <v>23864</v>
      </c>
      <c r="H825" s="451">
        <v>18</v>
      </c>
      <c r="I825" s="452">
        <v>1.5005000000000006</v>
      </c>
      <c r="J825" s="452">
        <v>1.5099</v>
      </c>
      <c r="K825" s="452">
        <v>0.92</v>
      </c>
      <c r="L825" s="382">
        <f t="shared" si="3872"/>
        <v>1.51</v>
      </c>
      <c r="M825" s="383">
        <f t="shared" si="3873"/>
        <v>0.06</v>
      </c>
      <c r="N825" s="383">
        <f t="shared" si="3874"/>
        <v>0.12</v>
      </c>
      <c r="O825" s="382">
        <f t="shared" si="3875"/>
        <v>1.69</v>
      </c>
      <c r="P825" s="382">
        <f t="shared" si="3876"/>
        <v>1.3199999999999998</v>
      </c>
      <c r="Q825" s="385">
        <f t="shared" si="3877"/>
        <v>0</v>
      </c>
      <c r="R825" s="385">
        <f t="shared" si="3878"/>
        <v>35.64</v>
      </c>
      <c r="S825" s="385">
        <f t="shared" si="3879"/>
        <v>4.51</v>
      </c>
      <c r="T825" s="385">
        <f t="shared" si="3880"/>
        <v>0</v>
      </c>
      <c r="U825" s="385">
        <f t="shared" si="3881"/>
        <v>0</v>
      </c>
      <c r="V825" s="384">
        <f t="shared" si="3882"/>
        <v>78.84</v>
      </c>
      <c r="W825" s="726">
        <f t="shared" si="3883"/>
        <v>0</v>
      </c>
      <c r="X825" s="449" t="str">
        <f t="shared" si="3884"/>
        <v>RI7</v>
      </c>
      <c r="Y825" s="502">
        <f t="shared" si="3885"/>
        <v>1.2</v>
      </c>
      <c r="Z825" s="590" t="s">
        <v>1</v>
      </c>
      <c r="AA825" s="589">
        <f t="shared" si="3886"/>
        <v>1.2</v>
      </c>
      <c r="AB825" s="591">
        <f t="shared" si="3887"/>
        <v>1.5005000000000006</v>
      </c>
      <c r="AC825" s="592">
        <f t="shared" si="3888"/>
        <v>0.06</v>
      </c>
      <c r="AD825" s="592">
        <f t="shared" si="3889"/>
        <v>0.15</v>
      </c>
      <c r="AE825" s="593">
        <f t="shared" si="3890"/>
        <v>1.71</v>
      </c>
      <c r="AF825" s="593">
        <f t="shared" si="3891"/>
        <v>2.2000000000000002</v>
      </c>
      <c r="AG825" s="594">
        <f t="shared" si="3892"/>
        <v>0.68</v>
      </c>
      <c r="AH825" s="595">
        <f t="shared" si="3893"/>
        <v>0</v>
      </c>
      <c r="AI825" s="595">
        <f t="shared" si="3894"/>
        <v>2.2400000000000002</v>
      </c>
      <c r="AJ825" s="595">
        <f t="shared" si="3895"/>
        <v>0.31</v>
      </c>
      <c r="AK825" s="595">
        <f t="shared" si="3896"/>
        <v>0</v>
      </c>
      <c r="AL825" s="595">
        <f t="shared" si="3897"/>
        <v>0</v>
      </c>
      <c r="AM825" s="596">
        <f t="shared" si="3898"/>
        <v>12.02</v>
      </c>
      <c r="AN825" s="732">
        <f t="shared" si="3899"/>
        <v>0</v>
      </c>
      <c r="AO825" s="449" t="s">
        <v>24382</v>
      </c>
      <c r="AP825" s="146" t="s">
        <v>23695</v>
      </c>
      <c r="AQ825" s="532" t="s">
        <v>24383</v>
      </c>
      <c r="AR825" s="502">
        <v>0.6</v>
      </c>
      <c r="AS825" s="589"/>
      <c r="AT825" s="589"/>
      <c r="AU825" s="451">
        <v>18</v>
      </c>
      <c r="AV825" s="502">
        <f t="shared" si="3900"/>
        <v>1.4</v>
      </c>
      <c r="AW825" s="590" t="s">
        <v>1</v>
      </c>
      <c r="AX825" s="589">
        <f t="shared" si="3901"/>
        <v>1.4</v>
      </c>
      <c r="AY825" s="384">
        <f t="shared" si="3902"/>
        <v>16.600000000000001</v>
      </c>
      <c r="AZ825" s="384">
        <f t="shared" si="3903"/>
        <v>0.12</v>
      </c>
      <c r="BA825" s="384">
        <f t="shared" si="3904"/>
        <v>1.3199999999999998</v>
      </c>
      <c r="BB825" s="382">
        <f t="shared" si="3905"/>
        <v>5.25</v>
      </c>
      <c r="BC825" s="265">
        <f t="shared" si="3906"/>
        <v>0</v>
      </c>
      <c r="BD825" s="265">
        <f t="shared" si="3907"/>
        <v>42.7</v>
      </c>
      <c r="BE825" s="265">
        <f t="shared" si="3908"/>
        <v>6.76</v>
      </c>
      <c r="BF825" s="607">
        <f t="shared" si="3909"/>
        <v>1.7105000000000006</v>
      </c>
      <c r="BG825" s="607">
        <f t="shared" si="3910"/>
        <v>0</v>
      </c>
      <c r="BH825" s="607">
        <f t="shared" si="3911"/>
        <v>3.35</v>
      </c>
      <c r="BI825" s="607">
        <f t="shared" si="3912"/>
        <v>0</v>
      </c>
      <c r="BJ825" s="116">
        <f t="shared" si="3913"/>
        <v>27.34</v>
      </c>
      <c r="BK825" s="95"/>
    </row>
    <row r="826" spans="1:63" ht="14.25" x14ac:dyDescent="0.3">
      <c r="A826" s="462"/>
      <c r="B826" s="463"/>
      <c r="C826" s="608"/>
      <c r="D826" s="505"/>
      <c r="E826" s="505"/>
      <c r="F826" s="505"/>
      <c r="G826" s="505"/>
      <c r="H826" s="410"/>
      <c r="I826" s="411"/>
      <c r="J826" s="411"/>
      <c r="K826" s="411"/>
      <c r="L826" s="101"/>
      <c r="M826" s="412"/>
      <c r="N826" s="412"/>
      <c r="O826" s="101"/>
      <c r="P826" s="101"/>
      <c r="Q826" s="414"/>
      <c r="R826" s="414"/>
      <c r="S826" s="414"/>
      <c r="T826" s="414"/>
      <c r="U826" s="414"/>
      <c r="V826" s="413"/>
      <c r="W826" s="725"/>
      <c r="X826" s="462"/>
      <c r="Y826" s="505"/>
      <c r="Z826" s="597"/>
      <c r="AA826" s="505"/>
      <c r="AB826" s="598"/>
      <c r="AC826" s="599"/>
      <c r="AD826" s="599"/>
      <c r="AE826" s="600"/>
      <c r="AF826" s="600"/>
      <c r="AG826" s="597"/>
      <c r="AH826" s="601"/>
      <c r="AI826" s="601"/>
      <c r="AJ826" s="601"/>
      <c r="AK826" s="601"/>
      <c r="AL826" s="601"/>
      <c r="AM826" s="602"/>
      <c r="AN826" s="733"/>
      <c r="AO826" s="462"/>
      <c r="AP826" s="463"/>
      <c r="AQ826" s="608"/>
      <c r="AR826" s="505"/>
      <c r="AS826" s="505"/>
      <c r="AT826" s="505"/>
      <c r="AU826" s="410"/>
      <c r="AV826" s="505"/>
      <c r="AW826" s="597"/>
      <c r="AX826" s="505"/>
      <c r="AY826" s="413"/>
      <c r="AZ826" s="413"/>
      <c r="BA826" s="413"/>
      <c r="BB826" s="101"/>
      <c r="BC826" s="101"/>
      <c r="BD826" s="101"/>
      <c r="BE826" s="101"/>
      <c r="BF826" s="414"/>
      <c r="BG826" s="414"/>
      <c r="BH826" s="414"/>
      <c r="BI826" s="414"/>
      <c r="BJ826" s="415"/>
      <c r="BK826" s="95"/>
    </row>
    <row r="827" spans="1:63" s="122" customFormat="1" ht="14.25" x14ac:dyDescent="0.3">
      <c r="A827" s="402" t="s">
        <v>24384</v>
      </c>
      <c r="B827" s="463"/>
      <c r="C827" s="408"/>
      <c r="D827" s="505"/>
      <c r="E827" s="505"/>
      <c r="F827" s="505"/>
      <c r="G827" s="409"/>
      <c r="H827" s="410"/>
      <c r="I827" s="411"/>
      <c r="J827" s="411"/>
      <c r="K827" s="411"/>
      <c r="L827" s="101"/>
      <c r="M827" s="412"/>
      <c r="N827" s="412"/>
      <c r="O827" s="101"/>
      <c r="P827" s="101"/>
      <c r="Q827" s="414"/>
      <c r="R827" s="414"/>
      <c r="S827" s="414"/>
      <c r="T827" s="414"/>
      <c r="U827" s="414"/>
      <c r="V827" s="413"/>
      <c r="W827" s="725"/>
      <c r="X827" s="739" t="str">
        <f>$A827</f>
        <v>BACIA RJ - BACIA ROMANA (J)</v>
      </c>
      <c r="Y827" s="505"/>
      <c r="Z827" s="597"/>
      <c r="AA827" s="505"/>
      <c r="AB827" s="598"/>
      <c r="AC827" s="599"/>
      <c r="AD827" s="599"/>
      <c r="AE827" s="600"/>
      <c r="AF827" s="600"/>
      <c r="AG827" s="597"/>
      <c r="AH827" s="601"/>
      <c r="AI827" s="601"/>
      <c r="AJ827" s="601"/>
      <c r="AK827" s="601"/>
      <c r="AL827" s="601"/>
      <c r="AM827" s="602"/>
      <c r="AN827" s="733"/>
      <c r="AO827" s="739" t="str">
        <f>$A827</f>
        <v>BACIA RJ - BACIA ROMANA (J)</v>
      </c>
      <c r="AP827" s="463"/>
      <c r="AQ827" s="408"/>
      <c r="AR827" s="505"/>
      <c r="AS827" s="505"/>
      <c r="AT827" s="505"/>
      <c r="AU827" s="410"/>
      <c r="AV827" s="409"/>
      <c r="AW827" s="409"/>
      <c r="AX827" s="409"/>
      <c r="AY827" s="413"/>
      <c r="AZ827" s="413"/>
      <c r="BA827" s="413"/>
      <c r="BB827" s="101"/>
      <c r="BC827" s="101"/>
      <c r="BD827" s="101"/>
      <c r="BE827" s="101"/>
      <c r="BF827" s="101"/>
      <c r="BG827" s="101"/>
      <c r="BH827" s="101"/>
      <c r="BI827" s="101"/>
      <c r="BJ827" s="415"/>
      <c r="BK827" s="95"/>
    </row>
    <row r="828" spans="1:63" s="122" customFormat="1" ht="14.25" x14ac:dyDescent="0.3">
      <c r="A828" s="407" t="s">
        <v>24132</v>
      </c>
      <c r="B828" s="463"/>
      <c r="C828" s="408"/>
      <c r="D828" s="505"/>
      <c r="E828" s="505"/>
      <c r="F828" s="505"/>
      <c r="G828" s="409"/>
      <c r="H828" s="410"/>
      <c r="I828" s="411"/>
      <c r="J828" s="411"/>
      <c r="K828" s="411"/>
      <c r="L828" s="101"/>
      <c r="M828" s="412"/>
      <c r="N828" s="412"/>
      <c r="O828" s="101"/>
      <c r="P828" s="101"/>
      <c r="Q828" s="414"/>
      <c r="R828" s="414"/>
      <c r="S828" s="414"/>
      <c r="T828" s="414"/>
      <c r="U828" s="414"/>
      <c r="V828" s="413"/>
      <c r="W828" s="725"/>
      <c r="X828" s="740" t="str">
        <f>$A828</f>
        <v>RUA FRANCISCO NASCIMENTO</v>
      </c>
      <c r="Y828" s="503"/>
      <c r="Z828" s="503"/>
      <c r="AA828" s="503"/>
      <c r="AB828" s="399"/>
      <c r="AC828" s="399"/>
      <c r="AD828" s="399"/>
      <c r="AE828" s="399"/>
      <c r="AF828" s="404"/>
      <c r="AG828" s="399"/>
      <c r="AH828" s="399"/>
      <c r="AI828" s="399"/>
      <c r="AJ828" s="399"/>
      <c r="AK828" s="399"/>
      <c r="AL828" s="399"/>
      <c r="AM828" s="399"/>
      <c r="AN828" s="401"/>
      <c r="AO828" s="407" t="str">
        <f>$A828</f>
        <v>RUA FRANCISCO NASCIMENTO</v>
      </c>
      <c r="AP828" s="463"/>
      <c r="AQ828" s="408"/>
      <c r="AR828" s="505"/>
      <c r="AS828" s="505"/>
      <c r="AT828" s="505"/>
      <c r="AU828" s="410"/>
      <c r="AV828" s="409"/>
      <c r="AW828" s="409"/>
      <c r="AX828" s="409"/>
      <c r="AY828" s="413"/>
      <c r="AZ828" s="413"/>
      <c r="BA828" s="413"/>
      <c r="BB828" s="101"/>
      <c r="BC828" s="101"/>
      <c r="BD828" s="101"/>
      <c r="BE828" s="101"/>
      <c r="BF828" s="101"/>
      <c r="BG828" s="101"/>
      <c r="BH828" s="101"/>
      <c r="BI828" s="101"/>
      <c r="BJ828" s="415"/>
      <c r="BK828" s="95"/>
    </row>
    <row r="829" spans="1:63" ht="14.25" x14ac:dyDescent="0.3">
      <c r="A829" s="449" t="s">
        <v>24385</v>
      </c>
      <c r="B829" s="146" t="s">
        <v>23695</v>
      </c>
      <c r="C829" s="532" t="s">
        <v>24386</v>
      </c>
      <c r="D829" s="502">
        <v>0.4</v>
      </c>
      <c r="E829" s="589"/>
      <c r="F829" s="589"/>
      <c r="G829" s="502" t="s">
        <v>23864</v>
      </c>
      <c r="H829" s="451">
        <v>35</v>
      </c>
      <c r="I829" s="452">
        <v>1.0540000000000003</v>
      </c>
      <c r="J829" s="452">
        <v>1.0520000000000014</v>
      </c>
      <c r="K829" s="452">
        <v>0.14399999999999999</v>
      </c>
      <c r="L829" s="382">
        <f t="shared" ref="L829:L833" si="3914">ROUND((I829+J829)/2,2)</f>
        <v>1.05</v>
      </c>
      <c r="M829" s="383">
        <f t="shared" ref="M829:M833" si="3915">IF(F829=0,ROUND($D829*10%,2),IF(D829&gt;2.8,0.18,0.15))</f>
        <v>0.04</v>
      </c>
      <c r="N829" s="383">
        <f t="shared" ref="N829:N833" si="3916">IF(F829=0,IF(   ROUND($D829/4,2),   IF(ROUND(($D829*1.2)/6,2)&lt;0.1,0.1,ROUND(($D829*1.2)/6,2))),0.5)</f>
        <v>0.1</v>
      </c>
      <c r="O829" s="382">
        <f t="shared" ref="O829:O833" si="3917">L829+M829+N829</f>
        <v>1.1900000000000002</v>
      </c>
      <c r="P829" s="382">
        <f t="shared" ref="P829:P833" si="3918">IF(O829&lt;2,(D829+M829*2)+0.6,(D829+M829*2)+0.6+ROUNDUP(O829-2,0)*0.1)</f>
        <v>1.08</v>
      </c>
      <c r="Q829" s="385">
        <f t="shared" ref="Q829:Q833" si="3919">IF($O829&lt;=$W$4,ROUND(IF($O829&lt;1.5,$O829*$H829*$P829,1.5*$H829*$P829),2),0)</f>
        <v>44.98</v>
      </c>
      <c r="R829" s="385">
        <f t="shared" ref="R829:R833" si="3920">IF($O829&gt;$W$4,ROUND(IF($O829&lt;1.5,$O829*$H829*$P829,1.5*$H829*$P829),2),0)</f>
        <v>0</v>
      </c>
      <c r="S829" s="385">
        <f t="shared" ref="S829:S833" si="3921">IF($O829&gt;$W$4,ROUND(IF($O829&lt;1.5,0,IF($O829&gt;3,1.5*$H829*$P829,($O829-1.5)*$H829*$P829)),2),0)</f>
        <v>0</v>
      </c>
      <c r="T829" s="385">
        <f t="shared" ref="T829:T833" si="3922">IF($O829&gt;$W$4,ROUND(IF($O829&lt;3,0,IF($O829&gt;4.5,1.5*$H829*$P829,($O829-3)*$H829*$P829)),2),0)</f>
        <v>0</v>
      </c>
      <c r="U829" s="385">
        <f t="shared" ref="U829:U833" si="3923">IF($O829&gt;$W$4,ROUND(IF($O829&lt;4.5,0,IF($O829&gt;6,($O829-4.5)*$H829*$P829,($O829-4.5)*$H829*$P829)),2),0)</f>
        <v>0</v>
      </c>
      <c r="V829" s="384">
        <f t="shared" ref="V829:V833" si="3924">IF($O829&gt;$W$4, IF( $O829&lt;=4,   ROUND($H829*($O829+0.5)*2,2),   0),0)</f>
        <v>0</v>
      </c>
      <c r="W829" s="726">
        <f t="shared" ref="W829:W833" si="3925">IF($O829&gt;$W$4, IF( $O829&gt;4,   ROUND($H829*($O829+0.5)*2,2),   0),0)</f>
        <v>0</v>
      </c>
      <c r="X829" s="449" t="str">
        <f t="shared" ref="X829:X833" si="3926">A829</f>
        <v>RJ1</v>
      </c>
      <c r="Y829" s="502">
        <f t="shared" ref="Y829:Y833" si="3927">IF($D829=0.4,1.2,IF($D829=0.6,1.2,IF($D829=0.8,1.3,IF($D829=1,1.5,IF($D829=1.2,1.7,IF($D829&lt;=2,2,"--"))))))</f>
        <v>1.2</v>
      </c>
      <c r="Z829" s="590" t="s">
        <v>1</v>
      </c>
      <c r="AA829" s="589">
        <f t="shared" ref="AA829:AA833" si="3928">Y829</f>
        <v>1.2</v>
      </c>
      <c r="AB829" s="591">
        <f t="shared" ref="AB829:AB833" si="3929">IF($Y829="--","--",I829)</f>
        <v>1.0540000000000003</v>
      </c>
      <c r="AC829" s="592">
        <f t="shared" ref="AC829:AC833" si="3930">IF($Y829="--","--",IF(D829&gt;1.5,0.15,ROUND($D829*10%,2)))</f>
        <v>0.04</v>
      </c>
      <c r="AD829" s="592">
        <f t="shared" ref="AD829:AD833" si="3931">IF($Y829="--","--",0.15)</f>
        <v>0.15</v>
      </c>
      <c r="AE829" s="593">
        <f t="shared" ref="AE829:AE833" si="3932">IF($Y829="--","--",ROUND(AB829+AC829+AD829,2))</f>
        <v>1.24</v>
      </c>
      <c r="AF829" s="593">
        <f t="shared" ref="AF829:AF833" si="3933">IF($Y829="--","--",IF($AB829&lt;=2,$Y829+1,($Y829+1)+ROUNDUP($AB829-2,0)*0.1))</f>
        <v>2.2000000000000002</v>
      </c>
      <c r="AG829" s="594">
        <f t="shared" ref="AG829:AG833" si="3934">IF($D829=0.4,0.92,IF($D829=0.6,0.68,IF($D829=0.8,0.74,IF($D829=1,0.7,IF($D829=1.2,0.66,IF($D829=1.5,0.6,IF($D829&lt;=2,(2.4-(D829+0.3)),"--")))))))</f>
        <v>0.92</v>
      </c>
      <c r="AH829" s="595">
        <f t="shared" ref="AH829:AH833" si="3935">IF($Y829="--","--",IF($AE829&lt;=$W$4,ROUND(IF($AE829&lt;1.5,$AE829*$AF829*$AG829,1.5*$AF829*$AG829),2),0))</f>
        <v>2.5099999999999998</v>
      </c>
      <c r="AI829" s="595">
        <f t="shared" ref="AI829:AI833" si="3936">IF($Y829="--","--",IF($AE829&gt;$W$4,ROUND(IF($AE829&lt;1.5,$AE829*$AF829*$AG829,1.5*$AF829*$AG829),2),0))</f>
        <v>0</v>
      </c>
      <c r="AJ829" s="595">
        <f t="shared" ref="AJ829:AJ833" si="3937">IF($Y829="--","--",IF($AE829&gt;$W$4,ROUND(IF($AE829&lt;1.5,0,IF($AE829&gt;3,1.5*$AF829*$AG829,($AE829-1.5)*$AF829*$AG829)),2),0))</f>
        <v>0</v>
      </c>
      <c r="AK829" s="595">
        <f t="shared" ref="AK829:AK833" si="3938">IF($Y829="--","--",IF($AE829&gt;$W$4,ROUND(IF($AE829&lt;3,0,IF($AE829&gt;4.5,1.5*$AF829*$AG829,($AE829-3)*$AF829*$AG829)),2),0))</f>
        <v>0</v>
      </c>
      <c r="AL829" s="595">
        <f t="shared" ref="AL829:AL833" si="3939">IF($Y829="--","--",IF($AE829&gt;$W$4,ROUND(IF($AE829&lt;4.5,0,IF($AE829&gt;6,($AE829-4.5)*$AF829*$AG829,($AE829-4.5)*$AF829*$AG829)),2),0))</f>
        <v>0</v>
      </c>
      <c r="AM829" s="596">
        <f t="shared" ref="AM829:AM833" si="3940">IF($Y829="--","--",IF($AE829&gt;$W$4, IF( $AE829&lt;=4,   ROUND(($AG829*4)*($AE829+0.5)*2,2),   0),0))</f>
        <v>0</v>
      </c>
      <c r="AN829" s="732">
        <f t="shared" ref="AN829:AN833" si="3941">IF($Y829="--","--",IF($AE829&gt;$W$4, IF( $AE829&gt;4,   ROUND(($AG829*4)*($AE829+0.5)*2,2),   0),0))</f>
        <v>0</v>
      </c>
      <c r="AO829" s="449" t="s">
        <v>24385</v>
      </c>
      <c r="AP829" s="146" t="s">
        <v>23695</v>
      </c>
      <c r="AQ829" s="532" t="s">
        <v>24386</v>
      </c>
      <c r="AR829" s="502">
        <v>0.4</v>
      </c>
      <c r="AS829" s="589"/>
      <c r="AT829" s="589"/>
      <c r="AU829" s="451">
        <v>35</v>
      </c>
      <c r="AV829" s="502">
        <f t="shared" ref="AV829:AV833" si="3942">IF($Y829="--","--",Y829+0.2)</f>
        <v>1.4</v>
      </c>
      <c r="AW829" s="590" t="s">
        <v>1</v>
      </c>
      <c r="AX829" s="589">
        <f t="shared" ref="AX829:AX833" si="3943">AV829</f>
        <v>1.4</v>
      </c>
      <c r="AY829" s="384">
        <f t="shared" ref="AY829:AY833" si="3944">IF(D829&gt;2,AU829,AU829-AV829)</f>
        <v>33.6</v>
      </c>
      <c r="AZ829" s="384">
        <f t="shared" ref="AZ829:AZ833" si="3945">N829</f>
        <v>0.1</v>
      </c>
      <c r="BA829" s="384">
        <f t="shared" ref="BA829:BA833" si="3946">P829</f>
        <v>1.08</v>
      </c>
      <c r="BB829" s="382">
        <f t="shared" ref="BB829:BB833" si="3947">IF(F829=0,IF(ROUND( AY829 * ( ( (N829*P829) +  ( ((D829+M829*2)/6)*P829 ) ) - ROUND(  ((D829+M829*2)^2)   *   (   ( PI()*96.379 / (4*360) )  -  ( (SIN((96.379/2)*PI()/180)) * (COS((96.379/2)*PI()/180)) / 4 )   ), 4) ),2),   ROUND( AY829 * ( ( (N829*P829) +  ( ((D829+M829*2)/4)*P829 ) ) - ROUND(  ((D829+M829*2)^2)   *   (   ( PI()*120 / (4*360) )  -  ( (SIN((120/2)*PI()/180)) * (COS((120/2)*PI()/180)) / 4 )   ), 4) ),2)),0)</f>
        <v>6.79</v>
      </c>
      <c r="BC829" s="265">
        <f t="shared" ref="BC829:BC833" si="3948">IF(F829&gt;0,ROUND(AY829*N829*P829,2),0)</f>
        <v>0</v>
      </c>
      <c r="BD829" s="265">
        <f t="shared" ref="BD829:BD833" si="3949">SUM(Q829:U829,AH829:AL829)</f>
        <v>47.489999999999995</v>
      </c>
      <c r="BE829" s="265">
        <f t="shared" ref="BE829:BE833" si="3950">IF(F829=0, ROUND( ( PI()*( (D829+M829*2)^2 ) / 4  ) * AY829,2),  ROUND( (D829+M829*2)*(F829+M829*2) * AY829,2))</f>
        <v>6.08</v>
      </c>
      <c r="BF829" s="607">
        <f t="shared" ref="BF829:BF833" si="3951">IF(($I829+M829-0.15)&lt;=2,($I829+M829+0.15),IF(($I829+M829)&lt;=3,2.35,($I829+M829+0.2)-0.85))</f>
        <v>1.2440000000000002</v>
      </c>
      <c r="BG829" s="607">
        <f t="shared" ref="BG829:BG833" si="3952">IF(D829&gt;2,   (I829-F829-M829-0.11),IF(($I829+M829)&lt;=2,0,IF(($I829+M829)&gt;3,0.85,(I829+M829+0.2-BF829))))</f>
        <v>0</v>
      </c>
      <c r="BH829" s="607">
        <f t="shared" ref="BH829:BH833" si="3953">IF(D829&gt;2,  ROUND(((1.42+0.4)+(0.91+0.4))*2*BG829,2), ROUND(AV829*AX829*BF829,2))</f>
        <v>2.44</v>
      </c>
      <c r="BI829" s="607">
        <f t="shared" ref="BI829:BI833" si="3954">ROUND(((PI()*0.9^2)/4)*BG829,2)</f>
        <v>0</v>
      </c>
      <c r="BJ829" s="116">
        <f t="shared" ref="BJ829:BJ833" si="3955">ROUND(BD829-BE829-BH829-BI829-BB829-BC829,2)</f>
        <v>32.18</v>
      </c>
      <c r="BK829" s="95"/>
    </row>
    <row r="830" spans="1:63" ht="14.25" x14ac:dyDescent="0.3">
      <c r="A830" s="144" t="s">
        <v>24386</v>
      </c>
      <c r="B830" s="379" t="s">
        <v>23695</v>
      </c>
      <c r="C830" s="453" t="s">
        <v>24387</v>
      </c>
      <c r="D830" s="416">
        <v>0.4</v>
      </c>
      <c r="E830" s="504"/>
      <c r="F830" s="504"/>
      <c r="G830" s="416" t="s">
        <v>23864</v>
      </c>
      <c r="H830" s="142">
        <v>35</v>
      </c>
      <c r="I830" s="143">
        <v>1.1960000000000015</v>
      </c>
      <c r="J830" s="143">
        <v>1.0460000000000012</v>
      </c>
      <c r="K830" s="452">
        <v>0</v>
      </c>
      <c r="L830" s="382">
        <f t="shared" si="3914"/>
        <v>1.1200000000000001</v>
      </c>
      <c r="M830" s="383">
        <f t="shared" si="3915"/>
        <v>0.04</v>
      </c>
      <c r="N830" s="383">
        <f t="shared" si="3916"/>
        <v>0.1</v>
      </c>
      <c r="O830" s="382">
        <f t="shared" si="3917"/>
        <v>1.2600000000000002</v>
      </c>
      <c r="P830" s="382">
        <f t="shared" si="3918"/>
        <v>1.08</v>
      </c>
      <c r="Q830" s="385">
        <f t="shared" si="3919"/>
        <v>47.63</v>
      </c>
      <c r="R830" s="385">
        <f t="shared" si="3920"/>
        <v>0</v>
      </c>
      <c r="S830" s="385">
        <f t="shared" si="3921"/>
        <v>0</v>
      </c>
      <c r="T830" s="385">
        <f t="shared" si="3922"/>
        <v>0</v>
      </c>
      <c r="U830" s="385">
        <f t="shared" si="3923"/>
        <v>0</v>
      </c>
      <c r="V830" s="384">
        <f t="shared" si="3924"/>
        <v>0</v>
      </c>
      <c r="W830" s="726">
        <f t="shared" si="3925"/>
        <v>0</v>
      </c>
      <c r="X830" s="144" t="str">
        <f t="shared" si="3926"/>
        <v>RJ2</v>
      </c>
      <c r="Y830" s="416">
        <f t="shared" si="3927"/>
        <v>1.2</v>
      </c>
      <c r="Z830" s="603" t="s">
        <v>1</v>
      </c>
      <c r="AA830" s="504">
        <f t="shared" si="3928"/>
        <v>1.2</v>
      </c>
      <c r="AB830" s="591">
        <f t="shared" si="3929"/>
        <v>1.1960000000000015</v>
      </c>
      <c r="AC830" s="592">
        <f t="shared" si="3930"/>
        <v>0.04</v>
      </c>
      <c r="AD830" s="592">
        <f t="shared" si="3931"/>
        <v>0.15</v>
      </c>
      <c r="AE830" s="593">
        <f t="shared" si="3932"/>
        <v>1.39</v>
      </c>
      <c r="AF830" s="604">
        <f t="shared" si="3933"/>
        <v>2.2000000000000002</v>
      </c>
      <c r="AG830" s="605">
        <f t="shared" si="3934"/>
        <v>0.92</v>
      </c>
      <c r="AH830" s="595">
        <f t="shared" si="3935"/>
        <v>2.81</v>
      </c>
      <c r="AI830" s="595">
        <f t="shared" si="3936"/>
        <v>0</v>
      </c>
      <c r="AJ830" s="595">
        <f t="shared" si="3937"/>
        <v>0</v>
      </c>
      <c r="AK830" s="595">
        <f t="shared" si="3938"/>
        <v>0</v>
      </c>
      <c r="AL830" s="595">
        <f t="shared" si="3939"/>
        <v>0</v>
      </c>
      <c r="AM830" s="596">
        <f t="shared" si="3940"/>
        <v>0</v>
      </c>
      <c r="AN830" s="732">
        <f t="shared" si="3941"/>
        <v>0</v>
      </c>
      <c r="AO830" s="144" t="s">
        <v>24386</v>
      </c>
      <c r="AP830" s="379" t="s">
        <v>23695</v>
      </c>
      <c r="AQ830" s="453" t="s">
        <v>24387</v>
      </c>
      <c r="AR830" s="416">
        <v>0.4</v>
      </c>
      <c r="AS830" s="504"/>
      <c r="AT830" s="504"/>
      <c r="AU830" s="142">
        <v>35</v>
      </c>
      <c r="AV830" s="416">
        <f t="shared" si="3942"/>
        <v>1.4</v>
      </c>
      <c r="AW830" s="603" t="s">
        <v>1</v>
      </c>
      <c r="AX830" s="504">
        <f t="shared" si="3943"/>
        <v>1.4</v>
      </c>
      <c r="AY830" s="384">
        <f t="shared" si="3944"/>
        <v>33.6</v>
      </c>
      <c r="AZ830" s="384">
        <f t="shared" si="3945"/>
        <v>0.1</v>
      </c>
      <c r="BA830" s="384">
        <f t="shared" si="3946"/>
        <v>1.08</v>
      </c>
      <c r="BB830" s="382">
        <f t="shared" si="3947"/>
        <v>6.79</v>
      </c>
      <c r="BC830" s="265">
        <f t="shared" si="3948"/>
        <v>0</v>
      </c>
      <c r="BD830" s="265">
        <f t="shared" si="3949"/>
        <v>50.440000000000005</v>
      </c>
      <c r="BE830" s="265">
        <f t="shared" si="3950"/>
        <v>6.08</v>
      </c>
      <c r="BF830" s="607">
        <f t="shared" si="3951"/>
        <v>1.3860000000000015</v>
      </c>
      <c r="BG830" s="607">
        <f t="shared" si="3952"/>
        <v>0</v>
      </c>
      <c r="BH830" s="607">
        <f t="shared" si="3953"/>
        <v>2.72</v>
      </c>
      <c r="BI830" s="607">
        <f t="shared" si="3954"/>
        <v>0</v>
      </c>
      <c r="BJ830" s="116">
        <f t="shared" si="3955"/>
        <v>34.85</v>
      </c>
      <c r="BK830" s="95"/>
    </row>
    <row r="831" spans="1:63" ht="14.25" x14ac:dyDescent="0.3">
      <c r="A831" s="144" t="s">
        <v>24387</v>
      </c>
      <c r="B831" s="379" t="s">
        <v>23695</v>
      </c>
      <c r="C831" s="453" t="s">
        <v>24388</v>
      </c>
      <c r="D831" s="416">
        <v>0.4</v>
      </c>
      <c r="E831" s="504"/>
      <c r="F831" s="504"/>
      <c r="G831" s="416" t="s">
        <v>23864</v>
      </c>
      <c r="H831" s="142">
        <v>35</v>
      </c>
      <c r="I831" s="143">
        <v>1.0460000000000012</v>
      </c>
      <c r="J831" s="143">
        <v>1.016</v>
      </c>
      <c r="K831" s="452">
        <v>0</v>
      </c>
      <c r="L831" s="382">
        <f t="shared" si="3914"/>
        <v>1.03</v>
      </c>
      <c r="M831" s="383">
        <f t="shared" si="3915"/>
        <v>0.04</v>
      </c>
      <c r="N831" s="383">
        <f t="shared" si="3916"/>
        <v>0.1</v>
      </c>
      <c r="O831" s="382">
        <f t="shared" si="3917"/>
        <v>1.1700000000000002</v>
      </c>
      <c r="P831" s="382">
        <f t="shared" si="3918"/>
        <v>1.08</v>
      </c>
      <c r="Q831" s="385">
        <f t="shared" si="3919"/>
        <v>44.23</v>
      </c>
      <c r="R831" s="385">
        <f t="shared" si="3920"/>
        <v>0</v>
      </c>
      <c r="S831" s="385">
        <f t="shared" si="3921"/>
        <v>0</v>
      </c>
      <c r="T831" s="385">
        <f t="shared" si="3922"/>
        <v>0</v>
      </c>
      <c r="U831" s="385">
        <f t="shared" si="3923"/>
        <v>0</v>
      </c>
      <c r="V831" s="384">
        <f t="shared" si="3924"/>
        <v>0</v>
      </c>
      <c r="W831" s="726">
        <f t="shared" si="3925"/>
        <v>0</v>
      </c>
      <c r="X831" s="144" t="str">
        <f t="shared" si="3926"/>
        <v>RJ3</v>
      </c>
      <c r="Y831" s="416">
        <f t="shared" si="3927"/>
        <v>1.2</v>
      </c>
      <c r="Z831" s="603" t="s">
        <v>1</v>
      </c>
      <c r="AA831" s="504">
        <f t="shared" si="3928"/>
        <v>1.2</v>
      </c>
      <c r="AB831" s="591">
        <f t="shared" si="3929"/>
        <v>1.0460000000000012</v>
      </c>
      <c r="AC831" s="592">
        <f t="shared" si="3930"/>
        <v>0.04</v>
      </c>
      <c r="AD831" s="592">
        <f t="shared" si="3931"/>
        <v>0.15</v>
      </c>
      <c r="AE831" s="593">
        <f t="shared" si="3932"/>
        <v>1.24</v>
      </c>
      <c r="AF831" s="604">
        <f t="shared" si="3933"/>
        <v>2.2000000000000002</v>
      </c>
      <c r="AG831" s="605">
        <f t="shared" si="3934"/>
        <v>0.92</v>
      </c>
      <c r="AH831" s="595">
        <f t="shared" si="3935"/>
        <v>2.5099999999999998</v>
      </c>
      <c r="AI831" s="595">
        <f t="shared" si="3936"/>
        <v>0</v>
      </c>
      <c r="AJ831" s="595">
        <f t="shared" si="3937"/>
        <v>0</v>
      </c>
      <c r="AK831" s="595">
        <f t="shared" si="3938"/>
        <v>0</v>
      </c>
      <c r="AL831" s="595">
        <f t="shared" si="3939"/>
        <v>0</v>
      </c>
      <c r="AM831" s="596">
        <f t="shared" si="3940"/>
        <v>0</v>
      </c>
      <c r="AN831" s="732">
        <f t="shared" si="3941"/>
        <v>0</v>
      </c>
      <c r="AO831" s="144" t="s">
        <v>24387</v>
      </c>
      <c r="AP831" s="379" t="s">
        <v>23695</v>
      </c>
      <c r="AQ831" s="453" t="s">
        <v>24388</v>
      </c>
      <c r="AR831" s="416">
        <v>0.4</v>
      </c>
      <c r="AS831" s="504"/>
      <c r="AT831" s="504"/>
      <c r="AU831" s="142">
        <v>35</v>
      </c>
      <c r="AV831" s="416">
        <f t="shared" si="3942"/>
        <v>1.4</v>
      </c>
      <c r="AW831" s="603" t="s">
        <v>1</v>
      </c>
      <c r="AX831" s="504">
        <f t="shared" si="3943"/>
        <v>1.4</v>
      </c>
      <c r="AY831" s="384">
        <f t="shared" si="3944"/>
        <v>33.6</v>
      </c>
      <c r="AZ831" s="384">
        <f t="shared" si="3945"/>
        <v>0.1</v>
      </c>
      <c r="BA831" s="384">
        <f t="shared" si="3946"/>
        <v>1.08</v>
      </c>
      <c r="BB831" s="382">
        <f t="shared" si="3947"/>
        <v>6.79</v>
      </c>
      <c r="BC831" s="265">
        <f t="shared" si="3948"/>
        <v>0</v>
      </c>
      <c r="BD831" s="265">
        <f t="shared" si="3949"/>
        <v>46.739999999999995</v>
      </c>
      <c r="BE831" s="265">
        <f t="shared" si="3950"/>
        <v>6.08</v>
      </c>
      <c r="BF831" s="607">
        <f t="shared" si="3951"/>
        <v>1.2360000000000011</v>
      </c>
      <c r="BG831" s="607">
        <f t="shared" si="3952"/>
        <v>0</v>
      </c>
      <c r="BH831" s="607">
        <f t="shared" si="3953"/>
        <v>2.42</v>
      </c>
      <c r="BI831" s="607">
        <f t="shared" si="3954"/>
        <v>0</v>
      </c>
      <c r="BJ831" s="116">
        <f t="shared" si="3955"/>
        <v>31.45</v>
      </c>
      <c r="BK831" s="95"/>
    </row>
    <row r="832" spans="1:63" ht="14.25" x14ac:dyDescent="0.3">
      <c r="A832" s="144" t="s">
        <v>24388</v>
      </c>
      <c r="B832" s="379" t="s">
        <v>23695</v>
      </c>
      <c r="C832" s="453" t="s">
        <v>24389</v>
      </c>
      <c r="D832" s="416">
        <v>0.4</v>
      </c>
      <c r="E832" s="504"/>
      <c r="F832" s="504"/>
      <c r="G832" s="416" t="s">
        <v>23865</v>
      </c>
      <c r="H832" s="142">
        <v>37</v>
      </c>
      <c r="I832" s="143">
        <v>1.016</v>
      </c>
      <c r="J832" s="143">
        <v>0.98240000000000016</v>
      </c>
      <c r="K832" s="452">
        <v>0</v>
      </c>
      <c r="L832" s="382">
        <f t="shared" si="3914"/>
        <v>1</v>
      </c>
      <c r="M832" s="383">
        <f t="shared" si="3915"/>
        <v>0.04</v>
      </c>
      <c r="N832" s="383">
        <f t="shared" si="3916"/>
        <v>0.1</v>
      </c>
      <c r="O832" s="382">
        <f t="shared" si="3917"/>
        <v>1.1400000000000001</v>
      </c>
      <c r="P832" s="382">
        <f t="shared" si="3918"/>
        <v>1.08</v>
      </c>
      <c r="Q832" s="385">
        <f t="shared" si="3919"/>
        <v>45.55</v>
      </c>
      <c r="R832" s="385">
        <f t="shared" si="3920"/>
        <v>0</v>
      </c>
      <c r="S832" s="385">
        <f t="shared" si="3921"/>
        <v>0</v>
      </c>
      <c r="T832" s="385">
        <f t="shared" si="3922"/>
        <v>0</v>
      </c>
      <c r="U832" s="385">
        <f t="shared" si="3923"/>
        <v>0</v>
      </c>
      <c r="V832" s="384">
        <f t="shared" si="3924"/>
        <v>0</v>
      </c>
      <c r="W832" s="726">
        <f t="shared" si="3925"/>
        <v>0</v>
      </c>
      <c r="X832" s="144" t="str">
        <f t="shared" si="3926"/>
        <v>RJ4</v>
      </c>
      <c r="Y832" s="416">
        <f t="shared" si="3927"/>
        <v>1.2</v>
      </c>
      <c r="Z832" s="603" t="s">
        <v>1</v>
      </c>
      <c r="AA832" s="504">
        <f t="shared" si="3928"/>
        <v>1.2</v>
      </c>
      <c r="AB832" s="591">
        <f t="shared" si="3929"/>
        <v>1.016</v>
      </c>
      <c r="AC832" s="592">
        <f t="shared" si="3930"/>
        <v>0.04</v>
      </c>
      <c r="AD832" s="592">
        <f t="shared" si="3931"/>
        <v>0.15</v>
      </c>
      <c r="AE832" s="593">
        <f t="shared" si="3932"/>
        <v>1.21</v>
      </c>
      <c r="AF832" s="604">
        <f t="shared" si="3933"/>
        <v>2.2000000000000002</v>
      </c>
      <c r="AG832" s="605">
        <f t="shared" si="3934"/>
        <v>0.92</v>
      </c>
      <c r="AH832" s="595">
        <f t="shared" si="3935"/>
        <v>2.4500000000000002</v>
      </c>
      <c r="AI832" s="595">
        <f t="shared" si="3936"/>
        <v>0</v>
      </c>
      <c r="AJ832" s="595">
        <f t="shared" si="3937"/>
        <v>0</v>
      </c>
      <c r="AK832" s="595">
        <f t="shared" si="3938"/>
        <v>0</v>
      </c>
      <c r="AL832" s="595">
        <f t="shared" si="3939"/>
        <v>0</v>
      </c>
      <c r="AM832" s="596">
        <f t="shared" si="3940"/>
        <v>0</v>
      </c>
      <c r="AN832" s="732">
        <f t="shared" si="3941"/>
        <v>0</v>
      </c>
      <c r="AO832" s="144" t="s">
        <v>24388</v>
      </c>
      <c r="AP832" s="379" t="s">
        <v>23695</v>
      </c>
      <c r="AQ832" s="453" t="s">
        <v>24389</v>
      </c>
      <c r="AR832" s="416">
        <v>0.4</v>
      </c>
      <c r="AS832" s="504"/>
      <c r="AT832" s="504"/>
      <c r="AU832" s="142">
        <v>37</v>
      </c>
      <c r="AV832" s="416">
        <f t="shared" si="3942"/>
        <v>1.4</v>
      </c>
      <c r="AW832" s="603" t="s">
        <v>1</v>
      </c>
      <c r="AX832" s="504">
        <f t="shared" si="3943"/>
        <v>1.4</v>
      </c>
      <c r="AY832" s="384">
        <f t="shared" si="3944"/>
        <v>35.6</v>
      </c>
      <c r="AZ832" s="384">
        <f t="shared" si="3945"/>
        <v>0.1</v>
      </c>
      <c r="BA832" s="384">
        <f t="shared" si="3946"/>
        <v>1.08</v>
      </c>
      <c r="BB832" s="382">
        <f t="shared" si="3947"/>
        <v>7.2</v>
      </c>
      <c r="BC832" s="265">
        <f t="shared" si="3948"/>
        <v>0</v>
      </c>
      <c r="BD832" s="265">
        <f t="shared" si="3949"/>
        <v>48</v>
      </c>
      <c r="BE832" s="265">
        <f t="shared" si="3950"/>
        <v>6.44</v>
      </c>
      <c r="BF832" s="607">
        <f t="shared" si="3951"/>
        <v>1.206</v>
      </c>
      <c r="BG832" s="607">
        <f t="shared" si="3952"/>
        <v>0</v>
      </c>
      <c r="BH832" s="607">
        <f t="shared" si="3953"/>
        <v>2.36</v>
      </c>
      <c r="BI832" s="607">
        <f t="shared" si="3954"/>
        <v>0</v>
      </c>
      <c r="BJ832" s="116">
        <f t="shared" si="3955"/>
        <v>32</v>
      </c>
      <c r="BK832" s="95"/>
    </row>
    <row r="833" spans="1:63" ht="14.25" x14ac:dyDescent="0.3">
      <c r="A833" s="449" t="s">
        <v>24389</v>
      </c>
      <c r="B833" s="146" t="s">
        <v>23695</v>
      </c>
      <c r="C833" s="532" t="s">
        <v>24390</v>
      </c>
      <c r="D833" s="502">
        <v>0.4</v>
      </c>
      <c r="E833" s="589"/>
      <c r="F833" s="589"/>
      <c r="G833" s="502" t="s">
        <v>23865</v>
      </c>
      <c r="H833" s="451">
        <v>26</v>
      </c>
      <c r="I833" s="452">
        <v>0.98240000000000016</v>
      </c>
      <c r="J833" s="452">
        <v>1.2505000000000006</v>
      </c>
      <c r="K833" s="452">
        <v>1.1000000000000001</v>
      </c>
      <c r="L833" s="382">
        <f t="shared" si="3914"/>
        <v>1.1200000000000001</v>
      </c>
      <c r="M833" s="383">
        <f t="shared" si="3915"/>
        <v>0.04</v>
      </c>
      <c r="N833" s="383">
        <f t="shared" si="3916"/>
        <v>0.1</v>
      </c>
      <c r="O833" s="382">
        <f t="shared" si="3917"/>
        <v>1.2600000000000002</v>
      </c>
      <c r="P833" s="382">
        <f t="shared" si="3918"/>
        <v>1.08</v>
      </c>
      <c r="Q833" s="385">
        <f t="shared" si="3919"/>
        <v>35.380000000000003</v>
      </c>
      <c r="R833" s="385">
        <f t="shared" si="3920"/>
        <v>0</v>
      </c>
      <c r="S833" s="385">
        <f t="shared" si="3921"/>
        <v>0</v>
      </c>
      <c r="T833" s="385">
        <f t="shared" si="3922"/>
        <v>0</v>
      </c>
      <c r="U833" s="385">
        <f t="shared" si="3923"/>
        <v>0</v>
      </c>
      <c r="V833" s="384">
        <f t="shared" si="3924"/>
        <v>0</v>
      </c>
      <c r="W833" s="726">
        <f t="shared" si="3925"/>
        <v>0</v>
      </c>
      <c r="X833" s="449" t="str">
        <f t="shared" si="3926"/>
        <v>RJ5</v>
      </c>
      <c r="Y833" s="502">
        <f t="shared" si="3927"/>
        <v>1.2</v>
      </c>
      <c r="Z833" s="590" t="s">
        <v>1</v>
      </c>
      <c r="AA833" s="589">
        <f t="shared" si="3928"/>
        <v>1.2</v>
      </c>
      <c r="AB833" s="591">
        <f t="shared" si="3929"/>
        <v>0.98240000000000016</v>
      </c>
      <c r="AC833" s="592">
        <f t="shared" si="3930"/>
        <v>0.04</v>
      </c>
      <c r="AD833" s="592">
        <f t="shared" si="3931"/>
        <v>0.15</v>
      </c>
      <c r="AE833" s="593">
        <f t="shared" si="3932"/>
        <v>1.17</v>
      </c>
      <c r="AF833" s="593">
        <f t="shared" si="3933"/>
        <v>2.2000000000000002</v>
      </c>
      <c r="AG833" s="594">
        <f t="shared" si="3934"/>
        <v>0.92</v>
      </c>
      <c r="AH833" s="595">
        <f t="shared" si="3935"/>
        <v>2.37</v>
      </c>
      <c r="AI833" s="595">
        <f t="shared" si="3936"/>
        <v>0</v>
      </c>
      <c r="AJ833" s="595">
        <f t="shared" si="3937"/>
        <v>0</v>
      </c>
      <c r="AK833" s="595">
        <f t="shared" si="3938"/>
        <v>0</v>
      </c>
      <c r="AL833" s="595">
        <f t="shared" si="3939"/>
        <v>0</v>
      </c>
      <c r="AM833" s="596">
        <f t="shared" si="3940"/>
        <v>0</v>
      </c>
      <c r="AN833" s="732">
        <f t="shared" si="3941"/>
        <v>0</v>
      </c>
      <c r="AO833" s="449" t="s">
        <v>24389</v>
      </c>
      <c r="AP833" s="146" t="s">
        <v>23695</v>
      </c>
      <c r="AQ833" s="532" t="s">
        <v>24390</v>
      </c>
      <c r="AR833" s="502">
        <v>0.4</v>
      </c>
      <c r="AS833" s="589"/>
      <c r="AT833" s="589"/>
      <c r="AU833" s="451">
        <v>26</v>
      </c>
      <c r="AV833" s="502">
        <f t="shared" si="3942"/>
        <v>1.4</v>
      </c>
      <c r="AW833" s="590" t="s">
        <v>1</v>
      </c>
      <c r="AX833" s="589">
        <f t="shared" si="3943"/>
        <v>1.4</v>
      </c>
      <c r="AY833" s="384">
        <f t="shared" si="3944"/>
        <v>24.6</v>
      </c>
      <c r="AZ833" s="384">
        <f t="shared" si="3945"/>
        <v>0.1</v>
      </c>
      <c r="BA833" s="384">
        <f t="shared" si="3946"/>
        <v>1.08</v>
      </c>
      <c r="BB833" s="382">
        <f t="shared" si="3947"/>
        <v>4.97</v>
      </c>
      <c r="BC833" s="265">
        <f t="shared" si="3948"/>
        <v>0</v>
      </c>
      <c r="BD833" s="265">
        <f t="shared" si="3949"/>
        <v>37.75</v>
      </c>
      <c r="BE833" s="265">
        <f t="shared" si="3950"/>
        <v>4.45</v>
      </c>
      <c r="BF833" s="607">
        <f t="shared" si="3951"/>
        <v>1.1724000000000001</v>
      </c>
      <c r="BG833" s="607">
        <f t="shared" si="3952"/>
        <v>0</v>
      </c>
      <c r="BH833" s="607">
        <f t="shared" si="3953"/>
        <v>2.2999999999999998</v>
      </c>
      <c r="BI833" s="607">
        <f t="shared" si="3954"/>
        <v>0</v>
      </c>
      <c r="BJ833" s="116">
        <f t="shared" si="3955"/>
        <v>26.03</v>
      </c>
      <c r="BK833" s="95"/>
    </row>
    <row r="834" spans="1:63" ht="14.25" x14ac:dyDescent="0.3">
      <c r="A834" s="462"/>
      <c r="B834" s="463"/>
      <c r="C834" s="608"/>
      <c r="D834" s="505"/>
      <c r="E834" s="505"/>
      <c r="F834" s="505"/>
      <c r="G834" s="505"/>
      <c r="H834" s="410"/>
      <c r="I834" s="411"/>
      <c r="J834" s="411"/>
      <c r="K834" s="411"/>
      <c r="L834" s="101"/>
      <c r="M834" s="412"/>
      <c r="N834" s="412"/>
      <c r="O834" s="101"/>
      <c r="P834" s="101"/>
      <c r="Q834" s="414"/>
      <c r="R834" s="414"/>
      <c r="S834" s="414"/>
      <c r="T834" s="414"/>
      <c r="U834" s="414"/>
      <c r="V834" s="413"/>
      <c r="W834" s="725"/>
      <c r="X834" s="462"/>
      <c r="Y834" s="505"/>
      <c r="Z834" s="597"/>
      <c r="AA834" s="505"/>
      <c r="AB834" s="598"/>
      <c r="AC834" s="599"/>
      <c r="AD834" s="599"/>
      <c r="AE834" s="600"/>
      <c r="AF834" s="600"/>
      <c r="AG834" s="597"/>
      <c r="AH834" s="601"/>
      <c r="AI834" s="601"/>
      <c r="AJ834" s="601"/>
      <c r="AK834" s="601"/>
      <c r="AL834" s="601"/>
      <c r="AM834" s="602"/>
      <c r="AN834" s="733"/>
      <c r="AO834" s="462"/>
      <c r="AP834" s="463"/>
      <c r="AQ834" s="608"/>
      <c r="AR834" s="505"/>
      <c r="AS834" s="505"/>
      <c r="AT834" s="505"/>
      <c r="AU834" s="410"/>
      <c r="AV834" s="505"/>
      <c r="AW834" s="597"/>
      <c r="AX834" s="505"/>
      <c r="AY834" s="413"/>
      <c r="AZ834" s="413"/>
      <c r="BA834" s="413"/>
      <c r="BB834" s="101"/>
      <c r="BC834" s="101"/>
      <c r="BD834" s="101"/>
      <c r="BE834" s="101"/>
      <c r="BF834" s="414"/>
      <c r="BG834" s="414"/>
      <c r="BH834" s="414"/>
      <c r="BI834" s="414"/>
      <c r="BJ834" s="415"/>
      <c r="BK834" s="95"/>
    </row>
    <row r="835" spans="1:63" s="122" customFormat="1" ht="14.25" x14ac:dyDescent="0.3">
      <c r="A835" s="402" t="s">
        <v>24391</v>
      </c>
      <c r="B835" s="463"/>
      <c r="C835" s="408"/>
      <c r="D835" s="505"/>
      <c r="E835" s="505"/>
      <c r="F835" s="505"/>
      <c r="G835" s="409"/>
      <c r="H835" s="410"/>
      <c r="I835" s="411"/>
      <c r="J835" s="411"/>
      <c r="K835" s="411"/>
      <c r="L835" s="101"/>
      <c r="M835" s="412"/>
      <c r="N835" s="412"/>
      <c r="O835" s="101"/>
      <c r="P835" s="101"/>
      <c r="Q835" s="414"/>
      <c r="R835" s="414"/>
      <c r="S835" s="414"/>
      <c r="T835" s="414"/>
      <c r="U835" s="414"/>
      <c r="V835" s="413"/>
      <c r="W835" s="725"/>
      <c r="X835" s="739" t="str">
        <f>$A835</f>
        <v>BACIA RK - BACIA ROMANA (K)</v>
      </c>
      <c r="Y835" s="505"/>
      <c r="Z835" s="597"/>
      <c r="AA835" s="505"/>
      <c r="AB835" s="598"/>
      <c r="AC835" s="599"/>
      <c r="AD835" s="599"/>
      <c r="AE835" s="600"/>
      <c r="AF835" s="600"/>
      <c r="AG835" s="597"/>
      <c r="AH835" s="601"/>
      <c r="AI835" s="601"/>
      <c r="AJ835" s="601"/>
      <c r="AK835" s="601"/>
      <c r="AL835" s="601"/>
      <c r="AM835" s="602"/>
      <c r="AN835" s="733"/>
      <c r="AO835" s="739" t="str">
        <f>$A835</f>
        <v>BACIA RK - BACIA ROMANA (K)</v>
      </c>
      <c r="AP835" s="463"/>
      <c r="AQ835" s="408"/>
      <c r="AR835" s="505"/>
      <c r="AS835" s="505"/>
      <c r="AT835" s="505"/>
      <c r="AU835" s="410"/>
      <c r="AV835" s="409"/>
      <c r="AW835" s="409"/>
      <c r="AX835" s="409"/>
      <c r="AY835" s="413"/>
      <c r="AZ835" s="413"/>
      <c r="BA835" s="413"/>
      <c r="BB835" s="101"/>
      <c r="BC835" s="101"/>
      <c r="BD835" s="101"/>
      <c r="BE835" s="101"/>
      <c r="BF835" s="101"/>
      <c r="BG835" s="101"/>
      <c r="BH835" s="101"/>
      <c r="BI835" s="101"/>
      <c r="BJ835" s="415"/>
      <c r="BK835" s="95"/>
    </row>
    <row r="836" spans="1:63" s="122" customFormat="1" ht="14.25" x14ac:dyDescent="0.3">
      <c r="A836" s="407" t="s">
        <v>24392</v>
      </c>
      <c r="B836" s="463"/>
      <c r="C836" s="408"/>
      <c r="D836" s="505"/>
      <c r="E836" s="505"/>
      <c r="F836" s="505"/>
      <c r="G836" s="409"/>
      <c r="H836" s="410"/>
      <c r="I836" s="411"/>
      <c r="J836" s="411"/>
      <c r="K836" s="411"/>
      <c r="L836" s="101"/>
      <c r="M836" s="412"/>
      <c r="N836" s="412"/>
      <c r="O836" s="101"/>
      <c r="P836" s="101"/>
      <c r="Q836" s="414"/>
      <c r="R836" s="414"/>
      <c r="S836" s="414"/>
      <c r="T836" s="414"/>
      <c r="U836" s="414"/>
      <c r="V836" s="413"/>
      <c r="W836" s="725"/>
      <c r="X836" s="740" t="str">
        <f>$A836</f>
        <v>RUA TENOR ROBERTO CALHEIROS DE MIRANDA</v>
      </c>
      <c r="Y836" s="503"/>
      <c r="Z836" s="503"/>
      <c r="AA836" s="503"/>
      <c r="AB836" s="399"/>
      <c r="AC836" s="399"/>
      <c r="AD836" s="399"/>
      <c r="AE836" s="399"/>
      <c r="AF836" s="404"/>
      <c r="AG836" s="399"/>
      <c r="AH836" s="399"/>
      <c r="AI836" s="399"/>
      <c r="AJ836" s="399"/>
      <c r="AK836" s="399"/>
      <c r="AL836" s="399"/>
      <c r="AM836" s="399"/>
      <c r="AN836" s="401"/>
      <c r="AO836" s="407" t="str">
        <f>$A836</f>
        <v>RUA TENOR ROBERTO CALHEIROS DE MIRANDA</v>
      </c>
      <c r="AP836" s="463"/>
      <c r="AQ836" s="408"/>
      <c r="AR836" s="505"/>
      <c r="AS836" s="505"/>
      <c r="AT836" s="505"/>
      <c r="AU836" s="410"/>
      <c r="AV836" s="409"/>
      <c r="AW836" s="409"/>
      <c r="AX836" s="409"/>
      <c r="AY836" s="413"/>
      <c r="AZ836" s="413"/>
      <c r="BA836" s="413"/>
      <c r="BB836" s="101"/>
      <c r="BC836" s="101"/>
      <c r="BD836" s="101"/>
      <c r="BE836" s="101"/>
      <c r="BF836" s="101"/>
      <c r="BG836" s="101"/>
      <c r="BH836" s="101"/>
      <c r="BI836" s="101"/>
      <c r="BJ836" s="415"/>
      <c r="BK836" s="95"/>
    </row>
    <row r="837" spans="1:63" ht="14.25" x14ac:dyDescent="0.3">
      <c r="A837" s="144" t="s">
        <v>24393</v>
      </c>
      <c r="B837" s="379" t="s">
        <v>23695</v>
      </c>
      <c r="C837" s="453" t="s">
        <v>24394</v>
      </c>
      <c r="D837" s="416">
        <v>0.4</v>
      </c>
      <c r="E837" s="504"/>
      <c r="F837" s="504"/>
      <c r="G837" s="416" t="s">
        <v>23864</v>
      </c>
      <c r="H837" s="142">
        <v>40</v>
      </c>
      <c r="I837" s="143">
        <v>1.2210000000000001</v>
      </c>
      <c r="J837" s="143">
        <v>1.2210000000000001</v>
      </c>
      <c r="K837" s="452">
        <v>8.4000000000000005E-2</v>
      </c>
      <c r="L837" s="382">
        <f t="shared" ref="L837:L842" si="3956">ROUND((I837+J837)/2,2)</f>
        <v>1.22</v>
      </c>
      <c r="M837" s="383">
        <f t="shared" ref="M837:M842" si="3957">IF(F837=0,ROUND($D837*10%,2),IF(D837&gt;2.8,0.18,0.15))</f>
        <v>0.04</v>
      </c>
      <c r="N837" s="383">
        <f t="shared" ref="N837:N842" si="3958">IF(F837=0,IF(   ROUND($D837/4,2),   IF(ROUND(($D837*1.2)/6,2)&lt;0.1,0.1,ROUND(($D837*1.2)/6,2))),0.5)</f>
        <v>0.1</v>
      </c>
      <c r="O837" s="382">
        <f t="shared" ref="O837:O842" si="3959">L837+M837+N837</f>
        <v>1.36</v>
      </c>
      <c r="P837" s="382">
        <f t="shared" ref="P837:P842" si="3960">IF(O837&lt;2,(D837+M837*2)+0.6,(D837+M837*2)+0.6+ROUNDUP(O837-2,0)*0.1)</f>
        <v>1.08</v>
      </c>
      <c r="Q837" s="385">
        <f t="shared" ref="Q837:Q842" si="3961">IF($O837&lt;=$W$4,ROUND(IF($O837&lt;1.5,$O837*$H837*$P837,1.5*$H837*$P837),2),0)</f>
        <v>58.75</v>
      </c>
      <c r="R837" s="385">
        <f t="shared" ref="R837:R842" si="3962">IF($O837&gt;$W$4,ROUND(IF($O837&lt;1.5,$O837*$H837*$P837,1.5*$H837*$P837),2),0)</f>
        <v>0</v>
      </c>
      <c r="S837" s="385">
        <f t="shared" ref="S837:S842" si="3963">IF($O837&gt;$W$4,ROUND(IF($O837&lt;1.5,0,IF($O837&gt;3,1.5*$H837*$P837,($O837-1.5)*$H837*$P837)),2),0)</f>
        <v>0</v>
      </c>
      <c r="T837" s="385">
        <f t="shared" ref="T837:T842" si="3964">IF($O837&gt;$W$4,ROUND(IF($O837&lt;3,0,IF($O837&gt;4.5,1.5*$H837*$P837,($O837-3)*$H837*$P837)),2),0)</f>
        <v>0</v>
      </c>
      <c r="U837" s="385">
        <f t="shared" ref="U837:U842" si="3965">IF($O837&gt;$W$4,ROUND(IF($O837&lt;4.5,0,IF($O837&gt;6,($O837-4.5)*$H837*$P837,($O837-4.5)*$H837*$P837)),2),0)</f>
        <v>0</v>
      </c>
      <c r="V837" s="384">
        <f t="shared" ref="V837:V842" si="3966">IF($O837&gt;$W$4, IF( $O837&lt;=4,   ROUND($H837*($O837+0.5)*2,2),   0),0)</f>
        <v>0</v>
      </c>
      <c r="W837" s="726">
        <f t="shared" ref="W837:W842" si="3967">IF($O837&gt;$W$4, IF( $O837&gt;4,   ROUND($H837*($O837+0.5)*2,2),   0),0)</f>
        <v>0</v>
      </c>
      <c r="X837" s="144" t="str">
        <f t="shared" ref="X837:X842" si="3968">A837</f>
        <v>RK1</v>
      </c>
      <c r="Y837" s="416">
        <f t="shared" ref="Y837:Y842" si="3969">IF($D837=0.4,1.2,IF($D837=0.6,1.2,IF($D837=0.8,1.3,IF($D837=1,1.5,IF($D837=1.2,1.7,IF($D837&lt;=2,2,"--"))))))</f>
        <v>1.2</v>
      </c>
      <c r="Z837" s="603" t="s">
        <v>1</v>
      </c>
      <c r="AA837" s="504">
        <f t="shared" ref="AA837:AA842" si="3970">Y837</f>
        <v>1.2</v>
      </c>
      <c r="AB837" s="591">
        <f t="shared" ref="AB837:AB842" si="3971">IF($Y837="--","--",I837)</f>
        <v>1.2210000000000001</v>
      </c>
      <c r="AC837" s="592">
        <f t="shared" ref="AC837:AC842" si="3972">IF($Y837="--","--",IF(D837&gt;1.5,0.15,ROUND($D837*10%,2)))</f>
        <v>0.04</v>
      </c>
      <c r="AD837" s="592">
        <f t="shared" ref="AD837:AD842" si="3973">IF($Y837="--","--",0.15)</f>
        <v>0.15</v>
      </c>
      <c r="AE837" s="593">
        <f t="shared" ref="AE837:AE842" si="3974">IF($Y837="--","--",ROUND(AB837+AC837+AD837,2))</f>
        <v>1.41</v>
      </c>
      <c r="AF837" s="604">
        <f t="shared" ref="AF837:AF842" si="3975">IF($Y837="--","--",IF($AB837&lt;=2,$Y837+1,($Y837+1)+ROUNDUP($AB837-2,0)*0.1))</f>
        <v>2.2000000000000002</v>
      </c>
      <c r="AG837" s="605">
        <f t="shared" ref="AG837:AG842" si="3976">IF($D837=0.4,0.92,IF($D837=0.6,0.68,IF($D837=0.8,0.74,IF($D837=1,0.7,IF($D837=1.2,0.66,IF($D837=1.5,0.6,IF($D837&lt;=2,(2.4-(D837+0.3)),"--")))))))</f>
        <v>0.92</v>
      </c>
      <c r="AH837" s="595">
        <f t="shared" ref="AH837:AH842" si="3977">IF($Y837="--","--",IF($AE837&lt;=$W$4,ROUND(IF($AE837&lt;1.5,$AE837*$AF837*$AG837,1.5*$AF837*$AG837),2),0))</f>
        <v>2.85</v>
      </c>
      <c r="AI837" s="595">
        <f t="shared" ref="AI837:AI842" si="3978">IF($Y837="--","--",IF($AE837&gt;$W$4,ROUND(IF($AE837&lt;1.5,$AE837*$AF837*$AG837,1.5*$AF837*$AG837),2),0))</f>
        <v>0</v>
      </c>
      <c r="AJ837" s="595">
        <f t="shared" ref="AJ837:AJ842" si="3979">IF($Y837="--","--",IF($AE837&gt;$W$4,ROUND(IF($AE837&lt;1.5,0,IF($AE837&gt;3,1.5*$AF837*$AG837,($AE837-1.5)*$AF837*$AG837)),2),0))</f>
        <v>0</v>
      </c>
      <c r="AK837" s="595">
        <f t="shared" ref="AK837:AK842" si="3980">IF($Y837="--","--",IF($AE837&gt;$W$4,ROUND(IF($AE837&lt;3,0,IF($AE837&gt;4.5,1.5*$AF837*$AG837,($AE837-3)*$AF837*$AG837)),2),0))</f>
        <v>0</v>
      </c>
      <c r="AL837" s="595">
        <f t="shared" ref="AL837:AL842" si="3981">IF($Y837="--","--",IF($AE837&gt;$W$4,ROUND(IF($AE837&lt;4.5,0,IF($AE837&gt;6,($AE837-4.5)*$AF837*$AG837,($AE837-4.5)*$AF837*$AG837)),2),0))</f>
        <v>0</v>
      </c>
      <c r="AM837" s="596">
        <f t="shared" ref="AM837:AM842" si="3982">IF($Y837="--","--",IF($AE837&gt;$W$4, IF( $AE837&lt;=4,   ROUND(($AG837*4)*($AE837+0.5)*2,2),   0),0))</f>
        <v>0</v>
      </c>
      <c r="AN837" s="732">
        <f t="shared" ref="AN837:AN842" si="3983">IF($Y837="--","--",IF($AE837&gt;$W$4, IF( $AE837&gt;4,   ROUND(($AG837*4)*($AE837+0.5)*2,2),   0),0))</f>
        <v>0</v>
      </c>
      <c r="AO837" s="144" t="s">
        <v>24393</v>
      </c>
      <c r="AP837" s="379" t="s">
        <v>23695</v>
      </c>
      <c r="AQ837" s="453" t="s">
        <v>24394</v>
      </c>
      <c r="AR837" s="416">
        <v>0.4</v>
      </c>
      <c r="AS837" s="504"/>
      <c r="AT837" s="504"/>
      <c r="AU837" s="142">
        <v>40</v>
      </c>
      <c r="AV837" s="416">
        <f t="shared" ref="AV837:AV842" si="3984">IF($Y837="--","--",Y837+0.2)</f>
        <v>1.4</v>
      </c>
      <c r="AW837" s="603" t="s">
        <v>1</v>
      </c>
      <c r="AX837" s="504">
        <f t="shared" ref="AX837:AX842" si="3985">AV837</f>
        <v>1.4</v>
      </c>
      <c r="AY837" s="384">
        <f t="shared" ref="AY837:AY842" si="3986">IF(D837&gt;2,AU837,AU837-AV837)</f>
        <v>38.6</v>
      </c>
      <c r="AZ837" s="384">
        <f t="shared" ref="AZ837:AZ842" si="3987">N837</f>
        <v>0.1</v>
      </c>
      <c r="BA837" s="384">
        <f t="shared" ref="BA837:BA842" si="3988">P837</f>
        <v>1.08</v>
      </c>
      <c r="BB837" s="382">
        <f t="shared" ref="BB837:BB842" si="3989">IF(F837=0,IF(ROUND( AY837 * ( ( (N837*P837) +  ( ((D837+M837*2)/6)*P837 ) ) - ROUND(  ((D837+M837*2)^2)   *   (   ( PI()*96.379 / (4*360) )  -  ( (SIN((96.379/2)*PI()/180)) * (COS((96.379/2)*PI()/180)) / 4 )   ), 4) ),2),   ROUND( AY837 * ( ( (N837*P837) +  ( ((D837+M837*2)/4)*P837 ) ) - ROUND(  ((D837+M837*2)^2)   *   (   ( PI()*120 / (4*360) )  -  ( (SIN((120/2)*PI()/180)) * (COS((120/2)*PI()/180)) / 4 )   ), 4) ),2)),0)</f>
        <v>7.8</v>
      </c>
      <c r="BC837" s="265">
        <f t="shared" ref="BC837:BC842" si="3990">IF(F837&gt;0,ROUND(AY837*N837*P837,2),0)</f>
        <v>0</v>
      </c>
      <c r="BD837" s="265">
        <f t="shared" ref="BD837:BD842" si="3991">SUM(Q837:U837,AH837:AL837)</f>
        <v>61.6</v>
      </c>
      <c r="BE837" s="265">
        <f t="shared" ref="BE837:BE842" si="3992">IF(F837=0, ROUND( ( PI()*( (D837+M837*2)^2 ) / 4  ) * AY837,2),  ROUND( (D837+M837*2)*(F837+M837*2) * AY837,2))</f>
        <v>6.98</v>
      </c>
      <c r="BF837" s="607">
        <f t="shared" ref="BF837:BF842" si="3993">IF(($I837+M837-0.15)&lt;=2,($I837+M837+0.15),IF(($I837+M837)&lt;=3,2.35,($I837+M837+0.2)-0.85))</f>
        <v>1.411</v>
      </c>
      <c r="BG837" s="607">
        <f t="shared" ref="BG837:BG842" si="3994">IF(D837&gt;2,   (I837-F837-M837-0.11),IF(($I837+M837)&lt;=2,0,IF(($I837+M837)&gt;3,0.85,(I837+M837+0.2-BF837))))</f>
        <v>0</v>
      </c>
      <c r="BH837" s="607">
        <f t="shared" ref="BH837:BH842" si="3995">IF(D837&gt;2,  ROUND(((1.42+0.4)+(0.91+0.4))*2*BG837,2), ROUND(AV837*AX837*BF837,2))</f>
        <v>2.77</v>
      </c>
      <c r="BI837" s="607">
        <f t="shared" ref="BI837:BI842" si="3996">ROUND(((PI()*0.9^2)/4)*BG837,2)</f>
        <v>0</v>
      </c>
      <c r="BJ837" s="116">
        <f t="shared" ref="BJ837:BJ842" si="3997">ROUND(BD837-BE837-BH837-BI837-BB837-BC837,2)</f>
        <v>44.05</v>
      </c>
      <c r="BK837" s="95"/>
    </row>
    <row r="838" spans="1:63" ht="14.25" x14ac:dyDescent="0.3">
      <c r="A838" s="144" t="s">
        <v>24394</v>
      </c>
      <c r="B838" s="379" t="s">
        <v>23695</v>
      </c>
      <c r="C838" s="453" t="s">
        <v>24395</v>
      </c>
      <c r="D838" s="416">
        <v>0.4</v>
      </c>
      <c r="E838" s="504"/>
      <c r="F838" s="504"/>
      <c r="G838" s="416" t="s">
        <v>23864</v>
      </c>
      <c r="H838" s="142">
        <v>40</v>
      </c>
      <c r="I838" s="143">
        <v>1.3049999999999997</v>
      </c>
      <c r="J838" s="143">
        <v>1.2160588235294139</v>
      </c>
      <c r="K838" s="452">
        <v>0.12</v>
      </c>
      <c r="L838" s="382">
        <f t="shared" si="3956"/>
        <v>1.26</v>
      </c>
      <c r="M838" s="383">
        <f t="shared" si="3957"/>
        <v>0.04</v>
      </c>
      <c r="N838" s="383">
        <f t="shared" si="3958"/>
        <v>0.1</v>
      </c>
      <c r="O838" s="382">
        <f t="shared" si="3959"/>
        <v>1.4000000000000001</v>
      </c>
      <c r="P838" s="382">
        <f t="shared" si="3960"/>
        <v>1.08</v>
      </c>
      <c r="Q838" s="385">
        <f t="shared" si="3961"/>
        <v>60.48</v>
      </c>
      <c r="R838" s="385">
        <f t="shared" si="3962"/>
        <v>0</v>
      </c>
      <c r="S838" s="385">
        <f t="shared" si="3963"/>
        <v>0</v>
      </c>
      <c r="T838" s="385">
        <f t="shared" si="3964"/>
        <v>0</v>
      </c>
      <c r="U838" s="385">
        <f t="shared" si="3965"/>
        <v>0</v>
      </c>
      <c r="V838" s="384">
        <f t="shared" si="3966"/>
        <v>0</v>
      </c>
      <c r="W838" s="726">
        <f t="shared" si="3967"/>
        <v>0</v>
      </c>
      <c r="X838" s="144" t="str">
        <f t="shared" si="3968"/>
        <v>RK2</v>
      </c>
      <c r="Y838" s="416">
        <f t="shared" si="3969"/>
        <v>1.2</v>
      </c>
      <c r="Z838" s="603" t="s">
        <v>1</v>
      </c>
      <c r="AA838" s="504">
        <f t="shared" si="3970"/>
        <v>1.2</v>
      </c>
      <c r="AB838" s="591">
        <f t="shared" si="3971"/>
        <v>1.3049999999999997</v>
      </c>
      <c r="AC838" s="592">
        <f t="shared" si="3972"/>
        <v>0.04</v>
      </c>
      <c r="AD838" s="592">
        <f t="shared" si="3973"/>
        <v>0.15</v>
      </c>
      <c r="AE838" s="593">
        <f t="shared" si="3974"/>
        <v>1.5</v>
      </c>
      <c r="AF838" s="604">
        <f t="shared" si="3975"/>
        <v>2.2000000000000002</v>
      </c>
      <c r="AG838" s="605">
        <f t="shared" si="3976"/>
        <v>0.92</v>
      </c>
      <c r="AH838" s="595">
        <f t="shared" si="3977"/>
        <v>3.04</v>
      </c>
      <c r="AI838" s="595">
        <f t="shared" si="3978"/>
        <v>0</v>
      </c>
      <c r="AJ838" s="595">
        <f t="shared" si="3979"/>
        <v>0</v>
      </c>
      <c r="AK838" s="595">
        <f t="shared" si="3980"/>
        <v>0</v>
      </c>
      <c r="AL838" s="595">
        <f t="shared" si="3981"/>
        <v>0</v>
      </c>
      <c r="AM838" s="596">
        <f t="shared" si="3982"/>
        <v>0</v>
      </c>
      <c r="AN838" s="732">
        <f t="shared" si="3983"/>
        <v>0</v>
      </c>
      <c r="AO838" s="144" t="s">
        <v>24394</v>
      </c>
      <c r="AP838" s="379" t="s">
        <v>23695</v>
      </c>
      <c r="AQ838" s="453" t="s">
        <v>24395</v>
      </c>
      <c r="AR838" s="416">
        <v>0.4</v>
      </c>
      <c r="AS838" s="504"/>
      <c r="AT838" s="504"/>
      <c r="AU838" s="142">
        <v>40</v>
      </c>
      <c r="AV838" s="416">
        <f t="shared" si="3984"/>
        <v>1.4</v>
      </c>
      <c r="AW838" s="603" t="s">
        <v>1</v>
      </c>
      <c r="AX838" s="504">
        <f t="shared" si="3985"/>
        <v>1.4</v>
      </c>
      <c r="AY838" s="384">
        <f t="shared" si="3986"/>
        <v>38.6</v>
      </c>
      <c r="AZ838" s="384">
        <f t="shared" si="3987"/>
        <v>0.1</v>
      </c>
      <c r="BA838" s="384">
        <f t="shared" si="3988"/>
        <v>1.08</v>
      </c>
      <c r="BB838" s="382">
        <f t="shared" si="3989"/>
        <v>7.8</v>
      </c>
      <c r="BC838" s="265">
        <f t="shared" si="3990"/>
        <v>0</v>
      </c>
      <c r="BD838" s="265">
        <f t="shared" si="3991"/>
        <v>63.519999999999996</v>
      </c>
      <c r="BE838" s="265">
        <f t="shared" si="3992"/>
        <v>6.98</v>
      </c>
      <c r="BF838" s="607">
        <f t="shared" si="3993"/>
        <v>1.4949999999999997</v>
      </c>
      <c r="BG838" s="607">
        <f t="shared" si="3994"/>
        <v>0</v>
      </c>
      <c r="BH838" s="607">
        <f t="shared" si="3995"/>
        <v>2.93</v>
      </c>
      <c r="BI838" s="607">
        <f t="shared" si="3996"/>
        <v>0</v>
      </c>
      <c r="BJ838" s="116">
        <f t="shared" si="3997"/>
        <v>45.81</v>
      </c>
      <c r="BK838" s="95"/>
    </row>
    <row r="839" spans="1:63" ht="14.25" x14ac:dyDescent="0.3">
      <c r="A839" s="144" t="s">
        <v>24395</v>
      </c>
      <c r="B839" s="379" t="s">
        <v>23695</v>
      </c>
      <c r="C839" s="453" t="s">
        <v>24396</v>
      </c>
      <c r="D839" s="416">
        <v>0.4</v>
      </c>
      <c r="E839" s="504"/>
      <c r="F839" s="504"/>
      <c r="G839" s="416" t="s">
        <v>23864</v>
      </c>
      <c r="H839" s="142">
        <v>40</v>
      </c>
      <c r="I839" s="143">
        <v>1.3360588235294131</v>
      </c>
      <c r="J839" s="143">
        <v>1.3378188235294139</v>
      </c>
      <c r="K839" s="452">
        <v>0.2</v>
      </c>
      <c r="L839" s="382">
        <f t="shared" si="3956"/>
        <v>1.34</v>
      </c>
      <c r="M839" s="383">
        <f t="shared" si="3957"/>
        <v>0.04</v>
      </c>
      <c r="N839" s="383">
        <f t="shared" si="3958"/>
        <v>0.1</v>
      </c>
      <c r="O839" s="382">
        <f t="shared" si="3959"/>
        <v>1.4800000000000002</v>
      </c>
      <c r="P839" s="382">
        <f t="shared" si="3960"/>
        <v>1.08</v>
      </c>
      <c r="Q839" s="385">
        <f t="shared" si="3961"/>
        <v>63.94</v>
      </c>
      <c r="R839" s="385">
        <f t="shared" si="3962"/>
        <v>0</v>
      </c>
      <c r="S839" s="385">
        <f t="shared" si="3963"/>
        <v>0</v>
      </c>
      <c r="T839" s="385">
        <f t="shared" si="3964"/>
        <v>0</v>
      </c>
      <c r="U839" s="385">
        <f t="shared" si="3965"/>
        <v>0</v>
      </c>
      <c r="V839" s="384">
        <f t="shared" si="3966"/>
        <v>0</v>
      </c>
      <c r="W839" s="726">
        <f t="shared" si="3967"/>
        <v>0</v>
      </c>
      <c r="X839" s="144" t="str">
        <f t="shared" si="3968"/>
        <v>RK3</v>
      </c>
      <c r="Y839" s="416">
        <f t="shared" si="3969"/>
        <v>1.2</v>
      </c>
      <c r="Z839" s="603" t="s">
        <v>1</v>
      </c>
      <c r="AA839" s="504">
        <f t="shared" si="3970"/>
        <v>1.2</v>
      </c>
      <c r="AB839" s="591">
        <f t="shared" si="3971"/>
        <v>1.3360588235294131</v>
      </c>
      <c r="AC839" s="592">
        <f t="shared" si="3972"/>
        <v>0.04</v>
      </c>
      <c r="AD839" s="592">
        <f t="shared" si="3973"/>
        <v>0.15</v>
      </c>
      <c r="AE839" s="593">
        <f t="shared" si="3974"/>
        <v>1.53</v>
      </c>
      <c r="AF839" s="604">
        <f t="shared" si="3975"/>
        <v>2.2000000000000002</v>
      </c>
      <c r="AG839" s="605">
        <f t="shared" si="3976"/>
        <v>0.92</v>
      </c>
      <c r="AH839" s="595">
        <f t="shared" si="3977"/>
        <v>0</v>
      </c>
      <c r="AI839" s="595">
        <f t="shared" si="3978"/>
        <v>3.04</v>
      </c>
      <c r="AJ839" s="595">
        <f t="shared" si="3979"/>
        <v>0.06</v>
      </c>
      <c r="AK839" s="595">
        <f t="shared" si="3980"/>
        <v>0</v>
      </c>
      <c r="AL839" s="595">
        <f t="shared" si="3981"/>
        <v>0</v>
      </c>
      <c r="AM839" s="596">
        <f t="shared" si="3982"/>
        <v>14.94</v>
      </c>
      <c r="AN839" s="732">
        <f t="shared" si="3983"/>
        <v>0</v>
      </c>
      <c r="AO839" s="144" t="s">
        <v>24395</v>
      </c>
      <c r="AP839" s="379" t="s">
        <v>23695</v>
      </c>
      <c r="AQ839" s="453" t="s">
        <v>24396</v>
      </c>
      <c r="AR839" s="416">
        <v>0.4</v>
      </c>
      <c r="AS839" s="504"/>
      <c r="AT839" s="504"/>
      <c r="AU839" s="142">
        <v>40</v>
      </c>
      <c r="AV839" s="416">
        <f t="shared" si="3984"/>
        <v>1.4</v>
      </c>
      <c r="AW839" s="603" t="s">
        <v>1</v>
      </c>
      <c r="AX839" s="504">
        <f t="shared" si="3985"/>
        <v>1.4</v>
      </c>
      <c r="AY839" s="384">
        <f t="shared" si="3986"/>
        <v>38.6</v>
      </c>
      <c r="AZ839" s="384">
        <f t="shared" si="3987"/>
        <v>0.1</v>
      </c>
      <c r="BA839" s="384">
        <f t="shared" si="3988"/>
        <v>1.08</v>
      </c>
      <c r="BB839" s="382">
        <f t="shared" si="3989"/>
        <v>7.8</v>
      </c>
      <c r="BC839" s="265">
        <f t="shared" si="3990"/>
        <v>0</v>
      </c>
      <c r="BD839" s="265">
        <f t="shared" si="3991"/>
        <v>67.040000000000006</v>
      </c>
      <c r="BE839" s="265">
        <f t="shared" si="3992"/>
        <v>6.98</v>
      </c>
      <c r="BF839" s="607">
        <f t="shared" si="3993"/>
        <v>1.526058823529413</v>
      </c>
      <c r="BG839" s="607">
        <f t="shared" si="3994"/>
        <v>0</v>
      </c>
      <c r="BH839" s="607">
        <f t="shared" si="3995"/>
        <v>2.99</v>
      </c>
      <c r="BI839" s="607">
        <f t="shared" si="3996"/>
        <v>0</v>
      </c>
      <c r="BJ839" s="116">
        <f t="shared" si="3997"/>
        <v>49.27</v>
      </c>
      <c r="BK839" s="95"/>
    </row>
    <row r="840" spans="1:63" ht="14.25" x14ac:dyDescent="0.3">
      <c r="A840" s="144" t="s">
        <v>24396</v>
      </c>
      <c r="B840" s="379" t="s">
        <v>23695</v>
      </c>
      <c r="C840" s="453" t="s">
        <v>24397</v>
      </c>
      <c r="D840" s="416">
        <v>0.6</v>
      </c>
      <c r="E840" s="504"/>
      <c r="F840" s="504"/>
      <c r="G840" s="416" t="s">
        <v>23864</v>
      </c>
      <c r="H840" s="142">
        <v>40</v>
      </c>
      <c r="I840" s="143">
        <v>1.5378188235294132</v>
      </c>
      <c r="J840" s="143">
        <v>1.492518823529414</v>
      </c>
      <c r="K840" s="452">
        <v>0</v>
      </c>
      <c r="L840" s="382">
        <f t="shared" si="3956"/>
        <v>1.52</v>
      </c>
      <c r="M840" s="383">
        <f t="shared" si="3957"/>
        <v>0.06</v>
      </c>
      <c r="N840" s="383">
        <f t="shared" si="3958"/>
        <v>0.12</v>
      </c>
      <c r="O840" s="382">
        <f t="shared" si="3959"/>
        <v>1.7000000000000002</v>
      </c>
      <c r="P840" s="382">
        <f t="shared" si="3960"/>
        <v>1.3199999999999998</v>
      </c>
      <c r="Q840" s="385">
        <f t="shared" si="3961"/>
        <v>0</v>
      </c>
      <c r="R840" s="385">
        <f t="shared" si="3962"/>
        <v>79.2</v>
      </c>
      <c r="S840" s="385">
        <f t="shared" si="3963"/>
        <v>10.56</v>
      </c>
      <c r="T840" s="385">
        <f t="shared" si="3964"/>
        <v>0</v>
      </c>
      <c r="U840" s="385">
        <f t="shared" si="3965"/>
        <v>0</v>
      </c>
      <c r="V840" s="384">
        <f t="shared" si="3966"/>
        <v>176</v>
      </c>
      <c r="W840" s="726">
        <f t="shared" si="3967"/>
        <v>0</v>
      </c>
      <c r="X840" s="144" t="str">
        <f t="shared" si="3968"/>
        <v>RK4</v>
      </c>
      <c r="Y840" s="416">
        <f t="shared" si="3969"/>
        <v>1.2</v>
      </c>
      <c r="Z840" s="603" t="s">
        <v>1</v>
      </c>
      <c r="AA840" s="504">
        <f t="shared" si="3970"/>
        <v>1.2</v>
      </c>
      <c r="AB840" s="591">
        <f t="shared" si="3971"/>
        <v>1.5378188235294132</v>
      </c>
      <c r="AC840" s="592">
        <f t="shared" si="3972"/>
        <v>0.06</v>
      </c>
      <c r="AD840" s="592">
        <f t="shared" si="3973"/>
        <v>0.15</v>
      </c>
      <c r="AE840" s="593">
        <f t="shared" si="3974"/>
        <v>1.75</v>
      </c>
      <c r="AF840" s="604">
        <f t="shared" si="3975"/>
        <v>2.2000000000000002</v>
      </c>
      <c r="AG840" s="605">
        <f t="shared" si="3976"/>
        <v>0.68</v>
      </c>
      <c r="AH840" s="595">
        <f t="shared" si="3977"/>
        <v>0</v>
      </c>
      <c r="AI840" s="595">
        <f t="shared" si="3978"/>
        <v>2.2400000000000002</v>
      </c>
      <c r="AJ840" s="595">
        <f t="shared" si="3979"/>
        <v>0.37</v>
      </c>
      <c r="AK840" s="595">
        <f t="shared" si="3980"/>
        <v>0</v>
      </c>
      <c r="AL840" s="595">
        <f t="shared" si="3981"/>
        <v>0</v>
      </c>
      <c r="AM840" s="596">
        <f t="shared" si="3982"/>
        <v>12.24</v>
      </c>
      <c r="AN840" s="732">
        <f t="shared" si="3983"/>
        <v>0</v>
      </c>
      <c r="AO840" s="144" t="s">
        <v>24396</v>
      </c>
      <c r="AP840" s="379" t="s">
        <v>23695</v>
      </c>
      <c r="AQ840" s="453" t="s">
        <v>24397</v>
      </c>
      <c r="AR840" s="416">
        <v>0.6</v>
      </c>
      <c r="AS840" s="504"/>
      <c r="AT840" s="504"/>
      <c r="AU840" s="142">
        <v>40</v>
      </c>
      <c r="AV840" s="416">
        <f t="shared" si="3984"/>
        <v>1.4</v>
      </c>
      <c r="AW840" s="603" t="s">
        <v>1</v>
      </c>
      <c r="AX840" s="504">
        <f t="shared" si="3985"/>
        <v>1.4</v>
      </c>
      <c r="AY840" s="384">
        <f t="shared" si="3986"/>
        <v>38.6</v>
      </c>
      <c r="AZ840" s="384">
        <f t="shared" si="3987"/>
        <v>0.12</v>
      </c>
      <c r="BA840" s="384">
        <f t="shared" si="3988"/>
        <v>1.3199999999999998</v>
      </c>
      <c r="BB840" s="382">
        <f t="shared" si="3989"/>
        <v>12.21</v>
      </c>
      <c r="BC840" s="265">
        <f t="shared" si="3990"/>
        <v>0</v>
      </c>
      <c r="BD840" s="265">
        <f t="shared" si="3991"/>
        <v>92.37</v>
      </c>
      <c r="BE840" s="265">
        <f t="shared" si="3992"/>
        <v>15.72</v>
      </c>
      <c r="BF840" s="607">
        <f t="shared" si="3993"/>
        <v>1.7478188235294132</v>
      </c>
      <c r="BG840" s="607">
        <f t="shared" si="3994"/>
        <v>0</v>
      </c>
      <c r="BH840" s="607">
        <f t="shared" si="3995"/>
        <v>3.43</v>
      </c>
      <c r="BI840" s="607">
        <f t="shared" si="3996"/>
        <v>0</v>
      </c>
      <c r="BJ840" s="116">
        <f t="shared" si="3997"/>
        <v>61.01</v>
      </c>
      <c r="BK840" s="95"/>
    </row>
    <row r="841" spans="1:63" ht="14.25" x14ac:dyDescent="0.3">
      <c r="A841" s="144" t="s">
        <v>24397</v>
      </c>
      <c r="B841" s="379" t="s">
        <v>23695</v>
      </c>
      <c r="C841" s="453" t="s">
        <v>24398</v>
      </c>
      <c r="D841" s="416">
        <v>0.6</v>
      </c>
      <c r="E841" s="504"/>
      <c r="F841" s="504"/>
      <c r="G841" s="416" t="s">
        <v>23864</v>
      </c>
      <c r="H841" s="142">
        <v>16</v>
      </c>
      <c r="I841" s="143">
        <v>1.492518823529414</v>
      </c>
      <c r="J841" s="143">
        <v>1.4776188235294132</v>
      </c>
      <c r="K841" s="452">
        <v>0</v>
      </c>
      <c r="L841" s="382">
        <f t="shared" si="3956"/>
        <v>1.49</v>
      </c>
      <c r="M841" s="383">
        <f t="shared" si="3957"/>
        <v>0.06</v>
      </c>
      <c r="N841" s="383">
        <f t="shared" si="3958"/>
        <v>0.12</v>
      </c>
      <c r="O841" s="382">
        <f t="shared" si="3959"/>
        <v>1.67</v>
      </c>
      <c r="P841" s="382">
        <f t="shared" si="3960"/>
        <v>1.3199999999999998</v>
      </c>
      <c r="Q841" s="385">
        <f t="shared" si="3961"/>
        <v>0</v>
      </c>
      <c r="R841" s="385">
        <f t="shared" si="3962"/>
        <v>31.68</v>
      </c>
      <c r="S841" s="385">
        <f t="shared" si="3963"/>
        <v>3.59</v>
      </c>
      <c r="T841" s="385">
        <f t="shared" si="3964"/>
        <v>0</v>
      </c>
      <c r="U841" s="385">
        <f t="shared" si="3965"/>
        <v>0</v>
      </c>
      <c r="V841" s="384">
        <f t="shared" si="3966"/>
        <v>69.44</v>
      </c>
      <c r="W841" s="726">
        <f t="shared" si="3967"/>
        <v>0</v>
      </c>
      <c r="X841" s="144" t="str">
        <f t="shared" si="3968"/>
        <v>RK5</v>
      </c>
      <c r="Y841" s="416">
        <f t="shared" si="3969"/>
        <v>1.2</v>
      </c>
      <c r="Z841" s="603" t="s">
        <v>1</v>
      </c>
      <c r="AA841" s="504">
        <f t="shared" si="3970"/>
        <v>1.2</v>
      </c>
      <c r="AB841" s="591">
        <f t="shared" si="3971"/>
        <v>1.492518823529414</v>
      </c>
      <c r="AC841" s="592">
        <f t="shared" si="3972"/>
        <v>0.06</v>
      </c>
      <c r="AD841" s="592">
        <f t="shared" si="3973"/>
        <v>0.15</v>
      </c>
      <c r="AE841" s="593">
        <f t="shared" si="3974"/>
        <v>1.7</v>
      </c>
      <c r="AF841" s="604">
        <f t="shared" si="3975"/>
        <v>2.2000000000000002</v>
      </c>
      <c r="AG841" s="605">
        <f t="shared" si="3976"/>
        <v>0.68</v>
      </c>
      <c r="AH841" s="595">
        <f t="shared" si="3977"/>
        <v>0</v>
      </c>
      <c r="AI841" s="595">
        <f t="shared" si="3978"/>
        <v>2.2400000000000002</v>
      </c>
      <c r="AJ841" s="595">
        <f t="shared" si="3979"/>
        <v>0.3</v>
      </c>
      <c r="AK841" s="595">
        <f t="shared" si="3980"/>
        <v>0</v>
      </c>
      <c r="AL841" s="595">
        <f t="shared" si="3981"/>
        <v>0</v>
      </c>
      <c r="AM841" s="596">
        <f t="shared" si="3982"/>
        <v>11.97</v>
      </c>
      <c r="AN841" s="732">
        <f t="shared" si="3983"/>
        <v>0</v>
      </c>
      <c r="AO841" s="144" t="s">
        <v>24397</v>
      </c>
      <c r="AP841" s="379" t="s">
        <v>23695</v>
      </c>
      <c r="AQ841" s="453" t="s">
        <v>24398</v>
      </c>
      <c r="AR841" s="416">
        <v>0.6</v>
      </c>
      <c r="AS841" s="504"/>
      <c r="AT841" s="504"/>
      <c r="AU841" s="142">
        <v>16</v>
      </c>
      <c r="AV841" s="416">
        <f t="shared" si="3984"/>
        <v>1.4</v>
      </c>
      <c r="AW841" s="603" t="s">
        <v>1</v>
      </c>
      <c r="AX841" s="504">
        <f t="shared" si="3985"/>
        <v>1.4</v>
      </c>
      <c r="AY841" s="384">
        <f t="shared" si="3986"/>
        <v>14.6</v>
      </c>
      <c r="AZ841" s="384">
        <f t="shared" si="3987"/>
        <v>0.12</v>
      </c>
      <c r="BA841" s="384">
        <f t="shared" si="3988"/>
        <v>1.3199999999999998</v>
      </c>
      <c r="BB841" s="382">
        <f t="shared" si="3989"/>
        <v>4.62</v>
      </c>
      <c r="BC841" s="265">
        <f t="shared" si="3990"/>
        <v>0</v>
      </c>
      <c r="BD841" s="265">
        <f t="shared" si="3991"/>
        <v>37.809999999999995</v>
      </c>
      <c r="BE841" s="265">
        <f t="shared" si="3992"/>
        <v>5.94</v>
      </c>
      <c r="BF841" s="607">
        <f t="shared" si="3993"/>
        <v>1.702518823529414</v>
      </c>
      <c r="BG841" s="607">
        <f t="shared" si="3994"/>
        <v>0</v>
      </c>
      <c r="BH841" s="607">
        <f t="shared" si="3995"/>
        <v>3.34</v>
      </c>
      <c r="BI841" s="607">
        <f t="shared" si="3996"/>
        <v>0</v>
      </c>
      <c r="BJ841" s="116">
        <f t="shared" si="3997"/>
        <v>23.91</v>
      </c>
      <c r="BK841" s="95"/>
    </row>
    <row r="842" spans="1:63" ht="14.25" x14ac:dyDescent="0.3">
      <c r="A842" s="449" t="s">
        <v>24398</v>
      </c>
      <c r="B842" s="146" t="s">
        <v>23695</v>
      </c>
      <c r="C842" s="532" t="s">
        <v>24399</v>
      </c>
      <c r="D842" s="502">
        <v>0.6</v>
      </c>
      <c r="E842" s="589"/>
      <c r="F842" s="589"/>
      <c r="G842" s="502" t="s">
        <v>23864</v>
      </c>
      <c r="H842" s="451">
        <v>8</v>
      </c>
      <c r="I842" s="452">
        <v>1.4776188235294132</v>
      </c>
      <c r="J842" s="452">
        <v>1.5300188235294137</v>
      </c>
      <c r="K842" s="452">
        <v>0.9</v>
      </c>
      <c r="L842" s="382">
        <f t="shared" si="3956"/>
        <v>1.5</v>
      </c>
      <c r="M842" s="383">
        <f t="shared" si="3957"/>
        <v>0.06</v>
      </c>
      <c r="N842" s="383">
        <f t="shared" si="3958"/>
        <v>0.12</v>
      </c>
      <c r="O842" s="382">
        <f t="shared" si="3959"/>
        <v>1.6800000000000002</v>
      </c>
      <c r="P842" s="382">
        <f t="shared" si="3960"/>
        <v>1.3199999999999998</v>
      </c>
      <c r="Q842" s="385">
        <f t="shared" si="3961"/>
        <v>0</v>
      </c>
      <c r="R842" s="385">
        <f t="shared" si="3962"/>
        <v>15.84</v>
      </c>
      <c r="S842" s="385">
        <f t="shared" si="3963"/>
        <v>1.9</v>
      </c>
      <c r="T842" s="385">
        <f t="shared" si="3964"/>
        <v>0</v>
      </c>
      <c r="U842" s="385">
        <f t="shared" si="3965"/>
        <v>0</v>
      </c>
      <c r="V842" s="384">
        <f t="shared" si="3966"/>
        <v>34.880000000000003</v>
      </c>
      <c r="W842" s="726">
        <f t="shared" si="3967"/>
        <v>0</v>
      </c>
      <c r="X842" s="449" t="str">
        <f t="shared" si="3968"/>
        <v>RK6</v>
      </c>
      <c r="Y842" s="502">
        <f t="shared" si="3969"/>
        <v>1.2</v>
      </c>
      <c r="Z842" s="590" t="s">
        <v>1</v>
      </c>
      <c r="AA842" s="589">
        <f t="shared" si="3970"/>
        <v>1.2</v>
      </c>
      <c r="AB842" s="591">
        <f t="shared" si="3971"/>
        <v>1.4776188235294132</v>
      </c>
      <c r="AC842" s="592">
        <f t="shared" si="3972"/>
        <v>0.06</v>
      </c>
      <c r="AD842" s="592">
        <f t="shared" si="3973"/>
        <v>0.15</v>
      </c>
      <c r="AE842" s="593">
        <f t="shared" si="3974"/>
        <v>1.69</v>
      </c>
      <c r="AF842" s="593">
        <f t="shared" si="3975"/>
        <v>2.2000000000000002</v>
      </c>
      <c r="AG842" s="594">
        <f t="shared" si="3976"/>
        <v>0.68</v>
      </c>
      <c r="AH842" s="595">
        <f t="shared" si="3977"/>
        <v>0</v>
      </c>
      <c r="AI842" s="595">
        <f t="shared" si="3978"/>
        <v>2.2400000000000002</v>
      </c>
      <c r="AJ842" s="595">
        <f t="shared" si="3979"/>
        <v>0.28000000000000003</v>
      </c>
      <c r="AK842" s="595">
        <f t="shared" si="3980"/>
        <v>0</v>
      </c>
      <c r="AL842" s="595">
        <f t="shared" si="3981"/>
        <v>0</v>
      </c>
      <c r="AM842" s="596">
        <f t="shared" si="3982"/>
        <v>11.91</v>
      </c>
      <c r="AN842" s="732">
        <f t="shared" si="3983"/>
        <v>0</v>
      </c>
      <c r="AO842" s="449" t="s">
        <v>24398</v>
      </c>
      <c r="AP842" s="146" t="s">
        <v>23695</v>
      </c>
      <c r="AQ842" s="532" t="s">
        <v>24399</v>
      </c>
      <c r="AR842" s="502">
        <v>0.6</v>
      </c>
      <c r="AS842" s="589"/>
      <c r="AT842" s="589"/>
      <c r="AU842" s="451">
        <v>8</v>
      </c>
      <c r="AV842" s="502">
        <f t="shared" si="3984"/>
        <v>1.4</v>
      </c>
      <c r="AW842" s="590" t="s">
        <v>1</v>
      </c>
      <c r="AX842" s="589">
        <f t="shared" si="3985"/>
        <v>1.4</v>
      </c>
      <c r="AY842" s="384">
        <f t="shared" si="3986"/>
        <v>6.6</v>
      </c>
      <c r="AZ842" s="384">
        <f t="shared" si="3987"/>
        <v>0.12</v>
      </c>
      <c r="BA842" s="384">
        <f t="shared" si="3988"/>
        <v>1.3199999999999998</v>
      </c>
      <c r="BB842" s="382">
        <f t="shared" si="3989"/>
        <v>2.09</v>
      </c>
      <c r="BC842" s="265">
        <f t="shared" si="3990"/>
        <v>0</v>
      </c>
      <c r="BD842" s="265">
        <f t="shared" si="3991"/>
        <v>20.259999999999998</v>
      </c>
      <c r="BE842" s="265">
        <f t="shared" si="3992"/>
        <v>2.69</v>
      </c>
      <c r="BF842" s="607">
        <f t="shared" si="3993"/>
        <v>1.6876188235294132</v>
      </c>
      <c r="BG842" s="607">
        <f t="shared" si="3994"/>
        <v>0</v>
      </c>
      <c r="BH842" s="607">
        <f t="shared" si="3995"/>
        <v>3.31</v>
      </c>
      <c r="BI842" s="607">
        <f t="shared" si="3996"/>
        <v>0</v>
      </c>
      <c r="BJ842" s="116">
        <f t="shared" si="3997"/>
        <v>12.17</v>
      </c>
      <c r="BK842" s="95"/>
    </row>
    <row r="843" spans="1:63" ht="14.25" x14ac:dyDescent="0.3">
      <c r="A843" s="462"/>
      <c r="B843" s="463"/>
      <c r="C843" s="608"/>
      <c r="D843" s="505"/>
      <c r="E843" s="505"/>
      <c r="F843" s="505"/>
      <c r="G843" s="505"/>
      <c r="H843" s="410"/>
      <c r="I843" s="411"/>
      <c r="J843" s="411"/>
      <c r="K843" s="411"/>
      <c r="L843" s="101"/>
      <c r="M843" s="412"/>
      <c r="N843" s="412"/>
      <c r="O843" s="101"/>
      <c r="P843" s="101"/>
      <c r="Q843" s="414"/>
      <c r="R843" s="414"/>
      <c r="S843" s="414"/>
      <c r="T843" s="414"/>
      <c r="U843" s="414"/>
      <c r="V843" s="413"/>
      <c r="W843" s="725"/>
      <c r="X843" s="462"/>
      <c r="Y843" s="505"/>
      <c r="Z843" s="597"/>
      <c r="AA843" s="505"/>
      <c r="AB843" s="598"/>
      <c r="AC843" s="599"/>
      <c r="AD843" s="599"/>
      <c r="AE843" s="600"/>
      <c r="AF843" s="600"/>
      <c r="AG843" s="597"/>
      <c r="AH843" s="601"/>
      <c r="AI843" s="601"/>
      <c r="AJ843" s="601"/>
      <c r="AK843" s="601"/>
      <c r="AL843" s="601"/>
      <c r="AM843" s="602"/>
      <c r="AN843" s="733"/>
      <c r="AO843" s="462"/>
      <c r="AP843" s="463"/>
      <c r="AQ843" s="608"/>
      <c r="AR843" s="505"/>
      <c r="AS843" s="505"/>
      <c r="AT843" s="505"/>
      <c r="AU843" s="410"/>
      <c r="AV843" s="505"/>
      <c r="AW843" s="597"/>
      <c r="AX843" s="505"/>
      <c r="AY843" s="413"/>
      <c r="AZ843" s="413"/>
      <c r="BA843" s="413"/>
      <c r="BB843" s="101"/>
      <c r="BC843" s="101"/>
      <c r="BD843" s="101"/>
      <c r="BE843" s="101"/>
      <c r="BF843" s="414"/>
      <c r="BG843" s="414"/>
      <c r="BH843" s="414"/>
      <c r="BI843" s="414"/>
      <c r="BJ843" s="415"/>
      <c r="BK843" s="95"/>
    </row>
    <row r="844" spans="1:63" s="122" customFormat="1" ht="14.25" x14ac:dyDescent="0.3">
      <c r="A844" s="402" t="s">
        <v>24400</v>
      </c>
      <c r="B844" s="463"/>
      <c r="C844" s="408"/>
      <c r="D844" s="505"/>
      <c r="E844" s="505"/>
      <c r="F844" s="505"/>
      <c r="G844" s="409"/>
      <c r="H844" s="410"/>
      <c r="I844" s="411"/>
      <c r="J844" s="411"/>
      <c r="K844" s="411"/>
      <c r="L844" s="101"/>
      <c r="M844" s="412"/>
      <c r="N844" s="412"/>
      <c r="O844" s="101"/>
      <c r="P844" s="101"/>
      <c r="Q844" s="414"/>
      <c r="R844" s="414"/>
      <c r="S844" s="414"/>
      <c r="T844" s="414"/>
      <c r="U844" s="414"/>
      <c r="V844" s="413"/>
      <c r="W844" s="725"/>
      <c r="X844" s="739" t="str">
        <f>$A844</f>
        <v>BACIA RL - BACIA ROMANA (L)</v>
      </c>
      <c r="Y844" s="505"/>
      <c r="Z844" s="597"/>
      <c r="AA844" s="505"/>
      <c r="AB844" s="598"/>
      <c r="AC844" s="599"/>
      <c r="AD844" s="599"/>
      <c r="AE844" s="600"/>
      <c r="AF844" s="600"/>
      <c r="AG844" s="597"/>
      <c r="AH844" s="601"/>
      <c r="AI844" s="601"/>
      <c r="AJ844" s="601"/>
      <c r="AK844" s="601"/>
      <c r="AL844" s="601"/>
      <c r="AM844" s="602"/>
      <c r="AN844" s="733"/>
      <c r="AO844" s="739" t="str">
        <f>$A844</f>
        <v>BACIA RL - BACIA ROMANA (L)</v>
      </c>
      <c r="AP844" s="463"/>
      <c r="AQ844" s="408"/>
      <c r="AR844" s="505"/>
      <c r="AS844" s="505"/>
      <c r="AT844" s="505"/>
      <c r="AU844" s="410"/>
      <c r="AV844" s="409"/>
      <c r="AW844" s="409"/>
      <c r="AX844" s="409"/>
      <c r="AY844" s="413"/>
      <c r="AZ844" s="413"/>
      <c r="BA844" s="413"/>
      <c r="BB844" s="101"/>
      <c r="BC844" s="101"/>
      <c r="BD844" s="101"/>
      <c r="BE844" s="101"/>
      <c r="BF844" s="101"/>
      <c r="BG844" s="101"/>
      <c r="BH844" s="101"/>
      <c r="BI844" s="101"/>
      <c r="BJ844" s="415"/>
      <c r="BK844" s="95"/>
    </row>
    <row r="845" spans="1:63" s="122" customFormat="1" ht="14.25" x14ac:dyDescent="0.3">
      <c r="A845" s="407" t="s">
        <v>24149</v>
      </c>
      <c r="B845" s="463"/>
      <c r="C845" s="408"/>
      <c r="D845" s="505"/>
      <c r="E845" s="505"/>
      <c r="F845" s="505"/>
      <c r="G845" s="409"/>
      <c r="H845" s="410"/>
      <c r="I845" s="411"/>
      <c r="J845" s="411"/>
      <c r="K845" s="411"/>
      <c r="L845" s="101"/>
      <c r="M845" s="412"/>
      <c r="N845" s="412"/>
      <c r="O845" s="101"/>
      <c r="P845" s="101"/>
      <c r="Q845" s="414"/>
      <c r="R845" s="414"/>
      <c r="S845" s="414"/>
      <c r="T845" s="414"/>
      <c r="U845" s="414"/>
      <c r="V845" s="413"/>
      <c r="W845" s="725"/>
      <c r="X845" s="740" t="str">
        <f>$A845</f>
        <v>RUA EDYR BACKER</v>
      </c>
      <c r="Y845" s="503"/>
      <c r="Z845" s="503"/>
      <c r="AA845" s="503"/>
      <c r="AB845" s="399"/>
      <c r="AC845" s="399"/>
      <c r="AD845" s="399"/>
      <c r="AE845" s="399"/>
      <c r="AF845" s="404"/>
      <c r="AG845" s="399"/>
      <c r="AH845" s="399"/>
      <c r="AI845" s="399"/>
      <c r="AJ845" s="399"/>
      <c r="AK845" s="399"/>
      <c r="AL845" s="399"/>
      <c r="AM845" s="399"/>
      <c r="AN845" s="401"/>
      <c r="AO845" s="407" t="str">
        <f>$A845</f>
        <v>RUA EDYR BACKER</v>
      </c>
      <c r="AP845" s="463"/>
      <c r="AQ845" s="408"/>
      <c r="AR845" s="505"/>
      <c r="AS845" s="505"/>
      <c r="AT845" s="505"/>
      <c r="AU845" s="410"/>
      <c r="AV845" s="409"/>
      <c r="AW845" s="409"/>
      <c r="AX845" s="409"/>
      <c r="AY845" s="413"/>
      <c r="AZ845" s="413"/>
      <c r="BA845" s="413"/>
      <c r="BB845" s="101"/>
      <c r="BC845" s="101"/>
      <c r="BD845" s="101"/>
      <c r="BE845" s="101"/>
      <c r="BF845" s="101"/>
      <c r="BG845" s="101"/>
      <c r="BH845" s="101"/>
      <c r="BI845" s="101"/>
      <c r="BJ845" s="415"/>
      <c r="BK845" s="95"/>
    </row>
    <row r="846" spans="1:63" ht="14.25" x14ac:dyDescent="0.3">
      <c r="A846" s="144" t="s">
        <v>24401</v>
      </c>
      <c r="B846" s="379" t="s">
        <v>23695</v>
      </c>
      <c r="C846" s="453" t="s">
        <v>24402</v>
      </c>
      <c r="D846" s="416">
        <v>0.4</v>
      </c>
      <c r="E846" s="504"/>
      <c r="F846" s="504"/>
      <c r="G846" s="416" t="s">
        <v>23864</v>
      </c>
      <c r="H846" s="142">
        <v>35</v>
      </c>
      <c r="I846" s="143">
        <v>1</v>
      </c>
      <c r="J846" s="143">
        <v>1</v>
      </c>
      <c r="K846" s="452">
        <v>0</v>
      </c>
      <c r="L846" s="382">
        <f t="shared" ref="L846:L851" si="3998">ROUND((I846+J846)/2,2)</f>
        <v>1</v>
      </c>
      <c r="M846" s="383">
        <f t="shared" ref="M846:M851" si="3999">IF(F846=0,ROUND($D846*10%,2),IF(D846&gt;2.8,0.18,0.15))</f>
        <v>0.04</v>
      </c>
      <c r="N846" s="383">
        <f t="shared" ref="N846:N851" si="4000">IF(F846=0,IF(   ROUND($D846/4,2),   IF(ROUND(($D846*1.2)/6,2)&lt;0.1,0.1,ROUND(($D846*1.2)/6,2))),0.5)</f>
        <v>0.1</v>
      </c>
      <c r="O846" s="382">
        <f t="shared" ref="O846:O851" si="4001">L846+M846+N846</f>
        <v>1.1400000000000001</v>
      </c>
      <c r="P846" s="382">
        <f t="shared" ref="P846:P851" si="4002">IF(O846&lt;2,(D846+M846*2)+0.6,(D846+M846*2)+0.6+ROUNDUP(O846-2,0)*0.1)</f>
        <v>1.08</v>
      </c>
      <c r="Q846" s="385">
        <f t="shared" ref="Q846:Q851" si="4003">IF($O846&lt;=$W$4,ROUND(IF($O846&lt;1.5,$O846*$H846*$P846,1.5*$H846*$P846),2),0)</f>
        <v>43.09</v>
      </c>
      <c r="R846" s="385">
        <f t="shared" ref="R846:R851" si="4004">IF($O846&gt;$W$4,ROUND(IF($O846&lt;1.5,$O846*$H846*$P846,1.5*$H846*$P846),2),0)</f>
        <v>0</v>
      </c>
      <c r="S846" s="385">
        <f t="shared" ref="S846:S851" si="4005">IF($O846&gt;$W$4,ROUND(IF($O846&lt;1.5,0,IF($O846&gt;3,1.5*$H846*$P846,($O846-1.5)*$H846*$P846)),2),0)</f>
        <v>0</v>
      </c>
      <c r="T846" s="385">
        <f t="shared" ref="T846:T851" si="4006">IF($O846&gt;$W$4,ROUND(IF($O846&lt;3,0,IF($O846&gt;4.5,1.5*$H846*$P846,($O846-3)*$H846*$P846)),2),0)</f>
        <v>0</v>
      </c>
      <c r="U846" s="385">
        <f t="shared" ref="U846:U851" si="4007">IF($O846&gt;$W$4,ROUND(IF($O846&lt;4.5,0,IF($O846&gt;6,($O846-4.5)*$H846*$P846,($O846-4.5)*$H846*$P846)),2),0)</f>
        <v>0</v>
      </c>
      <c r="V846" s="384">
        <f t="shared" ref="V846:V851" si="4008">IF($O846&gt;$W$4, IF( $O846&lt;=4,   ROUND($H846*($O846+0.5)*2,2),   0),0)</f>
        <v>0</v>
      </c>
      <c r="W846" s="726">
        <f t="shared" ref="W846:W851" si="4009">IF($O846&gt;$W$4, IF( $O846&gt;4,   ROUND($H846*($O846+0.5)*2,2),   0),0)</f>
        <v>0</v>
      </c>
      <c r="X846" s="144" t="str">
        <f t="shared" ref="X846:X851" si="4010">A846</f>
        <v>RL1</v>
      </c>
      <c r="Y846" s="416">
        <f t="shared" ref="Y846:Y851" si="4011">IF($D846=0.4,1.2,IF($D846=0.6,1.2,IF($D846=0.8,1.3,IF($D846=1,1.5,IF($D846=1.2,1.7,IF($D846&lt;=2,2,"--"))))))</f>
        <v>1.2</v>
      </c>
      <c r="Z846" s="603" t="s">
        <v>1</v>
      </c>
      <c r="AA846" s="504">
        <f t="shared" ref="AA846:AA851" si="4012">Y846</f>
        <v>1.2</v>
      </c>
      <c r="AB846" s="591">
        <f t="shared" ref="AB846:AB851" si="4013">IF($Y846="--","--",I846)</f>
        <v>1</v>
      </c>
      <c r="AC846" s="592">
        <f t="shared" ref="AC846:AC851" si="4014">IF($Y846="--","--",IF(D846&gt;1.5,0.15,ROUND($D846*10%,2)))</f>
        <v>0.04</v>
      </c>
      <c r="AD846" s="592">
        <f t="shared" ref="AD846:AD851" si="4015">IF($Y846="--","--",0.15)</f>
        <v>0.15</v>
      </c>
      <c r="AE846" s="593">
        <f t="shared" ref="AE846:AE851" si="4016">IF($Y846="--","--",ROUND(AB846+AC846+AD846,2))</f>
        <v>1.19</v>
      </c>
      <c r="AF846" s="604">
        <f t="shared" ref="AF846:AF851" si="4017">IF($Y846="--","--",IF($AB846&lt;=2,$Y846+1,($Y846+1)+ROUNDUP($AB846-2,0)*0.1))</f>
        <v>2.2000000000000002</v>
      </c>
      <c r="AG846" s="605">
        <f t="shared" ref="AG846:AG851" si="4018">IF($D846=0.4,0.92,IF($D846=0.6,0.68,IF($D846=0.8,0.74,IF($D846=1,0.7,IF($D846=1.2,0.66,IF($D846=1.5,0.6,IF($D846&lt;=2,(2.4-(D846+0.3)),"--")))))))</f>
        <v>0.92</v>
      </c>
      <c r="AH846" s="595">
        <f t="shared" ref="AH846:AH851" si="4019">IF($Y846="--","--",IF($AE846&lt;=$W$4,ROUND(IF($AE846&lt;1.5,$AE846*$AF846*$AG846,1.5*$AF846*$AG846),2),0))</f>
        <v>2.41</v>
      </c>
      <c r="AI846" s="595">
        <f t="shared" ref="AI846:AI851" si="4020">IF($Y846="--","--",IF($AE846&gt;$W$4,ROUND(IF($AE846&lt;1.5,$AE846*$AF846*$AG846,1.5*$AF846*$AG846),2),0))</f>
        <v>0</v>
      </c>
      <c r="AJ846" s="595">
        <f t="shared" ref="AJ846:AJ851" si="4021">IF($Y846="--","--",IF($AE846&gt;$W$4,ROUND(IF($AE846&lt;1.5,0,IF($AE846&gt;3,1.5*$AF846*$AG846,($AE846-1.5)*$AF846*$AG846)),2),0))</f>
        <v>0</v>
      </c>
      <c r="AK846" s="595">
        <f t="shared" ref="AK846:AK851" si="4022">IF($Y846="--","--",IF($AE846&gt;$W$4,ROUND(IF($AE846&lt;3,0,IF($AE846&gt;4.5,1.5*$AF846*$AG846,($AE846-3)*$AF846*$AG846)),2),0))</f>
        <v>0</v>
      </c>
      <c r="AL846" s="595">
        <f t="shared" ref="AL846:AL851" si="4023">IF($Y846="--","--",IF($AE846&gt;$W$4,ROUND(IF($AE846&lt;4.5,0,IF($AE846&gt;6,($AE846-4.5)*$AF846*$AG846,($AE846-4.5)*$AF846*$AG846)),2),0))</f>
        <v>0</v>
      </c>
      <c r="AM846" s="596">
        <f t="shared" ref="AM846:AM851" si="4024">IF($Y846="--","--",IF($AE846&gt;$W$4, IF( $AE846&lt;=4,   ROUND(($AG846*4)*($AE846+0.5)*2,2),   0),0))</f>
        <v>0</v>
      </c>
      <c r="AN846" s="732">
        <f t="shared" ref="AN846:AN851" si="4025">IF($Y846="--","--",IF($AE846&gt;$W$4, IF( $AE846&gt;4,   ROUND(($AG846*4)*($AE846+0.5)*2,2),   0),0))</f>
        <v>0</v>
      </c>
      <c r="AO846" s="144" t="s">
        <v>24401</v>
      </c>
      <c r="AP846" s="379" t="s">
        <v>23695</v>
      </c>
      <c r="AQ846" s="453" t="s">
        <v>24402</v>
      </c>
      <c r="AR846" s="416">
        <v>0.4</v>
      </c>
      <c r="AS846" s="504"/>
      <c r="AT846" s="504"/>
      <c r="AU846" s="142">
        <v>35</v>
      </c>
      <c r="AV846" s="416">
        <f t="shared" ref="AV846:AV851" si="4026">IF($Y846="--","--",Y846+0.2)</f>
        <v>1.4</v>
      </c>
      <c r="AW846" s="603" t="s">
        <v>1</v>
      </c>
      <c r="AX846" s="504">
        <f t="shared" ref="AX846:AX851" si="4027">AV846</f>
        <v>1.4</v>
      </c>
      <c r="AY846" s="384">
        <f t="shared" ref="AY846:AY851" si="4028">IF(D846&gt;2,AU846,AU846-AV846)</f>
        <v>33.6</v>
      </c>
      <c r="AZ846" s="384">
        <f t="shared" ref="AZ846:AZ851" si="4029">N846</f>
        <v>0.1</v>
      </c>
      <c r="BA846" s="384">
        <f t="shared" ref="BA846:BA851" si="4030">P846</f>
        <v>1.08</v>
      </c>
      <c r="BB846" s="382">
        <f t="shared" ref="BB846:BB851" si="4031">IF(F846=0,IF(ROUND( AY846 * ( ( (N846*P846) +  ( ((D846+M846*2)/6)*P846 ) ) - ROUND(  ((D846+M846*2)^2)   *   (   ( PI()*96.379 / (4*360) )  -  ( (SIN((96.379/2)*PI()/180)) * (COS((96.379/2)*PI()/180)) / 4 )   ), 4) ),2),   ROUND( AY846 * ( ( (N846*P846) +  ( ((D846+M846*2)/4)*P846 ) ) - ROUND(  ((D846+M846*2)^2)   *   (   ( PI()*120 / (4*360) )  -  ( (SIN((120/2)*PI()/180)) * (COS((120/2)*PI()/180)) / 4 )   ), 4) ),2)),0)</f>
        <v>6.79</v>
      </c>
      <c r="BC846" s="265">
        <f t="shared" ref="BC846:BC851" si="4032">IF(F846&gt;0,ROUND(AY846*N846*P846,2),0)</f>
        <v>0</v>
      </c>
      <c r="BD846" s="265">
        <f t="shared" ref="BD846:BD851" si="4033">SUM(Q846:U846,AH846:AL846)</f>
        <v>45.5</v>
      </c>
      <c r="BE846" s="265">
        <f t="shared" ref="BE846:BE851" si="4034">IF(F846=0, ROUND( ( PI()*( (D846+M846*2)^2 ) / 4  ) * AY846,2),  ROUND( (D846+M846*2)*(F846+M846*2) * AY846,2))</f>
        <v>6.08</v>
      </c>
      <c r="BF846" s="607">
        <f t="shared" ref="BF846:BF851" si="4035">IF(($I846+M846-0.15)&lt;=2,($I846+M846+0.15),IF(($I846+M846)&lt;=3,2.35,($I846+M846+0.2)-0.85))</f>
        <v>1.19</v>
      </c>
      <c r="BG846" s="607">
        <f t="shared" ref="BG846:BG851" si="4036">IF(D846&gt;2,   (I846-F846-M846-0.11),IF(($I846+M846)&lt;=2,0,IF(($I846+M846)&gt;3,0.85,(I846+M846+0.2-BF846))))</f>
        <v>0</v>
      </c>
      <c r="BH846" s="607">
        <f t="shared" ref="BH846:BH851" si="4037">IF(D846&gt;2,  ROUND(((1.42+0.4)+(0.91+0.4))*2*BG846,2), ROUND(AV846*AX846*BF846,2))</f>
        <v>2.33</v>
      </c>
      <c r="BI846" s="607">
        <f t="shared" ref="BI846:BI851" si="4038">ROUND(((PI()*0.9^2)/4)*BG846,2)</f>
        <v>0</v>
      </c>
      <c r="BJ846" s="116">
        <f t="shared" ref="BJ846:BJ851" si="4039">ROUND(BD846-BE846-BH846-BI846-BB846-BC846,2)</f>
        <v>30.3</v>
      </c>
      <c r="BK846" s="95"/>
    </row>
    <row r="847" spans="1:63" ht="14.25" x14ac:dyDescent="0.3">
      <c r="A847" s="144" t="s">
        <v>24402</v>
      </c>
      <c r="B847" s="379" t="s">
        <v>23695</v>
      </c>
      <c r="C847" s="453" t="s">
        <v>24403</v>
      </c>
      <c r="D847" s="416">
        <v>0.4</v>
      </c>
      <c r="E847" s="504"/>
      <c r="F847" s="504"/>
      <c r="G847" s="416" t="s">
        <v>23864</v>
      </c>
      <c r="H847" s="142">
        <v>35</v>
      </c>
      <c r="I847" s="143">
        <v>1</v>
      </c>
      <c r="J847" s="143">
        <v>1</v>
      </c>
      <c r="K847" s="452">
        <v>0</v>
      </c>
      <c r="L847" s="382">
        <f t="shared" si="3998"/>
        <v>1</v>
      </c>
      <c r="M847" s="383">
        <f t="shared" si="3999"/>
        <v>0.04</v>
      </c>
      <c r="N847" s="383">
        <f t="shared" si="4000"/>
        <v>0.1</v>
      </c>
      <c r="O847" s="382">
        <f t="shared" si="4001"/>
        <v>1.1400000000000001</v>
      </c>
      <c r="P847" s="382">
        <f t="shared" si="4002"/>
        <v>1.08</v>
      </c>
      <c r="Q847" s="385">
        <f t="shared" si="4003"/>
        <v>43.09</v>
      </c>
      <c r="R847" s="385">
        <f t="shared" si="4004"/>
        <v>0</v>
      </c>
      <c r="S847" s="385">
        <f t="shared" si="4005"/>
        <v>0</v>
      </c>
      <c r="T847" s="385">
        <f t="shared" si="4006"/>
        <v>0</v>
      </c>
      <c r="U847" s="385">
        <f t="shared" si="4007"/>
        <v>0</v>
      </c>
      <c r="V847" s="384">
        <f t="shared" si="4008"/>
        <v>0</v>
      </c>
      <c r="W847" s="726">
        <f t="shared" si="4009"/>
        <v>0</v>
      </c>
      <c r="X847" s="144" t="str">
        <f t="shared" si="4010"/>
        <v>RL2</v>
      </c>
      <c r="Y847" s="416">
        <f t="shared" si="4011"/>
        <v>1.2</v>
      </c>
      <c r="Z847" s="603" t="s">
        <v>1</v>
      </c>
      <c r="AA847" s="504">
        <f t="shared" si="4012"/>
        <v>1.2</v>
      </c>
      <c r="AB847" s="591">
        <f t="shared" si="4013"/>
        <v>1</v>
      </c>
      <c r="AC847" s="592">
        <f t="shared" si="4014"/>
        <v>0.04</v>
      </c>
      <c r="AD847" s="592">
        <f t="shared" si="4015"/>
        <v>0.15</v>
      </c>
      <c r="AE847" s="593">
        <f t="shared" si="4016"/>
        <v>1.19</v>
      </c>
      <c r="AF847" s="604">
        <f t="shared" si="4017"/>
        <v>2.2000000000000002</v>
      </c>
      <c r="AG847" s="605">
        <f t="shared" si="4018"/>
        <v>0.92</v>
      </c>
      <c r="AH847" s="595">
        <f t="shared" si="4019"/>
        <v>2.41</v>
      </c>
      <c r="AI847" s="595">
        <f t="shared" si="4020"/>
        <v>0</v>
      </c>
      <c r="AJ847" s="595">
        <f t="shared" si="4021"/>
        <v>0</v>
      </c>
      <c r="AK847" s="595">
        <f t="shared" si="4022"/>
        <v>0</v>
      </c>
      <c r="AL847" s="595">
        <f t="shared" si="4023"/>
        <v>0</v>
      </c>
      <c r="AM847" s="596">
        <f t="shared" si="4024"/>
        <v>0</v>
      </c>
      <c r="AN847" s="732">
        <f t="shared" si="4025"/>
        <v>0</v>
      </c>
      <c r="AO847" s="144" t="s">
        <v>24402</v>
      </c>
      <c r="AP847" s="379" t="s">
        <v>23695</v>
      </c>
      <c r="AQ847" s="453" t="s">
        <v>24403</v>
      </c>
      <c r="AR847" s="416">
        <v>0.4</v>
      </c>
      <c r="AS847" s="504"/>
      <c r="AT847" s="504"/>
      <c r="AU847" s="142">
        <v>35</v>
      </c>
      <c r="AV847" s="416">
        <f t="shared" si="4026"/>
        <v>1.4</v>
      </c>
      <c r="AW847" s="603" t="s">
        <v>1</v>
      </c>
      <c r="AX847" s="504">
        <f t="shared" si="4027"/>
        <v>1.4</v>
      </c>
      <c r="AY847" s="384">
        <f t="shared" si="4028"/>
        <v>33.6</v>
      </c>
      <c r="AZ847" s="384">
        <f t="shared" si="4029"/>
        <v>0.1</v>
      </c>
      <c r="BA847" s="384">
        <f t="shared" si="4030"/>
        <v>1.08</v>
      </c>
      <c r="BB847" s="382">
        <f t="shared" si="4031"/>
        <v>6.79</v>
      </c>
      <c r="BC847" s="265">
        <f t="shared" si="4032"/>
        <v>0</v>
      </c>
      <c r="BD847" s="265">
        <f t="shared" si="4033"/>
        <v>45.5</v>
      </c>
      <c r="BE847" s="265">
        <f t="shared" si="4034"/>
        <v>6.08</v>
      </c>
      <c r="BF847" s="607">
        <f t="shared" si="4035"/>
        <v>1.19</v>
      </c>
      <c r="BG847" s="607">
        <f t="shared" si="4036"/>
        <v>0</v>
      </c>
      <c r="BH847" s="607">
        <f t="shared" si="4037"/>
        <v>2.33</v>
      </c>
      <c r="BI847" s="607">
        <f t="shared" si="4038"/>
        <v>0</v>
      </c>
      <c r="BJ847" s="116">
        <f t="shared" si="4039"/>
        <v>30.3</v>
      </c>
      <c r="BK847" s="95"/>
    </row>
    <row r="848" spans="1:63" ht="14.25" x14ac:dyDescent="0.3">
      <c r="A848" s="144" t="s">
        <v>24403</v>
      </c>
      <c r="B848" s="379" t="s">
        <v>23695</v>
      </c>
      <c r="C848" s="453" t="s">
        <v>24404</v>
      </c>
      <c r="D848" s="416">
        <v>0.4</v>
      </c>
      <c r="E848" s="504"/>
      <c r="F848" s="504"/>
      <c r="G848" s="416" t="s">
        <v>23864</v>
      </c>
      <c r="H848" s="142">
        <v>35</v>
      </c>
      <c r="I848" s="143">
        <v>1</v>
      </c>
      <c r="J848" s="143">
        <v>1</v>
      </c>
      <c r="K848" s="452">
        <v>0.14000000000000001</v>
      </c>
      <c r="L848" s="382">
        <f t="shared" si="3998"/>
        <v>1</v>
      </c>
      <c r="M848" s="383">
        <f t="shared" si="3999"/>
        <v>0.04</v>
      </c>
      <c r="N848" s="383">
        <f t="shared" si="4000"/>
        <v>0.1</v>
      </c>
      <c r="O848" s="382">
        <f t="shared" si="4001"/>
        <v>1.1400000000000001</v>
      </c>
      <c r="P848" s="382">
        <f t="shared" si="4002"/>
        <v>1.08</v>
      </c>
      <c r="Q848" s="385">
        <f t="shared" si="4003"/>
        <v>43.09</v>
      </c>
      <c r="R848" s="385">
        <f t="shared" si="4004"/>
        <v>0</v>
      </c>
      <c r="S848" s="385">
        <f t="shared" si="4005"/>
        <v>0</v>
      </c>
      <c r="T848" s="385">
        <f t="shared" si="4006"/>
        <v>0</v>
      </c>
      <c r="U848" s="385">
        <f t="shared" si="4007"/>
        <v>0</v>
      </c>
      <c r="V848" s="384">
        <f t="shared" si="4008"/>
        <v>0</v>
      </c>
      <c r="W848" s="726">
        <f t="shared" si="4009"/>
        <v>0</v>
      </c>
      <c r="X848" s="144" t="str">
        <f t="shared" si="4010"/>
        <v>RL3</v>
      </c>
      <c r="Y848" s="416">
        <f t="shared" si="4011"/>
        <v>1.2</v>
      </c>
      <c r="Z848" s="603" t="s">
        <v>1</v>
      </c>
      <c r="AA848" s="504">
        <f t="shared" si="4012"/>
        <v>1.2</v>
      </c>
      <c r="AB848" s="591">
        <f t="shared" si="4013"/>
        <v>1</v>
      </c>
      <c r="AC848" s="592">
        <f t="shared" si="4014"/>
        <v>0.04</v>
      </c>
      <c r="AD848" s="592">
        <f t="shared" si="4015"/>
        <v>0.15</v>
      </c>
      <c r="AE848" s="593">
        <f t="shared" si="4016"/>
        <v>1.19</v>
      </c>
      <c r="AF848" s="604">
        <f t="shared" si="4017"/>
        <v>2.2000000000000002</v>
      </c>
      <c r="AG848" s="605">
        <f t="shared" si="4018"/>
        <v>0.92</v>
      </c>
      <c r="AH848" s="595">
        <f t="shared" si="4019"/>
        <v>2.41</v>
      </c>
      <c r="AI848" s="595">
        <f t="shared" si="4020"/>
        <v>0</v>
      </c>
      <c r="AJ848" s="595">
        <f t="shared" si="4021"/>
        <v>0</v>
      </c>
      <c r="AK848" s="595">
        <f t="shared" si="4022"/>
        <v>0</v>
      </c>
      <c r="AL848" s="595">
        <f t="shared" si="4023"/>
        <v>0</v>
      </c>
      <c r="AM848" s="596">
        <f t="shared" si="4024"/>
        <v>0</v>
      </c>
      <c r="AN848" s="732">
        <f t="shared" si="4025"/>
        <v>0</v>
      </c>
      <c r="AO848" s="144" t="s">
        <v>24403</v>
      </c>
      <c r="AP848" s="379" t="s">
        <v>23695</v>
      </c>
      <c r="AQ848" s="453" t="s">
        <v>24404</v>
      </c>
      <c r="AR848" s="416">
        <v>0.4</v>
      </c>
      <c r="AS848" s="504"/>
      <c r="AT848" s="504"/>
      <c r="AU848" s="142">
        <v>35</v>
      </c>
      <c r="AV848" s="416">
        <f t="shared" si="4026"/>
        <v>1.4</v>
      </c>
      <c r="AW848" s="603" t="s">
        <v>1</v>
      </c>
      <c r="AX848" s="504">
        <f t="shared" si="4027"/>
        <v>1.4</v>
      </c>
      <c r="AY848" s="384">
        <f t="shared" si="4028"/>
        <v>33.6</v>
      </c>
      <c r="AZ848" s="384">
        <f t="shared" si="4029"/>
        <v>0.1</v>
      </c>
      <c r="BA848" s="384">
        <f t="shared" si="4030"/>
        <v>1.08</v>
      </c>
      <c r="BB848" s="382">
        <f t="shared" si="4031"/>
        <v>6.79</v>
      </c>
      <c r="BC848" s="265">
        <f t="shared" si="4032"/>
        <v>0</v>
      </c>
      <c r="BD848" s="265">
        <f t="shared" si="4033"/>
        <v>45.5</v>
      </c>
      <c r="BE848" s="265">
        <f t="shared" si="4034"/>
        <v>6.08</v>
      </c>
      <c r="BF848" s="607">
        <f t="shared" si="4035"/>
        <v>1.19</v>
      </c>
      <c r="BG848" s="607">
        <f t="shared" si="4036"/>
        <v>0</v>
      </c>
      <c r="BH848" s="607">
        <f t="shared" si="4037"/>
        <v>2.33</v>
      </c>
      <c r="BI848" s="607">
        <f t="shared" si="4038"/>
        <v>0</v>
      </c>
      <c r="BJ848" s="116">
        <f t="shared" si="4039"/>
        <v>30.3</v>
      </c>
      <c r="BK848" s="95"/>
    </row>
    <row r="849" spans="1:63" ht="14.25" x14ac:dyDescent="0.3">
      <c r="A849" s="144" t="s">
        <v>24404</v>
      </c>
      <c r="B849" s="379" t="s">
        <v>23695</v>
      </c>
      <c r="C849" s="453" t="s">
        <v>24405</v>
      </c>
      <c r="D849" s="416">
        <v>0.4</v>
      </c>
      <c r="E849" s="504"/>
      <c r="F849" s="504"/>
      <c r="G849" s="416" t="s">
        <v>23864</v>
      </c>
      <c r="H849" s="142">
        <v>35</v>
      </c>
      <c r="I849" s="143">
        <v>1.1400000000000006</v>
      </c>
      <c r="J849" s="143">
        <v>1.0565000000000015</v>
      </c>
      <c r="K849" s="452">
        <v>0</v>
      </c>
      <c r="L849" s="382">
        <f t="shared" si="3998"/>
        <v>1.1000000000000001</v>
      </c>
      <c r="M849" s="383">
        <f t="shared" si="3999"/>
        <v>0.04</v>
      </c>
      <c r="N849" s="383">
        <f t="shared" si="4000"/>
        <v>0.1</v>
      </c>
      <c r="O849" s="382">
        <f t="shared" si="4001"/>
        <v>1.2400000000000002</v>
      </c>
      <c r="P849" s="382">
        <f t="shared" si="4002"/>
        <v>1.08</v>
      </c>
      <c r="Q849" s="385">
        <f t="shared" si="4003"/>
        <v>46.87</v>
      </c>
      <c r="R849" s="385">
        <f t="shared" si="4004"/>
        <v>0</v>
      </c>
      <c r="S849" s="385">
        <f t="shared" si="4005"/>
        <v>0</v>
      </c>
      <c r="T849" s="385">
        <f t="shared" si="4006"/>
        <v>0</v>
      </c>
      <c r="U849" s="385">
        <f t="shared" si="4007"/>
        <v>0</v>
      </c>
      <c r="V849" s="384">
        <f t="shared" si="4008"/>
        <v>0</v>
      </c>
      <c r="W849" s="726">
        <f t="shared" si="4009"/>
        <v>0</v>
      </c>
      <c r="X849" s="144" t="str">
        <f t="shared" si="4010"/>
        <v>RL4</v>
      </c>
      <c r="Y849" s="416">
        <f t="shared" si="4011"/>
        <v>1.2</v>
      </c>
      <c r="Z849" s="603" t="s">
        <v>1</v>
      </c>
      <c r="AA849" s="504">
        <f t="shared" si="4012"/>
        <v>1.2</v>
      </c>
      <c r="AB849" s="591">
        <f t="shared" si="4013"/>
        <v>1.1400000000000006</v>
      </c>
      <c r="AC849" s="592">
        <f t="shared" si="4014"/>
        <v>0.04</v>
      </c>
      <c r="AD849" s="592">
        <f t="shared" si="4015"/>
        <v>0.15</v>
      </c>
      <c r="AE849" s="593">
        <f t="shared" si="4016"/>
        <v>1.33</v>
      </c>
      <c r="AF849" s="604">
        <f t="shared" si="4017"/>
        <v>2.2000000000000002</v>
      </c>
      <c r="AG849" s="605">
        <f t="shared" si="4018"/>
        <v>0.92</v>
      </c>
      <c r="AH849" s="595">
        <f t="shared" si="4019"/>
        <v>2.69</v>
      </c>
      <c r="AI849" s="595">
        <f t="shared" si="4020"/>
        <v>0</v>
      </c>
      <c r="AJ849" s="595">
        <f t="shared" si="4021"/>
        <v>0</v>
      </c>
      <c r="AK849" s="595">
        <f t="shared" si="4022"/>
        <v>0</v>
      </c>
      <c r="AL849" s="595">
        <f t="shared" si="4023"/>
        <v>0</v>
      </c>
      <c r="AM849" s="596">
        <f t="shared" si="4024"/>
        <v>0</v>
      </c>
      <c r="AN849" s="732">
        <f t="shared" si="4025"/>
        <v>0</v>
      </c>
      <c r="AO849" s="144" t="s">
        <v>24404</v>
      </c>
      <c r="AP849" s="379" t="s">
        <v>23695</v>
      </c>
      <c r="AQ849" s="453" t="s">
        <v>24405</v>
      </c>
      <c r="AR849" s="416">
        <v>0.4</v>
      </c>
      <c r="AS849" s="504"/>
      <c r="AT849" s="504"/>
      <c r="AU849" s="142">
        <v>35</v>
      </c>
      <c r="AV849" s="416">
        <f t="shared" si="4026"/>
        <v>1.4</v>
      </c>
      <c r="AW849" s="603" t="s">
        <v>1</v>
      </c>
      <c r="AX849" s="504">
        <f t="shared" si="4027"/>
        <v>1.4</v>
      </c>
      <c r="AY849" s="384">
        <f t="shared" si="4028"/>
        <v>33.6</v>
      </c>
      <c r="AZ849" s="384">
        <f t="shared" si="4029"/>
        <v>0.1</v>
      </c>
      <c r="BA849" s="384">
        <f t="shared" si="4030"/>
        <v>1.08</v>
      </c>
      <c r="BB849" s="382">
        <f t="shared" si="4031"/>
        <v>6.79</v>
      </c>
      <c r="BC849" s="265">
        <f t="shared" si="4032"/>
        <v>0</v>
      </c>
      <c r="BD849" s="265">
        <f t="shared" si="4033"/>
        <v>49.559999999999995</v>
      </c>
      <c r="BE849" s="265">
        <f t="shared" si="4034"/>
        <v>6.08</v>
      </c>
      <c r="BF849" s="607">
        <f t="shared" si="4035"/>
        <v>1.3300000000000005</v>
      </c>
      <c r="BG849" s="607">
        <f t="shared" si="4036"/>
        <v>0</v>
      </c>
      <c r="BH849" s="607">
        <f t="shared" si="4037"/>
        <v>2.61</v>
      </c>
      <c r="BI849" s="607">
        <f t="shared" si="4038"/>
        <v>0</v>
      </c>
      <c r="BJ849" s="116">
        <f t="shared" si="4039"/>
        <v>34.08</v>
      </c>
      <c r="BK849" s="95"/>
    </row>
    <row r="850" spans="1:63" ht="14.25" x14ac:dyDescent="0.3">
      <c r="A850" s="144" t="s">
        <v>24405</v>
      </c>
      <c r="B850" s="379" t="s">
        <v>23695</v>
      </c>
      <c r="C850" s="453" t="s">
        <v>24406</v>
      </c>
      <c r="D850" s="416">
        <v>0.4</v>
      </c>
      <c r="E850" s="504"/>
      <c r="F850" s="504"/>
      <c r="G850" s="416" t="s">
        <v>23864</v>
      </c>
      <c r="H850" s="142">
        <v>35</v>
      </c>
      <c r="I850" s="143">
        <v>1.0565000000000015</v>
      </c>
      <c r="J850" s="143">
        <v>1.1270000000000024</v>
      </c>
      <c r="K850" s="452">
        <v>0</v>
      </c>
      <c r="L850" s="382">
        <f t="shared" si="3998"/>
        <v>1.0900000000000001</v>
      </c>
      <c r="M850" s="383">
        <f t="shared" si="3999"/>
        <v>0.04</v>
      </c>
      <c r="N850" s="383">
        <f t="shared" si="4000"/>
        <v>0.1</v>
      </c>
      <c r="O850" s="382">
        <f t="shared" si="4001"/>
        <v>1.2300000000000002</v>
      </c>
      <c r="P850" s="382">
        <f t="shared" si="4002"/>
        <v>1.08</v>
      </c>
      <c r="Q850" s="385">
        <f t="shared" si="4003"/>
        <v>46.49</v>
      </c>
      <c r="R850" s="385">
        <f t="shared" si="4004"/>
        <v>0</v>
      </c>
      <c r="S850" s="385">
        <f t="shared" si="4005"/>
        <v>0</v>
      </c>
      <c r="T850" s="385">
        <f t="shared" si="4006"/>
        <v>0</v>
      </c>
      <c r="U850" s="385">
        <f t="shared" si="4007"/>
        <v>0</v>
      </c>
      <c r="V850" s="384">
        <f t="shared" si="4008"/>
        <v>0</v>
      </c>
      <c r="W850" s="726">
        <f t="shared" si="4009"/>
        <v>0</v>
      </c>
      <c r="X850" s="144" t="str">
        <f t="shared" si="4010"/>
        <v>RL5</v>
      </c>
      <c r="Y850" s="416">
        <f t="shared" si="4011"/>
        <v>1.2</v>
      </c>
      <c r="Z850" s="603" t="s">
        <v>1</v>
      </c>
      <c r="AA850" s="504">
        <f t="shared" si="4012"/>
        <v>1.2</v>
      </c>
      <c r="AB850" s="591">
        <f t="shared" si="4013"/>
        <v>1.0565000000000015</v>
      </c>
      <c r="AC850" s="592">
        <f t="shared" si="4014"/>
        <v>0.04</v>
      </c>
      <c r="AD850" s="592">
        <f t="shared" si="4015"/>
        <v>0.15</v>
      </c>
      <c r="AE850" s="593">
        <f t="shared" si="4016"/>
        <v>1.25</v>
      </c>
      <c r="AF850" s="604">
        <f t="shared" si="4017"/>
        <v>2.2000000000000002</v>
      </c>
      <c r="AG850" s="605">
        <f t="shared" si="4018"/>
        <v>0.92</v>
      </c>
      <c r="AH850" s="595">
        <f t="shared" si="4019"/>
        <v>2.5299999999999998</v>
      </c>
      <c r="AI850" s="595">
        <f t="shared" si="4020"/>
        <v>0</v>
      </c>
      <c r="AJ850" s="595">
        <f t="shared" si="4021"/>
        <v>0</v>
      </c>
      <c r="AK850" s="595">
        <f t="shared" si="4022"/>
        <v>0</v>
      </c>
      <c r="AL850" s="595">
        <f t="shared" si="4023"/>
        <v>0</v>
      </c>
      <c r="AM850" s="596">
        <f t="shared" si="4024"/>
        <v>0</v>
      </c>
      <c r="AN850" s="732">
        <f t="shared" si="4025"/>
        <v>0</v>
      </c>
      <c r="AO850" s="144" t="s">
        <v>24405</v>
      </c>
      <c r="AP850" s="379" t="s">
        <v>23695</v>
      </c>
      <c r="AQ850" s="453" t="s">
        <v>24406</v>
      </c>
      <c r="AR850" s="416">
        <v>0.4</v>
      </c>
      <c r="AS850" s="504"/>
      <c r="AT850" s="504"/>
      <c r="AU850" s="142">
        <v>35</v>
      </c>
      <c r="AV850" s="416">
        <f t="shared" si="4026"/>
        <v>1.4</v>
      </c>
      <c r="AW850" s="603" t="s">
        <v>1</v>
      </c>
      <c r="AX850" s="504">
        <f t="shared" si="4027"/>
        <v>1.4</v>
      </c>
      <c r="AY850" s="384">
        <f t="shared" si="4028"/>
        <v>33.6</v>
      </c>
      <c r="AZ850" s="384">
        <f t="shared" si="4029"/>
        <v>0.1</v>
      </c>
      <c r="BA850" s="384">
        <f t="shared" si="4030"/>
        <v>1.08</v>
      </c>
      <c r="BB850" s="382">
        <f t="shared" si="4031"/>
        <v>6.79</v>
      </c>
      <c r="BC850" s="265">
        <f t="shared" si="4032"/>
        <v>0</v>
      </c>
      <c r="BD850" s="265">
        <f t="shared" si="4033"/>
        <v>49.02</v>
      </c>
      <c r="BE850" s="265">
        <f t="shared" si="4034"/>
        <v>6.08</v>
      </c>
      <c r="BF850" s="607">
        <f t="shared" si="4035"/>
        <v>1.2465000000000015</v>
      </c>
      <c r="BG850" s="607">
        <f t="shared" si="4036"/>
        <v>0</v>
      </c>
      <c r="BH850" s="607">
        <f t="shared" si="4037"/>
        <v>2.44</v>
      </c>
      <c r="BI850" s="607">
        <f t="shared" si="4038"/>
        <v>0</v>
      </c>
      <c r="BJ850" s="116">
        <f t="shared" si="4039"/>
        <v>33.71</v>
      </c>
      <c r="BK850" s="95"/>
    </row>
    <row r="851" spans="1:63" ht="14.25" x14ac:dyDescent="0.3">
      <c r="A851" s="449" t="s">
        <v>24406</v>
      </c>
      <c r="B851" s="146" t="s">
        <v>23695</v>
      </c>
      <c r="C851" s="532" t="s">
        <v>24407</v>
      </c>
      <c r="D851" s="502">
        <v>0.4</v>
      </c>
      <c r="E851" s="589"/>
      <c r="F851" s="589"/>
      <c r="G851" s="502" t="s">
        <v>23864</v>
      </c>
      <c r="H851" s="451">
        <v>38</v>
      </c>
      <c r="I851" s="452">
        <v>1.1270000000000024</v>
      </c>
      <c r="J851" s="452">
        <v>1.2980000000000036</v>
      </c>
      <c r="K851" s="452">
        <v>1.1539999999999999</v>
      </c>
      <c r="L851" s="382">
        <f t="shared" si="3998"/>
        <v>1.21</v>
      </c>
      <c r="M851" s="383">
        <f t="shared" si="3999"/>
        <v>0.04</v>
      </c>
      <c r="N851" s="383">
        <f t="shared" si="4000"/>
        <v>0.1</v>
      </c>
      <c r="O851" s="382">
        <f t="shared" si="4001"/>
        <v>1.35</v>
      </c>
      <c r="P851" s="382">
        <f t="shared" si="4002"/>
        <v>1.08</v>
      </c>
      <c r="Q851" s="385">
        <f t="shared" si="4003"/>
        <v>55.4</v>
      </c>
      <c r="R851" s="385">
        <f t="shared" si="4004"/>
        <v>0</v>
      </c>
      <c r="S851" s="385">
        <f t="shared" si="4005"/>
        <v>0</v>
      </c>
      <c r="T851" s="385">
        <f t="shared" si="4006"/>
        <v>0</v>
      </c>
      <c r="U851" s="385">
        <f t="shared" si="4007"/>
        <v>0</v>
      </c>
      <c r="V851" s="384">
        <f t="shared" si="4008"/>
        <v>0</v>
      </c>
      <c r="W851" s="726">
        <f t="shared" si="4009"/>
        <v>0</v>
      </c>
      <c r="X851" s="449" t="str">
        <f t="shared" si="4010"/>
        <v>RL6</v>
      </c>
      <c r="Y851" s="502">
        <f t="shared" si="4011"/>
        <v>1.2</v>
      </c>
      <c r="Z851" s="590" t="s">
        <v>1</v>
      </c>
      <c r="AA851" s="589">
        <f t="shared" si="4012"/>
        <v>1.2</v>
      </c>
      <c r="AB851" s="591">
        <f t="shared" si="4013"/>
        <v>1.1270000000000024</v>
      </c>
      <c r="AC851" s="592">
        <f t="shared" si="4014"/>
        <v>0.04</v>
      </c>
      <c r="AD851" s="592">
        <f t="shared" si="4015"/>
        <v>0.15</v>
      </c>
      <c r="AE851" s="593">
        <f t="shared" si="4016"/>
        <v>1.32</v>
      </c>
      <c r="AF851" s="593">
        <f t="shared" si="4017"/>
        <v>2.2000000000000002</v>
      </c>
      <c r="AG851" s="594">
        <f t="shared" si="4018"/>
        <v>0.92</v>
      </c>
      <c r="AH851" s="595">
        <f t="shared" si="4019"/>
        <v>2.67</v>
      </c>
      <c r="AI851" s="595">
        <f t="shared" si="4020"/>
        <v>0</v>
      </c>
      <c r="AJ851" s="595">
        <f t="shared" si="4021"/>
        <v>0</v>
      </c>
      <c r="AK851" s="595">
        <f t="shared" si="4022"/>
        <v>0</v>
      </c>
      <c r="AL851" s="595">
        <f t="shared" si="4023"/>
        <v>0</v>
      </c>
      <c r="AM851" s="596">
        <f t="shared" si="4024"/>
        <v>0</v>
      </c>
      <c r="AN851" s="732">
        <f t="shared" si="4025"/>
        <v>0</v>
      </c>
      <c r="AO851" s="449" t="s">
        <v>24406</v>
      </c>
      <c r="AP851" s="146" t="s">
        <v>23695</v>
      </c>
      <c r="AQ851" s="532" t="s">
        <v>24407</v>
      </c>
      <c r="AR851" s="502">
        <v>0.4</v>
      </c>
      <c r="AS851" s="589"/>
      <c r="AT851" s="589"/>
      <c r="AU851" s="451">
        <v>38</v>
      </c>
      <c r="AV851" s="502">
        <f t="shared" si="4026"/>
        <v>1.4</v>
      </c>
      <c r="AW851" s="590" t="s">
        <v>1</v>
      </c>
      <c r="AX851" s="589">
        <f t="shared" si="4027"/>
        <v>1.4</v>
      </c>
      <c r="AY851" s="384">
        <f t="shared" si="4028"/>
        <v>36.6</v>
      </c>
      <c r="AZ851" s="384">
        <f t="shared" si="4029"/>
        <v>0.1</v>
      </c>
      <c r="BA851" s="384">
        <f t="shared" si="4030"/>
        <v>1.08</v>
      </c>
      <c r="BB851" s="382">
        <f t="shared" si="4031"/>
        <v>7.4</v>
      </c>
      <c r="BC851" s="265">
        <f t="shared" si="4032"/>
        <v>0</v>
      </c>
      <c r="BD851" s="265">
        <f t="shared" si="4033"/>
        <v>58.07</v>
      </c>
      <c r="BE851" s="265">
        <f t="shared" si="4034"/>
        <v>6.62</v>
      </c>
      <c r="BF851" s="607">
        <f t="shared" si="4035"/>
        <v>1.3170000000000024</v>
      </c>
      <c r="BG851" s="607">
        <f t="shared" si="4036"/>
        <v>0</v>
      </c>
      <c r="BH851" s="607">
        <f t="shared" si="4037"/>
        <v>2.58</v>
      </c>
      <c r="BI851" s="607">
        <f t="shared" si="4038"/>
        <v>0</v>
      </c>
      <c r="BJ851" s="116">
        <f t="shared" si="4039"/>
        <v>41.47</v>
      </c>
      <c r="BK851" s="95"/>
    </row>
    <row r="852" spans="1:63" ht="14.25" x14ac:dyDescent="0.3">
      <c r="A852" s="462"/>
      <c r="B852" s="463"/>
      <c r="C852" s="608"/>
      <c r="D852" s="505"/>
      <c r="E852" s="505"/>
      <c r="F852" s="505"/>
      <c r="G852" s="505"/>
      <c r="H852" s="410"/>
      <c r="I852" s="411"/>
      <c r="J852" s="411"/>
      <c r="K852" s="411"/>
      <c r="L852" s="101"/>
      <c r="M852" s="412"/>
      <c r="N852" s="412"/>
      <c r="O852" s="101"/>
      <c r="P852" s="101"/>
      <c r="Q852" s="414"/>
      <c r="R852" s="414"/>
      <c r="S852" s="414"/>
      <c r="T852" s="414"/>
      <c r="U852" s="414"/>
      <c r="V852" s="413"/>
      <c r="W852" s="725"/>
      <c r="X852" s="739"/>
      <c r="Y852" s="505"/>
      <c r="Z852" s="597"/>
      <c r="AA852" s="505"/>
      <c r="AB852" s="598"/>
      <c r="AC852" s="599"/>
      <c r="AD852" s="599"/>
      <c r="AE852" s="600"/>
      <c r="AF852" s="600"/>
      <c r="AG852" s="597"/>
      <c r="AH852" s="601"/>
      <c r="AI852" s="601"/>
      <c r="AJ852" s="601"/>
      <c r="AK852" s="601"/>
      <c r="AL852" s="601"/>
      <c r="AM852" s="602"/>
      <c r="AN852" s="733"/>
      <c r="AO852" s="739"/>
      <c r="AP852" s="463"/>
      <c r="AQ852" s="608"/>
      <c r="AR852" s="505"/>
      <c r="AS852" s="505"/>
      <c r="AT852" s="505"/>
      <c r="AU852" s="410"/>
      <c r="AV852" s="505"/>
      <c r="AW852" s="597"/>
      <c r="AX852" s="505"/>
      <c r="AY852" s="413"/>
      <c r="AZ852" s="413"/>
      <c r="BA852" s="413"/>
      <c r="BB852" s="101"/>
      <c r="BC852" s="101"/>
      <c r="BD852" s="101"/>
      <c r="BE852" s="101"/>
      <c r="BF852" s="414"/>
      <c r="BG852" s="414"/>
      <c r="BH852" s="414"/>
      <c r="BI852" s="414"/>
      <c r="BJ852" s="415"/>
      <c r="BK852" s="95"/>
    </row>
    <row r="853" spans="1:63" s="122" customFormat="1" ht="14.25" x14ac:dyDescent="0.3">
      <c r="A853" s="407" t="s">
        <v>24149</v>
      </c>
      <c r="B853" s="463"/>
      <c r="C853" s="408"/>
      <c r="D853" s="505"/>
      <c r="E853" s="505"/>
      <c r="F853" s="505"/>
      <c r="G853" s="409"/>
      <c r="H853" s="410"/>
      <c r="I853" s="411"/>
      <c r="J853" s="411"/>
      <c r="K853" s="411"/>
      <c r="L853" s="101"/>
      <c r="M853" s="412"/>
      <c r="N853" s="412"/>
      <c r="O853" s="101"/>
      <c r="P853" s="101"/>
      <c r="Q853" s="414"/>
      <c r="R853" s="414"/>
      <c r="S853" s="414"/>
      <c r="T853" s="414"/>
      <c r="U853" s="414"/>
      <c r="V853" s="413"/>
      <c r="W853" s="725"/>
      <c r="X853" s="740" t="str">
        <f>$A853</f>
        <v>RUA EDYR BACKER</v>
      </c>
      <c r="Y853" s="503"/>
      <c r="Z853" s="503"/>
      <c r="AA853" s="503"/>
      <c r="AB853" s="399"/>
      <c r="AC853" s="399"/>
      <c r="AD853" s="399"/>
      <c r="AE853" s="399"/>
      <c r="AF853" s="404"/>
      <c r="AG853" s="399"/>
      <c r="AH853" s="399"/>
      <c r="AI853" s="399"/>
      <c r="AJ853" s="399"/>
      <c r="AK853" s="399"/>
      <c r="AL853" s="399"/>
      <c r="AM853" s="399"/>
      <c r="AN853" s="401"/>
      <c r="AO853" s="407" t="str">
        <f>$A853</f>
        <v>RUA EDYR BACKER</v>
      </c>
      <c r="AP853" s="463"/>
      <c r="AQ853" s="408"/>
      <c r="AR853" s="505"/>
      <c r="AS853" s="505"/>
      <c r="AT853" s="505"/>
      <c r="AU853" s="410"/>
      <c r="AV853" s="409"/>
      <c r="AW853" s="409"/>
      <c r="AX853" s="409"/>
      <c r="AY853" s="413"/>
      <c r="AZ853" s="413"/>
      <c r="BA853" s="413"/>
      <c r="BB853" s="101"/>
      <c r="BC853" s="101"/>
      <c r="BD853" s="101"/>
      <c r="BE853" s="101"/>
      <c r="BF853" s="101"/>
      <c r="BG853" s="101"/>
      <c r="BH853" s="101"/>
      <c r="BI853" s="101"/>
      <c r="BJ853" s="415"/>
      <c r="BK853" s="95"/>
    </row>
    <row r="854" spans="1:63" ht="14.25" x14ac:dyDescent="0.3">
      <c r="A854" s="449" t="s">
        <v>24408</v>
      </c>
      <c r="B854" s="146" t="s">
        <v>23695</v>
      </c>
      <c r="C854" s="532" t="s">
        <v>24407</v>
      </c>
      <c r="D854" s="502">
        <v>0.4</v>
      </c>
      <c r="E854" s="589"/>
      <c r="F854" s="589"/>
      <c r="G854" s="502" t="s">
        <v>23864</v>
      </c>
      <c r="H854" s="451">
        <v>17</v>
      </c>
      <c r="I854" s="452">
        <v>1</v>
      </c>
      <c r="J854" s="452">
        <v>1.1637211066063919</v>
      </c>
      <c r="K854" s="452">
        <v>1.288</v>
      </c>
      <c r="L854" s="382">
        <f t="shared" ref="L854" si="4040">ROUND((I854+J854)/2,2)</f>
        <v>1.08</v>
      </c>
      <c r="M854" s="383">
        <f t="shared" ref="M854" si="4041">IF(F854=0,ROUND($D854*10%,2),IF(D854&gt;2.8,0.18,0.15))</f>
        <v>0.04</v>
      </c>
      <c r="N854" s="383">
        <f t="shared" ref="N854" si="4042">IF(F854=0,IF(   ROUND($D854/4,2),   IF(ROUND(($D854*1.2)/6,2)&lt;0.1,0.1,ROUND(($D854*1.2)/6,2))),0.5)</f>
        <v>0.1</v>
      </c>
      <c r="O854" s="382">
        <f t="shared" ref="O854" si="4043">L854+M854+N854</f>
        <v>1.2200000000000002</v>
      </c>
      <c r="P854" s="382">
        <f t="shared" ref="P854" si="4044">IF(O854&lt;2,(D854+M854*2)+0.6,(D854+M854*2)+0.6+ROUNDUP(O854-2,0)*0.1)</f>
        <v>1.08</v>
      </c>
      <c r="Q854" s="385">
        <f t="shared" ref="Q854" si="4045">IF($O854&lt;=$W$4,ROUND(IF($O854&lt;1.5,$O854*$H854*$P854,1.5*$H854*$P854),2),0)</f>
        <v>22.4</v>
      </c>
      <c r="R854" s="385">
        <f t="shared" ref="R854" si="4046">IF($O854&gt;$W$4,ROUND(IF($O854&lt;1.5,$O854*$H854*$P854,1.5*$H854*$P854),2),0)</f>
        <v>0</v>
      </c>
      <c r="S854" s="385">
        <f t="shared" ref="S854" si="4047">IF($O854&gt;$W$4,ROUND(IF($O854&lt;1.5,0,IF($O854&gt;3,1.5*$H854*$P854,($O854-1.5)*$H854*$P854)),2),0)</f>
        <v>0</v>
      </c>
      <c r="T854" s="385">
        <f t="shared" ref="T854" si="4048">IF($O854&gt;$W$4,ROUND(IF($O854&lt;3,0,IF($O854&gt;4.5,1.5*$H854*$P854,($O854-3)*$H854*$P854)),2),0)</f>
        <v>0</v>
      </c>
      <c r="U854" s="385">
        <f t="shared" ref="U854" si="4049">IF($O854&gt;$W$4,ROUND(IF($O854&lt;4.5,0,IF($O854&gt;6,($O854-4.5)*$H854*$P854,($O854-4.5)*$H854*$P854)),2),0)</f>
        <v>0</v>
      </c>
      <c r="V854" s="384">
        <f t="shared" ref="V854" si="4050">IF($O854&gt;$W$4, IF( $O854&lt;=4,   ROUND($H854*($O854+0.5)*2,2),   0),0)</f>
        <v>0</v>
      </c>
      <c r="W854" s="726">
        <f t="shared" ref="W854" si="4051">IF($O854&gt;$W$4, IF( $O854&gt;4,   ROUND($H854*($O854+0.5)*2,2),   0),0)</f>
        <v>0</v>
      </c>
      <c r="X854" s="449" t="str">
        <f t="shared" ref="X854" si="4052">A854</f>
        <v>RLA</v>
      </c>
      <c r="Y854" s="502">
        <f t="shared" ref="Y854" si="4053">IF($D854=0.4,1.2,IF($D854=0.6,1.2,IF($D854=0.8,1.3,IF($D854=1,1.5,IF($D854=1.2,1.7,IF($D854&lt;=2,2,"--"))))))</f>
        <v>1.2</v>
      </c>
      <c r="Z854" s="590" t="s">
        <v>1</v>
      </c>
      <c r="AA854" s="589">
        <f t="shared" ref="AA854" si="4054">Y854</f>
        <v>1.2</v>
      </c>
      <c r="AB854" s="591">
        <f t="shared" ref="AB854" si="4055">IF($Y854="--","--",I854)</f>
        <v>1</v>
      </c>
      <c r="AC854" s="592">
        <f t="shared" ref="AC854" si="4056">IF($Y854="--","--",IF(D854&gt;1.5,0.15,ROUND($D854*10%,2)))</f>
        <v>0.04</v>
      </c>
      <c r="AD854" s="592">
        <f t="shared" ref="AD854" si="4057">IF($Y854="--","--",0.15)</f>
        <v>0.15</v>
      </c>
      <c r="AE854" s="593">
        <f t="shared" ref="AE854" si="4058">IF($Y854="--","--",ROUND(AB854+AC854+AD854,2))</f>
        <v>1.19</v>
      </c>
      <c r="AF854" s="593">
        <f t="shared" ref="AF854" si="4059">IF($Y854="--","--",IF($AB854&lt;=2,$Y854+1,($Y854+1)+ROUNDUP($AB854-2,0)*0.1))</f>
        <v>2.2000000000000002</v>
      </c>
      <c r="AG854" s="594">
        <f t="shared" ref="AG854" si="4060">IF($D854=0.4,0.92,IF($D854=0.6,0.68,IF($D854=0.8,0.74,IF($D854=1,0.7,IF($D854=1.2,0.66,IF($D854=1.5,0.6,IF($D854&lt;=2,(2.4-(D854+0.3)),"--")))))))</f>
        <v>0.92</v>
      </c>
      <c r="AH854" s="595">
        <f t="shared" ref="AH854" si="4061">IF($Y854="--","--",IF($AE854&lt;=$W$4,ROUND(IF($AE854&lt;1.5,$AE854*$AF854*$AG854,1.5*$AF854*$AG854),2),0))</f>
        <v>2.41</v>
      </c>
      <c r="AI854" s="595">
        <f t="shared" ref="AI854" si="4062">IF($Y854="--","--",IF($AE854&gt;$W$4,ROUND(IF($AE854&lt;1.5,$AE854*$AF854*$AG854,1.5*$AF854*$AG854),2),0))</f>
        <v>0</v>
      </c>
      <c r="AJ854" s="595">
        <f t="shared" ref="AJ854" si="4063">IF($Y854="--","--",IF($AE854&gt;$W$4,ROUND(IF($AE854&lt;1.5,0,IF($AE854&gt;3,1.5*$AF854*$AG854,($AE854-1.5)*$AF854*$AG854)),2),0))</f>
        <v>0</v>
      </c>
      <c r="AK854" s="595">
        <f t="shared" ref="AK854" si="4064">IF($Y854="--","--",IF($AE854&gt;$W$4,ROUND(IF($AE854&lt;3,0,IF($AE854&gt;4.5,1.5*$AF854*$AG854,($AE854-3)*$AF854*$AG854)),2),0))</f>
        <v>0</v>
      </c>
      <c r="AL854" s="595">
        <f t="shared" ref="AL854" si="4065">IF($Y854="--","--",IF($AE854&gt;$W$4,ROUND(IF($AE854&lt;4.5,0,IF($AE854&gt;6,($AE854-4.5)*$AF854*$AG854,($AE854-4.5)*$AF854*$AG854)),2),0))</f>
        <v>0</v>
      </c>
      <c r="AM854" s="596">
        <f t="shared" ref="AM854" si="4066">IF($Y854="--","--",IF($AE854&gt;$W$4, IF( $AE854&lt;=4,   ROUND(($AG854*4)*($AE854+0.5)*2,2),   0),0))</f>
        <v>0</v>
      </c>
      <c r="AN854" s="732">
        <f t="shared" ref="AN854" si="4067">IF($Y854="--","--",IF($AE854&gt;$W$4, IF( $AE854&gt;4,   ROUND(($AG854*4)*($AE854+0.5)*2,2),   0),0))</f>
        <v>0</v>
      </c>
      <c r="AO854" s="449" t="s">
        <v>24408</v>
      </c>
      <c r="AP854" s="146" t="s">
        <v>23695</v>
      </c>
      <c r="AQ854" s="532" t="s">
        <v>24407</v>
      </c>
      <c r="AR854" s="502">
        <v>0.4</v>
      </c>
      <c r="AS854" s="589"/>
      <c r="AT854" s="589"/>
      <c r="AU854" s="451">
        <v>17</v>
      </c>
      <c r="AV854" s="502">
        <f t="shared" ref="AV854" si="4068">IF($Y854="--","--",Y854+0.2)</f>
        <v>1.4</v>
      </c>
      <c r="AW854" s="590" t="s">
        <v>1</v>
      </c>
      <c r="AX854" s="589">
        <f t="shared" ref="AX854" si="4069">AV854</f>
        <v>1.4</v>
      </c>
      <c r="AY854" s="384">
        <f t="shared" ref="AY854" si="4070">IF(D854&gt;2,AU854,AU854-AV854)</f>
        <v>15.6</v>
      </c>
      <c r="AZ854" s="384">
        <f t="shared" ref="AZ854" si="4071">N854</f>
        <v>0.1</v>
      </c>
      <c r="BA854" s="384">
        <f t="shared" ref="BA854" si="4072">P854</f>
        <v>1.08</v>
      </c>
      <c r="BB854" s="382">
        <f t="shared" ref="BB854" si="4073">IF(F854=0,IF(ROUND( AY854 * ( ( (N854*P854) +  ( ((D854+M854*2)/6)*P854 ) ) - ROUND(  ((D854+M854*2)^2)   *   (   ( PI()*96.379 / (4*360) )  -  ( (SIN((96.379/2)*PI()/180)) * (COS((96.379/2)*PI()/180)) / 4 )   ), 4) ),2),   ROUND( AY854 * ( ( (N854*P854) +  ( ((D854+M854*2)/4)*P854 ) ) - ROUND(  ((D854+M854*2)^2)   *   (   ( PI()*120 / (4*360) )  -  ( (SIN((120/2)*PI()/180)) * (COS((120/2)*PI()/180)) / 4 )   ), 4) ),2)),0)</f>
        <v>3.15</v>
      </c>
      <c r="BC854" s="265">
        <f t="shared" ref="BC854" si="4074">IF(F854&gt;0,ROUND(AY854*N854*P854,2),0)</f>
        <v>0</v>
      </c>
      <c r="BD854" s="265">
        <f t="shared" ref="BD854" si="4075">SUM(Q854:U854,AH854:AL854)</f>
        <v>24.81</v>
      </c>
      <c r="BE854" s="265">
        <f t="shared" ref="BE854" si="4076">IF(F854=0, ROUND( ( PI()*( (D854+M854*2)^2 ) / 4  ) * AY854,2),  ROUND( (D854+M854*2)*(F854+M854*2) * AY854,2))</f>
        <v>2.82</v>
      </c>
      <c r="BF854" s="607">
        <f t="shared" ref="BF854" si="4077">IF(($I854+M854-0.15)&lt;=2,($I854+M854+0.15),IF(($I854+M854)&lt;=3,2.35,($I854+M854+0.2)-0.85))</f>
        <v>1.19</v>
      </c>
      <c r="BG854" s="607">
        <f t="shared" ref="BG854" si="4078">IF(D854&gt;2,   (I854-F854-M854-0.11),IF(($I854+M854)&lt;=2,0,IF(($I854+M854)&gt;3,0.85,(I854+M854+0.2-BF854))))</f>
        <v>0</v>
      </c>
      <c r="BH854" s="607">
        <f t="shared" ref="BH854" si="4079">IF(D854&gt;2,  ROUND(((1.42+0.4)+(0.91+0.4))*2*BG854,2), ROUND(AV854*AX854*BF854,2))</f>
        <v>2.33</v>
      </c>
      <c r="BI854" s="607">
        <f t="shared" ref="BI854" si="4080">ROUND(((PI()*0.9^2)/4)*BG854,2)</f>
        <v>0</v>
      </c>
      <c r="BJ854" s="116">
        <f t="shared" ref="BJ854" si="4081">ROUND(BD854-BE854-BH854-BI854-BB854-BC854,2)</f>
        <v>16.510000000000002</v>
      </c>
      <c r="BK854" s="95"/>
    </row>
    <row r="855" spans="1:63" ht="14.25" x14ac:dyDescent="0.3">
      <c r="A855" s="462"/>
      <c r="B855" s="463"/>
      <c r="C855" s="608"/>
      <c r="D855" s="505"/>
      <c r="E855" s="505"/>
      <c r="F855" s="505"/>
      <c r="G855" s="505"/>
      <c r="H855" s="410"/>
      <c r="I855" s="411"/>
      <c r="J855" s="411"/>
      <c r="K855" s="411"/>
      <c r="L855" s="101"/>
      <c r="M855" s="412"/>
      <c r="N855" s="412"/>
      <c r="O855" s="101"/>
      <c r="P855" s="101"/>
      <c r="Q855" s="414"/>
      <c r="R855" s="414"/>
      <c r="S855" s="414"/>
      <c r="T855" s="414"/>
      <c r="U855" s="414"/>
      <c r="V855" s="413"/>
      <c r="W855" s="725"/>
      <c r="X855" s="462"/>
      <c r="Y855" s="505"/>
      <c r="Z855" s="597"/>
      <c r="AA855" s="505"/>
      <c r="AB855" s="598"/>
      <c r="AC855" s="599"/>
      <c r="AD855" s="599"/>
      <c r="AE855" s="600"/>
      <c r="AF855" s="600"/>
      <c r="AG855" s="597"/>
      <c r="AH855" s="601"/>
      <c r="AI855" s="601"/>
      <c r="AJ855" s="601"/>
      <c r="AK855" s="601"/>
      <c r="AL855" s="601"/>
      <c r="AM855" s="602"/>
      <c r="AN855" s="733"/>
      <c r="AO855" s="462"/>
      <c r="AP855" s="463"/>
      <c r="AQ855" s="608"/>
      <c r="AR855" s="505"/>
      <c r="AS855" s="505"/>
      <c r="AT855" s="505"/>
      <c r="AU855" s="410"/>
      <c r="AV855" s="505"/>
      <c r="AW855" s="597"/>
      <c r="AX855" s="505"/>
      <c r="AY855" s="413"/>
      <c r="AZ855" s="413"/>
      <c r="BA855" s="413"/>
      <c r="BB855" s="101"/>
      <c r="BC855" s="101"/>
      <c r="BD855" s="101"/>
      <c r="BE855" s="101"/>
      <c r="BF855" s="414"/>
      <c r="BG855" s="414"/>
      <c r="BH855" s="414"/>
      <c r="BI855" s="414"/>
      <c r="BJ855" s="415"/>
      <c r="BK855" s="95"/>
    </row>
    <row r="856" spans="1:63" s="122" customFormat="1" ht="14.25" x14ac:dyDescent="0.3">
      <c r="A856" s="402" t="s">
        <v>24243</v>
      </c>
      <c r="B856" s="463"/>
      <c r="C856" s="408"/>
      <c r="D856" s="505"/>
      <c r="E856" s="505"/>
      <c r="F856" s="505"/>
      <c r="G856" s="409"/>
      <c r="H856" s="410"/>
      <c r="I856" s="411"/>
      <c r="J856" s="411"/>
      <c r="K856" s="411"/>
      <c r="L856" s="101"/>
      <c r="M856" s="412"/>
      <c r="N856" s="412"/>
      <c r="O856" s="101"/>
      <c r="P856" s="101"/>
      <c r="Q856" s="414"/>
      <c r="R856" s="414"/>
      <c r="S856" s="414"/>
      <c r="T856" s="414"/>
      <c r="U856" s="414"/>
      <c r="V856" s="413"/>
      <c r="W856" s="725"/>
      <c r="X856" s="739" t="str">
        <f>$A856</f>
        <v>BACIA RH - BACIA ROMANA (H)</v>
      </c>
      <c r="Y856" s="505"/>
      <c r="Z856" s="597"/>
      <c r="AA856" s="505"/>
      <c r="AB856" s="598"/>
      <c r="AC856" s="599"/>
      <c r="AD856" s="599"/>
      <c r="AE856" s="600"/>
      <c r="AF856" s="600"/>
      <c r="AG856" s="597"/>
      <c r="AH856" s="601"/>
      <c r="AI856" s="601"/>
      <c r="AJ856" s="601"/>
      <c r="AK856" s="601"/>
      <c r="AL856" s="601"/>
      <c r="AM856" s="602"/>
      <c r="AN856" s="733"/>
      <c r="AO856" s="739" t="str">
        <f>$A856</f>
        <v>BACIA RH - BACIA ROMANA (H)</v>
      </c>
      <c r="AP856" s="463"/>
      <c r="AQ856" s="408"/>
      <c r="AR856" s="505"/>
      <c r="AS856" s="505"/>
      <c r="AT856" s="505"/>
      <c r="AU856" s="410"/>
      <c r="AV856" s="409"/>
      <c r="AW856" s="409"/>
      <c r="AX856" s="409"/>
      <c r="AY856" s="413"/>
      <c r="AZ856" s="413"/>
      <c r="BA856" s="413"/>
      <c r="BB856" s="101"/>
      <c r="BC856" s="101"/>
      <c r="BD856" s="101"/>
      <c r="BE856" s="101"/>
      <c r="BF856" s="101"/>
      <c r="BG856" s="101"/>
      <c r="BH856" s="101"/>
      <c r="BI856" s="101"/>
      <c r="BJ856" s="415"/>
      <c r="BK856" s="95"/>
    </row>
    <row r="857" spans="1:63" s="122" customFormat="1" ht="14.25" x14ac:dyDescent="0.3">
      <c r="A857" s="407" t="s">
        <v>24244</v>
      </c>
      <c r="B857" s="463"/>
      <c r="C857" s="408"/>
      <c r="D857" s="505"/>
      <c r="E857" s="505"/>
      <c r="F857" s="505"/>
      <c r="G857" s="409"/>
      <c r="H857" s="410"/>
      <c r="I857" s="411"/>
      <c r="J857" s="411"/>
      <c r="K857" s="411"/>
      <c r="L857" s="101"/>
      <c r="M857" s="412"/>
      <c r="N857" s="412"/>
      <c r="O857" s="101"/>
      <c r="P857" s="101"/>
      <c r="Q857" s="414"/>
      <c r="R857" s="414"/>
      <c r="S857" s="414"/>
      <c r="T857" s="414"/>
      <c r="U857" s="414"/>
      <c r="V857" s="413"/>
      <c r="W857" s="725"/>
      <c r="X857" s="740" t="str">
        <f>$A857</f>
        <v xml:space="preserve">AV. JOSÉ CORTÊS JUNIOR </v>
      </c>
      <c r="Y857" s="503"/>
      <c r="Z857" s="503"/>
      <c r="AA857" s="503"/>
      <c r="AB857" s="399"/>
      <c r="AC857" s="399"/>
      <c r="AD857" s="399"/>
      <c r="AE857" s="399"/>
      <c r="AF857" s="404"/>
      <c r="AG857" s="399"/>
      <c r="AH857" s="399"/>
      <c r="AI857" s="399"/>
      <c r="AJ857" s="399"/>
      <c r="AK857" s="399"/>
      <c r="AL857" s="399"/>
      <c r="AM857" s="399"/>
      <c r="AN857" s="401"/>
      <c r="AO857" s="407" t="str">
        <f>$A857</f>
        <v xml:space="preserve">AV. JOSÉ CORTÊS JUNIOR </v>
      </c>
      <c r="AP857" s="463"/>
      <c r="AQ857" s="408"/>
      <c r="AR857" s="505"/>
      <c r="AS857" s="505"/>
      <c r="AT857" s="505"/>
      <c r="AU857" s="410"/>
      <c r="AV857" s="409"/>
      <c r="AW857" s="409"/>
      <c r="AX857" s="409"/>
      <c r="AY857" s="413"/>
      <c r="AZ857" s="413"/>
      <c r="BA857" s="413"/>
      <c r="BB857" s="101"/>
      <c r="BC857" s="101"/>
      <c r="BD857" s="101"/>
      <c r="BE857" s="101"/>
      <c r="BF857" s="101"/>
      <c r="BG857" s="101"/>
      <c r="BH857" s="101"/>
      <c r="BI857" s="101"/>
      <c r="BJ857" s="415"/>
      <c r="BK857" s="95"/>
    </row>
    <row r="858" spans="1:63" ht="14.25" x14ac:dyDescent="0.3">
      <c r="A858" s="144" t="s">
        <v>24245</v>
      </c>
      <c r="B858" s="379" t="s">
        <v>23695</v>
      </c>
      <c r="C858" s="453" t="s">
        <v>24246</v>
      </c>
      <c r="D858" s="416">
        <v>0.4</v>
      </c>
      <c r="E858" s="504"/>
      <c r="F858" s="504"/>
      <c r="G858" s="416" t="s">
        <v>23864</v>
      </c>
      <c r="H858" s="142">
        <v>32</v>
      </c>
      <c r="I858" s="143">
        <v>1.0670000000000002</v>
      </c>
      <c r="J858" s="143">
        <v>1.070199999999998</v>
      </c>
      <c r="K858" s="452">
        <v>9.1999999999999998E-2</v>
      </c>
      <c r="L858" s="382">
        <f t="shared" ref="L858:L859" si="4082">ROUND((I858+J858)/2,2)</f>
        <v>1.07</v>
      </c>
      <c r="M858" s="383">
        <f t="shared" ref="M858:M859" si="4083">IF(F858=0,ROUND($D858*10%,2),IF(D858&gt;2.8,0.18,0.15))</f>
        <v>0.04</v>
      </c>
      <c r="N858" s="383">
        <f t="shared" ref="N858:N859" si="4084">IF(F858=0,IF(   ROUND($D858/4,2),   IF(ROUND(($D858*1.2)/6,2)&lt;0.1,0.1,ROUND(($D858*1.2)/6,2))),0.5)</f>
        <v>0.1</v>
      </c>
      <c r="O858" s="382">
        <f t="shared" ref="O858:O859" si="4085">L858+M858+N858</f>
        <v>1.2100000000000002</v>
      </c>
      <c r="P858" s="382">
        <f t="shared" ref="P858:P859" si="4086">IF(O858&lt;2,(D858+M858*2)+0.6,(D858+M858*2)+0.6+ROUNDUP(O858-2,0)*0.1)</f>
        <v>1.08</v>
      </c>
      <c r="Q858" s="385">
        <f t="shared" ref="Q858:Q859" si="4087">IF($O858&lt;=$W$4,ROUND(IF($O858&lt;1.5,$O858*$H858*$P858,1.5*$H858*$P858),2),0)</f>
        <v>41.82</v>
      </c>
      <c r="R858" s="385">
        <f t="shared" ref="R858:R859" si="4088">IF($O858&gt;$W$4,ROUND(IF($O858&lt;1.5,$O858*$H858*$P858,1.5*$H858*$P858),2),0)</f>
        <v>0</v>
      </c>
      <c r="S858" s="385">
        <f t="shared" ref="S858:S859" si="4089">IF($O858&gt;$W$4,ROUND(IF($O858&lt;1.5,0,IF($O858&gt;3,1.5*$H858*$P858,($O858-1.5)*$H858*$P858)),2),0)</f>
        <v>0</v>
      </c>
      <c r="T858" s="385">
        <f t="shared" ref="T858:T859" si="4090">IF($O858&gt;$W$4,ROUND(IF($O858&lt;3,0,IF($O858&gt;4.5,1.5*$H858*$P858,($O858-3)*$H858*$P858)),2),0)</f>
        <v>0</v>
      </c>
      <c r="U858" s="385">
        <f t="shared" ref="U858:U859" si="4091">IF($O858&gt;$W$4,ROUND(IF($O858&lt;4.5,0,IF($O858&gt;6,($O858-4.5)*$H858*$P858,($O858-4.5)*$H858*$P858)),2),0)</f>
        <v>0</v>
      </c>
      <c r="V858" s="384">
        <f t="shared" ref="V858:V859" si="4092">IF($O858&gt;$W$4, IF( $O858&lt;=4,   ROUND($H858*($O858+0.5)*2,2),   0),0)</f>
        <v>0</v>
      </c>
      <c r="W858" s="726">
        <f t="shared" ref="W858:W859" si="4093">IF($O858&gt;$W$4, IF( $O858&gt;4,   ROUND($H858*($O858+0.5)*2,2),   0),0)</f>
        <v>0</v>
      </c>
      <c r="X858" s="144" t="str">
        <f t="shared" ref="X858:X859" si="4094">A858</f>
        <v>RH4-1</v>
      </c>
      <c r="Y858" s="416">
        <f t="shared" ref="Y858:Y859" si="4095">IF($D858=0.4,1.2,IF($D858=0.6,1.2,IF($D858=0.8,1.3,IF($D858=1,1.5,IF($D858=1.2,1.7,IF($D858&lt;=2,2,"--"))))))</f>
        <v>1.2</v>
      </c>
      <c r="Z858" s="603" t="s">
        <v>1</v>
      </c>
      <c r="AA858" s="504">
        <f t="shared" ref="AA858:AA859" si="4096">Y858</f>
        <v>1.2</v>
      </c>
      <c r="AB858" s="591">
        <f t="shared" ref="AB858:AB859" si="4097">IF($Y858="--","--",I858)</f>
        <v>1.0670000000000002</v>
      </c>
      <c r="AC858" s="592">
        <f t="shared" ref="AC858:AC859" si="4098">IF($Y858="--","--",IF(D858&gt;1.5,0.15,ROUND($D858*10%,2)))</f>
        <v>0.04</v>
      </c>
      <c r="AD858" s="592">
        <f t="shared" ref="AD858:AD859" si="4099">IF($Y858="--","--",0.15)</f>
        <v>0.15</v>
      </c>
      <c r="AE858" s="593">
        <f t="shared" ref="AE858:AE859" si="4100">IF($Y858="--","--",ROUND(AB858+AC858+AD858,2))</f>
        <v>1.26</v>
      </c>
      <c r="AF858" s="604">
        <f t="shared" ref="AF858:AF859" si="4101">IF($Y858="--","--",IF($AB858&lt;=2,$Y858+1,($Y858+1)+ROUNDUP($AB858-2,0)*0.1))</f>
        <v>2.2000000000000002</v>
      </c>
      <c r="AG858" s="605">
        <f t="shared" ref="AG858:AG859" si="4102">IF($D858=0.4,0.92,IF($D858=0.6,0.68,IF($D858=0.8,0.74,IF($D858=1,0.7,IF($D858=1.2,0.66,IF($D858=1.5,0.6,IF($D858&lt;=2,(2.4-(D858+0.3)),"--")))))))</f>
        <v>0.92</v>
      </c>
      <c r="AH858" s="595">
        <f t="shared" ref="AH858:AH859" si="4103">IF($Y858="--","--",IF($AE858&lt;=$W$4,ROUND(IF($AE858&lt;1.5,$AE858*$AF858*$AG858,1.5*$AF858*$AG858),2),0))</f>
        <v>2.5499999999999998</v>
      </c>
      <c r="AI858" s="595">
        <f t="shared" ref="AI858:AI859" si="4104">IF($Y858="--","--",IF($AE858&gt;$W$4,ROUND(IF($AE858&lt;1.5,$AE858*$AF858*$AG858,1.5*$AF858*$AG858),2),0))</f>
        <v>0</v>
      </c>
      <c r="AJ858" s="595">
        <f t="shared" ref="AJ858:AJ859" si="4105">IF($Y858="--","--",IF($AE858&gt;$W$4,ROUND(IF($AE858&lt;1.5,0,IF($AE858&gt;3,1.5*$AF858*$AG858,($AE858-1.5)*$AF858*$AG858)),2),0))</f>
        <v>0</v>
      </c>
      <c r="AK858" s="595">
        <f t="shared" ref="AK858:AK859" si="4106">IF($Y858="--","--",IF($AE858&gt;$W$4,ROUND(IF($AE858&lt;3,0,IF($AE858&gt;4.5,1.5*$AF858*$AG858,($AE858-3)*$AF858*$AG858)),2),0))</f>
        <v>0</v>
      </c>
      <c r="AL858" s="595">
        <f t="shared" ref="AL858:AL859" si="4107">IF($Y858="--","--",IF($AE858&gt;$W$4,ROUND(IF($AE858&lt;4.5,0,IF($AE858&gt;6,($AE858-4.5)*$AF858*$AG858,($AE858-4.5)*$AF858*$AG858)),2),0))</f>
        <v>0</v>
      </c>
      <c r="AM858" s="596">
        <f t="shared" ref="AM858:AM859" si="4108">IF($Y858="--","--",IF($AE858&gt;$W$4, IF( $AE858&lt;=4,   ROUND(($AG858*4)*($AE858+0.5)*2,2),   0),0))</f>
        <v>0</v>
      </c>
      <c r="AN858" s="732">
        <f t="shared" ref="AN858:AN859" si="4109">IF($Y858="--","--",IF($AE858&gt;$W$4, IF( $AE858&gt;4,   ROUND(($AG858*4)*($AE858+0.5)*2,2),   0),0))</f>
        <v>0</v>
      </c>
      <c r="AO858" s="144" t="s">
        <v>24245</v>
      </c>
      <c r="AP858" s="379" t="s">
        <v>23695</v>
      </c>
      <c r="AQ858" s="453" t="s">
        <v>24246</v>
      </c>
      <c r="AR858" s="416">
        <v>0.4</v>
      </c>
      <c r="AS858" s="504"/>
      <c r="AT858" s="504"/>
      <c r="AU858" s="142">
        <v>32</v>
      </c>
      <c r="AV858" s="416">
        <f t="shared" ref="AV858:AV859" si="4110">IF($Y858="--","--",Y858+0.2)</f>
        <v>1.4</v>
      </c>
      <c r="AW858" s="603" t="s">
        <v>1</v>
      </c>
      <c r="AX858" s="504">
        <f t="shared" ref="AX858:AX859" si="4111">AV858</f>
        <v>1.4</v>
      </c>
      <c r="AY858" s="384">
        <f t="shared" ref="AY858:AY859" si="4112">IF(D858&gt;2,AU858,AU858-AV858)</f>
        <v>30.6</v>
      </c>
      <c r="AZ858" s="384">
        <f t="shared" ref="AZ858:AZ859" si="4113">N858</f>
        <v>0.1</v>
      </c>
      <c r="BA858" s="384">
        <f t="shared" ref="BA858:BA859" si="4114">P858</f>
        <v>1.08</v>
      </c>
      <c r="BB858" s="382">
        <f t="shared" ref="BB858:BB859" si="4115">IF(F858=0,IF(ROUND( AY858 * ( ( (N858*P858) +  ( ((D858+M858*2)/6)*P858 ) ) - ROUND(  ((D858+M858*2)^2)   *   (   ( PI()*96.379 / (4*360) )  -  ( (SIN((96.379/2)*PI()/180)) * (COS((96.379/2)*PI()/180)) / 4 )   ), 4) ),2),   ROUND( AY858 * ( ( (N858*P858) +  ( ((D858+M858*2)/4)*P858 ) ) - ROUND(  ((D858+M858*2)^2)   *   (   ( PI()*120 / (4*360) )  -  ( (SIN((120/2)*PI()/180)) * (COS((120/2)*PI()/180)) / 4 )   ), 4) ),2)),0)</f>
        <v>6.19</v>
      </c>
      <c r="BC858" s="265">
        <f t="shared" ref="BC858:BC859" si="4116">IF(F858&gt;0,ROUND(AY858*N858*P858,2),0)</f>
        <v>0</v>
      </c>
      <c r="BD858" s="265">
        <f t="shared" ref="BD858:BD859" si="4117">SUM(Q858:U858,AH858:AL858)</f>
        <v>44.37</v>
      </c>
      <c r="BE858" s="265">
        <f t="shared" ref="BE858:BE859" si="4118">IF(F858=0, ROUND( ( PI()*( (D858+M858*2)^2 ) / 4  ) * AY858,2),  ROUND( (D858+M858*2)*(F858+M858*2) * AY858,2))</f>
        <v>5.54</v>
      </c>
      <c r="BF858" s="607">
        <f t="shared" ref="BF858:BF859" si="4119">IF(($I858+M858-0.15)&lt;=2,($I858+M858+0.15),IF(($I858+M858)&lt;=3,2.35,($I858+M858+0.2)-0.85))</f>
        <v>1.2570000000000001</v>
      </c>
      <c r="BG858" s="607">
        <f t="shared" ref="BG858:BG859" si="4120">IF(D858&gt;2,   (I858-F858-M858-0.11),IF(($I858+M858)&lt;=2,0,IF(($I858+M858)&gt;3,0.85,(I858+M858+0.2-BF858))))</f>
        <v>0</v>
      </c>
      <c r="BH858" s="607">
        <f t="shared" ref="BH858:BH859" si="4121">IF(D858&gt;2,  ROUND(((1.42+0.4)+(0.91+0.4))*2*BG858,2), ROUND(AV858*AX858*BF858,2))</f>
        <v>2.46</v>
      </c>
      <c r="BI858" s="607">
        <f t="shared" ref="BI858:BI859" si="4122">ROUND(((PI()*0.9^2)/4)*BG858,2)</f>
        <v>0</v>
      </c>
      <c r="BJ858" s="116">
        <f t="shared" ref="BJ858:BJ859" si="4123">ROUND(BD858-BE858-BH858-BI858-BB858-BC858,2)</f>
        <v>30.18</v>
      </c>
      <c r="BK858" s="95"/>
    </row>
    <row r="859" spans="1:63" ht="14.25" x14ac:dyDescent="0.3">
      <c r="A859" s="449" t="s">
        <v>24246</v>
      </c>
      <c r="B859" s="146" t="s">
        <v>23695</v>
      </c>
      <c r="C859" s="532" t="s">
        <v>24247</v>
      </c>
      <c r="D859" s="502">
        <v>0.4</v>
      </c>
      <c r="E859" s="589"/>
      <c r="F859" s="589"/>
      <c r="G859" s="502" t="s">
        <v>23864</v>
      </c>
      <c r="H859" s="451">
        <v>14</v>
      </c>
      <c r="I859" s="452">
        <v>1.1621999999999986</v>
      </c>
      <c r="J859" s="452">
        <v>1.2004999999999999</v>
      </c>
      <c r="K859" s="452">
        <v>0.4</v>
      </c>
      <c r="L859" s="382">
        <f t="shared" si="4082"/>
        <v>1.18</v>
      </c>
      <c r="M859" s="383">
        <f t="shared" si="4083"/>
        <v>0.04</v>
      </c>
      <c r="N859" s="383">
        <f t="shared" si="4084"/>
        <v>0.1</v>
      </c>
      <c r="O859" s="382">
        <f t="shared" si="4085"/>
        <v>1.32</v>
      </c>
      <c r="P859" s="382">
        <f t="shared" si="4086"/>
        <v>1.08</v>
      </c>
      <c r="Q859" s="385">
        <f t="shared" si="4087"/>
        <v>19.96</v>
      </c>
      <c r="R859" s="385">
        <f t="shared" si="4088"/>
        <v>0</v>
      </c>
      <c r="S859" s="385">
        <f t="shared" si="4089"/>
        <v>0</v>
      </c>
      <c r="T859" s="385">
        <f t="shared" si="4090"/>
        <v>0</v>
      </c>
      <c r="U859" s="385">
        <f t="shared" si="4091"/>
        <v>0</v>
      </c>
      <c r="V859" s="384">
        <f t="shared" si="4092"/>
        <v>0</v>
      </c>
      <c r="W859" s="726">
        <f t="shared" si="4093"/>
        <v>0</v>
      </c>
      <c r="X859" s="449" t="str">
        <f t="shared" si="4094"/>
        <v>RH4-2</v>
      </c>
      <c r="Y859" s="502">
        <f t="shared" si="4095"/>
        <v>1.2</v>
      </c>
      <c r="Z859" s="590" t="s">
        <v>1</v>
      </c>
      <c r="AA859" s="589">
        <f t="shared" si="4096"/>
        <v>1.2</v>
      </c>
      <c r="AB859" s="591">
        <f t="shared" si="4097"/>
        <v>1.1621999999999986</v>
      </c>
      <c r="AC859" s="592">
        <f t="shared" si="4098"/>
        <v>0.04</v>
      </c>
      <c r="AD859" s="592">
        <f t="shared" si="4099"/>
        <v>0.15</v>
      </c>
      <c r="AE859" s="593">
        <f t="shared" si="4100"/>
        <v>1.35</v>
      </c>
      <c r="AF859" s="593">
        <f t="shared" si="4101"/>
        <v>2.2000000000000002</v>
      </c>
      <c r="AG859" s="594">
        <f t="shared" si="4102"/>
        <v>0.92</v>
      </c>
      <c r="AH859" s="595">
        <f t="shared" si="4103"/>
        <v>2.73</v>
      </c>
      <c r="AI859" s="595">
        <f t="shared" si="4104"/>
        <v>0</v>
      </c>
      <c r="AJ859" s="595">
        <f t="shared" si="4105"/>
        <v>0</v>
      </c>
      <c r="AK859" s="595">
        <f t="shared" si="4106"/>
        <v>0</v>
      </c>
      <c r="AL859" s="595">
        <f t="shared" si="4107"/>
        <v>0</v>
      </c>
      <c r="AM859" s="596">
        <f t="shared" si="4108"/>
        <v>0</v>
      </c>
      <c r="AN859" s="732">
        <f t="shared" si="4109"/>
        <v>0</v>
      </c>
      <c r="AO859" s="449" t="s">
        <v>24246</v>
      </c>
      <c r="AP859" s="146" t="s">
        <v>23695</v>
      </c>
      <c r="AQ859" s="532" t="s">
        <v>24247</v>
      </c>
      <c r="AR859" s="502">
        <v>0.4</v>
      </c>
      <c r="AS859" s="589"/>
      <c r="AT859" s="589"/>
      <c r="AU859" s="451">
        <v>14</v>
      </c>
      <c r="AV859" s="502">
        <f t="shared" si="4110"/>
        <v>1.4</v>
      </c>
      <c r="AW859" s="590" t="s">
        <v>1</v>
      </c>
      <c r="AX859" s="589">
        <f t="shared" si="4111"/>
        <v>1.4</v>
      </c>
      <c r="AY859" s="384">
        <f t="shared" si="4112"/>
        <v>12.6</v>
      </c>
      <c r="AZ859" s="384">
        <f t="shared" si="4113"/>
        <v>0.1</v>
      </c>
      <c r="BA859" s="384">
        <f t="shared" si="4114"/>
        <v>1.08</v>
      </c>
      <c r="BB859" s="382">
        <f t="shared" si="4115"/>
        <v>2.5499999999999998</v>
      </c>
      <c r="BC859" s="265">
        <f t="shared" si="4116"/>
        <v>0</v>
      </c>
      <c r="BD859" s="265">
        <f t="shared" si="4117"/>
        <v>22.69</v>
      </c>
      <c r="BE859" s="265">
        <f t="shared" si="4118"/>
        <v>2.2799999999999998</v>
      </c>
      <c r="BF859" s="607">
        <f t="shared" si="4119"/>
        <v>1.3521999999999985</v>
      </c>
      <c r="BG859" s="607">
        <f t="shared" si="4120"/>
        <v>0</v>
      </c>
      <c r="BH859" s="607">
        <f t="shared" si="4121"/>
        <v>2.65</v>
      </c>
      <c r="BI859" s="607">
        <f t="shared" si="4122"/>
        <v>0</v>
      </c>
      <c r="BJ859" s="116">
        <f t="shared" si="4123"/>
        <v>15.21</v>
      </c>
      <c r="BK859" s="95"/>
    </row>
    <row r="860" spans="1:63" ht="14.25" x14ac:dyDescent="0.3">
      <c r="A860" s="462"/>
      <c r="B860" s="463"/>
      <c r="C860" s="608"/>
      <c r="D860" s="505"/>
      <c r="E860" s="505"/>
      <c r="F860" s="505"/>
      <c r="G860" s="505"/>
      <c r="H860" s="410"/>
      <c r="I860" s="411"/>
      <c r="J860" s="411"/>
      <c r="K860" s="411"/>
      <c r="L860" s="101"/>
      <c r="M860" s="412"/>
      <c r="N860" s="412"/>
      <c r="O860" s="101"/>
      <c r="P860" s="101"/>
      <c r="Q860" s="414"/>
      <c r="R860" s="414"/>
      <c r="S860" s="414"/>
      <c r="T860" s="414"/>
      <c r="U860" s="414"/>
      <c r="V860" s="413"/>
      <c r="W860" s="725"/>
      <c r="X860" s="739"/>
      <c r="Y860" s="505"/>
      <c r="Z860" s="597"/>
      <c r="AA860" s="505"/>
      <c r="AB860" s="598"/>
      <c r="AC860" s="599"/>
      <c r="AD860" s="599"/>
      <c r="AE860" s="600"/>
      <c r="AF860" s="600"/>
      <c r="AG860" s="597"/>
      <c r="AH860" s="601"/>
      <c r="AI860" s="601"/>
      <c r="AJ860" s="601"/>
      <c r="AK860" s="601"/>
      <c r="AL860" s="601"/>
      <c r="AM860" s="602"/>
      <c r="AN860" s="733"/>
      <c r="AO860" s="739"/>
      <c r="AP860" s="463"/>
      <c r="AQ860" s="608"/>
      <c r="AR860" s="505"/>
      <c r="AS860" s="505"/>
      <c r="AT860" s="505"/>
      <c r="AU860" s="410"/>
      <c r="AV860" s="505"/>
      <c r="AW860" s="597"/>
      <c r="AX860" s="505"/>
      <c r="AY860" s="413"/>
      <c r="AZ860" s="413"/>
      <c r="BA860" s="413"/>
      <c r="BB860" s="101"/>
      <c r="BC860" s="101"/>
      <c r="BD860" s="101"/>
      <c r="BE860" s="101"/>
      <c r="BF860" s="414"/>
      <c r="BG860" s="414"/>
      <c r="BH860" s="414"/>
      <c r="BI860" s="414"/>
      <c r="BJ860" s="415"/>
      <c r="BK860" s="95"/>
    </row>
    <row r="861" spans="1:63" s="122" customFormat="1" ht="14.25" x14ac:dyDescent="0.3">
      <c r="A861" s="407" t="s">
        <v>24248</v>
      </c>
      <c r="B861" s="463"/>
      <c r="C861" s="408"/>
      <c r="D861" s="505"/>
      <c r="E861" s="505"/>
      <c r="F861" s="505"/>
      <c r="G861" s="409"/>
      <c r="H861" s="410"/>
      <c r="I861" s="411"/>
      <c r="J861" s="411"/>
      <c r="K861" s="411"/>
      <c r="L861" s="101"/>
      <c r="M861" s="412"/>
      <c r="N861" s="412"/>
      <c r="O861" s="101"/>
      <c r="P861" s="101"/>
      <c r="Q861" s="414"/>
      <c r="R861" s="414"/>
      <c r="S861" s="414"/>
      <c r="T861" s="414"/>
      <c r="U861" s="414"/>
      <c r="V861" s="413"/>
      <c r="W861" s="725"/>
      <c r="X861" s="740" t="str">
        <f>$A861</f>
        <v>AV. GEN. ATRATINO CORTES COUTINHO</v>
      </c>
      <c r="Y861" s="503"/>
      <c r="Z861" s="503"/>
      <c r="AA861" s="503"/>
      <c r="AB861" s="399"/>
      <c r="AC861" s="399"/>
      <c r="AD861" s="399"/>
      <c r="AE861" s="399"/>
      <c r="AF861" s="404"/>
      <c r="AG861" s="399"/>
      <c r="AH861" s="399"/>
      <c r="AI861" s="399"/>
      <c r="AJ861" s="399"/>
      <c r="AK861" s="399"/>
      <c r="AL861" s="399"/>
      <c r="AM861" s="399"/>
      <c r="AN861" s="401"/>
      <c r="AO861" s="407" t="str">
        <f>$A861</f>
        <v>AV. GEN. ATRATINO CORTES COUTINHO</v>
      </c>
      <c r="AP861" s="463"/>
      <c r="AQ861" s="408"/>
      <c r="AR861" s="505"/>
      <c r="AS861" s="505"/>
      <c r="AT861" s="505"/>
      <c r="AU861" s="410"/>
      <c r="AV861" s="409"/>
      <c r="AW861" s="409"/>
      <c r="AX861" s="409"/>
      <c r="AY861" s="413"/>
      <c r="AZ861" s="413"/>
      <c r="BA861" s="413"/>
      <c r="BB861" s="101"/>
      <c r="BC861" s="101"/>
      <c r="BD861" s="101"/>
      <c r="BE861" s="101"/>
      <c r="BF861" s="101"/>
      <c r="BG861" s="101"/>
      <c r="BH861" s="101"/>
      <c r="BI861" s="101"/>
      <c r="BJ861" s="415"/>
      <c r="BK861" s="95"/>
    </row>
    <row r="862" spans="1:63" ht="14.25" x14ac:dyDescent="0.3">
      <c r="A862" s="449" t="s">
        <v>24249</v>
      </c>
      <c r="B862" s="146" t="s">
        <v>23695</v>
      </c>
      <c r="C862" s="532" t="s">
        <v>24250</v>
      </c>
      <c r="D862" s="502">
        <v>0.4</v>
      </c>
      <c r="E862" s="589"/>
      <c r="F862" s="589"/>
      <c r="G862" s="502" t="s">
        <v>23864</v>
      </c>
      <c r="H862" s="451">
        <v>30</v>
      </c>
      <c r="I862" s="452">
        <v>1.077</v>
      </c>
      <c r="J862" s="452">
        <v>1.3118999999999996</v>
      </c>
      <c r="K862" s="452">
        <v>0</v>
      </c>
      <c r="L862" s="382">
        <f t="shared" ref="L862:L863" si="4124">ROUND((I862+J862)/2,2)</f>
        <v>1.19</v>
      </c>
      <c r="M862" s="383">
        <f t="shared" ref="M862:M863" si="4125">IF(F862=0,ROUND($D862*10%,2),IF(D862&gt;2.8,0.18,0.15))</f>
        <v>0.04</v>
      </c>
      <c r="N862" s="383">
        <f t="shared" ref="N862:N863" si="4126">IF(F862=0,IF(   ROUND($D862/4,2),   IF(ROUND(($D862*1.2)/6,2)&lt;0.1,0.1,ROUND(($D862*1.2)/6,2))),0.5)</f>
        <v>0.1</v>
      </c>
      <c r="O862" s="382">
        <f t="shared" ref="O862:O863" si="4127">L862+M862+N862</f>
        <v>1.33</v>
      </c>
      <c r="P862" s="382">
        <f t="shared" ref="P862:P863" si="4128">IF(O862&lt;2,(D862+M862*2)+0.6,(D862+M862*2)+0.6+ROUNDUP(O862-2,0)*0.1)</f>
        <v>1.08</v>
      </c>
      <c r="Q862" s="385">
        <f t="shared" ref="Q862:Q863" si="4129">IF($O862&lt;=$W$4,ROUND(IF($O862&lt;1.5,$O862*$H862*$P862,1.5*$H862*$P862),2),0)</f>
        <v>43.09</v>
      </c>
      <c r="R862" s="385">
        <f t="shared" ref="R862:R863" si="4130">IF($O862&gt;$W$4,ROUND(IF($O862&lt;1.5,$O862*$H862*$P862,1.5*$H862*$P862),2),0)</f>
        <v>0</v>
      </c>
      <c r="S862" s="385">
        <f t="shared" ref="S862:S863" si="4131">IF($O862&gt;$W$4,ROUND(IF($O862&lt;1.5,0,IF($O862&gt;3,1.5*$H862*$P862,($O862-1.5)*$H862*$P862)),2),0)</f>
        <v>0</v>
      </c>
      <c r="T862" s="385">
        <f t="shared" ref="T862:T863" si="4132">IF($O862&gt;$W$4,ROUND(IF($O862&lt;3,0,IF($O862&gt;4.5,1.5*$H862*$P862,($O862-3)*$H862*$P862)),2),0)</f>
        <v>0</v>
      </c>
      <c r="U862" s="385">
        <f t="shared" ref="U862:U863" si="4133">IF($O862&gt;$W$4,ROUND(IF($O862&lt;4.5,0,IF($O862&gt;6,($O862-4.5)*$H862*$P862,($O862-4.5)*$H862*$P862)),2),0)</f>
        <v>0</v>
      </c>
      <c r="V862" s="384">
        <f t="shared" ref="V862:V863" si="4134">IF($O862&gt;$W$4, IF( $O862&lt;=4,   ROUND($H862*($O862+0.5)*2,2),   0),0)</f>
        <v>0</v>
      </c>
      <c r="W862" s="726">
        <f t="shared" ref="W862:W863" si="4135">IF($O862&gt;$W$4, IF( $O862&gt;4,   ROUND($H862*($O862+0.5)*2,2),   0),0)</f>
        <v>0</v>
      </c>
      <c r="X862" s="449" t="str">
        <f t="shared" ref="X862:X863" si="4136">A862</f>
        <v>RH9-1</v>
      </c>
      <c r="Y862" s="502">
        <f t="shared" ref="Y862:Y863" si="4137">IF($D862=0.4,1.2,IF($D862=0.6,1.2,IF($D862=0.8,1.3,IF($D862=1,1.5,IF($D862=1.2,1.7,IF($D862&lt;=2,2,"--"))))))</f>
        <v>1.2</v>
      </c>
      <c r="Z862" s="590" t="s">
        <v>1</v>
      </c>
      <c r="AA862" s="589">
        <f t="shared" ref="AA862:AA863" si="4138">Y862</f>
        <v>1.2</v>
      </c>
      <c r="AB862" s="591">
        <f t="shared" ref="AB862:AB863" si="4139">IF($Y862="--","--",I862)</f>
        <v>1.077</v>
      </c>
      <c r="AC862" s="592">
        <f t="shared" ref="AC862:AC863" si="4140">IF($Y862="--","--",IF(D862&gt;1.5,0.15,ROUND($D862*10%,2)))</f>
        <v>0.04</v>
      </c>
      <c r="AD862" s="592">
        <f t="shared" ref="AD862:AD863" si="4141">IF($Y862="--","--",0.15)</f>
        <v>0.15</v>
      </c>
      <c r="AE862" s="593">
        <f t="shared" ref="AE862:AE863" si="4142">IF($Y862="--","--",ROUND(AB862+AC862+AD862,2))</f>
        <v>1.27</v>
      </c>
      <c r="AF862" s="593">
        <f t="shared" ref="AF862:AF863" si="4143">IF($Y862="--","--",IF($AB862&lt;=2,$Y862+1,($Y862+1)+ROUNDUP($AB862-2,0)*0.1))</f>
        <v>2.2000000000000002</v>
      </c>
      <c r="AG862" s="594">
        <f t="shared" ref="AG862:AG863" si="4144">IF($D862=0.4,0.92,IF($D862=0.6,0.68,IF($D862=0.8,0.74,IF($D862=1,0.7,IF($D862=1.2,0.66,IF($D862=1.5,0.6,IF($D862&lt;=2,(2.4-(D862+0.3)),"--")))))))</f>
        <v>0.92</v>
      </c>
      <c r="AH862" s="595">
        <f t="shared" ref="AH862:AH863" si="4145">IF($Y862="--","--",IF($AE862&lt;=$W$4,ROUND(IF($AE862&lt;1.5,$AE862*$AF862*$AG862,1.5*$AF862*$AG862),2),0))</f>
        <v>2.57</v>
      </c>
      <c r="AI862" s="595">
        <f t="shared" ref="AI862:AI863" si="4146">IF($Y862="--","--",IF($AE862&gt;$W$4,ROUND(IF($AE862&lt;1.5,$AE862*$AF862*$AG862,1.5*$AF862*$AG862),2),0))</f>
        <v>0</v>
      </c>
      <c r="AJ862" s="595">
        <f t="shared" ref="AJ862:AJ863" si="4147">IF($Y862="--","--",IF($AE862&gt;$W$4,ROUND(IF($AE862&lt;1.5,0,IF($AE862&gt;3,1.5*$AF862*$AG862,($AE862-1.5)*$AF862*$AG862)),2),0))</f>
        <v>0</v>
      </c>
      <c r="AK862" s="595">
        <f t="shared" ref="AK862:AK863" si="4148">IF($Y862="--","--",IF($AE862&gt;$W$4,ROUND(IF($AE862&lt;3,0,IF($AE862&gt;4.5,1.5*$AF862*$AG862,($AE862-3)*$AF862*$AG862)),2),0))</f>
        <v>0</v>
      </c>
      <c r="AL862" s="595">
        <f t="shared" ref="AL862:AL863" si="4149">IF($Y862="--","--",IF($AE862&gt;$W$4,ROUND(IF($AE862&lt;4.5,0,IF($AE862&gt;6,($AE862-4.5)*$AF862*$AG862,($AE862-4.5)*$AF862*$AG862)),2),0))</f>
        <v>0</v>
      </c>
      <c r="AM862" s="596">
        <f t="shared" ref="AM862:AM863" si="4150">IF($Y862="--","--",IF($AE862&gt;$W$4, IF( $AE862&lt;=4,   ROUND(($AG862*4)*($AE862+0.5)*2,2),   0),0))</f>
        <v>0</v>
      </c>
      <c r="AN862" s="732">
        <f t="shared" ref="AN862:AN863" si="4151">IF($Y862="--","--",IF($AE862&gt;$W$4, IF( $AE862&gt;4,   ROUND(($AG862*4)*($AE862+0.5)*2,2),   0),0))</f>
        <v>0</v>
      </c>
      <c r="AO862" s="449" t="s">
        <v>24249</v>
      </c>
      <c r="AP862" s="146" t="s">
        <v>23695</v>
      </c>
      <c r="AQ862" s="532" t="s">
        <v>24250</v>
      </c>
      <c r="AR862" s="502">
        <v>0.4</v>
      </c>
      <c r="AS862" s="589"/>
      <c r="AT862" s="589"/>
      <c r="AU862" s="451">
        <v>30</v>
      </c>
      <c r="AV862" s="502">
        <f t="shared" ref="AV862:AV863" si="4152">IF($Y862="--","--",Y862+0.2)</f>
        <v>1.4</v>
      </c>
      <c r="AW862" s="590" t="s">
        <v>1</v>
      </c>
      <c r="AX862" s="589">
        <f t="shared" ref="AX862:AX863" si="4153">AV862</f>
        <v>1.4</v>
      </c>
      <c r="AY862" s="384">
        <f t="shared" ref="AY862:AY863" si="4154">IF(D862&gt;2,AU862,AU862-AV862)</f>
        <v>28.6</v>
      </c>
      <c r="AZ862" s="384">
        <f t="shared" ref="AZ862:AZ863" si="4155">N862</f>
        <v>0.1</v>
      </c>
      <c r="BA862" s="384">
        <f t="shared" ref="BA862:BA863" si="4156">P862</f>
        <v>1.08</v>
      </c>
      <c r="BB862" s="382">
        <f t="shared" ref="BB862:BB863" si="4157">IF(F862=0,IF(ROUND( AY862 * ( ( (N862*P862) +  ( ((D862+M862*2)/6)*P862 ) ) - ROUND(  ((D862+M862*2)^2)   *   (   ( PI()*96.379 / (4*360) )  -  ( (SIN((96.379/2)*PI()/180)) * (COS((96.379/2)*PI()/180)) / 4 )   ), 4) ),2),   ROUND( AY862 * ( ( (N862*P862) +  ( ((D862+M862*2)/4)*P862 ) ) - ROUND(  ((D862+M862*2)^2)   *   (   ( PI()*120 / (4*360) )  -  ( (SIN((120/2)*PI()/180)) * (COS((120/2)*PI()/180)) / 4 )   ), 4) ),2)),0)</f>
        <v>5.78</v>
      </c>
      <c r="BC862" s="265">
        <f t="shared" ref="BC862:BC863" si="4158">IF(F862&gt;0,ROUND(AY862*N862*P862,2),0)</f>
        <v>0</v>
      </c>
      <c r="BD862" s="265">
        <f t="shared" ref="BD862:BD863" si="4159">SUM(Q862:U862,AH862:AL862)</f>
        <v>45.660000000000004</v>
      </c>
      <c r="BE862" s="265">
        <f t="shared" ref="BE862:BE863" si="4160">IF(F862=0, ROUND( ( PI()*( (D862+M862*2)^2 ) / 4  ) * AY862,2),  ROUND( (D862+M862*2)*(F862+M862*2) * AY862,2))</f>
        <v>5.18</v>
      </c>
      <c r="BF862" s="607">
        <f t="shared" ref="BF862:BF863" si="4161">IF(($I862+M862-0.15)&lt;=2,($I862+M862+0.15),IF(($I862+M862)&lt;=3,2.35,($I862+M862+0.2)-0.85))</f>
        <v>1.2669999999999999</v>
      </c>
      <c r="BG862" s="607">
        <f t="shared" ref="BG862:BG863" si="4162">IF(D862&gt;2,   (I862-F862-M862-0.11),IF(($I862+M862)&lt;=2,0,IF(($I862+M862)&gt;3,0.85,(I862+M862+0.2-BF862))))</f>
        <v>0</v>
      </c>
      <c r="BH862" s="607">
        <f t="shared" ref="BH862:BH863" si="4163">IF(D862&gt;2,  ROUND(((1.42+0.4)+(0.91+0.4))*2*BG862,2), ROUND(AV862*AX862*BF862,2))</f>
        <v>2.48</v>
      </c>
      <c r="BI862" s="607">
        <f t="shared" ref="BI862:BI863" si="4164">ROUND(((PI()*0.9^2)/4)*BG862,2)</f>
        <v>0</v>
      </c>
      <c r="BJ862" s="116">
        <f t="shared" ref="BJ862:BJ863" si="4165">ROUND(BD862-BE862-BH862-BI862-BB862-BC862,2)</f>
        <v>32.22</v>
      </c>
      <c r="BK862" s="95"/>
    </row>
    <row r="863" spans="1:63" ht="14.25" x14ac:dyDescent="0.3">
      <c r="A863" s="449" t="s">
        <v>24250</v>
      </c>
      <c r="B863" s="146" t="s">
        <v>23695</v>
      </c>
      <c r="C863" s="532" t="s">
        <v>24251</v>
      </c>
      <c r="D863" s="502">
        <v>0.4</v>
      </c>
      <c r="E863" s="589"/>
      <c r="F863" s="589"/>
      <c r="G863" s="502" t="s">
        <v>23864</v>
      </c>
      <c r="H863" s="451">
        <v>30</v>
      </c>
      <c r="I863" s="452">
        <v>1.3118999999999996</v>
      </c>
      <c r="J863" s="452">
        <v>1.2479999999999993</v>
      </c>
      <c r="K863" s="452">
        <v>0.6</v>
      </c>
      <c r="L863" s="382">
        <f t="shared" si="4124"/>
        <v>1.28</v>
      </c>
      <c r="M863" s="383">
        <f t="shared" si="4125"/>
        <v>0.04</v>
      </c>
      <c r="N863" s="383">
        <f t="shared" si="4126"/>
        <v>0.1</v>
      </c>
      <c r="O863" s="382">
        <f t="shared" si="4127"/>
        <v>1.4200000000000002</v>
      </c>
      <c r="P863" s="382">
        <f t="shared" si="4128"/>
        <v>1.08</v>
      </c>
      <c r="Q863" s="385">
        <f t="shared" si="4129"/>
        <v>46.01</v>
      </c>
      <c r="R863" s="385">
        <f t="shared" si="4130"/>
        <v>0</v>
      </c>
      <c r="S863" s="385">
        <f t="shared" si="4131"/>
        <v>0</v>
      </c>
      <c r="T863" s="385">
        <f t="shared" si="4132"/>
        <v>0</v>
      </c>
      <c r="U863" s="385">
        <f t="shared" si="4133"/>
        <v>0</v>
      </c>
      <c r="V863" s="384">
        <f t="shared" si="4134"/>
        <v>0</v>
      </c>
      <c r="W863" s="726">
        <f t="shared" si="4135"/>
        <v>0</v>
      </c>
      <c r="X863" s="449" t="str">
        <f t="shared" si="4136"/>
        <v>RH9-2</v>
      </c>
      <c r="Y863" s="502">
        <f t="shared" si="4137"/>
        <v>1.2</v>
      </c>
      <c r="Z863" s="590" t="s">
        <v>1</v>
      </c>
      <c r="AA863" s="589">
        <f t="shared" si="4138"/>
        <v>1.2</v>
      </c>
      <c r="AB863" s="591">
        <f t="shared" si="4139"/>
        <v>1.3118999999999996</v>
      </c>
      <c r="AC863" s="592">
        <f t="shared" si="4140"/>
        <v>0.04</v>
      </c>
      <c r="AD863" s="592">
        <f t="shared" si="4141"/>
        <v>0.15</v>
      </c>
      <c r="AE863" s="593">
        <f t="shared" si="4142"/>
        <v>1.5</v>
      </c>
      <c r="AF863" s="593">
        <f t="shared" si="4143"/>
        <v>2.2000000000000002</v>
      </c>
      <c r="AG863" s="594">
        <f t="shared" si="4144"/>
        <v>0.92</v>
      </c>
      <c r="AH863" s="595">
        <f t="shared" si="4145"/>
        <v>3.04</v>
      </c>
      <c r="AI863" s="595">
        <f t="shared" si="4146"/>
        <v>0</v>
      </c>
      <c r="AJ863" s="595">
        <f t="shared" si="4147"/>
        <v>0</v>
      </c>
      <c r="AK863" s="595">
        <f t="shared" si="4148"/>
        <v>0</v>
      </c>
      <c r="AL863" s="595">
        <f t="shared" si="4149"/>
        <v>0</v>
      </c>
      <c r="AM863" s="596">
        <f t="shared" si="4150"/>
        <v>0</v>
      </c>
      <c r="AN863" s="732">
        <f t="shared" si="4151"/>
        <v>0</v>
      </c>
      <c r="AO863" s="449" t="s">
        <v>24250</v>
      </c>
      <c r="AP863" s="146" t="s">
        <v>23695</v>
      </c>
      <c r="AQ863" s="532" t="s">
        <v>24251</v>
      </c>
      <c r="AR863" s="502">
        <v>0.4</v>
      </c>
      <c r="AS863" s="589"/>
      <c r="AT863" s="589"/>
      <c r="AU863" s="451">
        <v>30</v>
      </c>
      <c r="AV863" s="502">
        <f t="shared" si="4152"/>
        <v>1.4</v>
      </c>
      <c r="AW863" s="590" t="s">
        <v>1</v>
      </c>
      <c r="AX863" s="589">
        <f t="shared" si="4153"/>
        <v>1.4</v>
      </c>
      <c r="AY863" s="384">
        <f t="shared" si="4154"/>
        <v>28.6</v>
      </c>
      <c r="AZ863" s="384">
        <f t="shared" si="4155"/>
        <v>0.1</v>
      </c>
      <c r="BA863" s="384">
        <f t="shared" si="4156"/>
        <v>1.08</v>
      </c>
      <c r="BB863" s="382">
        <f t="shared" si="4157"/>
        <v>5.78</v>
      </c>
      <c r="BC863" s="265">
        <f t="shared" si="4158"/>
        <v>0</v>
      </c>
      <c r="BD863" s="265">
        <f t="shared" si="4159"/>
        <v>49.05</v>
      </c>
      <c r="BE863" s="265">
        <f t="shared" si="4160"/>
        <v>5.18</v>
      </c>
      <c r="BF863" s="607">
        <f t="shared" si="4161"/>
        <v>1.5018999999999996</v>
      </c>
      <c r="BG863" s="607">
        <f t="shared" si="4162"/>
        <v>0</v>
      </c>
      <c r="BH863" s="607">
        <f t="shared" si="4163"/>
        <v>2.94</v>
      </c>
      <c r="BI863" s="607">
        <f t="shared" si="4164"/>
        <v>0</v>
      </c>
      <c r="BJ863" s="116">
        <f t="shared" si="4165"/>
        <v>35.15</v>
      </c>
      <c r="BK863" s="95"/>
    </row>
    <row r="864" spans="1:63" ht="14.25" x14ac:dyDescent="0.3">
      <c r="A864" s="462"/>
      <c r="B864" s="463"/>
      <c r="C864" s="608"/>
      <c r="D864" s="505"/>
      <c r="E864" s="505"/>
      <c r="F864" s="505"/>
      <c r="G864" s="505"/>
      <c r="H864" s="410"/>
      <c r="I864" s="411"/>
      <c r="J864" s="411"/>
      <c r="K864" s="411"/>
      <c r="L864" s="101"/>
      <c r="M864" s="412"/>
      <c r="N864" s="412"/>
      <c r="O864" s="101"/>
      <c r="P864" s="101"/>
      <c r="Q864" s="414"/>
      <c r="R864" s="414"/>
      <c r="S864" s="414"/>
      <c r="T864" s="414"/>
      <c r="U864" s="414"/>
      <c r="V864" s="413"/>
      <c r="W864" s="725"/>
      <c r="X864" s="739"/>
      <c r="Y864" s="505"/>
      <c r="Z864" s="597"/>
      <c r="AA864" s="505"/>
      <c r="AB864" s="598"/>
      <c r="AC864" s="599"/>
      <c r="AD864" s="599"/>
      <c r="AE864" s="600"/>
      <c r="AF864" s="600"/>
      <c r="AG864" s="597"/>
      <c r="AH864" s="601"/>
      <c r="AI864" s="601"/>
      <c r="AJ864" s="601"/>
      <c r="AK864" s="601"/>
      <c r="AL864" s="601"/>
      <c r="AM864" s="602"/>
      <c r="AN864" s="733"/>
      <c r="AO864" s="739"/>
      <c r="AP864" s="463"/>
      <c r="AQ864" s="608"/>
      <c r="AR864" s="505"/>
      <c r="AS864" s="505"/>
      <c r="AT864" s="505"/>
      <c r="AU864" s="410"/>
      <c r="AV864" s="505"/>
      <c r="AW864" s="597"/>
      <c r="AX864" s="505"/>
      <c r="AY864" s="413"/>
      <c r="AZ864" s="413"/>
      <c r="BA864" s="413"/>
      <c r="BB864" s="101"/>
      <c r="BC864" s="101"/>
      <c r="BD864" s="101"/>
      <c r="BE864" s="101"/>
      <c r="BF864" s="414"/>
      <c r="BG864" s="414"/>
      <c r="BH864" s="414"/>
      <c r="BI864" s="414"/>
      <c r="BJ864" s="415"/>
      <c r="BK864" s="95"/>
    </row>
    <row r="865" spans="1:63" s="122" customFormat="1" ht="14.25" x14ac:dyDescent="0.3">
      <c r="A865" s="407" t="s">
        <v>24252</v>
      </c>
      <c r="B865" s="463"/>
      <c r="C865" s="408"/>
      <c r="D865" s="505"/>
      <c r="E865" s="505"/>
      <c r="F865" s="505"/>
      <c r="G865" s="409"/>
      <c r="H865" s="410"/>
      <c r="I865" s="411"/>
      <c r="J865" s="411"/>
      <c r="K865" s="411"/>
      <c r="L865" s="101"/>
      <c r="M865" s="412"/>
      <c r="N865" s="412"/>
      <c r="O865" s="101"/>
      <c r="P865" s="101"/>
      <c r="Q865" s="414"/>
      <c r="R865" s="414"/>
      <c r="S865" s="414"/>
      <c r="T865" s="414"/>
      <c r="U865" s="414"/>
      <c r="V865" s="413"/>
      <c r="W865" s="725"/>
      <c r="X865" s="740" t="str">
        <f>$A865</f>
        <v>AV. JOSÉ CORTÊS JÚNIOR ==&gt; RUA CUBA</v>
      </c>
      <c r="Y865" s="503"/>
      <c r="Z865" s="503"/>
      <c r="AA865" s="503"/>
      <c r="AB865" s="399"/>
      <c r="AC865" s="399"/>
      <c r="AD865" s="399"/>
      <c r="AE865" s="399"/>
      <c r="AF865" s="404"/>
      <c r="AG865" s="399"/>
      <c r="AH865" s="399"/>
      <c r="AI865" s="399"/>
      <c r="AJ865" s="399"/>
      <c r="AK865" s="399"/>
      <c r="AL865" s="399"/>
      <c r="AM865" s="399"/>
      <c r="AN865" s="401"/>
      <c r="AO865" s="407" t="str">
        <f>$A865</f>
        <v>AV. JOSÉ CORTÊS JÚNIOR ==&gt; RUA CUBA</v>
      </c>
      <c r="AP865" s="463"/>
      <c r="AQ865" s="408"/>
      <c r="AR865" s="505"/>
      <c r="AS865" s="505"/>
      <c r="AT865" s="505"/>
      <c r="AU865" s="410"/>
      <c r="AV865" s="409"/>
      <c r="AW865" s="409"/>
      <c r="AX865" s="409"/>
      <c r="AY865" s="413"/>
      <c r="AZ865" s="413"/>
      <c r="BA865" s="413"/>
      <c r="BB865" s="101"/>
      <c r="BC865" s="101"/>
      <c r="BD865" s="101"/>
      <c r="BE865" s="101"/>
      <c r="BF865" s="101"/>
      <c r="BG865" s="101"/>
      <c r="BH865" s="101"/>
      <c r="BI865" s="101"/>
      <c r="BJ865" s="415"/>
      <c r="BK865" s="95"/>
    </row>
    <row r="866" spans="1:63" ht="14.25" x14ac:dyDescent="0.3">
      <c r="A866" s="144" t="s">
        <v>24253</v>
      </c>
      <c r="B866" s="379" t="s">
        <v>23695</v>
      </c>
      <c r="C866" s="453" t="s">
        <v>24254</v>
      </c>
      <c r="D866" s="416">
        <v>0.4</v>
      </c>
      <c r="E866" s="504"/>
      <c r="F866" s="504"/>
      <c r="G866" s="416" t="s">
        <v>23864</v>
      </c>
      <c r="H866" s="142">
        <v>40</v>
      </c>
      <c r="I866" s="143">
        <v>1.1000000000000014</v>
      </c>
      <c r="J866" s="143">
        <v>1.1000000000000014</v>
      </c>
      <c r="K866" s="452">
        <v>6.8000000000000005E-2</v>
      </c>
      <c r="L866" s="382">
        <f t="shared" ref="L866:L873" si="4166">ROUND((I866+J866)/2,2)</f>
        <v>1.1000000000000001</v>
      </c>
      <c r="M866" s="383">
        <f t="shared" ref="M866:M873" si="4167">IF(F866=0,ROUND($D866*10%,2),IF(D866&gt;2.8,0.18,0.15))</f>
        <v>0.04</v>
      </c>
      <c r="N866" s="383">
        <f t="shared" ref="N866:N873" si="4168">IF(F866=0,IF(   ROUND($D866/4,2),   IF(ROUND(($D866*1.2)/6,2)&lt;0.1,0.1,ROUND(($D866*1.2)/6,2))),0.5)</f>
        <v>0.1</v>
      </c>
      <c r="O866" s="382">
        <f t="shared" ref="O866:O873" si="4169">L866+M866+N866</f>
        <v>1.2400000000000002</v>
      </c>
      <c r="P866" s="382">
        <f t="shared" ref="P866:P873" si="4170">IF(O866&lt;2,(D866+M866*2)+0.6,(D866+M866*2)+0.6+ROUNDUP(O866-2,0)*0.1)</f>
        <v>1.08</v>
      </c>
      <c r="Q866" s="385">
        <f t="shared" ref="Q866:Q873" si="4171">IF($O866&lt;=$W$4,ROUND(IF($O866&lt;1.5,$O866*$H866*$P866,1.5*$H866*$P866),2),0)</f>
        <v>53.57</v>
      </c>
      <c r="R866" s="385">
        <f t="shared" ref="R866:R873" si="4172">IF($O866&gt;$W$4,ROUND(IF($O866&lt;1.5,$O866*$H866*$P866,1.5*$H866*$P866),2),0)</f>
        <v>0</v>
      </c>
      <c r="S866" s="385">
        <f t="shared" ref="S866:S873" si="4173">IF($O866&gt;$W$4,ROUND(IF($O866&lt;1.5,0,IF($O866&gt;3,1.5*$H866*$P866,($O866-1.5)*$H866*$P866)),2),0)</f>
        <v>0</v>
      </c>
      <c r="T866" s="385">
        <f t="shared" ref="T866:T873" si="4174">IF($O866&gt;$W$4,ROUND(IF($O866&lt;3,0,IF($O866&gt;4.5,1.5*$H866*$P866,($O866-3)*$H866*$P866)),2),0)</f>
        <v>0</v>
      </c>
      <c r="U866" s="385">
        <f t="shared" ref="U866:U873" si="4175">IF($O866&gt;$W$4,ROUND(IF($O866&lt;4.5,0,IF($O866&gt;6,($O866-4.5)*$H866*$P866,($O866-4.5)*$H866*$P866)),2),0)</f>
        <v>0</v>
      </c>
      <c r="V866" s="384">
        <f t="shared" ref="V866:V873" si="4176">IF($O866&gt;$W$4, IF( $O866&lt;=4,   ROUND($H866*($O866+0.5)*2,2),   0),0)</f>
        <v>0</v>
      </c>
      <c r="W866" s="726">
        <f t="shared" ref="W866:W873" si="4177">IF($O866&gt;$W$4, IF( $O866&gt;4,   ROUND($H866*($O866+0.5)*2,2),   0),0)</f>
        <v>0</v>
      </c>
      <c r="X866" s="144" t="str">
        <f t="shared" ref="X866:X873" si="4178">A866</f>
        <v>RH12-1</v>
      </c>
      <c r="Y866" s="416">
        <f t="shared" ref="Y866:Y873" si="4179">IF($D866=0.4,1.2,IF($D866=0.6,1.2,IF($D866=0.8,1.3,IF($D866=1,1.5,IF($D866=1.2,1.7,IF($D866&lt;=2,2,"--"))))))</f>
        <v>1.2</v>
      </c>
      <c r="Z866" s="603" t="s">
        <v>1</v>
      </c>
      <c r="AA866" s="504">
        <f t="shared" ref="AA866:AA873" si="4180">Y866</f>
        <v>1.2</v>
      </c>
      <c r="AB866" s="591">
        <f t="shared" ref="AB866:AB873" si="4181">IF($Y866="--","--",I866)</f>
        <v>1.1000000000000014</v>
      </c>
      <c r="AC866" s="592">
        <f t="shared" ref="AC866:AC873" si="4182">IF($Y866="--","--",IF(D866&gt;1.5,0.15,ROUND($D866*10%,2)))</f>
        <v>0.04</v>
      </c>
      <c r="AD866" s="592">
        <f t="shared" ref="AD866:AD873" si="4183">IF($Y866="--","--",0.15)</f>
        <v>0.15</v>
      </c>
      <c r="AE866" s="593">
        <f t="shared" ref="AE866:AE873" si="4184">IF($Y866="--","--",ROUND(AB866+AC866+AD866,2))</f>
        <v>1.29</v>
      </c>
      <c r="AF866" s="604">
        <f t="shared" ref="AF866:AF873" si="4185">IF($Y866="--","--",IF($AB866&lt;=2,$Y866+1,($Y866+1)+ROUNDUP($AB866-2,0)*0.1))</f>
        <v>2.2000000000000002</v>
      </c>
      <c r="AG866" s="605">
        <f t="shared" ref="AG866:AG873" si="4186">IF($D866=0.4,0.92,IF($D866=0.6,0.68,IF($D866=0.8,0.74,IF($D866=1,0.7,IF($D866=1.2,0.66,IF($D866=1.5,0.6,IF($D866&lt;=2,(2.4-(D866+0.3)),"--")))))))</f>
        <v>0.92</v>
      </c>
      <c r="AH866" s="595">
        <f t="shared" ref="AH866:AH873" si="4187">IF($Y866="--","--",IF($AE866&lt;=$W$4,ROUND(IF($AE866&lt;1.5,$AE866*$AF866*$AG866,1.5*$AF866*$AG866),2),0))</f>
        <v>2.61</v>
      </c>
      <c r="AI866" s="595">
        <f t="shared" ref="AI866:AI873" si="4188">IF($Y866="--","--",IF($AE866&gt;$W$4,ROUND(IF($AE866&lt;1.5,$AE866*$AF866*$AG866,1.5*$AF866*$AG866),2),0))</f>
        <v>0</v>
      </c>
      <c r="AJ866" s="595">
        <f t="shared" ref="AJ866:AJ873" si="4189">IF($Y866="--","--",IF($AE866&gt;$W$4,ROUND(IF($AE866&lt;1.5,0,IF($AE866&gt;3,1.5*$AF866*$AG866,($AE866-1.5)*$AF866*$AG866)),2),0))</f>
        <v>0</v>
      </c>
      <c r="AK866" s="595">
        <f t="shared" ref="AK866:AK873" si="4190">IF($Y866="--","--",IF($AE866&gt;$W$4,ROUND(IF($AE866&lt;3,0,IF($AE866&gt;4.5,1.5*$AF866*$AG866,($AE866-3)*$AF866*$AG866)),2),0))</f>
        <v>0</v>
      </c>
      <c r="AL866" s="595">
        <f t="shared" ref="AL866:AL873" si="4191">IF($Y866="--","--",IF($AE866&gt;$W$4,ROUND(IF($AE866&lt;4.5,0,IF($AE866&gt;6,($AE866-4.5)*$AF866*$AG866,($AE866-4.5)*$AF866*$AG866)),2),0))</f>
        <v>0</v>
      </c>
      <c r="AM866" s="596">
        <f t="shared" ref="AM866:AM873" si="4192">IF($Y866="--","--",IF($AE866&gt;$W$4, IF( $AE866&lt;=4,   ROUND(($AG866*4)*($AE866+0.5)*2,2),   0),0))</f>
        <v>0</v>
      </c>
      <c r="AN866" s="732">
        <f t="shared" ref="AN866:AN873" si="4193">IF($Y866="--","--",IF($AE866&gt;$W$4, IF( $AE866&gt;4,   ROUND(($AG866*4)*($AE866+0.5)*2,2),   0),0))</f>
        <v>0</v>
      </c>
      <c r="AO866" s="144" t="s">
        <v>24253</v>
      </c>
      <c r="AP866" s="379" t="s">
        <v>23695</v>
      </c>
      <c r="AQ866" s="453" t="s">
        <v>24254</v>
      </c>
      <c r="AR866" s="416">
        <v>0.4</v>
      </c>
      <c r="AS866" s="504"/>
      <c r="AT866" s="504"/>
      <c r="AU866" s="142">
        <v>40</v>
      </c>
      <c r="AV866" s="416">
        <f t="shared" ref="AV866:AV873" si="4194">IF($Y866="--","--",Y866+0.2)</f>
        <v>1.4</v>
      </c>
      <c r="AW866" s="603" t="s">
        <v>1</v>
      </c>
      <c r="AX866" s="504">
        <f t="shared" ref="AX866:AX873" si="4195">AV866</f>
        <v>1.4</v>
      </c>
      <c r="AY866" s="384">
        <f t="shared" ref="AY866:AY873" si="4196">IF(D866&gt;2,AU866,AU866-AV866)</f>
        <v>38.6</v>
      </c>
      <c r="AZ866" s="384">
        <f t="shared" ref="AZ866:AZ873" si="4197">N866</f>
        <v>0.1</v>
      </c>
      <c r="BA866" s="384">
        <f t="shared" ref="BA866:BA873" si="4198">P866</f>
        <v>1.08</v>
      </c>
      <c r="BB866" s="382">
        <f t="shared" ref="BB866:BB873" si="4199">IF(F866=0,IF(ROUND( AY866 * ( ( (N866*P866) +  ( ((D866+M866*2)/6)*P866 ) ) - ROUND(  ((D866+M866*2)^2)   *   (   ( PI()*96.379 / (4*360) )  -  ( (SIN((96.379/2)*PI()/180)) * (COS((96.379/2)*PI()/180)) / 4 )   ), 4) ),2),   ROUND( AY866 * ( ( (N866*P866) +  ( ((D866+M866*2)/4)*P866 ) ) - ROUND(  ((D866+M866*2)^2)   *   (   ( PI()*120 / (4*360) )  -  ( (SIN((120/2)*PI()/180)) * (COS((120/2)*PI()/180)) / 4 )   ), 4) ),2)),0)</f>
        <v>7.8</v>
      </c>
      <c r="BC866" s="265">
        <f t="shared" ref="BC866:BC873" si="4200">IF(F866&gt;0,ROUND(AY866*N866*P866,2),0)</f>
        <v>0</v>
      </c>
      <c r="BD866" s="265">
        <f t="shared" ref="BD866:BD873" si="4201">SUM(Q866:U866,AH866:AL866)</f>
        <v>56.18</v>
      </c>
      <c r="BE866" s="265">
        <f t="shared" ref="BE866:BE873" si="4202">IF(F866=0, ROUND( ( PI()*( (D866+M866*2)^2 ) / 4  ) * AY866,2),  ROUND( (D866+M866*2)*(F866+M866*2) * AY866,2))</f>
        <v>6.98</v>
      </c>
      <c r="BF866" s="607">
        <f t="shared" ref="BF866:BF873" si="4203">IF(($I866+M866-0.15)&lt;=2,($I866+M866+0.15),IF(($I866+M866)&lt;=3,2.35,($I866+M866+0.2)-0.85))</f>
        <v>1.2900000000000014</v>
      </c>
      <c r="BG866" s="607">
        <f t="shared" ref="BG866:BG873" si="4204">IF(D866&gt;2,   (I866-F866-M866-0.11),IF(($I866+M866)&lt;=2,0,IF(($I866+M866)&gt;3,0.85,(I866+M866+0.2-BF866))))</f>
        <v>0</v>
      </c>
      <c r="BH866" s="607">
        <f t="shared" ref="BH866:BH873" si="4205">IF(D866&gt;2,  ROUND(((1.42+0.4)+(0.91+0.4))*2*BG866,2), ROUND(AV866*AX866*BF866,2))</f>
        <v>2.5299999999999998</v>
      </c>
      <c r="BI866" s="607">
        <f t="shared" ref="BI866:BI873" si="4206">ROUND(((PI()*0.9^2)/4)*BG866,2)</f>
        <v>0</v>
      </c>
      <c r="BJ866" s="116">
        <f t="shared" ref="BJ866:BJ873" si="4207">ROUND(BD866-BE866-BH866-BI866-BB866-BC866,2)</f>
        <v>38.869999999999997</v>
      </c>
      <c r="BK866" s="95"/>
    </row>
    <row r="867" spans="1:63" ht="14.25" x14ac:dyDescent="0.3">
      <c r="A867" s="144" t="s">
        <v>24254</v>
      </c>
      <c r="B867" s="379" t="s">
        <v>23695</v>
      </c>
      <c r="C867" s="453" t="s">
        <v>24255</v>
      </c>
      <c r="D867" s="416">
        <v>0.4</v>
      </c>
      <c r="E867" s="504"/>
      <c r="F867" s="504"/>
      <c r="G867" s="416" t="s">
        <v>23864</v>
      </c>
      <c r="H867" s="142">
        <v>40</v>
      </c>
      <c r="I867" s="143">
        <v>1.1680000000000028</v>
      </c>
      <c r="J867" s="143">
        <v>1.0960000000000036</v>
      </c>
      <c r="K867" s="452">
        <v>8.7999999999999995E-2</v>
      </c>
      <c r="L867" s="382">
        <f t="shared" si="4166"/>
        <v>1.1299999999999999</v>
      </c>
      <c r="M867" s="383">
        <f t="shared" si="4167"/>
        <v>0.04</v>
      </c>
      <c r="N867" s="383">
        <f t="shared" si="4168"/>
        <v>0.1</v>
      </c>
      <c r="O867" s="382">
        <f t="shared" si="4169"/>
        <v>1.27</v>
      </c>
      <c r="P867" s="382">
        <f t="shared" si="4170"/>
        <v>1.08</v>
      </c>
      <c r="Q867" s="385">
        <f t="shared" si="4171"/>
        <v>54.86</v>
      </c>
      <c r="R867" s="385">
        <f t="shared" si="4172"/>
        <v>0</v>
      </c>
      <c r="S867" s="385">
        <f t="shared" si="4173"/>
        <v>0</v>
      </c>
      <c r="T867" s="385">
        <f t="shared" si="4174"/>
        <v>0</v>
      </c>
      <c r="U867" s="385">
        <f t="shared" si="4175"/>
        <v>0</v>
      </c>
      <c r="V867" s="384">
        <f t="shared" si="4176"/>
        <v>0</v>
      </c>
      <c r="W867" s="726">
        <f t="shared" si="4177"/>
        <v>0</v>
      </c>
      <c r="X867" s="144" t="str">
        <f t="shared" si="4178"/>
        <v>RH12-2</v>
      </c>
      <c r="Y867" s="416">
        <f t="shared" si="4179"/>
        <v>1.2</v>
      </c>
      <c r="Z867" s="603" t="s">
        <v>1</v>
      </c>
      <c r="AA867" s="504">
        <f t="shared" si="4180"/>
        <v>1.2</v>
      </c>
      <c r="AB867" s="591">
        <f t="shared" si="4181"/>
        <v>1.1680000000000028</v>
      </c>
      <c r="AC867" s="592">
        <f t="shared" si="4182"/>
        <v>0.04</v>
      </c>
      <c r="AD867" s="592">
        <f t="shared" si="4183"/>
        <v>0.15</v>
      </c>
      <c r="AE867" s="593">
        <f t="shared" si="4184"/>
        <v>1.36</v>
      </c>
      <c r="AF867" s="604">
        <f t="shared" si="4185"/>
        <v>2.2000000000000002</v>
      </c>
      <c r="AG867" s="605">
        <f t="shared" si="4186"/>
        <v>0.92</v>
      </c>
      <c r="AH867" s="595">
        <f t="shared" si="4187"/>
        <v>2.75</v>
      </c>
      <c r="AI867" s="595">
        <f t="shared" si="4188"/>
        <v>0</v>
      </c>
      <c r="AJ867" s="595">
        <f t="shared" si="4189"/>
        <v>0</v>
      </c>
      <c r="AK867" s="595">
        <f t="shared" si="4190"/>
        <v>0</v>
      </c>
      <c r="AL867" s="595">
        <f t="shared" si="4191"/>
        <v>0</v>
      </c>
      <c r="AM867" s="596">
        <f t="shared" si="4192"/>
        <v>0</v>
      </c>
      <c r="AN867" s="732">
        <f t="shared" si="4193"/>
        <v>0</v>
      </c>
      <c r="AO867" s="144" t="s">
        <v>24254</v>
      </c>
      <c r="AP867" s="379" t="s">
        <v>23695</v>
      </c>
      <c r="AQ867" s="453" t="s">
        <v>24255</v>
      </c>
      <c r="AR867" s="416">
        <v>0.4</v>
      </c>
      <c r="AS867" s="504"/>
      <c r="AT867" s="504"/>
      <c r="AU867" s="142">
        <v>40</v>
      </c>
      <c r="AV867" s="416">
        <f t="shared" si="4194"/>
        <v>1.4</v>
      </c>
      <c r="AW867" s="603" t="s">
        <v>1</v>
      </c>
      <c r="AX867" s="504">
        <f t="shared" si="4195"/>
        <v>1.4</v>
      </c>
      <c r="AY867" s="384">
        <f t="shared" si="4196"/>
        <v>38.6</v>
      </c>
      <c r="AZ867" s="384">
        <f t="shared" si="4197"/>
        <v>0.1</v>
      </c>
      <c r="BA867" s="384">
        <f t="shared" si="4198"/>
        <v>1.08</v>
      </c>
      <c r="BB867" s="382">
        <f t="shared" si="4199"/>
        <v>7.8</v>
      </c>
      <c r="BC867" s="265">
        <f t="shared" si="4200"/>
        <v>0</v>
      </c>
      <c r="BD867" s="265">
        <f t="shared" si="4201"/>
        <v>57.61</v>
      </c>
      <c r="BE867" s="265">
        <f t="shared" si="4202"/>
        <v>6.98</v>
      </c>
      <c r="BF867" s="607">
        <f t="shared" si="4203"/>
        <v>1.3580000000000028</v>
      </c>
      <c r="BG867" s="607">
        <f t="shared" si="4204"/>
        <v>0</v>
      </c>
      <c r="BH867" s="607">
        <f t="shared" si="4205"/>
        <v>2.66</v>
      </c>
      <c r="BI867" s="607">
        <f t="shared" si="4206"/>
        <v>0</v>
      </c>
      <c r="BJ867" s="116">
        <f t="shared" si="4207"/>
        <v>40.17</v>
      </c>
      <c r="BK867" s="95"/>
    </row>
    <row r="868" spans="1:63" ht="14.25" x14ac:dyDescent="0.3">
      <c r="A868" s="144" t="s">
        <v>24255</v>
      </c>
      <c r="B868" s="379" t="s">
        <v>23695</v>
      </c>
      <c r="C868" s="453" t="s">
        <v>24256</v>
      </c>
      <c r="D868" s="416">
        <v>0.4</v>
      </c>
      <c r="E868" s="504"/>
      <c r="F868" s="504"/>
      <c r="G868" s="416" t="s">
        <v>23864</v>
      </c>
      <c r="H868" s="142">
        <v>37</v>
      </c>
      <c r="I868" s="143">
        <v>1.1840000000000046</v>
      </c>
      <c r="J868" s="143">
        <v>1.0720000000000063</v>
      </c>
      <c r="K868" s="452">
        <v>0.53</v>
      </c>
      <c r="L868" s="382">
        <f t="shared" si="4166"/>
        <v>1.1299999999999999</v>
      </c>
      <c r="M868" s="383">
        <f t="shared" si="4167"/>
        <v>0.04</v>
      </c>
      <c r="N868" s="383">
        <f t="shared" si="4168"/>
        <v>0.1</v>
      </c>
      <c r="O868" s="382">
        <f t="shared" si="4169"/>
        <v>1.27</v>
      </c>
      <c r="P868" s="382">
        <f t="shared" si="4170"/>
        <v>1.08</v>
      </c>
      <c r="Q868" s="385">
        <f t="shared" si="4171"/>
        <v>50.75</v>
      </c>
      <c r="R868" s="385">
        <f t="shared" si="4172"/>
        <v>0</v>
      </c>
      <c r="S868" s="385">
        <f t="shared" si="4173"/>
        <v>0</v>
      </c>
      <c r="T868" s="385">
        <f t="shared" si="4174"/>
        <v>0</v>
      </c>
      <c r="U868" s="385">
        <f t="shared" si="4175"/>
        <v>0</v>
      </c>
      <c r="V868" s="384">
        <f t="shared" si="4176"/>
        <v>0</v>
      </c>
      <c r="W868" s="726">
        <f t="shared" si="4177"/>
        <v>0</v>
      </c>
      <c r="X868" s="144" t="str">
        <f t="shared" si="4178"/>
        <v>RH12-3</v>
      </c>
      <c r="Y868" s="416">
        <f t="shared" si="4179"/>
        <v>1.2</v>
      </c>
      <c r="Z868" s="603" t="s">
        <v>1</v>
      </c>
      <c r="AA868" s="504">
        <f t="shared" si="4180"/>
        <v>1.2</v>
      </c>
      <c r="AB868" s="591">
        <f t="shared" si="4181"/>
        <v>1.1840000000000046</v>
      </c>
      <c r="AC868" s="592">
        <f t="shared" si="4182"/>
        <v>0.04</v>
      </c>
      <c r="AD868" s="592">
        <f t="shared" si="4183"/>
        <v>0.15</v>
      </c>
      <c r="AE868" s="593">
        <f t="shared" si="4184"/>
        <v>1.37</v>
      </c>
      <c r="AF868" s="604">
        <f t="shared" si="4185"/>
        <v>2.2000000000000002</v>
      </c>
      <c r="AG868" s="605">
        <f t="shared" si="4186"/>
        <v>0.92</v>
      </c>
      <c r="AH868" s="595">
        <f t="shared" si="4187"/>
        <v>2.77</v>
      </c>
      <c r="AI868" s="595">
        <f t="shared" si="4188"/>
        <v>0</v>
      </c>
      <c r="AJ868" s="595">
        <f t="shared" si="4189"/>
        <v>0</v>
      </c>
      <c r="AK868" s="595">
        <f t="shared" si="4190"/>
        <v>0</v>
      </c>
      <c r="AL868" s="595">
        <f t="shared" si="4191"/>
        <v>0</v>
      </c>
      <c r="AM868" s="596">
        <f t="shared" si="4192"/>
        <v>0</v>
      </c>
      <c r="AN868" s="732">
        <f t="shared" si="4193"/>
        <v>0</v>
      </c>
      <c r="AO868" s="144" t="s">
        <v>24255</v>
      </c>
      <c r="AP868" s="379" t="s">
        <v>23695</v>
      </c>
      <c r="AQ868" s="453" t="s">
        <v>24256</v>
      </c>
      <c r="AR868" s="416">
        <v>0.4</v>
      </c>
      <c r="AS868" s="504"/>
      <c r="AT868" s="504"/>
      <c r="AU868" s="142">
        <v>37</v>
      </c>
      <c r="AV868" s="416">
        <f t="shared" si="4194"/>
        <v>1.4</v>
      </c>
      <c r="AW868" s="603" t="s">
        <v>1</v>
      </c>
      <c r="AX868" s="504">
        <f t="shared" si="4195"/>
        <v>1.4</v>
      </c>
      <c r="AY868" s="384">
        <f t="shared" si="4196"/>
        <v>35.6</v>
      </c>
      <c r="AZ868" s="384">
        <f t="shared" si="4197"/>
        <v>0.1</v>
      </c>
      <c r="BA868" s="384">
        <f t="shared" si="4198"/>
        <v>1.08</v>
      </c>
      <c r="BB868" s="382">
        <f t="shared" si="4199"/>
        <v>7.2</v>
      </c>
      <c r="BC868" s="265">
        <f t="shared" si="4200"/>
        <v>0</v>
      </c>
      <c r="BD868" s="265">
        <f t="shared" si="4201"/>
        <v>53.52</v>
      </c>
      <c r="BE868" s="265">
        <f t="shared" si="4202"/>
        <v>6.44</v>
      </c>
      <c r="BF868" s="607">
        <f t="shared" si="4203"/>
        <v>1.3740000000000046</v>
      </c>
      <c r="BG868" s="607">
        <f t="shared" si="4204"/>
        <v>0</v>
      </c>
      <c r="BH868" s="607">
        <f t="shared" si="4205"/>
        <v>2.69</v>
      </c>
      <c r="BI868" s="607">
        <f t="shared" si="4206"/>
        <v>0</v>
      </c>
      <c r="BJ868" s="116">
        <f t="shared" si="4207"/>
        <v>37.19</v>
      </c>
      <c r="BK868" s="95"/>
    </row>
    <row r="869" spans="1:63" ht="14.25" x14ac:dyDescent="0.3">
      <c r="A869" s="144" t="s">
        <v>24256</v>
      </c>
      <c r="B869" s="379" t="s">
        <v>23695</v>
      </c>
      <c r="C869" s="453" t="s">
        <v>24257</v>
      </c>
      <c r="D869" s="416">
        <v>0.8</v>
      </c>
      <c r="E869" s="504"/>
      <c r="F869" s="504"/>
      <c r="G869" s="416" t="s">
        <v>23864</v>
      </c>
      <c r="H869" s="142">
        <v>39</v>
      </c>
      <c r="I869" s="143">
        <v>1.6020000000000074</v>
      </c>
      <c r="J869" s="143">
        <v>1.8999000000000059</v>
      </c>
      <c r="K869" s="452">
        <v>0</v>
      </c>
      <c r="L869" s="382">
        <f t="shared" si="4166"/>
        <v>1.75</v>
      </c>
      <c r="M869" s="383">
        <f t="shared" si="4167"/>
        <v>0.08</v>
      </c>
      <c r="N869" s="383">
        <f t="shared" si="4168"/>
        <v>0.16</v>
      </c>
      <c r="O869" s="382">
        <f t="shared" si="4169"/>
        <v>1.99</v>
      </c>
      <c r="P869" s="382">
        <f t="shared" si="4170"/>
        <v>1.56</v>
      </c>
      <c r="Q869" s="385">
        <f t="shared" si="4171"/>
        <v>0</v>
      </c>
      <c r="R869" s="385">
        <f t="shared" si="4172"/>
        <v>91.26</v>
      </c>
      <c r="S869" s="385">
        <f t="shared" si="4173"/>
        <v>29.81</v>
      </c>
      <c r="T869" s="385">
        <f t="shared" si="4174"/>
        <v>0</v>
      </c>
      <c r="U869" s="385">
        <f t="shared" si="4175"/>
        <v>0</v>
      </c>
      <c r="V869" s="384">
        <f t="shared" si="4176"/>
        <v>194.22</v>
      </c>
      <c r="W869" s="726">
        <f t="shared" si="4177"/>
        <v>0</v>
      </c>
      <c r="X869" s="144" t="str">
        <f t="shared" si="4178"/>
        <v>RH12-4</v>
      </c>
      <c r="Y869" s="416">
        <f t="shared" si="4179"/>
        <v>1.3</v>
      </c>
      <c r="Z869" s="603" t="s">
        <v>1</v>
      </c>
      <c r="AA869" s="504">
        <f t="shared" si="4180"/>
        <v>1.3</v>
      </c>
      <c r="AB869" s="591">
        <f t="shared" si="4181"/>
        <v>1.6020000000000074</v>
      </c>
      <c r="AC869" s="592">
        <f t="shared" si="4182"/>
        <v>0.08</v>
      </c>
      <c r="AD869" s="592">
        <f t="shared" si="4183"/>
        <v>0.15</v>
      </c>
      <c r="AE869" s="593">
        <f t="shared" si="4184"/>
        <v>1.83</v>
      </c>
      <c r="AF869" s="604">
        <f t="shared" si="4185"/>
        <v>2.2999999999999998</v>
      </c>
      <c r="AG869" s="605">
        <f t="shared" si="4186"/>
        <v>0.74</v>
      </c>
      <c r="AH869" s="595">
        <f t="shared" si="4187"/>
        <v>0</v>
      </c>
      <c r="AI869" s="595">
        <f t="shared" si="4188"/>
        <v>2.5499999999999998</v>
      </c>
      <c r="AJ869" s="595">
        <f t="shared" si="4189"/>
        <v>0.56000000000000005</v>
      </c>
      <c r="AK869" s="595">
        <f t="shared" si="4190"/>
        <v>0</v>
      </c>
      <c r="AL869" s="595">
        <f t="shared" si="4191"/>
        <v>0</v>
      </c>
      <c r="AM869" s="596">
        <f t="shared" si="4192"/>
        <v>13.79</v>
      </c>
      <c r="AN869" s="732">
        <f t="shared" si="4193"/>
        <v>0</v>
      </c>
      <c r="AO869" s="144" t="s">
        <v>24256</v>
      </c>
      <c r="AP869" s="379" t="s">
        <v>23695</v>
      </c>
      <c r="AQ869" s="453" t="s">
        <v>24257</v>
      </c>
      <c r="AR869" s="416">
        <v>0.8</v>
      </c>
      <c r="AS869" s="504"/>
      <c r="AT869" s="504"/>
      <c r="AU869" s="142">
        <v>39</v>
      </c>
      <c r="AV869" s="416">
        <f t="shared" si="4194"/>
        <v>1.5</v>
      </c>
      <c r="AW869" s="603" t="s">
        <v>1</v>
      </c>
      <c r="AX869" s="504">
        <f t="shared" si="4195"/>
        <v>1.5</v>
      </c>
      <c r="AY869" s="384">
        <f t="shared" si="4196"/>
        <v>37.5</v>
      </c>
      <c r="AZ869" s="384">
        <f t="shared" si="4197"/>
        <v>0.16</v>
      </c>
      <c r="BA869" s="384">
        <f t="shared" si="4198"/>
        <v>1.56</v>
      </c>
      <c r="BB869" s="382">
        <f t="shared" si="4199"/>
        <v>18.09</v>
      </c>
      <c r="BC869" s="265">
        <f t="shared" si="4200"/>
        <v>0</v>
      </c>
      <c r="BD869" s="265">
        <f t="shared" si="4201"/>
        <v>124.18</v>
      </c>
      <c r="BE869" s="265">
        <f t="shared" si="4202"/>
        <v>27.14</v>
      </c>
      <c r="BF869" s="607">
        <f t="shared" si="4203"/>
        <v>1.8320000000000074</v>
      </c>
      <c r="BG869" s="607">
        <f t="shared" si="4204"/>
        <v>0</v>
      </c>
      <c r="BH869" s="607">
        <f t="shared" si="4205"/>
        <v>4.12</v>
      </c>
      <c r="BI869" s="607">
        <f t="shared" si="4206"/>
        <v>0</v>
      </c>
      <c r="BJ869" s="116">
        <f t="shared" si="4207"/>
        <v>74.83</v>
      </c>
      <c r="BK869" s="95"/>
    </row>
    <row r="870" spans="1:63" ht="14.25" x14ac:dyDescent="0.3">
      <c r="A870" s="144" t="s">
        <v>24257</v>
      </c>
      <c r="B870" s="379" t="s">
        <v>23695</v>
      </c>
      <c r="C870" s="453" t="s">
        <v>24258</v>
      </c>
      <c r="D870" s="416">
        <v>0.8</v>
      </c>
      <c r="E870" s="504"/>
      <c r="F870" s="504"/>
      <c r="G870" s="416" t="s">
        <v>23864</v>
      </c>
      <c r="H870" s="142">
        <v>30</v>
      </c>
      <c r="I870" s="143">
        <v>1.8999000000000059</v>
      </c>
      <c r="J870" s="143">
        <v>1.5980000000000043</v>
      </c>
      <c r="K870" s="452">
        <v>5.6000000000000001E-2</v>
      </c>
      <c r="L870" s="382">
        <f t="shared" si="4166"/>
        <v>1.75</v>
      </c>
      <c r="M870" s="383">
        <f t="shared" si="4167"/>
        <v>0.08</v>
      </c>
      <c r="N870" s="383">
        <f t="shared" si="4168"/>
        <v>0.16</v>
      </c>
      <c r="O870" s="382">
        <f t="shared" si="4169"/>
        <v>1.99</v>
      </c>
      <c r="P870" s="382">
        <f t="shared" si="4170"/>
        <v>1.56</v>
      </c>
      <c r="Q870" s="385">
        <f t="shared" si="4171"/>
        <v>0</v>
      </c>
      <c r="R870" s="385">
        <f t="shared" si="4172"/>
        <v>70.2</v>
      </c>
      <c r="S870" s="385">
        <f t="shared" si="4173"/>
        <v>22.93</v>
      </c>
      <c r="T870" s="385">
        <f t="shared" si="4174"/>
        <v>0</v>
      </c>
      <c r="U870" s="385">
        <f t="shared" si="4175"/>
        <v>0</v>
      </c>
      <c r="V870" s="384">
        <f t="shared" si="4176"/>
        <v>149.4</v>
      </c>
      <c r="W870" s="726">
        <f t="shared" si="4177"/>
        <v>0</v>
      </c>
      <c r="X870" s="144" t="str">
        <f t="shared" si="4178"/>
        <v>RH12-5</v>
      </c>
      <c r="Y870" s="416">
        <f t="shared" si="4179"/>
        <v>1.3</v>
      </c>
      <c r="Z870" s="603" t="s">
        <v>1</v>
      </c>
      <c r="AA870" s="504">
        <f t="shared" si="4180"/>
        <v>1.3</v>
      </c>
      <c r="AB870" s="591">
        <f t="shared" si="4181"/>
        <v>1.8999000000000059</v>
      </c>
      <c r="AC870" s="592">
        <f t="shared" si="4182"/>
        <v>0.08</v>
      </c>
      <c r="AD870" s="592">
        <f t="shared" si="4183"/>
        <v>0.15</v>
      </c>
      <c r="AE870" s="593">
        <f t="shared" si="4184"/>
        <v>2.13</v>
      </c>
      <c r="AF870" s="604">
        <f t="shared" si="4185"/>
        <v>2.2999999999999998</v>
      </c>
      <c r="AG870" s="605">
        <f t="shared" si="4186"/>
        <v>0.74</v>
      </c>
      <c r="AH870" s="595">
        <f t="shared" si="4187"/>
        <v>0</v>
      </c>
      <c r="AI870" s="595">
        <f t="shared" si="4188"/>
        <v>2.5499999999999998</v>
      </c>
      <c r="AJ870" s="595">
        <f t="shared" si="4189"/>
        <v>1.07</v>
      </c>
      <c r="AK870" s="595">
        <f t="shared" si="4190"/>
        <v>0</v>
      </c>
      <c r="AL870" s="595">
        <f t="shared" si="4191"/>
        <v>0</v>
      </c>
      <c r="AM870" s="596">
        <f t="shared" si="4192"/>
        <v>15.57</v>
      </c>
      <c r="AN870" s="732">
        <f t="shared" si="4193"/>
        <v>0</v>
      </c>
      <c r="AO870" s="144" t="s">
        <v>24257</v>
      </c>
      <c r="AP870" s="379" t="s">
        <v>23695</v>
      </c>
      <c r="AQ870" s="453" t="s">
        <v>24258</v>
      </c>
      <c r="AR870" s="416">
        <v>0.8</v>
      </c>
      <c r="AS870" s="504"/>
      <c r="AT870" s="504"/>
      <c r="AU870" s="142">
        <v>30</v>
      </c>
      <c r="AV870" s="416">
        <f t="shared" si="4194"/>
        <v>1.5</v>
      </c>
      <c r="AW870" s="603" t="s">
        <v>1</v>
      </c>
      <c r="AX870" s="504">
        <f t="shared" si="4195"/>
        <v>1.5</v>
      </c>
      <c r="AY870" s="384">
        <f t="shared" si="4196"/>
        <v>28.5</v>
      </c>
      <c r="AZ870" s="384">
        <f t="shared" si="4197"/>
        <v>0.16</v>
      </c>
      <c r="BA870" s="384">
        <f t="shared" si="4198"/>
        <v>1.56</v>
      </c>
      <c r="BB870" s="382">
        <f t="shared" si="4199"/>
        <v>13.75</v>
      </c>
      <c r="BC870" s="265">
        <f t="shared" si="4200"/>
        <v>0</v>
      </c>
      <c r="BD870" s="265">
        <f t="shared" si="4201"/>
        <v>96.749999999999986</v>
      </c>
      <c r="BE870" s="265">
        <f t="shared" si="4202"/>
        <v>20.63</v>
      </c>
      <c r="BF870" s="607">
        <f t="shared" si="4203"/>
        <v>2.1299000000000059</v>
      </c>
      <c r="BG870" s="607">
        <f t="shared" si="4204"/>
        <v>0</v>
      </c>
      <c r="BH870" s="607">
        <f t="shared" si="4205"/>
        <v>4.79</v>
      </c>
      <c r="BI870" s="607">
        <f t="shared" si="4206"/>
        <v>0</v>
      </c>
      <c r="BJ870" s="116">
        <f t="shared" si="4207"/>
        <v>57.58</v>
      </c>
      <c r="BK870" s="95"/>
    </row>
    <row r="871" spans="1:63" ht="14.25" x14ac:dyDescent="0.3">
      <c r="A871" s="144" t="s">
        <v>24258</v>
      </c>
      <c r="B871" s="379" t="s">
        <v>23695</v>
      </c>
      <c r="C871" s="453" t="s">
        <v>24259</v>
      </c>
      <c r="D871" s="416">
        <v>0.8</v>
      </c>
      <c r="E871" s="504"/>
      <c r="F871" s="504"/>
      <c r="G871" s="416" t="s">
        <v>23864</v>
      </c>
      <c r="H871" s="142">
        <v>30</v>
      </c>
      <c r="I871" s="143">
        <v>1.6540000000000035</v>
      </c>
      <c r="J871" s="143">
        <v>1.6540000000000035</v>
      </c>
      <c r="K871" s="452">
        <v>0</v>
      </c>
      <c r="L871" s="382">
        <f t="shared" si="4166"/>
        <v>1.65</v>
      </c>
      <c r="M871" s="383">
        <f t="shared" si="4167"/>
        <v>0.08</v>
      </c>
      <c r="N871" s="383">
        <f t="shared" si="4168"/>
        <v>0.16</v>
      </c>
      <c r="O871" s="382">
        <f t="shared" si="4169"/>
        <v>1.89</v>
      </c>
      <c r="P871" s="382">
        <f t="shared" si="4170"/>
        <v>1.56</v>
      </c>
      <c r="Q871" s="385">
        <f t="shared" si="4171"/>
        <v>0</v>
      </c>
      <c r="R871" s="385">
        <f t="shared" si="4172"/>
        <v>70.2</v>
      </c>
      <c r="S871" s="385">
        <f t="shared" si="4173"/>
        <v>18.25</v>
      </c>
      <c r="T871" s="385">
        <f t="shared" si="4174"/>
        <v>0</v>
      </c>
      <c r="U871" s="385">
        <f t="shared" si="4175"/>
        <v>0</v>
      </c>
      <c r="V871" s="384">
        <f t="shared" si="4176"/>
        <v>143.4</v>
      </c>
      <c r="W871" s="726">
        <f t="shared" si="4177"/>
        <v>0</v>
      </c>
      <c r="X871" s="144" t="str">
        <f t="shared" si="4178"/>
        <v>RH12-6</v>
      </c>
      <c r="Y871" s="416">
        <f t="shared" si="4179"/>
        <v>1.3</v>
      </c>
      <c r="Z871" s="603" t="s">
        <v>1</v>
      </c>
      <c r="AA871" s="504">
        <f t="shared" si="4180"/>
        <v>1.3</v>
      </c>
      <c r="AB871" s="591">
        <f t="shared" si="4181"/>
        <v>1.6540000000000035</v>
      </c>
      <c r="AC871" s="592">
        <f t="shared" si="4182"/>
        <v>0.08</v>
      </c>
      <c r="AD871" s="592">
        <f t="shared" si="4183"/>
        <v>0.15</v>
      </c>
      <c r="AE871" s="593">
        <f t="shared" si="4184"/>
        <v>1.88</v>
      </c>
      <c r="AF871" s="604">
        <f t="shared" si="4185"/>
        <v>2.2999999999999998</v>
      </c>
      <c r="AG871" s="605">
        <f t="shared" si="4186"/>
        <v>0.74</v>
      </c>
      <c r="AH871" s="595">
        <f t="shared" si="4187"/>
        <v>0</v>
      </c>
      <c r="AI871" s="595">
        <f t="shared" si="4188"/>
        <v>2.5499999999999998</v>
      </c>
      <c r="AJ871" s="595">
        <f t="shared" si="4189"/>
        <v>0.65</v>
      </c>
      <c r="AK871" s="595">
        <f t="shared" si="4190"/>
        <v>0</v>
      </c>
      <c r="AL871" s="595">
        <f t="shared" si="4191"/>
        <v>0</v>
      </c>
      <c r="AM871" s="596">
        <f t="shared" si="4192"/>
        <v>14.09</v>
      </c>
      <c r="AN871" s="732">
        <f t="shared" si="4193"/>
        <v>0</v>
      </c>
      <c r="AO871" s="144" t="s">
        <v>24258</v>
      </c>
      <c r="AP871" s="379" t="s">
        <v>23695</v>
      </c>
      <c r="AQ871" s="453" t="s">
        <v>24259</v>
      </c>
      <c r="AR871" s="416">
        <v>0.8</v>
      </c>
      <c r="AS871" s="504"/>
      <c r="AT871" s="504"/>
      <c r="AU871" s="142">
        <v>30</v>
      </c>
      <c r="AV871" s="416">
        <f t="shared" si="4194"/>
        <v>1.5</v>
      </c>
      <c r="AW871" s="603" t="s">
        <v>1</v>
      </c>
      <c r="AX871" s="504">
        <f t="shared" si="4195"/>
        <v>1.5</v>
      </c>
      <c r="AY871" s="384">
        <f t="shared" si="4196"/>
        <v>28.5</v>
      </c>
      <c r="AZ871" s="384">
        <f t="shared" si="4197"/>
        <v>0.16</v>
      </c>
      <c r="BA871" s="384">
        <f t="shared" si="4198"/>
        <v>1.56</v>
      </c>
      <c r="BB871" s="382">
        <f t="shared" si="4199"/>
        <v>13.75</v>
      </c>
      <c r="BC871" s="265">
        <f t="shared" si="4200"/>
        <v>0</v>
      </c>
      <c r="BD871" s="265">
        <f t="shared" si="4201"/>
        <v>91.65</v>
      </c>
      <c r="BE871" s="265">
        <f t="shared" si="4202"/>
        <v>20.63</v>
      </c>
      <c r="BF871" s="607">
        <f t="shared" si="4203"/>
        <v>1.8840000000000034</v>
      </c>
      <c r="BG871" s="607">
        <f t="shared" si="4204"/>
        <v>0</v>
      </c>
      <c r="BH871" s="607">
        <f t="shared" si="4205"/>
        <v>4.24</v>
      </c>
      <c r="BI871" s="607">
        <f t="shared" si="4206"/>
        <v>0</v>
      </c>
      <c r="BJ871" s="116">
        <f t="shared" si="4207"/>
        <v>53.03</v>
      </c>
      <c r="BK871" s="95"/>
    </row>
    <row r="872" spans="1:63" ht="14.25" x14ac:dyDescent="0.3">
      <c r="A872" s="144" t="s">
        <v>24259</v>
      </c>
      <c r="B872" s="379" t="s">
        <v>23695</v>
      </c>
      <c r="C872" s="453" t="s">
        <v>24260</v>
      </c>
      <c r="D872" s="416">
        <v>0.8</v>
      </c>
      <c r="E872" s="504"/>
      <c r="F872" s="504"/>
      <c r="G872" s="416" t="s">
        <v>23864</v>
      </c>
      <c r="H872" s="142">
        <v>30</v>
      </c>
      <c r="I872" s="143">
        <v>1.6540000000000035</v>
      </c>
      <c r="J872" s="143">
        <v>1.6540000000000035</v>
      </c>
      <c r="K872" s="452">
        <v>0</v>
      </c>
      <c r="L872" s="382">
        <f t="shared" si="4166"/>
        <v>1.65</v>
      </c>
      <c r="M872" s="383">
        <f t="shared" si="4167"/>
        <v>0.08</v>
      </c>
      <c r="N872" s="383">
        <f t="shared" si="4168"/>
        <v>0.16</v>
      </c>
      <c r="O872" s="382">
        <f t="shared" si="4169"/>
        <v>1.89</v>
      </c>
      <c r="P872" s="382">
        <f t="shared" si="4170"/>
        <v>1.56</v>
      </c>
      <c r="Q872" s="385">
        <f t="shared" si="4171"/>
        <v>0</v>
      </c>
      <c r="R872" s="385">
        <f t="shared" si="4172"/>
        <v>70.2</v>
      </c>
      <c r="S872" s="385">
        <f t="shared" si="4173"/>
        <v>18.25</v>
      </c>
      <c r="T872" s="385">
        <f t="shared" si="4174"/>
        <v>0</v>
      </c>
      <c r="U872" s="385">
        <f t="shared" si="4175"/>
        <v>0</v>
      </c>
      <c r="V872" s="384">
        <f t="shared" si="4176"/>
        <v>143.4</v>
      </c>
      <c r="W872" s="726">
        <f t="shared" si="4177"/>
        <v>0</v>
      </c>
      <c r="X872" s="144" t="str">
        <f t="shared" si="4178"/>
        <v>RH12-7</v>
      </c>
      <c r="Y872" s="416">
        <f t="shared" si="4179"/>
        <v>1.3</v>
      </c>
      <c r="Z872" s="603" t="s">
        <v>1</v>
      </c>
      <c r="AA872" s="504">
        <f t="shared" si="4180"/>
        <v>1.3</v>
      </c>
      <c r="AB872" s="591">
        <f t="shared" si="4181"/>
        <v>1.6540000000000035</v>
      </c>
      <c r="AC872" s="592">
        <f t="shared" si="4182"/>
        <v>0.08</v>
      </c>
      <c r="AD872" s="592">
        <f t="shared" si="4183"/>
        <v>0.15</v>
      </c>
      <c r="AE872" s="593">
        <f t="shared" si="4184"/>
        <v>1.88</v>
      </c>
      <c r="AF872" s="604">
        <f t="shared" si="4185"/>
        <v>2.2999999999999998</v>
      </c>
      <c r="AG872" s="605">
        <f t="shared" si="4186"/>
        <v>0.74</v>
      </c>
      <c r="AH872" s="595">
        <f t="shared" si="4187"/>
        <v>0</v>
      </c>
      <c r="AI872" s="595">
        <f t="shared" si="4188"/>
        <v>2.5499999999999998</v>
      </c>
      <c r="AJ872" s="595">
        <f t="shared" si="4189"/>
        <v>0.65</v>
      </c>
      <c r="AK872" s="595">
        <f t="shared" si="4190"/>
        <v>0</v>
      </c>
      <c r="AL872" s="595">
        <f t="shared" si="4191"/>
        <v>0</v>
      </c>
      <c r="AM872" s="596">
        <f t="shared" si="4192"/>
        <v>14.09</v>
      </c>
      <c r="AN872" s="732">
        <f t="shared" si="4193"/>
        <v>0</v>
      </c>
      <c r="AO872" s="144" t="s">
        <v>24259</v>
      </c>
      <c r="AP872" s="379" t="s">
        <v>23695</v>
      </c>
      <c r="AQ872" s="453" t="s">
        <v>24260</v>
      </c>
      <c r="AR872" s="416">
        <v>0.8</v>
      </c>
      <c r="AS872" s="504"/>
      <c r="AT872" s="504"/>
      <c r="AU872" s="142">
        <v>30</v>
      </c>
      <c r="AV872" s="416">
        <f t="shared" si="4194"/>
        <v>1.5</v>
      </c>
      <c r="AW872" s="603" t="s">
        <v>1</v>
      </c>
      <c r="AX872" s="504">
        <f t="shared" si="4195"/>
        <v>1.5</v>
      </c>
      <c r="AY872" s="384">
        <f t="shared" si="4196"/>
        <v>28.5</v>
      </c>
      <c r="AZ872" s="384">
        <f t="shared" si="4197"/>
        <v>0.16</v>
      </c>
      <c r="BA872" s="384">
        <f t="shared" si="4198"/>
        <v>1.56</v>
      </c>
      <c r="BB872" s="382">
        <f t="shared" si="4199"/>
        <v>13.75</v>
      </c>
      <c r="BC872" s="265">
        <f t="shared" si="4200"/>
        <v>0</v>
      </c>
      <c r="BD872" s="265">
        <f t="shared" si="4201"/>
        <v>91.65</v>
      </c>
      <c r="BE872" s="265">
        <f t="shared" si="4202"/>
        <v>20.63</v>
      </c>
      <c r="BF872" s="607">
        <f t="shared" si="4203"/>
        <v>1.8840000000000034</v>
      </c>
      <c r="BG872" s="607">
        <f t="shared" si="4204"/>
        <v>0</v>
      </c>
      <c r="BH872" s="607">
        <f t="shared" si="4205"/>
        <v>4.24</v>
      </c>
      <c r="BI872" s="607">
        <f t="shared" si="4206"/>
        <v>0</v>
      </c>
      <c r="BJ872" s="116">
        <f t="shared" si="4207"/>
        <v>53.03</v>
      </c>
      <c r="BK872" s="95"/>
    </row>
    <row r="873" spans="1:63" ht="14.25" x14ac:dyDescent="0.3">
      <c r="A873" s="449" t="s">
        <v>24260</v>
      </c>
      <c r="B873" s="146" t="s">
        <v>23695</v>
      </c>
      <c r="C873" s="532" t="s">
        <v>24261</v>
      </c>
      <c r="D873" s="502">
        <v>0.8</v>
      </c>
      <c r="E873" s="589"/>
      <c r="F873" s="589"/>
      <c r="G873" s="502" t="s">
        <v>23864</v>
      </c>
      <c r="H873" s="451">
        <v>37</v>
      </c>
      <c r="I873" s="452">
        <v>1.6540000000000035</v>
      </c>
      <c r="J873" s="452">
        <v>1.6540000000000035</v>
      </c>
      <c r="K873" s="452">
        <v>1.2050000000000001</v>
      </c>
      <c r="L873" s="382">
        <f t="shared" si="4166"/>
        <v>1.65</v>
      </c>
      <c r="M873" s="383">
        <f t="shared" si="4167"/>
        <v>0.08</v>
      </c>
      <c r="N873" s="383">
        <f t="shared" si="4168"/>
        <v>0.16</v>
      </c>
      <c r="O873" s="382">
        <f t="shared" si="4169"/>
        <v>1.89</v>
      </c>
      <c r="P873" s="382">
        <f t="shared" si="4170"/>
        <v>1.56</v>
      </c>
      <c r="Q873" s="385">
        <f t="shared" si="4171"/>
        <v>0</v>
      </c>
      <c r="R873" s="385">
        <f t="shared" si="4172"/>
        <v>86.58</v>
      </c>
      <c r="S873" s="385">
        <f t="shared" si="4173"/>
        <v>22.51</v>
      </c>
      <c r="T873" s="385">
        <f t="shared" si="4174"/>
        <v>0</v>
      </c>
      <c r="U873" s="385">
        <f t="shared" si="4175"/>
        <v>0</v>
      </c>
      <c r="V873" s="384">
        <f t="shared" si="4176"/>
        <v>176.86</v>
      </c>
      <c r="W873" s="726">
        <f t="shared" si="4177"/>
        <v>0</v>
      </c>
      <c r="X873" s="449" t="str">
        <f t="shared" si="4178"/>
        <v>RH12-8</v>
      </c>
      <c r="Y873" s="502">
        <f t="shared" si="4179"/>
        <v>1.3</v>
      </c>
      <c r="Z873" s="590" t="s">
        <v>1</v>
      </c>
      <c r="AA873" s="589">
        <f t="shared" si="4180"/>
        <v>1.3</v>
      </c>
      <c r="AB873" s="591">
        <f t="shared" si="4181"/>
        <v>1.6540000000000035</v>
      </c>
      <c r="AC873" s="592">
        <f t="shared" si="4182"/>
        <v>0.08</v>
      </c>
      <c r="AD873" s="592">
        <f t="shared" si="4183"/>
        <v>0.15</v>
      </c>
      <c r="AE873" s="593">
        <f t="shared" si="4184"/>
        <v>1.88</v>
      </c>
      <c r="AF873" s="593">
        <f t="shared" si="4185"/>
        <v>2.2999999999999998</v>
      </c>
      <c r="AG873" s="594">
        <f t="shared" si="4186"/>
        <v>0.74</v>
      </c>
      <c r="AH873" s="595">
        <f t="shared" si="4187"/>
        <v>0</v>
      </c>
      <c r="AI873" s="595">
        <f t="shared" si="4188"/>
        <v>2.5499999999999998</v>
      </c>
      <c r="AJ873" s="595">
        <f t="shared" si="4189"/>
        <v>0.65</v>
      </c>
      <c r="AK873" s="595">
        <f t="shared" si="4190"/>
        <v>0</v>
      </c>
      <c r="AL873" s="595">
        <f t="shared" si="4191"/>
        <v>0</v>
      </c>
      <c r="AM873" s="596">
        <f t="shared" si="4192"/>
        <v>14.09</v>
      </c>
      <c r="AN873" s="732">
        <f t="shared" si="4193"/>
        <v>0</v>
      </c>
      <c r="AO873" s="449" t="s">
        <v>24260</v>
      </c>
      <c r="AP873" s="146" t="s">
        <v>23695</v>
      </c>
      <c r="AQ873" s="532" t="s">
        <v>24261</v>
      </c>
      <c r="AR873" s="502">
        <v>0.8</v>
      </c>
      <c r="AS873" s="589"/>
      <c r="AT873" s="589"/>
      <c r="AU873" s="451">
        <v>37</v>
      </c>
      <c r="AV873" s="502">
        <f t="shared" si="4194"/>
        <v>1.5</v>
      </c>
      <c r="AW873" s="590" t="s">
        <v>1</v>
      </c>
      <c r="AX873" s="589">
        <f t="shared" si="4195"/>
        <v>1.5</v>
      </c>
      <c r="AY873" s="384">
        <f t="shared" si="4196"/>
        <v>35.5</v>
      </c>
      <c r="AZ873" s="384">
        <f t="shared" si="4197"/>
        <v>0.16</v>
      </c>
      <c r="BA873" s="384">
        <f t="shared" si="4198"/>
        <v>1.56</v>
      </c>
      <c r="BB873" s="382">
        <f t="shared" si="4199"/>
        <v>17.13</v>
      </c>
      <c r="BC873" s="265">
        <f t="shared" si="4200"/>
        <v>0</v>
      </c>
      <c r="BD873" s="265">
        <f t="shared" si="4201"/>
        <v>112.29</v>
      </c>
      <c r="BE873" s="265">
        <f t="shared" si="4202"/>
        <v>25.7</v>
      </c>
      <c r="BF873" s="607">
        <f t="shared" si="4203"/>
        <v>1.8840000000000034</v>
      </c>
      <c r="BG873" s="607">
        <f t="shared" si="4204"/>
        <v>0</v>
      </c>
      <c r="BH873" s="607">
        <f t="shared" si="4205"/>
        <v>4.24</v>
      </c>
      <c r="BI873" s="607">
        <f t="shared" si="4206"/>
        <v>0</v>
      </c>
      <c r="BJ873" s="116">
        <f t="shared" si="4207"/>
        <v>65.22</v>
      </c>
      <c r="BK873" s="95"/>
    </row>
    <row r="874" spans="1:63" ht="14.25" x14ac:dyDescent="0.3">
      <c r="A874" s="462"/>
      <c r="B874" s="463"/>
      <c r="C874" s="608"/>
      <c r="D874" s="505"/>
      <c r="E874" s="505"/>
      <c r="F874" s="505"/>
      <c r="G874" s="505"/>
      <c r="H874" s="410"/>
      <c r="I874" s="411"/>
      <c r="J874" s="411"/>
      <c r="K874" s="411"/>
      <c r="L874" s="101"/>
      <c r="M874" s="412"/>
      <c r="N874" s="412"/>
      <c r="O874" s="101"/>
      <c r="P874" s="101"/>
      <c r="Q874" s="414"/>
      <c r="R874" s="414"/>
      <c r="S874" s="414"/>
      <c r="T874" s="414"/>
      <c r="U874" s="414"/>
      <c r="V874" s="413"/>
      <c r="W874" s="725"/>
      <c r="X874" s="739"/>
      <c r="Y874" s="505"/>
      <c r="Z874" s="597"/>
      <c r="AA874" s="505"/>
      <c r="AB874" s="598"/>
      <c r="AC874" s="599"/>
      <c r="AD874" s="599"/>
      <c r="AE874" s="600"/>
      <c r="AF874" s="600"/>
      <c r="AG874" s="597"/>
      <c r="AH874" s="601"/>
      <c r="AI874" s="601"/>
      <c r="AJ874" s="601"/>
      <c r="AK874" s="601"/>
      <c r="AL874" s="601"/>
      <c r="AM874" s="602"/>
      <c r="AN874" s="733"/>
      <c r="AO874" s="739"/>
      <c r="AP874" s="463"/>
      <c r="AQ874" s="608"/>
      <c r="AR874" s="505"/>
      <c r="AS874" s="505"/>
      <c r="AT874" s="505"/>
      <c r="AU874" s="410"/>
      <c r="AV874" s="505"/>
      <c r="AW874" s="597"/>
      <c r="AX874" s="505"/>
      <c r="AY874" s="413"/>
      <c r="AZ874" s="413"/>
      <c r="BA874" s="413"/>
      <c r="BB874" s="101"/>
      <c r="BC874" s="101"/>
      <c r="BD874" s="101"/>
      <c r="BE874" s="101"/>
      <c r="BF874" s="414"/>
      <c r="BG874" s="414"/>
      <c r="BH874" s="414"/>
      <c r="BI874" s="414"/>
      <c r="BJ874" s="415"/>
      <c r="BK874" s="95"/>
    </row>
    <row r="875" spans="1:63" s="122" customFormat="1" ht="14.25" x14ac:dyDescent="0.3">
      <c r="A875" s="407" t="s">
        <v>24248</v>
      </c>
      <c r="B875" s="463"/>
      <c r="C875" s="408"/>
      <c r="D875" s="505"/>
      <c r="E875" s="505"/>
      <c r="F875" s="505"/>
      <c r="G875" s="409"/>
      <c r="H875" s="410"/>
      <c r="I875" s="411"/>
      <c r="J875" s="411"/>
      <c r="K875" s="411"/>
      <c r="L875" s="101"/>
      <c r="M875" s="412"/>
      <c r="N875" s="412"/>
      <c r="O875" s="101"/>
      <c r="P875" s="101"/>
      <c r="Q875" s="414"/>
      <c r="R875" s="414"/>
      <c r="S875" s="414"/>
      <c r="T875" s="414"/>
      <c r="U875" s="414"/>
      <c r="V875" s="413"/>
      <c r="W875" s="725"/>
      <c r="X875" s="740" t="str">
        <f>$A875</f>
        <v>AV. GEN. ATRATINO CORTES COUTINHO</v>
      </c>
      <c r="Y875" s="503"/>
      <c r="Z875" s="503"/>
      <c r="AA875" s="503"/>
      <c r="AB875" s="399"/>
      <c r="AC875" s="399"/>
      <c r="AD875" s="399"/>
      <c r="AE875" s="399"/>
      <c r="AF875" s="404"/>
      <c r="AG875" s="399"/>
      <c r="AH875" s="399"/>
      <c r="AI875" s="399"/>
      <c r="AJ875" s="399"/>
      <c r="AK875" s="399"/>
      <c r="AL875" s="399"/>
      <c r="AM875" s="399"/>
      <c r="AN875" s="401"/>
      <c r="AO875" s="407" t="str">
        <f>$A875</f>
        <v>AV. GEN. ATRATINO CORTES COUTINHO</v>
      </c>
      <c r="AP875" s="463"/>
      <c r="AQ875" s="408"/>
      <c r="AR875" s="505"/>
      <c r="AS875" s="505"/>
      <c r="AT875" s="505"/>
      <c r="AU875" s="410"/>
      <c r="AV875" s="409"/>
      <c r="AW875" s="409"/>
      <c r="AX875" s="409"/>
      <c r="AY875" s="413"/>
      <c r="AZ875" s="413"/>
      <c r="BA875" s="413"/>
      <c r="BB875" s="101"/>
      <c r="BC875" s="101"/>
      <c r="BD875" s="101"/>
      <c r="BE875" s="101"/>
      <c r="BF875" s="101"/>
      <c r="BG875" s="101"/>
      <c r="BH875" s="101"/>
      <c r="BI875" s="101"/>
      <c r="BJ875" s="415"/>
      <c r="BK875" s="95"/>
    </row>
    <row r="876" spans="1:63" ht="14.25" x14ac:dyDescent="0.3">
      <c r="A876" s="144" t="s">
        <v>24262</v>
      </c>
      <c r="B876" s="379" t="s">
        <v>23695</v>
      </c>
      <c r="C876" s="453" t="s">
        <v>24263</v>
      </c>
      <c r="D876" s="416">
        <v>0.4</v>
      </c>
      <c r="E876" s="504"/>
      <c r="F876" s="504"/>
      <c r="G876" s="416" t="s">
        <v>23864</v>
      </c>
      <c r="H876" s="142">
        <v>36</v>
      </c>
      <c r="I876" s="143">
        <v>1.1000000000000014</v>
      </c>
      <c r="J876" s="143">
        <v>1.1000000000000014</v>
      </c>
      <c r="K876" s="452">
        <v>6.4000000000000001E-2</v>
      </c>
      <c r="L876" s="382">
        <f t="shared" ref="L876:L879" si="4208">ROUND((I876+J876)/2,2)</f>
        <v>1.1000000000000001</v>
      </c>
      <c r="M876" s="383">
        <f t="shared" ref="M876:M879" si="4209">IF(F876=0,ROUND($D876*10%,2),IF(D876&gt;2.8,0.18,0.15))</f>
        <v>0.04</v>
      </c>
      <c r="N876" s="383">
        <f t="shared" ref="N876:N879" si="4210">IF(F876=0,IF(   ROUND($D876/4,2),   IF(ROUND(($D876*1.2)/6,2)&lt;0.1,0.1,ROUND(($D876*1.2)/6,2))),0.5)</f>
        <v>0.1</v>
      </c>
      <c r="O876" s="382">
        <f t="shared" ref="O876:O879" si="4211">L876+M876+N876</f>
        <v>1.2400000000000002</v>
      </c>
      <c r="P876" s="382">
        <f t="shared" ref="P876:P879" si="4212">IF(O876&lt;2,(D876+M876*2)+0.6,(D876+M876*2)+0.6+ROUNDUP(O876-2,0)*0.1)</f>
        <v>1.08</v>
      </c>
      <c r="Q876" s="385">
        <f t="shared" ref="Q876:Q879" si="4213">IF($O876&lt;=$W$4,ROUND(IF($O876&lt;1.5,$O876*$H876*$P876,1.5*$H876*$P876),2),0)</f>
        <v>48.21</v>
      </c>
      <c r="R876" s="385">
        <f t="shared" ref="R876:R879" si="4214">IF($O876&gt;$W$4,ROUND(IF($O876&lt;1.5,$O876*$H876*$P876,1.5*$H876*$P876),2),0)</f>
        <v>0</v>
      </c>
      <c r="S876" s="385">
        <f t="shared" ref="S876:S879" si="4215">IF($O876&gt;$W$4,ROUND(IF($O876&lt;1.5,0,IF($O876&gt;3,1.5*$H876*$P876,($O876-1.5)*$H876*$P876)),2),0)</f>
        <v>0</v>
      </c>
      <c r="T876" s="385">
        <f t="shared" ref="T876:T879" si="4216">IF($O876&gt;$W$4,ROUND(IF($O876&lt;3,0,IF($O876&gt;4.5,1.5*$H876*$P876,($O876-3)*$H876*$P876)),2),0)</f>
        <v>0</v>
      </c>
      <c r="U876" s="385">
        <f t="shared" ref="U876:U879" si="4217">IF($O876&gt;$W$4,ROUND(IF($O876&lt;4.5,0,IF($O876&gt;6,($O876-4.5)*$H876*$P876,($O876-4.5)*$H876*$P876)),2),0)</f>
        <v>0</v>
      </c>
      <c r="V876" s="384">
        <f t="shared" ref="V876:V879" si="4218">IF($O876&gt;$W$4, IF( $O876&lt;=4,   ROUND($H876*($O876+0.5)*2,2),   0),0)</f>
        <v>0</v>
      </c>
      <c r="W876" s="726">
        <f t="shared" ref="W876:W879" si="4219">IF($O876&gt;$W$4, IF( $O876&gt;4,   ROUND($H876*($O876+0.5)*2,2),   0),0)</f>
        <v>0</v>
      </c>
      <c r="X876" s="144" t="str">
        <f t="shared" ref="X876:X879" si="4220">A876</f>
        <v>RH12-A</v>
      </c>
      <c r="Y876" s="416">
        <f t="shared" ref="Y876:Y879" si="4221">IF($D876=0.4,1.2,IF($D876=0.6,1.2,IF($D876=0.8,1.3,IF($D876=1,1.5,IF($D876=1.2,1.7,IF($D876&lt;=2,2,"--"))))))</f>
        <v>1.2</v>
      </c>
      <c r="Z876" s="603" t="s">
        <v>1</v>
      </c>
      <c r="AA876" s="504">
        <f t="shared" ref="AA876:AA879" si="4222">Y876</f>
        <v>1.2</v>
      </c>
      <c r="AB876" s="591">
        <f t="shared" ref="AB876:AB879" si="4223">IF($Y876="--","--",I876)</f>
        <v>1.1000000000000014</v>
      </c>
      <c r="AC876" s="592">
        <f t="shared" ref="AC876:AC879" si="4224">IF($Y876="--","--",IF(D876&gt;1.5,0.15,ROUND($D876*10%,2)))</f>
        <v>0.04</v>
      </c>
      <c r="AD876" s="592">
        <f t="shared" ref="AD876:AD879" si="4225">IF($Y876="--","--",0.15)</f>
        <v>0.15</v>
      </c>
      <c r="AE876" s="593">
        <f t="shared" ref="AE876:AE879" si="4226">IF($Y876="--","--",ROUND(AB876+AC876+AD876,2))</f>
        <v>1.29</v>
      </c>
      <c r="AF876" s="604">
        <f t="shared" ref="AF876:AF879" si="4227">IF($Y876="--","--",IF($AB876&lt;=2,$Y876+1,($Y876+1)+ROUNDUP($AB876-2,0)*0.1))</f>
        <v>2.2000000000000002</v>
      </c>
      <c r="AG876" s="605">
        <f t="shared" ref="AG876:AG879" si="4228">IF($D876=0.4,0.92,IF($D876=0.6,0.68,IF($D876=0.8,0.74,IF($D876=1,0.7,IF($D876=1.2,0.66,IF($D876=1.5,0.6,IF($D876&lt;=2,(2.4-(D876+0.3)),"--")))))))</f>
        <v>0.92</v>
      </c>
      <c r="AH876" s="595">
        <f t="shared" ref="AH876:AH879" si="4229">IF($Y876="--","--",IF($AE876&lt;=$W$4,ROUND(IF($AE876&lt;1.5,$AE876*$AF876*$AG876,1.5*$AF876*$AG876),2),0))</f>
        <v>2.61</v>
      </c>
      <c r="AI876" s="595">
        <f t="shared" ref="AI876:AI879" si="4230">IF($Y876="--","--",IF($AE876&gt;$W$4,ROUND(IF($AE876&lt;1.5,$AE876*$AF876*$AG876,1.5*$AF876*$AG876),2),0))</f>
        <v>0</v>
      </c>
      <c r="AJ876" s="595">
        <f t="shared" ref="AJ876:AJ879" si="4231">IF($Y876="--","--",IF($AE876&gt;$W$4,ROUND(IF($AE876&lt;1.5,0,IF($AE876&gt;3,1.5*$AF876*$AG876,($AE876-1.5)*$AF876*$AG876)),2),0))</f>
        <v>0</v>
      </c>
      <c r="AK876" s="595">
        <f t="shared" ref="AK876:AK879" si="4232">IF($Y876="--","--",IF($AE876&gt;$W$4,ROUND(IF($AE876&lt;3,0,IF($AE876&gt;4.5,1.5*$AF876*$AG876,($AE876-3)*$AF876*$AG876)),2),0))</f>
        <v>0</v>
      </c>
      <c r="AL876" s="595">
        <f t="shared" ref="AL876:AL879" si="4233">IF($Y876="--","--",IF($AE876&gt;$W$4,ROUND(IF($AE876&lt;4.5,0,IF($AE876&gt;6,($AE876-4.5)*$AF876*$AG876,($AE876-4.5)*$AF876*$AG876)),2),0))</f>
        <v>0</v>
      </c>
      <c r="AM876" s="596">
        <f t="shared" ref="AM876:AM879" si="4234">IF($Y876="--","--",IF($AE876&gt;$W$4, IF( $AE876&lt;=4,   ROUND(($AG876*4)*($AE876+0.5)*2,2),   0),0))</f>
        <v>0</v>
      </c>
      <c r="AN876" s="732">
        <f t="shared" ref="AN876:AN879" si="4235">IF($Y876="--","--",IF($AE876&gt;$W$4, IF( $AE876&gt;4,   ROUND(($AG876*4)*($AE876+0.5)*2,2),   0),0))</f>
        <v>0</v>
      </c>
      <c r="AO876" s="144" t="s">
        <v>24262</v>
      </c>
      <c r="AP876" s="379" t="s">
        <v>23695</v>
      </c>
      <c r="AQ876" s="453" t="s">
        <v>24263</v>
      </c>
      <c r="AR876" s="416">
        <v>0.4</v>
      </c>
      <c r="AS876" s="504"/>
      <c r="AT876" s="504"/>
      <c r="AU876" s="142">
        <v>36</v>
      </c>
      <c r="AV876" s="416">
        <f t="shared" ref="AV876:AV879" si="4236">IF($Y876="--","--",Y876+0.2)</f>
        <v>1.4</v>
      </c>
      <c r="AW876" s="603" t="s">
        <v>1</v>
      </c>
      <c r="AX876" s="504">
        <f t="shared" ref="AX876:AX879" si="4237">AV876</f>
        <v>1.4</v>
      </c>
      <c r="AY876" s="384">
        <f t="shared" ref="AY876:AY879" si="4238">IF(D876&gt;2,AU876,AU876-AV876)</f>
        <v>34.6</v>
      </c>
      <c r="AZ876" s="384">
        <f t="shared" ref="AZ876:AZ879" si="4239">N876</f>
        <v>0.1</v>
      </c>
      <c r="BA876" s="384">
        <f t="shared" ref="BA876:BA879" si="4240">P876</f>
        <v>1.08</v>
      </c>
      <c r="BB876" s="382">
        <f t="shared" ref="BB876:BB879" si="4241">IF(F876=0,IF(ROUND( AY876 * ( ( (N876*P876) +  ( ((D876+M876*2)/6)*P876 ) ) - ROUND(  ((D876+M876*2)^2)   *   (   ( PI()*96.379 / (4*360) )  -  ( (SIN((96.379/2)*PI()/180)) * (COS((96.379/2)*PI()/180)) / 4 )   ), 4) ),2),   ROUND( AY876 * ( ( (N876*P876) +  ( ((D876+M876*2)/4)*P876 ) ) - ROUND(  ((D876+M876*2)^2)   *   (   ( PI()*120 / (4*360) )  -  ( (SIN((120/2)*PI()/180)) * (COS((120/2)*PI()/180)) / 4 )   ), 4) ),2)),0)</f>
        <v>7</v>
      </c>
      <c r="BC876" s="265">
        <f t="shared" ref="BC876:BC879" si="4242">IF(F876&gt;0,ROUND(AY876*N876*P876,2),0)</f>
        <v>0</v>
      </c>
      <c r="BD876" s="265">
        <f t="shared" ref="BD876:BD879" si="4243">SUM(Q876:U876,AH876:AL876)</f>
        <v>50.82</v>
      </c>
      <c r="BE876" s="265">
        <f t="shared" ref="BE876:BE879" si="4244">IF(F876=0, ROUND( ( PI()*( (D876+M876*2)^2 ) / 4  ) * AY876,2),  ROUND( (D876+M876*2)*(F876+M876*2) * AY876,2))</f>
        <v>6.26</v>
      </c>
      <c r="BF876" s="607">
        <f t="shared" ref="BF876:BF879" si="4245">IF(($I876+M876-0.15)&lt;=2,($I876+M876+0.15),IF(($I876+M876)&lt;=3,2.35,($I876+M876+0.2)-0.85))</f>
        <v>1.2900000000000014</v>
      </c>
      <c r="BG876" s="607">
        <f t="shared" ref="BG876:BG879" si="4246">IF(D876&gt;2,   (I876-F876-M876-0.11),IF(($I876+M876)&lt;=2,0,IF(($I876+M876)&gt;3,0.85,(I876+M876+0.2-BF876))))</f>
        <v>0</v>
      </c>
      <c r="BH876" s="607">
        <f t="shared" ref="BH876:BH879" si="4247">IF(D876&gt;2,  ROUND(((1.42+0.4)+(0.91+0.4))*2*BG876,2), ROUND(AV876*AX876*BF876,2))</f>
        <v>2.5299999999999998</v>
      </c>
      <c r="BI876" s="607">
        <f t="shared" ref="BI876:BI879" si="4248">ROUND(((PI()*0.9^2)/4)*BG876,2)</f>
        <v>0</v>
      </c>
      <c r="BJ876" s="116">
        <f t="shared" ref="BJ876:BJ879" si="4249">ROUND(BD876-BE876-BH876-BI876-BB876-BC876,2)</f>
        <v>35.03</v>
      </c>
      <c r="BK876" s="95"/>
    </row>
    <row r="877" spans="1:63" ht="14.25" x14ac:dyDescent="0.3">
      <c r="A877" s="144" t="s">
        <v>24263</v>
      </c>
      <c r="B877" s="379" t="s">
        <v>23695</v>
      </c>
      <c r="C877" s="453" t="s">
        <v>24264</v>
      </c>
      <c r="D877" s="416">
        <v>0.4</v>
      </c>
      <c r="E877" s="504"/>
      <c r="F877" s="504"/>
      <c r="G877" s="416" t="s">
        <v>23864</v>
      </c>
      <c r="H877" s="142">
        <v>34</v>
      </c>
      <c r="I877" s="143">
        <v>1.1640000000000015</v>
      </c>
      <c r="J877" s="143">
        <v>1.1640000000000015</v>
      </c>
      <c r="K877" s="452">
        <v>0</v>
      </c>
      <c r="L877" s="382">
        <f t="shared" si="4208"/>
        <v>1.1599999999999999</v>
      </c>
      <c r="M877" s="383">
        <f t="shared" si="4209"/>
        <v>0.04</v>
      </c>
      <c r="N877" s="383">
        <f t="shared" si="4210"/>
        <v>0.1</v>
      </c>
      <c r="O877" s="382">
        <f t="shared" si="4211"/>
        <v>1.3</v>
      </c>
      <c r="P877" s="382">
        <f t="shared" si="4212"/>
        <v>1.08</v>
      </c>
      <c r="Q877" s="385">
        <f t="shared" si="4213"/>
        <v>47.74</v>
      </c>
      <c r="R877" s="385">
        <f t="shared" si="4214"/>
        <v>0</v>
      </c>
      <c r="S877" s="385">
        <f t="shared" si="4215"/>
        <v>0</v>
      </c>
      <c r="T877" s="385">
        <f t="shared" si="4216"/>
        <v>0</v>
      </c>
      <c r="U877" s="385">
        <f t="shared" si="4217"/>
        <v>0</v>
      </c>
      <c r="V877" s="384">
        <f t="shared" si="4218"/>
        <v>0</v>
      </c>
      <c r="W877" s="726">
        <f t="shared" si="4219"/>
        <v>0</v>
      </c>
      <c r="X877" s="144" t="str">
        <f t="shared" si="4220"/>
        <v>RH12-B</v>
      </c>
      <c r="Y877" s="416">
        <f t="shared" si="4221"/>
        <v>1.2</v>
      </c>
      <c r="Z877" s="603" t="s">
        <v>1</v>
      </c>
      <c r="AA877" s="504">
        <f t="shared" si="4222"/>
        <v>1.2</v>
      </c>
      <c r="AB877" s="591">
        <f t="shared" si="4223"/>
        <v>1.1640000000000015</v>
      </c>
      <c r="AC877" s="592">
        <f t="shared" si="4224"/>
        <v>0.04</v>
      </c>
      <c r="AD877" s="592">
        <f t="shared" si="4225"/>
        <v>0.15</v>
      </c>
      <c r="AE877" s="593">
        <f t="shared" si="4226"/>
        <v>1.35</v>
      </c>
      <c r="AF877" s="604">
        <f t="shared" si="4227"/>
        <v>2.2000000000000002</v>
      </c>
      <c r="AG877" s="605">
        <f t="shared" si="4228"/>
        <v>0.92</v>
      </c>
      <c r="AH877" s="595">
        <f t="shared" si="4229"/>
        <v>2.73</v>
      </c>
      <c r="AI877" s="595">
        <f t="shared" si="4230"/>
        <v>0</v>
      </c>
      <c r="AJ877" s="595">
        <f t="shared" si="4231"/>
        <v>0</v>
      </c>
      <c r="AK877" s="595">
        <f t="shared" si="4232"/>
        <v>0</v>
      </c>
      <c r="AL877" s="595">
        <f t="shared" si="4233"/>
        <v>0</v>
      </c>
      <c r="AM877" s="596">
        <f t="shared" si="4234"/>
        <v>0</v>
      </c>
      <c r="AN877" s="732">
        <f t="shared" si="4235"/>
        <v>0</v>
      </c>
      <c r="AO877" s="144" t="s">
        <v>24263</v>
      </c>
      <c r="AP877" s="379" t="s">
        <v>23695</v>
      </c>
      <c r="AQ877" s="453" t="s">
        <v>24264</v>
      </c>
      <c r="AR877" s="416">
        <v>0.4</v>
      </c>
      <c r="AS877" s="504"/>
      <c r="AT877" s="504"/>
      <c r="AU877" s="142">
        <v>34</v>
      </c>
      <c r="AV877" s="416">
        <f t="shared" si="4236"/>
        <v>1.4</v>
      </c>
      <c r="AW877" s="603" t="s">
        <v>1</v>
      </c>
      <c r="AX877" s="504">
        <f t="shared" si="4237"/>
        <v>1.4</v>
      </c>
      <c r="AY877" s="384">
        <f t="shared" si="4238"/>
        <v>32.6</v>
      </c>
      <c r="AZ877" s="384">
        <f t="shared" si="4239"/>
        <v>0.1</v>
      </c>
      <c r="BA877" s="384">
        <f t="shared" si="4240"/>
        <v>1.08</v>
      </c>
      <c r="BB877" s="382">
        <f t="shared" si="4241"/>
        <v>6.59</v>
      </c>
      <c r="BC877" s="265">
        <f t="shared" si="4242"/>
        <v>0</v>
      </c>
      <c r="BD877" s="265">
        <f t="shared" si="4243"/>
        <v>50.47</v>
      </c>
      <c r="BE877" s="265">
        <f t="shared" si="4244"/>
        <v>5.9</v>
      </c>
      <c r="BF877" s="607">
        <f t="shared" si="4245"/>
        <v>1.3540000000000014</v>
      </c>
      <c r="BG877" s="607">
        <f t="shared" si="4246"/>
        <v>0</v>
      </c>
      <c r="BH877" s="607">
        <f t="shared" si="4247"/>
        <v>2.65</v>
      </c>
      <c r="BI877" s="607">
        <f t="shared" si="4248"/>
        <v>0</v>
      </c>
      <c r="BJ877" s="116">
        <f t="shared" si="4249"/>
        <v>35.33</v>
      </c>
      <c r="BK877" s="95"/>
    </row>
    <row r="878" spans="1:63" ht="14.25" x14ac:dyDescent="0.3">
      <c r="A878" s="144" t="s">
        <v>24264</v>
      </c>
      <c r="B878" s="379" t="s">
        <v>23695</v>
      </c>
      <c r="C878" s="453" t="s">
        <v>24265</v>
      </c>
      <c r="D878" s="416">
        <v>0.4</v>
      </c>
      <c r="E878" s="504"/>
      <c r="F878" s="504"/>
      <c r="G878" s="416" t="s">
        <v>23864</v>
      </c>
      <c r="H878" s="142">
        <v>20</v>
      </c>
      <c r="I878" s="143">
        <v>1.1640000000000015</v>
      </c>
      <c r="J878" s="143">
        <v>1.1640000000000015</v>
      </c>
      <c r="K878" s="452">
        <v>0</v>
      </c>
      <c r="L878" s="382">
        <f t="shared" si="4208"/>
        <v>1.1599999999999999</v>
      </c>
      <c r="M878" s="383">
        <f t="shared" si="4209"/>
        <v>0.04</v>
      </c>
      <c r="N878" s="383">
        <f t="shared" si="4210"/>
        <v>0.1</v>
      </c>
      <c r="O878" s="382">
        <f t="shared" si="4211"/>
        <v>1.3</v>
      </c>
      <c r="P878" s="382">
        <f t="shared" si="4212"/>
        <v>1.08</v>
      </c>
      <c r="Q878" s="385">
        <f t="shared" si="4213"/>
        <v>28.08</v>
      </c>
      <c r="R878" s="385">
        <f t="shared" si="4214"/>
        <v>0</v>
      </c>
      <c r="S878" s="385">
        <f t="shared" si="4215"/>
        <v>0</v>
      </c>
      <c r="T878" s="385">
        <f t="shared" si="4216"/>
        <v>0</v>
      </c>
      <c r="U878" s="385">
        <f t="shared" si="4217"/>
        <v>0</v>
      </c>
      <c r="V878" s="384">
        <f t="shared" si="4218"/>
        <v>0</v>
      </c>
      <c r="W878" s="726">
        <f t="shared" si="4219"/>
        <v>0</v>
      </c>
      <c r="X878" s="144" t="str">
        <f t="shared" si="4220"/>
        <v>RH12-C</v>
      </c>
      <c r="Y878" s="416">
        <f t="shared" si="4221"/>
        <v>1.2</v>
      </c>
      <c r="Z878" s="603" t="s">
        <v>1</v>
      </c>
      <c r="AA878" s="504">
        <f t="shared" si="4222"/>
        <v>1.2</v>
      </c>
      <c r="AB878" s="591">
        <f t="shared" si="4223"/>
        <v>1.1640000000000015</v>
      </c>
      <c r="AC878" s="592">
        <f t="shared" si="4224"/>
        <v>0.04</v>
      </c>
      <c r="AD878" s="592">
        <f t="shared" si="4225"/>
        <v>0.15</v>
      </c>
      <c r="AE878" s="593">
        <f t="shared" si="4226"/>
        <v>1.35</v>
      </c>
      <c r="AF878" s="604">
        <f t="shared" si="4227"/>
        <v>2.2000000000000002</v>
      </c>
      <c r="AG878" s="605">
        <f t="shared" si="4228"/>
        <v>0.92</v>
      </c>
      <c r="AH878" s="595">
        <f t="shared" si="4229"/>
        <v>2.73</v>
      </c>
      <c r="AI878" s="595">
        <f t="shared" si="4230"/>
        <v>0</v>
      </c>
      <c r="AJ878" s="595">
        <f t="shared" si="4231"/>
        <v>0</v>
      </c>
      <c r="AK878" s="595">
        <f t="shared" si="4232"/>
        <v>0</v>
      </c>
      <c r="AL878" s="595">
        <f t="shared" si="4233"/>
        <v>0</v>
      </c>
      <c r="AM878" s="596">
        <f t="shared" si="4234"/>
        <v>0</v>
      </c>
      <c r="AN878" s="732">
        <f t="shared" si="4235"/>
        <v>0</v>
      </c>
      <c r="AO878" s="144" t="s">
        <v>24264</v>
      </c>
      <c r="AP878" s="379" t="s">
        <v>23695</v>
      </c>
      <c r="AQ878" s="453" t="s">
        <v>24265</v>
      </c>
      <c r="AR878" s="416">
        <v>0.4</v>
      </c>
      <c r="AS878" s="504"/>
      <c r="AT878" s="504"/>
      <c r="AU878" s="142">
        <v>20</v>
      </c>
      <c r="AV878" s="416">
        <f t="shared" si="4236"/>
        <v>1.4</v>
      </c>
      <c r="AW878" s="603" t="s">
        <v>1</v>
      </c>
      <c r="AX878" s="504">
        <f t="shared" si="4237"/>
        <v>1.4</v>
      </c>
      <c r="AY878" s="384">
        <f t="shared" si="4238"/>
        <v>18.600000000000001</v>
      </c>
      <c r="AZ878" s="384">
        <f t="shared" si="4239"/>
        <v>0.1</v>
      </c>
      <c r="BA878" s="384">
        <f t="shared" si="4240"/>
        <v>1.08</v>
      </c>
      <c r="BB878" s="382">
        <f t="shared" si="4241"/>
        <v>3.76</v>
      </c>
      <c r="BC878" s="265">
        <f t="shared" si="4242"/>
        <v>0</v>
      </c>
      <c r="BD878" s="265">
        <f t="shared" si="4243"/>
        <v>30.81</v>
      </c>
      <c r="BE878" s="265">
        <f t="shared" si="4244"/>
        <v>3.37</v>
      </c>
      <c r="BF878" s="607">
        <f t="shared" si="4245"/>
        <v>1.3540000000000014</v>
      </c>
      <c r="BG878" s="607">
        <f t="shared" si="4246"/>
        <v>0</v>
      </c>
      <c r="BH878" s="607">
        <f t="shared" si="4247"/>
        <v>2.65</v>
      </c>
      <c r="BI878" s="607">
        <f t="shared" si="4248"/>
        <v>0</v>
      </c>
      <c r="BJ878" s="116">
        <f t="shared" si="4249"/>
        <v>21.03</v>
      </c>
      <c r="BK878" s="95"/>
    </row>
    <row r="879" spans="1:63" ht="14.25" x14ac:dyDescent="0.3">
      <c r="A879" s="449" t="s">
        <v>24265</v>
      </c>
      <c r="B879" s="146" t="s">
        <v>23695</v>
      </c>
      <c r="C879" s="532" t="s">
        <v>24261</v>
      </c>
      <c r="D879" s="502">
        <v>0.4</v>
      </c>
      <c r="E879" s="589"/>
      <c r="F879" s="589"/>
      <c r="G879" s="502" t="s">
        <v>23864</v>
      </c>
      <c r="H879" s="451">
        <v>24</v>
      </c>
      <c r="I879" s="452">
        <v>1.1640000000000015</v>
      </c>
      <c r="J879" s="452">
        <v>1.1640000000000015</v>
      </c>
      <c r="K879" s="452">
        <v>1.6950000000000001</v>
      </c>
      <c r="L879" s="382">
        <f t="shared" si="4208"/>
        <v>1.1599999999999999</v>
      </c>
      <c r="M879" s="383">
        <f t="shared" si="4209"/>
        <v>0.04</v>
      </c>
      <c r="N879" s="383">
        <f t="shared" si="4210"/>
        <v>0.1</v>
      </c>
      <c r="O879" s="382">
        <f t="shared" si="4211"/>
        <v>1.3</v>
      </c>
      <c r="P879" s="382">
        <f t="shared" si="4212"/>
        <v>1.08</v>
      </c>
      <c r="Q879" s="385">
        <f t="shared" si="4213"/>
        <v>33.700000000000003</v>
      </c>
      <c r="R879" s="385">
        <f t="shared" si="4214"/>
        <v>0</v>
      </c>
      <c r="S879" s="385">
        <f t="shared" si="4215"/>
        <v>0</v>
      </c>
      <c r="T879" s="385">
        <f t="shared" si="4216"/>
        <v>0</v>
      </c>
      <c r="U879" s="385">
        <f t="shared" si="4217"/>
        <v>0</v>
      </c>
      <c r="V879" s="384">
        <f t="shared" si="4218"/>
        <v>0</v>
      </c>
      <c r="W879" s="726">
        <f t="shared" si="4219"/>
        <v>0</v>
      </c>
      <c r="X879" s="449" t="str">
        <f t="shared" si="4220"/>
        <v>RH12-D</v>
      </c>
      <c r="Y879" s="502">
        <f t="shared" si="4221"/>
        <v>1.2</v>
      </c>
      <c r="Z879" s="590" t="s">
        <v>1</v>
      </c>
      <c r="AA879" s="589">
        <f t="shared" si="4222"/>
        <v>1.2</v>
      </c>
      <c r="AB879" s="591">
        <f t="shared" si="4223"/>
        <v>1.1640000000000015</v>
      </c>
      <c r="AC879" s="592">
        <f t="shared" si="4224"/>
        <v>0.04</v>
      </c>
      <c r="AD879" s="592">
        <f t="shared" si="4225"/>
        <v>0.15</v>
      </c>
      <c r="AE879" s="593">
        <f t="shared" si="4226"/>
        <v>1.35</v>
      </c>
      <c r="AF879" s="593">
        <f t="shared" si="4227"/>
        <v>2.2000000000000002</v>
      </c>
      <c r="AG879" s="594">
        <f t="shared" si="4228"/>
        <v>0.92</v>
      </c>
      <c r="AH879" s="595">
        <f t="shared" si="4229"/>
        <v>2.73</v>
      </c>
      <c r="AI879" s="595">
        <f t="shared" si="4230"/>
        <v>0</v>
      </c>
      <c r="AJ879" s="595">
        <f t="shared" si="4231"/>
        <v>0</v>
      </c>
      <c r="AK879" s="595">
        <f t="shared" si="4232"/>
        <v>0</v>
      </c>
      <c r="AL879" s="595">
        <f t="shared" si="4233"/>
        <v>0</v>
      </c>
      <c r="AM879" s="596">
        <f t="shared" si="4234"/>
        <v>0</v>
      </c>
      <c r="AN879" s="732">
        <f t="shared" si="4235"/>
        <v>0</v>
      </c>
      <c r="AO879" s="449" t="s">
        <v>24265</v>
      </c>
      <c r="AP879" s="146" t="s">
        <v>23695</v>
      </c>
      <c r="AQ879" s="532" t="s">
        <v>24261</v>
      </c>
      <c r="AR879" s="502">
        <v>0.4</v>
      </c>
      <c r="AS879" s="589"/>
      <c r="AT879" s="589"/>
      <c r="AU879" s="451">
        <v>24</v>
      </c>
      <c r="AV879" s="502">
        <f t="shared" si="4236"/>
        <v>1.4</v>
      </c>
      <c r="AW879" s="590" t="s">
        <v>1</v>
      </c>
      <c r="AX879" s="589">
        <f t="shared" si="4237"/>
        <v>1.4</v>
      </c>
      <c r="AY879" s="384">
        <f t="shared" si="4238"/>
        <v>22.6</v>
      </c>
      <c r="AZ879" s="384">
        <f t="shared" si="4239"/>
        <v>0.1</v>
      </c>
      <c r="BA879" s="384">
        <f t="shared" si="4240"/>
        <v>1.08</v>
      </c>
      <c r="BB879" s="382">
        <f t="shared" si="4241"/>
        <v>4.57</v>
      </c>
      <c r="BC879" s="265">
        <f t="shared" si="4242"/>
        <v>0</v>
      </c>
      <c r="BD879" s="265">
        <f t="shared" si="4243"/>
        <v>36.43</v>
      </c>
      <c r="BE879" s="265">
        <f t="shared" si="4244"/>
        <v>4.09</v>
      </c>
      <c r="BF879" s="607">
        <f t="shared" si="4245"/>
        <v>1.3540000000000014</v>
      </c>
      <c r="BG879" s="607">
        <f t="shared" si="4246"/>
        <v>0</v>
      </c>
      <c r="BH879" s="607">
        <f t="shared" si="4247"/>
        <v>2.65</v>
      </c>
      <c r="BI879" s="607">
        <f t="shared" si="4248"/>
        <v>0</v>
      </c>
      <c r="BJ879" s="116">
        <f t="shared" si="4249"/>
        <v>25.12</v>
      </c>
      <c r="BK879" s="95"/>
    </row>
    <row r="880" spans="1:63" ht="14.25" x14ac:dyDescent="0.3">
      <c r="A880" s="462"/>
      <c r="B880" s="463"/>
      <c r="C880" s="608"/>
      <c r="D880" s="505"/>
      <c r="E880" s="505"/>
      <c r="F880" s="505"/>
      <c r="G880" s="505"/>
      <c r="H880" s="410"/>
      <c r="I880" s="411"/>
      <c r="J880" s="411"/>
      <c r="K880" s="411"/>
      <c r="L880" s="101"/>
      <c r="M880" s="412"/>
      <c r="N880" s="412"/>
      <c r="O880" s="101"/>
      <c r="P880" s="101"/>
      <c r="Q880" s="414"/>
      <c r="R880" s="414"/>
      <c r="S880" s="414"/>
      <c r="T880" s="414"/>
      <c r="U880" s="414"/>
      <c r="V880" s="413"/>
      <c r="W880" s="725"/>
      <c r="X880" s="739"/>
      <c r="Y880" s="505"/>
      <c r="Z880" s="597"/>
      <c r="AA880" s="505"/>
      <c r="AB880" s="598"/>
      <c r="AC880" s="599"/>
      <c r="AD880" s="599"/>
      <c r="AE880" s="600"/>
      <c r="AF880" s="600"/>
      <c r="AG880" s="597"/>
      <c r="AH880" s="601"/>
      <c r="AI880" s="601"/>
      <c r="AJ880" s="601"/>
      <c r="AK880" s="601"/>
      <c r="AL880" s="601"/>
      <c r="AM880" s="602"/>
      <c r="AN880" s="733"/>
      <c r="AO880" s="739"/>
      <c r="AP880" s="463"/>
      <c r="AQ880" s="608"/>
      <c r="AR880" s="505"/>
      <c r="AS880" s="505"/>
      <c r="AT880" s="505"/>
      <c r="AU880" s="410"/>
      <c r="AV880" s="505"/>
      <c r="AW880" s="597"/>
      <c r="AX880" s="505"/>
      <c r="AY880" s="413"/>
      <c r="AZ880" s="413"/>
      <c r="BA880" s="413"/>
      <c r="BB880" s="101"/>
      <c r="BC880" s="101"/>
      <c r="BD880" s="101"/>
      <c r="BE880" s="101"/>
      <c r="BF880" s="414"/>
      <c r="BG880" s="414"/>
      <c r="BH880" s="414"/>
      <c r="BI880" s="414"/>
      <c r="BJ880" s="415"/>
      <c r="BK880" s="95"/>
    </row>
    <row r="881" spans="1:63" s="122" customFormat="1" ht="14.25" x14ac:dyDescent="0.3">
      <c r="A881" s="407" t="s">
        <v>24266</v>
      </c>
      <c r="B881" s="463"/>
      <c r="C881" s="408"/>
      <c r="D881" s="505"/>
      <c r="E881" s="505"/>
      <c r="F881" s="505"/>
      <c r="G881" s="409"/>
      <c r="H881" s="410"/>
      <c r="I881" s="411"/>
      <c r="J881" s="411"/>
      <c r="K881" s="411"/>
      <c r="L881" s="101"/>
      <c r="M881" s="412"/>
      <c r="N881" s="412"/>
      <c r="O881" s="101"/>
      <c r="P881" s="101"/>
      <c r="Q881" s="414"/>
      <c r="R881" s="414"/>
      <c r="S881" s="414"/>
      <c r="T881" s="414"/>
      <c r="U881" s="414"/>
      <c r="V881" s="413"/>
      <c r="W881" s="725"/>
      <c r="X881" s="740" t="str">
        <f>$A881</f>
        <v>AV. JOSÉ CORTÊS JÚNIOR ==&gt; RUA REPÚBLICA DOMINICANA ==&gt; AV. GEN ATRATINO CORTES COUTINHO ==&gt; RUA CUBA</v>
      </c>
      <c r="Y881" s="503"/>
      <c r="Z881" s="503"/>
      <c r="AA881" s="503"/>
      <c r="AB881" s="399"/>
      <c r="AC881" s="399"/>
      <c r="AD881" s="399"/>
      <c r="AE881" s="399"/>
      <c r="AF881" s="404"/>
      <c r="AG881" s="399"/>
      <c r="AH881" s="399"/>
      <c r="AI881" s="399"/>
      <c r="AJ881" s="399"/>
      <c r="AK881" s="399"/>
      <c r="AL881" s="399"/>
      <c r="AM881" s="399"/>
      <c r="AN881" s="401"/>
      <c r="AO881" s="407" t="str">
        <f>$A881</f>
        <v>AV. JOSÉ CORTÊS JÚNIOR ==&gt; RUA REPÚBLICA DOMINICANA ==&gt; AV. GEN ATRATINO CORTES COUTINHO ==&gt; RUA CUBA</v>
      </c>
      <c r="AP881" s="463"/>
      <c r="AQ881" s="408"/>
      <c r="AR881" s="505"/>
      <c r="AS881" s="505"/>
      <c r="AT881" s="505"/>
      <c r="AU881" s="410"/>
      <c r="AV881" s="409"/>
      <c r="AW881" s="409"/>
      <c r="AX881" s="409"/>
      <c r="AY881" s="413"/>
      <c r="AZ881" s="413"/>
      <c r="BA881" s="413"/>
      <c r="BB881" s="101"/>
      <c r="BC881" s="101"/>
      <c r="BD881" s="101"/>
      <c r="BE881" s="101"/>
      <c r="BF881" s="101"/>
      <c r="BG881" s="101"/>
      <c r="BH881" s="101"/>
      <c r="BI881" s="101"/>
      <c r="BJ881" s="415"/>
      <c r="BK881" s="95"/>
    </row>
    <row r="882" spans="1:63" ht="14.25" x14ac:dyDescent="0.3">
      <c r="A882" s="144" t="s">
        <v>24267</v>
      </c>
      <c r="B882" s="379" t="s">
        <v>23695</v>
      </c>
      <c r="C882" s="453" t="s">
        <v>24268</v>
      </c>
      <c r="D882" s="416">
        <v>0.6</v>
      </c>
      <c r="E882" s="504"/>
      <c r="F882" s="504"/>
      <c r="G882" s="416" t="s">
        <v>23864</v>
      </c>
      <c r="H882" s="142">
        <v>14</v>
      </c>
      <c r="I882" s="143">
        <v>1.3000000000000007</v>
      </c>
      <c r="J882" s="143">
        <v>1.3000000000000007</v>
      </c>
      <c r="K882" s="452">
        <v>0.3</v>
      </c>
      <c r="L882" s="382">
        <f t="shared" ref="L882:L906" si="4250">ROUND((I882+J882)/2,2)</f>
        <v>1.3</v>
      </c>
      <c r="M882" s="383">
        <f t="shared" ref="M882:M906" si="4251">IF(F882=0,ROUND($D882*10%,2),IF(D882&gt;2.8,0.18,0.15))</f>
        <v>0.06</v>
      </c>
      <c r="N882" s="383">
        <f t="shared" ref="N882:N906" si="4252">IF(F882=0,IF(   ROUND($D882/4,2),   IF(ROUND(($D882*1.2)/6,2)&lt;0.1,0.1,ROUND(($D882*1.2)/6,2))),0.5)</f>
        <v>0.12</v>
      </c>
      <c r="O882" s="382">
        <f t="shared" ref="O882:O906" si="4253">L882+M882+N882</f>
        <v>1.48</v>
      </c>
      <c r="P882" s="382">
        <f t="shared" ref="P882:P906" si="4254">IF(O882&lt;2,(D882+M882*2)+0.6,(D882+M882*2)+0.6+ROUNDUP(O882-2,0)*0.1)</f>
        <v>1.3199999999999998</v>
      </c>
      <c r="Q882" s="385">
        <f t="shared" ref="Q882:Q906" si="4255">IF($O882&lt;=$W$4,ROUND(IF($O882&lt;1.5,$O882*$H882*$P882,1.5*$H882*$P882),2),0)</f>
        <v>27.35</v>
      </c>
      <c r="R882" s="385">
        <f t="shared" ref="R882:R906" si="4256">IF($O882&gt;$W$4,ROUND(IF($O882&lt;1.5,$O882*$H882*$P882,1.5*$H882*$P882),2),0)</f>
        <v>0</v>
      </c>
      <c r="S882" s="385">
        <f t="shared" ref="S882:S906" si="4257">IF($O882&gt;$W$4,ROUND(IF($O882&lt;1.5,0,IF($O882&gt;3,1.5*$H882*$P882,($O882-1.5)*$H882*$P882)),2),0)</f>
        <v>0</v>
      </c>
      <c r="T882" s="385">
        <f t="shared" ref="T882:T906" si="4258">IF($O882&gt;$W$4,ROUND(IF($O882&lt;3,0,IF($O882&gt;4.5,1.5*$H882*$P882,($O882-3)*$H882*$P882)),2),0)</f>
        <v>0</v>
      </c>
      <c r="U882" s="385">
        <f t="shared" ref="U882:U906" si="4259">IF($O882&gt;$W$4,ROUND(IF($O882&lt;4.5,0,IF($O882&gt;6,($O882-4.5)*$H882*$P882,($O882-4.5)*$H882*$P882)),2),0)</f>
        <v>0</v>
      </c>
      <c r="V882" s="384">
        <f t="shared" ref="V882:V906" si="4260">IF($O882&gt;$W$4, IF( $O882&lt;=4,   ROUND($H882*($O882+0.5)*2,2),   0),0)</f>
        <v>0</v>
      </c>
      <c r="W882" s="726">
        <f t="shared" ref="W882:W906" si="4261">IF($O882&gt;$W$4, IF( $O882&gt;4,   ROUND($H882*($O882+0.5)*2,2),   0),0)</f>
        <v>0</v>
      </c>
      <c r="X882" s="144" t="str">
        <f t="shared" ref="X882:X906" si="4262">A882</f>
        <v>RH1</v>
      </c>
      <c r="Y882" s="416">
        <f t="shared" ref="Y882:Y906" si="4263">IF($D882=0.4,1.2,IF($D882=0.6,1.2,IF($D882=0.8,1.3,IF($D882=1,1.5,IF($D882=1.2,1.7,IF($D882&lt;=2,2,"--"))))))</f>
        <v>1.2</v>
      </c>
      <c r="Z882" s="603" t="s">
        <v>1</v>
      </c>
      <c r="AA882" s="504">
        <f t="shared" ref="AA882:AA906" si="4264">Y882</f>
        <v>1.2</v>
      </c>
      <c r="AB882" s="591">
        <f t="shared" ref="AB882:AB906" si="4265">IF($Y882="--","--",I882)</f>
        <v>1.3000000000000007</v>
      </c>
      <c r="AC882" s="592">
        <f t="shared" ref="AC882:AC906" si="4266">IF($Y882="--","--",IF(D882&gt;1.5,0.15,ROUND($D882*10%,2)))</f>
        <v>0.06</v>
      </c>
      <c r="AD882" s="592">
        <f t="shared" ref="AD882:AD906" si="4267">IF($Y882="--","--",0.15)</f>
        <v>0.15</v>
      </c>
      <c r="AE882" s="593">
        <f t="shared" ref="AE882:AE906" si="4268">IF($Y882="--","--",ROUND(AB882+AC882+AD882,2))</f>
        <v>1.51</v>
      </c>
      <c r="AF882" s="604">
        <f t="shared" ref="AF882:AF906" si="4269">IF($Y882="--","--",IF($AB882&lt;=2,$Y882+1,($Y882+1)+ROUNDUP($AB882-2,0)*0.1))</f>
        <v>2.2000000000000002</v>
      </c>
      <c r="AG882" s="605">
        <f t="shared" ref="AG882:AG906" si="4270">IF($D882=0.4,0.92,IF($D882=0.6,0.68,IF($D882=0.8,0.74,IF($D882=1,0.7,IF($D882=1.2,0.66,IF($D882=1.5,0.6,IF($D882&lt;=2,(2.4-(D882+0.3)),"--")))))))</f>
        <v>0.68</v>
      </c>
      <c r="AH882" s="595">
        <f t="shared" ref="AH882:AH906" si="4271">IF($Y882="--","--",IF($AE882&lt;=$W$4,ROUND(IF($AE882&lt;1.5,$AE882*$AF882*$AG882,1.5*$AF882*$AG882),2),0))</f>
        <v>0</v>
      </c>
      <c r="AI882" s="595">
        <f t="shared" ref="AI882:AI906" si="4272">IF($Y882="--","--",IF($AE882&gt;$W$4,ROUND(IF($AE882&lt;1.5,$AE882*$AF882*$AG882,1.5*$AF882*$AG882),2),0))</f>
        <v>2.2400000000000002</v>
      </c>
      <c r="AJ882" s="595">
        <f t="shared" ref="AJ882:AJ906" si="4273">IF($Y882="--","--",IF($AE882&gt;$W$4,ROUND(IF($AE882&lt;1.5,0,IF($AE882&gt;3,1.5*$AF882*$AG882,($AE882-1.5)*$AF882*$AG882)),2),0))</f>
        <v>0.01</v>
      </c>
      <c r="AK882" s="595">
        <f t="shared" ref="AK882:AK906" si="4274">IF($Y882="--","--",IF($AE882&gt;$W$4,ROUND(IF($AE882&lt;3,0,IF($AE882&gt;4.5,1.5*$AF882*$AG882,($AE882-3)*$AF882*$AG882)),2),0))</f>
        <v>0</v>
      </c>
      <c r="AL882" s="595">
        <f t="shared" ref="AL882:AL906" si="4275">IF($Y882="--","--",IF($AE882&gt;$W$4,ROUND(IF($AE882&lt;4.5,0,IF($AE882&gt;6,($AE882-4.5)*$AF882*$AG882,($AE882-4.5)*$AF882*$AG882)),2),0))</f>
        <v>0</v>
      </c>
      <c r="AM882" s="596">
        <f t="shared" ref="AM882:AM906" si="4276">IF($Y882="--","--",IF($AE882&gt;$W$4, IF( $AE882&lt;=4,   ROUND(($AG882*4)*($AE882+0.5)*2,2),   0),0))</f>
        <v>10.93</v>
      </c>
      <c r="AN882" s="732">
        <f t="shared" ref="AN882:AN906" si="4277">IF($Y882="--","--",IF($AE882&gt;$W$4, IF( $AE882&gt;4,   ROUND(($AG882*4)*($AE882+0.5)*2,2),   0),0))</f>
        <v>0</v>
      </c>
      <c r="AO882" s="144" t="s">
        <v>24267</v>
      </c>
      <c r="AP882" s="379" t="s">
        <v>23695</v>
      </c>
      <c r="AQ882" s="453" t="s">
        <v>24268</v>
      </c>
      <c r="AR882" s="416">
        <v>0.6</v>
      </c>
      <c r="AS882" s="504"/>
      <c r="AT882" s="504"/>
      <c r="AU882" s="142">
        <v>14</v>
      </c>
      <c r="AV882" s="416">
        <f t="shared" ref="AV882:AV906" si="4278">IF($Y882="--","--",Y882+0.2)</f>
        <v>1.4</v>
      </c>
      <c r="AW882" s="603" t="s">
        <v>1</v>
      </c>
      <c r="AX882" s="504">
        <f t="shared" ref="AX882:AX906" si="4279">AV882</f>
        <v>1.4</v>
      </c>
      <c r="AY882" s="384">
        <f t="shared" ref="AY882:AY906" si="4280">IF(D882&gt;2,AU882,AU882-AV882)</f>
        <v>12.6</v>
      </c>
      <c r="AZ882" s="384">
        <f t="shared" ref="AZ882:AZ906" si="4281">N882</f>
        <v>0.12</v>
      </c>
      <c r="BA882" s="384">
        <f t="shared" ref="BA882:BA906" si="4282">P882</f>
        <v>1.3199999999999998</v>
      </c>
      <c r="BB882" s="382">
        <f t="shared" ref="BB882:BB906" si="4283">IF(F882=0,IF(ROUND( AY882 * ( ( (N882*P882) +  ( ((D882+M882*2)/6)*P882 ) ) - ROUND(  ((D882+M882*2)^2)   *   (   ( PI()*96.379 / (4*360) )  -  ( (SIN((96.379/2)*PI()/180)) * (COS((96.379/2)*PI()/180)) / 4 )   ), 4) ),2),   ROUND( AY882 * ( ( (N882*P882) +  ( ((D882+M882*2)/4)*P882 ) ) - ROUND(  ((D882+M882*2)^2)   *   (   ( PI()*120 / (4*360) )  -  ( (SIN((120/2)*PI()/180)) * (COS((120/2)*PI()/180)) / 4 )   ), 4) ),2)),0)</f>
        <v>3.99</v>
      </c>
      <c r="BC882" s="265">
        <f t="shared" ref="BC882:BC906" si="4284">IF(F882&gt;0,ROUND(AY882*N882*P882,2),0)</f>
        <v>0</v>
      </c>
      <c r="BD882" s="265">
        <f t="shared" ref="BD882:BD906" si="4285">SUM(Q882:U882,AH882:AL882)</f>
        <v>29.600000000000005</v>
      </c>
      <c r="BE882" s="265">
        <f t="shared" ref="BE882:BE906" si="4286">IF(F882=0, ROUND( ( PI()*( (D882+M882*2)^2 ) / 4  ) * AY882,2),  ROUND( (D882+M882*2)*(F882+M882*2) * AY882,2))</f>
        <v>5.13</v>
      </c>
      <c r="BF882" s="607">
        <f t="shared" ref="BF882:BF906" si="4287">IF(($I882+M882-0.15)&lt;=2,($I882+M882+0.15),IF(($I882+M882)&lt;=3,2.35,($I882+M882+0.2)-0.85))</f>
        <v>1.5100000000000007</v>
      </c>
      <c r="BG882" s="607">
        <f t="shared" ref="BG882:BG906" si="4288">IF(D882&gt;2,   (I882-F882-M882-0.11),IF(($I882+M882)&lt;=2,0,IF(($I882+M882)&gt;3,0.85,(I882+M882+0.2-BF882))))</f>
        <v>0</v>
      </c>
      <c r="BH882" s="607">
        <f t="shared" ref="BH882:BH906" si="4289">IF(D882&gt;2,  ROUND(((1.42+0.4)+(0.91+0.4))*2*BG882,2), ROUND(AV882*AX882*BF882,2))</f>
        <v>2.96</v>
      </c>
      <c r="BI882" s="607">
        <f t="shared" ref="BI882:BI906" si="4290">ROUND(((PI()*0.9^2)/4)*BG882,2)</f>
        <v>0</v>
      </c>
      <c r="BJ882" s="116">
        <f t="shared" ref="BJ882:BJ906" si="4291">ROUND(BD882-BE882-BH882-BI882-BB882-BC882,2)</f>
        <v>17.52</v>
      </c>
      <c r="BK882" s="95"/>
    </row>
    <row r="883" spans="1:63" ht="14.25" x14ac:dyDescent="0.3">
      <c r="A883" s="144" t="s">
        <v>24268</v>
      </c>
      <c r="B883" s="379" t="s">
        <v>23695</v>
      </c>
      <c r="C883" s="453" t="s">
        <v>24269</v>
      </c>
      <c r="D883" s="416">
        <v>0.8</v>
      </c>
      <c r="E883" s="504"/>
      <c r="F883" s="504"/>
      <c r="G883" s="416" t="s">
        <v>23864</v>
      </c>
      <c r="H883" s="142">
        <v>29</v>
      </c>
      <c r="I883" s="143">
        <v>1.6000000000000014</v>
      </c>
      <c r="J883" s="143">
        <v>1.6000000000000014</v>
      </c>
      <c r="K883" s="452">
        <v>0</v>
      </c>
      <c r="L883" s="382">
        <f t="shared" si="4250"/>
        <v>1.6</v>
      </c>
      <c r="M883" s="383">
        <f t="shared" si="4251"/>
        <v>0.08</v>
      </c>
      <c r="N883" s="383">
        <f t="shared" si="4252"/>
        <v>0.16</v>
      </c>
      <c r="O883" s="382">
        <f t="shared" si="4253"/>
        <v>1.84</v>
      </c>
      <c r="P883" s="382">
        <f t="shared" si="4254"/>
        <v>1.56</v>
      </c>
      <c r="Q883" s="385">
        <f t="shared" si="4255"/>
        <v>0</v>
      </c>
      <c r="R883" s="385">
        <f t="shared" si="4256"/>
        <v>67.86</v>
      </c>
      <c r="S883" s="385">
        <f t="shared" si="4257"/>
        <v>15.38</v>
      </c>
      <c r="T883" s="385">
        <f t="shared" si="4258"/>
        <v>0</v>
      </c>
      <c r="U883" s="385">
        <f t="shared" si="4259"/>
        <v>0</v>
      </c>
      <c r="V883" s="384">
        <f t="shared" si="4260"/>
        <v>135.72</v>
      </c>
      <c r="W883" s="726">
        <f t="shared" si="4261"/>
        <v>0</v>
      </c>
      <c r="X883" s="144" t="str">
        <f t="shared" si="4262"/>
        <v>RH2</v>
      </c>
      <c r="Y883" s="416">
        <f t="shared" si="4263"/>
        <v>1.3</v>
      </c>
      <c r="Z883" s="603" t="s">
        <v>1</v>
      </c>
      <c r="AA883" s="504">
        <f t="shared" si="4264"/>
        <v>1.3</v>
      </c>
      <c r="AB883" s="591">
        <f t="shared" si="4265"/>
        <v>1.6000000000000014</v>
      </c>
      <c r="AC883" s="592">
        <f t="shared" si="4266"/>
        <v>0.08</v>
      </c>
      <c r="AD883" s="592">
        <f t="shared" si="4267"/>
        <v>0.15</v>
      </c>
      <c r="AE883" s="593">
        <f t="shared" si="4268"/>
        <v>1.83</v>
      </c>
      <c r="AF883" s="604">
        <f t="shared" si="4269"/>
        <v>2.2999999999999998</v>
      </c>
      <c r="AG883" s="605">
        <f t="shared" si="4270"/>
        <v>0.74</v>
      </c>
      <c r="AH883" s="595">
        <f t="shared" si="4271"/>
        <v>0</v>
      </c>
      <c r="AI883" s="595">
        <f t="shared" si="4272"/>
        <v>2.5499999999999998</v>
      </c>
      <c r="AJ883" s="595">
        <f t="shared" si="4273"/>
        <v>0.56000000000000005</v>
      </c>
      <c r="AK883" s="595">
        <f t="shared" si="4274"/>
        <v>0</v>
      </c>
      <c r="AL883" s="595">
        <f t="shared" si="4275"/>
        <v>0</v>
      </c>
      <c r="AM883" s="596">
        <f t="shared" si="4276"/>
        <v>13.79</v>
      </c>
      <c r="AN883" s="732">
        <f t="shared" si="4277"/>
        <v>0</v>
      </c>
      <c r="AO883" s="144" t="s">
        <v>24268</v>
      </c>
      <c r="AP883" s="379" t="s">
        <v>23695</v>
      </c>
      <c r="AQ883" s="453" t="s">
        <v>24269</v>
      </c>
      <c r="AR883" s="416">
        <v>0.8</v>
      </c>
      <c r="AS883" s="504"/>
      <c r="AT883" s="504"/>
      <c r="AU883" s="142">
        <v>29</v>
      </c>
      <c r="AV883" s="416">
        <f t="shared" si="4278"/>
        <v>1.5</v>
      </c>
      <c r="AW883" s="603" t="s">
        <v>1</v>
      </c>
      <c r="AX883" s="504">
        <f t="shared" si="4279"/>
        <v>1.5</v>
      </c>
      <c r="AY883" s="384">
        <f t="shared" si="4280"/>
        <v>27.5</v>
      </c>
      <c r="AZ883" s="384">
        <f t="shared" si="4281"/>
        <v>0.16</v>
      </c>
      <c r="BA883" s="384">
        <f t="shared" si="4282"/>
        <v>1.56</v>
      </c>
      <c r="BB883" s="382">
        <f t="shared" si="4283"/>
        <v>13.27</v>
      </c>
      <c r="BC883" s="265">
        <f t="shared" si="4284"/>
        <v>0</v>
      </c>
      <c r="BD883" s="265">
        <f t="shared" si="4285"/>
        <v>86.35</v>
      </c>
      <c r="BE883" s="265">
        <f t="shared" si="4286"/>
        <v>19.91</v>
      </c>
      <c r="BF883" s="607">
        <f t="shared" si="4287"/>
        <v>1.8300000000000014</v>
      </c>
      <c r="BG883" s="607">
        <f t="shared" si="4288"/>
        <v>0</v>
      </c>
      <c r="BH883" s="607">
        <f t="shared" si="4289"/>
        <v>4.12</v>
      </c>
      <c r="BI883" s="607">
        <f t="shared" si="4290"/>
        <v>0</v>
      </c>
      <c r="BJ883" s="116">
        <f t="shared" si="4291"/>
        <v>49.05</v>
      </c>
      <c r="BK883" s="95"/>
    </row>
    <row r="884" spans="1:63" ht="14.25" x14ac:dyDescent="0.3">
      <c r="A884" s="144" t="s">
        <v>24269</v>
      </c>
      <c r="B884" s="379" t="s">
        <v>23695</v>
      </c>
      <c r="C884" s="453" t="s">
        <v>24247</v>
      </c>
      <c r="D884" s="416">
        <v>0.8</v>
      </c>
      <c r="E884" s="504"/>
      <c r="F884" s="504"/>
      <c r="G884" s="416" t="s">
        <v>23864</v>
      </c>
      <c r="H884" s="142">
        <v>27</v>
      </c>
      <c r="I884" s="143">
        <v>1.6000000000000014</v>
      </c>
      <c r="J884" s="143">
        <v>1.6000000000000014</v>
      </c>
      <c r="K884" s="452">
        <v>0</v>
      </c>
      <c r="L884" s="382">
        <f t="shared" si="4250"/>
        <v>1.6</v>
      </c>
      <c r="M884" s="383">
        <f t="shared" si="4251"/>
        <v>0.08</v>
      </c>
      <c r="N884" s="383">
        <f t="shared" si="4252"/>
        <v>0.16</v>
      </c>
      <c r="O884" s="382">
        <f t="shared" si="4253"/>
        <v>1.84</v>
      </c>
      <c r="P884" s="382">
        <f t="shared" si="4254"/>
        <v>1.56</v>
      </c>
      <c r="Q884" s="385">
        <f t="shared" si="4255"/>
        <v>0</v>
      </c>
      <c r="R884" s="385">
        <f t="shared" si="4256"/>
        <v>63.18</v>
      </c>
      <c r="S884" s="385">
        <f t="shared" si="4257"/>
        <v>14.32</v>
      </c>
      <c r="T884" s="385">
        <f t="shared" si="4258"/>
        <v>0</v>
      </c>
      <c r="U884" s="385">
        <f t="shared" si="4259"/>
        <v>0</v>
      </c>
      <c r="V884" s="384">
        <f t="shared" si="4260"/>
        <v>126.36</v>
      </c>
      <c r="W884" s="726">
        <f t="shared" si="4261"/>
        <v>0</v>
      </c>
      <c r="X884" s="144" t="str">
        <f t="shared" si="4262"/>
        <v>RH3</v>
      </c>
      <c r="Y884" s="416">
        <f t="shared" si="4263"/>
        <v>1.3</v>
      </c>
      <c r="Z884" s="603" t="s">
        <v>1</v>
      </c>
      <c r="AA884" s="504">
        <f t="shared" si="4264"/>
        <v>1.3</v>
      </c>
      <c r="AB884" s="591">
        <f t="shared" si="4265"/>
        <v>1.6000000000000014</v>
      </c>
      <c r="AC884" s="592">
        <f t="shared" si="4266"/>
        <v>0.08</v>
      </c>
      <c r="AD884" s="592">
        <f t="shared" si="4267"/>
        <v>0.15</v>
      </c>
      <c r="AE884" s="593">
        <f t="shared" si="4268"/>
        <v>1.83</v>
      </c>
      <c r="AF884" s="604">
        <f t="shared" si="4269"/>
        <v>2.2999999999999998</v>
      </c>
      <c r="AG884" s="605">
        <f t="shared" si="4270"/>
        <v>0.74</v>
      </c>
      <c r="AH884" s="595">
        <f t="shared" si="4271"/>
        <v>0</v>
      </c>
      <c r="AI884" s="595">
        <f t="shared" si="4272"/>
        <v>2.5499999999999998</v>
      </c>
      <c r="AJ884" s="595">
        <f t="shared" si="4273"/>
        <v>0.56000000000000005</v>
      </c>
      <c r="AK884" s="595">
        <f t="shared" si="4274"/>
        <v>0</v>
      </c>
      <c r="AL884" s="595">
        <f t="shared" si="4275"/>
        <v>0</v>
      </c>
      <c r="AM884" s="596">
        <f t="shared" si="4276"/>
        <v>13.79</v>
      </c>
      <c r="AN884" s="732">
        <f t="shared" si="4277"/>
        <v>0</v>
      </c>
      <c r="AO884" s="144" t="s">
        <v>24269</v>
      </c>
      <c r="AP884" s="379" t="s">
        <v>23695</v>
      </c>
      <c r="AQ884" s="453" t="s">
        <v>24247</v>
      </c>
      <c r="AR884" s="416">
        <v>0.8</v>
      </c>
      <c r="AS884" s="504"/>
      <c r="AT884" s="504"/>
      <c r="AU884" s="142">
        <v>27</v>
      </c>
      <c r="AV884" s="416">
        <f t="shared" si="4278"/>
        <v>1.5</v>
      </c>
      <c r="AW884" s="603" t="s">
        <v>1</v>
      </c>
      <c r="AX884" s="504">
        <f t="shared" si="4279"/>
        <v>1.5</v>
      </c>
      <c r="AY884" s="384">
        <f t="shared" si="4280"/>
        <v>25.5</v>
      </c>
      <c r="AZ884" s="384">
        <f t="shared" si="4281"/>
        <v>0.16</v>
      </c>
      <c r="BA884" s="384">
        <f t="shared" si="4282"/>
        <v>1.56</v>
      </c>
      <c r="BB884" s="382">
        <f t="shared" si="4283"/>
        <v>12.3</v>
      </c>
      <c r="BC884" s="265">
        <f t="shared" si="4284"/>
        <v>0</v>
      </c>
      <c r="BD884" s="265">
        <f t="shared" si="4285"/>
        <v>80.61</v>
      </c>
      <c r="BE884" s="265">
        <f t="shared" si="4286"/>
        <v>18.46</v>
      </c>
      <c r="BF884" s="607">
        <f t="shared" si="4287"/>
        <v>1.8300000000000014</v>
      </c>
      <c r="BG884" s="607">
        <f t="shared" si="4288"/>
        <v>0</v>
      </c>
      <c r="BH884" s="607">
        <f t="shared" si="4289"/>
        <v>4.12</v>
      </c>
      <c r="BI884" s="607">
        <f t="shared" si="4290"/>
        <v>0</v>
      </c>
      <c r="BJ884" s="116">
        <f t="shared" si="4291"/>
        <v>45.73</v>
      </c>
      <c r="BK884" s="95"/>
    </row>
    <row r="885" spans="1:63" ht="14.25" x14ac:dyDescent="0.3">
      <c r="A885" s="144" t="s">
        <v>24247</v>
      </c>
      <c r="B885" s="379" t="s">
        <v>23695</v>
      </c>
      <c r="C885" s="453" t="s">
        <v>24270</v>
      </c>
      <c r="D885" s="416">
        <v>0.8</v>
      </c>
      <c r="E885" s="504"/>
      <c r="F885" s="504"/>
      <c r="G885" s="416" t="s">
        <v>23864</v>
      </c>
      <c r="H885" s="142">
        <v>40</v>
      </c>
      <c r="I885" s="143">
        <v>1.6000000000000014</v>
      </c>
      <c r="J885" s="143">
        <v>1.6000000000000014</v>
      </c>
      <c r="K885" s="452">
        <v>0.112</v>
      </c>
      <c r="L885" s="382">
        <f t="shared" si="4250"/>
        <v>1.6</v>
      </c>
      <c r="M885" s="383">
        <f t="shared" si="4251"/>
        <v>0.08</v>
      </c>
      <c r="N885" s="383">
        <f t="shared" si="4252"/>
        <v>0.16</v>
      </c>
      <c r="O885" s="382">
        <f t="shared" si="4253"/>
        <v>1.84</v>
      </c>
      <c r="P885" s="382">
        <f t="shared" si="4254"/>
        <v>1.56</v>
      </c>
      <c r="Q885" s="385">
        <f t="shared" si="4255"/>
        <v>0</v>
      </c>
      <c r="R885" s="385">
        <f t="shared" si="4256"/>
        <v>93.6</v>
      </c>
      <c r="S885" s="385">
        <f t="shared" si="4257"/>
        <v>21.22</v>
      </c>
      <c r="T885" s="385">
        <f t="shared" si="4258"/>
        <v>0</v>
      </c>
      <c r="U885" s="385">
        <f t="shared" si="4259"/>
        <v>0</v>
      </c>
      <c r="V885" s="384">
        <f t="shared" si="4260"/>
        <v>187.2</v>
      </c>
      <c r="W885" s="726">
        <f t="shared" si="4261"/>
        <v>0</v>
      </c>
      <c r="X885" s="144" t="str">
        <f t="shared" si="4262"/>
        <v>RH4</v>
      </c>
      <c r="Y885" s="416">
        <f t="shared" si="4263"/>
        <v>1.3</v>
      </c>
      <c r="Z885" s="603" t="s">
        <v>1</v>
      </c>
      <c r="AA885" s="504">
        <f t="shared" si="4264"/>
        <v>1.3</v>
      </c>
      <c r="AB885" s="591">
        <f t="shared" si="4265"/>
        <v>1.6000000000000014</v>
      </c>
      <c r="AC885" s="592">
        <f t="shared" si="4266"/>
        <v>0.08</v>
      </c>
      <c r="AD885" s="592">
        <f t="shared" si="4267"/>
        <v>0.15</v>
      </c>
      <c r="AE885" s="593">
        <f t="shared" si="4268"/>
        <v>1.83</v>
      </c>
      <c r="AF885" s="604">
        <f t="shared" si="4269"/>
        <v>2.2999999999999998</v>
      </c>
      <c r="AG885" s="605">
        <f t="shared" si="4270"/>
        <v>0.74</v>
      </c>
      <c r="AH885" s="595">
        <f t="shared" si="4271"/>
        <v>0</v>
      </c>
      <c r="AI885" s="595">
        <f t="shared" si="4272"/>
        <v>2.5499999999999998</v>
      </c>
      <c r="AJ885" s="595">
        <f t="shared" si="4273"/>
        <v>0.56000000000000005</v>
      </c>
      <c r="AK885" s="595">
        <f t="shared" si="4274"/>
        <v>0</v>
      </c>
      <c r="AL885" s="595">
        <f t="shared" si="4275"/>
        <v>0</v>
      </c>
      <c r="AM885" s="596">
        <f t="shared" si="4276"/>
        <v>13.79</v>
      </c>
      <c r="AN885" s="732">
        <f t="shared" si="4277"/>
        <v>0</v>
      </c>
      <c r="AO885" s="144" t="s">
        <v>24247</v>
      </c>
      <c r="AP885" s="379" t="s">
        <v>23695</v>
      </c>
      <c r="AQ885" s="453" t="s">
        <v>24270</v>
      </c>
      <c r="AR885" s="416">
        <v>0.8</v>
      </c>
      <c r="AS885" s="504"/>
      <c r="AT885" s="504"/>
      <c r="AU885" s="142">
        <v>40</v>
      </c>
      <c r="AV885" s="416">
        <f t="shared" si="4278"/>
        <v>1.5</v>
      </c>
      <c r="AW885" s="603" t="s">
        <v>1</v>
      </c>
      <c r="AX885" s="504">
        <f t="shared" si="4279"/>
        <v>1.5</v>
      </c>
      <c r="AY885" s="384">
        <f t="shared" si="4280"/>
        <v>38.5</v>
      </c>
      <c r="AZ885" s="384">
        <f t="shared" si="4281"/>
        <v>0.16</v>
      </c>
      <c r="BA885" s="384">
        <f t="shared" si="4282"/>
        <v>1.56</v>
      </c>
      <c r="BB885" s="382">
        <f t="shared" si="4283"/>
        <v>18.579999999999998</v>
      </c>
      <c r="BC885" s="265">
        <f t="shared" si="4284"/>
        <v>0</v>
      </c>
      <c r="BD885" s="265">
        <f t="shared" si="4285"/>
        <v>117.92999999999999</v>
      </c>
      <c r="BE885" s="265">
        <f t="shared" si="4286"/>
        <v>27.87</v>
      </c>
      <c r="BF885" s="607">
        <f t="shared" si="4287"/>
        <v>1.8300000000000014</v>
      </c>
      <c r="BG885" s="607">
        <f t="shared" si="4288"/>
        <v>0</v>
      </c>
      <c r="BH885" s="607">
        <f t="shared" si="4289"/>
        <v>4.12</v>
      </c>
      <c r="BI885" s="607">
        <f t="shared" si="4290"/>
        <v>0</v>
      </c>
      <c r="BJ885" s="116">
        <f t="shared" si="4291"/>
        <v>67.36</v>
      </c>
      <c r="BK885" s="95"/>
    </row>
    <row r="886" spans="1:63" ht="14.25" x14ac:dyDescent="0.3">
      <c r="A886" s="144" t="s">
        <v>24270</v>
      </c>
      <c r="B886" s="379" t="s">
        <v>23695</v>
      </c>
      <c r="C886" s="453" t="s">
        <v>24271</v>
      </c>
      <c r="D886" s="416">
        <v>0.8</v>
      </c>
      <c r="E886" s="504"/>
      <c r="F886" s="504"/>
      <c r="G886" s="416" t="s">
        <v>23864</v>
      </c>
      <c r="H886" s="142">
        <v>30</v>
      </c>
      <c r="I886" s="143">
        <v>1.7120000000000015</v>
      </c>
      <c r="J886" s="143">
        <v>1.8567000000000018</v>
      </c>
      <c r="K886" s="452">
        <v>0</v>
      </c>
      <c r="L886" s="382">
        <f t="shared" si="4250"/>
        <v>1.78</v>
      </c>
      <c r="M886" s="383">
        <f t="shared" si="4251"/>
        <v>0.08</v>
      </c>
      <c r="N886" s="383">
        <f t="shared" si="4252"/>
        <v>0.16</v>
      </c>
      <c r="O886" s="382">
        <f t="shared" si="4253"/>
        <v>2.02</v>
      </c>
      <c r="P886" s="382">
        <f t="shared" si="4254"/>
        <v>1.6600000000000001</v>
      </c>
      <c r="Q886" s="385">
        <f t="shared" si="4255"/>
        <v>0</v>
      </c>
      <c r="R886" s="385">
        <f t="shared" si="4256"/>
        <v>74.7</v>
      </c>
      <c r="S886" s="385">
        <f t="shared" si="4257"/>
        <v>25.9</v>
      </c>
      <c r="T886" s="385">
        <f t="shared" si="4258"/>
        <v>0</v>
      </c>
      <c r="U886" s="385">
        <f t="shared" si="4259"/>
        <v>0</v>
      </c>
      <c r="V886" s="384">
        <f t="shared" si="4260"/>
        <v>151.19999999999999</v>
      </c>
      <c r="W886" s="726">
        <f t="shared" si="4261"/>
        <v>0</v>
      </c>
      <c r="X886" s="144" t="str">
        <f t="shared" si="4262"/>
        <v>RH5</v>
      </c>
      <c r="Y886" s="416">
        <f t="shared" si="4263"/>
        <v>1.3</v>
      </c>
      <c r="Z886" s="603" t="s">
        <v>1</v>
      </c>
      <c r="AA886" s="504">
        <f t="shared" si="4264"/>
        <v>1.3</v>
      </c>
      <c r="AB886" s="591">
        <f t="shared" si="4265"/>
        <v>1.7120000000000015</v>
      </c>
      <c r="AC886" s="592">
        <f t="shared" si="4266"/>
        <v>0.08</v>
      </c>
      <c r="AD886" s="592">
        <f t="shared" si="4267"/>
        <v>0.15</v>
      </c>
      <c r="AE886" s="593">
        <f t="shared" si="4268"/>
        <v>1.94</v>
      </c>
      <c r="AF886" s="604">
        <f t="shared" si="4269"/>
        <v>2.2999999999999998</v>
      </c>
      <c r="AG886" s="605">
        <f t="shared" si="4270"/>
        <v>0.74</v>
      </c>
      <c r="AH886" s="595">
        <f t="shared" si="4271"/>
        <v>0</v>
      </c>
      <c r="AI886" s="595">
        <f t="shared" si="4272"/>
        <v>2.5499999999999998</v>
      </c>
      <c r="AJ886" s="595">
        <f t="shared" si="4273"/>
        <v>0.75</v>
      </c>
      <c r="AK886" s="595">
        <f t="shared" si="4274"/>
        <v>0</v>
      </c>
      <c r="AL886" s="595">
        <f t="shared" si="4275"/>
        <v>0</v>
      </c>
      <c r="AM886" s="596">
        <f t="shared" si="4276"/>
        <v>14.44</v>
      </c>
      <c r="AN886" s="732">
        <f t="shared" si="4277"/>
        <v>0</v>
      </c>
      <c r="AO886" s="144" t="s">
        <v>24270</v>
      </c>
      <c r="AP886" s="379" t="s">
        <v>23695</v>
      </c>
      <c r="AQ886" s="453" t="s">
        <v>24271</v>
      </c>
      <c r="AR886" s="416">
        <v>0.8</v>
      </c>
      <c r="AS886" s="504"/>
      <c r="AT886" s="504"/>
      <c r="AU886" s="142">
        <v>30</v>
      </c>
      <c r="AV886" s="416">
        <f t="shared" si="4278"/>
        <v>1.5</v>
      </c>
      <c r="AW886" s="603" t="s">
        <v>1</v>
      </c>
      <c r="AX886" s="504">
        <f t="shared" si="4279"/>
        <v>1.5</v>
      </c>
      <c r="AY886" s="384">
        <f t="shared" si="4280"/>
        <v>28.5</v>
      </c>
      <c r="AZ886" s="384">
        <f t="shared" si="4281"/>
        <v>0.16</v>
      </c>
      <c r="BA886" s="384">
        <f t="shared" si="4282"/>
        <v>1.6600000000000001</v>
      </c>
      <c r="BB886" s="382">
        <f t="shared" si="4283"/>
        <v>14.89</v>
      </c>
      <c r="BC886" s="265">
        <f t="shared" si="4284"/>
        <v>0</v>
      </c>
      <c r="BD886" s="265">
        <f t="shared" si="4285"/>
        <v>103.89999999999999</v>
      </c>
      <c r="BE886" s="265">
        <f t="shared" si="4286"/>
        <v>20.63</v>
      </c>
      <c r="BF886" s="607">
        <f t="shared" si="4287"/>
        <v>1.9420000000000015</v>
      </c>
      <c r="BG886" s="607">
        <f t="shared" si="4288"/>
        <v>0</v>
      </c>
      <c r="BH886" s="607">
        <f t="shared" si="4289"/>
        <v>4.37</v>
      </c>
      <c r="BI886" s="607">
        <f t="shared" si="4290"/>
        <v>0</v>
      </c>
      <c r="BJ886" s="116">
        <f t="shared" si="4291"/>
        <v>64.010000000000005</v>
      </c>
      <c r="BK886" s="95"/>
    </row>
    <row r="887" spans="1:63" ht="14.25" x14ac:dyDescent="0.3">
      <c r="A887" s="144" t="s">
        <v>24271</v>
      </c>
      <c r="B887" s="379" t="s">
        <v>23695</v>
      </c>
      <c r="C887" s="453" t="s">
        <v>24272</v>
      </c>
      <c r="D887" s="416">
        <v>0.8</v>
      </c>
      <c r="E887" s="504"/>
      <c r="F887" s="504"/>
      <c r="G887" s="416" t="s">
        <v>23864</v>
      </c>
      <c r="H887" s="142">
        <v>30</v>
      </c>
      <c r="I887" s="143">
        <v>1.8567000000000018</v>
      </c>
      <c r="J887" s="143">
        <v>1.6486000000000018</v>
      </c>
      <c r="K887" s="452">
        <v>0</v>
      </c>
      <c r="L887" s="382">
        <f t="shared" si="4250"/>
        <v>1.75</v>
      </c>
      <c r="M887" s="383">
        <f t="shared" si="4251"/>
        <v>0.08</v>
      </c>
      <c r="N887" s="383">
        <f t="shared" si="4252"/>
        <v>0.16</v>
      </c>
      <c r="O887" s="382">
        <f t="shared" si="4253"/>
        <v>1.99</v>
      </c>
      <c r="P887" s="382">
        <f t="shared" si="4254"/>
        <v>1.56</v>
      </c>
      <c r="Q887" s="385">
        <f t="shared" si="4255"/>
        <v>0</v>
      </c>
      <c r="R887" s="385">
        <f t="shared" si="4256"/>
        <v>70.2</v>
      </c>
      <c r="S887" s="385">
        <f t="shared" si="4257"/>
        <v>22.93</v>
      </c>
      <c r="T887" s="385">
        <f t="shared" si="4258"/>
        <v>0</v>
      </c>
      <c r="U887" s="385">
        <f t="shared" si="4259"/>
        <v>0</v>
      </c>
      <c r="V887" s="384">
        <f t="shared" si="4260"/>
        <v>149.4</v>
      </c>
      <c r="W887" s="726">
        <f t="shared" si="4261"/>
        <v>0</v>
      </c>
      <c r="X887" s="144" t="str">
        <f t="shared" si="4262"/>
        <v>RH6</v>
      </c>
      <c r="Y887" s="416">
        <f t="shared" si="4263"/>
        <v>1.3</v>
      </c>
      <c r="Z887" s="603" t="s">
        <v>1</v>
      </c>
      <c r="AA887" s="504">
        <f t="shared" si="4264"/>
        <v>1.3</v>
      </c>
      <c r="AB887" s="591">
        <f t="shared" si="4265"/>
        <v>1.8567000000000018</v>
      </c>
      <c r="AC887" s="592">
        <f t="shared" si="4266"/>
        <v>0.08</v>
      </c>
      <c r="AD887" s="592">
        <f t="shared" si="4267"/>
        <v>0.15</v>
      </c>
      <c r="AE887" s="593">
        <f t="shared" si="4268"/>
        <v>2.09</v>
      </c>
      <c r="AF887" s="604">
        <f t="shared" si="4269"/>
        <v>2.2999999999999998</v>
      </c>
      <c r="AG887" s="605">
        <f t="shared" si="4270"/>
        <v>0.74</v>
      </c>
      <c r="AH887" s="595">
        <f t="shared" si="4271"/>
        <v>0</v>
      </c>
      <c r="AI887" s="595">
        <f t="shared" si="4272"/>
        <v>2.5499999999999998</v>
      </c>
      <c r="AJ887" s="595">
        <f t="shared" si="4273"/>
        <v>1</v>
      </c>
      <c r="AK887" s="595">
        <f t="shared" si="4274"/>
        <v>0</v>
      </c>
      <c r="AL887" s="595">
        <f t="shared" si="4275"/>
        <v>0</v>
      </c>
      <c r="AM887" s="596">
        <f t="shared" si="4276"/>
        <v>15.33</v>
      </c>
      <c r="AN887" s="732">
        <f t="shared" si="4277"/>
        <v>0</v>
      </c>
      <c r="AO887" s="144" t="s">
        <v>24271</v>
      </c>
      <c r="AP887" s="379" t="s">
        <v>23695</v>
      </c>
      <c r="AQ887" s="453" t="s">
        <v>24272</v>
      </c>
      <c r="AR887" s="416">
        <v>0.8</v>
      </c>
      <c r="AS887" s="504"/>
      <c r="AT887" s="504"/>
      <c r="AU887" s="142">
        <v>30</v>
      </c>
      <c r="AV887" s="416">
        <f t="shared" si="4278"/>
        <v>1.5</v>
      </c>
      <c r="AW887" s="603" t="s">
        <v>1</v>
      </c>
      <c r="AX887" s="504">
        <f t="shared" si="4279"/>
        <v>1.5</v>
      </c>
      <c r="AY887" s="384">
        <f t="shared" si="4280"/>
        <v>28.5</v>
      </c>
      <c r="AZ887" s="384">
        <f t="shared" si="4281"/>
        <v>0.16</v>
      </c>
      <c r="BA887" s="384">
        <f t="shared" si="4282"/>
        <v>1.56</v>
      </c>
      <c r="BB887" s="382">
        <f t="shared" si="4283"/>
        <v>13.75</v>
      </c>
      <c r="BC887" s="265">
        <f t="shared" si="4284"/>
        <v>0</v>
      </c>
      <c r="BD887" s="265">
        <f t="shared" si="4285"/>
        <v>96.679999999999993</v>
      </c>
      <c r="BE887" s="265">
        <f t="shared" si="4286"/>
        <v>20.63</v>
      </c>
      <c r="BF887" s="607">
        <f t="shared" si="4287"/>
        <v>2.0867000000000018</v>
      </c>
      <c r="BG887" s="607">
        <f t="shared" si="4288"/>
        <v>0</v>
      </c>
      <c r="BH887" s="607">
        <f t="shared" si="4289"/>
        <v>4.7</v>
      </c>
      <c r="BI887" s="607">
        <f t="shared" si="4290"/>
        <v>0</v>
      </c>
      <c r="BJ887" s="116">
        <f t="shared" si="4291"/>
        <v>57.6</v>
      </c>
      <c r="BK887" s="95"/>
    </row>
    <row r="888" spans="1:63" ht="14.25" x14ac:dyDescent="0.3">
      <c r="A888" s="144" t="s">
        <v>24272</v>
      </c>
      <c r="B888" s="379" t="s">
        <v>23695</v>
      </c>
      <c r="C888" s="453" t="s">
        <v>24273</v>
      </c>
      <c r="D888" s="416">
        <v>0.8</v>
      </c>
      <c r="E888" s="504"/>
      <c r="F888" s="504"/>
      <c r="G888" s="416" t="s">
        <v>23864</v>
      </c>
      <c r="H888" s="142">
        <v>29</v>
      </c>
      <c r="I888" s="143">
        <v>1.6486000000000018</v>
      </c>
      <c r="J888" s="143">
        <v>1.6000000000000014</v>
      </c>
      <c r="K888" s="452">
        <v>0</v>
      </c>
      <c r="L888" s="382">
        <f t="shared" si="4250"/>
        <v>1.62</v>
      </c>
      <c r="M888" s="383">
        <f t="shared" si="4251"/>
        <v>0.08</v>
      </c>
      <c r="N888" s="383">
        <f t="shared" si="4252"/>
        <v>0.16</v>
      </c>
      <c r="O888" s="382">
        <f t="shared" si="4253"/>
        <v>1.86</v>
      </c>
      <c r="P888" s="382">
        <f t="shared" si="4254"/>
        <v>1.56</v>
      </c>
      <c r="Q888" s="385">
        <f t="shared" si="4255"/>
        <v>0</v>
      </c>
      <c r="R888" s="385">
        <f t="shared" si="4256"/>
        <v>67.86</v>
      </c>
      <c r="S888" s="385">
        <f t="shared" si="4257"/>
        <v>16.29</v>
      </c>
      <c r="T888" s="385">
        <f t="shared" si="4258"/>
        <v>0</v>
      </c>
      <c r="U888" s="385">
        <f t="shared" si="4259"/>
        <v>0</v>
      </c>
      <c r="V888" s="384">
        <f t="shared" si="4260"/>
        <v>136.88</v>
      </c>
      <c r="W888" s="726">
        <f t="shared" si="4261"/>
        <v>0</v>
      </c>
      <c r="X888" s="144" t="str">
        <f t="shared" si="4262"/>
        <v>RH7</v>
      </c>
      <c r="Y888" s="416">
        <f t="shared" si="4263"/>
        <v>1.3</v>
      </c>
      <c r="Z888" s="603" t="s">
        <v>1</v>
      </c>
      <c r="AA888" s="504">
        <f t="shared" si="4264"/>
        <v>1.3</v>
      </c>
      <c r="AB888" s="591">
        <f t="shared" si="4265"/>
        <v>1.6486000000000018</v>
      </c>
      <c r="AC888" s="592">
        <f t="shared" si="4266"/>
        <v>0.08</v>
      </c>
      <c r="AD888" s="592">
        <f t="shared" si="4267"/>
        <v>0.15</v>
      </c>
      <c r="AE888" s="593">
        <f t="shared" si="4268"/>
        <v>1.88</v>
      </c>
      <c r="AF888" s="604">
        <f t="shared" si="4269"/>
        <v>2.2999999999999998</v>
      </c>
      <c r="AG888" s="605">
        <f t="shared" si="4270"/>
        <v>0.74</v>
      </c>
      <c r="AH888" s="595">
        <f t="shared" si="4271"/>
        <v>0</v>
      </c>
      <c r="AI888" s="595">
        <f t="shared" si="4272"/>
        <v>2.5499999999999998</v>
      </c>
      <c r="AJ888" s="595">
        <f t="shared" si="4273"/>
        <v>0.65</v>
      </c>
      <c r="AK888" s="595">
        <f t="shared" si="4274"/>
        <v>0</v>
      </c>
      <c r="AL888" s="595">
        <f t="shared" si="4275"/>
        <v>0</v>
      </c>
      <c r="AM888" s="596">
        <f t="shared" si="4276"/>
        <v>14.09</v>
      </c>
      <c r="AN888" s="732">
        <f t="shared" si="4277"/>
        <v>0</v>
      </c>
      <c r="AO888" s="144" t="s">
        <v>24272</v>
      </c>
      <c r="AP888" s="379" t="s">
        <v>23695</v>
      </c>
      <c r="AQ888" s="453" t="s">
        <v>24273</v>
      </c>
      <c r="AR888" s="416">
        <v>0.8</v>
      </c>
      <c r="AS888" s="504"/>
      <c r="AT888" s="504"/>
      <c r="AU888" s="142">
        <v>29</v>
      </c>
      <c r="AV888" s="416">
        <f t="shared" si="4278"/>
        <v>1.5</v>
      </c>
      <c r="AW888" s="603" t="s">
        <v>1</v>
      </c>
      <c r="AX888" s="504">
        <f t="shared" si="4279"/>
        <v>1.5</v>
      </c>
      <c r="AY888" s="384">
        <f t="shared" si="4280"/>
        <v>27.5</v>
      </c>
      <c r="AZ888" s="384">
        <f t="shared" si="4281"/>
        <v>0.16</v>
      </c>
      <c r="BA888" s="384">
        <f t="shared" si="4282"/>
        <v>1.56</v>
      </c>
      <c r="BB888" s="382">
        <f t="shared" si="4283"/>
        <v>13.27</v>
      </c>
      <c r="BC888" s="265">
        <f t="shared" si="4284"/>
        <v>0</v>
      </c>
      <c r="BD888" s="265">
        <f t="shared" si="4285"/>
        <v>87.350000000000009</v>
      </c>
      <c r="BE888" s="265">
        <f t="shared" si="4286"/>
        <v>19.91</v>
      </c>
      <c r="BF888" s="607">
        <f t="shared" si="4287"/>
        <v>1.8786000000000018</v>
      </c>
      <c r="BG888" s="607">
        <f t="shared" si="4288"/>
        <v>0</v>
      </c>
      <c r="BH888" s="607">
        <f t="shared" si="4289"/>
        <v>4.2300000000000004</v>
      </c>
      <c r="BI888" s="607">
        <f t="shared" si="4290"/>
        <v>0</v>
      </c>
      <c r="BJ888" s="116">
        <f t="shared" si="4291"/>
        <v>49.94</v>
      </c>
      <c r="BK888" s="95"/>
    </row>
    <row r="889" spans="1:63" ht="14.25" x14ac:dyDescent="0.3">
      <c r="A889" s="144" t="s">
        <v>24273</v>
      </c>
      <c r="B889" s="379" t="s">
        <v>23695</v>
      </c>
      <c r="C889" s="453" t="s">
        <v>24251</v>
      </c>
      <c r="D889" s="416">
        <v>0.8</v>
      </c>
      <c r="E889" s="504"/>
      <c r="F889" s="504"/>
      <c r="G889" s="416" t="s">
        <v>23864</v>
      </c>
      <c r="H889" s="142">
        <v>40</v>
      </c>
      <c r="I889" s="143">
        <v>1.6000000000000014</v>
      </c>
      <c r="J889" s="143">
        <v>1.6000000000000014</v>
      </c>
      <c r="K889" s="452">
        <v>0.248</v>
      </c>
      <c r="L889" s="382">
        <f t="shared" si="4250"/>
        <v>1.6</v>
      </c>
      <c r="M889" s="383">
        <f t="shared" si="4251"/>
        <v>0.08</v>
      </c>
      <c r="N889" s="383">
        <f t="shared" si="4252"/>
        <v>0.16</v>
      </c>
      <c r="O889" s="382">
        <f t="shared" si="4253"/>
        <v>1.84</v>
      </c>
      <c r="P889" s="382">
        <f t="shared" si="4254"/>
        <v>1.56</v>
      </c>
      <c r="Q889" s="385">
        <f t="shared" si="4255"/>
        <v>0</v>
      </c>
      <c r="R889" s="385">
        <f t="shared" si="4256"/>
        <v>93.6</v>
      </c>
      <c r="S889" s="385">
        <f t="shared" si="4257"/>
        <v>21.22</v>
      </c>
      <c r="T889" s="385">
        <f t="shared" si="4258"/>
        <v>0</v>
      </c>
      <c r="U889" s="385">
        <f t="shared" si="4259"/>
        <v>0</v>
      </c>
      <c r="V889" s="384">
        <f t="shared" si="4260"/>
        <v>187.2</v>
      </c>
      <c r="W889" s="726">
        <f t="shared" si="4261"/>
        <v>0</v>
      </c>
      <c r="X889" s="144" t="str">
        <f t="shared" si="4262"/>
        <v>RH8</v>
      </c>
      <c r="Y889" s="416">
        <f t="shared" si="4263"/>
        <v>1.3</v>
      </c>
      <c r="Z889" s="603" t="s">
        <v>1</v>
      </c>
      <c r="AA889" s="504">
        <f t="shared" si="4264"/>
        <v>1.3</v>
      </c>
      <c r="AB889" s="591">
        <f t="shared" si="4265"/>
        <v>1.6000000000000014</v>
      </c>
      <c r="AC889" s="592">
        <f t="shared" si="4266"/>
        <v>0.08</v>
      </c>
      <c r="AD889" s="592">
        <f t="shared" si="4267"/>
        <v>0.15</v>
      </c>
      <c r="AE889" s="593">
        <f t="shared" si="4268"/>
        <v>1.83</v>
      </c>
      <c r="AF889" s="604">
        <f t="shared" si="4269"/>
        <v>2.2999999999999998</v>
      </c>
      <c r="AG889" s="605">
        <f t="shared" si="4270"/>
        <v>0.74</v>
      </c>
      <c r="AH889" s="595">
        <f t="shared" si="4271"/>
        <v>0</v>
      </c>
      <c r="AI889" s="595">
        <f t="shared" si="4272"/>
        <v>2.5499999999999998</v>
      </c>
      <c r="AJ889" s="595">
        <f t="shared" si="4273"/>
        <v>0.56000000000000005</v>
      </c>
      <c r="AK889" s="595">
        <f t="shared" si="4274"/>
        <v>0</v>
      </c>
      <c r="AL889" s="595">
        <f t="shared" si="4275"/>
        <v>0</v>
      </c>
      <c r="AM889" s="596">
        <f t="shared" si="4276"/>
        <v>13.79</v>
      </c>
      <c r="AN889" s="732">
        <f t="shared" si="4277"/>
        <v>0</v>
      </c>
      <c r="AO889" s="144" t="s">
        <v>24273</v>
      </c>
      <c r="AP889" s="379" t="s">
        <v>23695</v>
      </c>
      <c r="AQ889" s="453" t="s">
        <v>24251</v>
      </c>
      <c r="AR889" s="416">
        <v>0.8</v>
      </c>
      <c r="AS889" s="504"/>
      <c r="AT889" s="504"/>
      <c r="AU889" s="142">
        <v>40</v>
      </c>
      <c r="AV889" s="416">
        <f t="shared" si="4278"/>
        <v>1.5</v>
      </c>
      <c r="AW889" s="603" t="s">
        <v>1</v>
      </c>
      <c r="AX889" s="504">
        <f t="shared" si="4279"/>
        <v>1.5</v>
      </c>
      <c r="AY889" s="384">
        <f t="shared" si="4280"/>
        <v>38.5</v>
      </c>
      <c r="AZ889" s="384">
        <f t="shared" si="4281"/>
        <v>0.16</v>
      </c>
      <c r="BA889" s="384">
        <f t="shared" si="4282"/>
        <v>1.56</v>
      </c>
      <c r="BB889" s="382">
        <f t="shared" si="4283"/>
        <v>18.579999999999998</v>
      </c>
      <c r="BC889" s="265">
        <f t="shared" si="4284"/>
        <v>0</v>
      </c>
      <c r="BD889" s="265">
        <f t="shared" si="4285"/>
        <v>117.92999999999999</v>
      </c>
      <c r="BE889" s="265">
        <f t="shared" si="4286"/>
        <v>27.87</v>
      </c>
      <c r="BF889" s="607">
        <f t="shared" si="4287"/>
        <v>1.8300000000000014</v>
      </c>
      <c r="BG889" s="607">
        <f t="shared" si="4288"/>
        <v>0</v>
      </c>
      <c r="BH889" s="607">
        <f t="shared" si="4289"/>
        <v>4.12</v>
      </c>
      <c r="BI889" s="607">
        <f t="shared" si="4290"/>
        <v>0</v>
      </c>
      <c r="BJ889" s="116">
        <f t="shared" si="4291"/>
        <v>67.36</v>
      </c>
      <c r="BK889" s="95"/>
    </row>
    <row r="890" spans="1:63" ht="14.25" x14ac:dyDescent="0.3">
      <c r="A890" s="144" t="s">
        <v>24251</v>
      </c>
      <c r="B890" s="379" t="s">
        <v>23695</v>
      </c>
      <c r="C890" s="453" t="s">
        <v>24274</v>
      </c>
      <c r="D890" s="416">
        <v>1</v>
      </c>
      <c r="E890" s="504"/>
      <c r="F890" s="504"/>
      <c r="G890" s="416" t="s">
        <v>23865</v>
      </c>
      <c r="H890" s="142">
        <v>21</v>
      </c>
      <c r="I890" s="143">
        <v>1.8480000000000008</v>
      </c>
      <c r="J890" s="143">
        <v>2.1317999999999984</v>
      </c>
      <c r="K890" s="452">
        <v>0</v>
      </c>
      <c r="L890" s="382">
        <f t="shared" si="4250"/>
        <v>1.99</v>
      </c>
      <c r="M890" s="383">
        <f t="shared" si="4251"/>
        <v>0.1</v>
      </c>
      <c r="N890" s="383">
        <f t="shared" si="4252"/>
        <v>0.2</v>
      </c>
      <c r="O890" s="382">
        <f t="shared" si="4253"/>
        <v>2.29</v>
      </c>
      <c r="P890" s="382">
        <f t="shared" si="4254"/>
        <v>1.9</v>
      </c>
      <c r="Q890" s="385">
        <f t="shared" si="4255"/>
        <v>0</v>
      </c>
      <c r="R890" s="385">
        <f t="shared" si="4256"/>
        <v>59.85</v>
      </c>
      <c r="S890" s="385">
        <f t="shared" si="4257"/>
        <v>31.52</v>
      </c>
      <c r="T890" s="385">
        <f t="shared" si="4258"/>
        <v>0</v>
      </c>
      <c r="U890" s="385">
        <f t="shared" si="4259"/>
        <v>0</v>
      </c>
      <c r="V890" s="384">
        <f t="shared" si="4260"/>
        <v>117.18</v>
      </c>
      <c r="W890" s="726">
        <f t="shared" si="4261"/>
        <v>0</v>
      </c>
      <c r="X890" s="144" t="str">
        <f t="shared" si="4262"/>
        <v>RH9</v>
      </c>
      <c r="Y890" s="416">
        <f t="shared" si="4263"/>
        <v>1.5</v>
      </c>
      <c r="Z890" s="603" t="s">
        <v>1</v>
      </c>
      <c r="AA890" s="504">
        <f t="shared" si="4264"/>
        <v>1.5</v>
      </c>
      <c r="AB890" s="591">
        <f t="shared" si="4265"/>
        <v>1.8480000000000008</v>
      </c>
      <c r="AC890" s="592">
        <f t="shared" si="4266"/>
        <v>0.1</v>
      </c>
      <c r="AD890" s="592">
        <f t="shared" si="4267"/>
        <v>0.15</v>
      </c>
      <c r="AE890" s="593">
        <f t="shared" si="4268"/>
        <v>2.1</v>
      </c>
      <c r="AF890" s="604">
        <f t="shared" si="4269"/>
        <v>2.5</v>
      </c>
      <c r="AG890" s="605">
        <f t="shared" si="4270"/>
        <v>0.7</v>
      </c>
      <c r="AH890" s="595">
        <f t="shared" si="4271"/>
        <v>0</v>
      </c>
      <c r="AI890" s="595">
        <f t="shared" si="4272"/>
        <v>2.63</v>
      </c>
      <c r="AJ890" s="595">
        <f t="shared" si="4273"/>
        <v>1.05</v>
      </c>
      <c r="AK890" s="595">
        <f t="shared" si="4274"/>
        <v>0</v>
      </c>
      <c r="AL890" s="595">
        <f t="shared" si="4275"/>
        <v>0</v>
      </c>
      <c r="AM890" s="596">
        <f t="shared" si="4276"/>
        <v>14.56</v>
      </c>
      <c r="AN890" s="732">
        <f t="shared" si="4277"/>
        <v>0</v>
      </c>
      <c r="AO890" s="144" t="s">
        <v>24251</v>
      </c>
      <c r="AP890" s="379" t="s">
        <v>23695</v>
      </c>
      <c r="AQ890" s="453" t="s">
        <v>24274</v>
      </c>
      <c r="AR890" s="416">
        <v>1</v>
      </c>
      <c r="AS890" s="504"/>
      <c r="AT890" s="504"/>
      <c r="AU890" s="142">
        <v>21</v>
      </c>
      <c r="AV890" s="416">
        <f t="shared" si="4278"/>
        <v>1.7</v>
      </c>
      <c r="AW890" s="603" t="s">
        <v>1</v>
      </c>
      <c r="AX890" s="504">
        <f t="shared" si="4279"/>
        <v>1.7</v>
      </c>
      <c r="AY890" s="384">
        <f t="shared" si="4280"/>
        <v>19.3</v>
      </c>
      <c r="AZ890" s="384">
        <f t="shared" si="4281"/>
        <v>0.2</v>
      </c>
      <c r="BA890" s="384">
        <f t="shared" si="4282"/>
        <v>1.9</v>
      </c>
      <c r="BB890" s="382">
        <f t="shared" si="4283"/>
        <v>14.07</v>
      </c>
      <c r="BC890" s="265">
        <f t="shared" si="4284"/>
        <v>0</v>
      </c>
      <c r="BD890" s="265">
        <f t="shared" si="4285"/>
        <v>95.05</v>
      </c>
      <c r="BE890" s="265">
        <f t="shared" si="4286"/>
        <v>21.83</v>
      </c>
      <c r="BF890" s="607">
        <f t="shared" si="4287"/>
        <v>2.0980000000000008</v>
      </c>
      <c r="BG890" s="607">
        <f t="shared" si="4288"/>
        <v>0</v>
      </c>
      <c r="BH890" s="607">
        <f t="shared" si="4289"/>
        <v>6.06</v>
      </c>
      <c r="BI890" s="607">
        <f t="shared" si="4290"/>
        <v>0</v>
      </c>
      <c r="BJ890" s="116">
        <f t="shared" si="4291"/>
        <v>53.09</v>
      </c>
      <c r="BK890" s="95"/>
    </row>
    <row r="891" spans="1:63" ht="14.25" x14ac:dyDescent="0.3">
      <c r="A891" s="144" t="s">
        <v>24274</v>
      </c>
      <c r="B891" s="379" t="s">
        <v>23695</v>
      </c>
      <c r="C891" s="453" t="s">
        <v>24275</v>
      </c>
      <c r="D891" s="416">
        <v>1</v>
      </c>
      <c r="E891" s="504"/>
      <c r="F891" s="504"/>
      <c r="G891" s="416" t="s">
        <v>23864</v>
      </c>
      <c r="H891" s="142">
        <v>39</v>
      </c>
      <c r="I891" s="143">
        <v>2.1317999999999984</v>
      </c>
      <c r="J891" s="143">
        <v>2.4900999999999982</v>
      </c>
      <c r="K891" s="452">
        <v>0.09</v>
      </c>
      <c r="L891" s="382">
        <f t="shared" si="4250"/>
        <v>2.31</v>
      </c>
      <c r="M891" s="383">
        <f t="shared" si="4251"/>
        <v>0.1</v>
      </c>
      <c r="N891" s="383">
        <f t="shared" si="4252"/>
        <v>0.2</v>
      </c>
      <c r="O891" s="382">
        <f t="shared" si="4253"/>
        <v>2.6100000000000003</v>
      </c>
      <c r="P891" s="382">
        <f t="shared" si="4254"/>
        <v>1.9</v>
      </c>
      <c r="Q891" s="385">
        <f t="shared" si="4255"/>
        <v>0</v>
      </c>
      <c r="R891" s="385">
        <f t="shared" si="4256"/>
        <v>111.15</v>
      </c>
      <c r="S891" s="385">
        <f t="shared" si="4257"/>
        <v>82.25</v>
      </c>
      <c r="T891" s="385">
        <f t="shared" si="4258"/>
        <v>0</v>
      </c>
      <c r="U891" s="385">
        <f t="shared" si="4259"/>
        <v>0</v>
      </c>
      <c r="V891" s="384">
        <f t="shared" si="4260"/>
        <v>242.58</v>
      </c>
      <c r="W891" s="726">
        <f t="shared" si="4261"/>
        <v>0</v>
      </c>
      <c r="X891" s="144" t="str">
        <f t="shared" si="4262"/>
        <v>RH10</v>
      </c>
      <c r="Y891" s="416">
        <f t="shared" si="4263"/>
        <v>1.5</v>
      </c>
      <c r="Z891" s="603" t="s">
        <v>1</v>
      </c>
      <c r="AA891" s="504">
        <f t="shared" si="4264"/>
        <v>1.5</v>
      </c>
      <c r="AB891" s="591">
        <f t="shared" si="4265"/>
        <v>2.1317999999999984</v>
      </c>
      <c r="AC891" s="592">
        <f t="shared" si="4266"/>
        <v>0.1</v>
      </c>
      <c r="AD891" s="592">
        <f t="shared" si="4267"/>
        <v>0.15</v>
      </c>
      <c r="AE891" s="593">
        <f t="shared" si="4268"/>
        <v>2.38</v>
      </c>
      <c r="AF891" s="604">
        <f t="shared" si="4269"/>
        <v>2.6</v>
      </c>
      <c r="AG891" s="605">
        <f t="shared" si="4270"/>
        <v>0.7</v>
      </c>
      <c r="AH891" s="595">
        <f t="shared" si="4271"/>
        <v>0</v>
      </c>
      <c r="AI891" s="595">
        <f t="shared" si="4272"/>
        <v>2.73</v>
      </c>
      <c r="AJ891" s="595">
        <f t="shared" si="4273"/>
        <v>1.6</v>
      </c>
      <c r="AK891" s="595">
        <f t="shared" si="4274"/>
        <v>0</v>
      </c>
      <c r="AL891" s="595">
        <f t="shared" si="4275"/>
        <v>0</v>
      </c>
      <c r="AM891" s="596">
        <f t="shared" si="4276"/>
        <v>16.13</v>
      </c>
      <c r="AN891" s="732">
        <f t="shared" si="4277"/>
        <v>0</v>
      </c>
      <c r="AO891" s="144" t="s">
        <v>24274</v>
      </c>
      <c r="AP891" s="379" t="s">
        <v>23695</v>
      </c>
      <c r="AQ891" s="453" t="s">
        <v>24275</v>
      </c>
      <c r="AR891" s="416">
        <v>1</v>
      </c>
      <c r="AS891" s="504"/>
      <c r="AT891" s="504"/>
      <c r="AU891" s="142">
        <v>39</v>
      </c>
      <c r="AV891" s="416">
        <f t="shared" si="4278"/>
        <v>1.7</v>
      </c>
      <c r="AW891" s="603" t="s">
        <v>1</v>
      </c>
      <c r="AX891" s="504">
        <f t="shared" si="4279"/>
        <v>1.7</v>
      </c>
      <c r="AY891" s="384">
        <f t="shared" si="4280"/>
        <v>37.299999999999997</v>
      </c>
      <c r="AZ891" s="384">
        <f t="shared" si="4281"/>
        <v>0.2</v>
      </c>
      <c r="BA891" s="384">
        <f t="shared" si="4282"/>
        <v>1.9</v>
      </c>
      <c r="BB891" s="382">
        <f t="shared" si="4283"/>
        <v>27.19</v>
      </c>
      <c r="BC891" s="265">
        <f t="shared" si="4284"/>
        <v>0</v>
      </c>
      <c r="BD891" s="265">
        <f t="shared" si="4285"/>
        <v>197.73</v>
      </c>
      <c r="BE891" s="265">
        <f t="shared" si="4286"/>
        <v>42.19</v>
      </c>
      <c r="BF891" s="607">
        <f t="shared" si="4287"/>
        <v>2.35</v>
      </c>
      <c r="BG891" s="607">
        <f t="shared" si="4288"/>
        <v>8.1799999999998541E-2</v>
      </c>
      <c r="BH891" s="607">
        <f t="shared" si="4289"/>
        <v>6.79</v>
      </c>
      <c r="BI891" s="607">
        <f t="shared" si="4290"/>
        <v>0.05</v>
      </c>
      <c r="BJ891" s="116">
        <f t="shared" si="4291"/>
        <v>121.51</v>
      </c>
      <c r="BK891" s="95"/>
    </row>
    <row r="892" spans="1:63" ht="14.25" x14ac:dyDescent="0.3">
      <c r="A892" s="144" t="s">
        <v>24275</v>
      </c>
      <c r="B892" s="379" t="s">
        <v>23695</v>
      </c>
      <c r="C892" s="453" t="s">
        <v>24261</v>
      </c>
      <c r="D892" s="416">
        <v>1</v>
      </c>
      <c r="E892" s="504"/>
      <c r="F892" s="504"/>
      <c r="G892" s="416" t="s">
        <v>23864</v>
      </c>
      <c r="H892" s="142">
        <v>10</v>
      </c>
      <c r="I892" s="143">
        <v>2.5800999999999981</v>
      </c>
      <c r="J892" s="143">
        <v>2.859379999999998</v>
      </c>
      <c r="K892" s="452">
        <v>0</v>
      </c>
      <c r="L892" s="382">
        <f t="shared" si="4250"/>
        <v>2.72</v>
      </c>
      <c r="M892" s="383">
        <f t="shared" si="4251"/>
        <v>0.1</v>
      </c>
      <c r="N892" s="383">
        <f t="shared" si="4252"/>
        <v>0.2</v>
      </c>
      <c r="O892" s="382">
        <f t="shared" si="4253"/>
        <v>3.0200000000000005</v>
      </c>
      <c r="P892" s="382">
        <f t="shared" si="4254"/>
        <v>1.9999999999999998</v>
      </c>
      <c r="Q892" s="385">
        <f t="shared" si="4255"/>
        <v>0</v>
      </c>
      <c r="R892" s="385">
        <f t="shared" si="4256"/>
        <v>30</v>
      </c>
      <c r="S892" s="385">
        <f t="shared" si="4257"/>
        <v>30</v>
      </c>
      <c r="T892" s="385">
        <f t="shared" si="4258"/>
        <v>0.4</v>
      </c>
      <c r="U892" s="385">
        <f t="shared" si="4259"/>
        <v>0</v>
      </c>
      <c r="V892" s="384">
        <f t="shared" si="4260"/>
        <v>70.400000000000006</v>
      </c>
      <c r="W892" s="726">
        <f t="shared" si="4261"/>
        <v>0</v>
      </c>
      <c r="X892" s="144" t="str">
        <f t="shared" si="4262"/>
        <v>RH11</v>
      </c>
      <c r="Y892" s="416">
        <f t="shared" si="4263"/>
        <v>1.5</v>
      </c>
      <c r="Z892" s="603" t="s">
        <v>1</v>
      </c>
      <c r="AA892" s="504">
        <f t="shared" si="4264"/>
        <v>1.5</v>
      </c>
      <c r="AB892" s="591">
        <f t="shared" si="4265"/>
        <v>2.5800999999999981</v>
      </c>
      <c r="AC892" s="592">
        <f t="shared" si="4266"/>
        <v>0.1</v>
      </c>
      <c r="AD892" s="592">
        <f t="shared" si="4267"/>
        <v>0.15</v>
      </c>
      <c r="AE892" s="593">
        <f t="shared" si="4268"/>
        <v>2.83</v>
      </c>
      <c r="AF892" s="604">
        <f t="shared" si="4269"/>
        <v>2.6</v>
      </c>
      <c r="AG892" s="605">
        <f t="shared" si="4270"/>
        <v>0.7</v>
      </c>
      <c r="AH892" s="595">
        <f t="shared" si="4271"/>
        <v>0</v>
      </c>
      <c r="AI892" s="595">
        <f t="shared" si="4272"/>
        <v>2.73</v>
      </c>
      <c r="AJ892" s="595">
        <f t="shared" si="4273"/>
        <v>2.42</v>
      </c>
      <c r="AK892" s="595">
        <f t="shared" si="4274"/>
        <v>0</v>
      </c>
      <c r="AL892" s="595">
        <f t="shared" si="4275"/>
        <v>0</v>
      </c>
      <c r="AM892" s="596">
        <f t="shared" si="4276"/>
        <v>18.649999999999999</v>
      </c>
      <c r="AN892" s="732">
        <f t="shared" si="4277"/>
        <v>0</v>
      </c>
      <c r="AO892" s="144" t="s">
        <v>24275</v>
      </c>
      <c r="AP892" s="379" t="s">
        <v>23695</v>
      </c>
      <c r="AQ892" s="453" t="s">
        <v>24261</v>
      </c>
      <c r="AR892" s="416">
        <v>1</v>
      </c>
      <c r="AS892" s="504"/>
      <c r="AT892" s="504"/>
      <c r="AU892" s="142">
        <v>10</v>
      </c>
      <c r="AV892" s="416">
        <f t="shared" si="4278"/>
        <v>1.7</v>
      </c>
      <c r="AW892" s="603" t="s">
        <v>1</v>
      </c>
      <c r="AX892" s="504">
        <f t="shared" si="4279"/>
        <v>1.7</v>
      </c>
      <c r="AY892" s="384">
        <f t="shared" si="4280"/>
        <v>8.3000000000000007</v>
      </c>
      <c r="AZ892" s="384">
        <f t="shared" si="4281"/>
        <v>0.2</v>
      </c>
      <c r="BA892" s="384">
        <f t="shared" si="4282"/>
        <v>1.9999999999999998</v>
      </c>
      <c r="BB892" s="382">
        <f t="shared" si="4283"/>
        <v>6.46</v>
      </c>
      <c r="BC892" s="265">
        <f t="shared" si="4284"/>
        <v>0</v>
      </c>
      <c r="BD892" s="265">
        <f t="shared" si="4285"/>
        <v>65.55</v>
      </c>
      <c r="BE892" s="265">
        <f t="shared" si="4286"/>
        <v>9.39</v>
      </c>
      <c r="BF892" s="607">
        <f t="shared" si="4287"/>
        <v>2.35</v>
      </c>
      <c r="BG892" s="607">
        <f t="shared" si="4288"/>
        <v>0.53009999999999824</v>
      </c>
      <c r="BH892" s="607">
        <f t="shared" si="4289"/>
        <v>6.79</v>
      </c>
      <c r="BI892" s="607">
        <f t="shared" si="4290"/>
        <v>0.34</v>
      </c>
      <c r="BJ892" s="116">
        <f t="shared" si="4291"/>
        <v>42.57</v>
      </c>
      <c r="BK892" s="95"/>
    </row>
    <row r="893" spans="1:63" ht="14.25" x14ac:dyDescent="0.3">
      <c r="A893" s="144" t="s">
        <v>24261</v>
      </c>
      <c r="B893" s="379" t="s">
        <v>23695</v>
      </c>
      <c r="C893" s="453" t="s">
        <v>24276</v>
      </c>
      <c r="D893" s="416">
        <v>1</v>
      </c>
      <c r="E893" s="504"/>
      <c r="F893" s="504"/>
      <c r="G893" s="416" t="s">
        <v>23864</v>
      </c>
      <c r="H893" s="142">
        <v>33</v>
      </c>
      <c r="I893" s="143">
        <v>2.859379999999998</v>
      </c>
      <c r="J893" s="143">
        <v>2</v>
      </c>
      <c r="K893" s="452">
        <v>0.2</v>
      </c>
      <c r="L893" s="382">
        <f t="shared" si="4250"/>
        <v>2.4300000000000002</v>
      </c>
      <c r="M893" s="383">
        <f t="shared" si="4251"/>
        <v>0.1</v>
      </c>
      <c r="N893" s="383">
        <f t="shared" si="4252"/>
        <v>0.2</v>
      </c>
      <c r="O893" s="382">
        <f t="shared" si="4253"/>
        <v>2.7300000000000004</v>
      </c>
      <c r="P893" s="382">
        <f t="shared" si="4254"/>
        <v>1.9</v>
      </c>
      <c r="Q893" s="385">
        <f t="shared" si="4255"/>
        <v>0</v>
      </c>
      <c r="R893" s="385">
        <f t="shared" si="4256"/>
        <v>94.05</v>
      </c>
      <c r="S893" s="385">
        <f t="shared" si="4257"/>
        <v>77.12</v>
      </c>
      <c r="T893" s="385">
        <f t="shared" si="4258"/>
        <v>0</v>
      </c>
      <c r="U893" s="385">
        <f t="shared" si="4259"/>
        <v>0</v>
      </c>
      <c r="V893" s="384">
        <f t="shared" si="4260"/>
        <v>213.18</v>
      </c>
      <c r="W893" s="726">
        <f t="shared" si="4261"/>
        <v>0</v>
      </c>
      <c r="X893" s="144" t="str">
        <f t="shared" si="4262"/>
        <v>RH12</v>
      </c>
      <c r="Y893" s="416">
        <f t="shared" si="4263"/>
        <v>1.5</v>
      </c>
      <c r="Z893" s="603" t="s">
        <v>1</v>
      </c>
      <c r="AA893" s="504">
        <f t="shared" si="4264"/>
        <v>1.5</v>
      </c>
      <c r="AB893" s="591">
        <f t="shared" si="4265"/>
        <v>2.859379999999998</v>
      </c>
      <c r="AC893" s="592">
        <f t="shared" si="4266"/>
        <v>0.1</v>
      </c>
      <c r="AD893" s="592">
        <f t="shared" si="4267"/>
        <v>0.15</v>
      </c>
      <c r="AE893" s="593">
        <f t="shared" si="4268"/>
        <v>3.11</v>
      </c>
      <c r="AF893" s="604">
        <f t="shared" si="4269"/>
        <v>2.6</v>
      </c>
      <c r="AG893" s="605">
        <f t="shared" si="4270"/>
        <v>0.7</v>
      </c>
      <c r="AH893" s="595">
        <f t="shared" si="4271"/>
        <v>0</v>
      </c>
      <c r="AI893" s="595">
        <f t="shared" si="4272"/>
        <v>2.73</v>
      </c>
      <c r="AJ893" s="595">
        <f t="shared" si="4273"/>
        <v>2.73</v>
      </c>
      <c r="AK893" s="595">
        <f t="shared" si="4274"/>
        <v>0.2</v>
      </c>
      <c r="AL893" s="595">
        <f t="shared" si="4275"/>
        <v>0</v>
      </c>
      <c r="AM893" s="596">
        <f t="shared" si="4276"/>
        <v>20.22</v>
      </c>
      <c r="AN893" s="732">
        <f t="shared" si="4277"/>
        <v>0</v>
      </c>
      <c r="AO893" s="144" t="s">
        <v>24261</v>
      </c>
      <c r="AP893" s="379" t="s">
        <v>23695</v>
      </c>
      <c r="AQ893" s="453" t="s">
        <v>24276</v>
      </c>
      <c r="AR893" s="416">
        <v>1</v>
      </c>
      <c r="AS893" s="504"/>
      <c r="AT893" s="504"/>
      <c r="AU893" s="142">
        <v>33</v>
      </c>
      <c r="AV893" s="416">
        <f t="shared" si="4278"/>
        <v>1.7</v>
      </c>
      <c r="AW893" s="603" t="s">
        <v>1</v>
      </c>
      <c r="AX893" s="504">
        <f t="shared" si="4279"/>
        <v>1.7</v>
      </c>
      <c r="AY893" s="384">
        <f t="shared" si="4280"/>
        <v>31.3</v>
      </c>
      <c r="AZ893" s="384">
        <f t="shared" si="4281"/>
        <v>0.2</v>
      </c>
      <c r="BA893" s="384">
        <f t="shared" si="4282"/>
        <v>1.9</v>
      </c>
      <c r="BB893" s="382">
        <f t="shared" si="4283"/>
        <v>22.81</v>
      </c>
      <c r="BC893" s="265">
        <f t="shared" si="4284"/>
        <v>0</v>
      </c>
      <c r="BD893" s="265">
        <f t="shared" si="4285"/>
        <v>176.82999999999998</v>
      </c>
      <c r="BE893" s="265">
        <f t="shared" si="4286"/>
        <v>35.4</v>
      </c>
      <c r="BF893" s="607">
        <f t="shared" si="4287"/>
        <v>2.35</v>
      </c>
      <c r="BG893" s="607">
        <f t="shared" si="4288"/>
        <v>0.80937999999999821</v>
      </c>
      <c r="BH893" s="607">
        <f t="shared" si="4289"/>
        <v>6.79</v>
      </c>
      <c r="BI893" s="607">
        <f t="shared" si="4290"/>
        <v>0.51</v>
      </c>
      <c r="BJ893" s="116">
        <f t="shared" si="4291"/>
        <v>111.32</v>
      </c>
      <c r="BK893" s="95"/>
    </row>
    <row r="894" spans="1:63" ht="14.25" x14ac:dyDescent="0.3">
      <c r="A894" s="144" t="s">
        <v>24276</v>
      </c>
      <c r="B894" s="379" t="s">
        <v>23695</v>
      </c>
      <c r="C894" s="453" t="s">
        <v>24277</v>
      </c>
      <c r="D894" s="416">
        <v>1.2</v>
      </c>
      <c r="E894" s="504"/>
      <c r="F894" s="504"/>
      <c r="G894" s="416" t="s">
        <v>23865</v>
      </c>
      <c r="H894" s="142">
        <v>35</v>
      </c>
      <c r="I894" s="143">
        <v>2.1999999999999993</v>
      </c>
      <c r="J894" s="143">
        <v>1.9461509835294013</v>
      </c>
      <c r="K894" s="452">
        <v>0</v>
      </c>
      <c r="L894" s="382">
        <f t="shared" si="4250"/>
        <v>2.0699999999999998</v>
      </c>
      <c r="M894" s="383">
        <f t="shared" si="4251"/>
        <v>0.12</v>
      </c>
      <c r="N894" s="383">
        <f t="shared" si="4252"/>
        <v>0.24</v>
      </c>
      <c r="O894" s="382">
        <f t="shared" si="4253"/>
        <v>2.4299999999999997</v>
      </c>
      <c r="P894" s="382">
        <f t="shared" si="4254"/>
        <v>2.14</v>
      </c>
      <c r="Q894" s="385">
        <f t="shared" si="4255"/>
        <v>0</v>
      </c>
      <c r="R894" s="385">
        <f t="shared" si="4256"/>
        <v>112.35</v>
      </c>
      <c r="S894" s="385">
        <f t="shared" si="4257"/>
        <v>69.66</v>
      </c>
      <c r="T894" s="385">
        <f t="shared" si="4258"/>
        <v>0</v>
      </c>
      <c r="U894" s="385">
        <f t="shared" si="4259"/>
        <v>0</v>
      </c>
      <c r="V894" s="384">
        <f t="shared" si="4260"/>
        <v>205.1</v>
      </c>
      <c r="W894" s="726">
        <f t="shared" si="4261"/>
        <v>0</v>
      </c>
      <c r="X894" s="144" t="str">
        <f t="shared" si="4262"/>
        <v>RH13</v>
      </c>
      <c r="Y894" s="416">
        <f t="shared" si="4263"/>
        <v>1.7</v>
      </c>
      <c r="Z894" s="603" t="s">
        <v>1</v>
      </c>
      <c r="AA894" s="504">
        <f t="shared" si="4264"/>
        <v>1.7</v>
      </c>
      <c r="AB894" s="591">
        <f t="shared" si="4265"/>
        <v>2.1999999999999993</v>
      </c>
      <c r="AC894" s="592">
        <f t="shared" si="4266"/>
        <v>0.12</v>
      </c>
      <c r="AD894" s="592">
        <f t="shared" si="4267"/>
        <v>0.15</v>
      </c>
      <c r="AE894" s="593">
        <f t="shared" si="4268"/>
        <v>2.4700000000000002</v>
      </c>
      <c r="AF894" s="604">
        <f t="shared" si="4269"/>
        <v>2.8000000000000003</v>
      </c>
      <c r="AG894" s="605">
        <f t="shared" si="4270"/>
        <v>0.66</v>
      </c>
      <c r="AH894" s="595">
        <f t="shared" si="4271"/>
        <v>0</v>
      </c>
      <c r="AI894" s="595">
        <f t="shared" si="4272"/>
        <v>2.77</v>
      </c>
      <c r="AJ894" s="595">
        <f t="shared" si="4273"/>
        <v>1.79</v>
      </c>
      <c r="AK894" s="595">
        <f t="shared" si="4274"/>
        <v>0</v>
      </c>
      <c r="AL894" s="595">
        <f t="shared" si="4275"/>
        <v>0</v>
      </c>
      <c r="AM894" s="596">
        <f t="shared" si="4276"/>
        <v>15.68</v>
      </c>
      <c r="AN894" s="732">
        <f t="shared" si="4277"/>
        <v>0</v>
      </c>
      <c r="AO894" s="144" t="s">
        <v>24276</v>
      </c>
      <c r="AP894" s="379" t="s">
        <v>23695</v>
      </c>
      <c r="AQ894" s="453" t="s">
        <v>24277</v>
      </c>
      <c r="AR894" s="416">
        <v>1.2</v>
      </c>
      <c r="AS894" s="504"/>
      <c r="AT894" s="504"/>
      <c r="AU894" s="142">
        <v>35</v>
      </c>
      <c r="AV894" s="416">
        <f t="shared" si="4278"/>
        <v>1.9</v>
      </c>
      <c r="AW894" s="603" t="s">
        <v>1</v>
      </c>
      <c r="AX894" s="504">
        <f t="shared" si="4279"/>
        <v>1.9</v>
      </c>
      <c r="AY894" s="384">
        <f t="shared" si="4280"/>
        <v>33.1</v>
      </c>
      <c r="AZ894" s="384">
        <f t="shared" si="4281"/>
        <v>0.24</v>
      </c>
      <c r="BA894" s="384">
        <f t="shared" si="4282"/>
        <v>2.14</v>
      </c>
      <c r="BB894" s="382">
        <f t="shared" si="4283"/>
        <v>31.96</v>
      </c>
      <c r="BC894" s="265">
        <f t="shared" si="4284"/>
        <v>0</v>
      </c>
      <c r="BD894" s="265">
        <f t="shared" si="4285"/>
        <v>186.57</v>
      </c>
      <c r="BE894" s="265">
        <f t="shared" si="4286"/>
        <v>53.91</v>
      </c>
      <c r="BF894" s="607">
        <f t="shared" si="4287"/>
        <v>2.35</v>
      </c>
      <c r="BG894" s="607">
        <f t="shared" si="4288"/>
        <v>0.16999999999999948</v>
      </c>
      <c r="BH894" s="607">
        <f t="shared" si="4289"/>
        <v>8.48</v>
      </c>
      <c r="BI894" s="607">
        <f t="shared" si="4290"/>
        <v>0.11</v>
      </c>
      <c r="BJ894" s="116">
        <f t="shared" si="4291"/>
        <v>92.11</v>
      </c>
      <c r="BK894" s="95"/>
    </row>
    <row r="895" spans="1:63" ht="14.25" x14ac:dyDescent="0.3">
      <c r="A895" s="449" t="s">
        <v>24277</v>
      </c>
      <c r="B895" s="146" t="s">
        <v>23695</v>
      </c>
      <c r="C895" s="532" t="s">
        <v>24278</v>
      </c>
      <c r="D895" s="502">
        <v>1.2</v>
      </c>
      <c r="E895" s="589"/>
      <c r="F895" s="589"/>
      <c r="G895" s="502" t="s">
        <v>23865</v>
      </c>
      <c r="H895" s="451">
        <v>35</v>
      </c>
      <c r="I895" s="452">
        <v>1.9461509835294013</v>
      </c>
      <c r="J895" s="452">
        <v>1.878350983529403</v>
      </c>
      <c r="K895" s="452">
        <v>0.18</v>
      </c>
      <c r="L895" s="382">
        <f t="shared" si="4250"/>
        <v>1.91</v>
      </c>
      <c r="M895" s="383">
        <f t="shared" si="4251"/>
        <v>0.12</v>
      </c>
      <c r="N895" s="383">
        <f t="shared" si="4252"/>
        <v>0.24</v>
      </c>
      <c r="O895" s="382">
        <f t="shared" si="4253"/>
        <v>2.2699999999999996</v>
      </c>
      <c r="P895" s="382">
        <f t="shared" si="4254"/>
        <v>2.14</v>
      </c>
      <c r="Q895" s="385">
        <f t="shared" si="4255"/>
        <v>0</v>
      </c>
      <c r="R895" s="385">
        <f t="shared" si="4256"/>
        <v>112.35</v>
      </c>
      <c r="S895" s="385">
        <f t="shared" si="4257"/>
        <v>57.67</v>
      </c>
      <c r="T895" s="385">
        <f t="shared" si="4258"/>
        <v>0</v>
      </c>
      <c r="U895" s="385">
        <f t="shared" si="4259"/>
        <v>0</v>
      </c>
      <c r="V895" s="384">
        <f t="shared" si="4260"/>
        <v>193.9</v>
      </c>
      <c r="W895" s="726">
        <f t="shared" si="4261"/>
        <v>0</v>
      </c>
      <c r="X895" s="449" t="str">
        <f t="shared" si="4262"/>
        <v>RH14</v>
      </c>
      <c r="Y895" s="502">
        <f t="shared" si="4263"/>
        <v>1.7</v>
      </c>
      <c r="Z895" s="590" t="s">
        <v>1</v>
      </c>
      <c r="AA895" s="589">
        <f t="shared" si="4264"/>
        <v>1.7</v>
      </c>
      <c r="AB895" s="591">
        <f t="shared" si="4265"/>
        <v>1.9461509835294013</v>
      </c>
      <c r="AC895" s="592">
        <f t="shared" si="4266"/>
        <v>0.12</v>
      </c>
      <c r="AD895" s="592">
        <f t="shared" si="4267"/>
        <v>0.15</v>
      </c>
      <c r="AE895" s="593">
        <f t="shared" si="4268"/>
        <v>2.2200000000000002</v>
      </c>
      <c r="AF895" s="593">
        <f t="shared" si="4269"/>
        <v>2.7</v>
      </c>
      <c r="AG895" s="594">
        <f t="shared" si="4270"/>
        <v>0.66</v>
      </c>
      <c r="AH895" s="595">
        <f t="shared" si="4271"/>
        <v>0</v>
      </c>
      <c r="AI895" s="595">
        <f t="shared" si="4272"/>
        <v>2.67</v>
      </c>
      <c r="AJ895" s="595">
        <f t="shared" si="4273"/>
        <v>1.28</v>
      </c>
      <c r="AK895" s="595">
        <f t="shared" si="4274"/>
        <v>0</v>
      </c>
      <c r="AL895" s="595">
        <f t="shared" si="4275"/>
        <v>0</v>
      </c>
      <c r="AM895" s="596">
        <f t="shared" si="4276"/>
        <v>14.36</v>
      </c>
      <c r="AN895" s="732">
        <f t="shared" si="4277"/>
        <v>0</v>
      </c>
      <c r="AO895" s="449" t="s">
        <v>24277</v>
      </c>
      <c r="AP895" s="146" t="s">
        <v>23695</v>
      </c>
      <c r="AQ895" s="532" t="s">
        <v>24278</v>
      </c>
      <c r="AR895" s="502">
        <v>1.2</v>
      </c>
      <c r="AS895" s="589"/>
      <c r="AT895" s="589"/>
      <c r="AU895" s="451">
        <v>35</v>
      </c>
      <c r="AV895" s="502">
        <f t="shared" si="4278"/>
        <v>1.9</v>
      </c>
      <c r="AW895" s="590" t="s">
        <v>1</v>
      </c>
      <c r="AX895" s="589">
        <f t="shared" si="4279"/>
        <v>1.9</v>
      </c>
      <c r="AY895" s="384">
        <f t="shared" si="4280"/>
        <v>33.1</v>
      </c>
      <c r="AZ895" s="384">
        <f t="shared" si="4281"/>
        <v>0.24</v>
      </c>
      <c r="BA895" s="384">
        <f t="shared" si="4282"/>
        <v>2.14</v>
      </c>
      <c r="BB895" s="382">
        <f t="shared" si="4283"/>
        <v>31.96</v>
      </c>
      <c r="BC895" s="265">
        <f t="shared" si="4284"/>
        <v>0</v>
      </c>
      <c r="BD895" s="265">
        <f t="shared" si="4285"/>
        <v>173.96999999999997</v>
      </c>
      <c r="BE895" s="265">
        <f t="shared" si="4286"/>
        <v>53.91</v>
      </c>
      <c r="BF895" s="607">
        <f t="shared" si="4287"/>
        <v>2.2161509835294013</v>
      </c>
      <c r="BG895" s="607">
        <f t="shared" si="4288"/>
        <v>5.0000000000000266E-2</v>
      </c>
      <c r="BH895" s="607">
        <f t="shared" si="4289"/>
        <v>8</v>
      </c>
      <c r="BI895" s="607">
        <f t="shared" si="4290"/>
        <v>0.03</v>
      </c>
      <c r="BJ895" s="116">
        <f t="shared" si="4291"/>
        <v>80.069999999999993</v>
      </c>
      <c r="BK895" s="95"/>
    </row>
    <row r="896" spans="1:63" ht="14.25" x14ac:dyDescent="0.3">
      <c r="A896" s="144" t="s">
        <v>24278</v>
      </c>
      <c r="B896" s="379" t="s">
        <v>23695</v>
      </c>
      <c r="C896" s="453" t="s">
        <v>24279</v>
      </c>
      <c r="D896" s="416">
        <v>1.2</v>
      </c>
      <c r="E896" s="504"/>
      <c r="F896" s="504"/>
      <c r="G896" s="416" t="s">
        <v>23865</v>
      </c>
      <c r="H896" s="142">
        <v>30</v>
      </c>
      <c r="I896" s="143">
        <v>2.0583509835294027</v>
      </c>
      <c r="J896" s="143">
        <v>1.9926509835294031</v>
      </c>
      <c r="K896" s="452">
        <v>0</v>
      </c>
      <c r="L896" s="382">
        <f t="shared" si="4250"/>
        <v>2.0299999999999998</v>
      </c>
      <c r="M896" s="383">
        <f t="shared" si="4251"/>
        <v>0.12</v>
      </c>
      <c r="N896" s="383">
        <f t="shared" si="4252"/>
        <v>0.24</v>
      </c>
      <c r="O896" s="382">
        <f t="shared" si="4253"/>
        <v>2.3899999999999997</v>
      </c>
      <c r="P896" s="382">
        <f t="shared" si="4254"/>
        <v>2.14</v>
      </c>
      <c r="Q896" s="385">
        <f t="shared" si="4255"/>
        <v>0</v>
      </c>
      <c r="R896" s="385">
        <f t="shared" si="4256"/>
        <v>96.3</v>
      </c>
      <c r="S896" s="385">
        <f t="shared" si="4257"/>
        <v>57.14</v>
      </c>
      <c r="T896" s="385">
        <f t="shared" si="4258"/>
        <v>0</v>
      </c>
      <c r="U896" s="385">
        <f t="shared" si="4259"/>
        <v>0</v>
      </c>
      <c r="V896" s="384">
        <f t="shared" si="4260"/>
        <v>173.4</v>
      </c>
      <c r="W896" s="726">
        <f t="shared" si="4261"/>
        <v>0</v>
      </c>
      <c r="X896" s="144" t="str">
        <f t="shared" si="4262"/>
        <v>RH15</v>
      </c>
      <c r="Y896" s="416">
        <f t="shared" si="4263"/>
        <v>1.7</v>
      </c>
      <c r="Z896" s="603" t="s">
        <v>1</v>
      </c>
      <c r="AA896" s="504">
        <f t="shared" si="4264"/>
        <v>1.7</v>
      </c>
      <c r="AB896" s="591">
        <f t="shared" si="4265"/>
        <v>2.0583509835294027</v>
      </c>
      <c r="AC896" s="592">
        <f t="shared" si="4266"/>
        <v>0.12</v>
      </c>
      <c r="AD896" s="592">
        <f t="shared" si="4267"/>
        <v>0.15</v>
      </c>
      <c r="AE896" s="593">
        <f t="shared" si="4268"/>
        <v>2.33</v>
      </c>
      <c r="AF896" s="604">
        <f t="shared" si="4269"/>
        <v>2.8000000000000003</v>
      </c>
      <c r="AG896" s="605">
        <f t="shared" si="4270"/>
        <v>0.66</v>
      </c>
      <c r="AH896" s="595">
        <f t="shared" si="4271"/>
        <v>0</v>
      </c>
      <c r="AI896" s="595">
        <f t="shared" si="4272"/>
        <v>2.77</v>
      </c>
      <c r="AJ896" s="595">
        <f t="shared" si="4273"/>
        <v>1.53</v>
      </c>
      <c r="AK896" s="595">
        <f t="shared" si="4274"/>
        <v>0</v>
      </c>
      <c r="AL896" s="595">
        <f t="shared" si="4275"/>
        <v>0</v>
      </c>
      <c r="AM896" s="596">
        <f t="shared" si="4276"/>
        <v>14.94</v>
      </c>
      <c r="AN896" s="732">
        <f t="shared" si="4277"/>
        <v>0</v>
      </c>
      <c r="AO896" s="144" t="s">
        <v>24278</v>
      </c>
      <c r="AP896" s="379" t="s">
        <v>23695</v>
      </c>
      <c r="AQ896" s="453" t="s">
        <v>24279</v>
      </c>
      <c r="AR896" s="416">
        <v>1.2</v>
      </c>
      <c r="AS896" s="504"/>
      <c r="AT896" s="504"/>
      <c r="AU896" s="142">
        <v>30</v>
      </c>
      <c r="AV896" s="416">
        <f t="shared" si="4278"/>
        <v>1.9</v>
      </c>
      <c r="AW896" s="603" t="s">
        <v>1</v>
      </c>
      <c r="AX896" s="504">
        <f t="shared" si="4279"/>
        <v>1.9</v>
      </c>
      <c r="AY896" s="384">
        <f t="shared" si="4280"/>
        <v>28.1</v>
      </c>
      <c r="AZ896" s="384">
        <f t="shared" si="4281"/>
        <v>0.24</v>
      </c>
      <c r="BA896" s="384">
        <f t="shared" si="4282"/>
        <v>2.14</v>
      </c>
      <c r="BB896" s="382">
        <f t="shared" si="4283"/>
        <v>27.13</v>
      </c>
      <c r="BC896" s="265">
        <f t="shared" si="4284"/>
        <v>0</v>
      </c>
      <c r="BD896" s="265">
        <f t="shared" si="4285"/>
        <v>157.74</v>
      </c>
      <c r="BE896" s="265">
        <f t="shared" si="4286"/>
        <v>45.76</v>
      </c>
      <c r="BF896" s="607">
        <f t="shared" si="4287"/>
        <v>2.35</v>
      </c>
      <c r="BG896" s="607">
        <f t="shared" si="4288"/>
        <v>2.8350983529402907E-2</v>
      </c>
      <c r="BH896" s="607">
        <f t="shared" si="4289"/>
        <v>8.48</v>
      </c>
      <c r="BI896" s="607">
        <f t="shared" si="4290"/>
        <v>0.02</v>
      </c>
      <c r="BJ896" s="116">
        <f t="shared" si="4291"/>
        <v>76.349999999999994</v>
      </c>
      <c r="BK896" s="95"/>
    </row>
    <row r="897" spans="1:63" ht="14.25" x14ac:dyDescent="0.3">
      <c r="A897" s="144" t="s">
        <v>24279</v>
      </c>
      <c r="B897" s="379" t="s">
        <v>23695</v>
      </c>
      <c r="C897" s="453" t="s">
        <v>24280</v>
      </c>
      <c r="D897" s="416">
        <v>1.2</v>
      </c>
      <c r="E897" s="504"/>
      <c r="F897" s="504"/>
      <c r="G897" s="416" t="s">
        <v>23865</v>
      </c>
      <c r="H897" s="142">
        <v>29</v>
      </c>
      <c r="I897" s="143">
        <v>1.9926509835294031</v>
      </c>
      <c r="J897" s="143">
        <v>2.0012509835294026</v>
      </c>
      <c r="K897" s="452">
        <v>0.3</v>
      </c>
      <c r="L897" s="382">
        <f t="shared" si="4250"/>
        <v>2</v>
      </c>
      <c r="M897" s="383">
        <f t="shared" si="4251"/>
        <v>0.12</v>
      </c>
      <c r="N897" s="383">
        <f t="shared" si="4252"/>
        <v>0.24</v>
      </c>
      <c r="O897" s="382">
        <f t="shared" si="4253"/>
        <v>2.3600000000000003</v>
      </c>
      <c r="P897" s="382">
        <f t="shared" si="4254"/>
        <v>2.14</v>
      </c>
      <c r="Q897" s="385">
        <f t="shared" si="4255"/>
        <v>0</v>
      </c>
      <c r="R897" s="385">
        <f t="shared" si="4256"/>
        <v>93.09</v>
      </c>
      <c r="S897" s="385">
        <f t="shared" si="4257"/>
        <v>53.37</v>
      </c>
      <c r="T897" s="385">
        <f t="shared" si="4258"/>
        <v>0</v>
      </c>
      <c r="U897" s="385">
        <f t="shared" si="4259"/>
        <v>0</v>
      </c>
      <c r="V897" s="384">
        <f t="shared" si="4260"/>
        <v>165.88</v>
      </c>
      <c r="W897" s="726">
        <f t="shared" si="4261"/>
        <v>0</v>
      </c>
      <c r="X897" s="144" t="str">
        <f t="shared" si="4262"/>
        <v>RH16</v>
      </c>
      <c r="Y897" s="416">
        <f t="shared" si="4263"/>
        <v>1.7</v>
      </c>
      <c r="Z897" s="603" t="s">
        <v>1</v>
      </c>
      <c r="AA897" s="504">
        <f t="shared" si="4264"/>
        <v>1.7</v>
      </c>
      <c r="AB897" s="591">
        <f t="shared" si="4265"/>
        <v>1.9926509835294031</v>
      </c>
      <c r="AC897" s="592">
        <f t="shared" si="4266"/>
        <v>0.12</v>
      </c>
      <c r="AD897" s="592">
        <f t="shared" si="4267"/>
        <v>0.15</v>
      </c>
      <c r="AE897" s="593">
        <f t="shared" si="4268"/>
        <v>2.2599999999999998</v>
      </c>
      <c r="AF897" s="604">
        <f t="shared" si="4269"/>
        <v>2.7</v>
      </c>
      <c r="AG897" s="605">
        <f t="shared" si="4270"/>
        <v>0.66</v>
      </c>
      <c r="AH897" s="595">
        <f t="shared" si="4271"/>
        <v>0</v>
      </c>
      <c r="AI897" s="595">
        <f t="shared" si="4272"/>
        <v>2.67</v>
      </c>
      <c r="AJ897" s="595">
        <f t="shared" si="4273"/>
        <v>1.35</v>
      </c>
      <c r="AK897" s="595">
        <f t="shared" si="4274"/>
        <v>0</v>
      </c>
      <c r="AL897" s="595">
        <f t="shared" si="4275"/>
        <v>0</v>
      </c>
      <c r="AM897" s="596">
        <f t="shared" si="4276"/>
        <v>14.57</v>
      </c>
      <c r="AN897" s="732">
        <f t="shared" si="4277"/>
        <v>0</v>
      </c>
      <c r="AO897" s="144" t="s">
        <v>24279</v>
      </c>
      <c r="AP897" s="379" t="s">
        <v>23695</v>
      </c>
      <c r="AQ897" s="453" t="s">
        <v>24280</v>
      </c>
      <c r="AR897" s="416">
        <v>1.2</v>
      </c>
      <c r="AS897" s="504"/>
      <c r="AT897" s="504"/>
      <c r="AU897" s="142">
        <v>29</v>
      </c>
      <c r="AV897" s="416">
        <f t="shared" si="4278"/>
        <v>1.9</v>
      </c>
      <c r="AW897" s="603" t="s">
        <v>1</v>
      </c>
      <c r="AX897" s="504">
        <f t="shared" si="4279"/>
        <v>1.9</v>
      </c>
      <c r="AY897" s="384">
        <f t="shared" si="4280"/>
        <v>27.1</v>
      </c>
      <c r="AZ897" s="384">
        <f t="shared" si="4281"/>
        <v>0.24</v>
      </c>
      <c r="BA897" s="384">
        <f t="shared" si="4282"/>
        <v>2.14</v>
      </c>
      <c r="BB897" s="382">
        <f t="shared" si="4283"/>
        <v>26.17</v>
      </c>
      <c r="BC897" s="265">
        <f t="shared" si="4284"/>
        <v>0</v>
      </c>
      <c r="BD897" s="265">
        <f t="shared" si="4285"/>
        <v>150.47999999999999</v>
      </c>
      <c r="BE897" s="265">
        <f t="shared" si="4286"/>
        <v>44.14</v>
      </c>
      <c r="BF897" s="607">
        <f t="shared" si="4287"/>
        <v>2.2626509835294031</v>
      </c>
      <c r="BG897" s="607">
        <f t="shared" si="4288"/>
        <v>5.0000000000000266E-2</v>
      </c>
      <c r="BH897" s="607">
        <f t="shared" si="4289"/>
        <v>8.17</v>
      </c>
      <c r="BI897" s="607">
        <f t="shared" si="4290"/>
        <v>0.03</v>
      </c>
      <c r="BJ897" s="116">
        <f t="shared" si="4291"/>
        <v>71.97</v>
      </c>
      <c r="BK897" s="95"/>
    </row>
    <row r="898" spans="1:63" ht="14.25" x14ac:dyDescent="0.3">
      <c r="A898" s="144" t="s">
        <v>24280</v>
      </c>
      <c r="B898" s="379" t="s">
        <v>23695</v>
      </c>
      <c r="C898" s="453" t="s">
        <v>24281</v>
      </c>
      <c r="D898" s="416">
        <v>1.5</v>
      </c>
      <c r="E898" s="504" t="s">
        <v>1</v>
      </c>
      <c r="F898" s="504">
        <v>1.5</v>
      </c>
      <c r="G898" s="416" t="s">
        <v>25017</v>
      </c>
      <c r="H898" s="142">
        <v>22</v>
      </c>
      <c r="I898" s="143">
        <v>2.3010878370862464</v>
      </c>
      <c r="J898" s="143">
        <v>2.1164878370862468</v>
      </c>
      <c r="K898" s="452">
        <v>0</v>
      </c>
      <c r="L898" s="382">
        <f t="shared" si="4250"/>
        <v>2.21</v>
      </c>
      <c r="M898" s="383">
        <f t="shared" si="4251"/>
        <v>0.15</v>
      </c>
      <c r="N898" s="383">
        <f t="shared" si="4252"/>
        <v>0.5</v>
      </c>
      <c r="O898" s="382">
        <f t="shared" si="4253"/>
        <v>2.86</v>
      </c>
      <c r="P898" s="382">
        <f t="shared" si="4254"/>
        <v>2.5</v>
      </c>
      <c r="Q898" s="385">
        <f t="shared" si="4255"/>
        <v>0</v>
      </c>
      <c r="R898" s="385">
        <f t="shared" si="4256"/>
        <v>82.5</v>
      </c>
      <c r="S898" s="385">
        <f t="shared" si="4257"/>
        <v>74.8</v>
      </c>
      <c r="T898" s="385">
        <f t="shared" si="4258"/>
        <v>0</v>
      </c>
      <c r="U898" s="385">
        <f t="shared" si="4259"/>
        <v>0</v>
      </c>
      <c r="V898" s="384">
        <f t="shared" si="4260"/>
        <v>147.84</v>
      </c>
      <c r="W898" s="726">
        <f t="shared" si="4261"/>
        <v>0</v>
      </c>
      <c r="X898" s="144" t="str">
        <f t="shared" si="4262"/>
        <v>RH17</v>
      </c>
      <c r="Y898" s="416">
        <f t="shared" si="4263"/>
        <v>2</v>
      </c>
      <c r="Z898" s="603" t="s">
        <v>1</v>
      </c>
      <c r="AA898" s="504">
        <f t="shared" si="4264"/>
        <v>2</v>
      </c>
      <c r="AB898" s="591">
        <f t="shared" si="4265"/>
        <v>2.3010878370862464</v>
      </c>
      <c r="AC898" s="592">
        <f t="shared" si="4266"/>
        <v>0.15</v>
      </c>
      <c r="AD898" s="592">
        <f t="shared" si="4267"/>
        <v>0.15</v>
      </c>
      <c r="AE898" s="593">
        <f t="shared" si="4268"/>
        <v>2.6</v>
      </c>
      <c r="AF898" s="604">
        <f t="shared" si="4269"/>
        <v>3.1</v>
      </c>
      <c r="AG898" s="605">
        <f t="shared" si="4270"/>
        <v>0.6</v>
      </c>
      <c r="AH898" s="595">
        <f t="shared" si="4271"/>
        <v>0</v>
      </c>
      <c r="AI898" s="595">
        <f t="shared" si="4272"/>
        <v>2.79</v>
      </c>
      <c r="AJ898" s="595">
        <f t="shared" si="4273"/>
        <v>2.0499999999999998</v>
      </c>
      <c r="AK898" s="595">
        <f t="shared" si="4274"/>
        <v>0</v>
      </c>
      <c r="AL898" s="595">
        <f t="shared" si="4275"/>
        <v>0</v>
      </c>
      <c r="AM898" s="596">
        <f t="shared" si="4276"/>
        <v>14.88</v>
      </c>
      <c r="AN898" s="732">
        <f t="shared" si="4277"/>
        <v>0</v>
      </c>
      <c r="AO898" s="144" t="s">
        <v>24280</v>
      </c>
      <c r="AP898" s="379" t="s">
        <v>23695</v>
      </c>
      <c r="AQ898" s="453" t="s">
        <v>24281</v>
      </c>
      <c r="AR898" s="416">
        <v>1.5</v>
      </c>
      <c r="AS898" s="504" t="s">
        <v>1</v>
      </c>
      <c r="AT898" s="504">
        <v>1.5</v>
      </c>
      <c r="AU898" s="142">
        <v>22</v>
      </c>
      <c r="AV898" s="416">
        <f t="shared" si="4278"/>
        <v>2.2000000000000002</v>
      </c>
      <c r="AW898" s="603" t="s">
        <v>1</v>
      </c>
      <c r="AX898" s="504">
        <f t="shared" si="4279"/>
        <v>2.2000000000000002</v>
      </c>
      <c r="AY898" s="384">
        <f t="shared" si="4280"/>
        <v>19.8</v>
      </c>
      <c r="AZ898" s="384">
        <f t="shared" si="4281"/>
        <v>0.5</v>
      </c>
      <c r="BA898" s="384">
        <f t="shared" si="4282"/>
        <v>2.5</v>
      </c>
      <c r="BB898" s="382">
        <f t="shared" si="4283"/>
        <v>0</v>
      </c>
      <c r="BC898" s="265">
        <f t="shared" si="4284"/>
        <v>24.75</v>
      </c>
      <c r="BD898" s="265">
        <f t="shared" si="4285"/>
        <v>162.14000000000001</v>
      </c>
      <c r="BE898" s="265">
        <f t="shared" si="4286"/>
        <v>64.150000000000006</v>
      </c>
      <c r="BF898" s="607">
        <f t="shared" si="4287"/>
        <v>2.35</v>
      </c>
      <c r="BG898" s="607">
        <f t="shared" si="4288"/>
        <v>0.30108783708624642</v>
      </c>
      <c r="BH898" s="607">
        <f t="shared" si="4289"/>
        <v>11.37</v>
      </c>
      <c r="BI898" s="607">
        <f t="shared" si="4290"/>
        <v>0.19</v>
      </c>
      <c r="BJ898" s="116">
        <f t="shared" si="4291"/>
        <v>61.68</v>
      </c>
      <c r="BK898" s="95"/>
    </row>
    <row r="899" spans="1:63" ht="14.25" x14ac:dyDescent="0.3">
      <c r="A899" s="144" t="s">
        <v>24281</v>
      </c>
      <c r="B899" s="379" t="s">
        <v>23695</v>
      </c>
      <c r="C899" s="453" t="s">
        <v>24282</v>
      </c>
      <c r="D899" s="416">
        <v>1.5</v>
      </c>
      <c r="E899" s="504" t="s">
        <v>1</v>
      </c>
      <c r="F899" s="504">
        <v>1.5</v>
      </c>
      <c r="G899" s="416" t="s">
        <v>25017</v>
      </c>
      <c r="H899" s="142">
        <v>31</v>
      </c>
      <c r="I899" s="143">
        <v>2.1164878370862468</v>
      </c>
      <c r="J899" s="143">
        <v>1.8793878370862469</v>
      </c>
      <c r="K899" s="452">
        <v>0</v>
      </c>
      <c r="L899" s="382">
        <f t="shared" si="4250"/>
        <v>2</v>
      </c>
      <c r="M899" s="383">
        <f t="shared" si="4251"/>
        <v>0.15</v>
      </c>
      <c r="N899" s="383">
        <f t="shared" si="4252"/>
        <v>0.5</v>
      </c>
      <c r="O899" s="382">
        <f t="shared" si="4253"/>
        <v>2.65</v>
      </c>
      <c r="P899" s="382">
        <f t="shared" si="4254"/>
        <v>2.5</v>
      </c>
      <c r="Q899" s="385">
        <f t="shared" si="4255"/>
        <v>0</v>
      </c>
      <c r="R899" s="385">
        <f t="shared" si="4256"/>
        <v>116.25</v>
      </c>
      <c r="S899" s="385">
        <f t="shared" si="4257"/>
        <v>89.13</v>
      </c>
      <c r="T899" s="385">
        <f t="shared" si="4258"/>
        <v>0</v>
      </c>
      <c r="U899" s="385">
        <f t="shared" si="4259"/>
        <v>0</v>
      </c>
      <c r="V899" s="384">
        <f t="shared" si="4260"/>
        <v>195.3</v>
      </c>
      <c r="W899" s="726">
        <f t="shared" si="4261"/>
        <v>0</v>
      </c>
      <c r="X899" s="144" t="str">
        <f t="shared" si="4262"/>
        <v>RH18</v>
      </c>
      <c r="Y899" s="416">
        <f t="shared" si="4263"/>
        <v>2</v>
      </c>
      <c r="Z899" s="603" t="s">
        <v>1</v>
      </c>
      <c r="AA899" s="504">
        <f t="shared" si="4264"/>
        <v>2</v>
      </c>
      <c r="AB899" s="591">
        <f t="shared" si="4265"/>
        <v>2.1164878370862468</v>
      </c>
      <c r="AC899" s="592">
        <f t="shared" si="4266"/>
        <v>0.15</v>
      </c>
      <c r="AD899" s="592">
        <f t="shared" si="4267"/>
        <v>0.15</v>
      </c>
      <c r="AE899" s="593">
        <f t="shared" si="4268"/>
        <v>2.42</v>
      </c>
      <c r="AF899" s="604">
        <f t="shared" si="4269"/>
        <v>3.1</v>
      </c>
      <c r="AG899" s="605">
        <f t="shared" si="4270"/>
        <v>0.6</v>
      </c>
      <c r="AH899" s="595">
        <f t="shared" si="4271"/>
        <v>0</v>
      </c>
      <c r="AI899" s="595">
        <f t="shared" si="4272"/>
        <v>2.79</v>
      </c>
      <c r="AJ899" s="595">
        <f t="shared" si="4273"/>
        <v>1.71</v>
      </c>
      <c r="AK899" s="595">
        <f t="shared" si="4274"/>
        <v>0</v>
      </c>
      <c r="AL899" s="595">
        <f t="shared" si="4275"/>
        <v>0</v>
      </c>
      <c r="AM899" s="596">
        <f t="shared" si="4276"/>
        <v>14.02</v>
      </c>
      <c r="AN899" s="732">
        <f t="shared" si="4277"/>
        <v>0</v>
      </c>
      <c r="AO899" s="144" t="s">
        <v>24281</v>
      </c>
      <c r="AP899" s="379" t="s">
        <v>23695</v>
      </c>
      <c r="AQ899" s="453" t="s">
        <v>24282</v>
      </c>
      <c r="AR899" s="416">
        <v>1.5</v>
      </c>
      <c r="AS899" s="504" t="s">
        <v>1</v>
      </c>
      <c r="AT899" s="504">
        <v>1.5</v>
      </c>
      <c r="AU899" s="142">
        <v>31</v>
      </c>
      <c r="AV899" s="416">
        <f t="shared" si="4278"/>
        <v>2.2000000000000002</v>
      </c>
      <c r="AW899" s="603" t="s">
        <v>1</v>
      </c>
      <c r="AX899" s="504">
        <f t="shared" si="4279"/>
        <v>2.2000000000000002</v>
      </c>
      <c r="AY899" s="384">
        <f t="shared" si="4280"/>
        <v>28.8</v>
      </c>
      <c r="AZ899" s="384">
        <f t="shared" si="4281"/>
        <v>0.5</v>
      </c>
      <c r="BA899" s="384">
        <f t="shared" si="4282"/>
        <v>2.5</v>
      </c>
      <c r="BB899" s="382">
        <f t="shared" si="4283"/>
        <v>0</v>
      </c>
      <c r="BC899" s="265">
        <f t="shared" si="4284"/>
        <v>36</v>
      </c>
      <c r="BD899" s="265">
        <f t="shared" si="4285"/>
        <v>209.88</v>
      </c>
      <c r="BE899" s="265">
        <f t="shared" si="4286"/>
        <v>93.31</v>
      </c>
      <c r="BF899" s="607">
        <f t="shared" si="4287"/>
        <v>2.35</v>
      </c>
      <c r="BG899" s="607">
        <f t="shared" si="4288"/>
        <v>0.11648783708624677</v>
      </c>
      <c r="BH899" s="607">
        <f t="shared" si="4289"/>
        <v>11.37</v>
      </c>
      <c r="BI899" s="607">
        <f t="shared" si="4290"/>
        <v>7.0000000000000007E-2</v>
      </c>
      <c r="BJ899" s="116">
        <f t="shared" si="4291"/>
        <v>69.13</v>
      </c>
      <c r="BK899" s="95"/>
    </row>
    <row r="900" spans="1:63" ht="14.25" x14ac:dyDescent="0.3">
      <c r="A900" s="144" t="s">
        <v>24282</v>
      </c>
      <c r="B900" s="379" t="s">
        <v>23695</v>
      </c>
      <c r="C900" s="453" t="s">
        <v>24283</v>
      </c>
      <c r="D900" s="416">
        <v>1.5</v>
      </c>
      <c r="E900" s="504" t="s">
        <v>1</v>
      </c>
      <c r="F900" s="504">
        <v>1.5</v>
      </c>
      <c r="G900" s="416" t="s">
        <v>25017</v>
      </c>
      <c r="H900" s="142">
        <v>29</v>
      </c>
      <c r="I900" s="143">
        <v>1.8793878370862469</v>
      </c>
      <c r="J900" s="143">
        <v>2.0829878370862467</v>
      </c>
      <c r="K900" s="452">
        <v>0</v>
      </c>
      <c r="L900" s="382">
        <f t="shared" si="4250"/>
        <v>1.98</v>
      </c>
      <c r="M900" s="383">
        <f t="shared" si="4251"/>
        <v>0.15</v>
      </c>
      <c r="N900" s="383">
        <f t="shared" si="4252"/>
        <v>0.5</v>
      </c>
      <c r="O900" s="382">
        <f t="shared" si="4253"/>
        <v>2.63</v>
      </c>
      <c r="P900" s="382">
        <f t="shared" si="4254"/>
        <v>2.5</v>
      </c>
      <c r="Q900" s="385">
        <f t="shared" si="4255"/>
        <v>0</v>
      </c>
      <c r="R900" s="385">
        <f t="shared" si="4256"/>
        <v>108.75</v>
      </c>
      <c r="S900" s="385">
        <f t="shared" si="4257"/>
        <v>81.93</v>
      </c>
      <c r="T900" s="385">
        <f t="shared" si="4258"/>
        <v>0</v>
      </c>
      <c r="U900" s="385">
        <f t="shared" si="4259"/>
        <v>0</v>
      </c>
      <c r="V900" s="384">
        <f t="shared" si="4260"/>
        <v>181.54</v>
      </c>
      <c r="W900" s="726">
        <f t="shared" si="4261"/>
        <v>0</v>
      </c>
      <c r="X900" s="144" t="str">
        <f t="shared" si="4262"/>
        <v>RH19</v>
      </c>
      <c r="Y900" s="416">
        <f t="shared" si="4263"/>
        <v>2</v>
      </c>
      <c r="Z900" s="603" t="s">
        <v>1</v>
      </c>
      <c r="AA900" s="504">
        <f t="shared" si="4264"/>
        <v>2</v>
      </c>
      <c r="AB900" s="591">
        <f t="shared" si="4265"/>
        <v>1.8793878370862469</v>
      </c>
      <c r="AC900" s="592">
        <f t="shared" si="4266"/>
        <v>0.15</v>
      </c>
      <c r="AD900" s="592">
        <f t="shared" si="4267"/>
        <v>0.15</v>
      </c>
      <c r="AE900" s="593">
        <f t="shared" si="4268"/>
        <v>2.1800000000000002</v>
      </c>
      <c r="AF900" s="604">
        <f t="shared" si="4269"/>
        <v>3</v>
      </c>
      <c r="AG900" s="605">
        <f t="shared" si="4270"/>
        <v>0.6</v>
      </c>
      <c r="AH900" s="595">
        <f t="shared" si="4271"/>
        <v>0</v>
      </c>
      <c r="AI900" s="595">
        <f t="shared" si="4272"/>
        <v>2.7</v>
      </c>
      <c r="AJ900" s="595">
        <f t="shared" si="4273"/>
        <v>1.22</v>
      </c>
      <c r="AK900" s="595">
        <f t="shared" si="4274"/>
        <v>0</v>
      </c>
      <c r="AL900" s="595">
        <f t="shared" si="4275"/>
        <v>0</v>
      </c>
      <c r="AM900" s="596">
        <f t="shared" si="4276"/>
        <v>12.86</v>
      </c>
      <c r="AN900" s="732">
        <f t="shared" si="4277"/>
        <v>0</v>
      </c>
      <c r="AO900" s="144" t="s">
        <v>24282</v>
      </c>
      <c r="AP900" s="379" t="s">
        <v>23695</v>
      </c>
      <c r="AQ900" s="453" t="s">
        <v>24283</v>
      </c>
      <c r="AR900" s="416">
        <v>1.5</v>
      </c>
      <c r="AS900" s="504" t="s">
        <v>1</v>
      </c>
      <c r="AT900" s="504">
        <v>1.5</v>
      </c>
      <c r="AU900" s="142">
        <v>29</v>
      </c>
      <c r="AV900" s="416">
        <f t="shared" si="4278"/>
        <v>2.2000000000000002</v>
      </c>
      <c r="AW900" s="603" t="s">
        <v>1</v>
      </c>
      <c r="AX900" s="504">
        <f t="shared" si="4279"/>
        <v>2.2000000000000002</v>
      </c>
      <c r="AY900" s="384">
        <f t="shared" si="4280"/>
        <v>26.8</v>
      </c>
      <c r="AZ900" s="384">
        <f t="shared" si="4281"/>
        <v>0.5</v>
      </c>
      <c r="BA900" s="384">
        <f t="shared" si="4282"/>
        <v>2.5</v>
      </c>
      <c r="BB900" s="382">
        <f t="shared" si="4283"/>
        <v>0</v>
      </c>
      <c r="BC900" s="265">
        <f t="shared" si="4284"/>
        <v>33.5</v>
      </c>
      <c r="BD900" s="265">
        <f t="shared" si="4285"/>
        <v>194.6</v>
      </c>
      <c r="BE900" s="265">
        <f t="shared" si="4286"/>
        <v>86.83</v>
      </c>
      <c r="BF900" s="607">
        <f t="shared" si="4287"/>
        <v>2.1793878370862467</v>
      </c>
      <c r="BG900" s="607">
        <f t="shared" si="4288"/>
        <v>5.0000000000000266E-2</v>
      </c>
      <c r="BH900" s="607">
        <f t="shared" si="4289"/>
        <v>10.55</v>
      </c>
      <c r="BI900" s="607">
        <f t="shared" si="4290"/>
        <v>0.03</v>
      </c>
      <c r="BJ900" s="116">
        <f t="shared" si="4291"/>
        <v>63.69</v>
      </c>
      <c r="BK900" s="95"/>
    </row>
    <row r="901" spans="1:63" ht="14.25" x14ac:dyDescent="0.3">
      <c r="A901" s="144" t="s">
        <v>24283</v>
      </c>
      <c r="B901" s="379" t="s">
        <v>23695</v>
      </c>
      <c r="C901" s="453" t="s">
        <v>24284</v>
      </c>
      <c r="D901" s="416">
        <v>1.5</v>
      </c>
      <c r="E901" s="504" t="s">
        <v>1</v>
      </c>
      <c r="F901" s="504">
        <v>1.5</v>
      </c>
      <c r="G901" s="416" t="s">
        <v>25017</v>
      </c>
      <c r="H901" s="142">
        <v>21</v>
      </c>
      <c r="I901" s="143">
        <v>2.0829878370862467</v>
      </c>
      <c r="J901" s="143">
        <v>2.1094878370862471</v>
      </c>
      <c r="K901" s="452">
        <v>0</v>
      </c>
      <c r="L901" s="382">
        <f t="shared" si="4250"/>
        <v>2.1</v>
      </c>
      <c r="M901" s="383">
        <f t="shared" si="4251"/>
        <v>0.15</v>
      </c>
      <c r="N901" s="383">
        <f t="shared" si="4252"/>
        <v>0.5</v>
      </c>
      <c r="O901" s="382">
        <f t="shared" si="4253"/>
        <v>2.75</v>
      </c>
      <c r="P901" s="382">
        <f t="shared" si="4254"/>
        <v>2.5</v>
      </c>
      <c r="Q901" s="385">
        <f t="shared" si="4255"/>
        <v>0</v>
      </c>
      <c r="R901" s="385">
        <f t="shared" si="4256"/>
        <v>78.75</v>
      </c>
      <c r="S901" s="385">
        <f t="shared" si="4257"/>
        <v>65.63</v>
      </c>
      <c r="T901" s="385">
        <f t="shared" si="4258"/>
        <v>0</v>
      </c>
      <c r="U901" s="385">
        <f t="shared" si="4259"/>
        <v>0</v>
      </c>
      <c r="V901" s="384">
        <f t="shared" si="4260"/>
        <v>136.5</v>
      </c>
      <c r="W901" s="726">
        <f t="shared" si="4261"/>
        <v>0</v>
      </c>
      <c r="X901" s="144" t="str">
        <f t="shared" si="4262"/>
        <v>RH20</v>
      </c>
      <c r="Y901" s="416">
        <f t="shared" si="4263"/>
        <v>2</v>
      </c>
      <c r="Z901" s="603" t="s">
        <v>1</v>
      </c>
      <c r="AA901" s="504">
        <f t="shared" si="4264"/>
        <v>2</v>
      </c>
      <c r="AB901" s="591">
        <f t="shared" si="4265"/>
        <v>2.0829878370862467</v>
      </c>
      <c r="AC901" s="592">
        <f t="shared" si="4266"/>
        <v>0.15</v>
      </c>
      <c r="AD901" s="592">
        <f t="shared" si="4267"/>
        <v>0.15</v>
      </c>
      <c r="AE901" s="593">
        <f t="shared" si="4268"/>
        <v>2.38</v>
      </c>
      <c r="AF901" s="604">
        <f t="shared" si="4269"/>
        <v>3.1</v>
      </c>
      <c r="AG901" s="605">
        <f t="shared" si="4270"/>
        <v>0.6</v>
      </c>
      <c r="AH901" s="595">
        <f t="shared" si="4271"/>
        <v>0</v>
      </c>
      <c r="AI901" s="595">
        <f t="shared" si="4272"/>
        <v>2.79</v>
      </c>
      <c r="AJ901" s="595">
        <f t="shared" si="4273"/>
        <v>1.64</v>
      </c>
      <c r="AK901" s="595">
        <f t="shared" si="4274"/>
        <v>0</v>
      </c>
      <c r="AL901" s="595">
        <f t="shared" si="4275"/>
        <v>0</v>
      </c>
      <c r="AM901" s="596">
        <f t="shared" si="4276"/>
        <v>13.82</v>
      </c>
      <c r="AN901" s="732">
        <f t="shared" si="4277"/>
        <v>0</v>
      </c>
      <c r="AO901" s="144" t="s">
        <v>24283</v>
      </c>
      <c r="AP901" s="379" t="s">
        <v>23695</v>
      </c>
      <c r="AQ901" s="453" t="s">
        <v>24284</v>
      </c>
      <c r="AR901" s="416">
        <v>1.5</v>
      </c>
      <c r="AS901" s="504" t="s">
        <v>1</v>
      </c>
      <c r="AT901" s="504">
        <v>1.5</v>
      </c>
      <c r="AU901" s="142">
        <v>21</v>
      </c>
      <c r="AV901" s="416">
        <f t="shared" si="4278"/>
        <v>2.2000000000000002</v>
      </c>
      <c r="AW901" s="603" t="s">
        <v>1</v>
      </c>
      <c r="AX901" s="504">
        <f t="shared" si="4279"/>
        <v>2.2000000000000002</v>
      </c>
      <c r="AY901" s="384">
        <f t="shared" si="4280"/>
        <v>18.8</v>
      </c>
      <c r="AZ901" s="384">
        <f t="shared" si="4281"/>
        <v>0.5</v>
      </c>
      <c r="BA901" s="384">
        <f t="shared" si="4282"/>
        <v>2.5</v>
      </c>
      <c r="BB901" s="382">
        <f t="shared" si="4283"/>
        <v>0</v>
      </c>
      <c r="BC901" s="265">
        <f t="shared" si="4284"/>
        <v>23.5</v>
      </c>
      <c r="BD901" s="265">
        <f t="shared" si="4285"/>
        <v>148.80999999999997</v>
      </c>
      <c r="BE901" s="265">
        <f t="shared" si="4286"/>
        <v>60.91</v>
      </c>
      <c r="BF901" s="607">
        <f t="shared" si="4287"/>
        <v>2.35</v>
      </c>
      <c r="BG901" s="607">
        <f t="shared" si="4288"/>
        <v>8.2987837086246685E-2</v>
      </c>
      <c r="BH901" s="607">
        <f t="shared" si="4289"/>
        <v>11.37</v>
      </c>
      <c r="BI901" s="607">
        <f t="shared" si="4290"/>
        <v>0.05</v>
      </c>
      <c r="BJ901" s="116">
        <f t="shared" si="4291"/>
        <v>52.98</v>
      </c>
      <c r="BK901" s="95"/>
    </row>
    <row r="902" spans="1:63" ht="14.25" x14ac:dyDescent="0.3">
      <c r="A902" s="144" t="s">
        <v>24284</v>
      </c>
      <c r="B902" s="379" t="s">
        <v>23695</v>
      </c>
      <c r="C902" s="453" t="s">
        <v>24285</v>
      </c>
      <c r="D902" s="416">
        <v>1.5</v>
      </c>
      <c r="E902" s="504" t="s">
        <v>1</v>
      </c>
      <c r="F902" s="504">
        <v>1.5</v>
      </c>
      <c r="G902" s="416" t="s">
        <v>25017</v>
      </c>
      <c r="H902" s="142">
        <v>26</v>
      </c>
      <c r="I902" s="143">
        <v>2.1094878370862471</v>
      </c>
      <c r="J902" s="143">
        <v>2.1385878370862486</v>
      </c>
      <c r="K902" s="452">
        <v>0</v>
      </c>
      <c r="L902" s="382">
        <f t="shared" si="4250"/>
        <v>2.12</v>
      </c>
      <c r="M902" s="383">
        <f t="shared" si="4251"/>
        <v>0.15</v>
      </c>
      <c r="N902" s="383">
        <f t="shared" si="4252"/>
        <v>0.5</v>
      </c>
      <c r="O902" s="382">
        <f t="shared" si="4253"/>
        <v>2.77</v>
      </c>
      <c r="P902" s="382">
        <f t="shared" si="4254"/>
        <v>2.5</v>
      </c>
      <c r="Q902" s="385">
        <f t="shared" si="4255"/>
        <v>0</v>
      </c>
      <c r="R902" s="385">
        <f t="shared" si="4256"/>
        <v>97.5</v>
      </c>
      <c r="S902" s="385">
        <f t="shared" si="4257"/>
        <v>82.55</v>
      </c>
      <c r="T902" s="385">
        <f t="shared" si="4258"/>
        <v>0</v>
      </c>
      <c r="U902" s="385">
        <f t="shared" si="4259"/>
        <v>0</v>
      </c>
      <c r="V902" s="384">
        <f t="shared" si="4260"/>
        <v>170.04</v>
      </c>
      <c r="W902" s="726">
        <f t="shared" si="4261"/>
        <v>0</v>
      </c>
      <c r="X902" s="144" t="str">
        <f t="shared" si="4262"/>
        <v>RH21</v>
      </c>
      <c r="Y902" s="416">
        <f t="shared" si="4263"/>
        <v>2</v>
      </c>
      <c r="Z902" s="603" t="s">
        <v>1</v>
      </c>
      <c r="AA902" s="504">
        <f t="shared" si="4264"/>
        <v>2</v>
      </c>
      <c r="AB902" s="591">
        <f t="shared" si="4265"/>
        <v>2.1094878370862471</v>
      </c>
      <c r="AC902" s="592">
        <f t="shared" si="4266"/>
        <v>0.15</v>
      </c>
      <c r="AD902" s="592">
        <f t="shared" si="4267"/>
        <v>0.15</v>
      </c>
      <c r="AE902" s="593">
        <f t="shared" si="4268"/>
        <v>2.41</v>
      </c>
      <c r="AF902" s="604">
        <f t="shared" si="4269"/>
        <v>3.1</v>
      </c>
      <c r="AG902" s="605">
        <f t="shared" si="4270"/>
        <v>0.6</v>
      </c>
      <c r="AH902" s="595">
        <f t="shared" si="4271"/>
        <v>0</v>
      </c>
      <c r="AI902" s="595">
        <f t="shared" si="4272"/>
        <v>2.79</v>
      </c>
      <c r="AJ902" s="595">
        <f t="shared" si="4273"/>
        <v>1.69</v>
      </c>
      <c r="AK902" s="595">
        <f t="shared" si="4274"/>
        <v>0</v>
      </c>
      <c r="AL902" s="595">
        <f t="shared" si="4275"/>
        <v>0</v>
      </c>
      <c r="AM902" s="596">
        <f t="shared" si="4276"/>
        <v>13.97</v>
      </c>
      <c r="AN902" s="732">
        <f t="shared" si="4277"/>
        <v>0</v>
      </c>
      <c r="AO902" s="144" t="s">
        <v>24284</v>
      </c>
      <c r="AP902" s="379" t="s">
        <v>23695</v>
      </c>
      <c r="AQ902" s="453" t="s">
        <v>24285</v>
      </c>
      <c r="AR902" s="416">
        <v>1.5</v>
      </c>
      <c r="AS902" s="504" t="s">
        <v>1</v>
      </c>
      <c r="AT902" s="504">
        <v>1.5</v>
      </c>
      <c r="AU902" s="142">
        <v>26</v>
      </c>
      <c r="AV902" s="416">
        <f t="shared" si="4278"/>
        <v>2.2000000000000002</v>
      </c>
      <c r="AW902" s="603" t="s">
        <v>1</v>
      </c>
      <c r="AX902" s="504">
        <f t="shared" si="4279"/>
        <v>2.2000000000000002</v>
      </c>
      <c r="AY902" s="384">
        <f t="shared" si="4280"/>
        <v>23.8</v>
      </c>
      <c r="AZ902" s="384">
        <f t="shared" si="4281"/>
        <v>0.5</v>
      </c>
      <c r="BA902" s="384">
        <f t="shared" si="4282"/>
        <v>2.5</v>
      </c>
      <c r="BB902" s="382">
        <f t="shared" si="4283"/>
        <v>0</v>
      </c>
      <c r="BC902" s="265">
        <f t="shared" si="4284"/>
        <v>29.75</v>
      </c>
      <c r="BD902" s="265">
        <f t="shared" si="4285"/>
        <v>184.53</v>
      </c>
      <c r="BE902" s="265">
        <f t="shared" si="4286"/>
        <v>77.11</v>
      </c>
      <c r="BF902" s="607">
        <f t="shared" si="4287"/>
        <v>2.35</v>
      </c>
      <c r="BG902" s="607">
        <f t="shared" si="4288"/>
        <v>0.1094878370862471</v>
      </c>
      <c r="BH902" s="607">
        <f t="shared" si="4289"/>
        <v>11.37</v>
      </c>
      <c r="BI902" s="607">
        <f t="shared" si="4290"/>
        <v>7.0000000000000007E-2</v>
      </c>
      <c r="BJ902" s="116">
        <f t="shared" si="4291"/>
        <v>66.23</v>
      </c>
      <c r="BK902" s="95"/>
    </row>
    <row r="903" spans="1:63" ht="14.25" x14ac:dyDescent="0.3">
      <c r="A903" s="144" t="s">
        <v>24285</v>
      </c>
      <c r="B903" s="379" t="s">
        <v>23695</v>
      </c>
      <c r="C903" s="453" t="s">
        <v>24286</v>
      </c>
      <c r="D903" s="416">
        <v>1.5</v>
      </c>
      <c r="E903" s="504" t="s">
        <v>1</v>
      </c>
      <c r="F903" s="504">
        <v>1.5</v>
      </c>
      <c r="G903" s="416" t="s">
        <v>25017</v>
      </c>
      <c r="H903" s="142">
        <v>34</v>
      </c>
      <c r="I903" s="143">
        <v>2.1385878370862486</v>
      </c>
      <c r="J903" s="143">
        <v>2.3917878370862482</v>
      </c>
      <c r="K903" s="452">
        <v>0</v>
      </c>
      <c r="L903" s="382">
        <f t="shared" si="4250"/>
        <v>2.27</v>
      </c>
      <c r="M903" s="383">
        <f t="shared" si="4251"/>
        <v>0.15</v>
      </c>
      <c r="N903" s="383">
        <f t="shared" si="4252"/>
        <v>0.5</v>
      </c>
      <c r="O903" s="382">
        <f t="shared" si="4253"/>
        <v>2.92</v>
      </c>
      <c r="P903" s="382">
        <f t="shared" si="4254"/>
        <v>2.5</v>
      </c>
      <c r="Q903" s="385">
        <f t="shared" si="4255"/>
        <v>0</v>
      </c>
      <c r="R903" s="385">
        <f t="shared" si="4256"/>
        <v>127.5</v>
      </c>
      <c r="S903" s="385">
        <f t="shared" si="4257"/>
        <v>120.7</v>
      </c>
      <c r="T903" s="385">
        <f t="shared" si="4258"/>
        <v>0</v>
      </c>
      <c r="U903" s="385">
        <f t="shared" si="4259"/>
        <v>0</v>
      </c>
      <c r="V903" s="384">
        <f t="shared" si="4260"/>
        <v>232.56</v>
      </c>
      <c r="W903" s="726">
        <f t="shared" si="4261"/>
        <v>0</v>
      </c>
      <c r="X903" s="144" t="str">
        <f t="shared" si="4262"/>
        <v>RH22</v>
      </c>
      <c r="Y903" s="416">
        <f t="shared" si="4263"/>
        <v>2</v>
      </c>
      <c r="Z903" s="603" t="s">
        <v>1</v>
      </c>
      <c r="AA903" s="504">
        <f t="shared" si="4264"/>
        <v>2</v>
      </c>
      <c r="AB903" s="591">
        <f t="shared" si="4265"/>
        <v>2.1385878370862486</v>
      </c>
      <c r="AC903" s="592">
        <f t="shared" si="4266"/>
        <v>0.15</v>
      </c>
      <c r="AD903" s="592">
        <f t="shared" si="4267"/>
        <v>0.15</v>
      </c>
      <c r="AE903" s="593">
        <f t="shared" si="4268"/>
        <v>2.44</v>
      </c>
      <c r="AF903" s="604">
        <f t="shared" si="4269"/>
        <v>3.1</v>
      </c>
      <c r="AG903" s="605">
        <f t="shared" si="4270"/>
        <v>0.6</v>
      </c>
      <c r="AH903" s="595">
        <f t="shared" si="4271"/>
        <v>0</v>
      </c>
      <c r="AI903" s="595">
        <f t="shared" si="4272"/>
        <v>2.79</v>
      </c>
      <c r="AJ903" s="595">
        <f t="shared" si="4273"/>
        <v>1.75</v>
      </c>
      <c r="AK903" s="595">
        <f t="shared" si="4274"/>
        <v>0</v>
      </c>
      <c r="AL903" s="595">
        <f t="shared" si="4275"/>
        <v>0</v>
      </c>
      <c r="AM903" s="596">
        <f t="shared" si="4276"/>
        <v>14.11</v>
      </c>
      <c r="AN903" s="732">
        <f t="shared" si="4277"/>
        <v>0</v>
      </c>
      <c r="AO903" s="144" t="s">
        <v>24285</v>
      </c>
      <c r="AP903" s="379" t="s">
        <v>23695</v>
      </c>
      <c r="AQ903" s="453" t="s">
        <v>24286</v>
      </c>
      <c r="AR903" s="416">
        <v>1.5</v>
      </c>
      <c r="AS903" s="504" t="s">
        <v>1</v>
      </c>
      <c r="AT903" s="504">
        <v>1.5</v>
      </c>
      <c r="AU903" s="142">
        <v>34</v>
      </c>
      <c r="AV903" s="416">
        <f t="shared" si="4278"/>
        <v>2.2000000000000002</v>
      </c>
      <c r="AW903" s="603" t="s">
        <v>1</v>
      </c>
      <c r="AX903" s="504">
        <f t="shared" si="4279"/>
        <v>2.2000000000000002</v>
      </c>
      <c r="AY903" s="384">
        <f t="shared" si="4280"/>
        <v>31.8</v>
      </c>
      <c r="AZ903" s="384">
        <f t="shared" si="4281"/>
        <v>0.5</v>
      </c>
      <c r="BA903" s="384">
        <f t="shared" si="4282"/>
        <v>2.5</v>
      </c>
      <c r="BB903" s="382">
        <f t="shared" si="4283"/>
        <v>0</v>
      </c>
      <c r="BC903" s="265">
        <f t="shared" si="4284"/>
        <v>39.75</v>
      </c>
      <c r="BD903" s="265">
        <f t="shared" si="4285"/>
        <v>252.73999999999998</v>
      </c>
      <c r="BE903" s="265">
        <f t="shared" si="4286"/>
        <v>103.03</v>
      </c>
      <c r="BF903" s="607">
        <f t="shared" si="4287"/>
        <v>2.35</v>
      </c>
      <c r="BG903" s="607">
        <f t="shared" si="4288"/>
        <v>0.13858783708624856</v>
      </c>
      <c r="BH903" s="607">
        <f t="shared" si="4289"/>
        <v>11.37</v>
      </c>
      <c r="BI903" s="607">
        <f t="shared" si="4290"/>
        <v>0.09</v>
      </c>
      <c r="BJ903" s="116">
        <f t="shared" si="4291"/>
        <v>98.5</v>
      </c>
      <c r="BK903" s="95"/>
    </row>
    <row r="904" spans="1:63" ht="14.25" x14ac:dyDescent="0.3">
      <c r="A904" s="144" t="s">
        <v>24286</v>
      </c>
      <c r="B904" s="379" t="s">
        <v>23695</v>
      </c>
      <c r="C904" s="453" t="s">
        <v>24287</v>
      </c>
      <c r="D904" s="416">
        <v>1.5</v>
      </c>
      <c r="E904" s="504" t="s">
        <v>1</v>
      </c>
      <c r="F904" s="504">
        <v>1.5</v>
      </c>
      <c r="G904" s="416" t="s">
        <v>25017</v>
      </c>
      <c r="H904" s="142">
        <v>30</v>
      </c>
      <c r="I904" s="143">
        <v>2.3917878370862482</v>
      </c>
      <c r="J904" s="143">
        <v>2.6338878370862471</v>
      </c>
      <c r="K904" s="452">
        <v>0</v>
      </c>
      <c r="L904" s="382">
        <f t="shared" si="4250"/>
        <v>2.5099999999999998</v>
      </c>
      <c r="M904" s="383">
        <f t="shared" si="4251"/>
        <v>0.15</v>
      </c>
      <c r="N904" s="383">
        <f t="shared" si="4252"/>
        <v>0.5</v>
      </c>
      <c r="O904" s="382">
        <f t="shared" si="4253"/>
        <v>3.1599999999999997</v>
      </c>
      <c r="P904" s="382">
        <f t="shared" si="4254"/>
        <v>2.6</v>
      </c>
      <c r="Q904" s="385">
        <f t="shared" si="4255"/>
        <v>0</v>
      </c>
      <c r="R904" s="385">
        <f t="shared" si="4256"/>
        <v>117</v>
      </c>
      <c r="S904" s="385">
        <f t="shared" si="4257"/>
        <v>117</v>
      </c>
      <c r="T904" s="385">
        <f t="shared" si="4258"/>
        <v>12.48</v>
      </c>
      <c r="U904" s="385">
        <f t="shared" si="4259"/>
        <v>0</v>
      </c>
      <c r="V904" s="384">
        <f t="shared" si="4260"/>
        <v>219.6</v>
      </c>
      <c r="W904" s="726">
        <f t="shared" si="4261"/>
        <v>0</v>
      </c>
      <c r="X904" s="144" t="str">
        <f t="shared" si="4262"/>
        <v>RH23</v>
      </c>
      <c r="Y904" s="416">
        <f t="shared" si="4263"/>
        <v>2</v>
      </c>
      <c r="Z904" s="603" t="s">
        <v>1</v>
      </c>
      <c r="AA904" s="504">
        <f t="shared" si="4264"/>
        <v>2</v>
      </c>
      <c r="AB904" s="591">
        <f t="shared" si="4265"/>
        <v>2.3917878370862482</v>
      </c>
      <c r="AC904" s="592">
        <f t="shared" si="4266"/>
        <v>0.15</v>
      </c>
      <c r="AD904" s="592">
        <f t="shared" si="4267"/>
        <v>0.15</v>
      </c>
      <c r="AE904" s="593">
        <f t="shared" si="4268"/>
        <v>2.69</v>
      </c>
      <c r="AF904" s="604">
        <f t="shared" si="4269"/>
        <v>3.1</v>
      </c>
      <c r="AG904" s="605">
        <f t="shared" si="4270"/>
        <v>0.6</v>
      </c>
      <c r="AH904" s="595">
        <f t="shared" si="4271"/>
        <v>0</v>
      </c>
      <c r="AI904" s="595">
        <f t="shared" si="4272"/>
        <v>2.79</v>
      </c>
      <c r="AJ904" s="595">
        <f t="shared" si="4273"/>
        <v>2.21</v>
      </c>
      <c r="AK904" s="595">
        <f t="shared" si="4274"/>
        <v>0</v>
      </c>
      <c r="AL904" s="595">
        <f t="shared" si="4275"/>
        <v>0</v>
      </c>
      <c r="AM904" s="596">
        <f t="shared" si="4276"/>
        <v>15.31</v>
      </c>
      <c r="AN904" s="732">
        <f t="shared" si="4277"/>
        <v>0</v>
      </c>
      <c r="AO904" s="144" t="s">
        <v>24286</v>
      </c>
      <c r="AP904" s="379" t="s">
        <v>23695</v>
      </c>
      <c r="AQ904" s="453" t="s">
        <v>24287</v>
      </c>
      <c r="AR904" s="416">
        <v>1.5</v>
      </c>
      <c r="AS904" s="504" t="s">
        <v>1</v>
      </c>
      <c r="AT904" s="504">
        <v>1.5</v>
      </c>
      <c r="AU904" s="142">
        <v>30</v>
      </c>
      <c r="AV904" s="416">
        <f t="shared" si="4278"/>
        <v>2.2000000000000002</v>
      </c>
      <c r="AW904" s="603" t="s">
        <v>1</v>
      </c>
      <c r="AX904" s="504">
        <f t="shared" si="4279"/>
        <v>2.2000000000000002</v>
      </c>
      <c r="AY904" s="384">
        <f t="shared" si="4280"/>
        <v>27.8</v>
      </c>
      <c r="AZ904" s="384">
        <f t="shared" si="4281"/>
        <v>0.5</v>
      </c>
      <c r="BA904" s="384">
        <f t="shared" si="4282"/>
        <v>2.6</v>
      </c>
      <c r="BB904" s="382">
        <f t="shared" si="4283"/>
        <v>0</v>
      </c>
      <c r="BC904" s="265">
        <f t="shared" si="4284"/>
        <v>36.14</v>
      </c>
      <c r="BD904" s="265">
        <f t="shared" si="4285"/>
        <v>251.48</v>
      </c>
      <c r="BE904" s="265">
        <f t="shared" si="4286"/>
        <v>90.07</v>
      </c>
      <c r="BF904" s="607">
        <f t="shared" si="4287"/>
        <v>2.35</v>
      </c>
      <c r="BG904" s="607">
        <f t="shared" si="4288"/>
        <v>0.3917878370862482</v>
      </c>
      <c r="BH904" s="607">
        <f t="shared" si="4289"/>
        <v>11.37</v>
      </c>
      <c r="BI904" s="607">
        <f t="shared" si="4290"/>
        <v>0.25</v>
      </c>
      <c r="BJ904" s="116">
        <f t="shared" si="4291"/>
        <v>113.65</v>
      </c>
      <c r="BK904" s="95"/>
    </row>
    <row r="905" spans="1:63" ht="14.25" x14ac:dyDescent="0.3">
      <c r="A905" s="144" t="s">
        <v>24287</v>
      </c>
      <c r="B905" s="379" t="s">
        <v>23695</v>
      </c>
      <c r="C905" s="453" t="s">
        <v>24288</v>
      </c>
      <c r="D905" s="416">
        <v>1.5</v>
      </c>
      <c r="E905" s="504" t="s">
        <v>1</v>
      </c>
      <c r="F905" s="504">
        <v>1.5</v>
      </c>
      <c r="G905" s="416" t="s">
        <v>25017</v>
      </c>
      <c r="H905" s="142">
        <v>27</v>
      </c>
      <c r="I905" s="143">
        <v>2.6338878370862471</v>
      </c>
      <c r="J905" s="143">
        <v>2.7730878370862477</v>
      </c>
      <c r="K905" s="452">
        <v>0</v>
      </c>
      <c r="L905" s="382">
        <f t="shared" si="4250"/>
        <v>2.7</v>
      </c>
      <c r="M905" s="383">
        <f t="shared" si="4251"/>
        <v>0.15</v>
      </c>
      <c r="N905" s="383">
        <f t="shared" si="4252"/>
        <v>0.5</v>
      </c>
      <c r="O905" s="382">
        <f t="shared" si="4253"/>
        <v>3.35</v>
      </c>
      <c r="P905" s="382">
        <f t="shared" si="4254"/>
        <v>2.6</v>
      </c>
      <c r="Q905" s="385">
        <f t="shared" si="4255"/>
        <v>0</v>
      </c>
      <c r="R905" s="385">
        <f t="shared" si="4256"/>
        <v>105.3</v>
      </c>
      <c r="S905" s="385">
        <f t="shared" si="4257"/>
        <v>105.3</v>
      </c>
      <c r="T905" s="385">
        <f t="shared" si="4258"/>
        <v>24.57</v>
      </c>
      <c r="U905" s="385">
        <f t="shared" si="4259"/>
        <v>0</v>
      </c>
      <c r="V905" s="384">
        <f t="shared" si="4260"/>
        <v>207.9</v>
      </c>
      <c r="W905" s="726">
        <f t="shared" si="4261"/>
        <v>0</v>
      </c>
      <c r="X905" s="144" t="str">
        <f t="shared" si="4262"/>
        <v>RH24</v>
      </c>
      <c r="Y905" s="416">
        <f t="shared" si="4263"/>
        <v>2</v>
      </c>
      <c r="Z905" s="603" t="s">
        <v>1</v>
      </c>
      <c r="AA905" s="504">
        <f t="shared" si="4264"/>
        <v>2</v>
      </c>
      <c r="AB905" s="591">
        <f t="shared" si="4265"/>
        <v>2.6338878370862471</v>
      </c>
      <c r="AC905" s="592">
        <f t="shared" si="4266"/>
        <v>0.15</v>
      </c>
      <c r="AD905" s="592">
        <f t="shared" si="4267"/>
        <v>0.15</v>
      </c>
      <c r="AE905" s="593">
        <f t="shared" si="4268"/>
        <v>2.93</v>
      </c>
      <c r="AF905" s="604">
        <f t="shared" si="4269"/>
        <v>3.1</v>
      </c>
      <c r="AG905" s="605">
        <f t="shared" si="4270"/>
        <v>0.6</v>
      </c>
      <c r="AH905" s="595">
        <f t="shared" si="4271"/>
        <v>0</v>
      </c>
      <c r="AI905" s="595">
        <f t="shared" si="4272"/>
        <v>2.79</v>
      </c>
      <c r="AJ905" s="595">
        <f t="shared" si="4273"/>
        <v>2.66</v>
      </c>
      <c r="AK905" s="595">
        <f t="shared" si="4274"/>
        <v>0</v>
      </c>
      <c r="AL905" s="595">
        <f t="shared" si="4275"/>
        <v>0</v>
      </c>
      <c r="AM905" s="596">
        <f t="shared" si="4276"/>
        <v>16.46</v>
      </c>
      <c r="AN905" s="732">
        <f t="shared" si="4277"/>
        <v>0</v>
      </c>
      <c r="AO905" s="144" t="s">
        <v>24287</v>
      </c>
      <c r="AP905" s="379" t="s">
        <v>23695</v>
      </c>
      <c r="AQ905" s="453" t="s">
        <v>24288</v>
      </c>
      <c r="AR905" s="416">
        <v>1.5</v>
      </c>
      <c r="AS905" s="504" t="s">
        <v>1</v>
      </c>
      <c r="AT905" s="504">
        <v>1.5</v>
      </c>
      <c r="AU905" s="142">
        <v>27</v>
      </c>
      <c r="AV905" s="416">
        <f t="shared" si="4278"/>
        <v>2.2000000000000002</v>
      </c>
      <c r="AW905" s="603" t="s">
        <v>1</v>
      </c>
      <c r="AX905" s="504">
        <f t="shared" si="4279"/>
        <v>2.2000000000000002</v>
      </c>
      <c r="AY905" s="384">
        <f t="shared" si="4280"/>
        <v>24.8</v>
      </c>
      <c r="AZ905" s="384">
        <f t="shared" si="4281"/>
        <v>0.5</v>
      </c>
      <c r="BA905" s="384">
        <f t="shared" si="4282"/>
        <v>2.6</v>
      </c>
      <c r="BB905" s="382">
        <f t="shared" si="4283"/>
        <v>0</v>
      </c>
      <c r="BC905" s="265">
        <f t="shared" si="4284"/>
        <v>32.24</v>
      </c>
      <c r="BD905" s="265">
        <f t="shared" si="4285"/>
        <v>240.61999999999998</v>
      </c>
      <c r="BE905" s="265">
        <f t="shared" si="4286"/>
        <v>80.349999999999994</v>
      </c>
      <c r="BF905" s="607">
        <f t="shared" si="4287"/>
        <v>2.35</v>
      </c>
      <c r="BG905" s="607">
        <f t="shared" si="4288"/>
        <v>0.63388783708624707</v>
      </c>
      <c r="BH905" s="607">
        <f t="shared" si="4289"/>
        <v>11.37</v>
      </c>
      <c r="BI905" s="607">
        <f t="shared" si="4290"/>
        <v>0.4</v>
      </c>
      <c r="BJ905" s="116">
        <f t="shared" si="4291"/>
        <v>116.26</v>
      </c>
      <c r="BK905" s="95"/>
    </row>
    <row r="906" spans="1:63" ht="14.25" x14ac:dyDescent="0.3">
      <c r="A906" s="449" t="s">
        <v>24288</v>
      </c>
      <c r="B906" s="146" t="s">
        <v>23695</v>
      </c>
      <c r="C906" s="532" t="s">
        <v>24289</v>
      </c>
      <c r="D906" s="502">
        <v>1.5</v>
      </c>
      <c r="E906" s="589" t="s">
        <v>1</v>
      </c>
      <c r="F906" s="589">
        <v>1.5</v>
      </c>
      <c r="G906" s="502" t="s">
        <v>25017</v>
      </c>
      <c r="H906" s="451">
        <v>5</v>
      </c>
      <c r="I906" s="452">
        <v>2.7730878370862477</v>
      </c>
      <c r="J906" s="452">
        <v>2.8299878370862483</v>
      </c>
      <c r="K906" s="452">
        <v>0</v>
      </c>
      <c r="L906" s="382">
        <f t="shared" si="4250"/>
        <v>2.8</v>
      </c>
      <c r="M906" s="383">
        <f t="shared" si="4251"/>
        <v>0.15</v>
      </c>
      <c r="N906" s="383">
        <f t="shared" si="4252"/>
        <v>0.5</v>
      </c>
      <c r="O906" s="382">
        <f t="shared" si="4253"/>
        <v>3.4499999999999997</v>
      </c>
      <c r="P906" s="382">
        <f t="shared" si="4254"/>
        <v>2.6</v>
      </c>
      <c r="Q906" s="385">
        <f t="shared" si="4255"/>
        <v>0</v>
      </c>
      <c r="R906" s="385">
        <f t="shared" si="4256"/>
        <v>19.5</v>
      </c>
      <c r="S906" s="385">
        <f t="shared" si="4257"/>
        <v>19.5</v>
      </c>
      <c r="T906" s="385">
        <f t="shared" si="4258"/>
        <v>5.85</v>
      </c>
      <c r="U906" s="385">
        <f t="shared" si="4259"/>
        <v>0</v>
      </c>
      <c r="V906" s="384">
        <f t="shared" si="4260"/>
        <v>39.5</v>
      </c>
      <c r="W906" s="726">
        <f t="shared" si="4261"/>
        <v>0</v>
      </c>
      <c r="X906" s="449" t="str">
        <f t="shared" si="4262"/>
        <v>RH25</v>
      </c>
      <c r="Y906" s="502">
        <f t="shared" si="4263"/>
        <v>2</v>
      </c>
      <c r="Z906" s="590" t="s">
        <v>1</v>
      </c>
      <c r="AA906" s="589">
        <f t="shared" si="4264"/>
        <v>2</v>
      </c>
      <c r="AB906" s="591">
        <f t="shared" si="4265"/>
        <v>2.7730878370862477</v>
      </c>
      <c r="AC906" s="592">
        <f t="shared" si="4266"/>
        <v>0.15</v>
      </c>
      <c r="AD906" s="592">
        <f t="shared" si="4267"/>
        <v>0.15</v>
      </c>
      <c r="AE906" s="593">
        <f t="shared" si="4268"/>
        <v>3.07</v>
      </c>
      <c r="AF906" s="593">
        <f t="shared" si="4269"/>
        <v>3.1</v>
      </c>
      <c r="AG906" s="594">
        <f t="shared" si="4270"/>
        <v>0.6</v>
      </c>
      <c r="AH906" s="595">
        <f t="shared" si="4271"/>
        <v>0</v>
      </c>
      <c r="AI906" s="595">
        <f t="shared" si="4272"/>
        <v>2.79</v>
      </c>
      <c r="AJ906" s="595">
        <f t="shared" si="4273"/>
        <v>2.79</v>
      </c>
      <c r="AK906" s="595">
        <f t="shared" si="4274"/>
        <v>0.13</v>
      </c>
      <c r="AL906" s="595">
        <f t="shared" si="4275"/>
        <v>0</v>
      </c>
      <c r="AM906" s="596">
        <f t="shared" si="4276"/>
        <v>17.14</v>
      </c>
      <c r="AN906" s="732">
        <f t="shared" si="4277"/>
        <v>0</v>
      </c>
      <c r="AO906" s="449" t="s">
        <v>24288</v>
      </c>
      <c r="AP906" s="146" t="s">
        <v>23695</v>
      </c>
      <c r="AQ906" s="532" t="s">
        <v>24289</v>
      </c>
      <c r="AR906" s="502">
        <v>1.5</v>
      </c>
      <c r="AS906" s="589" t="s">
        <v>1</v>
      </c>
      <c r="AT906" s="589">
        <v>1.5</v>
      </c>
      <c r="AU906" s="451">
        <v>5</v>
      </c>
      <c r="AV906" s="502">
        <f t="shared" si="4278"/>
        <v>2.2000000000000002</v>
      </c>
      <c r="AW906" s="590" t="s">
        <v>1</v>
      </c>
      <c r="AX906" s="589">
        <f t="shared" si="4279"/>
        <v>2.2000000000000002</v>
      </c>
      <c r="AY906" s="384">
        <f t="shared" si="4280"/>
        <v>2.8</v>
      </c>
      <c r="AZ906" s="384">
        <f t="shared" si="4281"/>
        <v>0.5</v>
      </c>
      <c r="BA906" s="384">
        <f t="shared" si="4282"/>
        <v>2.6</v>
      </c>
      <c r="BB906" s="382">
        <f t="shared" si="4283"/>
        <v>0</v>
      </c>
      <c r="BC906" s="265">
        <f t="shared" si="4284"/>
        <v>3.64</v>
      </c>
      <c r="BD906" s="265">
        <f t="shared" si="4285"/>
        <v>50.56</v>
      </c>
      <c r="BE906" s="265">
        <f t="shared" si="4286"/>
        <v>9.07</v>
      </c>
      <c r="BF906" s="607">
        <f t="shared" si="4287"/>
        <v>2.35</v>
      </c>
      <c r="BG906" s="607">
        <f t="shared" si="4288"/>
        <v>0.77308783708624773</v>
      </c>
      <c r="BH906" s="607">
        <f t="shared" si="4289"/>
        <v>11.37</v>
      </c>
      <c r="BI906" s="607">
        <f t="shared" si="4290"/>
        <v>0.49</v>
      </c>
      <c r="BJ906" s="116">
        <f t="shared" si="4291"/>
        <v>25.99</v>
      </c>
      <c r="BK906" s="95"/>
    </row>
    <row r="907" spans="1:63" ht="14.25" x14ac:dyDescent="0.3">
      <c r="A907" s="462"/>
      <c r="B907" s="463"/>
      <c r="C907" s="608"/>
      <c r="D907" s="505"/>
      <c r="E907" s="505"/>
      <c r="F907" s="505"/>
      <c r="G907" s="505"/>
      <c r="H907" s="410"/>
      <c r="I907" s="411"/>
      <c r="J907" s="411"/>
      <c r="K907" s="411"/>
      <c r="L907" s="101"/>
      <c r="M907" s="412"/>
      <c r="N907" s="412"/>
      <c r="O907" s="101"/>
      <c r="P907" s="101"/>
      <c r="Q907" s="414"/>
      <c r="R907" s="414"/>
      <c r="S907" s="414"/>
      <c r="T907" s="414"/>
      <c r="U907" s="414"/>
      <c r="V907" s="413"/>
      <c r="W907" s="725"/>
      <c r="X907" s="462"/>
      <c r="Y907" s="505"/>
      <c r="Z907" s="597"/>
      <c r="AA907" s="505"/>
      <c r="AB907" s="598"/>
      <c r="AC907" s="599"/>
      <c r="AD907" s="599"/>
      <c r="AE907" s="600"/>
      <c r="AF907" s="600"/>
      <c r="AG907" s="597"/>
      <c r="AH907" s="601"/>
      <c r="AI907" s="601"/>
      <c r="AJ907" s="601"/>
      <c r="AK907" s="601"/>
      <c r="AL907" s="601"/>
      <c r="AM907" s="602"/>
      <c r="AN907" s="733"/>
      <c r="AO907" s="462"/>
      <c r="AP907" s="463"/>
      <c r="AQ907" s="608"/>
      <c r="AR907" s="505"/>
      <c r="AS907" s="505"/>
      <c r="AT907" s="505"/>
      <c r="AU907" s="410"/>
      <c r="AV907" s="505"/>
      <c r="AW907" s="597"/>
      <c r="AX907" s="505"/>
      <c r="AY907" s="413"/>
      <c r="AZ907" s="413"/>
      <c r="BA907" s="413"/>
      <c r="BB907" s="101"/>
      <c r="BC907" s="101"/>
      <c r="BD907" s="101"/>
      <c r="BE907" s="101"/>
      <c r="BF907" s="414"/>
      <c r="BG907" s="414"/>
      <c r="BH907" s="414"/>
      <c r="BI907" s="414"/>
      <c r="BJ907" s="415"/>
      <c r="BK907" s="95"/>
    </row>
    <row r="908" spans="1:63" s="122" customFormat="1" ht="14.25" x14ac:dyDescent="0.3">
      <c r="A908" s="402" t="s">
        <v>24297</v>
      </c>
      <c r="B908" s="463"/>
      <c r="C908" s="408"/>
      <c r="D908" s="505"/>
      <c r="E908" s="505"/>
      <c r="F908" s="505"/>
      <c r="G908" s="409"/>
      <c r="H908" s="410"/>
      <c r="I908" s="411"/>
      <c r="J908" s="411"/>
      <c r="K908" s="411"/>
      <c r="L908" s="101"/>
      <c r="M908" s="412"/>
      <c r="N908" s="412"/>
      <c r="O908" s="101"/>
      <c r="P908" s="101"/>
      <c r="Q908" s="414"/>
      <c r="R908" s="414"/>
      <c r="S908" s="414"/>
      <c r="T908" s="414"/>
      <c r="U908" s="414"/>
      <c r="V908" s="413"/>
      <c r="W908" s="725"/>
      <c r="X908" s="739" t="str">
        <f>$A908</f>
        <v>BACIA RM - BACIA ROMANA (M)</v>
      </c>
      <c r="Y908" s="505"/>
      <c r="Z908" s="597"/>
      <c r="AA908" s="505"/>
      <c r="AB908" s="598"/>
      <c r="AC908" s="599"/>
      <c r="AD908" s="599"/>
      <c r="AE908" s="600"/>
      <c r="AF908" s="600"/>
      <c r="AG908" s="597"/>
      <c r="AH908" s="601"/>
      <c r="AI908" s="601"/>
      <c r="AJ908" s="601"/>
      <c r="AK908" s="601"/>
      <c r="AL908" s="601"/>
      <c r="AM908" s="602"/>
      <c r="AN908" s="733"/>
      <c r="AO908" s="739" t="str">
        <f>$A908</f>
        <v>BACIA RM - BACIA ROMANA (M)</v>
      </c>
      <c r="AP908" s="463"/>
      <c r="AQ908" s="408"/>
      <c r="AR908" s="505"/>
      <c r="AS908" s="505"/>
      <c r="AT908" s="505"/>
      <c r="AU908" s="410"/>
      <c r="AV908" s="409"/>
      <c r="AW908" s="409"/>
      <c r="AX908" s="409"/>
      <c r="AY908" s="413"/>
      <c r="AZ908" s="413"/>
      <c r="BA908" s="413"/>
      <c r="BB908" s="101"/>
      <c r="BC908" s="101"/>
      <c r="BD908" s="101"/>
      <c r="BE908" s="101"/>
      <c r="BF908" s="101"/>
      <c r="BG908" s="101"/>
      <c r="BH908" s="101"/>
      <c r="BI908" s="101"/>
      <c r="BJ908" s="415"/>
      <c r="BK908" s="95"/>
    </row>
    <row r="909" spans="1:63" s="122" customFormat="1" ht="14.25" x14ac:dyDescent="0.3">
      <c r="A909" s="407" t="s">
        <v>24148</v>
      </c>
      <c r="B909" s="463"/>
      <c r="C909" s="408"/>
      <c r="D909" s="505"/>
      <c r="E909" s="505"/>
      <c r="F909" s="505"/>
      <c r="G909" s="409"/>
      <c r="H909" s="410"/>
      <c r="I909" s="411"/>
      <c r="J909" s="411"/>
      <c r="K909" s="411"/>
      <c r="L909" s="101"/>
      <c r="M909" s="412"/>
      <c r="N909" s="412"/>
      <c r="O909" s="101"/>
      <c r="P909" s="101"/>
      <c r="Q909" s="414"/>
      <c r="R909" s="414"/>
      <c r="S909" s="414"/>
      <c r="T909" s="414"/>
      <c r="U909" s="414"/>
      <c r="V909" s="413"/>
      <c r="W909" s="725"/>
      <c r="X909" s="740" t="str">
        <f>$A909</f>
        <v>RUA ESTHER ALEXANDRE ANDRADE</v>
      </c>
      <c r="Y909" s="503"/>
      <c r="Z909" s="503"/>
      <c r="AA909" s="503"/>
      <c r="AB909" s="399"/>
      <c r="AC909" s="399"/>
      <c r="AD909" s="399"/>
      <c r="AE909" s="399"/>
      <c r="AF909" s="404"/>
      <c r="AG909" s="399"/>
      <c r="AH909" s="399"/>
      <c r="AI909" s="399"/>
      <c r="AJ909" s="399"/>
      <c r="AK909" s="399"/>
      <c r="AL909" s="399"/>
      <c r="AM909" s="399"/>
      <c r="AN909" s="401"/>
      <c r="AO909" s="407" t="str">
        <f>$A909</f>
        <v>RUA ESTHER ALEXANDRE ANDRADE</v>
      </c>
      <c r="AP909" s="463"/>
      <c r="AQ909" s="408"/>
      <c r="AR909" s="505"/>
      <c r="AS909" s="505"/>
      <c r="AT909" s="505"/>
      <c r="AU909" s="410"/>
      <c r="AV909" s="409"/>
      <c r="AW909" s="409"/>
      <c r="AX909" s="409"/>
      <c r="AY909" s="413"/>
      <c r="AZ909" s="413"/>
      <c r="BA909" s="413"/>
      <c r="BB909" s="101"/>
      <c r="BC909" s="101"/>
      <c r="BD909" s="101"/>
      <c r="BE909" s="101"/>
      <c r="BF909" s="101"/>
      <c r="BG909" s="101"/>
      <c r="BH909" s="101"/>
      <c r="BI909" s="101"/>
      <c r="BJ909" s="415"/>
      <c r="BK909" s="95"/>
    </row>
    <row r="910" spans="1:63" ht="14.25" x14ac:dyDescent="0.3">
      <c r="A910" s="144" t="s">
        <v>24290</v>
      </c>
      <c r="B910" s="379" t="s">
        <v>23695</v>
      </c>
      <c r="C910" s="453" t="s">
        <v>24291</v>
      </c>
      <c r="D910" s="416">
        <v>0.4</v>
      </c>
      <c r="E910" s="504"/>
      <c r="F910" s="504"/>
      <c r="G910" s="416" t="s">
        <v>23864</v>
      </c>
      <c r="H910" s="142">
        <v>35</v>
      </c>
      <c r="I910" s="143">
        <v>1.3670000000000009</v>
      </c>
      <c r="J910" s="143">
        <v>1.3670000000000009</v>
      </c>
      <c r="K910" s="452">
        <v>0</v>
      </c>
      <c r="L910" s="382">
        <f t="shared" ref="L910:L916" si="4292">ROUND((I910+J910)/2,2)</f>
        <v>1.37</v>
      </c>
      <c r="M910" s="383">
        <f t="shared" ref="M910:M916" si="4293">IF(F910=0,ROUND($D910*10%,2),IF(D910&gt;2.8,0.18,0.15))</f>
        <v>0.04</v>
      </c>
      <c r="N910" s="383">
        <f t="shared" ref="N910:N916" si="4294">IF(F910=0,IF(   ROUND($D910/4,2),   IF(ROUND(($D910*1.2)/6,2)&lt;0.1,0.1,ROUND(($D910*1.2)/6,2))),0.5)</f>
        <v>0.1</v>
      </c>
      <c r="O910" s="382">
        <f t="shared" ref="O910:O916" si="4295">L910+M910+N910</f>
        <v>1.5100000000000002</v>
      </c>
      <c r="P910" s="382">
        <f t="shared" ref="P910:P916" si="4296">IF(O910&lt;2,(D910+M910*2)+0.6,(D910+M910*2)+0.6+ROUNDUP(O910-2,0)*0.1)</f>
        <v>1.08</v>
      </c>
      <c r="Q910" s="385">
        <f t="shared" ref="Q910:Q916" si="4297">IF($O910&lt;=$W$4,ROUND(IF($O910&lt;1.5,$O910*$H910*$P910,1.5*$H910*$P910),2),0)</f>
        <v>0</v>
      </c>
      <c r="R910" s="385">
        <f t="shared" ref="R910:R916" si="4298">IF($O910&gt;$W$4,ROUND(IF($O910&lt;1.5,$O910*$H910*$P910,1.5*$H910*$P910),2),0)</f>
        <v>56.7</v>
      </c>
      <c r="S910" s="385">
        <f t="shared" ref="S910:S916" si="4299">IF($O910&gt;$W$4,ROUND(IF($O910&lt;1.5,0,IF($O910&gt;3,1.5*$H910*$P910,($O910-1.5)*$H910*$P910)),2),0)</f>
        <v>0.38</v>
      </c>
      <c r="T910" s="385">
        <f t="shared" ref="T910:T916" si="4300">IF($O910&gt;$W$4,ROUND(IF($O910&lt;3,0,IF($O910&gt;4.5,1.5*$H910*$P910,($O910-3)*$H910*$P910)),2),0)</f>
        <v>0</v>
      </c>
      <c r="U910" s="385">
        <f t="shared" ref="U910:U916" si="4301">IF($O910&gt;$W$4,ROUND(IF($O910&lt;4.5,0,IF($O910&gt;6,($O910-4.5)*$H910*$P910,($O910-4.5)*$H910*$P910)),2),0)</f>
        <v>0</v>
      </c>
      <c r="V910" s="384">
        <f t="shared" ref="V910:V916" si="4302">IF($O910&gt;$W$4, IF( $O910&lt;=4,   ROUND($H910*($O910+0.5)*2,2),   0),0)</f>
        <v>140.69999999999999</v>
      </c>
      <c r="W910" s="726">
        <f t="shared" ref="W910:W916" si="4303">IF($O910&gt;$W$4, IF( $O910&gt;4,   ROUND($H910*($O910+0.5)*2,2),   0),0)</f>
        <v>0</v>
      </c>
      <c r="X910" s="144" t="str">
        <f t="shared" ref="X910:X916" si="4304">A910</f>
        <v>RM1</v>
      </c>
      <c r="Y910" s="416">
        <f t="shared" ref="Y910:Y916" si="4305">IF($D910=0.4,1.2,IF($D910=0.6,1.2,IF($D910=0.8,1.3,IF($D910=1,1.5,IF($D910=1.2,1.7,IF($D910&lt;=2,2,"--"))))))</f>
        <v>1.2</v>
      </c>
      <c r="Z910" s="603" t="s">
        <v>1</v>
      </c>
      <c r="AA910" s="504">
        <f t="shared" ref="AA910:AA916" si="4306">Y910</f>
        <v>1.2</v>
      </c>
      <c r="AB910" s="591">
        <f t="shared" ref="AB910:AB916" si="4307">IF($Y910="--","--",I910)</f>
        <v>1.3670000000000009</v>
      </c>
      <c r="AC910" s="592">
        <f t="shared" ref="AC910:AC916" si="4308">IF($Y910="--","--",IF(D910&gt;1.5,0.15,ROUND($D910*10%,2)))</f>
        <v>0.04</v>
      </c>
      <c r="AD910" s="592">
        <f t="shared" ref="AD910:AD916" si="4309">IF($Y910="--","--",0.15)</f>
        <v>0.15</v>
      </c>
      <c r="AE910" s="593">
        <f t="shared" ref="AE910:AE916" si="4310">IF($Y910="--","--",ROUND(AB910+AC910+AD910,2))</f>
        <v>1.56</v>
      </c>
      <c r="AF910" s="604">
        <f t="shared" ref="AF910:AF916" si="4311">IF($Y910="--","--",IF($AB910&lt;=2,$Y910+1,($Y910+1)+ROUNDUP($AB910-2,0)*0.1))</f>
        <v>2.2000000000000002</v>
      </c>
      <c r="AG910" s="605">
        <f t="shared" ref="AG910:AG916" si="4312">IF($D910=0.4,0.92,IF($D910=0.6,0.68,IF($D910=0.8,0.74,IF($D910=1,0.7,IF($D910=1.2,0.66,IF($D910=1.5,0.6,IF($D910&lt;=2,(2.4-(D910+0.3)),"--")))))))</f>
        <v>0.92</v>
      </c>
      <c r="AH910" s="595">
        <f t="shared" ref="AH910:AH916" si="4313">IF($Y910="--","--",IF($AE910&lt;=$W$4,ROUND(IF($AE910&lt;1.5,$AE910*$AF910*$AG910,1.5*$AF910*$AG910),2),0))</f>
        <v>0</v>
      </c>
      <c r="AI910" s="595">
        <f t="shared" ref="AI910:AI916" si="4314">IF($Y910="--","--",IF($AE910&gt;$W$4,ROUND(IF($AE910&lt;1.5,$AE910*$AF910*$AG910,1.5*$AF910*$AG910),2),0))</f>
        <v>3.04</v>
      </c>
      <c r="AJ910" s="595">
        <f t="shared" ref="AJ910:AJ916" si="4315">IF($Y910="--","--",IF($AE910&gt;$W$4,ROUND(IF($AE910&lt;1.5,0,IF($AE910&gt;3,1.5*$AF910*$AG910,($AE910-1.5)*$AF910*$AG910)),2),0))</f>
        <v>0.12</v>
      </c>
      <c r="AK910" s="595">
        <f t="shared" ref="AK910:AK916" si="4316">IF($Y910="--","--",IF($AE910&gt;$W$4,ROUND(IF($AE910&lt;3,0,IF($AE910&gt;4.5,1.5*$AF910*$AG910,($AE910-3)*$AF910*$AG910)),2),0))</f>
        <v>0</v>
      </c>
      <c r="AL910" s="595">
        <f t="shared" ref="AL910:AL916" si="4317">IF($Y910="--","--",IF($AE910&gt;$W$4,ROUND(IF($AE910&lt;4.5,0,IF($AE910&gt;6,($AE910-4.5)*$AF910*$AG910,($AE910-4.5)*$AF910*$AG910)),2),0))</f>
        <v>0</v>
      </c>
      <c r="AM910" s="596">
        <f t="shared" ref="AM910:AM916" si="4318">IF($Y910="--","--",IF($AE910&gt;$W$4, IF( $AE910&lt;=4,   ROUND(($AG910*4)*($AE910+0.5)*2,2),   0),0))</f>
        <v>15.16</v>
      </c>
      <c r="AN910" s="732">
        <f t="shared" ref="AN910:AN916" si="4319">IF($Y910="--","--",IF($AE910&gt;$W$4, IF( $AE910&gt;4,   ROUND(($AG910*4)*($AE910+0.5)*2,2),   0),0))</f>
        <v>0</v>
      </c>
      <c r="AO910" s="144" t="s">
        <v>24290</v>
      </c>
      <c r="AP910" s="379" t="s">
        <v>23695</v>
      </c>
      <c r="AQ910" s="453" t="s">
        <v>24291</v>
      </c>
      <c r="AR910" s="416">
        <v>0.4</v>
      </c>
      <c r="AS910" s="504"/>
      <c r="AT910" s="504"/>
      <c r="AU910" s="142">
        <v>35</v>
      </c>
      <c r="AV910" s="416">
        <f t="shared" ref="AV910:AV916" si="4320">IF($Y910="--","--",Y910+0.2)</f>
        <v>1.4</v>
      </c>
      <c r="AW910" s="603" t="s">
        <v>1</v>
      </c>
      <c r="AX910" s="504">
        <f t="shared" ref="AX910:AX916" si="4321">AV910</f>
        <v>1.4</v>
      </c>
      <c r="AY910" s="384">
        <f t="shared" ref="AY910:AY916" si="4322">IF(D910&gt;2,AU910,AU910-AV910)</f>
        <v>33.6</v>
      </c>
      <c r="AZ910" s="384">
        <f t="shared" ref="AZ910:AZ916" si="4323">N910</f>
        <v>0.1</v>
      </c>
      <c r="BA910" s="384">
        <f t="shared" ref="BA910:BA916" si="4324">P910</f>
        <v>1.08</v>
      </c>
      <c r="BB910" s="382">
        <f t="shared" ref="BB910:BB916" si="4325">IF(F910=0,IF(ROUND( AY910 * ( ( (N910*P910) +  ( ((D910+M910*2)/6)*P910 ) ) - ROUND(  ((D910+M910*2)^2)   *   (   ( PI()*96.379 / (4*360) )  -  ( (SIN((96.379/2)*PI()/180)) * (COS((96.379/2)*PI()/180)) / 4 )   ), 4) ),2),   ROUND( AY910 * ( ( (N910*P910) +  ( ((D910+M910*2)/4)*P910 ) ) - ROUND(  ((D910+M910*2)^2)   *   (   ( PI()*120 / (4*360) )  -  ( (SIN((120/2)*PI()/180)) * (COS((120/2)*PI()/180)) / 4 )   ), 4) ),2)),0)</f>
        <v>6.79</v>
      </c>
      <c r="BC910" s="265">
        <f t="shared" ref="BC910:BC916" si="4326">IF(F910&gt;0,ROUND(AY910*N910*P910,2),0)</f>
        <v>0</v>
      </c>
      <c r="BD910" s="265">
        <f t="shared" ref="BD910:BD916" si="4327">SUM(Q910:U910,AH910:AL910)</f>
        <v>60.24</v>
      </c>
      <c r="BE910" s="265">
        <f t="shared" ref="BE910:BE916" si="4328">IF(F910=0, ROUND( ( PI()*( (D910+M910*2)^2 ) / 4  ) * AY910,2),  ROUND( (D910+M910*2)*(F910+M910*2) * AY910,2))</f>
        <v>6.08</v>
      </c>
      <c r="BF910" s="607">
        <f t="shared" ref="BF910:BF916" si="4329">IF(($I910+M910-0.15)&lt;=2,($I910+M910+0.15),IF(($I910+M910)&lt;=3,2.35,($I910+M910+0.2)-0.85))</f>
        <v>1.5570000000000008</v>
      </c>
      <c r="BG910" s="607">
        <f t="shared" ref="BG910:BG916" si="4330">IF(D910&gt;2,   (I910-F910-M910-0.11),IF(($I910+M910)&lt;=2,0,IF(($I910+M910)&gt;3,0.85,(I910+M910+0.2-BF910))))</f>
        <v>0</v>
      </c>
      <c r="BH910" s="607">
        <f t="shared" ref="BH910:BH916" si="4331">IF(D910&gt;2,  ROUND(((1.42+0.4)+(0.91+0.4))*2*BG910,2), ROUND(AV910*AX910*BF910,2))</f>
        <v>3.05</v>
      </c>
      <c r="BI910" s="607">
        <f t="shared" ref="BI910:BI916" si="4332">ROUND(((PI()*0.9^2)/4)*BG910,2)</f>
        <v>0</v>
      </c>
      <c r="BJ910" s="116">
        <f t="shared" ref="BJ910:BJ916" si="4333">ROUND(BD910-BE910-BH910-BI910-BB910-BC910,2)</f>
        <v>44.32</v>
      </c>
      <c r="BK910" s="95"/>
    </row>
    <row r="911" spans="1:63" ht="14.25" x14ac:dyDescent="0.3">
      <c r="A911" s="144" t="s">
        <v>24291</v>
      </c>
      <c r="B911" s="379" t="s">
        <v>23695</v>
      </c>
      <c r="C911" s="453" t="s">
        <v>24292</v>
      </c>
      <c r="D911" s="416">
        <v>0.4</v>
      </c>
      <c r="E911" s="504"/>
      <c r="F911" s="504"/>
      <c r="G911" s="416" t="s">
        <v>23864</v>
      </c>
      <c r="H911" s="142">
        <v>35</v>
      </c>
      <c r="I911" s="143">
        <v>1.3670000000000009</v>
      </c>
      <c r="J911" s="143">
        <v>1.2380000000000013</v>
      </c>
      <c r="K911" s="452">
        <v>0</v>
      </c>
      <c r="L911" s="382">
        <f t="shared" si="4292"/>
        <v>1.3</v>
      </c>
      <c r="M911" s="383">
        <f t="shared" si="4293"/>
        <v>0.04</v>
      </c>
      <c r="N911" s="383">
        <f t="shared" si="4294"/>
        <v>0.1</v>
      </c>
      <c r="O911" s="382">
        <f t="shared" si="4295"/>
        <v>1.4400000000000002</v>
      </c>
      <c r="P911" s="382">
        <f t="shared" si="4296"/>
        <v>1.08</v>
      </c>
      <c r="Q911" s="385">
        <f t="shared" si="4297"/>
        <v>54.43</v>
      </c>
      <c r="R911" s="385">
        <f t="shared" si="4298"/>
        <v>0</v>
      </c>
      <c r="S911" s="385">
        <f t="shared" si="4299"/>
        <v>0</v>
      </c>
      <c r="T911" s="385">
        <f t="shared" si="4300"/>
        <v>0</v>
      </c>
      <c r="U911" s="385">
        <f t="shared" si="4301"/>
        <v>0</v>
      </c>
      <c r="V911" s="384">
        <f t="shared" si="4302"/>
        <v>0</v>
      </c>
      <c r="W911" s="726">
        <f t="shared" si="4303"/>
        <v>0</v>
      </c>
      <c r="X911" s="144" t="str">
        <f t="shared" si="4304"/>
        <v>RM2</v>
      </c>
      <c r="Y911" s="416">
        <f t="shared" si="4305"/>
        <v>1.2</v>
      </c>
      <c r="Z911" s="603" t="s">
        <v>1</v>
      </c>
      <c r="AA911" s="504">
        <f t="shared" si="4306"/>
        <v>1.2</v>
      </c>
      <c r="AB911" s="591">
        <f t="shared" si="4307"/>
        <v>1.3670000000000009</v>
      </c>
      <c r="AC911" s="592">
        <f t="shared" si="4308"/>
        <v>0.04</v>
      </c>
      <c r="AD911" s="592">
        <f t="shared" si="4309"/>
        <v>0.15</v>
      </c>
      <c r="AE911" s="593">
        <f t="shared" si="4310"/>
        <v>1.56</v>
      </c>
      <c r="AF911" s="604">
        <f t="shared" si="4311"/>
        <v>2.2000000000000002</v>
      </c>
      <c r="AG911" s="605">
        <f t="shared" si="4312"/>
        <v>0.92</v>
      </c>
      <c r="AH911" s="595">
        <f t="shared" si="4313"/>
        <v>0</v>
      </c>
      <c r="AI911" s="595">
        <f t="shared" si="4314"/>
        <v>3.04</v>
      </c>
      <c r="AJ911" s="595">
        <f t="shared" si="4315"/>
        <v>0.12</v>
      </c>
      <c r="AK911" s="595">
        <f t="shared" si="4316"/>
        <v>0</v>
      </c>
      <c r="AL911" s="595">
        <f t="shared" si="4317"/>
        <v>0</v>
      </c>
      <c r="AM911" s="596">
        <f t="shared" si="4318"/>
        <v>15.16</v>
      </c>
      <c r="AN911" s="732">
        <f t="shared" si="4319"/>
        <v>0</v>
      </c>
      <c r="AO911" s="144" t="s">
        <v>24291</v>
      </c>
      <c r="AP911" s="379" t="s">
        <v>23695</v>
      </c>
      <c r="AQ911" s="453" t="s">
        <v>24292</v>
      </c>
      <c r="AR911" s="416">
        <v>0.4</v>
      </c>
      <c r="AS911" s="504"/>
      <c r="AT911" s="504"/>
      <c r="AU911" s="142">
        <v>35</v>
      </c>
      <c r="AV911" s="416">
        <f t="shared" si="4320"/>
        <v>1.4</v>
      </c>
      <c r="AW911" s="603" t="s">
        <v>1</v>
      </c>
      <c r="AX911" s="504">
        <f t="shared" si="4321"/>
        <v>1.4</v>
      </c>
      <c r="AY911" s="384">
        <f t="shared" si="4322"/>
        <v>33.6</v>
      </c>
      <c r="AZ911" s="384">
        <f t="shared" si="4323"/>
        <v>0.1</v>
      </c>
      <c r="BA911" s="384">
        <f t="shared" si="4324"/>
        <v>1.08</v>
      </c>
      <c r="BB911" s="382">
        <f t="shared" si="4325"/>
        <v>6.79</v>
      </c>
      <c r="BC911" s="265">
        <f t="shared" si="4326"/>
        <v>0</v>
      </c>
      <c r="BD911" s="265">
        <f t="shared" si="4327"/>
        <v>57.589999999999996</v>
      </c>
      <c r="BE911" s="265">
        <f t="shared" si="4328"/>
        <v>6.08</v>
      </c>
      <c r="BF911" s="607">
        <f t="shared" si="4329"/>
        <v>1.5570000000000008</v>
      </c>
      <c r="BG911" s="607">
        <f t="shared" si="4330"/>
        <v>0</v>
      </c>
      <c r="BH911" s="607">
        <f t="shared" si="4331"/>
        <v>3.05</v>
      </c>
      <c r="BI911" s="607">
        <f t="shared" si="4332"/>
        <v>0</v>
      </c>
      <c r="BJ911" s="116">
        <f t="shared" si="4333"/>
        <v>41.67</v>
      </c>
      <c r="BK911" s="95"/>
    </row>
    <row r="912" spans="1:63" ht="14.25" x14ac:dyDescent="0.3">
      <c r="A912" s="144" t="s">
        <v>24292</v>
      </c>
      <c r="B912" s="379" t="s">
        <v>23695</v>
      </c>
      <c r="C912" s="453" t="s">
        <v>24293</v>
      </c>
      <c r="D912" s="416">
        <v>0.4</v>
      </c>
      <c r="E912" s="504"/>
      <c r="F912" s="504"/>
      <c r="G912" s="416" t="s">
        <v>23864</v>
      </c>
      <c r="H912" s="142">
        <v>35</v>
      </c>
      <c r="I912" s="143">
        <v>1.2380000000000013</v>
      </c>
      <c r="J912" s="143">
        <v>1.2280000000000015</v>
      </c>
      <c r="K912" s="452">
        <v>0</v>
      </c>
      <c r="L912" s="382">
        <f t="shared" si="4292"/>
        <v>1.23</v>
      </c>
      <c r="M912" s="383">
        <f t="shared" si="4293"/>
        <v>0.04</v>
      </c>
      <c r="N912" s="383">
        <f t="shared" si="4294"/>
        <v>0.1</v>
      </c>
      <c r="O912" s="382">
        <f t="shared" si="4295"/>
        <v>1.37</v>
      </c>
      <c r="P912" s="382">
        <f t="shared" si="4296"/>
        <v>1.08</v>
      </c>
      <c r="Q912" s="385">
        <f t="shared" si="4297"/>
        <v>51.79</v>
      </c>
      <c r="R912" s="385">
        <f t="shared" si="4298"/>
        <v>0</v>
      </c>
      <c r="S912" s="385">
        <f t="shared" si="4299"/>
        <v>0</v>
      </c>
      <c r="T912" s="385">
        <f t="shared" si="4300"/>
        <v>0</v>
      </c>
      <c r="U912" s="385">
        <f t="shared" si="4301"/>
        <v>0</v>
      </c>
      <c r="V912" s="384">
        <f t="shared" si="4302"/>
        <v>0</v>
      </c>
      <c r="W912" s="726">
        <f t="shared" si="4303"/>
        <v>0</v>
      </c>
      <c r="X912" s="144" t="str">
        <f t="shared" si="4304"/>
        <v>RM3</v>
      </c>
      <c r="Y912" s="416">
        <f t="shared" si="4305"/>
        <v>1.2</v>
      </c>
      <c r="Z912" s="603" t="s">
        <v>1</v>
      </c>
      <c r="AA912" s="504">
        <f t="shared" si="4306"/>
        <v>1.2</v>
      </c>
      <c r="AB912" s="591">
        <f t="shared" si="4307"/>
        <v>1.2380000000000013</v>
      </c>
      <c r="AC912" s="592">
        <f t="shared" si="4308"/>
        <v>0.04</v>
      </c>
      <c r="AD912" s="592">
        <f t="shared" si="4309"/>
        <v>0.15</v>
      </c>
      <c r="AE912" s="593">
        <f t="shared" si="4310"/>
        <v>1.43</v>
      </c>
      <c r="AF912" s="604">
        <f t="shared" si="4311"/>
        <v>2.2000000000000002</v>
      </c>
      <c r="AG912" s="605">
        <f t="shared" si="4312"/>
        <v>0.92</v>
      </c>
      <c r="AH912" s="595">
        <f t="shared" si="4313"/>
        <v>2.89</v>
      </c>
      <c r="AI912" s="595">
        <f t="shared" si="4314"/>
        <v>0</v>
      </c>
      <c r="AJ912" s="595">
        <f t="shared" si="4315"/>
        <v>0</v>
      </c>
      <c r="AK912" s="595">
        <f t="shared" si="4316"/>
        <v>0</v>
      </c>
      <c r="AL912" s="595">
        <f t="shared" si="4317"/>
        <v>0</v>
      </c>
      <c r="AM912" s="596">
        <f t="shared" si="4318"/>
        <v>0</v>
      </c>
      <c r="AN912" s="732">
        <f t="shared" si="4319"/>
        <v>0</v>
      </c>
      <c r="AO912" s="144" t="s">
        <v>24292</v>
      </c>
      <c r="AP912" s="379" t="s">
        <v>23695</v>
      </c>
      <c r="AQ912" s="453" t="s">
        <v>24293</v>
      </c>
      <c r="AR912" s="416">
        <v>0.4</v>
      </c>
      <c r="AS912" s="504"/>
      <c r="AT912" s="504"/>
      <c r="AU912" s="142">
        <v>35</v>
      </c>
      <c r="AV912" s="416">
        <f t="shared" si="4320"/>
        <v>1.4</v>
      </c>
      <c r="AW912" s="603" t="s">
        <v>1</v>
      </c>
      <c r="AX912" s="504">
        <f t="shared" si="4321"/>
        <v>1.4</v>
      </c>
      <c r="AY912" s="384">
        <f t="shared" si="4322"/>
        <v>33.6</v>
      </c>
      <c r="AZ912" s="384">
        <f t="shared" si="4323"/>
        <v>0.1</v>
      </c>
      <c r="BA912" s="384">
        <f t="shared" si="4324"/>
        <v>1.08</v>
      </c>
      <c r="BB912" s="382">
        <f t="shared" si="4325"/>
        <v>6.79</v>
      </c>
      <c r="BC912" s="265">
        <f t="shared" si="4326"/>
        <v>0</v>
      </c>
      <c r="BD912" s="265">
        <f t="shared" si="4327"/>
        <v>54.68</v>
      </c>
      <c r="BE912" s="265">
        <f t="shared" si="4328"/>
        <v>6.08</v>
      </c>
      <c r="BF912" s="607">
        <f t="shared" si="4329"/>
        <v>1.4280000000000013</v>
      </c>
      <c r="BG912" s="607">
        <f t="shared" si="4330"/>
        <v>0</v>
      </c>
      <c r="BH912" s="607">
        <f t="shared" si="4331"/>
        <v>2.8</v>
      </c>
      <c r="BI912" s="607">
        <f t="shared" si="4332"/>
        <v>0</v>
      </c>
      <c r="BJ912" s="116">
        <f t="shared" si="4333"/>
        <v>39.01</v>
      </c>
      <c r="BK912" s="95"/>
    </row>
    <row r="913" spans="1:63" ht="14.25" x14ac:dyDescent="0.3">
      <c r="A913" s="144" t="s">
        <v>24293</v>
      </c>
      <c r="B913" s="379" t="s">
        <v>23695</v>
      </c>
      <c r="C913" s="453" t="s">
        <v>24294</v>
      </c>
      <c r="D913" s="416">
        <v>0.4</v>
      </c>
      <c r="E913" s="504"/>
      <c r="F913" s="504"/>
      <c r="G913" s="416" t="s">
        <v>23864</v>
      </c>
      <c r="H913" s="142">
        <v>35</v>
      </c>
      <c r="I913" s="143">
        <v>1.2280000000000015</v>
      </c>
      <c r="J913" s="143">
        <v>1.2020000000000017</v>
      </c>
      <c r="K913" s="452">
        <v>0</v>
      </c>
      <c r="L913" s="382">
        <f t="shared" si="4292"/>
        <v>1.22</v>
      </c>
      <c r="M913" s="383">
        <f t="shared" si="4293"/>
        <v>0.04</v>
      </c>
      <c r="N913" s="383">
        <f t="shared" si="4294"/>
        <v>0.1</v>
      </c>
      <c r="O913" s="382">
        <f t="shared" si="4295"/>
        <v>1.36</v>
      </c>
      <c r="P913" s="382">
        <f t="shared" si="4296"/>
        <v>1.08</v>
      </c>
      <c r="Q913" s="385">
        <f t="shared" si="4297"/>
        <v>51.41</v>
      </c>
      <c r="R913" s="385">
        <f t="shared" si="4298"/>
        <v>0</v>
      </c>
      <c r="S913" s="385">
        <f t="shared" si="4299"/>
        <v>0</v>
      </c>
      <c r="T913" s="385">
        <f t="shared" si="4300"/>
        <v>0</v>
      </c>
      <c r="U913" s="385">
        <f t="shared" si="4301"/>
        <v>0</v>
      </c>
      <c r="V913" s="384">
        <f t="shared" si="4302"/>
        <v>0</v>
      </c>
      <c r="W913" s="726">
        <f t="shared" si="4303"/>
        <v>0</v>
      </c>
      <c r="X913" s="144" t="str">
        <f t="shared" si="4304"/>
        <v>RM4</v>
      </c>
      <c r="Y913" s="416">
        <f t="shared" si="4305"/>
        <v>1.2</v>
      </c>
      <c r="Z913" s="603" t="s">
        <v>1</v>
      </c>
      <c r="AA913" s="504">
        <f t="shared" si="4306"/>
        <v>1.2</v>
      </c>
      <c r="AB913" s="591">
        <f t="shared" si="4307"/>
        <v>1.2280000000000015</v>
      </c>
      <c r="AC913" s="592">
        <f t="shared" si="4308"/>
        <v>0.04</v>
      </c>
      <c r="AD913" s="592">
        <f t="shared" si="4309"/>
        <v>0.15</v>
      </c>
      <c r="AE913" s="593">
        <f t="shared" si="4310"/>
        <v>1.42</v>
      </c>
      <c r="AF913" s="604">
        <f t="shared" si="4311"/>
        <v>2.2000000000000002</v>
      </c>
      <c r="AG913" s="605">
        <f t="shared" si="4312"/>
        <v>0.92</v>
      </c>
      <c r="AH913" s="595">
        <f t="shared" si="4313"/>
        <v>2.87</v>
      </c>
      <c r="AI913" s="595">
        <f t="shared" si="4314"/>
        <v>0</v>
      </c>
      <c r="AJ913" s="595">
        <f t="shared" si="4315"/>
        <v>0</v>
      </c>
      <c r="AK913" s="595">
        <f t="shared" si="4316"/>
        <v>0</v>
      </c>
      <c r="AL913" s="595">
        <f t="shared" si="4317"/>
        <v>0</v>
      </c>
      <c r="AM913" s="596">
        <f t="shared" si="4318"/>
        <v>0</v>
      </c>
      <c r="AN913" s="732">
        <f t="shared" si="4319"/>
        <v>0</v>
      </c>
      <c r="AO913" s="144" t="s">
        <v>24293</v>
      </c>
      <c r="AP913" s="379" t="s">
        <v>23695</v>
      </c>
      <c r="AQ913" s="453" t="s">
        <v>24294</v>
      </c>
      <c r="AR913" s="416">
        <v>0.4</v>
      </c>
      <c r="AS913" s="504"/>
      <c r="AT913" s="504"/>
      <c r="AU913" s="142">
        <v>35</v>
      </c>
      <c r="AV913" s="416">
        <f t="shared" si="4320"/>
        <v>1.4</v>
      </c>
      <c r="AW913" s="603" t="s">
        <v>1</v>
      </c>
      <c r="AX913" s="504">
        <f t="shared" si="4321"/>
        <v>1.4</v>
      </c>
      <c r="AY913" s="384">
        <f t="shared" si="4322"/>
        <v>33.6</v>
      </c>
      <c r="AZ913" s="384">
        <f t="shared" si="4323"/>
        <v>0.1</v>
      </c>
      <c r="BA913" s="384">
        <f t="shared" si="4324"/>
        <v>1.08</v>
      </c>
      <c r="BB913" s="382">
        <f t="shared" si="4325"/>
        <v>6.79</v>
      </c>
      <c r="BC913" s="265">
        <f t="shared" si="4326"/>
        <v>0</v>
      </c>
      <c r="BD913" s="265">
        <f t="shared" si="4327"/>
        <v>54.279999999999994</v>
      </c>
      <c r="BE913" s="265">
        <f t="shared" si="4328"/>
        <v>6.08</v>
      </c>
      <c r="BF913" s="607">
        <f t="shared" si="4329"/>
        <v>1.4180000000000015</v>
      </c>
      <c r="BG913" s="607">
        <f t="shared" si="4330"/>
        <v>0</v>
      </c>
      <c r="BH913" s="607">
        <f t="shared" si="4331"/>
        <v>2.78</v>
      </c>
      <c r="BI913" s="607">
        <f t="shared" si="4332"/>
        <v>0</v>
      </c>
      <c r="BJ913" s="116">
        <f t="shared" si="4333"/>
        <v>38.630000000000003</v>
      </c>
      <c r="BK913" s="95"/>
    </row>
    <row r="914" spans="1:63" ht="14.25" x14ac:dyDescent="0.3">
      <c r="A914" s="144" t="s">
        <v>24294</v>
      </c>
      <c r="B914" s="379" t="s">
        <v>23695</v>
      </c>
      <c r="C914" s="453" t="s">
        <v>24295</v>
      </c>
      <c r="D914" s="416">
        <v>0.4</v>
      </c>
      <c r="E914" s="504"/>
      <c r="F914" s="504"/>
      <c r="G914" s="416" t="s">
        <v>23864</v>
      </c>
      <c r="H914" s="142">
        <v>35</v>
      </c>
      <c r="I914" s="143">
        <v>1.2020000000000017</v>
      </c>
      <c r="J914" s="143">
        <v>1.2020000000000017</v>
      </c>
      <c r="K914" s="452">
        <v>0.14799999999999999</v>
      </c>
      <c r="L914" s="382">
        <f t="shared" si="4292"/>
        <v>1.2</v>
      </c>
      <c r="M914" s="383">
        <f t="shared" si="4293"/>
        <v>0.04</v>
      </c>
      <c r="N914" s="383">
        <f t="shared" si="4294"/>
        <v>0.1</v>
      </c>
      <c r="O914" s="382">
        <f t="shared" si="4295"/>
        <v>1.34</v>
      </c>
      <c r="P914" s="382">
        <f t="shared" si="4296"/>
        <v>1.08</v>
      </c>
      <c r="Q914" s="385">
        <f t="shared" si="4297"/>
        <v>50.65</v>
      </c>
      <c r="R914" s="385">
        <f t="shared" si="4298"/>
        <v>0</v>
      </c>
      <c r="S914" s="385">
        <f t="shared" si="4299"/>
        <v>0</v>
      </c>
      <c r="T914" s="385">
        <f t="shared" si="4300"/>
        <v>0</v>
      </c>
      <c r="U914" s="385">
        <f t="shared" si="4301"/>
        <v>0</v>
      </c>
      <c r="V914" s="384">
        <f t="shared" si="4302"/>
        <v>0</v>
      </c>
      <c r="W914" s="726">
        <f t="shared" si="4303"/>
        <v>0</v>
      </c>
      <c r="X914" s="144" t="str">
        <f t="shared" si="4304"/>
        <v>RM5</v>
      </c>
      <c r="Y914" s="416">
        <f t="shared" si="4305"/>
        <v>1.2</v>
      </c>
      <c r="Z914" s="603" t="s">
        <v>1</v>
      </c>
      <c r="AA914" s="504">
        <f t="shared" si="4306"/>
        <v>1.2</v>
      </c>
      <c r="AB914" s="591">
        <f t="shared" si="4307"/>
        <v>1.2020000000000017</v>
      </c>
      <c r="AC914" s="592">
        <f t="shared" si="4308"/>
        <v>0.04</v>
      </c>
      <c r="AD914" s="592">
        <f t="shared" si="4309"/>
        <v>0.15</v>
      </c>
      <c r="AE914" s="593">
        <f t="shared" si="4310"/>
        <v>1.39</v>
      </c>
      <c r="AF914" s="604">
        <f t="shared" si="4311"/>
        <v>2.2000000000000002</v>
      </c>
      <c r="AG914" s="605">
        <f t="shared" si="4312"/>
        <v>0.92</v>
      </c>
      <c r="AH914" s="595">
        <f t="shared" si="4313"/>
        <v>2.81</v>
      </c>
      <c r="AI914" s="595">
        <f t="shared" si="4314"/>
        <v>0</v>
      </c>
      <c r="AJ914" s="595">
        <f t="shared" si="4315"/>
        <v>0</v>
      </c>
      <c r="AK914" s="595">
        <f t="shared" si="4316"/>
        <v>0</v>
      </c>
      <c r="AL914" s="595">
        <f t="shared" si="4317"/>
        <v>0</v>
      </c>
      <c r="AM914" s="596">
        <f t="shared" si="4318"/>
        <v>0</v>
      </c>
      <c r="AN914" s="732">
        <f t="shared" si="4319"/>
        <v>0</v>
      </c>
      <c r="AO914" s="144" t="s">
        <v>24294</v>
      </c>
      <c r="AP914" s="379" t="s">
        <v>23695</v>
      </c>
      <c r="AQ914" s="453" t="s">
        <v>24295</v>
      </c>
      <c r="AR914" s="416">
        <v>0.4</v>
      </c>
      <c r="AS914" s="504"/>
      <c r="AT914" s="504"/>
      <c r="AU914" s="142">
        <v>35</v>
      </c>
      <c r="AV914" s="416">
        <f t="shared" si="4320"/>
        <v>1.4</v>
      </c>
      <c r="AW914" s="603" t="s">
        <v>1</v>
      </c>
      <c r="AX914" s="504">
        <f t="shared" si="4321"/>
        <v>1.4</v>
      </c>
      <c r="AY914" s="384">
        <f t="shared" si="4322"/>
        <v>33.6</v>
      </c>
      <c r="AZ914" s="384">
        <f t="shared" si="4323"/>
        <v>0.1</v>
      </c>
      <c r="BA914" s="384">
        <f t="shared" si="4324"/>
        <v>1.08</v>
      </c>
      <c r="BB914" s="382">
        <f t="shared" si="4325"/>
        <v>6.79</v>
      </c>
      <c r="BC914" s="265">
        <f t="shared" si="4326"/>
        <v>0</v>
      </c>
      <c r="BD914" s="265">
        <f t="shared" si="4327"/>
        <v>53.46</v>
      </c>
      <c r="BE914" s="265">
        <f t="shared" si="4328"/>
        <v>6.08</v>
      </c>
      <c r="BF914" s="607">
        <f t="shared" si="4329"/>
        <v>1.3920000000000017</v>
      </c>
      <c r="BG914" s="607">
        <f t="shared" si="4330"/>
        <v>0</v>
      </c>
      <c r="BH914" s="607">
        <f t="shared" si="4331"/>
        <v>2.73</v>
      </c>
      <c r="BI914" s="607">
        <f t="shared" si="4332"/>
        <v>0</v>
      </c>
      <c r="BJ914" s="116">
        <f t="shared" si="4333"/>
        <v>37.86</v>
      </c>
      <c r="BK914" s="95"/>
    </row>
    <row r="915" spans="1:63" ht="14.25" x14ac:dyDescent="0.3">
      <c r="A915" s="144" t="s">
        <v>24295</v>
      </c>
      <c r="B915" s="379" t="s">
        <v>23695</v>
      </c>
      <c r="C915" s="453" t="s">
        <v>24296</v>
      </c>
      <c r="D915" s="416">
        <v>0.4</v>
      </c>
      <c r="E915" s="504"/>
      <c r="F915" s="504"/>
      <c r="G915" s="416" t="s">
        <v>23864</v>
      </c>
      <c r="H915" s="142">
        <v>35</v>
      </c>
      <c r="I915" s="143">
        <v>1.3500000000000014</v>
      </c>
      <c r="J915" s="143">
        <v>1.3670000000000009</v>
      </c>
      <c r="K915" s="452">
        <v>0</v>
      </c>
      <c r="L915" s="382">
        <f t="shared" si="4292"/>
        <v>1.36</v>
      </c>
      <c r="M915" s="383">
        <f t="shared" si="4293"/>
        <v>0.04</v>
      </c>
      <c r="N915" s="383">
        <f t="shared" si="4294"/>
        <v>0.1</v>
      </c>
      <c r="O915" s="382">
        <f t="shared" si="4295"/>
        <v>1.5000000000000002</v>
      </c>
      <c r="P915" s="382">
        <f t="shared" si="4296"/>
        <v>1.08</v>
      </c>
      <c r="Q915" s="385">
        <f t="shared" si="4297"/>
        <v>56.7</v>
      </c>
      <c r="R915" s="385">
        <f t="shared" si="4298"/>
        <v>0</v>
      </c>
      <c r="S915" s="385">
        <f t="shared" si="4299"/>
        <v>0</v>
      </c>
      <c r="T915" s="385">
        <f t="shared" si="4300"/>
        <v>0</v>
      </c>
      <c r="U915" s="385">
        <f t="shared" si="4301"/>
        <v>0</v>
      </c>
      <c r="V915" s="384">
        <f t="shared" si="4302"/>
        <v>0</v>
      </c>
      <c r="W915" s="726">
        <f t="shared" si="4303"/>
        <v>0</v>
      </c>
      <c r="X915" s="144" t="str">
        <f t="shared" si="4304"/>
        <v>RM6</v>
      </c>
      <c r="Y915" s="416">
        <f t="shared" si="4305"/>
        <v>1.2</v>
      </c>
      <c r="Z915" s="603" t="s">
        <v>1</v>
      </c>
      <c r="AA915" s="504">
        <f t="shared" si="4306"/>
        <v>1.2</v>
      </c>
      <c r="AB915" s="591">
        <f t="shared" si="4307"/>
        <v>1.3500000000000014</v>
      </c>
      <c r="AC915" s="592">
        <f t="shared" si="4308"/>
        <v>0.04</v>
      </c>
      <c r="AD915" s="592">
        <f t="shared" si="4309"/>
        <v>0.15</v>
      </c>
      <c r="AE915" s="593">
        <f t="shared" si="4310"/>
        <v>1.54</v>
      </c>
      <c r="AF915" s="604">
        <f t="shared" si="4311"/>
        <v>2.2000000000000002</v>
      </c>
      <c r="AG915" s="605">
        <f t="shared" si="4312"/>
        <v>0.92</v>
      </c>
      <c r="AH915" s="595">
        <f t="shared" si="4313"/>
        <v>0</v>
      </c>
      <c r="AI915" s="595">
        <f t="shared" si="4314"/>
        <v>3.04</v>
      </c>
      <c r="AJ915" s="595">
        <f t="shared" si="4315"/>
        <v>0.08</v>
      </c>
      <c r="AK915" s="595">
        <f t="shared" si="4316"/>
        <v>0</v>
      </c>
      <c r="AL915" s="595">
        <f t="shared" si="4317"/>
        <v>0</v>
      </c>
      <c r="AM915" s="596">
        <f t="shared" si="4318"/>
        <v>15.01</v>
      </c>
      <c r="AN915" s="732">
        <f t="shared" si="4319"/>
        <v>0</v>
      </c>
      <c r="AO915" s="144" t="s">
        <v>24295</v>
      </c>
      <c r="AP915" s="379" t="s">
        <v>23695</v>
      </c>
      <c r="AQ915" s="453" t="s">
        <v>24296</v>
      </c>
      <c r="AR915" s="416">
        <v>0.4</v>
      </c>
      <c r="AS915" s="504"/>
      <c r="AT915" s="504"/>
      <c r="AU915" s="142">
        <v>35</v>
      </c>
      <c r="AV915" s="416">
        <f t="shared" si="4320"/>
        <v>1.4</v>
      </c>
      <c r="AW915" s="603" t="s">
        <v>1</v>
      </c>
      <c r="AX915" s="504">
        <f t="shared" si="4321"/>
        <v>1.4</v>
      </c>
      <c r="AY915" s="384">
        <f t="shared" si="4322"/>
        <v>33.6</v>
      </c>
      <c r="AZ915" s="384">
        <f t="shared" si="4323"/>
        <v>0.1</v>
      </c>
      <c r="BA915" s="384">
        <f t="shared" si="4324"/>
        <v>1.08</v>
      </c>
      <c r="BB915" s="382">
        <f t="shared" si="4325"/>
        <v>6.79</v>
      </c>
      <c r="BC915" s="265">
        <f t="shared" si="4326"/>
        <v>0</v>
      </c>
      <c r="BD915" s="265">
        <f t="shared" si="4327"/>
        <v>59.82</v>
      </c>
      <c r="BE915" s="265">
        <f t="shared" si="4328"/>
        <v>6.08</v>
      </c>
      <c r="BF915" s="607">
        <f t="shared" si="4329"/>
        <v>1.5400000000000014</v>
      </c>
      <c r="BG915" s="607">
        <f t="shared" si="4330"/>
        <v>0</v>
      </c>
      <c r="BH915" s="607">
        <f t="shared" si="4331"/>
        <v>3.02</v>
      </c>
      <c r="BI915" s="607">
        <f t="shared" si="4332"/>
        <v>0</v>
      </c>
      <c r="BJ915" s="116">
        <f t="shared" si="4333"/>
        <v>43.93</v>
      </c>
      <c r="BK915" s="95"/>
    </row>
    <row r="916" spans="1:63" ht="14.25" x14ac:dyDescent="0.3">
      <c r="A916" s="449" t="s">
        <v>24296</v>
      </c>
      <c r="B916" s="146" t="s">
        <v>23695</v>
      </c>
      <c r="C916" s="532" t="s">
        <v>24298</v>
      </c>
      <c r="D916" s="502">
        <v>0.4</v>
      </c>
      <c r="E916" s="589"/>
      <c r="F916" s="589"/>
      <c r="G916" s="502" t="s">
        <v>23864</v>
      </c>
      <c r="H916" s="451">
        <v>3</v>
      </c>
      <c r="I916" s="452">
        <v>1.3670000000000009</v>
      </c>
      <c r="J916" s="452">
        <v>1.3804000000000016</v>
      </c>
      <c r="K916" s="452">
        <v>1.1000000000000001</v>
      </c>
      <c r="L916" s="382">
        <f t="shared" si="4292"/>
        <v>1.37</v>
      </c>
      <c r="M916" s="383">
        <f t="shared" si="4293"/>
        <v>0.04</v>
      </c>
      <c r="N916" s="383">
        <f t="shared" si="4294"/>
        <v>0.1</v>
      </c>
      <c r="O916" s="382">
        <f t="shared" si="4295"/>
        <v>1.5100000000000002</v>
      </c>
      <c r="P916" s="382">
        <f t="shared" si="4296"/>
        <v>1.08</v>
      </c>
      <c r="Q916" s="385">
        <f t="shared" si="4297"/>
        <v>0</v>
      </c>
      <c r="R916" s="385">
        <f t="shared" si="4298"/>
        <v>4.8600000000000003</v>
      </c>
      <c r="S916" s="385">
        <f t="shared" si="4299"/>
        <v>0.03</v>
      </c>
      <c r="T916" s="385">
        <f t="shared" si="4300"/>
        <v>0</v>
      </c>
      <c r="U916" s="385">
        <f t="shared" si="4301"/>
        <v>0</v>
      </c>
      <c r="V916" s="384">
        <f t="shared" si="4302"/>
        <v>12.06</v>
      </c>
      <c r="W916" s="726">
        <f t="shared" si="4303"/>
        <v>0</v>
      </c>
      <c r="X916" s="449" t="str">
        <f t="shared" si="4304"/>
        <v>RM7</v>
      </c>
      <c r="Y916" s="502">
        <f t="shared" si="4305"/>
        <v>1.2</v>
      </c>
      <c r="Z916" s="590" t="s">
        <v>1</v>
      </c>
      <c r="AA916" s="589">
        <f t="shared" si="4306"/>
        <v>1.2</v>
      </c>
      <c r="AB916" s="591">
        <f t="shared" si="4307"/>
        <v>1.3670000000000009</v>
      </c>
      <c r="AC916" s="592">
        <f t="shared" si="4308"/>
        <v>0.04</v>
      </c>
      <c r="AD916" s="592">
        <f t="shared" si="4309"/>
        <v>0.15</v>
      </c>
      <c r="AE916" s="593">
        <f t="shared" si="4310"/>
        <v>1.56</v>
      </c>
      <c r="AF916" s="593">
        <f t="shared" si="4311"/>
        <v>2.2000000000000002</v>
      </c>
      <c r="AG916" s="594">
        <f t="shared" si="4312"/>
        <v>0.92</v>
      </c>
      <c r="AH916" s="595">
        <f t="shared" si="4313"/>
        <v>0</v>
      </c>
      <c r="AI916" s="595">
        <f t="shared" si="4314"/>
        <v>3.04</v>
      </c>
      <c r="AJ916" s="595">
        <f t="shared" si="4315"/>
        <v>0.12</v>
      </c>
      <c r="AK916" s="595">
        <f t="shared" si="4316"/>
        <v>0</v>
      </c>
      <c r="AL916" s="595">
        <f t="shared" si="4317"/>
        <v>0</v>
      </c>
      <c r="AM916" s="596">
        <f t="shared" si="4318"/>
        <v>15.16</v>
      </c>
      <c r="AN916" s="732">
        <f t="shared" si="4319"/>
        <v>0</v>
      </c>
      <c r="AO916" s="449" t="s">
        <v>24296</v>
      </c>
      <c r="AP916" s="146" t="s">
        <v>23695</v>
      </c>
      <c r="AQ916" s="532" t="s">
        <v>24298</v>
      </c>
      <c r="AR916" s="502">
        <v>0.4</v>
      </c>
      <c r="AS916" s="589"/>
      <c r="AT916" s="589"/>
      <c r="AU916" s="451">
        <v>3</v>
      </c>
      <c r="AV916" s="502">
        <f t="shared" si="4320"/>
        <v>1.4</v>
      </c>
      <c r="AW916" s="590" t="s">
        <v>1</v>
      </c>
      <c r="AX916" s="589">
        <f t="shared" si="4321"/>
        <v>1.4</v>
      </c>
      <c r="AY916" s="384">
        <f t="shared" si="4322"/>
        <v>1.6</v>
      </c>
      <c r="AZ916" s="384">
        <f t="shared" si="4323"/>
        <v>0.1</v>
      </c>
      <c r="BA916" s="384">
        <f t="shared" si="4324"/>
        <v>1.08</v>
      </c>
      <c r="BB916" s="382">
        <f t="shared" si="4325"/>
        <v>0.32</v>
      </c>
      <c r="BC916" s="265">
        <f t="shared" si="4326"/>
        <v>0</v>
      </c>
      <c r="BD916" s="265">
        <f t="shared" si="4327"/>
        <v>8.0500000000000007</v>
      </c>
      <c r="BE916" s="265">
        <f t="shared" si="4328"/>
        <v>0.28999999999999998</v>
      </c>
      <c r="BF916" s="607">
        <f t="shared" si="4329"/>
        <v>1.5570000000000008</v>
      </c>
      <c r="BG916" s="607">
        <f t="shared" si="4330"/>
        <v>0</v>
      </c>
      <c r="BH916" s="607">
        <f t="shared" si="4331"/>
        <v>3.05</v>
      </c>
      <c r="BI916" s="607">
        <f t="shared" si="4332"/>
        <v>0</v>
      </c>
      <c r="BJ916" s="116">
        <f t="shared" si="4333"/>
        <v>4.3899999999999997</v>
      </c>
      <c r="BK916" s="95"/>
    </row>
    <row r="917" spans="1:63" ht="14.25" x14ac:dyDescent="0.3">
      <c r="A917" s="462"/>
      <c r="B917" s="463"/>
      <c r="C917" s="608"/>
      <c r="D917" s="505"/>
      <c r="E917" s="505"/>
      <c r="F917" s="505"/>
      <c r="G917" s="505"/>
      <c r="H917" s="410"/>
      <c r="I917" s="411"/>
      <c r="J917" s="411"/>
      <c r="K917" s="411"/>
      <c r="L917" s="101"/>
      <c r="M917" s="412"/>
      <c r="N917" s="412"/>
      <c r="O917" s="101"/>
      <c r="P917" s="101"/>
      <c r="Q917" s="414"/>
      <c r="R917" s="414"/>
      <c r="S917" s="414"/>
      <c r="T917" s="414"/>
      <c r="U917" s="414"/>
      <c r="V917" s="413"/>
      <c r="W917" s="725"/>
      <c r="X917" s="739"/>
      <c r="Y917" s="505"/>
      <c r="Z917" s="597"/>
      <c r="AA917" s="505"/>
      <c r="AB917" s="598"/>
      <c r="AC917" s="599"/>
      <c r="AD917" s="599"/>
      <c r="AE917" s="600"/>
      <c r="AF917" s="600"/>
      <c r="AG917" s="597"/>
      <c r="AH917" s="601"/>
      <c r="AI917" s="601"/>
      <c r="AJ917" s="601"/>
      <c r="AK917" s="601"/>
      <c r="AL917" s="601"/>
      <c r="AM917" s="602"/>
      <c r="AN917" s="733"/>
      <c r="AO917" s="739"/>
      <c r="AP917" s="463"/>
      <c r="AQ917" s="608"/>
      <c r="AR917" s="505"/>
      <c r="AS917" s="505"/>
      <c r="AT917" s="505"/>
      <c r="AU917" s="410"/>
      <c r="AV917" s="505"/>
      <c r="AW917" s="597"/>
      <c r="AX917" s="505"/>
      <c r="AY917" s="413"/>
      <c r="AZ917" s="413"/>
      <c r="BA917" s="413"/>
      <c r="BB917" s="101"/>
      <c r="BC917" s="101"/>
      <c r="BD917" s="101"/>
      <c r="BE917" s="101"/>
      <c r="BF917" s="414"/>
      <c r="BG917" s="414"/>
      <c r="BH917" s="414"/>
      <c r="BI917" s="414"/>
      <c r="BJ917" s="415"/>
      <c r="BK917" s="95"/>
    </row>
    <row r="918" spans="1:63" s="122" customFormat="1" ht="14.25" x14ac:dyDescent="0.3">
      <c r="A918" s="407" t="s">
        <v>24148</v>
      </c>
      <c r="B918" s="463"/>
      <c r="C918" s="408"/>
      <c r="D918" s="505"/>
      <c r="E918" s="505"/>
      <c r="F918" s="505"/>
      <c r="G918" s="409"/>
      <c r="H918" s="410"/>
      <c r="I918" s="411"/>
      <c r="J918" s="411"/>
      <c r="K918" s="411"/>
      <c r="L918" s="101"/>
      <c r="M918" s="412"/>
      <c r="N918" s="412"/>
      <c r="O918" s="101"/>
      <c r="P918" s="101"/>
      <c r="Q918" s="414"/>
      <c r="R918" s="414"/>
      <c r="S918" s="414"/>
      <c r="T918" s="414"/>
      <c r="U918" s="414"/>
      <c r="V918" s="413"/>
      <c r="W918" s="725"/>
      <c r="X918" s="740" t="str">
        <f>$A918</f>
        <v>RUA ESTHER ALEXANDRE ANDRADE</v>
      </c>
      <c r="Y918" s="503"/>
      <c r="Z918" s="503"/>
      <c r="AA918" s="503"/>
      <c r="AB918" s="399"/>
      <c r="AC918" s="399"/>
      <c r="AD918" s="399"/>
      <c r="AE918" s="399"/>
      <c r="AF918" s="404"/>
      <c r="AG918" s="399"/>
      <c r="AH918" s="399"/>
      <c r="AI918" s="399"/>
      <c r="AJ918" s="399"/>
      <c r="AK918" s="399"/>
      <c r="AL918" s="399"/>
      <c r="AM918" s="399"/>
      <c r="AN918" s="401"/>
      <c r="AO918" s="407" t="str">
        <f>$A918</f>
        <v>RUA ESTHER ALEXANDRE ANDRADE</v>
      </c>
      <c r="AP918" s="463"/>
      <c r="AQ918" s="408"/>
      <c r="AR918" s="505"/>
      <c r="AS918" s="505"/>
      <c r="AT918" s="505"/>
      <c r="AU918" s="410"/>
      <c r="AV918" s="409"/>
      <c r="AW918" s="409"/>
      <c r="AX918" s="409"/>
      <c r="AY918" s="413"/>
      <c r="AZ918" s="413"/>
      <c r="BA918" s="413"/>
      <c r="BB918" s="101"/>
      <c r="BC918" s="101"/>
      <c r="BD918" s="101"/>
      <c r="BE918" s="101"/>
      <c r="BF918" s="101"/>
      <c r="BG918" s="101"/>
      <c r="BH918" s="101"/>
      <c r="BI918" s="101"/>
      <c r="BJ918" s="415"/>
      <c r="BK918" s="95"/>
    </row>
    <row r="919" spans="1:63" ht="14.25" x14ac:dyDescent="0.3">
      <c r="A919" s="144" t="s">
        <v>24299</v>
      </c>
      <c r="B919" s="379" t="s">
        <v>23695</v>
      </c>
      <c r="C919" s="453" t="s">
        <v>24300</v>
      </c>
      <c r="D919" s="416">
        <v>0.4</v>
      </c>
      <c r="E919" s="504"/>
      <c r="F919" s="504"/>
      <c r="G919" s="416" t="s">
        <v>23865</v>
      </c>
      <c r="H919" s="142">
        <v>25</v>
      </c>
      <c r="I919" s="143">
        <v>0.97000000000000064</v>
      </c>
      <c r="J919" s="143">
        <v>1.1362000000000023</v>
      </c>
      <c r="K919" s="452">
        <v>0</v>
      </c>
      <c r="L919" s="382">
        <f t="shared" ref="L919:L920" si="4334">ROUND((I919+J919)/2,2)</f>
        <v>1.05</v>
      </c>
      <c r="M919" s="383">
        <f t="shared" ref="M919:M920" si="4335">IF(F919=0,ROUND($D919*10%,2),IF(D919&gt;2.8,0.18,0.15))</f>
        <v>0.04</v>
      </c>
      <c r="N919" s="383">
        <f t="shared" ref="N919:N920" si="4336">IF(F919=0,IF(   ROUND($D919/4,2),   IF(ROUND(($D919*1.2)/6,2)&lt;0.1,0.1,ROUND(($D919*1.2)/6,2))),0.5)</f>
        <v>0.1</v>
      </c>
      <c r="O919" s="382">
        <f t="shared" ref="O919:O920" si="4337">L919+M919+N919</f>
        <v>1.1900000000000002</v>
      </c>
      <c r="P919" s="382">
        <f t="shared" ref="P919:P920" si="4338">IF(O919&lt;2,(D919+M919*2)+0.6,(D919+M919*2)+0.6+ROUNDUP(O919-2,0)*0.1)</f>
        <v>1.08</v>
      </c>
      <c r="Q919" s="385">
        <f t="shared" ref="Q919:Q920" si="4339">IF($O919&lt;=$W$4,ROUND(IF($O919&lt;1.5,$O919*$H919*$P919,1.5*$H919*$P919),2),0)</f>
        <v>32.130000000000003</v>
      </c>
      <c r="R919" s="385">
        <f t="shared" ref="R919:R920" si="4340">IF($O919&gt;$W$4,ROUND(IF($O919&lt;1.5,$O919*$H919*$P919,1.5*$H919*$P919),2),0)</f>
        <v>0</v>
      </c>
      <c r="S919" s="385">
        <f t="shared" ref="S919:S920" si="4341">IF($O919&gt;$W$4,ROUND(IF($O919&lt;1.5,0,IF($O919&gt;3,1.5*$H919*$P919,($O919-1.5)*$H919*$P919)),2),0)</f>
        <v>0</v>
      </c>
      <c r="T919" s="385">
        <f t="shared" ref="T919:T920" si="4342">IF($O919&gt;$W$4,ROUND(IF($O919&lt;3,0,IF($O919&gt;4.5,1.5*$H919*$P919,($O919-3)*$H919*$P919)),2),0)</f>
        <v>0</v>
      </c>
      <c r="U919" s="385">
        <f t="shared" ref="U919:U920" si="4343">IF($O919&gt;$W$4,ROUND(IF($O919&lt;4.5,0,IF($O919&gt;6,($O919-4.5)*$H919*$P919,($O919-4.5)*$H919*$P919)),2),0)</f>
        <v>0</v>
      </c>
      <c r="V919" s="384">
        <f t="shared" ref="V919:V920" si="4344">IF($O919&gt;$W$4, IF( $O919&lt;=4,   ROUND($H919*($O919+0.5)*2,2),   0),0)</f>
        <v>0</v>
      </c>
      <c r="W919" s="726">
        <f t="shared" ref="W919:W920" si="4345">IF($O919&gt;$W$4, IF( $O919&gt;4,   ROUND($H919*($O919+0.5)*2,2),   0),0)</f>
        <v>0</v>
      </c>
      <c r="X919" s="144" t="str">
        <f t="shared" ref="X919:X920" si="4346">A919</f>
        <v>RMA</v>
      </c>
      <c r="Y919" s="416">
        <f t="shared" ref="Y919:Y920" si="4347">IF($D919=0.4,1.2,IF($D919=0.6,1.2,IF($D919=0.8,1.3,IF($D919=1,1.5,IF($D919=1.2,1.7,IF($D919&lt;=2,2,"--"))))))</f>
        <v>1.2</v>
      </c>
      <c r="Z919" s="603" t="s">
        <v>1</v>
      </c>
      <c r="AA919" s="504">
        <f t="shared" ref="AA919:AA920" si="4348">Y919</f>
        <v>1.2</v>
      </c>
      <c r="AB919" s="591">
        <f t="shared" ref="AB919:AB920" si="4349">IF($Y919="--","--",I919)</f>
        <v>0.97000000000000064</v>
      </c>
      <c r="AC919" s="592">
        <f t="shared" ref="AC919:AC920" si="4350">IF($Y919="--","--",IF(D919&gt;1.5,0.15,ROUND($D919*10%,2)))</f>
        <v>0.04</v>
      </c>
      <c r="AD919" s="592">
        <f t="shared" ref="AD919:AD920" si="4351">IF($Y919="--","--",0.15)</f>
        <v>0.15</v>
      </c>
      <c r="AE919" s="593">
        <f t="shared" ref="AE919:AE920" si="4352">IF($Y919="--","--",ROUND(AB919+AC919+AD919,2))</f>
        <v>1.1599999999999999</v>
      </c>
      <c r="AF919" s="604">
        <f t="shared" ref="AF919:AF920" si="4353">IF($Y919="--","--",IF($AB919&lt;=2,$Y919+1,($Y919+1)+ROUNDUP($AB919-2,0)*0.1))</f>
        <v>2.2000000000000002</v>
      </c>
      <c r="AG919" s="605">
        <f t="shared" ref="AG919:AG920" si="4354">IF($D919=0.4,0.92,IF($D919=0.6,0.68,IF($D919=0.8,0.74,IF($D919=1,0.7,IF($D919=1.2,0.66,IF($D919=1.5,0.6,IF($D919&lt;=2,(2.4-(D919+0.3)),"--")))))))</f>
        <v>0.92</v>
      </c>
      <c r="AH919" s="595">
        <f t="shared" ref="AH919:AH920" si="4355">IF($Y919="--","--",IF($AE919&lt;=$W$4,ROUND(IF($AE919&lt;1.5,$AE919*$AF919*$AG919,1.5*$AF919*$AG919),2),0))</f>
        <v>2.35</v>
      </c>
      <c r="AI919" s="595">
        <f t="shared" ref="AI919:AI920" si="4356">IF($Y919="--","--",IF($AE919&gt;$W$4,ROUND(IF($AE919&lt;1.5,$AE919*$AF919*$AG919,1.5*$AF919*$AG919),2),0))</f>
        <v>0</v>
      </c>
      <c r="AJ919" s="595">
        <f t="shared" ref="AJ919:AJ920" si="4357">IF($Y919="--","--",IF($AE919&gt;$W$4,ROUND(IF($AE919&lt;1.5,0,IF($AE919&gt;3,1.5*$AF919*$AG919,($AE919-1.5)*$AF919*$AG919)),2),0))</f>
        <v>0</v>
      </c>
      <c r="AK919" s="595">
        <f t="shared" ref="AK919:AK920" si="4358">IF($Y919="--","--",IF($AE919&gt;$W$4,ROUND(IF($AE919&lt;3,0,IF($AE919&gt;4.5,1.5*$AF919*$AG919,($AE919-3)*$AF919*$AG919)),2),0))</f>
        <v>0</v>
      </c>
      <c r="AL919" s="595">
        <f t="shared" ref="AL919:AL920" si="4359">IF($Y919="--","--",IF($AE919&gt;$W$4,ROUND(IF($AE919&lt;4.5,0,IF($AE919&gt;6,($AE919-4.5)*$AF919*$AG919,($AE919-4.5)*$AF919*$AG919)),2),0))</f>
        <v>0</v>
      </c>
      <c r="AM919" s="596">
        <f t="shared" ref="AM919:AM920" si="4360">IF($Y919="--","--",IF($AE919&gt;$W$4, IF( $AE919&lt;=4,   ROUND(($AG919*4)*($AE919+0.5)*2,2),   0),0))</f>
        <v>0</v>
      </c>
      <c r="AN919" s="732">
        <f t="shared" ref="AN919:AN920" si="4361">IF($Y919="--","--",IF($AE919&gt;$W$4, IF( $AE919&gt;4,   ROUND(($AG919*4)*($AE919+0.5)*2,2),   0),0))</f>
        <v>0</v>
      </c>
      <c r="AO919" s="144" t="s">
        <v>24299</v>
      </c>
      <c r="AP919" s="379" t="s">
        <v>23695</v>
      </c>
      <c r="AQ919" s="453" t="s">
        <v>24300</v>
      </c>
      <c r="AR919" s="416">
        <v>0.4</v>
      </c>
      <c r="AS919" s="504"/>
      <c r="AT919" s="504"/>
      <c r="AU919" s="142">
        <v>25</v>
      </c>
      <c r="AV919" s="416">
        <f t="shared" ref="AV919:AV920" si="4362">IF($Y919="--","--",Y919+0.2)</f>
        <v>1.4</v>
      </c>
      <c r="AW919" s="603" t="s">
        <v>1</v>
      </c>
      <c r="AX919" s="504">
        <f t="shared" ref="AX919:AX920" si="4363">AV919</f>
        <v>1.4</v>
      </c>
      <c r="AY919" s="384">
        <f t="shared" ref="AY919:AY920" si="4364">IF(D919&gt;2,AU919,AU919-AV919)</f>
        <v>23.6</v>
      </c>
      <c r="AZ919" s="384">
        <f t="shared" ref="AZ919:AZ920" si="4365">N919</f>
        <v>0.1</v>
      </c>
      <c r="BA919" s="384">
        <f t="shared" ref="BA919:BA920" si="4366">P919</f>
        <v>1.08</v>
      </c>
      <c r="BB919" s="382">
        <f t="shared" ref="BB919:BB920" si="4367">IF(F919=0,IF(ROUND( AY919 * ( ( (N919*P919) +  ( ((D919+M919*2)/6)*P919 ) ) - ROUND(  ((D919+M919*2)^2)   *   (   ( PI()*96.379 / (4*360) )  -  ( (SIN((96.379/2)*PI()/180)) * (COS((96.379/2)*PI()/180)) / 4 )   ), 4) ),2),   ROUND( AY919 * ( ( (N919*P919) +  ( ((D919+M919*2)/4)*P919 ) ) - ROUND(  ((D919+M919*2)^2)   *   (   ( PI()*120 / (4*360) )  -  ( (SIN((120/2)*PI()/180)) * (COS((120/2)*PI()/180)) / 4 )   ), 4) ),2)),0)</f>
        <v>4.7699999999999996</v>
      </c>
      <c r="BC919" s="265">
        <f t="shared" ref="BC919:BC920" si="4368">IF(F919&gt;0,ROUND(AY919*N919*P919,2),0)</f>
        <v>0</v>
      </c>
      <c r="BD919" s="265">
        <f t="shared" ref="BD919:BD920" si="4369">SUM(Q919:U919,AH919:AL919)</f>
        <v>34.480000000000004</v>
      </c>
      <c r="BE919" s="265">
        <f t="shared" ref="BE919:BE920" si="4370">IF(F919=0, ROUND( ( PI()*( (D919+M919*2)^2 ) / 4  ) * AY919,2),  ROUND( (D919+M919*2)*(F919+M919*2) * AY919,2))</f>
        <v>4.2699999999999996</v>
      </c>
      <c r="BF919" s="607">
        <f t="shared" ref="BF919:BF920" si="4371">IF(($I919+M919-0.15)&lt;=2,($I919+M919+0.15),IF(($I919+M919)&lt;=3,2.35,($I919+M919+0.2)-0.85))</f>
        <v>1.1600000000000006</v>
      </c>
      <c r="BG919" s="607">
        <f t="shared" ref="BG919:BG920" si="4372">IF(D919&gt;2,   (I919-F919-M919-0.11),IF(($I919+M919)&lt;=2,0,IF(($I919+M919)&gt;3,0.85,(I919+M919+0.2-BF919))))</f>
        <v>0</v>
      </c>
      <c r="BH919" s="607">
        <f t="shared" ref="BH919:BH920" si="4373">IF(D919&gt;2,  ROUND(((1.42+0.4)+(0.91+0.4))*2*BG919,2), ROUND(AV919*AX919*BF919,2))</f>
        <v>2.27</v>
      </c>
      <c r="BI919" s="607">
        <f t="shared" ref="BI919:BI920" si="4374">ROUND(((PI()*0.9^2)/4)*BG919,2)</f>
        <v>0</v>
      </c>
      <c r="BJ919" s="116">
        <f t="shared" ref="BJ919:BJ920" si="4375">ROUND(BD919-BE919-BH919-BI919-BB919-BC919,2)</f>
        <v>23.17</v>
      </c>
      <c r="BK919" s="95"/>
    </row>
    <row r="920" spans="1:63" ht="14.25" x14ac:dyDescent="0.3">
      <c r="A920" s="449" t="s">
        <v>24300</v>
      </c>
      <c r="B920" s="146" t="s">
        <v>23695</v>
      </c>
      <c r="C920" s="532" t="s">
        <v>24298</v>
      </c>
      <c r="D920" s="502">
        <v>0.4</v>
      </c>
      <c r="E920" s="589"/>
      <c r="F920" s="589"/>
      <c r="G920" s="502" t="s">
        <v>23864</v>
      </c>
      <c r="H920" s="451">
        <v>24</v>
      </c>
      <c r="I920" s="452">
        <v>1.1362000000000023</v>
      </c>
      <c r="J920" s="452">
        <v>1.3798000000000012</v>
      </c>
      <c r="K920" s="452">
        <v>1.1000000000000001</v>
      </c>
      <c r="L920" s="382">
        <f t="shared" si="4334"/>
        <v>1.26</v>
      </c>
      <c r="M920" s="383">
        <f t="shared" si="4335"/>
        <v>0.04</v>
      </c>
      <c r="N920" s="383">
        <f t="shared" si="4336"/>
        <v>0.1</v>
      </c>
      <c r="O920" s="382">
        <f t="shared" si="4337"/>
        <v>1.4000000000000001</v>
      </c>
      <c r="P920" s="382">
        <f t="shared" si="4338"/>
        <v>1.08</v>
      </c>
      <c r="Q920" s="385">
        <f t="shared" si="4339"/>
        <v>36.29</v>
      </c>
      <c r="R920" s="385">
        <f t="shared" si="4340"/>
        <v>0</v>
      </c>
      <c r="S920" s="385">
        <f t="shared" si="4341"/>
        <v>0</v>
      </c>
      <c r="T920" s="385">
        <f t="shared" si="4342"/>
        <v>0</v>
      </c>
      <c r="U920" s="385">
        <f t="shared" si="4343"/>
        <v>0</v>
      </c>
      <c r="V920" s="384">
        <f t="shared" si="4344"/>
        <v>0</v>
      </c>
      <c r="W920" s="726">
        <f t="shared" si="4345"/>
        <v>0</v>
      </c>
      <c r="X920" s="449" t="str">
        <f t="shared" si="4346"/>
        <v>RMB</v>
      </c>
      <c r="Y920" s="502">
        <f t="shared" si="4347"/>
        <v>1.2</v>
      </c>
      <c r="Z920" s="590" t="s">
        <v>1</v>
      </c>
      <c r="AA920" s="589">
        <f t="shared" si="4348"/>
        <v>1.2</v>
      </c>
      <c r="AB920" s="591">
        <f t="shared" si="4349"/>
        <v>1.1362000000000023</v>
      </c>
      <c r="AC920" s="592">
        <f t="shared" si="4350"/>
        <v>0.04</v>
      </c>
      <c r="AD920" s="592">
        <f t="shared" si="4351"/>
        <v>0.15</v>
      </c>
      <c r="AE920" s="593">
        <f t="shared" si="4352"/>
        <v>1.33</v>
      </c>
      <c r="AF920" s="593">
        <f t="shared" si="4353"/>
        <v>2.2000000000000002</v>
      </c>
      <c r="AG920" s="594">
        <f t="shared" si="4354"/>
        <v>0.92</v>
      </c>
      <c r="AH920" s="595">
        <f t="shared" si="4355"/>
        <v>2.69</v>
      </c>
      <c r="AI920" s="595">
        <f t="shared" si="4356"/>
        <v>0</v>
      </c>
      <c r="AJ920" s="595">
        <f t="shared" si="4357"/>
        <v>0</v>
      </c>
      <c r="AK920" s="595">
        <f t="shared" si="4358"/>
        <v>0</v>
      </c>
      <c r="AL920" s="595">
        <f t="shared" si="4359"/>
        <v>0</v>
      </c>
      <c r="AM920" s="596">
        <f t="shared" si="4360"/>
        <v>0</v>
      </c>
      <c r="AN920" s="732">
        <f t="shared" si="4361"/>
        <v>0</v>
      </c>
      <c r="AO920" s="449" t="s">
        <v>24300</v>
      </c>
      <c r="AP920" s="146" t="s">
        <v>23695</v>
      </c>
      <c r="AQ920" s="532" t="s">
        <v>24298</v>
      </c>
      <c r="AR920" s="502">
        <v>0.4</v>
      </c>
      <c r="AS920" s="589"/>
      <c r="AT920" s="589"/>
      <c r="AU920" s="451">
        <v>24</v>
      </c>
      <c r="AV920" s="502">
        <f t="shared" si="4362"/>
        <v>1.4</v>
      </c>
      <c r="AW920" s="590" t="s">
        <v>1</v>
      </c>
      <c r="AX920" s="589">
        <f t="shared" si="4363"/>
        <v>1.4</v>
      </c>
      <c r="AY920" s="384">
        <f t="shared" si="4364"/>
        <v>22.6</v>
      </c>
      <c r="AZ920" s="384">
        <f t="shared" si="4365"/>
        <v>0.1</v>
      </c>
      <c r="BA920" s="384">
        <f t="shared" si="4366"/>
        <v>1.08</v>
      </c>
      <c r="BB920" s="382">
        <f t="shared" si="4367"/>
        <v>4.57</v>
      </c>
      <c r="BC920" s="265">
        <f t="shared" si="4368"/>
        <v>0</v>
      </c>
      <c r="BD920" s="265">
        <f t="shared" si="4369"/>
        <v>38.979999999999997</v>
      </c>
      <c r="BE920" s="265">
        <f t="shared" si="4370"/>
        <v>4.09</v>
      </c>
      <c r="BF920" s="607">
        <f t="shared" si="4371"/>
        <v>1.3262000000000023</v>
      </c>
      <c r="BG920" s="607">
        <f t="shared" si="4372"/>
        <v>0</v>
      </c>
      <c r="BH920" s="607">
        <f t="shared" si="4373"/>
        <v>2.6</v>
      </c>
      <c r="BI920" s="607">
        <f t="shared" si="4374"/>
        <v>0</v>
      </c>
      <c r="BJ920" s="116">
        <f t="shared" si="4375"/>
        <v>27.72</v>
      </c>
      <c r="BK920" s="95"/>
    </row>
    <row r="921" spans="1:63" ht="14.25" x14ac:dyDescent="0.3">
      <c r="A921" s="462"/>
      <c r="B921" s="463"/>
      <c r="C921" s="608"/>
      <c r="D921" s="505"/>
      <c r="E921" s="505"/>
      <c r="F921" s="505"/>
      <c r="G921" s="505"/>
      <c r="H921" s="410"/>
      <c r="I921" s="411"/>
      <c r="J921" s="411"/>
      <c r="K921" s="411"/>
      <c r="L921" s="101"/>
      <c r="M921" s="412"/>
      <c r="N921" s="412"/>
      <c r="O921" s="101"/>
      <c r="P921" s="101"/>
      <c r="Q921" s="414"/>
      <c r="R921" s="414"/>
      <c r="S921" s="414"/>
      <c r="T921" s="414"/>
      <c r="U921" s="414"/>
      <c r="V921" s="413"/>
      <c r="W921" s="725"/>
      <c r="X921" s="462"/>
      <c r="Y921" s="505"/>
      <c r="Z921" s="597"/>
      <c r="AA921" s="505"/>
      <c r="AB921" s="598"/>
      <c r="AC921" s="599"/>
      <c r="AD921" s="599"/>
      <c r="AE921" s="600"/>
      <c r="AF921" s="600"/>
      <c r="AG921" s="597"/>
      <c r="AH921" s="601"/>
      <c r="AI921" s="601"/>
      <c r="AJ921" s="601"/>
      <c r="AK921" s="601"/>
      <c r="AL921" s="601"/>
      <c r="AM921" s="602"/>
      <c r="AN921" s="733"/>
      <c r="AO921" s="462"/>
      <c r="AP921" s="463"/>
      <c r="AQ921" s="608"/>
      <c r="AR921" s="505"/>
      <c r="AS921" s="505"/>
      <c r="AT921" s="505"/>
      <c r="AU921" s="410"/>
      <c r="AV921" s="505"/>
      <c r="AW921" s="597"/>
      <c r="AX921" s="505"/>
      <c r="AY921" s="413"/>
      <c r="AZ921" s="413"/>
      <c r="BA921" s="413"/>
      <c r="BB921" s="101"/>
      <c r="BC921" s="101"/>
      <c r="BD921" s="101"/>
      <c r="BE921" s="101"/>
      <c r="BF921" s="414"/>
      <c r="BG921" s="414"/>
      <c r="BH921" s="414"/>
      <c r="BI921" s="414"/>
      <c r="BJ921" s="415"/>
      <c r="BK921" s="95"/>
    </row>
    <row r="922" spans="1:63" s="122" customFormat="1" ht="14.25" x14ac:dyDescent="0.3">
      <c r="A922" s="402" t="s">
        <v>24301</v>
      </c>
      <c r="B922" s="463"/>
      <c r="C922" s="408"/>
      <c r="D922" s="505"/>
      <c r="E922" s="505"/>
      <c r="F922" s="505"/>
      <c r="G922" s="409"/>
      <c r="H922" s="410"/>
      <c r="I922" s="411"/>
      <c r="J922" s="411"/>
      <c r="K922" s="411"/>
      <c r="L922" s="101"/>
      <c r="M922" s="412"/>
      <c r="N922" s="412"/>
      <c r="O922" s="101"/>
      <c r="P922" s="101"/>
      <c r="Q922" s="414"/>
      <c r="R922" s="414"/>
      <c r="S922" s="414"/>
      <c r="T922" s="414"/>
      <c r="U922" s="414"/>
      <c r="V922" s="413"/>
      <c r="W922" s="725"/>
      <c r="X922" s="739" t="str">
        <f>$A922</f>
        <v>BACIA RN - BACIA ROMANA (N)</v>
      </c>
      <c r="Y922" s="505"/>
      <c r="Z922" s="597"/>
      <c r="AA922" s="505"/>
      <c r="AB922" s="598"/>
      <c r="AC922" s="599"/>
      <c r="AD922" s="599"/>
      <c r="AE922" s="600"/>
      <c r="AF922" s="600"/>
      <c r="AG922" s="597"/>
      <c r="AH922" s="601"/>
      <c r="AI922" s="601"/>
      <c r="AJ922" s="601"/>
      <c r="AK922" s="601"/>
      <c r="AL922" s="601"/>
      <c r="AM922" s="602"/>
      <c r="AN922" s="733"/>
      <c r="AO922" s="739" t="str">
        <f>$A922</f>
        <v>BACIA RN - BACIA ROMANA (N)</v>
      </c>
      <c r="AP922" s="463"/>
      <c r="AQ922" s="408"/>
      <c r="AR922" s="505"/>
      <c r="AS922" s="505"/>
      <c r="AT922" s="505"/>
      <c r="AU922" s="410"/>
      <c r="AV922" s="409"/>
      <c r="AW922" s="409"/>
      <c r="AX922" s="409"/>
      <c r="AY922" s="413"/>
      <c r="AZ922" s="413"/>
      <c r="BA922" s="413"/>
      <c r="BB922" s="101"/>
      <c r="BC922" s="101"/>
      <c r="BD922" s="101"/>
      <c r="BE922" s="101"/>
      <c r="BF922" s="101"/>
      <c r="BG922" s="101"/>
      <c r="BH922" s="101"/>
      <c r="BI922" s="101"/>
      <c r="BJ922" s="415"/>
      <c r="BK922" s="95"/>
    </row>
    <row r="923" spans="1:63" s="122" customFormat="1" ht="14.25" x14ac:dyDescent="0.3">
      <c r="A923" s="407" t="s">
        <v>24172</v>
      </c>
      <c r="B923" s="463"/>
      <c r="C923" s="408"/>
      <c r="D923" s="505"/>
      <c r="E923" s="505"/>
      <c r="F923" s="505"/>
      <c r="G923" s="409"/>
      <c r="H923" s="410"/>
      <c r="I923" s="411"/>
      <c r="J923" s="411"/>
      <c r="K923" s="411"/>
      <c r="L923" s="101"/>
      <c r="M923" s="412"/>
      <c r="N923" s="412"/>
      <c r="O923" s="101"/>
      <c r="P923" s="101"/>
      <c r="Q923" s="414"/>
      <c r="R923" s="414"/>
      <c r="S923" s="414"/>
      <c r="T923" s="414"/>
      <c r="U923" s="414"/>
      <c r="V923" s="413"/>
      <c r="W923" s="725"/>
      <c r="X923" s="740" t="str">
        <f>$A923</f>
        <v>RUA RUBEM ASSIS BONFIM</v>
      </c>
      <c r="Y923" s="503"/>
      <c r="Z923" s="503"/>
      <c r="AA923" s="503"/>
      <c r="AB923" s="399"/>
      <c r="AC923" s="399"/>
      <c r="AD923" s="399"/>
      <c r="AE923" s="399"/>
      <c r="AF923" s="404"/>
      <c r="AG923" s="399"/>
      <c r="AH923" s="399"/>
      <c r="AI923" s="399"/>
      <c r="AJ923" s="399"/>
      <c r="AK923" s="399"/>
      <c r="AL923" s="399"/>
      <c r="AM923" s="399"/>
      <c r="AN923" s="401"/>
      <c r="AO923" s="407" t="str">
        <f>$A923</f>
        <v>RUA RUBEM ASSIS BONFIM</v>
      </c>
      <c r="AP923" s="463"/>
      <c r="AQ923" s="408"/>
      <c r="AR923" s="505"/>
      <c r="AS923" s="505"/>
      <c r="AT923" s="505"/>
      <c r="AU923" s="410"/>
      <c r="AV923" s="409"/>
      <c r="AW923" s="409"/>
      <c r="AX923" s="409"/>
      <c r="AY923" s="413"/>
      <c r="AZ923" s="413"/>
      <c r="BA923" s="413"/>
      <c r="BB923" s="101"/>
      <c r="BC923" s="101"/>
      <c r="BD923" s="101"/>
      <c r="BE923" s="101"/>
      <c r="BF923" s="101"/>
      <c r="BG923" s="101"/>
      <c r="BH923" s="101"/>
      <c r="BI923" s="101"/>
      <c r="BJ923" s="415"/>
      <c r="BK923" s="95"/>
    </row>
    <row r="924" spans="1:63" ht="14.25" x14ac:dyDescent="0.3">
      <c r="A924" s="144" t="s">
        <v>24302</v>
      </c>
      <c r="B924" s="379" t="s">
        <v>23695</v>
      </c>
      <c r="C924" s="453" t="s">
        <v>24303</v>
      </c>
      <c r="D924" s="416">
        <v>0.4</v>
      </c>
      <c r="E924" s="504"/>
      <c r="F924" s="504"/>
      <c r="G924" s="416" t="s">
        <v>23864</v>
      </c>
      <c r="H924" s="142">
        <v>35</v>
      </c>
      <c r="I924" s="143">
        <v>1.0999999999999996</v>
      </c>
      <c r="J924" s="143">
        <v>1.0999999999999996</v>
      </c>
      <c r="K924" s="452">
        <v>0</v>
      </c>
      <c r="L924" s="382">
        <f t="shared" ref="L924:L930" si="4376">ROUND((I924+J924)/2,2)</f>
        <v>1.1000000000000001</v>
      </c>
      <c r="M924" s="383">
        <f t="shared" ref="M924:M930" si="4377">IF(F924=0,ROUND($D924*10%,2),IF(D924&gt;2.8,0.18,0.15))</f>
        <v>0.04</v>
      </c>
      <c r="N924" s="383">
        <f t="shared" ref="N924:N930" si="4378">IF(F924=0,IF(   ROUND($D924/4,2),   IF(ROUND(($D924*1.2)/6,2)&lt;0.1,0.1,ROUND(($D924*1.2)/6,2))),0.5)</f>
        <v>0.1</v>
      </c>
      <c r="O924" s="382">
        <f t="shared" ref="O924:O930" si="4379">L924+M924+N924</f>
        <v>1.2400000000000002</v>
      </c>
      <c r="P924" s="382">
        <f t="shared" ref="P924:P930" si="4380">IF(O924&lt;2,(D924+M924*2)+0.6,(D924+M924*2)+0.6+ROUNDUP(O924-2,0)*0.1)</f>
        <v>1.08</v>
      </c>
      <c r="Q924" s="385">
        <f t="shared" ref="Q924:Q930" si="4381">IF($O924&lt;=$W$4,ROUND(IF($O924&lt;1.5,$O924*$H924*$P924,1.5*$H924*$P924),2),0)</f>
        <v>46.87</v>
      </c>
      <c r="R924" s="385">
        <f t="shared" ref="R924:R930" si="4382">IF($O924&gt;$W$4,ROUND(IF($O924&lt;1.5,$O924*$H924*$P924,1.5*$H924*$P924),2),0)</f>
        <v>0</v>
      </c>
      <c r="S924" s="385">
        <f t="shared" ref="S924:S930" si="4383">IF($O924&gt;$W$4,ROUND(IF($O924&lt;1.5,0,IF($O924&gt;3,1.5*$H924*$P924,($O924-1.5)*$H924*$P924)),2),0)</f>
        <v>0</v>
      </c>
      <c r="T924" s="385">
        <f t="shared" ref="T924:T930" si="4384">IF($O924&gt;$W$4,ROUND(IF($O924&lt;3,0,IF($O924&gt;4.5,1.5*$H924*$P924,($O924-3)*$H924*$P924)),2),0)</f>
        <v>0</v>
      </c>
      <c r="U924" s="385">
        <f t="shared" ref="U924:U930" si="4385">IF($O924&gt;$W$4,ROUND(IF($O924&lt;4.5,0,IF($O924&gt;6,($O924-4.5)*$H924*$P924,($O924-4.5)*$H924*$P924)),2),0)</f>
        <v>0</v>
      </c>
      <c r="V924" s="384">
        <f t="shared" ref="V924:V930" si="4386">IF($O924&gt;$W$4, IF( $O924&lt;=4,   ROUND($H924*($O924+0.5)*2,2),   0),0)</f>
        <v>0</v>
      </c>
      <c r="W924" s="726">
        <f t="shared" ref="W924:W930" si="4387">IF($O924&gt;$W$4, IF( $O924&gt;4,   ROUND($H924*($O924+0.5)*2,2),   0),0)</f>
        <v>0</v>
      </c>
      <c r="X924" s="144" t="str">
        <f t="shared" ref="X924:X930" si="4388">A924</f>
        <v>RN1</v>
      </c>
      <c r="Y924" s="416">
        <f t="shared" ref="Y924:Y930" si="4389">IF($D924=0.4,1.2,IF($D924=0.6,1.2,IF($D924=0.8,1.3,IF($D924=1,1.5,IF($D924=1.2,1.7,IF($D924&lt;=2,2,"--"))))))</f>
        <v>1.2</v>
      </c>
      <c r="Z924" s="603" t="s">
        <v>1</v>
      </c>
      <c r="AA924" s="504">
        <f t="shared" ref="AA924:AA930" si="4390">Y924</f>
        <v>1.2</v>
      </c>
      <c r="AB924" s="591">
        <f t="shared" ref="AB924:AB930" si="4391">IF($Y924="--","--",I924)</f>
        <v>1.0999999999999996</v>
      </c>
      <c r="AC924" s="592">
        <f t="shared" ref="AC924:AC930" si="4392">IF($Y924="--","--",IF(D924&gt;1.5,0.15,ROUND($D924*10%,2)))</f>
        <v>0.04</v>
      </c>
      <c r="AD924" s="592">
        <f t="shared" ref="AD924:AD930" si="4393">IF($Y924="--","--",0.15)</f>
        <v>0.15</v>
      </c>
      <c r="AE924" s="593">
        <f t="shared" ref="AE924:AE930" si="4394">IF($Y924="--","--",ROUND(AB924+AC924+AD924,2))</f>
        <v>1.29</v>
      </c>
      <c r="AF924" s="604">
        <f t="shared" ref="AF924:AF930" si="4395">IF($Y924="--","--",IF($AB924&lt;=2,$Y924+1,($Y924+1)+ROUNDUP($AB924-2,0)*0.1))</f>
        <v>2.2000000000000002</v>
      </c>
      <c r="AG924" s="605">
        <f t="shared" ref="AG924:AG930" si="4396">IF($D924=0.4,0.92,IF($D924=0.6,0.68,IF($D924=0.8,0.74,IF($D924=1,0.7,IF($D924=1.2,0.66,IF($D924=1.5,0.6,IF($D924&lt;=2,(2.4-(D924+0.3)),"--")))))))</f>
        <v>0.92</v>
      </c>
      <c r="AH924" s="595">
        <f t="shared" ref="AH924:AH930" si="4397">IF($Y924="--","--",IF($AE924&lt;=$W$4,ROUND(IF($AE924&lt;1.5,$AE924*$AF924*$AG924,1.5*$AF924*$AG924),2),0))</f>
        <v>2.61</v>
      </c>
      <c r="AI924" s="595">
        <f t="shared" ref="AI924:AI930" si="4398">IF($Y924="--","--",IF($AE924&gt;$W$4,ROUND(IF($AE924&lt;1.5,$AE924*$AF924*$AG924,1.5*$AF924*$AG924),2),0))</f>
        <v>0</v>
      </c>
      <c r="AJ924" s="595">
        <f t="shared" ref="AJ924:AJ930" si="4399">IF($Y924="--","--",IF($AE924&gt;$W$4,ROUND(IF($AE924&lt;1.5,0,IF($AE924&gt;3,1.5*$AF924*$AG924,($AE924-1.5)*$AF924*$AG924)),2),0))</f>
        <v>0</v>
      </c>
      <c r="AK924" s="595">
        <f t="shared" ref="AK924:AK930" si="4400">IF($Y924="--","--",IF($AE924&gt;$W$4,ROUND(IF($AE924&lt;3,0,IF($AE924&gt;4.5,1.5*$AF924*$AG924,($AE924-3)*$AF924*$AG924)),2),0))</f>
        <v>0</v>
      </c>
      <c r="AL924" s="595">
        <f t="shared" ref="AL924:AL930" si="4401">IF($Y924="--","--",IF($AE924&gt;$W$4,ROUND(IF($AE924&lt;4.5,0,IF($AE924&gt;6,($AE924-4.5)*$AF924*$AG924,($AE924-4.5)*$AF924*$AG924)),2),0))</f>
        <v>0</v>
      </c>
      <c r="AM924" s="596">
        <f t="shared" ref="AM924:AM930" si="4402">IF($Y924="--","--",IF($AE924&gt;$W$4, IF( $AE924&lt;=4,   ROUND(($AG924*4)*($AE924+0.5)*2,2),   0),0))</f>
        <v>0</v>
      </c>
      <c r="AN924" s="732">
        <f t="shared" ref="AN924:AN930" si="4403">IF($Y924="--","--",IF($AE924&gt;$W$4, IF( $AE924&gt;4,   ROUND(($AG924*4)*($AE924+0.5)*2,2),   0),0))</f>
        <v>0</v>
      </c>
      <c r="AO924" s="144" t="s">
        <v>24302</v>
      </c>
      <c r="AP924" s="379" t="s">
        <v>23695</v>
      </c>
      <c r="AQ924" s="453" t="s">
        <v>24303</v>
      </c>
      <c r="AR924" s="416">
        <v>0.4</v>
      </c>
      <c r="AS924" s="504"/>
      <c r="AT924" s="504"/>
      <c r="AU924" s="142">
        <v>35</v>
      </c>
      <c r="AV924" s="416">
        <f t="shared" ref="AV924:AV930" si="4404">IF($Y924="--","--",Y924+0.2)</f>
        <v>1.4</v>
      </c>
      <c r="AW924" s="603" t="s">
        <v>1</v>
      </c>
      <c r="AX924" s="504">
        <f t="shared" ref="AX924:AX930" si="4405">AV924</f>
        <v>1.4</v>
      </c>
      <c r="AY924" s="384">
        <f t="shared" ref="AY924:AY930" si="4406">IF(D924&gt;2,AU924,AU924-AV924)</f>
        <v>33.6</v>
      </c>
      <c r="AZ924" s="384">
        <f t="shared" ref="AZ924:AZ930" si="4407">N924</f>
        <v>0.1</v>
      </c>
      <c r="BA924" s="384">
        <f t="shared" ref="BA924:BA930" si="4408">P924</f>
        <v>1.08</v>
      </c>
      <c r="BB924" s="382">
        <f t="shared" ref="BB924:BB930" si="4409">IF(F924=0,IF(ROUND( AY924 * ( ( (N924*P924) +  ( ((D924+M924*2)/6)*P924 ) ) - ROUND(  ((D924+M924*2)^2)   *   (   ( PI()*96.379 / (4*360) )  -  ( (SIN((96.379/2)*PI()/180)) * (COS((96.379/2)*PI()/180)) / 4 )   ), 4) ),2),   ROUND( AY924 * ( ( (N924*P924) +  ( ((D924+M924*2)/4)*P924 ) ) - ROUND(  ((D924+M924*2)^2)   *   (   ( PI()*120 / (4*360) )  -  ( (SIN((120/2)*PI()/180)) * (COS((120/2)*PI()/180)) / 4 )   ), 4) ),2)),0)</f>
        <v>6.79</v>
      </c>
      <c r="BC924" s="265">
        <f t="shared" ref="BC924:BC930" si="4410">IF(F924&gt;0,ROUND(AY924*N924*P924,2),0)</f>
        <v>0</v>
      </c>
      <c r="BD924" s="265">
        <f t="shared" ref="BD924:BD930" si="4411">SUM(Q924:U924,AH924:AL924)</f>
        <v>49.48</v>
      </c>
      <c r="BE924" s="265">
        <f t="shared" ref="BE924:BE930" si="4412">IF(F924=0, ROUND( ( PI()*( (D924+M924*2)^2 ) / 4  ) * AY924,2),  ROUND( (D924+M924*2)*(F924+M924*2) * AY924,2))</f>
        <v>6.08</v>
      </c>
      <c r="BF924" s="607">
        <f t="shared" ref="BF924:BF930" si="4413">IF(($I924+M924-0.15)&lt;=2,($I924+M924+0.15),IF(($I924+M924)&lt;=3,2.35,($I924+M924+0.2)-0.85))</f>
        <v>1.2899999999999996</v>
      </c>
      <c r="BG924" s="607">
        <f t="shared" ref="BG924:BG930" si="4414">IF(D924&gt;2,   (I924-F924-M924-0.11),IF(($I924+M924)&lt;=2,0,IF(($I924+M924)&gt;3,0.85,(I924+M924+0.2-BF924))))</f>
        <v>0</v>
      </c>
      <c r="BH924" s="607">
        <f t="shared" ref="BH924:BH930" si="4415">IF(D924&gt;2,  ROUND(((1.42+0.4)+(0.91+0.4))*2*BG924,2), ROUND(AV924*AX924*BF924,2))</f>
        <v>2.5299999999999998</v>
      </c>
      <c r="BI924" s="607">
        <f t="shared" ref="BI924:BI930" si="4416">ROUND(((PI()*0.9^2)/4)*BG924,2)</f>
        <v>0</v>
      </c>
      <c r="BJ924" s="116">
        <f t="shared" ref="BJ924:BJ930" si="4417">ROUND(BD924-BE924-BH924-BI924-BB924-BC924,2)</f>
        <v>34.08</v>
      </c>
      <c r="BK924" s="95"/>
    </row>
    <row r="925" spans="1:63" ht="14.25" x14ac:dyDescent="0.3">
      <c r="A925" s="144" t="s">
        <v>24303</v>
      </c>
      <c r="B925" s="379" t="s">
        <v>23695</v>
      </c>
      <c r="C925" s="453" t="s">
        <v>24304</v>
      </c>
      <c r="D925" s="416">
        <v>0.4</v>
      </c>
      <c r="E925" s="504"/>
      <c r="F925" s="504"/>
      <c r="G925" s="416" t="s">
        <v>23864</v>
      </c>
      <c r="H925" s="142">
        <v>35</v>
      </c>
      <c r="I925" s="143">
        <v>1.0999999999999996</v>
      </c>
      <c r="J925" s="143">
        <v>1.0999999999999996</v>
      </c>
      <c r="K925" s="452">
        <v>0</v>
      </c>
      <c r="L925" s="382">
        <f t="shared" si="4376"/>
        <v>1.1000000000000001</v>
      </c>
      <c r="M925" s="383">
        <f t="shared" si="4377"/>
        <v>0.04</v>
      </c>
      <c r="N925" s="383">
        <f t="shared" si="4378"/>
        <v>0.1</v>
      </c>
      <c r="O925" s="382">
        <f t="shared" si="4379"/>
        <v>1.2400000000000002</v>
      </c>
      <c r="P925" s="382">
        <f t="shared" si="4380"/>
        <v>1.08</v>
      </c>
      <c r="Q925" s="385">
        <f t="shared" si="4381"/>
        <v>46.87</v>
      </c>
      <c r="R925" s="385">
        <f t="shared" si="4382"/>
        <v>0</v>
      </c>
      <c r="S925" s="385">
        <f t="shared" si="4383"/>
        <v>0</v>
      </c>
      <c r="T925" s="385">
        <f t="shared" si="4384"/>
        <v>0</v>
      </c>
      <c r="U925" s="385">
        <f t="shared" si="4385"/>
        <v>0</v>
      </c>
      <c r="V925" s="384">
        <f t="shared" si="4386"/>
        <v>0</v>
      </c>
      <c r="W925" s="726">
        <f t="shared" si="4387"/>
        <v>0</v>
      </c>
      <c r="X925" s="144" t="str">
        <f t="shared" si="4388"/>
        <v>RN2</v>
      </c>
      <c r="Y925" s="416">
        <f t="shared" si="4389"/>
        <v>1.2</v>
      </c>
      <c r="Z925" s="603" t="s">
        <v>1</v>
      </c>
      <c r="AA925" s="504">
        <f t="shared" si="4390"/>
        <v>1.2</v>
      </c>
      <c r="AB925" s="591">
        <f t="shared" si="4391"/>
        <v>1.0999999999999996</v>
      </c>
      <c r="AC925" s="592">
        <f t="shared" si="4392"/>
        <v>0.04</v>
      </c>
      <c r="AD925" s="592">
        <f t="shared" si="4393"/>
        <v>0.15</v>
      </c>
      <c r="AE925" s="593">
        <f t="shared" si="4394"/>
        <v>1.29</v>
      </c>
      <c r="AF925" s="604">
        <f t="shared" si="4395"/>
        <v>2.2000000000000002</v>
      </c>
      <c r="AG925" s="605">
        <f t="shared" si="4396"/>
        <v>0.92</v>
      </c>
      <c r="AH925" s="595">
        <f t="shared" si="4397"/>
        <v>2.61</v>
      </c>
      <c r="AI925" s="595">
        <f t="shared" si="4398"/>
        <v>0</v>
      </c>
      <c r="AJ925" s="595">
        <f t="shared" si="4399"/>
        <v>0</v>
      </c>
      <c r="AK925" s="595">
        <f t="shared" si="4400"/>
        <v>0</v>
      </c>
      <c r="AL925" s="595">
        <f t="shared" si="4401"/>
        <v>0</v>
      </c>
      <c r="AM925" s="596">
        <f t="shared" si="4402"/>
        <v>0</v>
      </c>
      <c r="AN925" s="732">
        <f t="shared" si="4403"/>
        <v>0</v>
      </c>
      <c r="AO925" s="144" t="s">
        <v>24303</v>
      </c>
      <c r="AP925" s="379" t="s">
        <v>23695</v>
      </c>
      <c r="AQ925" s="453" t="s">
        <v>24304</v>
      </c>
      <c r="AR925" s="416">
        <v>0.4</v>
      </c>
      <c r="AS925" s="504"/>
      <c r="AT925" s="504"/>
      <c r="AU925" s="142">
        <v>35</v>
      </c>
      <c r="AV925" s="416">
        <f t="shared" si="4404"/>
        <v>1.4</v>
      </c>
      <c r="AW925" s="603" t="s">
        <v>1</v>
      </c>
      <c r="AX925" s="504">
        <f t="shared" si="4405"/>
        <v>1.4</v>
      </c>
      <c r="AY925" s="384">
        <f t="shared" si="4406"/>
        <v>33.6</v>
      </c>
      <c r="AZ925" s="384">
        <f t="shared" si="4407"/>
        <v>0.1</v>
      </c>
      <c r="BA925" s="384">
        <f t="shared" si="4408"/>
        <v>1.08</v>
      </c>
      <c r="BB925" s="382">
        <f t="shared" si="4409"/>
        <v>6.79</v>
      </c>
      <c r="BC925" s="265">
        <f t="shared" si="4410"/>
        <v>0</v>
      </c>
      <c r="BD925" s="265">
        <f t="shared" si="4411"/>
        <v>49.48</v>
      </c>
      <c r="BE925" s="265">
        <f t="shared" si="4412"/>
        <v>6.08</v>
      </c>
      <c r="BF925" s="607">
        <f t="shared" si="4413"/>
        <v>1.2899999999999996</v>
      </c>
      <c r="BG925" s="607">
        <f t="shared" si="4414"/>
        <v>0</v>
      </c>
      <c r="BH925" s="607">
        <f t="shared" si="4415"/>
        <v>2.5299999999999998</v>
      </c>
      <c r="BI925" s="607">
        <f t="shared" si="4416"/>
        <v>0</v>
      </c>
      <c r="BJ925" s="116">
        <f t="shared" si="4417"/>
        <v>34.08</v>
      </c>
      <c r="BK925" s="95"/>
    </row>
    <row r="926" spans="1:63" ht="14.25" x14ac:dyDescent="0.3">
      <c r="A926" s="144" t="s">
        <v>24304</v>
      </c>
      <c r="B926" s="379" t="s">
        <v>23695</v>
      </c>
      <c r="C926" s="453" t="s">
        <v>24305</v>
      </c>
      <c r="D926" s="416">
        <v>0.4</v>
      </c>
      <c r="E926" s="504"/>
      <c r="F926" s="504"/>
      <c r="G926" s="416" t="s">
        <v>23864</v>
      </c>
      <c r="H926" s="142">
        <v>35</v>
      </c>
      <c r="I926" s="143">
        <v>1.0999999999999996</v>
      </c>
      <c r="J926" s="143">
        <v>1.0999999999999996</v>
      </c>
      <c r="K926" s="452">
        <v>0</v>
      </c>
      <c r="L926" s="382">
        <f t="shared" si="4376"/>
        <v>1.1000000000000001</v>
      </c>
      <c r="M926" s="383">
        <f t="shared" si="4377"/>
        <v>0.04</v>
      </c>
      <c r="N926" s="383">
        <f t="shared" si="4378"/>
        <v>0.1</v>
      </c>
      <c r="O926" s="382">
        <f t="shared" si="4379"/>
        <v>1.2400000000000002</v>
      </c>
      <c r="P926" s="382">
        <f t="shared" si="4380"/>
        <v>1.08</v>
      </c>
      <c r="Q926" s="385">
        <f t="shared" si="4381"/>
        <v>46.87</v>
      </c>
      <c r="R926" s="385">
        <f t="shared" si="4382"/>
        <v>0</v>
      </c>
      <c r="S926" s="385">
        <f t="shared" si="4383"/>
        <v>0</v>
      </c>
      <c r="T926" s="385">
        <f t="shared" si="4384"/>
        <v>0</v>
      </c>
      <c r="U926" s="385">
        <f t="shared" si="4385"/>
        <v>0</v>
      </c>
      <c r="V926" s="384">
        <f t="shared" si="4386"/>
        <v>0</v>
      </c>
      <c r="W926" s="726">
        <f t="shared" si="4387"/>
        <v>0</v>
      </c>
      <c r="X926" s="144" t="str">
        <f t="shared" si="4388"/>
        <v>RN3</v>
      </c>
      <c r="Y926" s="416">
        <f t="shared" si="4389"/>
        <v>1.2</v>
      </c>
      <c r="Z926" s="603" t="s">
        <v>1</v>
      </c>
      <c r="AA926" s="504">
        <f t="shared" si="4390"/>
        <v>1.2</v>
      </c>
      <c r="AB926" s="591">
        <f t="shared" si="4391"/>
        <v>1.0999999999999996</v>
      </c>
      <c r="AC926" s="592">
        <f t="shared" si="4392"/>
        <v>0.04</v>
      </c>
      <c r="AD926" s="592">
        <f t="shared" si="4393"/>
        <v>0.15</v>
      </c>
      <c r="AE926" s="593">
        <f t="shared" si="4394"/>
        <v>1.29</v>
      </c>
      <c r="AF926" s="604">
        <f t="shared" si="4395"/>
        <v>2.2000000000000002</v>
      </c>
      <c r="AG926" s="605">
        <f t="shared" si="4396"/>
        <v>0.92</v>
      </c>
      <c r="AH926" s="595">
        <f t="shared" si="4397"/>
        <v>2.61</v>
      </c>
      <c r="AI926" s="595">
        <f t="shared" si="4398"/>
        <v>0</v>
      </c>
      <c r="AJ926" s="595">
        <f t="shared" si="4399"/>
        <v>0</v>
      </c>
      <c r="AK926" s="595">
        <f t="shared" si="4400"/>
        <v>0</v>
      </c>
      <c r="AL926" s="595">
        <f t="shared" si="4401"/>
        <v>0</v>
      </c>
      <c r="AM926" s="596">
        <f t="shared" si="4402"/>
        <v>0</v>
      </c>
      <c r="AN926" s="732">
        <f t="shared" si="4403"/>
        <v>0</v>
      </c>
      <c r="AO926" s="144" t="s">
        <v>24304</v>
      </c>
      <c r="AP926" s="379" t="s">
        <v>23695</v>
      </c>
      <c r="AQ926" s="453" t="s">
        <v>24305</v>
      </c>
      <c r="AR926" s="416">
        <v>0.4</v>
      </c>
      <c r="AS926" s="504"/>
      <c r="AT926" s="504"/>
      <c r="AU926" s="142">
        <v>35</v>
      </c>
      <c r="AV926" s="416">
        <f t="shared" si="4404"/>
        <v>1.4</v>
      </c>
      <c r="AW926" s="603" t="s">
        <v>1</v>
      </c>
      <c r="AX926" s="504">
        <f t="shared" si="4405"/>
        <v>1.4</v>
      </c>
      <c r="AY926" s="384">
        <f t="shared" si="4406"/>
        <v>33.6</v>
      </c>
      <c r="AZ926" s="384">
        <f t="shared" si="4407"/>
        <v>0.1</v>
      </c>
      <c r="BA926" s="384">
        <f t="shared" si="4408"/>
        <v>1.08</v>
      </c>
      <c r="BB926" s="382">
        <f t="shared" si="4409"/>
        <v>6.79</v>
      </c>
      <c r="BC926" s="265">
        <f t="shared" si="4410"/>
        <v>0</v>
      </c>
      <c r="BD926" s="265">
        <f t="shared" si="4411"/>
        <v>49.48</v>
      </c>
      <c r="BE926" s="265">
        <f t="shared" si="4412"/>
        <v>6.08</v>
      </c>
      <c r="BF926" s="607">
        <f t="shared" si="4413"/>
        <v>1.2899999999999996</v>
      </c>
      <c r="BG926" s="607">
        <f t="shared" si="4414"/>
        <v>0</v>
      </c>
      <c r="BH926" s="607">
        <f t="shared" si="4415"/>
        <v>2.5299999999999998</v>
      </c>
      <c r="BI926" s="607">
        <f t="shared" si="4416"/>
        <v>0</v>
      </c>
      <c r="BJ926" s="116">
        <f t="shared" si="4417"/>
        <v>34.08</v>
      </c>
      <c r="BK926" s="95"/>
    </row>
    <row r="927" spans="1:63" ht="14.25" x14ac:dyDescent="0.3">
      <c r="A927" s="144" t="s">
        <v>24305</v>
      </c>
      <c r="B927" s="379" t="s">
        <v>23695</v>
      </c>
      <c r="C927" s="453" t="s">
        <v>24306</v>
      </c>
      <c r="D927" s="416">
        <v>0.4</v>
      </c>
      <c r="E927" s="504"/>
      <c r="F927" s="504"/>
      <c r="G927" s="416" t="s">
        <v>23864</v>
      </c>
      <c r="H927" s="142">
        <v>35</v>
      </c>
      <c r="I927" s="143">
        <v>1.0999999999999996</v>
      </c>
      <c r="J927" s="143">
        <v>1.0999999999999996</v>
      </c>
      <c r="K927" s="452">
        <v>0</v>
      </c>
      <c r="L927" s="382">
        <f t="shared" si="4376"/>
        <v>1.1000000000000001</v>
      </c>
      <c r="M927" s="383">
        <f t="shared" si="4377"/>
        <v>0.04</v>
      </c>
      <c r="N927" s="383">
        <f t="shared" si="4378"/>
        <v>0.1</v>
      </c>
      <c r="O927" s="382">
        <f t="shared" si="4379"/>
        <v>1.2400000000000002</v>
      </c>
      <c r="P927" s="382">
        <f t="shared" si="4380"/>
        <v>1.08</v>
      </c>
      <c r="Q927" s="385">
        <f t="shared" si="4381"/>
        <v>46.87</v>
      </c>
      <c r="R927" s="385">
        <f t="shared" si="4382"/>
        <v>0</v>
      </c>
      <c r="S927" s="385">
        <f t="shared" si="4383"/>
        <v>0</v>
      </c>
      <c r="T927" s="385">
        <f t="shared" si="4384"/>
        <v>0</v>
      </c>
      <c r="U927" s="385">
        <f t="shared" si="4385"/>
        <v>0</v>
      </c>
      <c r="V927" s="384">
        <f t="shared" si="4386"/>
        <v>0</v>
      </c>
      <c r="W927" s="726">
        <f t="shared" si="4387"/>
        <v>0</v>
      </c>
      <c r="X927" s="144" t="str">
        <f t="shared" si="4388"/>
        <v>RN4</v>
      </c>
      <c r="Y927" s="416">
        <f t="shared" si="4389"/>
        <v>1.2</v>
      </c>
      <c r="Z927" s="603" t="s">
        <v>1</v>
      </c>
      <c r="AA927" s="504">
        <f t="shared" si="4390"/>
        <v>1.2</v>
      </c>
      <c r="AB927" s="591">
        <f t="shared" si="4391"/>
        <v>1.0999999999999996</v>
      </c>
      <c r="AC927" s="592">
        <f t="shared" si="4392"/>
        <v>0.04</v>
      </c>
      <c r="AD927" s="592">
        <f t="shared" si="4393"/>
        <v>0.15</v>
      </c>
      <c r="AE927" s="593">
        <f t="shared" si="4394"/>
        <v>1.29</v>
      </c>
      <c r="AF927" s="604">
        <f t="shared" si="4395"/>
        <v>2.2000000000000002</v>
      </c>
      <c r="AG927" s="605">
        <f t="shared" si="4396"/>
        <v>0.92</v>
      </c>
      <c r="AH927" s="595">
        <f t="shared" si="4397"/>
        <v>2.61</v>
      </c>
      <c r="AI927" s="595">
        <f t="shared" si="4398"/>
        <v>0</v>
      </c>
      <c r="AJ927" s="595">
        <f t="shared" si="4399"/>
        <v>0</v>
      </c>
      <c r="AK927" s="595">
        <f t="shared" si="4400"/>
        <v>0</v>
      </c>
      <c r="AL927" s="595">
        <f t="shared" si="4401"/>
        <v>0</v>
      </c>
      <c r="AM927" s="596">
        <f t="shared" si="4402"/>
        <v>0</v>
      </c>
      <c r="AN927" s="732">
        <f t="shared" si="4403"/>
        <v>0</v>
      </c>
      <c r="AO927" s="144" t="s">
        <v>24305</v>
      </c>
      <c r="AP927" s="379" t="s">
        <v>23695</v>
      </c>
      <c r="AQ927" s="453" t="s">
        <v>24306</v>
      </c>
      <c r="AR927" s="416">
        <v>0.4</v>
      </c>
      <c r="AS927" s="504"/>
      <c r="AT927" s="504"/>
      <c r="AU927" s="142">
        <v>35</v>
      </c>
      <c r="AV927" s="416">
        <f t="shared" si="4404"/>
        <v>1.4</v>
      </c>
      <c r="AW927" s="603" t="s">
        <v>1</v>
      </c>
      <c r="AX927" s="504">
        <f t="shared" si="4405"/>
        <v>1.4</v>
      </c>
      <c r="AY927" s="384">
        <f t="shared" si="4406"/>
        <v>33.6</v>
      </c>
      <c r="AZ927" s="384">
        <f t="shared" si="4407"/>
        <v>0.1</v>
      </c>
      <c r="BA927" s="384">
        <f t="shared" si="4408"/>
        <v>1.08</v>
      </c>
      <c r="BB927" s="382">
        <f t="shared" si="4409"/>
        <v>6.79</v>
      </c>
      <c r="BC927" s="265">
        <f t="shared" si="4410"/>
        <v>0</v>
      </c>
      <c r="BD927" s="265">
        <f t="shared" si="4411"/>
        <v>49.48</v>
      </c>
      <c r="BE927" s="265">
        <f t="shared" si="4412"/>
        <v>6.08</v>
      </c>
      <c r="BF927" s="607">
        <f t="shared" si="4413"/>
        <v>1.2899999999999996</v>
      </c>
      <c r="BG927" s="607">
        <f t="shared" si="4414"/>
        <v>0</v>
      </c>
      <c r="BH927" s="607">
        <f t="shared" si="4415"/>
        <v>2.5299999999999998</v>
      </c>
      <c r="BI927" s="607">
        <f t="shared" si="4416"/>
        <v>0</v>
      </c>
      <c r="BJ927" s="116">
        <f t="shared" si="4417"/>
        <v>34.08</v>
      </c>
      <c r="BK927" s="95"/>
    </row>
    <row r="928" spans="1:63" ht="14.25" x14ac:dyDescent="0.3">
      <c r="A928" s="449" t="s">
        <v>24306</v>
      </c>
      <c r="B928" s="146" t="s">
        <v>23695</v>
      </c>
      <c r="C928" s="532" t="s">
        <v>24307</v>
      </c>
      <c r="D928" s="502">
        <v>0.4</v>
      </c>
      <c r="E928" s="589"/>
      <c r="F928" s="589"/>
      <c r="G928" s="502" t="s">
        <v>23864</v>
      </c>
      <c r="H928" s="451">
        <v>35</v>
      </c>
      <c r="I928" s="452">
        <v>1.0999999999999996</v>
      </c>
      <c r="J928" s="452">
        <v>1.0999999999999996</v>
      </c>
      <c r="K928" s="452">
        <v>0</v>
      </c>
      <c r="L928" s="382">
        <f t="shared" si="4376"/>
        <v>1.1000000000000001</v>
      </c>
      <c r="M928" s="383">
        <f t="shared" si="4377"/>
        <v>0.04</v>
      </c>
      <c r="N928" s="383">
        <f t="shared" si="4378"/>
        <v>0.1</v>
      </c>
      <c r="O928" s="382">
        <f t="shared" si="4379"/>
        <v>1.2400000000000002</v>
      </c>
      <c r="P928" s="382">
        <f t="shared" si="4380"/>
        <v>1.08</v>
      </c>
      <c r="Q928" s="385">
        <f t="shared" si="4381"/>
        <v>46.87</v>
      </c>
      <c r="R928" s="385">
        <f t="shared" si="4382"/>
        <v>0</v>
      </c>
      <c r="S928" s="385">
        <f t="shared" si="4383"/>
        <v>0</v>
      </c>
      <c r="T928" s="385">
        <f t="shared" si="4384"/>
        <v>0</v>
      </c>
      <c r="U928" s="385">
        <f t="shared" si="4385"/>
        <v>0</v>
      </c>
      <c r="V928" s="384">
        <f t="shared" si="4386"/>
        <v>0</v>
      </c>
      <c r="W928" s="726">
        <f t="shared" si="4387"/>
        <v>0</v>
      </c>
      <c r="X928" s="449" t="str">
        <f t="shared" si="4388"/>
        <v>RN5</v>
      </c>
      <c r="Y928" s="502">
        <f t="shared" si="4389"/>
        <v>1.2</v>
      </c>
      <c r="Z928" s="590" t="s">
        <v>1</v>
      </c>
      <c r="AA928" s="589">
        <f t="shared" si="4390"/>
        <v>1.2</v>
      </c>
      <c r="AB928" s="591">
        <f t="shared" si="4391"/>
        <v>1.0999999999999996</v>
      </c>
      <c r="AC928" s="592">
        <f t="shared" si="4392"/>
        <v>0.04</v>
      </c>
      <c r="AD928" s="592">
        <f t="shared" si="4393"/>
        <v>0.15</v>
      </c>
      <c r="AE928" s="593">
        <f t="shared" si="4394"/>
        <v>1.29</v>
      </c>
      <c r="AF928" s="593">
        <f t="shared" si="4395"/>
        <v>2.2000000000000002</v>
      </c>
      <c r="AG928" s="594">
        <f t="shared" si="4396"/>
        <v>0.92</v>
      </c>
      <c r="AH928" s="595">
        <f t="shared" si="4397"/>
        <v>2.61</v>
      </c>
      <c r="AI928" s="595">
        <f t="shared" si="4398"/>
        <v>0</v>
      </c>
      <c r="AJ928" s="595">
        <f t="shared" si="4399"/>
        <v>0</v>
      </c>
      <c r="AK928" s="595">
        <f t="shared" si="4400"/>
        <v>0</v>
      </c>
      <c r="AL928" s="595">
        <f t="shared" si="4401"/>
        <v>0</v>
      </c>
      <c r="AM928" s="596">
        <f t="shared" si="4402"/>
        <v>0</v>
      </c>
      <c r="AN928" s="732">
        <f t="shared" si="4403"/>
        <v>0</v>
      </c>
      <c r="AO928" s="449" t="s">
        <v>24306</v>
      </c>
      <c r="AP928" s="146" t="s">
        <v>23695</v>
      </c>
      <c r="AQ928" s="532" t="s">
        <v>24307</v>
      </c>
      <c r="AR928" s="502">
        <v>0.4</v>
      </c>
      <c r="AS928" s="589"/>
      <c r="AT928" s="589"/>
      <c r="AU928" s="451">
        <v>35</v>
      </c>
      <c r="AV928" s="502">
        <f t="shared" si="4404"/>
        <v>1.4</v>
      </c>
      <c r="AW928" s="590" t="s">
        <v>1</v>
      </c>
      <c r="AX928" s="589">
        <f t="shared" si="4405"/>
        <v>1.4</v>
      </c>
      <c r="AY928" s="384">
        <f t="shared" si="4406"/>
        <v>33.6</v>
      </c>
      <c r="AZ928" s="384">
        <f t="shared" si="4407"/>
        <v>0.1</v>
      </c>
      <c r="BA928" s="384">
        <f t="shared" si="4408"/>
        <v>1.08</v>
      </c>
      <c r="BB928" s="382">
        <f t="shared" si="4409"/>
        <v>6.79</v>
      </c>
      <c r="BC928" s="265">
        <f t="shared" si="4410"/>
        <v>0</v>
      </c>
      <c r="BD928" s="265">
        <f t="shared" si="4411"/>
        <v>49.48</v>
      </c>
      <c r="BE928" s="265">
        <f t="shared" si="4412"/>
        <v>6.08</v>
      </c>
      <c r="BF928" s="607">
        <f t="shared" si="4413"/>
        <v>1.2899999999999996</v>
      </c>
      <c r="BG928" s="607">
        <f t="shared" si="4414"/>
        <v>0</v>
      </c>
      <c r="BH928" s="607">
        <f t="shared" si="4415"/>
        <v>2.5299999999999998</v>
      </c>
      <c r="BI928" s="607">
        <f t="shared" si="4416"/>
        <v>0</v>
      </c>
      <c r="BJ928" s="116">
        <f t="shared" si="4417"/>
        <v>34.08</v>
      </c>
      <c r="BK928" s="95"/>
    </row>
    <row r="929" spans="1:63" ht="14.25" x14ac:dyDescent="0.3">
      <c r="A929" s="144" t="s">
        <v>24307</v>
      </c>
      <c r="B929" s="379" t="s">
        <v>23695</v>
      </c>
      <c r="C929" s="453" t="s">
        <v>24308</v>
      </c>
      <c r="D929" s="416">
        <v>0.4</v>
      </c>
      <c r="E929" s="504"/>
      <c r="F929" s="504"/>
      <c r="G929" s="416" t="s">
        <v>23864</v>
      </c>
      <c r="H929" s="142">
        <v>30</v>
      </c>
      <c r="I929" s="143">
        <v>1.0999999999999996</v>
      </c>
      <c r="J929" s="143">
        <v>1.1839999999999993</v>
      </c>
      <c r="K929" s="452">
        <v>0</v>
      </c>
      <c r="L929" s="382">
        <f t="shared" si="4376"/>
        <v>1.1399999999999999</v>
      </c>
      <c r="M929" s="383">
        <f t="shared" si="4377"/>
        <v>0.04</v>
      </c>
      <c r="N929" s="383">
        <f t="shared" si="4378"/>
        <v>0.1</v>
      </c>
      <c r="O929" s="382">
        <f t="shared" si="4379"/>
        <v>1.28</v>
      </c>
      <c r="P929" s="382">
        <f t="shared" si="4380"/>
        <v>1.08</v>
      </c>
      <c r="Q929" s="385">
        <f t="shared" si="4381"/>
        <v>41.47</v>
      </c>
      <c r="R929" s="385">
        <f t="shared" si="4382"/>
        <v>0</v>
      </c>
      <c r="S929" s="385">
        <f t="shared" si="4383"/>
        <v>0</v>
      </c>
      <c r="T929" s="385">
        <f t="shared" si="4384"/>
        <v>0</v>
      </c>
      <c r="U929" s="385">
        <f t="shared" si="4385"/>
        <v>0</v>
      </c>
      <c r="V929" s="384">
        <f t="shared" si="4386"/>
        <v>0</v>
      </c>
      <c r="W929" s="726">
        <f t="shared" si="4387"/>
        <v>0</v>
      </c>
      <c r="X929" s="144" t="str">
        <f t="shared" si="4388"/>
        <v>RN6</v>
      </c>
      <c r="Y929" s="416">
        <f t="shared" si="4389"/>
        <v>1.2</v>
      </c>
      <c r="Z929" s="603" t="s">
        <v>1</v>
      </c>
      <c r="AA929" s="504">
        <f t="shared" si="4390"/>
        <v>1.2</v>
      </c>
      <c r="AB929" s="591">
        <f t="shared" si="4391"/>
        <v>1.0999999999999996</v>
      </c>
      <c r="AC929" s="592">
        <f t="shared" si="4392"/>
        <v>0.04</v>
      </c>
      <c r="AD929" s="592">
        <f t="shared" si="4393"/>
        <v>0.15</v>
      </c>
      <c r="AE929" s="593">
        <f t="shared" si="4394"/>
        <v>1.29</v>
      </c>
      <c r="AF929" s="604">
        <f t="shared" si="4395"/>
        <v>2.2000000000000002</v>
      </c>
      <c r="AG929" s="605">
        <f t="shared" si="4396"/>
        <v>0.92</v>
      </c>
      <c r="AH929" s="595">
        <f t="shared" si="4397"/>
        <v>2.61</v>
      </c>
      <c r="AI929" s="595">
        <f t="shared" si="4398"/>
        <v>0</v>
      </c>
      <c r="AJ929" s="595">
        <f t="shared" si="4399"/>
        <v>0</v>
      </c>
      <c r="AK929" s="595">
        <f t="shared" si="4400"/>
        <v>0</v>
      </c>
      <c r="AL929" s="595">
        <f t="shared" si="4401"/>
        <v>0</v>
      </c>
      <c r="AM929" s="596">
        <f t="shared" si="4402"/>
        <v>0</v>
      </c>
      <c r="AN929" s="732">
        <f t="shared" si="4403"/>
        <v>0</v>
      </c>
      <c r="AO929" s="144" t="s">
        <v>24307</v>
      </c>
      <c r="AP929" s="379" t="s">
        <v>23695</v>
      </c>
      <c r="AQ929" s="453" t="s">
        <v>24308</v>
      </c>
      <c r="AR929" s="416">
        <v>0.4</v>
      </c>
      <c r="AS929" s="504"/>
      <c r="AT929" s="504"/>
      <c r="AU929" s="142">
        <v>30</v>
      </c>
      <c r="AV929" s="416">
        <f t="shared" si="4404"/>
        <v>1.4</v>
      </c>
      <c r="AW929" s="603" t="s">
        <v>1</v>
      </c>
      <c r="AX929" s="504">
        <f t="shared" si="4405"/>
        <v>1.4</v>
      </c>
      <c r="AY929" s="384">
        <f t="shared" si="4406"/>
        <v>28.6</v>
      </c>
      <c r="AZ929" s="384">
        <f t="shared" si="4407"/>
        <v>0.1</v>
      </c>
      <c r="BA929" s="384">
        <f t="shared" si="4408"/>
        <v>1.08</v>
      </c>
      <c r="BB929" s="382">
        <f t="shared" si="4409"/>
        <v>5.78</v>
      </c>
      <c r="BC929" s="265">
        <f t="shared" si="4410"/>
        <v>0</v>
      </c>
      <c r="BD929" s="265">
        <f t="shared" si="4411"/>
        <v>44.08</v>
      </c>
      <c r="BE929" s="265">
        <f t="shared" si="4412"/>
        <v>5.18</v>
      </c>
      <c r="BF929" s="607">
        <f t="shared" si="4413"/>
        <v>1.2899999999999996</v>
      </c>
      <c r="BG929" s="607">
        <f t="shared" si="4414"/>
        <v>0</v>
      </c>
      <c r="BH929" s="607">
        <f t="shared" si="4415"/>
        <v>2.5299999999999998</v>
      </c>
      <c r="BI929" s="607">
        <f t="shared" si="4416"/>
        <v>0</v>
      </c>
      <c r="BJ929" s="116">
        <f t="shared" si="4417"/>
        <v>30.59</v>
      </c>
      <c r="BK929" s="95"/>
    </row>
    <row r="930" spans="1:63" ht="14.25" x14ac:dyDescent="0.3">
      <c r="A930" s="449" t="s">
        <v>24308</v>
      </c>
      <c r="B930" s="146" t="s">
        <v>23695</v>
      </c>
      <c r="C930" s="532" t="s">
        <v>24309</v>
      </c>
      <c r="D930" s="502">
        <v>0.4</v>
      </c>
      <c r="E930" s="589"/>
      <c r="F930" s="589"/>
      <c r="G930" s="502" t="s">
        <v>23864</v>
      </c>
      <c r="H930" s="451">
        <v>8</v>
      </c>
      <c r="I930" s="452">
        <v>1.1839999999999993</v>
      </c>
      <c r="J930" s="452">
        <v>1.1899999999999995</v>
      </c>
      <c r="K930" s="452">
        <v>1.29</v>
      </c>
      <c r="L930" s="382">
        <f t="shared" si="4376"/>
        <v>1.19</v>
      </c>
      <c r="M930" s="383">
        <f t="shared" si="4377"/>
        <v>0.04</v>
      </c>
      <c r="N930" s="383">
        <f t="shared" si="4378"/>
        <v>0.1</v>
      </c>
      <c r="O930" s="382">
        <f t="shared" si="4379"/>
        <v>1.33</v>
      </c>
      <c r="P930" s="382">
        <f t="shared" si="4380"/>
        <v>1.08</v>
      </c>
      <c r="Q930" s="385">
        <f t="shared" si="4381"/>
        <v>11.49</v>
      </c>
      <c r="R930" s="385">
        <f t="shared" si="4382"/>
        <v>0</v>
      </c>
      <c r="S930" s="385">
        <f t="shared" si="4383"/>
        <v>0</v>
      </c>
      <c r="T930" s="385">
        <f t="shared" si="4384"/>
        <v>0</v>
      </c>
      <c r="U930" s="385">
        <f t="shared" si="4385"/>
        <v>0</v>
      </c>
      <c r="V930" s="384">
        <f t="shared" si="4386"/>
        <v>0</v>
      </c>
      <c r="W930" s="726">
        <f t="shared" si="4387"/>
        <v>0</v>
      </c>
      <c r="X930" s="449" t="str">
        <f t="shared" si="4388"/>
        <v>RN7</v>
      </c>
      <c r="Y930" s="502">
        <f t="shared" si="4389"/>
        <v>1.2</v>
      </c>
      <c r="Z930" s="590" t="s">
        <v>1</v>
      </c>
      <c r="AA930" s="589">
        <f t="shared" si="4390"/>
        <v>1.2</v>
      </c>
      <c r="AB930" s="591">
        <f t="shared" si="4391"/>
        <v>1.1839999999999993</v>
      </c>
      <c r="AC930" s="592">
        <f t="shared" si="4392"/>
        <v>0.04</v>
      </c>
      <c r="AD930" s="592">
        <f t="shared" si="4393"/>
        <v>0.15</v>
      </c>
      <c r="AE930" s="593">
        <f t="shared" si="4394"/>
        <v>1.37</v>
      </c>
      <c r="AF930" s="593">
        <f t="shared" si="4395"/>
        <v>2.2000000000000002</v>
      </c>
      <c r="AG930" s="594">
        <f t="shared" si="4396"/>
        <v>0.92</v>
      </c>
      <c r="AH930" s="595">
        <f t="shared" si="4397"/>
        <v>2.77</v>
      </c>
      <c r="AI930" s="595">
        <f t="shared" si="4398"/>
        <v>0</v>
      </c>
      <c r="AJ930" s="595">
        <f t="shared" si="4399"/>
        <v>0</v>
      </c>
      <c r="AK930" s="595">
        <f t="shared" si="4400"/>
        <v>0</v>
      </c>
      <c r="AL930" s="595">
        <f t="shared" si="4401"/>
        <v>0</v>
      </c>
      <c r="AM930" s="596">
        <f t="shared" si="4402"/>
        <v>0</v>
      </c>
      <c r="AN930" s="732">
        <f t="shared" si="4403"/>
        <v>0</v>
      </c>
      <c r="AO930" s="449" t="s">
        <v>24308</v>
      </c>
      <c r="AP930" s="146" t="s">
        <v>23695</v>
      </c>
      <c r="AQ930" s="532" t="s">
        <v>24309</v>
      </c>
      <c r="AR930" s="502">
        <v>0.4</v>
      </c>
      <c r="AS930" s="589"/>
      <c r="AT930" s="589"/>
      <c r="AU930" s="451">
        <v>8</v>
      </c>
      <c r="AV930" s="502">
        <f t="shared" si="4404"/>
        <v>1.4</v>
      </c>
      <c r="AW930" s="590" t="s">
        <v>1</v>
      </c>
      <c r="AX930" s="589">
        <f t="shared" si="4405"/>
        <v>1.4</v>
      </c>
      <c r="AY930" s="384">
        <f t="shared" si="4406"/>
        <v>6.6</v>
      </c>
      <c r="AZ930" s="384">
        <f t="shared" si="4407"/>
        <v>0.1</v>
      </c>
      <c r="BA930" s="384">
        <f t="shared" si="4408"/>
        <v>1.08</v>
      </c>
      <c r="BB930" s="382">
        <f t="shared" si="4409"/>
        <v>1.33</v>
      </c>
      <c r="BC930" s="265">
        <f t="shared" si="4410"/>
        <v>0</v>
      </c>
      <c r="BD930" s="265">
        <f t="shared" si="4411"/>
        <v>14.26</v>
      </c>
      <c r="BE930" s="265">
        <f t="shared" si="4412"/>
        <v>1.19</v>
      </c>
      <c r="BF930" s="607">
        <f t="shared" si="4413"/>
        <v>1.3739999999999992</v>
      </c>
      <c r="BG930" s="607">
        <f t="shared" si="4414"/>
        <v>0</v>
      </c>
      <c r="BH930" s="607">
        <f t="shared" si="4415"/>
        <v>2.69</v>
      </c>
      <c r="BI930" s="607">
        <f t="shared" si="4416"/>
        <v>0</v>
      </c>
      <c r="BJ930" s="116">
        <f t="shared" si="4417"/>
        <v>9.0500000000000007</v>
      </c>
      <c r="BK930" s="95"/>
    </row>
    <row r="931" spans="1:63" ht="14.25" x14ac:dyDescent="0.3">
      <c r="A931" s="462"/>
      <c r="B931" s="463"/>
      <c r="C931" s="608"/>
      <c r="D931" s="505"/>
      <c r="E931" s="505"/>
      <c r="F931" s="505"/>
      <c r="G931" s="505"/>
      <c r="H931" s="410"/>
      <c r="I931" s="411"/>
      <c r="J931" s="411"/>
      <c r="K931" s="411"/>
      <c r="L931" s="101"/>
      <c r="M931" s="412"/>
      <c r="N931" s="412"/>
      <c r="O931" s="101"/>
      <c r="P931" s="101"/>
      <c r="Q931" s="414"/>
      <c r="R931" s="414"/>
      <c r="S931" s="414"/>
      <c r="T931" s="414"/>
      <c r="U931" s="414"/>
      <c r="V931" s="413"/>
      <c r="W931" s="725"/>
      <c r="X931" s="462"/>
      <c r="Y931" s="505"/>
      <c r="Z931" s="597"/>
      <c r="AA931" s="505"/>
      <c r="AB931" s="598"/>
      <c r="AC931" s="599"/>
      <c r="AD931" s="599"/>
      <c r="AE931" s="600"/>
      <c r="AF931" s="600"/>
      <c r="AG931" s="597"/>
      <c r="AH931" s="601"/>
      <c r="AI931" s="601"/>
      <c r="AJ931" s="601"/>
      <c r="AK931" s="601"/>
      <c r="AL931" s="601"/>
      <c r="AM931" s="602"/>
      <c r="AN931" s="733"/>
      <c r="AO931" s="462"/>
      <c r="AP931" s="463"/>
      <c r="AQ931" s="608"/>
      <c r="AR931" s="505"/>
      <c r="AS931" s="505"/>
      <c r="AT931" s="505"/>
      <c r="AU931" s="410"/>
      <c r="AV931" s="505"/>
      <c r="AW931" s="597"/>
      <c r="AX931" s="505"/>
      <c r="AY931" s="413"/>
      <c r="AZ931" s="413"/>
      <c r="BA931" s="413"/>
      <c r="BB931" s="101"/>
      <c r="BC931" s="101"/>
      <c r="BD931" s="101"/>
      <c r="BE931" s="101"/>
      <c r="BF931" s="414"/>
      <c r="BG931" s="414"/>
      <c r="BH931" s="414"/>
      <c r="BI931" s="414"/>
      <c r="BJ931" s="415"/>
      <c r="BK931" s="95"/>
    </row>
    <row r="932" spans="1:63" s="122" customFormat="1" ht="14.25" x14ac:dyDescent="0.3">
      <c r="A932" s="402" t="s">
        <v>24310</v>
      </c>
      <c r="B932" s="463"/>
      <c r="C932" s="408"/>
      <c r="D932" s="505"/>
      <c r="E932" s="505"/>
      <c r="F932" s="505"/>
      <c r="G932" s="409"/>
      <c r="H932" s="410"/>
      <c r="I932" s="411"/>
      <c r="J932" s="411"/>
      <c r="K932" s="411"/>
      <c r="L932" s="101"/>
      <c r="M932" s="412"/>
      <c r="N932" s="412"/>
      <c r="O932" s="101"/>
      <c r="P932" s="101"/>
      <c r="Q932" s="414"/>
      <c r="R932" s="414"/>
      <c r="S932" s="414"/>
      <c r="T932" s="414"/>
      <c r="U932" s="414"/>
      <c r="V932" s="413"/>
      <c r="W932" s="725"/>
      <c r="X932" s="739" t="str">
        <f>$A932</f>
        <v>BACIA RO - BACIA ROMANA (O)</v>
      </c>
      <c r="Y932" s="505"/>
      <c r="Z932" s="597"/>
      <c r="AA932" s="505"/>
      <c r="AB932" s="598"/>
      <c r="AC932" s="599"/>
      <c r="AD932" s="599"/>
      <c r="AE932" s="600"/>
      <c r="AF932" s="600"/>
      <c r="AG932" s="597"/>
      <c r="AH932" s="601"/>
      <c r="AI932" s="601"/>
      <c r="AJ932" s="601"/>
      <c r="AK932" s="601"/>
      <c r="AL932" s="601"/>
      <c r="AM932" s="602"/>
      <c r="AN932" s="733"/>
      <c r="AO932" s="739" t="str">
        <f>$A932</f>
        <v>BACIA RO - BACIA ROMANA (O)</v>
      </c>
      <c r="AP932" s="463"/>
      <c r="AQ932" s="408"/>
      <c r="AR932" s="505"/>
      <c r="AS932" s="505"/>
      <c r="AT932" s="505"/>
      <c r="AU932" s="410"/>
      <c r="AV932" s="409"/>
      <c r="AW932" s="409"/>
      <c r="AX932" s="409"/>
      <c r="AY932" s="413"/>
      <c r="AZ932" s="413"/>
      <c r="BA932" s="413"/>
      <c r="BB932" s="101"/>
      <c r="BC932" s="101"/>
      <c r="BD932" s="101"/>
      <c r="BE932" s="101"/>
      <c r="BF932" s="101"/>
      <c r="BG932" s="101"/>
      <c r="BH932" s="101"/>
      <c r="BI932" s="101"/>
      <c r="BJ932" s="415"/>
      <c r="BK932" s="95"/>
    </row>
    <row r="933" spans="1:63" s="122" customFormat="1" ht="14.25" x14ac:dyDescent="0.3">
      <c r="A933" s="407" t="s">
        <v>25151</v>
      </c>
      <c r="B933" s="463"/>
      <c r="C933" s="408"/>
      <c r="D933" s="505"/>
      <c r="E933" s="505"/>
      <c r="F933" s="505"/>
      <c r="G933" s="409"/>
      <c r="H933" s="410"/>
      <c r="I933" s="411"/>
      <c r="J933" s="411"/>
      <c r="K933" s="411"/>
      <c r="L933" s="101"/>
      <c r="M933" s="412"/>
      <c r="N933" s="412"/>
      <c r="O933" s="101"/>
      <c r="P933" s="101"/>
      <c r="Q933" s="414"/>
      <c r="R933" s="414"/>
      <c r="S933" s="414"/>
      <c r="T933" s="414"/>
      <c r="U933" s="414"/>
      <c r="V933" s="413"/>
      <c r="W933" s="725"/>
      <c r="X933" s="740" t="str">
        <f>$A933</f>
        <v>Rua Jaerth Medeiros</v>
      </c>
      <c r="Y933" s="503"/>
      <c r="Z933" s="503"/>
      <c r="AA933" s="503"/>
      <c r="AB933" s="399"/>
      <c r="AC933" s="399"/>
      <c r="AD933" s="399"/>
      <c r="AE933" s="399"/>
      <c r="AF933" s="404"/>
      <c r="AG933" s="399"/>
      <c r="AH933" s="399"/>
      <c r="AI933" s="399"/>
      <c r="AJ933" s="399"/>
      <c r="AK933" s="399"/>
      <c r="AL933" s="399"/>
      <c r="AM933" s="399"/>
      <c r="AN933" s="401"/>
      <c r="AO933" s="407" t="str">
        <f>$A933</f>
        <v>Rua Jaerth Medeiros</v>
      </c>
      <c r="AP933" s="463"/>
      <c r="AQ933" s="408"/>
      <c r="AR933" s="505"/>
      <c r="AS933" s="505"/>
      <c r="AT933" s="505"/>
      <c r="AU933" s="410"/>
      <c r="AV933" s="409"/>
      <c r="AW933" s="409"/>
      <c r="AX933" s="409"/>
      <c r="AY933" s="413"/>
      <c r="AZ933" s="413"/>
      <c r="BA933" s="413"/>
      <c r="BB933" s="101"/>
      <c r="BC933" s="101"/>
      <c r="BD933" s="101"/>
      <c r="BE933" s="101"/>
      <c r="BF933" s="101"/>
      <c r="BG933" s="101"/>
      <c r="BH933" s="101"/>
      <c r="BI933" s="101"/>
      <c r="BJ933" s="415"/>
      <c r="BK933" s="95"/>
    </row>
    <row r="934" spans="1:63" ht="14.25" x14ac:dyDescent="0.3">
      <c r="A934" s="144" t="s">
        <v>24311</v>
      </c>
      <c r="B934" s="379" t="s">
        <v>23695</v>
      </c>
      <c r="C934" s="453" t="s">
        <v>24312</v>
      </c>
      <c r="D934" s="416">
        <v>0.4</v>
      </c>
      <c r="E934" s="504"/>
      <c r="F934" s="504"/>
      <c r="G934" s="416" t="s">
        <v>23864</v>
      </c>
      <c r="H934" s="142">
        <v>35</v>
      </c>
      <c r="I934" s="143">
        <v>1.1669999999999998</v>
      </c>
      <c r="J934" s="143">
        <v>1.1669999999999998</v>
      </c>
      <c r="K934" s="452">
        <v>0</v>
      </c>
      <c r="L934" s="382">
        <f t="shared" ref="L934:L940" si="4418">ROUND((I934+J934)/2,2)</f>
        <v>1.17</v>
      </c>
      <c r="M934" s="383">
        <f t="shared" ref="M934:M940" si="4419">IF(F934=0,ROUND($D934*10%,2),IF(D934&gt;2.8,0.18,0.15))</f>
        <v>0.04</v>
      </c>
      <c r="N934" s="383">
        <f t="shared" ref="N934:N940" si="4420">IF(F934=0,IF(   ROUND($D934/4,2),   IF(ROUND(($D934*1.2)/6,2)&lt;0.1,0.1,ROUND(($D934*1.2)/6,2))),0.5)</f>
        <v>0.1</v>
      </c>
      <c r="O934" s="382">
        <f t="shared" ref="O934:O940" si="4421">L934+M934+N934</f>
        <v>1.31</v>
      </c>
      <c r="P934" s="382">
        <f t="shared" ref="P934:P940" si="4422">IF(O934&lt;2,(D934+M934*2)+0.6,(D934+M934*2)+0.6+ROUNDUP(O934-2,0)*0.1)</f>
        <v>1.08</v>
      </c>
      <c r="Q934" s="385">
        <f t="shared" ref="Q934:Q940" si="4423">IF($O934&lt;=$W$4,ROUND(IF($O934&lt;1.5,$O934*$H934*$P934,1.5*$H934*$P934),2),0)</f>
        <v>49.52</v>
      </c>
      <c r="R934" s="385">
        <f t="shared" ref="R934:R940" si="4424">IF($O934&gt;$W$4,ROUND(IF($O934&lt;1.5,$O934*$H934*$P934,1.5*$H934*$P934),2),0)</f>
        <v>0</v>
      </c>
      <c r="S934" s="385">
        <f t="shared" ref="S934:S940" si="4425">IF($O934&gt;$W$4,ROUND(IF($O934&lt;1.5,0,IF($O934&gt;3,1.5*$H934*$P934,($O934-1.5)*$H934*$P934)),2),0)</f>
        <v>0</v>
      </c>
      <c r="T934" s="385">
        <f t="shared" ref="T934:T940" si="4426">IF($O934&gt;$W$4,ROUND(IF($O934&lt;3,0,IF($O934&gt;4.5,1.5*$H934*$P934,($O934-3)*$H934*$P934)),2),0)</f>
        <v>0</v>
      </c>
      <c r="U934" s="385">
        <f t="shared" ref="U934:U940" si="4427">IF($O934&gt;$W$4,ROUND(IF($O934&lt;4.5,0,IF($O934&gt;6,($O934-4.5)*$H934*$P934,($O934-4.5)*$H934*$P934)),2),0)</f>
        <v>0</v>
      </c>
      <c r="V934" s="384">
        <f t="shared" ref="V934:V940" si="4428">IF($O934&gt;$W$4, IF( $O934&lt;=4,   ROUND($H934*($O934+0.5)*2,2),   0),0)</f>
        <v>0</v>
      </c>
      <c r="W934" s="726">
        <f t="shared" ref="W934:W940" si="4429">IF($O934&gt;$W$4, IF( $O934&gt;4,   ROUND($H934*($O934+0.5)*2,2),   0),0)</f>
        <v>0</v>
      </c>
      <c r="X934" s="144" t="str">
        <f t="shared" ref="X934:X940" si="4430">A934</f>
        <v>RO1</v>
      </c>
      <c r="Y934" s="416">
        <f t="shared" ref="Y934:Y940" si="4431">IF($D934=0.4,1.2,IF($D934=0.6,1.2,IF($D934=0.8,1.3,IF($D934=1,1.5,IF($D934=1.2,1.7,IF($D934&lt;=2,2,"--"))))))</f>
        <v>1.2</v>
      </c>
      <c r="Z934" s="603" t="s">
        <v>1</v>
      </c>
      <c r="AA934" s="504">
        <f t="shared" ref="AA934:AA940" si="4432">Y934</f>
        <v>1.2</v>
      </c>
      <c r="AB934" s="591">
        <f t="shared" ref="AB934:AB940" si="4433">IF($Y934="--","--",I934)</f>
        <v>1.1669999999999998</v>
      </c>
      <c r="AC934" s="592">
        <f t="shared" ref="AC934:AC940" si="4434">IF($Y934="--","--",IF(D934&gt;1.5,0.15,ROUND($D934*10%,2)))</f>
        <v>0.04</v>
      </c>
      <c r="AD934" s="592">
        <f t="shared" ref="AD934:AD940" si="4435">IF($Y934="--","--",0.15)</f>
        <v>0.15</v>
      </c>
      <c r="AE934" s="593">
        <f t="shared" ref="AE934:AE940" si="4436">IF($Y934="--","--",ROUND(AB934+AC934+AD934,2))</f>
        <v>1.36</v>
      </c>
      <c r="AF934" s="604">
        <f t="shared" ref="AF934:AF940" si="4437">IF($Y934="--","--",IF($AB934&lt;=2,$Y934+1,($Y934+1)+ROUNDUP($AB934-2,0)*0.1))</f>
        <v>2.2000000000000002</v>
      </c>
      <c r="AG934" s="605">
        <f t="shared" ref="AG934:AG940" si="4438">IF($D934=0.4,0.92,IF($D934=0.6,0.68,IF($D934=0.8,0.74,IF($D934=1,0.7,IF($D934=1.2,0.66,IF($D934=1.5,0.6,IF($D934&lt;=2,(2.4-(D934+0.3)),"--")))))))</f>
        <v>0.92</v>
      </c>
      <c r="AH934" s="595">
        <f t="shared" ref="AH934:AH940" si="4439">IF($Y934="--","--",IF($AE934&lt;=$W$4,ROUND(IF($AE934&lt;1.5,$AE934*$AF934*$AG934,1.5*$AF934*$AG934),2),0))</f>
        <v>2.75</v>
      </c>
      <c r="AI934" s="595">
        <f t="shared" ref="AI934:AI940" si="4440">IF($Y934="--","--",IF($AE934&gt;$W$4,ROUND(IF($AE934&lt;1.5,$AE934*$AF934*$AG934,1.5*$AF934*$AG934),2),0))</f>
        <v>0</v>
      </c>
      <c r="AJ934" s="595">
        <f t="shared" ref="AJ934:AJ940" si="4441">IF($Y934="--","--",IF($AE934&gt;$W$4,ROUND(IF($AE934&lt;1.5,0,IF($AE934&gt;3,1.5*$AF934*$AG934,($AE934-1.5)*$AF934*$AG934)),2),0))</f>
        <v>0</v>
      </c>
      <c r="AK934" s="595">
        <f t="shared" ref="AK934:AK940" si="4442">IF($Y934="--","--",IF($AE934&gt;$W$4,ROUND(IF($AE934&lt;3,0,IF($AE934&gt;4.5,1.5*$AF934*$AG934,($AE934-3)*$AF934*$AG934)),2),0))</f>
        <v>0</v>
      </c>
      <c r="AL934" s="595">
        <f t="shared" ref="AL934:AL940" si="4443">IF($Y934="--","--",IF($AE934&gt;$W$4,ROUND(IF($AE934&lt;4.5,0,IF($AE934&gt;6,($AE934-4.5)*$AF934*$AG934,($AE934-4.5)*$AF934*$AG934)),2),0))</f>
        <v>0</v>
      </c>
      <c r="AM934" s="596">
        <f t="shared" ref="AM934:AM940" si="4444">IF($Y934="--","--",IF($AE934&gt;$W$4, IF( $AE934&lt;=4,   ROUND(($AG934*4)*($AE934+0.5)*2,2),   0),0))</f>
        <v>0</v>
      </c>
      <c r="AN934" s="732">
        <f t="shared" ref="AN934:AN940" si="4445">IF($Y934="--","--",IF($AE934&gt;$W$4, IF( $AE934&gt;4,   ROUND(($AG934*4)*($AE934+0.5)*2,2),   0),0))</f>
        <v>0</v>
      </c>
      <c r="AO934" s="144" t="s">
        <v>24311</v>
      </c>
      <c r="AP934" s="379" t="s">
        <v>23695</v>
      </c>
      <c r="AQ934" s="453" t="s">
        <v>24312</v>
      </c>
      <c r="AR934" s="416">
        <v>0.4</v>
      </c>
      <c r="AS934" s="504"/>
      <c r="AT934" s="504"/>
      <c r="AU934" s="142">
        <v>35</v>
      </c>
      <c r="AV934" s="416">
        <f t="shared" ref="AV934:AV940" si="4446">IF($Y934="--","--",Y934+0.2)</f>
        <v>1.4</v>
      </c>
      <c r="AW934" s="603" t="s">
        <v>1</v>
      </c>
      <c r="AX934" s="504">
        <f t="shared" ref="AX934:AX940" si="4447">AV934</f>
        <v>1.4</v>
      </c>
      <c r="AY934" s="384">
        <f t="shared" ref="AY934:AY940" si="4448">IF(D934&gt;2,AU934,AU934-AV934)</f>
        <v>33.6</v>
      </c>
      <c r="AZ934" s="384">
        <f t="shared" ref="AZ934:AZ940" si="4449">N934</f>
        <v>0.1</v>
      </c>
      <c r="BA934" s="384">
        <f t="shared" ref="BA934:BA940" si="4450">P934</f>
        <v>1.08</v>
      </c>
      <c r="BB934" s="382">
        <f t="shared" ref="BB934:BB940" si="4451">IF(F934=0,IF(ROUND( AY934 * ( ( (N934*P934) +  ( ((D934+M934*2)/6)*P934 ) ) - ROUND(  ((D934+M934*2)^2)   *   (   ( PI()*96.379 / (4*360) )  -  ( (SIN((96.379/2)*PI()/180)) * (COS((96.379/2)*PI()/180)) / 4 )   ), 4) ),2),   ROUND( AY934 * ( ( (N934*P934) +  ( ((D934+M934*2)/4)*P934 ) ) - ROUND(  ((D934+M934*2)^2)   *   (   ( PI()*120 / (4*360) )  -  ( (SIN((120/2)*PI()/180)) * (COS((120/2)*PI()/180)) / 4 )   ), 4) ),2)),0)</f>
        <v>6.79</v>
      </c>
      <c r="BC934" s="265">
        <f t="shared" ref="BC934:BC940" si="4452">IF(F934&gt;0,ROUND(AY934*N934*P934,2),0)</f>
        <v>0</v>
      </c>
      <c r="BD934" s="265">
        <f t="shared" ref="BD934:BD940" si="4453">SUM(Q934:U934,AH934:AL934)</f>
        <v>52.27</v>
      </c>
      <c r="BE934" s="265">
        <f t="shared" ref="BE934:BE940" si="4454">IF(F934=0, ROUND( ( PI()*( (D934+M934*2)^2 ) / 4  ) * AY934,2),  ROUND( (D934+M934*2)*(F934+M934*2) * AY934,2))</f>
        <v>6.08</v>
      </c>
      <c r="BF934" s="607">
        <f t="shared" ref="BF934:BF940" si="4455">IF(($I934+M934-0.15)&lt;=2,($I934+M934+0.15),IF(($I934+M934)&lt;=3,2.35,($I934+M934+0.2)-0.85))</f>
        <v>1.3569999999999998</v>
      </c>
      <c r="BG934" s="607">
        <f t="shared" ref="BG934:BG940" si="4456">IF(D934&gt;2,   (I934-F934-M934-0.11),IF(($I934+M934)&lt;=2,0,IF(($I934+M934)&gt;3,0.85,(I934+M934+0.2-BF934))))</f>
        <v>0</v>
      </c>
      <c r="BH934" s="607">
        <f t="shared" ref="BH934:BH940" si="4457">IF(D934&gt;2,  ROUND(((1.42+0.4)+(0.91+0.4))*2*BG934,2), ROUND(AV934*AX934*BF934,2))</f>
        <v>2.66</v>
      </c>
      <c r="BI934" s="607">
        <f t="shared" ref="BI934:BI940" si="4458">ROUND(((PI()*0.9^2)/4)*BG934,2)</f>
        <v>0</v>
      </c>
      <c r="BJ934" s="116">
        <f t="shared" ref="BJ934:BJ940" si="4459">ROUND(BD934-BE934-BH934-BI934-BB934-BC934,2)</f>
        <v>36.74</v>
      </c>
      <c r="BK934" s="95"/>
    </row>
    <row r="935" spans="1:63" ht="14.25" x14ac:dyDescent="0.3">
      <c r="A935" s="144" t="s">
        <v>24312</v>
      </c>
      <c r="B935" s="379" t="s">
        <v>23695</v>
      </c>
      <c r="C935" s="453" t="s">
        <v>24313</v>
      </c>
      <c r="D935" s="416">
        <v>0.4</v>
      </c>
      <c r="E935" s="504"/>
      <c r="F935" s="504"/>
      <c r="G935" s="416" t="s">
        <v>23864</v>
      </c>
      <c r="H935" s="142">
        <v>35</v>
      </c>
      <c r="I935" s="143">
        <v>1.1669999999999998</v>
      </c>
      <c r="J935" s="143">
        <v>1.1565999999999992</v>
      </c>
      <c r="K935" s="452">
        <v>0</v>
      </c>
      <c r="L935" s="382">
        <f t="shared" si="4418"/>
        <v>1.1599999999999999</v>
      </c>
      <c r="M935" s="383">
        <f t="shared" si="4419"/>
        <v>0.04</v>
      </c>
      <c r="N935" s="383">
        <f t="shared" si="4420"/>
        <v>0.1</v>
      </c>
      <c r="O935" s="382">
        <f t="shared" si="4421"/>
        <v>1.3</v>
      </c>
      <c r="P935" s="382">
        <f t="shared" si="4422"/>
        <v>1.08</v>
      </c>
      <c r="Q935" s="385">
        <f t="shared" si="4423"/>
        <v>49.14</v>
      </c>
      <c r="R935" s="385">
        <f t="shared" si="4424"/>
        <v>0</v>
      </c>
      <c r="S935" s="385">
        <f t="shared" si="4425"/>
        <v>0</v>
      </c>
      <c r="T935" s="385">
        <f t="shared" si="4426"/>
        <v>0</v>
      </c>
      <c r="U935" s="385">
        <f t="shared" si="4427"/>
        <v>0</v>
      </c>
      <c r="V935" s="384">
        <f t="shared" si="4428"/>
        <v>0</v>
      </c>
      <c r="W935" s="726">
        <f t="shared" si="4429"/>
        <v>0</v>
      </c>
      <c r="X935" s="144" t="str">
        <f t="shared" si="4430"/>
        <v>RO2</v>
      </c>
      <c r="Y935" s="416">
        <f t="shared" si="4431"/>
        <v>1.2</v>
      </c>
      <c r="Z935" s="603" t="s">
        <v>1</v>
      </c>
      <c r="AA935" s="504">
        <f t="shared" si="4432"/>
        <v>1.2</v>
      </c>
      <c r="AB935" s="591">
        <f t="shared" si="4433"/>
        <v>1.1669999999999998</v>
      </c>
      <c r="AC935" s="592">
        <f t="shared" si="4434"/>
        <v>0.04</v>
      </c>
      <c r="AD935" s="592">
        <f t="shared" si="4435"/>
        <v>0.15</v>
      </c>
      <c r="AE935" s="593">
        <f t="shared" si="4436"/>
        <v>1.36</v>
      </c>
      <c r="AF935" s="604">
        <f t="shared" si="4437"/>
        <v>2.2000000000000002</v>
      </c>
      <c r="AG935" s="605">
        <f t="shared" si="4438"/>
        <v>0.92</v>
      </c>
      <c r="AH935" s="595">
        <f t="shared" si="4439"/>
        <v>2.75</v>
      </c>
      <c r="AI935" s="595">
        <f t="shared" si="4440"/>
        <v>0</v>
      </c>
      <c r="AJ935" s="595">
        <f t="shared" si="4441"/>
        <v>0</v>
      </c>
      <c r="AK935" s="595">
        <f t="shared" si="4442"/>
        <v>0</v>
      </c>
      <c r="AL935" s="595">
        <f t="shared" si="4443"/>
        <v>0</v>
      </c>
      <c r="AM935" s="596">
        <f t="shared" si="4444"/>
        <v>0</v>
      </c>
      <c r="AN935" s="732">
        <f t="shared" si="4445"/>
        <v>0</v>
      </c>
      <c r="AO935" s="144" t="s">
        <v>24312</v>
      </c>
      <c r="AP935" s="379" t="s">
        <v>23695</v>
      </c>
      <c r="AQ935" s="453" t="s">
        <v>24313</v>
      </c>
      <c r="AR935" s="416">
        <v>0.4</v>
      </c>
      <c r="AS935" s="504"/>
      <c r="AT935" s="504"/>
      <c r="AU935" s="142">
        <v>35</v>
      </c>
      <c r="AV935" s="416">
        <f t="shared" si="4446"/>
        <v>1.4</v>
      </c>
      <c r="AW935" s="603" t="s">
        <v>1</v>
      </c>
      <c r="AX935" s="504">
        <f t="shared" si="4447"/>
        <v>1.4</v>
      </c>
      <c r="AY935" s="384">
        <f t="shared" si="4448"/>
        <v>33.6</v>
      </c>
      <c r="AZ935" s="384">
        <f t="shared" si="4449"/>
        <v>0.1</v>
      </c>
      <c r="BA935" s="384">
        <f t="shared" si="4450"/>
        <v>1.08</v>
      </c>
      <c r="BB935" s="382">
        <f t="shared" si="4451"/>
        <v>6.79</v>
      </c>
      <c r="BC935" s="265">
        <f t="shared" si="4452"/>
        <v>0</v>
      </c>
      <c r="BD935" s="265">
        <f t="shared" si="4453"/>
        <v>51.89</v>
      </c>
      <c r="BE935" s="265">
        <f t="shared" si="4454"/>
        <v>6.08</v>
      </c>
      <c r="BF935" s="607">
        <f t="shared" si="4455"/>
        <v>1.3569999999999998</v>
      </c>
      <c r="BG935" s="607">
        <f t="shared" si="4456"/>
        <v>0</v>
      </c>
      <c r="BH935" s="607">
        <f t="shared" si="4457"/>
        <v>2.66</v>
      </c>
      <c r="BI935" s="607">
        <f t="shared" si="4458"/>
        <v>0</v>
      </c>
      <c r="BJ935" s="116">
        <f t="shared" si="4459"/>
        <v>36.36</v>
      </c>
      <c r="BK935" s="95"/>
    </row>
    <row r="936" spans="1:63" ht="14.25" x14ac:dyDescent="0.3">
      <c r="A936" s="144" t="s">
        <v>24313</v>
      </c>
      <c r="B936" s="379" t="s">
        <v>23695</v>
      </c>
      <c r="C936" s="453" t="s">
        <v>24314</v>
      </c>
      <c r="D936" s="416">
        <v>0.4</v>
      </c>
      <c r="E936" s="504"/>
      <c r="F936" s="504"/>
      <c r="G936" s="416" t="s">
        <v>23864</v>
      </c>
      <c r="H936" s="142">
        <v>35</v>
      </c>
      <c r="I936" s="143">
        <v>1.1565999999999992</v>
      </c>
      <c r="J936" s="143">
        <v>1.1538999999999984</v>
      </c>
      <c r="K936" s="452">
        <v>0</v>
      </c>
      <c r="L936" s="382">
        <f t="shared" si="4418"/>
        <v>1.1599999999999999</v>
      </c>
      <c r="M936" s="383">
        <f t="shared" si="4419"/>
        <v>0.04</v>
      </c>
      <c r="N936" s="383">
        <f t="shared" si="4420"/>
        <v>0.1</v>
      </c>
      <c r="O936" s="382">
        <f t="shared" si="4421"/>
        <v>1.3</v>
      </c>
      <c r="P936" s="382">
        <f t="shared" si="4422"/>
        <v>1.08</v>
      </c>
      <c r="Q936" s="385">
        <f t="shared" si="4423"/>
        <v>49.14</v>
      </c>
      <c r="R936" s="385">
        <f t="shared" si="4424"/>
        <v>0</v>
      </c>
      <c r="S936" s="385">
        <f t="shared" si="4425"/>
        <v>0</v>
      </c>
      <c r="T936" s="385">
        <f t="shared" si="4426"/>
        <v>0</v>
      </c>
      <c r="U936" s="385">
        <f t="shared" si="4427"/>
        <v>0</v>
      </c>
      <c r="V936" s="384">
        <f t="shared" si="4428"/>
        <v>0</v>
      </c>
      <c r="W936" s="726">
        <f t="shared" si="4429"/>
        <v>0</v>
      </c>
      <c r="X936" s="144" t="str">
        <f t="shared" si="4430"/>
        <v>RO3</v>
      </c>
      <c r="Y936" s="416">
        <f t="shared" si="4431"/>
        <v>1.2</v>
      </c>
      <c r="Z936" s="603" t="s">
        <v>1</v>
      </c>
      <c r="AA936" s="504">
        <f t="shared" si="4432"/>
        <v>1.2</v>
      </c>
      <c r="AB936" s="591">
        <f t="shared" si="4433"/>
        <v>1.1565999999999992</v>
      </c>
      <c r="AC936" s="592">
        <f t="shared" si="4434"/>
        <v>0.04</v>
      </c>
      <c r="AD936" s="592">
        <f t="shared" si="4435"/>
        <v>0.15</v>
      </c>
      <c r="AE936" s="593">
        <f t="shared" si="4436"/>
        <v>1.35</v>
      </c>
      <c r="AF936" s="604">
        <f t="shared" si="4437"/>
        <v>2.2000000000000002</v>
      </c>
      <c r="AG936" s="605">
        <f t="shared" si="4438"/>
        <v>0.92</v>
      </c>
      <c r="AH936" s="595">
        <f t="shared" si="4439"/>
        <v>2.73</v>
      </c>
      <c r="AI936" s="595">
        <f t="shared" si="4440"/>
        <v>0</v>
      </c>
      <c r="AJ936" s="595">
        <f t="shared" si="4441"/>
        <v>0</v>
      </c>
      <c r="AK936" s="595">
        <f t="shared" si="4442"/>
        <v>0</v>
      </c>
      <c r="AL936" s="595">
        <f t="shared" si="4443"/>
        <v>0</v>
      </c>
      <c r="AM936" s="596">
        <f t="shared" si="4444"/>
        <v>0</v>
      </c>
      <c r="AN936" s="732">
        <f t="shared" si="4445"/>
        <v>0</v>
      </c>
      <c r="AO936" s="144" t="s">
        <v>24313</v>
      </c>
      <c r="AP936" s="379" t="s">
        <v>23695</v>
      </c>
      <c r="AQ936" s="453" t="s">
        <v>24314</v>
      </c>
      <c r="AR936" s="416">
        <v>0.4</v>
      </c>
      <c r="AS936" s="504"/>
      <c r="AT936" s="504"/>
      <c r="AU936" s="142">
        <v>35</v>
      </c>
      <c r="AV936" s="416">
        <f t="shared" si="4446"/>
        <v>1.4</v>
      </c>
      <c r="AW936" s="603" t="s">
        <v>1</v>
      </c>
      <c r="AX936" s="504">
        <f t="shared" si="4447"/>
        <v>1.4</v>
      </c>
      <c r="AY936" s="384">
        <f t="shared" si="4448"/>
        <v>33.6</v>
      </c>
      <c r="AZ936" s="384">
        <f t="shared" si="4449"/>
        <v>0.1</v>
      </c>
      <c r="BA936" s="384">
        <f t="shared" si="4450"/>
        <v>1.08</v>
      </c>
      <c r="BB936" s="382">
        <f t="shared" si="4451"/>
        <v>6.79</v>
      </c>
      <c r="BC936" s="265">
        <f t="shared" si="4452"/>
        <v>0</v>
      </c>
      <c r="BD936" s="265">
        <f t="shared" si="4453"/>
        <v>51.87</v>
      </c>
      <c r="BE936" s="265">
        <f t="shared" si="4454"/>
        <v>6.08</v>
      </c>
      <c r="BF936" s="607">
        <f t="shared" si="4455"/>
        <v>1.3465999999999991</v>
      </c>
      <c r="BG936" s="607">
        <f t="shared" si="4456"/>
        <v>0</v>
      </c>
      <c r="BH936" s="607">
        <f t="shared" si="4457"/>
        <v>2.64</v>
      </c>
      <c r="BI936" s="607">
        <f t="shared" si="4458"/>
        <v>0</v>
      </c>
      <c r="BJ936" s="116">
        <f t="shared" si="4459"/>
        <v>36.36</v>
      </c>
      <c r="BK936" s="95"/>
    </row>
    <row r="937" spans="1:63" ht="14.25" x14ac:dyDescent="0.3">
      <c r="A937" s="144" t="s">
        <v>24314</v>
      </c>
      <c r="B937" s="379" t="s">
        <v>23695</v>
      </c>
      <c r="C937" s="453" t="s">
        <v>24315</v>
      </c>
      <c r="D937" s="416">
        <v>0.4</v>
      </c>
      <c r="E937" s="504"/>
      <c r="F937" s="504"/>
      <c r="G937" s="416" t="s">
        <v>23864</v>
      </c>
      <c r="H937" s="142">
        <v>35</v>
      </c>
      <c r="I937" s="143">
        <v>1.1538999999999984</v>
      </c>
      <c r="J937" s="143">
        <v>1.1364000000000001</v>
      </c>
      <c r="K937" s="452">
        <v>0</v>
      </c>
      <c r="L937" s="382">
        <f t="shared" si="4418"/>
        <v>1.1499999999999999</v>
      </c>
      <c r="M937" s="383">
        <f t="shared" si="4419"/>
        <v>0.04</v>
      </c>
      <c r="N937" s="383">
        <f t="shared" si="4420"/>
        <v>0.1</v>
      </c>
      <c r="O937" s="382">
        <f t="shared" si="4421"/>
        <v>1.29</v>
      </c>
      <c r="P937" s="382">
        <f t="shared" si="4422"/>
        <v>1.08</v>
      </c>
      <c r="Q937" s="385">
        <f t="shared" si="4423"/>
        <v>48.76</v>
      </c>
      <c r="R937" s="385">
        <f t="shared" si="4424"/>
        <v>0</v>
      </c>
      <c r="S937" s="385">
        <f t="shared" si="4425"/>
        <v>0</v>
      </c>
      <c r="T937" s="385">
        <f t="shared" si="4426"/>
        <v>0</v>
      </c>
      <c r="U937" s="385">
        <f t="shared" si="4427"/>
        <v>0</v>
      </c>
      <c r="V937" s="384">
        <f t="shared" si="4428"/>
        <v>0</v>
      </c>
      <c r="W937" s="726">
        <f t="shared" si="4429"/>
        <v>0</v>
      </c>
      <c r="X937" s="144" t="str">
        <f t="shared" si="4430"/>
        <v>RO4</v>
      </c>
      <c r="Y937" s="416">
        <f t="shared" si="4431"/>
        <v>1.2</v>
      </c>
      <c r="Z937" s="603" t="s">
        <v>1</v>
      </c>
      <c r="AA937" s="504">
        <f t="shared" si="4432"/>
        <v>1.2</v>
      </c>
      <c r="AB937" s="591">
        <f t="shared" si="4433"/>
        <v>1.1538999999999984</v>
      </c>
      <c r="AC937" s="592">
        <f t="shared" si="4434"/>
        <v>0.04</v>
      </c>
      <c r="AD937" s="592">
        <f t="shared" si="4435"/>
        <v>0.15</v>
      </c>
      <c r="AE937" s="593">
        <f t="shared" si="4436"/>
        <v>1.34</v>
      </c>
      <c r="AF937" s="604">
        <f t="shared" si="4437"/>
        <v>2.2000000000000002</v>
      </c>
      <c r="AG937" s="605">
        <f t="shared" si="4438"/>
        <v>0.92</v>
      </c>
      <c r="AH937" s="595">
        <f t="shared" si="4439"/>
        <v>2.71</v>
      </c>
      <c r="AI937" s="595">
        <f t="shared" si="4440"/>
        <v>0</v>
      </c>
      <c r="AJ937" s="595">
        <f t="shared" si="4441"/>
        <v>0</v>
      </c>
      <c r="AK937" s="595">
        <f t="shared" si="4442"/>
        <v>0</v>
      </c>
      <c r="AL937" s="595">
        <f t="shared" si="4443"/>
        <v>0</v>
      </c>
      <c r="AM937" s="596">
        <f t="shared" si="4444"/>
        <v>0</v>
      </c>
      <c r="AN937" s="732">
        <f t="shared" si="4445"/>
        <v>0</v>
      </c>
      <c r="AO937" s="144" t="s">
        <v>24314</v>
      </c>
      <c r="AP937" s="379" t="s">
        <v>23695</v>
      </c>
      <c r="AQ937" s="453" t="s">
        <v>24315</v>
      </c>
      <c r="AR937" s="416">
        <v>0.4</v>
      </c>
      <c r="AS937" s="504"/>
      <c r="AT937" s="504"/>
      <c r="AU937" s="142">
        <v>35</v>
      </c>
      <c r="AV937" s="416">
        <f t="shared" si="4446"/>
        <v>1.4</v>
      </c>
      <c r="AW937" s="603" t="s">
        <v>1</v>
      </c>
      <c r="AX937" s="504">
        <f t="shared" si="4447"/>
        <v>1.4</v>
      </c>
      <c r="AY937" s="384">
        <f t="shared" si="4448"/>
        <v>33.6</v>
      </c>
      <c r="AZ937" s="384">
        <f t="shared" si="4449"/>
        <v>0.1</v>
      </c>
      <c r="BA937" s="384">
        <f t="shared" si="4450"/>
        <v>1.08</v>
      </c>
      <c r="BB937" s="382">
        <f t="shared" si="4451"/>
        <v>6.79</v>
      </c>
      <c r="BC937" s="265">
        <f t="shared" si="4452"/>
        <v>0</v>
      </c>
      <c r="BD937" s="265">
        <f t="shared" si="4453"/>
        <v>51.47</v>
      </c>
      <c r="BE937" s="265">
        <f t="shared" si="4454"/>
        <v>6.08</v>
      </c>
      <c r="BF937" s="607">
        <f t="shared" si="4455"/>
        <v>1.3438999999999983</v>
      </c>
      <c r="BG937" s="607">
        <f t="shared" si="4456"/>
        <v>0</v>
      </c>
      <c r="BH937" s="607">
        <f t="shared" si="4457"/>
        <v>2.63</v>
      </c>
      <c r="BI937" s="607">
        <f t="shared" si="4458"/>
        <v>0</v>
      </c>
      <c r="BJ937" s="116">
        <f t="shared" si="4459"/>
        <v>35.97</v>
      </c>
      <c r="BK937" s="95"/>
    </row>
    <row r="938" spans="1:63" ht="14.25" x14ac:dyDescent="0.3">
      <c r="A938" s="144" t="s">
        <v>24315</v>
      </c>
      <c r="B938" s="379" t="s">
        <v>23695</v>
      </c>
      <c r="C938" s="453" t="s">
        <v>24316</v>
      </c>
      <c r="D938" s="416">
        <v>0.4</v>
      </c>
      <c r="E938" s="504"/>
      <c r="F938" s="504"/>
      <c r="G938" s="416" t="s">
        <v>23864</v>
      </c>
      <c r="H938" s="142">
        <v>35</v>
      </c>
      <c r="I938" s="143">
        <v>1.1364000000000001</v>
      </c>
      <c r="J938" s="143">
        <v>1.1149000000000004</v>
      </c>
      <c r="K938" s="452">
        <v>0</v>
      </c>
      <c r="L938" s="382">
        <f t="shared" si="4418"/>
        <v>1.1299999999999999</v>
      </c>
      <c r="M938" s="383">
        <f t="shared" si="4419"/>
        <v>0.04</v>
      </c>
      <c r="N938" s="383">
        <f t="shared" si="4420"/>
        <v>0.1</v>
      </c>
      <c r="O938" s="382">
        <f t="shared" si="4421"/>
        <v>1.27</v>
      </c>
      <c r="P938" s="382">
        <f t="shared" si="4422"/>
        <v>1.08</v>
      </c>
      <c r="Q938" s="385">
        <f t="shared" si="4423"/>
        <v>48.01</v>
      </c>
      <c r="R938" s="385">
        <f t="shared" si="4424"/>
        <v>0</v>
      </c>
      <c r="S938" s="385">
        <f t="shared" si="4425"/>
        <v>0</v>
      </c>
      <c r="T938" s="385">
        <f t="shared" si="4426"/>
        <v>0</v>
      </c>
      <c r="U938" s="385">
        <f t="shared" si="4427"/>
        <v>0</v>
      </c>
      <c r="V938" s="384">
        <f t="shared" si="4428"/>
        <v>0</v>
      </c>
      <c r="W938" s="726">
        <f t="shared" si="4429"/>
        <v>0</v>
      </c>
      <c r="X938" s="144" t="str">
        <f t="shared" si="4430"/>
        <v>RO5</v>
      </c>
      <c r="Y938" s="416">
        <f t="shared" si="4431"/>
        <v>1.2</v>
      </c>
      <c r="Z938" s="603" t="s">
        <v>1</v>
      </c>
      <c r="AA938" s="504">
        <f t="shared" si="4432"/>
        <v>1.2</v>
      </c>
      <c r="AB938" s="591">
        <f t="shared" si="4433"/>
        <v>1.1364000000000001</v>
      </c>
      <c r="AC938" s="592">
        <f t="shared" si="4434"/>
        <v>0.04</v>
      </c>
      <c r="AD938" s="592">
        <f t="shared" si="4435"/>
        <v>0.15</v>
      </c>
      <c r="AE938" s="593">
        <f t="shared" si="4436"/>
        <v>1.33</v>
      </c>
      <c r="AF938" s="604">
        <f t="shared" si="4437"/>
        <v>2.2000000000000002</v>
      </c>
      <c r="AG938" s="605">
        <f t="shared" si="4438"/>
        <v>0.92</v>
      </c>
      <c r="AH938" s="595">
        <f t="shared" si="4439"/>
        <v>2.69</v>
      </c>
      <c r="AI938" s="595">
        <f t="shared" si="4440"/>
        <v>0</v>
      </c>
      <c r="AJ938" s="595">
        <f t="shared" si="4441"/>
        <v>0</v>
      </c>
      <c r="AK938" s="595">
        <f t="shared" si="4442"/>
        <v>0</v>
      </c>
      <c r="AL938" s="595">
        <f t="shared" si="4443"/>
        <v>0</v>
      </c>
      <c r="AM938" s="596">
        <f t="shared" si="4444"/>
        <v>0</v>
      </c>
      <c r="AN938" s="732">
        <f t="shared" si="4445"/>
        <v>0</v>
      </c>
      <c r="AO938" s="144" t="s">
        <v>24315</v>
      </c>
      <c r="AP938" s="379" t="s">
        <v>23695</v>
      </c>
      <c r="AQ938" s="453" t="s">
        <v>24316</v>
      </c>
      <c r="AR938" s="416">
        <v>0.4</v>
      </c>
      <c r="AS938" s="504"/>
      <c r="AT938" s="504"/>
      <c r="AU938" s="142">
        <v>35</v>
      </c>
      <c r="AV938" s="416">
        <f t="shared" si="4446"/>
        <v>1.4</v>
      </c>
      <c r="AW938" s="603" t="s">
        <v>1</v>
      </c>
      <c r="AX938" s="504">
        <f t="shared" si="4447"/>
        <v>1.4</v>
      </c>
      <c r="AY938" s="384">
        <f t="shared" si="4448"/>
        <v>33.6</v>
      </c>
      <c r="AZ938" s="384">
        <f t="shared" si="4449"/>
        <v>0.1</v>
      </c>
      <c r="BA938" s="384">
        <f t="shared" si="4450"/>
        <v>1.08</v>
      </c>
      <c r="BB938" s="382">
        <f t="shared" si="4451"/>
        <v>6.79</v>
      </c>
      <c r="BC938" s="265">
        <f t="shared" si="4452"/>
        <v>0</v>
      </c>
      <c r="BD938" s="265">
        <f t="shared" si="4453"/>
        <v>50.699999999999996</v>
      </c>
      <c r="BE938" s="265">
        <f t="shared" si="4454"/>
        <v>6.08</v>
      </c>
      <c r="BF938" s="607">
        <f t="shared" si="4455"/>
        <v>1.3264</v>
      </c>
      <c r="BG938" s="607">
        <f t="shared" si="4456"/>
        <v>0</v>
      </c>
      <c r="BH938" s="607">
        <f t="shared" si="4457"/>
        <v>2.6</v>
      </c>
      <c r="BI938" s="607">
        <f t="shared" si="4458"/>
        <v>0</v>
      </c>
      <c r="BJ938" s="116">
        <f t="shared" si="4459"/>
        <v>35.229999999999997</v>
      </c>
      <c r="BK938" s="95"/>
    </row>
    <row r="939" spans="1:63" ht="14.25" x14ac:dyDescent="0.3">
      <c r="A939" s="144" t="s">
        <v>24316</v>
      </c>
      <c r="B939" s="379" t="s">
        <v>23695</v>
      </c>
      <c r="C939" s="453" t="s">
        <v>24317</v>
      </c>
      <c r="D939" s="416">
        <v>0.4</v>
      </c>
      <c r="E939" s="504"/>
      <c r="F939" s="504"/>
      <c r="G939" s="416" t="s">
        <v>23864</v>
      </c>
      <c r="H939" s="142">
        <v>25</v>
      </c>
      <c r="I939" s="143">
        <v>1.1149000000000004</v>
      </c>
      <c r="J939" s="143">
        <v>1.1032000000000011</v>
      </c>
      <c r="K939" s="452">
        <v>0</v>
      </c>
      <c r="L939" s="382">
        <f t="shared" si="4418"/>
        <v>1.1100000000000001</v>
      </c>
      <c r="M939" s="383">
        <f t="shared" si="4419"/>
        <v>0.04</v>
      </c>
      <c r="N939" s="383">
        <f t="shared" si="4420"/>
        <v>0.1</v>
      </c>
      <c r="O939" s="382">
        <f t="shared" si="4421"/>
        <v>1.2500000000000002</v>
      </c>
      <c r="P939" s="382">
        <f t="shared" si="4422"/>
        <v>1.08</v>
      </c>
      <c r="Q939" s="385">
        <f t="shared" si="4423"/>
        <v>33.75</v>
      </c>
      <c r="R939" s="385">
        <f t="shared" si="4424"/>
        <v>0</v>
      </c>
      <c r="S939" s="385">
        <f t="shared" si="4425"/>
        <v>0</v>
      </c>
      <c r="T939" s="385">
        <f t="shared" si="4426"/>
        <v>0</v>
      </c>
      <c r="U939" s="385">
        <f t="shared" si="4427"/>
        <v>0</v>
      </c>
      <c r="V939" s="384">
        <f t="shared" si="4428"/>
        <v>0</v>
      </c>
      <c r="W939" s="726">
        <f t="shared" si="4429"/>
        <v>0</v>
      </c>
      <c r="X939" s="144" t="str">
        <f t="shared" si="4430"/>
        <v>RO6</v>
      </c>
      <c r="Y939" s="416">
        <f t="shared" si="4431"/>
        <v>1.2</v>
      </c>
      <c r="Z939" s="603" t="s">
        <v>1</v>
      </c>
      <c r="AA939" s="504">
        <f t="shared" si="4432"/>
        <v>1.2</v>
      </c>
      <c r="AB939" s="591">
        <f t="shared" si="4433"/>
        <v>1.1149000000000004</v>
      </c>
      <c r="AC939" s="592">
        <f t="shared" si="4434"/>
        <v>0.04</v>
      </c>
      <c r="AD939" s="592">
        <f t="shared" si="4435"/>
        <v>0.15</v>
      </c>
      <c r="AE939" s="593">
        <f t="shared" si="4436"/>
        <v>1.3</v>
      </c>
      <c r="AF939" s="604">
        <f t="shared" si="4437"/>
        <v>2.2000000000000002</v>
      </c>
      <c r="AG939" s="605">
        <f t="shared" si="4438"/>
        <v>0.92</v>
      </c>
      <c r="AH939" s="595">
        <f t="shared" si="4439"/>
        <v>2.63</v>
      </c>
      <c r="AI939" s="595">
        <f t="shared" si="4440"/>
        <v>0</v>
      </c>
      <c r="AJ939" s="595">
        <f t="shared" si="4441"/>
        <v>0</v>
      </c>
      <c r="AK939" s="595">
        <f t="shared" si="4442"/>
        <v>0</v>
      </c>
      <c r="AL939" s="595">
        <f t="shared" si="4443"/>
        <v>0</v>
      </c>
      <c r="AM939" s="596">
        <f t="shared" si="4444"/>
        <v>0</v>
      </c>
      <c r="AN939" s="732">
        <f t="shared" si="4445"/>
        <v>0</v>
      </c>
      <c r="AO939" s="144" t="s">
        <v>24316</v>
      </c>
      <c r="AP939" s="379" t="s">
        <v>23695</v>
      </c>
      <c r="AQ939" s="453" t="s">
        <v>24317</v>
      </c>
      <c r="AR939" s="416">
        <v>0.4</v>
      </c>
      <c r="AS939" s="504"/>
      <c r="AT939" s="504"/>
      <c r="AU939" s="142">
        <v>25</v>
      </c>
      <c r="AV939" s="416">
        <f t="shared" si="4446"/>
        <v>1.4</v>
      </c>
      <c r="AW939" s="603" t="s">
        <v>1</v>
      </c>
      <c r="AX939" s="504">
        <f t="shared" si="4447"/>
        <v>1.4</v>
      </c>
      <c r="AY939" s="384">
        <f t="shared" si="4448"/>
        <v>23.6</v>
      </c>
      <c r="AZ939" s="384">
        <f t="shared" si="4449"/>
        <v>0.1</v>
      </c>
      <c r="BA939" s="384">
        <f t="shared" si="4450"/>
        <v>1.08</v>
      </c>
      <c r="BB939" s="382">
        <f t="shared" si="4451"/>
        <v>4.7699999999999996</v>
      </c>
      <c r="BC939" s="265">
        <f t="shared" si="4452"/>
        <v>0</v>
      </c>
      <c r="BD939" s="265">
        <f t="shared" si="4453"/>
        <v>36.380000000000003</v>
      </c>
      <c r="BE939" s="265">
        <f t="shared" si="4454"/>
        <v>4.2699999999999996</v>
      </c>
      <c r="BF939" s="607">
        <f t="shared" si="4455"/>
        <v>1.3049000000000004</v>
      </c>
      <c r="BG939" s="607">
        <f t="shared" si="4456"/>
        <v>0</v>
      </c>
      <c r="BH939" s="607">
        <f t="shared" si="4457"/>
        <v>2.56</v>
      </c>
      <c r="BI939" s="607">
        <f t="shared" si="4458"/>
        <v>0</v>
      </c>
      <c r="BJ939" s="116">
        <f t="shared" si="4459"/>
        <v>24.78</v>
      </c>
      <c r="BK939" s="95"/>
    </row>
    <row r="940" spans="1:63" ht="14.25" x14ac:dyDescent="0.3">
      <c r="A940" s="449" t="s">
        <v>24317</v>
      </c>
      <c r="B940" s="146" t="s">
        <v>23695</v>
      </c>
      <c r="C940" s="532" t="s">
        <v>24318</v>
      </c>
      <c r="D940" s="502">
        <v>0.4</v>
      </c>
      <c r="E940" s="589"/>
      <c r="F940" s="589"/>
      <c r="G940" s="502" t="s">
        <v>23864</v>
      </c>
      <c r="H940" s="451">
        <v>13</v>
      </c>
      <c r="I940" s="452">
        <v>1.1032000000000011</v>
      </c>
      <c r="J940" s="452">
        <v>1.0700000000000012</v>
      </c>
      <c r="K940" s="452">
        <v>1.1000000000000001</v>
      </c>
      <c r="L940" s="382">
        <f t="shared" si="4418"/>
        <v>1.0900000000000001</v>
      </c>
      <c r="M940" s="383">
        <f t="shared" si="4419"/>
        <v>0.04</v>
      </c>
      <c r="N940" s="383">
        <f t="shared" si="4420"/>
        <v>0.1</v>
      </c>
      <c r="O940" s="382">
        <f t="shared" si="4421"/>
        <v>1.2300000000000002</v>
      </c>
      <c r="P940" s="382">
        <f t="shared" si="4422"/>
        <v>1.08</v>
      </c>
      <c r="Q940" s="385">
        <f t="shared" si="4423"/>
        <v>17.27</v>
      </c>
      <c r="R940" s="385">
        <f t="shared" si="4424"/>
        <v>0</v>
      </c>
      <c r="S940" s="385">
        <f t="shared" si="4425"/>
        <v>0</v>
      </c>
      <c r="T940" s="385">
        <f t="shared" si="4426"/>
        <v>0</v>
      </c>
      <c r="U940" s="385">
        <f t="shared" si="4427"/>
        <v>0</v>
      </c>
      <c r="V940" s="384">
        <f t="shared" si="4428"/>
        <v>0</v>
      </c>
      <c r="W940" s="726">
        <f t="shared" si="4429"/>
        <v>0</v>
      </c>
      <c r="X940" s="449" t="str">
        <f t="shared" si="4430"/>
        <v>RO7</v>
      </c>
      <c r="Y940" s="502">
        <f t="shared" si="4431"/>
        <v>1.2</v>
      </c>
      <c r="Z940" s="590" t="s">
        <v>1</v>
      </c>
      <c r="AA940" s="589">
        <f t="shared" si="4432"/>
        <v>1.2</v>
      </c>
      <c r="AB940" s="591">
        <f t="shared" si="4433"/>
        <v>1.1032000000000011</v>
      </c>
      <c r="AC940" s="592">
        <f t="shared" si="4434"/>
        <v>0.04</v>
      </c>
      <c r="AD940" s="592">
        <f t="shared" si="4435"/>
        <v>0.15</v>
      </c>
      <c r="AE940" s="593">
        <f t="shared" si="4436"/>
        <v>1.29</v>
      </c>
      <c r="AF940" s="593">
        <f t="shared" si="4437"/>
        <v>2.2000000000000002</v>
      </c>
      <c r="AG940" s="594">
        <f t="shared" si="4438"/>
        <v>0.92</v>
      </c>
      <c r="AH940" s="595">
        <f t="shared" si="4439"/>
        <v>2.61</v>
      </c>
      <c r="AI940" s="595">
        <f t="shared" si="4440"/>
        <v>0</v>
      </c>
      <c r="AJ940" s="595">
        <f t="shared" si="4441"/>
        <v>0</v>
      </c>
      <c r="AK940" s="595">
        <f t="shared" si="4442"/>
        <v>0</v>
      </c>
      <c r="AL940" s="595">
        <f t="shared" si="4443"/>
        <v>0</v>
      </c>
      <c r="AM940" s="596">
        <f t="shared" si="4444"/>
        <v>0</v>
      </c>
      <c r="AN940" s="732">
        <f t="shared" si="4445"/>
        <v>0</v>
      </c>
      <c r="AO940" s="449" t="s">
        <v>24317</v>
      </c>
      <c r="AP940" s="146" t="s">
        <v>23695</v>
      </c>
      <c r="AQ940" s="532" t="s">
        <v>24318</v>
      </c>
      <c r="AR940" s="502">
        <v>0.4</v>
      </c>
      <c r="AS940" s="589"/>
      <c r="AT940" s="589"/>
      <c r="AU940" s="451">
        <v>13</v>
      </c>
      <c r="AV940" s="502">
        <f t="shared" si="4446"/>
        <v>1.4</v>
      </c>
      <c r="AW940" s="590" t="s">
        <v>1</v>
      </c>
      <c r="AX940" s="589">
        <f t="shared" si="4447"/>
        <v>1.4</v>
      </c>
      <c r="AY940" s="384">
        <f t="shared" si="4448"/>
        <v>11.6</v>
      </c>
      <c r="AZ940" s="384">
        <f t="shared" si="4449"/>
        <v>0.1</v>
      </c>
      <c r="BA940" s="384">
        <f t="shared" si="4450"/>
        <v>1.08</v>
      </c>
      <c r="BB940" s="382">
        <f t="shared" si="4451"/>
        <v>2.35</v>
      </c>
      <c r="BC940" s="265">
        <f t="shared" si="4452"/>
        <v>0</v>
      </c>
      <c r="BD940" s="265">
        <f t="shared" si="4453"/>
        <v>19.88</v>
      </c>
      <c r="BE940" s="265">
        <f t="shared" si="4454"/>
        <v>2.1</v>
      </c>
      <c r="BF940" s="607">
        <f t="shared" si="4455"/>
        <v>1.293200000000001</v>
      </c>
      <c r="BG940" s="607">
        <f t="shared" si="4456"/>
        <v>0</v>
      </c>
      <c r="BH940" s="607">
        <f t="shared" si="4457"/>
        <v>2.5299999999999998</v>
      </c>
      <c r="BI940" s="607">
        <f t="shared" si="4458"/>
        <v>0</v>
      </c>
      <c r="BJ940" s="116">
        <f t="shared" si="4459"/>
        <v>12.9</v>
      </c>
      <c r="BK940" s="95"/>
    </row>
    <row r="941" spans="1:63" ht="14.25" x14ac:dyDescent="0.3">
      <c r="A941" s="462"/>
      <c r="B941" s="463"/>
      <c r="C941" s="608"/>
      <c r="D941" s="505"/>
      <c r="E941" s="505"/>
      <c r="F941" s="505"/>
      <c r="G941" s="505"/>
      <c r="H941" s="410"/>
      <c r="I941" s="411"/>
      <c r="J941" s="411"/>
      <c r="K941" s="411"/>
      <c r="L941" s="101"/>
      <c r="M941" s="412"/>
      <c r="N941" s="412"/>
      <c r="O941" s="101"/>
      <c r="P941" s="101"/>
      <c r="Q941" s="414"/>
      <c r="R941" s="414"/>
      <c r="S941" s="414"/>
      <c r="T941" s="414"/>
      <c r="U941" s="414"/>
      <c r="V941" s="413"/>
      <c r="W941" s="725"/>
      <c r="X941" s="739"/>
      <c r="Y941" s="505"/>
      <c r="Z941" s="597"/>
      <c r="AA941" s="505"/>
      <c r="AB941" s="598"/>
      <c r="AC941" s="599"/>
      <c r="AD941" s="599"/>
      <c r="AE941" s="600"/>
      <c r="AF941" s="600"/>
      <c r="AG941" s="597"/>
      <c r="AH941" s="601"/>
      <c r="AI941" s="601"/>
      <c r="AJ941" s="601"/>
      <c r="AK941" s="601"/>
      <c r="AL941" s="601"/>
      <c r="AM941" s="602"/>
      <c r="AN941" s="733"/>
      <c r="AO941" s="739"/>
      <c r="AP941" s="463"/>
      <c r="AQ941" s="608"/>
      <c r="AR941" s="505"/>
      <c r="AS941" s="505"/>
      <c r="AT941" s="505"/>
      <c r="AU941" s="410"/>
      <c r="AV941" s="505"/>
      <c r="AW941" s="597"/>
      <c r="AX941" s="505"/>
      <c r="AY941" s="413"/>
      <c r="AZ941" s="413"/>
      <c r="BA941" s="413"/>
      <c r="BB941" s="101"/>
      <c r="BC941" s="101"/>
      <c r="BD941" s="101"/>
      <c r="BE941" s="101"/>
      <c r="BF941" s="414"/>
      <c r="BG941" s="414"/>
      <c r="BH941" s="414"/>
      <c r="BI941" s="414"/>
      <c r="BJ941" s="415"/>
      <c r="BK941" s="95"/>
    </row>
    <row r="942" spans="1:63" s="122" customFormat="1" ht="14.25" x14ac:dyDescent="0.3">
      <c r="A942" s="407" t="s">
        <v>25151</v>
      </c>
      <c r="B942" s="463"/>
      <c r="C942" s="408"/>
      <c r="D942" s="505"/>
      <c r="E942" s="505"/>
      <c r="F942" s="505"/>
      <c r="G942" s="409"/>
      <c r="H942" s="410"/>
      <c r="I942" s="411"/>
      <c r="J942" s="411"/>
      <c r="K942" s="411"/>
      <c r="L942" s="101"/>
      <c r="M942" s="412"/>
      <c r="N942" s="412"/>
      <c r="O942" s="101"/>
      <c r="P942" s="101"/>
      <c r="Q942" s="414"/>
      <c r="R942" s="414"/>
      <c r="S942" s="414"/>
      <c r="T942" s="414"/>
      <c r="U942" s="414"/>
      <c r="V942" s="413"/>
      <c r="W942" s="725"/>
      <c r="X942" s="740" t="str">
        <f>$A942</f>
        <v>Rua Jaerth Medeiros</v>
      </c>
      <c r="Y942" s="503"/>
      <c r="Z942" s="503"/>
      <c r="AA942" s="503"/>
      <c r="AB942" s="399"/>
      <c r="AC942" s="399"/>
      <c r="AD942" s="399"/>
      <c r="AE942" s="399"/>
      <c r="AF942" s="404"/>
      <c r="AG942" s="399"/>
      <c r="AH942" s="399"/>
      <c r="AI942" s="399"/>
      <c r="AJ942" s="399"/>
      <c r="AK942" s="399"/>
      <c r="AL942" s="399"/>
      <c r="AM942" s="399"/>
      <c r="AN942" s="401"/>
      <c r="AO942" s="407" t="str">
        <f>$A942</f>
        <v>Rua Jaerth Medeiros</v>
      </c>
      <c r="AP942" s="463"/>
      <c r="AQ942" s="408"/>
      <c r="AR942" s="505"/>
      <c r="AS942" s="505"/>
      <c r="AT942" s="505"/>
      <c r="AU942" s="410"/>
      <c r="AV942" s="409"/>
      <c r="AW942" s="409"/>
      <c r="AX942" s="409"/>
      <c r="AY942" s="413"/>
      <c r="AZ942" s="413"/>
      <c r="BA942" s="413"/>
      <c r="BB942" s="101"/>
      <c r="BC942" s="101"/>
      <c r="BD942" s="101"/>
      <c r="BE942" s="101"/>
      <c r="BF942" s="101"/>
      <c r="BG942" s="101"/>
      <c r="BH942" s="101"/>
      <c r="BI942" s="101"/>
      <c r="BJ942" s="415"/>
      <c r="BK942" s="95"/>
    </row>
    <row r="943" spans="1:63" ht="14.25" x14ac:dyDescent="0.3">
      <c r="A943" s="449" t="s">
        <v>24319</v>
      </c>
      <c r="B943" s="146" t="s">
        <v>23695</v>
      </c>
      <c r="C943" s="532" t="s">
        <v>24318</v>
      </c>
      <c r="D943" s="502">
        <v>0.4</v>
      </c>
      <c r="E943" s="589"/>
      <c r="F943" s="589"/>
      <c r="G943" s="502" t="s">
        <v>23865</v>
      </c>
      <c r="H943" s="451">
        <v>33</v>
      </c>
      <c r="I943" s="452">
        <v>0.96</v>
      </c>
      <c r="J943" s="452">
        <v>1.0700000000000012</v>
      </c>
      <c r="K943" s="452">
        <v>1.1000000000000001</v>
      </c>
      <c r="L943" s="382">
        <f t="shared" ref="L943" si="4460">ROUND((I943+J943)/2,2)</f>
        <v>1.02</v>
      </c>
      <c r="M943" s="383">
        <f t="shared" ref="M943" si="4461">IF(F943=0,ROUND($D943*10%,2),IF(D943&gt;2.8,0.18,0.15))</f>
        <v>0.04</v>
      </c>
      <c r="N943" s="383">
        <f t="shared" ref="N943" si="4462">IF(F943=0,IF(   ROUND($D943/4,2),   IF(ROUND(($D943*1.2)/6,2)&lt;0.1,0.1,ROUND(($D943*1.2)/6,2))),0.5)</f>
        <v>0.1</v>
      </c>
      <c r="O943" s="382">
        <f t="shared" ref="O943" si="4463">L943+M943+N943</f>
        <v>1.1600000000000001</v>
      </c>
      <c r="P943" s="382">
        <f t="shared" ref="P943" si="4464">IF(O943&lt;2,(D943+M943*2)+0.6,(D943+M943*2)+0.6+ROUNDUP(O943-2,0)*0.1)</f>
        <v>1.08</v>
      </c>
      <c r="Q943" s="385">
        <f t="shared" ref="Q943" si="4465">IF($O943&lt;=$W$4,ROUND(IF($O943&lt;1.5,$O943*$H943*$P943,1.5*$H943*$P943),2),0)</f>
        <v>41.34</v>
      </c>
      <c r="R943" s="385">
        <f t="shared" ref="R943" si="4466">IF($O943&gt;$W$4,ROUND(IF($O943&lt;1.5,$O943*$H943*$P943,1.5*$H943*$P943),2),0)</f>
        <v>0</v>
      </c>
      <c r="S943" s="385">
        <f t="shared" ref="S943" si="4467">IF($O943&gt;$W$4,ROUND(IF($O943&lt;1.5,0,IF($O943&gt;3,1.5*$H943*$P943,($O943-1.5)*$H943*$P943)),2),0)</f>
        <v>0</v>
      </c>
      <c r="T943" s="385">
        <f t="shared" ref="T943" si="4468">IF($O943&gt;$W$4,ROUND(IF($O943&lt;3,0,IF($O943&gt;4.5,1.5*$H943*$P943,($O943-3)*$H943*$P943)),2),0)</f>
        <v>0</v>
      </c>
      <c r="U943" s="385">
        <f t="shared" ref="U943" si="4469">IF($O943&gt;$W$4,ROUND(IF($O943&lt;4.5,0,IF($O943&gt;6,($O943-4.5)*$H943*$P943,($O943-4.5)*$H943*$P943)),2),0)</f>
        <v>0</v>
      </c>
      <c r="V943" s="384">
        <f t="shared" ref="V943" si="4470">IF($O943&gt;$W$4, IF( $O943&lt;=4,   ROUND($H943*($O943+0.5)*2,2),   0),0)</f>
        <v>0</v>
      </c>
      <c r="W943" s="726">
        <f t="shared" ref="W943" si="4471">IF($O943&gt;$W$4, IF( $O943&gt;4,   ROUND($H943*($O943+0.5)*2,2),   0),0)</f>
        <v>0</v>
      </c>
      <c r="X943" s="449" t="str">
        <f t="shared" ref="X943" si="4472">A943</f>
        <v>ROA</v>
      </c>
      <c r="Y943" s="502">
        <f t="shared" ref="Y943" si="4473">IF($D943=0.4,1.2,IF($D943=0.6,1.2,IF($D943=0.8,1.3,IF($D943=1,1.5,IF($D943=1.2,1.7,IF($D943&lt;=2,2,"--"))))))</f>
        <v>1.2</v>
      </c>
      <c r="Z943" s="590" t="s">
        <v>1</v>
      </c>
      <c r="AA943" s="589">
        <f t="shared" ref="AA943" si="4474">Y943</f>
        <v>1.2</v>
      </c>
      <c r="AB943" s="591">
        <f t="shared" ref="AB943" si="4475">IF($Y943="--","--",I943)</f>
        <v>0.96</v>
      </c>
      <c r="AC943" s="592">
        <f t="shared" ref="AC943" si="4476">IF($Y943="--","--",IF(D943&gt;1.5,0.15,ROUND($D943*10%,2)))</f>
        <v>0.04</v>
      </c>
      <c r="AD943" s="592">
        <f t="shared" ref="AD943" si="4477">IF($Y943="--","--",0.15)</f>
        <v>0.15</v>
      </c>
      <c r="AE943" s="593">
        <f t="shared" ref="AE943" si="4478">IF($Y943="--","--",ROUND(AB943+AC943+AD943,2))</f>
        <v>1.1499999999999999</v>
      </c>
      <c r="AF943" s="593">
        <f t="shared" ref="AF943" si="4479">IF($Y943="--","--",IF($AB943&lt;=2,$Y943+1,($Y943+1)+ROUNDUP($AB943-2,0)*0.1))</f>
        <v>2.2000000000000002</v>
      </c>
      <c r="AG943" s="594">
        <f t="shared" ref="AG943" si="4480">IF($D943=0.4,0.92,IF($D943=0.6,0.68,IF($D943=0.8,0.74,IF($D943=1,0.7,IF($D943=1.2,0.66,IF($D943=1.5,0.6,IF($D943&lt;=2,(2.4-(D943+0.3)),"--")))))))</f>
        <v>0.92</v>
      </c>
      <c r="AH943" s="595">
        <f t="shared" ref="AH943" si="4481">IF($Y943="--","--",IF($AE943&lt;=$W$4,ROUND(IF($AE943&lt;1.5,$AE943*$AF943*$AG943,1.5*$AF943*$AG943),2),0))</f>
        <v>2.33</v>
      </c>
      <c r="AI943" s="595">
        <f t="shared" ref="AI943" si="4482">IF($Y943="--","--",IF($AE943&gt;$W$4,ROUND(IF($AE943&lt;1.5,$AE943*$AF943*$AG943,1.5*$AF943*$AG943),2),0))</f>
        <v>0</v>
      </c>
      <c r="AJ943" s="595">
        <f t="shared" ref="AJ943" si="4483">IF($Y943="--","--",IF($AE943&gt;$W$4,ROUND(IF($AE943&lt;1.5,0,IF($AE943&gt;3,1.5*$AF943*$AG943,($AE943-1.5)*$AF943*$AG943)),2),0))</f>
        <v>0</v>
      </c>
      <c r="AK943" s="595">
        <f t="shared" ref="AK943" si="4484">IF($Y943="--","--",IF($AE943&gt;$W$4,ROUND(IF($AE943&lt;3,0,IF($AE943&gt;4.5,1.5*$AF943*$AG943,($AE943-3)*$AF943*$AG943)),2),0))</f>
        <v>0</v>
      </c>
      <c r="AL943" s="595">
        <f t="shared" ref="AL943" si="4485">IF($Y943="--","--",IF($AE943&gt;$W$4,ROUND(IF($AE943&lt;4.5,0,IF($AE943&gt;6,($AE943-4.5)*$AF943*$AG943,($AE943-4.5)*$AF943*$AG943)),2),0))</f>
        <v>0</v>
      </c>
      <c r="AM943" s="596">
        <f t="shared" ref="AM943" si="4486">IF($Y943="--","--",IF($AE943&gt;$W$4, IF( $AE943&lt;=4,   ROUND(($AG943*4)*($AE943+0.5)*2,2),   0),0))</f>
        <v>0</v>
      </c>
      <c r="AN943" s="732">
        <f t="shared" ref="AN943" si="4487">IF($Y943="--","--",IF($AE943&gt;$W$4, IF( $AE943&gt;4,   ROUND(($AG943*4)*($AE943+0.5)*2,2),   0),0))</f>
        <v>0</v>
      </c>
      <c r="AO943" s="449" t="s">
        <v>24319</v>
      </c>
      <c r="AP943" s="146" t="s">
        <v>23695</v>
      </c>
      <c r="AQ943" s="532" t="s">
        <v>24318</v>
      </c>
      <c r="AR943" s="502">
        <v>0.4</v>
      </c>
      <c r="AS943" s="589"/>
      <c r="AT943" s="589"/>
      <c r="AU943" s="451">
        <v>33</v>
      </c>
      <c r="AV943" s="502">
        <f t="shared" ref="AV943" si="4488">IF($Y943="--","--",Y943+0.2)</f>
        <v>1.4</v>
      </c>
      <c r="AW943" s="590" t="s">
        <v>1</v>
      </c>
      <c r="AX943" s="589">
        <f t="shared" ref="AX943" si="4489">AV943</f>
        <v>1.4</v>
      </c>
      <c r="AY943" s="384">
        <f t="shared" ref="AY943" si="4490">IF(D943&gt;2,AU943,AU943-AV943)</f>
        <v>31.6</v>
      </c>
      <c r="AZ943" s="384">
        <f t="shared" ref="AZ943" si="4491">N943</f>
        <v>0.1</v>
      </c>
      <c r="BA943" s="384">
        <f t="shared" ref="BA943" si="4492">P943</f>
        <v>1.08</v>
      </c>
      <c r="BB943" s="382">
        <f t="shared" ref="BB943" si="4493">IF(F943=0,IF(ROUND( AY943 * ( ( (N943*P943) +  ( ((D943+M943*2)/6)*P943 ) ) - ROUND(  ((D943+M943*2)^2)   *   (   ( PI()*96.379 / (4*360) )  -  ( (SIN((96.379/2)*PI()/180)) * (COS((96.379/2)*PI()/180)) / 4 )   ), 4) ),2),   ROUND( AY943 * ( ( (N943*P943) +  ( ((D943+M943*2)/4)*P943 ) ) - ROUND(  ((D943+M943*2)^2)   *   (   ( PI()*120 / (4*360) )  -  ( (SIN((120/2)*PI()/180)) * (COS((120/2)*PI()/180)) / 4 )   ), 4) ),2)),0)</f>
        <v>6.39</v>
      </c>
      <c r="BC943" s="265">
        <f t="shared" ref="BC943" si="4494">IF(F943&gt;0,ROUND(AY943*N943*P943,2),0)</f>
        <v>0</v>
      </c>
      <c r="BD943" s="265">
        <f t="shared" ref="BD943" si="4495">SUM(Q943:U943,AH943:AL943)</f>
        <v>43.67</v>
      </c>
      <c r="BE943" s="265">
        <f t="shared" ref="BE943" si="4496">IF(F943=0, ROUND( ( PI()*( (D943+M943*2)^2 ) / 4  ) * AY943,2),  ROUND( (D943+M943*2)*(F943+M943*2) * AY943,2))</f>
        <v>5.72</v>
      </c>
      <c r="BF943" s="607">
        <f t="shared" ref="BF943" si="4497">IF(($I943+M943-0.15)&lt;=2,($I943+M943+0.15),IF(($I943+M943)&lt;=3,2.35,($I943+M943+0.2)-0.85))</f>
        <v>1.1499999999999999</v>
      </c>
      <c r="BG943" s="607">
        <f t="shared" ref="BG943" si="4498">IF(D943&gt;2,   (I943-F943-M943-0.11),IF(($I943+M943)&lt;=2,0,IF(($I943+M943)&gt;3,0.85,(I943+M943+0.2-BF943))))</f>
        <v>0</v>
      </c>
      <c r="BH943" s="607">
        <f t="shared" ref="BH943" si="4499">IF(D943&gt;2,  ROUND(((1.42+0.4)+(0.91+0.4))*2*BG943,2), ROUND(AV943*AX943*BF943,2))</f>
        <v>2.25</v>
      </c>
      <c r="BI943" s="607">
        <f t="shared" ref="BI943" si="4500">ROUND(((PI()*0.9^2)/4)*BG943,2)</f>
        <v>0</v>
      </c>
      <c r="BJ943" s="116">
        <f t="shared" ref="BJ943" si="4501">ROUND(BD943-BE943-BH943-BI943-BB943-BC943,2)</f>
        <v>29.31</v>
      </c>
      <c r="BK943" s="95"/>
    </row>
    <row r="944" spans="1:63" ht="14.25" x14ac:dyDescent="0.3">
      <c r="A944" s="462"/>
      <c r="B944" s="463"/>
      <c r="C944" s="608"/>
      <c r="D944" s="505"/>
      <c r="E944" s="505"/>
      <c r="F944" s="505"/>
      <c r="G944" s="505"/>
      <c r="H944" s="410"/>
      <c r="I944" s="411"/>
      <c r="J944" s="411"/>
      <c r="K944" s="411"/>
      <c r="L944" s="101"/>
      <c r="M944" s="412"/>
      <c r="N944" s="412"/>
      <c r="O944" s="101"/>
      <c r="P944" s="101"/>
      <c r="Q944" s="414"/>
      <c r="R944" s="414"/>
      <c r="S944" s="414"/>
      <c r="T944" s="414"/>
      <c r="U944" s="414"/>
      <c r="V944" s="413"/>
      <c r="W944" s="725"/>
      <c r="X944" s="462"/>
      <c r="Y944" s="505"/>
      <c r="Z944" s="597"/>
      <c r="AA944" s="505"/>
      <c r="AB944" s="598"/>
      <c r="AC944" s="599"/>
      <c r="AD944" s="599"/>
      <c r="AE944" s="600"/>
      <c r="AF944" s="600"/>
      <c r="AG944" s="597"/>
      <c r="AH944" s="601"/>
      <c r="AI944" s="601"/>
      <c r="AJ944" s="601"/>
      <c r="AK944" s="601"/>
      <c r="AL944" s="601"/>
      <c r="AM944" s="602"/>
      <c r="AN944" s="733"/>
      <c r="AO944" s="462"/>
      <c r="AP944" s="463"/>
      <c r="AQ944" s="608"/>
      <c r="AR944" s="505"/>
      <c r="AS944" s="505"/>
      <c r="AT944" s="505"/>
      <c r="AU944" s="410"/>
      <c r="AV944" s="505"/>
      <c r="AW944" s="597"/>
      <c r="AX944" s="505"/>
      <c r="AY944" s="413"/>
      <c r="AZ944" s="413"/>
      <c r="BA944" s="413"/>
      <c r="BB944" s="101"/>
      <c r="BC944" s="101"/>
      <c r="BD944" s="101"/>
      <c r="BE944" s="101"/>
      <c r="BF944" s="414"/>
      <c r="BG944" s="414"/>
      <c r="BH944" s="414"/>
      <c r="BI944" s="414"/>
      <c r="BJ944" s="415"/>
      <c r="BK944" s="95"/>
    </row>
    <row r="945" spans="1:63" s="122" customFormat="1" ht="14.25" x14ac:dyDescent="0.3">
      <c r="A945" s="402" t="s">
        <v>24320</v>
      </c>
      <c r="B945" s="463"/>
      <c r="C945" s="408"/>
      <c r="D945" s="505"/>
      <c r="E945" s="505"/>
      <c r="F945" s="505"/>
      <c r="G945" s="409"/>
      <c r="H945" s="410"/>
      <c r="I945" s="411"/>
      <c r="J945" s="411"/>
      <c r="K945" s="411"/>
      <c r="L945" s="101"/>
      <c r="M945" s="412"/>
      <c r="N945" s="412"/>
      <c r="O945" s="101"/>
      <c r="P945" s="101"/>
      <c r="Q945" s="414"/>
      <c r="R945" s="414"/>
      <c r="S945" s="414"/>
      <c r="T945" s="414"/>
      <c r="U945" s="414"/>
      <c r="V945" s="413"/>
      <c r="W945" s="725"/>
      <c r="X945" s="739" t="str">
        <f>$A945</f>
        <v>BACIA RP - BACIA ROMANA (P)</v>
      </c>
      <c r="Y945" s="505"/>
      <c r="Z945" s="597"/>
      <c r="AA945" s="505"/>
      <c r="AB945" s="598"/>
      <c r="AC945" s="599"/>
      <c r="AD945" s="599"/>
      <c r="AE945" s="600"/>
      <c r="AF945" s="600"/>
      <c r="AG945" s="597"/>
      <c r="AH945" s="601"/>
      <c r="AI945" s="601"/>
      <c r="AJ945" s="601"/>
      <c r="AK945" s="601"/>
      <c r="AL945" s="601"/>
      <c r="AM945" s="602"/>
      <c r="AN945" s="733"/>
      <c r="AO945" s="739" t="str">
        <f>$A945</f>
        <v>BACIA RP - BACIA ROMANA (P)</v>
      </c>
      <c r="AP945" s="463"/>
      <c r="AQ945" s="408"/>
      <c r="AR945" s="505"/>
      <c r="AS945" s="505"/>
      <c r="AT945" s="505"/>
      <c r="AU945" s="410"/>
      <c r="AV945" s="409"/>
      <c r="AW945" s="409"/>
      <c r="AX945" s="409"/>
      <c r="AY945" s="413"/>
      <c r="AZ945" s="413"/>
      <c r="BA945" s="413"/>
      <c r="BB945" s="101"/>
      <c r="BC945" s="101"/>
      <c r="BD945" s="101"/>
      <c r="BE945" s="101"/>
      <c r="BF945" s="101"/>
      <c r="BG945" s="101"/>
      <c r="BH945" s="101"/>
      <c r="BI945" s="101"/>
      <c r="BJ945" s="415"/>
      <c r="BK945" s="95"/>
    </row>
    <row r="946" spans="1:63" s="122" customFormat="1" ht="14.25" x14ac:dyDescent="0.3">
      <c r="A946" s="407" t="s">
        <v>24321</v>
      </c>
      <c r="B946" s="463"/>
      <c r="C946" s="408"/>
      <c r="D946" s="505"/>
      <c r="E946" s="505"/>
      <c r="F946" s="505"/>
      <c r="G946" s="409"/>
      <c r="H946" s="410"/>
      <c r="I946" s="411"/>
      <c r="J946" s="411"/>
      <c r="K946" s="411"/>
      <c r="L946" s="101"/>
      <c r="M946" s="412"/>
      <c r="N946" s="412"/>
      <c r="O946" s="101"/>
      <c r="P946" s="101"/>
      <c r="Q946" s="414"/>
      <c r="R946" s="414"/>
      <c r="S946" s="414"/>
      <c r="T946" s="414"/>
      <c r="U946" s="414"/>
      <c r="V946" s="413"/>
      <c r="W946" s="725"/>
      <c r="X946" s="740" t="str">
        <f>$A946</f>
        <v>RUA NOSSA SENHORA DOS ANJOS</v>
      </c>
      <c r="Y946" s="503"/>
      <c r="Z946" s="503"/>
      <c r="AA946" s="503"/>
      <c r="AB946" s="399"/>
      <c r="AC946" s="399"/>
      <c r="AD946" s="399"/>
      <c r="AE946" s="399"/>
      <c r="AF946" s="404"/>
      <c r="AG946" s="399"/>
      <c r="AH946" s="399"/>
      <c r="AI946" s="399"/>
      <c r="AJ946" s="399"/>
      <c r="AK946" s="399"/>
      <c r="AL946" s="399"/>
      <c r="AM946" s="399"/>
      <c r="AN946" s="401"/>
      <c r="AO946" s="407" t="str">
        <f>$A946</f>
        <v>RUA NOSSA SENHORA DOS ANJOS</v>
      </c>
      <c r="AP946" s="463"/>
      <c r="AQ946" s="408"/>
      <c r="AR946" s="505"/>
      <c r="AS946" s="505"/>
      <c r="AT946" s="505"/>
      <c r="AU946" s="410"/>
      <c r="AV946" s="409"/>
      <c r="AW946" s="409"/>
      <c r="AX946" s="409"/>
      <c r="AY946" s="413"/>
      <c r="AZ946" s="413"/>
      <c r="BA946" s="413"/>
      <c r="BB946" s="101"/>
      <c r="BC946" s="101"/>
      <c r="BD946" s="101"/>
      <c r="BE946" s="101"/>
      <c r="BF946" s="101"/>
      <c r="BG946" s="101"/>
      <c r="BH946" s="101"/>
      <c r="BI946" s="101"/>
      <c r="BJ946" s="415"/>
      <c r="BK946" s="95"/>
    </row>
    <row r="947" spans="1:63" ht="14.25" x14ac:dyDescent="0.3">
      <c r="A947" s="144" t="s">
        <v>24322</v>
      </c>
      <c r="B947" s="379" t="s">
        <v>23695</v>
      </c>
      <c r="C947" s="453" t="s">
        <v>24323</v>
      </c>
      <c r="D947" s="416">
        <v>0.4</v>
      </c>
      <c r="E947" s="504"/>
      <c r="F947" s="504"/>
      <c r="G947" s="416" t="s">
        <v>23864</v>
      </c>
      <c r="H947" s="142">
        <v>40</v>
      </c>
      <c r="I947" s="143">
        <v>1.1999999999999993</v>
      </c>
      <c r="J947" s="143">
        <v>1.2337000000000007</v>
      </c>
      <c r="K947" s="452">
        <v>0</v>
      </c>
      <c r="L947" s="382">
        <f t="shared" ref="L947:L950" si="4502">ROUND((I947+J947)/2,2)</f>
        <v>1.22</v>
      </c>
      <c r="M947" s="383">
        <f t="shared" ref="M947:M950" si="4503">IF(F947=0,ROUND($D947*10%,2),IF(D947&gt;2.8,0.18,0.15))</f>
        <v>0.04</v>
      </c>
      <c r="N947" s="383">
        <f t="shared" ref="N947:N950" si="4504">IF(F947=0,IF(   ROUND($D947/4,2),   IF(ROUND(($D947*1.2)/6,2)&lt;0.1,0.1,ROUND(($D947*1.2)/6,2))),0.5)</f>
        <v>0.1</v>
      </c>
      <c r="O947" s="382">
        <f t="shared" ref="O947:O950" si="4505">L947+M947+N947</f>
        <v>1.36</v>
      </c>
      <c r="P947" s="382">
        <f t="shared" ref="P947:P950" si="4506">IF(O947&lt;2,(D947+M947*2)+0.6,(D947+M947*2)+0.6+ROUNDUP(O947-2,0)*0.1)</f>
        <v>1.08</v>
      </c>
      <c r="Q947" s="385">
        <f t="shared" ref="Q947:Q950" si="4507">IF($O947&lt;=$W$4,ROUND(IF($O947&lt;1.5,$O947*$H947*$P947,1.5*$H947*$P947),2),0)</f>
        <v>58.75</v>
      </c>
      <c r="R947" s="385">
        <f t="shared" ref="R947:R950" si="4508">IF($O947&gt;$W$4,ROUND(IF($O947&lt;1.5,$O947*$H947*$P947,1.5*$H947*$P947),2),0)</f>
        <v>0</v>
      </c>
      <c r="S947" s="385">
        <f t="shared" ref="S947:S950" si="4509">IF($O947&gt;$W$4,ROUND(IF($O947&lt;1.5,0,IF($O947&gt;3,1.5*$H947*$P947,($O947-1.5)*$H947*$P947)),2),0)</f>
        <v>0</v>
      </c>
      <c r="T947" s="385">
        <f t="shared" ref="T947:T950" si="4510">IF($O947&gt;$W$4,ROUND(IF($O947&lt;3,0,IF($O947&gt;4.5,1.5*$H947*$P947,($O947-3)*$H947*$P947)),2),0)</f>
        <v>0</v>
      </c>
      <c r="U947" s="385">
        <f t="shared" ref="U947:U950" si="4511">IF($O947&gt;$W$4,ROUND(IF($O947&lt;4.5,0,IF($O947&gt;6,($O947-4.5)*$H947*$P947,($O947-4.5)*$H947*$P947)),2),0)</f>
        <v>0</v>
      </c>
      <c r="V947" s="384">
        <f t="shared" ref="V947:V950" si="4512">IF($O947&gt;$W$4, IF( $O947&lt;=4,   ROUND($H947*($O947+0.5)*2,2),   0),0)</f>
        <v>0</v>
      </c>
      <c r="W947" s="726">
        <f t="shared" ref="W947:W950" si="4513">IF($O947&gt;$W$4, IF( $O947&gt;4,   ROUND($H947*($O947+0.5)*2,2),   0),0)</f>
        <v>0</v>
      </c>
      <c r="X947" s="144" t="str">
        <f t="shared" ref="X947:X950" si="4514">A947</f>
        <v>RP8-1</v>
      </c>
      <c r="Y947" s="416">
        <f t="shared" ref="Y947:Y950" si="4515">IF($D947=0.4,1.2,IF($D947=0.6,1.2,IF($D947=0.8,1.3,IF($D947=1,1.5,IF($D947=1.2,1.7,IF($D947&lt;=2,2,"--"))))))</f>
        <v>1.2</v>
      </c>
      <c r="Z947" s="603" t="s">
        <v>1</v>
      </c>
      <c r="AA947" s="504">
        <f t="shared" ref="AA947:AA950" si="4516">Y947</f>
        <v>1.2</v>
      </c>
      <c r="AB947" s="591">
        <f t="shared" ref="AB947:AB950" si="4517">IF($Y947="--","--",I947)</f>
        <v>1.1999999999999993</v>
      </c>
      <c r="AC947" s="592">
        <f t="shared" ref="AC947:AC950" si="4518">IF($Y947="--","--",IF(D947&gt;1.5,0.15,ROUND($D947*10%,2)))</f>
        <v>0.04</v>
      </c>
      <c r="AD947" s="592">
        <f t="shared" ref="AD947:AD950" si="4519">IF($Y947="--","--",0.15)</f>
        <v>0.15</v>
      </c>
      <c r="AE947" s="593">
        <f t="shared" ref="AE947:AE950" si="4520">IF($Y947="--","--",ROUND(AB947+AC947+AD947,2))</f>
        <v>1.39</v>
      </c>
      <c r="AF947" s="604">
        <f t="shared" ref="AF947:AF950" si="4521">IF($Y947="--","--",IF($AB947&lt;=2,$Y947+1,($Y947+1)+ROUNDUP($AB947-2,0)*0.1))</f>
        <v>2.2000000000000002</v>
      </c>
      <c r="AG947" s="605">
        <f t="shared" ref="AG947:AG950" si="4522">IF($D947=0.4,0.92,IF($D947=0.6,0.68,IF($D947=0.8,0.74,IF($D947=1,0.7,IF($D947=1.2,0.66,IF($D947=1.5,0.6,IF($D947&lt;=2,(2.4-(D947+0.3)),"--")))))))</f>
        <v>0.92</v>
      </c>
      <c r="AH947" s="595">
        <f t="shared" ref="AH947:AH950" si="4523">IF($Y947="--","--",IF($AE947&lt;=$W$4,ROUND(IF($AE947&lt;1.5,$AE947*$AF947*$AG947,1.5*$AF947*$AG947),2),0))</f>
        <v>2.81</v>
      </c>
      <c r="AI947" s="595">
        <f t="shared" ref="AI947:AI950" si="4524">IF($Y947="--","--",IF($AE947&gt;$W$4,ROUND(IF($AE947&lt;1.5,$AE947*$AF947*$AG947,1.5*$AF947*$AG947),2),0))</f>
        <v>0</v>
      </c>
      <c r="AJ947" s="595">
        <f t="shared" ref="AJ947:AJ950" si="4525">IF($Y947="--","--",IF($AE947&gt;$W$4,ROUND(IF($AE947&lt;1.5,0,IF($AE947&gt;3,1.5*$AF947*$AG947,($AE947-1.5)*$AF947*$AG947)),2),0))</f>
        <v>0</v>
      </c>
      <c r="AK947" s="595">
        <f t="shared" ref="AK947:AK950" si="4526">IF($Y947="--","--",IF($AE947&gt;$W$4,ROUND(IF($AE947&lt;3,0,IF($AE947&gt;4.5,1.5*$AF947*$AG947,($AE947-3)*$AF947*$AG947)),2),0))</f>
        <v>0</v>
      </c>
      <c r="AL947" s="595">
        <f t="shared" ref="AL947:AL950" si="4527">IF($Y947="--","--",IF($AE947&gt;$W$4,ROUND(IF($AE947&lt;4.5,0,IF($AE947&gt;6,($AE947-4.5)*$AF947*$AG947,($AE947-4.5)*$AF947*$AG947)),2),0))</f>
        <v>0</v>
      </c>
      <c r="AM947" s="596">
        <f t="shared" ref="AM947:AM950" si="4528">IF($Y947="--","--",IF($AE947&gt;$W$4, IF( $AE947&lt;=4,   ROUND(($AG947*4)*($AE947+0.5)*2,2),   0),0))</f>
        <v>0</v>
      </c>
      <c r="AN947" s="732">
        <f t="shared" ref="AN947:AN950" si="4529">IF($Y947="--","--",IF($AE947&gt;$W$4, IF( $AE947&gt;4,   ROUND(($AG947*4)*($AE947+0.5)*2,2),   0),0))</f>
        <v>0</v>
      </c>
      <c r="AO947" s="144" t="s">
        <v>24322</v>
      </c>
      <c r="AP947" s="379" t="s">
        <v>23695</v>
      </c>
      <c r="AQ947" s="453" t="s">
        <v>24323</v>
      </c>
      <c r="AR947" s="416">
        <v>0.4</v>
      </c>
      <c r="AS947" s="504"/>
      <c r="AT947" s="504"/>
      <c r="AU947" s="142">
        <v>40</v>
      </c>
      <c r="AV947" s="416">
        <f t="shared" ref="AV947:AV950" si="4530">IF($Y947="--","--",Y947+0.2)</f>
        <v>1.4</v>
      </c>
      <c r="AW947" s="603" t="s">
        <v>1</v>
      </c>
      <c r="AX947" s="504">
        <f t="shared" ref="AX947:AX950" si="4531">AV947</f>
        <v>1.4</v>
      </c>
      <c r="AY947" s="384">
        <f t="shared" ref="AY947:AY950" si="4532">IF(D947&gt;2,AU947,AU947-AV947)</f>
        <v>38.6</v>
      </c>
      <c r="AZ947" s="384">
        <f t="shared" ref="AZ947:AZ950" si="4533">N947</f>
        <v>0.1</v>
      </c>
      <c r="BA947" s="384">
        <f t="shared" ref="BA947:BA950" si="4534">P947</f>
        <v>1.08</v>
      </c>
      <c r="BB947" s="382">
        <f t="shared" ref="BB947:BB950" si="4535">IF(F947=0,IF(ROUND( AY947 * ( ( (N947*P947) +  ( ((D947+M947*2)/6)*P947 ) ) - ROUND(  ((D947+M947*2)^2)   *   (   ( PI()*96.379 / (4*360) )  -  ( (SIN((96.379/2)*PI()/180)) * (COS((96.379/2)*PI()/180)) / 4 )   ), 4) ),2),   ROUND( AY947 * ( ( (N947*P947) +  ( ((D947+M947*2)/4)*P947 ) ) - ROUND(  ((D947+M947*2)^2)   *   (   ( PI()*120 / (4*360) )  -  ( (SIN((120/2)*PI()/180)) * (COS((120/2)*PI()/180)) / 4 )   ), 4) ),2)),0)</f>
        <v>7.8</v>
      </c>
      <c r="BC947" s="265">
        <f t="shared" ref="BC947:BC950" si="4536">IF(F947&gt;0,ROUND(AY947*N947*P947,2),0)</f>
        <v>0</v>
      </c>
      <c r="BD947" s="265">
        <f t="shared" ref="BD947:BD950" si="4537">SUM(Q947:U947,AH947:AL947)</f>
        <v>61.56</v>
      </c>
      <c r="BE947" s="265">
        <f t="shared" ref="BE947:BE950" si="4538">IF(F947=0, ROUND( ( PI()*( (D947+M947*2)^2 ) / 4  ) * AY947,2),  ROUND( (D947+M947*2)*(F947+M947*2) * AY947,2))</f>
        <v>6.98</v>
      </c>
      <c r="BF947" s="607">
        <f t="shared" ref="BF947:BF950" si="4539">IF(($I947+M947-0.15)&lt;=2,($I947+M947+0.15),IF(($I947+M947)&lt;=3,2.35,($I947+M947+0.2)-0.85))</f>
        <v>1.3899999999999992</v>
      </c>
      <c r="BG947" s="607">
        <f t="shared" ref="BG947:BG950" si="4540">IF(D947&gt;2,   (I947-F947-M947-0.11),IF(($I947+M947)&lt;=2,0,IF(($I947+M947)&gt;3,0.85,(I947+M947+0.2-BF947))))</f>
        <v>0</v>
      </c>
      <c r="BH947" s="607">
        <f t="shared" ref="BH947:BH950" si="4541">IF(D947&gt;2,  ROUND(((1.42+0.4)+(0.91+0.4))*2*BG947,2), ROUND(AV947*AX947*BF947,2))</f>
        <v>2.72</v>
      </c>
      <c r="BI947" s="607">
        <f t="shared" ref="BI947:BI950" si="4542">ROUND(((PI()*0.9^2)/4)*BG947,2)</f>
        <v>0</v>
      </c>
      <c r="BJ947" s="116">
        <f t="shared" ref="BJ947:BJ950" si="4543">ROUND(BD947-BE947-BH947-BI947-BB947-BC947,2)</f>
        <v>44.06</v>
      </c>
      <c r="BK947" s="95"/>
    </row>
    <row r="948" spans="1:63" ht="14.25" x14ac:dyDescent="0.3">
      <c r="A948" s="144" t="s">
        <v>24323</v>
      </c>
      <c r="B948" s="379" t="s">
        <v>23695</v>
      </c>
      <c r="C948" s="453" t="s">
        <v>24324</v>
      </c>
      <c r="D948" s="416">
        <v>0.4</v>
      </c>
      <c r="E948" s="504"/>
      <c r="F948" s="504"/>
      <c r="G948" s="416" t="s">
        <v>23864</v>
      </c>
      <c r="H948" s="142">
        <v>30</v>
      </c>
      <c r="I948" s="143">
        <v>1.2337000000000007</v>
      </c>
      <c r="J948" s="143">
        <v>1.2337000000000007</v>
      </c>
      <c r="K948" s="452">
        <v>0</v>
      </c>
      <c r="L948" s="382">
        <f t="shared" si="4502"/>
        <v>1.23</v>
      </c>
      <c r="M948" s="383">
        <f t="shared" si="4503"/>
        <v>0.04</v>
      </c>
      <c r="N948" s="383">
        <f t="shared" si="4504"/>
        <v>0.1</v>
      </c>
      <c r="O948" s="382">
        <f t="shared" si="4505"/>
        <v>1.37</v>
      </c>
      <c r="P948" s="382">
        <f t="shared" si="4506"/>
        <v>1.08</v>
      </c>
      <c r="Q948" s="385">
        <f t="shared" si="4507"/>
        <v>44.39</v>
      </c>
      <c r="R948" s="385">
        <f t="shared" si="4508"/>
        <v>0</v>
      </c>
      <c r="S948" s="385">
        <f t="shared" si="4509"/>
        <v>0</v>
      </c>
      <c r="T948" s="385">
        <f t="shared" si="4510"/>
        <v>0</v>
      </c>
      <c r="U948" s="385">
        <f t="shared" si="4511"/>
        <v>0</v>
      </c>
      <c r="V948" s="384">
        <f t="shared" si="4512"/>
        <v>0</v>
      </c>
      <c r="W948" s="726">
        <f t="shared" si="4513"/>
        <v>0</v>
      </c>
      <c r="X948" s="144" t="str">
        <f t="shared" si="4514"/>
        <v>RP8-2</v>
      </c>
      <c r="Y948" s="416">
        <f t="shared" si="4515"/>
        <v>1.2</v>
      </c>
      <c r="Z948" s="603" t="s">
        <v>1</v>
      </c>
      <c r="AA948" s="504">
        <f t="shared" si="4516"/>
        <v>1.2</v>
      </c>
      <c r="AB948" s="591">
        <f t="shared" si="4517"/>
        <v>1.2337000000000007</v>
      </c>
      <c r="AC948" s="592">
        <f t="shared" si="4518"/>
        <v>0.04</v>
      </c>
      <c r="AD948" s="592">
        <f t="shared" si="4519"/>
        <v>0.15</v>
      </c>
      <c r="AE948" s="593">
        <f t="shared" si="4520"/>
        <v>1.42</v>
      </c>
      <c r="AF948" s="604">
        <f t="shared" si="4521"/>
        <v>2.2000000000000002</v>
      </c>
      <c r="AG948" s="605">
        <f t="shared" si="4522"/>
        <v>0.92</v>
      </c>
      <c r="AH948" s="595">
        <f t="shared" si="4523"/>
        <v>2.87</v>
      </c>
      <c r="AI948" s="595">
        <f t="shared" si="4524"/>
        <v>0</v>
      </c>
      <c r="AJ948" s="595">
        <f t="shared" si="4525"/>
        <v>0</v>
      </c>
      <c r="AK948" s="595">
        <f t="shared" si="4526"/>
        <v>0</v>
      </c>
      <c r="AL948" s="595">
        <f t="shared" si="4527"/>
        <v>0</v>
      </c>
      <c r="AM948" s="596">
        <f t="shared" si="4528"/>
        <v>0</v>
      </c>
      <c r="AN948" s="732">
        <f t="shared" si="4529"/>
        <v>0</v>
      </c>
      <c r="AO948" s="144" t="s">
        <v>24323</v>
      </c>
      <c r="AP948" s="379" t="s">
        <v>23695</v>
      </c>
      <c r="AQ948" s="453" t="s">
        <v>24324</v>
      </c>
      <c r="AR948" s="416">
        <v>0.4</v>
      </c>
      <c r="AS948" s="504"/>
      <c r="AT948" s="504"/>
      <c r="AU948" s="142">
        <v>30</v>
      </c>
      <c r="AV948" s="416">
        <f t="shared" si="4530"/>
        <v>1.4</v>
      </c>
      <c r="AW948" s="603" t="s">
        <v>1</v>
      </c>
      <c r="AX948" s="504">
        <f t="shared" si="4531"/>
        <v>1.4</v>
      </c>
      <c r="AY948" s="384">
        <f t="shared" si="4532"/>
        <v>28.6</v>
      </c>
      <c r="AZ948" s="384">
        <f t="shared" si="4533"/>
        <v>0.1</v>
      </c>
      <c r="BA948" s="384">
        <f t="shared" si="4534"/>
        <v>1.08</v>
      </c>
      <c r="BB948" s="382">
        <f t="shared" si="4535"/>
        <v>5.78</v>
      </c>
      <c r="BC948" s="265">
        <f t="shared" si="4536"/>
        <v>0</v>
      </c>
      <c r="BD948" s="265">
        <f t="shared" si="4537"/>
        <v>47.26</v>
      </c>
      <c r="BE948" s="265">
        <f t="shared" si="4538"/>
        <v>5.18</v>
      </c>
      <c r="BF948" s="607">
        <f t="shared" si="4539"/>
        <v>1.4237000000000006</v>
      </c>
      <c r="BG948" s="607">
        <f t="shared" si="4540"/>
        <v>0</v>
      </c>
      <c r="BH948" s="607">
        <f t="shared" si="4541"/>
        <v>2.79</v>
      </c>
      <c r="BI948" s="607">
        <f t="shared" si="4542"/>
        <v>0</v>
      </c>
      <c r="BJ948" s="116">
        <f t="shared" si="4543"/>
        <v>33.51</v>
      </c>
      <c r="BK948" s="95"/>
    </row>
    <row r="949" spans="1:63" ht="14.25" x14ac:dyDescent="0.3">
      <c r="A949" s="144" t="s">
        <v>24324</v>
      </c>
      <c r="B949" s="379" t="s">
        <v>23695</v>
      </c>
      <c r="C949" s="453" t="s">
        <v>24325</v>
      </c>
      <c r="D949" s="416">
        <v>0.4</v>
      </c>
      <c r="E949" s="504"/>
      <c r="F949" s="504"/>
      <c r="G949" s="416" t="s">
        <v>23864</v>
      </c>
      <c r="H949" s="142">
        <v>30</v>
      </c>
      <c r="I949" s="143">
        <v>1.2337000000000007</v>
      </c>
      <c r="J949" s="143">
        <v>1.2337000000000007</v>
      </c>
      <c r="K949" s="452">
        <v>0</v>
      </c>
      <c r="L949" s="382">
        <f t="shared" si="4502"/>
        <v>1.23</v>
      </c>
      <c r="M949" s="383">
        <f t="shared" si="4503"/>
        <v>0.04</v>
      </c>
      <c r="N949" s="383">
        <f t="shared" si="4504"/>
        <v>0.1</v>
      </c>
      <c r="O949" s="382">
        <f t="shared" si="4505"/>
        <v>1.37</v>
      </c>
      <c r="P949" s="382">
        <f t="shared" si="4506"/>
        <v>1.08</v>
      </c>
      <c r="Q949" s="385">
        <f t="shared" si="4507"/>
        <v>44.39</v>
      </c>
      <c r="R949" s="385">
        <f t="shared" si="4508"/>
        <v>0</v>
      </c>
      <c r="S949" s="385">
        <f t="shared" si="4509"/>
        <v>0</v>
      </c>
      <c r="T949" s="385">
        <f t="shared" si="4510"/>
        <v>0</v>
      </c>
      <c r="U949" s="385">
        <f t="shared" si="4511"/>
        <v>0</v>
      </c>
      <c r="V949" s="384">
        <f t="shared" si="4512"/>
        <v>0</v>
      </c>
      <c r="W949" s="726">
        <f t="shared" si="4513"/>
        <v>0</v>
      </c>
      <c r="X949" s="144" t="str">
        <f t="shared" si="4514"/>
        <v>RP8-3</v>
      </c>
      <c r="Y949" s="416">
        <f t="shared" si="4515"/>
        <v>1.2</v>
      </c>
      <c r="Z949" s="603" t="s">
        <v>1</v>
      </c>
      <c r="AA949" s="504">
        <f t="shared" si="4516"/>
        <v>1.2</v>
      </c>
      <c r="AB949" s="591">
        <f t="shared" si="4517"/>
        <v>1.2337000000000007</v>
      </c>
      <c r="AC949" s="592">
        <f t="shared" si="4518"/>
        <v>0.04</v>
      </c>
      <c r="AD949" s="592">
        <f t="shared" si="4519"/>
        <v>0.15</v>
      </c>
      <c r="AE949" s="593">
        <f t="shared" si="4520"/>
        <v>1.42</v>
      </c>
      <c r="AF949" s="604">
        <f t="shared" si="4521"/>
        <v>2.2000000000000002</v>
      </c>
      <c r="AG949" s="605">
        <f t="shared" si="4522"/>
        <v>0.92</v>
      </c>
      <c r="AH949" s="595">
        <f t="shared" si="4523"/>
        <v>2.87</v>
      </c>
      <c r="AI949" s="595">
        <f t="shared" si="4524"/>
        <v>0</v>
      </c>
      <c r="AJ949" s="595">
        <f t="shared" si="4525"/>
        <v>0</v>
      </c>
      <c r="AK949" s="595">
        <f t="shared" si="4526"/>
        <v>0</v>
      </c>
      <c r="AL949" s="595">
        <f t="shared" si="4527"/>
        <v>0</v>
      </c>
      <c r="AM949" s="596">
        <f t="shared" si="4528"/>
        <v>0</v>
      </c>
      <c r="AN949" s="732">
        <f t="shared" si="4529"/>
        <v>0</v>
      </c>
      <c r="AO949" s="144" t="s">
        <v>24324</v>
      </c>
      <c r="AP949" s="379" t="s">
        <v>23695</v>
      </c>
      <c r="AQ949" s="453" t="s">
        <v>24325</v>
      </c>
      <c r="AR949" s="416">
        <v>0.4</v>
      </c>
      <c r="AS949" s="504"/>
      <c r="AT949" s="504"/>
      <c r="AU949" s="142">
        <v>30</v>
      </c>
      <c r="AV949" s="416">
        <f t="shared" si="4530"/>
        <v>1.4</v>
      </c>
      <c r="AW949" s="603" t="s">
        <v>1</v>
      </c>
      <c r="AX949" s="504">
        <f t="shared" si="4531"/>
        <v>1.4</v>
      </c>
      <c r="AY949" s="384">
        <f t="shared" si="4532"/>
        <v>28.6</v>
      </c>
      <c r="AZ949" s="384">
        <f t="shared" si="4533"/>
        <v>0.1</v>
      </c>
      <c r="BA949" s="384">
        <f t="shared" si="4534"/>
        <v>1.08</v>
      </c>
      <c r="BB949" s="382">
        <f t="shared" si="4535"/>
        <v>5.78</v>
      </c>
      <c r="BC949" s="265">
        <f t="shared" si="4536"/>
        <v>0</v>
      </c>
      <c r="BD949" s="265">
        <f t="shared" si="4537"/>
        <v>47.26</v>
      </c>
      <c r="BE949" s="265">
        <f t="shared" si="4538"/>
        <v>5.18</v>
      </c>
      <c r="BF949" s="607">
        <f t="shared" si="4539"/>
        <v>1.4237000000000006</v>
      </c>
      <c r="BG949" s="607">
        <f t="shared" si="4540"/>
        <v>0</v>
      </c>
      <c r="BH949" s="607">
        <f t="shared" si="4541"/>
        <v>2.79</v>
      </c>
      <c r="BI949" s="607">
        <f t="shared" si="4542"/>
        <v>0</v>
      </c>
      <c r="BJ949" s="116">
        <f t="shared" si="4543"/>
        <v>33.51</v>
      </c>
      <c r="BK949" s="95"/>
    </row>
    <row r="950" spans="1:63" ht="14.25" x14ac:dyDescent="0.3">
      <c r="A950" s="449" t="s">
        <v>24325</v>
      </c>
      <c r="B950" s="146" t="s">
        <v>23695</v>
      </c>
      <c r="C950" s="532" t="s">
        <v>24326</v>
      </c>
      <c r="D950" s="502">
        <v>0.4</v>
      </c>
      <c r="E950" s="589"/>
      <c r="F950" s="589"/>
      <c r="G950" s="502" t="s">
        <v>23864</v>
      </c>
      <c r="H950" s="451">
        <v>35</v>
      </c>
      <c r="I950" s="452">
        <v>1.2337000000000007</v>
      </c>
      <c r="J950" s="452">
        <v>1.2337000000000007</v>
      </c>
      <c r="K950" s="452">
        <v>0.35099999999999998</v>
      </c>
      <c r="L950" s="382">
        <f t="shared" si="4502"/>
        <v>1.23</v>
      </c>
      <c r="M950" s="383">
        <f t="shared" si="4503"/>
        <v>0.04</v>
      </c>
      <c r="N950" s="383">
        <f t="shared" si="4504"/>
        <v>0.1</v>
      </c>
      <c r="O950" s="382">
        <f t="shared" si="4505"/>
        <v>1.37</v>
      </c>
      <c r="P950" s="382">
        <f t="shared" si="4506"/>
        <v>1.08</v>
      </c>
      <c r="Q950" s="385">
        <f t="shared" si="4507"/>
        <v>51.79</v>
      </c>
      <c r="R950" s="385">
        <f t="shared" si="4508"/>
        <v>0</v>
      </c>
      <c r="S950" s="385">
        <f t="shared" si="4509"/>
        <v>0</v>
      </c>
      <c r="T950" s="385">
        <f t="shared" si="4510"/>
        <v>0</v>
      </c>
      <c r="U950" s="385">
        <f t="shared" si="4511"/>
        <v>0</v>
      </c>
      <c r="V950" s="384">
        <f t="shared" si="4512"/>
        <v>0</v>
      </c>
      <c r="W950" s="726">
        <f t="shared" si="4513"/>
        <v>0</v>
      </c>
      <c r="X950" s="449" t="str">
        <f t="shared" si="4514"/>
        <v>RP8-4</v>
      </c>
      <c r="Y950" s="502">
        <f t="shared" si="4515"/>
        <v>1.2</v>
      </c>
      <c r="Z950" s="590" t="s">
        <v>1</v>
      </c>
      <c r="AA950" s="589">
        <f t="shared" si="4516"/>
        <v>1.2</v>
      </c>
      <c r="AB950" s="591">
        <f t="shared" si="4517"/>
        <v>1.2337000000000007</v>
      </c>
      <c r="AC950" s="592">
        <f t="shared" si="4518"/>
        <v>0.04</v>
      </c>
      <c r="AD950" s="592">
        <f t="shared" si="4519"/>
        <v>0.15</v>
      </c>
      <c r="AE950" s="593">
        <f t="shared" si="4520"/>
        <v>1.42</v>
      </c>
      <c r="AF950" s="593">
        <f t="shared" si="4521"/>
        <v>2.2000000000000002</v>
      </c>
      <c r="AG950" s="594">
        <f t="shared" si="4522"/>
        <v>0.92</v>
      </c>
      <c r="AH950" s="595">
        <f t="shared" si="4523"/>
        <v>2.87</v>
      </c>
      <c r="AI950" s="595">
        <f t="shared" si="4524"/>
        <v>0</v>
      </c>
      <c r="AJ950" s="595">
        <f t="shared" si="4525"/>
        <v>0</v>
      </c>
      <c r="AK950" s="595">
        <f t="shared" si="4526"/>
        <v>0</v>
      </c>
      <c r="AL950" s="595">
        <f t="shared" si="4527"/>
        <v>0</v>
      </c>
      <c r="AM950" s="596">
        <f t="shared" si="4528"/>
        <v>0</v>
      </c>
      <c r="AN950" s="732">
        <f t="shared" si="4529"/>
        <v>0</v>
      </c>
      <c r="AO950" s="449" t="s">
        <v>24325</v>
      </c>
      <c r="AP950" s="146" t="s">
        <v>23695</v>
      </c>
      <c r="AQ950" s="532" t="s">
        <v>24326</v>
      </c>
      <c r="AR950" s="502">
        <v>0.4</v>
      </c>
      <c r="AS950" s="589"/>
      <c r="AT950" s="589"/>
      <c r="AU950" s="451">
        <v>35</v>
      </c>
      <c r="AV950" s="502">
        <f t="shared" si="4530"/>
        <v>1.4</v>
      </c>
      <c r="AW950" s="590" t="s">
        <v>1</v>
      </c>
      <c r="AX950" s="589">
        <f t="shared" si="4531"/>
        <v>1.4</v>
      </c>
      <c r="AY950" s="384">
        <f t="shared" si="4532"/>
        <v>33.6</v>
      </c>
      <c r="AZ950" s="384">
        <f t="shared" si="4533"/>
        <v>0.1</v>
      </c>
      <c r="BA950" s="384">
        <f t="shared" si="4534"/>
        <v>1.08</v>
      </c>
      <c r="BB950" s="382">
        <f t="shared" si="4535"/>
        <v>6.79</v>
      </c>
      <c r="BC950" s="265">
        <f t="shared" si="4536"/>
        <v>0</v>
      </c>
      <c r="BD950" s="265">
        <f t="shared" si="4537"/>
        <v>54.66</v>
      </c>
      <c r="BE950" s="265">
        <f t="shared" si="4538"/>
        <v>6.08</v>
      </c>
      <c r="BF950" s="607">
        <f t="shared" si="4539"/>
        <v>1.4237000000000006</v>
      </c>
      <c r="BG950" s="607">
        <f t="shared" si="4540"/>
        <v>0</v>
      </c>
      <c r="BH950" s="607">
        <f t="shared" si="4541"/>
        <v>2.79</v>
      </c>
      <c r="BI950" s="607">
        <f t="shared" si="4542"/>
        <v>0</v>
      </c>
      <c r="BJ950" s="116">
        <f t="shared" si="4543"/>
        <v>39</v>
      </c>
      <c r="BK950" s="95"/>
    </row>
    <row r="951" spans="1:63" ht="14.25" x14ac:dyDescent="0.3">
      <c r="A951" s="462"/>
      <c r="B951" s="463"/>
      <c r="C951" s="608"/>
      <c r="D951" s="505"/>
      <c r="E951" s="505"/>
      <c r="F951" s="505"/>
      <c r="G951" s="505"/>
      <c r="H951" s="410"/>
      <c r="I951" s="411"/>
      <c r="J951" s="411"/>
      <c r="K951" s="411"/>
      <c r="L951" s="101"/>
      <c r="M951" s="412"/>
      <c r="N951" s="412"/>
      <c r="O951" s="101"/>
      <c r="P951" s="101"/>
      <c r="Q951" s="414"/>
      <c r="R951" s="414"/>
      <c r="S951" s="414"/>
      <c r="T951" s="414"/>
      <c r="U951" s="414"/>
      <c r="V951" s="413"/>
      <c r="W951" s="725"/>
      <c r="X951" s="739"/>
      <c r="Y951" s="505"/>
      <c r="Z951" s="597"/>
      <c r="AA951" s="505"/>
      <c r="AB951" s="598"/>
      <c r="AC951" s="599"/>
      <c r="AD951" s="599"/>
      <c r="AE951" s="600"/>
      <c r="AF951" s="600"/>
      <c r="AG951" s="597"/>
      <c r="AH951" s="601"/>
      <c r="AI951" s="601"/>
      <c r="AJ951" s="601"/>
      <c r="AK951" s="601"/>
      <c r="AL951" s="601"/>
      <c r="AM951" s="602"/>
      <c r="AN951" s="733"/>
      <c r="AO951" s="739"/>
      <c r="AP951" s="463"/>
      <c r="AQ951" s="608"/>
      <c r="AR951" s="505"/>
      <c r="AS951" s="505"/>
      <c r="AT951" s="505"/>
      <c r="AU951" s="410"/>
      <c r="AV951" s="505"/>
      <c r="AW951" s="597"/>
      <c r="AX951" s="505"/>
      <c r="AY951" s="413"/>
      <c r="AZ951" s="413"/>
      <c r="BA951" s="413"/>
      <c r="BB951" s="101"/>
      <c r="BC951" s="101"/>
      <c r="BD951" s="101"/>
      <c r="BE951" s="101"/>
      <c r="BF951" s="414"/>
      <c r="BG951" s="414"/>
      <c r="BH951" s="414"/>
      <c r="BI951" s="414"/>
      <c r="BJ951" s="415"/>
      <c r="BK951" s="95"/>
    </row>
    <row r="952" spans="1:63" s="122" customFormat="1" ht="14.25" x14ac:dyDescent="0.3">
      <c r="A952" s="407" t="s">
        <v>24327</v>
      </c>
      <c r="B952" s="463"/>
      <c r="C952" s="408"/>
      <c r="D952" s="505"/>
      <c r="E952" s="505"/>
      <c r="F952" s="505"/>
      <c r="G952" s="409"/>
      <c r="H952" s="410"/>
      <c r="I952" s="411"/>
      <c r="J952" s="411"/>
      <c r="K952" s="411"/>
      <c r="L952" s="101"/>
      <c r="M952" s="412"/>
      <c r="N952" s="412"/>
      <c r="O952" s="101"/>
      <c r="P952" s="101"/>
      <c r="Q952" s="414"/>
      <c r="R952" s="414"/>
      <c r="S952" s="414"/>
      <c r="T952" s="414"/>
      <c r="U952" s="414"/>
      <c r="V952" s="413"/>
      <c r="W952" s="725"/>
      <c r="X952" s="740" t="str">
        <f>$A952</f>
        <v>RUA JOSÉ FLORÊNCIO PEREIRA ==&gt; RUA NOSSA SENHORA DOS ANJOS</v>
      </c>
      <c r="Y952" s="503"/>
      <c r="Z952" s="503"/>
      <c r="AA952" s="503"/>
      <c r="AB952" s="399"/>
      <c r="AC952" s="399"/>
      <c r="AD952" s="399"/>
      <c r="AE952" s="399"/>
      <c r="AF952" s="404"/>
      <c r="AG952" s="399"/>
      <c r="AH952" s="399"/>
      <c r="AI952" s="399"/>
      <c r="AJ952" s="399"/>
      <c r="AK952" s="399"/>
      <c r="AL952" s="399"/>
      <c r="AM952" s="399"/>
      <c r="AN952" s="401"/>
      <c r="AO952" s="407" t="str">
        <f>$A952</f>
        <v>RUA JOSÉ FLORÊNCIO PEREIRA ==&gt; RUA NOSSA SENHORA DOS ANJOS</v>
      </c>
      <c r="AP952" s="463"/>
      <c r="AQ952" s="408"/>
      <c r="AR952" s="505"/>
      <c r="AS952" s="505"/>
      <c r="AT952" s="505"/>
      <c r="AU952" s="410"/>
      <c r="AV952" s="409"/>
      <c r="AW952" s="409"/>
      <c r="AX952" s="409"/>
      <c r="AY952" s="413"/>
      <c r="AZ952" s="413"/>
      <c r="BA952" s="413"/>
      <c r="BB952" s="101"/>
      <c r="BC952" s="101"/>
      <c r="BD952" s="101"/>
      <c r="BE952" s="101"/>
      <c r="BF952" s="101"/>
      <c r="BG952" s="101"/>
      <c r="BH952" s="101"/>
      <c r="BI952" s="101"/>
      <c r="BJ952" s="415"/>
      <c r="BK952" s="95"/>
    </row>
    <row r="953" spans="1:63" ht="14.25" x14ac:dyDescent="0.3">
      <c r="A953" s="144" t="s">
        <v>24328</v>
      </c>
      <c r="B953" s="379" t="s">
        <v>23695</v>
      </c>
      <c r="C953" s="453" t="s">
        <v>24329</v>
      </c>
      <c r="D953" s="416">
        <v>0.4</v>
      </c>
      <c r="E953" s="504"/>
      <c r="F953" s="504"/>
      <c r="G953" s="416" t="s">
        <v>23864</v>
      </c>
      <c r="H953" s="142">
        <v>35</v>
      </c>
      <c r="I953" s="143">
        <v>1.0960000000000001</v>
      </c>
      <c r="J953" s="143">
        <v>1.1296999999999997</v>
      </c>
      <c r="K953" s="452">
        <v>0</v>
      </c>
      <c r="L953" s="382">
        <f t="shared" ref="L953:L962" si="4544">ROUND((I953+J953)/2,2)</f>
        <v>1.1100000000000001</v>
      </c>
      <c r="M953" s="383">
        <f t="shared" ref="M953:M962" si="4545">IF(F953=0,ROUND($D953*10%,2),IF(D953&gt;2.8,0.18,0.15))</f>
        <v>0.04</v>
      </c>
      <c r="N953" s="383">
        <f t="shared" ref="N953:N962" si="4546">IF(F953=0,IF(   ROUND($D953/4,2),   IF(ROUND(($D953*1.2)/6,2)&lt;0.1,0.1,ROUND(($D953*1.2)/6,2))),0.5)</f>
        <v>0.1</v>
      </c>
      <c r="O953" s="382">
        <f t="shared" ref="O953:O962" si="4547">L953+M953+N953</f>
        <v>1.2500000000000002</v>
      </c>
      <c r="P953" s="382">
        <f t="shared" ref="P953:P962" si="4548">IF(O953&lt;2,(D953+M953*2)+0.6,(D953+M953*2)+0.6+ROUNDUP(O953-2,0)*0.1)</f>
        <v>1.08</v>
      </c>
      <c r="Q953" s="385">
        <f t="shared" ref="Q953:Q962" si="4549">IF($O953&lt;=$W$4,ROUND(IF($O953&lt;1.5,$O953*$H953*$P953,1.5*$H953*$P953),2),0)</f>
        <v>47.25</v>
      </c>
      <c r="R953" s="385">
        <f t="shared" ref="R953:R962" si="4550">IF($O953&gt;$W$4,ROUND(IF($O953&lt;1.5,$O953*$H953*$P953,1.5*$H953*$P953),2),0)</f>
        <v>0</v>
      </c>
      <c r="S953" s="385">
        <f t="shared" ref="S953:S962" si="4551">IF($O953&gt;$W$4,ROUND(IF($O953&lt;1.5,0,IF($O953&gt;3,1.5*$H953*$P953,($O953-1.5)*$H953*$P953)),2),0)</f>
        <v>0</v>
      </c>
      <c r="T953" s="385">
        <f t="shared" ref="T953:T962" si="4552">IF($O953&gt;$W$4,ROUND(IF($O953&lt;3,0,IF($O953&gt;4.5,1.5*$H953*$P953,($O953-3)*$H953*$P953)),2),0)</f>
        <v>0</v>
      </c>
      <c r="U953" s="385">
        <f t="shared" ref="U953:U962" si="4553">IF($O953&gt;$W$4,ROUND(IF($O953&lt;4.5,0,IF($O953&gt;6,($O953-4.5)*$H953*$P953,($O953-4.5)*$H953*$P953)),2),0)</f>
        <v>0</v>
      </c>
      <c r="V953" s="384">
        <f t="shared" ref="V953:V962" si="4554">IF($O953&gt;$W$4, IF( $O953&lt;=4,   ROUND($H953*($O953+0.5)*2,2),   0),0)</f>
        <v>0</v>
      </c>
      <c r="W953" s="726">
        <f t="shared" ref="W953:W962" si="4555">IF($O953&gt;$W$4, IF( $O953&gt;4,   ROUND($H953*($O953+0.5)*2,2),   0),0)</f>
        <v>0</v>
      </c>
      <c r="X953" s="144" t="str">
        <f t="shared" ref="X953:X962" si="4556">A953</f>
        <v>RP1</v>
      </c>
      <c r="Y953" s="416">
        <f t="shared" ref="Y953:Y962" si="4557">IF($D953=0.4,1.2,IF($D953=0.6,1.2,IF($D953=0.8,1.3,IF($D953=1,1.5,IF($D953=1.2,1.7,IF($D953&lt;=2,2,"--"))))))</f>
        <v>1.2</v>
      </c>
      <c r="Z953" s="603" t="s">
        <v>1</v>
      </c>
      <c r="AA953" s="504">
        <f t="shared" ref="AA953:AA962" si="4558">Y953</f>
        <v>1.2</v>
      </c>
      <c r="AB953" s="591">
        <f t="shared" ref="AB953:AB962" si="4559">IF($Y953="--","--",I953)</f>
        <v>1.0960000000000001</v>
      </c>
      <c r="AC953" s="592">
        <f t="shared" ref="AC953:AC962" si="4560">IF($Y953="--","--",IF(D953&gt;1.5,0.15,ROUND($D953*10%,2)))</f>
        <v>0.04</v>
      </c>
      <c r="AD953" s="592">
        <f t="shared" ref="AD953:AD962" si="4561">IF($Y953="--","--",0.15)</f>
        <v>0.15</v>
      </c>
      <c r="AE953" s="593">
        <f t="shared" ref="AE953:AE962" si="4562">IF($Y953="--","--",ROUND(AB953+AC953+AD953,2))</f>
        <v>1.29</v>
      </c>
      <c r="AF953" s="604">
        <f t="shared" ref="AF953:AF962" si="4563">IF($Y953="--","--",IF($AB953&lt;=2,$Y953+1,($Y953+1)+ROUNDUP($AB953-2,0)*0.1))</f>
        <v>2.2000000000000002</v>
      </c>
      <c r="AG953" s="605">
        <f t="shared" ref="AG953:AG962" si="4564">IF($D953=0.4,0.92,IF($D953=0.6,0.68,IF($D953=0.8,0.74,IF($D953=1,0.7,IF($D953=1.2,0.66,IF($D953=1.5,0.6,IF($D953&lt;=2,(2.4-(D953+0.3)),"--")))))))</f>
        <v>0.92</v>
      </c>
      <c r="AH953" s="595">
        <f t="shared" ref="AH953:AH962" si="4565">IF($Y953="--","--",IF($AE953&lt;=$W$4,ROUND(IF($AE953&lt;1.5,$AE953*$AF953*$AG953,1.5*$AF953*$AG953),2),0))</f>
        <v>2.61</v>
      </c>
      <c r="AI953" s="595">
        <f t="shared" ref="AI953:AI962" si="4566">IF($Y953="--","--",IF($AE953&gt;$W$4,ROUND(IF($AE953&lt;1.5,$AE953*$AF953*$AG953,1.5*$AF953*$AG953),2),0))</f>
        <v>0</v>
      </c>
      <c r="AJ953" s="595">
        <f t="shared" ref="AJ953:AJ962" si="4567">IF($Y953="--","--",IF($AE953&gt;$W$4,ROUND(IF($AE953&lt;1.5,0,IF($AE953&gt;3,1.5*$AF953*$AG953,($AE953-1.5)*$AF953*$AG953)),2),0))</f>
        <v>0</v>
      </c>
      <c r="AK953" s="595">
        <f t="shared" ref="AK953:AK962" si="4568">IF($Y953="--","--",IF($AE953&gt;$W$4,ROUND(IF($AE953&lt;3,0,IF($AE953&gt;4.5,1.5*$AF953*$AG953,($AE953-3)*$AF953*$AG953)),2),0))</f>
        <v>0</v>
      </c>
      <c r="AL953" s="595">
        <f t="shared" ref="AL953:AL962" si="4569">IF($Y953="--","--",IF($AE953&gt;$W$4,ROUND(IF($AE953&lt;4.5,0,IF($AE953&gt;6,($AE953-4.5)*$AF953*$AG953,($AE953-4.5)*$AF953*$AG953)),2),0))</f>
        <v>0</v>
      </c>
      <c r="AM953" s="596">
        <f t="shared" ref="AM953:AM962" si="4570">IF($Y953="--","--",IF($AE953&gt;$W$4, IF( $AE953&lt;=4,   ROUND(($AG953*4)*($AE953+0.5)*2,2),   0),0))</f>
        <v>0</v>
      </c>
      <c r="AN953" s="732">
        <f t="shared" ref="AN953:AN962" si="4571">IF($Y953="--","--",IF($AE953&gt;$W$4, IF( $AE953&gt;4,   ROUND(($AG953*4)*($AE953+0.5)*2,2),   0),0))</f>
        <v>0</v>
      </c>
      <c r="AO953" s="144" t="s">
        <v>24328</v>
      </c>
      <c r="AP953" s="379" t="s">
        <v>23695</v>
      </c>
      <c r="AQ953" s="453" t="s">
        <v>24329</v>
      </c>
      <c r="AR953" s="416">
        <v>0.4</v>
      </c>
      <c r="AS953" s="504"/>
      <c r="AT953" s="504"/>
      <c r="AU953" s="142">
        <v>35</v>
      </c>
      <c r="AV953" s="416">
        <f t="shared" ref="AV953:AV962" si="4572">IF($Y953="--","--",Y953+0.2)</f>
        <v>1.4</v>
      </c>
      <c r="AW953" s="603" t="s">
        <v>1</v>
      </c>
      <c r="AX953" s="504">
        <f t="shared" ref="AX953:AX962" si="4573">AV953</f>
        <v>1.4</v>
      </c>
      <c r="AY953" s="384">
        <f t="shared" ref="AY953:AY962" si="4574">IF(D953&gt;2,AU953,AU953-AV953)</f>
        <v>33.6</v>
      </c>
      <c r="AZ953" s="384">
        <f t="shared" ref="AZ953:AZ962" si="4575">N953</f>
        <v>0.1</v>
      </c>
      <c r="BA953" s="384">
        <f t="shared" ref="BA953:BA962" si="4576">P953</f>
        <v>1.08</v>
      </c>
      <c r="BB953" s="382">
        <f t="shared" ref="BB953:BB962" si="4577">IF(F953=0,IF(ROUND( AY953 * ( ( (N953*P953) +  ( ((D953+M953*2)/6)*P953 ) ) - ROUND(  ((D953+M953*2)^2)   *   (   ( PI()*96.379 / (4*360) )  -  ( (SIN((96.379/2)*PI()/180)) * (COS((96.379/2)*PI()/180)) / 4 )   ), 4) ),2),   ROUND( AY953 * ( ( (N953*P953) +  ( ((D953+M953*2)/4)*P953 ) ) - ROUND(  ((D953+M953*2)^2)   *   (   ( PI()*120 / (4*360) )  -  ( (SIN((120/2)*PI()/180)) * (COS((120/2)*PI()/180)) / 4 )   ), 4) ),2)),0)</f>
        <v>6.79</v>
      </c>
      <c r="BC953" s="265">
        <f t="shared" ref="BC953:BC962" si="4578">IF(F953&gt;0,ROUND(AY953*N953*P953,2),0)</f>
        <v>0</v>
      </c>
      <c r="BD953" s="265">
        <f t="shared" ref="BD953:BD962" si="4579">SUM(Q953:U953,AH953:AL953)</f>
        <v>49.86</v>
      </c>
      <c r="BE953" s="265">
        <f t="shared" ref="BE953:BE962" si="4580">IF(F953=0, ROUND( ( PI()*( (D953+M953*2)^2 ) / 4  ) * AY953,2),  ROUND( (D953+M953*2)*(F953+M953*2) * AY953,2))</f>
        <v>6.08</v>
      </c>
      <c r="BF953" s="607">
        <f t="shared" ref="BF953:BF962" si="4581">IF(($I953+M953-0.15)&lt;=2,($I953+M953+0.15),IF(($I953+M953)&lt;=3,2.35,($I953+M953+0.2)-0.85))</f>
        <v>1.286</v>
      </c>
      <c r="BG953" s="607">
        <f t="shared" ref="BG953:BG962" si="4582">IF(D953&gt;2,   (I953-F953-M953-0.11),IF(($I953+M953)&lt;=2,0,IF(($I953+M953)&gt;3,0.85,(I953+M953+0.2-BF953))))</f>
        <v>0</v>
      </c>
      <c r="BH953" s="607">
        <f t="shared" ref="BH953:BH962" si="4583">IF(D953&gt;2,  ROUND(((1.42+0.4)+(0.91+0.4))*2*BG953,2), ROUND(AV953*AX953*BF953,2))</f>
        <v>2.52</v>
      </c>
      <c r="BI953" s="607">
        <f t="shared" ref="BI953:BI962" si="4584">ROUND(((PI()*0.9^2)/4)*BG953,2)</f>
        <v>0</v>
      </c>
      <c r="BJ953" s="116">
        <f t="shared" ref="BJ953:BJ962" si="4585">ROUND(BD953-BE953-BH953-BI953-BB953-BC953,2)</f>
        <v>34.47</v>
      </c>
      <c r="BK953" s="95"/>
    </row>
    <row r="954" spans="1:63" ht="14.25" x14ac:dyDescent="0.3">
      <c r="A954" s="144" t="s">
        <v>24329</v>
      </c>
      <c r="B954" s="379" t="s">
        <v>23695</v>
      </c>
      <c r="C954" s="453" t="s">
        <v>24330</v>
      </c>
      <c r="D954" s="416">
        <v>0.4</v>
      </c>
      <c r="E954" s="504"/>
      <c r="F954" s="504"/>
      <c r="G954" s="416" t="s">
        <v>23864</v>
      </c>
      <c r="H954" s="142">
        <v>30</v>
      </c>
      <c r="I954" s="143">
        <v>1.1296999999999997</v>
      </c>
      <c r="J954" s="143">
        <v>1.1584000000000003</v>
      </c>
      <c r="K954" s="452">
        <v>0</v>
      </c>
      <c r="L954" s="382">
        <f t="shared" si="4544"/>
        <v>1.1399999999999999</v>
      </c>
      <c r="M954" s="383">
        <f t="shared" si="4545"/>
        <v>0.04</v>
      </c>
      <c r="N954" s="383">
        <f t="shared" si="4546"/>
        <v>0.1</v>
      </c>
      <c r="O954" s="382">
        <f t="shared" si="4547"/>
        <v>1.28</v>
      </c>
      <c r="P954" s="382">
        <f t="shared" si="4548"/>
        <v>1.08</v>
      </c>
      <c r="Q954" s="385">
        <f t="shared" si="4549"/>
        <v>41.47</v>
      </c>
      <c r="R954" s="385">
        <f t="shared" si="4550"/>
        <v>0</v>
      </c>
      <c r="S954" s="385">
        <f t="shared" si="4551"/>
        <v>0</v>
      </c>
      <c r="T954" s="385">
        <f t="shared" si="4552"/>
        <v>0</v>
      </c>
      <c r="U954" s="385">
        <f t="shared" si="4553"/>
        <v>0</v>
      </c>
      <c r="V954" s="384">
        <f t="shared" si="4554"/>
        <v>0</v>
      </c>
      <c r="W954" s="726">
        <f t="shared" si="4555"/>
        <v>0</v>
      </c>
      <c r="X954" s="144" t="str">
        <f t="shared" si="4556"/>
        <v>RP2</v>
      </c>
      <c r="Y954" s="416">
        <f t="shared" si="4557"/>
        <v>1.2</v>
      </c>
      <c r="Z954" s="603" t="s">
        <v>1</v>
      </c>
      <c r="AA954" s="504">
        <f t="shared" si="4558"/>
        <v>1.2</v>
      </c>
      <c r="AB954" s="591">
        <f t="shared" si="4559"/>
        <v>1.1296999999999997</v>
      </c>
      <c r="AC954" s="592">
        <f t="shared" si="4560"/>
        <v>0.04</v>
      </c>
      <c r="AD954" s="592">
        <f t="shared" si="4561"/>
        <v>0.15</v>
      </c>
      <c r="AE954" s="593">
        <f t="shared" si="4562"/>
        <v>1.32</v>
      </c>
      <c r="AF954" s="604">
        <f t="shared" si="4563"/>
        <v>2.2000000000000002</v>
      </c>
      <c r="AG954" s="605">
        <f t="shared" si="4564"/>
        <v>0.92</v>
      </c>
      <c r="AH954" s="595">
        <f t="shared" si="4565"/>
        <v>2.67</v>
      </c>
      <c r="AI954" s="595">
        <f t="shared" si="4566"/>
        <v>0</v>
      </c>
      <c r="AJ954" s="595">
        <f t="shared" si="4567"/>
        <v>0</v>
      </c>
      <c r="AK954" s="595">
        <f t="shared" si="4568"/>
        <v>0</v>
      </c>
      <c r="AL954" s="595">
        <f t="shared" si="4569"/>
        <v>0</v>
      </c>
      <c r="AM954" s="596">
        <f t="shared" si="4570"/>
        <v>0</v>
      </c>
      <c r="AN954" s="732">
        <f t="shared" si="4571"/>
        <v>0</v>
      </c>
      <c r="AO954" s="144" t="s">
        <v>24329</v>
      </c>
      <c r="AP954" s="379" t="s">
        <v>23695</v>
      </c>
      <c r="AQ954" s="453" t="s">
        <v>24330</v>
      </c>
      <c r="AR954" s="416">
        <v>0.4</v>
      </c>
      <c r="AS954" s="504"/>
      <c r="AT954" s="504"/>
      <c r="AU954" s="142">
        <v>30</v>
      </c>
      <c r="AV954" s="416">
        <f t="shared" si="4572"/>
        <v>1.4</v>
      </c>
      <c r="AW954" s="603" t="s">
        <v>1</v>
      </c>
      <c r="AX954" s="504">
        <f t="shared" si="4573"/>
        <v>1.4</v>
      </c>
      <c r="AY954" s="384">
        <f t="shared" si="4574"/>
        <v>28.6</v>
      </c>
      <c r="AZ954" s="384">
        <f t="shared" si="4575"/>
        <v>0.1</v>
      </c>
      <c r="BA954" s="384">
        <f t="shared" si="4576"/>
        <v>1.08</v>
      </c>
      <c r="BB954" s="382">
        <f t="shared" si="4577"/>
        <v>5.78</v>
      </c>
      <c r="BC954" s="265">
        <f t="shared" si="4578"/>
        <v>0</v>
      </c>
      <c r="BD954" s="265">
        <f t="shared" si="4579"/>
        <v>44.14</v>
      </c>
      <c r="BE954" s="265">
        <f t="shared" si="4580"/>
        <v>5.18</v>
      </c>
      <c r="BF954" s="607">
        <f t="shared" si="4581"/>
        <v>1.3196999999999997</v>
      </c>
      <c r="BG954" s="607">
        <f t="shared" si="4582"/>
        <v>0</v>
      </c>
      <c r="BH954" s="607">
        <f t="shared" si="4583"/>
        <v>2.59</v>
      </c>
      <c r="BI954" s="607">
        <f t="shared" si="4584"/>
        <v>0</v>
      </c>
      <c r="BJ954" s="116">
        <f t="shared" si="4585"/>
        <v>30.59</v>
      </c>
      <c r="BK954" s="95"/>
    </row>
    <row r="955" spans="1:63" ht="14.25" x14ac:dyDescent="0.3">
      <c r="A955" s="144" t="s">
        <v>24330</v>
      </c>
      <c r="B955" s="379" t="s">
        <v>23695</v>
      </c>
      <c r="C955" s="453" t="s">
        <v>24331</v>
      </c>
      <c r="D955" s="416">
        <v>0.4</v>
      </c>
      <c r="E955" s="504"/>
      <c r="F955" s="504"/>
      <c r="G955" s="416" t="s">
        <v>23864</v>
      </c>
      <c r="H955" s="142">
        <v>40</v>
      </c>
      <c r="I955" s="143">
        <v>1.1584000000000003</v>
      </c>
      <c r="J955" s="143">
        <v>1.1966999999999999</v>
      </c>
      <c r="K955" s="452">
        <v>0</v>
      </c>
      <c r="L955" s="382">
        <f t="shared" si="4544"/>
        <v>1.18</v>
      </c>
      <c r="M955" s="383">
        <f t="shared" si="4545"/>
        <v>0.04</v>
      </c>
      <c r="N955" s="383">
        <f t="shared" si="4546"/>
        <v>0.1</v>
      </c>
      <c r="O955" s="382">
        <f t="shared" si="4547"/>
        <v>1.32</v>
      </c>
      <c r="P955" s="382">
        <f t="shared" si="4548"/>
        <v>1.08</v>
      </c>
      <c r="Q955" s="385">
        <f t="shared" si="4549"/>
        <v>57.02</v>
      </c>
      <c r="R955" s="385">
        <f t="shared" si="4550"/>
        <v>0</v>
      </c>
      <c r="S955" s="385">
        <f t="shared" si="4551"/>
        <v>0</v>
      </c>
      <c r="T955" s="385">
        <f t="shared" si="4552"/>
        <v>0</v>
      </c>
      <c r="U955" s="385">
        <f t="shared" si="4553"/>
        <v>0</v>
      </c>
      <c r="V955" s="384">
        <f t="shared" si="4554"/>
        <v>0</v>
      </c>
      <c r="W955" s="726">
        <f t="shared" si="4555"/>
        <v>0</v>
      </c>
      <c r="X955" s="144" t="str">
        <f t="shared" si="4556"/>
        <v>RP3</v>
      </c>
      <c r="Y955" s="416">
        <f t="shared" si="4557"/>
        <v>1.2</v>
      </c>
      <c r="Z955" s="603" t="s">
        <v>1</v>
      </c>
      <c r="AA955" s="504">
        <f t="shared" si="4558"/>
        <v>1.2</v>
      </c>
      <c r="AB955" s="591">
        <f t="shared" si="4559"/>
        <v>1.1584000000000003</v>
      </c>
      <c r="AC955" s="592">
        <f t="shared" si="4560"/>
        <v>0.04</v>
      </c>
      <c r="AD955" s="592">
        <f t="shared" si="4561"/>
        <v>0.15</v>
      </c>
      <c r="AE955" s="593">
        <f t="shared" si="4562"/>
        <v>1.35</v>
      </c>
      <c r="AF955" s="604">
        <f t="shared" si="4563"/>
        <v>2.2000000000000002</v>
      </c>
      <c r="AG955" s="605">
        <f t="shared" si="4564"/>
        <v>0.92</v>
      </c>
      <c r="AH955" s="595">
        <f t="shared" si="4565"/>
        <v>2.73</v>
      </c>
      <c r="AI955" s="595">
        <f t="shared" si="4566"/>
        <v>0</v>
      </c>
      <c r="AJ955" s="595">
        <f t="shared" si="4567"/>
        <v>0</v>
      </c>
      <c r="AK955" s="595">
        <f t="shared" si="4568"/>
        <v>0</v>
      </c>
      <c r="AL955" s="595">
        <f t="shared" si="4569"/>
        <v>0</v>
      </c>
      <c r="AM955" s="596">
        <f t="shared" si="4570"/>
        <v>0</v>
      </c>
      <c r="AN955" s="732">
        <f t="shared" si="4571"/>
        <v>0</v>
      </c>
      <c r="AO955" s="144" t="s">
        <v>24330</v>
      </c>
      <c r="AP955" s="379" t="s">
        <v>23695</v>
      </c>
      <c r="AQ955" s="453" t="s">
        <v>24331</v>
      </c>
      <c r="AR955" s="416">
        <v>0.4</v>
      </c>
      <c r="AS955" s="504"/>
      <c r="AT955" s="504"/>
      <c r="AU955" s="142">
        <v>40</v>
      </c>
      <c r="AV955" s="416">
        <f t="shared" si="4572"/>
        <v>1.4</v>
      </c>
      <c r="AW955" s="603" t="s">
        <v>1</v>
      </c>
      <c r="AX955" s="504">
        <f t="shared" si="4573"/>
        <v>1.4</v>
      </c>
      <c r="AY955" s="384">
        <f t="shared" si="4574"/>
        <v>38.6</v>
      </c>
      <c r="AZ955" s="384">
        <f t="shared" si="4575"/>
        <v>0.1</v>
      </c>
      <c r="BA955" s="384">
        <f t="shared" si="4576"/>
        <v>1.08</v>
      </c>
      <c r="BB955" s="382">
        <f t="shared" si="4577"/>
        <v>7.8</v>
      </c>
      <c r="BC955" s="265">
        <f t="shared" si="4578"/>
        <v>0</v>
      </c>
      <c r="BD955" s="265">
        <f t="shared" si="4579"/>
        <v>59.75</v>
      </c>
      <c r="BE955" s="265">
        <f t="shared" si="4580"/>
        <v>6.98</v>
      </c>
      <c r="BF955" s="607">
        <f t="shared" si="4581"/>
        <v>1.3484000000000003</v>
      </c>
      <c r="BG955" s="607">
        <f t="shared" si="4582"/>
        <v>0</v>
      </c>
      <c r="BH955" s="607">
        <f t="shared" si="4583"/>
        <v>2.64</v>
      </c>
      <c r="BI955" s="607">
        <f t="shared" si="4584"/>
        <v>0</v>
      </c>
      <c r="BJ955" s="116">
        <f t="shared" si="4585"/>
        <v>42.33</v>
      </c>
      <c r="BK955" s="95"/>
    </row>
    <row r="956" spans="1:63" ht="14.25" x14ac:dyDescent="0.3">
      <c r="A956" s="144" t="s">
        <v>24331</v>
      </c>
      <c r="B956" s="379" t="s">
        <v>23695</v>
      </c>
      <c r="C956" s="453" t="s">
        <v>24332</v>
      </c>
      <c r="D956" s="416">
        <v>0.4</v>
      </c>
      <c r="E956" s="504"/>
      <c r="F956" s="504"/>
      <c r="G956" s="416" t="s">
        <v>23864</v>
      </c>
      <c r="H956" s="142">
        <v>24</v>
      </c>
      <c r="I956" s="143">
        <v>1.1966999999999999</v>
      </c>
      <c r="J956" s="143">
        <v>1.2437999999999985</v>
      </c>
      <c r="K956" s="452">
        <v>0</v>
      </c>
      <c r="L956" s="382">
        <f t="shared" si="4544"/>
        <v>1.22</v>
      </c>
      <c r="M956" s="383">
        <f t="shared" si="4545"/>
        <v>0.04</v>
      </c>
      <c r="N956" s="383">
        <f t="shared" si="4546"/>
        <v>0.1</v>
      </c>
      <c r="O956" s="382">
        <f t="shared" si="4547"/>
        <v>1.36</v>
      </c>
      <c r="P956" s="382">
        <f t="shared" si="4548"/>
        <v>1.08</v>
      </c>
      <c r="Q956" s="385">
        <f t="shared" si="4549"/>
        <v>35.25</v>
      </c>
      <c r="R956" s="385">
        <f t="shared" si="4550"/>
        <v>0</v>
      </c>
      <c r="S956" s="385">
        <f t="shared" si="4551"/>
        <v>0</v>
      </c>
      <c r="T956" s="385">
        <f t="shared" si="4552"/>
        <v>0</v>
      </c>
      <c r="U956" s="385">
        <f t="shared" si="4553"/>
        <v>0</v>
      </c>
      <c r="V956" s="384">
        <f t="shared" si="4554"/>
        <v>0</v>
      </c>
      <c r="W956" s="726">
        <f t="shared" si="4555"/>
        <v>0</v>
      </c>
      <c r="X956" s="144" t="str">
        <f t="shared" si="4556"/>
        <v>RP4</v>
      </c>
      <c r="Y956" s="416">
        <f t="shared" si="4557"/>
        <v>1.2</v>
      </c>
      <c r="Z956" s="603" t="s">
        <v>1</v>
      </c>
      <c r="AA956" s="504">
        <f t="shared" si="4558"/>
        <v>1.2</v>
      </c>
      <c r="AB956" s="591">
        <f t="shared" si="4559"/>
        <v>1.1966999999999999</v>
      </c>
      <c r="AC956" s="592">
        <f t="shared" si="4560"/>
        <v>0.04</v>
      </c>
      <c r="AD956" s="592">
        <f t="shared" si="4561"/>
        <v>0.15</v>
      </c>
      <c r="AE956" s="593">
        <f t="shared" si="4562"/>
        <v>1.39</v>
      </c>
      <c r="AF956" s="604">
        <f t="shared" si="4563"/>
        <v>2.2000000000000002</v>
      </c>
      <c r="AG956" s="605">
        <f t="shared" si="4564"/>
        <v>0.92</v>
      </c>
      <c r="AH956" s="595">
        <f t="shared" si="4565"/>
        <v>2.81</v>
      </c>
      <c r="AI956" s="595">
        <f t="shared" si="4566"/>
        <v>0</v>
      </c>
      <c r="AJ956" s="595">
        <f t="shared" si="4567"/>
        <v>0</v>
      </c>
      <c r="AK956" s="595">
        <f t="shared" si="4568"/>
        <v>0</v>
      </c>
      <c r="AL956" s="595">
        <f t="shared" si="4569"/>
        <v>0</v>
      </c>
      <c r="AM956" s="596">
        <f t="shared" si="4570"/>
        <v>0</v>
      </c>
      <c r="AN956" s="732">
        <f t="shared" si="4571"/>
        <v>0</v>
      </c>
      <c r="AO956" s="144" t="s">
        <v>24331</v>
      </c>
      <c r="AP956" s="379" t="s">
        <v>23695</v>
      </c>
      <c r="AQ956" s="453" t="s">
        <v>24332</v>
      </c>
      <c r="AR956" s="416">
        <v>0.4</v>
      </c>
      <c r="AS956" s="504"/>
      <c r="AT956" s="504"/>
      <c r="AU956" s="142">
        <v>24</v>
      </c>
      <c r="AV956" s="416">
        <f t="shared" si="4572"/>
        <v>1.4</v>
      </c>
      <c r="AW956" s="603" t="s">
        <v>1</v>
      </c>
      <c r="AX956" s="504">
        <f t="shared" si="4573"/>
        <v>1.4</v>
      </c>
      <c r="AY956" s="384">
        <f t="shared" si="4574"/>
        <v>22.6</v>
      </c>
      <c r="AZ956" s="384">
        <f t="shared" si="4575"/>
        <v>0.1</v>
      </c>
      <c r="BA956" s="384">
        <f t="shared" si="4576"/>
        <v>1.08</v>
      </c>
      <c r="BB956" s="382">
        <f t="shared" si="4577"/>
        <v>4.57</v>
      </c>
      <c r="BC956" s="265">
        <f t="shared" si="4578"/>
        <v>0</v>
      </c>
      <c r="BD956" s="265">
        <f t="shared" si="4579"/>
        <v>38.06</v>
      </c>
      <c r="BE956" s="265">
        <f t="shared" si="4580"/>
        <v>4.09</v>
      </c>
      <c r="BF956" s="607">
        <f t="shared" si="4581"/>
        <v>1.3866999999999998</v>
      </c>
      <c r="BG956" s="607">
        <f t="shared" si="4582"/>
        <v>0</v>
      </c>
      <c r="BH956" s="607">
        <f t="shared" si="4583"/>
        <v>2.72</v>
      </c>
      <c r="BI956" s="607">
        <f t="shared" si="4584"/>
        <v>0</v>
      </c>
      <c r="BJ956" s="116">
        <f t="shared" si="4585"/>
        <v>26.68</v>
      </c>
      <c r="BK956" s="95"/>
    </row>
    <row r="957" spans="1:63" ht="14.25" x14ac:dyDescent="0.3">
      <c r="A957" s="144" t="s">
        <v>24332</v>
      </c>
      <c r="B957" s="379" t="s">
        <v>23695</v>
      </c>
      <c r="C957" s="453" t="s">
        <v>24333</v>
      </c>
      <c r="D957" s="416">
        <v>0.4</v>
      </c>
      <c r="E957" s="504"/>
      <c r="F957" s="504"/>
      <c r="G957" s="416" t="s">
        <v>23864</v>
      </c>
      <c r="H957" s="142">
        <v>11</v>
      </c>
      <c r="I957" s="143">
        <v>1.2437999999999985</v>
      </c>
      <c r="J957" s="143">
        <v>1.2451999999999988</v>
      </c>
      <c r="K957" s="452">
        <v>0</v>
      </c>
      <c r="L957" s="382">
        <f t="shared" si="4544"/>
        <v>1.24</v>
      </c>
      <c r="M957" s="383">
        <f t="shared" si="4545"/>
        <v>0.04</v>
      </c>
      <c r="N957" s="383">
        <f t="shared" si="4546"/>
        <v>0.1</v>
      </c>
      <c r="O957" s="382">
        <f t="shared" si="4547"/>
        <v>1.3800000000000001</v>
      </c>
      <c r="P957" s="382">
        <f t="shared" si="4548"/>
        <v>1.08</v>
      </c>
      <c r="Q957" s="385">
        <f t="shared" si="4549"/>
        <v>16.39</v>
      </c>
      <c r="R957" s="385">
        <f t="shared" si="4550"/>
        <v>0</v>
      </c>
      <c r="S957" s="385">
        <f t="shared" si="4551"/>
        <v>0</v>
      </c>
      <c r="T957" s="385">
        <f t="shared" si="4552"/>
        <v>0</v>
      </c>
      <c r="U957" s="385">
        <f t="shared" si="4553"/>
        <v>0</v>
      </c>
      <c r="V957" s="384">
        <f t="shared" si="4554"/>
        <v>0</v>
      </c>
      <c r="W957" s="726">
        <f t="shared" si="4555"/>
        <v>0</v>
      </c>
      <c r="X957" s="144" t="str">
        <f t="shared" si="4556"/>
        <v>RP5</v>
      </c>
      <c r="Y957" s="416">
        <f t="shared" si="4557"/>
        <v>1.2</v>
      </c>
      <c r="Z957" s="603" t="s">
        <v>1</v>
      </c>
      <c r="AA957" s="504">
        <f t="shared" si="4558"/>
        <v>1.2</v>
      </c>
      <c r="AB957" s="591">
        <f t="shared" si="4559"/>
        <v>1.2437999999999985</v>
      </c>
      <c r="AC957" s="592">
        <f t="shared" si="4560"/>
        <v>0.04</v>
      </c>
      <c r="AD957" s="592">
        <f t="shared" si="4561"/>
        <v>0.15</v>
      </c>
      <c r="AE957" s="593">
        <f t="shared" si="4562"/>
        <v>1.43</v>
      </c>
      <c r="AF957" s="604">
        <f t="shared" si="4563"/>
        <v>2.2000000000000002</v>
      </c>
      <c r="AG957" s="605">
        <f t="shared" si="4564"/>
        <v>0.92</v>
      </c>
      <c r="AH957" s="595">
        <f t="shared" si="4565"/>
        <v>2.89</v>
      </c>
      <c r="AI957" s="595">
        <f t="shared" si="4566"/>
        <v>0</v>
      </c>
      <c r="AJ957" s="595">
        <f t="shared" si="4567"/>
        <v>0</v>
      </c>
      <c r="AK957" s="595">
        <f t="shared" si="4568"/>
        <v>0</v>
      </c>
      <c r="AL957" s="595">
        <f t="shared" si="4569"/>
        <v>0</v>
      </c>
      <c r="AM957" s="596">
        <f t="shared" si="4570"/>
        <v>0</v>
      </c>
      <c r="AN957" s="732">
        <f t="shared" si="4571"/>
        <v>0</v>
      </c>
      <c r="AO957" s="144" t="s">
        <v>24332</v>
      </c>
      <c r="AP957" s="379" t="s">
        <v>23695</v>
      </c>
      <c r="AQ957" s="453" t="s">
        <v>24333</v>
      </c>
      <c r="AR957" s="416">
        <v>0.4</v>
      </c>
      <c r="AS957" s="504"/>
      <c r="AT957" s="504"/>
      <c r="AU957" s="142">
        <v>11</v>
      </c>
      <c r="AV957" s="416">
        <f t="shared" si="4572"/>
        <v>1.4</v>
      </c>
      <c r="AW957" s="603" t="s">
        <v>1</v>
      </c>
      <c r="AX957" s="504">
        <f t="shared" si="4573"/>
        <v>1.4</v>
      </c>
      <c r="AY957" s="384">
        <f t="shared" si="4574"/>
        <v>9.6</v>
      </c>
      <c r="AZ957" s="384">
        <f t="shared" si="4575"/>
        <v>0.1</v>
      </c>
      <c r="BA957" s="384">
        <f t="shared" si="4576"/>
        <v>1.08</v>
      </c>
      <c r="BB957" s="382">
        <f t="shared" si="4577"/>
        <v>1.94</v>
      </c>
      <c r="BC957" s="265">
        <f t="shared" si="4578"/>
        <v>0</v>
      </c>
      <c r="BD957" s="265">
        <f t="shared" si="4579"/>
        <v>19.28</v>
      </c>
      <c r="BE957" s="265">
        <f t="shared" si="4580"/>
        <v>1.74</v>
      </c>
      <c r="BF957" s="607">
        <f t="shared" si="4581"/>
        <v>1.4337999999999984</v>
      </c>
      <c r="BG957" s="607">
        <f t="shared" si="4582"/>
        <v>0</v>
      </c>
      <c r="BH957" s="607">
        <f t="shared" si="4583"/>
        <v>2.81</v>
      </c>
      <c r="BI957" s="607">
        <f t="shared" si="4584"/>
        <v>0</v>
      </c>
      <c r="BJ957" s="116">
        <f t="shared" si="4585"/>
        <v>12.79</v>
      </c>
      <c r="BK957" s="95"/>
    </row>
    <row r="958" spans="1:63" ht="14.25" x14ac:dyDescent="0.3">
      <c r="A958" s="144" t="s">
        <v>24333</v>
      </c>
      <c r="B958" s="379" t="s">
        <v>23695</v>
      </c>
      <c r="C958" s="453" t="s">
        <v>24334</v>
      </c>
      <c r="D958" s="416">
        <v>0.4</v>
      </c>
      <c r="E958" s="504"/>
      <c r="F958" s="504"/>
      <c r="G958" s="416" t="s">
        <v>23864</v>
      </c>
      <c r="H958" s="142">
        <v>11</v>
      </c>
      <c r="I958" s="143">
        <v>1.2451999999999988</v>
      </c>
      <c r="J958" s="143">
        <v>1.2973999999999997</v>
      </c>
      <c r="K958" s="452">
        <v>0</v>
      </c>
      <c r="L958" s="382">
        <f t="shared" si="4544"/>
        <v>1.27</v>
      </c>
      <c r="M958" s="383">
        <f t="shared" si="4545"/>
        <v>0.04</v>
      </c>
      <c r="N958" s="383">
        <f t="shared" si="4546"/>
        <v>0.1</v>
      </c>
      <c r="O958" s="382">
        <f t="shared" si="4547"/>
        <v>1.4100000000000001</v>
      </c>
      <c r="P958" s="382">
        <f t="shared" si="4548"/>
        <v>1.08</v>
      </c>
      <c r="Q958" s="385">
        <f t="shared" si="4549"/>
        <v>16.75</v>
      </c>
      <c r="R958" s="385">
        <f t="shared" si="4550"/>
        <v>0</v>
      </c>
      <c r="S958" s="385">
        <f t="shared" si="4551"/>
        <v>0</v>
      </c>
      <c r="T958" s="385">
        <f t="shared" si="4552"/>
        <v>0</v>
      </c>
      <c r="U958" s="385">
        <f t="shared" si="4553"/>
        <v>0</v>
      </c>
      <c r="V958" s="384">
        <f t="shared" si="4554"/>
        <v>0</v>
      </c>
      <c r="W958" s="726">
        <f t="shared" si="4555"/>
        <v>0</v>
      </c>
      <c r="X958" s="144" t="str">
        <f t="shared" si="4556"/>
        <v>RP6</v>
      </c>
      <c r="Y958" s="416">
        <f t="shared" si="4557"/>
        <v>1.2</v>
      </c>
      <c r="Z958" s="603" t="s">
        <v>1</v>
      </c>
      <c r="AA958" s="504">
        <f t="shared" si="4558"/>
        <v>1.2</v>
      </c>
      <c r="AB958" s="591">
        <f t="shared" si="4559"/>
        <v>1.2451999999999988</v>
      </c>
      <c r="AC958" s="592">
        <f t="shared" si="4560"/>
        <v>0.04</v>
      </c>
      <c r="AD958" s="592">
        <f t="shared" si="4561"/>
        <v>0.15</v>
      </c>
      <c r="AE958" s="593">
        <f t="shared" si="4562"/>
        <v>1.44</v>
      </c>
      <c r="AF958" s="604">
        <f t="shared" si="4563"/>
        <v>2.2000000000000002</v>
      </c>
      <c r="AG958" s="605">
        <f t="shared" si="4564"/>
        <v>0.92</v>
      </c>
      <c r="AH958" s="595">
        <f t="shared" si="4565"/>
        <v>2.91</v>
      </c>
      <c r="AI958" s="595">
        <f t="shared" si="4566"/>
        <v>0</v>
      </c>
      <c r="AJ958" s="595">
        <f t="shared" si="4567"/>
        <v>0</v>
      </c>
      <c r="AK958" s="595">
        <f t="shared" si="4568"/>
        <v>0</v>
      </c>
      <c r="AL958" s="595">
        <f t="shared" si="4569"/>
        <v>0</v>
      </c>
      <c r="AM958" s="596">
        <f t="shared" si="4570"/>
        <v>0</v>
      </c>
      <c r="AN958" s="732">
        <f t="shared" si="4571"/>
        <v>0</v>
      </c>
      <c r="AO958" s="144" t="s">
        <v>24333</v>
      </c>
      <c r="AP958" s="379" t="s">
        <v>23695</v>
      </c>
      <c r="AQ958" s="453" t="s">
        <v>24334</v>
      </c>
      <c r="AR958" s="416">
        <v>0.4</v>
      </c>
      <c r="AS958" s="504"/>
      <c r="AT958" s="504"/>
      <c r="AU958" s="142">
        <v>11</v>
      </c>
      <c r="AV958" s="416">
        <f t="shared" si="4572"/>
        <v>1.4</v>
      </c>
      <c r="AW958" s="603" t="s">
        <v>1</v>
      </c>
      <c r="AX958" s="504">
        <f t="shared" si="4573"/>
        <v>1.4</v>
      </c>
      <c r="AY958" s="384">
        <f t="shared" si="4574"/>
        <v>9.6</v>
      </c>
      <c r="AZ958" s="384">
        <f t="shared" si="4575"/>
        <v>0.1</v>
      </c>
      <c r="BA958" s="384">
        <f t="shared" si="4576"/>
        <v>1.08</v>
      </c>
      <c r="BB958" s="382">
        <f t="shared" si="4577"/>
        <v>1.94</v>
      </c>
      <c r="BC958" s="265">
        <f t="shared" si="4578"/>
        <v>0</v>
      </c>
      <c r="BD958" s="265">
        <f t="shared" si="4579"/>
        <v>19.66</v>
      </c>
      <c r="BE958" s="265">
        <f t="shared" si="4580"/>
        <v>1.74</v>
      </c>
      <c r="BF958" s="607">
        <f t="shared" si="4581"/>
        <v>1.4351999999999987</v>
      </c>
      <c r="BG958" s="607">
        <f t="shared" si="4582"/>
        <v>0</v>
      </c>
      <c r="BH958" s="607">
        <f t="shared" si="4583"/>
        <v>2.81</v>
      </c>
      <c r="BI958" s="607">
        <f t="shared" si="4584"/>
        <v>0</v>
      </c>
      <c r="BJ958" s="116">
        <f t="shared" si="4585"/>
        <v>13.17</v>
      </c>
      <c r="BK958" s="95"/>
    </row>
    <row r="959" spans="1:63" ht="14.25" x14ac:dyDescent="0.3">
      <c r="A959" s="144" t="s">
        <v>24334</v>
      </c>
      <c r="B959" s="379" t="s">
        <v>23695</v>
      </c>
      <c r="C959" s="453" t="s">
        <v>24326</v>
      </c>
      <c r="D959" s="416">
        <v>0.4</v>
      </c>
      <c r="E959" s="504"/>
      <c r="F959" s="504"/>
      <c r="G959" s="416" t="s">
        <v>23864</v>
      </c>
      <c r="H959" s="142">
        <v>25</v>
      </c>
      <c r="I959" s="143">
        <v>1.2973999999999997</v>
      </c>
      <c r="J959" s="143">
        <v>1.3851999999999993</v>
      </c>
      <c r="K959" s="452">
        <v>0.2</v>
      </c>
      <c r="L959" s="382">
        <f t="shared" si="4544"/>
        <v>1.34</v>
      </c>
      <c r="M959" s="383">
        <f t="shared" si="4545"/>
        <v>0.04</v>
      </c>
      <c r="N959" s="383">
        <f t="shared" si="4546"/>
        <v>0.1</v>
      </c>
      <c r="O959" s="382">
        <f t="shared" si="4547"/>
        <v>1.4800000000000002</v>
      </c>
      <c r="P959" s="382">
        <f t="shared" si="4548"/>
        <v>1.08</v>
      </c>
      <c r="Q959" s="385">
        <f t="shared" si="4549"/>
        <v>39.96</v>
      </c>
      <c r="R959" s="385">
        <f t="shared" si="4550"/>
        <v>0</v>
      </c>
      <c r="S959" s="385">
        <f t="shared" si="4551"/>
        <v>0</v>
      </c>
      <c r="T959" s="385">
        <f t="shared" si="4552"/>
        <v>0</v>
      </c>
      <c r="U959" s="385">
        <f t="shared" si="4553"/>
        <v>0</v>
      </c>
      <c r="V959" s="384">
        <f t="shared" si="4554"/>
        <v>0</v>
      </c>
      <c r="W959" s="726">
        <f t="shared" si="4555"/>
        <v>0</v>
      </c>
      <c r="X959" s="144" t="str">
        <f t="shared" si="4556"/>
        <v>RP7</v>
      </c>
      <c r="Y959" s="416">
        <f t="shared" si="4557"/>
        <v>1.2</v>
      </c>
      <c r="Z959" s="603" t="s">
        <v>1</v>
      </c>
      <c r="AA959" s="504">
        <f t="shared" si="4558"/>
        <v>1.2</v>
      </c>
      <c r="AB959" s="591">
        <f t="shared" si="4559"/>
        <v>1.2973999999999997</v>
      </c>
      <c r="AC959" s="592">
        <f t="shared" si="4560"/>
        <v>0.04</v>
      </c>
      <c r="AD959" s="592">
        <f t="shared" si="4561"/>
        <v>0.15</v>
      </c>
      <c r="AE959" s="593">
        <f t="shared" si="4562"/>
        <v>1.49</v>
      </c>
      <c r="AF959" s="604">
        <f t="shared" si="4563"/>
        <v>2.2000000000000002</v>
      </c>
      <c r="AG959" s="605">
        <f t="shared" si="4564"/>
        <v>0.92</v>
      </c>
      <c r="AH959" s="595">
        <f t="shared" si="4565"/>
        <v>3.02</v>
      </c>
      <c r="AI959" s="595">
        <f t="shared" si="4566"/>
        <v>0</v>
      </c>
      <c r="AJ959" s="595">
        <f t="shared" si="4567"/>
        <v>0</v>
      </c>
      <c r="AK959" s="595">
        <f t="shared" si="4568"/>
        <v>0</v>
      </c>
      <c r="AL959" s="595">
        <f t="shared" si="4569"/>
        <v>0</v>
      </c>
      <c r="AM959" s="596">
        <f t="shared" si="4570"/>
        <v>0</v>
      </c>
      <c r="AN959" s="732">
        <f t="shared" si="4571"/>
        <v>0</v>
      </c>
      <c r="AO959" s="144" t="s">
        <v>24334</v>
      </c>
      <c r="AP959" s="379" t="s">
        <v>23695</v>
      </c>
      <c r="AQ959" s="453" t="s">
        <v>24326</v>
      </c>
      <c r="AR959" s="416">
        <v>0.4</v>
      </c>
      <c r="AS959" s="504"/>
      <c r="AT959" s="504"/>
      <c r="AU959" s="142">
        <v>25</v>
      </c>
      <c r="AV959" s="416">
        <f t="shared" si="4572"/>
        <v>1.4</v>
      </c>
      <c r="AW959" s="603" t="s">
        <v>1</v>
      </c>
      <c r="AX959" s="504">
        <f t="shared" si="4573"/>
        <v>1.4</v>
      </c>
      <c r="AY959" s="384">
        <f t="shared" si="4574"/>
        <v>23.6</v>
      </c>
      <c r="AZ959" s="384">
        <f t="shared" si="4575"/>
        <v>0.1</v>
      </c>
      <c r="BA959" s="384">
        <f t="shared" si="4576"/>
        <v>1.08</v>
      </c>
      <c r="BB959" s="382">
        <f t="shared" si="4577"/>
        <v>4.7699999999999996</v>
      </c>
      <c r="BC959" s="265">
        <f t="shared" si="4578"/>
        <v>0</v>
      </c>
      <c r="BD959" s="265">
        <f t="shared" si="4579"/>
        <v>42.980000000000004</v>
      </c>
      <c r="BE959" s="265">
        <f t="shared" si="4580"/>
        <v>4.2699999999999996</v>
      </c>
      <c r="BF959" s="607">
        <f t="shared" si="4581"/>
        <v>1.4873999999999996</v>
      </c>
      <c r="BG959" s="607">
        <f t="shared" si="4582"/>
        <v>0</v>
      </c>
      <c r="BH959" s="607">
        <f t="shared" si="4583"/>
        <v>2.92</v>
      </c>
      <c r="BI959" s="607">
        <f t="shared" si="4584"/>
        <v>0</v>
      </c>
      <c r="BJ959" s="116">
        <f t="shared" si="4585"/>
        <v>31.02</v>
      </c>
      <c r="BK959" s="95"/>
    </row>
    <row r="960" spans="1:63" ht="14.25" x14ac:dyDescent="0.3">
      <c r="A960" s="144" t="s">
        <v>24326</v>
      </c>
      <c r="B960" s="379" t="s">
        <v>23695</v>
      </c>
      <c r="C960" s="453" t="s">
        <v>24335</v>
      </c>
      <c r="D960" s="416">
        <v>0.6</v>
      </c>
      <c r="E960" s="504"/>
      <c r="F960" s="504"/>
      <c r="G960" s="416" t="s">
        <v>23864</v>
      </c>
      <c r="H960" s="142">
        <v>35</v>
      </c>
      <c r="I960" s="143">
        <v>1.5851999999999995</v>
      </c>
      <c r="J960" s="143">
        <v>1.3635999999999999</v>
      </c>
      <c r="K960" s="452">
        <v>0</v>
      </c>
      <c r="L960" s="382">
        <f t="shared" si="4544"/>
        <v>1.47</v>
      </c>
      <c r="M960" s="383">
        <f t="shared" si="4545"/>
        <v>0.06</v>
      </c>
      <c r="N960" s="383">
        <f t="shared" si="4546"/>
        <v>0.12</v>
      </c>
      <c r="O960" s="382">
        <f t="shared" si="4547"/>
        <v>1.65</v>
      </c>
      <c r="P960" s="382">
        <f t="shared" si="4548"/>
        <v>1.3199999999999998</v>
      </c>
      <c r="Q960" s="385">
        <f t="shared" si="4549"/>
        <v>0</v>
      </c>
      <c r="R960" s="385">
        <f t="shared" si="4550"/>
        <v>69.3</v>
      </c>
      <c r="S960" s="385">
        <f t="shared" si="4551"/>
        <v>6.93</v>
      </c>
      <c r="T960" s="385">
        <f t="shared" si="4552"/>
        <v>0</v>
      </c>
      <c r="U960" s="385">
        <f t="shared" si="4553"/>
        <v>0</v>
      </c>
      <c r="V960" s="384">
        <f t="shared" si="4554"/>
        <v>150.5</v>
      </c>
      <c r="W960" s="726">
        <f t="shared" si="4555"/>
        <v>0</v>
      </c>
      <c r="X960" s="144" t="str">
        <f t="shared" si="4556"/>
        <v>RP8</v>
      </c>
      <c r="Y960" s="416">
        <f t="shared" si="4557"/>
        <v>1.2</v>
      </c>
      <c r="Z960" s="603" t="s">
        <v>1</v>
      </c>
      <c r="AA960" s="504">
        <f t="shared" si="4558"/>
        <v>1.2</v>
      </c>
      <c r="AB960" s="591">
        <f t="shared" si="4559"/>
        <v>1.5851999999999995</v>
      </c>
      <c r="AC960" s="592">
        <f t="shared" si="4560"/>
        <v>0.06</v>
      </c>
      <c r="AD960" s="592">
        <f t="shared" si="4561"/>
        <v>0.15</v>
      </c>
      <c r="AE960" s="593">
        <f t="shared" si="4562"/>
        <v>1.8</v>
      </c>
      <c r="AF960" s="604">
        <f t="shared" si="4563"/>
        <v>2.2000000000000002</v>
      </c>
      <c r="AG960" s="605">
        <f t="shared" si="4564"/>
        <v>0.68</v>
      </c>
      <c r="AH960" s="595">
        <f t="shared" si="4565"/>
        <v>0</v>
      </c>
      <c r="AI960" s="595">
        <f t="shared" si="4566"/>
        <v>2.2400000000000002</v>
      </c>
      <c r="AJ960" s="595">
        <f t="shared" si="4567"/>
        <v>0.45</v>
      </c>
      <c r="AK960" s="595">
        <f t="shared" si="4568"/>
        <v>0</v>
      </c>
      <c r="AL960" s="595">
        <f t="shared" si="4569"/>
        <v>0</v>
      </c>
      <c r="AM960" s="596">
        <f t="shared" si="4570"/>
        <v>12.51</v>
      </c>
      <c r="AN960" s="732">
        <f t="shared" si="4571"/>
        <v>0</v>
      </c>
      <c r="AO960" s="144" t="s">
        <v>24326</v>
      </c>
      <c r="AP960" s="379" t="s">
        <v>23695</v>
      </c>
      <c r="AQ960" s="453" t="s">
        <v>24335</v>
      </c>
      <c r="AR960" s="416">
        <v>0.6</v>
      </c>
      <c r="AS960" s="504"/>
      <c r="AT960" s="504"/>
      <c r="AU960" s="142">
        <v>35</v>
      </c>
      <c r="AV960" s="416">
        <f t="shared" si="4572"/>
        <v>1.4</v>
      </c>
      <c r="AW960" s="603" t="s">
        <v>1</v>
      </c>
      <c r="AX960" s="504">
        <f t="shared" si="4573"/>
        <v>1.4</v>
      </c>
      <c r="AY960" s="384">
        <f t="shared" si="4574"/>
        <v>33.6</v>
      </c>
      <c r="AZ960" s="384">
        <f t="shared" si="4575"/>
        <v>0.12</v>
      </c>
      <c r="BA960" s="384">
        <f t="shared" si="4576"/>
        <v>1.3199999999999998</v>
      </c>
      <c r="BB960" s="382">
        <f t="shared" si="4577"/>
        <v>10.63</v>
      </c>
      <c r="BC960" s="265">
        <f t="shared" si="4578"/>
        <v>0</v>
      </c>
      <c r="BD960" s="265">
        <f t="shared" si="4579"/>
        <v>78.919999999999987</v>
      </c>
      <c r="BE960" s="265">
        <f t="shared" si="4580"/>
        <v>13.68</v>
      </c>
      <c r="BF960" s="607">
        <f t="shared" si="4581"/>
        <v>1.7951999999999995</v>
      </c>
      <c r="BG960" s="607">
        <f t="shared" si="4582"/>
        <v>0</v>
      </c>
      <c r="BH960" s="607">
        <f t="shared" si="4583"/>
        <v>3.52</v>
      </c>
      <c r="BI960" s="607">
        <f t="shared" si="4584"/>
        <v>0</v>
      </c>
      <c r="BJ960" s="116">
        <f t="shared" si="4585"/>
        <v>51.09</v>
      </c>
      <c r="BK960" s="95"/>
    </row>
    <row r="961" spans="1:63" ht="14.25" x14ac:dyDescent="0.3">
      <c r="A961" s="449" t="s">
        <v>24335</v>
      </c>
      <c r="B961" s="146" t="s">
        <v>23695</v>
      </c>
      <c r="C961" s="532" t="s">
        <v>24336</v>
      </c>
      <c r="D961" s="502">
        <v>0.6</v>
      </c>
      <c r="E961" s="589"/>
      <c r="F961" s="589"/>
      <c r="G961" s="502" t="s">
        <v>23864</v>
      </c>
      <c r="H961" s="451">
        <v>25</v>
      </c>
      <c r="I961" s="452">
        <v>1.3635999999999999</v>
      </c>
      <c r="J961" s="452">
        <v>1.3134000000000006</v>
      </c>
      <c r="K961" s="452">
        <v>0</v>
      </c>
      <c r="L961" s="382">
        <f t="shared" si="4544"/>
        <v>1.34</v>
      </c>
      <c r="M961" s="383">
        <f t="shared" si="4545"/>
        <v>0.06</v>
      </c>
      <c r="N961" s="383">
        <f t="shared" si="4546"/>
        <v>0.12</v>
      </c>
      <c r="O961" s="382">
        <f t="shared" si="4547"/>
        <v>1.52</v>
      </c>
      <c r="P961" s="382">
        <f t="shared" si="4548"/>
        <v>1.3199999999999998</v>
      </c>
      <c r="Q961" s="385">
        <f t="shared" si="4549"/>
        <v>0</v>
      </c>
      <c r="R961" s="385">
        <f t="shared" si="4550"/>
        <v>49.5</v>
      </c>
      <c r="S961" s="385">
        <f t="shared" si="4551"/>
        <v>0.66</v>
      </c>
      <c r="T961" s="385">
        <f t="shared" si="4552"/>
        <v>0</v>
      </c>
      <c r="U961" s="385">
        <f t="shared" si="4553"/>
        <v>0</v>
      </c>
      <c r="V961" s="384">
        <f t="shared" si="4554"/>
        <v>101</v>
      </c>
      <c r="W961" s="726">
        <f t="shared" si="4555"/>
        <v>0</v>
      </c>
      <c r="X961" s="449" t="str">
        <f t="shared" si="4556"/>
        <v>RP9</v>
      </c>
      <c r="Y961" s="502">
        <f t="shared" si="4557"/>
        <v>1.2</v>
      </c>
      <c r="Z961" s="590" t="s">
        <v>1</v>
      </c>
      <c r="AA961" s="589">
        <f t="shared" si="4558"/>
        <v>1.2</v>
      </c>
      <c r="AB961" s="591">
        <f t="shared" si="4559"/>
        <v>1.3635999999999999</v>
      </c>
      <c r="AC961" s="592">
        <f t="shared" si="4560"/>
        <v>0.06</v>
      </c>
      <c r="AD961" s="592">
        <f t="shared" si="4561"/>
        <v>0.15</v>
      </c>
      <c r="AE961" s="593">
        <f t="shared" si="4562"/>
        <v>1.57</v>
      </c>
      <c r="AF961" s="593">
        <f t="shared" si="4563"/>
        <v>2.2000000000000002</v>
      </c>
      <c r="AG961" s="594">
        <f t="shared" si="4564"/>
        <v>0.68</v>
      </c>
      <c r="AH961" s="595">
        <f t="shared" si="4565"/>
        <v>0</v>
      </c>
      <c r="AI961" s="595">
        <f t="shared" si="4566"/>
        <v>2.2400000000000002</v>
      </c>
      <c r="AJ961" s="595">
        <f t="shared" si="4567"/>
        <v>0.1</v>
      </c>
      <c r="AK961" s="595">
        <f t="shared" si="4568"/>
        <v>0</v>
      </c>
      <c r="AL961" s="595">
        <f t="shared" si="4569"/>
        <v>0</v>
      </c>
      <c r="AM961" s="596">
        <f t="shared" si="4570"/>
        <v>11.26</v>
      </c>
      <c r="AN961" s="732">
        <f t="shared" si="4571"/>
        <v>0</v>
      </c>
      <c r="AO961" s="449" t="s">
        <v>24335</v>
      </c>
      <c r="AP961" s="146" t="s">
        <v>23695</v>
      </c>
      <c r="AQ961" s="532" t="s">
        <v>24336</v>
      </c>
      <c r="AR961" s="502">
        <v>0.6</v>
      </c>
      <c r="AS961" s="589"/>
      <c r="AT961" s="589"/>
      <c r="AU961" s="451">
        <v>25</v>
      </c>
      <c r="AV961" s="502">
        <f t="shared" si="4572"/>
        <v>1.4</v>
      </c>
      <c r="AW961" s="590" t="s">
        <v>1</v>
      </c>
      <c r="AX961" s="589">
        <f t="shared" si="4573"/>
        <v>1.4</v>
      </c>
      <c r="AY961" s="384">
        <f t="shared" si="4574"/>
        <v>23.6</v>
      </c>
      <c r="AZ961" s="384">
        <f t="shared" si="4575"/>
        <v>0.12</v>
      </c>
      <c r="BA961" s="384">
        <f t="shared" si="4576"/>
        <v>1.3199999999999998</v>
      </c>
      <c r="BB961" s="382">
        <f t="shared" si="4577"/>
        <v>7.47</v>
      </c>
      <c r="BC961" s="265">
        <f t="shared" si="4578"/>
        <v>0</v>
      </c>
      <c r="BD961" s="265">
        <f t="shared" si="4579"/>
        <v>52.5</v>
      </c>
      <c r="BE961" s="265">
        <f t="shared" si="4580"/>
        <v>9.61</v>
      </c>
      <c r="BF961" s="607">
        <f t="shared" si="4581"/>
        <v>1.5735999999999999</v>
      </c>
      <c r="BG961" s="607">
        <f t="shared" si="4582"/>
        <v>0</v>
      </c>
      <c r="BH961" s="607">
        <f t="shared" si="4583"/>
        <v>3.08</v>
      </c>
      <c r="BI961" s="607">
        <f t="shared" si="4584"/>
        <v>0</v>
      </c>
      <c r="BJ961" s="116">
        <f t="shared" si="4585"/>
        <v>32.340000000000003</v>
      </c>
      <c r="BK961" s="95"/>
    </row>
    <row r="962" spans="1:63" s="455" customFormat="1" ht="14.25" x14ac:dyDescent="0.3">
      <c r="A962" s="449" t="s">
        <v>24336</v>
      </c>
      <c r="B962" s="146" t="s">
        <v>23695</v>
      </c>
      <c r="C962" s="532" t="s">
        <v>24337</v>
      </c>
      <c r="D962" s="502">
        <v>0.6</v>
      </c>
      <c r="E962" s="589"/>
      <c r="F962" s="589"/>
      <c r="G962" s="502" t="s">
        <v>23865</v>
      </c>
      <c r="H962" s="451">
        <v>13</v>
      </c>
      <c r="I962" s="452">
        <v>1.3134000000000006</v>
      </c>
      <c r="J962" s="452">
        <v>1.2497000000000007</v>
      </c>
      <c r="K962" s="452">
        <v>0.9</v>
      </c>
      <c r="L962" s="382">
        <f t="shared" si="4544"/>
        <v>1.28</v>
      </c>
      <c r="M962" s="383">
        <f t="shared" si="4545"/>
        <v>0.06</v>
      </c>
      <c r="N962" s="383">
        <f t="shared" si="4546"/>
        <v>0.12</v>
      </c>
      <c r="O962" s="382">
        <f t="shared" si="4547"/>
        <v>1.46</v>
      </c>
      <c r="P962" s="382">
        <f t="shared" si="4548"/>
        <v>1.3199999999999998</v>
      </c>
      <c r="Q962" s="385">
        <f t="shared" si="4549"/>
        <v>25.05</v>
      </c>
      <c r="R962" s="385">
        <f t="shared" si="4550"/>
        <v>0</v>
      </c>
      <c r="S962" s="385">
        <f t="shared" si="4551"/>
        <v>0</v>
      </c>
      <c r="T962" s="385">
        <f t="shared" si="4552"/>
        <v>0</v>
      </c>
      <c r="U962" s="385">
        <f t="shared" si="4553"/>
        <v>0</v>
      </c>
      <c r="V962" s="384">
        <f t="shared" si="4554"/>
        <v>0</v>
      </c>
      <c r="W962" s="726">
        <f t="shared" si="4555"/>
        <v>0</v>
      </c>
      <c r="X962" s="449" t="str">
        <f t="shared" si="4556"/>
        <v>RP10</v>
      </c>
      <c r="Y962" s="502">
        <f t="shared" si="4557"/>
        <v>1.2</v>
      </c>
      <c r="Z962" s="590" t="s">
        <v>1</v>
      </c>
      <c r="AA962" s="589">
        <f t="shared" si="4558"/>
        <v>1.2</v>
      </c>
      <c r="AB962" s="591">
        <f t="shared" si="4559"/>
        <v>1.3134000000000006</v>
      </c>
      <c r="AC962" s="592">
        <f t="shared" si="4560"/>
        <v>0.06</v>
      </c>
      <c r="AD962" s="592">
        <f t="shared" si="4561"/>
        <v>0.15</v>
      </c>
      <c r="AE962" s="593">
        <f t="shared" si="4562"/>
        <v>1.52</v>
      </c>
      <c r="AF962" s="593">
        <f t="shared" si="4563"/>
        <v>2.2000000000000002</v>
      </c>
      <c r="AG962" s="594">
        <f t="shared" si="4564"/>
        <v>0.68</v>
      </c>
      <c r="AH962" s="595">
        <f t="shared" si="4565"/>
        <v>0</v>
      </c>
      <c r="AI962" s="595">
        <f t="shared" si="4566"/>
        <v>2.2400000000000002</v>
      </c>
      <c r="AJ962" s="595">
        <f t="shared" si="4567"/>
        <v>0.03</v>
      </c>
      <c r="AK962" s="595">
        <f t="shared" si="4568"/>
        <v>0</v>
      </c>
      <c r="AL962" s="595">
        <f t="shared" si="4569"/>
        <v>0</v>
      </c>
      <c r="AM962" s="596">
        <f t="shared" si="4570"/>
        <v>10.99</v>
      </c>
      <c r="AN962" s="732">
        <f t="shared" si="4571"/>
        <v>0</v>
      </c>
      <c r="AO962" s="449" t="s">
        <v>24336</v>
      </c>
      <c r="AP962" s="146" t="s">
        <v>23695</v>
      </c>
      <c r="AQ962" s="532" t="s">
        <v>24337</v>
      </c>
      <c r="AR962" s="502">
        <v>0.6</v>
      </c>
      <c r="AS962" s="589"/>
      <c r="AT962" s="589"/>
      <c r="AU962" s="451">
        <v>13</v>
      </c>
      <c r="AV962" s="502">
        <f t="shared" si="4572"/>
        <v>1.4</v>
      </c>
      <c r="AW962" s="590" t="s">
        <v>1</v>
      </c>
      <c r="AX962" s="589">
        <f t="shared" si="4573"/>
        <v>1.4</v>
      </c>
      <c r="AY962" s="384">
        <f t="shared" si="4574"/>
        <v>11.6</v>
      </c>
      <c r="AZ962" s="384">
        <f t="shared" si="4575"/>
        <v>0.12</v>
      </c>
      <c r="BA962" s="384">
        <f t="shared" si="4576"/>
        <v>1.3199999999999998</v>
      </c>
      <c r="BB962" s="382">
        <f t="shared" si="4577"/>
        <v>3.67</v>
      </c>
      <c r="BC962" s="265">
        <f t="shared" si="4578"/>
        <v>0</v>
      </c>
      <c r="BD962" s="265">
        <f t="shared" si="4579"/>
        <v>27.32</v>
      </c>
      <c r="BE962" s="265">
        <f t="shared" si="4580"/>
        <v>4.72</v>
      </c>
      <c r="BF962" s="607">
        <f t="shared" si="4581"/>
        <v>1.5234000000000005</v>
      </c>
      <c r="BG962" s="607">
        <f t="shared" si="4582"/>
        <v>0</v>
      </c>
      <c r="BH962" s="607">
        <f t="shared" si="4583"/>
        <v>2.99</v>
      </c>
      <c r="BI962" s="607">
        <f t="shared" si="4584"/>
        <v>0</v>
      </c>
      <c r="BJ962" s="116">
        <f t="shared" si="4585"/>
        <v>15.94</v>
      </c>
      <c r="BK962" s="606"/>
    </row>
    <row r="963" spans="1:63" ht="14.25" x14ac:dyDescent="0.3">
      <c r="A963" s="462"/>
      <c r="B963" s="463"/>
      <c r="C963" s="608"/>
      <c r="D963" s="505"/>
      <c r="E963" s="505"/>
      <c r="F963" s="505"/>
      <c r="G963" s="505"/>
      <c r="H963" s="410"/>
      <c r="I963" s="411"/>
      <c r="J963" s="411"/>
      <c r="K963" s="411"/>
      <c r="L963" s="101"/>
      <c r="M963" s="412"/>
      <c r="N963" s="412"/>
      <c r="O963" s="101"/>
      <c r="P963" s="101"/>
      <c r="Q963" s="414"/>
      <c r="R963" s="414"/>
      <c r="S963" s="414"/>
      <c r="T963" s="414"/>
      <c r="U963" s="414"/>
      <c r="V963" s="413"/>
      <c r="W963" s="725"/>
      <c r="X963" s="739"/>
      <c r="Y963" s="505"/>
      <c r="Z963" s="597"/>
      <c r="AA963" s="505"/>
      <c r="AB963" s="598"/>
      <c r="AC963" s="599"/>
      <c r="AD963" s="599"/>
      <c r="AE963" s="600"/>
      <c r="AF963" s="600"/>
      <c r="AG963" s="597"/>
      <c r="AH963" s="601"/>
      <c r="AI963" s="601"/>
      <c r="AJ963" s="601"/>
      <c r="AK963" s="601"/>
      <c r="AL963" s="601"/>
      <c r="AM963" s="602"/>
      <c r="AN963" s="733"/>
      <c r="AO963" s="739"/>
      <c r="AP963" s="463"/>
      <c r="AQ963" s="608"/>
      <c r="AR963" s="505"/>
      <c r="AS963" s="505"/>
      <c r="AT963" s="505"/>
      <c r="AU963" s="410"/>
      <c r="AV963" s="505"/>
      <c r="AW963" s="597"/>
      <c r="AX963" s="505"/>
      <c r="AY963" s="413"/>
      <c r="AZ963" s="413"/>
      <c r="BA963" s="413"/>
      <c r="BB963" s="101"/>
      <c r="BC963" s="101"/>
      <c r="BD963" s="101"/>
      <c r="BE963" s="101"/>
      <c r="BF963" s="414"/>
      <c r="BG963" s="414"/>
      <c r="BH963" s="414"/>
      <c r="BI963" s="414"/>
      <c r="BJ963" s="415"/>
      <c r="BK963" s="95"/>
    </row>
    <row r="964" spans="1:63" s="122" customFormat="1" ht="14.25" x14ac:dyDescent="0.3">
      <c r="A964" s="407" t="s">
        <v>24321</v>
      </c>
      <c r="B964" s="463"/>
      <c r="C964" s="408"/>
      <c r="D964" s="505"/>
      <c r="E964" s="505"/>
      <c r="F964" s="505"/>
      <c r="G964" s="409"/>
      <c r="H964" s="410"/>
      <c r="I964" s="411"/>
      <c r="J964" s="411"/>
      <c r="K964" s="411"/>
      <c r="L964" s="101"/>
      <c r="M964" s="412"/>
      <c r="N964" s="412"/>
      <c r="O964" s="101"/>
      <c r="P964" s="101"/>
      <c r="Q964" s="414"/>
      <c r="R964" s="414"/>
      <c r="S964" s="414"/>
      <c r="T964" s="414"/>
      <c r="U964" s="414"/>
      <c r="V964" s="413"/>
      <c r="W964" s="725"/>
      <c r="X964" s="740" t="str">
        <f>$A964</f>
        <v>RUA NOSSA SENHORA DOS ANJOS</v>
      </c>
      <c r="Y964" s="503"/>
      <c r="Z964" s="503"/>
      <c r="AA964" s="503"/>
      <c r="AB964" s="399"/>
      <c r="AC964" s="399"/>
      <c r="AD964" s="399"/>
      <c r="AE964" s="399"/>
      <c r="AF964" s="404"/>
      <c r="AG964" s="399"/>
      <c r="AH964" s="399"/>
      <c r="AI964" s="399"/>
      <c r="AJ964" s="399"/>
      <c r="AK964" s="399"/>
      <c r="AL964" s="399"/>
      <c r="AM964" s="399"/>
      <c r="AN964" s="401"/>
      <c r="AO964" s="407" t="str">
        <f>$A964</f>
        <v>RUA NOSSA SENHORA DOS ANJOS</v>
      </c>
      <c r="AP964" s="463"/>
      <c r="AQ964" s="408"/>
      <c r="AR964" s="505"/>
      <c r="AS964" s="505"/>
      <c r="AT964" s="505"/>
      <c r="AU964" s="410"/>
      <c r="AV964" s="409"/>
      <c r="AW964" s="409"/>
      <c r="AX964" s="409"/>
      <c r="AY964" s="413"/>
      <c r="AZ964" s="413"/>
      <c r="BA964" s="413"/>
      <c r="BB964" s="101"/>
      <c r="BC964" s="101"/>
      <c r="BD964" s="101"/>
      <c r="BE964" s="101"/>
      <c r="BF964" s="101"/>
      <c r="BG964" s="101"/>
      <c r="BH964" s="101"/>
      <c r="BI964" s="101"/>
      <c r="BJ964" s="415"/>
      <c r="BK964" s="95"/>
    </row>
    <row r="965" spans="1:63" ht="14.25" x14ac:dyDescent="0.3">
      <c r="A965" s="144" t="s">
        <v>24338</v>
      </c>
      <c r="B965" s="379" t="s">
        <v>23695</v>
      </c>
      <c r="C965" s="453" t="s">
        <v>24339</v>
      </c>
      <c r="D965" s="416">
        <v>0.4</v>
      </c>
      <c r="E965" s="504"/>
      <c r="F965" s="504"/>
      <c r="G965" s="416" t="s">
        <v>23865</v>
      </c>
      <c r="H965" s="142">
        <v>31</v>
      </c>
      <c r="I965" s="143">
        <v>0.89400000000000013</v>
      </c>
      <c r="J965" s="143">
        <v>0.91120000000000001</v>
      </c>
      <c r="K965" s="452">
        <v>0.104</v>
      </c>
      <c r="L965" s="382">
        <f t="shared" ref="L965:L967" si="4586">ROUND((I965+J965)/2,2)</f>
        <v>0.9</v>
      </c>
      <c r="M965" s="383">
        <f t="shared" ref="M965:M967" si="4587">IF(F965=0,ROUND($D965*10%,2),IF(D965&gt;2.8,0.18,0.15))</f>
        <v>0.04</v>
      </c>
      <c r="N965" s="383">
        <f t="shared" ref="N965:N967" si="4588">IF(F965=0,IF(   ROUND($D965/4,2),   IF(ROUND(($D965*1.2)/6,2)&lt;0.1,0.1,ROUND(($D965*1.2)/6,2))),0.5)</f>
        <v>0.1</v>
      </c>
      <c r="O965" s="382">
        <f t="shared" ref="O965:O967" si="4589">L965+M965+N965</f>
        <v>1.04</v>
      </c>
      <c r="P965" s="382">
        <f t="shared" ref="P965:P967" si="4590">IF(O965&lt;2,(D965+M965*2)+0.6,(D965+M965*2)+0.6+ROUNDUP(O965-2,0)*0.1)</f>
        <v>1.08</v>
      </c>
      <c r="Q965" s="385">
        <f t="shared" ref="Q965:Q967" si="4591">IF($O965&lt;=$W$4,ROUND(IF($O965&lt;1.5,$O965*$H965*$P965,1.5*$H965*$P965),2),0)</f>
        <v>34.82</v>
      </c>
      <c r="R965" s="385">
        <f t="shared" ref="R965:R967" si="4592">IF($O965&gt;$W$4,ROUND(IF($O965&lt;1.5,$O965*$H965*$P965,1.5*$H965*$P965),2),0)</f>
        <v>0</v>
      </c>
      <c r="S965" s="385">
        <f t="shared" ref="S965:S967" si="4593">IF($O965&gt;$W$4,ROUND(IF($O965&lt;1.5,0,IF($O965&gt;3,1.5*$H965*$P965,($O965-1.5)*$H965*$P965)),2),0)</f>
        <v>0</v>
      </c>
      <c r="T965" s="385">
        <f t="shared" ref="T965:T967" si="4594">IF($O965&gt;$W$4,ROUND(IF($O965&lt;3,0,IF($O965&gt;4.5,1.5*$H965*$P965,($O965-3)*$H965*$P965)),2),0)</f>
        <v>0</v>
      </c>
      <c r="U965" s="385">
        <f t="shared" ref="U965:U967" si="4595">IF($O965&gt;$W$4,ROUND(IF($O965&lt;4.5,0,IF($O965&gt;6,($O965-4.5)*$H965*$P965,($O965-4.5)*$H965*$P965)),2),0)</f>
        <v>0</v>
      </c>
      <c r="V965" s="384">
        <f t="shared" ref="V965:V967" si="4596">IF($O965&gt;$W$4, IF( $O965&lt;=4,   ROUND($H965*($O965+0.5)*2,2),   0),0)</f>
        <v>0</v>
      </c>
      <c r="W965" s="726">
        <f t="shared" ref="W965:W967" si="4597">IF($O965&gt;$W$4, IF( $O965&gt;4,   ROUND($H965*($O965+0.5)*2,2),   0),0)</f>
        <v>0</v>
      </c>
      <c r="X965" s="144" t="str">
        <f t="shared" ref="X965:X967" si="4598">A965</f>
        <v>RPA</v>
      </c>
      <c r="Y965" s="416">
        <f t="shared" ref="Y965:Y967" si="4599">IF($D965=0.4,1.2,IF($D965=0.6,1.2,IF($D965=0.8,1.3,IF($D965=1,1.5,IF($D965=1.2,1.7,IF($D965&lt;=2,2,"--"))))))</f>
        <v>1.2</v>
      </c>
      <c r="Z965" s="603" t="s">
        <v>1</v>
      </c>
      <c r="AA965" s="504">
        <f t="shared" ref="AA965:AA967" si="4600">Y965</f>
        <v>1.2</v>
      </c>
      <c r="AB965" s="591">
        <f t="shared" ref="AB965:AB967" si="4601">IF($Y965="--","--",I965)</f>
        <v>0.89400000000000013</v>
      </c>
      <c r="AC965" s="592">
        <f t="shared" ref="AC965:AC967" si="4602">IF($Y965="--","--",IF(D965&gt;1.5,0.15,ROUND($D965*10%,2)))</f>
        <v>0.04</v>
      </c>
      <c r="AD965" s="592">
        <f t="shared" ref="AD965:AD967" si="4603">IF($Y965="--","--",0.15)</f>
        <v>0.15</v>
      </c>
      <c r="AE965" s="593">
        <f t="shared" ref="AE965:AE967" si="4604">IF($Y965="--","--",ROUND(AB965+AC965+AD965,2))</f>
        <v>1.08</v>
      </c>
      <c r="AF965" s="604">
        <f t="shared" ref="AF965:AF967" si="4605">IF($Y965="--","--",IF($AB965&lt;=2,$Y965+1,($Y965+1)+ROUNDUP($AB965-2,0)*0.1))</f>
        <v>2.2000000000000002</v>
      </c>
      <c r="AG965" s="605">
        <f t="shared" ref="AG965:AG967" si="4606">IF($D965=0.4,0.92,IF($D965=0.6,0.68,IF($D965=0.8,0.74,IF($D965=1,0.7,IF($D965=1.2,0.66,IF($D965=1.5,0.6,IF($D965&lt;=2,(2.4-(D965+0.3)),"--")))))))</f>
        <v>0.92</v>
      </c>
      <c r="AH965" s="595">
        <f t="shared" ref="AH965:AH967" si="4607">IF($Y965="--","--",IF($AE965&lt;=$W$4,ROUND(IF($AE965&lt;1.5,$AE965*$AF965*$AG965,1.5*$AF965*$AG965),2),0))</f>
        <v>2.19</v>
      </c>
      <c r="AI965" s="595">
        <f t="shared" ref="AI965:AI967" si="4608">IF($Y965="--","--",IF($AE965&gt;$W$4,ROUND(IF($AE965&lt;1.5,$AE965*$AF965*$AG965,1.5*$AF965*$AG965),2),0))</f>
        <v>0</v>
      </c>
      <c r="AJ965" s="595">
        <f t="shared" ref="AJ965:AJ967" si="4609">IF($Y965="--","--",IF($AE965&gt;$W$4,ROUND(IF($AE965&lt;1.5,0,IF($AE965&gt;3,1.5*$AF965*$AG965,($AE965-1.5)*$AF965*$AG965)),2),0))</f>
        <v>0</v>
      </c>
      <c r="AK965" s="595">
        <f t="shared" ref="AK965:AK967" si="4610">IF($Y965="--","--",IF($AE965&gt;$W$4,ROUND(IF($AE965&lt;3,0,IF($AE965&gt;4.5,1.5*$AF965*$AG965,($AE965-3)*$AF965*$AG965)),2),0))</f>
        <v>0</v>
      </c>
      <c r="AL965" s="595">
        <f t="shared" ref="AL965:AL967" si="4611">IF($Y965="--","--",IF($AE965&gt;$W$4,ROUND(IF($AE965&lt;4.5,0,IF($AE965&gt;6,($AE965-4.5)*$AF965*$AG965,($AE965-4.5)*$AF965*$AG965)),2),0))</f>
        <v>0</v>
      </c>
      <c r="AM965" s="596">
        <f t="shared" ref="AM965:AM967" si="4612">IF($Y965="--","--",IF($AE965&gt;$W$4, IF( $AE965&lt;=4,   ROUND(($AG965*4)*($AE965+0.5)*2,2),   0),0))</f>
        <v>0</v>
      </c>
      <c r="AN965" s="732">
        <f t="shared" ref="AN965:AN967" si="4613">IF($Y965="--","--",IF($AE965&gt;$W$4, IF( $AE965&gt;4,   ROUND(($AG965*4)*($AE965+0.5)*2,2),   0),0))</f>
        <v>0</v>
      </c>
      <c r="AO965" s="144" t="s">
        <v>24338</v>
      </c>
      <c r="AP965" s="379" t="s">
        <v>23695</v>
      </c>
      <c r="AQ965" s="453" t="s">
        <v>24339</v>
      </c>
      <c r="AR965" s="416">
        <v>0.4</v>
      </c>
      <c r="AS965" s="504"/>
      <c r="AT965" s="504"/>
      <c r="AU965" s="142">
        <v>31</v>
      </c>
      <c r="AV965" s="416">
        <f t="shared" ref="AV965:AV967" si="4614">IF($Y965="--","--",Y965+0.2)</f>
        <v>1.4</v>
      </c>
      <c r="AW965" s="603" t="s">
        <v>1</v>
      </c>
      <c r="AX965" s="504">
        <f t="shared" ref="AX965:AX967" si="4615">AV965</f>
        <v>1.4</v>
      </c>
      <c r="AY965" s="384">
        <f t="shared" ref="AY965:AY967" si="4616">IF(D965&gt;2,AU965,AU965-AV965)</f>
        <v>29.6</v>
      </c>
      <c r="AZ965" s="384">
        <f t="shared" ref="AZ965:AZ967" si="4617">N965</f>
        <v>0.1</v>
      </c>
      <c r="BA965" s="384">
        <f t="shared" ref="BA965:BA967" si="4618">P965</f>
        <v>1.08</v>
      </c>
      <c r="BB965" s="382">
        <f t="shared" ref="BB965:BB967" si="4619">IF(F965=0,IF(ROUND( AY965 * ( ( (N965*P965) +  ( ((D965+M965*2)/6)*P965 ) ) - ROUND(  ((D965+M965*2)^2)   *   (   ( PI()*96.379 / (4*360) )  -  ( (SIN((96.379/2)*PI()/180)) * (COS((96.379/2)*PI()/180)) / 4 )   ), 4) ),2),   ROUND( AY965 * ( ( (N965*P965) +  ( ((D965+M965*2)/4)*P965 ) ) - ROUND(  ((D965+M965*2)^2)   *   (   ( PI()*120 / (4*360) )  -  ( (SIN((120/2)*PI()/180)) * (COS((120/2)*PI()/180)) / 4 )   ), 4) ),2)),0)</f>
        <v>5.99</v>
      </c>
      <c r="BC965" s="265">
        <f t="shared" ref="BC965:BC967" si="4620">IF(F965&gt;0,ROUND(AY965*N965*P965,2),0)</f>
        <v>0</v>
      </c>
      <c r="BD965" s="265">
        <f t="shared" ref="BD965:BD967" si="4621">SUM(Q965:U965,AH965:AL965)</f>
        <v>37.01</v>
      </c>
      <c r="BE965" s="265">
        <f t="shared" ref="BE965:BE967" si="4622">IF(F965=0, ROUND( ( PI()*( (D965+M965*2)^2 ) / 4  ) * AY965,2),  ROUND( (D965+M965*2)*(F965+M965*2) * AY965,2))</f>
        <v>5.36</v>
      </c>
      <c r="BF965" s="607">
        <f t="shared" ref="BF965:BF967" si="4623">IF(($I965+M965-0.15)&lt;=2,($I965+M965+0.15),IF(($I965+M965)&lt;=3,2.35,($I965+M965+0.2)-0.85))</f>
        <v>1.0840000000000001</v>
      </c>
      <c r="BG965" s="607">
        <f t="shared" ref="BG965:BG967" si="4624">IF(D965&gt;2,   (I965-F965-M965-0.11),IF(($I965+M965)&lt;=2,0,IF(($I965+M965)&gt;3,0.85,(I965+M965+0.2-BF965))))</f>
        <v>0</v>
      </c>
      <c r="BH965" s="607">
        <f t="shared" ref="BH965:BH967" si="4625">IF(D965&gt;2,  ROUND(((1.42+0.4)+(0.91+0.4))*2*BG965,2), ROUND(AV965*AX965*BF965,2))</f>
        <v>2.12</v>
      </c>
      <c r="BI965" s="607">
        <f t="shared" ref="BI965:BI967" si="4626">ROUND(((PI()*0.9^2)/4)*BG965,2)</f>
        <v>0</v>
      </c>
      <c r="BJ965" s="116">
        <f t="shared" ref="BJ965:BJ967" si="4627">ROUND(BD965-BE965-BH965-BI965-BB965-BC965,2)</f>
        <v>23.54</v>
      </c>
      <c r="BK965" s="95"/>
    </row>
    <row r="966" spans="1:63" ht="14.25" x14ac:dyDescent="0.3">
      <c r="A966" s="144" t="s">
        <v>24339</v>
      </c>
      <c r="B966" s="379" t="s">
        <v>23695</v>
      </c>
      <c r="C966" s="453" t="s">
        <v>24340</v>
      </c>
      <c r="D966" s="416">
        <v>0.4</v>
      </c>
      <c r="E966" s="504"/>
      <c r="F966" s="504"/>
      <c r="G966" s="416" t="s">
        <v>23864</v>
      </c>
      <c r="H966" s="142">
        <v>19</v>
      </c>
      <c r="I966" s="143">
        <v>1.0152000000000001</v>
      </c>
      <c r="J966" s="143">
        <v>1.1051000000000011</v>
      </c>
      <c r="K966" s="452">
        <v>0</v>
      </c>
      <c r="L966" s="382">
        <f t="shared" si="4586"/>
        <v>1.06</v>
      </c>
      <c r="M966" s="383">
        <f t="shared" si="4587"/>
        <v>0.04</v>
      </c>
      <c r="N966" s="383">
        <f t="shared" si="4588"/>
        <v>0.1</v>
      </c>
      <c r="O966" s="382">
        <f t="shared" si="4589"/>
        <v>1.2000000000000002</v>
      </c>
      <c r="P966" s="382">
        <f t="shared" si="4590"/>
        <v>1.08</v>
      </c>
      <c r="Q966" s="385">
        <f t="shared" si="4591"/>
        <v>24.62</v>
      </c>
      <c r="R966" s="385">
        <f t="shared" si="4592"/>
        <v>0</v>
      </c>
      <c r="S966" s="385">
        <f t="shared" si="4593"/>
        <v>0</v>
      </c>
      <c r="T966" s="385">
        <f t="shared" si="4594"/>
        <v>0</v>
      </c>
      <c r="U966" s="385">
        <f t="shared" si="4595"/>
        <v>0</v>
      </c>
      <c r="V966" s="384">
        <f t="shared" si="4596"/>
        <v>0</v>
      </c>
      <c r="W966" s="726">
        <f t="shared" si="4597"/>
        <v>0</v>
      </c>
      <c r="X966" s="144" t="str">
        <f t="shared" si="4598"/>
        <v>RPB</v>
      </c>
      <c r="Y966" s="416">
        <f t="shared" si="4599"/>
        <v>1.2</v>
      </c>
      <c r="Z966" s="603" t="s">
        <v>1</v>
      </c>
      <c r="AA966" s="504">
        <f t="shared" si="4600"/>
        <v>1.2</v>
      </c>
      <c r="AB966" s="591">
        <f t="shared" si="4601"/>
        <v>1.0152000000000001</v>
      </c>
      <c r="AC966" s="592">
        <f t="shared" si="4602"/>
        <v>0.04</v>
      </c>
      <c r="AD966" s="592">
        <f t="shared" si="4603"/>
        <v>0.15</v>
      </c>
      <c r="AE966" s="593">
        <f t="shared" si="4604"/>
        <v>1.21</v>
      </c>
      <c r="AF966" s="604">
        <f t="shared" si="4605"/>
        <v>2.2000000000000002</v>
      </c>
      <c r="AG966" s="605">
        <f t="shared" si="4606"/>
        <v>0.92</v>
      </c>
      <c r="AH966" s="595">
        <f t="shared" si="4607"/>
        <v>2.4500000000000002</v>
      </c>
      <c r="AI966" s="595">
        <f t="shared" si="4608"/>
        <v>0</v>
      </c>
      <c r="AJ966" s="595">
        <f t="shared" si="4609"/>
        <v>0</v>
      </c>
      <c r="AK966" s="595">
        <f t="shared" si="4610"/>
        <v>0</v>
      </c>
      <c r="AL966" s="595">
        <f t="shared" si="4611"/>
        <v>0</v>
      </c>
      <c r="AM966" s="596">
        <f t="shared" si="4612"/>
        <v>0</v>
      </c>
      <c r="AN966" s="732">
        <f t="shared" si="4613"/>
        <v>0</v>
      </c>
      <c r="AO966" s="144" t="s">
        <v>24339</v>
      </c>
      <c r="AP966" s="379" t="s">
        <v>23695</v>
      </c>
      <c r="AQ966" s="453" t="s">
        <v>24340</v>
      </c>
      <c r="AR966" s="416">
        <v>0.4</v>
      </c>
      <c r="AS966" s="504"/>
      <c r="AT966" s="504"/>
      <c r="AU966" s="142">
        <v>19</v>
      </c>
      <c r="AV966" s="416">
        <f t="shared" si="4614"/>
        <v>1.4</v>
      </c>
      <c r="AW966" s="603" t="s">
        <v>1</v>
      </c>
      <c r="AX966" s="504">
        <f t="shared" si="4615"/>
        <v>1.4</v>
      </c>
      <c r="AY966" s="384">
        <f t="shared" si="4616"/>
        <v>17.600000000000001</v>
      </c>
      <c r="AZ966" s="384">
        <f t="shared" si="4617"/>
        <v>0.1</v>
      </c>
      <c r="BA966" s="384">
        <f t="shared" si="4618"/>
        <v>1.08</v>
      </c>
      <c r="BB966" s="382">
        <f t="shared" si="4619"/>
        <v>3.56</v>
      </c>
      <c r="BC966" s="265">
        <f t="shared" si="4620"/>
        <v>0</v>
      </c>
      <c r="BD966" s="265">
        <f t="shared" si="4621"/>
        <v>27.07</v>
      </c>
      <c r="BE966" s="265">
        <f t="shared" si="4622"/>
        <v>3.18</v>
      </c>
      <c r="BF966" s="607">
        <f t="shared" si="4623"/>
        <v>1.2052</v>
      </c>
      <c r="BG966" s="607">
        <f t="shared" si="4624"/>
        <v>0</v>
      </c>
      <c r="BH966" s="607">
        <f t="shared" si="4625"/>
        <v>2.36</v>
      </c>
      <c r="BI966" s="607">
        <f t="shared" si="4626"/>
        <v>0</v>
      </c>
      <c r="BJ966" s="116">
        <f t="shared" si="4627"/>
        <v>17.97</v>
      </c>
      <c r="BK966" s="95"/>
    </row>
    <row r="967" spans="1:63" ht="14.25" x14ac:dyDescent="0.3">
      <c r="A967" s="449" t="s">
        <v>24340</v>
      </c>
      <c r="B967" s="146" t="s">
        <v>23695</v>
      </c>
      <c r="C967" s="532" t="s">
        <v>24337</v>
      </c>
      <c r="D967" s="502">
        <v>0.4</v>
      </c>
      <c r="E967" s="589"/>
      <c r="F967" s="589"/>
      <c r="G967" s="502" t="s">
        <v>23864</v>
      </c>
      <c r="H967" s="451">
        <v>10</v>
      </c>
      <c r="I967" s="452">
        <v>1.1051000000000011</v>
      </c>
      <c r="J967" s="452">
        <v>1.0500000000000016</v>
      </c>
      <c r="K967" s="452">
        <v>1.1000000000000001</v>
      </c>
      <c r="L967" s="382">
        <f t="shared" si="4586"/>
        <v>1.08</v>
      </c>
      <c r="M967" s="383">
        <f t="shared" si="4587"/>
        <v>0.04</v>
      </c>
      <c r="N967" s="383">
        <f t="shared" si="4588"/>
        <v>0.1</v>
      </c>
      <c r="O967" s="382">
        <f t="shared" si="4589"/>
        <v>1.2200000000000002</v>
      </c>
      <c r="P967" s="382">
        <f t="shared" si="4590"/>
        <v>1.08</v>
      </c>
      <c r="Q967" s="385">
        <f t="shared" si="4591"/>
        <v>13.18</v>
      </c>
      <c r="R967" s="385">
        <f t="shared" si="4592"/>
        <v>0</v>
      </c>
      <c r="S967" s="385">
        <f t="shared" si="4593"/>
        <v>0</v>
      </c>
      <c r="T967" s="385">
        <f t="shared" si="4594"/>
        <v>0</v>
      </c>
      <c r="U967" s="385">
        <f t="shared" si="4595"/>
        <v>0</v>
      </c>
      <c r="V967" s="384">
        <f t="shared" si="4596"/>
        <v>0</v>
      </c>
      <c r="W967" s="726">
        <f t="shared" si="4597"/>
        <v>0</v>
      </c>
      <c r="X967" s="449" t="str">
        <f t="shared" si="4598"/>
        <v>RPC</v>
      </c>
      <c r="Y967" s="502">
        <f t="shared" si="4599"/>
        <v>1.2</v>
      </c>
      <c r="Z967" s="590" t="s">
        <v>1</v>
      </c>
      <c r="AA967" s="589">
        <f t="shared" si="4600"/>
        <v>1.2</v>
      </c>
      <c r="AB967" s="591">
        <f t="shared" si="4601"/>
        <v>1.1051000000000011</v>
      </c>
      <c r="AC967" s="592">
        <f t="shared" si="4602"/>
        <v>0.04</v>
      </c>
      <c r="AD967" s="592">
        <f t="shared" si="4603"/>
        <v>0.15</v>
      </c>
      <c r="AE967" s="593">
        <f t="shared" si="4604"/>
        <v>1.3</v>
      </c>
      <c r="AF967" s="593">
        <f t="shared" si="4605"/>
        <v>2.2000000000000002</v>
      </c>
      <c r="AG967" s="594">
        <f t="shared" si="4606"/>
        <v>0.92</v>
      </c>
      <c r="AH967" s="595">
        <f t="shared" si="4607"/>
        <v>2.63</v>
      </c>
      <c r="AI967" s="595">
        <f t="shared" si="4608"/>
        <v>0</v>
      </c>
      <c r="AJ967" s="595">
        <f t="shared" si="4609"/>
        <v>0</v>
      </c>
      <c r="AK967" s="595">
        <f t="shared" si="4610"/>
        <v>0</v>
      </c>
      <c r="AL967" s="595">
        <f t="shared" si="4611"/>
        <v>0</v>
      </c>
      <c r="AM967" s="596">
        <f t="shared" si="4612"/>
        <v>0</v>
      </c>
      <c r="AN967" s="732">
        <f t="shared" si="4613"/>
        <v>0</v>
      </c>
      <c r="AO967" s="449" t="s">
        <v>24340</v>
      </c>
      <c r="AP967" s="146" t="s">
        <v>23695</v>
      </c>
      <c r="AQ967" s="532" t="s">
        <v>24337</v>
      </c>
      <c r="AR967" s="502">
        <v>0.4</v>
      </c>
      <c r="AS967" s="589"/>
      <c r="AT967" s="589"/>
      <c r="AU967" s="451">
        <v>10</v>
      </c>
      <c r="AV967" s="502">
        <f t="shared" si="4614"/>
        <v>1.4</v>
      </c>
      <c r="AW967" s="590" t="s">
        <v>1</v>
      </c>
      <c r="AX967" s="589">
        <f t="shared" si="4615"/>
        <v>1.4</v>
      </c>
      <c r="AY967" s="384">
        <f t="shared" si="4616"/>
        <v>8.6</v>
      </c>
      <c r="AZ967" s="384">
        <f t="shared" si="4617"/>
        <v>0.1</v>
      </c>
      <c r="BA967" s="384">
        <f t="shared" si="4618"/>
        <v>1.08</v>
      </c>
      <c r="BB967" s="382">
        <f t="shared" si="4619"/>
        <v>1.74</v>
      </c>
      <c r="BC967" s="265">
        <f t="shared" si="4620"/>
        <v>0</v>
      </c>
      <c r="BD967" s="265">
        <f t="shared" si="4621"/>
        <v>15.809999999999999</v>
      </c>
      <c r="BE967" s="265">
        <f t="shared" si="4622"/>
        <v>1.56</v>
      </c>
      <c r="BF967" s="607">
        <f t="shared" si="4623"/>
        <v>1.295100000000001</v>
      </c>
      <c r="BG967" s="607">
        <f t="shared" si="4624"/>
        <v>0</v>
      </c>
      <c r="BH967" s="607">
        <f t="shared" si="4625"/>
        <v>2.54</v>
      </c>
      <c r="BI967" s="607">
        <f t="shared" si="4626"/>
        <v>0</v>
      </c>
      <c r="BJ967" s="116">
        <f t="shared" si="4627"/>
        <v>9.9700000000000006</v>
      </c>
      <c r="BK967" s="95"/>
    </row>
    <row r="968" spans="1:63" ht="14.25" x14ac:dyDescent="0.3">
      <c r="A968" s="462"/>
      <c r="B968" s="463"/>
      <c r="C968" s="608"/>
      <c r="D968" s="505"/>
      <c r="E968" s="505"/>
      <c r="F968" s="505"/>
      <c r="G968" s="505"/>
      <c r="H968" s="410"/>
      <c r="I968" s="411"/>
      <c r="J968" s="411"/>
      <c r="K968" s="411"/>
      <c r="L968" s="101"/>
      <c r="M968" s="412"/>
      <c r="N968" s="412"/>
      <c r="O968" s="101"/>
      <c r="P968" s="101"/>
      <c r="Q968" s="414"/>
      <c r="R968" s="414"/>
      <c r="S968" s="414"/>
      <c r="T968" s="414"/>
      <c r="U968" s="414"/>
      <c r="V968" s="413"/>
      <c r="W968" s="725"/>
      <c r="X968" s="462"/>
      <c r="Y968" s="505"/>
      <c r="Z968" s="597"/>
      <c r="AA968" s="505"/>
      <c r="AB968" s="598"/>
      <c r="AC968" s="599"/>
      <c r="AD968" s="599"/>
      <c r="AE968" s="600"/>
      <c r="AF968" s="600"/>
      <c r="AG968" s="597"/>
      <c r="AH968" s="601"/>
      <c r="AI968" s="601"/>
      <c r="AJ968" s="601"/>
      <c r="AK968" s="601"/>
      <c r="AL968" s="601"/>
      <c r="AM968" s="602"/>
      <c r="AN968" s="733"/>
      <c r="AO968" s="462"/>
      <c r="AP968" s="463"/>
      <c r="AQ968" s="608"/>
      <c r="AR968" s="505"/>
      <c r="AS968" s="505"/>
      <c r="AT968" s="505"/>
      <c r="AU968" s="410"/>
      <c r="AV968" s="505"/>
      <c r="AW968" s="597"/>
      <c r="AX968" s="505"/>
      <c r="AY968" s="413"/>
      <c r="AZ968" s="413"/>
      <c r="BA968" s="413"/>
      <c r="BB968" s="101"/>
      <c r="BC968" s="101"/>
      <c r="BD968" s="101"/>
      <c r="BE968" s="101"/>
      <c r="BF968" s="414"/>
      <c r="BG968" s="414"/>
      <c r="BH968" s="414"/>
      <c r="BI968" s="414"/>
      <c r="BJ968" s="415"/>
      <c r="BK968" s="95"/>
    </row>
    <row r="969" spans="1:63" s="122" customFormat="1" ht="14.25" x14ac:dyDescent="0.3">
      <c r="A969" s="402" t="s">
        <v>25087</v>
      </c>
      <c r="B969" s="463"/>
      <c r="C969" s="408"/>
      <c r="D969" s="505"/>
      <c r="E969" s="505"/>
      <c r="F969" s="505"/>
      <c r="G969" s="409"/>
      <c r="H969" s="410"/>
      <c r="I969" s="411"/>
      <c r="J969" s="411"/>
      <c r="K969" s="411"/>
      <c r="L969" s="101"/>
      <c r="M969" s="412"/>
      <c r="N969" s="412"/>
      <c r="O969" s="101"/>
      <c r="P969" s="101"/>
      <c r="Q969" s="414"/>
      <c r="R969" s="414"/>
      <c r="S969" s="414"/>
      <c r="T969" s="414"/>
      <c r="U969" s="414"/>
      <c r="V969" s="413"/>
      <c r="W969" s="725"/>
      <c r="X969" s="739" t="str">
        <f>$A969</f>
        <v>BACIA RQ - BACIA ROMANA (Q)</v>
      </c>
      <c r="Y969" s="505"/>
      <c r="Z969" s="597"/>
      <c r="AA969" s="505"/>
      <c r="AB969" s="598"/>
      <c r="AC969" s="599"/>
      <c r="AD969" s="599"/>
      <c r="AE969" s="600"/>
      <c r="AF969" s="600"/>
      <c r="AG969" s="597"/>
      <c r="AH969" s="601"/>
      <c r="AI969" s="601"/>
      <c r="AJ969" s="601"/>
      <c r="AK969" s="601"/>
      <c r="AL969" s="601"/>
      <c r="AM969" s="602"/>
      <c r="AN969" s="733"/>
      <c r="AO969" s="739" t="str">
        <f>$A969</f>
        <v>BACIA RQ - BACIA ROMANA (Q)</v>
      </c>
      <c r="AP969" s="463"/>
      <c r="AQ969" s="408"/>
      <c r="AR969" s="505"/>
      <c r="AS969" s="505"/>
      <c r="AT969" s="505"/>
      <c r="AU969" s="410"/>
      <c r="AV969" s="409"/>
      <c r="AW969" s="409"/>
      <c r="AX969" s="409"/>
      <c r="AY969" s="413"/>
      <c r="AZ969" s="413"/>
      <c r="BA969" s="413"/>
      <c r="BB969" s="101"/>
      <c r="BC969" s="101"/>
      <c r="BD969" s="101"/>
      <c r="BE969" s="101"/>
      <c r="BF969" s="101"/>
      <c r="BG969" s="101"/>
      <c r="BH969" s="101"/>
      <c r="BI969" s="101"/>
      <c r="BJ969" s="415"/>
      <c r="BK969" s="95"/>
    </row>
    <row r="970" spans="1:63" s="122" customFormat="1" ht="14.25" x14ac:dyDescent="0.3">
      <c r="A970" s="407" t="s">
        <v>23955</v>
      </c>
      <c r="B970" s="463"/>
      <c r="C970" s="408"/>
      <c r="D970" s="505"/>
      <c r="E970" s="505"/>
      <c r="F970" s="505"/>
      <c r="G970" s="409"/>
      <c r="H970" s="410"/>
      <c r="I970" s="411"/>
      <c r="J970" s="411"/>
      <c r="K970" s="411"/>
      <c r="L970" s="101"/>
      <c r="M970" s="412"/>
      <c r="N970" s="412"/>
      <c r="O970" s="101"/>
      <c r="P970" s="101"/>
      <c r="Q970" s="414"/>
      <c r="R970" s="414"/>
      <c r="S970" s="414"/>
      <c r="T970" s="414"/>
      <c r="U970" s="414"/>
      <c r="V970" s="413"/>
      <c r="W970" s="725"/>
      <c r="X970" s="740" t="str">
        <f>$A970</f>
        <v>RUA 12</v>
      </c>
      <c r="Y970" s="503"/>
      <c r="Z970" s="503"/>
      <c r="AA970" s="503"/>
      <c r="AB970" s="399"/>
      <c r="AC970" s="399"/>
      <c r="AD970" s="399"/>
      <c r="AE970" s="399"/>
      <c r="AF970" s="404"/>
      <c r="AG970" s="399"/>
      <c r="AH970" s="399"/>
      <c r="AI970" s="399"/>
      <c r="AJ970" s="399"/>
      <c r="AK970" s="399"/>
      <c r="AL970" s="399"/>
      <c r="AM970" s="399"/>
      <c r="AN970" s="401"/>
      <c r="AO970" s="407" t="str">
        <f>$A970</f>
        <v>RUA 12</v>
      </c>
      <c r="AP970" s="463"/>
      <c r="AQ970" s="408"/>
      <c r="AR970" s="505"/>
      <c r="AS970" s="505"/>
      <c r="AT970" s="505"/>
      <c r="AU970" s="410"/>
      <c r="AV970" s="409"/>
      <c r="AW970" s="409"/>
      <c r="AX970" s="409"/>
      <c r="AY970" s="413"/>
      <c r="AZ970" s="413"/>
      <c r="BA970" s="413"/>
      <c r="BB970" s="101"/>
      <c r="BC970" s="101"/>
      <c r="BD970" s="101"/>
      <c r="BE970" s="101"/>
      <c r="BF970" s="101"/>
      <c r="BG970" s="101"/>
      <c r="BH970" s="101"/>
      <c r="BI970" s="101"/>
      <c r="BJ970" s="415"/>
      <c r="BK970" s="95"/>
    </row>
    <row r="971" spans="1:63" ht="14.25" x14ac:dyDescent="0.3">
      <c r="A971" s="144" t="s">
        <v>25088</v>
      </c>
      <c r="B971" s="379" t="s">
        <v>23695</v>
      </c>
      <c r="C971" s="453" t="s">
        <v>25089</v>
      </c>
      <c r="D971" s="416">
        <v>0.4</v>
      </c>
      <c r="E971" s="504"/>
      <c r="F971" s="504"/>
      <c r="G971" s="416" t="s">
        <v>23865</v>
      </c>
      <c r="H971" s="142">
        <v>30</v>
      </c>
      <c r="I971" s="143">
        <v>1.04</v>
      </c>
      <c r="J971" s="143">
        <v>1.0393999999999997</v>
      </c>
      <c r="K971" s="452">
        <v>0</v>
      </c>
      <c r="L971" s="382">
        <f t="shared" ref="L971" si="4628">ROUND((I971+J971)/2,2)</f>
        <v>1.04</v>
      </c>
      <c r="M971" s="383">
        <f t="shared" ref="M971" si="4629">IF(F971=0,ROUND($D971*10%,2),IF(D971&gt;2.8,0.18,0.15))</f>
        <v>0.04</v>
      </c>
      <c r="N971" s="383">
        <f t="shared" ref="N971" si="4630">IF(F971=0,IF(   ROUND($D971/4,2),   IF(ROUND(($D971*1.2)/6,2)&lt;0.1,0.1,ROUND(($D971*1.2)/6,2))),0.5)</f>
        <v>0.1</v>
      </c>
      <c r="O971" s="382">
        <f t="shared" ref="O971" si="4631">L971+M971+N971</f>
        <v>1.1800000000000002</v>
      </c>
      <c r="P971" s="382">
        <f t="shared" ref="P971" si="4632">IF(O971&lt;2,(D971+M971*2)+0.6,(D971+M971*2)+0.6+ROUNDUP(O971-2,0)*0.1)</f>
        <v>1.08</v>
      </c>
      <c r="Q971" s="385">
        <f t="shared" ref="Q971:Q979" si="4633">IF($O971&lt;=$W$4,ROUND(IF($O971&lt;1.5,$O971*$H971*$P971,1.5*$H971*$P971),2),0)</f>
        <v>38.229999999999997</v>
      </c>
      <c r="R971" s="385">
        <f t="shared" ref="R971:R979" si="4634">IF($O971&gt;$W$4,ROUND(IF($O971&lt;1.5,$O971*$H971*$P971,1.5*$H971*$P971),2),0)</f>
        <v>0</v>
      </c>
      <c r="S971" s="385">
        <f t="shared" ref="S971:S979" si="4635">IF($O971&gt;$W$4,ROUND(IF($O971&lt;1.5,0,IF($O971&gt;3,1.5*$H971*$P971,($O971-1.5)*$H971*$P971)),2),0)</f>
        <v>0</v>
      </c>
      <c r="T971" s="385">
        <f t="shared" ref="T971:T979" si="4636">IF($O971&gt;$W$4,ROUND(IF($O971&lt;3,0,IF($O971&gt;4.5,1.5*$H971*$P971,($O971-3)*$H971*$P971)),2),0)</f>
        <v>0</v>
      </c>
      <c r="U971" s="385">
        <f t="shared" ref="U971:U979" si="4637">IF($O971&gt;$W$4,ROUND(IF($O971&lt;4.5,0,IF($O971&gt;6,($O971-4.5)*$H971*$P971,($O971-4.5)*$H971*$P971)),2),0)</f>
        <v>0</v>
      </c>
      <c r="V971" s="384">
        <f t="shared" ref="V971:V979" si="4638">IF($O971&gt;$W$4, IF( $O971&lt;=4,   ROUND($H971*($O971+0.5)*2,2),   0),0)</f>
        <v>0</v>
      </c>
      <c r="W971" s="726">
        <f t="shared" ref="W971:W979" si="4639">IF($O971&gt;$W$4, IF( $O971&gt;4,   ROUND($H971*($O971+0.5)*2,2),   0),0)</f>
        <v>0</v>
      </c>
      <c r="X971" s="144" t="str">
        <f t="shared" ref="X971" si="4640">A971</f>
        <v>RQ1</v>
      </c>
      <c r="Y971" s="416">
        <f t="shared" ref="Y971:Y979" si="4641">IF($D971=0.4,1.2,IF($D971=0.6,1.2,IF($D971=0.8,1.3,IF($D971=1,1.5,IF($D971=1.2,1.7,IF($D971&lt;=2,2,"--"))))))</f>
        <v>1.2</v>
      </c>
      <c r="Z971" s="603" t="s">
        <v>1</v>
      </c>
      <c r="AA971" s="504">
        <f t="shared" ref="AA971" si="4642">Y971</f>
        <v>1.2</v>
      </c>
      <c r="AB971" s="591">
        <f t="shared" ref="AB971" si="4643">IF($Y971="--","--",I971)</f>
        <v>1.04</v>
      </c>
      <c r="AC971" s="592">
        <f t="shared" ref="AC971" si="4644">IF($Y971="--","--",IF(D971&gt;1.5,0.15,ROUND($D971*10%,2)))</f>
        <v>0.04</v>
      </c>
      <c r="AD971" s="592">
        <f t="shared" ref="AD971:AD979" si="4645">IF($Y971="--","--",0.15)</f>
        <v>0.15</v>
      </c>
      <c r="AE971" s="593">
        <f t="shared" ref="AE971" si="4646">IF($Y971="--","--",ROUND(AB971+AC971+AD971,2))</f>
        <v>1.23</v>
      </c>
      <c r="AF971" s="604">
        <f t="shared" ref="AF971:AF979" si="4647">IF($Y971="--","--",IF($AB971&lt;=2,$Y971+1,($Y971+1)+ROUNDUP($AB971-2,0)*0.1))</f>
        <v>2.2000000000000002</v>
      </c>
      <c r="AG971" s="605">
        <f t="shared" ref="AG971" si="4648">IF($D971=0.4,0.92,IF($D971=0.6,0.68,IF($D971=0.8,0.74,IF($D971=1,0.7,IF($D971=1.2,0.66,IF($D971=1.5,0.6,IF($D971&lt;=2,(2.4-(D971+0.3)),"--")))))))</f>
        <v>0.92</v>
      </c>
      <c r="AH971" s="595">
        <f t="shared" ref="AH971:AH979" si="4649">IF($Y971="--","--",IF($AE971&lt;=$W$4,ROUND(IF($AE971&lt;1.5,$AE971*$AF971*$AG971,1.5*$AF971*$AG971),2),0))</f>
        <v>2.4900000000000002</v>
      </c>
      <c r="AI971" s="595">
        <f t="shared" ref="AI971:AI979" si="4650">IF($Y971="--","--",IF($AE971&gt;$W$4,ROUND(IF($AE971&lt;1.5,$AE971*$AF971*$AG971,1.5*$AF971*$AG971),2),0))</f>
        <v>0</v>
      </c>
      <c r="AJ971" s="595">
        <f t="shared" ref="AJ971:AJ979" si="4651">IF($Y971="--","--",IF($AE971&gt;$W$4,ROUND(IF($AE971&lt;1.5,0,IF($AE971&gt;3,1.5*$AF971*$AG971,($AE971-1.5)*$AF971*$AG971)),2),0))</f>
        <v>0</v>
      </c>
      <c r="AK971" s="595">
        <f t="shared" ref="AK971:AK979" si="4652">IF($Y971="--","--",IF($AE971&gt;$W$4,ROUND(IF($AE971&lt;3,0,IF($AE971&gt;4.5,1.5*$AF971*$AG971,($AE971-3)*$AF971*$AG971)),2),0))</f>
        <v>0</v>
      </c>
      <c r="AL971" s="595">
        <f t="shared" ref="AL971:AL979" si="4653">IF($Y971="--","--",IF($AE971&gt;$W$4,ROUND(IF($AE971&lt;4.5,0,IF($AE971&gt;6,($AE971-4.5)*$AF971*$AG971,($AE971-4.5)*$AF971*$AG971)),2),0))</f>
        <v>0</v>
      </c>
      <c r="AM971" s="596">
        <f t="shared" ref="AM971:AM979" si="4654">IF($Y971="--","--",IF($AE971&gt;$W$4, IF( $AE971&lt;=4,   ROUND(($AG971*4)*($AE971+0.5)*2,2),   0),0))</f>
        <v>0</v>
      </c>
      <c r="AN971" s="732">
        <f t="shared" ref="AN971:AN979" si="4655">IF($Y971="--","--",IF($AE971&gt;$W$4, IF( $AE971&gt;4,   ROUND(($AG971*4)*($AE971+0.5)*2,2),   0),0))</f>
        <v>0</v>
      </c>
      <c r="AO971" s="144" t="str">
        <f t="shared" ref="AO971" si="4656">A971</f>
        <v>RQ1</v>
      </c>
      <c r="AP971" s="379" t="str">
        <f t="shared" ref="AP971" si="4657">B971</f>
        <v>=&gt;</v>
      </c>
      <c r="AQ971" s="453" t="str">
        <f t="shared" ref="AQ971" si="4658">C971</f>
        <v>RQ2</v>
      </c>
      <c r="AR971" s="416">
        <f t="shared" ref="AR971" si="4659">D971</f>
        <v>0.4</v>
      </c>
      <c r="AS971" s="504" t="str">
        <f t="shared" ref="AS971" si="4660">IF(E971="x","x","")</f>
        <v/>
      </c>
      <c r="AT971" s="504" t="str">
        <f t="shared" ref="AT971" si="4661">IF(F971&gt;0,F971,"")</f>
        <v/>
      </c>
      <c r="AU971" s="142">
        <f t="shared" ref="AU971" si="4662">H971</f>
        <v>30</v>
      </c>
      <c r="AV971" s="416">
        <f t="shared" ref="AV971" si="4663">IF($Y971="--","--",Y971+0.2)</f>
        <v>1.4</v>
      </c>
      <c r="AW971" s="603" t="s">
        <v>1</v>
      </c>
      <c r="AX971" s="504">
        <f t="shared" ref="AX971" si="4664">AV971</f>
        <v>1.4</v>
      </c>
      <c r="AY971" s="384">
        <f t="shared" ref="AY971" si="4665">IF(D971&gt;2,AU971,AU971-AV971)</f>
        <v>28.6</v>
      </c>
      <c r="AZ971" s="384">
        <f t="shared" ref="AZ971" si="4666">N971</f>
        <v>0.1</v>
      </c>
      <c r="BA971" s="384">
        <f t="shared" ref="BA971" si="4667">P971</f>
        <v>1.08</v>
      </c>
      <c r="BB971" s="382">
        <f t="shared" ref="BB971" si="4668">IF(F971=0,IF(ROUND( AY971 * ( ( (N971*P971) +  ( ((D971+M971*2)/6)*P971 ) ) - ROUND(  ((D971+M971*2)^2)   *   (   ( PI()*96.379 / (4*360) )  -  ( (SIN((96.379/2)*PI()/180)) * (COS((96.379/2)*PI()/180)) / 4 )   ), 4) ),2),   ROUND( AY971 * ( ( (N971*P971) +  ( ((D971+M971*2)/4)*P971 ) ) - ROUND(  ((D971+M971*2)^2)   *   (   ( PI()*120 / (4*360) )  -  ( (SIN((120/2)*PI()/180)) * (COS((120/2)*PI()/180)) / 4 )   ), 4) ),2)),0)</f>
        <v>5.78</v>
      </c>
      <c r="BC971" s="265">
        <f t="shared" ref="BC971" si="4669">IF(F971&gt;0,ROUND(AY971*N971*P971,2),0)</f>
        <v>0</v>
      </c>
      <c r="BD971" s="265">
        <f t="shared" ref="BD971" si="4670">SUM(Q971:U971,AH971:AL971)</f>
        <v>40.72</v>
      </c>
      <c r="BE971" s="265">
        <f t="shared" ref="BE971" si="4671">IF(F971=0, ROUND( ( PI()*( (D971+M971*2)^2 ) / 4  ) * AY971,2),  ROUND( (D971+M971*2)*(F971+M971*2) * AY971,2))</f>
        <v>5.18</v>
      </c>
      <c r="BF971" s="607">
        <f t="shared" ref="BF971" si="4672">IF(($I971+M971-0.15)&lt;=2,($I971+M971+0.15),IF(($I971+M971)&lt;=3,2.35,($I971+M971+0.2)-0.85))</f>
        <v>1.23</v>
      </c>
      <c r="BG971" s="607">
        <f t="shared" ref="BG971" si="4673">IF(D971&gt;2,   (I971-F971-M971-0.11),IF(($I971+M971)&lt;=2,0,IF(($I971+M971)&gt;3,0.85,(I971+M971+0.2-BF971))))</f>
        <v>0</v>
      </c>
      <c r="BH971" s="607">
        <f t="shared" ref="BH971" si="4674">IF(D971&gt;2,  ROUND(((1.42+0.4)+(0.91+0.4))*2*BG971,2), ROUND(AV971*AX971*BF971,2))</f>
        <v>2.41</v>
      </c>
      <c r="BI971" s="607">
        <f t="shared" ref="BI971" si="4675">ROUND(((PI()*0.9^2)/4)*BG971,2)</f>
        <v>0</v>
      </c>
      <c r="BJ971" s="116">
        <f t="shared" ref="BJ971" si="4676">ROUND(BD971-BE971-BH971-BI971-BB971-BC971,2)</f>
        <v>27.35</v>
      </c>
      <c r="BK971" s="95"/>
    </row>
    <row r="972" spans="1:63" ht="14.25" x14ac:dyDescent="0.3">
      <c r="A972" s="144" t="s">
        <v>25089</v>
      </c>
      <c r="B972" s="379" t="s">
        <v>23695</v>
      </c>
      <c r="C972" s="453" t="s">
        <v>25090</v>
      </c>
      <c r="D972" s="416">
        <v>0.4</v>
      </c>
      <c r="E972" s="504"/>
      <c r="F972" s="504"/>
      <c r="G972" s="416" t="s">
        <v>23865</v>
      </c>
      <c r="H972" s="142">
        <v>20</v>
      </c>
      <c r="I972" s="143">
        <v>1.0393999999999997</v>
      </c>
      <c r="J972" s="143">
        <v>0.91709999999999869</v>
      </c>
      <c r="K972" s="452">
        <v>0</v>
      </c>
      <c r="L972" s="382">
        <f t="shared" ref="L972:L979" si="4677">ROUND((I972+J972)/2,2)</f>
        <v>0.98</v>
      </c>
      <c r="M972" s="383">
        <f t="shared" ref="M972:M979" si="4678">IF(F972=0,ROUND($D972*10%,2),IF(D972&gt;2.8,0.18,0.15))</f>
        <v>0.04</v>
      </c>
      <c r="N972" s="383">
        <f t="shared" ref="N972:N979" si="4679">IF(F972=0,IF(   ROUND($D972/4,2),   IF(ROUND(($D972*1.2)/6,2)&lt;0.1,0.1,ROUND(($D972*1.2)/6,2))),0.5)</f>
        <v>0.1</v>
      </c>
      <c r="O972" s="382">
        <f t="shared" ref="O972:O979" si="4680">L972+M972+N972</f>
        <v>1.1200000000000001</v>
      </c>
      <c r="P972" s="382">
        <f t="shared" ref="P972:P979" si="4681">IF(O972&lt;2,(D972+M972*2)+0.6,(D972+M972*2)+0.6+ROUNDUP(O972-2,0)*0.1)</f>
        <v>1.08</v>
      </c>
      <c r="Q972" s="385">
        <f t="shared" si="4633"/>
        <v>24.19</v>
      </c>
      <c r="R972" s="385">
        <f t="shared" si="4634"/>
        <v>0</v>
      </c>
      <c r="S972" s="385">
        <f t="shared" si="4635"/>
        <v>0</v>
      </c>
      <c r="T972" s="385">
        <f t="shared" si="4636"/>
        <v>0</v>
      </c>
      <c r="U972" s="385">
        <f t="shared" si="4637"/>
        <v>0</v>
      </c>
      <c r="V972" s="384">
        <f t="shared" si="4638"/>
        <v>0</v>
      </c>
      <c r="W972" s="726">
        <f t="shared" si="4639"/>
        <v>0</v>
      </c>
      <c r="X972" s="144" t="str">
        <f t="shared" ref="X972:X979" si="4682">A972</f>
        <v>RQ2</v>
      </c>
      <c r="Y972" s="416">
        <f t="shared" si="4641"/>
        <v>1.2</v>
      </c>
      <c r="Z972" s="603" t="s">
        <v>1</v>
      </c>
      <c r="AA972" s="504">
        <f t="shared" ref="AA972:AA979" si="4683">Y972</f>
        <v>1.2</v>
      </c>
      <c r="AB972" s="591">
        <f t="shared" ref="AB972:AB979" si="4684">IF($Y972="--","--",I972)</f>
        <v>1.0393999999999997</v>
      </c>
      <c r="AC972" s="592">
        <f t="shared" ref="AC972:AC979" si="4685">IF($Y972="--","--",IF(D972&gt;1.5,0.15,ROUND($D972*10%,2)))</f>
        <v>0.04</v>
      </c>
      <c r="AD972" s="592">
        <f t="shared" si="4645"/>
        <v>0.15</v>
      </c>
      <c r="AE972" s="593">
        <f t="shared" ref="AE972:AE979" si="4686">IF($Y972="--","--",ROUND(AB972+AC972+AD972,2))</f>
        <v>1.23</v>
      </c>
      <c r="AF972" s="604">
        <f t="shared" si="4647"/>
        <v>2.2000000000000002</v>
      </c>
      <c r="AG972" s="605">
        <f t="shared" ref="AG972:AG979" si="4687">IF($D972=0.4,0.92,IF($D972=0.6,0.68,IF($D972=0.8,0.74,IF($D972=1,0.7,IF($D972=1.2,0.66,IF($D972=1.5,0.6,IF($D972&lt;=2,(2.4-(D972+0.3)),"--")))))))</f>
        <v>0.92</v>
      </c>
      <c r="AH972" s="595">
        <f t="shared" si="4649"/>
        <v>2.4900000000000002</v>
      </c>
      <c r="AI972" s="595">
        <f t="shared" si="4650"/>
        <v>0</v>
      </c>
      <c r="AJ972" s="595">
        <f t="shared" si="4651"/>
        <v>0</v>
      </c>
      <c r="AK972" s="595">
        <f t="shared" si="4652"/>
        <v>0</v>
      </c>
      <c r="AL972" s="595">
        <f t="shared" si="4653"/>
        <v>0</v>
      </c>
      <c r="AM972" s="596">
        <f t="shared" si="4654"/>
        <v>0</v>
      </c>
      <c r="AN972" s="732">
        <f t="shared" si="4655"/>
        <v>0</v>
      </c>
      <c r="AO972" s="144" t="str">
        <f t="shared" ref="AO972:AO979" si="4688">A972</f>
        <v>RQ2</v>
      </c>
      <c r="AP972" s="379" t="str">
        <f t="shared" ref="AP972:AP979" si="4689">B972</f>
        <v>=&gt;</v>
      </c>
      <c r="AQ972" s="453" t="str">
        <f t="shared" ref="AQ972:AQ979" si="4690">C972</f>
        <v>RQ3</v>
      </c>
      <c r="AR972" s="416">
        <f t="shared" ref="AR972:AR979" si="4691">D972</f>
        <v>0.4</v>
      </c>
      <c r="AS972" s="504" t="str">
        <f t="shared" ref="AS972:AS979" si="4692">IF(E972="x","x","")</f>
        <v/>
      </c>
      <c r="AT972" s="504" t="str">
        <f t="shared" ref="AT972:AT979" si="4693">IF(F972&gt;0,F972,"")</f>
        <v/>
      </c>
      <c r="AU972" s="142">
        <f t="shared" ref="AU972:AU979" si="4694">H972</f>
        <v>20</v>
      </c>
      <c r="AV972" s="416">
        <f t="shared" ref="AV972:AV979" si="4695">IF($Y972="--","--",Y972+0.2)</f>
        <v>1.4</v>
      </c>
      <c r="AW972" s="603" t="s">
        <v>1</v>
      </c>
      <c r="AX972" s="504">
        <f t="shared" ref="AX972:AX979" si="4696">AV972</f>
        <v>1.4</v>
      </c>
      <c r="AY972" s="384">
        <f t="shared" ref="AY972:AY979" si="4697">IF(D972&gt;2,AU972,AU972-AV972)</f>
        <v>18.600000000000001</v>
      </c>
      <c r="AZ972" s="384">
        <f t="shared" ref="AZ972:AZ979" si="4698">N972</f>
        <v>0.1</v>
      </c>
      <c r="BA972" s="384">
        <f t="shared" ref="BA972:BA979" si="4699">P972</f>
        <v>1.08</v>
      </c>
      <c r="BB972" s="382">
        <f t="shared" ref="BB972:BB979" si="4700">IF(F972=0,IF(ROUND( AY972 * ( ( (N972*P972) +  ( ((D972+M972*2)/6)*P972 ) ) - ROUND(  ((D972+M972*2)^2)   *   (   ( PI()*96.379 / (4*360) )  -  ( (SIN((96.379/2)*PI()/180)) * (COS((96.379/2)*PI()/180)) / 4 )   ), 4) ),2),   ROUND( AY972 * ( ( (N972*P972) +  ( ((D972+M972*2)/4)*P972 ) ) - ROUND(  ((D972+M972*2)^2)   *   (   ( PI()*120 / (4*360) )  -  ( (SIN((120/2)*PI()/180)) * (COS((120/2)*PI()/180)) / 4 )   ), 4) ),2)),0)</f>
        <v>3.76</v>
      </c>
      <c r="BC972" s="265">
        <f t="shared" ref="BC972:BC979" si="4701">IF(F972&gt;0,ROUND(AY972*N972*P972,2),0)</f>
        <v>0</v>
      </c>
      <c r="BD972" s="265">
        <f t="shared" ref="BD972:BD979" si="4702">SUM(Q972:U972,AH972:AL972)</f>
        <v>26.68</v>
      </c>
      <c r="BE972" s="265">
        <f t="shared" ref="BE972:BE979" si="4703">IF(F972=0, ROUND( ( PI()*( (D972+M972*2)^2 ) / 4  ) * AY972,2),  ROUND( (D972+M972*2)*(F972+M972*2) * AY972,2))</f>
        <v>3.37</v>
      </c>
      <c r="BF972" s="607">
        <f t="shared" ref="BF972:BF979" si="4704">IF(($I972+M972-0.15)&lt;=2,($I972+M972+0.15),IF(($I972+M972)&lt;=3,2.35,($I972+M972+0.2)-0.85))</f>
        <v>1.2293999999999996</v>
      </c>
      <c r="BG972" s="607">
        <f t="shared" ref="BG972:BG979" si="4705">IF(D972&gt;2,   (I972-F972-M972-0.11),IF(($I972+M972)&lt;=2,0,IF(($I972+M972)&gt;3,0.85,(I972+M972+0.2-BF972))))</f>
        <v>0</v>
      </c>
      <c r="BH972" s="607">
        <f t="shared" ref="BH972:BH979" si="4706">IF(D972&gt;2,  ROUND(((1.42+0.4)+(0.91+0.4))*2*BG972,2), ROUND(AV972*AX972*BF972,2))</f>
        <v>2.41</v>
      </c>
      <c r="BI972" s="607">
        <f t="shared" ref="BI972:BI979" si="4707">ROUND(((PI()*0.9^2)/4)*BG972,2)</f>
        <v>0</v>
      </c>
      <c r="BJ972" s="116">
        <f t="shared" ref="BJ972:BJ979" si="4708">ROUND(BD972-BE972-BH972-BI972-BB972-BC972,2)</f>
        <v>17.14</v>
      </c>
      <c r="BK972" s="95"/>
    </row>
    <row r="973" spans="1:63" ht="14.25" x14ac:dyDescent="0.3">
      <c r="A973" s="144" t="s">
        <v>25090</v>
      </c>
      <c r="B973" s="379" t="s">
        <v>23695</v>
      </c>
      <c r="C973" s="453" t="s">
        <v>25091</v>
      </c>
      <c r="D973" s="416">
        <v>0.4</v>
      </c>
      <c r="E973" s="504"/>
      <c r="F973" s="504"/>
      <c r="G973" s="416" t="s">
        <v>23865</v>
      </c>
      <c r="H973" s="142">
        <v>20</v>
      </c>
      <c r="I973" s="143">
        <v>0.91709999999999869</v>
      </c>
      <c r="J973" s="143">
        <v>0.82749999999999879</v>
      </c>
      <c r="K973" s="452">
        <v>0</v>
      </c>
      <c r="L973" s="382">
        <f t="shared" si="4677"/>
        <v>0.87</v>
      </c>
      <c r="M973" s="383">
        <f t="shared" si="4678"/>
        <v>0.04</v>
      </c>
      <c r="N973" s="383">
        <f t="shared" si="4679"/>
        <v>0.1</v>
      </c>
      <c r="O973" s="382">
        <f t="shared" si="4680"/>
        <v>1.01</v>
      </c>
      <c r="P973" s="382">
        <f t="shared" si="4681"/>
        <v>1.08</v>
      </c>
      <c r="Q973" s="385">
        <f t="shared" si="4633"/>
        <v>21.82</v>
      </c>
      <c r="R973" s="385">
        <f t="shared" si="4634"/>
        <v>0</v>
      </c>
      <c r="S973" s="385">
        <f t="shared" si="4635"/>
        <v>0</v>
      </c>
      <c r="T973" s="385">
        <f t="shared" si="4636"/>
        <v>0</v>
      </c>
      <c r="U973" s="385">
        <f t="shared" si="4637"/>
        <v>0</v>
      </c>
      <c r="V973" s="384">
        <f t="shared" si="4638"/>
        <v>0</v>
      </c>
      <c r="W973" s="726">
        <f t="shared" si="4639"/>
        <v>0</v>
      </c>
      <c r="X973" s="144" t="str">
        <f t="shared" si="4682"/>
        <v>RQ3</v>
      </c>
      <c r="Y973" s="416">
        <f t="shared" si="4641"/>
        <v>1.2</v>
      </c>
      <c r="Z973" s="603" t="s">
        <v>1</v>
      </c>
      <c r="AA973" s="504">
        <f t="shared" si="4683"/>
        <v>1.2</v>
      </c>
      <c r="AB973" s="591">
        <f t="shared" si="4684"/>
        <v>0.91709999999999869</v>
      </c>
      <c r="AC973" s="592">
        <f t="shared" si="4685"/>
        <v>0.04</v>
      </c>
      <c r="AD973" s="592">
        <f t="shared" si="4645"/>
        <v>0.15</v>
      </c>
      <c r="AE973" s="593">
        <f t="shared" si="4686"/>
        <v>1.1100000000000001</v>
      </c>
      <c r="AF973" s="604">
        <f t="shared" si="4647"/>
        <v>2.2000000000000002</v>
      </c>
      <c r="AG973" s="605">
        <f t="shared" si="4687"/>
        <v>0.92</v>
      </c>
      <c r="AH973" s="595">
        <f t="shared" si="4649"/>
        <v>2.25</v>
      </c>
      <c r="AI973" s="595">
        <f t="shared" si="4650"/>
        <v>0</v>
      </c>
      <c r="AJ973" s="595">
        <f t="shared" si="4651"/>
        <v>0</v>
      </c>
      <c r="AK973" s="595">
        <f t="shared" si="4652"/>
        <v>0</v>
      </c>
      <c r="AL973" s="595">
        <f t="shared" si="4653"/>
        <v>0</v>
      </c>
      <c r="AM973" s="596">
        <f t="shared" si="4654"/>
        <v>0</v>
      </c>
      <c r="AN973" s="732">
        <f t="shared" si="4655"/>
        <v>0</v>
      </c>
      <c r="AO973" s="144" t="str">
        <f t="shared" si="4688"/>
        <v>RQ3</v>
      </c>
      <c r="AP973" s="379" t="str">
        <f t="shared" si="4689"/>
        <v>=&gt;</v>
      </c>
      <c r="AQ973" s="453" t="str">
        <f t="shared" si="4690"/>
        <v>RQ4</v>
      </c>
      <c r="AR973" s="416">
        <f t="shared" si="4691"/>
        <v>0.4</v>
      </c>
      <c r="AS973" s="504" t="str">
        <f t="shared" si="4692"/>
        <v/>
      </c>
      <c r="AT973" s="504" t="str">
        <f t="shared" si="4693"/>
        <v/>
      </c>
      <c r="AU973" s="142">
        <f t="shared" si="4694"/>
        <v>20</v>
      </c>
      <c r="AV973" s="416">
        <f t="shared" si="4695"/>
        <v>1.4</v>
      </c>
      <c r="AW973" s="603" t="s">
        <v>1</v>
      </c>
      <c r="AX973" s="504">
        <f t="shared" si="4696"/>
        <v>1.4</v>
      </c>
      <c r="AY973" s="384">
        <f t="shared" si="4697"/>
        <v>18.600000000000001</v>
      </c>
      <c r="AZ973" s="384">
        <f t="shared" si="4698"/>
        <v>0.1</v>
      </c>
      <c r="BA973" s="384">
        <f t="shared" si="4699"/>
        <v>1.08</v>
      </c>
      <c r="BB973" s="382">
        <f t="shared" si="4700"/>
        <v>3.76</v>
      </c>
      <c r="BC973" s="265">
        <f t="shared" si="4701"/>
        <v>0</v>
      </c>
      <c r="BD973" s="265">
        <f t="shared" si="4702"/>
        <v>24.07</v>
      </c>
      <c r="BE973" s="265">
        <f t="shared" si="4703"/>
        <v>3.37</v>
      </c>
      <c r="BF973" s="607">
        <f t="shared" si="4704"/>
        <v>1.1070999999999986</v>
      </c>
      <c r="BG973" s="607">
        <f t="shared" si="4705"/>
        <v>0</v>
      </c>
      <c r="BH973" s="607">
        <f t="shared" si="4706"/>
        <v>2.17</v>
      </c>
      <c r="BI973" s="607">
        <f t="shared" si="4707"/>
        <v>0</v>
      </c>
      <c r="BJ973" s="116">
        <f t="shared" si="4708"/>
        <v>14.77</v>
      </c>
      <c r="BK973" s="95"/>
    </row>
    <row r="974" spans="1:63" ht="14.25" x14ac:dyDescent="0.3">
      <c r="A974" s="144" t="s">
        <v>25091</v>
      </c>
      <c r="B974" s="379" t="s">
        <v>23695</v>
      </c>
      <c r="C974" s="453" t="s">
        <v>25092</v>
      </c>
      <c r="D974" s="416">
        <v>0.4</v>
      </c>
      <c r="E974" s="504"/>
      <c r="F974" s="504"/>
      <c r="G974" s="416" t="s">
        <v>23865</v>
      </c>
      <c r="H974" s="142">
        <v>26</v>
      </c>
      <c r="I974" s="143">
        <v>0.82749999999999879</v>
      </c>
      <c r="J974" s="143">
        <v>0.8155999999999981</v>
      </c>
      <c r="K974" s="452">
        <v>0</v>
      </c>
      <c r="L974" s="382">
        <f t="shared" si="4677"/>
        <v>0.82</v>
      </c>
      <c r="M974" s="383">
        <f t="shared" si="4678"/>
        <v>0.04</v>
      </c>
      <c r="N974" s="383">
        <f t="shared" si="4679"/>
        <v>0.1</v>
      </c>
      <c r="O974" s="382">
        <f t="shared" si="4680"/>
        <v>0.96</v>
      </c>
      <c r="P974" s="382">
        <f t="shared" si="4681"/>
        <v>1.08</v>
      </c>
      <c r="Q974" s="385">
        <f t="shared" si="4633"/>
        <v>26.96</v>
      </c>
      <c r="R974" s="385">
        <f t="shared" si="4634"/>
        <v>0</v>
      </c>
      <c r="S974" s="385">
        <f t="shared" si="4635"/>
        <v>0</v>
      </c>
      <c r="T974" s="385">
        <f t="shared" si="4636"/>
        <v>0</v>
      </c>
      <c r="U974" s="385">
        <f t="shared" si="4637"/>
        <v>0</v>
      </c>
      <c r="V974" s="384">
        <f t="shared" si="4638"/>
        <v>0</v>
      </c>
      <c r="W974" s="726">
        <f t="shared" si="4639"/>
        <v>0</v>
      </c>
      <c r="X974" s="144" t="str">
        <f t="shared" si="4682"/>
        <v>RQ4</v>
      </c>
      <c r="Y974" s="416">
        <f t="shared" si="4641"/>
        <v>1.2</v>
      </c>
      <c r="Z974" s="603" t="s">
        <v>1</v>
      </c>
      <c r="AA974" s="504">
        <f t="shared" si="4683"/>
        <v>1.2</v>
      </c>
      <c r="AB974" s="591">
        <f t="shared" si="4684"/>
        <v>0.82749999999999879</v>
      </c>
      <c r="AC974" s="592">
        <f t="shared" si="4685"/>
        <v>0.04</v>
      </c>
      <c r="AD974" s="592">
        <f t="shared" si="4645"/>
        <v>0.15</v>
      </c>
      <c r="AE974" s="593">
        <f t="shared" si="4686"/>
        <v>1.02</v>
      </c>
      <c r="AF974" s="604">
        <f t="shared" si="4647"/>
        <v>2.2000000000000002</v>
      </c>
      <c r="AG974" s="605">
        <f t="shared" si="4687"/>
        <v>0.92</v>
      </c>
      <c r="AH974" s="595">
        <f t="shared" si="4649"/>
        <v>2.06</v>
      </c>
      <c r="AI974" s="595">
        <f t="shared" si="4650"/>
        <v>0</v>
      </c>
      <c r="AJ974" s="595">
        <f t="shared" si="4651"/>
        <v>0</v>
      </c>
      <c r="AK974" s="595">
        <f t="shared" si="4652"/>
        <v>0</v>
      </c>
      <c r="AL974" s="595">
        <f t="shared" si="4653"/>
        <v>0</v>
      </c>
      <c r="AM974" s="596">
        <f t="shared" si="4654"/>
        <v>0</v>
      </c>
      <c r="AN974" s="732">
        <f t="shared" si="4655"/>
        <v>0</v>
      </c>
      <c r="AO974" s="144" t="str">
        <f t="shared" si="4688"/>
        <v>RQ4</v>
      </c>
      <c r="AP974" s="379" t="str">
        <f t="shared" si="4689"/>
        <v>=&gt;</v>
      </c>
      <c r="AQ974" s="453" t="str">
        <f t="shared" si="4690"/>
        <v>RQ5</v>
      </c>
      <c r="AR974" s="416">
        <f t="shared" si="4691"/>
        <v>0.4</v>
      </c>
      <c r="AS974" s="504" t="str">
        <f t="shared" si="4692"/>
        <v/>
      </c>
      <c r="AT974" s="504" t="str">
        <f t="shared" si="4693"/>
        <v/>
      </c>
      <c r="AU974" s="142">
        <f t="shared" si="4694"/>
        <v>26</v>
      </c>
      <c r="AV974" s="416">
        <f t="shared" si="4695"/>
        <v>1.4</v>
      </c>
      <c r="AW974" s="603" t="s">
        <v>1</v>
      </c>
      <c r="AX974" s="504">
        <f t="shared" si="4696"/>
        <v>1.4</v>
      </c>
      <c r="AY974" s="384">
        <f t="shared" si="4697"/>
        <v>24.6</v>
      </c>
      <c r="AZ974" s="384">
        <f t="shared" si="4698"/>
        <v>0.1</v>
      </c>
      <c r="BA974" s="384">
        <f t="shared" si="4699"/>
        <v>1.08</v>
      </c>
      <c r="BB974" s="382">
        <f t="shared" si="4700"/>
        <v>4.97</v>
      </c>
      <c r="BC974" s="265">
        <f t="shared" si="4701"/>
        <v>0</v>
      </c>
      <c r="BD974" s="265">
        <f t="shared" si="4702"/>
        <v>29.02</v>
      </c>
      <c r="BE974" s="265">
        <f t="shared" si="4703"/>
        <v>4.45</v>
      </c>
      <c r="BF974" s="607">
        <f t="shared" si="4704"/>
        <v>1.0174999999999987</v>
      </c>
      <c r="BG974" s="607">
        <f t="shared" si="4705"/>
        <v>0</v>
      </c>
      <c r="BH974" s="607">
        <f t="shared" si="4706"/>
        <v>1.99</v>
      </c>
      <c r="BI974" s="607">
        <f t="shared" si="4707"/>
        <v>0</v>
      </c>
      <c r="BJ974" s="116">
        <f t="shared" si="4708"/>
        <v>17.61</v>
      </c>
      <c r="BK974" s="95"/>
    </row>
    <row r="975" spans="1:63" ht="14.25" x14ac:dyDescent="0.3">
      <c r="A975" s="144" t="s">
        <v>25092</v>
      </c>
      <c r="B975" s="379" t="s">
        <v>23695</v>
      </c>
      <c r="C975" s="453" t="s">
        <v>25093</v>
      </c>
      <c r="D975" s="416">
        <v>0.4</v>
      </c>
      <c r="E975" s="504"/>
      <c r="F975" s="504"/>
      <c r="G975" s="416" t="s">
        <v>23865</v>
      </c>
      <c r="H975" s="142">
        <v>40</v>
      </c>
      <c r="I975" s="143">
        <v>0.8155999999999981</v>
      </c>
      <c r="J975" s="143">
        <v>0.80749999999999744</v>
      </c>
      <c r="K975" s="452">
        <v>0</v>
      </c>
      <c r="L975" s="382">
        <f t="shared" si="4677"/>
        <v>0.81</v>
      </c>
      <c r="M975" s="383">
        <f t="shared" si="4678"/>
        <v>0.04</v>
      </c>
      <c r="N975" s="383">
        <f t="shared" si="4679"/>
        <v>0.1</v>
      </c>
      <c r="O975" s="382">
        <f t="shared" si="4680"/>
        <v>0.95000000000000007</v>
      </c>
      <c r="P975" s="382">
        <f t="shared" si="4681"/>
        <v>1.08</v>
      </c>
      <c r="Q975" s="385">
        <f t="shared" si="4633"/>
        <v>41.04</v>
      </c>
      <c r="R975" s="385">
        <f t="shared" si="4634"/>
        <v>0</v>
      </c>
      <c r="S975" s="385">
        <f t="shared" si="4635"/>
        <v>0</v>
      </c>
      <c r="T975" s="385">
        <f t="shared" si="4636"/>
        <v>0</v>
      </c>
      <c r="U975" s="385">
        <f t="shared" si="4637"/>
        <v>0</v>
      </c>
      <c r="V975" s="384">
        <f t="shared" si="4638"/>
        <v>0</v>
      </c>
      <c r="W975" s="726">
        <f t="shared" si="4639"/>
        <v>0</v>
      </c>
      <c r="X975" s="144" t="str">
        <f t="shared" si="4682"/>
        <v>RQ5</v>
      </c>
      <c r="Y975" s="416">
        <f t="shared" si="4641"/>
        <v>1.2</v>
      </c>
      <c r="Z975" s="603" t="s">
        <v>1</v>
      </c>
      <c r="AA975" s="504">
        <f t="shared" si="4683"/>
        <v>1.2</v>
      </c>
      <c r="AB975" s="591">
        <f t="shared" si="4684"/>
        <v>0.8155999999999981</v>
      </c>
      <c r="AC975" s="592">
        <f t="shared" si="4685"/>
        <v>0.04</v>
      </c>
      <c r="AD975" s="592">
        <f t="shared" si="4645"/>
        <v>0.15</v>
      </c>
      <c r="AE975" s="593">
        <f t="shared" si="4686"/>
        <v>1.01</v>
      </c>
      <c r="AF975" s="604">
        <f t="shared" si="4647"/>
        <v>2.2000000000000002</v>
      </c>
      <c r="AG975" s="605">
        <f t="shared" si="4687"/>
        <v>0.92</v>
      </c>
      <c r="AH975" s="595">
        <f t="shared" si="4649"/>
        <v>2.04</v>
      </c>
      <c r="AI975" s="595">
        <f t="shared" si="4650"/>
        <v>0</v>
      </c>
      <c r="AJ975" s="595">
        <f t="shared" si="4651"/>
        <v>0</v>
      </c>
      <c r="AK975" s="595">
        <f t="shared" si="4652"/>
        <v>0</v>
      </c>
      <c r="AL975" s="595">
        <f t="shared" si="4653"/>
        <v>0</v>
      </c>
      <c r="AM975" s="596">
        <f t="shared" si="4654"/>
        <v>0</v>
      </c>
      <c r="AN975" s="732">
        <f t="shared" si="4655"/>
        <v>0</v>
      </c>
      <c r="AO975" s="144" t="str">
        <f t="shared" si="4688"/>
        <v>RQ5</v>
      </c>
      <c r="AP975" s="379" t="str">
        <f t="shared" si="4689"/>
        <v>=&gt;</v>
      </c>
      <c r="AQ975" s="453" t="str">
        <f t="shared" si="4690"/>
        <v>RQ6</v>
      </c>
      <c r="AR975" s="416">
        <f t="shared" si="4691"/>
        <v>0.4</v>
      </c>
      <c r="AS975" s="504" t="str">
        <f t="shared" si="4692"/>
        <v/>
      </c>
      <c r="AT975" s="504" t="str">
        <f t="shared" si="4693"/>
        <v/>
      </c>
      <c r="AU975" s="142">
        <f t="shared" si="4694"/>
        <v>40</v>
      </c>
      <c r="AV975" s="416">
        <f t="shared" si="4695"/>
        <v>1.4</v>
      </c>
      <c r="AW975" s="603" t="s">
        <v>1</v>
      </c>
      <c r="AX975" s="504">
        <f t="shared" si="4696"/>
        <v>1.4</v>
      </c>
      <c r="AY975" s="384">
        <f t="shared" si="4697"/>
        <v>38.6</v>
      </c>
      <c r="AZ975" s="384">
        <f t="shared" si="4698"/>
        <v>0.1</v>
      </c>
      <c r="BA975" s="384">
        <f t="shared" si="4699"/>
        <v>1.08</v>
      </c>
      <c r="BB975" s="382">
        <f t="shared" si="4700"/>
        <v>7.8</v>
      </c>
      <c r="BC975" s="265">
        <f t="shared" si="4701"/>
        <v>0</v>
      </c>
      <c r="BD975" s="265">
        <f t="shared" si="4702"/>
        <v>43.08</v>
      </c>
      <c r="BE975" s="265">
        <f t="shared" si="4703"/>
        <v>6.98</v>
      </c>
      <c r="BF975" s="607">
        <f t="shared" si="4704"/>
        <v>1.0055999999999981</v>
      </c>
      <c r="BG975" s="607">
        <f t="shared" si="4705"/>
        <v>0</v>
      </c>
      <c r="BH975" s="607">
        <f t="shared" si="4706"/>
        <v>1.97</v>
      </c>
      <c r="BI975" s="607">
        <f t="shared" si="4707"/>
        <v>0</v>
      </c>
      <c r="BJ975" s="116">
        <f t="shared" si="4708"/>
        <v>26.33</v>
      </c>
      <c r="BK975" s="95"/>
    </row>
    <row r="976" spans="1:63" ht="14.25" x14ac:dyDescent="0.3">
      <c r="A976" s="144" t="s">
        <v>25093</v>
      </c>
      <c r="B976" s="379" t="s">
        <v>23695</v>
      </c>
      <c r="C976" s="453" t="s">
        <v>25094</v>
      </c>
      <c r="D976" s="416">
        <v>0.4</v>
      </c>
      <c r="E976" s="504"/>
      <c r="F976" s="504"/>
      <c r="G976" s="416" t="s">
        <v>23865</v>
      </c>
      <c r="H976" s="142">
        <v>39</v>
      </c>
      <c r="I976" s="143">
        <v>0.80749999999999744</v>
      </c>
      <c r="J976" s="143">
        <v>0.85259999999999891</v>
      </c>
      <c r="K976" s="452">
        <v>0</v>
      </c>
      <c r="L976" s="382">
        <f t="shared" si="4677"/>
        <v>0.83</v>
      </c>
      <c r="M976" s="383">
        <f t="shared" si="4678"/>
        <v>0.04</v>
      </c>
      <c r="N976" s="383">
        <f t="shared" si="4679"/>
        <v>0.1</v>
      </c>
      <c r="O976" s="382">
        <f t="shared" si="4680"/>
        <v>0.97</v>
      </c>
      <c r="P976" s="382">
        <f t="shared" si="4681"/>
        <v>1.08</v>
      </c>
      <c r="Q976" s="385">
        <f t="shared" si="4633"/>
        <v>40.86</v>
      </c>
      <c r="R976" s="385">
        <f t="shared" si="4634"/>
        <v>0</v>
      </c>
      <c r="S976" s="385">
        <f t="shared" si="4635"/>
        <v>0</v>
      </c>
      <c r="T976" s="385">
        <f t="shared" si="4636"/>
        <v>0</v>
      </c>
      <c r="U976" s="385">
        <f t="shared" si="4637"/>
        <v>0</v>
      </c>
      <c r="V976" s="384">
        <f t="shared" si="4638"/>
        <v>0</v>
      </c>
      <c r="W976" s="726">
        <f t="shared" si="4639"/>
        <v>0</v>
      </c>
      <c r="X976" s="144" t="str">
        <f t="shared" si="4682"/>
        <v>RQ6</v>
      </c>
      <c r="Y976" s="416">
        <f t="shared" si="4641"/>
        <v>1.2</v>
      </c>
      <c r="Z976" s="603" t="s">
        <v>1</v>
      </c>
      <c r="AA976" s="504">
        <f t="shared" si="4683"/>
        <v>1.2</v>
      </c>
      <c r="AB976" s="591">
        <f t="shared" si="4684"/>
        <v>0.80749999999999744</v>
      </c>
      <c r="AC976" s="592">
        <f t="shared" si="4685"/>
        <v>0.04</v>
      </c>
      <c r="AD976" s="592">
        <f t="shared" si="4645"/>
        <v>0.15</v>
      </c>
      <c r="AE976" s="593">
        <f t="shared" si="4686"/>
        <v>1</v>
      </c>
      <c r="AF976" s="604">
        <f t="shared" si="4647"/>
        <v>2.2000000000000002</v>
      </c>
      <c r="AG976" s="605">
        <f t="shared" si="4687"/>
        <v>0.92</v>
      </c>
      <c r="AH976" s="595">
        <f t="shared" si="4649"/>
        <v>2.02</v>
      </c>
      <c r="AI976" s="595">
        <f t="shared" si="4650"/>
        <v>0</v>
      </c>
      <c r="AJ976" s="595">
        <f t="shared" si="4651"/>
        <v>0</v>
      </c>
      <c r="AK976" s="595">
        <f t="shared" si="4652"/>
        <v>0</v>
      </c>
      <c r="AL976" s="595">
        <f t="shared" si="4653"/>
        <v>0</v>
      </c>
      <c r="AM976" s="596">
        <f t="shared" si="4654"/>
        <v>0</v>
      </c>
      <c r="AN976" s="732">
        <f t="shared" si="4655"/>
        <v>0</v>
      </c>
      <c r="AO976" s="144" t="str">
        <f t="shared" si="4688"/>
        <v>RQ6</v>
      </c>
      <c r="AP976" s="379" t="str">
        <f t="shared" si="4689"/>
        <v>=&gt;</v>
      </c>
      <c r="AQ976" s="453" t="str">
        <f t="shared" si="4690"/>
        <v>RQ7</v>
      </c>
      <c r="AR976" s="416">
        <f t="shared" si="4691"/>
        <v>0.4</v>
      </c>
      <c r="AS976" s="504" t="str">
        <f t="shared" si="4692"/>
        <v/>
      </c>
      <c r="AT976" s="504" t="str">
        <f t="shared" si="4693"/>
        <v/>
      </c>
      <c r="AU976" s="142">
        <f t="shared" si="4694"/>
        <v>39</v>
      </c>
      <c r="AV976" s="416">
        <f t="shared" si="4695"/>
        <v>1.4</v>
      </c>
      <c r="AW976" s="603" t="s">
        <v>1</v>
      </c>
      <c r="AX976" s="504">
        <f t="shared" si="4696"/>
        <v>1.4</v>
      </c>
      <c r="AY976" s="384">
        <f t="shared" si="4697"/>
        <v>37.6</v>
      </c>
      <c r="AZ976" s="384">
        <f t="shared" si="4698"/>
        <v>0.1</v>
      </c>
      <c r="BA976" s="384">
        <f t="shared" si="4699"/>
        <v>1.08</v>
      </c>
      <c r="BB976" s="382">
        <f t="shared" si="4700"/>
        <v>7.6</v>
      </c>
      <c r="BC976" s="265">
        <f t="shared" si="4701"/>
        <v>0</v>
      </c>
      <c r="BD976" s="265">
        <f t="shared" si="4702"/>
        <v>42.88</v>
      </c>
      <c r="BE976" s="265">
        <f t="shared" si="4703"/>
        <v>6.8</v>
      </c>
      <c r="BF976" s="607">
        <f t="shared" si="4704"/>
        <v>0.9974999999999975</v>
      </c>
      <c r="BG976" s="607">
        <f t="shared" si="4705"/>
        <v>0</v>
      </c>
      <c r="BH976" s="607">
        <f t="shared" si="4706"/>
        <v>1.96</v>
      </c>
      <c r="BI976" s="607">
        <f t="shared" si="4707"/>
        <v>0</v>
      </c>
      <c r="BJ976" s="116">
        <f t="shared" si="4708"/>
        <v>26.52</v>
      </c>
      <c r="BK976" s="95"/>
    </row>
    <row r="977" spans="1:63" ht="14.25" x14ac:dyDescent="0.3">
      <c r="A977" s="144" t="s">
        <v>25094</v>
      </c>
      <c r="B977" s="379" t="s">
        <v>23695</v>
      </c>
      <c r="C977" s="453" t="s">
        <v>25095</v>
      </c>
      <c r="D977" s="416">
        <v>0.4</v>
      </c>
      <c r="E977" s="504"/>
      <c r="F977" s="504"/>
      <c r="G977" s="416" t="s">
        <v>23865</v>
      </c>
      <c r="H977" s="142">
        <v>15</v>
      </c>
      <c r="I977" s="143">
        <v>0.85259999999999891</v>
      </c>
      <c r="J977" s="143">
        <v>0.81929999999999836</v>
      </c>
      <c r="K977" s="452">
        <v>0</v>
      </c>
      <c r="L977" s="382">
        <f t="shared" si="4677"/>
        <v>0.84</v>
      </c>
      <c r="M977" s="383">
        <f t="shared" si="4678"/>
        <v>0.04</v>
      </c>
      <c r="N977" s="383">
        <f t="shared" si="4679"/>
        <v>0.1</v>
      </c>
      <c r="O977" s="382">
        <f t="shared" si="4680"/>
        <v>0.98</v>
      </c>
      <c r="P977" s="382">
        <f t="shared" si="4681"/>
        <v>1.08</v>
      </c>
      <c r="Q977" s="385">
        <f t="shared" si="4633"/>
        <v>15.88</v>
      </c>
      <c r="R977" s="385">
        <f t="shared" si="4634"/>
        <v>0</v>
      </c>
      <c r="S977" s="385">
        <f t="shared" si="4635"/>
        <v>0</v>
      </c>
      <c r="T977" s="385">
        <f t="shared" si="4636"/>
        <v>0</v>
      </c>
      <c r="U977" s="385">
        <f t="shared" si="4637"/>
        <v>0</v>
      </c>
      <c r="V977" s="384">
        <f t="shared" si="4638"/>
        <v>0</v>
      </c>
      <c r="W977" s="726">
        <f t="shared" si="4639"/>
        <v>0</v>
      </c>
      <c r="X977" s="144" t="str">
        <f t="shared" si="4682"/>
        <v>RQ7</v>
      </c>
      <c r="Y977" s="416">
        <f t="shared" si="4641"/>
        <v>1.2</v>
      </c>
      <c r="Z977" s="603" t="s">
        <v>1</v>
      </c>
      <c r="AA977" s="504">
        <f t="shared" si="4683"/>
        <v>1.2</v>
      </c>
      <c r="AB977" s="591">
        <f t="shared" si="4684"/>
        <v>0.85259999999999891</v>
      </c>
      <c r="AC977" s="592">
        <f t="shared" si="4685"/>
        <v>0.04</v>
      </c>
      <c r="AD977" s="592">
        <f t="shared" si="4645"/>
        <v>0.15</v>
      </c>
      <c r="AE977" s="593">
        <f t="shared" si="4686"/>
        <v>1.04</v>
      </c>
      <c r="AF977" s="604">
        <f t="shared" si="4647"/>
        <v>2.2000000000000002</v>
      </c>
      <c r="AG977" s="605">
        <f t="shared" si="4687"/>
        <v>0.92</v>
      </c>
      <c r="AH977" s="595">
        <f t="shared" si="4649"/>
        <v>2.1</v>
      </c>
      <c r="AI977" s="595">
        <f t="shared" si="4650"/>
        <v>0</v>
      </c>
      <c r="AJ977" s="595">
        <f t="shared" si="4651"/>
        <v>0</v>
      </c>
      <c r="AK977" s="595">
        <f t="shared" si="4652"/>
        <v>0</v>
      </c>
      <c r="AL977" s="595">
        <f t="shared" si="4653"/>
        <v>0</v>
      </c>
      <c r="AM977" s="596">
        <f t="shared" si="4654"/>
        <v>0</v>
      </c>
      <c r="AN977" s="732">
        <f t="shared" si="4655"/>
        <v>0</v>
      </c>
      <c r="AO977" s="144" t="str">
        <f t="shared" si="4688"/>
        <v>RQ7</v>
      </c>
      <c r="AP977" s="379" t="str">
        <f t="shared" si="4689"/>
        <v>=&gt;</v>
      </c>
      <c r="AQ977" s="453" t="str">
        <f t="shared" si="4690"/>
        <v>RQ8</v>
      </c>
      <c r="AR977" s="416">
        <f t="shared" si="4691"/>
        <v>0.4</v>
      </c>
      <c r="AS977" s="504" t="str">
        <f t="shared" si="4692"/>
        <v/>
      </c>
      <c r="AT977" s="504" t="str">
        <f t="shared" si="4693"/>
        <v/>
      </c>
      <c r="AU977" s="142">
        <f t="shared" si="4694"/>
        <v>15</v>
      </c>
      <c r="AV977" s="416">
        <f t="shared" si="4695"/>
        <v>1.4</v>
      </c>
      <c r="AW977" s="603" t="s">
        <v>1</v>
      </c>
      <c r="AX977" s="504">
        <f t="shared" si="4696"/>
        <v>1.4</v>
      </c>
      <c r="AY977" s="384">
        <f t="shared" si="4697"/>
        <v>13.6</v>
      </c>
      <c r="AZ977" s="384">
        <f t="shared" si="4698"/>
        <v>0.1</v>
      </c>
      <c r="BA977" s="384">
        <f t="shared" si="4699"/>
        <v>1.08</v>
      </c>
      <c r="BB977" s="382">
        <f t="shared" si="4700"/>
        <v>2.75</v>
      </c>
      <c r="BC977" s="265">
        <f t="shared" si="4701"/>
        <v>0</v>
      </c>
      <c r="BD977" s="265">
        <f t="shared" si="4702"/>
        <v>17.98</v>
      </c>
      <c r="BE977" s="265">
        <f t="shared" si="4703"/>
        <v>2.46</v>
      </c>
      <c r="BF977" s="607">
        <f t="shared" si="4704"/>
        <v>1.0425999999999989</v>
      </c>
      <c r="BG977" s="607">
        <f t="shared" si="4705"/>
        <v>0</v>
      </c>
      <c r="BH977" s="607">
        <f t="shared" si="4706"/>
        <v>2.04</v>
      </c>
      <c r="BI977" s="607">
        <f t="shared" si="4707"/>
        <v>0</v>
      </c>
      <c r="BJ977" s="116">
        <f t="shared" si="4708"/>
        <v>10.73</v>
      </c>
      <c r="BK977" s="95"/>
    </row>
    <row r="978" spans="1:63" ht="14.25" x14ac:dyDescent="0.3">
      <c r="A978" s="144" t="s">
        <v>25095</v>
      </c>
      <c r="B978" s="379" t="s">
        <v>23695</v>
      </c>
      <c r="C978" s="453" t="s">
        <v>25096</v>
      </c>
      <c r="D978" s="416">
        <v>0.4</v>
      </c>
      <c r="E978" s="504"/>
      <c r="F978" s="504"/>
      <c r="G978" s="416" t="s">
        <v>23865</v>
      </c>
      <c r="H978" s="142">
        <v>16</v>
      </c>
      <c r="I978" s="143">
        <v>0.81929999999999836</v>
      </c>
      <c r="J978" s="143">
        <v>1.0267999999999979</v>
      </c>
      <c r="K978" s="452">
        <v>0</v>
      </c>
      <c r="L978" s="382">
        <f t="shared" si="4677"/>
        <v>0.92</v>
      </c>
      <c r="M978" s="383">
        <f t="shared" si="4678"/>
        <v>0.04</v>
      </c>
      <c r="N978" s="383">
        <f t="shared" si="4679"/>
        <v>0.1</v>
      </c>
      <c r="O978" s="382">
        <f t="shared" si="4680"/>
        <v>1.06</v>
      </c>
      <c r="P978" s="382">
        <f t="shared" si="4681"/>
        <v>1.08</v>
      </c>
      <c r="Q978" s="385">
        <f t="shared" si="4633"/>
        <v>18.32</v>
      </c>
      <c r="R978" s="385">
        <f t="shared" si="4634"/>
        <v>0</v>
      </c>
      <c r="S978" s="385">
        <f t="shared" si="4635"/>
        <v>0</v>
      </c>
      <c r="T978" s="385">
        <f t="shared" si="4636"/>
        <v>0</v>
      </c>
      <c r="U978" s="385">
        <f t="shared" si="4637"/>
        <v>0</v>
      </c>
      <c r="V978" s="384">
        <f t="shared" si="4638"/>
        <v>0</v>
      </c>
      <c r="W978" s="726">
        <f t="shared" si="4639"/>
        <v>0</v>
      </c>
      <c r="X978" s="144" t="str">
        <f t="shared" si="4682"/>
        <v>RQ8</v>
      </c>
      <c r="Y978" s="416">
        <f t="shared" si="4641"/>
        <v>1.2</v>
      </c>
      <c r="Z978" s="603" t="s">
        <v>1</v>
      </c>
      <c r="AA978" s="504">
        <f t="shared" si="4683"/>
        <v>1.2</v>
      </c>
      <c r="AB978" s="591">
        <f t="shared" si="4684"/>
        <v>0.81929999999999836</v>
      </c>
      <c r="AC978" s="592">
        <f t="shared" si="4685"/>
        <v>0.04</v>
      </c>
      <c r="AD978" s="592">
        <f t="shared" si="4645"/>
        <v>0.15</v>
      </c>
      <c r="AE978" s="593">
        <f t="shared" si="4686"/>
        <v>1.01</v>
      </c>
      <c r="AF978" s="604">
        <f t="shared" si="4647"/>
        <v>2.2000000000000002</v>
      </c>
      <c r="AG978" s="605">
        <f t="shared" si="4687"/>
        <v>0.92</v>
      </c>
      <c r="AH978" s="595">
        <f t="shared" si="4649"/>
        <v>2.04</v>
      </c>
      <c r="AI978" s="595">
        <f t="shared" si="4650"/>
        <v>0</v>
      </c>
      <c r="AJ978" s="595">
        <f t="shared" si="4651"/>
        <v>0</v>
      </c>
      <c r="AK978" s="595">
        <f t="shared" si="4652"/>
        <v>0</v>
      </c>
      <c r="AL978" s="595">
        <f t="shared" si="4653"/>
        <v>0</v>
      </c>
      <c r="AM978" s="596">
        <f t="shared" si="4654"/>
        <v>0</v>
      </c>
      <c r="AN978" s="732">
        <f t="shared" si="4655"/>
        <v>0</v>
      </c>
      <c r="AO978" s="144" t="str">
        <f t="shared" si="4688"/>
        <v>RQ8</v>
      </c>
      <c r="AP978" s="379" t="str">
        <f t="shared" si="4689"/>
        <v>=&gt;</v>
      </c>
      <c r="AQ978" s="453" t="str">
        <f t="shared" si="4690"/>
        <v>RQ9</v>
      </c>
      <c r="AR978" s="416">
        <f t="shared" si="4691"/>
        <v>0.4</v>
      </c>
      <c r="AS978" s="504" t="str">
        <f t="shared" si="4692"/>
        <v/>
      </c>
      <c r="AT978" s="504" t="str">
        <f t="shared" si="4693"/>
        <v/>
      </c>
      <c r="AU978" s="142">
        <f t="shared" si="4694"/>
        <v>16</v>
      </c>
      <c r="AV978" s="416">
        <f t="shared" si="4695"/>
        <v>1.4</v>
      </c>
      <c r="AW978" s="603" t="s">
        <v>1</v>
      </c>
      <c r="AX978" s="504">
        <f t="shared" si="4696"/>
        <v>1.4</v>
      </c>
      <c r="AY978" s="384">
        <f t="shared" si="4697"/>
        <v>14.6</v>
      </c>
      <c r="AZ978" s="384">
        <f t="shared" si="4698"/>
        <v>0.1</v>
      </c>
      <c r="BA978" s="384">
        <f t="shared" si="4699"/>
        <v>1.08</v>
      </c>
      <c r="BB978" s="382">
        <f t="shared" si="4700"/>
        <v>2.95</v>
      </c>
      <c r="BC978" s="265">
        <f t="shared" si="4701"/>
        <v>0</v>
      </c>
      <c r="BD978" s="265">
        <f t="shared" si="4702"/>
        <v>20.36</v>
      </c>
      <c r="BE978" s="265">
        <f t="shared" si="4703"/>
        <v>2.64</v>
      </c>
      <c r="BF978" s="607">
        <f t="shared" si="4704"/>
        <v>1.0092999999999983</v>
      </c>
      <c r="BG978" s="607">
        <f t="shared" si="4705"/>
        <v>0</v>
      </c>
      <c r="BH978" s="607">
        <f t="shared" si="4706"/>
        <v>1.98</v>
      </c>
      <c r="BI978" s="607">
        <f t="shared" si="4707"/>
        <v>0</v>
      </c>
      <c r="BJ978" s="116">
        <f t="shared" si="4708"/>
        <v>12.79</v>
      </c>
      <c r="BK978" s="95"/>
    </row>
    <row r="979" spans="1:63" ht="14.25" x14ac:dyDescent="0.3">
      <c r="A979" s="449" t="s">
        <v>25096</v>
      </c>
      <c r="B979" s="146" t="s">
        <v>23695</v>
      </c>
      <c r="C979" s="532" t="s">
        <v>25097</v>
      </c>
      <c r="D979" s="502">
        <v>0.4</v>
      </c>
      <c r="E979" s="589"/>
      <c r="F979" s="589"/>
      <c r="G979" s="502" t="s">
        <v>23865</v>
      </c>
      <c r="H979" s="451">
        <v>6</v>
      </c>
      <c r="I979" s="452">
        <v>1.0267999999999979</v>
      </c>
      <c r="J979" s="452">
        <v>1.1484999999999985</v>
      </c>
      <c r="K979" s="452">
        <v>0.95</v>
      </c>
      <c r="L979" s="382">
        <f t="shared" si="4677"/>
        <v>1.0900000000000001</v>
      </c>
      <c r="M979" s="383">
        <f t="shared" si="4678"/>
        <v>0.04</v>
      </c>
      <c r="N979" s="383">
        <f t="shared" si="4679"/>
        <v>0.1</v>
      </c>
      <c r="O979" s="382">
        <f t="shared" si="4680"/>
        <v>1.2300000000000002</v>
      </c>
      <c r="P979" s="382">
        <f t="shared" si="4681"/>
        <v>1.08</v>
      </c>
      <c r="Q979" s="385">
        <f t="shared" si="4633"/>
        <v>7.97</v>
      </c>
      <c r="R979" s="385">
        <f t="shared" si="4634"/>
        <v>0</v>
      </c>
      <c r="S979" s="385">
        <f t="shared" si="4635"/>
        <v>0</v>
      </c>
      <c r="T979" s="385">
        <f t="shared" si="4636"/>
        <v>0</v>
      </c>
      <c r="U979" s="385">
        <f t="shared" si="4637"/>
        <v>0</v>
      </c>
      <c r="V979" s="384">
        <f t="shared" si="4638"/>
        <v>0</v>
      </c>
      <c r="W979" s="726">
        <f t="shared" si="4639"/>
        <v>0</v>
      </c>
      <c r="X979" s="449" t="str">
        <f t="shared" si="4682"/>
        <v>RQ9</v>
      </c>
      <c r="Y979" s="502">
        <f t="shared" si="4641"/>
        <v>1.2</v>
      </c>
      <c r="Z979" s="590" t="s">
        <v>1</v>
      </c>
      <c r="AA979" s="589">
        <f t="shared" si="4683"/>
        <v>1.2</v>
      </c>
      <c r="AB979" s="591">
        <f t="shared" si="4684"/>
        <v>1.0267999999999979</v>
      </c>
      <c r="AC979" s="592">
        <f t="shared" si="4685"/>
        <v>0.04</v>
      </c>
      <c r="AD979" s="592">
        <f t="shared" si="4645"/>
        <v>0.15</v>
      </c>
      <c r="AE979" s="593">
        <f t="shared" si="4686"/>
        <v>1.22</v>
      </c>
      <c r="AF979" s="593">
        <f t="shared" si="4647"/>
        <v>2.2000000000000002</v>
      </c>
      <c r="AG979" s="594">
        <f t="shared" si="4687"/>
        <v>0.92</v>
      </c>
      <c r="AH979" s="595">
        <f t="shared" si="4649"/>
        <v>2.4700000000000002</v>
      </c>
      <c r="AI979" s="595">
        <f t="shared" si="4650"/>
        <v>0</v>
      </c>
      <c r="AJ979" s="595">
        <f t="shared" si="4651"/>
        <v>0</v>
      </c>
      <c r="AK979" s="595">
        <f t="shared" si="4652"/>
        <v>0</v>
      </c>
      <c r="AL979" s="595">
        <f t="shared" si="4653"/>
        <v>0</v>
      </c>
      <c r="AM979" s="596">
        <f t="shared" si="4654"/>
        <v>0</v>
      </c>
      <c r="AN979" s="732">
        <f t="shared" si="4655"/>
        <v>0</v>
      </c>
      <c r="AO979" s="449" t="str">
        <f t="shared" si="4688"/>
        <v>RQ9</v>
      </c>
      <c r="AP979" s="146" t="str">
        <f t="shared" si="4689"/>
        <v>=&gt;</v>
      </c>
      <c r="AQ979" s="532" t="str">
        <f t="shared" si="4690"/>
        <v>RQ</v>
      </c>
      <c r="AR979" s="502">
        <f t="shared" si="4691"/>
        <v>0.4</v>
      </c>
      <c r="AS979" s="589" t="str">
        <f t="shared" si="4692"/>
        <v/>
      </c>
      <c r="AT979" s="589" t="str">
        <f t="shared" si="4693"/>
        <v/>
      </c>
      <c r="AU979" s="451">
        <f t="shared" si="4694"/>
        <v>6</v>
      </c>
      <c r="AV979" s="502">
        <f t="shared" si="4695"/>
        <v>1.4</v>
      </c>
      <c r="AW979" s="590" t="s">
        <v>1</v>
      </c>
      <c r="AX979" s="589">
        <f t="shared" si="4696"/>
        <v>1.4</v>
      </c>
      <c r="AY979" s="384">
        <f t="shared" si="4697"/>
        <v>4.5999999999999996</v>
      </c>
      <c r="AZ979" s="384">
        <f t="shared" si="4698"/>
        <v>0.1</v>
      </c>
      <c r="BA979" s="384">
        <f t="shared" si="4699"/>
        <v>1.08</v>
      </c>
      <c r="BB979" s="382">
        <f t="shared" si="4700"/>
        <v>0.93</v>
      </c>
      <c r="BC979" s="265">
        <f t="shared" si="4701"/>
        <v>0</v>
      </c>
      <c r="BD979" s="265">
        <f t="shared" si="4702"/>
        <v>10.44</v>
      </c>
      <c r="BE979" s="265">
        <f t="shared" si="4703"/>
        <v>0.83</v>
      </c>
      <c r="BF979" s="607">
        <f t="shared" si="4704"/>
        <v>1.2167999999999979</v>
      </c>
      <c r="BG979" s="607">
        <f t="shared" si="4705"/>
        <v>0</v>
      </c>
      <c r="BH979" s="607">
        <f t="shared" si="4706"/>
        <v>2.38</v>
      </c>
      <c r="BI979" s="607">
        <f t="shared" si="4707"/>
        <v>0</v>
      </c>
      <c r="BJ979" s="116">
        <f t="shared" si="4708"/>
        <v>6.3</v>
      </c>
      <c r="BK979" s="95"/>
    </row>
    <row r="980" spans="1:63" ht="14.25" x14ac:dyDescent="0.3">
      <c r="A980" s="462"/>
      <c r="B980" s="463"/>
      <c r="C980" s="608"/>
      <c r="D980" s="505"/>
      <c r="E980" s="505"/>
      <c r="F980" s="505"/>
      <c r="G980" s="505"/>
      <c r="H980" s="410"/>
      <c r="I980" s="411"/>
      <c r="J980" s="411"/>
      <c r="K980" s="411"/>
      <c r="L980" s="101"/>
      <c r="M980" s="412"/>
      <c r="N980" s="412"/>
      <c r="O980" s="101"/>
      <c r="P980" s="101"/>
      <c r="Q980" s="414"/>
      <c r="R980" s="414"/>
      <c r="S980" s="414"/>
      <c r="T980" s="414"/>
      <c r="U980" s="414"/>
      <c r="V980" s="413"/>
      <c r="W980" s="725"/>
      <c r="X980" s="462"/>
      <c r="Y980" s="505"/>
      <c r="Z980" s="597"/>
      <c r="AA980" s="505"/>
      <c r="AB980" s="598"/>
      <c r="AC980" s="599"/>
      <c r="AD980" s="599"/>
      <c r="AE980" s="600"/>
      <c r="AF980" s="600"/>
      <c r="AG980" s="597"/>
      <c r="AH980" s="601"/>
      <c r="AI980" s="601"/>
      <c r="AJ980" s="601"/>
      <c r="AK980" s="601"/>
      <c r="AL980" s="601"/>
      <c r="AM980" s="602"/>
      <c r="AN980" s="733"/>
      <c r="AO980" s="462"/>
      <c r="AP980" s="463"/>
      <c r="AQ980" s="608"/>
      <c r="AR980" s="505"/>
      <c r="AS980" s="505"/>
      <c r="AT980" s="505"/>
      <c r="AU980" s="410"/>
      <c r="AV980" s="505"/>
      <c r="AW980" s="597"/>
      <c r="AX980" s="505"/>
      <c r="AY980" s="413"/>
      <c r="AZ980" s="413"/>
      <c r="BA980" s="413"/>
      <c r="BB980" s="101"/>
      <c r="BC980" s="101"/>
      <c r="BD980" s="101"/>
      <c r="BE980" s="101"/>
      <c r="BF980" s="414"/>
      <c r="BG980" s="414"/>
      <c r="BH980" s="414"/>
      <c r="BI980" s="414"/>
      <c r="BJ980" s="415"/>
      <c r="BK980" s="95"/>
    </row>
    <row r="981" spans="1:63" s="122" customFormat="1" ht="14.25" x14ac:dyDescent="0.3">
      <c r="A981" s="402" t="s">
        <v>24409</v>
      </c>
      <c r="B981" s="463"/>
      <c r="C981" s="408"/>
      <c r="D981" s="505"/>
      <c r="E981" s="505"/>
      <c r="F981" s="505"/>
      <c r="G981" s="409"/>
      <c r="H981" s="410"/>
      <c r="I981" s="411"/>
      <c r="J981" s="411"/>
      <c r="K981" s="411"/>
      <c r="L981" s="101"/>
      <c r="M981" s="412"/>
      <c r="N981" s="412"/>
      <c r="O981" s="101"/>
      <c r="P981" s="101"/>
      <c r="Q981" s="414"/>
      <c r="R981" s="414"/>
      <c r="S981" s="414"/>
      <c r="T981" s="414"/>
      <c r="U981" s="414"/>
      <c r="V981" s="413"/>
      <c r="W981" s="725"/>
      <c r="X981" s="739" t="str">
        <f>$A981</f>
        <v>BACIA RR - BACIA ROMANA (R)</v>
      </c>
      <c r="Y981" s="505"/>
      <c r="Z981" s="597"/>
      <c r="AA981" s="505"/>
      <c r="AB981" s="598"/>
      <c r="AC981" s="599"/>
      <c r="AD981" s="599"/>
      <c r="AE981" s="600"/>
      <c r="AF981" s="600"/>
      <c r="AG981" s="597"/>
      <c r="AH981" s="601"/>
      <c r="AI981" s="601"/>
      <c r="AJ981" s="601"/>
      <c r="AK981" s="601"/>
      <c r="AL981" s="601"/>
      <c r="AM981" s="602"/>
      <c r="AN981" s="733"/>
      <c r="AO981" s="739" t="str">
        <f>$A981</f>
        <v>BACIA RR - BACIA ROMANA (R)</v>
      </c>
      <c r="AP981" s="463"/>
      <c r="AQ981" s="408"/>
      <c r="AR981" s="505"/>
      <c r="AS981" s="505"/>
      <c r="AT981" s="505"/>
      <c r="AU981" s="410"/>
      <c r="AV981" s="409"/>
      <c r="AW981" s="409"/>
      <c r="AX981" s="409"/>
      <c r="AY981" s="413"/>
      <c r="AZ981" s="413"/>
      <c r="BA981" s="413"/>
      <c r="BB981" s="101"/>
      <c r="BC981" s="101"/>
      <c r="BD981" s="101"/>
      <c r="BE981" s="101"/>
      <c r="BF981" s="101"/>
      <c r="BG981" s="101"/>
      <c r="BH981" s="101"/>
      <c r="BI981" s="101"/>
      <c r="BJ981" s="415"/>
      <c r="BK981" s="95"/>
    </row>
    <row r="982" spans="1:63" s="122" customFormat="1" ht="14.25" x14ac:dyDescent="0.3">
      <c r="A982" s="407" t="s">
        <v>24410</v>
      </c>
      <c r="B982" s="463"/>
      <c r="C982" s="408"/>
      <c r="D982" s="505"/>
      <c r="E982" s="505"/>
      <c r="F982" s="505"/>
      <c r="G982" s="409"/>
      <c r="H982" s="410"/>
      <c r="I982" s="411"/>
      <c r="J982" s="411"/>
      <c r="K982" s="411"/>
      <c r="L982" s="101"/>
      <c r="M982" s="412"/>
      <c r="N982" s="412"/>
      <c r="O982" s="101"/>
      <c r="P982" s="101"/>
      <c r="Q982" s="414"/>
      <c r="R982" s="414"/>
      <c r="S982" s="414"/>
      <c r="T982" s="414"/>
      <c r="U982" s="414"/>
      <c r="V982" s="413"/>
      <c r="W982" s="725"/>
      <c r="X982" s="740" t="str">
        <f>$A982</f>
        <v>RUA MAURICIO LAJE</v>
      </c>
      <c r="Y982" s="503"/>
      <c r="Z982" s="503"/>
      <c r="AA982" s="503"/>
      <c r="AB982" s="399"/>
      <c r="AC982" s="399"/>
      <c r="AD982" s="399"/>
      <c r="AE982" s="399"/>
      <c r="AF982" s="404"/>
      <c r="AG982" s="399"/>
      <c r="AH982" s="399"/>
      <c r="AI982" s="399"/>
      <c r="AJ982" s="399"/>
      <c r="AK982" s="399"/>
      <c r="AL982" s="399"/>
      <c r="AM982" s="399"/>
      <c r="AN982" s="401"/>
      <c r="AO982" s="407" t="str">
        <f>$A982</f>
        <v>RUA MAURICIO LAJE</v>
      </c>
      <c r="AP982" s="463"/>
      <c r="AQ982" s="408"/>
      <c r="AR982" s="505"/>
      <c r="AS982" s="505"/>
      <c r="AT982" s="505"/>
      <c r="AU982" s="410"/>
      <c r="AV982" s="409"/>
      <c r="AW982" s="409"/>
      <c r="AX982" s="409"/>
      <c r="AY982" s="413"/>
      <c r="AZ982" s="413"/>
      <c r="BA982" s="413"/>
      <c r="BB982" s="101"/>
      <c r="BC982" s="101"/>
      <c r="BD982" s="101"/>
      <c r="BE982" s="101"/>
      <c r="BF982" s="101"/>
      <c r="BG982" s="101"/>
      <c r="BH982" s="101"/>
      <c r="BI982" s="101"/>
      <c r="BJ982" s="415"/>
      <c r="BK982" s="95"/>
    </row>
    <row r="983" spans="1:63" ht="14.25" x14ac:dyDescent="0.3">
      <c r="A983" s="144" t="s">
        <v>24411</v>
      </c>
      <c r="B983" s="379" t="s">
        <v>23695</v>
      </c>
      <c r="C983" s="453" t="s">
        <v>24412</v>
      </c>
      <c r="D983" s="416">
        <v>0.4</v>
      </c>
      <c r="E983" s="504"/>
      <c r="F983" s="504"/>
      <c r="G983" s="416" t="s">
        <v>23864</v>
      </c>
      <c r="H983" s="142">
        <v>35</v>
      </c>
      <c r="I983" s="143">
        <v>1</v>
      </c>
      <c r="J983" s="143">
        <v>0.99570000000000025</v>
      </c>
      <c r="K983" s="452">
        <v>0.11600000000000001</v>
      </c>
      <c r="L983" s="382">
        <f t="shared" ref="L983:L987" si="4709">ROUND((I983+J983)/2,2)</f>
        <v>1</v>
      </c>
      <c r="M983" s="383">
        <f t="shared" ref="M983:M987" si="4710">IF(F983=0,ROUND($D983*10%,2),IF(D983&gt;2.8,0.18,0.15))</f>
        <v>0.04</v>
      </c>
      <c r="N983" s="383">
        <f t="shared" ref="N983:N987" si="4711">IF(F983=0,IF(   ROUND($D983/4,2),   IF(ROUND(($D983*1.2)/6,2)&lt;0.1,0.1,ROUND(($D983*1.2)/6,2))),0.5)</f>
        <v>0.1</v>
      </c>
      <c r="O983" s="382">
        <f t="shared" ref="O983:O987" si="4712">L983+M983+N983</f>
        <v>1.1400000000000001</v>
      </c>
      <c r="P983" s="382">
        <f t="shared" ref="P983:P987" si="4713">IF(O983&lt;2,(D983+M983*2)+0.6,(D983+M983*2)+0.6+ROUNDUP(O983-2,0)*0.1)</f>
        <v>1.08</v>
      </c>
      <c r="Q983" s="385">
        <f t="shared" ref="Q983:Q987" si="4714">IF($O983&lt;=$W$4,ROUND(IF($O983&lt;1.5,$O983*$H983*$P983,1.5*$H983*$P983),2),0)</f>
        <v>43.09</v>
      </c>
      <c r="R983" s="385">
        <f t="shared" ref="R983:R987" si="4715">IF($O983&gt;$W$4,ROUND(IF($O983&lt;1.5,$O983*$H983*$P983,1.5*$H983*$P983),2),0)</f>
        <v>0</v>
      </c>
      <c r="S983" s="385">
        <f t="shared" ref="S983:S987" si="4716">IF($O983&gt;$W$4,ROUND(IF($O983&lt;1.5,0,IF($O983&gt;3,1.5*$H983*$P983,($O983-1.5)*$H983*$P983)),2),0)</f>
        <v>0</v>
      </c>
      <c r="T983" s="385">
        <f t="shared" ref="T983:T987" si="4717">IF($O983&gt;$W$4,ROUND(IF($O983&lt;3,0,IF($O983&gt;4.5,1.5*$H983*$P983,($O983-3)*$H983*$P983)),2),0)</f>
        <v>0</v>
      </c>
      <c r="U983" s="385">
        <f t="shared" ref="U983:U987" si="4718">IF($O983&gt;$W$4,ROUND(IF($O983&lt;4.5,0,IF($O983&gt;6,($O983-4.5)*$H983*$P983,($O983-4.5)*$H983*$P983)),2),0)</f>
        <v>0</v>
      </c>
      <c r="V983" s="384">
        <f t="shared" ref="V983:V987" si="4719">IF($O983&gt;$W$4, IF( $O983&lt;=4,   ROUND($H983*($O983+0.5)*2,2),   0),0)</f>
        <v>0</v>
      </c>
      <c r="W983" s="726">
        <f t="shared" ref="W983:W987" si="4720">IF($O983&gt;$W$4, IF( $O983&gt;4,   ROUND($H983*($O983+0.5)*2,2),   0),0)</f>
        <v>0</v>
      </c>
      <c r="X983" s="144" t="str">
        <f t="shared" ref="X983:X987" si="4721">A983</f>
        <v>RR1</v>
      </c>
      <c r="Y983" s="416">
        <f t="shared" ref="Y983:Y987" si="4722">IF($D983=0.4,1.2,IF($D983=0.6,1.2,IF($D983=0.8,1.3,IF($D983=1,1.5,IF($D983=1.2,1.7,IF($D983&lt;=2,2,"--"))))))</f>
        <v>1.2</v>
      </c>
      <c r="Z983" s="603" t="s">
        <v>1</v>
      </c>
      <c r="AA983" s="504">
        <f t="shared" ref="AA983:AA987" si="4723">Y983</f>
        <v>1.2</v>
      </c>
      <c r="AB983" s="591">
        <f t="shared" ref="AB983:AB987" si="4724">IF($Y983="--","--",I983)</f>
        <v>1</v>
      </c>
      <c r="AC983" s="592">
        <f t="shared" ref="AC983:AC987" si="4725">IF($Y983="--","--",IF(D983&gt;1.5,0.15,ROUND($D983*10%,2)))</f>
        <v>0.04</v>
      </c>
      <c r="AD983" s="592">
        <f t="shared" ref="AD983:AD987" si="4726">IF($Y983="--","--",0.15)</f>
        <v>0.15</v>
      </c>
      <c r="AE983" s="593">
        <f t="shared" ref="AE983:AE987" si="4727">IF($Y983="--","--",ROUND(AB983+AC983+AD983,2))</f>
        <v>1.19</v>
      </c>
      <c r="AF983" s="604">
        <f t="shared" ref="AF983:AF987" si="4728">IF($Y983="--","--",IF($AB983&lt;=2,$Y983+1,($Y983+1)+ROUNDUP($AB983-2,0)*0.1))</f>
        <v>2.2000000000000002</v>
      </c>
      <c r="AG983" s="605">
        <f t="shared" ref="AG983:AG987" si="4729">IF($D983=0.4,0.92,IF($D983=0.6,0.68,IF($D983=0.8,0.74,IF($D983=1,0.7,IF($D983=1.2,0.66,IF($D983=1.5,0.6,IF($D983&lt;=2,(2.4-(D983+0.3)),"--")))))))</f>
        <v>0.92</v>
      </c>
      <c r="AH983" s="595">
        <f t="shared" ref="AH983:AH987" si="4730">IF($Y983="--","--",IF($AE983&lt;=$W$4,ROUND(IF($AE983&lt;1.5,$AE983*$AF983*$AG983,1.5*$AF983*$AG983),2),0))</f>
        <v>2.41</v>
      </c>
      <c r="AI983" s="595">
        <f t="shared" ref="AI983:AI987" si="4731">IF($Y983="--","--",IF($AE983&gt;$W$4,ROUND(IF($AE983&lt;1.5,$AE983*$AF983*$AG983,1.5*$AF983*$AG983),2),0))</f>
        <v>0</v>
      </c>
      <c r="AJ983" s="595">
        <f t="shared" ref="AJ983:AJ987" si="4732">IF($Y983="--","--",IF($AE983&gt;$W$4,ROUND(IF($AE983&lt;1.5,0,IF($AE983&gt;3,1.5*$AF983*$AG983,($AE983-1.5)*$AF983*$AG983)),2),0))</f>
        <v>0</v>
      </c>
      <c r="AK983" s="595">
        <f t="shared" ref="AK983:AK987" si="4733">IF($Y983="--","--",IF($AE983&gt;$W$4,ROUND(IF($AE983&lt;3,0,IF($AE983&gt;4.5,1.5*$AF983*$AG983,($AE983-3)*$AF983*$AG983)),2),0))</f>
        <v>0</v>
      </c>
      <c r="AL983" s="595">
        <f t="shared" ref="AL983:AL987" si="4734">IF($Y983="--","--",IF($AE983&gt;$W$4,ROUND(IF($AE983&lt;4.5,0,IF($AE983&gt;6,($AE983-4.5)*$AF983*$AG983,($AE983-4.5)*$AF983*$AG983)),2),0))</f>
        <v>0</v>
      </c>
      <c r="AM983" s="596">
        <f t="shared" ref="AM983:AM987" si="4735">IF($Y983="--","--",IF($AE983&gt;$W$4, IF( $AE983&lt;=4,   ROUND(($AG983*4)*($AE983+0.5)*2,2),   0),0))</f>
        <v>0</v>
      </c>
      <c r="AN983" s="732">
        <f t="shared" ref="AN983:AN987" si="4736">IF($Y983="--","--",IF($AE983&gt;$W$4, IF( $AE983&gt;4,   ROUND(($AG983*4)*($AE983+0.5)*2,2),   0),0))</f>
        <v>0</v>
      </c>
      <c r="AO983" s="144" t="s">
        <v>24411</v>
      </c>
      <c r="AP983" s="379" t="s">
        <v>23695</v>
      </c>
      <c r="AQ983" s="453" t="s">
        <v>24412</v>
      </c>
      <c r="AR983" s="416">
        <v>0.4</v>
      </c>
      <c r="AS983" s="504"/>
      <c r="AT983" s="504"/>
      <c r="AU983" s="142">
        <v>35</v>
      </c>
      <c r="AV983" s="416">
        <f t="shared" ref="AV983:AV987" si="4737">IF($Y983="--","--",Y983+0.2)</f>
        <v>1.4</v>
      </c>
      <c r="AW983" s="603" t="s">
        <v>1</v>
      </c>
      <c r="AX983" s="504">
        <f t="shared" ref="AX983:AX987" si="4738">AV983</f>
        <v>1.4</v>
      </c>
      <c r="AY983" s="384">
        <f t="shared" ref="AY983:AY987" si="4739">IF(D983&gt;2,AU983,AU983-AV983)</f>
        <v>33.6</v>
      </c>
      <c r="AZ983" s="384">
        <f t="shared" ref="AZ983:AZ987" si="4740">N983</f>
        <v>0.1</v>
      </c>
      <c r="BA983" s="384">
        <f t="shared" ref="BA983:BA987" si="4741">P983</f>
        <v>1.08</v>
      </c>
      <c r="BB983" s="382">
        <f t="shared" ref="BB983:BB987" si="4742">IF(F983=0,IF(ROUND( AY983 * ( ( (N983*P983) +  ( ((D983+M983*2)/6)*P983 ) ) - ROUND(  ((D983+M983*2)^2)   *   (   ( PI()*96.379 / (4*360) )  -  ( (SIN((96.379/2)*PI()/180)) * (COS((96.379/2)*PI()/180)) / 4 )   ), 4) ),2),   ROUND( AY983 * ( ( (N983*P983) +  ( ((D983+M983*2)/4)*P983 ) ) - ROUND(  ((D983+M983*2)^2)   *   (   ( PI()*120 / (4*360) )  -  ( (SIN((120/2)*PI()/180)) * (COS((120/2)*PI()/180)) / 4 )   ), 4) ),2)),0)</f>
        <v>6.79</v>
      </c>
      <c r="BC983" s="265">
        <f t="shared" ref="BC983:BC987" si="4743">IF(F983&gt;0,ROUND(AY983*N983*P983,2),0)</f>
        <v>0</v>
      </c>
      <c r="BD983" s="265">
        <f t="shared" ref="BD983:BD987" si="4744">SUM(Q983:U983,AH983:AL983)</f>
        <v>45.5</v>
      </c>
      <c r="BE983" s="265">
        <f t="shared" ref="BE983:BE987" si="4745">IF(F983=0, ROUND( ( PI()*( (D983+M983*2)^2 ) / 4  ) * AY983,2),  ROUND( (D983+M983*2)*(F983+M983*2) * AY983,2))</f>
        <v>6.08</v>
      </c>
      <c r="BF983" s="607">
        <f t="shared" ref="BF983:BF987" si="4746">IF(($I983+M983-0.15)&lt;=2,($I983+M983+0.15),IF(($I983+M983)&lt;=3,2.35,($I983+M983+0.2)-0.85))</f>
        <v>1.19</v>
      </c>
      <c r="BG983" s="607">
        <f t="shared" ref="BG983:BG987" si="4747">IF(D983&gt;2,   (I983-F983-M983-0.11),IF(($I983+M983)&lt;=2,0,IF(($I983+M983)&gt;3,0.85,(I983+M983+0.2-BF983))))</f>
        <v>0</v>
      </c>
      <c r="BH983" s="607">
        <f t="shared" ref="BH983:BH987" si="4748">IF(D983&gt;2,  ROUND(((1.42+0.4)+(0.91+0.4))*2*BG983,2), ROUND(AV983*AX983*BF983,2))</f>
        <v>2.33</v>
      </c>
      <c r="BI983" s="607">
        <f t="shared" ref="BI983:BI987" si="4749">ROUND(((PI()*0.9^2)/4)*BG983,2)</f>
        <v>0</v>
      </c>
      <c r="BJ983" s="116">
        <f t="shared" ref="BJ983:BJ987" si="4750">ROUND(BD983-BE983-BH983-BI983-BB983-BC983,2)</f>
        <v>30.3</v>
      </c>
      <c r="BK983" s="95"/>
    </row>
    <row r="984" spans="1:63" ht="14.25" x14ac:dyDescent="0.3">
      <c r="A984" s="144" t="s">
        <v>24412</v>
      </c>
      <c r="B984" s="379" t="s">
        <v>23695</v>
      </c>
      <c r="C984" s="453" t="s">
        <v>24413</v>
      </c>
      <c r="D984" s="416">
        <v>0.4</v>
      </c>
      <c r="E984" s="504"/>
      <c r="F984" s="504"/>
      <c r="G984" s="416" t="s">
        <v>23864</v>
      </c>
      <c r="H984" s="142">
        <v>35</v>
      </c>
      <c r="I984" s="143">
        <v>1.1116999999999999</v>
      </c>
      <c r="J984" s="143">
        <v>1.0412299999999988</v>
      </c>
      <c r="K984" s="452">
        <v>0</v>
      </c>
      <c r="L984" s="382">
        <f t="shared" si="4709"/>
        <v>1.08</v>
      </c>
      <c r="M984" s="383">
        <f t="shared" si="4710"/>
        <v>0.04</v>
      </c>
      <c r="N984" s="383">
        <f t="shared" si="4711"/>
        <v>0.1</v>
      </c>
      <c r="O984" s="382">
        <f t="shared" si="4712"/>
        <v>1.2200000000000002</v>
      </c>
      <c r="P984" s="382">
        <f t="shared" si="4713"/>
        <v>1.08</v>
      </c>
      <c r="Q984" s="385">
        <f t="shared" si="4714"/>
        <v>46.12</v>
      </c>
      <c r="R984" s="385">
        <f t="shared" si="4715"/>
        <v>0</v>
      </c>
      <c r="S984" s="385">
        <f t="shared" si="4716"/>
        <v>0</v>
      </c>
      <c r="T984" s="385">
        <f t="shared" si="4717"/>
        <v>0</v>
      </c>
      <c r="U984" s="385">
        <f t="shared" si="4718"/>
        <v>0</v>
      </c>
      <c r="V984" s="384">
        <f t="shared" si="4719"/>
        <v>0</v>
      </c>
      <c r="W984" s="726">
        <f t="shared" si="4720"/>
        <v>0</v>
      </c>
      <c r="X984" s="144" t="str">
        <f t="shared" si="4721"/>
        <v>RR2</v>
      </c>
      <c r="Y984" s="416">
        <f t="shared" si="4722"/>
        <v>1.2</v>
      </c>
      <c r="Z984" s="603" t="s">
        <v>1</v>
      </c>
      <c r="AA984" s="504">
        <f t="shared" si="4723"/>
        <v>1.2</v>
      </c>
      <c r="AB984" s="591">
        <f t="shared" si="4724"/>
        <v>1.1116999999999999</v>
      </c>
      <c r="AC984" s="592">
        <f t="shared" si="4725"/>
        <v>0.04</v>
      </c>
      <c r="AD984" s="592">
        <f t="shared" si="4726"/>
        <v>0.15</v>
      </c>
      <c r="AE984" s="593">
        <f t="shared" si="4727"/>
        <v>1.3</v>
      </c>
      <c r="AF984" s="604">
        <f t="shared" si="4728"/>
        <v>2.2000000000000002</v>
      </c>
      <c r="AG984" s="605">
        <f t="shared" si="4729"/>
        <v>0.92</v>
      </c>
      <c r="AH984" s="595">
        <f t="shared" si="4730"/>
        <v>2.63</v>
      </c>
      <c r="AI984" s="595">
        <f t="shared" si="4731"/>
        <v>0</v>
      </c>
      <c r="AJ984" s="595">
        <f t="shared" si="4732"/>
        <v>0</v>
      </c>
      <c r="AK984" s="595">
        <f t="shared" si="4733"/>
        <v>0</v>
      </c>
      <c r="AL984" s="595">
        <f t="shared" si="4734"/>
        <v>0</v>
      </c>
      <c r="AM984" s="596">
        <f t="shared" si="4735"/>
        <v>0</v>
      </c>
      <c r="AN984" s="732">
        <f t="shared" si="4736"/>
        <v>0</v>
      </c>
      <c r="AO984" s="144" t="s">
        <v>24412</v>
      </c>
      <c r="AP984" s="379" t="s">
        <v>23695</v>
      </c>
      <c r="AQ984" s="453" t="s">
        <v>24413</v>
      </c>
      <c r="AR984" s="416">
        <v>0.4</v>
      </c>
      <c r="AS984" s="504"/>
      <c r="AT984" s="504"/>
      <c r="AU984" s="142">
        <v>35</v>
      </c>
      <c r="AV984" s="416">
        <f t="shared" si="4737"/>
        <v>1.4</v>
      </c>
      <c r="AW984" s="603" t="s">
        <v>1</v>
      </c>
      <c r="AX984" s="504">
        <f t="shared" si="4738"/>
        <v>1.4</v>
      </c>
      <c r="AY984" s="384">
        <f t="shared" si="4739"/>
        <v>33.6</v>
      </c>
      <c r="AZ984" s="384">
        <f t="shared" si="4740"/>
        <v>0.1</v>
      </c>
      <c r="BA984" s="384">
        <f t="shared" si="4741"/>
        <v>1.08</v>
      </c>
      <c r="BB984" s="382">
        <f t="shared" si="4742"/>
        <v>6.79</v>
      </c>
      <c r="BC984" s="265">
        <f t="shared" si="4743"/>
        <v>0</v>
      </c>
      <c r="BD984" s="265">
        <f t="shared" si="4744"/>
        <v>48.75</v>
      </c>
      <c r="BE984" s="265">
        <f t="shared" si="4745"/>
        <v>6.08</v>
      </c>
      <c r="BF984" s="607">
        <f t="shared" si="4746"/>
        <v>1.3016999999999999</v>
      </c>
      <c r="BG984" s="607">
        <f t="shared" si="4747"/>
        <v>0</v>
      </c>
      <c r="BH984" s="607">
        <f t="shared" si="4748"/>
        <v>2.5499999999999998</v>
      </c>
      <c r="BI984" s="607">
        <f t="shared" si="4749"/>
        <v>0</v>
      </c>
      <c r="BJ984" s="116">
        <f t="shared" si="4750"/>
        <v>33.33</v>
      </c>
      <c r="BK984" s="95"/>
    </row>
    <row r="985" spans="1:63" ht="14.25" x14ac:dyDescent="0.3">
      <c r="A985" s="144" t="s">
        <v>24413</v>
      </c>
      <c r="B985" s="379" t="s">
        <v>23695</v>
      </c>
      <c r="C985" s="453" t="s">
        <v>24414</v>
      </c>
      <c r="D985" s="416">
        <v>0.4</v>
      </c>
      <c r="E985" s="504"/>
      <c r="F985" s="504"/>
      <c r="G985" s="416" t="s">
        <v>23864</v>
      </c>
      <c r="H985" s="142">
        <v>30</v>
      </c>
      <c r="I985" s="143">
        <v>1.0412299999999988</v>
      </c>
      <c r="J985" s="143">
        <v>1.0557299999999996</v>
      </c>
      <c r="K985" s="452">
        <v>0</v>
      </c>
      <c r="L985" s="382">
        <f t="shared" si="4709"/>
        <v>1.05</v>
      </c>
      <c r="M985" s="383">
        <f t="shared" si="4710"/>
        <v>0.04</v>
      </c>
      <c r="N985" s="383">
        <f t="shared" si="4711"/>
        <v>0.1</v>
      </c>
      <c r="O985" s="382">
        <f t="shared" si="4712"/>
        <v>1.1900000000000002</v>
      </c>
      <c r="P985" s="382">
        <f t="shared" si="4713"/>
        <v>1.08</v>
      </c>
      <c r="Q985" s="385">
        <f t="shared" si="4714"/>
        <v>38.56</v>
      </c>
      <c r="R985" s="385">
        <f t="shared" si="4715"/>
        <v>0</v>
      </c>
      <c r="S985" s="385">
        <f t="shared" si="4716"/>
        <v>0</v>
      </c>
      <c r="T985" s="385">
        <f t="shared" si="4717"/>
        <v>0</v>
      </c>
      <c r="U985" s="385">
        <f t="shared" si="4718"/>
        <v>0</v>
      </c>
      <c r="V985" s="384">
        <f t="shared" si="4719"/>
        <v>0</v>
      </c>
      <c r="W985" s="726">
        <f t="shared" si="4720"/>
        <v>0</v>
      </c>
      <c r="X985" s="144" t="str">
        <f t="shared" si="4721"/>
        <v>RR3</v>
      </c>
      <c r="Y985" s="416">
        <f t="shared" si="4722"/>
        <v>1.2</v>
      </c>
      <c r="Z985" s="603" t="s">
        <v>1</v>
      </c>
      <c r="AA985" s="504">
        <f t="shared" si="4723"/>
        <v>1.2</v>
      </c>
      <c r="AB985" s="591">
        <f t="shared" si="4724"/>
        <v>1.0412299999999988</v>
      </c>
      <c r="AC985" s="592">
        <f t="shared" si="4725"/>
        <v>0.04</v>
      </c>
      <c r="AD985" s="592">
        <f t="shared" si="4726"/>
        <v>0.15</v>
      </c>
      <c r="AE985" s="593">
        <f t="shared" si="4727"/>
        <v>1.23</v>
      </c>
      <c r="AF985" s="604">
        <f t="shared" si="4728"/>
        <v>2.2000000000000002</v>
      </c>
      <c r="AG985" s="605">
        <f t="shared" si="4729"/>
        <v>0.92</v>
      </c>
      <c r="AH985" s="595">
        <f t="shared" si="4730"/>
        <v>2.4900000000000002</v>
      </c>
      <c r="AI985" s="595">
        <f t="shared" si="4731"/>
        <v>0</v>
      </c>
      <c r="AJ985" s="595">
        <f t="shared" si="4732"/>
        <v>0</v>
      </c>
      <c r="AK985" s="595">
        <f t="shared" si="4733"/>
        <v>0</v>
      </c>
      <c r="AL985" s="595">
        <f t="shared" si="4734"/>
        <v>0</v>
      </c>
      <c r="AM985" s="596">
        <f t="shared" si="4735"/>
        <v>0</v>
      </c>
      <c r="AN985" s="732">
        <f t="shared" si="4736"/>
        <v>0</v>
      </c>
      <c r="AO985" s="144" t="s">
        <v>24413</v>
      </c>
      <c r="AP985" s="379" t="s">
        <v>23695</v>
      </c>
      <c r="AQ985" s="453" t="s">
        <v>24414</v>
      </c>
      <c r="AR985" s="416">
        <v>0.4</v>
      </c>
      <c r="AS985" s="504"/>
      <c r="AT985" s="504"/>
      <c r="AU985" s="142">
        <v>30</v>
      </c>
      <c r="AV985" s="416">
        <f t="shared" si="4737"/>
        <v>1.4</v>
      </c>
      <c r="AW985" s="603" t="s">
        <v>1</v>
      </c>
      <c r="AX985" s="504">
        <f t="shared" si="4738"/>
        <v>1.4</v>
      </c>
      <c r="AY985" s="384">
        <f t="shared" si="4739"/>
        <v>28.6</v>
      </c>
      <c r="AZ985" s="384">
        <f t="shared" si="4740"/>
        <v>0.1</v>
      </c>
      <c r="BA985" s="384">
        <f t="shared" si="4741"/>
        <v>1.08</v>
      </c>
      <c r="BB985" s="382">
        <f t="shared" si="4742"/>
        <v>5.78</v>
      </c>
      <c r="BC985" s="265">
        <f t="shared" si="4743"/>
        <v>0</v>
      </c>
      <c r="BD985" s="265">
        <f t="shared" si="4744"/>
        <v>41.050000000000004</v>
      </c>
      <c r="BE985" s="265">
        <f t="shared" si="4745"/>
        <v>5.18</v>
      </c>
      <c r="BF985" s="607">
        <f t="shared" si="4746"/>
        <v>1.2312299999999987</v>
      </c>
      <c r="BG985" s="607">
        <f t="shared" si="4747"/>
        <v>0</v>
      </c>
      <c r="BH985" s="607">
        <f t="shared" si="4748"/>
        <v>2.41</v>
      </c>
      <c r="BI985" s="607">
        <f t="shared" si="4749"/>
        <v>0</v>
      </c>
      <c r="BJ985" s="116">
        <f t="shared" si="4750"/>
        <v>27.68</v>
      </c>
      <c r="BK985" s="95"/>
    </row>
    <row r="986" spans="1:63" ht="14.25" x14ac:dyDescent="0.3">
      <c r="A986" s="144" t="s">
        <v>24414</v>
      </c>
      <c r="B986" s="379" t="s">
        <v>23695</v>
      </c>
      <c r="C986" s="453" t="s">
        <v>24415</v>
      </c>
      <c r="D986" s="416">
        <v>0.4</v>
      </c>
      <c r="E986" s="504"/>
      <c r="F986" s="504"/>
      <c r="G986" s="416" t="s">
        <v>23864</v>
      </c>
      <c r="H986" s="142">
        <v>25</v>
      </c>
      <c r="I986" s="143">
        <v>1.0557299999999996</v>
      </c>
      <c r="J986" s="143">
        <v>1.1958299999999991</v>
      </c>
      <c r="K986" s="452">
        <v>0</v>
      </c>
      <c r="L986" s="382">
        <f t="shared" si="4709"/>
        <v>1.1299999999999999</v>
      </c>
      <c r="M986" s="383">
        <f t="shared" si="4710"/>
        <v>0.04</v>
      </c>
      <c r="N986" s="383">
        <f t="shared" si="4711"/>
        <v>0.1</v>
      </c>
      <c r="O986" s="382">
        <f t="shared" si="4712"/>
        <v>1.27</v>
      </c>
      <c r="P986" s="382">
        <f t="shared" si="4713"/>
        <v>1.08</v>
      </c>
      <c r="Q986" s="385">
        <f t="shared" si="4714"/>
        <v>34.29</v>
      </c>
      <c r="R986" s="385">
        <f t="shared" si="4715"/>
        <v>0</v>
      </c>
      <c r="S986" s="385">
        <f t="shared" si="4716"/>
        <v>0</v>
      </c>
      <c r="T986" s="385">
        <f t="shared" si="4717"/>
        <v>0</v>
      </c>
      <c r="U986" s="385">
        <f t="shared" si="4718"/>
        <v>0</v>
      </c>
      <c r="V986" s="384">
        <f t="shared" si="4719"/>
        <v>0</v>
      </c>
      <c r="W986" s="726">
        <f t="shared" si="4720"/>
        <v>0</v>
      </c>
      <c r="X986" s="144" t="str">
        <f t="shared" si="4721"/>
        <v>RR4</v>
      </c>
      <c r="Y986" s="416">
        <f t="shared" si="4722"/>
        <v>1.2</v>
      </c>
      <c r="Z986" s="603" t="s">
        <v>1</v>
      </c>
      <c r="AA986" s="504">
        <f t="shared" si="4723"/>
        <v>1.2</v>
      </c>
      <c r="AB986" s="591">
        <f t="shared" si="4724"/>
        <v>1.0557299999999996</v>
      </c>
      <c r="AC986" s="592">
        <f t="shared" si="4725"/>
        <v>0.04</v>
      </c>
      <c r="AD986" s="592">
        <f t="shared" si="4726"/>
        <v>0.15</v>
      </c>
      <c r="AE986" s="593">
        <f t="shared" si="4727"/>
        <v>1.25</v>
      </c>
      <c r="AF986" s="604">
        <f t="shared" si="4728"/>
        <v>2.2000000000000002</v>
      </c>
      <c r="AG986" s="605">
        <f t="shared" si="4729"/>
        <v>0.92</v>
      </c>
      <c r="AH986" s="595">
        <f t="shared" si="4730"/>
        <v>2.5299999999999998</v>
      </c>
      <c r="AI986" s="595">
        <f t="shared" si="4731"/>
        <v>0</v>
      </c>
      <c r="AJ986" s="595">
        <f t="shared" si="4732"/>
        <v>0</v>
      </c>
      <c r="AK986" s="595">
        <f t="shared" si="4733"/>
        <v>0</v>
      </c>
      <c r="AL986" s="595">
        <f t="shared" si="4734"/>
        <v>0</v>
      </c>
      <c r="AM986" s="596">
        <f t="shared" si="4735"/>
        <v>0</v>
      </c>
      <c r="AN986" s="732">
        <f t="shared" si="4736"/>
        <v>0</v>
      </c>
      <c r="AO986" s="144" t="s">
        <v>24414</v>
      </c>
      <c r="AP986" s="379" t="s">
        <v>23695</v>
      </c>
      <c r="AQ986" s="453" t="s">
        <v>24415</v>
      </c>
      <c r="AR986" s="416">
        <v>0.4</v>
      </c>
      <c r="AS986" s="504"/>
      <c r="AT986" s="504"/>
      <c r="AU986" s="142">
        <v>25</v>
      </c>
      <c r="AV986" s="416">
        <f t="shared" si="4737"/>
        <v>1.4</v>
      </c>
      <c r="AW986" s="603" t="s">
        <v>1</v>
      </c>
      <c r="AX986" s="504">
        <f t="shared" si="4738"/>
        <v>1.4</v>
      </c>
      <c r="AY986" s="384">
        <f t="shared" si="4739"/>
        <v>23.6</v>
      </c>
      <c r="AZ986" s="384">
        <f t="shared" si="4740"/>
        <v>0.1</v>
      </c>
      <c r="BA986" s="384">
        <f t="shared" si="4741"/>
        <v>1.08</v>
      </c>
      <c r="BB986" s="382">
        <f t="shared" si="4742"/>
        <v>4.7699999999999996</v>
      </c>
      <c r="BC986" s="265">
        <f t="shared" si="4743"/>
        <v>0</v>
      </c>
      <c r="BD986" s="265">
        <f t="shared" si="4744"/>
        <v>36.82</v>
      </c>
      <c r="BE986" s="265">
        <f t="shared" si="4745"/>
        <v>4.2699999999999996</v>
      </c>
      <c r="BF986" s="607">
        <f t="shared" si="4746"/>
        <v>1.2457299999999996</v>
      </c>
      <c r="BG986" s="607">
        <f t="shared" si="4747"/>
        <v>0</v>
      </c>
      <c r="BH986" s="607">
        <f t="shared" si="4748"/>
        <v>2.44</v>
      </c>
      <c r="BI986" s="607">
        <f t="shared" si="4749"/>
        <v>0</v>
      </c>
      <c r="BJ986" s="116">
        <f t="shared" si="4750"/>
        <v>25.34</v>
      </c>
      <c r="BK986" s="95"/>
    </row>
    <row r="987" spans="1:63" ht="14.25" x14ac:dyDescent="0.3">
      <c r="A987" s="449" t="s">
        <v>24415</v>
      </c>
      <c r="B987" s="146" t="s">
        <v>23695</v>
      </c>
      <c r="C987" s="532" t="s">
        <v>24416</v>
      </c>
      <c r="D987" s="502">
        <v>0.4</v>
      </c>
      <c r="E987" s="589"/>
      <c r="F987" s="589"/>
      <c r="G987" s="502" t="s">
        <v>23864</v>
      </c>
      <c r="H987" s="451">
        <v>10</v>
      </c>
      <c r="I987" s="452">
        <v>1.1958299999999991</v>
      </c>
      <c r="J987" s="452">
        <v>1.3508299999999993</v>
      </c>
      <c r="K987" s="452">
        <v>9.9000000000000005E-2</v>
      </c>
      <c r="L987" s="382">
        <f t="shared" si="4709"/>
        <v>1.27</v>
      </c>
      <c r="M987" s="383">
        <f t="shared" si="4710"/>
        <v>0.04</v>
      </c>
      <c r="N987" s="383">
        <f t="shared" si="4711"/>
        <v>0.1</v>
      </c>
      <c r="O987" s="382">
        <f t="shared" si="4712"/>
        <v>1.4100000000000001</v>
      </c>
      <c r="P987" s="382">
        <f t="shared" si="4713"/>
        <v>1.08</v>
      </c>
      <c r="Q987" s="385">
        <f t="shared" si="4714"/>
        <v>15.23</v>
      </c>
      <c r="R987" s="385">
        <f t="shared" si="4715"/>
        <v>0</v>
      </c>
      <c r="S987" s="385">
        <f t="shared" si="4716"/>
        <v>0</v>
      </c>
      <c r="T987" s="385">
        <f t="shared" si="4717"/>
        <v>0</v>
      </c>
      <c r="U987" s="385">
        <f t="shared" si="4718"/>
        <v>0</v>
      </c>
      <c r="V987" s="384">
        <f t="shared" si="4719"/>
        <v>0</v>
      </c>
      <c r="W987" s="726">
        <f t="shared" si="4720"/>
        <v>0</v>
      </c>
      <c r="X987" s="449" t="str">
        <f t="shared" si="4721"/>
        <v>RR5</v>
      </c>
      <c r="Y987" s="502">
        <f t="shared" si="4722"/>
        <v>1.2</v>
      </c>
      <c r="Z987" s="590" t="s">
        <v>1</v>
      </c>
      <c r="AA987" s="589">
        <f t="shared" si="4723"/>
        <v>1.2</v>
      </c>
      <c r="AB987" s="591">
        <f t="shared" si="4724"/>
        <v>1.1958299999999991</v>
      </c>
      <c r="AC987" s="592">
        <f t="shared" si="4725"/>
        <v>0.04</v>
      </c>
      <c r="AD987" s="592">
        <f t="shared" si="4726"/>
        <v>0.15</v>
      </c>
      <c r="AE987" s="593">
        <f t="shared" si="4727"/>
        <v>1.39</v>
      </c>
      <c r="AF987" s="593">
        <f t="shared" si="4728"/>
        <v>2.2000000000000002</v>
      </c>
      <c r="AG987" s="594">
        <f t="shared" si="4729"/>
        <v>0.92</v>
      </c>
      <c r="AH987" s="595">
        <f t="shared" si="4730"/>
        <v>2.81</v>
      </c>
      <c r="AI987" s="595">
        <f t="shared" si="4731"/>
        <v>0</v>
      </c>
      <c r="AJ987" s="595">
        <f t="shared" si="4732"/>
        <v>0</v>
      </c>
      <c r="AK987" s="595">
        <f t="shared" si="4733"/>
        <v>0</v>
      </c>
      <c r="AL987" s="595">
        <f t="shared" si="4734"/>
        <v>0</v>
      </c>
      <c r="AM987" s="596">
        <f t="shared" si="4735"/>
        <v>0</v>
      </c>
      <c r="AN987" s="732">
        <f t="shared" si="4736"/>
        <v>0</v>
      </c>
      <c r="AO987" s="449" t="s">
        <v>24415</v>
      </c>
      <c r="AP987" s="146" t="s">
        <v>23695</v>
      </c>
      <c r="AQ987" s="532" t="s">
        <v>24416</v>
      </c>
      <c r="AR987" s="502">
        <v>0.4</v>
      </c>
      <c r="AS987" s="589"/>
      <c r="AT987" s="589"/>
      <c r="AU987" s="451">
        <v>10</v>
      </c>
      <c r="AV987" s="502">
        <f t="shared" si="4737"/>
        <v>1.4</v>
      </c>
      <c r="AW987" s="590" t="s">
        <v>1</v>
      </c>
      <c r="AX987" s="589">
        <f t="shared" si="4738"/>
        <v>1.4</v>
      </c>
      <c r="AY987" s="384">
        <f t="shared" si="4739"/>
        <v>8.6</v>
      </c>
      <c r="AZ987" s="384">
        <f t="shared" si="4740"/>
        <v>0.1</v>
      </c>
      <c r="BA987" s="384">
        <f t="shared" si="4741"/>
        <v>1.08</v>
      </c>
      <c r="BB987" s="382">
        <f t="shared" si="4742"/>
        <v>1.74</v>
      </c>
      <c r="BC987" s="265">
        <f t="shared" si="4743"/>
        <v>0</v>
      </c>
      <c r="BD987" s="265">
        <f t="shared" si="4744"/>
        <v>18.04</v>
      </c>
      <c r="BE987" s="265">
        <f t="shared" si="4745"/>
        <v>1.56</v>
      </c>
      <c r="BF987" s="607">
        <f t="shared" si="4746"/>
        <v>1.385829999999999</v>
      </c>
      <c r="BG987" s="607">
        <f t="shared" si="4747"/>
        <v>0</v>
      </c>
      <c r="BH987" s="607">
        <f t="shared" si="4748"/>
        <v>2.72</v>
      </c>
      <c r="BI987" s="607">
        <f t="shared" si="4749"/>
        <v>0</v>
      </c>
      <c r="BJ987" s="116">
        <f t="shared" si="4750"/>
        <v>12.02</v>
      </c>
      <c r="BK987" s="95"/>
    </row>
    <row r="988" spans="1:63" ht="14.25" x14ac:dyDescent="0.3">
      <c r="A988" s="462"/>
      <c r="B988" s="463"/>
      <c r="C988" s="608"/>
      <c r="D988" s="505"/>
      <c r="E988" s="505"/>
      <c r="F988" s="505"/>
      <c r="G988" s="505"/>
      <c r="H988" s="410"/>
      <c r="I988" s="411"/>
      <c r="J988" s="411"/>
      <c r="K988" s="411"/>
      <c r="L988" s="101"/>
      <c r="M988" s="412"/>
      <c r="N988" s="412"/>
      <c r="O988" s="101"/>
      <c r="P988" s="101"/>
      <c r="Q988" s="414"/>
      <c r="R988" s="414"/>
      <c r="S988" s="414"/>
      <c r="T988" s="414"/>
      <c r="U988" s="414"/>
      <c r="V988" s="413"/>
      <c r="W988" s="725"/>
      <c r="X988" s="739"/>
      <c r="Y988" s="505"/>
      <c r="Z988" s="597"/>
      <c r="AA988" s="505"/>
      <c r="AB988" s="598"/>
      <c r="AC988" s="599"/>
      <c r="AD988" s="599"/>
      <c r="AE988" s="600"/>
      <c r="AF988" s="600"/>
      <c r="AG988" s="597"/>
      <c r="AH988" s="601"/>
      <c r="AI988" s="601"/>
      <c r="AJ988" s="601"/>
      <c r="AK988" s="601"/>
      <c r="AL988" s="601"/>
      <c r="AM988" s="602"/>
      <c r="AN988" s="733"/>
      <c r="AO988" s="739"/>
      <c r="AP988" s="463"/>
      <c r="AQ988" s="608"/>
      <c r="AR988" s="505"/>
      <c r="AS988" s="505"/>
      <c r="AT988" s="505"/>
      <c r="AU988" s="410"/>
      <c r="AV988" s="505"/>
      <c r="AW988" s="597"/>
      <c r="AX988" s="505"/>
      <c r="AY988" s="413"/>
      <c r="AZ988" s="413"/>
      <c r="BA988" s="413"/>
      <c r="BB988" s="101"/>
      <c r="BC988" s="101"/>
      <c r="BD988" s="101"/>
      <c r="BE988" s="101"/>
      <c r="BF988" s="414"/>
      <c r="BG988" s="414"/>
      <c r="BH988" s="414"/>
      <c r="BI988" s="414"/>
      <c r="BJ988" s="415"/>
      <c r="BK988" s="95"/>
    </row>
    <row r="989" spans="1:63" s="122" customFormat="1" ht="14.25" x14ac:dyDescent="0.3">
      <c r="A989" s="407" t="s">
        <v>24410</v>
      </c>
      <c r="B989" s="463"/>
      <c r="C989" s="408"/>
      <c r="D989" s="505"/>
      <c r="E989" s="505"/>
      <c r="F989" s="505"/>
      <c r="G989" s="409"/>
      <c r="H989" s="410"/>
      <c r="I989" s="411"/>
      <c r="J989" s="411"/>
      <c r="K989" s="411"/>
      <c r="L989" s="101"/>
      <c r="M989" s="412"/>
      <c r="N989" s="412"/>
      <c r="O989" s="101"/>
      <c r="P989" s="101"/>
      <c r="Q989" s="414"/>
      <c r="R989" s="414"/>
      <c r="S989" s="414"/>
      <c r="T989" s="414"/>
      <c r="U989" s="414"/>
      <c r="V989" s="413"/>
      <c r="W989" s="725"/>
      <c r="X989" s="740" t="str">
        <f>$A989</f>
        <v>RUA MAURICIO LAJE</v>
      </c>
      <c r="Y989" s="503"/>
      <c r="Z989" s="503"/>
      <c r="AA989" s="503"/>
      <c r="AB989" s="399"/>
      <c r="AC989" s="399"/>
      <c r="AD989" s="399"/>
      <c r="AE989" s="399"/>
      <c r="AF989" s="404"/>
      <c r="AG989" s="399"/>
      <c r="AH989" s="399"/>
      <c r="AI989" s="399"/>
      <c r="AJ989" s="399"/>
      <c r="AK989" s="399"/>
      <c r="AL989" s="399"/>
      <c r="AM989" s="399"/>
      <c r="AN989" s="401"/>
      <c r="AO989" s="407" t="str">
        <f>$A989</f>
        <v>RUA MAURICIO LAJE</v>
      </c>
      <c r="AP989" s="463"/>
      <c r="AQ989" s="408"/>
      <c r="AR989" s="505"/>
      <c r="AS989" s="505"/>
      <c r="AT989" s="505"/>
      <c r="AU989" s="410"/>
      <c r="AV989" s="409"/>
      <c r="AW989" s="409"/>
      <c r="AX989" s="409"/>
      <c r="AY989" s="413"/>
      <c r="AZ989" s="413"/>
      <c r="BA989" s="413"/>
      <c r="BB989" s="101"/>
      <c r="BC989" s="101"/>
      <c r="BD989" s="101"/>
      <c r="BE989" s="101"/>
      <c r="BF989" s="101"/>
      <c r="BG989" s="101"/>
      <c r="BH989" s="101"/>
      <c r="BI989" s="101"/>
      <c r="BJ989" s="415"/>
      <c r="BK989" s="95"/>
    </row>
    <row r="990" spans="1:63" ht="14.25" x14ac:dyDescent="0.3">
      <c r="A990" s="449" t="s">
        <v>24417</v>
      </c>
      <c r="B990" s="146" t="s">
        <v>23695</v>
      </c>
      <c r="C990" s="532" t="s">
        <v>24416</v>
      </c>
      <c r="D990" s="502">
        <v>0.4</v>
      </c>
      <c r="E990" s="589"/>
      <c r="F990" s="589"/>
      <c r="G990" s="502" t="s">
        <v>23864</v>
      </c>
      <c r="H990" s="451">
        <v>25</v>
      </c>
      <c r="I990" s="452">
        <v>1</v>
      </c>
      <c r="J990" s="452">
        <v>1.1345999999999998</v>
      </c>
      <c r="K990" s="452">
        <v>0.315</v>
      </c>
      <c r="L990" s="382">
        <f t="shared" ref="L990" si="4751">ROUND((I990+J990)/2,2)</f>
        <v>1.07</v>
      </c>
      <c r="M990" s="383">
        <f t="shared" ref="M990" si="4752">IF(F990=0,ROUND($D990*10%,2),IF(D990&gt;2.8,0.18,0.15))</f>
        <v>0.04</v>
      </c>
      <c r="N990" s="383">
        <f t="shared" ref="N990" si="4753">IF(F990=0,IF(   ROUND($D990/4,2),   IF(ROUND(($D990*1.2)/6,2)&lt;0.1,0.1,ROUND(($D990*1.2)/6,2))),0.5)</f>
        <v>0.1</v>
      </c>
      <c r="O990" s="382">
        <f t="shared" ref="O990" si="4754">L990+M990+N990</f>
        <v>1.2100000000000002</v>
      </c>
      <c r="P990" s="382">
        <f t="shared" ref="P990" si="4755">IF(O990&lt;2,(D990+M990*2)+0.6,(D990+M990*2)+0.6+ROUNDUP(O990-2,0)*0.1)</f>
        <v>1.08</v>
      </c>
      <c r="Q990" s="385">
        <f t="shared" ref="Q990" si="4756">IF($O990&lt;=$W$4,ROUND(IF($O990&lt;1.5,$O990*$H990*$P990,1.5*$H990*$P990),2),0)</f>
        <v>32.67</v>
      </c>
      <c r="R990" s="385">
        <f t="shared" ref="R990" si="4757">IF($O990&gt;$W$4,ROUND(IF($O990&lt;1.5,$O990*$H990*$P990,1.5*$H990*$P990),2),0)</f>
        <v>0</v>
      </c>
      <c r="S990" s="385">
        <f t="shared" ref="S990" si="4758">IF($O990&gt;$W$4,ROUND(IF($O990&lt;1.5,0,IF($O990&gt;3,1.5*$H990*$P990,($O990-1.5)*$H990*$P990)),2),0)</f>
        <v>0</v>
      </c>
      <c r="T990" s="385">
        <f t="shared" ref="T990" si="4759">IF($O990&gt;$W$4,ROUND(IF($O990&lt;3,0,IF($O990&gt;4.5,1.5*$H990*$P990,($O990-3)*$H990*$P990)),2),0)</f>
        <v>0</v>
      </c>
      <c r="U990" s="385">
        <f t="shared" ref="U990" si="4760">IF($O990&gt;$W$4,ROUND(IF($O990&lt;4.5,0,IF($O990&gt;6,($O990-4.5)*$H990*$P990,($O990-4.5)*$H990*$P990)),2),0)</f>
        <v>0</v>
      </c>
      <c r="V990" s="384">
        <f t="shared" ref="V990" si="4761">IF($O990&gt;$W$4, IF( $O990&lt;=4,   ROUND($H990*($O990+0.5)*2,2),   0),0)</f>
        <v>0</v>
      </c>
      <c r="W990" s="726">
        <f t="shared" ref="W990" si="4762">IF($O990&gt;$W$4, IF( $O990&gt;4,   ROUND($H990*($O990+0.5)*2,2),   0),0)</f>
        <v>0</v>
      </c>
      <c r="X990" s="449" t="str">
        <f t="shared" ref="X990" si="4763">A990</f>
        <v>RRA</v>
      </c>
      <c r="Y990" s="502">
        <f t="shared" ref="Y990" si="4764">IF($D990=0.4,1.2,IF($D990=0.6,1.2,IF($D990=0.8,1.3,IF($D990=1,1.5,IF($D990=1.2,1.7,IF($D990&lt;=2,2,"--"))))))</f>
        <v>1.2</v>
      </c>
      <c r="Z990" s="590" t="s">
        <v>1</v>
      </c>
      <c r="AA990" s="589">
        <f t="shared" ref="AA990" si="4765">Y990</f>
        <v>1.2</v>
      </c>
      <c r="AB990" s="591">
        <f t="shared" ref="AB990" si="4766">IF($Y990="--","--",I990)</f>
        <v>1</v>
      </c>
      <c r="AC990" s="592">
        <f t="shared" ref="AC990" si="4767">IF($Y990="--","--",IF(D990&gt;1.5,0.15,ROUND($D990*10%,2)))</f>
        <v>0.04</v>
      </c>
      <c r="AD990" s="592">
        <f t="shared" ref="AD990" si="4768">IF($Y990="--","--",0.15)</f>
        <v>0.15</v>
      </c>
      <c r="AE990" s="593">
        <f t="shared" ref="AE990" si="4769">IF($Y990="--","--",ROUND(AB990+AC990+AD990,2))</f>
        <v>1.19</v>
      </c>
      <c r="AF990" s="593">
        <f t="shared" ref="AF990" si="4770">IF($Y990="--","--",IF($AB990&lt;=2,$Y990+1,($Y990+1)+ROUNDUP($AB990-2,0)*0.1))</f>
        <v>2.2000000000000002</v>
      </c>
      <c r="AG990" s="594">
        <f t="shared" ref="AG990" si="4771">IF($D990=0.4,0.92,IF($D990=0.6,0.68,IF($D990=0.8,0.74,IF($D990=1,0.7,IF($D990=1.2,0.66,IF($D990=1.5,0.6,IF($D990&lt;=2,(2.4-(D990+0.3)),"--")))))))</f>
        <v>0.92</v>
      </c>
      <c r="AH990" s="595">
        <f t="shared" ref="AH990" si="4772">IF($Y990="--","--",IF($AE990&lt;=$W$4,ROUND(IF($AE990&lt;1.5,$AE990*$AF990*$AG990,1.5*$AF990*$AG990),2),0))</f>
        <v>2.41</v>
      </c>
      <c r="AI990" s="595">
        <f t="shared" ref="AI990" si="4773">IF($Y990="--","--",IF($AE990&gt;$W$4,ROUND(IF($AE990&lt;1.5,$AE990*$AF990*$AG990,1.5*$AF990*$AG990),2),0))</f>
        <v>0</v>
      </c>
      <c r="AJ990" s="595">
        <f t="shared" ref="AJ990" si="4774">IF($Y990="--","--",IF($AE990&gt;$W$4,ROUND(IF($AE990&lt;1.5,0,IF($AE990&gt;3,1.5*$AF990*$AG990,($AE990-1.5)*$AF990*$AG990)),2),0))</f>
        <v>0</v>
      </c>
      <c r="AK990" s="595">
        <f t="shared" ref="AK990" si="4775">IF($Y990="--","--",IF($AE990&gt;$W$4,ROUND(IF($AE990&lt;3,0,IF($AE990&gt;4.5,1.5*$AF990*$AG990,($AE990-3)*$AF990*$AG990)),2),0))</f>
        <v>0</v>
      </c>
      <c r="AL990" s="595">
        <f t="shared" ref="AL990" si="4776">IF($Y990="--","--",IF($AE990&gt;$W$4,ROUND(IF($AE990&lt;4.5,0,IF($AE990&gt;6,($AE990-4.5)*$AF990*$AG990,($AE990-4.5)*$AF990*$AG990)),2),0))</f>
        <v>0</v>
      </c>
      <c r="AM990" s="596">
        <f t="shared" ref="AM990" si="4777">IF($Y990="--","--",IF($AE990&gt;$W$4, IF( $AE990&lt;=4,   ROUND(($AG990*4)*($AE990+0.5)*2,2),   0),0))</f>
        <v>0</v>
      </c>
      <c r="AN990" s="732">
        <f t="shared" ref="AN990" si="4778">IF($Y990="--","--",IF($AE990&gt;$W$4, IF( $AE990&gt;4,   ROUND(($AG990*4)*($AE990+0.5)*2,2),   0),0))</f>
        <v>0</v>
      </c>
      <c r="AO990" s="449" t="s">
        <v>24417</v>
      </c>
      <c r="AP990" s="146" t="s">
        <v>23695</v>
      </c>
      <c r="AQ990" s="532" t="s">
        <v>24416</v>
      </c>
      <c r="AR990" s="502">
        <v>0.4</v>
      </c>
      <c r="AS990" s="589"/>
      <c r="AT990" s="589"/>
      <c r="AU990" s="451">
        <v>25</v>
      </c>
      <c r="AV990" s="502">
        <f t="shared" ref="AV990" si="4779">IF($Y990="--","--",Y990+0.2)</f>
        <v>1.4</v>
      </c>
      <c r="AW990" s="590" t="s">
        <v>1</v>
      </c>
      <c r="AX990" s="589">
        <f t="shared" ref="AX990" si="4780">AV990</f>
        <v>1.4</v>
      </c>
      <c r="AY990" s="384">
        <f t="shared" ref="AY990" si="4781">IF(D990&gt;2,AU990,AU990-AV990)</f>
        <v>23.6</v>
      </c>
      <c r="AZ990" s="384">
        <f t="shared" ref="AZ990" si="4782">N990</f>
        <v>0.1</v>
      </c>
      <c r="BA990" s="384">
        <f t="shared" ref="BA990" si="4783">P990</f>
        <v>1.08</v>
      </c>
      <c r="BB990" s="382">
        <f t="shared" ref="BB990" si="4784">IF(F990=0,IF(ROUND( AY990 * ( ( (N990*P990) +  ( ((D990+M990*2)/6)*P990 ) ) - ROUND(  ((D990+M990*2)^2)   *   (   ( PI()*96.379 / (4*360) )  -  ( (SIN((96.379/2)*PI()/180)) * (COS((96.379/2)*PI()/180)) / 4 )   ), 4) ),2),   ROUND( AY990 * ( ( (N990*P990) +  ( ((D990+M990*2)/4)*P990 ) ) - ROUND(  ((D990+M990*2)^2)   *   (   ( PI()*120 / (4*360) )  -  ( (SIN((120/2)*PI()/180)) * (COS((120/2)*PI()/180)) / 4 )   ), 4) ),2)),0)</f>
        <v>4.7699999999999996</v>
      </c>
      <c r="BC990" s="265">
        <f t="shared" ref="BC990" si="4785">IF(F990&gt;0,ROUND(AY990*N990*P990,2),0)</f>
        <v>0</v>
      </c>
      <c r="BD990" s="265">
        <f t="shared" ref="BD990" si="4786">SUM(Q990:U990,AH990:AL990)</f>
        <v>35.08</v>
      </c>
      <c r="BE990" s="265">
        <f t="shared" ref="BE990" si="4787">IF(F990=0, ROUND( ( PI()*( (D990+M990*2)^2 ) / 4  ) * AY990,2),  ROUND( (D990+M990*2)*(F990+M990*2) * AY990,2))</f>
        <v>4.2699999999999996</v>
      </c>
      <c r="BF990" s="607">
        <f t="shared" ref="BF990" si="4788">IF(($I990+M990-0.15)&lt;=2,($I990+M990+0.15),IF(($I990+M990)&lt;=3,2.35,($I990+M990+0.2)-0.85))</f>
        <v>1.19</v>
      </c>
      <c r="BG990" s="607">
        <f t="shared" ref="BG990" si="4789">IF(D990&gt;2,   (I990-F990-M990-0.11),IF(($I990+M990)&lt;=2,0,IF(($I990+M990)&gt;3,0.85,(I990+M990+0.2-BF990))))</f>
        <v>0</v>
      </c>
      <c r="BH990" s="607">
        <f t="shared" ref="BH990" si="4790">IF(D990&gt;2,  ROUND(((1.42+0.4)+(0.91+0.4))*2*BG990,2), ROUND(AV990*AX990*BF990,2))</f>
        <v>2.33</v>
      </c>
      <c r="BI990" s="607">
        <f t="shared" ref="BI990" si="4791">ROUND(((PI()*0.9^2)/4)*BG990,2)</f>
        <v>0</v>
      </c>
      <c r="BJ990" s="116">
        <f t="shared" ref="BJ990" si="4792">ROUND(BD990-BE990-BH990-BI990-BB990-BC990,2)</f>
        <v>23.71</v>
      </c>
      <c r="BK990" s="95"/>
    </row>
    <row r="991" spans="1:63" ht="14.25" x14ac:dyDescent="0.3">
      <c r="A991" s="462"/>
      <c r="B991" s="463"/>
      <c r="C991" s="608"/>
      <c r="D991" s="505"/>
      <c r="E991" s="505"/>
      <c r="F991" s="505"/>
      <c r="G991" s="505"/>
      <c r="H991" s="410"/>
      <c r="I991" s="411"/>
      <c r="J991" s="411"/>
      <c r="K991" s="411"/>
      <c r="L991" s="101"/>
      <c r="M991" s="412"/>
      <c r="N991" s="412"/>
      <c r="O991" s="101"/>
      <c r="P991" s="101"/>
      <c r="Q991" s="414"/>
      <c r="R991" s="414"/>
      <c r="S991" s="414"/>
      <c r="T991" s="414"/>
      <c r="U991" s="414"/>
      <c r="V991" s="413"/>
      <c r="W991" s="725"/>
      <c r="X991" s="462"/>
      <c r="Y991" s="505"/>
      <c r="Z991" s="597"/>
      <c r="AA991" s="505"/>
      <c r="AB991" s="598"/>
      <c r="AC991" s="599"/>
      <c r="AD991" s="599"/>
      <c r="AE991" s="600"/>
      <c r="AF991" s="600"/>
      <c r="AG991" s="597"/>
      <c r="AH991" s="601"/>
      <c r="AI991" s="601"/>
      <c r="AJ991" s="601"/>
      <c r="AK991" s="601"/>
      <c r="AL991" s="601"/>
      <c r="AM991" s="602"/>
      <c r="AN991" s="733"/>
      <c r="AO991" s="462"/>
      <c r="AP991" s="463"/>
      <c r="AQ991" s="608"/>
      <c r="AR991" s="505"/>
      <c r="AS991" s="505"/>
      <c r="AT991" s="505"/>
      <c r="AU991" s="410"/>
      <c r="AV991" s="505"/>
      <c r="AW991" s="597"/>
      <c r="AX991" s="505"/>
      <c r="AY991" s="413"/>
      <c r="AZ991" s="413"/>
      <c r="BA991" s="413"/>
      <c r="BB991" s="101"/>
      <c r="BC991" s="101"/>
      <c r="BD991" s="101"/>
      <c r="BE991" s="101"/>
      <c r="BF991" s="414"/>
      <c r="BG991" s="414"/>
      <c r="BH991" s="414"/>
      <c r="BI991" s="414"/>
      <c r="BJ991" s="415"/>
      <c r="BK991" s="95"/>
    </row>
    <row r="992" spans="1:63" s="122" customFormat="1" ht="14.25" x14ac:dyDescent="0.3">
      <c r="A992" s="402" t="s">
        <v>24418</v>
      </c>
      <c r="B992" s="463"/>
      <c r="C992" s="408"/>
      <c r="D992" s="505"/>
      <c r="E992" s="505"/>
      <c r="F992" s="505"/>
      <c r="G992" s="409"/>
      <c r="H992" s="410"/>
      <c r="I992" s="411"/>
      <c r="J992" s="411"/>
      <c r="K992" s="411"/>
      <c r="L992" s="101"/>
      <c r="M992" s="412"/>
      <c r="N992" s="412"/>
      <c r="O992" s="101"/>
      <c r="P992" s="101"/>
      <c r="Q992" s="414"/>
      <c r="R992" s="414"/>
      <c r="S992" s="414"/>
      <c r="T992" s="414"/>
      <c r="U992" s="414"/>
      <c r="V992" s="413"/>
      <c r="W992" s="725"/>
      <c r="X992" s="739" t="str">
        <f>$A992</f>
        <v>BACIA RS - BACIA ROMANA (S)</v>
      </c>
      <c r="Y992" s="505"/>
      <c r="Z992" s="597"/>
      <c r="AA992" s="505"/>
      <c r="AB992" s="598"/>
      <c r="AC992" s="599"/>
      <c r="AD992" s="599"/>
      <c r="AE992" s="600"/>
      <c r="AF992" s="600"/>
      <c r="AG992" s="597"/>
      <c r="AH992" s="601"/>
      <c r="AI992" s="601"/>
      <c r="AJ992" s="601"/>
      <c r="AK992" s="601"/>
      <c r="AL992" s="601"/>
      <c r="AM992" s="602"/>
      <c r="AN992" s="733"/>
      <c r="AO992" s="739" t="str">
        <f>$A992</f>
        <v>BACIA RS - BACIA ROMANA (S)</v>
      </c>
      <c r="AP992" s="463"/>
      <c r="AQ992" s="408"/>
      <c r="AR992" s="505"/>
      <c r="AS992" s="505"/>
      <c r="AT992" s="505"/>
      <c r="AU992" s="410"/>
      <c r="AV992" s="409"/>
      <c r="AW992" s="409"/>
      <c r="AX992" s="409"/>
      <c r="AY992" s="413"/>
      <c r="AZ992" s="413"/>
      <c r="BA992" s="413"/>
      <c r="BB992" s="101"/>
      <c r="BC992" s="101"/>
      <c r="BD992" s="101"/>
      <c r="BE992" s="101"/>
      <c r="BF992" s="101"/>
      <c r="BG992" s="101"/>
      <c r="BH992" s="101"/>
      <c r="BI992" s="101"/>
      <c r="BJ992" s="415"/>
      <c r="BK992" s="95"/>
    </row>
    <row r="993" spans="1:63" s="122" customFormat="1" ht="14.25" x14ac:dyDescent="0.3">
      <c r="A993" s="407" t="s">
        <v>24419</v>
      </c>
      <c r="B993" s="463"/>
      <c r="C993" s="408"/>
      <c r="D993" s="505"/>
      <c r="E993" s="505"/>
      <c r="F993" s="505"/>
      <c r="G993" s="409"/>
      <c r="H993" s="410"/>
      <c r="I993" s="411"/>
      <c r="J993" s="411"/>
      <c r="K993" s="411"/>
      <c r="L993" s="101"/>
      <c r="M993" s="412"/>
      <c r="N993" s="412"/>
      <c r="O993" s="101"/>
      <c r="P993" s="101"/>
      <c r="Q993" s="414"/>
      <c r="R993" s="414"/>
      <c r="S993" s="414"/>
      <c r="T993" s="414"/>
      <c r="U993" s="414"/>
      <c r="V993" s="413"/>
      <c r="W993" s="725"/>
      <c r="X993" s="740" t="str">
        <f>$A993</f>
        <v>RUA ADALGISA MONTEIRO</v>
      </c>
      <c r="Y993" s="503"/>
      <c r="Z993" s="503"/>
      <c r="AA993" s="503"/>
      <c r="AB993" s="399"/>
      <c r="AC993" s="399"/>
      <c r="AD993" s="399"/>
      <c r="AE993" s="399"/>
      <c r="AF993" s="404"/>
      <c r="AG993" s="399"/>
      <c r="AH993" s="399"/>
      <c r="AI993" s="399"/>
      <c r="AJ993" s="399"/>
      <c r="AK993" s="399"/>
      <c r="AL993" s="399"/>
      <c r="AM993" s="399"/>
      <c r="AN993" s="401"/>
      <c r="AO993" s="407" t="str">
        <f>$A993</f>
        <v>RUA ADALGISA MONTEIRO</v>
      </c>
      <c r="AP993" s="463"/>
      <c r="AQ993" s="408"/>
      <c r="AR993" s="505"/>
      <c r="AS993" s="505"/>
      <c r="AT993" s="505"/>
      <c r="AU993" s="410"/>
      <c r="AV993" s="409"/>
      <c r="AW993" s="409"/>
      <c r="AX993" s="409"/>
      <c r="AY993" s="413"/>
      <c r="AZ993" s="413"/>
      <c r="BA993" s="413"/>
      <c r="BB993" s="101"/>
      <c r="BC993" s="101"/>
      <c r="BD993" s="101"/>
      <c r="BE993" s="101"/>
      <c r="BF993" s="101"/>
      <c r="BG993" s="101"/>
      <c r="BH993" s="101"/>
      <c r="BI993" s="101"/>
      <c r="BJ993" s="415"/>
      <c r="BK993" s="95"/>
    </row>
    <row r="994" spans="1:63" ht="14.25" x14ac:dyDescent="0.3">
      <c r="A994" s="449" t="s">
        <v>24420</v>
      </c>
      <c r="B994" s="146" t="s">
        <v>23695</v>
      </c>
      <c r="C994" s="532" t="s">
        <v>24421</v>
      </c>
      <c r="D994" s="502">
        <v>0.4</v>
      </c>
      <c r="E994" s="589"/>
      <c r="F994" s="589"/>
      <c r="G994" s="502" t="s">
        <v>23865</v>
      </c>
      <c r="H994" s="451">
        <v>30</v>
      </c>
      <c r="I994" s="452">
        <v>0.96400000000000041</v>
      </c>
      <c r="J994" s="452">
        <v>0.96100000000000119</v>
      </c>
      <c r="K994" s="452">
        <v>9.6000000000000002E-2</v>
      </c>
      <c r="L994" s="382">
        <f t="shared" ref="L994:L1000" si="4793">ROUND((I994+J994)/2,2)</f>
        <v>0.96</v>
      </c>
      <c r="M994" s="383">
        <f t="shared" ref="M994:M1000" si="4794">IF(F994=0,ROUND($D994*10%,2),IF(D994&gt;2.8,0.18,0.15))</f>
        <v>0.04</v>
      </c>
      <c r="N994" s="383">
        <f t="shared" ref="N994:N1000" si="4795">IF(F994=0,IF(   ROUND($D994/4,2),   IF(ROUND(($D994*1.2)/6,2)&lt;0.1,0.1,ROUND(($D994*1.2)/6,2))),0.5)</f>
        <v>0.1</v>
      </c>
      <c r="O994" s="382">
        <f t="shared" ref="O994:O1000" si="4796">L994+M994+N994</f>
        <v>1.1000000000000001</v>
      </c>
      <c r="P994" s="382">
        <f t="shared" ref="P994:P1000" si="4797">IF(O994&lt;2,(D994+M994*2)+0.6,(D994+M994*2)+0.6+ROUNDUP(O994-2,0)*0.1)</f>
        <v>1.08</v>
      </c>
      <c r="Q994" s="385">
        <f t="shared" ref="Q994:Q1000" si="4798">IF($O994&lt;=$W$4,ROUND(IF($O994&lt;1.5,$O994*$H994*$P994,1.5*$H994*$P994),2),0)</f>
        <v>35.64</v>
      </c>
      <c r="R994" s="385">
        <f t="shared" ref="R994:R1000" si="4799">IF($O994&gt;$W$4,ROUND(IF($O994&lt;1.5,$O994*$H994*$P994,1.5*$H994*$P994),2),0)</f>
        <v>0</v>
      </c>
      <c r="S994" s="385">
        <f t="shared" ref="S994:S1000" si="4800">IF($O994&gt;$W$4,ROUND(IF($O994&lt;1.5,0,IF($O994&gt;3,1.5*$H994*$P994,($O994-1.5)*$H994*$P994)),2),0)</f>
        <v>0</v>
      </c>
      <c r="T994" s="385">
        <f t="shared" ref="T994:T1000" si="4801">IF($O994&gt;$W$4,ROUND(IF($O994&lt;3,0,IF($O994&gt;4.5,1.5*$H994*$P994,($O994-3)*$H994*$P994)),2),0)</f>
        <v>0</v>
      </c>
      <c r="U994" s="385">
        <f t="shared" ref="U994:U1000" si="4802">IF($O994&gt;$W$4,ROUND(IF($O994&lt;4.5,0,IF($O994&gt;6,($O994-4.5)*$H994*$P994,($O994-4.5)*$H994*$P994)),2),0)</f>
        <v>0</v>
      </c>
      <c r="V994" s="384">
        <f t="shared" ref="V994:V1000" si="4803">IF($O994&gt;$W$4, IF( $O994&lt;=4,   ROUND($H994*($O994+0.5)*2,2),   0),0)</f>
        <v>0</v>
      </c>
      <c r="W994" s="726">
        <f t="shared" ref="W994:W1000" si="4804">IF($O994&gt;$W$4, IF( $O994&gt;4,   ROUND($H994*($O994+0.5)*2,2),   0),0)</f>
        <v>0</v>
      </c>
      <c r="X994" s="449" t="str">
        <f t="shared" ref="X994:X1000" si="4805">A994</f>
        <v>RS1</v>
      </c>
      <c r="Y994" s="502">
        <f t="shared" ref="Y994:Y1000" si="4806">IF($D994=0.4,1.2,IF($D994=0.6,1.2,IF($D994=0.8,1.3,IF($D994=1,1.5,IF($D994=1.2,1.7,IF($D994&lt;=2,2,"--"))))))</f>
        <v>1.2</v>
      </c>
      <c r="Z994" s="590" t="s">
        <v>1</v>
      </c>
      <c r="AA994" s="589">
        <f t="shared" ref="AA994:AA1000" si="4807">Y994</f>
        <v>1.2</v>
      </c>
      <c r="AB994" s="591">
        <f t="shared" ref="AB994:AB1000" si="4808">IF($Y994="--","--",I994)</f>
        <v>0.96400000000000041</v>
      </c>
      <c r="AC994" s="592">
        <f t="shared" ref="AC994:AC1000" si="4809">IF($Y994="--","--",IF(D994&gt;1.5,0.15,ROUND($D994*10%,2)))</f>
        <v>0.04</v>
      </c>
      <c r="AD994" s="592">
        <f t="shared" ref="AD994:AD1000" si="4810">IF($Y994="--","--",0.15)</f>
        <v>0.15</v>
      </c>
      <c r="AE994" s="593">
        <f t="shared" ref="AE994:AE1000" si="4811">IF($Y994="--","--",ROUND(AB994+AC994+AD994,2))</f>
        <v>1.1499999999999999</v>
      </c>
      <c r="AF994" s="593">
        <f t="shared" ref="AF994:AF1000" si="4812">IF($Y994="--","--",IF($AB994&lt;=2,$Y994+1,($Y994+1)+ROUNDUP($AB994-2,0)*0.1))</f>
        <v>2.2000000000000002</v>
      </c>
      <c r="AG994" s="594">
        <f t="shared" ref="AG994:AG1000" si="4813">IF($D994=0.4,0.92,IF($D994=0.6,0.68,IF($D994=0.8,0.74,IF($D994=1,0.7,IF($D994=1.2,0.66,IF($D994=1.5,0.6,IF($D994&lt;=2,(2.4-(D994+0.3)),"--")))))))</f>
        <v>0.92</v>
      </c>
      <c r="AH994" s="595">
        <f t="shared" ref="AH994:AH1000" si="4814">IF($Y994="--","--",IF($AE994&lt;=$W$4,ROUND(IF($AE994&lt;1.5,$AE994*$AF994*$AG994,1.5*$AF994*$AG994),2),0))</f>
        <v>2.33</v>
      </c>
      <c r="AI994" s="595">
        <f t="shared" ref="AI994:AI1000" si="4815">IF($Y994="--","--",IF($AE994&gt;$W$4,ROUND(IF($AE994&lt;1.5,$AE994*$AF994*$AG994,1.5*$AF994*$AG994),2),0))</f>
        <v>0</v>
      </c>
      <c r="AJ994" s="595">
        <f t="shared" ref="AJ994:AJ1000" si="4816">IF($Y994="--","--",IF($AE994&gt;$W$4,ROUND(IF($AE994&lt;1.5,0,IF($AE994&gt;3,1.5*$AF994*$AG994,($AE994-1.5)*$AF994*$AG994)),2),0))</f>
        <v>0</v>
      </c>
      <c r="AK994" s="595">
        <f t="shared" ref="AK994:AK1000" si="4817">IF($Y994="--","--",IF($AE994&gt;$W$4,ROUND(IF($AE994&lt;3,0,IF($AE994&gt;4.5,1.5*$AF994*$AG994,($AE994-3)*$AF994*$AG994)),2),0))</f>
        <v>0</v>
      </c>
      <c r="AL994" s="595">
        <f t="shared" ref="AL994:AL1000" si="4818">IF($Y994="--","--",IF($AE994&gt;$W$4,ROUND(IF($AE994&lt;4.5,0,IF($AE994&gt;6,($AE994-4.5)*$AF994*$AG994,($AE994-4.5)*$AF994*$AG994)),2),0))</f>
        <v>0</v>
      </c>
      <c r="AM994" s="596">
        <f t="shared" ref="AM994:AM1000" si="4819">IF($Y994="--","--",IF($AE994&gt;$W$4, IF( $AE994&lt;=4,   ROUND(($AG994*4)*($AE994+0.5)*2,2),   0),0))</f>
        <v>0</v>
      </c>
      <c r="AN994" s="732">
        <f t="shared" ref="AN994:AN1000" si="4820">IF($Y994="--","--",IF($AE994&gt;$W$4, IF( $AE994&gt;4,   ROUND(($AG994*4)*($AE994+0.5)*2,2),   0),0))</f>
        <v>0</v>
      </c>
      <c r="AO994" s="449" t="s">
        <v>24420</v>
      </c>
      <c r="AP994" s="146" t="s">
        <v>23695</v>
      </c>
      <c r="AQ994" s="532" t="s">
        <v>24421</v>
      </c>
      <c r="AR994" s="502">
        <v>0.4</v>
      </c>
      <c r="AS994" s="589"/>
      <c r="AT994" s="589"/>
      <c r="AU994" s="451">
        <v>30</v>
      </c>
      <c r="AV994" s="502">
        <f t="shared" ref="AV994:AV1000" si="4821">IF($Y994="--","--",Y994+0.2)</f>
        <v>1.4</v>
      </c>
      <c r="AW994" s="590" t="s">
        <v>1</v>
      </c>
      <c r="AX994" s="589">
        <f t="shared" ref="AX994:AX1000" si="4822">AV994</f>
        <v>1.4</v>
      </c>
      <c r="AY994" s="384">
        <f t="shared" ref="AY994:AY1000" si="4823">IF(D994&gt;2,AU994,AU994-AV994)</f>
        <v>28.6</v>
      </c>
      <c r="AZ994" s="384">
        <f t="shared" ref="AZ994:AZ1000" si="4824">N994</f>
        <v>0.1</v>
      </c>
      <c r="BA994" s="384">
        <f t="shared" ref="BA994:BA1000" si="4825">P994</f>
        <v>1.08</v>
      </c>
      <c r="BB994" s="382">
        <f t="shared" ref="BB994:BB1000" si="4826">IF(F994=0,IF(ROUND( AY994 * ( ( (N994*P994) +  ( ((D994+M994*2)/6)*P994 ) ) - ROUND(  ((D994+M994*2)^2)   *   (   ( PI()*96.379 / (4*360) )  -  ( (SIN((96.379/2)*PI()/180)) * (COS((96.379/2)*PI()/180)) / 4 )   ), 4) ),2),   ROUND( AY994 * ( ( (N994*P994) +  ( ((D994+M994*2)/4)*P994 ) ) - ROUND(  ((D994+M994*2)^2)   *   (   ( PI()*120 / (4*360) )  -  ( (SIN((120/2)*PI()/180)) * (COS((120/2)*PI()/180)) / 4 )   ), 4) ),2)),0)</f>
        <v>5.78</v>
      </c>
      <c r="BC994" s="265">
        <f t="shared" ref="BC994:BC1000" si="4827">IF(F994&gt;0,ROUND(AY994*N994*P994,2),0)</f>
        <v>0</v>
      </c>
      <c r="BD994" s="265">
        <f t="shared" ref="BD994:BD1000" si="4828">SUM(Q994:U994,AH994:AL994)</f>
        <v>37.97</v>
      </c>
      <c r="BE994" s="265">
        <f t="shared" ref="BE994:BE1000" si="4829">IF(F994=0, ROUND( ( PI()*( (D994+M994*2)^2 ) / 4  ) * AY994,2),  ROUND( (D994+M994*2)*(F994+M994*2) * AY994,2))</f>
        <v>5.18</v>
      </c>
      <c r="BF994" s="607">
        <f t="shared" ref="BF994:BF1000" si="4830">IF(($I994+M994-0.15)&lt;=2,($I994+M994+0.15),IF(($I994+M994)&lt;=3,2.35,($I994+M994+0.2)-0.85))</f>
        <v>1.1540000000000004</v>
      </c>
      <c r="BG994" s="607">
        <f t="shared" ref="BG994:BG1000" si="4831">IF(D994&gt;2,   (I994-F994-M994-0.11),IF(($I994+M994)&lt;=2,0,IF(($I994+M994)&gt;3,0.85,(I994+M994+0.2-BF994))))</f>
        <v>0</v>
      </c>
      <c r="BH994" s="607">
        <f t="shared" ref="BH994:BH1000" si="4832">IF(D994&gt;2,  ROUND(((1.42+0.4)+(0.91+0.4))*2*BG994,2), ROUND(AV994*AX994*BF994,2))</f>
        <v>2.2599999999999998</v>
      </c>
      <c r="BI994" s="607">
        <f t="shared" ref="BI994:BI1000" si="4833">ROUND(((PI()*0.9^2)/4)*BG994,2)</f>
        <v>0</v>
      </c>
      <c r="BJ994" s="116">
        <f t="shared" ref="BJ994:BJ1000" si="4834">ROUND(BD994-BE994-BH994-BI994-BB994-BC994,2)</f>
        <v>24.75</v>
      </c>
      <c r="BK994" s="95"/>
    </row>
    <row r="995" spans="1:63" ht="14.25" x14ac:dyDescent="0.3">
      <c r="A995" s="144" t="s">
        <v>24421</v>
      </c>
      <c r="B995" s="379" t="s">
        <v>23695</v>
      </c>
      <c r="C995" s="453" t="s">
        <v>24422</v>
      </c>
      <c r="D995" s="416">
        <v>0.4</v>
      </c>
      <c r="E995" s="504"/>
      <c r="F995" s="504"/>
      <c r="G995" s="416" t="s">
        <v>23864</v>
      </c>
      <c r="H995" s="142">
        <v>22</v>
      </c>
      <c r="I995" s="143">
        <v>1.0570000000000013</v>
      </c>
      <c r="J995" s="143">
        <v>1.0348000000000006</v>
      </c>
      <c r="K995" s="452">
        <v>0</v>
      </c>
      <c r="L995" s="382">
        <f t="shared" si="4793"/>
        <v>1.05</v>
      </c>
      <c r="M995" s="383">
        <f t="shared" si="4794"/>
        <v>0.04</v>
      </c>
      <c r="N995" s="383">
        <f t="shared" si="4795"/>
        <v>0.1</v>
      </c>
      <c r="O995" s="382">
        <f t="shared" si="4796"/>
        <v>1.1900000000000002</v>
      </c>
      <c r="P995" s="382">
        <f t="shared" si="4797"/>
        <v>1.08</v>
      </c>
      <c r="Q995" s="385">
        <f t="shared" si="4798"/>
        <v>28.27</v>
      </c>
      <c r="R995" s="385">
        <f t="shared" si="4799"/>
        <v>0</v>
      </c>
      <c r="S995" s="385">
        <f t="shared" si="4800"/>
        <v>0</v>
      </c>
      <c r="T995" s="385">
        <f t="shared" si="4801"/>
        <v>0</v>
      </c>
      <c r="U995" s="385">
        <f t="shared" si="4802"/>
        <v>0</v>
      </c>
      <c r="V995" s="384">
        <f t="shared" si="4803"/>
        <v>0</v>
      </c>
      <c r="W995" s="726">
        <f t="shared" si="4804"/>
        <v>0</v>
      </c>
      <c r="X995" s="144" t="str">
        <f t="shared" si="4805"/>
        <v>RS2</v>
      </c>
      <c r="Y995" s="416">
        <f t="shared" si="4806"/>
        <v>1.2</v>
      </c>
      <c r="Z995" s="603" t="s">
        <v>1</v>
      </c>
      <c r="AA995" s="504">
        <f t="shared" si="4807"/>
        <v>1.2</v>
      </c>
      <c r="AB995" s="591">
        <f t="shared" si="4808"/>
        <v>1.0570000000000013</v>
      </c>
      <c r="AC995" s="592">
        <f t="shared" si="4809"/>
        <v>0.04</v>
      </c>
      <c r="AD995" s="592">
        <f t="shared" si="4810"/>
        <v>0.15</v>
      </c>
      <c r="AE995" s="593">
        <f t="shared" si="4811"/>
        <v>1.25</v>
      </c>
      <c r="AF995" s="604">
        <f t="shared" si="4812"/>
        <v>2.2000000000000002</v>
      </c>
      <c r="AG995" s="605">
        <f t="shared" si="4813"/>
        <v>0.92</v>
      </c>
      <c r="AH995" s="595">
        <f t="shared" si="4814"/>
        <v>2.5299999999999998</v>
      </c>
      <c r="AI995" s="595">
        <f t="shared" si="4815"/>
        <v>0</v>
      </c>
      <c r="AJ995" s="595">
        <f t="shared" si="4816"/>
        <v>0</v>
      </c>
      <c r="AK995" s="595">
        <f t="shared" si="4817"/>
        <v>0</v>
      </c>
      <c r="AL995" s="595">
        <f t="shared" si="4818"/>
        <v>0</v>
      </c>
      <c r="AM995" s="596">
        <f t="shared" si="4819"/>
        <v>0</v>
      </c>
      <c r="AN995" s="732">
        <f t="shared" si="4820"/>
        <v>0</v>
      </c>
      <c r="AO995" s="144" t="s">
        <v>24421</v>
      </c>
      <c r="AP995" s="379" t="s">
        <v>23695</v>
      </c>
      <c r="AQ995" s="453" t="s">
        <v>24422</v>
      </c>
      <c r="AR995" s="416">
        <v>0.4</v>
      </c>
      <c r="AS995" s="504"/>
      <c r="AT995" s="504"/>
      <c r="AU995" s="142">
        <v>22</v>
      </c>
      <c r="AV995" s="416">
        <f t="shared" si="4821"/>
        <v>1.4</v>
      </c>
      <c r="AW995" s="603" t="s">
        <v>1</v>
      </c>
      <c r="AX995" s="504">
        <f t="shared" si="4822"/>
        <v>1.4</v>
      </c>
      <c r="AY995" s="384">
        <f t="shared" si="4823"/>
        <v>20.6</v>
      </c>
      <c r="AZ995" s="384">
        <f t="shared" si="4824"/>
        <v>0.1</v>
      </c>
      <c r="BA995" s="384">
        <f t="shared" si="4825"/>
        <v>1.08</v>
      </c>
      <c r="BB995" s="382">
        <f t="shared" si="4826"/>
        <v>4.17</v>
      </c>
      <c r="BC995" s="265">
        <f t="shared" si="4827"/>
        <v>0</v>
      </c>
      <c r="BD995" s="265">
        <f t="shared" si="4828"/>
        <v>30.8</v>
      </c>
      <c r="BE995" s="265">
        <f t="shared" si="4829"/>
        <v>3.73</v>
      </c>
      <c r="BF995" s="607">
        <f t="shared" si="4830"/>
        <v>1.2470000000000012</v>
      </c>
      <c r="BG995" s="607">
        <f t="shared" si="4831"/>
        <v>0</v>
      </c>
      <c r="BH995" s="607">
        <f t="shared" si="4832"/>
        <v>2.44</v>
      </c>
      <c r="BI995" s="607">
        <f t="shared" si="4833"/>
        <v>0</v>
      </c>
      <c r="BJ995" s="116">
        <f t="shared" si="4834"/>
        <v>20.46</v>
      </c>
      <c r="BK995" s="95"/>
    </row>
    <row r="996" spans="1:63" ht="14.25" x14ac:dyDescent="0.3">
      <c r="A996" s="144" t="s">
        <v>24422</v>
      </c>
      <c r="B996" s="379" t="s">
        <v>23695</v>
      </c>
      <c r="C996" s="453" t="s">
        <v>24423</v>
      </c>
      <c r="D996" s="416">
        <v>0.4</v>
      </c>
      <c r="E996" s="504"/>
      <c r="F996" s="504"/>
      <c r="G996" s="416" t="s">
        <v>23864</v>
      </c>
      <c r="H996" s="142">
        <v>18</v>
      </c>
      <c r="I996" s="143">
        <v>1.0348000000000006</v>
      </c>
      <c r="J996" s="143">
        <v>1.1580000000000013</v>
      </c>
      <c r="K996" s="452">
        <v>0</v>
      </c>
      <c r="L996" s="382">
        <f t="shared" si="4793"/>
        <v>1.1000000000000001</v>
      </c>
      <c r="M996" s="383">
        <f t="shared" si="4794"/>
        <v>0.04</v>
      </c>
      <c r="N996" s="383">
        <f t="shared" si="4795"/>
        <v>0.1</v>
      </c>
      <c r="O996" s="382">
        <f t="shared" si="4796"/>
        <v>1.2400000000000002</v>
      </c>
      <c r="P996" s="382">
        <f t="shared" si="4797"/>
        <v>1.08</v>
      </c>
      <c r="Q996" s="385">
        <f t="shared" si="4798"/>
        <v>24.11</v>
      </c>
      <c r="R996" s="385">
        <f t="shared" si="4799"/>
        <v>0</v>
      </c>
      <c r="S996" s="385">
        <f t="shared" si="4800"/>
        <v>0</v>
      </c>
      <c r="T996" s="385">
        <f t="shared" si="4801"/>
        <v>0</v>
      </c>
      <c r="U996" s="385">
        <f t="shared" si="4802"/>
        <v>0</v>
      </c>
      <c r="V996" s="384">
        <f t="shared" si="4803"/>
        <v>0</v>
      </c>
      <c r="W996" s="726">
        <f t="shared" si="4804"/>
        <v>0</v>
      </c>
      <c r="X996" s="144" t="str">
        <f t="shared" si="4805"/>
        <v>RS3</v>
      </c>
      <c r="Y996" s="416">
        <f t="shared" si="4806"/>
        <v>1.2</v>
      </c>
      <c r="Z996" s="603" t="s">
        <v>1</v>
      </c>
      <c r="AA996" s="504">
        <f t="shared" si="4807"/>
        <v>1.2</v>
      </c>
      <c r="AB996" s="591">
        <f t="shared" si="4808"/>
        <v>1.0348000000000006</v>
      </c>
      <c r="AC996" s="592">
        <f t="shared" si="4809"/>
        <v>0.04</v>
      </c>
      <c r="AD996" s="592">
        <f t="shared" si="4810"/>
        <v>0.15</v>
      </c>
      <c r="AE996" s="593">
        <f t="shared" si="4811"/>
        <v>1.22</v>
      </c>
      <c r="AF996" s="604">
        <f t="shared" si="4812"/>
        <v>2.2000000000000002</v>
      </c>
      <c r="AG996" s="605">
        <f t="shared" si="4813"/>
        <v>0.92</v>
      </c>
      <c r="AH996" s="595">
        <f t="shared" si="4814"/>
        <v>2.4700000000000002</v>
      </c>
      <c r="AI996" s="595">
        <f t="shared" si="4815"/>
        <v>0</v>
      </c>
      <c r="AJ996" s="595">
        <f t="shared" si="4816"/>
        <v>0</v>
      </c>
      <c r="AK996" s="595">
        <f t="shared" si="4817"/>
        <v>0</v>
      </c>
      <c r="AL996" s="595">
        <f t="shared" si="4818"/>
        <v>0</v>
      </c>
      <c r="AM996" s="596">
        <f t="shared" si="4819"/>
        <v>0</v>
      </c>
      <c r="AN996" s="732">
        <f t="shared" si="4820"/>
        <v>0</v>
      </c>
      <c r="AO996" s="144" t="s">
        <v>24422</v>
      </c>
      <c r="AP996" s="379" t="s">
        <v>23695</v>
      </c>
      <c r="AQ996" s="453" t="s">
        <v>24423</v>
      </c>
      <c r="AR996" s="416">
        <v>0.4</v>
      </c>
      <c r="AS996" s="504"/>
      <c r="AT996" s="504"/>
      <c r="AU996" s="142">
        <v>18</v>
      </c>
      <c r="AV996" s="416">
        <f t="shared" si="4821"/>
        <v>1.4</v>
      </c>
      <c r="AW996" s="603" t="s">
        <v>1</v>
      </c>
      <c r="AX996" s="504">
        <f t="shared" si="4822"/>
        <v>1.4</v>
      </c>
      <c r="AY996" s="384">
        <f t="shared" si="4823"/>
        <v>16.600000000000001</v>
      </c>
      <c r="AZ996" s="384">
        <f t="shared" si="4824"/>
        <v>0.1</v>
      </c>
      <c r="BA996" s="384">
        <f t="shared" si="4825"/>
        <v>1.08</v>
      </c>
      <c r="BB996" s="382">
        <f t="shared" si="4826"/>
        <v>3.36</v>
      </c>
      <c r="BC996" s="265">
        <f t="shared" si="4827"/>
        <v>0</v>
      </c>
      <c r="BD996" s="265">
        <f t="shared" si="4828"/>
        <v>26.58</v>
      </c>
      <c r="BE996" s="265">
        <f t="shared" si="4829"/>
        <v>3</v>
      </c>
      <c r="BF996" s="607">
        <f t="shared" si="4830"/>
        <v>1.2248000000000006</v>
      </c>
      <c r="BG996" s="607">
        <f t="shared" si="4831"/>
        <v>0</v>
      </c>
      <c r="BH996" s="607">
        <f t="shared" si="4832"/>
        <v>2.4</v>
      </c>
      <c r="BI996" s="607">
        <f t="shared" si="4833"/>
        <v>0</v>
      </c>
      <c r="BJ996" s="116">
        <f t="shared" si="4834"/>
        <v>17.82</v>
      </c>
      <c r="BK996" s="95"/>
    </row>
    <row r="997" spans="1:63" ht="14.25" x14ac:dyDescent="0.3">
      <c r="A997" s="144" t="s">
        <v>24423</v>
      </c>
      <c r="B997" s="379" t="s">
        <v>23695</v>
      </c>
      <c r="C997" s="453" t="s">
        <v>24424</v>
      </c>
      <c r="D997" s="416">
        <v>0.4</v>
      </c>
      <c r="E997" s="504"/>
      <c r="F997" s="504"/>
      <c r="G997" s="416" t="s">
        <v>23864</v>
      </c>
      <c r="H997" s="142">
        <v>30</v>
      </c>
      <c r="I997" s="143">
        <v>1.1580000000000013</v>
      </c>
      <c r="J997" s="143">
        <v>1.3865000000000016</v>
      </c>
      <c r="K997" s="452">
        <v>0</v>
      </c>
      <c r="L997" s="382">
        <f t="shared" si="4793"/>
        <v>1.27</v>
      </c>
      <c r="M997" s="383">
        <f t="shared" si="4794"/>
        <v>0.04</v>
      </c>
      <c r="N997" s="383">
        <f t="shared" si="4795"/>
        <v>0.1</v>
      </c>
      <c r="O997" s="382">
        <f t="shared" si="4796"/>
        <v>1.4100000000000001</v>
      </c>
      <c r="P997" s="382">
        <f t="shared" si="4797"/>
        <v>1.08</v>
      </c>
      <c r="Q997" s="385">
        <f t="shared" si="4798"/>
        <v>45.68</v>
      </c>
      <c r="R997" s="385">
        <f t="shared" si="4799"/>
        <v>0</v>
      </c>
      <c r="S997" s="385">
        <f t="shared" si="4800"/>
        <v>0</v>
      </c>
      <c r="T997" s="385">
        <f t="shared" si="4801"/>
        <v>0</v>
      </c>
      <c r="U997" s="385">
        <f t="shared" si="4802"/>
        <v>0</v>
      </c>
      <c r="V997" s="384">
        <f t="shared" si="4803"/>
        <v>0</v>
      </c>
      <c r="W997" s="726">
        <f t="shared" si="4804"/>
        <v>0</v>
      </c>
      <c r="X997" s="144" t="str">
        <f t="shared" si="4805"/>
        <v>RS4</v>
      </c>
      <c r="Y997" s="416">
        <f t="shared" si="4806"/>
        <v>1.2</v>
      </c>
      <c r="Z997" s="603" t="s">
        <v>1</v>
      </c>
      <c r="AA997" s="504">
        <f t="shared" si="4807"/>
        <v>1.2</v>
      </c>
      <c r="AB997" s="591">
        <f t="shared" si="4808"/>
        <v>1.1580000000000013</v>
      </c>
      <c r="AC997" s="592">
        <f t="shared" si="4809"/>
        <v>0.04</v>
      </c>
      <c r="AD997" s="592">
        <f t="shared" si="4810"/>
        <v>0.15</v>
      </c>
      <c r="AE997" s="593">
        <f t="shared" si="4811"/>
        <v>1.35</v>
      </c>
      <c r="AF997" s="604">
        <f t="shared" si="4812"/>
        <v>2.2000000000000002</v>
      </c>
      <c r="AG997" s="605">
        <f t="shared" si="4813"/>
        <v>0.92</v>
      </c>
      <c r="AH997" s="595">
        <f t="shared" si="4814"/>
        <v>2.73</v>
      </c>
      <c r="AI997" s="595">
        <f t="shared" si="4815"/>
        <v>0</v>
      </c>
      <c r="AJ997" s="595">
        <f t="shared" si="4816"/>
        <v>0</v>
      </c>
      <c r="AK997" s="595">
        <f t="shared" si="4817"/>
        <v>0</v>
      </c>
      <c r="AL997" s="595">
        <f t="shared" si="4818"/>
        <v>0</v>
      </c>
      <c r="AM997" s="596">
        <f t="shared" si="4819"/>
        <v>0</v>
      </c>
      <c r="AN997" s="732">
        <f t="shared" si="4820"/>
        <v>0</v>
      </c>
      <c r="AO997" s="144" t="s">
        <v>24423</v>
      </c>
      <c r="AP997" s="379" t="s">
        <v>23695</v>
      </c>
      <c r="AQ997" s="453" t="s">
        <v>24424</v>
      </c>
      <c r="AR997" s="416">
        <v>0.4</v>
      </c>
      <c r="AS997" s="504"/>
      <c r="AT997" s="504"/>
      <c r="AU997" s="142">
        <v>30</v>
      </c>
      <c r="AV997" s="416">
        <f t="shared" si="4821"/>
        <v>1.4</v>
      </c>
      <c r="AW997" s="603" t="s">
        <v>1</v>
      </c>
      <c r="AX997" s="504">
        <f t="shared" si="4822"/>
        <v>1.4</v>
      </c>
      <c r="AY997" s="384">
        <f t="shared" si="4823"/>
        <v>28.6</v>
      </c>
      <c r="AZ997" s="384">
        <f t="shared" si="4824"/>
        <v>0.1</v>
      </c>
      <c r="BA997" s="384">
        <f t="shared" si="4825"/>
        <v>1.08</v>
      </c>
      <c r="BB997" s="382">
        <f t="shared" si="4826"/>
        <v>5.78</v>
      </c>
      <c r="BC997" s="265">
        <f t="shared" si="4827"/>
        <v>0</v>
      </c>
      <c r="BD997" s="265">
        <f t="shared" si="4828"/>
        <v>48.41</v>
      </c>
      <c r="BE997" s="265">
        <f t="shared" si="4829"/>
        <v>5.18</v>
      </c>
      <c r="BF997" s="607">
        <f t="shared" si="4830"/>
        <v>1.3480000000000012</v>
      </c>
      <c r="BG997" s="607">
        <f t="shared" si="4831"/>
        <v>0</v>
      </c>
      <c r="BH997" s="607">
        <f t="shared" si="4832"/>
        <v>2.64</v>
      </c>
      <c r="BI997" s="607">
        <f t="shared" si="4833"/>
        <v>0</v>
      </c>
      <c r="BJ997" s="116">
        <f t="shared" si="4834"/>
        <v>34.81</v>
      </c>
      <c r="BK997" s="95"/>
    </row>
    <row r="998" spans="1:63" ht="14.25" x14ac:dyDescent="0.3">
      <c r="A998" s="144" t="s">
        <v>24424</v>
      </c>
      <c r="B998" s="379" t="s">
        <v>23695</v>
      </c>
      <c r="C998" s="453" t="s">
        <v>24425</v>
      </c>
      <c r="D998" s="416">
        <v>0.4</v>
      </c>
      <c r="E998" s="504"/>
      <c r="F998" s="504"/>
      <c r="G998" s="416" t="s">
        <v>23864</v>
      </c>
      <c r="H998" s="142">
        <v>30</v>
      </c>
      <c r="I998" s="143">
        <v>1.3865000000000016</v>
      </c>
      <c r="J998" s="143">
        <v>1.4190000000000014</v>
      </c>
      <c r="K998" s="452">
        <v>0</v>
      </c>
      <c r="L998" s="382">
        <f t="shared" si="4793"/>
        <v>1.4</v>
      </c>
      <c r="M998" s="383">
        <f t="shared" si="4794"/>
        <v>0.04</v>
      </c>
      <c r="N998" s="383">
        <f t="shared" si="4795"/>
        <v>0.1</v>
      </c>
      <c r="O998" s="382">
        <f t="shared" si="4796"/>
        <v>1.54</v>
      </c>
      <c r="P998" s="382">
        <f t="shared" si="4797"/>
        <v>1.08</v>
      </c>
      <c r="Q998" s="385">
        <f t="shared" si="4798"/>
        <v>0</v>
      </c>
      <c r="R998" s="385">
        <f t="shared" si="4799"/>
        <v>48.6</v>
      </c>
      <c r="S998" s="385">
        <f t="shared" si="4800"/>
        <v>1.3</v>
      </c>
      <c r="T998" s="385">
        <f t="shared" si="4801"/>
        <v>0</v>
      </c>
      <c r="U998" s="385">
        <f t="shared" si="4802"/>
        <v>0</v>
      </c>
      <c r="V998" s="384">
        <f t="shared" si="4803"/>
        <v>122.4</v>
      </c>
      <c r="W998" s="726">
        <f t="shared" si="4804"/>
        <v>0</v>
      </c>
      <c r="X998" s="144" t="str">
        <f t="shared" si="4805"/>
        <v>RS5</v>
      </c>
      <c r="Y998" s="416">
        <f t="shared" si="4806"/>
        <v>1.2</v>
      </c>
      <c r="Z998" s="603" t="s">
        <v>1</v>
      </c>
      <c r="AA998" s="504">
        <f t="shared" si="4807"/>
        <v>1.2</v>
      </c>
      <c r="AB998" s="591">
        <f t="shared" si="4808"/>
        <v>1.3865000000000016</v>
      </c>
      <c r="AC998" s="592">
        <f t="shared" si="4809"/>
        <v>0.04</v>
      </c>
      <c r="AD998" s="592">
        <f t="shared" si="4810"/>
        <v>0.15</v>
      </c>
      <c r="AE998" s="593">
        <f t="shared" si="4811"/>
        <v>1.58</v>
      </c>
      <c r="AF998" s="604">
        <f t="shared" si="4812"/>
        <v>2.2000000000000002</v>
      </c>
      <c r="AG998" s="605">
        <f t="shared" si="4813"/>
        <v>0.92</v>
      </c>
      <c r="AH998" s="595">
        <f t="shared" si="4814"/>
        <v>0</v>
      </c>
      <c r="AI998" s="595">
        <f t="shared" si="4815"/>
        <v>3.04</v>
      </c>
      <c r="AJ998" s="595">
        <f t="shared" si="4816"/>
        <v>0.16</v>
      </c>
      <c r="AK998" s="595">
        <f t="shared" si="4817"/>
        <v>0</v>
      </c>
      <c r="AL998" s="595">
        <f t="shared" si="4818"/>
        <v>0</v>
      </c>
      <c r="AM998" s="596">
        <f t="shared" si="4819"/>
        <v>15.31</v>
      </c>
      <c r="AN998" s="732">
        <f t="shared" si="4820"/>
        <v>0</v>
      </c>
      <c r="AO998" s="144" t="s">
        <v>24424</v>
      </c>
      <c r="AP998" s="379" t="s">
        <v>23695</v>
      </c>
      <c r="AQ998" s="453" t="s">
        <v>24425</v>
      </c>
      <c r="AR998" s="416">
        <v>0.4</v>
      </c>
      <c r="AS998" s="504"/>
      <c r="AT998" s="504"/>
      <c r="AU998" s="142">
        <v>30</v>
      </c>
      <c r="AV998" s="416">
        <f t="shared" si="4821"/>
        <v>1.4</v>
      </c>
      <c r="AW998" s="603" t="s">
        <v>1</v>
      </c>
      <c r="AX998" s="504">
        <f t="shared" si="4822"/>
        <v>1.4</v>
      </c>
      <c r="AY998" s="384">
        <f t="shared" si="4823"/>
        <v>28.6</v>
      </c>
      <c r="AZ998" s="384">
        <f t="shared" si="4824"/>
        <v>0.1</v>
      </c>
      <c r="BA998" s="384">
        <f t="shared" si="4825"/>
        <v>1.08</v>
      </c>
      <c r="BB998" s="382">
        <f t="shared" si="4826"/>
        <v>5.78</v>
      </c>
      <c r="BC998" s="265">
        <f t="shared" si="4827"/>
        <v>0</v>
      </c>
      <c r="BD998" s="265">
        <f t="shared" si="4828"/>
        <v>53.099999999999994</v>
      </c>
      <c r="BE998" s="265">
        <f t="shared" si="4829"/>
        <v>5.18</v>
      </c>
      <c r="BF998" s="607">
        <f t="shared" si="4830"/>
        <v>1.5765000000000016</v>
      </c>
      <c r="BG998" s="607">
        <f t="shared" si="4831"/>
        <v>0</v>
      </c>
      <c r="BH998" s="607">
        <f t="shared" si="4832"/>
        <v>3.09</v>
      </c>
      <c r="BI998" s="607">
        <f t="shared" si="4833"/>
        <v>0</v>
      </c>
      <c r="BJ998" s="116">
        <f t="shared" si="4834"/>
        <v>39.049999999999997</v>
      </c>
      <c r="BK998" s="95"/>
    </row>
    <row r="999" spans="1:63" ht="14.25" x14ac:dyDescent="0.3">
      <c r="A999" s="144" t="s">
        <v>24425</v>
      </c>
      <c r="B999" s="379" t="s">
        <v>23695</v>
      </c>
      <c r="C999" s="453" t="s">
        <v>24426</v>
      </c>
      <c r="D999" s="416">
        <v>0.4</v>
      </c>
      <c r="E999" s="504"/>
      <c r="F999" s="504"/>
      <c r="G999" s="416" t="s">
        <v>23864</v>
      </c>
      <c r="H999" s="142">
        <v>30</v>
      </c>
      <c r="I999" s="143">
        <v>1.4190000000000014</v>
      </c>
      <c r="J999" s="143">
        <v>1.4880000000000022</v>
      </c>
      <c r="K999" s="452">
        <v>0</v>
      </c>
      <c r="L999" s="382">
        <f t="shared" si="4793"/>
        <v>1.45</v>
      </c>
      <c r="M999" s="383">
        <f t="shared" si="4794"/>
        <v>0.04</v>
      </c>
      <c r="N999" s="383">
        <f t="shared" si="4795"/>
        <v>0.1</v>
      </c>
      <c r="O999" s="382">
        <f t="shared" si="4796"/>
        <v>1.59</v>
      </c>
      <c r="P999" s="382">
        <f t="shared" si="4797"/>
        <v>1.08</v>
      </c>
      <c r="Q999" s="385">
        <f t="shared" si="4798"/>
        <v>0</v>
      </c>
      <c r="R999" s="385">
        <f t="shared" si="4799"/>
        <v>48.6</v>
      </c>
      <c r="S999" s="385">
        <f t="shared" si="4800"/>
        <v>2.92</v>
      </c>
      <c r="T999" s="385">
        <f t="shared" si="4801"/>
        <v>0</v>
      </c>
      <c r="U999" s="385">
        <f t="shared" si="4802"/>
        <v>0</v>
      </c>
      <c r="V999" s="384">
        <f t="shared" si="4803"/>
        <v>125.4</v>
      </c>
      <c r="W999" s="726">
        <f t="shared" si="4804"/>
        <v>0</v>
      </c>
      <c r="X999" s="144" t="str">
        <f t="shared" si="4805"/>
        <v>RS6</v>
      </c>
      <c r="Y999" s="416">
        <f t="shared" si="4806"/>
        <v>1.2</v>
      </c>
      <c r="Z999" s="603" t="s">
        <v>1</v>
      </c>
      <c r="AA999" s="504">
        <f t="shared" si="4807"/>
        <v>1.2</v>
      </c>
      <c r="AB999" s="591">
        <f t="shared" si="4808"/>
        <v>1.4190000000000014</v>
      </c>
      <c r="AC999" s="592">
        <f t="shared" si="4809"/>
        <v>0.04</v>
      </c>
      <c r="AD999" s="592">
        <f t="shared" si="4810"/>
        <v>0.15</v>
      </c>
      <c r="AE999" s="593">
        <f t="shared" si="4811"/>
        <v>1.61</v>
      </c>
      <c r="AF999" s="604">
        <f t="shared" si="4812"/>
        <v>2.2000000000000002</v>
      </c>
      <c r="AG999" s="605">
        <f t="shared" si="4813"/>
        <v>0.92</v>
      </c>
      <c r="AH999" s="595">
        <f t="shared" si="4814"/>
        <v>0</v>
      </c>
      <c r="AI999" s="595">
        <f t="shared" si="4815"/>
        <v>3.04</v>
      </c>
      <c r="AJ999" s="595">
        <f t="shared" si="4816"/>
        <v>0.22</v>
      </c>
      <c r="AK999" s="595">
        <f t="shared" si="4817"/>
        <v>0</v>
      </c>
      <c r="AL999" s="595">
        <f t="shared" si="4818"/>
        <v>0</v>
      </c>
      <c r="AM999" s="596">
        <f t="shared" si="4819"/>
        <v>15.53</v>
      </c>
      <c r="AN999" s="732">
        <f t="shared" si="4820"/>
        <v>0</v>
      </c>
      <c r="AO999" s="144" t="s">
        <v>24425</v>
      </c>
      <c r="AP999" s="379" t="s">
        <v>23695</v>
      </c>
      <c r="AQ999" s="453" t="s">
        <v>24426</v>
      </c>
      <c r="AR999" s="416">
        <v>0.4</v>
      </c>
      <c r="AS999" s="504"/>
      <c r="AT999" s="504"/>
      <c r="AU999" s="142">
        <v>30</v>
      </c>
      <c r="AV999" s="416">
        <f t="shared" si="4821"/>
        <v>1.4</v>
      </c>
      <c r="AW999" s="603" t="s">
        <v>1</v>
      </c>
      <c r="AX999" s="504">
        <f t="shared" si="4822"/>
        <v>1.4</v>
      </c>
      <c r="AY999" s="384">
        <f t="shared" si="4823"/>
        <v>28.6</v>
      </c>
      <c r="AZ999" s="384">
        <f t="shared" si="4824"/>
        <v>0.1</v>
      </c>
      <c r="BA999" s="384">
        <f t="shared" si="4825"/>
        <v>1.08</v>
      </c>
      <c r="BB999" s="382">
        <f t="shared" si="4826"/>
        <v>5.78</v>
      </c>
      <c r="BC999" s="265">
        <f t="shared" si="4827"/>
        <v>0</v>
      </c>
      <c r="BD999" s="265">
        <f t="shared" si="4828"/>
        <v>54.78</v>
      </c>
      <c r="BE999" s="265">
        <f t="shared" si="4829"/>
        <v>5.18</v>
      </c>
      <c r="BF999" s="607">
        <f t="shared" si="4830"/>
        <v>1.6090000000000013</v>
      </c>
      <c r="BG999" s="607">
        <f t="shared" si="4831"/>
        <v>0</v>
      </c>
      <c r="BH999" s="607">
        <f t="shared" si="4832"/>
        <v>3.15</v>
      </c>
      <c r="BI999" s="607">
        <f t="shared" si="4833"/>
        <v>0</v>
      </c>
      <c r="BJ999" s="116">
        <f t="shared" si="4834"/>
        <v>40.67</v>
      </c>
      <c r="BK999" s="95"/>
    </row>
    <row r="1000" spans="1:63" ht="14.25" x14ac:dyDescent="0.3">
      <c r="A1000" s="449" t="s">
        <v>24426</v>
      </c>
      <c r="B1000" s="146" t="s">
        <v>23695</v>
      </c>
      <c r="C1000" s="532" t="s">
        <v>24427</v>
      </c>
      <c r="D1000" s="502">
        <v>0.4</v>
      </c>
      <c r="E1000" s="589"/>
      <c r="F1000" s="589"/>
      <c r="G1000" s="502" t="s">
        <v>23864</v>
      </c>
      <c r="H1000" s="451">
        <v>16</v>
      </c>
      <c r="I1000" s="452">
        <v>1.4880000000000022</v>
      </c>
      <c r="J1000" s="452">
        <v>1.6797000000000013</v>
      </c>
      <c r="K1000" s="452">
        <v>0.4</v>
      </c>
      <c r="L1000" s="382">
        <f t="shared" si="4793"/>
        <v>1.58</v>
      </c>
      <c r="M1000" s="383">
        <f t="shared" si="4794"/>
        <v>0.04</v>
      </c>
      <c r="N1000" s="383">
        <f t="shared" si="4795"/>
        <v>0.1</v>
      </c>
      <c r="O1000" s="382">
        <f t="shared" si="4796"/>
        <v>1.7200000000000002</v>
      </c>
      <c r="P1000" s="382">
        <f t="shared" si="4797"/>
        <v>1.08</v>
      </c>
      <c r="Q1000" s="385">
        <f t="shared" si="4798"/>
        <v>0</v>
      </c>
      <c r="R1000" s="385">
        <f t="shared" si="4799"/>
        <v>25.92</v>
      </c>
      <c r="S1000" s="385">
        <f t="shared" si="4800"/>
        <v>3.8</v>
      </c>
      <c r="T1000" s="385">
        <f t="shared" si="4801"/>
        <v>0</v>
      </c>
      <c r="U1000" s="385">
        <f t="shared" si="4802"/>
        <v>0</v>
      </c>
      <c r="V1000" s="384">
        <f t="shared" si="4803"/>
        <v>71.040000000000006</v>
      </c>
      <c r="W1000" s="726">
        <f t="shared" si="4804"/>
        <v>0</v>
      </c>
      <c r="X1000" s="449" t="str">
        <f t="shared" si="4805"/>
        <v>RS7</v>
      </c>
      <c r="Y1000" s="502">
        <f t="shared" si="4806"/>
        <v>1.2</v>
      </c>
      <c r="Z1000" s="590" t="s">
        <v>1</v>
      </c>
      <c r="AA1000" s="589">
        <f t="shared" si="4807"/>
        <v>1.2</v>
      </c>
      <c r="AB1000" s="591">
        <f t="shared" si="4808"/>
        <v>1.4880000000000022</v>
      </c>
      <c r="AC1000" s="592">
        <f t="shared" si="4809"/>
        <v>0.04</v>
      </c>
      <c r="AD1000" s="592">
        <f t="shared" si="4810"/>
        <v>0.15</v>
      </c>
      <c r="AE1000" s="593">
        <f t="shared" si="4811"/>
        <v>1.68</v>
      </c>
      <c r="AF1000" s="593">
        <f t="shared" si="4812"/>
        <v>2.2000000000000002</v>
      </c>
      <c r="AG1000" s="594">
        <f t="shared" si="4813"/>
        <v>0.92</v>
      </c>
      <c r="AH1000" s="595">
        <f t="shared" si="4814"/>
        <v>0</v>
      </c>
      <c r="AI1000" s="595">
        <f t="shared" si="4815"/>
        <v>3.04</v>
      </c>
      <c r="AJ1000" s="595">
        <f t="shared" si="4816"/>
        <v>0.36</v>
      </c>
      <c r="AK1000" s="595">
        <f t="shared" si="4817"/>
        <v>0</v>
      </c>
      <c r="AL1000" s="595">
        <f t="shared" si="4818"/>
        <v>0</v>
      </c>
      <c r="AM1000" s="596">
        <f t="shared" si="4819"/>
        <v>16.04</v>
      </c>
      <c r="AN1000" s="732">
        <f t="shared" si="4820"/>
        <v>0</v>
      </c>
      <c r="AO1000" s="449" t="s">
        <v>24426</v>
      </c>
      <c r="AP1000" s="146" t="s">
        <v>23695</v>
      </c>
      <c r="AQ1000" s="532" t="s">
        <v>24427</v>
      </c>
      <c r="AR1000" s="502">
        <v>0.4</v>
      </c>
      <c r="AS1000" s="589"/>
      <c r="AT1000" s="589"/>
      <c r="AU1000" s="451">
        <v>16</v>
      </c>
      <c r="AV1000" s="502">
        <f t="shared" si="4821"/>
        <v>1.4</v>
      </c>
      <c r="AW1000" s="590" t="s">
        <v>1</v>
      </c>
      <c r="AX1000" s="589">
        <f t="shared" si="4822"/>
        <v>1.4</v>
      </c>
      <c r="AY1000" s="384">
        <f t="shared" si="4823"/>
        <v>14.6</v>
      </c>
      <c r="AZ1000" s="384">
        <f t="shared" si="4824"/>
        <v>0.1</v>
      </c>
      <c r="BA1000" s="384">
        <f t="shared" si="4825"/>
        <v>1.08</v>
      </c>
      <c r="BB1000" s="382">
        <f t="shared" si="4826"/>
        <v>2.95</v>
      </c>
      <c r="BC1000" s="265">
        <f t="shared" si="4827"/>
        <v>0</v>
      </c>
      <c r="BD1000" s="265">
        <f t="shared" si="4828"/>
        <v>33.120000000000005</v>
      </c>
      <c r="BE1000" s="265">
        <f t="shared" si="4829"/>
        <v>2.64</v>
      </c>
      <c r="BF1000" s="607">
        <f t="shared" si="4830"/>
        <v>1.6780000000000022</v>
      </c>
      <c r="BG1000" s="607">
        <f t="shared" si="4831"/>
        <v>0</v>
      </c>
      <c r="BH1000" s="607">
        <f t="shared" si="4832"/>
        <v>3.29</v>
      </c>
      <c r="BI1000" s="607">
        <f t="shared" si="4833"/>
        <v>0</v>
      </c>
      <c r="BJ1000" s="116">
        <f t="shared" si="4834"/>
        <v>24.24</v>
      </c>
      <c r="BK1000" s="95"/>
    </row>
    <row r="1001" spans="1:63" ht="14.25" x14ac:dyDescent="0.3">
      <c r="A1001" s="462"/>
      <c r="B1001" s="463"/>
      <c r="C1001" s="608"/>
      <c r="D1001" s="505"/>
      <c r="E1001" s="505"/>
      <c r="F1001" s="505"/>
      <c r="G1001" s="505"/>
      <c r="H1001" s="410"/>
      <c r="I1001" s="411"/>
      <c r="J1001" s="411"/>
      <c r="K1001" s="411"/>
      <c r="L1001" s="101"/>
      <c r="M1001" s="412"/>
      <c r="N1001" s="412"/>
      <c r="O1001" s="101"/>
      <c r="P1001" s="101"/>
      <c r="Q1001" s="414"/>
      <c r="R1001" s="414"/>
      <c r="S1001" s="414"/>
      <c r="T1001" s="414"/>
      <c r="U1001" s="414"/>
      <c r="V1001" s="413"/>
      <c r="W1001" s="725"/>
      <c r="X1001" s="462"/>
      <c r="Y1001" s="505"/>
      <c r="Z1001" s="597"/>
      <c r="AA1001" s="505"/>
      <c r="AB1001" s="598"/>
      <c r="AC1001" s="599"/>
      <c r="AD1001" s="599"/>
      <c r="AE1001" s="600"/>
      <c r="AF1001" s="600"/>
      <c r="AG1001" s="597"/>
      <c r="AH1001" s="601"/>
      <c r="AI1001" s="601"/>
      <c r="AJ1001" s="601"/>
      <c r="AK1001" s="601"/>
      <c r="AL1001" s="601"/>
      <c r="AM1001" s="602"/>
      <c r="AN1001" s="733"/>
      <c r="AO1001" s="462"/>
      <c r="AP1001" s="463"/>
      <c r="AQ1001" s="608"/>
      <c r="AR1001" s="505"/>
      <c r="AS1001" s="505"/>
      <c r="AT1001" s="505"/>
      <c r="AU1001" s="410"/>
      <c r="AV1001" s="505"/>
      <c r="AW1001" s="597"/>
      <c r="AX1001" s="505"/>
      <c r="AY1001" s="413"/>
      <c r="AZ1001" s="413"/>
      <c r="BA1001" s="413"/>
      <c r="BB1001" s="101"/>
      <c r="BC1001" s="101"/>
      <c r="BD1001" s="101"/>
      <c r="BE1001" s="101"/>
      <c r="BF1001" s="414"/>
      <c r="BG1001" s="414"/>
      <c r="BH1001" s="414"/>
      <c r="BI1001" s="414"/>
      <c r="BJ1001" s="415"/>
      <c r="BK1001" s="95"/>
    </row>
    <row r="1002" spans="1:63" s="122" customFormat="1" ht="14.25" x14ac:dyDescent="0.3">
      <c r="A1002" s="402" t="s">
        <v>24428</v>
      </c>
      <c r="B1002" s="463"/>
      <c r="C1002" s="408"/>
      <c r="D1002" s="505"/>
      <c r="E1002" s="505"/>
      <c r="F1002" s="505"/>
      <c r="G1002" s="409"/>
      <c r="H1002" s="410"/>
      <c r="I1002" s="411"/>
      <c r="J1002" s="411"/>
      <c r="K1002" s="411"/>
      <c r="L1002" s="101"/>
      <c r="M1002" s="412"/>
      <c r="N1002" s="412"/>
      <c r="O1002" s="101"/>
      <c r="P1002" s="101"/>
      <c r="Q1002" s="414"/>
      <c r="R1002" s="414"/>
      <c r="S1002" s="414"/>
      <c r="T1002" s="414"/>
      <c r="U1002" s="414"/>
      <c r="V1002" s="413"/>
      <c r="W1002" s="725"/>
      <c r="X1002" s="739" t="str">
        <f>$A1002</f>
        <v>BACIA RT - BACIA ROMANA (T)</v>
      </c>
      <c r="Y1002" s="505"/>
      <c r="Z1002" s="597"/>
      <c r="AA1002" s="505"/>
      <c r="AB1002" s="598"/>
      <c r="AC1002" s="599"/>
      <c r="AD1002" s="599"/>
      <c r="AE1002" s="600"/>
      <c r="AF1002" s="600"/>
      <c r="AG1002" s="597"/>
      <c r="AH1002" s="601"/>
      <c r="AI1002" s="601"/>
      <c r="AJ1002" s="601"/>
      <c r="AK1002" s="601"/>
      <c r="AL1002" s="601"/>
      <c r="AM1002" s="602"/>
      <c r="AN1002" s="733"/>
      <c r="AO1002" s="739" t="str">
        <f>$A1002</f>
        <v>BACIA RT - BACIA ROMANA (T)</v>
      </c>
      <c r="AP1002" s="463"/>
      <c r="AQ1002" s="408"/>
      <c r="AR1002" s="505"/>
      <c r="AS1002" s="505"/>
      <c r="AT1002" s="505"/>
      <c r="AU1002" s="410"/>
      <c r="AV1002" s="409"/>
      <c r="AW1002" s="409"/>
      <c r="AX1002" s="409"/>
      <c r="AY1002" s="413"/>
      <c r="AZ1002" s="413"/>
      <c r="BA1002" s="413"/>
      <c r="BB1002" s="101"/>
      <c r="BC1002" s="101"/>
      <c r="BD1002" s="101"/>
      <c r="BE1002" s="101"/>
      <c r="BF1002" s="101"/>
      <c r="BG1002" s="101"/>
      <c r="BH1002" s="101"/>
      <c r="BI1002" s="101"/>
      <c r="BJ1002" s="415"/>
      <c r="BK1002" s="95"/>
    </row>
    <row r="1003" spans="1:63" s="122" customFormat="1" ht="14.25" x14ac:dyDescent="0.3">
      <c r="A1003" s="407" t="s">
        <v>24429</v>
      </c>
      <c r="B1003" s="463"/>
      <c r="C1003" s="408"/>
      <c r="D1003" s="505"/>
      <c r="E1003" s="505"/>
      <c r="F1003" s="505"/>
      <c r="G1003" s="409"/>
      <c r="H1003" s="410"/>
      <c r="I1003" s="411"/>
      <c r="J1003" s="411"/>
      <c r="K1003" s="411"/>
      <c r="L1003" s="101"/>
      <c r="M1003" s="412"/>
      <c r="N1003" s="412"/>
      <c r="O1003" s="101"/>
      <c r="P1003" s="101"/>
      <c r="Q1003" s="414"/>
      <c r="R1003" s="414"/>
      <c r="S1003" s="414"/>
      <c r="T1003" s="414"/>
      <c r="U1003" s="414"/>
      <c r="V1003" s="413"/>
      <c r="W1003" s="725"/>
      <c r="X1003" s="740" t="str">
        <f>$A1003</f>
        <v>RUA ANGEOLINA PETROPOLIS</v>
      </c>
      <c r="Y1003" s="503"/>
      <c r="Z1003" s="503"/>
      <c r="AA1003" s="503"/>
      <c r="AB1003" s="399"/>
      <c r="AC1003" s="399"/>
      <c r="AD1003" s="399"/>
      <c r="AE1003" s="399"/>
      <c r="AF1003" s="404"/>
      <c r="AG1003" s="399"/>
      <c r="AH1003" s="399"/>
      <c r="AI1003" s="399"/>
      <c r="AJ1003" s="399"/>
      <c r="AK1003" s="399"/>
      <c r="AL1003" s="399"/>
      <c r="AM1003" s="399"/>
      <c r="AN1003" s="401"/>
      <c r="AO1003" s="407" t="str">
        <f>$A1003</f>
        <v>RUA ANGEOLINA PETROPOLIS</v>
      </c>
      <c r="AP1003" s="463"/>
      <c r="AQ1003" s="408"/>
      <c r="AR1003" s="505"/>
      <c r="AS1003" s="505"/>
      <c r="AT1003" s="505"/>
      <c r="AU1003" s="410"/>
      <c r="AV1003" s="409"/>
      <c r="AW1003" s="409"/>
      <c r="AX1003" s="409"/>
      <c r="AY1003" s="413"/>
      <c r="AZ1003" s="413"/>
      <c r="BA1003" s="413"/>
      <c r="BB1003" s="101"/>
      <c r="BC1003" s="101"/>
      <c r="BD1003" s="101"/>
      <c r="BE1003" s="101"/>
      <c r="BF1003" s="101"/>
      <c r="BG1003" s="101"/>
      <c r="BH1003" s="101"/>
      <c r="BI1003" s="101"/>
      <c r="BJ1003" s="415"/>
      <c r="BK1003" s="95"/>
    </row>
    <row r="1004" spans="1:63" ht="14.25" x14ac:dyDescent="0.3">
      <c r="A1004" s="144" t="s">
        <v>24430</v>
      </c>
      <c r="B1004" s="379" t="s">
        <v>23695</v>
      </c>
      <c r="C1004" s="453" t="s">
        <v>24431</v>
      </c>
      <c r="D1004" s="416">
        <v>0.4</v>
      </c>
      <c r="E1004" s="504"/>
      <c r="F1004" s="504"/>
      <c r="G1004" s="416" t="s">
        <v>23864</v>
      </c>
      <c r="H1004" s="142">
        <v>30</v>
      </c>
      <c r="I1004" s="143">
        <v>1.0540000000000003</v>
      </c>
      <c r="J1004" s="143">
        <v>1.0521000000000003</v>
      </c>
      <c r="K1004" s="452">
        <v>0</v>
      </c>
      <c r="L1004" s="382">
        <f t="shared" ref="L1004:L1007" si="4835">ROUND((I1004+J1004)/2,2)</f>
        <v>1.05</v>
      </c>
      <c r="M1004" s="383">
        <f t="shared" ref="M1004:M1007" si="4836">IF(F1004=0,ROUND($D1004*10%,2),IF(D1004&gt;2.8,0.18,0.15))</f>
        <v>0.04</v>
      </c>
      <c r="N1004" s="383">
        <f t="shared" ref="N1004:N1007" si="4837">IF(F1004=0,IF(   ROUND($D1004/4,2),   IF(ROUND(($D1004*1.2)/6,2)&lt;0.1,0.1,ROUND(($D1004*1.2)/6,2))),0.5)</f>
        <v>0.1</v>
      </c>
      <c r="O1004" s="382">
        <f t="shared" ref="O1004:O1007" si="4838">L1004+M1004+N1004</f>
        <v>1.1900000000000002</v>
      </c>
      <c r="P1004" s="382">
        <f t="shared" ref="P1004:P1007" si="4839">IF(O1004&lt;2,(D1004+M1004*2)+0.6,(D1004+M1004*2)+0.6+ROUNDUP(O1004-2,0)*0.1)</f>
        <v>1.08</v>
      </c>
      <c r="Q1004" s="385">
        <f t="shared" ref="Q1004:Q1007" si="4840">IF($O1004&lt;=$W$4,ROUND(IF($O1004&lt;1.5,$O1004*$H1004*$P1004,1.5*$H1004*$P1004),2),0)</f>
        <v>38.56</v>
      </c>
      <c r="R1004" s="385">
        <f t="shared" ref="R1004:R1007" si="4841">IF($O1004&gt;$W$4,ROUND(IF($O1004&lt;1.5,$O1004*$H1004*$P1004,1.5*$H1004*$P1004),2),0)</f>
        <v>0</v>
      </c>
      <c r="S1004" s="385">
        <f t="shared" ref="S1004:S1007" si="4842">IF($O1004&gt;$W$4,ROUND(IF($O1004&lt;1.5,0,IF($O1004&gt;3,1.5*$H1004*$P1004,($O1004-1.5)*$H1004*$P1004)),2),0)</f>
        <v>0</v>
      </c>
      <c r="T1004" s="385">
        <f t="shared" ref="T1004:T1007" si="4843">IF($O1004&gt;$W$4,ROUND(IF($O1004&lt;3,0,IF($O1004&gt;4.5,1.5*$H1004*$P1004,($O1004-3)*$H1004*$P1004)),2),0)</f>
        <v>0</v>
      </c>
      <c r="U1004" s="385">
        <f t="shared" ref="U1004:U1007" si="4844">IF($O1004&gt;$W$4,ROUND(IF($O1004&lt;4.5,0,IF($O1004&gt;6,($O1004-4.5)*$H1004*$P1004,($O1004-4.5)*$H1004*$P1004)),2),0)</f>
        <v>0</v>
      </c>
      <c r="V1004" s="384">
        <f t="shared" ref="V1004:V1007" si="4845">IF($O1004&gt;$W$4, IF( $O1004&lt;=4,   ROUND($H1004*($O1004+0.5)*2,2),   0),0)</f>
        <v>0</v>
      </c>
      <c r="W1004" s="726">
        <f t="shared" ref="W1004:W1007" si="4846">IF($O1004&gt;$W$4, IF( $O1004&gt;4,   ROUND($H1004*($O1004+0.5)*2,2),   0),0)</f>
        <v>0</v>
      </c>
      <c r="X1004" s="144" t="str">
        <f t="shared" ref="X1004:X1007" si="4847">A1004</f>
        <v>RT1</v>
      </c>
      <c r="Y1004" s="416">
        <f t="shared" ref="Y1004:Y1007" si="4848">IF($D1004=0.4,1.2,IF($D1004=0.6,1.2,IF($D1004=0.8,1.3,IF($D1004=1,1.5,IF($D1004=1.2,1.7,IF($D1004&lt;=2,2,"--"))))))</f>
        <v>1.2</v>
      </c>
      <c r="Z1004" s="603" t="s">
        <v>1</v>
      </c>
      <c r="AA1004" s="504">
        <f t="shared" ref="AA1004:AA1007" si="4849">Y1004</f>
        <v>1.2</v>
      </c>
      <c r="AB1004" s="591">
        <f t="shared" ref="AB1004:AB1007" si="4850">IF($Y1004="--","--",I1004)</f>
        <v>1.0540000000000003</v>
      </c>
      <c r="AC1004" s="592">
        <f t="shared" ref="AC1004:AC1007" si="4851">IF($Y1004="--","--",IF(D1004&gt;1.5,0.15,ROUND($D1004*10%,2)))</f>
        <v>0.04</v>
      </c>
      <c r="AD1004" s="592">
        <f t="shared" ref="AD1004:AD1007" si="4852">IF($Y1004="--","--",0.15)</f>
        <v>0.15</v>
      </c>
      <c r="AE1004" s="593">
        <f t="shared" ref="AE1004:AE1007" si="4853">IF($Y1004="--","--",ROUND(AB1004+AC1004+AD1004,2))</f>
        <v>1.24</v>
      </c>
      <c r="AF1004" s="604">
        <f t="shared" ref="AF1004:AF1007" si="4854">IF($Y1004="--","--",IF($AB1004&lt;=2,$Y1004+1,($Y1004+1)+ROUNDUP($AB1004-2,0)*0.1))</f>
        <v>2.2000000000000002</v>
      </c>
      <c r="AG1004" s="605">
        <f t="shared" ref="AG1004:AG1007" si="4855">IF($D1004=0.4,0.92,IF($D1004=0.6,0.68,IF($D1004=0.8,0.74,IF($D1004=1,0.7,IF($D1004=1.2,0.66,IF($D1004=1.5,0.6,IF($D1004&lt;=2,(2.4-(D1004+0.3)),"--")))))))</f>
        <v>0.92</v>
      </c>
      <c r="AH1004" s="595">
        <f t="shared" ref="AH1004:AH1007" si="4856">IF($Y1004="--","--",IF($AE1004&lt;=$W$4,ROUND(IF($AE1004&lt;1.5,$AE1004*$AF1004*$AG1004,1.5*$AF1004*$AG1004),2),0))</f>
        <v>2.5099999999999998</v>
      </c>
      <c r="AI1004" s="595">
        <f t="shared" ref="AI1004:AI1007" si="4857">IF($Y1004="--","--",IF($AE1004&gt;$W$4,ROUND(IF($AE1004&lt;1.5,$AE1004*$AF1004*$AG1004,1.5*$AF1004*$AG1004),2),0))</f>
        <v>0</v>
      </c>
      <c r="AJ1004" s="595">
        <f t="shared" ref="AJ1004:AJ1007" si="4858">IF($Y1004="--","--",IF($AE1004&gt;$W$4,ROUND(IF($AE1004&lt;1.5,0,IF($AE1004&gt;3,1.5*$AF1004*$AG1004,($AE1004-1.5)*$AF1004*$AG1004)),2),0))</f>
        <v>0</v>
      </c>
      <c r="AK1004" s="595">
        <f t="shared" ref="AK1004:AK1007" si="4859">IF($Y1004="--","--",IF($AE1004&gt;$W$4,ROUND(IF($AE1004&lt;3,0,IF($AE1004&gt;4.5,1.5*$AF1004*$AG1004,($AE1004-3)*$AF1004*$AG1004)),2),0))</f>
        <v>0</v>
      </c>
      <c r="AL1004" s="595">
        <f t="shared" ref="AL1004:AL1007" si="4860">IF($Y1004="--","--",IF($AE1004&gt;$W$4,ROUND(IF($AE1004&lt;4.5,0,IF($AE1004&gt;6,($AE1004-4.5)*$AF1004*$AG1004,($AE1004-4.5)*$AF1004*$AG1004)),2),0))</f>
        <v>0</v>
      </c>
      <c r="AM1004" s="596">
        <f t="shared" ref="AM1004:AM1007" si="4861">IF($Y1004="--","--",IF($AE1004&gt;$W$4, IF( $AE1004&lt;=4,   ROUND(($AG1004*4)*($AE1004+0.5)*2,2),   0),0))</f>
        <v>0</v>
      </c>
      <c r="AN1004" s="732">
        <f t="shared" ref="AN1004:AN1007" si="4862">IF($Y1004="--","--",IF($AE1004&gt;$W$4, IF( $AE1004&gt;4,   ROUND(($AG1004*4)*($AE1004+0.5)*2,2),   0),0))</f>
        <v>0</v>
      </c>
      <c r="AO1004" s="144" t="s">
        <v>24430</v>
      </c>
      <c r="AP1004" s="379" t="s">
        <v>23695</v>
      </c>
      <c r="AQ1004" s="453" t="s">
        <v>24431</v>
      </c>
      <c r="AR1004" s="416">
        <v>0.4</v>
      </c>
      <c r="AS1004" s="504"/>
      <c r="AT1004" s="504"/>
      <c r="AU1004" s="142">
        <v>30</v>
      </c>
      <c r="AV1004" s="416">
        <f t="shared" ref="AV1004:AV1007" si="4863">IF($Y1004="--","--",Y1004+0.2)</f>
        <v>1.4</v>
      </c>
      <c r="AW1004" s="603" t="s">
        <v>1</v>
      </c>
      <c r="AX1004" s="504">
        <f t="shared" ref="AX1004:AX1007" si="4864">AV1004</f>
        <v>1.4</v>
      </c>
      <c r="AY1004" s="384">
        <f t="shared" ref="AY1004:AY1007" si="4865">IF(D1004&gt;2,AU1004,AU1004-AV1004)</f>
        <v>28.6</v>
      </c>
      <c r="AZ1004" s="384">
        <f t="shared" ref="AZ1004:AZ1007" si="4866">N1004</f>
        <v>0.1</v>
      </c>
      <c r="BA1004" s="384">
        <f t="shared" ref="BA1004:BA1007" si="4867">P1004</f>
        <v>1.08</v>
      </c>
      <c r="BB1004" s="382">
        <f t="shared" ref="BB1004:BB1007" si="4868">IF(F1004=0,IF(ROUND( AY1004 * ( ( (N1004*P1004) +  ( ((D1004+M1004*2)/6)*P1004 ) ) - ROUND(  ((D1004+M1004*2)^2)   *   (   ( PI()*96.379 / (4*360) )  -  ( (SIN((96.379/2)*PI()/180)) * (COS((96.379/2)*PI()/180)) / 4 )   ), 4) ),2),   ROUND( AY1004 * ( ( (N1004*P1004) +  ( ((D1004+M1004*2)/4)*P1004 ) ) - ROUND(  ((D1004+M1004*2)^2)   *   (   ( PI()*120 / (4*360) )  -  ( (SIN((120/2)*PI()/180)) * (COS((120/2)*PI()/180)) / 4 )   ), 4) ),2)),0)</f>
        <v>5.78</v>
      </c>
      <c r="BC1004" s="265">
        <f t="shared" ref="BC1004:BC1007" si="4869">IF(F1004&gt;0,ROUND(AY1004*N1004*P1004,2),0)</f>
        <v>0</v>
      </c>
      <c r="BD1004" s="265">
        <f t="shared" ref="BD1004:BD1007" si="4870">SUM(Q1004:U1004,AH1004:AL1004)</f>
        <v>41.07</v>
      </c>
      <c r="BE1004" s="265">
        <f t="shared" ref="BE1004:BE1007" si="4871">IF(F1004=0, ROUND( ( PI()*( (D1004+M1004*2)^2 ) / 4  ) * AY1004,2),  ROUND( (D1004+M1004*2)*(F1004+M1004*2) * AY1004,2))</f>
        <v>5.18</v>
      </c>
      <c r="BF1004" s="607">
        <f t="shared" ref="BF1004:BF1007" si="4872">IF(($I1004+M1004-0.15)&lt;=2,($I1004+M1004+0.15),IF(($I1004+M1004)&lt;=3,2.35,($I1004+M1004+0.2)-0.85))</f>
        <v>1.2440000000000002</v>
      </c>
      <c r="BG1004" s="607">
        <f t="shared" ref="BG1004:BG1007" si="4873">IF(D1004&gt;2,   (I1004-F1004-M1004-0.11),IF(($I1004+M1004)&lt;=2,0,IF(($I1004+M1004)&gt;3,0.85,(I1004+M1004+0.2-BF1004))))</f>
        <v>0</v>
      </c>
      <c r="BH1004" s="607">
        <f t="shared" ref="BH1004:BH1007" si="4874">IF(D1004&gt;2,  ROUND(((1.42+0.4)+(0.91+0.4))*2*BG1004,2), ROUND(AV1004*AX1004*BF1004,2))</f>
        <v>2.44</v>
      </c>
      <c r="BI1004" s="607">
        <f t="shared" ref="BI1004:BI1007" si="4875">ROUND(((PI()*0.9^2)/4)*BG1004,2)</f>
        <v>0</v>
      </c>
      <c r="BJ1004" s="116">
        <f t="shared" ref="BJ1004:BJ1007" si="4876">ROUND(BD1004-BE1004-BH1004-BI1004-BB1004-BC1004,2)</f>
        <v>27.67</v>
      </c>
      <c r="BK1004" s="95"/>
    </row>
    <row r="1005" spans="1:63" ht="14.25" x14ac:dyDescent="0.3">
      <c r="A1005" s="144" t="s">
        <v>24431</v>
      </c>
      <c r="B1005" s="379" t="s">
        <v>23695</v>
      </c>
      <c r="C1005" s="453" t="s">
        <v>24432</v>
      </c>
      <c r="D1005" s="416">
        <v>0.4</v>
      </c>
      <c r="E1005" s="504"/>
      <c r="F1005" s="504"/>
      <c r="G1005" s="416" t="s">
        <v>23864</v>
      </c>
      <c r="H1005" s="142">
        <v>20</v>
      </c>
      <c r="I1005" s="143">
        <v>1.0521000000000003</v>
      </c>
      <c r="J1005" s="143">
        <v>1.0911</v>
      </c>
      <c r="K1005" s="452">
        <v>0.14399999999999999</v>
      </c>
      <c r="L1005" s="382">
        <f t="shared" si="4835"/>
        <v>1.07</v>
      </c>
      <c r="M1005" s="383">
        <f t="shared" si="4836"/>
        <v>0.04</v>
      </c>
      <c r="N1005" s="383">
        <f t="shared" si="4837"/>
        <v>0.1</v>
      </c>
      <c r="O1005" s="382">
        <f t="shared" si="4838"/>
        <v>1.2100000000000002</v>
      </c>
      <c r="P1005" s="382">
        <f t="shared" si="4839"/>
        <v>1.08</v>
      </c>
      <c r="Q1005" s="385">
        <f t="shared" si="4840"/>
        <v>26.14</v>
      </c>
      <c r="R1005" s="385">
        <f t="shared" si="4841"/>
        <v>0</v>
      </c>
      <c r="S1005" s="385">
        <f t="shared" si="4842"/>
        <v>0</v>
      </c>
      <c r="T1005" s="385">
        <f t="shared" si="4843"/>
        <v>0</v>
      </c>
      <c r="U1005" s="385">
        <f t="shared" si="4844"/>
        <v>0</v>
      </c>
      <c r="V1005" s="384">
        <f t="shared" si="4845"/>
        <v>0</v>
      </c>
      <c r="W1005" s="726">
        <f t="shared" si="4846"/>
        <v>0</v>
      </c>
      <c r="X1005" s="144" t="str">
        <f t="shared" si="4847"/>
        <v>RT2</v>
      </c>
      <c r="Y1005" s="416">
        <f t="shared" si="4848"/>
        <v>1.2</v>
      </c>
      <c r="Z1005" s="603" t="s">
        <v>1</v>
      </c>
      <c r="AA1005" s="504">
        <f t="shared" si="4849"/>
        <v>1.2</v>
      </c>
      <c r="AB1005" s="591">
        <f t="shared" si="4850"/>
        <v>1.0521000000000003</v>
      </c>
      <c r="AC1005" s="592">
        <f t="shared" si="4851"/>
        <v>0.04</v>
      </c>
      <c r="AD1005" s="592">
        <f t="shared" si="4852"/>
        <v>0.15</v>
      </c>
      <c r="AE1005" s="593">
        <f t="shared" si="4853"/>
        <v>1.24</v>
      </c>
      <c r="AF1005" s="604">
        <f t="shared" si="4854"/>
        <v>2.2000000000000002</v>
      </c>
      <c r="AG1005" s="605">
        <f t="shared" si="4855"/>
        <v>0.92</v>
      </c>
      <c r="AH1005" s="595">
        <f t="shared" si="4856"/>
        <v>2.5099999999999998</v>
      </c>
      <c r="AI1005" s="595">
        <f t="shared" si="4857"/>
        <v>0</v>
      </c>
      <c r="AJ1005" s="595">
        <f t="shared" si="4858"/>
        <v>0</v>
      </c>
      <c r="AK1005" s="595">
        <f t="shared" si="4859"/>
        <v>0</v>
      </c>
      <c r="AL1005" s="595">
        <f t="shared" si="4860"/>
        <v>0</v>
      </c>
      <c r="AM1005" s="596">
        <f t="shared" si="4861"/>
        <v>0</v>
      </c>
      <c r="AN1005" s="732">
        <f t="shared" si="4862"/>
        <v>0</v>
      </c>
      <c r="AO1005" s="144" t="s">
        <v>24431</v>
      </c>
      <c r="AP1005" s="379" t="s">
        <v>23695</v>
      </c>
      <c r="AQ1005" s="453" t="s">
        <v>24432</v>
      </c>
      <c r="AR1005" s="416">
        <v>0.4</v>
      </c>
      <c r="AS1005" s="504"/>
      <c r="AT1005" s="504"/>
      <c r="AU1005" s="142">
        <v>20</v>
      </c>
      <c r="AV1005" s="416">
        <f t="shared" si="4863"/>
        <v>1.4</v>
      </c>
      <c r="AW1005" s="603" t="s">
        <v>1</v>
      </c>
      <c r="AX1005" s="504">
        <f t="shared" si="4864"/>
        <v>1.4</v>
      </c>
      <c r="AY1005" s="384">
        <f t="shared" si="4865"/>
        <v>18.600000000000001</v>
      </c>
      <c r="AZ1005" s="384">
        <f t="shared" si="4866"/>
        <v>0.1</v>
      </c>
      <c r="BA1005" s="384">
        <f t="shared" si="4867"/>
        <v>1.08</v>
      </c>
      <c r="BB1005" s="382">
        <f t="shared" si="4868"/>
        <v>3.76</v>
      </c>
      <c r="BC1005" s="265">
        <f t="shared" si="4869"/>
        <v>0</v>
      </c>
      <c r="BD1005" s="265">
        <f t="shared" si="4870"/>
        <v>28.65</v>
      </c>
      <c r="BE1005" s="265">
        <f t="shared" si="4871"/>
        <v>3.37</v>
      </c>
      <c r="BF1005" s="607">
        <f t="shared" si="4872"/>
        <v>1.2421000000000002</v>
      </c>
      <c r="BG1005" s="607">
        <f t="shared" si="4873"/>
        <v>0</v>
      </c>
      <c r="BH1005" s="607">
        <f t="shared" si="4874"/>
        <v>2.4300000000000002</v>
      </c>
      <c r="BI1005" s="607">
        <f t="shared" si="4875"/>
        <v>0</v>
      </c>
      <c r="BJ1005" s="116">
        <f t="shared" si="4876"/>
        <v>19.09</v>
      </c>
      <c r="BK1005" s="95"/>
    </row>
    <row r="1006" spans="1:63" ht="14.25" x14ac:dyDescent="0.3">
      <c r="A1006" s="144" t="s">
        <v>24432</v>
      </c>
      <c r="B1006" s="379" t="s">
        <v>23695</v>
      </c>
      <c r="C1006" s="453" t="s">
        <v>24433</v>
      </c>
      <c r="D1006" s="416">
        <v>0.4</v>
      </c>
      <c r="E1006" s="504"/>
      <c r="F1006" s="504"/>
      <c r="G1006" s="416" t="s">
        <v>23864</v>
      </c>
      <c r="H1006" s="142">
        <v>29</v>
      </c>
      <c r="I1006" s="143">
        <v>1.2351000000000001</v>
      </c>
      <c r="J1006" s="143">
        <v>1.3917000000000002</v>
      </c>
      <c r="K1006" s="452">
        <v>0</v>
      </c>
      <c r="L1006" s="382">
        <f t="shared" si="4835"/>
        <v>1.31</v>
      </c>
      <c r="M1006" s="383">
        <f t="shared" si="4836"/>
        <v>0.04</v>
      </c>
      <c r="N1006" s="383">
        <f t="shared" si="4837"/>
        <v>0.1</v>
      </c>
      <c r="O1006" s="382">
        <f t="shared" si="4838"/>
        <v>1.4500000000000002</v>
      </c>
      <c r="P1006" s="382">
        <f t="shared" si="4839"/>
        <v>1.08</v>
      </c>
      <c r="Q1006" s="385">
        <f t="shared" si="4840"/>
        <v>45.41</v>
      </c>
      <c r="R1006" s="385">
        <f t="shared" si="4841"/>
        <v>0</v>
      </c>
      <c r="S1006" s="385">
        <f t="shared" si="4842"/>
        <v>0</v>
      </c>
      <c r="T1006" s="385">
        <f t="shared" si="4843"/>
        <v>0</v>
      </c>
      <c r="U1006" s="385">
        <f t="shared" si="4844"/>
        <v>0</v>
      </c>
      <c r="V1006" s="384">
        <f t="shared" si="4845"/>
        <v>0</v>
      </c>
      <c r="W1006" s="726">
        <f t="shared" si="4846"/>
        <v>0</v>
      </c>
      <c r="X1006" s="144" t="str">
        <f t="shared" si="4847"/>
        <v>RT3</v>
      </c>
      <c r="Y1006" s="416">
        <f t="shared" si="4848"/>
        <v>1.2</v>
      </c>
      <c r="Z1006" s="603" t="s">
        <v>1</v>
      </c>
      <c r="AA1006" s="504">
        <f t="shared" si="4849"/>
        <v>1.2</v>
      </c>
      <c r="AB1006" s="591">
        <f t="shared" si="4850"/>
        <v>1.2351000000000001</v>
      </c>
      <c r="AC1006" s="592">
        <f t="shared" si="4851"/>
        <v>0.04</v>
      </c>
      <c r="AD1006" s="592">
        <f t="shared" si="4852"/>
        <v>0.15</v>
      </c>
      <c r="AE1006" s="593">
        <f t="shared" si="4853"/>
        <v>1.43</v>
      </c>
      <c r="AF1006" s="604">
        <f t="shared" si="4854"/>
        <v>2.2000000000000002</v>
      </c>
      <c r="AG1006" s="605">
        <f t="shared" si="4855"/>
        <v>0.92</v>
      </c>
      <c r="AH1006" s="595">
        <f t="shared" si="4856"/>
        <v>2.89</v>
      </c>
      <c r="AI1006" s="595">
        <f t="shared" si="4857"/>
        <v>0</v>
      </c>
      <c r="AJ1006" s="595">
        <f t="shared" si="4858"/>
        <v>0</v>
      </c>
      <c r="AK1006" s="595">
        <f t="shared" si="4859"/>
        <v>0</v>
      </c>
      <c r="AL1006" s="595">
        <f t="shared" si="4860"/>
        <v>0</v>
      </c>
      <c r="AM1006" s="596">
        <f t="shared" si="4861"/>
        <v>0</v>
      </c>
      <c r="AN1006" s="732">
        <f t="shared" si="4862"/>
        <v>0</v>
      </c>
      <c r="AO1006" s="144" t="s">
        <v>24432</v>
      </c>
      <c r="AP1006" s="379" t="s">
        <v>23695</v>
      </c>
      <c r="AQ1006" s="453" t="s">
        <v>24433</v>
      </c>
      <c r="AR1006" s="416">
        <v>0.4</v>
      </c>
      <c r="AS1006" s="504"/>
      <c r="AT1006" s="504"/>
      <c r="AU1006" s="142">
        <v>29</v>
      </c>
      <c r="AV1006" s="416">
        <f t="shared" si="4863"/>
        <v>1.4</v>
      </c>
      <c r="AW1006" s="603" t="s">
        <v>1</v>
      </c>
      <c r="AX1006" s="504">
        <f t="shared" si="4864"/>
        <v>1.4</v>
      </c>
      <c r="AY1006" s="384">
        <f t="shared" si="4865"/>
        <v>27.6</v>
      </c>
      <c r="AZ1006" s="384">
        <f t="shared" si="4866"/>
        <v>0.1</v>
      </c>
      <c r="BA1006" s="384">
        <f t="shared" si="4867"/>
        <v>1.08</v>
      </c>
      <c r="BB1006" s="382">
        <f t="shared" si="4868"/>
        <v>5.58</v>
      </c>
      <c r="BC1006" s="265">
        <f t="shared" si="4869"/>
        <v>0</v>
      </c>
      <c r="BD1006" s="265">
        <f t="shared" si="4870"/>
        <v>48.3</v>
      </c>
      <c r="BE1006" s="265">
        <f t="shared" si="4871"/>
        <v>4.99</v>
      </c>
      <c r="BF1006" s="607">
        <f t="shared" si="4872"/>
        <v>1.4251</v>
      </c>
      <c r="BG1006" s="607">
        <f t="shared" si="4873"/>
        <v>0</v>
      </c>
      <c r="BH1006" s="607">
        <f t="shared" si="4874"/>
        <v>2.79</v>
      </c>
      <c r="BI1006" s="607">
        <f t="shared" si="4875"/>
        <v>0</v>
      </c>
      <c r="BJ1006" s="116">
        <f t="shared" si="4876"/>
        <v>34.94</v>
      </c>
      <c r="BK1006" s="95"/>
    </row>
    <row r="1007" spans="1:63" ht="14.25" x14ac:dyDescent="0.3">
      <c r="A1007" s="449" t="s">
        <v>24433</v>
      </c>
      <c r="B1007" s="146" t="s">
        <v>23695</v>
      </c>
      <c r="C1007" s="532" t="s">
        <v>24434</v>
      </c>
      <c r="D1007" s="502">
        <v>0.4</v>
      </c>
      <c r="E1007" s="589"/>
      <c r="F1007" s="589"/>
      <c r="G1007" s="502" t="s">
        <v>23864</v>
      </c>
      <c r="H1007" s="451">
        <v>25</v>
      </c>
      <c r="I1007" s="452">
        <v>1.3917000000000002</v>
      </c>
      <c r="J1007" s="452">
        <v>1.3503999999999996</v>
      </c>
      <c r="K1007" s="452">
        <v>0</v>
      </c>
      <c r="L1007" s="382">
        <f t="shared" si="4835"/>
        <v>1.37</v>
      </c>
      <c r="M1007" s="383">
        <f t="shared" si="4836"/>
        <v>0.04</v>
      </c>
      <c r="N1007" s="383">
        <f t="shared" si="4837"/>
        <v>0.1</v>
      </c>
      <c r="O1007" s="382">
        <f t="shared" si="4838"/>
        <v>1.5100000000000002</v>
      </c>
      <c r="P1007" s="382">
        <f t="shared" si="4839"/>
        <v>1.08</v>
      </c>
      <c r="Q1007" s="385">
        <f t="shared" si="4840"/>
        <v>0</v>
      </c>
      <c r="R1007" s="385">
        <f t="shared" si="4841"/>
        <v>40.5</v>
      </c>
      <c r="S1007" s="385">
        <f t="shared" si="4842"/>
        <v>0.27</v>
      </c>
      <c r="T1007" s="385">
        <f t="shared" si="4843"/>
        <v>0</v>
      </c>
      <c r="U1007" s="385">
        <f t="shared" si="4844"/>
        <v>0</v>
      </c>
      <c r="V1007" s="384">
        <f t="shared" si="4845"/>
        <v>100.5</v>
      </c>
      <c r="W1007" s="726">
        <f t="shared" si="4846"/>
        <v>0</v>
      </c>
      <c r="X1007" s="449" t="str">
        <f t="shared" si="4847"/>
        <v>RT4</v>
      </c>
      <c r="Y1007" s="502">
        <f t="shared" si="4848"/>
        <v>1.2</v>
      </c>
      <c r="Z1007" s="590" t="s">
        <v>1</v>
      </c>
      <c r="AA1007" s="589">
        <f t="shared" si="4849"/>
        <v>1.2</v>
      </c>
      <c r="AB1007" s="591">
        <f t="shared" si="4850"/>
        <v>1.3917000000000002</v>
      </c>
      <c r="AC1007" s="592">
        <f t="shared" si="4851"/>
        <v>0.04</v>
      </c>
      <c r="AD1007" s="592">
        <f t="shared" si="4852"/>
        <v>0.15</v>
      </c>
      <c r="AE1007" s="593">
        <f t="shared" si="4853"/>
        <v>1.58</v>
      </c>
      <c r="AF1007" s="593">
        <f t="shared" si="4854"/>
        <v>2.2000000000000002</v>
      </c>
      <c r="AG1007" s="594">
        <f t="shared" si="4855"/>
        <v>0.92</v>
      </c>
      <c r="AH1007" s="595">
        <f t="shared" si="4856"/>
        <v>0</v>
      </c>
      <c r="AI1007" s="595">
        <f t="shared" si="4857"/>
        <v>3.04</v>
      </c>
      <c r="AJ1007" s="595">
        <f t="shared" si="4858"/>
        <v>0.16</v>
      </c>
      <c r="AK1007" s="595">
        <f t="shared" si="4859"/>
        <v>0</v>
      </c>
      <c r="AL1007" s="595">
        <f t="shared" si="4860"/>
        <v>0</v>
      </c>
      <c r="AM1007" s="596">
        <f t="shared" si="4861"/>
        <v>15.31</v>
      </c>
      <c r="AN1007" s="732">
        <f t="shared" si="4862"/>
        <v>0</v>
      </c>
      <c r="AO1007" s="449" t="s">
        <v>24433</v>
      </c>
      <c r="AP1007" s="146" t="s">
        <v>23695</v>
      </c>
      <c r="AQ1007" s="532" t="s">
        <v>24434</v>
      </c>
      <c r="AR1007" s="502">
        <v>0.4</v>
      </c>
      <c r="AS1007" s="589"/>
      <c r="AT1007" s="589"/>
      <c r="AU1007" s="451">
        <v>25</v>
      </c>
      <c r="AV1007" s="502">
        <f t="shared" si="4863"/>
        <v>1.4</v>
      </c>
      <c r="AW1007" s="590" t="s">
        <v>1</v>
      </c>
      <c r="AX1007" s="589">
        <f t="shared" si="4864"/>
        <v>1.4</v>
      </c>
      <c r="AY1007" s="384">
        <f t="shared" si="4865"/>
        <v>23.6</v>
      </c>
      <c r="AZ1007" s="384">
        <f t="shared" si="4866"/>
        <v>0.1</v>
      </c>
      <c r="BA1007" s="384">
        <f t="shared" si="4867"/>
        <v>1.08</v>
      </c>
      <c r="BB1007" s="382">
        <f t="shared" si="4868"/>
        <v>4.7699999999999996</v>
      </c>
      <c r="BC1007" s="265">
        <f t="shared" si="4869"/>
        <v>0</v>
      </c>
      <c r="BD1007" s="265">
        <f t="shared" si="4870"/>
        <v>43.97</v>
      </c>
      <c r="BE1007" s="265">
        <f t="shared" si="4871"/>
        <v>4.2699999999999996</v>
      </c>
      <c r="BF1007" s="607">
        <f t="shared" si="4872"/>
        <v>1.5817000000000001</v>
      </c>
      <c r="BG1007" s="607">
        <f t="shared" si="4873"/>
        <v>0</v>
      </c>
      <c r="BH1007" s="607">
        <f t="shared" si="4874"/>
        <v>3.1</v>
      </c>
      <c r="BI1007" s="607">
        <f t="shared" si="4875"/>
        <v>0</v>
      </c>
      <c r="BJ1007" s="116">
        <f t="shared" si="4876"/>
        <v>31.83</v>
      </c>
      <c r="BK1007" s="95"/>
    </row>
    <row r="1008" spans="1:63" ht="14.25" x14ac:dyDescent="0.3">
      <c r="A1008" s="462"/>
      <c r="B1008" s="463"/>
      <c r="C1008" s="608"/>
      <c r="D1008" s="505"/>
      <c r="E1008" s="505"/>
      <c r="F1008" s="505"/>
      <c r="G1008" s="505"/>
      <c r="H1008" s="410"/>
      <c r="I1008" s="411"/>
      <c r="J1008" s="411"/>
      <c r="K1008" s="411"/>
      <c r="L1008" s="101"/>
      <c r="M1008" s="412"/>
      <c r="N1008" s="412"/>
      <c r="O1008" s="101"/>
      <c r="P1008" s="101"/>
      <c r="Q1008" s="414"/>
      <c r="R1008" s="414"/>
      <c r="S1008" s="414"/>
      <c r="T1008" s="414"/>
      <c r="U1008" s="414"/>
      <c r="V1008" s="413"/>
      <c r="W1008" s="725"/>
      <c r="X1008" s="739"/>
      <c r="Y1008" s="505"/>
      <c r="Z1008" s="597"/>
      <c r="AA1008" s="505"/>
      <c r="AB1008" s="598"/>
      <c r="AC1008" s="599"/>
      <c r="AD1008" s="599"/>
      <c r="AE1008" s="600"/>
      <c r="AF1008" s="600"/>
      <c r="AG1008" s="597"/>
      <c r="AH1008" s="601"/>
      <c r="AI1008" s="601"/>
      <c r="AJ1008" s="601"/>
      <c r="AK1008" s="601"/>
      <c r="AL1008" s="601"/>
      <c r="AM1008" s="602"/>
      <c r="AN1008" s="733"/>
      <c r="AO1008" s="739"/>
      <c r="AP1008" s="463"/>
      <c r="AQ1008" s="608"/>
      <c r="AR1008" s="505"/>
      <c r="AS1008" s="505"/>
      <c r="AT1008" s="505"/>
      <c r="AU1008" s="410"/>
      <c r="AV1008" s="505"/>
      <c r="AW1008" s="597"/>
      <c r="AX1008" s="505"/>
      <c r="AY1008" s="413"/>
      <c r="AZ1008" s="413"/>
      <c r="BA1008" s="413"/>
      <c r="BB1008" s="101"/>
      <c r="BC1008" s="101"/>
      <c r="BD1008" s="101"/>
      <c r="BE1008" s="101"/>
      <c r="BF1008" s="414"/>
      <c r="BG1008" s="414"/>
      <c r="BH1008" s="414"/>
      <c r="BI1008" s="414"/>
      <c r="BJ1008" s="415"/>
      <c r="BK1008" s="95"/>
    </row>
    <row r="1009" spans="1:63" s="122" customFormat="1" ht="14.25" x14ac:dyDescent="0.3">
      <c r="A1009" s="407" t="s">
        <v>24429</v>
      </c>
      <c r="B1009" s="463"/>
      <c r="C1009" s="408"/>
      <c r="D1009" s="505"/>
      <c r="E1009" s="505"/>
      <c r="F1009" s="505"/>
      <c r="G1009" s="409"/>
      <c r="H1009" s="410"/>
      <c r="I1009" s="411"/>
      <c r="J1009" s="411"/>
      <c r="K1009" s="411"/>
      <c r="L1009" s="101"/>
      <c r="M1009" s="412"/>
      <c r="N1009" s="412"/>
      <c r="O1009" s="101"/>
      <c r="P1009" s="101"/>
      <c r="Q1009" s="414"/>
      <c r="R1009" s="414"/>
      <c r="S1009" s="414"/>
      <c r="T1009" s="414"/>
      <c r="U1009" s="414"/>
      <c r="V1009" s="413"/>
      <c r="W1009" s="725"/>
      <c r="X1009" s="740" t="str">
        <f>$A1009</f>
        <v>RUA ANGEOLINA PETROPOLIS</v>
      </c>
      <c r="Y1009" s="503"/>
      <c r="Z1009" s="503"/>
      <c r="AA1009" s="503"/>
      <c r="AB1009" s="399"/>
      <c r="AC1009" s="399"/>
      <c r="AD1009" s="399"/>
      <c r="AE1009" s="399"/>
      <c r="AF1009" s="404"/>
      <c r="AG1009" s="399"/>
      <c r="AH1009" s="399"/>
      <c r="AI1009" s="399"/>
      <c r="AJ1009" s="399"/>
      <c r="AK1009" s="399"/>
      <c r="AL1009" s="399"/>
      <c r="AM1009" s="399"/>
      <c r="AN1009" s="401"/>
      <c r="AO1009" s="407" t="str">
        <f>$A1009</f>
        <v>RUA ANGEOLINA PETROPOLIS</v>
      </c>
      <c r="AP1009" s="463"/>
      <c r="AQ1009" s="408"/>
      <c r="AR1009" s="505"/>
      <c r="AS1009" s="505"/>
      <c r="AT1009" s="505"/>
      <c r="AU1009" s="410"/>
      <c r="AV1009" s="409"/>
      <c r="AW1009" s="409"/>
      <c r="AX1009" s="409"/>
      <c r="AY1009" s="413"/>
      <c r="AZ1009" s="413"/>
      <c r="BA1009" s="413"/>
      <c r="BB1009" s="101"/>
      <c r="BC1009" s="101"/>
      <c r="BD1009" s="101"/>
      <c r="BE1009" s="101"/>
      <c r="BF1009" s="101"/>
      <c r="BG1009" s="101"/>
      <c r="BH1009" s="101"/>
      <c r="BI1009" s="101"/>
      <c r="BJ1009" s="415"/>
      <c r="BK1009" s="95"/>
    </row>
    <row r="1010" spans="1:63" ht="14.25" x14ac:dyDescent="0.3">
      <c r="A1010" s="144" t="s">
        <v>24435</v>
      </c>
      <c r="B1010" s="379" t="s">
        <v>23695</v>
      </c>
      <c r="C1010" s="453" t="s">
        <v>24436</v>
      </c>
      <c r="D1010" s="416">
        <v>0.4</v>
      </c>
      <c r="E1010" s="504"/>
      <c r="F1010" s="504"/>
      <c r="G1010" s="416" t="s">
        <v>23865</v>
      </c>
      <c r="H1010" s="142">
        <v>26</v>
      </c>
      <c r="I1010" s="143">
        <v>0.96399999999999952</v>
      </c>
      <c r="J1010" s="143">
        <v>1.0093999999999994</v>
      </c>
      <c r="K1010" s="452">
        <v>0</v>
      </c>
      <c r="L1010" s="382">
        <f t="shared" ref="L1010:L1011" si="4877">ROUND((I1010+J1010)/2,2)</f>
        <v>0.99</v>
      </c>
      <c r="M1010" s="383">
        <f t="shared" ref="M1010:M1011" si="4878">IF(F1010=0,ROUND($D1010*10%,2),IF(D1010&gt;2.8,0.18,0.15))</f>
        <v>0.04</v>
      </c>
      <c r="N1010" s="383">
        <f t="shared" ref="N1010:N1011" si="4879">IF(F1010=0,IF(   ROUND($D1010/4,2),   IF(ROUND(($D1010*1.2)/6,2)&lt;0.1,0.1,ROUND(($D1010*1.2)/6,2))),0.5)</f>
        <v>0.1</v>
      </c>
      <c r="O1010" s="382">
        <f t="shared" ref="O1010:O1011" si="4880">L1010+M1010+N1010</f>
        <v>1.1300000000000001</v>
      </c>
      <c r="P1010" s="382">
        <f t="shared" ref="P1010:P1011" si="4881">IF(O1010&lt;2,(D1010+M1010*2)+0.6,(D1010+M1010*2)+0.6+ROUNDUP(O1010-2,0)*0.1)</f>
        <v>1.08</v>
      </c>
      <c r="Q1010" s="385">
        <f t="shared" ref="Q1010:Q1011" si="4882">IF($O1010&lt;=$W$4,ROUND(IF($O1010&lt;1.5,$O1010*$H1010*$P1010,1.5*$H1010*$P1010),2),0)</f>
        <v>31.73</v>
      </c>
      <c r="R1010" s="385">
        <f t="shared" ref="R1010:R1011" si="4883">IF($O1010&gt;$W$4,ROUND(IF($O1010&lt;1.5,$O1010*$H1010*$P1010,1.5*$H1010*$P1010),2),0)</f>
        <v>0</v>
      </c>
      <c r="S1010" s="385">
        <f t="shared" ref="S1010:S1011" si="4884">IF($O1010&gt;$W$4,ROUND(IF($O1010&lt;1.5,0,IF($O1010&gt;3,1.5*$H1010*$P1010,($O1010-1.5)*$H1010*$P1010)),2),0)</f>
        <v>0</v>
      </c>
      <c r="T1010" s="385">
        <f t="shared" ref="T1010:T1011" si="4885">IF($O1010&gt;$W$4,ROUND(IF($O1010&lt;3,0,IF($O1010&gt;4.5,1.5*$H1010*$P1010,($O1010-3)*$H1010*$P1010)),2),0)</f>
        <v>0</v>
      </c>
      <c r="U1010" s="385">
        <f t="shared" ref="U1010:U1011" si="4886">IF($O1010&gt;$W$4,ROUND(IF($O1010&lt;4.5,0,IF($O1010&gt;6,($O1010-4.5)*$H1010*$P1010,($O1010-4.5)*$H1010*$P1010)),2),0)</f>
        <v>0</v>
      </c>
      <c r="V1010" s="384">
        <f t="shared" ref="V1010:V1011" si="4887">IF($O1010&gt;$W$4, IF( $O1010&lt;=4,   ROUND($H1010*($O1010+0.5)*2,2),   0),0)</f>
        <v>0</v>
      </c>
      <c r="W1010" s="726">
        <f t="shared" ref="W1010:W1011" si="4888">IF($O1010&gt;$W$4, IF( $O1010&gt;4,   ROUND($H1010*($O1010+0.5)*2,2),   0),0)</f>
        <v>0</v>
      </c>
      <c r="X1010" s="144" t="str">
        <f t="shared" ref="X1010:X1011" si="4889">A1010</f>
        <v>RTA</v>
      </c>
      <c r="Y1010" s="416">
        <f t="shared" ref="Y1010:Y1011" si="4890">IF($D1010=0.4,1.2,IF($D1010=0.6,1.2,IF($D1010=0.8,1.3,IF($D1010=1,1.5,IF($D1010=1.2,1.7,IF($D1010&lt;=2,2,"--"))))))</f>
        <v>1.2</v>
      </c>
      <c r="Z1010" s="603" t="s">
        <v>1</v>
      </c>
      <c r="AA1010" s="504">
        <f t="shared" ref="AA1010:AA1011" si="4891">Y1010</f>
        <v>1.2</v>
      </c>
      <c r="AB1010" s="591">
        <f t="shared" ref="AB1010:AB1011" si="4892">IF($Y1010="--","--",I1010)</f>
        <v>0.96399999999999952</v>
      </c>
      <c r="AC1010" s="592">
        <f t="shared" ref="AC1010:AC1011" si="4893">IF($Y1010="--","--",IF(D1010&gt;1.5,0.15,ROUND($D1010*10%,2)))</f>
        <v>0.04</v>
      </c>
      <c r="AD1010" s="592">
        <f t="shared" ref="AD1010:AD1011" si="4894">IF($Y1010="--","--",0.15)</f>
        <v>0.15</v>
      </c>
      <c r="AE1010" s="593">
        <f t="shared" ref="AE1010:AE1011" si="4895">IF($Y1010="--","--",ROUND(AB1010+AC1010+AD1010,2))</f>
        <v>1.1499999999999999</v>
      </c>
      <c r="AF1010" s="604">
        <f t="shared" ref="AF1010:AF1011" si="4896">IF($Y1010="--","--",IF($AB1010&lt;=2,$Y1010+1,($Y1010+1)+ROUNDUP($AB1010-2,0)*0.1))</f>
        <v>2.2000000000000002</v>
      </c>
      <c r="AG1010" s="605">
        <f t="shared" ref="AG1010:AG1011" si="4897">IF($D1010=0.4,0.92,IF($D1010=0.6,0.68,IF($D1010=0.8,0.74,IF($D1010=1,0.7,IF($D1010=1.2,0.66,IF($D1010=1.5,0.6,IF($D1010&lt;=2,(2.4-(D1010+0.3)),"--")))))))</f>
        <v>0.92</v>
      </c>
      <c r="AH1010" s="595">
        <f t="shared" ref="AH1010:AH1011" si="4898">IF($Y1010="--","--",IF($AE1010&lt;=$W$4,ROUND(IF($AE1010&lt;1.5,$AE1010*$AF1010*$AG1010,1.5*$AF1010*$AG1010),2),0))</f>
        <v>2.33</v>
      </c>
      <c r="AI1010" s="595">
        <f t="shared" ref="AI1010:AI1011" si="4899">IF($Y1010="--","--",IF($AE1010&gt;$W$4,ROUND(IF($AE1010&lt;1.5,$AE1010*$AF1010*$AG1010,1.5*$AF1010*$AG1010),2),0))</f>
        <v>0</v>
      </c>
      <c r="AJ1010" s="595">
        <f t="shared" ref="AJ1010:AJ1011" si="4900">IF($Y1010="--","--",IF($AE1010&gt;$W$4,ROUND(IF($AE1010&lt;1.5,0,IF($AE1010&gt;3,1.5*$AF1010*$AG1010,($AE1010-1.5)*$AF1010*$AG1010)),2),0))</f>
        <v>0</v>
      </c>
      <c r="AK1010" s="595">
        <f t="shared" ref="AK1010:AK1011" si="4901">IF($Y1010="--","--",IF($AE1010&gt;$W$4,ROUND(IF($AE1010&lt;3,0,IF($AE1010&gt;4.5,1.5*$AF1010*$AG1010,($AE1010-3)*$AF1010*$AG1010)),2),0))</f>
        <v>0</v>
      </c>
      <c r="AL1010" s="595">
        <f t="shared" ref="AL1010:AL1011" si="4902">IF($Y1010="--","--",IF($AE1010&gt;$W$4,ROUND(IF($AE1010&lt;4.5,0,IF($AE1010&gt;6,($AE1010-4.5)*$AF1010*$AG1010,($AE1010-4.5)*$AF1010*$AG1010)),2),0))</f>
        <v>0</v>
      </c>
      <c r="AM1010" s="596">
        <f t="shared" ref="AM1010:AM1011" si="4903">IF($Y1010="--","--",IF($AE1010&gt;$W$4, IF( $AE1010&lt;=4,   ROUND(($AG1010*4)*($AE1010+0.5)*2,2),   0),0))</f>
        <v>0</v>
      </c>
      <c r="AN1010" s="732">
        <f t="shared" ref="AN1010:AN1011" si="4904">IF($Y1010="--","--",IF($AE1010&gt;$W$4, IF( $AE1010&gt;4,   ROUND(($AG1010*4)*($AE1010+0.5)*2,2),   0),0))</f>
        <v>0</v>
      </c>
      <c r="AO1010" s="144" t="s">
        <v>24435</v>
      </c>
      <c r="AP1010" s="379" t="s">
        <v>23695</v>
      </c>
      <c r="AQ1010" s="453" t="s">
        <v>24436</v>
      </c>
      <c r="AR1010" s="416">
        <v>0.4</v>
      </c>
      <c r="AS1010" s="504"/>
      <c r="AT1010" s="504"/>
      <c r="AU1010" s="142">
        <v>26</v>
      </c>
      <c r="AV1010" s="416">
        <f t="shared" ref="AV1010:AV1011" si="4905">IF($Y1010="--","--",Y1010+0.2)</f>
        <v>1.4</v>
      </c>
      <c r="AW1010" s="603" t="s">
        <v>1</v>
      </c>
      <c r="AX1010" s="504">
        <f t="shared" ref="AX1010:AX1011" si="4906">AV1010</f>
        <v>1.4</v>
      </c>
      <c r="AY1010" s="384">
        <f t="shared" ref="AY1010:AY1011" si="4907">IF(D1010&gt;2,AU1010,AU1010-AV1010)</f>
        <v>24.6</v>
      </c>
      <c r="AZ1010" s="384">
        <f t="shared" ref="AZ1010:AZ1011" si="4908">N1010</f>
        <v>0.1</v>
      </c>
      <c r="BA1010" s="384">
        <f t="shared" ref="BA1010:BA1011" si="4909">P1010</f>
        <v>1.08</v>
      </c>
      <c r="BB1010" s="382">
        <f t="shared" ref="BB1010:BB1011" si="4910">IF(F1010=0,IF(ROUND( AY1010 * ( ( (N1010*P1010) +  ( ((D1010+M1010*2)/6)*P1010 ) ) - ROUND(  ((D1010+M1010*2)^2)   *   (   ( PI()*96.379 / (4*360) )  -  ( (SIN((96.379/2)*PI()/180)) * (COS((96.379/2)*PI()/180)) / 4 )   ), 4) ),2),   ROUND( AY1010 * ( ( (N1010*P1010) +  ( ((D1010+M1010*2)/4)*P1010 ) ) - ROUND(  ((D1010+M1010*2)^2)   *   (   ( PI()*120 / (4*360) )  -  ( (SIN((120/2)*PI()/180)) * (COS((120/2)*PI()/180)) / 4 )   ), 4) ),2)),0)</f>
        <v>4.97</v>
      </c>
      <c r="BC1010" s="265">
        <f t="shared" ref="BC1010:BC1011" si="4911">IF(F1010&gt;0,ROUND(AY1010*N1010*P1010,2),0)</f>
        <v>0</v>
      </c>
      <c r="BD1010" s="265">
        <f t="shared" ref="BD1010:BD1011" si="4912">SUM(Q1010:U1010,AH1010:AL1010)</f>
        <v>34.06</v>
      </c>
      <c r="BE1010" s="265">
        <f t="shared" ref="BE1010:BE1011" si="4913">IF(F1010=0, ROUND( ( PI()*( (D1010+M1010*2)^2 ) / 4  ) * AY1010,2),  ROUND( (D1010+M1010*2)*(F1010+M1010*2) * AY1010,2))</f>
        <v>4.45</v>
      </c>
      <c r="BF1010" s="607">
        <f t="shared" ref="BF1010:BF1011" si="4914">IF(($I1010+M1010-0.15)&lt;=2,($I1010+M1010+0.15),IF(($I1010+M1010)&lt;=3,2.35,($I1010+M1010+0.2)-0.85))</f>
        <v>1.1539999999999995</v>
      </c>
      <c r="BG1010" s="607">
        <f t="shared" ref="BG1010:BG1011" si="4915">IF(D1010&gt;2,   (I1010-F1010-M1010-0.11),IF(($I1010+M1010)&lt;=2,0,IF(($I1010+M1010)&gt;3,0.85,(I1010+M1010+0.2-BF1010))))</f>
        <v>0</v>
      </c>
      <c r="BH1010" s="607">
        <f t="shared" ref="BH1010:BH1011" si="4916">IF(D1010&gt;2,  ROUND(((1.42+0.4)+(0.91+0.4))*2*BG1010,2), ROUND(AV1010*AX1010*BF1010,2))</f>
        <v>2.2599999999999998</v>
      </c>
      <c r="BI1010" s="607">
        <f t="shared" ref="BI1010:BI1011" si="4917">ROUND(((PI()*0.9^2)/4)*BG1010,2)</f>
        <v>0</v>
      </c>
      <c r="BJ1010" s="116">
        <f t="shared" ref="BJ1010:BJ1011" si="4918">ROUND(BD1010-BE1010-BH1010-BI1010-BB1010-BC1010,2)</f>
        <v>22.38</v>
      </c>
      <c r="BK1010" s="95"/>
    </row>
    <row r="1011" spans="1:63" ht="14.25" x14ac:dyDescent="0.3">
      <c r="A1011" s="449" t="s">
        <v>24436</v>
      </c>
      <c r="B1011" s="146" t="s">
        <v>23695</v>
      </c>
      <c r="C1011" s="532" t="s">
        <v>24434</v>
      </c>
      <c r="D1011" s="502">
        <v>0.4</v>
      </c>
      <c r="E1011" s="589"/>
      <c r="F1011" s="589"/>
      <c r="G1011" s="502" t="s">
        <v>23864</v>
      </c>
      <c r="H1011" s="451">
        <v>40</v>
      </c>
      <c r="I1011" s="452">
        <v>1.0093999999999994</v>
      </c>
      <c r="J1011" s="452">
        <v>1.3500999999999985</v>
      </c>
      <c r="K1011" s="452">
        <v>0</v>
      </c>
      <c r="L1011" s="382">
        <f t="shared" si="4877"/>
        <v>1.18</v>
      </c>
      <c r="M1011" s="383">
        <f t="shared" si="4878"/>
        <v>0.04</v>
      </c>
      <c r="N1011" s="383">
        <f t="shared" si="4879"/>
        <v>0.1</v>
      </c>
      <c r="O1011" s="382">
        <f t="shared" si="4880"/>
        <v>1.32</v>
      </c>
      <c r="P1011" s="382">
        <f t="shared" si="4881"/>
        <v>1.08</v>
      </c>
      <c r="Q1011" s="385">
        <f t="shared" si="4882"/>
        <v>57.02</v>
      </c>
      <c r="R1011" s="385">
        <f t="shared" si="4883"/>
        <v>0</v>
      </c>
      <c r="S1011" s="385">
        <f t="shared" si="4884"/>
        <v>0</v>
      </c>
      <c r="T1011" s="385">
        <f t="shared" si="4885"/>
        <v>0</v>
      </c>
      <c r="U1011" s="385">
        <f t="shared" si="4886"/>
        <v>0</v>
      </c>
      <c r="V1011" s="384">
        <f t="shared" si="4887"/>
        <v>0</v>
      </c>
      <c r="W1011" s="726">
        <f t="shared" si="4888"/>
        <v>0</v>
      </c>
      <c r="X1011" s="449" t="str">
        <f t="shared" si="4889"/>
        <v>RTB</v>
      </c>
      <c r="Y1011" s="502">
        <f t="shared" si="4890"/>
        <v>1.2</v>
      </c>
      <c r="Z1011" s="590" t="s">
        <v>1</v>
      </c>
      <c r="AA1011" s="589">
        <f t="shared" si="4891"/>
        <v>1.2</v>
      </c>
      <c r="AB1011" s="591">
        <f t="shared" si="4892"/>
        <v>1.0093999999999994</v>
      </c>
      <c r="AC1011" s="592">
        <f t="shared" si="4893"/>
        <v>0.04</v>
      </c>
      <c r="AD1011" s="592">
        <f t="shared" si="4894"/>
        <v>0.15</v>
      </c>
      <c r="AE1011" s="593">
        <f t="shared" si="4895"/>
        <v>1.2</v>
      </c>
      <c r="AF1011" s="593">
        <f t="shared" si="4896"/>
        <v>2.2000000000000002</v>
      </c>
      <c r="AG1011" s="594">
        <f t="shared" si="4897"/>
        <v>0.92</v>
      </c>
      <c r="AH1011" s="595">
        <f t="shared" si="4898"/>
        <v>2.4300000000000002</v>
      </c>
      <c r="AI1011" s="595">
        <f t="shared" si="4899"/>
        <v>0</v>
      </c>
      <c r="AJ1011" s="595">
        <f t="shared" si="4900"/>
        <v>0</v>
      </c>
      <c r="AK1011" s="595">
        <f t="shared" si="4901"/>
        <v>0</v>
      </c>
      <c r="AL1011" s="595">
        <f t="shared" si="4902"/>
        <v>0</v>
      </c>
      <c r="AM1011" s="596">
        <f t="shared" si="4903"/>
        <v>0</v>
      </c>
      <c r="AN1011" s="732">
        <f t="shared" si="4904"/>
        <v>0</v>
      </c>
      <c r="AO1011" s="449" t="s">
        <v>24436</v>
      </c>
      <c r="AP1011" s="146" t="s">
        <v>23695</v>
      </c>
      <c r="AQ1011" s="532" t="s">
        <v>24434</v>
      </c>
      <c r="AR1011" s="502">
        <v>0.4</v>
      </c>
      <c r="AS1011" s="589"/>
      <c r="AT1011" s="589"/>
      <c r="AU1011" s="451">
        <v>40</v>
      </c>
      <c r="AV1011" s="502">
        <f t="shared" si="4905"/>
        <v>1.4</v>
      </c>
      <c r="AW1011" s="590" t="s">
        <v>1</v>
      </c>
      <c r="AX1011" s="589">
        <f t="shared" si="4906"/>
        <v>1.4</v>
      </c>
      <c r="AY1011" s="384">
        <f t="shared" si="4907"/>
        <v>38.6</v>
      </c>
      <c r="AZ1011" s="384">
        <f t="shared" si="4908"/>
        <v>0.1</v>
      </c>
      <c r="BA1011" s="384">
        <f t="shared" si="4909"/>
        <v>1.08</v>
      </c>
      <c r="BB1011" s="382">
        <f t="shared" si="4910"/>
        <v>7.8</v>
      </c>
      <c r="BC1011" s="265">
        <f t="shared" si="4911"/>
        <v>0</v>
      </c>
      <c r="BD1011" s="265">
        <f t="shared" si="4912"/>
        <v>59.45</v>
      </c>
      <c r="BE1011" s="265">
        <f t="shared" si="4913"/>
        <v>6.98</v>
      </c>
      <c r="BF1011" s="607">
        <f t="shared" si="4914"/>
        <v>1.1993999999999994</v>
      </c>
      <c r="BG1011" s="607">
        <f t="shared" si="4915"/>
        <v>0</v>
      </c>
      <c r="BH1011" s="607">
        <f t="shared" si="4916"/>
        <v>2.35</v>
      </c>
      <c r="BI1011" s="607">
        <f t="shared" si="4917"/>
        <v>0</v>
      </c>
      <c r="BJ1011" s="116">
        <f t="shared" si="4918"/>
        <v>42.32</v>
      </c>
      <c r="BK1011" s="95"/>
    </row>
    <row r="1012" spans="1:63" ht="14.25" x14ac:dyDescent="0.3">
      <c r="A1012" s="462"/>
      <c r="B1012" s="463"/>
      <c r="C1012" s="608"/>
      <c r="D1012" s="505"/>
      <c r="E1012" s="505"/>
      <c r="F1012" s="505"/>
      <c r="G1012" s="505"/>
      <c r="H1012" s="410"/>
      <c r="I1012" s="411"/>
      <c r="J1012" s="411"/>
      <c r="K1012" s="411"/>
      <c r="L1012" s="101"/>
      <c r="M1012" s="412"/>
      <c r="N1012" s="412"/>
      <c r="O1012" s="101"/>
      <c r="P1012" s="101"/>
      <c r="Q1012" s="414"/>
      <c r="R1012" s="414"/>
      <c r="S1012" s="414"/>
      <c r="T1012" s="414"/>
      <c r="U1012" s="414"/>
      <c r="V1012" s="413"/>
      <c r="W1012" s="725"/>
      <c r="X1012" s="462"/>
      <c r="Y1012" s="505"/>
      <c r="Z1012" s="597"/>
      <c r="AA1012" s="505"/>
      <c r="AB1012" s="598"/>
      <c r="AC1012" s="599"/>
      <c r="AD1012" s="599"/>
      <c r="AE1012" s="600"/>
      <c r="AF1012" s="600"/>
      <c r="AG1012" s="597"/>
      <c r="AH1012" s="601"/>
      <c r="AI1012" s="601"/>
      <c r="AJ1012" s="601"/>
      <c r="AK1012" s="601"/>
      <c r="AL1012" s="601"/>
      <c r="AM1012" s="602"/>
      <c r="AN1012" s="733"/>
      <c r="AO1012" s="462"/>
      <c r="AP1012" s="463"/>
      <c r="AQ1012" s="608"/>
      <c r="AR1012" s="505"/>
      <c r="AS1012" s="505"/>
      <c r="AT1012" s="505"/>
      <c r="AU1012" s="410"/>
      <c r="AV1012" s="505"/>
      <c r="AW1012" s="597"/>
      <c r="AX1012" s="505"/>
      <c r="AY1012" s="413"/>
      <c r="AZ1012" s="413"/>
      <c r="BA1012" s="413"/>
      <c r="BB1012" s="101"/>
      <c r="BC1012" s="101"/>
      <c r="BD1012" s="101"/>
      <c r="BE1012" s="101"/>
      <c r="BF1012" s="414"/>
      <c r="BG1012" s="414"/>
      <c r="BH1012" s="414"/>
      <c r="BI1012" s="414"/>
      <c r="BJ1012" s="415"/>
      <c r="BK1012" s="95"/>
    </row>
    <row r="1013" spans="1:63" s="122" customFormat="1" ht="14.25" x14ac:dyDescent="0.3">
      <c r="A1013" s="402" t="s">
        <v>24341</v>
      </c>
      <c r="B1013" s="463"/>
      <c r="C1013" s="408"/>
      <c r="D1013" s="505"/>
      <c r="E1013" s="505"/>
      <c r="F1013" s="505"/>
      <c r="G1013" s="409"/>
      <c r="H1013" s="410"/>
      <c r="I1013" s="411"/>
      <c r="J1013" s="411"/>
      <c r="K1013" s="411"/>
      <c r="L1013" s="101"/>
      <c r="M1013" s="412"/>
      <c r="N1013" s="412"/>
      <c r="O1013" s="101"/>
      <c r="P1013" s="101"/>
      <c r="Q1013" s="414"/>
      <c r="R1013" s="414"/>
      <c r="S1013" s="414"/>
      <c r="T1013" s="414"/>
      <c r="U1013" s="414"/>
      <c r="V1013" s="413"/>
      <c r="W1013" s="725"/>
      <c r="X1013" s="739" t="str">
        <f>$A1013</f>
        <v>BACIA RU - BACIA ROMANA (U)</v>
      </c>
      <c r="Y1013" s="505"/>
      <c r="Z1013" s="597"/>
      <c r="AA1013" s="505"/>
      <c r="AB1013" s="598"/>
      <c r="AC1013" s="599"/>
      <c r="AD1013" s="599"/>
      <c r="AE1013" s="600"/>
      <c r="AF1013" s="600"/>
      <c r="AG1013" s="597"/>
      <c r="AH1013" s="601"/>
      <c r="AI1013" s="601"/>
      <c r="AJ1013" s="601"/>
      <c r="AK1013" s="601"/>
      <c r="AL1013" s="601"/>
      <c r="AM1013" s="602"/>
      <c r="AN1013" s="733"/>
      <c r="AO1013" s="739" t="str">
        <f>$A1013</f>
        <v>BACIA RU - BACIA ROMANA (U)</v>
      </c>
      <c r="AP1013" s="463"/>
      <c r="AQ1013" s="408"/>
      <c r="AR1013" s="505"/>
      <c r="AS1013" s="505"/>
      <c r="AT1013" s="505"/>
      <c r="AU1013" s="410"/>
      <c r="AV1013" s="409"/>
      <c r="AW1013" s="409"/>
      <c r="AX1013" s="409"/>
      <c r="AY1013" s="413"/>
      <c r="AZ1013" s="413"/>
      <c r="BA1013" s="413"/>
      <c r="BB1013" s="101"/>
      <c r="BC1013" s="101"/>
      <c r="BD1013" s="101"/>
      <c r="BE1013" s="101"/>
      <c r="BF1013" s="101"/>
      <c r="BG1013" s="101"/>
      <c r="BH1013" s="101"/>
      <c r="BI1013" s="101"/>
      <c r="BJ1013" s="415"/>
      <c r="BK1013" s="95"/>
    </row>
    <row r="1014" spans="1:63" s="122" customFormat="1" ht="14.25" x14ac:dyDescent="0.3">
      <c r="A1014" s="407" t="s">
        <v>24342</v>
      </c>
      <c r="B1014" s="463"/>
      <c r="C1014" s="408"/>
      <c r="D1014" s="505"/>
      <c r="E1014" s="505"/>
      <c r="F1014" s="505"/>
      <c r="G1014" s="409"/>
      <c r="H1014" s="410"/>
      <c r="I1014" s="411"/>
      <c r="J1014" s="411"/>
      <c r="K1014" s="411"/>
      <c r="L1014" s="101"/>
      <c r="M1014" s="412"/>
      <c r="N1014" s="412"/>
      <c r="O1014" s="101"/>
      <c r="P1014" s="101"/>
      <c r="Q1014" s="414"/>
      <c r="R1014" s="414"/>
      <c r="S1014" s="414"/>
      <c r="T1014" s="414"/>
      <c r="U1014" s="414"/>
      <c r="V1014" s="413"/>
      <c r="W1014" s="725"/>
      <c r="X1014" s="740" t="str">
        <f>$A1014</f>
        <v>RUA SENADOR LUCIO BITTENCOURT</v>
      </c>
      <c r="Y1014" s="503"/>
      <c r="Z1014" s="503"/>
      <c r="AA1014" s="503"/>
      <c r="AB1014" s="399"/>
      <c r="AC1014" s="399"/>
      <c r="AD1014" s="399"/>
      <c r="AE1014" s="399"/>
      <c r="AF1014" s="404"/>
      <c r="AG1014" s="399"/>
      <c r="AH1014" s="399"/>
      <c r="AI1014" s="399"/>
      <c r="AJ1014" s="399"/>
      <c r="AK1014" s="399"/>
      <c r="AL1014" s="399"/>
      <c r="AM1014" s="399"/>
      <c r="AN1014" s="401"/>
      <c r="AO1014" s="407" t="str">
        <f>$A1014</f>
        <v>RUA SENADOR LUCIO BITTENCOURT</v>
      </c>
      <c r="AP1014" s="463"/>
      <c r="AQ1014" s="408"/>
      <c r="AR1014" s="505"/>
      <c r="AS1014" s="505"/>
      <c r="AT1014" s="505"/>
      <c r="AU1014" s="410"/>
      <c r="AV1014" s="409"/>
      <c r="AW1014" s="409"/>
      <c r="AX1014" s="409"/>
      <c r="AY1014" s="413"/>
      <c r="AZ1014" s="413"/>
      <c r="BA1014" s="413"/>
      <c r="BB1014" s="101"/>
      <c r="BC1014" s="101"/>
      <c r="BD1014" s="101"/>
      <c r="BE1014" s="101"/>
      <c r="BF1014" s="101"/>
      <c r="BG1014" s="101"/>
      <c r="BH1014" s="101"/>
      <c r="BI1014" s="101"/>
      <c r="BJ1014" s="415"/>
      <c r="BK1014" s="95"/>
    </row>
    <row r="1015" spans="1:63" ht="14.25" x14ac:dyDescent="0.3">
      <c r="A1015" s="144" t="s">
        <v>24343</v>
      </c>
      <c r="B1015" s="379" t="s">
        <v>23695</v>
      </c>
      <c r="C1015" s="453" t="s">
        <v>24344</v>
      </c>
      <c r="D1015" s="416">
        <v>0.4</v>
      </c>
      <c r="E1015" s="504"/>
      <c r="F1015" s="504"/>
      <c r="G1015" s="416" t="s">
        <v>23864</v>
      </c>
      <c r="H1015" s="142">
        <v>30</v>
      </c>
      <c r="I1015" s="143">
        <v>1.1000000000000005</v>
      </c>
      <c r="J1015" s="143">
        <v>1.1263000000000005</v>
      </c>
      <c r="K1015" s="452">
        <v>9.6000000000000002E-2</v>
      </c>
      <c r="L1015" s="382">
        <f t="shared" ref="L1015:L1019" si="4919">ROUND((I1015+J1015)/2,2)</f>
        <v>1.1100000000000001</v>
      </c>
      <c r="M1015" s="383">
        <f t="shared" ref="M1015:M1019" si="4920">IF(F1015=0,ROUND($D1015*10%,2),IF(D1015&gt;2.8,0.18,0.15))</f>
        <v>0.04</v>
      </c>
      <c r="N1015" s="383">
        <f t="shared" ref="N1015:N1019" si="4921">IF(F1015=0,IF(   ROUND($D1015/4,2),   IF(ROUND(($D1015*1.2)/6,2)&lt;0.1,0.1,ROUND(($D1015*1.2)/6,2))),0.5)</f>
        <v>0.1</v>
      </c>
      <c r="O1015" s="382">
        <f t="shared" ref="O1015:O1019" si="4922">L1015+M1015+N1015</f>
        <v>1.2500000000000002</v>
      </c>
      <c r="P1015" s="382">
        <f t="shared" ref="P1015:P1019" si="4923">IF(O1015&lt;2,(D1015+M1015*2)+0.6,(D1015+M1015*2)+0.6+ROUNDUP(O1015-2,0)*0.1)</f>
        <v>1.08</v>
      </c>
      <c r="Q1015" s="385">
        <f t="shared" ref="Q1015:Q1019" si="4924">IF($O1015&lt;=$W$4,ROUND(IF($O1015&lt;1.5,$O1015*$H1015*$P1015,1.5*$H1015*$P1015),2),0)</f>
        <v>40.5</v>
      </c>
      <c r="R1015" s="385">
        <f t="shared" ref="R1015:R1019" si="4925">IF($O1015&gt;$W$4,ROUND(IF($O1015&lt;1.5,$O1015*$H1015*$P1015,1.5*$H1015*$P1015),2),0)</f>
        <v>0</v>
      </c>
      <c r="S1015" s="385">
        <f t="shared" ref="S1015:S1019" si="4926">IF($O1015&gt;$W$4,ROUND(IF($O1015&lt;1.5,0,IF($O1015&gt;3,1.5*$H1015*$P1015,($O1015-1.5)*$H1015*$P1015)),2),0)</f>
        <v>0</v>
      </c>
      <c r="T1015" s="385">
        <f t="shared" ref="T1015:T1019" si="4927">IF($O1015&gt;$W$4,ROUND(IF($O1015&lt;3,0,IF($O1015&gt;4.5,1.5*$H1015*$P1015,($O1015-3)*$H1015*$P1015)),2),0)</f>
        <v>0</v>
      </c>
      <c r="U1015" s="385">
        <f t="shared" ref="U1015:U1019" si="4928">IF($O1015&gt;$W$4,ROUND(IF($O1015&lt;4.5,0,IF($O1015&gt;6,($O1015-4.5)*$H1015*$P1015,($O1015-4.5)*$H1015*$P1015)),2),0)</f>
        <v>0</v>
      </c>
      <c r="V1015" s="384">
        <f t="shared" ref="V1015:V1019" si="4929">IF($O1015&gt;$W$4, IF( $O1015&lt;=4,   ROUND($H1015*($O1015+0.5)*2,2),   0),0)</f>
        <v>0</v>
      </c>
      <c r="W1015" s="726">
        <f t="shared" ref="W1015:W1019" si="4930">IF($O1015&gt;$W$4, IF( $O1015&gt;4,   ROUND($H1015*($O1015+0.5)*2,2),   0),0)</f>
        <v>0</v>
      </c>
      <c r="X1015" s="144" t="str">
        <f t="shared" ref="X1015:X1019" si="4931">A1015</f>
        <v>RU1</v>
      </c>
      <c r="Y1015" s="416">
        <f t="shared" ref="Y1015:Y1019" si="4932">IF($D1015=0.4,1.2,IF($D1015=0.6,1.2,IF($D1015=0.8,1.3,IF($D1015=1,1.5,IF($D1015=1.2,1.7,IF($D1015&lt;=2,2,"--"))))))</f>
        <v>1.2</v>
      </c>
      <c r="Z1015" s="603" t="s">
        <v>1</v>
      </c>
      <c r="AA1015" s="504">
        <f t="shared" ref="AA1015:AA1019" si="4933">Y1015</f>
        <v>1.2</v>
      </c>
      <c r="AB1015" s="591">
        <f t="shared" ref="AB1015:AB1019" si="4934">IF($Y1015="--","--",I1015)</f>
        <v>1.1000000000000005</v>
      </c>
      <c r="AC1015" s="592">
        <f t="shared" ref="AC1015:AC1019" si="4935">IF($Y1015="--","--",IF(D1015&gt;1.5,0.15,ROUND($D1015*10%,2)))</f>
        <v>0.04</v>
      </c>
      <c r="AD1015" s="592">
        <f t="shared" ref="AD1015:AD1019" si="4936">IF($Y1015="--","--",0.15)</f>
        <v>0.15</v>
      </c>
      <c r="AE1015" s="593">
        <f t="shared" ref="AE1015:AE1019" si="4937">IF($Y1015="--","--",ROUND(AB1015+AC1015+AD1015,2))</f>
        <v>1.29</v>
      </c>
      <c r="AF1015" s="604">
        <f t="shared" ref="AF1015:AF1019" si="4938">IF($Y1015="--","--",IF($AB1015&lt;=2,$Y1015+1,($Y1015+1)+ROUNDUP($AB1015-2,0)*0.1))</f>
        <v>2.2000000000000002</v>
      </c>
      <c r="AG1015" s="605">
        <f t="shared" ref="AG1015:AG1019" si="4939">IF($D1015=0.4,0.92,IF($D1015=0.6,0.68,IF($D1015=0.8,0.74,IF($D1015=1,0.7,IF($D1015=1.2,0.66,IF($D1015=1.5,0.6,IF($D1015&lt;=2,(2.4-(D1015+0.3)),"--")))))))</f>
        <v>0.92</v>
      </c>
      <c r="AH1015" s="595">
        <f t="shared" ref="AH1015:AH1019" si="4940">IF($Y1015="--","--",IF($AE1015&lt;=$W$4,ROUND(IF($AE1015&lt;1.5,$AE1015*$AF1015*$AG1015,1.5*$AF1015*$AG1015),2),0))</f>
        <v>2.61</v>
      </c>
      <c r="AI1015" s="595">
        <f t="shared" ref="AI1015:AI1019" si="4941">IF($Y1015="--","--",IF($AE1015&gt;$W$4,ROUND(IF($AE1015&lt;1.5,$AE1015*$AF1015*$AG1015,1.5*$AF1015*$AG1015),2),0))</f>
        <v>0</v>
      </c>
      <c r="AJ1015" s="595">
        <f t="shared" ref="AJ1015:AJ1019" si="4942">IF($Y1015="--","--",IF($AE1015&gt;$W$4,ROUND(IF($AE1015&lt;1.5,0,IF($AE1015&gt;3,1.5*$AF1015*$AG1015,($AE1015-1.5)*$AF1015*$AG1015)),2),0))</f>
        <v>0</v>
      </c>
      <c r="AK1015" s="595">
        <f t="shared" ref="AK1015:AK1019" si="4943">IF($Y1015="--","--",IF($AE1015&gt;$W$4,ROUND(IF($AE1015&lt;3,0,IF($AE1015&gt;4.5,1.5*$AF1015*$AG1015,($AE1015-3)*$AF1015*$AG1015)),2),0))</f>
        <v>0</v>
      </c>
      <c r="AL1015" s="595">
        <f t="shared" ref="AL1015:AL1019" si="4944">IF($Y1015="--","--",IF($AE1015&gt;$W$4,ROUND(IF($AE1015&lt;4.5,0,IF($AE1015&gt;6,($AE1015-4.5)*$AF1015*$AG1015,($AE1015-4.5)*$AF1015*$AG1015)),2),0))</f>
        <v>0</v>
      </c>
      <c r="AM1015" s="596">
        <f t="shared" ref="AM1015:AM1019" si="4945">IF($Y1015="--","--",IF($AE1015&gt;$W$4, IF( $AE1015&lt;=4,   ROUND(($AG1015*4)*($AE1015+0.5)*2,2),   0),0))</f>
        <v>0</v>
      </c>
      <c r="AN1015" s="732">
        <f t="shared" ref="AN1015:AN1019" si="4946">IF($Y1015="--","--",IF($AE1015&gt;$W$4, IF( $AE1015&gt;4,   ROUND(($AG1015*4)*($AE1015+0.5)*2,2),   0),0))</f>
        <v>0</v>
      </c>
      <c r="AO1015" s="144" t="str">
        <f t="shared" ref="AO1015" si="4947">A1015</f>
        <v>RU1</v>
      </c>
      <c r="AP1015" s="379" t="str">
        <f t="shared" ref="AP1015" si="4948">B1015</f>
        <v>=&gt;</v>
      </c>
      <c r="AQ1015" s="453" t="str">
        <f t="shared" ref="AQ1015" si="4949">C1015</f>
        <v>RU2</v>
      </c>
      <c r="AR1015" s="416">
        <f t="shared" ref="AR1015" si="4950">D1015</f>
        <v>0.4</v>
      </c>
      <c r="AS1015" s="504" t="str">
        <f t="shared" ref="AS1015" si="4951">IF(E1015="x","x","")</f>
        <v/>
      </c>
      <c r="AT1015" s="504" t="str">
        <f t="shared" ref="AT1015" si="4952">IF(F1015&gt;0,F1015,"")</f>
        <v/>
      </c>
      <c r="AU1015" s="142">
        <f t="shared" ref="AU1015" si="4953">H1015</f>
        <v>30</v>
      </c>
      <c r="AV1015" s="416">
        <f t="shared" ref="AV1015" si="4954">IF($Y1015="--","--",Y1015+0.2)</f>
        <v>1.4</v>
      </c>
      <c r="AW1015" s="603" t="s">
        <v>1</v>
      </c>
      <c r="AX1015" s="504">
        <f t="shared" ref="AX1015" si="4955">AV1015</f>
        <v>1.4</v>
      </c>
      <c r="AY1015" s="384">
        <f t="shared" ref="AY1015" si="4956">IF(D1015&gt;2,AU1015,AU1015-AV1015)</f>
        <v>28.6</v>
      </c>
      <c r="AZ1015" s="384">
        <f t="shared" ref="AZ1015" si="4957">N1015</f>
        <v>0.1</v>
      </c>
      <c r="BA1015" s="384">
        <f t="shared" ref="BA1015" si="4958">P1015</f>
        <v>1.08</v>
      </c>
      <c r="BB1015" s="382">
        <f t="shared" ref="BB1015" si="4959">IF(F1015=0,IF(ROUND( AY1015 * ( ( (N1015*P1015) +  ( ((D1015+M1015*2)/6)*P1015 ) ) - ROUND(  ((D1015+M1015*2)^2)   *   (   ( PI()*96.379 / (4*360) )  -  ( (SIN((96.379/2)*PI()/180)) * (COS((96.379/2)*PI()/180)) / 4 )   ), 4) ),2),   ROUND( AY1015 * ( ( (N1015*P1015) +  ( ((D1015+M1015*2)/4)*P1015 ) ) - ROUND(  ((D1015+M1015*2)^2)   *   (   ( PI()*120 / (4*360) )  -  ( (SIN((120/2)*PI()/180)) * (COS((120/2)*PI()/180)) / 4 )   ), 4) ),2)),0)</f>
        <v>5.78</v>
      </c>
      <c r="BC1015" s="265">
        <f t="shared" ref="BC1015" si="4960">IF(F1015&gt;0,ROUND(AY1015*N1015*P1015,2),0)</f>
        <v>0</v>
      </c>
      <c r="BD1015" s="265">
        <f t="shared" ref="BD1015" si="4961">SUM(Q1015:U1015,AH1015:AL1015)</f>
        <v>43.11</v>
      </c>
      <c r="BE1015" s="265">
        <f t="shared" ref="BE1015" si="4962">IF(F1015=0, ROUND( ( PI()*( (D1015+M1015*2)^2 ) / 4  ) * AY1015,2),  ROUND( (D1015+M1015*2)*(F1015+M1015*2) * AY1015,2))</f>
        <v>5.18</v>
      </c>
      <c r="BF1015" s="607">
        <f t="shared" ref="BF1015" si="4963">IF(($I1015+M1015-0.15)&lt;=2,($I1015+M1015+0.15),IF(($I1015+M1015)&lt;=3,2.35,($I1015+M1015+0.2)-0.85))</f>
        <v>1.2900000000000005</v>
      </c>
      <c r="BG1015" s="607">
        <f t="shared" ref="BG1015" si="4964">IF(D1015&gt;2,   (I1015-F1015-M1015-0.11),IF(($I1015+M1015)&lt;=2,0,IF(($I1015+M1015)&gt;3,0.85,(I1015+M1015+0.2-BF1015))))</f>
        <v>0</v>
      </c>
      <c r="BH1015" s="607">
        <f t="shared" ref="BH1015" si="4965">IF(D1015&gt;2,  ROUND(((1.42+0.4)+(0.91+0.4))*2*BG1015,2), ROUND(AV1015*AX1015*BF1015,2))</f>
        <v>2.5299999999999998</v>
      </c>
      <c r="BI1015" s="607">
        <f t="shared" ref="BI1015" si="4966">ROUND(((PI()*0.9^2)/4)*BG1015,2)</f>
        <v>0</v>
      </c>
      <c r="BJ1015" s="116">
        <f t="shared" ref="BJ1015" si="4967">ROUND(BD1015-BE1015-BH1015-BI1015-BB1015-BC1015,2)</f>
        <v>29.62</v>
      </c>
      <c r="BK1015" s="95"/>
    </row>
    <row r="1016" spans="1:63" ht="14.25" x14ac:dyDescent="0.3">
      <c r="A1016" s="144" t="s">
        <v>24344</v>
      </c>
      <c r="B1016" s="379" t="s">
        <v>23695</v>
      </c>
      <c r="C1016" s="453" t="s">
        <v>24345</v>
      </c>
      <c r="D1016" s="416">
        <v>0.4</v>
      </c>
      <c r="E1016" s="504"/>
      <c r="F1016" s="504"/>
      <c r="G1016" s="416" t="s">
        <v>23864</v>
      </c>
      <c r="H1016" s="142">
        <v>30</v>
      </c>
      <c r="I1016" s="143">
        <v>1.2223000000000006</v>
      </c>
      <c r="J1016" s="143">
        <v>1.1923000000000012</v>
      </c>
      <c r="K1016" s="452">
        <v>0</v>
      </c>
      <c r="L1016" s="382">
        <f t="shared" si="4919"/>
        <v>1.21</v>
      </c>
      <c r="M1016" s="383">
        <f t="shared" si="4920"/>
        <v>0.04</v>
      </c>
      <c r="N1016" s="383">
        <f t="shared" si="4921"/>
        <v>0.1</v>
      </c>
      <c r="O1016" s="382">
        <f t="shared" si="4922"/>
        <v>1.35</v>
      </c>
      <c r="P1016" s="382">
        <f t="shared" si="4923"/>
        <v>1.08</v>
      </c>
      <c r="Q1016" s="385">
        <f t="shared" si="4924"/>
        <v>43.74</v>
      </c>
      <c r="R1016" s="385">
        <f t="shared" si="4925"/>
        <v>0</v>
      </c>
      <c r="S1016" s="385">
        <f t="shared" si="4926"/>
        <v>0</v>
      </c>
      <c r="T1016" s="385">
        <f t="shared" si="4927"/>
        <v>0</v>
      </c>
      <c r="U1016" s="385">
        <f t="shared" si="4928"/>
        <v>0</v>
      </c>
      <c r="V1016" s="384">
        <f t="shared" si="4929"/>
        <v>0</v>
      </c>
      <c r="W1016" s="726">
        <f t="shared" si="4930"/>
        <v>0</v>
      </c>
      <c r="X1016" s="144" t="str">
        <f t="shared" si="4931"/>
        <v>RU2</v>
      </c>
      <c r="Y1016" s="416">
        <f t="shared" si="4932"/>
        <v>1.2</v>
      </c>
      <c r="Z1016" s="603" t="s">
        <v>1</v>
      </c>
      <c r="AA1016" s="504">
        <f t="shared" si="4933"/>
        <v>1.2</v>
      </c>
      <c r="AB1016" s="591">
        <f t="shared" si="4934"/>
        <v>1.2223000000000006</v>
      </c>
      <c r="AC1016" s="592">
        <f t="shared" si="4935"/>
        <v>0.04</v>
      </c>
      <c r="AD1016" s="592">
        <f t="shared" si="4936"/>
        <v>0.15</v>
      </c>
      <c r="AE1016" s="593">
        <f t="shared" si="4937"/>
        <v>1.41</v>
      </c>
      <c r="AF1016" s="604">
        <f t="shared" si="4938"/>
        <v>2.2000000000000002</v>
      </c>
      <c r="AG1016" s="605">
        <f t="shared" si="4939"/>
        <v>0.92</v>
      </c>
      <c r="AH1016" s="595">
        <f t="shared" si="4940"/>
        <v>2.85</v>
      </c>
      <c r="AI1016" s="595">
        <f t="shared" si="4941"/>
        <v>0</v>
      </c>
      <c r="AJ1016" s="595">
        <f t="shared" si="4942"/>
        <v>0</v>
      </c>
      <c r="AK1016" s="595">
        <f t="shared" si="4943"/>
        <v>0</v>
      </c>
      <c r="AL1016" s="595">
        <f t="shared" si="4944"/>
        <v>0</v>
      </c>
      <c r="AM1016" s="596">
        <f t="shared" si="4945"/>
        <v>0</v>
      </c>
      <c r="AN1016" s="732">
        <f t="shared" si="4946"/>
        <v>0</v>
      </c>
      <c r="AO1016" s="144" t="str">
        <f t="shared" ref="AO1016:AO1019" si="4968">A1016</f>
        <v>RU2</v>
      </c>
      <c r="AP1016" s="379" t="str">
        <f t="shared" ref="AP1016:AP1019" si="4969">B1016</f>
        <v>=&gt;</v>
      </c>
      <c r="AQ1016" s="453" t="str">
        <f t="shared" ref="AQ1016:AQ1019" si="4970">C1016</f>
        <v>RU3</v>
      </c>
      <c r="AR1016" s="416">
        <f t="shared" ref="AR1016:AR1019" si="4971">D1016</f>
        <v>0.4</v>
      </c>
      <c r="AS1016" s="504" t="str">
        <f t="shared" ref="AS1016:AS1019" si="4972">IF(E1016="x","x","")</f>
        <v/>
      </c>
      <c r="AT1016" s="504" t="str">
        <f t="shared" ref="AT1016:AT1019" si="4973">IF(F1016&gt;0,F1016,"")</f>
        <v/>
      </c>
      <c r="AU1016" s="142">
        <f t="shared" ref="AU1016:AU1019" si="4974">H1016</f>
        <v>30</v>
      </c>
      <c r="AV1016" s="416">
        <f t="shared" ref="AV1016:AV1019" si="4975">IF($Y1016="--","--",Y1016+0.2)</f>
        <v>1.4</v>
      </c>
      <c r="AW1016" s="603" t="s">
        <v>1</v>
      </c>
      <c r="AX1016" s="504">
        <f t="shared" ref="AX1016:AX1019" si="4976">AV1016</f>
        <v>1.4</v>
      </c>
      <c r="AY1016" s="384">
        <f t="shared" ref="AY1016:AY1019" si="4977">IF(D1016&gt;2,AU1016,AU1016-AV1016)</f>
        <v>28.6</v>
      </c>
      <c r="AZ1016" s="384">
        <f t="shared" ref="AZ1016:AZ1019" si="4978">N1016</f>
        <v>0.1</v>
      </c>
      <c r="BA1016" s="384">
        <f t="shared" ref="BA1016:BA1019" si="4979">P1016</f>
        <v>1.08</v>
      </c>
      <c r="BB1016" s="382">
        <f t="shared" ref="BB1016:BB1019" si="4980">IF(F1016=0,IF(ROUND( AY1016 * ( ( (N1016*P1016) +  ( ((D1016+M1016*2)/6)*P1016 ) ) - ROUND(  ((D1016+M1016*2)^2)   *   (   ( PI()*96.379 / (4*360) )  -  ( (SIN((96.379/2)*PI()/180)) * (COS((96.379/2)*PI()/180)) / 4 )   ), 4) ),2),   ROUND( AY1016 * ( ( (N1016*P1016) +  ( ((D1016+M1016*2)/4)*P1016 ) ) - ROUND(  ((D1016+M1016*2)^2)   *   (   ( PI()*120 / (4*360) )  -  ( (SIN((120/2)*PI()/180)) * (COS((120/2)*PI()/180)) / 4 )   ), 4) ),2)),0)</f>
        <v>5.78</v>
      </c>
      <c r="BC1016" s="265">
        <f t="shared" ref="BC1016:BC1019" si="4981">IF(F1016&gt;0,ROUND(AY1016*N1016*P1016,2),0)</f>
        <v>0</v>
      </c>
      <c r="BD1016" s="265">
        <f t="shared" ref="BD1016:BD1019" si="4982">SUM(Q1016:U1016,AH1016:AL1016)</f>
        <v>46.59</v>
      </c>
      <c r="BE1016" s="265">
        <f t="shared" ref="BE1016:BE1019" si="4983">IF(F1016=0, ROUND( ( PI()*( (D1016+M1016*2)^2 ) / 4  ) * AY1016,2),  ROUND( (D1016+M1016*2)*(F1016+M1016*2) * AY1016,2))</f>
        <v>5.18</v>
      </c>
      <c r="BF1016" s="607">
        <f t="shared" ref="BF1016:BF1019" si="4984">IF(($I1016+M1016-0.15)&lt;=2,($I1016+M1016+0.15),IF(($I1016+M1016)&lt;=3,2.35,($I1016+M1016+0.2)-0.85))</f>
        <v>1.4123000000000006</v>
      </c>
      <c r="BG1016" s="607">
        <f t="shared" ref="BG1016:BG1019" si="4985">IF(D1016&gt;2,   (I1016-F1016-M1016-0.11),IF(($I1016+M1016)&lt;=2,0,IF(($I1016+M1016)&gt;3,0.85,(I1016+M1016+0.2-BF1016))))</f>
        <v>0</v>
      </c>
      <c r="BH1016" s="607">
        <f t="shared" ref="BH1016:BH1019" si="4986">IF(D1016&gt;2,  ROUND(((1.42+0.4)+(0.91+0.4))*2*BG1016,2), ROUND(AV1016*AX1016*BF1016,2))</f>
        <v>2.77</v>
      </c>
      <c r="BI1016" s="607">
        <f t="shared" ref="BI1016:BI1019" si="4987">ROUND(((PI()*0.9^2)/4)*BG1016,2)</f>
        <v>0</v>
      </c>
      <c r="BJ1016" s="116">
        <f t="shared" ref="BJ1016:BJ1019" si="4988">ROUND(BD1016-BE1016-BH1016-BI1016-BB1016-BC1016,2)</f>
        <v>32.86</v>
      </c>
      <c r="BK1016" s="95"/>
    </row>
    <row r="1017" spans="1:63" ht="14.25" x14ac:dyDescent="0.3">
      <c r="A1017" s="144" t="s">
        <v>24345</v>
      </c>
      <c r="B1017" s="379" t="s">
        <v>23695</v>
      </c>
      <c r="C1017" s="453" t="s">
        <v>24346</v>
      </c>
      <c r="D1017" s="416">
        <v>0.4</v>
      </c>
      <c r="E1017" s="504"/>
      <c r="F1017" s="504"/>
      <c r="G1017" s="416" t="s">
        <v>23864</v>
      </c>
      <c r="H1017" s="142">
        <v>30</v>
      </c>
      <c r="I1017" s="143">
        <v>1.1923000000000012</v>
      </c>
      <c r="J1017" s="143">
        <v>1.2186000000000012</v>
      </c>
      <c r="K1017" s="452">
        <v>0</v>
      </c>
      <c r="L1017" s="382">
        <f t="shared" si="4919"/>
        <v>1.21</v>
      </c>
      <c r="M1017" s="383">
        <f t="shared" si="4920"/>
        <v>0.04</v>
      </c>
      <c r="N1017" s="383">
        <f t="shared" si="4921"/>
        <v>0.1</v>
      </c>
      <c r="O1017" s="382">
        <f t="shared" si="4922"/>
        <v>1.35</v>
      </c>
      <c r="P1017" s="382">
        <f t="shared" si="4923"/>
        <v>1.08</v>
      </c>
      <c r="Q1017" s="385">
        <f t="shared" si="4924"/>
        <v>43.74</v>
      </c>
      <c r="R1017" s="385">
        <f t="shared" si="4925"/>
        <v>0</v>
      </c>
      <c r="S1017" s="385">
        <f t="shared" si="4926"/>
        <v>0</v>
      </c>
      <c r="T1017" s="385">
        <f t="shared" si="4927"/>
        <v>0</v>
      </c>
      <c r="U1017" s="385">
        <f t="shared" si="4928"/>
        <v>0</v>
      </c>
      <c r="V1017" s="384">
        <f t="shared" si="4929"/>
        <v>0</v>
      </c>
      <c r="W1017" s="726">
        <f t="shared" si="4930"/>
        <v>0</v>
      </c>
      <c r="X1017" s="144" t="str">
        <f t="shared" si="4931"/>
        <v>RU3</v>
      </c>
      <c r="Y1017" s="416">
        <f t="shared" si="4932"/>
        <v>1.2</v>
      </c>
      <c r="Z1017" s="603" t="s">
        <v>1</v>
      </c>
      <c r="AA1017" s="504">
        <f t="shared" si="4933"/>
        <v>1.2</v>
      </c>
      <c r="AB1017" s="591">
        <f t="shared" si="4934"/>
        <v>1.1923000000000012</v>
      </c>
      <c r="AC1017" s="592">
        <f t="shared" si="4935"/>
        <v>0.04</v>
      </c>
      <c r="AD1017" s="592">
        <f t="shared" si="4936"/>
        <v>0.15</v>
      </c>
      <c r="AE1017" s="593">
        <f t="shared" si="4937"/>
        <v>1.38</v>
      </c>
      <c r="AF1017" s="604">
        <f t="shared" si="4938"/>
        <v>2.2000000000000002</v>
      </c>
      <c r="AG1017" s="605">
        <f t="shared" si="4939"/>
        <v>0.92</v>
      </c>
      <c r="AH1017" s="595">
        <f t="shared" si="4940"/>
        <v>2.79</v>
      </c>
      <c r="AI1017" s="595">
        <f t="shared" si="4941"/>
        <v>0</v>
      </c>
      <c r="AJ1017" s="595">
        <f t="shared" si="4942"/>
        <v>0</v>
      </c>
      <c r="AK1017" s="595">
        <f t="shared" si="4943"/>
        <v>0</v>
      </c>
      <c r="AL1017" s="595">
        <f t="shared" si="4944"/>
        <v>0</v>
      </c>
      <c r="AM1017" s="596">
        <f t="shared" si="4945"/>
        <v>0</v>
      </c>
      <c r="AN1017" s="732">
        <f t="shared" si="4946"/>
        <v>0</v>
      </c>
      <c r="AO1017" s="144" t="str">
        <f t="shared" si="4968"/>
        <v>RU3</v>
      </c>
      <c r="AP1017" s="379" t="str">
        <f t="shared" si="4969"/>
        <v>=&gt;</v>
      </c>
      <c r="AQ1017" s="453" t="str">
        <f t="shared" si="4970"/>
        <v>RU4</v>
      </c>
      <c r="AR1017" s="416">
        <f t="shared" si="4971"/>
        <v>0.4</v>
      </c>
      <c r="AS1017" s="504" t="str">
        <f t="shared" si="4972"/>
        <v/>
      </c>
      <c r="AT1017" s="504" t="str">
        <f t="shared" si="4973"/>
        <v/>
      </c>
      <c r="AU1017" s="142">
        <f t="shared" si="4974"/>
        <v>30</v>
      </c>
      <c r="AV1017" s="416">
        <f t="shared" si="4975"/>
        <v>1.4</v>
      </c>
      <c r="AW1017" s="603" t="s">
        <v>1</v>
      </c>
      <c r="AX1017" s="504">
        <f t="shared" si="4976"/>
        <v>1.4</v>
      </c>
      <c r="AY1017" s="384">
        <f t="shared" si="4977"/>
        <v>28.6</v>
      </c>
      <c r="AZ1017" s="384">
        <f t="shared" si="4978"/>
        <v>0.1</v>
      </c>
      <c r="BA1017" s="384">
        <f t="shared" si="4979"/>
        <v>1.08</v>
      </c>
      <c r="BB1017" s="382">
        <f t="shared" si="4980"/>
        <v>5.78</v>
      </c>
      <c r="BC1017" s="265">
        <f t="shared" si="4981"/>
        <v>0</v>
      </c>
      <c r="BD1017" s="265">
        <f t="shared" si="4982"/>
        <v>46.53</v>
      </c>
      <c r="BE1017" s="265">
        <f t="shared" si="4983"/>
        <v>5.18</v>
      </c>
      <c r="BF1017" s="607">
        <f t="shared" si="4984"/>
        <v>1.3823000000000012</v>
      </c>
      <c r="BG1017" s="607">
        <f t="shared" si="4985"/>
        <v>0</v>
      </c>
      <c r="BH1017" s="607">
        <f t="shared" si="4986"/>
        <v>2.71</v>
      </c>
      <c r="BI1017" s="607">
        <f t="shared" si="4987"/>
        <v>0</v>
      </c>
      <c r="BJ1017" s="116">
        <f t="shared" si="4988"/>
        <v>32.86</v>
      </c>
      <c r="BK1017" s="95"/>
    </row>
    <row r="1018" spans="1:63" ht="14.25" x14ac:dyDescent="0.3">
      <c r="A1018" s="144" t="s">
        <v>24346</v>
      </c>
      <c r="B1018" s="379" t="s">
        <v>23695</v>
      </c>
      <c r="C1018" s="453" t="s">
        <v>24347</v>
      </c>
      <c r="D1018" s="416">
        <v>0.4</v>
      </c>
      <c r="E1018" s="504"/>
      <c r="F1018" s="504"/>
      <c r="G1018" s="416" t="s">
        <v>23864</v>
      </c>
      <c r="H1018" s="142">
        <v>30</v>
      </c>
      <c r="I1018" s="143">
        <v>1.2186000000000012</v>
      </c>
      <c r="J1018" s="143">
        <v>1.4696000000000011</v>
      </c>
      <c r="K1018" s="452">
        <v>0</v>
      </c>
      <c r="L1018" s="382">
        <f t="shared" si="4919"/>
        <v>1.34</v>
      </c>
      <c r="M1018" s="383">
        <f t="shared" si="4920"/>
        <v>0.04</v>
      </c>
      <c r="N1018" s="383">
        <f t="shared" si="4921"/>
        <v>0.1</v>
      </c>
      <c r="O1018" s="382">
        <f t="shared" si="4922"/>
        <v>1.4800000000000002</v>
      </c>
      <c r="P1018" s="382">
        <f t="shared" si="4923"/>
        <v>1.08</v>
      </c>
      <c r="Q1018" s="385">
        <f t="shared" si="4924"/>
        <v>47.95</v>
      </c>
      <c r="R1018" s="385">
        <f t="shared" si="4925"/>
        <v>0</v>
      </c>
      <c r="S1018" s="385">
        <f t="shared" si="4926"/>
        <v>0</v>
      </c>
      <c r="T1018" s="385">
        <f t="shared" si="4927"/>
        <v>0</v>
      </c>
      <c r="U1018" s="385">
        <f t="shared" si="4928"/>
        <v>0</v>
      </c>
      <c r="V1018" s="384">
        <f t="shared" si="4929"/>
        <v>0</v>
      </c>
      <c r="W1018" s="726">
        <f t="shared" si="4930"/>
        <v>0</v>
      </c>
      <c r="X1018" s="144" t="str">
        <f t="shared" si="4931"/>
        <v>RU4</v>
      </c>
      <c r="Y1018" s="416">
        <f t="shared" si="4932"/>
        <v>1.2</v>
      </c>
      <c r="Z1018" s="603" t="s">
        <v>1</v>
      </c>
      <c r="AA1018" s="504">
        <f t="shared" si="4933"/>
        <v>1.2</v>
      </c>
      <c r="AB1018" s="591">
        <f t="shared" si="4934"/>
        <v>1.2186000000000012</v>
      </c>
      <c r="AC1018" s="592">
        <f t="shared" si="4935"/>
        <v>0.04</v>
      </c>
      <c r="AD1018" s="592">
        <f t="shared" si="4936"/>
        <v>0.15</v>
      </c>
      <c r="AE1018" s="593">
        <f t="shared" si="4937"/>
        <v>1.41</v>
      </c>
      <c r="AF1018" s="604">
        <f t="shared" si="4938"/>
        <v>2.2000000000000002</v>
      </c>
      <c r="AG1018" s="605">
        <f t="shared" si="4939"/>
        <v>0.92</v>
      </c>
      <c r="AH1018" s="595">
        <f t="shared" si="4940"/>
        <v>2.85</v>
      </c>
      <c r="AI1018" s="595">
        <f t="shared" si="4941"/>
        <v>0</v>
      </c>
      <c r="AJ1018" s="595">
        <f t="shared" si="4942"/>
        <v>0</v>
      </c>
      <c r="AK1018" s="595">
        <f t="shared" si="4943"/>
        <v>0</v>
      </c>
      <c r="AL1018" s="595">
        <f t="shared" si="4944"/>
        <v>0</v>
      </c>
      <c r="AM1018" s="596">
        <f t="shared" si="4945"/>
        <v>0</v>
      </c>
      <c r="AN1018" s="732">
        <f t="shared" si="4946"/>
        <v>0</v>
      </c>
      <c r="AO1018" s="144" t="str">
        <f t="shared" si="4968"/>
        <v>RU4</v>
      </c>
      <c r="AP1018" s="379" t="str">
        <f t="shared" si="4969"/>
        <v>=&gt;</v>
      </c>
      <c r="AQ1018" s="453" t="str">
        <f t="shared" si="4970"/>
        <v>RU5</v>
      </c>
      <c r="AR1018" s="416">
        <f t="shared" si="4971"/>
        <v>0.4</v>
      </c>
      <c r="AS1018" s="504" t="str">
        <f t="shared" si="4972"/>
        <v/>
      </c>
      <c r="AT1018" s="504" t="str">
        <f t="shared" si="4973"/>
        <v/>
      </c>
      <c r="AU1018" s="142">
        <f t="shared" si="4974"/>
        <v>30</v>
      </c>
      <c r="AV1018" s="416">
        <f t="shared" si="4975"/>
        <v>1.4</v>
      </c>
      <c r="AW1018" s="603" t="s">
        <v>1</v>
      </c>
      <c r="AX1018" s="504">
        <f t="shared" si="4976"/>
        <v>1.4</v>
      </c>
      <c r="AY1018" s="384">
        <f t="shared" si="4977"/>
        <v>28.6</v>
      </c>
      <c r="AZ1018" s="384">
        <f t="shared" si="4978"/>
        <v>0.1</v>
      </c>
      <c r="BA1018" s="384">
        <f t="shared" si="4979"/>
        <v>1.08</v>
      </c>
      <c r="BB1018" s="382">
        <f t="shared" si="4980"/>
        <v>5.78</v>
      </c>
      <c r="BC1018" s="265">
        <f t="shared" si="4981"/>
        <v>0</v>
      </c>
      <c r="BD1018" s="265">
        <f t="shared" si="4982"/>
        <v>50.800000000000004</v>
      </c>
      <c r="BE1018" s="265">
        <f t="shared" si="4983"/>
        <v>5.18</v>
      </c>
      <c r="BF1018" s="607">
        <f t="shared" si="4984"/>
        <v>1.4086000000000012</v>
      </c>
      <c r="BG1018" s="607">
        <f t="shared" si="4985"/>
        <v>0</v>
      </c>
      <c r="BH1018" s="607">
        <f t="shared" si="4986"/>
        <v>2.76</v>
      </c>
      <c r="BI1018" s="607">
        <f t="shared" si="4987"/>
        <v>0</v>
      </c>
      <c r="BJ1018" s="116">
        <f t="shared" si="4988"/>
        <v>37.08</v>
      </c>
      <c r="BK1018" s="95"/>
    </row>
    <row r="1019" spans="1:63" ht="14.25" x14ac:dyDescent="0.3">
      <c r="A1019" s="449" t="s">
        <v>24347</v>
      </c>
      <c r="B1019" s="146" t="s">
        <v>23695</v>
      </c>
      <c r="C1019" s="532" t="s">
        <v>24348</v>
      </c>
      <c r="D1019" s="502">
        <v>0.4</v>
      </c>
      <c r="E1019" s="589"/>
      <c r="F1019" s="589"/>
      <c r="G1019" s="502" t="s">
        <v>23864</v>
      </c>
      <c r="H1019" s="451">
        <v>34</v>
      </c>
      <c r="I1019" s="452">
        <v>1.4696000000000011</v>
      </c>
      <c r="J1019" s="452">
        <v>1.7006000000000014</v>
      </c>
      <c r="K1019" s="452">
        <v>0.29899999999999999</v>
      </c>
      <c r="L1019" s="382">
        <f t="shared" si="4919"/>
        <v>1.59</v>
      </c>
      <c r="M1019" s="383">
        <f t="shared" si="4920"/>
        <v>0.04</v>
      </c>
      <c r="N1019" s="383">
        <f t="shared" si="4921"/>
        <v>0.1</v>
      </c>
      <c r="O1019" s="382">
        <f t="shared" si="4922"/>
        <v>1.7300000000000002</v>
      </c>
      <c r="P1019" s="382">
        <f t="shared" si="4923"/>
        <v>1.08</v>
      </c>
      <c r="Q1019" s="385">
        <f t="shared" si="4924"/>
        <v>0</v>
      </c>
      <c r="R1019" s="385">
        <f t="shared" si="4925"/>
        <v>55.08</v>
      </c>
      <c r="S1019" s="385">
        <f t="shared" si="4926"/>
        <v>8.4499999999999993</v>
      </c>
      <c r="T1019" s="385">
        <f t="shared" si="4927"/>
        <v>0</v>
      </c>
      <c r="U1019" s="385">
        <f t="shared" si="4928"/>
        <v>0</v>
      </c>
      <c r="V1019" s="384">
        <f t="shared" si="4929"/>
        <v>151.63999999999999</v>
      </c>
      <c r="W1019" s="726">
        <f t="shared" si="4930"/>
        <v>0</v>
      </c>
      <c r="X1019" s="449" t="str">
        <f t="shared" si="4931"/>
        <v>RU5</v>
      </c>
      <c r="Y1019" s="502">
        <f t="shared" si="4932"/>
        <v>1.2</v>
      </c>
      <c r="Z1019" s="590" t="s">
        <v>1</v>
      </c>
      <c r="AA1019" s="589">
        <f t="shared" si="4933"/>
        <v>1.2</v>
      </c>
      <c r="AB1019" s="591">
        <f t="shared" si="4934"/>
        <v>1.4696000000000011</v>
      </c>
      <c r="AC1019" s="592">
        <f t="shared" si="4935"/>
        <v>0.04</v>
      </c>
      <c r="AD1019" s="592">
        <f t="shared" si="4936"/>
        <v>0.15</v>
      </c>
      <c r="AE1019" s="593">
        <f t="shared" si="4937"/>
        <v>1.66</v>
      </c>
      <c r="AF1019" s="593">
        <f t="shared" si="4938"/>
        <v>2.2000000000000002</v>
      </c>
      <c r="AG1019" s="594">
        <f t="shared" si="4939"/>
        <v>0.92</v>
      </c>
      <c r="AH1019" s="595">
        <f t="shared" si="4940"/>
        <v>0</v>
      </c>
      <c r="AI1019" s="595">
        <f t="shared" si="4941"/>
        <v>3.04</v>
      </c>
      <c r="AJ1019" s="595">
        <f t="shared" si="4942"/>
        <v>0.32</v>
      </c>
      <c r="AK1019" s="595">
        <f t="shared" si="4943"/>
        <v>0</v>
      </c>
      <c r="AL1019" s="595">
        <f t="shared" si="4944"/>
        <v>0</v>
      </c>
      <c r="AM1019" s="596">
        <f t="shared" si="4945"/>
        <v>15.9</v>
      </c>
      <c r="AN1019" s="732">
        <f t="shared" si="4946"/>
        <v>0</v>
      </c>
      <c r="AO1019" s="449" t="str">
        <f t="shared" si="4968"/>
        <v>RU5</v>
      </c>
      <c r="AP1019" s="146" t="str">
        <f t="shared" si="4969"/>
        <v>=&gt;</v>
      </c>
      <c r="AQ1019" s="532" t="str">
        <f t="shared" si="4970"/>
        <v>RU</v>
      </c>
      <c r="AR1019" s="502">
        <f t="shared" si="4971"/>
        <v>0.4</v>
      </c>
      <c r="AS1019" s="589" t="str">
        <f t="shared" si="4972"/>
        <v/>
      </c>
      <c r="AT1019" s="589" t="str">
        <f t="shared" si="4973"/>
        <v/>
      </c>
      <c r="AU1019" s="451">
        <f t="shared" si="4974"/>
        <v>34</v>
      </c>
      <c r="AV1019" s="502">
        <f t="shared" si="4975"/>
        <v>1.4</v>
      </c>
      <c r="AW1019" s="590" t="s">
        <v>1</v>
      </c>
      <c r="AX1019" s="589">
        <f t="shared" si="4976"/>
        <v>1.4</v>
      </c>
      <c r="AY1019" s="384">
        <f t="shared" si="4977"/>
        <v>32.6</v>
      </c>
      <c r="AZ1019" s="384">
        <f t="shared" si="4978"/>
        <v>0.1</v>
      </c>
      <c r="BA1019" s="384">
        <f t="shared" si="4979"/>
        <v>1.08</v>
      </c>
      <c r="BB1019" s="382">
        <f t="shared" si="4980"/>
        <v>6.59</v>
      </c>
      <c r="BC1019" s="265">
        <f t="shared" si="4981"/>
        <v>0</v>
      </c>
      <c r="BD1019" s="265">
        <f t="shared" si="4982"/>
        <v>66.89</v>
      </c>
      <c r="BE1019" s="265">
        <f t="shared" si="4983"/>
        <v>5.9</v>
      </c>
      <c r="BF1019" s="607">
        <f t="shared" si="4984"/>
        <v>1.6596000000000011</v>
      </c>
      <c r="BG1019" s="607">
        <f t="shared" si="4985"/>
        <v>0</v>
      </c>
      <c r="BH1019" s="607">
        <f t="shared" si="4986"/>
        <v>3.25</v>
      </c>
      <c r="BI1019" s="607">
        <f t="shared" si="4987"/>
        <v>0</v>
      </c>
      <c r="BJ1019" s="116">
        <f t="shared" si="4988"/>
        <v>51.15</v>
      </c>
      <c r="BK1019" s="95"/>
    </row>
    <row r="1020" spans="1:63" ht="14.25" x14ac:dyDescent="0.3">
      <c r="A1020" s="462"/>
      <c r="B1020" s="463"/>
      <c r="C1020" s="608"/>
      <c r="D1020" s="505"/>
      <c r="E1020" s="505"/>
      <c r="F1020" s="505"/>
      <c r="G1020" s="505"/>
      <c r="H1020" s="410"/>
      <c r="I1020" s="411"/>
      <c r="J1020" s="411"/>
      <c r="K1020" s="411"/>
      <c r="L1020" s="101"/>
      <c r="M1020" s="412"/>
      <c r="N1020" s="412"/>
      <c r="O1020" s="101"/>
      <c r="P1020" s="101"/>
      <c r="Q1020" s="414"/>
      <c r="R1020" s="414"/>
      <c r="S1020" s="414"/>
      <c r="T1020" s="414"/>
      <c r="U1020" s="414"/>
      <c r="V1020" s="413"/>
      <c r="W1020" s="725"/>
      <c r="X1020" s="739"/>
      <c r="Y1020" s="505"/>
      <c r="Z1020" s="597"/>
      <c r="AA1020" s="505"/>
      <c r="AB1020" s="598"/>
      <c r="AC1020" s="599"/>
      <c r="AD1020" s="599"/>
      <c r="AE1020" s="600"/>
      <c r="AF1020" s="600"/>
      <c r="AG1020" s="597"/>
      <c r="AH1020" s="601"/>
      <c r="AI1020" s="601"/>
      <c r="AJ1020" s="601"/>
      <c r="AK1020" s="601"/>
      <c r="AL1020" s="601"/>
      <c r="AM1020" s="602"/>
      <c r="AN1020" s="733"/>
      <c r="AO1020" s="739"/>
      <c r="AP1020" s="463"/>
      <c r="AQ1020" s="608"/>
      <c r="AR1020" s="505"/>
      <c r="AS1020" s="505"/>
      <c r="AT1020" s="505"/>
      <c r="AU1020" s="410"/>
      <c r="AV1020" s="505"/>
      <c r="AW1020" s="597"/>
      <c r="AX1020" s="505"/>
      <c r="AY1020" s="413"/>
      <c r="AZ1020" s="413"/>
      <c r="BA1020" s="413"/>
      <c r="BB1020" s="101"/>
      <c r="BC1020" s="101"/>
      <c r="BD1020" s="101"/>
      <c r="BE1020" s="101"/>
      <c r="BF1020" s="414"/>
      <c r="BG1020" s="414"/>
      <c r="BH1020" s="414"/>
      <c r="BI1020" s="414"/>
      <c r="BJ1020" s="415"/>
      <c r="BK1020" s="95"/>
    </row>
    <row r="1021" spans="1:63" s="122" customFormat="1" ht="14.25" x14ac:dyDescent="0.3">
      <c r="A1021" s="407" t="s">
        <v>24342</v>
      </c>
      <c r="B1021" s="463"/>
      <c r="C1021" s="408"/>
      <c r="D1021" s="505"/>
      <c r="E1021" s="505"/>
      <c r="F1021" s="505"/>
      <c r="G1021" s="409"/>
      <c r="H1021" s="410"/>
      <c r="I1021" s="411"/>
      <c r="J1021" s="411"/>
      <c r="K1021" s="411"/>
      <c r="L1021" s="101"/>
      <c r="M1021" s="412"/>
      <c r="N1021" s="412"/>
      <c r="O1021" s="101"/>
      <c r="P1021" s="101"/>
      <c r="Q1021" s="414"/>
      <c r="R1021" s="414"/>
      <c r="S1021" s="414"/>
      <c r="T1021" s="414"/>
      <c r="U1021" s="414"/>
      <c r="V1021" s="413"/>
      <c r="W1021" s="725"/>
      <c r="X1021" s="740" t="str">
        <f>$A1021</f>
        <v>RUA SENADOR LUCIO BITTENCOURT</v>
      </c>
      <c r="Y1021" s="503"/>
      <c r="Z1021" s="503"/>
      <c r="AA1021" s="503"/>
      <c r="AB1021" s="399"/>
      <c r="AC1021" s="399"/>
      <c r="AD1021" s="399"/>
      <c r="AE1021" s="399"/>
      <c r="AF1021" s="404"/>
      <c r="AG1021" s="399"/>
      <c r="AH1021" s="399"/>
      <c r="AI1021" s="399"/>
      <c r="AJ1021" s="399"/>
      <c r="AK1021" s="399"/>
      <c r="AL1021" s="399"/>
      <c r="AM1021" s="399"/>
      <c r="AN1021" s="401"/>
      <c r="AO1021" s="407" t="str">
        <f>$A1021</f>
        <v>RUA SENADOR LUCIO BITTENCOURT</v>
      </c>
      <c r="AP1021" s="463"/>
      <c r="AQ1021" s="408"/>
      <c r="AR1021" s="505"/>
      <c r="AS1021" s="505"/>
      <c r="AT1021" s="505"/>
      <c r="AU1021" s="410"/>
      <c r="AV1021" s="409"/>
      <c r="AW1021" s="409"/>
      <c r="AX1021" s="409"/>
      <c r="AY1021" s="413"/>
      <c r="AZ1021" s="413"/>
      <c r="BA1021" s="413"/>
      <c r="BB1021" s="101"/>
      <c r="BC1021" s="101"/>
      <c r="BD1021" s="101"/>
      <c r="BE1021" s="101"/>
      <c r="BF1021" s="101"/>
      <c r="BG1021" s="101"/>
      <c r="BH1021" s="101"/>
      <c r="BI1021" s="101"/>
      <c r="BJ1021" s="415"/>
      <c r="BK1021" s="95"/>
    </row>
    <row r="1022" spans="1:63" ht="14.25" x14ac:dyDescent="0.3">
      <c r="A1022" s="144" t="s">
        <v>25152</v>
      </c>
      <c r="B1022" s="379" t="s">
        <v>23695</v>
      </c>
      <c r="C1022" s="453" t="s">
        <v>25153</v>
      </c>
      <c r="D1022" s="416">
        <v>0.4</v>
      </c>
      <c r="E1022" s="504"/>
      <c r="F1022" s="504"/>
      <c r="G1022" s="416" t="s">
        <v>23864</v>
      </c>
      <c r="H1022" s="142">
        <v>18</v>
      </c>
      <c r="I1022" s="143">
        <v>1</v>
      </c>
      <c r="J1022" s="143">
        <v>1.1181999999999999</v>
      </c>
      <c r="K1022" s="452">
        <v>0</v>
      </c>
      <c r="L1022" s="382">
        <f t="shared" ref="L1022:L1026" si="4989">ROUND((I1022+J1022)/2,2)</f>
        <v>1.06</v>
      </c>
      <c r="M1022" s="383">
        <f t="shared" ref="M1022:M1026" si="4990">IF(F1022=0,ROUND($D1022*10%,2),IF(D1022&gt;2.8,0.18,0.15))</f>
        <v>0.04</v>
      </c>
      <c r="N1022" s="383">
        <f t="shared" ref="N1022:N1026" si="4991">IF(F1022=0,IF(   ROUND($D1022/4,2),   IF(ROUND(($D1022*1.2)/6,2)&lt;0.1,0.1,ROUND(($D1022*1.2)/6,2))),0.5)</f>
        <v>0.1</v>
      </c>
      <c r="O1022" s="382">
        <f t="shared" ref="O1022:O1026" si="4992">L1022+M1022+N1022</f>
        <v>1.2000000000000002</v>
      </c>
      <c r="P1022" s="382">
        <f t="shared" ref="P1022:P1026" si="4993">IF(O1022&lt;2,(D1022+M1022*2)+0.6,(D1022+M1022*2)+0.6+ROUNDUP(O1022-2,0)*0.1)</f>
        <v>1.08</v>
      </c>
      <c r="Q1022" s="385">
        <f t="shared" ref="Q1022:Q1026" si="4994">IF($O1022&lt;=$W$4,ROUND(IF($O1022&lt;1.5,$O1022*$H1022*$P1022,1.5*$H1022*$P1022),2),0)</f>
        <v>23.33</v>
      </c>
      <c r="R1022" s="385">
        <f t="shared" ref="R1022:R1026" si="4995">IF($O1022&gt;$W$4,ROUND(IF($O1022&lt;1.5,$O1022*$H1022*$P1022,1.5*$H1022*$P1022),2),0)</f>
        <v>0</v>
      </c>
      <c r="S1022" s="385">
        <f t="shared" ref="S1022:S1026" si="4996">IF($O1022&gt;$W$4,ROUND(IF($O1022&lt;1.5,0,IF($O1022&gt;3,1.5*$H1022*$P1022,($O1022-1.5)*$H1022*$P1022)),2),0)</f>
        <v>0</v>
      </c>
      <c r="T1022" s="385">
        <f t="shared" ref="T1022:T1026" si="4997">IF($O1022&gt;$W$4,ROUND(IF($O1022&lt;3,0,IF($O1022&gt;4.5,1.5*$H1022*$P1022,($O1022-3)*$H1022*$P1022)),2),0)</f>
        <v>0</v>
      </c>
      <c r="U1022" s="385">
        <f t="shared" ref="U1022:U1026" si="4998">IF($O1022&gt;$W$4,ROUND(IF($O1022&lt;4.5,0,IF($O1022&gt;6,($O1022-4.5)*$H1022*$P1022,($O1022-4.5)*$H1022*$P1022)),2),0)</f>
        <v>0</v>
      </c>
      <c r="V1022" s="384">
        <f t="shared" ref="V1022:V1026" si="4999">IF($O1022&gt;$W$4, IF( $O1022&lt;=4,   ROUND($H1022*($O1022+0.5)*2,2),   0),0)</f>
        <v>0</v>
      </c>
      <c r="W1022" s="726">
        <f t="shared" ref="W1022:W1026" si="5000">IF($O1022&gt;$W$4, IF( $O1022&gt;4,   ROUND($H1022*($O1022+0.5)*2,2),   0),0)</f>
        <v>0</v>
      </c>
      <c r="X1022" s="144" t="str">
        <f t="shared" ref="X1022:X1026" si="5001">A1022</f>
        <v>RUA</v>
      </c>
      <c r="Y1022" s="416">
        <f t="shared" ref="Y1022:Y1026" si="5002">IF($D1022=0.4,1.2,IF($D1022=0.6,1.2,IF($D1022=0.8,1.3,IF($D1022=1,1.5,IF($D1022=1.2,1.7,IF($D1022&lt;=2,2,"--"))))))</f>
        <v>1.2</v>
      </c>
      <c r="Z1022" s="603" t="s">
        <v>1</v>
      </c>
      <c r="AA1022" s="504">
        <f t="shared" ref="AA1022:AA1026" si="5003">Y1022</f>
        <v>1.2</v>
      </c>
      <c r="AB1022" s="591">
        <f t="shared" ref="AB1022:AB1026" si="5004">IF($Y1022="--","--",I1022)</f>
        <v>1</v>
      </c>
      <c r="AC1022" s="592">
        <f t="shared" ref="AC1022:AC1026" si="5005">IF($Y1022="--","--",IF(D1022&gt;1.5,0.15,ROUND($D1022*10%,2)))</f>
        <v>0.04</v>
      </c>
      <c r="AD1022" s="592">
        <f t="shared" ref="AD1022:AD1026" si="5006">IF($Y1022="--","--",0.15)</f>
        <v>0.15</v>
      </c>
      <c r="AE1022" s="593">
        <f t="shared" ref="AE1022:AE1026" si="5007">IF($Y1022="--","--",ROUND(AB1022+AC1022+AD1022,2))</f>
        <v>1.19</v>
      </c>
      <c r="AF1022" s="604">
        <f t="shared" ref="AF1022:AF1026" si="5008">IF($Y1022="--","--",IF($AB1022&lt;=2,$Y1022+1,($Y1022+1)+ROUNDUP($AB1022-2,0)*0.1))</f>
        <v>2.2000000000000002</v>
      </c>
      <c r="AG1022" s="605">
        <f t="shared" ref="AG1022:AG1026" si="5009">IF($D1022=0.4,0.92,IF($D1022=0.6,0.68,IF($D1022=0.8,0.74,IF($D1022=1,0.7,IF($D1022=1.2,0.66,IF($D1022=1.5,0.6,IF($D1022&lt;=2,(2.4-(D1022+0.3)),"--")))))))</f>
        <v>0.92</v>
      </c>
      <c r="AH1022" s="595">
        <f t="shared" ref="AH1022:AH1026" si="5010">IF($Y1022="--","--",IF($AE1022&lt;=$W$4,ROUND(IF($AE1022&lt;1.5,$AE1022*$AF1022*$AG1022,1.5*$AF1022*$AG1022),2),0))</f>
        <v>2.41</v>
      </c>
      <c r="AI1022" s="595">
        <f t="shared" ref="AI1022:AI1026" si="5011">IF($Y1022="--","--",IF($AE1022&gt;$W$4,ROUND(IF($AE1022&lt;1.5,$AE1022*$AF1022*$AG1022,1.5*$AF1022*$AG1022),2),0))</f>
        <v>0</v>
      </c>
      <c r="AJ1022" s="595">
        <f t="shared" ref="AJ1022:AJ1026" si="5012">IF($Y1022="--","--",IF($AE1022&gt;$W$4,ROUND(IF($AE1022&lt;1.5,0,IF($AE1022&gt;3,1.5*$AF1022*$AG1022,($AE1022-1.5)*$AF1022*$AG1022)),2),0))</f>
        <v>0</v>
      </c>
      <c r="AK1022" s="595">
        <f t="shared" ref="AK1022:AK1026" si="5013">IF($Y1022="--","--",IF($AE1022&gt;$W$4,ROUND(IF($AE1022&lt;3,0,IF($AE1022&gt;4.5,1.5*$AF1022*$AG1022,($AE1022-3)*$AF1022*$AG1022)),2),0))</f>
        <v>0</v>
      </c>
      <c r="AL1022" s="595">
        <f t="shared" ref="AL1022:AL1026" si="5014">IF($Y1022="--","--",IF($AE1022&gt;$W$4,ROUND(IF($AE1022&lt;4.5,0,IF($AE1022&gt;6,($AE1022-4.5)*$AF1022*$AG1022,($AE1022-4.5)*$AF1022*$AG1022)),2),0))</f>
        <v>0</v>
      </c>
      <c r="AM1022" s="596">
        <f t="shared" ref="AM1022:AM1026" si="5015">IF($Y1022="--","--",IF($AE1022&gt;$W$4, IF( $AE1022&lt;=4,   ROUND(($AG1022*4)*($AE1022+0.5)*2,2),   0),0))</f>
        <v>0</v>
      </c>
      <c r="AN1022" s="732">
        <f t="shared" ref="AN1022:AN1026" si="5016">IF($Y1022="--","--",IF($AE1022&gt;$W$4, IF( $AE1022&gt;4,   ROUND(($AG1022*4)*($AE1022+0.5)*2,2),   0),0))</f>
        <v>0</v>
      </c>
      <c r="AO1022" s="144" t="str">
        <f t="shared" ref="AO1022:AO1026" si="5017">A1022</f>
        <v>RUA</v>
      </c>
      <c r="AP1022" s="379" t="str">
        <f t="shared" ref="AP1022:AP1026" si="5018">B1022</f>
        <v>=&gt;</v>
      </c>
      <c r="AQ1022" s="453" t="str">
        <f t="shared" ref="AQ1022:AQ1026" si="5019">C1022</f>
        <v>RUB</v>
      </c>
      <c r="AR1022" s="416">
        <f t="shared" ref="AR1022:AR1026" si="5020">D1022</f>
        <v>0.4</v>
      </c>
      <c r="AS1022" s="504" t="str">
        <f t="shared" ref="AS1022:AS1026" si="5021">IF(E1022="x","x","")</f>
        <v/>
      </c>
      <c r="AT1022" s="504" t="str">
        <f t="shared" ref="AT1022:AT1026" si="5022">IF(F1022&gt;0,F1022,"")</f>
        <v/>
      </c>
      <c r="AU1022" s="142">
        <f t="shared" ref="AU1022:AU1026" si="5023">H1022</f>
        <v>18</v>
      </c>
      <c r="AV1022" s="416">
        <f t="shared" ref="AV1022:AV1026" si="5024">IF($Y1022="--","--",Y1022+0.2)</f>
        <v>1.4</v>
      </c>
      <c r="AW1022" s="603" t="s">
        <v>1</v>
      </c>
      <c r="AX1022" s="504">
        <f t="shared" ref="AX1022:AX1026" si="5025">AV1022</f>
        <v>1.4</v>
      </c>
      <c r="AY1022" s="384">
        <f t="shared" ref="AY1022:AY1026" si="5026">IF(D1022&gt;2,AU1022,AU1022-AV1022)</f>
        <v>16.600000000000001</v>
      </c>
      <c r="AZ1022" s="384">
        <f t="shared" ref="AZ1022:AZ1026" si="5027">N1022</f>
        <v>0.1</v>
      </c>
      <c r="BA1022" s="384">
        <f t="shared" ref="BA1022:BA1026" si="5028">P1022</f>
        <v>1.08</v>
      </c>
      <c r="BB1022" s="382">
        <f t="shared" ref="BB1022:BB1026" si="5029">IF(F1022=0,IF(ROUND( AY1022 * ( ( (N1022*P1022) +  ( ((D1022+M1022*2)/6)*P1022 ) ) - ROUND(  ((D1022+M1022*2)^2)   *   (   ( PI()*96.379 / (4*360) )  -  ( (SIN((96.379/2)*PI()/180)) * (COS((96.379/2)*PI()/180)) / 4 )   ), 4) ),2),   ROUND( AY1022 * ( ( (N1022*P1022) +  ( ((D1022+M1022*2)/4)*P1022 ) ) - ROUND(  ((D1022+M1022*2)^2)   *   (   ( PI()*120 / (4*360) )  -  ( (SIN((120/2)*PI()/180)) * (COS((120/2)*PI()/180)) / 4 )   ), 4) ),2)),0)</f>
        <v>3.36</v>
      </c>
      <c r="BC1022" s="265">
        <f t="shared" ref="BC1022:BC1026" si="5030">IF(F1022&gt;0,ROUND(AY1022*N1022*P1022,2),0)</f>
        <v>0</v>
      </c>
      <c r="BD1022" s="265">
        <f t="shared" ref="BD1022:BD1026" si="5031">SUM(Q1022:U1022,AH1022:AL1022)</f>
        <v>25.74</v>
      </c>
      <c r="BE1022" s="265">
        <f t="shared" ref="BE1022:BE1026" si="5032">IF(F1022=0, ROUND( ( PI()*( (D1022+M1022*2)^2 ) / 4  ) * AY1022,2),  ROUND( (D1022+M1022*2)*(F1022+M1022*2) * AY1022,2))</f>
        <v>3</v>
      </c>
      <c r="BF1022" s="607">
        <f t="shared" ref="BF1022:BF1026" si="5033">IF(($I1022+M1022-0.15)&lt;=2,($I1022+M1022+0.15),IF(($I1022+M1022)&lt;=3,2.35,($I1022+M1022+0.2)-0.85))</f>
        <v>1.19</v>
      </c>
      <c r="BG1022" s="607">
        <f t="shared" ref="BG1022:BG1026" si="5034">IF(D1022&gt;2,   (I1022-F1022-M1022-0.11),IF(($I1022+M1022)&lt;=2,0,IF(($I1022+M1022)&gt;3,0.85,(I1022+M1022+0.2-BF1022))))</f>
        <v>0</v>
      </c>
      <c r="BH1022" s="607">
        <f t="shared" ref="BH1022:BH1026" si="5035">IF(D1022&gt;2,  ROUND(((1.42+0.4)+(0.91+0.4))*2*BG1022,2), ROUND(AV1022*AX1022*BF1022,2))</f>
        <v>2.33</v>
      </c>
      <c r="BI1022" s="607">
        <f t="shared" ref="BI1022:BI1026" si="5036">ROUND(((PI()*0.9^2)/4)*BG1022,2)</f>
        <v>0</v>
      </c>
      <c r="BJ1022" s="116">
        <f t="shared" ref="BJ1022:BJ1026" si="5037">ROUND(BD1022-BE1022-BH1022-BI1022-BB1022-BC1022,2)</f>
        <v>17.05</v>
      </c>
      <c r="BK1022" s="95"/>
    </row>
    <row r="1023" spans="1:63" ht="14.25" x14ac:dyDescent="0.3">
      <c r="A1023" s="144" t="s">
        <v>25153</v>
      </c>
      <c r="B1023" s="379" t="s">
        <v>23695</v>
      </c>
      <c r="C1023" s="453" t="s">
        <v>25154</v>
      </c>
      <c r="D1023" s="416">
        <v>0.4</v>
      </c>
      <c r="E1023" s="504"/>
      <c r="F1023" s="504"/>
      <c r="G1023" s="416" t="s">
        <v>23864</v>
      </c>
      <c r="H1023" s="142">
        <v>30</v>
      </c>
      <c r="I1023" s="143">
        <v>1.1181999999999999</v>
      </c>
      <c r="J1023" s="143">
        <v>1.3851999999999993</v>
      </c>
      <c r="K1023" s="452">
        <v>0</v>
      </c>
      <c r="L1023" s="382">
        <f t="shared" si="4989"/>
        <v>1.25</v>
      </c>
      <c r="M1023" s="383">
        <f t="shared" si="4990"/>
        <v>0.04</v>
      </c>
      <c r="N1023" s="383">
        <f t="shared" si="4991"/>
        <v>0.1</v>
      </c>
      <c r="O1023" s="382">
        <f t="shared" si="4992"/>
        <v>1.3900000000000001</v>
      </c>
      <c r="P1023" s="382">
        <f t="shared" si="4993"/>
        <v>1.08</v>
      </c>
      <c r="Q1023" s="385">
        <f t="shared" si="4994"/>
        <v>45.04</v>
      </c>
      <c r="R1023" s="385">
        <f t="shared" si="4995"/>
        <v>0</v>
      </c>
      <c r="S1023" s="385">
        <f t="shared" si="4996"/>
        <v>0</v>
      </c>
      <c r="T1023" s="385">
        <f t="shared" si="4997"/>
        <v>0</v>
      </c>
      <c r="U1023" s="385">
        <f t="shared" si="4998"/>
        <v>0</v>
      </c>
      <c r="V1023" s="384">
        <f t="shared" si="4999"/>
        <v>0</v>
      </c>
      <c r="W1023" s="726">
        <f t="shared" si="5000"/>
        <v>0</v>
      </c>
      <c r="X1023" s="144" t="str">
        <f t="shared" si="5001"/>
        <v>RUB</v>
      </c>
      <c r="Y1023" s="416">
        <f t="shared" si="5002"/>
        <v>1.2</v>
      </c>
      <c r="Z1023" s="603" t="s">
        <v>1</v>
      </c>
      <c r="AA1023" s="504">
        <f t="shared" si="5003"/>
        <v>1.2</v>
      </c>
      <c r="AB1023" s="591">
        <f t="shared" si="5004"/>
        <v>1.1181999999999999</v>
      </c>
      <c r="AC1023" s="592">
        <f t="shared" si="5005"/>
        <v>0.04</v>
      </c>
      <c r="AD1023" s="592">
        <f t="shared" si="5006"/>
        <v>0.15</v>
      </c>
      <c r="AE1023" s="593">
        <f t="shared" si="5007"/>
        <v>1.31</v>
      </c>
      <c r="AF1023" s="604">
        <f t="shared" si="5008"/>
        <v>2.2000000000000002</v>
      </c>
      <c r="AG1023" s="605">
        <f t="shared" si="5009"/>
        <v>0.92</v>
      </c>
      <c r="AH1023" s="595">
        <f t="shared" si="5010"/>
        <v>2.65</v>
      </c>
      <c r="AI1023" s="595">
        <f t="shared" si="5011"/>
        <v>0</v>
      </c>
      <c r="AJ1023" s="595">
        <f t="shared" si="5012"/>
        <v>0</v>
      </c>
      <c r="AK1023" s="595">
        <f t="shared" si="5013"/>
        <v>0</v>
      </c>
      <c r="AL1023" s="595">
        <f t="shared" si="5014"/>
        <v>0</v>
      </c>
      <c r="AM1023" s="596">
        <f t="shared" si="5015"/>
        <v>0</v>
      </c>
      <c r="AN1023" s="732">
        <f t="shared" si="5016"/>
        <v>0</v>
      </c>
      <c r="AO1023" s="144" t="str">
        <f t="shared" si="5017"/>
        <v>RUB</v>
      </c>
      <c r="AP1023" s="379" t="str">
        <f t="shared" si="5018"/>
        <v>=&gt;</v>
      </c>
      <c r="AQ1023" s="453" t="str">
        <f t="shared" si="5019"/>
        <v>RUC</v>
      </c>
      <c r="AR1023" s="416">
        <f t="shared" si="5020"/>
        <v>0.4</v>
      </c>
      <c r="AS1023" s="504" t="str">
        <f t="shared" si="5021"/>
        <v/>
      </c>
      <c r="AT1023" s="504" t="str">
        <f t="shared" si="5022"/>
        <v/>
      </c>
      <c r="AU1023" s="142">
        <f t="shared" si="5023"/>
        <v>30</v>
      </c>
      <c r="AV1023" s="416">
        <f t="shared" si="5024"/>
        <v>1.4</v>
      </c>
      <c r="AW1023" s="603" t="s">
        <v>1</v>
      </c>
      <c r="AX1023" s="504">
        <f t="shared" si="5025"/>
        <v>1.4</v>
      </c>
      <c r="AY1023" s="384">
        <f t="shared" si="5026"/>
        <v>28.6</v>
      </c>
      <c r="AZ1023" s="384">
        <f t="shared" si="5027"/>
        <v>0.1</v>
      </c>
      <c r="BA1023" s="384">
        <f t="shared" si="5028"/>
        <v>1.08</v>
      </c>
      <c r="BB1023" s="382">
        <f t="shared" si="5029"/>
        <v>5.78</v>
      </c>
      <c r="BC1023" s="265">
        <f t="shared" si="5030"/>
        <v>0</v>
      </c>
      <c r="BD1023" s="265">
        <f t="shared" si="5031"/>
        <v>47.69</v>
      </c>
      <c r="BE1023" s="265">
        <f t="shared" si="5032"/>
        <v>5.18</v>
      </c>
      <c r="BF1023" s="607">
        <f t="shared" si="5033"/>
        <v>1.3081999999999998</v>
      </c>
      <c r="BG1023" s="607">
        <f t="shared" si="5034"/>
        <v>0</v>
      </c>
      <c r="BH1023" s="607">
        <f t="shared" si="5035"/>
        <v>2.56</v>
      </c>
      <c r="BI1023" s="607">
        <f t="shared" si="5036"/>
        <v>0</v>
      </c>
      <c r="BJ1023" s="116">
        <f t="shared" si="5037"/>
        <v>34.17</v>
      </c>
      <c r="BK1023" s="95"/>
    </row>
    <row r="1024" spans="1:63" ht="14.25" x14ac:dyDescent="0.3">
      <c r="A1024" s="144" t="s">
        <v>25154</v>
      </c>
      <c r="B1024" s="379" t="s">
        <v>23695</v>
      </c>
      <c r="C1024" s="453" t="s">
        <v>25155</v>
      </c>
      <c r="D1024" s="416">
        <v>0.4</v>
      </c>
      <c r="E1024" s="504"/>
      <c r="F1024" s="504"/>
      <c r="G1024" s="416" t="s">
        <v>23864</v>
      </c>
      <c r="H1024" s="142">
        <v>36</v>
      </c>
      <c r="I1024" s="143">
        <v>1.3851999999999993</v>
      </c>
      <c r="J1024" s="143">
        <v>1.3795999999999986</v>
      </c>
      <c r="K1024" s="452">
        <v>0</v>
      </c>
      <c r="L1024" s="382">
        <f t="shared" si="4989"/>
        <v>1.38</v>
      </c>
      <c r="M1024" s="383">
        <f t="shared" si="4990"/>
        <v>0.04</v>
      </c>
      <c r="N1024" s="383">
        <f t="shared" si="4991"/>
        <v>0.1</v>
      </c>
      <c r="O1024" s="382">
        <f t="shared" si="4992"/>
        <v>1.52</v>
      </c>
      <c r="P1024" s="382">
        <f t="shared" si="4993"/>
        <v>1.08</v>
      </c>
      <c r="Q1024" s="385">
        <f t="shared" si="4994"/>
        <v>0</v>
      </c>
      <c r="R1024" s="385">
        <f t="shared" si="4995"/>
        <v>58.32</v>
      </c>
      <c r="S1024" s="385">
        <f t="shared" si="4996"/>
        <v>0.78</v>
      </c>
      <c r="T1024" s="385">
        <f t="shared" si="4997"/>
        <v>0</v>
      </c>
      <c r="U1024" s="385">
        <f t="shared" si="4998"/>
        <v>0</v>
      </c>
      <c r="V1024" s="384">
        <f t="shared" si="4999"/>
        <v>145.44</v>
      </c>
      <c r="W1024" s="726">
        <f t="shared" si="5000"/>
        <v>0</v>
      </c>
      <c r="X1024" s="144" t="str">
        <f t="shared" si="5001"/>
        <v>RUC</v>
      </c>
      <c r="Y1024" s="416">
        <f t="shared" si="5002"/>
        <v>1.2</v>
      </c>
      <c r="Z1024" s="603" t="s">
        <v>1</v>
      </c>
      <c r="AA1024" s="504">
        <f t="shared" si="5003"/>
        <v>1.2</v>
      </c>
      <c r="AB1024" s="591">
        <f t="shared" si="5004"/>
        <v>1.3851999999999993</v>
      </c>
      <c r="AC1024" s="592">
        <f t="shared" si="5005"/>
        <v>0.04</v>
      </c>
      <c r="AD1024" s="592">
        <f t="shared" si="5006"/>
        <v>0.15</v>
      </c>
      <c r="AE1024" s="593">
        <f t="shared" si="5007"/>
        <v>1.58</v>
      </c>
      <c r="AF1024" s="604">
        <f t="shared" si="5008"/>
        <v>2.2000000000000002</v>
      </c>
      <c r="AG1024" s="605">
        <f t="shared" si="5009"/>
        <v>0.92</v>
      </c>
      <c r="AH1024" s="595">
        <f t="shared" si="5010"/>
        <v>0</v>
      </c>
      <c r="AI1024" s="595">
        <f t="shared" si="5011"/>
        <v>3.04</v>
      </c>
      <c r="AJ1024" s="595">
        <f t="shared" si="5012"/>
        <v>0.16</v>
      </c>
      <c r="AK1024" s="595">
        <f t="shared" si="5013"/>
        <v>0</v>
      </c>
      <c r="AL1024" s="595">
        <f t="shared" si="5014"/>
        <v>0</v>
      </c>
      <c r="AM1024" s="596">
        <f t="shared" si="5015"/>
        <v>15.31</v>
      </c>
      <c r="AN1024" s="732">
        <f t="shared" si="5016"/>
        <v>0</v>
      </c>
      <c r="AO1024" s="144" t="str">
        <f t="shared" si="5017"/>
        <v>RUC</v>
      </c>
      <c r="AP1024" s="379" t="str">
        <f t="shared" si="5018"/>
        <v>=&gt;</v>
      </c>
      <c r="AQ1024" s="453" t="str">
        <f t="shared" si="5019"/>
        <v>RUD</v>
      </c>
      <c r="AR1024" s="416">
        <f t="shared" si="5020"/>
        <v>0.4</v>
      </c>
      <c r="AS1024" s="504" t="str">
        <f t="shared" si="5021"/>
        <v/>
      </c>
      <c r="AT1024" s="504" t="str">
        <f t="shared" si="5022"/>
        <v/>
      </c>
      <c r="AU1024" s="142">
        <f t="shared" si="5023"/>
        <v>36</v>
      </c>
      <c r="AV1024" s="416">
        <f t="shared" si="5024"/>
        <v>1.4</v>
      </c>
      <c r="AW1024" s="603" t="s">
        <v>1</v>
      </c>
      <c r="AX1024" s="504">
        <f t="shared" si="5025"/>
        <v>1.4</v>
      </c>
      <c r="AY1024" s="384">
        <f t="shared" si="5026"/>
        <v>34.6</v>
      </c>
      <c r="AZ1024" s="384">
        <f t="shared" si="5027"/>
        <v>0.1</v>
      </c>
      <c r="BA1024" s="384">
        <f t="shared" si="5028"/>
        <v>1.08</v>
      </c>
      <c r="BB1024" s="382">
        <f t="shared" si="5029"/>
        <v>7</v>
      </c>
      <c r="BC1024" s="265">
        <f t="shared" si="5030"/>
        <v>0</v>
      </c>
      <c r="BD1024" s="265">
        <f t="shared" si="5031"/>
        <v>62.3</v>
      </c>
      <c r="BE1024" s="265">
        <f t="shared" si="5032"/>
        <v>6.26</v>
      </c>
      <c r="BF1024" s="607">
        <f t="shared" si="5033"/>
        <v>1.5751999999999993</v>
      </c>
      <c r="BG1024" s="607">
        <f t="shared" si="5034"/>
        <v>0</v>
      </c>
      <c r="BH1024" s="607">
        <f t="shared" si="5035"/>
        <v>3.09</v>
      </c>
      <c r="BI1024" s="607">
        <f t="shared" si="5036"/>
        <v>0</v>
      </c>
      <c r="BJ1024" s="116">
        <f t="shared" si="5037"/>
        <v>45.95</v>
      </c>
      <c r="BK1024" s="95"/>
    </row>
    <row r="1025" spans="1:63" ht="14.25" x14ac:dyDescent="0.3">
      <c r="A1025" s="144" t="s">
        <v>25155</v>
      </c>
      <c r="B1025" s="379" t="s">
        <v>23695</v>
      </c>
      <c r="C1025" s="453" t="s">
        <v>25156</v>
      </c>
      <c r="D1025" s="416">
        <v>0.4</v>
      </c>
      <c r="E1025" s="504"/>
      <c r="F1025" s="504"/>
      <c r="G1025" s="416" t="s">
        <v>23864</v>
      </c>
      <c r="H1025" s="142">
        <v>30</v>
      </c>
      <c r="I1025" s="143">
        <v>1.3795999999999986</v>
      </c>
      <c r="J1025" s="143">
        <v>1.6137999999999986</v>
      </c>
      <c r="K1025" s="452">
        <v>0</v>
      </c>
      <c r="L1025" s="382">
        <f t="shared" si="4989"/>
        <v>1.5</v>
      </c>
      <c r="M1025" s="383">
        <f t="shared" si="4990"/>
        <v>0.04</v>
      </c>
      <c r="N1025" s="383">
        <f t="shared" si="4991"/>
        <v>0.1</v>
      </c>
      <c r="O1025" s="382">
        <f t="shared" si="4992"/>
        <v>1.6400000000000001</v>
      </c>
      <c r="P1025" s="382">
        <f t="shared" si="4993"/>
        <v>1.08</v>
      </c>
      <c r="Q1025" s="385">
        <f t="shared" si="4994"/>
        <v>0</v>
      </c>
      <c r="R1025" s="385">
        <f t="shared" si="4995"/>
        <v>48.6</v>
      </c>
      <c r="S1025" s="385">
        <f t="shared" si="4996"/>
        <v>4.54</v>
      </c>
      <c r="T1025" s="385">
        <f t="shared" si="4997"/>
        <v>0</v>
      </c>
      <c r="U1025" s="385">
        <f t="shared" si="4998"/>
        <v>0</v>
      </c>
      <c r="V1025" s="384">
        <f t="shared" si="4999"/>
        <v>128.4</v>
      </c>
      <c r="W1025" s="726">
        <f t="shared" si="5000"/>
        <v>0</v>
      </c>
      <c r="X1025" s="144" t="str">
        <f t="shared" si="5001"/>
        <v>RUD</v>
      </c>
      <c r="Y1025" s="416">
        <f t="shared" si="5002"/>
        <v>1.2</v>
      </c>
      <c r="Z1025" s="603" t="s">
        <v>1</v>
      </c>
      <c r="AA1025" s="504">
        <f t="shared" si="5003"/>
        <v>1.2</v>
      </c>
      <c r="AB1025" s="591">
        <f t="shared" si="5004"/>
        <v>1.3795999999999986</v>
      </c>
      <c r="AC1025" s="592">
        <f t="shared" si="5005"/>
        <v>0.04</v>
      </c>
      <c r="AD1025" s="592">
        <f t="shared" si="5006"/>
        <v>0.15</v>
      </c>
      <c r="AE1025" s="593">
        <f t="shared" si="5007"/>
        <v>1.57</v>
      </c>
      <c r="AF1025" s="604">
        <f t="shared" si="5008"/>
        <v>2.2000000000000002</v>
      </c>
      <c r="AG1025" s="605">
        <f t="shared" si="5009"/>
        <v>0.92</v>
      </c>
      <c r="AH1025" s="595">
        <f t="shared" si="5010"/>
        <v>0</v>
      </c>
      <c r="AI1025" s="595">
        <f t="shared" si="5011"/>
        <v>3.04</v>
      </c>
      <c r="AJ1025" s="595">
        <f t="shared" si="5012"/>
        <v>0.14000000000000001</v>
      </c>
      <c r="AK1025" s="595">
        <f t="shared" si="5013"/>
        <v>0</v>
      </c>
      <c r="AL1025" s="595">
        <f t="shared" si="5014"/>
        <v>0</v>
      </c>
      <c r="AM1025" s="596">
        <f t="shared" si="5015"/>
        <v>15.24</v>
      </c>
      <c r="AN1025" s="732">
        <f t="shared" si="5016"/>
        <v>0</v>
      </c>
      <c r="AO1025" s="144" t="str">
        <f t="shared" si="5017"/>
        <v>RUD</v>
      </c>
      <c r="AP1025" s="379" t="str">
        <f t="shared" si="5018"/>
        <v>=&gt;</v>
      </c>
      <c r="AQ1025" s="453" t="str">
        <f t="shared" si="5019"/>
        <v>RUE</v>
      </c>
      <c r="AR1025" s="416">
        <f t="shared" si="5020"/>
        <v>0.4</v>
      </c>
      <c r="AS1025" s="504" t="str">
        <f t="shared" si="5021"/>
        <v/>
      </c>
      <c r="AT1025" s="504" t="str">
        <f t="shared" si="5022"/>
        <v/>
      </c>
      <c r="AU1025" s="142">
        <f t="shared" si="5023"/>
        <v>30</v>
      </c>
      <c r="AV1025" s="416">
        <f t="shared" si="5024"/>
        <v>1.4</v>
      </c>
      <c r="AW1025" s="603" t="s">
        <v>1</v>
      </c>
      <c r="AX1025" s="504">
        <f t="shared" si="5025"/>
        <v>1.4</v>
      </c>
      <c r="AY1025" s="384">
        <f t="shared" si="5026"/>
        <v>28.6</v>
      </c>
      <c r="AZ1025" s="384">
        <f t="shared" si="5027"/>
        <v>0.1</v>
      </c>
      <c r="BA1025" s="384">
        <f t="shared" si="5028"/>
        <v>1.08</v>
      </c>
      <c r="BB1025" s="382">
        <f t="shared" si="5029"/>
        <v>5.78</v>
      </c>
      <c r="BC1025" s="265">
        <f t="shared" si="5030"/>
        <v>0</v>
      </c>
      <c r="BD1025" s="265">
        <f t="shared" si="5031"/>
        <v>56.32</v>
      </c>
      <c r="BE1025" s="265">
        <f t="shared" si="5032"/>
        <v>5.18</v>
      </c>
      <c r="BF1025" s="607">
        <f t="shared" si="5033"/>
        <v>1.5695999999999986</v>
      </c>
      <c r="BG1025" s="607">
        <f t="shared" si="5034"/>
        <v>0</v>
      </c>
      <c r="BH1025" s="607">
        <f t="shared" si="5035"/>
        <v>3.08</v>
      </c>
      <c r="BI1025" s="607">
        <f t="shared" si="5036"/>
        <v>0</v>
      </c>
      <c r="BJ1025" s="116">
        <f t="shared" si="5037"/>
        <v>42.28</v>
      </c>
      <c r="BK1025" s="95"/>
    </row>
    <row r="1026" spans="1:63" ht="14.25" x14ac:dyDescent="0.3">
      <c r="A1026" s="449" t="s">
        <v>25156</v>
      </c>
      <c r="B1026" s="146" t="s">
        <v>23695</v>
      </c>
      <c r="C1026" s="532" t="s">
        <v>24348</v>
      </c>
      <c r="D1026" s="502">
        <v>0.4</v>
      </c>
      <c r="E1026" s="589"/>
      <c r="F1026" s="589"/>
      <c r="G1026" s="502" t="s">
        <v>23864</v>
      </c>
      <c r="H1026" s="451">
        <v>16</v>
      </c>
      <c r="I1026" s="452">
        <v>1.6137999999999986</v>
      </c>
      <c r="J1026" s="452">
        <v>1.6999999999999988</v>
      </c>
      <c r="K1026" s="452">
        <v>0.3</v>
      </c>
      <c r="L1026" s="382">
        <f t="shared" si="4989"/>
        <v>1.66</v>
      </c>
      <c r="M1026" s="383">
        <f t="shared" si="4990"/>
        <v>0.04</v>
      </c>
      <c r="N1026" s="383">
        <f t="shared" si="4991"/>
        <v>0.1</v>
      </c>
      <c r="O1026" s="382">
        <f t="shared" si="4992"/>
        <v>1.8</v>
      </c>
      <c r="P1026" s="382">
        <f t="shared" si="4993"/>
        <v>1.08</v>
      </c>
      <c r="Q1026" s="385">
        <f t="shared" si="4994"/>
        <v>0</v>
      </c>
      <c r="R1026" s="385">
        <f t="shared" si="4995"/>
        <v>25.92</v>
      </c>
      <c r="S1026" s="385">
        <f t="shared" si="4996"/>
        <v>5.18</v>
      </c>
      <c r="T1026" s="385">
        <f t="shared" si="4997"/>
        <v>0</v>
      </c>
      <c r="U1026" s="385">
        <f t="shared" si="4998"/>
        <v>0</v>
      </c>
      <c r="V1026" s="384">
        <f t="shared" si="4999"/>
        <v>73.599999999999994</v>
      </c>
      <c r="W1026" s="726">
        <f t="shared" si="5000"/>
        <v>0</v>
      </c>
      <c r="X1026" s="449" t="str">
        <f t="shared" si="5001"/>
        <v>RUE</v>
      </c>
      <c r="Y1026" s="502">
        <f t="shared" si="5002"/>
        <v>1.2</v>
      </c>
      <c r="Z1026" s="590" t="s">
        <v>1</v>
      </c>
      <c r="AA1026" s="589">
        <f t="shared" si="5003"/>
        <v>1.2</v>
      </c>
      <c r="AB1026" s="591">
        <f t="shared" si="5004"/>
        <v>1.6137999999999986</v>
      </c>
      <c r="AC1026" s="592">
        <f t="shared" si="5005"/>
        <v>0.04</v>
      </c>
      <c r="AD1026" s="592">
        <f t="shared" si="5006"/>
        <v>0.15</v>
      </c>
      <c r="AE1026" s="593">
        <f t="shared" si="5007"/>
        <v>1.8</v>
      </c>
      <c r="AF1026" s="593">
        <f t="shared" si="5008"/>
        <v>2.2000000000000002</v>
      </c>
      <c r="AG1026" s="594">
        <f t="shared" si="5009"/>
        <v>0.92</v>
      </c>
      <c r="AH1026" s="595">
        <f t="shared" si="5010"/>
        <v>0</v>
      </c>
      <c r="AI1026" s="595">
        <f t="shared" si="5011"/>
        <v>3.04</v>
      </c>
      <c r="AJ1026" s="595">
        <f t="shared" si="5012"/>
        <v>0.61</v>
      </c>
      <c r="AK1026" s="595">
        <f t="shared" si="5013"/>
        <v>0</v>
      </c>
      <c r="AL1026" s="595">
        <f t="shared" si="5014"/>
        <v>0</v>
      </c>
      <c r="AM1026" s="596">
        <f t="shared" si="5015"/>
        <v>16.93</v>
      </c>
      <c r="AN1026" s="732">
        <f t="shared" si="5016"/>
        <v>0</v>
      </c>
      <c r="AO1026" s="449" t="str">
        <f t="shared" si="5017"/>
        <v>RUE</v>
      </c>
      <c r="AP1026" s="146" t="str">
        <f t="shared" si="5018"/>
        <v>=&gt;</v>
      </c>
      <c r="AQ1026" s="532" t="str">
        <f t="shared" si="5019"/>
        <v>RU</v>
      </c>
      <c r="AR1026" s="502">
        <f t="shared" si="5020"/>
        <v>0.4</v>
      </c>
      <c r="AS1026" s="589" t="str">
        <f t="shared" si="5021"/>
        <v/>
      </c>
      <c r="AT1026" s="589" t="str">
        <f t="shared" si="5022"/>
        <v/>
      </c>
      <c r="AU1026" s="451">
        <f t="shared" si="5023"/>
        <v>16</v>
      </c>
      <c r="AV1026" s="502">
        <f t="shared" si="5024"/>
        <v>1.4</v>
      </c>
      <c r="AW1026" s="590" t="s">
        <v>1</v>
      </c>
      <c r="AX1026" s="589">
        <f t="shared" si="5025"/>
        <v>1.4</v>
      </c>
      <c r="AY1026" s="384">
        <f t="shared" si="5026"/>
        <v>14.6</v>
      </c>
      <c r="AZ1026" s="384">
        <f t="shared" si="5027"/>
        <v>0.1</v>
      </c>
      <c r="BA1026" s="384">
        <f t="shared" si="5028"/>
        <v>1.08</v>
      </c>
      <c r="BB1026" s="382">
        <f t="shared" si="5029"/>
        <v>2.95</v>
      </c>
      <c r="BC1026" s="265">
        <f t="shared" si="5030"/>
        <v>0</v>
      </c>
      <c r="BD1026" s="265">
        <f t="shared" si="5031"/>
        <v>34.75</v>
      </c>
      <c r="BE1026" s="265">
        <f t="shared" si="5032"/>
        <v>2.64</v>
      </c>
      <c r="BF1026" s="607">
        <f t="shared" si="5033"/>
        <v>1.8037999999999985</v>
      </c>
      <c r="BG1026" s="607">
        <f t="shared" si="5034"/>
        <v>0</v>
      </c>
      <c r="BH1026" s="607">
        <f t="shared" si="5035"/>
        <v>3.54</v>
      </c>
      <c r="BI1026" s="607">
        <f t="shared" si="5036"/>
        <v>0</v>
      </c>
      <c r="BJ1026" s="116">
        <f t="shared" si="5037"/>
        <v>25.62</v>
      </c>
      <c r="BK1026" s="95"/>
    </row>
    <row r="1027" spans="1:63" ht="14.25" x14ac:dyDescent="0.3">
      <c r="A1027" s="462"/>
      <c r="B1027" s="463"/>
      <c r="C1027" s="608"/>
      <c r="D1027" s="505"/>
      <c r="E1027" s="505"/>
      <c r="F1027" s="505"/>
      <c r="G1027" s="505"/>
      <c r="H1027" s="410"/>
      <c r="I1027" s="411"/>
      <c r="J1027" s="411"/>
      <c r="K1027" s="411"/>
      <c r="L1027" s="101"/>
      <c r="M1027" s="412"/>
      <c r="N1027" s="412"/>
      <c r="O1027" s="101"/>
      <c r="P1027" s="101"/>
      <c r="Q1027" s="414"/>
      <c r="R1027" s="414"/>
      <c r="S1027" s="414"/>
      <c r="T1027" s="414"/>
      <c r="U1027" s="414"/>
      <c r="V1027" s="413"/>
      <c r="W1027" s="725"/>
      <c r="X1027" s="462"/>
      <c r="Y1027" s="505"/>
      <c r="Z1027" s="597"/>
      <c r="AA1027" s="505"/>
      <c r="AB1027" s="598"/>
      <c r="AC1027" s="599"/>
      <c r="AD1027" s="599"/>
      <c r="AE1027" s="600"/>
      <c r="AF1027" s="600"/>
      <c r="AG1027" s="597"/>
      <c r="AH1027" s="601"/>
      <c r="AI1027" s="601"/>
      <c r="AJ1027" s="601"/>
      <c r="AK1027" s="601"/>
      <c r="AL1027" s="601"/>
      <c r="AM1027" s="602"/>
      <c r="AN1027" s="733"/>
      <c r="AO1027" s="462"/>
      <c r="AP1027" s="463"/>
      <c r="AQ1027" s="608"/>
      <c r="AR1027" s="505"/>
      <c r="AS1027" s="505"/>
      <c r="AT1027" s="505"/>
      <c r="AU1027" s="410"/>
      <c r="AV1027" s="505"/>
      <c r="AW1027" s="597"/>
      <c r="AX1027" s="505"/>
      <c r="AY1027" s="413"/>
      <c r="AZ1027" s="413"/>
      <c r="BA1027" s="413"/>
      <c r="BB1027" s="101"/>
      <c r="BC1027" s="101"/>
      <c r="BD1027" s="101"/>
      <c r="BE1027" s="101"/>
      <c r="BF1027" s="414"/>
      <c r="BG1027" s="414"/>
      <c r="BH1027" s="414"/>
      <c r="BI1027" s="414"/>
      <c r="BJ1027" s="415"/>
      <c r="BK1027" s="95"/>
    </row>
    <row r="1028" spans="1:63" s="122" customFormat="1" ht="14.25" x14ac:dyDescent="0.3">
      <c r="A1028" s="402" t="s">
        <v>24349</v>
      </c>
      <c r="B1028" s="463"/>
      <c r="C1028" s="408"/>
      <c r="D1028" s="505"/>
      <c r="E1028" s="505"/>
      <c r="F1028" s="505"/>
      <c r="G1028" s="409"/>
      <c r="H1028" s="410"/>
      <c r="I1028" s="411"/>
      <c r="J1028" s="411"/>
      <c r="K1028" s="411"/>
      <c r="L1028" s="101"/>
      <c r="M1028" s="412"/>
      <c r="N1028" s="412"/>
      <c r="O1028" s="101"/>
      <c r="P1028" s="101"/>
      <c r="Q1028" s="414"/>
      <c r="R1028" s="414"/>
      <c r="S1028" s="414"/>
      <c r="T1028" s="414"/>
      <c r="U1028" s="414"/>
      <c r="V1028" s="413"/>
      <c r="W1028" s="725"/>
      <c r="X1028" s="739" t="str">
        <f>$A1028</f>
        <v>BACIA RV - BACIA ROMANA (V)</v>
      </c>
      <c r="Y1028" s="505"/>
      <c r="Z1028" s="597"/>
      <c r="AA1028" s="505"/>
      <c r="AB1028" s="598"/>
      <c r="AC1028" s="599"/>
      <c r="AD1028" s="599"/>
      <c r="AE1028" s="600"/>
      <c r="AF1028" s="600"/>
      <c r="AG1028" s="597"/>
      <c r="AH1028" s="601"/>
      <c r="AI1028" s="601"/>
      <c r="AJ1028" s="601"/>
      <c r="AK1028" s="601"/>
      <c r="AL1028" s="601"/>
      <c r="AM1028" s="602"/>
      <c r="AN1028" s="733"/>
      <c r="AO1028" s="739" t="str">
        <f>$A1028</f>
        <v>BACIA RV - BACIA ROMANA (V)</v>
      </c>
      <c r="AP1028" s="463"/>
      <c r="AQ1028" s="408"/>
      <c r="AR1028" s="505"/>
      <c r="AS1028" s="505"/>
      <c r="AT1028" s="505"/>
      <c r="AU1028" s="410"/>
      <c r="AV1028" s="409"/>
      <c r="AW1028" s="409"/>
      <c r="AX1028" s="409"/>
      <c r="AY1028" s="413"/>
      <c r="AZ1028" s="413"/>
      <c r="BA1028" s="413"/>
      <c r="BB1028" s="101"/>
      <c r="BC1028" s="101"/>
      <c r="BD1028" s="101"/>
      <c r="BE1028" s="101"/>
      <c r="BF1028" s="101"/>
      <c r="BG1028" s="101"/>
      <c r="BH1028" s="101"/>
      <c r="BI1028" s="101"/>
      <c r="BJ1028" s="415"/>
      <c r="BK1028" s="95"/>
    </row>
    <row r="1029" spans="1:63" s="122" customFormat="1" ht="14.25" x14ac:dyDescent="0.3">
      <c r="A1029" s="407" t="s">
        <v>24350</v>
      </c>
      <c r="B1029" s="463"/>
      <c r="C1029" s="408"/>
      <c r="D1029" s="505"/>
      <c r="E1029" s="505"/>
      <c r="F1029" s="505"/>
      <c r="G1029" s="409"/>
      <c r="H1029" s="410"/>
      <c r="I1029" s="411"/>
      <c r="J1029" s="411"/>
      <c r="K1029" s="411"/>
      <c r="L1029" s="101"/>
      <c r="M1029" s="412"/>
      <c r="N1029" s="412"/>
      <c r="O1029" s="101"/>
      <c r="P1029" s="101"/>
      <c r="Q1029" s="414"/>
      <c r="R1029" s="414"/>
      <c r="S1029" s="414"/>
      <c r="T1029" s="414"/>
      <c r="U1029" s="414"/>
      <c r="V1029" s="413"/>
      <c r="W1029" s="725"/>
      <c r="X1029" s="740" t="str">
        <f>$A1029</f>
        <v>RUA ULISSES DE OLIVEIRA MADRUGA</v>
      </c>
      <c r="Y1029" s="503"/>
      <c r="Z1029" s="503"/>
      <c r="AA1029" s="503"/>
      <c r="AB1029" s="399"/>
      <c r="AC1029" s="399"/>
      <c r="AD1029" s="399"/>
      <c r="AE1029" s="399"/>
      <c r="AF1029" s="404"/>
      <c r="AG1029" s="399"/>
      <c r="AH1029" s="399"/>
      <c r="AI1029" s="399"/>
      <c r="AJ1029" s="399"/>
      <c r="AK1029" s="399"/>
      <c r="AL1029" s="399"/>
      <c r="AM1029" s="399"/>
      <c r="AN1029" s="401"/>
      <c r="AO1029" s="407" t="str">
        <f>$A1029</f>
        <v>RUA ULISSES DE OLIVEIRA MADRUGA</v>
      </c>
      <c r="AP1029" s="463"/>
      <c r="AQ1029" s="408"/>
      <c r="AR1029" s="505"/>
      <c r="AS1029" s="505"/>
      <c r="AT1029" s="505"/>
      <c r="AU1029" s="410"/>
      <c r="AV1029" s="409"/>
      <c r="AW1029" s="409"/>
      <c r="AX1029" s="409"/>
      <c r="AY1029" s="413"/>
      <c r="AZ1029" s="413"/>
      <c r="BA1029" s="413"/>
      <c r="BB1029" s="101"/>
      <c r="BC1029" s="101"/>
      <c r="BD1029" s="101"/>
      <c r="BE1029" s="101"/>
      <c r="BF1029" s="101"/>
      <c r="BG1029" s="101"/>
      <c r="BH1029" s="101"/>
      <c r="BI1029" s="101"/>
      <c r="BJ1029" s="415"/>
      <c r="BK1029" s="95"/>
    </row>
    <row r="1030" spans="1:63" ht="14.25" x14ac:dyDescent="0.3">
      <c r="A1030" s="144" t="s">
        <v>24351</v>
      </c>
      <c r="B1030" s="379" t="s">
        <v>23695</v>
      </c>
      <c r="C1030" s="453" t="s">
        <v>24352</v>
      </c>
      <c r="D1030" s="416">
        <v>0.4</v>
      </c>
      <c r="E1030" s="504"/>
      <c r="F1030" s="504"/>
      <c r="G1030" s="416" t="s">
        <v>23864</v>
      </c>
      <c r="H1030" s="142">
        <v>30</v>
      </c>
      <c r="I1030" s="143">
        <v>1</v>
      </c>
      <c r="J1030" s="143">
        <v>1.0120000000000005</v>
      </c>
      <c r="K1030" s="452">
        <v>0.08</v>
      </c>
      <c r="L1030" s="382">
        <f t="shared" ref="L1030:L1035" si="5038">ROUND((I1030+J1030)/2,2)</f>
        <v>1.01</v>
      </c>
      <c r="M1030" s="383">
        <f t="shared" ref="M1030:M1035" si="5039">IF(F1030=0,ROUND($D1030*10%,2),IF(D1030&gt;2.8,0.18,0.15))</f>
        <v>0.04</v>
      </c>
      <c r="N1030" s="383">
        <f t="shared" ref="N1030:N1035" si="5040">IF(F1030=0,IF(   ROUND($D1030/4,2),   IF(ROUND(($D1030*1.2)/6,2)&lt;0.1,0.1,ROUND(($D1030*1.2)/6,2))),0.5)</f>
        <v>0.1</v>
      </c>
      <c r="O1030" s="382">
        <f t="shared" ref="O1030:O1035" si="5041">L1030+M1030+N1030</f>
        <v>1.1500000000000001</v>
      </c>
      <c r="P1030" s="382">
        <f t="shared" ref="P1030:P1035" si="5042">IF(O1030&lt;2,(D1030+M1030*2)+0.6,(D1030+M1030*2)+0.6+ROUNDUP(O1030-2,0)*0.1)</f>
        <v>1.08</v>
      </c>
      <c r="Q1030" s="385">
        <f t="shared" ref="Q1030:Q1035" si="5043">IF($O1030&lt;=$W$4,ROUND(IF($O1030&lt;1.5,$O1030*$H1030*$P1030,1.5*$H1030*$P1030),2),0)</f>
        <v>37.26</v>
      </c>
      <c r="R1030" s="385">
        <f t="shared" ref="R1030:R1035" si="5044">IF($O1030&gt;$W$4,ROUND(IF($O1030&lt;1.5,$O1030*$H1030*$P1030,1.5*$H1030*$P1030),2),0)</f>
        <v>0</v>
      </c>
      <c r="S1030" s="385">
        <f t="shared" ref="S1030:S1035" si="5045">IF($O1030&gt;$W$4,ROUND(IF($O1030&lt;1.5,0,IF($O1030&gt;3,1.5*$H1030*$P1030,($O1030-1.5)*$H1030*$P1030)),2),0)</f>
        <v>0</v>
      </c>
      <c r="T1030" s="385">
        <f t="shared" ref="T1030:T1035" si="5046">IF($O1030&gt;$W$4,ROUND(IF($O1030&lt;3,0,IF($O1030&gt;4.5,1.5*$H1030*$P1030,($O1030-3)*$H1030*$P1030)),2),0)</f>
        <v>0</v>
      </c>
      <c r="U1030" s="385">
        <f t="shared" ref="U1030:U1035" si="5047">IF($O1030&gt;$W$4,ROUND(IF($O1030&lt;4.5,0,IF($O1030&gt;6,($O1030-4.5)*$H1030*$P1030,($O1030-4.5)*$H1030*$P1030)),2),0)</f>
        <v>0</v>
      </c>
      <c r="V1030" s="384">
        <f t="shared" ref="V1030:V1035" si="5048">IF($O1030&gt;$W$4, IF( $O1030&lt;=4,   ROUND($H1030*($O1030+0.5)*2,2),   0),0)</f>
        <v>0</v>
      </c>
      <c r="W1030" s="726">
        <f t="shared" ref="W1030:W1035" si="5049">IF($O1030&gt;$W$4, IF( $O1030&gt;4,   ROUND($H1030*($O1030+0.5)*2,2),   0),0)</f>
        <v>0</v>
      </c>
      <c r="X1030" s="144" t="str">
        <f t="shared" ref="X1030:X1035" si="5050">A1030</f>
        <v>RV1</v>
      </c>
      <c r="Y1030" s="416">
        <f t="shared" ref="Y1030:Y1035" si="5051">IF($D1030=0.4,1.2,IF($D1030=0.6,1.2,IF($D1030=0.8,1.3,IF($D1030=1,1.5,IF($D1030=1.2,1.7,IF($D1030&lt;=2,2,"--"))))))</f>
        <v>1.2</v>
      </c>
      <c r="Z1030" s="603" t="s">
        <v>1</v>
      </c>
      <c r="AA1030" s="504">
        <f t="shared" ref="AA1030:AA1035" si="5052">Y1030</f>
        <v>1.2</v>
      </c>
      <c r="AB1030" s="591">
        <f t="shared" ref="AB1030:AB1035" si="5053">IF($Y1030="--","--",I1030)</f>
        <v>1</v>
      </c>
      <c r="AC1030" s="592">
        <f t="shared" ref="AC1030:AC1035" si="5054">IF($Y1030="--","--",IF(D1030&gt;1.5,0.15,ROUND($D1030*10%,2)))</f>
        <v>0.04</v>
      </c>
      <c r="AD1030" s="592">
        <f t="shared" ref="AD1030:AD1035" si="5055">IF($Y1030="--","--",0.15)</f>
        <v>0.15</v>
      </c>
      <c r="AE1030" s="593">
        <f t="shared" ref="AE1030:AE1035" si="5056">IF($Y1030="--","--",ROUND(AB1030+AC1030+AD1030,2))</f>
        <v>1.19</v>
      </c>
      <c r="AF1030" s="604">
        <f t="shared" ref="AF1030:AF1035" si="5057">IF($Y1030="--","--",IF($AB1030&lt;=2,$Y1030+1,($Y1030+1)+ROUNDUP($AB1030-2,0)*0.1))</f>
        <v>2.2000000000000002</v>
      </c>
      <c r="AG1030" s="605">
        <f t="shared" ref="AG1030:AG1035" si="5058">IF($D1030=0.4,0.92,IF($D1030=0.6,0.68,IF($D1030=0.8,0.74,IF($D1030=1,0.7,IF($D1030=1.2,0.66,IF($D1030=1.5,0.6,IF($D1030&lt;=2,(2.4-(D1030+0.3)),"--")))))))</f>
        <v>0.92</v>
      </c>
      <c r="AH1030" s="595">
        <f t="shared" ref="AH1030:AH1035" si="5059">IF($Y1030="--","--",IF($AE1030&lt;=$W$4,ROUND(IF($AE1030&lt;1.5,$AE1030*$AF1030*$AG1030,1.5*$AF1030*$AG1030),2),0))</f>
        <v>2.41</v>
      </c>
      <c r="AI1030" s="595">
        <f t="shared" ref="AI1030:AI1035" si="5060">IF($Y1030="--","--",IF($AE1030&gt;$W$4,ROUND(IF($AE1030&lt;1.5,$AE1030*$AF1030*$AG1030,1.5*$AF1030*$AG1030),2),0))</f>
        <v>0</v>
      </c>
      <c r="AJ1030" s="595">
        <f t="shared" ref="AJ1030:AJ1035" si="5061">IF($Y1030="--","--",IF($AE1030&gt;$W$4,ROUND(IF($AE1030&lt;1.5,0,IF($AE1030&gt;3,1.5*$AF1030*$AG1030,($AE1030-1.5)*$AF1030*$AG1030)),2),0))</f>
        <v>0</v>
      </c>
      <c r="AK1030" s="595">
        <f t="shared" ref="AK1030:AK1035" si="5062">IF($Y1030="--","--",IF($AE1030&gt;$W$4,ROUND(IF($AE1030&lt;3,0,IF($AE1030&gt;4.5,1.5*$AF1030*$AG1030,($AE1030-3)*$AF1030*$AG1030)),2),0))</f>
        <v>0</v>
      </c>
      <c r="AL1030" s="595">
        <f t="shared" ref="AL1030:AL1035" si="5063">IF($Y1030="--","--",IF($AE1030&gt;$W$4,ROUND(IF($AE1030&lt;4.5,0,IF($AE1030&gt;6,($AE1030-4.5)*$AF1030*$AG1030,($AE1030-4.5)*$AF1030*$AG1030)),2),0))</f>
        <v>0</v>
      </c>
      <c r="AM1030" s="596">
        <f t="shared" ref="AM1030:AM1035" si="5064">IF($Y1030="--","--",IF($AE1030&gt;$W$4, IF( $AE1030&lt;=4,   ROUND(($AG1030*4)*($AE1030+0.5)*2,2),   0),0))</f>
        <v>0</v>
      </c>
      <c r="AN1030" s="732">
        <f t="shared" ref="AN1030:AN1035" si="5065">IF($Y1030="--","--",IF($AE1030&gt;$W$4, IF( $AE1030&gt;4,   ROUND(($AG1030*4)*($AE1030+0.5)*2,2),   0),0))</f>
        <v>0</v>
      </c>
      <c r="AO1030" s="144" t="str">
        <f t="shared" ref="AO1030:AO1035" si="5066">A1030</f>
        <v>RV1</v>
      </c>
      <c r="AP1030" s="379" t="str">
        <f t="shared" ref="AP1030:AP1035" si="5067">B1030</f>
        <v>=&gt;</v>
      </c>
      <c r="AQ1030" s="453" t="str">
        <f t="shared" ref="AQ1030:AQ1035" si="5068">C1030</f>
        <v>RV2</v>
      </c>
      <c r="AR1030" s="416">
        <f t="shared" ref="AR1030:AR1035" si="5069">D1030</f>
        <v>0.4</v>
      </c>
      <c r="AS1030" s="504" t="str">
        <f t="shared" ref="AS1030:AS1035" si="5070">IF(E1030="x","x","")</f>
        <v/>
      </c>
      <c r="AT1030" s="504" t="str">
        <f t="shared" ref="AT1030:AT1035" si="5071">IF(F1030&gt;0,F1030,"")</f>
        <v/>
      </c>
      <c r="AU1030" s="142">
        <f t="shared" ref="AU1030:AU1035" si="5072">H1030</f>
        <v>30</v>
      </c>
      <c r="AV1030" s="416">
        <f t="shared" ref="AV1030:AV1035" si="5073">IF($Y1030="--","--",Y1030+0.2)</f>
        <v>1.4</v>
      </c>
      <c r="AW1030" s="603" t="s">
        <v>1</v>
      </c>
      <c r="AX1030" s="504">
        <f t="shared" ref="AX1030:AX1035" si="5074">AV1030</f>
        <v>1.4</v>
      </c>
      <c r="AY1030" s="384">
        <f t="shared" ref="AY1030:AY1035" si="5075">IF(D1030&gt;2,AU1030,AU1030-AV1030)</f>
        <v>28.6</v>
      </c>
      <c r="AZ1030" s="384">
        <f t="shared" ref="AZ1030:AZ1035" si="5076">N1030</f>
        <v>0.1</v>
      </c>
      <c r="BA1030" s="384">
        <f t="shared" ref="BA1030:BA1035" si="5077">P1030</f>
        <v>1.08</v>
      </c>
      <c r="BB1030" s="382">
        <f t="shared" ref="BB1030:BB1035" si="5078">IF(F1030=0,IF(ROUND( AY1030 * ( ( (N1030*P1030) +  ( ((D1030+M1030*2)/6)*P1030 ) ) - ROUND(  ((D1030+M1030*2)^2)   *   (   ( PI()*96.379 / (4*360) )  -  ( (SIN((96.379/2)*PI()/180)) * (COS((96.379/2)*PI()/180)) / 4 )   ), 4) ),2),   ROUND( AY1030 * ( ( (N1030*P1030) +  ( ((D1030+M1030*2)/4)*P1030 ) ) - ROUND(  ((D1030+M1030*2)^2)   *   (   ( PI()*120 / (4*360) )  -  ( (SIN((120/2)*PI()/180)) * (COS((120/2)*PI()/180)) / 4 )   ), 4) ),2)),0)</f>
        <v>5.78</v>
      </c>
      <c r="BC1030" s="265">
        <f t="shared" ref="BC1030:BC1035" si="5079">IF(F1030&gt;0,ROUND(AY1030*N1030*P1030,2),0)</f>
        <v>0</v>
      </c>
      <c r="BD1030" s="265">
        <f t="shared" ref="BD1030:BD1035" si="5080">SUM(Q1030:U1030,AH1030:AL1030)</f>
        <v>39.67</v>
      </c>
      <c r="BE1030" s="265">
        <f t="shared" ref="BE1030:BE1035" si="5081">IF(F1030=0, ROUND( ( PI()*( (D1030+M1030*2)^2 ) / 4  ) * AY1030,2),  ROUND( (D1030+M1030*2)*(F1030+M1030*2) * AY1030,2))</f>
        <v>5.18</v>
      </c>
      <c r="BF1030" s="607">
        <f t="shared" ref="BF1030:BF1035" si="5082">IF(($I1030+M1030-0.15)&lt;=2,($I1030+M1030+0.15),IF(($I1030+M1030)&lt;=3,2.35,($I1030+M1030+0.2)-0.85))</f>
        <v>1.19</v>
      </c>
      <c r="BG1030" s="607">
        <f t="shared" ref="BG1030:BG1035" si="5083">IF(D1030&gt;2,   (I1030-F1030-M1030-0.11),IF(($I1030+M1030)&lt;=2,0,IF(($I1030+M1030)&gt;3,0.85,(I1030+M1030+0.2-BF1030))))</f>
        <v>0</v>
      </c>
      <c r="BH1030" s="607">
        <f t="shared" ref="BH1030:BH1035" si="5084">IF(D1030&gt;2,  ROUND(((1.42+0.4)+(0.91+0.4))*2*BG1030,2), ROUND(AV1030*AX1030*BF1030,2))</f>
        <v>2.33</v>
      </c>
      <c r="BI1030" s="607">
        <f t="shared" ref="BI1030:BI1035" si="5085">ROUND(((PI()*0.9^2)/4)*BG1030,2)</f>
        <v>0</v>
      </c>
      <c r="BJ1030" s="116">
        <f t="shared" ref="BJ1030:BJ1035" si="5086">ROUND(BD1030-BE1030-BH1030-BI1030-BB1030-BC1030,2)</f>
        <v>26.38</v>
      </c>
      <c r="BK1030" s="95"/>
    </row>
    <row r="1031" spans="1:63" ht="14.25" x14ac:dyDescent="0.3">
      <c r="A1031" s="144" t="s">
        <v>24352</v>
      </c>
      <c r="B1031" s="379" t="s">
        <v>23695</v>
      </c>
      <c r="C1031" s="453" t="s">
        <v>24353</v>
      </c>
      <c r="D1031" s="416">
        <v>0.4</v>
      </c>
      <c r="E1031" s="504"/>
      <c r="F1031" s="504"/>
      <c r="G1031" s="416" t="s">
        <v>23864</v>
      </c>
      <c r="H1031" s="142">
        <v>27</v>
      </c>
      <c r="I1031" s="143">
        <v>1.0920000000000005</v>
      </c>
      <c r="J1031" s="143">
        <v>1.0960000000000005</v>
      </c>
      <c r="K1031" s="452">
        <v>0.2</v>
      </c>
      <c r="L1031" s="382">
        <f t="shared" si="5038"/>
        <v>1.0900000000000001</v>
      </c>
      <c r="M1031" s="383">
        <f t="shared" si="5039"/>
        <v>0.04</v>
      </c>
      <c r="N1031" s="383">
        <f t="shared" si="5040"/>
        <v>0.1</v>
      </c>
      <c r="O1031" s="382">
        <f t="shared" si="5041"/>
        <v>1.2300000000000002</v>
      </c>
      <c r="P1031" s="382">
        <f t="shared" si="5042"/>
        <v>1.08</v>
      </c>
      <c r="Q1031" s="385">
        <f t="shared" si="5043"/>
        <v>35.869999999999997</v>
      </c>
      <c r="R1031" s="385">
        <f t="shared" si="5044"/>
        <v>0</v>
      </c>
      <c r="S1031" s="385">
        <f t="shared" si="5045"/>
        <v>0</v>
      </c>
      <c r="T1031" s="385">
        <f t="shared" si="5046"/>
        <v>0</v>
      </c>
      <c r="U1031" s="385">
        <f t="shared" si="5047"/>
        <v>0</v>
      </c>
      <c r="V1031" s="384">
        <f t="shared" si="5048"/>
        <v>0</v>
      </c>
      <c r="W1031" s="726">
        <f t="shared" si="5049"/>
        <v>0</v>
      </c>
      <c r="X1031" s="144" t="str">
        <f t="shared" si="5050"/>
        <v>RV2</v>
      </c>
      <c r="Y1031" s="416">
        <f t="shared" si="5051"/>
        <v>1.2</v>
      </c>
      <c r="Z1031" s="603" t="s">
        <v>1</v>
      </c>
      <c r="AA1031" s="504">
        <f t="shared" si="5052"/>
        <v>1.2</v>
      </c>
      <c r="AB1031" s="591">
        <f t="shared" si="5053"/>
        <v>1.0920000000000005</v>
      </c>
      <c r="AC1031" s="592">
        <f t="shared" si="5054"/>
        <v>0.04</v>
      </c>
      <c r="AD1031" s="592">
        <f t="shared" si="5055"/>
        <v>0.15</v>
      </c>
      <c r="AE1031" s="593">
        <f t="shared" si="5056"/>
        <v>1.28</v>
      </c>
      <c r="AF1031" s="604">
        <f t="shared" si="5057"/>
        <v>2.2000000000000002</v>
      </c>
      <c r="AG1031" s="605">
        <f t="shared" si="5058"/>
        <v>0.92</v>
      </c>
      <c r="AH1031" s="595">
        <f t="shared" si="5059"/>
        <v>2.59</v>
      </c>
      <c r="AI1031" s="595">
        <f t="shared" si="5060"/>
        <v>0</v>
      </c>
      <c r="AJ1031" s="595">
        <f t="shared" si="5061"/>
        <v>0</v>
      </c>
      <c r="AK1031" s="595">
        <f t="shared" si="5062"/>
        <v>0</v>
      </c>
      <c r="AL1031" s="595">
        <f t="shared" si="5063"/>
        <v>0</v>
      </c>
      <c r="AM1031" s="596">
        <f t="shared" si="5064"/>
        <v>0</v>
      </c>
      <c r="AN1031" s="732">
        <f t="shared" si="5065"/>
        <v>0</v>
      </c>
      <c r="AO1031" s="144" t="str">
        <f t="shared" si="5066"/>
        <v>RV2</v>
      </c>
      <c r="AP1031" s="379" t="str">
        <f t="shared" si="5067"/>
        <v>=&gt;</v>
      </c>
      <c r="AQ1031" s="453" t="str">
        <f t="shared" si="5068"/>
        <v>RV3</v>
      </c>
      <c r="AR1031" s="416">
        <f t="shared" si="5069"/>
        <v>0.4</v>
      </c>
      <c r="AS1031" s="504" t="str">
        <f t="shared" si="5070"/>
        <v/>
      </c>
      <c r="AT1031" s="504" t="str">
        <f t="shared" si="5071"/>
        <v/>
      </c>
      <c r="AU1031" s="142">
        <f t="shared" si="5072"/>
        <v>27</v>
      </c>
      <c r="AV1031" s="416">
        <f t="shared" si="5073"/>
        <v>1.4</v>
      </c>
      <c r="AW1031" s="603" t="s">
        <v>1</v>
      </c>
      <c r="AX1031" s="504">
        <f t="shared" si="5074"/>
        <v>1.4</v>
      </c>
      <c r="AY1031" s="384">
        <f t="shared" si="5075"/>
        <v>25.6</v>
      </c>
      <c r="AZ1031" s="384">
        <f t="shared" si="5076"/>
        <v>0.1</v>
      </c>
      <c r="BA1031" s="384">
        <f t="shared" si="5077"/>
        <v>1.08</v>
      </c>
      <c r="BB1031" s="382">
        <f t="shared" si="5078"/>
        <v>5.18</v>
      </c>
      <c r="BC1031" s="265">
        <f t="shared" si="5079"/>
        <v>0</v>
      </c>
      <c r="BD1031" s="265">
        <f t="shared" si="5080"/>
        <v>38.459999999999994</v>
      </c>
      <c r="BE1031" s="265">
        <f t="shared" si="5081"/>
        <v>4.63</v>
      </c>
      <c r="BF1031" s="607">
        <f t="shared" si="5082"/>
        <v>1.2820000000000005</v>
      </c>
      <c r="BG1031" s="607">
        <f t="shared" si="5083"/>
        <v>0</v>
      </c>
      <c r="BH1031" s="607">
        <f t="shared" si="5084"/>
        <v>2.5099999999999998</v>
      </c>
      <c r="BI1031" s="607">
        <f t="shared" si="5085"/>
        <v>0</v>
      </c>
      <c r="BJ1031" s="116">
        <f t="shared" si="5086"/>
        <v>26.14</v>
      </c>
      <c r="BK1031" s="95"/>
    </row>
    <row r="1032" spans="1:63" ht="14.25" x14ac:dyDescent="0.3">
      <c r="A1032" s="144" t="s">
        <v>24353</v>
      </c>
      <c r="B1032" s="379" t="s">
        <v>23695</v>
      </c>
      <c r="C1032" s="453" t="s">
        <v>24354</v>
      </c>
      <c r="D1032" s="416">
        <v>0.6</v>
      </c>
      <c r="E1032" s="504"/>
      <c r="F1032" s="504"/>
      <c r="G1032" s="416" t="s">
        <v>23864</v>
      </c>
      <c r="H1032" s="142">
        <v>32</v>
      </c>
      <c r="I1032" s="143">
        <v>1.2960000000000007</v>
      </c>
      <c r="J1032" s="143">
        <v>1.4774000000000003</v>
      </c>
      <c r="K1032" s="452">
        <v>0</v>
      </c>
      <c r="L1032" s="382">
        <f t="shared" si="5038"/>
        <v>1.39</v>
      </c>
      <c r="M1032" s="383">
        <f t="shared" si="5039"/>
        <v>0.06</v>
      </c>
      <c r="N1032" s="383">
        <f t="shared" si="5040"/>
        <v>0.12</v>
      </c>
      <c r="O1032" s="382">
        <f t="shared" si="5041"/>
        <v>1.5699999999999998</v>
      </c>
      <c r="P1032" s="382">
        <f t="shared" si="5042"/>
        <v>1.3199999999999998</v>
      </c>
      <c r="Q1032" s="385">
        <f t="shared" si="5043"/>
        <v>0</v>
      </c>
      <c r="R1032" s="385">
        <f t="shared" si="5044"/>
        <v>63.36</v>
      </c>
      <c r="S1032" s="385">
        <f t="shared" si="5045"/>
        <v>2.96</v>
      </c>
      <c r="T1032" s="385">
        <f t="shared" si="5046"/>
        <v>0</v>
      </c>
      <c r="U1032" s="385">
        <f t="shared" si="5047"/>
        <v>0</v>
      </c>
      <c r="V1032" s="384">
        <f t="shared" si="5048"/>
        <v>132.47999999999999</v>
      </c>
      <c r="W1032" s="726">
        <f t="shared" si="5049"/>
        <v>0</v>
      </c>
      <c r="X1032" s="144" t="str">
        <f t="shared" si="5050"/>
        <v>RV3</v>
      </c>
      <c r="Y1032" s="416">
        <f t="shared" si="5051"/>
        <v>1.2</v>
      </c>
      <c r="Z1032" s="603" t="s">
        <v>1</v>
      </c>
      <c r="AA1032" s="504">
        <f t="shared" si="5052"/>
        <v>1.2</v>
      </c>
      <c r="AB1032" s="591">
        <f t="shared" si="5053"/>
        <v>1.2960000000000007</v>
      </c>
      <c r="AC1032" s="592">
        <f t="shared" si="5054"/>
        <v>0.06</v>
      </c>
      <c r="AD1032" s="592">
        <f t="shared" si="5055"/>
        <v>0.15</v>
      </c>
      <c r="AE1032" s="593">
        <f t="shared" si="5056"/>
        <v>1.51</v>
      </c>
      <c r="AF1032" s="604">
        <f t="shared" si="5057"/>
        <v>2.2000000000000002</v>
      </c>
      <c r="AG1032" s="605">
        <f t="shared" si="5058"/>
        <v>0.68</v>
      </c>
      <c r="AH1032" s="595">
        <f t="shared" si="5059"/>
        <v>0</v>
      </c>
      <c r="AI1032" s="595">
        <f t="shared" si="5060"/>
        <v>2.2400000000000002</v>
      </c>
      <c r="AJ1032" s="595">
        <f t="shared" si="5061"/>
        <v>0.01</v>
      </c>
      <c r="AK1032" s="595">
        <f t="shared" si="5062"/>
        <v>0</v>
      </c>
      <c r="AL1032" s="595">
        <f t="shared" si="5063"/>
        <v>0</v>
      </c>
      <c r="AM1032" s="596">
        <f t="shared" si="5064"/>
        <v>10.93</v>
      </c>
      <c r="AN1032" s="732">
        <f t="shared" si="5065"/>
        <v>0</v>
      </c>
      <c r="AO1032" s="144" t="str">
        <f t="shared" si="5066"/>
        <v>RV3</v>
      </c>
      <c r="AP1032" s="379" t="str">
        <f t="shared" si="5067"/>
        <v>=&gt;</v>
      </c>
      <c r="AQ1032" s="453" t="str">
        <f t="shared" si="5068"/>
        <v>RV4</v>
      </c>
      <c r="AR1032" s="416">
        <f t="shared" si="5069"/>
        <v>0.6</v>
      </c>
      <c r="AS1032" s="504" t="str">
        <f t="shared" si="5070"/>
        <v/>
      </c>
      <c r="AT1032" s="504" t="str">
        <f t="shared" si="5071"/>
        <v/>
      </c>
      <c r="AU1032" s="142">
        <f t="shared" si="5072"/>
        <v>32</v>
      </c>
      <c r="AV1032" s="416">
        <f t="shared" si="5073"/>
        <v>1.4</v>
      </c>
      <c r="AW1032" s="603" t="s">
        <v>1</v>
      </c>
      <c r="AX1032" s="504">
        <f t="shared" si="5074"/>
        <v>1.4</v>
      </c>
      <c r="AY1032" s="384">
        <f t="shared" si="5075"/>
        <v>30.6</v>
      </c>
      <c r="AZ1032" s="384">
        <f t="shared" si="5076"/>
        <v>0.12</v>
      </c>
      <c r="BA1032" s="384">
        <f t="shared" si="5077"/>
        <v>1.3199999999999998</v>
      </c>
      <c r="BB1032" s="382">
        <f t="shared" si="5078"/>
        <v>9.68</v>
      </c>
      <c r="BC1032" s="265">
        <f t="shared" si="5079"/>
        <v>0</v>
      </c>
      <c r="BD1032" s="265">
        <f t="shared" si="5080"/>
        <v>68.569999999999993</v>
      </c>
      <c r="BE1032" s="265">
        <f t="shared" si="5081"/>
        <v>12.46</v>
      </c>
      <c r="BF1032" s="607">
        <f t="shared" si="5082"/>
        <v>1.5060000000000007</v>
      </c>
      <c r="BG1032" s="607">
        <f t="shared" si="5083"/>
        <v>0</v>
      </c>
      <c r="BH1032" s="607">
        <f t="shared" si="5084"/>
        <v>2.95</v>
      </c>
      <c r="BI1032" s="607">
        <f t="shared" si="5085"/>
        <v>0</v>
      </c>
      <c r="BJ1032" s="116">
        <f t="shared" si="5086"/>
        <v>43.48</v>
      </c>
      <c r="BK1032" s="95"/>
    </row>
    <row r="1033" spans="1:63" ht="14.25" x14ac:dyDescent="0.3">
      <c r="A1033" s="144" t="s">
        <v>24354</v>
      </c>
      <c r="B1033" s="379" t="s">
        <v>23695</v>
      </c>
      <c r="C1033" s="453" t="s">
        <v>24355</v>
      </c>
      <c r="D1033" s="416">
        <v>0.6</v>
      </c>
      <c r="E1033" s="504"/>
      <c r="F1033" s="504"/>
      <c r="G1033" s="416" t="s">
        <v>23864</v>
      </c>
      <c r="H1033" s="142">
        <v>25</v>
      </c>
      <c r="I1033" s="143">
        <v>1.4774000000000003</v>
      </c>
      <c r="J1033" s="143">
        <v>1.4169000000000005</v>
      </c>
      <c r="K1033" s="452">
        <v>0</v>
      </c>
      <c r="L1033" s="382">
        <f t="shared" si="5038"/>
        <v>1.45</v>
      </c>
      <c r="M1033" s="383">
        <f t="shared" si="5039"/>
        <v>0.06</v>
      </c>
      <c r="N1033" s="383">
        <f t="shared" si="5040"/>
        <v>0.12</v>
      </c>
      <c r="O1033" s="382">
        <f t="shared" si="5041"/>
        <v>1.63</v>
      </c>
      <c r="P1033" s="382">
        <f t="shared" si="5042"/>
        <v>1.3199999999999998</v>
      </c>
      <c r="Q1033" s="385">
        <f t="shared" si="5043"/>
        <v>0</v>
      </c>
      <c r="R1033" s="385">
        <f t="shared" si="5044"/>
        <v>49.5</v>
      </c>
      <c r="S1033" s="385">
        <f t="shared" si="5045"/>
        <v>4.29</v>
      </c>
      <c r="T1033" s="385">
        <f t="shared" si="5046"/>
        <v>0</v>
      </c>
      <c r="U1033" s="385">
        <f t="shared" si="5047"/>
        <v>0</v>
      </c>
      <c r="V1033" s="384">
        <f t="shared" si="5048"/>
        <v>106.5</v>
      </c>
      <c r="W1033" s="726">
        <f t="shared" si="5049"/>
        <v>0</v>
      </c>
      <c r="X1033" s="144" t="str">
        <f t="shared" si="5050"/>
        <v>RV4</v>
      </c>
      <c r="Y1033" s="416">
        <f t="shared" si="5051"/>
        <v>1.2</v>
      </c>
      <c r="Z1033" s="603" t="s">
        <v>1</v>
      </c>
      <c r="AA1033" s="504">
        <f t="shared" si="5052"/>
        <v>1.2</v>
      </c>
      <c r="AB1033" s="591">
        <f t="shared" si="5053"/>
        <v>1.4774000000000003</v>
      </c>
      <c r="AC1033" s="592">
        <f t="shared" si="5054"/>
        <v>0.06</v>
      </c>
      <c r="AD1033" s="592">
        <f t="shared" si="5055"/>
        <v>0.15</v>
      </c>
      <c r="AE1033" s="593">
        <f t="shared" si="5056"/>
        <v>1.69</v>
      </c>
      <c r="AF1033" s="604">
        <f t="shared" si="5057"/>
        <v>2.2000000000000002</v>
      </c>
      <c r="AG1033" s="605">
        <f t="shared" si="5058"/>
        <v>0.68</v>
      </c>
      <c r="AH1033" s="595">
        <f t="shared" si="5059"/>
        <v>0</v>
      </c>
      <c r="AI1033" s="595">
        <f t="shared" si="5060"/>
        <v>2.2400000000000002</v>
      </c>
      <c r="AJ1033" s="595">
        <f t="shared" si="5061"/>
        <v>0.28000000000000003</v>
      </c>
      <c r="AK1033" s="595">
        <f t="shared" si="5062"/>
        <v>0</v>
      </c>
      <c r="AL1033" s="595">
        <f t="shared" si="5063"/>
        <v>0</v>
      </c>
      <c r="AM1033" s="596">
        <f t="shared" si="5064"/>
        <v>11.91</v>
      </c>
      <c r="AN1033" s="732">
        <f t="shared" si="5065"/>
        <v>0</v>
      </c>
      <c r="AO1033" s="144" t="str">
        <f t="shared" si="5066"/>
        <v>RV4</v>
      </c>
      <c r="AP1033" s="379" t="str">
        <f t="shared" si="5067"/>
        <v>=&gt;</v>
      </c>
      <c r="AQ1033" s="453" t="str">
        <f t="shared" si="5068"/>
        <v>RV5</v>
      </c>
      <c r="AR1033" s="416">
        <f t="shared" si="5069"/>
        <v>0.6</v>
      </c>
      <c r="AS1033" s="504" t="str">
        <f t="shared" si="5070"/>
        <v/>
      </c>
      <c r="AT1033" s="504" t="str">
        <f t="shared" si="5071"/>
        <v/>
      </c>
      <c r="AU1033" s="142">
        <f t="shared" si="5072"/>
        <v>25</v>
      </c>
      <c r="AV1033" s="416">
        <f t="shared" si="5073"/>
        <v>1.4</v>
      </c>
      <c r="AW1033" s="603" t="s">
        <v>1</v>
      </c>
      <c r="AX1033" s="504">
        <f t="shared" si="5074"/>
        <v>1.4</v>
      </c>
      <c r="AY1033" s="384">
        <f t="shared" si="5075"/>
        <v>23.6</v>
      </c>
      <c r="AZ1033" s="384">
        <f t="shared" si="5076"/>
        <v>0.12</v>
      </c>
      <c r="BA1033" s="384">
        <f t="shared" si="5077"/>
        <v>1.3199999999999998</v>
      </c>
      <c r="BB1033" s="382">
        <f t="shared" si="5078"/>
        <v>7.47</v>
      </c>
      <c r="BC1033" s="265">
        <f t="shared" si="5079"/>
        <v>0</v>
      </c>
      <c r="BD1033" s="265">
        <f t="shared" si="5080"/>
        <v>56.31</v>
      </c>
      <c r="BE1033" s="265">
        <f t="shared" si="5081"/>
        <v>9.61</v>
      </c>
      <c r="BF1033" s="607">
        <f t="shared" si="5082"/>
        <v>1.6874000000000002</v>
      </c>
      <c r="BG1033" s="607">
        <f t="shared" si="5083"/>
        <v>0</v>
      </c>
      <c r="BH1033" s="607">
        <f t="shared" si="5084"/>
        <v>3.31</v>
      </c>
      <c r="BI1033" s="607">
        <f t="shared" si="5085"/>
        <v>0</v>
      </c>
      <c r="BJ1033" s="116">
        <f t="shared" si="5086"/>
        <v>35.92</v>
      </c>
      <c r="BK1033" s="95"/>
    </row>
    <row r="1034" spans="1:63" ht="14.25" x14ac:dyDescent="0.3">
      <c r="A1034" s="144" t="s">
        <v>24355</v>
      </c>
      <c r="B1034" s="379" t="s">
        <v>23695</v>
      </c>
      <c r="C1034" s="453" t="s">
        <v>24356</v>
      </c>
      <c r="D1034" s="416">
        <v>0.6</v>
      </c>
      <c r="E1034" s="504"/>
      <c r="F1034" s="504"/>
      <c r="G1034" s="416" t="s">
        <v>23864</v>
      </c>
      <c r="H1034" s="142">
        <v>29</v>
      </c>
      <c r="I1034" s="143">
        <v>1.4169000000000005</v>
      </c>
      <c r="J1034" s="143">
        <v>1.3022000000000009</v>
      </c>
      <c r="K1034" s="452">
        <v>0</v>
      </c>
      <c r="L1034" s="382">
        <f t="shared" si="5038"/>
        <v>1.36</v>
      </c>
      <c r="M1034" s="383">
        <f t="shared" si="5039"/>
        <v>0.06</v>
      </c>
      <c r="N1034" s="383">
        <f t="shared" si="5040"/>
        <v>0.12</v>
      </c>
      <c r="O1034" s="382">
        <f t="shared" si="5041"/>
        <v>1.54</v>
      </c>
      <c r="P1034" s="382">
        <f t="shared" si="5042"/>
        <v>1.3199999999999998</v>
      </c>
      <c r="Q1034" s="385">
        <f t="shared" si="5043"/>
        <v>0</v>
      </c>
      <c r="R1034" s="385">
        <f t="shared" si="5044"/>
        <v>57.42</v>
      </c>
      <c r="S1034" s="385">
        <f t="shared" si="5045"/>
        <v>1.53</v>
      </c>
      <c r="T1034" s="385">
        <f t="shared" si="5046"/>
        <v>0</v>
      </c>
      <c r="U1034" s="385">
        <f t="shared" si="5047"/>
        <v>0</v>
      </c>
      <c r="V1034" s="384">
        <f t="shared" si="5048"/>
        <v>118.32</v>
      </c>
      <c r="W1034" s="726">
        <f t="shared" si="5049"/>
        <v>0</v>
      </c>
      <c r="X1034" s="144" t="str">
        <f t="shared" si="5050"/>
        <v>RV5</v>
      </c>
      <c r="Y1034" s="416">
        <f t="shared" si="5051"/>
        <v>1.2</v>
      </c>
      <c r="Z1034" s="603" t="s">
        <v>1</v>
      </c>
      <c r="AA1034" s="504">
        <f t="shared" si="5052"/>
        <v>1.2</v>
      </c>
      <c r="AB1034" s="591">
        <f t="shared" si="5053"/>
        <v>1.4169000000000005</v>
      </c>
      <c r="AC1034" s="592">
        <f t="shared" si="5054"/>
        <v>0.06</v>
      </c>
      <c r="AD1034" s="592">
        <f t="shared" si="5055"/>
        <v>0.15</v>
      </c>
      <c r="AE1034" s="593">
        <f t="shared" si="5056"/>
        <v>1.63</v>
      </c>
      <c r="AF1034" s="604">
        <f t="shared" si="5057"/>
        <v>2.2000000000000002</v>
      </c>
      <c r="AG1034" s="605">
        <f t="shared" si="5058"/>
        <v>0.68</v>
      </c>
      <c r="AH1034" s="595">
        <f t="shared" si="5059"/>
        <v>0</v>
      </c>
      <c r="AI1034" s="595">
        <f t="shared" si="5060"/>
        <v>2.2400000000000002</v>
      </c>
      <c r="AJ1034" s="595">
        <f t="shared" si="5061"/>
        <v>0.19</v>
      </c>
      <c r="AK1034" s="595">
        <f t="shared" si="5062"/>
        <v>0</v>
      </c>
      <c r="AL1034" s="595">
        <f t="shared" si="5063"/>
        <v>0</v>
      </c>
      <c r="AM1034" s="596">
        <f t="shared" si="5064"/>
        <v>11.59</v>
      </c>
      <c r="AN1034" s="732">
        <f t="shared" si="5065"/>
        <v>0</v>
      </c>
      <c r="AO1034" s="144" t="str">
        <f t="shared" si="5066"/>
        <v>RV5</v>
      </c>
      <c r="AP1034" s="379" t="str">
        <f t="shared" si="5067"/>
        <v>=&gt;</v>
      </c>
      <c r="AQ1034" s="453" t="str">
        <f t="shared" si="5068"/>
        <v>RV6</v>
      </c>
      <c r="AR1034" s="416">
        <f t="shared" si="5069"/>
        <v>0.6</v>
      </c>
      <c r="AS1034" s="504" t="str">
        <f t="shared" si="5070"/>
        <v/>
      </c>
      <c r="AT1034" s="504" t="str">
        <f t="shared" si="5071"/>
        <v/>
      </c>
      <c r="AU1034" s="142">
        <f t="shared" si="5072"/>
        <v>29</v>
      </c>
      <c r="AV1034" s="416">
        <f t="shared" si="5073"/>
        <v>1.4</v>
      </c>
      <c r="AW1034" s="603" t="s">
        <v>1</v>
      </c>
      <c r="AX1034" s="504">
        <f t="shared" si="5074"/>
        <v>1.4</v>
      </c>
      <c r="AY1034" s="384">
        <f t="shared" si="5075"/>
        <v>27.6</v>
      </c>
      <c r="AZ1034" s="384">
        <f t="shared" si="5076"/>
        <v>0.12</v>
      </c>
      <c r="BA1034" s="384">
        <f t="shared" si="5077"/>
        <v>1.3199999999999998</v>
      </c>
      <c r="BB1034" s="382">
        <f t="shared" si="5078"/>
        <v>8.73</v>
      </c>
      <c r="BC1034" s="265">
        <f t="shared" si="5079"/>
        <v>0</v>
      </c>
      <c r="BD1034" s="265">
        <f t="shared" si="5080"/>
        <v>61.38</v>
      </c>
      <c r="BE1034" s="265">
        <f t="shared" si="5081"/>
        <v>11.24</v>
      </c>
      <c r="BF1034" s="607">
        <f t="shared" si="5082"/>
        <v>1.6269000000000005</v>
      </c>
      <c r="BG1034" s="607">
        <f t="shared" si="5083"/>
        <v>0</v>
      </c>
      <c r="BH1034" s="607">
        <f t="shared" si="5084"/>
        <v>3.19</v>
      </c>
      <c r="BI1034" s="607">
        <f t="shared" si="5085"/>
        <v>0</v>
      </c>
      <c r="BJ1034" s="116">
        <f t="shared" si="5086"/>
        <v>38.22</v>
      </c>
      <c r="BK1034" s="95"/>
    </row>
    <row r="1035" spans="1:63" ht="14.25" x14ac:dyDescent="0.3">
      <c r="A1035" s="449" t="s">
        <v>24356</v>
      </c>
      <c r="B1035" s="146" t="s">
        <v>23695</v>
      </c>
      <c r="C1035" s="532" t="s">
        <v>24357</v>
      </c>
      <c r="D1035" s="502">
        <v>0.6</v>
      </c>
      <c r="E1035" s="589"/>
      <c r="F1035" s="589"/>
      <c r="G1035" s="502" t="s">
        <v>23864</v>
      </c>
      <c r="H1035" s="451">
        <v>11</v>
      </c>
      <c r="I1035" s="452">
        <v>1.3022000000000009</v>
      </c>
      <c r="J1035" s="452">
        <v>1.4729000000000001</v>
      </c>
      <c r="K1035" s="452">
        <v>0.27700000000000002</v>
      </c>
      <c r="L1035" s="382">
        <f t="shared" si="5038"/>
        <v>1.39</v>
      </c>
      <c r="M1035" s="383">
        <f t="shared" si="5039"/>
        <v>0.06</v>
      </c>
      <c r="N1035" s="383">
        <f t="shared" si="5040"/>
        <v>0.12</v>
      </c>
      <c r="O1035" s="382">
        <f t="shared" si="5041"/>
        <v>1.5699999999999998</v>
      </c>
      <c r="P1035" s="382">
        <f t="shared" si="5042"/>
        <v>1.3199999999999998</v>
      </c>
      <c r="Q1035" s="385">
        <f t="shared" si="5043"/>
        <v>0</v>
      </c>
      <c r="R1035" s="385">
        <f t="shared" si="5044"/>
        <v>21.78</v>
      </c>
      <c r="S1035" s="385">
        <f t="shared" si="5045"/>
        <v>1.02</v>
      </c>
      <c r="T1035" s="385">
        <f t="shared" si="5046"/>
        <v>0</v>
      </c>
      <c r="U1035" s="385">
        <f t="shared" si="5047"/>
        <v>0</v>
      </c>
      <c r="V1035" s="384">
        <f t="shared" si="5048"/>
        <v>45.54</v>
      </c>
      <c r="W1035" s="726">
        <f t="shared" si="5049"/>
        <v>0</v>
      </c>
      <c r="X1035" s="449" t="str">
        <f t="shared" si="5050"/>
        <v>RV6</v>
      </c>
      <c r="Y1035" s="502">
        <f t="shared" si="5051"/>
        <v>1.2</v>
      </c>
      <c r="Z1035" s="590" t="s">
        <v>1</v>
      </c>
      <c r="AA1035" s="589">
        <f t="shared" si="5052"/>
        <v>1.2</v>
      </c>
      <c r="AB1035" s="591">
        <f t="shared" si="5053"/>
        <v>1.3022000000000009</v>
      </c>
      <c r="AC1035" s="592">
        <f t="shared" si="5054"/>
        <v>0.06</v>
      </c>
      <c r="AD1035" s="592">
        <f t="shared" si="5055"/>
        <v>0.15</v>
      </c>
      <c r="AE1035" s="593">
        <f t="shared" si="5056"/>
        <v>1.51</v>
      </c>
      <c r="AF1035" s="593">
        <f t="shared" si="5057"/>
        <v>2.2000000000000002</v>
      </c>
      <c r="AG1035" s="594">
        <f t="shared" si="5058"/>
        <v>0.68</v>
      </c>
      <c r="AH1035" s="595">
        <f t="shared" si="5059"/>
        <v>0</v>
      </c>
      <c r="AI1035" s="595">
        <f t="shared" si="5060"/>
        <v>2.2400000000000002</v>
      </c>
      <c r="AJ1035" s="595">
        <f t="shared" si="5061"/>
        <v>0.01</v>
      </c>
      <c r="AK1035" s="595">
        <f t="shared" si="5062"/>
        <v>0</v>
      </c>
      <c r="AL1035" s="595">
        <f t="shared" si="5063"/>
        <v>0</v>
      </c>
      <c r="AM1035" s="596">
        <f t="shared" si="5064"/>
        <v>10.93</v>
      </c>
      <c r="AN1035" s="732">
        <f t="shared" si="5065"/>
        <v>0</v>
      </c>
      <c r="AO1035" s="449" t="str">
        <f t="shared" si="5066"/>
        <v>RV6</v>
      </c>
      <c r="AP1035" s="146" t="str">
        <f t="shared" si="5067"/>
        <v>=&gt;</v>
      </c>
      <c r="AQ1035" s="532" t="str">
        <f t="shared" si="5068"/>
        <v>RV</v>
      </c>
      <c r="AR1035" s="502">
        <f t="shared" si="5069"/>
        <v>0.6</v>
      </c>
      <c r="AS1035" s="589" t="str">
        <f t="shared" si="5070"/>
        <v/>
      </c>
      <c r="AT1035" s="589" t="str">
        <f t="shared" si="5071"/>
        <v/>
      </c>
      <c r="AU1035" s="451">
        <f t="shared" si="5072"/>
        <v>11</v>
      </c>
      <c r="AV1035" s="502">
        <f t="shared" si="5073"/>
        <v>1.4</v>
      </c>
      <c r="AW1035" s="590" t="s">
        <v>1</v>
      </c>
      <c r="AX1035" s="589">
        <f t="shared" si="5074"/>
        <v>1.4</v>
      </c>
      <c r="AY1035" s="384">
        <f t="shared" si="5075"/>
        <v>9.6</v>
      </c>
      <c r="AZ1035" s="384">
        <f t="shared" si="5076"/>
        <v>0.12</v>
      </c>
      <c r="BA1035" s="384">
        <f t="shared" si="5077"/>
        <v>1.3199999999999998</v>
      </c>
      <c r="BB1035" s="382">
        <f t="shared" si="5078"/>
        <v>3.04</v>
      </c>
      <c r="BC1035" s="265">
        <f t="shared" si="5079"/>
        <v>0</v>
      </c>
      <c r="BD1035" s="265">
        <f t="shared" si="5080"/>
        <v>25.05</v>
      </c>
      <c r="BE1035" s="265">
        <f t="shared" si="5081"/>
        <v>3.91</v>
      </c>
      <c r="BF1035" s="607">
        <f t="shared" si="5082"/>
        <v>1.5122000000000009</v>
      </c>
      <c r="BG1035" s="607">
        <f t="shared" si="5083"/>
        <v>0</v>
      </c>
      <c r="BH1035" s="607">
        <f t="shared" si="5084"/>
        <v>2.96</v>
      </c>
      <c r="BI1035" s="607">
        <f t="shared" si="5085"/>
        <v>0</v>
      </c>
      <c r="BJ1035" s="116">
        <f t="shared" si="5086"/>
        <v>15.14</v>
      </c>
      <c r="BK1035" s="95"/>
    </row>
    <row r="1036" spans="1:63" ht="14.25" x14ac:dyDescent="0.3">
      <c r="A1036" s="462"/>
      <c r="B1036" s="463"/>
      <c r="C1036" s="608"/>
      <c r="D1036" s="505"/>
      <c r="E1036" s="505"/>
      <c r="F1036" s="505"/>
      <c r="G1036" s="505"/>
      <c r="H1036" s="410"/>
      <c r="I1036" s="411"/>
      <c r="J1036" s="411"/>
      <c r="K1036" s="411"/>
      <c r="L1036" s="101"/>
      <c r="M1036" s="412"/>
      <c r="N1036" s="412"/>
      <c r="O1036" s="101"/>
      <c r="P1036" s="101"/>
      <c r="Q1036" s="414"/>
      <c r="R1036" s="414"/>
      <c r="S1036" s="414"/>
      <c r="T1036" s="414"/>
      <c r="U1036" s="414"/>
      <c r="V1036" s="413"/>
      <c r="W1036" s="725"/>
      <c r="X1036" s="739"/>
      <c r="Y1036" s="505"/>
      <c r="Z1036" s="597"/>
      <c r="AA1036" s="505"/>
      <c r="AB1036" s="598"/>
      <c r="AC1036" s="599"/>
      <c r="AD1036" s="599"/>
      <c r="AE1036" s="600"/>
      <c r="AF1036" s="600"/>
      <c r="AG1036" s="597"/>
      <c r="AH1036" s="601"/>
      <c r="AI1036" s="601"/>
      <c r="AJ1036" s="601"/>
      <c r="AK1036" s="601"/>
      <c r="AL1036" s="601"/>
      <c r="AM1036" s="602"/>
      <c r="AN1036" s="733"/>
      <c r="AO1036" s="739"/>
      <c r="AP1036" s="463"/>
      <c r="AQ1036" s="608"/>
      <c r="AR1036" s="505"/>
      <c r="AS1036" s="505"/>
      <c r="AT1036" s="505"/>
      <c r="AU1036" s="410"/>
      <c r="AV1036" s="505"/>
      <c r="AW1036" s="597"/>
      <c r="AX1036" s="505"/>
      <c r="AY1036" s="413"/>
      <c r="AZ1036" s="413"/>
      <c r="BA1036" s="413"/>
      <c r="BB1036" s="101"/>
      <c r="BC1036" s="101"/>
      <c r="BD1036" s="101"/>
      <c r="BE1036" s="101"/>
      <c r="BF1036" s="414"/>
      <c r="BG1036" s="414"/>
      <c r="BH1036" s="414"/>
      <c r="BI1036" s="414"/>
      <c r="BJ1036" s="415"/>
      <c r="BK1036" s="95"/>
    </row>
    <row r="1037" spans="1:63" s="122" customFormat="1" ht="14.25" x14ac:dyDescent="0.3">
      <c r="A1037" s="407" t="s">
        <v>24350</v>
      </c>
      <c r="B1037" s="463"/>
      <c r="C1037" s="408"/>
      <c r="D1037" s="505"/>
      <c r="E1037" s="505"/>
      <c r="F1037" s="505"/>
      <c r="G1037" s="409"/>
      <c r="H1037" s="410"/>
      <c r="I1037" s="411"/>
      <c r="J1037" s="411"/>
      <c r="K1037" s="411"/>
      <c r="L1037" s="101"/>
      <c r="M1037" s="412"/>
      <c r="N1037" s="412"/>
      <c r="O1037" s="101"/>
      <c r="P1037" s="101"/>
      <c r="Q1037" s="414"/>
      <c r="R1037" s="414"/>
      <c r="S1037" s="414"/>
      <c r="T1037" s="414"/>
      <c r="U1037" s="414"/>
      <c r="V1037" s="413"/>
      <c r="W1037" s="725"/>
      <c r="X1037" s="740" t="str">
        <f>$A1037</f>
        <v>RUA ULISSES DE OLIVEIRA MADRUGA</v>
      </c>
      <c r="Y1037" s="503"/>
      <c r="Z1037" s="503"/>
      <c r="AA1037" s="503"/>
      <c r="AB1037" s="399"/>
      <c r="AC1037" s="399"/>
      <c r="AD1037" s="399"/>
      <c r="AE1037" s="399"/>
      <c r="AF1037" s="404"/>
      <c r="AG1037" s="399"/>
      <c r="AH1037" s="399"/>
      <c r="AI1037" s="399"/>
      <c r="AJ1037" s="399"/>
      <c r="AK1037" s="399"/>
      <c r="AL1037" s="399"/>
      <c r="AM1037" s="399"/>
      <c r="AN1037" s="401"/>
      <c r="AO1037" s="407" t="str">
        <f>$A1037</f>
        <v>RUA ULISSES DE OLIVEIRA MADRUGA</v>
      </c>
      <c r="AP1037" s="463"/>
      <c r="AQ1037" s="408"/>
      <c r="AR1037" s="505"/>
      <c r="AS1037" s="505"/>
      <c r="AT1037" s="505"/>
      <c r="AU1037" s="410"/>
      <c r="AV1037" s="409"/>
      <c r="AW1037" s="409"/>
      <c r="AX1037" s="409"/>
      <c r="AY1037" s="413"/>
      <c r="AZ1037" s="413"/>
      <c r="BA1037" s="413"/>
      <c r="BB1037" s="101"/>
      <c r="BC1037" s="101"/>
      <c r="BD1037" s="101"/>
      <c r="BE1037" s="101"/>
      <c r="BF1037" s="101"/>
      <c r="BG1037" s="101"/>
      <c r="BH1037" s="101"/>
      <c r="BI1037" s="101"/>
      <c r="BJ1037" s="415"/>
      <c r="BK1037" s="95"/>
    </row>
    <row r="1038" spans="1:63" ht="14.25" x14ac:dyDescent="0.3">
      <c r="A1038" s="449" t="s">
        <v>25157</v>
      </c>
      <c r="B1038" s="146" t="s">
        <v>23695</v>
      </c>
      <c r="C1038" s="532" t="s">
        <v>25158</v>
      </c>
      <c r="D1038" s="502">
        <v>0.4</v>
      </c>
      <c r="E1038" s="589"/>
      <c r="F1038" s="589"/>
      <c r="G1038" s="502" t="s">
        <v>23865</v>
      </c>
      <c r="H1038" s="451">
        <v>25</v>
      </c>
      <c r="I1038" s="452">
        <v>0.8660000000000001</v>
      </c>
      <c r="J1038" s="452">
        <v>0.98100000000000076</v>
      </c>
      <c r="K1038" s="452">
        <v>0</v>
      </c>
      <c r="L1038" s="382">
        <f t="shared" ref="L1038:L1041" si="5087">ROUND((I1038+J1038)/2,2)</f>
        <v>0.92</v>
      </c>
      <c r="M1038" s="383">
        <f t="shared" ref="M1038:M1041" si="5088">IF(F1038=0,ROUND($D1038*10%,2),IF(D1038&gt;2.8,0.18,0.15))</f>
        <v>0.04</v>
      </c>
      <c r="N1038" s="383">
        <f t="shared" ref="N1038:N1041" si="5089">IF(F1038=0,IF(   ROUND($D1038/4,2),   IF(ROUND(($D1038*1.2)/6,2)&lt;0.1,0.1,ROUND(($D1038*1.2)/6,2))),0.5)</f>
        <v>0.1</v>
      </c>
      <c r="O1038" s="382">
        <f t="shared" ref="O1038:O1041" si="5090">L1038+M1038+N1038</f>
        <v>1.06</v>
      </c>
      <c r="P1038" s="382">
        <f t="shared" ref="P1038:P1041" si="5091">IF(O1038&lt;2,(D1038+M1038*2)+0.6,(D1038+M1038*2)+0.6+ROUNDUP(O1038-2,0)*0.1)</f>
        <v>1.08</v>
      </c>
      <c r="Q1038" s="385">
        <f t="shared" ref="Q1038:Q1041" si="5092">IF($O1038&lt;=$W$4,ROUND(IF($O1038&lt;1.5,$O1038*$H1038*$P1038,1.5*$H1038*$P1038),2),0)</f>
        <v>28.62</v>
      </c>
      <c r="R1038" s="385">
        <f t="shared" ref="R1038:R1041" si="5093">IF($O1038&gt;$W$4,ROUND(IF($O1038&lt;1.5,$O1038*$H1038*$P1038,1.5*$H1038*$P1038),2),0)</f>
        <v>0</v>
      </c>
      <c r="S1038" s="385">
        <f t="shared" ref="S1038:S1041" si="5094">IF($O1038&gt;$W$4,ROUND(IF($O1038&lt;1.5,0,IF($O1038&gt;3,1.5*$H1038*$P1038,($O1038-1.5)*$H1038*$P1038)),2),0)</f>
        <v>0</v>
      </c>
      <c r="T1038" s="385">
        <f t="shared" ref="T1038:T1041" si="5095">IF($O1038&gt;$W$4,ROUND(IF($O1038&lt;3,0,IF($O1038&gt;4.5,1.5*$H1038*$P1038,($O1038-3)*$H1038*$P1038)),2),0)</f>
        <v>0</v>
      </c>
      <c r="U1038" s="385">
        <f t="shared" ref="U1038:U1041" si="5096">IF($O1038&gt;$W$4,ROUND(IF($O1038&lt;4.5,0,IF($O1038&gt;6,($O1038-4.5)*$H1038*$P1038,($O1038-4.5)*$H1038*$P1038)),2),0)</f>
        <v>0</v>
      </c>
      <c r="V1038" s="384">
        <f t="shared" ref="V1038:V1041" si="5097">IF($O1038&gt;$W$4, IF( $O1038&lt;=4,   ROUND($H1038*($O1038+0.5)*2,2),   0),0)</f>
        <v>0</v>
      </c>
      <c r="W1038" s="726">
        <f t="shared" ref="W1038:W1041" si="5098">IF($O1038&gt;$W$4, IF( $O1038&gt;4,   ROUND($H1038*($O1038+0.5)*2,2),   0),0)</f>
        <v>0</v>
      </c>
      <c r="X1038" s="449" t="str">
        <f t="shared" ref="X1038:X1041" si="5099">A1038</f>
        <v>RVA</v>
      </c>
      <c r="Y1038" s="502">
        <f t="shared" ref="Y1038:Y1041" si="5100">IF($D1038=0.4,1.2,IF($D1038=0.6,1.2,IF($D1038=0.8,1.3,IF($D1038=1,1.5,IF($D1038=1.2,1.7,IF($D1038&lt;=2,2,"--"))))))</f>
        <v>1.2</v>
      </c>
      <c r="Z1038" s="590" t="s">
        <v>1</v>
      </c>
      <c r="AA1038" s="589">
        <f t="shared" ref="AA1038:AA1041" si="5101">Y1038</f>
        <v>1.2</v>
      </c>
      <c r="AB1038" s="591">
        <f t="shared" ref="AB1038:AB1041" si="5102">IF($Y1038="--","--",I1038)</f>
        <v>0.8660000000000001</v>
      </c>
      <c r="AC1038" s="592">
        <f t="shared" ref="AC1038:AC1041" si="5103">IF($Y1038="--","--",IF(D1038&gt;1.5,0.15,ROUND($D1038*10%,2)))</f>
        <v>0.04</v>
      </c>
      <c r="AD1038" s="592">
        <f t="shared" ref="AD1038:AD1041" si="5104">IF($Y1038="--","--",0.15)</f>
        <v>0.15</v>
      </c>
      <c r="AE1038" s="593">
        <f t="shared" ref="AE1038:AE1041" si="5105">IF($Y1038="--","--",ROUND(AB1038+AC1038+AD1038,2))</f>
        <v>1.06</v>
      </c>
      <c r="AF1038" s="593">
        <f t="shared" ref="AF1038:AF1041" si="5106">IF($Y1038="--","--",IF($AB1038&lt;=2,$Y1038+1,($Y1038+1)+ROUNDUP($AB1038-2,0)*0.1))</f>
        <v>2.2000000000000002</v>
      </c>
      <c r="AG1038" s="594">
        <f t="shared" ref="AG1038:AG1041" si="5107">IF($D1038=0.4,0.92,IF($D1038=0.6,0.68,IF($D1038=0.8,0.74,IF($D1038=1,0.7,IF($D1038=1.2,0.66,IF($D1038=1.5,0.6,IF($D1038&lt;=2,(2.4-(D1038+0.3)),"--")))))))</f>
        <v>0.92</v>
      </c>
      <c r="AH1038" s="595">
        <f t="shared" ref="AH1038:AH1041" si="5108">IF($Y1038="--","--",IF($AE1038&lt;=$W$4,ROUND(IF($AE1038&lt;1.5,$AE1038*$AF1038*$AG1038,1.5*$AF1038*$AG1038),2),0))</f>
        <v>2.15</v>
      </c>
      <c r="AI1038" s="595">
        <f t="shared" ref="AI1038:AI1041" si="5109">IF($Y1038="--","--",IF($AE1038&gt;$W$4,ROUND(IF($AE1038&lt;1.5,$AE1038*$AF1038*$AG1038,1.5*$AF1038*$AG1038),2),0))</f>
        <v>0</v>
      </c>
      <c r="AJ1038" s="595">
        <f t="shared" ref="AJ1038:AJ1041" si="5110">IF($Y1038="--","--",IF($AE1038&gt;$W$4,ROUND(IF($AE1038&lt;1.5,0,IF($AE1038&gt;3,1.5*$AF1038*$AG1038,($AE1038-1.5)*$AF1038*$AG1038)),2),0))</f>
        <v>0</v>
      </c>
      <c r="AK1038" s="595">
        <f t="shared" ref="AK1038:AK1041" si="5111">IF($Y1038="--","--",IF($AE1038&gt;$W$4,ROUND(IF($AE1038&lt;3,0,IF($AE1038&gt;4.5,1.5*$AF1038*$AG1038,($AE1038-3)*$AF1038*$AG1038)),2),0))</f>
        <v>0</v>
      </c>
      <c r="AL1038" s="595">
        <f t="shared" ref="AL1038:AL1041" si="5112">IF($Y1038="--","--",IF($AE1038&gt;$W$4,ROUND(IF($AE1038&lt;4.5,0,IF($AE1038&gt;6,($AE1038-4.5)*$AF1038*$AG1038,($AE1038-4.5)*$AF1038*$AG1038)),2),0))</f>
        <v>0</v>
      </c>
      <c r="AM1038" s="596">
        <f t="shared" ref="AM1038:AM1041" si="5113">IF($Y1038="--","--",IF($AE1038&gt;$W$4, IF( $AE1038&lt;=4,   ROUND(($AG1038*4)*($AE1038+0.5)*2,2),   0),0))</f>
        <v>0</v>
      </c>
      <c r="AN1038" s="732">
        <f t="shared" ref="AN1038:AN1041" si="5114">IF($Y1038="--","--",IF($AE1038&gt;$W$4, IF( $AE1038&gt;4,   ROUND(($AG1038*4)*($AE1038+0.5)*2,2),   0),0))</f>
        <v>0</v>
      </c>
      <c r="AO1038" s="449" t="str">
        <f t="shared" ref="AO1038:AO1041" si="5115">A1038</f>
        <v>RVA</v>
      </c>
      <c r="AP1038" s="146" t="str">
        <f t="shared" ref="AP1038:AP1041" si="5116">B1038</f>
        <v>=&gt;</v>
      </c>
      <c r="AQ1038" s="532" t="str">
        <f t="shared" ref="AQ1038:AQ1041" si="5117">C1038</f>
        <v>RVB</v>
      </c>
      <c r="AR1038" s="502">
        <f t="shared" ref="AR1038:AR1041" si="5118">D1038</f>
        <v>0.4</v>
      </c>
      <c r="AS1038" s="589" t="str">
        <f t="shared" ref="AS1038:AS1041" si="5119">IF(E1038="x","x","")</f>
        <v/>
      </c>
      <c r="AT1038" s="589" t="str">
        <f t="shared" ref="AT1038:AT1041" si="5120">IF(F1038&gt;0,F1038,"")</f>
        <v/>
      </c>
      <c r="AU1038" s="451">
        <f t="shared" ref="AU1038:AU1041" si="5121">H1038</f>
        <v>25</v>
      </c>
      <c r="AV1038" s="502">
        <f t="shared" ref="AV1038:AV1041" si="5122">IF($Y1038="--","--",Y1038+0.2)</f>
        <v>1.4</v>
      </c>
      <c r="AW1038" s="590" t="s">
        <v>1</v>
      </c>
      <c r="AX1038" s="589">
        <f t="shared" ref="AX1038:AX1041" si="5123">AV1038</f>
        <v>1.4</v>
      </c>
      <c r="AY1038" s="384">
        <f t="shared" ref="AY1038:AY1041" si="5124">IF(D1038&gt;2,AU1038,AU1038-AV1038)</f>
        <v>23.6</v>
      </c>
      <c r="AZ1038" s="384">
        <f t="shared" ref="AZ1038:AZ1041" si="5125">N1038</f>
        <v>0.1</v>
      </c>
      <c r="BA1038" s="384">
        <f t="shared" ref="BA1038:BA1041" si="5126">P1038</f>
        <v>1.08</v>
      </c>
      <c r="BB1038" s="382">
        <f t="shared" ref="BB1038:BB1041" si="5127">IF(F1038=0,IF(ROUND( AY1038 * ( ( (N1038*P1038) +  ( ((D1038+M1038*2)/6)*P1038 ) ) - ROUND(  ((D1038+M1038*2)^2)   *   (   ( PI()*96.379 / (4*360) )  -  ( (SIN((96.379/2)*PI()/180)) * (COS((96.379/2)*PI()/180)) / 4 )   ), 4) ),2),   ROUND( AY1038 * ( ( (N1038*P1038) +  ( ((D1038+M1038*2)/4)*P1038 ) ) - ROUND(  ((D1038+M1038*2)^2)   *   (   ( PI()*120 / (4*360) )  -  ( (SIN((120/2)*PI()/180)) * (COS((120/2)*PI()/180)) / 4 )   ), 4) ),2)),0)</f>
        <v>4.7699999999999996</v>
      </c>
      <c r="BC1038" s="265">
        <f t="shared" ref="BC1038:BC1041" si="5128">IF(F1038&gt;0,ROUND(AY1038*N1038*P1038,2),0)</f>
        <v>0</v>
      </c>
      <c r="BD1038" s="265">
        <f t="shared" ref="BD1038:BD1041" si="5129">SUM(Q1038:U1038,AH1038:AL1038)</f>
        <v>30.77</v>
      </c>
      <c r="BE1038" s="265">
        <f t="shared" ref="BE1038:BE1041" si="5130">IF(F1038=0, ROUND( ( PI()*( (D1038+M1038*2)^2 ) / 4  ) * AY1038,2),  ROUND( (D1038+M1038*2)*(F1038+M1038*2) * AY1038,2))</f>
        <v>4.2699999999999996</v>
      </c>
      <c r="BF1038" s="607">
        <f t="shared" ref="BF1038:BF1041" si="5131">IF(($I1038+M1038-0.15)&lt;=2,($I1038+M1038+0.15),IF(($I1038+M1038)&lt;=3,2.35,($I1038+M1038+0.2)-0.85))</f>
        <v>1.056</v>
      </c>
      <c r="BG1038" s="607">
        <f t="shared" ref="BG1038:BG1041" si="5132">IF(D1038&gt;2,   (I1038-F1038-M1038-0.11),IF(($I1038+M1038)&lt;=2,0,IF(($I1038+M1038)&gt;3,0.85,(I1038+M1038+0.2-BF1038))))</f>
        <v>0</v>
      </c>
      <c r="BH1038" s="607">
        <f t="shared" ref="BH1038:BH1041" si="5133">IF(D1038&gt;2,  ROUND(((1.42+0.4)+(0.91+0.4))*2*BG1038,2), ROUND(AV1038*AX1038*BF1038,2))</f>
        <v>2.0699999999999998</v>
      </c>
      <c r="BI1038" s="607">
        <f t="shared" ref="BI1038:BI1041" si="5134">ROUND(((PI()*0.9^2)/4)*BG1038,2)</f>
        <v>0</v>
      </c>
      <c r="BJ1038" s="116">
        <f t="shared" ref="BJ1038:BJ1041" si="5135">ROUND(BD1038-BE1038-BH1038-BI1038-BB1038-BC1038,2)</f>
        <v>19.66</v>
      </c>
      <c r="BK1038" s="95"/>
    </row>
    <row r="1039" spans="1:63" ht="14.25" x14ac:dyDescent="0.3">
      <c r="A1039" s="449" t="s">
        <v>25158</v>
      </c>
      <c r="B1039" s="146" t="s">
        <v>23695</v>
      </c>
      <c r="C1039" s="532" t="s">
        <v>25159</v>
      </c>
      <c r="D1039" s="502">
        <v>0.4</v>
      </c>
      <c r="E1039" s="589"/>
      <c r="F1039" s="589"/>
      <c r="G1039" s="502" t="s">
        <v>23865</v>
      </c>
      <c r="H1039" s="451">
        <v>25</v>
      </c>
      <c r="I1039" s="452">
        <v>0.98100000000000076</v>
      </c>
      <c r="J1039" s="452">
        <v>1.137</v>
      </c>
      <c r="K1039" s="452">
        <v>0</v>
      </c>
      <c r="L1039" s="382">
        <f t="shared" si="5087"/>
        <v>1.06</v>
      </c>
      <c r="M1039" s="383">
        <f t="shared" si="5088"/>
        <v>0.04</v>
      </c>
      <c r="N1039" s="383">
        <f t="shared" si="5089"/>
        <v>0.1</v>
      </c>
      <c r="O1039" s="382">
        <f t="shared" si="5090"/>
        <v>1.2000000000000002</v>
      </c>
      <c r="P1039" s="382">
        <f t="shared" si="5091"/>
        <v>1.08</v>
      </c>
      <c r="Q1039" s="385">
        <f t="shared" si="5092"/>
        <v>32.4</v>
      </c>
      <c r="R1039" s="385">
        <f t="shared" si="5093"/>
        <v>0</v>
      </c>
      <c r="S1039" s="385">
        <f t="shared" si="5094"/>
        <v>0</v>
      </c>
      <c r="T1039" s="385">
        <f t="shared" si="5095"/>
        <v>0</v>
      </c>
      <c r="U1039" s="385">
        <f t="shared" si="5096"/>
        <v>0</v>
      </c>
      <c r="V1039" s="384">
        <f t="shared" si="5097"/>
        <v>0</v>
      </c>
      <c r="W1039" s="726">
        <f t="shared" si="5098"/>
        <v>0</v>
      </c>
      <c r="X1039" s="449" t="str">
        <f t="shared" si="5099"/>
        <v>RVB</v>
      </c>
      <c r="Y1039" s="502">
        <f t="shared" si="5100"/>
        <v>1.2</v>
      </c>
      <c r="Z1039" s="590" t="s">
        <v>1</v>
      </c>
      <c r="AA1039" s="589">
        <f t="shared" si="5101"/>
        <v>1.2</v>
      </c>
      <c r="AB1039" s="591">
        <f t="shared" si="5102"/>
        <v>0.98100000000000076</v>
      </c>
      <c r="AC1039" s="592">
        <f t="shared" si="5103"/>
        <v>0.04</v>
      </c>
      <c r="AD1039" s="592">
        <f t="shared" si="5104"/>
        <v>0.15</v>
      </c>
      <c r="AE1039" s="593">
        <f t="shared" si="5105"/>
        <v>1.17</v>
      </c>
      <c r="AF1039" s="593">
        <f t="shared" si="5106"/>
        <v>2.2000000000000002</v>
      </c>
      <c r="AG1039" s="594">
        <f t="shared" si="5107"/>
        <v>0.92</v>
      </c>
      <c r="AH1039" s="595">
        <f t="shared" si="5108"/>
        <v>2.37</v>
      </c>
      <c r="AI1039" s="595">
        <f t="shared" si="5109"/>
        <v>0</v>
      </c>
      <c r="AJ1039" s="595">
        <f t="shared" si="5110"/>
        <v>0</v>
      </c>
      <c r="AK1039" s="595">
        <f t="shared" si="5111"/>
        <v>0</v>
      </c>
      <c r="AL1039" s="595">
        <f t="shared" si="5112"/>
        <v>0</v>
      </c>
      <c r="AM1039" s="596">
        <f t="shared" si="5113"/>
        <v>0</v>
      </c>
      <c r="AN1039" s="732">
        <f t="shared" si="5114"/>
        <v>0</v>
      </c>
      <c r="AO1039" s="449" t="str">
        <f t="shared" si="5115"/>
        <v>RVB</v>
      </c>
      <c r="AP1039" s="146" t="str">
        <f t="shared" si="5116"/>
        <v>=&gt;</v>
      </c>
      <c r="AQ1039" s="532" t="str">
        <f t="shared" si="5117"/>
        <v>RVC</v>
      </c>
      <c r="AR1039" s="502">
        <f t="shared" si="5118"/>
        <v>0.4</v>
      </c>
      <c r="AS1039" s="589" t="str">
        <f t="shared" si="5119"/>
        <v/>
      </c>
      <c r="AT1039" s="589" t="str">
        <f t="shared" si="5120"/>
        <v/>
      </c>
      <c r="AU1039" s="451">
        <f t="shared" si="5121"/>
        <v>25</v>
      </c>
      <c r="AV1039" s="502">
        <f t="shared" si="5122"/>
        <v>1.4</v>
      </c>
      <c r="AW1039" s="590" t="s">
        <v>1</v>
      </c>
      <c r="AX1039" s="589">
        <f t="shared" si="5123"/>
        <v>1.4</v>
      </c>
      <c r="AY1039" s="384">
        <f t="shared" si="5124"/>
        <v>23.6</v>
      </c>
      <c r="AZ1039" s="384">
        <f t="shared" si="5125"/>
        <v>0.1</v>
      </c>
      <c r="BA1039" s="384">
        <f t="shared" si="5126"/>
        <v>1.08</v>
      </c>
      <c r="BB1039" s="382">
        <f t="shared" si="5127"/>
        <v>4.7699999999999996</v>
      </c>
      <c r="BC1039" s="265">
        <f t="shared" si="5128"/>
        <v>0</v>
      </c>
      <c r="BD1039" s="265">
        <f t="shared" si="5129"/>
        <v>34.769999999999996</v>
      </c>
      <c r="BE1039" s="265">
        <f t="shared" si="5130"/>
        <v>4.2699999999999996</v>
      </c>
      <c r="BF1039" s="607">
        <f t="shared" si="5131"/>
        <v>1.1710000000000007</v>
      </c>
      <c r="BG1039" s="607">
        <f t="shared" si="5132"/>
        <v>0</v>
      </c>
      <c r="BH1039" s="607">
        <f t="shared" si="5133"/>
        <v>2.2999999999999998</v>
      </c>
      <c r="BI1039" s="607">
        <f t="shared" si="5134"/>
        <v>0</v>
      </c>
      <c r="BJ1039" s="116">
        <f t="shared" si="5135"/>
        <v>23.43</v>
      </c>
      <c r="BK1039" s="95"/>
    </row>
    <row r="1040" spans="1:63" ht="14.25" x14ac:dyDescent="0.3">
      <c r="A1040" s="449" t="s">
        <v>25159</v>
      </c>
      <c r="B1040" s="146" t="s">
        <v>23695</v>
      </c>
      <c r="C1040" s="532" t="s">
        <v>25160</v>
      </c>
      <c r="D1040" s="502">
        <v>0.4</v>
      </c>
      <c r="E1040" s="589"/>
      <c r="F1040" s="589"/>
      <c r="G1040" s="502" t="s">
        <v>23864</v>
      </c>
      <c r="H1040" s="451">
        <v>27</v>
      </c>
      <c r="I1040" s="452">
        <v>1.137</v>
      </c>
      <c r="J1040" s="452">
        <v>1.2692000000000001</v>
      </c>
      <c r="K1040" s="452">
        <v>0</v>
      </c>
      <c r="L1040" s="382">
        <f t="shared" si="5087"/>
        <v>1.2</v>
      </c>
      <c r="M1040" s="383">
        <f t="shared" si="5088"/>
        <v>0.04</v>
      </c>
      <c r="N1040" s="383">
        <f t="shared" si="5089"/>
        <v>0.1</v>
      </c>
      <c r="O1040" s="382">
        <f t="shared" si="5090"/>
        <v>1.34</v>
      </c>
      <c r="P1040" s="382">
        <f t="shared" si="5091"/>
        <v>1.08</v>
      </c>
      <c r="Q1040" s="385">
        <f t="shared" si="5092"/>
        <v>39.07</v>
      </c>
      <c r="R1040" s="385">
        <f t="shared" si="5093"/>
        <v>0</v>
      </c>
      <c r="S1040" s="385">
        <f t="shared" si="5094"/>
        <v>0</v>
      </c>
      <c r="T1040" s="385">
        <f t="shared" si="5095"/>
        <v>0</v>
      </c>
      <c r="U1040" s="385">
        <f t="shared" si="5096"/>
        <v>0</v>
      </c>
      <c r="V1040" s="384">
        <f t="shared" si="5097"/>
        <v>0</v>
      </c>
      <c r="W1040" s="726">
        <f t="shared" si="5098"/>
        <v>0</v>
      </c>
      <c r="X1040" s="449" t="str">
        <f t="shared" si="5099"/>
        <v>RVC</v>
      </c>
      <c r="Y1040" s="502">
        <f t="shared" si="5100"/>
        <v>1.2</v>
      </c>
      <c r="Z1040" s="590" t="s">
        <v>1</v>
      </c>
      <c r="AA1040" s="589">
        <f t="shared" si="5101"/>
        <v>1.2</v>
      </c>
      <c r="AB1040" s="591">
        <f t="shared" si="5102"/>
        <v>1.137</v>
      </c>
      <c r="AC1040" s="592">
        <f t="shared" si="5103"/>
        <v>0.04</v>
      </c>
      <c r="AD1040" s="592">
        <f t="shared" si="5104"/>
        <v>0.15</v>
      </c>
      <c r="AE1040" s="593">
        <f t="shared" si="5105"/>
        <v>1.33</v>
      </c>
      <c r="AF1040" s="593">
        <f t="shared" si="5106"/>
        <v>2.2000000000000002</v>
      </c>
      <c r="AG1040" s="594">
        <f t="shared" si="5107"/>
        <v>0.92</v>
      </c>
      <c r="AH1040" s="595">
        <f t="shared" si="5108"/>
        <v>2.69</v>
      </c>
      <c r="AI1040" s="595">
        <f t="shared" si="5109"/>
        <v>0</v>
      </c>
      <c r="AJ1040" s="595">
        <f t="shared" si="5110"/>
        <v>0</v>
      </c>
      <c r="AK1040" s="595">
        <f t="shared" si="5111"/>
        <v>0</v>
      </c>
      <c r="AL1040" s="595">
        <f t="shared" si="5112"/>
        <v>0</v>
      </c>
      <c r="AM1040" s="596">
        <f t="shared" si="5113"/>
        <v>0</v>
      </c>
      <c r="AN1040" s="732">
        <f t="shared" si="5114"/>
        <v>0</v>
      </c>
      <c r="AO1040" s="449" t="str">
        <f t="shared" si="5115"/>
        <v>RVC</v>
      </c>
      <c r="AP1040" s="146" t="str">
        <f t="shared" si="5116"/>
        <v>=&gt;</v>
      </c>
      <c r="AQ1040" s="532" t="str">
        <f t="shared" si="5117"/>
        <v>RVD</v>
      </c>
      <c r="AR1040" s="502">
        <f t="shared" si="5118"/>
        <v>0.4</v>
      </c>
      <c r="AS1040" s="589" t="str">
        <f t="shared" si="5119"/>
        <v/>
      </c>
      <c r="AT1040" s="589" t="str">
        <f t="shared" si="5120"/>
        <v/>
      </c>
      <c r="AU1040" s="451">
        <f t="shared" si="5121"/>
        <v>27</v>
      </c>
      <c r="AV1040" s="502">
        <f t="shared" si="5122"/>
        <v>1.4</v>
      </c>
      <c r="AW1040" s="590" t="s">
        <v>1</v>
      </c>
      <c r="AX1040" s="589">
        <f t="shared" si="5123"/>
        <v>1.4</v>
      </c>
      <c r="AY1040" s="384">
        <f t="shared" si="5124"/>
        <v>25.6</v>
      </c>
      <c r="AZ1040" s="384">
        <f t="shared" si="5125"/>
        <v>0.1</v>
      </c>
      <c r="BA1040" s="384">
        <f t="shared" si="5126"/>
        <v>1.08</v>
      </c>
      <c r="BB1040" s="382">
        <f t="shared" si="5127"/>
        <v>5.18</v>
      </c>
      <c r="BC1040" s="265">
        <f t="shared" si="5128"/>
        <v>0</v>
      </c>
      <c r="BD1040" s="265">
        <f t="shared" si="5129"/>
        <v>41.76</v>
      </c>
      <c r="BE1040" s="265">
        <f t="shared" si="5130"/>
        <v>4.63</v>
      </c>
      <c r="BF1040" s="607">
        <f t="shared" si="5131"/>
        <v>1.327</v>
      </c>
      <c r="BG1040" s="607">
        <f t="shared" si="5132"/>
        <v>0</v>
      </c>
      <c r="BH1040" s="607">
        <f t="shared" si="5133"/>
        <v>2.6</v>
      </c>
      <c r="BI1040" s="607">
        <f t="shared" si="5134"/>
        <v>0</v>
      </c>
      <c r="BJ1040" s="116">
        <f t="shared" si="5135"/>
        <v>29.35</v>
      </c>
      <c r="BK1040" s="95"/>
    </row>
    <row r="1041" spans="1:63" ht="14.25" x14ac:dyDescent="0.3">
      <c r="A1041" s="449" t="s">
        <v>25160</v>
      </c>
      <c r="B1041" s="146" t="s">
        <v>23695</v>
      </c>
      <c r="C1041" s="532" t="s">
        <v>24357</v>
      </c>
      <c r="D1041" s="502">
        <v>0.4</v>
      </c>
      <c r="E1041" s="589"/>
      <c r="F1041" s="589"/>
      <c r="G1041" s="502" t="s">
        <v>23864</v>
      </c>
      <c r="H1041" s="451">
        <v>26</v>
      </c>
      <c r="I1041" s="452">
        <v>1.2692000000000001</v>
      </c>
      <c r="J1041" s="452">
        <v>1.4499</v>
      </c>
      <c r="K1041" s="452">
        <v>0.3</v>
      </c>
      <c r="L1041" s="382">
        <f t="shared" si="5087"/>
        <v>1.36</v>
      </c>
      <c r="M1041" s="383">
        <f t="shared" si="5088"/>
        <v>0.04</v>
      </c>
      <c r="N1041" s="383">
        <f t="shared" si="5089"/>
        <v>0.1</v>
      </c>
      <c r="O1041" s="382">
        <f t="shared" si="5090"/>
        <v>1.5000000000000002</v>
      </c>
      <c r="P1041" s="382">
        <f t="shared" si="5091"/>
        <v>1.08</v>
      </c>
      <c r="Q1041" s="385">
        <f t="shared" si="5092"/>
        <v>42.12</v>
      </c>
      <c r="R1041" s="385">
        <f t="shared" si="5093"/>
        <v>0</v>
      </c>
      <c r="S1041" s="385">
        <f t="shared" si="5094"/>
        <v>0</v>
      </c>
      <c r="T1041" s="385">
        <f t="shared" si="5095"/>
        <v>0</v>
      </c>
      <c r="U1041" s="385">
        <f t="shared" si="5096"/>
        <v>0</v>
      </c>
      <c r="V1041" s="384">
        <f t="shared" si="5097"/>
        <v>0</v>
      </c>
      <c r="W1041" s="726">
        <f t="shared" si="5098"/>
        <v>0</v>
      </c>
      <c r="X1041" s="449" t="str">
        <f t="shared" si="5099"/>
        <v>RVD</v>
      </c>
      <c r="Y1041" s="502">
        <f t="shared" si="5100"/>
        <v>1.2</v>
      </c>
      <c r="Z1041" s="590" t="s">
        <v>1</v>
      </c>
      <c r="AA1041" s="589">
        <f t="shared" si="5101"/>
        <v>1.2</v>
      </c>
      <c r="AB1041" s="591">
        <f t="shared" si="5102"/>
        <v>1.2692000000000001</v>
      </c>
      <c r="AC1041" s="592">
        <f t="shared" si="5103"/>
        <v>0.04</v>
      </c>
      <c r="AD1041" s="592">
        <f t="shared" si="5104"/>
        <v>0.15</v>
      </c>
      <c r="AE1041" s="593">
        <f t="shared" si="5105"/>
        <v>1.46</v>
      </c>
      <c r="AF1041" s="593">
        <f t="shared" si="5106"/>
        <v>2.2000000000000002</v>
      </c>
      <c r="AG1041" s="594">
        <f t="shared" si="5107"/>
        <v>0.92</v>
      </c>
      <c r="AH1041" s="595">
        <f t="shared" si="5108"/>
        <v>2.96</v>
      </c>
      <c r="AI1041" s="595">
        <f t="shared" si="5109"/>
        <v>0</v>
      </c>
      <c r="AJ1041" s="595">
        <f t="shared" si="5110"/>
        <v>0</v>
      </c>
      <c r="AK1041" s="595">
        <f t="shared" si="5111"/>
        <v>0</v>
      </c>
      <c r="AL1041" s="595">
        <f t="shared" si="5112"/>
        <v>0</v>
      </c>
      <c r="AM1041" s="596">
        <f t="shared" si="5113"/>
        <v>0</v>
      </c>
      <c r="AN1041" s="732">
        <f t="shared" si="5114"/>
        <v>0</v>
      </c>
      <c r="AO1041" s="449" t="str">
        <f t="shared" si="5115"/>
        <v>RVD</v>
      </c>
      <c r="AP1041" s="146" t="str">
        <f t="shared" si="5116"/>
        <v>=&gt;</v>
      </c>
      <c r="AQ1041" s="532" t="str">
        <f t="shared" si="5117"/>
        <v>RV</v>
      </c>
      <c r="AR1041" s="502">
        <f t="shared" si="5118"/>
        <v>0.4</v>
      </c>
      <c r="AS1041" s="589" t="str">
        <f t="shared" si="5119"/>
        <v/>
      </c>
      <c r="AT1041" s="589" t="str">
        <f t="shared" si="5120"/>
        <v/>
      </c>
      <c r="AU1041" s="451">
        <f t="shared" si="5121"/>
        <v>26</v>
      </c>
      <c r="AV1041" s="502">
        <f t="shared" si="5122"/>
        <v>1.4</v>
      </c>
      <c r="AW1041" s="590" t="s">
        <v>1</v>
      </c>
      <c r="AX1041" s="589">
        <f t="shared" si="5123"/>
        <v>1.4</v>
      </c>
      <c r="AY1041" s="384">
        <f t="shared" si="5124"/>
        <v>24.6</v>
      </c>
      <c r="AZ1041" s="384">
        <f t="shared" si="5125"/>
        <v>0.1</v>
      </c>
      <c r="BA1041" s="384">
        <f t="shared" si="5126"/>
        <v>1.08</v>
      </c>
      <c r="BB1041" s="382">
        <f t="shared" si="5127"/>
        <v>4.97</v>
      </c>
      <c r="BC1041" s="265">
        <f t="shared" si="5128"/>
        <v>0</v>
      </c>
      <c r="BD1041" s="265">
        <f t="shared" si="5129"/>
        <v>45.08</v>
      </c>
      <c r="BE1041" s="265">
        <f t="shared" si="5130"/>
        <v>4.45</v>
      </c>
      <c r="BF1041" s="607">
        <f t="shared" si="5131"/>
        <v>1.4592000000000001</v>
      </c>
      <c r="BG1041" s="607">
        <f t="shared" si="5132"/>
        <v>0</v>
      </c>
      <c r="BH1041" s="607">
        <f t="shared" si="5133"/>
        <v>2.86</v>
      </c>
      <c r="BI1041" s="607">
        <f t="shared" si="5134"/>
        <v>0</v>
      </c>
      <c r="BJ1041" s="116">
        <f t="shared" si="5135"/>
        <v>32.799999999999997</v>
      </c>
      <c r="BK1041" s="95"/>
    </row>
    <row r="1042" spans="1:63" ht="14.25" x14ac:dyDescent="0.3">
      <c r="A1042" s="462"/>
      <c r="B1042" s="463"/>
      <c r="C1042" s="608"/>
      <c r="D1042" s="505"/>
      <c r="E1042" s="505"/>
      <c r="F1042" s="505"/>
      <c r="G1042" s="505"/>
      <c r="H1042" s="410"/>
      <c r="I1042" s="411"/>
      <c r="J1042" s="411"/>
      <c r="K1042" s="411"/>
      <c r="L1042" s="101"/>
      <c r="M1042" s="412"/>
      <c r="N1042" s="412"/>
      <c r="O1042" s="101"/>
      <c r="P1042" s="101"/>
      <c r="Q1042" s="414"/>
      <c r="R1042" s="414"/>
      <c r="S1042" s="414"/>
      <c r="T1042" s="414"/>
      <c r="U1042" s="414"/>
      <c r="V1042" s="413"/>
      <c r="W1042" s="725"/>
      <c r="X1042" s="462"/>
      <c r="Y1042" s="505"/>
      <c r="Z1042" s="597"/>
      <c r="AA1042" s="505"/>
      <c r="AB1042" s="598"/>
      <c r="AC1042" s="599"/>
      <c r="AD1042" s="599"/>
      <c r="AE1042" s="600"/>
      <c r="AF1042" s="600"/>
      <c r="AG1042" s="597"/>
      <c r="AH1042" s="601"/>
      <c r="AI1042" s="601"/>
      <c r="AJ1042" s="601"/>
      <c r="AK1042" s="601"/>
      <c r="AL1042" s="601"/>
      <c r="AM1042" s="602"/>
      <c r="AN1042" s="733"/>
      <c r="AO1042" s="462"/>
      <c r="AP1042" s="463"/>
      <c r="AQ1042" s="608"/>
      <c r="AR1042" s="505"/>
      <c r="AS1042" s="505"/>
      <c r="AT1042" s="505"/>
      <c r="AU1042" s="410"/>
      <c r="AV1042" s="505"/>
      <c r="AW1042" s="597"/>
      <c r="AX1042" s="505"/>
      <c r="AY1042" s="413"/>
      <c r="AZ1042" s="413"/>
      <c r="BA1042" s="413"/>
      <c r="BB1042" s="101"/>
      <c r="BC1042" s="101"/>
      <c r="BD1042" s="101"/>
      <c r="BE1042" s="101"/>
      <c r="BF1042" s="414"/>
      <c r="BG1042" s="414"/>
      <c r="BH1042" s="414"/>
      <c r="BI1042" s="414"/>
      <c r="BJ1042" s="415"/>
      <c r="BK1042" s="95"/>
    </row>
    <row r="1043" spans="1:63" s="122" customFormat="1" ht="14.25" x14ac:dyDescent="0.3">
      <c r="A1043" s="402" t="s">
        <v>24358</v>
      </c>
      <c r="B1043" s="463"/>
      <c r="C1043" s="408"/>
      <c r="D1043" s="505"/>
      <c r="E1043" s="505"/>
      <c r="F1043" s="505"/>
      <c r="G1043" s="409"/>
      <c r="H1043" s="410"/>
      <c r="I1043" s="411"/>
      <c r="J1043" s="411"/>
      <c r="K1043" s="411"/>
      <c r="L1043" s="101"/>
      <c r="M1043" s="412"/>
      <c r="N1043" s="412"/>
      <c r="O1043" s="101"/>
      <c r="P1043" s="101"/>
      <c r="Q1043" s="414"/>
      <c r="R1043" s="414"/>
      <c r="S1043" s="414"/>
      <c r="T1043" s="414"/>
      <c r="U1043" s="414"/>
      <c r="V1043" s="413"/>
      <c r="W1043" s="725"/>
      <c r="X1043" s="739" t="str">
        <f>$A1043</f>
        <v>BACIA RW - BACIA ROMANA (W)</v>
      </c>
      <c r="Y1043" s="505"/>
      <c r="Z1043" s="597"/>
      <c r="AA1043" s="505"/>
      <c r="AB1043" s="598"/>
      <c r="AC1043" s="599"/>
      <c r="AD1043" s="599"/>
      <c r="AE1043" s="600"/>
      <c r="AF1043" s="600"/>
      <c r="AG1043" s="597"/>
      <c r="AH1043" s="601"/>
      <c r="AI1043" s="601"/>
      <c r="AJ1043" s="601"/>
      <c r="AK1043" s="601"/>
      <c r="AL1043" s="601"/>
      <c r="AM1043" s="602"/>
      <c r="AN1043" s="733"/>
      <c r="AO1043" s="739" t="str">
        <f>$A1043</f>
        <v>BACIA RW - BACIA ROMANA (W)</v>
      </c>
      <c r="AP1043" s="463"/>
      <c r="AQ1043" s="408"/>
      <c r="AR1043" s="505"/>
      <c r="AS1043" s="505"/>
      <c r="AT1043" s="505"/>
      <c r="AU1043" s="410"/>
      <c r="AV1043" s="409"/>
      <c r="AW1043" s="409"/>
      <c r="AX1043" s="409"/>
      <c r="AY1043" s="413"/>
      <c r="AZ1043" s="413"/>
      <c r="BA1043" s="413"/>
      <c r="BB1043" s="101"/>
      <c r="BC1043" s="101"/>
      <c r="BD1043" s="101"/>
      <c r="BE1043" s="101"/>
      <c r="BF1043" s="101"/>
      <c r="BG1043" s="101"/>
      <c r="BH1043" s="101"/>
      <c r="BI1043" s="101"/>
      <c r="BJ1043" s="415"/>
      <c r="BK1043" s="95"/>
    </row>
    <row r="1044" spans="1:63" s="122" customFormat="1" ht="14.25" x14ac:dyDescent="0.3">
      <c r="A1044" s="407" t="s">
        <v>24359</v>
      </c>
      <c r="B1044" s="463"/>
      <c r="C1044" s="408"/>
      <c r="D1044" s="505"/>
      <c r="E1044" s="505"/>
      <c r="F1044" s="505"/>
      <c r="G1044" s="409"/>
      <c r="H1044" s="410"/>
      <c r="I1044" s="411"/>
      <c r="J1044" s="411"/>
      <c r="K1044" s="411"/>
      <c r="L1044" s="101"/>
      <c r="M1044" s="412"/>
      <c r="N1044" s="412"/>
      <c r="O1044" s="101"/>
      <c r="P1044" s="101"/>
      <c r="Q1044" s="414"/>
      <c r="R1044" s="414"/>
      <c r="S1044" s="414"/>
      <c r="T1044" s="414"/>
      <c r="U1044" s="414"/>
      <c r="V1044" s="413"/>
      <c r="W1044" s="725"/>
      <c r="X1044" s="740" t="str">
        <f>$A1044</f>
        <v>RUA DOUTOR ROTHER DO AMARAL</v>
      </c>
      <c r="Y1044" s="503"/>
      <c r="Z1044" s="503"/>
      <c r="AA1044" s="503"/>
      <c r="AB1044" s="399"/>
      <c r="AC1044" s="399"/>
      <c r="AD1044" s="399"/>
      <c r="AE1044" s="399"/>
      <c r="AF1044" s="404"/>
      <c r="AG1044" s="399"/>
      <c r="AH1044" s="399"/>
      <c r="AI1044" s="399"/>
      <c r="AJ1044" s="399"/>
      <c r="AK1044" s="399"/>
      <c r="AL1044" s="399"/>
      <c r="AM1044" s="399"/>
      <c r="AN1044" s="401"/>
      <c r="AO1044" s="407" t="str">
        <f>$A1044</f>
        <v>RUA DOUTOR ROTHER DO AMARAL</v>
      </c>
      <c r="AP1044" s="463"/>
      <c r="AQ1044" s="408"/>
      <c r="AR1044" s="505"/>
      <c r="AS1044" s="505"/>
      <c r="AT1044" s="505"/>
      <c r="AU1044" s="410"/>
      <c r="AV1044" s="409"/>
      <c r="AW1044" s="409"/>
      <c r="AX1044" s="409"/>
      <c r="AY1044" s="413"/>
      <c r="AZ1044" s="413"/>
      <c r="BA1044" s="413"/>
      <c r="BB1044" s="101"/>
      <c r="BC1044" s="101"/>
      <c r="BD1044" s="101"/>
      <c r="BE1044" s="101"/>
      <c r="BF1044" s="101"/>
      <c r="BG1044" s="101"/>
      <c r="BH1044" s="101"/>
      <c r="BI1044" s="101"/>
      <c r="BJ1044" s="415"/>
      <c r="BK1044" s="95"/>
    </row>
    <row r="1045" spans="1:63" ht="14.25" x14ac:dyDescent="0.3">
      <c r="A1045" s="449" t="s">
        <v>24360</v>
      </c>
      <c r="B1045" s="146" t="s">
        <v>23695</v>
      </c>
      <c r="C1045" s="532" t="s">
        <v>24361</v>
      </c>
      <c r="D1045" s="502">
        <v>0.4</v>
      </c>
      <c r="E1045" s="589"/>
      <c r="F1045" s="589"/>
      <c r="G1045" s="502" t="s">
        <v>23864</v>
      </c>
      <c r="H1045" s="451">
        <v>35</v>
      </c>
      <c r="I1045" s="452">
        <v>1</v>
      </c>
      <c r="J1045" s="452">
        <v>0.99990000000000023</v>
      </c>
      <c r="K1045" s="452">
        <v>1.08</v>
      </c>
      <c r="L1045" s="382">
        <f t="shared" ref="L1045" si="5136">ROUND((I1045+J1045)/2,2)</f>
        <v>1</v>
      </c>
      <c r="M1045" s="383">
        <f t="shared" ref="M1045" si="5137">IF(F1045=0,ROUND($D1045*10%,2),IF(D1045&gt;2.8,0.18,0.15))</f>
        <v>0.04</v>
      </c>
      <c r="N1045" s="383">
        <f t="shared" ref="N1045" si="5138">IF(F1045=0,IF(   ROUND($D1045/4,2),   IF(ROUND(($D1045*1.2)/6,2)&lt;0.1,0.1,ROUND(($D1045*1.2)/6,2))),0.5)</f>
        <v>0.1</v>
      </c>
      <c r="O1045" s="382">
        <f t="shared" ref="O1045" si="5139">L1045+M1045+N1045</f>
        <v>1.1400000000000001</v>
      </c>
      <c r="P1045" s="382">
        <f t="shared" ref="P1045" si="5140">IF(O1045&lt;2,(D1045+M1045*2)+0.6,(D1045+M1045*2)+0.6+ROUNDUP(O1045-2,0)*0.1)</f>
        <v>1.08</v>
      </c>
      <c r="Q1045" s="385">
        <f t="shared" ref="Q1045" si="5141">IF($O1045&lt;=$W$4,ROUND(IF($O1045&lt;1.5,$O1045*$H1045*$P1045,1.5*$H1045*$P1045),2),0)</f>
        <v>43.09</v>
      </c>
      <c r="R1045" s="385">
        <f t="shared" ref="R1045" si="5142">IF($O1045&gt;$W$4,ROUND(IF($O1045&lt;1.5,$O1045*$H1045*$P1045,1.5*$H1045*$P1045),2),0)</f>
        <v>0</v>
      </c>
      <c r="S1045" s="385">
        <f t="shared" ref="S1045" si="5143">IF($O1045&gt;$W$4,ROUND(IF($O1045&lt;1.5,0,IF($O1045&gt;3,1.5*$H1045*$P1045,($O1045-1.5)*$H1045*$P1045)),2),0)</f>
        <v>0</v>
      </c>
      <c r="T1045" s="385">
        <f t="shared" ref="T1045" si="5144">IF($O1045&gt;$W$4,ROUND(IF($O1045&lt;3,0,IF($O1045&gt;4.5,1.5*$H1045*$P1045,($O1045-3)*$H1045*$P1045)),2),0)</f>
        <v>0</v>
      </c>
      <c r="U1045" s="385">
        <f t="shared" ref="U1045" si="5145">IF($O1045&gt;$W$4,ROUND(IF($O1045&lt;4.5,0,IF($O1045&gt;6,($O1045-4.5)*$H1045*$P1045,($O1045-4.5)*$H1045*$P1045)),2),0)</f>
        <v>0</v>
      </c>
      <c r="V1045" s="384">
        <f t="shared" ref="V1045" si="5146">IF($O1045&gt;$W$4, IF( $O1045&lt;=4,   ROUND($H1045*($O1045+0.5)*2,2),   0),0)</f>
        <v>0</v>
      </c>
      <c r="W1045" s="726">
        <f t="shared" ref="W1045" si="5147">IF($O1045&gt;$W$4, IF( $O1045&gt;4,   ROUND($H1045*($O1045+0.5)*2,2),   0),0)</f>
        <v>0</v>
      </c>
      <c r="X1045" s="449" t="str">
        <f t="shared" ref="X1045" si="5148">A1045</f>
        <v>RW1</v>
      </c>
      <c r="Y1045" s="502">
        <f t="shared" ref="Y1045" si="5149">IF($D1045=0.4,1.2,IF($D1045=0.6,1.2,IF($D1045=0.8,1.3,IF($D1045=1,1.5,IF($D1045=1.2,1.7,IF($D1045&lt;=2,2,"--"))))))</f>
        <v>1.2</v>
      </c>
      <c r="Z1045" s="590" t="s">
        <v>1</v>
      </c>
      <c r="AA1045" s="589">
        <f t="shared" ref="AA1045" si="5150">Y1045</f>
        <v>1.2</v>
      </c>
      <c r="AB1045" s="591">
        <f t="shared" ref="AB1045" si="5151">IF($Y1045="--","--",I1045)</f>
        <v>1</v>
      </c>
      <c r="AC1045" s="592">
        <f t="shared" ref="AC1045" si="5152">IF($Y1045="--","--",IF(D1045&gt;1.5,0.15,ROUND($D1045*10%,2)))</f>
        <v>0.04</v>
      </c>
      <c r="AD1045" s="592">
        <f t="shared" ref="AD1045" si="5153">IF($Y1045="--","--",0.15)</f>
        <v>0.15</v>
      </c>
      <c r="AE1045" s="593">
        <f t="shared" ref="AE1045" si="5154">IF($Y1045="--","--",ROUND(AB1045+AC1045+AD1045,2))</f>
        <v>1.19</v>
      </c>
      <c r="AF1045" s="593">
        <f t="shared" ref="AF1045" si="5155">IF($Y1045="--","--",IF($AB1045&lt;=2,$Y1045+1,($Y1045+1)+ROUNDUP($AB1045-2,0)*0.1))</f>
        <v>2.2000000000000002</v>
      </c>
      <c r="AG1045" s="594">
        <f t="shared" ref="AG1045" si="5156">IF($D1045=0.4,0.92,IF($D1045=0.6,0.68,IF($D1045=0.8,0.74,IF($D1045=1,0.7,IF($D1045=1.2,0.66,IF($D1045=1.5,0.6,IF($D1045&lt;=2,(2.4-(D1045+0.3)),"--")))))))</f>
        <v>0.92</v>
      </c>
      <c r="AH1045" s="595">
        <f t="shared" ref="AH1045" si="5157">IF($Y1045="--","--",IF($AE1045&lt;=$W$4,ROUND(IF($AE1045&lt;1.5,$AE1045*$AF1045*$AG1045,1.5*$AF1045*$AG1045),2),0))</f>
        <v>2.41</v>
      </c>
      <c r="AI1045" s="595">
        <f t="shared" ref="AI1045" si="5158">IF($Y1045="--","--",IF($AE1045&gt;$W$4,ROUND(IF($AE1045&lt;1.5,$AE1045*$AF1045*$AG1045,1.5*$AF1045*$AG1045),2),0))</f>
        <v>0</v>
      </c>
      <c r="AJ1045" s="595">
        <f t="shared" ref="AJ1045" si="5159">IF($Y1045="--","--",IF($AE1045&gt;$W$4,ROUND(IF($AE1045&lt;1.5,0,IF($AE1045&gt;3,1.5*$AF1045*$AG1045,($AE1045-1.5)*$AF1045*$AG1045)),2),0))</f>
        <v>0</v>
      </c>
      <c r="AK1045" s="595">
        <f t="shared" ref="AK1045" si="5160">IF($Y1045="--","--",IF($AE1045&gt;$W$4,ROUND(IF($AE1045&lt;3,0,IF($AE1045&gt;4.5,1.5*$AF1045*$AG1045,($AE1045-3)*$AF1045*$AG1045)),2),0))</f>
        <v>0</v>
      </c>
      <c r="AL1045" s="595">
        <f t="shared" ref="AL1045" si="5161">IF($Y1045="--","--",IF($AE1045&gt;$W$4,ROUND(IF($AE1045&lt;4.5,0,IF($AE1045&gt;6,($AE1045-4.5)*$AF1045*$AG1045,($AE1045-4.5)*$AF1045*$AG1045)),2),0))</f>
        <v>0</v>
      </c>
      <c r="AM1045" s="596">
        <f t="shared" ref="AM1045" si="5162">IF($Y1045="--","--",IF($AE1045&gt;$W$4, IF( $AE1045&lt;=4,   ROUND(($AG1045*4)*($AE1045+0.5)*2,2),   0),0))</f>
        <v>0</v>
      </c>
      <c r="AN1045" s="732">
        <f t="shared" ref="AN1045" si="5163">IF($Y1045="--","--",IF($AE1045&gt;$W$4, IF( $AE1045&gt;4,   ROUND(($AG1045*4)*($AE1045+0.5)*2,2),   0),0))</f>
        <v>0</v>
      </c>
      <c r="AO1045" s="449" t="s">
        <v>24360</v>
      </c>
      <c r="AP1045" s="146" t="s">
        <v>23695</v>
      </c>
      <c r="AQ1045" s="532" t="s">
        <v>24361</v>
      </c>
      <c r="AR1045" s="502">
        <v>0.4</v>
      </c>
      <c r="AS1045" s="589"/>
      <c r="AT1045" s="589"/>
      <c r="AU1045" s="451">
        <v>35</v>
      </c>
      <c r="AV1045" s="502">
        <f t="shared" ref="AV1045" si="5164">IF($Y1045="--","--",Y1045+0.2)</f>
        <v>1.4</v>
      </c>
      <c r="AW1045" s="590" t="s">
        <v>1</v>
      </c>
      <c r="AX1045" s="589">
        <f t="shared" ref="AX1045" si="5165">AV1045</f>
        <v>1.4</v>
      </c>
      <c r="AY1045" s="384">
        <f t="shared" ref="AY1045" si="5166">IF(D1045&gt;2,AU1045,AU1045-AV1045)</f>
        <v>33.6</v>
      </c>
      <c r="AZ1045" s="384">
        <f t="shared" ref="AZ1045" si="5167">N1045</f>
        <v>0.1</v>
      </c>
      <c r="BA1045" s="384">
        <f t="shared" ref="BA1045" si="5168">P1045</f>
        <v>1.08</v>
      </c>
      <c r="BB1045" s="382">
        <f t="shared" ref="BB1045" si="5169">IF(F1045=0,IF(ROUND( AY1045 * ( ( (N1045*P1045) +  ( ((D1045+M1045*2)/6)*P1045 ) ) - ROUND(  ((D1045+M1045*2)^2)   *   (   ( PI()*96.379 / (4*360) )  -  ( (SIN((96.379/2)*PI()/180)) * (COS((96.379/2)*PI()/180)) / 4 )   ), 4) ),2),   ROUND( AY1045 * ( ( (N1045*P1045) +  ( ((D1045+M1045*2)/4)*P1045 ) ) - ROUND(  ((D1045+M1045*2)^2)   *   (   ( PI()*120 / (4*360) )  -  ( (SIN((120/2)*PI()/180)) * (COS((120/2)*PI()/180)) / 4 )   ), 4) ),2)),0)</f>
        <v>6.79</v>
      </c>
      <c r="BC1045" s="265">
        <f t="shared" ref="BC1045" si="5170">IF(F1045&gt;0,ROUND(AY1045*N1045*P1045,2),0)</f>
        <v>0</v>
      </c>
      <c r="BD1045" s="265">
        <f t="shared" ref="BD1045" si="5171">SUM(Q1045:U1045,AH1045:AL1045)</f>
        <v>45.5</v>
      </c>
      <c r="BE1045" s="265">
        <f t="shared" ref="BE1045" si="5172">IF(F1045=0, ROUND( ( PI()*( (D1045+M1045*2)^2 ) / 4  ) * AY1045,2),  ROUND( (D1045+M1045*2)*(F1045+M1045*2) * AY1045,2))</f>
        <v>6.08</v>
      </c>
      <c r="BF1045" s="607">
        <f t="shared" ref="BF1045" si="5173">IF(($I1045+M1045-0.15)&lt;=2,($I1045+M1045+0.15),IF(($I1045+M1045)&lt;=3,2.35,($I1045+M1045+0.2)-0.85))</f>
        <v>1.19</v>
      </c>
      <c r="BG1045" s="607">
        <f t="shared" ref="BG1045" si="5174">IF(D1045&gt;2,   (I1045-F1045-M1045-0.11),IF(($I1045+M1045)&lt;=2,0,IF(($I1045+M1045)&gt;3,0.85,(I1045+M1045+0.2-BF1045))))</f>
        <v>0</v>
      </c>
      <c r="BH1045" s="607">
        <f t="shared" ref="BH1045" si="5175">IF(D1045&gt;2,  ROUND(((1.42+0.4)+(0.91+0.4))*2*BG1045,2), ROUND(AV1045*AX1045*BF1045,2))</f>
        <v>2.33</v>
      </c>
      <c r="BI1045" s="607">
        <f t="shared" ref="BI1045" si="5176">ROUND(((PI()*0.9^2)/4)*BG1045,2)</f>
        <v>0</v>
      </c>
      <c r="BJ1045" s="116">
        <f t="shared" ref="BJ1045" si="5177">ROUND(BD1045-BE1045-BH1045-BI1045-BB1045-BC1045,2)</f>
        <v>30.3</v>
      </c>
      <c r="BK1045" s="95"/>
    </row>
    <row r="1046" spans="1:63" ht="14.25" x14ac:dyDescent="0.3">
      <c r="A1046" s="462"/>
      <c r="B1046" s="463"/>
      <c r="C1046" s="608"/>
      <c r="D1046" s="505"/>
      <c r="E1046" s="505"/>
      <c r="F1046" s="505"/>
      <c r="G1046" s="505"/>
      <c r="H1046" s="410"/>
      <c r="I1046" s="411"/>
      <c r="J1046" s="411"/>
      <c r="K1046" s="411"/>
      <c r="L1046" s="101"/>
      <c r="M1046" s="412"/>
      <c r="N1046" s="412"/>
      <c r="O1046" s="101"/>
      <c r="P1046" s="101"/>
      <c r="Q1046" s="414"/>
      <c r="R1046" s="414"/>
      <c r="S1046" s="414"/>
      <c r="T1046" s="414"/>
      <c r="U1046" s="414"/>
      <c r="V1046" s="413"/>
      <c r="W1046" s="725"/>
      <c r="X1046" s="462"/>
      <c r="Y1046" s="505"/>
      <c r="Z1046" s="597"/>
      <c r="AA1046" s="505"/>
      <c r="AB1046" s="598"/>
      <c r="AC1046" s="599"/>
      <c r="AD1046" s="599"/>
      <c r="AE1046" s="600"/>
      <c r="AF1046" s="600"/>
      <c r="AG1046" s="597"/>
      <c r="AH1046" s="601"/>
      <c r="AI1046" s="601"/>
      <c r="AJ1046" s="601"/>
      <c r="AK1046" s="601"/>
      <c r="AL1046" s="601"/>
      <c r="AM1046" s="602"/>
      <c r="AN1046" s="733"/>
      <c r="AO1046" s="462"/>
      <c r="AP1046" s="463"/>
      <c r="AQ1046" s="608"/>
      <c r="AR1046" s="505"/>
      <c r="AS1046" s="505"/>
      <c r="AT1046" s="505"/>
      <c r="AU1046" s="410"/>
      <c r="AV1046" s="505"/>
      <c r="AW1046" s="597"/>
      <c r="AX1046" s="505"/>
      <c r="AY1046" s="413"/>
      <c r="AZ1046" s="413"/>
      <c r="BA1046" s="413"/>
      <c r="BB1046" s="101"/>
      <c r="BC1046" s="101"/>
      <c r="BD1046" s="101"/>
      <c r="BE1046" s="101"/>
      <c r="BF1046" s="414"/>
      <c r="BG1046" s="414"/>
      <c r="BH1046" s="414"/>
      <c r="BI1046" s="414"/>
      <c r="BJ1046" s="415"/>
      <c r="BK1046" s="95"/>
    </row>
    <row r="1047" spans="1:63" s="122" customFormat="1" ht="14.25" x14ac:dyDescent="0.3">
      <c r="A1047" s="402" t="s">
        <v>25036</v>
      </c>
      <c r="B1047" s="463"/>
      <c r="C1047" s="408"/>
      <c r="D1047" s="505"/>
      <c r="E1047" s="505"/>
      <c r="F1047" s="505"/>
      <c r="G1047" s="409"/>
      <c r="H1047" s="410"/>
      <c r="I1047" s="411"/>
      <c r="J1047" s="411"/>
      <c r="K1047" s="411"/>
      <c r="L1047" s="101"/>
      <c r="M1047" s="412"/>
      <c r="N1047" s="412"/>
      <c r="O1047" s="101"/>
      <c r="P1047" s="101"/>
      <c r="Q1047" s="414"/>
      <c r="R1047" s="414"/>
      <c r="S1047" s="414"/>
      <c r="T1047" s="414"/>
      <c r="U1047" s="414"/>
      <c r="V1047" s="413"/>
      <c r="W1047" s="725"/>
      <c r="X1047" s="739" t="str">
        <f>$A1047</f>
        <v>BACIA RA - BACIA ROMANA (A)</v>
      </c>
      <c r="Y1047" s="505"/>
      <c r="Z1047" s="597"/>
      <c r="AA1047" s="505"/>
      <c r="AB1047" s="598"/>
      <c r="AC1047" s="599"/>
      <c r="AD1047" s="599"/>
      <c r="AE1047" s="600"/>
      <c r="AF1047" s="600"/>
      <c r="AG1047" s="597"/>
      <c r="AH1047" s="601"/>
      <c r="AI1047" s="601"/>
      <c r="AJ1047" s="601"/>
      <c r="AK1047" s="601"/>
      <c r="AL1047" s="601"/>
      <c r="AM1047" s="602"/>
      <c r="AN1047" s="733"/>
      <c r="AO1047" s="739" t="str">
        <f>$A1047</f>
        <v>BACIA RA - BACIA ROMANA (A)</v>
      </c>
      <c r="AP1047" s="463"/>
      <c r="AQ1047" s="408"/>
      <c r="AR1047" s="505"/>
      <c r="AS1047" s="505"/>
      <c r="AT1047" s="505"/>
      <c r="AU1047" s="410"/>
      <c r="AV1047" s="409"/>
      <c r="AW1047" s="409"/>
      <c r="AX1047" s="409"/>
      <c r="AY1047" s="413"/>
      <c r="AZ1047" s="413"/>
      <c r="BA1047" s="413"/>
      <c r="BB1047" s="101"/>
      <c r="BC1047" s="101"/>
      <c r="BD1047" s="101"/>
      <c r="BE1047" s="101"/>
      <c r="BF1047" s="101"/>
      <c r="BG1047" s="101"/>
      <c r="BH1047" s="101"/>
      <c r="BI1047" s="101"/>
      <c r="BJ1047" s="415"/>
      <c r="BK1047" s="95"/>
    </row>
    <row r="1048" spans="1:63" s="122" customFormat="1" ht="14.25" x14ac:dyDescent="0.3">
      <c r="A1048" s="407" t="s">
        <v>24362</v>
      </c>
      <c r="B1048" s="463"/>
      <c r="C1048" s="408"/>
      <c r="D1048" s="505"/>
      <c r="E1048" s="505"/>
      <c r="F1048" s="505"/>
      <c r="G1048" s="409"/>
      <c r="H1048" s="410"/>
      <c r="I1048" s="411"/>
      <c r="J1048" s="411"/>
      <c r="K1048" s="411"/>
      <c r="L1048" s="101"/>
      <c r="M1048" s="412"/>
      <c r="N1048" s="412"/>
      <c r="O1048" s="101"/>
      <c r="P1048" s="101"/>
      <c r="Q1048" s="414"/>
      <c r="R1048" s="414"/>
      <c r="S1048" s="414"/>
      <c r="T1048" s="414"/>
      <c r="U1048" s="414"/>
      <c r="V1048" s="413"/>
      <c r="W1048" s="725"/>
      <c r="X1048" s="740" t="str">
        <f>$A1048</f>
        <v>AV. PREF. ALTIVO MENDES LINHARES</v>
      </c>
      <c r="Y1048" s="503"/>
      <c r="Z1048" s="503"/>
      <c r="AA1048" s="503"/>
      <c r="AB1048" s="399"/>
      <c r="AC1048" s="399"/>
      <c r="AD1048" s="399"/>
      <c r="AE1048" s="399"/>
      <c r="AF1048" s="404"/>
      <c r="AG1048" s="399"/>
      <c r="AH1048" s="399"/>
      <c r="AI1048" s="399"/>
      <c r="AJ1048" s="399"/>
      <c r="AK1048" s="399"/>
      <c r="AL1048" s="399"/>
      <c r="AM1048" s="399"/>
      <c r="AN1048" s="401"/>
      <c r="AO1048" s="407" t="str">
        <f>$A1048</f>
        <v>AV. PREF. ALTIVO MENDES LINHARES</v>
      </c>
      <c r="AP1048" s="463"/>
      <c r="AQ1048" s="408"/>
      <c r="AR1048" s="505"/>
      <c r="AS1048" s="505"/>
      <c r="AT1048" s="505"/>
      <c r="AU1048" s="410"/>
      <c r="AV1048" s="409"/>
      <c r="AW1048" s="409"/>
      <c r="AX1048" s="409"/>
      <c r="AY1048" s="413"/>
      <c r="AZ1048" s="413"/>
      <c r="BA1048" s="413"/>
      <c r="BB1048" s="101"/>
      <c r="BC1048" s="101"/>
      <c r="BD1048" s="101"/>
      <c r="BE1048" s="101"/>
      <c r="BF1048" s="101"/>
      <c r="BG1048" s="101"/>
      <c r="BH1048" s="101"/>
      <c r="BI1048" s="101"/>
      <c r="BJ1048" s="415"/>
      <c r="BK1048" s="95"/>
    </row>
    <row r="1049" spans="1:63" ht="14.25" x14ac:dyDescent="0.3">
      <c r="A1049" s="449" t="s">
        <v>25021</v>
      </c>
      <c r="B1049" s="146" t="s">
        <v>23695</v>
      </c>
      <c r="C1049" s="532" t="s">
        <v>25022</v>
      </c>
      <c r="D1049" s="502">
        <v>0.4</v>
      </c>
      <c r="E1049" s="589"/>
      <c r="F1049" s="589"/>
      <c r="G1049" s="502" t="s">
        <v>23864</v>
      </c>
      <c r="H1049" s="451">
        <v>39</v>
      </c>
      <c r="I1049" s="452">
        <v>1</v>
      </c>
      <c r="J1049" s="452">
        <v>1.4000000000000004</v>
      </c>
      <c r="K1049" s="452">
        <v>0.4</v>
      </c>
      <c r="L1049" s="382">
        <f t="shared" ref="L1049" si="5178">ROUND((I1049+J1049)/2,2)</f>
        <v>1.2</v>
      </c>
      <c r="M1049" s="383">
        <f t="shared" ref="M1049" si="5179">IF(F1049=0,ROUND($D1049*10%,2),IF(D1049&gt;2.8,0.18,0.15))</f>
        <v>0.04</v>
      </c>
      <c r="N1049" s="383">
        <f t="shared" ref="N1049" si="5180">IF(F1049=0,IF(   ROUND($D1049/4,2),   IF(ROUND(($D1049*1.2)/6,2)&lt;0.1,0.1,ROUND(($D1049*1.2)/6,2))),0.5)</f>
        <v>0.1</v>
      </c>
      <c r="O1049" s="382">
        <f t="shared" ref="O1049" si="5181">L1049+M1049+N1049</f>
        <v>1.34</v>
      </c>
      <c r="P1049" s="382">
        <f t="shared" ref="P1049" si="5182">IF(O1049&lt;2,(D1049+M1049*2)+0.6,(D1049+M1049*2)+0.6+ROUNDUP(O1049-2,0)*0.1)</f>
        <v>1.08</v>
      </c>
      <c r="Q1049" s="385">
        <f t="shared" ref="Q1049" si="5183">IF($O1049&lt;=$W$4,ROUND(IF($O1049&lt;1.5,$O1049*$H1049*$P1049,1.5*$H1049*$P1049),2),0)</f>
        <v>56.44</v>
      </c>
      <c r="R1049" s="385">
        <f t="shared" ref="R1049" si="5184">IF($O1049&gt;$W$4,ROUND(IF($O1049&lt;1.5,$O1049*$H1049*$P1049,1.5*$H1049*$P1049),2),0)</f>
        <v>0</v>
      </c>
      <c r="S1049" s="385">
        <f t="shared" ref="S1049" si="5185">IF($O1049&gt;$W$4,ROUND(IF($O1049&lt;1.5,0,IF($O1049&gt;3,1.5*$H1049*$P1049,($O1049-1.5)*$H1049*$P1049)),2),0)</f>
        <v>0</v>
      </c>
      <c r="T1049" s="385">
        <f t="shared" ref="T1049" si="5186">IF($O1049&gt;$W$4,ROUND(IF($O1049&lt;3,0,IF($O1049&gt;4.5,1.5*$H1049*$P1049,($O1049-3)*$H1049*$P1049)),2),0)</f>
        <v>0</v>
      </c>
      <c r="U1049" s="385">
        <f t="shared" ref="U1049" si="5187">IF($O1049&gt;$W$4,ROUND(IF($O1049&lt;4.5,0,IF($O1049&gt;6,($O1049-4.5)*$H1049*$P1049,($O1049-4.5)*$H1049*$P1049)),2),0)</f>
        <v>0</v>
      </c>
      <c r="V1049" s="384">
        <f t="shared" ref="V1049" si="5188">IF($O1049&gt;$W$4, IF( $O1049&lt;=4,   ROUND($H1049*($O1049+0.5)*2,2),   0),0)</f>
        <v>0</v>
      </c>
      <c r="W1049" s="726">
        <f t="shared" ref="W1049" si="5189">IF($O1049&gt;$W$4, IF( $O1049&gt;4,   ROUND($H1049*($O1049+0.5)*2,2),   0),0)</f>
        <v>0</v>
      </c>
      <c r="X1049" s="449" t="str">
        <f t="shared" ref="X1049" si="5190">A1049</f>
        <v>RA1</v>
      </c>
      <c r="Y1049" s="502">
        <f t="shared" ref="Y1049" si="5191">IF($D1049=0.4,1.2,IF($D1049=0.6,1.2,IF($D1049=0.8,1.3,IF($D1049=1,1.5,IF($D1049=1.2,1.7,IF($D1049&lt;=2,2,"--"))))))</f>
        <v>1.2</v>
      </c>
      <c r="Z1049" s="590" t="s">
        <v>1</v>
      </c>
      <c r="AA1049" s="589">
        <f t="shared" ref="AA1049" si="5192">Y1049</f>
        <v>1.2</v>
      </c>
      <c r="AB1049" s="591">
        <f t="shared" ref="AB1049" si="5193">IF($Y1049="--","--",I1049)</f>
        <v>1</v>
      </c>
      <c r="AC1049" s="592">
        <f t="shared" ref="AC1049" si="5194">IF($Y1049="--","--",IF(D1049&gt;1.5,0.15,ROUND($D1049*10%,2)))</f>
        <v>0.04</v>
      </c>
      <c r="AD1049" s="592">
        <f t="shared" ref="AD1049" si="5195">IF($Y1049="--","--",0.15)</f>
        <v>0.15</v>
      </c>
      <c r="AE1049" s="593">
        <f t="shared" ref="AE1049" si="5196">IF($Y1049="--","--",ROUND(AB1049+AC1049+AD1049,2))</f>
        <v>1.19</v>
      </c>
      <c r="AF1049" s="593">
        <f t="shared" ref="AF1049" si="5197">IF($Y1049="--","--",IF($AB1049&lt;=2,$Y1049+1,($Y1049+1)+ROUNDUP($AB1049-2,0)*0.1))</f>
        <v>2.2000000000000002</v>
      </c>
      <c r="AG1049" s="594">
        <f t="shared" ref="AG1049" si="5198">IF($D1049=0.4,0.92,IF($D1049=0.6,0.68,IF($D1049=0.8,0.74,IF($D1049=1,0.7,IF($D1049=1.2,0.66,IF($D1049=1.5,0.6,IF($D1049&lt;=2,(2.4-(D1049+0.3)),"--")))))))</f>
        <v>0.92</v>
      </c>
      <c r="AH1049" s="595">
        <f t="shared" ref="AH1049" si="5199">IF($Y1049="--","--",IF($AE1049&lt;=$W$4,ROUND(IF($AE1049&lt;1.5,$AE1049*$AF1049*$AG1049,1.5*$AF1049*$AG1049),2),0))</f>
        <v>2.41</v>
      </c>
      <c r="AI1049" s="595">
        <f t="shared" ref="AI1049" si="5200">IF($Y1049="--","--",IF($AE1049&gt;$W$4,ROUND(IF($AE1049&lt;1.5,$AE1049*$AF1049*$AG1049,1.5*$AF1049*$AG1049),2),0))</f>
        <v>0</v>
      </c>
      <c r="AJ1049" s="595">
        <f t="shared" ref="AJ1049" si="5201">IF($Y1049="--","--",IF($AE1049&gt;$W$4,ROUND(IF($AE1049&lt;1.5,0,IF($AE1049&gt;3,1.5*$AF1049*$AG1049,($AE1049-1.5)*$AF1049*$AG1049)),2),0))</f>
        <v>0</v>
      </c>
      <c r="AK1049" s="595">
        <f t="shared" ref="AK1049" si="5202">IF($Y1049="--","--",IF($AE1049&gt;$W$4,ROUND(IF($AE1049&lt;3,0,IF($AE1049&gt;4.5,1.5*$AF1049*$AG1049,($AE1049-3)*$AF1049*$AG1049)),2),0))</f>
        <v>0</v>
      </c>
      <c r="AL1049" s="595">
        <f t="shared" ref="AL1049" si="5203">IF($Y1049="--","--",IF($AE1049&gt;$W$4,ROUND(IF($AE1049&lt;4.5,0,IF($AE1049&gt;6,($AE1049-4.5)*$AF1049*$AG1049,($AE1049-4.5)*$AF1049*$AG1049)),2),0))</f>
        <v>0</v>
      </c>
      <c r="AM1049" s="596">
        <f t="shared" ref="AM1049" si="5204">IF($Y1049="--","--",IF($AE1049&gt;$W$4, IF( $AE1049&lt;=4,   ROUND(($AG1049*4)*($AE1049+0.5)*2,2),   0),0))</f>
        <v>0</v>
      </c>
      <c r="AN1049" s="732">
        <f t="shared" ref="AN1049" si="5205">IF($Y1049="--","--",IF($AE1049&gt;$W$4, IF( $AE1049&gt;4,   ROUND(($AG1049*4)*($AE1049+0.5)*2,2),   0),0))</f>
        <v>0</v>
      </c>
      <c r="AO1049" s="449" t="s">
        <v>25021</v>
      </c>
      <c r="AP1049" s="146" t="s">
        <v>23695</v>
      </c>
      <c r="AQ1049" s="532" t="s">
        <v>25022</v>
      </c>
      <c r="AR1049" s="502">
        <v>0.4</v>
      </c>
      <c r="AS1049" s="589"/>
      <c r="AT1049" s="589"/>
      <c r="AU1049" s="451">
        <v>39</v>
      </c>
      <c r="AV1049" s="502">
        <f t="shared" ref="AV1049" si="5206">IF($Y1049="--","--",Y1049+0.2)</f>
        <v>1.4</v>
      </c>
      <c r="AW1049" s="590" t="s">
        <v>1</v>
      </c>
      <c r="AX1049" s="589">
        <f t="shared" ref="AX1049" si="5207">AV1049</f>
        <v>1.4</v>
      </c>
      <c r="AY1049" s="384">
        <f t="shared" ref="AY1049" si="5208">IF(D1049&gt;2,AU1049,AU1049-AV1049)</f>
        <v>37.6</v>
      </c>
      <c r="AZ1049" s="384">
        <f t="shared" ref="AZ1049" si="5209">N1049</f>
        <v>0.1</v>
      </c>
      <c r="BA1049" s="384">
        <f t="shared" ref="BA1049" si="5210">P1049</f>
        <v>1.08</v>
      </c>
      <c r="BB1049" s="382">
        <f t="shared" ref="BB1049" si="5211">IF(F1049=0,IF(ROUND( AY1049 * ( ( (N1049*P1049) +  ( ((D1049+M1049*2)/6)*P1049 ) ) - ROUND(  ((D1049+M1049*2)^2)   *   (   ( PI()*96.379 / (4*360) )  -  ( (SIN((96.379/2)*PI()/180)) * (COS((96.379/2)*PI()/180)) / 4 )   ), 4) ),2),   ROUND( AY1049 * ( ( (N1049*P1049) +  ( ((D1049+M1049*2)/4)*P1049 ) ) - ROUND(  ((D1049+M1049*2)^2)   *   (   ( PI()*120 / (4*360) )  -  ( (SIN((120/2)*PI()/180)) * (COS((120/2)*PI()/180)) / 4 )   ), 4) ),2)),0)</f>
        <v>7.6</v>
      </c>
      <c r="BC1049" s="265">
        <f t="shared" ref="BC1049" si="5212">IF(F1049&gt;0,ROUND(AY1049*N1049*P1049,2),0)</f>
        <v>0</v>
      </c>
      <c r="BD1049" s="265">
        <f t="shared" ref="BD1049" si="5213">SUM(Q1049:U1049,AH1049:AL1049)</f>
        <v>58.849999999999994</v>
      </c>
      <c r="BE1049" s="265">
        <f t="shared" ref="BE1049" si="5214">IF(F1049=0, ROUND( ( PI()*( (D1049+M1049*2)^2 ) / 4  ) * AY1049,2),  ROUND( (D1049+M1049*2)*(F1049+M1049*2) * AY1049,2))</f>
        <v>6.8</v>
      </c>
      <c r="BF1049" s="607">
        <f t="shared" ref="BF1049" si="5215">IF(($I1049+M1049-0.15)&lt;=2,($I1049+M1049+0.15),IF(($I1049+M1049)&lt;=3,2.35,($I1049+M1049+0.2)-0.85))</f>
        <v>1.19</v>
      </c>
      <c r="BG1049" s="607">
        <f t="shared" ref="BG1049" si="5216">IF(D1049&gt;2,   (I1049-F1049-M1049-0.11),IF(($I1049+M1049)&lt;=2,0,IF(($I1049+M1049)&gt;3,0.85,(I1049+M1049+0.2-BF1049))))</f>
        <v>0</v>
      </c>
      <c r="BH1049" s="607">
        <f t="shared" ref="BH1049" si="5217">IF(D1049&gt;2,  ROUND(((1.42+0.4)+(0.91+0.4))*2*BG1049,2), ROUND(AV1049*AX1049*BF1049,2))</f>
        <v>2.33</v>
      </c>
      <c r="BI1049" s="607">
        <f t="shared" ref="BI1049" si="5218">ROUND(((PI()*0.9^2)/4)*BG1049,2)</f>
        <v>0</v>
      </c>
      <c r="BJ1049" s="116">
        <f t="shared" ref="BJ1049" si="5219">ROUND(BD1049-BE1049-BH1049-BI1049-BB1049-BC1049,2)</f>
        <v>42.12</v>
      </c>
      <c r="BK1049" s="95"/>
    </row>
    <row r="1050" spans="1:63" ht="14.25" x14ac:dyDescent="0.3">
      <c r="A1050" s="462"/>
      <c r="B1050" s="463"/>
      <c r="C1050" s="608"/>
      <c r="D1050" s="505"/>
      <c r="E1050" s="505"/>
      <c r="F1050" s="505"/>
      <c r="G1050" s="505"/>
      <c r="H1050" s="410"/>
      <c r="I1050" s="411"/>
      <c r="J1050" s="411"/>
      <c r="K1050" s="411"/>
      <c r="L1050" s="101"/>
      <c r="M1050" s="412"/>
      <c r="N1050" s="412"/>
      <c r="O1050" s="101"/>
      <c r="P1050" s="101"/>
      <c r="Q1050" s="414"/>
      <c r="R1050" s="414"/>
      <c r="S1050" s="414"/>
      <c r="T1050" s="414"/>
      <c r="U1050" s="414"/>
      <c r="V1050" s="413"/>
      <c r="W1050" s="725"/>
      <c r="X1050" s="462"/>
      <c r="Y1050" s="505"/>
      <c r="Z1050" s="597"/>
      <c r="AA1050" s="505"/>
      <c r="AB1050" s="598"/>
      <c r="AC1050" s="599"/>
      <c r="AD1050" s="599"/>
      <c r="AE1050" s="600"/>
      <c r="AF1050" s="600"/>
      <c r="AG1050" s="597"/>
      <c r="AH1050" s="601"/>
      <c r="AI1050" s="601"/>
      <c r="AJ1050" s="601"/>
      <c r="AK1050" s="601"/>
      <c r="AL1050" s="601"/>
      <c r="AM1050" s="602"/>
      <c r="AN1050" s="733"/>
      <c r="AO1050" s="462"/>
      <c r="AP1050" s="463"/>
      <c r="AQ1050" s="608"/>
      <c r="AR1050" s="505"/>
      <c r="AS1050" s="505"/>
      <c r="AT1050" s="505"/>
      <c r="AU1050" s="410"/>
      <c r="AV1050" s="505"/>
      <c r="AW1050" s="597"/>
      <c r="AX1050" s="505"/>
      <c r="AY1050" s="413"/>
      <c r="AZ1050" s="413"/>
      <c r="BA1050" s="413"/>
      <c r="BB1050" s="101"/>
      <c r="BC1050" s="101"/>
      <c r="BD1050" s="101"/>
      <c r="BE1050" s="101"/>
      <c r="BF1050" s="414"/>
      <c r="BG1050" s="414"/>
      <c r="BH1050" s="414"/>
      <c r="BI1050" s="414"/>
      <c r="BJ1050" s="415"/>
      <c r="BK1050" s="95"/>
    </row>
    <row r="1051" spans="1:63" s="122" customFormat="1" ht="14.25" x14ac:dyDescent="0.3">
      <c r="A1051" s="402" t="s">
        <v>25037</v>
      </c>
      <c r="B1051" s="463"/>
      <c r="C1051" s="408"/>
      <c r="D1051" s="505"/>
      <c r="E1051" s="505"/>
      <c r="F1051" s="505"/>
      <c r="G1051" s="409"/>
      <c r="H1051" s="410"/>
      <c r="I1051" s="411"/>
      <c r="J1051" s="411"/>
      <c r="K1051" s="411"/>
      <c r="L1051" s="101"/>
      <c r="M1051" s="412"/>
      <c r="N1051" s="412"/>
      <c r="O1051" s="101"/>
      <c r="P1051" s="101"/>
      <c r="Q1051" s="414"/>
      <c r="R1051" s="414"/>
      <c r="S1051" s="414"/>
      <c r="T1051" s="414"/>
      <c r="U1051" s="414"/>
      <c r="V1051" s="413"/>
      <c r="W1051" s="725"/>
      <c r="X1051" s="739" t="str">
        <f>$A1051</f>
        <v>BACIA RB - BACIA ROMANA (B)</v>
      </c>
      <c r="Y1051" s="505"/>
      <c r="Z1051" s="597"/>
      <c r="AA1051" s="505"/>
      <c r="AB1051" s="598"/>
      <c r="AC1051" s="599"/>
      <c r="AD1051" s="599"/>
      <c r="AE1051" s="600"/>
      <c r="AF1051" s="600"/>
      <c r="AG1051" s="597"/>
      <c r="AH1051" s="601"/>
      <c r="AI1051" s="601"/>
      <c r="AJ1051" s="601"/>
      <c r="AK1051" s="601"/>
      <c r="AL1051" s="601"/>
      <c r="AM1051" s="602"/>
      <c r="AN1051" s="733"/>
      <c r="AO1051" s="739" t="str">
        <f>$A1051</f>
        <v>BACIA RB - BACIA ROMANA (B)</v>
      </c>
      <c r="AP1051" s="463"/>
      <c r="AQ1051" s="408"/>
      <c r="AR1051" s="505"/>
      <c r="AS1051" s="505"/>
      <c r="AT1051" s="505"/>
      <c r="AU1051" s="410"/>
      <c r="AV1051" s="409"/>
      <c r="AW1051" s="409"/>
      <c r="AX1051" s="409"/>
      <c r="AY1051" s="413"/>
      <c r="AZ1051" s="413"/>
      <c r="BA1051" s="413"/>
      <c r="BB1051" s="101"/>
      <c r="BC1051" s="101"/>
      <c r="BD1051" s="101"/>
      <c r="BE1051" s="101"/>
      <c r="BF1051" s="101"/>
      <c r="BG1051" s="101"/>
      <c r="BH1051" s="101"/>
      <c r="BI1051" s="101"/>
      <c r="BJ1051" s="415"/>
      <c r="BK1051" s="95"/>
    </row>
    <row r="1052" spans="1:63" s="122" customFormat="1" ht="14.25" x14ac:dyDescent="0.3">
      <c r="A1052" s="407" t="s">
        <v>24362</v>
      </c>
      <c r="B1052" s="463"/>
      <c r="C1052" s="408"/>
      <c r="D1052" s="505"/>
      <c r="E1052" s="505"/>
      <c r="F1052" s="505"/>
      <c r="G1052" s="409"/>
      <c r="H1052" s="410"/>
      <c r="I1052" s="411"/>
      <c r="J1052" s="411"/>
      <c r="K1052" s="411"/>
      <c r="L1052" s="101"/>
      <c r="M1052" s="412"/>
      <c r="N1052" s="412"/>
      <c r="O1052" s="101"/>
      <c r="P1052" s="101"/>
      <c r="Q1052" s="414"/>
      <c r="R1052" s="414"/>
      <c r="S1052" s="414"/>
      <c r="T1052" s="414"/>
      <c r="U1052" s="414"/>
      <c r="V1052" s="413"/>
      <c r="W1052" s="725"/>
      <c r="X1052" s="740" t="str">
        <f>$A1052</f>
        <v>AV. PREF. ALTIVO MENDES LINHARES</v>
      </c>
      <c r="Y1052" s="503"/>
      <c r="Z1052" s="503"/>
      <c r="AA1052" s="503"/>
      <c r="AB1052" s="399"/>
      <c r="AC1052" s="399"/>
      <c r="AD1052" s="399"/>
      <c r="AE1052" s="399"/>
      <c r="AF1052" s="404"/>
      <c r="AG1052" s="399"/>
      <c r="AH1052" s="399"/>
      <c r="AI1052" s="399"/>
      <c r="AJ1052" s="399"/>
      <c r="AK1052" s="399"/>
      <c r="AL1052" s="399"/>
      <c r="AM1052" s="399"/>
      <c r="AN1052" s="401"/>
      <c r="AO1052" s="407" t="str">
        <f>$A1052</f>
        <v>AV. PREF. ALTIVO MENDES LINHARES</v>
      </c>
      <c r="AP1052" s="463"/>
      <c r="AQ1052" s="408"/>
      <c r="AR1052" s="505"/>
      <c r="AS1052" s="505"/>
      <c r="AT1052" s="505"/>
      <c r="AU1052" s="410"/>
      <c r="AV1052" s="409"/>
      <c r="AW1052" s="409"/>
      <c r="AX1052" s="409"/>
      <c r="AY1052" s="413"/>
      <c r="AZ1052" s="413"/>
      <c r="BA1052" s="413"/>
      <c r="BB1052" s="101"/>
      <c r="BC1052" s="101"/>
      <c r="BD1052" s="101"/>
      <c r="BE1052" s="101"/>
      <c r="BF1052" s="101"/>
      <c r="BG1052" s="101"/>
      <c r="BH1052" s="101"/>
      <c r="BI1052" s="101"/>
      <c r="BJ1052" s="415"/>
      <c r="BK1052" s="95"/>
    </row>
    <row r="1053" spans="1:63" ht="14.25" x14ac:dyDescent="0.3">
      <c r="A1053" s="144" t="s">
        <v>25025</v>
      </c>
      <c r="B1053" s="379" t="s">
        <v>23695</v>
      </c>
      <c r="C1053" s="453" t="s">
        <v>25026</v>
      </c>
      <c r="D1053" s="416">
        <v>0.4</v>
      </c>
      <c r="E1053" s="504"/>
      <c r="F1053" s="504"/>
      <c r="G1053" s="416" t="s">
        <v>23865</v>
      </c>
      <c r="H1053" s="142">
        <v>30</v>
      </c>
      <c r="I1053" s="143">
        <v>0.96400000000000041</v>
      </c>
      <c r="J1053" s="143">
        <v>0.96400000000000041</v>
      </c>
      <c r="K1053" s="452">
        <v>0</v>
      </c>
      <c r="L1053" s="382">
        <f t="shared" ref="L1053:L1054" si="5220">ROUND((I1053+J1053)/2,2)</f>
        <v>0.96</v>
      </c>
      <c r="M1053" s="383">
        <f t="shared" ref="M1053:M1054" si="5221">IF(F1053=0,ROUND($D1053*10%,2),IF(D1053&gt;2.8,0.18,0.15))</f>
        <v>0.04</v>
      </c>
      <c r="N1053" s="383">
        <f t="shared" ref="N1053:N1054" si="5222">IF(F1053=0,IF(   ROUND($D1053/4,2),   IF(ROUND(($D1053*1.2)/6,2)&lt;0.1,0.1,ROUND(($D1053*1.2)/6,2))),0.5)</f>
        <v>0.1</v>
      </c>
      <c r="O1053" s="382">
        <f t="shared" ref="O1053:O1054" si="5223">L1053+M1053+N1053</f>
        <v>1.1000000000000001</v>
      </c>
      <c r="P1053" s="382">
        <f t="shared" ref="P1053:P1054" si="5224">IF(O1053&lt;2,(D1053+M1053*2)+0.6,(D1053+M1053*2)+0.6+ROUNDUP(O1053-2,0)*0.1)</f>
        <v>1.08</v>
      </c>
      <c r="Q1053" s="385">
        <f t="shared" ref="Q1053:Q1054" si="5225">IF($O1053&lt;=$W$4,ROUND(IF($O1053&lt;1.5,$O1053*$H1053*$P1053,1.5*$H1053*$P1053),2),0)</f>
        <v>35.64</v>
      </c>
      <c r="R1053" s="385">
        <f t="shared" ref="R1053:R1054" si="5226">IF($O1053&gt;$W$4,ROUND(IF($O1053&lt;1.5,$O1053*$H1053*$P1053,1.5*$H1053*$P1053),2),0)</f>
        <v>0</v>
      </c>
      <c r="S1053" s="385">
        <f t="shared" ref="S1053:S1054" si="5227">IF($O1053&gt;$W$4,ROUND(IF($O1053&lt;1.5,0,IF($O1053&gt;3,1.5*$H1053*$P1053,($O1053-1.5)*$H1053*$P1053)),2),0)</f>
        <v>0</v>
      </c>
      <c r="T1053" s="385">
        <f t="shared" ref="T1053:T1054" si="5228">IF($O1053&gt;$W$4,ROUND(IF($O1053&lt;3,0,IF($O1053&gt;4.5,1.5*$H1053*$P1053,($O1053-3)*$H1053*$P1053)),2),0)</f>
        <v>0</v>
      </c>
      <c r="U1053" s="385">
        <f t="shared" ref="U1053:U1054" si="5229">IF($O1053&gt;$W$4,ROUND(IF($O1053&lt;4.5,0,IF($O1053&gt;6,($O1053-4.5)*$H1053*$P1053,($O1053-4.5)*$H1053*$P1053)),2),0)</f>
        <v>0</v>
      </c>
      <c r="V1053" s="384">
        <f t="shared" ref="V1053:V1054" si="5230">IF($O1053&gt;$W$4, IF( $O1053&lt;=4,   ROUND($H1053*($O1053+0.5)*2,2),   0),0)</f>
        <v>0</v>
      </c>
      <c r="W1053" s="726">
        <f t="shared" ref="W1053:W1054" si="5231">IF($O1053&gt;$W$4, IF( $O1053&gt;4,   ROUND($H1053*($O1053+0.5)*2,2),   0),0)</f>
        <v>0</v>
      </c>
      <c r="X1053" s="144" t="str">
        <f t="shared" ref="X1053:X1054" si="5232">A1053</f>
        <v>RB1</v>
      </c>
      <c r="Y1053" s="416">
        <f t="shared" ref="Y1053:Y1054" si="5233">IF($D1053=0.4,1.2,IF($D1053=0.6,1.2,IF($D1053=0.8,1.3,IF($D1053=1,1.5,IF($D1053=1.2,1.7,IF($D1053&lt;=2,2,"--"))))))</f>
        <v>1.2</v>
      </c>
      <c r="Z1053" s="603" t="s">
        <v>1</v>
      </c>
      <c r="AA1053" s="504">
        <f t="shared" ref="AA1053:AA1054" si="5234">Y1053</f>
        <v>1.2</v>
      </c>
      <c r="AB1053" s="591">
        <f t="shared" ref="AB1053:AB1054" si="5235">IF($Y1053="--","--",I1053)</f>
        <v>0.96400000000000041</v>
      </c>
      <c r="AC1053" s="592">
        <f t="shared" ref="AC1053:AC1054" si="5236">IF($Y1053="--","--",IF(D1053&gt;1.5,0.15,ROUND($D1053*10%,2)))</f>
        <v>0.04</v>
      </c>
      <c r="AD1053" s="592">
        <f t="shared" ref="AD1053:AD1054" si="5237">IF($Y1053="--","--",0.15)</f>
        <v>0.15</v>
      </c>
      <c r="AE1053" s="593">
        <f t="shared" ref="AE1053:AE1054" si="5238">IF($Y1053="--","--",ROUND(AB1053+AC1053+AD1053,2))</f>
        <v>1.1499999999999999</v>
      </c>
      <c r="AF1053" s="604">
        <f t="shared" ref="AF1053:AF1054" si="5239">IF($Y1053="--","--",IF($AB1053&lt;=2,$Y1053+1,($Y1053+1)+ROUNDUP($AB1053-2,0)*0.1))</f>
        <v>2.2000000000000002</v>
      </c>
      <c r="AG1053" s="605">
        <f t="shared" ref="AG1053:AG1054" si="5240">IF($D1053=0.4,0.92,IF($D1053=0.6,0.68,IF($D1053=0.8,0.74,IF($D1053=1,0.7,IF($D1053=1.2,0.66,IF($D1053=1.5,0.6,IF($D1053&lt;=2,(2.4-(D1053+0.3)),"--")))))))</f>
        <v>0.92</v>
      </c>
      <c r="AH1053" s="595">
        <f t="shared" ref="AH1053:AH1054" si="5241">IF($Y1053="--","--",IF($AE1053&lt;=$W$4,ROUND(IF($AE1053&lt;1.5,$AE1053*$AF1053*$AG1053,1.5*$AF1053*$AG1053),2),0))</f>
        <v>2.33</v>
      </c>
      <c r="AI1053" s="595">
        <f t="shared" ref="AI1053:AI1054" si="5242">IF($Y1053="--","--",IF($AE1053&gt;$W$4,ROUND(IF($AE1053&lt;1.5,$AE1053*$AF1053*$AG1053,1.5*$AF1053*$AG1053),2),0))</f>
        <v>0</v>
      </c>
      <c r="AJ1053" s="595">
        <f t="shared" ref="AJ1053:AJ1054" si="5243">IF($Y1053="--","--",IF($AE1053&gt;$W$4,ROUND(IF($AE1053&lt;1.5,0,IF($AE1053&gt;3,1.5*$AF1053*$AG1053,($AE1053-1.5)*$AF1053*$AG1053)),2),0))</f>
        <v>0</v>
      </c>
      <c r="AK1053" s="595">
        <f t="shared" ref="AK1053:AK1054" si="5244">IF($Y1053="--","--",IF($AE1053&gt;$W$4,ROUND(IF($AE1053&lt;3,0,IF($AE1053&gt;4.5,1.5*$AF1053*$AG1053,($AE1053-3)*$AF1053*$AG1053)),2),0))</f>
        <v>0</v>
      </c>
      <c r="AL1053" s="595">
        <f t="shared" ref="AL1053:AL1054" si="5245">IF($Y1053="--","--",IF($AE1053&gt;$W$4,ROUND(IF($AE1053&lt;4.5,0,IF($AE1053&gt;6,($AE1053-4.5)*$AF1053*$AG1053,($AE1053-4.5)*$AF1053*$AG1053)),2),0))</f>
        <v>0</v>
      </c>
      <c r="AM1053" s="596">
        <f t="shared" ref="AM1053:AM1054" si="5246">IF($Y1053="--","--",IF($AE1053&gt;$W$4, IF( $AE1053&lt;=4,   ROUND(($AG1053*4)*($AE1053+0.5)*2,2),   0),0))</f>
        <v>0</v>
      </c>
      <c r="AN1053" s="732">
        <f t="shared" ref="AN1053:AN1054" si="5247">IF($Y1053="--","--",IF($AE1053&gt;$W$4, IF( $AE1053&gt;4,   ROUND(($AG1053*4)*($AE1053+0.5)*2,2),   0),0))</f>
        <v>0</v>
      </c>
      <c r="AO1053" s="144" t="s">
        <v>25025</v>
      </c>
      <c r="AP1053" s="379" t="s">
        <v>23695</v>
      </c>
      <c r="AQ1053" s="453" t="s">
        <v>25026</v>
      </c>
      <c r="AR1053" s="416">
        <v>0.4</v>
      </c>
      <c r="AS1053" s="504"/>
      <c r="AT1053" s="504"/>
      <c r="AU1053" s="142">
        <v>30</v>
      </c>
      <c r="AV1053" s="416">
        <f t="shared" ref="AV1053:AV1054" si="5248">IF($Y1053="--","--",Y1053+0.2)</f>
        <v>1.4</v>
      </c>
      <c r="AW1053" s="603" t="s">
        <v>1</v>
      </c>
      <c r="AX1053" s="504">
        <f t="shared" ref="AX1053:AX1054" si="5249">AV1053</f>
        <v>1.4</v>
      </c>
      <c r="AY1053" s="384">
        <f t="shared" ref="AY1053:AY1054" si="5250">IF(D1053&gt;2,AU1053,AU1053-AV1053)</f>
        <v>28.6</v>
      </c>
      <c r="AZ1053" s="384">
        <f t="shared" ref="AZ1053:AZ1054" si="5251">N1053</f>
        <v>0.1</v>
      </c>
      <c r="BA1053" s="384">
        <f t="shared" ref="BA1053:BA1054" si="5252">P1053</f>
        <v>1.08</v>
      </c>
      <c r="BB1053" s="382">
        <f t="shared" ref="BB1053:BB1054" si="5253">IF(F1053=0,IF(ROUND( AY1053 * ( ( (N1053*P1053) +  ( ((D1053+M1053*2)/6)*P1053 ) ) - ROUND(  ((D1053+M1053*2)^2)   *   (   ( PI()*96.379 / (4*360) )  -  ( (SIN((96.379/2)*PI()/180)) * (COS((96.379/2)*PI()/180)) / 4 )   ), 4) ),2),   ROUND( AY1053 * ( ( (N1053*P1053) +  ( ((D1053+M1053*2)/4)*P1053 ) ) - ROUND(  ((D1053+M1053*2)^2)   *   (   ( PI()*120 / (4*360) )  -  ( (SIN((120/2)*PI()/180)) * (COS((120/2)*PI()/180)) / 4 )   ), 4) ),2)),0)</f>
        <v>5.78</v>
      </c>
      <c r="BC1053" s="265">
        <f t="shared" ref="BC1053:BC1054" si="5254">IF(F1053&gt;0,ROUND(AY1053*N1053*P1053,2),0)</f>
        <v>0</v>
      </c>
      <c r="BD1053" s="265">
        <f t="shared" ref="BD1053:BD1054" si="5255">SUM(Q1053:U1053,AH1053:AL1053)</f>
        <v>37.97</v>
      </c>
      <c r="BE1053" s="265">
        <f t="shared" ref="BE1053:BE1054" si="5256">IF(F1053=0, ROUND( ( PI()*( (D1053+M1053*2)^2 ) / 4  ) * AY1053,2),  ROUND( (D1053+M1053*2)*(F1053+M1053*2) * AY1053,2))</f>
        <v>5.18</v>
      </c>
      <c r="BF1053" s="607">
        <f t="shared" ref="BF1053:BF1054" si="5257">IF(($I1053+M1053-0.15)&lt;=2,($I1053+M1053+0.15),IF(($I1053+M1053)&lt;=3,2.35,($I1053+M1053+0.2)-0.85))</f>
        <v>1.1540000000000004</v>
      </c>
      <c r="BG1053" s="607">
        <f t="shared" ref="BG1053:BG1054" si="5258">IF(D1053&gt;2,   (I1053-F1053-M1053-0.11),IF(($I1053+M1053)&lt;=2,0,IF(($I1053+M1053)&gt;3,0.85,(I1053+M1053+0.2-BF1053))))</f>
        <v>0</v>
      </c>
      <c r="BH1053" s="607">
        <f t="shared" ref="BH1053:BH1054" si="5259">IF(D1053&gt;2,  ROUND(((1.42+0.4)+(0.91+0.4))*2*BG1053,2), ROUND(AV1053*AX1053*BF1053,2))</f>
        <v>2.2599999999999998</v>
      </c>
      <c r="BI1053" s="607">
        <f t="shared" ref="BI1053:BI1054" si="5260">ROUND(((PI()*0.9^2)/4)*BG1053,2)</f>
        <v>0</v>
      </c>
      <c r="BJ1053" s="116">
        <f t="shared" ref="BJ1053:BJ1054" si="5261">ROUND(BD1053-BE1053-BH1053-BI1053-BB1053-BC1053,2)</f>
        <v>24.75</v>
      </c>
      <c r="BK1053" s="95"/>
    </row>
    <row r="1054" spans="1:63" ht="14.25" x14ac:dyDescent="0.3">
      <c r="A1054" s="449" t="s">
        <v>25026</v>
      </c>
      <c r="B1054" s="146" t="s">
        <v>23695</v>
      </c>
      <c r="C1054" s="532" t="s">
        <v>25026</v>
      </c>
      <c r="D1054" s="502">
        <v>0.4</v>
      </c>
      <c r="E1054" s="589"/>
      <c r="F1054" s="589"/>
      <c r="G1054" s="502" t="s">
        <v>23865</v>
      </c>
      <c r="H1054" s="451">
        <v>9</v>
      </c>
      <c r="I1054" s="452">
        <v>0.96400000000000041</v>
      </c>
      <c r="J1054" s="452">
        <v>1.1798999999999999</v>
      </c>
      <c r="K1054" s="452">
        <v>0</v>
      </c>
      <c r="L1054" s="382">
        <f t="shared" si="5220"/>
        <v>1.07</v>
      </c>
      <c r="M1054" s="383">
        <f t="shared" si="5221"/>
        <v>0.04</v>
      </c>
      <c r="N1054" s="383">
        <f t="shared" si="5222"/>
        <v>0.1</v>
      </c>
      <c r="O1054" s="382">
        <f t="shared" si="5223"/>
        <v>1.2100000000000002</v>
      </c>
      <c r="P1054" s="382">
        <f t="shared" si="5224"/>
        <v>1.08</v>
      </c>
      <c r="Q1054" s="385">
        <f t="shared" si="5225"/>
        <v>11.76</v>
      </c>
      <c r="R1054" s="385">
        <f t="shared" si="5226"/>
        <v>0</v>
      </c>
      <c r="S1054" s="385">
        <f t="shared" si="5227"/>
        <v>0</v>
      </c>
      <c r="T1054" s="385">
        <f t="shared" si="5228"/>
        <v>0</v>
      </c>
      <c r="U1054" s="385">
        <f t="shared" si="5229"/>
        <v>0</v>
      </c>
      <c r="V1054" s="384">
        <f t="shared" si="5230"/>
        <v>0</v>
      </c>
      <c r="W1054" s="726">
        <f t="shared" si="5231"/>
        <v>0</v>
      </c>
      <c r="X1054" s="449" t="str">
        <f t="shared" si="5232"/>
        <v>RB2</v>
      </c>
      <c r="Y1054" s="502">
        <f t="shared" si="5233"/>
        <v>1.2</v>
      </c>
      <c r="Z1054" s="590" t="s">
        <v>1</v>
      </c>
      <c r="AA1054" s="589">
        <f t="shared" si="5234"/>
        <v>1.2</v>
      </c>
      <c r="AB1054" s="591">
        <f t="shared" si="5235"/>
        <v>0.96400000000000041</v>
      </c>
      <c r="AC1054" s="592">
        <f t="shared" si="5236"/>
        <v>0.04</v>
      </c>
      <c r="AD1054" s="592">
        <f t="shared" si="5237"/>
        <v>0.15</v>
      </c>
      <c r="AE1054" s="593">
        <f t="shared" si="5238"/>
        <v>1.1499999999999999</v>
      </c>
      <c r="AF1054" s="593">
        <f t="shared" si="5239"/>
        <v>2.2000000000000002</v>
      </c>
      <c r="AG1054" s="594">
        <f t="shared" si="5240"/>
        <v>0.92</v>
      </c>
      <c r="AH1054" s="595">
        <f t="shared" si="5241"/>
        <v>2.33</v>
      </c>
      <c r="AI1054" s="595">
        <f t="shared" si="5242"/>
        <v>0</v>
      </c>
      <c r="AJ1054" s="595">
        <f t="shared" si="5243"/>
        <v>0</v>
      </c>
      <c r="AK1054" s="595">
        <f t="shared" si="5244"/>
        <v>0</v>
      </c>
      <c r="AL1054" s="595">
        <f t="shared" si="5245"/>
        <v>0</v>
      </c>
      <c r="AM1054" s="596">
        <f t="shared" si="5246"/>
        <v>0</v>
      </c>
      <c r="AN1054" s="732">
        <f t="shared" si="5247"/>
        <v>0</v>
      </c>
      <c r="AO1054" s="449" t="s">
        <v>25026</v>
      </c>
      <c r="AP1054" s="146" t="s">
        <v>23695</v>
      </c>
      <c r="AQ1054" s="532" t="s">
        <v>25026</v>
      </c>
      <c r="AR1054" s="502">
        <v>0.4</v>
      </c>
      <c r="AS1054" s="589"/>
      <c r="AT1054" s="589"/>
      <c r="AU1054" s="451">
        <v>9</v>
      </c>
      <c r="AV1054" s="502">
        <f t="shared" si="5248"/>
        <v>1.4</v>
      </c>
      <c r="AW1054" s="590" t="s">
        <v>1</v>
      </c>
      <c r="AX1054" s="589">
        <f t="shared" si="5249"/>
        <v>1.4</v>
      </c>
      <c r="AY1054" s="384">
        <f t="shared" si="5250"/>
        <v>7.6</v>
      </c>
      <c r="AZ1054" s="384">
        <f t="shared" si="5251"/>
        <v>0.1</v>
      </c>
      <c r="BA1054" s="384">
        <f t="shared" si="5252"/>
        <v>1.08</v>
      </c>
      <c r="BB1054" s="382">
        <f t="shared" si="5253"/>
        <v>1.54</v>
      </c>
      <c r="BC1054" s="265">
        <f t="shared" si="5254"/>
        <v>0</v>
      </c>
      <c r="BD1054" s="265">
        <f t="shared" si="5255"/>
        <v>14.09</v>
      </c>
      <c r="BE1054" s="265">
        <f t="shared" si="5256"/>
        <v>1.38</v>
      </c>
      <c r="BF1054" s="607">
        <f t="shared" si="5257"/>
        <v>1.1540000000000004</v>
      </c>
      <c r="BG1054" s="607">
        <f t="shared" si="5258"/>
        <v>0</v>
      </c>
      <c r="BH1054" s="607">
        <f t="shared" si="5259"/>
        <v>2.2599999999999998</v>
      </c>
      <c r="BI1054" s="607">
        <f t="shared" si="5260"/>
        <v>0</v>
      </c>
      <c r="BJ1054" s="116">
        <f t="shared" si="5261"/>
        <v>8.91</v>
      </c>
      <c r="BK1054" s="95"/>
    </row>
    <row r="1055" spans="1:63" s="122" customFormat="1" ht="14.25" x14ac:dyDescent="0.3">
      <c r="A1055" s="144"/>
      <c r="B1055" s="379"/>
      <c r="C1055" s="669"/>
      <c r="D1055" s="504"/>
      <c r="E1055" s="504"/>
      <c r="F1055" s="504"/>
      <c r="G1055" s="504"/>
      <c r="H1055" s="670"/>
      <c r="I1055" s="671"/>
      <c r="J1055" s="671"/>
      <c r="K1055" s="671"/>
      <c r="L1055" s="673"/>
      <c r="M1055" s="674"/>
      <c r="N1055" s="674"/>
      <c r="O1055" s="673"/>
      <c r="P1055" s="673"/>
      <c r="Q1055" s="675"/>
      <c r="R1055" s="675"/>
      <c r="S1055" s="675"/>
      <c r="T1055" s="675"/>
      <c r="U1055" s="675"/>
      <c r="V1055" s="676"/>
      <c r="W1055" s="728"/>
      <c r="X1055" s="144"/>
      <c r="Y1055" s="504"/>
      <c r="Z1055" s="603"/>
      <c r="AA1055" s="504"/>
      <c r="AB1055" s="677"/>
      <c r="AC1055" s="678"/>
      <c r="AD1055" s="678"/>
      <c r="AE1055" s="672"/>
      <c r="AF1055" s="672"/>
      <c r="AG1055" s="603"/>
      <c r="AH1055" s="679"/>
      <c r="AI1055" s="679"/>
      <c r="AJ1055" s="679"/>
      <c r="AK1055" s="679"/>
      <c r="AL1055" s="679"/>
      <c r="AM1055" s="680"/>
      <c r="AN1055" s="735"/>
      <c r="AO1055" s="144"/>
      <c r="AP1055" s="379"/>
      <c r="AQ1055" s="669"/>
      <c r="AR1055" s="504"/>
      <c r="AS1055" s="504"/>
      <c r="AT1055" s="504"/>
      <c r="AU1055" s="670"/>
      <c r="AV1055" s="504"/>
      <c r="AW1055" s="603"/>
      <c r="AX1055" s="504"/>
      <c r="AY1055" s="676"/>
      <c r="AZ1055" s="676"/>
      <c r="BA1055" s="676"/>
      <c r="BB1055" s="673"/>
      <c r="BC1055" s="673"/>
      <c r="BD1055" s="673"/>
      <c r="BE1055" s="673"/>
      <c r="BF1055" s="675"/>
      <c r="BG1055" s="675"/>
      <c r="BH1055" s="675"/>
      <c r="BI1055" s="675"/>
      <c r="BJ1055" s="684"/>
      <c r="BK1055" s="95"/>
    </row>
    <row r="1056" spans="1:63" s="122" customFormat="1" ht="14.25" x14ac:dyDescent="0.3">
      <c r="A1056" s="402" t="s">
        <v>25164</v>
      </c>
      <c r="B1056" s="463"/>
      <c r="C1056" s="408"/>
      <c r="D1056" s="505"/>
      <c r="E1056" s="505"/>
      <c r="F1056" s="505"/>
      <c r="G1056" s="409"/>
      <c r="H1056" s="410"/>
      <c r="I1056" s="411"/>
      <c r="J1056" s="411"/>
      <c r="K1056" s="411"/>
      <c r="L1056" s="101"/>
      <c r="M1056" s="412"/>
      <c r="N1056" s="412"/>
      <c r="O1056" s="101"/>
      <c r="P1056" s="101"/>
      <c r="Q1056" s="414"/>
      <c r="R1056" s="414"/>
      <c r="S1056" s="414"/>
      <c r="T1056" s="414"/>
      <c r="U1056" s="414"/>
      <c r="V1056" s="413"/>
      <c r="W1056" s="725"/>
      <c r="X1056" s="402" t="str">
        <f>$A1056</f>
        <v>REMANEJAMENTO DE GALERIA RUA DR. LUIZ DE ARAÚJO BRAZ</v>
      </c>
      <c r="Y1056" s="503"/>
      <c r="Z1056" s="503"/>
      <c r="AA1056" s="503"/>
      <c r="AB1056" s="399"/>
      <c r="AC1056" s="399"/>
      <c r="AD1056" s="399"/>
      <c r="AE1056" s="399"/>
      <c r="AF1056" s="404"/>
      <c r="AG1056" s="399"/>
      <c r="AH1056" s="399"/>
      <c r="AI1056" s="399"/>
      <c r="AJ1056" s="399"/>
      <c r="AK1056" s="399"/>
      <c r="AL1056" s="399"/>
      <c r="AM1056" s="399"/>
      <c r="AN1056" s="401"/>
      <c r="AO1056" s="402" t="str">
        <f>$A1056</f>
        <v>REMANEJAMENTO DE GALERIA RUA DR. LUIZ DE ARAÚJO BRAZ</v>
      </c>
      <c r="AP1056" s="463"/>
      <c r="AQ1056" s="408"/>
      <c r="AR1056" s="505"/>
      <c r="AS1056" s="505"/>
      <c r="AT1056" s="505"/>
      <c r="AU1056" s="410"/>
      <c r="AV1056" s="409"/>
      <c r="AW1056" s="409"/>
      <c r="AX1056" s="409"/>
      <c r="AY1056" s="413"/>
      <c r="AZ1056" s="413"/>
      <c r="BA1056" s="413"/>
      <c r="BB1056" s="101"/>
      <c r="BC1056" s="101"/>
      <c r="BD1056" s="101"/>
      <c r="BE1056" s="101"/>
      <c r="BF1056" s="101"/>
      <c r="BG1056" s="101"/>
      <c r="BH1056" s="101"/>
      <c r="BI1056" s="101"/>
      <c r="BJ1056" s="415"/>
      <c r="BK1056" s="95"/>
    </row>
    <row r="1057" spans="1:63" ht="14.25" x14ac:dyDescent="0.3">
      <c r="A1057" s="681" t="s">
        <v>25161</v>
      </c>
      <c r="B1057" s="379"/>
      <c r="C1057" s="453"/>
      <c r="D1057" s="416">
        <v>2.6</v>
      </c>
      <c r="E1057" s="504" t="s">
        <v>1</v>
      </c>
      <c r="F1057" s="504">
        <v>1</v>
      </c>
      <c r="G1057" s="416" t="s">
        <v>25017</v>
      </c>
      <c r="H1057" s="142">
        <v>20</v>
      </c>
      <c r="I1057" s="143">
        <v>1.44</v>
      </c>
      <c r="J1057" s="143">
        <v>1.42</v>
      </c>
      <c r="K1057" s="452">
        <v>0</v>
      </c>
      <c r="L1057" s="382">
        <f t="shared" ref="L1057" si="5262">ROUND((I1057+J1057)/2,2)</f>
        <v>1.43</v>
      </c>
      <c r="M1057" s="383">
        <f t="shared" ref="M1057" si="5263">IF(F1057=0,ROUND($D1057*10%,2),IF(D1057&gt;2.8,0.18,0.15))</f>
        <v>0.15</v>
      </c>
      <c r="N1057" s="383">
        <f t="shared" ref="N1057" si="5264">IF(F1057=0,IF(   ROUND($D1057/4,2),   IF(ROUND(($D1057*1.2)/6,2)&lt;0.1,0.1,ROUND(($D1057*1.2)/6,2))),0.5)</f>
        <v>0.5</v>
      </c>
      <c r="O1057" s="382">
        <f t="shared" ref="O1057" si="5265">L1057+M1057+N1057</f>
        <v>2.08</v>
      </c>
      <c r="P1057" s="382">
        <f t="shared" ref="P1057" si="5266">IF(O1057&lt;2,(D1057+M1057*2)+0.6,(D1057+M1057*2)+0.6+ROUNDUP(O1057-2,0)*0.1)</f>
        <v>3.6</v>
      </c>
      <c r="Q1057" s="385">
        <f t="shared" ref="Q1057" si="5267">IF($O1057&lt;=$W$4,ROUND(IF($O1057&lt;1.5,$O1057*$H1057*$P1057,1.5*$H1057*$P1057),2),0)</f>
        <v>0</v>
      </c>
      <c r="R1057" s="385">
        <f t="shared" ref="R1057" si="5268">IF($O1057&gt;$W$4,ROUND(IF($O1057&lt;1.5,$O1057*$H1057*$P1057,1.5*$H1057*$P1057),2),0)</f>
        <v>108</v>
      </c>
      <c r="S1057" s="385">
        <f t="shared" ref="S1057" si="5269">IF($O1057&gt;$W$4,ROUND(IF($O1057&lt;1.5,0,IF($O1057&gt;3,1.5*$H1057*$P1057,($O1057-1.5)*$H1057*$P1057)),2),0)</f>
        <v>41.76</v>
      </c>
      <c r="T1057" s="385">
        <f t="shared" ref="T1057" si="5270">IF($O1057&gt;$W$4,ROUND(IF($O1057&lt;3,0,IF($O1057&gt;4.5,1.5*$H1057*$P1057,($O1057-3)*$H1057*$P1057)),2),0)</f>
        <v>0</v>
      </c>
      <c r="U1057" s="385">
        <f t="shared" ref="U1057" si="5271">IF($O1057&gt;$W$4,ROUND(IF($O1057&lt;4.5,0,IF($O1057&gt;6,($O1057-4.5)*$H1057*$P1057,($O1057-4.5)*$H1057*$P1057)),2),0)</f>
        <v>0</v>
      </c>
      <c r="V1057" s="384">
        <f t="shared" ref="V1057" si="5272">IF($O1057&gt;$W$4, IF( $O1057&lt;=4,   ROUND($H1057*($O1057+0.5)*2,2),   0),0)</f>
        <v>103.2</v>
      </c>
      <c r="W1057" s="726">
        <f t="shared" ref="W1057" si="5273">IF($O1057&gt;$W$4, IF( $O1057&gt;4,   ROUND($H1057*($O1057+0.5)*2,2),   0),0)</f>
        <v>0</v>
      </c>
      <c r="X1057" s="144" t="str">
        <f t="shared" ref="X1057" si="5274">A1057</f>
        <v>PV EXISENTE</v>
      </c>
      <c r="Y1057" s="416" t="str">
        <f t="shared" ref="Y1057" si="5275">IF($D1057=0.4,1.2,IF($D1057=0.6,1.2,IF($D1057=0.8,1.3,IF($D1057=1,1.5,IF($D1057=1.2,1.7,IF($D1057&lt;=2,2,"--"))))))</f>
        <v>--</v>
      </c>
      <c r="Z1057" s="603" t="s">
        <v>1</v>
      </c>
      <c r="AA1057" s="504" t="str">
        <f t="shared" ref="AA1057" si="5276">Y1057</f>
        <v>--</v>
      </c>
      <c r="AB1057" s="591" t="str">
        <f t="shared" ref="AB1057" si="5277">IF($Y1057="--","--",I1057)</f>
        <v>--</v>
      </c>
      <c r="AC1057" s="592" t="str">
        <f t="shared" ref="AC1057" si="5278">IF($Y1057="--","--",IF(D1057&gt;1.5,0.15,ROUND($D1057*10%,2)))</f>
        <v>--</v>
      </c>
      <c r="AD1057" s="592" t="str">
        <f t="shared" ref="AD1057" si="5279">IF($Y1057="--","--",0.15)</f>
        <v>--</v>
      </c>
      <c r="AE1057" s="593" t="str">
        <f t="shared" ref="AE1057" si="5280">IF($Y1057="--","--",ROUND(AB1057+AC1057+AD1057,2))</f>
        <v>--</v>
      </c>
      <c r="AF1057" s="604" t="str">
        <f t="shared" ref="AF1057" si="5281">IF($Y1057="--","--",IF($AB1057&lt;=2,$Y1057+1,($Y1057+1)+ROUNDUP($AB1057-2,0)*0.1))</f>
        <v>--</v>
      </c>
      <c r="AG1057" s="605" t="str">
        <f t="shared" ref="AG1057" si="5282">IF($D1057=0.4,0.92,IF($D1057=0.6,0.68,IF($D1057=0.8,0.74,IF($D1057=1,0.7,IF($D1057=1.2,0.66,IF($D1057=1.5,0.6,IF($D1057&lt;=2,(2.4-(D1057+0.3)),"--")))))))</f>
        <v>--</v>
      </c>
      <c r="AH1057" s="595" t="str">
        <f t="shared" ref="AH1057" si="5283">IF($Y1057="--","--",IF($AE1057&lt;=$W$4,ROUND(IF($AE1057&lt;1.5,$AE1057*$AF1057*$AG1057,1.5*$AF1057*$AG1057),2),0))</f>
        <v>--</v>
      </c>
      <c r="AI1057" s="595" t="str">
        <f t="shared" ref="AI1057" si="5284">IF($Y1057="--","--",IF($AE1057&gt;$W$4,ROUND(IF($AE1057&lt;1.5,$AE1057*$AF1057*$AG1057,1.5*$AF1057*$AG1057),2),0))</f>
        <v>--</v>
      </c>
      <c r="AJ1057" s="595" t="str">
        <f t="shared" ref="AJ1057" si="5285">IF($Y1057="--","--",IF($AE1057&gt;$W$4,ROUND(IF($AE1057&lt;1.5,0,IF($AE1057&gt;3,1.5*$AF1057*$AG1057,($AE1057-1.5)*$AF1057*$AG1057)),2),0))</f>
        <v>--</v>
      </c>
      <c r="AK1057" s="595" t="str">
        <f t="shared" ref="AK1057" si="5286">IF($Y1057="--","--",IF($AE1057&gt;$W$4,ROUND(IF($AE1057&lt;3,0,IF($AE1057&gt;4.5,1.5*$AF1057*$AG1057,($AE1057-3)*$AF1057*$AG1057)),2),0))</f>
        <v>--</v>
      </c>
      <c r="AL1057" s="595" t="str">
        <f t="shared" ref="AL1057" si="5287">IF($Y1057="--","--",IF($AE1057&gt;$W$4,ROUND(IF($AE1057&lt;4.5,0,IF($AE1057&gt;6,($AE1057-4.5)*$AF1057*$AG1057,($AE1057-4.5)*$AF1057*$AG1057)),2),0))</f>
        <v>--</v>
      </c>
      <c r="AM1057" s="596" t="str">
        <f t="shared" ref="AM1057" si="5288">IF($Y1057="--","--",IF($AE1057&gt;$W$4, IF( $AE1057&lt;=4,   ROUND(($AG1057*4)*($AE1057+0.5)*2,2),   0),0))</f>
        <v>--</v>
      </c>
      <c r="AN1057" s="732" t="str">
        <f t="shared" ref="AN1057" si="5289">IF($Y1057="--","--",IF($AE1057&gt;$W$4, IF( $AE1057&gt;4,   ROUND(($AG1057*4)*($AE1057+0.5)*2,2),   0),0))</f>
        <v>--</v>
      </c>
      <c r="AO1057" s="681" t="str">
        <f t="shared" ref="AO1057" si="5290">A1057</f>
        <v>PV EXISENTE</v>
      </c>
      <c r="AP1057" s="379"/>
      <c r="AQ1057" s="453"/>
      <c r="AR1057" s="416">
        <f t="shared" ref="AR1057" si="5291">D1057</f>
        <v>2.6</v>
      </c>
      <c r="AS1057" s="504" t="str">
        <f t="shared" ref="AS1057" si="5292">IF(E1057="x","x","")</f>
        <v>x</v>
      </c>
      <c r="AT1057" s="504">
        <f t="shared" ref="AT1057" si="5293">IF(F1057&gt;0,F1057,"")</f>
        <v>1</v>
      </c>
      <c r="AU1057" s="142">
        <f t="shared" ref="AU1057" si="5294">H1057</f>
        <v>20</v>
      </c>
      <c r="AV1057" s="416" t="str">
        <f t="shared" ref="AV1057" si="5295">IF($Y1057="--","--",Y1057+0.2)</f>
        <v>--</v>
      </c>
      <c r="AW1057" s="603" t="s">
        <v>1</v>
      </c>
      <c r="AX1057" s="504" t="str">
        <f t="shared" ref="AX1057" si="5296">AV1057</f>
        <v>--</v>
      </c>
      <c r="AY1057" s="384">
        <f t="shared" ref="AY1057" si="5297">IF(D1057&gt;2,AU1057,AU1057-AV1057)</f>
        <v>20</v>
      </c>
      <c r="AZ1057" s="384">
        <f t="shared" ref="AZ1057" si="5298">N1057</f>
        <v>0.5</v>
      </c>
      <c r="BA1057" s="384">
        <f t="shared" ref="BA1057" si="5299">P1057</f>
        <v>3.6</v>
      </c>
      <c r="BB1057" s="382">
        <f t="shared" ref="BB1057" si="5300">IF(F1057=0,IF(ROUND( AY1057 * ( ( (N1057*P1057) +  ( ((D1057+M1057*2)/6)*P1057 ) ) - ROUND(  ((D1057+M1057*2)^2)   *   (   ( PI()*96.379 / (4*360) )  -  ( (SIN((96.379/2)*PI()/180)) * (COS((96.379/2)*PI()/180)) / 4 )   ), 4) ),2),   ROUND( AY1057 * ( ( (N1057*P1057) +  ( ((D1057+M1057*2)/4)*P1057 ) ) - ROUND(  ((D1057+M1057*2)^2)   *   (   ( PI()*120 / (4*360) )  -  ( (SIN((120/2)*PI()/180)) * (COS((120/2)*PI()/180)) / 4 )   ), 4) ),2)),0)</f>
        <v>0</v>
      </c>
      <c r="BC1057" s="265">
        <f t="shared" ref="BC1057" si="5301">IF(F1057&gt;0,ROUND(AY1057*N1057*P1057,2),0)</f>
        <v>36</v>
      </c>
      <c r="BD1057" s="265">
        <f t="shared" ref="BD1057" si="5302">SUM(Q1057:U1057,AH1057:AL1057)</f>
        <v>149.76</v>
      </c>
      <c r="BE1057" s="265">
        <f t="shared" ref="BE1057" si="5303">IF(F1057=0, ROUND( ( PI()*( (D1057+M1057*2)^2 ) / 4  ) * AY1057,2),  ROUND( (D1057+M1057*2)*(F1057+M1057*2) * AY1057,2))</f>
        <v>75.400000000000006</v>
      </c>
      <c r="BF1057" s="607">
        <f t="shared" ref="BF1057" si="5304">IF(($I1057+M1057-0.15)&lt;=2,($I1057+M1057+0.15),IF(($I1057+M1057)&lt;=3,2.35,($I1057+M1057+0.2)-0.85))</f>
        <v>1.7399999999999998</v>
      </c>
      <c r="BG1057" s="607">
        <f t="shared" ref="BG1057" si="5305">IF(D1057&gt;2,   (I1057-F1057-M1057-0.11),IF(($I1057+M1057)&lt;=2,0,IF(($I1057+M1057)&gt;3,0.85,(I1057+M1057+0.2-BF1057))))</f>
        <v>0.17999999999999994</v>
      </c>
      <c r="BH1057" s="607">
        <f t="shared" ref="BH1057" si="5306">IF(D1057&gt;2,  ROUND(((1.42+0.4)+(0.91+0.4))*2*BG1057,2), ROUND(AV1057*AX1057*BF1057,2))</f>
        <v>1.1299999999999999</v>
      </c>
      <c r="BI1057" s="607">
        <f t="shared" ref="BI1057" si="5307">ROUND(((PI()*0.9^2)/4)*BG1057,2)</f>
        <v>0.11</v>
      </c>
      <c r="BJ1057" s="116">
        <f t="shared" ref="BJ1057" si="5308">ROUND(BD1057-BE1057-BH1057-BI1057-BB1057-BC1057,2)</f>
        <v>37.119999999999997</v>
      </c>
      <c r="BK1057" s="95"/>
    </row>
    <row r="1058" spans="1:63" ht="15" thickBot="1" x14ac:dyDescent="0.35">
      <c r="A1058" s="144"/>
      <c r="B1058" s="379"/>
      <c r="C1058" s="453"/>
      <c r="D1058" s="416"/>
      <c r="E1058" s="504"/>
      <c r="F1058" s="504"/>
      <c r="G1058" s="416"/>
      <c r="H1058" s="142"/>
      <c r="I1058" s="143"/>
      <c r="J1058" s="143"/>
      <c r="K1058" s="452"/>
      <c r="L1058" s="382"/>
      <c r="M1058" s="383"/>
      <c r="N1058" s="383"/>
      <c r="O1058" s="382"/>
      <c r="P1058" s="382"/>
      <c r="Q1058" s="385"/>
      <c r="R1058" s="385"/>
      <c r="S1058" s="385"/>
      <c r="T1058" s="385"/>
      <c r="U1058" s="385"/>
      <c r="V1058" s="729"/>
      <c r="W1058" s="730"/>
      <c r="X1058" s="741"/>
      <c r="Y1058" s="416"/>
      <c r="Z1058" s="603"/>
      <c r="AA1058" s="504"/>
      <c r="AB1058" s="591"/>
      <c r="AC1058" s="592"/>
      <c r="AD1058" s="592"/>
      <c r="AE1058" s="593"/>
      <c r="AF1058" s="604"/>
      <c r="AG1058" s="605"/>
      <c r="AH1058" s="595"/>
      <c r="AI1058" s="595"/>
      <c r="AJ1058" s="595"/>
      <c r="AK1058" s="595"/>
      <c r="AL1058" s="595"/>
      <c r="AM1058" s="596"/>
      <c r="AN1058" s="732"/>
      <c r="AO1058" s="144"/>
      <c r="AP1058" s="379"/>
      <c r="AQ1058" s="453"/>
      <c r="AR1058" s="416"/>
      <c r="AS1058" s="504"/>
      <c r="AT1058" s="504"/>
      <c r="AU1058" s="142"/>
      <c r="AV1058" s="416"/>
      <c r="AW1058" s="603"/>
      <c r="AX1058" s="504"/>
      <c r="AY1058" s="384"/>
      <c r="AZ1058" s="384"/>
      <c r="BA1058" s="384"/>
      <c r="BB1058" s="382"/>
      <c r="BC1058" s="265"/>
      <c r="BD1058" s="265"/>
      <c r="BE1058" s="265"/>
      <c r="BF1058" s="607"/>
      <c r="BG1058" s="607"/>
      <c r="BH1058" s="607"/>
      <c r="BI1058" s="607"/>
      <c r="BJ1058" s="116"/>
      <c r="BK1058" s="95"/>
    </row>
    <row r="1059" spans="1:63" ht="20.25" customHeight="1" thickBot="1" x14ac:dyDescent="0.35">
      <c r="A1059" s="115"/>
      <c r="B1059" s="115"/>
      <c r="C1059" s="115"/>
      <c r="D1059" s="114"/>
      <c r="E1059" s="114"/>
      <c r="F1059" s="114"/>
      <c r="G1059" s="114"/>
      <c r="H1059" s="506"/>
      <c r="I1059" s="113"/>
      <c r="J1059" s="113"/>
      <c r="K1059" s="113"/>
      <c r="L1059" s="112"/>
      <c r="M1059" s="112"/>
      <c r="N1059" s="112"/>
      <c r="O1059" s="942" t="s">
        <v>11564</v>
      </c>
      <c r="P1059" s="943"/>
      <c r="Q1059" s="111">
        <f t="shared" ref="Q1059:W1059" si="5309">SUM(Q10:Q1058)</f>
        <v>13115.140000000001</v>
      </c>
      <c r="R1059" s="111">
        <f t="shared" si="5309"/>
        <v>35724.929999999993</v>
      </c>
      <c r="S1059" s="111">
        <f t="shared" si="5309"/>
        <v>21595.7</v>
      </c>
      <c r="T1059" s="111">
        <f t="shared" si="5309"/>
        <v>3720.1</v>
      </c>
      <c r="U1059" s="111">
        <f t="shared" si="5309"/>
        <v>50.209999999999994</v>
      </c>
      <c r="V1059" s="111">
        <f t="shared" si="5309"/>
        <v>63601.299999999996</v>
      </c>
      <c r="W1059" s="683">
        <f t="shared" si="5309"/>
        <v>3010.62</v>
      </c>
      <c r="X1059" s="115"/>
      <c r="Y1059" s="115"/>
      <c r="Z1059" s="115"/>
      <c r="AA1059" s="114"/>
      <c r="AB1059" s="114"/>
      <c r="AC1059" s="114"/>
      <c r="AD1059" s="114"/>
      <c r="AE1059" s="114"/>
      <c r="AF1059" s="944" t="s">
        <v>11564</v>
      </c>
      <c r="AG1059" s="944"/>
      <c r="AH1059" s="668">
        <f t="shared" ref="AH1059:AN1059" si="5310">SUM(AH10:AH1058)</f>
        <v>783.17</v>
      </c>
      <c r="AI1059" s="111">
        <f t="shared" si="5310"/>
        <v>942.68999999999846</v>
      </c>
      <c r="AJ1059" s="111">
        <f t="shared" si="5310"/>
        <v>379.44000000000034</v>
      </c>
      <c r="AK1059" s="111">
        <f t="shared" si="5310"/>
        <v>26.8</v>
      </c>
      <c r="AL1059" s="111">
        <f t="shared" si="5310"/>
        <v>0</v>
      </c>
      <c r="AM1059" s="111">
        <f t="shared" si="5310"/>
        <v>5269.2999999999984</v>
      </c>
      <c r="AN1059" s="742">
        <f t="shared" si="5310"/>
        <v>21.89</v>
      </c>
      <c r="AO1059" s="115"/>
      <c r="AP1059" s="115"/>
      <c r="AQ1059" s="115"/>
      <c r="AR1059" s="114"/>
      <c r="AS1059" s="114"/>
      <c r="AT1059" s="114"/>
      <c r="AU1059" s="114"/>
      <c r="AV1059" s="114"/>
      <c r="AW1059" s="114"/>
      <c r="AX1059" s="114"/>
      <c r="AY1059" s="114"/>
      <c r="AZ1059" s="942" t="s">
        <v>11564</v>
      </c>
      <c r="BA1059" s="943"/>
      <c r="BB1059" s="111">
        <f>SUM(BB10:BB1058)</f>
        <v>7158.9800000000032</v>
      </c>
      <c r="BC1059" s="111">
        <f>SUM(BC10:BC1058)</f>
        <v>4102.5</v>
      </c>
      <c r="BD1059" s="609"/>
      <c r="BE1059" s="610"/>
      <c r="BF1059" s="610"/>
      <c r="BG1059" s="111">
        <f>SUM(BG10:BG1058)</f>
        <v>94.655062867189983</v>
      </c>
      <c r="BH1059" s="609"/>
      <c r="BI1059" s="610"/>
      <c r="BJ1059" s="685">
        <f>SUM(BJ10:BJ1058)</f>
        <v>40128.200000000055</v>
      </c>
      <c r="BK1059" s="110"/>
    </row>
    <row r="1060" spans="1:63" ht="20.25" customHeight="1" x14ac:dyDescent="0.3">
      <c r="A1060" s="611"/>
      <c r="B1060" s="611"/>
      <c r="C1060" s="611"/>
      <c r="D1060" s="105"/>
      <c r="E1060" s="105"/>
      <c r="F1060" s="105"/>
      <c r="G1060" s="105"/>
      <c r="H1060" s="612"/>
      <c r="I1060" s="103"/>
      <c r="J1060" s="103"/>
      <c r="K1060" s="103"/>
      <c r="L1060" s="101"/>
      <c r="M1060" s="101"/>
      <c r="N1060" s="101"/>
      <c r="O1060" s="613"/>
      <c r="P1060" s="613"/>
      <c r="Q1060" s="614"/>
      <c r="R1060" s="614"/>
      <c r="S1060" s="614"/>
      <c r="T1060" s="614"/>
      <c r="U1060" s="614"/>
      <c r="V1060" s="614"/>
      <c r="W1060" s="614"/>
      <c r="X1060" s="611"/>
      <c r="Y1060" s="611"/>
      <c r="Z1060" s="611"/>
      <c r="AA1060" s="105"/>
      <c r="AB1060" s="105"/>
      <c r="AC1060" s="105"/>
      <c r="AD1060" s="105"/>
      <c r="AE1060" s="105"/>
      <c r="AF1060" s="105"/>
      <c r="AG1060" s="613"/>
      <c r="AH1060" s="613"/>
      <c r="AI1060" s="614"/>
      <c r="AJ1060" s="614"/>
      <c r="AK1060" s="614"/>
      <c r="AL1060" s="614"/>
      <c r="AM1060" s="614"/>
      <c r="AN1060" s="614"/>
      <c r="AO1060" s="611"/>
      <c r="AP1060" s="611"/>
      <c r="AQ1060" s="611"/>
      <c r="AR1060" s="105"/>
      <c r="AS1060" s="105"/>
      <c r="AT1060" s="105"/>
      <c r="AU1060" s="105"/>
      <c r="AV1060" s="105"/>
      <c r="AW1060" s="105"/>
      <c r="AX1060" s="105"/>
      <c r="AY1060" s="105"/>
      <c r="AZ1060" s="613"/>
      <c r="BA1060" s="613"/>
      <c r="BB1060" s="614"/>
      <c r="BC1060" s="614"/>
      <c r="BD1060" s="614"/>
      <c r="BE1060" s="614"/>
      <c r="BF1060" s="615" t="s">
        <v>25018</v>
      </c>
      <c r="BG1060" s="614">
        <f>SUMIF(AV10:$AV$1058,$AV$676,$BG$10:$BG$1059)</f>
        <v>37.459241906847474</v>
      </c>
      <c r="BH1060" s="614"/>
      <c r="BI1060" s="614"/>
      <c r="BJ1060" s="614"/>
      <c r="BK1060" s="110"/>
    </row>
    <row r="1061" spans="1:63" ht="20.25" customHeight="1" x14ac:dyDescent="0.3">
      <c r="A1061" s="611"/>
      <c r="B1061" s="611"/>
      <c r="C1061" s="611"/>
      <c r="D1061" s="105"/>
      <c r="E1061" s="105"/>
      <c r="F1061" s="105"/>
      <c r="G1061" s="105"/>
      <c r="H1061" s="612"/>
      <c r="I1061" s="103"/>
      <c r="J1061" s="103"/>
      <c r="K1061" s="103"/>
      <c r="L1061" s="101"/>
      <c r="M1061" s="101"/>
      <c r="N1061" s="101"/>
      <c r="O1061" s="613"/>
      <c r="P1061" s="613"/>
      <c r="Q1061" s="614"/>
      <c r="R1061" s="614"/>
      <c r="S1061" s="614"/>
      <c r="T1061" s="614"/>
      <c r="U1061" s="614"/>
      <c r="V1061" s="614"/>
      <c r="W1061" s="614"/>
      <c r="X1061" s="611"/>
      <c r="Y1061" s="611"/>
      <c r="Z1061" s="611"/>
      <c r="AA1061" s="105"/>
      <c r="AB1061" s="105"/>
      <c r="AC1061" s="105"/>
      <c r="AD1061" s="105"/>
      <c r="AE1061" s="105"/>
      <c r="AF1061" s="105"/>
      <c r="AG1061" s="613"/>
      <c r="AH1061" s="613"/>
      <c r="AI1061" s="614"/>
      <c r="AJ1061" s="614"/>
      <c r="AK1061" s="614"/>
      <c r="AL1061" s="614"/>
      <c r="AM1061" s="614"/>
      <c r="AN1061" s="614"/>
      <c r="AO1061" s="611"/>
      <c r="AP1061" s="611"/>
      <c r="AQ1061" s="611"/>
      <c r="AR1061" s="105"/>
      <c r="AS1061" s="105"/>
      <c r="AT1061" s="105"/>
      <c r="AU1061" s="105"/>
      <c r="AV1061" s="105"/>
      <c r="AW1061" s="105"/>
      <c r="AX1061" s="105"/>
      <c r="AY1061" s="105"/>
      <c r="AZ1061" s="613"/>
      <c r="BA1061" s="613"/>
      <c r="BB1061" s="614"/>
      <c r="BC1061" s="614"/>
      <c r="BD1061" s="614"/>
      <c r="BE1061" s="614"/>
      <c r="BF1061" s="615" t="s">
        <v>25109</v>
      </c>
      <c r="BG1061" s="614">
        <f>BG1059-BG1060</f>
        <v>57.195820960342509</v>
      </c>
      <c r="BH1061" s="614"/>
      <c r="BI1061" s="614"/>
      <c r="BJ1061" s="614"/>
      <c r="BK1061" s="110"/>
    </row>
    <row r="1062" spans="1:63" ht="14.25" x14ac:dyDescent="0.3">
      <c r="A1062" s="106" t="s">
        <v>23619</v>
      </c>
      <c r="B1062" s="106"/>
      <c r="C1062" s="106"/>
      <c r="D1062" s="108"/>
      <c r="E1062" s="108"/>
      <c r="F1062" s="108"/>
      <c r="G1062" s="108"/>
      <c r="H1062" s="108"/>
      <c r="I1062" s="108"/>
      <c r="J1062" s="108"/>
      <c r="K1062" s="108"/>
      <c r="L1062" s="108"/>
      <c r="M1062" s="108"/>
      <c r="N1062" s="108"/>
      <c r="O1062" s="108"/>
      <c r="P1062" s="108"/>
      <c r="Q1062" s="106"/>
      <c r="R1062" s="106"/>
      <c r="S1062" s="106"/>
      <c r="T1062" s="106"/>
      <c r="U1062" s="109"/>
      <c r="V1062" s="106"/>
      <c r="W1062" s="106"/>
      <c r="X1062" s="106" t="s">
        <v>23619</v>
      </c>
      <c r="Y1062" s="106"/>
      <c r="Z1062" s="106"/>
      <c r="AA1062" s="108"/>
      <c r="AB1062" s="108"/>
      <c r="AC1062" s="108"/>
      <c r="AD1062" s="108"/>
      <c r="AE1062" s="108"/>
      <c r="AF1062" s="108"/>
      <c r="AG1062" s="108"/>
      <c r="AH1062" s="108"/>
      <c r="AI1062" s="108"/>
      <c r="AJ1062" s="108"/>
      <c r="AK1062" s="108"/>
      <c r="AL1062" s="108"/>
      <c r="AM1062" s="108"/>
      <c r="AN1062" s="106"/>
      <c r="AO1062" s="107" t="s">
        <v>23618</v>
      </c>
      <c r="AP1062" s="106"/>
      <c r="AQ1062" s="106"/>
      <c r="AR1062" s="108"/>
      <c r="AS1062" s="108"/>
      <c r="AT1062" s="108"/>
      <c r="AU1062" s="108"/>
      <c r="AV1062" s="108"/>
      <c r="AW1062" s="108"/>
      <c r="AX1062" s="108"/>
      <c r="AY1062" s="108"/>
      <c r="AZ1062" s="108"/>
      <c r="BA1062" s="108"/>
      <c r="BB1062" s="108"/>
      <c r="BC1062" s="108"/>
      <c r="BD1062" s="108"/>
      <c r="BE1062" s="106"/>
      <c r="BF1062" s="106"/>
      <c r="BG1062" s="106"/>
      <c r="BH1062" s="106"/>
      <c r="BI1062" s="109"/>
      <c r="BJ1062" s="106"/>
      <c r="BK1062" s="106"/>
    </row>
    <row r="1063" spans="1:63" ht="14.25" x14ac:dyDescent="0.2">
      <c r="A1063" s="107"/>
      <c r="B1063" s="107"/>
      <c r="C1063" s="107"/>
      <c r="D1063" s="106"/>
      <c r="E1063" s="106"/>
      <c r="F1063" s="106"/>
      <c r="G1063" s="106"/>
      <c r="H1063" s="106"/>
      <c r="I1063" s="106"/>
      <c r="J1063" s="106"/>
      <c r="K1063" s="106"/>
      <c r="L1063" s="106"/>
      <c r="M1063" s="106"/>
      <c r="N1063" s="106"/>
      <c r="O1063" s="106"/>
      <c r="P1063" s="106"/>
      <c r="Q1063" s="106"/>
      <c r="R1063" s="106"/>
      <c r="S1063" s="106"/>
      <c r="T1063" s="106"/>
      <c r="U1063" s="106"/>
      <c r="V1063" s="106"/>
      <c r="W1063" s="106"/>
      <c r="X1063" s="107"/>
      <c r="Y1063" s="107"/>
      <c r="Z1063" s="107"/>
      <c r="AA1063" s="106"/>
      <c r="AB1063" s="106"/>
      <c r="AC1063" s="106"/>
      <c r="AD1063" s="106"/>
      <c r="AE1063" s="106"/>
      <c r="AF1063" s="106"/>
      <c r="AG1063" s="106"/>
      <c r="AH1063" s="106"/>
      <c r="AI1063" s="106"/>
      <c r="AJ1063" s="106"/>
      <c r="AK1063" s="106"/>
      <c r="AL1063" s="106"/>
      <c r="AM1063" s="106"/>
      <c r="AN1063" s="106"/>
      <c r="AO1063" s="107"/>
      <c r="AP1063" s="107"/>
      <c r="AQ1063" s="107"/>
      <c r="AR1063" s="106"/>
      <c r="AS1063" s="106"/>
      <c r="AT1063" s="106"/>
      <c r="AU1063" s="106"/>
      <c r="AV1063" s="106"/>
      <c r="AW1063" s="106"/>
      <c r="AX1063" s="106"/>
      <c r="AY1063" s="106"/>
      <c r="AZ1063" s="106"/>
      <c r="BA1063" s="106"/>
      <c r="BB1063" s="106"/>
      <c r="BC1063" s="106"/>
      <c r="BD1063" s="106"/>
      <c r="BE1063" s="106"/>
      <c r="BF1063" s="106"/>
      <c r="BG1063" s="106"/>
      <c r="BH1063" s="106"/>
      <c r="BI1063" s="106"/>
      <c r="BJ1063" s="106"/>
      <c r="BK1063" s="106"/>
    </row>
    <row r="1064" spans="1:63" ht="14.25" x14ac:dyDescent="0.3">
      <c r="A1064" s="106"/>
      <c r="B1064" s="106"/>
      <c r="C1064" s="106"/>
      <c r="D1064" s="105"/>
      <c r="E1064" s="105"/>
      <c r="F1064" s="105"/>
      <c r="G1064" s="105"/>
      <c r="H1064" s="104"/>
      <c r="I1064" s="103"/>
      <c r="J1064" s="103"/>
      <c r="K1064" s="103"/>
      <c r="L1064" s="101"/>
      <c r="M1064" s="101"/>
      <c r="N1064" s="101"/>
      <c r="O1064" s="101"/>
      <c r="P1064" s="101"/>
      <c r="Q1064" s="102"/>
      <c r="R1064" s="102"/>
      <c r="S1064" s="102"/>
      <c r="T1064" s="102"/>
      <c r="U1064" s="102"/>
      <c r="V1064" s="101"/>
      <c r="W1064" s="101"/>
      <c r="X1064" s="106"/>
      <c r="Y1064" s="106"/>
      <c r="Z1064" s="106"/>
      <c r="AA1064" s="105"/>
      <c r="AB1064" s="105"/>
      <c r="AC1064" s="105"/>
      <c r="AD1064" s="105"/>
      <c r="AE1064" s="104"/>
      <c r="AF1064" s="103"/>
      <c r="AG1064" s="103"/>
      <c r="AH1064" s="103"/>
      <c r="AI1064" s="101"/>
      <c r="AJ1064" s="101"/>
      <c r="AK1064" s="101"/>
      <c r="AL1064" s="101"/>
      <c r="AM1064" s="101"/>
      <c r="AN1064" s="102"/>
      <c r="AO1064" s="106"/>
      <c r="AP1064" s="106"/>
      <c r="AQ1064" s="106"/>
      <c r="AR1064" s="105"/>
      <c r="AS1064" s="105"/>
      <c r="AT1064" s="105"/>
      <c r="AU1064" s="105"/>
      <c r="AV1064" s="104"/>
      <c r="AW1064" s="103"/>
      <c r="AX1064" s="103"/>
      <c r="AY1064" s="103"/>
      <c r="AZ1064" s="101"/>
      <c r="BA1064" s="101"/>
      <c r="BB1064" s="101"/>
      <c r="BC1064" s="101"/>
      <c r="BD1064" s="101"/>
      <c r="BE1064" s="102"/>
      <c r="BF1064" s="102"/>
      <c r="BG1064" s="102"/>
      <c r="BH1064" s="102"/>
      <c r="BI1064" s="102"/>
      <c r="BJ1064" s="101"/>
      <c r="BK1064" s="101"/>
    </row>
    <row r="1065" spans="1:63" ht="14.25" x14ac:dyDescent="0.2">
      <c r="A1065" s="100"/>
      <c r="B1065" s="100"/>
      <c r="C1065" s="100"/>
      <c r="D1065" s="99"/>
      <c r="E1065" s="99"/>
      <c r="F1065" s="99"/>
      <c r="G1065" s="99"/>
      <c r="H1065" s="206">
        <f>SUM(H12:H1058)</f>
        <v>21349</v>
      </c>
      <c r="I1065" s="97"/>
      <c r="J1065" s="97"/>
      <c r="K1065" s="97"/>
      <c r="L1065" s="95"/>
      <c r="M1065" s="95"/>
      <c r="N1065" s="95"/>
      <c r="O1065" s="95"/>
      <c r="P1065" s="95"/>
      <c r="Q1065" s="96"/>
      <c r="R1065" s="96"/>
      <c r="S1065" s="96"/>
      <c r="T1065" s="96"/>
      <c r="U1065" s="96"/>
      <c r="V1065" s="95"/>
      <c r="W1065" s="95"/>
      <c r="X1065" s="95"/>
      <c r="Y1065" s="505"/>
      <c r="Z1065" s="505"/>
      <c r="AA1065" s="505"/>
      <c r="AB1065" s="95"/>
      <c r="AC1065" s="95"/>
      <c r="AD1065" s="95"/>
      <c r="AE1065" s="95"/>
      <c r="AF1065" s="95"/>
      <c r="AG1065" s="95"/>
      <c r="AH1065" s="95"/>
      <c r="AI1065" s="95"/>
      <c r="AJ1065" s="95"/>
      <c r="AK1065" s="95"/>
      <c r="AL1065" s="95"/>
      <c r="AM1065" s="95"/>
      <c r="AN1065" s="95"/>
      <c r="AO1065" s="100"/>
      <c r="AP1065" s="100"/>
      <c r="AQ1065" s="100"/>
      <c r="AR1065" s="99"/>
      <c r="AS1065" s="99"/>
      <c r="AT1065" s="99"/>
      <c r="AU1065" s="206"/>
      <c r="AV1065" s="505"/>
      <c r="AW1065" s="505"/>
      <c r="AX1065" s="505"/>
      <c r="AY1065" s="95"/>
      <c r="AZ1065" s="95"/>
      <c r="BA1065" s="95"/>
      <c r="BB1065" s="95"/>
      <c r="BC1065" s="95"/>
      <c r="BD1065" s="95"/>
      <c r="BE1065" s="95"/>
      <c r="BF1065" s="95"/>
      <c r="BG1065" s="95"/>
      <c r="BH1065" s="95"/>
      <c r="BI1065" s="95"/>
      <c r="BJ1065" s="95"/>
      <c r="BK1065" s="95"/>
    </row>
    <row r="1066" spans="1:63" ht="14.25" x14ac:dyDescent="0.2">
      <c r="A1066" s="98"/>
      <c r="B1066" s="98"/>
      <c r="C1066" s="98"/>
      <c r="D1066" s="94" t="s">
        <v>23864</v>
      </c>
      <c r="J1066" s="97"/>
      <c r="K1066" s="97"/>
      <c r="L1066" s="95"/>
      <c r="M1066" s="95"/>
      <c r="N1066" s="95"/>
      <c r="O1066" s="95"/>
      <c r="P1066" s="95"/>
      <c r="Q1066" s="96"/>
      <c r="R1066" s="96"/>
      <c r="S1066" s="96"/>
      <c r="T1066" s="96"/>
      <c r="U1066" s="96"/>
      <c r="V1066" s="95"/>
      <c r="W1066" s="95"/>
      <c r="X1066" s="95" t="s">
        <v>25019</v>
      </c>
      <c r="Y1066" s="505"/>
      <c r="Z1066" s="505"/>
      <c r="AA1066" s="505"/>
      <c r="AB1066" s="95"/>
      <c r="AC1066" s="95"/>
      <c r="AD1066" s="95"/>
      <c r="AE1066" s="95"/>
      <c r="AF1066" s="95"/>
      <c r="AG1066" s="95"/>
      <c r="AH1066" s="95"/>
      <c r="AI1066" s="95"/>
      <c r="AJ1066" s="95"/>
      <c r="AK1066" s="95"/>
      <c r="AL1066" s="95"/>
      <c r="AM1066" s="95"/>
      <c r="AN1066" s="95"/>
      <c r="AO1066" s="98"/>
      <c r="AP1066" s="98"/>
      <c r="AQ1066" s="98"/>
      <c r="AR1066" s="122"/>
      <c r="AS1066" s="122"/>
      <c r="AT1066" s="122"/>
      <c r="AU1066" s="122"/>
      <c r="AV1066" s="505"/>
      <c r="AW1066" s="505"/>
      <c r="AX1066" s="505"/>
      <c r="AY1066" s="95"/>
      <c r="AZ1066" s="95"/>
      <c r="BA1066" s="95"/>
      <c r="BB1066" s="95"/>
      <c r="BC1066" s="95"/>
      <c r="BD1066" s="95"/>
      <c r="BE1066" s="95"/>
      <c r="BF1066" s="95"/>
      <c r="BG1066" s="95"/>
      <c r="BH1066" s="95"/>
      <c r="BI1066" s="95"/>
      <c r="BJ1066" s="95"/>
      <c r="BK1066" s="95"/>
    </row>
    <row r="1067" spans="1:63" ht="14.25" x14ac:dyDescent="0.2">
      <c r="D1067" s="117">
        <v>0.4</v>
      </c>
      <c r="E1067" s="409"/>
      <c r="F1067" s="409"/>
      <c r="G1067" s="409" t="s">
        <v>23864</v>
      </c>
      <c r="H1067" s="94">
        <f t="shared" ref="H1067:H1072" si="5311">SUMIFS($H$1:$H$1058,$D$1:$D$1058,D1067,$G$1:$G$1058,G1067)</f>
        <v>7323</v>
      </c>
      <c r="W1067" s="207"/>
      <c r="X1067" s="207"/>
      <c r="Y1067" s="505">
        <v>1.2</v>
      </c>
      <c r="Z1067" s="505" t="s">
        <v>1</v>
      </c>
      <c r="AA1067" s="505">
        <v>1.2</v>
      </c>
      <c r="AB1067" s="616">
        <f t="shared" ref="AB1067:AB1072" si="5312">COUNTIFS($Y$10:$Y$1058,Y1067,$AA$10:$AA$1058,AA1067)</f>
        <v>461</v>
      </c>
      <c r="AC1067" s="207"/>
      <c r="AD1067" s="207"/>
      <c r="AE1067" s="207"/>
      <c r="AF1067" s="207"/>
      <c r="AG1067" s="207"/>
      <c r="AH1067" s="207"/>
      <c r="AI1067" s="207"/>
      <c r="AJ1067" s="207"/>
      <c r="AK1067" s="207"/>
      <c r="AL1067" s="207"/>
      <c r="AM1067" s="207"/>
      <c r="AN1067" s="207"/>
      <c r="AQ1067" s="122"/>
      <c r="AR1067" s="409"/>
      <c r="AS1067" s="409"/>
      <c r="AT1067" s="409"/>
      <c r="AU1067" s="122"/>
      <c r="AV1067" s="505"/>
      <c r="AW1067" s="505"/>
      <c r="AX1067" s="505"/>
      <c r="AY1067" s="616"/>
      <c r="AZ1067" s="616"/>
      <c r="BA1067" s="616"/>
    </row>
    <row r="1068" spans="1:63" ht="14.25" x14ac:dyDescent="0.2">
      <c r="D1068" s="117">
        <v>0.6</v>
      </c>
      <c r="E1068" s="409"/>
      <c r="F1068" s="409"/>
      <c r="G1068" s="409" t="s">
        <v>23864</v>
      </c>
      <c r="H1068" s="94">
        <f t="shared" si="5311"/>
        <v>2772</v>
      </c>
      <c r="Q1068" s="617"/>
      <c r="S1068" s="207"/>
      <c r="T1068" s="207"/>
      <c r="U1068" s="207"/>
      <c r="W1068" s="617"/>
      <c r="X1068" s="617"/>
      <c r="Y1068" s="505">
        <v>1.3</v>
      </c>
      <c r="Z1068" s="505" t="s">
        <v>1</v>
      </c>
      <c r="AA1068" s="505">
        <v>1.3</v>
      </c>
      <c r="AB1068" s="616">
        <f t="shared" si="5312"/>
        <v>69</v>
      </c>
      <c r="AC1068" s="617"/>
      <c r="AD1068" s="617"/>
      <c r="AE1068" s="617"/>
      <c r="AF1068" s="617"/>
      <c r="AG1068" s="617"/>
      <c r="AH1068" s="617"/>
      <c r="AI1068" s="617"/>
      <c r="AJ1068" s="617"/>
      <c r="AK1068" s="617"/>
      <c r="AL1068" s="617"/>
      <c r="AM1068" s="617"/>
      <c r="AN1068" s="617"/>
      <c r="AQ1068" s="122"/>
      <c r="AR1068" s="409"/>
      <c r="AS1068" s="409"/>
      <c r="AT1068" s="409"/>
      <c r="AU1068" s="122"/>
      <c r="AV1068" s="505"/>
      <c r="AW1068" s="505"/>
      <c r="AX1068" s="505"/>
      <c r="AY1068" s="618"/>
      <c r="AZ1068" s="618"/>
      <c r="BA1068" s="618"/>
    </row>
    <row r="1069" spans="1:63" ht="14.25" x14ac:dyDescent="0.2">
      <c r="D1069" s="117">
        <v>0.8</v>
      </c>
      <c r="E1069" s="409"/>
      <c r="F1069" s="409"/>
      <c r="G1069" s="409" t="s">
        <v>23864</v>
      </c>
      <c r="H1069" s="94">
        <f t="shared" si="5311"/>
        <v>2011</v>
      </c>
      <c r="Q1069" s="617"/>
      <c r="S1069" s="207"/>
      <c r="T1069" s="207"/>
      <c r="U1069" s="207"/>
      <c r="W1069" s="617"/>
      <c r="X1069" s="617"/>
      <c r="Y1069" s="505">
        <v>1.5</v>
      </c>
      <c r="Z1069" s="505" t="s">
        <v>1</v>
      </c>
      <c r="AA1069" s="505">
        <v>1.5</v>
      </c>
      <c r="AB1069" s="616">
        <f t="shared" si="5312"/>
        <v>52</v>
      </c>
      <c r="AC1069" s="617"/>
      <c r="AD1069" s="617"/>
      <c r="AE1069" s="617"/>
      <c r="AF1069" s="617"/>
      <c r="AG1069" s="617"/>
      <c r="AH1069" s="617"/>
      <c r="AI1069" s="617"/>
      <c r="AJ1069" s="617"/>
      <c r="AK1069" s="617"/>
      <c r="AL1069" s="617"/>
      <c r="AM1069" s="617"/>
      <c r="AN1069" s="617"/>
      <c r="AQ1069" s="122"/>
      <c r="AR1069" s="409"/>
      <c r="AS1069" s="409"/>
      <c r="AT1069" s="409"/>
      <c r="AU1069" s="122"/>
      <c r="AV1069" s="505"/>
      <c r="AW1069" s="505"/>
      <c r="AX1069" s="505"/>
      <c r="AY1069" s="618"/>
      <c r="AZ1069" s="618"/>
      <c r="BA1069" s="618"/>
    </row>
    <row r="1070" spans="1:63" ht="14.25" x14ac:dyDescent="0.2">
      <c r="D1070" s="117">
        <v>1</v>
      </c>
      <c r="E1070" s="409"/>
      <c r="F1070" s="409"/>
      <c r="G1070" s="409" t="s">
        <v>23864</v>
      </c>
      <c r="H1070" s="94">
        <f t="shared" si="5311"/>
        <v>1045</v>
      </c>
      <c r="Q1070" s="617"/>
      <c r="S1070" s="207"/>
      <c r="T1070" s="207"/>
      <c r="U1070" s="207"/>
      <c r="W1070" s="617"/>
      <c r="X1070" s="617"/>
      <c r="Y1070" s="505">
        <v>1.7</v>
      </c>
      <c r="Z1070" s="505" t="s">
        <v>1</v>
      </c>
      <c r="AA1070" s="505">
        <v>1.7</v>
      </c>
      <c r="AB1070" s="616">
        <f t="shared" si="5312"/>
        <v>21</v>
      </c>
      <c r="AC1070" s="617"/>
      <c r="AD1070" s="617"/>
      <c r="AE1070" s="617"/>
      <c r="AF1070" s="617"/>
      <c r="AG1070" s="617"/>
      <c r="AH1070" s="617"/>
      <c r="AI1070" s="617"/>
      <c r="AJ1070" s="617"/>
      <c r="AK1070" s="617"/>
      <c r="AL1070" s="617"/>
      <c r="AM1070" s="617"/>
      <c r="AN1070" s="617"/>
      <c r="AQ1070" s="122"/>
      <c r="AR1070" s="409"/>
      <c r="AS1070" s="409"/>
      <c r="AT1070" s="409"/>
      <c r="AU1070" s="122"/>
      <c r="AV1070" s="505"/>
      <c r="AW1070" s="505"/>
      <c r="AX1070" s="505"/>
      <c r="AY1070" s="618"/>
      <c r="AZ1070" s="618"/>
      <c r="BA1070" s="618"/>
    </row>
    <row r="1071" spans="1:63" ht="14.25" x14ac:dyDescent="0.2">
      <c r="D1071" s="117">
        <v>1.2</v>
      </c>
      <c r="E1071" s="409"/>
      <c r="F1071" s="409"/>
      <c r="G1071" s="409" t="s">
        <v>23864</v>
      </c>
      <c r="H1071" s="94">
        <f t="shared" si="5311"/>
        <v>85</v>
      </c>
      <c r="Q1071" s="617"/>
      <c r="S1071" s="207"/>
      <c r="T1071" s="207"/>
      <c r="U1071" s="207"/>
      <c r="W1071" s="617"/>
      <c r="X1071" s="617"/>
      <c r="Y1071" s="505">
        <v>2</v>
      </c>
      <c r="Z1071" s="505" t="s">
        <v>1</v>
      </c>
      <c r="AA1071" s="505">
        <v>2</v>
      </c>
      <c r="AB1071" s="616">
        <f t="shared" si="5312"/>
        <v>82</v>
      </c>
      <c r="AC1071" s="617"/>
      <c r="AD1071" s="617"/>
      <c r="AE1071" s="617"/>
      <c r="AF1071" s="617"/>
      <c r="AG1071" s="617"/>
      <c r="AH1071" s="617"/>
      <c r="AI1071" s="617"/>
      <c r="AJ1071" s="617"/>
      <c r="AK1071" s="617"/>
      <c r="AL1071" s="617"/>
      <c r="AM1071" s="617"/>
      <c r="AN1071" s="617"/>
      <c r="AQ1071" s="122"/>
      <c r="AR1071" s="409"/>
      <c r="AS1071" s="409"/>
      <c r="AT1071" s="409"/>
      <c r="AU1071" s="122"/>
      <c r="AV1071" s="505"/>
      <c r="AW1071" s="505"/>
      <c r="AX1071" s="505"/>
      <c r="AY1071" s="618"/>
      <c r="AZ1071" s="618"/>
      <c r="BA1071" s="618"/>
    </row>
    <row r="1072" spans="1:63" ht="14.25" x14ac:dyDescent="0.2">
      <c r="D1072" s="117">
        <v>1.5</v>
      </c>
      <c r="E1072" s="409"/>
      <c r="F1072" s="409"/>
      <c r="G1072" s="409" t="s">
        <v>23864</v>
      </c>
      <c r="H1072" s="94">
        <f t="shared" si="5311"/>
        <v>1085</v>
      </c>
      <c r="Q1072" s="617"/>
      <c r="S1072" s="207"/>
      <c r="T1072" s="207"/>
      <c r="U1072" s="207"/>
      <c r="W1072" s="617"/>
      <c r="X1072" s="617"/>
      <c r="Y1072" s="505" t="s">
        <v>25020</v>
      </c>
      <c r="Z1072" s="505"/>
      <c r="AA1072" s="505" t="s">
        <v>25020</v>
      </c>
      <c r="AB1072" s="616">
        <f t="shared" si="5312"/>
        <v>61</v>
      </c>
      <c r="AC1072" s="617"/>
      <c r="AD1072" s="617"/>
      <c r="AE1072" s="617"/>
      <c r="AF1072" s="617"/>
      <c r="AG1072" s="617"/>
      <c r="AH1072" s="617"/>
      <c r="AI1072" s="617"/>
      <c r="AJ1072" s="617"/>
      <c r="AK1072" s="617"/>
      <c r="AL1072" s="617"/>
      <c r="AM1072" s="617"/>
      <c r="AN1072" s="617"/>
      <c r="AQ1072" s="122"/>
      <c r="AR1072" s="409"/>
      <c r="AS1072" s="409"/>
      <c r="AT1072" s="409"/>
      <c r="AU1072" s="122"/>
      <c r="AV1072" s="505"/>
      <c r="AW1072" s="505"/>
      <c r="AX1072" s="505"/>
      <c r="AY1072" s="618"/>
      <c r="AZ1072" s="618"/>
      <c r="BA1072" s="618"/>
    </row>
    <row r="1073" spans="4:53" ht="14.25" x14ac:dyDescent="0.2">
      <c r="D1073" s="117"/>
      <c r="E1073" s="409"/>
      <c r="F1073" s="409"/>
      <c r="G1073" s="409"/>
      <c r="H1073" s="125"/>
      <c r="Q1073" s="617"/>
      <c r="S1073" s="207"/>
      <c r="T1073" s="207"/>
      <c r="U1073" s="207"/>
      <c r="W1073" s="617"/>
      <c r="X1073" s="617"/>
      <c r="Y1073" s="505"/>
      <c r="Z1073" s="505"/>
      <c r="AA1073" s="505"/>
      <c r="AB1073" s="618"/>
      <c r="AC1073" s="617"/>
      <c r="AD1073" s="617"/>
      <c r="AE1073" s="617"/>
      <c r="AF1073" s="617"/>
      <c r="AG1073" s="617"/>
      <c r="AH1073" s="617"/>
      <c r="AI1073" s="617"/>
      <c r="AJ1073" s="617"/>
      <c r="AK1073" s="617"/>
      <c r="AL1073" s="617"/>
      <c r="AM1073" s="617"/>
      <c r="AN1073" s="617"/>
      <c r="AQ1073" s="122"/>
      <c r="AR1073" s="409"/>
      <c r="AS1073" s="409"/>
      <c r="AT1073" s="409"/>
      <c r="AU1073" s="619"/>
      <c r="AV1073" s="505"/>
      <c r="AW1073" s="505"/>
      <c r="AX1073" s="505"/>
      <c r="AY1073" s="618"/>
      <c r="AZ1073" s="618"/>
      <c r="BA1073" s="618"/>
    </row>
    <row r="1074" spans="4:53" ht="14.25" x14ac:dyDescent="0.2">
      <c r="D1074" s="117"/>
      <c r="E1074" s="409"/>
      <c r="F1074" s="409"/>
      <c r="G1074" s="409"/>
      <c r="H1074" s="125"/>
      <c r="Q1074" s="617"/>
      <c r="W1074" s="128"/>
      <c r="X1074" s="128"/>
      <c r="Y1074" s="505"/>
      <c r="Z1074" s="505"/>
      <c r="AA1074" s="505"/>
      <c r="AB1074" s="620"/>
      <c r="AC1074" s="128"/>
      <c r="AD1074" s="128"/>
      <c r="AE1074" s="128"/>
      <c r="AF1074" s="128"/>
      <c r="AG1074" s="128"/>
      <c r="AH1074" s="128"/>
      <c r="AI1074" s="128"/>
      <c r="AJ1074" s="128"/>
      <c r="AK1074" s="128"/>
      <c r="AL1074" s="128"/>
      <c r="AM1074" s="128"/>
      <c r="AN1074" s="128"/>
      <c r="AQ1074" s="122"/>
      <c r="AR1074" s="409"/>
      <c r="AS1074" s="409"/>
      <c r="AT1074" s="409"/>
      <c r="AU1074" s="619"/>
      <c r="AV1074" s="505"/>
      <c r="AW1074" s="505"/>
      <c r="AX1074" s="505"/>
      <c r="AY1074" s="620"/>
      <c r="AZ1074" s="620"/>
      <c r="BA1074" s="620"/>
    </row>
    <row r="1075" spans="4:53" ht="14.25" x14ac:dyDescent="0.2">
      <c r="D1075" s="117" t="s">
        <v>23865</v>
      </c>
      <c r="E1075" s="409"/>
      <c r="F1075" s="409"/>
      <c r="G1075" s="409"/>
      <c r="Y1075" s="505"/>
      <c r="Z1075" s="505"/>
      <c r="AA1075" s="505"/>
      <c r="AB1075" s="122"/>
      <c r="AQ1075" s="122"/>
      <c r="AR1075" s="409"/>
      <c r="AS1075" s="409"/>
      <c r="AT1075" s="409"/>
      <c r="AU1075" s="122"/>
      <c r="AV1075" s="505"/>
      <c r="AW1075" s="505"/>
      <c r="AX1075" s="505"/>
      <c r="AY1075" s="122"/>
      <c r="AZ1075" s="122"/>
      <c r="BA1075" s="122"/>
    </row>
    <row r="1076" spans="4:53" ht="14.25" x14ac:dyDescent="0.2">
      <c r="D1076" s="507">
        <v>0.4</v>
      </c>
      <c r="E1076" s="505"/>
      <c r="F1076" s="505"/>
      <c r="G1076" s="505" t="s">
        <v>23865</v>
      </c>
      <c r="H1076" s="94">
        <f t="shared" ref="H1076:H1081" si="5313">SUMIFS($H$1:$H$1058,$D$1:$D$1058,D1076,$G$1:$G$1058,G1076)</f>
        <v>2513</v>
      </c>
      <c r="Q1076" s="617"/>
      <c r="Y1076" s="505"/>
      <c r="Z1076" s="505"/>
      <c r="AA1076" s="505"/>
      <c r="AB1076" s="122"/>
      <c r="AQ1076" s="122"/>
      <c r="AR1076" s="505"/>
      <c r="AS1076" s="505"/>
      <c r="AT1076" s="505"/>
      <c r="AU1076" s="122"/>
      <c r="AV1076" s="505"/>
      <c r="AW1076" s="505"/>
      <c r="AX1076" s="505"/>
      <c r="AY1076" s="122"/>
      <c r="AZ1076" s="122"/>
      <c r="BA1076" s="122"/>
    </row>
    <row r="1077" spans="4:53" ht="14.25" x14ac:dyDescent="0.2">
      <c r="D1077" s="507">
        <v>0.6</v>
      </c>
      <c r="E1077" s="505"/>
      <c r="F1077" s="505"/>
      <c r="G1077" s="505" t="s">
        <v>23865</v>
      </c>
      <c r="H1077" s="94">
        <f t="shared" si="5313"/>
        <v>610</v>
      </c>
      <c r="Y1077" s="505"/>
      <c r="Z1077" s="505"/>
      <c r="AA1077" s="505"/>
      <c r="AB1077" s="122"/>
      <c r="AQ1077" s="122"/>
      <c r="AR1077" s="505"/>
      <c r="AS1077" s="505"/>
      <c r="AT1077" s="505"/>
      <c r="AU1077" s="122"/>
      <c r="AV1077" s="505"/>
      <c r="AW1077" s="505"/>
      <c r="AX1077" s="505"/>
      <c r="AY1077" s="122"/>
      <c r="AZ1077" s="122"/>
      <c r="BA1077" s="122"/>
    </row>
    <row r="1078" spans="4:53" ht="14.25" x14ac:dyDescent="0.2">
      <c r="D1078" s="507">
        <v>0.8</v>
      </c>
      <c r="E1078" s="505"/>
      <c r="F1078" s="505"/>
      <c r="G1078" s="505" t="s">
        <v>23865</v>
      </c>
      <c r="H1078" s="94">
        <f t="shared" si="5313"/>
        <v>172</v>
      </c>
      <c r="Y1078" s="505"/>
      <c r="Z1078" s="505"/>
      <c r="AA1078" s="505"/>
      <c r="AB1078" s="122"/>
      <c r="AQ1078" s="122"/>
      <c r="AR1078" s="505"/>
      <c r="AS1078" s="505"/>
      <c r="AT1078" s="505"/>
      <c r="AU1078" s="122"/>
      <c r="AV1078" s="505"/>
      <c r="AW1078" s="505"/>
      <c r="AX1078" s="505"/>
      <c r="AY1078" s="122"/>
      <c r="AZ1078" s="122"/>
      <c r="BA1078" s="122"/>
    </row>
    <row r="1079" spans="4:53" ht="14.25" x14ac:dyDescent="0.2">
      <c r="D1079" s="507">
        <v>1</v>
      </c>
      <c r="E1079" s="505"/>
      <c r="F1079" s="505"/>
      <c r="G1079" s="505" t="s">
        <v>23865</v>
      </c>
      <c r="H1079" s="94">
        <f t="shared" si="5313"/>
        <v>524</v>
      </c>
      <c r="Y1079" s="505"/>
      <c r="Z1079" s="505"/>
      <c r="AA1079" s="505"/>
      <c r="AB1079" s="122"/>
      <c r="AQ1079" s="122"/>
      <c r="AR1079" s="505"/>
      <c r="AS1079" s="505"/>
      <c r="AT1079" s="505"/>
      <c r="AU1079" s="122"/>
      <c r="AV1079" s="505"/>
      <c r="AW1079" s="505"/>
      <c r="AX1079" s="505"/>
      <c r="AY1079" s="122"/>
      <c r="AZ1079" s="122"/>
      <c r="BA1079" s="122"/>
    </row>
    <row r="1080" spans="4:53" ht="14.25" x14ac:dyDescent="0.2">
      <c r="D1080" s="507">
        <v>1.2</v>
      </c>
      <c r="E1080" s="505"/>
      <c r="F1080" s="505"/>
      <c r="G1080" s="505" t="s">
        <v>23865</v>
      </c>
      <c r="H1080" s="94">
        <f t="shared" si="5313"/>
        <v>525</v>
      </c>
      <c r="Y1080" s="505"/>
      <c r="Z1080" s="505"/>
      <c r="AA1080" s="505"/>
      <c r="AB1080" s="122"/>
      <c r="AQ1080" s="122"/>
      <c r="AR1080" s="505"/>
      <c r="AS1080" s="505"/>
      <c r="AT1080" s="505"/>
      <c r="AU1080" s="122"/>
      <c r="AV1080" s="505"/>
      <c r="AW1080" s="505"/>
      <c r="AX1080" s="505"/>
      <c r="AY1080" s="122"/>
      <c r="AZ1080" s="122"/>
      <c r="BA1080" s="122"/>
    </row>
    <row r="1081" spans="4:53" ht="14.25" x14ac:dyDescent="0.2">
      <c r="D1081" s="507">
        <v>1.5</v>
      </c>
      <c r="E1081" s="505"/>
      <c r="F1081" s="505"/>
      <c r="G1081" s="505" t="s">
        <v>23865</v>
      </c>
      <c r="H1081" s="94">
        <f t="shared" si="5313"/>
        <v>114</v>
      </c>
      <c r="Y1081" s="505"/>
      <c r="Z1081" s="505"/>
      <c r="AA1081" s="505"/>
      <c r="AB1081" s="122"/>
      <c r="AQ1081" s="122"/>
      <c r="AR1081" s="505"/>
      <c r="AS1081" s="505"/>
      <c r="AT1081" s="505"/>
      <c r="AU1081" s="122"/>
      <c r="AV1081" s="505"/>
      <c r="AW1081" s="505"/>
      <c r="AX1081" s="505"/>
      <c r="AY1081" s="122"/>
      <c r="AZ1081" s="122"/>
      <c r="BA1081" s="122"/>
    </row>
    <row r="1082" spans="4:53" ht="14.25" x14ac:dyDescent="0.2">
      <c r="D1082" s="117"/>
      <c r="E1082" s="409"/>
      <c r="F1082" s="409"/>
      <c r="G1082" s="409"/>
      <c r="Y1082" s="505"/>
      <c r="Z1082" s="505"/>
      <c r="AA1082" s="505"/>
      <c r="AB1082" s="122"/>
      <c r="AQ1082" s="122"/>
      <c r="AR1082" s="409"/>
      <c r="AS1082" s="409"/>
      <c r="AT1082" s="409"/>
      <c r="AU1082" s="122"/>
      <c r="AV1082" s="505"/>
      <c r="AW1082" s="505"/>
      <c r="AX1082" s="505"/>
      <c r="AY1082" s="122"/>
      <c r="AZ1082" s="122"/>
      <c r="BA1082" s="122"/>
    </row>
    <row r="1083" spans="4:53" ht="14.25" x14ac:dyDescent="0.2">
      <c r="D1083" s="645" t="s">
        <v>25105</v>
      </c>
      <c r="E1083" s="409"/>
      <c r="F1083" s="409"/>
      <c r="G1083" s="409"/>
      <c r="Y1083" s="505"/>
      <c r="Z1083" s="505"/>
      <c r="AA1083" s="505"/>
      <c r="AB1083" s="122"/>
      <c r="AQ1083" s="122"/>
      <c r="AR1083" s="409"/>
      <c r="AS1083" s="409"/>
      <c r="AT1083" s="409"/>
      <c r="AU1083" s="122"/>
      <c r="AV1083" s="505"/>
      <c r="AW1083" s="505"/>
      <c r="AX1083" s="505"/>
      <c r="AY1083" s="122"/>
      <c r="AZ1083" s="122"/>
      <c r="BA1083" s="122"/>
    </row>
    <row r="1084" spans="4:53" ht="14.25" x14ac:dyDescent="0.2">
      <c r="D1084" s="507">
        <v>1.5</v>
      </c>
      <c r="E1084" s="505" t="s">
        <v>1</v>
      </c>
      <c r="F1084" s="505">
        <v>1</v>
      </c>
      <c r="G1084" s="94">
        <f t="shared" ref="G1084:G1092" si="5314">SUMIFS($H$10:$H$1058,$D$10:$D$1058,D1084,$F$10:$F$1058,F1084)</f>
        <v>283</v>
      </c>
      <c r="Y1084" s="505"/>
      <c r="Z1084" s="505"/>
      <c r="AA1084" s="505"/>
      <c r="AB1084" s="122"/>
      <c r="AQ1084" s="122"/>
      <c r="AR1084" s="505"/>
      <c r="AS1084" s="505"/>
      <c r="AT1084" s="505"/>
      <c r="AU1084" s="122"/>
      <c r="AV1084" s="505"/>
      <c r="AW1084" s="505"/>
      <c r="AX1084" s="505"/>
      <c r="AY1084" s="122"/>
      <c r="AZ1084" s="122"/>
      <c r="BA1084" s="122"/>
    </row>
    <row r="1085" spans="4:53" ht="14.25" x14ac:dyDescent="0.2">
      <c r="D1085" s="507">
        <v>1.5</v>
      </c>
      <c r="E1085" s="505" t="s">
        <v>1</v>
      </c>
      <c r="F1085" s="505">
        <v>1.5</v>
      </c>
      <c r="G1085" s="94">
        <f t="shared" si="5314"/>
        <v>369</v>
      </c>
      <c r="Y1085" s="505"/>
      <c r="Z1085" s="505"/>
      <c r="AA1085" s="505"/>
      <c r="AB1085" s="122"/>
      <c r="AQ1085" s="122"/>
      <c r="AR1085" s="505"/>
      <c r="AS1085" s="505"/>
      <c r="AT1085" s="505"/>
      <c r="AU1085" s="122"/>
      <c r="AV1085" s="505"/>
      <c r="AW1085" s="505"/>
      <c r="AX1085" s="505"/>
      <c r="AY1085" s="122"/>
      <c r="AZ1085" s="122"/>
      <c r="BA1085" s="122"/>
    </row>
    <row r="1086" spans="4:53" ht="14.25" x14ac:dyDescent="0.2">
      <c r="D1086" s="507">
        <v>2</v>
      </c>
      <c r="E1086" s="505" t="s">
        <v>1</v>
      </c>
      <c r="F1086" s="505">
        <v>1</v>
      </c>
      <c r="G1086" s="94">
        <f t="shared" si="5314"/>
        <v>164</v>
      </c>
      <c r="Y1086" s="505"/>
      <c r="Z1086" s="505"/>
      <c r="AA1086" s="505"/>
      <c r="AB1086" s="122"/>
      <c r="AQ1086" s="122"/>
      <c r="AR1086" s="505"/>
      <c r="AS1086" s="505"/>
      <c r="AT1086" s="505"/>
      <c r="AU1086" s="122"/>
      <c r="AV1086" s="505"/>
      <c r="AW1086" s="505"/>
      <c r="AX1086" s="505"/>
      <c r="AY1086" s="122"/>
      <c r="AZ1086" s="122"/>
      <c r="BA1086" s="122"/>
    </row>
    <row r="1087" spans="4:53" ht="14.25" x14ac:dyDescent="0.2">
      <c r="D1087" s="507">
        <v>2</v>
      </c>
      <c r="E1087" s="505" t="s">
        <v>1</v>
      </c>
      <c r="F1087" s="505">
        <v>1.5</v>
      </c>
      <c r="G1087" s="94">
        <f t="shared" si="5314"/>
        <v>120</v>
      </c>
      <c r="Y1087" s="505"/>
      <c r="Z1087" s="505"/>
      <c r="AA1087" s="505"/>
      <c r="AB1087" s="122"/>
      <c r="AQ1087" s="122"/>
      <c r="AR1087" s="505"/>
      <c r="AS1087" s="505"/>
      <c r="AT1087" s="505"/>
      <c r="AU1087" s="122"/>
      <c r="AV1087" s="505"/>
      <c r="AW1087" s="505"/>
      <c r="AX1087" s="505"/>
      <c r="AY1087" s="122"/>
      <c r="AZ1087" s="122"/>
      <c r="BA1087" s="122"/>
    </row>
    <row r="1088" spans="4:53" ht="14.25" x14ac:dyDescent="0.2">
      <c r="D1088" s="507">
        <v>2.5</v>
      </c>
      <c r="E1088" s="505" t="s">
        <v>1</v>
      </c>
      <c r="F1088" s="505">
        <v>1.5</v>
      </c>
      <c r="G1088" s="94">
        <f t="shared" si="5314"/>
        <v>998</v>
      </c>
      <c r="Y1088" s="505"/>
      <c r="Z1088" s="505"/>
      <c r="AA1088" s="505"/>
      <c r="AB1088" s="122"/>
      <c r="AQ1088" s="122"/>
      <c r="AR1088" s="505"/>
      <c r="AS1088" s="505"/>
      <c r="AT1088" s="505"/>
      <c r="AU1088" s="122"/>
      <c r="AV1088" s="505"/>
      <c r="AW1088" s="505"/>
      <c r="AX1088" s="505"/>
      <c r="AY1088" s="122"/>
      <c r="AZ1088" s="122"/>
      <c r="BA1088" s="122"/>
    </row>
    <row r="1089" spans="4:53" ht="14.25" x14ac:dyDescent="0.2">
      <c r="D1089" s="507">
        <v>2.5</v>
      </c>
      <c r="E1089" s="505" t="s">
        <v>1</v>
      </c>
      <c r="F1089" s="505">
        <v>2</v>
      </c>
      <c r="G1089" s="94">
        <f t="shared" si="5314"/>
        <v>569</v>
      </c>
      <c r="Y1089" s="505"/>
      <c r="Z1089" s="505"/>
      <c r="AA1089" s="505"/>
      <c r="AB1089" s="122"/>
      <c r="AQ1089" s="122"/>
      <c r="AR1089" s="505"/>
      <c r="AS1089" s="505"/>
      <c r="AT1089" s="505"/>
      <c r="AU1089" s="122"/>
      <c r="AV1089" s="505"/>
      <c r="AW1089" s="505"/>
      <c r="AX1089" s="505"/>
      <c r="AY1089" s="122"/>
      <c r="AZ1089" s="122"/>
      <c r="BA1089" s="122"/>
    </row>
    <row r="1090" spans="4:53" ht="14.25" x14ac:dyDescent="0.2">
      <c r="D1090" s="507">
        <v>3</v>
      </c>
      <c r="E1090" s="505" t="s">
        <v>1</v>
      </c>
      <c r="F1090" s="505">
        <v>2</v>
      </c>
      <c r="G1090" s="94">
        <f t="shared" si="5314"/>
        <v>35</v>
      </c>
      <c r="Y1090" s="505"/>
      <c r="Z1090" s="505"/>
      <c r="AA1090" s="505"/>
      <c r="AB1090" s="122"/>
      <c r="AQ1090" s="122"/>
      <c r="AR1090" s="505"/>
      <c r="AS1090" s="505"/>
      <c r="AT1090" s="505"/>
      <c r="AU1090" s="122"/>
      <c r="AV1090" s="505"/>
      <c r="AW1090" s="505"/>
      <c r="AX1090" s="505"/>
      <c r="AY1090" s="122"/>
      <c r="AZ1090" s="122"/>
      <c r="BA1090" s="122"/>
    </row>
    <row r="1091" spans="4:53" ht="14.25" x14ac:dyDescent="0.2">
      <c r="D1091" s="507">
        <v>3.5</v>
      </c>
      <c r="E1091" s="505" t="s">
        <v>1</v>
      </c>
      <c r="F1091" s="505">
        <v>1.5</v>
      </c>
      <c r="G1091" s="94">
        <f t="shared" si="5314"/>
        <v>12</v>
      </c>
      <c r="Y1091" s="505"/>
      <c r="Z1091" s="505"/>
      <c r="AA1091" s="505"/>
      <c r="AB1091" s="122"/>
      <c r="AQ1091" s="122"/>
      <c r="AR1091" s="620"/>
      <c r="AS1091" s="620"/>
      <c r="AT1091" s="620"/>
      <c r="AU1091" s="122"/>
      <c r="AV1091" s="505"/>
      <c r="AW1091" s="505"/>
      <c r="AX1091" s="505"/>
      <c r="AY1091" s="122"/>
      <c r="AZ1091" s="122"/>
      <c r="BA1091" s="122"/>
    </row>
    <row r="1092" spans="4:53" ht="14.25" x14ac:dyDescent="0.2">
      <c r="D1092" s="507">
        <v>2.6</v>
      </c>
      <c r="E1092" s="505" t="s">
        <v>1</v>
      </c>
      <c r="F1092" s="505">
        <v>1</v>
      </c>
      <c r="G1092" s="94">
        <f t="shared" si="5314"/>
        <v>20</v>
      </c>
      <c r="Y1092" s="505"/>
      <c r="Z1092" s="505"/>
      <c r="AA1092" s="505"/>
      <c r="AB1092" s="122"/>
      <c r="AQ1092" s="122"/>
      <c r="AR1092" s="620"/>
      <c r="AS1092" s="620"/>
      <c r="AT1092" s="620"/>
      <c r="AU1092" s="122"/>
      <c r="AV1092" s="505"/>
      <c r="AW1092" s="505"/>
      <c r="AX1092" s="505"/>
      <c r="AY1092" s="122"/>
      <c r="AZ1092" s="122"/>
      <c r="BA1092" s="122"/>
    </row>
    <row r="1093" spans="4:53" ht="14.25" x14ac:dyDescent="0.2">
      <c r="D1093" s="128"/>
      <c r="E1093" s="128"/>
      <c r="F1093" s="128"/>
      <c r="G1093" s="128"/>
      <c r="Y1093" s="505"/>
      <c r="Z1093" s="505"/>
      <c r="AA1093" s="505"/>
      <c r="AB1093" s="122"/>
      <c r="AQ1093" s="122"/>
      <c r="AR1093" s="620"/>
      <c r="AS1093" s="620"/>
      <c r="AT1093" s="620"/>
      <c r="AU1093" s="122"/>
      <c r="AV1093" s="505"/>
      <c r="AW1093" s="505"/>
      <c r="AX1093" s="505"/>
      <c r="AY1093" s="122"/>
      <c r="AZ1093" s="122"/>
      <c r="BA1093" s="122"/>
    </row>
    <row r="1094" spans="4:53" ht="14.25" x14ac:dyDescent="0.2">
      <c r="D1094" s="128"/>
      <c r="E1094" s="128"/>
      <c r="F1094" s="128"/>
      <c r="G1094" s="128"/>
      <c r="Y1094" s="505"/>
      <c r="Z1094" s="505"/>
      <c r="AA1094" s="505"/>
      <c r="AB1094" s="122"/>
      <c r="AQ1094" s="122"/>
      <c r="AR1094" s="620"/>
      <c r="AS1094" s="620"/>
      <c r="AT1094" s="620"/>
      <c r="AU1094" s="122"/>
      <c r="AV1094" s="505"/>
      <c r="AW1094" s="505"/>
      <c r="AX1094" s="505"/>
      <c r="AY1094" s="122"/>
      <c r="AZ1094" s="122"/>
      <c r="BA1094" s="122"/>
    </row>
    <row r="1095" spans="4:53" ht="13.5" x14ac:dyDescent="0.2">
      <c r="D1095" s="128"/>
      <c r="E1095" s="128"/>
      <c r="F1095" s="128"/>
      <c r="G1095" s="128"/>
      <c r="Y1095" s="503"/>
      <c r="Z1095" s="503"/>
      <c r="AA1095" s="503"/>
      <c r="AB1095" s="122"/>
      <c r="AQ1095" s="122"/>
      <c r="AR1095" s="620"/>
      <c r="AS1095" s="620"/>
      <c r="AT1095" s="620"/>
      <c r="AU1095" s="122"/>
      <c r="AV1095" s="503"/>
      <c r="AW1095" s="503"/>
      <c r="AX1095" s="503"/>
      <c r="AY1095" s="122"/>
      <c r="AZ1095" s="122"/>
      <c r="BA1095" s="122"/>
    </row>
    <row r="1096" spans="4:53" ht="13.5" x14ac:dyDescent="0.2">
      <c r="D1096" s="128"/>
      <c r="E1096" s="128"/>
      <c r="F1096" s="128"/>
      <c r="G1096" s="128"/>
      <c r="Y1096" s="503"/>
      <c r="Z1096" s="503"/>
      <c r="AA1096" s="503"/>
      <c r="AB1096" s="122"/>
      <c r="AQ1096" s="122"/>
      <c r="AR1096" s="620"/>
      <c r="AS1096" s="620"/>
      <c r="AT1096" s="620"/>
      <c r="AU1096" s="122"/>
      <c r="AV1096" s="503"/>
      <c r="AW1096" s="503"/>
      <c r="AX1096" s="503"/>
      <c r="AY1096" s="122"/>
      <c r="AZ1096" s="122"/>
      <c r="BA1096" s="122"/>
    </row>
    <row r="1097" spans="4:53" ht="14.25" x14ac:dyDescent="0.2">
      <c r="D1097" s="128"/>
      <c r="E1097" s="128"/>
      <c r="F1097" s="128"/>
      <c r="G1097" s="128"/>
      <c r="Y1097" s="505"/>
      <c r="Z1097" s="505"/>
      <c r="AA1097" s="505"/>
      <c r="AB1097" s="122"/>
      <c r="AQ1097" s="122"/>
      <c r="AR1097" s="620"/>
      <c r="AS1097" s="620"/>
      <c r="AT1097" s="620"/>
      <c r="AU1097" s="122"/>
      <c r="AV1097" s="505"/>
      <c r="AW1097" s="505"/>
      <c r="AX1097" s="505"/>
      <c r="AY1097" s="122"/>
      <c r="AZ1097" s="122"/>
      <c r="BA1097" s="122"/>
    </row>
    <row r="1098" spans="4:53" ht="13.5" x14ac:dyDescent="0.2">
      <c r="D1098" s="128"/>
      <c r="E1098" s="128"/>
      <c r="F1098" s="128"/>
      <c r="G1098" s="128"/>
      <c r="Y1098" s="503"/>
      <c r="Z1098" s="503"/>
      <c r="AA1098" s="503"/>
      <c r="AB1098" s="122"/>
      <c r="AQ1098" s="122"/>
      <c r="AR1098" s="620"/>
      <c r="AS1098" s="620"/>
      <c r="AT1098" s="620"/>
      <c r="AU1098" s="122"/>
      <c r="AV1098" s="503"/>
      <c r="AW1098" s="503"/>
      <c r="AX1098" s="503"/>
      <c r="AY1098" s="122"/>
      <c r="AZ1098" s="122"/>
      <c r="BA1098" s="122"/>
    </row>
    <row r="1099" spans="4:53" ht="13.5" x14ac:dyDescent="0.2">
      <c r="D1099" s="128"/>
      <c r="E1099" s="128"/>
      <c r="F1099" s="128"/>
      <c r="G1099" s="128"/>
      <c r="Y1099" s="503"/>
      <c r="Z1099" s="503"/>
      <c r="AA1099" s="503"/>
      <c r="AB1099" s="122"/>
      <c r="AQ1099" s="122"/>
      <c r="AR1099" s="620"/>
      <c r="AS1099" s="620"/>
      <c r="AT1099" s="620"/>
      <c r="AU1099" s="122"/>
      <c r="AV1099" s="503"/>
      <c r="AW1099" s="503"/>
      <c r="AX1099" s="503"/>
      <c r="AY1099" s="122"/>
      <c r="AZ1099" s="122"/>
      <c r="BA1099" s="122"/>
    </row>
    <row r="1100" spans="4:53" ht="14.25" x14ac:dyDescent="0.2">
      <c r="D1100" s="128"/>
      <c r="E1100" s="128"/>
      <c r="F1100" s="128"/>
      <c r="G1100" s="128"/>
      <c r="Y1100" s="505"/>
      <c r="Z1100" s="505"/>
      <c r="AA1100" s="505"/>
      <c r="AB1100" s="122"/>
      <c r="AQ1100" s="122"/>
      <c r="AR1100" s="620"/>
      <c r="AS1100" s="620"/>
      <c r="AT1100" s="620"/>
      <c r="AU1100" s="122"/>
      <c r="AV1100" s="505"/>
      <c r="AW1100" s="505"/>
      <c r="AX1100" s="505"/>
      <c r="AY1100" s="122"/>
      <c r="AZ1100" s="122"/>
      <c r="BA1100" s="122"/>
    </row>
    <row r="1101" spans="4:53" ht="14.25" x14ac:dyDescent="0.2">
      <c r="D1101" s="128"/>
      <c r="E1101" s="128"/>
      <c r="F1101" s="128"/>
      <c r="G1101" s="128"/>
      <c r="Y1101" s="505"/>
      <c r="Z1101" s="505"/>
      <c r="AA1101" s="505"/>
      <c r="AB1101" s="122"/>
      <c r="AQ1101" s="122"/>
      <c r="AR1101" s="620"/>
      <c r="AS1101" s="620"/>
      <c r="AT1101" s="620"/>
      <c r="AU1101" s="122"/>
      <c r="AV1101" s="505"/>
      <c r="AW1101" s="505"/>
      <c r="AX1101" s="505"/>
      <c r="AY1101" s="122"/>
      <c r="AZ1101" s="122"/>
      <c r="BA1101" s="122"/>
    </row>
    <row r="1102" spans="4:53" ht="14.25" x14ac:dyDescent="0.2">
      <c r="D1102" s="128"/>
      <c r="E1102" s="128"/>
      <c r="F1102" s="128"/>
      <c r="G1102" s="128"/>
      <c r="Y1102" s="505"/>
      <c r="Z1102" s="505"/>
      <c r="AA1102" s="505"/>
      <c r="AB1102" s="122"/>
      <c r="AQ1102" s="122"/>
      <c r="AR1102" s="620"/>
      <c r="AS1102" s="620"/>
      <c r="AT1102" s="620"/>
      <c r="AU1102" s="122"/>
      <c r="AV1102" s="505"/>
      <c r="AW1102" s="505"/>
      <c r="AX1102" s="505"/>
      <c r="AY1102" s="122"/>
      <c r="AZ1102" s="122"/>
      <c r="BA1102" s="122"/>
    </row>
    <row r="1103" spans="4:53" ht="14.25" x14ac:dyDescent="0.2">
      <c r="D1103" s="128"/>
      <c r="E1103" s="128"/>
      <c r="F1103" s="128"/>
      <c r="G1103" s="128"/>
      <c r="Y1103" s="505"/>
      <c r="Z1103" s="505"/>
      <c r="AA1103" s="505"/>
      <c r="AB1103" s="122"/>
      <c r="AQ1103" s="122"/>
      <c r="AR1103" s="620"/>
      <c r="AS1103" s="620"/>
      <c r="AT1103" s="620"/>
      <c r="AU1103" s="122"/>
      <c r="AV1103" s="505"/>
      <c r="AW1103" s="505"/>
      <c r="AX1103" s="505"/>
      <c r="AY1103" s="122"/>
      <c r="AZ1103" s="122"/>
      <c r="BA1103" s="122"/>
    </row>
    <row r="1104" spans="4:53" ht="14.25" x14ac:dyDescent="0.2">
      <c r="D1104" s="128"/>
      <c r="E1104" s="128"/>
      <c r="F1104" s="128"/>
      <c r="G1104" s="128"/>
      <c r="Y1104" s="505"/>
      <c r="Z1104" s="505"/>
      <c r="AA1104" s="505"/>
      <c r="AB1104" s="122"/>
      <c r="AQ1104" s="122"/>
      <c r="AR1104" s="620"/>
      <c r="AS1104" s="620"/>
      <c r="AT1104" s="620"/>
      <c r="AU1104" s="122"/>
      <c r="AV1104" s="505"/>
      <c r="AW1104" s="505"/>
      <c r="AX1104" s="505"/>
      <c r="AY1104" s="122"/>
      <c r="AZ1104" s="122"/>
      <c r="BA1104" s="122"/>
    </row>
    <row r="1105" spans="4:53" ht="14.25" x14ac:dyDescent="0.2">
      <c r="D1105" s="128"/>
      <c r="E1105" s="128"/>
      <c r="F1105" s="128"/>
      <c r="G1105" s="128"/>
      <c r="Y1105" s="505"/>
      <c r="Z1105" s="505"/>
      <c r="AA1105" s="505"/>
      <c r="AB1105" s="122"/>
      <c r="AQ1105" s="122"/>
      <c r="AR1105" s="620"/>
      <c r="AS1105" s="620"/>
      <c r="AT1105" s="620"/>
      <c r="AU1105" s="122"/>
      <c r="AV1105" s="505"/>
      <c r="AW1105" s="505"/>
      <c r="AX1105" s="505"/>
      <c r="AY1105" s="122"/>
      <c r="AZ1105" s="122"/>
      <c r="BA1105" s="122"/>
    </row>
    <row r="1106" spans="4:53" ht="14.25" x14ac:dyDescent="0.2">
      <c r="D1106" s="128"/>
      <c r="E1106" s="128"/>
      <c r="F1106" s="128"/>
      <c r="G1106" s="128"/>
      <c r="Y1106" s="505"/>
      <c r="Z1106" s="505"/>
      <c r="AA1106" s="505"/>
      <c r="AB1106" s="122"/>
      <c r="AQ1106" s="122"/>
      <c r="AR1106" s="620"/>
      <c r="AS1106" s="620"/>
      <c r="AT1106" s="620"/>
      <c r="AU1106" s="122"/>
      <c r="AV1106" s="505"/>
      <c r="AW1106" s="505"/>
      <c r="AX1106" s="505"/>
      <c r="AY1106" s="122"/>
      <c r="AZ1106" s="122"/>
      <c r="BA1106" s="122"/>
    </row>
    <row r="1107" spans="4:53" ht="14.25" x14ac:dyDescent="0.2">
      <c r="D1107" s="128"/>
      <c r="E1107" s="128"/>
      <c r="F1107" s="128"/>
      <c r="G1107" s="128"/>
      <c r="Y1107" s="505"/>
      <c r="Z1107" s="505"/>
      <c r="AA1107" s="505"/>
      <c r="AB1107" s="122"/>
      <c r="AQ1107" s="122"/>
      <c r="AR1107" s="620"/>
      <c r="AS1107" s="620"/>
      <c r="AT1107" s="620"/>
      <c r="AU1107" s="122"/>
      <c r="AV1107" s="505"/>
      <c r="AW1107" s="505"/>
      <c r="AX1107" s="505"/>
      <c r="AY1107" s="122"/>
      <c r="AZ1107" s="122"/>
      <c r="BA1107" s="122"/>
    </row>
    <row r="1108" spans="4:53" ht="14.25" x14ac:dyDescent="0.2">
      <c r="D1108" s="128"/>
      <c r="E1108" s="128"/>
      <c r="F1108" s="128"/>
      <c r="G1108" s="128"/>
      <c r="Y1108" s="505"/>
      <c r="Z1108" s="505"/>
      <c r="AA1108" s="505"/>
      <c r="AB1108" s="122"/>
      <c r="AQ1108" s="122"/>
      <c r="AR1108" s="620"/>
      <c r="AS1108" s="620"/>
      <c r="AT1108" s="620"/>
      <c r="AU1108" s="122"/>
      <c r="AV1108" s="505"/>
      <c r="AW1108" s="505"/>
      <c r="AX1108" s="505"/>
      <c r="AY1108" s="122"/>
      <c r="AZ1108" s="122"/>
      <c r="BA1108" s="122"/>
    </row>
    <row r="1109" spans="4:53" ht="14.25" x14ac:dyDescent="0.2">
      <c r="D1109" s="128"/>
      <c r="E1109" s="128"/>
      <c r="F1109" s="128"/>
      <c r="G1109" s="128"/>
      <c r="Y1109" s="505"/>
      <c r="Z1109" s="505"/>
      <c r="AA1109" s="505"/>
      <c r="AB1109" s="122"/>
      <c r="AQ1109" s="122"/>
      <c r="AR1109" s="620"/>
      <c r="AS1109" s="620"/>
      <c r="AT1109" s="620"/>
      <c r="AU1109" s="122"/>
      <c r="AV1109" s="505"/>
      <c r="AW1109" s="505"/>
      <c r="AX1109" s="505"/>
      <c r="AY1109" s="122"/>
      <c r="AZ1109" s="122"/>
      <c r="BA1109" s="122"/>
    </row>
    <row r="1110" spans="4:53" ht="14.25" x14ac:dyDescent="0.2">
      <c r="D1110" s="128"/>
      <c r="E1110" s="128"/>
      <c r="F1110" s="128"/>
      <c r="G1110" s="128"/>
      <c r="Y1110" s="505"/>
      <c r="Z1110" s="505"/>
      <c r="AA1110" s="505"/>
      <c r="AB1110" s="122"/>
      <c r="AQ1110" s="122"/>
      <c r="AR1110" s="620"/>
      <c r="AS1110" s="620"/>
      <c r="AT1110" s="620"/>
      <c r="AU1110" s="122"/>
      <c r="AV1110" s="505"/>
      <c r="AW1110" s="505"/>
      <c r="AX1110" s="505"/>
      <c r="AY1110" s="122"/>
      <c r="AZ1110" s="122"/>
      <c r="BA1110" s="122"/>
    </row>
    <row r="1111" spans="4:53" ht="14.25" x14ac:dyDescent="0.2">
      <c r="D1111" s="128"/>
      <c r="E1111" s="128"/>
      <c r="F1111" s="128"/>
      <c r="G1111" s="128"/>
      <c r="Y1111" s="505"/>
      <c r="Z1111" s="505"/>
      <c r="AA1111" s="505"/>
      <c r="AB1111" s="122"/>
      <c r="AQ1111" s="122"/>
      <c r="AR1111" s="620"/>
      <c r="AS1111" s="620"/>
      <c r="AT1111" s="620"/>
      <c r="AU1111" s="122"/>
      <c r="AV1111" s="505"/>
      <c r="AW1111" s="505"/>
      <c r="AX1111" s="505"/>
      <c r="AY1111" s="122"/>
      <c r="AZ1111" s="122"/>
      <c r="BA1111" s="122"/>
    </row>
    <row r="1112" spans="4:53" ht="14.25" x14ac:dyDescent="0.2">
      <c r="D1112" s="128"/>
      <c r="E1112" s="128"/>
      <c r="F1112" s="128"/>
      <c r="G1112" s="128"/>
      <c r="Y1112" s="505"/>
      <c r="Z1112" s="505"/>
      <c r="AA1112" s="505"/>
      <c r="AB1112" s="122"/>
      <c r="AQ1112" s="122"/>
      <c r="AR1112" s="620"/>
      <c r="AS1112" s="620"/>
      <c r="AT1112" s="620"/>
      <c r="AU1112" s="122"/>
      <c r="AV1112" s="505"/>
      <c r="AW1112" s="505"/>
      <c r="AX1112" s="505"/>
      <c r="AY1112" s="122"/>
      <c r="AZ1112" s="122"/>
      <c r="BA1112" s="122"/>
    </row>
    <row r="1113" spans="4:53" ht="14.25" x14ac:dyDescent="0.2">
      <c r="D1113" s="128"/>
      <c r="E1113" s="128"/>
      <c r="F1113" s="128"/>
      <c r="G1113" s="128"/>
      <c r="Y1113" s="505"/>
      <c r="Z1113" s="505"/>
      <c r="AA1113" s="505"/>
      <c r="AB1113" s="122"/>
      <c r="AQ1113" s="122"/>
      <c r="AR1113" s="620"/>
      <c r="AS1113" s="620"/>
      <c r="AT1113" s="620"/>
      <c r="AU1113" s="122"/>
      <c r="AV1113" s="505"/>
      <c r="AW1113" s="505"/>
      <c r="AX1113" s="505"/>
      <c r="AY1113" s="122"/>
      <c r="AZ1113" s="122"/>
      <c r="BA1113" s="122"/>
    </row>
    <row r="1114" spans="4:53" ht="14.25" x14ac:dyDescent="0.2">
      <c r="D1114" s="128"/>
      <c r="E1114" s="128"/>
      <c r="F1114" s="128"/>
      <c r="G1114" s="128"/>
      <c r="Y1114" s="505"/>
      <c r="Z1114" s="505"/>
      <c r="AA1114" s="505"/>
      <c r="AB1114" s="122"/>
      <c r="AQ1114" s="122"/>
      <c r="AR1114" s="620"/>
      <c r="AS1114" s="620"/>
      <c r="AT1114" s="620"/>
      <c r="AU1114" s="122"/>
      <c r="AV1114" s="505"/>
      <c r="AW1114" s="505"/>
      <c r="AX1114" s="505"/>
      <c r="AY1114" s="122"/>
      <c r="AZ1114" s="122"/>
      <c r="BA1114" s="122"/>
    </row>
    <row r="1115" spans="4:53" ht="14.25" x14ac:dyDescent="0.2">
      <c r="Y1115" s="505"/>
      <c r="Z1115" s="505"/>
      <c r="AA1115" s="505"/>
      <c r="AB1115" s="122"/>
      <c r="AQ1115" s="122"/>
      <c r="AR1115" s="122"/>
      <c r="AS1115" s="122"/>
      <c r="AT1115" s="122"/>
      <c r="AU1115" s="122"/>
      <c r="AV1115" s="505"/>
      <c r="AW1115" s="505"/>
      <c r="AX1115" s="505"/>
      <c r="AY1115" s="122"/>
      <c r="AZ1115" s="122"/>
      <c r="BA1115" s="122"/>
    </row>
    <row r="1116" spans="4:53" ht="14.25" x14ac:dyDescent="0.2">
      <c r="Y1116" s="505"/>
      <c r="Z1116" s="505"/>
      <c r="AA1116" s="505"/>
      <c r="AB1116" s="122"/>
      <c r="AQ1116" s="122"/>
      <c r="AR1116" s="122"/>
      <c r="AS1116" s="122"/>
      <c r="AT1116" s="122"/>
      <c r="AU1116" s="122"/>
      <c r="AV1116" s="505"/>
      <c r="AW1116" s="505"/>
      <c r="AX1116" s="505"/>
      <c r="AY1116" s="122"/>
      <c r="AZ1116" s="122"/>
      <c r="BA1116" s="122"/>
    </row>
    <row r="1117" spans="4:53" ht="14.25" x14ac:dyDescent="0.2">
      <c r="Y1117" s="505"/>
      <c r="Z1117" s="505"/>
      <c r="AA1117" s="505"/>
      <c r="AB1117" s="122"/>
      <c r="AQ1117" s="122"/>
      <c r="AR1117" s="122"/>
      <c r="AS1117" s="122"/>
      <c r="AT1117" s="122"/>
      <c r="AU1117" s="122"/>
      <c r="AV1117" s="505"/>
      <c r="AW1117" s="505"/>
      <c r="AX1117" s="505"/>
      <c r="AY1117" s="122"/>
      <c r="AZ1117" s="122"/>
      <c r="BA1117" s="122"/>
    </row>
    <row r="1118" spans="4:53" ht="13.5" x14ac:dyDescent="0.2">
      <c r="Y1118" s="503"/>
      <c r="Z1118" s="503"/>
      <c r="AA1118" s="503"/>
      <c r="AB1118" s="122"/>
      <c r="AQ1118" s="122"/>
      <c r="AR1118" s="122"/>
      <c r="AS1118" s="122"/>
      <c r="AT1118" s="122"/>
      <c r="AU1118" s="122"/>
      <c r="AV1118" s="503"/>
      <c r="AW1118" s="503"/>
      <c r="AX1118" s="503"/>
      <c r="AY1118" s="122"/>
      <c r="AZ1118" s="122"/>
      <c r="BA1118" s="122"/>
    </row>
    <row r="1119" spans="4:53" ht="13.5" x14ac:dyDescent="0.2">
      <c r="Y1119" s="503"/>
      <c r="Z1119" s="503"/>
      <c r="AA1119" s="503"/>
      <c r="AB1119" s="122"/>
      <c r="AQ1119" s="122"/>
      <c r="AR1119" s="122"/>
      <c r="AS1119" s="122"/>
      <c r="AT1119" s="122"/>
      <c r="AU1119" s="122"/>
      <c r="AV1119" s="503"/>
      <c r="AW1119" s="503"/>
      <c r="AX1119" s="503"/>
      <c r="AY1119" s="122"/>
      <c r="AZ1119" s="122"/>
      <c r="BA1119" s="122"/>
    </row>
    <row r="1120" spans="4:53" ht="14.25" x14ac:dyDescent="0.2">
      <c r="Y1120" s="505"/>
      <c r="Z1120" s="505"/>
      <c r="AA1120" s="505"/>
      <c r="AB1120" s="122"/>
      <c r="AQ1120" s="122"/>
      <c r="AR1120" s="122"/>
      <c r="AS1120" s="122"/>
      <c r="AT1120" s="122"/>
      <c r="AU1120" s="122"/>
      <c r="AV1120" s="505"/>
      <c r="AW1120" s="505"/>
      <c r="AX1120" s="505"/>
      <c r="AY1120" s="122"/>
      <c r="AZ1120" s="122"/>
      <c r="BA1120" s="122"/>
    </row>
    <row r="1121" spans="25:53" ht="14.25" x14ac:dyDescent="0.2">
      <c r="Y1121" s="505"/>
      <c r="Z1121" s="505"/>
      <c r="AA1121" s="505"/>
      <c r="AB1121" s="122"/>
      <c r="AQ1121" s="122"/>
      <c r="AR1121" s="122"/>
      <c r="AS1121" s="122"/>
      <c r="AT1121" s="122"/>
      <c r="AU1121" s="122"/>
      <c r="AV1121" s="505"/>
      <c r="AW1121" s="505"/>
      <c r="AX1121" s="505"/>
      <c r="AY1121" s="122"/>
      <c r="AZ1121" s="122"/>
      <c r="BA1121" s="122"/>
    </row>
    <row r="1122" spans="25:53" ht="14.25" x14ac:dyDescent="0.2">
      <c r="Y1122" s="505"/>
      <c r="Z1122" s="505"/>
      <c r="AA1122" s="505"/>
      <c r="AB1122" s="122"/>
      <c r="AQ1122" s="122"/>
      <c r="AR1122" s="122"/>
      <c r="AS1122" s="122"/>
      <c r="AT1122" s="122"/>
      <c r="AU1122" s="122"/>
      <c r="AV1122" s="505"/>
      <c r="AW1122" s="505"/>
      <c r="AX1122" s="505"/>
      <c r="AY1122" s="122"/>
      <c r="AZ1122" s="122"/>
      <c r="BA1122" s="122"/>
    </row>
    <row r="1123" spans="25:53" ht="14.25" x14ac:dyDescent="0.2">
      <c r="Y1123" s="505"/>
      <c r="Z1123" s="505"/>
      <c r="AA1123" s="505"/>
      <c r="AB1123" s="122"/>
      <c r="AQ1123" s="122"/>
      <c r="AR1123" s="122"/>
      <c r="AS1123" s="122"/>
      <c r="AT1123" s="122"/>
      <c r="AU1123" s="122"/>
      <c r="AV1123" s="505"/>
      <c r="AW1123" s="505"/>
      <c r="AX1123" s="505"/>
      <c r="AY1123" s="122"/>
      <c r="AZ1123" s="122"/>
      <c r="BA1123" s="122"/>
    </row>
    <row r="1124" spans="25:53" ht="14.25" x14ac:dyDescent="0.2">
      <c r="Y1124" s="505"/>
      <c r="Z1124" s="505"/>
      <c r="AA1124" s="505"/>
      <c r="AB1124" s="122"/>
      <c r="AQ1124" s="122"/>
      <c r="AR1124" s="122"/>
      <c r="AS1124" s="122"/>
      <c r="AT1124" s="122"/>
      <c r="AU1124" s="122"/>
      <c r="AV1124" s="505"/>
      <c r="AW1124" s="505"/>
      <c r="AX1124" s="505"/>
      <c r="AY1124" s="122"/>
      <c r="AZ1124" s="122"/>
      <c r="BA1124" s="122"/>
    </row>
    <row r="1125" spans="25:53" ht="14.25" x14ac:dyDescent="0.2">
      <c r="Y1125" s="505"/>
      <c r="Z1125" s="505"/>
      <c r="AA1125" s="505"/>
      <c r="AB1125" s="122"/>
      <c r="AQ1125" s="122"/>
      <c r="AR1125" s="122"/>
      <c r="AS1125" s="122"/>
      <c r="AT1125" s="122"/>
      <c r="AU1125" s="122"/>
      <c r="AV1125" s="505"/>
      <c r="AW1125" s="505"/>
      <c r="AX1125" s="505"/>
      <c r="AY1125" s="122"/>
      <c r="AZ1125" s="122"/>
      <c r="BA1125" s="122"/>
    </row>
    <row r="1126" spans="25:53" ht="14.25" x14ac:dyDescent="0.2">
      <c r="Y1126" s="505"/>
      <c r="Z1126" s="505"/>
      <c r="AA1126" s="505"/>
      <c r="AB1126" s="122"/>
      <c r="AQ1126" s="122"/>
      <c r="AR1126" s="122"/>
      <c r="AS1126" s="122"/>
      <c r="AT1126" s="122"/>
      <c r="AU1126" s="122"/>
      <c r="AV1126" s="505"/>
      <c r="AW1126" s="505"/>
      <c r="AX1126" s="505"/>
      <c r="AY1126" s="122"/>
      <c r="AZ1126" s="122"/>
      <c r="BA1126" s="122"/>
    </row>
    <row r="1127" spans="25:53" ht="13.5" x14ac:dyDescent="0.2">
      <c r="Y1127" s="503"/>
      <c r="Z1127" s="503"/>
      <c r="AA1127" s="503"/>
      <c r="AB1127" s="122"/>
      <c r="AQ1127" s="122"/>
      <c r="AR1127" s="122"/>
      <c r="AS1127" s="122"/>
      <c r="AT1127" s="122"/>
      <c r="AU1127" s="122"/>
      <c r="AV1127" s="503"/>
      <c r="AW1127" s="503"/>
      <c r="AX1127" s="503"/>
      <c r="AY1127" s="122"/>
      <c r="AZ1127" s="122"/>
      <c r="BA1127" s="122"/>
    </row>
    <row r="1128" spans="25:53" ht="13.5" x14ac:dyDescent="0.2">
      <c r="Y1128" s="503"/>
      <c r="Z1128" s="503"/>
      <c r="AA1128" s="503"/>
      <c r="AB1128" s="122"/>
      <c r="AQ1128" s="122"/>
      <c r="AR1128" s="122"/>
      <c r="AS1128" s="122"/>
      <c r="AT1128" s="122"/>
      <c r="AU1128" s="122"/>
      <c r="AV1128" s="503"/>
      <c r="AW1128" s="503"/>
      <c r="AX1128" s="503"/>
      <c r="AY1128" s="122"/>
      <c r="AZ1128" s="122"/>
      <c r="BA1128" s="122"/>
    </row>
    <row r="1129" spans="25:53" ht="14.25" x14ac:dyDescent="0.2">
      <c r="Y1129" s="505"/>
      <c r="Z1129" s="505"/>
      <c r="AA1129" s="505"/>
      <c r="AB1129" s="122"/>
      <c r="AQ1129" s="122"/>
      <c r="AR1129" s="122"/>
      <c r="AS1129" s="122"/>
      <c r="AT1129" s="122"/>
      <c r="AU1129" s="122"/>
      <c r="AV1129" s="505"/>
      <c r="AW1129" s="505"/>
      <c r="AX1129" s="505"/>
      <c r="AY1129" s="122"/>
      <c r="AZ1129" s="122"/>
      <c r="BA1129" s="122"/>
    </row>
    <row r="1130" spans="25:53" ht="14.25" x14ac:dyDescent="0.2">
      <c r="Y1130" s="505"/>
      <c r="Z1130" s="505"/>
      <c r="AA1130" s="505"/>
      <c r="AB1130" s="122"/>
      <c r="AQ1130" s="122"/>
      <c r="AR1130" s="122"/>
      <c r="AS1130" s="122"/>
      <c r="AT1130" s="122"/>
      <c r="AU1130" s="122"/>
      <c r="AV1130" s="505"/>
      <c r="AW1130" s="505"/>
      <c r="AX1130" s="505"/>
      <c r="AY1130" s="122"/>
      <c r="AZ1130" s="122"/>
      <c r="BA1130" s="122"/>
    </row>
    <row r="1131" spans="25:53" ht="14.25" x14ac:dyDescent="0.2">
      <c r="Y1131" s="505"/>
      <c r="Z1131" s="505"/>
      <c r="AA1131" s="505"/>
      <c r="AB1131" s="122"/>
      <c r="AQ1131" s="122"/>
      <c r="AR1131" s="122"/>
      <c r="AS1131" s="122"/>
      <c r="AT1131" s="122"/>
      <c r="AU1131" s="122"/>
      <c r="AV1131" s="505"/>
      <c r="AW1131" s="505"/>
      <c r="AX1131" s="505"/>
      <c r="AY1131" s="122"/>
      <c r="AZ1131" s="122"/>
      <c r="BA1131" s="122"/>
    </row>
    <row r="1132" spans="25:53" ht="14.25" x14ac:dyDescent="0.2">
      <c r="Y1132" s="505"/>
      <c r="Z1132" s="505"/>
      <c r="AA1132" s="505"/>
      <c r="AB1132" s="122"/>
      <c r="AQ1132" s="122"/>
      <c r="AR1132" s="122"/>
      <c r="AS1132" s="122"/>
      <c r="AT1132" s="122"/>
      <c r="AU1132" s="122"/>
      <c r="AV1132" s="505"/>
      <c r="AW1132" s="505"/>
      <c r="AX1132" s="505"/>
      <c r="AY1132" s="122"/>
      <c r="AZ1132" s="122"/>
      <c r="BA1132" s="122"/>
    </row>
    <row r="1133" spans="25:53" ht="13.5" x14ac:dyDescent="0.2">
      <c r="Y1133" s="503"/>
      <c r="Z1133" s="503"/>
      <c r="AA1133" s="503"/>
      <c r="AB1133" s="122"/>
      <c r="AQ1133" s="122"/>
      <c r="AR1133" s="122"/>
      <c r="AS1133" s="122"/>
      <c r="AT1133" s="122"/>
      <c r="AU1133" s="122"/>
      <c r="AV1133" s="503"/>
      <c r="AW1133" s="503"/>
      <c r="AX1133" s="503"/>
      <c r="AY1133" s="122"/>
      <c r="AZ1133" s="122"/>
      <c r="BA1133" s="122"/>
    </row>
    <row r="1134" spans="25:53" ht="13.5" x14ac:dyDescent="0.2">
      <c r="Y1134" s="503"/>
      <c r="Z1134" s="503"/>
      <c r="AA1134" s="503"/>
      <c r="AB1134" s="122"/>
      <c r="AQ1134" s="122"/>
      <c r="AR1134" s="122"/>
      <c r="AS1134" s="122"/>
      <c r="AT1134" s="122"/>
      <c r="AU1134" s="122"/>
      <c r="AV1134" s="503"/>
      <c r="AW1134" s="503"/>
      <c r="AX1134" s="503"/>
      <c r="AY1134" s="122"/>
      <c r="AZ1134" s="122"/>
      <c r="BA1134" s="122"/>
    </row>
    <row r="1135" spans="25:53" ht="14.25" x14ac:dyDescent="0.2">
      <c r="Y1135" s="505"/>
      <c r="Z1135" s="505"/>
      <c r="AA1135" s="505"/>
      <c r="AB1135" s="122"/>
      <c r="AQ1135" s="122"/>
      <c r="AR1135" s="122"/>
      <c r="AS1135" s="122"/>
      <c r="AT1135" s="122"/>
      <c r="AU1135" s="122"/>
      <c r="AV1135" s="505"/>
      <c r="AW1135" s="505"/>
      <c r="AX1135" s="505"/>
      <c r="AY1135" s="122"/>
      <c r="AZ1135" s="122"/>
      <c r="BA1135" s="122"/>
    </row>
    <row r="1136" spans="25:53" ht="14.25" x14ac:dyDescent="0.2">
      <c r="Y1136" s="505"/>
      <c r="Z1136" s="505"/>
      <c r="AA1136" s="505"/>
      <c r="AB1136" s="122"/>
      <c r="AQ1136" s="122"/>
      <c r="AR1136" s="122"/>
      <c r="AS1136" s="122"/>
      <c r="AT1136" s="122"/>
      <c r="AU1136" s="122"/>
      <c r="AV1136" s="505"/>
      <c r="AW1136" s="505"/>
      <c r="AX1136" s="505"/>
      <c r="AY1136" s="122"/>
      <c r="AZ1136" s="122"/>
      <c r="BA1136" s="122"/>
    </row>
    <row r="1137" spans="25:53" ht="14.25" x14ac:dyDescent="0.2">
      <c r="Y1137" s="505"/>
      <c r="Z1137" s="505"/>
      <c r="AA1137" s="505"/>
      <c r="AB1137" s="122"/>
      <c r="AQ1137" s="122"/>
      <c r="AR1137" s="122"/>
      <c r="AS1137" s="122"/>
      <c r="AT1137" s="122"/>
      <c r="AU1137" s="122"/>
      <c r="AV1137" s="505"/>
      <c r="AW1137" s="505"/>
      <c r="AX1137" s="505"/>
      <c r="AY1137" s="122"/>
      <c r="AZ1137" s="122"/>
      <c r="BA1137" s="122"/>
    </row>
    <row r="1138" spans="25:53" ht="13.5" x14ac:dyDescent="0.2">
      <c r="Y1138" s="503"/>
      <c r="Z1138" s="503"/>
      <c r="AA1138" s="503"/>
      <c r="AB1138" s="122"/>
      <c r="AQ1138" s="122"/>
      <c r="AR1138" s="122"/>
      <c r="AS1138" s="122"/>
      <c r="AT1138" s="122"/>
      <c r="AU1138" s="122"/>
      <c r="AV1138" s="503"/>
      <c r="AW1138" s="503"/>
      <c r="AX1138" s="503"/>
      <c r="AY1138" s="122"/>
      <c r="AZ1138" s="122"/>
      <c r="BA1138" s="122"/>
    </row>
    <row r="1139" spans="25:53" ht="13.5" x14ac:dyDescent="0.2">
      <c r="Y1139" s="503"/>
      <c r="Z1139" s="503"/>
      <c r="AA1139" s="503"/>
      <c r="AB1139" s="122"/>
      <c r="AQ1139" s="122"/>
      <c r="AR1139" s="122"/>
      <c r="AS1139" s="122"/>
      <c r="AT1139" s="122"/>
      <c r="AU1139" s="122"/>
      <c r="AV1139" s="503"/>
      <c r="AW1139" s="503"/>
      <c r="AX1139" s="503"/>
      <c r="AY1139" s="122"/>
      <c r="AZ1139" s="122"/>
      <c r="BA1139" s="122"/>
    </row>
    <row r="1140" spans="25:53" ht="14.25" x14ac:dyDescent="0.2">
      <c r="Y1140" s="505"/>
      <c r="Z1140" s="505"/>
      <c r="AA1140" s="505"/>
      <c r="AB1140" s="122"/>
      <c r="AQ1140" s="122"/>
      <c r="AR1140" s="122"/>
      <c r="AS1140" s="122"/>
      <c r="AT1140" s="122"/>
      <c r="AU1140" s="122"/>
      <c r="AV1140" s="505"/>
      <c r="AW1140" s="505"/>
      <c r="AX1140" s="505"/>
      <c r="AY1140" s="122"/>
      <c r="AZ1140" s="122"/>
      <c r="BA1140" s="122"/>
    </row>
    <row r="1141" spans="25:53" ht="14.25" x14ac:dyDescent="0.2">
      <c r="Y1141" s="505"/>
      <c r="Z1141" s="505"/>
      <c r="AA1141" s="505"/>
      <c r="AB1141" s="122"/>
      <c r="AQ1141" s="122"/>
      <c r="AR1141" s="122"/>
      <c r="AS1141" s="122"/>
      <c r="AT1141" s="122"/>
      <c r="AU1141" s="122"/>
      <c r="AV1141" s="505"/>
      <c r="AW1141" s="505"/>
      <c r="AX1141" s="505"/>
      <c r="AY1141" s="122"/>
      <c r="AZ1141" s="122"/>
      <c r="BA1141" s="122"/>
    </row>
    <row r="1142" spans="25:53" ht="14.25" x14ac:dyDescent="0.2">
      <c r="Y1142" s="505"/>
      <c r="Z1142" s="505"/>
      <c r="AA1142" s="505"/>
      <c r="AB1142" s="122"/>
      <c r="AQ1142" s="122"/>
      <c r="AR1142" s="122"/>
      <c r="AS1142" s="122"/>
      <c r="AT1142" s="122"/>
      <c r="AU1142" s="122"/>
      <c r="AV1142" s="505"/>
      <c r="AW1142" s="505"/>
      <c r="AX1142" s="505"/>
      <c r="AY1142" s="122"/>
      <c r="AZ1142" s="122"/>
      <c r="BA1142" s="122"/>
    </row>
    <row r="1143" spans="25:53" ht="14.25" x14ac:dyDescent="0.2">
      <c r="Y1143" s="505"/>
      <c r="Z1143" s="505"/>
      <c r="AA1143" s="505"/>
      <c r="AB1143" s="122"/>
      <c r="AQ1143" s="122"/>
      <c r="AR1143" s="122"/>
      <c r="AS1143" s="122"/>
      <c r="AT1143" s="122"/>
      <c r="AU1143" s="122"/>
      <c r="AV1143" s="505"/>
      <c r="AW1143" s="505"/>
      <c r="AX1143" s="505"/>
      <c r="AY1143" s="122"/>
      <c r="AZ1143" s="122"/>
      <c r="BA1143" s="122"/>
    </row>
    <row r="1144" spans="25:53" ht="13.5" x14ac:dyDescent="0.2">
      <c r="Y1144" s="503"/>
      <c r="Z1144" s="503"/>
      <c r="AA1144" s="503"/>
      <c r="AB1144" s="122"/>
      <c r="AQ1144" s="122"/>
      <c r="AR1144" s="122"/>
      <c r="AS1144" s="122"/>
      <c r="AT1144" s="122"/>
      <c r="AU1144" s="122"/>
      <c r="AV1144" s="503"/>
      <c r="AW1144" s="503"/>
      <c r="AX1144" s="503"/>
      <c r="AY1144" s="122"/>
      <c r="AZ1144" s="122"/>
      <c r="BA1144" s="122"/>
    </row>
    <row r="1145" spans="25:53" ht="13.5" x14ac:dyDescent="0.2">
      <c r="Y1145" s="503"/>
      <c r="Z1145" s="503"/>
      <c r="AA1145" s="503"/>
      <c r="AB1145" s="122"/>
      <c r="AQ1145" s="122"/>
      <c r="AR1145" s="122"/>
      <c r="AS1145" s="122"/>
      <c r="AT1145" s="122"/>
      <c r="AU1145" s="122"/>
      <c r="AV1145" s="503"/>
      <c r="AW1145" s="503"/>
      <c r="AX1145" s="503"/>
      <c r="AY1145" s="122"/>
      <c r="AZ1145" s="122"/>
      <c r="BA1145" s="122"/>
    </row>
    <row r="1146" spans="25:53" ht="14.25" x14ac:dyDescent="0.2">
      <c r="Y1146" s="505"/>
      <c r="Z1146" s="505"/>
      <c r="AA1146" s="505"/>
      <c r="AB1146" s="122"/>
      <c r="AQ1146" s="122"/>
      <c r="AR1146" s="122"/>
      <c r="AS1146" s="122"/>
      <c r="AT1146" s="122"/>
      <c r="AU1146" s="122"/>
      <c r="AV1146" s="505"/>
      <c r="AW1146" s="505"/>
      <c r="AX1146" s="505"/>
      <c r="AY1146" s="122"/>
      <c r="AZ1146" s="122"/>
      <c r="BA1146" s="122"/>
    </row>
    <row r="1147" spans="25:53" ht="14.25" x14ac:dyDescent="0.2">
      <c r="Y1147" s="505"/>
      <c r="Z1147" s="505"/>
      <c r="AA1147" s="505"/>
      <c r="AB1147" s="122"/>
      <c r="AQ1147" s="122"/>
      <c r="AR1147" s="122"/>
      <c r="AS1147" s="122"/>
      <c r="AT1147" s="122"/>
      <c r="AU1147" s="122"/>
      <c r="AV1147" s="505"/>
      <c r="AW1147" s="505"/>
      <c r="AX1147" s="505"/>
      <c r="AY1147" s="122"/>
      <c r="AZ1147" s="122"/>
      <c r="BA1147" s="122"/>
    </row>
    <row r="1148" spans="25:53" ht="14.25" x14ac:dyDescent="0.2">
      <c r="Y1148" s="505"/>
      <c r="Z1148" s="505"/>
      <c r="AA1148" s="505"/>
      <c r="AB1148" s="122"/>
      <c r="AQ1148" s="122"/>
      <c r="AR1148" s="122"/>
      <c r="AS1148" s="122"/>
      <c r="AT1148" s="122"/>
      <c r="AU1148" s="122"/>
      <c r="AV1148" s="505"/>
      <c r="AW1148" s="505"/>
      <c r="AX1148" s="505"/>
      <c r="AY1148" s="122"/>
      <c r="AZ1148" s="122"/>
      <c r="BA1148" s="122"/>
    </row>
    <row r="1149" spans="25:53" ht="14.25" x14ac:dyDescent="0.2">
      <c r="Y1149" s="505"/>
      <c r="Z1149" s="505"/>
      <c r="AA1149" s="505"/>
      <c r="AB1149" s="122"/>
      <c r="AQ1149" s="122"/>
      <c r="AR1149" s="122"/>
      <c r="AS1149" s="122"/>
      <c r="AT1149" s="122"/>
      <c r="AU1149" s="122"/>
      <c r="AV1149" s="505"/>
      <c r="AW1149" s="505"/>
      <c r="AX1149" s="505"/>
      <c r="AY1149" s="122"/>
      <c r="AZ1149" s="122"/>
      <c r="BA1149" s="122"/>
    </row>
    <row r="1150" spans="25:53" ht="13.5" x14ac:dyDescent="0.2">
      <c r="Y1150" s="503"/>
      <c r="Z1150" s="503"/>
      <c r="AA1150" s="503"/>
      <c r="AB1150" s="122"/>
      <c r="AQ1150" s="122"/>
      <c r="AR1150" s="122"/>
      <c r="AS1150" s="122"/>
      <c r="AT1150" s="122"/>
      <c r="AU1150" s="122"/>
      <c r="AV1150" s="503"/>
      <c r="AW1150" s="503"/>
      <c r="AX1150" s="503"/>
      <c r="AY1150" s="122"/>
      <c r="AZ1150" s="122"/>
      <c r="BA1150" s="122"/>
    </row>
    <row r="1151" spans="25:53" ht="13.5" x14ac:dyDescent="0.2">
      <c r="Y1151" s="503"/>
      <c r="Z1151" s="503"/>
      <c r="AA1151" s="503"/>
      <c r="AB1151" s="122"/>
      <c r="AQ1151" s="122"/>
      <c r="AR1151" s="122"/>
      <c r="AS1151" s="122"/>
      <c r="AT1151" s="122"/>
      <c r="AU1151" s="122"/>
      <c r="AV1151" s="503"/>
      <c r="AW1151" s="503"/>
      <c r="AX1151" s="503"/>
      <c r="AY1151" s="122"/>
      <c r="AZ1151" s="122"/>
      <c r="BA1151" s="122"/>
    </row>
    <row r="1152" spans="25:53" ht="14.25" x14ac:dyDescent="0.2">
      <c r="Y1152" s="505"/>
      <c r="Z1152" s="505"/>
      <c r="AA1152" s="505"/>
      <c r="AB1152" s="122"/>
      <c r="AQ1152" s="122"/>
      <c r="AR1152" s="122"/>
      <c r="AS1152" s="122"/>
      <c r="AT1152" s="122"/>
      <c r="AU1152" s="122"/>
      <c r="AV1152" s="505"/>
      <c r="AW1152" s="505"/>
      <c r="AX1152" s="505"/>
      <c r="AY1152" s="122"/>
      <c r="AZ1152" s="122"/>
      <c r="BA1152" s="122"/>
    </row>
    <row r="1153" spans="25:53" ht="14.25" x14ac:dyDescent="0.2">
      <c r="Y1153" s="505"/>
      <c r="Z1153" s="505"/>
      <c r="AA1153" s="505"/>
      <c r="AB1153" s="122"/>
      <c r="AQ1153" s="122"/>
      <c r="AR1153" s="122"/>
      <c r="AS1153" s="122"/>
      <c r="AT1153" s="122"/>
      <c r="AU1153" s="122"/>
      <c r="AV1153" s="505"/>
      <c r="AW1153" s="505"/>
      <c r="AX1153" s="505"/>
      <c r="AY1153" s="122"/>
      <c r="AZ1153" s="122"/>
      <c r="BA1153" s="122"/>
    </row>
    <row r="1154" spans="25:53" ht="14.25" x14ac:dyDescent="0.2">
      <c r="Y1154" s="505"/>
      <c r="Z1154" s="505"/>
      <c r="AA1154" s="505"/>
      <c r="AB1154" s="122"/>
      <c r="AQ1154" s="122"/>
      <c r="AR1154" s="122"/>
      <c r="AS1154" s="122"/>
      <c r="AT1154" s="122"/>
      <c r="AU1154" s="122"/>
      <c r="AV1154" s="505"/>
      <c r="AW1154" s="505"/>
      <c r="AX1154" s="505"/>
      <c r="AY1154" s="122"/>
      <c r="AZ1154" s="122"/>
      <c r="BA1154" s="122"/>
    </row>
    <row r="1155" spans="25:53" ht="14.25" x14ac:dyDescent="0.2">
      <c r="Y1155" s="505"/>
      <c r="Z1155" s="505"/>
      <c r="AA1155" s="505"/>
      <c r="AB1155" s="122"/>
      <c r="AQ1155" s="122"/>
      <c r="AR1155" s="122"/>
      <c r="AS1155" s="122"/>
      <c r="AT1155" s="122"/>
      <c r="AU1155" s="122"/>
      <c r="AV1155" s="505"/>
      <c r="AW1155" s="505"/>
      <c r="AX1155" s="505"/>
      <c r="AY1155" s="122"/>
      <c r="AZ1155" s="122"/>
      <c r="BA1155" s="122"/>
    </row>
    <row r="1156" spans="25:53" ht="14.25" x14ac:dyDescent="0.2">
      <c r="Y1156" s="505"/>
      <c r="Z1156" s="505"/>
      <c r="AA1156" s="505"/>
      <c r="AB1156" s="122"/>
      <c r="AQ1156" s="122"/>
      <c r="AR1156" s="122"/>
      <c r="AS1156" s="122"/>
      <c r="AT1156" s="122"/>
      <c r="AU1156" s="122"/>
      <c r="AV1156" s="505"/>
      <c r="AW1156" s="505"/>
      <c r="AX1156" s="505"/>
      <c r="AY1156" s="122"/>
      <c r="AZ1156" s="122"/>
      <c r="BA1156" s="122"/>
    </row>
    <row r="1157" spans="25:53" ht="14.25" x14ac:dyDescent="0.2">
      <c r="Y1157" s="505"/>
      <c r="Z1157" s="505"/>
      <c r="AA1157" s="505"/>
      <c r="AB1157" s="122"/>
      <c r="AQ1157" s="122"/>
      <c r="AR1157" s="122"/>
      <c r="AS1157" s="122"/>
      <c r="AT1157" s="122"/>
      <c r="AU1157" s="122"/>
      <c r="AV1157" s="505"/>
      <c r="AW1157" s="505"/>
      <c r="AX1157" s="505"/>
      <c r="AY1157" s="122"/>
      <c r="AZ1157" s="122"/>
      <c r="BA1157" s="122"/>
    </row>
    <row r="1158" spans="25:53" ht="14.25" x14ac:dyDescent="0.2">
      <c r="Y1158" s="505"/>
      <c r="Z1158" s="505"/>
      <c r="AA1158" s="505"/>
      <c r="AB1158" s="122"/>
      <c r="AQ1158" s="122"/>
      <c r="AR1158" s="122"/>
      <c r="AS1158" s="122"/>
      <c r="AT1158" s="122"/>
      <c r="AU1158" s="122"/>
      <c r="AV1158" s="505"/>
      <c r="AW1158" s="505"/>
      <c r="AX1158" s="505"/>
      <c r="AY1158" s="122"/>
      <c r="AZ1158" s="122"/>
      <c r="BA1158" s="122"/>
    </row>
    <row r="1159" spans="25:53" ht="14.25" x14ac:dyDescent="0.2">
      <c r="Y1159" s="505"/>
      <c r="Z1159" s="505"/>
      <c r="AA1159" s="505"/>
      <c r="AB1159" s="122"/>
      <c r="AQ1159" s="122"/>
      <c r="AR1159" s="122"/>
      <c r="AS1159" s="122"/>
      <c r="AT1159" s="122"/>
      <c r="AU1159" s="122"/>
      <c r="AV1159" s="505"/>
      <c r="AW1159" s="505"/>
      <c r="AX1159" s="505"/>
      <c r="AY1159" s="122"/>
      <c r="AZ1159" s="122"/>
      <c r="BA1159" s="122"/>
    </row>
    <row r="1160" spans="25:53" ht="14.25" x14ac:dyDescent="0.2">
      <c r="Y1160" s="505"/>
      <c r="Z1160" s="505"/>
      <c r="AA1160" s="505"/>
      <c r="AB1160" s="122"/>
      <c r="AQ1160" s="122"/>
      <c r="AR1160" s="122"/>
      <c r="AS1160" s="122"/>
      <c r="AT1160" s="122"/>
      <c r="AU1160" s="122"/>
      <c r="AV1160" s="505"/>
      <c r="AW1160" s="505"/>
      <c r="AX1160" s="505"/>
      <c r="AY1160" s="122"/>
      <c r="AZ1160" s="122"/>
      <c r="BA1160" s="122"/>
    </row>
    <row r="1161" spans="25:53" ht="14.25" x14ac:dyDescent="0.2">
      <c r="Y1161" s="505"/>
      <c r="Z1161" s="505"/>
      <c r="AA1161" s="505"/>
      <c r="AB1161" s="122"/>
      <c r="AQ1161" s="122"/>
      <c r="AR1161" s="122"/>
      <c r="AS1161" s="122"/>
      <c r="AT1161" s="122"/>
      <c r="AU1161" s="122"/>
      <c r="AV1161" s="505"/>
      <c r="AW1161" s="505"/>
      <c r="AX1161" s="505"/>
      <c r="AY1161" s="122"/>
      <c r="AZ1161" s="122"/>
      <c r="BA1161" s="122"/>
    </row>
    <row r="1162" spans="25:53" ht="14.25" x14ac:dyDescent="0.2">
      <c r="Y1162" s="505"/>
      <c r="Z1162" s="505"/>
      <c r="AA1162" s="505"/>
      <c r="AB1162" s="122"/>
      <c r="AQ1162" s="122"/>
      <c r="AR1162" s="122"/>
      <c r="AS1162" s="122"/>
      <c r="AT1162" s="122"/>
      <c r="AU1162" s="122"/>
      <c r="AV1162" s="505"/>
      <c r="AW1162" s="505"/>
      <c r="AX1162" s="505"/>
      <c r="AY1162" s="122"/>
      <c r="AZ1162" s="122"/>
      <c r="BA1162" s="122"/>
    </row>
    <row r="1163" spans="25:53" ht="13.5" x14ac:dyDescent="0.2">
      <c r="Y1163" s="503"/>
      <c r="Z1163" s="503"/>
      <c r="AA1163" s="503"/>
      <c r="AB1163" s="122"/>
      <c r="AQ1163" s="122"/>
      <c r="AR1163" s="122"/>
      <c r="AS1163" s="122"/>
      <c r="AT1163" s="122"/>
      <c r="AU1163" s="122"/>
      <c r="AV1163" s="503"/>
      <c r="AW1163" s="503"/>
      <c r="AX1163" s="503"/>
      <c r="AY1163" s="122"/>
      <c r="AZ1163" s="122"/>
      <c r="BA1163" s="122"/>
    </row>
    <row r="1164" spans="25:53" ht="13.5" x14ac:dyDescent="0.2">
      <c r="Y1164" s="503"/>
      <c r="Z1164" s="503"/>
      <c r="AA1164" s="503"/>
      <c r="AB1164" s="122"/>
      <c r="AQ1164" s="122"/>
      <c r="AR1164" s="122"/>
      <c r="AS1164" s="122"/>
      <c r="AT1164" s="122"/>
      <c r="AU1164" s="122"/>
      <c r="AV1164" s="503"/>
      <c r="AW1164" s="503"/>
      <c r="AX1164" s="503"/>
      <c r="AY1164" s="122"/>
      <c r="AZ1164" s="122"/>
      <c r="BA1164" s="122"/>
    </row>
    <row r="1165" spans="25:53" ht="14.25" x14ac:dyDescent="0.2">
      <c r="Y1165" s="505"/>
      <c r="Z1165" s="505"/>
      <c r="AA1165" s="505"/>
      <c r="AB1165" s="122"/>
      <c r="AQ1165" s="122"/>
      <c r="AR1165" s="122"/>
      <c r="AS1165" s="122"/>
      <c r="AT1165" s="122"/>
      <c r="AU1165" s="122"/>
      <c r="AV1165" s="505"/>
      <c r="AW1165" s="505"/>
      <c r="AX1165" s="505"/>
      <c r="AY1165" s="122"/>
      <c r="AZ1165" s="122"/>
      <c r="BA1165" s="122"/>
    </row>
    <row r="1166" spans="25:53" ht="14.25" x14ac:dyDescent="0.2">
      <c r="Y1166" s="505"/>
      <c r="Z1166" s="505"/>
      <c r="AA1166" s="505"/>
      <c r="AB1166" s="122"/>
      <c r="AQ1166" s="122"/>
      <c r="AR1166" s="122"/>
      <c r="AS1166" s="122"/>
      <c r="AT1166" s="122"/>
      <c r="AU1166" s="122"/>
      <c r="AV1166" s="505"/>
      <c r="AW1166" s="505"/>
      <c r="AX1166" s="505"/>
      <c r="AY1166" s="122"/>
      <c r="AZ1166" s="122"/>
      <c r="BA1166" s="122"/>
    </row>
    <row r="1167" spans="25:53" ht="13.5" x14ac:dyDescent="0.2">
      <c r="Y1167" s="503"/>
      <c r="Z1167" s="503"/>
      <c r="AA1167" s="503"/>
      <c r="AB1167" s="122"/>
      <c r="AQ1167" s="122"/>
      <c r="AR1167" s="122"/>
      <c r="AS1167" s="122"/>
      <c r="AT1167" s="122"/>
      <c r="AU1167" s="122"/>
      <c r="AV1167" s="503"/>
      <c r="AW1167" s="503"/>
      <c r="AX1167" s="503"/>
      <c r="AY1167" s="122"/>
      <c r="AZ1167" s="122"/>
      <c r="BA1167" s="122"/>
    </row>
    <row r="1168" spans="25:53" ht="13.5" x14ac:dyDescent="0.2">
      <c r="Y1168" s="503"/>
      <c r="Z1168" s="503"/>
      <c r="AA1168" s="503"/>
      <c r="AB1168" s="122"/>
      <c r="AQ1168" s="122"/>
      <c r="AR1168" s="122"/>
      <c r="AS1168" s="122"/>
      <c r="AT1168" s="122"/>
      <c r="AU1168" s="122"/>
      <c r="AV1168" s="503"/>
      <c r="AW1168" s="503"/>
      <c r="AX1168" s="503"/>
      <c r="AY1168" s="122"/>
      <c r="AZ1168" s="122"/>
      <c r="BA1168" s="122"/>
    </row>
    <row r="1169" spans="25:53" ht="14.25" x14ac:dyDescent="0.2">
      <c r="Y1169" s="505"/>
      <c r="Z1169" s="505"/>
      <c r="AA1169" s="505"/>
      <c r="AB1169" s="122"/>
      <c r="AQ1169" s="122"/>
      <c r="AR1169" s="122"/>
      <c r="AS1169" s="122"/>
      <c r="AT1169" s="122"/>
      <c r="AU1169" s="122"/>
      <c r="AV1169" s="505"/>
      <c r="AW1169" s="505"/>
      <c r="AX1169" s="505"/>
      <c r="AY1169" s="122"/>
      <c r="AZ1169" s="122"/>
      <c r="BA1169" s="122"/>
    </row>
    <row r="1170" spans="25:53" ht="14.25" x14ac:dyDescent="0.2">
      <c r="Y1170" s="505"/>
      <c r="Z1170" s="505"/>
      <c r="AA1170" s="505"/>
      <c r="AB1170" s="122"/>
      <c r="AQ1170" s="122"/>
      <c r="AR1170" s="122"/>
      <c r="AS1170" s="122"/>
      <c r="AT1170" s="122"/>
      <c r="AU1170" s="122"/>
      <c r="AV1170" s="505"/>
      <c r="AW1170" s="505"/>
      <c r="AX1170" s="505"/>
      <c r="AY1170" s="122"/>
      <c r="AZ1170" s="122"/>
      <c r="BA1170" s="122"/>
    </row>
    <row r="1171" spans="25:53" ht="14.25" x14ac:dyDescent="0.2">
      <c r="Y1171" s="505"/>
      <c r="Z1171" s="505"/>
      <c r="AA1171" s="505"/>
      <c r="AB1171" s="122"/>
      <c r="AQ1171" s="122"/>
      <c r="AR1171" s="122"/>
      <c r="AS1171" s="122"/>
      <c r="AT1171" s="122"/>
      <c r="AU1171" s="122"/>
      <c r="AV1171" s="505"/>
      <c r="AW1171" s="505"/>
      <c r="AX1171" s="505"/>
      <c r="AY1171" s="122"/>
      <c r="AZ1171" s="122"/>
      <c r="BA1171" s="122"/>
    </row>
    <row r="1172" spans="25:53" ht="14.25" x14ac:dyDescent="0.2">
      <c r="Y1172" s="505"/>
      <c r="Z1172" s="505"/>
      <c r="AA1172" s="505"/>
      <c r="AB1172" s="122"/>
      <c r="AQ1172" s="122"/>
      <c r="AR1172" s="122"/>
      <c r="AS1172" s="122"/>
      <c r="AT1172" s="122"/>
      <c r="AU1172" s="122"/>
      <c r="AV1172" s="505"/>
      <c r="AW1172" s="505"/>
      <c r="AX1172" s="505"/>
      <c r="AY1172" s="122"/>
      <c r="AZ1172" s="122"/>
      <c r="BA1172" s="122"/>
    </row>
    <row r="1173" spans="25:53" ht="14.25" x14ac:dyDescent="0.2">
      <c r="Y1173" s="505"/>
      <c r="Z1173" s="505"/>
      <c r="AA1173" s="505"/>
      <c r="AB1173" s="122"/>
      <c r="AQ1173" s="122"/>
      <c r="AR1173" s="122"/>
      <c r="AS1173" s="122"/>
      <c r="AT1173" s="122"/>
      <c r="AU1173" s="122"/>
      <c r="AV1173" s="505"/>
      <c r="AW1173" s="505"/>
      <c r="AX1173" s="505"/>
      <c r="AY1173" s="122"/>
      <c r="AZ1173" s="122"/>
      <c r="BA1173" s="122"/>
    </row>
    <row r="1174" spans="25:53" ht="14.25" x14ac:dyDescent="0.2">
      <c r="Y1174" s="505"/>
      <c r="Z1174" s="505"/>
      <c r="AA1174" s="505"/>
      <c r="AB1174" s="122"/>
      <c r="AQ1174" s="122"/>
      <c r="AR1174" s="122"/>
      <c r="AS1174" s="122"/>
      <c r="AT1174" s="122"/>
      <c r="AU1174" s="122"/>
      <c r="AV1174" s="505"/>
      <c r="AW1174" s="505"/>
      <c r="AX1174" s="505"/>
      <c r="AY1174" s="122"/>
      <c r="AZ1174" s="122"/>
      <c r="BA1174" s="122"/>
    </row>
    <row r="1175" spans="25:53" ht="14.25" x14ac:dyDescent="0.2">
      <c r="Y1175" s="505"/>
      <c r="Z1175" s="505"/>
      <c r="AA1175" s="505"/>
      <c r="AB1175" s="122"/>
      <c r="AQ1175" s="122"/>
      <c r="AR1175" s="122"/>
      <c r="AS1175" s="122"/>
      <c r="AT1175" s="122"/>
      <c r="AU1175" s="122"/>
      <c r="AV1175" s="505"/>
      <c r="AW1175" s="505"/>
      <c r="AX1175" s="505"/>
      <c r="AY1175" s="122"/>
      <c r="AZ1175" s="122"/>
      <c r="BA1175" s="122"/>
    </row>
    <row r="1176" spans="25:53" ht="13.5" x14ac:dyDescent="0.2">
      <c r="Y1176" s="503"/>
      <c r="Z1176" s="503"/>
      <c r="AA1176" s="503"/>
      <c r="AB1176" s="122"/>
      <c r="AQ1176" s="122"/>
      <c r="AR1176" s="122"/>
      <c r="AS1176" s="122"/>
      <c r="AT1176" s="122"/>
      <c r="AU1176" s="122"/>
      <c r="AV1176" s="503"/>
      <c r="AW1176" s="503"/>
      <c r="AX1176" s="503"/>
      <c r="AY1176" s="122"/>
      <c r="AZ1176" s="122"/>
      <c r="BA1176" s="122"/>
    </row>
    <row r="1177" spans="25:53" ht="13.5" x14ac:dyDescent="0.2">
      <c r="Y1177" s="503"/>
      <c r="Z1177" s="503"/>
      <c r="AA1177" s="503"/>
      <c r="AB1177" s="122"/>
      <c r="AQ1177" s="122"/>
      <c r="AR1177" s="122"/>
      <c r="AS1177" s="122"/>
      <c r="AT1177" s="122"/>
      <c r="AU1177" s="122"/>
      <c r="AV1177" s="503"/>
      <c r="AW1177" s="503"/>
      <c r="AX1177" s="503"/>
      <c r="AY1177" s="122"/>
      <c r="AZ1177" s="122"/>
      <c r="BA1177" s="122"/>
    </row>
    <row r="1178" spans="25:53" ht="14.25" x14ac:dyDescent="0.2">
      <c r="Y1178" s="505"/>
      <c r="Z1178" s="505"/>
      <c r="AA1178" s="505"/>
      <c r="AB1178" s="122"/>
      <c r="AQ1178" s="122"/>
      <c r="AR1178" s="122"/>
      <c r="AS1178" s="122"/>
      <c r="AT1178" s="122"/>
      <c r="AU1178" s="122"/>
      <c r="AV1178" s="505"/>
      <c r="AW1178" s="505"/>
      <c r="AX1178" s="505"/>
      <c r="AY1178" s="122"/>
      <c r="AZ1178" s="122"/>
      <c r="BA1178" s="122"/>
    </row>
    <row r="1179" spans="25:53" ht="14.25" x14ac:dyDescent="0.2">
      <c r="Y1179" s="505"/>
      <c r="Z1179" s="505"/>
      <c r="AA1179" s="505"/>
      <c r="AB1179" s="122"/>
      <c r="AQ1179" s="122"/>
      <c r="AR1179" s="122"/>
      <c r="AS1179" s="122"/>
      <c r="AT1179" s="122"/>
      <c r="AU1179" s="122"/>
      <c r="AV1179" s="505"/>
      <c r="AW1179" s="505"/>
      <c r="AX1179" s="505"/>
      <c r="AY1179" s="122"/>
      <c r="AZ1179" s="122"/>
      <c r="BA1179" s="122"/>
    </row>
    <row r="1180" spans="25:53" ht="14.25" x14ac:dyDescent="0.2">
      <c r="Y1180" s="505"/>
      <c r="Z1180" s="505"/>
      <c r="AA1180" s="505"/>
      <c r="AB1180" s="122"/>
      <c r="AQ1180" s="122"/>
      <c r="AR1180" s="122"/>
      <c r="AS1180" s="122"/>
      <c r="AT1180" s="122"/>
      <c r="AU1180" s="122"/>
      <c r="AV1180" s="505"/>
      <c r="AW1180" s="505"/>
      <c r="AX1180" s="505"/>
      <c r="AY1180" s="122"/>
      <c r="AZ1180" s="122"/>
      <c r="BA1180" s="122"/>
    </row>
    <row r="1181" spans="25:53" ht="14.25" x14ac:dyDescent="0.2">
      <c r="Y1181" s="505"/>
      <c r="Z1181" s="505"/>
      <c r="AA1181" s="505"/>
      <c r="AB1181" s="122"/>
      <c r="AQ1181" s="122"/>
      <c r="AR1181" s="122"/>
      <c r="AS1181" s="122"/>
      <c r="AT1181" s="122"/>
      <c r="AU1181" s="122"/>
      <c r="AV1181" s="505"/>
      <c r="AW1181" s="505"/>
      <c r="AX1181" s="505"/>
      <c r="AY1181" s="122"/>
      <c r="AZ1181" s="122"/>
      <c r="BA1181" s="122"/>
    </row>
    <row r="1182" spans="25:53" ht="14.25" x14ac:dyDescent="0.2">
      <c r="Y1182" s="505"/>
      <c r="Z1182" s="505"/>
      <c r="AA1182" s="505"/>
      <c r="AB1182" s="122"/>
      <c r="AQ1182" s="122"/>
      <c r="AR1182" s="122"/>
      <c r="AS1182" s="122"/>
      <c r="AT1182" s="122"/>
      <c r="AU1182" s="122"/>
      <c r="AV1182" s="505"/>
      <c r="AW1182" s="505"/>
      <c r="AX1182" s="505"/>
      <c r="AY1182" s="122"/>
      <c r="AZ1182" s="122"/>
      <c r="BA1182" s="122"/>
    </row>
    <row r="1183" spans="25:53" ht="14.25" x14ac:dyDescent="0.2">
      <c r="Y1183" s="505"/>
      <c r="Z1183" s="505"/>
      <c r="AA1183" s="505"/>
      <c r="AB1183" s="122"/>
      <c r="AQ1183" s="122"/>
      <c r="AR1183" s="122"/>
      <c r="AS1183" s="122"/>
      <c r="AT1183" s="122"/>
      <c r="AU1183" s="122"/>
      <c r="AV1183" s="505"/>
      <c r="AW1183" s="505"/>
      <c r="AX1183" s="505"/>
      <c r="AY1183" s="122"/>
      <c r="AZ1183" s="122"/>
      <c r="BA1183" s="122"/>
    </row>
    <row r="1184" spans="25:53" ht="14.25" x14ac:dyDescent="0.2">
      <c r="Y1184" s="505"/>
      <c r="Z1184" s="505"/>
      <c r="AA1184" s="505"/>
      <c r="AB1184" s="122"/>
      <c r="AQ1184" s="122"/>
      <c r="AR1184" s="122"/>
      <c r="AS1184" s="122"/>
      <c r="AT1184" s="122"/>
      <c r="AU1184" s="122"/>
      <c r="AV1184" s="505"/>
      <c r="AW1184" s="505"/>
      <c r="AX1184" s="505"/>
      <c r="AY1184" s="122"/>
      <c r="AZ1184" s="122"/>
      <c r="BA1184" s="122"/>
    </row>
    <row r="1185" spans="25:53" ht="14.25" x14ac:dyDescent="0.2">
      <c r="Y1185" s="505"/>
      <c r="Z1185" s="505"/>
      <c r="AA1185" s="505"/>
      <c r="AB1185" s="122"/>
      <c r="AQ1185" s="122"/>
      <c r="AR1185" s="122"/>
      <c r="AS1185" s="122"/>
      <c r="AT1185" s="122"/>
      <c r="AU1185" s="122"/>
      <c r="AV1185" s="505"/>
      <c r="AW1185" s="505"/>
      <c r="AX1185" s="505"/>
      <c r="AY1185" s="122"/>
      <c r="AZ1185" s="122"/>
      <c r="BA1185" s="122"/>
    </row>
    <row r="1186" spans="25:53" ht="14.25" x14ac:dyDescent="0.2">
      <c r="Y1186" s="505"/>
      <c r="Z1186" s="505"/>
      <c r="AA1186" s="505"/>
      <c r="AB1186" s="122"/>
      <c r="AQ1186" s="122"/>
      <c r="AR1186" s="122"/>
      <c r="AS1186" s="122"/>
      <c r="AT1186" s="122"/>
      <c r="AU1186" s="122"/>
      <c r="AV1186" s="505"/>
      <c r="AW1186" s="505"/>
      <c r="AX1186" s="505"/>
      <c r="AY1186" s="122"/>
      <c r="AZ1186" s="122"/>
      <c r="BA1186" s="122"/>
    </row>
    <row r="1187" spans="25:53" ht="14.25" x14ac:dyDescent="0.2">
      <c r="Y1187" s="505"/>
      <c r="Z1187" s="505"/>
      <c r="AA1187" s="505"/>
      <c r="AB1187" s="122"/>
      <c r="AQ1187" s="122"/>
      <c r="AR1187" s="122"/>
      <c r="AS1187" s="122"/>
      <c r="AT1187" s="122"/>
      <c r="AU1187" s="122"/>
      <c r="AV1187" s="505"/>
      <c r="AW1187" s="505"/>
      <c r="AX1187" s="505"/>
      <c r="AY1187" s="122"/>
      <c r="AZ1187" s="122"/>
      <c r="BA1187" s="122"/>
    </row>
    <row r="1188" spans="25:53" ht="13.5" x14ac:dyDescent="0.2">
      <c r="Y1188" s="503"/>
      <c r="Z1188" s="503"/>
      <c r="AA1188" s="503"/>
      <c r="AB1188" s="122"/>
      <c r="AQ1188" s="122"/>
      <c r="AR1188" s="122"/>
      <c r="AS1188" s="122"/>
      <c r="AT1188" s="122"/>
      <c r="AU1188" s="122"/>
      <c r="AV1188" s="503"/>
      <c r="AW1188" s="503"/>
      <c r="AX1188" s="503"/>
      <c r="AY1188" s="122"/>
      <c r="AZ1188" s="122"/>
      <c r="BA1188" s="122"/>
    </row>
    <row r="1189" spans="25:53" ht="13.5" x14ac:dyDescent="0.2">
      <c r="Y1189" s="503"/>
      <c r="Z1189" s="503"/>
      <c r="AA1189" s="503"/>
      <c r="AB1189" s="122"/>
      <c r="AQ1189" s="122"/>
      <c r="AR1189" s="122"/>
      <c r="AS1189" s="122"/>
      <c r="AT1189" s="122"/>
      <c r="AU1189" s="122"/>
      <c r="AV1189" s="503"/>
      <c r="AW1189" s="503"/>
      <c r="AX1189" s="503"/>
      <c r="AY1189" s="122"/>
      <c r="AZ1189" s="122"/>
      <c r="BA1189" s="122"/>
    </row>
    <row r="1190" spans="25:53" ht="14.25" x14ac:dyDescent="0.2">
      <c r="Y1190" s="505"/>
      <c r="Z1190" s="505"/>
      <c r="AA1190" s="505"/>
      <c r="AB1190" s="122"/>
      <c r="AQ1190" s="122"/>
      <c r="AR1190" s="122"/>
      <c r="AS1190" s="122"/>
      <c r="AT1190" s="122"/>
      <c r="AU1190" s="122"/>
      <c r="AV1190" s="505"/>
      <c r="AW1190" s="505"/>
      <c r="AX1190" s="505"/>
      <c r="AY1190" s="122"/>
      <c r="AZ1190" s="122"/>
      <c r="BA1190" s="122"/>
    </row>
    <row r="1191" spans="25:53" ht="14.25" x14ac:dyDescent="0.2">
      <c r="Y1191" s="505"/>
      <c r="Z1191" s="505"/>
      <c r="AA1191" s="505"/>
      <c r="AB1191" s="122"/>
      <c r="AQ1191" s="122"/>
      <c r="AR1191" s="122"/>
      <c r="AS1191" s="122"/>
      <c r="AT1191" s="122"/>
      <c r="AU1191" s="122"/>
      <c r="AV1191" s="505"/>
      <c r="AW1191" s="505"/>
      <c r="AX1191" s="505"/>
      <c r="AY1191" s="122"/>
      <c r="AZ1191" s="122"/>
      <c r="BA1191" s="122"/>
    </row>
    <row r="1192" spans="25:53" ht="14.25" x14ac:dyDescent="0.2">
      <c r="Y1192" s="505"/>
      <c r="Z1192" s="505"/>
      <c r="AA1192" s="505"/>
      <c r="AB1192" s="122"/>
      <c r="AQ1192" s="122"/>
      <c r="AR1192" s="122"/>
      <c r="AS1192" s="122"/>
      <c r="AT1192" s="122"/>
      <c r="AU1192" s="122"/>
      <c r="AV1192" s="505"/>
      <c r="AW1192" s="505"/>
      <c r="AX1192" s="505"/>
      <c r="AY1192" s="122"/>
      <c r="AZ1192" s="122"/>
      <c r="BA1192" s="122"/>
    </row>
    <row r="1193" spans="25:53" ht="14.25" x14ac:dyDescent="0.2">
      <c r="Y1193" s="505"/>
      <c r="Z1193" s="505"/>
      <c r="AA1193" s="505"/>
      <c r="AB1193" s="122"/>
      <c r="AQ1193" s="122"/>
      <c r="AR1193" s="122"/>
      <c r="AS1193" s="122"/>
      <c r="AT1193" s="122"/>
      <c r="AU1193" s="122"/>
      <c r="AV1193" s="505"/>
      <c r="AW1193" s="505"/>
      <c r="AX1193" s="505"/>
      <c r="AY1193" s="122"/>
      <c r="AZ1193" s="122"/>
      <c r="BA1193" s="122"/>
    </row>
    <row r="1194" spans="25:53" ht="14.25" x14ac:dyDescent="0.2">
      <c r="Y1194" s="505"/>
      <c r="Z1194" s="505"/>
      <c r="AA1194" s="505"/>
      <c r="AB1194" s="122"/>
      <c r="AQ1194" s="122"/>
      <c r="AR1194" s="122"/>
      <c r="AS1194" s="122"/>
      <c r="AT1194" s="122"/>
      <c r="AU1194" s="122"/>
      <c r="AV1194" s="505"/>
      <c r="AW1194" s="505"/>
      <c r="AX1194" s="505"/>
      <c r="AY1194" s="122"/>
      <c r="AZ1194" s="122"/>
      <c r="BA1194" s="122"/>
    </row>
    <row r="1195" spans="25:53" ht="14.25" x14ac:dyDescent="0.2">
      <c r="Y1195" s="505"/>
      <c r="Z1195" s="505"/>
      <c r="AA1195" s="505"/>
      <c r="AB1195" s="122"/>
      <c r="AQ1195" s="122"/>
      <c r="AR1195" s="122"/>
      <c r="AS1195" s="122"/>
      <c r="AT1195" s="122"/>
      <c r="AU1195" s="122"/>
      <c r="AV1195" s="505"/>
      <c r="AW1195" s="505"/>
      <c r="AX1195" s="505"/>
      <c r="AY1195" s="122"/>
      <c r="AZ1195" s="122"/>
      <c r="BA1195" s="122"/>
    </row>
    <row r="1196" spans="25:53" ht="14.25" x14ac:dyDescent="0.2">
      <c r="Y1196" s="505"/>
      <c r="Z1196" s="505"/>
      <c r="AA1196" s="505"/>
      <c r="AB1196" s="122"/>
      <c r="AQ1196" s="122"/>
      <c r="AR1196" s="122"/>
      <c r="AS1196" s="122"/>
      <c r="AT1196" s="122"/>
      <c r="AU1196" s="122"/>
      <c r="AV1196" s="505"/>
      <c r="AW1196" s="505"/>
      <c r="AX1196" s="505"/>
      <c r="AY1196" s="122"/>
      <c r="AZ1196" s="122"/>
      <c r="BA1196" s="122"/>
    </row>
    <row r="1197" spans="25:53" ht="14.25" x14ac:dyDescent="0.2">
      <c r="Y1197" s="505"/>
      <c r="Z1197" s="505"/>
      <c r="AA1197" s="505"/>
      <c r="AB1197" s="122"/>
      <c r="AQ1197" s="122"/>
      <c r="AR1197" s="122"/>
      <c r="AS1197" s="122"/>
      <c r="AT1197" s="122"/>
      <c r="AU1197" s="122"/>
      <c r="AV1197" s="505"/>
      <c r="AW1197" s="505"/>
      <c r="AX1197" s="505"/>
      <c r="AY1197" s="122"/>
      <c r="AZ1197" s="122"/>
      <c r="BA1197" s="122"/>
    </row>
    <row r="1198" spans="25:53" ht="13.5" x14ac:dyDescent="0.2">
      <c r="Y1198" s="503"/>
      <c r="Z1198" s="503"/>
      <c r="AA1198" s="503"/>
      <c r="AB1198" s="122"/>
      <c r="AQ1198" s="122"/>
      <c r="AR1198" s="122"/>
      <c r="AS1198" s="122"/>
      <c r="AT1198" s="122"/>
      <c r="AU1198" s="122"/>
      <c r="AV1198" s="503"/>
      <c r="AW1198" s="503"/>
      <c r="AX1198" s="503"/>
      <c r="AY1198" s="122"/>
      <c r="AZ1198" s="122"/>
      <c r="BA1198" s="122"/>
    </row>
    <row r="1199" spans="25:53" ht="14.25" x14ac:dyDescent="0.2">
      <c r="Y1199" s="505"/>
      <c r="Z1199" s="505"/>
      <c r="AA1199" s="505"/>
      <c r="AB1199" s="122"/>
      <c r="AQ1199" s="122"/>
      <c r="AR1199" s="122"/>
      <c r="AS1199" s="122"/>
      <c r="AT1199" s="122"/>
      <c r="AU1199" s="122"/>
      <c r="AV1199" s="505"/>
      <c r="AW1199" s="505"/>
      <c r="AX1199" s="505"/>
      <c r="AY1199" s="122"/>
      <c r="AZ1199" s="122"/>
      <c r="BA1199" s="122"/>
    </row>
    <row r="1200" spans="25:53" ht="14.25" x14ac:dyDescent="0.2">
      <c r="Y1200" s="505"/>
      <c r="Z1200" s="505"/>
      <c r="AA1200" s="505"/>
      <c r="AB1200" s="122"/>
      <c r="AQ1200" s="122"/>
      <c r="AR1200" s="122"/>
      <c r="AS1200" s="122"/>
      <c r="AT1200" s="122"/>
      <c r="AU1200" s="122"/>
      <c r="AV1200" s="505"/>
      <c r="AW1200" s="505"/>
      <c r="AX1200" s="505"/>
      <c r="AY1200" s="122"/>
      <c r="AZ1200" s="122"/>
      <c r="BA1200" s="122"/>
    </row>
    <row r="1201" spans="25:53" ht="14.25" x14ac:dyDescent="0.2">
      <c r="Y1201" s="505"/>
      <c r="Z1201" s="505"/>
      <c r="AA1201" s="505"/>
      <c r="AB1201" s="122"/>
      <c r="AQ1201" s="122"/>
      <c r="AR1201" s="122"/>
      <c r="AS1201" s="122"/>
      <c r="AT1201" s="122"/>
      <c r="AU1201" s="122"/>
      <c r="AV1201" s="505"/>
      <c r="AW1201" s="505"/>
      <c r="AX1201" s="505"/>
      <c r="AY1201" s="122"/>
      <c r="AZ1201" s="122"/>
      <c r="BA1201" s="122"/>
    </row>
    <row r="1202" spans="25:53" ht="14.25" x14ac:dyDescent="0.2">
      <c r="Y1202" s="505"/>
      <c r="Z1202" s="505"/>
      <c r="AA1202" s="505"/>
      <c r="AB1202" s="122"/>
      <c r="AQ1202" s="122"/>
      <c r="AR1202" s="122"/>
      <c r="AS1202" s="122"/>
      <c r="AT1202" s="122"/>
      <c r="AU1202" s="122"/>
      <c r="AV1202" s="505"/>
      <c r="AW1202" s="505"/>
      <c r="AX1202" s="505"/>
      <c r="AY1202" s="122"/>
      <c r="AZ1202" s="122"/>
      <c r="BA1202" s="122"/>
    </row>
    <row r="1203" spans="25:53" ht="13.5" x14ac:dyDescent="0.2">
      <c r="Y1203" s="503"/>
      <c r="Z1203" s="503"/>
      <c r="AA1203" s="503"/>
      <c r="AB1203" s="122"/>
      <c r="AQ1203" s="122"/>
      <c r="AR1203" s="122"/>
      <c r="AS1203" s="122"/>
      <c r="AT1203" s="122"/>
      <c r="AU1203" s="122"/>
      <c r="AV1203" s="503"/>
      <c r="AW1203" s="503"/>
      <c r="AX1203" s="503"/>
      <c r="AY1203" s="122"/>
      <c r="AZ1203" s="122"/>
      <c r="BA1203" s="122"/>
    </row>
    <row r="1204" spans="25:53" ht="13.5" x14ac:dyDescent="0.2">
      <c r="Y1204" s="503"/>
      <c r="Z1204" s="503"/>
      <c r="AA1204" s="503"/>
      <c r="AB1204" s="122"/>
      <c r="AQ1204" s="122"/>
      <c r="AR1204" s="122"/>
      <c r="AS1204" s="122"/>
      <c r="AT1204" s="122"/>
      <c r="AU1204" s="122"/>
      <c r="AV1204" s="503"/>
      <c r="AW1204" s="503"/>
      <c r="AX1204" s="503"/>
      <c r="AY1204" s="122"/>
      <c r="AZ1204" s="122"/>
      <c r="BA1204" s="122"/>
    </row>
    <row r="1205" spans="25:53" ht="14.25" x14ac:dyDescent="0.2">
      <c r="Y1205" s="505"/>
      <c r="Z1205" s="505"/>
      <c r="AA1205" s="505"/>
      <c r="AB1205" s="122"/>
      <c r="AQ1205" s="122"/>
      <c r="AR1205" s="122"/>
      <c r="AS1205" s="122"/>
      <c r="AT1205" s="122"/>
      <c r="AU1205" s="122"/>
      <c r="AV1205" s="505"/>
      <c r="AW1205" s="505"/>
      <c r="AX1205" s="505"/>
      <c r="AY1205" s="122"/>
      <c r="AZ1205" s="122"/>
      <c r="BA1205" s="122"/>
    </row>
    <row r="1206" spans="25:53" ht="14.25" x14ac:dyDescent="0.2">
      <c r="Y1206" s="505"/>
      <c r="Z1206" s="505"/>
      <c r="AA1206" s="505"/>
      <c r="AB1206" s="122"/>
      <c r="AQ1206" s="122"/>
      <c r="AR1206" s="122"/>
      <c r="AS1206" s="122"/>
      <c r="AT1206" s="122"/>
      <c r="AU1206" s="122"/>
      <c r="AV1206" s="505"/>
      <c r="AW1206" s="505"/>
      <c r="AX1206" s="505"/>
      <c r="AY1206" s="122"/>
      <c r="AZ1206" s="122"/>
      <c r="BA1206" s="122"/>
    </row>
    <row r="1207" spans="25:53" ht="14.25" x14ac:dyDescent="0.2">
      <c r="Y1207" s="505"/>
      <c r="Z1207" s="505"/>
      <c r="AA1207" s="505"/>
      <c r="AB1207" s="122"/>
      <c r="AQ1207" s="122"/>
      <c r="AR1207" s="122"/>
      <c r="AS1207" s="122"/>
      <c r="AT1207" s="122"/>
      <c r="AU1207" s="122"/>
      <c r="AV1207" s="505"/>
      <c r="AW1207" s="505"/>
      <c r="AX1207" s="505"/>
      <c r="AY1207" s="122"/>
      <c r="AZ1207" s="122"/>
      <c r="BA1207" s="122"/>
    </row>
    <row r="1208" spans="25:53" ht="14.25" x14ac:dyDescent="0.2">
      <c r="Y1208" s="505"/>
      <c r="Z1208" s="505"/>
      <c r="AA1208" s="505"/>
      <c r="AB1208" s="122"/>
      <c r="AQ1208" s="122"/>
      <c r="AR1208" s="122"/>
      <c r="AS1208" s="122"/>
      <c r="AT1208" s="122"/>
      <c r="AU1208" s="122"/>
      <c r="AV1208" s="505"/>
      <c r="AW1208" s="505"/>
      <c r="AX1208" s="505"/>
      <c r="AY1208" s="122"/>
      <c r="AZ1208" s="122"/>
      <c r="BA1208" s="122"/>
    </row>
    <row r="1209" spans="25:53" ht="14.25" x14ac:dyDescent="0.2">
      <c r="Y1209" s="505"/>
      <c r="Z1209" s="505"/>
      <c r="AA1209" s="505"/>
      <c r="AB1209" s="122"/>
      <c r="AQ1209" s="122"/>
      <c r="AR1209" s="122"/>
      <c r="AS1209" s="122"/>
      <c r="AT1209" s="122"/>
      <c r="AU1209" s="122"/>
      <c r="AV1209" s="505"/>
      <c r="AW1209" s="505"/>
      <c r="AX1209" s="505"/>
      <c r="AY1209" s="122"/>
      <c r="AZ1209" s="122"/>
      <c r="BA1209" s="122"/>
    </row>
    <row r="1210" spans="25:53" ht="14.25" x14ac:dyDescent="0.2">
      <c r="Y1210" s="505"/>
      <c r="Z1210" s="505"/>
      <c r="AA1210" s="505"/>
      <c r="AB1210" s="122"/>
      <c r="AQ1210" s="122"/>
      <c r="AR1210" s="122"/>
      <c r="AS1210" s="122"/>
      <c r="AT1210" s="122"/>
      <c r="AU1210" s="122"/>
      <c r="AV1210" s="505"/>
      <c r="AW1210" s="505"/>
      <c r="AX1210" s="505"/>
      <c r="AY1210" s="122"/>
      <c r="AZ1210" s="122"/>
      <c r="BA1210" s="122"/>
    </row>
    <row r="1211" spans="25:53" ht="14.25" x14ac:dyDescent="0.2">
      <c r="Y1211" s="505"/>
      <c r="Z1211" s="505"/>
      <c r="AA1211" s="505"/>
      <c r="AB1211" s="122"/>
      <c r="AQ1211" s="122"/>
      <c r="AR1211" s="122"/>
      <c r="AS1211" s="122"/>
      <c r="AT1211" s="122"/>
      <c r="AU1211" s="122"/>
      <c r="AV1211" s="505"/>
      <c r="AW1211" s="505"/>
      <c r="AX1211" s="505"/>
      <c r="AY1211" s="122"/>
      <c r="AZ1211" s="122"/>
      <c r="BA1211" s="122"/>
    </row>
    <row r="1212" spans="25:53" ht="14.25" x14ac:dyDescent="0.2">
      <c r="Y1212" s="505"/>
      <c r="Z1212" s="505"/>
      <c r="AA1212" s="505"/>
      <c r="AB1212" s="122"/>
      <c r="AQ1212" s="122"/>
      <c r="AR1212" s="122"/>
      <c r="AS1212" s="122"/>
      <c r="AT1212" s="122"/>
      <c r="AU1212" s="122"/>
      <c r="AV1212" s="505"/>
      <c r="AW1212" s="505"/>
      <c r="AX1212" s="505"/>
      <c r="AY1212" s="122"/>
      <c r="AZ1212" s="122"/>
      <c r="BA1212" s="122"/>
    </row>
    <row r="1213" spans="25:53" ht="13.5" x14ac:dyDescent="0.2">
      <c r="Y1213" s="503"/>
      <c r="Z1213" s="503"/>
      <c r="AA1213" s="503"/>
      <c r="AB1213" s="122"/>
      <c r="AQ1213" s="122"/>
      <c r="AR1213" s="122"/>
      <c r="AS1213" s="122"/>
      <c r="AT1213" s="122"/>
      <c r="AU1213" s="122"/>
      <c r="AV1213" s="503"/>
      <c r="AW1213" s="503"/>
      <c r="AX1213" s="503"/>
      <c r="AY1213" s="122"/>
      <c r="AZ1213" s="122"/>
      <c r="BA1213" s="122"/>
    </row>
    <row r="1214" spans="25:53" ht="13.5" x14ac:dyDescent="0.2">
      <c r="Y1214" s="503"/>
      <c r="Z1214" s="503"/>
      <c r="AA1214" s="503"/>
      <c r="AB1214" s="122"/>
      <c r="AQ1214" s="122"/>
      <c r="AR1214" s="122"/>
      <c r="AS1214" s="122"/>
      <c r="AT1214" s="122"/>
      <c r="AU1214" s="122"/>
      <c r="AV1214" s="503"/>
      <c r="AW1214" s="503"/>
      <c r="AX1214" s="503"/>
      <c r="AY1214" s="122"/>
      <c r="AZ1214" s="122"/>
      <c r="BA1214" s="122"/>
    </row>
    <row r="1215" spans="25:53" ht="14.25" x14ac:dyDescent="0.2">
      <c r="Y1215" s="505"/>
      <c r="Z1215" s="505"/>
      <c r="AA1215" s="505"/>
      <c r="AB1215" s="122"/>
      <c r="AQ1215" s="122"/>
      <c r="AR1215" s="122"/>
      <c r="AS1215" s="122"/>
      <c r="AT1215" s="122"/>
      <c r="AU1215" s="122"/>
      <c r="AV1215" s="505"/>
      <c r="AW1215" s="505"/>
      <c r="AX1215" s="505"/>
      <c r="AY1215" s="122"/>
      <c r="AZ1215" s="122"/>
      <c r="BA1215" s="122"/>
    </row>
    <row r="1216" spans="25:53" ht="14.25" x14ac:dyDescent="0.2">
      <c r="Y1216" s="505"/>
      <c r="Z1216" s="505"/>
      <c r="AA1216" s="505"/>
      <c r="AB1216" s="122"/>
      <c r="AQ1216" s="122"/>
      <c r="AR1216" s="122"/>
      <c r="AS1216" s="122"/>
      <c r="AT1216" s="122"/>
      <c r="AU1216" s="122"/>
      <c r="AV1216" s="505"/>
      <c r="AW1216" s="505"/>
      <c r="AX1216" s="505"/>
      <c r="AY1216" s="122"/>
      <c r="AZ1216" s="122"/>
      <c r="BA1216" s="122"/>
    </row>
    <row r="1217" spans="25:53" ht="14.25" x14ac:dyDescent="0.2">
      <c r="Y1217" s="505"/>
      <c r="Z1217" s="505"/>
      <c r="AA1217" s="505"/>
      <c r="AB1217" s="122"/>
      <c r="AQ1217" s="122"/>
      <c r="AR1217" s="122"/>
      <c r="AS1217" s="122"/>
      <c r="AT1217" s="122"/>
      <c r="AU1217" s="122"/>
      <c r="AV1217" s="505"/>
      <c r="AW1217" s="505"/>
      <c r="AX1217" s="505"/>
      <c r="AY1217" s="122"/>
      <c r="AZ1217" s="122"/>
      <c r="BA1217" s="122"/>
    </row>
    <row r="1218" spans="25:53" ht="14.25" x14ac:dyDescent="0.2">
      <c r="Y1218" s="505"/>
      <c r="Z1218" s="505"/>
      <c r="AA1218" s="505"/>
      <c r="AB1218" s="122"/>
      <c r="AQ1218" s="122"/>
      <c r="AR1218" s="122"/>
      <c r="AS1218" s="122"/>
      <c r="AT1218" s="122"/>
      <c r="AU1218" s="122"/>
      <c r="AV1218" s="505"/>
      <c r="AW1218" s="505"/>
      <c r="AX1218" s="505"/>
      <c r="AY1218" s="122"/>
      <c r="AZ1218" s="122"/>
      <c r="BA1218" s="122"/>
    </row>
    <row r="1219" spans="25:53" ht="14.25" x14ac:dyDescent="0.2">
      <c r="Y1219" s="505"/>
      <c r="Z1219" s="505"/>
      <c r="AA1219" s="505"/>
      <c r="AB1219" s="122"/>
      <c r="AQ1219" s="122"/>
      <c r="AR1219" s="122"/>
      <c r="AS1219" s="122"/>
      <c r="AT1219" s="122"/>
      <c r="AU1219" s="122"/>
      <c r="AV1219" s="505"/>
      <c r="AW1219" s="505"/>
      <c r="AX1219" s="505"/>
      <c r="AY1219" s="122"/>
      <c r="AZ1219" s="122"/>
      <c r="BA1219" s="122"/>
    </row>
    <row r="1220" spans="25:53" ht="14.25" x14ac:dyDescent="0.2">
      <c r="Y1220" s="505"/>
      <c r="Z1220" s="505"/>
      <c r="AA1220" s="505"/>
      <c r="AB1220" s="122"/>
      <c r="AQ1220" s="122"/>
      <c r="AR1220" s="122"/>
      <c r="AS1220" s="122"/>
      <c r="AT1220" s="122"/>
      <c r="AU1220" s="122"/>
      <c r="AV1220" s="505"/>
      <c r="AW1220" s="505"/>
      <c r="AX1220" s="505"/>
      <c r="AY1220" s="122"/>
      <c r="AZ1220" s="122"/>
      <c r="BA1220" s="122"/>
    </row>
    <row r="1221" spans="25:53" ht="13.5" x14ac:dyDescent="0.2">
      <c r="Y1221" s="503"/>
      <c r="Z1221" s="503"/>
      <c r="AA1221" s="503"/>
      <c r="AB1221" s="122"/>
      <c r="AQ1221" s="122"/>
      <c r="AR1221" s="122"/>
      <c r="AS1221" s="122"/>
      <c r="AT1221" s="122"/>
      <c r="AU1221" s="122"/>
      <c r="AV1221" s="503"/>
      <c r="AW1221" s="503"/>
      <c r="AX1221" s="503"/>
      <c r="AY1221" s="122"/>
      <c r="AZ1221" s="122"/>
      <c r="BA1221" s="122"/>
    </row>
    <row r="1222" spans="25:53" ht="13.5" x14ac:dyDescent="0.2">
      <c r="Y1222" s="503"/>
      <c r="Z1222" s="503"/>
      <c r="AA1222" s="503"/>
      <c r="AB1222" s="122"/>
      <c r="AQ1222" s="122"/>
      <c r="AR1222" s="122"/>
      <c r="AS1222" s="122"/>
      <c r="AT1222" s="122"/>
      <c r="AU1222" s="122"/>
      <c r="AV1222" s="503"/>
      <c r="AW1222" s="503"/>
      <c r="AX1222" s="503"/>
      <c r="AY1222" s="122"/>
      <c r="AZ1222" s="122"/>
      <c r="BA1222" s="122"/>
    </row>
    <row r="1223" spans="25:53" ht="14.25" x14ac:dyDescent="0.2">
      <c r="Y1223" s="505"/>
      <c r="Z1223" s="505"/>
      <c r="AA1223" s="505"/>
      <c r="AB1223" s="122"/>
      <c r="AQ1223" s="122"/>
      <c r="AR1223" s="122"/>
      <c r="AS1223" s="122"/>
      <c r="AT1223" s="122"/>
      <c r="AU1223" s="122"/>
      <c r="AV1223" s="505"/>
      <c r="AW1223" s="505"/>
      <c r="AX1223" s="505"/>
      <c r="AY1223" s="122"/>
      <c r="AZ1223" s="122"/>
      <c r="BA1223" s="122"/>
    </row>
    <row r="1224" spans="25:53" ht="14.25" x14ac:dyDescent="0.2">
      <c r="Y1224" s="505"/>
      <c r="Z1224" s="505"/>
      <c r="AA1224" s="505"/>
      <c r="AB1224" s="122"/>
      <c r="AQ1224" s="122"/>
      <c r="AR1224" s="122"/>
      <c r="AS1224" s="122"/>
      <c r="AT1224" s="122"/>
      <c r="AU1224" s="122"/>
      <c r="AV1224" s="505"/>
      <c r="AW1224" s="505"/>
      <c r="AX1224" s="505"/>
      <c r="AY1224" s="122"/>
      <c r="AZ1224" s="122"/>
      <c r="BA1224" s="122"/>
    </row>
    <row r="1225" spans="25:53" ht="14.25" x14ac:dyDescent="0.2">
      <c r="Y1225" s="505"/>
      <c r="Z1225" s="505"/>
      <c r="AA1225" s="505"/>
      <c r="AB1225" s="122"/>
      <c r="AQ1225" s="122"/>
      <c r="AR1225" s="122"/>
      <c r="AS1225" s="122"/>
      <c r="AT1225" s="122"/>
      <c r="AU1225" s="122"/>
      <c r="AV1225" s="505"/>
      <c r="AW1225" s="505"/>
      <c r="AX1225" s="505"/>
      <c r="AY1225" s="122"/>
      <c r="AZ1225" s="122"/>
      <c r="BA1225" s="122"/>
    </row>
    <row r="1226" spans="25:53" ht="14.25" x14ac:dyDescent="0.2">
      <c r="Y1226" s="505"/>
      <c r="Z1226" s="505"/>
      <c r="AA1226" s="505"/>
      <c r="AB1226" s="122"/>
      <c r="AQ1226" s="122"/>
      <c r="AR1226" s="122"/>
      <c r="AS1226" s="122"/>
      <c r="AT1226" s="122"/>
      <c r="AU1226" s="122"/>
      <c r="AV1226" s="505"/>
      <c r="AW1226" s="505"/>
      <c r="AX1226" s="505"/>
      <c r="AY1226" s="122"/>
      <c r="AZ1226" s="122"/>
      <c r="BA1226" s="122"/>
    </row>
    <row r="1227" spans="25:53" ht="14.25" x14ac:dyDescent="0.2">
      <c r="Y1227" s="505"/>
      <c r="Z1227" s="505"/>
      <c r="AA1227" s="505"/>
      <c r="AB1227" s="122"/>
      <c r="AQ1227" s="122"/>
      <c r="AR1227" s="122"/>
      <c r="AS1227" s="122"/>
      <c r="AT1227" s="122"/>
      <c r="AU1227" s="122"/>
      <c r="AV1227" s="505"/>
      <c r="AW1227" s="505"/>
      <c r="AX1227" s="505"/>
      <c r="AY1227" s="122"/>
      <c r="AZ1227" s="122"/>
      <c r="BA1227" s="122"/>
    </row>
    <row r="1228" spans="25:53" ht="14.25" x14ac:dyDescent="0.2">
      <c r="Y1228" s="505"/>
      <c r="Z1228" s="505"/>
      <c r="AA1228" s="505"/>
      <c r="AB1228" s="122"/>
      <c r="AQ1228" s="122"/>
      <c r="AR1228" s="122"/>
      <c r="AS1228" s="122"/>
      <c r="AT1228" s="122"/>
      <c r="AU1228" s="122"/>
      <c r="AV1228" s="505"/>
      <c r="AW1228" s="505"/>
      <c r="AX1228" s="505"/>
      <c r="AY1228" s="122"/>
      <c r="AZ1228" s="122"/>
      <c r="BA1228" s="122"/>
    </row>
    <row r="1229" spans="25:53" ht="14.25" x14ac:dyDescent="0.2">
      <c r="Y1229" s="505"/>
      <c r="Z1229" s="505"/>
      <c r="AA1229" s="505"/>
      <c r="AB1229" s="122"/>
      <c r="AQ1229" s="122"/>
      <c r="AR1229" s="122"/>
      <c r="AS1229" s="122"/>
      <c r="AT1229" s="122"/>
      <c r="AU1229" s="122"/>
      <c r="AV1229" s="505"/>
      <c r="AW1229" s="505"/>
      <c r="AX1229" s="505"/>
      <c r="AY1229" s="122"/>
      <c r="AZ1229" s="122"/>
      <c r="BA1229" s="122"/>
    </row>
    <row r="1230" spans="25:53" ht="13.5" x14ac:dyDescent="0.2">
      <c r="Y1230" s="503"/>
      <c r="Z1230" s="503"/>
      <c r="AA1230" s="503"/>
      <c r="AB1230" s="122"/>
      <c r="AQ1230" s="122"/>
      <c r="AR1230" s="122"/>
      <c r="AS1230" s="122"/>
      <c r="AT1230" s="122"/>
      <c r="AU1230" s="122"/>
      <c r="AV1230" s="503"/>
      <c r="AW1230" s="503"/>
      <c r="AX1230" s="503"/>
      <c r="AY1230" s="122"/>
      <c r="AZ1230" s="122"/>
      <c r="BA1230" s="122"/>
    </row>
    <row r="1231" spans="25:53" ht="13.5" x14ac:dyDescent="0.2">
      <c r="Y1231" s="503"/>
      <c r="Z1231" s="503"/>
      <c r="AA1231" s="503"/>
      <c r="AB1231" s="122"/>
      <c r="AQ1231" s="122"/>
      <c r="AR1231" s="122"/>
      <c r="AS1231" s="122"/>
      <c r="AT1231" s="122"/>
      <c r="AU1231" s="122"/>
      <c r="AV1231" s="503"/>
      <c r="AW1231" s="503"/>
      <c r="AX1231" s="503"/>
      <c r="AY1231" s="122"/>
      <c r="AZ1231" s="122"/>
      <c r="BA1231" s="122"/>
    </row>
    <row r="1232" spans="25:53" ht="14.25" x14ac:dyDescent="0.2">
      <c r="Y1232" s="505"/>
      <c r="Z1232" s="505"/>
      <c r="AA1232" s="505"/>
      <c r="AB1232" s="122"/>
      <c r="AQ1232" s="122"/>
      <c r="AR1232" s="122"/>
      <c r="AS1232" s="122"/>
      <c r="AT1232" s="122"/>
      <c r="AU1232" s="122"/>
      <c r="AV1232" s="505"/>
      <c r="AW1232" s="505"/>
      <c r="AX1232" s="505"/>
      <c r="AY1232" s="122"/>
      <c r="AZ1232" s="122"/>
      <c r="BA1232" s="122"/>
    </row>
    <row r="1233" spans="25:53" ht="14.25" x14ac:dyDescent="0.2">
      <c r="Y1233" s="505"/>
      <c r="Z1233" s="505"/>
      <c r="AA1233" s="505"/>
      <c r="AB1233" s="122"/>
      <c r="AQ1233" s="122"/>
      <c r="AR1233" s="122"/>
      <c r="AS1233" s="122"/>
      <c r="AT1233" s="122"/>
      <c r="AU1233" s="122"/>
      <c r="AV1233" s="505"/>
      <c r="AW1233" s="505"/>
      <c r="AX1233" s="505"/>
      <c r="AY1233" s="122"/>
      <c r="AZ1233" s="122"/>
      <c r="BA1233" s="122"/>
    </row>
    <row r="1234" spans="25:53" ht="14.25" x14ac:dyDescent="0.2">
      <c r="Y1234" s="505"/>
      <c r="Z1234" s="505"/>
      <c r="AA1234" s="505"/>
      <c r="AB1234" s="122"/>
      <c r="AQ1234" s="122"/>
      <c r="AR1234" s="122"/>
      <c r="AS1234" s="122"/>
      <c r="AT1234" s="122"/>
      <c r="AU1234" s="122"/>
      <c r="AV1234" s="505"/>
      <c r="AW1234" s="505"/>
      <c r="AX1234" s="505"/>
      <c r="AY1234" s="122"/>
      <c r="AZ1234" s="122"/>
      <c r="BA1234" s="122"/>
    </row>
    <row r="1235" spans="25:53" ht="14.25" x14ac:dyDescent="0.2">
      <c r="Y1235" s="505"/>
      <c r="Z1235" s="505"/>
      <c r="AA1235" s="505"/>
      <c r="AB1235" s="122"/>
      <c r="AQ1235" s="122"/>
      <c r="AR1235" s="122"/>
      <c r="AS1235" s="122"/>
      <c r="AT1235" s="122"/>
      <c r="AU1235" s="122"/>
      <c r="AV1235" s="505"/>
      <c r="AW1235" s="505"/>
      <c r="AX1235" s="505"/>
      <c r="AY1235" s="122"/>
      <c r="AZ1235" s="122"/>
      <c r="BA1235" s="122"/>
    </row>
    <row r="1236" spans="25:53" ht="14.25" x14ac:dyDescent="0.2">
      <c r="Y1236" s="505"/>
      <c r="Z1236" s="505"/>
      <c r="AA1236" s="505"/>
      <c r="AB1236" s="122"/>
      <c r="AQ1236" s="122"/>
      <c r="AR1236" s="122"/>
      <c r="AS1236" s="122"/>
      <c r="AT1236" s="122"/>
      <c r="AU1236" s="122"/>
      <c r="AV1236" s="505"/>
      <c r="AW1236" s="505"/>
      <c r="AX1236" s="505"/>
      <c r="AY1236" s="122"/>
      <c r="AZ1236" s="122"/>
      <c r="BA1236" s="122"/>
    </row>
    <row r="1237" spans="25:53" ht="14.25" x14ac:dyDescent="0.2">
      <c r="Y1237" s="505"/>
      <c r="Z1237" s="505"/>
      <c r="AA1237" s="505"/>
      <c r="AB1237" s="122"/>
      <c r="AQ1237" s="122"/>
      <c r="AR1237" s="122"/>
      <c r="AS1237" s="122"/>
      <c r="AT1237" s="122"/>
      <c r="AU1237" s="122"/>
      <c r="AV1237" s="505"/>
      <c r="AW1237" s="505"/>
      <c r="AX1237" s="505"/>
      <c r="AY1237" s="122"/>
      <c r="AZ1237" s="122"/>
      <c r="BA1237" s="122"/>
    </row>
    <row r="1238" spans="25:53" ht="14.25" x14ac:dyDescent="0.2">
      <c r="Y1238" s="505"/>
      <c r="Z1238" s="505"/>
      <c r="AA1238" s="505"/>
      <c r="AB1238" s="122"/>
      <c r="AQ1238" s="122"/>
      <c r="AR1238" s="122"/>
      <c r="AS1238" s="122"/>
      <c r="AT1238" s="122"/>
      <c r="AU1238" s="122"/>
      <c r="AV1238" s="505"/>
      <c r="AW1238" s="505"/>
      <c r="AX1238" s="505"/>
      <c r="AY1238" s="122"/>
      <c r="AZ1238" s="122"/>
      <c r="BA1238" s="122"/>
    </row>
    <row r="1239" spans="25:53" ht="14.25" x14ac:dyDescent="0.2">
      <c r="Y1239" s="505"/>
      <c r="Z1239" s="505"/>
      <c r="AA1239" s="505"/>
      <c r="AB1239" s="122"/>
      <c r="AQ1239" s="122"/>
      <c r="AR1239" s="122"/>
      <c r="AS1239" s="122"/>
      <c r="AT1239" s="122"/>
      <c r="AU1239" s="122"/>
      <c r="AV1239" s="505"/>
      <c r="AW1239" s="505"/>
      <c r="AX1239" s="505"/>
      <c r="AY1239" s="122"/>
      <c r="AZ1239" s="122"/>
      <c r="BA1239" s="122"/>
    </row>
    <row r="1240" spans="25:53" ht="14.25" x14ac:dyDescent="0.2">
      <c r="Y1240" s="505"/>
      <c r="Z1240" s="505"/>
      <c r="AA1240" s="505"/>
      <c r="AB1240" s="122"/>
      <c r="AQ1240" s="122"/>
      <c r="AR1240" s="122"/>
      <c r="AS1240" s="122"/>
      <c r="AT1240" s="122"/>
      <c r="AU1240" s="122"/>
      <c r="AV1240" s="505"/>
      <c r="AW1240" s="505"/>
      <c r="AX1240" s="505"/>
      <c r="AY1240" s="122"/>
      <c r="AZ1240" s="122"/>
      <c r="BA1240" s="122"/>
    </row>
    <row r="1241" spans="25:53" ht="14.25" x14ac:dyDescent="0.2">
      <c r="Y1241" s="505"/>
      <c r="Z1241" s="505"/>
      <c r="AA1241" s="505"/>
      <c r="AB1241" s="122"/>
      <c r="AQ1241" s="122"/>
      <c r="AR1241" s="122"/>
      <c r="AS1241" s="122"/>
      <c r="AT1241" s="122"/>
      <c r="AU1241" s="122"/>
      <c r="AV1241" s="505"/>
      <c r="AW1241" s="505"/>
      <c r="AX1241" s="505"/>
      <c r="AY1241" s="122"/>
      <c r="AZ1241" s="122"/>
      <c r="BA1241" s="122"/>
    </row>
    <row r="1242" spans="25:53" ht="13.5" x14ac:dyDescent="0.2">
      <c r="Y1242" s="503"/>
      <c r="Z1242" s="503"/>
      <c r="AA1242" s="503"/>
      <c r="AB1242" s="122"/>
      <c r="AQ1242" s="122"/>
      <c r="AR1242" s="122"/>
      <c r="AS1242" s="122"/>
      <c r="AT1242" s="122"/>
      <c r="AU1242" s="122"/>
      <c r="AV1242" s="503"/>
      <c r="AW1242" s="503"/>
      <c r="AX1242" s="503"/>
      <c r="AY1242" s="122"/>
      <c r="AZ1242" s="122"/>
      <c r="BA1242" s="122"/>
    </row>
    <row r="1243" spans="25:53" ht="13.5" x14ac:dyDescent="0.2">
      <c r="Y1243" s="503"/>
      <c r="Z1243" s="503"/>
      <c r="AA1243" s="503"/>
      <c r="AB1243" s="122"/>
      <c r="AQ1243" s="122"/>
      <c r="AR1243" s="122"/>
      <c r="AS1243" s="122"/>
      <c r="AT1243" s="122"/>
      <c r="AU1243" s="122"/>
      <c r="AV1243" s="503"/>
      <c r="AW1243" s="503"/>
      <c r="AX1243" s="503"/>
      <c r="AY1243" s="122"/>
      <c r="AZ1243" s="122"/>
      <c r="BA1243" s="122"/>
    </row>
    <row r="1244" spans="25:53" ht="14.25" x14ac:dyDescent="0.2">
      <c r="Y1244" s="505"/>
      <c r="Z1244" s="505"/>
      <c r="AA1244" s="505"/>
      <c r="AB1244" s="122"/>
      <c r="AQ1244" s="122"/>
      <c r="AR1244" s="122"/>
      <c r="AS1244" s="122"/>
      <c r="AT1244" s="122"/>
      <c r="AU1244" s="122"/>
      <c r="AV1244" s="505"/>
      <c r="AW1244" s="505"/>
      <c r="AX1244" s="505"/>
      <c r="AY1244" s="122"/>
      <c r="AZ1244" s="122"/>
      <c r="BA1244" s="122"/>
    </row>
    <row r="1245" spans="25:53" ht="14.25" x14ac:dyDescent="0.2">
      <c r="Y1245" s="505"/>
      <c r="Z1245" s="505"/>
      <c r="AA1245" s="505"/>
      <c r="AB1245" s="122"/>
      <c r="AQ1245" s="122"/>
      <c r="AR1245" s="122"/>
      <c r="AS1245" s="122"/>
      <c r="AT1245" s="122"/>
      <c r="AU1245" s="122"/>
      <c r="AV1245" s="505"/>
      <c r="AW1245" s="505"/>
      <c r="AX1245" s="505"/>
      <c r="AY1245" s="122"/>
      <c r="AZ1245" s="122"/>
      <c r="BA1245" s="122"/>
    </row>
    <row r="1246" spans="25:53" ht="14.25" x14ac:dyDescent="0.2">
      <c r="Y1246" s="505"/>
      <c r="Z1246" s="505"/>
      <c r="AA1246" s="505"/>
      <c r="AB1246" s="122"/>
      <c r="AQ1246" s="122"/>
      <c r="AR1246" s="122"/>
      <c r="AS1246" s="122"/>
      <c r="AT1246" s="122"/>
      <c r="AU1246" s="122"/>
      <c r="AV1246" s="505"/>
      <c r="AW1246" s="505"/>
      <c r="AX1246" s="505"/>
      <c r="AY1246" s="122"/>
      <c r="AZ1246" s="122"/>
      <c r="BA1246" s="122"/>
    </row>
    <row r="1247" spans="25:53" ht="14.25" x14ac:dyDescent="0.2">
      <c r="Y1247" s="505"/>
      <c r="Z1247" s="505"/>
      <c r="AA1247" s="505"/>
      <c r="AB1247" s="122"/>
      <c r="AQ1247" s="122"/>
      <c r="AR1247" s="122"/>
      <c r="AS1247" s="122"/>
      <c r="AT1247" s="122"/>
      <c r="AU1247" s="122"/>
      <c r="AV1247" s="505"/>
      <c r="AW1247" s="505"/>
      <c r="AX1247" s="505"/>
      <c r="AY1247" s="122"/>
      <c r="AZ1247" s="122"/>
      <c r="BA1247" s="122"/>
    </row>
    <row r="1248" spans="25:53" ht="14.25" x14ac:dyDescent="0.2">
      <c r="Y1248" s="505"/>
      <c r="Z1248" s="505"/>
      <c r="AA1248" s="505"/>
      <c r="AB1248" s="122"/>
      <c r="AQ1248" s="122"/>
      <c r="AR1248" s="122"/>
      <c r="AS1248" s="122"/>
      <c r="AT1248" s="122"/>
      <c r="AU1248" s="122"/>
      <c r="AV1248" s="505"/>
      <c r="AW1248" s="505"/>
      <c r="AX1248" s="505"/>
      <c r="AY1248" s="122"/>
      <c r="AZ1248" s="122"/>
      <c r="BA1248" s="122"/>
    </row>
    <row r="1249" spans="25:53" ht="14.25" x14ac:dyDescent="0.2">
      <c r="Y1249" s="505"/>
      <c r="Z1249" s="505"/>
      <c r="AA1249" s="505"/>
      <c r="AB1249" s="122"/>
      <c r="AQ1249" s="122"/>
      <c r="AR1249" s="122"/>
      <c r="AS1249" s="122"/>
      <c r="AT1249" s="122"/>
      <c r="AU1249" s="122"/>
      <c r="AV1249" s="505"/>
      <c r="AW1249" s="505"/>
      <c r="AX1249" s="505"/>
      <c r="AY1249" s="122"/>
      <c r="AZ1249" s="122"/>
      <c r="BA1249" s="122"/>
    </row>
    <row r="1250" spans="25:53" ht="14.25" x14ac:dyDescent="0.2">
      <c r="Y1250" s="505"/>
      <c r="Z1250" s="505"/>
      <c r="AA1250" s="505"/>
      <c r="AB1250" s="122"/>
      <c r="AQ1250" s="122"/>
      <c r="AR1250" s="122"/>
      <c r="AS1250" s="122"/>
      <c r="AT1250" s="122"/>
      <c r="AU1250" s="122"/>
      <c r="AV1250" s="505"/>
      <c r="AW1250" s="505"/>
      <c r="AX1250" s="505"/>
      <c r="AY1250" s="122"/>
      <c r="AZ1250" s="122"/>
      <c r="BA1250" s="122"/>
    </row>
    <row r="1251" spans="25:53" ht="14.25" x14ac:dyDescent="0.2">
      <c r="Y1251" s="505"/>
      <c r="Z1251" s="505"/>
      <c r="AA1251" s="505"/>
      <c r="AB1251" s="122"/>
      <c r="AQ1251" s="122"/>
      <c r="AR1251" s="122"/>
      <c r="AS1251" s="122"/>
      <c r="AT1251" s="122"/>
      <c r="AU1251" s="122"/>
      <c r="AV1251" s="505"/>
      <c r="AW1251" s="505"/>
      <c r="AX1251" s="505"/>
      <c r="AY1251" s="122"/>
      <c r="AZ1251" s="122"/>
      <c r="BA1251" s="122"/>
    </row>
    <row r="1252" spans="25:53" ht="14.25" x14ac:dyDescent="0.2">
      <c r="Y1252" s="505"/>
      <c r="Z1252" s="505"/>
      <c r="AA1252" s="505"/>
      <c r="AB1252" s="122"/>
      <c r="AQ1252" s="122"/>
      <c r="AR1252" s="122"/>
      <c r="AS1252" s="122"/>
      <c r="AT1252" s="122"/>
      <c r="AU1252" s="122"/>
      <c r="AV1252" s="505"/>
      <c r="AW1252" s="505"/>
      <c r="AX1252" s="505"/>
      <c r="AY1252" s="122"/>
      <c r="AZ1252" s="122"/>
      <c r="BA1252" s="122"/>
    </row>
    <row r="1253" spans="25:53" ht="14.25" x14ac:dyDescent="0.2">
      <c r="Y1253" s="505"/>
      <c r="Z1253" s="505"/>
      <c r="AA1253" s="505"/>
      <c r="AB1253" s="122"/>
      <c r="AQ1253" s="122"/>
      <c r="AR1253" s="122"/>
      <c r="AS1253" s="122"/>
      <c r="AT1253" s="122"/>
      <c r="AU1253" s="122"/>
      <c r="AV1253" s="505"/>
      <c r="AW1253" s="505"/>
      <c r="AX1253" s="505"/>
      <c r="AY1253" s="122"/>
      <c r="AZ1253" s="122"/>
      <c r="BA1253" s="122"/>
    </row>
    <row r="1254" spans="25:53" ht="14.25" x14ac:dyDescent="0.2">
      <c r="Y1254" s="505"/>
      <c r="Z1254" s="505"/>
      <c r="AA1254" s="505"/>
      <c r="AB1254" s="122"/>
      <c r="AQ1254" s="122"/>
      <c r="AR1254" s="122"/>
      <c r="AS1254" s="122"/>
      <c r="AT1254" s="122"/>
      <c r="AU1254" s="122"/>
      <c r="AV1254" s="505"/>
      <c r="AW1254" s="505"/>
      <c r="AX1254" s="505"/>
      <c r="AY1254" s="122"/>
      <c r="AZ1254" s="122"/>
      <c r="BA1254" s="122"/>
    </row>
    <row r="1255" spans="25:53" ht="14.25" x14ac:dyDescent="0.2">
      <c r="Y1255" s="505"/>
      <c r="Z1255" s="505"/>
      <c r="AA1255" s="505"/>
      <c r="AB1255" s="122"/>
      <c r="AQ1255" s="122"/>
      <c r="AR1255" s="122"/>
      <c r="AS1255" s="122"/>
      <c r="AT1255" s="122"/>
      <c r="AU1255" s="122"/>
      <c r="AV1255" s="505"/>
      <c r="AW1255" s="505"/>
      <c r="AX1255" s="505"/>
      <c r="AY1255" s="122"/>
      <c r="AZ1255" s="122"/>
      <c r="BA1255" s="122"/>
    </row>
    <row r="1256" spans="25:53" ht="14.25" x14ac:dyDescent="0.2">
      <c r="Y1256" s="505"/>
      <c r="Z1256" s="505"/>
      <c r="AA1256" s="505"/>
      <c r="AB1256" s="122"/>
      <c r="AQ1256" s="122"/>
      <c r="AR1256" s="122"/>
      <c r="AS1256" s="122"/>
      <c r="AT1256" s="122"/>
      <c r="AU1256" s="122"/>
      <c r="AV1256" s="505"/>
      <c r="AW1256" s="505"/>
      <c r="AX1256" s="505"/>
      <c r="AY1256" s="122"/>
      <c r="AZ1256" s="122"/>
      <c r="BA1256" s="122"/>
    </row>
    <row r="1257" spans="25:53" ht="14.25" x14ac:dyDescent="0.2">
      <c r="Y1257" s="505"/>
      <c r="Z1257" s="505"/>
      <c r="AA1257" s="505"/>
      <c r="AB1257" s="122"/>
      <c r="AQ1257" s="122"/>
      <c r="AR1257" s="122"/>
      <c r="AS1257" s="122"/>
      <c r="AT1257" s="122"/>
      <c r="AU1257" s="122"/>
      <c r="AV1257" s="505"/>
      <c r="AW1257" s="505"/>
      <c r="AX1257" s="505"/>
      <c r="AY1257" s="122"/>
      <c r="AZ1257" s="122"/>
      <c r="BA1257" s="122"/>
    </row>
    <row r="1258" spans="25:53" ht="14.25" x14ac:dyDescent="0.2">
      <c r="Y1258" s="505"/>
      <c r="Z1258" s="505"/>
      <c r="AA1258" s="505"/>
      <c r="AB1258" s="122"/>
      <c r="AQ1258" s="122"/>
      <c r="AR1258" s="122"/>
      <c r="AS1258" s="122"/>
      <c r="AT1258" s="122"/>
      <c r="AU1258" s="122"/>
      <c r="AV1258" s="505"/>
      <c r="AW1258" s="505"/>
      <c r="AX1258" s="505"/>
      <c r="AY1258" s="122"/>
      <c r="AZ1258" s="122"/>
      <c r="BA1258" s="122"/>
    </row>
    <row r="1259" spans="25:53" ht="14.25" x14ac:dyDescent="0.2">
      <c r="Y1259" s="505"/>
      <c r="Z1259" s="505"/>
      <c r="AA1259" s="505"/>
      <c r="AB1259" s="122"/>
      <c r="AQ1259" s="122"/>
      <c r="AR1259" s="122"/>
      <c r="AS1259" s="122"/>
      <c r="AT1259" s="122"/>
      <c r="AU1259" s="122"/>
      <c r="AV1259" s="505"/>
      <c r="AW1259" s="505"/>
      <c r="AX1259" s="505"/>
      <c r="AY1259" s="122"/>
      <c r="AZ1259" s="122"/>
      <c r="BA1259" s="122"/>
    </row>
    <row r="1260" spans="25:53" ht="14.25" x14ac:dyDescent="0.2">
      <c r="Y1260" s="505"/>
      <c r="Z1260" s="505"/>
      <c r="AA1260" s="505"/>
      <c r="AB1260" s="122"/>
      <c r="AQ1260" s="122"/>
      <c r="AR1260" s="122"/>
      <c r="AS1260" s="122"/>
      <c r="AT1260" s="122"/>
      <c r="AU1260" s="122"/>
      <c r="AV1260" s="505"/>
      <c r="AW1260" s="505"/>
      <c r="AX1260" s="505"/>
      <c r="AY1260" s="122"/>
      <c r="AZ1260" s="122"/>
      <c r="BA1260" s="122"/>
    </row>
    <row r="1261" spans="25:53" ht="14.25" x14ac:dyDescent="0.2">
      <c r="Y1261" s="505"/>
      <c r="Z1261" s="505"/>
      <c r="AA1261" s="505"/>
      <c r="AB1261" s="122"/>
      <c r="AQ1261" s="122"/>
      <c r="AR1261" s="122"/>
      <c r="AS1261" s="122"/>
      <c r="AT1261" s="122"/>
      <c r="AU1261" s="122"/>
      <c r="AV1261" s="505"/>
      <c r="AW1261" s="505"/>
      <c r="AX1261" s="505"/>
      <c r="AY1261" s="122"/>
      <c r="AZ1261" s="122"/>
      <c r="BA1261" s="122"/>
    </row>
    <row r="1262" spans="25:53" ht="14.25" x14ac:dyDescent="0.2">
      <c r="Y1262" s="505"/>
      <c r="Z1262" s="505"/>
      <c r="AA1262" s="505"/>
      <c r="AB1262" s="122"/>
      <c r="AQ1262" s="122"/>
      <c r="AR1262" s="122"/>
      <c r="AS1262" s="122"/>
      <c r="AT1262" s="122"/>
      <c r="AU1262" s="122"/>
      <c r="AV1262" s="505"/>
      <c r="AW1262" s="505"/>
      <c r="AX1262" s="505"/>
      <c r="AY1262" s="122"/>
      <c r="AZ1262" s="122"/>
      <c r="BA1262" s="122"/>
    </row>
    <row r="1263" spans="25:53" ht="14.25" x14ac:dyDescent="0.2">
      <c r="Y1263" s="505"/>
      <c r="Z1263" s="505"/>
      <c r="AA1263" s="505"/>
      <c r="AB1263" s="122"/>
      <c r="AQ1263" s="122"/>
      <c r="AR1263" s="122"/>
      <c r="AS1263" s="122"/>
      <c r="AT1263" s="122"/>
      <c r="AU1263" s="122"/>
      <c r="AV1263" s="505"/>
      <c r="AW1263" s="505"/>
      <c r="AX1263" s="505"/>
      <c r="AY1263" s="122"/>
      <c r="AZ1263" s="122"/>
      <c r="BA1263" s="122"/>
    </row>
    <row r="1264" spans="25:53" ht="14.25" x14ac:dyDescent="0.2">
      <c r="Y1264" s="505"/>
      <c r="Z1264" s="505"/>
      <c r="AA1264" s="505"/>
      <c r="AB1264" s="122"/>
      <c r="AQ1264" s="122"/>
      <c r="AR1264" s="122"/>
      <c r="AS1264" s="122"/>
      <c r="AT1264" s="122"/>
      <c r="AU1264" s="122"/>
      <c r="AV1264" s="505"/>
      <c r="AW1264" s="505"/>
      <c r="AX1264" s="505"/>
      <c r="AY1264" s="122"/>
      <c r="AZ1264" s="122"/>
      <c r="BA1264" s="122"/>
    </row>
    <row r="1265" spans="25:53" ht="14.25" x14ac:dyDescent="0.2">
      <c r="Y1265" s="505"/>
      <c r="Z1265" s="505"/>
      <c r="AA1265" s="505"/>
      <c r="AB1265" s="122"/>
      <c r="AQ1265" s="122"/>
      <c r="AR1265" s="122"/>
      <c r="AS1265" s="122"/>
      <c r="AT1265" s="122"/>
      <c r="AU1265" s="122"/>
      <c r="AV1265" s="505"/>
      <c r="AW1265" s="505"/>
      <c r="AX1265" s="505"/>
      <c r="AY1265" s="122"/>
      <c r="AZ1265" s="122"/>
      <c r="BA1265" s="122"/>
    </row>
    <row r="1266" spans="25:53" ht="14.25" x14ac:dyDescent="0.2">
      <c r="Y1266" s="505"/>
      <c r="Z1266" s="505"/>
      <c r="AA1266" s="505"/>
      <c r="AB1266" s="122"/>
      <c r="AQ1266" s="122"/>
      <c r="AR1266" s="122"/>
      <c r="AS1266" s="122"/>
      <c r="AT1266" s="122"/>
      <c r="AU1266" s="122"/>
      <c r="AV1266" s="505"/>
      <c r="AW1266" s="505"/>
      <c r="AX1266" s="505"/>
      <c r="AY1266" s="122"/>
      <c r="AZ1266" s="122"/>
      <c r="BA1266" s="122"/>
    </row>
    <row r="1267" spans="25:53" ht="14.25" x14ac:dyDescent="0.2">
      <c r="Y1267" s="505"/>
      <c r="Z1267" s="505"/>
      <c r="AA1267" s="505"/>
      <c r="AB1267" s="122"/>
      <c r="AQ1267" s="122"/>
      <c r="AR1267" s="122"/>
      <c r="AS1267" s="122"/>
      <c r="AT1267" s="122"/>
      <c r="AU1267" s="122"/>
      <c r="AV1267" s="505"/>
      <c r="AW1267" s="505"/>
      <c r="AX1267" s="505"/>
      <c r="AY1267" s="122"/>
      <c r="AZ1267" s="122"/>
      <c r="BA1267" s="122"/>
    </row>
    <row r="1268" spans="25:53" ht="14.25" x14ac:dyDescent="0.2">
      <c r="Y1268" s="505"/>
      <c r="Z1268" s="505"/>
      <c r="AA1268" s="505"/>
      <c r="AB1268" s="122"/>
      <c r="AQ1268" s="122"/>
      <c r="AR1268" s="122"/>
      <c r="AS1268" s="122"/>
      <c r="AT1268" s="122"/>
      <c r="AU1268" s="122"/>
      <c r="AV1268" s="505"/>
      <c r="AW1268" s="505"/>
      <c r="AX1268" s="505"/>
      <c r="AY1268" s="122"/>
      <c r="AZ1268" s="122"/>
      <c r="BA1268" s="122"/>
    </row>
    <row r="1269" spans="25:53" ht="14.25" x14ac:dyDescent="0.2">
      <c r="Y1269" s="505"/>
      <c r="Z1269" s="505"/>
      <c r="AA1269" s="505"/>
      <c r="AB1269" s="122"/>
      <c r="AQ1269" s="122"/>
      <c r="AR1269" s="122"/>
      <c r="AS1269" s="122"/>
      <c r="AT1269" s="122"/>
      <c r="AU1269" s="122"/>
      <c r="AV1269" s="505"/>
      <c r="AW1269" s="505"/>
      <c r="AX1269" s="505"/>
      <c r="AY1269" s="122"/>
      <c r="AZ1269" s="122"/>
      <c r="BA1269" s="122"/>
    </row>
    <row r="1270" spans="25:53" ht="14.25" x14ac:dyDescent="0.2">
      <c r="Y1270" s="505"/>
      <c r="Z1270" s="505"/>
      <c r="AA1270" s="505"/>
      <c r="AB1270" s="122"/>
      <c r="AQ1270" s="122"/>
      <c r="AR1270" s="122"/>
      <c r="AS1270" s="122"/>
      <c r="AT1270" s="122"/>
      <c r="AU1270" s="122"/>
      <c r="AV1270" s="505"/>
      <c r="AW1270" s="505"/>
      <c r="AX1270" s="505"/>
      <c r="AY1270" s="122"/>
      <c r="AZ1270" s="122"/>
      <c r="BA1270" s="122"/>
    </row>
    <row r="1271" spans="25:53" ht="14.25" x14ac:dyDescent="0.2">
      <c r="Y1271" s="505"/>
      <c r="Z1271" s="505"/>
      <c r="AA1271" s="505"/>
      <c r="AB1271" s="122"/>
      <c r="AQ1271" s="122"/>
      <c r="AR1271" s="122"/>
      <c r="AS1271" s="122"/>
      <c r="AT1271" s="122"/>
      <c r="AU1271" s="122"/>
      <c r="AV1271" s="505"/>
      <c r="AW1271" s="505"/>
      <c r="AX1271" s="505"/>
      <c r="AY1271" s="122"/>
      <c r="AZ1271" s="122"/>
      <c r="BA1271" s="122"/>
    </row>
    <row r="1272" spans="25:53" ht="14.25" x14ac:dyDescent="0.2">
      <c r="Y1272" s="505"/>
      <c r="Z1272" s="505"/>
      <c r="AA1272" s="505"/>
      <c r="AB1272" s="122"/>
      <c r="AQ1272" s="122"/>
      <c r="AR1272" s="122"/>
      <c r="AS1272" s="122"/>
      <c r="AT1272" s="122"/>
      <c r="AU1272" s="122"/>
      <c r="AV1272" s="505"/>
      <c r="AW1272" s="505"/>
      <c r="AX1272" s="505"/>
      <c r="AY1272" s="122"/>
      <c r="AZ1272" s="122"/>
      <c r="BA1272" s="122"/>
    </row>
    <row r="1273" spans="25:53" ht="14.25" x14ac:dyDescent="0.2">
      <c r="Y1273" s="505"/>
      <c r="Z1273" s="505"/>
      <c r="AA1273" s="505"/>
      <c r="AB1273" s="122"/>
      <c r="AQ1273" s="122"/>
      <c r="AR1273" s="122"/>
      <c r="AS1273" s="122"/>
      <c r="AT1273" s="122"/>
      <c r="AU1273" s="122"/>
      <c r="AV1273" s="505"/>
      <c r="AW1273" s="505"/>
      <c r="AX1273" s="505"/>
      <c r="AY1273" s="122"/>
      <c r="AZ1273" s="122"/>
      <c r="BA1273" s="122"/>
    </row>
    <row r="1274" spans="25:53" ht="14.25" x14ac:dyDescent="0.2">
      <c r="Y1274" s="505"/>
      <c r="Z1274" s="505"/>
      <c r="AA1274" s="505"/>
      <c r="AB1274" s="122"/>
      <c r="AQ1274" s="122"/>
      <c r="AR1274" s="122"/>
      <c r="AS1274" s="122"/>
      <c r="AT1274" s="122"/>
      <c r="AU1274" s="122"/>
      <c r="AV1274" s="505"/>
      <c r="AW1274" s="505"/>
      <c r="AX1274" s="505"/>
      <c r="AY1274" s="122"/>
      <c r="AZ1274" s="122"/>
      <c r="BA1274" s="122"/>
    </row>
    <row r="1275" spans="25:53" ht="14.25" x14ac:dyDescent="0.2">
      <c r="Y1275" s="505"/>
      <c r="Z1275" s="505"/>
      <c r="AA1275" s="505"/>
      <c r="AB1275" s="122"/>
      <c r="AQ1275" s="122"/>
      <c r="AR1275" s="122"/>
      <c r="AS1275" s="122"/>
      <c r="AT1275" s="122"/>
      <c r="AU1275" s="122"/>
      <c r="AV1275" s="505"/>
      <c r="AW1275" s="505"/>
      <c r="AX1275" s="505"/>
      <c r="AY1275" s="122"/>
      <c r="AZ1275" s="122"/>
      <c r="BA1275" s="122"/>
    </row>
    <row r="1276" spans="25:53" ht="14.25" x14ac:dyDescent="0.2">
      <c r="Y1276" s="505"/>
      <c r="Z1276" s="505"/>
      <c r="AA1276" s="505"/>
      <c r="AB1276" s="122"/>
      <c r="AQ1276" s="122"/>
      <c r="AR1276" s="122"/>
      <c r="AS1276" s="122"/>
      <c r="AT1276" s="122"/>
      <c r="AU1276" s="122"/>
      <c r="AV1276" s="505"/>
      <c r="AW1276" s="505"/>
      <c r="AX1276" s="505"/>
      <c r="AY1276" s="122"/>
      <c r="AZ1276" s="122"/>
      <c r="BA1276" s="122"/>
    </row>
    <row r="1277" spans="25:53" ht="14.25" x14ac:dyDescent="0.2">
      <c r="Y1277" s="505"/>
      <c r="Z1277" s="505"/>
      <c r="AA1277" s="505"/>
      <c r="AB1277" s="122"/>
      <c r="AQ1277" s="122"/>
      <c r="AR1277" s="122"/>
      <c r="AS1277" s="122"/>
      <c r="AT1277" s="122"/>
      <c r="AU1277" s="122"/>
      <c r="AV1277" s="505"/>
      <c r="AW1277" s="505"/>
      <c r="AX1277" s="505"/>
      <c r="AY1277" s="122"/>
      <c r="AZ1277" s="122"/>
      <c r="BA1277" s="122"/>
    </row>
    <row r="1278" spans="25:53" ht="14.25" x14ac:dyDescent="0.2">
      <c r="Y1278" s="505"/>
      <c r="Z1278" s="505"/>
      <c r="AA1278" s="505"/>
      <c r="AB1278" s="122"/>
      <c r="AQ1278" s="122"/>
      <c r="AR1278" s="122"/>
      <c r="AS1278" s="122"/>
      <c r="AT1278" s="122"/>
      <c r="AU1278" s="122"/>
      <c r="AV1278" s="505"/>
      <c r="AW1278" s="505"/>
      <c r="AX1278" s="505"/>
      <c r="AY1278" s="122"/>
      <c r="AZ1278" s="122"/>
      <c r="BA1278" s="122"/>
    </row>
    <row r="1279" spans="25:53" ht="14.25" x14ac:dyDescent="0.2">
      <c r="Y1279" s="505"/>
      <c r="Z1279" s="505"/>
      <c r="AA1279" s="505"/>
      <c r="AB1279" s="122"/>
      <c r="AQ1279" s="122"/>
      <c r="AR1279" s="122"/>
      <c r="AS1279" s="122"/>
      <c r="AT1279" s="122"/>
      <c r="AU1279" s="122"/>
      <c r="AV1279" s="505"/>
      <c r="AW1279" s="505"/>
      <c r="AX1279" s="505"/>
      <c r="AY1279" s="122"/>
      <c r="AZ1279" s="122"/>
      <c r="BA1279" s="122"/>
    </row>
    <row r="1280" spans="25:53" ht="14.25" x14ac:dyDescent="0.2">
      <c r="Y1280" s="505"/>
      <c r="Z1280" s="505"/>
      <c r="AA1280" s="505"/>
      <c r="AB1280" s="122"/>
      <c r="AQ1280" s="122"/>
      <c r="AR1280" s="122"/>
      <c r="AS1280" s="122"/>
      <c r="AT1280" s="122"/>
      <c r="AU1280" s="122"/>
      <c r="AV1280" s="505"/>
      <c r="AW1280" s="505"/>
      <c r="AX1280" s="505"/>
      <c r="AY1280" s="122"/>
      <c r="AZ1280" s="122"/>
      <c r="BA1280" s="122"/>
    </row>
    <row r="1281" spans="25:53" ht="14.25" x14ac:dyDescent="0.2">
      <c r="Y1281" s="505"/>
      <c r="Z1281" s="505"/>
      <c r="AA1281" s="505"/>
      <c r="AB1281" s="122"/>
      <c r="AQ1281" s="122"/>
      <c r="AR1281" s="122"/>
      <c r="AS1281" s="122"/>
      <c r="AT1281" s="122"/>
      <c r="AU1281" s="122"/>
      <c r="AV1281" s="505"/>
      <c r="AW1281" s="505"/>
      <c r="AX1281" s="505"/>
      <c r="AY1281" s="122"/>
      <c r="AZ1281" s="122"/>
      <c r="BA1281" s="122"/>
    </row>
    <row r="1282" spans="25:53" ht="14.25" x14ac:dyDescent="0.2">
      <c r="Y1282" s="505"/>
      <c r="Z1282" s="505"/>
      <c r="AA1282" s="505"/>
      <c r="AB1282" s="122"/>
      <c r="AQ1282" s="122"/>
      <c r="AR1282" s="122"/>
      <c r="AS1282" s="122"/>
      <c r="AT1282" s="122"/>
      <c r="AU1282" s="122"/>
      <c r="AV1282" s="505"/>
      <c r="AW1282" s="505"/>
      <c r="AX1282" s="505"/>
      <c r="AY1282" s="122"/>
      <c r="AZ1282" s="122"/>
      <c r="BA1282" s="122"/>
    </row>
    <row r="1283" spans="25:53" ht="14.25" x14ac:dyDescent="0.2">
      <c r="Y1283" s="505"/>
      <c r="Z1283" s="505"/>
      <c r="AA1283" s="505"/>
      <c r="AB1283" s="122"/>
      <c r="AQ1283" s="122"/>
      <c r="AR1283" s="122"/>
      <c r="AS1283" s="122"/>
      <c r="AT1283" s="122"/>
      <c r="AU1283" s="122"/>
      <c r="AV1283" s="505"/>
      <c r="AW1283" s="505"/>
      <c r="AX1283" s="505"/>
      <c r="AY1283" s="122"/>
      <c r="AZ1283" s="122"/>
      <c r="BA1283" s="122"/>
    </row>
    <row r="1284" spans="25:53" ht="14.25" x14ac:dyDescent="0.2">
      <c r="Y1284" s="505"/>
      <c r="Z1284" s="505"/>
      <c r="AA1284" s="505"/>
      <c r="AB1284" s="122"/>
      <c r="AQ1284" s="122"/>
      <c r="AR1284" s="122"/>
      <c r="AS1284" s="122"/>
      <c r="AT1284" s="122"/>
      <c r="AU1284" s="122"/>
      <c r="AV1284" s="505"/>
      <c r="AW1284" s="505"/>
      <c r="AX1284" s="505"/>
      <c r="AY1284" s="122"/>
      <c r="AZ1284" s="122"/>
      <c r="BA1284" s="122"/>
    </row>
    <row r="1285" spans="25:53" ht="14.25" x14ac:dyDescent="0.2">
      <c r="Y1285" s="505"/>
      <c r="Z1285" s="505"/>
      <c r="AA1285" s="505"/>
      <c r="AB1285" s="122"/>
      <c r="AQ1285" s="122"/>
      <c r="AR1285" s="122"/>
      <c r="AS1285" s="122"/>
      <c r="AT1285" s="122"/>
      <c r="AU1285" s="122"/>
      <c r="AV1285" s="505"/>
      <c r="AW1285" s="505"/>
      <c r="AX1285" s="505"/>
      <c r="AY1285" s="122"/>
      <c r="AZ1285" s="122"/>
      <c r="BA1285" s="122"/>
    </row>
    <row r="1286" spans="25:53" ht="14.25" x14ac:dyDescent="0.2">
      <c r="Y1286" s="505"/>
      <c r="Z1286" s="505"/>
      <c r="AA1286" s="505"/>
      <c r="AB1286" s="122"/>
      <c r="AQ1286" s="122"/>
      <c r="AR1286" s="122"/>
      <c r="AS1286" s="122"/>
      <c r="AT1286" s="122"/>
      <c r="AU1286" s="122"/>
      <c r="AV1286" s="505"/>
      <c r="AW1286" s="505"/>
      <c r="AX1286" s="505"/>
      <c r="AY1286" s="122"/>
      <c r="AZ1286" s="122"/>
      <c r="BA1286" s="122"/>
    </row>
    <row r="1287" spans="25:53" ht="14.25" x14ac:dyDescent="0.2">
      <c r="Y1287" s="505"/>
      <c r="Z1287" s="505"/>
      <c r="AA1287" s="505"/>
      <c r="AB1287" s="122"/>
      <c r="AQ1287" s="122"/>
      <c r="AR1287" s="122"/>
      <c r="AS1287" s="122"/>
      <c r="AT1287" s="122"/>
      <c r="AU1287" s="122"/>
      <c r="AV1287" s="505"/>
      <c r="AW1287" s="505"/>
      <c r="AX1287" s="505"/>
      <c r="AY1287" s="122"/>
      <c r="AZ1287" s="122"/>
      <c r="BA1287" s="122"/>
    </row>
    <row r="1288" spans="25:53" ht="14.25" x14ac:dyDescent="0.2">
      <c r="Y1288" s="505"/>
      <c r="Z1288" s="505"/>
      <c r="AA1288" s="505"/>
      <c r="AB1288" s="122"/>
      <c r="AQ1288" s="122"/>
      <c r="AR1288" s="122"/>
      <c r="AS1288" s="122"/>
      <c r="AT1288" s="122"/>
      <c r="AU1288" s="122"/>
      <c r="AV1288" s="505"/>
      <c r="AW1288" s="505"/>
      <c r="AX1288" s="505"/>
      <c r="AY1288" s="122"/>
      <c r="AZ1288" s="122"/>
      <c r="BA1288" s="122"/>
    </row>
    <row r="1289" spans="25:53" ht="14.25" x14ac:dyDescent="0.2">
      <c r="Y1289" s="505"/>
      <c r="Z1289" s="505"/>
      <c r="AA1289" s="505"/>
      <c r="AB1289" s="122"/>
      <c r="AQ1289" s="122"/>
      <c r="AR1289" s="122"/>
      <c r="AS1289" s="122"/>
      <c r="AT1289" s="122"/>
      <c r="AU1289" s="122"/>
      <c r="AV1289" s="505"/>
      <c r="AW1289" s="505"/>
      <c r="AX1289" s="505"/>
      <c r="AY1289" s="122"/>
      <c r="AZ1289" s="122"/>
      <c r="BA1289" s="122"/>
    </row>
    <row r="1290" spans="25:53" ht="14.25" x14ac:dyDescent="0.2">
      <c r="Y1290" s="505"/>
      <c r="Z1290" s="505"/>
      <c r="AA1290" s="505"/>
      <c r="AB1290" s="122"/>
      <c r="AQ1290" s="122"/>
      <c r="AR1290" s="122"/>
      <c r="AS1290" s="122"/>
      <c r="AT1290" s="122"/>
      <c r="AU1290" s="122"/>
      <c r="AV1290" s="505"/>
      <c r="AW1290" s="505"/>
      <c r="AX1290" s="505"/>
      <c r="AY1290" s="122"/>
      <c r="AZ1290" s="122"/>
      <c r="BA1290" s="122"/>
    </row>
    <row r="1291" spans="25:53" ht="14.25" x14ac:dyDescent="0.2">
      <c r="Y1291" s="505"/>
      <c r="Z1291" s="505"/>
      <c r="AA1291" s="505"/>
      <c r="AB1291" s="122"/>
      <c r="AQ1291" s="122"/>
      <c r="AR1291" s="122"/>
      <c r="AS1291" s="122"/>
      <c r="AT1291" s="122"/>
      <c r="AU1291" s="122"/>
      <c r="AV1291" s="505"/>
      <c r="AW1291" s="505"/>
      <c r="AX1291" s="505"/>
      <c r="AY1291" s="122"/>
      <c r="AZ1291" s="122"/>
      <c r="BA1291" s="122"/>
    </row>
    <row r="1292" spans="25:53" ht="14.25" x14ac:dyDescent="0.2">
      <c r="Y1292" s="505"/>
      <c r="Z1292" s="505"/>
      <c r="AA1292" s="505"/>
      <c r="AB1292" s="122"/>
      <c r="AQ1292" s="122"/>
      <c r="AR1292" s="122"/>
      <c r="AS1292" s="122"/>
      <c r="AT1292" s="122"/>
      <c r="AU1292" s="122"/>
      <c r="AV1292" s="505"/>
      <c r="AW1292" s="505"/>
      <c r="AX1292" s="505"/>
      <c r="AY1292" s="122"/>
      <c r="AZ1292" s="122"/>
      <c r="BA1292" s="122"/>
    </row>
    <row r="1293" spans="25:53" ht="14.25" x14ac:dyDescent="0.2">
      <c r="Y1293" s="505"/>
      <c r="Z1293" s="505"/>
      <c r="AA1293" s="505"/>
      <c r="AB1293" s="122"/>
      <c r="AQ1293" s="122"/>
      <c r="AR1293" s="122"/>
      <c r="AS1293" s="122"/>
      <c r="AT1293" s="122"/>
      <c r="AU1293" s="122"/>
      <c r="AV1293" s="505"/>
      <c r="AW1293" s="505"/>
      <c r="AX1293" s="505"/>
      <c r="AY1293" s="122"/>
      <c r="AZ1293" s="122"/>
      <c r="BA1293" s="122"/>
    </row>
    <row r="1294" spans="25:53" ht="13.5" x14ac:dyDescent="0.2">
      <c r="Y1294" s="503"/>
      <c r="Z1294" s="503"/>
      <c r="AA1294" s="503"/>
      <c r="AB1294" s="122"/>
      <c r="AQ1294" s="122"/>
      <c r="AR1294" s="122"/>
      <c r="AS1294" s="122"/>
      <c r="AT1294" s="122"/>
      <c r="AU1294" s="122"/>
      <c r="AV1294" s="503"/>
      <c r="AW1294" s="503"/>
      <c r="AX1294" s="503"/>
      <c r="AY1294" s="122"/>
      <c r="AZ1294" s="122"/>
      <c r="BA1294" s="122"/>
    </row>
    <row r="1295" spans="25:53" ht="13.5" x14ac:dyDescent="0.2">
      <c r="Y1295" s="503"/>
      <c r="Z1295" s="503"/>
      <c r="AA1295" s="503"/>
      <c r="AB1295" s="122"/>
      <c r="AQ1295" s="122"/>
      <c r="AR1295" s="122"/>
      <c r="AS1295" s="122"/>
      <c r="AT1295" s="122"/>
      <c r="AU1295" s="122"/>
      <c r="AV1295" s="503"/>
      <c r="AW1295" s="503"/>
      <c r="AX1295" s="503"/>
      <c r="AY1295" s="122"/>
      <c r="AZ1295" s="122"/>
      <c r="BA1295" s="122"/>
    </row>
    <row r="1296" spans="25:53" ht="14.25" x14ac:dyDescent="0.2">
      <c r="Y1296" s="505"/>
      <c r="Z1296" s="505"/>
      <c r="AA1296" s="505"/>
      <c r="AB1296" s="122"/>
      <c r="AQ1296" s="122"/>
      <c r="AR1296" s="122"/>
      <c r="AS1296" s="122"/>
      <c r="AT1296" s="122"/>
      <c r="AU1296" s="122"/>
      <c r="AV1296" s="505"/>
      <c r="AW1296" s="505"/>
      <c r="AX1296" s="505"/>
      <c r="AY1296" s="122"/>
      <c r="AZ1296" s="122"/>
      <c r="BA1296" s="122"/>
    </row>
    <row r="1297" spans="25:53" ht="14.25" x14ac:dyDescent="0.2">
      <c r="Y1297" s="505"/>
      <c r="Z1297" s="505"/>
      <c r="AA1297" s="505"/>
      <c r="AB1297" s="122"/>
      <c r="AQ1297" s="122"/>
      <c r="AR1297" s="122"/>
      <c r="AS1297" s="122"/>
      <c r="AT1297" s="122"/>
      <c r="AU1297" s="122"/>
      <c r="AV1297" s="505"/>
      <c r="AW1297" s="505"/>
      <c r="AX1297" s="505"/>
      <c r="AY1297" s="122"/>
      <c r="AZ1297" s="122"/>
      <c r="BA1297" s="122"/>
    </row>
    <row r="1298" spans="25:53" ht="14.25" x14ac:dyDescent="0.2">
      <c r="Y1298" s="505"/>
      <c r="Z1298" s="505"/>
      <c r="AA1298" s="505"/>
      <c r="AB1298" s="122"/>
      <c r="AQ1298" s="122"/>
      <c r="AR1298" s="122"/>
      <c r="AS1298" s="122"/>
      <c r="AT1298" s="122"/>
      <c r="AU1298" s="122"/>
      <c r="AV1298" s="505"/>
      <c r="AW1298" s="505"/>
      <c r="AX1298" s="505"/>
      <c r="AY1298" s="122"/>
      <c r="AZ1298" s="122"/>
      <c r="BA1298" s="122"/>
    </row>
    <row r="1299" spans="25:53" ht="14.25" x14ac:dyDescent="0.2">
      <c r="Y1299" s="505"/>
      <c r="Z1299" s="505"/>
      <c r="AA1299" s="505"/>
      <c r="AB1299" s="122"/>
      <c r="AQ1299" s="122"/>
      <c r="AR1299" s="122"/>
      <c r="AS1299" s="122"/>
      <c r="AT1299" s="122"/>
      <c r="AU1299" s="122"/>
      <c r="AV1299" s="505"/>
      <c r="AW1299" s="505"/>
      <c r="AX1299" s="505"/>
      <c r="AY1299" s="122"/>
      <c r="AZ1299" s="122"/>
      <c r="BA1299" s="122"/>
    </row>
    <row r="1300" spans="25:53" ht="14.25" x14ac:dyDescent="0.2">
      <c r="Y1300" s="505"/>
      <c r="Z1300" s="505"/>
      <c r="AA1300" s="505"/>
      <c r="AB1300" s="122"/>
      <c r="AQ1300" s="122"/>
      <c r="AR1300" s="122"/>
      <c r="AS1300" s="122"/>
      <c r="AT1300" s="122"/>
      <c r="AU1300" s="122"/>
      <c r="AV1300" s="505"/>
      <c r="AW1300" s="505"/>
      <c r="AX1300" s="505"/>
      <c r="AY1300" s="122"/>
      <c r="AZ1300" s="122"/>
      <c r="BA1300" s="122"/>
    </row>
    <row r="1301" spans="25:53" ht="14.25" x14ac:dyDescent="0.2">
      <c r="Y1301" s="505"/>
      <c r="Z1301" s="505"/>
      <c r="AA1301" s="505"/>
      <c r="AB1301" s="122"/>
      <c r="AQ1301" s="122"/>
      <c r="AR1301" s="122"/>
      <c r="AS1301" s="122"/>
      <c r="AT1301" s="122"/>
      <c r="AU1301" s="122"/>
      <c r="AV1301" s="505"/>
      <c r="AW1301" s="505"/>
      <c r="AX1301" s="505"/>
      <c r="AY1301" s="122"/>
      <c r="AZ1301" s="122"/>
      <c r="BA1301" s="122"/>
    </row>
    <row r="1302" spans="25:53" ht="14.25" x14ac:dyDescent="0.2">
      <c r="Y1302" s="505"/>
      <c r="Z1302" s="505"/>
      <c r="AA1302" s="505"/>
      <c r="AB1302" s="122"/>
      <c r="AQ1302" s="122"/>
      <c r="AR1302" s="122"/>
      <c r="AS1302" s="122"/>
      <c r="AT1302" s="122"/>
      <c r="AU1302" s="122"/>
      <c r="AV1302" s="505"/>
      <c r="AW1302" s="505"/>
      <c r="AX1302" s="505"/>
      <c r="AY1302" s="122"/>
      <c r="AZ1302" s="122"/>
      <c r="BA1302" s="122"/>
    </row>
    <row r="1303" spans="25:53" ht="14.25" x14ac:dyDescent="0.2">
      <c r="Y1303" s="505"/>
      <c r="Z1303" s="505"/>
      <c r="AA1303" s="505"/>
      <c r="AB1303" s="122"/>
      <c r="AQ1303" s="122"/>
      <c r="AR1303" s="122"/>
      <c r="AS1303" s="122"/>
      <c r="AT1303" s="122"/>
      <c r="AU1303" s="122"/>
      <c r="AV1303" s="505"/>
      <c r="AW1303" s="505"/>
      <c r="AX1303" s="505"/>
      <c r="AY1303" s="122"/>
      <c r="AZ1303" s="122"/>
      <c r="BA1303" s="122"/>
    </row>
    <row r="1304" spans="25:53" ht="14.25" x14ac:dyDescent="0.2">
      <c r="Y1304" s="505"/>
      <c r="Z1304" s="505"/>
      <c r="AA1304" s="505"/>
      <c r="AB1304" s="122"/>
      <c r="AQ1304" s="122"/>
      <c r="AR1304" s="122"/>
      <c r="AS1304" s="122"/>
      <c r="AT1304" s="122"/>
      <c r="AU1304" s="122"/>
      <c r="AV1304" s="505"/>
      <c r="AW1304" s="505"/>
      <c r="AX1304" s="505"/>
      <c r="AY1304" s="122"/>
      <c r="AZ1304" s="122"/>
      <c r="BA1304" s="122"/>
    </row>
    <row r="1305" spans="25:53" ht="14.25" x14ac:dyDescent="0.2">
      <c r="Y1305" s="505"/>
      <c r="Z1305" s="505"/>
      <c r="AA1305" s="505"/>
      <c r="AB1305" s="122"/>
      <c r="AQ1305" s="122"/>
      <c r="AR1305" s="122"/>
      <c r="AS1305" s="122"/>
      <c r="AT1305" s="122"/>
      <c r="AU1305" s="122"/>
      <c r="AV1305" s="505"/>
      <c r="AW1305" s="505"/>
      <c r="AX1305" s="505"/>
      <c r="AY1305" s="122"/>
      <c r="AZ1305" s="122"/>
      <c r="BA1305" s="122"/>
    </row>
    <row r="1306" spans="25:53" ht="14.25" x14ac:dyDescent="0.2">
      <c r="Y1306" s="505"/>
      <c r="Z1306" s="505"/>
      <c r="AA1306" s="505"/>
      <c r="AB1306" s="122"/>
      <c r="AQ1306" s="122"/>
      <c r="AR1306" s="122"/>
      <c r="AS1306" s="122"/>
      <c r="AT1306" s="122"/>
      <c r="AU1306" s="122"/>
      <c r="AV1306" s="505"/>
      <c r="AW1306" s="505"/>
      <c r="AX1306" s="505"/>
      <c r="AY1306" s="122"/>
      <c r="AZ1306" s="122"/>
      <c r="BA1306" s="122"/>
    </row>
    <row r="1307" spans="25:53" ht="14.25" x14ac:dyDescent="0.2">
      <c r="Y1307" s="505"/>
      <c r="Z1307" s="505"/>
      <c r="AA1307" s="505"/>
      <c r="AB1307" s="122"/>
      <c r="AQ1307" s="122"/>
      <c r="AR1307" s="122"/>
      <c r="AS1307" s="122"/>
      <c r="AT1307" s="122"/>
      <c r="AU1307" s="122"/>
      <c r="AV1307" s="505"/>
      <c r="AW1307" s="505"/>
      <c r="AX1307" s="505"/>
      <c r="AY1307" s="122"/>
      <c r="AZ1307" s="122"/>
      <c r="BA1307" s="122"/>
    </row>
    <row r="1308" spans="25:53" ht="13.5" x14ac:dyDescent="0.2">
      <c r="Y1308" s="503"/>
      <c r="Z1308" s="503"/>
      <c r="AA1308" s="503"/>
      <c r="AB1308" s="122"/>
      <c r="AQ1308" s="122"/>
      <c r="AR1308" s="122"/>
      <c r="AS1308" s="122"/>
      <c r="AT1308" s="122"/>
      <c r="AU1308" s="122"/>
      <c r="AV1308" s="503"/>
      <c r="AW1308" s="503"/>
      <c r="AX1308" s="503"/>
      <c r="AY1308" s="122"/>
      <c r="AZ1308" s="122"/>
      <c r="BA1308" s="122"/>
    </row>
    <row r="1309" spans="25:53" ht="13.5" x14ac:dyDescent="0.2">
      <c r="Y1309" s="503"/>
      <c r="Z1309" s="503"/>
      <c r="AA1309" s="503"/>
      <c r="AB1309" s="122"/>
      <c r="AQ1309" s="122"/>
      <c r="AR1309" s="122"/>
      <c r="AS1309" s="122"/>
      <c r="AT1309" s="122"/>
      <c r="AU1309" s="122"/>
      <c r="AV1309" s="503"/>
      <c r="AW1309" s="503"/>
      <c r="AX1309" s="503"/>
      <c r="AY1309" s="122"/>
      <c r="AZ1309" s="122"/>
      <c r="BA1309" s="122"/>
    </row>
    <row r="1310" spans="25:53" ht="14.25" x14ac:dyDescent="0.2">
      <c r="Y1310" s="505"/>
      <c r="Z1310" s="505"/>
      <c r="AA1310" s="505"/>
      <c r="AB1310" s="122"/>
      <c r="AQ1310" s="122"/>
      <c r="AR1310" s="122"/>
      <c r="AS1310" s="122"/>
      <c r="AT1310" s="122"/>
      <c r="AU1310" s="122"/>
      <c r="AV1310" s="505"/>
      <c r="AW1310" s="505"/>
      <c r="AX1310" s="505"/>
      <c r="AY1310" s="122"/>
      <c r="AZ1310" s="122"/>
      <c r="BA1310" s="122"/>
    </row>
    <row r="1311" spans="25:53" ht="14.25" x14ac:dyDescent="0.2">
      <c r="Y1311" s="505"/>
      <c r="Z1311" s="505"/>
      <c r="AA1311" s="505"/>
      <c r="AB1311" s="122"/>
      <c r="AQ1311" s="122"/>
      <c r="AR1311" s="122"/>
      <c r="AS1311" s="122"/>
      <c r="AT1311" s="122"/>
      <c r="AU1311" s="122"/>
      <c r="AV1311" s="505"/>
      <c r="AW1311" s="505"/>
      <c r="AX1311" s="505"/>
      <c r="AY1311" s="122"/>
      <c r="AZ1311" s="122"/>
      <c r="BA1311" s="122"/>
    </row>
    <row r="1312" spans="25:53" ht="14.25" x14ac:dyDescent="0.2">
      <c r="Y1312" s="505"/>
      <c r="Z1312" s="505"/>
      <c r="AA1312" s="505"/>
      <c r="AB1312" s="122"/>
      <c r="AQ1312" s="122"/>
      <c r="AR1312" s="122"/>
      <c r="AS1312" s="122"/>
      <c r="AT1312" s="122"/>
      <c r="AU1312" s="122"/>
      <c r="AV1312" s="505"/>
      <c r="AW1312" s="505"/>
      <c r="AX1312" s="505"/>
      <c r="AY1312" s="122"/>
      <c r="AZ1312" s="122"/>
      <c r="BA1312" s="122"/>
    </row>
    <row r="1313" spans="25:53" ht="14.25" x14ac:dyDescent="0.2">
      <c r="Y1313" s="505"/>
      <c r="Z1313" s="505"/>
      <c r="AA1313" s="505"/>
      <c r="AB1313" s="122"/>
      <c r="AQ1313" s="122"/>
      <c r="AR1313" s="122"/>
      <c r="AS1313" s="122"/>
      <c r="AT1313" s="122"/>
      <c r="AU1313" s="122"/>
      <c r="AV1313" s="505"/>
      <c r="AW1313" s="505"/>
      <c r="AX1313" s="505"/>
      <c r="AY1313" s="122"/>
      <c r="AZ1313" s="122"/>
      <c r="BA1313" s="122"/>
    </row>
    <row r="1314" spans="25:53" ht="14.25" x14ac:dyDescent="0.2">
      <c r="Y1314" s="505"/>
      <c r="Z1314" s="505"/>
      <c r="AA1314" s="505"/>
      <c r="AB1314" s="122"/>
      <c r="AQ1314" s="122"/>
      <c r="AR1314" s="122"/>
      <c r="AS1314" s="122"/>
      <c r="AT1314" s="122"/>
      <c r="AU1314" s="122"/>
      <c r="AV1314" s="505"/>
      <c r="AW1314" s="505"/>
      <c r="AX1314" s="505"/>
      <c r="AY1314" s="122"/>
      <c r="AZ1314" s="122"/>
      <c r="BA1314" s="122"/>
    </row>
    <row r="1315" spans="25:53" ht="14.25" x14ac:dyDescent="0.2">
      <c r="Y1315" s="505"/>
      <c r="Z1315" s="505"/>
      <c r="AA1315" s="505"/>
      <c r="AB1315" s="122"/>
      <c r="AQ1315" s="122"/>
      <c r="AR1315" s="122"/>
      <c r="AS1315" s="122"/>
      <c r="AT1315" s="122"/>
      <c r="AU1315" s="122"/>
      <c r="AV1315" s="505"/>
      <c r="AW1315" s="505"/>
      <c r="AX1315" s="505"/>
      <c r="AY1315" s="122"/>
      <c r="AZ1315" s="122"/>
      <c r="BA1315" s="122"/>
    </row>
    <row r="1316" spans="25:53" ht="14.25" x14ac:dyDescent="0.2">
      <c r="Y1316" s="505"/>
      <c r="Z1316" s="505"/>
      <c r="AA1316" s="505"/>
      <c r="AB1316" s="122"/>
      <c r="AQ1316" s="122"/>
      <c r="AR1316" s="122"/>
      <c r="AS1316" s="122"/>
      <c r="AT1316" s="122"/>
      <c r="AU1316" s="122"/>
      <c r="AV1316" s="505"/>
      <c r="AW1316" s="505"/>
      <c r="AX1316" s="505"/>
      <c r="AY1316" s="122"/>
      <c r="AZ1316" s="122"/>
      <c r="BA1316" s="122"/>
    </row>
    <row r="1317" spans="25:53" ht="14.25" x14ac:dyDescent="0.2">
      <c r="Y1317" s="505"/>
      <c r="Z1317" s="505"/>
      <c r="AA1317" s="505"/>
      <c r="AB1317" s="122"/>
      <c r="AQ1317" s="122"/>
      <c r="AR1317" s="122"/>
      <c r="AS1317" s="122"/>
      <c r="AT1317" s="122"/>
      <c r="AU1317" s="122"/>
      <c r="AV1317" s="505"/>
      <c r="AW1317" s="505"/>
      <c r="AX1317" s="505"/>
      <c r="AY1317" s="122"/>
      <c r="AZ1317" s="122"/>
      <c r="BA1317" s="122"/>
    </row>
    <row r="1318" spans="25:53" ht="13.5" x14ac:dyDescent="0.2">
      <c r="Y1318" s="503"/>
      <c r="Z1318" s="503"/>
      <c r="AA1318" s="503"/>
      <c r="AB1318" s="122"/>
      <c r="AQ1318" s="122"/>
      <c r="AR1318" s="122"/>
      <c r="AS1318" s="122"/>
      <c r="AT1318" s="122"/>
      <c r="AU1318" s="122"/>
      <c r="AV1318" s="503"/>
      <c r="AW1318" s="503"/>
      <c r="AX1318" s="503"/>
      <c r="AY1318" s="122"/>
      <c r="AZ1318" s="122"/>
      <c r="BA1318" s="122"/>
    </row>
    <row r="1319" spans="25:53" ht="13.5" x14ac:dyDescent="0.2">
      <c r="Y1319" s="503"/>
      <c r="Z1319" s="503"/>
      <c r="AA1319" s="503"/>
      <c r="AB1319" s="122"/>
      <c r="AQ1319" s="122"/>
      <c r="AR1319" s="122"/>
      <c r="AS1319" s="122"/>
      <c r="AT1319" s="122"/>
      <c r="AU1319" s="122"/>
      <c r="AV1319" s="503"/>
      <c r="AW1319" s="503"/>
      <c r="AX1319" s="503"/>
      <c r="AY1319" s="122"/>
      <c r="AZ1319" s="122"/>
      <c r="BA1319" s="122"/>
    </row>
    <row r="1320" spans="25:53" ht="14.25" x14ac:dyDescent="0.2">
      <c r="Y1320" s="505"/>
      <c r="Z1320" s="505"/>
      <c r="AA1320" s="505"/>
      <c r="AB1320" s="122"/>
      <c r="AQ1320" s="122"/>
      <c r="AR1320" s="122"/>
      <c r="AS1320" s="122"/>
      <c r="AT1320" s="122"/>
      <c r="AU1320" s="122"/>
      <c r="AV1320" s="505"/>
      <c r="AW1320" s="505"/>
      <c r="AX1320" s="505"/>
      <c r="AY1320" s="122"/>
      <c r="AZ1320" s="122"/>
      <c r="BA1320" s="122"/>
    </row>
    <row r="1321" spans="25:53" ht="14.25" x14ac:dyDescent="0.2">
      <c r="Y1321" s="505"/>
      <c r="Z1321" s="505"/>
      <c r="AA1321" s="505"/>
      <c r="AB1321" s="122"/>
      <c r="AQ1321" s="122"/>
      <c r="AR1321" s="122"/>
      <c r="AS1321" s="122"/>
      <c r="AT1321" s="122"/>
      <c r="AU1321" s="122"/>
      <c r="AV1321" s="505"/>
      <c r="AW1321" s="505"/>
      <c r="AX1321" s="505"/>
      <c r="AY1321" s="122"/>
      <c r="AZ1321" s="122"/>
      <c r="BA1321" s="122"/>
    </row>
    <row r="1322" spans="25:53" ht="14.25" x14ac:dyDescent="0.2">
      <c r="Y1322" s="505"/>
      <c r="Z1322" s="505"/>
      <c r="AA1322" s="505"/>
      <c r="AB1322" s="122"/>
      <c r="AQ1322" s="122"/>
      <c r="AR1322" s="122"/>
      <c r="AS1322" s="122"/>
      <c r="AT1322" s="122"/>
      <c r="AU1322" s="122"/>
      <c r="AV1322" s="505"/>
      <c r="AW1322" s="505"/>
      <c r="AX1322" s="505"/>
      <c r="AY1322" s="122"/>
      <c r="AZ1322" s="122"/>
      <c r="BA1322" s="122"/>
    </row>
    <row r="1323" spans="25:53" ht="14.25" x14ac:dyDescent="0.2">
      <c r="Y1323" s="505"/>
      <c r="Z1323" s="505"/>
      <c r="AA1323" s="505"/>
      <c r="AB1323" s="122"/>
      <c r="AQ1323" s="122"/>
      <c r="AR1323" s="122"/>
      <c r="AS1323" s="122"/>
      <c r="AT1323" s="122"/>
      <c r="AU1323" s="122"/>
      <c r="AV1323" s="505"/>
      <c r="AW1323" s="505"/>
      <c r="AX1323" s="505"/>
      <c r="AY1323" s="122"/>
      <c r="AZ1323" s="122"/>
      <c r="BA1323" s="122"/>
    </row>
    <row r="1324" spans="25:53" ht="14.25" x14ac:dyDescent="0.2">
      <c r="Y1324" s="505"/>
      <c r="Z1324" s="505"/>
      <c r="AA1324" s="505"/>
      <c r="AB1324" s="122"/>
      <c r="AQ1324" s="122"/>
      <c r="AR1324" s="122"/>
      <c r="AS1324" s="122"/>
      <c r="AT1324" s="122"/>
      <c r="AU1324" s="122"/>
      <c r="AV1324" s="505"/>
      <c r="AW1324" s="505"/>
      <c r="AX1324" s="505"/>
      <c r="AY1324" s="122"/>
      <c r="AZ1324" s="122"/>
      <c r="BA1324" s="122"/>
    </row>
    <row r="1325" spans="25:53" ht="14.25" x14ac:dyDescent="0.2">
      <c r="Y1325" s="505"/>
      <c r="Z1325" s="505"/>
      <c r="AA1325" s="505"/>
      <c r="AB1325" s="122"/>
      <c r="AQ1325" s="122"/>
      <c r="AR1325" s="122"/>
      <c r="AS1325" s="122"/>
      <c r="AT1325" s="122"/>
      <c r="AU1325" s="122"/>
      <c r="AV1325" s="505"/>
      <c r="AW1325" s="505"/>
      <c r="AX1325" s="505"/>
      <c r="AY1325" s="122"/>
      <c r="AZ1325" s="122"/>
      <c r="BA1325" s="122"/>
    </row>
    <row r="1326" spans="25:53" ht="14.25" x14ac:dyDescent="0.2">
      <c r="Y1326" s="505"/>
      <c r="Z1326" s="505"/>
      <c r="AA1326" s="505"/>
      <c r="AB1326" s="122"/>
      <c r="AQ1326" s="122"/>
      <c r="AR1326" s="122"/>
      <c r="AS1326" s="122"/>
      <c r="AT1326" s="122"/>
      <c r="AU1326" s="122"/>
      <c r="AV1326" s="505"/>
      <c r="AW1326" s="505"/>
      <c r="AX1326" s="505"/>
      <c r="AY1326" s="122"/>
      <c r="AZ1326" s="122"/>
      <c r="BA1326" s="122"/>
    </row>
    <row r="1327" spans="25:53" ht="14.25" x14ac:dyDescent="0.2">
      <c r="Y1327" s="505"/>
      <c r="Z1327" s="505"/>
      <c r="AA1327" s="505"/>
      <c r="AB1327" s="122"/>
      <c r="AQ1327" s="122"/>
      <c r="AR1327" s="122"/>
      <c r="AS1327" s="122"/>
      <c r="AT1327" s="122"/>
      <c r="AU1327" s="122"/>
      <c r="AV1327" s="505"/>
      <c r="AW1327" s="505"/>
      <c r="AX1327" s="505"/>
      <c r="AY1327" s="122"/>
      <c r="AZ1327" s="122"/>
      <c r="BA1327" s="122"/>
    </row>
    <row r="1328" spans="25:53" ht="14.25" x14ac:dyDescent="0.2">
      <c r="Y1328" s="505"/>
      <c r="Z1328" s="505"/>
      <c r="AA1328" s="505"/>
      <c r="AB1328" s="122"/>
      <c r="AQ1328" s="122"/>
      <c r="AR1328" s="122"/>
      <c r="AS1328" s="122"/>
      <c r="AT1328" s="122"/>
      <c r="AU1328" s="122"/>
      <c r="AV1328" s="505"/>
      <c r="AW1328" s="505"/>
      <c r="AX1328" s="505"/>
      <c r="AY1328" s="122"/>
      <c r="AZ1328" s="122"/>
      <c r="BA1328" s="122"/>
    </row>
    <row r="1329" spans="25:53" ht="14.25" x14ac:dyDescent="0.2">
      <c r="Y1329" s="505"/>
      <c r="Z1329" s="505"/>
      <c r="AA1329" s="505"/>
      <c r="AB1329" s="122"/>
      <c r="AQ1329" s="122"/>
      <c r="AR1329" s="122"/>
      <c r="AS1329" s="122"/>
      <c r="AT1329" s="122"/>
      <c r="AU1329" s="122"/>
      <c r="AV1329" s="505"/>
      <c r="AW1329" s="505"/>
      <c r="AX1329" s="505"/>
      <c r="AY1329" s="122"/>
      <c r="AZ1329" s="122"/>
      <c r="BA1329" s="122"/>
    </row>
    <row r="1330" spans="25:53" ht="14.25" x14ac:dyDescent="0.2">
      <c r="Y1330" s="505"/>
      <c r="Z1330" s="505"/>
      <c r="AA1330" s="505"/>
      <c r="AB1330" s="122"/>
      <c r="AQ1330" s="122"/>
      <c r="AR1330" s="122"/>
      <c r="AS1330" s="122"/>
      <c r="AT1330" s="122"/>
      <c r="AU1330" s="122"/>
      <c r="AV1330" s="505"/>
      <c r="AW1330" s="505"/>
      <c r="AX1330" s="505"/>
      <c r="AY1330" s="122"/>
      <c r="AZ1330" s="122"/>
      <c r="BA1330" s="122"/>
    </row>
    <row r="1331" spans="25:53" ht="13.5" x14ac:dyDescent="0.2">
      <c r="Y1331" s="503"/>
      <c r="Z1331" s="503"/>
      <c r="AA1331" s="503"/>
      <c r="AB1331" s="122"/>
      <c r="AQ1331" s="122"/>
      <c r="AR1331" s="122"/>
      <c r="AS1331" s="122"/>
      <c r="AT1331" s="122"/>
      <c r="AU1331" s="122"/>
      <c r="AV1331" s="503"/>
      <c r="AW1331" s="503"/>
      <c r="AX1331" s="503"/>
      <c r="AY1331" s="122"/>
      <c r="AZ1331" s="122"/>
      <c r="BA1331" s="122"/>
    </row>
    <row r="1332" spans="25:53" ht="13.5" x14ac:dyDescent="0.2">
      <c r="Y1332" s="503"/>
      <c r="Z1332" s="503"/>
      <c r="AA1332" s="503"/>
      <c r="AB1332" s="122"/>
      <c r="AQ1332" s="122"/>
      <c r="AR1332" s="122"/>
      <c r="AS1332" s="122"/>
      <c r="AT1332" s="122"/>
      <c r="AU1332" s="122"/>
      <c r="AV1332" s="503"/>
      <c r="AW1332" s="503"/>
      <c r="AX1332" s="503"/>
      <c r="AY1332" s="122"/>
      <c r="AZ1332" s="122"/>
      <c r="BA1332" s="122"/>
    </row>
    <row r="1333" spans="25:53" ht="14.25" x14ac:dyDescent="0.2">
      <c r="Y1333" s="505"/>
      <c r="Z1333" s="505"/>
      <c r="AA1333" s="505"/>
      <c r="AB1333" s="122"/>
      <c r="AQ1333" s="122"/>
      <c r="AR1333" s="122"/>
      <c r="AS1333" s="122"/>
      <c r="AT1333" s="122"/>
      <c r="AU1333" s="122"/>
      <c r="AV1333" s="505"/>
      <c r="AW1333" s="505"/>
      <c r="AX1333" s="505"/>
      <c r="AY1333" s="122"/>
      <c r="AZ1333" s="122"/>
      <c r="BA1333" s="122"/>
    </row>
    <row r="1334" spans="25:53" ht="14.25" x14ac:dyDescent="0.2">
      <c r="Y1334" s="505"/>
      <c r="Z1334" s="505"/>
      <c r="AA1334" s="505"/>
      <c r="AB1334" s="122"/>
      <c r="AQ1334" s="122"/>
      <c r="AR1334" s="122"/>
      <c r="AS1334" s="122"/>
      <c r="AT1334" s="122"/>
      <c r="AU1334" s="122"/>
      <c r="AV1334" s="505"/>
      <c r="AW1334" s="505"/>
      <c r="AX1334" s="505"/>
      <c r="AY1334" s="122"/>
      <c r="AZ1334" s="122"/>
      <c r="BA1334" s="122"/>
    </row>
    <row r="1335" spans="25:53" ht="14.25" x14ac:dyDescent="0.2">
      <c r="Y1335" s="505"/>
      <c r="Z1335" s="505"/>
      <c r="AA1335" s="505"/>
      <c r="AB1335" s="122"/>
      <c r="AQ1335" s="122"/>
      <c r="AR1335" s="122"/>
      <c r="AS1335" s="122"/>
      <c r="AT1335" s="122"/>
      <c r="AU1335" s="122"/>
      <c r="AV1335" s="505"/>
      <c r="AW1335" s="505"/>
      <c r="AX1335" s="505"/>
      <c r="AY1335" s="122"/>
      <c r="AZ1335" s="122"/>
      <c r="BA1335" s="122"/>
    </row>
    <row r="1336" spans="25:53" ht="14.25" x14ac:dyDescent="0.2">
      <c r="Y1336" s="505"/>
      <c r="Z1336" s="505"/>
      <c r="AA1336" s="505"/>
      <c r="AB1336" s="122"/>
      <c r="AQ1336" s="122"/>
      <c r="AR1336" s="122"/>
      <c r="AS1336" s="122"/>
      <c r="AT1336" s="122"/>
      <c r="AU1336" s="122"/>
      <c r="AV1336" s="505"/>
      <c r="AW1336" s="505"/>
      <c r="AX1336" s="505"/>
      <c r="AY1336" s="122"/>
      <c r="AZ1336" s="122"/>
      <c r="BA1336" s="122"/>
    </row>
    <row r="1337" spans="25:53" ht="14.25" x14ac:dyDescent="0.2">
      <c r="Y1337" s="505"/>
      <c r="Z1337" s="505"/>
      <c r="AA1337" s="505"/>
      <c r="AB1337" s="122"/>
      <c r="AQ1337" s="122"/>
      <c r="AR1337" s="122"/>
      <c r="AS1337" s="122"/>
      <c r="AT1337" s="122"/>
      <c r="AU1337" s="122"/>
      <c r="AV1337" s="505"/>
      <c r="AW1337" s="505"/>
      <c r="AX1337" s="505"/>
      <c r="AY1337" s="122"/>
      <c r="AZ1337" s="122"/>
      <c r="BA1337" s="122"/>
    </row>
    <row r="1338" spans="25:53" ht="14.25" x14ac:dyDescent="0.2">
      <c r="Y1338" s="505"/>
      <c r="Z1338" s="505"/>
      <c r="AA1338" s="505"/>
      <c r="AB1338" s="122"/>
      <c r="AQ1338" s="122"/>
      <c r="AR1338" s="122"/>
      <c r="AS1338" s="122"/>
      <c r="AT1338" s="122"/>
      <c r="AU1338" s="122"/>
      <c r="AV1338" s="505"/>
      <c r="AW1338" s="505"/>
      <c r="AX1338" s="505"/>
      <c r="AY1338" s="122"/>
      <c r="AZ1338" s="122"/>
      <c r="BA1338" s="122"/>
    </row>
    <row r="1339" spans="25:53" ht="14.25" x14ac:dyDescent="0.2">
      <c r="Y1339" s="505"/>
      <c r="Z1339" s="505"/>
      <c r="AA1339" s="505"/>
      <c r="AB1339" s="122"/>
      <c r="AQ1339" s="122"/>
      <c r="AR1339" s="122"/>
      <c r="AS1339" s="122"/>
      <c r="AT1339" s="122"/>
      <c r="AU1339" s="122"/>
      <c r="AV1339" s="505"/>
      <c r="AW1339" s="505"/>
      <c r="AX1339" s="505"/>
      <c r="AY1339" s="122"/>
      <c r="AZ1339" s="122"/>
      <c r="BA1339" s="122"/>
    </row>
    <row r="1340" spans="25:53" ht="14.25" x14ac:dyDescent="0.2">
      <c r="Y1340" s="505"/>
      <c r="Z1340" s="505"/>
      <c r="AA1340" s="505"/>
      <c r="AB1340" s="122"/>
      <c r="AQ1340" s="122"/>
      <c r="AR1340" s="122"/>
      <c r="AS1340" s="122"/>
      <c r="AT1340" s="122"/>
      <c r="AU1340" s="122"/>
      <c r="AV1340" s="505"/>
      <c r="AW1340" s="505"/>
      <c r="AX1340" s="505"/>
      <c r="AY1340" s="122"/>
      <c r="AZ1340" s="122"/>
      <c r="BA1340" s="122"/>
    </row>
    <row r="1341" spans="25:53" ht="14.25" x14ac:dyDescent="0.2">
      <c r="Y1341" s="505"/>
      <c r="Z1341" s="505"/>
      <c r="AA1341" s="505"/>
      <c r="AB1341" s="122"/>
      <c r="AQ1341" s="122"/>
      <c r="AR1341" s="122"/>
      <c r="AS1341" s="122"/>
      <c r="AT1341" s="122"/>
      <c r="AU1341" s="122"/>
      <c r="AV1341" s="505"/>
      <c r="AW1341" s="505"/>
      <c r="AX1341" s="505"/>
      <c r="AY1341" s="122"/>
      <c r="AZ1341" s="122"/>
      <c r="BA1341" s="122"/>
    </row>
    <row r="1342" spans="25:53" ht="14.25" x14ac:dyDescent="0.2">
      <c r="Y1342" s="505"/>
      <c r="Z1342" s="505"/>
      <c r="AA1342" s="505"/>
      <c r="AB1342" s="122"/>
      <c r="AQ1342" s="122"/>
      <c r="AR1342" s="122"/>
      <c r="AS1342" s="122"/>
      <c r="AT1342" s="122"/>
      <c r="AU1342" s="122"/>
      <c r="AV1342" s="505"/>
      <c r="AW1342" s="505"/>
      <c r="AX1342" s="505"/>
      <c r="AY1342" s="122"/>
      <c r="AZ1342" s="122"/>
      <c r="BA1342" s="122"/>
    </row>
    <row r="1343" spans="25:53" ht="14.25" x14ac:dyDescent="0.2">
      <c r="Y1343" s="505"/>
      <c r="Z1343" s="505"/>
      <c r="AA1343" s="505"/>
      <c r="AB1343" s="122"/>
      <c r="AQ1343" s="122"/>
      <c r="AR1343" s="122"/>
      <c r="AS1343" s="122"/>
      <c r="AT1343" s="122"/>
      <c r="AU1343" s="122"/>
      <c r="AV1343" s="505"/>
      <c r="AW1343" s="505"/>
      <c r="AX1343" s="505"/>
      <c r="AY1343" s="122"/>
      <c r="AZ1343" s="122"/>
      <c r="BA1343" s="122"/>
    </row>
    <row r="1344" spans="25:53" ht="14.25" x14ac:dyDescent="0.2">
      <c r="Y1344" s="505"/>
      <c r="Z1344" s="505"/>
      <c r="AA1344" s="505"/>
      <c r="AB1344" s="122"/>
      <c r="AQ1344" s="122"/>
      <c r="AR1344" s="122"/>
      <c r="AS1344" s="122"/>
      <c r="AT1344" s="122"/>
      <c r="AU1344" s="122"/>
      <c r="AV1344" s="505"/>
      <c r="AW1344" s="505"/>
      <c r="AX1344" s="505"/>
      <c r="AY1344" s="122"/>
      <c r="AZ1344" s="122"/>
      <c r="BA1344" s="122"/>
    </row>
    <row r="1345" spans="25:53" ht="14.25" x14ac:dyDescent="0.2">
      <c r="Y1345" s="505"/>
      <c r="Z1345" s="505"/>
      <c r="AA1345" s="505"/>
      <c r="AB1345" s="122"/>
      <c r="AQ1345" s="122"/>
      <c r="AR1345" s="122"/>
      <c r="AS1345" s="122"/>
      <c r="AT1345" s="122"/>
      <c r="AU1345" s="122"/>
      <c r="AV1345" s="505"/>
      <c r="AW1345" s="505"/>
      <c r="AX1345" s="505"/>
      <c r="AY1345" s="122"/>
      <c r="AZ1345" s="122"/>
      <c r="BA1345" s="122"/>
    </row>
    <row r="1346" spans="25:53" ht="14.25" x14ac:dyDescent="0.2">
      <c r="Y1346" s="505"/>
      <c r="Z1346" s="505"/>
      <c r="AA1346" s="505"/>
      <c r="AB1346" s="122"/>
      <c r="AQ1346" s="122"/>
      <c r="AR1346" s="122"/>
      <c r="AS1346" s="122"/>
      <c r="AT1346" s="122"/>
      <c r="AU1346" s="122"/>
      <c r="AV1346" s="505"/>
      <c r="AW1346" s="505"/>
      <c r="AX1346" s="505"/>
      <c r="AY1346" s="122"/>
      <c r="AZ1346" s="122"/>
      <c r="BA1346" s="122"/>
    </row>
    <row r="1347" spans="25:53" ht="14.25" x14ac:dyDescent="0.2">
      <c r="Y1347" s="505"/>
      <c r="Z1347" s="505"/>
      <c r="AA1347" s="505"/>
      <c r="AB1347" s="122"/>
      <c r="AQ1347" s="122"/>
      <c r="AR1347" s="122"/>
      <c r="AS1347" s="122"/>
      <c r="AT1347" s="122"/>
      <c r="AU1347" s="122"/>
      <c r="AV1347" s="505"/>
      <c r="AW1347" s="505"/>
      <c r="AX1347" s="505"/>
      <c r="AY1347" s="122"/>
      <c r="AZ1347" s="122"/>
      <c r="BA1347" s="122"/>
    </row>
    <row r="1348" spans="25:53" ht="14.25" x14ac:dyDescent="0.2">
      <c r="Y1348" s="505"/>
      <c r="Z1348" s="505"/>
      <c r="AA1348" s="505"/>
      <c r="AB1348" s="122"/>
      <c r="AQ1348" s="122"/>
      <c r="AR1348" s="122"/>
      <c r="AS1348" s="122"/>
      <c r="AT1348" s="122"/>
      <c r="AU1348" s="122"/>
      <c r="AV1348" s="505"/>
      <c r="AW1348" s="505"/>
      <c r="AX1348" s="505"/>
      <c r="AY1348" s="122"/>
      <c r="AZ1348" s="122"/>
      <c r="BA1348" s="122"/>
    </row>
    <row r="1349" spans="25:53" ht="14.25" x14ac:dyDescent="0.2">
      <c r="Y1349" s="505"/>
      <c r="Z1349" s="505"/>
      <c r="AA1349" s="505"/>
      <c r="AB1349" s="122"/>
      <c r="AQ1349" s="122"/>
      <c r="AR1349" s="122"/>
      <c r="AS1349" s="122"/>
      <c r="AT1349" s="122"/>
      <c r="AU1349" s="122"/>
      <c r="AV1349" s="505"/>
      <c r="AW1349" s="505"/>
      <c r="AX1349" s="505"/>
      <c r="AY1349" s="122"/>
      <c r="AZ1349" s="122"/>
      <c r="BA1349" s="122"/>
    </row>
    <row r="1350" spans="25:53" ht="14.25" x14ac:dyDescent="0.2">
      <c r="Y1350" s="505"/>
      <c r="Z1350" s="505"/>
      <c r="AA1350" s="505"/>
      <c r="AB1350" s="122"/>
      <c r="AQ1350" s="122"/>
      <c r="AR1350" s="122"/>
      <c r="AS1350" s="122"/>
      <c r="AT1350" s="122"/>
      <c r="AU1350" s="122"/>
      <c r="AV1350" s="505"/>
      <c r="AW1350" s="505"/>
      <c r="AX1350" s="505"/>
      <c r="AY1350" s="122"/>
      <c r="AZ1350" s="122"/>
      <c r="BA1350" s="122"/>
    </row>
    <row r="1351" spans="25:53" ht="14.25" x14ac:dyDescent="0.2">
      <c r="Y1351" s="505"/>
      <c r="Z1351" s="505"/>
      <c r="AA1351" s="505"/>
      <c r="AB1351" s="122"/>
      <c r="AQ1351" s="122"/>
      <c r="AR1351" s="122"/>
      <c r="AS1351" s="122"/>
      <c r="AT1351" s="122"/>
      <c r="AU1351" s="122"/>
      <c r="AV1351" s="505"/>
      <c r="AW1351" s="505"/>
      <c r="AX1351" s="505"/>
      <c r="AY1351" s="122"/>
      <c r="AZ1351" s="122"/>
      <c r="BA1351" s="122"/>
    </row>
    <row r="1352" spans="25:53" ht="14.25" x14ac:dyDescent="0.2">
      <c r="Y1352" s="505"/>
      <c r="Z1352" s="505"/>
      <c r="AA1352" s="505"/>
      <c r="AB1352" s="122"/>
      <c r="AQ1352" s="122"/>
      <c r="AR1352" s="122"/>
      <c r="AS1352" s="122"/>
      <c r="AT1352" s="122"/>
      <c r="AU1352" s="122"/>
      <c r="AV1352" s="505"/>
      <c r="AW1352" s="505"/>
      <c r="AX1352" s="505"/>
      <c r="AY1352" s="122"/>
      <c r="AZ1352" s="122"/>
      <c r="BA1352" s="122"/>
    </row>
    <row r="1353" spans="25:53" ht="14.25" x14ac:dyDescent="0.2">
      <c r="Y1353" s="505"/>
      <c r="Z1353" s="505"/>
      <c r="AA1353" s="505"/>
      <c r="AB1353" s="122"/>
      <c r="AQ1353" s="122"/>
      <c r="AR1353" s="122"/>
      <c r="AS1353" s="122"/>
      <c r="AT1353" s="122"/>
      <c r="AU1353" s="122"/>
      <c r="AV1353" s="505"/>
      <c r="AW1353" s="505"/>
      <c r="AX1353" s="505"/>
      <c r="AY1353" s="122"/>
      <c r="AZ1353" s="122"/>
      <c r="BA1353" s="122"/>
    </row>
    <row r="1354" spans="25:53" ht="14.25" x14ac:dyDescent="0.2">
      <c r="Y1354" s="505"/>
      <c r="Z1354" s="505"/>
      <c r="AA1354" s="505"/>
      <c r="AB1354" s="122"/>
      <c r="AQ1354" s="122"/>
      <c r="AR1354" s="122"/>
      <c r="AS1354" s="122"/>
      <c r="AT1354" s="122"/>
      <c r="AU1354" s="122"/>
      <c r="AV1354" s="505"/>
      <c r="AW1354" s="505"/>
      <c r="AX1354" s="505"/>
      <c r="AY1354" s="122"/>
      <c r="AZ1354" s="122"/>
      <c r="BA1354" s="122"/>
    </row>
    <row r="1355" spans="25:53" ht="13.5" x14ac:dyDescent="0.2">
      <c r="Y1355" s="503"/>
      <c r="Z1355" s="503"/>
      <c r="AA1355" s="503"/>
      <c r="AB1355" s="122"/>
      <c r="AQ1355" s="122"/>
      <c r="AR1355" s="122"/>
      <c r="AS1355" s="122"/>
      <c r="AT1355" s="122"/>
      <c r="AU1355" s="122"/>
      <c r="AV1355" s="503"/>
      <c r="AW1355" s="503"/>
      <c r="AX1355" s="503"/>
      <c r="AY1355" s="122"/>
      <c r="AZ1355" s="122"/>
      <c r="BA1355" s="122"/>
    </row>
    <row r="1356" spans="25:53" ht="13.5" x14ac:dyDescent="0.2">
      <c r="Y1356" s="503"/>
      <c r="Z1356" s="503"/>
      <c r="AA1356" s="503"/>
      <c r="AB1356" s="122"/>
      <c r="AQ1356" s="122"/>
      <c r="AR1356" s="122"/>
      <c r="AS1356" s="122"/>
      <c r="AT1356" s="122"/>
      <c r="AU1356" s="122"/>
      <c r="AV1356" s="503"/>
      <c r="AW1356" s="503"/>
      <c r="AX1356" s="503"/>
      <c r="AY1356" s="122"/>
      <c r="AZ1356" s="122"/>
      <c r="BA1356" s="122"/>
    </row>
    <row r="1357" spans="25:53" ht="14.25" x14ac:dyDescent="0.2">
      <c r="Y1357" s="505"/>
      <c r="Z1357" s="505"/>
      <c r="AA1357" s="505"/>
      <c r="AB1357" s="122"/>
      <c r="AQ1357" s="122"/>
      <c r="AR1357" s="122"/>
      <c r="AS1357" s="122"/>
      <c r="AT1357" s="122"/>
      <c r="AU1357" s="122"/>
      <c r="AV1357" s="505"/>
      <c r="AW1357" s="505"/>
      <c r="AX1357" s="505"/>
      <c r="AY1357" s="122"/>
      <c r="AZ1357" s="122"/>
      <c r="BA1357" s="122"/>
    </row>
    <row r="1358" spans="25:53" ht="14.25" x14ac:dyDescent="0.2">
      <c r="Y1358" s="505"/>
      <c r="Z1358" s="505"/>
      <c r="AA1358" s="505"/>
      <c r="AB1358" s="122"/>
      <c r="AQ1358" s="122"/>
      <c r="AR1358" s="122"/>
      <c r="AS1358" s="122"/>
      <c r="AT1358" s="122"/>
      <c r="AU1358" s="122"/>
      <c r="AV1358" s="505"/>
      <c r="AW1358" s="505"/>
      <c r="AX1358" s="505"/>
      <c r="AY1358" s="122"/>
      <c r="AZ1358" s="122"/>
      <c r="BA1358" s="122"/>
    </row>
    <row r="1359" spans="25:53" ht="14.25" x14ac:dyDescent="0.2">
      <c r="Y1359" s="505"/>
      <c r="Z1359" s="505"/>
      <c r="AA1359" s="505"/>
      <c r="AB1359" s="122"/>
      <c r="AQ1359" s="122"/>
      <c r="AR1359" s="122"/>
      <c r="AS1359" s="122"/>
      <c r="AT1359" s="122"/>
      <c r="AU1359" s="122"/>
      <c r="AV1359" s="505"/>
      <c r="AW1359" s="505"/>
      <c r="AX1359" s="505"/>
      <c r="AY1359" s="122"/>
      <c r="AZ1359" s="122"/>
      <c r="BA1359" s="122"/>
    </row>
    <row r="1360" spans="25:53" ht="14.25" x14ac:dyDescent="0.2">
      <c r="Y1360" s="505"/>
      <c r="Z1360" s="505"/>
      <c r="AA1360" s="505"/>
      <c r="AB1360" s="122"/>
      <c r="AQ1360" s="122"/>
      <c r="AR1360" s="122"/>
      <c r="AS1360" s="122"/>
      <c r="AT1360" s="122"/>
      <c r="AU1360" s="122"/>
      <c r="AV1360" s="505"/>
      <c r="AW1360" s="505"/>
      <c r="AX1360" s="505"/>
      <c r="AY1360" s="122"/>
      <c r="AZ1360" s="122"/>
      <c r="BA1360" s="122"/>
    </row>
    <row r="1361" spans="25:53" ht="14.25" x14ac:dyDescent="0.2">
      <c r="Y1361" s="505"/>
      <c r="Z1361" s="505"/>
      <c r="AA1361" s="505"/>
      <c r="AB1361" s="122"/>
      <c r="AQ1361" s="122"/>
      <c r="AR1361" s="122"/>
      <c r="AS1361" s="122"/>
      <c r="AT1361" s="122"/>
      <c r="AU1361" s="122"/>
      <c r="AV1361" s="505"/>
      <c r="AW1361" s="505"/>
      <c r="AX1361" s="505"/>
      <c r="AY1361" s="122"/>
      <c r="AZ1361" s="122"/>
      <c r="BA1361" s="122"/>
    </row>
    <row r="1362" spans="25:53" ht="14.25" x14ac:dyDescent="0.2">
      <c r="Y1362" s="505"/>
      <c r="Z1362" s="505"/>
      <c r="AA1362" s="505"/>
      <c r="AB1362" s="122"/>
      <c r="AQ1362" s="122"/>
      <c r="AR1362" s="122"/>
      <c r="AS1362" s="122"/>
      <c r="AT1362" s="122"/>
      <c r="AU1362" s="122"/>
      <c r="AV1362" s="505"/>
      <c r="AW1362" s="505"/>
      <c r="AX1362" s="505"/>
      <c r="AY1362" s="122"/>
      <c r="AZ1362" s="122"/>
      <c r="BA1362" s="122"/>
    </row>
    <row r="1363" spans="25:53" ht="14.25" x14ac:dyDescent="0.2">
      <c r="Y1363" s="505"/>
      <c r="Z1363" s="505"/>
      <c r="AA1363" s="505"/>
      <c r="AB1363" s="122"/>
      <c r="AQ1363" s="122"/>
      <c r="AR1363" s="122"/>
      <c r="AS1363" s="122"/>
      <c r="AT1363" s="122"/>
      <c r="AU1363" s="122"/>
      <c r="AV1363" s="505"/>
      <c r="AW1363" s="505"/>
      <c r="AX1363" s="505"/>
      <c r="AY1363" s="122"/>
      <c r="AZ1363" s="122"/>
      <c r="BA1363" s="122"/>
    </row>
    <row r="1364" spans="25:53" ht="14.25" x14ac:dyDescent="0.2">
      <c r="Y1364" s="505"/>
      <c r="Z1364" s="505"/>
      <c r="AA1364" s="505"/>
      <c r="AB1364" s="122"/>
      <c r="AQ1364" s="122"/>
      <c r="AR1364" s="122"/>
      <c r="AS1364" s="122"/>
      <c r="AT1364" s="122"/>
      <c r="AU1364" s="122"/>
      <c r="AV1364" s="505"/>
      <c r="AW1364" s="505"/>
      <c r="AX1364" s="505"/>
      <c r="AY1364" s="122"/>
      <c r="AZ1364" s="122"/>
      <c r="BA1364" s="122"/>
    </row>
    <row r="1365" spans="25:53" ht="14.25" x14ac:dyDescent="0.2">
      <c r="Y1365" s="505"/>
      <c r="Z1365" s="505"/>
      <c r="AA1365" s="505"/>
      <c r="AB1365" s="122"/>
      <c r="AQ1365" s="122"/>
      <c r="AR1365" s="122"/>
      <c r="AS1365" s="122"/>
      <c r="AT1365" s="122"/>
      <c r="AU1365" s="122"/>
      <c r="AV1365" s="505"/>
      <c r="AW1365" s="505"/>
      <c r="AX1365" s="505"/>
      <c r="AY1365" s="122"/>
      <c r="AZ1365" s="122"/>
      <c r="BA1365" s="122"/>
    </row>
    <row r="1366" spans="25:53" ht="13.5" x14ac:dyDescent="0.2">
      <c r="Y1366" s="503"/>
      <c r="Z1366" s="503"/>
      <c r="AA1366" s="503"/>
      <c r="AB1366" s="122"/>
      <c r="AQ1366" s="122"/>
      <c r="AR1366" s="122"/>
      <c r="AS1366" s="122"/>
      <c r="AT1366" s="122"/>
      <c r="AU1366" s="122"/>
      <c r="AV1366" s="503"/>
      <c r="AW1366" s="503"/>
      <c r="AX1366" s="503"/>
      <c r="AY1366" s="122"/>
      <c r="AZ1366" s="122"/>
      <c r="BA1366" s="122"/>
    </row>
    <row r="1367" spans="25:53" ht="13.5" x14ac:dyDescent="0.2">
      <c r="Y1367" s="503"/>
      <c r="Z1367" s="503"/>
      <c r="AA1367" s="503"/>
      <c r="AB1367" s="122"/>
      <c r="AQ1367" s="122"/>
      <c r="AR1367" s="122"/>
      <c r="AS1367" s="122"/>
      <c r="AT1367" s="122"/>
      <c r="AU1367" s="122"/>
      <c r="AV1367" s="503"/>
      <c r="AW1367" s="503"/>
      <c r="AX1367" s="503"/>
      <c r="AY1367" s="122"/>
      <c r="AZ1367" s="122"/>
      <c r="BA1367" s="122"/>
    </row>
    <row r="1368" spans="25:53" ht="14.25" x14ac:dyDescent="0.2">
      <c r="Y1368" s="505"/>
      <c r="Z1368" s="505"/>
      <c r="AA1368" s="505"/>
      <c r="AB1368" s="122"/>
      <c r="AQ1368" s="122"/>
      <c r="AR1368" s="122"/>
      <c r="AS1368" s="122"/>
      <c r="AT1368" s="122"/>
      <c r="AU1368" s="122"/>
      <c r="AV1368" s="505"/>
      <c r="AW1368" s="505"/>
      <c r="AX1368" s="505"/>
      <c r="AY1368" s="122"/>
      <c r="AZ1368" s="122"/>
      <c r="BA1368" s="122"/>
    </row>
    <row r="1369" spans="25:53" ht="14.25" x14ac:dyDescent="0.2">
      <c r="Y1369" s="505"/>
      <c r="Z1369" s="505"/>
      <c r="AA1369" s="505"/>
      <c r="AB1369" s="122"/>
      <c r="AQ1369" s="122"/>
      <c r="AR1369" s="122"/>
      <c r="AS1369" s="122"/>
      <c r="AT1369" s="122"/>
      <c r="AU1369" s="122"/>
      <c r="AV1369" s="505"/>
      <c r="AW1369" s="505"/>
      <c r="AX1369" s="505"/>
      <c r="AY1369" s="122"/>
      <c r="AZ1369" s="122"/>
      <c r="BA1369" s="122"/>
    </row>
    <row r="1370" spans="25:53" ht="14.25" x14ac:dyDescent="0.2">
      <c r="Y1370" s="505"/>
      <c r="Z1370" s="505"/>
      <c r="AA1370" s="505"/>
      <c r="AB1370" s="122"/>
      <c r="AQ1370" s="122"/>
      <c r="AR1370" s="122"/>
      <c r="AS1370" s="122"/>
      <c r="AT1370" s="122"/>
      <c r="AU1370" s="122"/>
      <c r="AV1370" s="505"/>
      <c r="AW1370" s="505"/>
      <c r="AX1370" s="505"/>
      <c r="AY1370" s="122"/>
      <c r="AZ1370" s="122"/>
      <c r="BA1370" s="122"/>
    </row>
    <row r="1371" spans="25:53" ht="14.25" x14ac:dyDescent="0.2">
      <c r="Y1371" s="505"/>
      <c r="Z1371" s="505"/>
      <c r="AA1371" s="505"/>
      <c r="AB1371" s="122"/>
      <c r="AQ1371" s="122"/>
      <c r="AR1371" s="122"/>
      <c r="AS1371" s="122"/>
      <c r="AT1371" s="122"/>
      <c r="AU1371" s="122"/>
      <c r="AV1371" s="505"/>
      <c r="AW1371" s="505"/>
      <c r="AX1371" s="505"/>
      <c r="AY1371" s="122"/>
      <c r="AZ1371" s="122"/>
      <c r="BA1371" s="122"/>
    </row>
    <row r="1372" spans="25:53" ht="14.25" x14ac:dyDescent="0.2">
      <c r="Y1372" s="505"/>
      <c r="Z1372" s="505"/>
      <c r="AA1372" s="505"/>
      <c r="AB1372" s="122"/>
      <c r="AQ1372" s="122"/>
      <c r="AR1372" s="122"/>
      <c r="AS1372" s="122"/>
      <c r="AT1372" s="122"/>
      <c r="AU1372" s="122"/>
      <c r="AV1372" s="505"/>
      <c r="AW1372" s="505"/>
      <c r="AX1372" s="505"/>
      <c r="AY1372" s="122"/>
      <c r="AZ1372" s="122"/>
      <c r="BA1372" s="122"/>
    </row>
    <row r="1373" spans="25:53" ht="14.25" x14ac:dyDescent="0.2">
      <c r="Y1373" s="505"/>
      <c r="Z1373" s="505"/>
      <c r="AA1373" s="505"/>
      <c r="AB1373" s="122"/>
      <c r="AQ1373" s="122"/>
      <c r="AR1373" s="122"/>
      <c r="AS1373" s="122"/>
      <c r="AT1373" s="122"/>
      <c r="AU1373" s="122"/>
      <c r="AV1373" s="505"/>
      <c r="AW1373" s="505"/>
      <c r="AX1373" s="505"/>
      <c r="AY1373" s="122"/>
      <c r="AZ1373" s="122"/>
      <c r="BA1373" s="122"/>
    </row>
    <row r="1374" spans="25:53" ht="14.25" x14ac:dyDescent="0.2">
      <c r="Y1374" s="505"/>
      <c r="Z1374" s="505"/>
      <c r="AA1374" s="505"/>
      <c r="AB1374" s="122"/>
      <c r="AQ1374" s="122"/>
      <c r="AR1374" s="122"/>
      <c r="AS1374" s="122"/>
      <c r="AT1374" s="122"/>
      <c r="AU1374" s="122"/>
      <c r="AV1374" s="505"/>
      <c r="AW1374" s="505"/>
      <c r="AX1374" s="505"/>
      <c r="AY1374" s="122"/>
      <c r="AZ1374" s="122"/>
      <c r="BA1374" s="122"/>
    </row>
    <row r="1375" spans="25:53" ht="14.25" x14ac:dyDescent="0.2">
      <c r="Y1375" s="505"/>
      <c r="Z1375" s="505"/>
      <c r="AA1375" s="505"/>
      <c r="AB1375" s="122"/>
      <c r="AQ1375" s="122"/>
      <c r="AR1375" s="122"/>
      <c r="AS1375" s="122"/>
      <c r="AT1375" s="122"/>
      <c r="AU1375" s="122"/>
      <c r="AV1375" s="505"/>
      <c r="AW1375" s="505"/>
      <c r="AX1375" s="505"/>
      <c r="AY1375" s="122"/>
      <c r="AZ1375" s="122"/>
      <c r="BA1375" s="122"/>
    </row>
    <row r="1376" spans="25:53" ht="13.5" x14ac:dyDescent="0.2">
      <c r="Y1376" s="503"/>
      <c r="Z1376" s="503"/>
      <c r="AA1376" s="503"/>
      <c r="AB1376" s="122"/>
      <c r="AQ1376" s="122"/>
      <c r="AR1376" s="122"/>
      <c r="AS1376" s="122"/>
      <c r="AT1376" s="122"/>
      <c r="AU1376" s="122"/>
      <c r="AV1376" s="503"/>
      <c r="AW1376" s="503"/>
      <c r="AX1376" s="503"/>
      <c r="AY1376" s="122"/>
      <c r="AZ1376" s="122"/>
      <c r="BA1376" s="122"/>
    </row>
    <row r="1377" spans="25:53" ht="13.5" x14ac:dyDescent="0.2">
      <c r="Y1377" s="503"/>
      <c r="Z1377" s="503"/>
      <c r="AA1377" s="503"/>
      <c r="AB1377" s="122"/>
      <c r="AQ1377" s="122"/>
      <c r="AR1377" s="122"/>
      <c r="AS1377" s="122"/>
      <c r="AT1377" s="122"/>
      <c r="AU1377" s="122"/>
      <c r="AV1377" s="503"/>
      <c r="AW1377" s="503"/>
      <c r="AX1377" s="503"/>
      <c r="AY1377" s="122"/>
      <c r="AZ1377" s="122"/>
      <c r="BA1377" s="122"/>
    </row>
    <row r="1378" spans="25:53" ht="14.25" x14ac:dyDescent="0.2">
      <c r="Y1378" s="505"/>
      <c r="Z1378" s="505"/>
      <c r="AA1378" s="505"/>
      <c r="AB1378" s="122"/>
      <c r="AQ1378" s="122"/>
      <c r="AR1378" s="122"/>
      <c r="AS1378" s="122"/>
      <c r="AT1378" s="122"/>
      <c r="AU1378" s="122"/>
      <c r="AV1378" s="505"/>
      <c r="AW1378" s="505"/>
      <c r="AX1378" s="505"/>
      <c r="AY1378" s="122"/>
      <c r="AZ1378" s="122"/>
      <c r="BA1378" s="122"/>
    </row>
    <row r="1379" spans="25:53" ht="14.25" x14ac:dyDescent="0.2">
      <c r="Y1379" s="505"/>
      <c r="Z1379" s="505"/>
      <c r="AA1379" s="505"/>
      <c r="AB1379" s="122"/>
      <c r="AQ1379" s="122"/>
      <c r="AR1379" s="122"/>
      <c r="AS1379" s="122"/>
      <c r="AT1379" s="122"/>
      <c r="AU1379" s="122"/>
      <c r="AV1379" s="505"/>
      <c r="AW1379" s="505"/>
      <c r="AX1379" s="505"/>
      <c r="AY1379" s="122"/>
      <c r="AZ1379" s="122"/>
      <c r="BA1379" s="122"/>
    </row>
    <row r="1380" spans="25:53" ht="14.25" x14ac:dyDescent="0.2">
      <c r="Y1380" s="505"/>
      <c r="Z1380" s="505"/>
      <c r="AA1380" s="505"/>
      <c r="AB1380" s="122"/>
      <c r="AQ1380" s="122"/>
      <c r="AR1380" s="122"/>
      <c r="AS1380" s="122"/>
      <c r="AT1380" s="122"/>
      <c r="AU1380" s="122"/>
      <c r="AV1380" s="505"/>
      <c r="AW1380" s="505"/>
      <c r="AX1380" s="505"/>
      <c r="AY1380" s="122"/>
      <c r="AZ1380" s="122"/>
      <c r="BA1380" s="122"/>
    </row>
    <row r="1381" spans="25:53" ht="14.25" x14ac:dyDescent="0.2">
      <c r="Y1381" s="505"/>
      <c r="Z1381" s="505"/>
      <c r="AA1381" s="505"/>
      <c r="AB1381" s="122"/>
      <c r="AQ1381" s="122"/>
      <c r="AR1381" s="122"/>
      <c r="AS1381" s="122"/>
      <c r="AT1381" s="122"/>
      <c r="AU1381" s="122"/>
      <c r="AV1381" s="505"/>
      <c r="AW1381" s="505"/>
      <c r="AX1381" s="505"/>
      <c r="AY1381" s="122"/>
      <c r="AZ1381" s="122"/>
      <c r="BA1381" s="122"/>
    </row>
    <row r="1382" spans="25:53" ht="14.25" x14ac:dyDescent="0.2">
      <c r="Y1382" s="505"/>
      <c r="Z1382" s="505"/>
      <c r="AA1382" s="505"/>
      <c r="AB1382" s="122"/>
      <c r="AQ1382" s="122"/>
      <c r="AR1382" s="122"/>
      <c r="AS1382" s="122"/>
      <c r="AT1382" s="122"/>
      <c r="AU1382" s="122"/>
      <c r="AV1382" s="505"/>
      <c r="AW1382" s="505"/>
      <c r="AX1382" s="505"/>
      <c r="AY1382" s="122"/>
      <c r="AZ1382" s="122"/>
      <c r="BA1382" s="122"/>
    </row>
    <row r="1383" spans="25:53" ht="14.25" x14ac:dyDescent="0.2">
      <c r="Y1383" s="505"/>
      <c r="Z1383" s="505"/>
      <c r="AA1383" s="505"/>
      <c r="AB1383" s="122"/>
      <c r="AQ1383" s="122"/>
      <c r="AR1383" s="122"/>
      <c r="AS1383" s="122"/>
      <c r="AT1383" s="122"/>
      <c r="AU1383" s="122"/>
      <c r="AV1383" s="505"/>
      <c r="AW1383" s="505"/>
      <c r="AX1383" s="505"/>
      <c r="AY1383" s="122"/>
      <c r="AZ1383" s="122"/>
      <c r="BA1383" s="122"/>
    </row>
    <row r="1384" spans="25:53" ht="14.25" x14ac:dyDescent="0.2">
      <c r="Y1384" s="505"/>
      <c r="Z1384" s="505"/>
      <c r="AA1384" s="505"/>
      <c r="AB1384" s="122"/>
      <c r="AQ1384" s="122"/>
      <c r="AR1384" s="122"/>
      <c r="AS1384" s="122"/>
      <c r="AT1384" s="122"/>
      <c r="AU1384" s="122"/>
      <c r="AV1384" s="505"/>
      <c r="AW1384" s="505"/>
      <c r="AX1384" s="505"/>
      <c r="AY1384" s="122"/>
      <c r="AZ1384" s="122"/>
      <c r="BA1384" s="122"/>
    </row>
    <row r="1385" spans="25:53" ht="14.25" x14ac:dyDescent="0.2">
      <c r="Y1385" s="505"/>
      <c r="Z1385" s="505"/>
      <c r="AA1385" s="505"/>
      <c r="AB1385" s="122"/>
      <c r="AQ1385" s="122"/>
      <c r="AR1385" s="122"/>
      <c r="AS1385" s="122"/>
      <c r="AT1385" s="122"/>
      <c r="AU1385" s="122"/>
      <c r="AV1385" s="505"/>
      <c r="AW1385" s="505"/>
      <c r="AX1385" s="505"/>
      <c r="AY1385" s="122"/>
      <c r="AZ1385" s="122"/>
      <c r="BA1385" s="122"/>
    </row>
    <row r="1386" spans="25:53" ht="14.25" x14ac:dyDescent="0.2">
      <c r="Y1386" s="505"/>
      <c r="Z1386" s="505"/>
      <c r="AA1386" s="505"/>
      <c r="AB1386" s="122"/>
      <c r="AQ1386" s="122"/>
      <c r="AR1386" s="122"/>
      <c r="AS1386" s="122"/>
      <c r="AT1386" s="122"/>
      <c r="AU1386" s="122"/>
      <c r="AV1386" s="505"/>
      <c r="AW1386" s="505"/>
      <c r="AX1386" s="505"/>
      <c r="AY1386" s="122"/>
      <c r="AZ1386" s="122"/>
      <c r="BA1386" s="122"/>
    </row>
    <row r="1387" spans="25:53" ht="14.25" x14ac:dyDescent="0.2">
      <c r="Y1387" s="505"/>
      <c r="Z1387" s="505"/>
      <c r="AA1387" s="505"/>
      <c r="AB1387" s="122"/>
      <c r="AQ1387" s="122"/>
      <c r="AR1387" s="122"/>
      <c r="AS1387" s="122"/>
      <c r="AT1387" s="122"/>
      <c r="AU1387" s="122"/>
      <c r="AV1387" s="505"/>
      <c r="AW1387" s="505"/>
      <c r="AX1387" s="505"/>
      <c r="AY1387" s="122"/>
      <c r="AZ1387" s="122"/>
      <c r="BA1387" s="122"/>
    </row>
    <row r="1388" spans="25:53" ht="13.5" x14ac:dyDescent="0.2">
      <c r="Y1388" s="503"/>
      <c r="Z1388" s="503"/>
      <c r="AA1388" s="503"/>
      <c r="AB1388" s="122"/>
      <c r="AQ1388" s="122"/>
      <c r="AR1388" s="122"/>
      <c r="AS1388" s="122"/>
      <c r="AT1388" s="122"/>
      <c r="AU1388" s="122"/>
      <c r="AV1388" s="503"/>
      <c r="AW1388" s="503"/>
      <c r="AX1388" s="503"/>
      <c r="AY1388" s="122"/>
      <c r="AZ1388" s="122"/>
      <c r="BA1388" s="122"/>
    </row>
    <row r="1389" spans="25:53" ht="13.5" x14ac:dyDescent="0.2">
      <c r="Y1389" s="503"/>
      <c r="Z1389" s="503"/>
      <c r="AA1389" s="503"/>
      <c r="AB1389" s="122"/>
      <c r="AQ1389" s="122"/>
      <c r="AR1389" s="122"/>
      <c r="AS1389" s="122"/>
      <c r="AT1389" s="122"/>
      <c r="AU1389" s="122"/>
      <c r="AV1389" s="503"/>
      <c r="AW1389" s="503"/>
      <c r="AX1389" s="503"/>
      <c r="AY1389" s="122"/>
      <c r="AZ1389" s="122"/>
      <c r="BA1389" s="122"/>
    </row>
    <row r="1390" spans="25:53" ht="14.25" x14ac:dyDescent="0.2">
      <c r="Y1390" s="505"/>
      <c r="Z1390" s="505"/>
      <c r="AA1390" s="505"/>
      <c r="AB1390" s="122"/>
      <c r="AQ1390" s="122"/>
      <c r="AR1390" s="122"/>
      <c r="AS1390" s="122"/>
      <c r="AT1390" s="122"/>
      <c r="AU1390" s="122"/>
      <c r="AV1390" s="505"/>
      <c r="AW1390" s="505"/>
      <c r="AX1390" s="505"/>
      <c r="AY1390" s="122"/>
      <c r="AZ1390" s="122"/>
      <c r="BA1390" s="122"/>
    </row>
    <row r="1391" spans="25:53" ht="14.25" x14ac:dyDescent="0.2">
      <c r="Y1391" s="505"/>
      <c r="Z1391" s="505"/>
      <c r="AA1391" s="505"/>
      <c r="AB1391" s="122"/>
      <c r="AQ1391" s="122"/>
      <c r="AR1391" s="122"/>
      <c r="AS1391" s="122"/>
      <c r="AT1391" s="122"/>
      <c r="AU1391" s="122"/>
      <c r="AV1391" s="505"/>
      <c r="AW1391" s="505"/>
      <c r="AX1391" s="505"/>
      <c r="AY1391" s="122"/>
      <c r="AZ1391" s="122"/>
      <c r="BA1391" s="122"/>
    </row>
    <row r="1392" spans="25:53" ht="14.25" x14ac:dyDescent="0.2">
      <c r="Y1392" s="505"/>
      <c r="Z1392" s="505"/>
      <c r="AA1392" s="505"/>
      <c r="AB1392" s="122"/>
      <c r="AQ1392" s="122"/>
      <c r="AR1392" s="122"/>
      <c r="AS1392" s="122"/>
      <c r="AT1392" s="122"/>
      <c r="AU1392" s="122"/>
      <c r="AV1392" s="505"/>
      <c r="AW1392" s="505"/>
      <c r="AX1392" s="505"/>
      <c r="AY1392" s="122"/>
      <c r="AZ1392" s="122"/>
      <c r="BA1392" s="122"/>
    </row>
    <row r="1393" spans="25:53" ht="14.25" x14ac:dyDescent="0.2">
      <c r="Y1393" s="505"/>
      <c r="Z1393" s="505"/>
      <c r="AA1393" s="505"/>
      <c r="AB1393" s="122"/>
      <c r="AQ1393" s="122"/>
      <c r="AR1393" s="122"/>
      <c r="AS1393" s="122"/>
      <c r="AT1393" s="122"/>
      <c r="AU1393" s="122"/>
      <c r="AV1393" s="505"/>
      <c r="AW1393" s="505"/>
      <c r="AX1393" s="505"/>
      <c r="AY1393" s="122"/>
      <c r="AZ1393" s="122"/>
      <c r="BA1393" s="122"/>
    </row>
    <row r="1394" spans="25:53" ht="14.25" x14ac:dyDescent="0.2">
      <c r="Y1394" s="505"/>
      <c r="Z1394" s="505"/>
      <c r="AA1394" s="505"/>
      <c r="AB1394" s="122"/>
      <c r="AQ1394" s="122"/>
      <c r="AR1394" s="122"/>
      <c r="AS1394" s="122"/>
      <c r="AT1394" s="122"/>
      <c r="AU1394" s="122"/>
      <c r="AV1394" s="505"/>
      <c r="AW1394" s="505"/>
      <c r="AX1394" s="505"/>
      <c r="AY1394" s="122"/>
      <c r="AZ1394" s="122"/>
      <c r="BA1394" s="122"/>
    </row>
    <row r="1395" spans="25:53" ht="14.25" x14ac:dyDescent="0.2">
      <c r="Y1395" s="505"/>
      <c r="Z1395" s="505"/>
      <c r="AA1395" s="505"/>
      <c r="AB1395" s="122"/>
      <c r="AQ1395" s="122"/>
      <c r="AR1395" s="122"/>
      <c r="AS1395" s="122"/>
      <c r="AT1395" s="122"/>
      <c r="AU1395" s="122"/>
      <c r="AV1395" s="505"/>
      <c r="AW1395" s="505"/>
      <c r="AX1395" s="505"/>
      <c r="AY1395" s="122"/>
      <c r="AZ1395" s="122"/>
      <c r="BA1395" s="122"/>
    </row>
    <row r="1396" spans="25:53" ht="13.5" x14ac:dyDescent="0.2">
      <c r="Y1396" s="503"/>
      <c r="Z1396" s="503"/>
      <c r="AA1396" s="503"/>
      <c r="AB1396" s="122"/>
      <c r="AQ1396" s="122"/>
      <c r="AR1396" s="122"/>
      <c r="AS1396" s="122"/>
      <c r="AT1396" s="122"/>
      <c r="AU1396" s="122"/>
      <c r="AV1396" s="503"/>
      <c r="AW1396" s="503"/>
      <c r="AX1396" s="503"/>
      <c r="AY1396" s="122"/>
      <c r="AZ1396" s="122"/>
      <c r="BA1396" s="122"/>
    </row>
    <row r="1397" spans="25:53" ht="13.5" x14ac:dyDescent="0.2">
      <c r="Y1397" s="503"/>
      <c r="Z1397" s="503"/>
      <c r="AA1397" s="503"/>
      <c r="AB1397" s="122"/>
      <c r="AQ1397" s="122"/>
      <c r="AR1397" s="122"/>
      <c r="AS1397" s="122"/>
      <c r="AT1397" s="122"/>
      <c r="AU1397" s="122"/>
      <c r="AV1397" s="503"/>
      <c r="AW1397" s="503"/>
      <c r="AX1397" s="503"/>
      <c r="AY1397" s="122"/>
      <c r="AZ1397" s="122"/>
      <c r="BA1397" s="122"/>
    </row>
    <row r="1398" spans="25:53" ht="14.25" x14ac:dyDescent="0.2">
      <c r="Y1398" s="505"/>
      <c r="Z1398" s="505"/>
      <c r="AA1398" s="505"/>
      <c r="AB1398" s="122"/>
      <c r="AQ1398" s="122"/>
      <c r="AR1398" s="122"/>
      <c r="AS1398" s="122"/>
      <c r="AT1398" s="122"/>
      <c r="AU1398" s="122"/>
      <c r="AV1398" s="505"/>
      <c r="AW1398" s="505"/>
      <c r="AX1398" s="505"/>
      <c r="AY1398" s="122"/>
      <c r="AZ1398" s="122"/>
      <c r="BA1398" s="122"/>
    </row>
    <row r="1399" spans="25:53" ht="14.25" x14ac:dyDescent="0.2">
      <c r="Y1399" s="505"/>
      <c r="Z1399" s="505"/>
      <c r="AA1399" s="505"/>
      <c r="AB1399" s="122"/>
      <c r="AQ1399" s="122"/>
      <c r="AR1399" s="122"/>
      <c r="AS1399" s="122"/>
      <c r="AT1399" s="122"/>
      <c r="AU1399" s="122"/>
      <c r="AV1399" s="505"/>
      <c r="AW1399" s="505"/>
      <c r="AX1399" s="505"/>
      <c r="AY1399" s="122"/>
      <c r="AZ1399" s="122"/>
      <c r="BA1399" s="122"/>
    </row>
    <row r="1400" spans="25:53" ht="14.25" x14ac:dyDescent="0.2">
      <c r="Y1400" s="505"/>
      <c r="Z1400" s="505"/>
      <c r="AA1400" s="505"/>
      <c r="AB1400" s="122"/>
      <c r="AQ1400" s="122"/>
      <c r="AR1400" s="122"/>
      <c r="AS1400" s="122"/>
      <c r="AT1400" s="122"/>
      <c r="AU1400" s="122"/>
      <c r="AV1400" s="505"/>
      <c r="AW1400" s="505"/>
      <c r="AX1400" s="505"/>
      <c r="AY1400" s="122"/>
      <c r="AZ1400" s="122"/>
      <c r="BA1400" s="122"/>
    </row>
    <row r="1401" spans="25:53" ht="14.25" x14ac:dyDescent="0.2">
      <c r="Y1401" s="505"/>
      <c r="Z1401" s="505"/>
      <c r="AA1401" s="505"/>
      <c r="AB1401" s="122"/>
      <c r="AQ1401" s="122"/>
      <c r="AR1401" s="122"/>
      <c r="AS1401" s="122"/>
      <c r="AT1401" s="122"/>
      <c r="AU1401" s="122"/>
      <c r="AV1401" s="505"/>
      <c r="AW1401" s="505"/>
      <c r="AX1401" s="505"/>
      <c r="AY1401" s="122"/>
      <c r="AZ1401" s="122"/>
      <c r="BA1401" s="122"/>
    </row>
    <row r="1402" spans="25:53" ht="14.25" x14ac:dyDescent="0.2">
      <c r="Y1402" s="505"/>
      <c r="Z1402" s="505"/>
      <c r="AA1402" s="505"/>
      <c r="AB1402" s="122"/>
      <c r="AQ1402" s="122"/>
      <c r="AR1402" s="122"/>
      <c r="AS1402" s="122"/>
      <c r="AT1402" s="122"/>
      <c r="AU1402" s="122"/>
      <c r="AV1402" s="505"/>
      <c r="AW1402" s="505"/>
      <c r="AX1402" s="505"/>
      <c r="AY1402" s="122"/>
      <c r="AZ1402" s="122"/>
      <c r="BA1402" s="122"/>
    </row>
    <row r="1403" spans="25:53" ht="14.25" x14ac:dyDescent="0.2">
      <c r="Y1403" s="505"/>
      <c r="Z1403" s="505"/>
      <c r="AA1403" s="505"/>
      <c r="AB1403" s="122"/>
      <c r="AQ1403" s="122"/>
      <c r="AR1403" s="122"/>
      <c r="AS1403" s="122"/>
      <c r="AT1403" s="122"/>
      <c r="AU1403" s="122"/>
      <c r="AV1403" s="505"/>
      <c r="AW1403" s="505"/>
      <c r="AX1403" s="505"/>
      <c r="AY1403" s="122"/>
      <c r="AZ1403" s="122"/>
      <c r="BA1403" s="122"/>
    </row>
    <row r="1404" spans="25:53" ht="14.25" x14ac:dyDescent="0.2">
      <c r="Y1404" s="505"/>
      <c r="Z1404" s="505"/>
      <c r="AA1404" s="505"/>
      <c r="AB1404" s="122"/>
      <c r="AQ1404" s="122"/>
      <c r="AR1404" s="122"/>
      <c r="AS1404" s="122"/>
      <c r="AT1404" s="122"/>
      <c r="AU1404" s="122"/>
      <c r="AV1404" s="505"/>
      <c r="AW1404" s="505"/>
      <c r="AX1404" s="505"/>
      <c r="AY1404" s="122"/>
      <c r="AZ1404" s="122"/>
      <c r="BA1404" s="122"/>
    </row>
    <row r="1405" spans="25:53" ht="13.5" x14ac:dyDescent="0.2">
      <c r="Y1405" s="503"/>
      <c r="Z1405" s="503"/>
      <c r="AA1405" s="503"/>
      <c r="AB1405" s="122"/>
      <c r="AQ1405" s="122"/>
      <c r="AR1405" s="122"/>
      <c r="AS1405" s="122"/>
      <c r="AT1405" s="122"/>
      <c r="AU1405" s="122"/>
      <c r="AV1405" s="503"/>
      <c r="AW1405" s="503"/>
      <c r="AX1405" s="503"/>
      <c r="AY1405" s="122"/>
      <c r="AZ1405" s="122"/>
      <c r="BA1405" s="122"/>
    </row>
    <row r="1406" spans="25:53" ht="13.5" x14ac:dyDescent="0.2">
      <c r="Y1406" s="503"/>
      <c r="Z1406" s="503"/>
      <c r="AA1406" s="503"/>
      <c r="AB1406" s="122"/>
      <c r="AQ1406" s="122"/>
      <c r="AR1406" s="122"/>
      <c r="AS1406" s="122"/>
      <c r="AT1406" s="122"/>
      <c r="AU1406" s="122"/>
      <c r="AV1406" s="503"/>
      <c r="AW1406" s="503"/>
      <c r="AX1406" s="503"/>
      <c r="AY1406" s="122"/>
      <c r="AZ1406" s="122"/>
      <c r="BA1406" s="122"/>
    </row>
    <row r="1407" spans="25:53" ht="14.25" x14ac:dyDescent="0.2">
      <c r="Y1407" s="505"/>
      <c r="Z1407" s="505"/>
      <c r="AA1407" s="505"/>
      <c r="AB1407" s="122"/>
      <c r="AQ1407" s="122"/>
      <c r="AR1407" s="122"/>
      <c r="AS1407" s="122"/>
      <c r="AT1407" s="122"/>
      <c r="AU1407" s="122"/>
      <c r="AV1407" s="505"/>
      <c r="AW1407" s="505"/>
      <c r="AX1407" s="505"/>
      <c r="AY1407" s="122"/>
      <c r="AZ1407" s="122"/>
      <c r="BA1407" s="122"/>
    </row>
    <row r="1408" spans="25:53" ht="14.25" x14ac:dyDescent="0.2">
      <c r="Y1408" s="505"/>
      <c r="Z1408" s="505"/>
      <c r="AA1408" s="505"/>
      <c r="AB1408" s="122"/>
      <c r="AQ1408" s="122"/>
      <c r="AR1408" s="122"/>
      <c r="AS1408" s="122"/>
      <c r="AT1408" s="122"/>
      <c r="AU1408" s="122"/>
      <c r="AV1408" s="505"/>
      <c r="AW1408" s="505"/>
      <c r="AX1408" s="505"/>
      <c r="AY1408" s="122"/>
      <c r="AZ1408" s="122"/>
      <c r="BA1408" s="122"/>
    </row>
    <row r="1409" spans="25:53" ht="13.5" x14ac:dyDescent="0.2">
      <c r="Y1409" s="503"/>
      <c r="Z1409" s="503"/>
      <c r="AA1409" s="503"/>
      <c r="AB1409" s="122"/>
      <c r="AQ1409" s="122"/>
      <c r="AR1409" s="122"/>
      <c r="AS1409" s="122"/>
      <c r="AT1409" s="122"/>
      <c r="AU1409" s="122"/>
      <c r="AV1409" s="503"/>
      <c r="AW1409" s="503"/>
      <c r="AX1409" s="503"/>
      <c r="AY1409" s="122"/>
      <c r="AZ1409" s="122"/>
      <c r="BA1409" s="122"/>
    </row>
    <row r="1410" spans="25:53" ht="13.5" x14ac:dyDescent="0.2">
      <c r="Y1410" s="503"/>
      <c r="Z1410" s="503"/>
      <c r="AA1410" s="503"/>
      <c r="AB1410" s="122"/>
      <c r="AQ1410" s="122"/>
      <c r="AR1410" s="122"/>
      <c r="AS1410" s="122"/>
      <c r="AT1410" s="122"/>
      <c r="AU1410" s="122"/>
      <c r="AV1410" s="503"/>
      <c r="AW1410" s="503"/>
      <c r="AX1410" s="503"/>
      <c r="AY1410" s="122"/>
      <c r="AZ1410" s="122"/>
      <c r="BA1410" s="122"/>
    </row>
    <row r="1411" spans="25:53" ht="14.25" x14ac:dyDescent="0.2">
      <c r="Y1411" s="505"/>
      <c r="Z1411" s="505"/>
      <c r="AA1411" s="505"/>
      <c r="AB1411" s="122"/>
      <c r="AQ1411" s="122"/>
      <c r="AR1411" s="122"/>
      <c r="AS1411" s="122"/>
      <c r="AT1411" s="122"/>
      <c r="AU1411" s="122"/>
      <c r="AV1411" s="505"/>
      <c r="AW1411" s="505"/>
      <c r="AX1411" s="505"/>
      <c r="AY1411" s="122"/>
      <c r="AZ1411" s="122"/>
      <c r="BA1411" s="122"/>
    </row>
    <row r="1412" spans="25:53" ht="14.25" x14ac:dyDescent="0.2">
      <c r="Y1412" s="505"/>
      <c r="Z1412" s="505"/>
      <c r="AA1412" s="505"/>
      <c r="AB1412" s="122"/>
      <c r="AQ1412" s="122"/>
      <c r="AR1412" s="122"/>
      <c r="AS1412" s="122"/>
      <c r="AT1412" s="122"/>
      <c r="AU1412" s="122"/>
      <c r="AV1412" s="505"/>
      <c r="AW1412" s="505"/>
      <c r="AX1412" s="505"/>
      <c r="AY1412" s="122"/>
      <c r="AZ1412" s="122"/>
      <c r="BA1412" s="122"/>
    </row>
    <row r="1413" spans="25:53" ht="13.5" x14ac:dyDescent="0.2">
      <c r="Y1413" s="503"/>
      <c r="Z1413" s="503"/>
      <c r="AA1413" s="503"/>
      <c r="AB1413" s="122"/>
      <c r="AQ1413" s="122"/>
      <c r="AR1413" s="122"/>
      <c r="AS1413" s="122"/>
      <c r="AT1413" s="122"/>
      <c r="AU1413" s="122"/>
      <c r="AV1413" s="503"/>
      <c r="AW1413" s="503"/>
      <c r="AX1413" s="503"/>
      <c r="AY1413" s="122"/>
      <c r="AZ1413" s="122"/>
      <c r="BA1413" s="122"/>
    </row>
    <row r="1414" spans="25:53" ht="13.5" x14ac:dyDescent="0.2">
      <c r="Y1414" s="503"/>
      <c r="Z1414" s="503"/>
      <c r="AA1414" s="503"/>
      <c r="AB1414" s="122"/>
      <c r="AQ1414" s="122"/>
      <c r="AR1414" s="122"/>
      <c r="AS1414" s="122"/>
      <c r="AT1414" s="122"/>
      <c r="AU1414" s="122"/>
      <c r="AV1414" s="503"/>
      <c r="AW1414" s="503"/>
      <c r="AX1414" s="503"/>
      <c r="AY1414" s="122"/>
      <c r="AZ1414" s="122"/>
      <c r="BA1414" s="122"/>
    </row>
    <row r="1415" spans="25:53" ht="14.25" x14ac:dyDescent="0.2">
      <c r="Y1415" s="505"/>
      <c r="Z1415" s="505"/>
      <c r="AA1415" s="505"/>
      <c r="AB1415" s="122"/>
      <c r="AQ1415" s="122"/>
      <c r="AR1415" s="122"/>
      <c r="AS1415" s="122"/>
      <c r="AT1415" s="122"/>
      <c r="AU1415" s="122"/>
      <c r="AV1415" s="505"/>
      <c r="AW1415" s="505"/>
      <c r="AX1415" s="505"/>
      <c r="AY1415" s="122"/>
      <c r="AZ1415" s="122"/>
      <c r="BA1415" s="122"/>
    </row>
    <row r="1416" spans="25:53" ht="14.25" x14ac:dyDescent="0.2">
      <c r="Y1416" s="505"/>
      <c r="Z1416" s="505"/>
      <c r="AA1416" s="505"/>
      <c r="AB1416" s="122"/>
      <c r="AQ1416" s="122"/>
      <c r="AR1416" s="122"/>
      <c r="AS1416" s="122"/>
      <c r="AT1416" s="122"/>
      <c r="AU1416" s="122"/>
      <c r="AV1416" s="505"/>
      <c r="AW1416" s="505"/>
      <c r="AX1416" s="505"/>
      <c r="AY1416" s="122"/>
      <c r="AZ1416" s="122"/>
      <c r="BA1416" s="122"/>
    </row>
    <row r="1417" spans="25:53" ht="14.25" x14ac:dyDescent="0.2">
      <c r="Y1417" s="409"/>
      <c r="Z1417" s="409"/>
      <c r="AA1417" s="409"/>
      <c r="AB1417" s="122"/>
      <c r="AQ1417" s="122"/>
      <c r="AR1417" s="122"/>
      <c r="AS1417" s="122"/>
      <c r="AT1417" s="122"/>
      <c r="AU1417" s="122"/>
      <c r="AV1417" s="409"/>
      <c r="AW1417" s="409"/>
      <c r="AX1417" s="409"/>
      <c r="AY1417" s="122"/>
      <c r="AZ1417" s="122"/>
      <c r="BA1417" s="122"/>
    </row>
    <row r="1418" spans="25:53" ht="14.25" x14ac:dyDescent="0.2">
      <c r="Y1418" s="105"/>
      <c r="Z1418" s="105"/>
      <c r="AA1418" s="105"/>
      <c r="AB1418" s="122"/>
      <c r="AQ1418" s="122"/>
      <c r="AR1418" s="122"/>
      <c r="AS1418" s="122"/>
      <c r="AT1418" s="122"/>
      <c r="AU1418" s="122"/>
      <c r="AV1418" s="105"/>
      <c r="AW1418" s="105"/>
      <c r="AX1418" s="105"/>
      <c r="AY1418" s="122"/>
      <c r="AZ1418" s="122"/>
      <c r="BA1418" s="122"/>
    </row>
    <row r="1419" spans="25:53" ht="14.25" x14ac:dyDescent="0.2">
      <c r="Y1419" s="106"/>
      <c r="Z1419" s="106"/>
      <c r="AA1419" s="106"/>
      <c r="AB1419" s="122"/>
      <c r="AQ1419" s="122"/>
      <c r="AR1419" s="122"/>
      <c r="AS1419" s="122"/>
      <c r="AT1419" s="122"/>
      <c r="AU1419" s="122"/>
      <c r="AV1419" s="106"/>
      <c r="AW1419" s="106"/>
      <c r="AX1419" s="106"/>
      <c r="AY1419" s="122"/>
      <c r="AZ1419" s="122"/>
      <c r="BA1419" s="122"/>
    </row>
    <row r="1420" spans="25:53" ht="14.25" x14ac:dyDescent="0.3">
      <c r="Y1420" s="108"/>
      <c r="Z1420" s="108"/>
      <c r="AA1420" s="108"/>
      <c r="AQ1420" s="122"/>
      <c r="AR1420" s="122"/>
      <c r="AS1420" s="122"/>
      <c r="AT1420" s="122"/>
      <c r="AU1420" s="122"/>
      <c r="AV1420" s="120"/>
      <c r="AW1420" s="120"/>
      <c r="AX1420" s="120"/>
      <c r="AY1420" s="122"/>
      <c r="AZ1420" s="122"/>
      <c r="BA1420" s="122"/>
    </row>
    <row r="1421" spans="25:53" ht="14.25" x14ac:dyDescent="0.2">
      <c r="Y1421" s="106"/>
      <c r="Z1421" s="106"/>
      <c r="AA1421" s="106"/>
      <c r="AQ1421" s="122"/>
      <c r="AR1421" s="122"/>
      <c r="AS1421" s="122"/>
      <c r="AT1421" s="122"/>
      <c r="AU1421" s="122"/>
      <c r="AV1421" s="106"/>
      <c r="AW1421" s="106"/>
      <c r="AX1421" s="106"/>
      <c r="AY1421" s="122"/>
      <c r="AZ1421" s="122"/>
      <c r="BA1421" s="122"/>
    </row>
    <row r="1422" spans="25:53" ht="14.25" x14ac:dyDescent="0.2">
      <c r="Y1422" s="105"/>
      <c r="Z1422" s="105"/>
      <c r="AA1422" s="105"/>
      <c r="AQ1422" s="122"/>
      <c r="AR1422" s="122"/>
      <c r="AS1422" s="122"/>
      <c r="AT1422" s="122"/>
      <c r="AU1422" s="122"/>
      <c r="AV1422" s="105"/>
      <c r="AW1422" s="105"/>
      <c r="AX1422" s="105"/>
      <c r="AY1422" s="122"/>
      <c r="AZ1422" s="122"/>
      <c r="BA1422" s="122"/>
    </row>
    <row r="1423" spans="25:53" x14ac:dyDescent="0.2">
      <c r="Y1423" s="99"/>
      <c r="Z1423" s="99"/>
      <c r="AA1423" s="99"/>
      <c r="AQ1423" s="122"/>
      <c r="AR1423" s="122"/>
      <c r="AS1423" s="122"/>
      <c r="AT1423" s="122"/>
      <c r="AU1423" s="122"/>
      <c r="AV1423" s="99"/>
      <c r="AW1423" s="99"/>
      <c r="AX1423" s="99"/>
      <c r="AY1423" s="122"/>
      <c r="AZ1423" s="122"/>
      <c r="BA1423" s="122"/>
    </row>
    <row r="1424" spans="25:53" x14ac:dyDescent="0.2">
      <c r="AQ1424" s="122"/>
      <c r="AR1424" s="122"/>
      <c r="AS1424" s="122"/>
      <c r="AT1424" s="122"/>
      <c r="AU1424" s="122"/>
      <c r="AV1424" s="122"/>
      <c r="AW1424" s="122"/>
      <c r="AX1424" s="122"/>
      <c r="AY1424" s="122"/>
      <c r="AZ1424" s="122"/>
      <c r="BA1424" s="122"/>
    </row>
    <row r="1425" spans="25:53" ht="14.25" x14ac:dyDescent="0.2">
      <c r="Y1425" s="409"/>
      <c r="Z1425" s="409"/>
      <c r="AA1425" s="409"/>
      <c r="AQ1425" s="122"/>
      <c r="AR1425" s="122"/>
      <c r="AS1425" s="122"/>
      <c r="AT1425" s="122"/>
      <c r="AU1425" s="122"/>
      <c r="AV1425" s="409"/>
      <c r="AW1425" s="409"/>
      <c r="AX1425" s="409"/>
      <c r="AY1425" s="122"/>
      <c r="AZ1425" s="122"/>
      <c r="BA1425" s="122"/>
    </row>
    <row r="1426" spans="25:53" ht="14.25" x14ac:dyDescent="0.2">
      <c r="Y1426" s="409"/>
      <c r="Z1426" s="409"/>
      <c r="AA1426" s="409"/>
      <c r="AQ1426" s="122"/>
      <c r="AR1426" s="122"/>
      <c r="AS1426" s="122"/>
      <c r="AT1426" s="122"/>
      <c r="AU1426" s="122"/>
      <c r="AV1426" s="409"/>
      <c r="AW1426" s="409"/>
      <c r="AX1426" s="409"/>
      <c r="AY1426" s="122"/>
      <c r="AZ1426" s="122"/>
      <c r="BA1426" s="122"/>
    </row>
    <row r="1427" spans="25:53" ht="14.25" x14ac:dyDescent="0.2">
      <c r="Y1427" s="409"/>
      <c r="Z1427" s="409"/>
      <c r="AA1427" s="409"/>
      <c r="AQ1427" s="122"/>
      <c r="AR1427" s="122"/>
      <c r="AS1427" s="122"/>
      <c r="AT1427" s="122"/>
      <c r="AU1427" s="122"/>
      <c r="AV1427" s="409"/>
      <c r="AW1427" s="409"/>
      <c r="AX1427" s="409"/>
      <c r="AY1427" s="122"/>
      <c r="AZ1427" s="122"/>
      <c r="BA1427" s="122"/>
    </row>
    <row r="1428" spans="25:53" ht="14.25" x14ac:dyDescent="0.2">
      <c r="Y1428" s="409"/>
      <c r="Z1428" s="409"/>
      <c r="AA1428" s="409"/>
      <c r="AQ1428" s="122"/>
      <c r="AR1428" s="122"/>
      <c r="AS1428" s="122"/>
      <c r="AT1428" s="122"/>
      <c r="AU1428" s="122"/>
      <c r="AV1428" s="409"/>
      <c r="AW1428" s="409"/>
      <c r="AX1428" s="409"/>
      <c r="AY1428" s="122"/>
      <c r="AZ1428" s="122"/>
      <c r="BA1428" s="122"/>
    </row>
    <row r="1429" spans="25:53" ht="14.25" x14ac:dyDescent="0.2">
      <c r="Y1429" s="409"/>
      <c r="Z1429" s="409"/>
      <c r="AA1429" s="409"/>
      <c r="AQ1429" s="122"/>
      <c r="AR1429" s="122"/>
      <c r="AS1429" s="122"/>
      <c r="AT1429" s="122"/>
      <c r="AU1429" s="122"/>
      <c r="AV1429" s="409"/>
      <c r="AW1429" s="409"/>
      <c r="AX1429" s="409"/>
      <c r="AY1429" s="122"/>
      <c r="AZ1429" s="122"/>
      <c r="BA1429" s="122"/>
    </row>
    <row r="1430" spans="25:53" ht="14.25" x14ac:dyDescent="0.2">
      <c r="Y1430" s="409"/>
      <c r="Z1430" s="409"/>
      <c r="AA1430" s="409"/>
      <c r="AQ1430" s="122"/>
      <c r="AR1430" s="122"/>
      <c r="AS1430" s="122"/>
      <c r="AT1430" s="122"/>
      <c r="AU1430" s="122"/>
      <c r="AV1430" s="409"/>
      <c r="AW1430" s="409"/>
      <c r="AX1430" s="409"/>
      <c r="AY1430" s="122"/>
      <c r="AZ1430" s="122"/>
      <c r="BA1430" s="122"/>
    </row>
    <row r="1431" spans="25:53" ht="14.25" x14ac:dyDescent="0.2">
      <c r="Y1431" s="409"/>
      <c r="Z1431" s="409"/>
      <c r="AA1431" s="409"/>
      <c r="AQ1431" s="122"/>
      <c r="AR1431" s="122"/>
      <c r="AS1431" s="122"/>
      <c r="AT1431" s="122"/>
      <c r="AU1431" s="122"/>
      <c r="AV1431" s="409"/>
      <c r="AW1431" s="409"/>
      <c r="AX1431" s="409"/>
      <c r="AY1431" s="122"/>
      <c r="AZ1431" s="122"/>
      <c r="BA1431" s="122"/>
    </row>
    <row r="1432" spans="25:53" ht="14.25" x14ac:dyDescent="0.2">
      <c r="Y1432" s="409"/>
      <c r="Z1432" s="409"/>
      <c r="AA1432" s="409"/>
      <c r="AQ1432" s="122"/>
      <c r="AR1432" s="122"/>
      <c r="AS1432" s="122"/>
      <c r="AT1432" s="122"/>
      <c r="AU1432" s="122"/>
      <c r="AV1432" s="409"/>
      <c r="AW1432" s="409"/>
      <c r="AX1432" s="409"/>
      <c r="AY1432" s="122"/>
      <c r="AZ1432" s="122"/>
      <c r="BA1432" s="122"/>
    </row>
    <row r="1433" spans="25:53" ht="14.25" x14ac:dyDescent="0.2">
      <c r="Y1433" s="409"/>
      <c r="Z1433" s="409"/>
      <c r="AA1433" s="409"/>
      <c r="AQ1433" s="122"/>
      <c r="AR1433" s="122"/>
      <c r="AS1433" s="122"/>
      <c r="AT1433" s="122"/>
      <c r="AU1433" s="122"/>
      <c r="AV1433" s="409"/>
      <c r="AW1433" s="409"/>
      <c r="AX1433" s="409"/>
      <c r="AY1433" s="122"/>
      <c r="AZ1433" s="122"/>
      <c r="BA1433" s="122"/>
    </row>
    <row r="1434" spans="25:53" ht="14.25" x14ac:dyDescent="0.2">
      <c r="Y1434" s="409"/>
      <c r="Z1434" s="409"/>
      <c r="AA1434" s="409"/>
      <c r="AQ1434" s="122"/>
      <c r="AR1434" s="122"/>
      <c r="AS1434" s="122"/>
      <c r="AT1434" s="122"/>
      <c r="AU1434" s="122"/>
      <c r="AV1434" s="409"/>
      <c r="AW1434" s="409"/>
      <c r="AX1434" s="409"/>
      <c r="AY1434" s="122"/>
      <c r="AZ1434" s="122"/>
      <c r="BA1434" s="122"/>
    </row>
    <row r="1435" spans="25:53" ht="14.25" x14ac:dyDescent="0.2">
      <c r="Y1435" s="505"/>
      <c r="Z1435" s="505"/>
      <c r="AA1435" s="505"/>
      <c r="AQ1435" s="122"/>
      <c r="AR1435" s="122"/>
      <c r="AS1435" s="122"/>
      <c r="AT1435" s="122"/>
      <c r="AU1435" s="122"/>
      <c r="AV1435" s="505"/>
      <c r="AW1435" s="505"/>
      <c r="AX1435" s="505"/>
      <c r="AY1435" s="122"/>
      <c r="AZ1435" s="122"/>
      <c r="BA1435" s="122"/>
    </row>
    <row r="1436" spans="25:53" ht="14.25" x14ac:dyDescent="0.2">
      <c r="Y1436" s="505"/>
      <c r="Z1436" s="505"/>
      <c r="AA1436" s="505"/>
      <c r="AQ1436" s="122"/>
      <c r="AR1436" s="122"/>
      <c r="AS1436" s="122"/>
      <c r="AT1436" s="122"/>
      <c r="AU1436" s="122"/>
      <c r="AV1436" s="505"/>
      <c r="AW1436" s="505"/>
      <c r="AX1436" s="505"/>
      <c r="AY1436" s="122"/>
      <c r="AZ1436" s="122"/>
      <c r="BA1436" s="122"/>
    </row>
    <row r="1437" spans="25:53" ht="14.25" x14ac:dyDescent="0.2">
      <c r="Y1437" s="505"/>
      <c r="Z1437" s="505"/>
      <c r="AA1437" s="505"/>
      <c r="AQ1437" s="122"/>
      <c r="AR1437" s="122"/>
      <c r="AS1437" s="122"/>
      <c r="AT1437" s="122"/>
      <c r="AU1437" s="122"/>
      <c r="AV1437" s="505"/>
      <c r="AW1437" s="505"/>
      <c r="AX1437" s="505"/>
      <c r="AY1437" s="122"/>
      <c r="AZ1437" s="122"/>
      <c r="BA1437" s="122"/>
    </row>
    <row r="1438" spans="25:53" ht="14.25" x14ac:dyDescent="0.2">
      <c r="Y1438" s="505"/>
      <c r="Z1438" s="505"/>
      <c r="AA1438" s="505"/>
      <c r="AQ1438" s="122"/>
      <c r="AR1438" s="122"/>
      <c r="AS1438" s="122"/>
      <c r="AT1438" s="122"/>
      <c r="AU1438" s="122"/>
      <c r="AV1438" s="505"/>
      <c r="AW1438" s="505"/>
      <c r="AX1438" s="505"/>
      <c r="AY1438" s="122"/>
      <c r="AZ1438" s="122"/>
      <c r="BA1438" s="122"/>
    </row>
    <row r="1439" spans="25:53" ht="14.25" x14ac:dyDescent="0.2">
      <c r="Y1439" s="505"/>
      <c r="Z1439" s="505"/>
      <c r="AA1439" s="505"/>
      <c r="AQ1439" s="122"/>
      <c r="AR1439" s="122"/>
      <c r="AS1439" s="122"/>
      <c r="AT1439" s="122"/>
      <c r="AU1439" s="122"/>
      <c r="AV1439" s="505"/>
      <c r="AW1439" s="505"/>
      <c r="AX1439" s="505"/>
      <c r="AY1439" s="122"/>
      <c r="AZ1439" s="122"/>
      <c r="BA1439" s="122"/>
    </row>
    <row r="1440" spans="25:53" ht="14.25" x14ac:dyDescent="0.2">
      <c r="Y1440" s="505"/>
      <c r="Z1440" s="505"/>
      <c r="AA1440" s="505"/>
      <c r="AQ1440" s="122"/>
      <c r="AR1440" s="122"/>
      <c r="AS1440" s="122"/>
      <c r="AT1440" s="122"/>
      <c r="AU1440" s="122"/>
      <c r="AV1440" s="505"/>
      <c r="AW1440" s="505"/>
      <c r="AX1440" s="505"/>
      <c r="AY1440" s="122"/>
      <c r="AZ1440" s="122"/>
      <c r="BA1440" s="122"/>
    </row>
    <row r="1441" spans="25:53" ht="14.25" x14ac:dyDescent="0.2">
      <c r="Y1441" s="409"/>
      <c r="Z1441" s="409"/>
      <c r="AA1441" s="409"/>
      <c r="AQ1441" s="122"/>
      <c r="AR1441" s="122"/>
      <c r="AS1441" s="122"/>
      <c r="AT1441" s="122"/>
      <c r="AU1441" s="122"/>
      <c r="AV1441" s="409"/>
      <c r="AW1441" s="409"/>
      <c r="AX1441" s="409"/>
      <c r="AY1441" s="122"/>
      <c r="AZ1441" s="122"/>
      <c r="BA1441" s="122"/>
    </row>
    <row r="1442" spans="25:53" ht="14.25" x14ac:dyDescent="0.2">
      <c r="Y1442" s="409"/>
      <c r="Z1442" s="409"/>
      <c r="AA1442" s="409"/>
      <c r="AQ1442" s="122"/>
      <c r="AR1442" s="122"/>
      <c r="AS1442" s="122"/>
      <c r="AT1442" s="122"/>
      <c r="AU1442" s="122"/>
      <c r="AV1442" s="409"/>
      <c r="AW1442" s="409"/>
      <c r="AX1442" s="409"/>
      <c r="AY1442" s="122"/>
      <c r="AZ1442" s="122"/>
      <c r="BA1442" s="122"/>
    </row>
    <row r="1443" spans="25:53" x14ac:dyDescent="0.2">
      <c r="Y1443" s="125"/>
      <c r="Z1443" s="125"/>
      <c r="AA1443" s="125"/>
      <c r="AQ1443" s="122"/>
      <c r="AR1443" s="122"/>
      <c r="AS1443" s="122"/>
      <c r="AT1443" s="122"/>
      <c r="AU1443" s="122"/>
      <c r="AV1443" s="619"/>
      <c r="AW1443" s="619"/>
      <c r="AX1443" s="619"/>
      <c r="AY1443" s="122"/>
      <c r="AZ1443" s="122"/>
      <c r="BA1443" s="122"/>
    </row>
    <row r="1444" spans="25:53" x14ac:dyDescent="0.2">
      <c r="Y1444" s="125"/>
      <c r="Z1444" s="125"/>
      <c r="AA1444" s="125"/>
      <c r="AQ1444" s="122"/>
      <c r="AR1444" s="122"/>
      <c r="AS1444" s="122"/>
      <c r="AT1444" s="122"/>
      <c r="AU1444" s="122"/>
      <c r="AV1444" s="619"/>
      <c r="AW1444" s="619"/>
      <c r="AX1444" s="619"/>
      <c r="AY1444" s="122"/>
      <c r="AZ1444" s="122"/>
      <c r="BA1444" s="122"/>
    </row>
    <row r="1445" spans="25:53" x14ac:dyDescent="0.2">
      <c r="Y1445" s="125"/>
      <c r="Z1445" s="125"/>
      <c r="AA1445" s="125"/>
      <c r="AQ1445" s="122"/>
      <c r="AR1445" s="122"/>
      <c r="AS1445" s="122"/>
      <c r="AT1445" s="122"/>
      <c r="AU1445" s="122"/>
      <c r="AV1445" s="619"/>
      <c r="AW1445" s="619"/>
      <c r="AX1445" s="619"/>
      <c r="AY1445" s="122"/>
      <c r="AZ1445" s="122"/>
      <c r="BA1445" s="122"/>
    </row>
    <row r="1446" spans="25:53" x14ac:dyDescent="0.2">
      <c r="Y1446" s="125"/>
      <c r="Z1446" s="125"/>
      <c r="AA1446" s="125"/>
      <c r="AQ1446" s="122"/>
      <c r="AR1446" s="122"/>
      <c r="AS1446" s="122"/>
      <c r="AT1446" s="122"/>
      <c r="AU1446" s="122"/>
      <c r="AV1446" s="619"/>
      <c r="AW1446" s="619"/>
      <c r="AX1446" s="619"/>
      <c r="AY1446" s="122"/>
      <c r="AZ1446" s="122"/>
      <c r="BA1446" s="122"/>
    </row>
    <row r="1447" spans="25:53" x14ac:dyDescent="0.2">
      <c r="Y1447" s="125"/>
      <c r="Z1447" s="125"/>
      <c r="AA1447" s="125"/>
      <c r="AQ1447" s="122"/>
      <c r="AR1447" s="122"/>
      <c r="AS1447" s="122"/>
      <c r="AT1447" s="122"/>
      <c r="AU1447" s="122"/>
      <c r="AV1447" s="619"/>
      <c r="AW1447" s="619"/>
      <c r="AX1447" s="619"/>
      <c r="AY1447" s="122"/>
      <c r="AZ1447" s="122"/>
      <c r="BA1447" s="122"/>
    </row>
    <row r="1448" spans="25:53" x14ac:dyDescent="0.2">
      <c r="Y1448" s="125"/>
      <c r="Z1448" s="125"/>
      <c r="AA1448" s="125"/>
      <c r="AQ1448" s="122"/>
      <c r="AR1448" s="122"/>
      <c r="AS1448" s="122"/>
      <c r="AT1448" s="122"/>
      <c r="AU1448" s="122"/>
      <c r="AV1448" s="619"/>
      <c r="AW1448" s="619"/>
      <c r="AX1448" s="619"/>
      <c r="AY1448" s="122"/>
      <c r="AZ1448" s="122"/>
      <c r="BA1448" s="122"/>
    </row>
    <row r="1449" spans="25:53" x14ac:dyDescent="0.2">
      <c r="Y1449" s="125"/>
      <c r="Z1449" s="125"/>
      <c r="AA1449" s="125"/>
      <c r="AQ1449" s="122"/>
      <c r="AR1449" s="122"/>
      <c r="AS1449" s="122"/>
      <c r="AT1449" s="122"/>
      <c r="AU1449" s="122"/>
      <c r="AV1449" s="619"/>
      <c r="AW1449" s="619"/>
      <c r="AX1449" s="619"/>
      <c r="AY1449" s="122"/>
      <c r="AZ1449" s="122"/>
      <c r="BA1449" s="122"/>
    </row>
    <row r="1450" spans="25:53" ht="12.75" x14ac:dyDescent="0.2">
      <c r="Y1450" s="128"/>
      <c r="Z1450" s="128"/>
      <c r="AA1450" s="128"/>
      <c r="AQ1450" s="122"/>
      <c r="AR1450" s="122"/>
      <c r="AS1450" s="122"/>
      <c r="AT1450" s="122"/>
      <c r="AU1450" s="122"/>
      <c r="AV1450" s="620"/>
      <c r="AW1450" s="620"/>
      <c r="AX1450" s="620"/>
      <c r="AY1450" s="122"/>
      <c r="AZ1450" s="122"/>
      <c r="BA1450" s="122"/>
    </row>
    <row r="1451" spans="25:53" ht="12.75" x14ac:dyDescent="0.2">
      <c r="Y1451" s="128"/>
      <c r="Z1451" s="128"/>
      <c r="AA1451" s="128"/>
      <c r="AQ1451" s="122"/>
      <c r="AR1451" s="122"/>
      <c r="AS1451" s="122"/>
      <c r="AT1451" s="122"/>
      <c r="AU1451" s="122"/>
      <c r="AV1451" s="620"/>
      <c r="AW1451" s="620"/>
      <c r="AX1451" s="620"/>
      <c r="AY1451" s="122"/>
      <c r="AZ1451" s="122"/>
      <c r="BA1451" s="122"/>
    </row>
    <row r="1452" spans="25:53" ht="12.75" x14ac:dyDescent="0.2">
      <c r="Y1452" s="128"/>
      <c r="Z1452" s="128"/>
      <c r="AA1452" s="128"/>
      <c r="AQ1452" s="122"/>
      <c r="AR1452" s="122"/>
      <c r="AS1452" s="122"/>
      <c r="AT1452" s="122"/>
      <c r="AU1452" s="122"/>
      <c r="AV1452" s="620"/>
      <c r="AW1452" s="620"/>
      <c r="AX1452" s="620"/>
      <c r="AY1452" s="122"/>
      <c r="AZ1452" s="122"/>
      <c r="BA1452" s="122"/>
    </row>
    <row r="1453" spans="25:53" ht="12.75" x14ac:dyDescent="0.2">
      <c r="Y1453" s="128"/>
      <c r="Z1453" s="128"/>
      <c r="AA1453" s="128"/>
      <c r="AQ1453" s="122"/>
      <c r="AR1453" s="122"/>
      <c r="AS1453" s="122"/>
      <c r="AT1453" s="122"/>
      <c r="AU1453" s="122"/>
      <c r="AV1453" s="620"/>
      <c r="AW1453" s="620"/>
      <c r="AX1453" s="620"/>
      <c r="AY1453" s="122"/>
      <c r="AZ1453" s="122"/>
      <c r="BA1453" s="122"/>
    </row>
    <row r="1454" spans="25:53" ht="12.75" x14ac:dyDescent="0.2">
      <c r="Y1454" s="128"/>
      <c r="Z1454" s="128"/>
      <c r="AA1454" s="128"/>
      <c r="AQ1454" s="122"/>
      <c r="AR1454" s="122"/>
      <c r="AS1454" s="122"/>
      <c r="AT1454" s="122"/>
      <c r="AU1454" s="122"/>
      <c r="AV1454" s="620"/>
      <c r="AW1454" s="620"/>
      <c r="AX1454" s="620"/>
      <c r="AY1454" s="122"/>
      <c r="AZ1454" s="122"/>
      <c r="BA1454" s="122"/>
    </row>
    <row r="1455" spans="25:53" ht="12.75" x14ac:dyDescent="0.2">
      <c r="Y1455" s="128"/>
      <c r="Z1455" s="128"/>
      <c r="AA1455" s="128"/>
      <c r="AQ1455" s="122"/>
      <c r="AR1455" s="122"/>
      <c r="AS1455" s="122"/>
      <c r="AT1455" s="122"/>
      <c r="AU1455" s="122"/>
      <c r="AV1455" s="620"/>
      <c r="AW1455" s="620"/>
      <c r="AX1455" s="620"/>
      <c r="AY1455" s="122"/>
      <c r="AZ1455" s="122"/>
      <c r="BA1455" s="122"/>
    </row>
    <row r="1456" spans="25:53" ht="12.75" x14ac:dyDescent="0.2">
      <c r="Y1456" s="128"/>
      <c r="Z1456" s="128"/>
      <c r="AA1456" s="128"/>
      <c r="AQ1456" s="122"/>
      <c r="AR1456" s="122"/>
      <c r="AS1456" s="122"/>
      <c r="AT1456" s="122"/>
      <c r="AU1456" s="122"/>
      <c r="AV1456" s="620"/>
      <c r="AW1456" s="620"/>
      <c r="AX1456" s="620"/>
      <c r="AY1456" s="122"/>
      <c r="AZ1456" s="122"/>
      <c r="BA1456" s="122"/>
    </row>
    <row r="1457" spans="25:53" ht="12.75" x14ac:dyDescent="0.2">
      <c r="Y1457" s="128"/>
      <c r="Z1457" s="128"/>
      <c r="AA1457" s="128"/>
      <c r="AQ1457" s="122"/>
      <c r="AR1457" s="122"/>
      <c r="AS1457" s="122"/>
      <c r="AT1457" s="122"/>
      <c r="AU1457" s="122"/>
      <c r="AV1457" s="620"/>
      <c r="AW1457" s="620"/>
      <c r="AX1457" s="620"/>
      <c r="AY1457" s="122"/>
      <c r="AZ1457" s="122"/>
      <c r="BA1457" s="122"/>
    </row>
    <row r="1458" spans="25:53" ht="12.75" x14ac:dyDescent="0.2">
      <c r="Y1458" s="128"/>
      <c r="Z1458" s="128"/>
      <c r="AA1458" s="128"/>
      <c r="AQ1458" s="122"/>
      <c r="AR1458" s="122"/>
      <c r="AS1458" s="122"/>
      <c r="AT1458" s="122"/>
      <c r="AU1458" s="122"/>
      <c r="AV1458" s="620"/>
      <c r="AW1458" s="620"/>
      <c r="AX1458" s="620"/>
      <c r="AY1458" s="122"/>
      <c r="AZ1458" s="122"/>
      <c r="BA1458" s="122"/>
    </row>
    <row r="1459" spans="25:53" ht="12.75" x14ac:dyDescent="0.2">
      <c r="Y1459" s="128"/>
      <c r="Z1459" s="128"/>
      <c r="AA1459" s="128"/>
      <c r="AQ1459" s="122"/>
      <c r="AR1459" s="122"/>
      <c r="AS1459" s="122"/>
      <c r="AT1459" s="122"/>
      <c r="AU1459" s="122"/>
      <c r="AV1459" s="620"/>
      <c r="AW1459" s="620"/>
      <c r="AX1459" s="620"/>
      <c r="AY1459" s="122"/>
      <c r="AZ1459" s="122"/>
      <c r="BA1459" s="122"/>
    </row>
    <row r="1460" spans="25:53" ht="12.75" x14ac:dyDescent="0.2">
      <c r="Y1460" s="128"/>
      <c r="Z1460" s="128"/>
      <c r="AA1460" s="128"/>
      <c r="AQ1460" s="122"/>
      <c r="AR1460" s="122"/>
      <c r="AS1460" s="122"/>
      <c r="AT1460" s="122"/>
      <c r="AU1460" s="122"/>
      <c r="AV1460" s="620"/>
      <c r="AW1460" s="620"/>
      <c r="AX1460" s="620"/>
      <c r="AY1460" s="122"/>
      <c r="AZ1460" s="122"/>
      <c r="BA1460" s="122"/>
    </row>
    <row r="1461" spans="25:53" ht="12.75" x14ac:dyDescent="0.2">
      <c r="Y1461" s="128"/>
      <c r="Z1461" s="128"/>
      <c r="AA1461" s="128"/>
      <c r="AQ1461" s="122"/>
      <c r="AR1461" s="122"/>
      <c r="AS1461" s="122"/>
      <c r="AT1461" s="122"/>
      <c r="AU1461" s="122"/>
      <c r="AV1461" s="620"/>
      <c r="AW1461" s="620"/>
      <c r="AX1461" s="620"/>
      <c r="AY1461" s="122"/>
      <c r="AZ1461" s="122"/>
      <c r="BA1461" s="122"/>
    </row>
    <row r="1462" spans="25:53" ht="12.75" x14ac:dyDescent="0.2">
      <c r="Y1462" s="128"/>
      <c r="Z1462" s="128"/>
      <c r="AA1462" s="128"/>
      <c r="AQ1462" s="122"/>
      <c r="AR1462" s="122"/>
      <c r="AS1462" s="122"/>
      <c r="AT1462" s="122"/>
      <c r="AU1462" s="122"/>
      <c r="AV1462" s="620"/>
      <c r="AW1462" s="620"/>
      <c r="AX1462" s="620"/>
      <c r="AY1462" s="122"/>
      <c r="AZ1462" s="122"/>
      <c r="BA1462" s="122"/>
    </row>
    <row r="1463" spans="25:53" ht="12.75" x14ac:dyDescent="0.2">
      <c r="Y1463" s="128"/>
      <c r="Z1463" s="128"/>
      <c r="AA1463" s="128"/>
      <c r="AQ1463" s="122"/>
      <c r="AR1463" s="122"/>
      <c r="AS1463" s="122"/>
      <c r="AT1463" s="122"/>
      <c r="AU1463" s="122"/>
      <c r="AV1463" s="620"/>
      <c r="AW1463" s="620"/>
      <c r="AX1463" s="620"/>
      <c r="AY1463" s="122"/>
      <c r="AZ1463" s="122"/>
      <c r="BA1463" s="122"/>
    </row>
    <row r="1464" spans="25:53" ht="12.75" x14ac:dyDescent="0.2">
      <c r="Y1464" s="128"/>
      <c r="Z1464" s="128"/>
      <c r="AA1464" s="128"/>
      <c r="AQ1464" s="122"/>
      <c r="AR1464" s="122"/>
      <c r="AS1464" s="122"/>
      <c r="AT1464" s="122"/>
      <c r="AU1464" s="122"/>
      <c r="AV1464" s="620"/>
      <c r="AW1464" s="620"/>
      <c r="AX1464" s="620"/>
      <c r="AY1464" s="122"/>
      <c r="AZ1464" s="122"/>
      <c r="BA1464" s="122"/>
    </row>
    <row r="1465" spans="25:53" ht="12.75" x14ac:dyDescent="0.2">
      <c r="Y1465" s="128"/>
      <c r="Z1465" s="128"/>
      <c r="AA1465" s="128"/>
      <c r="AQ1465" s="122"/>
      <c r="AR1465" s="122"/>
      <c r="AS1465" s="122"/>
      <c r="AT1465" s="122"/>
      <c r="AU1465" s="122"/>
      <c r="AV1465" s="620"/>
      <c r="AW1465" s="620"/>
      <c r="AX1465" s="620"/>
      <c r="AY1465" s="122"/>
      <c r="AZ1465" s="122"/>
      <c r="BA1465" s="122"/>
    </row>
    <row r="1466" spans="25:53" ht="12.75" x14ac:dyDescent="0.2">
      <c r="Y1466" s="128"/>
      <c r="Z1466" s="128"/>
      <c r="AA1466" s="128"/>
      <c r="AQ1466" s="122"/>
      <c r="AR1466" s="122"/>
      <c r="AS1466" s="122"/>
      <c r="AT1466" s="122"/>
      <c r="AU1466" s="122"/>
      <c r="AV1466" s="620"/>
      <c r="AW1466" s="620"/>
      <c r="AX1466" s="620"/>
      <c r="AY1466" s="122"/>
      <c r="AZ1466" s="122"/>
      <c r="BA1466" s="122"/>
    </row>
    <row r="1467" spans="25:53" ht="12.75" x14ac:dyDescent="0.2">
      <c r="Y1467" s="128"/>
      <c r="Z1467" s="128"/>
      <c r="AA1467" s="128"/>
      <c r="AQ1467" s="122"/>
      <c r="AR1467" s="122"/>
      <c r="AS1467" s="122"/>
      <c r="AT1467" s="122"/>
      <c r="AU1467" s="122"/>
      <c r="AV1467" s="620"/>
      <c r="AW1467" s="620"/>
      <c r="AX1467" s="620"/>
      <c r="AY1467" s="122"/>
      <c r="AZ1467" s="122"/>
      <c r="BA1467" s="122"/>
    </row>
    <row r="1468" spans="25:53" ht="12.75" x14ac:dyDescent="0.2">
      <c r="Y1468" s="128"/>
      <c r="Z1468" s="128"/>
      <c r="AA1468" s="128"/>
      <c r="AV1468" s="128"/>
      <c r="AW1468" s="128"/>
      <c r="AX1468" s="128"/>
    </row>
    <row r="1469" spans="25:53" ht="12.75" x14ac:dyDescent="0.2">
      <c r="Y1469" s="128"/>
      <c r="Z1469" s="128"/>
      <c r="AA1469" s="128"/>
      <c r="AV1469" s="128"/>
      <c r="AW1469" s="128"/>
      <c r="AX1469" s="128"/>
    </row>
    <row r="1470" spans="25:53" ht="12.75" x14ac:dyDescent="0.2">
      <c r="Y1470" s="128"/>
      <c r="Z1470" s="128"/>
      <c r="AA1470" s="128"/>
      <c r="AV1470" s="128"/>
      <c r="AW1470" s="128"/>
      <c r="AX1470" s="128"/>
    </row>
    <row r="1471" spans="25:53" ht="12.75" x14ac:dyDescent="0.2">
      <c r="Y1471" s="128"/>
      <c r="Z1471" s="128"/>
      <c r="AA1471" s="128"/>
      <c r="AV1471" s="128"/>
      <c r="AW1471" s="128"/>
      <c r="AX1471" s="128"/>
    </row>
    <row r="1472" spans="25:53" ht="12.75" x14ac:dyDescent="0.2">
      <c r="Y1472" s="128"/>
      <c r="Z1472" s="128"/>
      <c r="AA1472" s="128"/>
      <c r="AV1472" s="128"/>
      <c r="AW1472" s="128"/>
      <c r="AX1472" s="128"/>
    </row>
    <row r="1473" spans="25:50" ht="12.75" x14ac:dyDescent="0.2">
      <c r="Y1473" s="128"/>
      <c r="Z1473" s="128"/>
      <c r="AA1473" s="128"/>
      <c r="AV1473" s="128"/>
      <c r="AW1473" s="128"/>
      <c r="AX1473" s="128"/>
    </row>
  </sheetData>
  <mergeCells count="33">
    <mergeCell ref="L5:L8"/>
    <mergeCell ref="A5:C9"/>
    <mergeCell ref="G5:G8"/>
    <mergeCell ref="H5:H8"/>
    <mergeCell ref="I5:J7"/>
    <mergeCell ref="K5:K8"/>
    <mergeCell ref="M5:N5"/>
    <mergeCell ref="O5:O8"/>
    <mergeCell ref="P5:P8"/>
    <mergeCell ref="Q5:U5"/>
    <mergeCell ref="V5:W7"/>
    <mergeCell ref="R6:U7"/>
    <mergeCell ref="BJ5:BJ8"/>
    <mergeCell ref="AI6:AL7"/>
    <mergeCell ref="Y5:AA8"/>
    <mergeCell ref="AB5:AB8"/>
    <mergeCell ref="AC5:AD5"/>
    <mergeCell ref="AE5:AE8"/>
    <mergeCell ref="AF5:AF8"/>
    <mergeCell ref="AG5:AG8"/>
    <mergeCell ref="AC6:AC8"/>
    <mergeCell ref="AD6:AD8"/>
    <mergeCell ref="AH5:AL5"/>
    <mergeCell ref="AM5:AN7"/>
    <mergeCell ref="AO5:AQ9"/>
    <mergeCell ref="AU5:AU8"/>
    <mergeCell ref="AV5:AX8"/>
    <mergeCell ref="Y9:AA9"/>
    <mergeCell ref="AV9:AX9"/>
    <mergeCell ref="O1059:P1059"/>
    <mergeCell ref="AZ1059:BA1059"/>
    <mergeCell ref="AF1059:AG1059"/>
    <mergeCell ref="X5:X9"/>
  </mergeCells>
  <conditionalFormatting sqref="L28 L31:L36 L39:L41 L45:L68 L73 L78:L80 L85:L87 L92:L94 L99:L104 L109:L114 L119:L126 L131:L132 L142:L147 L152:L157 L162:L166 L171 L174:L177 L184:L188 L192:L215 L233:L241 L245:L247 L254:L255 L259:L307 L312 L315:L318 L325:L327 L331:L336 L340 L344:L345 L352:L355 L359 L363:L365 L372:L375 L379 L383:L386 L393:L395 L399 L403:L424 L428:L431 L435:L436 L440:L472 L479:L489 L496:L502 L506 L510:L517 L521:L528 L532 L536 L540:L555 L559:L561 L565 L569:L572 L579:L580 L587 L591:L600 L604:L675 L682:L698 L703:L707 L712:L713 L718 L723:L724 L729 L766:L771 L774 L783:L788 L792:L796 L798:L800 L804:L810 L812:L815 L819:L825 L829:L833 L837:L842 L846:L851 L853:L854 L858:L859 L862:L863 L866:L873 L876:L879 L882:L906 L910:L916 L918:L920 L924:L930 L934:L940 L942:L943 L947:L950 L952:L962 L965:L968 L983:L987 L989:L990 L994:L1000 L1004:L1007 L1009:L1011 L1015:L1020 L1030:L1036 L1045 L1049 L1053:L1055 L82 AB10:AB11 L10:L11 L224:L230">
    <cfRule type="cellIs" dxfId="634" priority="498" operator="greaterThan">
      <formula>6</formula>
    </cfRule>
  </conditionalFormatting>
  <conditionalFormatting sqref="L15">
    <cfRule type="cellIs" dxfId="633" priority="492" operator="greaterThan">
      <formula>6</formula>
    </cfRule>
  </conditionalFormatting>
  <conditionalFormatting sqref="AB12">
    <cfRule type="cellIs" dxfId="632" priority="493" operator="greaterThan">
      <formula>6</formula>
    </cfRule>
  </conditionalFormatting>
  <conditionalFormatting sqref="L13:L14 L16:L18 L21:L22 L25:L27">
    <cfRule type="cellIs" dxfId="631" priority="497" operator="greaterThan">
      <formula>6</formula>
    </cfRule>
  </conditionalFormatting>
  <conditionalFormatting sqref="L12">
    <cfRule type="cellIs" dxfId="630" priority="495" operator="greaterThan">
      <formula>6</formula>
    </cfRule>
  </conditionalFormatting>
  <conditionalFormatting sqref="L19">
    <cfRule type="cellIs" dxfId="629" priority="490" operator="greaterThan">
      <formula>6</formula>
    </cfRule>
  </conditionalFormatting>
  <conditionalFormatting sqref="AB15">
    <cfRule type="cellIs" dxfId="628" priority="491" operator="greaterThan">
      <formula>6</formula>
    </cfRule>
  </conditionalFormatting>
  <conditionalFormatting sqref="AB24">
    <cfRule type="cellIs" dxfId="627" priority="485" operator="greaterThan">
      <formula>6</formula>
    </cfRule>
  </conditionalFormatting>
  <conditionalFormatting sqref="AB30">
    <cfRule type="cellIs" dxfId="626" priority="482" operator="greaterThan">
      <formula>6</formula>
    </cfRule>
  </conditionalFormatting>
  <conditionalFormatting sqref="AB44">
    <cfRule type="cellIs" dxfId="625" priority="476" operator="greaterThan">
      <formula>6</formula>
    </cfRule>
  </conditionalFormatting>
  <conditionalFormatting sqref="AB20">
    <cfRule type="cellIs" dxfId="624" priority="488" operator="greaterThan">
      <formula>6</formula>
    </cfRule>
  </conditionalFormatting>
  <conditionalFormatting sqref="L24">
    <cfRule type="cellIs" dxfId="623" priority="486" operator="greaterThan">
      <formula>6</formula>
    </cfRule>
  </conditionalFormatting>
  <conditionalFormatting sqref="AB38">
    <cfRule type="cellIs" dxfId="622" priority="479" operator="greaterThan">
      <formula>6</formula>
    </cfRule>
  </conditionalFormatting>
  <conditionalFormatting sqref="L20">
    <cfRule type="cellIs" dxfId="621" priority="489" operator="greaterThan">
      <formula>6</formula>
    </cfRule>
  </conditionalFormatting>
  <conditionalFormatting sqref="L23">
    <cfRule type="cellIs" dxfId="620" priority="487" operator="greaterThan">
      <formula>6</formula>
    </cfRule>
  </conditionalFormatting>
  <conditionalFormatting sqref="L30">
    <cfRule type="cellIs" dxfId="619" priority="483" operator="greaterThan">
      <formula>6</formula>
    </cfRule>
  </conditionalFormatting>
  <conditionalFormatting sqref="L44">
    <cfRule type="cellIs" dxfId="618" priority="477" operator="greaterThan">
      <formula>6</formula>
    </cfRule>
  </conditionalFormatting>
  <conditionalFormatting sqref="L29">
    <cfRule type="cellIs" dxfId="617" priority="484" operator="greaterThan">
      <formula>6</formula>
    </cfRule>
  </conditionalFormatting>
  <conditionalFormatting sqref="L38">
    <cfRule type="cellIs" dxfId="616" priority="480" operator="greaterThan">
      <formula>6</formula>
    </cfRule>
  </conditionalFormatting>
  <conditionalFormatting sqref="L37">
    <cfRule type="cellIs" dxfId="615" priority="481" operator="greaterThan">
      <formula>6</formula>
    </cfRule>
  </conditionalFormatting>
  <conditionalFormatting sqref="L43">
    <cfRule type="cellIs" dxfId="614" priority="478" operator="greaterThan">
      <formula>6</formula>
    </cfRule>
  </conditionalFormatting>
  <conditionalFormatting sqref="AB70">
    <cfRule type="cellIs" dxfId="613" priority="474" operator="greaterThan">
      <formula>6</formula>
    </cfRule>
  </conditionalFormatting>
  <conditionalFormatting sqref="L70:L72">
    <cfRule type="cellIs" dxfId="612" priority="475" operator="greaterThan">
      <formula>6</formula>
    </cfRule>
  </conditionalFormatting>
  <conditionalFormatting sqref="AB75">
    <cfRule type="cellIs" dxfId="611" priority="472" operator="greaterThan">
      <formula>6</formula>
    </cfRule>
  </conditionalFormatting>
  <conditionalFormatting sqref="L75:L77">
    <cfRule type="cellIs" dxfId="610" priority="473" operator="greaterThan">
      <formula>6</formula>
    </cfRule>
  </conditionalFormatting>
  <conditionalFormatting sqref="L567">
    <cfRule type="cellIs" dxfId="609" priority="354" operator="greaterThan">
      <formula>6</formula>
    </cfRule>
  </conditionalFormatting>
  <conditionalFormatting sqref="L83:L84">
    <cfRule type="cellIs" dxfId="608" priority="471" operator="greaterThan">
      <formula>6</formula>
    </cfRule>
  </conditionalFormatting>
  <conditionalFormatting sqref="L89">
    <cfRule type="cellIs" dxfId="607" priority="469" operator="greaterThan">
      <formula>6</formula>
    </cfRule>
  </conditionalFormatting>
  <conditionalFormatting sqref="L574">
    <cfRule type="cellIs" dxfId="606" priority="352" operator="greaterThan">
      <formula>6</formula>
    </cfRule>
  </conditionalFormatting>
  <conditionalFormatting sqref="L90:L91">
    <cfRule type="cellIs" dxfId="605" priority="468" operator="greaterThan">
      <formula>6</formula>
    </cfRule>
  </conditionalFormatting>
  <conditionalFormatting sqref="L96">
    <cfRule type="cellIs" dxfId="604" priority="466" operator="greaterThan">
      <formula>6</formula>
    </cfRule>
  </conditionalFormatting>
  <conditionalFormatting sqref="L577">
    <cfRule type="cellIs" dxfId="603" priority="350" operator="greaterThan">
      <formula>6</formula>
    </cfRule>
  </conditionalFormatting>
  <conditionalFormatting sqref="L97:L98">
    <cfRule type="cellIs" dxfId="602" priority="465" operator="greaterThan">
      <formula>6</formula>
    </cfRule>
  </conditionalFormatting>
  <conditionalFormatting sqref="L106">
    <cfRule type="cellIs" dxfId="601" priority="463" operator="greaterThan">
      <formula>6</formula>
    </cfRule>
  </conditionalFormatting>
  <conditionalFormatting sqref="L582">
    <cfRule type="cellIs" dxfId="600" priority="348" operator="greaterThan">
      <formula>6</formula>
    </cfRule>
  </conditionalFormatting>
  <conditionalFormatting sqref="L107:L108">
    <cfRule type="cellIs" dxfId="599" priority="462" operator="greaterThan">
      <formula>6</formula>
    </cfRule>
  </conditionalFormatting>
  <conditionalFormatting sqref="L116">
    <cfRule type="cellIs" dxfId="598" priority="460" operator="greaterThan">
      <formula>6</formula>
    </cfRule>
  </conditionalFormatting>
  <conditionalFormatting sqref="L585">
    <cfRule type="cellIs" dxfId="597" priority="346" operator="greaterThan">
      <formula>6</formula>
    </cfRule>
  </conditionalFormatting>
  <conditionalFormatting sqref="L117:L118">
    <cfRule type="cellIs" dxfId="596" priority="459" operator="greaterThan">
      <formula>6</formula>
    </cfRule>
  </conditionalFormatting>
  <conditionalFormatting sqref="L128">
    <cfRule type="cellIs" dxfId="595" priority="457" operator="greaterThan">
      <formula>6</formula>
    </cfRule>
  </conditionalFormatting>
  <conditionalFormatting sqref="L589">
    <cfRule type="cellIs" dxfId="594" priority="344" operator="greaterThan">
      <formula>6</formula>
    </cfRule>
  </conditionalFormatting>
  <conditionalFormatting sqref="L129:L130">
    <cfRule type="cellIs" dxfId="593" priority="456" operator="greaterThan">
      <formula>6</formula>
    </cfRule>
  </conditionalFormatting>
  <conditionalFormatting sqref="L139">
    <cfRule type="cellIs" dxfId="592" priority="454" operator="greaterThan">
      <formula>6</formula>
    </cfRule>
  </conditionalFormatting>
  <conditionalFormatting sqref="L603">
    <cfRule type="cellIs" dxfId="591" priority="343" operator="greaterThan">
      <formula>6</formula>
    </cfRule>
  </conditionalFormatting>
  <conditionalFormatting sqref="L140:L141">
    <cfRule type="cellIs" dxfId="590" priority="453" operator="greaterThan">
      <formula>6</formula>
    </cfRule>
  </conditionalFormatting>
  <conditionalFormatting sqref="L149">
    <cfRule type="cellIs" dxfId="589" priority="451" operator="greaterThan">
      <formula>6</formula>
    </cfRule>
  </conditionalFormatting>
  <conditionalFormatting sqref="L677">
    <cfRule type="cellIs" dxfId="588" priority="341" operator="greaterThan">
      <formula>6</formula>
    </cfRule>
  </conditionalFormatting>
  <conditionalFormatting sqref="L150:L151">
    <cfRule type="cellIs" dxfId="587" priority="450" operator="greaterThan">
      <formula>6</formula>
    </cfRule>
  </conditionalFormatting>
  <conditionalFormatting sqref="L159">
    <cfRule type="cellIs" dxfId="586" priority="448" operator="greaterThan">
      <formula>6</formula>
    </cfRule>
  </conditionalFormatting>
  <conditionalFormatting sqref="L700">
    <cfRule type="cellIs" dxfId="585" priority="337" operator="greaterThan">
      <formula>6</formula>
    </cfRule>
  </conditionalFormatting>
  <conditionalFormatting sqref="L160:L161">
    <cfRule type="cellIs" dxfId="584" priority="447" operator="greaterThan">
      <formula>6</formula>
    </cfRule>
  </conditionalFormatting>
  <conditionalFormatting sqref="L168">
    <cfRule type="cellIs" dxfId="583" priority="445" operator="greaterThan">
      <formula>6</formula>
    </cfRule>
  </conditionalFormatting>
  <conditionalFormatting sqref="L169:L170">
    <cfRule type="cellIs" dxfId="582" priority="444" operator="greaterThan">
      <formula>6</formula>
    </cfRule>
  </conditionalFormatting>
  <conditionalFormatting sqref="L173">
    <cfRule type="cellIs" dxfId="581" priority="442" operator="greaterThan">
      <formula>6</formula>
    </cfRule>
  </conditionalFormatting>
  <conditionalFormatting sqref="L180">
    <cfRule type="cellIs" dxfId="580" priority="441" operator="greaterThan">
      <formula>6</formula>
    </cfRule>
  </conditionalFormatting>
  <conditionalFormatting sqref="L179">
    <cfRule type="cellIs" dxfId="579" priority="440" operator="greaterThan">
      <formula>6</formula>
    </cfRule>
  </conditionalFormatting>
  <conditionalFormatting sqref="L183">
    <cfRule type="cellIs" dxfId="578" priority="439" operator="greaterThan">
      <formula>6</formula>
    </cfRule>
  </conditionalFormatting>
  <conditionalFormatting sqref="L182">
    <cfRule type="cellIs" dxfId="577" priority="438" operator="greaterThan">
      <formula>6</formula>
    </cfRule>
  </conditionalFormatting>
  <conditionalFormatting sqref="L191">
    <cfRule type="cellIs" dxfId="576" priority="437" operator="greaterThan">
      <formula>6</formula>
    </cfRule>
  </conditionalFormatting>
  <conditionalFormatting sqref="L190">
    <cfRule type="cellIs" dxfId="575" priority="436" operator="greaterThan">
      <formula>6</formula>
    </cfRule>
  </conditionalFormatting>
  <conditionalFormatting sqref="L217">
    <cfRule type="cellIs" dxfId="574" priority="435" operator="greaterThan">
      <formula>6</formula>
    </cfRule>
  </conditionalFormatting>
  <conditionalFormatting sqref="L710:L711">
    <cfRule type="cellIs" dxfId="573" priority="333" operator="greaterThan">
      <formula>6</formula>
    </cfRule>
  </conditionalFormatting>
  <conditionalFormatting sqref="L218:L219 L221">
    <cfRule type="cellIs" dxfId="572" priority="434" operator="greaterThan">
      <formula>6</formula>
    </cfRule>
  </conditionalFormatting>
  <conditionalFormatting sqref="L232">
    <cfRule type="cellIs" dxfId="571" priority="432" operator="greaterThan">
      <formula>6</formula>
    </cfRule>
  </conditionalFormatting>
  <conditionalFormatting sqref="L244">
    <cfRule type="cellIs" dxfId="570" priority="431" operator="greaterThan">
      <formula>6</formula>
    </cfRule>
  </conditionalFormatting>
  <conditionalFormatting sqref="L243">
    <cfRule type="cellIs" dxfId="569" priority="430" operator="greaterThan">
      <formula>6</formula>
    </cfRule>
  </conditionalFormatting>
  <conditionalFormatting sqref="L250">
    <cfRule type="cellIs" dxfId="568" priority="429" operator="greaterThan">
      <formula>6</formula>
    </cfRule>
  </conditionalFormatting>
  <conditionalFormatting sqref="L249">
    <cfRule type="cellIs" dxfId="567" priority="428" operator="greaterThan">
      <formula>6</formula>
    </cfRule>
  </conditionalFormatting>
  <conditionalFormatting sqref="L253">
    <cfRule type="cellIs" dxfId="566" priority="427" operator="greaterThan">
      <formula>6</formula>
    </cfRule>
  </conditionalFormatting>
  <conditionalFormatting sqref="L252">
    <cfRule type="cellIs" dxfId="565" priority="426" operator="greaterThan">
      <formula>6</formula>
    </cfRule>
  </conditionalFormatting>
  <conditionalFormatting sqref="L258">
    <cfRule type="cellIs" dxfId="564" priority="425" operator="greaterThan">
      <formula>6</formula>
    </cfRule>
  </conditionalFormatting>
  <conditionalFormatting sqref="L257">
    <cfRule type="cellIs" dxfId="563" priority="424" operator="greaterThan">
      <formula>6</formula>
    </cfRule>
  </conditionalFormatting>
  <conditionalFormatting sqref="L309">
    <cfRule type="cellIs" dxfId="562" priority="423" operator="greaterThan">
      <formula>6</formula>
    </cfRule>
  </conditionalFormatting>
  <conditionalFormatting sqref="L720">
    <cfRule type="cellIs" dxfId="561" priority="328" operator="greaterThan">
      <formula>6</formula>
    </cfRule>
  </conditionalFormatting>
  <conditionalFormatting sqref="L310:L311">
    <cfRule type="cellIs" dxfId="560" priority="422" operator="greaterThan">
      <formula>6</formula>
    </cfRule>
  </conditionalFormatting>
  <conditionalFormatting sqref="L314">
    <cfRule type="cellIs" dxfId="559" priority="420" operator="greaterThan">
      <formula>6</formula>
    </cfRule>
  </conditionalFormatting>
  <conditionalFormatting sqref="L321">
    <cfRule type="cellIs" dxfId="558" priority="419" operator="greaterThan">
      <formula>6</formula>
    </cfRule>
  </conditionalFormatting>
  <conditionalFormatting sqref="L320">
    <cfRule type="cellIs" dxfId="557" priority="418" operator="greaterThan">
      <formula>6</formula>
    </cfRule>
  </conditionalFormatting>
  <conditionalFormatting sqref="L324">
    <cfRule type="cellIs" dxfId="556" priority="417" operator="greaterThan">
      <formula>6</formula>
    </cfRule>
  </conditionalFormatting>
  <conditionalFormatting sqref="L323">
    <cfRule type="cellIs" dxfId="555" priority="416" operator="greaterThan">
      <formula>6</formula>
    </cfRule>
  </conditionalFormatting>
  <conditionalFormatting sqref="L330">
    <cfRule type="cellIs" dxfId="554" priority="415" operator="greaterThan">
      <formula>6</formula>
    </cfRule>
  </conditionalFormatting>
  <conditionalFormatting sqref="L329">
    <cfRule type="cellIs" dxfId="553" priority="414" operator="greaterThan">
      <formula>6</formula>
    </cfRule>
  </conditionalFormatting>
  <conditionalFormatting sqref="L478">
    <cfRule type="cellIs" dxfId="552" priority="376" operator="greaterThan">
      <formula>6</formula>
    </cfRule>
  </conditionalFormatting>
  <conditionalFormatting sqref="L816">
    <cfRule type="cellIs" dxfId="551" priority="304" operator="greaterThan">
      <formula>6</formula>
    </cfRule>
  </conditionalFormatting>
  <conditionalFormatting sqref="L475:L476">
    <cfRule type="cellIs" dxfId="550" priority="378" operator="greaterThan">
      <formula>6</formula>
    </cfRule>
  </conditionalFormatting>
  <conditionalFormatting sqref="L339">
    <cfRule type="cellIs" dxfId="549" priority="413" operator="greaterThan">
      <formula>6</formula>
    </cfRule>
  </conditionalFormatting>
  <conditionalFormatting sqref="L338">
    <cfRule type="cellIs" dxfId="548" priority="412" operator="greaterThan">
      <formula>6</formula>
    </cfRule>
  </conditionalFormatting>
  <conditionalFormatting sqref="L343">
    <cfRule type="cellIs" dxfId="547" priority="411" operator="greaterThan">
      <formula>6</formula>
    </cfRule>
  </conditionalFormatting>
  <conditionalFormatting sqref="L342">
    <cfRule type="cellIs" dxfId="546" priority="410" operator="greaterThan">
      <formula>6</formula>
    </cfRule>
  </conditionalFormatting>
  <conditionalFormatting sqref="L348">
    <cfRule type="cellIs" dxfId="545" priority="409" operator="greaterThan">
      <formula>6</formula>
    </cfRule>
  </conditionalFormatting>
  <conditionalFormatting sqref="L347">
    <cfRule type="cellIs" dxfId="544" priority="408" operator="greaterThan">
      <formula>6</formula>
    </cfRule>
  </conditionalFormatting>
  <conditionalFormatting sqref="L351">
    <cfRule type="cellIs" dxfId="543" priority="407" operator="greaterThan">
      <formula>6</formula>
    </cfRule>
  </conditionalFormatting>
  <conditionalFormatting sqref="L350">
    <cfRule type="cellIs" dxfId="542" priority="406" operator="greaterThan">
      <formula>6</formula>
    </cfRule>
  </conditionalFormatting>
  <conditionalFormatting sqref="L358">
    <cfRule type="cellIs" dxfId="541" priority="405" operator="greaterThan">
      <formula>6</formula>
    </cfRule>
  </conditionalFormatting>
  <conditionalFormatting sqref="L357">
    <cfRule type="cellIs" dxfId="540" priority="404" operator="greaterThan">
      <formula>6</formula>
    </cfRule>
  </conditionalFormatting>
  <conditionalFormatting sqref="L362">
    <cfRule type="cellIs" dxfId="539" priority="403" operator="greaterThan">
      <formula>6</formula>
    </cfRule>
  </conditionalFormatting>
  <conditionalFormatting sqref="L361">
    <cfRule type="cellIs" dxfId="538" priority="402" operator="greaterThan">
      <formula>6</formula>
    </cfRule>
  </conditionalFormatting>
  <conditionalFormatting sqref="L368">
    <cfRule type="cellIs" dxfId="537" priority="401" operator="greaterThan">
      <formula>6</formula>
    </cfRule>
  </conditionalFormatting>
  <conditionalFormatting sqref="L367">
    <cfRule type="cellIs" dxfId="536" priority="400" operator="greaterThan">
      <formula>6</formula>
    </cfRule>
  </conditionalFormatting>
  <conditionalFormatting sqref="L371">
    <cfRule type="cellIs" dxfId="535" priority="399" operator="greaterThan">
      <formula>6</formula>
    </cfRule>
  </conditionalFormatting>
  <conditionalFormatting sqref="L370">
    <cfRule type="cellIs" dxfId="534" priority="398" operator="greaterThan">
      <formula>6</formula>
    </cfRule>
  </conditionalFormatting>
  <conditionalFormatting sqref="L378">
    <cfRule type="cellIs" dxfId="533" priority="397" operator="greaterThan">
      <formula>6</formula>
    </cfRule>
  </conditionalFormatting>
  <conditionalFormatting sqref="L377">
    <cfRule type="cellIs" dxfId="532" priority="396" operator="greaterThan">
      <formula>6</formula>
    </cfRule>
  </conditionalFormatting>
  <conditionalFormatting sqref="L382">
    <cfRule type="cellIs" dxfId="531" priority="395" operator="greaterThan">
      <formula>6</formula>
    </cfRule>
  </conditionalFormatting>
  <conditionalFormatting sqref="L381">
    <cfRule type="cellIs" dxfId="530" priority="394" operator="greaterThan">
      <formula>6</formula>
    </cfRule>
  </conditionalFormatting>
  <conditionalFormatting sqref="L389">
    <cfRule type="cellIs" dxfId="529" priority="393" operator="greaterThan">
      <formula>6</formula>
    </cfRule>
  </conditionalFormatting>
  <conditionalFormatting sqref="L388">
    <cfRule type="cellIs" dxfId="528" priority="392" operator="greaterThan">
      <formula>6</formula>
    </cfRule>
  </conditionalFormatting>
  <conditionalFormatting sqref="L392">
    <cfRule type="cellIs" dxfId="527" priority="391" operator="greaterThan">
      <formula>6</formula>
    </cfRule>
  </conditionalFormatting>
  <conditionalFormatting sqref="L391">
    <cfRule type="cellIs" dxfId="526" priority="390" operator="greaterThan">
      <formula>6</formula>
    </cfRule>
  </conditionalFormatting>
  <conditionalFormatting sqref="L398">
    <cfRule type="cellIs" dxfId="525" priority="389" operator="greaterThan">
      <formula>6</formula>
    </cfRule>
  </conditionalFormatting>
  <conditionalFormatting sqref="L397">
    <cfRule type="cellIs" dxfId="524" priority="388" operator="greaterThan">
      <formula>6</formula>
    </cfRule>
  </conditionalFormatting>
  <conditionalFormatting sqref="L402">
    <cfRule type="cellIs" dxfId="523" priority="387" operator="greaterThan">
      <formula>6</formula>
    </cfRule>
  </conditionalFormatting>
  <conditionalFormatting sqref="L401">
    <cfRule type="cellIs" dxfId="522" priority="386" operator="greaterThan">
      <formula>6</formula>
    </cfRule>
  </conditionalFormatting>
  <conditionalFormatting sqref="L427">
    <cfRule type="cellIs" dxfId="521" priority="385" operator="greaterThan">
      <formula>6</formula>
    </cfRule>
  </conditionalFormatting>
  <conditionalFormatting sqref="L426">
    <cfRule type="cellIs" dxfId="520" priority="384" operator="greaterThan">
      <formula>6</formula>
    </cfRule>
  </conditionalFormatting>
  <conditionalFormatting sqref="L434">
    <cfRule type="cellIs" dxfId="519" priority="383" operator="greaterThan">
      <formula>6</formula>
    </cfRule>
  </conditionalFormatting>
  <conditionalFormatting sqref="L433">
    <cfRule type="cellIs" dxfId="518" priority="382" operator="greaterThan">
      <formula>6</formula>
    </cfRule>
  </conditionalFormatting>
  <conditionalFormatting sqref="L439">
    <cfRule type="cellIs" dxfId="517" priority="381" operator="greaterThan">
      <formula>6</formula>
    </cfRule>
  </conditionalFormatting>
  <conditionalFormatting sqref="L438">
    <cfRule type="cellIs" dxfId="516" priority="380" operator="greaterThan">
      <formula>6</formula>
    </cfRule>
  </conditionalFormatting>
  <conditionalFormatting sqref="L474">
    <cfRule type="cellIs" dxfId="515" priority="379" operator="greaterThan">
      <formula>6</formula>
    </cfRule>
  </conditionalFormatting>
  <conditionalFormatting sqref="L492">
    <cfRule type="cellIs" dxfId="514" priority="375" operator="greaterThan">
      <formula>6</formula>
    </cfRule>
  </conditionalFormatting>
  <conditionalFormatting sqref="L491">
    <cfRule type="cellIs" dxfId="513" priority="374" operator="greaterThan">
      <formula>6</formula>
    </cfRule>
  </conditionalFormatting>
  <conditionalFormatting sqref="L495">
    <cfRule type="cellIs" dxfId="512" priority="373" operator="greaterThan">
      <formula>6</formula>
    </cfRule>
  </conditionalFormatting>
  <conditionalFormatting sqref="L494">
    <cfRule type="cellIs" dxfId="511" priority="372" operator="greaterThan">
      <formula>6</formula>
    </cfRule>
  </conditionalFormatting>
  <conditionalFormatting sqref="L505">
    <cfRule type="cellIs" dxfId="510" priority="371" operator="greaterThan">
      <formula>6</formula>
    </cfRule>
  </conditionalFormatting>
  <conditionalFormatting sqref="L504">
    <cfRule type="cellIs" dxfId="509" priority="370" operator="greaterThan">
      <formula>6</formula>
    </cfRule>
  </conditionalFormatting>
  <conditionalFormatting sqref="L509">
    <cfRule type="cellIs" dxfId="508" priority="369" operator="greaterThan">
      <formula>6</formula>
    </cfRule>
  </conditionalFormatting>
  <conditionalFormatting sqref="L508">
    <cfRule type="cellIs" dxfId="507" priority="368" operator="greaterThan">
      <formula>6</formula>
    </cfRule>
  </conditionalFormatting>
  <conditionalFormatting sqref="L520">
    <cfRule type="cellIs" dxfId="506" priority="367" operator="greaterThan">
      <formula>6</formula>
    </cfRule>
  </conditionalFormatting>
  <conditionalFormatting sqref="L519">
    <cfRule type="cellIs" dxfId="505" priority="366" operator="greaterThan">
      <formula>6</formula>
    </cfRule>
  </conditionalFormatting>
  <conditionalFormatting sqref="L531">
    <cfRule type="cellIs" dxfId="504" priority="365" operator="greaterThan">
      <formula>6</formula>
    </cfRule>
  </conditionalFormatting>
  <conditionalFormatting sqref="L530">
    <cfRule type="cellIs" dxfId="503" priority="364" operator="greaterThan">
      <formula>6</formula>
    </cfRule>
  </conditionalFormatting>
  <conditionalFormatting sqref="L535">
    <cfRule type="cellIs" dxfId="502" priority="363" operator="greaterThan">
      <formula>6</formula>
    </cfRule>
  </conditionalFormatting>
  <conditionalFormatting sqref="L534">
    <cfRule type="cellIs" dxfId="501" priority="362" operator="greaterThan">
      <formula>6</formula>
    </cfRule>
  </conditionalFormatting>
  <conditionalFormatting sqref="L539">
    <cfRule type="cellIs" dxfId="500" priority="361" operator="greaterThan">
      <formula>6</formula>
    </cfRule>
  </conditionalFormatting>
  <conditionalFormatting sqref="L538">
    <cfRule type="cellIs" dxfId="499" priority="360" operator="greaterThan">
      <formula>6</formula>
    </cfRule>
  </conditionalFormatting>
  <conditionalFormatting sqref="L558">
    <cfRule type="cellIs" dxfId="498" priority="359" operator="greaterThan">
      <formula>6</formula>
    </cfRule>
  </conditionalFormatting>
  <conditionalFormatting sqref="L557">
    <cfRule type="cellIs" dxfId="497" priority="358" operator="greaterThan">
      <formula>6</formula>
    </cfRule>
  </conditionalFormatting>
  <conditionalFormatting sqref="L564">
    <cfRule type="cellIs" dxfId="496" priority="357" operator="greaterThan">
      <formula>6</formula>
    </cfRule>
  </conditionalFormatting>
  <conditionalFormatting sqref="L563">
    <cfRule type="cellIs" dxfId="495" priority="356" operator="greaterThan">
      <formula>6</formula>
    </cfRule>
  </conditionalFormatting>
  <conditionalFormatting sqref="L568">
    <cfRule type="cellIs" dxfId="494" priority="355" operator="greaterThan">
      <formula>6</formula>
    </cfRule>
  </conditionalFormatting>
  <conditionalFormatting sqref="L575">
    <cfRule type="cellIs" dxfId="493" priority="353" operator="greaterThan">
      <formula>6</formula>
    </cfRule>
  </conditionalFormatting>
  <conditionalFormatting sqref="L578">
    <cfRule type="cellIs" dxfId="492" priority="351" operator="greaterThan">
      <formula>6</formula>
    </cfRule>
  </conditionalFormatting>
  <conditionalFormatting sqref="L583">
    <cfRule type="cellIs" dxfId="491" priority="349" operator="greaterThan">
      <formula>6</formula>
    </cfRule>
  </conditionalFormatting>
  <conditionalFormatting sqref="L586">
    <cfRule type="cellIs" dxfId="490" priority="347" operator="greaterThan">
      <formula>6</formula>
    </cfRule>
  </conditionalFormatting>
  <conditionalFormatting sqref="L602">
    <cfRule type="cellIs" dxfId="489" priority="342" operator="greaterThan">
      <formula>6</formula>
    </cfRule>
  </conditionalFormatting>
  <conditionalFormatting sqref="L590">
    <cfRule type="cellIs" dxfId="488" priority="345" operator="greaterThan">
      <formula>6</formula>
    </cfRule>
  </conditionalFormatting>
  <conditionalFormatting sqref="L678:L679">
    <cfRule type="cellIs" dxfId="487" priority="340" operator="greaterThan">
      <formula>6</formula>
    </cfRule>
  </conditionalFormatting>
  <conditionalFormatting sqref="L860">
    <cfRule type="cellIs" dxfId="486" priority="287" operator="greaterThan">
      <formula>6</formula>
    </cfRule>
  </conditionalFormatting>
  <conditionalFormatting sqref="L681">
    <cfRule type="cellIs" dxfId="485" priority="338" operator="greaterThan">
      <formula>6</formula>
    </cfRule>
  </conditionalFormatting>
  <conditionalFormatting sqref="L864">
    <cfRule type="cellIs" dxfId="484" priority="285" operator="greaterThan">
      <formula>6</formula>
    </cfRule>
  </conditionalFormatting>
  <conditionalFormatting sqref="L701:L702">
    <cfRule type="cellIs" dxfId="483" priority="336" operator="greaterThan">
      <formula>6</formula>
    </cfRule>
  </conditionalFormatting>
  <conditionalFormatting sqref="L709">
    <cfRule type="cellIs" dxfId="482" priority="334" operator="greaterThan">
      <formula>6</formula>
    </cfRule>
  </conditionalFormatting>
  <conditionalFormatting sqref="L874">
    <cfRule type="cellIs" dxfId="481" priority="283" operator="greaterThan">
      <formula>6</formula>
    </cfRule>
  </conditionalFormatting>
  <conditionalFormatting sqref="L715">
    <cfRule type="cellIs" dxfId="480" priority="331" operator="greaterThan">
      <formula>6</formula>
    </cfRule>
  </conditionalFormatting>
  <conditionalFormatting sqref="L880">
    <cfRule type="cellIs" dxfId="479" priority="281" operator="greaterThan">
      <formula>6</formula>
    </cfRule>
  </conditionalFormatting>
  <conditionalFormatting sqref="L716:L717">
    <cfRule type="cellIs" dxfId="478" priority="330" operator="greaterThan">
      <formula>6</formula>
    </cfRule>
  </conditionalFormatting>
  <conditionalFormatting sqref="L727:L728">
    <cfRule type="cellIs" dxfId="477" priority="324" operator="greaterThan">
      <formula>6</formula>
    </cfRule>
  </conditionalFormatting>
  <conditionalFormatting sqref="L908:L909">
    <cfRule type="cellIs" dxfId="476" priority="279" operator="greaterThan">
      <formula>6</formula>
    </cfRule>
  </conditionalFormatting>
  <conditionalFormatting sqref="L721:L722">
    <cfRule type="cellIs" dxfId="475" priority="327" operator="greaterThan">
      <formula>6</formula>
    </cfRule>
  </conditionalFormatting>
  <conditionalFormatting sqref="L726">
    <cfRule type="cellIs" dxfId="474" priority="325" operator="greaterThan">
      <formula>6</formula>
    </cfRule>
  </conditionalFormatting>
  <conditionalFormatting sqref="L917">
    <cfRule type="cellIs" dxfId="473" priority="277" operator="greaterThan">
      <formula>6</formula>
    </cfRule>
  </conditionalFormatting>
  <conditionalFormatting sqref="L763">
    <cfRule type="cellIs" dxfId="472" priority="322" operator="greaterThan">
      <formula>6</formula>
    </cfRule>
  </conditionalFormatting>
  <conditionalFormatting sqref="L764:L765">
    <cfRule type="cellIs" dxfId="471" priority="321" operator="greaterThan">
      <formula>6</formula>
    </cfRule>
  </conditionalFormatting>
  <conditionalFormatting sqref="L773">
    <cfRule type="cellIs" dxfId="470" priority="319" operator="greaterThan">
      <formula>6</formula>
    </cfRule>
  </conditionalFormatting>
  <conditionalFormatting sqref="L776">
    <cfRule type="cellIs" dxfId="469" priority="318" operator="greaterThan">
      <formula>6</formula>
    </cfRule>
  </conditionalFormatting>
  <conditionalFormatting sqref="L922:L923">
    <cfRule type="cellIs" dxfId="468" priority="275" operator="greaterThan">
      <formula>6</formula>
    </cfRule>
  </conditionalFormatting>
  <conditionalFormatting sqref="L777:L778">
    <cfRule type="cellIs" dxfId="467" priority="317" operator="greaterThan">
      <formula>6</formula>
    </cfRule>
  </conditionalFormatting>
  <conditionalFormatting sqref="L780">
    <cfRule type="cellIs" dxfId="466" priority="315" operator="greaterThan">
      <formula>6</formula>
    </cfRule>
  </conditionalFormatting>
  <conditionalFormatting sqref="L781:L782">
    <cfRule type="cellIs" dxfId="465" priority="314" operator="greaterThan">
      <formula>6</formula>
    </cfRule>
  </conditionalFormatting>
  <conditionalFormatting sqref="L789">
    <cfRule type="cellIs" dxfId="464" priority="312" operator="greaterThan">
      <formula>6</formula>
    </cfRule>
  </conditionalFormatting>
  <conditionalFormatting sqref="L931">
    <cfRule type="cellIs" dxfId="463" priority="273" operator="greaterThan">
      <formula>6</formula>
    </cfRule>
  </conditionalFormatting>
  <conditionalFormatting sqref="L790:L791">
    <cfRule type="cellIs" dxfId="462" priority="311" operator="greaterThan">
      <formula>6</formula>
    </cfRule>
  </conditionalFormatting>
  <conditionalFormatting sqref="L797">
    <cfRule type="cellIs" dxfId="461" priority="309" operator="greaterThan">
      <formula>6</formula>
    </cfRule>
  </conditionalFormatting>
  <conditionalFormatting sqref="L801">
    <cfRule type="cellIs" dxfId="460" priority="308" operator="greaterThan">
      <formula>6</formula>
    </cfRule>
  </conditionalFormatting>
  <conditionalFormatting sqref="L802:L803">
    <cfRule type="cellIs" dxfId="459" priority="307" operator="greaterThan">
      <formula>6</formula>
    </cfRule>
  </conditionalFormatting>
  <conditionalFormatting sqref="L811">
    <cfRule type="cellIs" dxfId="458" priority="305" operator="greaterThan">
      <formula>6</formula>
    </cfRule>
  </conditionalFormatting>
  <conditionalFormatting sqref="L944">
    <cfRule type="cellIs" dxfId="457" priority="269" operator="greaterThan">
      <formula>6</formula>
    </cfRule>
  </conditionalFormatting>
  <conditionalFormatting sqref="L817:L818">
    <cfRule type="cellIs" dxfId="456" priority="303" operator="greaterThan">
      <formula>6</formula>
    </cfRule>
  </conditionalFormatting>
  <conditionalFormatting sqref="L826">
    <cfRule type="cellIs" dxfId="455" priority="301" operator="greaterThan">
      <formula>6</formula>
    </cfRule>
  </conditionalFormatting>
  <conditionalFormatting sqref="L827:L828">
    <cfRule type="cellIs" dxfId="454" priority="300" operator="greaterThan">
      <formula>6</formula>
    </cfRule>
  </conditionalFormatting>
  <conditionalFormatting sqref="L834">
    <cfRule type="cellIs" dxfId="453" priority="298" operator="greaterThan">
      <formula>6</formula>
    </cfRule>
  </conditionalFormatting>
  <conditionalFormatting sqref="L964">
    <cfRule type="cellIs" dxfId="452" priority="265" operator="greaterThan">
      <formula>6</formula>
    </cfRule>
  </conditionalFormatting>
  <conditionalFormatting sqref="L835:L836">
    <cfRule type="cellIs" dxfId="451" priority="297" operator="greaterThan">
      <formula>6</formula>
    </cfRule>
  </conditionalFormatting>
  <conditionalFormatting sqref="L843">
    <cfRule type="cellIs" dxfId="450" priority="295" operator="greaterThan">
      <formula>6</formula>
    </cfRule>
  </conditionalFormatting>
  <conditionalFormatting sqref="L980">
    <cfRule type="cellIs" dxfId="449" priority="263" operator="greaterThan">
      <formula>6</formula>
    </cfRule>
  </conditionalFormatting>
  <conditionalFormatting sqref="L844:L845">
    <cfRule type="cellIs" dxfId="448" priority="294" operator="greaterThan">
      <formula>6</formula>
    </cfRule>
  </conditionalFormatting>
  <conditionalFormatting sqref="L852">
    <cfRule type="cellIs" dxfId="447" priority="292" operator="greaterThan">
      <formula>6</formula>
    </cfRule>
  </conditionalFormatting>
  <conditionalFormatting sqref="L855">
    <cfRule type="cellIs" dxfId="446" priority="291" operator="greaterThan">
      <formula>6</formula>
    </cfRule>
  </conditionalFormatting>
  <conditionalFormatting sqref="L856:L857">
    <cfRule type="cellIs" dxfId="445" priority="290" operator="greaterThan">
      <formula>6</formula>
    </cfRule>
  </conditionalFormatting>
  <conditionalFormatting sqref="L861">
    <cfRule type="cellIs" dxfId="444" priority="288" operator="greaterThan">
      <formula>6</formula>
    </cfRule>
  </conditionalFormatting>
  <conditionalFormatting sqref="L865">
    <cfRule type="cellIs" dxfId="443" priority="286" operator="greaterThan">
      <formula>6</formula>
    </cfRule>
  </conditionalFormatting>
  <conditionalFormatting sqref="L875">
    <cfRule type="cellIs" dxfId="442" priority="284" operator="greaterThan">
      <formula>6</formula>
    </cfRule>
  </conditionalFormatting>
  <conditionalFormatting sqref="L881">
    <cfRule type="cellIs" dxfId="441" priority="282" operator="greaterThan">
      <formula>6</formula>
    </cfRule>
  </conditionalFormatting>
  <conditionalFormatting sqref="L907">
    <cfRule type="cellIs" dxfId="440" priority="280" operator="greaterThan">
      <formula>6</formula>
    </cfRule>
  </conditionalFormatting>
  <conditionalFormatting sqref="L1002:L1003">
    <cfRule type="cellIs" dxfId="439" priority="255" operator="greaterThan">
      <formula>6</formula>
    </cfRule>
  </conditionalFormatting>
  <conditionalFormatting sqref="L921">
    <cfRule type="cellIs" dxfId="438" priority="276" operator="greaterThan">
      <formula>6</formula>
    </cfRule>
  </conditionalFormatting>
  <conditionalFormatting sqref="L1008">
    <cfRule type="cellIs" dxfId="437" priority="253" operator="greaterThan">
      <formula>6</formula>
    </cfRule>
  </conditionalFormatting>
  <conditionalFormatting sqref="L932:L933">
    <cfRule type="cellIs" dxfId="436" priority="272" operator="greaterThan">
      <formula>6</formula>
    </cfRule>
  </conditionalFormatting>
  <conditionalFormatting sqref="L941">
    <cfRule type="cellIs" dxfId="435" priority="270" operator="greaterThan">
      <formula>6</formula>
    </cfRule>
  </conditionalFormatting>
  <conditionalFormatting sqref="L1013:L1014">
    <cfRule type="cellIs" dxfId="434" priority="251" operator="greaterThan">
      <formula>6</formula>
    </cfRule>
  </conditionalFormatting>
  <conditionalFormatting sqref="L945:L946">
    <cfRule type="cellIs" dxfId="433" priority="268" operator="greaterThan">
      <formula>6</formula>
    </cfRule>
  </conditionalFormatting>
  <conditionalFormatting sqref="L951">
    <cfRule type="cellIs" dxfId="432" priority="266" operator="greaterThan">
      <formula>6</formula>
    </cfRule>
  </conditionalFormatting>
  <conditionalFormatting sqref="L963">
    <cfRule type="cellIs" dxfId="431" priority="264" operator="greaterThan">
      <formula>6</formula>
    </cfRule>
  </conditionalFormatting>
  <conditionalFormatting sqref="L991">
    <cfRule type="cellIs" dxfId="430" priority="259" operator="greaterThan">
      <formula>6</formula>
    </cfRule>
  </conditionalFormatting>
  <conditionalFormatting sqref="L1027">
    <cfRule type="cellIs" dxfId="429" priority="249" operator="greaterThan">
      <formula>6</formula>
    </cfRule>
  </conditionalFormatting>
  <conditionalFormatting sqref="L981:L982">
    <cfRule type="cellIs" dxfId="428" priority="262" operator="greaterThan">
      <formula>6</formula>
    </cfRule>
  </conditionalFormatting>
  <conditionalFormatting sqref="L988">
    <cfRule type="cellIs" dxfId="427" priority="260" operator="greaterThan">
      <formula>6</formula>
    </cfRule>
  </conditionalFormatting>
  <conditionalFormatting sqref="L1043:L1044">
    <cfRule type="cellIs" dxfId="426" priority="245" operator="greaterThan">
      <formula>6</formula>
    </cfRule>
  </conditionalFormatting>
  <conditionalFormatting sqref="L992:L993">
    <cfRule type="cellIs" dxfId="425" priority="258" operator="greaterThan">
      <formula>6</formula>
    </cfRule>
  </conditionalFormatting>
  <conditionalFormatting sqref="L1001">
    <cfRule type="cellIs" dxfId="424" priority="256" operator="greaterThan">
      <formula>6</formula>
    </cfRule>
  </conditionalFormatting>
  <conditionalFormatting sqref="L1046">
    <cfRule type="cellIs" dxfId="423" priority="243" operator="greaterThan">
      <formula>6</formula>
    </cfRule>
  </conditionalFormatting>
  <conditionalFormatting sqref="L1012">
    <cfRule type="cellIs" dxfId="422" priority="252" operator="greaterThan">
      <formula>6</formula>
    </cfRule>
  </conditionalFormatting>
  <conditionalFormatting sqref="L1047:L1048">
    <cfRule type="cellIs" dxfId="421" priority="242" operator="greaterThan">
      <formula>6</formula>
    </cfRule>
  </conditionalFormatting>
  <conditionalFormatting sqref="L1028:L1029">
    <cfRule type="cellIs" dxfId="420" priority="248" operator="greaterThan">
      <formula>6</formula>
    </cfRule>
  </conditionalFormatting>
  <conditionalFormatting sqref="L1042">
    <cfRule type="cellIs" dxfId="419" priority="246" operator="greaterThan">
      <formula>6</formula>
    </cfRule>
  </conditionalFormatting>
  <conditionalFormatting sqref="L1051:L1052">
    <cfRule type="cellIs" dxfId="418" priority="239" operator="greaterThan">
      <formula>6</formula>
    </cfRule>
  </conditionalFormatting>
  <conditionalFormatting sqref="L42">
    <cfRule type="cellIs" dxfId="417" priority="237" operator="greaterThan">
      <formula>6</formula>
    </cfRule>
  </conditionalFormatting>
  <conditionalFormatting sqref="L1050">
    <cfRule type="cellIs" dxfId="416" priority="240" operator="greaterThan">
      <formula>6</formula>
    </cfRule>
  </conditionalFormatting>
  <conditionalFormatting sqref="L74">
    <cfRule type="cellIs" dxfId="415" priority="235" operator="greaterThan">
      <formula>6</formula>
    </cfRule>
  </conditionalFormatting>
  <conditionalFormatting sqref="L69">
    <cfRule type="cellIs" dxfId="414" priority="236" operator="greaterThan">
      <formula>6</formula>
    </cfRule>
  </conditionalFormatting>
  <conditionalFormatting sqref="L88">
    <cfRule type="cellIs" dxfId="413" priority="233" operator="greaterThan">
      <formula>6</formula>
    </cfRule>
  </conditionalFormatting>
  <conditionalFormatting sqref="L81">
    <cfRule type="cellIs" dxfId="412" priority="234" operator="greaterThan">
      <formula>6</formula>
    </cfRule>
  </conditionalFormatting>
  <conditionalFormatting sqref="L95">
    <cfRule type="cellIs" dxfId="411" priority="232" operator="greaterThan">
      <formula>6</formula>
    </cfRule>
  </conditionalFormatting>
  <conditionalFormatting sqref="L105">
    <cfRule type="cellIs" dxfId="410" priority="231" operator="greaterThan">
      <formula>6</formula>
    </cfRule>
  </conditionalFormatting>
  <conditionalFormatting sqref="L115">
    <cfRule type="cellIs" dxfId="409" priority="230" operator="greaterThan">
      <formula>6</formula>
    </cfRule>
  </conditionalFormatting>
  <conditionalFormatting sqref="L127">
    <cfRule type="cellIs" dxfId="408" priority="229" operator="greaterThan">
      <formula>6</formula>
    </cfRule>
  </conditionalFormatting>
  <conditionalFormatting sqref="L133">
    <cfRule type="cellIs" dxfId="407" priority="228" operator="greaterThan">
      <formula>6</formula>
    </cfRule>
  </conditionalFormatting>
  <conditionalFormatting sqref="L148">
    <cfRule type="cellIs" dxfId="406" priority="227" operator="greaterThan">
      <formula>6</formula>
    </cfRule>
  </conditionalFormatting>
  <conditionalFormatting sqref="L158">
    <cfRule type="cellIs" dxfId="405" priority="226" operator="greaterThan">
      <formula>6</formula>
    </cfRule>
  </conditionalFormatting>
  <conditionalFormatting sqref="L167">
    <cfRule type="cellIs" dxfId="404" priority="225" operator="greaterThan">
      <formula>6</formula>
    </cfRule>
  </conditionalFormatting>
  <conditionalFormatting sqref="L172">
    <cfRule type="cellIs" dxfId="403" priority="224" operator="greaterThan">
      <formula>6</formula>
    </cfRule>
  </conditionalFormatting>
  <conditionalFormatting sqref="L178">
    <cfRule type="cellIs" dxfId="402" priority="223" operator="greaterThan">
      <formula>6</formula>
    </cfRule>
  </conditionalFormatting>
  <conditionalFormatting sqref="L181">
    <cfRule type="cellIs" dxfId="401" priority="222" operator="greaterThan">
      <formula>6</formula>
    </cfRule>
  </conditionalFormatting>
  <conditionalFormatting sqref="L189">
    <cfRule type="cellIs" dxfId="400" priority="221" operator="greaterThan">
      <formula>6</formula>
    </cfRule>
  </conditionalFormatting>
  <conditionalFormatting sqref="L216">
    <cfRule type="cellIs" dxfId="399" priority="220" operator="greaterThan">
      <formula>6</formula>
    </cfRule>
  </conditionalFormatting>
  <conditionalFormatting sqref="L231">
    <cfRule type="cellIs" dxfId="398" priority="219" operator="greaterThan">
      <formula>6</formula>
    </cfRule>
  </conditionalFormatting>
  <conditionalFormatting sqref="L242">
    <cfRule type="cellIs" dxfId="397" priority="218" operator="greaterThan">
      <formula>6</formula>
    </cfRule>
  </conditionalFormatting>
  <conditionalFormatting sqref="L248">
    <cfRule type="cellIs" dxfId="396" priority="217" operator="greaterThan">
      <formula>6</formula>
    </cfRule>
  </conditionalFormatting>
  <conditionalFormatting sqref="L251">
    <cfRule type="cellIs" dxfId="395" priority="216" operator="greaterThan">
      <formula>6</formula>
    </cfRule>
  </conditionalFormatting>
  <conditionalFormatting sqref="L256">
    <cfRule type="cellIs" dxfId="394" priority="215" operator="greaterThan">
      <formula>6</formula>
    </cfRule>
  </conditionalFormatting>
  <conditionalFormatting sqref="L308">
    <cfRule type="cellIs" dxfId="393" priority="214" operator="greaterThan">
      <formula>6</formula>
    </cfRule>
  </conditionalFormatting>
  <conditionalFormatting sqref="L313">
    <cfRule type="cellIs" dxfId="392" priority="213" operator="greaterThan">
      <formula>6</formula>
    </cfRule>
  </conditionalFormatting>
  <conditionalFormatting sqref="L319">
    <cfRule type="cellIs" dxfId="391" priority="212" operator="greaterThan">
      <formula>6</formula>
    </cfRule>
  </conditionalFormatting>
  <conditionalFormatting sqref="L322">
    <cfRule type="cellIs" dxfId="390" priority="211" operator="greaterThan">
      <formula>6</formula>
    </cfRule>
  </conditionalFormatting>
  <conditionalFormatting sqref="L328">
    <cfRule type="cellIs" dxfId="389" priority="210" operator="greaterThan">
      <formula>6</formula>
    </cfRule>
  </conditionalFormatting>
  <conditionalFormatting sqref="L337">
    <cfRule type="cellIs" dxfId="388" priority="209" operator="greaterThan">
      <formula>6</formula>
    </cfRule>
  </conditionalFormatting>
  <conditionalFormatting sqref="L341">
    <cfRule type="cellIs" dxfId="387" priority="208" operator="greaterThan">
      <formula>6</formula>
    </cfRule>
  </conditionalFormatting>
  <conditionalFormatting sqref="L346">
    <cfRule type="cellIs" dxfId="386" priority="207" operator="greaterThan">
      <formula>6</formula>
    </cfRule>
  </conditionalFormatting>
  <conditionalFormatting sqref="L349">
    <cfRule type="cellIs" dxfId="385" priority="206" operator="greaterThan">
      <formula>6</formula>
    </cfRule>
  </conditionalFormatting>
  <conditionalFormatting sqref="L356">
    <cfRule type="cellIs" dxfId="384" priority="205" operator="greaterThan">
      <formula>6</formula>
    </cfRule>
  </conditionalFormatting>
  <conditionalFormatting sqref="L360">
    <cfRule type="cellIs" dxfId="383" priority="204" operator="greaterThan">
      <formula>6</formula>
    </cfRule>
  </conditionalFormatting>
  <conditionalFormatting sqref="L366">
    <cfRule type="cellIs" dxfId="382" priority="203" operator="greaterThan">
      <formula>6</formula>
    </cfRule>
  </conditionalFormatting>
  <conditionalFormatting sqref="L369">
    <cfRule type="cellIs" dxfId="381" priority="202" operator="greaterThan">
      <formula>6</formula>
    </cfRule>
  </conditionalFormatting>
  <conditionalFormatting sqref="L376">
    <cfRule type="cellIs" dxfId="380" priority="201" operator="greaterThan">
      <formula>6</formula>
    </cfRule>
  </conditionalFormatting>
  <conditionalFormatting sqref="L380">
    <cfRule type="cellIs" dxfId="379" priority="200" operator="greaterThan">
      <formula>6</formula>
    </cfRule>
  </conditionalFormatting>
  <conditionalFormatting sqref="L387">
    <cfRule type="cellIs" dxfId="378" priority="199" operator="greaterThan">
      <formula>6</formula>
    </cfRule>
  </conditionalFormatting>
  <conditionalFormatting sqref="L390">
    <cfRule type="cellIs" dxfId="377" priority="198" operator="greaterThan">
      <formula>6</formula>
    </cfRule>
  </conditionalFormatting>
  <conditionalFormatting sqref="L396">
    <cfRule type="cellIs" dxfId="376" priority="197" operator="greaterThan">
      <formula>6</formula>
    </cfRule>
  </conditionalFormatting>
  <conditionalFormatting sqref="L400">
    <cfRule type="cellIs" dxfId="375" priority="196" operator="greaterThan">
      <formula>6</formula>
    </cfRule>
  </conditionalFormatting>
  <conditionalFormatting sqref="L425">
    <cfRule type="cellIs" dxfId="374" priority="195" operator="greaterThan">
      <formula>6</formula>
    </cfRule>
  </conditionalFormatting>
  <conditionalFormatting sqref="L432">
    <cfRule type="cellIs" dxfId="373" priority="194" operator="greaterThan">
      <formula>6</formula>
    </cfRule>
  </conditionalFormatting>
  <conditionalFormatting sqref="L437">
    <cfRule type="cellIs" dxfId="372" priority="193" operator="greaterThan">
      <formula>6</formula>
    </cfRule>
  </conditionalFormatting>
  <conditionalFormatting sqref="L473">
    <cfRule type="cellIs" dxfId="371" priority="192" operator="greaterThan">
      <formula>6</formula>
    </cfRule>
  </conditionalFormatting>
  <conditionalFormatting sqref="L477">
    <cfRule type="cellIs" dxfId="370" priority="191" operator="greaterThan">
      <formula>6</formula>
    </cfRule>
  </conditionalFormatting>
  <conditionalFormatting sqref="L490">
    <cfRule type="cellIs" dxfId="369" priority="190" operator="greaterThan">
      <formula>6</formula>
    </cfRule>
  </conditionalFormatting>
  <conditionalFormatting sqref="L493">
    <cfRule type="cellIs" dxfId="368" priority="189" operator="greaterThan">
      <formula>6</formula>
    </cfRule>
  </conditionalFormatting>
  <conditionalFormatting sqref="L503">
    <cfRule type="cellIs" dxfId="367" priority="188" operator="greaterThan">
      <formula>6</formula>
    </cfRule>
  </conditionalFormatting>
  <conditionalFormatting sqref="L507">
    <cfRule type="cellIs" dxfId="366" priority="187" operator="greaterThan">
      <formula>6</formula>
    </cfRule>
  </conditionalFormatting>
  <conditionalFormatting sqref="L518">
    <cfRule type="cellIs" dxfId="365" priority="186" operator="greaterThan">
      <formula>6</formula>
    </cfRule>
  </conditionalFormatting>
  <conditionalFormatting sqref="L529">
    <cfRule type="cellIs" dxfId="364" priority="185" operator="greaterThan">
      <formula>6</formula>
    </cfRule>
  </conditionalFormatting>
  <conditionalFormatting sqref="L533">
    <cfRule type="cellIs" dxfId="363" priority="184" operator="greaterThan">
      <formula>6</formula>
    </cfRule>
  </conditionalFormatting>
  <conditionalFormatting sqref="L537">
    <cfRule type="cellIs" dxfId="362" priority="183" operator="greaterThan">
      <formula>6</formula>
    </cfRule>
  </conditionalFormatting>
  <conditionalFormatting sqref="L556">
    <cfRule type="cellIs" dxfId="361" priority="182" operator="greaterThan">
      <formula>6</formula>
    </cfRule>
  </conditionalFormatting>
  <conditionalFormatting sqref="L562">
    <cfRule type="cellIs" dxfId="360" priority="181" operator="greaterThan">
      <formula>6</formula>
    </cfRule>
  </conditionalFormatting>
  <conditionalFormatting sqref="L566">
    <cfRule type="cellIs" dxfId="359" priority="180" operator="greaterThan">
      <formula>6</formula>
    </cfRule>
  </conditionalFormatting>
  <conditionalFormatting sqref="L573">
    <cfRule type="cellIs" dxfId="358" priority="179" operator="greaterThan">
      <formula>6</formula>
    </cfRule>
  </conditionalFormatting>
  <conditionalFormatting sqref="L576">
    <cfRule type="cellIs" dxfId="357" priority="178" operator="greaterThan">
      <formula>6</formula>
    </cfRule>
  </conditionalFormatting>
  <conditionalFormatting sqref="L581">
    <cfRule type="cellIs" dxfId="356" priority="177" operator="greaterThan">
      <formula>6</formula>
    </cfRule>
  </conditionalFormatting>
  <conditionalFormatting sqref="L584">
    <cfRule type="cellIs" dxfId="355" priority="176" operator="greaterThan">
      <formula>6</formula>
    </cfRule>
  </conditionalFormatting>
  <conditionalFormatting sqref="L588">
    <cfRule type="cellIs" dxfId="354" priority="175" operator="greaterThan">
      <formula>6</formula>
    </cfRule>
  </conditionalFormatting>
  <conditionalFormatting sqref="L601">
    <cfRule type="cellIs" dxfId="353" priority="174" operator="greaterThan">
      <formula>6</formula>
    </cfRule>
  </conditionalFormatting>
  <conditionalFormatting sqref="L676">
    <cfRule type="cellIs" dxfId="352" priority="173" operator="greaterThan">
      <formula>6</formula>
    </cfRule>
  </conditionalFormatting>
  <conditionalFormatting sqref="L680">
    <cfRule type="cellIs" dxfId="351" priority="172" operator="greaterThan">
      <formula>6</formula>
    </cfRule>
  </conditionalFormatting>
  <conditionalFormatting sqref="L699">
    <cfRule type="cellIs" dxfId="350" priority="171" operator="greaterThan">
      <formula>6</formula>
    </cfRule>
  </conditionalFormatting>
  <conditionalFormatting sqref="L708">
    <cfRule type="cellIs" dxfId="349" priority="170" operator="greaterThan">
      <formula>6</formula>
    </cfRule>
  </conditionalFormatting>
  <conditionalFormatting sqref="L779">
    <cfRule type="cellIs" dxfId="348" priority="163" operator="greaterThan">
      <formula>6</formula>
    </cfRule>
  </conditionalFormatting>
  <conditionalFormatting sqref="L714">
    <cfRule type="cellIs" dxfId="347" priority="169" operator="greaterThan">
      <formula>6</formula>
    </cfRule>
  </conditionalFormatting>
  <conditionalFormatting sqref="L719">
    <cfRule type="cellIs" dxfId="346" priority="168" operator="greaterThan">
      <formula>6</formula>
    </cfRule>
  </conditionalFormatting>
  <conditionalFormatting sqref="L725">
    <cfRule type="cellIs" dxfId="345" priority="167" operator="greaterThan">
      <formula>6</formula>
    </cfRule>
  </conditionalFormatting>
  <conditionalFormatting sqref="L730 L746:L747 L735">
    <cfRule type="cellIs" dxfId="344" priority="166" operator="greaterThan">
      <formula>6</formula>
    </cfRule>
  </conditionalFormatting>
  <conditionalFormatting sqref="L772">
    <cfRule type="cellIs" dxfId="343" priority="165" operator="greaterThan">
      <formula>6</formula>
    </cfRule>
  </conditionalFormatting>
  <conditionalFormatting sqref="L775">
    <cfRule type="cellIs" dxfId="342" priority="164" operator="greaterThan">
      <formula>6</formula>
    </cfRule>
  </conditionalFormatting>
  <conditionalFormatting sqref="L134">
    <cfRule type="cellIs" dxfId="341" priority="162" operator="greaterThan">
      <formula>6</formula>
    </cfRule>
  </conditionalFormatting>
  <conditionalFormatting sqref="AB728">
    <cfRule type="cellIs" dxfId="340" priority="50" operator="greaterThan">
      <formula>6</formula>
    </cfRule>
  </conditionalFormatting>
  <conditionalFormatting sqref="L135:L136">
    <cfRule type="cellIs" dxfId="339" priority="161" operator="greaterThan">
      <formula>6</formula>
    </cfRule>
  </conditionalFormatting>
  <conditionalFormatting sqref="L137:L138">
    <cfRule type="cellIs" dxfId="338" priority="159" operator="greaterThan">
      <formula>6</formula>
    </cfRule>
  </conditionalFormatting>
  <conditionalFormatting sqref="L762">
    <cfRule type="cellIs" dxfId="337" priority="152" operator="greaterThan">
      <formula>6</formula>
    </cfRule>
  </conditionalFormatting>
  <conditionalFormatting sqref="L760:L761">
    <cfRule type="cellIs" dxfId="336" priority="154" operator="greaterThan">
      <formula>6</formula>
    </cfRule>
  </conditionalFormatting>
  <conditionalFormatting sqref="L756:L758">
    <cfRule type="cellIs" dxfId="335" priority="148" operator="greaterThan">
      <formula>6</formula>
    </cfRule>
  </conditionalFormatting>
  <conditionalFormatting sqref="AB141">
    <cfRule type="cellIs" dxfId="334" priority="113" operator="greaterThan">
      <formula>6</formula>
    </cfRule>
  </conditionalFormatting>
  <conditionalFormatting sqref="L759">
    <cfRule type="cellIs" dxfId="333" priority="155" operator="greaterThan">
      <formula>6</formula>
    </cfRule>
  </conditionalFormatting>
  <conditionalFormatting sqref="AB180">
    <cfRule type="cellIs" dxfId="332" priority="108" operator="greaterThan">
      <formula>6</formula>
    </cfRule>
  </conditionalFormatting>
  <conditionalFormatting sqref="L754:L755">
    <cfRule type="cellIs" dxfId="331" priority="150" operator="greaterThan">
      <formula>6</formula>
    </cfRule>
  </conditionalFormatting>
  <conditionalFormatting sqref="L745">
    <cfRule type="cellIs" dxfId="330" priority="144" operator="greaterThan">
      <formula>6</formula>
    </cfRule>
  </conditionalFormatting>
  <conditionalFormatting sqref="L743:L744">
    <cfRule type="cellIs" dxfId="329" priority="146" operator="greaterThan">
      <formula>6</formula>
    </cfRule>
  </conditionalFormatting>
  <conditionalFormatting sqref="AB233">
    <cfRule type="cellIs" dxfId="328" priority="102" operator="greaterThan">
      <formula>6</formula>
    </cfRule>
  </conditionalFormatting>
  <conditionalFormatting sqref="L753">
    <cfRule type="cellIs" dxfId="327" priority="151" operator="greaterThan">
      <formula>6</formula>
    </cfRule>
  </conditionalFormatting>
  <conditionalFormatting sqref="L748:L752">
    <cfRule type="cellIs" dxfId="326" priority="143" operator="greaterThan">
      <formula>6</formula>
    </cfRule>
  </conditionalFormatting>
  <conditionalFormatting sqref="L742">
    <cfRule type="cellIs" dxfId="325" priority="147" operator="greaterThan">
      <formula>6</formula>
    </cfRule>
  </conditionalFormatting>
  <conditionalFormatting sqref="AB330">
    <cfRule type="cellIs" dxfId="324" priority="93" operator="greaterThan">
      <formula>6</formula>
    </cfRule>
  </conditionalFormatting>
  <conditionalFormatting sqref="L736">
    <cfRule type="cellIs" dxfId="323" priority="138" operator="greaterThan">
      <formula>6</formula>
    </cfRule>
  </conditionalFormatting>
  <conditionalFormatting sqref="L737:L741">
    <cfRule type="cellIs" dxfId="322" priority="136" operator="greaterThan">
      <formula>6</formula>
    </cfRule>
  </conditionalFormatting>
  <conditionalFormatting sqref="L971:L979">
    <cfRule type="cellIs" dxfId="321" priority="133" operator="greaterThan">
      <formula>6</formula>
    </cfRule>
  </conditionalFormatting>
  <conditionalFormatting sqref="L731">
    <cfRule type="cellIs" dxfId="320" priority="142" operator="greaterThan">
      <formula>6</formula>
    </cfRule>
  </conditionalFormatting>
  <conditionalFormatting sqref="AB321">
    <cfRule type="cellIs" dxfId="319" priority="95" operator="greaterThan">
      <formula>6</formula>
    </cfRule>
  </conditionalFormatting>
  <conditionalFormatting sqref="L732:L733">
    <cfRule type="cellIs" dxfId="318" priority="141" operator="greaterThan">
      <formula>6</formula>
    </cfRule>
  </conditionalFormatting>
  <conditionalFormatting sqref="L734">
    <cfRule type="cellIs" dxfId="317" priority="139" operator="greaterThan">
      <formula>6</formula>
    </cfRule>
  </conditionalFormatting>
  <conditionalFormatting sqref="AB77">
    <cfRule type="cellIs" dxfId="316" priority="121" operator="greaterThan">
      <formula>6</formula>
    </cfRule>
  </conditionalFormatting>
  <conditionalFormatting sqref="L969:L970">
    <cfRule type="cellIs" dxfId="315" priority="135" operator="greaterThan">
      <formula>6</formula>
    </cfRule>
  </conditionalFormatting>
  <conditionalFormatting sqref="L220">
    <cfRule type="cellIs" dxfId="314" priority="132" operator="greaterThan">
      <formula>6</formula>
    </cfRule>
  </conditionalFormatting>
  <conditionalFormatting sqref="AB857">
    <cfRule type="cellIs" dxfId="313" priority="30" operator="greaterThan">
      <formula>6</formula>
    </cfRule>
  </conditionalFormatting>
  <conditionalFormatting sqref="L222">
    <cfRule type="cellIs" dxfId="312" priority="131" operator="greaterThan">
      <formula>6</formula>
    </cfRule>
  </conditionalFormatting>
  <conditionalFormatting sqref="L223">
    <cfRule type="cellIs" dxfId="311" priority="129" operator="greaterThan">
      <formula>6</formula>
    </cfRule>
  </conditionalFormatting>
  <conditionalFormatting sqref="AB91">
    <cfRule type="cellIs" dxfId="310" priority="119" operator="greaterThan">
      <formula>6</formula>
    </cfRule>
  </conditionalFormatting>
  <conditionalFormatting sqref="L1021">
    <cfRule type="cellIs" dxfId="309" priority="128" operator="greaterThan">
      <formula>6</formula>
    </cfRule>
  </conditionalFormatting>
  <conditionalFormatting sqref="L1022:L1026">
    <cfRule type="cellIs" dxfId="308" priority="126" operator="greaterThan">
      <formula>6</formula>
    </cfRule>
  </conditionalFormatting>
  <conditionalFormatting sqref="AB84">
    <cfRule type="cellIs" dxfId="307" priority="120" operator="greaterThan">
      <formula>6</formula>
    </cfRule>
  </conditionalFormatting>
  <conditionalFormatting sqref="L1037">
    <cfRule type="cellIs" dxfId="306" priority="125" operator="greaterThan">
      <formula>6</formula>
    </cfRule>
  </conditionalFormatting>
  <conditionalFormatting sqref="L1038:L1041">
    <cfRule type="cellIs" dxfId="305" priority="123" operator="greaterThan">
      <formula>6</formula>
    </cfRule>
  </conditionalFormatting>
  <conditionalFormatting sqref="AB72">
    <cfRule type="cellIs" dxfId="304" priority="122" operator="greaterThan">
      <formula>6</formula>
    </cfRule>
  </conditionalFormatting>
  <conditionalFormatting sqref="AB108">
    <cfRule type="cellIs" dxfId="303" priority="117" operator="greaterThan">
      <formula>6</formula>
    </cfRule>
  </conditionalFormatting>
  <conditionalFormatting sqref="AB98">
    <cfRule type="cellIs" dxfId="302" priority="118" operator="greaterThan">
      <formula>6</formula>
    </cfRule>
  </conditionalFormatting>
  <conditionalFormatting sqref="AB118">
    <cfRule type="cellIs" dxfId="301" priority="116" operator="greaterThan">
      <formula>6</formula>
    </cfRule>
  </conditionalFormatting>
  <conditionalFormatting sqref="AB130">
    <cfRule type="cellIs" dxfId="300" priority="115" operator="greaterThan">
      <formula>6</formula>
    </cfRule>
  </conditionalFormatting>
  <conditionalFormatting sqref="AB136">
    <cfRule type="cellIs" dxfId="299" priority="114" operator="greaterThan">
      <formula>6</formula>
    </cfRule>
  </conditionalFormatting>
  <conditionalFormatting sqref="AB161">
    <cfRule type="cellIs" dxfId="298" priority="111" operator="greaterThan">
      <formula>6</formula>
    </cfRule>
  </conditionalFormatting>
  <conditionalFormatting sqref="AB151">
    <cfRule type="cellIs" dxfId="297" priority="112" operator="greaterThan">
      <formula>6</formula>
    </cfRule>
  </conditionalFormatting>
  <conditionalFormatting sqref="AB174">
    <cfRule type="cellIs" dxfId="296" priority="109" operator="greaterThan">
      <formula>6</formula>
    </cfRule>
  </conditionalFormatting>
  <conditionalFormatting sqref="AB170">
    <cfRule type="cellIs" dxfId="295" priority="110" operator="greaterThan">
      <formula>6</formula>
    </cfRule>
  </conditionalFormatting>
  <conditionalFormatting sqref="AB191">
    <cfRule type="cellIs" dxfId="294" priority="106" operator="greaterThan">
      <formula>6</formula>
    </cfRule>
  </conditionalFormatting>
  <conditionalFormatting sqref="AB183">
    <cfRule type="cellIs" dxfId="293" priority="107" operator="greaterThan">
      <formula>6</formula>
    </cfRule>
  </conditionalFormatting>
  <conditionalFormatting sqref="AB222">
    <cfRule type="cellIs" dxfId="292" priority="104" operator="greaterThan">
      <formula>6</formula>
    </cfRule>
  </conditionalFormatting>
  <conditionalFormatting sqref="AB219">
    <cfRule type="cellIs" dxfId="291" priority="105" operator="greaterThan">
      <formula>6</formula>
    </cfRule>
  </conditionalFormatting>
  <conditionalFormatting sqref="AB225">
    <cfRule type="cellIs" dxfId="290" priority="103" operator="greaterThan">
      <formula>6</formula>
    </cfRule>
  </conditionalFormatting>
  <conditionalFormatting sqref="AB250">
    <cfRule type="cellIs" dxfId="289" priority="100" operator="greaterThan">
      <formula>6</formula>
    </cfRule>
  </conditionalFormatting>
  <conditionalFormatting sqref="AB244">
    <cfRule type="cellIs" dxfId="288" priority="101" operator="greaterThan">
      <formula>6</formula>
    </cfRule>
  </conditionalFormatting>
  <conditionalFormatting sqref="AB258">
    <cfRule type="cellIs" dxfId="287" priority="98" operator="greaterThan">
      <formula>6</formula>
    </cfRule>
  </conditionalFormatting>
  <conditionalFormatting sqref="AB253">
    <cfRule type="cellIs" dxfId="286" priority="99" operator="greaterThan">
      <formula>6</formula>
    </cfRule>
  </conditionalFormatting>
  <conditionalFormatting sqref="AB311">
    <cfRule type="cellIs" dxfId="285" priority="97" operator="greaterThan">
      <formula>6</formula>
    </cfRule>
  </conditionalFormatting>
  <conditionalFormatting sqref="AB315">
    <cfRule type="cellIs" dxfId="284" priority="96" operator="greaterThan">
      <formula>6</formula>
    </cfRule>
  </conditionalFormatting>
  <conditionalFormatting sqref="AB343">
    <cfRule type="cellIs" dxfId="283" priority="91" operator="greaterThan">
      <formula>6</formula>
    </cfRule>
  </conditionalFormatting>
  <conditionalFormatting sqref="AB324">
    <cfRule type="cellIs" dxfId="282" priority="94" operator="greaterThan">
      <formula>6</formula>
    </cfRule>
  </conditionalFormatting>
  <conditionalFormatting sqref="AB339">
    <cfRule type="cellIs" dxfId="281" priority="92" operator="greaterThan">
      <formula>6</formula>
    </cfRule>
  </conditionalFormatting>
  <conditionalFormatting sqref="AB351">
    <cfRule type="cellIs" dxfId="280" priority="89" operator="greaterThan">
      <formula>6</formula>
    </cfRule>
  </conditionalFormatting>
  <conditionalFormatting sqref="AB348">
    <cfRule type="cellIs" dxfId="279" priority="90" operator="greaterThan">
      <formula>6</formula>
    </cfRule>
  </conditionalFormatting>
  <conditionalFormatting sqref="AB358">
    <cfRule type="cellIs" dxfId="278" priority="88" operator="greaterThan">
      <formula>6</formula>
    </cfRule>
  </conditionalFormatting>
  <conditionalFormatting sqref="AB362">
    <cfRule type="cellIs" dxfId="277" priority="87" operator="greaterThan">
      <formula>6</formula>
    </cfRule>
  </conditionalFormatting>
  <conditionalFormatting sqref="AB368">
    <cfRule type="cellIs" dxfId="276" priority="86" operator="greaterThan">
      <formula>6</formula>
    </cfRule>
  </conditionalFormatting>
  <conditionalFormatting sqref="AB371">
    <cfRule type="cellIs" dxfId="275" priority="85" operator="greaterThan">
      <formula>6</formula>
    </cfRule>
  </conditionalFormatting>
  <conditionalFormatting sqref="AB378">
    <cfRule type="cellIs" dxfId="274" priority="84" operator="greaterThan">
      <formula>6</formula>
    </cfRule>
  </conditionalFormatting>
  <conditionalFormatting sqref="AB382">
    <cfRule type="cellIs" dxfId="273" priority="83" operator="greaterThan">
      <formula>6</formula>
    </cfRule>
  </conditionalFormatting>
  <conditionalFormatting sqref="AB389">
    <cfRule type="cellIs" dxfId="272" priority="82" operator="greaterThan">
      <formula>6</formula>
    </cfRule>
  </conditionalFormatting>
  <conditionalFormatting sqref="AB392">
    <cfRule type="cellIs" dxfId="271" priority="81" operator="greaterThan">
      <formula>6</formula>
    </cfRule>
  </conditionalFormatting>
  <conditionalFormatting sqref="AB398">
    <cfRule type="cellIs" dxfId="270" priority="80" operator="greaterThan">
      <formula>6</formula>
    </cfRule>
  </conditionalFormatting>
  <conditionalFormatting sqref="AB402">
    <cfRule type="cellIs" dxfId="269" priority="79" operator="greaterThan">
      <formula>6</formula>
    </cfRule>
  </conditionalFormatting>
  <conditionalFormatting sqref="AB427">
    <cfRule type="cellIs" dxfId="268" priority="78" operator="greaterThan">
      <formula>6</formula>
    </cfRule>
  </conditionalFormatting>
  <conditionalFormatting sqref="AB434">
    <cfRule type="cellIs" dxfId="267" priority="77" operator="greaterThan">
      <formula>6</formula>
    </cfRule>
  </conditionalFormatting>
  <conditionalFormatting sqref="AB439">
    <cfRule type="cellIs" dxfId="266" priority="76" operator="greaterThan">
      <formula>6</formula>
    </cfRule>
  </conditionalFormatting>
  <conditionalFormatting sqref="AB476">
    <cfRule type="cellIs" dxfId="265" priority="75" operator="greaterThan">
      <formula>6</formula>
    </cfRule>
  </conditionalFormatting>
  <conditionalFormatting sqref="AB479">
    <cfRule type="cellIs" dxfId="264" priority="74" operator="greaterThan">
      <formula>6</formula>
    </cfRule>
  </conditionalFormatting>
  <conditionalFormatting sqref="AB492">
    <cfRule type="cellIs" dxfId="263" priority="73" operator="greaterThan">
      <formula>6</formula>
    </cfRule>
  </conditionalFormatting>
  <conditionalFormatting sqref="AB495">
    <cfRule type="cellIs" dxfId="262" priority="72" operator="greaterThan">
      <formula>6</formula>
    </cfRule>
  </conditionalFormatting>
  <conditionalFormatting sqref="AB505">
    <cfRule type="cellIs" dxfId="261" priority="71" operator="greaterThan">
      <formula>6</formula>
    </cfRule>
  </conditionalFormatting>
  <conditionalFormatting sqref="AB509">
    <cfRule type="cellIs" dxfId="260" priority="70" operator="greaterThan">
      <formula>6</formula>
    </cfRule>
  </conditionalFormatting>
  <conditionalFormatting sqref="AB520">
    <cfRule type="cellIs" dxfId="259" priority="69" operator="greaterThan">
      <formula>6</formula>
    </cfRule>
  </conditionalFormatting>
  <conditionalFormatting sqref="AB531">
    <cfRule type="cellIs" dxfId="258" priority="68" operator="greaterThan">
      <formula>6</formula>
    </cfRule>
  </conditionalFormatting>
  <conditionalFormatting sqref="AB535">
    <cfRule type="cellIs" dxfId="257" priority="67" operator="greaterThan">
      <formula>6</formula>
    </cfRule>
  </conditionalFormatting>
  <conditionalFormatting sqref="AB539">
    <cfRule type="cellIs" dxfId="256" priority="66" operator="greaterThan">
      <formula>6</formula>
    </cfRule>
  </conditionalFormatting>
  <conditionalFormatting sqref="AB558">
    <cfRule type="cellIs" dxfId="255" priority="65" operator="greaterThan">
      <formula>6</formula>
    </cfRule>
  </conditionalFormatting>
  <conditionalFormatting sqref="AB564">
    <cfRule type="cellIs" dxfId="254" priority="64" operator="greaterThan">
      <formula>6</formula>
    </cfRule>
  </conditionalFormatting>
  <conditionalFormatting sqref="AB568">
    <cfRule type="cellIs" dxfId="253" priority="63" operator="greaterThan">
      <formula>6</formula>
    </cfRule>
  </conditionalFormatting>
  <conditionalFormatting sqref="AB575">
    <cfRule type="cellIs" dxfId="252" priority="62" operator="greaterThan">
      <formula>6</formula>
    </cfRule>
  </conditionalFormatting>
  <conditionalFormatting sqref="AB578">
    <cfRule type="cellIs" dxfId="251" priority="61" operator="greaterThan">
      <formula>6</formula>
    </cfRule>
  </conditionalFormatting>
  <conditionalFormatting sqref="AB583">
    <cfRule type="cellIs" dxfId="250" priority="60" operator="greaterThan">
      <formula>6</formula>
    </cfRule>
  </conditionalFormatting>
  <conditionalFormatting sqref="AB586">
    <cfRule type="cellIs" dxfId="249" priority="59" operator="greaterThan">
      <formula>6</formula>
    </cfRule>
  </conditionalFormatting>
  <conditionalFormatting sqref="AB590">
    <cfRule type="cellIs" dxfId="248" priority="58" operator="greaterThan">
      <formula>6</formula>
    </cfRule>
  </conditionalFormatting>
  <conditionalFormatting sqref="AB603">
    <cfRule type="cellIs" dxfId="247" priority="57" operator="greaterThan">
      <formula>6</formula>
    </cfRule>
  </conditionalFormatting>
  <conditionalFormatting sqref="AB679">
    <cfRule type="cellIs" dxfId="246" priority="56" operator="greaterThan">
      <formula>6</formula>
    </cfRule>
  </conditionalFormatting>
  <conditionalFormatting sqref="AB682">
    <cfRule type="cellIs" dxfId="245" priority="55" operator="greaterThan">
      <formula>6</formula>
    </cfRule>
  </conditionalFormatting>
  <conditionalFormatting sqref="AB702">
    <cfRule type="cellIs" dxfId="244" priority="54" operator="greaterThan">
      <formula>6</formula>
    </cfRule>
  </conditionalFormatting>
  <conditionalFormatting sqref="AB711">
    <cfRule type="cellIs" dxfId="243" priority="53" operator="greaterThan">
      <formula>6</formula>
    </cfRule>
  </conditionalFormatting>
  <conditionalFormatting sqref="AB717">
    <cfRule type="cellIs" dxfId="242" priority="52" operator="greaterThan">
      <formula>6</formula>
    </cfRule>
  </conditionalFormatting>
  <conditionalFormatting sqref="AB722">
    <cfRule type="cellIs" dxfId="241" priority="51" operator="greaterThan">
      <formula>6</formula>
    </cfRule>
  </conditionalFormatting>
  <conditionalFormatting sqref="AB736">
    <cfRule type="cellIs" dxfId="240" priority="48" operator="greaterThan">
      <formula>6</formula>
    </cfRule>
  </conditionalFormatting>
  <conditionalFormatting sqref="AB733">
    <cfRule type="cellIs" dxfId="239" priority="49" operator="greaterThan">
      <formula>6</formula>
    </cfRule>
  </conditionalFormatting>
  <conditionalFormatting sqref="AB747">
    <cfRule type="cellIs" dxfId="238" priority="46" operator="greaterThan">
      <formula>6</formula>
    </cfRule>
  </conditionalFormatting>
  <conditionalFormatting sqref="AB744">
    <cfRule type="cellIs" dxfId="237" priority="47" operator="greaterThan">
      <formula>6</formula>
    </cfRule>
  </conditionalFormatting>
  <conditionalFormatting sqref="AB755">
    <cfRule type="cellIs" dxfId="236" priority="45" operator="greaterThan">
      <formula>6</formula>
    </cfRule>
  </conditionalFormatting>
  <conditionalFormatting sqref="AB761">
    <cfRule type="cellIs" dxfId="235" priority="44" operator="greaterThan">
      <formula>6</formula>
    </cfRule>
  </conditionalFormatting>
  <conditionalFormatting sqref="AB765">
    <cfRule type="cellIs" dxfId="234" priority="43" operator="greaterThan">
      <formula>6</formula>
    </cfRule>
  </conditionalFormatting>
  <conditionalFormatting sqref="AB774">
    <cfRule type="cellIs" dxfId="233" priority="42" operator="greaterThan">
      <formula>6</formula>
    </cfRule>
  </conditionalFormatting>
  <conditionalFormatting sqref="AB778">
    <cfRule type="cellIs" dxfId="232" priority="41" operator="greaterThan">
      <formula>6</formula>
    </cfRule>
  </conditionalFormatting>
  <conditionalFormatting sqref="AB782">
    <cfRule type="cellIs" dxfId="231" priority="40" operator="greaterThan">
      <formula>6</formula>
    </cfRule>
  </conditionalFormatting>
  <conditionalFormatting sqref="AB791">
    <cfRule type="cellIs" dxfId="230" priority="39" operator="greaterThan">
      <formula>6</formula>
    </cfRule>
  </conditionalFormatting>
  <conditionalFormatting sqref="AB798">
    <cfRule type="cellIs" dxfId="229" priority="38" operator="greaterThan">
      <formula>6</formula>
    </cfRule>
  </conditionalFormatting>
  <conditionalFormatting sqref="AB803">
    <cfRule type="cellIs" dxfId="228" priority="37" operator="greaterThan">
      <formula>6</formula>
    </cfRule>
  </conditionalFormatting>
  <conditionalFormatting sqref="AB812">
    <cfRule type="cellIs" dxfId="227" priority="36" operator="greaterThan">
      <formula>6</formula>
    </cfRule>
  </conditionalFormatting>
  <conditionalFormatting sqref="AB818">
    <cfRule type="cellIs" dxfId="226" priority="35" operator="greaterThan">
      <formula>6</formula>
    </cfRule>
  </conditionalFormatting>
  <conditionalFormatting sqref="AB828">
    <cfRule type="cellIs" dxfId="225" priority="34" operator="greaterThan">
      <formula>6</formula>
    </cfRule>
  </conditionalFormatting>
  <conditionalFormatting sqref="AB836">
    <cfRule type="cellIs" dxfId="224" priority="33" operator="greaterThan">
      <formula>6</formula>
    </cfRule>
  </conditionalFormatting>
  <conditionalFormatting sqref="AB845">
    <cfRule type="cellIs" dxfId="223" priority="32" operator="greaterThan">
      <formula>6</formula>
    </cfRule>
  </conditionalFormatting>
  <conditionalFormatting sqref="AB853">
    <cfRule type="cellIs" dxfId="222" priority="31" operator="greaterThan">
      <formula>6</formula>
    </cfRule>
  </conditionalFormatting>
  <conditionalFormatting sqref="AB865">
    <cfRule type="cellIs" dxfId="221" priority="28" operator="greaterThan">
      <formula>6</formula>
    </cfRule>
  </conditionalFormatting>
  <conditionalFormatting sqref="AB861">
    <cfRule type="cellIs" dxfId="220" priority="29" operator="greaterThan">
      <formula>6</formula>
    </cfRule>
  </conditionalFormatting>
  <conditionalFormatting sqref="AB881">
    <cfRule type="cellIs" dxfId="219" priority="26" operator="greaterThan">
      <formula>6</formula>
    </cfRule>
  </conditionalFormatting>
  <conditionalFormatting sqref="AB875">
    <cfRule type="cellIs" dxfId="218" priority="27" operator="greaterThan">
      <formula>6</formula>
    </cfRule>
  </conditionalFormatting>
  <conditionalFormatting sqref="AB909">
    <cfRule type="cellIs" dxfId="217" priority="25" operator="greaterThan">
      <formula>6</formula>
    </cfRule>
  </conditionalFormatting>
  <conditionalFormatting sqref="AB918">
    <cfRule type="cellIs" dxfId="216" priority="24" operator="greaterThan">
      <formula>6</formula>
    </cfRule>
  </conditionalFormatting>
  <conditionalFormatting sqref="AB923">
    <cfRule type="cellIs" dxfId="215" priority="23" operator="greaterThan">
      <formula>6</formula>
    </cfRule>
  </conditionalFormatting>
  <conditionalFormatting sqref="AB933">
    <cfRule type="cellIs" dxfId="214" priority="22" operator="greaterThan">
      <formula>6</formula>
    </cfRule>
  </conditionalFormatting>
  <conditionalFormatting sqref="AB942">
    <cfRule type="cellIs" dxfId="213" priority="21" operator="greaterThan">
      <formula>6</formula>
    </cfRule>
  </conditionalFormatting>
  <conditionalFormatting sqref="AB946">
    <cfRule type="cellIs" dxfId="212" priority="20" operator="greaterThan">
      <formula>6</formula>
    </cfRule>
  </conditionalFormatting>
  <conditionalFormatting sqref="AB952">
    <cfRule type="cellIs" dxfId="211" priority="19" operator="greaterThan">
      <formula>6</formula>
    </cfRule>
  </conditionalFormatting>
  <conditionalFormatting sqref="AB964">
    <cfRule type="cellIs" dxfId="210" priority="18" operator="greaterThan">
      <formula>6</formula>
    </cfRule>
  </conditionalFormatting>
  <conditionalFormatting sqref="AB970">
    <cfRule type="cellIs" dxfId="209" priority="17" operator="greaterThan">
      <formula>6</formula>
    </cfRule>
  </conditionalFormatting>
  <conditionalFormatting sqref="AB982">
    <cfRule type="cellIs" dxfId="208" priority="16" operator="greaterThan">
      <formula>6</formula>
    </cfRule>
  </conditionalFormatting>
  <conditionalFormatting sqref="AB989">
    <cfRule type="cellIs" dxfId="207" priority="15" operator="greaterThan">
      <formula>6</formula>
    </cfRule>
  </conditionalFormatting>
  <conditionalFormatting sqref="AB993">
    <cfRule type="cellIs" dxfId="206" priority="14" operator="greaterThan">
      <formula>6</formula>
    </cfRule>
  </conditionalFormatting>
  <conditionalFormatting sqref="AB1003">
    <cfRule type="cellIs" dxfId="205" priority="13" operator="greaterThan">
      <formula>6</formula>
    </cfRule>
  </conditionalFormatting>
  <conditionalFormatting sqref="AB1009">
    <cfRule type="cellIs" dxfId="204" priority="12" operator="greaterThan">
      <formula>6</formula>
    </cfRule>
  </conditionalFormatting>
  <conditionalFormatting sqref="AB1014">
    <cfRule type="cellIs" dxfId="203" priority="11" operator="greaterThan">
      <formula>6</formula>
    </cfRule>
  </conditionalFormatting>
  <conditionalFormatting sqref="AB1021">
    <cfRule type="cellIs" dxfId="202" priority="10" operator="greaterThan">
      <formula>6</formula>
    </cfRule>
  </conditionalFormatting>
  <conditionalFormatting sqref="AB1029">
    <cfRule type="cellIs" dxfId="201" priority="9" operator="greaterThan">
      <formula>6</formula>
    </cfRule>
  </conditionalFormatting>
  <conditionalFormatting sqref="AB1037">
    <cfRule type="cellIs" dxfId="200" priority="8" operator="greaterThan">
      <formula>6</formula>
    </cfRule>
  </conditionalFormatting>
  <conditionalFormatting sqref="AB1044">
    <cfRule type="cellIs" dxfId="199" priority="7" operator="greaterThan">
      <formula>6</formula>
    </cfRule>
  </conditionalFormatting>
  <conditionalFormatting sqref="AB1048">
    <cfRule type="cellIs" dxfId="198" priority="6" operator="greaterThan">
      <formula>6</formula>
    </cfRule>
  </conditionalFormatting>
  <conditionalFormatting sqref="AB1052">
    <cfRule type="cellIs" dxfId="197" priority="5" operator="greaterThan">
      <formula>6</formula>
    </cfRule>
  </conditionalFormatting>
  <conditionalFormatting sqref="L1056">
    <cfRule type="cellIs" dxfId="196" priority="4" operator="greaterThan">
      <formula>6</formula>
    </cfRule>
  </conditionalFormatting>
  <conditionalFormatting sqref="AB1056">
    <cfRule type="cellIs" dxfId="195" priority="3" operator="greaterThan">
      <formula>6</formula>
    </cfRule>
  </conditionalFormatting>
  <conditionalFormatting sqref="L1058">
    <cfRule type="cellIs" dxfId="194" priority="2" operator="greaterThan">
      <formula>6</formula>
    </cfRule>
  </conditionalFormatting>
  <conditionalFormatting sqref="L1057">
    <cfRule type="cellIs" dxfId="193" priority="1" operator="greaterThan">
      <formula>6</formula>
    </cfRule>
  </conditionalFormatting>
  <printOptions horizontalCentered="1"/>
  <pageMargins left="0.31496062992125984" right="0.31496062992125984" top="0.98425196850393704" bottom="0.59055118110236227" header="0.31496062992125984" footer="0.31496062992125984"/>
  <pageSetup paperSize="9" scale="79" fitToHeight="0" orientation="landscape" r:id="rId1"/>
  <rowBreaks count="6" manualBreakCount="6">
    <brk id="106" max="61" man="1"/>
    <brk id="238" max="61" man="1"/>
    <brk id="271" max="61" man="1"/>
    <brk id="534" max="61" man="1"/>
    <brk id="731" max="61" man="1"/>
    <brk id="1054" max="61" man="1"/>
  </rowBreaks>
  <colBreaks count="2" manualBreakCount="2">
    <brk id="23" max="1038" man="1"/>
    <brk id="40" max="1038"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Planilha9">
    <pageSetUpPr fitToPage="1"/>
  </sheetPr>
  <dimension ref="A1:AE221"/>
  <sheetViews>
    <sheetView view="pageBreakPreview" topLeftCell="A10" zoomScaleNormal="100" zoomScaleSheetLayoutView="100" workbookViewId="0">
      <selection activeCell="D51" sqref="D51"/>
    </sheetView>
  </sheetViews>
  <sheetFormatPr defaultRowHeight="12.75" x14ac:dyDescent="0.2"/>
  <cols>
    <col min="1" max="1" width="4.83203125" style="76" customWidth="1"/>
    <col min="2" max="27" width="3.83203125" style="76" customWidth="1"/>
    <col min="28" max="28" width="10" style="76" bestFit="1" customWidth="1"/>
    <col min="29" max="29" width="9.33203125" style="76"/>
    <col min="30" max="30" width="10.6640625" style="76" bestFit="1" customWidth="1"/>
    <col min="31" max="16384" width="9.33203125" style="76"/>
  </cols>
  <sheetData>
    <row r="1" spans="1:31" s="35" customFormat="1" ht="35.25" customHeight="1" x14ac:dyDescent="0.2">
      <c r="A1" s="889" t="str">
        <f>orcam!A4</f>
        <v>PAVIMENTAÇÃO E DRENAGEM DE RUAS DOS BAIRRO MARAVISTA E SERRA GRANDE</v>
      </c>
      <c r="B1" s="893"/>
      <c r="C1" s="893"/>
      <c r="D1" s="893"/>
      <c r="E1" s="893"/>
      <c r="F1" s="893"/>
      <c r="G1" s="893"/>
      <c r="H1" s="893"/>
      <c r="I1" s="893"/>
      <c r="J1" s="893"/>
      <c r="K1" s="893"/>
      <c r="L1" s="893"/>
      <c r="M1" s="893"/>
      <c r="N1" s="893"/>
      <c r="O1" s="893"/>
      <c r="P1" s="893"/>
      <c r="Q1" s="893"/>
      <c r="R1" s="893"/>
      <c r="S1" s="893"/>
      <c r="T1" s="893"/>
      <c r="U1" s="893"/>
      <c r="V1" s="893"/>
      <c r="W1" s="893"/>
      <c r="X1" s="893"/>
      <c r="Y1" s="893"/>
      <c r="Z1" s="893"/>
      <c r="AA1" s="893"/>
    </row>
    <row r="2" spans="1:31" x14ac:dyDescent="0.2">
      <c r="B2" s="79"/>
      <c r="C2" s="79"/>
      <c r="D2" s="79"/>
      <c r="E2" s="79"/>
      <c r="F2" s="79"/>
      <c r="G2" s="79"/>
      <c r="H2" s="79"/>
      <c r="I2" s="79"/>
      <c r="J2" s="79"/>
      <c r="K2" s="79"/>
      <c r="L2" s="79"/>
      <c r="M2" s="79"/>
      <c r="N2" s="79"/>
      <c r="O2" s="79"/>
      <c r="P2" s="79"/>
      <c r="Q2" s="79"/>
      <c r="R2" s="79"/>
      <c r="S2" s="79"/>
      <c r="T2" s="79"/>
      <c r="U2" s="79"/>
      <c r="V2" s="79"/>
      <c r="W2" s="79"/>
      <c r="X2" s="79"/>
      <c r="Y2" s="79"/>
      <c r="Z2" s="79"/>
      <c r="AA2" s="79"/>
    </row>
    <row r="3" spans="1:31" s="78" customFormat="1" x14ac:dyDescent="0.2">
      <c r="A3" s="191" t="s">
        <v>23902</v>
      </c>
      <c r="B3" s="192"/>
      <c r="C3" s="192"/>
      <c r="D3" s="193"/>
      <c r="E3" s="194"/>
      <c r="F3" s="181"/>
      <c r="G3" s="181"/>
      <c r="H3" s="194"/>
      <c r="I3" s="194"/>
      <c r="J3" s="194"/>
      <c r="K3" s="194"/>
      <c r="L3" s="181"/>
      <c r="M3" s="194"/>
      <c r="N3" s="194"/>
      <c r="O3" s="194"/>
      <c r="P3" s="194"/>
      <c r="Q3" s="181"/>
      <c r="R3" s="181"/>
      <c r="S3" s="194"/>
      <c r="T3" s="194"/>
      <c r="U3" s="194"/>
      <c r="V3" s="194"/>
      <c r="W3" s="194"/>
      <c r="X3" s="195"/>
      <c r="Y3" s="195"/>
      <c r="Z3" s="195"/>
      <c r="AA3" s="194"/>
    </row>
    <row r="4" spans="1:31" s="78" customFormat="1" x14ac:dyDescent="0.2">
      <c r="A4" s="737"/>
      <c r="B4" s="56"/>
      <c r="C4" s="56"/>
      <c r="D4" s="55"/>
      <c r="E4" s="79"/>
      <c r="F4" s="720"/>
      <c r="G4" s="720"/>
      <c r="H4" s="79"/>
      <c r="I4" s="79"/>
      <c r="J4" s="79"/>
      <c r="K4" s="79"/>
      <c r="L4" s="720"/>
      <c r="M4" s="79"/>
      <c r="N4" s="79"/>
      <c r="O4" s="79"/>
      <c r="P4" s="79"/>
      <c r="Q4" s="720"/>
      <c r="R4" s="720"/>
      <c r="S4" s="79"/>
      <c r="T4" s="79"/>
      <c r="U4" s="79"/>
      <c r="V4" s="79"/>
      <c r="W4" s="79"/>
      <c r="X4" s="82"/>
      <c r="Y4" s="82"/>
      <c r="Z4" s="82"/>
      <c r="AA4" s="79"/>
    </row>
    <row r="5" spans="1:31" x14ac:dyDescent="0.2">
      <c r="A5" s="83"/>
      <c r="B5" s="77" t="s">
        <v>23866</v>
      </c>
      <c r="C5" s="77"/>
      <c r="D5" s="77"/>
      <c r="E5" s="77"/>
      <c r="F5" s="47"/>
      <c r="G5" s="47"/>
      <c r="H5" s="77"/>
      <c r="I5" s="77"/>
      <c r="J5" s="77"/>
      <c r="K5" s="77"/>
      <c r="L5" s="47"/>
      <c r="M5" s="77"/>
      <c r="N5" s="77" t="s">
        <v>23868</v>
      </c>
      <c r="O5" s="77"/>
      <c r="P5" s="77"/>
      <c r="Q5" s="77"/>
      <c r="R5" s="229"/>
      <c r="S5" s="229"/>
      <c r="T5" s="77"/>
      <c r="U5" s="77"/>
      <c r="V5" s="77"/>
      <c r="W5" s="77"/>
      <c r="X5" s="77"/>
      <c r="Y5" s="77"/>
      <c r="Z5" s="77"/>
      <c r="AA5" s="77"/>
    </row>
    <row r="6" spans="1:31" x14ac:dyDescent="0.2">
      <c r="A6" s="83"/>
      <c r="B6" s="77" t="s">
        <v>23684</v>
      </c>
      <c r="C6" s="77"/>
      <c r="D6" s="77"/>
      <c r="E6" s="77"/>
      <c r="F6" s="149"/>
      <c r="G6" s="149"/>
      <c r="H6" s="77">
        <f>SUM(C7:C9)</f>
        <v>35</v>
      </c>
      <c r="I6" s="77" t="s">
        <v>23685</v>
      </c>
      <c r="J6" s="77"/>
      <c r="K6" s="77"/>
      <c r="L6" s="77"/>
      <c r="M6" s="196"/>
      <c r="N6" s="77" t="s">
        <v>23684</v>
      </c>
      <c r="O6" s="77"/>
      <c r="P6" s="77"/>
      <c r="Q6" s="77"/>
      <c r="R6" s="229"/>
      <c r="S6" s="229"/>
      <c r="T6" s="77">
        <f>SUM(O7:O9)</f>
        <v>45</v>
      </c>
      <c r="U6" s="77" t="s">
        <v>23685</v>
      </c>
      <c r="V6" s="77"/>
      <c r="W6" s="77"/>
      <c r="X6" s="77"/>
      <c r="Y6" s="77"/>
      <c r="Z6" s="77"/>
      <c r="AA6" s="77"/>
      <c r="AB6" s="77"/>
      <c r="AC6" s="77"/>
      <c r="AD6" s="77"/>
      <c r="AE6" s="77"/>
    </row>
    <row r="7" spans="1:31" x14ac:dyDescent="0.2">
      <c r="A7" s="83"/>
      <c r="B7" s="77"/>
      <c r="C7" s="77">
        <v>5</v>
      </c>
      <c r="D7" s="77" t="s">
        <v>23667</v>
      </c>
      <c r="E7" s="77" t="s">
        <v>23668</v>
      </c>
      <c r="F7" s="149"/>
      <c r="G7" s="149"/>
      <c r="H7" s="77"/>
      <c r="I7" s="77"/>
      <c r="J7" s="77"/>
      <c r="K7" s="77"/>
      <c r="L7" s="77"/>
      <c r="M7" s="196"/>
      <c r="N7" s="77"/>
      <c r="O7" s="77">
        <v>5</v>
      </c>
      <c r="P7" s="77" t="s">
        <v>23667</v>
      </c>
      <c r="Q7" s="77" t="s">
        <v>23668</v>
      </c>
      <c r="R7" s="229"/>
      <c r="S7" s="229"/>
      <c r="T7" s="77"/>
      <c r="U7" s="77"/>
      <c r="V7" s="77"/>
      <c r="W7" s="77"/>
      <c r="X7" s="77"/>
      <c r="Y7" s="77"/>
      <c r="Z7" s="77"/>
      <c r="AA7" s="77"/>
      <c r="AB7" s="77"/>
      <c r="AC7" s="77"/>
      <c r="AD7" s="77"/>
      <c r="AE7" s="77"/>
    </row>
    <row r="8" spans="1:31" x14ac:dyDescent="0.2">
      <c r="A8" s="83"/>
      <c r="B8" s="77"/>
      <c r="C8" s="77">
        <v>15</v>
      </c>
      <c r="D8" s="77" t="s">
        <v>23667</v>
      </c>
      <c r="E8" s="77" t="s">
        <v>23669</v>
      </c>
      <c r="F8" s="149"/>
      <c r="G8" s="149"/>
      <c r="H8" s="77"/>
      <c r="I8" s="77"/>
      <c r="J8" s="77"/>
      <c r="K8" s="77"/>
      <c r="L8" s="77"/>
      <c r="M8" s="196"/>
      <c r="N8" s="77"/>
      <c r="O8" s="77">
        <v>20</v>
      </c>
      <c r="P8" s="77" t="s">
        <v>23667</v>
      </c>
      <c r="Q8" s="77" t="s">
        <v>23669</v>
      </c>
      <c r="R8" s="229"/>
      <c r="S8" s="229"/>
      <c r="T8" s="77"/>
      <c r="U8" s="77"/>
      <c r="V8" s="77"/>
      <c r="W8" s="77"/>
      <c r="X8" s="77"/>
      <c r="Y8" s="77"/>
      <c r="Z8" s="77"/>
      <c r="AA8" s="77"/>
    </row>
    <row r="9" spans="1:31" x14ac:dyDescent="0.2">
      <c r="A9" s="83"/>
      <c r="B9" s="77"/>
      <c r="C9" s="77">
        <v>15</v>
      </c>
      <c r="D9" s="77" t="s">
        <v>23667</v>
      </c>
      <c r="E9" s="77" t="s">
        <v>23670</v>
      </c>
      <c r="J9" s="77"/>
      <c r="K9" s="77"/>
      <c r="L9" s="77"/>
      <c r="M9" s="196"/>
      <c r="N9" s="77"/>
      <c r="O9" s="77">
        <v>20</v>
      </c>
      <c r="P9" s="77" t="s">
        <v>23667</v>
      </c>
      <c r="Q9" s="77" t="s">
        <v>23670</v>
      </c>
      <c r="V9" s="77"/>
      <c r="AA9" s="77"/>
    </row>
    <row r="10" spans="1:31" x14ac:dyDescent="0.2">
      <c r="A10" s="83"/>
      <c r="B10" s="77"/>
      <c r="C10" s="77"/>
      <c r="D10" s="77"/>
      <c r="E10" s="77"/>
      <c r="F10" s="77"/>
      <c r="G10" s="77"/>
      <c r="H10" s="77"/>
      <c r="I10" s="77"/>
      <c r="J10" s="77"/>
      <c r="K10" s="77"/>
      <c r="L10" s="77"/>
      <c r="M10" s="77"/>
      <c r="N10" s="77"/>
      <c r="O10" s="77"/>
      <c r="P10" s="77"/>
      <c r="Q10" s="77"/>
      <c r="R10" s="272"/>
      <c r="S10" s="77"/>
      <c r="T10" s="77"/>
      <c r="U10" s="77"/>
      <c r="V10" s="77"/>
      <c r="W10" s="77"/>
      <c r="X10" s="77"/>
      <c r="Y10" s="77"/>
      <c r="Z10" s="77"/>
      <c r="AA10" s="77"/>
    </row>
    <row r="11" spans="1:31" ht="12.75" customHeight="1" x14ac:dyDescent="0.2">
      <c r="A11" s="46"/>
      <c r="B11" s="872" t="str">
        <f>VLOOKUP(D13,DIPREVS1!A:D,2,FALSE)</f>
        <v>ESCAVACAO MECANICA DE VALA NAO ESCORADA,EM MATERIAL DE 1ªCATEGORIA,ATE 1,50M DE PROFUNDIDADE,UTILIZANDO ESCAVADEIRA HIDRAULICA DE 0,78M3,EXCLUSIVE ESGOTAMENTO</v>
      </c>
      <c r="C11" s="872"/>
      <c r="D11" s="872"/>
      <c r="E11" s="872"/>
      <c r="F11" s="872"/>
      <c r="G11" s="872"/>
      <c r="H11" s="872"/>
      <c r="I11" s="872"/>
      <c r="J11" s="872"/>
      <c r="K11" s="872"/>
      <c r="L11" s="872"/>
      <c r="M11" s="872"/>
      <c r="N11" s="872"/>
      <c r="O11" s="872"/>
      <c r="P11" s="872"/>
      <c r="Q11" s="872"/>
      <c r="R11" s="872"/>
      <c r="S11" s="872"/>
      <c r="T11" s="872"/>
      <c r="U11" s="872"/>
      <c r="V11" s="872"/>
      <c r="W11" s="872"/>
      <c r="X11" s="872"/>
      <c r="Y11" s="872"/>
      <c r="Z11" s="872"/>
      <c r="AA11" s="37"/>
    </row>
    <row r="12" spans="1:31" x14ac:dyDescent="0.2">
      <c r="A12" s="46"/>
      <c r="B12" s="872"/>
      <c r="C12" s="872"/>
      <c r="D12" s="872"/>
      <c r="E12" s="872"/>
      <c r="F12" s="872"/>
      <c r="G12" s="872"/>
      <c r="H12" s="872"/>
      <c r="I12" s="872"/>
      <c r="J12" s="872"/>
      <c r="K12" s="872"/>
      <c r="L12" s="872"/>
      <c r="M12" s="872"/>
      <c r="N12" s="872"/>
      <c r="O12" s="872"/>
      <c r="P12" s="872"/>
      <c r="Q12" s="872"/>
      <c r="R12" s="872"/>
      <c r="S12" s="872"/>
      <c r="T12" s="872"/>
      <c r="U12" s="872"/>
      <c r="V12" s="872"/>
      <c r="W12" s="872"/>
      <c r="X12" s="872"/>
      <c r="Y12" s="872"/>
      <c r="Z12" s="872"/>
      <c r="AA12" s="37"/>
    </row>
    <row r="13" spans="1:31" x14ac:dyDescent="0.2">
      <c r="A13" s="42">
        <f>dren!A358+1</f>
        <v>93</v>
      </c>
      <c r="B13" s="41"/>
      <c r="C13" s="43" t="s">
        <v>23098</v>
      </c>
      <c r="D13" s="55" t="s">
        <v>12530</v>
      </c>
      <c r="E13" s="37"/>
      <c r="F13" s="37"/>
      <c r="G13" s="37"/>
      <c r="H13" s="48"/>
      <c r="I13" s="48"/>
      <c r="J13" s="37"/>
      <c r="K13" s="37"/>
      <c r="L13" s="37"/>
      <c r="M13" s="37"/>
      <c r="N13" s="37"/>
      <c r="O13" s="37"/>
      <c r="P13" s="37"/>
      <c r="Q13" s="37"/>
      <c r="R13" s="37"/>
      <c r="S13" s="37"/>
      <c r="T13" s="37"/>
      <c r="U13" s="41" t="s">
        <v>23100</v>
      </c>
      <c r="V13" s="41"/>
      <c r="W13" s="861">
        <f>N15+N16+U22</f>
        <v>61320.189999999995</v>
      </c>
      <c r="X13" s="861"/>
      <c r="Y13" s="861"/>
      <c r="Z13" s="862" t="str">
        <f>VLOOKUP(D13,DIPREVS1!A:D,4,FALSE)</f>
        <v>m3</v>
      </c>
      <c r="AA13" s="862"/>
    </row>
    <row r="14" spans="1:31" x14ac:dyDescent="0.2">
      <c r="A14" s="42"/>
      <c r="B14" s="41"/>
      <c r="C14" s="77" t="s">
        <v>23861</v>
      </c>
      <c r="D14" s="55"/>
      <c r="E14" s="37"/>
      <c r="F14" s="37"/>
      <c r="G14" s="37"/>
      <c r="H14" s="48"/>
      <c r="I14" s="48"/>
      <c r="J14" s="37"/>
      <c r="K14" s="37"/>
      <c r="L14" s="37"/>
      <c r="M14" s="37"/>
      <c r="N14" s="37"/>
      <c r="O14" s="37"/>
      <c r="P14" s="37"/>
      <c r="Q14" s="37"/>
      <c r="R14" s="37"/>
      <c r="S14" s="37"/>
      <c r="T14" s="37"/>
      <c r="U14" s="41"/>
      <c r="V14" s="41"/>
      <c r="W14" s="220"/>
      <c r="X14" s="220"/>
      <c r="Y14" s="220"/>
      <c r="Z14" s="219"/>
      <c r="AA14" s="219"/>
    </row>
    <row r="15" spans="1:31" x14ac:dyDescent="0.2">
      <c r="A15" s="42"/>
      <c r="B15" s="41"/>
      <c r="C15" s="43"/>
      <c r="D15" s="55"/>
      <c r="E15" s="985">
        <f>'ÁREA DE PAVIMENTAÇÃO'!G13</f>
        <v>18402.97</v>
      </c>
      <c r="F15" s="863"/>
      <c r="G15" s="863"/>
      <c r="H15" s="48" t="s">
        <v>7</v>
      </c>
      <c r="I15" s="230" t="s">
        <v>23862</v>
      </c>
      <c r="J15" s="863">
        <f>$T$6/100</f>
        <v>0.45</v>
      </c>
      <c r="K15" s="863"/>
      <c r="L15" s="37" t="s">
        <v>0</v>
      </c>
      <c r="M15" s="231" t="s">
        <v>8</v>
      </c>
      <c r="N15" s="985">
        <f>ROUND(E15*J15,2)</f>
        <v>8281.34</v>
      </c>
      <c r="O15" s="863"/>
      <c r="P15" s="863"/>
      <c r="Q15" s="37" t="s">
        <v>6</v>
      </c>
      <c r="R15" s="37"/>
      <c r="S15" s="37"/>
      <c r="T15" s="37"/>
      <c r="U15" s="41"/>
      <c r="V15" s="41"/>
      <c r="W15" s="224"/>
      <c r="X15" s="224"/>
      <c r="Y15" s="224"/>
      <c r="Z15" s="225"/>
      <c r="AA15" s="225"/>
    </row>
    <row r="16" spans="1:31" x14ac:dyDescent="0.2">
      <c r="A16" s="42"/>
      <c r="B16" s="41"/>
      <c r="C16" s="43"/>
      <c r="D16" s="55"/>
      <c r="E16" s="985">
        <f>'ÁREA DE PAVIMENTAÇÃO'!G82+'ÁREA DE PAVIMENTAÇÃO'!G102</f>
        <v>142353.48000000001</v>
      </c>
      <c r="F16" s="863"/>
      <c r="G16" s="863"/>
      <c r="H16" s="48" t="s">
        <v>7</v>
      </c>
      <c r="I16" s="221" t="s">
        <v>23862</v>
      </c>
      <c r="J16" s="863">
        <f>$H$6/100</f>
        <v>0.35</v>
      </c>
      <c r="K16" s="863"/>
      <c r="L16" s="37" t="s">
        <v>0</v>
      </c>
      <c r="M16" s="222" t="s">
        <v>8</v>
      </c>
      <c r="N16" s="985">
        <f>ROUND(E16*J16,2)</f>
        <v>49823.72</v>
      </c>
      <c r="O16" s="863"/>
      <c r="P16" s="863"/>
      <c r="Q16" s="37" t="s">
        <v>6</v>
      </c>
      <c r="R16" s="37"/>
      <c r="S16" s="37"/>
      <c r="T16" s="37"/>
      <c r="U16" s="41"/>
      <c r="V16" s="41"/>
      <c r="W16" s="220"/>
      <c r="X16" s="220"/>
      <c r="Y16" s="220"/>
      <c r="Z16" s="219"/>
      <c r="AA16" s="219"/>
    </row>
    <row r="17" spans="1:27" x14ac:dyDescent="0.2">
      <c r="A17" s="42"/>
      <c r="B17" s="41"/>
      <c r="C17" s="43"/>
      <c r="D17" s="55"/>
      <c r="E17" s="37"/>
      <c r="F17" s="37"/>
      <c r="G17" s="37"/>
      <c r="H17" s="48"/>
      <c r="I17" s="48"/>
      <c r="J17" s="37"/>
      <c r="K17" s="37"/>
      <c r="L17" s="37"/>
      <c r="M17" s="37"/>
      <c r="N17" s="37"/>
      <c r="O17" s="37"/>
      <c r="P17" s="37"/>
      <c r="Q17" s="37"/>
      <c r="R17" s="37"/>
      <c r="S17" s="37"/>
      <c r="T17" s="37"/>
      <c r="U17" s="41"/>
      <c r="V17" s="41"/>
      <c r="W17" s="220"/>
      <c r="X17" s="220"/>
      <c r="Y17" s="220"/>
      <c r="Z17" s="219"/>
      <c r="AA17" s="219"/>
    </row>
    <row r="18" spans="1:27" x14ac:dyDescent="0.2">
      <c r="A18" s="83"/>
      <c r="B18" s="77"/>
      <c r="C18" s="77" t="s">
        <v>23671</v>
      </c>
      <c r="D18" s="77"/>
      <c r="E18" s="77"/>
      <c r="F18" s="204"/>
      <c r="G18" s="204"/>
      <c r="H18" s="77"/>
      <c r="I18" s="77"/>
      <c r="J18" s="77"/>
      <c r="K18" s="77"/>
      <c r="L18" s="204"/>
      <c r="M18" s="77"/>
      <c r="N18" s="77"/>
      <c r="O18" s="77"/>
      <c r="P18" s="77"/>
      <c r="Q18" s="204"/>
      <c r="R18" s="204"/>
      <c r="S18" s="77"/>
      <c r="V18" s="77"/>
      <c r="W18" s="77"/>
      <c r="X18" s="77"/>
      <c r="Y18" s="77"/>
      <c r="Z18" s="77"/>
      <c r="AA18" s="77"/>
    </row>
    <row r="19" spans="1:27" x14ac:dyDescent="0.2">
      <c r="A19" s="83"/>
      <c r="B19" s="77"/>
      <c r="C19" s="77"/>
      <c r="D19" s="77" t="s">
        <v>23674</v>
      </c>
      <c r="E19" s="77"/>
      <c r="F19" s="204"/>
      <c r="G19" s="204"/>
      <c r="H19" s="77"/>
      <c r="I19" s="77"/>
      <c r="J19" s="77"/>
      <c r="K19" s="77"/>
      <c r="L19" s="204"/>
      <c r="M19" s="77"/>
      <c r="P19" s="77"/>
      <c r="Q19" s="204"/>
      <c r="R19" s="204"/>
      <c r="S19" s="933">
        <v>0.05</v>
      </c>
      <c r="T19" s="863"/>
      <c r="V19" s="77"/>
      <c r="W19" s="77"/>
      <c r="X19" s="77"/>
      <c r="Y19" s="77"/>
      <c r="Z19" s="77"/>
      <c r="AA19" s="77"/>
    </row>
    <row r="20" spans="1:27" x14ac:dyDescent="0.2">
      <c r="A20" s="83"/>
      <c r="B20" s="77"/>
      <c r="C20" s="77"/>
      <c r="D20" s="77" t="s">
        <v>23672</v>
      </c>
      <c r="E20" s="77"/>
      <c r="F20" s="204"/>
      <c r="G20" s="204"/>
      <c r="H20" s="77"/>
      <c r="I20" s="77"/>
      <c r="J20" s="77"/>
      <c r="K20" s="77"/>
      <c r="L20" s="204"/>
      <c r="M20" s="77"/>
      <c r="N20" s="77"/>
      <c r="O20" s="926">
        <v>0.4</v>
      </c>
      <c r="P20" s="926"/>
      <c r="Q20" s="79" t="s">
        <v>0</v>
      </c>
      <c r="R20" s="204"/>
      <c r="S20" s="77"/>
      <c r="T20" s="77"/>
      <c r="U20" s="77"/>
      <c r="V20" s="77"/>
      <c r="W20" s="77"/>
      <c r="X20" s="77"/>
      <c r="Y20" s="77"/>
      <c r="Z20" s="77"/>
      <c r="AA20" s="77"/>
    </row>
    <row r="21" spans="1:27" x14ac:dyDescent="0.2">
      <c r="A21" s="83"/>
      <c r="B21" s="77"/>
      <c r="C21" s="77"/>
      <c r="D21" s="77" t="s">
        <v>23686</v>
      </c>
      <c r="E21" s="77"/>
      <c r="F21" s="77"/>
      <c r="G21" s="77"/>
      <c r="H21" s="77"/>
      <c r="I21" s="77"/>
      <c r="J21" s="77"/>
      <c r="K21" s="77"/>
      <c r="L21" s="77"/>
      <c r="M21" s="77"/>
      <c r="N21" s="77"/>
      <c r="O21" s="77"/>
      <c r="P21" s="77"/>
      <c r="Q21" s="77"/>
      <c r="R21" s="77"/>
      <c r="S21" s="77"/>
      <c r="T21" s="77"/>
      <c r="U21" s="77"/>
      <c r="V21" s="77"/>
      <c r="W21" s="77"/>
      <c r="X21" s="77"/>
      <c r="Y21" s="77"/>
      <c r="Z21" s="77"/>
      <c r="AA21" s="77"/>
    </row>
    <row r="22" spans="1:27" x14ac:dyDescent="0.2">
      <c r="A22" s="83"/>
      <c r="B22" s="77"/>
      <c r="C22" s="77"/>
      <c r="D22" s="77"/>
      <c r="E22" s="251"/>
      <c r="F22" s="251"/>
      <c r="G22" s="251"/>
      <c r="H22" s="79"/>
      <c r="I22" s="93"/>
      <c r="J22" s="926">
        <f>SUM(E15:G16)</f>
        <v>160756.45000000001</v>
      </c>
      <c r="K22" s="926"/>
      <c r="L22" s="926"/>
      <c r="M22" s="93" t="s">
        <v>1</v>
      </c>
      <c r="N22" s="933">
        <f>S19</f>
        <v>0.05</v>
      </c>
      <c r="O22" s="863"/>
      <c r="P22" s="93" t="s">
        <v>1</v>
      </c>
      <c r="Q22" s="926">
        <f>$O$20</f>
        <v>0.4</v>
      </c>
      <c r="R22" s="926"/>
      <c r="S22" s="79" t="s">
        <v>0</v>
      </c>
      <c r="T22" s="93" t="s">
        <v>8</v>
      </c>
      <c r="U22" s="926">
        <f>ROUND(J22*N22*Q22,2)</f>
        <v>3215.13</v>
      </c>
      <c r="V22" s="926"/>
      <c r="W22" s="926"/>
      <c r="X22" s="79" t="s">
        <v>6</v>
      </c>
      <c r="Y22" s="77"/>
      <c r="Z22" s="77"/>
      <c r="AA22" s="77"/>
    </row>
    <row r="23" spans="1:27" x14ac:dyDescent="0.2">
      <c r="A23" s="83"/>
      <c r="B23" s="77"/>
      <c r="C23" s="77"/>
      <c r="D23" s="77"/>
      <c r="E23" s="77"/>
      <c r="F23" s="204"/>
      <c r="G23" s="204"/>
      <c r="H23" s="77"/>
      <c r="I23" s="77"/>
      <c r="J23" s="77"/>
      <c r="K23" s="77"/>
      <c r="L23" s="204"/>
      <c r="M23" s="77"/>
      <c r="N23" s="77"/>
      <c r="O23" s="77"/>
      <c r="P23" s="77"/>
      <c r="Q23" s="204"/>
      <c r="R23" s="204"/>
      <c r="S23" s="77"/>
      <c r="T23" s="77"/>
      <c r="U23" s="77"/>
      <c r="V23" s="77"/>
      <c r="W23" s="77"/>
      <c r="X23" s="77"/>
      <c r="Y23" s="77"/>
      <c r="Z23" s="77"/>
      <c r="AA23" s="77"/>
    </row>
    <row r="24" spans="1:27" ht="12.75" customHeight="1" x14ac:dyDescent="0.2">
      <c r="A24" s="46"/>
      <c r="B24" s="872" t="str">
        <f>VLOOKUP(D26,DIPREVS1!A:D,2,FALSE)</f>
        <v>DEMOLICAO COM EQUIPAMENTO DE AR COMPRIMIDO,DE PASSEIO CIMENTADO COM ESPESSURA ATE 10CM,INCLUSIVE EMPILHAMENTO LATERAL DENTRO DO CANTEIRO DE SERVICO</v>
      </c>
      <c r="C24" s="872"/>
      <c r="D24" s="872"/>
      <c r="E24" s="872"/>
      <c r="F24" s="872"/>
      <c r="G24" s="872"/>
      <c r="H24" s="872"/>
      <c r="I24" s="872"/>
      <c r="J24" s="872"/>
      <c r="K24" s="872"/>
      <c r="L24" s="872"/>
      <c r="M24" s="872"/>
      <c r="N24" s="872"/>
      <c r="O24" s="872"/>
      <c r="P24" s="872"/>
      <c r="Q24" s="872"/>
      <c r="R24" s="872"/>
      <c r="S24" s="872"/>
      <c r="T24" s="872"/>
      <c r="U24" s="872"/>
      <c r="V24" s="872"/>
      <c r="W24" s="872"/>
      <c r="X24" s="872"/>
      <c r="Y24" s="872"/>
      <c r="Z24" s="872"/>
      <c r="AA24" s="37"/>
    </row>
    <row r="25" spans="1:27" x14ac:dyDescent="0.2">
      <c r="A25" s="46"/>
      <c r="B25" s="872"/>
      <c r="C25" s="872"/>
      <c r="D25" s="872"/>
      <c r="E25" s="872"/>
      <c r="F25" s="872"/>
      <c r="G25" s="872"/>
      <c r="H25" s="872"/>
      <c r="I25" s="872"/>
      <c r="J25" s="872"/>
      <c r="K25" s="872"/>
      <c r="L25" s="872"/>
      <c r="M25" s="872"/>
      <c r="N25" s="872"/>
      <c r="O25" s="872"/>
      <c r="P25" s="872"/>
      <c r="Q25" s="872"/>
      <c r="R25" s="872"/>
      <c r="S25" s="872"/>
      <c r="T25" s="872"/>
      <c r="U25" s="872"/>
      <c r="V25" s="872"/>
      <c r="W25" s="872"/>
      <c r="X25" s="872"/>
      <c r="Y25" s="872"/>
      <c r="Z25" s="872"/>
      <c r="AA25" s="37"/>
    </row>
    <row r="26" spans="1:27" x14ac:dyDescent="0.2">
      <c r="A26" s="42">
        <f>A13+1</f>
        <v>94</v>
      </c>
      <c r="B26" s="41"/>
      <c r="C26" s="43" t="s">
        <v>23098</v>
      </c>
      <c r="D26" s="55" t="s">
        <v>12961</v>
      </c>
      <c r="E26" s="37"/>
      <c r="F26" s="37"/>
      <c r="G26" s="37"/>
      <c r="H26" s="48"/>
      <c r="I26" s="48"/>
      <c r="J26" s="37"/>
      <c r="K26" s="37"/>
      <c r="L26" s="37"/>
      <c r="M26" s="37"/>
      <c r="N26" s="37"/>
      <c r="O26" s="37"/>
      <c r="P26" s="37"/>
      <c r="Q26" s="37"/>
      <c r="R26" s="37"/>
      <c r="S26" s="37"/>
      <c r="T26" s="37"/>
      <c r="U26" s="41" t="s">
        <v>23100</v>
      </c>
      <c r="V26" s="41"/>
      <c r="W26" s="861">
        <f>'QD. CALÇADAS EXISTENTES'!F69</f>
        <v>35280</v>
      </c>
      <c r="X26" s="861"/>
      <c r="Y26" s="861"/>
      <c r="Z26" s="862" t="str">
        <f>VLOOKUP(D26,DIPREVS1!A:D,4,FALSE)</f>
        <v>m2</v>
      </c>
      <c r="AA26" s="862"/>
    </row>
    <row r="27" spans="1:27" x14ac:dyDescent="0.2">
      <c r="A27" s="42"/>
      <c r="B27" s="41"/>
      <c r="C27" s="840" t="s">
        <v>36757</v>
      </c>
      <c r="D27" s="55"/>
      <c r="E27" s="37"/>
      <c r="F27" s="37"/>
      <c r="G27" s="37"/>
      <c r="H27" s="48"/>
      <c r="I27" s="48"/>
      <c r="J27" s="37"/>
      <c r="K27" s="37"/>
      <c r="L27" s="37"/>
      <c r="M27" s="37"/>
      <c r="N27" s="37"/>
      <c r="O27" s="37"/>
      <c r="P27" s="37"/>
      <c r="Q27" s="37"/>
      <c r="R27" s="37"/>
      <c r="S27" s="37"/>
      <c r="T27" s="37"/>
      <c r="U27" s="41"/>
      <c r="V27" s="41"/>
      <c r="W27" s="224"/>
      <c r="X27" s="224"/>
      <c r="Y27" s="224"/>
      <c r="Z27" s="225"/>
      <c r="AA27" s="225"/>
    </row>
    <row r="28" spans="1:27" x14ac:dyDescent="0.2">
      <c r="A28" s="42"/>
      <c r="B28" s="41"/>
      <c r="C28" s="53"/>
      <c r="D28" s="55"/>
      <c r="E28" s="295"/>
      <c r="F28" s="288"/>
      <c r="G28" s="288"/>
      <c r="H28" s="48"/>
      <c r="I28" s="294"/>
      <c r="J28" s="295"/>
      <c r="K28" s="288"/>
      <c r="L28" s="37"/>
      <c r="M28" s="288"/>
      <c r="N28" s="37"/>
      <c r="O28" s="37"/>
      <c r="P28" s="37"/>
      <c r="Q28" s="288"/>
      <c r="R28" s="294"/>
      <c r="S28" s="294"/>
      <c r="T28" s="288"/>
      <c r="U28" s="293"/>
      <c r="V28" s="293"/>
      <c r="W28" s="293"/>
      <c r="X28" s="79"/>
      <c r="Y28" s="284"/>
      <c r="Z28" s="285"/>
      <c r="AA28" s="285"/>
    </row>
    <row r="29" spans="1:27" ht="12.75" customHeight="1" x14ac:dyDescent="0.2">
      <c r="A29" s="46"/>
      <c r="B29" s="872" t="str">
        <f>VLOOKUP(D31,DIPREVS1!A:D,2,FALSE)</f>
        <v>DEMOLICAO COM EQUIPAMENTO DE AR COMPRIMIDO,DE PAVIMENTACAO DE CONCRETO ASFALTICO,COM 5CM DE ESPESSURA,INCLUSIVE EMPILHAMENTO LATERAL DENTRO DO CANTEIRO DE SERVICO</v>
      </c>
      <c r="C29" s="872"/>
      <c r="D29" s="872"/>
      <c r="E29" s="872"/>
      <c r="F29" s="872"/>
      <c r="G29" s="872"/>
      <c r="H29" s="872"/>
      <c r="I29" s="872"/>
      <c r="J29" s="872"/>
      <c r="K29" s="872"/>
      <c r="L29" s="872"/>
      <c r="M29" s="872"/>
      <c r="N29" s="872"/>
      <c r="O29" s="872"/>
      <c r="P29" s="872"/>
      <c r="Q29" s="872"/>
      <c r="R29" s="872"/>
      <c r="S29" s="872"/>
      <c r="T29" s="872"/>
      <c r="U29" s="872"/>
      <c r="V29" s="872"/>
      <c r="W29" s="872"/>
      <c r="X29" s="872"/>
      <c r="Y29" s="872"/>
      <c r="Z29" s="872"/>
      <c r="AA29" s="37"/>
    </row>
    <row r="30" spans="1:27" x14ac:dyDescent="0.2">
      <c r="A30" s="46"/>
      <c r="B30" s="872"/>
      <c r="C30" s="872"/>
      <c r="D30" s="872"/>
      <c r="E30" s="872"/>
      <c r="F30" s="872"/>
      <c r="G30" s="872"/>
      <c r="H30" s="872"/>
      <c r="I30" s="872"/>
      <c r="J30" s="872"/>
      <c r="K30" s="872"/>
      <c r="L30" s="872"/>
      <c r="M30" s="872"/>
      <c r="N30" s="872"/>
      <c r="O30" s="872"/>
      <c r="P30" s="872"/>
      <c r="Q30" s="872"/>
      <c r="R30" s="872"/>
      <c r="S30" s="872"/>
      <c r="T30" s="872"/>
      <c r="U30" s="872"/>
      <c r="V30" s="872"/>
      <c r="W30" s="872"/>
      <c r="X30" s="872"/>
      <c r="Y30" s="872"/>
      <c r="Z30" s="872"/>
      <c r="AA30" s="37"/>
    </row>
    <row r="31" spans="1:27" x14ac:dyDescent="0.2">
      <c r="A31" s="42">
        <f>A26+1</f>
        <v>95</v>
      </c>
      <c r="B31" s="41"/>
      <c r="C31" s="43" t="s">
        <v>23098</v>
      </c>
      <c r="D31" s="55" t="s">
        <v>12952</v>
      </c>
      <c r="E31" s="37"/>
      <c r="F31" s="37"/>
      <c r="G31" s="37"/>
      <c r="H31" s="48"/>
      <c r="I31" s="48"/>
      <c r="J31" s="37"/>
      <c r="K31" s="37"/>
      <c r="L31" s="37"/>
      <c r="M31" s="37"/>
      <c r="N31" s="37"/>
      <c r="O31" s="37"/>
      <c r="P31" s="37"/>
      <c r="Q31" s="37"/>
      <c r="R31" s="37"/>
      <c r="S31" s="37"/>
      <c r="T31" s="37"/>
      <c r="U31" s="41" t="s">
        <v>23100</v>
      </c>
      <c r="V31" s="41"/>
      <c r="W31" s="861">
        <f>SUM(T34:V45)</f>
        <v>15695.6</v>
      </c>
      <c r="X31" s="861"/>
      <c r="Y31" s="861"/>
      <c r="Z31" s="862" t="str">
        <f>VLOOKUP(D31,DIPREVS1!A:D,4,FALSE)</f>
        <v>m2</v>
      </c>
      <c r="AA31" s="862"/>
    </row>
    <row r="32" spans="1:27" x14ac:dyDescent="0.2">
      <c r="A32" s="42"/>
      <c r="B32" s="41"/>
      <c r="C32" s="53" t="s">
        <v>24689</v>
      </c>
      <c r="D32" s="55"/>
      <c r="E32" s="37"/>
      <c r="F32" s="37"/>
      <c r="G32" s="37"/>
      <c r="H32" s="48"/>
      <c r="I32" s="48"/>
      <c r="J32" s="37"/>
      <c r="K32" s="37"/>
      <c r="L32" s="37"/>
      <c r="M32" s="37"/>
      <c r="N32" s="37"/>
      <c r="O32" s="37"/>
      <c r="P32" s="37"/>
      <c r="Q32" s="37"/>
      <c r="R32" s="37"/>
      <c r="S32" s="37"/>
      <c r="T32" s="37"/>
      <c r="U32" s="41"/>
      <c r="V32" s="41"/>
      <c r="W32" s="361"/>
      <c r="X32" s="361"/>
      <c r="Y32" s="361"/>
      <c r="Z32" s="362"/>
      <c r="AA32" s="362"/>
    </row>
    <row r="33" spans="1:27" x14ac:dyDescent="0.2">
      <c r="A33" s="42"/>
      <c r="B33" s="41"/>
      <c r="C33" s="53" t="s">
        <v>23946</v>
      </c>
      <c r="D33" s="55"/>
      <c r="E33" s="37"/>
      <c r="F33" s="37"/>
      <c r="G33" s="37"/>
      <c r="H33" s="48"/>
      <c r="I33" s="48"/>
      <c r="J33" s="37"/>
      <c r="K33" s="37"/>
      <c r="L33" s="37"/>
      <c r="M33" s="37"/>
      <c r="N33" s="37"/>
      <c r="O33" s="37"/>
      <c r="P33" s="37"/>
      <c r="Q33" s="37"/>
      <c r="R33" s="37"/>
      <c r="S33" s="37"/>
      <c r="T33" s="37"/>
      <c r="U33" s="41"/>
      <c r="V33" s="41"/>
      <c r="W33" s="361"/>
      <c r="X33" s="361"/>
      <c r="Y33" s="361"/>
      <c r="Z33" s="362"/>
      <c r="AA33" s="362"/>
    </row>
    <row r="34" spans="1:27" x14ac:dyDescent="0.2">
      <c r="E34" s="42"/>
      <c r="F34" s="41"/>
      <c r="K34" s="421" t="s">
        <v>23947</v>
      </c>
      <c r="L34" s="985">
        <f>SUM('ÁREA DE PAVIMENTAÇÃO'!F87:F88)</f>
        <v>690</v>
      </c>
      <c r="M34" s="985"/>
      <c r="N34" s="48" t="s">
        <v>0</v>
      </c>
      <c r="O34" s="435" t="s">
        <v>1</v>
      </c>
      <c r="P34" s="985">
        <f>'ÁREA DE PAVIMENTAÇÃO'!E87</f>
        <v>7</v>
      </c>
      <c r="Q34" s="985"/>
      <c r="R34" s="37" t="s">
        <v>0</v>
      </c>
      <c r="S34" s="431" t="s">
        <v>8</v>
      </c>
      <c r="T34" s="985">
        <f t="shared" ref="T34:T45" si="0">ROUND(L34*P34,2)</f>
        <v>4830</v>
      </c>
      <c r="U34" s="985"/>
      <c r="V34" s="985"/>
      <c r="W34" s="420" t="s">
        <v>7</v>
      </c>
      <c r="Y34" s="361"/>
      <c r="Z34" s="362"/>
      <c r="AA34" s="362"/>
    </row>
    <row r="35" spans="1:27" x14ac:dyDescent="0.2">
      <c r="E35" s="42"/>
      <c r="F35" s="41"/>
      <c r="K35" s="377" t="s">
        <v>23952</v>
      </c>
      <c r="L35" s="985">
        <f>'ÁREA DE PAVIMENTAÇÃO'!F91</f>
        <v>190</v>
      </c>
      <c r="M35" s="985"/>
      <c r="N35" s="48" t="s">
        <v>0</v>
      </c>
      <c r="O35" s="435" t="s">
        <v>1</v>
      </c>
      <c r="P35" s="985">
        <f>'ÁREA DE PAVIMENTAÇÃO'!E91</f>
        <v>7.3</v>
      </c>
      <c r="Q35" s="985"/>
      <c r="R35" s="37" t="s">
        <v>0</v>
      </c>
      <c r="S35" s="431" t="s">
        <v>8</v>
      </c>
      <c r="T35" s="985">
        <f t="shared" si="0"/>
        <v>1387</v>
      </c>
      <c r="U35" s="985"/>
      <c r="V35" s="985"/>
      <c r="W35" s="420" t="s">
        <v>7</v>
      </c>
      <c r="Y35" s="361"/>
      <c r="Z35" s="362"/>
      <c r="AA35" s="362"/>
    </row>
    <row r="36" spans="1:27" x14ac:dyDescent="0.2">
      <c r="E36" s="42"/>
      <c r="F36" s="41"/>
      <c r="G36" s="53"/>
      <c r="H36" s="55"/>
      <c r="J36" s="422"/>
      <c r="K36" s="377" t="s">
        <v>23951</v>
      </c>
      <c r="L36" s="985">
        <f>'ÁREA DE PAVIMENTAÇÃO'!F99</f>
        <v>10</v>
      </c>
      <c r="M36" s="985"/>
      <c r="N36" s="48" t="s">
        <v>0</v>
      </c>
      <c r="O36" s="431" t="s">
        <v>1</v>
      </c>
      <c r="P36" s="985">
        <v>1.6</v>
      </c>
      <c r="Q36" s="985"/>
      <c r="R36" s="37" t="s">
        <v>0</v>
      </c>
      <c r="S36" s="436" t="s">
        <v>8</v>
      </c>
      <c r="T36" s="985">
        <f t="shared" si="0"/>
        <v>16</v>
      </c>
      <c r="U36" s="985"/>
      <c r="V36" s="985"/>
      <c r="W36" s="420" t="s">
        <v>7</v>
      </c>
      <c r="Y36" s="361"/>
      <c r="Z36" s="362"/>
      <c r="AA36" s="362"/>
    </row>
    <row r="37" spans="1:27" x14ac:dyDescent="0.2">
      <c r="E37" s="42"/>
      <c r="F37" s="41"/>
      <c r="G37" s="53"/>
      <c r="H37" s="55"/>
      <c r="J37" s="422"/>
      <c r="K37" s="377" t="s">
        <v>24548</v>
      </c>
      <c r="L37" s="985">
        <f>'ÁREA DE PAVIMENTAÇÃO'!F100</f>
        <v>11</v>
      </c>
      <c r="M37" s="985"/>
      <c r="N37" s="48" t="s">
        <v>0</v>
      </c>
      <c r="O37" s="431" t="s">
        <v>1</v>
      </c>
      <c r="P37" s="985">
        <v>1.6</v>
      </c>
      <c r="Q37" s="985"/>
      <c r="R37" s="37" t="s">
        <v>0</v>
      </c>
      <c r="S37" s="436" t="s">
        <v>8</v>
      </c>
      <c r="T37" s="985">
        <f t="shared" si="0"/>
        <v>17.600000000000001</v>
      </c>
      <c r="U37" s="985"/>
      <c r="V37" s="985"/>
      <c r="W37" s="420" t="s">
        <v>7</v>
      </c>
      <c r="Y37" s="418"/>
      <c r="Z37" s="419"/>
      <c r="AA37" s="419"/>
    </row>
    <row r="38" spans="1:27" x14ac:dyDescent="0.2">
      <c r="E38" s="42"/>
      <c r="F38" s="41"/>
      <c r="G38" s="53"/>
      <c r="H38" s="55"/>
      <c r="J38" s="422"/>
      <c r="K38" s="377" t="s">
        <v>23959</v>
      </c>
      <c r="L38" s="985">
        <f>'ÁREA DE PAVIMENTAÇÃO'!F101</f>
        <v>10</v>
      </c>
      <c r="M38" s="985"/>
      <c r="N38" s="48" t="s">
        <v>0</v>
      </c>
      <c r="O38" s="431" t="s">
        <v>1</v>
      </c>
      <c r="P38" s="985">
        <v>1.6</v>
      </c>
      <c r="Q38" s="985"/>
      <c r="R38" s="37" t="s">
        <v>0</v>
      </c>
      <c r="S38" s="436" t="s">
        <v>8</v>
      </c>
      <c r="T38" s="985">
        <f t="shared" si="0"/>
        <v>16</v>
      </c>
      <c r="U38" s="985"/>
      <c r="V38" s="985"/>
      <c r="W38" s="420" t="s">
        <v>7</v>
      </c>
      <c r="Y38" s="418"/>
      <c r="Z38" s="419"/>
      <c r="AA38" s="419"/>
    </row>
    <row r="39" spans="1:27" x14ac:dyDescent="0.2">
      <c r="E39" s="42"/>
      <c r="F39" s="41"/>
      <c r="G39" s="53"/>
      <c r="H39" s="55"/>
      <c r="I39" s="376"/>
      <c r="J39" s="422"/>
      <c r="K39" s="377" t="s">
        <v>23957</v>
      </c>
      <c r="L39" s="985">
        <f>'ÁREA DE PAVIMENTAÇÃO'!F92</f>
        <v>15</v>
      </c>
      <c r="M39" s="985"/>
      <c r="N39" s="48" t="s">
        <v>0</v>
      </c>
      <c r="O39" s="431" t="s">
        <v>1</v>
      </c>
      <c r="P39" s="985">
        <f>'ÁREA DE PAVIMENTAÇÃO'!E92</f>
        <v>6.1</v>
      </c>
      <c r="Q39" s="985"/>
      <c r="R39" s="37" t="s">
        <v>0</v>
      </c>
      <c r="S39" s="436" t="s">
        <v>8</v>
      </c>
      <c r="T39" s="985">
        <f t="shared" si="0"/>
        <v>91.5</v>
      </c>
      <c r="U39" s="985"/>
      <c r="V39" s="985"/>
      <c r="W39" s="420" t="s">
        <v>7</v>
      </c>
      <c r="Y39" s="361"/>
      <c r="Z39" s="362"/>
      <c r="AA39" s="362"/>
    </row>
    <row r="40" spans="1:27" x14ac:dyDescent="0.2">
      <c r="E40" s="42"/>
      <c r="F40" s="41"/>
      <c r="G40" s="53"/>
      <c r="H40" s="55"/>
      <c r="I40" s="376"/>
      <c r="J40" s="422"/>
      <c r="K40" s="377" t="s">
        <v>23955</v>
      </c>
      <c r="L40" s="985">
        <f>'ÁREA DE PAVIMENTAÇÃO'!F94</f>
        <v>215</v>
      </c>
      <c r="M40" s="985"/>
      <c r="N40" s="48" t="s">
        <v>0</v>
      </c>
      <c r="O40" s="431" t="s">
        <v>1</v>
      </c>
      <c r="P40" s="985">
        <f>'ÁREA DE PAVIMENTAÇÃO'!E94</f>
        <v>6</v>
      </c>
      <c r="Q40" s="985"/>
      <c r="R40" s="37" t="s">
        <v>0</v>
      </c>
      <c r="S40" s="436" t="s">
        <v>8</v>
      </c>
      <c r="T40" s="985">
        <f t="shared" si="0"/>
        <v>1290</v>
      </c>
      <c r="U40" s="985"/>
      <c r="V40" s="985"/>
      <c r="W40" s="420" t="s">
        <v>7</v>
      </c>
      <c r="Y40" s="361"/>
      <c r="Z40" s="362"/>
      <c r="AA40" s="362"/>
    </row>
    <row r="41" spans="1:27" x14ac:dyDescent="0.2">
      <c r="E41" s="42"/>
      <c r="F41" s="41"/>
      <c r="G41" s="53"/>
      <c r="H41" s="55"/>
      <c r="I41" s="376"/>
      <c r="J41" s="422"/>
      <c r="K41" s="377" t="s">
        <v>23956</v>
      </c>
      <c r="L41" s="985">
        <f>'ÁREA DE PAVIMENTAÇÃO'!F93</f>
        <v>700</v>
      </c>
      <c r="M41" s="985"/>
      <c r="N41" s="48" t="s">
        <v>0</v>
      </c>
      <c r="O41" s="431" t="s">
        <v>1</v>
      </c>
      <c r="P41" s="985">
        <f>'ÁREA DE PAVIMENTAÇÃO'!E93</f>
        <v>8</v>
      </c>
      <c r="Q41" s="985"/>
      <c r="R41" s="37" t="s">
        <v>0</v>
      </c>
      <c r="S41" s="436" t="s">
        <v>8</v>
      </c>
      <c r="T41" s="985">
        <f t="shared" si="0"/>
        <v>5600</v>
      </c>
      <c r="U41" s="985"/>
      <c r="V41" s="985"/>
      <c r="W41" s="420" t="s">
        <v>7</v>
      </c>
      <c r="Y41" s="361"/>
      <c r="Z41" s="362"/>
      <c r="AA41" s="362"/>
    </row>
    <row r="42" spans="1:27" x14ac:dyDescent="0.2">
      <c r="E42" s="42"/>
      <c r="F42" s="41"/>
      <c r="G42" s="53"/>
      <c r="H42" s="55"/>
      <c r="I42" s="376"/>
      <c r="J42" s="422"/>
      <c r="K42" s="377" t="s">
        <v>23850</v>
      </c>
      <c r="L42" s="985">
        <f>'ÁREA DE PAVIMENTAÇÃO'!F95</f>
        <v>20</v>
      </c>
      <c r="M42" s="985"/>
      <c r="N42" s="48" t="s">
        <v>0</v>
      </c>
      <c r="O42" s="431" t="s">
        <v>1</v>
      </c>
      <c r="P42" s="985">
        <v>5.9</v>
      </c>
      <c r="Q42" s="985"/>
      <c r="R42" s="37" t="s">
        <v>0</v>
      </c>
      <c r="S42" s="436" t="s">
        <v>8</v>
      </c>
      <c r="T42" s="985">
        <f t="shared" si="0"/>
        <v>118</v>
      </c>
      <c r="U42" s="985"/>
      <c r="V42" s="985"/>
      <c r="W42" s="420" t="s">
        <v>7</v>
      </c>
      <c r="Y42" s="418"/>
      <c r="Z42" s="419"/>
      <c r="AA42" s="419"/>
    </row>
    <row r="43" spans="1:27" x14ac:dyDescent="0.2">
      <c r="E43" s="42"/>
      <c r="F43" s="41"/>
      <c r="G43" s="53"/>
      <c r="H43" s="55"/>
      <c r="I43" s="376"/>
      <c r="J43" s="436"/>
      <c r="K43" s="377" t="s">
        <v>24552</v>
      </c>
      <c r="L43" s="985">
        <f>'ÁREA DE PAVIMENTAÇÃO'!F96</f>
        <v>170</v>
      </c>
      <c r="M43" s="985"/>
      <c r="N43" s="48" t="s">
        <v>0</v>
      </c>
      <c r="O43" s="435" t="s">
        <v>1</v>
      </c>
      <c r="P43" s="985">
        <f>'ÁREA DE PAVIMENTAÇÃO'!E96</f>
        <v>6.3</v>
      </c>
      <c r="Q43" s="863"/>
      <c r="R43" s="37" t="s">
        <v>0</v>
      </c>
      <c r="S43" s="436" t="s">
        <v>8</v>
      </c>
      <c r="T43" s="985">
        <f t="shared" si="0"/>
        <v>1071</v>
      </c>
      <c r="U43" s="985"/>
      <c r="V43" s="985"/>
      <c r="W43" s="431" t="s">
        <v>7</v>
      </c>
      <c r="X43" s="431"/>
      <c r="Y43" s="428"/>
      <c r="Z43" s="429"/>
      <c r="AA43" s="429"/>
    </row>
    <row r="44" spans="1:27" x14ac:dyDescent="0.2">
      <c r="E44" s="42"/>
      <c r="F44" s="41"/>
      <c r="G44" s="53"/>
      <c r="H44" s="55"/>
      <c r="I44" s="376"/>
      <c r="J44" s="436"/>
      <c r="K44" s="377" t="s">
        <v>24553</v>
      </c>
      <c r="L44" s="985">
        <f>'ÁREA DE PAVIMENTAÇÃO'!F97</f>
        <v>115</v>
      </c>
      <c r="M44" s="985"/>
      <c r="N44" s="48" t="s">
        <v>0</v>
      </c>
      <c r="O44" s="435" t="s">
        <v>1</v>
      </c>
      <c r="P44" s="985">
        <f>'ÁREA DE PAVIMENTAÇÃO'!E97</f>
        <v>5.9</v>
      </c>
      <c r="Q44" s="863"/>
      <c r="R44" s="37" t="s">
        <v>0</v>
      </c>
      <c r="S44" s="436" t="s">
        <v>8</v>
      </c>
      <c r="T44" s="985">
        <f t="shared" si="0"/>
        <v>678.5</v>
      </c>
      <c r="U44" s="985"/>
      <c r="V44" s="985"/>
      <c r="W44" s="431" t="s">
        <v>7</v>
      </c>
      <c r="X44" s="431"/>
      <c r="Y44" s="428"/>
      <c r="Z44" s="429"/>
      <c r="AA44" s="429"/>
    </row>
    <row r="45" spans="1:27" x14ac:dyDescent="0.2">
      <c r="E45" s="42"/>
      <c r="F45" s="41"/>
      <c r="G45" s="53"/>
      <c r="H45" s="55"/>
      <c r="I45" s="376"/>
      <c r="J45" s="436"/>
      <c r="K45" s="377" t="s">
        <v>24550</v>
      </c>
      <c r="L45" s="985">
        <f>'ÁREA DE PAVIMENTAÇÃO'!F98</f>
        <v>100</v>
      </c>
      <c r="M45" s="985"/>
      <c r="N45" s="48" t="s">
        <v>0</v>
      </c>
      <c r="O45" s="435" t="s">
        <v>1</v>
      </c>
      <c r="P45" s="985">
        <f>'ÁREA DE PAVIMENTAÇÃO'!E98</f>
        <v>5.8</v>
      </c>
      <c r="Q45" s="863"/>
      <c r="R45" s="37" t="s">
        <v>0</v>
      </c>
      <c r="S45" s="436" t="s">
        <v>8</v>
      </c>
      <c r="T45" s="985">
        <f t="shared" si="0"/>
        <v>580</v>
      </c>
      <c r="U45" s="985"/>
      <c r="V45" s="985"/>
      <c r="W45" s="431" t="s">
        <v>7</v>
      </c>
      <c r="X45" s="431"/>
      <c r="Y45" s="428"/>
      <c r="Z45" s="429"/>
      <c r="AA45" s="429"/>
    </row>
    <row r="46" spans="1:27" x14ac:dyDescent="0.2">
      <c r="A46" s="42"/>
      <c r="B46" s="41"/>
      <c r="C46" s="53"/>
      <c r="D46" s="55"/>
      <c r="E46" s="295"/>
      <c r="F46" s="288"/>
      <c r="G46" s="288"/>
      <c r="H46" s="48"/>
      <c r="I46" s="294"/>
      <c r="J46" s="295"/>
      <c r="K46" s="288"/>
      <c r="L46" s="37"/>
      <c r="M46" s="288"/>
      <c r="N46" s="37"/>
      <c r="O46" s="37"/>
      <c r="P46" s="37"/>
      <c r="Q46" s="288"/>
      <c r="R46" s="294"/>
      <c r="S46" s="294"/>
      <c r="T46" s="288"/>
      <c r="U46" s="293"/>
      <c r="V46" s="293"/>
      <c r="W46" s="293"/>
      <c r="X46" s="79"/>
      <c r="Y46" s="284"/>
      <c r="Z46" s="285"/>
      <c r="AA46" s="285"/>
    </row>
    <row r="47" spans="1:27" ht="12.75" customHeight="1" x14ac:dyDescent="0.2">
      <c r="A47" s="46"/>
      <c r="B47" s="872" t="str">
        <f>VLOOKUP(D49,DIPREVS1!A:D,2,FALSE)</f>
        <v>REMOCAO DE PAVIMENTACAO DE LAJOTAS DE CONCRETO,ALTAMENTE VIBRADO,INTERTRAVADO,PRE-FABRICADO</v>
      </c>
      <c r="C47" s="872"/>
      <c r="D47" s="872"/>
      <c r="E47" s="872"/>
      <c r="F47" s="872"/>
      <c r="G47" s="872"/>
      <c r="H47" s="872"/>
      <c r="I47" s="872"/>
      <c r="J47" s="872"/>
      <c r="K47" s="872"/>
      <c r="L47" s="872"/>
      <c r="M47" s="872"/>
      <c r="N47" s="872"/>
      <c r="O47" s="872"/>
      <c r="P47" s="872"/>
      <c r="Q47" s="872"/>
      <c r="R47" s="872"/>
      <c r="S47" s="872"/>
      <c r="T47" s="872"/>
      <c r="U47" s="872"/>
      <c r="V47" s="872"/>
      <c r="W47" s="872"/>
      <c r="X47" s="872"/>
      <c r="Y47" s="872"/>
      <c r="Z47" s="872"/>
      <c r="AA47" s="37"/>
    </row>
    <row r="48" spans="1:27" x14ac:dyDescent="0.2">
      <c r="A48" s="46"/>
      <c r="B48" s="872"/>
      <c r="C48" s="872"/>
      <c r="D48" s="872"/>
      <c r="E48" s="872"/>
      <c r="F48" s="872"/>
      <c r="G48" s="872"/>
      <c r="H48" s="872"/>
      <c r="I48" s="872"/>
      <c r="J48" s="872"/>
      <c r="K48" s="872"/>
      <c r="L48" s="872"/>
      <c r="M48" s="872"/>
      <c r="N48" s="872"/>
      <c r="O48" s="872"/>
      <c r="P48" s="872"/>
      <c r="Q48" s="872"/>
      <c r="R48" s="872"/>
      <c r="S48" s="872"/>
      <c r="T48" s="872"/>
      <c r="U48" s="872"/>
      <c r="V48" s="872"/>
      <c r="W48" s="872"/>
      <c r="X48" s="872"/>
      <c r="Y48" s="872"/>
      <c r="Z48" s="872"/>
      <c r="AA48" s="37"/>
    </row>
    <row r="49" spans="1:27" x14ac:dyDescent="0.2">
      <c r="A49" s="42">
        <f>A31+1</f>
        <v>96</v>
      </c>
      <c r="B49" s="41"/>
      <c r="C49" s="43" t="s">
        <v>23098</v>
      </c>
      <c r="D49" s="55" t="s">
        <v>12804</v>
      </c>
      <c r="E49" s="37"/>
      <c r="F49" s="37"/>
      <c r="G49" s="37"/>
      <c r="H49" s="48"/>
      <c r="I49" s="48"/>
      <c r="J49" s="37"/>
      <c r="K49" s="37"/>
      <c r="L49" s="37"/>
      <c r="M49" s="37"/>
      <c r="N49" s="37"/>
      <c r="O49" s="37"/>
      <c r="P49" s="37"/>
      <c r="Q49" s="37"/>
      <c r="R49" s="37"/>
      <c r="S49" s="37"/>
      <c r="T49" s="37"/>
      <c r="U49" s="41" t="s">
        <v>23100</v>
      </c>
      <c r="V49" s="41"/>
      <c r="W49" s="861">
        <f>SUM(Q51:S52)</f>
        <v>4340</v>
      </c>
      <c r="X49" s="861"/>
      <c r="Y49" s="861"/>
      <c r="Z49" s="862" t="str">
        <f>VLOOKUP(D49,DIPREVS1!A:D,4,FALSE)</f>
        <v>m2</v>
      </c>
      <c r="AA49" s="862"/>
    </row>
    <row r="50" spans="1:27" x14ac:dyDescent="0.2">
      <c r="A50" s="42"/>
      <c r="B50" s="41"/>
      <c r="C50" s="53" t="s">
        <v>23946</v>
      </c>
      <c r="D50" s="55"/>
      <c r="E50" s="37"/>
      <c r="F50" s="37"/>
      <c r="G50" s="37"/>
      <c r="H50" s="48"/>
      <c r="I50" s="48"/>
      <c r="J50" s="37"/>
      <c r="K50" s="37"/>
      <c r="L50" s="37"/>
      <c r="M50" s="37"/>
      <c r="N50" s="37"/>
      <c r="O50" s="37"/>
      <c r="P50" s="37"/>
      <c r="Q50" s="37"/>
      <c r="R50" s="37"/>
      <c r="S50" s="37"/>
      <c r="T50" s="37"/>
      <c r="U50" s="41"/>
      <c r="V50" s="41"/>
      <c r="W50" s="361"/>
      <c r="X50" s="361"/>
      <c r="Y50" s="361"/>
      <c r="Z50" s="362"/>
      <c r="AA50" s="362"/>
    </row>
    <row r="51" spans="1:27" x14ac:dyDescent="0.2">
      <c r="A51" s="42"/>
      <c r="B51" s="41"/>
      <c r="D51" s="55"/>
      <c r="F51" s="376"/>
      <c r="G51" s="364" t="s">
        <v>23945</v>
      </c>
      <c r="H51" s="48"/>
      <c r="I51" s="985">
        <f>'ÁREA DE PAVIMENTAÇÃO'!F89</f>
        <v>350</v>
      </c>
      <c r="J51" s="933"/>
      <c r="K51" s="37" t="s">
        <v>0</v>
      </c>
      <c r="L51" s="363" t="s">
        <v>23862</v>
      </c>
      <c r="M51" s="985">
        <f>'ÁREA DE PAVIMENTAÇÃO'!E89</f>
        <v>7</v>
      </c>
      <c r="N51" s="863"/>
      <c r="O51" s="37" t="s">
        <v>0</v>
      </c>
      <c r="P51" s="367" t="s">
        <v>8</v>
      </c>
      <c r="Q51" s="985">
        <f>ROUND(I51*M51,2)</f>
        <v>2450</v>
      </c>
      <c r="R51" s="985"/>
      <c r="S51" s="985"/>
      <c r="T51" s="363" t="s">
        <v>7</v>
      </c>
      <c r="U51" s="251"/>
      <c r="V51" s="251"/>
      <c r="W51" s="251"/>
      <c r="X51" s="79"/>
      <c r="Y51" s="361"/>
      <c r="Z51" s="362"/>
      <c r="AA51" s="362"/>
    </row>
    <row r="52" spans="1:27" x14ac:dyDescent="0.2">
      <c r="A52" s="42"/>
      <c r="B52" s="41"/>
      <c r="D52" s="55"/>
      <c r="F52" s="376"/>
      <c r="G52" s="364" t="s">
        <v>23944</v>
      </c>
      <c r="H52" s="48"/>
      <c r="I52" s="985">
        <f>'ÁREA DE PAVIMENTAÇÃO'!F90</f>
        <v>270</v>
      </c>
      <c r="J52" s="933"/>
      <c r="K52" s="37" t="s">
        <v>0</v>
      </c>
      <c r="L52" s="363" t="s">
        <v>23862</v>
      </c>
      <c r="M52" s="985">
        <f>'ÁREA DE PAVIMENTAÇÃO'!E90</f>
        <v>7</v>
      </c>
      <c r="N52" s="863"/>
      <c r="O52" s="37" t="s">
        <v>0</v>
      </c>
      <c r="P52" s="367" t="s">
        <v>8</v>
      </c>
      <c r="Q52" s="985">
        <f>ROUND(I52*M52,2)</f>
        <v>1890</v>
      </c>
      <c r="R52" s="985"/>
      <c r="S52" s="985"/>
      <c r="T52" s="363" t="s">
        <v>7</v>
      </c>
      <c r="U52" s="251"/>
      <c r="V52" s="251"/>
      <c r="W52" s="251"/>
      <c r="X52" s="79"/>
      <c r="Y52" s="361"/>
      <c r="Z52" s="362"/>
      <c r="AA52" s="362"/>
    </row>
    <row r="53" spans="1:27" x14ac:dyDescent="0.2">
      <c r="A53" s="42"/>
      <c r="B53" s="41"/>
      <c r="C53" s="53"/>
      <c r="D53" s="55"/>
      <c r="E53" s="367"/>
      <c r="F53" s="363"/>
      <c r="G53" s="363"/>
      <c r="H53" s="48"/>
      <c r="I53" s="365"/>
      <c r="J53" s="367"/>
      <c r="K53" s="363"/>
      <c r="L53" s="37"/>
      <c r="M53" s="363"/>
      <c r="N53" s="37"/>
      <c r="O53" s="37"/>
      <c r="P53" s="37"/>
      <c r="Q53" s="363"/>
      <c r="R53" s="365"/>
      <c r="S53" s="365"/>
      <c r="T53" s="363"/>
      <c r="U53" s="366"/>
      <c r="V53" s="366"/>
      <c r="W53" s="366"/>
      <c r="X53" s="79"/>
      <c r="Y53" s="361"/>
      <c r="Z53" s="362"/>
      <c r="AA53" s="362"/>
    </row>
    <row r="54" spans="1:27" ht="12.75" customHeight="1" x14ac:dyDescent="0.2">
      <c r="A54" s="46"/>
      <c r="B54" s="872" t="str">
        <f>VLOOKUP(D56,DIPREVS1!A:D,2,FALSE)</f>
        <v>RECOMPOSICAO DE PISO DE CONCRETO SIMPLES,COM RESISTENCIA DE15MPA,COM 8CM DE ESPESSURA,INCLUSIVE DEMOLICAO COM EQUIPAMENTO DE AR COMPRIMIDO DO PISO</v>
      </c>
      <c r="C54" s="872"/>
      <c r="D54" s="872"/>
      <c r="E54" s="872"/>
      <c r="F54" s="872"/>
      <c r="G54" s="872"/>
      <c r="H54" s="872"/>
      <c r="I54" s="872"/>
      <c r="J54" s="872"/>
      <c r="K54" s="872"/>
      <c r="L54" s="872"/>
      <c r="M54" s="872"/>
      <c r="N54" s="872"/>
      <c r="O54" s="872"/>
      <c r="P54" s="872"/>
      <c r="Q54" s="872"/>
      <c r="R54" s="872"/>
      <c r="S54" s="872"/>
      <c r="T54" s="872"/>
      <c r="U54" s="872"/>
      <c r="V54" s="872"/>
      <c r="W54" s="872"/>
      <c r="X54" s="872"/>
      <c r="Y54" s="872"/>
      <c r="Z54" s="872"/>
      <c r="AA54" s="37"/>
    </row>
    <row r="55" spans="1:27" x14ac:dyDescent="0.2">
      <c r="A55" s="46"/>
      <c r="B55" s="872"/>
      <c r="C55" s="872"/>
      <c r="D55" s="872"/>
      <c r="E55" s="872"/>
      <c r="F55" s="872"/>
      <c r="G55" s="872"/>
      <c r="H55" s="872"/>
      <c r="I55" s="872"/>
      <c r="J55" s="872"/>
      <c r="K55" s="872"/>
      <c r="L55" s="872"/>
      <c r="M55" s="872"/>
      <c r="N55" s="872"/>
      <c r="O55" s="872"/>
      <c r="P55" s="872"/>
      <c r="Q55" s="872"/>
      <c r="R55" s="872"/>
      <c r="S55" s="872"/>
      <c r="T55" s="872"/>
      <c r="U55" s="872"/>
      <c r="V55" s="872"/>
      <c r="W55" s="872"/>
      <c r="X55" s="872"/>
      <c r="Y55" s="872"/>
      <c r="Z55" s="872"/>
      <c r="AA55" s="37"/>
    </row>
    <row r="56" spans="1:27" x14ac:dyDescent="0.2">
      <c r="A56" s="42">
        <f>A49+1</f>
        <v>97</v>
      </c>
      <c r="B56" s="41"/>
      <c r="C56" s="43" t="s">
        <v>23098</v>
      </c>
      <c r="D56" s="55" t="s">
        <v>17483</v>
      </c>
      <c r="E56" s="37"/>
      <c r="F56" s="37"/>
      <c r="G56" s="37"/>
      <c r="H56" s="48"/>
      <c r="I56" s="48"/>
      <c r="J56" s="37"/>
      <c r="K56" s="37"/>
      <c r="L56" s="37"/>
      <c r="M56" s="37"/>
      <c r="N56" s="37"/>
      <c r="O56" s="37"/>
      <c r="P56" s="37"/>
      <c r="Q56" s="37"/>
      <c r="R56" s="37"/>
      <c r="S56" s="37"/>
      <c r="T56" s="37"/>
      <c r="U56" s="41" t="s">
        <v>23100</v>
      </c>
      <c r="V56" s="41"/>
      <c r="W56" s="861">
        <f>SUM(Q59:S62)</f>
        <v>1174</v>
      </c>
      <c r="X56" s="861"/>
      <c r="Y56" s="861"/>
      <c r="Z56" s="862" t="str">
        <f>VLOOKUP(D56,DIPREVS1!A:D,4,FALSE)</f>
        <v>m2</v>
      </c>
      <c r="AA56" s="862"/>
    </row>
    <row r="57" spans="1:27" x14ac:dyDescent="0.2">
      <c r="A57" s="42"/>
      <c r="B57" s="37" t="s">
        <v>23948</v>
      </c>
      <c r="C57" s="53"/>
      <c r="D57" s="55"/>
      <c r="E57" s="367"/>
      <c r="F57" s="363"/>
      <c r="G57" s="363"/>
      <c r="H57" s="48"/>
      <c r="I57" s="365"/>
      <c r="J57" s="367"/>
      <c r="K57" s="363"/>
      <c r="L57" s="37"/>
      <c r="M57" s="363"/>
      <c r="N57" s="37"/>
      <c r="O57" s="37"/>
      <c r="P57" s="37"/>
      <c r="Q57" s="363"/>
      <c r="R57" s="365"/>
      <c r="S57" s="365"/>
      <c r="T57" s="363"/>
      <c r="U57" s="366"/>
      <c r="V57" s="366"/>
      <c r="W57" s="366"/>
      <c r="X57" s="79"/>
      <c r="Y57" s="361"/>
      <c r="Z57" s="362"/>
      <c r="AA57" s="362"/>
    </row>
    <row r="58" spans="1:27" x14ac:dyDescent="0.2">
      <c r="A58" s="42"/>
      <c r="B58" s="37" t="s">
        <v>23946</v>
      </c>
      <c r="C58" s="53"/>
      <c r="D58" s="55"/>
      <c r="E58" s="367"/>
      <c r="F58" s="363"/>
      <c r="G58" s="363"/>
      <c r="H58" s="48"/>
      <c r="I58" s="365"/>
      <c r="J58" s="367"/>
      <c r="K58" s="363"/>
      <c r="L58" s="37"/>
      <c r="M58" s="363"/>
      <c r="N58" s="37"/>
      <c r="O58" s="37"/>
      <c r="P58" s="37"/>
      <c r="Q58" s="363"/>
      <c r="R58" s="365"/>
      <c r="S58" s="365"/>
      <c r="T58" s="363"/>
      <c r="U58" s="366"/>
      <c r="V58" s="366"/>
      <c r="W58" s="366"/>
      <c r="X58" s="79"/>
      <c r="Y58" s="361"/>
      <c r="Z58" s="362"/>
      <c r="AA58" s="362"/>
    </row>
    <row r="59" spans="1:27" x14ac:dyDescent="0.2">
      <c r="A59" s="42"/>
      <c r="B59" s="41"/>
      <c r="D59" s="55"/>
      <c r="F59" s="376"/>
      <c r="G59" s="364" t="s">
        <v>23949</v>
      </c>
      <c r="H59" s="48"/>
      <c r="I59" s="985">
        <v>70</v>
      </c>
      <c r="J59" s="933"/>
      <c r="K59" s="37" t="s">
        <v>0</v>
      </c>
      <c r="L59" s="363" t="s">
        <v>23862</v>
      </c>
      <c r="M59" s="985">
        <v>1.6</v>
      </c>
      <c r="N59" s="863"/>
      <c r="O59" s="37" t="s">
        <v>0</v>
      </c>
      <c r="P59" s="367" t="s">
        <v>8</v>
      </c>
      <c r="Q59" s="985">
        <f>ROUND(I59*M59,2)</f>
        <v>112</v>
      </c>
      <c r="R59" s="985"/>
      <c r="S59" s="985"/>
      <c r="T59" s="363" t="s">
        <v>7</v>
      </c>
      <c r="U59" s="251"/>
      <c r="V59" s="251"/>
      <c r="W59" s="251"/>
      <c r="X59" s="79"/>
      <c r="Y59" s="361"/>
      <c r="Z59" s="362"/>
      <c r="AA59" s="362"/>
    </row>
    <row r="60" spans="1:27" x14ac:dyDescent="0.2">
      <c r="A60" s="42"/>
      <c r="B60" s="41"/>
      <c r="D60" s="55"/>
      <c r="F60" s="376"/>
      <c r="G60" s="530" t="s">
        <v>23949</v>
      </c>
      <c r="H60" s="48"/>
      <c r="I60" s="985">
        <v>211</v>
      </c>
      <c r="J60" s="933"/>
      <c r="K60" s="37" t="s">
        <v>0</v>
      </c>
      <c r="L60" s="529" t="s">
        <v>23862</v>
      </c>
      <c r="M60" s="985">
        <v>2.1</v>
      </c>
      <c r="N60" s="863"/>
      <c r="O60" s="37" t="s">
        <v>0</v>
      </c>
      <c r="P60" s="531" t="s">
        <v>8</v>
      </c>
      <c r="Q60" s="985">
        <f>ROUND(I60*M60,2)</f>
        <v>443.1</v>
      </c>
      <c r="R60" s="985"/>
      <c r="S60" s="985"/>
      <c r="T60" s="529" t="s">
        <v>7</v>
      </c>
      <c r="U60" s="251"/>
      <c r="V60" s="251"/>
      <c r="W60" s="251"/>
      <c r="X60" s="79"/>
      <c r="Y60" s="527"/>
      <c r="Z60" s="528"/>
      <c r="AA60" s="528"/>
    </row>
    <row r="61" spans="1:27" x14ac:dyDescent="0.2">
      <c r="A61" s="42"/>
      <c r="B61" s="41"/>
      <c r="D61" s="55"/>
      <c r="F61" s="376"/>
      <c r="G61" s="530" t="s">
        <v>23949</v>
      </c>
      <c r="H61" s="48"/>
      <c r="I61" s="985">
        <v>120</v>
      </c>
      <c r="J61" s="933"/>
      <c r="K61" s="37" t="s">
        <v>0</v>
      </c>
      <c r="L61" s="529" t="s">
        <v>23862</v>
      </c>
      <c r="M61" s="985">
        <v>2.6</v>
      </c>
      <c r="N61" s="863"/>
      <c r="O61" s="37" t="s">
        <v>0</v>
      </c>
      <c r="P61" s="531" t="s">
        <v>8</v>
      </c>
      <c r="Q61" s="985">
        <f>ROUND(I61*M61,2)</f>
        <v>312</v>
      </c>
      <c r="R61" s="985"/>
      <c r="S61" s="985"/>
      <c r="T61" s="529" t="s">
        <v>7</v>
      </c>
      <c r="U61" s="251"/>
      <c r="V61" s="251"/>
      <c r="W61" s="251"/>
      <c r="X61" s="79"/>
      <c r="Y61" s="527"/>
      <c r="Z61" s="528"/>
      <c r="AA61" s="528"/>
    </row>
    <row r="62" spans="1:27" x14ac:dyDescent="0.2">
      <c r="A62" s="42"/>
      <c r="B62" s="41"/>
      <c r="D62" s="55"/>
      <c r="F62" s="376"/>
      <c r="G62" s="530" t="s">
        <v>23949</v>
      </c>
      <c r="H62" s="48"/>
      <c r="I62" s="985">
        <v>99</v>
      </c>
      <c r="J62" s="933"/>
      <c r="K62" s="37" t="s">
        <v>0</v>
      </c>
      <c r="L62" s="529" t="s">
        <v>23862</v>
      </c>
      <c r="M62" s="985">
        <v>3.1</v>
      </c>
      <c r="N62" s="863"/>
      <c r="O62" s="37" t="s">
        <v>0</v>
      </c>
      <c r="P62" s="531" t="s">
        <v>8</v>
      </c>
      <c r="Q62" s="985">
        <f>ROUND(I62*M62,2)</f>
        <v>306.89999999999998</v>
      </c>
      <c r="R62" s="985"/>
      <c r="S62" s="985"/>
      <c r="T62" s="529" t="s">
        <v>7</v>
      </c>
      <c r="U62" s="251"/>
      <c r="V62" s="251"/>
      <c r="W62" s="251"/>
      <c r="X62" s="79"/>
      <c r="Y62" s="527"/>
      <c r="Z62" s="528"/>
      <c r="AA62" s="528"/>
    </row>
    <row r="63" spans="1:27" ht="12.75" customHeight="1" x14ac:dyDescent="0.2">
      <c r="A63" s="83"/>
      <c r="B63" s="77"/>
      <c r="C63" s="77"/>
      <c r="D63" s="77"/>
      <c r="E63" s="77"/>
      <c r="F63" s="204"/>
      <c r="G63" s="204"/>
      <c r="H63" s="77"/>
      <c r="I63" s="77"/>
      <c r="J63" s="77"/>
      <c r="K63" s="77"/>
      <c r="L63" s="204"/>
      <c r="M63" s="77"/>
      <c r="N63" s="77"/>
      <c r="O63" s="77"/>
      <c r="P63" s="77"/>
      <c r="Q63" s="204"/>
      <c r="R63" s="204"/>
      <c r="S63" s="77"/>
      <c r="T63" s="77"/>
      <c r="U63" s="77"/>
      <c r="V63" s="77"/>
      <c r="W63" s="77"/>
      <c r="X63" s="77"/>
      <c r="Y63" s="77"/>
      <c r="Z63" s="77"/>
      <c r="AA63" s="77"/>
    </row>
    <row r="64" spans="1:27" ht="12.75" customHeight="1" x14ac:dyDescent="0.2">
      <c r="A64" s="46"/>
      <c r="B64" s="860" t="str">
        <f>VLOOKUP(D66,DIPREVS1!A:D,2,FALSE)</f>
        <v>REATERRO DE VALA/CAVA COM PO-DE-PEDRA,INCLUSIVE FORNECIMENTODO MATERIAL E COMPACTACAO MANUAL</v>
      </c>
      <c r="C64" s="860"/>
      <c r="D64" s="860"/>
      <c r="E64" s="860"/>
      <c r="F64" s="860"/>
      <c r="G64" s="860"/>
      <c r="H64" s="860"/>
      <c r="I64" s="860"/>
      <c r="J64" s="860"/>
      <c r="K64" s="860"/>
      <c r="L64" s="860"/>
      <c r="M64" s="860"/>
      <c r="N64" s="860"/>
      <c r="O64" s="860"/>
      <c r="P64" s="860"/>
      <c r="Q64" s="860"/>
      <c r="R64" s="860"/>
      <c r="S64" s="860"/>
      <c r="T64" s="860"/>
      <c r="U64" s="860"/>
      <c r="V64" s="860"/>
      <c r="W64" s="860"/>
      <c r="X64" s="860"/>
      <c r="Y64" s="860"/>
      <c r="Z64" s="860"/>
      <c r="AA64" s="37"/>
    </row>
    <row r="65" spans="1:27" x14ac:dyDescent="0.2">
      <c r="A65" s="46"/>
      <c r="B65" s="860"/>
      <c r="C65" s="860"/>
      <c r="D65" s="860"/>
      <c r="E65" s="860"/>
      <c r="F65" s="860"/>
      <c r="G65" s="860"/>
      <c r="H65" s="860"/>
      <c r="I65" s="860"/>
      <c r="J65" s="860"/>
      <c r="K65" s="860"/>
      <c r="L65" s="860"/>
      <c r="M65" s="860"/>
      <c r="N65" s="860"/>
      <c r="O65" s="860"/>
      <c r="P65" s="860"/>
      <c r="Q65" s="860"/>
      <c r="R65" s="860"/>
      <c r="S65" s="860"/>
      <c r="T65" s="860"/>
      <c r="U65" s="860"/>
      <c r="V65" s="860"/>
      <c r="W65" s="860"/>
      <c r="X65" s="860"/>
      <c r="Y65" s="860"/>
      <c r="Z65" s="860"/>
      <c r="AA65" s="37"/>
    </row>
    <row r="66" spans="1:27" x14ac:dyDescent="0.2">
      <c r="A66" s="42">
        <f>A56+1</f>
        <v>98</v>
      </c>
      <c r="B66" s="41"/>
      <c r="C66" s="43" t="s">
        <v>23098</v>
      </c>
      <c r="D66" s="55" t="s">
        <v>12512</v>
      </c>
      <c r="E66" s="37"/>
      <c r="F66" s="37"/>
      <c r="G66" s="37"/>
      <c r="H66" s="48"/>
      <c r="I66" s="48"/>
      <c r="J66" s="37"/>
      <c r="K66" s="37"/>
      <c r="L66" s="37"/>
      <c r="M66" s="37"/>
      <c r="N66" s="37"/>
      <c r="O66" s="37"/>
      <c r="P66" s="37"/>
      <c r="Q66" s="37"/>
      <c r="R66" s="37"/>
      <c r="S66" s="37"/>
      <c r="T66" s="37"/>
      <c r="U66" s="41" t="s">
        <v>23100</v>
      </c>
      <c r="V66" s="41"/>
      <c r="W66" s="861">
        <f>$U$22</f>
        <v>3215.13</v>
      </c>
      <c r="X66" s="861"/>
      <c r="Y66" s="861"/>
      <c r="Z66" s="862" t="str">
        <f>VLOOKUP(D66,DIPREVS1!A:D,4,FALSE)</f>
        <v>m3</v>
      </c>
      <c r="AA66" s="862"/>
    </row>
    <row r="67" spans="1:27" x14ac:dyDescent="0.2">
      <c r="A67" s="83"/>
      <c r="B67" s="77"/>
      <c r="C67" s="77" t="s">
        <v>23673</v>
      </c>
      <c r="D67" s="77"/>
      <c r="E67" s="77"/>
      <c r="F67" s="204"/>
      <c r="G67" s="204"/>
      <c r="H67" s="77">
        <f>$A$13</f>
        <v>93</v>
      </c>
      <c r="I67" s="77"/>
      <c r="J67" s="77"/>
      <c r="K67" s="77"/>
      <c r="L67" s="204"/>
      <c r="M67" s="77"/>
      <c r="N67" s="77"/>
      <c r="O67" s="77"/>
      <c r="P67" s="77"/>
      <c r="Q67" s="204"/>
      <c r="R67" s="204"/>
      <c r="S67" s="77"/>
      <c r="T67" s="77"/>
      <c r="U67" s="77"/>
      <c r="V67" s="77"/>
      <c r="W67" s="77"/>
      <c r="X67" s="77"/>
      <c r="Y67" s="77"/>
      <c r="Z67" s="77"/>
      <c r="AA67" s="77"/>
    </row>
    <row r="68" spans="1:27" x14ac:dyDescent="0.2">
      <c r="A68" s="83"/>
      <c r="B68" s="77"/>
      <c r="C68" s="77"/>
      <c r="D68" s="77"/>
      <c r="E68" s="77"/>
      <c r="F68" s="204"/>
      <c r="G68" s="204"/>
      <c r="H68" s="77"/>
      <c r="I68" s="77"/>
      <c r="J68" s="77"/>
      <c r="K68" s="77"/>
      <c r="L68" s="204"/>
      <c r="M68" s="77"/>
      <c r="N68" s="77"/>
      <c r="O68" s="77"/>
      <c r="P68" s="77"/>
      <c r="Q68" s="204"/>
      <c r="R68" s="204"/>
      <c r="S68" s="77"/>
      <c r="T68" s="77"/>
      <c r="U68" s="77"/>
      <c r="V68" s="77"/>
      <c r="W68" s="77"/>
      <c r="X68" s="77"/>
      <c r="Y68" s="77"/>
      <c r="Z68" s="77"/>
      <c r="AA68" s="77"/>
    </row>
    <row r="69" spans="1:27" ht="12.75" customHeight="1" x14ac:dyDescent="0.2">
      <c r="A69" s="46"/>
      <c r="B69" s="872" t="str">
        <f>VLOOKUP(D72,DIPREVS1!A:D,2,FALSE)</f>
        <v>REGULARIZACAO DE SUBLEITO,DE ACORDO COM AS "INSTRUCOES PARAEXECUCAO",DO DER-RJ.O CUSTO INDENIZA AS OPERACOES DE EXECUCAO E TRANSPORTE DE AGUA E SE APLICA A AREA EFETIVAMENTE REGULARIZADA,EXCLUSIVE TRANSPORTE E ESCAVACAO DE CORRETIVOS</v>
      </c>
      <c r="C69" s="872"/>
      <c r="D69" s="872"/>
      <c r="E69" s="872"/>
      <c r="F69" s="872"/>
      <c r="G69" s="872"/>
      <c r="H69" s="872"/>
      <c r="I69" s="872"/>
      <c r="J69" s="872"/>
      <c r="K69" s="872"/>
      <c r="L69" s="872"/>
      <c r="M69" s="872"/>
      <c r="N69" s="872"/>
      <c r="O69" s="872"/>
      <c r="P69" s="872"/>
      <c r="Q69" s="872"/>
      <c r="R69" s="872"/>
      <c r="S69" s="872"/>
      <c r="T69" s="872"/>
      <c r="U69" s="872"/>
      <c r="V69" s="872"/>
      <c r="W69" s="872"/>
      <c r="X69" s="872"/>
      <c r="Y69" s="872"/>
      <c r="Z69" s="872"/>
      <c r="AA69" s="37"/>
    </row>
    <row r="70" spans="1:27" x14ac:dyDescent="0.2">
      <c r="A70" s="46"/>
      <c r="B70" s="872"/>
      <c r="C70" s="872"/>
      <c r="D70" s="872"/>
      <c r="E70" s="872"/>
      <c r="F70" s="872"/>
      <c r="G70" s="872"/>
      <c r="H70" s="872"/>
      <c r="I70" s="872"/>
      <c r="J70" s="872"/>
      <c r="K70" s="872"/>
      <c r="L70" s="872"/>
      <c r="M70" s="872"/>
      <c r="N70" s="872"/>
      <c r="O70" s="872"/>
      <c r="P70" s="872"/>
      <c r="Q70" s="872"/>
      <c r="R70" s="872"/>
      <c r="S70" s="872"/>
      <c r="T70" s="872"/>
      <c r="U70" s="872"/>
      <c r="V70" s="872"/>
      <c r="W70" s="872"/>
      <c r="X70" s="872"/>
      <c r="Y70" s="872"/>
      <c r="Z70" s="872"/>
      <c r="AA70" s="37"/>
    </row>
    <row r="71" spans="1:27" x14ac:dyDescent="0.2">
      <c r="A71" s="46"/>
      <c r="B71" s="872"/>
      <c r="C71" s="872"/>
      <c r="D71" s="872"/>
      <c r="E71" s="872"/>
      <c r="F71" s="872"/>
      <c r="G71" s="872"/>
      <c r="H71" s="872"/>
      <c r="I71" s="872"/>
      <c r="J71" s="872"/>
      <c r="K71" s="872"/>
      <c r="L71" s="872"/>
      <c r="M71" s="872"/>
      <c r="N71" s="872"/>
      <c r="O71" s="872"/>
      <c r="P71" s="872"/>
      <c r="Q71" s="872"/>
      <c r="R71" s="872"/>
      <c r="S71" s="872"/>
      <c r="T71" s="872"/>
      <c r="U71" s="872"/>
      <c r="V71" s="872"/>
      <c r="W71" s="872"/>
      <c r="X71" s="872"/>
      <c r="Y71" s="872"/>
      <c r="Z71" s="872"/>
      <c r="AA71" s="37"/>
    </row>
    <row r="72" spans="1:27" x14ac:dyDescent="0.2">
      <c r="A72" s="42">
        <f>A66+1</f>
        <v>99</v>
      </c>
      <c r="B72" s="41"/>
      <c r="C72" s="43" t="s">
        <v>23098</v>
      </c>
      <c r="D72" s="55" t="s">
        <v>15897</v>
      </c>
      <c r="E72" s="37"/>
      <c r="F72" s="37"/>
      <c r="G72" s="37"/>
      <c r="H72" s="48"/>
      <c r="I72" s="48"/>
      <c r="J72" s="37"/>
      <c r="K72" s="37"/>
      <c r="L72" s="37"/>
      <c r="M72" s="37"/>
      <c r="N72" s="37"/>
      <c r="O72" s="37"/>
      <c r="P72" s="37"/>
      <c r="Q72" s="37"/>
      <c r="R72" s="37"/>
      <c r="S72" s="37"/>
      <c r="T72" s="37"/>
      <c r="U72" s="41" t="s">
        <v>23100</v>
      </c>
      <c r="V72" s="41"/>
      <c r="W72" s="861">
        <f>'ÁREA DE PAVIMENTAÇÃO'!$G$103</f>
        <v>160756.45000000004</v>
      </c>
      <c r="X72" s="861"/>
      <c r="Y72" s="861"/>
      <c r="Z72" s="862" t="str">
        <f>VLOOKUP(D72,DIPREVS1!A:D,4,FALSE)</f>
        <v>m2</v>
      </c>
      <c r="AA72" s="862"/>
    </row>
    <row r="73" spans="1:27" x14ac:dyDescent="0.2">
      <c r="A73" s="83"/>
      <c r="B73" s="77"/>
      <c r="C73" s="202"/>
      <c r="D73" s="202"/>
      <c r="E73" s="202"/>
      <c r="F73" s="79"/>
      <c r="G73" s="93"/>
      <c r="H73" s="202"/>
      <c r="I73" s="202"/>
      <c r="J73" s="79"/>
      <c r="K73" s="93"/>
      <c r="L73" s="93"/>
      <c r="M73" s="93"/>
      <c r="N73" s="93"/>
      <c r="O73" s="93"/>
      <c r="P73" s="93"/>
      <c r="Q73" s="93"/>
      <c r="R73" s="93"/>
      <c r="S73" s="93"/>
      <c r="T73" s="93"/>
      <c r="U73" s="77"/>
      <c r="V73" s="77"/>
      <c r="W73" s="77"/>
      <c r="X73" s="77"/>
      <c r="Y73" s="77"/>
      <c r="Z73" s="77"/>
      <c r="AA73" s="77"/>
    </row>
    <row r="74" spans="1:27" ht="12.75" customHeight="1" x14ac:dyDescent="0.2">
      <c r="A74" s="46"/>
      <c r="B74" s="860" t="str">
        <f>VLOOKUP(D76,DIPREVS1!A:D,2,FALSE)</f>
        <v>SUB-BASE DE PO-DE-PEDRA,INCLUSIVE ESPALHAMENTO,IRRIGACAO,COMPACTACAO E FORNECIMENTO DO MATERIAL</v>
      </c>
      <c r="C74" s="860"/>
      <c r="D74" s="860"/>
      <c r="E74" s="860"/>
      <c r="F74" s="860"/>
      <c r="G74" s="860"/>
      <c r="H74" s="860"/>
      <c r="I74" s="860"/>
      <c r="J74" s="860"/>
      <c r="K74" s="860"/>
      <c r="L74" s="860"/>
      <c r="M74" s="860"/>
      <c r="N74" s="860"/>
      <c r="O74" s="860"/>
      <c r="P74" s="860"/>
      <c r="Q74" s="860"/>
      <c r="R74" s="860"/>
      <c r="S74" s="860"/>
      <c r="T74" s="860"/>
      <c r="U74" s="860"/>
      <c r="V74" s="860"/>
      <c r="W74" s="860"/>
      <c r="X74" s="860"/>
      <c r="Y74" s="860"/>
      <c r="Z74" s="860"/>
      <c r="AA74" s="37"/>
    </row>
    <row r="75" spans="1:27" x14ac:dyDescent="0.2">
      <c r="A75" s="46"/>
      <c r="B75" s="860"/>
      <c r="C75" s="860"/>
      <c r="D75" s="860"/>
      <c r="E75" s="860"/>
      <c r="F75" s="860"/>
      <c r="G75" s="860"/>
      <c r="H75" s="860"/>
      <c r="I75" s="860"/>
      <c r="J75" s="860"/>
      <c r="K75" s="860"/>
      <c r="L75" s="860"/>
      <c r="M75" s="860"/>
      <c r="N75" s="860"/>
      <c r="O75" s="860"/>
      <c r="P75" s="860"/>
      <c r="Q75" s="860"/>
      <c r="R75" s="860"/>
      <c r="S75" s="860"/>
      <c r="T75" s="860"/>
      <c r="U75" s="860"/>
      <c r="V75" s="860"/>
      <c r="W75" s="860"/>
      <c r="X75" s="860"/>
      <c r="Y75" s="860"/>
      <c r="Z75" s="860"/>
      <c r="AA75" s="37"/>
    </row>
    <row r="76" spans="1:27" x14ac:dyDescent="0.2">
      <c r="A76" s="42">
        <f>A72+1</f>
        <v>100</v>
      </c>
      <c r="B76" s="41"/>
      <c r="C76" s="43" t="s">
        <v>23098</v>
      </c>
      <c r="D76" s="55" t="s">
        <v>15730</v>
      </c>
      <c r="E76" s="37"/>
      <c r="F76" s="37"/>
      <c r="G76" s="37"/>
      <c r="H76" s="48"/>
      <c r="I76" s="48"/>
      <c r="J76" s="37"/>
      <c r="K76" s="37"/>
      <c r="L76" s="37"/>
      <c r="M76" s="37"/>
      <c r="N76" s="37"/>
      <c r="O76" s="37"/>
      <c r="P76" s="37"/>
      <c r="Q76" s="37"/>
      <c r="R76" s="37"/>
      <c r="S76" s="37"/>
      <c r="T76" s="37"/>
      <c r="U76" s="41" t="s">
        <v>23100</v>
      </c>
      <c r="V76" s="41"/>
      <c r="W76" s="861">
        <f>SUM(O77:Q78)</f>
        <v>25033.61</v>
      </c>
      <c r="X76" s="861"/>
      <c r="Y76" s="861"/>
      <c r="Z76" s="862" t="str">
        <f>VLOOKUP(D76,DIPREVS1!A:D,4,FALSE)</f>
        <v>m3</v>
      </c>
      <c r="AA76" s="862"/>
    </row>
    <row r="77" spans="1:27" x14ac:dyDescent="0.2">
      <c r="A77" s="83"/>
      <c r="B77" s="77"/>
      <c r="C77" s="77" t="s">
        <v>23687</v>
      </c>
      <c r="F77" s="873">
        <f>$E$16</f>
        <v>142353.48000000001</v>
      </c>
      <c r="G77" s="873"/>
      <c r="H77" s="873"/>
      <c r="I77" s="79" t="s">
        <v>7</v>
      </c>
      <c r="J77" s="93" t="s">
        <v>1</v>
      </c>
      <c r="K77" s="926">
        <f>$C$9/100</f>
        <v>0.15</v>
      </c>
      <c r="L77" s="926"/>
      <c r="M77" s="79" t="s">
        <v>0</v>
      </c>
      <c r="N77" s="93" t="s">
        <v>8</v>
      </c>
      <c r="O77" s="926">
        <f>ROUND(F77*K77,2)</f>
        <v>21353.02</v>
      </c>
      <c r="P77" s="926"/>
      <c r="Q77" s="926"/>
      <c r="R77" s="93" t="s">
        <v>6</v>
      </c>
      <c r="S77" s="251"/>
      <c r="T77" s="251"/>
      <c r="U77" s="251"/>
      <c r="V77" s="79"/>
      <c r="W77" s="77"/>
      <c r="X77" s="77"/>
      <c r="Y77" s="77"/>
      <c r="Z77" s="77"/>
      <c r="AA77" s="77"/>
    </row>
    <row r="78" spans="1:27" x14ac:dyDescent="0.2">
      <c r="A78" s="83"/>
      <c r="B78" s="77"/>
      <c r="C78" s="77"/>
      <c r="F78" s="873">
        <f>$E$15</f>
        <v>18402.97</v>
      </c>
      <c r="G78" s="873"/>
      <c r="H78" s="873"/>
      <c r="I78" s="79" t="s">
        <v>7</v>
      </c>
      <c r="J78" s="93" t="s">
        <v>1</v>
      </c>
      <c r="K78" s="926">
        <f>$O$9/100</f>
        <v>0.2</v>
      </c>
      <c r="L78" s="926"/>
      <c r="M78" s="79" t="s">
        <v>0</v>
      </c>
      <c r="N78" s="93" t="s">
        <v>8</v>
      </c>
      <c r="O78" s="926">
        <f>ROUND(F78*K78,2)</f>
        <v>3680.59</v>
      </c>
      <c r="P78" s="926"/>
      <c r="Q78" s="926"/>
      <c r="R78" s="93" t="s">
        <v>6</v>
      </c>
      <c r="S78" s="251"/>
      <c r="T78" s="251"/>
      <c r="U78" s="251"/>
      <c r="V78" s="79"/>
      <c r="W78" s="77"/>
      <c r="X78" s="77"/>
      <c r="Y78" s="77"/>
      <c r="Z78" s="77"/>
      <c r="AA78" s="77"/>
    </row>
    <row r="79" spans="1:27" x14ac:dyDescent="0.2">
      <c r="A79" s="83"/>
      <c r="B79" s="77"/>
      <c r="C79" s="77"/>
      <c r="F79" s="228"/>
      <c r="G79" s="228"/>
      <c r="H79" s="228"/>
      <c r="I79" s="79"/>
      <c r="J79" s="93"/>
      <c r="K79" s="227"/>
      <c r="L79" s="227"/>
      <c r="M79" s="79"/>
      <c r="N79" s="93"/>
      <c r="O79" s="227"/>
      <c r="P79" s="227"/>
      <c r="Q79" s="227"/>
      <c r="R79" s="93"/>
      <c r="S79" s="251"/>
      <c r="T79" s="251"/>
      <c r="U79" s="251"/>
      <c r="V79" s="79"/>
      <c r="W79" s="77"/>
      <c r="X79" s="77"/>
      <c r="Y79" s="77"/>
      <c r="Z79" s="77"/>
      <c r="AA79" s="77"/>
    </row>
    <row r="80" spans="1:27" ht="12.75" customHeight="1" x14ac:dyDescent="0.2">
      <c r="A80" s="46"/>
      <c r="B80" s="860" t="str">
        <f>VLOOKUP(D82,DIPREVS1!A:D,2,FALSE)</f>
        <v>BASE DE BRITA CORRIDA,INCLUSIVE FORNECIMENTO DOS MATERIAIS,MEDIDA APOS A COMPACTACAO</v>
      </c>
      <c r="C80" s="860"/>
      <c r="D80" s="860"/>
      <c r="E80" s="860"/>
      <c r="F80" s="860"/>
      <c r="G80" s="860"/>
      <c r="H80" s="860"/>
      <c r="I80" s="860"/>
      <c r="J80" s="860"/>
      <c r="K80" s="860"/>
      <c r="L80" s="860"/>
      <c r="M80" s="860"/>
      <c r="N80" s="860"/>
      <c r="O80" s="860"/>
      <c r="P80" s="860"/>
      <c r="Q80" s="860"/>
      <c r="R80" s="860"/>
      <c r="S80" s="860"/>
      <c r="T80" s="860"/>
      <c r="U80" s="860"/>
      <c r="V80" s="860"/>
      <c r="W80" s="860"/>
      <c r="X80" s="860"/>
      <c r="Y80" s="860"/>
      <c r="Z80" s="860"/>
      <c r="AA80" s="37"/>
    </row>
    <row r="81" spans="1:28" x14ac:dyDescent="0.2">
      <c r="A81" s="46"/>
      <c r="B81" s="860"/>
      <c r="C81" s="860"/>
      <c r="D81" s="860"/>
      <c r="E81" s="860"/>
      <c r="F81" s="860"/>
      <c r="G81" s="860"/>
      <c r="H81" s="860"/>
      <c r="I81" s="860"/>
      <c r="J81" s="860"/>
      <c r="K81" s="860"/>
      <c r="L81" s="860"/>
      <c r="M81" s="860"/>
      <c r="N81" s="860"/>
      <c r="O81" s="860"/>
      <c r="P81" s="860"/>
      <c r="Q81" s="860"/>
      <c r="R81" s="860"/>
      <c r="S81" s="860"/>
      <c r="T81" s="860"/>
      <c r="U81" s="860"/>
      <c r="V81" s="860"/>
      <c r="W81" s="860"/>
      <c r="X81" s="860"/>
      <c r="Y81" s="860"/>
      <c r="Z81" s="860"/>
      <c r="AA81" s="37"/>
    </row>
    <row r="82" spans="1:28" x14ac:dyDescent="0.2">
      <c r="A82" s="42">
        <f>A76+1</f>
        <v>101</v>
      </c>
      <c r="B82" s="41"/>
      <c r="C82" s="43" t="s">
        <v>23098</v>
      </c>
      <c r="D82" s="55" t="s">
        <v>15731</v>
      </c>
      <c r="E82" s="37"/>
      <c r="F82" s="37"/>
      <c r="G82" s="37"/>
      <c r="H82" s="48"/>
      <c r="I82" s="48"/>
      <c r="J82" s="37"/>
      <c r="K82" s="37"/>
      <c r="L82" s="37"/>
      <c r="M82" s="37"/>
      <c r="N82" s="37"/>
      <c r="O82" s="37"/>
      <c r="P82" s="37"/>
      <c r="Q82" s="37"/>
      <c r="R82" s="37"/>
      <c r="S82" s="37"/>
      <c r="T82" s="37"/>
      <c r="U82" s="41" t="s">
        <v>23100</v>
      </c>
      <c r="V82" s="41"/>
      <c r="W82" s="861">
        <f>SUM(O83:Q84)</f>
        <v>25033.61</v>
      </c>
      <c r="X82" s="861"/>
      <c r="Y82" s="861"/>
      <c r="Z82" s="862" t="str">
        <f>VLOOKUP(D82,DIPREVS1!A:D,4,FALSE)</f>
        <v>m3</v>
      </c>
      <c r="AA82" s="862"/>
    </row>
    <row r="83" spans="1:28" x14ac:dyDescent="0.2">
      <c r="A83" s="83"/>
      <c r="B83" s="77"/>
      <c r="C83" s="77" t="s">
        <v>23687</v>
      </c>
      <c r="F83" s="873">
        <f>$E$16</f>
        <v>142353.48000000001</v>
      </c>
      <c r="G83" s="873"/>
      <c r="H83" s="873"/>
      <c r="I83" s="79" t="s">
        <v>7</v>
      </c>
      <c r="J83" s="93" t="s">
        <v>1</v>
      </c>
      <c r="K83" s="926">
        <f>$C$8/100</f>
        <v>0.15</v>
      </c>
      <c r="L83" s="926"/>
      <c r="M83" s="79" t="s">
        <v>0</v>
      </c>
      <c r="N83" s="93" t="s">
        <v>8</v>
      </c>
      <c r="O83" s="926">
        <f>ROUND(F83*K83,2)</f>
        <v>21353.02</v>
      </c>
      <c r="P83" s="926"/>
      <c r="Q83" s="926"/>
      <c r="R83" s="93" t="s">
        <v>6</v>
      </c>
      <c r="S83" s="251"/>
      <c r="T83" s="251"/>
      <c r="U83" s="251"/>
      <c r="V83" s="79"/>
      <c r="W83" s="77"/>
      <c r="X83" s="77"/>
      <c r="Y83" s="77"/>
      <c r="Z83" s="77"/>
      <c r="AA83" s="77"/>
    </row>
    <row r="84" spans="1:28" x14ac:dyDescent="0.2">
      <c r="A84" s="83"/>
      <c r="B84" s="77"/>
      <c r="C84" s="77"/>
      <c r="F84" s="873">
        <f>$E$15</f>
        <v>18402.97</v>
      </c>
      <c r="G84" s="873"/>
      <c r="H84" s="873"/>
      <c r="I84" s="79" t="s">
        <v>7</v>
      </c>
      <c r="J84" s="93" t="s">
        <v>1</v>
      </c>
      <c r="K84" s="926">
        <f>$O$8/100</f>
        <v>0.2</v>
      </c>
      <c r="L84" s="926"/>
      <c r="M84" s="79" t="s">
        <v>0</v>
      </c>
      <c r="N84" s="93" t="s">
        <v>8</v>
      </c>
      <c r="O84" s="926">
        <f>ROUND(F84*K84,2)</f>
        <v>3680.59</v>
      </c>
      <c r="P84" s="926"/>
      <c r="Q84" s="926"/>
      <c r="R84" s="93" t="s">
        <v>6</v>
      </c>
      <c r="S84" s="251"/>
      <c r="T84" s="251"/>
      <c r="U84" s="251"/>
      <c r="V84" s="79"/>
      <c r="W84" s="77"/>
      <c r="X84" s="77"/>
      <c r="Y84" s="77"/>
      <c r="Z84" s="77"/>
      <c r="AA84" s="77"/>
    </row>
    <row r="85" spans="1:28" ht="12.75" customHeight="1" x14ac:dyDescent="0.2">
      <c r="A85" s="83"/>
      <c r="B85" s="77"/>
      <c r="C85" s="77"/>
      <c r="D85" s="77"/>
      <c r="E85" s="77"/>
      <c r="F85" s="204"/>
      <c r="G85" s="204"/>
      <c r="H85" s="77"/>
      <c r="I85" s="77"/>
      <c r="J85" s="77"/>
      <c r="K85" s="77"/>
      <c r="L85" s="204"/>
      <c r="M85" s="77"/>
      <c r="N85" s="77"/>
      <c r="O85" s="77"/>
      <c r="P85" s="77"/>
      <c r="Q85" s="204"/>
      <c r="R85" s="204"/>
      <c r="S85" s="77"/>
      <c r="T85" s="77"/>
      <c r="U85" s="77"/>
      <c r="V85" s="77"/>
      <c r="W85" s="77"/>
      <c r="X85" s="77"/>
      <c r="Y85" s="77"/>
      <c r="Z85" s="77"/>
      <c r="AA85" s="77"/>
    </row>
    <row r="86" spans="1:28" ht="12.75" customHeight="1" x14ac:dyDescent="0.2">
      <c r="A86" s="46"/>
      <c r="B86" s="860" t="str">
        <f>VLOOKUP(D88,DIPREVS1!A:D,2,FALSE)</f>
        <v>IMPRIMACAO DE BASE DE PAVIMENTACAO,DE ACORDO COM AS "INSTRUCOES PARA EXECUCAO",DO DER-RJ</v>
      </c>
      <c r="C86" s="860"/>
      <c r="D86" s="860"/>
      <c r="E86" s="860"/>
      <c r="F86" s="860"/>
      <c r="G86" s="860"/>
      <c r="H86" s="860"/>
      <c r="I86" s="860"/>
      <c r="J86" s="860"/>
      <c r="K86" s="860"/>
      <c r="L86" s="860"/>
      <c r="M86" s="860"/>
      <c r="N86" s="860"/>
      <c r="O86" s="860"/>
      <c r="P86" s="860"/>
      <c r="Q86" s="860"/>
      <c r="R86" s="860"/>
      <c r="S86" s="860"/>
      <c r="T86" s="860"/>
      <c r="U86" s="860"/>
      <c r="V86" s="860"/>
      <c r="W86" s="860"/>
      <c r="X86" s="860"/>
      <c r="Y86" s="860"/>
      <c r="Z86" s="860"/>
      <c r="AA86" s="37"/>
    </row>
    <row r="87" spans="1:28" x14ac:dyDescent="0.2">
      <c r="A87" s="46"/>
      <c r="B87" s="860"/>
      <c r="C87" s="860"/>
      <c r="D87" s="860"/>
      <c r="E87" s="860"/>
      <c r="F87" s="860"/>
      <c r="G87" s="860"/>
      <c r="H87" s="860"/>
      <c r="I87" s="860"/>
      <c r="J87" s="860"/>
      <c r="K87" s="860"/>
      <c r="L87" s="860"/>
      <c r="M87" s="860"/>
      <c r="N87" s="860"/>
      <c r="O87" s="860"/>
      <c r="P87" s="860"/>
      <c r="Q87" s="860"/>
      <c r="R87" s="860"/>
      <c r="S87" s="860"/>
      <c r="T87" s="860"/>
      <c r="U87" s="860"/>
      <c r="V87" s="860"/>
      <c r="W87" s="860"/>
      <c r="X87" s="860"/>
      <c r="Y87" s="860"/>
      <c r="Z87" s="860"/>
      <c r="AA87" s="37"/>
    </row>
    <row r="88" spans="1:28" x14ac:dyDescent="0.2">
      <c r="A88" s="42">
        <f>A82+1</f>
        <v>102</v>
      </c>
      <c r="B88" s="41"/>
      <c r="C88" s="43" t="s">
        <v>23098</v>
      </c>
      <c r="D88" s="55" t="s">
        <v>15902</v>
      </c>
      <c r="E88" s="37"/>
      <c r="F88" s="37"/>
      <c r="G88" s="37"/>
      <c r="H88" s="48"/>
      <c r="I88" s="48"/>
      <c r="J88" s="37"/>
      <c r="K88" s="37"/>
      <c r="L88" s="37"/>
      <c r="M88" s="37"/>
      <c r="N88" s="37"/>
      <c r="O88" s="37"/>
      <c r="P88" s="37"/>
      <c r="Q88" s="37"/>
      <c r="R88" s="37"/>
      <c r="S88" s="37"/>
      <c r="T88" s="37"/>
      <c r="U88" s="41" t="s">
        <v>23100</v>
      </c>
      <c r="V88" s="41"/>
      <c r="W88" s="861">
        <f>P92</f>
        <v>146860.04000000004</v>
      </c>
      <c r="X88" s="861"/>
      <c r="Y88" s="861"/>
      <c r="Z88" s="862" t="str">
        <f>VLOOKUP(D88,DIPREVS1!A:D,4,FALSE)</f>
        <v>m2</v>
      </c>
      <c r="AA88" s="862"/>
    </row>
    <row r="89" spans="1:28" x14ac:dyDescent="0.2">
      <c r="A89" s="83"/>
      <c r="B89" s="77"/>
      <c r="C89" s="77" t="s">
        <v>23688</v>
      </c>
      <c r="D89" s="77"/>
      <c r="E89" s="77"/>
      <c r="F89" s="204"/>
      <c r="G89" s="204"/>
      <c r="H89" s="77"/>
      <c r="I89" s="77"/>
      <c r="J89" s="77"/>
      <c r="K89" s="77"/>
      <c r="L89" s="204"/>
      <c r="M89" s="77"/>
      <c r="N89" s="77"/>
      <c r="O89" s="77"/>
      <c r="P89" s="77"/>
      <c r="Q89" s="204"/>
      <c r="R89" s="204"/>
      <c r="S89" s="77"/>
      <c r="T89" s="77"/>
      <c r="U89" s="77"/>
      <c r="V89" s="77"/>
      <c r="W89" s="77"/>
      <c r="X89" s="77"/>
      <c r="Y89" s="77"/>
      <c r="Z89" s="77"/>
      <c r="AA89" s="77"/>
      <c r="AB89" s="141"/>
    </row>
    <row r="90" spans="1:28" x14ac:dyDescent="0.2">
      <c r="A90" s="83"/>
      <c r="B90" s="77"/>
      <c r="C90" s="77"/>
      <c r="D90" s="77"/>
      <c r="E90" s="77"/>
      <c r="F90" s="926">
        <f>W110</f>
        <v>46321.35</v>
      </c>
      <c r="G90" s="926"/>
      <c r="H90" s="926"/>
      <c r="I90" s="79" t="s">
        <v>0</v>
      </c>
      <c r="J90" s="93" t="s">
        <v>1</v>
      </c>
      <c r="K90" s="926">
        <v>0.3</v>
      </c>
      <c r="L90" s="926"/>
      <c r="M90" s="79" t="s">
        <v>0</v>
      </c>
      <c r="N90" s="93" t="s">
        <v>8</v>
      </c>
      <c r="O90" s="926">
        <f>ROUND(F90*K90,2)</f>
        <v>13896.41</v>
      </c>
      <c r="P90" s="926"/>
      <c r="Q90" s="926"/>
      <c r="R90" s="79" t="s">
        <v>7</v>
      </c>
      <c r="S90" s="77"/>
      <c r="T90" s="77"/>
      <c r="U90" s="77"/>
      <c r="V90" s="77"/>
      <c r="W90" s="77"/>
      <c r="X90" s="77"/>
      <c r="Y90" s="77"/>
      <c r="Z90" s="77"/>
      <c r="AA90" s="77"/>
      <c r="AB90" s="141"/>
    </row>
    <row r="91" spans="1:28" x14ac:dyDescent="0.2">
      <c r="A91" s="83"/>
      <c r="B91" s="77"/>
      <c r="C91" s="77"/>
      <c r="D91" s="77"/>
      <c r="E91" s="77"/>
      <c r="F91" s="223"/>
      <c r="G91" s="223"/>
      <c r="H91" s="223"/>
      <c r="I91" s="79"/>
      <c r="J91" s="93"/>
      <c r="K91" s="223"/>
      <c r="L91" s="223"/>
      <c r="M91" s="79"/>
      <c r="N91" s="93"/>
      <c r="O91" s="223"/>
      <c r="P91" s="223"/>
      <c r="Q91" s="223"/>
      <c r="R91" s="79"/>
      <c r="S91" s="77"/>
      <c r="T91" s="77"/>
      <c r="U91" s="77"/>
      <c r="V91" s="77"/>
      <c r="W91" s="77"/>
      <c r="X91" s="77"/>
      <c r="Y91" s="77"/>
      <c r="Z91" s="77"/>
      <c r="AA91" s="77"/>
      <c r="AB91" s="219"/>
    </row>
    <row r="92" spans="1:28" x14ac:dyDescent="0.2">
      <c r="A92" s="83"/>
      <c r="B92" s="77"/>
      <c r="C92" s="77"/>
      <c r="D92" s="77"/>
      <c r="E92" s="77"/>
      <c r="F92" s="985">
        <f>'ÁREA DE PAVIMENTAÇÃO'!$G$103</f>
        <v>160756.45000000004</v>
      </c>
      <c r="G92" s="863"/>
      <c r="H92" s="863"/>
      <c r="I92" s="79" t="s">
        <v>7</v>
      </c>
      <c r="J92" s="93" t="s">
        <v>16</v>
      </c>
      <c r="K92" s="926">
        <f>O90</f>
        <v>13896.41</v>
      </c>
      <c r="L92" s="926"/>
      <c r="M92" s="926"/>
      <c r="N92" s="93" t="s">
        <v>7</v>
      </c>
      <c r="O92" s="202" t="s">
        <v>8</v>
      </c>
      <c r="P92" s="926">
        <f>F92-K92</f>
        <v>146860.04000000004</v>
      </c>
      <c r="Q92" s="926"/>
      <c r="R92" s="926"/>
      <c r="S92" s="77"/>
      <c r="T92" s="77"/>
      <c r="U92" s="77"/>
      <c r="V92" s="77"/>
      <c r="W92" s="77"/>
      <c r="X92" s="77"/>
      <c r="Y92" s="77"/>
      <c r="Z92" s="77"/>
      <c r="AA92" s="77"/>
      <c r="AB92" s="147"/>
    </row>
    <row r="93" spans="1:28" ht="12.75" customHeight="1" x14ac:dyDescent="0.2">
      <c r="A93" s="83"/>
      <c r="B93" s="77"/>
      <c r="C93" s="77"/>
      <c r="D93" s="77"/>
      <c r="E93" s="77"/>
      <c r="F93" s="204"/>
      <c r="G93" s="204"/>
      <c r="H93" s="77"/>
      <c r="I93" s="77"/>
      <c r="J93" s="77"/>
      <c r="K93" s="77"/>
      <c r="L93" s="204"/>
      <c r="M93" s="77"/>
      <c r="N93" s="77"/>
      <c r="O93" s="77"/>
      <c r="P93" s="77"/>
      <c r="Q93" s="204"/>
      <c r="R93" s="204"/>
      <c r="S93" s="77"/>
      <c r="T93" s="77"/>
      <c r="U93" s="77"/>
      <c r="V93" s="77"/>
      <c r="W93" s="77"/>
      <c r="X93" s="77"/>
      <c r="Y93" s="77"/>
      <c r="Z93" s="77"/>
      <c r="AA93" s="77"/>
    </row>
    <row r="94" spans="1:28" ht="12.75" customHeight="1" x14ac:dyDescent="0.2">
      <c r="A94" s="46"/>
      <c r="B94" s="872" t="str">
        <f>VLOOKUP(D98,DIPREVS1!A:D,2,FALSE)</f>
        <v>CONCRETO ASFALTICO,USINADO A QUENTE,IMPORTADO DE USINA,DE ACORDO COM AS DETERMINACOES ESPECIFICADAS PELA PREFEITURA-RJ,INCLUSIVE TODOS OS MATERIAIS(MASSA FINA),EXCLUSIVE O TRANSPORTE DA USINA PARA A PISTA.CUSTO SOMENTE DO PREPARO E MATERIAIS,EXCLUSIVE ESPALHAMENTO E COMPACTACAO,CONSIDERANDO UMA PRODUCAO DE 4.000T/MES</v>
      </c>
      <c r="C94" s="872"/>
      <c r="D94" s="872"/>
      <c r="E94" s="872"/>
      <c r="F94" s="872"/>
      <c r="G94" s="872"/>
      <c r="H94" s="872"/>
      <c r="I94" s="872"/>
      <c r="J94" s="872"/>
      <c r="K94" s="872"/>
      <c r="L94" s="872"/>
      <c r="M94" s="872"/>
      <c r="N94" s="872"/>
      <c r="O94" s="872"/>
      <c r="P94" s="872"/>
      <c r="Q94" s="872"/>
      <c r="R94" s="872"/>
      <c r="S94" s="872"/>
      <c r="T94" s="872"/>
      <c r="U94" s="872"/>
      <c r="V94" s="872"/>
      <c r="W94" s="872"/>
      <c r="X94" s="872"/>
      <c r="Y94" s="872"/>
      <c r="Z94" s="872"/>
      <c r="AA94" s="37"/>
    </row>
    <row r="95" spans="1:28" x14ac:dyDescent="0.2">
      <c r="A95" s="46"/>
      <c r="B95" s="872"/>
      <c r="C95" s="872"/>
      <c r="D95" s="872"/>
      <c r="E95" s="872"/>
      <c r="F95" s="872"/>
      <c r="G95" s="872"/>
      <c r="H95" s="872"/>
      <c r="I95" s="872"/>
      <c r="J95" s="872"/>
      <c r="K95" s="872"/>
      <c r="L95" s="872"/>
      <c r="M95" s="872"/>
      <c r="N95" s="872"/>
      <c r="O95" s="872"/>
      <c r="P95" s="872"/>
      <c r="Q95" s="872"/>
      <c r="R95" s="872"/>
      <c r="S95" s="872"/>
      <c r="T95" s="872"/>
      <c r="U95" s="872"/>
      <c r="V95" s="872"/>
      <c r="W95" s="872"/>
      <c r="X95" s="872"/>
      <c r="Y95" s="872"/>
      <c r="Z95" s="872"/>
      <c r="AA95" s="37"/>
    </row>
    <row r="96" spans="1:28" x14ac:dyDescent="0.2">
      <c r="A96" s="46"/>
      <c r="B96" s="872"/>
      <c r="C96" s="872"/>
      <c r="D96" s="872"/>
      <c r="E96" s="872"/>
      <c r="F96" s="872"/>
      <c r="G96" s="872"/>
      <c r="H96" s="872"/>
      <c r="I96" s="872"/>
      <c r="J96" s="872"/>
      <c r="K96" s="872"/>
      <c r="L96" s="872"/>
      <c r="M96" s="872"/>
      <c r="N96" s="872"/>
      <c r="O96" s="872"/>
      <c r="P96" s="872"/>
      <c r="Q96" s="872"/>
      <c r="R96" s="872"/>
      <c r="S96" s="872"/>
      <c r="T96" s="872"/>
      <c r="U96" s="872"/>
      <c r="V96" s="872"/>
      <c r="W96" s="872"/>
      <c r="X96" s="872"/>
      <c r="Y96" s="872"/>
      <c r="Z96" s="872"/>
      <c r="AA96" s="37"/>
    </row>
    <row r="97" spans="1:27" x14ac:dyDescent="0.2">
      <c r="A97" s="46"/>
      <c r="B97" s="872"/>
      <c r="C97" s="872"/>
      <c r="D97" s="872"/>
      <c r="E97" s="872"/>
      <c r="F97" s="872"/>
      <c r="G97" s="872"/>
      <c r="H97" s="872"/>
      <c r="I97" s="872"/>
      <c r="J97" s="872"/>
      <c r="K97" s="872"/>
      <c r="L97" s="872"/>
      <c r="M97" s="872"/>
      <c r="N97" s="872"/>
      <c r="O97" s="872"/>
      <c r="P97" s="872"/>
      <c r="Q97" s="872"/>
      <c r="R97" s="872"/>
      <c r="S97" s="872"/>
      <c r="T97" s="872"/>
      <c r="U97" s="872"/>
      <c r="V97" s="872"/>
      <c r="W97" s="872"/>
      <c r="X97" s="872"/>
      <c r="Y97" s="872"/>
      <c r="Z97" s="872"/>
      <c r="AA97" s="37"/>
    </row>
    <row r="98" spans="1:27" ht="12.75" customHeight="1" x14ac:dyDescent="0.2">
      <c r="A98" s="42">
        <f>A88+1</f>
        <v>103</v>
      </c>
      <c r="B98" s="41"/>
      <c r="C98" s="43" t="s">
        <v>23098</v>
      </c>
      <c r="D98" s="55" t="s">
        <v>15844</v>
      </c>
      <c r="E98" s="37"/>
      <c r="F98" s="37"/>
      <c r="G98" s="37"/>
      <c r="H98" s="48"/>
      <c r="I98" s="48"/>
      <c r="J98" s="37"/>
      <c r="K98" s="37"/>
      <c r="L98" s="37"/>
      <c r="M98" s="37"/>
      <c r="N98" s="37"/>
      <c r="O98" s="37"/>
      <c r="P98" s="37"/>
      <c r="Q98" s="37"/>
      <c r="R98" s="37"/>
      <c r="S98" s="37"/>
      <c r="T98" s="37"/>
      <c r="U98" s="41" t="s">
        <v>23100</v>
      </c>
      <c r="V98" s="41"/>
      <c r="W98" s="861">
        <f>S100</f>
        <v>17623.2</v>
      </c>
      <c r="X98" s="861"/>
      <c r="Y98" s="861"/>
      <c r="Z98" s="862" t="str">
        <f>VLOOKUP(D98,DIPREVS1!A:D,4,FALSE)</f>
        <v>t</v>
      </c>
      <c r="AA98" s="862"/>
    </row>
    <row r="99" spans="1:27" ht="12.75" customHeight="1" x14ac:dyDescent="0.2">
      <c r="A99" s="42"/>
      <c r="B99" s="37" t="s">
        <v>23675</v>
      </c>
      <c r="C99" s="43"/>
      <c r="D99" s="55"/>
      <c r="E99" s="37"/>
      <c r="F99" s="37">
        <f>A88</f>
        <v>102</v>
      </c>
      <c r="G99" s="37"/>
      <c r="H99" s="48"/>
      <c r="I99" s="48"/>
      <c r="J99" s="37"/>
      <c r="K99" s="37"/>
      <c r="L99" s="37"/>
      <c r="M99" s="37"/>
      <c r="N99" s="37"/>
      <c r="O99" s="37"/>
      <c r="P99" s="37"/>
      <c r="Q99" s="37"/>
      <c r="R99" s="37"/>
      <c r="S99" s="37"/>
      <c r="T99" s="37"/>
      <c r="U99" s="41"/>
      <c r="V99" s="41"/>
      <c r="W99" s="220"/>
      <c r="X99" s="220"/>
      <c r="Y99" s="220"/>
      <c r="Z99" s="219"/>
      <c r="AA99" s="219"/>
    </row>
    <row r="100" spans="1:27" ht="12.75" customHeight="1" x14ac:dyDescent="0.2">
      <c r="A100" s="42"/>
      <c r="B100" s="37"/>
      <c r="C100" s="43"/>
      <c r="D100" s="55"/>
      <c r="E100" s="37"/>
      <c r="F100" s="873">
        <f>W88</f>
        <v>146860.04000000004</v>
      </c>
      <c r="G100" s="863"/>
      <c r="H100" s="863"/>
      <c r="I100" s="48" t="s">
        <v>7</v>
      </c>
      <c r="J100" s="222" t="s">
        <v>1</v>
      </c>
      <c r="K100" s="863">
        <f>$C$7/100</f>
        <v>0.05</v>
      </c>
      <c r="L100" s="863"/>
      <c r="M100" s="222" t="s">
        <v>0</v>
      </c>
      <c r="N100" s="222" t="s">
        <v>1</v>
      </c>
      <c r="O100" s="863">
        <v>2.4</v>
      </c>
      <c r="P100" s="863"/>
      <c r="Q100" s="37" t="s">
        <v>23863</v>
      </c>
      <c r="R100" s="222" t="s">
        <v>8</v>
      </c>
      <c r="S100" s="873">
        <f>ROUND(F100*K100*O100,2)</f>
        <v>17623.2</v>
      </c>
      <c r="T100" s="863"/>
      <c r="U100" s="863"/>
      <c r="V100" s="253" t="s">
        <v>3</v>
      </c>
      <c r="W100" s="220"/>
      <c r="X100" s="220"/>
      <c r="Y100" s="220"/>
      <c r="Z100" s="219"/>
      <c r="AA100" s="219"/>
    </row>
    <row r="101" spans="1:27" x14ac:dyDescent="0.2">
      <c r="A101" s="83"/>
      <c r="B101" s="77"/>
      <c r="C101" s="77"/>
      <c r="D101" s="77"/>
      <c r="E101" s="77"/>
      <c r="F101" s="204"/>
      <c r="G101" s="204"/>
      <c r="H101" s="77"/>
      <c r="I101" s="77"/>
      <c r="J101" s="77"/>
      <c r="K101" s="77"/>
      <c r="L101" s="204"/>
      <c r="M101" s="77"/>
      <c r="N101" s="77"/>
      <c r="O101" s="77"/>
      <c r="P101" s="77"/>
      <c r="Q101" s="204"/>
      <c r="R101" s="204"/>
      <c r="S101" s="77"/>
      <c r="T101" s="77"/>
      <c r="U101" s="77"/>
      <c r="V101" s="77"/>
      <c r="W101" s="77"/>
      <c r="X101" s="77"/>
      <c r="Y101" s="77"/>
      <c r="Z101" s="77"/>
      <c r="AA101" s="77"/>
    </row>
    <row r="102" spans="1:27" ht="12.75" customHeight="1" x14ac:dyDescent="0.2">
      <c r="A102" s="46"/>
      <c r="B102" s="872" t="str">
        <f>VLOOKUP(D104,DIPREVS1!A:D,2,FALSE)</f>
        <v>CONCRETO ASFALTICO,USINADO A QUENTE,CONSIDERANDO APENAS O ESPALHAMENTO COM VIBROACABADORA CONVENCIONAL E COMPACTACAO MECANICA,PARA UMA PRODUCAO DE USINA DE 4.000T/MES</v>
      </c>
      <c r="C102" s="872"/>
      <c r="D102" s="872"/>
      <c r="E102" s="872"/>
      <c r="F102" s="872"/>
      <c r="G102" s="872"/>
      <c r="H102" s="872"/>
      <c r="I102" s="872"/>
      <c r="J102" s="872"/>
      <c r="K102" s="872"/>
      <c r="L102" s="872"/>
      <c r="M102" s="872"/>
      <c r="N102" s="872"/>
      <c r="O102" s="872"/>
      <c r="P102" s="872"/>
      <c r="Q102" s="872"/>
      <c r="R102" s="872"/>
      <c r="S102" s="872"/>
      <c r="T102" s="872"/>
      <c r="U102" s="872"/>
      <c r="V102" s="872"/>
      <c r="W102" s="872"/>
      <c r="X102" s="872"/>
      <c r="Y102" s="872"/>
      <c r="Z102" s="872"/>
      <c r="AA102" s="37"/>
    </row>
    <row r="103" spans="1:27" ht="12.75" customHeight="1" x14ac:dyDescent="0.2">
      <c r="A103" s="46"/>
      <c r="B103" s="872"/>
      <c r="C103" s="872"/>
      <c r="D103" s="872"/>
      <c r="E103" s="872"/>
      <c r="F103" s="872"/>
      <c r="G103" s="872"/>
      <c r="H103" s="872"/>
      <c r="I103" s="872"/>
      <c r="J103" s="872"/>
      <c r="K103" s="872"/>
      <c r="L103" s="872"/>
      <c r="M103" s="872"/>
      <c r="N103" s="872"/>
      <c r="O103" s="872"/>
      <c r="P103" s="872"/>
      <c r="Q103" s="872"/>
      <c r="R103" s="872"/>
      <c r="S103" s="872"/>
      <c r="T103" s="872"/>
      <c r="U103" s="872"/>
      <c r="V103" s="872"/>
      <c r="W103" s="872"/>
      <c r="X103" s="872"/>
      <c r="Y103" s="872"/>
      <c r="Z103" s="872"/>
      <c r="AA103" s="37"/>
    </row>
    <row r="104" spans="1:27" x14ac:dyDescent="0.2">
      <c r="A104" s="42">
        <f>A98+1</f>
        <v>104</v>
      </c>
      <c r="B104" s="41"/>
      <c r="C104" s="43" t="s">
        <v>23098</v>
      </c>
      <c r="D104" s="55" t="s">
        <v>15954</v>
      </c>
      <c r="E104" s="37"/>
      <c r="F104" s="37"/>
      <c r="G104" s="37"/>
      <c r="H104" s="48"/>
      <c r="I104" s="48"/>
      <c r="J104" s="37"/>
      <c r="K104" s="37"/>
      <c r="L104" s="37"/>
      <c r="M104" s="37"/>
      <c r="N104" s="37"/>
      <c r="O104" s="37"/>
      <c r="P104" s="37"/>
      <c r="Q104" s="37"/>
      <c r="R104" s="37"/>
      <c r="S104" s="37"/>
      <c r="T104" s="37"/>
      <c r="U104" s="41" t="s">
        <v>23100</v>
      </c>
      <c r="V104" s="41"/>
      <c r="W104" s="861">
        <f>W98</f>
        <v>17623.2</v>
      </c>
      <c r="X104" s="861"/>
      <c r="Y104" s="861"/>
      <c r="Z104" s="862" t="str">
        <f>VLOOKUP(D104,DIPREVS1!A:D,4,FALSE)</f>
        <v>t</v>
      </c>
      <c r="AA104" s="862"/>
    </row>
    <row r="105" spans="1:27" x14ac:dyDescent="0.2">
      <c r="A105" s="83"/>
      <c r="B105" s="77"/>
      <c r="D105" s="77"/>
      <c r="E105" s="77"/>
      <c r="F105" s="132" t="s">
        <v>23675</v>
      </c>
      <c r="G105" s="935">
        <f>A98</f>
        <v>103</v>
      </c>
      <c r="H105" s="935"/>
      <c r="I105" s="77"/>
      <c r="J105" s="77"/>
      <c r="K105" s="77"/>
      <c r="L105" s="204"/>
      <c r="M105" s="77"/>
      <c r="N105" s="77"/>
      <c r="O105" s="77"/>
      <c r="P105" s="77"/>
      <c r="Q105" s="204"/>
      <c r="R105" s="204"/>
      <c r="S105" s="77"/>
      <c r="T105" s="77"/>
      <c r="U105" s="77"/>
      <c r="V105" s="77"/>
      <c r="W105" s="77"/>
      <c r="X105" s="77"/>
      <c r="Y105" s="77"/>
      <c r="Z105" s="77"/>
      <c r="AA105" s="77"/>
    </row>
    <row r="106" spans="1:27" x14ac:dyDescent="0.2">
      <c r="A106" s="83"/>
      <c r="B106" s="77"/>
      <c r="C106" s="77"/>
      <c r="D106" s="77"/>
      <c r="E106" s="77"/>
      <c r="F106" s="204"/>
      <c r="G106" s="204"/>
      <c r="H106" s="77"/>
      <c r="I106" s="77"/>
      <c r="J106" s="77"/>
      <c r="K106" s="77"/>
      <c r="L106" s="204"/>
      <c r="M106" s="77"/>
      <c r="N106" s="77"/>
      <c r="O106" s="77"/>
      <c r="P106" s="77"/>
      <c r="Q106" s="204"/>
      <c r="R106" s="204"/>
      <c r="S106" s="77"/>
      <c r="T106" s="77"/>
      <c r="U106" s="77"/>
      <c r="V106" s="77"/>
      <c r="W106" s="77"/>
      <c r="X106" s="77"/>
      <c r="Y106" s="77"/>
      <c r="Z106" s="77"/>
      <c r="AA106" s="77"/>
    </row>
    <row r="107" spans="1:27" ht="12.75" customHeight="1" x14ac:dyDescent="0.2">
      <c r="A107" s="46"/>
      <c r="B107" s="872" t="str">
        <f>VLOOKUP(D110,DIPREVS1!A:D,2,FALSE)</f>
        <v>MEIO-FIO E SARJETA CONJUGADOS,DE CONCRETO USINADO 15MPA,MOLDADO "IN LOCO",ATRAVES DE MAQUINA ESPECIAL,MEDINDO EM TORNO DE 0,47M DE BASE E 0,30M DE ALTURA,ACABAMENTO COM ARGAMASSA DE CIMENTO E PO-DE-PEDRA,NO TRACO 1:3,COM FORNECIMENTO DOS MATERIAIS,EXCLUSIVE PREPARO DE BASE E TOPOGRAFIA</v>
      </c>
      <c r="C107" s="872"/>
      <c r="D107" s="872"/>
      <c r="E107" s="872"/>
      <c r="F107" s="872"/>
      <c r="G107" s="872"/>
      <c r="H107" s="872"/>
      <c r="I107" s="872"/>
      <c r="J107" s="872"/>
      <c r="K107" s="872"/>
      <c r="L107" s="872"/>
      <c r="M107" s="872"/>
      <c r="N107" s="872"/>
      <c r="O107" s="872"/>
      <c r="P107" s="872"/>
      <c r="Q107" s="872"/>
      <c r="R107" s="872"/>
      <c r="S107" s="872"/>
      <c r="T107" s="872"/>
      <c r="U107" s="872"/>
      <c r="V107" s="872"/>
      <c r="W107" s="872"/>
      <c r="X107" s="872"/>
      <c r="Y107" s="872"/>
      <c r="Z107" s="872"/>
      <c r="AA107" s="37"/>
    </row>
    <row r="108" spans="1:27" x14ac:dyDescent="0.2">
      <c r="A108" s="46"/>
      <c r="B108" s="872"/>
      <c r="C108" s="872"/>
      <c r="D108" s="872"/>
      <c r="E108" s="872"/>
      <c r="F108" s="872"/>
      <c r="G108" s="872"/>
      <c r="H108" s="872"/>
      <c r="I108" s="872"/>
      <c r="J108" s="872"/>
      <c r="K108" s="872"/>
      <c r="L108" s="872"/>
      <c r="M108" s="872"/>
      <c r="N108" s="872"/>
      <c r="O108" s="872"/>
      <c r="P108" s="872"/>
      <c r="Q108" s="872"/>
      <c r="R108" s="872"/>
      <c r="S108" s="872"/>
      <c r="T108" s="872"/>
      <c r="U108" s="872"/>
      <c r="V108" s="872"/>
      <c r="W108" s="872"/>
      <c r="X108" s="872"/>
      <c r="Y108" s="872"/>
      <c r="Z108" s="872"/>
      <c r="AA108" s="37"/>
    </row>
    <row r="109" spans="1:27" x14ac:dyDescent="0.2">
      <c r="A109" s="46"/>
      <c r="B109" s="872"/>
      <c r="C109" s="872"/>
      <c r="D109" s="872"/>
      <c r="E109" s="872"/>
      <c r="F109" s="872"/>
      <c r="G109" s="872"/>
      <c r="H109" s="872"/>
      <c r="I109" s="872"/>
      <c r="J109" s="872"/>
      <c r="K109" s="872"/>
      <c r="L109" s="872"/>
      <c r="M109" s="872"/>
      <c r="N109" s="872"/>
      <c r="O109" s="872"/>
      <c r="P109" s="872"/>
      <c r="Q109" s="872"/>
      <c r="R109" s="872"/>
      <c r="S109" s="872"/>
      <c r="T109" s="872"/>
      <c r="U109" s="872"/>
      <c r="V109" s="872"/>
      <c r="W109" s="872"/>
      <c r="X109" s="872"/>
      <c r="Y109" s="872"/>
      <c r="Z109" s="872"/>
      <c r="AA109" s="37"/>
    </row>
    <row r="110" spans="1:27" ht="12.75" customHeight="1" x14ac:dyDescent="0.2">
      <c r="A110" s="42">
        <f>A104+1</f>
        <v>105</v>
      </c>
      <c r="B110" s="41"/>
      <c r="C110" s="43" t="s">
        <v>23098</v>
      </c>
      <c r="D110" s="55" t="s">
        <v>15977</v>
      </c>
      <c r="E110" s="37"/>
      <c r="F110" s="37"/>
      <c r="G110" s="37"/>
      <c r="H110" s="48"/>
      <c r="I110" s="48"/>
      <c r="J110" s="37"/>
      <c r="K110" s="37"/>
      <c r="L110" s="37"/>
      <c r="M110" s="37"/>
      <c r="N110" s="37"/>
      <c r="O110" s="37"/>
      <c r="P110" s="37"/>
      <c r="Q110" s="37"/>
      <c r="R110" s="37"/>
      <c r="S110" s="37"/>
      <c r="T110" s="37"/>
      <c r="U110" s="41" t="s">
        <v>23100</v>
      </c>
      <c r="V110" s="41"/>
      <c r="W110" s="861">
        <f>L111</f>
        <v>46321.35</v>
      </c>
      <c r="X110" s="861"/>
      <c r="Y110" s="861"/>
      <c r="Z110" s="862" t="str">
        <f>VLOOKUP(D110,DIPREVS1!A:D,4,FALSE)</f>
        <v>m</v>
      </c>
      <c r="AA110" s="862"/>
    </row>
    <row r="111" spans="1:27" x14ac:dyDescent="0.2">
      <c r="A111" s="83"/>
      <c r="B111" s="77"/>
      <c r="C111" s="926">
        <f>'ÁREA DE PAVIMENTAÇÃO'!$F$103-'ÁREA DE PAVIMENTAÇÃO'!F102</f>
        <v>23160.676999999996</v>
      </c>
      <c r="D111" s="926"/>
      <c r="E111" s="926"/>
      <c r="F111" s="79" t="s">
        <v>0</v>
      </c>
      <c r="G111" s="93" t="s">
        <v>1</v>
      </c>
      <c r="H111" s="928">
        <v>2</v>
      </c>
      <c r="I111" s="928"/>
      <c r="J111" s="79" t="s">
        <v>17</v>
      </c>
      <c r="K111" s="93"/>
      <c r="L111" s="926">
        <f>ROUND(C111*H111,2)</f>
        <v>46321.35</v>
      </c>
      <c r="M111" s="926"/>
      <c r="N111" s="926"/>
      <c r="O111" s="79" t="s">
        <v>0</v>
      </c>
      <c r="P111" s="77"/>
      <c r="Q111" s="204"/>
      <c r="R111" s="204"/>
      <c r="S111" s="77"/>
      <c r="T111" s="77"/>
      <c r="U111" s="77"/>
      <c r="V111" s="77"/>
      <c r="W111" s="77"/>
      <c r="X111" s="77"/>
      <c r="Y111" s="77"/>
      <c r="Z111" s="77"/>
      <c r="AA111" s="77"/>
    </row>
    <row r="112" spans="1:27" x14ac:dyDescent="0.2">
      <c r="A112" s="83"/>
      <c r="B112" s="77"/>
      <c r="C112" s="227"/>
      <c r="D112" s="227"/>
      <c r="E112" s="227"/>
      <c r="F112" s="79"/>
      <c r="G112" s="93"/>
      <c r="H112" s="226"/>
      <c r="I112" s="226"/>
      <c r="J112" s="79"/>
      <c r="K112" s="93"/>
      <c r="L112" s="227"/>
      <c r="M112" s="227"/>
      <c r="N112" s="227"/>
      <c r="O112" s="79"/>
      <c r="P112" s="77"/>
      <c r="Q112" s="229"/>
      <c r="R112" s="229"/>
      <c r="S112" s="77"/>
      <c r="T112" s="77"/>
      <c r="U112" s="77"/>
      <c r="V112" s="77"/>
      <c r="W112" s="77"/>
      <c r="X112" s="77"/>
      <c r="Y112" s="77"/>
      <c r="Z112" s="77"/>
      <c r="AA112" s="77"/>
    </row>
    <row r="113" spans="1:27" x14ac:dyDescent="0.2">
      <c r="A113" s="83"/>
      <c r="B113" s="872" t="str">
        <f>VLOOKUP(D116,DIPREVS1!A:D,2,FALSE)</f>
        <v>ATERRO COM MATERIAL DE 1ªCATEGORIA,COMPACTADO MANUALMENTE EMCAMADAS DE 20CM,ATE UMA ALTURA MAXIMA DE 80CM,PARA SUPORTEDE CAMADA DE CONCRETO,INCLUSIVE DOIS TIROS DE PA,ESPALHAMENTO E REGA,EXCLUSIVE FORNECIMENTO DA TERRA</v>
      </c>
      <c r="C113" s="872"/>
      <c r="D113" s="872"/>
      <c r="E113" s="872"/>
      <c r="F113" s="872"/>
      <c r="G113" s="872"/>
      <c r="H113" s="872"/>
      <c r="I113" s="872"/>
      <c r="J113" s="872"/>
      <c r="K113" s="872"/>
      <c r="L113" s="872"/>
      <c r="M113" s="872"/>
      <c r="N113" s="872"/>
      <c r="O113" s="872"/>
      <c r="P113" s="872"/>
      <c r="Q113" s="872"/>
      <c r="R113" s="872"/>
      <c r="S113" s="872"/>
      <c r="T113" s="872"/>
      <c r="U113" s="872"/>
      <c r="V113" s="872"/>
      <c r="W113" s="872"/>
      <c r="X113" s="872"/>
      <c r="Y113" s="872"/>
      <c r="Z113" s="872"/>
      <c r="AA113" s="77"/>
    </row>
    <row r="114" spans="1:27" ht="12.75" customHeight="1" x14ac:dyDescent="0.2">
      <c r="A114" s="46"/>
      <c r="B114" s="872"/>
      <c r="C114" s="872"/>
      <c r="D114" s="872"/>
      <c r="E114" s="872"/>
      <c r="F114" s="872"/>
      <c r="G114" s="872"/>
      <c r="H114" s="872"/>
      <c r="I114" s="872"/>
      <c r="J114" s="872"/>
      <c r="K114" s="872"/>
      <c r="L114" s="872"/>
      <c r="M114" s="872"/>
      <c r="N114" s="872"/>
      <c r="O114" s="872"/>
      <c r="P114" s="872"/>
      <c r="Q114" s="872"/>
      <c r="R114" s="872"/>
      <c r="S114" s="872"/>
      <c r="T114" s="872"/>
      <c r="U114" s="872"/>
      <c r="V114" s="872"/>
      <c r="W114" s="872"/>
      <c r="X114" s="872"/>
      <c r="Y114" s="872"/>
      <c r="Z114" s="872"/>
      <c r="AA114" s="37"/>
    </row>
    <row r="115" spans="1:27" x14ac:dyDescent="0.2">
      <c r="A115" s="46"/>
      <c r="B115" s="872"/>
      <c r="C115" s="872"/>
      <c r="D115" s="872"/>
      <c r="E115" s="872"/>
      <c r="F115" s="872"/>
      <c r="G115" s="872"/>
      <c r="H115" s="872"/>
      <c r="I115" s="872"/>
      <c r="J115" s="872"/>
      <c r="K115" s="872"/>
      <c r="L115" s="872"/>
      <c r="M115" s="872"/>
      <c r="N115" s="872"/>
      <c r="O115" s="872"/>
      <c r="P115" s="872"/>
      <c r="Q115" s="872"/>
      <c r="R115" s="872"/>
      <c r="S115" s="872"/>
      <c r="T115" s="872"/>
      <c r="U115" s="872"/>
      <c r="V115" s="872"/>
      <c r="W115" s="872"/>
      <c r="X115" s="872"/>
      <c r="Y115" s="872"/>
      <c r="Z115" s="872"/>
      <c r="AA115" s="37"/>
    </row>
    <row r="116" spans="1:27" x14ac:dyDescent="0.2">
      <c r="A116" s="42">
        <f>A110+1</f>
        <v>106</v>
      </c>
      <c r="B116" s="41"/>
      <c r="C116" s="43" t="s">
        <v>23098</v>
      </c>
      <c r="D116" s="55" t="s">
        <v>12473</v>
      </c>
      <c r="E116" s="37"/>
      <c r="F116" s="37"/>
      <c r="G116" s="37"/>
      <c r="H116" s="48"/>
      <c r="I116" s="48"/>
      <c r="J116" s="37"/>
      <c r="K116" s="37"/>
      <c r="L116" s="37"/>
      <c r="M116" s="37"/>
      <c r="N116" s="37"/>
      <c r="O116" s="37"/>
      <c r="P116" s="37"/>
      <c r="Q116" s="37"/>
      <c r="R116" s="37"/>
      <c r="S116" s="37"/>
      <c r="T116" s="37"/>
      <c r="U116" s="41" t="s">
        <v>23100</v>
      </c>
      <c r="V116" s="41"/>
      <c r="W116" s="861">
        <f>U118</f>
        <v>10422.299999999999</v>
      </c>
      <c r="X116" s="861"/>
      <c r="Y116" s="861"/>
      <c r="Z116" s="862" t="str">
        <f>VLOOKUP(D116,DIPREVS1!A:D,4,FALSE)</f>
        <v>m3</v>
      </c>
      <c r="AA116" s="862"/>
    </row>
    <row r="117" spans="1:27" x14ac:dyDescent="0.2">
      <c r="A117" s="83"/>
      <c r="B117" s="77"/>
      <c r="C117" s="77" t="s">
        <v>23689</v>
      </c>
      <c r="T117" s="77"/>
      <c r="U117" s="77"/>
      <c r="V117" s="77"/>
      <c r="W117" s="77"/>
      <c r="X117" s="77"/>
      <c r="Y117" s="77"/>
      <c r="Z117" s="77"/>
      <c r="AA117" s="77"/>
    </row>
    <row r="118" spans="1:27" x14ac:dyDescent="0.2">
      <c r="A118" s="83"/>
      <c r="B118" s="77"/>
      <c r="C118" s="77"/>
      <c r="D118" s="926">
        <f>C111</f>
        <v>23160.676999999996</v>
      </c>
      <c r="E118" s="926"/>
      <c r="F118" s="926"/>
      <c r="G118" s="79" t="s">
        <v>0</v>
      </c>
      <c r="H118" s="93" t="s">
        <v>1</v>
      </c>
      <c r="I118" s="926">
        <v>1.5</v>
      </c>
      <c r="J118" s="926"/>
      <c r="K118" s="79" t="s">
        <v>0</v>
      </c>
      <c r="L118" s="93" t="s">
        <v>1</v>
      </c>
      <c r="M118" s="926">
        <v>0.15</v>
      </c>
      <c r="N118" s="926"/>
      <c r="O118" s="79" t="s">
        <v>0</v>
      </c>
      <c r="P118" s="93" t="s">
        <v>1</v>
      </c>
      <c r="Q118" s="928">
        <v>2</v>
      </c>
      <c r="R118" s="928"/>
      <c r="S118" s="251" t="s">
        <v>23871</v>
      </c>
      <c r="T118" s="79"/>
      <c r="U118" s="926">
        <f>ROUND(D118*I118*M118*Q118,2)</f>
        <v>10422.299999999999</v>
      </c>
      <c r="V118" s="926"/>
      <c r="W118" s="926"/>
      <c r="X118" s="77" t="s">
        <v>6</v>
      </c>
      <c r="Y118" s="77"/>
      <c r="Z118" s="77"/>
      <c r="AA118" s="77"/>
    </row>
    <row r="119" spans="1:27" x14ac:dyDescent="0.2">
      <c r="A119" s="83"/>
      <c r="B119" s="77"/>
      <c r="C119" s="77"/>
      <c r="D119" s="77"/>
      <c r="E119" s="77"/>
      <c r="F119" s="204"/>
      <c r="G119" s="204"/>
      <c r="H119" s="77"/>
      <c r="I119" s="77"/>
      <c r="J119" s="77"/>
      <c r="K119" s="77"/>
      <c r="L119" s="204"/>
      <c r="M119" s="77"/>
      <c r="N119" s="77"/>
      <c r="O119" s="77"/>
      <c r="P119" s="77"/>
      <c r="Q119" s="204"/>
      <c r="R119" s="204"/>
      <c r="S119" s="77"/>
      <c r="T119" s="77"/>
      <c r="U119" s="77"/>
      <c r="V119" s="77"/>
      <c r="W119" s="77"/>
      <c r="X119" s="77"/>
      <c r="Y119" s="77"/>
      <c r="Z119" s="77"/>
      <c r="AA119" s="77"/>
    </row>
    <row r="120" spans="1:27" ht="12.75" customHeight="1" x14ac:dyDescent="0.2">
      <c r="A120" s="46"/>
      <c r="B120" s="872" t="str">
        <f>VLOOKUP(D122,DIPREVS1!A:D,2,FALSE)</f>
        <v>PATIO DE CONCRETO IMPORTADO DE USINA,NA ESPESSURA DE 8CM, NOTRACO 1:3:3 EM VOLUME, FORMANDO QUADROS DE 1,00X1,00M, COMSARRAFOS DE MADEIRA INCORPORADOS ,EXCLUSIVE PREPARO DO TERRENO</v>
      </c>
      <c r="C120" s="872"/>
      <c r="D120" s="872"/>
      <c r="E120" s="872"/>
      <c r="F120" s="872"/>
      <c r="G120" s="872"/>
      <c r="H120" s="872"/>
      <c r="I120" s="872"/>
      <c r="J120" s="872"/>
      <c r="K120" s="872"/>
      <c r="L120" s="872"/>
      <c r="M120" s="872"/>
      <c r="N120" s="872"/>
      <c r="O120" s="872"/>
      <c r="P120" s="872"/>
      <c r="Q120" s="872"/>
      <c r="R120" s="872"/>
      <c r="S120" s="872"/>
      <c r="T120" s="872"/>
      <c r="U120" s="872"/>
      <c r="V120" s="872"/>
      <c r="W120" s="872"/>
      <c r="X120" s="872"/>
      <c r="Y120" s="872"/>
      <c r="Z120" s="872"/>
      <c r="AA120" s="37"/>
    </row>
    <row r="121" spans="1:27" x14ac:dyDescent="0.2">
      <c r="A121" s="46"/>
      <c r="B121" s="872"/>
      <c r="C121" s="872"/>
      <c r="D121" s="872"/>
      <c r="E121" s="872"/>
      <c r="F121" s="872"/>
      <c r="G121" s="872"/>
      <c r="H121" s="872"/>
      <c r="I121" s="872"/>
      <c r="J121" s="872"/>
      <c r="K121" s="872"/>
      <c r="L121" s="872"/>
      <c r="M121" s="872"/>
      <c r="N121" s="872"/>
      <c r="O121" s="872"/>
      <c r="P121" s="872"/>
      <c r="Q121" s="872"/>
      <c r="R121" s="872"/>
      <c r="S121" s="872"/>
      <c r="T121" s="872"/>
      <c r="U121" s="872"/>
      <c r="V121" s="872"/>
      <c r="W121" s="872"/>
      <c r="X121" s="872"/>
      <c r="Y121" s="872"/>
      <c r="Z121" s="872"/>
      <c r="AA121" s="37"/>
    </row>
    <row r="122" spans="1:27" x14ac:dyDescent="0.2">
      <c r="A122" s="42">
        <f>A116+1</f>
        <v>107</v>
      </c>
      <c r="B122" s="41"/>
      <c r="C122" s="43" t="s">
        <v>23098</v>
      </c>
      <c r="D122" s="55" t="s">
        <v>17633</v>
      </c>
      <c r="E122" s="37"/>
      <c r="F122" s="37"/>
      <c r="G122" s="37"/>
      <c r="H122" s="48"/>
      <c r="I122" s="48"/>
      <c r="J122" s="37"/>
      <c r="K122" s="37"/>
      <c r="L122" s="37"/>
      <c r="M122" s="37"/>
      <c r="N122" s="37"/>
      <c r="O122" s="37"/>
      <c r="P122" s="37"/>
      <c r="Q122" s="37"/>
      <c r="R122" s="37"/>
      <c r="S122" s="37"/>
      <c r="T122" s="37"/>
      <c r="U122" s="41" t="s">
        <v>23100</v>
      </c>
      <c r="V122" s="41"/>
      <c r="W122" s="861">
        <f>Q124</f>
        <v>69482.03</v>
      </c>
      <c r="X122" s="861"/>
      <c r="Y122" s="861"/>
      <c r="Z122" s="862" t="str">
        <f>VLOOKUP(D122,DIPREVS1!A:D,4,FALSE)</f>
        <v>m2</v>
      </c>
      <c r="AA122" s="862"/>
    </row>
    <row r="123" spans="1:27" s="843" customFormat="1" x14ac:dyDescent="0.2">
      <c r="A123" s="841"/>
      <c r="B123" s="842"/>
      <c r="C123" s="842" t="s">
        <v>36758</v>
      </c>
      <c r="T123" s="842"/>
      <c r="U123" s="842"/>
      <c r="V123" s="842"/>
      <c r="W123" s="842"/>
      <c r="X123" s="842"/>
      <c r="Y123" s="842"/>
      <c r="Z123" s="842"/>
      <c r="AA123" s="842"/>
    </row>
    <row r="124" spans="1:27" x14ac:dyDescent="0.2">
      <c r="A124" s="83"/>
      <c r="B124" s="77"/>
      <c r="C124" s="77"/>
      <c r="D124" s="926">
        <f>'ÁREA DE PAVIMENTAÇÃO'!$F$103-'ÁREA DE PAVIMENTAÇÃO'!F102</f>
        <v>23160.676999999996</v>
      </c>
      <c r="E124" s="926"/>
      <c r="F124" s="926"/>
      <c r="G124" s="79" t="s">
        <v>0</v>
      </c>
      <c r="H124" s="93" t="s">
        <v>1</v>
      </c>
      <c r="I124" s="926">
        <f>I118</f>
        <v>1.5</v>
      </c>
      <c r="J124" s="926"/>
      <c r="K124" s="79" t="s">
        <v>0</v>
      </c>
      <c r="L124" s="93" t="s">
        <v>1</v>
      </c>
      <c r="M124" s="928">
        <f>Q118</f>
        <v>2</v>
      </c>
      <c r="N124" s="928"/>
      <c r="O124" s="79" t="s">
        <v>17</v>
      </c>
      <c r="P124" s="93"/>
      <c r="Q124" s="926">
        <f>ROUND(D124*I124*M124,2)</f>
        <v>69482.03</v>
      </c>
      <c r="R124" s="926"/>
      <c r="S124" s="926"/>
      <c r="T124" s="79" t="s">
        <v>7</v>
      </c>
      <c r="U124" s="77"/>
      <c r="V124" s="77"/>
      <c r="W124" s="77"/>
      <c r="X124" s="77"/>
      <c r="Y124" s="77"/>
      <c r="Z124" s="77"/>
      <c r="AA124" s="77"/>
    </row>
    <row r="125" spans="1:27" x14ac:dyDescent="0.2">
      <c r="A125" s="83"/>
      <c r="B125" s="77"/>
      <c r="C125" s="77"/>
      <c r="D125" s="442"/>
      <c r="E125" s="442"/>
      <c r="F125" s="442"/>
      <c r="G125" s="79"/>
      <c r="H125" s="93"/>
      <c r="I125" s="442"/>
      <c r="J125" s="442"/>
      <c r="K125" s="79"/>
      <c r="L125" s="93"/>
      <c r="M125" s="441"/>
      <c r="N125" s="441"/>
      <c r="O125" s="79"/>
      <c r="P125" s="93"/>
      <c r="Q125" s="442"/>
      <c r="R125" s="442"/>
      <c r="S125" s="442"/>
      <c r="T125" s="79"/>
      <c r="U125" s="77"/>
      <c r="V125" s="77"/>
      <c r="W125" s="77"/>
      <c r="X125" s="77"/>
      <c r="Y125" s="77"/>
      <c r="Z125" s="77"/>
      <c r="AA125" s="77"/>
    </row>
    <row r="126" spans="1:27" ht="12.75" customHeight="1" x14ac:dyDescent="0.2">
      <c r="A126" s="46"/>
      <c r="B126" s="872" t="str">
        <f>VLOOKUP(D128,DIPREVS1!A:D,2,FALSE)</f>
        <v>REVESTIMENTO DE PISO COM CERAMICA TATIL ALERTA,(LADRILHO HIDRAULICO) PARA PESSOAS COM NECESSIDADES  ESPECIFICAS,ASSENTESSOBRE SUPERFICIE EM OSSO,CONFORME ITEM 13.330.0010</v>
      </c>
      <c r="C126" s="872"/>
      <c r="D126" s="872"/>
      <c r="E126" s="872"/>
      <c r="F126" s="872"/>
      <c r="G126" s="872"/>
      <c r="H126" s="872"/>
      <c r="I126" s="872"/>
      <c r="J126" s="872"/>
      <c r="K126" s="872"/>
      <c r="L126" s="872"/>
      <c r="M126" s="872"/>
      <c r="N126" s="872"/>
      <c r="O126" s="872"/>
      <c r="P126" s="872"/>
      <c r="Q126" s="872"/>
      <c r="R126" s="872"/>
      <c r="S126" s="872"/>
      <c r="T126" s="872"/>
      <c r="U126" s="872"/>
      <c r="V126" s="872"/>
      <c r="W126" s="872"/>
      <c r="X126" s="872"/>
      <c r="Y126" s="872"/>
      <c r="Z126" s="872"/>
      <c r="AA126" s="37"/>
    </row>
    <row r="127" spans="1:27" x14ac:dyDescent="0.2">
      <c r="A127" s="46"/>
      <c r="B127" s="872"/>
      <c r="C127" s="872"/>
      <c r="D127" s="872"/>
      <c r="E127" s="872"/>
      <c r="F127" s="872"/>
      <c r="G127" s="872"/>
      <c r="H127" s="872"/>
      <c r="I127" s="872"/>
      <c r="J127" s="872"/>
      <c r="K127" s="872"/>
      <c r="L127" s="872"/>
      <c r="M127" s="872"/>
      <c r="N127" s="872"/>
      <c r="O127" s="872"/>
      <c r="P127" s="872"/>
      <c r="Q127" s="872"/>
      <c r="R127" s="872"/>
      <c r="S127" s="872"/>
      <c r="T127" s="872"/>
      <c r="U127" s="872"/>
      <c r="V127" s="872"/>
      <c r="W127" s="872"/>
      <c r="X127" s="872"/>
      <c r="Y127" s="872"/>
      <c r="Z127" s="872"/>
      <c r="AA127" s="37"/>
    </row>
    <row r="128" spans="1:27" x14ac:dyDescent="0.2">
      <c r="A128" s="42">
        <f>A122+1</f>
        <v>108</v>
      </c>
      <c r="B128" s="41"/>
      <c r="C128" s="43" t="s">
        <v>23098</v>
      </c>
      <c r="D128" s="55" t="s">
        <v>17526</v>
      </c>
      <c r="E128" s="37"/>
      <c r="F128" s="37"/>
      <c r="G128" s="37"/>
      <c r="H128" s="48"/>
      <c r="I128" s="48"/>
      <c r="J128" s="37"/>
      <c r="K128" s="37"/>
      <c r="L128" s="37"/>
      <c r="M128" s="37"/>
      <c r="N128" s="37"/>
      <c r="O128" s="37"/>
      <c r="P128" s="37"/>
      <c r="Q128" s="37"/>
      <c r="R128" s="37"/>
      <c r="S128" s="37"/>
      <c r="T128" s="37"/>
      <c r="U128" s="41" t="s">
        <v>23100</v>
      </c>
      <c r="V128" s="41"/>
      <c r="W128" s="861">
        <f>Q131</f>
        <v>636.75</v>
      </c>
      <c r="X128" s="861"/>
      <c r="Y128" s="861"/>
      <c r="Z128" s="862" t="str">
        <f>VLOOKUP(D128,DIPREVS1!A:D,4,FALSE)</f>
        <v>m2</v>
      </c>
      <c r="AA128" s="862"/>
    </row>
    <row r="129" spans="1:27" x14ac:dyDescent="0.2">
      <c r="A129" s="42"/>
      <c r="B129" s="37" t="s">
        <v>25188</v>
      </c>
      <c r="C129" s="43"/>
      <c r="D129" s="55"/>
      <c r="E129" s="37"/>
      <c r="F129" s="37"/>
      <c r="G129" s="37"/>
      <c r="H129" s="48"/>
      <c r="I129" s="48"/>
      <c r="J129" s="37"/>
      <c r="K129" s="37"/>
      <c r="L129" s="37"/>
      <c r="M129" s="37"/>
      <c r="N129" s="37"/>
      <c r="O129" s="37"/>
      <c r="P129" s="37"/>
      <c r="Q129" s="37"/>
      <c r="R129" s="37"/>
      <c r="S129" s="37"/>
      <c r="T129" s="37"/>
      <c r="U129" s="41"/>
      <c r="V129" s="41"/>
      <c r="W129" s="746"/>
      <c r="X129" s="746"/>
      <c r="Y129" s="746"/>
      <c r="Z129" s="747"/>
      <c r="AA129" s="747"/>
    </row>
    <row r="130" spans="1:27" x14ac:dyDescent="0.2">
      <c r="A130" s="42"/>
      <c r="B130" s="37" t="s">
        <v>25186</v>
      </c>
      <c r="C130" s="43"/>
      <c r="D130" s="55"/>
      <c r="E130" s="37"/>
      <c r="F130" s="37"/>
      <c r="G130" s="37"/>
      <c r="H130" s="48"/>
      <c r="I130" s="48"/>
      <c r="J130" s="37"/>
      <c r="K130" s="37"/>
      <c r="L130" s="37"/>
      <c r="M130" s="37"/>
      <c r="N130" s="37"/>
      <c r="O130" s="37"/>
      <c r="P130" s="37"/>
      <c r="Q130" s="37"/>
      <c r="R130" s="37"/>
      <c r="S130" s="37"/>
      <c r="T130" s="37"/>
      <c r="U130" s="41"/>
      <c r="V130" s="41"/>
      <c r="W130" s="746"/>
      <c r="X130" s="746"/>
      <c r="Y130" s="746"/>
      <c r="Z130" s="747"/>
      <c r="AA130" s="747"/>
    </row>
    <row r="131" spans="1:27" x14ac:dyDescent="0.2">
      <c r="A131" s="42"/>
      <c r="C131" s="251"/>
      <c r="D131" s="251"/>
      <c r="E131" s="926">
        <v>566</v>
      </c>
      <c r="F131" s="926"/>
      <c r="G131" s="37" t="s">
        <v>23873</v>
      </c>
      <c r="H131" s="749" t="s">
        <v>1</v>
      </c>
      <c r="I131" s="926">
        <v>4.5</v>
      </c>
      <c r="J131" s="926"/>
      <c r="K131" s="37" t="s">
        <v>0</v>
      </c>
      <c r="L131" s="748" t="s">
        <v>1</v>
      </c>
      <c r="M131" s="926">
        <v>0.25</v>
      </c>
      <c r="N131" s="926"/>
      <c r="O131" s="37" t="s">
        <v>0</v>
      </c>
      <c r="P131" s="748" t="s">
        <v>8</v>
      </c>
      <c r="Q131" s="926">
        <f>ROUND(E131*I131*M131,2)</f>
        <v>636.75</v>
      </c>
      <c r="R131" s="926"/>
      <c r="S131" s="926"/>
      <c r="T131" s="37" t="s">
        <v>7</v>
      </c>
      <c r="U131" s="41"/>
      <c r="V131" s="41"/>
      <c r="W131" s="746"/>
      <c r="X131" s="746"/>
      <c r="Y131" s="746"/>
      <c r="Z131" s="747"/>
      <c r="AA131" s="747"/>
    </row>
    <row r="132" spans="1:27" x14ac:dyDescent="0.2">
      <c r="A132" s="42"/>
      <c r="B132" s="41"/>
      <c r="C132" s="43"/>
      <c r="D132" s="55"/>
      <c r="E132" s="37"/>
      <c r="F132" s="37"/>
      <c r="G132" s="37"/>
      <c r="H132" s="48"/>
      <c r="I132" s="48"/>
      <c r="J132" s="37"/>
      <c r="K132" s="37"/>
      <c r="L132" s="37"/>
      <c r="M132" s="37"/>
      <c r="N132" s="37"/>
      <c r="O132" s="37"/>
      <c r="P132" s="37"/>
      <c r="Q132" s="37"/>
      <c r="R132" s="37"/>
      <c r="S132" s="37"/>
      <c r="T132" s="37"/>
      <c r="U132" s="41"/>
      <c r="V132" s="41"/>
      <c r="W132" s="746"/>
      <c r="X132" s="746"/>
      <c r="Y132" s="746"/>
      <c r="Z132" s="747"/>
      <c r="AA132" s="747"/>
    </row>
    <row r="133" spans="1:27" ht="12.75" customHeight="1" x14ac:dyDescent="0.2">
      <c r="A133" s="46"/>
      <c r="B133" s="872" t="str">
        <f>VLOOKUP(D136,DIPREVS1!A:D,2,FALSE)</f>
        <v>CARGA E DESCARGA MECANICA,COM PA-CARREGADEIRA,COM 1,30M3 DECAPACIDADE,UTILIZANDO CAMINHAO BASCULANTE A OLEO DIESEL,COMCAPACIDADE UTIL DE 8T,CONSIDERADOS PARA O CAMINHAO OS TEMPOSDE ESPERA,MANOBRA,CARGA E DESCARGA E PARA A CARREGADEIRA OSTEMPOS DE ESPERA E OPERACAO PARA CARGAS DE 50T POR DIA DE 8H</v>
      </c>
      <c r="C133" s="872"/>
      <c r="D133" s="872"/>
      <c r="E133" s="872"/>
      <c r="F133" s="872"/>
      <c r="G133" s="872"/>
      <c r="H133" s="872"/>
      <c r="I133" s="872"/>
      <c r="J133" s="872"/>
      <c r="K133" s="872"/>
      <c r="L133" s="872"/>
      <c r="M133" s="872"/>
      <c r="N133" s="872"/>
      <c r="O133" s="872"/>
      <c r="P133" s="872"/>
      <c r="Q133" s="872"/>
      <c r="R133" s="872"/>
      <c r="S133" s="872"/>
      <c r="T133" s="872"/>
      <c r="U133" s="872"/>
      <c r="V133" s="872"/>
      <c r="W133" s="872"/>
      <c r="X133" s="872"/>
      <c r="Y133" s="872"/>
      <c r="Z133" s="872"/>
      <c r="AA133" s="37"/>
    </row>
    <row r="134" spans="1:27" x14ac:dyDescent="0.2">
      <c r="A134" s="46"/>
      <c r="B134" s="872"/>
      <c r="C134" s="872"/>
      <c r="D134" s="872"/>
      <c r="E134" s="872"/>
      <c r="F134" s="872"/>
      <c r="G134" s="872"/>
      <c r="H134" s="872"/>
      <c r="I134" s="872"/>
      <c r="J134" s="872"/>
      <c r="K134" s="872"/>
      <c r="L134" s="872"/>
      <c r="M134" s="872"/>
      <c r="N134" s="872"/>
      <c r="O134" s="872"/>
      <c r="P134" s="872"/>
      <c r="Q134" s="872"/>
      <c r="R134" s="872"/>
      <c r="S134" s="872"/>
      <c r="T134" s="872"/>
      <c r="U134" s="872"/>
      <c r="V134" s="872"/>
      <c r="W134" s="872"/>
      <c r="X134" s="872"/>
      <c r="Y134" s="872"/>
      <c r="Z134" s="872"/>
      <c r="AA134" s="37"/>
    </row>
    <row r="135" spans="1:27" ht="12.75" customHeight="1" x14ac:dyDescent="0.2">
      <c r="A135" s="46"/>
      <c r="B135" s="872"/>
      <c r="C135" s="872"/>
      <c r="D135" s="872"/>
      <c r="E135" s="872"/>
      <c r="F135" s="872"/>
      <c r="G135" s="872"/>
      <c r="H135" s="872"/>
      <c r="I135" s="872"/>
      <c r="J135" s="872"/>
      <c r="K135" s="872"/>
      <c r="L135" s="872"/>
      <c r="M135" s="872"/>
      <c r="N135" s="872"/>
      <c r="O135" s="872"/>
      <c r="P135" s="872"/>
      <c r="Q135" s="872"/>
      <c r="R135" s="872"/>
      <c r="S135" s="872"/>
      <c r="T135" s="872"/>
      <c r="U135" s="872"/>
      <c r="V135" s="872"/>
      <c r="W135" s="872"/>
      <c r="X135" s="872"/>
      <c r="Y135" s="872"/>
      <c r="Z135" s="872"/>
      <c r="AA135" s="37"/>
    </row>
    <row r="136" spans="1:27" x14ac:dyDescent="0.2">
      <c r="A136" s="42">
        <f>A128+1</f>
        <v>109</v>
      </c>
      <c r="B136" s="41"/>
      <c r="C136" s="43" t="s">
        <v>23098</v>
      </c>
      <c r="D136" s="55" t="s">
        <v>12706</v>
      </c>
      <c r="E136" s="37"/>
      <c r="F136" s="37"/>
      <c r="G136" s="37"/>
      <c r="H136" s="48"/>
      <c r="I136" s="48"/>
      <c r="J136" s="37"/>
      <c r="K136" s="37"/>
      <c r="L136" s="37"/>
      <c r="M136" s="37"/>
      <c r="N136" s="37"/>
      <c r="O136" s="37"/>
      <c r="P136" s="37"/>
      <c r="Q136" s="37"/>
      <c r="R136" s="37"/>
      <c r="S136" s="37"/>
      <c r="T136" s="37"/>
      <c r="U136" s="41" t="s">
        <v>23100</v>
      </c>
      <c r="V136" s="41"/>
      <c r="W136" s="861">
        <f>K152</f>
        <v>95815.15</v>
      </c>
      <c r="X136" s="861"/>
      <c r="Y136" s="861"/>
      <c r="Z136" s="862" t="str">
        <f>VLOOKUP(D136,DIPREVS1!A:D,4,FALSE)</f>
        <v>t</v>
      </c>
      <c r="AA136" s="862"/>
    </row>
    <row r="137" spans="1:27" x14ac:dyDescent="0.2">
      <c r="A137" s="42"/>
      <c r="B137" s="41"/>
      <c r="C137" s="53" t="s">
        <v>24690</v>
      </c>
      <c r="D137" s="55"/>
      <c r="E137" s="37"/>
      <c r="F137" s="37"/>
      <c r="G137" s="37"/>
      <c r="H137" s="48"/>
      <c r="I137" s="48"/>
      <c r="J137" s="37"/>
      <c r="K137" s="37"/>
      <c r="L137" s="37"/>
      <c r="M137" s="37"/>
      <c r="N137" s="873">
        <f>W116</f>
        <v>10422.299999999999</v>
      </c>
      <c r="O137" s="873"/>
      <c r="P137" s="873"/>
      <c r="Q137" s="37" t="s">
        <v>6</v>
      </c>
      <c r="R137" s="37"/>
      <c r="S137" s="37"/>
      <c r="T137" s="37"/>
      <c r="U137" s="41"/>
      <c r="V137" s="41"/>
      <c r="W137" s="220"/>
      <c r="X137" s="220"/>
      <c r="Y137" s="220"/>
      <c r="Z137" s="219"/>
      <c r="AA137" s="219"/>
    </row>
    <row r="138" spans="1:27" x14ac:dyDescent="0.2">
      <c r="A138" s="83"/>
      <c r="C138" s="36" t="s">
        <v>24691</v>
      </c>
      <c r="D138" s="36"/>
      <c r="E138" s="133"/>
      <c r="F138" s="133"/>
      <c r="G138" s="133"/>
      <c r="H138" s="37"/>
      <c r="I138" s="437"/>
      <c r="J138" s="133"/>
      <c r="K138" s="133"/>
      <c r="L138" s="133"/>
      <c r="M138" s="37"/>
      <c r="P138" s="133"/>
      <c r="Q138" s="126"/>
      <c r="R138" s="252"/>
      <c r="S138" s="873">
        <v>0.9</v>
      </c>
      <c r="T138" s="873"/>
      <c r="U138" s="439"/>
      <c r="V138" s="36"/>
      <c r="W138" s="36"/>
      <c r="X138" s="36"/>
      <c r="Y138" s="77"/>
      <c r="Z138" s="77"/>
      <c r="AA138" s="77"/>
    </row>
    <row r="139" spans="1:27" x14ac:dyDescent="0.2">
      <c r="A139" s="83"/>
      <c r="C139" s="36" t="s">
        <v>23649</v>
      </c>
      <c r="D139" s="36"/>
      <c r="E139" s="133"/>
      <c r="F139" s="133"/>
      <c r="G139" s="133"/>
      <c r="H139" s="37"/>
      <c r="I139" s="437"/>
      <c r="J139" s="133"/>
      <c r="K139" s="133"/>
      <c r="L139" s="873">
        <f>N137</f>
        <v>10422.299999999999</v>
      </c>
      <c r="M139" s="873"/>
      <c r="N139" s="873"/>
      <c r="O139" s="37" t="s">
        <v>6</v>
      </c>
      <c r="P139" s="439" t="s">
        <v>23720</v>
      </c>
      <c r="Q139" s="878">
        <f>S138</f>
        <v>0.9</v>
      </c>
      <c r="R139" s="871"/>
      <c r="S139" s="439" t="s">
        <v>8</v>
      </c>
      <c r="T139" s="873">
        <f>ROUND(L139/Q139,2)</f>
        <v>11580.33</v>
      </c>
      <c r="U139" s="873"/>
      <c r="V139" s="873"/>
      <c r="W139" s="36" t="s">
        <v>6</v>
      </c>
      <c r="X139" s="36"/>
      <c r="Y139" s="77"/>
      <c r="Z139" s="77"/>
      <c r="AA139" s="77"/>
    </row>
    <row r="140" spans="1:27" x14ac:dyDescent="0.2">
      <c r="A140" s="83"/>
      <c r="C140" s="36" t="s">
        <v>23650</v>
      </c>
      <c r="D140" s="36"/>
      <c r="E140" s="133"/>
      <c r="F140" s="133"/>
      <c r="G140" s="133"/>
      <c r="H140" s="37"/>
      <c r="I140" s="437"/>
      <c r="J140" s="133"/>
      <c r="K140" s="133"/>
      <c r="L140" s="439"/>
      <c r="M140" s="439"/>
      <c r="N140" s="439"/>
      <c r="P140" s="439"/>
      <c r="Q140" s="440"/>
      <c r="R140" s="437"/>
      <c r="S140" s="439"/>
      <c r="T140" s="439"/>
      <c r="U140" s="439"/>
      <c r="V140" s="439"/>
      <c r="W140" s="36"/>
      <c r="X140" s="36"/>
      <c r="Y140" s="77"/>
      <c r="Z140" s="77"/>
      <c r="AA140" s="77"/>
    </row>
    <row r="141" spans="1:27" x14ac:dyDescent="0.2">
      <c r="A141" s="83"/>
      <c r="C141" s="878">
        <f>W13</f>
        <v>61320.189999999995</v>
      </c>
      <c r="D141" s="871"/>
      <c r="E141" s="871"/>
      <c r="F141" s="133" t="s">
        <v>6</v>
      </c>
      <c r="G141" s="439" t="s">
        <v>16</v>
      </c>
      <c r="H141" s="873">
        <f>T139</f>
        <v>11580.33</v>
      </c>
      <c r="I141" s="863"/>
      <c r="J141" s="863"/>
      <c r="K141" s="133" t="s">
        <v>6</v>
      </c>
      <c r="L141" s="439" t="s">
        <v>8</v>
      </c>
      <c r="M141" s="985">
        <f>C141-H141</f>
        <v>49739.859999999993</v>
      </c>
      <c r="N141" s="863"/>
      <c r="O141" s="863"/>
      <c r="P141" s="133" t="s">
        <v>6</v>
      </c>
      <c r="Q141" s="126"/>
      <c r="R141" s="252"/>
      <c r="S141" s="439"/>
      <c r="T141" s="439"/>
      <c r="U141" s="439"/>
      <c r="V141" s="36"/>
      <c r="W141" s="36"/>
      <c r="X141" s="36"/>
      <c r="Y141" s="77"/>
      <c r="Z141" s="77"/>
      <c r="AA141" s="77"/>
    </row>
    <row r="142" spans="1:27" x14ac:dyDescent="0.2">
      <c r="A142" s="83"/>
      <c r="C142" s="440"/>
      <c r="D142" s="437"/>
      <c r="E142" s="437"/>
      <c r="F142" s="133"/>
      <c r="G142" s="439"/>
      <c r="H142" s="439"/>
      <c r="I142" s="438"/>
      <c r="J142" s="438"/>
      <c r="K142" s="133"/>
      <c r="L142" s="439"/>
      <c r="M142" s="447"/>
      <c r="N142" s="438"/>
      <c r="O142" s="438"/>
      <c r="P142" s="133"/>
      <c r="Q142" s="126"/>
      <c r="R142" s="252"/>
      <c r="S142" s="439"/>
      <c r="T142" s="439"/>
      <c r="U142" s="439"/>
      <c r="V142" s="36"/>
      <c r="W142" s="36"/>
      <c r="X142" s="36"/>
      <c r="Y142" s="77"/>
      <c r="Z142" s="77"/>
      <c r="AA142" s="77"/>
    </row>
    <row r="143" spans="1:27" x14ac:dyDescent="0.2">
      <c r="A143" s="83"/>
      <c r="B143" s="77"/>
      <c r="C143" s="36" t="s">
        <v>23651</v>
      </c>
      <c r="D143" s="36"/>
      <c r="E143" s="873">
        <f>M141</f>
        <v>49739.859999999993</v>
      </c>
      <c r="F143" s="873"/>
      <c r="G143" s="873"/>
      <c r="H143" s="37" t="s">
        <v>6</v>
      </c>
      <c r="I143" s="201" t="s">
        <v>1</v>
      </c>
      <c r="J143" s="934">
        <v>1.7</v>
      </c>
      <c r="K143" s="934"/>
      <c r="L143" s="53" t="s">
        <v>9</v>
      </c>
      <c r="M143" s="201"/>
      <c r="N143" s="922">
        <f>ROUND(E143*J143,2)</f>
        <v>84557.759999999995</v>
      </c>
      <c r="O143" s="922"/>
      <c r="P143" s="922"/>
      <c r="Q143" s="53" t="s">
        <v>3</v>
      </c>
      <c r="R143" s="203" t="s">
        <v>23697</v>
      </c>
      <c r="S143" s="36"/>
      <c r="T143" s="36"/>
      <c r="U143" s="36"/>
      <c r="V143" s="36"/>
      <c r="W143" s="36"/>
      <c r="X143" s="36"/>
      <c r="Y143" s="77"/>
      <c r="Z143" s="77"/>
      <c r="AA143" s="77"/>
    </row>
    <row r="144" spans="1:27" x14ac:dyDescent="0.2">
      <c r="A144" s="83"/>
      <c r="B144" s="77"/>
      <c r="C144" s="36" t="s">
        <v>23872</v>
      </c>
      <c r="D144" s="36"/>
      <c r="E144" s="228"/>
      <c r="F144" s="228"/>
      <c r="G144" s="228"/>
      <c r="H144" s="37"/>
      <c r="I144" s="231"/>
      <c r="J144" s="234"/>
      <c r="K144" s="234"/>
      <c r="L144" s="53"/>
      <c r="M144" s="231"/>
      <c r="N144" s="233"/>
      <c r="O144" s="233"/>
      <c r="P144" s="233"/>
      <c r="Q144" s="53"/>
      <c r="R144" s="232"/>
      <c r="S144" s="36"/>
      <c r="T144" s="36"/>
      <c r="U144" s="36"/>
      <c r="V144" s="36"/>
      <c r="W144" s="36"/>
      <c r="X144" s="36"/>
      <c r="Y144" s="77"/>
      <c r="Z144" s="77"/>
      <c r="AA144" s="77"/>
    </row>
    <row r="145" spans="1:30" x14ac:dyDescent="0.2">
      <c r="A145" s="83"/>
      <c r="B145" s="77"/>
      <c r="C145" s="36"/>
      <c r="D145" s="36"/>
      <c r="E145" s="873">
        <f>W26+W56</f>
        <v>36454</v>
      </c>
      <c r="F145" s="873"/>
      <c r="G145" s="873"/>
      <c r="H145" s="37" t="s">
        <v>7</v>
      </c>
      <c r="I145" s="231" t="s">
        <v>1</v>
      </c>
      <c r="J145" s="873">
        <v>0.1</v>
      </c>
      <c r="K145" s="873"/>
      <c r="L145" s="53" t="s">
        <v>0</v>
      </c>
      <c r="M145" s="231" t="s">
        <v>23907</v>
      </c>
      <c r="N145" s="922">
        <v>2.4</v>
      </c>
      <c r="O145" s="922"/>
      <c r="P145" s="53" t="s">
        <v>9</v>
      </c>
      <c r="Q145" s="53"/>
      <c r="R145" s="922">
        <f>ROUND(E145*J145*N145,2)</f>
        <v>8748.9599999999991</v>
      </c>
      <c r="S145" s="922"/>
      <c r="T145" s="922"/>
      <c r="U145" s="53" t="s">
        <v>3</v>
      </c>
      <c r="V145" s="36"/>
      <c r="W145" s="36"/>
      <c r="X145" s="36"/>
      <c r="Y145" s="77"/>
      <c r="Z145" s="77"/>
      <c r="AA145" s="77"/>
      <c r="AB145" s="133"/>
      <c r="AC145" s="133"/>
      <c r="AD145" s="133"/>
    </row>
    <row r="146" spans="1:30" x14ac:dyDescent="0.2">
      <c r="A146" s="83"/>
      <c r="B146" s="77"/>
      <c r="C146" s="36" t="s">
        <v>23921</v>
      </c>
      <c r="D146" s="36"/>
      <c r="E146" s="315"/>
      <c r="F146" s="315"/>
      <c r="G146" s="315"/>
      <c r="H146" s="37"/>
      <c r="I146" s="317"/>
      <c r="J146" s="321"/>
      <c r="K146" s="321"/>
      <c r="L146" s="53"/>
      <c r="M146" s="317"/>
      <c r="N146" s="320"/>
      <c r="O146" s="320"/>
      <c r="P146" s="320"/>
      <c r="Q146" s="53"/>
      <c r="R146" s="319"/>
      <c r="S146" s="36"/>
      <c r="T146" s="36"/>
      <c r="U146" s="36"/>
      <c r="V146" s="36"/>
      <c r="W146" s="36"/>
      <c r="X146" s="36"/>
      <c r="Y146" s="77"/>
      <c r="Z146" s="77"/>
      <c r="AA146" s="77"/>
    </row>
    <row r="147" spans="1:30" x14ac:dyDescent="0.2">
      <c r="A147" s="83"/>
      <c r="B147" s="77"/>
      <c r="C147" s="36"/>
      <c r="D147" s="36"/>
      <c r="E147" s="873">
        <f>W31</f>
        <v>15695.6</v>
      </c>
      <c r="F147" s="873"/>
      <c r="G147" s="873"/>
      <c r="H147" s="37" t="s">
        <v>7</v>
      </c>
      <c r="I147" s="317" t="s">
        <v>1</v>
      </c>
      <c r="J147" s="873">
        <v>0.05</v>
      </c>
      <c r="K147" s="873"/>
      <c r="L147" s="53" t="s">
        <v>0</v>
      </c>
      <c r="M147" s="317" t="s">
        <v>23907</v>
      </c>
      <c r="N147" s="922">
        <v>2.4</v>
      </c>
      <c r="O147" s="922"/>
      <c r="P147" s="53" t="s">
        <v>9</v>
      </c>
      <c r="Q147" s="53"/>
      <c r="R147" s="922">
        <f>ROUND(E147*J147*N147,2)</f>
        <v>1883.47</v>
      </c>
      <c r="S147" s="922"/>
      <c r="T147" s="922"/>
      <c r="U147" s="53" t="s">
        <v>3</v>
      </c>
      <c r="V147" s="36"/>
      <c r="W147" s="36"/>
      <c r="X147" s="36"/>
      <c r="Y147" s="77"/>
      <c r="Z147" s="77"/>
      <c r="AA147" s="77"/>
      <c r="AB147" s="133"/>
    </row>
    <row r="148" spans="1:30" x14ac:dyDescent="0.2">
      <c r="A148" s="83"/>
      <c r="B148" s="77"/>
      <c r="C148" s="36" t="s">
        <v>24974</v>
      </c>
      <c r="D148" s="36"/>
      <c r="E148" s="439"/>
      <c r="F148" s="439"/>
      <c r="G148" s="439"/>
      <c r="H148" s="37"/>
      <c r="I148" s="438"/>
      <c r="J148" s="446"/>
      <c r="K148" s="446"/>
      <c r="L148" s="53"/>
      <c r="M148" s="438"/>
      <c r="N148" s="445"/>
      <c r="O148" s="445"/>
      <c r="P148" s="445"/>
      <c r="Q148" s="53"/>
      <c r="R148" s="444"/>
      <c r="S148" s="36"/>
      <c r="T148" s="36"/>
      <c r="U148" s="36"/>
      <c r="V148" s="36"/>
      <c r="W148" s="36"/>
      <c r="X148" s="36"/>
      <c r="Y148" s="77"/>
      <c r="Z148" s="77"/>
      <c r="AA148" s="77"/>
    </row>
    <row r="149" spans="1:30" x14ac:dyDescent="0.2">
      <c r="A149" s="83"/>
      <c r="B149" s="77"/>
      <c r="C149" s="36"/>
      <c r="D149" s="36"/>
      <c r="E149" s="873">
        <f>W49</f>
        <v>4340</v>
      </c>
      <c r="F149" s="873"/>
      <c r="G149" s="873"/>
      <c r="H149" s="37" t="s">
        <v>7</v>
      </c>
      <c r="I149" s="438" t="s">
        <v>1</v>
      </c>
      <c r="J149" s="873">
        <v>0.06</v>
      </c>
      <c r="K149" s="873"/>
      <c r="L149" s="53" t="s">
        <v>0</v>
      </c>
      <c r="M149" s="438" t="s">
        <v>23907</v>
      </c>
      <c r="N149" s="922">
        <v>2.4</v>
      </c>
      <c r="O149" s="922"/>
      <c r="P149" s="53" t="s">
        <v>9</v>
      </c>
      <c r="Q149" s="53"/>
      <c r="R149" s="922">
        <f>ROUND(E149*J149*N149,2)</f>
        <v>624.96</v>
      </c>
      <c r="S149" s="922"/>
      <c r="T149" s="922"/>
      <c r="U149" s="53" t="s">
        <v>3</v>
      </c>
      <c r="V149" s="36"/>
      <c r="W149" s="36"/>
      <c r="X149" s="36"/>
      <c r="Y149" s="77"/>
      <c r="Z149" s="77"/>
      <c r="AA149" s="77"/>
      <c r="AB149" s="133"/>
    </row>
    <row r="150" spans="1:30" x14ac:dyDescent="0.2">
      <c r="A150" s="83"/>
      <c r="B150" s="77"/>
      <c r="C150" s="36"/>
      <c r="D150" s="36"/>
      <c r="E150" s="537"/>
      <c r="F150" s="537"/>
      <c r="G150" s="537"/>
      <c r="H150" s="37"/>
      <c r="I150" s="533"/>
      <c r="J150" s="537"/>
      <c r="K150" s="537"/>
      <c r="L150" s="53"/>
      <c r="M150" s="533"/>
      <c r="N150" s="540"/>
      <c r="O150" s="540"/>
      <c r="P150" s="53"/>
      <c r="Q150" s="53"/>
      <c r="R150" s="540"/>
      <c r="S150" s="540"/>
      <c r="T150" s="540"/>
      <c r="U150" s="53"/>
      <c r="V150" s="36"/>
      <c r="W150" s="36"/>
      <c r="X150" s="36"/>
      <c r="Y150" s="77"/>
      <c r="Z150" s="77"/>
      <c r="AA150" s="77"/>
    </row>
    <row r="151" spans="1:30" x14ac:dyDescent="0.2">
      <c r="A151" s="83"/>
      <c r="B151" s="77"/>
      <c r="C151" s="36" t="s">
        <v>25220</v>
      </c>
      <c r="D151" s="36"/>
      <c r="E151" s="537"/>
      <c r="F151" s="537"/>
      <c r="G151" s="537"/>
      <c r="H151" s="37"/>
      <c r="I151" s="533"/>
      <c r="J151" s="537"/>
      <c r="K151" s="537"/>
      <c r="L151" s="53"/>
      <c r="M151" s="533"/>
      <c r="N151" s="540"/>
      <c r="O151" s="540"/>
      <c r="P151" s="53"/>
      <c r="Q151" s="53"/>
      <c r="R151" s="540"/>
      <c r="S151" s="540"/>
      <c r="T151" s="540"/>
      <c r="U151" s="53"/>
      <c r="V151" s="36"/>
      <c r="W151" s="36"/>
      <c r="X151" s="36"/>
      <c r="Y151" s="77"/>
      <c r="Z151" s="77"/>
      <c r="AA151" s="77"/>
    </row>
    <row r="152" spans="1:30" x14ac:dyDescent="0.2">
      <c r="A152" s="83"/>
      <c r="B152" s="77"/>
      <c r="C152" s="870">
        <f>SUM(R145:T149)+N143</f>
        <v>95815.15</v>
      </c>
      <c r="D152" s="871"/>
      <c r="E152" s="871"/>
      <c r="F152" s="537" t="s">
        <v>3</v>
      </c>
      <c r="G152" s="537" t="s">
        <v>1</v>
      </c>
      <c r="H152" s="870">
        <v>1</v>
      </c>
      <c r="I152" s="871"/>
      <c r="J152" s="537" t="s">
        <v>8</v>
      </c>
      <c r="K152" s="873">
        <f>ROUND(C152*H152,2)</f>
        <v>95815.15</v>
      </c>
      <c r="L152" s="873"/>
      <c r="M152" s="873"/>
      <c r="N152" s="540" t="s">
        <v>3</v>
      </c>
      <c r="O152" s="540"/>
      <c r="P152" s="53"/>
      <c r="Q152" s="53"/>
      <c r="R152" s="540"/>
      <c r="S152" s="540"/>
      <c r="T152" s="540"/>
      <c r="U152" s="53"/>
      <c r="V152" s="36"/>
      <c r="W152" s="36"/>
      <c r="X152" s="36"/>
      <c r="Y152" s="77"/>
      <c r="Z152" s="77"/>
      <c r="AA152" s="77"/>
    </row>
    <row r="153" spans="1:30" x14ac:dyDescent="0.2">
      <c r="A153" s="83"/>
      <c r="B153" s="77"/>
      <c r="C153" s="77"/>
      <c r="D153" s="77"/>
      <c r="E153" s="77"/>
      <c r="F153" s="204"/>
      <c r="G153" s="204"/>
      <c r="H153" s="77"/>
      <c r="I153" s="77"/>
      <c r="J153" s="77"/>
      <c r="K153" s="77"/>
      <c r="L153" s="204"/>
      <c r="M153" s="77"/>
      <c r="N153" s="77"/>
      <c r="O153" s="77"/>
      <c r="P153" s="77"/>
      <c r="Q153" s="204"/>
      <c r="R153" s="204"/>
      <c r="S153" s="77"/>
      <c r="T153" s="77"/>
      <c r="U153" s="77"/>
      <c r="V153" s="77"/>
      <c r="W153" s="77"/>
      <c r="X153" s="77"/>
      <c r="Y153" s="77"/>
      <c r="Z153" s="77"/>
      <c r="AA153" s="77"/>
    </row>
    <row r="154" spans="1:30" ht="12.75" customHeight="1" x14ac:dyDescent="0.2">
      <c r="A154" s="46"/>
      <c r="B154" s="860" t="str">
        <f>VLOOKUP(D156,DIPREVS1!A:D,2,FALSE)</f>
        <v>RECEBIMENTO DE CARGA,DESCARGA E MANOBRA DE CAMINHAO BASCULANTE DE 8,00M3 OU 12T</v>
      </c>
      <c r="C154" s="860"/>
      <c r="D154" s="860"/>
      <c r="E154" s="860"/>
      <c r="F154" s="860"/>
      <c r="G154" s="860"/>
      <c r="H154" s="860"/>
      <c r="I154" s="860"/>
      <c r="J154" s="860"/>
      <c r="K154" s="860"/>
      <c r="L154" s="860"/>
      <c r="M154" s="860"/>
      <c r="N154" s="860"/>
      <c r="O154" s="860"/>
      <c r="P154" s="860"/>
      <c r="Q154" s="860"/>
      <c r="R154" s="860"/>
      <c r="S154" s="860"/>
      <c r="T154" s="860"/>
      <c r="U154" s="860"/>
      <c r="V154" s="860"/>
      <c r="W154" s="860"/>
      <c r="X154" s="860"/>
      <c r="Y154" s="860"/>
      <c r="Z154" s="860"/>
      <c r="AA154" s="37"/>
    </row>
    <row r="155" spans="1:30" x14ac:dyDescent="0.2">
      <c r="A155" s="46"/>
      <c r="B155" s="860"/>
      <c r="C155" s="860"/>
      <c r="D155" s="860"/>
      <c r="E155" s="860"/>
      <c r="F155" s="860"/>
      <c r="G155" s="860"/>
      <c r="H155" s="860"/>
      <c r="I155" s="860"/>
      <c r="J155" s="860"/>
      <c r="K155" s="860"/>
      <c r="L155" s="860"/>
      <c r="M155" s="860"/>
      <c r="N155" s="860"/>
      <c r="O155" s="860"/>
      <c r="P155" s="860"/>
      <c r="Q155" s="860"/>
      <c r="R155" s="860"/>
      <c r="S155" s="860"/>
      <c r="T155" s="860"/>
      <c r="U155" s="860"/>
      <c r="V155" s="860"/>
      <c r="W155" s="860"/>
      <c r="X155" s="860"/>
      <c r="Y155" s="860"/>
      <c r="Z155" s="860"/>
      <c r="AA155" s="37"/>
    </row>
    <row r="156" spans="1:30" x14ac:dyDescent="0.2">
      <c r="A156" s="42">
        <f>A136+1</f>
        <v>110</v>
      </c>
      <c r="B156" s="41"/>
      <c r="C156" s="43" t="s">
        <v>23098</v>
      </c>
      <c r="D156" s="55" t="s">
        <v>12734</v>
      </c>
      <c r="E156" s="37"/>
      <c r="F156" s="37"/>
      <c r="G156" s="37"/>
      <c r="H156" s="48"/>
      <c r="I156" s="48"/>
      <c r="J156" s="37"/>
      <c r="K156" s="37"/>
      <c r="L156" s="37"/>
      <c r="M156" s="37"/>
      <c r="N156" s="37"/>
      <c r="O156" s="37"/>
      <c r="P156" s="37"/>
      <c r="Q156" s="37"/>
      <c r="R156" s="37"/>
      <c r="S156" s="37"/>
      <c r="T156" s="37"/>
      <c r="U156" s="41" t="s">
        <v>23100</v>
      </c>
      <c r="V156" s="41"/>
      <c r="W156" s="861">
        <f>W98</f>
        <v>17623.2</v>
      </c>
      <c r="X156" s="861"/>
      <c r="Y156" s="861"/>
      <c r="Z156" s="862" t="str">
        <f>VLOOKUP(D156,DIPREVS1!A:D,4,FALSE)</f>
        <v>t</v>
      </c>
      <c r="AA156" s="862"/>
    </row>
    <row r="157" spans="1:30" x14ac:dyDescent="0.2">
      <c r="A157" s="83"/>
      <c r="B157" s="77"/>
      <c r="D157" s="77"/>
      <c r="E157" s="77"/>
      <c r="F157" s="132" t="s">
        <v>23675</v>
      </c>
      <c r="G157" s="935">
        <f>A98</f>
        <v>103</v>
      </c>
      <c r="H157" s="935"/>
      <c r="Y157" s="77"/>
      <c r="Z157" s="77"/>
      <c r="AA157" s="77"/>
    </row>
    <row r="158" spans="1:30" ht="12.75" customHeight="1" x14ac:dyDescent="0.2">
      <c r="A158" s="83"/>
      <c r="B158" s="77"/>
      <c r="Y158" s="77"/>
      <c r="Z158" s="77"/>
      <c r="AA158" s="77"/>
    </row>
    <row r="159" spans="1:30" ht="12.75" customHeight="1" x14ac:dyDescent="0.2">
      <c r="A159" s="46"/>
      <c r="B159" s="872" t="str">
        <f>VLOOKUP(D162,DIPREVS1!A:D,2,FALSE)</f>
        <v>TRANSPORTE DE CARGA DE QUALQUER NATUREZA,EXCLUSIVE AS DESPESAS DE CARGA E DESCARGA,TANTO DE ESPERA DO CAMINHAO COMO DO SERVENTE OU EQUIPAMENTO AUXILIAR,A VELOCIDADE MEDIA DE 30KM/H,EM CAMINHAO BASCULANTE A OLEO DIESEL,COM CAPACIDADE UTIL DE8T</v>
      </c>
      <c r="C159" s="872"/>
      <c r="D159" s="872"/>
      <c r="E159" s="872"/>
      <c r="F159" s="872"/>
      <c r="G159" s="872"/>
      <c r="H159" s="872"/>
      <c r="I159" s="872"/>
      <c r="J159" s="872"/>
      <c r="K159" s="872"/>
      <c r="L159" s="872"/>
      <c r="M159" s="872"/>
      <c r="N159" s="872"/>
      <c r="O159" s="872"/>
      <c r="P159" s="872"/>
      <c r="Q159" s="872"/>
      <c r="R159" s="872"/>
      <c r="S159" s="872"/>
      <c r="T159" s="872"/>
      <c r="U159" s="872"/>
      <c r="V159" s="872"/>
      <c r="W159" s="872"/>
      <c r="X159" s="872"/>
      <c r="Y159" s="872"/>
      <c r="Z159" s="872"/>
      <c r="AA159" s="37"/>
    </row>
    <row r="160" spans="1:30" x14ac:dyDescent="0.2">
      <c r="A160" s="46"/>
      <c r="B160" s="872"/>
      <c r="C160" s="872"/>
      <c r="D160" s="872"/>
      <c r="E160" s="872"/>
      <c r="F160" s="872"/>
      <c r="G160" s="872"/>
      <c r="H160" s="872"/>
      <c r="I160" s="872"/>
      <c r="J160" s="872"/>
      <c r="K160" s="872"/>
      <c r="L160" s="872"/>
      <c r="M160" s="872"/>
      <c r="N160" s="872"/>
      <c r="O160" s="872"/>
      <c r="P160" s="872"/>
      <c r="Q160" s="872"/>
      <c r="R160" s="872"/>
      <c r="S160" s="872"/>
      <c r="T160" s="872"/>
      <c r="U160" s="872"/>
      <c r="V160" s="872"/>
      <c r="W160" s="872"/>
      <c r="X160" s="872"/>
      <c r="Y160" s="872"/>
      <c r="Z160" s="872"/>
      <c r="AA160" s="37"/>
    </row>
    <row r="161" spans="1:27" x14ac:dyDescent="0.2">
      <c r="A161" s="46"/>
      <c r="B161" s="872"/>
      <c r="C161" s="872"/>
      <c r="D161" s="872"/>
      <c r="E161" s="872"/>
      <c r="F161" s="872"/>
      <c r="G161" s="872"/>
      <c r="H161" s="872"/>
      <c r="I161" s="872"/>
      <c r="J161" s="872"/>
      <c r="K161" s="872"/>
      <c r="L161" s="872"/>
      <c r="M161" s="872"/>
      <c r="N161" s="872"/>
      <c r="O161" s="872"/>
      <c r="P161" s="872"/>
      <c r="Q161" s="872"/>
      <c r="R161" s="872"/>
      <c r="S161" s="872"/>
      <c r="T161" s="872"/>
      <c r="U161" s="872"/>
      <c r="V161" s="872"/>
      <c r="W161" s="872"/>
      <c r="X161" s="872"/>
      <c r="Y161" s="872"/>
      <c r="Z161" s="872"/>
      <c r="AA161" s="37"/>
    </row>
    <row r="162" spans="1:27" x14ac:dyDescent="0.2">
      <c r="A162" s="42">
        <f>A156+1</f>
        <v>111</v>
      </c>
      <c r="B162" s="41"/>
      <c r="C162" s="43" t="s">
        <v>23098</v>
      </c>
      <c r="D162" s="55" t="s">
        <v>12647</v>
      </c>
      <c r="E162" s="37"/>
      <c r="F162" s="37"/>
      <c r="G162" s="37"/>
      <c r="H162" s="48"/>
      <c r="I162" s="48"/>
      <c r="J162" s="37"/>
      <c r="K162" s="37"/>
      <c r="L162" s="37"/>
      <c r="M162" s="37"/>
      <c r="N162" s="37"/>
      <c r="O162" s="37"/>
      <c r="P162" s="37"/>
      <c r="Q162" s="37"/>
      <c r="R162" s="37"/>
      <c r="S162" s="37"/>
      <c r="T162" s="37"/>
      <c r="U162" s="41" t="s">
        <v>23100</v>
      </c>
      <c r="V162" s="41"/>
      <c r="W162" s="861">
        <f>M166</f>
        <v>1389319.68</v>
      </c>
      <c r="X162" s="861"/>
      <c r="Y162" s="861"/>
      <c r="Z162" s="862" t="str">
        <f>VLOOKUP(D162,DIPREVS1!A:D,4,FALSE)</f>
        <v>t x km</v>
      </c>
      <c r="AA162" s="862"/>
    </row>
    <row r="163" spans="1:27" ht="12.75" customHeight="1" x14ac:dyDescent="0.2">
      <c r="A163" s="46"/>
      <c r="B163" s="36"/>
      <c r="C163" s="48" t="s">
        <v>25189</v>
      </c>
      <c r="D163" s="36"/>
      <c r="E163" s="36"/>
      <c r="F163" s="204"/>
      <c r="G163" s="204"/>
      <c r="H163" s="36"/>
      <c r="I163" s="36"/>
      <c r="J163" s="36"/>
      <c r="K163" s="36"/>
      <c r="L163" s="204"/>
      <c r="M163" s="36"/>
      <c r="N163" s="36"/>
      <c r="O163" s="36"/>
      <c r="P163" s="36"/>
      <c r="Q163" s="204"/>
      <c r="R163" s="204"/>
      <c r="T163" s="459"/>
      <c r="U163" s="459"/>
      <c r="V163" s="37"/>
      <c r="X163" s="36"/>
      <c r="Y163" s="36"/>
      <c r="Z163" s="36"/>
      <c r="AA163" s="36"/>
    </row>
    <row r="164" spans="1:27" x14ac:dyDescent="0.2">
      <c r="A164" s="46"/>
      <c r="B164" s="36"/>
      <c r="C164" s="36" t="s">
        <v>23652</v>
      </c>
      <c r="D164" s="36"/>
      <c r="E164" s="934">
        <v>14.5</v>
      </c>
      <c r="F164" s="934"/>
      <c r="G164" s="37" t="s">
        <v>5</v>
      </c>
      <c r="H164" s="36"/>
      <c r="I164" s="36"/>
      <c r="J164" s="36"/>
      <c r="K164" s="36"/>
      <c r="L164" s="204"/>
      <c r="M164" s="36"/>
      <c r="N164" s="36"/>
      <c r="O164" s="36"/>
      <c r="P164" s="36"/>
      <c r="Q164" s="204"/>
      <c r="R164" s="204"/>
      <c r="S164" s="36"/>
      <c r="T164" s="36"/>
      <c r="U164" s="36"/>
      <c r="V164" s="36"/>
      <c r="W164" s="36"/>
      <c r="X164" s="36"/>
      <c r="Y164" s="36"/>
      <c r="Z164" s="36"/>
      <c r="AA164" s="36"/>
    </row>
    <row r="165" spans="1:27" x14ac:dyDescent="0.2">
      <c r="A165" s="46"/>
      <c r="B165" s="36"/>
      <c r="D165" s="77"/>
      <c r="E165" s="77"/>
      <c r="F165" s="132" t="s">
        <v>23675</v>
      </c>
      <c r="G165" s="935">
        <f>A136</f>
        <v>109</v>
      </c>
      <c r="H165" s="935"/>
      <c r="I165" s="36"/>
      <c r="J165" s="36"/>
      <c r="K165" s="36"/>
      <c r="L165" s="204"/>
      <c r="M165" s="36"/>
      <c r="N165" s="36"/>
      <c r="O165" s="36"/>
      <c r="P165" s="36"/>
      <c r="Q165" s="204"/>
      <c r="R165" s="204"/>
      <c r="S165" s="36"/>
      <c r="T165" s="36"/>
      <c r="U165" s="36"/>
      <c r="V165" s="36"/>
      <c r="W165" s="36"/>
      <c r="X165" s="36"/>
      <c r="Y165" s="36"/>
      <c r="Z165" s="36"/>
      <c r="AA165" s="36"/>
    </row>
    <row r="166" spans="1:27" x14ac:dyDescent="0.2">
      <c r="A166" s="46"/>
      <c r="B166" s="36"/>
      <c r="C166" s="36"/>
      <c r="D166" s="922">
        <f>C152</f>
        <v>95815.15</v>
      </c>
      <c r="E166" s="922"/>
      <c r="F166" s="922"/>
      <c r="G166" s="53" t="s">
        <v>3</v>
      </c>
      <c r="H166" s="201" t="s">
        <v>1</v>
      </c>
      <c r="I166" s="934">
        <f>E164</f>
        <v>14.5</v>
      </c>
      <c r="J166" s="934"/>
      <c r="K166" s="53" t="s">
        <v>5</v>
      </c>
      <c r="L166" s="545" t="s">
        <v>8</v>
      </c>
      <c r="M166" s="922">
        <f>ROUND(D166*I166,2)</f>
        <v>1389319.68</v>
      </c>
      <c r="N166" s="922"/>
      <c r="O166" s="922"/>
      <c r="P166" s="53" t="s">
        <v>4</v>
      </c>
      <c r="Q166" s="204"/>
      <c r="R166" s="204"/>
      <c r="S166" s="36"/>
      <c r="T166" s="36"/>
      <c r="U166" s="36"/>
      <c r="V166" s="36"/>
      <c r="W166" s="36"/>
      <c r="X166" s="36"/>
      <c r="Y166" s="36"/>
      <c r="Z166" s="36"/>
      <c r="AA166" s="36"/>
    </row>
    <row r="167" spans="1:27" x14ac:dyDescent="0.2">
      <c r="A167" s="46"/>
      <c r="B167" s="36"/>
      <c r="C167" s="36"/>
      <c r="D167" s="445"/>
      <c r="E167" s="445"/>
      <c r="F167" s="445"/>
      <c r="G167" s="53"/>
      <c r="H167" s="438"/>
      <c r="I167" s="446"/>
      <c r="J167" s="446"/>
      <c r="K167" s="53"/>
      <c r="L167" s="438"/>
      <c r="M167" s="445"/>
      <c r="N167" s="445"/>
      <c r="O167" s="445"/>
      <c r="P167" s="53"/>
      <c r="Q167" s="443"/>
      <c r="R167" s="443"/>
      <c r="S167" s="36"/>
      <c r="T167" s="36"/>
      <c r="U167" s="36"/>
      <c r="V167" s="36"/>
      <c r="W167" s="36"/>
      <c r="X167" s="36"/>
      <c r="Y167" s="36"/>
      <c r="Z167" s="36"/>
      <c r="AA167" s="36"/>
    </row>
    <row r="168" spans="1:27" ht="12.75" customHeight="1" x14ac:dyDescent="0.2">
      <c r="A168" s="46"/>
      <c r="B168" s="872" t="str">
        <f>VLOOKUP(D171,DIPREVS1!A:D,2,FALSE)</f>
        <v>DISPOSICAO FINAL DE MATERIAIS E RESIDUOS DE OBRAS EM LOCAIS DE OPERACAO E DISPOSICAO FINAL APROPRIADOS, AUTORIZADOS E/OU LICENCIADOS PELOS ORGAOS DE LICENCIAMENTO E DE CONTROLE AMBIENTAL, MEDIDA POR TONELADA TRANSPORTADA, SENDO COMPROVADA CONFORME LEGISLACAO PERTINENTE.</v>
      </c>
      <c r="C168" s="872"/>
      <c r="D168" s="872"/>
      <c r="E168" s="872"/>
      <c r="F168" s="872"/>
      <c r="G168" s="872"/>
      <c r="H168" s="872"/>
      <c r="I168" s="872"/>
      <c r="J168" s="872"/>
      <c r="K168" s="872"/>
      <c r="L168" s="872"/>
      <c r="M168" s="872"/>
      <c r="N168" s="872"/>
      <c r="O168" s="872"/>
      <c r="P168" s="872"/>
      <c r="Q168" s="872"/>
      <c r="R168" s="872"/>
      <c r="S168" s="872"/>
      <c r="T168" s="872"/>
      <c r="U168" s="872"/>
      <c r="V168" s="872"/>
      <c r="W168" s="872"/>
      <c r="X168" s="872"/>
      <c r="Y168" s="872"/>
      <c r="Z168" s="872"/>
      <c r="AA168" s="37"/>
    </row>
    <row r="169" spans="1:27" x14ac:dyDescent="0.2">
      <c r="A169" s="46"/>
      <c r="B169" s="872"/>
      <c r="C169" s="872"/>
      <c r="D169" s="872"/>
      <c r="E169" s="872"/>
      <c r="F169" s="872"/>
      <c r="G169" s="872"/>
      <c r="H169" s="872"/>
      <c r="I169" s="872"/>
      <c r="J169" s="872"/>
      <c r="K169" s="872"/>
      <c r="L169" s="872"/>
      <c r="M169" s="872"/>
      <c r="N169" s="872"/>
      <c r="O169" s="872"/>
      <c r="P169" s="872"/>
      <c r="Q169" s="872"/>
      <c r="R169" s="872"/>
      <c r="S169" s="872"/>
      <c r="T169" s="872"/>
      <c r="U169" s="872"/>
      <c r="V169" s="872"/>
      <c r="W169" s="872"/>
      <c r="X169" s="872"/>
      <c r="Y169" s="872"/>
      <c r="Z169" s="872"/>
      <c r="AA169" s="37"/>
    </row>
    <row r="170" spans="1:27" x14ac:dyDescent="0.2">
      <c r="A170" s="46"/>
      <c r="B170" s="872"/>
      <c r="C170" s="872"/>
      <c r="D170" s="872"/>
      <c r="E170" s="872"/>
      <c r="F170" s="872"/>
      <c r="G170" s="872"/>
      <c r="H170" s="872"/>
      <c r="I170" s="872"/>
      <c r="J170" s="872"/>
      <c r="K170" s="872"/>
      <c r="L170" s="872"/>
      <c r="M170" s="872"/>
      <c r="N170" s="872"/>
      <c r="O170" s="872"/>
      <c r="P170" s="872"/>
      <c r="Q170" s="872"/>
      <c r="R170" s="872"/>
      <c r="S170" s="872"/>
      <c r="T170" s="872"/>
      <c r="U170" s="872"/>
      <c r="V170" s="872"/>
      <c r="W170" s="872"/>
      <c r="X170" s="872"/>
      <c r="Y170" s="872"/>
      <c r="Z170" s="872"/>
      <c r="AA170" s="37"/>
    </row>
    <row r="171" spans="1:27" x14ac:dyDescent="0.2">
      <c r="A171" s="42">
        <f>A162+1</f>
        <v>112</v>
      </c>
      <c r="B171" s="41"/>
      <c r="C171" s="43" t="s">
        <v>23098</v>
      </c>
      <c r="D171" s="55" t="s">
        <v>25185</v>
      </c>
      <c r="E171" s="37"/>
      <c r="F171" s="37"/>
      <c r="G171" s="37"/>
      <c r="H171" s="48"/>
      <c r="I171" s="48"/>
      <c r="J171" s="37"/>
      <c r="K171" s="37"/>
      <c r="L171" s="37"/>
      <c r="M171" s="37"/>
      <c r="N171" s="37"/>
      <c r="O171" s="37"/>
      <c r="P171" s="37"/>
      <c r="Q171" s="37"/>
      <c r="R171" s="37"/>
      <c r="S171" s="37"/>
      <c r="T171" s="37"/>
      <c r="U171" s="41" t="s">
        <v>23100</v>
      </c>
      <c r="V171" s="41"/>
      <c r="W171" s="861">
        <f>E143+((E145*J145)+(E147*J147)+(E149*J149))</f>
        <v>54430.439999999995</v>
      </c>
      <c r="X171" s="861"/>
      <c r="Y171" s="861"/>
      <c r="Z171" s="862" t="str">
        <f>VLOOKUP(D171,DIPREVS1!A:D,4,FALSE)</f>
        <v>m3</v>
      </c>
      <c r="AA171" s="862"/>
    </row>
    <row r="172" spans="1:27" s="35" customFormat="1" x14ac:dyDescent="0.2">
      <c r="A172" s="42"/>
      <c r="B172" s="37" t="s">
        <v>25187</v>
      </c>
      <c r="C172" s="43"/>
      <c r="D172" s="55"/>
      <c r="E172" s="37"/>
      <c r="F172" s="37"/>
      <c r="G172" s="37"/>
      <c r="H172" s="48"/>
      <c r="I172" s="48"/>
      <c r="J172" s="37"/>
      <c r="K172" s="37"/>
      <c r="L172" s="37"/>
      <c r="M172" s="37"/>
      <c r="N172" s="37"/>
      <c r="O172" s="37"/>
      <c r="P172" s="37"/>
      <c r="Q172" s="37"/>
      <c r="R172" s="37"/>
      <c r="S172" s="37"/>
      <c r="T172" s="37"/>
      <c r="U172" s="41"/>
      <c r="V172" s="41"/>
      <c r="W172" s="746"/>
      <c r="X172" s="746"/>
      <c r="Y172" s="746"/>
      <c r="Z172" s="747"/>
      <c r="AA172" s="747"/>
    </row>
    <row r="173" spans="1:27" x14ac:dyDescent="0.2">
      <c r="A173" s="46"/>
      <c r="B173" s="36"/>
      <c r="C173" s="36"/>
      <c r="D173" s="445"/>
      <c r="E173" s="445"/>
      <c r="F173" s="460" t="s">
        <v>23675</v>
      </c>
      <c r="G173" s="53">
        <f>A136</f>
        <v>109</v>
      </c>
      <c r="H173" s="438"/>
      <c r="I173" s="446"/>
      <c r="J173" s="446"/>
      <c r="K173" s="53"/>
      <c r="L173" s="438"/>
      <c r="M173" s="445"/>
      <c r="N173" s="445"/>
      <c r="O173" s="445"/>
      <c r="P173" s="53"/>
      <c r="Q173" s="443"/>
      <c r="R173" s="443"/>
      <c r="S173" s="36"/>
      <c r="T173" s="36"/>
      <c r="U173" s="36"/>
      <c r="V173" s="36"/>
      <c r="W173" s="36"/>
      <c r="X173" s="36"/>
      <c r="Y173" s="36"/>
      <c r="Z173" s="36"/>
      <c r="AA173" s="36"/>
    </row>
    <row r="174" spans="1:27" x14ac:dyDescent="0.2">
      <c r="A174" s="46"/>
      <c r="B174" s="36"/>
      <c r="C174" s="36"/>
      <c r="D174" s="36"/>
      <c r="E174" s="200"/>
      <c r="F174" s="200"/>
      <c r="G174" s="37"/>
      <c r="H174" s="36"/>
      <c r="I174" s="36"/>
      <c r="J174" s="36"/>
      <c r="K174" s="36"/>
      <c r="L174" s="204"/>
      <c r="M174" s="36"/>
      <c r="N174" s="36"/>
      <c r="O174" s="36"/>
      <c r="P174" s="36"/>
      <c r="Q174" s="204"/>
      <c r="R174" s="204"/>
      <c r="S174" s="36"/>
      <c r="T174" s="36"/>
      <c r="U174" s="36"/>
      <c r="V174" s="36"/>
      <c r="W174" s="36"/>
      <c r="X174" s="36"/>
      <c r="Y174" s="36"/>
      <c r="Z174" s="36"/>
      <c r="AA174" s="36"/>
    </row>
    <row r="175" spans="1:27" ht="12.75" customHeight="1" x14ac:dyDescent="0.2">
      <c r="A175" s="46"/>
      <c r="B175" s="872" t="str">
        <f>VLOOKUP(D178,DIPREVS1!A:D,2,FALSE)</f>
        <v>TRANSPORTE DE CARGA DE QUALQUER NATUREZA,EXCLUSIVE AS DESPESAS DE CARGA E DESCARGA,TANTO DE ESPERA DO CAMINHAO COMO DO SERVENTE OU EQUIPAMENTO AUXILIAR,A VELOCIDADE MEDIA DE 30KM/H,EM CAMINHAO BASCULANTE A OLEO DIESEL,COM CAPACIDADE UTIL DE12T</v>
      </c>
      <c r="C175" s="872"/>
      <c r="D175" s="872"/>
      <c r="E175" s="872"/>
      <c r="F175" s="872"/>
      <c r="G175" s="872"/>
      <c r="H175" s="872"/>
      <c r="I175" s="872"/>
      <c r="J175" s="872"/>
      <c r="K175" s="872"/>
      <c r="L175" s="872"/>
      <c r="M175" s="872"/>
      <c r="N175" s="872"/>
      <c r="O175" s="872"/>
      <c r="P175" s="872"/>
      <c r="Q175" s="872"/>
      <c r="R175" s="872"/>
      <c r="S175" s="872"/>
      <c r="T175" s="872"/>
      <c r="U175" s="872"/>
      <c r="V175" s="872"/>
      <c r="W175" s="872"/>
      <c r="X175" s="872"/>
      <c r="Y175" s="872"/>
      <c r="Z175" s="872"/>
      <c r="AA175" s="37"/>
    </row>
    <row r="176" spans="1:27" x14ac:dyDescent="0.2">
      <c r="A176" s="46"/>
      <c r="B176" s="872"/>
      <c r="C176" s="872"/>
      <c r="D176" s="872"/>
      <c r="E176" s="872"/>
      <c r="F176" s="872"/>
      <c r="G176" s="872"/>
      <c r="H176" s="872"/>
      <c r="I176" s="872"/>
      <c r="J176" s="872"/>
      <c r="K176" s="872"/>
      <c r="L176" s="872"/>
      <c r="M176" s="872"/>
      <c r="N176" s="872"/>
      <c r="O176" s="872"/>
      <c r="P176" s="872"/>
      <c r="Q176" s="872"/>
      <c r="R176" s="872"/>
      <c r="S176" s="872"/>
      <c r="T176" s="872"/>
      <c r="U176" s="872"/>
      <c r="V176" s="872"/>
      <c r="W176" s="872"/>
      <c r="X176" s="872"/>
      <c r="Y176" s="872"/>
      <c r="Z176" s="872"/>
      <c r="AA176" s="37"/>
    </row>
    <row r="177" spans="1:27" x14ac:dyDescent="0.2">
      <c r="A177" s="46"/>
      <c r="B177" s="872"/>
      <c r="C177" s="872"/>
      <c r="D177" s="872"/>
      <c r="E177" s="872"/>
      <c r="F177" s="872"/>
      <c r="G177" s="872"/>
      <c r="H177" s="872"/>
      <c r="I177" s="872"/>
      <c r="J177" s="872"/>
      <c r="K177" s="872"/>
      <c r="L177" s="872"/>
      <c r="M177" s="872"/>
      <c r="N177" s="872"/>
      <c r="O177" s="872"/>
      <c r="P177" s="872"/>
      <c r="Q177" s="872"/>
      <c r="R177" s="872"/>
      <c r="S177" s="872"/>
      <c r="T177" s="872"/>
      <c r="U177" s="872"/>
      <c r="V177" s="872"/>
      <c r="W177" s="872"/>
      <c r="X177" s="872"/>
      <c r="Y177" s="872"/>
      <c r="Z177" s="872"/>
      <c r="AA177" s="37"/>
    </row>
    <row r="178" spans="1:27" ht="12.75" customHeight="1" x14ac:dyDescent="0.2">
      <c r="A178" s="42">
        <f>A171+1</f>
        <v>113</v>
      </c>
      <c r="B178" s="41"/>
      <c r="C178" s="43" t="s">
        <v>23098</v>
      </c>
      <c r="D178" s="55" t="s">
        <v>12656</v>
      </c>
      <c r="E178" s="37"/>
      <c r="F178" s="37"/>
      <c r="G178" s="37"/>
      <c r="H178" s="48"/>
      <c r="I178" s="48"/>
      <c r="J178" s="37"/>
      <c r="K178" s="37"/>
      <c r="L178" s="37"/>
      <c r="M178" s="37"/>
      <c r="N178" s="37"/>
      <c r="O178" s="37"/>
      <c r="P178" s="37"/>
      <c r="Q178" s="37"/>
      <c r="R178" s="37"/>
      <c r="S178" s="37"/>
      <c r="T178" s="37"/>
      <c r="U178" s="41" t="s">
        <v>23100</v>
      </c>
      <c r="V178" s="41"/>
      <c r="W178" s="861">
        <f>M183</f>
        <v>456440.88</v>
      </c>
      <c r="X178" s="861"/>
      <c r="Y178" s="861"/>
      <c r="Z178" s="862" t="str">
        <f>VLOOKUP(D178,DIPREVS1!A:D,4,FALSE)</f>
        <v>t x km</v>
      </c>
      <c r="AA178" s="862"/>
    </row>
    <row r="179" spans="1:27" ht="12.75" customHeight="1" x14ac:dyDescent="0.2">
      <c r="A179" s="42"/>
      <c r="B179" s="41"/>
      <c r="C179" s="53" t="s">
        <v>23908</v>
      </c>
      <c r="D179" s="55"/>
      <c r="E179" s="37"/>
      <c r="F179" s="37"/>
      <c r="G179" s="37"/>
      <c r="H179" s="48"/>
      <c r="I179" s="48"/>
      <c r="J179" s="37"/>
      <c r="K179" s="37"/>
      <c r="L179" s="37"/>
      <c r="M179" s="37"/>
      <c r="N179" s="37"/>
      <c r="O179" s="37"/>
      <c r="P179" s="37"/>
      <c r="Q179" s="37"/>
      <c r="R179" s="37"/>
      <c r="S179" s="37"/>
      <c r="T179" s="37"/>
      <c r="U179" s="41"/>
      <c r="V179" s="41"/>
      <c r="W179" s="284"/>
      <c r="X179" s="284"/>
      <c r="Y179" s="284"/>
      <c r="Z179" s="285"/>
      <c r="AA179" s="285"/>
    </row>
    <row r="180" spans="1:27" ht="12.75" customHeight="1" x14ac:dyDescent="0.2">
      <c r="A180" s="46"/>
      <c r="B180" s="36"/>
      <c r="C180" s="48" t="s">
        <v>24693</v>
      </c>
      <c r="D180" s="36"/>
      <c r="E180" s="36"/>
      <c r="F180" s="443"/>
      <c r="G180" s="443"/>
      <c r="H180" s="36"/>
      <c r="I180" s="36"/>
      <c r="J180" s="36"/>
      <c r="K180" s="36"/>
      <c r="L180" s="443"/>
      <c r="M180" s="36"/>
      <c r="N180" s="36"/>
      <c r="O180" s="36"/>
      <c r="P180" s="36"/>
      <c r="Q180" s="443"/>
      <c r="R180" s="443"/>
      <c r="T180" s="459"/>
      <c r="U180" s="459"/>
      <c r="V180" s="37"/>
      <c r="X180" s="36"/>
      <c r="Y180" s="36"/>
      <c r="Z180" s="36"/>
      <c r="AA180" s="36"/>
    </row>
    <row r="181" spans="1:27" x14ac:dyDescent="0.2">
      <c r="A181" s="46"/>
      <c r="B181" s="36"/>
      <c r="C181" s="36" t="s">
        <v>23652</v>
      </c>
      <c r="D181" s="36"/>
      <c r="E181" s="934">
        <v>25.9</v>
      </c>
      <c r="F181" s="934"/>
      <c r="G181" s="37" t="s">
        <v>5</v>
      </c>
      <c r="H181" s="36"/>
      <c r="I181" s="36"/>
      <c r="J181" s="36"/>
      <c r="K181" s="36"/>
      <c r="L181" s="204"/>
      <c r="M181" s="36"/>
      <c r="N181" s="36"/>
      <c r="O181" s="36"/>
      <c r="P181" s="36"/>
      <c r="T181" s="36"/>
      <c r="U181" s="36"/>
      <c r="V181" s="36"/>
      <c r="W181" s="36"/>
      <c r="X181" s="36"/>
      <c r="Y181" s="36"/>
      <c r="Z181" s="36"/>
      <c r="AA181" s="36"/>
    </row>
    <row r="182" spans="1:27" x14ac:dyDescent="0.2">
      <c r="A182" s="46"/>
      <c r="B182" s="36"/>
      <c r="D182" s="77"/>
      <c r="E182" s="77"/>
      <c r="F182" s="132" t="s">
        <v>23675</v>
      </c>
      <c r="G182" s="935">
        <f>A98</f>
        <v>103</v>
      </c>
      <c r="H182" s="935"/>
      <c r="I182" s="36"/>
      <c r="J182" s="36"/>
      <c r="K182" s="36"/>
      <c r="L182" s="204"/>
      <c r="M182" s="36"/>
      <c r="N182" s="36"/>
      <c r="O182" s="36"/>
      <c r="P182" s="36"/>
      <c r="Q182" s="204"/>
      <c r="R182" s="204"/>
      <c r="S182" s="36"/>
      <c r="T182" s="36"/>
      <c r="U182" s="36"/>
      <c r="V182" s="36"/>
      <c r="W182" s="36"/>
      <c r="X182" s="36"/>
      <c r="Y182" s="36"/>
      <c r="Z182" s="36"/>
      <c r="AA182" s="36"/>
    </row>
    <row r="183" spans="1:27" x14ac:dyDescent="0.2">
      <c r="A183" s="46"/>
      <c r="B183" s="36"/>
      <c r="C183" s="36"/>
      <c r="D183" s="922">
        <f>W98</f>
        <v>17623.2</v>
      </c>
      <c r="E183" s="922"/>
      <c r="F183" s="922"/>
      <c r="G183" s="53" t="s">
        <v>3</v>
      </c>
      <c r="H183" s="201" t="s">
        <v>1</v>
      </c>
      <c r="I183" s="934">
        <f>E181</f>
        <v>25.9</v>
      </c>
      <c r="J183" s="934"/>
      <c r="K183" s="53" t="s">
        <v>5</v>
      </c>
      <c r="L183" s="201" t="s">
        <v>8</v>
      </c>
      <c r="M183" s="922">
        <f>ROUND(D183*I183,2)</f>
        <v>456440.88</v>
      </c>
      <c r="N183" s="922"/>
      <c r="O183" s="922"/>
      <c r="P183" s="53" t="s">
        <v>4</v>
      </c>
      <c r="Q183" s="204"/>
      <c r="R183" s="204"/>
      <c r="S183" s="36"/>
      <c r="T183" s="36"/>
      <c r="U183" s="36"/>
      <c r="V183" s="36"/>
      <c r="W183" s="36"/>
      <c r="X183" s="36"/>
      <c r="Y183" s="36"/>
      <c r="Z183" s="36"/>
      <c r="AA183" s="36"/>
    </row>
    <row r="184" spans="1:27" x14ac:dyDescent="0.2">
      <c r="A184" s="46"/>
      <c r="B184" s="36"/>
      <c r="C184" s="36"/>
      <c r="D184" s="233"/>
      <c r="E184" s="233"/>
      <c r="F184" s="233"/>
      <c r="G184" s="53"/>
      <c r="H184" s="231"/>
      <c r="I184" s="234"/>
      <c r="J184" s="234"/>
      <c r="K184" s="53"/>
      <c r="L184" s="231"/>
      <c r="M184" s="233"/>
      <c r="N184" s="233"/>
      <c r="O184" s="233"/>
      <c r="P184" s="53"/>
      <c r="Q184" s="229"/>
      <c r="R184" s="229"/>
      <c r="S184" s="36"/>
      <c r="T184" s="36"/>
      <c r="U184" s="36"/>
      <c r="V184" s="36"/>
      <c r="W184" s="36"/>
      <c r="X184" s="36"/>
      <c r="Y184" s="36"/>
      <c r="Z184" s="36"/>
      <c r="AA184" s="36"/>
    </row>
    <row r="185" spans="1:27" ht="12.75" customHeight="1" x14ac:dyDescent="0.2">
      <c r="A185" s="46"/>
      <c r="B185" s="872" t="str">
        <f>VLOOKUP(D187,DIPREVS1!A:D,2,FALSE)</f>
        <v>LEVANTAMENTO OU REBAIXAMENTO DE TAMPAO EM PATIO,PASSEIO OU JARDIM COM VARIACAO DE MOVIMENTACAO ATE 0,50M,CONSIDERANDO DEMOLICAO DE CAMADA DE CONCRETO E CONCRETAGEM,INCLUSIVE CERCAPROTETORA</v>
      </c>
      <c r="C185" s="872"/>
      <c r="D185" s="872"/>
      <c r="E185" s="872"/>
      <c r="F185" s="872"/>
      <c r="G185" s="872"/>
      <c r="H185" s="872"/>
      <c r="I185" s="872"/>
      <c r="J185" s="872"/>
      <c r="K185" s="872"/>
      <c r="L185" s="872"/>
      <c r="M185" s="872"/>
      <c r="N185" s="872"/>
      <c r="O185" s="872"/>
      <c r="P185" s="872"/>
      <c r="Q185" s="872"/>
      <c r="R185" s="872"/>
      <c r="S185" s="872"/>
      <c r="T185" s="872"/>
      <c r="U185" s="872"/>
      <c r="V185" s="872"/>
      <c r="W185" s="872"/>
      <c r="X185" s="872"/>
      <c r="Y185" s="872"/>
      <c r="Z185" s="872"/>
      <c r="AA185" s="37"/>
    </row>
    <row r="186" spans="1:27" x14ac:dyDescent="0.2">
      <c r="A186" s="46"/>
      <c r="B186" s="872"/>
      <c r="C186" s="872"/>
      <c r="D186" s="872"/>
      <c r="E186" s="872"/>
      <c r="F186" s="872"/>
      <c r="G186" s="872"/>
      <c r="H186" s="872"/>
      <c r="I186" s="872"/>
      <c r="J186" s="872"/>
      <c r="K186" s="872"/>
      <c r="L186" s="872"/>
      <c r="M186" s="872"/>
      <c r="N186" s="872"/>
      <c r="O186" s="872"/>
      <c r="P186" s="872"/>
      <c r="Q186" s="872"/>
      <c r="R186" s="872"/>
      <c r="S186" s="872"/>
      <c r="T186" s="872"/>
      <c r="U186" s="872"/>
      <c r="V186" s="872"/>
      <c r="W186" s="872"/>
      <c r="X186" s="872"/>
      <c r="Y186" s="872"/>
      <c r="Z186" s="872"/>
      <c r="AA186" s="37"/>
    </row>
    <row r="187" spans="1:27" ht="12.75" customHeight="1" x14ac:dyDescent="0.2">
      <c r="A187" s="42">
        <f>A178+1</f>
        <v>114</v>
      </c>
      <c r="B187" s="41"/>
      <c r="C187" s="43" t="s">
        <v>23098</v>
      </c>
      <c r="D187" s="55" t="s">
        <v>12990</v>
      </c>
      <c r="E187" s="37"/>
      <c r="F187" s="37"/>
      <c r="G187" s="37"/>
      <c r="H187" s="48"/>
      <c r="I187" s="48"/>
      <c r="J187" s="37"/>
      <c r="K187" s="37"/>
      <c r="L187" s="37"/>
      <c r="M187" s="37"/>
      <c r="N187" s="37"/>
      <c r="O187" s="37"/>
      <c r="P187" s="37"/>
      <c r="Q187" s="37"/>
      <c r="R187" s="37"/>
      <c r="S187" s="37"/>
      <c r="T187" s="37"/>
      <c r="U187" s="41" t="s">
        <v>23100</v>
      </c>
      <c r="V187" s="41"/>
      <c r="W187" s="861">
        <f>SUM(F189:G216)+SUM(O189:P216)</f>
        <v>302</v>
      </c>
      <c r="X187" s="861"/>
      <c r="Y187" s="861"/>
      <c r="Z187" s="862" t="str">
        <f>VLOOKUP(D187,DIPREVS1!A:D,4,FALSE)</f>
        <v>un</v>
      </c>
      <c r="AA187" s="862"/>
    </row>
    <row r="188" spans="1:27" x14ac:dyDescent="0.2">
      <c r="A188" s="46"/>
      <c r="B188" s="36" t="s">
        <v>24692</v>
      </c>
      <c r="C188" s="36"/>
      <c r="D188" s="233"/>
      <c r="E188" s="233"/>
      <c r="F188" s="233"/>
      <c r="G188" s="53"/>
      <c r="H188" s="231"/>
      <c r="I188" s="234"/>
      <c r="J188" s="234"/>
      <c r="K188" s="53"/>
      <c r="L188" s="231"/>
      <c r="M188" s="233"/>
      <c r="N188" s="233"/>
      <c r="O188" s="233"/>
      <c r="P188" s="53"/>
      <c r="Q188" s="229"/>
      <c r="R188" s="229"/>
      <c r="S188" s="36"/>
      <c r="T188" s="36"/>
      <c r="U188" s="36"/>
      <c r="V188" s="36"/>
      <c r="W188" s="36"/>
      <c r="X188" s="36"/>
      <c r="Y188" s="36"/>
      <c r="Z188" s="36"/>
      <c r="AA188" s="36"/>
    </row>
    <row r="189" spans="1:27" x14ac:dyDescent="0.2">
      <c r="A189" s="46"/>
      <c r="B189" s="36"/>
      <c r="D189" s="126" t="s">
        <v>23742</v>
      </c>
      <c r="E189" s="233" t="s">
        <v>8</v>
      </c>
      <c r="F189" s="922">
        <v>14</v>
      </c>
      <c r="G189" s="922"/>
      <c r="H189" s="231" t="s">
        <v>23873</v>
      </c>
      <c r="I189" s="234"/>
      <c r="J189" s="234"/>
      <c r="K189" s="36"/>
      <c r="M189" s="126" t="s">
        <v>23798</v>
      </c>
      <c r="N189" s="233" t="s">
        <v>8</v>
      </c>
      <c r="O189" s="922">
        <v>5</v>
      </c>
      <c r="P189" s="922"/>
      <c r="Q189" s="253" t="s">
        <v>23873</v>
      </c>
      <c r="R189" s="229"/>
      <c r="S189" s="36"/>
      <c r="T189" s="36"/>
      <c r="U189" s="36"/>
      <c r="V189" s="36"/>
      <c r="W189" s="36"/>
      <c r="X189" s="36"/>
      <c r="Y189" s="36"/>
      <c r="Z189" s="36"/>
      <c r="AA189" s="36"/>
    </row>
    <row r="190" spans="1:27" x14ac:dyDescent="0.2">
      <c r="A190" s="46"/>
      <c r="B190" s="36"/>
      <c r="D190" s="126" t="s">
        <v>23746</v>
      </c>
      <c r="E190" s="233" t="s">
        <v>8</v>
      </c>
      <c r="F190" s="922">
        <v>2</v>
      </c>
      <c r="G190" s="922"/>
      <c r="H190" s="253" t="s">
        <v>23873</v>
      </c>
      <c r="I190" s="234"/>
      <c r="J190" s="234"/>
      <c r="K190" s="36"/>
      <c r="M190" s="126" t="s">
        <v>23800</v>
      </c>
      <c r="N190" s="233" t="s">
        <v>8</v>
      </c>
      <c r="O190" s="922">
        <v>3</v>
      </c>
      <c r="P190" s="922"/>
      <c r="Q190" s="253" t="s">
        <v>23873</v>
      </c>
      <c r="R190" s="229"/>
      <c r="S190" s="36"/>
      <c r="T190" s="36"/>
      <c r="U190" s="36"/>
      <c r="V190" s="36"/>
      <c r="W190" s="36"/>
      <c r="X190" s="36"/>
      <c r="Y190" s="36"/>
      <c r="Z190" s="36"/>
      <c r="AA190" s="36"/>
    </row>
    <row r="191" spans="1:27" x14ac:dyDescent="0.2">
      <c r="A191" s="46"/>
      <c r="B191" s="36"/>
      <c r="D191" s="126" t="s">
        <v>23749</v>
      </c>
      <c r="E191" s="233" t="s">
        <v>8</v>
      </c>
      <c r="F191" s="922">
        <v>10</v>
      </c>
      <c r="G191" s="922"/>
      <c r="H191" s="253" t="s">
        <v>23873</v>
      </c>
      <c r="I191" s="234"/>
      <c r="J191" s="234"/>
      <c r="K191" s="36"/>
      <c r="M191" s="126" t="s">
        <v>23802</v>
      </c>
      <c r="N191" s="233" t="s">
        <v>8</v>
      </c>
      <c r="O191" s="922">
        <v>19</v>
      </c>
      <c r="P191" s="922"/>
      <c r="Q191" s="253" t="s">
        <v>23873</v>
      </c>
      <c r="R191" s="229"/>
      <c r="S191" s="36"/>
      <c r="T191" s="36"/>
      <c r="U191" s="36"/>
      <c r="V191" s="36"/>
      <c r="W191" s="36"/>
      <c r="X191" s="36"/>
      <c r="Y191" s="36"/>
      <c r="Z191" s="36"/>
      <c r="AA191" s="36"/>
    </row>
    <row r="192" spans="1:27" x14ac:dyDescent="0.2">
      <c r="A192" s="46"/>
      <c r="B192" s="36"/>
      <c r="D192" s="126" t="s">
        <v>23751</v>
      </c>
      <c r="E192" s="233" t="s">
        <v>8</v>
      </c>
      <c r="F192" s="922">
        <v>1</v>
      </c>
      <c r="G192" s="922"/>
      <c r="H192" s="253" t="s">
        <v>23873</v>
      </c>
      <c r="I192" s="234"/>
      <c r="J192" s="234"/>
      <c r="K192" s="36"/>
      <c r="M192" s="126" t="s">
        <v>23805</v>
      </c>
      <c r="N192" s="233" t="s">
        <v>8</v>
      </c>
      <c r="O192" s="922">
        <v>1</v>
      </c>
      <c r="P192" s="922"/>
      <c r="Q192" s="253" t="s">
        <v>23873</v>
      </c>
      <c r="R192" s="229"/>
      <c r="S192" s="36"/>
      <c r="T192" s="36"/>
      <c r="U192" s="36"/>
      <c r="V192" s="36"/>
      <c r="W192" s="36"/>
      <c r="X192" s="36"/>
      <c r="Y192" s="36"/>
      <c r="Z192" s="36"/>
      <c r="AA192" s="36"/>
    </row>
    <row r="193" spans="1:27" x14ac:dyDescent="0.2">
      <c r="A193" s="46"/>
      <c r="B193" s="36"/>
      <c r="D193" s="126" t="s">
        <v>23753</v>
      </c>
      <c r="E193" s="233" t="s">
        <v>8</v>
      </c>
      <c r="F193" s="922">
        <v>2</v>
      </c>
      <c r="G193" s="922"/>
      <c r="H193" s="253" t="s">
        <v>23873</v>
      </c>
      <c r="I193" s="234"/>
      <c r="J193" s="234"/>
      <c r="K193" s="36"/>
      <c r="M193" s="126" t="s">
        <v>23807</v>
      </c>
      <c r="N193" s="233" t="s">
        <v>8</v>
      </c>
      <c r="O193" s="922">
        <v>8</v>
      </c>
      <c r="P193" s="922"/>
      <c r="Q193" s="253" t="s">
        <v>23873</v>
      </c>
      <c r="R193" s="229"/>
      <c r="S193" s="36"/>
      <c r="T193" s="36"/>
      <c r="U193" s="36"/>
      <c r="V193" s="36"/>
      <c r="W193" s="36"/>
      <c r="X193" s="36"/>
      <c r="Y193" s="36"/>
      <c r="Z193" s="36"/>
      <c r="AA193" s="36"/>
    </row>
    <row r="194" spans="1:27" x14ac:dyDescent="0.2">
      <c r="A194" s="46"/>
      <c r="B194" s="36"/>
      <c r="D194" s="126" t="s">
        <v>23757</v>
      </c>
      <c r="E194" s="233" t="s">
        <v>8</v>
      </c>
      <c r="F194" s="922">
        <v>2</v>
      </c>
      <c r="G194" s="922"/>
      <c r="H194" s="253" t="s">
        <v>23873</v>
      </c>
      <c r="I194" s="234"/>
      <c r="J194" s="234"/>
      <c r="K194" s="36"/>
      <c r="M194" s="126" t="s">
        <v>23808</v>
      </c>
      <c r="N194" s="233" t="s">
        <v>8</v>
      </c>
      <c r="O194" s="922">
        <v>5</v>
      </c>
      <c r="P194" s="922"/>
      <c r="Q194" s="253" t="s">
        <v>23873</v>
      </c>
      <c r="R194" s="229"/>
      <c r="S194" s="36"/>
      <c r="T194" s="36"/>
      <c r="U194" s="36"/>
      <c r="V194" s="36"/>
      <c r="W194" s="36"/>
      <c r="X194" s="36"/>
      <c r="Y194" s="36"/>
      <c r="Z194" s="36"/>
      <c r="AA194" s="36"/>
    </row>
    <row r="195" spans="1:27" x14ac:dyDescent="0.2">
      <c r="A195" s="46"/>
      <c r="B195" s="36"/>
      <c r="D195" s="126" t="s">
        <v>23759</v>
      </c>
      <c r="E195" s="233" t="s">
        <v>8</v>
      </c>
      <c r="F195" s="922">
        <v>4</v>
      </c>
      <c r="G195" s="922"/>
      <c r="H195" s="253" t="s">
        <v>23873</v>
      </c>
      <c r="I195" s="234"/>
      <c r="J195" s="234"/>
      <c r="K195" s="36"/>
      <c r="M195" s="126" t="s">
        <v>23810</v>
      </c>
      <c r="N195" s="233" t="s">
        <v>8</v>
      </c>
      <c r="O195" s="922">
        <v>6</v>
      </c>
      <c r="P195" s="922"/>
      <c r="Q195" s="253" t="s">
        <v>23873</v>
      </c>
      <c r="R195" s="229"/>
      <c r="S195" s="36"/>
      <c r="T195" s="36"/>
      <c r="U195" s="36"/>
      <c r="V195" s="36"/>
      <c r="W195" s="36"/>
      <c r="X195" s="36"/>
      <c r="Y195" s="36"/>
      <c r="Z195" s="36"/>
      <c r="AA195" s="36"/>
    </row>
    <row r="196" spans="1:27" x14ac:dyDescent="0.2">
      <c r="A196" s="46"/>
      <c r="B196" s="36"/>
      <c r="D196" s="126" t="s">
        <v>23761</v>
      </c>
      <c r="E196" s="233" t="s">
        <v>8</v>
      </c>
      <c r="F196" s="922">
        <v>3</v>
      </c>
      <c r="G196" s="922"/>
      <c r="H196" s="253" t="s">
        <v>23873</v>
      </c>
      <c r="I196" s="234"/>
      <c r="J196" s="234"/>
      <c r="K196" s="36"/>
      <c r="M196" s="126" t="s">
        <v>23812</v>
      </c>
      <c r="N196" s="233" t="s">
        <v>8</v>
      </c>
      <c r="O196" s="922">
        <v>19</v>
      </c>
      <c r="P196" s="922"/>
      <c r="Q196" s="253" t="s">
        <v>23873</v>
      </c>
      <c r="R196" s="229"/>
      <c r="S196" s="36"/>
      <c r="T196" s="36"/>
      <c r="U196" s="36"/>
      <c r="V196" s="36"/>
      <c r="W196" s="36"/>
      <c r="X196" s="36"/>
      <c r="Y196" s="36"/>
      <c r="Z196" s="36"/>
      <c r="AA196" s="36"/>
    </row>
    <row r="197" spans="1:27" x14ac:dyDescent="0.2">
      <c r="A197" s="46"/>
      <c r="B197" s="36"/>
      <c r="D197" s="126" t="s">
        <v>23763</v>
      </c>
      <c r="E197" s="233" t="s">
        <v>8</v>
      </c>
      <c r="F197" s="922">
        <v>5</v>
      </c>
      <c r="G197" s="922"/>
      <c r="H197" s="253" t="s">
        <v>23873</v>
      </c>
      <c r="I197" s="234"/>
      <c r="J197" s="234"/>
      <c r="K197" s="36"/>
      <c r="M197" s="126" t="s">
        <v>23815</v>
      </c>
      <c r="N197" s="233" t="s">
        <v>8</v>
      </c>
      <c r="O197" s="922">
        <v>21</v>
      </c>
      <c r="P197" s="922"/>
      <c r="Q197" s="253" t="s">
        <v>23873</v>
      </c>
      <c r="R197" s="229"/>
      <c r="S197" s="36"/>
      <c r="T197" s="36"/>
      <c r="U197" s="36"/>
      <c r="V197" s="36"/>
      <c r="W197" s="36"/>
      <c r="X197" s="36"/>
      <c r="Y197" s="36"/>
      <c r="Z197" s="36"/>
      <c r="AA197" s="36"/>
    </row>
    <row r="198" spans="1:27" x14ac:dyDescent="0.2">
      <c r="A198" s="46"/>
      <c r="B198" s="36"/>
      <c r="D198" s="126" t="s">
        <v>23765</v>
      </c>
      <c r="E198" s="233" t="s">
        <v>8</v>
      </c>
      <c r="F198" s="922">
        <v>2</v>
      </c>
      <c r="G198" s="922"/>
      <c r="H198" s="253" t="s">
        <v>23873</v>
      </c>
      <c r="I198" s="234"/>
      <c r="J198" s="234"/>
      <c r="K198" s="36"/>
      <c r="M198" s="126" t="s">
        <v>23818</v>
      </c>
      <c r="N198" s="233" t="s">
        <v>8</v>
      </c>
      <c r="O198" s="922">
        <v>3</v>
      </c>
      <c r="P198" s="922"/>
      <c r="Q198" s="253" t="s">
        <v>23873</v>
      </c>
      <c r="R198" s="229"/>
      <c r="S198" s="36"/>
      <c r="T198" s="36"/>
      <c r="U198" s="36"/>
      <c r="V198" s="36"/>
      <c r="W198" s="36"/>
      <c r="X198" s="36"/>
      <c r="Y198" s="36"/>
      <c r="Z198" s="36"/>
      <c r="AA198" s="36"/>
    </row>
    <row r="199" spans="1:27" x14ac:dyDescent="0.2">
      <c r="A199" s="46"/>
      <c r="B199" s="36"/>
      <c r="D199" s="126" t="s">
        <v>23767</v>
      </c>
      <c r="E199" s="233" t="s">
        <v>8</v>
      </c>
      <c r="F199" s="922">
        <v>4</v>
      </c>
      <c r="G199" s="922"/>
      <c r="H199" s="253" t="s">
        <v>23873</v>
      </c>
      <c r="I199" s="234"/>
      <c r="J199" s="234"/>
      <c r="K199" s="36"/>
      <c r="M199" s="126" t="s">
        <v>23820</v>
      </c>
      <c r="N199" s="233" t="s">
        <v>8</v>
      </c>
      <c r="O199" s="922">
        <v>3</v>
      </c>
      <c r="P199" s="922"/>
      <c r="Q199" s="253" t="s">
        <v>23873</v>
      </c>
      <c r="R199" s="229"/>
      <c r="S199" s="36"/>
      <c r="T199" s="36"/>
      <c r="U199" s="36"/>
      <c r="V199" s="36"/>
      <c r="W199" s="36"/>
      <c r="X199" s="36"/>
      <c r="Y199" s="36"/>
      <c r="Z199" s="36"/>
      <c r="AA199" s="36"/>
    </row>
    <row r="200" spans="1:27" x14ac:dyDescent="0.2">
      <c r="A200" s="46"/>
      <c r="B200" s="36"/>
      <c r="D200" s="126" t="s">
        <v>23769</v>
      </c>
      <c r="E200" s="233" t="s">
        <v>8</v>
      </c>
      <c r="F200" s="922">
        <v>5</v>
      </c>
      <c r="G200" s="922"/>
      <c r="H200" s="253" t="s">
        <v>23873</v>
      </c>
      <c r="I200" s="234"/>
      <c r="J200" s="234"/>
      <c r="K200" s="36"/>
      <c r="M200" s="126" t="s">
        <v>23822</v>
      </c>
      <c r="N200" s="233" t="s">
        <v>8</v>
      </c>
      <c r="O200" s="922">
        <v>4</v>
      </c>
      <c r="P200" s="922"/>
      <c r="Q200" s="253" t="s">
        <v>23873</v>
      </c>
      <c r="R200" s="229"/>
      <c r="S200" s="36"/>
      <c r="T200" s="36"/>
      <c r="U200" s="36"/>
      <c r="V200" s="36"/>
      <c r="W200" s="36"/>
      <c r="X200" s="36"/>
      <c r="Y200" s="36"/>
      <c r="Z200" s="36"/>
      <c r="AA200" s="36"/>
    </row>
    <row r="201" spans="1:27" x14ac:dyDescent="0.2">
      <c r="A201" s="46"/>
      <c r="B201" s="36"/>
      <c r="D201" s="126" t="s">
        <v>23771</v>
      </c>
      <c r="E201" s="233" t="s">
        <v>8</v>
      </c>
      <c r="F201" s="922">
        <v>3</v>
      </c>
      <c r="G201" s="922"/>
      <c r="H201" s="253" t="s">
        <v>23873</v>
      </c>
      <c r="I201" s="234"/>
      <c r="J201" s="234"/>
      <c r="K201" s="36"/>
      <c r="M201" s="126" t="s">
        <v>23823</v>
      </c>
      <c r="N201" s="233" t="s">
        <v>8</v>
      </c>
      <c r="O201" s="922">
        <v>3</v>
      </c>
      <c r="P201" s="922"/>
      <c r="Q201" s="253" t="s">
        <v>23873</v>
      </c>
      <c r="R201" s="229"/>
      <c r="S201" s="36"/>
      <c r="T201" s="36"/>
      <c r="U201" s="36"/>
      <c r="V201" s="36"/>
      <c r="W201" s="36"/>
      <c r="X201" s="36"/>
      <c r="Y201" s="36"/>
      <c r="Z201" s="36"/>
      <c r="AA201" s="36"/>
    </row>
    <row r="202" spans="1:27" x14ac:dyDescent="0.2">
      <c r="A202" s="46"/>
      <c r="B202" s="36"/>
      <c r="D202" s="126" t="s">
        <v>23773</v>
      </c>
      <c r="E202" s="233" t="s">
        <v>8</v>
      </c>
      <c r="F202" s="922">
        <v>3</v>
      </c>
      <c r="G202" s="922"/>
      <c r="H202" s="253" t="s">
        <v>23873</v>
      </c>
      <c r="I202" s="234"/>
      <c r="J202" s="234"/>
      <c r="K202" s="36"/>
      <c r="M202" s="126" t="s">
        <v>23825</v>
      </c>
      <c r="N202" s="233" t="s">
        <v>8</v>
      </c>
      <c r="O202" s="922">
        <v>8</v>
      </c>
      <c r="P202" s="922"/>
      <c r="Q202" s="253" t="s">
        <v>23873</v>
      </c>
      <c r="R202" s="229"/>
      <c r="S202" s="36"/>
      <c r="T202" s="36"/>
      <c r="U202" s="36"/>
      <c r="V202" s="36"/>
      <c r="W202" s="36"/>
      <c r="X202" s="36"/>
      <c r="Y202" s="36"/>
      <c r="Z202" s="36"/>
      <c r="AA202" s="36"/>
    </row>
    <row r="203" spans="1:27" x14ac:dyDescent="0.2">
      <c r="A203" s="46"/>
      <c r="B203" s="36"/>
      <c r="D203" s="126" t="s">
        <v>23774</v>
      </c>
      <c r="E203" s="233" t="s">
        <v>8</v>
      </c>
      <c r="F203" s="922">
        <v>5</v>
      </c>
      <c r="G203" s="922"/>
      <c r="H203" s="253" t="s">
        <v>23873</v>
      </c>
      <c r="I203" s="234"/>
      <c r="J203" s="234"/>
      <c r="K203" s="36"/>
      <c r="M203" s="126" t="s">
        <v>23827</v>
      </c>
      <c r="N203" s="233" t="s">
        <v>8</v>
      </c>
      <c r="O203" s="922">
        <v>1</v>
      </c>
      <c r="P203" s="922"/>
      <c r="Q203" s="253" t="s">
        <v>23873</v>
      </c>
      <c r="R203" s="229"/>
      <c r="S203" s="36"/>
      <c r="T203" s="36"/>
      <c r="U203" s="36"/>
      <c r="V203" s="36"/>
      <c r="W203" s="36"/>
      <c r="X203" s="36"/>
      <c r="Y203" s="36"/>
      <c r="Z203" s="36"/>
      <c r="AA203" s="36"/>
    </row>
    <row r="204" spans="1:27" x14ac:dyDescent="0.2">
      <c r="A204" s="46"/>
      <c r="B204" s="36"/>
      <c r="D204" s="126" t="s">
        <v>23775</v>
      </c>
      <c r="E204" s="233" t="s">
        <v>8</v>
      </c>
      <c r="F204" s="922">
        <v>6</v>
      </c>
      <c r="G204" s="922"/>
      <c r="H204" s="253" t="s">
        <v>23873</v>
      </c>
      <c r="I204" s="234"/>
      <c r="J204" s="234"/>
      <c r="K204" s="36"/>
      <c r="M204" s="126" t="s">
        <v>23829</v>
      </c>
      <c r="N204" s="233" t="s">
        <v>8</v>
      </c>
      <c r="O204" s="922">
        <v>2</v>
      </c>
      <c r="P204" s="922"/>
      <c r="Q204" s="253" t="s">
        <v>23873</v>
      </c>
      <c r="R204" s="229"/>
      <c r="S204" s="36"/>
      <c r="T204" s="36"/>
      <c r="U204" s="36"/>
      <c r="V204" s="36"/>
      <c r="W204" s="36"/>
      <c r="X204" s="36"/>
      <c r="Y204" s="36"/>
      <c r="Z204" s="36"/>
      <c r="AA204" s="36"/>
    </row>
    <row r="205" spans="1:27" x14ac:dyDescent="0.2">
      <c r="A205" s="46"/>
      <c r="B205" s="36"/>
      <c r="D205" s="126" t="s">
        <v>23777</v>
      </c>
      <c r="E205" s="233" t="s">
        <v>8</v>
      </c>
      <c r="F205" s="922">
        <v>5</v>
      </c>
      <c r="G205" s="922"/>
      <c r="H205" s="253" t="s">
        <v>23873</v>
      </c>
      <c r="I205" s="234"/>
      <c r="J205" s="234"/>
      <c r="K205" s="36"/>
      <c r="M205" s="126" t="s">
        <v>23830</v>
      </c>
      <c r="N205" s="233" t="s">
        <v>8</v>
      </c>
      <c r="O205" s="922">
        <v>7</v>
      </c>
      <c r="P205" s="922"/>
      <c r="Q205" s="253" t="s">
        <v>23873</v>
      </c>
      <c r="R205" s="229"/>
      <c r="S205" s="36"/>
      <c r="T205" s="36"/>
      <c r="U205" s="36"/>
      <c r="V205" s="36"/>
      <c r="W205" s="36"/>
      <c r="X205" s="36"/>
      <c r="Y205" s="36"/>
      <c r="Z205" s="36"/>
      <c r="AA205" s="36"/>
    </row>
    <row r="206" spans="1:27" x14ac:dyDescent="0.2">
      <c r="A206" s="46"/>
      <c r="B206" s="36"/>
      <c r="D206" s="126" t="s">
        <v>23778</v>
      </c>
      <c r="E206" s="233" t="s">
        <v>8</v>
      </c>
      <c r="F206" s="922">
        <v>2</v>
      </c>
      <c r="G206" s="922"/>
      <c r="H206" s="253" t="s">
        <v>23873</v>
      </c>
      <c r="I206" s="234"/>
      <c r="J206" s="234"/>
      <c r="K206" s="36"/>
      <c r="M206" s="126" t="s">
        <v>23832</v>
      </c>
      <c r="N206" s="233" t="s">
        <v>8</v>
      </c>
      <c r="O206" s="922">
        <v>1</v>
      </c>
      <c r="P206" s="922"/>
      <c r="Q206" s="253" t="s">
        <v>23873</v>
      </c>
      <c r="R206" s="229"/>
      <c r="S206" s="36"/>
      <c r="T206" s="36"/>
      <c r="U206" s="36"/>
      <c r="V206" s="36"/>
      <c r="W206" s="36"/>
      <c r="X206" s="36"/>
      <c r="Y206" s="36"/>
      <c r="Z206" s="36"/>
      <c r="AA206" s="36"/>
    </row>
    <row r="207" spans="1:27" x14ac:dyDescent="0.2">
      <c r="A207" s="46"/>
      <c r="B207" s="36"/>
      <c r="D207" s="126" t="s">
        <v>23782</v>
      </c>
      <c r="E207" s="233" t="s">
        <v>8</v>
      </c>
      <c r="F207" s="922">
        <v>6</v>
      </c>
      <c r="G207" s="922"/>
      <c r="H207" s="253" t="s">
        <v>23873</v>
      </c>
      <c r="I207" s="234"/>
      <c r="J207" s="234"/>
      <c r="K207" s="36"/>
      <c r="M207" s="126" t="s">
        <v>23834</v>
      </c>
      <c r="N207" s="233" t="s">
        <v>8</v>
      </c>
      <c r="O207" s="922">
        <v>6</v>
      </c>
      <c r="P207" s="922"/>
      <c r="Q207" s="253" t="s">
        <v>23873</v>
      </c>
      <c r="R207" s="229"/>
      <c r="S207" s="36"/>
      <c r="T207" s="36"/>
      <c r="U207" s="36"/>
      <c r="V207" s="36"/>
      <c r="W207" s="36"/>
      <c r="X207" s="36"/>
      <c r="Y207" s="36"/>
      <c r="Z207" s="36"/>
      <c r="AA207" s="36"/>
    </row>
    <row r="208" spans="1:27" x14ac:dyDescent="0.2">
      <c r="A208" s="46"/>
      <c r="B208" s="36"/>
      <c r="D208" s="126" t="s">
        <v>23780</v>
      </c>
      <c r="E208" s="233" t="s">
        <v>8</v>
      </c>
      <c r="F208" s="922">
        <v>2</v>
      </c>
      <c r="G208" s="922"/>
      <c r="H208" s="253" t="s">
        <v>23873</v>
      </c>
      <c r="I208" s="234"/>
      <c r="J208" s="234"/>
      <c r="K208" s="36"/>
      <c r="M208" s="126" t="s">
        <v>23836</v>
      </c>
      <c r="N208" s="233" t="s">
        <v>8</v>
      </c>
      <c r="O208" s="922">
        <v>6</v>
      </c>
      <c r="P208" s="922"/>
      <c r="Q208" s="253" t="s">
        <v>23873</v>
      </c>
      <c r="R208" s="229"/>
      <c r="S208" s="36"/>
      <c r="T208" s="36"/>
      <c r="U208" s="36"/>
      <c r="V208" s="36"/>
      <c r="W208" s="36"/>
      <c r="X208" s="36"/>
      <c r="Y208" s="36"/>
      <c r="Z208" s="36"/>
      <c r="AA208" s="36"/>
    </row>
    <row r="209" spans="1:27" x14ac:dyDescent="0.2">
      <c r="A209" s="46"/>
      <c r="B209" s="36"/>
      <c r="D209" s="126" t="s">
        <v>23783</v>
      </c>
      <c r="E209" s="233" t="s">
        <v>8</v>
      </c>
      <c r="F209" s="922">
        <v>7</v>
      </c>
      <c r="G209" s="922"/>
      <c r="H209" s="253" t="s">
        <v>23873</v>
      </c>
      <c r="I209" s="234"/>
      <c r="J209" s="234"/>
      <c r="K209" s="36"/>
      <c r="M209" s="126" t="s">
        <v>23838</v>
      </c>
      <c r="N209" s="233" t="s">
        <v>8</v>
      </c>
      <c r="O209" s="922">
        <v>4</v>
      </c>
      <c r="P209" s="922"/>
      <c r="Q209" s="253" t="s">
        <v>23873</v>
      </c>
      <c r="R209" s="229"/>
      <c r="S209" s="36"/>
      <c r="T209" s="36"/>
      <c r="U209" s="36"/>
      <c r="V209" s="36"/>
      <c r="W209" s="36"/>
      <c r="X209" s="36"/>
      <c r="Y209" s="36"/>
      <c r="Z209" s="36"/>
      <c r="AA209" s="36"/>
    </row>
    <row r="210" spans="1:27" x14ac:dyDescent="0.2">
      <c r="A210" s="46"/>
      <c r="B210" s="36"/>
      <c r="D210" s="126" t="s">
        <v>23784</v>
      </c>
      <c r="E210" s="233" t="s">
        <v>8</v>
      </c>
      <c r="F210" s="922">
        <v>4</v>
      </c>
      <c r="G210" s="922"/>
      <c r="H210" s="253" t="s">
        <v>23873</v>
      </c>
      <c r="I210" s="234"/>
      <c r="J210" s="234"/>
      <c r="K210" s="36"/>
      <c r="M210" s="126" t="s">
        <v>23840</v>
      </c>
      <c r="N210" s="233" t="s">
        <v>8</v>
      </c>
      <c r="O210" s="922">
        <v>1</v>
      </c>
      <c r="P210" s="922"/>
      <c r="Q210" s="253" t="s">
        <v>23873</v>
      </c>
      <c r="R210" s="229"/>
      <c r="S210" s="36"/>
      <c r="T210" s="36"/>
      <c r="U210" s="36"/>
      <c r="V210" s="36"/>
      <c r="W210" s="36"/>
      <c r="X210" s="36"/>
      <c r="Y210" s="36"/>
      <c r="Z210" s="36"/>
      <c r="AA210" s="36"/>
    </row>
    <row r="211" spans="1:27" x14ac:dyDescent="0.2">
      <c r="A211" s="46"/>
      <c r="B211" s="36"/>
      <c r="D211" s="126" t="s">
        <v>23786</v>
      </c>
      <c r="E211" s="233" t="s">
        <v>8</v>
      </c>
      <c r="F211" s="922">
        <v>4</v>
      </c>
      <c r="G211" s="922"/>
      <c r="H211" s="253" t="s">
        <v>23873</v>
      </c>
      <c r="I211" s="234"/>
      <c r="J211" s="234"/>
      <c r="K211" s="36"/>
      <c r="M211" s="126" t="s">
        <v>23842</v>
      </c>
      <c r="N211" s="233" t="s">
        <v>8</v>
      </c>
      <c r="O211" s="922">
        <v>3</v>
      </c>
      <c r="P211" s="922"/>
      <c r="Q211" s="253" t="s">
        <v>23873</v>
      </c>
      <c r="R211" s="229"/>
      <c r="S211" s="36"/>
      <c r="T211" s="36"/>
      <c r="U211" s="36"/>
      <c r="V211" s="36"/>
      <c r="W211" s="36"/>
      <c r="X211" s="36"/>
      <c r="Y211" s="36"/>
      <c r="Z211" s="36"/>
      <c r="AA211" s="36"/>
    </row>
    <row r="212" spans="1:27" x14ac:dyDescent="0.2">
      <c r="A212" s="46"/>
      <c r="B212" s="36"/>
      <c r="D212" s="126" t="s">
        <v>23788</v>
      </c>
      <c r="E212" s="233" t="s">
        <v>8</v>
      </c>
      <c r="F212" s="922">
        <v>6</v>
      </c>
      <c r="G212" s="922"/>
      <c r="H212" s="253" t="s">
        <v>23873</v>
      </c>
      <c r="I212" s="234"/>
      <c r="J212" s="234"/>
      <c r="K212" s="36"/>
      <c r="M212" s="126" t="s">
        <v>23844</v>
      </c>
      <c r="N212" s="233" t="s">
        <v>8</v>
      </c>
      <c r="O212" s="922">
        <v>2</v>
      </c>
      <c r="P212" s="922"/>
      <c r="Q212" s="253" t="s">
        <v>23873</v>
      </c>
      <c r="R212" s="229"/>
      <c r="S212" s="36"/>
      <c r="T212" s="36"/>
      <c r="U212" s="36"/>
      <c r="V212" s="36"/>
      <c r="W212" s="36"/>
      <c r="X212" s="36"/>
      <c r="Y212" s="36"/>
      <c r="Z212" s="36"/>
      <c r="AA212" s="36"/>
    </row>
    <row r="213" spans="1:27" x14ac:dyDescent="0.2">
      <c r="A213" s="46"/>
      <c r="B213" s="36"/>
      <c r="D213" s="126" t="s">
        <v>23790</v>
      </c>
      <c r="E213" s="233" t="s">
        <v>8</v>
      </c>
      <c r="F213" s="922">
        <v>4</v>
      </c>
      <c r="G213" s="922"/>
      <c r="H213" s="253" t="s">
        <v>23873</v>
      </c>
      <c r="I213" s="234"/>
      <c r="J213" s="234"/>
      <c r="K213" s="36"/>
      <c r="M213" s="126" t="s">
        <v>23846</v>
      </c>
      <c r="N213" s="233" t="s">
        <v>8</v>
      </c>
      <c r="O213" s="922">
        <v>2</v>
      </c>
      <c r="P213" s="922"/>
      <c r="Q213" s="253" t="s">
        <v>23873</v>
      </c>
      <c r="R213" s="229"/>
      <c r="S213" s="36"/>
      <c r="T213" s="36"/>
      <c r="U213" s="36"/>
      <c r="V213" s="36"/>
      <c r="W213" s="36"/>
      <c r="X213" s="36"/>
      <c r="Y213" s="36"/>
      <c r="Z213" s="36"/>
      <c r="AA213" s="36"/>
    </row>
    <row r="214" spans="1:27" x14ac:dyDescent="0.2">
      <c r="A214" s="46"/>
      <c r="B214" s="36"/>
      <c r="D214" s="126" t="s">
        <v>23792</v>
      </c>
      <c r="E214" s="233" t="s">
        <v>8</v>
      </c>
      <c r="F214" s="922">
        <v>8</v>
      </c>
      <c r="G214" s="922"/>
      <c r="H214" s="253" t="s">
        <v>23873</v>
      </c>
      <c r="I214" s="234"/>
      <c r="J214" s="234"/>
      <c r="K214" s="36"/>
      <c r="M214" s="126" t="s">
        <v>23848</v>
      </c>
      <c r="N214" s="233" t="s">
        <v>8</v>
      </c>
      <c r="O214" s="922">
        <v>11</v>
      </c>
      <c r="P214" s="922"/>
      <c r="Q214" s="253" t="s">
        <v>23873</v>
      </c>
      <c r="R214" s="229"/>
      <c r="S214" s="36"/>
      <c r="T214" s="36"/>
      <c r="U214" s="36"/>
      <c r="V214" s="36"/>
      <c r="W214" s="36"/>
      <c r="X214" s="36"/>
      <c r="Y214" s="36"/>
      <c r="Z214" s="36"/>
      <c r="AA214" s="36"/>
    </row>
    <row r="215" spans="1:27" x14ac:dyDescent="0.2">
      <c r="A215" s="46"/>
      <c r="B215" s="36"/>
      <c r="D215" s="126" t="s">
        <v>23794</v>
      </c>
      <c r="E215" s="233" t="s">
        <v>8</v>
      </c>
      <c r="F215" s="922">
        <v>4</v>
      </c>
      <c r="G215" s="922"/>
      <c r="H215" s="253" t="s">
        <v>23873</v>
      </c>
      <c r="I215" s="234"/>
      <c r="J215" s="234"/>
      <c r="K215" s="36"/>
      <c r="M215" s="126" t="s">
        <v>23849</v>
      </c>
      <c r="N215" s="233" t="s">
        <v>8</v>
      </c>
      <c r="O215" s="922">
        <v>8</v>
      </c>
      <c r="P215" s="922"/>
      <c r="Q215" s="253" t="s">
        <v>23873</v>
      </c>
      <c r="R215" s="229"/>
      <c r="S215" s="36"/>
      <c r="T215" s="36"/>
      <c r="U215" s="36"/>
      <c r="V215" s="36"/>
      <c r="W215" s="36"/>
      <c r="X215" s="36"/>
      <c r="Y215" s="36"/>
      <c r="Z215" s="36"/>
      <c r="AA215" s="36"/>
    </row>
    <row r="216" spans="1:27" x14ac:dyDescent="0.2">
      <c r="A216" s="46"/>
      <c r="B216" s="36"/>
      <c r="D216" s="126" t="s">
        <v>23796</v>
      </c>
      <c r="E216" s="233" t="s">
        <v>8</v>
      </c>
      <c r="F216" s="922">
        <v>3</v>
      </c>
      <c r="G216" s="922"/>
      <c r="H216" s="253" t="s">
        <v>23873</v>
      </c>
      <c r="I216" s="234"/>
      <c r="J216" s="234"/>
      <c r="K216" s="36"/>
      <c r="M216" s="126" t="s">
        <v>23851</v>
      </c>
      <c r="N216" s="233" t="s">
        <v>8</v>
      </c>
      <c r="O216" s="922">
        <v>14</v>
      </c>
      <c r="P216" s="922"/>
      <c r="Q216" s="253" t="s">
        <v>23873</v>
      </c>
      <c r="R216" s="229"/>
      <c r="S216" s="36"/>
      <c r="T216" s="36"/>
      <c r="U216" s="36"/>
      <c r="V216" s="36"/>
      <c r="W216" s="36"/>
      <c r="X216" s="36"/>
      <c r="Y216" s="36"/>
      <c r="Z216" s="36"/>
      <c r="AA216" s="36"/>
    </row>
    <row r="217" spans="1:27" x14ac:dyDescent="0.2">
      <c r="A217" s="46"/>
      <c r="B217" s="36"/>
      <c r="D217" s="126"/>
      <c r="E217" s="233"/>
      <c r="F217" s="233"/>
      <c r="G217" s="233"/>
      <c r="H217" s="231"/>
      <c r="I217" s="234"/>
      <c r="J217" s="234"/>
      <c r="K217" s="53"/>
      <c r="L217" s="231"/>
      <c r="M217" s="233"/>
      <c r="N217" s="233"/>
      <c r="O217" s="233"/>
      <c r="P217" s="53"/>
      <c r="Q217" s="229"/>
      <c r="R217" s="229"/>
      <c r="S217" s="36"/>
      <c r="T217" s="36"/>
      <c r="U217" s="36"/>
      <c r="V217" s="36"/>
      <c r="W217" s="36"/>
      <c r="X217" s="36"/>
      <c r="Y217" s="36"/>
      <c r="Z217" s="36"/>
      <c r="AA217" s="36"/>
    </row>
    <row r="218" spans="1:27" x14ac:dyDescent="0.2">
      <c r="A218" s="83"/>
    </row>
    <row r="219" spans="1:27" x14ac:dyDescent="0.2">
      <c r="A219" s="83"/>
    </row>
    <row r="220" spans="1:27" x14ac:dyDescent="0.2">
      <c r="A220" s="83"/>
      <c r="B220" s="55"/>
      <c r="C220" s="56"/>
      <c r="D220" s="57"/>
      <c r="E220" s="79"/>
      <c r="F220" s="79"/>
      <c r="G220" s="78"/>
      <c r="H220" s="78"/>
      <c r="I220" s="84"/>
      <c r="J220" s="80"/>
      <c r="K220" s="80"/>
      <c r="L220" s="80"/>
      <c r="M220" s="80"/>
      <c r="N220" s="80"/>
      <c r="O220" s="80"/>
      <c r="P220" s="80"/>
      <c r="Q220" s="79"/>
      <c r="R220" s="79"/>
      <c r="S220" s="78"/>
      <c r="T220" s="85"/>
      <c r="U220" s="55"/>
      <c r="V220" s="55"/>
      <c r="W220" s="82"/>
      <c r="X220" s="82"/>
      <c r="Y220" s="82"/>
      <c r="Z220" s="55"/>
    </row>
    <row r="221" spans="1:27" x14ac:dyDescent="0.2">
      <c r="A221" s="83"/>
    </row>
  </sheetData>
  <mergeCells count="265">
    <mergeCell ref="A1:AA1"/>
    <mergeCell ref="L43:M43"/>
    <mergeCell ref="P43:Q43"/>
    <mergeCell ref="L38:M38"/>
    <mergeCell ref="L42:M42"/>
    <mergeCell ref="L41:M41"/>
    <mergeCell ref="P41:Q41"/>
    <mergeCell ref="P42:Q42"/>
    <mergeCell ref="T42:V42"/>
    <mergeCell ref="T41:V41"/>
    <mergeCell ref="T40:V40"/>
    <mergeCell ref="T39:V39"/>
    <mergeCell ref="T38:V38"/>
    <mergeCell ref="P38:Q38"/>
    <mergeCell ref="P39:Q39"/>
    <mergeCell ref="P40:Q40"/>
    <mergeCell ref="U22:W22"/>
    <mergeCell ref="W26:Y26"/>
    <mergeCell ref="P34:Q34"/>
    <mergeCell ref="E16:G16"/>
    <mergeCell ref="T43:V43"/>
    <mergeCell ref="W76:Y76"/>
    <mergeCell ref="Z76:AA76"/>
    <mergeCell ref="W66:Y66"/>
    <mergeCell ref="F77:H77"/>
    <mergeCell ref="Z66:AA66"/>
    <mergeCell ref="B80:Z81"/>
    <mergeCell ref="W82:Y82"/>
    <mergeCell ref="Z82:AA82"/>
    <mergeCell ref="O83:Q83"/>
    <mergeCell ref="O84:Q84"/>
    <mergeCell ref="B86:Z87"/>
    <mergeCell ref="W88:Y88"/>
    <mergeCell ref="Z88:AA88"/>
    <mergeCell ref="F90:H90"/>
    <mergeCell ref="F84:H84"/>
    <mergeCell ref="T44:V44"/>
    <mergeCell ref="T45:V45"/>
    <mergeCell ref="L44:M44"/>
    <mergeCell ref="P44:Q44"/>
    <mergeCell ref="L45:M45"/>
    <mergeCell ref="P45:Q45"/>
    <mergeCell ref="I52:J52"/>
    <mergeCell ref="M52:N52"/>
    <mergeCell ref="Q52:S52"/>
    <mergeCell ref="M59:N59"/>
    <mergeCell ref="Q59:S59"/>
    <mergeCell ref="O77:Q77"/>
    <mergeCell ref="B74:Z75"/>
    <mergeCell ref="K77:L77"/>
    <mergeCell ref="B69:Z71"/>
    <mergeCell ref="W72:Y72"/>
    <mergeCell ref="Z72:AA72"/>
    <mergeCell ref="F83:H83"/>
    <mergeCell ref="D118:F118"/>
    <mergeCell ref="H111:I111"/>
    <mergeCell ref="S100:U100"/>
    <mergeCell ref="B94:Z97"/>
    <mergeCell ref="W98:Y98"/>
    <mergeCell ref="Z98:AA98"/>
    <mergeCell ref="P92:R92"/>
    <mergeCell ref="L111:N111"/>
    <mergeCell ref="W116:Y116"/>
    <mergeCell ref="Z116:AA116"/>
    <mergeCell ref="B113:Z115"/>
    <mergeCell ref="Q118:R118"/>
    <mergeCell ref="U118:W118"/>
    <mergeCell ref="O100:P100"/>
    <mergeCell ref="B102:Z103"/>
    <mergeCell ref="W104:Y104"/>
    <mergeCell ref="Z104:AA104"/>
    <mergeCell ref="G105:H105"/>
    <mergeCell ref="B107:Z109"/>
    <mergeCell ref="W110:Y110"/>
    <mergeCell ref="Z110:AA110"/>
    <mergeCell ref="K92:M92"/>
    <mergeCell ref="F92:H92"/>
    <mergeCell ref="I118:J118"/>
    <mergeCell ref="K100:L100"/>
    <mergeCell ref="Q22:R22"/>
    <mergeCell ref="B24:Z25"/>
    <mergeCell ref="Z26:AA26"/>
    <mergeCell ref="T36:V36"/>
    <mergeCell ref="I60:J60"/>
    <mergeCell ref="M60:N60"/>
    <mergeCell ref="Q60:S60"/>
    <mergeCell ref="I61:J61"/>
    <mergeCell ref="M61:N61"/>
    <mergeCell ref="Q61:S61"/>
    <mergeCell ref="I62:J62"/>
    <mergeCell ref="M62:N62"/>
    <mergeCell ref="Q62:S62"/>
    <mergeCell ref="L39:M39"/>
    <mergeCell ref="P36:Q36"/>
    <mergeCell ref="P37:Q37"/>
    <mergeCell ref="F78:H78"/>
    <mergeCell ref="K78:L78"/>
    <mergeCell ref="O78:Q78"/>
    <mergeCell ref="O90:Q90"/>
    <mergeCell ref="K90:L90"/>
    <mergeCell ref="K83:L83"/>
    <mergeCell ref="K84:L84"/>
    <mergeCell ref="Q124:S124"/>
    <mergeCell ref="D124:F124"/>
    <mergeCell ref="J143:K143"/>
    <mergeCell ref="N143:P143"/>
    <mergeCell ref="E131:F131"/>
    <mergeCell ref="I131:J131"/>
    <mergeCell ref="M131:N131"/>
    <mergeCell ref="Q131:S131"/>
    <mergeCell ref="B11:Z12"/>
    <mergeCell ref="W13:Y13"/>
    <mergeCell ref="Z13:AA13"/>
    <mergeCell ref="S19:T19"/>
    <mergeCell ref="E15:G15"/>
    <mergeCell ref="J15:K15"/>
    <mergeCell ref="N15:P15"/>
    <mergeCell ref="O20:P20"/>
    <mergeCell ref="T35:V35"/>
    <mergeCell ref="T34:V34"/>
    <mergeCell ref="J16:K16"/>
    <mergeCell ref="N16:P16"/>
    <mergeCell ref="J22:L22"/>
    <mergeCell ref="N22:O22"/>
    <mergeCell ref="F100:H100"/>
    <mergeCell ref="M118:N118"/>
    <mergeCell ref="F192:G192"/>
    <mergeCell ref="F193:G193"/>
    <mergeCell ref="F194:G194"/>
    <mergeCell ref="B175:Z177"/>
    <mergeCell ref="W178:Y178"/>
    <mergeCell ref="Q139:R139"/>
    <mergeCell ref="W171:Y171"/>
    <mergeCell ref="Z171:AA171"/>
    <mergeCell ref="T139:V139"/>
    <mergeCell ref="C141:E141"/>
    <mergeCell ref="H141:J141"/>
    <mergeCell ref="M141:O141"/>
    <mergeCell ref="E149:G149"/>
    <mergeCell ref="J149:K149"/>
    <mergeCell ref="N149:O149"/>
    <mergeCell ref="R149:T149"/>
    <mergeCell ref="B168:Z170"/>
    <mergeCell ref="B159:Z161"/>
    <mergeCell ref="D183:F183"/>
    <mergeCell ref="I183:J183"/>
    <mergeCell ref="M183:O183"/>
    <mergeCell ref="E181:F181"/>
    <mergeCell ref="G182:H182"/>
    <mergeCell ref="J147:K147"/>
    <mergeCell ref="W122:Y122"/>
    <mergeCell ref="Z122:AA122"/>
    <mergeCell ref="G157:H157"/>
    <mergeCell ref="W162:Y162"/>
    <mergeCell ref="Z162:AA162"/>
    <mergeCell ref="G165:H165"/>
    <mergeCell ref="D166:F166"/>
    <mergeCell ref="I166:J166"/>
    <mergeCell ref="M166:O166"/>
    <mergeCell ref="W136:Y136"/>
    <mergeCell ref="Z136:AA136"/>
    <mergeCell ref="I124:J124"/>
    <mergeCell ref="B154:Z155"/>
    <mergeCell ref="W156:Y156"/>
    <mergeCell ref="Z156:AA156"/>
    <mergeCell ref="R145:T145"/>
    <mergeCell ref="E147:G147"/>
    <mergeCell ref="R147:T147"/>
    <mergeCell ref="N137:P137"/>
    <mergeCell ref="S138:T138"/>
    <mergeCell ref="L139:N139"/>
    <mergeCell ref="C152:E152"/>
    <mergeCell ref="H152:I152"/>
    <mergeCell ref="K152:M152"/>
    <mergeCell ref="B120:Z121"/>
    <mergeCell ref="C111:E111"/>
    <mergeCell ref="F196:G196"/>
    <mergeCell ref="F197:G197"/>
    <mergeCell ref="F198:G198"/>
    <mergeCell ref="M124:N124"/>
    <mergeCell ref="F191:G191"/>
    <mergeCell ref="F190:G190"/>
    <mergeCell ref="E145:G145"/>
    <mergeCell ref="J145:K145"/>
    <mergeCell ref="E164:F164"/>
    <mergeCell ref="B133:Z135"/>
    <mergeCell ref="B126:Z127"/>
    <mergeCell ref="W128:Y128"/>
    <mergeCell ref="Z128:AA128"/>
    <mergeCell ref="Z178:AA178"/>
    <mergeCell ref="N145:O145"/>
    <mergeCell ref="N147:O147"/>
    <mergeCell ref="E143:G143"/>
    <mergeCell ref="W187:Y187"/>
    <mergeCell ref="Z187:AA187"/>
    <mergeCell ref="B185:Z186"/>
    <mergeCell ref="F189:G189"/>
    <mergeCell ref="F195:G195"/>
    <mergeCell ref="F199:G199"/>
    <mergeCell ref="F200:G200"/>
    <mergeCell ref="B64:Z65"/>
    <mergeCell ref="B29:Z30"/>
    <mergeCell ref="W31:Y31"/>
    <mergeCell ref="Z31:AA31"/>
    <mergeCell ref="B47:Z48"/>
    <mergeCell ref="W49:Y49"/>
    <mergeCell ref="Z49:AA49"/>
    <mergeCell ref="I51:J51"/>
    <mergeCell ref="M51:N51"/>
    <mergeCell ref="Q51:S51"/>
    <mergeCell ref="B54:Z55"/>
    <mergeCell ref="W56:Y56"/>
    <mergeCell ref="Z56:AA56"/>
    <mergeCell ref="I59:J59"/>
    <mergeCell ref="P35:Q35"/>
    <mergeCell ref="L34:M34"/>
    <mergeCell ref="L35:M35"/>
    <mergeCell ref="L36:M36"/>
    <mergeCell ref="L37:M37"/>
    <mergeCell ref="L40:M40"/>
    <mergeCell ref="T37:V37"/>
    <mergeCell ref="O200:P200"/>
    <mergeCell ref="O201:P201"/>
    <mergeCell ref="O202:P202"/>
    <mergeCell ref="O203:P203"/>
    <mergeCell ref="O204:P204"/>
    <mergeCell ref="O214:P214"/>
    <mergeCell ref="F201:G201"/>
    <mergeCell ref="F202:G202"/>
    <mergeCell ref="F203:G203"/>
    <mergeCell ref="F204:G204"/>
    <mergeCell ref="F205:G205"/>
    <mergeCell ref="F206:G206"/>
    <mergeCell ref="F207:G207"/>
    <mergeCell ref="F208:G208"/>
    <mergeCell ref="F209:G209"/>
    <mergeCell ref="F210:G210"/>
    <mergeCell ref="F211:G211"/>
    <mergeCell ref="F212:G212"/>
    <mergeCell ref="F213:G213"/>
    <mergeCell ref="F214:G214"/>
    <mergeCell ref="F215:G215"/>
    <mergeCell ref="F216:G216"/>
    <mergeCell ref="O189:P189"/>
    <mergeCell ref="O190:P190"/>
    <mergeCell ref="O215:P215"/>
    <mergeCell ref="O216:P216"/>
    <mergeCell ref="O205:P205"/>
    <mergeCell ref="O206:P206"/>
    <mergeCell ref="O207:P207"/>
    <mergeCell ref="O208:P208"/>
    <mergeCell ref="O209:P209"/>
    <mergeCell ref="O210:P210"/>
    <mergeCell ref="O211:P211"/>
    <mergeCell ref="O212:P212"/>
    <mergeCell ref="O213:P213"/>
    <mergeCell ref="O191:P191"/>
    <mergeCell ref="O192:P192"/>
    <mergeCell ref="O193:P193"/>
    <mergeCell ref="O194:P194"/>
    <mergeCell ref="O195:P195"/>
    <mergeCell ref="O196:P196"/>
    <mergeCell ref="O197:P197"/>
    <mergeCell ref="O198:P198"/>
    <mergeCell ref="O199:P199"/>
  </mergeCells>
  <conditionalFormatting sqref="A218:A1048576 A2:A5">
    <cfRule type="duplicateValues" dxfId="192" priority="1267"/>
  </conditionalFormatting>
  <conditionalFormatting sqref="A11:A12">
    <cfRule type="duplicateValues" dxfId="191" priority="178"/>
  </conditionalFormatting>
  <conditionalFormatting sqref="A66">
    <cfRule type="duplicateValues" dxfId="190" priority="172"/>
  </conditionalFormatting>
  <conditionalFormatting sqref="A66">
    <cfRule type="duplicateValues" dxfId="189" priority="171"/>
  </conditionalFormatting>
  <conditionalFormatting sqref="A64:A65">
    <cfRule type="duplicateValues" dxfId="188" priority="179"/>
  </conditionalFormatting>
  <conditionalFormatting sqref="A72">
    <cfRule type="duplicateValues" dxfId="187" priority="170"/>
  </conditionalFormatting>
  <conditionalFormatting sqref="A72">
    <cfRule type="duplicateValues" dxfId="186" priority="169"/>
  </conditionalFormatting>
  <conditionalFormatting sqref="A69:A71">
    <cfRule type="duplicateValues" dxfId="185" priority="180"/>
  </conditionalFormatting>
  <conditionalFormatting sqref="A76">
    <cfRule type="duplicateValues" dxfId="184" priority="168"/>
  </conditionalFormatting>
  <conditionalFormatting sqref="A76">
    <cfRule type="duplicateValues" dxfId="183" priority="167"/>
  </conditionalFormatting>
  <conditionalFormatting sqref="A74:A75">
    <cfRule type="duplicateValues" dxfId="182" priority="181"/>
  </conditionalFormatting>
  <conditionalFormatting sqref="A82">
    <cfRule type="duplicateValues" dxfId="181" priority="164"/>
  </conditionalFormatting>
  <conditionalFormatting sqref="A82">
    <cfRule type="duplicateValues" dxfId="180" priority="163"/>
  </conditionalFormatting>
  <conditionalFormatting sqref="A80:A81">
    <cfRule type="duplicateValues" dxfId="179" priority="166"/>
  </conditionalFormatting>
  <conditionalFormatting sqref="A88">
    <cfRule type="duplicateValues" dxfId="178" priority="161"/>
  </conditionalFormatting>
  <conditionalFormatting sqref="A88">
    <cfRule type="duplicateValues" dxfId="177" priority="160"/>
  </conditionalFormatting>
  <conditionalFormatting sqref="A86:A87">
    <cfRule type="duplicateValues" dxfId="176" priority="162"/>
  </conditionalFormatting>
  <conditionalFormatting sqref="A94:A97">
    <cfRule type="duplicateValues" dxfId="175" priority="159"/>
  </conditionalFormatting>
  <conditionalFormatting sqref="A104">
    <cfRule type="duplicateValues" dxfId="174" priority="155"/>
  </conditionalFormatting>
  <conditionalFormatting sqref="A104">
    <cfRule type="duplicateValues" dxfId="173" priority="154"/>
  </conditionalFormatting>
  <conditionalFormatting sqref="A102:A103">
    <cfRule type="duplicateValues" dxfId="172" priority="156"/>
  </conditionalFormatting>
  <conditionalFormatting sqref="A110">
    <cfRule type="duplicateValues" dxfId="171" priority="153"/>
  </conditionalFormatting>
  <conditionalFormatting sqref="A110">
    <cfRule type="duplicateValues" dxfId="170" priority="152"/>
  </conditionalFormatting>
  <conditionalFormatting sqref="A107:A109">
    <cfRule type="duplicateValues" dxfId="169" priority="183"/>
  </conditionalFormatting>
  <conditionalFormatting sqref="A122">
    <cfRule type="duplicateValues" dxfId="168" priority="149"/>
  </conditionalFormatting>
  <conditionalFormatting sqref="A122">
    <cfRule type="duplicateValues" dxfId="167" priority="148"/>
  </conditionalFormatting>
  <conditionalFormatting sqref="A120:A121">
    <cfRule type="duplicateValues" dxfId="166" priority="150"/>
  </conditionalFormatting>
  <conditionalFormatting sqref="A117">
    <cfRule type="duplicateValues" dxfId="165" priority="147"/>
  </conditionalFormatting>
  <conditionalFormatting sqref="A116">
    <cfRule type="duplicateValues" dxfId="164" priority="145"/>
  </conditionalFormatting>
  <conditionalFormatting sqref="A116">
    <cfRule type="duplicateValues" dxfId="163" priority="144"/>
  </conditionalFormatting>
  <conditionalFormatting sqref="A114:A115">
    <cfRule type="duplicateValues" dxfId="162" priority="146"/>
  </conditionalFormatting>
  <conditionalFormatting sqref="A136:A137">
    <cfRule type="duplicateValues" dxfId="161" priority="142"/>
  </conditionalFormatting>
  <conditionalFormatting sqref="A136:A137">
    <cfRule type="duplicateValues" dxfId="160" priority="141"/>
  </conditionalFormatting>
  <conditionalFormatting sqref="A156">
    <cfRule type="duplicateValues" dxfId="159" priority="140"/>
  </conditionalFormatting>
  <conditionalFormatting sqref="A156">
    <cfRule type="duplicateValues" dxfId="158" priority="139"/>
  </conditionalFormatting>
  <conditionalFormatting sqref="A154:A155">
    <cfRule type="duplicateValues" dxfId="157" priority="185"/>
  </conditionalFormatting>
  <conditionalFormatting sqref="A162">
    <cfRule type="duplicateValues" dxfId="156" priority="136"/>
  </conditionalFormatting>
  <conditionalFormatting sqref="A162">
    <cfRule type="duplicateValues" dxfId="155" priority="135"/>
  </conditionalFormatting>
  <conditionalFormatting sqref="A159:A161">
    <cfRule type="duplicateValues" dxfId="154" priority="137"/>
  </conditionalFormatting>
  <conditionalFormatting sqref="A178:A179">
    <cfRule type="duplicateValues" dxfId="153" priority="133"/>
  </conditionalFormatting>
  <conditionalFormatting sqref="A178:A179">
    <cfRule type="duplicateValues" dxfId="152" priority="132"/>
  </conditionalFormatting>
  <conditionalFormatting sqref="A175:A177">
    <cfRule type="duplicateValues" dxfId="151" priority="134"/>
  </conditionalFormatting>
  <conditionalFormatting sqref="A13:A14 A16:A17">
    <cfRule type="duplicateValues" dxfId="150" priority="1870"/>
  </conditionalFormatting>
  <conditionalFormatting sqref="A77">
    <cfRule type="duplicateValues" dxfId="149" priority="1886"/>
  </conditionalFormatting>
  <conditionalFormatting sqref="A98:A100">
    <cfRule type="duplicateValues" dxfId="148" priority="1888"/>
  </conditionalFormatting>
  <conditionalFormatting sqref="A163:A167 A173:A174">
    <cfRule type="duplicateValues" dxfId="147" priority="1890"/>
  </conditionalFormatting>
  <conditionalFormatting sqref="A15">
    <cfRule type="duplicateValues" dxfId="146" priority="114"/>
  </conditionalFormatting>
  <conditionalFormatting sqref="A78:A79">
    <cfRule type="duplicateValues" dxfId="145" priority="2080"/>
  </conditionalFormatting>
  <conditionalFormatting sqref="A84">
    <cfRule type="duplicateValues" dxfId="144" priority="112"/>
  </conditionalFormatting>
  <conditionalFormatting sqref="A83">
    <cfRule type="duplicateValues" dxfId="143" priority="2097"/>
  </conditionalFormatting>
  <conditionalFormatting sqref="A24:A25">
    <cfRule type="duplicateValues" dxfId="142" priority="2099"/>
  </conditionalFormatting>
  <conditionalFormatting sqref="A187">
    <cfRule type="duplicateValues" dxfId="141" priority="110"/>
  </conditionalFormatting>
  <conditionalFormatting sqref="A187">
    <cfRule type="duplicateValues" dxfId="140" priority="109"/>
  </conditionalFormatting>
  <conditionalFormatting sqref="A185:A186">
    <cfRule type="duplicateValues" dxfId="139" priority="2107"/>
  </conditionalFormatting>
  <conditionalFormatting sqref="A191">
    <cfRule type="duplicateValues" dxfId="138" priority="108"/>
  </conditionalFormatting>
  <conditionalFormatting sqref="A192">
    <cfRule type="duplicateValues" dxfId="137" priority="107"/>
  </conditionalFormatting>
  <conditionalFormatting sqref="A193">
    <cfRule type="duplicateValues" dxfId="136" priority="106"/>
  </conditionalFormatting>
  <conditionalFormatting sqref="A194">
    <cfRule type="duplicateValues" dxfId="135" priority="105"/>
  </conditionalFormatting>
  <conditionalFormatting sqref="A195">
    <cfRule type="duplicateValues" dxfId="134" priority="104"/>
  </conditionalFormatting>
  <conditionalFormatting sqref="A196">
    <cfRule type="duplicateValues" dxfId="133" priority="103"/>
  </conditionalFormatting>
  <conditionalFormatting sqref="A197">
    <cfRule type="duplicateValues" dxfId="132" priority="102"/>
  </conditionalFormatting>
  <conditionalFormatting sqref="A198">
    <cfRule type="duplicateValues" dxfId="131" priority="101"/>
  </conditionalFormatting>
  <conditionalFormatting sqref="A199">
    <cfRule type="duplicateValues" dxfId="130" priority="100"/>
  </conditionalFormatting>
  <conditionalFormatting sqref="A200">
    <cfRule type="duplicateValues" dxfId="129" priority="99"/>
  </conditionalFormatting>
  <conditionalFormatting sqref="A201">
    <cfRule type="duplicateValues" dxfId="128" priority="98"/>
  </conditionalFormatting>
  <conditionalFormatting sqref="A202">
    <cfRule type="duplicateValues" dxfId="127" priority="97"/>
  </conditionalFormatting>
  <conditionalFormatting sqref="A203">
    <cfRule type="duplicateValues" dxfId="126" priority="96"/>
  </conditionalFormatting>
  <conditionalFormatting sqref="A204">
    <cfRule type="duplicateValues" dxfId="125" priority="95"/>
  </conditionalFormatting>
  <conditionalFormatting sqref="A205">
    <cfRule type="duplicateValues" dxfId="124" priority="94"/>
  </conditionalFormatting>
  <conditionalFormatting sqref="A206">
    <cfRule type="duplicateValues" dxfId="123" priority="93"/>
  </conditionalFormatting>
  <conditionalFormatting sqref="A207">
    <cfRule type="duplicateValues" dxfId="122" priority="92"/>
  </conditionalFormatting>
  <conditionalFormatting sqref="A208">
    <cfRule type="duplicateValues" dxfId="121" priority="91"/>
  </conditionalFormatting>
  <conditionalFormatting sqref="A209">
    <cfRule type="duplicateValues" dxfId="120" priority="90"/>
  </conditionalFormatting>
  <conditionalFormatting sqref="A210">
    <cfRule type="duplicateValues" dxfId="119" priority="89"/>
  </conditionalFormatting>
  <conditionalFormatting sqref="A211">
    <cfRule type="duplicateValues" dxfId="118" priority="88"/>
  </conditionalFormatting>
  <conditionalFormatting sqref="A212">
    <cfRule type="duplicateValues" dxfId="117" priority="87"/>
  </conditionalFormatting>
  <conditionalFormatting sqref="A213">
    <cfRule type="duplicateValues" dxfId="116" priority="86"/>
  </conditionalFormatting>
  <conditionalFormatting sqref="A214">
    <cfRule type="duplicateValues" dxfId="115" priority="85"/>
  </conditionalFormatting>
  <conditionalFormatting sqref="A215">
    <cfRule type="duplicateValues" dxfId="114" priority="84"/>
  </conditionalFormatting>
  <conditionalFormatting sqref="A217">
    <cfRule type="duplicateValues" dxfId="113" priority="2112"/>
  </conditionalFormatting>
  <conditionalFormatting sqref="A133:A135">
    <cfRule type="duplicateValues" dxfId="112" priority="2114"/>
  </conditionalFormatting>
  <conditionalFormatting sqref="A29:A30">
    <cfRule type="duplicateValues" dxfId="111" priority="44"/>
  </conditionalFormatting>
  <conditionalFormatting sqref="A146:A147">
    <cfRule type="duplicateValues" dxfId="110" priority="43"/>
  </conditionalFormatting>
  <conditionalFormatting sqref="E40 A31:A33 E34:E36">
    <cfRule type="duplicateValues" dxfId="109" priority="2711"/>
  </conditionalFormatting>
  <conditionalFormatting sqref="A47:A48">
    <cfRule type="duplicateValues" dxfId="108" priority="41"/>
  </conditionalFormatting>
  <conditionalFormatting sqref="A49">
    <cfRule type="duplicateValues" dxfId="107" priority="42"/>
  </conditionalFormatting>
  <conditionalFormatting sqref="A50:A51">
    <cfRule type="duplicateValues" dxfId="106" priority="40"/>
  </conditionalFormatting>
  <conditionalFormatting sqref="A52">
    <cfRule type="duplicateValues" dxfId="105" priority="39"/>
  </conditionalFormatting>
  <conditionalFormatting sqref="A56">
    <cfRule type="duplicateValues" dxfId="104" priority="38"/>
  </conditionalFormatting>
  <conditionalFormatting sqref="A54:A55">
    <cfRule type="duplicateValues" dxfId="103" priority="2734"/>
  </conditionalFormatting>
  <conditionalFormatting sqref="A59">
    <cfRule type="duplicateValues" dxfId="102" priority="36"/>
  </conditionalFormatting>
  <conditionalFormatting sqref="E41">
    <cfRule type="duplicateValues" dxfId="101" priority="35"/>
  </conditionalFormatting>
  <conditionalFormatting sqref="E37">
    <cfRule type="duplicateValues" dxfId="100" priority="33"/>
  </conditionalFormatting>
  <conditionalFormatting sqref="E38">
    <cfRule type="duplicateValues" dxfId="99" priority="32"/>
  </conditionalFormatting>
  <conditionalFormatting sqref="A180">
    <cfRule type="duplicateValues" dxfId="98" priority="29"/>
  </conditionalFormatting>
  <conditionalFormatting sqref="A171">
    <cfRule type="duplicateValues" dxfId="97" priority="27"/>
  </conditionalFormatting>
  <conditionalFormatting sqref="A171">
    <cfRule type="duplicateValues" dxfId="96" priority="26"/>
  </conditionalFormatting>
  <conditionalFormatting sqref="A168:A170">
    <cfRule type="duplicateValues" dxfId="95" priority="28"/>
  </conditionalFormatting>
  <conditionalFormatting sqref="A128:A132">
    <cfRule type="duplicateValues" dxfId="94" priority="20"/>
  </conditionalFormatting>
  <conditionalFormatting sqref="A126:A127">
    <cfRule type="duplicateValues" dxfId="93" priority="21"/>
  </conditionalFormatting>
  <conditionalFormatting sqref="A216">
    <cfRule type="duplicateValues" dxfId="92" priority="3026"/>
  </conditionalFormatting>
  <conditionalFormatting sqref="A60">
    <cfRule type="duplicateValues" dxfId="91" priority="18"/>
  </conditionalFormatting>
  <conditionalFormatting sqref="A61">
    <cfRule type="duplicateValues" dxfId="90" priority="17"/>
  </conditionalFormatting>
  <conditionalFormatting sqref="A57:A58 A46 A26:A28 A53">
    <cfRule type="duplicateValues" dxfId="89" priority="3883"/>
  </conditionalFormatting>
  <conditionalFormatting sqref="A62">
    <cfRule type="duplicateValues" dxfId="88" priority="3889"/>
  </conditionalFormatting>
  <conditionalFormatting sqref="A148:A152">
    <cfRule type="duplicateValues" dxfId="87" priority="4042"/>
  </conditionalFormatting>
  <conditionalFormatting sqref="A1">
    <cfRule type="duplicateValues" dxfId="86" priority="10"/>
  </conditionalFormatting>
  <conditionalFormatting sqref="A173:A1048576 A1:A122 A124:A171">
    <cfRule type="duplicateValues" dxfId="85" priority="8"/>
    <cfRule type="duplicateValues" dxfId="84" priority="9"/>
  </conditionalFormatting>
  <conditionalFormatting sqref="A181:A184 A188:A190">
    <cfRule type="duplicateValues" dxfId="83" priority="4608"/>
  </conditionalFormatting>
  <conditionalFormatting sqref="E42:E45 E39">
    <cfRule type="duplicateValues" dxfId="82" priority="4716"/>
  </conditionalFormatting>
  <conditionalFormatting sqref="A172">
    <cfRule type="duplicateValues" dxfId="81" priority="7"/>
  </conditionalFormatting>
  <conditionalFormatting sqref="A172">
    <cfRule type="duplicateValues" dxfId="80" priority="6"/>
  </conditionalFormatting>
  <conditionalFormatting sqref="A172">
    <cfRule type="duplicateValues" dxfId="79" priority="5"/>
  </conditionalFormatting>
  <conditionalFormatting sqref="A172">
    <cfRule type="duplicateValues" dxfId="78" priority="4"/>
  </conditionalFormatting>
  <conditionalFormatting sqref="A157:A158 A101 A89:A93 A85 A18:A23 A63 A73 A105:A106 A111:A113 A118:A119 A138:A145 A67:A68 A6:A10 A153 A124:A125">
    <cfRule type="duplicateValues" dxfId="77" priority="5007"/>
  </conditionalFormatting>
  <conditionalFormatting sqref="A123">
    <cfRule type="duplicateValues" dxfId="76" priority="3"/>
  </conditionalFormatting>
  <conditionalFormatting sqref="A123">
    <cfRule type="duplicateValues" dxfId="75" priority="1"/>
    <cfRule type="duplicateValues" dxfId="74" priority="2"/>
  </conditionalFormatting>
  <pageMargins left="0.70866141732283472" right="0.23622047244094491" top="0.82677165354330717" bottom="0.82677165354330717" header="0.19685039370078741" footer="0.11811023622047245"/>
  <pageSetup paperSize="9" scale="99" fitToHeight="0" orientation="portrait" r:id="rId1"/>
  <headerFooter alignWithMargins="0"/>
  <rowBreaks count="4" manualBreakCount="4">
    <brk id="53" max="26" man="1"/>
    <brk id="101" max="26" man="1"/>
    <brk id="152" max="26" man="1"/>
    <brk id="183" max="26"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A726CA-2071-4CD0-AF4D-8DAED1FEA751}">
  <sheetPr>
    <pageSetUpPr fitToPage="1"/>
  </sheetPr>
  <dimension ref="A1:AA111"/>
  <sheetViews>
    <sheetView view="pageBreakPreview" topLeftCell="A55" zoomScale="60" zoomScaleNormal="100" workbookViewId="0">
      <selection activeCell="D51" sqref="D51"/>
    </sheetView>
  </sheetViews>
  <sheetFormatPr defaultRowHeight="11.25" x14ac:dyDescent="0.2"/>
  <cols>
    <col min="1" max="1" width="4.83203125" style="77" customWidth="1"/>
    <col min="2" max="27" width="3.83203125" style="77" customWidth="1"/>
    <col min="28" max="28" width="10" style="77" bestFit="1" customWidth="1"/>
    <col min="29" max="29" width="9.33203125" style="77"/>
    <col min="30" max="30" width="10.6640625" style="77" bestFit="1" customWidth="1"/>
    <col min="31" max="16384" width="9.33203125" style="77"/>
  </cols>
  <sheetData>
    <row r="1" spans="1:27" s="35" customFormat="1" ht="35.25" customHeight="1" x14ac:dyDescent="0.2">
      <c r="A1" s="889" t="str">
        <f>orcam!A4</f>
        <v>PAVIMENTAÇÃO E DRENAGEM DE RUAS DOS BAIRRO MARAVISTA E SERRA GRANDE</v>
      </c>
      <c r="B1" s="893"/>
      <c r="C1" s="893"/>
      <c r="D1" s="893"/>
      <c r="E1" s="893"/>
      <c r="F1" s="893"/>
      <c r="G1" s="893"/>
      <c r="H1" s="893"/>
      <c r="I1" s="893"/>
      <c r="J1" s="893"/>
      <c r="K1" s="893"/>
      <c r="L1" s="893"/>
      <c r="M1" s="893"/>
      <c r="N1" s="893"/>
      <c r="O1" s="893"/>
      <c r="P1" s="893"/>
      <c r="Q1" s="893"/>
      <c r="R1" s="893"/>
      <c r="S1" s="893"/>
      <c r="T1" s="893"/>
      <c r="U1" s="893"/>
      <c r="V1" s="893"/>
      <c r="W1" s="893"/>
      <c r="X1" s="893"/>
      <c r="Y1" s="893"/>
      <c r="Z1" s="893"/>
      <c r="AA1" s="893"/>
    </row>
    <row r="2" spans="1:27" s="76" customFormat="1" ht="12.75" x14ac:dyDescent="0.2">
      <c r="B2" s="79"/>
      <c r="C2" s="79"/>
      <c r="D2" s="79"/>
      <c r="E2" s="79"/>
      <c r="F2" s="79"/>
      <c r="G2" s="79"/>
      <c r="H2" s="79"/>
      <c r="I2" s="79"/>
      <c r="J2" s="79"/>
      <c r="K2" s="79"/>
      <c r="L2" s="79"/>
      <c r="M2" s="79"/>
      <c r="N2" s="79"/>
      <c r="O2" s="79"/>
      <c r="P2" s="79"/>
      <c r="Q2" s="79"/>
      <c r="R2" s="79"/>
      <c r="S2" s="79"/>
      <c r="T2" s="79"/>
      <c r="U2" s="79"/>
      <c r="V2" s="79"/>
      <c r="W2" s="79"/>
      <c r="X2" s="79"/>
      <c r="Y2" s="79"/>
      <c r="Z2" s="79"/>
      <c r="AA2" s="79"/>
    </row>
    <row r="3" spans="1:27" s="78" customFormat="1" ht="12.75" x14ac:dyDescent="0.2">
      <c r="A3" s="191" t="s">
        <v>25114</v>
      </c>
      <c r="B3" s="192"/>
      <c r="C3" s="192"/>
      <c r="D3" s="193"/>
      <c r="E3" s="194"/>
      <c r="F3" s="181"/>
      <c r="G3" s="181"/>
      <c r="H3" s="194"/>
      <c r="I3" s="194"/>
      <c r="J3" s="194"/>
      <c r="K3" s="194"/>
      <c r="L3" s="181"/>
      <c r="M3" s="194"/>
      <c r="N3" s="194"/>
      <c r="O3" s="194"/>
      <c r="P3" s="194"/>
      <c r="Q3" s="181"/>
      <c r="R3" s="181"/>
      <c r="S3" s="194"/>
      <c r="T3" s="194"/>
      <c r="U3" s="194"/>
      <c r="V3" s="194"/>
      <c r="W3" s="194"/>
      <c r="X3" s="195"/>
      <c r="Y3" s="195"/>
      <c r="Z3" s="195"/>
      <c r="AA3" s="194"/>
    </row>
    <row r="4" spans="1:27" s="76" customFormat="1" ht="12.75" x14ac:dyDescent="0.2">
      <c r="A4" s="83"/>
      <c r="B4" s="77"/>
      <c r="C4" s="77"/>
      <c r="D4" s="77"/>
      <c r="E4" s="77"/>
      <c r="F4" s="77"/>
      <c r="G4" s="77"/>
      <c r="H4" s="77"/>
      <c r="I4" s="77"/>
      <c r="J4" s="77"/>
      <c r="K4" s="77"/>
      <c r="L4" s="77"/>
      <c r="M4" s="77"/>
      <c r="N4" s="77"/>
      <c r="O4" s="77"/>
      <c r="P4" s="77"/>
      <c r="Q4" s="77"/>
      <c r="R4" s="566"/>
      <c r="S4" s="77"/>
      <c r="T4" s="77"/>
      <c r="U4" s="77"/>
      <c r="V4" s="77"/>
      <c r="W4" s="77"/>
      <c r="X4" s="77"/>
      <c r="Y4" s="77"/>
      <c r="Z4" s="77"/>
      <c r="AA4" s="77"/>
    </row>
    <row r="5" spans="1:27" s="76" customFormat="1" ht="12.75" customHeight="1" x14ac:dyDescent="0.2">
      <c r="A5" s="46"/>
      <c r="B5" s="872" t="str">
        <f>VLOOKUP(D8,DIPREVS1!A:D,2,FALSE)</f>
        <v>PROJETO ESTRUTURAL FINAL DE ENGENHARIA DE OBRAS-DE-ARTE ESPECIAIS (PONTES,VIADUTOS E PASSARELAS) EM CONCRETO ARMADO E/OUPROTENDIDO OU ESTRUTURA DE ACO,COM AREA DE PROJECAO HORIZONTAL INFERIOR A 500M2,APRESENTADO EM AUTOCAD</v>
      </c>
      <c r="C5" s="872"/>
      <c r="D5" s="872"/>
      <c r="E5" s="872"/>
      <c r="F5" s="872"/>
      <c r="G5" s="872"/>
      <c r="H5" s="872"/>
      <c r="I5" s="872"/>
      <c r="J5" s="872"/>
      <c r="K5" s="872"/>
      <c r="L5" s="872"/>
      <c r="M5" s="872"/>
      <c r="N5" s="872"/>
      <c r="O5" s="872"/>
      <c r="P5" s="872"/>
      <c r="Q5" s="872"/>
      <c r="R5" s="872"/>
      <c r="S5" s="872"/>
      <c r="T5" s="872"/>
      <c r="U5" s="872"/>
      <c r="V5" s="872"/>
      <c r="W5" s="872"/>
      <c r="X5" s="872"/>
      <c r="Y5" s="872"/>
      <c r="Z5" s="872"/>
      <c r="AA5" s="37"/>
    </row>
    <row r="6" spans="1:27" s="76" customFormat="1" ht="12.75" x14ac:dyDescent="0.2">
      <c r="A6" s="46"/>
      <c r="B6" s="872"/>
      <c r="C6" s="872"/>
      <c r="D6" s="872"/>
      <c r="E6" s="872"/>
      <c r="F6" s="872"/>
      <c r="G6" s="872"/>
      <c r="H6" s="872"/>
      <c r="I6" s="872"/>
      <c r="J6" s="872"/>
      <c r="K6" s="872"/>
      <c r="L6" s="872"/>
      <c r="M6" s="872"/>
      <c r="N6" s="872"/>
      <c r="O6" s="872"/>
      <c r="P6" s="872"/>
      <c r="Q6" s="872"/>
      <c r="R6" s="872"/>
      <c r="S6" s="872"/>
      <c r="T6" s="872"/>
      <c r="U6" s="872"/>
      <c r="V6" s="872"/>
      <c r="W6" s="872"/>
      <c r="X6" s="872"/>
      <c r="Y6" s="872"/>
      <c r="Z6" s="872"/>
      <c r="AA6" s="37"/>
    </row>
    <row r="7" spans="1:27" s="76" customFormat="1" ht="12.75" x14ac:dyDescent="0.2">
      <c r="A7" s="46"/>
      <c r="B7" s="872"/>
      <c r="C7" s="872"/>
      <c r="D7" s="872"/>
      <c r="E7" s="872"/>
      <c r="F7" s="872"/>
      <c r="G7" s="872"/>
      <c r="H7" s="872"/>
      <c r="I7" s="872"/>
      <c r="J7" s="872"/>
      <c r="K7" s="872"/>
      <c r="L7" s="872"/>
      <c r="M7" s="872"/>
      <c r="N7" s="872"/>
      <c r="O7" s="872"/>
      <c r="P7" s="872"/>
      <c r="Q7" s="872"/>
      <c r="R7" s="872"/>
      <c r="S7" s="872"/>
      <c r="T7" s="872"/>
      <c r="U7" s="872"/>
      <c r="V7" s="872"/>
      <c r="W7" s="872"/>
      <c r="X7" s="872"/>
      <c r="Y7" s="872"/>
      <c r="Z7" s="872"/>
      <c r="AA7" s="37"/>
    </row>
    <row r="8" spans="1:27" s="76" customFormat="1" ht="12.75" x14ac:dyDescent="0.2">
      <c r="A8" s="42">
        <f>pavim!A187+1</f>
        <v>115</v>
      </c>
      <c r="B8" s="41"/>
      <c r="C8" s="43" t="s">
        <v>23098</v>
      </c>
      <c r="D8" s="55" t="s">
        <v>12224</v>
      </c>
      <c r="E8" s="37"/>
      <c r="F8" s="37"/>
      <c r="G8" s="37"/>
      <c r="H8" s="48"/>
      <c r="I8" s="48"/>
      <c r="J8" s="37"/>
      <c r="K8" s="37"/>
      <c r="L8" s="37"/>
      <c r="M8" s="37"/>
      <c r="N8" s="37"/>
      <c r="O8" s="37"/>
      <c r="P8" s="37"/>
      <c r="Q8" s="37"/>
      <c r="R8" s="37"/>
      <c r="S8" s="37"/>
      <c r="T8" s="37"/>
      <c r="U8" s="41" t="s">
        <v>23100</v>
      </c>
      <c r="V8" s="41"/>
      <c r="W8" s="861">
        <f>L10</f>
        <v>29.9</v>
      </c>
      <c r="X8" s="861"/>
      <c r="Y8" s="861"/>
      <c r="Z8" s="862" t="str">
        <f>VLOOKUP(D8,DIPREVS1!A:D,4,FALSE)</f>
        <v>m2</v>
      </c>
      <c r="AA8" s="862"/>
    </row>
    <row r="9" spans="1:27" s="76" customFormat="1" ht="12.75" x14ac:dyDescent="0.2">
      <c r="A9" s="83"/>
      <c r="B9" s="77" t="s">
        <v>23946</v>
      </c>
      <c r="C9" s="77"/>
      <c r="D9" s="77"/>
      <c r="E9" s="77"/>
      <c r="F9" s="566"/>
      <c r="G9" s="566"/>
      <c r="H9" s="77"/>
      <c r="I9" s="77"/>
      <c r="J9" s="77"/>
      <c r="K9" s="77"/>
      <c r="L9" s="566"/>
      <c r="M9" s="77"/>
      <c r="N9" s="77"/>
      <c r="O9" s="77"/>
      <c r="P9" s="77"/>
      <c r="Q9" s="566"/>
      <c r="R9" s="566"/>
      <c r="S9" s="77"/>
      <c r="T9" s="77"/>
      <c r="U9" s="77"/>
      <c r="V9" s="77"/>
      <c r="W9" s="77"/>
      <c r="X9" s="77"/>
      <c r="Y9" s="77"/>
      <c r="Z9" s="77"/>
      <c r="AA9" s="77"/>
    </row>
    <row r="10" spans="1:27" s="76" customFormat="1" ht="12.75" x14ac:dyDescent="0.2">
      <c r="A10" s="83"/>
      <c r="D10" s="867">
        <v>13</v>
      </c>
      <c r="E10" s="867"/>
      <c r="F10" s="77" t="s">
        <v>0</v>
      </c>
      <c r="G10" s="252" t="s">
        <v>1</v>
      </c>
      <c r="H10" s="867">
        <v>2.2999999999999998</v>
      </c>
      <c r="I10" s="867"/>
      <c r="J10" s="77" t="s">
        <v>0</v>
      </c>
      <c r="K10" s="252" t="s">
        <v>8</v>
      </c>
      <c r="L10" s="867">
        <f>ROUND(D10*H10,2)</f>
        <v>29.9</v>
      </c>
      <c r="M10" s="867"/>
      <c r="N10" s="867"/>
      <c r="O10" s="77" t="s">
        <v>7</v>
      </c>
    </row>
    <row r="11" spans="1:27" s="76" customFormat="1" ht="12.75" x14ac:dyDescent="0.2">
      <c r="A11" s="83"/>
      <c r="D11" s="561"/>
      <c r="E11" s="561"/>
      <c r="F11" s="77"/>
      <c r="G11" s="252"/>
      <c r="H11" s="561"/>
      <c r="I11" s="561"/>
      <c r="J11" s="77"/>
      <c r="K11" s="252"/>
      <c r="L11" s="561"/>
      <c r="M11" s="561"/>
      <c r="N11" s="561"/>
      <c r="O11" s="77"/>
    </row>
    <row r="12" spans="1:27" s="76" customFormat="1" ht="12.75" customHeight="1" x14ac:dyDescent="0.2">
      <c r="A12" s="46"/>
      <c r="B12" s="872" t="str">
        <f>VLOOKUP(D14,DIPREVS1!A:D,2,FALSE)</f>
        <v>MOBILIZACAO E DESMOBILIZACAO DE EQUIPAMENTO E EQUIPE DE SONDAGEM E PERFURACAO A PERCUSSAO,COM TRANSPORTE ATE 50KM</v>
      </c>
      <c r="C12" s="872"/>
      <c r="D12" s="872"/>
      <c r="E12" s="872"/>
      <c r="F12" s="872"/>
      <c r="G12" s="872"/>
      <c r="H12" s="872"/>
      <c r="I12" s="872"/>
      <c r="J12" s="872"/>
      <c r="K12" s="872"/>
      <c r="L12" s="872"/>
      <c r="M12" s="872"/>
      <c r="N12" s="872"/>
      <c r="O12" s="872"/>
      <c r="P12" s="872"/>
      <c r="Q12" s="872"/>
      <c r="R12" s="872"/>
      <c r="S12" s="872"/>
      <c r="T12" s="872"/>
      <c r="U12" s="872"/>
      <c r="V12" s="872"/>
      <c r="W12" s="872"/>
      <c r="X12" s="872"/>
      <c r="Y12" s="872"/>
      <c r="Z12" s="872"/>
      <c r="AA12" s="37"/>
    </row>
    <row r="13" spans="1:27" s="76" customFormat="1" ht="12.75" x14ac:dyDescent="0.2">
      <c r="A13" s="46"/>
      <c r="B13" s="872"/>
      <c r="C13" s="872"/>
      <c r="D13" s="872"/>
      <c r="E13" s="872"/>
      <c r="F13" s="872"/>
      <c r="G13" s="872"/>
      <c r="H13" s="872"/>
      <c r="I13" s="872"/>
      <c r="J13" s="872"/>
      <c r="K13" s="872"/>
      <c r="L13" s="872"/>
      <c r="M13" s="872"/>
      <c r="N13" s="872"/>
      <c r="O13" s="872"/>
      <c r="P13" s="872"/>
      <c r="Q13" s="872"/>
      <c r="R13" s="872"/>
      <c r="S13" s="872"/>
      <c r="T13" s="872"/>
      <c r="U13" s="872"/>
      <c r="V13" s="872"/>
      <c r="W13" s="872"/>
      <c r="X13" s="872"/>
      <c r="Y13" s="872"/>
      <c r="Z13" s="872"/>
      <c r="AA13" s="37"/>
    </row>
    <row r="14" spans="1:27" s="76" customFormat="1" ht="12.75" x14ac:dyDescent="0.2">
      <c r="A14" s="42">
        <f>A8+1</f>
        <v>116</v>
      </c>
      <c r="B14" s="41"/>
      <c r="C14" s="43" t="s">
        <v>23098</v>
      </c>
      <c r="D14" s="55" t="s">
        <v>11998</v>
      </c>
      <c r="E14" s="37"/>
      <c r="F14" s="37"/>
      <c r="G14" s="37"/>
      <c r="H14" s="48"/>
      <c r="I14" s="48"/>
      <c r="J14" s="37"/>
      <c r="K14" s="37"/>
      <c r="L14" s="37"/>
      <c r="M14" s="37"/>
      <c r="N14" s="37"/>
      <c r="O14" s="37"/>
      <c r="P14" s="37"/>
      <c r="Q14" s="37"/>
      <c r="R14" s="37"/>
      <c r="S14" s="37"/>
      <c r="T14" s="37"/>
      <c r="U14" s="41" t="s">
        <v>23100</v>
      </c>
      <c r="V14" s="41"/>
      <c r="W14" s="861">
        <v>1</v>
      </c>
      <c r="X14" s="861"/>
      <c r="Y14" s="861"/>
      <c r="Z14" s="862" t="str">
        <f>VLOOKUP(D14,DIPREVS1!A:D,4,FALSE)</f>
        <v>un</v>
      </c>
      <c r="AA14" s="862"/>
    </row>
    <row r="15" spans="1:27" s="76" customFormat="1" ht="12.75" x14ac:dyDescent="0.2">
      <c r="A15" s="83"/>
      <c r="D15" s="561"/>
      <c r="E15" s="561"/>
      <c r="F15" s="77"/>
      <c r="G15" s="252"/>
      <c r="H15" s="561"/>
      <c r="I15" s="561"/>
      <c r="J15" s="77"/>
      <c r="K15" s="252"/>
      <c r="L15" s="561"/>
      <c r="M15" s="561"/>
      <c r="N15" s="561"/>
      <c r="O15" s="77"/>
    </row>
    <row r="16" spans="1:27" s="76" customFormat="1" ht="12.75" customHeight="1" x14ac:dyDescent="0.2">
      <c r="A16" s="46"/>
      <c r="B16" s="872" t="str">
        <f>VLOOKUP(D18,DIPREVS1!A:D,2,FALSE)</f>
        <v>SONDAGEM A PERCUSSAO,EM TERRENO COMUM,COM ENSAIO DE PENETRACAO,DIAMETRO 3",INCLUSIVE DESLOCAMENTO DENTRO DO CANTEIRO E INSTALACAO DA SONDA EM CADA FURO</v>
      </c>
      <c r="C16" s="872"/>
      <c r="D16" s="872"/>
      <c r="E16" s="872"/>
      <c r="F16" s="872"/>
      <c r="G16" s="872"/>
      <c r="H16" s="872"/>
      <c r="I16" s="872"/>
      <c r="J16" s="872"/>
      <c r="K16" s="872"/>
      <c r="L16" s="872"/>
      <c r="M16" s="872"/>
      <c r="N16" s="872"/>
      <c r="O16" s="872"/>
      <c r="P16" s="872"/>
      <c r="Q16" s="872"/>
      <c r="R16" s="872"/>
      <c r="S16" s="872"/>
      <c r="T16" s="872"/>
      <c r="U16" s="872"/>
      <c r="V16" s="872"/>
      <c r="W16" s="872"/>
      <c r="X16" s="872"/>
      <c r="Y16" s="872"/>
      <c r="Z16" s="872"/>
      <c r="AA16" s="37"/>
    </row>
    <row r="17" spans="1:27" s="76" customFormat="1" ht="12.75" x14ac:dyDescent="0.2">
      <c r="A17" s="46"/>
      <c r="B17" s="872"/>
      <c r="C17" s="872"/>
      <c r="D17" s="872"/>
      <c r="E17" s="872"/>
      <c r="F17" s="872"/>
      <c r="G17" s="872"/>
      <c r="H17" s="872"/>
      <c r="I17" s="872"/>
      <c r="J17" s="872"/>
      <c r="K17" s="872"/>
      <c r="L17" s="872"/>
      <c r="M17" s="872"/>
      <c r="N17" s="872"/>
      <c r="O17" s="872"/>
      <c r="P17" s="872"/>
      <c r="Q17" s="872"/>
      <c r="R17" s="872"/>
      <c r="S17" s="872"/>
      <c r="T17" s="872"/>
      <c r="U17" s="872"/>
      <c r="V17" s="872"/>
      <c r="W17" s="872"/>
      <c r="X17" s="872"/>
      <c r="Y17" s="872"/>
      <c r="Z17" s="872"/>
      <c r="AA17" s="37"/>
    </row>
    <row r="18" spans="1:27" s="76" customFormat="1" ht="12.75" x14ac:dyDescent="0.2">
      <c r="A18" s="42">
        <f>A14+1</f>
        <v>117</v>
      </c>
      <c r="B18" s="41"/>
      <c r="C18" s="43" t="s">
        <v>23098</v>
      </c>
      <c r="D18" s="55" t="s">
        <v>11913</v>
      </c>
      <c r="E18" s="37"/>
      <c r="F18" s="37"/>
      <c r="G18" s="37"/>
      <c r="H18" s="48"/>
      <c r="I18" s="48"/>
      <c r="J18" s="37"/>
      <c r="K18" s="37"/>
      <c r="L18" s="37"/>
      <c r="M18" s="37"/>
      <c r="N18" s="37"/>
      <c r="O18" s="37"/>
      <c r="P18" s="37"/>
      <c r="Q18" s="37"/>
      <c r="R18" s="37"/>
      <c r="S18" s="37"/>
      <c r="T18" s="37"/>
      <c r="U18" s="41" t="s">
        <v>23100</v>
      </c>
      <c r="V18" s="41"/>
      <c r="W18" s="861">
        <f>P20</f>
        <v>120</v>
      </c>
      <c r="X18" s="861"/>
      <c r="Y18" s="861"/>
      <c r="Z18" s="862" t="str">
        <f>VLOOKUP(D18,DIPREVS1!A:D,4,FALSE)</f>
        <v>m</v>
      </c>
      <c r="AA18" s="862"/>
    </row>
    <row r="19" spans="1:27" x14ac:dyDescent="0.2">
      <c r="A19" s="660"/>
      <c r="B19" s="77" t="s">
        <v>25128</v>
      </c>
      <c r="D19" s="561"/>
      <c r="E19" s="561"/>
      <c r="G19" s="567"/>
      <c r="H19" s="561"/>
      <c r="I19" s="561"/>
      <c r="K19" s="567"/>
      <c r="L19" s="561"/>
      <c r="M19" s="561"/>
      <c r="N19" s="561"/>
    </row>
    <row r="20" spans="1:27" x14ac:dyDescent="0.2">
      <c r="A20" s="660"/>
      <c r="D20" s="867">
        <v>2</v>
      </c>
      <c r="E20" s="867"/>
      <c r="F20" s="77" t="s">
        <v>25115</v>
      </c>
      <c r="G20" s="567" t="s">
        <v>1</v>
      </c>
      <c r="H20" s="867">
        <v>2</v>
      </c>
      <c r="I20" s="867"/>
      <c r="J20" s="77" t="s">
        <v>23873</v>
      </c>
      <c r="K20" s="567" t="s">
        <v>1</v>
      </c>
      <c r="L20" s="867">
        <v>30</v>
      </c>
      <c r="M20" s="867"/>
      <c r="N20" s="561" t="s">
        <v>0</v>
      </c>
      <c r="O20" s="567" t="s">
        <v>8</v>
      </c>
      <c r="P20" s="867">
        <f>ROUND(D20*H20*L20,2)</f>
        <v>120</v>
      </c>
      <c r="Q20" s="867"/>
      <c r="R20" s="867"/>
      <c r="S20" s="77" t="s">
        <v>0</v>
      </c>
    </row>
    <row r="21" spans="1:27" x14ac:dyDescent="0.2">
      <c r="A21" s="660"/>
      <c r="D21" s="561"/>
      <c r="E21" s="561"/>
      <c r="G21" s="567"/>
      <c r="H21" s="561"/>
      <c r="I21" s="561"/>
      <c r="K21" s="567"/>
      <c r="L21" s="561"/>
      <c r="M21" s="561"/>
      <c r="N21" s="561"/>
    </row>
    <row r="22" spans="1:27" s="76" customFormat="1" ht="12.75" customHeight="1" x14ac:dyDescent="0.2">
      <c r="A22" s="46"/>
      <c r="B22" s="872" t="str">
        <f>VLOOKUP(D24,DIPREVS1!A:D,2,FALSE)</f>
        <v>MOBILIZACAO E DESMOBILIZACAO DE EQUIPAMENTO E EQUIPE DE SONDAGEM E PERFURACAO ROTATIVA,COM TRANSPORTE ATE 50KM</v>
      </c>
      <c r="C22" s="872"/>
      <c r="D22" s="872"/>
      <c r="E22" s="872"/>
      <c r="F22" s="872"/>
      <c r="G22" s="872"/>
      <c r="H22" s="872"/>
      <c r="I22" s="872"/>
      <c r="J22" s="872"/>
      <c r="K22" s="872"/>
      <c r="L22" s="872"/>
      <c r="M22" s="872"/>
      <c r="N22" s="872"/>
      <c r="O22" s="872"/>
      <c r="P22" s="872"/>
      <c r="Q22" s="872"/>
      <c r="R22" s="872"/>
      <c r="S22" s="872"/>
      <c r="T22" s="872"/>
      <c r="U22" s="872"/>
      <c r="V22" s="872"/>
      <c r="W22" s="872"/>
      <c r="X22" s="872"/>
      <c r="Y22" s="872"/>
      <c r="Z22" s="872"/>
      <c r="AA22" s="37"/>
    </row>
    <row r="23" spans="1:27" s="76" customFormat="1" ht="12.75" x14ac:dyDescent="0.2">
      <c r="A23" s="46"/>
      <c r="B23" s="872"/>
      <c r="C23" s="872"/>
      <c r="D23" s="872"/>
      <c r="E23" s="872"/>
      <c r="F23" s="872"/>
      <c r="G23" s="872"/>
      <c r="H23" s="872"/>
      <c r="I23" s="872"/>
      <c r="J23" s="872"/>
      <c r="K23" s="872"/>
      <c r="L23" s="872"/>
      <c r="M23" s="872"/>
      <c r="N23" s="872"/>
      <c r="O23" s="872"/>
      <c r="P23" s="872"/>
      <c r="Q23" s="872"/>
      <c r="R23" s="872"/>
      <c r="S23" s="872"/>
      <c r="T23" s="872"/>
      <c r="U23" s="872"/>
      <c r="V23" s="872"/>
      <c r="W23" s="872"/>
      <c r="X23" s="872"/>
      <c r="Y23" s="872"/>
      <c r="Z23" s="872"/>
      <c r="AA23" s="37"/>
    </row>
    <row r="24" spans="1:27" s="76" customFormat="1" ht="12.75" x14ac:dyDescent="0.2">
      <c r="A24" s="42">
        <f>A18+1</f>
        <v>118</v>
      </c>
      <c r="B24" s="41"/>
      <c r="C24" s="43" t="s">
        <v>23098</v>
      </c>
      <c r="D24" s="55" t="s">
        <v>12001</v>
      </c>
      <c r="E24" s="37"/>
      <c r="F24" s="37"/>
      <c r="G24" s="37"/>
      <c r="H24" s="48"/>
      <c r="I24" s="48"/>
      <c r="J24" s="37"/>
      <c r="K24" s="37"/>
      <c r="L24" s="37"/>
      <c r="M24" s="37"/>
      <c r="N24" s="37"/>
      <c r="O24" s="37"/>
      <c r="P24" s="37"/>
      <c r="Q24" s="37"/>
      <c r="R24" s="37"/>
      <c r="S24" s="37"/>
      <c r="T24" s="37"/>
      <c r="U24" s="41" t="s">
        <v>23100</v>
      </c>
      <c r="V24" s="41"/>
      <c r="W24" s="861">
        <v>1</v>
      </c>
      <c r="X24" s="861"/>
      <c r="Y24" s="861"/>
      <c r="Z24" s="862" t="str">
        <f>VLOOKUP(D24,DIPREVS1!A:D,4,FALSE)</f>
        <v>un</v>
      </c>
      <c r="AA24" s="862"/>
    </row>
    <row r="25" spans="1:27" s="76" customFormat="1" ht="12.75" x14ac:dyDescent="0.2">
      <c r="A25" s="83"/>
      <c r="D25" s="561"/>
      <c r="E25" s="561"/>
      <c r="F25" s="77"/>
      <c r="G25" s="252"/>
      <c r="H25" s="561"/>
      <c r="I25" s="561"/>
      <c r="J25" s="77"/>
      <c r="K25" s="252"/>
      <c r="L25" s="561"/>
      <c r="M25" s="561"/>
      <c r="N25" s="561"/>
      <c r="O25" s="77"/>
    </row>
    <row r="26" spans="1:27" s="76" customFormat="1" ht="12.75" customHeight="1" x14ac:dyDescent="0.2">
      <c r="A26" s="46"/>
      <c r="B26" s="872" t="str">
        <f>VLOOKUP(D28,DIPREVS1!A:D,2,FALSE)</f>
        <v>PERFURACAO ROTATIVA COM COROA DE WIDIA,EM SOLO,DIAMETRO 5",VERTICAL,INCLUSIVE DESLOCAMENTO DENTRO DO CANTEIRO E INSTALACAO DA SONDA EM CADA FURO</v>
      </c>
      <c r="C26" s="872"/>
      <c r="D26" s="872"/>
      <c r="E26" s="872"/>
      <c r="F26" s="872"/>
      <c r="G26" s="872"/>
      <c r="H26" s="872"/>
      <c r="I26" s="872"/>
      <c r="J26" s="872"/>
      <c r="K26" s="872"/>
      <c r="L26" s="872"/>
      <c r="M26" s="872"/>
      <c r="N26" s="872"/>
      <c r="O26" s="872"/>
      <c r="P26" s="872"/>
      <c r="Q26" s="872"/>
      <c r="R26" s="872"/>
      <c r="S26" s="872"/>
      <c r="T26" s="872"/>
      <c r="U26" s="872"/>
      <c r="V26" s="872"/>
      <c r="W26" s="872"/>
      <c r="X26" s="872"/>
      <c r="Y26" s="872"/>
      <c r="Z26" s="872"/>
      <c r="AA26" s="37"/>
    </row>
    <row r="27" spans="1:27" s="76" customFormat="1" ht="12.75" x14ac:dyDescent="0.2">
      <c r="A27" s="46"/>
      <c r="B27" s="872"/>
      <c r="C27" s="872"/>
      <c r="D27" s="872"/>
      <c r="E27" s="872"/>
      <c r="F27" s="872"/>
      <c r="G27" s="872"/>
      <c r="H27" s="872"/>
      <c r="I27" s="872"/>
      <c r="J27" s="872"/>
      <c r="K27" s="872"/>
      <c r="L27" s="872"/>
      <c r="M27" s="872"/>
      <c r="N27" s="872"/>
      <c r="O27" s="872"/>
      <c r="P27" s="872"/>
      <c r="Q27" s="872"/>
      <c r="R27" s="872"/>
      <c r="S27" s="872"/>
      <c r="T27" s="872"/>
      <c r="U27" s="872"/>
      <c r="V27" s="872"/>
      <c r="W27" s="872"/>
      <c r="X27" s="872"/>
      <c r="Y27" s="872"/>
      <c r="Z27" s="872"/>
      <c r="AA27" s="37"/>
    </row>
    <row r="28" spans="1:27" s="76" customFormat="1" ht="12.75" x14ac:dyDescent="0.2">
      <c r="A28" s="42">
        <f>A24+1</f>
        <v>119</v>
      </c>
      <c r="B28" s="41"/>
      <c r="C28" s="43" t="s">
        <v>23098</v>
      </c>
      <c r="D28" s="55" t="s">
        <v>11884</v>
      </c>
      <c r="E28" s="37"/>
      <c r="F28" s="37"/>
      <c r="G28" s="37"/>
      <c r="H28" s="48"/>
      <c r="I28" s="48"/>
      <c r="J28" s="37"/>
      <c r="K28" s="37"/>
      <c r="L28" s="37"/>
      <c r="M28" s="37"/>
      <c r="N28" s="37"/>
      <c r="O28" s="37"/>
      <c r="P28" s="37"/>
      <c r="Q28" s="37"/>
      <c r="R28" s="37"/>
      <c r="S28" s="37"/>
      <c r="T28" s="37"/>
      <c r="U28" s="41" t="s">
        <v>23100</v>
      </c>
      <c r="V28" s="41"/>
      <c r="W28" s="861">
        <f>P29</f>
        <v>102</v>
      </c>
      <c r="X28" s="861"/>
      <c r="Y28" s="861"/>
      <c r="Z28" s="862" t="str">
        <f>VLOOKUP(D28,DIPREVS1!A:D,4,FALSE)</f>
        <v>m</v>
      </c>
      <c r="AA28" s="862"/>
    </row>
    <row r="29" spans="1:27" x14ac:dyDescent="0.2">
      <c r="D29" s="867">
        <v>3</v>
      </c>
      <c r="E29" s="867"/>
      <c r="F29" s="77" t="s">
        <v>23873</v>
      </c>
      <c r="G29" s="567" t="s">
        <v>1</v>
      </c>
      <c r="H29" s="867">
        <v>2</v>
      </c>
      <c r="I29" s="867"/>
      <c r="J29" s="77" t="s">
        <v>25115</v>
      </c>
      <c r="K29" s="567" t="s">
        <v>1</v>
      </c>
      <c r="L29" s="867">
        <v>17</v>
      </c>
      <c r="M29" s="867"/>
      <c r="N29" s="77" t="s">
        <v>25116</v>
      </c>
      <c r="P29" s="867">
        <f>ROUND(D29*H29*L29,2)</f>
        <v>102</v>
      </c>
      <c r="Q29" s="867"/>
      <c r="R29" s="867"/>
      <c r="S29" s="77" t="s">
        <v>0</v>
      </c>
    </row>
    <row r="30" spans="1:27" x14ac:dyDescent="0.2">
      <c r="D30" s="561"/>
      <c r="E30" s="561"/>
      <c r="G30" s="567"/>
      <c r="H30" s="561"/>
      <c r="I30" s="561"/>
      <c r="K30" s="567"/>
      <c r="L30" s="561"/>
      <c r="M30" s="561"/>
      <c r="P30" s="561"/>
      <c r="Q30" s="561"/>
      <c r="R30" s="561"/>
    </row>
    <row r="31" spans="1:27" s="76" customFormat="1" ht="12.75" customHeight="1" x14ac:dyDescent="0.2">
      <c r="A31" s="46"/>
      <c r="B31" s="872" t="str">
        <f>VLOOKUP(D33,DIPREVS1!A:D,2,FALSE)</f>
        <v>PERFURACAO ROTATIVA COM COROA DE WIDIA,EM ALTERACAO DE ROCHA,DIAMETRO 5",VERTICAL,INCLUSIVE DESLOCAMENTO DENTRO DO CANTEIRO E INSTALACAO DA SONDA EM CADA FURO</v>
      </c>
      <c r="C31" s="872"/>
      <c r="D31" s="872"/>
      <c r="E31" s="872"/>
      <c r="F31" s="872"/>
      <c r="G31" s="872"/>
      <c r="H31" s="872"/>
      <c r="I31" s="872"/>
      <c r="J31" s="872"/>
      <c r="K31" s="872"/>
      <c r="L31" s="872"/>
      <c r="M31" s="872"/>
      <c r="N31" s="872"/>
      <c r="O31" s="872"/>
      <c r="P31" s="872"/>
      <c r="Q31" s="872"/>
      <c r="R31" s="872"/>
      <c r="S31" s="872"/>
      <c r="T31" s="872"/>
      <c r="U31" s="872"/>
      <c r="V31" s="872"/>
      <c r="W31" s="872"/>
      <c r="X31" s="872"/>
      <c r="Y31" s="872"/>
      <c r="Z31" s="872"/>
      <c r="AA31" s="37"/>
    </row>
    <row r="32" spans="1:27" s="76" customFormat="1" ht="12.75" x14ac:dyDescent="0.2">
      <c r="A32" s="46"/>
      <c r="B32" s="872"/>
      <c r="C32" s="872"/>
      <c r="D32" s="872"/>
      <c r="E32" s="872"/>
      <c r="F32" s="872"/>
      <c r="G32" s="872"/>
      <c r="H32" s="872"/>
      <c r="I32" s="872"/>
      <c r="J32" s="872"/>
      <c r="K32" s="872"/>
      <c r="L32" s="872"/>
      <c r="M32" s="872"/>
      <c r="N32" s="872"/>
      <c r="O32" s="872"/>
      <c r="P32" s="872"/>
      <c r="Q32" s="872"/>
      <c r="R32" s="872"/>
      <c r="S32" s="872"/>
      <c r="T32" s="872"/>
      <c r="U32" s="872"/>
      <c r="V32" s="872"/>
      <c r="W32" s="872"/>
      <c r="X32" s="872"/>
      <c r="Y32" s="872"/>
      <c r="Z32" s="872"/>
      <c r="AA32" s="37"/>
    </row>
    <row r="33" spans="1:27" s="76" customFormat="1" ht="12.75" x14ac:dyDescent="0.2">
      <c r="A33" s="42">
        <f>A28+1</f>
        <v>120</v>
      </c>
      <c r="B33" s="41"/>
      <c r="C33" s="43" t="s">
        <v>23098</v>
      </c>
      <c r="D33" s="55" t="s">
        <v>11895</v>
      </c>
      <c r="E33" s="37"/>
      <c r="F33" s="37"/>
      <c r="G33" s="37"/>
      <c r="H33" s="48"/>
      <c r="I33" s="48"/>
      <c r="J33" s="37"/>
      <c r="K33" s="37"/>
      <c r="L33" s="37"/>
      <c r="M33" s="37"/>
      <c r="N33" s="37"/>
      <c r="O33" s="37"/>
      <c r="P33" s="37"/>
      <c r="Q33" s="37"/>
      <c r="R33" s="37"/>
      <c r="S33" s="37"/>
      <c r="T33" s="37"/>
      <c r="U33" s="41" t="s">
        <v>23100</v>
      </c>
      <c r="V33" s="41"/>
      <c r="W33" s="861">
        <f>P34</f>
        <v>12</v>
      </c>
      <c r="X33" s="861"/>
      <c r="Y33" s="861"/>
      <c r="Z33" s="862" t="str">
        <f>VLOOKUP(D33,DIPREVS1!A:D,4,FALSE)</f>
        <v>m</v>
      </c>
      <c r="AA33" s="862"/>
    </row>
    <row r="34" spans="1:27" x14ac:dyDescent="0.2">
      <c r="D34" s="867">
        <v>3</v>
      </c>
      <c r="E34" s="867"/>
      <c r="F34" s="77" t="s">
        <v>23873</v>
      </c>
      <c r="G34" s="567" t="s">
        <v>1</v>
      </c>
      <c r="H34" s="867">
        <v>2</v>
      </c>
      <c r="I34" s="867"/>
      <c r="J34" s="77" t="s">
        <v>25115</v>
      </c>
      <c r="K34" s="567" t="s">
        <v>1</v>
      </c>
      <c r="L34" s="867">
        <v>2</v>
      </c>
      <c r="M34" s="867"/>
      <c r="N34" s="77" t="s">
        <v>25116</v>
      </c>
      <c r="P34" s="867">
        <f>ROUND(D34*H34*L34,2)</f>
        <v>12</v>
      </c>
      <c r="Q34" s="867"/>
      <c r="R34" s="867"/>
      <c r="S34" s="77" t="s">
        <v>0</v>
      </c>
    </row>
    <row r="36" spans="1:27" s="76" customFormat="1" ht="12.75" customHeight="1" x14ac:dyDescent="0.2">
      <c r="A36" s="46"/>
      <c r="B36" s="872" t="str">
        <f>VLOOKUP(D38,DIPREVS1!A:D,2,FALSE)</f>
        <v>PERFURACAO ROTATIVA COM COROA DE WIDIA,EM ROCHA SA,DIAMETRO5",VERTICAL,INCLUSIVE DESLOCAMENTO DENTRO DO CANTEIRO E INSTALACAO DA SONDA EM CADA FURO</v>
      </c>
      <c r="C36" s="872"/>
      <c r="D36" s="872"/>
      <c r="E36" s="872"/>
      <c r="F36" s="872"/>
      <c r="G36" s="872"/>
      <c r="H36" s="872"/>
      <c r="I36" s="872"/>
      <c r="J36" s="872"/>
      <c r="K36" s="872"/>
      <c r="L36" s="872"/>
      <c r="M36" s="872"/>
      <c r="N36" s="872"/>
      <c r="O36" s="872"/>
      <c r="P36" s="872"/>
      <c r="Q36" s="872"/>
      <c r="R36" s="872"/>
      <c r="S36" s="872"/>
      <c r="T36" s="872"/>
      <c r="U36" s="872"/>
      <c r="V36" s="872"/>
      <c r="W36" s="872"/>
      <c r="X36" s="872"/>
      <c r="Y36" s="872"/>
      <c r="Z36" s="872"/>
      <c r="AA36" s="37"/>
    </row>
    <row r="37" spans="1:27" s="76" customFormat="1" ht="12.75" x14ac:dyDescent="0.2">
      <c r="A37" s="46"/>
      <c r="B37" s="872"/>
      <c r="C37" s="872"/>
      <c r="D37" s="872"/>
      <c r="E37" s="872"/>
      <c r="F37" s="872"/>
      <c r="G37" s="872"/>
      <c r="H37" s="872"/>
      <c r="I37" s="872"/>
      <c r="J37" s="872"/>
      <c r="K37" s="872"/>
      <c r="L37" s="872"/>
      <c r="M37" s="872"/>
      <c r="N37" s="872"/>
      <c r="O37" s="872"/>
      <c r="P37" s="872"/>
      <c r="Q37" s="872"/>
      <c r="R37" s="872"/>
      <c r="S37" s="872"/>
      <c r="T37" s="872"/>
      <c r="U37" s="872"/>
      <c r="V37" s="872"/>
      <c r="W37" s="872"/>
      <c r="X37" s="872"/>
      <c r="Y37" s="872"/>
      <c r="Z37" s="872"/>
      <c r="AA37" s="37"/>
    </row>
    <row r="38" spans="1:27" s="76" customFormat="1" ht="12.75" x14ac:dyDescent="0.2">
      <c r="A38" s="42">
        <f>A33+1</f>
        <v>121</v>
      </c>
      <c r="B38" s="41"/>
      <c r="C38" s="43" t="s">
        <v>23098</v>
      </c>
      <c r="D38" s="55" t="s">
        <v>11906</v>
      </c>
      <c r="E38" s="37"/>
      <c r="F38" s="37"/>
      <c r="G38" s="37"/>
      <c r="H38" s="48"/>
      <c r="I38" s="48"/>
      <c r="J38" s="37"/>
      <c r="K38" s="37"/>
      <c r="L38" s="37"/>
      <c r="M38" s="37"/>
      <c r="N38" s="37"/>
      <c r="O38" s="37"/>
      <c r="P38" s="37"/>
      <c r="Q38" s="37"/>
      <c r="R38" s="37"/>
      <c r="S38" s="37"/>
      <c r="T38" s="37"/>
      <c r="U38" s="41" t="s">
        <v>23100</v>
      </c>
      <c r="V38" s="41"/>
      <c r="W38" s="861">
        <f>P39</f>
        <v>6</v>
      </c>
      <c r="X38" s="861"/>
      <c r="Y38" s="861"/>
      <c r="Z38" s="862" t="str">
        <f>VLOOKUP(D38,DIPREVS1!A:D,4,FALSE)</f>
        <v>m</v>
      </c>
      <c r="AA38" s="862"/>
    </row>
    <row r="39" spans="1:27" x14ac:dyDescent="0.2">
      <c r="D39" s="867">
        <v>3</v>
      </c>
      <c r="E39" s="867"/>
      <c r="F39" s="77" t="s">
        <v>23873</v>
      </c>
      <c r="G39" s="567" t="s">
        <v>1</v>
      </c>
      <c r="H39" s="867">
        <v>2</v>
      </c>
      <c r="I39" s="867"/>
      <c r="J39" s="77" t="s">
        <v>25115</v>
      </c>
      <c r="K39" s="567" t="s">
        <v>1</v>
      </c>
      <c r="L39" s="867">
        <v>1</v>
      </c>
      <c r="M39" s="867"/>
      <c r="N39" s="77" t="s">
        <v>25116</v>
      </c>
      <c r="P39" s="867">
        <f>ROUND(D39*H39*L39,2)</f>
        <v>6</v>
      </c>
      <c r="Q39" s="867"/>
      <c r="R39" s="867"/>
      <c r="S39" s="77" t="s">
        <v>0</v>
      </c>
    </row>
    <row r="41" spans="1:27" s="76" customFormat="1" ht="12.75" customHeight="1" x14ac:dyDescent="0.2">
      <c r="A41" s="46"/>
      <c r="B41" s="872" t="str">
        <f>VLOOKUP(D43,DIPREVS1!A:D,2,FALSE)</f>
        <v>ESTACA RAIZ COM DIAMETRO DE 5" PARA CARGA DE 25T,INJECAO DEARGAMASSA DE CIMENTO E AREIA,COM 450 A 500KG DE CIMENTO PORM3,INCLUSIVE O FORNECIMENTO DOS MATERIAIS(CIMENTO,AREIA E ACO),EXCLUSIVE PERFURACAO</v>
      </c>
      <c r="C41" s="872"/>
      <c r="D41" s="872"/>
      <c r="E41" s="872"/>
      <c r="F41" s="872"/>
      <c r="G41" s="872"/>
      <c r="H41" s="872"/>
      <c r="I41" s="872"/>
      <c r="J41" s="872"/>
      <c r="K41" s="872"/>
      <c r="L41" s="872"/>
      <c r="M41" s="872"/>
      <c r="N41" s="872"/>
      <c r="O41" s="872"/>
      <c r="P41" s="872"/>
      <c r="Q41" s="872"/>
      <c r="R41" s="872"/>
      <c r="S41" s="872"/>
      <c r="T41" s="872"/>
      <c r="U41" s="872"/>
      <c r="V41" s="872"/>
      <c r="W41" s="872"/>
      <c r="X41" s="872"/>
      <c r="Y41" s="872"/>
      <c r="Z41" s="872"/>
      <c r="AA41" s="37"/>
    </row>
    <row r="42" spans="1:27" s="76" customFormat="1" ht="12.75" x14ac:dyDescent="0.2">
      <c r="A42" s="46"/>
      <c r="B42" s="872"/>
      <c r="C42" s="872"/>
      <c r="D42" s="872"/>
      <c r="E42" s="872"/>
      <c r="F42" s="872"/>
      <c r="G42" s="872"/>
      <c r="H42" s="872"/>
      <c r="I42" s="872"/>
      <c r="J42" s="872"/>
      <c r="K42" s="872"/>
      <c r="L42" s="872"/>
      <c r="M42" s="872"/>
      <c r="N42" s="872"/>
      <c r="O42" s="872"/>
      <c r="P42" s="872"/>
      <c r="Q42" s="872"/>
      <c r="R42" s="872"/>
      <c r="S42" s="872"/>
      <c r="T42" s="872"/>
      <c r="U42" s="872"/>
      <c r="V42" s="872"/>
      <c r="W42" s="872"/>
      <c r="X42" s="872"/>
      <c r="Y42" s="872"/>
      <c r="Z42" s="872"/>
      <c r="AA42" s="37"/>
    </row>
    <row r="43" spans="1:27" s="76" customFormat="1" ht="12.75" x14ac:dyDescent="0.2">
      <c r="A43" s="42">
        <f>A38+1</f>
        <v>122</v>
      </c>
      <c r="B43" s="41"/>
      <c r="C43" s="43" t="s">
        <v>23098</v>
      </c>
      <c r="D43" s="55" t="s">
        <v>16250</v>
      </c>
      <c r="E43" s="37"/>
      <c r="F43" s="37"/>
      <c r="G43" s="37"/>
      <c r="H43" s="48"/>
      <c r="I43" s="48"/>
      <c r="J43" s="37"/>
      <c r="K43" s="37"/>
      <c r="L43" s="37"/>
      <c r="M43" s="37"/>
      <c r="N43" s="37"/>
      <c r="O43" s="37"/>
      <c r="P43" s="37"/>
      <c r="Q43" s="37"/>
      <c r="R43" s="37"/>
      <c r="S43" s="37"/>
      <c r="T43" s="37"/>
      <c r="U43" s="41" t="s">
        <v>23100</v>
      </c>
      <c r="V43" s="41"/>
      <c r="W43" s="861">
        <f>P44</f>
        <v>120</v>
      </c>
      <c r="X43" s="861"/>
      <c r="Y43" s="861"/>
      <c r="Z43" s="862" t="str">
        <f>VLOOKUP(D43,DIPREVS1!A:D,4,FALSE)</f>
        <v>m</v>
      </c>
      <c r="AA43" s="862"/>
    </row>
    <row r="44" spans="1:27" x14ac:dyDescent="0.2">
      <c r="D44" s="867">
        <v>3</v>
      </c>
      <c r="E44" s="867"/>
      <c r="F44" s="77" t="s">
        <v>23873</v>
      </c>
      <c r="G44" s="567" t="s">
        <v>1</v>
      </c>
      <c r="H44" s="867">
        <v>2</v>
      </c>
      <c r="I44" s="867"/>
      <c r="J44" s="77" t="s">
        <v>25115</v>
      </c>
      <c r="K44" s="567" t="s">
        <v>1</v>
      </c>
      <c r="L44" s="867">
        <v>20</v>
      </c>
      <c r="M44" s="867"/>
      <c r="N44" s="77" t="s">
        <v>25116</v>
      </c>
      <c r="P44" s="867">
        <f>ROUND(D44*H44*L44,2)</f>
        <v>120</v>
      </c>
      <c r="Q44" s="867"/>
      <c r="R44" s="867"/>
      <c r="S44" s="77" t="s">
        <v>0</v>
      </c>
    </row>
    <row r="46" spans="1:27" s="76" customFormat="1" ht="12.75" customHeight="1" x14ac:dyDescent="0.2">
      <c r="A46" s="46"/>
      <c r="B46" s="872" t="str">
        <f>VLOOKUP(D48,DIPREVS1!A:D,2,FALSE)</f>
        <v>ARRASAMENTO DE ESTACA DE CONCRETO PARA CARGA DE TRABALHO DECOMPRESSAO AXIAL ATE 600KN</v>
      </c>
      <c r="C46" s="872"/>
      <c r="D46" s="872"/>
      <c r="E46" s="872"/>
      <c r="F46" s="872"/>
      <c r="G46" s="872"/>
      <c r="H46" s="872"/>
      <c r="I46" s="872"/>
      <c r="J46" s="872"/>
      <c r="K46" s="872"/>
      <c r="L46" s="872"/>
      <c r="M46" s="872"/>
      <c r="N46" s="872"/>
      <c r="O46" s="872"/>
      <c r="P46" s="872"/>
      <c r="Q46" s="872"/>
      <c r="R46" s="872"/>
      <c r="S46" s="872"/>
      <c r="T46" s="872"/>
      <c r="U46" s="872"/>
      <c r="V46" s="872"/>
      <c r="W46" s="872"/>
      <c r="X46" s="872"/>
      <c r="Y46" s="872"/>
      <c r="Z46" s="872"/>
      <c r="AA46" s="37"/>
    </row>
    <row r="47" spans="1:27" s="76" customFormat="1" ht="12.75" x14ac:dyDescent="0.2">
      <c r="A47" s="46"/>
      <c r="B47" s="872"/>
      <c r="C47" s="872"/>
      <c r="D47" s="872"/>
      <c r="E47" s="872"/>
      <c r="F47" s="872"/>
      <c r="G47" s="872"/>
      <c r="H47" s="872"/>
      <c r="I47" s="872"/>
      <c r="J47" s="872"/>
      <c r="K47" s="872"/>
      <c r="L47" s="872"/>
      <c r="M47" s="872"/>
      <c r="N47" s="872"/>
      <c r="O47" s="872"/>
      <c r="P47" s="872"/>
      <c r="Q47" s="872"/>
      <c r="R47" s="872"/>
      <c r="S47" s="872"/>
      <c r="T47" s="872"/>
      <c r="U47" s="872"/>
      <c r="V47" s="872"/>
      <c r="W47" s="872"/>
      <c r="X47" s="872"/>
      <c r="Y47" s="872"/>
      <c r="Z47" s="872"/>
      <c r="AA47" s="37"/>
    </row>
    <row r="48" spans="1:27" s="76" customFormat="1" ht="12.75" x14ac:dyDescent="0.2">
      <c r="A48" s="42">
        <f>A43+1</f>
        <v>123</v>
      </c>
      <c r="B48" s="41"/>
      <c r="C48" s="43" t="s">
        <v>23098</v>
      </c>
      <c r="D48" s="55" t="s">
        <v>16478</v>
      </c>
      <c r="E48" s="37"/>
      <c r="F48" s="37"/>
      <c r="G48" s="37"/>
      <c r="H48" s="48"/>
      <c r="I48" s="48"/>
      <c r="J48" s="37"/>
      <c r="K48" s="37"/>
      <c r="L48" s="37"/>
      <c r="M48" s="37"/>
      <c r="N48" s="37"/>
      <c r="O48" s="37"/>
      <c r="P48" s="37"/>
      <c r="Q48" s="37"/>
      <c r="R48" s="37"/>
      <c r="S48" s="37"/>
      <c r="T48" s="37"/>
      <c r="U48" s="41" t="s">
        <v>23100</v>
      </c>
      <c r="V48" s="41"/>
      <c r="W48" s="861">
        <f>L49</f>
        <v>6</v>
      </c>
      <c r="X48" s="861"/>
      <c r="Y48" s="861"/>
      <c r="Z48" s="862" t="str">
        <f>VLOOKUP(D48,DIPREVS1!A:D,4,FALSE)</f>
        <v>un</v>
      </c>
      <c r="AA48" s="862"/>
    </row>
    <row r="49" spans="1:27" x14ac:dyDescent="0.2">
      <c r="D49" s="867">
        <v>3</v>
      </c>
      <c r="E49" s="867"/>
      <c r="F49" s="77" t="s">
        <v>23873</v>
      </c>
      <c r="G49" s="567" t="s">
        <v>1</v>
      </c>
      <c r="H49" s="867">
        <v>2</v>
      </c>
      <c r="I49" s="867"/>
      <c r="J49" s="77" t="s">
        <v>25115</v>
      </c>
      <c r="K49" s="567" t="s">
        <v>8</v>
      </c>
      <c r="L49" s="867">
        <f>ROUND(D49*H49,2)</f>
        <v>6</v>
      </c>
      <c r="M49" s="867"/>
      <c r="N49" s="867"/>
      <c r="O49" s="77" t="s">
        <v>23873</v>
      </c>
      <c r="P49" s="646"/>
      <c r="Q49" s="646"/>
      <c r="R49" s="646"/>
    </row>
    <row r="50" spans="1:27" x14ac:dyDescent="0.2">
      <c r="D50" s="561"/>
      <c r="E50" s="561"/>
      <c r="G50" s="567"/>
      <c r="H50" s="561"/>
      <c r="I50" s="561"/>
      <c r="K50" s="567"/>
      <c r="L50" s="561"/>
      <c r="M50" s="561"/>
      <c r="N50" s="561"/>
      <c r="P50" s="646"/>
      <c r="Q50" s="646"/>
      <c r="R50" s="646"/>
    </row>
    <row r="51" spans="1:27" s="76" customFormat="1" ht="12.75" customHeight="1" x14ac:dyDescent="0.2">
      <c r="A51" s="46"/>
      <c r="B51" s="872" t="str">
        <f>VLOOKUP(D54,DIPREVS1!A:D,2,FALSE)</f>
        <v>CERCA PROTETORA DE BORDA DE VALA,CONSTRUIDA COM MONTANTES DE3"X3" DE MADEIRA DE 3ª,C/1,50M DE COMPRIMENTO,FICANDO 0,50MENTERRADO, COM INTERVALO DE 2,00M E 2 TABUAS DE MADEIRA DE1"X12",HORIZONTAIS,COM 40CM DE SEPARACAO,COM APROVEITAMENTODE UMA VEZ DA MADEIRA</v>
      </c>
      <c r="C51" s="872"/>
      <c r="D51" s="872"/>
      <c r="E51" s="872"/>
      <c r="F51" s="872"/>
      <c r="G51" s="872"/>
      <c r="H51" s="872"/>
      <c r="I51" s="872"/>
      <c r="J51" s="872"/>
      <c r="K51" s="872"/>
      <c r="L51" s="872"/>
      <c r="M51" s="872"/>
      <c r="N51" s="872"/>
      <c r="O51" s="872"/>
      <c r="P51" s="872"/>
      <c r="Q51" s="872"/>
      <c r="R51" s="872"/>
      <c r="S51" s="872"/>
      <c r="T51" s="872"/>
      <c r="U51" s="872"/>
      <c r="V51" s="872"/>
      <c r="W51" s="872"/>
      <c r="X51" s="872"/>
      <c r="Y51" s="872"/>
      <c r="Z51" s="872"/>
      <c r="AA51" s="37"/>
    </row>
    <row r="52" spans="1:27" s="76" customFormat="1" ht="12.75" x14ac:dyDescent="0.2">
      <c r="A52" s="46"/>
      <c r="B52" s="872"/>
      <c r="C52" s="872"/>
      <c r="D52" s="872"/>
      <c r="E52" s="872"/>
      <c r="F52" s="872"/>
      <c r="G52" s="872"/>
      <c r="H52" s="872"/>
      <c r="I52" s="872"/>
      <c r="J52" s="872"/>
      <c r="K52" s="872"/>
      <c r="L52" s="872"/>
      <c r="M52" s="872"/>
      <c r="N52" s="872"/>
      <c r="O52" s="872"/>
      <c r="P52" s="872"/>
      <c r="Q52" s="872"/>
      <c r="R52" s="872"/>
      <c r="S52" s="872"/>
      <c r="T52" s="872"/>
      <c r="U52" s="872"/>
      <c r="V52" s="872"/>
      <c r="W52" s="872"/>
      <c r="X52" s="872"/>
      <c r="Y52" s="872"/>
      <c r="Z52" s="872"/>
      <c r="AA52" s="37"/>
    </row>
    <row r="53" spans="1:27" s="76" customFormat="1" ht="12.75" x14ac:dyDescent="0.2">
      <c r="A53" s="46"/>
      <c r="B53" s="872"/>
      <c r="C53" s="872"/>
      <c r="D53" s="872"/>
      <c r="E53" s="872"/>
      <c r="F53" s="872"/>
      <c r="G53" s="872"/>
      <c r="H53" s="872"/>
      <c r="I53" s="872"/>
      <c r="J53" s="872"/>
      <c r="K53" s="872"/>
      <c r="L53" s="872"/>
      <c r="M53" s="872"/>
      <c r="N53" s="872"/>
      <c r="O53" s="872"/>
      <c r="P53" s="872"/>
      <c r="Q53" s="872"/>
      <c r="R53" s="872"/>
      <c r="S53" s="872"/>
      <c r="T53" s="872"/>
      <c r="U53" s="872"/>
      <c r="V53" s="872"/>
      <c r="W53" s="872"/>
      <c r="X53" s="872"/>
      <c r="Y53" s="872"/>
      <c r="Z53" s="872"/>
      <c r="AA53" s="37"/>
    </row>
    <row r="54" spans="1:27" s="76" customFormat="1" ht="12.75" x14ac:dyDescent="0.2">
      <c r="A54" s="42">
        <f>A48+1</f>
        <v>124</v>
      </c>
      <c r="B54" s="41"/>
      <c r="C54" s="43" t="s">
        <v>23098</v>
      </c>
      <c r="D54" s="55" t="s">
        <v>12341</v>
      </c>
      <c r="E54" s="37"/>
      <c r="F54" s="37"/>
      <c r="G54" s="37"/>
      <c r="H54" s="48"/>
      <c r="I54" s="48"/>
      <c r="J54" s="37"/>
      <c r="K54" s="37"/>
      <c r="L54" s="37"/>
      <c r="M54" s="37"/>
      <c r="N54" s="37"/>
      <c r="O54" s="37"/>
      <c r="P54" s="37"/>
      <c r="Q54" s="37"/>
      <c r="R54" s="37"/>
      <c r="S54" s="37"/>
      <c r="T54" s="37"/>
      <c r="U54" s="41" t="s">
        <v>23100</v>
      </c>
      <c r="V54" s="41"/>
      <c r="W54" s="861">
        <f>T56</f>
        <v>16</v>
      </c>
      <c r="X54" s="861"/>
      <c r="Y54" s="861"/>
      <c r="Z54" s="862" t="str">
        <f>VLOOKUP(D54,DIPREVS1!A:D,4,FALSE)</f>
        <v>m</v>
      </c>
      <c r="AA54" s="862"/>
    </row>
    <row r="55" spans="1:27" x14ac:dyDescent="0.2">
      <c r="B55" s="77" t="s">
        <v>25119</v>
      </c>
      <c r="D55" s="561"/>
      <c r="E55" s="561"/>
      <c r="G55" s="567"/>
      <c r="H55" s="561"/>
      <c r="I55" s="561"/>
      <c r="K55" s="567"/>
      <c r="L55" s="561"/>
      <c r="M55" s="561"/>
      <c r="N55" s="561"/>
      <c r="P55" s="646"/>
      <c r="Q55" s="646"/>
      <c r="R55" s="646"/>
    </row>
    <row r="56" spans="1:27" x14ac:dyDescent="0.2">
      <c r="D56" s="867">
        <v>2</v>
      </c>
      <c r="E56" s="867"/>
      <c r="F56" s="77" t="s">
        <v>25115</v>
      </c>
      <c r="G56" s="567" t="s">
        <v>1</v>
      </c>
      <c r="H56" s="647" t="s">
        <v>11615</v>
      </c>
      <c r="I56" s="867">
        <v>2.9</v>
      </c>
      <c r="J56" s="867"/>
      <c r="K56" s="567" t="s">
        <v>0</v>
      </c>
      <c r="L56" s="561" t="s">
        <v>11614</v>
      </c>
      <c r="M56" s="867">
        <v>1.1000000000000001</v>
      </c>
      <c r="N56" s="867"/>
      <c r="O56" s="77" t="s">
        <v>25110</v>
      </c>
      <c r="P56" s="561" t="s">
        <v>1</v>
      </c>
      <c r="Q56" s="867">
        <v>2</v>
      </c>
      <c r="R56" s="867"/>
      <c r="S56" s="567" t="s">
        <v>8</v>
      </c>
      <c r="T56" s="867">
        <f>ROUND(D56*(I56+M56)*Q56,2)</f>
        <v>16</v>
      </c>
      <c r="U56" s="867"/>
      <c r="V56" s="867"/>
      <c r="W56" s="77" t="s">
        <v>0</v>
      </c>
    </row>
    <row r="57" spans="1:27" x14ac:dyDescent="0.2">
      <c r="D57" s="561"/>
      <c r="E57" s="561"/>
      <c r="G57" s="567"/>
      <c r="H57" s="561"/>
      <c r="I57" s="561"/>
      <c r="K57" s="567"/>
      <c r="L57" s="561"/>
      <c r="M57" s="561"/>
      <c r="N57" s="561"/>
      <c r="P57" s="646"/>
      <c r="Q57" s="646"/>
      <c r="R57" s="646"/>
    </row>
    <row r="58" spans="1:27" s="76" customFormat="1" ht="12.75" customHeight="1" x14ac:dyDescent="0.2">
      <c r="A58" s="46"/>
      <c r="B58" s="872" t="str">
        <f>VLOOKUP(D60,DIPREVS1!A:D,2,FALSE)</f>
        <v>ESCAVACAO MANUAL DE VALA/CAVA EM MATERIAL DE 1ª CATEGORIA (A(AREIA,ARGILA OU PICARRA),ATE 1,50M DE PROFUNDIDADE,EXCLUSIVE ESCORAMENTO E ESGOTAMENTO</v>
      </c>
      <c r="C58" s="872"/>
      <c r="D58" s="872"/>
      <c r="E58" s="872"/>
      <c r="F58" s="872"/>
      <c r="G58" s="872"/>
      <c r="H58" s="872"/>
      <c r="I58" s="872"/>
      <c r="J58" s="872"/>
      <c r="K58" s="872"/>
      <c r="L58" s="872"/>
      <c r="M58" s="872"/>
      <c r="N58" s="872"/>
      <c r="O58" s="872"/>
      <c r="P58" s="872"/>
      <c r="Q58" s="872"/>
      <c r="R58" s="872"/>
      <c r="S58" s="872"/>
      <c r="T58" s="872"/>
      <c r="U58" s="872"/>
      <c r="V58" s="872"/>
      <c r="W58" s="872"/>
      <c r="X58" s="872"/>
      <c r="Y58" s="872"/>
      <c r="Z58" s="872"/>
      <c r="AA58" s="37"/>
    </row>
    <row r="59" spans="1:27" s="76" customFormat="1" ht="12.75" x14ac:dyDescent="0.2">
      <c r="A59" s="46"/>
      <c r="B59" s="872"/>
      <c r="C59" s="872"/>
      <c r="D59" s="872"/>
      <c r="E59" s="872"/>
      <c r="F59" s="872"/>
      <c r="G59" s="872"/>
      <c r="H59" s="872"/>
      <c r="I59" s="872"/>
      <c r="J59" s="872"/>
      <c r="K59" s="872"/>
      <c r="L59" s="872"/>
      <c r="M59" s="872"/>
      <c r="N59" s="872"/>
      <c r="O59" s="872"/>
      <c r="P59" s="872"/>
      <c r="Q59" s="872"/>
      <c r="R59" s="872"/>
      <c r="S59" s="872"/>
      <c r="T59" s="872"/>
      <c r="U59" s="872"/>
      <c r="V59" s="872"/>
      <c r="W59" s="872"/>
      <c r="X59" s="872"/>
      <c r="Y59" s="872"/>
      <c r="Z59" s="872"/>
      <c r="AA59" s="37"/>
    </row>
    <row r="60" spans="1:27" s="76" customFormat="1" ht="12.75" x14ac:dyDescent="0.2">
      <c r="A60" s="42">
        <f>A54+1</f>
        <v>125</v>
      </c>
      <c r="B60" s="41"/>
      <c r="C60" s="43" t="s">
        <v>23098</v>
      </c>
      <c r="D60" s="55" t="s">
        <v>12372</v>
      </c>
      <c r="E60" s="37"/>
      <c r="F60" s="37"/>
      <c r="G60" s="37"/>
      <c r="H60" s="48"/>
      <c r="I60" s="48"/>
      <c r="J60" s="37"/>
      <c r="K60" s="37"/>
      <c r="L60" s="37"/>
      <c r="M60" s="37"/>
      <c r="N60" s="37"/>
      <c r="O60" s="37"/>
      <c r="P60" s="37"/>
      <c r="Q60" s="37"/>
      <c r="R60" s="37"/>
      <c r="S60" s="37"/>
      <c r="T60" s="37"/>
      <c r="U60" s="41" t="s">
        <v>23100</v>
      </c>
      <c r="V60" s="41"/>
      <c r="W60" s="861">
        <f>R62</f>
        <v>6.38</v>
      </c>
      <c r="X60" s="861"/>
      <c r="Y60" s="861"/>
      <c r="Z60" s="862" t="str">
        <f>VLOOKUP(D60,DIPREVS1!A:D,4,FALSE)</f>
        <v>m3</v>
      </c>
      <c r="AA60" s="862"/>
    </row>
    <row r="61" spans="1:27" x14ac:dyDescent="0.2">
      <c r="B61" s="77" t="s">
        <v>25117</v>
      </c>
    </row>
    <row r="62" spans="1:27" x14ac:dyDescent="0.2">
      <c r="B62" s="867">
        <v>2</v>
      </c>
      <c r="C62" s="867"/>
      <c r="D62" s="77" t="s">
        <v>25115</v>
      </c>
      <c r="E62" s="567" t="s">
        <v>23862</v>
      </c>
      <c r="F62" s="867">
        <v>2.9</v>
      </c>
      <c r="G62" s="867"/>
      <c r="H62" s="77" t="s">
        <v>0</v>
      </c>
      <c r="I62" s="567" t="s">
        <v>1</v>
      </c>
      <c r="J62" s="867">
        <v>1.1000000000000001</v>
      </c>
      <c r="K62" s="867"/>
      <c r="L62" s="77" t="s">
        <v>0</v>
      </c>
      <c r="M62" s="567" t="s">
        <v>1</v>
      </c>
      <c r="N62" s="867">
        <v>1</v>
      </c>
      <c r="O62" s="867"/>
      <c r="P62" s="77" t="s">
        <v>0</v>
      </c>
      <c r="Q62" s="567" t="s">
        <v>8</v>
      </c>
      <c r="R62" s="986">
        <f>ROUND(B62*F62*J62*N62,2)</f>
        <v>6.38</v>
      </c>
      <c r="S62" s="986"/>
      <c r="T62" s="986"/>
      <c r="U62" s="77" t="s">
        <v>6</v>
      </c>
    </row>
    <row r="63" spans="1:27" x14ac:dyDescent="0.2">
      <c r="B63" s="561"/>
      <c r="C63" s="561"/>
      <c r="E63" s="567"/>
      <c r="F63" s="561"/>
      <c r="G63" s="561"/>
      <c r="I63" s="567"/>
      <c r="J63" s="561"/>
      <c r="K63" s="561"/>
      <c r="M63" s="567"/>
      <c r="N63" s="561"/>
      <c r="O63" s="561"/>
      <c r="Q63" s="567"/>
      <c r="R63" s="567"/>
      <c r="S63" s="567"/>
      <c r="T63" s="567"/>
    </row>
    <row r="64" spans="1:27" s="76" customFormat="1" ht="12.75" customHeight="1" x14ac:dyDescent="0.2">
      <c r="A64" s="46"/>
      <c r="B64" s="872" t="str">
        <f>VLOOKUP(D66,DIPREVS1!A:D,2,FALSE)</f>
        <v>REATERRO DE VALA/CAVA COM MATERIAL DE BOA QUALIDADE,UTILIZANDO VIBRO COMPACTADOR PORTATIL,EXCLUSIVE MATERIAL</v>
      </c>
      <c r="C64" s="872"/>
      <c r="D64" s="872"/>
      <c r="E64" s="872"/>
      <c r="F64" s="872"/>
      <c r="G64" s="872"/>
      <c r="H64" s="872"/>
      <c r="I64" s="872"/>
      <c r="J64" s="872"/>
      <c r="K64" s="872"/>
      <c r="L64" s="872"/>
      <c r="M64" s="872"/>
      <c r="N64" s="872"/>
      <c r="O64" s="872"/>
      <c r="P64" s="872"/>
      <c r="Q64" s="872"/>
      <c r="R64" s="872"/>
      <c r="S64" s="872"/>
      <c r="T64" s="872"/>
      <c r="U64" s="872"/>
      <c r="V64" s="872"/>
      <c r="W64" s="872"/>
      <c r="X64" s="872"/>
      <c r="Y64" s="872"/>
      <c r="Z64" s="872"/>
      <c r="AA64" s="37"/>
    </row>
    <row r="65" spans="1:27" s="76" customFormat="1" ht="12.75" x14ac:dyDescent="0.2">
      <c r="A65" s="46"/>
      <c r="B65" s="872"/>
      <c r="C65" s="872"/>
      <c r="D65" s="872"/>
      <c r="E65" s="872"/>
      <c r="F65" s="872"/>
      <c r="G65" s="872"/>
      <c r="H65" s="872"/>
      <c r="I65" s="872"/>
      <c r="J65" s="872"/>
      <c r="K65" s="872"/>
      <c r="L65" s="872"/>
      <c r="M65" s="872"/>
      <c r="N65" s="872"/>
      <c r="O65" s="872"/>
      <c r="P65" s="872"/>
      <c r="Q65" s="872"/>
      <c r="R65" s="872"/>
      <c r="S65" s="872"/>
      <c r="T65" s="872"/>
      <c r="U65" s="872"/>
      <c r="V65" s="872"/>
      <c r="W65" s="872"/>
      <c r="X65" s="872"/>
      <c r="Y65" s="872"/>
      <c r="Z65" s="872"/>
      <c r="AA65" s="37"/>
    </row>
    <row r="66" spans="1:27" s="76" customFormat="1" ht="12.75" x14ac:dyDescent="0.2">
      <c r="A66" s="42">
        <f>A60+1</f>
        <v>126</v>
      </c>
      <c r="B66" s="41"/>
      <c r="C66" s="43" t="s">
        <v>23098</v>
      </c>
      <c r="D66" s="55" t="s">
        <v>12504</v>
      </c>
      <c r="E66" s="37"/>
      <c r="F66" s="37"/>
      <c r="G66" s="37"/>
      <c r="H66" s="48"/>
      <c r="I66" s="48"/>
      <c r="J66" s="37"/>
      <c r="K66" s="37"/>
      <c r="L66" s="37"/>
      <c r="M66" s="37"/>
      <c r="N66" s="37"/>
      <c r="O66" s="37"/>
      <c r="P66" s="37"/>
      <c r="Q66" s="37"/>
      <c r="R66" s="37"/>
      <c r="S66" s="37"/>
      <c r="T66" s="37"/>
      <c r="U66" s="41" t="s">
        <v>23100</v>
      </c>
      <c r="V66" s="41"/>
      <c r="W66" s="861">
        <f>L70</f>
        <v>3.1599999999999997</v>
      </c>
      <c r="X66" s="861"/>
      <c r="Y66" s="861"/>
      <c r="Z66" s="862" t="str">
        <f>VLOOKUP(D66,DIPREVS1!A:D,4,FALSE)</f>
        <v>m3</v>
      </c>
      <c r="AA66" s="862"/>
    </row>
    <row r="67" spans="1:27" x14ac:dyDescent="0.2">
      <c r="C67" s="561"/>
      <c r="E67" s="647" t="s">
        <v>25120</v>
      </c>
      <c r="F67" s="561" t="s">
        <v>8</v>
      </c>
      <c r="G67" s="867">
        <f>W60</f>
        <v>6.38</v>
      </c>
      <c r="H67" s="867"/>
      <c r="I67" s="646" t="s">
        <v>6</v>
      </c>
      <c r="J67" s="561"/>
      <c r="K67" s="561"/>
      <c r="M67" s="567"/>
      <c r="N67" s="561"/>
      <c r="O67" s="561"/>
      <c r="Q67" s="567"/>
      <c r="R67" s="567"/>
      <c r="S67" s="567"/>
      <c r="T67" s="567"/>
    </row>
    <row r="68" spans="1:27" x14ac:dyDescent="0.2">
      <c r="B68" s="561"/>
      <c r="C68" s="561"/>
      <c r="E68" s="647" t="s">
        <v>25121</v>
      </c>
      <c r="F68" s="561" t="s">
        <v>8</v>
      </c>
      <c r="G68" s="867">
        <v>2.2999999999999998</v>
      </c>
      <c r="H68" s="867"/>
      <c r="I68" s="567" t="s">
        <v>0</v>
      </c>
      <c r="J68" s="561" t="s">
        <v>1</v>
      </c>
      <c r="K68" s="867">
        <v>0.5</v>
      </c>
      <c r="L68" s="867"/>
      <c r="M68" s="567" t="s">
        <v>0</v>
      </c>
      <c r="N68" s="561" t="s">
        <v>1</v>
      </c>
      <c r="O68" s="867">
        <v>1.4</v>
      </c>
      <c r="P68" s="867"/>
      <c r="Q68" s="567" t="s">
        <v>0</v>
      </c>
      <c r="R68" s="567" t="s">
        <v>1</v>
      </c>
      <c r="S68" s="867">
        <v>2</v>
      </c>
      <c r="T68" s="867"/>
      <c r="U68" s="77" t="s">
        <v>25115</v>
      </c>
      <c r="V68" s="567" t="s">
        <v>8</v>
      </c>
      <c r="W68" s="986">
        <f>ROUND(G68*K68*O68*S68,2)</f>
        <v>3.22</v>
      </c>
      <c r="X68" s="986"/>
      <c r="Y68" s="986"/>
      <c r="Z68" s="77" t="s">
        <v>6</v>
      </c>
    </row>
    <row r="69" spans="1:27" x14ac:dyDescent="0.2">
      <c r="B69" s="427" t="s">
        <v>25122</v>
      </c>
      <c r="C69" s="561"/>
      <c r="E69" s="567"/>
      <c r="F69" s="561"/>
      <c r="G69" s="561"/>
      <c r="I69" s="567"/>
      <c r="J69" s="561"/>
      <c r="K69" s="561"/>
      <c r="M69" s="567"/>
      <c r="N69" s="561"/>
      <c r="O69" s="561"/>
      <c r="Q69" s="567"/>
      <c r="R69" s="567"/>
      <c r="S69" s="567"/>
      <c r="T69" s="567"/>
    </row>
    <row r="70" spans="1:27" x14ac:dyDescent="0.2">
      <c r="B70" s="561"/>
      <c r="C70" s="561"/>
      <c r="D70" s="988">
        <f>G67</f>
        <v>6.38</v>
      </c>
      <c r="E70" s="986"/>
      <c r="F70" s="561" t="s">
        <v>6</v>
      </c>
      <c r="G70" s="561" t="s">
        <v>16</v>
      </c>
      <c r="H70" s="986">
        <f>W68</f>
        <v>3.22</v>
      </c>
      <c r="I70" s="986"/>
      <c r="J70" s="561" t="s">
        <v>6</v>
      </c>
      <c r="K70" s="561" t="s">
        <v>8</v>
      </c>
      <c r="L70" s="988">
        <f>D70-H70</f>
        <v>3.1599999999999997</v>
      </c>
      <c r="M70" s="986"/>
      <c r="N70" s="986"/>
      <c r="O70" s="561" t="s">
        <v>6</v>
      </c>
      <c r="Q70" s="567"/>
      <c r="R70" s="567"/>
      <c r="S70" s="567"/>
      <c r="T70" s="567"/>
    </row>
    <row r="71" spans="1:27" x14ac:dyDescent="0.2">
      <c r="B71" s="561"/>
      <c r="C71" s="561"/>
      <c r="E71" s="567"/>
      <c r="F71" s="561"/>
      <c r="G71" s="561"/>
      <c r="I71" s="567"/>
      <c r="J71" s="561"/>
      <c r="K71" s="561"/>
      <c r="M71" s="567"/>
      <c r="N71" s="561"/>
      <c r="O71" s="561"/>
      <c r="Q71" s="567"/>
      <c r="R71" s="567"/>
      <c r="S71" s="567"/>
      <c r="T71" s="567"/>
    </row>
    <row r="72" spans="1:27" s="76" customFormat="1" ht="12.75" customHeight="1" x14ac:dyDescent="0.2">
      <c r="A72" s="46"/>
      <c r="B72" s="872" t="str">
        <f>VLOOKUP(D75,DIPREVS1!A:D,2,FALSE)</f>
        <v>CARGA E DESCARGA MECANICA,COM PA-CARREGADEIRA,COM 1,30M3 DECAPACIDADE,UTILIZANDO CAMINHAO BASCULANTE A OLEO DIESEL,COMCAPACIDADE UTIL DE 8T,CONSIDERADOS PARA O CAMINHAO OS TEMPOSDE ESPERA,MANOBRA,CARGA E DESCARGA E PARA A CARREGADEIRA OSTEMPOS DE ESPERA E OPERACAO PARA CARGAS DE 50T POR DIA DE 8H</v>
      </c>
      <c r="C72" s="872"/>
      <c r="D72" s="872"/>
      <c r="E72" s="872"/>
      <c r="F72" s="872"/>
      <c r="G72" s="872"/>
      <c r="H72" s="872"/>
      <c r="I72" s="872"/>
      <c r="J72" s="872"/>
      <c r="K72" s="872"/>
      <c r="L72" s="872"/>
      <c r="M72" s="872"/>
      <c r="N72" s="872"/>
      <c r="O72" s="872"/>
      <c r="P72" s="872"/>
      <c r="Q72" s="872"/>
      <c r="R72" s="872"/>
      <c r="S72" s="872"/>
      <c r="T72" s="872"/>
      <c r="U72" s="872"/>
      <c r="V72" s="872"/>
      <c r="W72" s="872"/>
      <c r="X72" s="872"/>
      <c r="Y72" s="872"/>
      <c r="Z72" s="872"/>
      <c r="AA72" s="37"/>
    </row>
    <row r="73" spans="1:27" s="76" customFormat="1" ht="12.75" x14ac:dyDescent="0.2">
      <c r="A73" s="46"/>
      <c r="B73" s="872"/>
      <c r="C73" s="872"/>
      <c r="D73" s="872"/>
      <c r="E73" s="872"/>
      <c r="F73" s="872"/>
      <c r="G73" s="872"/>
      <c r="H73" s="872"/>
      <c r="I73" s="872"/>
      <c r="J73" s="872"/>
      <c r="K73" s="872"/>
      <c r="L73" s="872"/>
      <c r="M73" s="872"/>
      <c r="N73" s="872"/>
      <c r="O73" s="872"/>
      <c r="P73" s="872"/>
      <c r="Q73" s="872"/>
      <c r="R73" s="872"/>
      <c r="S73" s="872"/>
      <c r="T73" s="872"/>
      <c r="U73" s="872"/>
      <c r="V73" s="872"/>
      <c r="W73" s="872"/>
      <c r="X73" s="872"/>
      <c r="Y73" s="872"/>
      <c r="Z73" s="872"/>
      <c r="AA73" s="37"/>
    </row>
    <row r="74" spans="1:27" s="76" customFormat="1" ht="12.75" x14ac:dyDescent="0.2">
      <c r="A74" s="46"/>
      <c r="B74" s="872"/>
      <c r="C74" s="872"/>
      <c r="D74" s="872"/>
      <c r="E74" s="872"/>
      <c r="F74" s="872"/>
      <c r="G74" s="872"/>
      <c r="H74" s="872"/>
      <c r="I74" s="872"/>
      <c r="J74" s="872"/>
      <c r="K74" s="872"/>
      <c r="L74" s="872"/>
      <c r="M74" s="872"/>
      <c r="N74" s="872"/>
      <c r="O74" s="872"/>
      <c r="P74" s="872"/>
      <c r="Q74" s="872"/>
      <c r="R74" s="872"/>
      <c r="S74" s="872"/>
      <c r="T74" s="872"/>
      <c r="U74" s="872"/>
      <c r="V74" s="872"/>
      <c r="W74" s="872"/>
      <c r="X74" s="872"/>
      <c r="Y74" s="872"/>
      <c r="Z74" s="872"/>
      <c r="AA74" s="37"/>
    </row>
    <row r="75" spans="1:27" s="76" customFormat="1" ht="12.75" x14ac:dyDescent="0.2">
      <c r="A75" s="42">
        <f>A66+1</f>
        <v>127</v>
      </c>
      <c r="B75" s="41"/>
      <c r="C75" s="43" t="s">
        <v>23098</v>
      </c>
      <c r="D75" s="55" t="s">
        <v>12706</v>
      </c>
      <c r="E75" s="37"/>
      <c r="F75" s="37"/>
      <c r="G75" s="37"/>
      <c r="H75" s="48"/>
      <c r="I75" s="48"/>
      <c r="J75" s="37"/>
      <c r="K75" s="37"/>
      <c r="L75" s="37"/>
      <c r="M75" s="37"/>
      <c r="N75" s="37"/>
      <c r="O75" s="37"/>
      <c r="P75" s="37"/>
      <c r="Q75" s="37"/>
      <c r="R75" s="37"/>
      <c r="S75" s="37"/>
      <c r="T75" s="37"/>
      <c r="U75" s="41" t="s">
        <v>23100</v>
      </c>
      <c r="V75" s="41"/>
      <c r="W75" s="861">
        <f>SUM(N76:P77)</f>
        <v>5.47</v>
      </c>
      <c r="X75" s="861"/>
      <c r="Y75" s="861"/>
      <c r="Z75" s="862" t="str">
        <f>VLOOKUP(D75,DIPREVS1!A:D,4,FALSE)</f>
        <v>t</v>
      </c>
      <c r="AA75" s="862"/>
    </row>
    <row r="76" spans="1:27" s="35" customFormat="1" ht="12.75" x14ac:dyDescent="0.2">
      <c r="A76" s="46"/>
      <c r="B76" s="36"/>
      <c r="C76" s="36"/>
      <c r="D76" s="36" t="s">
        <v>25219</v>
      </c>
      <c r="E76" s="36"/>
      <c r="F76" s="566"/>
      <c r="G76" s="566"/>
      <c r="H76" s="36"/>
      <c r="I76" s="36"/>
      <c r="J76" s="36"/>
      <c r="K76" s="36"/>
      <c r="L76" s="566"/>
      <c r="M76" s="36"/>
      <c r="N76" s="36"/>
      <c r="O76" s="36"/>
      <c r="P76" s="36"/>
      <c r="Q76" s="566"/>
      <c r="R76" s="566"/>
      <c r="S76" s="36"/>
      <c r="T76" s="36"/>
      <c r="U76" s="36"/>
      <c r="V76" s="36"/>
      <c r="W76" s="36"/>
      <c r="X76" s="36"/>
      <c r="Y76" s="36"/>
      <c r="Z76" s="36"/>
      <c r="AA76" s="36"/>
    </row>
    <row r="77" spans="1:27" s="35" customFormat="1" ht="12.75" x14ac:dyDescent="0.2">
      <c r="A77" s="46"/>
      <c r="B77" s="36"/>
      <c r="C77" s="36"/>
      <c r="D77" s="36"/>
      <c r="E77" s="873">
        <f>$W$60-$W$66</f>
        <v>3.22</v>
      </c>
      <c r="F77" s="873"/>
      <c r="G77" s="873"/>
      <c r="H77" s="37" t="s">
        <v>6</v>
      </c>
      <c r="I77" s="558" t="s">
        <v>1</v>
      </c>
      <c r="J77" s="934">
        <v>1.7</v>
      </c>
      <c r="K77" s="934"/>
      <c r="L77" s="53" t="s">
        <v>9</v>
      </c>
      <c r="M77" s="558"/>
      <c r="N77" s="922">
        <f>ROUND(E77*J77,2)</f>
        <v>5.47</v>
      </c>
      <c r="O77" s="922"/>
      <c r="P77" s="922"/>
      <c r="Q77" s="53" t="s">
        <v>3</v>
      </c>
      <c r="R77" s="566"/>
      <c r="S77" s="36"/>
      <c r="T77" s="36"/>
      <c r="U77" s="36"/>
      <c r="V77" s="36"/>
      <c r="W77" s="36"/>
      <c r="X77" s="36"/>
      <c r="Y77" s="36"/>
      <c r="Z77" s="36"/>
      <c r="AA77" s="36"/>
    </row>
    <row r="78" spans="1:27" s="35" customFormat="1" ht="12.75" x14ac:dyDescent="0.2">
      <c r="A78" s="46"/>
      <c r="B78" s="36"/>
      <c r="C78" s="36"/>
      <c r="D78" s="36"/>
      <c r="E78" s="562"/>
      <c r="F78" s="562"/>
      <c r="G78" s="562"/>
      <c r="H78" s="37"/>
      <c r="I78" s="558"/>
      <c r="J78" s="564"/>
      <c r="K78" s="564"/>
      <c r="L78" s="53"/>
      <c r="M78" s="558"/>
      <c r="N78" s="565"/>
      <c r="O78" s="565"/>
      <c r="P78" s="565"/>
      <c r="Q78" s="53"/>
      <c r="R78" s="566"/>
      <c r="S78" s="36"/>
      <c r="T78" s="36"/>
      <c r="U78" s="36"/>
      <c r="V78" s="36"/>
      <c r="W78" s="36"/>
      <c r="X78" s="36"/>
      <c r="Y78" s="36"/>
      <c r="Z78" s="36"/>
      <c r="AA78" s="36"/>
    </row>
    <row r="79" spans="1:27" s="76" customFormat="1" ht="12.75" customHeight="1" x14ac:dyDescent="0.2">
      <c r="A79" s="46"/>
      <c r="B79" s="872" t="str">
        <f>VLOOKUP(D82,DIPREVS1!A:D,2,FALSE)</f>
        <v>TRANSPORTE DE CARGA DE QUALQUER NATUREZA,EXCLUSIVE AS DESPESAS DE CARGA E DESCARGA,TANTO DE ESPERA DO CAMINHAO COMO DO SERVENTE OU EQUIPAMENTO AUXILIAR,A VELOCIDADE MEDIA DE 30KM/H,EM CAMINHAO BASCULANTE A OLEO DIESEL,COM CAPACIDADE UTIL DE8T</v>
      </c>
      <c r="C79" s="872"/>
      <c r="D79" s="872"/>
      <c r="E79" s="872"/>
      <c r="F79" s="872"/>
      <c r="G79" s="872"/>
      <c r="H79" s="872"/>
      <c r="I79" s="872"/>
      <c r="J79" s="872"/>
      <c r="K79" s="872"/>
      <c r="L79" s="872"/>
      <c r="M79" s="872"/>
      <c r="N79" s="872"/>
      <c r="O79" s="872"/>
      <c r="P79" s="872"/>
      <c r="Q79" s="872"/>
      <c r="R79" s="872"/>
      <c r="S79" s="872"/>
      <c r="T79" s="872"/>
      <c r="U79" s="872"/>
      <c r="V79" s="872"/>
      <c r="W79" s="872"/>
      <c r="X79" s="872"/>
      <c r="Y79" s="872"/>
      <c r="Z79" s="872"/>
      <c r="AA79" s="37"/>
    </row>
    <row r="80" spans="1:27" s="76" customFormat="1" ht="12.75" x14ac:dyDescent="0.2">
      <c r="A80" s="46"/>
      <c r="B80" s="872"/>
      <c r="C80" s="872"/>
      <c r="D80" s="872"/>
      <c r="E80" s="872"/>
      <c r="F80" s="872"/>
      <c r="G80" s="872"/>
      <c r="H80" s="872"/>
      <c r="I80" s="872"/>
      <c r="J80" s="872"/>
      <c r="K80" s="872"/>
      <c r="L80" s="872"/>
      <c r="M80" s="872"/>
      <c r="N80" s="872"/>
      <c r="O80" s="872"/>
      <c r="P80" s="872"/>
      <c r="Q80" s="872"/>
      <c r="R80" s="872"/>
      <c r="S80" s="872"/>
      <c r="T80" s="872"/>
      <c r="U80" s="872"/>
      <c r="V80" s="872"/>
      <c r="W80" s="872"/>
      <c r="X80" s="872"/>
      <c r="Y80" s="872"/>
      <c r="Z80" s="872"/>
      <c r="AA80" s="37"/>
    </row>
    <row r="81" spans="1:27" s="76" customFormat="1" ht="12.75" x14ac:dyDescent="0.2">
      <c r="A81" s="46"/>
      <c r="B81" s="872"/>
      <c r="C81" s="872"/>
      <c r="D81" s="872"/>
      <c r="E81" s="872"/>
      <c r="F81" s="872"/>
      <c r="G81" s="872"/>
      <c r="H81" s="872"/>
      <c r="I81" s="872"/>
      <c r="J81" s="872"/>
      <c r="K81" s="872"/>
      <c r="L81" s="872"/>
      <c r="M81" s="872"/>
      <c r="N81" s="872"/>
      <c r="O81" s="872"/>
      <c r="P81" s="872"/>
      <c r="Q81" s="872"/>
      <c r="R81" s="872"/>
      <c r="S81" s="872"/>
      <c r="T81" s="872"/>
      <c r="U81" s="872"/>
      <c r="V81" s="872"/>
      <c r="W81" s="872"/>
      <c r="X81" s="872"/>
      <c r="Y81" s="872"/>
      <c r="Z81" s="872"/>
      <c r="AA81" s="37"/>
    </row>
    <row r="82" spans="1:27" s="76" customFormat="1" ht="12.75" x14ac:dyDescent="0.2">
      <c r="A82" s="42">
        <f>A75+1</f>
        <v>128</v>
      </c>
      <c r="B82" s="41"/>
      <c r="C82" s="43" t="s">
        <v>23098</v>
      </c>
      <c r="D82" s="55" t="s">
        <v>12647</v>
      </c>
      <c r="E82" s="37"/>
      <c r="F82" s="37"/>
      <c r="G82" s="37"/>
      <c r="H82" s="48"/>
      <c r="I82" s="48"/>
      <c r="J82" s="37"/>
      <c r="K82" s="37"/>
      <c r="L82" s="37"/>
      <c r="M82" s="37"/>
      <c r="N82" s="37"/>
      <c r="O82" s="37"/>
      <c r="P82" s="37"/>
      <c r="Q82" s="37"/>
      <c r="R82" s="37"/>
      <c r="S82" s="37"/>
      <c r="T82" s="37"/>
      <c r="U82" s="41" t="s">
        <v>23100</v>
      </c>
      <c r="V82" s="41"/>
      <c r="W82" s="861">
        <f>M86</f>
        <v>79.319999999999993</v>
      </c>
      <c r="X82" s="861"/>
      <c r="Y82" s="861"/>
      <c r="Z82" s="862" t="str">
        <f>VLOOKUP(D82,DIPREVS1!A:D,4,FALSE)</f>
        <v>t x km</v>
      </c>
      <c r="AA82" s="862"/>
    </row>
    <row r="83" spans="1:27" s="76" customFormat="1" ht="12.75" customHeight="1" x14ac:dyDescent="0.2">
      <c r="A83" s="46"/>
      <c r="B83" s="36"/>
      <c r="C83" s="48" t="s">
        <v>25189</v>
      </c>
      <c r="D83" s="36"/>
      <c r="E83" s="36"/>
      <c r="F83" s="566"/>
      <c r="G83" s="566"/>
      <c r="H83" s="36"/>
      <c r="I83" s="36"/>
      <c r="J83" s="36"/>
      <c r="K83" s="36"/>
      <c r="L83" s="566"/>
      <c r="M83" s="36"/>
      <c r="N83" s="36"/>
      <c r="O83" s="36"/>
      <c r="P83" s="36"/>
      <c r="Q83" s="566"/>
      <c r="R83" s="566"/>
      <c r="T83" s="459"/>
      <c r="U83" s="459"/>
      <c r="V83" s="37"/>
      <c r="X83" s="36"/>
      <c r="Y83" s="36"/>
      <c r="Z83" s="36"/>
      <c r="AA83" s="36"/>
    </row>
    <row r="84" spans="1:27" s="76" customFormat="1" ht="12.75" x14ac:dyDescent="0.2">
      <c r="A84" s="46"/>
      <c r="B84" s="36"/>
      <c r="C84" s="36" t="s">
        <v>23652</v>
      </c>
      <c r="D84" s="36"/>
      <c r="E84" s="934">
        <v>14.5</v>
      </c>
      <c r="F84" s="934"/>
      <c r="G84" s="37" t="s">
        <v>5</v>
      </c>
      <c r="H84" s="36"/>
      <c r="I84" s="36"/>
      <c r="J84" s="36"/>
      <c r="K84" s="36"/>
      <c r="L84" s="566"/>
      <c r="M84" s="36"/>
      <c r="N84" s="36"/>
      <c r="O84" s="36"/>
      <c r="P84" s="36"/>
      <c r="Q84" s="566"/>
      <c r="R84" s="566"/>
      <c r="S84" s="36"/>
      <c r="T84" s="36"/>
      <c r="U84" s="36"/>
      <c r="V84" s="36"/>
      <c r="W84" s="36"/>
      <c r="X84" s="36"/>
      <c r="Y84" s="36"/>
      <c r="Z84" s="36"/>
      <c r="AA84" s="36"/>
    </row>
    <row r="85" spans="1:27" s="76" customFormat="1" ht="12.75" x14ac:dyDescent="0.2">
      <c r="A85" s="46"/>
      <c r="B85" s="36"/>
      <c r="D85" s="77"/>
      <c r="E85" s="77"/>
      <c r="F85" s="132" t="s">
        <v>23675</v>
      </c>
      <c r="G85" s="935">
        <f>A60</f>
        <v>125</v>
      </c>
      <c r="H85" s="935"/>
      <c r="I85" s="36"/>
      <c r="J85" s="36"/>
      <c r="K85" s="36"/>
      <c r="L85" s="566"/>
      <c r="M85" s="36"/>
      <c r="N85" s="36"/>
      <c r="O85" s="36"/>
      <c r="P85" s="36"/>
      <c r="Q85" s="566"/>
      <c r="R85" s="566"/>
      <c r="S85" s="36"/>
      <c r="T85" s="36"/>
      <c r="U85" s="36"/>
      <c r="V85" s="36"/>
      <c r="W85" s="36"/>
      <c r="X85" s="36"/>
      <c r="Y85" s="36"/>
      <c r="Z85" s="36"/>
      <c r="AA85" s="36"/>
    </row>
    <row r="86" spans="1:27" s="76" customFormat="1" ht="12.75" x14ac:dyDescent="0.2">
      <c r="A86" s="46"/>
      <c r="B86" s="36"/>
      <c r="C86" s="36"/>
      <c r="D86" s="922">
        <f>N77</f>
        <v>5.47</v>
      </c>
      <c r="E86" s="922"/>
      <c r="F86" s="922"/>
      <c r="G86" s="53" t="s">
        <v>3</v>
      </c>
      <c r="H86" s="558" t="s">
        <v>1</v>
      </c>
      <c r="I86" s="934">
        <f>E84</f>
        <v>14.5</v>
      </c>
      <c r="J86" s="934"/>
      <c r="K86" s="53" t="s">
        <v>5</v>
      </c>
      <c r="L86" s="558" t="s">
        <v>8</v>
      </c>
      <c r="M86" s="922">
        <f>ROUND(D86*I86,2)</f>
        <v>79.319999999999993</v>
      </c>
      <c r="N86" s="922"/>
      <c r="O86" s="922"/>
      <c r="P86" s="53" t="s">
        <v>4</v>
      </c>
      <c r="Q86" s="566"/>
      <c r="R86" s="566"/>
      <c r="S86" s="36"/>
      <c r="T86" s="36"/>
      <c r="U86" s="36"/>
      <c r="V86" s="36"/>
      <c r="W86" s="36"/>
      <c r="X86" s="36"/>
      <c r="Y86" s="36"/>
      <c r="Z86" s="36"/>
      <c r="AA86" s="36"/>
    </row>
    <row r="87" spans="1:27" s="35" customFormat="1" ht="12.75" x14ac:dyDescent="0.2">
      <c r="A87" s="46"/>
      <c r="B87" s="36"/>
      <c r="C87" s="36"/>
      <c r="D87" s="36"/>
      <c r="E87" s="562"/>
      <c r="F87" s="562"/>
      <c r="G87" s="562"/>
      <c r="H87" s="37"/>
      <c r="I87" s="558"/>
      <c r="J87" s="564"/>
      <c r="K87" s="564"/>
      <c r="L87" s="53"/>
      <c r="M87" s="558"/>
      <c r="N87" s="565"/>
      <c r="O87" s="565"/>
      <c r="P87" s="565"/>
      <c r="Q87" s="53"/>
      <c r="R87" s="566"/>
      <c r="S87" s="36"/>
      <c r="T87" s="36"/>
      <c r="U87" s="36"/>
      <c r="V87" s="36"/>
      <c r="W87" s="36"/>
      <c r="X87" s="36"/>
      <c r="Y87" s="36"/>
      <c r="Z87" s="36"/>
      <c r="AA87" s="36"/>
    </row>
    <row r="88" spans="1:27" s="76" customFormat="1" ht="12.75" customHeight="1" x14ac:dyDescent="0.2">
      <c r="A88" s="46"/>
      <c r="B88" s="872" t="str">
        <f>VLOOKUP(D91,DIPREVS1!A:D,2,FALSE)</f>
        <v>DISPOSICAO FINAL DE MATERIAIS E RESIDUOS DE OBRAS EM LOCAIS DE OPERACAO E DISPOSICAO FINAL APROPRIADOS, AUTORIZADOS E/OU LICENCIADOS PELOS ORGAOS DE LICENCIAMENTO E DE CONTROLE AMBIENTAL, MEDIDA POR TONELADA TRANSPORTADA, SENDO COMPROVADA CONFORME LEGISLACAO PERTINENTE.</v>
      </c>
      <c r="C88" s="872"/>
      <c r="D88" s="872"/>
      <c r="E88" s="872"/>
      <c r="F88" s="872"/>
      <c r="G88" s="872"/>
      <c r="H88" s="872"/>
      <c r="I88" s="872"/>
      <c r="J88" s="872"/>
      <c r="K88" s="872"/>
      <c r="L88" s="872"/>
      <c r="M88" s="872"/>
      <c r="N88" s="872"/>
      <c r="O88" s="872"/>
      <c r="P88" s="872"/>
      <c r="Q88" s="872"/>
      <c r="R88" s="872"/>
      <c r="S88" s="872"/>
      <c r="T88" s="872"/>
      <c r="U88" s="872"/>
      <c r="V88" s="872"/>
      <c r="W88" s="872"/>
      <c r="X88" s="872"/>
      <c r="Y88" s="872"/>
      <c r="Z88" s="872"/>
      <c r="AA88" s="37"/>
    </row>
    <row r="89" spans="1:27" s="76" customFormat="1" ht="12.75" x14ac:dyDescent="0.2">
      <c r="A89" s="46"/>
      <c r="B89" s="872"/>
      <c r="C89" s="872"/>
      <c r="D89" s="872"/>
      <c r="E89" s="872"/>
      <c r="F89" s="872"/>
      <c r="G89" s="872"/>
      <c r="H89" s="872"/>
      <c r="I89" s="872"/>
      <c r="J89" s="872"/>
      <c r="K89" s="872"/>
      <c r="L89" s="872"/>
      <c r="M89" s="872"/>
      <c r="N89" s="872"/>
      <c r="O89" s="872"/>
      <c r="P89" s="872"/>
      <c r="Q89" s="872"/>
      <c r="R89" s="872"/>
      <c r="S89" s="872"/>
      <c r="T89" s="872"/>
      <c r="U89" s="872"/>
      <c r="V89" s="872"/>
      <c r="W89" s="872"/>
      <c r="X89" s="872"/>
      <c r="Y89" s="872"/>
      <c r="Z89" s="872"/>
      <c r="AA89" s="37"/>
    </row>
    <row r="90" spans="1:27" s="76" customFormat="1" ht="12.75" x14ac:dyDescent="0.2">
      <c r="A90" s="46"/>
      <c r="B90" s="872"/>
      <c r="C90" s="872"/>
      <c r="D90" s="872"/>
      <c r="E90" s="872"/>
      <c r="F90" s="872"/>
      <c r="G90" s="872"/>
      <c r="H90" s="872"/>
      <c r="I90" s="872"/>
      <c r="J90" s="872"/>
      <c r="K90" s="872"/>
      <c r="L90" s="872"/>
      <c r="M90" s="872"/>
      <c r="N90" s="872"/>
      <c r="O90" s="872"/>
      <c r="P90" s="872"/>
      <c r="Q90" s="872"/>
      <c r="R90" s="872"/>
      <c r="S90" s="872"/>
      <c r="T90" s="872"/>
      <c r="U90" s="872"/>
      <c r="V90" s="872"/>
      <c r="W90" s="872"/>
      <c r="X90" s="872"/>
      <c r="Y90" s="872"/>
      <c r="Z90" s="872"/>
      <c r="AA90" s="37"/>
    </row>
    <row r="91" spans="1:27" s="76" customFormat="1" ht="12.75" x14ac:dyDescent="0.2">
      <c r="A91" s="42">
        <f>A82+1</f>
        <v>129</v>
      </c>
      <c r="B91" s="41"/>
      <c r="C91" s="43" t="s">
        <v>23098</v>
      </c>
      <c r="D91" s="55" t="s">
        <v>25185</v>
      </c>
      <c r="E91" s="37"/>
      <c r="F91" s="37"/>
      <c r="G91" s="37"/>
      <c r="H91" s="48"/>
      <c r="I91" s="48"/>
      <c r="J91" s="37"/>
      <c r="K91" s="37"/>
      <c r="L91" s="37"/>
      <c r="M91" s="37"/>
      <c r="N91" s="37"/>
      <c r="O91" s="37"/>
      <c r="P91" s="37"/>
      <c r="Q91" s="37"/>
      <c r="R91" s="37"/>
      <c r="S91" s="37"/>
      <c r="T91" s="37"/>
      <c r="U91" s="41" t="s">
        <v>23100</v>
      </c>
      <c r="V91" s="41"/>
      <c r="W91" s="861">
        <f>E77</f>
        <v>3.22</v>
      </c>
      <c r="X91" s="861"/>
      <c r="Y91" s="861"/>
      <c r="Z91" s="862" t="str">
        <f>VLOOKUP(D91,DIPREVS1!A:D,4,FALSE)</f>
        <v>m3</v>
      </c>
      <c r="AA91" s="862"/>
    </row>
    <row r="92" spans="1:27" s="35" customFormat="1" ht="12.75" x14ac:dyDescent="0.2">
      <c r="A92" s="42"/>
      <c r="B92" s="37" t="s">
        <v>25187</v>
      </c>
      <c r="C92" s="43"/>
      <c r="D92" s="55"/>
      <c r="E92" s="37"/>
      <c r="F92" s="37"/>
      <c r="G92" s="37"/>
      <c r="H92" s="48"/>
      <c r="I92" s="48"/>
      <c r="J92" s="37"/>
      <c r="K92" s="37"/>
      <c r="L92" s="37"/>
      <c r="M92" s="37"/>
      <c r="N92" s="37"/>
      <c r="O92" s="37"/>
      <c r="P92" s="37"/>
      <c r="Q92" s="37"/>
      <c r="R92" s="37"/>
      <c r="S92" s="37"/>
      <c r="T92" s="37"/>
      <c r="U92" s="41"/>
      <c r="V92" s="41"/>
      <c r="W92" s="746"/>
      <c r="X92" s="746"/>
      <c r="Y92" s="746"/>
      <c r="Z92" s="747"/>
      <c r="AA92" s="747"/>
    </row>
    <row r="94" spans="1:27" s="76" customFormat="1" ht="12.75" customHeight="1" x14ac:dyDescent="0.2">
      <c r="A94" s="46"/>
      <c r="B94" s="872" t="str">
        <f>VLOOKUP(D97,DIPREVS1!A:D,2,FALSE)</f>
        <v>CONCRETO ARMADO,FCK=30MPA,INCLUINDO MATERIAIS PARA 1,00M3 DECONCRETO(IMPORTADO DE USINA)ADENSADO E COLOCADO,12,00M2 DEAREA MOLDADA,FORMAS E ESCORAMENTO CONFORME ITENS 11.004.0022E 11.004.0035,80KG DE ACO CA-50,INCLUSIVE MAO-DE-OBRA PARACORTE,DOBRAGEM,MONTAGEM E COLOCACAO NAS FORMAS</v>
      </c>
      <c r="C94" s="872"/>
      <c r="D94" s="872"/>
      <c r="E94" s="872"/>
      <c r="F94" s="872"/>
      <c r="G94" s="872"/>
      <c r="H94" s="872"/>
      <c r="I94" s="872"/>
      <c r="J94" s="872"/>
      <c r="K94" s="872"/>
      <c r="L94" s="872"/>
      <c r="M94" s="872"/>
      <c r="N94" s="872"/>
      <c r="O94" s="872"/>
      <c r="P94" s="872"/>
      <c r="Q94" s="872"/>
      <c r="R94" s="872"/>
      <c r="S94" s="872"/>
      <c r="T94" s="872"/>
      <c r="U94" s="872"/>
      <c r="V94" s="872"/>
      <c r="W94" s="872"/>
      <c r="X94" s="872"/>
      <c r="Y94" s="872"/>
      <c r="Z94" s="872"/>
      <c r="AA94" s="37"/>
    </row>
    <row r="95" spans="1:27" s="76" customFormat="1" ht="12.75" x14ac:dyDescent="0.2">
      <c r="A95" s="46"/>
      <c r="B95" s="872"/>
      <c r="C95" s="872"/>
      <c r="D95" s="872"/>
      <c r="E95" s="872"/>
      <c r="F95" s="872"/>
      <c r="G95" s="872"/>
      <c r="H95" s="872"/>
      <c r="I95" s="872"/>
      <c r="J95" s="872"/>
      <c r="K95" s="872"/>
      <c r="L95" s="872"/>
      <c r="M95" s="872"/>
      <c r="N95" s="872"/>
      <c r="O95" s="872"/>
      <c r="P95" s="872"/>
      <c r="Q95" s="872"/>
      <c r="R95" s="872"/>
      <c r="S95" s="872"/>
      <c r="T95" s="872"/>
      <c r="U95" s="872"/>
      <c r="V95" s="872"/>
      <c r="W95" s="872"/>
      <c r="X95" s="872"/>
      <c r="Y95" s="872"/>
      <c r="Z95" s="872"/>
      <c r="AA95" s="37"/>
    </row>
    <row r="96" spans="1:27" s="76" customFormat="1" ht="12.75" x14ac:dyDescent="0.2">
      <c r="A96" s="46"/>
      <c r="B96" s="872"/>
      <c r="C96" s="872"/>
      <c r="D96" s="872"/>
      <c r="E96" s="872"/>
      <c r="F96" s="872"/>
      <c r="G96" s="872"/>
      <c r="H96" s="872"/>
      <c r="I96" s="872"/>
      <c r="J96" s="872"/>
      <c r="K96" s="872"/>
      <c r="L96" s="872"/>
      <c r="M96" s="872"/>
      <c r="N96" s="872"/>
      <c r="O96" s="872"/>
      <c r="P96" s="872"/>
      <c r="Q96" s="872"/>
      <c r="R96" s="872"/>
      <c r="S96" s="872"/>
      <c r="T96" s="872"/>
      <c r="U96" s="872"/>
      <c r="V96" s="872"/>
      <c r="W96" s="872"/>
      <c r="X96" s="872"/>
      <c r="Y96" s="872"/>
      <c r="Z96" s="872"/>
      <c r="AA96" s="37"/>
    </row>
    <row r="97" spans="1:27" s="76" customFormat="1" ht="12.75" x14ac:dyDescent="0.2">
      <c r="A97" s="42">
        <f>A91+1</f>
        <v>130</v>
      </c>
      <c r="B97" s="41"/>
      <c r="C97" s="43" t="s">
        <v>23098</v>
      </c>
      <c r="D97" s="55" t="s">
        <v>16766</v>
      </c>
      <c r="E97" s="37"/>
      <c r="F97" s="37"/>
      <c r="G97" s="37"/>
      <c r="H97" s="48"/>
      <c r="I97" s="48"/>
      <c r="J97" s="37"/>
      <c r="K97" s="37"/>
      <c r="L97" s="37"/>
      <c r="M97" s="37"/>
      <c r="N97" s="37"/>
      <c r="O97" s="37"/>
      <c r="P97" s="37"/>
      <c r="Q97" s="37"/>
      <c r="R97" s="37"/>
      <c r="S97" s="37"/>
      <c r="T97" s="37"/>
      <c r="U97" s="41" t="s">
        <v>23100</v>
      </c>
      <c r="V97" s="41"/>
      <c r="W97" s="861">
        <f>R99</f>
        <v>3.22</v>
      </c>
      <c r="X97" s="861"/>
      <c r="Y97" s="861"/>
      <c r="Z97" s="862" t="str">
        <f>VLOOKUP(D97,DIPREVS1!A:D,4,FALSE)</f>
        <v>m3</v>
      </c>
      <c r="AA97" s="862"/>
    </row>
    <row r="98" spans="1:27" x14ac:dyDescent="0.2">
      <c r="B98" s="77" t="s">
        <v>25118</v>
      </c>
    </row>
    <row r="99" spans="1:27" x14ac:dyDescent="0.2">
      <c r="B99" s="867">
        <v>2</v>
      </c>
      <c r="C99" s="867"/>
      <c r="D99" s="77" t="s">
        <v>25115</v>
      </c>
      <c r="E99" s="567" t="s">
        <v>1</v>
      </c>
      <c r="F99" s="867">
        <v>2.2999999999999998</v>
      </c>
      <c r="G99" s="867"/>
      <c r="H99" s="77" t="s">
        <v>0</v>
      </c>
      <c r="I99" s="567" t="s">
        <v>1</v>
      </c>
      <c r="J99" s="867">
        <v>0.5</v>
      </c>
      <c r="K99" s="867"/>
      <c r="L99" s="77" t="s">
        <v>0</v>
      </c>
      <c r="M99" s="567" t="s">
        <v>1</v>
      </c>
      <c r="N99" s="867">
        <v>1.4</v>
      </c>
      <c r="O99" s="867"/>
      <c r="P99" s="77" t="s">
        <v>0</v>
      </c>
      <c r="Q99" s="567" t="s">
        <v>8</v>
      </c>
      <c r="R99" s="986">
        <f>ROUND(B99*F99*J99*N99,2)</f>
        <v>3.22</v>
      </c>
      <c r="S99" s="986"/>
      <c r="T99" s="986"/>
      <c r="U99" s="77" t="s">
        <v>6</v>
      </c>
    </row>
    <row r="101" spans="1:27" s="76" customFormat="1" ht="12.75" customHeight="1" x14ac:dyDescent="0.2">
      <c r="A101" s="46"/>
      <c r="B101" s="872" t="str">
        <f>VLOOKUP(D103,DIPREVS1!A:D,2,FALSE)</f>
        <v>APARELHO DE APOIO DE NEOPRENE,FRETADO,INCLUSIVE PREPARO DO BERCO.FORNECIMENTO E COLOCACAO</v>
      </c>
      <c r="C101" s="872"/>
      <c r="D101" s="872"/>
      <c r="E101" s="872"/>
      <c r="F101" s="872"/>
      <c r="G101" s="872"/>
      <c r="H101" s="872"/>
      <c r="I101" s="872"/>
      <c r="J101" s="872"/>
      <c r="K101" s="872"/>
      <c r="L101" s="872"/>
      <c r="M101" s="872"/>
      <c r="N101" s="872"/>
      <c r="O101" s="872"/>
      <c r="P101" s="872"/>
      <c r="Q101" s="872"/>
      <c r="R101" s="872"/>
      <c r="S101" s="872"/>
      <c r="T101" s="872"/>
      <c r="U101" s="872"/>
      <c r="V101" s="872"/>
      <c r="W101" s="872"/>
      <c r="X101" s="872"/>
      <c r="Y101" s="872"/>
      <c r="Z101" s="872"/>
      <c r="AA101" s="37"/>
    </row>
    <row r="102" spans="1:27" s="76" customFormat="1" ht="12.75" x14ac:dyDescent="0.2">
      <c r="A102" s="46"/>
      <c r="B102" s="872"/>
      <c r="C102" s="872"/>
      <c r="D102" s="872"/>
      <c r="E102" s="872"/>
      <c r="F102" s="872"/>
      <c r="G102" s="872"/>
      <c r="H102" s="872"/>
      <c r="I102" s="872"/>
      <c r="J102" s="872"/>
      <c r="K102" s="872"/>
      <c r="L102" s="872"/>
      <c r="M102" s="872"/>
      <c r="N102" s="872"/>
      <c r="O102" s="872"/>
      <c r="P102" s="872"/>
      <c r="Q102" s="872"/>
      <c r="R102" s="872"/>
      <c r="S102" s="872"/>
      <c r="T102" s="872"/>
      <c r="U102" s="872"/>
      <c r="V102" s="872"/>
      <c r="W102" s="872"/>
      <c r="X102" s="872"/>
      <c r="Y102" s="872"/>
      <c r="Z102" s="872"/>
      <c r="AA102" s="37"/>
    </row>
    <row r="103" spans="1:27" s="76" customFormat="1" ht="12.75" x14ac:dyDescent="0.2">
      <c r="A103" s="42">
        <f>A97+1</f>
        <v>131</v>
      </c>
      <c r="B103" s="41"/>
      <c r="C103" s="43" t="s">
        <v>23098</v>
      </c>
      <c r="D103" s="55" t="s">
        <v>16890</v>
      </c>
      <c r="E103" s="37"/>
      <c r="F103" s="37"/>
      <c r="G103" s="37"/>
      <c r="H103" s="48"/>
      <c r="I103" s="48"/>
      <c r="J103" s="37"/>
      <c r="K103" s="37"/>
      <c r="L103" s="37"/>
      <c r="M103" s="37"/>
      <c r="N103" s="37"/>
      <c r="O103" s="37"/>
      <c r="P103" s="37"/>
      <c r="Q103" s="37"/>
      <c r="R103" s="37"/>
      <c r="S103" s="37"/>
      <c r="T103" s="37"/>
      <c r="U103" s="41" t="s">
        <v>23100</v>
      </c>
      <c r="V103" s="41"/>
      <c r="W103" s="861">
        <f>R105</f>
        <v>8.1</v>
      </c>
      <c r="X103" s="861"/>
      <c r="Y103" s="861"/>
      <c r="Z103" s="862" t="str">
        <f>VLOOKUP(D103,DIPREVS1!A:D,4,FALSE)</f>
        <v>dm3</v>
      </c>
      <c r="AA103" s="862"/>
    </row>
    <row r="104" spans="1:27" x14ac:dyDescent="0.2">
      <c r="B104" s="77" t="s">
        <v>25123</v>
      </c>
    </row>
    <row r="105" spans="1:27" x14ac:dyDescent="0.2">
      <c r="B105" s="867">
        <v>3</v>
      </c>
      <c r="C105" s="867"/>
      <c r="D105" s="567" t="s">
        <v>25124</v>
      </c>
      <c r="E105" s="561" t="s">
        <v>1</v>
      </c>
      <c r="F105" s="867">
        <v>1.5</v>
      </c>
      <c r="G105" s="867"/>
      <c r="H105" s="77" t="s">
        <v>25124</v>
      </c>
      <c r="I105" s="567" t="s">
        <v>1</v>
      </c>
      <c r="J105" s="986">
        <v>0.45</v>
      </c>
      <c r="K105" s="986"/>
      <c r="L105" s="77" t="s">
        <v>25124</v>
      </c>
      <c r="M105" s="567" t="s">
        <v>1</v>
      </c>
      <c r="N105" s="867">
        <v>4</v>
      </c>
      <c r="O105" s="867"/>
      <c r="P105" s="77" t="s">
        <v>23873</v>
      </c>
      <c r="Q105" s="567" t="s">
        <v>8</v>
      </c>
      <c r="R105" s="867">
        <f>ROUND(B105*F105*J105*N105,2)</f>
        <v>8.1</v>
      </c>
      <c r="S105" s="867"/>
      <c r="T105" s="867"/>
      <c r="U105" s="77" t="s">
        <v>11601</v>
      </c>
    </row>
    <row r="107" spans="1:27" s="76" customFormat="1" ht="12.75" customHeight="1" x14ac:dyDescent="0.2">
      <c r="A107" s="46"/>
      <c r="B107" s="872" t="s">
        <v>25127</v>
      </c>
      <c r="C107" s="872"/>
      <c r="D107" s="872"/>
      <c r="E107" s="872"/>
      <c r="F107" s="872"/>
      <c r="G107" s="872"/>
      <c r="H107" s="872"/>
      <c r="I107" s="872"/>
      <c r="J107" s="872"/>
      <c r="K107" s="872"/>
      <c r="L107" s="872"/>
      <c r="M107" s="872"/>
      <c r="N107" s="872"/>
      <c r="O107" s="872"/>
      <c r="P107" s="872"/>
      <c r="Q107" s="872"/>
      <c r="R107" s="872"/>
      <c r="S107" s="872"/>
      <c r="T107" s="872"/>
      <c r="U107" s="872"/>
      <c r="V107" s="872"/>
      <c r="W107" s="872"/>
      <c r="X107" s="872"/>
      <c r="Y107" s="872"/>
      <c r="Z107" s="872"/>
      <c r="AA107" s="37"/>
    </row>
    <row r="108" spans="1:27" s="76" customFormat="1" ht="12.75" x14ac:dyDescent="0.2">
      <c r="A108" s="46"/>
      <c r="B108" s="872"/>
      <c r="C108" s="872"/>
      <c r="D108" s="872"/>
      <c r="E108" s="872"/>
      <c r="F108" s="872"/>
      <c r="G108" s="872"/>
      <c r="H108" s="872"/>
      <c r="I108" s="872"/>
      <c r="J108" s="872"/>
      <c r="K108" s="872"/>
      <c r="L108" s="872"/>
      <c r="M108" s="872"/>
      <c r="N108" s="872"/>
      <c r="O108" s="872"/>
      <c r="P108" s="872"/>
      <c r="Q108" s="872"/>
      <c r="R108" s="872"/>
      <c r="S108" s="872"/>
      <c r="T108" s="872"/>
      <c r="U108" s="872"/>
      <c r="V108" s="872"/>
      <c r="W108" s="872"/>
      <c r="X108" s="872"/>
      <c r="Y108" s="872"/>
      <c r="Z108" s="872"/>
      <c r="AA108" s="37"/>
    </row>
    <row r="109" spans="1:27" s="76" customFormat="1" ht="12.75" x14ac:dyDescent="0.2">
      <c r="A109" s="42">
        <f>A103+1</f>
        <v>132</v>
      </c>
      <c r="B109" s="41"/>
      <c r="C109" s="43" t="s">
        <v>23098</v>
      </c>
      <c r="D109" s="55" t="s">
        <v>25126</v>
      </c>
      <c r="E109" s="37"/>
      <c r="F109" s="37"/>
      <c r="G109" s="37"/>
      <c r="H109" s="48"/>
      <c r="I109" s="48"/>
      <c r="J109" s="37"/>
      <c r="K109" s="37"/>
      <c r="L109" s="37"/>
      <c r="M109" s="37"/>
      <c r="N109" s="37"/>
      <c r="O109" s="37"/>
      <c r="P109" s="37"/>
      <c r="Q109" s="37"/>
      <c r="R109" s="37"/>
      <c r="S109" s="37"/>
      <c r="T109" s="37"/>
      <c r="U109" s="41" t="s">
        <v>23100</v>
      </c>
      <c r="V109" s="41"/>
      <c r="W109" s="861">
        <v>13</v>
      </c>
      <c r="X109" s="861"/>
      <c r="Y109" s="861"/>
      <c r="Z109" s="862" t="s">
        <v>0</v>
      </c>
      <c r="AA109" s="862"/>
    </row>
    <row r="110" spans="1:27" x14ac:dyDescent="0.2">
      <c r="B110" s="77" t="s">
        <v>25125</v>
      </c>
    </row>
    <row r="111" spans="1:27" x14ac:dyDescent="0.2">
      <c r="F111" s="987">
        <f>(VLOOKUP("11.060.0200-A",EMOP0619!$A:$D,2,FALSE))</f>
        <v>5569.16</v>
      </c>
      <c r="G111" s="987"/>
      <c r="H111" s="987"/>
      <c r="I111" s="567" t="s">
        <v>1</v>
      </c>
      <c r="J111" s="867">
        <v>1.2</v>
      </c>
      <c r="K111" s="867"/>
      <c r="L111" s="567" t="s">
        <v>1</v>
      </c>
      <c r="M111" s="986">
        <v>1.1499999999999999</v>
      </c>
      <c r="N111" s="986"/>
      <c r="O111" s="567" t="s">
        <v>8</v>
      </c>
      <c r="P111" s="987">
        <f>ROUND(F111*J111*M111,2)</f>
        <v>7685.44</v>
      </c>
      <c r="Q111" s="987"/>
      <c r="R111" s="987"/>
    </row>
  </sheetData>
  <mergeCells count="122">
    <mergeCell ref="B105:C105"/>
    <mergeCell ref="B101:Z102"/>
    <mergeCell ref="D86:F86"/>
    <mergeCell ref="I86:J86"/>
    <mergeCell ref="M86:O86"/>
    <mergeCell ref="B88:Z90"/>
    <mergeCell ref="G85:H85"/>
    <mergeCell ref="D70:E70"/>
    <mergeCell ref="B64:Z65"/>
    <mergeCell ref="W66:Y66"/>
    <mergeCell ref="Z66:AA66"/>
    <mergeCell ref="G67:H67"/>
    <mergeCell ref="W91:Y91"/>
    <mergeCell ref="Z91:AA91"/>
    <mergeCell ref="B72:Z74"/>
    <mergeCell ref="Z103:AA103"/>
    <mergeCell ref="W75:Y75"/>
    <mergeCell ref="Z75:AA75"/>
    <mergeCell ref="W82:Y82"/>
    <mergeCell ref="W97:Y97"/>
    <mergeCell ref="Z97:AA97"/>
    <mergeCell ref="B94:Z96"/>
    <mergeCell ref="B99:C99"/>
    <mergeCell ref="F99:G99"/>
    <mergeCell ref="B16:Z17"/>
    <mergeCell ref="W18:Y18"/>
    <mergeCell ref="Z18:AA18"/>
    <mergeCell ref="D20:E20"/>
    <mergeCell ref="H20:I20"/>
    <mergeCell ref="L20:M20"/>
    <mergeCell ref="P20:R20"/>
    <mergeCell ref="W54:Y54"/>
    <mergeCell ref="Z54:AA54"/>
    <mergeCell ref="B51:Z53"/>
    <mergeCell ref="H39:I39"/>
    <mergeCell ref="P34:R34"/>
    <mergeCell ref="B36:Z37"/>
    <mergeCell ref="W38:Y38"/>
    <mergeCell ref="Z38:AA38"/>
    <mergeCell ref="D39:E39"/>
    <mergeCell ref="D56:E56"/>
    <mergeCell ref="E77:G77"/>
    <mergeCell ref="J77:K77"/>
    <mergeCell ref="R62:T62"/>
    <mergeCell ref="N77:P77"/>
    <mergeCell ref="F111:H111"/>
    <mergeCell ref="J111:K111"/>
    <mergeCell ref="M111:N111"/>
    <mergeCell ref="P111:R111"/>
    <mergeCell ref="F105:G105"/>
    <mergeCell ref="J105:K105"/>
    <mergeCell ref="N105:O105"/>
    <mergeCell ref="R105:T105"/>
    <mergeCell ref="O68:P68"/>
    <mergeCell ref="S68:T68"/>
    <mergeCell ref="H70:I70"/>
    <mergeCell ref="L70:N70"/>
    <mergeCell ref="G68:H68"/>
    <mergeCell ref="K68:L68"/>
    <mergeCell ref="B79:Z81"/>
    <mergeCell ref="B107:Z108"/>
    <mergeCell ref="W109:Y109"/>
    <mergeCell ref="Z109:AA109"/>
    <mergeCell ref="W68:Y68"/>
    <mergeCell ref="B58:Z59"/>
    <mergeCell ref="W60:Y60"/>
    <mergeCell ref="Z60:AA60"/>
    <mergeCell ref="B62:C62"/>
    <mergeCell ref="F62:G62"/>
    <mergeCell ref="J62:K62"/>
    <mergeCell ref="N62:O62"/>
    <mergeCell ref="P39:R39"/>
    <mergeCell ref="L44:M44"/>
    <mergeCell ref="B41:Z42"/>
    <mergeCell ref="W43:Y43"/>
    <mergeCell ref="Z43:AA43"/>
    <mergeCell ref="I56:J56"/>
    <mergeCell ref="M56:N56"/>
    <mergeCell ref="H44:I44"/>
    <mergeCell ref="P44:R44"/>
    <mergeCell ref="B46:Z47"/>
    <mergeCell ref="W48:Y48"/>
    <mergeCell ref="Z48:AA48"/>
    <mergeCell ref="D49:E49"/>
    <mergeCell ref="H49:I49"/>
    <mergeCell ref="L49:N49"/>
    <mergeCell ref="Q56:R56"/>
    <mergeCell ref="T56:V56"/>
    <mergeCell ref="J99:K99"/>
    <mergeCell ref="N99:O99"/>
    <mergeCell ref="R99:T99"/>
    <mergeCell ref="Z82:AA82"/>
    <mergeCell ref="E84:F84"/>
    <mergeCell ref="W103:Y103"/>
    <mergeCell ref="B22:Z23"/>
    <mergeCell ref="W24:Y24"/>
    <mergeCell ref="Z24:AA24"/>
    <mergeCell ref="D44:E44"/>
    <mergeCell ref="L39:M39"/>
    <mergeCell ref="W33:Y33"/>
    <mergeCell ref="Z33:AA33"/>
    <mergeCell ref="D34:E34"/>
    <mergeCell ref="H34:I34"/>
    <mergeCell ref="B26:Z27"/>
    <mergeCell ref="W28:Y28"/>
    <mergeCell ref="Z28:AA28"/>
    <mergeCell ref="D29:E29"/>
    <mergeCell ref="H29:I29"/>
    <mergeCell ref="L29:M29"/>
    <mergeCell ref="P29:R29"/>
    <mergeCell ref="B31:Z32"/>
    <mergeCell ref="L34:M34"/>
    <mergeCell ref="W14:Y14"/>
    <mergeCell ref="Z14:AA14"/>
    <mergeCell ref="D10:E10"/>
    <mergeCell ref="H10:I10"/>
    <mergeCell ref="L10:N10"/>
    <mergeCell ref="A1:AA1"/>
    <mergeCell ref="W8:Y8"/>
    <mergeCell ref="Z8:AA8"/>
    <mergeCell ref="B5:Z7"/>
    <mergeCell ref="B12:Z13"/>
  </mergeCells>
  <conditionalFormatting sqref="A104:A106 A98:A100 A45 A40 A35 A29:A30 A9:A11 A25 A2:A3 A61:A63 A93 A67:A71 A110:A1048576 A15 A19:A21">
    <cfRule type="duplicateValues" dxfId="73" priority="184"/>
  </conditionalFormatting>
  <conditionalFormatting sqref="A5:A7">
    <cfRule type="duplicateValues" dxfId="72" priority="178"/>
  </conditionalFormatting>
  <conditionalFormatting sqref="A1">
    <cfRule type="duplicateValues" dxfId="71" priority="80"/>
  </conditionalFormatting>
  <conditionalFormatting sqref="A104:A106 A98:A100 A45 A40 A35 A29:A30 A1:A11 A25 A61:A63 A93 A67:A71 A110:A1048576 A15 A19:A21">
    <cfRule type="duplicateValues" dxfId="70" priority="79"/>
  </conditionalFormatting>
  <conditionalFormatting sqref="A4">
    <cfRule type="duplicateValues" dxfId="69" priority="4365"/>
  </conditionalFormatting>
  <conditionalFormatting sqref="A8">
    <cfRule type="duplicateValues" dxfId="68" priority="4369"/>
  </conditionalFormatting>
  <conditionalFormatting sqref="A26:A28">
    <cfRule type="duplicateValues" dxfId="67" priority="77"/>
  </conditionalFormatting>
  <conditionalFormatting sqref="A28">
    <cfRule type="duplicateValues" dxfId="66" priority="78"/>
  </conditionalFormatting>
  <conditionalFormatting sqref="A26:A27">
    <cfRule type="duplicateValues" dxfId="65" priority="4373"/>
  </conditionalFormatting>
  <conditionalFormatting sqref="A31:A33">
    <cfRule type="duplicateValues" dxfId="64" priority="73"/>
  </conditionalFormatting>
  <conditionalFormatting sqref="A33">
    <cfRule type="duplicateValues" dxfId="63" priority="74"/>
  </conditionalFormatting>
  <conditionalFormatting sqref="A31:A32">
    <cfRule type="duplicateValues" dxfId="62" priority="75"/>
  </conditionalFormatting>
  <conditionalFormatting sqref="A34">
    <cfRule type="duplicateValues" dxfId="61" priority="72"/>
  </conditionalFormatting>
  <conditionalFormatting sqref="A34">
    <cfRule type="duplicateValues" dxfId="60" priority="71"/>
  </conditionalFormatting>
  <conditionalFormatting sqref="A36:A38">
    <cfRule type="duplicateValues" dxfId="59" priority="68"/>
  </conditionalFormatting>
  <conditionalFormatting sqref="A38">
    <cfRule type="duplicateValues" dxfId="58" priority="69"/>
  </conditionalFormatting>
  <conditionalFormatting sqref="A36:A37">
    <cfRule type="duplicateValues" dxfId="57" priority="70"/>
  </conditionalFormatting>
  <conditionalFormatting sqref="A39">
    <cfRule type="duplicateValues" dxfId="56" priority="67"/>
  </conditionalFormatting>
  <conditionalFormatting sqref="A39">
    <cfRule type="duplicateValues" dxfId="55" priority="66"/>
  </conditionalFormatting>
  <conditionalFormatting sqref="A22:A24">
    <cfRule type="duplicateValues" dxfId="54" priority="63"/>
  </conditionalFormatting>
  <conditionalFormatting sqref="A24">
    <cfRule type="duplicateValues" dxfId="53" priority="64"/>
  </conditionalFormatting>
  <conditionalFormatting sqref="A22:A23">
    <cfRule type="duplicateValues" dxfId="52" priority="65"/>
  </conditionalFormatting>
  <conditionalFormatting sqref="A43">
    <cfRule type="duplicateValues" dxfId="51" priority="61"/>
  </conditionalFormatting>
  <conditionalFormatting sqref="A41:A43">
    <cfRule type="duplicateValues" dxfId="50" priority="62"/>
  </conditionalFormatting>
  <conditionalFormatting sqref="A41:A42">
    <cfRule type="duplicateValues" dxfId="49" priority="4387"/>
  </conditionalFormatting>
  <conditionalFormatting sqref="A44">
    <cfRule type="duplicateValues" dxfId="48" priority="59"/>
  </conditionalFormatting>
  <conditionalFormatting sqref="A44">
    <cfRule type="duplicateValues" dxfId="47" priority="58"/>
  </conditionalFormatting>
  <conditionalFormatting sqref="A48">
    <cfRule type="duplicateValues" dxfId="46" priority="55"/>
  </conditionalFormatting>
  <conditionalFormatting sqref="A46:A48">
    <cfRule type="duplicateValues" dxfId="45" priority="56"/>
  </conditionalFormatting>
  <conditionalFormatting sqref="A46:A47">
    <cfRule type="duplicateValues" dxfId="44" priority="57"/>
  </conditionalFormatting>
  <conditionalFormatting sqref="A49:A50">
    <cfRule type="duplicateValues" dxfId="43" priority="53"/>
  </conditionalFormatting>
  <conditionalFormatting sqref="A60">
    <cfRule type="duplicateValues" dxfId="42" priority="50"/>
  </conditionalFormatting>
  <conditionalFormatting sqref="A58:A60">
    <cfRule type="duplicateValues" dxfId="41" priority="51"/>
  </conditionalFormatting>
  <conditionalFormatting sqref="A58:A59">
    <cfRule type="duplicateValues" dxfId="40" priority="52"/>
  </conditionalFormatting>
  <conditionalFormatting sqref="A97">
    <cfRule type="duplicateValues" dxfId="39" priority="47"/>
  </conditionalFormatting>
  <conditionalFormatting sqref="A94:A97">
    <cfRule type="duplicateValues" dxfId="38" priority="48"/>
  </conditionalFormatting>
  <conditionalFormatting sqref="A94:A96">
    <cfRule type="duplicateValues" dxfId="37" priority="49"/>
  </conditionalFormatting>
  <conditionalFormatting sqref="A103">
    <cfRule type="duplicateValues" dxfId="36" priority="44"/>
  </conditionalFormatting>
  <conditionalFormatting sqref="A101:A103">
    <cfRule type="duplicateValues" dxfId="35" priority="46"/>
  </conditionalFormatting>
  <conditionalFormatting sqref="A72:A74">
    <cfRule type="duplicateValues" dxfId="34" priority="43"/>
  </conditionalFormatting>
  <conditionalFormatting sqref="A76">
    <cfRule type="duplicateValues" dxfId="33" priority="39"/>
  </conditionalFormatting>
  <conditionalFormatting sqref="A82">
    <cfRule type="duplicateValues" dxfId="32" priority="29"/>
  </conditionalFormatting>
  <conditionalFormatting sqref="A79:A82">
    <cfRule type="duplicateValues" dxfId="31" priority="30"/>
  </conditionalFormatting>
  <conditionalFormatting sqref="A79:A81">
    <cfRule type="duplicateValues" dxfId="30" priority="31"/>
  </conditionalFormatting>
  <conditionalFormatting sqref="A91">
    <cfRule type="duplicateValues" dxfId="29" priority="24"/>
  </conditionalFormatting>
  <conditionalFormatting sqref="A88:A91">
    <cfRule type="duplicateValues" dxfId="28" priority="25"/>
  </conditionalFormatting>
  <conditionalFormatting sqref="A88:A90">
    <cfRule type="duplicateValues" dxfId="27" priority="26"/>
  </conditionalFormatting>
  <conditionalFormatting sqref="A87 A77:A78">
    <cfRule type="duplicateValues" dxfId="26" priority="4409"/>
  </conditionalFormatting>
  <conditionalFormatting sqref="A87 A76:A78">
    <cfRule type="duplicateValues" dxfId="25" priority="4412"/>
  </conditionalFormatting>
  <conditionalFormatting sqref="A54">
    <cfRule type="duplicateValues" dxfId="24" priority="18"/>
  </conditionalFormatting>
  <conditionalFormatting sqref="A51:A54">
    <cfRule type="duplicateValues" dxfId="23" priority="19"/>
  </conditionalFormatting>
  <conditionalFormatting sqref="A51:A53">
    <cfRule type="duplicateValues" dxfId="22" priority="20"/>
  </conditionalFormatting>
  <conditionalFormatting sqref="A49:A50 A55:A57">
    <cfRule type="duplicateValues" dxfId="21" priority="4456"/>
  </conditionalFormatting>
  <conditionalFormatting sqref="A66">
    <cfRule type="duplicateValues" dxfId="20" priority="15"/>
  </conditionalFormatting>
  <conditionalFormatting sqref="A64:A66">
    <cfRule type="duplicateValues" dxfId="19" priority="16"/>
  </conditionalFormatting>
  <conditionalFormatting sqref="A64:A65">
    <cfRule type="duplicateValues" dxfId="18" priority="17"/>
  </conditionalFormatting>
  <conditionalFormatting sqref="A75">
    <cfRule type="duplicateValues" dxfId="17" priority="4506"/>
  </conditionalFormatting>
  <conditionalFormatting sqref="A72:A75">
    <cfRule type="duplicateValues" dxfId="16" priority="4507"/>
  </conditionalFormatting>
  <conditionalFormatting sqref="A83:A86">
    <cfRule type="duplicateValues" dxfId="15" priority="4559"/>
  </conditionalFormatting>
  <conditionalFormatting sqref="A101:A102">
    <cfRule type="duplicateValues" dxfId="14" priority="4583"/>
  </conditionalFormatting>
  <conditionalFormatting sqref="A109">
    <cfRule type="duplicateValues" dxfId="13" priority="12"/>
  </conditionalFormatting>
  <conditionalFormatting sqref="A107:A109">
    <cfRule type="duplicateValues" dxfId="12" priority="13"/>
  </conditionalFormatting>
  <conditionalFormatting sqref="A107:A108">
    <cfRule type="duplicateValues" dxfId="11" priority="14"/>
  </conditionalFormatting>
  <conditionalFormatting sqref="A12:A14">
    <cfRule type="duplicateValues" dxfId="10" priority="9"/>
  </conditionalFormatting>
  <conditionalFormatting sqref="A14">
    <cfRule type="duplicateValues" dxfId="9" priority="10"/>
  </conditionalFormatting>
  <conditionalFormatting sqref="A12:A13">
    <cfRule type="duplicateValues" dxfId="8" priority="11"/>
  </conditionalFormatting>
  <conditionalFormatting sqref="A16:A18">
    <cfRule type="duplicateValues" dxfId="7" priority="6"/>
  </conditionalFormatting>
  <conditionalFormatting sqref="A18">
    <cfRule type="duplicateValues" dxfId="6" priority="7"/>
  </conditionalFormatting>
  <conditionalFormatting sqref="A16:A17">
    <cfRule type="duplicateValues" dxfId="5" priority="8"/>
  </conditionalFormatting>
  <conditionalFormatting sqref="A93:A1048576 A1:A91">
    <cfRule type="duplicateValues" dxfId="4" priority="5"/>
  </conditionalFormatting>
  <conditionalFormatting sqref="A92">
    <cfRule type="duplicateValues" dxfId="3" priority="4"/>
  </conditionalFormatting>
  <conditionalFormatting sqref="A92">
    <cfRule type="duplicateValues" dxfId="2" priority="3"/>
  </conditionalFormatting>
  <conditionalFormatting sqref="A92">
    <cfRule type="duplicateValues" dxfId="1" priority="2"/>
  </conditionalFormatting>
  <conditionalFormatting sqref="A92">
    <cfRule type="duplicateValues" dxfId="0" priority="1"/>
  </conditionalFormatting>
  <pageMargins left="0.70866141732283472" right="0.23622047244094491" top="0.82677165354330717" bottom="0.82677165354330717" header="0.19685039370078741" footer="0.11811023622047245"/>
  <pageSetup paperSize="9" scale="99" fitToHeight="0" orientation="portrait" r:id="rId1"/>
  <headerFooter alignWithMargins="0"/>
  <rowBreaks count="2" manualBreakCount="2">
    <brk id="57" max="26" man="1"/>
    <brk id="111" max="26"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Planilha10">
    <pageSetUpPr fitToPage="1"/>
  </sheetPr>
  <dimension ref="A1:AE37"/>
  <sheetViews>
    <sheetView view="pageBreakPreview" topLeftCell="C1" zoomScaleNormal="100" zoomScaleSheetLayoutView="100" workbookViewId="0">
      <selection activeCell="D51" sqref="D51"/>
    </sheetView>
  </sheetViews>
  <sheetFormatPr defaultColWidth="10.6640625" defaultRowHeight="12" x14ac:dyDescent="0.2"/>
  <cols>
    <col min="1" max="1" width="6.83203125" style="322" customWidth="1"/>
    <col min="2" max="2" width="16.83203125" style="322" customWidth="1"/>
    <col min="3" max="3" width="7.33203125" style="322" customWidth="1"/>
    <col min="4" max="4" width="4.5" style="322" customWidth="1"/>
    <col min="5" max="22" width="16.83203125" style="322" customWidth="1"/>
    <col min="23" max="23" width="17.5" style="322" bestFit="1" customWidth="1"/>
    <col min="24" max="24" width="5.1640625" style="322" customWidth="1"/>
    <col min="25" max="25" width="16.5" style="322" bestFit="1" customWidth="1"/>
    <col min="26" max="26" width="20.5" style="322" customWidth="1"/>
    <col min="27" max="27" width="10.6640625" style="322"/>
    <col min="28" max="28" width="11.33203125" style="322" bestFit="1" customWidth="1"/>
    <col min="29" max="16384" width="10.6640625" style="322"/>
  </cols>
  <sheetData>
    <row r="1" spans="1:31" x14ac:dyDescent="0.2">
      <c r="J1" s="323"/>
      <c r="K1" s="323"/>
      <c r="L1" s="323"/>
      <c r="M1" s="323"/>
      <c r="N1" s="323"/>
      <c r="O1" s="323"/>
      <c r="P1" s="323"/>
      <c r="Q1" s="323"/>
      <c r="R1" s="323"/>
      <c r="S1" s="323"/>
      <c r="T1" s="323"/>
      <c r="U1" s="323"/>
      <c r="V1" s="323"/>
      <c r="W1" s="324"/>
    </row>
    <row r="2" spans="1:31" x14ac:dyDescent="0.2">
      <c r="J2" s="323"/>
      <c r="K2" s="323"/>
      <c r="L2" s="323"/>
      <c r="M2" s="323"/>
      <c r="N2" s="323"/>
      <c r="O2" s="323"/>
      <c r="P2" s="323"/>
      <c r="Q2" s="323"/>
      <c r="R2" s="323"/>
      <c r="S2" s="323"/>
      <c r="T2" s="323"/>
      <c r="U2" s="323"/>
      <c r="V2" s="323"/>
      <c r="W2" s="324"/>
    </row>
    <row r="3" spans="1:31" x14ac:dyDescent="0.2">
      <c r="J3" s="323"/>
      <c r="K3" s="323"/>
      <c r="L3" s="323"/>
      <c r="M3" s="323"/>
      <c r="N3" s="323"/>
      <c r="O3" s="323"/>
      <c r="P3" s="323"/>
      <c r="Q3" s="323"/>
      <c r="R3" s="323"/>
      <c r="S3" s="323"/>
      <c r="T3" s="323"/>
      <c r="U3" s="323"/>
      <c r="V3" s="323"/>
      <c r="W3" s="324"/>
    </row>
    <row r="4" spans="1:31" x14ac:dyDescent="0.2">
      <c r="J4" s="323"/>
      <c r="K4" s="323"/>
      <c r="L4" s="323"/>
      <c r="M4" s="323"/>
      <c r="N4" s="323"/>
      <c r="O4" s="323"/>
      <c r="P4" s="323"/>
      <c r="Q4" s="323"/>
      <c r="R4" s="323"/>
      <c r="S4" s="323"/>
      <c r="T4" s="323"/>
      <c r="U4" s="323"/>
      <c r="V4" s="323"/>
      <c r="W4" s="324"/>
    </row>
    <row r="5" spans="1:31" ht="20.100000000000001" customHeight="1" thickBot="1" x14ac:dyDescent="0.25">
      <c r="J5" s="325"/>
      <c r="K5" s="325"/>
      <c r="L5" s="325"/>
      <c r="M5" s="325"/>
      <c r="N5" s="325"/>
      <c r="O5" s="325"/>
      <c r="P5" s="325"/>
      <c r="Q5" s="325"/>
      <c r="R5" s="325"/>
      <c r="S5" s="325"/>
      <c r="T5" s="325"/>
      <c r="U5" s="325"/>
      <c r="V5" s="325"/>
      <c r="W5" s="325"/>
    </row>
    <row r="6" spans="1:31" ht="12.75" customHeight="1" thickTop="1" x14ac:dyDescent="0.2">
      <c r="A6" s="1006" t="s">
        <v>23704</v>
      </c>
      <c r="B6" s="1008" t="s">
        <v>23703</v>
      </c>
      <c r="C6" s="1008" t="s">
        <v>23698</v>
      </c>
      <c r="D6" s="326"/>
      <c r="E6" s="1010" t="s">
        <v>23909</v>
      </c>
      <c r="F6" s="1010" t="s">
        <v>23910</v>
      </c>
      <c r="G6" s="1010" t="s">
        <v>23911</v>
      </c>
      <c r="H6" s="1010" t="s">
        <v>23912</v>
      </c>
      <c r="I6" s="1010" t="s">
        <v>23913</v>
      </c>
      <c r="J6" s="1010" t="s">
        <v>23914</v>
      </c>
      <c r="K6" s="1010" t="s">
        <v>23915</v>
      </c>
      <c r="L6" s="1010" t="s">
        <v>23916</v>
      </c>
      <c r="M6" s="1010" t="s">
        <v>23917</v>
      </c>
      <c r="N6" s="1010" t="s">
        <v>23918</v>
      </c>
      <c r="O6" s="1010" t="s">
        <v>23919</v>
      </c>
      <c r="P6" s="1010" t="s">
        <v>23920</v>
      </c>
      <c r="Q6" s="1010" t="s">
        <v>23922</v>
      </c>
      <c r="R6" s="1010" t="s">
        <v>23923</v>
      </c>
      <c r="S6" s="1010" t="s">
        <v>23924</v>
      </c>
      <c r="T6" s="1010" t="s">
        <v>23925</v>
      </c>
      <c r="U6" s="1010" t="s">
        <v>23926</v>
      </c>
      <c r="V6" s="1010" t="s">
        <v>23927</v>
      </c>
      <c r="W6" s="1033" t="s">
        <v>23696</v>
      </c>
    </row>
    <row r="7" spans="1:31" ht="12.75" customHeight="1" x14ac:dyDescent="0.2">
      <c r="A7" s="1007"/>
      <c r="B7" s="1009"/>
      <c r="C7" s="1009"/>
      <c r="D7" s="327"/>
      <c r="E7" s="1011"/>
      <c r="F7" s="1011"/>
      <c r="G7" s="1011"/>
      <c r="H7" s="1011"/>
      <c r="I7" s="1011"/>
      <c r="J7" s="1011"/>
      <c r="K7" s="1011"/>
      <c r="L7" s="1011"/>
      <c r="M7" s="1011"/>
      <c r="N7" s="1011"/>
      <c r="O7" s="1011"/>
      <c r="P7" s="1011"/>
      <c r="Q7" s="1011"/>
      <c r="R7" s="1011"/>
      <c r="S7" s="1011"/>
      <c r="T7" s="1011"/>
      <c r="U7" s="1011"/>
      <c r="V7" s="1011"/>
      <c r="W7" s="1034"/>
    </row>
    <row r="8" spans="1:31" ht="12.75" customHeight="1" x14ac:dyDescent="0.2">
      <c r="A8" s="1014" t="s">
        <v>23705</v>
      </c>
      <c r="B8" s="1016" t="s">
        <v>23702</v>
      </c>
      <c r="C8" s="1025">
        <f>ROUND(Z8/$Z$27,4)</f>
        <v>5.4899999999999997E-2</v>
      </c>
      <c r="D8" s="328" t="s">
        <v>23698</v>
      </c>
      <c r="E8" s="329">
        <v>0.75</v>
      </c>
      <c r="F8" s="329">
        <v>0.05</v>
      </c>
      <c r="G8" s="329">
        <v>0.05</v>
      </c>
      <c r="H8" s="329">
        <v>0.01</v>
      </c>
      <c r="I8" s="329">
        <v>0.01</v>
      </c>
      <c r="J8" s="329">
        <v>0.01</v>
      </c>
      <c r="K8" s="329">
        <v>0.01</v>
      </c>
      <c r="L8" s="329">
        <v>0.01</v>
      </c>
      <c r="M8" s="329">
        <v>0.01</v>
      </c>
      <c r="N8" s="329">
        <v>0.01</v>
      </c>
      <c r="O8" s="329">
        <v>0.01</v>
      </c>
      <c r="P8" s="329">
        <v>0.01</v>
      </c>
      <c r="Q8" s="329">
        <v>0.01</v>
      </c>
      <c r="R8" s="329">
        <v>0.01</v>
      </c>
      <c r="S8" s="329">
        <v>0.01</v>
      </c>
      <c r="T8" s="329">
        <v>0.01</v>
      </c>
      <c r="U8" s="329">
        <v>0.01</v>
      </c>
      <c r="V8" s="329">
        <v>0.01</v>
      </c>
      <c r="W8" s="1012">
        <f>SUM(E10:V10)</f>
        <v>3151160.0900000008</v>
      </c>
      <c r="Y8" s="330">
        <f>1-SUM(E8:V8)</f>
        <v>0</v>
      </c>
      <c r="Z8" s="989">
        <f>orcam!G37</f>
        <v>3151160.09</v>
      </c>
      <c r="AE8" s="331"/>
    </row>
    <row r="9" spans="1:31" ht="6" customHeight="1" x14ac:dyDescent="0.2">
      <c r="A9" s="997"/>
      <c r="B9" s="1000"/>
      <c r="C9" s="1002"/>
      <c r="D9" s="332"/>
      <c r="E9" s="333"/>
      <c r="F9" s="334"/>
      <c r="G9" s="334"/>
      <c r="H9" s="334"/>
      <c r="I9" s="334"/>
      <c r="J9" s="334"/>
      <c r="K9" s="357"/>
      <c r="L9" s="357"/>
      <c r="M9" s="334"/>
      <c r="N9" s="334"/>
      <c r="O9" s="334"/>
      <c r="P9" s="334"/>
      <c r="Q9" s="334"/>
      <c r="R9" s="357"/>
      <c r="S9" s="357"/>
      <c r="T9" s="334"/>
      <c r="U9" s="334"/>
      <c r="V9" s="334"/>
      <c r="W9" s="1004"/>
      <c r="Z9" s="1005"/>
    </row>
    <row r="10" spans="1:31" ht="12.75" customHeight="1" x14ac:dyDescent="0.2">
      <c r="A10" s="1015"/>
      <c r="B10" s="1017"/>
      <c r="C10" s="1026"/>
      <c r="D10" s="335" t="s">
        <v>23701</v>
      </c>
      <c r="E10" s="336">
        <f t="shared" ref="E10:O10" si="0">ROUND(E8*$Z8,2)</f>
        <v>2363370.0699999998</v>
      </c>
      <c r="F10" s="336">
        <f t="shared" si="0"/>
        <v>157558</v>
      </c>
      <c r="G10" s="336">
        <f t="shared" si="0"/>
        <v>157558</v>
      </c>
      <c r="H10" s="336">
        <f t="shared" si="0"/>
        <v>31511.599999999999</v>
      </c>
      <c r="I10" s="336">
        <f t="shared" si="0"/>
        <v>31511.599999999999</v>
      </c>
      <c r="J10" s="336">
        <f t="shared" si="0"/>
        <v>31511.599999999999</v>
      </c>
      <c r="K10" s="339">
        <f t="shared" si="0"/>
        <v>31511.599999999999</v>
      </c>
      <c r="L10" s="336">
        <f t="shared" si="0"/>
        <v>31511.599999999999</v>
      </c>
      <c r="M10" s="336">
        <f t="shared" si="0"/>
        <v>31511.599999999999</v>
      </c>
      <c r="N10" s="336">
        <f t="shared" si="0"/>
        <v>31511.599999999999</v>
      </c>
      <c r="O10" s="336">
        <f t="shared" si="0"/>
        <v>31511.599999999999</v>
      </c>
      <c r="P10" s="336">
        <f>ROUND(P8*$Z8,2)</f>
        <v>31511.599999999999</v>
      </c>
      <c r="Q10" s="336">
        <f>ROUND(Q8*$Z8,2)</f>
        <v>31511.599999999999</v>
      </c>
      <c r="R10" s="339">
        <f>ROUND(R8*$Z8,2)</f>
        <v>31511.599999999999</v>
      </c>
      <c r="S10" s="336">
        <f>ROUND(S8*$Z8,2)+0.01</f>
        <v>31511.609999999997</v>
      </c>
      <c r="T10" s="336">
        <f t="shared" ref="T10:U10" si="1">ROUND(T8*$Z8,2)</f>
        <v>31511.599999999999</v>
      </c>
      <c r="U10" s="336">
        <f t="shared" si="1"/>
        <v>31511.599999999999</v>
      </c>
      <c r="V10" s="336">
        <f>ROUND(V8*$Z8,2)+0.01</f>
        <v>31511.609999999997</v>
      </c>
      <c r="W10" s="1013"/>
      <c r="Y10" s="337">
        <f>Z8-W8</f>
        <v>0</v>
      </c>
      <c r="Z10" s="990"/>
      <c r="AB10" s="338"/>
      <c r="AC10" s="338"/>
    </row>
    <row r="11" spans="1:31" ht="12.75" customHeight="1" x14ac:dyDescent="0.2">
      <c r="A11" s="1014" t="s">
        <v>23706</v>
      </c>
      <c r="B11" s="1016" t="s">
        <v>23722</v>
      </c>
      <c r="C11" s="1025">
        <f>ROUND(Z11/$Z$27,4)</f>
        <v>4.87E-2</v>
      </c>
      <c r="D11" s="328" t="s">
        <v>23698</v>
      </c>
      <c r="E11" s="329">
        <v>0.05</v>
      </c>
      <c r="F11" s="329">
        <v>0.05</v>
      </c>
      <c r="G11" s="329">
        <v>7.0000000000000007E-2</v>
      </c>
      <c r="H11" s="329">
        <v>7.0000000000000007E-2</v>
      </c>
      <c r="I11" s="329">
        <v>7.0000000000000007E-2</v>
      </c>
      <c r="J11" s="329">
        <v>7.0000000000000007E-2</v>
      </c>
      <c r="K11" s="329">
        <v>7.0000000000000007E-2</v>
      </c>
      <c r="L11" s="329">
        <v>0.05</v>
      </c>
      <c r="M11" s="329">
        <v>0.05</v>
      </c>
      <c r="N11" s="329">
        <v>0.05</v>
      </c>
      <c r="O11" s="329">
        <v>0.05</v>
      </c>
      <c r="P11" s="329">
        <v>0.05</v>
      </c>
      <c r="Q11" s="329">
        <v>0.05</v>
      </c>
      <c r="R11" s="329">
        <v>0.05</v>
      </c>
      <c r="S11" s="329">
        <v>0.05</v>
      </c>
      <c r="T11" s="329">
        <v>0.05</v>
      </c>
      <c r="U11" s="329">
        <v>0.05</v>
      </c>
      <c r="V11" s="329">
        <v>0.05</v>
      </c>
      <c r="W11" s="1012">
        <f>SUM(E13:V13)</f>
        <v>2798673.1199999992</v>
      </c>
      <c r="Y11" s="330">
        <f>1-SUM(E11:V11)</f>
        <v>0</v>
      </c>
      <c r="Z11" s="989">
        <f>orcam!G47</f>
        <v>2798673.12</v>
      </c>
      <c r="AE11" s="331"/>
    </row>
    <row r="12" spans="1:31" ht="6" customHeight="1" x14ac:dyDescent="0.2">
      <c r="A12" s="997"/>
      <c r="B12" s="1000"/>
      <c r="C12" s="1002"/>
      <c r="D12" s="332"/>
      <c r="E12" s="333"/>
      <c r="F12" s="333"/>
      <c r="G12" s="333"/>
      <c r="H12" s="334"/>
      <c r="I12" s="334"/>
      <c r="J12" s="334"/>
      <c r="K12" s="357"/>
      <c r="L12" s="357"/>
      <c r="M12" s="334"/>
      <c r="N12" s="334"/>
      <c r="O12" s="334"/>
      <c r="P12" s="334"/>
      <c r="Q12" s="334"/>
      <c r="R12" s="357"/>
      <c r="S12" s="357"/>
      <c r="T12" s="334"/>
      <c r="U12" s="334"/>
      <c r="V12" s="334"/>
      <c r="W12" s="1004"/>
      <c r="Z12" s="1005"/>
    </row>
    <row r="13" spans="1:31" ht="12.75" customHeight="1" x14ac:dyDescent="0.2">
      <c r="A13" s="1015"/>
      <c r="B13" s="1017"/>
      <c r="C13" s="1026"/>
      <c r="D13" s="335" t="s">
        <v>23701</v>
      </c>
      <c r="E13" s="339">
        <f t="shared" ref="E13:S13" si="2">ROUND(E11*$Z11,2)</f>
        <v>139933.66</v>
      </c>
      <c r="F13" s="339">
        <f t="shared" si="2"/>
        <v>139933.66</v>
      </c>
      <c r="G13" s="339">
        <f t="shared" si="2"/>
        <v>195907.12</v>
      </c>
      <c r="H13" s="339">
        <f t="shared" si="2"/>
        <v>195907.12</v>
      </c>
      <c r="I13" s="339">
        <f t="shared" si="2"/>
        <v>195907.12</v>
      </c>
      <c r="J13" s="339">
        <f t="shared" si="2"/>
        <v>195907.12</v>
      </c>
      <c r="K13" s="339">
        <f t="shared" si="2"/>
        <v>195907.12</v>
      </c>
      <c r="L13" s="339">
        <f t="shared" si="2"/>
        <v>139933.66</v>
      </c>
      <c r="M13" s="339">
        <f t="shared" si="2"/>
        <v>139933.66</v>
      </c>
      <c r="N13" s="339">
        <f t="shared" si="2"/>
        <v>139933.66</v>
      </c>
      <c r="O13" s="339">
        <f t="shared" si="2"/>
        <v>139933.66</v>
      </c>
      <c r="P13" s="339">
        <f t="shared" si="2"/>
        <v>139933.66</v>
      </c>
      <c r="Q13" s="339">
        <f>ROUND(Q11*$Z11,2)-0.01</f>
        <v>139933.65</v>
      </c>
      <c r="R13" s="339">
        <f>ROUND(R11*$Z11,2)-0.01</f>
        <v>139933.65</v>
      </c>
      <c r="S13" s="339">
        <f>ROUND(S11*$Z11,2)-0.01</f>
        <v>139933.65</v>
      </c>
      <c r="T13" s="339">
        <f>ROUND(T11*$Z11,2)-0.01</f>
        <v>139933.65</v>
      </c>
      <c r="U13" s="339">
        <f>ROUND(U11*$Z11,2)-0.01</f>
        <v>139933.65</v>
      </c>
      <c r="V13" s="339">
        <f>ROUND(V11*$Z11,2)-0.01</f>
        <v>139933.65</v>
      </c>
      <c r="W13" s="1013"/>
      <c r="Y13" s="337">
        <f>Z11-W11</f>
        <v>0</v>
      </c>
      <c r="Z13" s="990"/>
      <c r="AB13" s="338"/>
      <c r="AC13" s="338"/>
    </row>
    <row r="14" spans="1:31" ht="12.75" customHeight="1" x14ac:dyDescent="0.2">
      <c r="A14" s="1014" t="s">
        <v>23707</v>
      </c>
      <c r="B14" s="1016" t="s">
        <v>23905</v>
      </c>
      <c r="C14" s="1025">
        <f>ROUND(Z14/$Z$27,4)</f>
        <v>5.8999999999999999E-3</v>
      </c>
      <c r="D14" s="328" t="s">
        <v>23698</v>
      </c>
      <c r="E14" s="329">
        <v>0.3</v>
      </c>
      <c r="F14" s="329">
        <v>0.5</v>
      </c>
      <c r="G14" s="329">
        <v>0.2</v>
      </c>
      <c r="H14" s="329"/>
      <c r="I14" s="329"/>
      <c r="J14" s="329"/>
      <c r="K14" s="329"/>
      <c r="L14" s="329"/>
      <c r="M14" s="329"/>
      <c r="N14" s="329"/>
      <c r="O14" s="329"/>
      <c r="P14" s="329"/>
      <c r="Q14" s="329"/>
      <c r="R14" s="329"/>
      <c r="S14" s="329"/>
      <c r="T14" s="329"/>
      <c r="U14" s="329"/>
      <c r="V14" s="329"/>
      <c r="W14" s="1012">
        <f t="shared" ref="W14" si="3">SUM(E16:V16)</f>
        <v>340124.41000000003</v>
      </c>
      <c r="Y14" s="330">
        <f>1-SUM(E14:V14)</f>
        <v>0</v>
      </c>
      <c r="Z14" s="989">
        <f>orcam!G59</f>
        <v>340124.41000000003</v>
      </c>
      <c r="AE14" s="331"/>
    </row>
    <row r="15" spans="1:31" ht="6" customHeight="1" x14ac:dyDescent="0.2">
      <c r="A15" s="997"/>
      <c r="B15" s="1000"/>
      <c r="C15" s="1002"/>
      <c r="D15" s="332"/>
      <c r="E15" s="333"/>
      <c r="F15" s="333"/>
      <c r="G15" s="333"/>
      <c r="H15" s="341"/>
      <c r="I15" s="341"/>
      <c r="J15" s="341"/>
      <c r="K15" s="358"/>
      <c r="L15" s="358"/>
      <c r="M15" s="341"/>
      <c r="N15" s="341"/>
      <c r="O15" s="341"/>
      <c r="P15" s="341"/>
      <c r="Q15" s="341"/>
      <c r="R15" s="358"/>
      <c r="S15" s="358"/>
      <c r="T15" s="341"/>
      <c r="U15" s="341"/>
      <c r="V15" s="341"/>
      <c r="W15" s="1004"/>
      <c r="Z15" s="1005"/>
    </row>
    <row r="16" spans="1:31" ht="12.75" customHeight="1" x14ac:dyDescent="0.2">
      <c r="A16" s="1015"/>
      <c r="B16" s="1017"/>
      <c r="C16" s="1026"/>
      <c r="D16" s="335" t="s">
        <v>23701</v>
      </c>
      <c r="E16" s="339">
        <f t="shared" ref="E16:P16" si="4">ROUND(E14*$Z14,2)</f>
        <v>102037.32</v>
      </c>
      <c r="F16" s="339">
        <f t="shared" si="4"/>
        <v>170062.21</v>
      </c>
      <c r="G16" s="339">
        <f>ROUND(G14*$Z14,2)</f>
        <v>68024.88</v>
      </c>
      <c r="H16" s="339">
        <f t="shared" si="4"/>
        <v>0</v>
      </c>
      <c r="I16" s="339">
        <f t="shared" si="4"/>
        <v>0</v>
      </c>
      <c r="J16" s="339">
        <f t="shared" si="4"/>
        <v>0</v>
      </c>
      <c r="K16" s="339">
        <f t="shared" si="4"/>
        <v>0</v>
      </c>
      <c r="L16" s="339">
        <f t="shared" si="4"/>
        <v>0</v>
      </c>
      <c r="M16" s="339">
        <f t="shared" si="4"/>
        <v>0</v>
      </c>
      <c r="N16" s="339">
        <f t="shared" si="4"/>
        <v>0</v>
      </c>
      <c r="O16" s="339">
        <f t="shared" si="4"/>
        <v>0</v>
      </c>
      <c r="P16" s="339">
        <f t="shared" si="4"/>
        <v>0</v>
      </c>
      <c r="Q16" s="339">
        <f t="shared" ref="Q16:V16" si="5">ROUND(Q14*$Z14,2)</f>
        <v>0</v>
      </c>
      <c r="R16" s="339">
        <f t="shared" si="5"/>
        <v>0</v>
      </c>
      <c r="S16" s="339">
        <f t="shared" si="5"/>
        <v>0</v>
      </c>
      <c r="T16" s="339">
        <f t="shared" si="5"/>
        <v>0</v>
      </c>
      <c r="U16" s="339">
        <f t="shared" si="5"/>
        <v>0</v>
      </c>
      <c r="V16" s="339">
        <f t="shared" si="5"/>
        <v>0</v>
      </c>
      <c r="W16" s="1013"/>
      <c r="Y16" s="337">
        <f>Z14-W14</f>
        <v>0</v>
      </c>
      <c r="Z16" s="990"/>
      <c r="AB16" s="338"/>
      <c r="AC16" s="338"/>
    </row>
    <row r="17" spans="1:31" ht="12.75" customHeight="1" x14ac:dyDescent="0.2">
      <c r="A17" s="1014" t="s">
        <v>23733</v>
      </c>
      <c r="B17" s="1016" t="s">
        <v>23708</v>
      </c>
      <c r="C17" s="1025">
        <f>ROUND(Z17/$Z$27,4)</f>
        <v>0.52649999999999997</v>
      </c>
      <c r="D17" s="328" t="s">
        <v>23698</v>
      </c>
      <c r="E17" s="329">
        <v>0.05</v>
      </c>
      <c r="F17" s="329">
        <v>0.05</v>
      </c>
      <c r="G17" s="329">
        <v>0.1</v>
      </c>
      <c r="H17" s="329">
        <v>0.15</v>
      </c>
      <c r="I17" s="329">
        <v>0.15</v>
      </c>
      <c r="J17" s="329">
        <v>0.15</v>
      </c>
      <c r="K17" s="329">
        <v>0.1</v>
      </c>
      <c r="L17" s="329">
        <v>0.05</v>
      </c>
      <c r="M17" s="329">
        <v>0.05</v>
      </c>
      <c r="N17" s="329">
        <v>0.05</v>
      </c>
      <c r="O17" s="329">
        <v>0.05</v>
      </c>
      <c r="P17" s="329">
        <v>0.05</v>
      </c>
      <c r="Q17" s="329"/>
      <c r="R17" s="329"/>
      <c r="S17" s="329"/>
      <c r="T17" s="329"/>
      <c r="U17" s="329"/>
      <c r="V17" s="329"/>
      <c r="W17" s="1012">
        <f t="shared" ref="W17" si="6">SUM(E19:V19)</f>
        <v>30234779.370000001</v>
      </c>
      <c r="Y17" s="330">
        <f>1-SUM(E17:V17)</f>
        <v>0</v>
      </c>
      <c r="Z17" s="989">
        <f>orcam!G115</f>
        <v>30234779.36999999</v>
      </c>
      <c r="AE17" s="331"/>
    </row>
    <row r="18" spans="1:31" ht="6" customHeight="1" x14ac:dyDescent="0.2">
      <c r="A18" s="997"/>
      <c r="B18" s="1000"/>
      <c r="C18" s="1002"/>
      <c r="D18" s="332"/>
      <c r="E18" s="333"/>
      <c r="F18" s="333"/>
      <c r="G18" s="333"/>
      <c r="H18" s="334"/>
      <c r="I18" s="334"/>
      <c r="J18" s="334"/>
      <c r="K18" s="357"/>
      <c r="L18" s="357"/>
      <c r="M18" s="334"/>
      <c r="N18" s="334"/>
      <c r="O18" s="334"/>
      <c r="P18" s="334"/>
      <c r="Q18" s="340"/>
      <c r="R18" s="360"/>
      <c r="S18" s="360"/>
      <c r="T18" s="340"/>
      <c r="U18" s="340"/>
      <c r="V18" s="340"/>
      <c r="W18" s="1004"/>
      <c r="Z18" s="1005"/>
    </row>
    <row r="19" spans="1:31" ht="12.75" customHeight="1" x14ac:dyDescent="0.2">
      <c r="A19" s="1015"/>
      <c r="B19" s="1017"/>
      <c r="C19" s="1026"/>
      <c r="D19" s="335" t="s">
        <v>23701</v>
      </c>
      <c r="E19" s="339">
        <f>TRUNC(E17*$Z17,2)</f>
        <v>1511738.96</v>
      </c>
      <c r="F19" s="339">
        <f t="shared" ref="F19:K19" si="7">ROUND(F17*$Z17,2)</f>
        <v>1511738.97</v>
      </c>
      <c r="G19" s="339">
        <f t="shared" si="7"/>
        <v>3023477.94</v>
      </c>
      <c r="H19" s="339">
        <f t="shared" si="7"/>
        <v>4535216.91</v>
      </c>
      <c r="I19" s="339">
        <f t="shared" si="7"/>
        <v>4535216.91</v>
      </c>
      <c r="J19" s="339">
        <f t="shared" si="7"/>
        <v>4535216.91</v>
      </c>
      <c r="K19" s="339">
        <f t="shared" si="7"/>
        <v>3023477.94</v>
      </c>
      <c r="L19" s="339">
        <f>ROUND(L17*$Z17,2)</f>
        <v>1511738.97</v>
      </c>
      <c r="M19" s="339">
        <f>ROUND(M17*$Z17,2)</f>
        <v>1511738.97</v>
      </c>
      <c r="N19" s="339">
        <f>ROUND(N17*$Z17,2)</f>
        <v>1511738.97</v>
      </c>
      <c r="O19" s="339">
        <f>ROUND(O17*$Z17,2)-0.01</f>
        <v>1511738.96</v>
      </c>
      <c r="P19" s="339">
        <f>ROUND(P17*$Z17,2)-0.01</f>
        <v>1511738.96</v>
      </c>
      <c r="Q19" s="339">
        <f t="shared" ref="Q19:V19" si="8">ROUND(Q17*$Z17,2)</f>
        <v>0</v>
      </c>
      <c r="R19" s="339">
        <f t="shared" si="8"/>
        <v>0</v>
      </c>
      <c r="S19" s="339">
        <f t="shared" si="8"/>
        <v>0</v>
      </c>
      <c r="T19" s="339">
        <f t="shared" si="8"/>
        <v>0</v>
      </c>
      <c r="U19" s="339">
        <f t="shared" si="8"/>
        <v>0</v>
      </c>
      <c r="V19" s="339">
        <f t="shared" si="8"/>
        <v>0</v>
      </c>
      <c r="W19" s="1013"/>
      <c r="Y19" s="337">
        <f>Z17-W17</f>
        <v>0</v>
      </c>
      <c r="Z19" s="990"/>
      <c r="AB19" s="338"/>
      <c r="AC19" s="338"/>
    </row>
    <row r="20" spans="1:31" ht="12.75" customHeight="1" x14ac:dyDescent="0.2">
      <c r="A20" s="1014" t="s">
        <v>23904</v>
      </c>
      <c r="B20" s="1016" t="s">
        <v>23709</v>
      </c>
      <c r="C20" s="1025">
        <f>ROUND(Z20/$Z$27,4)</f>
        <v>0.36130000000000001</v>
      </c>
      <c r="D20" s="328" t="s">
        <v>23698</v>
      </c>
      <c r="E20" s="329"/>
      <c r="F20" s="329"/>
      <c r="G20" s="329"/>
      <c r="H20" s="329"/>
      <c r="I20" s="329"/>
      <c r="J20" s="329"/>
      <c r="K20" s="329"/>
      <c r="L20" s="329"/>
      <c r="M20" s="329"/>
      <c r="N20" s="329">
        <v>0.1</v>
      </c>
      <c r="O20" s="329">
        <v>0.15</v>
      </c>
      <c r="P20" s="329">
        <v>0.15</v>
      </c>
      <c r="Q20" s="329">
        <v>0.2</v>
      </c>
      <c r="R20" s="329">
        <v>0.15</v>
      </c>
      <c r="S20" s="329">
        <v>0.1</v>
      </c>
      <c r="T20" s="329">
        <v>0.05</v>
      </c>
      <c r="U20" s="329">
        <v>0.05</v>
      </c>
      <c r="V20" s="329">
        <v>0.05</v>
      </c>
      <c r="W20" s="1012">
        <f t="shared" ref="W20" si="9">SUM(E22:V22)</f>
        <v>20747138.639999997</v>
      </c>
      <c r="Y20" s="330">
        <f>1-SUM(E20:V20)</f>
        <v>0</v>
      </c>
      <c r="Z20" s="989">
        <f>orcam!G140</f>
        <v>20747138.640000004</v>
      </c>
      <c r="AE20" s="331"/>
    </row>
    <row r="21" spans="1:31" ht="6" customHeight="1" x14ac:dyDescent="0.2">
      <c r="A21" s="997"/>
      <c r="B21" s="1000"/>
      <c r="C21" s="1002"/>
      <c r="D21" s="332"/>
      <c r="E21" s="360"/>
      <c r="F21" s="360"/>
      <c r="G21" s="360"/>
      <c r="H21" s="358"/>
      <c r="I21" s="358"/>
      <c r="J21" s="358"/>
      <c r="K21" s="358"/>
      <c r="L21" s="358"/>
      <c r="M21" s="358"/>
      <c r="N21" s="357"/>
      <c r="O21" s="357"/>
      <c r="P21" s="357"/>
      <c r="Q21" s="357"/>
      <c r="R21" s="357"/>
      <c r="S21" s="357"/>
      <c r="T21" s="357"/>
      <c r="U21" s="357"/>
      <c r="V21" s="357"/>
      <c r="W21" s="1004"/>
      <c r="Z21" s="1005"/>
    </row>
    <row r="22" spans="1:31" ht="12.75" customHeight="1" x14ac:dyDescent="0.2">
      <c r="A22" s="1015"/>
      <c r="B22" s="1017"/>
      <c r="C22" s="1026"/>
      <c r="D22" s="335" t="s">
        <v>23701</v>
      </c>
      <c r="E22" s="339"/>
      <c r="F22" s="339"/>
      <c r="G22" s="339"/>
      <c r="H22" s="339">
        <f t="shared" ref="H22:Q22" si="10">ROUND(H20*$Z20,2)</f>
        <v>0</v>
      </c>
      <c r="I22" s="339">
        <f t="shared" si="10"/>
        <v>0</v>
      </c>
      <c r="J22" s="339">
        <f t="shared" si="10"/>
        <v>0</v>
      </c>
      <c r="K22" s="339">
        <f t="shared" si="10"/>
        <v>0</v>
      </c>
      <c r="L22" s="339">
        <f t="shared" si="10"/>
        <v>0</v>
      </c>
      <c r="M22" s="339">
        <f t="shared" si="10"/>
        <v>0</v>
      </c>
      <c r="N22" s="339">
        <f t="shared" si="10"/>
        <v>2074713.86</v>
      </c>
      <c r="O22" s="339">
        <f t="shared" si="10"/>
        <v>3112070.8</v>
      </c>
      <c r="P22" s="339">
        <f t="shared" si="10"/>
        <v>3112070.8</v>
      </c>
      <c r="Q22" s="339">
        <f t="shared" si="10"/>
        <v>4149427.73</v>
      </c>
      <c r="R22" s="339">
        <f>ROUND(R20*$Z20,2)</f>
        <v>3112070.8</v>
      </c>
      <c r="S22" s="339">
        <f>ROUND(S20*$Z20,2)</f>
        <v>2074713.86</v>
      </c>
      <c r="T22" s="339">
        <f>ROUND(T20*$Z20,2)</f>
        <v>1037356.93</v>
      </c>
      <c r="U22" s="339">
        <f>ROUND(U20*$Z20,2)</f>
        <v>1037356.93</v>
      </c>
      <c r="V22" s="339">
        <f>ROUND(V20*$Z20,2)</f>
        <v>1037356.93</v>
      </c>
      <c r="W22" s="1013"/>
      <c r="Y22" s="337">
        <f>Z20-W20</f>
        <v>0</v>
      </c>
      <c r="Z22" s="990"/>
      <c r="AB22" s="338"/>
      <c r="AC22" s="338"/>
    </row>
    <row r="23" spans="1:31" ht="12.75" customHeight="1" x14ac:dyDescent="0.2">
      <c r="A23" s="997" t="s">
        <v>25167</v>
      </c>
      <c r="B23" s="999" t="s">
        <v>25168</v>
      </c>
      <c r="C23" s="1002">
        <f>ROUND(Z23/$Z$27,4)</f>
        <v>2.7000000000000001E-3</v>
      </c>
      <c r="D23" s="332" t="s">
        <v>23698</v>
      </c>
      <c r="E23" s="686"/>
      <c r="F23" s="686"/>
      <c r="G23" s="686"/>
      <c r="H23" s="686"/>
      <c r="I23" s="686"/>
      <c r="J23" s="686"/>
      <c r="K23" s="686"/>
      <c r="L23" s="686">
        <v>0.5</v>
      </c>
      <c r="M23" s="686">
        <v>0.5</v>
      </c>
      <c r="N23" s="686"/>
      <c r="O23" s="686"/>
      <c r="P23" s="686"/>
      <c r="Q23" s="686"/>
      <c r="R23" s="686"/>
      <c r="S23" s="686"/>
      <c r="T23" s="686"/>
      <c r="U23" s="686"/>
      <c r="V23" s="686"/>
      <c r="W23" s="1004">
        <f>SUM(E25:V25)</f>
        <v>155376.10999999999</v>
      </c>
      <c r="Y23" s="330">
        <f>1-SUM(E23:V23)</f>
        <v>0</v>
      </c>
      <c r="Z23" s="989">
        <f>orcam!G162</f>
        <v>155376.10999999999</v>
      </c>
      <c r="AE23" s="331"/>
    </row>
    <row r="24" spans="1:31" ht="6" customHeight="1" x14ac:dyDescent="0.2">
      <c r="A24" s="997"/>
      <c r="B24" s="1000"/>
      <c r="C24" s="1002"/>
      <c r="D24" s="332"/>
      <c r="E24" s="340"/>
      <c r="F24" s="340"/>
      <c r="G24" s="340"/>
      <c r="H24" s="341"/>
      <c r="I24" s="341"/>
      <c r="J24" s="341"/>
      <c r="K24" s="358"/>
      <c r="L24" s="357"/>
      <c r="M24" s="334"/>
      <c r="N24" s="341"/>
      <c r="O24" s="341"/>
      <c r="P24" s="341"/>
      <c r="Q24" s="341"/>
      <c r="R24" s="358"/>
      <c r="S24" s="355"/>
      <c r="T24" s="355"/>
      <c r="U24" s="355"/>
      <c r="V24" s="355"/>
      <c r="W24" s="1004"/>
      <c r="Z24" s="1005"/>
    </row>
    <row r="25" spans="1:31" ht="12.75" customHeight="1" thickBot="1" x14ac:dyDescent="0.25">
      <c r="A25" s="998"/>
      <c r="B25" s="1001"/>
      <c r="C25" s="1003"/>
      <c r="D25" s="342" t="s">
        <v>23701</v>
      </c>
      <c r="E25" s="343">
        <f t="shared" ref="E25:R25" si="11">ROUND(E23*$Z23,2)</f>
        <v>0</v>
      </c>
      <c r="F25" s="343">
        <f t="shared" si="11"/>
        <v>0</v>
      </c>
      <c r="G25" s="343">
        <f t="shared" si="11"/>
        <v>0</v>
      </c>
      <c r="H25" s="343">
        <f t="shared" si="11"/>
        <v>0</v>
      </c>
      <c r="I25" s="343">
        <f t="shared" si="11"/>
        <v>0</v>
      </c>
      <c r="J25" s="343">
        <f t="shared" si="11"/>
        <v>0</v>
      </c>
      <c r="K25" s="343">
        <f t="shared" si="11"/>
        <v>0</v>
      </c>
      <c r="L25" s="343">
        <f t="shared" si="11"/>
        <v>77688.06</v>
      </c>
      <c r="M25" s="343">
        <f>ROUND(M23*$Z23,2)-0.01</f>
        <v>77688.05</v>
      </c>
      <c r="N25" s="343">
        <f t="shared" si="11"/>
        <v>0</v>
      </c>
      <c r="O25" s="343">
        <f>ROUND(O23*$Z23,2)</f>
        <v>0</v>
      </c>
      <c r="P25" s="343">
        <f t="shared" si="11"/>
        <v>0</v>
      </c>
      <c r="Q25" s="343">
        <f t="shared" si="11"/>
        <v>0</v>
      </c>
      <c r="R25" s="343">
        <f t="shared" si="11"/>
        <v>0</v>
      </c>
      <c r="S25" s="343">
        <f>ROUND(S23*$Z23,2)</f>
        <v>0</v>
      </c>
      <c r="T25" s="343">
        <f>ROUND(T23*$Z23,2)</f>
        <v>0</v>
      </c>
      <c r="U25" s="343">
        <f>ROUND(U23*$Z23,2)</f>
        <v>0</v>
      </c>
      <c r="V25" s="343">
        <f>ROUND(V23*$Z23,2)</f>
        <v>0</v>
      </c>
      <c r="W25" s="1004"/>
      <c r="Y25" s="337">
        <f>Z23-W23</f>
        <v>0</v>
      </c>
      <c r="Z25" s="990"/>
      <c r="AB25" s="338"/>
      <c r="AC25" s="338"/>
    </row>
    <row r="26" spans="1:31" ht="9.75" customHeight="1" thickTop="1" thickBot="1" x14ac:dyDescent="0.25">
      <c r="A26" s="687"/>
      <c r="B26" s="694"/>
      <c r="C26" s="695"/>
      <c r="D26" s="689"/>
      <c r="E26" s="690"/>
      <c r="F26" s="690"/>
      <c r="G26" s="690"/>
      <c r="H26" s="690"/>
      <c r="I26" s="690"/>
      <c r="J26" s="690"/>
      <c r="K26" s="698"/>
      <c r="L26" s="356"/>
      <c r="M26" s="690"/>
      <c r="N26" s="690"/>
      <c r="O26" s="690"/>
      <c r="P26" s="690"/>
      <c r="Q26" s="690"/>
      <c r="R26" s="698"/>
      <c r="S26" s="356"/>
      <c r="T26" s="690"/>
      <c r="U26" s="690"/>
      <c r="V26" s="690"/>
      <c r="W26" s="697"/>
      <c r="Y26" s="337"/>
      <c r="Z26" s="345"/>
      <c r="AB26" s="338"/>
      <c r="AC26" s="338"/>
    </row>
    <row r="27" spans="1:31" ht="16.5" customHeight="1" thickTop="1" x14ac:dyDescent="0.2">
      <c r="A27" s="1022" t="s">
        <v>23696</v>
      </c>
      <c r="B27" s="1027" t="s">
        <v>23700</v>
      </c>
      <c r="C27" s="1028"/>
      <c r="D27" s="346" t="s">
        <v>23701</v>
      </c>
      <c r="E27" s="347">
        <f t="shared" ref="E27:V27" si="12">E10+E13+E16+E19+E22+E25</f>
        <v>4117080.01</v>
      </c>
      <c r="F27" s="347">
        <f t="shared" si="12"/>
        <v>1979292.8399999999</v>
      </c>
      <c r="G27" s="347">
        <f t="shared" si="12"/>
        <v>3444967.94</v>
      </c>
      <c r="H27" s="347">
        <f t="shared" si="12"/>
        <v>4762635.63</v>
      </c>
      <c r="I27" s="347">
        <f t="shared" si="12"/>
        <v>4762635.63</v>
      </c>
      <c r="J27" s="347">
        <f t="shared" si="12"/>
        <v>4762635.63</v>
      </c>
      <c r="K27" s="347">
        <f t="shared" si="12"/>
        <v>3250896.66</v>
      </c>
      <c r="L27" s="347">
        <f t="shared" si="12"/>
        <v>1760872.29</v>
      </c>
      <c r="M27" s="347">
        <f t="shared" si="12"/>
        <v>1760872.28</v>
      </c>
      <c r="N27" s="347">
        <f t="shared" si="12"/>
        <v>3757898.09</v>
      </c>
      <c r="O27" s="347">
        <f t="shared" si="12"/>
        <v>4795255.0199999996</v>
      </c>
      <c r="P27" s="347">
        <f t="shared" si="12"/>
        <v>4795255.0199999996</v>
      </c>
      <c r="Q27" s="347">
        <f t="shared" si="12"/>
        <v>4320872.9800000004</v>
      </c>
      <c r="R27" s="347">
        <f t="shared" si="12"/>
        <v>3283516.05</v>
      </c>
      <c r="S27" s="347">
        <f t="shared" si="12"/>
        <v>2246159.12</v>
      </c>
      <c r="T27" s="347">
        <f t="shared" si="12"/>
        <v>1208802.1800000002</v>
      </c>
      <c r="U27" s="347">
        <f t="shared" si="12"/>
        <v>1208802.1800000002</v>
      </c>
      <c r="V27" s="347">
        <f t="shared" si="12"/>
        <v>1208802.19</v>
      </c>
      <c r="W27" s="1018">
        <f>SUM(E27:V27)</f>
        <v>57427251.739999987</v>
      </c>
      <c r="Y27" s="337"/>
      <c r="Z27" s="345">
        <f>SUM(Z8:Z25)</f>
        <v>57427251.739999995</v>
      </c>
    </row>
    <row r="28" spans="1:31" ht="15.75" customHeight="1" x14ac:dyDescent="0.2">
      <c r="A28" s="1023"/>
      <c r="B28" s="1029" t="s">
        <v>23699</v>
      </c>
      <c r="C28" s="1030"/>
      <c r="D28" s="348" t="s">
        <v>23701</v>
      </c>
      <c r="E28" s="349">
        <f>E27</f>
        <v>4117080.01</v>
      </c>
      <c r="F28" s="349">
        <f t="shared" ref="F28:H28" si="13">E28+F27</f>
        <v>6096372.8499999996</v>
      </c>
      <c r="G28" s="349">
        <f t="shared" si="13"/>
        <v>9541340.7899999991</v>
      </c>
      <c r="H28" s="349">
        <f t="shared" si="13"/>
        <v>14303976.419999998</v>
      </c>
      <c r="I28" s="349">
        <f>H28+I27</f>
        <v>19066612.049999997</v>
      </c>
      <c r="J28" s="349">
        <f>I28+J27</f>
        <v>23829247.679999996</v>
      </c>
      <c r="K28" s="349">
        <f t="shared" ref="K28:P28" si="14">J28+K27</f>
        <v>27080144.339999996</v>
      </c>
      <c r="L28" s="349">
        <f t="shared" si="14"/>
        <v>28841016.629999995</v>
      </c>
      <c r="M28" s="349">
        <f t="shared" si="14"/>
        <v>30601888.909999996</v>
      </c>
      <c r="N28" s="349">
        <f t="shared" si="14"/>
        <v>34359787</v>
      </c>
      <c r="O28" s="349">
        <f t="shared" si="14"/>
        <v>39155042.019999996</v>
      </c>
      <c r="P28" s="349">
        <f t="shared" si="14"/>
        <v>43950297.039999992</v>
      </c>
      <c r="Q28" s="349">
        <f t="shared" ref="Q28" si="15">P28+Q27</f>
        <v>48271170.019999996</v>
      </c>
      <c r="R28" s="349">
        <f t="shared" ref="R28" si="16">Q28+R27</f>
        <v>51554686.069999993</v>
      </c>
      <c r="S28" s="349">
        <f t="shared" ref="S28" si="17">R28+S27</f>
        <v>53800845.18999999</v>
      </c>
      <c r="T28" s="349">
        <f t="shared" ref="T28" si="18">S28+T27</f>
        <v>55009647.36999999</v>
      </c>
      <c r="U28" s="349">
        <f t="shared" ref="U28" si="19">T28+U27</f>
        <v>56218449.54999999</v>
      </c>
      <c r="V28" s="349">
        <f t="shared" ref="V28" si="20">U28+V27</f>
        <v>57427251.739999987</v>
      </c>
      <c r="W28" s="1019"/>
      <c r="Y28" s="337"/>
      <c r="Z28" s="345"/>
    </row>
    <row r="29" spans="1:31" x14ac:dyDescent="0.2">
      <c r="A29" s="1023"/>
      <c r="B29" s="1029" t="s">
        <v>23700</v>
      </c>
      <c r="C29" s="1030"/>
      <c r="D29" s="348" t="s">
        <v>23698</v>
      </c>
      <c r="E29" s="350">
        <f>ROUND(E27/$Z$27,4)</f>
        <v>7.17E-2</v>
      </c>
      <c r="F29" s="350">
        <f t="shared" ref="F29:H29" si="21">ROUND(F27/$Z$27,4)</f>
        <v>3.4500000000000003E-2</v>
      </c>
      <c r="G29" s="350">
        <f t="shared" si="21"/>
        <v>0.06</v>
      </c>
      <c r="H29" s="350">
        <f t="shared" si="21"/>
        <v>8.2900000000000001E-2</v>
      </c>
      <c r="I29" s="350">
        <f>ROUND(I27/$Z$27,4)</f>
        <v>8.2900000000000001E-2</v>
      </c>
      <c r="J29" s="350">
        <f>ROUND(J27/$Z$27,4)</f>
        <v>8.2900000000000001E-2</v>
      </c>
      <c r="K29" s="359">
        <f t="shared" ref="K29:M29" si="22">ROUND(K27/$Z$27,4)</f>
        <v>5.6599999999999998E-2</v>
      </c>
      <c r="L29" s="359">
        <f t="shared" si="22"/>
        <v>3.0700000000000002E-2</v>
      </c>
      <c r="M29" s="350">
        <f t="shared" si="22"/>
        <v>3.0700000000000002E-2</v>
      </c>
      <c r="N29" s="350">
        <f t="shared" ref="N29:U29" si="23">ROUND(N27/$Z$27,4)</f>
        <v>6.54E-2</v>
      </c>
      <c r="O29" s="350">
        <f t="shared" si="23"/>
        <v>8.3500000000000005E-2</v>
      </c>
      <c r="P29" s="350">
        <f t="shared" si="23"/>
        <v>8.3500000000000005E-2</v>
      </c>
      <c r="Q29" s="350">
        <f t="shared" si="23"/>
        <v>7.5200000000000003E-2</v>
      </c>
      <c r="R29" s="359">
        <f t="shared" si="23"/>
        <v>5.7200000000000001E-2</v>
      </c>
      <c r="S29" s="359">
        <f t="shared" si="23"/>
        <v>3.9100000000000003E-2</v>
      </c>
      <c r="T29" s="350">
        <f t="shared" si="23"/>
        <v>2.1000000000000001E-2</v>
      </c>
      <c r="U29" s="350">
        <f>ROUND(U27/$Z$27,4)+0.0001</f>
        <v>2.1100000000000001E-2</v>
      </c>
      <c r="V29" s="350">
        <f>ROUND(V27/$Z$27,4)+0.0001</f>
        <v>2.1100000000000001E-2</v>
      </c>
      <c r="W29" s="1020">
        <f>SUM(E29:V29)</f>
        <v>1</v>
      </c>
      <c r="Y29" s="337"/>
      <c r="Z29" s="345"/>
    </row>
    <row r="30" spans="1:31" ht="12.75" thickBot="1" x14ac:dyDescent="0.25">
      <c r="A30" s="1024"/>
      <c r="B30" s="1031" t="s">
        <v>23699</v>
      </c>
      <c r="C30" s="1032"/>
      <c r="D30" s="351" t="s">
        <v>23698</v>
      </c>
      <c r="E30" s="352">
        <f>E29</f>
        <v>7.17E-2</v>
      </c>
      <c r="F30" s="352">
        <f t="shared" ref="F30:H30" si="24">F29+E30</f>
        <v>0.1062</v>
      </c>
      <c r="G30" s="352">
        <f t="shared" si="24"/>
        <v>0.16620000000000001</v>
      </c>
      <c r="H30" s="352">
        <f t="shared" si="24"/>
        <v>0.24910000000000002</v>
      </c>
      <c r="I30" s="352">
        <f>I29+H30</f>
        <v>0.33200000000000002</v>
      </c>
      <c r="J30" s="352">
        <f>J29+I30</f>
        <v>0.41490000000000005</v>
      </c>
      <c r="K30" s="352">
        <f t="shared" ref="K30:P30" si="25">K29+J30</f>
        <v>0.47150000000000003</v>
      </c>
      <c r="L30" s="352">
        <f t="shared" si="25"/>
        <v>0.50219999999999998</v>
      </c>
      <c r="M30" s="352">
        <f t="shared" si="25"/>
        <v>0.53289999999999993</v>
      </c>
      <c r="N30" s="352">
        <f t="shared" si="25"/>
        <v>0.59829999999999994</v>
      </c>
      <c r="O30" s="352">
        <f t="shared" si="25"/>
        <v>0.68179999999999996</v>
      </c>
      <c r="P30" s="352">
        <f t="shared" si="25"/>
        <v>0.76529999999999998</v>
      </c>
      <c r="Q30" s="352">
        <f t="shared" ref="Q30" si="26">Q29+P30</f>
        <v>0.84050000000000002</v>
      </c>
      <c r="R30" s="352">
        <f t="shared" ref="R30" si="27">R29+Q30</f>
        <v>0.89770000000000005</v>
      </c>
      <c r="S30" s="352">
        <f t="shared" ref="S30" si="28">S29+R30</f>
        <v>0.93680000000000008</v>
      </c>
      <c r="T30" s="352">
        <f t="shared" ref="T30" si="29">T29+S30</f>
        <v>0.9578000000000001</v>
      </c>
      <c r="U30" s="352">
        <f t="shared" ref="U30" si="30">U29+T30</f>
        <v>0.9789000000000001</v>
      </c>
      <c r="V30" s="352">
        <f t="shared" ref="V30" si="31">V29+U30</f>
        <v>1</v>
      </c>
      <c r="W30" s="1021"/>
      <c r="Y30" s="337"/>
      <c r="Z30" s="345"/>
    </row>
    <row r="31" spans="1:31" ht="6" customHeight="1" thickTop="1" thickBot="1" x14ac:dyDescent="0.25">
      <c r="K31" s="699"/>
      <c r="L31" s="701"/>
      <c r="R31" s="699"/>
      <c r="S31" s="701"/>
    </row>
    <row r="32" spans="1:31" ht="17.25" customHeight="1" thickTop="1" x14ac:dyDescent="0.2">
      <c r="A32" s="991" t="s">
        <v>25169</v>
      </c>
      <c r="B32" s="992"/>
      <c r="C32" s="993"/>
      <c r="D32" s="688" t="s">
        <v>23701</v>
      </c>
      <c r="E32" s="347">
        <f>E27*0.25</f>
        <v>1029270.0024999999</v>
      </c>
      <c r="F32" s="347">
        <f t="shared" ref="F32:V32" si="32">F27*0.25</f>
        <v>494823.20999999996</v>
      </c>
      <c r="G32" s="347">
        <f t="shared" si="32"/>
        <v>861241.98499999999</v>
      </c>
      <c r="H32" s="347">
        <f t="shared" si="32"/>
        <v>1190658.9075</v>
      </c>
      <c r="I32" s="347">
        <f t="shared" si="32"/>
        <v>1190658.9075</v>
      </c>
      <c r="J32" s="347">
        <f t="shared" si="32"/>
        <v>1190658.9075</v>
      </c>
      <c r="K32" s="347">
        <f t="shared" si="32"/>
        <v>812724.16500000004</v>
      </c>
      <c r="L32" s="347">
        <f t="shared" si="32"/>
        <v>440218.07250000001</v>
      </c>
      <c r="M32" s="347">
        <f t="shared" si="32"/>
        <v>440218.07</v>
      </c>
      <c r="N32" s="347">
        <f t="shared" si="32"/>
        <v>939474.52249999996</v>
      </c>
      <c r="O32" s="347">
        <f t="shared" si="32"/>
        <v>1198813.7549999999</v>
      </c>
      <c r="P32" s="347">
        <f t="shared" si="32"/>
        <v>1198813.7549999999</v>
      </c>
      <c r="Q32" s="347">
        <f t="shared" si="32"/>
        <v>1080218.2450000001</v>
      </c>
      <c r="R32" s="347">
        <f t="shared" si="32"/>
        <v>820879.01249999995</v>
      </c>
      <c r="S32" s="347">
        <f t="shared" si="32"/>
        <v>561539.78</v>
      </c>
      <c r="T32" s="347">
        <f t="shared" si="32"/>
        <v>302200.54500000004</v>
      </c>
      <c r="U32" s="347">
        <f t="shared" si="32"/>
        <v>302200.54500000004</v>
      </c>
      <c r="V32" s="347">
        <f>V27*0.25-0.01</f>
        <v>302200.53749999998</v>
      </c>
      <c r="W32" s="691">
        <f>SUM(E32:V32)</f>
        <v>14356812.924999997</v>
      </c>
      <c r="Y32" s="330"/>
      <c r="Z32" s="989">
        <f>orcam!G165</f>
        <v>14356812.93</v>
      </c>
      <c r="AE32" s="331"/>
    </row>
    <row r="33" spans="1:31" ht="18.75" customHeight="1" thickBot="1" x14ac:dyDescent="0.25">
      <c r="A33" s="994"/>
      <c r="B33" s="995"/>
      <c r="C33" s="996"/>
      <c r="D33" s="342" t="s">
        <v>23698</v>
      </c>
      <c r="E33" s="352">
        <f>E32/$W$32</f>
        <v>7.1692095444644111E-2</v>
      </c>
      <c r="F33" s="352">
        <f t="shared" ref="F33:V33" si="33">F32/$W$32</f>
        <v>3.4466090251712329E-2</v>
      </c>
      <c r="G33" s="352">
        <f t="shared" si="33"/>
        <v>5.9988382484269236E-2</v>
      </c>
      <c r="H33" s="352">
        <f t="shared" si="33"/>
        <v>8.2933372031801428E-2</v>
      </c>
      <c r="I33" s="352">
        <f t="shared" si="33"/>
        <v>8.2933372031801428E-2</v>
      </c>
      <c r="J33" s="352">
        <f t="shared" si="33"/>
        <v>8.2933372031801428E-2</v>
      </c>
      <c r="K33" s="352">
        <f t="shared" si="33"/>
        <v>5.6608954177063651E-2</v>
      </c>
      <c r="L33" s="352">
        <f t="shared" si="33"/>
        <v>3.0662659937111363E-2</v>
      </c>
      <c r="M33" s="352">
        <f t="shared" si="33"/>
        <v>3.0662659762978009E-2</v>
      </c>
      <c r="N33" s="352">
        <f t="shared" si="33"/>
        <v>6.5437540170497147E-2</v>
      </c>
      <c r="O33" s="352">
        <f t="shared" si="33"/>
        <v>8.3501384413281976E-2</v>
      </c>
      <c r="P33" s="352">
        <f t="shared" si="33"/>
        <v>8.3501384413281976E-2</v>
      </c>
      <c r="Q33" s="352">
        <f t="shared" si="33"/>
        <v>7.5240810801329036E-2</v>
      </c>
      <c r="R33" s="352">
        <f t="shared" si="33"/>
        <v>5.71769665585442E-2</v>
      </c>
      <c r="S33" s="352">
        <f t="shared" si="33"/>
        <v>3.9113122315759377E-2</v>
      </c>
      <c r="T33" s="352">
        <f t="shared" si="33"/>
        <v>2.1049277898841194E-2</v>
      </c>
      <c r="U33" s="352">
        <f t="shared" si="33"/>
        <v>2.1049277898841194E-2</v>
      </c>
      <c r="V33" s="352">
        <f t="shared" si="33"/>
        <v>2.1049277376441126E-2</v>
      </c>
      <c r="W33" s="696">
        <f>SUM(E33:V33)</f>
        <v>1</v>
      </c>
      <c r="Y33" s="337">
        <f>Z32-W32</f>
        <v>5.0000026822090149E-3</v>
      </c>
      <c r="Z33" s="990"/>
      <c r="AB33" s="338"/>
      <c r="AC33" s="338"/>
    </row>
    <row r="34" spans="1:31" ht="9" customHeight="1" thickTop="1" thickBot="1" x14ac:dyDescent="0.25">
      <c r="A34" s="692"/>
      <c r="B34" s="692"/>
      <c r="C34" s="692"/>
      <c r="D34" s="344"/>
      <c r="E34" s="693"/>
      <c r="F34" s="693"/>
      <c r="G34" s="693"/>
      <c r="H34" s="693"/>
      <c r="I34" s="693"/>
      <c r="J34" s="693"/>
      <c r="K34" s="700"/>
      <c r="L34" s="702"/>
      <c r="M34" s="693"/>
      <c r="N34" s="693"/>
      <c r="O34" s="693"/>
      <c r="P34" s="693"/>
      <c r="Q34" s="693"/>
      <c r="R34" s="700"/>
      <c r="S34" s="702"/>
      <c r="T34" s="693"/>
      <c r="U34" s="693"/>
      <c r="V34" s="693"/>
      <c r="W34" s="693"/>
      <c r="Y34" s="337"/>
      <c r="Z34" s="345"/>
      <c r="AB34" s="338"/>
      <c r="AC34" s="338"/>
    </row>
    <row r="35" spans="1:31" ht="17.25" customHeight="1" thickTop="1" x14ac:dyDescent="0.2">
      <c r="A35" s="991" t="s">
        <v>25170</v>
      </c>
      <c r="B35" s="992"/>
      <c r="C35" s="993"/>
      <c r="D35" s="688" t="s">
        <v>23701</v>
      </c>
      <c r="E35" s="347">
        <f>E27+E32</f>
        <v>5146350.0124999993</v>
      </c>
      <c r="F35" s="347">
        <f t="shared" ref="F35:V35" si="34">F27+F32</f>
        <v>2474116.0499999998</v>
      </c>
      <c r="G35" s="347">
        <f t="shared" si="34"/>
        <v>4306209.9249999998</v>
      </c>
      <c r="H35" s="347">
        <f t="shared" si="34"/>
        <v>5953294.5374999996</v>
      </c>
      <c r="I35" s="347">
        <f t="shared" si="34"/>
        <v>5953294.5374999996</v>
      </c>
      <c r="J35" s="347">
        <f t="shared" si="34"/>
        <v>5953294.5374999996</v>
      </c>
      <c r="K35" s="347">
        <f t="shared" si="34"/>
        <v>4063620.8250000002</v>
      </c>
      <c r="L35" s="347">
        <f t="shared" si="34"/>
        <v>2201090.3624999998</v>
      </c>
      <c r="M35" s="347">
        <f t="shared" si="34"/>
        <v>2201090.35</v>
      </c>
      <c r="N35" s="347">
        <f t="shared" si="34"/>
        <v>4697372.6124999998</v>
      </c>
      <c r="O35" s="347">
        <f t="shared" si="34"/>
        <v>5994068.7749999994</v>
      </c>
      <c r="P35" s="347">
        <f t="shared" si="34"/>
        <v>5994068.7749999994</v>
      </c>
      <c r="Q35" s="347">
        <f t="shared" si="34"/>
        <v>5401091.2250000006</v>
      </c>
      <c r="R35" s="347">
        <f t="shared" si="34"/>
        <v>4104395.0625</v>
      </c>
      <c r="S35" s="347">
        <f t="shared" si="34"/>
        <v>2807698.9000000004</v>
      </c>
      <c r="T35" s="347">
        <f t="shared" si="34"/>
        <v>1511002.7250000001</v>
      </c>
      <c r="U35" s="347">
        <f>U27+U32-0.01</f>
        <v>1511002.7150000001</v>
      </c>
      <c r="V35" s="347">
        <f>V27+V32+0.01</f>
        <v>1511002.7375</v>
      </c>
      <c r="W35" s="691">
        <f>SUM(E35:V35)</f>
        <v>71784064.664999992</v>
      </c>
      <c r="Y35" s="330"/>
      <c r="Z35" s="989">
        <f>orcam!G166</f>
        <v>71784064.669999987</v>
      </c>
      <c r="AE35" s="331"/>
    </row>
    <row r="36" spans="1:31" ht="18.75" customHeight="1" thickBot="1" x14ac:dyDescent="0.25">
      <c r="A36" s="994"/>
      <c r="B36" s="995"/>
      <c r="C36" s="996"/>
      <c r="D36" s="342" t="s">
        <v>23698</v>
      </c>
      <c r="E36" s="352">
        <f>E35/$W$35</f>
        <v>7.1692095404695344E-2</v>
      </c>
      <c r="F36" s="352">
        <f t="shared" ref="F36:V36" si="35">F35/$W$35</f>
        <v>3.44660902325069E-2</v>
      </c>
      <c r="G36" s="352">
        <f t="shared" si="35"/>
        <v>5.99883824508421E-2</v>
      </c>
      <c r="H36" s="352">
        <f t="shared" si="35"/>
        <v>8.2933371985588727E-2</v>
      </c>
      <c r="I36" s="352">
        <f t="shared" si="35"/>
        <v>8.2933371985588727E-2</v>
      </c>
      <c r="J36" s="352">
        <f t="shared" si="35"/>
        <v>8.2933371985588727E-2</v>
      </c>
      <c r="K36" s="352">
        <f t="shared" si="35"/>
        <v>5.6608954145519627E-2</v>
      </c>
      <c r="L36" s="352">
        <f t="shared" si="35"/>
        <v>3.0662659920025304E-2</v>
      </c>
      <c r="M36" s="352">
        <f t="shared" si="35"/>
        <v>3.0662659745891951E-2</v>
      </c>
      <c r="N36" s="352">
        <f t="shared" si="35"/>
        <v>6.5437540134033592E-2</v>
      </c>
      <c r="O36" s="352">
        <f t="shared" si="35"/>
        <v>8.3501384366752765E-2</v>
      </c>
      <c r="P36" s="352">
        <f t="shared" si="35"/>
        <v>8.3501384366752765E-2</v>
      </c>
      <c r="Q36" s="352">
        <f t="shared" si="35"/>
        <v>7.5240810759402837E-2</v>
      </c>
      <c r="R36" s="352">
        <f t="shared" si="35"/>
        <v>5.7176966526683665E-2</v>
      </c>
      <c r="S36" s="352">
        <f t="shared" si="35"/>
        <v>3.9113122293964499E-2</v>
      </c>
      <c r="T36" s="352">
        <f t="shared" si="35"/>
        <v>2.1049277887111972E-2</v>
      </c>
      <c r="U36" s="352">
        <f t="shared" si="35"/>
        <v>2.1049277747805288E-2</v>
      </c>
      <c r="V36" s="352">
        <f t="shared" si="35"/>
        <v>2.1049278061245326E-2</v>
      </c>
      <c r="W36" s="696">
        <f>SUM(E36:V36)</f>
        <v>1.0000000000000002</v>
      </c>
      <c r="Y36" s="337">
        <f>Z35-W35</f>
        <v>4.999995231628418E-3</v>
      </c>
      <c r="Z36" s="990"/>
      <c r="AB36" s="338"/>
      <c r="AC36" s="338"/>
    </row>
    <row r="37" spans="1:31" ht="12.75" thickTop="1" x14ac:dyDescent="0.2"/>
  </sheetData>
  <mergeCells count="63">
    <mergeCell ref="H6:H7"/>
    <mergeCell ref="B14:B16"/>
    <mergeCell ref="C14:C16"/>
    <mergeCell ref="W14:W16"/>
    <mergeCell ref="K6:K7"/>
    <mergeCell ref="L6:L7"/>
    <mergeCell ref="M6:M7"/>
    <mergeCell ref="N6:N7"/>
    <mergeCell ref="B8:B10"/>
    <mergeCell ref="W6:W7"/>
    <mergeCell ref="W8:W10"/>
    <mergeCell ref="A8:A10"/>
    <mergeCell ref="W27:W28"/>
    <mergeCell ref="W29:W30"/>
    <mergeCell ref="B17:B19"/>
    <mergeCell ref="W20:W22"/>
    <mergeCell ref="A27:A30"/>
    <mergeCell ref="B11:B13"/>
    <mergeCell ref="C8:C10"/>
    <mergeCell ref="C11:C13"/>
    <mergeCell ref="C17:C19"/>
    <mergeCell ref="C20:C22"/>
    <mergeCell ref="B27:C27"/>
    <mergeCell ref="B28:C28"/>
    <mergeCell ref="B29:C29"/>
    <mergeCell ref="B30:C30"/>
    <mergeCell ref="A20:A22"/>
    <mergeCell ref="A17:A19"/>
    <mergeCell ref="B20:B22"/>
    <mergeCell ref="A14:A16"/>
    <mergeCell ref="A11:A13"/>
    <mergeCell ref="Z20:Z22"/>
    <mergeCell ref="Z8:Z10"/>
    <mergeCell ref="W17:W19"/>
    <mergeCell ref="Z17:Z19"/>
    <mergeCell ref="W11:W13"/>
    <mergeCell ref="Z11:Z13"/>
    <mergeCell ref="Z14:Z16"/>
    <mergeCell ref="A6:A7"/>
    <mergeCell ref="B6:B7"/>
    <mergeCell ref="T6:T7"/>
    <mergeCell ref="U6:U7"/>
    <mergeCell ref="V6:V7"/>
    <mergeCell ref="Q6:Q7"/>
    <mergeCell ref="R6:R7"/>
    <mergeCell ref="S6:S7"/>
    <mergeCell ref="G6:G7"/>
    <mergeCell ref="F6:F7"/>
    <mergeCell ref="P6:P7"/>
    <mergeCell ref="C6:C7"/>
    <mergeCell ref="O6:O7"/>
    <mergeCell ref="I6:I7"/>
    <mergeCell ref="J6:J7"/>
    <mergeCell ref="E6:E7"/>
    <mergeCell ref="Z32:Z33"/>
    <mergeCell ref="A32:C33"/>
    <mergeCell ref="A35:C36"/>
    <mergeCell ref="Z35:Z36"/>
    <mergeCell ref="A23:A25"/>
    <mergeCell ref="B23:B25"/>
    <mergeCell ref="C23:C25"/>
    <mergeCell ref="W23:W25"/>
    <mergeCell ref="Z23:Z25"/>
  </mergeCells>
  <printOptions horizontalCentered="1"/>
  <pageMargins left="0.51181102362204722" right="0.39370078740157483" top="1.0236220472440944" bottom="0.6692913385826772" header="0.39370078740157483" footer="0.35433070866141736"/>
  <pageSetup paperSize="9" fitToWidth="0" orientation="landscape" r:id="rId1"/>
  <headerFooter alignWithMargins="0">
    <oddHeader>&amp;L&amp;G</oddHeader>
  </headerFooter>
  <colBreaks count="1" manualBreakCount="1">
    <brk id="11" max="35" man="1"/>
  </colBreaks>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Planilha11"/>
  <dimension ref="A1:D23621"/>
  <sheetViews>
    <sheetView workbookViewId="0"/>
  </sheetViews>
  <sheetFormatPr defaultRowHeight="12.75" x14ac:dyDescent="0.2"/>
  <cols>
    <col min="1" max="1" width="18.1640625" style="5" bestFit="1" customWidth="1"/>
    <col min="2" max="2" width="240.5" style="5" bestFit="1" customWidth="1"/>
    <col min="3" max="4" width="7.83203125" style="5" customWidth="1"/>
    <col min="5" max="16384" width="9.33203125" style="4"/>
  </cols>
  <sheetData>
    <row r="1" spans="1:4" x14ac:dyDescent="0.2">
      <c r="A1" s="6" t="s">
        <v>22</v>
      </c>
      <c r="B1" s="6" t="s">
        <v>14</v>
      </c>
      <c r="C1" s="6" t="s">
        <v>23</v>
      </c>
      <c r="D1" s="6" t="str">
        <f>LOWER(C1)</f>
        <v>unid</v>
      </c>
    </row>
    <row r="2" spans="1:4" x14ac:dyDescent="0.2">
      <c r="A2" s="6" t="s">
        <v>24</v>
      </c>
      <c r="B2" s="6" t="s">
        <v>25</v>
      </c>
      <c r="C2" s="6" t="s">
        <v>12</v>
      </c>
      <c r="D2" s="6" t="str">
        <f t="shared" ref="D2:D65" si="0">LOWER(C2)</f>
        <v>un</v>
      </c>
    </row>
    <row r="3" spans="1:4" x14ac:dyDescent="0.2">
      <c r="A3" s="6" t="s">
        <v>11619</v>
      </c>
      <c r="B3" s="6" t="s">
        <v>25</v>
      </c>
      <c r="C3" s="6" t="s">
        <v>12</v>
      </c>
      <c r="D3" s="6" t="str">
        <f t="shared" si="0"/>
        <v>un</v>
      </c>
    </row>
    <row r="4" spans="1:4" x14ac:dyDescent="0.2">
      <c r="A4" s="6" t="s">
        <v>26</v>
      </c>
      <c r="B4" s="6" t="s">
        <v>27</v>
      </c>
      <c r="C4" s="6" t="s">
        <v>12</v>
      </c>
      <c r="D4" s="6" t="str">
        <f t="shared" si="0"/>
        <v>un</v>
      </c>
    </row>
    <row r="5" spans="1:4" x14ac:dyDescent="0.2">
      <c r="A5" s="6" t="s">
        <v>11620</v>
      </c>
      <c r="B5" s="6" t="s">
        <v>27</v>
      </c>
      <c r="C5" s="6" t="s">
        <v>12</v>
      </c>
      <c r="D5" s="6" t="str">
        <f t="shared" si="0"/>
        <v>un</v>
      </c>
    </row>
    <row r="6" spans="1:4" x14ac:dyDescent="0.2">
      <c r="A6" s="6" t="s">
        <v>28</v>
      </c>
      <c r="B6" s="6" t="s">
        <v>25222</v>
      </c>
      <c r="C6" s="6" t="s">
        <v>12</v>
      </c>
      <c r="D6" s="6" t="str">
        <f t="shared" si="0"/>
        <v>un</v>
      </c>
    </row>
    <row r="7" spans="1:4" x14ac:dyDescent="0.2">
      <c r="A7" s="6" t="s">
        <v>11621</v>
      </c>
      <c r="B7" s="6" t="s">
        <v>25222</v>
      </c>
      <c r="C7" s="6" t="s">
        <v>12</v>
      </c>
      <c r="D7" s="6" t="str">
        <f t="shared" si="0"/>
        <v>un</v>
      </c>
    </row>
    <row r="8" spans="1:4" x14ac:dyDescent="0.2">
      <c r="A8" s="6" t="s">
        <v>29</v>
      </c>
      <c r="B8" s="6" t="s">
        <v>25223</v>
      </c>
      <c r="C8" s="6" t="s">
        <v>12</v>
      </c>
      <c r="D8" s="6" t="str">
        <f t="shared" si="0"/>
        <v>un</v>
      </c>
    </row>
    <row r="9" spans="1:4" x14ac:dyDescent="0.2">
      <c r="A9" s="6" t="s">
        <v>11622</v>
      </c>
      <c r="B9" s="6" t="s">
        <v>25223</v>
      </c>
      <c r="C9" s="6" t="s">
        <v>12</v>
      </c>
      <c r="D9" s="6" t="str">
        <f t="shared" si="0"/>
        <v>un</v>
      </c>
    </row>
    <row r="10" spans="1:4" x14ac:dyDescent="0.2">
      <c r="A10" s="6" t="s">
        <v>30</v>
      </c>
      <c r="B10" s="6" t="s">
        <v>25224</v>
      </c>
      <c r="C10" s="6" t="s">
        <v>12</v>
      </c>
      <c r="D10" s="6" t="str">
        <f t="shared" si="0"/>
        <v>un</v>
      </c>
    </row>
    <row r="11" spans="1:4" x14ac:dyDescent="0.2">
      <c r="A11" s="6" t="s">
        <v>11623</v>
      </c>
      <c r="B11" s="6" t="s">
        <v>25224</v>
      </c>
      <c r="C11" s="6" t="s">
        <v>12</v>
      </c>
      <c r="D11" s="6" t="str">
        <f t="shared" si="0"/>
        <v>un</v>
      </c>
    </row>
    <row r="12" spans="1:4" x14ac:dyDescent="0.2">
      <c r="A12" s="6" t="s">
        <v>31</v>
      </c>
      <c r="B12" s="6" t="s">
        <v>32</v>
      </c>
      <c r="C12" s="6" t="s">
        <v>12</v>
      </c>
      <c r="D12" s="6" t="str">
        <f t="shared" si="0"/>
        <v>un</v>
      </c>
    </row>
    <row r="13" spans="1:4" x14ac:dyDescent="0.2">
      <c r="A13" s="6" t="s">
        <v>11624</v>
      </c>
      <c r="B13" s="6" t="s">
        <v>32</v>
      </c>
      <c r="C13" s="6" t="s">
        <v>12</v>
      </c>
      <c r="D13" s="6" t="str">
        <f t="shared" si="0"/>
        <v>un</v>
      </c>
    </row>
    <row r="14" spans="1:4" x14ac:dyDescent="0.2">
      <c r="A14" s="6" t="s">
        <v>33</v>
      </c>
      <c r="B14" s="6" t="s">
        <v>34</v>
      </c>
      <c r="C14" s="6" t="s">
        <v>12</v>
      </c>
      <c r="D14" s="6" t="str">
        <f t="shared" si="0"/>
        <v>un</v>
      </c>
    </row>
    <row r="15" spans="1:4" x14ac:dyDescent="0.2">
      <c r="A15" s="6" t="s">
        <v>11625</v>
      </c>
      <c r="B15" s="6" t="s">
        <v>34</v>
      </c>
      <c r="C15" s="6" t="s">
        <v>12</v>
      </c>
      <c r="D15" s="6" t="str">
        <f t="shared" si="0"/>
        <v>un</v>
      </c>
    </row>
    <row r="16" spans="1:4" x14ac:dyDescent="0.2">
      <c r="A16" s="6" t="s">
        <v>35</v>
      </c>
      <c r="B16" s="6" t="s">
        <v>36</v>
      </c>
      <c r="C16" s="6" t="s">
        <v>12</v>
      </c>
      <c r="D16" s="6" t="str">
        <f t="shared" si="0"/>
        <v>un</v>
      </c>
    </row>
    <row r="17" spans="1:4" x14ac:dyDescent="0.2">
      <c r="A17" s="6" t="s">
        <v>11626</v>
      </c>
      <c r="B17" s="6" t="s">
        <v>36</v>
      </c>
      <c r="C17" s="6" t="s">
        <v>12</v>
      </c>
      <c r="D17" s="6" t="str">
        <f t="shared" si="0"/>
        <v>un</v>
      </c>
    </row>
    <row r="18" spans="1:4" x14ac:dyDescent="0.2">
      <c r="A18" s="6" t="s">
        <v>37</v>
      </c>
      <c r="B18" s="6" t="s">
        <v>38</v>
      </c>
      <c r="C18" s="6" t="s">
        <v>12</v>
      </c>
      <c r="D18" s="6" t="str">
        <f t="shared" si="0"/>
        <v>un</v>
      </c>
    </row>
    <row r="19" spans="1:4" x14ac:dyDescent="0.2">
      <c r="A19" s="6" t="s">
        <v>11627</v>
      </c>
      <c r="B19" s="6" t="s">
        <v>38</v>
      </c>
      <c r="C19" s="6" t="s">
        <v>12</v>
      </c>
      <c r="D19" s="6" t="str">
        <f t="shared" si="0"/>
        <v>un</v>
      </c>
    </row>
    <row r="20" spans="1:4" x14ac:dyDescent="0.2">
      <c r="A20" s="6" t="s">
        <v>39</v>
      </c>
      <c r="B20" s="6" t="s">
        <v>25225</v>
      </c>
      <c r="C20" s="6" t="s">
        <v>12</v>
      </c>
      <c r="D20" s="6" t="str">
        <f t="shared" si="0"/>
        <v>un</v>
      </c>
    </row>
    <row r="21" spans="1:4" x14ac:dyDescent="0.2">
      <c r="A21" s="6" t="s">
        <v>11628</v>
      </c>
      <c r="B21" s="6" t="s">
        <v>25225</v>
      </c>
      <c r="C21" s="6" t="s">
        <v>12</v>
      </c>
      <c r="D21" s="6" t="str">
        <f t="shared" si="0"/>
        <v>un</v>
      </c>
    </row>
    <row r="22" spans="1:4" x14ac:dyDescent="0.2">
      <c r="A22" s="6" t="s">
        <v>40</v>
      </c>
      <c r="B22" s="6" t="s">
        <v>25226</v>
      </c>
      <c r="C22" s="6" t="s">
        <v>12</v>
      </c>
      <c r="D22" s="6" t="str">
        <f t="shared" si="0"/>
        <v>un</v>
      </c>
    </row>
    <row r="23" spans="1:4" x14ac:dyDescent="0.2">
      <c r="A23" s="6" t="s">
        <v>11629</v>
      </c>
      <c r="B23" s="6" t="s">
        <v>25226</v>
      </c>
      <c r="C23" s="6" t="s">
        <v>12</v>
      </c>
      <c r="D23" s="6" t="str">
        <f t="shared" si="0"/>
        <v>un</v>
      </c>
    </row>
    <row r="24" spans="1:4" x14ac:dyDescent="0.2">
      <c r="A24" s="6" t="s">
        <v>41</v>
      </c>
      <c r="B24" s="6" t="s">
        <v>25227</v>
      </c>
      <c r="C24" s="6" t="s">
        <v>12</v>
      </c>
      <c r="D24" s="6" t="str">
        <f t="shared" si="0"/>
        <v>un</v>
      </c>
    </row>
    <row r="25" spans="1:4" x14ac:dyDescent="0.2">
      <c r="A25" s="6" t="s">
        <v>11630</v>
      </c>
      <c r="B25" s="6" t="s">
        <v>25227</v>
      </c>
      <c r="C25" s="6" t="s">
        <v>12</v>
      </c>
      <c r="D25" s="6" t="str">
        <f t="shared" si="0"/>
        <v>un</v>
      </c>
    </row>
    <row r="26" spans="1:4" x14ac:dyDescent="0.2">
      <c r="A26" s="6" t="s">
        <v>42</v>
      </c>
      <c r="B26" s="6" t="s">
        <v>25228</v>
      </c>
      <c r="C26" s="6" t="s">
        <v>12</v>
      </c>
      <c r="D26" s="6" t="str">
        <f t="shared" si="0"/>
        <v>un</v>
      </c>
    </row>
    <row r="27" spans="1:4" x14ac:dyDescent="0.2">
      <c r="A27" s="6" t="s">
        <v>11631</v>
      </c>
      <c r="B27" s="6" t="s">
        <v>25228</v>
      </c>
      <c r="C27" s="6" t="s">
        <v>12</v>
      </c>
      <c r="D27" s="6" t="str">
        <f t="shared" si="0"/>
        <v>un</v>
      </c>
    </row>
    <row r="28" spans="1:4" x14ac:dyDescent="0.2">
      <c r="A28" s="6" t="s">
        <v>43</v>
      </c>
      <c r="B28" s="6" t="s">
        <v>25229</v>
      </c>
      <c r="C28" s="6" t="s">
        <v>12</v>
      </c>
      <c r="D28" s="6" t="str">
        <f t="shared" si="0"/>
        <v>un</v>
      </c>
    </row>
    <row r="29" spans="1:4" x14ac:dyDescent="0.2">
      <c r="A29" s="6" t="s">
        <v>11632</v>
      </c>
      <c r="B29" s="6" t="s">
        <v>25229</v>
      </c>
      <c r="C29" s="6" t="s">
        <v>12</v>
      </c>
      <c r="D29" s="6" t="str">
        <f t="shared" si="0"/>
        <v>un</v>
      </c>
    </row>
    <row r="30" spans="1:4" x14ac:dyDescent="0.2">
      <c r="A30" s="6" t="s">
        <v>44</v>
      </c>
      <c r="B30" s="6" t="s">
        <v>25230</v>
      </c>
      <c r="C30" s="6" t="s">
        <v>12</v>
      </c>
      <c r="D30" s="6" t="str">
        <f t="shared" si="0"/>
        <v>un</v>
      </c>
    </row>
    <row r="31" spans="1:4" x14ac:dyDescent="0.2">
      <c r="A31" s="6" t="s">
        <v>11633</v>
      </c>
      <c r="B31" s="6" t="s">
        <v>25230</v>
      </c>
      <c r="C31" s="6" t="s">
        <v>12</v>
      </c>
      <c r="D31" s="6" t="str">
        <f t="shared" si="0"/>
        <v>un</v>
      </c>
    </row>
    <row r="32" spans="1:4" x14ac:dyDescent="0.2">
      <c r="A32" s="6" t="s">
        <v>45</v>
      </c>
      <c r="B32" s="6" t="s">
        <v>25231</v>
      </c>
      <c r="C32" s="6" t="s">
        <v>12</v>
      </c>
      <c r="D32" s="6" t="str">
        <f t="shared" si="0"/>
        <v>un</v>
      </c>
    </row>
    <row r="33" spans="1:4" x14ac:dyDescent="0.2">
      <c r="A33" s="6" t="s">
        <v>11634</v>
      </c>
      <c r="B33" s="6" t="s">
        <v>25231</v>
      </c>
      <c r="C33" s="6" t="s">
        <v>12</v>
      </c>
      <c r="D33" s="6" t="str">
        <f t="shared" si="0"/>
        <v>un</v>
      </c>
    </row>
    <row r="34" spans="1:4" x14ac:dyDescent="0.2">
      <c r="A34" s="6" t="s">
        <v>46</v>
      </c>
      <c r="B34" s="6" t="s">
        <v>25232</v>
      </c>
      <c r="C34" s="6" t="s">
        <v>12</v>
      </c>
      <c r="D34" s="6" t="str">
        <f t="shared" si="0"/>
        <v>un</v>
      </c>
    </row>
    <row r="35" spans="1:4" x14ac:dyDescent="0.2">
      <c r="A35" s="6" t="s">
        <v>11635</v>
      </c>
      <c r="B35" s="6" t="s">
        <v>25232</v>
      </c>
      <c r="C35" s="6" t="s">
        <v>12</v>
      </c>
      <c r="D35" s="6" t="str">
        <f t="shared" si="0"/>
        <v>un</v>
      </c>
    </row>
    <row r="36" spans="1:4" x14ac:dyDescent="0.2">
      <c r="A36" s="6" t="s">
        <v>47</v>
      </c>
      <c r="B36" s="6" t="s">
        <v>25233</v>
      </c>
      <c r="C36" s="6" t="s">
        <v>12</v>
      </c>
      <c r="D36" s="6" t="str">
        <f t="shared" si="0"/>
        <v>un</v>
      </c>
    </row>
    <row r="37" spans="1:4" x14ac:dyDescent="0.2">
      <c r="A37" s="6" t="s">
        <v>11636</v>
      </c>
      <c r="B37" s="6" t="s">
        <v>25233</v>
      </c>
      <c r="C37" s="6" t="s">
        <v>12</v>
      </c>
      <c r="D37" s="6" t="str">
        <f t="shared" si="0"/>
        <v>un</v>
      </c>
    </row>
    <row r="38" spans="1:4" x14ac:dyDescent="0.2">
      <c r="A38" s="6" t="s">
        <v>48</v>
      </c>
      <c r="B38" s="6" t="s">
        <v>25234</v>
      </c>
      <c r="C38" s="6" t="s">
        <v>12</v>
      </c>
      <c r="D38" s="6" t="str">
        <f t="shared" si="0"/>
        <v>un</v>
      </c>
    </row>
    <row r="39" spans="1:4" x14ac:dyDescent="0.2">
      <c r="A39" s="6" t="s">
        <v>11637</v>
      </c>
      <c r="B39" s="6" t="s">
        <v>25234</v>
      </c>
      <c r="C39" s="6" t="s">
        <v>12</v>
      </c>
      <c r="D39" s="6" t="str">
        <f t="shared" si="0"/>
        <v>un</v>
      </c>
    </row>
    <row r="40" spans="1:4" x14ac:dyDescent="0.2">
      <c r="A40" s="6" t="s">
        <v>49</v>
      </c>
      <c r="B40" s="6" t="s">
        <v>25235</v>
      </c>
      <c r="C40" s="6" t="s">
        <v>12</v>
      </c>
      <c r="D40" s="6" t="str">
        <f t="shared" si="0"/>
        <v>un</v>
      </c>
    </row>
    <row r="41" spans="1:4" x14ac:dyDescent="0.2">
      <c r="A41" s="6" t="s">
        <v>11638</v>
      </c>
      <c r="B41" s="6" t="s">
        <v>25235</v>
      </c>
      <c r="C41" s="6" t="s">
        <v>12</v>
      </c>
      <c r="D41" s="6" t="str">
        <f t="shared" si="0"/>
        <v>un</v>
      </c>
    </row>
    <row r="42" spans="1:4" x14ac:dyDescent="0.2">
      <c r="A42" s="6" t="s">
        <v>50</v>
      </c>
      <c r="B42" s="6" t="s">
        <v>25236</v>
      </c>
      <c r="C42" s="6" t="s">
        <v>12</v>
      </c>
      <c r="D42" s="6" t="str">
        <f t="shared" si="0"/>
        <v>un</v>
      </c>
    </row>
    <row r="43" spans="1:4" x14ac:dyDescent="0.2">
      <c r="A43" s="6" t="s">
        <v>11639</v>
      </c>
      <c r="B43" s="6" t="s">
        <v>25236</v>
      </c>
      <c r="C43" s="6" t="s">
        <v>12</v>
      </c>
      <c r="D43" s="6" t="str">
        <f t="shared" si="0"/>
        <v>un</v>
      </c>
    </row>
    <row r="44" spans="1:4" x14ac:dyDescent="0.2">
      <c r="A44" s="6" t="s">
        <v>51</v>
      </c>
      <c r="B44" s="6" t="s">
        <v>25237</v>
      </c>
      <c r="C44" s="6" t="s">
        <v>12</v>
      </c>
      <c r="D44" s="6" t="str">
        <f t="shared" si="0"/>
        <v>un</v>
      </c>
    </row>
    <row r="45" spans="1:4" x14ac:dyDescent="0.2">
      <c r="A45" s="6" t="s">
        <v>11640</v>
      </c>
      <c r="B45" s="6" t="s">
        <v>25237</v>
      </c>
      <c r="C45" s="6" t="s">
        <v>12</v>
      </c>
      <c r="D45" s="6" t="str">
        <f t="shared" si="0"/>
        <v>un</v>
      </c>
    </row>
    <row r="46" spans="1:4" x14ac:dyDescent="0.2">
      <c r="A46" s="6" t="s">
        <v>52</v>
      </c>
      <c r="B46" s="6" t="s">
        <v>53</v>
      </c>
      <c r="C46" s="6" t="s">
        <v>12</v>
      </c>
      <c r="D46" s="6" t="str">
        <f t="shared" si="0"/>
        <v>un</v>
      </c>
    </row>
    <row r="47" spans="1:4" x14ac:dyDescent="0.2">
      <c r="A47" s="6" t="s">
        <v>11641</v>
      </c>
      <c r="B47" s="6" t="s">
        <v>53</v>
      </c>
      <c r="C47" s="6" t="s">
        <v>12</v>
      </c>
      <c r="D47" s="6" t="str">
        <f t="shared" si="0"/>
        <v>un</v>
      </c>
    </row>
    <row r="48" spans="1:4" x14ac:dyDescent="0.2">
      <c r="A48" s="6" t="s">
        <v>54</v>
      </c>
      <c r="B48" s="6" t="s">
        <v>55</v>
      </c>
      <c r="C48" s="6" t="s">
        <v>12</v>
      </c>
      <c r="D48" s="6" t="str">
        <f t="shared" si="0"/>
        <v>un</v>
      </c>
    </row>
    <row r="49" spans="1:4" x14ac:dyDescent="0.2">
      <c r="A49" s="6" t="s">
        <v>11642</v>
      </c>
      <c r="B49" s="6" t="s">
        <v>55</v>
      </c>
      <c r="C49" s="6" t="s">
        <v>12</v>
      </c>
      <c r="D49" s="6" t="str">
        <f t="shared" si="0"/>
        <v>un</v>
      </c>
    </row>
    <row r="50" spans="1:4" x14ac:dyDescent="0.2">
      <c r="A50" s="6" t="s">
        <v>56</v>
      </c>
      <c r="B50" s="6" t="s">
        <v>57</v>
      </c>
      <c r="C50" s="6" t="s">
        <v>12</v>
      </c>
      <c r="D50" s="6" t="str">
        <f t="shared" si="0"/>
        <v>un</v>
      </c>
    </row>
    <row r="51" spans="1:4" x14ac:dyDescent="0.2">
      <c r="A51" s="6" t="s">
        <v>11643</v>
      </c>
      <c r="B51" s="6" t="s">
        <v>57</v>
      </c>
      <c r="C51" s="6" t="s">
        <v>12</v>
      </c>
      <c r="D51" s="6" t="str">
        <f t="shared" si="0"/>
        <v>un</v>
      </c>
    </row>
    <row r="52" spans="1:4" x14ac:dyDescent="0.2">
      <c r="A52" s="6" t="s">
        <v>58</v>
      </c>
      <c r="B52" s="6" t="s">
        <v>25238</v>
      </c>
      <c r="C52" s="6" t="s">
        <v>12</v>
      </c>
      <c r="D52" s="6" t="str">
        <f t="shared" si="0"/>
        <v>un</v>
      </c>
    </row>
    <row r="53" spans="1:4" x14ac:dyDescent="0.2">
      <c r="A53" s="6" t="s">
        <v>11644</v>
      </c>
      <c r="B53" s="6" t="s">
        <v>25238</v>
      </c>
      <c r="C53" s="6" t="s">
        <v>12</v>
      </c>
      <c r="D53" s="6" t="str">
        <f t="shared" si="0"/>
        <v>un</v>
      </c>
    </row>
    <row r="54" spans="1:4" x14ac:dyDescent="0.2">
      <c r="A54" s="6" t="s">
        <v>59</v>
      </c>
      <c r="B54" s="6" t="s">
        <v>25239</v>
      </c>
      <c r="C54" s="6" t="s">
        <v>12</v>
      </c>
      <c r="D54" s="6" t="str">
        <f t="shared" si="0"/>
        <v>un</v>
      </c>
    </row>
    <row r="55" spans="1:4" x14ac:dyDescent="0.2">
      <c r="A55" s="6" t="s">
        <v>11645</v>
      </c>
      <c r="B55" s="6" t="s">
        <v>25239</v>
      </c>
      <c r="C55" s="6" t="s">
        <v>12</v>
      </c>
      <c r="D55" s="6" t="str">
        <f t="shared" si="0"/>
        <v>un</v>
      </c>
    </row>
    <row r="56" spans="1:4" x14ac:dyDescent="0.2">
      <c r="A56" s="6" t="s">
        <v>60</v>
      </c>
      <c r="B56" s="6" t="s">
        <v>61</v>
      </c>
      <c r="C56" s="6" t="s">
        <v>12</v>
      </c>
      <c r="D56" s="6" t="str">
        <f t="shared" si="0"/>
        <v>un</v>
      </c>
    </row>
    <row r="57" spans="1:4" x14ac:dyDescent="0.2">
      <c r="A57" s="6" t="s">
        <v>11646</v>
      </c>
      <c r="B57" s="6" t="s">
        <v>61</v>
      </c>
      <c r="C57" s="6" t="s">
        <v>12</v>
      </c>
      <c r="D57" s="6" t="str">
        <f t="shared" si="0"/>
        <v>un</v>
      </c>
    </row>
    <row r="58" spans="1:4" x14ac:dyDescent="0.2">
      <c r="A58" s="6" t="s">
        <v>62</v>
      </c>
      <c r="B58" s="6" t="s">
        <v>63</v>
      </c>
      <c r="C58" s="6" t="s">
        <v>12</v>
      </c>
      <c r="D58" s="6" t="str">
        <f t="shared" si="0"/>
        <v>un</v>
      </c>
    </row>
    <row r="59" spans="1:4" x14ac:dyDescent="0.2">
      <c r="A59" s="6" t="s">
        <v>11647</v>
      </c>
      <c r="B59" s="6" t="s">
        <v>63</v>
      </c>
      <c r="C59" s="6" t="s">
        <v>12</v>
      </c>
      <c r="D59" s="6" t="str">
        <f t="shared" si="0"/>
        <v>un</v>
      </c>
    </row>
    <row r="60" spans="1:4" x14ac:dyDescent="0.2">
      <c r="A60" s="6" t="s">
        <v>64</v>
      </c>
      <c r="B60" s="6" t="s">
        <v>25240</v>
      </c>
      <c r="C60" s="6" t="s">
        <v>12</v>
      </c>
      <c r="D60" s="6" t="str">
        <f t="shared" si="0"/>
        <v>un</v>
      </c>
    </row>
    <row r="61" spans="1:4" x14ac:dyDescent="0.2">
      <c r="A61" s="6" t="s">
        <v>11648</v>
      </c>
      <c r="B61" s="6" t="s">
        <v>25240</v>
      </c>
      <c r="C61" s="6" t="s">
        <v>12</v>
      </c>
      <c r="D61" s="6" t="str">
        <f t="shared" si="0"/>
        <v>un</v>
      </c>
    </row>
    <row r="62" spans="1:4" x14ac:dyDescent="0.2">
      <c r="A62" s="6" t="s">
        <v>65</v>
      </c>
      <c r="B62" s="6" t="s">
        <v>25241</v>
      </c>
      <c r="C62" s="6" t="s">
        <v>12</v>
      </c>
      <c r="D62" s="6" t="str">
        <f t="shared" si="0"/>
        <v>un</v>
      </c>
    </row>
    <row r="63" spans="1:4" x14ac:dyDescent="0.2">
      <c r="A63" s="6" t="s">
        <v>11649</v>
      </c>
      <c r="B63" s="6" t="s">
        <v>25241</v>
      </c>
      <c r="C63" s="6" t="s">
        <v>12</v>
      </c>
      <c r="D63" s="6" t="str">
        <f t="shared" si="0"/>
        <v>un</v>
      </c>
    </row>
    <row r="64" spans="1:4" x14ac:dyDescent="0.2">
      <c r="A64" s="6" t="s">
        <v>66</v>
      </c>
      <c r="B64" s="6" t="s">
        <v>25242</v>
      </c>
      <c r="C64" s="6" t="s">
        <v>12</v>
      </c>
      <c r="D64" s="6" t="str">
        <f t="shared" si="0"/>
        <v>un</v>
      </c>
    </row>
    <row r="65" spans="1:4" x14ac:dyDescent="0.2">
      <c r="A65" s="6" t="s">
        <v>11650</v>
      </c>
      <c r="B65" s="6" t="s">
        <v>25242</v>
      </c>
      <c r="C65" s="6" t="s">
        <v>12</v>
      </c>
      <c r="D65" s="6" t="str">
        <f t="shared" si="0"/>
        <v>un</v>
      </c>
    </row>
    <row r="66" spans="1:4" x14ac:dyDescent="0.2">
      <c r="A66" s="6" t="s">
        <v>67</v>
      </c>
      <c r="B66" s="6" t="s">
        <v>25243</v>
      </c>
      <c r="C66" s="6" t="s">
        <v>12</v>
      </c>
      <c r="D66" s="6" t="str">
        <f t="shared" ref="D66:D129" si="1">LOWER(C66)</f>
        <v>un</v>
      </c>
    </row>
    <row r="67" spans="1:4" x14ac:dyDescent="0.2">
      <c r="A67" s="6" t="s">
        <v>11651</v>
      </c>
      <c r="B67" s="6" t="s">
        <v>25243</v>
      </c>
      <c r="C67" s="6" t="s">
        <v>12</v>
      </c>
      <c r="D67" s="6" t="str">
        <f t="shared" si="1"/>
        <v>un</v>
      </c>
    </row>
    <row r="68" spans="1:4" x14ac:dyDescent="0.2">
      <c r="A68" s="6" t="s">
        <v>68</v>
      </c>
      <c r="B68" s="6" t="s">
        <v>25244</v>
      </c>
      <c r="C68" s="6" t="s">
        <v>12</v>
      </c>
      <c r="D68" s="6" t="str">
        <f t="shared" si="1"/>
        <v>un</v>
      </c>
    </row>
    <row r="69" spans="1:4" x14ac:dyDescent="0.2">
      <c r="A69" s="6" t="s">
        <v>11652</v>
      </c>
      <c r="B69" s="6" t="s">
        <v>25244</v>
      </c>
      <c r="C69" s="6" t="s">
        <v>12</v>
      </c>
      <c r="D69" s="6" t="str">
        <f t="shared" si="1"/>
        <v>un</v>
      </c>
    </row>
    <row r="70" spans="1:4" x14ac:dyDescent="0.2">
      <c r="A70" s="6" t="s">
        <v>69</v>
      </c>
      <c r="B70" s="6" t="s">
        <v>25245</v>
      </c>
      <c r="C70" s="6" t="s">
        <v>12</v>
      </c>
      <c r="D70" s="6" t="str">
        <f t="shared" si="1"/>
        <v>un</v>
      </c>
    </row>
    <row r="71" spans="1:4" x14ac:dyDescent="0.2">
      <c r="A71" s="6" t="s">
        <v>11653</v>
      </c>
      <c r="B71" s="6" t="s">
        <v>25245</v>
      </c>
      <c r="C71" s="6" t="s">
        <v>12</v>
      </c>
      <c r="D71" s="6" t="str">
        <f t="shared" si="1"/>
        <v>un</v>
      </c>
    </row>
    <row r="72" spans="1:4" x14ac:dyDescent="0.2">
      <c r="A72" s="6" t="s">
        <v>70</v>
      </c>
      <c r="B72" s="6" t="s">
        <v>25246</v>
      </c>
      <c r="C72" s="6" t="s">
        <v>12</v>
      </c>
      <c r="D72" s="6" t="str">
        <f t="shared" si="1"/>
        <v>un</v>
      </c>
    </row>
    <row r="73" spans="1:4" x14ac:dyDescent="0.2">
      <c r="A73" s="6" t="s">
        <v>11654</v>
      </c>
      <c r="B73" s="6" t="s">
        <v>25246</v>
      </c>
      <c r="C73" s="6" t="s">
        <v>12</v>
      </c>
      <c r="D73" s="6" t="str">
        <f t="shared" si="1"/>
        <v>un</v>
      </c>
    </row>
    <row r="74" spans="1:4" x14ac:dyDescent="0.2">
      <c r="A74" s="6" t="s">
        <v>71</v>
      </c>
      <c r="B74" s="6" t="s">
        <v>25247</v>
      </c>
      <c r="C74" s="6" t="s">
        <v>12</v>
      </c>
      <c r="D74" s="6" t="str">
        <f t="shared" si="1"/>
        <v>un</v>
      </c>
    </row>
    <row r="75" spans="1:4" x14ac:dyDescent="0.2">
      <c r="A75" s="6" t="s">
        <v>11655</v>
      </c>
      <c r="B75" s="6" t="s">
        <v>25247</v>
      </c>
      <c r="C75" s="6" t="s">
        <v>12</v>
      </c>
      <c r="D75" s="6" t="str">
        <f t="shared" si="1"/>
        <v>un</v>
      </c>
    </row>
    <row r="76" spans="1:4" x14ac:dyDescent="0.2">
      <c r="A76" s="6" t="s">
        <v>72</v>
      </c>
      <c r="B76" s="6" t="s">
        <v>25248</v>
      </c>
      <c r="C76" s="6" t="s">
        <v>12</v>
      </c>
      <c r="D76" s="6" t="str">
        <f t="shared" si="1"/>
        <v>un</v>
      </c>
    </row>
    <row r="77" spans="1:4" x14ac:dyDescent="0.2">
      <c r="A77" s="6" t="s">
        <v>11656</v>
      </c>
      <c r="B77" s="6" t="s">
        <v>25248</v>
      </c>
      <c r="C77" s="6" t="s">
        <v>12</v>
      </c>
      <c r="D77" s="6" t="str">
        <f t="shared" si="1"/>
        <v>un</v>
      </c>
    </row>
    <row r="78" spans="1:4" x14ac:dyDescent="0.2">
      <c r="A78" s="6" t="s">
        <v>73</v>
      </c>
      <c r="B78" s="6" t="s">
        <v>25249</v>
      </c>
      <c r="C78" s="6" t="s">
        <v>12</v>
      </c>
      <c r="D78" s="6" t="str">
        <f t="shared" si="1"/>
        <v>un</v>
      </c>
    </row>
    <row r="79" spans="1:4" x14ac:dyDescent="0.2">
      <c r="A79" s="6" t="s">
        <v>11657</v>
      </c>
      <c r="B79" s="6" t="s">
        <v>25249</v>
      </c>
      <c r="C79" s="6" t="s">
        <v>12</v>
      </c>
      <c r="D79" s="6" t="str">
        <f t="shared" si="1"/>
        <v>un</v>
      </c>
    </row>
    <row r="80" spans="1:4" x14ac:dyDescent="0.2">
      <c r="A80" s="6" t="s">
        <v>74</v>
      </c>
      <c r="B80" s="6" t="s">
        <v>25250</v>
      </c>
      <c r="C80" s="6" t="s">
        <v>21</v>
      </c>
      <c r="D80" s="6" t="str">
        <f t="shared" si="1"/>
        <v>m</v>
      </c>
    </row>
    <row r="81" spans="1:4" x14ac:dyDescent="0.2">
      <c r="A81" s="6" t="s">
        <v>11658</v>
      </c>
      <c r="B81" s="6" t="s">
        <v>25250</v>
      </c>
      <c r="C81" s="6" t="s">
        <v>21</v>
      </c>
      <c r="D81" s="6" t="str">
        <f t="shared" si="1"/>
        <v>m</v>
      </c>
    </row>
    <row r="82" spans="1:4" x14ac:dyDescent="0.2">
      <c r="A82" s="6" t="s">
        <v>75</v>
      </c>
      <c r="B82" s="6" t="s">
        <v>25251</v>
      </c>
      <c r="C82" s="6" t="s">
        <v>21</v>
      </c>
      <c r="D82" s="6" t="str">
        <f t="shared" si="1"/>
        <v>m</v>
      </c>
    </row>
    <row r="83" spans="1:4" x14ac:dyDescent="0.2">
      <c r="A83" s="6" t="s">
        <v>11659</v>
      </c>
      <c r="B83" s="6" t="s">
        <v>25251</v>
      </c>
      <c r="C83" s="6" t="s">
        <v>21</v>
      </c>
      <c r="D83" s="6" t="str">
        <f t="shared" si="1"/>
        <v>m</v>
      </c>
    </row>
    <row r="84" spans="1:4" x14ac:dyDescent="0.2">
      <c r="A84" s="6" t="s">
        <v>76</v>
      </c>
      <c r="B84" s="6" t="s">
        <v>25252</v>
      </c>
      <c r="C84" s="6" t="s">
        <v>21</v>
      </c>
      <c r="D84" s="6" t="str">
        <f t="shared" si="1"/>
        <v>m</v>
      </c>
    </row>
    <row r="85" spans="1:4" x14ac:dyDescent="0.2">
      <c r="A85" s="6" t="s">
        <v>11660</v>
      </c>
      <c r="B85" s="6" t="s">
        <v>25252</v>
      </c>
      <c r="C85" s="6" t="s">
        <v>21</v>
      </c>
      <c r="D85" s="6" t="str">
        <f t="shared" si="1"/>
        <v>m</v>
      </c>
    </row>
    <row r="86" spans="1:4" x14ac:dyDescent="0.2">
      <c r="A86" s="6" t="s">
        <v>77</v>
      </c>
      <c r="B86" s="6" t="s">
        <v>25253</v>
      </c>
      <c r="C86" s="6" t="s">
        <v>21</v>
      </c>
      <c r="D86" s="6" t="str">
        <f t="shared" si="1"/>
        <v>m</v>
      </c>
    </row>
    <row r="87" spans="1:4" x14ac:dyDescent="0.2">
      <c r="A87" s="6" t="s">
        <v>11661</v>
      </c>
      <c r="B87" s="6" t="s">
        <v>25253</v>
      </c>
      <c r="C87" s="6" t="s">
        <v>21</v>
      </c>
      <c r="D87" s="6" t="str">
        <f t="shared" si="1"/>
        <v>m</v>
      </c>
    </row>
    <row r="88" spans="1:4" x14ac:dyDescent="0.2">
      <c r="A88" s="6" t="s">
        <v>78</v>
      </c>
      <c r="B88" s="6" t="s">
        <v>25254</v>
      </c>
      <c r="C88" s="6" t="s">
        <v>12</v>
      </c>
      <c r="D88" s="6" t="str">
        <f t="shared" si="1"/>
        <v>un</v>
      </c>
    </row>
    <row r="89" spans="1:4" x14ac:dyDescent="0.2">
      <c r="A89" s="6" t="s">
        <v>11662</v>
      </c>
      <c r="B89" s="6" t="s">
        <v>25254</v>
      </c>
      <c r="C89" s="6" t="s">
        <v>12</v>
      </c>
      <c r="D89" s="6" t="str">
        <f t="shared" si="1"/>
        <v>un</v>
      </c>
    </row>
    <row r="90" spans="1:4" x14ac:dyDescent="0.2">
      <c r="A90" s="6" t="s">
        <v>79</v>
      </c>
      <c r="B90" s="6" t="s">
        <v>25255</v>
      </c>
      <c r="C90" s="6" t="s">
        <v>12</v>
      </c>
      <c r="D90" s="6" t="str">
        <f t="shared" si="1"/>
        <v>un</v>
      </c>
    </row>
    <row r="91" spans="1:4" x14ac:dyDescent="0.2">
      <c r="A91" s="6" t="s">
        <v>11663</v>
      </c>
      <c r="B91" s="6" t="s">
        <v>25255</v>
      </c>
      <c r="C91" s="6" t="s">
        <v>12</v>
      </c>
      <c r="D91" s="6" t="str">
        <f t="shared" si="1"/>
        <v>un</v>
      </c>
    </row>
    <row r="92" spans="1:4" x14ac:dyDescent="0.2">
      <c r="A92" s="6" t="s">
        <v>80</v>
      </c>
      <c r="B92" s="6" t="s">
        <v>25256</v>
      </c>
      <c r="C92" s="6" t="s">
        <v>12</v>
      </c>
      <c r="D92" s="6" t="str">
        <f t="shared" si="1"/>
        <v>un</v>
      </c>
    </row>
    <row r="93" spans="1:4" x14ac:dyDescent="0.2">
      <c r="A93" s="6" t="s">
        <v>11664</v>
      </c>
      <c r="B93" s="6" t="s">
        <v>25256</v>
      </c>
      <c r="C93" s="6" t="s">
        <v>12</v>
      </c>
      <c r="D93" s="6" t="str">
        <f t="shared" si="1"/>
        <v>un</v>
      </c>
    </row>
    <row r="94" spans="1:4" x14ac:dyDescent="0.2">
      <c r="A94" s="6" t="s">
        <v>81</v>
      </c>
      <c r="B94" s="6" t="s">
        <v>25257</v>
      </c>
      <c r="C94" s="6" t="s">
        <v>21</v>
      </c>
      <c r="D94" s="6" t="str">
        <f t="shared" si="1"/>
        <v>m</v>
      </c>
    </row>
    <row r="95" spans="1:4" x14ac:dyDescent="0.2">
      <c r="A95" s="6" t="s">
        <v>11665</v>
      </c>
      <c r="B95" s="6" t="s">
        <v>25257</v>
      </c>
      <c r="C95" s="6" t="s">
        <v>21</v>
      </c>
      <c r="D95" s="6" t="str">
        <f t="shared" si="1"/>
        <v>m</v>
      </c>
    </row>
    <row r="96" spans="1:4" x14ac:dyDescent="0.2">
      <c r="A96" s="6" t="s">
        <v>82</v>
      </c>
      <c r="B96" s="6" t="s">
        <v>25258</v>
      </c>
      <c r="C96" s="6" t="s">
        <v>21</v>
      </c>
      <c r="D96" s="6" t="str">
        <f t="shared" si="1"/>
        <v>m</v>
      </c>
    </row>
    <row r="97" spans="1:4" x14ac:dyDescent="0.2">
      <c r="A97" s="6" t="s">
        <v>11666</v>
      </c>
      <c r="B97" s="6" t="s">
        <v>25258</v>
      </c>
      <c r="C97" s="6" t="s">
        <v>21</v>
      </c>
      <c r="D97" s="6" t="str">
        <f t="shared" si="1"/>
        <v>m</v>
      </c>
    </row>
    <row r="98" spans="1:4" x14ac:dyDescent="0.2">
      <c r="A98" s="6" t="s">
        <v>83</v>
      </c>
      <c r="B98" s="6" t="s">
        <v>25259</v>
      </c>
      <c r="C98" s="6" t="s">
        <v>12</v>
      </c>
      <c r="D98" s="6" t="str">
        <f t="shared" si="1"/>
        <v>un</v>
      </c>
    </row>
    <row r="99" spans="1:4" x14ac:dyDescent="0.2">
      <c r="A99" s="6" t="s">
        <v>11667</v>
      </c>
      <c r="B99" s="6" t="s">
        <v>25259</v>
      </c>
      <c r="C99" s="6" t="s">
        <v>12</v>
      </c>
      <c r="D99" s="6" t="str">
        <f t="shared" si="1"/>
        <v>un</v>
      </c>
    </row>
    <row r="100" spans="1:4" x14ac:dyDescent="0.2">
      <c r="A100" s="6" t="s">
        <v>84</v>
      </c>
      <c r="B100" s="6" t="s">
        <v>25260</v>
      </c>
      <c r="C100" s="6" t="s">
        <v>12</v>
      </c>
      <c r="D100" s="6" t="str">
        <f t="shared" si="1"/>
        <v>un</v>
      </c>
    </row>
    <row r="101" spans="1:4" x14ac:dyDescent="0.2">
      <c r="A101" s="6" t="s">
        <v>11668</v>
      </c>
      <c r="B101" s="6" t="s">
        <v>25260</v>
      </c>
      <c r="C101" s="6" t="s">
        <v>12</v>
      </c>
      <c r="D101" s="6" t="str">
        <f t="shared" si="1"/>
        <v>un</v>
      </c>
    </row>
    <row r="102" spans="1:4" x14ac:dyDescent="0.2">
      <c r="A102" s="6" t="s">
        <v>85</v>
      </c>
      <c r="B102" s="6" t="s">
        <v>6518</v>
      </c>
      <c r="C102" s="6" t="s">
        <v>12</v>
      </c>
      <c r="D102" s="6" t="str">
        <f t="shared" si="1"/>
        <v>un</v>
      </c>
    </row>
    <row r="103" spans="1:4" x14ac:dyDescent="0.2">
      <c r="A103" s="6" t="s">
        <v>11669</v>
      </c>
      <c r="B103" s="6" t="s">
        <v>6518</v>
      </c>
      <c r="C103" s="6" t="s">
        <v>12</v>
      </c>
      <c r="D103" s="6" t="str">
        <f t="shared" si="1"/>
        <v>un</v>
      </c>
    </row>
    <row r="104" spans="1:4" x14ac:dyDescent="0.2">
      <c r="A104" s="6" t="s">
        <v>86</v>
      </c>
      <c r="B104" s="6" t="s">
        <v>25261</v>
      </c>
      <c r="C104" s="6" t="s">
        <v>12</v>
      </c>
      <c r="D104" s="6" t="str">
        <f t="shared" si="1"/>
        <v>un</v>
      </c>
    </row>
    <row r="105" spans="1:4" x14ac:dyDescent="0.2">
      <c r="A105" s="6" t="s">
        <v>11670</v>
      </c>
      <c r="B105" s="6" t="s">
        <v>25261</v>
      </c>
      <c r="C105" s="6" t="s">
        <v>12</v>
      </c>
      <c r="D105" s="6" t="str">
        <f t="shared" si="1"/>
        <v>un</v>
      </c>
    </row>
    <row r="106" spans="1:4" x14ac:dyDescent="0.2">
      <c r="A106" s="6" t="s">
        <v>87</v>
      </c>
      <c r="B106" s="6" t="s">
        <v>25262</v>
      </c>
      <c r="C106" s="6" t="s">
        <v>12</v>
      </c>
      <c r="D106" s="6" t="str">
        <f t="shared" si="1"/>
        <v>un</v>
      </c>
    </row>
    <row r="107" spans="1:4" x14ac:dyDescent="0.2">
      <c r="A107" s="6" t="s">
        <v>11671</v>
      </c>
      <c r="B107" s="6" t="s">
        <v>25262</v>
      </c>
      <c r="C107" s="6" t="s">
        <v>12</v>
      </c>
      <c r="D107" s="6" t="str">
        <f t="shared" si="1"/>
        <v>un</v>
      </c>
    </row>
    <row r="108" spans="1:4" x14ac:dyDescent="0.2">
      <c r="A108" s="6" t="s">
        <v>88</v>
      </c>
      <c r="B108" s="6" t="s">
        <v>25263</v>
      </c>
      <c r="C108" s="6" t="s">
        <v>12</v>
      </c>
      <c r="D108" s="6" t="str">
        <f t="shared" si="1"/>
        <v>un</v>
      </c>
    </row>
    <row r="109" spans="1:4" x14ac:dyDescent="0.2">
      <c r="A109" s="6" t="s">
        <v>11672</v>
      </c>
      <c r="B109" s="6" t="s">
        <v>25263</v>
      </c>
      <c r="C109" s="6" t="s">
        <v>12</v>
      </c>
      <c r="D109" s="6" t="str">
        <f t="shared" si="1"/>
        <v>un</v>
      </c>
    </row>
    <row r="110" spans="1:4" x14ac:dyDescent="0.2">
      <c r="A110" s="6" t="s">
        <v>89</v>
      </c>
      <c r="B110" s="6" t="s">
        <v>25264</v>
      </c>
      <c r="C110" s="6" t="s">
        <v>12</v>
      </c>
      <c r="D110" s="6" t="str">
        <f t="shared" si="1"/>
        <v>un</v>
      </c>
    </row>
    <row r="111" spans="1:4" x14ac:dyDescent="0.2">
      <c r="A111" s="6" t="s">
        <v>11673</v>
      </c>
      <c r="B111" s="6" t="s">
        <v>25264</v>
      </c>
      <c r="C111" s="6" t="s">
        <v>12</v>
      </c>
      <c r="D111" s="6" t="str">
        <f t="shared" si="1"/>
        <v>un</v>
      </c>
    </row>
    <row r="112" spans="1:4" x14ac:dyDescent="0.2">
      <c r="A112" s="6" t="s">
        <v>90</v>
      </c>
      <c r="B112" s="6" t="s">
        <v>25265</v>
      </c>
      <c r="C112" s="6" t="s">
        <v>12</v>
      </c>
      <c r="D112" s="6" t="str">
        <f t="shared" si="1"/>
        <v>un</v>
      </c>
    </row>
    <row r="113" spans="1:4" x14ac:dyDescent="0.2">
      <c r="A113" s="6" t="s">
        <v>11674</v>
      </c>
      <c r="B113" s="6" t="s">
        <v>25265</v>
      </c>
      <c r="C113" s="6" t="s">
        <v>12</v>
      </c>
      <c r="D113" s="6" t="str">
        <f t="shared" si="1"/>
        <v>un</v>
      </c>
    </row>
    <row r="114" spans="1:4" x14ac:dyDescent="0.2">
      <c r="A114" s="6" t="s">
        <v>91</v>
      </c>
      <c r="B114" s="6" t="s">
        <v>25266</v>
      </c>
      <c r="C114" s="6" t="s">
        <v>12</v>
      </c>
      <c r="D114" s="6" t="str">
        <f t="shared" si="1"/>
        <v>un</v>
      </c>
    </row>
    <row r="115" spans="1:4" x14ac:dyDescent="0.2">
      <c r="A115" s="6" t="s">
        <v>11675</v>
      </c>
      <c r="B115" s="6" t="s">
        <v>25266</v>
      </c>
      <c r="C115" s="6" t="s">
        <v>12</v>
      </c>
      <c r="D115" s="6" t="str">
        <f t="shared" si="1"/>
        <v>un</v>
      </c>
    </row>
    <row r="116" spans="1:4" x14ac:dyDescent="0.2">
      <c r="A116" s="6" t="s">
        <v>92</v>
      </c>
      <c r="B116" s="6" t="s">
        <v>25267</v>
      </c>
      <c r="C116" s="6" t="s">
        <v>12</v>
      </c>
      <c r="D116" s="6" t="str">
        <f t="shared" si="1"/>
        <v>un</v>
      </c>
    </row>
    <row r="117" spans="1:4" x14ac:dyDescent="0.2">
      <c r="A117" s="6" t="s">
        <v>11676</v>
      </c>
      <c r="B117" s="6" t="s">
        <v>25267</v>
      </c>
      <c r="C117" s="6" t="s">
        <v>12</v>
      </c>
      <c r="D117" s="6" t="str">
        <f t="shared" si="1"/>
        <v>un</v>
      </c>
    </row>
    <row r="118" spans="1:4" x14ac:dyDescent="0.2">
      <c r="A118" s="6" t="s">
        <v>93</v>
      </c>
      <c r="B118" s="6" t="s">
        <v>94</v>
      </c>
      <c r="C118" s="6" t="s">
        <v>12</v>
      </c>
      <c r="D118" s="6" t="str">
        <f t="shared" si="1"/>
        <v>un</v>
      </c>
    </row>
    <row r="119" spans="1:4" x14ac:dyDescent="0.2">
      <c r="A119" s="6" t="s">
        <v>11677</v>
      </c>
      <c r="B119" s="6" t="s">
        <v>94</v>
      </c>
      <c r="C119" s="6" t="s">
        <v>12</v>
      </c>
      <c r="D119" s="6" t="str">
        <f t="shared" si="1"/>
        <v>un</v>
      </c>
    </row>
    <row r="120" spans="1:4" x14ac:dyDescent="0.2">
      <c r="A120" s="6" t="s">
        <v>95</v>
      </c>
      <c r="B120" s="6" t="s">
        <v>25268</v>
      </c>
      <c r="C120" s="6" t="s">
        <v>12</v>
      </c>
      <c r="D120" s="6" t="str">
        <f t="shared" si="1"/>
        <v>un</v>
      </c>
    </row>
    <row r="121" spans="1:4" x14ac:dyDescent="0.2">
      <c r="A121" s="6" t="s">
        <v>11678</v>
      </c>
      <c r="B121" s="6" t="s">
        <v>25268</v>
      </c>
      <c r="C121" s="6" t="s">
        <v>12</v>
      </c>
      <c r="D121" s="6" t="str">
        <f t="shared" si="1"/>
        <v>un</v>
      </c>
    </row>
    <row r="122" spans="1:4" x14ac:dyDescent="0.2">
      <c r="A122" s="6" t="s">
        <v>96</v>
      </c>
      <c r="B122" s="6" t="s">
        <v>25269</v>
      </c>
      <c r="C122" s="6" t="s">
        <v>12</v>
      </c>
      <c r="D122" s="6" t="str">
        <f t="shared" si="1"/>
        <v>un</v>
      </c>
    </row>
    <row r="123" spans="1:4" x14ac:dyDescent="0.2">
      <c r="A123" s="6" t="s">
        <v>11679</v>
      </c>
      <c r="B123" s="6" t="s">
        <v>25269</v>
      </c>
      <c r="C123" s="6" t="s">
        <v>12</v>
      </c>
      <c r="D123" s="6" t="str">
        <f t="shared" si="1"/>
        <v>un</v>
      </c>
    </row>
    <row r="124" spans="1:4" x14ac:dyDescent="0.2">
      <c r="A124" s="6" t="s">
        <v>97</v>
      </c>
      <c r="B124" s="6" t="s">
        <v>25270</v>
      </c>
      <c r="C124" s="6" t="s">
        <v>12</v>
      </c>
      <c r="D124" s="6" t="str">
        <f t="shared" si="1"/>
        <v>un</v>
      </c>
    </row>
    <row r="125" spans="1:4" x14ac:dyDescent="0.2">
      <c r="A125" s="6" t="s">
        <v>11680</v>
      </c>
      <c r="B125" s="6" t="s">
        <v>25270</v>
      </c>
      <c r="C125" s="6" t="s">
        <v>12</v>
      </c>
      <c r="D125" s="6" t="str">
        <f t="shared" si="1"/>
        <v>un</v>
      </c>
    </row>
    <row r="126" spans="1:4" x14ac:dyDescent="0.2">
      <c r="A126" s="6" t="s">
        <v>98</v>
      </c>
      <c r="B126" s="6" t="s">
        <v>25271</v>
      </c>
      <c r="C126" s="6" t="s">
        <v>12</v>
      </c>
      <c r="D126" s="6" t="str">
        <f t="shared" si="1"/>
        <v>un</v>
      </c>
    </row>
    <row r="127" spans="1:4" x14ac:dyDescent="0.2">
      <c r="A127" s="6" t="s">
        <v>11681</v>
      </c>
      <c r="B127" s="6" t="s">
        <v>25271</v>
      </c>
      <c r="C127" s="6" t="s">
        <v>12</v>
      </c>
      <c r="D127" s="6" t="str">
        <f t="shared" si="1"/>
        <v>un</v>
      </c>
    </row>
    <row r="128" spans="1:4" x14ac:dyDescent="0.2">
      <c r="A128" s="6" t="s">
        <v>99</v>
      </c>
      <c r="B128" s="6" t="s">
        <v>25272</v>
      </c>
      <c r="C128" s="6" t="s">
        <v>21</v>
      </c>
      <c r="D128" s="6" t="str">
        <f t="shared" si="1"/>
        <v>m</v>
      </c>
    </row>
    <row r="129" spans="1:4" x14ac:dyDescent="0.2">
      <c r="A129" s="6" t="s">
        <v>11682</v>
      </c>
      <c r="B129" s="6" t="s">
        <v>25272</v>
      </c>
      <c r="C129" s="6" t="s">
        <v>21</v>
      </c>
      <c r="D129" s="6" t="str">
        <f t="shared" si="1"/>
        <v>m</v>
      </c>
    </row>
    <row r="130" spans="1:4" x14ac:dyDescent="0.2">
      <c r="A130" s="6" t="s">
        <v>100</v>
      </c>
      <c r="B130" s="6" t="s">
        <v>25273</v>
      </c>
      <c r="C130" s="6" t="s">
        <v>12</v>
      </c>
      <c r="D130" s="6" t="str">
        <f t="shared" ref="D130:D193" si="2">LOWER(C130)</f>
        <v>un</v>
      </c>
    </row>
    <row r="131" spans="1:4" x14ac:dyDescent="0.2">
      <c r="A131" s="6" t="s">
        <v>11683</v>
      </c>
      <c r="B131" s="6" t="s">
        <v>25273</v>
      </c>
      <c r="C131" s="6" t="s">
        <v>12</v>
      </c>
      <c r="D131" s="6" t="str">
        <f t="shared" si="2"/>
        <v>un</v>
      </c>
    </row>
    <row r="132" spans="1:4" x14ac:dyDescent="0.2">
      <c r="A132" s="6" t="s">
        <v>101</v>
      </c>
      <c r="B132" s="6" t="s">
        <v>25274</v>
      </c>
      <c r="C132" s="6" t="s">
        <v>12</v>
      </c>
      <c r="D132" s="6" t="str">
        <f t="shared" si="2"/>
        <v>un</v>
      </c>
    </row>
    <row r="133" spans="1:4" x14ac:dyDescent="0.2">
      <c r="A133" s="6" t="s">
        <v>11684</v>
      </c>
      <c r="B133" s="6" t="s">
        <v>25274</v>
      </c>
      <c r="C133" s="6" t="s">
        <v>12</v>
      </c>
      <c r="D133" s="6" t="str">
        <f t="shared" si="2"/>
        <v>un</v>
      </c>
    </row>
    <row r="134" spans="1:4" x14ac:dyDescent="0.2">
      <c r="A134" s="6" t="s">
        <v>102</v>
      </c>
      <c r="B134" s="6" t="s">
        <v>25275</v>
      </c>
      <c r="C134" s="6" t="s">
        <v>12</v>
      </c>
      <c r="D134" s="6" t="str">
        <f t="shared" si="2"/>
        <v>un</v>
      </c>
    </row>
    <row r="135" spans="1:4" x14ac:dyDescent="0.2">
      <c r="A135" s="6" t="s">
        <v>11685</v>
      </c>
      <c r="B135" s="6" t="s">
        <v>25275</v>
      </c>
      <c r="C135" s="6" t="s">
        <v>12</v>
      </c>
      <c r="D135" s="6" t="str">
        <f t="shared" si="2"/>
        <v>un</v>
      </c>
    </row>
    <row r="136" spans="1:4" x14ac:dyDescent="0.2">
      <c r="A136" s="6" t="s">
        <v>103</v>
      </c>
      <c r="B136" s="6" t="s">
        <v>25276</v>
      </c>
      <c r="C136" s="6" t="s">
        <v>21</v>
      </c>
      <c r="D136" s="6" t="str">
        <f t="shared" si="2"/>
        <v>m</v>
      </c>
    </row>
    <row r="137" spans="1:4" x14ac:dyDescent="0.2">
      <c r="A137" s="6" t="s">
        <v>11686</v>
      </c>
      <c r="B137" s="6" t="s">
        <v>25276</v>
      </c>
      <c r="C137" s="6" t="s">
        <v>21</v>
      </c>
      <c r="D137" s="6" t="str">
        <f t="shared" si="2"/>
        <v>m</v>
      </c>
    </row>
    <row r="138" spans="1:4" x14ac:dyDescent="0.2">
      <c r="A138" s="6" t="s">
        <v>104</v>
      </c>
      <c r="B138" s="6" t="s">
        <v>25277</v>
      </c>
      <c r="C138" s="6" t="s">
        <v>21</v>
      </c>
      <c r="D138" s="6" t="str">
        <f t="shared" si="2"/>
        <v>m</v>
      </c>
    </row>
    <row r="139" spans="1:4" x14ac:dyDescent="0.2">
      <c r="A139" s="6" t="s">
        <v>11687</v>
      </c>
      <c r="B139" s="6" t="s">
        <v>25277</v>
      </c>
      <c r="C139" s="6" t="s">
        <v>21</v>
      </c>
      <c r="D139" s="6" t="str">
        <f t="shared" si="2"/>
        <v>m</v>
      </c>
    </row>
    <row r="140" spans="1:4" x14ac:dyDescent="0.2">
      <c r="A140" s="6" t="s">
        <v>105</v>
      </c>
      <c r="B140" s="6" t="s">
        <v>25278</v>
      </c>
      <c r="C140" s="6" t="s">
        <v>21</v>
      </c>
      <c r="D140" s="6" t="str">
        <f t="shared" si="2"/>
        <v>m</v>
      </c>
    </row>
    <row r="141" spans="1:4" x14ac:dyDescent="0.2">
      <c r="A141" s="6" t="s">
        <v>11688</v>
      </c>
      <c r="B141" s="6" t="s">
        <v>25278</v>
      </c>
      <c r="C141" s="6" t="s">
        <v>21</v>
      </c>
      <c r="D141" s="6" t="str">
        <f t="shared" si="2"/>
        <v>m</v>
      </c>
    </row>
    <row r="142" spans="1:4" x14ac:dyDescent="0.2">
      <c r="A142" s="6" t="s">
        <v>6519</v>
      </c>
      <c r="B142" s="6" t="s">
        <v>25279</v>
      </c>
      <c r="C142" s="6" t="s">
        <v>21</v>
      </c>
      <c r="D142" s="6" t="str">
        <f t="shared" si="2"/>
        <v>m</v>
      </c>
    </row>
    <row r="143" spans="1:4" x14ac:dyDescent="0.2">
      <c r="A143" s="6" t="s">
        <v>11689</v>
      </c>
      <c r="B143" s="6" t="s">
        <v>25279</v>
      </c>
      <c r="C143" s="6" t="s">
        <v>21</v>
      </c>
      <c r="D143" s="6" t="str">
        <f t="shared" si="2"/>
        <v>m</v>
      </c>
    </row>
    <row r="144" spans="1:4" x14ac:dyDescent="0.2">
      <c r="A144" s="6" t="s">
        <v>106</v>
      </c>
      <c r="B144" s="6" t="s">
        <v>25280</v>
      </c>
      <c r="C144" s="6" t="s">
        <v>12</v>
      </c>
      <c r="D144" s="6" t="str">
        <f t="shared" si="2"/>
        <v>un</v>
      </c>
    </row>
    <row r="145" spans="1:4" x14ac:dyDescent="0.2">
      <c r="A145" s="6" t="s">
        <v>11690</v>
      </c>
      <c r="B145" s="6" t="s">
        <v>25280</v>
      </c>
      <c r="C145" s="6" t="s">
        <v>12</v>
      </c>
      <c r="D145" s="6" t="str">
        <f t="shared" si="2"/>
        <v>un</v>
      </c>
    </row>
    <row r="146" spans="1:4" x14ac:dyDescent="0.2">
      <c r="A146" s="6" t="s">
        <v>107</v>
      </c>
      <c r="B146" s="6" t="s">
        <v>25281</v>
      </c>
      <c r="C146" s="6" t="s">
        <v>12</v>
      </c>
      <c r="D146" s="6" t="str">
        <f t="shared" si="2"/>
        <v>un</v>
      </c>
    </row>
    <row r="147" spans="1:4" x14ac:dyDescent="0.2">
      <c r="A147" s="6" t="s">
        <v>11691</v>
      </c>
      <c r="B147" s="6" t="s">
        <v>25281</v>
      </c>
      <c r="C147" s="6" t="s">
        <v>12</v>
      </c>
      <c r="D147" s="6" t="str">
        <f t="shared" si="2"/>
        <v>un</v>
      </c>
    </row>
    <row r="148" spans="1:4" x14ac:dyDescent="0.2">
      <c r="A148" s="6" t="s">
        <v>108</v>
      </c>
      <c r="B148" s="6" t="s">
        <v>25282</v>
      </c>
      <c r="C148" s="6" t="s">
        <v>12</v>
      </c>
      <c r="D148" s="6" t="str">
        <f t="shared" si="2"/>
        <v>un</v>
      </c>
    </row>
    <row r="149" spans="1:4" x14ac:dyDescent="0.2">
      <c r="A149" s="6" t="s">
        <v>11692</v>
      </c>
      <c r="B149" s="6" t="s">
        <v>25282</v>
      </c>
      <c r="C149" s="6" t="s">
        <v>12</v>
      </c>
      <c r="D149" s="6" t="str">
        <f t="shared" si="2"/>
        <v>un</v>
      </c>
    </row>
    <row r="150" spans="1:4" x14ac:dyDescent="0.2">
      <c r="A150" s="6" t="s">
        <v>109</v>
      </c>
      <c r="B150" s="6" t="s">
        <v>25283</v>
      </c>
      <c r="C150" s="6" t="s">
        <v>12</v>
      </c>
      <c r="D150" s="6" t="str">
        <f t="shared" si="2"/>
        <v>un</v>
      </c>
    </row>
    <row r="151" spans="1:4" x14ac:dyDescent="0.2">
      <c r="A151" s="6" t="s">
        <v>11693</v>
      </c>
      <c r="B151" s="6" t="s">
        <v>25283</v>
      </c>
      <c r="C151" s="6" t="s">
        <v>12</v>
      </c>
      <c r="D151" s="6" t="str">
        <f t="shared" si="2"/>
        <v>un</v>
      </c>
    </row>
    <row r="152" spans="1:4" x14ac:dyDescent="0.2">
      <c r="A152" s="6" t="s">
        <v>110</v>
      </c>
      <c r="B152" s="6" t="s">
        <v>25284</v>
      </c>
      <c r="C152" s="6" t="s">
        <v>12</v>
      </c>
      <c r="D152" s="6" t="str">
        <f t="shared" si="2"/>
        <v>un</v>
      </c>
    </row>
    <row r="153" spans="1:4" x14ac:dyDescent="0.2">
      <c r="A153" s="6" t="s">
        <v>11694</v>
      </c>
      <c r="B153" s="6" t="s">
        <v>25284</v>
      </c>
      <c r="C153" s="6" t="s">
        <v>12</v>
      </c>
      <c r="D153" s="6" t="str">
        <f t="shared" si="2"/>
        <v>un</v>
      </c>
    </row>
    <row r="154" spans="1:4" x14ac:dyDescent="0.2">
      <c r="A154" s="6" t="s">
        <v>111</v>
      </c>
      <c r="B154" s="6" t="s">
        <v>25285</v>
      </c>
      <c r="C154" s="6" t="s">
        <v>12</v>
      </c>
      <c r="D154" s="6" t="str">
        <f t="shared" si="2"/>
        <v>un</v>
      </c>
    </row>
    <row r="155" spans="1:4" x14ac:dyDescent="0.2">
      <c r="A155" s="6" t="s">
        <v>11695</v>
      </c>
      <c r="B155" s="6" t="s">
        <v>25285</v>
      </c>
      <c r="C155" s="6" t="s">
        <v>12</v>
      </c>
      <c r="D155" s="6" t="str">
        <f t="shared" si="2"/>
        <v>un</v>
      </c>
    </row>
    <row r="156" spans="1:4" x14ac:dyDescent="0.2">
      <c r="A156" s="6" t="s">
        <v>112</v>
      </c>
      <c r="B156" s="6" t="s">
        <v>25286</v>
      </c>
      <c r="C156" s="6" t="s">
        <v>12</v>
      </c>
      <c r="D156" s="6" t="str">
        <f t="shared" si="2"/>
        <v>un</v>
      </c>
    </row>
    <row r="157" spans="1:4" x14ac:dyDescent="0.2">
      <c r="A157" s="6" t="s">
        <v>11696</v>
      </c>
      <c r="B157" s="6" t="s">
        <v>25286</v>
      </c>
      <c r="C157" s="6" t="s">
        <v>12</v>
      </c>
      <c r="D157" s="6" t="str">
        <f t="shared" si="2"/>
        <v>un</v>
      </c>
    </row>
    <row r="158" spans="1:4" x14ac:dyDescent="0.2">
      <c r="A158" s="6" t="s">
        <v>113</v>
      </c>
      <c r="B158" s="6" t="s">
        <v>25287</v>
      </c>
      <c r="C158" s="6" t="s">
        <v>12</v>
      </c>
      <c r="D158" s="6" t="str">
        <f t="shared" si="2"/>
        <v>un</v>
      </c>
    </row>
    <row r="159" spans="1:4" x14ac:dyDescent="0.2">
      <c r="A159" s="6" t="s">
        <v>11697</v>
      </c>
      <c r="B159" s="6" t="s">
        <v>25287</v>
      </c>
      <c r="C159" s="6" t="s">
        <v>12</v>
      </c>
      <c r="D159" s="6" t="str">
        <f t="shared" si="2"/>
        <v>un</v>
      </c>
    </row>
    <row r="160" spans="1:4" x14ac:dyDescent="0.2">
      <c r="A160" s="6" t="s">
        <v>114</v>
      </c>
      <c r="B160" s="6" t="s">
        <v>25288</v>
      </c>
      <c r="C160" s="6" t="s">
        <v>12</v>
      </c>
      <c r="D160" s="6" t="str">
        <f t="shared" si="2"/>
        <v>un</v>
      </c>
    </row>
    <row r="161" spans="1:4" x14ac:dyDescent="0.2">
      <c r="A161" s="6" t="s">
        <v>11698</v>
      </c>
      <c r="B161" s="6" t="s">
        <v>25288</v>
      </c>
      <c r="C161" s="6" t="s">
        <v>12</v>
      </c>
      <c r="D161" s="6" t="str">
        <f t="shared" si="2"/>
        <v>un</v>
      </c>
    </row>
    <row r="162" spans="1:4" x14ac:dyDescent="0.2">
      <c r="A162" s="6" t="s">
        <v>115</v>
      </c>
      <c r="B162" s="6" t="s">
        <v>25289</v>
      </c>
      <c r="C162" s="6" t="s">
        <v>12</v>
      </c>
      <c r="D162" s="6" t="str">
        <f t="shared" si="2"/>
        <v>un</v>
      </c>
    </row>
    <row r="163" spans="1:4" x14ac:dyDescent="0.2">
      <c r="A163" s="6" t="s">
        <v>11699</v>
      </c>
      <c r="B163" s="6" t="s">
        <v>25289</v>
      </c>
      <c r="C163" s="6" t="s">
        <v>12</v>
      </c>
      <c r="D163" s="6" t="str">
        <f t="shared" si="2"/>
        <v>un</v>
      </c>
    </row>
    <row r="164" spans="1:4" x14ac:dyDescent="0.2">
      <c r="A164" s="6" t="s">
        <v>116</v>
      </c>
      <c r="B164" s="6" t="s">
        <v>25290</v>
      </c>
      <c r="C164" s="6" t="s">
        <v>12</v>
      </c>
      <c r="D164" s="6" t="str">
        <f t="shared" si="2"/>
        <v>un</v>
      </c>
    </row>
    <row r="165" spans="1:4" x14ac:dyDescent="0.2">
      <c r="A165" s="6" t="s">
        <v>11700</v>
      </c>
      <c r="B165" s="6" t="s">
        <v>25290</v>
      </c>
      <c r="C165" s="6" t="s">
        <v>12</v>
      </c>
      <c r="D165" s="6" t="str">
        <f t="shared" si="2"/>
        <v>un</v>
      </c>
    </row>
    <row r="166" spans="1:4" x14ac:dyDescent="0.2">
      <c r="A166" s="6" t="s">
        <v>117</v>
      </c>
      <c r="B166" s="6" t="s">
        <v>25291</v>
      </c>
      <c r="C166" s="6" t="s">
        <v>12</v>
      </c>
      <c r="D166" s="6" t="str">
        <f t="shared" si="2"/>
        <v>un</v>
      </c>
    </row>
    <row r="167" spans="1:4" x14ac:dyDescent="0.2">
      <c r="A167" s="6" t="s">
        <v>11701</v>
      </c>
      <c r="B167" s="6" t="s">
        <v>25291</v>
      </c>
      <c r="C167" s="6" t="s">
        <v>12</v>
      </c>
      <c r="D167" s="6" t="str">
        <f t="shared" si="2"/>
        <v>un</v>
      </c>
    </row>
    <row r="168" spans="1:4" x14ac:dyDescent="0.2">
      <c r="A168" s="6" t="s">
        <v>118</v>
      </c>
      <c r="B168" s="6" t="s">
        <v>25292</v>
      </c>
      <c r="C168" s="6" t="s">
        <v>12</v>
      </c>
      <c r="D168" s="6" t="str">
        <f t="shared" si="2"/>
        <v>un</v>
      </c>
    </row>
    <row r="169" spans="1:4" x14ac:dyDescent="0.2">
      <c r="A169" s="6" t="s">
        <v>11702</v>
      </c>
      <c r="B169" s="6" t="s">
        <v>25292</v>
      </c>
      <c r="C169" s="6" t="s">
        <v>12</v>
      </c>
      <c r="D169" s="6" t="str">
        <f t="shared" si="2"/>
        <v>un</v>
      </c>
    </row>
    <row r="170" spans="1:4" x14ac:dyDescent="0.2">
      <c r="A170" s="6" t="s">
        <v>119</v>
      </c>
      <c r="B170" s="6" t="s">
        <v>120</v>
      </c>
      <c r="C170" s="6" t="s">
        <v>12</v>
      </c>
      <c r="D170" s="6" t="str">
        <f t="shared" si="2"/>
        <v>un</v>
      </c>
    </row>
    <row r="171" spans="1:4" x14ac:dyDescent="0.2">
      <c r="A171" s="6" t="s">
        <v>11703</v>
      </c>
      <c r="B171" s="6" t="s">
        <v>120</v>
      </c>
      <c r="C171" s="6" t="s">
        <v>12</v>
      </c>
      <c r="D171" s="6" t="str">
        <f t="shared" si="2"/>
        <v>un</v>
      </c>
    </row>
    <row r="172" spans="1:4" x14ac:dyDescent="0.2">
      <c r="A172" s="6" t="s">
        <v>121</v>
      </c>
      <c r="B172" s="6" t="s">
        <v>25293</v>
      </c>
      <c r="C172" s="6" t="s">
        <v>12</v>
      </c>
      <c r="D172" s="6" t="str">
        <f t="shared" si="2"/>
        <v>un</v>
      </c>
    </row>
    <row r="173" spans="1:4" x14ac:dyDescent="0.2">
      <c r="A173" s="6" t="s">
        <v>11704</v>
      </c>
      <c r="B173" s="6" t="s">
        <v>25293</v>
      </c>
      <c r="C173" s="6" t="s">
        <v>12</v>
      </c>
      <c r="D173" s="6" t="str">
        <f t="shared" si="2"/>
        <v>un</v>
      </c>
    </row>
    <row r="174" spans="1:4" x14ac:dyDescent="0.2">
      <c r="A174" s="6" t="s">
        <v>122</v>
      </c>
      <c r="B174" s="6" t="s">
        <v>25294</v>
      </c>
      <c r="C174" s="6" t="s">
        <v>12</v>
      </c>
      <c r="D174" s="6" t="str">
        <f t="shared" si="2"/>
        <v>un</v>
      </c>
    </row>
    <row r="175" spans="1:4" x14ac:dyDescent="0.2">
      <c r="A175" s="6" t="s">
        <v>11705</v>
      </c>
      <c r="B175" s="6" t="s">
        <v>25294</v>
      </c>
      <c r="C175" s="6" t="s">
        <v>12</v>
      </c>
      <c r="D175" s="6" t="str">
        <f t="shared" si="2"/>
        <v>un</v>
      </c>
    </row>
    <row r="176" spans="1:4" x14ac:dyDescent="0.2">
      <c r="A176" s="6" t="s">
        <v>123</v>
      </c>
      <c r="B176" s="6" t="s">
        <v>25295</v>
      </c>
      <c r="C176" s="6" t="s">
        <v>12</v>
      </c>
      <c r="D176" s="6" t="str">
        <f t="shared" si="2"/>
        <v>un</v>
      </c>
    </row>
    <row r="177" spans="1:4" x14ac:dyDescent="0.2">
      <c r="A177" s="6" t="s">
        <v>11706</v>
      </c>
      <c r="B177" s="6" t="s">
        <v>25295</v>
      </c>
      <c r="C177" s="6" t="s">
        <v>12</v>
      </c>
      <c r="D177" s="6" t="str">
        <f t="shared" si="2"/>
        <v>un</v>
      </c>
    </row>
    <row r="178" spans="1:4" x14ac:dyDescent="0.2">
      <c r="A178" s="6" t="s">
        <v>124</v>
      </c>
      <c r="B178" s="6" t="s">
        <v>25296</v>
      </c>
      <c r="C178" s="6" t="s">
        <v>12</v>
      </c>
      <c r="D178" s="6" t="str">
        <f t="shared" si="2"/>
        <v>un</v>
      </c>
    </row>
    <row r="179" spans="1:4" x14ac:dyDescent="0.2">
      <c r="A179" s="6" t="s">
        <v>11707</v>
      </c>
      <c r="B179" s="6" t="s">
        <v>25296</v>
      </c>
      <c r="C179" s="6" t="s">
        <v>12</v>
      </c>
      <c r="D179" s="6" t="str">
        <f t="shared" si="2"/>
        <v>un</v>
      </c>
    </row>
    <row r="180" spans="1:4" x14ac:dyDescent="0.2">
      <c r="A180" s="6" t="s">
        <v>125</v>
      </c>
      <c r="B180" s="6" t="s">
        <v>25297</v>
      </c>
      <c r="C180" s="6" t="s">
        <v>12</v>
      </c>
      <c r="D180" s="6" t="str">
        <f t="shared" si="2"/>
        <v>un</v>
      </c>
    </row>
    <row r="181" spans="1:4" x14ac:dyDescent="0.2">
      <c r="A181" s="6" t="s">
        <v>11708</v>
      </c>
      <c r="B181" s="6" t="s">
        <v>25297</v>
      </c>
      <c r="C181" s="6" t="s">
        <v>12</v>
      </c>
      <c r="D181" s="6" t="str">
        <f t="shared" si="2"/>
        <v>un</v>
      </c>
    </row>
    <row r="182" spans="1:4" x14ac:dyDescent="0.2">
      <c r="A182" s="6" t="s">
        <v>126</v>
      </c>
      <c r="B182" s="6" t="s">
        <v>25298</v>
      </c>
      <c r="C182" s="6" t="s">
        <v>12</v>
      </c>
      <c r="D182" s="6" t="str">
        <f t="shared" si="2"/>
        <v>un</v>
      </c>
    </row>
    <row r="183" spans="1:4" x14ac:dyDescent="0.2">
      <c r="A183" s="6" t="s">
        <v>11709</v>
      </c>
      <c r="B183" s="6" t="s">
        <v>25298</v>
      </c>
      <c r="C183" s="6" t="s">
        <v>12</v>
      </c>
      <c r="D183" s="6" t="str">
        <f t="shared" si="2"/>
        <v>un</v>
      </c>
    </row>
    <row r="184" spans="1:4" x14ac:dyDescent="0.2">
      <c r="A184" s="6" t="s">
        <v>127</v>
      </c>
      <c r="B184" s="6" t="s">
        <v>25299</v>
      </c>
      <c r="C184" s="6" t="s">
        <v>12</v>
      </c>
      <c r="D184" s="6" t="str">
        <f t="shared" si="2"/>
        <v>un</v>
      </c>
    </row>
    <row r="185" spans="1:4" x14ac:dyDescent="0.2">
      <c r="A185" s="6" t="s">
        <v>11710</v>
      </c>
      <c r="B185" s="6" t="s">
        <v>25299</v>
      </c>
      <c r="C185" s="6" t="s">
        <v>12</v>
      </c>
      <c r="D185" s="6" t="str">
        <f t="shared" si="2"/>
        <v>un</v>
      </c>
    </row>
    <row r="186" spans="1:4" x14ac:dyDescent="0.2">
      <c r="A186" s="6" t="s">
        <v>128</v>
      </c>
      <c r="B186" s="6" t="s">
        <v>25300</v>
      </c>
      <c r="C186" s="6" t="s">
        <v>12</v>
      </c>
      <c r="D186" s="6" t="str">
        <f t="shared" si="2"/>
        <v>un</v>
      </c>
    </row>
    <row r="187" spans="1:4" x14ac:dyDescent="0.2">
      <c r="A187" s="6" t="s">
        <v>11711</v>
      </c>
      <c r="B187" s="6" t="s">
        <v>25300</v>
      </c>
      <c r="C187" s="6" t="s">
        <v>12</v>
      </c>
      <c r="D187" s="6" t="str">
        <f t="shared" si="2"/>
        <v>un</v>
      </c>
    </row>
    <row r="188" spans="1:4" x14ac:dyDescent="0.2">
      <c r="A188" s="6" t="s">
        <v>129</v>
      </c>
      <c r="B188" s="6" t="s">
        <v>25301</v>
      </c>
      <c r="C188" s="6" t="s">
        <v>12</v>
      </c>
      <c r="D188" s="6" t="str">
        <f t="shared" si="2"/>
        <v>un</v>
      </c>
    </row>
    <row r="189" spans="1:4" x14ac:dyDescent="0.2">
      <c r="A189" s="6" t="s">
        <v>11712</v>
      </c>
      <c r="B189" s="6" t="s">
        <v>25301</v>
      </c>
      <c r="C189" s="6" t="s">
        <v>12</v>
      </c>
      <c r="D189" s="6" t="str">
        <f t="shared" si="2"/>
        <v>un</v>
      </c>
    </row>
    <row r="190" spans="1:4" x14ac:dyDescent="0.2">
      <c r="A190" s="6" t="s">
        <v>130</v>
      </c>
      <c r="B190" s="6" t="s">
        <v>25302</v>
      </c>
      <c r="C190" s="6" t="s">
        <v>12</v>
      </c>
      <c r="D190" s="6" t="str">
        <f t="shared" si="2"/>
        <v>un</v>
      </c>
    </row>
    <row r="191" spans="1:4" x14ac:dyDescent="0.2">
      <c r="A191" s="6" t="s">
        <v>11713</v>
      </c>
      <c r="B191" s="6" t="s">
        <v>25302</v>
      </c>
      <c r="C191" s="6" t="s">
        <v>12</v>
      </c>
      <c r="D191" s="6" t="str">
        <f t="shared" si="2"/>
        <v>un</v>
      </c>
    </row>
    <row r="192" spans="1:4" x14ac:dyDescent="0.2">
      <c r="A192" s="6" t="s">
        <v>131</v>
      </c>
      <c r="B192" s="6" t="s">
        <v>25303</v>
      </c>
      <c r="C192" s="6" t="s">
        <v>12</v>
      </c>
      <c r="D192" s="6" t="str">
        <f t="shared" si="2"/>
        <v>un</v>
      </c>
    </row>
    <row r="193" spans="1:4" x14ac:dyDescent="0.2">
      <c r="A193" s="6" t="s">
        <v>11714</v>
      </c>
      <c r="B193" s="6" t="s">
        <v>25303</v>
      </c>
      <c r="C193" s="6" t="s">
        <v>12</v>
      </c>
      <c r="D193" s="6" t="str">
        <f t="shared" si="2"/>
        <v>un</v>
      </c>
    </row>
    <row r="194" spans="1:4" x14ac:dyDescent="0.2">
      <c r="A194" s="6" t="s">
        <v>132</v>
      </c>
      <c r="B194" s="6" t="s">
        <v>133</v>
      </c>
      <c r="C194" s="6" t="s">
        <v>12</v>
      </c>
      <c r="D194" s="6" t="str">
        <f t="shared" ref="D194:D257" si="3">LOWER(C194)</f>
        <v>un</v>
      </c>
    </row>
    <row r="195" spans="1:4" x14ac:dyDescent="0.2">
      <c r="A195" s="6" t="s">
        <v>11715</v>
      </c>
      <c r="B195" s="6" t="s">
        <v>133</v>
      </c>
      <c r="C195" s="6" t="s">
        <v>12</v>
      </c>
      <c r="D195" s="6" t="str">
        <f t="shared" si="3"/>
        <v>un</v>
      </c>
    </row>
    <row r="196" spans="1:4" x14ac:dyDescent="0.2">
      <c r="A196" s="6" t="s">
        <v>134</v>
      </c>
      <c r="B196" s="6" t="s">
        <v>25304</v>
      </c>
      <c r="C196" s="6" t="s">
        <v>12</v>
      </c>
      <c r="D196" s="6" t="str">
        <f t="shared" si="3"/>
        <v>un</v>
      </c>
    </row>
    <row r="197" spans="1:4" x14ac:dyDescent="0.2">
      <c r="A197" s="6" t="s">
        <v>11716</v>
      </c>
      <c r="B197" s="6" t="s">
        <v>25304</v>
      </c>
      <c r="C197" s="6" t="s">
        <v>12</v>
      </c>
      <c r="D197" s="6" t="str">
        <f t="shared" si="3"/>
        <v>un</v>
      </c>
    </row>
    <row r="198" spans="1:4" x14ac:dyDescent="0.2">
      <c r="A198" s="6" t="s">
        <v>135</v>
      </c>
      <c r="B198" s="6" t="s">
        <v>25305</v>
      </c>
      <c r="C198" s="6" t="s">
        <v>12</v>
      </c>
      <c r="D198" s="6" t="str">
        <f t="shared" si="3"/>
        <v>un</v>
      </c>
    </row>
    <row r="199" spans="1:4" x14ac:dyDescent="0.2">
      <c r="A199" s="6" t="s">
        <v>11717</v>
      </c>
      <c r="B199" s="6" t="s">
        <v>25305</v>
      </c>
      <c r="C199" s="6" t="s">
        <v>12</v>
      </c>
      <c r="D199" s="6" t="str">
        <f t="shared" si="3"/>
        <v>un</v>
      </c>
    </row>
    <row r="200" spans="1:4" x14ac:dyDescent="0.2">
      <c r="A200" s="6" t="s">
        <v>136</v>
      </c>
      <c r="B200" s="6" t="s">
        <v>25306</v>
      </c>
      <c r="C200" s="6" t="s">
        <v>12</v>
      </c>
      <c r="D200" s="6" t="str">
        <f t="shared" si="3"/>
        <v>un</v>
      </c>
    </row>
    <row r="201" spans="1:4" x14ac:dyDescent="0.2">
      <c r="A201" s="6" t="s">
        <v>11718</v>
      </c>
      <c r="B201" s="6" t="s">
        <v>25306</v>
      </c>
      <c r="C201" s="6" t="s">
        <v>12</v>
      </c>
      <c r="D201" s="6" t="str">
        <f t="shared" si="3"/>
        <v>un</v>
      </c>
    </row>
    <row r="202" spans="1:4" x14ac:dyDescent="0.2">
      <c r="A202" s="6" t="s">
        <v>137</v>
      </c>
      <c r="B202" s="6" t="s">
        <v>25307</v>
      </c>
      <c r="C202" s="6" t="s">
        <v>12</v>
      </c>
      <c r="D202" s="6" t="str">
        <f t="shared" si="3"/>
        <v>un</v>
      </c>
    </row>
    <row r="203" spans="1:4" x14ac:dyDescent="0.2">
      <c r="A203" s="6" t="s">
        <v>11719</v>
      </c>
      <c r="B203" s="6" t="s">
        <v>25307</v>
      </c>
      <c r="C203" s="6" t="s">
        <v>12</v>
      </c>
      <c r="D203" s="6" t="str">
        <f t="shared" si="3"/>
        <v>un</v>
      </c>
    </row>
    <row r="204" spans="1:4" x14ac:dyDescent="0.2">
      <c r="A204" s="6" t="s">
        <v>138</v>
      </c>
      <c r="B204" s="6" t="s">
        <v>25308</v>
      </c>
      <c r="C204" s="6" t="s">
        <v>12</v>
      </c>
      <c r="D204" s="6" t="str">
        <f t="shared" si="3"/>
        <v>un</v>
      </c>
    </row>
    <row r="205" spans="1:4" x14ac:dyDescent="0.2">
      <c r="A205" s="6" t="s">
        <v>11720</v>
      </c>
      <c r="B205" s="6" t="s">
        <v>25308</v>
      </c>
      <c r="C205" s="6" t="s">
        <v>12</v>
      </c>
      <c r="D205" s="6" t="str">
        <f t="shared" si="3"/>
        <v>un</v>
      </c>
    </row>
    <row r="206" spans="1:4" x14ac:dyDescent="0.2">
      <c r="A206" s="6" t="s">
        <v>139</v>
      </c>
      <c r="B206" s="6" t="s">
        <v>25309</v>
      </c>
      <c r="C206" s="6" t="s">
        <v>12</v>
      </c>
      <c r="D206" s="6" t="str">
        <f t="shared" si="3"/>
        <v>un</v>
      </c>
    </row>
    <row r="207" spans="1:4" x14ac:dyDescent="0.2">
      <c r="A207" s="6" t="s">
        <v>11721</v>
      </c>
      <c r="B207" s="6" t="s">
        <v>25309</v>
      </c>
      <c r="C207" s="6" t="s">
        <v>12</v>
      </c>
      <c r="D207" s="6" t="str">
        <f t="shared" si="3"/>
        <v>un</v>
      </c>
    </row>
    <row r="208" spans="1:4" x14ac:dyDescent="0.2">
      <c r="A208" s="6" t="s">
        <v>140</v>
      </c>
      <c r="B208" s="6" t="s">
        <v>25310</v>
      </c>
      <c r="C208" s="6" t="s">
        <v>12</v>
      </c>
      <c r="D208" s="6" t="str">
        <f t="shared" si="3"/>
        <v>un</v>
      </c>
    </row>
    <row r="209" spans="1:4" x14ac:dyDescent="0.2">
      <c r="A209" s="6" t="s">
        <v>11722</v>
      </c>
      <c r="B209" s="6" t="s">
        <v>25310</v>
      </c>
      <c r="C209" s="6" t="s">
        <v>12</v>
      </c>
      <c r="D209" s="6" t="str">
        <f t="shared" si="3"/>
        <v>un</v>
      </c>
    </row>
    <row r="210" spans="1:4" x14ac:dyDescent="0.2">
      <c r="A210" s="6" t="s">
        <v>141</v>
      </c>
      <c r="B210" s="6" t="s">
        <v>25311</v>
      </c>
      <c r="C210" s="6" t="s">
        <v>12</v>
      </c>
      <c r="D210" s="6" t="str">
        <f t="shared" si="3"/>
        <v>un</v>
      </c>
    </row>
    <row r="211" spans="1:4" x14ac:dyDescent="0.2">
      <c r="A211" s="6" t="s">
        <v>11723</v>
      </c>
      <c r="B211" s="6" t="s">
        <v>25311</v>
      </c>
      <c r="C211" s="6" t="s">
        <v>12</v>
      </c>
      <c r="D211" s="6" t="str">
        <f t="shared" si="3"/>
        <v>un</v>
      </c>
    </row>
    <row r="212" spans="1:4" x14ac:dyDescent="0.2">
      <c r="A212" s="6" t="s">
        <v>142</v>
      </c>
      <c r="B212" s="6" t="s">
        <v>25312</v>
      </c>
      <c r="C212" s="6" t="s">
        <v>12</v>
      </c>
      <c r="D212" s="6" t="str">
        <f t="shared" si="3"/>
        <v>un</v>
      </c>
    </row>
    <row r="213" spans="1:4" x14ac:dyDescent="0.2">
      <c r="A213" s="6" t="s">
        <v>11724</v>
      </c>
      <c r="B213" s="6" t="s">
        <v>25312</v>
      </c>
      <c r="C213" s="6" t="s">
        <v>12</v>
      </c>
      <c r="D213" s="6" t="str">
        <f t="shared" si="3"/>
        <v>un</v>
      </c>
    </row>
    <row r="214" spans="1:4" x14ac:dyDescent="0.2">
      <c r="A214" s="6" t="s">
        <v>6520</v>
      </c>
      <c r="B214" s="6" t="s">
        <v>25313</v>
      </c>
      <c r="C214" s="6" t="s">
        <v>12</v>
      </c>
      <c r="D214" s="6" t="str">
        <f t="shared" si="3"/>
        <v>un</v>
      </c>
    </row>
    <row r="215" spans="1:4" x14ac:dyDescent="0.2">
      <c r="A215" s="6" t="s">
        <v>11725</v>
      </c>
      <c r="B215" s="6" t="s">
        <v>25313</v>
      </c>
      <c r="C215" s="6" t="s">
        <v>12</v>
      </c>
      <c r="D215" s="6" t="str">
        <f t="shared" si="3"/>
        <v>un</v>
      </c>
    </row>
    <row r="216" spans="1:4" x14ac:dyDescent="0.2">
      <c r="A216" s="6" t="s">
        <v>6521</v>
      </c>
      <c r="B216" s="6" t="s">
        <v>25314</v>
      </c>
      <c r="C216" s="6" t="s">
        <v>12</v>
      </c>
      <c r="D216" s="6" t="str">
        <f t="shared" si="3"/>
        <v>un</v>
      </c>
    </row>
    <row r="217" spans="1:4" x14ac:dyDescent="0.2">
      <c r="A217" s="6" t="s">
        <v>11726</v>
      </c>
      <c r="B217" s="6" t="s">
        <v>25314</v>
      </c>
      <c r="C217" s="6" t="s">
        <v>12</v>
      </c>
      <c r="D217" s="6" t="str">
        <f t="shared" si="3"/>
        <v>un</v>
      </c>
    </row>
    <row r="218" spans="1:4" x14ac:dyDescent="0.2">
      <c r="A218" s="6" t="s">
        <v>6522</v>
      </c>
      <c r="B218" s="6" t="s">
        <v>25315</v>
      </c>
      <c r="C218" s="6" t="s">
        <v>12</v>
      </c>
      <c r="D218" s="6" t="str">
        <f t="shared" si="3"/>
        <v>un</v>
      </c>
    </row>
    <row r="219" spans="1:4" x14ac:dyDescent="0.2">
      <c r="A219" s="6" t="s">
        <v>11727</v>
      </c>
      <c r="B219" s="6" t="s">
        <v>25315</v>
      </c>
      <c r="C219" s="6" t="s">
        <v>12</v>
      </c>
      <c r="D219" s="6" t="str">
        <f t="shared" si="3"/>
        <v>un</v>
      </c>
    </row>
    <row r="220" spans="1:4" x14ac:dyDescent="0.2">
      <c r="A220" s="6" t="s">
        <v>143</v>
      </c>
      <c r="B220" s="6" t="s">
        <v>25316</v>
      </c>
      <c r="C220" s="6" t="s">
        <v>12</v>
      </c>
      <c r="D220" s="6" t="str">
        <f t="shared" si="3"/>
        <v>un</v>
      </c>
    </row>
    <row r="221" spans="1:4" x14ac:dyDescent="0.2">
      <c r="A221" s="6" t="s">
        <v>11728</v>
      </c>
      <c r="B221" s="6" t="s">
        <v>25316</v>
      </c>
      <c r="C221" s="6" t="s">
        <v>12</v>
      </c>
      <c r="D221" s="6" t="str">
        <f t="shared" si="3"/>
        <v>un</v>
      </c>
    </row>
    <row r="222" spans="1:4" x14ac:dyDescent="0.2">
      <c r="A222" s="6" t="s">
        <v>144</v>
      </c>
      <c r="B222" s="6" t="s">
        <v>25317</v>
      </c>
      <c r="C222" s="6" t="s">
        <v>12</v>
      </c>
      <c r="D222" s="6" t="str">
        <f t="shared" si="3"/>
        <v>un</v>
      </c>
    </row>
    <row r="223" spans="1:4" x14ac:dyDescent="0.2">
      <c r="A223" s="6" t="s">
        <v>11729</v>
      </c>
      <c r="B223" s="6" t="s">
        <v>25317</v>
      </c>
      <c r="C223" s="6" t="s">
        <v>12</v>
      </c>
      <c r="D223" s="6" t="str">
        <f t="shared" si="3"/>
        <v>un</v>
      </c>
    </row>
    <row r="224" spans="1:4" x14ac:dyDescent="0.2">
      <c r="A224" s="6" t="s">
        <v>145</v>
      </c>
      <c r="B224" s="6" t="s">
        <v>25318</v>
      </c>
      <c r="C224" s="6" t="s">
        <v>12</v>
      </c>
      <c r="D224" s="6" t="str">
        <f t="shared" si="3"/>
        <v>un</v>
      </c>
    </row>
    <row r="225" spans="1:4" x14ac:dyDescent="0.2">
      <c r="A225" s="6" t="s">
        <v>11730</v>
      </c>
      <c r="B225" s="6" t="s">
        <v>25318</v>
      </c>
      <c r="C225" s="6" t="s">
        <v>12</v>
      </c>
      <c r="D225" s="6" t="str">
        <f t="shared" si="3"/>
        <v>un</v>
      </c>
    </row>
    <row r="226" spans="1:4" x14ac:dyDescent="0.2">
      <c r="A226" s="6" t="s">
        <v>146</v>
      </c>
      <c r="B226" s="6" t="s">
        <v>25319</v>
      </c>
      <c r="C226" s="6" t="s">
        <v>12</v>
      </c>
      <c r="D226" s="6" t="str">
        <f t="shared" si="3"/>
        <v>un</v>
      </c>
    </row>
    <row r="227" spans="1:4" x14ac:dyDescent="0.2">
      <c r="A227" s="6" t="s">
        <v>11731</v>
      </c>
      <c r="B227" s="6" t="s">
        <v>25319</v>
      </c>
      <c r="C227" s="6" t="s">
        <v>12</v>
      </c>
      <c r="D227" s="6" t="str">
        <f t="shared" si="3"/>
        <v>un</v>
      </c>
    </row>
    <row r="228" spans="1:4" x14ac:dyDescent="0.2">
      <c r="A228" s="6" t="s">
        <v>147</v>
      </c>
      <c r="B228" s="6" t="s">
        <v>25320</v>
      </c>
      <c r="C228" s="6" t="s">
        <v>12</v>
      </c>
      <c r="D228" s="6" t="str">
        <f t="shared" si="3"/>
        <v>un</v>
      </c>
    </row>
    <row r="229" spans="1:4" x14ac:dyDescent="0.2">
      <c r="A229" s="6" t="s">
        <v>11732</v>
      </c>
      <c r="B229" s="6" t="s">
        <v>25320</v>
      </c>
      <c r="C229" s="6" t="s">
        <v>12</v>
      </c>
      <c r="D229" s="6" t="str">
        <f t="shared" si="3"/>
        <v>un</v>
      </c>
    </row>
    <row r="230" spans="1:4" x14ac:dyDescent="0.2">
      <c r="A230" s="6" t="s">
        <v>148</v>
      </c>
      <c r="B230" s="6" t="s">
        <v>25321</v>
      </c>
      <c r="C230" s="6" t="s">
        <v>12</v>
      </c>
      <c r="D230" s="6" t="str">
        <f t="shared" si="3"/>
        <v>un</v>
      </c>
    </row>
    <row r="231" spans="1:4" x14ac:dyDescent="0.2">
      <c r="A231" s="6" t="s">
        <v>11733</v>
      </c>
      <c r="B231" s="6" t="s">
        <v>25321</v>
      </c>
      <c r="C231" s="6" t="s">
        <v>12</v>
      </c>
      <c r="D231" s="6" t="str">
        <f t="shared" si="3"/>
        <v>un</v>
      </c>
    </row>
    <row r="232" spans="1:4" x14ac:dyDescent="0.2">
      <c r="A232" s="6" t="s">
        <v>149</v>
      </c>
      <c r="B232" s="6" t="s">
        <v>25322</v>
      </c>
      <c r="C232" s="6" t="s">
        <v>25323</v>
      </c>
      <c r="D232" s="6" t="str">
        <f t="shared" si="3"/>
        <v>m3</v>
      </c>
    </row>
    <row r="233" spans="1:4" x14ac:dyDescent="0.2">
      <c r="A233" s="6" t="s">
        <v>11734</v>
      </c>
      <c r="B233" s="6" t="s">
        <v>25322</v>
      </c>
      <c r="C233" s="6" t="s">
        <v>25323</v>
      </c>
      <c r="D233" s="6" t="str">
        <f t="shared" si="3"/>
        <v>m3</v>
      </c>
    </row>
    <row r="234" spans="1:4" x14ac:dyDescent="0.2">
      <c r="A234" s="6" t="s">
        <v>150</v>
      </c>
      <c r="B234" s="6" t="s">
        <v>25324</v>
      </c>
      <c r="C234" s="6" t="s">
        <v>25323</v>
      </c>
      <c r="D234" s="6" t="str">
        <f t="shared" si="3"/>
        <v>m3</v>
      </c>
    </row>
    <row r="235" spans="1:4" x14ac:dyDescent="0.2">
      <c r="A235" s="6" t="s">
        <v>11735</v>
      </c>
      <c r="B235" s="6" t="s">
        <v>25324</v>
      </c>
      <c r="C235" s="6" t="s">
        <v>25323</v>
      </c>
      <c r="D235" s="6" t="str">
        <f t="shared" si="3"/>
        <v>m3</v>
      </c>
    </row>
    <row r="236" spans="1:4" x14ac:dyDescent="0.2">
      <c r="A236" s="6" t="s">
        <v>151</v>
      </c>
      <c r="B236" s="6" t="s">
        <v>25325</v>
      </c>
      <c r="C236" s="6" t="s">
        <v>25323</v>
      </c>
      <c r="D236" s="6" t="str">
        <f t="shared" si="3"/>
        <v>m3</v>
      </c>
    </row>
    <row r="237" spans="1:4" x14ac:dyDescent="0.2">
      <c r="A237" s="6" t="s">
        <v>11736</v>
      </c>
      <c r="B237" s="6" t="s">
        <v>25325</v>
      </c>
      <c r="C237" s="6" t="s">
        <v>25323</v>
      </c>
      <c r="D237" s="6" t="str">
        <f t="shared" si="3"/>
        <v>m3</v>
      </c>
    </row>
    <row r="238" spans="1:4" x14ac:dyDescent="0.2">
      <c r="A238" s="6" t="s">
        <v>152</v>
      </c>
      <c r="B238" s="6" t="s">
        <v>25326</v>
      </c>
      <c r="C238" s="6" t="s">
        <v>12</v>
      </c>
      <c r="D238" s="6" t="str">
        <f t="shared" si="3"/>
        <v>un</v>
      </c>
    </row>
    <row r="239" spans="1:4" x14ac:dyDescent="0.2">
      <c r="A239" s="6" t="s">
        <v>11737</v>
      </c>
      <c r="B239" s="6" t="s">
        <v>25326</v>
      </c>
      <c r="C239" s="6" t="s">
        <v>12</v>
      </c>
      <c r="D239" s="6" t="str">
        <f t="shared" si="3"/>
        <v>un</v>
      </c>
    </row>
    <row r="240" spans="1:4" x14ac:dyDescent="0.2">
      <c r="A240" s="6" t="s">
        <v>153</v>
      </c>
      <c r="B240" s="6" t="s">
        <v>154</v>
      </c>
      <c r="C240" s="6" t="s">
        <v>12</v>
      </c>
      <c r="D240" s="6" t="str">
        <f t="shared" si="3"/>
        <v>un</v>
      </c>
    </row>
    <row r="241" spans="1:4" x14ac:dyDescent="0.2">
      <c r="A241" s="6" t="s">
        <v>11738</v>
      </c>
      <c r="B241" s="6" t="s">
        <v>154</v>
      </c>
      <c r="C241" s="6" t="s">
        <v>12</v>
      </c>
      <c r="D241" s="6" t="str">
        <f t="shared" si="3"/>
        <v>un</v>
      </c>
    </row>
    <row r="242" spans="1:4" x14ac:dyDescent="0.2">
      <c r="A242" s="6" t="s">
        <v>155</v>
      </c>
      <c r="B242" s="6" t="s">
        <v>156</v>
      </c>
      <c r="C242" s="6" t="s">
        <v>12</v>
      </c>
      <c r="D242" s="6" t="str">
        <f t="shared" si="3"/>
        <v>un</v>
      </c>
    </row>
    <row r="243" spans="1:4" x14ac:dyDescent="0.2">
      <c r="A243" s="6" t="s">
        <v>11739</v>
      </c>
      <c r="B243" s="6" t="s">
        <v>156</v>
      </c>
      <c r="C243" s="6" t="s">
        <v>12</v>
      </c>
      <c r="D243" s="6" t="str">
        <f t="shared" si="3"/>
        <v>un</v>
      </c>
    </row>
    <row r="244" spans="1:4" x14ac:dyDescent="0.2">
      <c r="A244" s="6" t="s">
        <v>157</v>
      </c>
      <c r="B244" s="6" t="s">
        <v>25327</v>
      </c>
      <c r="C244" s="6" t="s">
        <v>12</v>
      </c>
      <c r="D244" s="6" t="str">
        <f t="shared" si="3"/>
        <v>un</v>
      </c>
    </row>
    <row r="245" spans="1:4" x14ac:dyDescent="0.2">
      <c r="A245" s="6" t="s">
        <v>11740</v>
      </c>
      <c r="B245" s="6" t="s">
        <v>25327</v>
      </c>
      <c r="C245" s="6" t="s">
        <v>12</v>
      </c>
      <c r="D245" s="6" t="str">
        <f t="shared" si="3"/>
        <v>un</v>
      </c>
    </row>
    <row r="246" spans="1:4" x14ac:dyDescent="0.2">
      <c r="A246" s="6" t="s">
        <v>158</v>
      </c>
      <c r="B246" s="6" t="s">
        <v>25328</v>
      </c>
      <c r="C246" s="6" t="s">
        <v>12</v>
      </c>
      <c r="D246" s="6" t="str">
        <f t="shared" si="3"/>
        <v>un</v>
      </c>
    </row>
    <row r="247" spans="1:4" x14ac:dyDescent="0.2">
      <c r="A247" s="6" t="s">
        <v>11741</v>
      </c>
      <c r="B247" s="6" t="s">
        <v>25328</v>
      </c>
      <c r="C247" s="6" t="s">
        <v>12</v>
      </c>
      <c r="D247" s="6" t="str">
        <f t="shared" si="3"/>
        <v>un</v>
      </c>
    </row>
    <row r="248" spans="1:4" x14ac:dyDescent="0.2">
      <c r="A248" s="6" t="s">
        <v>159</v>
      </c>
      <c r="B248" s="6" t="s">
        <v>25329</v>
      </c>
      <c r="C248" s="6" t="s">
        <v>12</v>
      </c>
      <c r="D248" s="6" t="str">
        <f t="shared" si="3"/>
        <v>un</v>
      </c>
    </row>
    <row r="249" spans="1:4" x14ac:dyDescent="0.2">
      <c r="A249" s="6" t="s">
        <v>11742</v>
      </c>
      <c r="B249" s="6" t="s">
        <v>25329</v>
      </c>
      <c r="C249" s="6" t="s">
        <v>12</v>
      </c>
      <c r="D249" s="6" t="str">
        <f t="shared" si="3"/>
        <v>un</v>
      </c>
    </row>
    <row r="250" spans="1:4" x14ac:dyDescent="0.2">
      <c r="A250" s="6" t="s">
        <v>160</v>
      </c>
      <c r="B250" s="6" t="s">
        <v>25330</v>
      </c>
      <c r="C250" s="6" t="s">
        <v>12</v>
      </c>
      <c r="D250" s="6" t="str">
        <f t="shared" si="3"/>
        <v>un</v>
      </c>
    </row>
    <row r="251" spans="1:4" x14ac:dyDescent="0.2">
      <c r="A251" s="6" t="s">
        <v>11743</v>
      </c>
      <c r="B251" s="6" t="s">
        <v>25330</v>
      </c>
      <c r="C251" s="6" t="s">
        <v>12</v>
      </c>
      <c r="D251" s="6" t="str">
        <f t="shared" si="3"/>
        <v>un</v>
      </c>
    </row>
    <row r="252" spans="1:4" x14ac:dyDescent="0.2">
      <c r="A252" s="6" t="s">
        <v>161</v>
      </c>
      <c r="B252" s="6" t="s">
        <v>25331</v>
      </c>
      <c r="C252" s="6" t="s">
        <v>12</v>
      </c>
      <c r="D252" s="6" t="str">
        <f t="shared" si="3"/>
        <v>un</v>
      </c>
    </row>
    <row r="253" spans="1:4" x14ac:dyDescent="0.2">
      <c r="A253" s="6" t="s">
        <v>11744</v>
      </c>
      <c r="B253" s="6" t="s">
        <v>25331</v>
      </c>
      <c r="C253" s="6" t="s">
        <v>12</v>
      </c>
      <c r="D253" s="6" t="str">
        <f t="shared" si="3"/>
        <v>un</v>
      </c>
    </row>
    <row r="254" spans="1:4" x14ac:dyDescent="0.2">
      <c r="A254" s="6" t="s">
        <v>162</v>
      </c>
      <c r="B254" s="6" t="s">
        <v>25332</v>
      </c>
      <c r="C254" s="6" t="s">
        <v>12</v>
      </c>
      <c r="D254" s="6" t="str">
        <f t="shared" si="3"/>
        <v>un</v>
      </c>
    </row>
    <row r="255" spans="1:4" x14ac:dyDescent="0.2">
      <c r="A255" s="6" t="s">
        <v>11745</v>
      </c>
      <c r="B255" s="6" t="s">
        <v>25332</v>
      </c>
      <c r="C255" s="6" t="s">
        <v>12</v>
      </c>
      <c r="D255" s="6" t="str">
        <f t="shared" si="3"/>
        <v>un</v>
      </c>
    </row>
    <row r="256" spans="1:4" x14ac:dyDescent="0.2">
      <c r="A256" s="6" t="s">
        <v>163</v>
      </c>
      <c r="B256" s="6" t="s">
        <v>25333</v>
      </c>
      <c r="C256" s="6" t="s">
        <v>12</v>
      </c>
      <c r="D256" s="6" t="str">
        <f t="shared" si="3"/>
        <v>un</v>
      </c>
    </row>
    <row r="257" spans="1:4" x14ac:dyDescent="0.2">
      <c r="A257" s="6" t="s">
        <v>11746</v>
      </c>
      <c r="B257" s="6" t="s">
        <v>25333</v>
      </c>
      <c r="C257" s="6" t="s">
        <v>12</v>
      </c>
      <c r="D257" s="6" t="str">
        <f t="shared" si="3"/>
        <v>un</v>
      </c>
    </row>
    <row r="258" spans="1:4" x14ac:dyDescent="0.2">
      <c r="A258" s="6" t="s">
        <v>164</v>
      </c>
      <c r="B258" s="6" t="s">
        <v>25334</v>
      </c>
      <c r="C258" s="6" t="s">
        <v>12</v>
      </c>
      <c r="D258" s="6" t="str">
        <f t="shared" ref="D258:D321" si="4">LOWER(C258)</f>
        <v>un</v>
      </c>
    </row>
    <row r="259" spans="1:4" x14ac:dyDescent="0.2">
      <c r="A259" s="6" t="s">
        <v>11747</v>
      </c>
      <c r="B259" s="6" t="s">
        <v>25334</v>
      </c>
      <c r="C259" s="6" t="s">
        <v>12</v>
      </c>
      <c r="D259" s="6" t="str">
        <f t="shared" si="4"/>
        <v>un</v>
      </c>
    </row>
    <row r="260" spans="1:4" x14ac:dyDescent="0.2">
      <c r="A260" s="6" t="s">
        <v>165</v>
      </c>
      <c r="B260" s="6" t="s">
        <v>166</v>
      </c>
      <c r="C260" s="6" t="s">
        <v>12</v>
      </c>
      <c r="D260" s="6" t="str">
        <f t="shared" si="4"/>
        <v>un</v>
      </c>
    </row>
    <row r="261" spans="1:4" x14ac:dyDescent="0.2">
      <c r="A261" s="6" t="s">
        <v>11748</v>
      </c>
      <c r="B261" s="6" t="s">
        <v>166</v>
      </c>
      <c r="C261" s="6" t="s">
        <v>12</v>
      </c>
      <c r="D261" s="6" t="str">
        <f t="shared" si="4"/>
        <v>un</v>
      </c>
    </row>
    <row r="262" spans="1:4" x14ac:dyDescent="0.2">
      <c r="A262" s="6" t="s">
        <v>167</v>
      </c>
      <c r="B262" s="6" t="s">
        <v>168</v>
      </c>
      <c r="C262" s="6" t="s">
        <v>12</v>
      </c>
      <c r="D262" s="6" t="str">
        <f t="shared" si="4"/>
        <v>un</v>
      </c>
    </row>
    <row r="263" spans="1:4" x14ac:dyDescent="0.2">
      <c r="A263" s="6" t="s">
        <v>11749</v>
      </c>
      <c r="B263" s="6" t="s">
        <v>168</v>
      </c>
      <c r="C263" s="6" t="s">
        <v>12</v>
      </c>
      <c r="D263" s="6" t="str">
        <f t="shared" si="4"/>
        <v>un</v>
      </c>
    </row>
    <row r="264" spans="1:4" x14ac:dyDescent="0.2">
      <c r="A264" s="6" t="s">
        <v>169</v>
      </c>
      <c r="B264" s="6" t="s">
        <v>25335</v>
      </c>
      <c r="C264" s="6" t="s">
        <v>12</v>
      </c>
      <c r="D264" s="6" t="str">
        <f t="shared" si="4"/>
        <v>un</v>
      </c>
    </row>
    <row r="265" spans="1:4" x14ac:dyDescent="0.2">
      <c r="A265" s="6" t="s">
        <v>11750</v>
      </c>
      <c r="B265" s="6" t="s">
        <v>25335</v>
      </c>
      <c r="C265" s="6" t="s">
        <v>12</v>
      </c>
      <c r="D265" s="6" t="str">
        <f t="shared" si="4"/>
        <v>un</v>
      </c>
    </row>
    <row r="266" spans="1:4" x14ac:dyDescent="0.2">
      <c r="A266" s="6" t="s">
        <v>170</v>
      </c>
      <c r="B266" s="6" t="s">
        <v>171</v>
      </c>
      <c r="C266" s="6" t="s">
        <v>12</v>
      </c>
      <c r="D266" s="6" t="str">
        <f t="shared" si="4"/>
        <v>un</v>
      </c>
    </row>
    <row r="267" spans="1:4" x14ac:dyDescent="0.2">
      <c r="A267" s="6" t="s">
        <v>11751</v>
      </c>
      <c r="B267" s="6" t="s">
        <v>171</v>
      </c>
      <c r="C267" s="6" t="s">
        <v>12</v>
      </c>
      <c r="D267" s="6" t="str">
        <f t="shared" si="4"/>
        <v>un</v>
      </c>
    </row>
    <row r="268" spans="1:4" x14ac:dyDescent="0.2">
      <c r="A268" s="6" t="s">
        <v>172</v>
      </c>
      <c r="B268" s="6" t="s">
        <v>25336</v>
      </c>
      <c r="C268" s="6" t="s">
        <v>12</v>
      </c>
      <c r="D268" s="6" t="str">
        <f t="shared" si="4"/>
        <v>un</v>
      </c>
    </row>
    <row r="269" spans="1:4" x14ac:dyDescent="0.2">
      <c r="A269" s="6" t="s">
        <v>11752</v>
      </c>
      <c r="B269" s="6" t="s">
        <v>25336</v>
      </c>
      <c r="C269" s="6" t="s">
        <v>12</v>
      </c>
      <c r="D269" s="6" t="str">
        <f t="shared" si="4"/>
        <v>un</v>
      </c>
    </row>
    <row r="270" spans="1:4" x14ac:dyDescent="0.2">
      <c r="A270" s="6" t="s">
        <v>173</v>
      </c>
      <c r="B270" s="6" t="s">
        <v>25337</v>
      </c>
      <c r="C270" s="6" t="s">
        <v>12</v>
      </c>
      <c r="D270" s="6" t="str">
        <f t="shared" si="4"/>
        <v>un</v>
      </c>
    </row>
    <row r="271" spans="1:4" x14ac:dyDescent="0.2">
      <c r="A271" s="6" t="s">
        <v>11753</v>
      </c>
      <c r="B271" s="6" t="s">
        <v>25337</v>
      </c>
      <c r="C271" s="6" t="s">
        <v>12</v>
      </c>
      <c r="D271" s="6" t="str">
        <f t="shared" si="4"/>
        <v>un</v>
      </c>
    </row>
    <row r="272" spans="1:4" x14ac:dyDescent="0.2">
      <c r="A272" s="6" t="s">
        <v>174</v>
      </c>
      <c r="B272" s="6" t="s">
        <v>25338</v>
      </c>
      <c r="C272" s="6" t="s">
        <v>12</v>
      </c>
      <c r="D272" s="6" t="str">
        <f t="shared" si="4"/>
        <v>un</v>
      </c>
    </row>
    <row r="273" spans="1:4" x14ac:dyDescent="0.2">
      <c r="A273" s="6" t="s">
        <v>11754</v>
      </c>
      <c r="B273" s="6" t="s">
        <v>25338</v>
      </c>
      <c r="C273" s="6" t="s">
        <v>12</v>
      </c>
      <c r="D273" s="6" t="str">
        <f t="shared" si="4"/>
        <v>un</v>
      </c>
    </row>
    <row r="274" spans="1:4" x14ac:dyDescent="0.2">
      <c r="A274" s="6" t="s">
        <v>175</v>
      </c>
      <c r="B274" s="6" t="s">
        <v>6523</v>
      </c>
      <c r="C274" s="6" t="s">
        <v>12</v>
      </c>
      <c r="D274" s="6" t="str">
        <f t="shared" si="4"/>
        <v>un</v>
      </c>
    </row>
    <row r="275" spans="1:4" x14ac:dyDescent="0.2">
      <c r="A275" s="6" t="s">
        <v>11755</v>
      </c>
      <c r="B275" s="6" t="s">
        <v>6523</v>
      </c>
      <c r="C275" s="6" t="s">
        <v>12</v>
      </c>
      <c r="D275" s="6" t="str">
        <f t="shared" si="4"/>
        <v>un</v>
      </c>
    </row>
    <row r="276" spans="1:4" x14ac:dyDescent="0.2">
      <c r="A276" s="6" t="s">
        <v>176</v>
      </c>
      <c r="B276" s="6" t="s">
        <v>25339</v>
      </c>
      <c r="C276" s="6" t="s">
        <v>12</v>
      </c>
      <c r="D276" s="6" t="str">
        <f t="shared" si="4"/>
        <v>un</v>
      </c>
    </row>
    <row r="277" spans="1:4" x14ac:dyDescent="0.2">
      <c r="A277" s="6" t="s">
        <v>11756</v>
      </c>
      <c r="B277" s="6" t="s">
        <v>25339</v>
      </c>
      <c r="C277" s="6" t="s">
        <v>12</v>
      </c>
      <c r="D277" s="6" t="str">
        <f t="shared" si="4"/>
        <v>un</v>
      </c>
    </row>
    <row r="278" spans="1:4" x14ac:dyDescent="0.2">
      <c r="A278" s="6" t="s">
        <v>177</v>
      </c>
      <c r="B278" s="6" t="s">
        <v>25340</v>
      </c>
      <c r="C278" s="6" t="s">
        <v>12</v>
      </c>
      <c r="D278" s="6" t="str">
        <f t="shared" si="4"/>
        <v>un</v>
      </c>
    </row>
    <row r="279" spans="1:4" x14ac:dyDescent="0.2">
      <c r="A279" s="6" t="s">
        <v>11757</v>
      </c>
      <c r="B279" s="6" t="s">
        <v>25340</v>
      </c>
      <c r="C279" s="6" t="s">
        <v>12</v>
      </c>
      <c r="D279" s="6" t="str">
        <f t="shared" si="4"/>
        <v>un</v>
      </c>
    </row>
    <row r="280" spans="1:4" x14ac:dyDescent="0.2">
      <c r="A280" s="6" t="s">
        <v>178</v>
      </c>
      <c r="B280" s="6" t="s">
        <v>25341</v>
      </c>
      <c r="C280" s="6" t="s">
        <v>12</v>
      </c>
      <c r="D280" s="6" t="str">
        <f t="shared" si="4"/>
        <v>un</v>
      </c>
    </row>
    <row r="281" spans="1:4" x14ac:dyDescent="0.2">
      <c r="A281" s="6" t="s">
        <v>11758</v>
      </c>
      <c r="B281" s="6" t="s">
        <v>25341</v>
      </c>
      <c r="C281" s="6" t="s">
        <v>12</v>
      </c>
      <c r="D281" s="6" t="str">
        <f t="shared" si="4"/>
        <v>un</v>
      </c>
    </row>
    <row r="282" spans="1:4" x14ac:dyDescent="0.2">
      <c r="A282" s="6" t="s">
        <v>179</v>
      </c>
      <c r="B282" s="6" t="s">
        <v>180</v>
      </c>
      <c r="C282" s="6" t="s">
        <v>12</v>
      </c>
      <c r="D282" s="6" t="str">
        <f t="shared" si="4"/>
        <v>un</v>
      </c>
    </row>
    <row r="283" spans="1:4" x14ac:dyDescent="0.2">
      <c r="A283" s="6" t="s">
        <v>11759</v>
      </c>
      <c r="B283" s="6" t="s">
        <v>180</v>
      </c>
      <c r="C283" s="6" t="s">
        <v>12</v>
      </c>
      <c r="D283" s="6" t="str">
        <f t="shared" si="4"/>
        <v>un</v>
      </c>
    </row>
    <row r="284" spans="1:4" x14ac:dyDescent="0.2">
      <c r="A284" s="6" t="s">
        <v>181</v>
      </c>
      <c r="B284" s="6" t="s">
        <v>25342</v>
      </c>
      <c r="C284" s="6" t="s">
        <v>12</v>
      </c>
      <c r="D284" s="6" t="str">
        <f t="shared" si="4"/>
        <v>un</v>
      </c>
    </row>
    <row r="285" spans="1:4" x14ac:dyDescent="0.2">
      <c r="A285" s="6" t="s">
        <v>11760</v>
      </c>
      <c r="B285" s="6" t="s">
        <v>25342</v>
      </c>
      <c r="C285" s="6" t="s">
        <v>12</v>
      </c>
      <c r="D285" s="6" t="str">
        <f t="shared" si="4"/>
        <v>un</v>
      </c>
    </row>
    <row r="286" spans="1:4" x14ac:dyDescent="0.2">
      <c r="A286" s="6" t="s">
        <v>182</v>
      </c>
      <c r="B286" s="6" t="s">
        <v>25343</v>
      </c>
      <c r="C286" s="6" t="s">
        <v>12</v>
      </c>
      <c r="D286" s="6" t="str">
        <f t="shared" si="4"/>
        <v>un</v>
      </c>
    </row>
    <row r="287" spans="1:4" x14ac:dyDescent="0.2">
      <c r="A287" s="6" t="s">
        <v>11761</v>
      </c>
      <c r="B287" s="6" t="s">
        <v>25343</v>
      </c>
      <c r="C287" s="6" t="s">
        <v>12</v>
      </c>
      <c r="D287" s="6" t="str">
        <f t="shared" si="4"/>
        <v>un</v>
      </c>
    </row>
    <row r="288" spans="1:4" x14ac:dyDescent="0.2">
      <c r="A288" s="6" t="s">
        <v>183</v>
      </c>
      <c r="B288" s="6" t="s">
        <v>25344</v>
      </c>
      <c r="C288" s="6" t="s">
        <v>12</v>
      </c>
      <c r="D288" s="6" t="str">
        <f t="shared" si="4"/>
        <v>un</v>
      </c>
    </row>
    <row r="289" spans="1:4" x14ac:dyDescent="0.2">
      <c r="A289" s="6" t="s">
        <v>11762</v>
      </c>
      <c r="B289" s="6" t="s">
        <v>25344</v>
      </c>
      <c r="C289" s="6" t="s">
        <v>12</v>
      </c>
      <c r="D289" s="6" t="str">
        <f t="shared" si="4"/>
        <v>un</v>
      </c>
    </row>
    <row r="290" spans="1:4" x14ac:dyDescent="0.2">
      <c r="A290" s="6" t="s">
        <v>184</v>
      </c>
      <c r="B290" s="6" t="s">
        <v>25345</v>
      </c>
      <c r="C290" s="6" t="s">
        <v>12</v>
      </c>
      <c r="D290" s="6" t="str">
        <f t="shared" si="4"/>
        <v>un</v>
      </c>
    </row>
    <row r="291" spans="1:4" x14ac:dyDescent="0.2">
      <c r="A291" s="6" t="s">
        <v>11763</v>
      </c>
      <c r="B291" s="6" t="s">
        <v>25345</v>
      </c>
      <c r="C291" s="6" t="s">
        <v>12</v>
      </c>
      <c r="D291" s="6" t="str">
        <f t="shared" si="4"/>
        <v>un</v>
      </c>
    </row>
    <row r="292" spans="1:4" x14ac:dyDescent="0.2">
      <c r="A292" s="6" t="s">
        <v>185</v>
      </c>
      <c r="B292" s="6" t="s">
        <v>25346</v>
      </c>
      <c r="C292" s="6" t="s">
        <v>12</v>
      </c>
      <c r="D292" s="6" t="str">
        <f t="shared" si="4"/>
        <v>un</v>
      </c>
    </row>
    <row r="293" spans="1:4" x14ac:dyDescent="0.2">
      <c r="A293" s="6" t="s">
        <v>11764</v>
      </c>
      <c r="B293" s="6" t="s">
        <v>25346</v>
      </c>
      <c r="C293" s="6" t="s">
        <v>12</v>
      </c>
      <c r="D293" s="6" t="str">
        <f t="shared" si="4"/>
        <v>un</v>
      </c>
    </row>
    <row r="294" spans="1:4" x14ac:dyDescent="0.2">
      <c r="A294" s="6" t="s">
        <v>186</v>
      </c>
      <c r="B294" s="6" t="s">
        <v>187</v>
      </c>
      <c r="C294" s="6" t="s">
        <v>12</v>
      </c>
      <c r="D294" s="6" t="str">
        <f t="shared" si="4"/>
        <v>un</v>
      </c>
    </row>
    <row r="295" spans="1:4" x14ac:dyDescent="0.2">
      <c r="A295" s="6" t="s">
        <v>11765</v>
      </c>
      <c r="B295" s="6" t="s">
        <v>187</v>
      </c>
      <c r="C295" s="6" t="s">
        <v>12</v>
      </c>
      <c r="D295" s="6" t="str">
        <f t="shared" si="4"/>
        <v>un</v>
      </c>
    </row>
    <row r="296" spans="1:4" x14ac:dyDescent="0.2">
      <c r="A296" s="6" t="s">
        <v>188</v>
      </c>
      <c r="B296" s="6" t="s">
        <v>25347</v>
      </c>
      <c r="C296" s="6" t="s">
        <v>12</v>
      </c>
      <c r="D296" s="6" t="str">
        <f t="shared" si="4"/>
        <v>un</v>
      </c>
    </row>
    <row r="297" spans="1:4" x14ac:dyDescent="0.2">
      <c r="A297" s="6" t="s">
        <v>11766</v>
      </c>
      <c r="B297" s="6" t="s">
        <v>25347</v>
      </c>
      <c r="C297" s="6" t="s">
        <v>12</v>
      </c>
      <c r="D297" s="6" t="str">
        <f t="shared" si="4"/>
        <v>un</v>
      </c>
    </row>
    <row r="298" spans="1:4" x14ac:dyDescent="0.2">
      <c r="A298" s="6" t="s">
        <v>189</v>
      </c>
      <c r="B298" s="6" t="s">
        <v>25348</v>
      </c>
      <c r="C298" s="6" t="s">
        <v>12</v>
      </c>
      <c r="D298" s="6" t="str">
        <f t="shared" si="4"/>
        <v>un</v>
      </c>
    </row>
    <row r="299" spans="1:4" x14ac:dyDescent="0.2">
      <c r="A299" s="6" t="s">
        <v>11767</v>
      </c>
      <c r="B299" s="6" t="s">
        <v>25348</v>
      </c>
      <c r="C299" s="6" t="s">
        <v>12</v>
      </c>
      <c r="D299" s="6" t="str">
        <f t="shared" si="4"/>
        <v>un</v>
      </c>
    </row>
    <row r="300" spans="1:4" x14ac:dyDescent="0.2">
      <c r="A300" s="6" t="s">
        <v>190</v>
      </c>
      <c r="B300" s="6" t="s">
        <v>25349</v>
      </c>
      <c r="C300" s="6" t="s">
        <v>12</v>
      </c>
      <c r="D300" s="6" t="str">
        <f t="shared" si="4"/>
        <v>un</v>
      </c>
    </row>
    <row r="301" spans="1:4" x14ac:dyDescent="0.2">
      <c r="A301" s="6" t="s">
        <v>11768</v>
      </c>
      <c r="B301" s="6" t="s">
        <v>25349</v>
      </c>
      <c r="C301" s="6" t="s">
        <v>12</v>
      </c>
      <c r="D301" s="6" t="str">
        <f t="shared" si="4"/>
        <v>un</v>
      </c>
    </row>
    <row r="302" spans="1:4" x14ac:dyDescent="0.2">
      <c r="A302" s="6" t="s">
        <v>191</v>
      </c>
      <c r="B302" s="6" t="s">
        <v>25350</v>
      </c>
      <c r="C302" s="6" t="s">
        <v>12</v>
      </c>
      <c r="D302" s="6" t="str">
        <f t="shared" si="4"/>
        <v>un</v>
      </c>
    </row>
    <row r="303" spans="1:4" x14ac:dyDescent="0.2">
      <c r="A303" s="6" t="s">
        <v>11769</v>
      </c>
      <c r="B303" s="6" t="s">
        <v>25350</v>
      </c>
      <c r="C303" s="6" t="s">
        <v>12</v>
      </c>
      <c r="D303" s="6" t="str">
        <f t="shared" si="4"/>
        <v>un</v>
      </c>
    </row>
    <row r="304" spans="1:4" x14ac:dyDescent="0.2">
      <c r="A304" s="6" t="s">
        <v>192</v>
      </c>
      <c r="B304" s="6" t="s">
        <v>193</v>
      </c>
      <c r="C304" s="6" t="s">
        <v>12</v>
      </c>
      <c r="D304" s="6" t="str">
        <f t="shared" si="4"/>
        <v>un</v>
      </c>
    </row>
    <row r="305" spans="1:4" x14ac:dyDescent="0.2">
      <c r="A305" s="6" t="s">
        <v>11770</v>
      </c>
      <c r="B305" s="6" t="s">
        <v>193</v>
      </c>
      <c r="C305" s="6" t="s">
        <v>12</v>
      </c>
      <c r="D305" s="6" t="str">
        <f t="shared" si="4"/>
        <v>un</v>
      </c>
    </row>
    <row r="306" spans="1:4" x14ac:dyDescent="0.2">
      <c r="A306" s="6" t="s">
        <v>194</v>
      </c>
      <c r="B306" s="6" t="s">
        <v>25351</v>
      </c>
      <c r="C306" s="6" t="s">
        <v>12</v>
      </c>
      <c r="D306" s="6" t="str">
        <f t="shared" si="4"/>
        <v>un</v>
      </c>
    </row>
    <row r="307" spans="1:4" x14ac:dyDescent="0.2">
      <c r="A307" s="6" t="s">
        <v>11771</v>
      </c>
      <c r="B307" s="6" t="s">
        <v>25351</v>
      </c>
      <c r="C307" s="6" t="s">
        <v>12</v>
      </c>
      <c r="D307" s="6" t="str">
        <f t="shared" si="4"/>
        <v>un</v>
      </c>
    </row>
    <row r="308" spans="1:4" x14ac:dyDescent="0.2">
      <c r="A308" s="6" t="s">
        <v>195</v>
      </c>
      <c r="B308" s="6" t="s">
        <v>25352</v>
      </c>
      <c r="C308" s="6" t="s">
        <v>12</v>
      </c>
      <c r="D308" s="6" t="str">
        <f t="shared" si="4"/>
        <v>un</v>
      </c>
    </row>
    <row r="309" spans="1:4" x14ac:dyDescent="0.2">
      <c r="A309" s="6" t="s">
        <v>11772</v>
      </c>
      <c r="B309" s="6" t="s">
        <v>25352</v>
      </c>
      <c r="C309" s="6" t="s">
        <v>12</v>
      </c>
      <c r="D309" s="6" t="str">
        <f t="shared" si="4"/>
        <v>un</v>
      </c>
    </row>
    <row r="310" spans="1:4" x14ac:dyDescent="0.2">
      <c r="A310" s="6" t="s">
        <v>196</v>
      </c>
      <c r="B310" s="6" t="s">
        <v>23593</v>
      </c>
      <c r="C310" s="6" t="s">
        <v>12</v>
      </c>
      <c r="D310" s="6" t="str">
        <f t="shared" si="4"/>
        <v>un</v>
      </c>
    </row>
    <row r="311" spans="1:4" x14ac:dyDescent="0.2">
      <c r="A311" s="6" t="s">
        <v>11773</v>
      </c>
      <c r="B311" s="6" t="s">
        <v>23593</v>
      </c>
      <c r="C311" s="6" t="s">
        <v>12</v>
      </c>
      <c r="D311" s="6" t="str">
        <f t="shared" si="4"/>
        <v>un</v>
      </c>
    </row>
    <row r="312" spans="1:4" x14ac:dyDescent="0.2">
      <c r="A312" s="6" t="s">
        <v>197</v>
      </c>
      <c r="B312" s="6" t="s">
        <v>23594</v>
      </c>
      <c r="C312" s="6" t="s">
        <v>12</v>
      </c>
      <c r="D312" s="6" t="str">
        <f t="shared" si="4"/>
        <v>un</v>
      </c>
    </row>
    <row r="313" spans="1:4" x14ac:dyDescent="0.2">
      <c r="A313" s="6" t="s">
        <v>11774</v>
      </c>
      <c r="B313" s="6" t="s">
        <v>23594</v>
      </c>
      <c r="C313" s="6" t="s">
        <v>12</v>
      </c>
      <c r="D313" s="6" t="str">
        <f t="shared" si="4"/>
        <v>un</v>
      </c>
    </row>
    <row r="314" spans="1:4" x14ac:dyDescent="0.2">
      <c r="A314" s="6" t="s">
        <v>198</v>
      </c>
      <c r="B314" s="6" t="s">
        <v>25353</v>
      </c>
      <c r="C314" s="6" t="s">
        <v>12</v>
      </c>
      <c r="D314" s="6" t="str">
        <f t="shared" si="4"/>
        <v>un</v>
      </c>
    </row>
    <row r="315" spans="1:4" x14ac:dyDescent="0.2">
      <c r="A315" s="6" t="s">
        <v>11775</v>
      </c>
      <c r="B315" s="6" t="s">
        <v>25353</v>
      </c>
      <c r="C315" s="6" t="s">
        <v>12</v>
      </c>
      <c r="D315" s="6" t="str">
        <f t="shared" si="4"/>
        <v>un</v>
      </c>
    </row>
    <row r="316" spans="1:4" x14ac:dyDescent="0.2">
      <c r="A316" s="6" t="s">
        <v>199</v>
      </c>
      <c r="B316" s="6" t="s">
        <v>25354</v>
      </c>
      <c r="C316" s="6" t="s">
        <v>12</v>
      </c>
      <c r="D316" s="6" t="str">
        <f t="shared" si="4"/>
        <v>un</v>
      </c>
    </row>
    <row r="317" spans="1:4" x14ac:dyDescent="0.2">
      <c r="A317" s="6" t="s">
        <v>11776</v>
      </c>
      <c r="B317" s="6" t="s">
        <v>25354</v>
      </c>
      <c r="C317" s="6" t="s">
        <v>12</v>
      </c>
      <c r="D317" s="6" t="str">
        <f t="shared" si="4"/>
        <v>un</v>
      </c>
    </row>
    <row r="318" spans="1:4" x14ac:dyDescent="0.2">
      <c r="A318" s="6" t="s">
        <v>200</v>
      </c>
      <c r="B318" s="6" t="s">
        <v>201</v>
      </c>
      <c r="C318" s="6" t="s">
        <v>12</v>
      </c>
      <c r="D318" s="6" t="str">
        <f t="shared" si="4"/>
        <v>un</v>
      </c>
    </row>
    <row r="319" spans="1:4" x14ac:dyDescent="0.2">
      <c r="A319" s="6" t="s">
        <v>11777</v>
      </c>
      <c r="B319" s="6" t="s">
        <v>201</v>
      </c>
      <c r="C319" s="6" t="s">
        <v>12</v>
      </c>
      <c r="D319" s="6" t="str">
        <f t="shared" si="4"/>
        <v>un</v>
      </c>
    </row>
    <row r="320" spans="1:4" x14ac:dyDescent="0.2">
      <c r="A320" s="6" t="s">
        <v>202</v>
      </c>
      <c r="B320" s="6" t="s">
        <v>203</v>
      </c>
      <c r="C320" s="6" t="s">
        <v>12</v>
      </c>
      <c r="D320" s="6" t="str">
        <f t="shared" si="4"/>
        <v>un</v>
      </c>
    </row>
    <row r="321" spans="1:4" x14ac:dyDescent="0.2">
      <c r="A321" s="6" t="s">
        <v>11778</v>
      </c>
      <c r="B321" s="6" t="s">
        <v>203</v>
      </c>
      <c r="C321" s="6" t="s">
        <v>12</v>
      </c>
      <c r="D321" s="6" t="str">
        <f t="shared" si="4"/>
        <v>un</v>
      </c>
    </row>
    <row r="322" spans="1:4" x14ac:dyDescent="0.2">
      <c r="A322" s="6" t="s">
        <v>204</v>
      </c>
      <c r="B322" s="6" t="s">
        <v>205</v>
      </c>
      <c r="C322" s="6" t="s">
        <v>12</v>
      </c>
      <c r="D322" s="6" t="str">
        <f t="shared" ref="D322:D385" si="5">LOWER(C322)</f>
        <v>un</v>
      </c>
    </row>
    <row r="323" spans="1:4" x14ac:dyDescent="0.2">
      <c r="A323" s="6" t="s">
        <v>11779</v>
      </c>
      <c r="B323" s="6" t="s">
        <v>205</v>
      </c>
      <c r="C323" s="6" t="s">
        <v>12</v>
      </c>
      <c r="D323" s="6" t="str">
        <f t="shared" si="5"/>
        <v>un</v>
      </c>
    </row>
    <row r="324" spans="1:4" x14ac:dyDescent="0.2">
      <c r="A324" s="6" t="s">
        <v>206</v>
      </c>
      <c r="B324" s="6" t="s">
        <v>25355</v>
      </c>
      <c r="C324" s="6" t="s">
        <v>12</v>
      </c>
      <c r="D324" s="6" t="str">
        <f t="shared" si="5"/>
        <v>un</v>
      </c>
    </row>
    <row r="325" spans="1:4" x14ac:dyDescent="0.2">
      <c r="A325" s="6" t="s">
        <v>11780</v>
      </c>
      <c r="B325" s="6" t="s">
        <v>25355</v>
      </c>
      <c r="C325" s="6" t="s">
        <v>12</v>
      </c>
      <c r="D325" s="6" t="str">
        <f t="shared" si="5"/>
        <v>un</v>
      </c>
    </row>
    <row r="326" spans="1:4" x14ac:dyDescent="0.2">
      <c r="A326" s="6" t="s">
        <v>207</v>
      </c>
      <c r="B326" s="6" t="s">
        <v>25356</v>
      </c>
      <c r="C326" s="6" t="s">
        <v>12</v>
      </c>
      <c r="D326" s="6" t="str">
        <f t="shared" si="5"/>
        <v>un</v>
      </c>
    </row>
    <row r="327" spans="1:4" x14ac:dyDescent="0.2">
      <c r="A327" s="6" t="s">
        <v>11781</v>
      </c>
      <c r="B327" s="6" t="s">
        <v>25356</v>
      </c>
      <c r="C327" s="6" t="s">
        <v>12</v>
      </c>
      <c r="D327" s="6" t="str">
        <f t="shared" si="5"/>
        <v>un</v>
      </c>
    </row>
    <row r="328" spans="1:4" x14ac:dyDescent="0.2">
      <c r="A328" s="6" t="s">
        <v>208</v>
      </c>
      <c r="B328" s="6" t="s">
        <v>25357</v>
      </c>
      <c r="C328" s="6" t="s">
        <v>12</v>
      </c>
      <c r="D328" s="6" t="str">
        <f t="shared" si="5"/>
        <v>un</v>
      </c>
    </row>
    <row r="329" spans="1:4" x14ac:dyDescent="0.2">
      <c r="A329" s="6" t="s">
        <v>11782</v>
      </c>
      <c r="B329" s="6" t="s">
        <v>25357</v>
      </c>
      <c r="C329" s="6" t="s">
        <v>12</v>
      </c>
      <c r="D329" s="6" t="str">
        <f t="shared" si="5"/>
        <v>un</v>
      </c>
    </row>
    <row r="330" spans="1:4" x14ac:dyDescent="0.2">
      <c r="A330" s="6" t="s">
        <v>209</v>
      </c>
      <c r="B330" s="6" t="s">
        <v>25358</v>
      </c>
      <c r="C330" s="6" t="s">
        <v>12</v>
      </c>
      <c r="D330" s="6" t="str">
        <f t="shared" si="5"/>
        <v>un</v>
      </c>
    </row>
    <row r="331" spans="1:4" x14ac:dyDescent="0.2">
      <c r="A331" s="6" t="s">
        <v>11783</v>
      </c>
      <c r="B331" s="6" t="s">
        <v>25358</v>
      </c>
      <c r="C331" s="6" t="s">
        <v>12</v>
      </c>
      <c r="D331" s="6" t="str">
        <f t="shared" si="5"/>
        <v>un</v>
      </c>
    </row>
    <row r="332" spans="1:4" x14ac:dyDescent="0.2">
      <c r="A332" s="6" t="s">
        <v>210</v>
      </c>
      <c r="B332" s="6" t="s">
        <v>25359</v>
      </c>
      <c r="C332" s="6" t="s">
        <v>12</v>
      </c>
      <c r="D332" s="6" t="str">
        <f t="shared" si="5"/>
        <v>un</v>
      </c>
    </row>
    <row r="333" spans="1:4" x14ac:dyDescent="0.2">
      <c r="A333" s="6" t="s">
        <v>11784</v>
      </c>
      <c r="B333" s="6" t="s">
        <v>25359</v>
      </c>
      <c r="C333" s="6" t="s">
        <v>12</v>
      </c>
      <c r="D333" s="6" t="str">
        <f t="shared" si="5"/>
        <v>un</v>
      </c>
    </row>
    <row r="334" spans="1:4" x14ac:dyDescent="0.2">
      <c r="A334" s="6" t="s">
        <v>211</v>
      </c>
      <c r="B334" s="6" t="s">
        <v>25360</v>
      </c>
      <c r="C334" s="6" t="s">
        <v>12</v>
      </c>
      <c r="D334" s="6" t="str">
        <f t="shared" si="5"/>
        <v>un</v>
      </c>
    </row>
    <row r="335" spans="1:4" x14ac:dyDescent="0.2">
      <c r="A335" s="6" t="s">
        <v>11785</v>
      </c>
      <c r="B335" s="6" t="s">
        <v>25360</v>
      </c>
      <c r="C335" s="6" t="s">
        <v>12</v>
      </c>
      <c r="D335" s="6" t="str">
        <f t="shared" si="5"/>
        <v>un</v>
      </c>
    </row>
    <row r="336" spans="1:4" x14ac:dyDescent="0.2">
      <c r="A336" s="6" t="s">
        <v>212</v>
      </c>
      <c r="B336" s="6" t="s">
        <v>25361</v>
      </c>
      <c r="C336" s="6" t="s">
        <v>12</v>
      </c>
      <c r="D336" s="6" t="str">
        <f t="shared" si="5"/>
        <v>un</v>
      </c>
    </row>
    <row r="337" spans="1:4" x14ac:dyDescent="0.2">
      <c r="A337" s="6" t="s">
        <v>11786</v>
      </c>
      <c r="B337" s="6" t="s">
        <v>25361</v>
      </c>
      <c r="C337" s="6" t="s">
        <v>12</v>
      </c>
      <c r="D337" s="6" t="str">
        <f t="shared" si="5"/>
        <v>un</v>
      </c>
    </row>
    <row r="338" spans="1:4" x14ac:dyDescent="0.2">
      <c r="A338" s="6" t="s">
        <v>213</v>
      </c>
      <c r="B338" s="6" t="s">
        <v>214</v>
      </c>
      <c r="C338" s="6" t="s">
        <v>12</v>
      </c>
      <c r="D338" s="6" t="str">
        <f t="shared" si="5"/>
        <v>un</v>
      </c>
    </row>
    <row r="339" spans="1:4" x14ac:dyDescent="0.2">
      <c r="A339" s="6" t="s">
        <v>11787</v>
      </c>
      <c r="B339" s="6" t="s">
        <v>214</v>
      </c>
      <c r="C339" s="6" t="s">
        <v>12</v>
      </c>
      <c r="D339" s="6" t="str">
        <f t="shared" si="5"/>
        <v>un</v>
      </c>
    </row>
    <row r="340" spans="1:4" x14ac:dyDescent="0.2">
      <c r="A340" s="6" t="s">
        <v>215</v>
      </c>
      <c r="B340" s="6" t="s">
        <v>216</v>
      </c>
      <c r="C340" s="6" t="s">
        <v>12</v>
      </c>
      <c r="D340" s="6" t="str">
        <f t="shared" si="5"/>
        <v>un</v>
      </c>
    </row>
    <row r="341" spans="1:4" x14ac:dyDescent="0.2">
      <c r="A341" s="6" t="s">
        <v>11788</v>
      </c>
      <c r="B341" s="6" t="s">
        <v>216</v>
      </c>
      <c r="C341" s="6" t="s">
        <v>12</v>
      </c>
      <c r="D341" s="6" t="str">
        <f t="shared" si="5"/>
        <v>un</v>
      </c>
    </row>
    <row r="342" spans="1:4" x14ac:dyDescent="0.2">
      <c r="A342" s="6" t="s">
        <v>217</v>
      </c>
      <c r="B342" s="6" t="s">
        <v>25362</v>
      </c>
      <c r="C342" s="6" t="s">
        <v>12</v>
      </c>
      <c r="D342" s="6" t="str">
        <f t="shared" si="5"/>
        <v>un</v>
      </c>
    </row>
    <row r="343" spans="1:4" x14ac:dyDescent="0.2">
      <c r="A343" s="6" t="s">
        <v>11789</v>
      </c>
      <c r="B343" s="6" t="s">
        <v>25362</v>
      </c>
      <c r="C343" s="6" t="s">
        <v>12</v>
      </c>
      <c r="D343" s="6" t="str">
        <f t="shared" si="5"/>
        <v>un</v>
      </c>
    </row>
    <row r="344" spans="1:4" x14ac:dyDescent="0.2">
      <c r="A344" s="6" t="s">
        <v>218</v>
      </c>
      <c r="B344" s="6" t="s">
        <v>219</v>
      </c>
      <c r="C344" s="6" t="s">
        <v>12</v>
      </c>
      <c r="D344" s="6" t="str">
        <f t="shared" si="5"/>
        <v>un</v>
      </c>
    </row>
    <row r="345" spans="1:4" x14ac:dyDescent="0.2">
      <c r="A345" s="6" t="s">
        <v>11790</v>
      </c>
      <c r="B345" s="6" t="s">
        <v>219</v>
      </c>
      <c r="C345" s="6" t="s">
        <v>12</v>
      </c>
      <c r="D345" s="6" t="str">
        <f t="shared" si="5"/>
        <v>un</v>
      </c>
    </row>
    <row r="346" spans="1:4" x14ac:dyDescent="0.2">
      <c r="A346" s="6" t="s">
        <v>220</v>
      </c>
      <c r="B346" s="6" t="s">
        <v>25363</v>
      </c>
      <c r="C346" s="6" t="s">
        <v>12</v>
      </c>
      <c r="D346" s="6" t="str">
        <f t="shared" si="5"/>
        <v>un</v>
      </c>
    </row>
    <row r="347" spans="1:4" x14ac:dyDescent="0.2">
      <c r="A347" s="6" t="s">
        <v>11791</v>
      </c>
      <c r="B347" s="6" t="s">
        <v>25363</v>
      </c>
      <c r="C347" s="6" t="s">
        <v>12</v>
      </c>
      <c r="D347" s="6" t="str">
        <f t="shared" si="5"/>
        <v>un</v>
      </c>
    </row>
    <row r="348" spans="1:4" x14ac:dyDescent="0.2">
      <c r="A348" s="6" t="s">
        <v>221</v>
      </c>
      <c r="B348" s="6" t="s">
        <v>25364</v>
      </c>
      <c r="C348" s="6" t="s">
        <v>12</v>
      </c>
      <c r="D348" s="6" t="str">
        <f t="shared" si="5"/>
        <v>un</v>
      </c>
    </row>
    <row r="349" spans="1:4" x14ac:dyDescent="0.2">
      <c r="A349" s="6" t="s">
        <v>11792</v>
      </c>
      <c r="B349" s="6" t="s">
        <v>25364</v>
      </c>
      <c r="C349" s="6" t="s">
        <v>12</v>
      </c>
      <c r="D349" s="6" t="str">
        <f t="shared" si="5"/>
        <v>un</v>
      </c>
    </row>
    <row r="350" spans="1:4" x14ac:dyDescent="0.2">
      <c r="A350" s="6" t="s">
        <v>222</v>
      </c>
      <c r="B350" s="6" t="s">
        <v>25365</v>
      </c>
      <c r="C350" s="6" t="s">
        <v>12</v>
      </c>
      <c r="D350" s="6" t="str">
        <f t="shared" si="5"/>
        <v>un</v>
      </c>
    </row>
    <row r="351" spans="1:4" x14ac:dyDescent="0.2">
      <c r="A351" s="6" t="s">
        <v>11793</v>
      </c>
      <c r="B351" s="6" t="s">
        <v>25365</v>
      </c>
      <c r="C351" s="6" t="s">
        <v>12</v>
      </c>
      <c r="D351" s="6" t="str">
        <f t="shared" si="5"/>
        <v>un</v>
      </c>
    </row>
    <row r="352" spans="1:4" x14ac:dyDescent="0.2">
      <c r="A352" s="6" t="s">
        <v>223</v>
      </c>
      <c r="B352" s="6" t="s">
        <v>25366</v>
      </c>
      <c r="C352" s="6" t="s">
        <v>12</v>
      </c>
      <c r="D352" s="6" t="str">
        <f t="shared" si="5"/>
        <v>un</v>
      </c>
    </row>
    <row r="353" spans="1:4" x14ac:dyDescent="0.2">
      <c r="A353" s="6" t="s">
        <v>11794</v>
      </c>
      <c r="B353" s="6" t="s">
        <v>25366</v>
      </c>
      <c r="C353" s="6" t="s">
        <v>12</v>
      </c>
      <c r="D353" s="6" t="str">
        <f t="shared" si="5"/>
        <v>un</v>
      </c>
    </row>
    <row r="354" spans="1:4" x14ac:dyDescent="0.2">
      <c r="A354" s="6" t="s">
        <v>224</v>
      </c>
      <c r="B354" s="6" t="s">
        <v>23595</v>
      </c>
      <c r="C354" s="6" t="s">
        <v>12</v>
      </c>
      <c r="D354" s="6" t="str">
        <f t="shared" si="5"/>
        <v>un</v>
      </c>
    </row>
    <row r="355" spans="1:4" x14ac:dyDescent="0.2">
      <c r="A355" s="6" t="s">
        <v>11795</v>
      </c>
      <c r="B355" s="6" t="s">
        <v>23595</v>
      </c>
      <c r="C355" s="6" t="s">
        <v>12</v>
      </c>
      <c r="D355" s="6" t="str">
        <f t="shared" si="5"/>
        <v>un</v>
      </c>
    </row>
    <row r="356" spans="1:4" x14ac:dyDescent="0.2">
      <c r="A356" s="6" t="s">
        <v>225</v>
      </c>
      <c r="B356" s="6" t="s">
        <v>25367</v>
      </c>
      <c r="C356" s="6" t="s">
        <v>12</v>
      </c>
      <c r="D356" s="6" t="str">
        <f t="shared" si="5"/>
        <v>un</v>
      </c>
    </row>
    <row r="357" spans="1:4" x14ac:dyDescent="0.2">
      <c r="A357" s="6" t="s">
        <v>11796</v>
      </c>
      <c r="B357" s="6" t="s">
        <v>25367</v>
      </c>
      <c r="C357" s="6" t="s">
        <v>12</v>
      </c>
      <c r="D357" s="6" t="str">
        <f t="shared" si="5"/>
        <v>un</v>
      </c>
    </row>
    <row r="358" spans="1:4" x14ac:dyDescent="0.2">
      <c r="A358" s="6" t="s">
        <v>226</v>
      </c>
      <c r="B358" s="6" t="s">
        <v>25368</v>
      </c>
      <c r="C358" s="6" t="s">
        <v>12</v>
      </c>
      <c r="D358" s="6" t="str">
        <f t="shared" si="5"/>
        <v>un</v>
      </c>
    </row>
    <row r="359" spans="1:4" x14ac:dyDescent="0.2">
      <c r="A359" s="6" t="s">
        <v>11797</v>
      </c>
      <c r="B359" s="6" t="s">
        <v>25368</v>
      </c>
      <c r="C359" s="6" t="s">
        <v>12</v>
      </c>
      <c r="D359" s="6" t="str">
        <f t="shared" si="5"/>
        <v>un</v>
      </c>
    </row>
    <row r="360" spans="1:4" x14ac:dyDescent="0.2">
      <c r="A360" s="6" t="s">
        <v>227</v>
      </c>
      <c r="B360" s="6" t="s">
        <v>25369</v>
      </c>
      <c r="C360" s="6" t="s">
        <v>12</v>
      </c>
      <c r="D360" s="6" t="str">
        <f t="shared" si="5"/>
        <v>un</v>
      </c>
    </row>
    <row r="361" spans="1:4" x14ac:dyDescent="0.2">
      <c r="A361" s="6" t="s">
        <v>11798</v>
      </c>
      <c r="B361" s="6" t="s">
        <v>25369</v>
      </c>
      <c r="C361" s="6" t="s">
        <v>12</v>
      </c>
      <c r="D361" s="6" t="str">
        <f t="shared" si="5"/>
        <v>un</v>
      </c>
    </row>
    <row r="362" spans="1:4" x14ac:dyDescent="0.2">
      <c r="A362" s="6" t="s">
        <v>228</v>
      </c>
      <c r="B362" s="6" t="s">
        <v>25370</v>
      </c>
      <c r="C362" s="6" t="s">
        <v>12</v>
      </c>
      <c r="D362" s="6" t="str">
        <f t="shared" si="5"/>
        <v>un</v>
      </c>
    </row>
    <row r="363" spans="1:4" x14ac:dyDescent="0.2">
      <c r="A363" s="6" t="s">
        <v>11799</v>
      </c>
      <c r="B363" s="6" t="s">
        <v>25370</v>
      </c>
      <c r="C363" s="6" t="s">
        <v>12</v>
      </c>
      <c r="D363" s="6" t="str">
        <f t="shared" si="5"/>
        <v>un</v>
      </c>
    </row>
    <row r="364" spans="1:4" x14ac:dyDescent="0.2">
      <c r="A364" s="6" t="s">
        <v>229</v>
      </c>
      <c r="B364" s="6" t="s">
        <v>25371</v>
      </c>
      <c r="C364" s="6" t="s">
        <v>12</v>
      </c>
      <c r="D364" s="6" t="str">
        <f t="shared" si="5"/>
        <v>un</v>
      </c>
    </row>
    <row r="365" spans="1:4" x14ac:dyDescent="0.2">
      <c r="A365" s="6" t="s">
        <v>11800</v>
      </c>
      <c r="B365" s="6" t="s">
        <v>25371</v>
      </c>
      <c r="C365" s="6" t="s">
        <v>12</v>
      </c>
      <c r="D365" s="6" t="str">
        <f t="shared" si="5"/>
        <v>un</v>
      </c>
    </row>
    <row r="366" spans="1:4" x14ac:dyDescent="0.2">
      <c r="A366" s="6" t="s">
        <v>230</v>
      </c>
      <c r="B366" s="6" t="s">
        <v>25372</v>
      </c>
      <c r="C366" s="6" t="s">
        <v>12</v>
      </c>
      <c r="D366" s="6" t="str">
        <f t="shared" si="5"/>
        <v>un</v>
      </c>
    </row>
    <row r="367" spans="1:4" x14ac:dyDescent="0.2">
      <c r="A367" s="6" t="s">
        <v>11801</v>
      </c>
      <c r="B367" s="6" t="s">
        <v>25372</v>
      </c>
      <c r="C367" s="6" t="s">
        <v>12</v>
      </c>
      <c r="D367" s="6" t="str">
        <f t="shared" si="5"/>
        <v>un</v>
      </c>
    </row>
    <row r="368" spans="1:4" x14ac:dyDescent="0.2">
      <c r="A368" s="6" t="s">
        <v>231</v>
      </c>
      <c r="B368" s="6" t="s">
        <v>232</v>
      </c>
      <c r="C368" s="6" t="s">
        <v>12</v>
      </c>
      <c r="D368" s="6" t="str">
        <f t="shared" si="5"/>
        <v>un</v>
      </c>
    </row>
    <row r="369" spans="1:4" x14ac:dyDescent="0.2">
      <c r="A369" s="6" t="s">
        <v>11802</v>
      </c>
      <c r="B369" s="6" t="s">
        <v>232</v>
      </c>
      <c r="C369" s="6" t="s">
        <v>12</v>
      </c>
      <c r="D369" s="6" t="str">
        <f t="shared" si="5"/>
        <v>un</v>
      </c>
    </row>
    <row r="370" spans="1:4" x14ac:dyDescent="0.2">
      <c r="A370" s="6" t="s">
        <v>233</v>
      </c>
      <c r="B370" s="6" t="s">
        <v>25373</v>
      </c>
      <c r="C370" s="6" t="s">
        <v>12</v>
      </c>
      <c r="D370" s="6" t="str">
        <f t="shared" si="5"/>
        <v>un</v>
      </c>
    </row>
    <row r="371" spans="1:4" x14ac:dyDescent="0.2">
      <c r="A371" s="6" t="s">
        <v>11803</v>
      </c>
      <c r="B371" s="6" t="s">
        <v>25373</v>
      </c>
      <c r="C371" s="6" t="s">
        <v>12</v>
      </c>
      <c r="D371" s="6" t="str">
        <f t="shared" si="5"/>
        <v>un</v>
      </c>
    </row>
    <row r="372" spans="1:4" x14ac:dyDescent="0.2">
      <c r="A372" s="6" t="s">
        <v>234</v>
      </c>
      <c r="B372" s="6" t="s">
        <v>25374</v>
      </c>
      <c r="C372" s="6" t="s">
        <v>12</v>
      </c>
      <c r="D372" s="6" t="str">
        <f t="shared" si="5"/>
        <v>un</v>
      </c>
    </row>
    <row r="373" spans="1:4" x14ac:dyDescent="0.2">
      <c r="A373" s="6" t="s">
        <v>11804</v>
      </c>
      <c r="B373" s="6" t="s">
        <v>25374</v>
      </c>
      <c r="C373" s="6" t="s">
        <v>12</v>
      </c>
      <c r="D373" s="6" t="str">
        <f t="shared" si="5"/>
        <v>un</v>
      </c>
    </row>
    <row r="374" spans="1:4" x14ac:dyDescent="0.2">
      <c r="A374" s="6" t="s">
        <v>235</v>
      </c>
      <c r="B374" s="6" t="s">
        <v>25375</v>
      </c>
      <c r="C374" s="6" t="s">
        <v>12</v>
      </c>
      <c r="D374" s="6" t="str">
        <f t="shared" si="5"/>
        <v>un</v>
      </c>
    </row>
    <row r="375" spans="1:4" x14ac:dyDescent="0.2">
      <c r="A375" s="6" t="s">
        <v>11805</v>
      </c>
      <c r="B375" s="6" t="s">
        <v>25375</v>
      </c>
      <c r="C375" s="6" t="s">
        <v>12</v>
      </c>
      <c r="D375" s="6" t="str">
        <f t="shared" si="5"/>
        <v>un</v>
      </c>
    </row>
    <row r="376" spans="1:4" x14ac:dyDescent="0.2">
      <c r="A376" s="6" t="s">
        <v>236</v>
      </c>
      <c r="B376" s="6" t="s">
        <v>25376</v>
      </c>
      <c r="C376" s="6" t="s">
        <v>12</v>
      </c>
      <c r="D376" s="6" t="str">
        <f t="shared" si="5"/>
        <v>un</v>
      </c>
    </row>
    <row r="377" spans="1:4" x14ac:dyDescent="0.2">
      <c r="A377" s="6" t="s">
        <v>11806</v>
      </c>
      <c r="B377" s="6" t="s">
        <v>25376</v>
      </c>
      <c r="C377" s="6" t="s">
        <v>12</v>
      </c>
      <c r="D377" s="6" t="str">
        <f t="shared" si="5"/>
        <v>un</v>
      </c>
    </row>
    <row r="378" spans="1:4" x14ac:dyDescent="0.2">
      <c r="A378" s="6" t="s">
        <v>237</v>
      </c>
      <c r="B378" s="6" t="s">
        <v>25377</v>
      </c>
      <c r="C378" s="6" t="s">
        <v>12</v>
      </c>
      <c r="D378" s="6" t="str">
        <f t="shared" si="5"/>
        <v>un</v>
      </c>
    </row>
    <row r="379" spans="1:4" x14ac:dyDescent="0.2">
      <c r="A379" s="6" t="s">
        <v>11807</v>
      </c>
      <c r="B379" s="6" t="s">
        <v>25377</v>
      </c>
      <c r="C379" s="6" t="s">
        <v>12</v>
      </c>
      <c r="D379" s="6" t="str">
        <f t="shared" si="5"/>
        <v>un</v>
      </c>
    </row>
    <row r="380" spans="1:4" x14ac:dyDescent="0.2">
      <c r="A380" s="6" t="s">
        <v>238</v>
      </c>
      <c r="B380" s="6" t="s">
        <v>25378</v>
      </c>
      <c r="C380" s="6" t="s">
        <v>12</v>
      </c>
      <c r="D380" s="6" t="str">
        <f t="shared" si="5"/>
        <v>un</v>
      </c>
    </row>
    <row r="381" spans="1:4" x14ac:dyDescent="0.2">
      <c r="A381" s="6" t="s">
        <v>11808</v>
      </c>
      <c r="B381" s="6" t="s">
        <v>25378</v>
      </c>
      <c r="C381" s="6" t="s">
        <v>12</v>
      </c>
      <c r="D381" s="6" t="str">
        <f t="shared" si="5"/>
        <v>un</v>
      </c>
    </row>
    <row r="382" spans="1:4" x14ac:dyDescent="0.2">
      <c r="A382" s="6" t="s">
        <v>239</v>
      </c>
      <c r="B382" s="6" t="s">
        <v>25379</v>
      </c>
      <c r="C382" s="6" t="s">
        <v>12</v>
      </c>
      <c r="D382" s="6" t="str">
        <f t="shared" si="5"/>
        <v>un</v>
      </c>
    </row>
    <row r="383" spans="1:4" x14ac:dyDescent="0.2">
      <c r="A383" s="6" t="s">
        <v>11809</v>
      </c>
      <c r="B383" s="6" t="s">
        <v>25379</v>
      </c>
      <c r="C383" s="6" t="s">
        <v>12</v>
      </c>
      <c r="D383" s="6" t="str">
        <f t="shared" si="5"/>
        <v>un</v>
      </c>
    </row>
    <row r="384" spans="1:4" x14ac:dyDescent="0.2">
      <c r="A384" s="6" t="s">
        <v>240</v>
      </c>
      <c r="B384" s="6" t="s">
        <v>25380</v>
      </c>
      <c r="C384" s="6" t="s">
        <v>12</v>
      </c>
      <c r="D384" s="6" t="str">
        <f t="shared" si="5"/>
        <v>un</v>
      </c>
    </row>
    <row r="385" spans="1:4" x14ac:dyDescent="0.2">
      <c r="A385" s="6" t="s">
        <v>11810</v>
      </c>
      <c r="B385" s="6" t="s">
        <v>25380</v>
      </c>
      <c r="C385" s="6" t="s">
        <v>12</v>
      </c>
      <c r="D385" s="6" t="str">
        <f t="shared" si="5"/>
        <v>un</v>
      </c>
    </row>
    <row r="386" spans="1:4" x14ac:dyDescent="0.2">
      <c r="A386" s="6" t="s">
        <v>241</v>
      </c>
      <c r="B386" s="6" t="s">
        <v>242</v>
      </c>
      <c r="C386" s="6" t="s">
        <v>12</v>
      </c>
      <c r="D386" s="6" t="str">
        <f t="shared" ref="D386:D449" si="6">LOWER(C386)</f>
        <v>un</v>
      </c>
    </row>
    <row r="387" spans="1:4" x14ac:dyDescent="0.2">
      <c r="A387" s="6" t="s">
        <v>11811</v>
      </c>
      <c r="B387" s="6" t="s">
        <v>242</v>
      </c>
      <c r="C387" s="6" t="s">
        <v>12</v>
      </c>
      <c r="D387" s="6" t="str">
        <f t="shared" si="6"/>
        <v>un</v>
      </c>
    </row>
    <row r="388" spans="1:4" x14ac:dyDescent="0.2">
      <c r="A388" s="6" t="s">
        <v>243</v>
      </c>
      <c r="B388" s="6" t="s">
        <v>25381</v>
      </c>
      <c r="C388" s="6" t="s">
        <v>12</v>
      </c>
      <c r="D388" s="6" t="str">
        <f t="shared" si="6"/>
        <v>un</v>
      </c>
    </row>
    <row r="389" spans="1:4" x14ac:dyDescent="0.2">
      <c r="A389" s="6" t="s">
        <v>11812</v>
      </c>
      <c r="B389" s="6" t="s">
        <v>25381</v>
      </c>
      <c r="C389" s="6" t="s">
        <v>12</v>
      </c>
      <c r="D389" s="6" t="str">
        <f t="shared" si="6"/>
        <v>un</v>
      </c>
    </row>
    <row r="390" spans="1:4" x14ac:dyDescent="0.2">
      <c r="A390" s="6" t="s">
        <v>244</v>
      </c>
      <c r="B390" s="6" t="s">
        <v>25382</v>
      </c>
      <c r="C390" s="6" t="s">
        <v>12</v>
      </c>
      <c r="D390" s="6" t="str">
        <f t="shared" si="6"/>
        <v>un</v>
      </c>
    </row>
    <row r="391" spans="1:4" x14ac:dyDescent="0.2">
      <c r="A391" s="6" t="s">
        <v>11813</v>
      </c>
      <c r="B391" s="6" t="s">
        <v>25382</v>
      </c>
      <c r="C391" s="6" t="s">
        <v>12</v>
      </c>
      <c r="D391" s="6" t="str">
        <f t="shared" si="6"/>
        <v>un</v>
      </c>
    </row>
    <row r="392" spans="1:4" x14ac:dyDescent="0.2">
      <c r="A392" s="6" t="s">
        <v>245</v>
      </c>
      <c r="B392" s="6" t="s">
        <v>25383</v>
      </c>
      <c r="C392" s="6" t="s">
        <v>20</v>
      </c>
      <c r="D392" s="6" t="str">
        <f t="shared" si="6"/>
        <v>t</v>
      </c>
    </row>
    <row r="393" spans="1:4" x14ac:dyDescent="0.2">
      <c r="A393" s="6" t="s">
        <v>11814</v>
      </c>
      <c r="B393" s="6" t="s">
        <v>25383</v>
      </c>
      <c r="C393" s="6" t="s">
        <v>20</v>
      </c>
      <c r="D393" s="6" t="str">
        <f t="shared" si="6"/>
        <v>t</v>
      </c>
    </row>
    <row r="394" spans="1:4" x14ac:dyDescent="0.2">
      <c r="A394" s="6" t="s">
        <v>246</v>
      </c>
      <c r="B394" s="6" t="s">
        <v>25384</v>
      </c>
      <c r="C394" s="6" t="s">
        <v>20</v>
      </c>
      <c r="D394" s="6" t="str">
        <f t="shared" si="6"/>
        <v>t</v>
      </c>
    </row>
    <row r="395" spans="1:4" x14ac:dyDescent="0.2">
      <c r="A395" s="6" t="s">
        <v>11815</v>
      </c>
      <c r="B395" s="6" t="s">
        <v>25384</v>
      </c>
      <c r="C395" s="6" t="s">
        <v>20</v>
      </c>
      <c r="D395" s="6" t="str">
        <f t="shared" si="6"/>
        <v>t</v>
      </c>
    </row>
    <row r="396" spans="1:4" x14ac:dyDescent="0.2">
      <c r="A396" s="6" t="s">
        <v>247</v>
      </c>
      <c r="B396" s="6" t="s">
        <v>25385</v>
      </c>
      <c r="C396" s="6" t="s">
        <v>20</v>
      </c>
      <c r="D396" s="6" t="str">
        <f t="shared" si="6"/>
        <v>t</v>
      </c>
    </row>
    <row r="397" spans="1:4" x14ac:dyDescent="0.2">
      <c r="A397" s="6" t="s">
        <v>11816</v>
      </c>
      <c r="B397" s="6" t="s">
        <v>25385</v>
      </c>
      <c r="C397" s="6" t="s">
        <v>20</v>
      </c>
      <c r="D397" s="6" t="str">
        <f t="shared" si="6"/>
        <v>t</v>
      </c>
    </row>
    <row r="398" spans="1:4" x14ac:dyDescent="0.2">
      <c r="A398" s="6" t="s">
        <v>248</v>
      </c>
      <c r="B398" s="6" t="s">
        <v>25386</v>
      </c>
      <c r="C398" s="6" t="s">
        <v>12</v>
      </c>
      <c r="D398" s="6" t="str">
        <f t="shared" si="6"/>
        <v>un</v>
      </c>
    </row>
    <row r="399" spans="1:4" x14ac:dyDescent="0.2">
      <c r="A399" s="6" t="s">
        <v>11817</v>
      </c>
      <c r="B399" s="6" t="s">
        <v>25386</v>
      </c>
      <c r="C399" s="6" t="s">
        <v>12</v>
      </c>
      <c r="D399" s="6" t="str">
        <f t="shared" si="6"/>
        <v>un</v>
      </c>
    </row>
    <row r="400" spans="1:4" x14ac:dyDescent="0.2">
      <c r="A400" s="6" t="s">
        <v>249</v>
      </c>
      <c r="B400" s="6" t="s">
        <v>25387</v>
      </c>
      <c r="C400" s="6" t="s">
        <v>12</v>
      </c>
      <c r="D400" s="6" t="str">
        <f t="shared" si="6"/>
        <v>un</v>
      </c>
    </row>
    <row r="401" spans="1:4" x14ac:dyDescent="0.2">
      <c r="A401" s="6" t="s">
        <v>11818</v>
      </c>
      <c r="B401" s="6" t="s">
        <v>25387</v>
      </c>
      <c r="C401" s="6" t="s">
        <v>12</v>
      </c>
      <c r="D401" s="6" t="str">
        <f t="shared" si="6"/>
        <v>un</v>
      </c>
    </row>
    <row r="402" spans="1:4" x14ac:dyDescent="0.2">
      <c r="A402" s="6" t="s">
        <v>250</v>
      </c>
      <c r="B402" s="6" t="s">
        <v>25388</v>
      </c>
      <c r="C402" s="6" t="s">
        <v>12</v>
      </c>
      <c r="D402" s="6" t="str">
        <f t="shared" si="6"/>
        <v>un</v>
      </c>
    </row>
    <row r="403" spans="1:4" x14ac:dyDescent="0.2">
      <c r="A403" s="6" t="s">
        <v>11819</v>
      </c>
      <c r="B403" s="6" t="s">
        <v>25388</v>
      </c>
      <c r="C403" s="6" t="s">
        <v>12</v>
      </c>
      <c r="D403" s="6" t="str">
        <f t="shared" si="6"/>
        <v>un</v>
      </c>
    </row>
    <row r="404" spans="1:4" x14ac:dyDescent="0.2">
      <c r="A404" s="6" t="s">
        <v>251</v>
      </c>
      <c r="B404" s="6" t="s">
        <v>25389</v>
      </c>
      <c r="C404" s="6" t="s">
        <v>12</v>
      </c>
      <c r="D404" s="6" t="str">
        <f t="shared" si="6"/>
        <v>un</v>
      </c>
    </row>
    <row r="405" spans="1:4" x14ac:dyDescent="0.2">
      <c r="A405" s="6" t="s">
        <v>11820</v>
      </c>
      <c r="B405" s="6" t="s">
        <v>25389</v>
      </c>
      <c r="C405" s="6" t="s">
        <v>12</v>
      </c>
      <c r="D405" s="6" t="str">
        <f t="shared" si="6"/>
        <v>un</v>
      </c>
    </row>
    <row r="406" spans="1:4" x14ac:dyDescent="0.2">
      <c r="A406" s="6" t="s">
        <v>252</v>
      </c>
      <c r="B406" s="6" t="s">
        <v>25390</v>
      </c>
      <c r="C406" s="6" t="s">
        <v>12</v>
      </c>
      <c r="D406" s="6" t="str">
        <f t="shared" si="6"/>
        <v>un</v>
      </c>
    </row>
    <row r="407" spans="1:4" x14ac:dyDescent="0.2">
      <c r="A407" s="6" t="s">
        <v>11821</v>
      </c>
      <c r="B407" s="6" t="s">
        <v>25390</v>
      </c>
      <c r="C407" s="6" t="s">
        <v>12</v>
      </c>
      <c r="D407" s="6" t="str">
        <f t="shared" si="6"/>
        <v>un</v>
      </c>
    </row>
    <row r="408" spans="1:4" x14ac:dyDescent="0.2">
      <c r="A408" s="6" t="s">
        <v>253</v>
      </c>
      <c r="B408" s="6" t="s">
        <v>25391</v>
      </c>
      <c r="C408" s="6" t="s">
        <v>12</v>
      </c>
      <c r="D408" s="6" t="str">
        <f t="shared" si="6"/>
        <v>un</v>
      </c>
    </row>
    <row r="409" spans="1:4" x14ac:dyDescent="0.2">
      <c r="A409" s="6" t="s">
        <v>11822</v>
      </c>
      <c r="B409" s="6" t="s">
        <v>25391</v>
      </c>
      <c r="C409" s="6" t="s">
        <v>12</v>
      </c>
      <c r="D409" s="6" t="str">
        <f t="shared" si="6"/>
        <v>un</v>
      </c>
    </row>
    <row r="410" spans="1:4" x14ac:dyDescent="0.2">
      <c r="A410" s="6" t="s">
        <v>254</v>
      </c>
      <c r="B410" s="6" t="s">
        <v>255</v>
      </c>
      <c r="C410" s="6" t="s">
        <v>12</v>
      </c>
      <c r="D410" s="6" t="str">
        <f t="shared" si="6"/>
        <v>un</v>
      </c>
    </row>
    <row r="411" spans="1:4" x14ac:dyDescent="0.2">
      <c r="A411" s="6" t="s">
        <v>11823</v>
      </c>
      <c r="B411" s="6" t="s">
        <v>255</v>
      </c>
      <c r="C411" s="6" t="s">
        <v>12</v>
      </c>
      <c r="D411" s="6" t="str">
        <f t="shared" si="6"/>
        <v>un</v>
      </c>
    </row>
    <row r="412" spans="1:4" x14ac:dyDescent="0.2">
      <c r="A412" s="6" t="s">
        <v>256</v>
      </c>
      <c r="B412" s="6" t="s">
        <v>25392</v>
      </c>
      <c r="C412" s="6" t="s">
        <v>12</v>
      </c>
      <c r="D412" s="6" t="str">
        <f t="shared" si="6"/>
        <v>un</v>
      </c>
    </row>
    <row r="413" spans="1:4" x14ac:dyDescent="0.2">
      <c r="A413" s="6" t="s">
        <v>11824</v>
      </c>
      <c r="B413" s="6" t="s">
        <v>25392</v>
      </c>
      <c r="C413" s="6" t="s">
        <v>12</v>
      </c>
      <c r="D413" s="6" t="str">
        <f t="shared" si="6"/>
        <v>un</v>
      </c>
    </row>
    <row r="414" spans="1:4" x14ac:dyDescent="0.2">
      <c r="A414" s="6" t="s">
        <v>257</v>
      </c>
      <c r="B414" s="6" t="s">
        <v>25393</v>
      </c>
      <c r="C414" s="6" t="s">
        <v>12</v>
      </c>
      <c r="D414" s="6" t="str">
        <f t="shared" si="6"/>
        <v>un</v>
      </c>
    </row>
    <row r="415" spans="1:4" x14ac:dyDescent="0.2">
      <c r="A415" s="6" t="s">
        <v>11825</v>
      </c>
      <c r="B415" s="6" t="s">
        <v>25393</v>
      </c>
      <c r="C415" s="6" t="s">
        <v>12</v>
      </c>
      <c r="D415" s="6" t="str">
        <f t="shared" si="6"/>
        <v>un</v>
      </c>
    </row>
    <row r="416" spans="1:4" x14ac:dyDescent="0.2">
      <c r="A416" s="6" t="s">
        <v>258</v>
      </c>
      <c r="B416" s="6" t="s">
        <v>25394</v>
      </c>
      <c r="C416" s="6" t="s">
        <v>12</v>
      </c>
      <c r="D416" s="6" t="str">
        <f t="shared" si="6"/>
        <v>un</v>
      </c>
    </row>
    <row r="417" spans="1:4" x14ac:dyDescent="0.2">
      <c r="A417" s="6" t="s">
        <v>11826</v>
      </c>
      <c r="B417" s="6" t="s">
        <v>25394</v>
      </c>
      <c r="C417" s="6" t="s">
        <v>12</v>
      </c>
      <c r="D417" s="6" t="str">
        <f t="shared" si="6"/>
        <v>un</v>
      </c>
    </row>
    <row r="418" spans="1:4" x14ac:dyDescent="0.2">
      <c r="A418" s="6" t="s">
        <v>259</v>
      </c>
      <c r="B418" s="6" t="s">
        <v>25395</v>
      </c>
      <c r="C418" s="6" t="s">
        <v>12</v>
      </c>
      <c r="D418" s="6" t="str">
        <f t="shared" si="6"/>
        <v>un</v>
      </c>
    </row>
    <row r="419" spans="1:4" x14ac:dyDescent="0.2">
      <c r="A419" s="6" t="s">
        <v>11827</v>
      </c>
      <c r="B419" s="6" t="s">
        <v>25395</v>
      </c>
      <c r="C419" s="6" t="s">
        <v>12</v>
      </c>
      <c r="D419" s="6" t="str">
        <f t="shared" si="6"/>
        <v>un</v>
      </c>
    </row>
    <row r="420" spans="1:4" x14ac:dyDescent="0.2">
      <c r="A420" s="6" t="s">
        <v>260</v>
      </c>
      <c r="B420" s="6" t="s">
        <v>25396</v>
      </c>
      <c r="C420" s="6" t="s">
        <v>12</v>
      </c>
      <c r="D420" s="6" t="str">
        <f t="shared" si="6"/>
        <v>un</v>
      </c>
    </row>
    <row r="421" spans="1:4" x14ac:dyDescent="0.2">
      <c r="A421" s="6" t="s">
        <v>11828</v>
      </c>
      <c r="B421" s="6" t="s">
        <v>25396</v>
      </c>
      <c r="C421" s="6" t="s">
        <v>12</v>
      </c>
      <c r="D421" s="6" t="str">
        <f t="shared" si="6"/>
        <v>un</v>
      </c>
    </row>
    <row r="422" spans="1:4" x14ac:dyDescent="0.2">
      <c r="A422" s="6" t="s">
        <v>261</v>
      </c>
      <c r="B422" s="6" t="s">
        <v>262</v>
      </c>
      <c r="C422" s="6" t="s">
        <v>12</v>
      </c>
      <c r="D422" s="6" t="str">
        <f t="shared" si="6"/>
        <v>un</v>
      </c>
    </row>
    <row r="423" spans="1:4" x14ac:dyDescent="0.2">
      <c r="A423" s="6" t="s">
        <v>11829</v>
      </c>
      <c r="B423" s="6" t="s">
        <v>262</v>
      </c>
      <c r="C423" s="6" t="s">
        <v>12</v>
      </c>
      <c r="D423" s="6" t="str">
        <f t="shared" si="6"/>
        <v>un</v>
      </c>
    </row>
    <row r="424" spans="1:4" x14ac:dyDescent="0.2">
      <c r="A424" s="6" t="s">
        <v>263</v>
      </c>
      <c r="B424" s="6" t="s">
        <v>25397</v>
      </c>
      <c r="C424" s="6" t="s">
        <v>12</v>
      </c>
      <c r="D424" s="6" t="str">
        <f t="shared" si="6"/>
        <v>un</v>
      </c>
    </row>
    <row r="425" spans="1:4" x14ac:dyDescent="0.2">
      <c r="A425" s="6" t="s">
        <v>11830</v>
      </c>
      <c r="B425" s="6" t="s">
        <v>25397</v>
      </c>
      <c r="C425" s="6" t="s">
        <v>12</v>
      </c>
      <c r="D425" s="6" t="str">
        <f t="shared" si="6"/>
        <v>un</v>
      </c>
    </row>
    <row r="426" spans="1:4" x14ac:dyDescent="0.2">
      <c r="A426" s="6" t="s">
        <v>264</v>
      </c>
      <c r="B426" s="6" t="s">
        <v>25398</v>
      </c>
      <c r="C426" s="6" t="s">
        <v>12</v>
      </c>
      <c r="D426" s="6" t="str">
        <f t="shared" si="6"/>
        <v>un</v>
      </c>
    </row>
    <row r="427" spans="1:4" x14ac:dyDescent="0.2">
      <c r="A427" s="6" t="s">
        <v>11831</v>
      </c>
      <c r="B427" s="6" t="s">
        <v>25398</v>
      </c>
      <c r="C427" s="6" t="s">
        <v>12</v>
      </c>
      <c r="D427" s="6" t="str">
        <f t="shared" si="6"/>
        <v>un</v>
      </c>
    </row>
    <row r="428" spans="1:4" x14ac:dyDescent="0.2">
      <c r="A428" s="6" t="s">
        <v>265</v>
      </c>
      <c r="B428" s="6" t="s">
        <v>25399</v>
      </c>
      <c r="C428" s="6" t="s">
        <v>12</v>
      </c>
      <c r="D428" s="6" t="str">
        <f t="shared" si="6"/>
        <v>un</v>
      </c>
    </row>
    <row r="429" spans="1:4" x14ac:dyDescent="0.2">
      <c r="A429" s="6" t="s">
        <v>11832</v>
      </c>
      <c r="B429" s="6" t="s">
        <v>25399</v>
      </c>
      <c r="C429" s="6" t="s">
        <v>12</v>
      </c>
      <c r="D429" s="6" t="str">
        <f t="shared" si="6"/>
        <v>un</v>
      </c>
    </row>
    <row r="430" spans="1:4" x14ac:dyDescent="0.2">
      <c r="A430" s="6" t="s">
        <v>266</v>
      </c>
      <c r="B430" s="6" t="s">
        <v>25400</v>
      </c>
      <c r="C430" s="6" t="s">
        <v>12</v>
      </c>
      <c r="D430" s="6" t="str">
        <f t="shared" si="6"/>
        <v>un</v>
      </c>
    </row>
    <row r="431" spans="1:4" x14ac:dyDescent="0.2">
      <c r="A431" s="6" t="s">
        <v>11833</v>
      </c>
      <c r="B431" s="6" t="s">
        <v>25400</v>
      </c>
      <c r="C431" s="6" t="s">
        <v>12</v>
      </c>
      <c r="D431" s="6" t="str">
        <f t="shared" si="6"/>
        <v>un</v>
      </c>
    </row>
    <row r="432" spans="1:4" x14ac:dyDescent="0.2">
      <c r="A432" s="6" t="s">
        <v>267</v>
      </c>
      <c r="B432" s="6" t="s">
        <v>25401</v>
      </c>
      <c r="C432" s="6" t="s">
        <v>12</v>
      </c>
      <c r="D432" s="6" t="str">
        <f t="shared" si="6"/>
        <v>un</v>
      </c>
    </row>
    <row r="433" spans="1:4" x14ac:dyDescent="0.2">
      <c r="A433" s="6" t="s">
        <v>11834</v>
      </c>
      <c r="B433" s="6" t="s">
        <v>25401</v>
      </c>
      <c r="C433" s="6" t="s">
        <v>12</v>
      </c>
      <c r="D433" s="6" t="str">
        <f t="shared" si="6"/>
        <v>un</v>
      </c>
    </row>
    <row r="434" spans="1:4" x14ac:dyDescent="0.2">
      <c r="A434" s="6" t="s">
        <v>268</v>
      </c>
      <c r="B434" s="6" t="s">
        <v>25402</v>
      </c>
      <c r="C434" s="6" t="s">
        <v>12</v>
      </c>
      <c r="D434" s="6" t="str">
        <f t="shared" si="6"/>
        <v>un</v>
      </c>
    </row>
    <row r="435" spans="1:4" x14ac:dyDescent="0.2">
      <c r="A435" s="6" t="s">
        <v>11835</v>
      </c>
      <c r="B435" s="6" t="s">
        <v>25402</v>
      </c>
      <c r="C435" s="6" t="s">
        <v>12</v>
      </c>
      <c r="D435" s="6" t="str">
        <f t="shared" si="6"/>
        <v>un</v>
      </c>
    </row>
    <row r="436" spans="1:4" x14ac:dyDescent="0.2">
      <c r="A436" s="6" t="s">
        <v>269</v>
      </c>
      <c r="B436" s="6" t="s">
        <v>25403</v>
      </c>
      <c r="C436" s="6" t="s">
        <v>12</v>
      </c>
      <c r="D436" s="6" t="str">
        <f t="shared" si="6"/>
        <v>un</v>
      </c>
    </row>
    <row r="437" spans="1:4" x14ac:dyDescent="0.2">
      <c r="A437" s="6" t="s">
        <v>11836</v>
      </c>
      <c r="B437" s="6" t="s">
        <v>25403</v>
      </c>
      <c r="C437" s="6" t="s">
        <v>12</v>
      </c>
      <c r="D437" s="6" t="str">
        <f t="shared" si="6"/>
        <v>un</v>
      </c>
    </row>
    <row r="438" spans="1:4" x14ac:dyDescent="0.2">
      <c r="A438" s="6" t="s">
        <v>270</v>
      </c>
      <c r="B438" s="6" t="s">
        <v>25397</v>
      </c>
      <c r="C438" s="6" t="s">
        <v>12</v>
      </c>
      <c r="D438" s="6" t="str">
        <f t="shared" si="6"/>
        <v>un</v>
      </c>
    </row>
    <row r="439" spans="1:4" x14ac:dyDescent="0.2">
      <c r="A439" s="6" t="s">
        <v>11837</v>
      </c>
      <c r="B439" s="6" t="s">
        <v>25397</v>
      </c>
      <c r="C439" s="6" t="s">
        <v>12</v>
      </c>
      <c r="D439" s="6" t="str">
        <f t="shared" si="6"/>
        <v>un</v>
      </c>
    </row>
    <row r="440" spans="1:4" x14ac:dyDescent="0.2">
      <c r="A440" s="6" t="s">
        <v>271</v>
      </c>
      <c r="B440" s="6" t="s">
        <v>262</v>
      </c>
      <c r="C440" s="6" t="s">
        <v>12</v>
      </c>
      <c r="D440" s="6" t="str">
        <f t="shared" si="6"/>
        <v>un</v>
      </c>
    </row>
    <row r="441" spans="1:4" x14ac:dyDescent="0.2">
      <c r="A441" s="6" t="s">
        <v>11838</v>
      </c>
      <c r="B441" s="6" t="s">
        <v>262</v>
      </c>
      <c r="C441" s="6" t="s">
        <v>12</v>
      </c>
      <c r="D441" s="6" t="str">
        <f t="shared" si="6"/>
        <v>un</v>
      </c>
    </row>
    <row r="442" spans="1:4" x14ac:dyDescent="0.2">
      <c r="A442" s="6" t="s">
        <v>272</v>
      </c>
      <c r="B442" s="6" t="s">
        <v>25404</v>
      </c>
      <c r="C442" s="6" t="s">
        <v>12</v>
      </c>
      <c r="D442" s="6" t="str">
        <f t="shared" si="6"/>
        <v>un</v>
      </c>
    </row>
    <row r="443" spans="1:4" x14ac:dyDescent="0.2">
      <c r="A443" s="6" t="s">
        <v>11839</v>
      </c>
      <c r="B443" s="6" t="s">
        <v>25404</v>
      </c>
      <c r="C443" s="6" t="s">
        <v>12</v>
      </c>
      <c r="D443" s="6" t="str">
        <f t="shared" si="6"/>
        <v>un</v>
      </c>
    </row>
    <row r="444" spans="1:4" x14ac:dyDescent="0.2">
      <c r="A444" s="6" t="s">
        <v>273</v>
      </c>
      <c r="B444" s="6" t="s">
        <v>25405</v>
      </c>
      <c r="C444" s="6" t="s">
        <v>12</v>
      </c>
      <c r="D444" s="6" t="str">
        <f t="shared" si="6"/>
        <v>un</v>
      </c>
    </row>
    <row r="445" spans="1:4" x14ac:dyDescent="0.2">
      <c r="A445" s="6" t="s">
        <v>11840</v>
      </c>
      <c r="B445" s="6" t="s">
        <v>25405</v>
      </c>
      <c r="C445" s="6" t="s">
        <v>12</v>
      </c>
      <c r="D445" s="6" t="str">
        <f t="shared" si="6"/>
        <v>un</v>
      </c>
    </row>
    <row r="446" spans="1:4" x14ac:dyDescent="0.2">
      <c r="A446" s="6" t="s">
        <v>274</v>
      </c>
      <c r="B446" s="6" t="s">
        <v>25406</v>
      </c>
      <c r="C446" s="6" t="s">
        <v>12</v>
      </c>
      <c r="D446" s="6" t="str">
        <f t="shared" si="6"/>
        <v>un</v>
      </c>
    </row>
    <row r="447" spans="1:4" x14ac:dyDescent="0.2">
      <c r="A447" s="6" t="s">
        <v>11841</v>
      </c>
      <c r="B447" s="6" t="s">
        <v>25406</v>
      </c>
      <c r="C447" s="6" t="s">
        <v>12</v>
      </c>
      <c r="D447" s="6" t="str">
        <f t="shared" si="6"/>
        <v>un</v>
      </c>
    </row>
    <row r="448" spans="1:4" x14ac:dyDescent="0.2">
      <c r="A448" s="6" t="s">
        <v>275</v>
      </c>
      <c r="B448" s="6" t="s">
        <v>25407</v>
      </c>
      <c r="C448" s="6" t="s">
        <v>12</v>
      </c>
      <c r="D448" s="6" t="str">
        <f t="shared" si="6"/>
        <v>un</v>
      </c>
    </row>
    <row r="449" spans="1:4" x14ac:dyDescent="0.2">
      <c r="A449" s="6" t="s">
        <v>11842</v>
      </c>
      <c r="B449" s="6" t="s">
        <v>25407</v>
      </c>
      <c r="C449" s="6" t="s">
        <v>12</v>
      </c>
      <c r="D449" s="6" t="str">
        <f t="shared" si="6"/>
        <v>un</v>
      </c>
    </row>
    <row r="450" spans="1:4" x14ac:dyDescent="0.2">
      <c r="A450" s="6" t="s">
        <v>276</v>
      </c>
      <c r="B450" s="6" t="s">
        <v>277</v>
      </c>
      <c r="C450" s="6" t="s">
        <v>12</v>
      </c>
      <c r="D450" s="6" t="str">
        <f t="shared" ref="D450:D513" si="7">LOWER(C450)</f>
        <v>un</v>
      </c>
    </row>
    <row r="451" spans="1:4" x14ac:dyDescent="0.2">
      <c r="A451" s="6" t="s">
        <v>11843</v>
      </c>
      <c r="B451" s="6" t="s">
        <v>277</v>
      </c>
      <c r="C451" s="6" t="s">
        <v>12</v>
      </c>
      <c r="D451" s="6" t="str">
        <f t="shared" si="7"/>
        <v>un</v>
      </c>
    </row>
    <row r="452" spans="1:4" x14ac:dyDescent="0.2">
      <c r="A452" s="6" t="s">
        <v>278</v>
      </c>
      <c r="B452" s="6" t="s">
        <v>279</v>
      </c>
      <c r="C452" s="6" t="s">
        <v>12</v>
      </c>
      <c r="D452" s="6" t="str">
        <f t="shared" si="7"/>
        <v>un</v>
      </c>
    </row>
    <row r="453" spans="1:4" x14ac:dyDescent="0.2">
      <c r="A453" s="6" t="s">
        <v>11844</v>
      </c>
      <c r="B453" s="6" t="s">
        <v>279</v>
      </c>
      <c r="C453" s="6" t="s">
        <v>12</v>
      </c>
      <c r="D453" s="6" t="str">
        <f t="shared" si="7"/>
        <v>un</v>
      </c>
    </row>
    <row r="454" spans="1:4" x14ac:dyDescent="0.2">
      <c r="A454" s="6" t="s">
        <v>280</v>
      </c>
      <c r="B454" s="6" t="s">
        <v>25408</v>
      </c>
      <c r="C454" s="6" t="s">
        <v>12</v>
      </c>
      <c r="D454" s="6" t="str">
        <f t="shared" si="7"/>
        <v>un</v>
      </c>
    </row>
    <row r="455" spans="1:4" x14ac:dyDescent="0.2">
      <c r="A455" s="6" t="s">
        <v>11845</v>
      </c>
      <c r="B455" s="6" t="s">
        <v>25408</v>
      </c>
      <c r="C455" s="6" t="s">
        <v>12</v>
      </c>
      <c r="D455" s="6" t="str">
        <f t="shared" si="7"/>
        <v>un</v>
      </c>
    </row>
    <row r="456" spans="1:4" x14ac:dyDescent="0.2">
      <c r="A456" s="6" t="s">
        <v>281</v>
      </c>
      <c r="B456" s="6" t="s">
        <v>25409</v>
      </c>
      <c r="C456" s="6" t="s">
        <v>12</v>
      </c>
      <c r="D456" s="6" t="str">
        <f t="shared" si="7"/>
        <v>un</v>
      </c>
    </row>
    <row r="457" spans="1:4" x14ac:dyDescent="0.2">
      <c r="A457" s="6" t="s">
        <v>11846</v>
      </c>
      <c r="B457" s="6" t="s">
        <v>25409</v>
      </c>
      <c r="C457" s="6" t="s">
        <v>12</v>
      </c>
      <c r="D457" s="6" t="str">
        <f t="shared" si="7"/>
        <v>un</v>
      </c>
    </row>
    <row r="458" spans="1:4" x14ac:dyDescent="0.2">
      <c r="A458" s="6" t="s">
        <v>282</v>
      </c>
      <c r="B458" s="6" t="s">
        <v>25410</v>
      </c>
      <c r="C458" s="6" t="s">
        <v>12</v>
      </c>
      <c r="D458" s="6" t="str">
        <f t="shared" si="7"/>
        <v>un</v>
      </c>
    </row>
    <row r="459" spans="1:4" x14ac:dyDescent="0.2">
      <c r="A459" s="6" t="s">
        <v>11847</v>
      </c>
      <c r="B459" s="6" t="s">
        <v>25410</v>
      </c>
      <c r="C459" s="6" t="s">
        <v>12</v>
      </c>
      <c r="D459" s="6" t="str">
        <f t="shared" si="7"/>
        <v>un</v>
      </c>
    </row>
    <row r="460" spans="1:4" x14ac:dyDescent="0.2">
      <c r="A460" s="6" t="s">
        <v>283</v>
      </c>
      <c r="B460" s="6" t="s">
        <v>284</v>
      </c>
      <c r="C460" s="6" t="s">
        <v>12</v>
      </c>
      <c r="D460" s="6" t="str">
        <f t="shared" si="7"/>
        <v>un</v>
      </c>
    </row>
    <row r="461" spans="1:4" x14ac:dyDescent="0.2">
      <c r="A461" s="6" t="s">
        <v>11848</v>
      </c>
      <c r="B461" s="6" t="s">
        <v>284</v>
      </c>
      <c r="C461" s="6" t="s">
        <v>12</v>
      </c>
      <c r="D461" s="6" t="str">
        <f t="shared" si="7"/>
        <v>un</v>
      </c>
    </row>
    <row r="462" spans="1:4" x14ac:dyDescent="0.2">
      <c r="A462" s="6" t="s">
        <v>285</v>
      </c>
      <c r="B462" s="6" t="s">
        <v>25411</v>
      </c>
      <c r="C462" s="6" t="s">
        <v>12</v>
      </c>
      <c r="D462" s="6" t="str">
        <f t="shared" si="7"/>
        <v>un</v>
      </c>
    </row>
    <row r="463" spans="1:4" x14ac:dyDescent="0.2">
      <c r="A463" s="6" t="s">
        <v>11849</v>
      </c>
      <c r="B463" s="6" t="s">
        <v>25411</v>
      </c>
      <c r="C463" s="6" t="s">
        <v>12</v>
      </c>
      <c r="D463" s="6" t="str">
        <f t="shared" si="7"/>
        <v>un</v>
      </c>
    </row>
    <row r="464" spans="1:4" x14ac:dyDescent="0.2">
      <c r="A464" s="6" t="s">
        <v>286</v>
      </c>
      <c r="B464" s="6" t="s">
        <v>25412</v>
      </c>
      <c r="C464" s="6" t="s">
        <v>12</v>
      </c>
      <c r="D464" s="6" t="str">
        <f t="shared" si="7"/>
        <v>un</v>
      </c>
    </row>
    <row r="465" spans="1:4" x14ac:dyDescent="0.2">
      <c r="A465" s="6" t="s">
        <v>11850</v>
      </c>
      <c r="B465" s="6" t="s">
        <v>25412</v>
      </c>
      <c r="C465" s="6" t="s">
        <v>12</v>
      </c>
      <c r="D465" s="6" t="str">
        <f t="shared" si="7"/>
        <v>un</v>
      </c>
    </row>
    <row r="466" spans="1:4" x14ac:dyDescent="0.2">
      <c r="A466" s="6" t="s">
        <v>287</v>
      </c>
      <c r="B466" s="6" t="s">
        <v>25413</v>
      </c>
      <c r="C466" s="6" t="s">
        <v>12</v>
      </c>
      <c r="D466" s="6" t="str">
        <f t="shared" si="7"/>
        <v>un</v>
      </c>
    </row>
    <row r="467" spans="1:4" x14ac:dyDescent="0.2">
      <c r="A467" s="6" t="s">
        <v>11851</v>
      </c>
      <c r="B467" s="6" t="s">
        <v>25413</v>
      </c>
      <c r="C467" s="6" t="s">
        <v>12</v>
      </c>
      <c r="D467" s="6" t="str">
        <f t="shared" si="7"/>
        <v>un</v>
      </c>
    </row>
    <row r="468" spans="1:4" x14ac:dyDescent="0.2">
      <c r="A468" s="6" t="s">
        <v>288</v>
      </c>
      <c r="B468" s="6" t="s">
        <v>25414</v>
      </c>
      <c r="C468" s="6" t="s">
        <v>12</v>
      </c>
      <c r="D468" s="6" t="str">
        <f t="shared" si="7"/>
        <v>un</v>
      </c>
    </row>
    <row r="469" spans="1:4" x14ac:dyDescent="0.2">
      <c r="A469" s="6" t="s">
        <v>11852</v>
      </c>
      <c r="B469" s="6" t="s">
        <v>25414</v>
      </c>
      <c r="C469" s="6" t="s">
        <v>12</v>
      </c>
      <c r="D469" s="6" t="str">
        <f t="shared" si="7"/>
        <v>un</v>
      </c>
    </row>
    <row r="470" spans="1:4" x14ac:dyDescent="0.2">
      <c r="A470" s="6" t="s">
        <v>289</v>
      </c>
      <c r="B470" s="6" t="s">
        <v>25415</v>
      </c>
      <c r="C470" s="6" t="s">
        <v>12</v>
      </c>
      <c r="D470" s="6" t="str">
        <f t="shared" si="7"/>
        <v>un</v>
      </c>
    </row>
    <row r="471" spans="1:4" x14ac:dyDescent="0.2">
      <c r="A471" s="6" t="s">
        <v>11853</v>
      </c>
      <c r="B471" s="6" t="s">
        <v>25415</v>
      </c>
      <c r="C471" s="6" t="s">
        <v>12</v>
      </c>
      <c r="D471" s="6" t="str">
        <f t="shared" si="7"/>
        <v>un</v>
      </c>
    </row>
    <row r="472" spans="1:4" x14ac:dyDescent="0.2">
      <c r="A472" s="6" t="s">
        <v>290</v>
      </c>
      <c r="B472" s="6" t="s">
        <v>25416</v>
      </c>
      <c r="C472" s="6" t="s">
        <v>12</v>
      </c>
      <c r="D472" s="6" t="str">
        <f t="shared" si="7"/>
        <v>un</v>
      </c>
    </row>
    <row r="473" spans="1:4" x14ac:dyDescent="0.2">
      <c r="A473" s="6" t="s">
        <v>11854</v>
      </c>
      <c r="B473" s="6" t="s">
        <v>25416</v>
      </c>
      <c r="C473" s="6" t="s">
        <v>12</v>
      </c>
      <c r="D473" s="6" t="str">
        <f t="shared" si="7"/>
        <v>un</v>
      </c>
    </row>
    <row r="474" spans="1:4" x14ac:dyDescent="0.2">
      <c r="A474" s="6" t="s">
        <v>291</v>
      </c>
      <c r="B474" s="6" t="s">
        <v>25417</v>
      </c>
      <c r="C474" s="6" t="s">
        <v>12</v>
      </c>
      <c r="D474" s="6" t="str">
        <f t="shared" si="7"/>
        <v>un</v>
      </c>
    </row>
    <row r="475" spans="1:4" x14ac:dyDescent="0.2">
      <c r="A475" s="6" t="s">
        <v>11855</v>
      </c>
      <c r="B475" s="6" t="s">
        <v>25417</v>
      </c>
      <c r="C475" s="6" t="s">
        <v>12</v>
      </c>
      <c r="D475" s="6" t="str">
        <f t="shared" si="7"/>
        <v>un</v>
      </c>
    </row>
    <row r="476" spans="1:4" x14ac:dyDescent="0.2">
      <c r="A476" s="6" t="s">
        <v>292</v>
      </c>
      <c r="B476" s="6" t="s">
        <v>25418</v>
      </c>
      <c r="C476" s="6" t="s">
        <v>12</v>
      </c>
      <c r="D476" s="6" t="str">
        <f t="shared" si="7"/>
        <v>un</v>
      </c>
    </row>
    <row r="477" spans="1:4" x14ac:dyDescent="0.2">
      <c r="A477" s="6" t="s">
        <v>11856</v>
      </c>
      <c r="B477" s="6" t="s">
        <v>25418</v>
      </c>
      <c r="C477" s="6" t="s">
        <v>12</v>
      </c>
      <c r="D477" s="6" t="str">
        <f t="shared" si="7"/>
        <v>un</v>
      </c>
    </row>
    <row r="478" spans="1:4" x14ac:dyDescent="0.2">
      <c r="A478" s="6" t="s">
        <v>6524</v>
      </c>
      <c r="B478" s="6" t="s">
        <v>25419</v>
      </c>
      <c r="C478" s="6" t="s">
        <v>12</v>
      </c>
      <c r="D478" s="6" t="str">
        <f t="shared" si="7"/>
        <v>un</v>
      </c>
    </row>
    <row r="479" spans="1:4" x14ac:dyDescent="0.2">
      <c r="A479" s="6" t="s">
        <v>11857</v>
      </c>
      <c r="B479" s="6" t="s">
        <v>25419</v>
      </c>
      <c r="C479" s="6" t="s">
        <v>12</v>
      </c>
      <c r="D479" s="6" t="str">
        <f t="shared" si="7"/>
        <v>un</v>
      </c>
    </row>
    <row r="480" spans="1:4" x14ac:dyDescent="0.2">
      <c r="A480" s="6" t="s">
        <v>6525</v>
      </c>
      <c r="B480" s="6" t="s">
        <v>25420</v>
      </c>
      <c r="C480" s="6" t="s">
        <v>12</v>
      </c>
      <c r="D480" s="6" t="str">
        <f t="shared" si="7"/>
        <v>un</v>
      </c>
    </row>
    <row r="481" spans="1:4" x14ac:dyDescent="0.2">
      <c r="A481" s="6" t="s">
        <v>11858</v>
      </c>
      <c r="B481" s="6" t="s">
        <v>25420</v>
      </c>
      <c r="C481" s="6" t="s">
        <v>12</v>
      </c>
      <c r="D481" s="6" t="str">
        <f t="shared" si="7"/>
        <v>un</v>
      </c>
    </row>
    <row r="482" spans="1:4" x14ac:dyDescent="0.2">
      <c r="A482" s="6" t="s">
        <v>6526</v>
      </c>
      <c r="B482" s="6" t="s">
        <v>25421</v>
      </c>
      <c r="C482" s="6" t="s">
        <v>12</v>
      </c>
      <c r="D482" s="6" t="str">
        <f t="shared" si="7"/>
        <v>un</v>
      </c>
    </row>
    <row r="483" spans="1:4" x14ac:dyDescent="0.2">
      <c r="A483" s="6" t="s">
        <v>11859</v>
      </c>
      <c r="B483" s="6" t="s">
        <v>25421</v>
      </c>
      <c r="C483" s="6" t="s">
        <v>12</v>
      </c>
      <c r="D483" s="6" t="str">
        <f t="shared" si="7"/>
        <v>un</v>
      </c>
    </row>
    <row r="484" spans="1:4" x14ac:dyDescent="0.2">
      <c r="A484" s="6" t="s">
        <v>293</v>
      </c>
      <c r="B484" s="6" t="s">
        <v>25422</v>
      </c>
      <c r="C484" s="6" t="s">
        <v>21</v>
      </c>
      <c r="D484" s="6" t="str">
        <f t="shared" si="7"/>
        <v>m</v>
      </c>
    </row>
    <row r="485" spans="1:4" x14ac:dyDescent="0.2">
      <c r="A485" s="6" t="s">
        <v>11860</v>
      </c>
      <c r="B485" s="6" t="s">
        <v>25422</v>
      </c>
      <c r="C485" s="6" t="s">
        <v>21</v>
      </c>
      <c r="D485" s="6" t="str">
        <f t="shared" si="7"/>
        <v>m</v>
      </c>
    </row>
    <row r="486" spans="1:4" x14ac:dyDescent="0.2">
      <c r="A486" s="6" t="s">
        <v>294</v>
      </c>
      <c r="B486" s="6" t="s">
        <v>25423</v>
      </c>
      <c r="C486" s="6" t="s">
        <v>21</v>
      </c>
      <c r="D486" s="6" t="str">
        <f t="shared" si="7"/>
        <v>m</v>
      </c>
    </row>
    <row r="487" spans="1:4" x14ac:dyDescent="0.2">
      <c r="A487" s="6" t="s">
        <v>11861</v>
      </c>
      <c r="B487" s="6" t="s">
        <v>25423</v>
      </c>
      <c r="C487" s="6" t="s">
        <v>21</v>
      </c>
      <c r="D487" s="6" t="str">
        <f t="shared" si="7"/>
        <v>m</v>
      </c>
    </row>
    <row r="488" spans="1:4" x14ac:dyDescent="0.2">
      <c r="A488" s="6" t="s">
        <v>295</v>
      </c>
      <c r="B488" s="6" t="s">
        <v>25424</v>
      </c>
      <c r="C488" s="6" t="s">
        <v>21</v>
      </c>
      <c r="D488" s="6" t="str">
        <f t="shared" si="7"/>
        <v>m</v>
      </c>
    </row>
    <row r="489" spans="1:4" x14ac:dyDescent="0.2">
      <c r="A489" s="6" t="s">
        <v>11862</v>
      </c>
      <c r="B489" s="6" t="s">
        <v>25424</v>
      </c>
      <c r="C489" s="6" t="s">
        <v>21</v>
      </c>
      <c r="D489" s="6" t="str">
        <f t="shared" si="7"/>
        <v>m</v>
      </c>
    </row>
    <row r="490" spans="1:4" x14ac:dyDescent="0.2">
      <c r="A490" s="6" t="s">
        <v>296</v>
      </c>
      <c r="B490" s="6" t="s">
        <v>25425</v>
      </c>
      <c r="C490" s="6" t="s">
        <v>21</v>
      </c>
      <c r="D490" s="6" t="str">
        <f t="shared" si="7"/>
        <v>m</v>
      </c>
    </row>
    <row r="491" spans="1:4" x14ac:dyDescent="0.2">
      <c r="A491" s="6" t="s">
        <v>11863</v>
      </c>
      <c r="B491" s="6" t="s">
        <v>25425</v>
      </c>
      <c r="C491" s="6" t="s">
        <v>21</v>
      </c>
      <c r="D491" s="6" t="str">
        <f t="shared" si="7"/>
        <v>m</v>
      </c>
    </row>
    <row r="492" spans="1:4" x14ac:dyDescent="0.2">
      <c r="A492" s="6" t="s">
        <v>297</v>
      </c>
      <c r="B492" s="6" t="s">
        <v>25426</v>
      </c>
      <c r="C492" s="6" t="s">
        <v>21</v>
      </c>
      <c r="D492" s="6" t="str">
        <f t="shared" si="7"/>
        <v>m</v>
      </c>
    </row>
    <row r="493" spans="1:4" x14ac:dyDescent="0.2">
      <c r="A493" s="6" t="s">
        <v>11864</v>
      </c>
      <c r="B493" s="6" t="s">
        <v>25426</v>
      </c>
      <c r="C493" s="6" t="s">
        <v>21</v>
      </c>
      <c r="D493" s="6" t="str">
        <f t="shared" si="7"/>
        <v>m</v>
      </c>
    </row>
    <row r="494" spans="1:4" x14ac:dyDescent="0.2">
      <c r="A494" s="6" t="s">
        <v>298</v>
      </c>
      <c r="B494" s="6" t="s">
        <v>25427</v>
      </c>
      <c r="C494" s="6" t="s">
        <v>21</v>
      </c>
      <c r="D494" s="6" t="str">
        <f t="shared" si="7"/>
        <v>m</v>
      </c>
    </row>
    <row r="495" spans="1:4" x14ac:dyDescent="0.2">
      <c r="A495" s="6" t="s">
        <v>11865</v>
      </c>
      <c r="B495" s="6" t="s">
        <v>25427</v>
      </c>
      <c r="C495" s="6" t="s">
        <v>21</v>
      </c>
      <c r="D495" s="6" t="str">
        <f t="shared" si="7"/>
        <v>m</v>
      </c>
    </row>
    <row r="496" spans="1:4" x14ac:dyDescent="0.2">
      <c r="A496" s="6" t="s">
        <v>299</v>
      </c>
      <c r="B496" s="6" t="s">
        <v>25428</v>
      </c>
      <c r="C496" s="6" t="s">
        <v>21</v>
      </c>
      <c r="D496" s="6" t="str">
        <f t="shared" si="7"/>
        <v>m</v>
      </c>
    </row>
    <row r="497" spans="1:4" x14ac:dyDescent="0.2">
      <c r="A497" s="6" t="s">
        <v>11866</v>
      </c>
      <c r="B497" s="6" t="s">
        <v>25428</v>
      </c>
      <c r="C497" s="6" t="s">
        <v>21</v>
      </c>
      <c r="D497" s="6" t="str">
        <f t="shared" si="7"/>
        <v>m</v>
      </c>
    </row>
    <row r="498" spans="1:4" x14ac:dyDescent="0.2">
      <c r="A498" s="6" t="s">
        <v>300</v>
      </c>
      <c r="B498" s="6" t="s">
        <v>25429</v>
      </c>
      <c r="C498" s="6" t="s">
        <v>21</v>
      </c>
      <c r="D498" s="6" t="str">
        <f t="shared" si="7"/>
        <v>m</v>
      </c>
    </row>
    <row r="499" spans="1:4" x14ac:dyDescent="0.2">
      <c r="A499" s="6" t="s">
        <v>11867</v>
      </c>
      <c r="B499" s="6" t="s">
        <v>25429</v>
      </c>
      <c r="C499" s="6" t="s">
        <v>21</v>
      </c>
      <c r="D499" s="6" t="str">
        <f t="shared" si="7"/>
        <v>m</v>
      </c>
    </row>
    <row r="500" spans="1:4" x14ac:dyDescent="0.2">
      <c r="A500" s="6" t="s">
        <v>301</v>
      </c>
      <c r="B500" s="6" t="s">
        <v>25430</v>
      </c>
      <c r="C500" s="6" t="s">
        <v>21</v>
      </c>
      <c r="D500" s="6" t="str">
        <f t="shared" si="7"/>
        <v>m</v>
      </c>
    </row>
    <row r="501" spans="1:4" x14ac:dyDescent="0.2">
      <c r="A501" s="6" t="s">
        <v>11868</v>
      </c>
      <c r="B501" s="6" t="s">
        <v>25430</v>
      </c>
      <c r="C501" s="6" t="s">
        <v>21</v>
      </c>
      <c r="D501" s="6" t="str">
        <f t="shared" si="7"/>
        <v>m</v>
      </c>
    </row>
    <row r="502" spans="1:4" x14ac:dyDescent="0.2">
      <c r="A502" s="6" t="s">
        <v>302</v>
      </c>
      <c r="B502" s="6" t="s">
        <v>25431</v>
      </c>
      <c r="C502" s="6" t="s">
        <v>21</v>
      </c>
      <c r="D502" s="6" t="str">
        <f t="shared" si="7"/>
        <v>m</v>
      </c>
    </row>
    <row r="503" spans="1:4" x14ac:dyDescent="0.2">
      <c r="A503" s="6" t="s">
        <v>11869</v>
      </c>
      <c r="B503" s="6" t="s">
        <v>25431</v>
      </c>
      <c r="C503" s="6" t="s">
        <v>21</v>
      </c>
      <c r="D503" s="6" t="str">
        <f t="shared" si="7"/>
        <v>m</v>
      </c>
    </row>
    <row r="504" spans="1:4" x14ac:dyDescent="0.2">
      <c r="A504" s="6" t="s">
        <v>303</v>
      </c>
      <c r="B504" s="6" t="s">
        <v>25432</v>
      </c>
      <c r="C504" s="6" t="s">
        <v>21</v>
      </c>
      <c r="D504" s="6" t="str">
        <f t="shared" si="7"/>
        <v>m</v>
      </c>
    </row>
    <row r="505" spans="1:4" x14ac:dyDescent="0.2">
      <c r="A505" s="6" t="s">
        <v>11870</v>
      </c>
      <c r="B505" s="6" t="s">
        <v>25432</v>
      </c>
      <c r="C505" s="6" t="s">
        <v>21</v>
      </c>
      <c r="D505" s="6" t="str">
        <f t="shared" si="7"/>
        <v>m</v>
      </c>
    </row>
    <row r="506" spans="1:4" x14ac:dyDescent="0.2">
      <c r="A506" s="6" t="s">
        <v>304</v>
      </c>
      <c r="B506" s="6" t="s">
        <v>25433</v>
      </c>
      <c r="C506" s="6" t="s">
        <v>21</v>
      </c>
      <c r="D506" s="6" t="str">
        <f t="shared" si="7"/>
        <v>m</v>
      </c>
    </row>
    <row r="507" spans="1:4" x14ac:dyDescent="0.2">
      <c r="A507" s="6" t="s">
        <v>11871</v>
      </c>
      <c r="B507" s="6" t="s">
        <v>25433</v>
      </c>
      <c r="C507" s="6" t="s">
        <v>21</v>
      </c>
      <c r="D507" s="6" t="str">
        <f t="shared" si="7"/>
        <v>m</v>
      </c>
    </row>
    <row r="508" spans="1:4" x14ac:dyDescent="0.2">
      <c r="A508" s="6" t="s">
        <v>305</v>
      </c>
      <c r="B508" s="6" t="s">
        <v>25434</v>
      </c>
      <c r="C508" s="6" t="s">
        <v>21</v>
      </c>
      <c r="D508" s="6" t="str">
        <f t="shared" si="7"/>
        <v>m</v>
      </c>
    </row>
    <row r="509" spans="1:4" x14ac:dyDescent="0.2">
      <c r="A509" s="6" t="s">
        <v>11872</v>
      </c>
      <c r="B509" s="6" t="s">
        <v>25434</v>
      </c>
      <c r="C509" s="6" t="s">
        <v>21</v>
      </c>
      <c r="D509" s="6" t="str">
        <f t="shared" si="7"/>
        <v>m</v>
      </c>
    </row>
    <row r="510" spans="1:4" x14ac:dyDescent="0.2">
      <c r="A510" s="6" t="s">
        <v>306</v>
      </c>
      <c r="B510" s="6" t="s">
        <v>25435</v>
      </c>
      <c r="C510" s="6" t="s">
        <v>21</v>
      </c>
      <c r="D510" s="6" t="str">
        <f t="shared" si="7"/>
        <v>m</v>
      </c>
    </row>
    <row r="511" spans="1:4" x14ac:dyDescent="0.2">
      <c r="A511" s="6" t="s">
        <v>11873</v>
      </c>
      <c r="B511" s="6" t="s">
        <v>25435</v>
      </c>
      <c r="C511" s="6" t="s">
        <v>21</v>
      </c>
      <c r="D511" s="6" t="str">
        <f t="shared" si="7"/>
        <v>m</v>
      </c>
    </row>
    <row r="512" spans="1:4" x14ac:dyDescent="0.2">
      <c r="A512" s="6" t="s">
        <v>307</v>
      </c>
      <c r="B512" s="6" t="s">
        <v>25436</v>
      </c>
      <c r="C512" s="6" t="s">
        <v>21</v>
      </c>
      <c r="D512" s="6" t="str">
        <f t="shared" si="7"/>
        <v>m</v>
      </c>
    </row>
    <row r="513" spans="1:4" x14ac:dyDescent="0.2">
      <c r="A513" s="6" t="s">
        <v>11874</v>
      </c>
      <c r="B513" s="6" t="s">
        <v>25436</v>
      </c>
      <c r="C513" s="6" t="s">
        <v>21</v>
      </c>
      <c r="D513" s="6" t="str">
        <f t="shared" si="7"/>
        <v>m</v>
      </c>
    </row>
    <row r="514" spans="1:4" x14ac:dyDescent="0.2">
      <c r="A514" s="6" t="s">
        <v>308</v>
      </c>
      <c r="B514" s="6" t="s">
        <v>25437</v>
      </c>
      <c r="C514" s="6" t="s">
        <v>21</v>
      </c>
      <c r="D514" s="6" t="str">
        <f t="shared" ref="D514:D577" si="8">LOWER(C514)</f>
        <v>m</v>
      </c>
    </row>
    <row r="515" spans="1:4" x14ac:dyDescent="0.2">
      <c r="A515" s="6" t="s">
        <v>11875</v>
      </c>
      <c r="B515" s="6" t="s">
        <v>25437</v>
      </c>
      <c r="C515" s="6" t="s">
        <v>21</v>
      </c>
      <c r="D515" s="6" t="str">
        <f t="shared" si="8"/>
        <v>m</v>
      </c>
    </row>
    <row r="516" spans="1:4" x14ac:dyDescent="0.2">
      <c r="A516" s="6" t="s">
        <v>309</v>
      </c>
      <c r="B516" s="6" t="s">
        <v>25438</v>
      </c>
      <c r="C516" s="6" t="s">
        <v>21</v>
      </c>
      <c r="D516" s="6" t="str">
        <f t="shared" si="8"/>
        <v>m</v>
      </c>
    </row>
    <row r="517" spans="1:4" x14ac:dyDescent="0.2">
      <c r="A517" s="6" t="s">
        <v>11876</v>
      </c>
      <c r="B517" s="6" t="s">
        <v>25438</v>
      </c>
      <c r="C517" s="6" t="s">
        <v>21</v>
      </c>
      <c r="D517" s="6" t="str">
        <f t="shared" si="8"/>
        <v>m</v>
      </c>
    </row>
    <row r="518" spans="1:4" x14ac:dyDescent="0.2">
      <c r="A518" s="6" t="s">
        <v>310</v>
      </c>
      <c r="B518" s="6" t="s">
        <v>25439</v>
      </c>
      <c r="C518" s="6" t="s">
        <v>21</v>
      </c>
      <c r="D518" s="6" t="str">
        <f t="shared" si="8"/>
        <v>m</v>
      </c>
    </row>
    <row r="519" spans="1:4" x14ac:dyDescent="0.2">
      <c r="A519" s="6" t="s">
        <v>11877</v>
      </c>
      <c r="B519" s="6" t="s">
        <v>25439</v>
      </c>
      <c r="C519" s="6" t="s">
        <v>21</v>
      </c>
      <c r="D519" s="6" t="str">
        <f t="shared" si="8"/>
        <v>m</v>
      </c>
    </row>
    <row r="520" spans="1:4" x14ac:dyDescent="0.2">
      <c r="A520" s="6" t="s">
        <v>311</v>
      </c>
      <c r="B520" s="6" t="s">
        <v>25440</v>
      </c>
      <c r="C520" s="6" t="s">
        <v>21</v>
      </c>
      <c r="D520" s="6" t="str">
        <f t="shared" si="8"/>
        <v>m</v>
      </c>
    </row>
    <row r="521" spans="1:4" x14ac:dyDescent="0.2">
      <c r="A521" s="6" t="s">
        <v>11878</v>
      </c>
      <c r="B521" s="6" t="s">
        <v>25440</v>
      </c>
      <c r="C521" s="6" t="s">
        <v>21</v>
      </c>
      <c r="D521" s="6" t="str">
        <f t="shared" si="8"/>
        <v>m</v>
      </c>
    </row>
    <row r="522" spans="1:4" x14ac:dyDescent="0.2">
      <c r="A522" s="6" t="s">
        <v>312</v>
      </c>
      <c r="B522" s="6" t="s">
        <v>25441</v>
      </c>
      <c r="C522" s="6" t="s">
        <v>21</v>
      </c>
      <c r="D522" s="6" t="str">
        <f t="shared" si="8"/>
        <v>m</v>
      </c>
    </row>
    <row r="523" spans="1:4" x14ac:dyDescent="0.2">
      <c r="A523" s="6" t="s">
        <v>11879</v>
      </c>
      <c r="B523" s="6" t="s">
        <v>25441</v>
      </c>
      <c r="C523" s="6" t="s">
        <v>21</v>
      </c>
      <c r="D523" s="6" t="str">
        <f t="shared" si="8"/>
        <v>m</v>
      </c>
    </row>
    <row r="524" spans="1:4" x14ac:dyDescent="0.2">
      <c r="A524" s="6" t="s">
        <v>313</v>
      </c>
      <c r="B524" s="6" t="s">
        <v>25442</v>
      </c>
      <c r="C524" s="6" t="s">
        <v>21</v>
      </c>
      <c r="D524" s="6" t="str">
        <f t="shared" si="8"/>
        <v>m</v>
      </c>
    </row>
    <row r="525" spans="1:4" x14ac:dyDescent="0.2">
      <c r="A525" s="6" t="s">
        <v>11880</v>
      </c>
      <c r="B525" s="6" t="s">
        <v>25442</v>
      </c>
      <c r="C525" s="6" t="s">
        <v>21</v>
      </c>
      <c r="D525" s="6" t="str">
        <f t="shared" si="8"/>
        <v>m</v>
      </c>
    </row>
    <row r="526" spans="1:4" x14ac:dyDescent="0.2">
      <c r="A526" s="6" t="s">
        <v>314</v>
      </c>
      <c r="B526" s="6" t="s">
        <v>25443</v>
      </c>
      <c r="C526" s="6" t="s">
        <v>21</v>
      </c>
      <c r="D526" s="6" t="str">
        <f t="shared" si="8"/>
        <v>m</v>
      </c>
    </row>
    <row r="527" spans="1:4" x14ac:dyDescent="0.2">
      <c r="A527" s="6" t="s">
        <v>11881</v>
      </c>
      <c r="B527" s="6" t="s">
        <v>25443</v>
      </c>
      <c r="C527" s="6" t="s">
        <v>21</v>
      </c>
      <c r="D527" s="6" t="str">
        <f t="shared" si="8"/>
        <v>m</v>
      </c>
    </row>
    <row r="528" spans="1:4" x14ac:dyDescent="0.2">
      <c r="A528" s="6" t="s">
        <v>315</v>
      </c>
      <c r="B528" s="6" t="s">
        <v>25444</v>
      </c>
      <c r="C528" s="6" t="s">
        <v>21</v>
      </c>
      <c r="D528" s="6" t="str">
        <f t="shared" si="8"/>
        <v>m</v>
      </c>
    </row>
    <row r="529" spans="1:4" x14ac:dyDescent="0.2">
      <c r="A529" s="6" t="s">
        <v>11882</v>
      </c>
      <c r="B529" s="6" t="s">
        <v>25444</v>
      </c>
      <c r="C529" s="6" t="s">
        <v>21</v>
      </c>
      <c r="D529" s="6" t="str">
        <f t="shared" si="8"/>
        <v>m</v>
      </c>
    </row>
    <row r="530" spans="1:4" x14ac:dyDescent="0.2">
      <c r="A530" s="6" t="s">
        <v>316</v>
      </c>
      <c r="B530" s="6" t="s">
        <v>25445</v>
      </c>
      <c r="C530" s="6" t="s">
        <v>21</v>
      </c>
      <c r="D530" s="6" t="str">
        <f t="shared" si="8"/>
        <v>m</v>
      </c>
    </row>
    <row r="531" spans="1:4" x14ac:dyDescent="0.2">
      <c r="A531" s="6" t="s">
        <v>11883</v>
      </c>
      <c r="B531" s="6" t="s">
        <v>25445</v>
      </c>
      <c r="C531" s="6" t="s">
        <v>21</v>
      </c>
      <c r="D531" s="6" t="str">
        <f t="shared" si="8"/>
        <v>m</v>
      </c>
    </row>
    <row r="532" spans="1:4" x14ac:dyDescent="0.2">
      <c r="A532" s="6" t="s">
        <v>317</v>
      </c>
      <c r="B532" s="6" t="s">
        <v>25446</v>
      </c>
      <c r="C532" s="6" t="s">
        <v>21</v>
      </c>
      <c r="D532" s="6" t="str">
        <f t="shared" si="8"/>
        <v>m</v>
      </c>
    </row>
    <row r="533" spans="1:4" x14ac:dyDescent="0.2">
      <c r="A533" s="6" t="s">
        <v>11884</v>
      </c>
      <c r="B533" s="6" t="s">
        <v>25446</v>
      </c>
      <c r="C533" s="6" t="s">
        <v>21</v>
      </c>
      <c r="D533" s="6" t="str">
        <f t="shared" si="8"/>
        <v>m</v>
      </c>
    </row>
    <row r="534" spans="1:4" x14ac:dyDescent="0.2">
      <c r="A534" s="6" t="s">
        <v>318</v>
      </c>
      <c r="B534" s="6" t="s">
        <v>25447</v>
      </c>
      <c r="C534" s="6" t="s">
        <v>21</v>
      </c>
      <c r="D534" s="6" t="str">
        <f t="shared" si="8"/>
        <v>m</v>
      </c>
    </row>
    <row r="535" spans="1:4" x14ac:dyDescent="0.2">
      <c r="A535" s="6" t="s">
        <v>11885</v>
      </c>
      <c r="B535" s="6" t="s">
        <v>25447</v>
      </c>
      <c r="C535" s="6" t="s">
        <v>21</v>
      </c>
      <c r="D535" s="6" t="str">
        <f t="shared" si="8"/>
        <v>m</v>
      </c>
    </row>
    <row r="536" spans="1:4" x14ac:dyDescent="0.2">
      <c r="A536" s="6" t="s">
        <v>319</v>
      </c>
      <c r="B536" s="6" t="s">
        <v>25448</v>
      </c>
      <c r="C536" s="6" t="s">
        <v>21</v>
      </c>
      <c r="D536" s="6" t="str">
        <f t="shared" si="8"/>
        <v>m</v>
      </c>
    </row>
    <row r="537" spans="1:4" x14ac:dyDescent="0.2">
      <c r="A537" s="6" t="s">
        <v>11886</v>
      </c>
      <c r="B537" s="6" t="s">
        <v>25448</v>
      </c>
      <c r="C537" s="6" t="s">
        <v>21</v>
      </c>
      <c r="D537" s="6" t="str">
        <f t="shared" si="8"/>
        <v>m</v>
      </c>
    </row>
    <row r="538" spans="1:4" x14ac:dyDescent="0.2">
      <c r="A538" s="6" t="s">
        <v>320</v>
      </c>
      <c r="B538" s="6" t="s">
        <v>25449</v>
      </c>
      <c r="C538" s="6" t="s">
        <v>21</v>
      </c>
      <c r="D538" s="6" t="str">
        <f t="shared" si="8"/>
        <v>m</v>
      </c>
    </row>
    <row r="539" spans="1:4" x14ac:dyDescent="0.2">
      <c r="A539" s="6" t="s">
        <v>11887</v>
      </c>
      <c r="B539" s="6" t="s">
        <v>25449</v>
      </c>
      <c r="C539" s="6" t="s">
        <v>21</v>
      </c>
      <c r="D539" s="6" t="str">
        <f t="shared" si="8"/>
        <v>m</v>
      </c>
    </row>
    <row r="540" spans="1:4" x14ac:dyDescent="0.2">
      <c r="A540" s="6" t="s">
        <v>6527</v>
      </c>
      <c r="B540" s="6" t="s">
        <v>25450</v>
      </c>
      <c r="C540" s="6" t="s">
        <v>21</v>
      </c>
      <c r="D540" s="6" t="str">
        <f t="shared" si="8"/>
        <v>m</v>
      </c>
    </row>
    <row r="541" spans="1:4" x14ac:dyDescent="0.2">
      <c r="A541" s="6" t="s">
        <v>11888</v>
      </c>
      <c r="B541" s="6" t="s">
        <v>25450</v>
      </c>
      <c r="C541" s="6" t="s">
        <v>21</v>
      </c>
      <c r="D541" s="6" t="str">
        <f t="shared" si="8"/>
        <v>m</v>
      </c>
    </row>
    <row r="542" spans="1:4" x14ac:dyDescent="0.2">
      <c r="A542" s="6" t="s">
        <v>6528</v>
      </c>
      <c r="B542" s="6" t="s">
        <v>25451</v>
      </c>
      <c r="C542" s="6" t="s">
        <v>21</v>
      </c>
      <c r="D542" s="6" t="str">
        <f t="shared" si="8"/>
        <v>m</v>
      </c>
    </row>
    <row r="543" spans="1:4" x14ac:dyDescent="0.2">
      <c r="A543" s="6" t="s">
        <v>11889</v>
      </c>
      <c r="B543" s="6" t="s">
        <v>25451</v>
      </c>
      <c r="C543" s="6" t="s">
        <v>21</v>
      </c>
      <c r="D543" s="6" t="str">
        <f t="shared" si="8"/>
        <v>m</v>
      </c>
    </row>
    <row r="544" spans="1:4" x14ac:dyDescent="0.2">
      <c r="A544" s="6" t="s">
        <v>6529</v>
      </c>
      <c r="B544" s="6" t="s">
        <v>25452</v>
      </c>
      <c r="C544" s="6" t="s">
        <v>21</v>
      </c>
      <c r="D544" s="6" t="str">
        <f t="shared" si="8"/>
        <v>m</v>
      </c>
    </row>
    <row r="545" spans="1:4" x14ac:dyDescent="0.2">
      <c r="A545" s="6" t="s">
        <v>11890</v>
      </c>
      <c r="B545" s="6" t="s">
        <v>25452</v>
      </c>
      <c r="C545" s="6" t="s">
        <v>21</v>
      </c>
      <c r="D545" s="6" t="str">
        <f t="shared" si="8"/>
        <v>m</v>
      </c>
    </row>
    <row r="546" spans="1:4" x14ac:dyDescent="0.2">
      <c r="A546" s="6" t="s">
        <v>321</v>
      </c>
      <c r="B546" s="6" t="s">
        <v>25453</v>
      </c>
      <c r="C546" s="6" t="s">
        <v>21</v>
      </c>
      <c r="D546" s="6" t="str">
        <f t="shared" si="8"/>
        <v>m</v>
      </c>
    </row>
    <row r="547" spans="1:4" x14ac:dyDescent="0.2">
      <c r="A547" s="6" t="s">
        <v>11891</v>
      </c>
      <c r="B547" s="6" t="s">
        <v>25453</v>
      </c>
      <c r="C547" s="6" t="s">
        <v>21</v>
      </c>
      <c r="D547" s="6" t="str">
        <f t="shared" si="8"/>
        <v>m</v>
      </c>
    </row>
    <row r="548" spans="1:4" x14ac:dyDescent="0.2">
      <c r="A548" s="6" t="s">
        <v>322</v>
      </c>
      <c r="B548" s="6" t="s">
        <v>25454</v>
      </c>
      <c r="C548" s="6" t="s">
        <v>21</v>
      </c>
      <c r="D548" s="6" t="str">
        <f t="shared" si="8"/>
        <v>m</v>
      </c>
    </row>
    <row r="549" spans="1:4" x14ac:dyDescent="0.2">
      <c r="A549" s="6" t="s">
        <v>11892</v>
      </c>
      <c r="B549" s="6" t="s">
        <v>25454</v>
      </c>
      <c r="C549" s="6" t="s">
        <v>21</v>
      </c>
      <c r="D549" s="6" t="str">
        <f t="shared" si="8"/>
        <v>m</v>
      </c>
    </row>
    <row r="550" spans="1:4" x14ac:dyDescent="0.2">
      <c r="A550" s="6" t="s">
        <v>323</v>
      </c>
      <c r="B550" s="6" t="s">
        <v>25455</v>
      </c>
      <c r="C550" s="6" t="s">
        <v>21</v>
      </c>
      <c r="D550" s="6" t="str">
        <f t="shared" si="8"/>
        <v>m</v>
      </c>
    </row>
    <row r="551" spans="1:4" x14ac:dyDescent="0.2">
      <c r="A551" s="6" t="s">
        <v>11893</v>
      </c>
      <c r="B551" s="6" t="s">
        <v>25455</v>
      </c>
      <c r="C551" s="6" t="s">
        <v>21</v>
      </c>
      <c r="D551" s="6" t="str">
        <f t="shared" si="8"/>
        <v>m</v>
      </c>
    </row>
    <row r="552" spans="1:4" x14ac:dyDescent="0.2">
      <c r="A552" s="6" t="s">
        <v>324</v>
      </c>
      <c r="B552" s="6" t="s">
        <v>25456</v>
      </c>
      <c r="C552" s="6" t="s">
        <v>21</v>
      </c>
      <c r="D552" s="6" t="str">
        <f t="shared" si="8"/>
        <v>m</v>
      </c>
    </row>
    <row r="553" spans="1:4" x14ac:dyDescent="0.2">
      <c r="A553" s="6" t="s">
        <v>11894</v>
      </c>
      <c r="B553" s="6" t="s">
        <v>25456</v>
      </c>
      <c r="C553" s="6" t="s">
        <v>21</v>
      </c>
      <c r="D553" s="6" t="str">
        <f t="shared" si="8"/>
        <v>m</v>
      </c>
    </row>
    <row r="554" spans="1:4" x14ac:dyDescent="0.2">
      <c r="A554" s="6" t="s">
        <v>325</v>
      </c>
      <c r="B554" s="6" t="s">
        <v>25457</v>
      </c>
      <c r="C554" s="6" t="s">
        <v>21</v>
      </c>
      <c r="D554" s="6" t="str">
        <f t="shared" si="8"/>
        <v>m</v>
      </c>
    </row>
    <row r="555" spans="1:4" x14ac:dyDescent="0.2">
      <c r="A555" s="6" t="s">
        <v>11895</v>
      </c>
      <c r="B555" s="6" t="s">
        <v>25457</v>
      </c>
      <c r="C555" s="6" t="s">
        <v>21</v>
      </c>
      <c r="D555" s="6" t="str">
        <f t="shared" si="8"/>
        <v>m</v>
      </c>
    </row>
    <row r="556" spans="1:4" x14ac:dyDescent="0.2">
      <c r="A556" s="6" t="s">
        <v>326</v>
      </c>
      <c r="B556" s="6" t="s">
        <v>25458</v>
      </c>
      <c r="C556" s="6" t="s">
        <v>21</v>
      </c>
      <c r="D556" s="6" t="str">
        <f t="shared" si="8"/>
        <v>m</v>
      </c>
    </row>
    <row r="557" spans="1:4" x14ac:dyDescent="0.2">
      <c r="A557" s="6" t="s">
        <v>11896</v>
      </c>
      <c r="B557" s="6" t="s">
        <v>25458</v>
      </c>
      <c r="C557" s="6" t="s">
        <v>21</v>
      </c>
      <c r="D557" s="6" t="str">
        <f t="shared" si="8"/>
        <v>m</v>
      </c>
    </row>
    <row r="558" spans="1:4" x14ac:dyDescent="0.2">
      <c r="A558" s="6" t="s">
        <v>327</v>
      </c>
      <c r="B558" s="6" t="s">
        <v>25459</v>
      </c>
      <c r="C558" s="6" t="s">
        <v>21</v>
      </c>
      <c r="D558" s="6" t="str">
        <f t="shared" si="8"/>
        <v>m</v>
      </c>
    </row>
    <row r="559" spans="1:4" x14ac:dyDescent="0.2">
      <c r="A559" s="6" t="s">
        <v>11897</v>
      </c>
      <c r="B559" s="6" t="s">
        <v>25459</v>
      </c>
      <c r="C559" s="6" t="s">
        <v>21</v>
      </c>
      <c r="D559" s="6" t="str">
        <f t="shared" si="8"/>
        <v>m</v>
      </c>
    </row>
    <row r="560" spans="1:4" x14ac:dyDescent="0.2">
      <c r="A560" s="6" t="s">
        <v>328</v>
      </c>
      <c r="B560" s="6" t="s">
        <v>25460</v>
      </c>
      <c r="C560" s="6" t="s">
        <v>21</v>
      </c>
      <c r="D560" s="6" t="str">
        <f t="shared" si="8"/>
        <v>m</v>
      </c>
    </row>
    <row r="561" spans="1:4" x14ac:dyDescent="0.2">
      <c r="A561" s="6" t="s">
        <v>11898</v>
      </c>
      <c r="B561" s="6" t="s">
        <v>25460</v>
      </c>
      <c r="C561" s="6" t="s">
        <v>21</v>
      </c>
      <c r="D561" s="6" t="str">
        <f t="shared" si="8"/>
        <v>m</v>
      </c>
    </row>
    <row r="562" spans="1:4" x14ac:dyDescent="0.2">
      <c r="A562" s="6" t="s">
        <v>6530</v>
      </c>
      <c r="B562" s="6" t="s">
        <v>25461</v>
      </c>
      <c r="C562" s="6" t="s">
        <v>21</v>
      </c>
      <c r="D562" s="6" t="str">
        <f t="shared" si="8"/>
        <v>m</v>
      </c>
    </row>
    <row r="563" spans="1:4" x14ac:dyDescent="0.2">
      <c r="A563" s="6" t="s">
        <v>11899</v>
      </c>
      <c r="B563" s="6" t="s">
        <v>25461</v>
      </c>
      <c r="C563" s="6" t="s">
        <v>21</v>
      </c>
      <c r="D563" s="6" t="str">
        <f t="shared" si="8"/>
        <v>m</v>
      </c>
    </row>
    <row r="564" spans="1:4" x14ac:dyDescent="0.2">
      <c r="A564" s="6" t="s">
        <v>6531</v>
      </c>
      <c r="B564" s="6" t="s">
        <v>25462</v>
      </c>
      <c r="C564" s="6" t="s">
        <v>21</v>
      </c>
      <c r="D564" s="6" t="str">
        <f t="shared" si="8"/>
        <v>m</v>
      </c>
    </row>
    <row r="565" spans="1:4" x14ac:dyDescent="0.2">
      <c r="A565" s="6" t="s">
        <v>11900</v>
      </c>
      <c r="B565" s="6" t="s">
        <v>25462</v>
      </c>
      <c r="C565" s="6" t="s">
        <v>21</v>
      </c>
      <c r="D565" s="6" t="str">
        <f t="shared" si="8"/>
        <v>m</v>
      </c>
    </row>
    <row r="566" spans="1:4" x14ac:dyDescent="0.2">
      <c r="A566" s="6" t="s">
        <v>6532</v>
      </c>
      <c r="B566" s="6" t="s">
        <v>25463</v>
      </c>
      <c r="C566" s="6" t="s">
        <v>21</v>
      </c>
      <c r="D566" s="6" t="str">
        <f t="shared" si="8"/>
        <v>m</v>
      </c>
    </row>
    <row r="567" spans="1:4" x14ac:dyDescent="0.2">
      <c r="A567" s="6" t="s">
        <v>11901</v>
      </c>
      <c r="B567" s="6" t="s">
        <v>25463</v>
      </c>
      <c r="C567" s="6" t="s">
        <v>21</v>
      </c>
      <c r="D567" s="6" t="str">
        <f t="shared" si="8"/>
        <v>m</v>
      </c>
    </row>
    <row r="568" spans="1:4" x14ac:dyDescent="0.2">
      <c r="A568" s="6" t="s">
        <v>329</v>
      </c>
      <c r="B568" s="6" t="s">
        <v>25464</v>
      </c>
      <c r="C568" s="6" t="s">
        <v>21</v>
      </c>
      <c r="D568" s="6" t="str">
        <f t="shared" si="8"/>
        <v>m</v>
      </c>
    </row>
    <row r="569" spans="1:4" x14ac:dyDescent="0.2">
      <c r="A569" s="6" t="s">
        <v>11902</v>
      </c>
      <c r="B569" s="6" t="s">
        <v>25464</v>
      </c>
      <c r="C569" s="6" t="s">
        <v>21</v>
      </c>
      <c r="D569" s="6" t="str">
        <f t="shared" si="8"/>
        <v>m</v>
      </c>
    </row>
    <row r="570" spans="1:4" x14ac:dyDescent="0.2">
      <c r="A570" s="6" t="s">
        <v>330</v>
      </c>
      <c r="B570" s="6" t="s">
        <v>25465</v>
      </c>
      <c r="C570" s="6" t="s">
        <v>21</v>
      </c>
      <c r="D570" s="6" t="str">
        <f t="shared" si="8"/>
        <v>m</v>
      </c>
    </row>
    <row r="571" spans="1:4" x14ac:dyDescent="0.2">
      <c r="A571" s="6" t="s">
        <v>11903</v>
      </c>
      <c r="B571" s="6" t="s">
        <v>25465</v>
      </c>
      <c r="C571" s="6" t="s">
        <v>21</v>
      </c>
      <c r="D571" s="6" t="str">
        <f t="shared" si="8"/>
        <v>m</v>
      </c>
    </row>
    <row r="572" spans="1:4" x14ac:dyDescent="0.2">
      <c r="A572" s="6" t="s">
        <v>331</v>
      </c>
      <c r="B572" s="6" t="s">
        <v>25466</v>
      </c>
      <c r="C572" s="6" t="s">
        <v>21</v>
      </c>
      <c r="D572" s="6" t="str">
        <f t="shared" si="8"/>
        <v>m</v>
      </c>
    </row>
    <row r="573" spans="1:4" x14ac:dyDescent="0.2">
      <c r="A573" s="6" t="s">
        <v>11904</v>
      </c>
      <c r="B573" s="6" t="s">
        <v>25466</v>
      </c>
      <c r="C573" s="6" t="s">
        <v>21</v>
      </c>
      <c r="D573" s="6" t="str">
        <f t="shared" si="8"/>
        <v>m</v>
      </c>
    </row>
    <row r="574" spans="1:4" x14ac:dyDescent="0.2">
      <c r="A574" s="6" t="s">
        <v>332</v>
      </c>
      <c r="B574" s="6" t="s">
        <v>25467</v>
      </c>
      <c r="C574" s="6" t="s">
        <v>21</v>
      </c>
      <c r="D574" s="6" t="str">
        <f t="shared" si="8"/>
        <v>m</v>
      </c>
    </row>
    <row r="575" spans="1:4" x14ac:dyDescent="0.2">
      <c r="A575" s="6" t="s">
        <v>11905</v>
      </c>
      <c r="B575" s="6" t="s">
        <v>25467</v>
      </c>
      <c r="C575" s="6" t="s">
        <v>21</v>
      </c>
      <c r="D575" s="6" t="str">
        <f t="shared" si="8"/>
        <v>m</v>
      </c>
    </row>
    <row r="576" spans="1:4" x14ac:dyDescent="0.2">
      <c r="A576" s="6" t="s">
        <v>6533</v>
      </c>
      <c r="B576" s="6" t="s">
        <v>25468</v>
      </c>
      <c r="C576" s="6" t="s">
        <v>21</v>
      </c>
      <c r="D576" s="6" t="str">
        <f t="shared" si="8"/>
        <v>m</v>
      </c>
    </row>
    <row r="577" spans="1:4" x14ac:dyDescent="0.2">
      <c r="A577" s="6" t="s">
        <v>11906</v>
      </c>
      <c r="B577" s="6" t="s">
        <v>25468</v>
      </c>
      <c r="C577" s="6" t="s">
        <v>21</v>
      </c>
      <c r="D577" s="6" t="str">
        <f t="shared" si="8"/>
        <v>m</v>
      </c>
    </row>
    <row r="578" spans="1:4" x14ac:dyDescent="0.2">
      <c r="A578" s="6" t="s">
        <v>6534</v>
      </c>
      <c r="B578" s="6" t="s">
        <v>25469</v>
      </c>
      <c r="C578" s="6" t="s">
        <v>21</v>
      </c>
      <c r="D578" s="6" t="str">
        <f t="shared" ref="D578:D641" si="9">LOWER(C578)</f>
        <v>m</v>
      </c>
    </row>
    <row r="579" spans="1:4" x14ac:dyDescent="0.2">
      <c r="A579" s="6" t="s">
        <v>11907</v>
      </c>
      <c r="B579" s="6" t="s">
        <v>25469</v>
      </c>
      <c r="C579" s="6" t="s">
        <v>21</v>
      </c>
      <c r="D579" s="6" t="str">
        <f t="shared" si="9"/>
        <v>m</v>
      </c>
    </row>
    <row r="580" spans="1:4" x14ac:dyDescent="0.2">
      <c r="A580" s="6" t="s">
        <v>6535</v>
      </c>
      <c r="B580" s="6" t="s">
        <v>25470</v>
      </c>
      <c r="C580" s="6" t="s">
        <v>21</v>
      </c>
      <c r="D580" s="6" t="str">
        <f t="shared" si="9"/>
        <v>m</v>
      </c>
    </row>
    <row r="581" spans="1:4" x14ac:dyDescent="0.2">
      <c r="A581" s="6" t="s">
        <v>11908</v>
      </c>
      <c r="B581" s="6" t="s">
        <v>25470</v>
      </c>
      <c r="C581" s="6" t="s">
        <v>21</v>
      </c>
      <c r="D581" s="6" t="str">
        <f t="shared" si="9"/>
        <v>m</v>
      </c>
    </row>
    <row r="582" spans="1:4" x14ac:dyDescent="0.2">
      <c r="A582" s="6" t="s">
        <v>6536</v>
      </c>
      <c r="B582" s="6" t="s">
        <v>25471</v>
      </c>
      <c r="C582" s="6" t="s">
        <v>21</v>
      </c>
      <c r="D582" s="6" t="str">
        <f t="shared" si="9"/>
        <v>m</v>
      </c>
    </row>
    <row r="583" spans="1:4" x14ac:dyDescent="0.2">
      <c r="A583" s="6" t="s">
        <v>11909</v>
      </c>
      <c r="B583" s="6" t="s">
        <v>25471</v>
      </c>
      <c r="C583" s="6" t="s">
        <v>21</v>
      </c>
      <c r="D583" s="6" t="str">
        <f t="shared" si="9"/>
        <v>m</v>
      </c>
    </row>
    <row r="584" spans="1:4" x14ac:dyDescent="0.2">
      <c r="A584" s="6" t="s">
        <v>6537</v>
      </c>
      <c r="B584" s="6" t="s">
        <v>25472</v>
      </c>
      <c r="C584" s="6" t="s">
        <v>21</v>
      </c>
      <c r="D584" s="6" t="str">
        <f t="shared" si="9"/>
        <v>m</v>
      </c>
    </row>
    <row r="585" spans="1:4" x14ac:dyDescent="0.2">
      <c r="A585" s="6" t="s">
        <v>11910</v>
      </c>
      <c r="B585" s="6" t="s">
        <v>25472</v>
      </c>
      <c r="C585" s="6" t="s">
        <v>21</v>
      </c>
      <c r="D585" s="6" t="str">
        <f t="shared" si="9"/>
        <v>m</v>
      </c>
    </row>
    <row r="586" spans="1:4" x14ac:dyDescent="0.2">
      <c r="A586" s="6" t="s">
        <v>6538</v>
      </c>
      <c r="B586" s="6" t="s">
        <v>25473</v>
      </c>
      <c r="C586" s="6" t="s">
        <v>21</v>
      </c>
      <c r="D586" s="6" t="str">
        <f t="shared" si="9"/>
        <v>m</v>
      </c>
    </row>
    <row r="587" spans="1:4" x14ac:dyDescent="0.2">
      <c r="A587" s="6" t="s">
        <v>11911</v>
      </c>
      <c r="B587" s="6" t="s">
        <v>25473</v>
      </c>
      <c r="C587" s="6" t="s">
        <v>21</v>
      </c>
      <c r="D587" s="6" t="str">
        <f t="shared" si="9"/>
        <v>m</v>
      </c>
    </row>
    <row r="588" spans="1:4" x14ac:dyDescent="0.2">
      <c r="A588" s="6" t="s">
        <v>6539</v>
      </c>
      <c r="B588" s="6" t="s">
        <v>25474</v>
      </c>
      <c r="C588" s="6" t="s">
        <v>21</v>
      </c>
      <c r="D588" s="6" t="str">
        <f t="shared" si="9"/>
        <v>m</v>
      </c>
    </row>
    <row r="589" spans="1:4" x14ac:dyDescent="0.2">
      <c r="A589" s="6" t="s">
        <v>11912</v>
      </c>
      <c r="B589" s="6" t="s">
        <v>25474</v>
      </c>
      <c r="C589" s="6" t="s">
        <v>21</v>
      </c>
      <c r="D589" s="6" t="str">
        <f t="shared" si="9"/>
        <v>m</v>
      </c>
    </row>
    <row r="590" spans="1:4" x14ac:dyDescent="0.2">
      <c r="A590" s="6" t="s">
        <v>334</v>
      </c>
      <c r="B590" s="6" t="s">
        <v>25475</v>
      </c>
      <c r="C590" s="6" t="s">
        <v>21</v>
      </c>
      <c r="D590" s="6" t="str">
        <f t="shared" si="9"/>
        <v>m</v>
      </c>
    </row>
    <row r="591" spans="1:4" x14ac:dyDescent="0.2">
      <c r="A591" s="6" t="s">
        <v>11913</v>
      </c>
      <c r="B591" s="6" t="s">
        <v>25475</v>
      </c>
      <c r="C591" s="6" t="s">
        <v>21</v>
      </c>
      <c r="D591" s="6" t="str">
        <f t="shared" si="9"/>
        <v>m</v>
      </c>
    </row>
    <row r="592" spans="1:4" x14ac:dyDescent="0.2">
      <c r="A592" s="6" t="s">
        <v>335</v>
      </c>
      <c r="B592" s="6" t="s">
        <v>25476</v>
      </c>
      <c r="C592" s="6" t="s">
        <v>21</v>
      </c>
      <c r="D592" s="6" t="str">
        <f t="shared" si="9"/>
        <v>m</v>
      </c>
    </row>
    <row r="593" spans="1:4" x14ac:dyDescent="0.2">
      <c r="A593" s="6" t="s">
        <v>11914</v>
      </c>
      <c r="B593" s="6" t="s">
        <v>25476</v>
      </c>
      <c r="C593" s="6" t="s">
        <v>21</v>
      </c>
      <c r="D593" s="6" t="str">
        <f t="shared" si="9"/>
        <v>m</v>
      </c>
    </row>
    <row r="594" spans="1:4" x14ac:dyDescent="0.2">
      <c r="A594" s="6" t="s">
        <v>336</v>
      </c>
      <c r="B594" s="6" t="s">
        <v>25477</v>
      </c>
      <c r="C594" s="6" t="s">
        <v>21</v>
      </c>
      <c r="D594" s="6" t="str">
        <f t="shared" si="9"/>
        <v>m</v>
      </c>
    </row>
    <row r="595" spans="1:4" x14ac:dyDescent="0.2">
      <c r="A595" s="6" t="s">
        <v>11915</v>
      </c>
      <c r="B595" s="6" t="s">
        <v>25477</v>
      </c>
      <c r="C595" s="6" t="s">
        <v>21</v>
      </c>
      <c r="D595" s="6" t="str">
        <f t="shared" si="9"/>
        <v>m</v>
      </c>
    </row>
    <row r="596" spans="1:4" x14ac:dyDescent="0.2">
      <c r="A596" s="6" t="s">
        <v>6540</v>
      </c>
      <c r="B596" s="6" t="s">
        <v>25478</v>
      </c>
      <c r="C596" s="6" t="s">
        <v>21</v>
      </c>
      <c r="D596" s="6" t="str">
        <f t="shared" si="9"/>
        <v>m</v>
      </c>
    </row>
    <row r="597" spans="1:4" x14ac:dyDescent="0.2">
      <c r="A597" s="6" t="s">
        <v>11916</v>
      </c>
      <c r="B597" s="6" t="s">
        <v>25478</v>
      </c>
      <c r="C597" s="6" t="s">
        <v>21</v>
      </c>
      <c r="D597" s="6" t="str">
        <f t="shared" si="9"/>
        <v>m</v>
      </c>
    </row>
    <row r="598" spans="1:4" x14ac:dyDescent="0.2">
      <c r="A598" s="6" t="s">
        <v>337</v>
      </c>
      <c r="B598" s="6" t="s">
        <v>25479</v>
      </c>
      <c r="C598" s="6" t="s">
        <v>21</v>
      </c>
      <c r="D598" s="6" t="str">
        <f t="shared" si="9"/>
        <v>m</v>
      </c>
    </row>
    <row r="599" spans="1:4" x14ac:dyDescent="0.2">
      <c r="A599" s="6" t="s">
        <v>11917</v>
      </c>
      <c r="B599" s="6" t="s">
        <v>25479</v>
      </c>
      <c r="C599" s="6" t="s">
        <v>21</v>
      </c>
      <c r="D599" s="6" t="str">
        <f t="shared" si="9"/>
        <v>m</v>
      </c>
    </row>
    <row r="600" spans="1:4" x14ac:dyDescent="0.2">
      <c r="A600" s="6" t="s">
        <v>6541</v>
      </c>
      <c r="B600" s="6" t="s">
        <v>25480</v>
      </c>
      <c r="C600" s="6" t="s">
        <v>21</v>
      </c>
      <c r="D600" s="6" t="str">
        <f t="shared" si="9"/>
        <v>m</v>
      </c>
    </row>
    <row r="601" spans="1:4" x14ac:dyDescent="0.2">
      <c r="A601" s="6" t="s">
        <v>11918</v>
      </c>
      <c r="B601" s="6" t="s">
        <v>25480</v>
      </c>
      <c r="C601" s="6" t="s">
        <v>21</v>
      </c>
      <c r="D601" s="6" t="str">
        <f t="shared" si="9"/>
        <v>m</v>
      </c>
    </row>
    <row r="602" spans="1:4" x14ac:dyDescent="0.2">
      <c r="A602" s="6" t="s">
        <v>6542</v>
      </c>
      <c r="B602" s="6" t="s">
        <v>25481</v>
      </c>
      <c r="C602" s="6" t="s">
        <v>21</v>
      </c>
      <c r="D602" s="6" t="str">
        <f t="shared" si="9"/>
        <v>m</v>
      </c>
    </row>
    <row r="603" spans="1:4" x14ac:dyDescent="0.2">
      <c r="A603" s="6" t="s">
        <v>11919</v>
      </c>
      <c r="B603" s="6" t="s">
        <v>25481</v>
      </c>
      <c r="C603" s="6" t="s">
        <v>21</v>
      </c>
      <c r="D603" s="6" t="str">
        <f t="shared" si="9"/>
        <v>m</v>
      </c>
    </row>
    <row r="604" spans="1:4" x14ac:dyDescent="0.2">
      <c r="A604" s="6" t="s">
        <v>6543</v>
      </c>
      <c r="B604" s="6" t="s">
        <v>25482</v>
      </c>
      <c r="C604" s="6" t="s">
        <v>21</v>
      </c>
      <c r="D604" s="6" t="str">
        <f t="shared" si="9"/>
        <v>m</v>
      </c>
    </row>
    <row r="605" spans="1:4" x14ac:dyDescent="0.2">
      <c r="A605" s="6" t="s">
        <v>11920</v>
      </c>
      <c r="B605" s="6" t="s">
        <v>25482</v>
      </c>
      <c r="C605" s="6" t="s">
        <v>21</v>
      </c>
      <c r="D605" s="6" t="str">
        <f t="shared" si="9"/>
        <v>m</v>
      </c>
    </row>
    <row r="606" spans="1:4" x14ac:dyDescent="0.2">
      <c r="A606" s="6" t="s">
        <v>338</v>
      </c>
      <c r="B606" s="6" t="s">
        <v>25483</v>
      </c>
      <c r="C606" s="6" t="s">
        <v>21</v>
      </c>
      <c r="D606" s="6" t="str">
        <f t="shared" si="9"/>
        <v>m</v>
      </c>
    </row>
    <row r="607" spans="1:4" x14ac:dyDescent="0.2">
      <c r="A607" s="6" t="s">
        <v>11921</v>
      </c>
      <c r="B607" s="6" t="s">
        <v>25483</v>
      </c>
      <c r="C607" s="6" t="s">
        <v>21</v>
      </c>
      <c r="D607" s="6" t="str">
        <f t="shared" si="9"/>
        <v>m</v>
      </c>
    </row>
    <row r="608" spans="1:4" x14ac:dyDescent="0.2">
      <c r="A608" s="6" t="s">
        <v>339</v>
      </c>
      <c r="B608" s="6" t="s">
        <v>25484</v>
      </c>
      <c r="C608" s="6" t="s">
        <v>21</v>
      </c>
      <c r="D608" s="6" t="str">
        <f t="shared" si="9"/>
        <v>m</v>
      </c>
    </row>
    <row r="609" spans="1:4" x14ac:dyDescent="0.2">
      <c r="A609" s="6" t="s">
        <v>11922</v>
      </c>
      <c r="B609" s="6" t="s">
        <v>25484</v>
      </c>
      <c r="C609" s="6" t="s">
        <v>21</v>
      </c>
      <c r="D609" s="6" t="str">
        <f t="shared" si="9"/>
        <v>m</v>
      </c>
    </row>
    <row r="610" spans="1:4" x14ac:dyDescent="0.2">
      <c r="A610" s="6" t="s">
        <v>340</v>
      </c>
      <c r="B610" s="6" t="s">
        <v>25485</v>
      </c>
      <c r="C610" s="6" t="s">
        <v>21</v>
      </c>
      <c r="D610" s="6" t="str">
        <f t="shared" si="9"/>
        <v>m</v>
      </c>
    </row>
    <row r="611" spans="1:4" x14ac:dyDescent="0.2">
      <c r="A611" s="6" t="s">
        <v>11923</v>
      </c>
      <c r="B611" s="6" t="s">
        <v>25485</v>
      </c>
      <c r="C611" s="6" t="s">
        <v>21</v>
      </c>
      <c r="D611" s="6" t="str">
        <f t="shared" si="9"/>
        <v>m</v>
      </c>
    </row>
    <row r="612" spans="1:4" x14ac:dyDescent="0.2">
      <c r="A612" s="6" t="s">
        <v>6544</v>
      </c>
      <c r="B612" s="6" t="s">
        <v>25486</v>
      </c>
      <c r="C612" s="6" t="s">
        <v>21</v>
      </c>
      <c r="D612" s="6" t="str">
        <f t="shared" si="9"/>
        <v>m</v>
      </c>
    </row>
    <row r="613" spans="1:4" x14ac:dyDescent="0.2">
      <c r="A613" s="6" t="s">
        <v>11924</v>
      </c>
      <c r="B613" s="6" t="s">
        <v>25486</v>
      </c>
      <c r="C613" s="6" t="s">
        <v>21</v>
      </c>
      <c r="D613" s="6" t="str">
        <f t="shared" si="9"/>
        <v>m</v>
      </c>
    </row>
    <row r="614" spans="1:4" x14ac:dyDescent="0.2">
      <c r="A614" s="6" t="s">
        <v>341</v>
      </c>
      <c r="B614" s="6" t="s">
        <v>25487</v>
      </c>
      <c r="C614" s="6" t="s">
        <v>21</v>
      </c>
      <c r="D614" s="6" t="str">
        <f t="shared" si="9"/>
        <v>m</v>
      </c>
    </row>
    <row r="615" spans="1:4" x14ac:dyDescent="0.2">
      <c r="A615" s="6" t="s">
        <v>11925</v>
      </c>
      <c r="B615" s="6" t="s">
        <v>25487</v>
      </c>
      <c r="C615" s="6" t="s">
        <v>21</v>
      </c>
      <c r="D615" s="6" t="str">
        <f t="shared" si="9"/>
        <v>m</v>
      </c>
    </row>
    <row r="616" spans="1:4" x14ac:dyDescent="0.2">
      <c r="A616" s="6" t="s">
        <v>6545</v>
      </c>
      <c r="B616" s="6" t="s">
        <v>25488</v>
      </c>
      <c r="C616" s="6" t="s">
        <v>21</v>
      </c>
      <c r="D616" s="6" t="str">
        <f t="shared" si="9"/>
        <v>m</v>
      </c>
    </row>
    <row r="617" spans="1:4" x14ac:dyDescent="0.2">
      <c r="A617" s="6" t="s">
        <v>11926</v>
      </c>
      <c r="B617" s="6" t="s">
        <v>25488</v>
      </c>
      <c r="C617" s="6" t="s">
        <v>21</v>
      </c>
      <c r="D617" s="6" t="str">
        <f t="shared" si="9"/>
        <v>m</v>
      </c>
    </row>
    <row r="618" spans="1:4" x14ac:dyDescent="0.2">
      <c r="A618" s="6" t="s">
        <v>6546</v>
      </c>
      <c r="B618" s="6" t="s">
        <v>25489</v>
      </c>
      <c r="C618" s="6" t="s">
        <v>21</v>
      </c>
      <c r="D618" s="6" t="str">
        <f t="shared" si="9"/>
        <v>m</v>
      </c>
    </row>
    <row r="619" spans="1:4" x14ac:dyDescent="0.2">
      <c r="A619" s="6" t="s">
        <v>11927</v>
      </c>
      <c r="B619" s="6" t="s">
        <v>25489</v>
      </c>
      <c r="C619" s="6" t="s">
        <v>21</v>
      </c>
      <c r="D619" s="6" t="str">
        <f t="shared" si="9"/>
        <v>m</v>
      </c>
    </row>
    <row r="620" spans="1:4" x14ac:dyDescent="0.2">
      <c r="A620" s="6" t="s">
        <v>6547</v>
      </c>
      <c r="B620" s="6" t="s">
        <v>25490</v>
      </c>
      <c r="C620" s="6" t="s">
        <v>21</v>
      </c>
      <c r="D620" s="6" t="str">
        <f t="shared" si="9"/>
        <v>m</v>
      </c>
    </row>
    <row r="621" spans="1:4" x14ac:dyDescent="0.2">
      <c r="A621" s="6" t="s">
        <v>11928</v>
      </c>
      <c r="B621" s="6" t="s">
        <v>25490</v>
      </c>
      <c r="C621" s="6" t="s">
        <v>21</v>
      </c>
      <c r="D621" s="6" t="str">
        <f t="shared" si="9"/>
        <v>m</v>
      </c>
    </row>
    <row r="622" spans="1:4" x14ac:dyDescent="0.2">
      <c r="A622" s="6" t="s">
        <v>6548</v>
      </c>
      <c r="B622" s="6" t="s">
        <v>25491</v>
      </c>
      <c r="C622" s="6" t="s">
        <v>21</v>
      </c>
      <c r="D622" s="6" t="str">
        <f t="shared" si="9"/>
        <v>m</v>
      </c>
    </row>
    <row r="623" spans="1:4" x14ac:dyDescent="0.2">
      <c r="A623" s="6" t="s">
        <v>11929</v>
      </c>
      <c r="B623" s="6" t="s">
        <v>25491</v>
      </c>
      <c r="C623" s="6" t="s">
        <v>21</v>
      </c>
      <c r="D623" s="6" t="str">
        <f t="shared" si="9"/>
        <v>m</v>
      </c>
    </row>
    <row r="624" spans="1:4" x14ac:dyDescent="0.2">
      <c r="A624" s="6" t="s">
        <v>6549</v>
      </c>
      <c r="B624" s="6" t="s">
        <v>25492</v>
      </c>
      <c r="C624" s="6" t="s">
        <v>21</v>
      </c>
      <c r="D624" s="6" t="str">
        <f t="shared" si="9"/>
        <v>m</v>
      </c>
    </row>
    <row r="625" spans="1:4" x14ac:dyDescent="0.2">
      <c r="A625" s="6" t="s">
        <v>11930</v>
      </c>
      <c r="B625" s="6" t="s">
        <v>25492</v>
      </c>
      <c r="C625" s="6" t="s">
        <v>21</v>
      </c>
      <c r="D625" s="6" t="str">
        <f t="shared" si="9"/>
        <v>m</v>
      </c>
    </row>
    <row r="626" spans="1:4" x14ac:dyDescent="0.2">
      <c r="A626" s="6" t="s">
        <v>342</v>
      </c>
      <c r="B626" s="6" t="s">
        <v>25493</v>
      </c>
      <c r="C626" s="6" t="s">
        <v>21</v>
      </c>
      <c r="D626" s="6" t="str">
        <f t="shared" si="9"/>
        <v>m</v>
      </c>
    </row>
    <row r="627" spans="1:4" x14ac:dyDescent="0.2">
      <c r="A627" s="6" t="s">
        <v>11931</v>
      </c>
      <c r="B627" s="6" t="s">
        <v>25493</v>
      </c>
      <c r="C627" s="6" t="s">
        <v>21</v>
      </c>
      <c r="D627" s="6" t="str">
        <f t="shared" si="9"/>
        <v>m</v>
      </c>
    </row>
    <row r="628" spans="1:4" x14ac:dyDescent="0.2">
      <c r="A628" s="6" t="s">
        <v>343</v>
      </c>
      <c r="B628" s="6" t="s">
        <v>25494</v>
      </c>
      <c r="C628" s="6" t="s">
        <v>21</v>
      </c>
      <c r="D628" s="6" t="str">
        <f t="shared" si="9"/>
        <v>m</v>
      </c>
    </row>
    <row r="629" spans="1:4" x14ac:dyDescent="0.2">
      <c r="A629" s="6" t="s">
        <v>11932</v>
      </c>
      <c r="B629" s="6" t="s">
        <v>25494</v>
      </c>
      <c r="C629" s="6" t="s">
        <v>21</v>
      </c>
      <c r="D629" s="6" t="str">
        <f t="shared" si="9"/>
        <v>m</v>
      </c>
    </row>
    <row r="630" spans="1:4" x14ac:dyDescent="0.2">
      <c r="A630" s="6" t="s">
        <v>344</v>
      </c>
      <c r="B630" s="6" t="s">
        <v>25495</v>
      </c>
      <c r="C630" s="6" t="s">
        <v>21</v>
      </c>
      <c r="D630" s="6" t="str">
        <f t="shared" si="9"/>
        <v>m</v>
      </c>
    </row>
    <row r="631" spans="1:4" x14ac:dyDescent="0.2">
      <c r="A631" s="6" t="s">
        <v>11933</v>
      </c>
      <c r="B631" s="6" t="s">
        <v>25495</v>
      </c>
      <c r="C631" s="6" t="s">
        <v>21</v>
      </c>
      <c r="D631" s="6" t="str">
        <f t="shared" si="9"/>
        <v>m</v>
      </c>
    </row>
    <row r="632" spans="1:4" x14ac:dyDescent="0.2">
      <c r="A632" s="6" t="s">
        <v>345</v>
      </c>
      <c r="B632" s="6" t="s">
        <v>25496</v>
      </c>
      <c r="C632" s="6" t="s">
        <v>21</v>
      </c>
      <c r="D632" s="6" t="str">
        <f t="shared" si="9"/>
        <v>m</v>
      </c>
    </row>
    <row r="633" spans="1:4" x14ac:dyDescent="0.2">
      <c r="A633" s="6" t="s">
        <v>11934</v>
      </c>
      <c r="B633" s="6" t="s">
        <v>25496</v>
      </c>
      <c r="C633" s="6" t="s">
        <v>21</v>
      </c>
      <c r="D633" s="6" t="str">
        <f t="shared" si="9"/>
        <v>m</v>
      </c>
    </row>
    <row r="634" spans="1:4" x14ac:dyDescent="0.2">
      <c r="A634" s="6" t="s">
        <v>346</v>
      </c>
      <c r="B634" s="6" t="s">
        <v>25497</v>
      </c>
      <c r="C634" s="6" t="s">
        <v>21</v>
      </c>
      <c r="D634" s="6" t="str">
        <f t="shared" si="9"/>
        <v>m</v>
      </c>
    </row>
    <row r="635" spans="1:4" x14ac:dyDescent="0.2">
      <c r="A635" s="6" t="s">
        <v>11935</v>
      </c>
      <c r="B635" s="6" t="s">
        <v>25497</v>
      </c>
      <c r="C635" s="6" t="s">
        <v>21</v>
      </c>
      <c r="D635" s="6" t="str">
        <f t="shared" si="9"/>
        <v>m</v>
      </c>
    </row>
    <row r="636" spans="1:4" x14ac:dyDescent="0.2">
      <c r="A636" s="6" t="s">
        <v>347</v>
      </c>
      <c r="B636" s="6" t="s">
        <v>25498</v>
      </c>
      <c r="C636" s="6" t="s">
        <v>21</v>
      </c>
      <c r="D636" s="6" t="str">
        <f t="shared" si="9"/>
        <v>m</v>
      </c>
    </row>
    <row r="637" spans="1:4" x14ac:dyDescent="0.2">
      <c r="A637" s="6" t="s">
        <v>11936</v>
      </c>
      <c r="B637" s="6" t="s">
        <v>25498</v>
      </c>
      <c r="C637" s="6" t="s">
        <v>21</v>
      </c>
      <c r="D637" s="6" t="str">
        <f t="shared" si="9"/>
        <v>m</v>
      </c>
    </row>
    <row r="638" spans="1:4" x14ac:dyDescent="0.2">
      <c r="A638" s="6" t="s">
        <v>348</v>
      </c>
      <c r="B638" s="6" t="s">
        <v>25499</v>
      </c>
      <c r="C638" s="6" t="s">
        <v>21</v>
      </c>
      <c r="D638" s="6" t="str">
        <f t="shared" si="9"/>
        <v>m</v>
      </c>
    </row>
    <row r="639" spans="1:4" x14ac:dyDescent="0.2">
      <c r="A639" s="6" t="s">
        <v>11937</v>
      </c>
      <c r="B639" s="6" t="s">
        <v>25499</v>
      </c>
      <c r="C639" s="6" t="s">
        <v>21</v>
      </c>
      <c r="D639" s="6" t="str">
        <f t="shared" si="9"/>
        <v>m</v>
      </c>
    </row>
    <row r="640" spans="1:4" x14ac:dyDescent="0.2">
      <c r="A640" s="6" t="s">
        <v>349</v>
      </c>
      <c r="B640" s="6" t="s">
        <v>25500</v>
      </c>
      <c r="C640" s="6" t="s">
        <v>21</v>
      </c>
      <c r="D640" s="6" t="str">
        <f t="shared" si="9"/>
        <v>m</v>
      </c>
    </row>
    <row r="641" spans="1:4" x14ac:dyDescent="0.2">
      <c r="A641" s="6" t="s">
        <v>11938</v>
      </c>
      <c r="B641" s="6" t="s">
        <v>25500</v>
      </c>
      <c r="C641" s="6" t="s">
        <v>21</v>
      </c>
      <c r="D641" s="6" t="str">
        <f t="shared" si="9"/>
        <v>m</v>
      </c>
    </row>
    <row r="642" spans="1:4" x14ac:dyDescent="0.2">
      <c r="A642" s="6" t="s">
        <v>350</v>
      </c>
      <c r="B642" s="6" t="s">
        <v>25501</v>
      </c>
      <c r="C642" s="6" t="s">
        <v>21</v>
      </c>
      <c r="D642" s="6" t="str">
        <f t="shared" ref="D642:D705" si="10">LOWER(C642)</f>
        <v>m</v>
      </c>
    </row>
    <row r="643" spans="1:4" x14ac:dyDescent="0.2">
      <c r="A643" s="6" t="s">
        <v>11939</v>
      </c>
      <c r="B643" s="6" t="s">
        <v>25501</v>
      </c>
      <c r="C643" s="6" t="s">
        <v>21</v>
      </c>
      <c r="D643" s="6" t="str">
        <f t="shared" si="10"/>
        <v>m</v>
      </c>
    </row>
    <row r="644" spans="1:4" x14ac:dyDescent="0.2">
      <c r="A644" s="6" t="s">
        <v>6550</v>
      </c>
      <c r="B644" s="6" t="s">
        <v>25502</v>
      </c>
      <c r="C644" s="6" t="s">
        <v>21</v>
      </c>
      <c r="D644" s="6" t="str">
        <f t="shared" si="10"/>
        <v>m</v>
      </c>
    </row>
    <row r="645" spans="1:4" x14ac:dyDescent="0.2">
      <c r="A645" s="6" t="s">
        <v>11940</v>
      </c>
      <c r="B645" s="6" t="s">
        <v>25502</v>
      </c>
      <c r="C645" s="6" t="s">
        <v>21</v>
      </c>
      <c r="D645" s="6" t="str">
        <f t="shared" si="10"/>
        <v>m</v>
      </c>
    </row>
    <row r="646" spans="1:4" x14ac:dyDescent="0.2">
      <c r="A646" s="6" t="s">
        <v>351</v>
      </c>
      <c r="B646" s="6" t="s">
        <v>25503</v>
      </c>
      <c r="C646" s="6" t="s">
        <v>21</v>
      </c>
      <c r="D646" s="6" t="str">
        <f t="shared" si="10"/>
        <v>m</v>
      </c>
    </row>
    <row r="647" spans="1:4" x14ac:dyDescent="0.2">
      <c r="A647" s="6" t="s">
        <v>11941</v>
      </c>
      <c r="B647" s="6" t="s">
        <v>25503</v>
      </c>
      <c r="C647" s="6" t="s">
        <v>21</v>
      </c>
      <c r="D647" s="6" t="str">
        <f t="shared" si="10"/>
        <v>m</v>
      </c>
    </row>
    <row r="648" spans="1:4" x14ac:dyDescent="0.2">
      <c r="A648" s="6" t="s">
        <v>352</v>
      </c>
      <c r="B648" s="6" t="s">
        <v>25504</v>
      </c>
      <c r="C648" s="6" t="s">
        <v>21</v>
      </c>
      <c r="D648" s="6" t="str">
        <f t="shared" si="10"/>
        <v>m</v>
      </c>
    </row>
    <row r="649" spans="1:4" x14ac:dyDescent="0.2">
      <c r="A649" s="6" t="s">
        <v>11942</v>
      </c>
      <c r="B649" s="6" t="s">
        <v>25504</v>
      </c>
      <c r="C649" s="6" t="s">
        <v>21</v>
      </c>
      <c r="D649" s="6" t="str">
        <f t="shared" si="10"/>
        <v>m</v>
      </c>
    </row>
    <row r="650" spans="1:4" x14ac:dyDescent="0.2">
      <c r="A650" s="6" t="s">
        <v>353</v>
      </c>
      <c r="B650" s="6" t="s">
        <v>25505</v>
      </c>
      <c r="C650" s="6" t="s">
        <v>21</v>
      </c>
      <c r="D650" s="6" t="str">
        <f t="shared" si="10"/>
        <v>m</v>
      </c>
    </row>
    <row r="651" spans="1:4" x14ac:dyDescent="0.2">
      <c r="A651" s="6" t="s">
        <v>11943</v>
      </c>
      <c r="B651" s="6" t="s">
        <v>25505</v>
      </c>
      <c r="C651" s="6" t="s">
        <v>21</v>
      </c>
      <c r="D651" s="6" t="str">
        <f t="shared" si="10"/>
        <v>m</v>
      </c>
    </row>
    <row r="652" spans="1:4" x14ac:dyDescent="0.2">
      <c r="A652" s="6" t="s">
        <v>354</v>
      </c>
      <c r="B652" s="6" t="s">
        <v>25506</v>
      </c>
      <c r="C652" s="6" t="s">
        <v>21</v>
      </c>
      <c r="D652" s="6" t="str">
        <f t="shared" si="10"/>
        <v>m</v>
      </c>
    </row>
    <row r="653" spans="1:4" x14ac:dyDescent="0.2">
      <c r="A653" s="6" t="s">
        <v>11944</v>
      </c>
      <c r="B653" s="6" t="s">
        <v>25506</v>
      </c>
      <c r="C653" s="6" t="s">
        <v>21</v>
      </c>
      <c r="D653" s="6" t="str">
        <f t="shared" si="10"/>
        <v>m</v>
      </c>
    </row>
    <row r="654" spans="1:4" x14ac:dyDescent="0.2">
      <c r="A654" s="6" t="s">
        <v>355</v>
      </c>
      <c r="B654" s="6" t="s">
        <v>25507</v>
      </c>
      <c r="C654" s="6" t="s">
        <v>21</v>
      </c>
      <c r="D654" s="6" t="str">
        <f t="shared" si="10"/>
        <v>m</v>
      </c>
    </row>
    <row r="655" spans="1:4" x14ac:dyDescent="0.2">
      <c r="A655" s="6" t="s">
        <v>11945</v>
      </c>
      <c r="B655" s="6" t="s">
        <v>25507</v>
      </c>
      <c r="C655" s="6" t="s">
        <v>21</v>
      </c>
      <c r="D655" s="6" t="str">
        <f t="shared" si="10"/>
        <v>m</v>
      </c>
    </row>
    <row r="656" spans="1:4" x14ac:dyDescent="0.2">
      <c r="A656" s="6" t="s">
        <v>6551</v>
      </c>
      <c r="B656" s="6" t="s">
        <v>25508</v>
      </c>
      <c r="C656" s="6" t="s">
        <v>21</v>
      </c>
      <c r="D656" s="6" t="str">
        <f t="shared" si="10"/>
        <v>m</v>
      </c>
    </row>
    <row r="657" spans="1:4" x14ac:dyDescent="0.2">
      <c r="A657" s="6" t="s">
        <v>11946</v>
      </c>
      <c r="B657" s="6" t="s">
        <v>25508</v>
      </c>
      <c r="C657" s="6" t="s">
        <v>21</v>
      </c>
      <c r="D657" s="6" t="str">
        <f t="shared" si="10"/>
        <v>m</v>
      </c>
    </row>
    <row r="658" spans="1:4" x14ac:dyDescent="0.2">
      <c r="A658" s="6" t="s">
        <v>356</v>
      </c>
      <c r="B658" s="6" t="s">
        <v>25509</v>
      </c>
      <c r="C658" s="6" t="s">
        <v>21</v>
      </c>
      <c r="D658" s="6" t="str">
        <f t="shared" si="10"/>
        <v>m</v>
      </c>
    </row>
    <row r="659" spans="1:4" x14ac:dyDescent="0.2">
      <c r="A659" s="6" t="s">
        <v>11947</v>
      </c>
      <c r="B659" s="6" t="s">
        <v>25509</v>
      </c>
      <c r="C659" s="6" t="s">
        <v>21</v>
      </c>
      <c r="D659" s="6" t="str">
        <f t="shared" si="10"/>
        <v>m</v>
      </c>
    </row>
    <row r="660" spans="1:4" x14ac:dyDescent="0.2">
      <c r="A660" s="6" t="s">
        <v>357</v>
      </c>
      <c r="B660" s="6" t="s">
        <v>25510</v>
      </c>
      <c r="C660" s="6" t="s">
        <v>21</v>
      </c>
      <c r="D660" s="6" t="str">
        <f t="shared" si="10"/>
        <v>m</v>
      </c>
    </row>
    <row r="661" spans="1:4" x14ac:dyDescent="0.2">
      <c r="A661" s="6" t="s">
        <v>11948</v>
      </c>
      <c r="B661" s="6" t="s">
        <v>25510</v>
      </c>
      <c r="C661" s="6" t="s">
        <v>21</v>
      </c>
      <c r="D661" s="6" t="str">
        <f t="shared" si="10"/>
        <v>m</v>
      </c>
    </row>
    <row r="662" spans="1:4" x14ac:dyDescent="0.2">
      <c r="A662" s="6" t="s">
        <v>358</v>
      </c>
      <c r="B662" s="6" t="s">
        <v>25511</v>
      </c>
      <c r="C662" s="6" t="s">
        <v>21</v>
      </c>
      <c r="D662" s="6" t="str">
        <f t="shared" si="10"/>
        <v>m</v>
      </c>
    </row>
    <row r="663" spans="1:4" x14ac:dyDescent="0.2">
      <c r="A663" s="6" t="s">
        <v>11949</v>
      </c>
      <c r="B663" s="6" t="s">
        <v>25511</v>
      </c>
      <c r="C663" s="6" t="s">
        <v>21</v>
      </c>
      <c r="D663" s="6" t="str">
        <f t="shared" si="10"/>
        <v>m</v>
      </c>
    </row>
    <row r="664" spans="1:4" x14ac:dyDescent="0.2">
      <c r="A664" s="6" t="s">
        <v>359</v>
      </c>
      <c r="B664" s="6" t="s">
        <v>25512</v>
      </c>
      <c r="C664" s="6" t="s">
        <v>21</v>
      </c>
      <c r="D664" s="6" t="str">
        <f t="shared" si="10"/>
        <v>m</v>
      </c>
    </row>
    <row r="665" spans="1:4" x14ac:dyDescent="0.2">
      <c r="A665" s="6" t="s">
        <v>11950</v>
      </c>
      <c r="B665" s="6" t="s">
        <v>25512</v>
      </c>
      <c r="C665" s="6" t="s">
        <v>21</v>
      </c>
      <c r="D665" s="6" t="str">
        <f t="shared" si="10"/>
        <v>m</v>
      </c>
    </row>
    <row r="666" spans="1:4" x14ac:dyDescent="0.2">
      <c r="A666" s="6" t="s">
        <v>360</v>
      </c>
      <c r="B666" s="6" t="s">
        <v>25513</v>
      </c>
      <c r="C666" s="6" t="s">
        <v>21</v>
      </c>
      <c r="D666" s="6" t="str">
        <f t="shared" si="10"/>
        <v>m</v>
      </c>
    </row>
    <row r="667" spans="1:4" x14ac:dyDescent="0.2">
      <c r="A667" s="6" t="s">
        <v>11951</v>
      </c>
      <c r="B667" s="6" t="s">
        <v>25513</v>
      </c>
      <c r="C667" s="6" t="s">
        <v>21</v>
      </c>
      <c r="D667" s="6" t="str">
        <f t="shared" si="10"/>
        <v>m</v>
      </c>
    </row>
    <row r="668" spans="1:4" x14ac:dyDescent="0.2">
      <c r="A668" s="6" t="s">
        <v>6552</v>
      </c>
      <c r="B668" s="6" t="s">
        <v>25514</v>
      </c>
      <c r="C668" s="6" t="s">
        <v>21</v>
      </c>
      <c r="D668" s="6" t="str">
        <f t="shared" si="10"/>
        <v>m</v>
      </c>
    </row>
    <row r="669" spans="1:4" x14ac:dyDescent="0.2">
      <c r="A669" s="6" t="s">
        <v>11952</v>
      </c>
      <c r="B669" s="6" t="s">
        <v>25514</v>
      </c>
      <c r="C669" s="6" t="s">
        <v>21</v>
      </c>
      <c r="D669" s="6" t="str">
        <f t="shared" si="10"/>
        <v>m</v>
      </c>
    </row>
    <row r="670" spans="1:4" x14ac:dyDescent="0.2">
      <c r="A670" s="6" t="s">
        <v>361</v>
      </c>
      <c r="B670" s="6" t="s">
        <v>25515</v>
      </c>
      <c r="C670" s="6" t="s">
        <v>21</v>
      </c>
      <c r="D670" s="6" t="str">
        <f t="shared" si="10"/>
        <v>m</v>
      </c>
    </row>
    <row r="671" spans="1:4" x14ac:dyDescent="0.2">
      <c r="A671" s="6" t="s">
        <v>11953</v>
      </c>
      <c r="B671" s="6" t="s">
        <v>25515</v>
      </c>
      <c r="C671" s="6" t="s">
        <v>21</v>
      </c>
      <c r="D671" s="6" t="str">
        <f t="shared" si="10"/>
        <v>m</v>
      </c>
    </row>
    <row r="672" spans="1:4" x14ac:dyDescent="0.2">
      <c r="A672" s="6" t="s">
        <v>362</v>
      </c>
      <c r="B672" s="6" t="s">
        <v>25516</v>
      </c>
      <c r="C672" s="6" t="s">
        <v>21</v>
      </c>
      <c r="D672" s="6" t="str">
        <f t="shared" si="10"/>
        <v>m</v>
      </c>
    </row>
    <row r="673" spans="1:4" x14ac:dyDescent="0.2">
      <c r="A673" s="6" t="s">
        <v>11954</v>
      </c>
      <c r="B673" s="6" t="s">
        <v>25516</v>
      </c>
      <c r="C673" s="6" t="s">
        <v>21</v>
      </c>
      <c r="D673" s="6" t="str">
        <f t="shared" si="10"/>
        <v>m</v>
      </c>
    </row>
    <row r="674" spans="1:4" x14ac:dyDescent="0.2">
      <c r="A674" s="6" t="s">
        <v>363</v>
      </c>
      <c r="B674" s="6" t="s">
        <v>25517</v>
      </c>
      <c r="C674" s="6" t="s">
        <v>21</v>
      </c>
      <c r="D674" s="6" t="str">
        <f t="shared" si="10"/>
        <v>m</v>
      </c>
    </row>
    <row r="675" spans="1:4" x14ac:dyDescent="0.2">
      <c r="A675" s="6" t="s">
        <v>11955</v>
      </c>
      <c r="B675" s="6" t="s">
        <v>25517</v>
      </c>
      <c r="C675" s="6" t="s">
        <v>21</v>
      </c>
      <c r="D675" s="6" t="str">
        <f t="shared" si="10"/>
        <v>m</v>
      </c>
    </row>
    <row r="676" spans="1:4" x14ac:dyDescent="0.2">
      <c r="A676" s="6" t="s">
        <v>364</v>
      </c>
      <c r="B676" s="6" t="s">
        <v>25518</v>
      </c>
      <c r="C676" s="6" t="s">
        <v>21</v>
      </c>
      <c r="D676" s="6" t="str">
        <f t="shared" si="10"/>
        <v>m</v>
      </c>
    </row>
    <row r="677" spans="1:4" x14ac:dyDescent="0.2">
      <c r="A677" s="6" t="s">
        <v>11956</v>
      </c>
      <c r="B677" s="6" t="s">
        <v>25518</v>
      </c>
      <c r="C677" s="6" t="s">
        <v>21</v>
      </c>
      <c r="D677" s="6" t="str">
        <f t="shared" si="10"/>
        <v>m</v>
      </c>
    </row>
    <row r="678" spans="1:4" x14ac:dyDescent="0.2">
      <c r="A678" s="6" t="s">
        <v>365</v>
      </c>
      <c r="B678" s="6" t="s">
        <v>25519</v>
      </c>
      <c r="C678" s="6" t="s">
        <v>21</v>
      </c>
      <c r="D678" s="6" t="str">
        <f t="shared" si="10"/>
        <v>m</v>
      </c>
    </row>
    <row r="679" spans="1:4" x14ac:dyDescent="0.2">
      <c r="A679" s="6" t="s">
        <v>11957</v>
      </c>
      <c r="B679" s="6" t="s">
        <v>25519</v>
      </c>
      <c r="C679" s="6" t="s">
        <v>21</v>
      </c>
      <c r="D679" s="6" t="str">
        <f t="shared" si="10"/>
        <v>m</v>
      </c>
    </row>
    <row r="680" spans="1:4" x14ac:dyDescent="0.2">
      <c r="A680" s="6" t="s">
        <v>6553</v>
      </c>
      <c r="B680" s="6" t="s">
        <v>25520</v>
      </c>
      <c r="C680" s="6" t="s">
        <v>21</v>
      </c>
      <c r="D680" s="6" t="str">
        <f t="shared" si="10"/>
        <v>m</v>
      </c>
    </row>
    <row r="681" spans="1:4" x14ac:dyDescent="0.2">
      <c r="A681" s="6" t="s">
        <v>11958</v>
      </c>
      <c r="B681" s="6" t="s">
        <v>25520</v>
      </c>
      <c r="C681" s="6" t="s">
        <v>21</v>
      </c>
      <c r="D681" s="6" t="str">
        <f t="shared" si="10"/>
        <v>m</v>
      </c>
    </row>
    <row r="682" spans="1:4" x14ac:dyDescent="0.2">
      <c r="A682" s="6" t="s">
        <v>6554</v>
      </c>
      <c r="B682" s="6" t="s">
        <v>25521</v>
      </c>
      <c r="C682" s="6" t="s">
        <v>21</v>
      </c>
      <c r="D682" s="6" t="str">
        <f t="shared" si="10"/>
        <v>m</v>
      </c>
    </row>
    <row r="683" spans="1:4" x14ac:dyDescent="0.2">
      <c r="A683" s="6" t="s">
        <v>11959</v>
      </c>
      <c r="B683" s="6" t="s">
        <v>25521</v>
      </c>
      <c r="C683" s="6" t="s">
        <v>21</v>
      </c>
      <c r="D683" s="6" t="str">
        <f t="shared" si="10"/>
        <v>m</v>
      </c>
    </row>
    <row r="684" spans="1:4" x14ac:dyDescent="0.2">
      <c r="A684" s="6" t="s">
        <v>6555</v>
      </c>
      <c r="B684" s="6" t="s">
        <v>25522</v>
      </c>
      <c r="C684" s="6" t="s">
        <v>21</v>
      </c>
      <c r="D684" s="6" t="str">
        <f t="shared" si="10"/>
        <v>m</v>
      </c>
    </row>
    <row r="685" spans="1:4" x14ac:dyDescent="0.2">
      <c r="A685" s="6" t="s">
        <v>11960</v>
      </c>
      <c r="B685" s="6" t="s">
        <v>25522</v>
      </c>
      <c r="C685" s="6" t="s">
        <v>21</v>
      </c>
      <c r="D685" s="6" t="str">
        <f t="shared" si="10"/>
        <v>m</v>
      </c>
    </row>
    <row r="686" spans="1:4" x14ac:dyDescent="0.2">
      <c r="A686" s="6" t="s">
        <v>6556</v>
      </c>
      <c r="B686" s="6" t="s">
        <v>25523</v>
      </c>
      <c r="C686" s="6" t="s">
        <v>21</v>
      </c>
      <c r="D686" s="6" t="str">
        <f t="shared" si="10"/>
        <v>m</v>
      </c>
    </row>
    <row r="687" spans="1:4" x14ac:dyDescent="0.2">
      <c r="A687" s="6" t="s">
        <v>11961</v>
      </c>
      <c r="B687" s="6" t="s">
        <v>25523</v>
      </c>
      <c r="C687" s="6" t="s">
        <v>21</v>
      </c>
      <c r="D687" s="6" t="str">
        <f t="shared" si="10"/>
        <v>m</v>
      </c>
    </row>
    <row r="688" spans="1:4" x14ac:dyDescent="0.2">
      <c r="A688" s="6" t="s">
        <v>6557</v>
      </c>
      <c r="B688" s="6" t="s">
        <v>25524</v>
      </c>
      <c r="C688" s="6" t="s">
        <v>21</v>
      </c>
      <c r="D688" s="6" t="str">
        <f t="shared" si="10"/>
        <v>m</v>
      </c>
    </row>
    <row r="689" spans="1:4" x14ac:dyDescent="0.2">
      <c r="A689" s="6" t="s">
        <v>11962</v>
      </c>
      <c r="B689" s="6" t="s">
        <v>25524</v>
      </c>
      <c r="C689" s="6" t="s">
        <v>21</v>
      </c>
      <c r="D689" s="6" t="str">
        <f t="shared" si="10"/>
        <v>m</v>
      </c>
    </row>
    <row r="690" spans="1:4" x14ac:dyDescent="0.2">
      <c r="A690" s="6" t="s">
        <v>6558</v>
      </c>
      <c r="B690" s="6" t="s">
        <v>25525</v>
      </c>
      <c r="C690" s="6" t="s">
        <v>12</v>
      </c>
      <c r="D690" s="6" t="str">
        <f t="shared" si="10"/>
        <v>un</v>
      </c>
    </row>
    <row r="691" spans="1:4" x14ac:dyDescent="0.2">
      <c r="A691" s="6" t="s">
        <v>11963</v>
      </c>
      <c r="B691" s="6" t="s">
        <v>25525</v>
      </c>
      <c r="C691" s="6" t="s">
        <v>12</v>
      </c>
      <c r="D691" s="6" t="str">
        <f t="shared" si="10"/>
        <v>un</v>
      </c>
    </row>
    <row r="692" spans="1:4" x14ac:dyDescent="0.2">
      <c r="A692" s="6" t="s">
        <v>6559</v>
      </c>
      <c r="B692" s="6" t="s">
        <v>25526</v>
      </c>
      <c r="C692" s="6" t="s">
        <v>21</v>
      </c>
      <c r="D692" s="6" t="str">
        <f t="shared" si="10"/>
        <v>m</v>
      </c>
    </row>
    <row r="693" spans="1:4" x14ac:dyDescent="0.2">
      <c r="A693" s="6" t="s">
        <v>11964</v>
      </c>
      <c r="B693" s="6" t="s">
        <v>25526</v>
      </c>
      <c r="C693" s="6" t="s">
        <v>21</v>
      </c>
      <c r="D693" s="6" t="str">
        <f t="shared" si="10"/>
        <v>m</v>
      </c>
    </row>
    <row r="694" spans="1:4" x14ac:dyDescent="0.2">
      <c r="A694" s="6" t="s">
        <v>6560</v>
      </c>
      <c r="B694" s="6" t="s">
        <v>25527</v>
      </c>
      <c r="C694" s="6" t="s">
        <v>21</v>
      </c>
      <c r="D694" s="6" t="str">
        <f t="shared" si="10"/>
        <v>m</v>
      </c>
    </row>
    <row r="695" spans="1:4" x14ac:dyDescent="0.2">
      <c r="A695" s="6" t="s">
        <v>11965</v>
      </c>
      <c r="B695" s="6" t="s">
        <v>25527</v>
      </c>
      <c r="C695" s="6" t="s">
        <v>21</v>
      </c>
      <c r="D695" s="6" t="str">
        <f t="shared" si="10"/>
        <v>m</v>
      </c>
    </row>
    <row r="696" spans="1:4" x14ac:dyDescent="0.2">
      <c r="A696" s="6" t="s">
        <v>6561</v>
      </c>
      <c r="B696" s="6" t="s">
        <v>25528</v>
      </c>
      <c r="C696" s="6" t="s">
        <v>21</v>
      </c>
      <c r="D696" s="6" t="str">
        <f t="shared" si="10"/>
        <v>m</v>
      </c>
    </row>
    <row r="697" spans="1:4" x14ac:dyDescent="0.2">
      <c r="A697" s="6" t="s">
        <v>11966</v>
      </c>
      <c r="B697" s="6" t="s">
        <v>25528</v>
      </c>
      <c r="C697" s="6" t="s">
        <v>21</v>
      </c>
      <c r="D697" s="6" t="str">
        <f t="shared" si="10"/>
        <v>m</v>
      </c>
    </row>
    <row r="698" spans="1:4" x14ac:dyDescent="0.2">
      <c r="A698" s="6" t="s">
        <v>6562</v>
      </c>
      <c r="B698" s="6" t="s">
        <v>25529</v>
      </c>
      <c r="C698" s="6" t="s">
        <v>21</v>
      </c>
      <c r="D698" s="6" t="str">
        <f t="shared" si="10"/>
        <v>m</v>
      </c>
    </row>
    <row r="699" spans="1:4" x14ac:dyDescent="0.2">
      <c r="A699" s="6" t="s">
        <v>11967</v>
      </c>
      <c r="B699" s="6" t="s">
        <v>25529</v>
      </c>
      <c r="C699" s="6" t="s">
        <v>21</v>
      </c>
      <c r="D699" s="6" t="str">
        <f t="shared" si="10"/>
        <v>m</v>
      </c>
    </row>
    <row r="700" spans="1:4" x14ac:dyDescent="0.2">
      <c r="A700" s="6" t="s">
        <v>6563</v>
      </c>
      <c r="B700" s="6" t="s">
        <v>25530</v>
      </c>
      <c r="C700" s="6" t="s">
        <v>21</v>
      </c>
      <c r="D700" s="6" t="str">
        <f t="shared" si="10"/>
        <v>m</v>
      </c>
    </row>
    <row r="701" spans="1:4" x14ac:dyDescent="0.2">
      <c r="A701" s="6" t="s">
        <v>11968</v>
      </c>
      <c r="B701" s="6" t="s">
        <v>25530</v>
      </c>
      <c r="C701" s="6" t="s">
        <v>21</v>
      </c>
      <c r="D701" s="6" t="str">
        <f t="shared" si="10"/>
        <v>m</v>
      </c>
    </row>
    <row r="702" spans="1:4" x14ac:dyDescent="0.2">
      <c r="A702" s="6" t="s">
        <v>6564</v>
      </c>
      <c r="B702" s="6" t="s">
        <v>25531</v>
      </c>
      <c r="C702" s="6" t="s">
        <v>21</v>
      </c>
      <c r="D702" s="6" t="str">
        <f t="shared" si="10"/>
        <v>m</v>
      </c>
    </row>
    <row r="703" spans="1:4" x14ac:dyDescent="0.2">
      <c r="A703" s="6" t="s">
        <v>11969</v>
      </c>
      <c r="B703" s="6" t="s">
        <v>25531</v>
      </c>
      <c r="C703" s="6" t="s">
        <v>21</v>
      </c>
      <c r="D703" s="6" t="str">
        <f t="shared" si="10"/>
        <v>m</v>
      </c>
    </row>
    <row r="704" spans="1:4" x14ac:dyDescent="0.2">
      <c r="A704" s="6" t="s">
        <v>6565</v>
      </c>
      <c r="B704" s="6" t="s">
        <v>25532</v>
      </c>
      <c r="C704" s="6" t="s">
        <v>21</v>
      </c>
      <c r="D704" s="6" t="str">
        <f t="shared" si="10"/>
        <v>m</v>
      </c>
    </row>
    <row r="705" spans="1:4" x14ac:dyDescent="0.2">
      <c r="A705" s="6" t="s">
        <v>11970</v>
      </c>
      <c r="B705" s="6" t="s">
        <v>25532</v>
      </c>
      <c r="C705" s="6" t="s">
        <v>21</v>
      </c>
      <c r="D705" s="6" t="str">
        <f t="shared" si="10"/>
        <v>m</v>
      </c>
    </row>
    <row r="706" spans="1:4" x14ac:dyDescent="0.2">
      <c r="A706" s="6" t="s">
        <v>6566</v>
      </c>
      <c r="B706" s="6" t="s">
        <v>25533</v>
      </c>
      <c r="C706" s="6" t="s">
        <v>21</v>
      </c>
      <c r="D706" s="6" t="str">
        <f t="shared" ref="D706:D769" si="11">LOWER(C706)</f>
        <v>m</v>
      </c>
    </row>
    <row r="707" spans="1:4" x14ac:dyDescent="0.2">
      <c r="A707" s="6" t="s">
        <v>11971</v>
      </c>
      <c r="B707" s="6" t="s">
        <v>25533</v>
      </c>
      <c r="C707" s="6" t="s">
        <v>21</v>
      </c>
      <c r="D707" s="6" t="str">
        <f t="shared" si="11"/>
        <v>m</v>
      </c>
    </row>
    <row r="708" spans="1:4" x14ac:dyDescent="0.2">
      <c r="A708" s="6" t="s">
        <v>6567</v>
      </c>
      <c r="B708" s="6" t="s">
        <v>25534</v>
      </c>
      <c r="C708" s="6" t="s">
        <v>21</v>
      </c>
      <c r="D708" s="6" t="str">
        <f t="shared" si="11"/>
        <v>m</v>
      </c>
    </row>
    <row r="709" spans="1:4" x14ac:dyDescent="0.2">
      <c r="A709" s="6" t="s">
        <v>11972</v>
      </c>
      <c r="B709" s="6" t="s">
        <v>25534</v>
      </c>
      <c r="C709" s="6" t="s">
        <v>21</v>
      </c>
      <c r="D709" s="6" t="str">
        <f t="shared" si="11"/>
        <v>m</v>
      </c>
    </row>
    <row r="710" spans="1:4" x14ac:dyDescent="0.2">
      <c r="A710" s="6" t="s">
        <v>366</v>
      </c>
      <c r="B710" s="6" t="s">
        <v>25535</v>
      </c>
      <c r="C710" s="6" t="s">
        <v>25536</v>
      </c>
      <c r="D710" s="6" t="str">
        <f t="shared" si="11"/>
        <v>m2</v>
      </c>
    </row>
    <row r="711" spans="1:4" x14ac:dyDescent="0.2">
      <c r="A711" s="6" t="s">
        <v>11973</v>
      </c>
      <c r="B711" s="6" t="s">
        <v>25535</v>
      </c>
      <c r="C711" s="6" t="s">
        <v>25536</v>
      </c>
      <c r="D711" s="6" t="str">
        <f t="shared" si="11"/>
        <v>m2</v>
      </c>
    </row>
    <row r="712" spans="1:4" x14ac:dyDescent="0.2">
      <c r="A712" s="6" t="s">
        <v>367</v>
      </c>
      <c r="B712" s="6" t="s">
        <v>25537</v>
      </c>
      <c r="C712" s="6" t="s">
        <v>25536</v>
      </c>
      <c r="D712" s="6" t="str">
        <f t="shared" si="11"/>
        <v>m2</v>
      </c>
    </row>
    <row r="713" spans="1:4" x14ac:dyDescent="0.2">
      <c r="A713" s="6" t="s">
        <v>11974</v>
      </c>
      <c r="B713" s="6" t="s">
        <v>25537</v>
      </c>
      <c r="C713" s="6" t="s">
        <v>25536</v>
      </c>
      <c r="D713" s="6" t="str">
        <f t="shared" si="11"/>
        <v>m2</v>
      </c>
    </row>
    <row r="714" spans="1:4" x14ac:dyDescent="0.2">
      <c r="A714" s="6" t="s">
        <v>368</v>
      </c>
      <c r="B714" s="6" t="s">
        <v>25538</v>
      </c>
      <c r="C714" s="6" t="s">
        <v>25536</v>
      </c>
      <c r="D714" s="6" t="str">
        <f t="shared" si="11"/>
        <v>m2</v>
      </c>
    </row>
    <row r="715" spans="1:4" x14ac:dyDescent="0.2">
      <c r="A715" s="6" t="s">
        <v>11975</v>
      </c>
      <c r="B715" s="6" t="s">
        <v>25538</v>
      </c>
      <c r="C715" s="6" t="s">
        <v>25536</v>
      </c>
      <c r="D715" s="6" t="str">
        <f t="shared" si="11"/>
        <v>m2</v>
      </c>
    </row>
    <row r="716" spans="1:4" x14ac:dyDescent="0.2">
      <c r="A716" s="6" t="s">
        <v>369</v>
      </c>
      <c r="B716" s="6" t="s">
        <v>25539</v>
      </c>
      <c r="C716" s="6" t="s">
        <v>25536</v>
      </c>
      <c r="D716" s="6" t="str">
        <f t="shared" si="11"/>
        <v>m2</v>
      </c>
    </row>
    <row r="717" spans="1:4" x14ac:dyDescent="0.2">
      <c r="A717" s="6" t="s">
        <v>11976</v>
      </c>
      <c r="B717" s="6" t="s">
        <v>25539</v>
      </c>
      <c r="C717" s="6" t="s">
        <v>25536</v>
      </c>
      <c r="D717" s="6" t="str">
        <f t="shared" si="11"/>
        <v>m2</v>
      </c>
    </row>
    <row r="718" spans="1:4" x14ac:dyDescent="0.2">
      <c r="A718" s="6" t="s">
        <v>370</v>
      </c>
      <c r="B718" s="6" t="s">
        <v>25540</v>
      </c>
      <c r="C718" s="6" t="s">
        <v>25536</v>
      </c>
      <c r="D718" s="6" t="str">
        <f t="shared" si="11"/>
        <v>m2</v>
      </c>
    </row>
    <row r="719" spans="1:4" x14ac:dyDescent="0.2">
      <c r="A719" s="6" t="s">
        <v>11977</v>
      </c>
      <c r="B719" s="6" t="s">
        <v>25540</v>
      </c>
      <c r="C719" s="6" t="s">
        <v>25536</v>
      </c>
      <c r="D719" s="6" t="str">
        <f t="shared" si="11"/>
        <v>m2</v>
      </c>
    </row>
    <row r="720" spans="1:4" x14ac:dyDescent="0.2">
      <c r="A720" s="6" t="s">
        <v>371</v>
      </c>
      <c r="B720" s="6" t="s">
        <v>25541</v>
      </c>
      <c r="C720" s="6" t="s">
        <v>25536</v>
      </c>
      <c r="D720" s="6" t="str">
        <f t="shared" si="11"/>
        <v>m2</v>
      </c>
    </row>
    <row r="721" spans="1:4" x14ac:dyDescent="0.2">
      <c r="A721" s="6" t="s">
        <v>11978</v>
      </c>
      <c r="B721" s="6" t="s">
        <v>25541</v>
      </c>
      <c r="C721" s="6" t="s">
        <v>25536</v>
      </c>
      <c r="D721" s="6" t="str">
        <f t="shared" si="11"/>
        <v>m2</v>
      </c>
    </row>
    <row r="722" spans="1:4" x14ac:dyDescent="0.2">
      <c r="A722" s="6" t="s">
        <v>372</v>
      </c>
      <c r="B722" s="6" t="s">
        <v>25542</v>
      </c>
      <c r="C722" s="6" t="s">
        <v>12</v>
      </c>
      <c r="D722" s="6" t="str">
        <f t="shared" si="11"/>
        <v>un</v>
      </c>
    </row>
    <row r="723" spans="1:4" x14ac:dyDescent="0.2">
      <c r="A723" s="6" t="s">
        <v>11979</v>
      </c>
      <c r="B723" s="6" t="s">
        <v>25542</v>
      </c>
      <c r="C723" s="6" t="s">
        <v>12</v>
      </c>
      <c r="D723" s="6" t="str">
        <f t="shared" si="11"/>
        <v>un</v>
      </c>
    </row>
    <row r="724" spans="1:4" x14ac:dyDescent="0.2">
      <c r="A724" s="6" t="s">
        <v>373</v>
      </c>
      <c r="B724" s="6" t="s">
        <v>25543</v>
      </c>
      <c r="C724" s="6" t="s">
        <v>21</v>
      </c>
      <c r="D724" s="6" t="str">
        <f t="shared" si="11"/>
        <v>m</v>
      </c>
    </row>
    <row r="725" spans="1:4" x14ac:dyDescent="0.2">
      <c r="A725" s="6" t="s">
        <v>11980</v>
      </c>
      <c r="B725" s="6" t="s">
        <v>25543</v>
      </c>
      <c r="C725" s="6" t="s">
        <v>21</v>
      </c>
      <c r="D725" s="6" t="str">
        <f t="shared" si="11"/>
        <v>m</v>
      </c>
    </row>
    <row r="726" spans="1:4" x14ac:dyDescent="0.2">
      <c r="A726" s="6" t="s">
        <v>6568</v>
      </c>
      <c r="B726" s="6" t="s">
        <v>25544</v>
      </c>
      <c r="C726" s="6" t="s">
        <v>408</v>
      </c>
      <c r="D726" s="6" t="str">
        <f t="shared" si="11"/>
        <v>km</v>
      </c>
    </row>
    <row r="727" spans="1:4" x14ac:dyDescent="0.2">
      <c r="A727" s="6" t="s">
        <v>11981</v>
      </c>
      <c r="B727" s="6" t="s">
        <v>25544</v>
      </c>
      <c r="C727" s="6" t="s">
        <v>408</v>
      </c>
      <c r="D727" s="6" t="str">
        <f t="shared" si="11"/>
        <v>km</v>
      </c>
    </row>
    <row r="728" spans="1:4" x14ac:dyDescent="0.2">
      <c r="A728" s="6" t="s">
        <v>6569</v>
      </c>
      <c r="B728" s="6" t="s">
        <v>25545</v>
      </c>
      <c r="C728" s="6" t="s">
        <v>408</v>
      </c>
      <c r="D728" s="6" t="str">
        <f t="shared" si="11"/>
        <v>km</v>
      </c>
    </row>
    <row r="729" spans="1:4" x14ac:dyDescent="0.2">
      <c r="A729" s="6" t="s">
        <v>11982</v>
      </c>
      <c r="B729" s="6" t="s">
        <v>25545</v>
      </c>
      <c r="C729" s="6" t="s">
        <v>408</v>
      </c>
      <c r="D729" s="6" t="str">
        <f t="shared" si="11"/>
        <v>km</v>
      </c>
    </row>
    <row r="730" spans="1:4" x14ac:dyDescent="0.2">
      <c r="A730" s="6" t="s">
        <v>374</v>
      </c>
      <c r="B730" s="6" t="s">
        <v>25546</v>
      </c>
      <c r="C730" s="6" t="s">
        <v>25323</v>
      </c>
      <c r="D730" s="6" t="str">
        <f t="shared" si="11"/>
        <v>m3</v>
      </c>
    </row>
    <row r="731" spans="1:4" x14ac:dyDescent="0.2">
      <c r="A731" s="6" t="s">
        <v>11983</v>
      </c>
      <c r="B731" s="6" t="s">
        <v>25546</v>
      </c>
      <c r="C731" s="6" t="s">
        <v>25323</v>
      </c>
      <c r="D731" s="6" t="str">
        <f t="shared" si="11"/>
        <v>m3</v>
      </c>
    </row>
    <row r="732" spans="1:4" x14ac:dyDescent="0.2">
      <c r="A732" s="6" t="s">
        <v>375</v>
      </c>
      <c r="B732" s="6" t="s">
        <v>25547</v>
      </c>
      <c r="C732" s="6" t="s">
        <v>25323</v>
      </c>
      <c r="D732" s="6" t="str">
        <f t="shared" si="11"/>
        <v>m3</v>
      </c>
    </row>
    <row r="733" spans="1:4" x14ac:dyDescent="0.2">
      <c r="A733" s="6" t="s">
        <v>11984</v>
      </c>
      <c r="B733" s="6" t="s">
        <v>25547</v>
      </c>
      <c r="C733" s="6" t="s">
        <v>25323</v>
      </c>
      <c r="D733" s="6" t="str">
        <f t="shared" si="11"/>
        <v>m3</v>
      </c>
    </row>
    <row r="734" spans="1:4" x14ac:dyDescent="0.2">
      <c r="A734" s="6" t="s">
        <v>376</v>
      </c>
      <c r="B734" s="6" t="s">
        <v>25548</v>
      </c>
      <c r="C734" s="6" t="s">
        <v>25323</v>
      </c>
      <c r="D734" s="6" t="str">
        <f t="shared" si="11"/>
        <v>m3</v>
      </c>
    </row>
    <row r="735" spans="1:4" x14ac:dyDescent="0.2">
      <c r="A735" s="6" t="s">
        <v>11985</v>
      </c>
      <c r="B735" s="6" t="s">
        <v>25548</v>
      </c>
      <c r="C735" s="6" t="s">
        <v>25323</v>
      </c>
      <c r="D735" s="6" t="str">
        <f t="shared" si="11"/>
        <v>m3</v>
      </c>
    </row>
    <row r="736" spans="1:4" x14ac:dyDescent="0.2">
      <c r="A736" s="6" t="s">
        <v>377</v>
      </c>
      <c r="B736" s="6" t="s">
        <v>25549</v>
      </c>
      <c r="C736" s="6" t="s">
        <v>12</v>
      </c>
      <c r="D736" s="6" t="str">
        <f t="shared" si="11"/>
        <v>un</v>
      </c>
    </row>
    <row r="737" spans="1:4" x14ac:dyDescent="0.2">
      <c r="A737" s="6" t="s">
        <v>11986</v>
      </c>
      <c r="B737" s="6" t="s">
        <v>25549</v>
      </c>
      <c r="C737" s="6" t="s">
        <v>12</v>
      </c>
      <c r="D737" s="6" t="str">
        <f t="shared" si="11"/>
        <v>un</v>
      </c>
    </row>
    <row r="738" spans="1:4" x14ac:dyDescent="0.2">
      <c r="A738" s="6" t="s">
        <v>378</v>
      </c>
      <c r="B738" s="6" t="s">
        <v>25550</v>
      </c>
      <c r="C738" s="6" t="s">
        <v>12</v>
      </c>
      <c r="D738" s="6" t="str">
        <f t="shared" si="11"/>
        <v>un</v>
      </c>
    </row>
    <row r="739" spans="1:4" x14ac:dyDescent="0.2">
      <c r="A739" s="6" t="s">
        <v>11987</v>
      </c>
      <c r="B739" s="6" t="s">
        <v>25550</v>
      </c>
      <c r="C739" s="6" t="s">
        <v>12</v>
      </c>
      <c r="D739" s="6" t="str">
        <f t="shared" si="11"/>
        <v>un</v>
      </c>
    </row>
    <row r="740" spans="1:4" x14ac:dyDescent="0.2">
      <c r="A740" s="6" t="s">
        <v>379</v>
      </c>
      <c r="B740" s="6" t="s">
        <v>25551</v>
      </c>
      <c r="C740" s="6" t="s">
        <v>12</v>
      </c>
      <c r="D740" s="6" t="str">
        <f t="shared" si="11"/>
        <v>un</v>
      </c>
    </row>
    <row r="741" spans="1:4" x14ac:dyDescent="0.2">
      <c r="A741" s="6" t="s">
        <v>11988</v>
      </c>
      <c r="B741" s="6" t="s">
        <v>25551</v>
      </c>
      <c r="C741" s="6" t="s">
        <v>12</v>
      </c>
      <c r="D741" s="6" t="str">
        <f t="shared" si="11"/>
        <v>un</v>
      </c>
    </row>
    <row r="742" spans="1:4" x14ac:dyDescent="0.2">
      <c r="A742" s="6" t="s">
        <v>380</v>
      </c>
      <c r="B742" s="6" t="s">
        <v>6570</v>
      </c>
      <c r="C742" s="6" t="s">
        <v>25536</v>
      </c>
      <c r="D742" s="6" t="str">
        <f t="shared" si="11"/>
        <v>m2</v>
      </c>
    </row>
    <row r="743" spans="1:4" x14ac:dyDescent="0.2">
      <c r="A743" s="6" t="s">
        <v>11989</v>
      </c>
      <c r="B743" s="6" t="s">
        <v>6570</v>
      </c>
      <c r="C743" s="6" t="s">
        <v>25536</v>
      </c>
      <c r="D743" s="6" t="str">
        <f t="shared" si="11"/>
        <v>m2</v>
      </c>
    </row>
    <row r="744" spans="1:4" x14ac:dyDescent="0.2">
      <c r="A744" s="6" t="s">
        <v>6571</v>
      </c>
      <c r="B744" s="6" t="s">
        <v>25552</v>
      </c>
      <c r="C744" s="6" t="s">
        <v>25536</v>
      </c>
      <c r="D744" s="6" t="str">
        <f t="shared" si="11"/>
        <v>m2</v>
      </c>
    </row>
    <row r="745" spans="1:4" x14ac:dyDescent="0.2">
      <c r="A745" s="6" t="s">
        <v>11990</v>
      </c>
      <c r="B745" s="6" t="s">
        <v>25552</v>
      </c>
      <c r="C745" s="6" t="s">
        <v>25536</v>
      </c>
      <c r="D745" s="6" t="str">
        <f t="shared" si="11"/>
        <v>m2</v>
      </c>
    </row>
    <row r="746" spans="1:4" x14ac:dyDescent="0.2">
      <c r="A746" s="6" t="s">
        <v>381</v>
      </c>
      <c r="B746" s="6" t="s">
        <v>25553</v>
      </c>
      <c r="C746" s="6" t="s">
        <v>12</v>
      </c>
      <c r="D746" s="6" t="str">
        <f t="shared" si="11"/>
        <v>un</v>
      </c>
    </row>
    <row r="747" spans="1:4" x14ac:dyDescent="0.2">
      <c r="A747" s="6" t="s">
        <v>11991</v>
      </c>
      <c r="B747" s="6" t="s">
        <v>25553</v>
      </c>
      <c r="C747" s="6" t="s">
        <v>12</v>
      </c>
      <c r="D747" s="6" t="str">
        <f t="shared" si="11"/>
        <v>un</v>
      </c>
    </row>
    <row r="748" spans="1:4" x14ac:dyDescent="0.2">
      <c r="A748" s="6" t="s">
        <v>382</v>
      </c>
      <c r="B748" s="6" t="s">
        <v>25554</v>
      </c>
      <c r="C748" s="6" t="s">
        <v>12</v>
      </c>
      <c r="D748" s="6" t="str">
        <f t="shared" si="11"/>
        <v>un</v>
      </c>
    </row>
    <row r="749" spans="1:4" x14ac:dyDescent="0.2">
      <c r="A749" s="6" t="s">
        <v>11992</v>
      </c>
      <c r="B749" s="6" t="s">
        <v>25554</v>
      </c>
      <c r="C749" s="6" t="s">
        <v>12</v>
      </c>
      <c r="D749" s="6" t="str">
        <f t="shared" si="11"/>
        <v>un</v>
      </c>
    </row>
    <row r="750" spans="1:4" x14ac:dyDescent="0.2">
      <c r="A750" s="6" t="s">
        <v>383</v>
      </c>
      <c r="B750" s="6" t="s">
        <v>25555</v>
      </c>
      <c r="C750" s="6" t="s">
        <v>384</v>
      </c>
      <c r="D750" s="6" t="str">
        <f t="shared" si="11"/>
        <v>dia</v>
      </c>
    </row>
    <row r="751" spans="1:4" x14ac:dyDescent="0.2">
      <c r="A751" s="6" t="s">
        <v>11993</v>
      </c>
      <c r="B751" s="6" t="s">
        <v>25555</v>
      </c>
      <c r="C751" s="6" t="s">
        <v>384</v>
      </c>
      <c r="D751" s="6" t="str">
        <f t="shared" si="11"/>
        <v>dia</v>
      </c>
    </row>
    <row r="752" spans="1:4" x14ac:dyDescent="0.2">
      <c r="A752" s="6" t="s">
        <v>385</v>
      </c>
      <c r="B752" s="6" t="s">
        <v>25556</v>
      </c>
      <c r="C752" s="6" t="s">
        <v>25557</v>
      </c>
      <c r="D752" s="6" t="str">
        <f t="shared" si="11"/>
        <v>cv x h</v>
      </c>
    </row>
    <row r="753" spans="1:4" x14ac:dyDescent="0.2">
      <c r="A753" s="6" t="s">
        <v>11994</v>
      </c>
      <c r="B753" s="6" t="s">
        <v>25556</v>
      </c>
      <c r="C753" s="6" t="s">
        <v>25557</v>
      </c>
      <c r="D753" s="6" t="str">
        <f t="shared" si="11"/>
        <v>cv x h</v>
      </c>
    </row>
    <row r="754" spans="1:4" x14ac:dyDescent="0.2">
      <c r="A754" s="6" t="s">
        <v>6572</v>
      </c>
      <c r="B754" s="6" t="s">
        <v>25558</v>
      </c>
      <c r="C754" s="6" t="s">
        <v>21</v>
      </c>
      <c r="D754" s="6" t="str">
        <f t="shared" si="11"/>
        <v>m</v>
      </c>
    </row>
    <row r="755" spans="1:4" x14ac:dyDescent="0.2">
      <c r="A755" s="6" t="s">
        <v>11995</v>
      </c>
      <c r="B755" s="6" t="s">
        <v>25558</v>
      </c>
      <c r="C755" s="6" t="s">
        <v>21</v>
      </c>
      <c r="D755" s="6" t="str">
        <f t="shared" si="11"/>
        <v>m</v>
      </c>
    </row>
    <row r="756" spans="1:4" x14ac:dyDescent="0.2">
      <c r="A756" s="6" t="s">
        <v>6573</v>
      </c>
      <c r="B756" s="6" t="s">
        <v>25559</v>
      </c>
      <c r="C756" s="6" t="s">
        <v>21</v>
      </c>
      <c r="D756" s="6" t="str">
        <f t="shared" si="11"/>
        <v>m</v>
      </c>
    </row>
    <row r="757" spans="1:4" x14ac:dyDescent="0.2">
      <c r="A757" s="6" t="s">
        <v>11996</v>
      </c>
      <c r="B757" s="6" t="s">
        <v>25559</v>
      </c>
      <c r="C757" s="6" t="s">
        <v>21</v>
      </c>
      <c r="D757" s="6" t="str">
        <f t="shared" si="11"/>
        <v>m</v>
      </c>
    </row>
    <row r="758" spans="1:4" x14ac:dyDescent="0.2">
      <c r="A758" s="6" t="s">
        <v>6574</v>
      </c>
      <c r="B758" s="6" t="s">
        <v>25560</v>
      </c>
      <c r="C758" s="6" t="s">
        <v>21</v>
      </c>
      <c r="D758" s="6" t="str">
        <f t="shared" si="11"/>
        <v>m</v>
      </c>
    </row>
    <row r="759" spans="1:4" x14ac:dyDescent="0.2">
      <c r="A759" s="6" t="s">
        <v>11997</v>
      </c>
      <c r="B759" s="6" t="s">
        <v>25560</v>
      </c>
      <c r="C759" s="6" t="s">
        <v>21</v>
      </c>
      <c r="D759" s="6" t="str">
        <f t="shared" si="11"/>
        <v>m</v>
      </c>
    </row>
    <row r="760" spans="1:4" x14ac:dyDescent="0.2">
      <c r="A760" s="6" t="s">
        <v>386</v>
      </c>
      <c r="B760" s="6" t="s">
        <v>25561</v>
      </c>
      <c r="C760" s="6" t="s">
        <v>12</v>
      </c>
      <c r="D760" s="6" t="str">
        <f t="shared" si="11"/>
        <v>un</v>
      </c>
    </row>
    <row r="761" spans="1:4" x14ac:dyDescent="0.2">
      <c r="A761" s="6" t="s">
        <v>11998</v>
      </c>
      <c r="B761" s="6" t="s">
        <v>25561</v>
      </c>
      <c r="C761" s="6" t="s">
        <v>12</v>
      </c>
      <c r="D761" s="6" t="str">
        <f t="shared" si="11"/>
        <v>un</v>
      </c>
    </row>
    <row r="762" spans="1:4" x14ac:dyDescent="0.2">
      <c r="A762" s="6" t="s">
        <v>387</v>
      </c>
      <c r="B762" s="6" t="s">
        <v>25562</v>
      </c>
      <c r="C762" s="6" t="s">
        <v>12</v>
      </c>
      <c r="D762" s="6" t="str">
        <f t="shared" si="11"/>
        <v>un</v>
      </c>
    </row>
    <row r="763" spans="1:4" x14ac:dyDescent="0.2">
      <c r="A763" s="6" t="s">
        <v>11999</v>
      </c>
      <c r="B763" s="6" t="s">
        <v>25562</v>
      </c>
      <c r="C763" s="6" t="s">
        <v>12</v>
      </c>
      <c r="D763" s="6" t="str">
        <f t="shared" si="11"/>
        <v>un</v>
      </c>
    </row>
    <row r="764" spans="1:4" x14ac:dyDescent="0.2">
      <c r="A764" s="6" t="s">
        <v>388</v>
      </c>
      <c r="B764" s="6" t="s">
        <v>25563</v>
      </c>
      <c r="C764" s="6" t="s">
        <v>12</v>
      </c>
      <c r="D764" s="6" t="str">
        <f t="shared" si="11"/>
        <v>un</v>
      </c>
    </row>
    <row r="765" spans="1:4" x14ac:dyDescent="0.2">
      <c r="A765" s="6" t="s">
        <v>12000</v>
      </c>
      <c r="B765" s="6" t="s">
        <v>25563</v>
      </c>
      <c r="C765" s="6" t="s">
        <v>12</v>
      </c>
      <c r="D765" s="6" t="str">
        <f t="shared" si="11"/>
        <v>un</v>
      </c>
    </row>
    <row r="766" spans="1:4" x14ac:dyDescent="0.2">
      <c r="A766" s="6" t="s">
        <v>389</v>
      </c>
      <c r="B766" s="6" t="s">
        <v>25564</v>
      </c>
      <c r="C766" s="6" t="s">
        <v>12</v>
      </c>
      <c r="D766" s="6" t="str">
        <f t="shared" si="11"/>
        <v>un</v>
      </c>
    </row>
    <row r="767" spans="1:4" x14ac:dyDescent="0.2">
      <c r="A767" s="6" t="s">
        <v>12001</v>
      </c>
      <c r="B767" s="6" t="s">
        <v>25564</v>
      </c>
      <c r="C767" s="6" t="s">
        <v>12</v>
      </c>
      <c r="D767" s="6" t="str">
        <f t="shared" si="11"/>
        <v>un</v>
      </c>
    </row>
    <row r="768" spans="1:4" x14ac:dyDescent="0.2">
      <c r="A768" s="6" t="s">
        <v>390</v>
      </c>
      <c r="B768" s="6" t="s">
        <v>25565</v>
      </c>
      <c r="C768" s="6" t="s">
        <v>12</v>
      </c>
      <c r="D768" s="6" t="str">
        <f t="shared" si="11"/>
        <v>un</v>
      </c>
    </row>
    <row r="769" spans="1:4" x14ac:dyDescent="0.2">
      <c r="A769" s="6" t="s">
        <v>12002</v>
      </c>
      <c r="B769" s="6" t="s">
        <v>25565</v>
      </c>
      <c r="C769" s="6" t="s">
        <v>12</v>
      </c>
      <c r="D769" s="6" t="str">
        <f t="shared" si="11"/>
        <v>un</v>
      </c>
    </row>
    <row r="770" spans="1:4" x14ac:dyDescent="0.2">
      <c r="A770" s="6" t="s">
        <v>391</v>
      </c>
      <c r="B770" s="6" t="s">
        <v>25566</v>
      </c>
      <c r="C770" s="6" t="s">
        <v>12</v>
      </c>
      <c r="D770" s="6" t="str">
        <f t="shared" ref="D770:D833" si="12">LOWER(C770)</f>
        <v>un</v>
      </c>
    </row>
    <row r="771" spans="1:4" x14ac:dyDescent="0.2">
      <c r="A771" s="6" t="s">
        <v>12003</v>
      </c>
      <c r="B771" s="6" t="s">
        <v>25566</v>
      </c>
      <c r="C771" s="6" t="s">
        <v>12</v>
      </c>
      <c r="D771" s="6" t="str">
        <f t="shared" si="12"/>
        <v>un</v>
      </c>
    </row>
    <row r="772" spans="1:4" x14ac:dyDescent="0.2">
      <c r="A772" s="6" t="s">
        <v>392</v>
      </c>
      <c r="B772" s="6" t="s">
        <v>25567</v>
      </c>
      <c r="C772" s="6" t="s">
        <v>393</v>
      </c>
      <c r="D772" s="6" t="str">
        <f t="shared" si="12"/>
        <v>ha</v>
      </c>
    </row>
    <row r="773" spans="1:4" x14ac:dyDescent="0.2">
      <c r="A773" s="6" t="s">
        <v>12004</v>
      </c>
      <c r="B773" s="6" t="s">
        <v>25567</v>
      </c>
      <c r="C773" s="6" t="s">
        <v>393</v>
      </c>
      <c r="D773" s="6" t="str">
        <f t="shared" si="12"/>
        <v>ha</v>
      </c>
    </row>
    <row r="774" spans="1:4" x14ac:dyDescent="0.2">
      <c r="A774" s="6" t="s">
        <v>394</v>
      </c>
      <c r="B774" s="6" t="s">
        <v>25568</v>
      </c>
      <c r="C774" s="6" t="s">
        <v>393</v>
      </c>
      <c r="D774" s="6" t="str">
        <f t="shared" si="12"/>
        <v>ha</v>
      </c>
    </row>
    <row r="775" spans="1:4" x14ac:dyDescent="0.2">
      <c r="A775" s="6" t="s">
        <v>12005</v>
      </c>
      <c r="B775" s="6" t="s">
        <v>25568</v>
      </c>
      <c r="C775" s="6" t="s">
        <v>393</v>
      </c>
      <c r="D775" s="6" t="str">
        <f t="shared" si="12"/>
        <v>ha</v>
      </c>
    </row>
    <row r="776" spans="1:4" x14ac:dyDescent="0.2">
      <c r="A776" s="6" t="s">
        <v>395</v>
      </c>
      <c r="B776" s="6" t="s">
        <v>25569</v>
      </c>
      <c r="C776" s="6" t="s">
        <v>393</v>
      </c>
      <c r="D776" s="6" t="str">
        <f t="shared" si="12"/>
        <v>ha</v>
      </c>
    </row>
    <row r="777" spans="1:4" x14ac:dyDescent="0.2">
      <c r="A777" s="6" t="s">
        <v>12006</v>
      </c>
      <c r="B777" s="6" t="s">
        <v>25569</v>
      </c>
      <c r="C777" s="6" t="s">
        <v>393</v>
      </c>
      <c r="D777" s="6" t="str">
        <f t="shared" si="12"/>
        <v>ha</v>
      </c>
    </row>
    <row r="778" spans="1:4" x14ac:dyDescent="0.2">
      <c r="A778" s="6" t="s">
        <v>396</v>
      </c>
      <c r="B778" s="6" t="s">
        <v>25570</v>
      </c>
      <c r="C778" s="6" t="s">
        <v>393</v>
      </c>
      <c r="D778" s="6" t="str">
        <f t="shared" si="12"/>
        <v>ha</v>
      </c>
    </row>
    <row r="779" spans="1:4" x14ac:dyDescent="0.2">
      <c r="A779" s="6" t="s">
        <v>12007</v>
      </c>
      <c r="B779" s="6" t="s">
        <v>25570</v>
      </c>
      <c r="C779" s="6" t="s">
        <v>393</v>
      </c>
      <c r="D779" s="6" t="str">
        <f t="shared" si="12"/>
        <v>ha</v>
      </c>
    </row>
    <row r="780" spans="1:4" x14ac:dyDescent="0.2">
      <c r="A780" s="6" t="s">
        <v>397</v>
      </c>
      <c r="B780" s="6" t="s">
        <v>25571</v>
      </c>
      <c r="C780" s="6" t="s">
        <v>393</v>
      </c>
      <c r="D780" s="6" t="str">
        <f t="shared" si="12"/>
        <v>ha</v>
      </c>
    </row>
    <row r="781" spans="1:4" x14ac:dyDescent="0.2">
      <c r="A781" s="6" t="s">
        <v>12008</v>
      </c>
      <c r="B781" s="6" t="s">
        <v>25571</v>
      </c>
      <c r="C781" s="6" t="s">
        <v>393</v>
      </c>
      <c r="D781" s="6" t="str">
        <f t="shared" si="12"/>
        <v>ha</v>
      </c>
    </row>
    <row r="782" spans="1:4" x14ac:dyDescent="0.2">
      <c r="A782" s="6" t="s">
        <v>398</v>
      </c>
      <c r="B782" s="6" t="s">
        <v>25572</v>
      </c>
      <c r="C782" s="6" t="s">
        <v>393</v>
      </c>
      <c r="D782" s="6" t="str">
        <f t="shared" si="12"/>
        <v>ha</v>
      </c>
    </row>
    <row r="783" spans="1:4" x14ac:dyDescent="0.2">
      <c r="A783" s="6" t="s">
        <v>12009</v>
      </c>
      <c r="B783" s="6" t="s">
        <v>25572</v>
      </c>
      <c r="C783" s="6" t="s">
        <v>393</v>
      </c>
      <c r="D783" s="6" t="str">
        <f t="shared" si="12"/>
        <v>ha</v>
      </c>
    </row>
    <row r="784" spans="1:4" x14ac:dyDescent="0.2">
      <c r="A784" s="6" t="s">
        <v>399</v>
      </c>
      <c r="B784" s="6" t="s">
        <v>25573</v>
      </c>
      <c r="C784" s="6" t="s">
        <v>393</v>
      </c>
      <c r="D784" s="6" t="str">
        <f t="shared" si="12"/>
        <v>ha</v>
      </c>
    </row>
    <row r="785" spans="1:4" x14ac:dyDescent="0.2">
      <c r="A785" s="6" t="s">
        <v>12010</v>
      </c>
      <c r="B785" s="6" t="s">
        <v>25573</v>
      </c>
      <c r="C785" s="6" t="s">
        <v>393</v>
      </c>
      <c r="D785" s="6" t="str">
        <f t="shared" si="12"/>
        <v>ha</v>
      </c>
    </row>
    <row r="786" spans="1:4" x14ac:dyDescent="0.2">
      <c r="A786" s="6" t="s">
        <v>400</v>
      </c>
      <c r="B786" s="6" t="s">
        <v>25574</v>
      </c>
      <c r="C786" s="6" t="s">
        <v>393</v>
      </c>
      <c r="D786" s="6" t="str">
        <f t="shared" si="12"/>
        <v>ha</v>
      </c>
    </row>
    <row r="787" spans="1:4" x14ac:dyDescent="0.2">
      <c r="A787" s="6" t="s">
        <v>12011</v>
      </c>
      <c r="B787" s="6" t="s">
        <v>25574</v>
      </c>
      <c r="C787" s="6" t="s">
        <v>393</v>
      </c>
      <c r="D787" s="6" t="str">
        <f t="shared" si="12"/>
        <v>ha</v>
      </c>
    </row>
    <row r="788" spans="1:4" x14ac:dyDescent="0.2">
      <c r="A788" s="6" t="s">
        <v>401</v>
      </c>
      <c r="B788" s="6" t="s">
        <v>25575</v>
      </c>
      <c r="C788" s="6" t="s">
        <v>393</v>
      </c>
      <c r="D788" s="6" t="str">
        <f t="shared" si="12"/>
        <v>ha</v>
      </c>
    </row>
    <row r="789" spans="1:4" x14ac:dyDescent="0.2">
      <c r="A789" s="6" t="s">
        <v>12012</v>
      </c>
      <c r="B789" s="6" t="s">
        <v>25575</v>
      </c>
      <c r="C789" s="6" t="s">
        <v>393</v>
      </c>
      <c r="D789" s="6" t="str">
        <f t="shared" si="12"/>
        <v>ha</v>
      </c>
    </row>
    <row r="790" spans="1:4" x14ac:dyDescent="0.2">
      <c r="A790" s="6" t="s">
        <v>402</v>
      </c>
      <c r="B790" s="6" t="s">
        <v>25576</v>
      </c>
      <c r="C790" s="6" t="s">
        <v>393</v>
      </c>
      <c r="D790" s="6" t="str">
        <f t="shared" si="12"/>
        <v>ha</v>
      </c>
    </row>
    <row r="791" spans="1:4" x14ac:dyDescent="0.2">
      <c r="A791" s="6" t="s">
        <v>12013</v>
      </c>
      <c r="B791" s="6" t="s">
        <v>25576</v>
      </c>
      <c r="C791" s="6" t="s">
        <v>393</v>
      </c>
      <c r="D791" s="6" t="str">
        <f t="shared" si="12"/>
        <v>ha</v>
      </c>
    </row>
    <row r="792" spans="1:4" x14ac:dyDescent="0.2">
      <c r="A792" s="6" t="s">
        <v>403</v>
      </c>
      <c r="B792" s="6" t="s">
        <v>25577</v>
      </c>
      <c r="C792" s="6" t="s">
        <v>393</v>
      </c>
      <c r="D792" s="6" t="str">
        <f t="shared" si="12"/>
        <v>ha</v>
      </c>
    </row>
    <row r="793" spans="1:4" x14ac:dyDescent="0.2">
      <c r="A793" s="6" t="s">
        <v>12014</v>
      </c>
      <c r="B793" s="6" t="s">
        <v>25577</v>
      </c>
      <c r="C793" s="6" t="s">
        <v>393</v>
      </c>
      <c r="D793" s="6" t="str">
        <f t="shared" si="12"/>
        <v>ha</v>
      </c>
    </row>
    <row r="794" spans="1:4" x14ac:dyDescent="0.2">
      <c r="A794" s="6" t="s">
        <v>404</v>
      </c>
      <c r="B794" s="6" t="s">
        <v>25578</v>
      </c>
      <c r="C794" s="6" t="s">
        <v>393</v>
      </c>
      <c r="D794" s="6" t="str">
        <f t="shared" si="12"/>
        <v>ha</v>
      </c>
    </row>
    <row r="795" spans="1:4" x14ac:dyDescent="0.2">
      <c r="A795" s="6" t="s">
        <v>12015</v>
      </c>
      <c r="B795" s="6" t="s">
        <v>25578</v>
      </c>
      <c r="C795" s="6" t="s">
        <v>393</v>
      </c>
      <c r="D795" s="6" t="str">
        <f t="shared" si="12"/>
        <v>ha</v>
      </c>
    </row>
    <row r="796" spans="1:4" x14ac:dyDescent="0.2">
      <c r="A796" s="6" t="s">
        <v>405</v>
      </c>
      <c r="B796" s="6" t="s">
        <v>25579</v>
      </c>
      <c r="C796" s="6" t="s">
        <v>12</v>
      </c>
      <c r="D796" s="6" t="str">
        <f t="shared" si="12"/>
        <v>un</v>
      </c>
    </row>
    <row r="797" spans="1:4" x14ac:dyDescent="0.2">
      <c r="A797" s="6" t="s">
        <v>12016</v>
      </c>
      <c r="B797" s="6" t="s">
        <v>25579</v>
      </c>
      <c r="C797" s="6" t="s">
        <v>12</v>
      </c>
      <c r="D797" s="6" t="str">
        <f t="shared" si="12"/>
        <v>un</v>
      </c>
    </row>
    <row r="798" spans="1:4" x14ac:dyDescent="0.2">
      <c r="A798" s="6" t="s">
        <v>406</v>
      </c>
      <c r="B798" s="6" t="s">
        <v>25580</v>
      </c>
      <c r="C798" s="6" t="s">
        <v>12</v>
      </c>
      <c r="D798" s="6" t="str">
        <f t="shared" si="12"/>
        <v>un</v>
      </c>
    </row>
    <row r="799" spans="1:4" x14ac:dyDescent="0.2">
      <c r="A799" s="6" t="s">
        <v>12017</v>
      </c>
      <c r="B799" s="6" t="s">
        <v>25580</v>
      </c>
      <c r="C799" s="6" t="s">
        <v>12</v>
      </c>
      <c r="D799" s="6" t="str">
        <f t="shared" si="12"/>
        <v>un</v>
      </c>
    </row>
    <row r="800" spans="1:4" x14ac:dyDescent="0.2">
      <c r="A800" s="6" t="s">
        <v>407</v>
      </c>
      <c r="B800" s="6" t="s">
        <v>25581</v>
      </c>
      <c r="C800" s="6" t="s">
        <v>408</v>
      </c>
      <c r="D800" s="6" t="str">
        <f t="shared" si="12"/>
        <v>km</v>
      </c>
    </row>
    <row r="801" spans="1:4" x14ac:dyDescent="0.2">
      <c r="A801" s="6" t="s">
        <v>12018</v>
      </c>
      <c r="B801" s="6" t="s">
        <v>25581</v>
      </c>
      <c r="C801" s="6" t="s">
        <v>408</v>
      </c>
      <c r="D801" s="6" t="str">
        <f t="shared" si="12"/>
        <v>km</v>
      </c>
    </row>
    <row r="802" spans="1:4" x14ac:dyDescent="0.2">
      <c r="A802" s="6" t="s">
        <v>409</v>
      </c>
      <c r="B802" s="6" t="s">
        <v>25582</v>
      </c>
      <c r="C802" s="6" t="s">
        <v>408</v>
      </c>
      <c r="D802" s="6" t="str">
        <f t="shared" si="12"/>
        <v>km</v>
      </c>
    </row>
    <row r="803" spans="1:4" x14ac:dyDescent="0.2">
      <c r="A803" s="6" t="s">
        <v>12019</v>
      </c>
      <c r="B803" s="6" t="s">
        <v>25582</v>
      </c>
      <c r="C803" s="6" t="s">
        <v>408</v>
      </c>
      <c r="D803" s="6" t="str">
        <f t="shared" si="12"/>
        <v>km</v>
      </c>
    </row>
    <row r="804" spans="1:4" x14ac:dyDescent="0.2">
      <c r="A804" s="6" t="s">
        <v>410</v>
      </c>
      <c r="B804" s="6" t="s">
        <v>25583</v>
      </c>
      <c r="C804" s="6" t="s">
        <v>408</v>
      </c>
      <c r="D804" s="6" t="str">
        <f t="shared" si="12"/>
        <v>km</v>
      </c>
    </row>
    <row r="805" spans="1:4" x14ac:dyDescent="0.2">
      <c r="A805" s="6" t="s">
        <v>12020</v>
      </c>
      <c r="B805" s="6" t="s">
        <v>25583</v>
      </c>
      <c r="C805" s="6" t="s">
        <v>408</v>
      </c>
      <c r="D805" s="6" t="str">
        <f t="shared" si="12"/>
        <v>km</v>
      </c>
    </row>
    <row r="806" spans="1:4" x14ac:dyDescent="0.2">
      <c r="A806" s="6" t="s">
        <v>411</v>
      </c>
      <c r="B806" s="6" t="s">
        <v>25584</v>
      </c>
      <c r="C806" s="6" t="s">
        <v>408</v>
      </c>
      <c r="D806" s="6" t="str">
        <f t="shared" si="12"/>
        <v>km</v>
      </c>
    </row>
    <row r="807" spans="1:4" x14ac:dyDescent="0.2">
      <c r="A807" s="6" t="s">
        <v>12021</v>
      </c>
      <c r="B807" s="6" t="s">
        <v>25584</v>
      </c>
      <c r="C807" s="6" t="s">
        <v>408</v>
      </c>
      <c r="D807" s="6" t="str">
        <f t="shared" si="12"/>
        <v>km</v>
      </c>
    </row>
    <row r="808" spans="1:4" x14ac:dyDescent="0.2">
      <c r="A808" s="6" t="s">
        <v>412</v>
      </c>
      <c r="B808" s="6" t="s">
        <v>25585</v>
      </c>
      <c r="C808" s="6" t="s">
        <v>408</v>
      </c>
      <c r="D808" s="6" t="str">
        <f t="shared" si="12"/>
        <v>km</v>
      </c>
    </row>
    <row r="809" spans="1:4" x14ac:dyDescent="0.2">
      <c r="A809" s="6" t="s">
        <v>12022</v>
      </c>
      <c r="B809" s="6" t="s">
        <v>25585</v>
      </c>
      <c r="C809" s="6" t="s">
        <v>408</v>
      </c>
      <c r="D809" s="6" t="str">
        <f t="shared" si="12"/>
        <v>km</v>
      </c>
    </row>
    <row r="810" spans="1:4" x14ac:dyDescent="0.2">
      <c r="A810" s="6" t="s">
        <v>413</v>
      </c>
      <c r="B810" s="6" t="s">
        <v>25586</v>
      </c>
      <c r="C810" s="6" t="s">
        <v>408</v>
      </c>
      <c r="D810" s="6" t="str">
        <f t="shared" si="12"/>
        <v>km</v>
      </c>
    </row>
    <row r="811" spans="1:4" x14ac:dyDescent="0.2">
      <c r="A811" s="6" t="s">
        <v>12023</v>
      </c>
      <c r="B811" s="6" t="s">
        <v>25586</v>
      </c>
      <c r="C811" s="6" t="s">
        <v>408</v>
      </c>
      <c r="D811" s="6" t="str">
        <f t="shared" si="12"/>
        <v>km</v>
      </c>
    </row>
    <row r="812" spans="1:4" x14ac:dyDescent="0.2">
      <c r="A812" s="6" t="s">
        <v>414</v>
      </c>
      <c r="B812" s="6" t="s">
        <v>25587</v>
      </c>
      <c r="C812" s="6" t="s">
        <v>408</v>
      </c>
      <c r="D812" s="6" t="str">
        <f t="shared" si="12"/>
        <v>km</v>
      </c>
    </row>
    <row r="813" spans="1:4" x14ac:dyDescent="0.2">
      <c r="A813" s="6" t="s">
        <v>12024</v>
      </c>
      <c r="B813" s="6" t="s">
        <v>25587</v>
      </c>
      <c r="C813" s="6" t="s">
        <v>408</v>
      </c>
      <c r="D813" s="6" t="str">
        <f t="shared" si="12"/>
        <v>km</v>
      </c>
    </row>
    <row r="814" spans="1:4" x14ac:dyDescent="0.2">
      <c r="A814" s="6" t="s">
        <v>415</v>
      </c>
      <c r="B814" s="6" t="s">
        <v>25588</v>
      </c>
      <c r="C814" s="6" t="s">
        <v>408</v>
      </c>
      <c r="D814" s="6" t="str">
        <f t="shared" si="12"/>
        <v>km</v>
      </c>
    </row>
    <row r="815" spans="1:4" x14ac:dyDescent="0.2">
      <c r="A815" s="6" t="s">
        <v>12025</v>
      </c>
      <c r="B815" s="6" t="s">
        <v>25588</v>
      </c>
      <c r="C815" s="6" t="s">
        <v>408</v>
      </c>
      <c r="D815" s="6" t="str">
        <f t="shared" si="12"/>
        <v>km</v>
      </c>
    </row>
    <row r="816" spans="1:4" x14ac:dyDescent="0.2">
      <c r="A816" s="6" t="s">
        <v>416</v>
      </c>
      <c r="B816" s="6" t="s">
        <v>25589</v>
      </c>
      <c r="C816" s="6" t="s">
        <v>408</v>
      </c>
      <c r="D816" s="6" t="str">
        <f t="shared" si="12"/>
        <v>km</v>
      </c>
    </row>
    <row r="817" spans="1:4" x14ac:dyDescent="0.2">
      <c r="A817" s="6" t="s">
        <v>12026</v>
      </c>
      <c r="B817" s="6" t="s">
        <v>25589</v>
      </c>
      <c r="C817" s="6" t="s">
        <v>408</v>
      </c>
      <c r="D817" s="6" t="str">
        <f t="shared" si="12"/>
        <v>km</v>
      </c>
    </row>
    <row r="818" spans="1:4" x14ac:dyDescent="0.2">
      <c r="A818" s="6" t="s">
        <v>417</v>
      </c>
      <c r="B818" s="6" t="s">
        <v>25590</v>
      </c>
      <c r="C818" s="6" t="s">
        <v>408</v>
      </c>
      <c r="D818" s="6" t="str">
        <f t="shared" si="12"/>
        <v>km</v>
      </c>
    </row>
    <row r="819" spans="1:4" x14ac:dyDescent="0.2">
      <c r="A819" s="6" t="s">
        <v>12027</v>
      </c>
      <c r="B819" s="6" t="s">
        <v>25590</v>
      </c>
      <c r="C819" s="6" t="s">
        <v>408</v>
      </c>
      <c r="D819" s="6" t="str">
        <f t="shared" si="12"/>
        <v>km</v>
      </c>
    </row>
    <row r="820" spans="1:4" x14ac:dyDescent="0.2">
      <c r="A820" s="6" t="s">
        <v>418</v>
      </c>
      <c r="B820" s="6" t="s">
        <v>25591</v>
      </c>
      <c r="C820" s="6" t="s">
        <v>408</v>
      </c>
      <c r="D820" s="6" t="str">
        <f t="shared" si="12"/>
        <v>km</v>
      </c>
    </row>
    <row r="821" spans="1:4" x14ac:dyDescent="0.2">
      <c r="A821" s="6" t="s">
        <v>12028</v>
      </c>
      <c r="B821" s="6" t="s">
        <v>25591</v>
      </c>
      <c r="C821" s="6" t="s">
        <v>408</v>
      </c>
      <c r="D821" s="6" t="str">
        <f t="shared" si="12"/>
        <v>km</v>
      </c>
    </row>
    <row r="822" spans="1:4" x14ac:dyDescent="0.2">
      <c r="A822" s="6" t="s">
        <v>419</v>
      </c>
      <c r="B822" s="6" t="s">
        <v>25592</v>
      </c>
      <c r="C822" s="6" t="s">
        <v>21</v>
      </c>
      <c r="D822" s="6" t="str">
        <f t="shared" si="12"/>
        <v>m</v>
      </c>
    </row>
    <row r="823" spans="1:4" x14ac:dyDescent="0.2">
      <c r="A823" s="6" t="s">
        <v>12029</v>
      </c>
      <c r="B823" s="6" t="s">
        <v>25592</v>
      </c>
      <c r="C823" s="6" t="s">
        <v>21</v>
      </c>
      <c r="D823" s="6" t="str">
        <f t="shared" si="12"/>
        <v>m</v>
      </c>
    </row>
    <row r="824" spans="1:4" x14ac:dyDescent="0.2">
      <c r="A824" s="6" t="s">
        <v>420</v>
      </c>
      <c r="B824" s="6" t="s">
        <v>25593</v>
      </c>
      <c r="C824" s="6" t="s">
        <v>21</v>
      </c>
      <c r="D824" s="6" t="str">
        <f t="shared" si="12"/>
        <v>m</v>
      </c>
    </row>
    <row r="825" spans="1:4" x14ac:dyDescent="0.2">
      <c r="A825" s="6" t="s">
        <v>12030</v>
      </c>
      <c r="B825" s="6" t="s">
        <v>25593</v>
      </c>
      <c r="C825" s="6" t="s">
        <v>21</v>
      </c>
      <c r="D825" s="6" t="str">
        <f t="shared" si="12"/>
        <v>m</v>
      </c>
    </row>
    <row r="826" spans="1:4" x14ac:dyDescent="0.2">
      <c r="A826" s="6" t="s">
        <v>421</v>
      </c>
      <c r="B826" s="6" t="s">
        <v>25594</v>
      </c>
      <c r="C826" s="6" t="s">
        <v>21</v>
      </c>
      <c r="D826" s="6" t="str">
        <f t="shared" si="12"/>
        <v>m</v>
      </c>
    </row>
    <row r="827" spans="1:4" x14ac:dyDescent="0.2">
      <c r="A827" s="6" t="s">
        <v>12031</v>
      </c>
      <c r="B827" s="6" t="s">
        <v>25594</v>
      </c>
      <c r="C827" s="6" t="s">
        <v>21</v>
      </c>
      <c r="D827" s="6" t="str">
        <f t="shared" si="12"/>
        <v>m</v>
      </c>
    </row>
    <row r="828" spans="1:4" x14ac:dyDescent="0.2">
      <c r="A828" s="6" t="s">
        <v>422</v>
      </c>
      <c r="B828" s="6" t="s">
        <v>25595</v>
      </c>
      <c r="C828" s="6" t="s">
        <v>21</v>
      </c>
      <c r="D828" s="6" t="str">
        <f t="shared" si="12"/>
        <v>m</v>
      </c>
    </row>
    <row r="829" spans="1:4" x14ac:dyDescent="0.2">
      <c r="A829" s="6" t="s">
        <v>12032</v>
      </c>
      <c r="B829" s="6" t="s">
        <v>25595</v>
      </c>
      <c r="C829" s="6" t="s">
        <v>21</v>
      </c>
      <c r="D829" s="6" t="str">
        <f t="shared" si="12"/>
        <v>m</v>
      </c>
    </row>
    <row r="830" spans="1:4" x14ac:dyDescent="0.2">
      <c r="A830" s="6" t="s">
        <v>423</v>
      </c>
      <c r="B830" s="6" t="s">
        <v>25596</v>
      </c>
      <c r="C830" s="6" t="s">
        <v>25536</v>
      </c>
      <c r="D830" s="6" t="str">
        <f t="shared" si="12"/>
        <v>m2</v>
      </c>
    </row>
    <row r="831" spans="1:4" x14ac:dyDescent="0.2">
      <c r="A831" s="6" t="s">
        <v>12033</v>
      </c>
      <c r="B831" s="6" t="s">
        <v>25596</v>
      </c>
      <c r="C831" s="6" t="s">
        <v>25536</v>
      </c>
      <c r="D831" s="6" t="str">
        <f t="shared" si="12"/>
        <v>m2</v>
      </c>
    </row>
    <row r="832" spans="1:4" x14ac:dyDescent="0.2">
      <c r="A832" s="6" t="s">
        <v>424</v>
      </c>
      <c r="B832" s="6" t="s">
        <v>25597</v>
      </c>
      <c r="C832" s="6" t="s">
        <v>25536</v>
      </c>
      <c r="D832" s="6" t="str">
        <f t="shared" si="12"/>
        <v>m2</v>
      </c>
    </row>
    <row r="833" spans="1:4" x14ac:dyDescent="0.2">
      <c r="A833" s="6" t="s">
        <v>12034</v>
      </c>
      <c r="B833" s="6" t="s">
        <v>25597</v>
      </c>
      <c r="C833" s="6" t="s">
        <v>25536</v>
      </c>
      <c r="D833" s="6" t="str">
        <f t="shared" si="12"/>
        <v>m2</v>
      </c>
    </row>
    <row r="834" spans="1:4" x14ac:dyDescent="0.2">
      <c r="A834" s="6" t="s">
        <v>425</v>
      </c>
      <c r="B834" s="6" t="s">
        <v>25598</v>
      </c>
      <c r="C834" s="6" t="s">
        <v>408</v>
      </c>
      <c r="D834" s="6" t="str">
        <f t="shared" ref="D834:D897" si="13">LOWER(C834)</f>
        <v>km</v>
      </c>
    </row>
    <row r="835" spans="1:4" x14ac:dyDescent="0.2">
      <c r="A835" s="6" t="s">
        <v>12035</v>
      </c>
      <c r="B835" s="6" t="s">
        <v>25598</v>
      </c>
      <c r="C835" s="6" t="s">
        <v>408</v>
      </c>
      <c r="D835" s="6" t="str">
        <f t="shared" si="13"/>
        <v>km</v>
      </c>
    </row>
    <row r="836" spans="1:4" x14ac:dyDescent="0.2">
      <c r="A836" s="6" t="s">
        <v>6575</v>
      </c>
      <c r="B836" s="6" t="s">
        <v>25599</v>
      </c>
      <c r="C836" s="6" t="s">
        <v>12</v>
      </c>
      <c r="D836" s="6" t="str">
        <f t="shared" si="13"/>
        <v>un</v>
      </c>
    </row>
    <row r="837" spans="1:4" x14ac:dyDescent="0.2">
      <c r="A837" s="6" t="s">
        <v>12036</v>
      </c>
      <c r="B837" s="6" t="s">
        <v>25599</v>
      </c>
      <c r="C837" s="6" t="s">
        <v>12</v>
      </c>
      <c r="D837" s="6" t="str">
        <f t="shared" si="13"/>
        <v>un</v>
      </c>
    </row>
    <row r="838" spans="1:4" x14ac:dyDescent="0.2">
      <c r="A838" s="6" t="s">
        <v>6576</v>
      </c>
      <c r="B838" s="6" t="s">
        <v>25600</v>
      </c>
      <c r="C838" s="6" t="s">
        <v>25536</v>
      </c>
      <c r="D838" s="6" t="str">
        <f t="shared" si="13"/>
        <v>m2</v>
      </c>
    </row>
    <row r="839" spans="1:4" x14ac:dyDescent="0.2">
      <c r="A839" s="6" t="s">
        <v>12037</v>
      </c>
      <c r="B839" s="6" t="s">
        <v>25600</v>
      </c>
      <c r="C839" s="6" t="s">
        <v>25536</v>
      </c>
      <c r="D839" s="6" t="str">
        <f t="shared" si="13"/>
        <v>m2</v>
      </c>
    </row>
    <row r="840" spans="1:4" x14ac:dyDescent="0.2">
      <c r="A840" s="6" t="s">
        <v>6577</v>
      </c>
      <c r="B840" s="6" t="s">
        <v>25601</v>
      </c>
      <c r="C840" s="6" t="s">
        <v>25536</v>
      </c>
      <c r="D840" s="6" t="str">
        <f t="shared" si="13"/>
        <v>m2</v>
      </c>
    </row>
    <row r="841" spans="1:4" x14ac:dyDescent="0.2">
      <c r="A841" s="6" t="s">
        <v>12038</v>
      </c>
      <c r="B841" s="6" t="s">
        <v>25601</v>
      </c>
      <c r="C841" s="6" t="s">
        <v>25536</v>
      </c>
      <c r="D841" s="6" t="str">
        <f t="shared" si="13"/>
        <v>m2</v>
      </c>
    </row>
    <row r="842" spans="1:4" x14ac:dyDescent="0.2">
      <c r="A842" s="6" t="s">
        <v>6578</v>
      </c>
      <c r="B842" s="6" t="s">
        <v>25602</v>
      </c>
      <c r="C842" s="6" t="s">
        <v>12</v>
      </c>
      <c r="D842" s="6" t="str">
        <f t="shared" si="13"/>
        <v>un</v>
      </c>
    </row>
    <row r="843" spans="1:4" x14ac:dyDescent="0.2">
      <c r="A843" s="6" t="s">
        <v>12039</v>
      </c>
      <c r="B843" s="6" t="s">
        <v>25602</v>
      </c>
      <c r="C843" s="6" t="s">
        <v>12</v>
      </c>
      <c r="D843" s="6" t="str">
        <f t="shared" si="13"/>
        <v>un</v>
      </c>
    </row>
    <row r="844" spans="1:4" x14ac:dyDescent="0.2">
      <c r="A844" s="6" t="s">
        <v>6579</v>
      </c>
      <c r="B844" s="6" t="s">
        <v>25603</v>
      </c>
      <c r="C844" s="6" t="s">
        <v>25536</v>
      </c>
      <c r="D844" s="6" t="str">
        <f t="shared" si="13"/>
        <v>m2</v>
      </c>
    </row>
    <row r="845" spans="1:4" x14ac:dyDescent="0.2">
      <c r="A845" s="6" t="s">
        <v>12040</v>
      </c>
      <c r="B845" s="6" t="s">
        <v>25603</v>
      </c>
      <c r="C845" s="6" t="s">
        <v>25536</v>
      </c>
      <c r="D845" s="6" t="str">
        <f t="shared" si="13"/>
        <v>m2</v>
      </c>
    </row>
    <row r="846" spans="1:4" x14ac:dyDescent="0.2">
      <c r="A846" s="6" t="s">
        <v>6580</v>
      </c>
      <c r="B846" s="6" t="s">
        <v>25604</v>
      </c>
      <c r="C846" s="6" t="s">
        <v>25536</v>
      </c>
      <c r="D846" s="6" t="str">
        <f t="shared" si="13"/>
        <v>m2</v>
      </c>
    </row>
    <row r="847" spans="1:4" x14ac:dyDescent="0.2">
      <c r="A847" s="6" t="s">
        <v>12041</v>
      </c>
      <c r="B847" s="6" t="s">
        <v>25604</v>
      </c>
      <c r="C847" s="6" t="s">
        <v>25536</v>
      </c>
      <c r="D847" s="6" t="str">
        <f t="shared" si="13"/>
        <v>m2</v>
      </c>
    </row>
    <row r="848" spans="1:4" x14ac:dyDescent="0.2">
      <c r="A848" s="6" t="s">
        <v>6581</v>
      </c>
      <c r="B848" s="6" t="s">
        <v>25605</v>
      </c>
      <c r="C848" s="6" t="s">
        <v>393</v>
      </c>
      <c r="D848" s="6" t="str">
        <f t="shared" si="13"/>
        <v>ha</v>
      </c>
    </row>
    <row r="849" spans="1:4" x14ac:dyDescent="0.2">
      <c r="A849" s="6" t="s">
        <v>12042</v>
      </c>
      <c r="B849" s="6" t="s">
        <v>25605</v>
      </c>
      <c r="C849" s="6" t="s">
        <v>393</v>
      </c>
      <c r="D849" s="6" t="str">
        <f t="shared" si="13"/>
        <v>ha</v>
      </c>
    </row>
    <row r="850" spans="1:4" x14ac:dyDescent="0.2">
      <c r="A850" s="6" t="s">
        <v>6582</v>
      </c>
      <c r="B850" s="6" t="s">
        <v>25606</v>
      </c>
      <c r="C850" s="6" t="s">
        <v>393</v>
      </c>
      <c r="D850" s="6" t="str">
        <f t="shared" si="13"/>
        <v>ha</v>
      </c>
    </row>
    <row r="851" spans="1:4" x14ac:dyDescent="0.2">
      <c r="A851" s="6" t="s">
        <v>12043</v>
      </c>
      <c r="B851" s="6" t="s">
        <v>25606</v>
      </c>
      <c r="C851" s="6" t="s">
        <v>393</v>
      </c>
      <c r="D851" s="6" t="str">
        <f t="shared" si="13"/>
        <v>ha</v>
      </c>
    </row>
    <row r="852" spans="1:4" x14ac:dyDescent="0.2">
      <c r="A852" s="6" t="s">
        <v>6583</v>
      </c>
      <c r="B852" s="6" t="s">
        <v>25607</v>
      </c>
      <c r="C852" s="6" t="s">
        <v>393</v>
      </c>
      <c r="D852" s="6" t="str">
        <f t="shared" si="13"/>
        <v>ha</v>
      </c>
    </row>
    <row r="853" spans="1:4" x14ac:dyDescent="0.2">
      <c r="A853" s="6" t="s">
        <v>12044</v>
      </c>
      <c r="B853" s="6" t="s">
        <v>25607</v>
      </c>
      <c r="C853" s="6" t="s">
        <v>393</v>
      </c>
      <c r="D853" s="6" t="str">
        <f t="shared" si="13"/>
        <v>ha</v>
      </c>
    </row>
    <row r="854" spans="1:4" x14ac:dyDescent="0.2">
      <c r="A854" s="6" t="s">
        <v>6584</v>
      </c>
      <c r="B854" s="6" t="s">
        <v>25608</v>
      </c>
      <c r="C854" s="6" t="s">
        <v>12</v>
      </c>
      <c r="D854" s="6" t="str">
        <f t="shared" si="13"/>
        <v>un</v>
      </c>
    </row>
    <row r="855" spans="1:4" x14ac:dyDescent="0.2">
      <c r="A855" s="6" t="s">
        <v>12045</v>
      </c>
      <c r="B855" s="6" t="s">
        <v>25608</v>
      </c>
      <c r="C855" s="6" t="s">
        <v>12</v>
      </c>
      <c r="D855" s="6" t="str">
        <f t="shared" si="13"/>
        <v>un</v>
      </c>
    </row>
    <row r="856" spans="1:4" x14ac:dyDescent="0.2">
      <c r="A856" s="6" t="s">
        <v>426</v>
      </c>
      <c r="B856" s="6" t="s">
        <v>25609</v>
      </c>
      <c r="C856" s="6" t="s">
        <v>25536</v>
      </c>
      <c r="D856" s="6" t="str">
        <f t="shared" si="13"/>
        <v>m2</v>
      </c>
    </row>
    <row r="857" spans="1:4" x14ac:dyDescent="0.2">
      <c r="A857" s="6" t="s">
        <v>12046</v>
      </c>
      <c r="B857" s="6" t="s">
        <v>25609</v>
      </c>
      <c r="C857" s="6" t="s">
        <v>25536</v>
      </c>
      <c r="D857" s="6" t="str">
        <f t="shared" si="13"/>
        <v>m2</v>
      </c>
    </row>
    <row r="858" spans="1:4" x14ac:dyDescent="0.2">
      <c r="A858" s="6" t="s">
        <v>428</v>
      </c>
      <c r="B858" s="6" t="s">
        <v>25610</v>
      </c>
      <c r="C858" s="6" t="s">
        <v>21</v>
      </c>
      <c r="D858" s="6" t="str">
        <f t="shared" si="13"/>
        <v>m</v>
      </c>
    </row>
    <row r="859" spans="1:4" x14ac:dyDescent="0.2">
      <c r="A859" s="6" t="s">
        <v>12047</v>
      </c>
      <c r="B859" s="6" t="s">
        <v>25610</v>
      </c>
      <c r="C859" s="6" t="s">
        <v>21</v>
      </c>
      <c r="D859" s="6" t="str">
        <f t="shared" si="13"/>
        <v>m</v>
      </c>
    </row>
    <row r="860" spans="1:4" x14ac:dyDescent="0.2">
      <c r="A860" s="6" t="s">
        <v>429</v>
      </c>
      <c r="B860" s="6" t="s">
        <v>25611</v>
      </c>
      <c r="C860" s="6" t="s">
        <v>21</v>
      </c>
      <c r="D860" s="6" t="str">
        <f t="shared" si="13"/>
        <v>m</v>
      </c>
    </row>
    <row r="861" spans="1:4" x14ac:dyDescent="0.2">
      <c r="A861" s="6" t="s">
        <v>12048</v>
      </c>
      <c r="B861" s="6" t="s">
        <v>25611</v>
      </c>
      <c r="C861" s="6" t="s">
        <v>21</v>
      </c>
      <c r="D861" s="6" t="str">
        <f t="shared" si="13"/>
        <v>m</v>
      </c>
    </row>
    <row r="862" spans="1:4" x14ac:dyDescent="0.2">
      <c r="A862" s="6" t="s">
        <v>430</v>
      </c>
      <c r="B862" s="6" t="s">
        <v>25612</v>
      </c>
      <c r="C862" s="6" t="s">
        <v>12</v>
      </c>
      <c r="D862" s="6" t="str">
        <f t="shared" si="13"/>
        <v>un</v>
      </c>
    </row>
    <row r="863" spans="1:4" x14ac:dyDescent="0.2">
      <c r="A863" s="6" t="s">
        <v>12049</v>
      </c>
      <c r="B863" s="6" t="s">
        <v>25612</v>
      </c>
      <c r="C863" s="6" t="s">
        <v>12</v>
      </c>
      <c r="D863" s="6" t="str">
        <f t="shared" si="13"/>
        <v>un</v>
      </c>
    </row>
    <row r="864" spans="1:4" x14ac:dyDescent="0.2">
      <c r="A864" s="6" t="s">
        <v>431</v>
      </c>
      <c r="B864" s="6" t="s">
        <v>25613</v>
      </c>
      <c r="C864" s="6" t="s">
        <v>21</v>
      </c>
      <c r="D864" s="6" t="str">
        <f t="shared" si="13"/>
        <v>m</v>
      </c>
    </row>
    <row r="865" spans="1:4" x14ac:dyDescent="0.2">
      <c r="A865" s="6" t="s">
        <v>12050</v>
      </c>
      <c r="B865" s="6" t="s">
        <v>25613</v>
      </c>
      <c r="C865" s="6" t="s">
        <v>21</v>
      </c>
      <c r="D865" s="6" t="str">
        <f t="shared" si="13"/>
        <v>m</v>
      </c>
    </row>
    <row r="866" spans="1:4" x14ac:dyDescent="0.2">
      <c r="A866" s="6" t="s">
        <v>432</v>
      </c>
      <c r="B866" s="6" t="s">
        <v>25614</v>
      </c>
      <c r="C866" s="6" t="s">
        <v>21</v>
      </c>
      <c r="D866" s="6" t="str">
        <f t="shared" si="13"/>
        <v>m</v>
      </c>
    </row>
    <row r="867" spans="1:4" x14ac:dyDescent="0.2">
      <c r="A867" s="6" t="s">
        <v>12051</v>
      </c>
      <c r="B867" s="6" t="s">
        <v>25614</v>
      </c>
      <c r="C867" s="6" t="s">
        <v>21</v>
      </c>
      <c r="D867" s="6" t="str">
        <f t="shared" si="13"/>
        <v>m</v>
      </c>
    </row>
    <row r="868" spans="1:4" x14ac:dyDescent="0.2">
      <c r="A868" s="6" t="s">
        <v>6585</v>
      </c>
      <c r="B868" s="6" t="s">
        <v>25615</v>
      </c>
      <c r="C868" s="6" t="s">
        <v>25536</v>
      </c>
      <c r="D868" s="6" t="str">
        <f t="shared" si="13"/>
        <v>m2</v>
      </c>
    </row>
    <row r="869" spans="1:4" x14ac:dyDescent="0.2">
      <c r="A869" s="6" t="s">
        <v>12052</v>
      </c>
      <c r="B869" s="6" t="s">
        <v>25615</v>
      </c>
      <c r="C869" s="6" t="s">
        <v>25536</v>
      </c>
      <c r="D869" s="6" t="str">
        <f t="shared" si="13"/>
        <v>m2</v>
      </c>
    </row>
    <row r="870" spans="1:4" x14ac:dyDescent="0.2">
      <c r="A870" s="6" t="s">
        <v>433</v>
      </c>
      <c r="B870" s="6" t="s">
        <v>25616</v>
      </c>
      <c r="C870" s="6" t="s">
        <v>12</v>
      </c>
      <c r="D870" s="6" t="str">
        <f t="shared" si="13"/>
        <v>un</v>
      </c>
    </row>
    <row r="871" spans="1:4" x14ac:dyDescent="0.2">
      <c r="A871" s="6" t="s">
        <v>12053</v>
      </c>
      <c r="B871" s="6" t="s">
        <v>25616</v>
      </c>
      <c r="C871" s="6" t="s">
        <v>12</v>
      </c>
      <c r="D871" s="6" t="str">
        <f t="shared" si="13"/>
        <v>un</v>
      </c>
    </row>
    <row r="872" spans="1:4" x14ac:dyDescent="0.2">
      <c r="A872" s="6" t="s">
        <v>434</v>
      </c>
      <c r="B872" s="6" t="s">
        <v>25617</v>
      </c>
      <c r="C872" s="6" t="s">
        <v>12</v>
      </c>
      <c r="D872" s="6" t="str">
        <f t="shared" si="13"/>
        <v>un</v>
      </c>
    </row>
    <row r="873" spans="1:4" x14ac:dyDescent="0.2">
      <c r="A873" s="6" t="s">
        <v>12054</v>
      </c>
      <c r="B873" s="6" t="s">
        <v>25617</v>
      </c>
      <c r="C873" s="6" t="s">
        <v>12</v>
      </c>
      <c r="D873" s="6" t="str">
        <f t="shared" si="13"/>
        <v>un</v>
      </c>
    </row>
    <row r="874" spans="1:4" x14ac:dyDescent="0.2">
      <c r="A874" s="6" t="s">
        <v>435</v>
      </c>
      <c r="B874" s="6" t="s">
        <v>25618</v>
      </c>
      <c r="C874" s="6" t="s">
        <v>12</v>
      </c>
      <c r="D874" s="6" t="str">
        <f t="shared" si="13"/>
        <v>un</v>
      </c>
    </row>
    <row r="875" spans="1:4" x14ac:dyDescent="0.2">
      <c r="A875" s="6" t="s">
        <v>12055</v>
      </c>
      <c r="B875" s="6" t="s">
        <v>25618</v>
      </c>
      <c r="C875" s="6" t="s">
        <v>12</v>
      </c>
      <c r="D875" s="6" t="str">
        <f t="shared" si="13"/>
        <v>un</v>
      </c>
    </row>
    <row r="876" spans="1:4" x14ac:dyDescent="0.2">
      <c r="A876" s="6" t="s">
        <v>436</v>
      </c>
      <c r="B876" s="6" t="s">
        <v>25619</v>
      </c>
      <c r="C876" s="6" t="s">
        <v>12</v>
      </c>
      <c r="D876" s="6" t="str">
        <f t="shared" si="13"/>
        <v>un</v>
      </c>
    </row>
    <row r="877" spans="1:4" x14ac:dyDescent="0.2">
      <c r="A877" s="6" t="s">
        <v>12056</v>
      </c>
      <c r="B877" s="6" t="s">
        <v>25619</v>
      </c>
      <c r="C877" s="6" t="s">
        <v>12</v>
      </c>
      <c r="D877" s="6" t="str">
        <f t="shared" si="13"/>
        <v>un</v>
      </c>
    </row>
    <row r="878" spans="1:4" x14ac:dyDescent="0.2">
      <c r="A878" s="6" t="s">
        <v>437</v>
      </c>
      <c r="B878" s="6" t="s">
        <v>25620</v>
      </c>
      <c r="C878" s="6" t="s">
        <v>12</v>
      </c>
      <c r="D878" s="6" t="str">
        <f t="shared" si="13"/>
        <v>un</v>
      </c>
    </row>
    <row r="879" spans="1:4" x14ac:dyDescent="0.2">
      <c r="A879" s="6" t="s">
        <v>12057</v>
      </c>
      <c r="B879" s="6" t="s">
        <v>25620</v>
      </c>
      <c r="C879" s="6" t="s">
        <v>12</v>
      </c>
      <c r="D879" s="6" t="str">
        <f t="shared" si="13"/>
        <v>un</v>
      </c>
    </row>
    <row r="880" spans="1:4" x14ac:dyDescent="0.2">
      <c r="A880" s="6" t="s">
        <v>438</v>
      </c>
      <c r="B880" s="6" t="s">
        <v>25621</v>
      </c>
      <c r="C880" s="6" t="s">
        <v>12</v>
      </c>
      <c r="D880" s="6" t="str">
        <f t="shared" si="13"/>
        <v>un</v>
      </c>
    </row>
    <row r="881" spans="1:4" x14ac:dyDescent="0.2">
      <c r="A881" s="6" t="s">
        <v>12058</v>
      </c>
      <c r="B881" s="6" t="s">
        <v>25621</v>
      </c>
      <c r="C881" s="6" t="s">
        <v>12</v>
      </c>
      <c r="D881" s="6" t="str">
        <f t="shared" si="13"/>
        <v>un</v>
      </c>
    </row>
    <row r="882" spans="1:4" x14ac:dyDescent="0.2">
      <c r="A882" s="6" t="s">
        <v>439</v>
      </c>
      <c r="B882" s="6" t="s">
        <v>25622</v>
      </c>
      <c r="C882" s="6" t="s">
        <v>12</v>
      </c>
      <c r="D882" s="6" t="str">
        <f t="shared" si="13"/>
        <v>un</v>
      </c>
    </row>
    <row r="883" spans="1:4" x14ac:dyDescent="0.2">
      <c r="A883" s="6" t="s">
        <v>12059</v>
      </c>
      <c r="B883" s="6" t="s">
        <v>25622</v>
      </c>
      <c r="C883" s="6" t="s">
        <v>12</v>
      </c>
      <c r="D883" s="6" t="str">
        <f t="shared" si="13"/>
        <v>un</v>
      </c>
    </row>
    <row r="884" spans="1:4" x14ac:dyDescent="0.2">
      <c r="A884" s="6" t="s">
        <v>440</v>
      </c>
      <c r="B884" s="6" t="s">
        <v>25623</v>
      </c>
      <c r="C884" s="6" t="s">
        <v>12</v>
      </c>
      <c r="D884" s="6" t="str">
        <f t="shared" si="13"/>
        <v>un</v>
      </c>
    </row>
    <row r="885" spans="1:4" x14ac:dyDescent="0.2">
      <c r="A885" s="6" t="s">
        <v>12060</v>
      </c>
      <c r="B885" s="6" t="s">
        <v>25623</v>
      </c>
      <c r="C885" s="6" t="s">
        <v>12</v>
      </c>
      <c r="D885" s="6" t="str">
        <f t="shared" si="13"/>
        <v>un</v>
      </c>
    </row>
    <row r="886" spans="1:4" x14ac:dyDescent="0.2">
      <c r="A886" s="6" t="s">
        <v>441</v>
      </c>
      <c r="B886" s="6" t="s">
        <v>25624</v>
      </c>
      <c r="C886" s="6" t="s">
        <v>12</v>
      </c>
      <c r="D886" s="6" t="str">
        <f t="shared" si="13"/>
        <v>un</v>
      </c>
    </row>
    <row r="887" spans="1:4" x14ac:dyDescent="0.2">
      <c r="A887" s="6" t="s">
        <v>12061</v>
      </c>
      <c r="B887" s="6" t="s">
        <v>25624</v>
      </c>
      <c r="C887" s="6" t="s">
        <v>12</v>
      </c>
      <c r="D887" s="6" t="str">
        <f t="shared" si="13"/>
        <v>un</v>
      </c>
    </row>
    <row r="888" spans="1:4" x14ac:dyDescent="0.2">
      <c r="A888" s="6" t="s">
        <v>442</v>
      </c>
      <c r="B888" s="6" t="s">
        <v>25625</v>
      </c>
      <c r="C888" s="6" t="s">
        <v>12</v>
      </c>
      <c r="D888" s="6" t="str">
        <f t="shared" si="13"/>
        <v>un</v>
      </c>
    </row>
    <row r="889" spans="1:4" x14ac:dyDescent="0.2">
      <c r="A889" s="6" t="s">
        <v>12062</v>
      </c>
      <c r="B889" s="6" t="s">
        <v>25625</v>
      </c>
      <c r="C889" s="6" t="s">
        <v>12</v>
      </c>
      <c r="D889" s="6" t="str">
        <f t="shared" si="13"/>
        <v>un</v>
      </c>
    </row>
    <row r="890" spans="1:4" x14ac:dyDescent="0.2">
      <c r="A890" s="6" t="s">
        <v>443</v>
      </c>
      <c r="B890" s="6" t="s">
        <v>25626</v>
      </c>
      <c r="C890" s="6" t="s">
        <v>12</v>
      </c>
      <c r="D890" s="6" t="str">
        <f t="shared" si="13"/>
        <v>un</v>
      </c>
    </row>
    <row r="891" spans="1:4" x14ac:dyDescent="0.2">
      <c r="A891" s="6" t="s">
        <v>12063</v>
      </c>
      <c r="B891" s="6" t="s">
        <v>25626</v>
      </c>
      <c r="C891" s="6" t="s">
        <v>12</v>
      </c>
      <c r="D891" s="6" t="str">
        <f t="shared" si="13"/>
        <v>un</v>
      </c>
    </row>
    <row r="892" spans="1:4" x14ac:dyDescent="0.2">
      <c r="A892" s="6" t="s">
        <v>444</v>
      </c>
      <c r="B892" s="6" t="s">
        <v>25627</v>
      </c>
      <c r="C892" s="6" t="s">
        <v>12</v>
      </c>
      <c r="D892" s="6" t="str">
        <f t="shared" si="13"/>
        <v>un</v>
      </c>
    </row>
    <row r="893" spans="1:4" x14ac:dyDescent="0.2">
      <c r="A893" s="6" t="s">
        <v>12064</v>
      </c>
      <c r="B893" s="6" t="s">
        <v>25627</v>
      </c>
      <c r="C893" s="6" t="s">
        <v>12</v>
      </c>
      <c r="D893" s="6" t="str">
        <f t="shared" si="13"/>
        <v>un</v>
      </c>
    </row>
    <row r="894" spans="1:4" x14ac:dyDescent="0.2">
      <c r="A894" s="6" t="s">
        <v>445</v>
      </c>
      <c r="B894" s="6" t="s">
        <v>25628</v>
      </c>
      <c r="C894" s="6" t="s">
        <v>408</v>
      </c>
      <c r="D894" s="6" t="str">
        <f t="shared" si="13"/>
        <v>km</v>
      </c>
    </row>
    <row r="895" spans="1:4" x14ac:dyDescent="0.2">
      <c r="A895" s="6" t="s">
        <v>12065</v>
      </c>
      <c r="B895" s="6" t="s">
        <v>25628</v>
      </c>
      <c r="C895" s="6" t="s">
        <v>408</v>
      </c>
      <c r="D895" s="6" t="str">
        <f t="shared" si="13"/>
        <v>km</v>
      </c>
    </row>
    <row r="896" spans="1:4" x14ac:dyDescent="0.2">
      <c r="A896" s="6" t="s">
        <v>446</v>
      </c>
      <c r="B896" s="6" t="s">
        <v>25629</v>
      </c>
      <c r="C896" s="6" t="s">
        <v>408</v>
      </c>
      <c r="D896" s="6" t="str">
        <f t="shared" si="13"/>
        <v>km</v>
      </c>
    </row>
    <row r="897" spans="1:4" x14ac:dyDescent="0.2">
      <c r="A897" s="6" t="s">
        <v>12066</v>
      </c>
      <c r="B897" s="6" t="s">
        <v>25629</v>
      </c>
      <c r="C897" s="6" t="s">
        <v>408</v>
      </c>
      <c r="D897" s="6" t="str">
        <f t="shared" si="13"/>
        <v>km</v>
      </c>
    </row>
    <row r="898" spans="1:4" x14ac:dyDescent="0.2">
      <c r="A898" s="6" t="s">
        <v>447</v>
      </c>
      <c r="B898" s="6" t="s">
        <v>25630</v>
      </c>
      <c r="C898" s="6" t="s">
        <v>408</v>
      </c>
      <c r="D898" s="6" t="str">
        <f t="shared" ref="D898:D961" si="14">LOWER(C898)</f>
        <v>km</v>
      </c>
    </row>
    <row r="899" spans="1:4" x14ac:dyDescent="0.2">
      <c r="A899" s="6" t="s">
        <v>12067</v>
      </c>
      <c r="B899" s="6" t="s">
        <v>25630</v>
      </c>
      <c r="C899" s="6" t="s">
        <v>408</v>
      </c>
      <c r="D899" s="6" t="str">
        <f t="shared" si="14"/>
        <v>km</v>
      </c>
    </row>
    <row r="900" spans="1:4" x14ac:dyDescent="0.2">
      <c r="A900" s="6" t="s">
        <v>448</v>
      </c>
      <c r="B900" s="6" t="s">
        <v>25631</v>
      </c>
      <c r="C900" s="6" t="s">
        <v>408</v>
      </c>
      <c r="D900" s="6" t="str">
        <f t="shared" si="14"/>
        <v>km</v>
      </c>
    </row>
    <row r="901" spans="1:4" x14ac:dyDescent="0.2">
      <c r="A901" s="6" t="s">
        <v>12068</v>
      </c>
      <c r="B901" s="6" t="s">
        <v>25631</v>
      </c>
      <c r="C901" s="6" t="s">
        <v>408</v>
      </c>
      <c r="D901" s="6" t="str">
        <f t="shared" si="14"/>
        <v>km</v>
      </c>
    </row>
    <row r="902" spans="1:4" x14ac:dyDescent="0.2">
      <c r="A902" s="6" t="s">
        <v>449</v>
      </c>
      <c r="B902" s="6" t="s">
        <v>25632</v>
      </c>
      <c r="C902" s="6" t="s">
        <v>408</v>
      </c>
      <c r="D902" s="6" t="str">
        <f t="shared" si="14"/>
        <v>km</v>
      </c>
    </row>
    <row r="903" spans="1:4" x14ac:dyDescent="0.2">
      <c r="A903" s="6" t="s">
        <v>12069</v>
      </c>
      <c r="B903" s="6" t="s">
        <v>25632</v>
      </c>
      <c r="C903" s="6" t="s">
        <v>408</v>
      </c>
      <c r="D903" s="6" t="str">
        <f t="shared" si="14"/>
        <v>km</v>
      </c>
    </row>
    <row r="904" spans="1:4" x14ac:dyDescent="0.2">
      <c r="A904" s="6" t="s">
        <v>450</v>
      </c>
      <c r="B904" s="6" t="s">
        <v>25633</v>
      </c>
      <c r="C904" s="6" t="s">
        <v>408</v>
      </c>
      <c r="D904" s="6" t="str">
        <f t="shared" si="14"/>
        <v>km</v>
      </c>
    </row>
    <row r="905" spans="1:4" x14ac:dyDescent="0.2">
      <c r="A905" s="6" t="s">
        <v>12070</v>
      </c>
      <c r="B905" s="6" t="s">
        <v>25633</v>
      </c>
      <c r="C905" s="6" t="s">
        <v>408</v>
      </c>
      <c r="D905" s="6" t="str">
        <f t="shared" si="14"/>
        <v>km</v>
      </c>
    </row>
    <row r="906" spans="1:4" x14ac:dyDescent="0.2">
      <c r="A906" s="6" t="s">
        <v>451</v>
      </c>
      <c r="B906" s="6" t="s">
        <v>25634</v>
      </c>
      <c r="C906" s="6" t="s">
        <v>25536</v>
      </c>
      <c r="D906" s="6" t="str">
        <f t="shared" si="14"/>
        <v>m2</v>
      </c>
    </row>
    <row r="907" spans="1:4" x14ac:dyDescent="0.2">
      <c r="A907" s="6" t="s">
        <v>12071</v>
      </c>
      <c r="B907" s="6" t="s">
        <v>25634</v>
      </c>
      <c r="C907" s="6" t="s">
        <v>25536</v>
      </c>
      <c r="D907" s="6" t="str">
        <f t="shared" si="14"/>
        <v>m2</v>
      </c>
    </row>
    <row r="908" spans="1:4" x14ac:dyDescent="0.2">
      <c r="A908" s="6" t="s">
        <v>452</v>
      </c>
      <c r="B908" s="6" t="s">
        <v>25635</v>
      </c>
      <c r="C908" s="6" t="s">
        <v>21</v>
      </c>
      <c r="D908" s="6" t="str">
        <f t="shared" si="14"/>
        <v>m</v>
      </c>
    </row>
    <row r="909" spans="1:4" x14ac:dyDescent="0.2">
      <c r="A909" s="6" t="s">
        <v>12072</v>
      </c>
      <c r="B909" s="6" t="s">
        <v>25635</v>
      </c>
      <c r="C909" s="6" t="s">
        <v>21</v>
      </c>
      <c r="D909" s="6" t="str">
        <f t="shared" si="14"/>
        <v>m</v>
      </c>
    </row>
    <row r="910" spans="1:4" x14ac:dyDescent="0.2">
      <c r="A910" s="6" t="s">
        <v>23107</v>
      </c>
      <c r="B910" s="6" t="s">
        <v>25636</v>
      </c>
      <c r="C910" s="6" t="s">
        <v>25536</v>
      </c>
      <c r="D910" s="6" t="str">
        <f t="shared" si="14"/>
        <v>m2</v>
      </c>
    </row>
    <row r="911" spans="1:4" x14ac:dyDescent="0.2">
      <c r="A911" s="6" t="s">
        <v>23108</v>
      </c>
      <c r="B911" s="6" t="s">
        <v>25636</v>
      </c>
      <c r="C911" s="6" t="s">
        <v>25536</v>
      </c>
      <c r="D911" s="6" t="str">
        <f t="shared" si="14"/>
        <v>m2</v>
      </c>
    </row>
    <row r="912" spans="1:4" x14ac:dyDescent="0.2">
      <c r="A912" s="6" t="s">
        <v>23109</v>
      </c>
      <c r="B912" s="6" t="s">
        <v>25637</v>
      </c>
      <c r="C912" s="6" t="s">
        <v>25536</v>
      </c>
      <c r="D912" s="6" t="str">
        <f t="shared" si="14"/>
        <v>m2</v>
      </c>
    </row>
    <row r="913" spans="1:4" x14ac:dyDescent="0.2">
      <c r="A913" s="6" t="s">
        <v>23110</v>
      </c>
      <c r="B913" s="6" t="s">
        <v>25637</v>
      </c>
      <c r="C913" s="6" t="s">
        <v>25536</v>
      </c>
      <c r="D913" s="6" t="str">
        <f t="shared" si="14"/>
        <v>m2</v>
      </c>
    </row>
    <row r="914" spans="1:4" x14ac:dyDescent="0.2">
      <c r="A914" s="6" t="s">
        <v>23111</v>
      </c>
      <c r="B914" s="6" t="s">
        <v>25638</v>
      </c>
      <c r="C914" s="6" t="s">
        <v>25536</v>
      </c>
      <c r="D914" s="6" t="str">
        <f t="shared" si="14"/>
        <v>m2</v>
      </c>
    </row>
    <row r="915" spans="1:4" x14ac:dyDescent="0.2">
      <c r="A915" s="6" t="s">
        <v>23112</v>
      </c>
      <c r="B915" s="6" t="s">
        <v>25638</v>
      </c>
      <c r="C915" s="6" t="s">
        <v>25536</v>
      </c>
      <c r="D915" s="6" t="str">
        <f t="shared" si="14"/>
        <v>m2</v>
      </c>
    </row>
    <row r="916" spans="1:4" x14ac:dyDescent="0.2">
      <c r="A916" s="6" t="s">
        <v>6586</v>
      </c>
      <c r="B916" s="6" t="s">
        <v>25639</v>
      </c>
      <c r="C916" s="6" t="s">
        <v>12</v>
      </c>
      <c r="D916" s="6" t="str">
        <f t="shared" si="14"/>
        <v>un</v>
      </c>
    </row>
    <row r="917" spans="1:4" x14ac:dyDescent="0.2">
      <c r="A917" s="6" t="s">
        <v>12073</v>
      </c>
      <c r="B917" s="6" t="s">
        <v>25639</v>
      </c>
      <c r="C917" s="6" t="s">
        <v>12</v>
      </c>
      <c r="D917" s="6" t="str">
        <f t="shared" si="14"/>
        <v>un</v>
      </c>
    </row>
    <row r="918" spans="1:4" x14ac:dyDescent="0.2">
      <c r="A918" s="6" t="s">
        <v>6587</v>
      </c>
      <c r="B918" s="6" t="s">
        <v>25640</v>
      </c>
      <c r="C918" s="6" t="s">
        <v>12</v>
      </c>
      <c r="D918" s="6" t="str">
        <f t="shared" si="14"/>
        <v>un</v>
      </c>
    </row>
    <row r="919" spans="1:4" x14ac:dyDescent="0.2">
      <c r="A919" s="6" t="s">
        <v>12074</v>
      </c>
      <c r="B919" s="6" t="s">
        <v>25640</v>
      </c>
      <c r="C919" s="6" t="s">
        <v>12</v>
      </c>
      <c r="D919" s="6" t="str">
        <f t="shared" si="14"/>
        <v>un</v>
      </c>
    </row>
    <row r="920" spans="1:4" x14ac:dyDescent="0.2">
      <c r="A920" s="6" t="s">
        <v>6588</v>
      </c>
      <c r="B920" s="6" t="s">
        <v>25641</v>
      </c>
      <c r="C920" s="6" t="s">
        <v>12</v>
      </c>
      <c r="D920" s="6" t="str">
        <f t="shared" si="14"/>
        <v>un</v>
      </c>
    </row>
    <row r="921" spans="1:4" x14ac:dyDescent="0.2">
      <c r="A921" s="6" t="s">
        <v>12075</v>
      </c>
      <c r="B921" s="6" t="s">
        <v>25641</v>
      </c>
      <c r="C921" s="6" t="s">
        <v>12</v>
      </c>
      <c r="D921" s="6" t="str">
        <f t="shared" si="14"/>
        <v>un</v>
      </c>
    </row>
    <row r="922" spans="1:4" x14ac:dyDescent="0.2">
      <c r="A922" s="6" t="s">
        <v>6589</v>
      </c>
      <c r="B922" s="6" t="s">
        <v>25642</v>
      </c>
      <c r="C922" s="6" t="s">
        <v>12</v>
      </c>
      <c r="D922" s="6" t="str">
        <f t="shared" si="14"/>
        <v>un</v>
      </c>
    </row>
    <row r="923" spans="1:4" x14ac:dyDescent="0.2">
      <c r="A923" s="6" t="s">
        <v>12076</v>
      </c>
      <c r="B923" s="6" t="s">
        <v>25642</v>
      </c>
      <c r="C923" s="6" t="s">
        <v>12</v>
      </c>
      <c r="D923" s="6" t="str">
        <f t="shared" si="14"/>
        <v>un</v>
      </c>
    </row>
    <row r="924" spans="1:4" x14ac:dyDescent="0.2">
      <c r="A924" s="6" t="s">
        <v>6590</v>
      </c>
      <c r="B924" s="6" t="s">
        <v>25643</v>
      </c>
      <c r="C924" s="6" t="s">
        <v>12</v>
      </c>
      <c r="D924" s="6" t="str">
        <f t="shared" si="14"/>
        <v>un</v>
      </c>
    </row>
    <row r="925" spans="1:4" x14ac:dyDescent="0.2">
      <c r="A925" s="6" t="s">
        <v>12077</v>
      </c>
      <c r="B925" s="6" t="s">
        <v>25643</v>
      </c>
      <c r="C925" s="6" t="s">
        <v>12</v>
      </c>
      <c r="D925" s="6" t="str">
        <f t="shared" si="14"/>
        <v>un</v>
      </c>
    </row>
    <row r="926" spans="1:4" x14ac:dyDescent="0.2">
      <c r="A926" s="6" t="s">
        <v>6591</v>
      </c>
      <c r="B926" s="6" t="s">
        <v>25644</v>
      </c>
      <c r="C926" s="6" t="s">
        <v>12</v>
      </c>
      <c r="D926" s="6" t="str">
        <f t="shared" si="14"/>
        <v>un</v>
      </c>
    </row>
    <row r="927" spans="1:4" x14ac:dyDescent="0.2">
      <c r="A927" s="6" t="s">
        <v>12078</v>
      </c>
      <c r="B927" s="6" t="s">
        <v>25644</v>
      </c>
      <c r="C927" s="6" t="s">
        <v>12</v>
      </c>
      <c r="D927" s="6" t="str">
        <f t="shared" si="14"/>
        <v>un</v>
      </c>
    </row>
    <row r="928" spans="1:4" x14ac:dyDescent="0.2">
      <c r="A928" s="6" t="s">
        <v>6592</v>
      </c>
      <c r="B928" s="6" t="s">
        <v>25645</v>
      </c>
      <c r="C928" s="6" t="s">
        <v>12</v>
      </c>
      <c r="D928" s="6" t="str">
        <f t="shared" si="14"/>
        <v>un</v>
      </c>
    </row>
    <row r="929" spans="1:4" x14ac:dyDescent="0.2">
      <c r="A929" s="6" t="s">
        <v>12079</v>
      </c>
      <c r="B929" s="6" t="s">
        <v>25645</v>
      </c>
      <c r="C929" s="6" t="s">
        <v>12</v>
      </c>
      <c r="D929" s="6" t="str">
        <f t="shared" si="14"/>
        <v>un</v>
      </c>
    </row>
    <row r="930" spans="1:4" x14ac:dyDescent="0.2">
      <c r="A930" s="6" t="s">
        <v>6593</v>
      </c>
      <c r="B930" s="6" t="s">
        <v>25646</v>
      </c>
      <c r="C930" s="6" t="s">
        <v>12</v>
      </c>
      <c r="D930" s="6" t="str">
        <f t="shared" si="14"/>
        <v>un</v>
      </c>
    </row>
    <row r="931" spans="1:4" x14ac:dyDescent="0.2">
      <c r="A931" s="6" t="s">
        <v>12080</v>
      </c>
      <c r="B931" s="6" t="s">
        <v>25646</v>
      </c>
      <c r="C931" s="6" t="s">
        <v>12</v>
      </c>
      <c r="D931" s="6" t="str">
        <f t="shared" si="14"/>
        <v>un</v>
      </c>
    </row>
    <row r="932" spans="1:4" x14ac:dyDescent="0.2">
      <c r="A932" s="6" t="s">
        <v>6594</v>
      </c>
      <c r="B932" s="6" t="s">
        <v>25647</v>
      </c>
      <c r="C932" s="6" t="s">
        <v>12</v>
      </c>
      <c r="D932" s="6" t="str">
        <f t="shared" si="14"/>
        <v>un</v>
      </c>
    </row>
    <row r="933" spans="1:4" x14ac:dyDescent="0.2">
      <c r="A933" s="6" t="s">
        <v>12081</v>
      </c>
      <c r="B933" s="6" t="s">
        <v>25647</v>
      </c>
      <c r="C933" s="6" t="s">
        <v>12</v>
      </c>
      <c r="D933" s="6" t="str">
        <f t="shared" si="14"/>
        <v>un</v>
      </c>
    </row>
    <row r="934" spans="1:4" x14ac:dyDescent="0.2">
      <c r="A934" s="6" t="s">
        <v>6595</v>
      </c>
      <c r="B934" s="6" t="s">
        <v>25648</v>
      </c>
      <c r="C934" s="6" t="s">
        <v>12</v>
      </c>
      <c r="D934" s="6" t="str">
        <f t="shared" si="14"/>
        <v>un</v>
      </c>
    </row>
    <row r="935" spans="1:4" x14ac:dyDescent="0.2">
      <c r="A935" s="6" t="s">
        <v>12082</v>
      </c>
      <c r="B935" s="6" t="s">
        <v>25648</v>
      </c>
      <c r="C935" s="6" t="s">
        <v>12</v>
      </c>
      <c r="D935" s="6" t="str">
        <f t="shared" si="14"/>
        <v>un</v>
      </c>
    </row>
    <row r="936" spans="1:4" x14ac:dyDescent="0.2">
      <c r="A936" s="6" t="s">
        <v>6596</v>
      </c>
      <c r="B936" s="6" t="s">
        <v>25649</v>
      </c>
      <c r="C936" s="6" t="s">
        <v>25536</v>
      </c>
      <c r="D936" s="6" t="str">
        <f t="shared" si="14"/>
        <v>m2</v>
      </c>
    </row>
    <row r="937" spans="1:4" x14ac:dyDescent="0.2">
      <c r="A937" s="6" t="s">
        <v>12083</v>
      </c>
      <c r="B937" s="6" t="s">
        <v>25649</v>
      </c>
      <c r="C937" s="6" t="s">
        <v>25536</v>
      </c>
      <c r="D937" s="6" t="str">
        <f t="shared" si="14"/>
        <v>m2</v>
      </c>
    </row>
    <row r="938" spans="1:4" x14ac:dyDescent="0.2">
      <c r="A938" s="6" t="s">
        <v>6597</v>
      </c>
      <c r="B938" s="6" t="s">
        <v>25650</v>
      </c>
      <c r="C938" s="6" t="s">
        <v>25536</v>
      </c>
      <c r="D938" s="6" t="str">
        <f t="shared" si="14"/>
        <v>m2</v>
      </c>
    </row>
    <row r="939" spans="1:4" x14ac:dyDescent="0.2">
      <c r="A939" s="6" t="s">
        <v>12084</v>
      </c>
      <c r="B939" s="6" t="s">
        <v>25650</v>
      </c>
      <c r="C939" s="6" t="s">
        <v>25536</v>
      </c>
      <c r="D939" s="6" t="str">
        <f t="shared" si="14"/>
        <v>m2</v>
      </c>
    </row>
    <row r="940" spans="1:4" x14ac:dyDescent="0.2">
      <c r="A940" s="6" t="s">
        <v>6598</v>
      </c>
      <c r="B940" s="6" t="s">
        <v>25651</v>
      </c>
      <c r="C940" s="6" t="s">
        <v>25536</v>
      </c>
      <c r="D940" s="6" t="str">
        <f t="shared" si="14"/>
        <v>m2</v>
      </c>
    </row>
    <row r="941" spans="1:4" x14ac:dyDescent="0.2">
      <c r="A941" s="6" t="s">
        <v>12085</v>
      </c>
      <c r="B941" s="6" t="s">
        <v>25651</v>
      </c>
      <c r="C941" s="6" t="s">
        <v>25536</v>
      </c>
      <c r="D941" s="6" t="str">
        <f t="shared" si="14"/>
        <v>m2</v>
      </c>
    </row>
    <row r="942" spans="1:4" x14ac:dyDescent="0.2">
      <c r="A942" s="6" t="s">
        <v>6599</v>
      </c>
      <c r="B942" s="6" t="s">
        <v>25652</v>
      </c>
      <c r="C942" s="6" t="s">
        <v>25536</v>
      </c>
      <c r="D942" s="6" t="str">
        <f t="shared" si="14"/>
        <v>m2</v>
      </c>
    </row>
    <row r="943" spans="1:4" x14ac:dyDescent="0.2">
      <c r="A943" s="6" t="s">
        <v>12086</v>
      </c>
      <c r="B943" s="6" t="s">
        <v>25652</v>
      </c>
      <c r="C943" s="6" t="s">
        <v>25536</v>
      </c>
      <c r="D943" s="6" t="str">
        <f t="shared" si="14"/>
        <v>m2</v>
      </c>
    </row>
    <row r="944" spans="1:4" x14ac:dyDescent="0.2">
      <c r="A944" s="6" t="s">
        <v>6600</v>
      </c>
      <c r="B944" s="6" t="s">
        <v>25653</v>
      </c>
      <c r="C944" s="6" t="s">
        <v>25536</v>
      </c>
      <c r="D944" s="6" t="str">
        <f t="shared" si="14"/>
        <v>m2</v>
      </c>
    </row>
    <row r="945" spans="1:4" x14ac:dyDescent="0.2">
      <c r="A945" s="6" t="s">
        <v>12087</v>
      </c>
      <c r="B945" s="6" t="s">
        <v>25653</v>
      </c>
      <c r="C945" s="6" t="s">
        <v>25536</v>
      </c>
      <c r="D945" s="6" t="str">
        <f t="shared" si="14"/>
        <v>m2</v>
      </c>
    </row>
    <row r="946" spans="1:4" x14ac:dyDescent="0.2">
      <c r="A946" s="6" t="s">
        <v>6601</v>
      </c>
      <c r="B946" s="6" t="s">
        <v>25654</v>
      </c>
      <c r="C946" s="6" t="s">
        <v>25536</v>
      </c>
      <c r="D946" s="6" t="str">
        <f t="shared" si="14"/>
        <v>m2</v>
      </c>
    </row>
    <row r="947" spans="1:4" x14ac:dyDescent="0.2">
      <c r="A947" s="6" t="s">
        <v>12088</v>
      </c>
      <c r="B947" s="6" t="s">
        <v>25654</v>
      </c>
      <c r="C947" s="6" t="s">
        <v>25536</v>
      </c>
      <c r="D947" s="6" t="str">
        <f t="shared" si="14"/>
        <v>m2</v>
      </c>
    </row>
    <row r="948" spans="1:4" x14ac:dyDescent="0.2">
      <c r="A948" s="6" t="s">
        <v>6602</v>
      </c>
      <c r="B948" s="6" t="s">
        <v>25655</v>
      </c>
      <c r="C948" s="6" t="s">
        <v>25536</v>
      </c>
      <c r="D948" s="6" t="str">
        <f t="shared" si="14"/>
        <v>m2</v>
      </c>
    </row>
    <row r="949" spans="1:4" x14ac:dyDescent="0.2">
      <c r="A949" s="6" t="s">
        <v>12089</v>
      </c>
      <c r="B949" s="6" t="s">
        <v>25655</v>
      </c>
      <c r="C949" s="6" t="s">
        <v>25536</v>
      </c>
      <c r="D949" s="6" t="str">
        <f t="shared" si="14"/>
        <v>m2</v>
      </c>
    </row>
    <row r="950" spans="1:4" x14ac:dyDescent="0.2">
      <c r="A950" s="6" t="s">
        <v>6603</v>
      </c>
      <c r="B950" s="6" t="s">
        <v>25656</v>
      </c>
      <c r="C950" s="6" t="s">
        <v>25536</v>
      </c>
      <c r="D950" s="6" t="str">
        <f t="shared" si="14"/>
        <v>m2</v>
      </c>
    </row>
    <row r="951" spans="1:4" x14ac:dyDescent="0.2">
      <c r="A951" s="6" t="s">
        <v>12090</v>
      </c>
      <c r="B951" s="6" t="s">
        <v>25656</v>
      </c>
      <c r="C951" s="6" t="s">
        <v>25536</v>
      </c>
      <c r="D951" s="6" t="str">
        <f t="shared" si="14"/>
        <v>m2</v>
      </c>
    </row>
    <row r="952" spans="1:4" x14ac:dyDescent="0.2">
      <c r="A952" s="6" t="s">
        <v>6604</v>
      </c>
      <c r="B952" s="6" t="s">
        <v>25657</v>
      </c>
      <c r="C952" s="6" t="s">
        <v>25536</v>
      </c>
      <c r="D952" s="6" t="str">
        <f t="shared" si="14"/>
        <v>m2</v>
      </c>
    </row>
    <row r="953" spans="1:4" x14ac:dyDescent="0.2">
      <c r="A953" s="6" t="s">
        <v>12091</v>
      </c>
      <c r="B953" s="6" t="s">
        <v>25657</v>
      </c>
      <c r="C953" s="6" t="s">
        <v>25536</v>
      </c>
      <c r="D953" s="6" t="str">
        <f t="shared" si="14"/>
        <v>m2</v>
      </c>
    </row>
    <row r="954" spans="1:4" x14ac:dyDescent="0.2">
      <c r="A954" s="6" t="s">
        <v>6605</v>
      </c>
      <c r="B954" s="6" t="s">
        <v>25658</v>
      </c>
      <c r="C954" s="6" t="s">
        <v>25536</v>
      </c>
      <c r="D954" s="6" t="str">
        <f t="shared" si="14"/>
        <v>m2</v>
      </c>
    </row>
    <row r="955" spans="1:4" x14ac:dyDescent="0.2">
      <c r="A955" s="6" t="s">
        <v>12092</v>
      </c>
      <c r="B955" s="6" t="s">
        <v>25658</v>
      </c>
      <c r="C955" s="6" t="s">
        <v>25536</v>
      </c>
      <c r="D955" s="6" t="str">
        <f t="shared" si="14"/>
        <v>m2</v>
      </c>
    </row>
    <row r="956" spans="1:4" x14ac:dyDescent="0.2">
      <c r="A956" s="6" t="s">
        <v>6606</v>
      </c>
      <c r="B956" s="6" t="s">
        <v>25659</v>
      </c>
      <c r="C956" s="6" t="s">
        <v>25536</v>
      </c>
      <c r="D956" s="6" t="str">
        <f t="shared" si="14"/>
        <v>m2</v>
      </c>
    </row>
    <row r="957" spans="1:4" x14ac:dyDescent="0.2">
      <c r="A957" s="6" t="s">
        <v>12093</v>
      </c>
      <c r="B957" s="6" t="s">
        <v>25659</v>
      </c>
      <c r="C957" s="6" t="s">
        <v>25536</v>
      </c>
      <c r="D957" s="6" t="str">
        <f t="shared" si="14"/>
        <v>m2</v>
      </c>
    </row>
    <row r="958" spans="1:4" x14ac:dyDescent="0.2">
      <c r="A958" s="6" t="s">
        <v>6607</v>
      </c>
      <c r="B958" s="6" t="s">
        <v>25660</v>
      </c>
      <c r="C958" s="6" t="s">
        <v>25536</v>
      </c>
      <c r="D958" s="6" t="str">
        <f t="shared" si="14"/>
        <v>m2</v>
      </c>
    </row>
    <row r="959" spans="1:4" x14ac:dyDescent="0.2">
      <c r="A959" s="6" t="s">
        <v>12094</v>
      </c>
      <c r="B959" s="6" t="s">
        <v>25660</v>
      </c>
      <c r="C959" s="6" t="s">
        <v>25536</v>
      </c>
      <c r="D959" s="6" t="str">
        <f t="shared" si="14"/>
        <v>m2</v>
      </c>
    </row>
    <row r="960" spans="1:4" x14ac:dyDescent="0.2">
      <c r="A960" s="6" t="s">
        <v>6608</v>
      </c>
      <c r="B960" s="6" t="s">
        <v>25661</v>
      </c>
      <c r="C960" s="6" t="s">
        <v>25536</v>
      </c>
      <c r="D960" s="6" t="str">
        <f t="shared" si="14"/>
        <v>m2</v>
      </c>
    </row>
    <row r="961" spans="1:4" x14ac:dyDescent="0.2">
      <c r="A961" s="6" t="s">
        <v>12095</v>
      </c>
      <c r="B961" s="6" t="s">
        <v>25661</v>
      </c>
      <c r="C961" s="6" t="s">
        <v>25536</v>
      </c>
      <c r="D961" s="6" t="str">
        <f t="shared" si="14"/>
        <v>m2</v>
      </c>
    </row>
    <row r="962" spans="1:4" x14ac:dyDescent="0.2">
      <c r="A962" s="6" t="s">
        <v>6609</v>
      </c>
      <c r="B962" s="6" t="s">
        <v>25662</v>
      </c>
      <c r="C962" s="6" t="s">
        <v>25536</v>
      </c>
      <c r="D962" s="6" t="str">
        <f t="shared" ref="D962:D1025" si="15">LOWER(C962)</f>
        <v>m2</v>
      </c>
    </row>
    <row r="963" spans="1:4" x14ac:dyDescent="0.2">
      <c r="A963" s="6" t="s">
        <v>12096</v>
      </c>
      <c r="B963" s="6" t="s">
        <v>25662</v>
      </c>
      <c r="C963" s="6" t="s">
        <v>25536</v>
      </c>
      <c r="D963" s="6" t="str">
        <f t="shared" si="15"/>
        <v>m2</v>
      </c>
    </row>
    <row r="964" spans="1:4" x14ac:dyDescent="0.2">
      <c r="A964" s="6" t="s">
        <v>6610</v>
      </c>
      <c r="B964" s="6" t="s">
        <v>25663</v>
      </c>
      <c r="C964" s="6" t="s">
        <v>25536</v>
      </c>
      <c r="D964" s="6" t="str">
        <f t="shared" si="15"/>
        <v>m2</v>
      </c>
    </row>
    <row r="965" spans="1:4" x14ac:dyDescent="0.2">
      <c r="A965" s="6" t="s">
        <v>12097</v>
      </c>
      <c r="B965" s="6" t="s">
        <v>25663</v>
      </c>
      <c r="C965" s="6" t="s">
        <v>25536</v>
      </c>
      <c r="D965" s="6" t="str">
        <f t="shared" si="15"/>
        <v>m2</v>
      </c>
    </row>
    <row r="966" spans="1:4" x14ac:dyDescent="0.2">
      <c r="A966" s="6" t="s">
        <v>6611</v>
      </c>
      <c r="B966" s="6" t="s">
        <v>25664</v>
      </c>
      <c r="C966" s="6" t="s">
        <v>25536</v>
      </c>
      <c r="D966" s="6" t="str">
        <f t="shared" si="15"/>
        <v>m2</v>
      </c>
    </row>
    <row r="967" spans="1:4" x14ac:dyDescent="0.2">
      <c r="A967" s="6" t="s">
        <v>12098</v>
      </c>
      <c r="B967" s="6" t="s">
        <v>25664</v>
      </c>
      <c r="C967" s="6" t="s">
        <v>25536</v>
      </c>
      <c r="D967" s="6" t="str">
        <f t="shared" si="15"/>
        <v>m2</v>
      </c>
    </row>
    <row r="968" spans="1:4" x14ac:dyDescent="0.2">
      <c r="A968" s="6" t="s">
        <v>6612</v>
      </c>
      <c r="B968" s="6" t="s">
        <v>25665</v>
      </c>
      <c r="C968" s="6" t="s">
        <v>25536</v>
      </c>
      <c r="D968" s="6" t="str">
        <f t="shared" si="15"/>
        <v>m2</v>
      </c>
    </row>
    <row r="969" spans="1:4" x14ac:dyDescent="0.2">
      <c r="A969" s="6" t="s">
        <v>12099</v>
      </c>
      <c r="B969" s="6" t="s">
        <v>25665</v>
      </c>
      <c r="C969" s="6" t="s">
        <v>25536</v>
      </c>
      <c r="D969" s="6" t="str">
        <f t="shared" si="15"/>
        <v>m2</v>
      </c>
    </row>
    <row r="970" spans="1:4" x14ac:dyDescent="0.2">
      <c r="A970" s="6" t="s">
        <v>6613</v>
      </c>
      <c r="B970" s="6" t="s">
        <v>25666</v>
      </c>
      <c r="C970" s="6" t="s">
        <v>25536</v>
      </c>
      <c r="D970" s="6" t="str">
        <f t="shared" si="15"/>
        <v>m2</v>
      </c>
    </row>
    <row r="971" spans="1:4" x14ac:dyDescent="0.2">
      <c r="A971" s="6" t="s">
        <v>12100</v>
      </c>
      <c r="B971" s="6" t="s">
        <v>25666</v>
      </c>
      <c r="C971" s="6" t="s">
        <v>25536</v>
      </c>
      <c r="D971" s="6" t="str">
        <f t="shared" si="15"/>
        <v>m2</v>
      </c>
    </row>
    <row r="972" spans="1:4" x14ac:dyDescent="0.2">
      <c r="A972" s="6" t="s">
        <v>6614</v>
      </c>
      <c r="B972" s="6" t="s">
        <v>25667</v>
      </c>
      <c r="C972" s="6" t="s">
        <v>25536</v>
      </c>
      <c r="D972" s="6" t="str">
        <f t="shared" si="15"/>
        <v>m2</v>
      </c>
    </row>
    <row r="973" spans="1:4" x14ac:dyDescent="0.2">
      <c r="A973" s="6" t="s">
        <v>12101</v>
      </c>
      <c r="B973" s="6" t="s">
        <v>25667</v>
      </c>
      <c r="C973" s="6" t="s">
        <v>25536</v>
      </c>
      <c r="D973" s="6" t="str">
        <f t="shared" si="15"/>
        <v>m2</v>
      </c>
    </row>
    <row r="974" spans="1:4" x14ac:dyDescent="0.2">
      <c r="A974" s="6" t="s">
        <v>6615</v>
      </c>
      <c r="B974" s="6" t="s">
        <v>25668</v>
      </c>
      <c r="C974" s="6" t="s">
        <v>25536</v>
      </c>
      <c r="D974" s="6" t="str">
        <f t="shared" si="15"/>
        <v>m2</v>
      </c>
    </row>
    <row r="975" spans="1:4" x14ac:dyDescent="0.2">
      <c r="A975" s="6" t="s">
        <v>12102</v>
      </c>
      <c r="B975" s="6" t="s">
        <v>25668</v>
      </c>
      <c r="C975" s="6" t="s">
        <v>25536</v>
      </c>
      <c r="D975" s="6" t="str">
        <f t="shared" si="15"/>
        <v>m2</v>
      </c>
    </row>
    <row r="976" spans="1:4" x14ac:dyDescent="0.2">
      <c r="A976" s="6" t="s">
        <v>6616</v>
      </c>
      <c r="B976" s="6" t="s">
        <v>25669</v>
      </c>
      <c r="C976" s="6" t="s">
        <v>25536</v>
      </c>
      <c r="D976" s="6" t="str">
        <f t="shared" si="15"/>
        <v>m2</v>
      </c>
    </row>
    <row r="977" spans="1:4" x14ac:dyDescent="0.2">
      <c r="A977" s="6" t="s">
        <v>12103</v>
      </c>
      <c r="B977" s="6" t="s">
        <v>25669</v>
      </c>
      <c r="C977" s="6" t="s">
        <v>25536</v>
      </c>
      <c r="D977" s="6" t="str">
        <f t="shared" si="15"/>
        <v>m2</v>
      </c>
    </row>
    <row r="978" spans="1:4" x14ac:dyDescent="0.2">
      <c r="A978" s="6" t="s">
        <v>6617</v>
      </c>
      <c r="B978" s="6" t="s">
        <v>25670</v>
      </c>
      <c r="C978" s="6" t="s">
        <v>25536</v>
      </c>
      <c r="D978" s="6" t="str">
        <f t="shared" si="15"/>
        <v>m2</v>
      </c>
    </row>
    <row r="979" spans="1:4" x14ac:dyDescent="0.2">
      <c r="A979" s="6" t="s">
        <v>12104</v>
      </c>
      <c r="B979" s="6" t="s">
        <v>25670</v>
      </c>
      <c r="C979" s="6" t="s">
        <v>25536</v>
      </c>
      <c r="D979" s="6" t="str">
        <f t="shared" si="15"/>
        <v>m2</v>
      </c>
    </row>
    <row r="980" spans="1:4" x14ac:dyDescent="0.2">
      <c r="A980" s="6" t="s">
        <v>6618</v>
      </c>
      <c r="B980" s="6" t="s">
        <v>25671</v>
      </c>
      <c r="C980" s="6" t="s">
        <v>25536</v>
      </c>
      <c r="D980" s="6" t="str">
        <f t="shared" si="15"/>
        <v>m2</v>
      </c>
    </row>
    <row r="981" spans="1:4" x14ac:dyDescent="0.2">
      <c r="A981" s="6" t="s">
        <v>12105</v>
      </c>
      <c r="B981" s="6" t="s">
        <v>25671</v>
      </c>
      <c r="C981" s="6" t="s">
        <v>25536</v>
      </c>
      <c r="D981" s="6" t="str">
        <f t="shared" si="15"/>
        <v>m2</v>
      </c>
    </row>
    <row r="982" spans="1:4" x14ac:dyDescent="0.2">
      <c r="A982" s="6" t="s">
        <v>6619</v>
      </c>
      <c r="B982" s="6" t="s">
        <v>25672</v>
      </c>
      <c r="C982" s="6" t="s">
        <v>25536</v>
      </c>
      <c r="D982" s="6" t="str">
        <f t="shared" si="15"/>
        <v>m2</v>
      </c>
    </row>
    <row r="983" spans="1:4" x14ac:dyDescent="0.2">
      <c r="A983" s="6" t="s">
        <v>12106</v>
      </c>
      <c r="B983" s="6" t="s">
        <v>25672</v>
      </c>
      <c r="C983" s="6" t="s">
        <v>25536</v>
      </c>
      <c r="D983" s="6" t="str">
        <f t="shared" si="15"/>
        <v>m2</v>
      </c>
    </row>
    <row r="984" spans="1:4" x14ac:dyDescent="0.2">
      <c r="A984" s="6" t="s">
        <v>6620</v>
      </c>
      <c r="B984" s="6" t="s">
        <v>25673</v>
      </c>
      <c r="C984" s="6" t="s">
        <v>25536</v>
      </c>
      <c r="D984" s="6" t="str">
        <f t="shared" si="15"/>
        <v>m2</v>
      </c>
    </row>
    <row r="985" spans="1:4" x14ac:dyDescent="0.2">
      <c r="A985" s="6" t="s">
        <v>12107</v>
      </c>
      <c r="B985" s="6" t="s">
        <v>25673</v>
      </c>
      <c r="C985" s="6" t="s">
        <v>25536</v>
      </c>
      <c r="D985" s="6" t="str">
        <f t="shared" si="15"/>
        <v>m2</v>
      </c>
    </row>
    <row r="986" spans="1:4" x14ac:dyDescent="0.2">
      <c r="A986" s="6" t="s">
        <v>6621</v>
      </c>
      <c r="B986" s="6" t="s">
        <v>25674</v>
      </c>
      <c r="C986" s="6" t="s">
        <v>25536</v>
      </c>
      <c r="D986" s="6" t="str">
        <f t="shared" si="15"/>
        <v>m2</v>
      </c>
    </row>
    <row r="987" spans="1:4" x14ac:dyDescent="0.2">
      <c r="A987" s="6" t="s">
        <v>12108</v>
      </c>
      <c r="B987" s="6" t="s">
        <v>25674</v>
      </c>
      <c r="C987" s="6" t="s">
        <v>25536</v>
      </c>
      <c r="D987" s="6" t="str">
        <f t="shared" si="15"/>
        <v>m2</v>
      </c>
    </row>
    <row r="988" spans="1:4" x14ac:dyDescent="0.2">
      <c r="A988" s="6" t="s">
        <v>6622</v>
      </c>
      <c r="B988" s="6" t="s">
        <v>25675</v>
      </c>
      <c r="C988" s="6" t="s">
        <v>25536</v>
      </c>
      <c r="D988" s="6" t="str">
        <f t="shared" si="15"/>
        <v>m2</v>
      </c>
    </row>
    <row r="989" spans="1:4" x14ac:dyDescent="0.2">
      <c r="A989" s="6" t="s">
        <v>12109</v>
      </c>
      <c r="B989" s="6" t="s">
        <v>25675</v>
      </c>
      <c r="C989" s="6" t="s">
        <v>25536</v>
      </c>
      <c r="D989" s="6" t="str">
        <f t="shared" si="15"/>
        <v>m2</v>
      </c>
    </row>
    <row r="990" spans="1:4" x14ac:dyDescent="0.2">
      <c r="A990" s="6" t="s">
        <v>6623</v>
      </c>
      <c r="B990" s="6" t="s">
        <v>25676</v>
      </c>
      <c r="C990" s="6" t="s">
        <v>25536</v>
      </c>
      <c r="D990" s="6" t="str">
        <f t="shared" si="15"/>
        <v>m2</v>
      </c>
    </row>
    <row r="991" spans="1:4" x14ac:dyDescent="0.2">
      <c r="A991" s="6" t="s">
        <v>12110</v>
      </c>
      <c r="B991" s="6" t="s">
        <v>25676</v>
      </c>
      <c r="C991" s="6" t="s">
        <v>25536</v>
      </c>
      <c r="D991" s="6" t="str">
        <f t="shared" si="15"/>
        <v>m2</v>
      </c>
    </row>
    <row r="992" spans="1:4" x14ac:dyDescent="0.2">
      <c r="A992" s="6" t="s">
        <v>6624</v>
      </c>
      <c r="B992" s="6" t="s">
        <v>25677</v>
      </c>
      <c r="C992" s="6" t="s">
        <v>25536</v>
      </c>
      <c r="D992" s="6" t="str">
        <f t="shared" si="15"/>
        <v>m2</v>
      </c>
    </row>
    <row r="993" spans="1:4" x14ac:dyDescent="0.2">
      <c r="A993" s="6" t="s">
        <v>12111</v>
      </c>
      <c r="B993" s="6" t="s">
        <v>25677</v>
      </c>
      <c r="C993" s="6" t="s">
        <v>25536</v>
      </c>
      <c r="D993" s="6" t="str">
        <f t="shared" si="15"/>
        <v>m2</v>
      </c>
    </row>
    <row r="994" spans="1:4" x14ac:dyDescent="0.2">
      <c r="A994" s="6" t="s">
        <v>6625</v>
      </c>
      <c r="B994" s="6" t="s">
        <v>25678</v>
      </c>
      <c r="C994" s="6" t="s">
        <v>25536</v>
      </c>
      <c r="D994" s="6" t="str">
        <f t="shared" si="15"/>
        <v>m2</v>
      </c>
    </row>
    <row r="995" spans="1:4" x14ac:dyDescent="0.2">
      <c r="A995" s="6" t="s">
        <v>12112</v>
      </c>
      <c r="B995" s="6" t="s">
        <v>25678</v>
      </c>
      <c r="C995" s="6" t="s">
        <v>25536</v>
      </c>
      <c r="D995" s="6" t="str">
        <f t="shared" si="15"/>
        <v>m2</v>
      </c>
    </row>
    <row r="996" spans="1:4" x14ac:dyDescent="0.2">
      <c r="A996" s="6" t="s">
        <v>6626</v>
      </c>
      <c r="B996" s="6" t="s">
        <v>25679</v>
      </c>
      <c r="C996" s="6" t="s">
        <v>25536</v>
      </c>
      <c r="D996" s="6" t="str">
        <f t="shared" si="15"/>
        <v>m2</v>
      </c>
    </row>
    <row r="997" spans="1:4" x14ac:dyDescent="0.2">
      <c r="A997" s="6" t="s">
        <v>12113</v>
      </c>
      <c r="B997" s="6" t="s">
        <v>25679</v>
      </c>
      <c r="C997" s="6" t="s">
        <v>25536</v>
      </c>
      <c r="D997" s="6" t="str">
        <f t="shared" si="15"/>
        <v>m2</v>
      </c>
    </row>
    <row r="998" spans="1:4" x14ac:dyDescent="0.2">
      <c r="A998" s="6" t="s">
        <v>6627</v>
      </c>
      <c r="B998" s="6" t="s">
        <v>25680</v>
      </c>
      <c r="C998" s="6" t="s">
        <v>25536</v>
      </c>
      <c r="D998" s="6" t="str">
        <f t="shared" si="15"/>
        <v>m2</v>
      </c>
    </row>
    <row r="999" spans="1:4" x14ac:dyDescent="0.2">
      <c r="A999" s="6" t="s">
        <v>12114</v>
      </c>
      <c r="B999" s="6" t="s">
        <v>25680</v>
      </c>
      <c r="C999" s="6" t="s">
        <v>25536</v>
      </c>
      <c r="D999" s="6" t="str">
        <f t="shared" si="15"/>
        <v>m2</v>
      </c>
    </row>
    <row r="1000" spans="1:4" x14ac:dyDescent="0.2">
      <c r="A1000" s="6" t="s">
        <v>6628</v>
      </c>
      <c r="B1000" s="6" t="s">
        <v>25681</v>
      </c>
      <c r="C1000" s="6" t="s">
        <v>25536</v>
      </c>
      <c r="D1000" s="6" t="str">
        <f t="shared" si="15"/>
        <v>m2</v>
      </c>
    </row>
    <row r="1001" spans="1:4" x14ac:dyDescent="0.2">
      <c r="A1001" s="6" t="s">
        <v>12115</v>
      </c>
      <c r="B1001" s="6" t="s">
        <v>25681</v>
      </c>
      <c r="C1001" s="6" t="s">
        <v>25536</v>
      </c>
      <c r="D1001" s="6" t="str">
        <f t="shared" si="15"/>
        <v>m2</v>
      </c>
    </row>
    <row r="1002" spans="1:4" x14ac:dyDescent="0.2">
      <c r="A1002" s="6" t="s">
        <v>6629</v>
      </c>
      <c r="B1002" s="6" t="s">
        <v>25682</v>
      </c>
      <c r="C1002" s="6" t="s">
        <v>25536</v>
      </c>
      <c r="D1002" s="6" t="str">
        <f t="shared" si="15"/>
        <v>m2</v>
      </c>
    </row>
    <row r="1003" spans="1:4" x14ac:dyDescent="0.2">
      <c r="A1003" s="6" t="s">
        <v>12116</v>
      </c>
      <c r="B1003" s="6" t="s">
        <v>25682</v>
      </c>
      <c r="C1003" s="6" t="s">
        <v>25536</v>
      </c>
      <c r="D1003" s="6" t="str">
        <f t="shared" si="15"/>
        <v>m2</v>
      </c>
    </row>
    <row r="1004" spans="1:4" x14ac:dyDescent="0.2">
      <c r="A1004" s="6" t="s">
        <v>6630</v>
      </c>
      <c r="B1004" s="6" t="s">
        <v>25683</v>
      </c>
      <c r="C1004" s="6" t="s">
        <v>25536</v>
      </c>
      <c r="D1004" s="6" t="str">
        <f t="shared" si="15"/>
        <v>m2</v>
      </c>
    </row>
    <row r="1005" spans="1:4" x14ac:dyDescent="0.2">
      <c r="A1005" s="6" t="s">
        <v>12117</v>
      </c>
      <c r="B1005" s="6" t="s">
        <v>25683</v>
      </c>
      <c r="C1005" s="6" t="s">
        <v>25536</v>
      </c>
      <c r="D1005" s="6" t="str">
        <f t="shared" si="15"/>
        <v>m2</v>
      </c>
    </row>
    <row r="1006" spans="1:4" x14ac:dyDescent="0.2">
      <c r="A1006" s="6" t="s">
        <v>6631</v>
      </c>
      <c r="B1006" s="6" t="s">
        <v>25684</v>
      </c>
      <c r="C1006" s="6" t="s">
        <v>25536</v>
      </c>
      <c r="D1006" s="6" t="str">
        <f t="shared" si="15"/>
        <v>m2</v>
      </c>
    </row>
    <row r="1007" spans="1:4" x14ac:dyDescent="0.2">
      <c r="A1007" s="6" t="s">
        <v>12118</v>
      </c>
      <c r="B1007" s="6" t="s">
        <v>25684</v>
      </c>
      <c r="C1007" s="6" t="s">
        <v>25536</v>
      </c>
      <c r="D1007" s="6" t="str">
        <f t="shared" si="15"/>
        <v>m2</v>
      </c>
    </row>
    <row r="1008" spans="1:4" x14ac:dyDescent="0.2">
      <c r="A1008" s="6" t="s">
        <v>6632</v>
      </c>
      <c r="B1008" s="6" t="s">
        <v>25685</v>
      </c>
      <c r="C1008" s="6" t="s">
        <v>25536</v>
      </c>
      <c r="D1008" s="6" t="str">
        <f t="shared" si="15"/>
        <v>m2</v>
      </c>
    </row>
    <row r="1009" spans="1:4" x14ac:dyDescent="0.2">
      <c r="A1009" s="6" t="s">
        <v>12119</v>
      </c>
      <c r="B1009" s="6" t="s">
        <v>25685</v>
      </c>
      <c r="C1009" s="6" t="s">
        <v>25536</v>
      </c>
      <c r="D1009" s="6" t="str">
        <f t="shared" si="15"/>
        <v>m2</v>
      </c>
    </row>
    <row r="1010" spans="1:4" x14ac:dyDescent="0.2">
      <c r="A1010" s="6" t="s">
        <v>6633</v>
      </c>
      <c r="B1010" s="6" t="s">
        <v>25686</v>
      </c>
      <c r="C1010" s="6" t="s">
        <v>25536</v>
      </c>
      <c r="D1010" s="6" t="str">
        <f t="shared" si="15"/>
        <v>m2</v>
      </c>
    </row>
    <row r="1011" spans="1:4" x14ac:dyDescent="0.2">
      <c r="A1011" s="6" t="s">
        <v>12120</v>
      </c>
      <c r="B1011" s="6" t="s">
        <v>25686</v>
      </c>
      <c r="C1011" s="6" t="s">
        <v>25536</v>
      </c>
      <c r="D1011" s="6" t="str">
        <f t="shared" si="15"/>
        <v>m2</v>
      </c>
    </row>
    <row r="1012" spans="1:4" x14ac:dyDescent="0.2">
      <c r="A1012" s="6" t="s">
        <v>6634</v>
      </c>
      <c r="B1012" s="6" t="s">
        <v>25687</v>
      </c>
      <c r="C1012" s="6" t="s">
        <v>25536</v>
      </c>
      <c r="D1012" s="6" t="str">
        <f t="shared" si="15"/>
        <v>m2</v>
      </c>
    </row>
    <row r="1013" spans="1:4" x14ac:dyDescent="0.2">
      <c r="A1013" s="6" t="s">
        <v>12121</v>
      </c>
      <c r="B1013" s="6" t="s">
        <v>25687</v>
      </c>
      <c r="C1013" s="6" t="s">
        <v>25536</v>
      </c>
      <c r="D1013" s="6" t="str">
        <f t="shared" si="15"/>
        <v>m2</v>
      </c>
    </row>
    <row r="1014" spans="1:4" x14ac:dyDescent="0.2">
      <c r="A1014" s="6" t="s">
        <v>6635</v>
      </c>
      <c r="B1014" s="6" t="s">
        <v>25688</v>
      </c>
      <c r="C1014" s="6" t="s">
        <v>25536</v>
      </c>
      <c r="D1014" s="6" t="str">
        <f t="shared" si="15"/>
        <v>m2</v>
      </c>
    </row>
    <row r="1015" spans="1:4" x14ac:dyDescent="0.2">
      <c r="A1015" s="6" t="s">
        <v>12122</v>
      </c>
      <c r="B1015" s="6" t="s">
        <v>25688</v>
      </c>
      <c r="C1015" s="6" t="s">
        <v>25536</v>
      </c>
      <c r="D1015" s="6" t="str">
        <f t="shared" si="15"/>
        <v>m2</v>
      </c>
    </row>
    <row r="1016" spans="1:4" x14ac:dyDescent="0.2">
      <c r="A1016" s="6" t="s">
        <v>6636</v>
      </c>
      <c r="B1016" s="6" t="s">
        <v>25689</v>
      </c>
      <c r="C1016" s="6" t="s">
        <v>25536</v>
      </c>
      <c r="D1016" s="6" t="str">
        <f t="shared" si="15"/>
        <v>m2</v>
      </c>
    </row>
    <row r="1017" spans="1:4" x14ac:dyDescent="0.2">
      <c r="A1017" s="6" t="s">
        <v>12123</v>
      </c>
      <c r="B1017" s="6" t="s">
        <v>25689</v>
      </c>
      <c r="C1017" s="6" t="s">
        <v>25536</v>
      </c>
      <c r="D1017" s="6" t="str">
        <f t="shared" si="15"/>
        <v>m2</v>
      </c>
    </row>
    <row r="1018" spans="1:4" x14ac:dyDescent="0.2">
      <c r="A1018" s="6" t="s">
        <v>6637</v>
      </c>
      <c r="B1018" s="6" t="s">
        <v>25690</v>
      </c>
      <c r="C1018" s="6" t="s">
        <v>25536</v>
      </c>
      <c r="D1018" s="6" t="str">
        <f t="shared" si="15"/>
        <v>m2</v>
      </c>
    </row>
    <row r="1019" spans="1:4" x14ac:dyDescent="0.2">
      <c r="A1019" s="6" t="s">
        <v>12124</v>
      </c>
      <c r="B1019" s="6" t="s">
        <v>25690</v>
      </c>
      <c r="C1019" s="6" t="s">
        <v>25536</v>
      </c>
      <c r="D1019" s="6" t="str">
        <f t="shared" si="15"/>
        <v>m2</v>
      </c>
    </row>
    <row r="1020" spans="1:4" x14ac:dyDescent="0.2">
      <c r="A1020" s="6" t="s">
        <v>6638</v>
      </c>
      <c r="B1020" s="6" t="s">
        <v>25691</v>
      </c>
      <c r="C1020" s="6" t="s">
        <v>25536</v>
      </c>
      <c r="D1020" s="6" t="str">
        <f t="shared" si="15"/>
        <v>m2</v>
      </c>
    </row>
    <row r="1021" spans="1:4" x14ac:dyDescent="0.2">
      <c r="A1021" s="6" t="s">
        <v>12125</v>
      </c>
      <c r="B1021" s="6" t="s">
        <v>25691</v>
      </c>
      <c r="C1021" s="6" t="s">
        <v>25536</v>
      </c>
      <c r="D1021" s="6" t="str">
        <f t="shared" si="15"/>
        <v>m2</v>
      </c>
    </row>
    <row r="1022" spans="1:4" x14ac:dyDescent="0.2">
      <c r="A1022" s="6" t="s">
        <v>6639</v>
      </c>
      <c r="B1022" s="6" t="s">
        <v>25692</v>
      </c>
      <c r="C1022" s="6" t="s">
        <v>25536</v>
      </c>
      <c r="D1022" s="6" t="str">
        <f t="shared" si="15"/>
        <v>m2</v>
      </c>
    </row>
    <row r="1023" spans="1:4" x14ac:dyDescent="0.2">
      <c r="A1023" s="6" t="s">
        <v>12126</v>
      </c>
      <c r="B1023" s="6" t="s">
        <v>25692</v>
      </c>
      <c r="C1023" s="6" t="s">
        <v>25536</v>
      </c>
      <c r="D1023" s="6" t="str">
        <f t="shared" si="15"/>
        <v>m2</v>
      </c>
    </row>
    <row r="1024" spans="1:4" x14ac:dyDescent="0.2">
      <c r="A1024" s="6" t="s">
        <v>6640</v>
      </c>
      <c r="B1024" s="6" t="s">
        <v>25693</v>
      </c>
      <c r="C1024" s="6" t="s">
        <v>25536</v>
      </c>
      <c r="D1024" s="6" t="str">
        <f t="shared" si="15"/>
        <v>m2</v>
      </c>
    </row>
    <row r="1025" spans="1:4" x14ac:dyDescent="0.2">
      <c r="A1025" s="6" t="s">
        <v>12127</v>
      </c>
      <c r="B1025" s="6" t="s">
        <v>25693</v>
      </c>
      <c r="C1025" s="6" t="s">
        <v>25536</v>
      </c>
      <c r="D1025" s="6" t="str">
        <f t="shared" si="15"/>
        <v>m2</v>
      </c>
    </row>
    <row r="1026" spans="1:4" x14ac:dyDescent="0.2">
      <c r="A1026" s="6" t="s">
        <v>6641</v>
      </c>
      <c r="B1026" s="6" t="s">
        <v>25694</v>
      </c>
      <c r="C1026" s="6" t="s">
        <v>25536</v>
      </c>
      <c r="D1026" s="6" t="str">
        <f t="shared" ref="D1026:D1089" si="16">LOWER(C1026)</f>
        <v>m2</v>
      </c>
    </row>
    <row r="1027" spans="1:4" x14ac:dyDescent="0.2">
      <c r="A1027" s="6" t="s">
        <v>12128</v>
      </c>
      <c r="B1027" s="6" t="s">
        <v>25694</v>
      </c>
      <c r="C1027" s="6" t="s">
        <v>25536</v>
      </c>
      <c r="D1027" s="6" t="str">
        <f t="shared" si="16"/>
        <v>m2</v>
      </c>
    </row>
    <row r="1028" spans="1:4" x14ac:dyDescent="0.2">
      <c r="A1028" s="6" t="s">
        <v>6642</v>
      </c>
      <c r="B1028" s="6" t="s">
        <v>25695</v>
      </c>
      <c r="C1028" s="6" t="s">
        <v>25536</v>
      </c>
      <c r="D1028" s="6" t="str">
        <f t="shared" si="16"/>
        <v>m2</v>
      </c>
    </row>
    <row r="1029" spans="1:4" x14ac:dyDescent="0.2">
      <c r="A1029" s="6" t="s">
        <v>12129</v>
      </c>
      <c r="B1029" s="6" t="s">
        <v>25695</v>
      </c>
      <c r="C1029" s="6" t="s">
        <v>25536</v>
      </c>
      <c r="D1029" s="6" t="str">
        <f t="shared" si="16"/>
        <v>m2</v>
      </c>
    </row>
    <row r="1030" spans="1:4" x14ac:dyDescent="0.2">
      <c r="A1030" s="6" t="s">
        <v>6643</v>
      </c>
      <c r="B1030" s="6" t="s">
        <v>25696</v>
      </c>
      <c r="C1030" s="6" t="s">
        <v>25536</v>
      </c>
      <c r="D1030" s="6" t="str">
        <f t="shared" si="16"/>
        <v>m2</v>
      </c>
    </row>
    <row r="1031" spans="1:4" x14ac:dyDescent="0.2">
      <c r="A1031" s="6" t="s">
        <v>12130</v>
      </c>
      <c r="B1031" s="6" t="s">
        <v>25696</v>
      </c>
      <c r="C1031" s="6" t="s">
        <v>25536</v>
      </c>
      <c r="D1031" s="6" t="str">
        <f t="shared" si="16"/>
        <v>m2</v>
      </c>
    </row>
    <row r="1032" spans="1:4" x14ac:dyDescent="0.2">
      <c r="A1032" s="6" t="s">
        <v>6644</v>
      </c>
      <c r="B1032" s="6" t="s">
        <v>25697</v>
      </c>
      <c r="C1032" s="6" t="s">
        <v>25536</v>
      </c>
      <c r="D1032" s="6" t="str">
        <f t="shared" si="16"/>
        <v>m2</v>
      </c>
    </row>
    <row r="1033" spans="1:4" x14ac:dyDescent="0.2">
      <c r="A1033" s="6" t="s">
        <v>12131</v>
      </c>
      <c r="B1033" s="6" t="s">
        <v>25697</v>
      </c>
      <c r="C1033" s="6" t="s">
        <v>25536</v>
      </c>
      <c r="D1033" s="6" t="str">
        <f t="shared" si="16"/>
        <v>m2</v>
      </c>
    </row>
    <row r="1034" spans="1:4" x14ac:dyDescent="0.2">
      <c r="A1034" s="6" t="s">
        <v>6645</v>
      </c>
      <c r="B1034" s="6" t="s">
        <v>25698</v>
      </c>
      <c r="C1034" s="6" t="s">
        <v>25536</v>
      </c>
      <c r="D1034" s="6" t="str">
        <f t="shared" si="16"/>
        <v>m2</v>
      </c>
    </row>
    <row r="1035" spans="1:4" x14ac:dyDescent="0.2">
      <c r="A1035" s="6" t="s">
        <v>12132</v>
      </c>
      <c r="B1035" s="6" t="s">
        <v>25698</v>
      </c>
      <c r="C1035" s="6" t="s">
        <v>25536</v>
      </c>
      <c r="D1035" s="6" t="str">
        <f t="shared" si="16"/>
        <v>m2</v>
      </c>
    </row>
    <row r="1036" spans="1:4" x14ac:dyDescent="0.2">
      <c r="A1036" s="6" t="s">
        <v>6646</v>
      </c>
      <c r="B1036" s="6" t="s">
        <v>25699</v>
      </c>
      <c r="C1036" s="6" t="s">
        <v>25536</v>
      </c>
      <c r="D1036" s="6" t="str">
        <f t="shared" si="16"/>
        <v>m2</v>
      </c>
    </row>
    <row r="1037" spans="1:4" x14ac:dyDescent="0.2">
      <c r="A1037" s="6" t="s">
        <v>12133</v>
      </c>
      <c r="B1037" s="6" t="s">
        <v>25699</v>
      </c>
      <c r="C1037" s="6" t="s">
        <v>25536</v>
      </c>
      <c r="D1037" s="6" t="str">
        <f t="shared" si="16"/>
        <v>m2</v>
      </c>
    </row>
    <row r="1038" spans="1:4" x14ac:dyDescent="0.2">
      <c r="A1038" s="6" t="s">
        <v>6647</v>
      </c>
      <c r="B1038" s="6" t="s">
        <v>25700</v>
      </c>
      <c r="C1038" s="6" t="s">
        <v>25536</v>
      </c>
      <c r="D1038" s="6" t="str">
        <f t="shared" si="16"/>
        <v>m2</v>
      </c>
    </row>
    <row r="1039" spans="1:4" x14ac:dyDescent="0.2">
      <c r="A1039" s="6" t="s">
        <v>12134</v>
      </c>
      <c r="B1039" s="6" t="s">
        <v>25700</v>
      </c>
      <c r="C1039" s="6" t="s">
        <v>25536</v>
      </c>
      <c r="D1039" s="6" t="str">
        <f t="shared" si="16"/>
        <v>m2</v>
      </c>
    </row>
    <row r="1040" spans="1:4" x14ac:dyDescent="0.2">
      <c r="A1040" s="6" t="s">
        <v>6648</v>
      </c>
      <c r="B1040" s="6" t="s">
        <v>25701</v>
      </c>
      <c r="C1040" s="6" t="s">
        <v>25536</v>
      </c>
      <c r="D1040" s="6" t="str">
        <f t="shared" si="16"/>
        <v>m2</v>
      </c>
    </row>
    <row r="1041" spans="1:4" x14ac:dyDescent="0.2">
      <c r="A1041" s="6" t="s">
        <v>12135</v>
      </c>
      <c r="B1041" s="6" t="s">
        <v>25701</v>
      </c>
      <c r="C1041" s="6" t="s">
        <v>25536</v>
      </c>
      <c r="D1041" s="6" t="str">
        <f t="shared" si="16"/>
        <v>m2</v>
      </c>
    </row>
    <row r="1042" spans="1:4" x14ac:dyDescent="0.2">
      <c r="A1042" s="6" t="s">
        <v>6649</v>
      </c>
      <c r="B1042" s="6" t="s">
        <v>25702</v>
      </c>
      <c r="C1042" s="6" t="s">
        <v>25536</v>
      </c>
      <c r="D1042" s="6" t="str">
        <f t="shared" si="16"/>
        <v>m2</v>
      </c>
    </row>
    <row r="1043" spans="1:4" x14ac:dyDescent="0.2">
      <c r="A1043" s="6" t="s">
        <v>12136</v>
      </c>
      <c r="B1043" s="6" t="s">
        <v>25702</v>
      </c>
      <c r="C1043" s="6" t="s">
        <v>25536</v>
      </c>
      <c r="D1043" s="6" t="str">
        <f t="shared" si="16"/>
        <v>m2</v>
      </c>
    </row>
    <row r="1044" spans="1:4" x14ac:dyDescent="0.2">
      <c r="A1044" s="6" t="s">
        <v>6650</v>
      </c>
      <c r="B1044" s="6" t="s">
        <v>25703</v>
      </c>
      <c r="C1044" s="6" t="s">
        <v>25536</v>
      </c>
      <c r="D1044" s="6" t="str">
        <f t="shared" si="16"/>
        <v>m2</v>
      </c>
    </row>
    <row r="1045" spans="1:4" x14ac:dyDescent="0.2">
      <c r="A1045" s="6" t="s">
        <v>12137</v>
      </c>
      <c r="B1045" s="6" t="s">
        <v>25703</v>
      </c>
      <c r="C1045" s="6" t="s">
        <v>25536</v>
      </c>
      <c r="D1045" s="6" t="str">
        <f t="shared" si="16"/>
        <v>m2</v>
      </c>
    </row>
    <row r="1046" spans="1:4" x14ac:dyDescent="0.2">
      <c r="A1046" s="6" t="s">
        <v>6651</v>
      </c>
      <c r="B1046" s="6" t="s">
        <v>25704</v>
      </c>
      <c r="C1046" s="6" t="s">
        <v>25536</v>
      </c>
      <c r="D1046" s="6" t="str">
        <f t="shared" si="16"/>
        <v>m2</v>
      </c>
    </row>
    <row r="1047" spans="1:4" x14ac:dyDescent="0.2">
      <c r="A1047" s="6" t="s">
        <v>12138</v>
      </c>
      <c r="B1047" s="6" t="s">
        <v>25704</v>
      </c>
      <c r="C1047" s="6" t="s">
        <v>25536</v>
      </c>
      <c r="D1047" s="6" t="str">
        <f t="shared" si="16"/>
        <v>m2</v>
      </c>
    </row>
    <row r="1048" spans="1:4" x14ac:dyDescent="0.2">
      <c r="A1048" s="6" t="s">
        <v>6652</v>
      </c>
      <c r="B1048" s="6" t="s">
        <v>25705</v>
      </c>
      <c r="C1048" s="6" t="s">
        <v>25536</v>
      </c>
      <c r="D1048" s="6" t="str">
        <f t="shared" si="16"/>
        <v>m2</v>
      </c>
    </row>
    <row r="1049" spans="1:4" x14ac:dyDescent="0.2">
      <c r="A1049" s="6" t="s">
        <v>12139</v>
      </c>
      <c r="B1049" s="6" t="s">
        <v>25705</v>
      </c>
      <c r="C1049" s="6" t="s">
        <v>25536</v>
      </c>
      <c r="D1049" s="6" t="str">
        <f t="shared" si="16"/>
        <v>m2</v>
      </c>
    </row>
    <row r="1050" spans="1:4" x14ac:dyDescent="0.2">
      <c r="A1050" s="6" t="s">
        <v>6653</v>
      </c>
      <c r="B1050" s="6" t="s">
        <v>25706</v>
      </c>
      <c r="C1050" s="6" t="s">
        <v>25536</v>
      </c>
      <c r="D1050" s="6" t="str">
        <f t="shared" si="16"/>
        <v>m2</v>
      </c>
    </row>
    <row r="1051" spans="1:4" x14ac:dyDescent="0.2">
      <c r="A1051" s="6" t="s">
        <v>12140</v>
      </c>
      <c r="B1051" s="6" t="s">
        <v>25706</v>
      </c>
      <c r="C1051" s="6" t="s">
        <v>25536</v>
      </c>
      <c r="D1051" s="6" t="str">
        <f t="shared" si="16"/>
        <v>m2</v>
      </c>
    </row>
    <row r="1052" spans="1:4" x14ac:dyDescent="0.2">
      <c r="A1052" s="6" t="s">
        <v>6654</v>
      </c>
      <c r="B1052" s="6" t="s">
        <v>25707</v>
      </c>
      <c r="C1052" s="6" t="s">
        <v>25536</v>
      </c>
      <c r="D1052" s="6" t="str">
        <f t="shared" si="16"/>
        <v>m2</v>
      </c>
    </row>
    <row r="1053" spans="1:4" x14ac:dyDescent="0.2">
      <c r="A1053" s="6" t="s">
        <v>12141</v>
      </c>
      <c r="B1053" s="6" t="s">
        <v>25707</v>
      </c>
      <c r="C1053" s="6" t="s">
        <v>25536</v>
      </c>
      <c r="D1053" s="6" t="str">
        <f t="shared" si="16"/>
        <v>m2</v>
      </c>
    </row>
    <row r="1054" spans="1:4" x14ac:dyDescent="0.2">
      <c r="A1054" s="6" t="s">
        <v>6655</v>
      </c>
      <c r="B1054" s="6" t="s">
        <v>25708</v>
      </c>
      <c r="C1054" s="6" t="s">
        <v>25536</v>
      </c>
      <c r="D1054" s="6" t="str">
        <f t="shared" si="16"/>
        <v>m2</v>
      </c>
    </row>
    <row r="1055" spans="1:4" x14ac:dyDescent="0.2">
      <c r="A1055" s="6" t="s">
        <v>12142</v>
      </c>
      <c r="B1055" s="6" t="s">
        <v>25708</v>
      </c>
      <c r="C1055" s="6" t="s">
        <v>25536</v>
      </c>
      <c r="D1055" s="6" t="str">
        <f t="shared" si="16"/>
        <v>m2</v>
      </c>
    </row>
    <row r="1056" spans="1:4" x14ac:dyDescent="0.2">
      <c r="A1056" s="6" t="s">
        <v>6656</v>
      </c>
      <c r="B1056" s="6" t="s">
        <v>25709</v>
      </c>
      <c r="C1056" s="6" t="s">
        <v>25536</v>
      </c>
      <c r="D1056" s="6" t="str">
        <f t="shared" si="16"/>
        <v>m2</v>
      </c>
    </row>
    <row r="1057" spans="1:4" x14ac:dyDescent="0.2">
      <c r="A1057" s="6" t="s">
        <v>12143</v>
      </c>
      <c r="B1057" s="6" t="s">
        <v>25709</v>
      </c>
      <c r="C1057" s="6" t="s">
        <v>25536</v>
      </c>
      <c r="D1057" s="6" t="str">
        <f t="shared" si="16"/>
        <v>m2</v>
      </c>
    </row>
    <row r="1058" spans="1:4" x14ac:dyDescent="0.2">
      <c r="A1058" s="6" t="s">
        <v>6657</v>
      </c>
      <c r="B1058" s="6" t="s">
        <v>25710</v>
      </c>
      <c r="C1058" s="6" t="s">
        <v>25536</v>
      </c>
      <c r="D1058" s="6" t="str">
        <f t="shared" si="16"/>
        <v>m2</v>
      </c>
    </row>
    <row r="1059" spans="1:4" x14ac:dyDescent="0.2">
      <c r="A1059" s="6" t="s">
        <v>12144</v>
      </c>
      <c r="B1059" s="6" t="s">
        <v>25710</v>
      </c>
      <c r="C1059" s="6" t="s">
        <v>25536</v>
      </c>
      <c r="D1059" s="6" t="str">
        <f t="shared" si="16"/>
        <v>m2</v>
      </c>
    </row>
    <row r="1060" spans="1:4" x14ac:dyDescent="0.2">
      <c r="A1060" s="6" t="s">
        <v>6658</v>
      </c>
      <c r="B1060" s="6" t="s">
        <v>25711</v>
      </c>
      <c r="C1060" s="6" t="s">
        <v>25536</v>
      </c>
      <c r="D1060" s="6" t="str">
        <f t="shared" si="16"/>
        <v>m2</v>
      </c>
    </row>
    <row r="1061" spans="1:4" x14ac:dyDescent="0.2">
      <c r="A1061" s="6" t="s">
        <v>12145</v>
      </c>
      <c r="B1061" s="6" t="s">
        <v>25711</v>
      </c>
      <c r="C1061" s="6" t="s">
        <v>25536</v>
      </c>
      <c r="D1061" s="6" t="str">
        <f t="shared" si="16"/>
        <v>m2</v>
      </c>
    </row>
    <row r="1062" spans="1:4" x14ac:dyDescent="0.2">
      <c r="A1062" s="6" t="s">
        <v>6659</v>
      </c>
      <c r="B1062" s="6" t="s">
        <v>25712</v>
      </c>
      <c r="C1062" s="6" t="s">
        <v>25536</v>
      </c>
      <c r="D1062" s="6" t="str">
        <f t="shared" si="16"/>
        <v>m2</v>
      </c>
    </row>
    <row r="1063" spans="1:4" x14ac:dyDescent="0.2">
      <c r="A1063" s="6" t="s">
        <v>12146</v>
      </c>
      <c r="B1063" s="6" t="s">
        <v>25712</v>
      </c>
      <c r="C1063" s="6" t="s">
        <v>25536</v>
      </c>
      <c r="D1063" s="6" t="str">
        <f t="shared" si="16"/>
        <v>m2</v>
      </c>
    </row>
    <row r="1064" spans="1:4" x14ac:dyDescent="0.2">
      <c r="A1064" s="6" t="s">
        <v>6660</v>
      </c>
      <c r="B1064" s="6" t="s">
        <v>25713</v>
      </c>
      <c r="C1064" s="6" t="s">
        <v>25536</v>
      </c>
      <c r="D1064" s="6" t="str">
        <f t="shared" si="16"/>
        <v>m2</v>
      </c>
    </row>
    <row r="1065" spans="1:4" x14ac:dyDescent="0.2">
      <c r="A1065" s="6" t="s">
        <v>12147</v>
      </c>
      <c r="B1065" s="6" t="s">
        <v>25713</v>
      </c>
      <c r="C1065" s="6" t="s">
        <v>25536</v>
      </c>
      <c r="D1065" s="6" t="str">
        <f t="shared" si="16"/>
        <v>m2</v>
      </c>
    </row>
    <row r="1066" spans="1:4" x14ac:dyDescent="0.2">
      <c r="A1066" s="6" t="s">
        <v>6661</v>
      </c>
      <c r="B1066" s="6" t="s">
        <v>25714</v>
      </c>
      <c r="C1066" s="6" t="s">
        <v>25536</v>
      </c>
      <c r="D1066" s="6" t="str">
        <f t="shared" si="16"/>
        <v>m2</v>
      </c>
    </row>
    <row r="1067" spans="1:4" x14ac:dyDescent="0.2">
      <c r="A1067" s="6" t="s">
        <v>12148</v>
      </c>
      <c r="B1067" s="6" t="s">
        <v>25714</v>
      </c>
      <c r="C1067" s="6" t="s">
        <v>25536</v>
      </c>
      <c r="D1067" s="6" t="str">
        <f t="shared" si="16"/>
        <v>m2</v>
      </c>
    </row>
    <row r="1068" spans="1:4" x14ac:dyDescent="0.2">
      <c r="A1068" s="6" t="s">
        <v>6662</v>
      </c>
      <c r="B1068" s="6" t="s">
        <v>25715</v>
      </c>
      <c r="C1068" s="6" t="s">
        <v>25536</v>
      </c>
      <c r="D1068" s="6" t="str">
        <f t="shared" si="16"/>
        <v>m2</v>
      </c>
    </row>
    <row r="1069" spans="1:4" x14ac:dyDescent="0.2">
      <c r="A1069" s="6" t="s">
        <v>12149</v>
      </c>
      <c r="B1069" s="6" t="s">
        <v>25715</v>
      </c>
      <c r="C1069" s="6" t="s">
        <v>25536</v>
      </c>
      <c r="D1069" s="6" t="str">
        <f t="shared" si="16"/>
        <v>m2</v>
      </c>
    </row>
    <row r="1070" spans="1:4" x14ac:dyDescent="0.2">
      <c r="A1070" s="6" t="s">
        <v>6663</v>
      </c>
      <c r="B1070" s="6" t="s">
        <v>25716</v>
      </c>
      <c r="C1070" s="6" t="s">
        <v>25536</v>
      </c>
      <c r="D1070" s="6" t="str">
        <f t="shared" si="16"/>
        <v>m2</v>
      </c>
    </row>
    <row r="1071" spans="1:4" x14ac:dyDescent="0.2">
      <c r="A1071" s="6" t="s">
        <v>12150</v>
      </c>
      <c r="B1071" s="6" t="s">
        <v>25716</v>
      </c>
      <c r="C1071" s="6" t="s">
        <v>25536</v>
      </c>
      <c r="D1071" s="6" t="str">
        <f t="shared" si="16"/>
        <v>m2</v>
      </c>
    </row>
    <row r="1072" spans="1:4" x14ac:dyDescent="0.2">
      <c r="A1072" s="6" t="s">
        <v>6664</v>
      </c>
      <c r="B1072" s="6" t="s">
        <v>25717</v>
      </c>
      <c r="C1072" s="6" t="s">
        <v>25536</v>
      </c>
      <c r="D1072" s="6" t="str">
        <f t="shared" si="16"/>
        <v>m2</v>
      </c>
    </row>
    <row r="1073" spans="1:4" x14ac:dyDescent="0.2">
      <c r="A1073" s="6" t="s">
        <v>12151</v>
      </c>
      <c r="B1073" s="6" t="s">
        <v>25717</v>
      </c>
      <c r="C1073" s="6" t="s">
        <v>25536</v>
      </c>
      <c r="D1073" s="6" t="str">
        <f t="shared" si="16"/>
        <v>m2</v>
      </c>
    </row>
    <row r="1074" spans="1:4" x14ac:dyDescent="0.2">
      <c r="A1074" s="6" t="s">
        <v>6665</v>
      </c>
      <c r="B1074" s="6" t="s">
        <v>25718</v>
      </c>
      <c r="C1074" s="6" t="s">
        <v>25536</v>
      </c>
      <c r="D1074" s="6" t="str">
        <f t="shared" si="16"/>
        <v>m2</v>
      </c>
    </row>
    <row r="1075" spans="1:4" x14ac:dyDescent="0.2">
      <c r="A1075" s="6" t="s">
        <v>12152</v>
      </c>
      <c r="B1075" s="6" t="s">
        <v>25718</v>
      </c>
      <c r="C1075" s="6" t="s">
        <v>25536</v>
      </c>
      <c r="D1075" s="6" t="str">
        <f t="shared" si="16"/>
        <v>m2</v>
      </c>
    </row>
    <row r="1076" spans="1:4" x14ac:dyDescent="0.2">
      <c r="A1076" s="6" t="s">
        <v>6666</v>
      </c>
      <c r="B1076" s="6" t="s">
        <v>25719</v>
      </c>
      <c r="C1076" s="6" t="s">
        <v>25536</v>
      </c>
      <c r="D1076" s="6" t="str">
        <f t="shared" si="16"/>
        <v>m2</v>
      </c>
    </row>
    <row r="1077" spans="1:4" x14ac:dyDescent="0.2">
      <c r="A1077" s="6" t="s">
        <v>12153</v>
      </c>
      <c r="B1077" s="6" t="s">
        <v>25719</v>
      </c>
      <c r="C1077" s="6" t="s">
        <v>25536</v>
      </c>
      <c r="D1077" s="6" t="str">
        <f t="shared" si="16"/>
        <v>m2</v>
      </c>
    </row>
    <row r="1078" spans="1:4" x14ac:dyDescent="0.2">
      <c r="A1078" s="6" t="s">
        <v>6667</v>
      </c>
      <c r="B1078" s="6" t="s">
        <v>25720</v>
      </c>
      <c r="C1078" s="6" t="s">
        <v>25536</v>
      </c>
      <c r="D1078" s="6" t="str">
        <f t="shared" si="16"/>
        <v>m2</v>
      </c>
    </row>
    <row r="1079" spans="1:4" x14ac:dyDescent="0.2">
      <c r="A1079" s="6" t="s">
        <v>12154</v>
      </c>
      <c r="B1079" s="6" t="s">
        <v>25720</v>
      </c>
      <c r="C1079" s="6" t="s">
        <v>25536</v>
      </c>
      <c r="D1079" s="6" t="str">
        <f t="shared" si="16"/>
        <v>m2</v>
      </c>
    </row>
    <row r="1080" spans="1:4" x14ac:dyDescent="0.2">
      <c r="A1080" s="6" t="s">
        <v>6668</v>
      </c>
      <c r="B1080" s="6" t="s">
        <v>25721</v>
      </c>
      <c r="C1080" s="6" t="s">
        <v>25536</v>
      </c>
      <c r="D1080" s="6" t="str">
        <f t="shared" si="16"/>
        <v>m2</v>
      </c>
    </row>
    <row r="1081" spans="1:4" x14ac:dyDescent="0.2">
      <c r="A1081" s="6" t="s">
        <v>12155</v>
      </c>
      <c r="B1081" s="6" t="s">
        <v>25721</v>
      </c>
      <c r="C1081" s="6" t="s">
        <v>25536</v>
      </c>
      <c r="D1081" s="6" t="str">
        <f t="shared" si="16"/>
        <v>m2</v>
      </c>
    </row>
    <row r="1082" spans="1:4" x14ac:dyDescent="0.2">
      <c r="A1082" s="6" t="s">
        <v>6669</v>
      </c>
      <c r="B1082" s="6" t="s">
        <v>25722</v>
      </c>
      <c r="C1082" s="6" t="s">
        <v>25536</v>
      </c>
      <c r="D1082" s="6" t="str">
        <f t="shared" si="16"/>
        <v>m2</v>
      </c>
    </row>
    <row r="1083" spans="1:4" x14ac:dyDescent="0.2">
      <c r="A1083" s="6" t="s">
        <v>12156</v>
      </c>
      <c r="B1083" s="6" t="s">
        <v>25722</v>
      </c>
      <c r="C1083" s="6" t="s">
        <v>25536</v>
      </c>
      <c r="D1083" s="6" t="str">
        <f t="shared" si="16"/>
        <v>m2</v>
      </c>
    </row>
    <row r="1084" spans="1:4" x14ac:dyDescent="0.2">
      <c r="A1084" s="6" t="s">
        <v>6670</v>
      </c>
      <c r="B1084" s="6" t="s">
        <v>25723</v>
      </c>
      <c r="C1084" s="6" t="s">
        <v>25536</v>
      </c>
      <c r="D1084" s="6" t="str">
        <f t="shared" si="16"/>
        <v>m2</v>
      </c>
    </row>
    <row r="1085" spans="1:4" x14ac:dyDescent="0.2">
      <c r="A1085" s="6" t="s">
        <v>12157</v>
      </c>
      <c r="B1085" s="6" t="s">
        <v>25723</v>
      </c>
      <c r="C1085" s="6" t="s">
        <v>25536</v>
      </c>
      <c r="D1085" s="6" t="str">
        <f t="shared" si="16"/>
        <v>m2</v>
      </c>
    </row>
    <row r="1086" spans="1:4" x14ac:dyDescent="0.2">
      <c r="A1086" s="6" t="s">
        <v>6671</v>
      </c>
      <c r="B1086" s="6" t="s">
        <v>25724</v>
      </c>
      <c r="C1086" s="6" t="s">
        <v>25536</v>
      </c>
      <c r="D1086" s="6" t="str">
        <f t="shared" si="16"/>
        <v>m2</v>
      </c>
    </row>
    <row r="1087" spans="1:4" x14ac:dyDescent="0.2">
      <c r="A1087" s="6" t="s">
        <v>12158</v>
      </c>
      <c r="B1087" s="6" t="s">
        <v>25724</v>
      </c>
      <c r="C1087" s="6" t="s">
        <v>25536</v>
      </c>
      <c r="D1087" s="6" t="str">
        <f t="shared" si="16"/>
        <v>m2</v>
      </c>
    </row>
    <row r="1088" spans="1:4" x14ac:dyDescent="0.2">
      <c r="A1088" s="6" t="s">
        <v>6672</v>
      </c>
      <c r="B1088" s="6" t="s">
        <v>25725</v>
      </c>
      <c r="C1088" s="6" t="s">
        <v>25536</v>
      </c>
      <c r="D1088" s="6" t="str">
        <f t="shared" si="16"/>
        <v>m2</v>
      </c>
    </row>
    <row r="1089" spans="1:4" x14ac:dyDescent="0.2">
      <c r="A1089" s="6" t="s">
        <v>12159</v>
      </c>
      <c r="B1089" s="6" t="s">
        <v>25725</v>
      </c>
      <c r="C1089" s="6" t="s">
        <v>25536</v>
      </c>
      <c r="D1089" s="6" t="str">
        <f t="shared" si="16"/>
        <v>m2</v>
      </c>
    </row>
    <row r="1090" spans="1:4" x14ac:dyDescent="0.2">
      <c r="A1090" s="6" t="s">
        <v>6673</v>
      </c>
      <c r="B1090" s="6" t="s">
        <v>25726</v>
      </c>
      <c r="C1090" s="6" t="s">
        <v>25536</v>
      </c>
      <c r="D1090" s="6" t="str">
        <f t="shared" ref="D1090:D1153" si="17">LOWER(C1090)</f>
        <v>m2</v>
      </c>
    </row>
    <row r="1091" spans="1:4" x14ac:dyDescent="0.2">
      <c r="A1091" s="6" t="s">
        <v>12160</v>
      </c>
      <c r="B1091" s="6" t="s">
        <v>25726</v>
      </c>
      <c r="C1091" s="6" t="s">
        <v>25536</v>
      </c>
      <c r="D1091" s="6" t="str">
        <f t="shared" si="17"/>
        <v>m2</v>
      </c>
    </row>
    <row r="1092" spans="1:4" x14ac:dyDescent="0.2">
      <c r="A1092" s="6" t="s">
        <v>6674</v>
      </c>
      <c r="B1092" s="6" t="s">
        <v>25727</v>
      </c>
      <c r="C1092" s="6" t="s">
        <v>25536</v>
      </c>
      <c r="D1092" s="6" t="str">
        <f t="shared" si="17"/>
        <v>m2</v>
      </c>
    </row>
    <row r="1093" spans="1:4" x14ac:dyDescent="0.2">
      <c r="A1093" s="6" t="s">
        <v>12161</v>
      </c>
      <c r="B1093" s="6" t="s">
        <v>25727</v>
      </c>
      <c r="C1093" s="6" t="s">
        <v>25536</v>
      </c>
      <c r="D1093" s="6" t="str">
        <f t="shared" si="17"/>
        <v>m2</v>
      </c>
    </row>
    <row r="1094" spans="1:4" x14ac:dyDescent="0.2">
      <c r="A1094" s="6" t="s">
        <v>6675</v>
      </c>
      <c r="B1094" s="6" t="s">
        <v>25728</v>
      </c>
      <c r="C1094" s="6" t="s">
        <v>25536</v>
      </c>
      <c r="D1094" s="6" t="str">
        <f t="shared" si="17"/>
        <v>m2</v>
      </c>
    </row>
    <row r="1095" spans="1:4" x14ac:dyDescent="0.2">
      <c r="A1095" s="6" t="s">
        <v>12162</v>
      </c>
      <c r="B1095" s="6" t="s">
        <v>25728</v>
      </c>
      <c r="C1095" s="6" t="s">
        <v>25536</v>
      </c>
      <c r="D1095" s="6" t="str">
        <f t="shared" si="17"/>
        <v>m2</v>
      </c>
    </row>
    <row r="1096" spans="1:4" x14ac:dyDescent="0.2">
      <c r="A1096" s="6" t="s">
        <v>6676</v>
      </c>
      <c r="B1096" s="6" t="s">
        <v>25729</v>
      </c>
      <c r="C1096" s="6" t="s">
        <v>25536</v>
      </c>
      <c r="D1096" s="6" t="str">
        <f t="shared" si="17"/>
        <v>m2</v>
      </c>
    </row>
    <row r="1097" spans="1:4" x14ac:dyDescent="0.2">
      <c r="A1097" s="6" t="s">
        <v>12163</v>
      </c>
      <c r="B1097" s="6" t="s">
        <v>25729</v>
      </c>
      <c r="C1097" s="6" t="s">
        <v>25536</v>
      </c>
      <c r="D1097" s="6" t="str">
        <f t="shared" si="17"/>
        <v>m2</v>
      </c>
    </row>
    <row r="1098" spans="1:4" x14ac:dyDescent="0.2">
      <c r="A1098" s="6" t="s">
        <v>6677</v>
      </c>
      <c r="B1098" s="6" t="s">
        <v>25730</v>
      </c>
      <c r="C1098" s="6" t="s">
        <v>25536</v>
      </c>
      <c r="D1098" s="6" t="str">
        <f t="shared" si="17"/>
        <v>m2</v>
      </c>
    </row>
    <row r="1099" spans="1:4" x14ac:dyDescent="0.2">
      <c r="A1099" s="6" t="s">
        <v>12164</v>
      </c>
      <c r="B1099" s="6" t="s">
        <v>25730</v>
      </c>
      <c r="C1099" s="6" t="s">
        <v>25536</v>
      </c>
      <c r="D1099" s="6" t="str">
        <f t="shared" si="17"/>
        <v>m2</v>
      </c>
    </row>
    <row r="1100" spans="1:4" x14ac:dyDescent="0.2">
      <c r="A1100" s="6" t="s">
        <v>6678</v>
      </c>
      <c r="B1100" s="6" t="s">
        <v>25731</v>
      </c>
      <c r="C1100" s="6" t="s">
        <v>25536</v>
      </c>
      <c r="D1100" s="6" t="str">
        <f t="shared" si="17"/>
        <v>m2</v>
      </c>
    </row>
    <row r="1101" spans="1:4" x14ac:dyDescent="0.2">
      <c r="A1101" s="6" t="s">
        <v>12165</v>
      </c>
      <c r="B1101" s="6" t="s">
        <v>25731</v>
      </c>
      <c r="C1101" s="6" t="s">
        <v>25536</v>
      </c>
      <c r="D1101" s="6" t="str">
        <f t="shared" si="17"/>
        <v>m2</v>
      </c>
    </row>
    <row r="1102" spans="1:4" x14ac:dyDescent="0.2">
      <c r="A1102" s="6" t="s">
        <v>6679</v>
      </c>
      <c r="B1102" s="6" t="s">
        <v>25732</v>
      </c>
      <c r="C1102" s="6" t="s">
        <v>25536</v>
      </c>
      <c r="D1102" s="6" t="str">
        <f t="shared" si="17"/>
        <v>m2</v>
      </c>
    </row>
    <row r="1103" spans="1:4" x14ac:dyDescent="0.2">
      <c r="A1103" s="6" t="s">
        <v>12166</v>
      </c>
      <c r="B1103" s="6" t="s">
        <v>25732</v>
      </c>
      <c r="C1103" s="6" t="s">
        <v>25536</v>
      </c>
      <c r="D1103" s="6" t="str">
        <f t="shared" si="17"/>
        <v>m2</v>
      </c>
    </row>
    <row r="1104" spans="1:4" x14ac:dyDescent="0.2">
      <c r="A1104" s="6" t="s">
        <v>6680</v>
      </c>
      <c r="B1104" s="6" t="s">
        <v>25733</v>
      </c>
      <c r="C1104" s="6" t="s">
        <v>25536</v>
      </c>
      <c r="D1104" s="6" t="str">
        <f t="shared" si="17"/>
        <v>m2</v>
      </c>
    </row>
    <row r="1105" spans="1:4" x14ac:dyDescent="0.2">
      <c r="A1105" s="6" t="s">
        <v>12167</v>
      </c>
      <c r="B1105" s="6" t="s">
        <v>25733</v>
      </c>
      <c r="C1105" s="6" t="s">
        <v>25536</v>
      </c>
      <c r="D1105" s="6" t="str">
        <f t="shared" si="17"/>
        <v>m2</v>
      </c>
    </row>
    <row r="1106" spans="1:4" x14ac:dyDescent="0.2">
      <c r="A1106" s="6" t="s">
        <v>6681</v>
      </c>
      <c r="B1106" s="6" t="s">
        <v>25734</v>
      </c>
      <c r="C1106" s="6" t="s">
        <v>25536</v>
      </c>
      <c r="D1106" s="6" t="str">
        <f t="shared" si="17"/>
        <v>m2</v>
      </c>
    </row>
    <row r="1107" spans="1:4" x14ac:dyDescent="0.2">
      <c r="A1107" s="6" t="s">
        <v>12168</v>
      </c>
      <c r="B1107" s="6" t="s">
        <v>25734</v>
      </c>
      <c r="C1107" s="6" t="s">
        <v>25536</v>
      </c>
      <c r="D1107" s="6" t="str">
        <f t="shared" si="17"/>
        <v>m2</v>
      </c>
    </row>
    <row r="1108" spans="1:4" x14ac:dyDescent="0.2">
      <c r="A1108" s="6" t="s">
        <v>6682</v>
      </c>
      <c r="B1108" s="6" t="s">
        <v>25735</v>
      </c>
      <c r="C1108" s="6" t="s">
        <v>25536</v>
      </c>
      <c r="D1108" s="6" t="str">
        <f t="shared" si="17"/>
        <v>m2</v>
      </c>
    </row>
    <row r="1109" spans="1:4" x14ac:dyDescent="0.2">
      <c r="A1109" s="6" t="s">
        <v>12169</v>
      </c>
      <c r="B1109" s="6" t="s">
        <v>25735</v>
      </c>
      <c r="C1109" s="6" t="s">
        <v>25536</v>
      </c>
      <c r="D1109" s="6" t="str">
        <f t="shared" si="17"/>
        <v>m2</v>
      </c>
    </row>
    <row r="1110" spans="1:4" x14ac:dyDescent="0.2">
      <c r="A1110" s="6" t="s">
        <v>6683</v>
      </c>
      <c r="B1110" s="6" t="s">
        <v>25736</v>
      </c>
      <c r="C1110" s="6" t="s">
        <v>25536</v>
      </c>
      <c r="D1110" s="6" t="str">
        <f t="shared" si="17"/>
        <v>m2</v>
      </c>
    </row>
    <row r="1111" spans="1:4" x14ac:dyDescent="0.2">
      <c r="A1111" s="6" t="s">
        <v>12170</v>
      </c>
      <c r="B1111" s="6" t="s">
        <v>25736</v>
      </c>
      <c r="C1111" s="6" t="s">
        <v>25536</v>
      </c>
      <c r="D1111" s="6" t="str">
        <f t="shared" si="17"/>
        <v>m2</v>
      </c>
    </row>
    <row r="1112" spans="1:4" x14ac:dyDescent="0.2">
      <c r="A1112" s="6" t="s">
        <v>6684</v>
      </c>
      <c r="B1112" s="6" t="s">
        <v>25737</v>
      </c>
      <c r="C1112" s="6" t="s">
        <v>25536</v>
      </c>
      <c r="D1112" s="6" t="str">
        <f t="shared" si="17"/>
        <v>m2</v>
      </c>
    </row>
    <row r="1113" spans="1:4" x14ac:dyDescent="0.2">
      <c r="A1113" s="6" t="s">
        <v>12171</v>
      </c>
      <c r="B1113" s="6" t="s">
        <v>25737</v>
      </c>
      <c r="C1113" s="6" t="s">
        <v>25536</v>
      </c>
      <c r="D1113" s="6" t="str">
        <f t="shared" si="17"/>
        <v>m2</v>
      </c>
    </row>
    <row r="1114" spans="1:4" x14ac:dyDescent="0.2">
      <c r="A1114" s="6" t="s">
        <v>6685</v>
      </c>
      <c r="B1114" s="6" t="s">
        <v>25738</v>
      </c>
      <c r="C1114" s="6" t="s">
        <v>25536</v>
      </c>
      <c r="D1114" s="6" t="str">
        <f t="shared" si="17"/>
        <v>m2</v>
      </c>
    </row>
    <row r="1115" spans="1:4" x14ac:dyDescent="0.2">
      <c r="A1115" s="6" t="s">
        <v>12172</v>
      </c>
      <c r="B1115" s="6" t="s">
        <v>25738</v>
      </c>
      <c r="C1115" s="6" t="s">
        <v>25536</v>
      </c>
      <c r="D1115" s="6" t="str">
        <f t="shared" si="17"/>
        <v>m2</v>
      </c>
    </row>
    <row r="1116" spans="1:4" x14ac:dyDescent="0.2">
      <c r="A1116" s="6" t="s">
        <v>6686</v>
      </c>
      <c r="B1116" s="6" t="s">
        <v>25739</v>
      </c>
      <c r="C1116" s="6" t="s">
        <v>25536</v>
      </c>
      <c r="D1116" s="6" t="str">
        <f t="shared" si="17"/>
        <v>m2</v>
      </c>
    </row>
    <row r="1117" spans="1:4" x14ac:dyDescent="0.2">
      <c r="A1117" s="6" t="s">
        <v>12173</v>
      </c>
      <c r="B1117" s="6" t="s">
        <v>25739</v>
      </c>
      <c r="C1117" s="6" t="s">
        <v>25536</v>
      </c>
      <c r="D1117" s="6" t="str">
        <f t="shared" si="17"/>
        <v>m2</v>
      </c>
    </row>
    <row r="1118" spans="1:4" x14ac:dyDescent="0.2">
      <c r="A1118" s="6" t="s">
        <v>6687</v>
      </c>
      <c r="B1118" s="6" t="s">
        <v>25740</v>
      </c>
      <c r="C1118" s="6" t="s">
        <v>25536</v>
      </c>
      <c r="D1118" s="6" t="str">
        <f t="shared" si="17"/>
        <v>m2</v>
      </c>
    </row>
    <row r="1119" spans="1:4" x14ac:dyDescent="0.2">
      <c r="A1119" s="6" t="s">
        <v>12174</v>
      </c>
      <c r="B1119" s="6" t="s">
        <v>25740</v>
      </c>
      <c r="C1119" s="6" t="s">
        <v>25536</v>
      </c>
      <c r="D1119" s="6" t="str">
        <f t="shared" si="17"/>
        <v>m2</v>
      </c>
    </row>
    <row r="1120" spans="1:4" x14ac:dyDescent="0.2">
      <c r="A1120" s="6" t="s">
        <v>6688</v>
      </c>
      <c r="B1120" s="6" t="s">
        <v>25741</v>
      </c>
      <c r="C1120" s="6" t="s">
        <v>25536</v>
      </c>
      <c r="D1120" s="6" t="str">
        <f t="shared" si="17"/>
        <v>m2</v>
      </c>
    </row>
    <row r="1121" spans="1:4" x14ac:dyDescent="0.2">
      <c r="A1121" s="6" t="s">
        <v>12175</v>
      </c>
      <c r="B1121" s="6" t="s">
        <v>25741</v>
      </c>
      <c r="C1121" s="6" t="s">
        <v>25536</v>
      </c>
      <c r="D1121" s="6" t="str">
        <f t="shared" si="17"/>
        <v>m2</v>
      </c>
    </row>
    <row r="1122" spans="1:4" x14ac:dyDescent="0.2">
      <c r="A1122" s="6" t="s">
        <v>6689</v>
      </c>
      <c r="B1122" s="6" t="s">
        <v>25742</v>
      </c>
      <c r="C1122" s="6" t="s">
        <v>12</v>
      </c>
      <c r="D1122" s="6" t="str">
        <f t="shared" si="17"/>
        <v>un</v>
      </c>
    </row>
    <row r="1123" spans="1:4" x14ac:dyDescent="0.2">
      <c r="A1123" s="6" t="s">
        <v>12176</v>
      </c>
      <c r="B1123" s="6" t="s">
        <v>25742</v>
      </c>
      <c r="C1123" s="6" t="s">
        <v>12</v>
      </c>
      <c r="D1123" s="6" t="str">
        <f t="shared" si="17"/>
        <v>un</v>
      </c>
    </row>
    <row r="1124" spans="1:4" x14ac:dyDescent="0.2">
      <c r="A1124" s="6" t="s">
        <v>6690</v>
      </c>
      <c r="B1124" s="6" t="s">
        <v>25743</v>
      </c>
      <c r="C1124" s="6" t="s">
        <v>25536</v>
      </c>
      <c r="D1124" s="6" t="str">
        <f t="shared" si="17"/>
        <v>m2</v>
      </c>
    </row>
    <row r="1125" spans="1:4" x14ac:dyDescent="0.2">
      <c r="A1125" s="6" t="s">
        <v>12177</v>
      </c>
      <c r="B1125" s="6" t="s">
        <v>25743</v>
      </c>
      <c r="C1125" s="6" t="s">
        <v>25536</v>
      </c>
      <c r="D1125" s="6" t="str">
        <f t="shared" si="17"/>
        <v>m2</v>
      </c>
    </row>
    <row r="1126" spans="1:4" x14ac:dyDescent="0.2">
      <c r="A1126" s="6" t="s">
        <v>6691</v>
      </c>
      <c r="B1126" s="6" t="s">
        <v>25744</v>
      </c>
      <c r="C1126" s="6" t="s">
        <v>25536</v>
      </c>
      <c r="D1126" s="6" t="str">
        <f t="shared" si="17"/>
        <v>m2</v>
      </c>
    </row>
    <row r="1127" spans="1:4" x14ac:dyDescent="0.2">
      <c r="A1127" s="6" t="s">
        <v>12178</v>
      </c>
      <c r="B1127" s="6" t="s">
        <v>25744</v>
      </c>
      <c r="C1127" s="6" t="s">
        <v>25536</v>
      </c>
      <c r="D1127" s="6" t="str">
        <f t="shared" si="17"/>
        <v>m2</v>
      </c>
    </row>
    <row r="1128" spans="1:4" x14ac:dyDescent="0.2">
      <c r="A1128" s="6" t="s">
        <v>6692</v>
      </c>
      <c r="B1128" s="6" t="s">
        <v>25745</v>
      </c>
      <c r="C1128" s="6" t="s">
        <v>25536</v>
      </c>
      <c r="D1128" s="6" t="str">
        <f t="shared" si="17"/>
        <v>m2</v>
      </c>
    </row>
    <row r="1129" spans="1:4" x14ac:dyDescent="0.2">
      <c r="A1129" s="6" t="s">
        <v>12179</v>
      </c>
      <c r="B1129" s="6" t="s">
        <v>25745</v>
      </c>
      <c r="C1129" s="6" t="s">
        <v>25536</v>
      </c>
      <c r="D1129" s="6" t="str">
        <f t="shared" si="17"/>
        <v>m2</v>
      </c>
    </row>
    <row r="1130" spans="1:4" x14ac:dyDescent="0.2">
      <c r="A1130" s="6" t="s">
        <v>6693</v>
      </c>
      <c r="B1130" s="6" t="s">
        <v>25746</v>
      </c>
      <c r="C1130" s="6" t="s">
        <v>25536</v>
      </c>
      <c r="D1130" s="6" t="str">
        <f t="shared" si="17"/>
        <v>m2</v>
      </c>
    </row>
    <row r="1131" spans="1:4" x14ac:dyDescent="0.2">
      <c r="A1131" s="6" t="s">
        <v>12180</v>
      </c>
      <c r="B1131" s="6" t="s">
        <v>25746</v>
      </c>
      <c r="C1131" s="6" t="s">
        <v>25536</v>
      </c>
      <c r="D1131" s="6" t="str">
        <f t="shared" si="17"/>
        <v>m2</v>
      </c>
    </row>
    <row r="1132" spans="1:4" x14ac:dyDescent="0.2">
      <c r="A1132" s="6" t="s">
        <v>6694</v>
      </c>
      <c r="B1132" s="6" t="s">
        <v>25747</v>
      </c>
      <c r="C1132" s="6" t="s">
        <v>25536</v>
      </c>
      <c r="D1132" s="6" t="str">
        <f t="shared" si="17"/>
        <v>m2</v>
      </c>
    </row>
    <row r="1133" spans="1:4" x14ac:dyDescent="0.2">
      <c r="A1133" s="6" t="s">
        <v>12181</v>
      </c>
      <c r="B1133" s="6" t="s">
        <v>25747</v>
      </c>
      <c r="C1133" s="6" t="s">
        <v>25536</v>
      </c>
      <c r="D1133" s="6" t="str">
        <f t="shared" si="17"/>
        <v>m2</v>
      </c>
    </row>
    <row r="1134" spans="1:4" x14ac:dyDescent="0.2">
      <c r="A1134" s="6" t="s">
        <v>6695</v>
      </c>
      <c r="B1134" s="6" t="s">
        <v>25748</v>
      </c>
      <c r="C1134" s="6" t="s">
        <v>25536</v>
      </c>
      <c r="D1134" s="6" t="str">
        <f t="shared" si="17"/>
        <v>m2</v>
      </c>
    </row>
    <row r="1135" spans="1:4" x14ac:dyDescent="0.2">
      <c r="A1135" s="6" t="s">
        <v>12182</v>
      </c>
      <c r="B1135" s="6" t="s">
        <v>25748</v>
      </c>
      <c r="C1135" s="6" t="s">
        <v>25536</v>
      </c>
      <c r="D1135" s="6" t="str">
        <f t="shared" si="17"/>
        <v>m2</v>
      </c>
    </row>
    <row r="1136" spans="1:4" x14ac:dyDescent="0.2">
      <c r="A1136" s="6" t="s">
        <v>6696</v>
      </c>
      <c r="B1136" s="6" t="s">
        <v>25749</v>
      </c>
      <c r="C1136" s="6" t="s">
        <v>25536</v>
      </c>
      <c r="D1136" s="6" t="str">
        <f t="shared" si="17"/>
        <v>m2</v>
      </c>
    </row>
    <row r="1137" spans="1:4" x14ac:dyDescent="0.2">
      <c r="A1137" s="6" t="s">
        <v>12183</v>
      </c>
      <c r="B1137" s="6" t="s">
        <v>25749</v>
      </c>
      <c r="C1137" s="6" t="s">
        <v>25536</v>
      </c>
      <c r="D1137" s="6" t="str">
        <f t="shared" si="17"/>
        <v>m2</v>
      </c>
    </row>
    <row r="1138" spans="1:4" x14ac:dyDescent="0.2">
      <c r="A1138" s="6" t="s">
        <v>6697</v>
      </c>
      <c r="B1138" s="6" t="s">
        <v>25750</v>
      </c>
      <c r="C1138" s="6" t="s">
        <v>25536</v>
      </c>
      <c r="D1138" s="6" t="str">
        <f t="shared" si="17"/>
        <v>m2</v>
      </c>
    </row>
    <row r="1139" spans="1:4" x14ac:dyDescent="0.2">
      <c r="A1139" s="6" t="s">
        <v>12184</v>
      </c>
      <c r="B1139" s="6" t="s">
        <v>25750</v>
      </c>
      <c r="C1139" s="6" t="s">
        <v>25536</v>
      </c>
      <c r="D1139" s="6" t="str">
        <f t="shared" si="17"/>
        <v>m2</v>
      </c>
    </row>
    <row r="1140" spans="1:4" x14ac:dyDescent="0.2">
      <c r="A1140" s="6" t="s">
        <v>6698</v>
      </c>
      <c r="B1140" s="6" t="s">
        <v>25751</v>
      </c>
      <c r="C1140" s="6" t="s">
        <v>25536</v>
      </c>
      <c r="D1140" s="6" t="str">
        <f t="shared" si="17"/>
        <v>m2</v>
      </c>
    </row>
    <row r="1141" spans="1:4" x14ac:dyDescent="0.2">
      <c r="A1141" s="6" t="s">
        <v>12185</v>
      </c>
      <c r="B1141" s="6" t="s">
        <v>25751</v>
      </c>
      <c r="C1141" s="6" t="s">
        <v>25536</v>
      </c>
      <c r="D1141" s="6" t="str">
        <f t="shared" si="17"/>
        <v>m2</v>
      </c>
    </row>
    <row r="1142" spans="1:4" x14ac:dyDescent="0.2">
      <c r="A1142" s="6" t="s">
        <v>6699</v>
      </c>
      <c r="B1142" s="6" t="s">
        <v>25752</v>
      </c>
      <c r="C1142" s="6" t="s">
        <v>25536</v>
      </c>
      <c r="D1142" s="6" t="str">
        <f t="shared" si="17"/>
        <v>m2</v>
      </c>
    </row>
    <row r="1143" spans="1:4" x14ac:dyDescent="0.2">
      <c r="A1143" s="6" t="s">
        <v>12186</v>
      </c>
      <c r="B1143" s="6" t="s">
        <v>25752</v>
      </c>
      <c r="C1143" s="6" t="s">
        <v>25536</v>
      </c>
      <c r="D1143" s="6" t="str">
        <f t="shared" si="17"/>
        <v>m2</v>
      </c>
    </row>
    <row r="1144" spans="1:4" x14ac:dyDescent="0.2">
      <c r="A1144" s="6" t="s">
        <v>6700</v>
      </c>
      <c r="B1144" s="6" t="s">
        <v>25753</v>
      </c>
      <c r="C1144" s="6" t="s">
        <v>25536</v>
      </c>
      <c r="D1144" s="6" t="str">
        <f t="shared" si="17"/>
        <v>m2</v>
      </c>
    </row>
    <row r="1145" spans="1:4" x14ac:dyDescent="0.2">
      <c r="A1145" s="6" t="s">
        <v>12187</v>
      </c>
      <c r="B1145" s="6" t="s">
        <v>25753</v>
      </c>
      <c r="C1145" s="6" t="s">
        <v>25536</v>
      </c>
      <c r="D1145" s="6" t="str">
        <f t="shared" si="17"/>
        <v>m2</v>
      </c>
    </row>
    <row r="1146" spans="1:4" x14ac:dyDescent="0.2">
      <c r="A1146" s="6" t="s">
        <v>6701</v>
      </c>
      <c r="B1146" s="6" t="s">
        <v>25754</v>
      </c>
      <c r="C1146" s="6" t="s">
        <v>25536</v>
      </c>
      <c r="D1146" s="6" t="str">
        <f t="shared" si="17"/>
        <v>m2</v>
      </c>
    </row>
    <row r="1147" spans="1:4" x14ac:dyDescent="0.2">
      <c r="A1147" s="6" t="s">
        <v>12188</v>
      </c>
      <c r="B1147" s="6" t="s">
        <v>25754</v>
      </c>
      <c r="C1147" s="6" t="s">
        <v>25536</v>
      </c>
      <c r="D1147" s="6" t="str">
        <f t="shared" si="17"/>
        <v>m2</v>
      </c>
    </row>
    <row r="1148" spans="1:4" x14ac:dyDescent="0.2">
      <c r="A1148" s="6" t="s">
        <v>6702</v>
      </c>
      <c r="B1148" s="6" t="s">
        <v>25755</v>
      </c>
      <c r="C1148" s="6" t="s">
        <v>25536</v>
      </c>
      <c r="D1148" s="6" t="str">
        <f t="shared" si="17"/>
        <v>m2</v>
      </c>
    </row>
    <row r="1149" spans="1:4" x14ac:dyDescent="0.2">
      <c r="A1149" s="6" t="s">
        <v>12189</v>
      </c>
      <c r="B1149" s="6" t="s">
        <v>25755</v>
      </c>
      <c r="C1149" s="6" t="s">
        <v>25536</v>
      </c>
      <c r="D1149" s="6" t="str">
        <f t="shared" si="17"/>
        <v>m2</v>
      </c>
    </row>
    <row r="1150" spans="1:4" x14ac:dyDescent="0.2">
      <c r="A1150" s="6" t="s">
        <v>6703</v>
      </c>
      <c r="B1150" s="6" t="s">
        <v>25756</v>
      </c>
      <c r="C1150" s="6" t="s">
        <v>25536</v>
      </c>
      <c r="D1150" s="6" t="str">
        <f t="shared" si="17"/>
        <v>m2</v>
      </c>
    </row>
    <row r="1151" spans="1:4" x14ac:dyDescent="0.2">
      <c r="A1151" s="6" t="s">
        <v>12190</v>
      </c>
      <c r="B1151" s="6" t="s">
        <v>25756</v>
      </c>
      <c r="C1151" s="6" t="s">
        <v>25536</v>
      </c>
      <c r="D1151" s="6" t="str">
        <f t="shared" si="17"/>
        <v>m2</v>
      </c>
    </row>
    <row r="1152" spans="1:4" x14ac:dyDescent="0.2">
      <c r="A1152" s="6" t="s">
        <v>6704</v>
      </c>
      <c r="B1152" s="6" t="s">
        <v>25757</v>
      </c>
      <c r="C1152" s="6" t="s">
        <v>12</v>
      </c>
      <c r="D1152" s="6" t="str">
        <f t="shared" si="17"/>
        <v>un</v>
      </c>
    </row>
    <row r="1153" spans="1:4" x14ac:dyDescent="0.2">
      <c r="A1153" s="6" t="s">
        <v>12191</v>
      </c>
      <c r="B1153" s="6" t="s">
        <v>25757</v>
      </c>
      <c r="C1153" s="6" t="s">
        <v>12</v>
      </c>
      <c r="D1153" s="6" t="str">
        <f t="shared" si="17"/>
        <v>un</v>
      </c>
    </row>
    <row r="1154" spans="1:4" x14ac:dyDescent="0.2">
      <c r="A1154" s="6" t="s">
        <v>6705</v>
      </c>
      <c r="B1154" s="6" t="s">
        <v>25758</v>
      </c>
      <c r="C1154" s="6" t="s">
        <v>25536</v>
      </c>
      <c r="D1154" s="6" t="str">
        <f t="shared" ref="D1154:D1217" si="18">LOWER(C1154)</f>
        <v>m2</v>
      </c>
    </row>
    <row r="1155" spans="1:4" x14ac:dyDescent="0.2">
      <c r="A1155" s="6" t="s">
        <v>12192</v>
      </c>
      <c r="B1155" s="6" t="s">
        <v>25758</v>
      </c>
      <c r="C1155" s="6" t="s">
        <v>25536</v>
      </c>
      <c r="D1155" s="6" t="str">
        <f t="shared" si="18"/>
        <v>m2</v>
      </c>
    </row>
    <row r="1156" spans="1:4" x14ac:dyDescent="0.2">
      <c r="A1156" s="6" t="s">
        <v>6706</v>
      </c>
      <c r="B1156" s="6" t="s">
        <v>25759</v>
      </c>
      <c r="C1156" s="6" t="s">
        <v>25536</v>
      </c>
      <c r="D1156" s="6" t="str">
        <f t="shared" si="18"/>
        <v>m2</v>
      </c>
    </row>
    <row r="1157" spans="1:4" x14ac:dyDescent="0.2">
      <c r="A1157" s="6" t="s">
        <v>12193</v>
      </c>
      <c r="B1157" s="6" t="s">
        <v>25759</v>
      </c>
      <c r="C1157" s="6" t="s">
        <v>25536</v>
      </c>
      <c r="D1157" s="6" t="str">
        <f t="shared" si="18"/>
        <v>m2</v>
      </c>
    </row>
    <row r="1158" spans="1:4" x14ac:dyDescent="0.2">
      <c r="A1158" s="6" t="s">
        <v>6707</v>
      </c>
      <c r="B1158" s="6" t="s">
        <v>25760</v>
      </c>
      <c r="C1158" s="6" t="s">
        <v>25536</v>
      </c>
      <c r="D1158" s="6" t="str">
        <f t="shared" si="18"/>
        <v>m2</v>
      </c>
    </row>
    <row r="1159" spans="1:4" x14ac:dyDescent="0.2">
      <c r="A1159" s="6" t="s">
        <v>12194</v>
      </c>
      <c r="B1159" s="6" t="s">
        <v>25760</v>
      </c>
      <c r="C1159" s="6" t="s">
        <v>25536</v>
      </c>
      <c r="D1159" s="6" t="str">
        <f t="shared" si="18"/>
        <v>m2</v>
      </c>
    </row>
    <row r="1160" spans="1:4" x14ac:dyDescent="0.2">
      <c r="A1160" s="6" t="s">
        <v>6708</v>
      </c>
      <c r="B1160" s="6" t="s">
        <v>25761</v>
      </c>
      <c r="C1160" s="6" t="s">
        <v>25536</v>
      </c>
      <c r="D1160" s="6" t="str">
        <f t="shared" si="18"/>
        <v>m2</v>
      </c>
    </row>
    <row r="1161" spans="1:4" x14ac:dyDescent="0.2">
      <c r="A1161" s="6" t="s">
        <v>12195</v>
      </c>
      <c r="B1161" s="6" t="s">
        <v>25761</v>
      </c>
      <c r="C1161" s="6" t="s">
        <v>25536</v>
      </c>
      <c r="D1161" s="6" t="str">
        <f t="shared" si="18"/>
        <v>m2</v>
      </c>
    </row>
    <row r="1162" spans="1:4" x14ac:dyDescent="0.2">
      <c r="A1162" s="6" t="s">
        <v>6709</v>
      </c>
      <c r="B1162" s="6" t="s">
        <v>25762</v>
      </c>
      <c r="C1162" s="6" t="s">
        <v>12</v>
      </c>
      <c r="D1162" s="6" t="str">
        <f t="shared" si="18"/>
        <v>un</v>
      </c>
    </row>
    <row r="1163" spans="1:4" x14ac:dyDescent="0.2">
      <c r="A1163" s="6" t="s">
        <v>12196</v>
      </c>
      <c r="B1163" s="6" t="s">
        <v>25762</v>
      </c>
      <c r="C1163" s="6" t="s">
        <v>12</v>
      </c>
      <c r="D1163" s="6" t="str">
        <f t="shared" si="18"/>
        <v>un</v>
      </c>
    </row>
    <row r="1164" spans="1:4" x14ac:dyDescent="0.2">
      <c r="A1164" s="6" t="s">
        <v>6710</v>
      </c>
      <c r="B1164" s="6" t="s">
        <v>25763</v>
      </c>
      <c r="C1164" s="6" t="s">
        <v>12</v>
      </c>
      <c r="D1164" s="6" t="str">
        <f t="shared" si="18"/>
        <v>un</v>
      </c>
    </row>
    <row r="1165" spans="1:4" x14ac:dyDescent="0.2">
      <c r="A1165" s="6" t="s">
        <v>12197</v>
      </c>
      <c r="B1165" s="6" t="s">
        <v>25763</v>
      </c>
      <c r="C1165" s="6" t="s">
        <v>12</v>
      </c>
      <c r="D1165" s="6" t="str">
        <f t="shared" si="18"/>
        <v>un</v>
      </c>
    </row>
    <row r="1166" spans="1:4" x14ac:dyDescent="0.2">
      <c r="A1166" s="6" t="s">
        <v>6711</v>
      </c>
      <c r="B1166" s="6" t="s">
        <v>25764</v>
      </c>
      <c r="C1166" s="6" t="s">
        <v>25536</v>
      </c>
      <c r="D1166" s="6" t="str">
        <f t="shared" si="18"/>
        <v>m2</v>
      </c>
    </row>
    <row r="1167" spans="1:4" x14ac:dyDescent="0.2">
      <c r="A1167" s="6" t="s">
        <v>12198</v>
      </c>
      <c r="B1167" s="6" t="s">
        <v>25764</v>
      </c>
      <c r="C1167" s="6" t="s">
        <v>25536</v>
      </c>
      <c r="D1167" s="6" t="str">
        <f t="shared" si="18"/>
        <v>m2</v>
      </c>
    </row>
    <row r="1168" spans="1:4" x14ac:dyDescent="0.2">
      <c r="A1168" s="6" t="s">
        <v>6712</v>
      </c>
      <c r="B1168" s="6" t="s">
        <v>25765</v>
      </c>
      <c r="C1168" s="6" t="s">
        <v>12</v>
      </c>
      <c r="D1168" s="6" t="str">
        <f t="shared" si="18"/>
        <v>un</v>
      </c>
    </row>
    <row r="1169" spans="1:4" x14ac:dyDescent="0.2">
      <c r="A1169" s="6" t="s">
        <v>12199</v>
      </c>
      <c r="B1169" s="6" t="s">
        <v>25765</v>
      </c>
      <c r="C1169" s="6" t="s">
        <v>12</v>
      </c>
      <c r="D1169" s="6" t="str">
        <f t="shared" si="18"/>
        <v>un</v>
      </c>
    </row>
    <row r="1170" spans="1:4" x14ac:dyDescent="0.2">
      <c r="A1170" s="6" t="s">
        <v>6713</v>
      </c>
      <c r="B1170" s="6" t="s">
        <v>25766</v>
      </c>
      <c r="C1170" s="6" t="s">
        <v>12</v>
      </c>
      <c r="D1170" s="6" t="str">
        <f t="shared" si="18"/>
        <v>un</v>
      </c>
    </row>
    <row r="1171" spans="1:4" x14ac:dyDescent="0.2">
      <c r="A1171" s="6" t="s">
        <v>12200</v>
      </c>
      <c r="B1171" s="6" t="s">
        <v>25766</v>
      </c>
      <c r="C1171" s="6" t="s">
        <v>12</v>
      </c>
      <c r="D1171" s="6" t="str">
        <f t="shared" si="18"/>
        <v>un</v>
      </c>
    </row>
    <row r="1172" spans="1:4" x14ac:dyDescent="0.2">
      <c r="A1172" s="6" t="s">
        <v>6714</v>
      </c>
      <c r="B1172" s="6" t="s">
        <v>25767</v>
      </c>
      <c r="C1172" s="6" t="s">
        <v>25536</v>
      </c>
      <c r="D1172" s="6" t="str">
        <f t="shared" si="18"/>
        <v>m2</v>
      </c>
    </row>
    <row r="1173" spans="1:4" x14ac:dyDescent="0.2">
      <c r="A1173" s="6" t="s">
        <v>12201</v>
      </c>
      <c r="B1173" s="6" t="s">
        <v>25767</v>
      </c>
      <c r="C1173" s="6" t="s">
        <v>25536</v>
      </c>
      <c r="D1173" s="6" t="str">
        <f t="shared" si="18"/>
        <v>m2</v>
      </c>
    </row>
    <row r="1174" spans="1:4" x14ac:dyDescent="0.2">
      <c r="A1174" s="6" t="s">
        <v>6715</v>
      </c>
      <c r="B1174" s="6" t="s">
        <v>25768</v>
      </c>
      <c r="C1174" s="6" t="s">
        <v>25536</v>
      </c>
      <c r="D1174" s="6" t="str">
        <f t="shared" si="18"/>
        <v>m2</v>
      </c>
    </row>
    <row r="1175" spans="1:4" x14ac:dyDescent="0.2">
      <c r="A1175" s="6" t="s">
        <v>12202</v>
      </c>
      <c r="B1175" s="6" t="s">
        <v>25768</v>
      </c>
      <c r="C1175" s="6" t="s">
        <v>25536</v>
      </c>
      <c r="D1175" s="6" t="str">
        <f t="shared" si="18"/>
        <v>m2</v>
      </c>
    </row>
    <row r="1176" spans="1:4" x14ac:dyDescent="0.2">
      <c r="A1176" s="6" t="s">
        <v>6716</v>
      </c>
      <c r="B1176" s="6" t="s">
        <v>25769</v>
      </c>
      <c r="C1176" s="6" t="s">
        <v>25536</v>
      </c>
      <c r="D1176" s="6" t="str">
        <f t="shared" si="18"/>
        <v>m2</v>
      </c>
    </row>
    <row r="1177" spans="1:4" x14ac:dyDescent="0.2">
      <c r="A1177" s="6" t="s">
        <v>12203</v>
      </c>
      <c r="B1177" s="6" t="s">
        <v>25769</v>
      </c>
      <c r="C1177" s="6" t="s">
        <v>25536</v>
      </c>
      <c r="D1177" s="6" t="str">
        <f t="shared" si="18"/>
        <v>m2</v>
      </c>
    </row>
    <row r="1178" spans="1:4" x14ac:dyDescent="0.2">
      <c r="A1178" s="6" t="s">
        <v>6717</v>
      </c>
      <c r="B1178" s="6" t="s">
        <v>25770</v>
      </c>
      <c r="C1178" s="6" t="s">
        <v>25536</v>
      </c>
      <c r="D1178" s="6" t="str">
        <f t="shared" si="18"/>
        <v>m2</v>
      </c>
    </row>
    <row r="1179" spans="1:4" x14ac:dyDescent="0.2">
      <c r="A1179" s="6" t="s">
        <v>12204</v>
      </c>
      <c r="B1179" s="6" t="s">
        <v>25770</v>
      </c>
      <c r="C1179" s="6" t="s">
        <v>25536</v>
      </c>
      <c r="D1179" s="6" t="str">
        <f t="shared" si="18"/>
        <v>m2</v>
      </c>
    </row>
    <row r="1180" spans="1:4" x14ac:dyDescent="0.2">
      <c r="A1180" s="6" t="s">
        <v>23113</v>
      </c>
      <c r="B1180" s="6" t="s">
        <v>25771</v>
      </c>
      <c r="C1180" s="6" t="s">
        <v>25536</v>
      </c>
      <c r="D1180" s="6" t="str">
        <f t="shared" si="18"/>
        <v>m2</v>
      </c>
    </row>
    <row r="1181" spans="1:4" x14ac:dyDescent="0.2">
      <c r="A1181" s="6" t="s">
        <v>23114</v>
      </c>
      <c r="B1181" s="6" t="s">
        <v>25771</v>
      </c>
      <c r="C1181" s="6" t="s">
        <v>25536</v>
      </c>
      <c r="D1181" s="6" t="str">
        <f t="shared" si="18"/>
        <v>m2</v>
      </c>
    </row>
    <row r="1182" spans="1:4" x14ac:dyDescent="0.2">
      <c r="A1182" s="6" t="s">
        <v>23115</v>
      </c>
      <c r="B1182" s="6" t="s">
        <v>25772</v>
      </c>
      <c r="C1182" s="6" t="s">
        <v>25536</v>
      </c>
      <c r="D1182" s="6" t="str">
        <f t="shared" si="18"/>
        <v>m2</v>
      </c>
    </row>
    <row r="1183" spans="1:4" x14ac:dyDescent="0.2">
      <c r="A1183" s="6" t="s">
        <v>23116</v>
      </c>
      <c r="B1183" s="6" t="s">
        <v>25772</v>
      </c>
      <c r="C1183" s="6" t="s">
        <v>25536</v>
      </c>
      <c r="D1183" s="6" t="str">
        <f t="shared" si="18"/>
        <v>m2</v>
      </c>
    </row>
    <row r="1184" spans="1:4" x14ac:dyDescent="0.2">
      <c r="A1184" s="6" t="s">
        <v>23117</v>
      </c>
      <c r="B1184" s="6" t="s">
        <v>25773</v>
      </c>
      <c r="C1184" s="6" t="s">
        <v>25536</v>
      </c>
      <c r="D1184" s="6" t="str">
        <f t="shared" si="18"/>
        <v>m2</v>
      </c>
    </row>
    <row r="1185" spans="1:4" x14ac:dyDescent="0.2">
      <c r="A1185" s="6" t="s">
        <v>23118</v>
      </c>
      <c r="B1185" s="6" t="s">
        <v>25773</v>
      </c>
      <c r="C1185" s="6" t="s">
        <v>25536</v>
      </c>
      <c r="D1185" s="6" t="str">
        <f t="shared" si="18"/>
        <v>m2</v>
      </c>
    </row>
    <row r="1186" spans="1:4" x14ac:dyDescent="0.2">
      <c r="A1186" s="6" t="s">
        <v>6718</v>
      </c>
      <c r="B1186" s="6" t="s">
        <v>25774</v>
      </c>
      <c r="C1186" s="6" t="s">
        <v>408</v>
      </c>
      <c r="D1186" s="6" t="str">
        <f t="shared" si="18"/>
        <v>km</v>
      </c>
    </row>
    <row r="1187" spans="1:4" x14ac:dyDescent="0.2">
      <c r="A1187" s="6" t="s">
        <v>12205</v>
      </c>
      <c r="B1187" s="6" t="s">
        <v>25774</v>
      </c>
      <c r="C1187" s="6" t="s">
        <v>408</v>
      </c>
      <c r="D1187" s="6" t="str">
        <f t="shared" si="18"/>
        <v>km</v>
      </c>
    </row>
    <row r="1188" spans="1:4" x14ac:dyDescent="0.2">
      <c r="A1188" s="6" t="s">
        <v>6719</v>
      </c>
      <c r="B1188" s="6" t="s">
        <v>25775</v>
      </c>
      <c r="C1188" s="6" t="s">
        <v>408</v>
      </c>
      <c r="D1188" s="6" t="str">
        <f t="shared" si="18"/>
        <v>km</v>
      </c>
    </row>
    <row r="1189" spans="1:4" x14ac:dyDescent="0.2">
      <c r="A1189" s="6" t="s">
        <v>12206</v>
      </c>
      <c r="B1189" s="6" t="s">
        <v>25775</v>
      </c>
      <c r="C1189" s="6" t="s">
        <v>408</v>
      </c>
      <c r="D1189" s="6" t="str">
        <f t="shared" si="18"/>
        <v>km</v>
      </c>
    </row>
    <row r="1190" spans="1:4" x14ac:dyDescent="0.2">
      <c r="A1190" s="6" t="s">
        <v>6720</v>
      </c>
      <c r="B1190" s="6" t="s">
        <v>25776</v>
      </c>
      <c r="C1190" s="6" t="s">
        <v>25536</v>
      </c>
      <c r="D1190" s="6" t="str">
        <f t="shared" si="18"/>
        <v>m2</v>
      </c>
    </row>
    <row r="1191" spans="1:4" x14ac:dyDescent="0.2">
      <c r="A1191" s="6" t="s">
        <v>12207</v>
      </c>
      <c r="B1191" s="6" t="s">
        <v>25776</v>
      </c>
      <c r="C1191" s="6" t="s">
        <v>25536</v>
      </c>
      <c r="D1191" s="6" t="str">
        <f t="shared" si="18"/>
        <v>m2</v>
      </c>
    </row>
    <row r="1192" spans="1:4" x14ac:dyDescent="0.2">
      <c r="A1192" s="6" t="s">
        <v>6721</v>
      </c>
      <c r="B1192" s="6" t="s">
        <v>25777</v>
      </c>
      <c r="C1192" s="6" t="s">
        <v>25536</v>
      </c>
      <c r="D1192" s="6" t="str">
        <f t="shared" si="18"/>
        <v>m2</v>
      </c>
    </row>
    <row r="1193" spans="1:4" x14ac:dyDescent="0.2">
      <c r="A1193" s="6" t="s">
        <v>12208</v>
      </c>
      <c r="B1193" s="6" t="s">
        <v>25777</v>
      </c>
      <c r="C1193" s="6" t="s">
        <v>25536</v>
      </c>
      <c r="D1193" s="6" t="str">
        <f t="shared" si="18"/>
        <v>m2</v>
      </c>
    </row>
    <row r="1194" spans="1:4" x14ac:dyDescent="0.2">
      <c r="A1194" s="6" t="s">
        <v>6722</v>
      </c>
      <c r="B1194" s="6" t="s">
        <v>25778</v>
      </c>
      <c r="C1194" s="6" t="s">
        <v>393</v>
      </c>
      <c r="D1194" s="6" t="str">
        <f t="shared" si="18"/>
        <v>ha</v>
      </c>
    </row>
    <row r="1195" spans="1:4" x14ac:dyDescent="0.2">
      <c r="A1195" s="6" t="s">
        <v>12209</v>
      </c>
      <c r="B1195" s="6" t="s">
        <v>25778</v>
      </c>
      <c r="C1195" s="6" t="s">
        <v>393</v>
      </c>
      <c r="D1195" s="6" t="str">
        <f t="shared" si="18"/>
        <v>ha</v>
      </c>
    </row>
    <row r="1196" spans="1:4" x14ac:dyDescent="0.2">
      <c r="A1196" s="6" t="s">
        <v>6723</v>
      </c>
      <c r="B1196" s="6" t="s">
        <v>25779</v>
      </c>
      <c r="C1196" s="6" t="s">
        <v>393</v>
      </c>
      <c r="D1196" s="6" t="str">
        <f t="shared" si="18"/>
        <v>ha</v>
      </c>
    </row>
    <row r="1197" spans="1:4" x14ac:dyDescent="0.2">
      <c r="A1197" s="6" t="s">
        <v>12210</v>
      </c>
      <c r="B1197" s="6" t="s">
        <v>25779</v>
      </c>
      <c r="C1197" s="6" t="s">
        <v>393</v>
      </c>
      <c r="D1197" s="6" t="str">
        <f t="shared" si="18"/>
        <v>ha</v>
      </c>
    </row>
    <row r="1198" spans="1:4" x14ac:dyDescent="0.2">
      <c r="A1198" s="6" t="s">
        <v>6724</v>
      </c>
      <c r="B1198" s="6" t="s">
        <v>25780</v>
      </c>
      <c r="C1198" s="6" t="s">
        <v>393</v>
      </c>
      <c r="D1198" s="6" t="str">
        <f t="shared" si="18"/>
        <v>ha</v>
      </c>
    </row>
    <row r="1199" spans="1:4" x14ac:dyDescent="0.2">
      <c r="A1199" s="6" t="s">
        <v>12211</v>
      </c>
      <c r="B1199" s="6" t="s">
        <v>25780</v>
      </c>
      <c r="C1199" s="6" t="s">
        <v>393</v>
      </c>
      <c r="D1199" s="6" t="str">
        <f t="shared" si="18"/>
        <v>ha</v>
      </c>
    </row>
    <row r="1200" spans="1:4" x14ac:dyDescent="0.2">
      <c r="A1200" s="6" t="s">
        <v>6725</v>
      </c>
      <c r="B1200" s="6" t="s">
        <v>25781</v>
      </c>
      <c r="C1200" s="6" t="s">
        <v>408</v>
      </c>
      <c r="D1200" s="6" t="str">
        <f t="shared" si="18"/>
        <v>km</v>
      </c>
    </row>
    <row r="1201" spans="1:4" x14ac:dyDescent="0.2">
      <c r="A1201" s="6" t="s">
        <v>12212</v>
      </c>
      <c r="B1201" s="6" t="s">
        <v>25781</v>
      </c>
      <c r="C1201" s="6" t="s">
        <v>408</v>
      </c>
      <c r="D1201" s="6" t="str">
        <f t="shared" si="18"/>
        <v>km</v>
      </c>
    </row>
    <row r="1202" spans="1:4" x14ac:dyDescent="0.2">
      <c r="A1202" s="6" t="s">
        <v>6726</v>
      </c>
      <c r="B1202" s="6" t="s">
        <v>25782</v>
      </c>
      <c r="C1202" s="6" t="s">
        <v>25536</v>
      </c>
      <c r="D1202" s="6" t="str">
        <f t="shared" si="18"/>
        <v>m2</v>
      </c>
    </row>
    <row r="1203" spans="1:4" x14ac:dyDescent="0.2">
      <c r="A1203" s="6" t="s">
        <v>12213</v>
      </c>
      <c r="B1203" s="6" t="s">
        <v>25782</v>
      </c>
      <c r="C1203" s="6" t="s">
        <v>25536</v>
      </c>
      <c r="D1203" s="6" t="str">
        <f t="shared" si="18"/>
        <v>m2</v>
      </c>
    </row>
    <row r="1204" spans="1:4" x14ac:dyDescent="0.2">
      <c r="A1204" s="6" t="s">
        <v>6727</v>
      </c>
      <c r="B1204" s="6" t="s">
        <v>25783</v>
      </c>
      <c r="C1204" s="6" t="s">
        <v>393</v>
      </c>
      <c r="D1204" s="6" t="str">
        <f t="shared" si="18"/>
        <v>ha</v>
      </c>
    </row>
    <row r="1205" spans="1:4" x14ac:dyDescent="0.2">
      <c r="A1205" s="6" t="s">
        <v>12214</v>
      </c>
      <c r="B1205" s="6" t="s">
        <v>25783</v>
      </c>
      <c r="C1205" s="6" t="s">
        <v>393</v>
      </c>
      <c r="D1205" s="6" t="str">
        <f t="shared" si="18"/>
        <v>ha</v>
      </c>
    </row>
    <row r="1206" spans="1:4" x14ac:dyDescent="0.2">
      <c r="A1206" s="6" t="s">
        <v>6728</v>
      </c>
      <c r="B1206" s="6" t="s">
        <v>25784</v>
      </c>
      <c r="C1206" s="6" t="s">
        <v>393</v>
      </c>
      <c r="D1206" s="6" t="str">
        <f t="shared" si="18"/>
        <v>ha</v>
      </c>
    </row>
    <row r="1207" spans="1:4" x14ac:dyDescent="0.2">
      <c r="A1207" s="6" t="s">
        <v>12215</v>
      </c>
      <c r="B1207" s="6" t="s">
        <v>25784</v>
      </c>
      <c r="C1207" s="6" t="s">
        <v>393</v>
      </c>
      <c r="D1207" s="6" t="str">
        <f t="shared" si="18"/>
        <v>ha</v>
      </c>
    </row>
    <row r="1208" spans="1:4" x14ac:dyDescent="0.2">
      <c r="A1208" s="6" t="s">
        <v>6729</v>
      </c>
      <c r="B1208" s="6" t="s">
        <v>25785</v>
      </c>
      <c r="C1208" s="6" t="s">
        <v>393</v>
      </c>
      <c r="D1208" s="6" t="str">
        <f t="shared" si="18"/>
        <v>ha</v>
      </c>
    </row>
    <row r="1209" spans="1:4" x14ac:dyDescent="0.2">
      <c r="A1209" s="6" t="s">
        <v>12216</v>
      </c>
      <c r="B1209" s="6" t="s">
        <v>25785</v>
      </c>
      <c r="C1209" s="6" t="s">
        <v>393</v>
      </c>
      <c r="D1209" s="6" t="str">
        <f t="shared" si="18"/>
        <v>ha</v>
      </c>
    </row>
    <row r="1210" spans="1:4" x14ac:dyDescent="0.2">
      <c r="A1210" s="6" t="s">
        <v>6730</v>
      </c>
      <c r="B1210" s="6" t="s">
        <v>25786</v>
      </c>
      <c r="C1210" s="6" t="s">
        <v>393</v>
      </c>
      <c r="D1210" s="6" t="str">
        <f t="shared" si="18"/>
        <v>ha</v>
      </c>
    </row>
    <row r="1211" spans="1:4" x14ac:dyDescent="0.2">
      <c r="A1211" s="6" t="s">
        <v>12217</v>
      </c>
      <c r="B1211" s="6" t="s">
        <v>25786</v>
      </c>
      <c r="C1211" s="6" t="s">
        <v>393</v>
      </c>
      <c r="D1211" s="6" t="str">
        <f t="shared" si="18"/>
        <v>ha</v>
      </c>
    </row>
    <row r="1212" spans="1:4" x14ac:dyDescent="0.2">
      <c r="A1212" s="6" t="s">
        <v>6731</v>
      </c>
      <c r="B1212" s="6" t="s">
        <v>25787</v>
      </c>
      <c r="C1212" s="6" t="s">
        <v>393</v>
      </c>
      <c r="D1212" s="6" t="str">
        <f t="shared" si="18"/>
        <v>ha</v>
      </c>
    </row>
    <row r="1213" spans="1:4" x14ac:dyDescent="0.2">
      <c r="A1213" s="6" t="s">
        <v>12218</v>
      </c>
      <c r="B1213" s="6" t="s">
        <v>25787</v>
      </c>
      <c r="C1213" s="6" t="s">
        <v>393</v>
      </c>
      <c r="D1213" s="6" t="str">
        <f t="shared" si="18"/>
        <v>ha</v>
      </c>
    </row>
    <row r="1214" spans="1:4" x14ac:dyDescent="0.2">
      <c r="A1214" s="6" t="s">
        <v>6732</v>
      </c>
      <c r="B1214" s="6" t="s">
        <v>25788</v>
      </c>
      <c r="C1214" s="6" t="s">
        <v>393</v>
      </c>
      <c r="D1214" s="6" t="str">
        <f t="shared" si="18"/>
        <v>ha</v>
      </c>
    </row>
    <row r="1215" spans="1:4" x14ac:dyDescent="0.2">
      <c r="A1215" s="6" t="s">
        <v>12219</v>
      </c>
      <c r="B1215" s="6" t="s">
        <v>25788</v>
      </c>
      <c r="C1215" s="6" t="s">
        <v>393</v>
      </c>
      <c r="D1215" s="6" t="str">
        <f t="shared" si="18"/>
        <v>ha</v>
      </c>
    </row>
    <row r="1216" spans="1:4" x14ac:dyDescent="0.2">
      <c r="A1216" s="6" t="s">
        <v>6733</v>
      </c>
      <c r="B1216" s="6" t="s">
        <v>25789</v>
      </c>
      <c r="C1216" s="6" t="s">
        <v>393</v>
      </c>
      <c r="D1216" s="6" t="str">
        <f t="shared" si="18"/>
        <v>ha</v>
      </c>
    </row>
    <row r="1217" spans="1:4" x14ac:dyDescent="0.2">
      <c r="A1217" s="6" t="s">
        <v>12220</v>
      </c>
      <c r="B1217" s="6" t="s">
        <v>25789</v>
      </c>
      <c r="C1217" s="6" t="s">
        <v>393</v>
      </c>
      <c r="D1217" s="6" t="str">
        <f t="shared" si="18"/>
        <v>ha</v>
      </c>
    </row>
    <row r="1218" spans="1:4" x14ac:dyDescent="0.2">
      <c r="A1218" s="6" t="s">
        <v>6734</v>
      </c>
      <c r="B1218" s="6" t="s">
        <v>25790</v>
      </c>
      <c r="C1218" s="6" t="s">
        <v>393</v>
      </c>
      <c r="D1218" s="6" t="str">
        <f t="shared" ref="D1218:D1281" si="19">LOWER(C1218)</f>
        <v>ha</v>
      </c>
    </row>
    <row r="1219" spans="1:4" x14ac:dyDescent="0.2">
      <c r="A1219" s="6" t="s">
        <v>12221</v>
      </c>
      <c r="B1219" s="6" t="s">
        <v>25790</v>
      </c>
      <c r="C1219" s="6" t="s">
        <v>393</v>
      </c>
      <c r="D1219" s="6" t="str">
        <f t="shared" si="19"/>
        <v>ha</v>
      </c>
    </row>
    <row r="1220" spans="1:4" x14ac:dyDescent="0.2">
      <c r="A1220" s="6" t="s">
        <v>6735</v>
      </c>
      <c r="B1220" s="6" t="s">
        <v>25791</v>
      </c>
      <c r="C1220" s="6" t="s">
        <v>393</v>
      </c>
      <c r="D1220" s="6" t="str">
        <f t="shared" si="19"/>
        <v>ha</v>
      </c>
    </row>
    <row r="1221" spans="1:4" x14ac:dyDescent="0.2">
      <c r="A1221" s="6" t="s">
        <v>12222</v>
      </c>
      <c r="B1221" s="6" t="s">
        <v>25791</v>
      </c>
      <c r="C1221" s="6" t="s">
        <v>393</v>
      </c>
      <c r="D1221" s="6" t="str">
        <f t="shared" si="19"/>
        <v>ha</v>
      </c>
    </row>
    <row r="1222" spans="1:4" x14ac:dyDescent="0.2">
      <c r="A1222" s="6" t="s">
        <v>6736</v>
      </c>
      <c r="B1222" s="6" t="s">
        <v>25792</v>
      </c>
      <c r="C1222" s="6" t="s">
        <v>393</v>
      </c>
      <c r="D1222" s="6" t="str">
        <f t="shared" si="19"/>
        <v>ha</v>
      </c>
    </row>
    <row r="1223" spans="1:4" x14ac:dyDescent="0.2">
      <c r="A1223" s="6" t="s">
        <v>12223</v>
      </c>
      <c r="B1223" s="6" t="s">
        <v>25792</v>
      </c>
      <c r="C1223" s="6" t="s">
        <v>393</v>
      </c>
      <c r="D1223" s="6" t="str">
        <f t="shared" si="19"/>
        <v>ha</v>
      </c>
    </row>
    <row r="1224" spans="1:4" x14ac:dyDescent="0.2">
      <c r="A1224" s="6" t="s">
        <v>6737</v>
      </c>
      <c r="B1224" s="6" t="s">
        <v>25793</v>
      </c>
      <c r="C1224" s="6" t="s">
        <v>25536</v>
      </c>
      <c r="D1224" s="6" t="str">
        <f t="shared" si="19"/>
        <v>m2</v>
      </c>
    </row>
    <row r="1225" spans="1:4" x14ac:dyDescent="0.2">
      <c r="A1225" s="6" t="s">
        <v>12224</v>
      </c>
      <c r="B1225" s="6" t="s">
        <v>25793</v>
      </c>
      <c r="C1225" s="6" t="s">
        <v>25536</v>
      </c>
      <c r="D1225" s="6" t="str">
        <f t="shared" si="19"/>
        <v>m2</v>
      </c>
    </row>
    <row r="1226" spans="1:4" x14ac:dyDescent="0.2">
      <c r="A1226" s="6" t="s">
        <v>6738</v>
      </c>
      <c r="B1226" s="6" t="s">
        <v>25794</v>
      </c>
      <c r="C1226" s="6" t="s">
        <v>25536</v>
      </c>
      <c r="D1226" s="6" t="str">
        <f t="shared" si="19"/>
        <v>m2</v>
      </c>
    </row>
    <row r="1227" spans="1:4" x14ac:dyDescent="0.2">
      <c r="A1227" s="6" t="s">
        <v>12225</v>
      </c>
      <c r="B1227" s="6" t="s">
        <v>25794</v>
      </c>
      <c r="C1227" s="6" t="s">
        <v>25536</v>
      </c>
      <c r="D1227" s="6" t="str">
        <f t="shared" si="19"/>
        <v>m2</v>
      </c>
    </row>
    <row r="1228" spans="1:4" x14ac:dyDescent="0.2">
      <c r="A1228" s="6" t="s">
        <v>6739</v>
      </c>
      <c r="B1228" s="6" t="s">
        <v>25795</v>
      </c>
      <c r="C1228" s="6" t="s">
        <v>25536</v>
      </c>
      <c r="D1228" s="6" t="str">
        <f t="shared" si="19"/>
        <v>m2</v>
      </c>
    </row>
    <row r="1229" spans="1:4" x14ac:dyDescent="0.2">
      <c r="A1229" s="6" t="s">
        <v>12226</v>
      </c>
      <c r="B1229" s="6" t="s">
        <v>25795</v>
      </c>
      <c r="C1229" s="6" t="s">
        <v>25536</v>
      </c>
      <c r="D1229" s="6" t="str">
        <f t="shared" si="19"/>
        <v>m2</v>
      </c>
    </row>
    <row r="1230" spans="1:4" x14ac:dyDescent="0.2">
      <c r="A1230" s="6" t="s">
        <v>6740</v>
      </c>
      <c r="B1230" s="6" t="s">
        <v>25796</v>
      </c>
      <c r="C1230" s="6" t="s">
        <v>25536</v>
      </c>
      <c r="D1230" s="6" t="str">
        <f t="shared" si="19"/>
        <v>m2</v>
      </c>
    </row>
    <row r="1231" spans="1:4" x14ac:dyDescent="0.2">
      <c r="A1231" s="6" t="s">
        <v>12227</v>
      </c>
      <c r="B1231" s="6" t="s">
        <v>25796</v>
      </c>
      <c r="C1231" s="6" t="s">
        <v>25536</v>
      </c>
      <c r="D1231" s="6" t="str">
        <f t="shared" si="19"/>
        <v>m2</v>
      </c>
    </row>
    <row r="1232" spans="1:4" x14ac:dyDescent="0.2">
      <c r="A1232" s="6" t="s">
        <v>6741</v>
      </c>
      <c r="B1232" s="6" t="s">
        <v>25797</v>
      </c>
      <c r="C1232" s="6" t="s">
        <v>25536</v>
      </c>
      <c r="D1232" s="6" t="str">
        <f t="shared" si="19"/>
        <v>m2</v>
      </c>
    </row>
    <row r="1233" spans="1:4" x14ac:dyDescent="0.2">
      <c r="A1233" s="6" t="s">
        <v>12228</v>
      </c>
      <c r="B1233" s="6" t="s">
        <v>25797</v>
      </c>
      <c r="C1233" s="6" t="s">
        <v>25536</v>
      </c>
      <c r="D1233" s="6" t="str">
        <f t="shared" si="19"/>
        <v>m2</v>
      </c>
    </row>
    <row r="1234" spans="1:4" x14ac:dyDescent="0.2">
      <c r="A1234" s="6" t="s">
        <v>6742</v>
      </c>
      <c r="B1234" s="6" t="s">
        <v>25798</v>
      </c>
      <c r="C1234" s="6" t="s">
        <v>12</v>
      </c>
      <c r="D1234" s="6" t="str">
        <f t="shared" si="19"/>
        <v>un</v>
      </c>
    </row>
    <row r="1235" spans="1:4" x14ac:dyDescent="0.2">
      <c r="A1235" s="6" t="s">
        <v>12229</v>
      </c>
      <c r="B1235" s="6" t="s">
        <v>25798</v>
      </c>
      <c r="C1235" s="6" t="s">
        <v>12</v>
      </c>
      <c r="D1235" s="6" t="str">
        <f t="shared" si="19"/>
        <v>un</v>
      </c>
    </row>
    <row r="1236" spans="1:4" x14ac:dyDescent="0.2">
      <c r="A1236" s="6" t="s">
        <v>6743</v>
      </c>
      <c r="B1236" s="6" t="s">
        <v>25799</v>
      </c>
      <c r="C1236" s="6" t="s">
        <v>25536</v>
      </c>
      <c r="D1236" s="6" t="str">
        <f t="shared" si="19"/>
        <v>m2</v>
      </c>
    </row>
    <row r="1237" spans="1:4" x14ac:dyDescent="0.2">
      <c r="A1237" s="6" t="s">
        <v>12230</v>
      </c>
      <c r="B1237" s="6" t="s">
        <v>25799</v>
      </c>
      <c r="C1237" s="6" t="s">
        <v>25536</v>
      </c>
      <c r="D1237" s="6" t="str">
        <f t="shared" si="19"/>
        <v>m2</v>
      </c>
    </row>
    <row r="1238" spans="1:4" x14ac:dyDescent="0.2">
      <c r="A1238" s="6" t="s">
        <v>6744</v>
      </c>
      <c r="B1238" s="6" t="s">
        <v>25800</v>
      </c>
      <c r="C1238" s="6" t="s">
        <v>25536</v>
      </c>
      <c r="D1238" s="6" t="str">
        <f t="shared" si="19"/>
        <v>m2</v>
      </c>
    </row>
    <row r="1239" spans="1:4" x14ac:dyDescent="0.2">
      <c r="A1239" s="6" t="s">
        <v>12231</v>
      </c>
      <c r="B1239" s="6" t="s">
        <v>25800</v>
      </c>
      <c r="C1239" s="6" t="s">
        <v>25536</v>
      </c>
      <c r="D1239" s="6" t="str">
        <f t="shared" si="19"/>
        <v>m2</v>
      </c>
    </row>
    <row r="1240" spans="1:4" x14ac:dyDescent="0.2">
      <c r="A1240" s="6" t="s">
        <v>6745</v>
      </c>
      <c r="B1240" s="6" t="s">
        <v>25801</v>
      </c>
      <c r="C1240" s="6" t="s">
        <v>25536</v>
      </c>
      <c r="D1240" s="6" t="str">
        <f t="shared" si="19"/>
        <v>m2</v>
      </c>
    </row>
    <row r="1241" spans="1:4" x14ac:dyDescent="0.2">
      <c r="A1241" s="6" t="s">
        <v>12232</v>
      </c>
      <c r="B1241" s="6" t="s">
        <v>25801</v>
      </c>
      <c r="C1241" s="6" t="s">
        <v>25536</v>
      </c>
      <c r="D1241" s="6" t="str">
        <f t="shared" si="19"/>
        <v>m2</v>
      </c>
    </row>
    <row r="1242" spans="1:4" x14ac:dyDescent="0.2">
      <c r="A1242" s="6" t="s">
        <v>6746</v>
      </c>
      <c r="B1242" s="6" t="s">
        <v>25802</v>
      </c>
      <c r="C1242" s="6" t="s">
        <v>25536</v>
      </c>
      <c r="D1242" s="6" t="str">
        <f t="shared" si="19"/>
        <v>m2</v>
      </c>
    </row>
    <row r="1243" spans="1:4" x14ac:dyDescent="0.2">
      <c r="A1243" s="6" t="s">
        <v>12233</v>
      </c>
      <c r="B1243" s="6" t="s">
        <v>25802</v>
      </c>
      <c r="C1243" s="6" t="s">
        <v>25536</v>
      </c>
      <c r="D1243" s="6" t="str">
        <f t="shared" si="19"/>
        <v>m2</v>
      </c>
    </row>
    <row r="1244" spans="1:4" x14ac:dyDescent="0.2">
      <c r="A1244" s="6" t="s">
        <v>6747</v>
      </c>
      <c r="B1244" s="6" t="s">
        <v>25803</v>
      </c>
      <c r="C1244" s="6" t="s">
        <v>25536</v>
      </c>
      <c r="D1244" s="6" t="str">
        <f t="shared" si="19"/>
        <v>m2</v>
      </c>
    </row>
    <row r="1245" spans="1:4" x14ac:dyDescent="0.2">
      <c r="A1245" s="6" t="s">
        <v>12234</v>
      </c>
      <c r="B1245" s="6" t="s">
        <v>25803</v>
      </c>
      <c r="C1245" s="6" t="s">
        <v>25536</v>
      </c>
      <c r="D1245" s="6" t="str">
        <f t="shared" si="19"/>
        <v>m2</v>
      </c>
    </row>
    <row r="1246" spans="1:4" x14ac:dyDescent="0.2">
      <c r="A1246" s="6" t="s">
        <v>6748</v>
      </c>
      <c r="B1246" s="6" t="s">
        <v>25804</v>
      </c>
      <c r="C1246" s="6" t="s">
        <v>25536</v>
      </c>
      <c r="D1246" s="6" t="str">
        <f t="shared" si="19"/>
        <v>m2</v>
      </c>
    </row>
    <row r="1247" spans="1:4" x14ac:dyDescent="0.2">
      <c r="A1247" s="6" t="s">
        <v>12235</v>
      </c>
      <c r="B1247" s="6" t="s">
        <v>25804</v>
      </c>
      <c r="C1247" s="6" t="s">
        <v>25536</v>
      </c>
      <c r="D1247" s="6" t="str">
        <f t="shared" si="19"/>
        <v>m2</v>
      </c>
    </row>
    <row r="1248" spans="1:4" x14ac:dyDescent="0.2">
      <c r="A1248" s="6" t="s">
        <v>6749</v>
      </c>
      <c r="B1248" s="6" t="s">
        <v>25805</v>
      </c>
      <c r="C1248" s="6" t="s">
        <v>25536</v>
      </c>
      <c r="D1248" s="6" t="str">
        <f t="shared" si="19"/>
        <v>m2</v>
      </c>
    </row>
    <row r="1249" spans="1:4" x14ac:dyDescent="0.2">
      <c r="A1249" s="6" t="s">
        <v>12236</v>
      </c>
      <c r="B1249" s="6" t="s">
        <v>25805</v>
      </c>
      <c r="C1249" s="6" t="s">
        <v>25536</v>
      </c>
      <c r="D1249" s="6" t="str">
        <f t="shared" si="19"/>
        <v>m2</v>
      </c>
    </row>
    <row r="1250" spans="1:4" x14ac:dyDescent="0.2">
      <c r="A1250" s="6" t="s">
        <v>6750</v>
      </c>
      <c r="B1250" s="6" t="s">
        <v>25806</v>
      </c>
      <c r="C1250" s="6" t="s">
        <v>25536</v>
      </c>
      <c r="D1250" s="6" t="str">
        <f t="shared" si="19"/>
        <v>m2</v>
      </c>
    </row>
    <row r="1251" spans="1:4" x14ac:dyDescent="0.2">
      <c r="A1251" s="6" t="s">
        <v>12237</v>
      </c>
      <c r="B1251" s="6" t="s">
        <v>25806</v>
      </c>
      <c r="C1251" s="6" t="s">
        <v>25536</v>
      </c>
      <c r="D1251" s="6" t="str">
        <f t="shared" si="19"/>
        <v>m2</v>
      </c>
    </row>
    <row r="1252" spans="1:4" x14ac:dyDescent="0.2">
      <c r="A1252" s="6" t="s">
        <v>23119</v>
      </c>
      <c r="B1252" s="6" t="s">
        <v>25807</v>
      </c>
      <c r="C1252" s="6" t="s">
        <v>25536</v>
      </c>
      <c r="D1252" s="6" t="str">
        <f t="shared" si="19"/>
        <v>m2</v>
      </c>
    </row>
    <row r="1253" spans="1:4" x14ac:dyDescent="0.2">
      <c r="A1253" s="6" t="s">
        <v>23120</v>
      </c>
      <c r="B1253" s="6" t="s">
        <v>25807</v>
      </c>
      <c r="C1253" s="6" t="s">
        <v>25536</v>
      </c>
      <c r="D1253" s="6" t="str">
        <f t="shared" si="19"/>
        <v>m2</v>
      </c>
    </row>
    <row r="1254" spans="1:4" x14ac:dyDescent="0.2">
      <c r="A1254" s="6" t="s">
        <v>23121</v>
      </c>
      <c r="B1254" s="6" t="s">
        <v>25808</v>
      </c>
      <c r="C1254" s="6" t="s">
        <v>25536</v>
      </c>
      <c r="D1254" s="6" t="str">
        <f t="shared" si="19"/>
        <v>m2</v>
      </c>
    </row>
    <row r="1255" spans="1:4" x14ac:dyDescent="0.2">
      <c r="A1255" s="6" t="s">
        <v>23122</v>
      </c>
      <c r="B1255" s="6" t="s">
        <v>25808</v>
      </c>
      <c r="C1255" s="6" t="s">
        <v>25536</v>
      </c>
      <c r="D1255" s="6" t="str">
        <f t="shared" si="19"/>
        <v>m2</v>
      </c>
    </row>
    <row r="1256" spans="1:4" x14ac:dyDescent="0.2">
      <c r="A1256" s="6" t="s">
        <v>23123</v>
      </c>
      <c r="B1256" s="6" t="s">
        <v>25809</v>
      </c>
      <c r="C1256" s="6" t="s">
        <v>25536</v>
      </c>
      <c r="D1256" s="6" t="str">
        <f t="shared" si="19"/>
        <v>m2</v>
      </c>
    </row>
    <row r="1257" spans="1:4" x14ac:dyDescent="0.2">
      <c r="A1257" s="6" t="s">
        <v>23124</v>
      </c>
      <c r="B1257" s="6" t="s">
        <v>25809</v>
      </c>
      <c r="C1257" s="6" t="s">
        <v>25536</v>
      </c>
      <c r="D1257" s="6" t="str">
        <f t="shared" si="19"/>
        <v>m2</v>
      </c>
    </row>
    <row r="1258" spans="1:4" x14ac:dyDescent="0.2">
      <c r="A1258" s="6" t="s">
        <v>23125</v>
      </c>
      <c r="B1258" s="6" t="s">
        <v>25810</v>
      </c>
      <c r="C1258" s="6" t="s">
        <v>25536</v>
      </c>
      <c r="D1258" s="6" t="str">
        <f t="shared" si="19"/>
        <v>m2</v>
      </c>
    </row>
    <row r="1259" spans="1:4" x14ac:dyDescent="0.2">
      <c r="A1259" s="6" t="s">
        <v>23126</v>
      </c>
      <c r="B1259" s="6" t="s">
        <v>25810</v>
      </c>
      <c r="C1259" s="6" t="s">
        <v>25536</v>
      </c>
      <c r="D1259" s="6" t="str">
        <f t="shared" si="19"/>
        <v>m2</v>
      </c>
    </row>
    <row r="1260" spans="1:4" x14ac:dyDescent="0.2">
      <c r="A1260" s="6" t="s">
        <v>23127</v>
      </c>
      <c r="B1260" s="6" t="s">
        <v>25811</v>
      </c>
      <c r="C1260" s="6" t="s">
        <v>25536</v>
      </c>
      <c r="D1260" s="6" t="str">
        <f t="shared" si="19"/>
        <v>m2</v>
      </c>
    </row>
    <row r="1261" spans="1:4" x14ac:dyDescent="0.2">
      <c r="A1261" s="6" t="s">
        <v>23128</v>
      </c>
      <c r="B1261" s="6" t="s">
        <v>25811</v>
      </c>
      <c r="C1261" s="6" t="s">
        <v>25536</v>
      </c>
      <c r="D1261" s="6" t="str">
        <f t="shared" si="19"/>
        <v>m2</v>
      </c>
    </row>
    <row r="1262" spans="1:4" x14ac:dyDescent="0.2">
      <c r="A1262" s="6" t="s">
        <v>23129</v>
      </c>
      <c r="B1262" s="6" t="s">
        <v>25812</v>
      </c>
      <c r="C1262" s="6" t="s">
        <v>25536</v>
      </c>
      <c r="D1262" s="6" t="str">
        <f t="shared" si="19"/>
        <v>m2</v>
      </c>
    </row>
    <row r="1263" spans="1:4" x14ac:dyDescent="0.2">
      <c r="A1263" s="6" t="s">
        <v>23130</v>
      </c>
      <c r="B1263" s="6" t="s">
        <v>25812</v>
      </c>
      <c r="C1263" s="6" t="s">
        <v>25536</v>
      </c>
      <c r="D1263" s="6" t="str">
        <f t="shared" si="19"/>
        <v>m2</v>
      </c>
    </row>
    <row r="1264" spans="1:4" x14ac:dyDescent="0.2">
      <c r="A1264" s="6" t="s">
        <v>23131</v>
      </c>
      <c r="B1264" s="6" t="s">
        <v>25813</v>
      </c>
      <c r="C1264" s="6" t="s">
        <v>25536</v>
      </c>
      <c r="D1264" s="6" t="str">
        <f t="shared" si="19"/>
        <v>m2</v>
      </c>
    </row>
    <row r="1265" spans="1:4" x14ac:dyDescent="0.2">
      <c r="A1265" s="6" t="s">
        <v>23132</v>
      </c>
      <c r="B1265" s="6" t="s">
        <v>25813</v>
      </c>
      <c r="C1265" s="6" t="s">
        <v>25536</v>
      </c>
      <c r="D1265" s="6" t="str">
        <f t="shared" si="19"/>
        <v>m2</v>
      </c>
    </row>
    <row r="1266" spans="1:4" x14ac:dyDescent="0.2">
      <c r="A1266" s="6" t="s">
        <v>23133</v>
      </c>
      <c r="B1266" s="6" t="s">
        <v>25814</v>
      </c>
      <c r="C1266" s="6" t="s">
        <v>25536</v>
      </c>
      <c r="D1266" s="6" t="str">
        <f t="shared" si="19"/>
        <v>m2</v>
      </c>
    </row>
    <row r="1267" spans="1:4" x14ac:dyDescent="0.2">
      <c r="A1267" s="6" t="s">
        <v>23134</v>
      </c>
      <c r="B1267" s="6" t="s">
        <v>25814</v>
      </c>
      <c r="C1267" s="6" t="s">
        <v>25536</v>
      </c>
      <c r="D1267" s="6" t="str">
        <f t="shared" si="19"/>
        <v>m2</v>
      </c>
    </row>
    <row r="1268" spans="1:4" x14ac:dyDescent="0.2">
      <c r="A1268" s="6" t="s">
        <v>23135</v>
      </c>
      <c r="B1268" s="6" t="s">
        <v>25815</v>
      </c>
      <c r="C1268" s="6" t="s">
        <v>25536</v>
      </c>
      <c r="D1268" s="6" t="str">
        <f t="shared" si="19"/>
        <v>m2</v>
      </c>
    </row>
    <row r="1269" spans="1:4" x14ac:dyDescent="0.2">
      <c r="A1269" s="6" t="s">
        <v>23136</v>
      </c>
      <c r="B1269" s="6" t="s">
        <v>25815</v>
      </c>
      <c r="C1269" s="6" t="s">
        <v>25536</v>
      </c>
      <c r="D1269" s="6" t="str">
        <f t="shared" si="19"/>
        <v>m2</v>
      </c>
    </row>
    <row r="1270" spans="1:4" x14ac:dyDescent="0.2">
      <c r="A1270" s="6" t="s">
        <v>23137</v>
      </c>
      <c r="B1270" s="6" t="s">
        <v>25816</v>
      </c>
      <c r="C1270" s="6" t="s">
        <v>25536</v>
      </c>
      <c r="D1270" s="6" t="str">
        <f t="shared" si="19"/>
        <v>m2</v>
      </c>
    </row>
    <row r="1271" spans="1:4" x14ac:dyDescent="0.2">
      <c r="A1271" s="6" t="s">
        <v>23138</v>
      </c>
      <c r="B1271" s="6" t="s">
        <v>25816</v>
      </c>
      <c r="C1271" s="6" t="s">
        <v>25536</v>
      </c>
      <c r="D1271" s="6" t="str">
        <f t="shared" si="19"/>
        <v>m2</v>
      </c>
    </row>
    <row r="1272" spans="1:4" x14ac:dyDescent="0.2">
      <c r="A1272" s="6" t="s">
        <v>23139</v>
      </c>
      <c r="B1272" s="6" t="s">
        <v>25817</v>
      </c>
      <c r="C1272" s="6" t="s">
        <v>25536</v>
      </c>
      <c r="D1272" s="6" t="str">
        <f t="shared" si="19"/>
        <v>m2</v>
      </c>
    </row>
    <row r="1273" spans="1:4" x14ac:dyDescent="0.2">
      <c r="A1273" s="6" t="s">
        <v>23140</v>
      </c>
      <c r="B1273" s="6" t="s">
        <v>25817</v>
      </c>
      <c r="C1273" s="6" t="s">
        <v>25536</v>
      </c>
      <c r="D1273" s="6" t="str">
        <f t="shared" si="19"/>
        <v>m2</v>
      </c>
    </row>
    <row r="1274" spans="1:4" x14ac:dyDescent="0.2">
      <c r="A1274" s="6" t="s">
        <v>23141</v>
      </c>
      <c r="B1274" s="6" t="s">
        <v>25818</v>
      </c>
      <c r="C1274" s="6" t="s">
        <v>25536</v>
      </c>
      <c r="D1274" s="6" t="str">
        <f t="shared" si="19"/>
        <v>m2</v>
      </c>
    </row>
    <row r="1275" spans="1:4" x14ac:dyDescent="0.2">
      <c r="A1275" s="6" t="s">
        <v>23142</v>
      </c>
      <c r="B1275" s="6" t="s">
        <v>25818</v>
      </c>
      <c r="C1275" s="6" t="s">
        <v>25536</v>
      </c>
      <c r="D1275" s="6" t="str">
        <f t="shared" si="19"/>
        <v>m2</v>
      </c>
    </row>
    <row r="1276" spans="1:4" x14ac:dyDescent="0.2">
      <c r="A1276" s="6" t="s">
        <v>23143</v>
      </c>
      <c r="B1276" s="6" t="s">
        <v>25819</v>
      </c>
      <c r="C1276" s="6" t="s">
        <v>25536</v>
      </c>
      <c r="D1276" s="6" t="str">
        <f t="shared" si="19"/>
        <v>m2</v>
      </c>
    </row>
    <row r="1277" spans="1:4" x14ac:dyDescent="0.2">
      <c r="A1277" s="6" t="s">
        <v>23144</v>
      </c>
      <c r="B1277" s="6" t="s">
        <v>25819</v>
      </c>
      <c r="C1277" s="6" t="s">
        <v>25536</v>
      </c>
      <c r="D1277" s="6" t="str">
        <f t="shared" si="19"/>
        <v>m2</v>
      </c>
    </row>
    <row r="1278" spans="1:4" x14ac:dyDescent="0.2">
      <c r="A1278" s="6" t="s">
        <v>23145</v>
      </c>
      <c r="B1278" s="6" t="s">
        <v>25820</v>
      </c>
      <c r="C1278" s="6" t="s">
        <v>25536</v>
      </c>
      <c r="D1278" s="6" t="str">
        <f t="shared" si="19"/>
        <v>m2</v>
      </c>
    </row>
    <row r="1279" spans="1:4" x14ac:dyDescent="0.2">
      <c r="A1279" s="6" t="s">
        <v>23146</v>
      </c>
      <c r="B1279" s="6" t="s">
        <v>25820</v>
      </c>
      <c r="C1279" s="6" t="s">
        <v>25536</v>
      </c>
      <c r="D1279" s="6" t="str">
        <f t="shared" si="19"/>
        <v>m2</v>
      </c>
    </row>
    <row r="1280" spans="1:4" x14ac:dyDescent="0.2">
      <c r="A1280" s="6" t="s">
        <v>23147</v>
      </c>
      <c r="B1280" s="6" t="s">
        <v>25821</v>
      </c>
      <c r="C1280" s="6" t="s">
        <v>25536</v>
      </c>
      <c r="D1280" s="6" t="str">
        <f t="shared" si="19"/>
        <v>m2</v>
      </c>
    </row>
    <row r="1281" spans="1:4" x14ac:dyDescent="0.2">
      <c r="A1281" s="6" t="s">
        <v>23148</v>
      </c>
      <c r="B1281" s="6" t="s">
        <v>25821</v>
      </c>
      <c r="C1281" s="6" t="s">
        <v>25536</v>
      </c>
      <c r="D1281" s="6" t="str">
        <f t="shared" si="19"/>
        <v>m2</v>
      </c>
    </row>
    <row r="1282" spans="1:4" x14ac:dyDescent="0.2">
      <c r="A1282" s="6" t="s">
        <v>23149</v>
      </c>
      <c r="B1282" s="6" t="s">
        <v>25822</v>
      </c>
      <c r="C1282" s="6" t="s">
        <v>25536</v>
      </c>
      <c r="D1282" s="6" t="str">
        <f t="shared" ref="D1282:D1345" si="20">LOWER(C1282)</f>
        <v>m2</v>
      </c>
    </row>
    <row r="1283" spans="1:4" x14ac:dyDescent="0.2">
      <c r="A1283" s="6" t="s">
        <v>23150</v>
      </c>
      <c r="B1283" s="6" t="s">
        <v>25822</v>
      </c>
      <c r="C1283" s="6" t="s">
        <v>25536</v>
      </c>
      <c r="D1283" s="6" t="str">
        <f t="shared" si="20"/>
        <v>m2</v>
      </c>
    </row>
    <row r="1284" spans="1:4" x14ac:dyDescent="0.2">
      <c r="A1284" s="6" t="s">
        <v>23151</v>
      </c>
      <c r="B1284" s="6" t="s">
        <v>25823</v>
      </c>
      <c r="C1284" s="6" t="s">
        <v>25536</v>
      </c>
      <c r="D1284" s="6" t="str">
        <f t="shared" si="20"/>
        <v>m2</v>
      </c>
    </row>
    <row r="1285" spans="1:4" x14ac:dyDescent="0.2">
      <c r="A1285" s="6" t="s">
        <v>23152</v>
      </c>
      <c r="B1285" s="6" t="s">
        <v>25823</v>
      </c>
      <c r="C1285" s="6" t="s">
        <v>25536</v>
      </c>
      <c r="D1285" s="6" t="str">
        <f t="shared" si="20"/>
        <v>m2</v>
      </c>
    </row>
    <row r="1286" spans="1:4" x14ac:dyDescent="0.2">
      <c r="A1286" s="6" t="s">
        <v>23153</v>
      </c>
      <c r="B1286" s="6" t="s">
        <v>25824</v>
      </c>
      <c r="C1286" s="6" t="s">
        <v>25536</v>
      </c>
      <c r="D1286" s="6" t="str">
        <f t="shared" si="20"/>
        <v>m2</v>
      </c>
    </row>
    <row r="1287" spans="1:4" x14ac:dyDescent="0.2">
      <c r="A1287" s="6" t="s">
        <v>23154</v>
      </c>
      <c r="B1287" s="6" t="s">
        <v>25824</v>
      </c>
      <c r="C1287" s="6" t="s">
        <v>25536</v>
      </c>
      <c r="D1287" s="6" t="str">
        <f t="shared" si="20"/>
        <v>m2</v>
      </c>
    </row>
    <row r="1288" spans="1:4" x14ac:dyDescent="0.2">
      <c r="A1288" s="6" t="s">
        <v>23155</v>
      </c>
      <c r="B1288" s="6" t="s">
        <v>25825</v>
      </c>
      <c r="C1288" s="6" t="s">
        <v>25536</v>
      </c>
      <c r="D1288" s="6" t="str">
        <f t="shared" si="20"/>
        <v>m2</v>
      </c>
    </row>
    <row r="1289" spans="1:4" x14ac:dyDescent="0.2">
      <c r="A1289" s="6" t="s">
        <v>23156</v>
      </c>
      <c r="B1289" s="6" t="s">
        <v>25825</v>
      </c>
      <c r="C1289" s="6" t="s">
        <v>25536</v>
      </c>
      <c r="D1289" s="6" t="str">
        <f t="shared" si="20"/>
        <v>m2</v>
      </c>
    </row>
    <row r="1290" spans="1:4" x14ac:dyDescent="0.2">
      <c r="A1290" s="6" t="s">
        <v>23157</v>
      </c>
      <c r="B1290" s="6" t="s">
        <v>25826</v>
      </c>
      <c r="C1290" s="6" t="s">
        <v>25536</v>
      </c>
      <c r="D1290" s="6" t="str">
        <f t="shared" si="20"/>
        <v>m2</v>
      </c>
    </row>
    <row r="1291" spans="1:4" x14ac:dyDescent="0.2">
      <c r="A1291" s="6" t="s">
        <v>23158</v>
      </c>
      <c r="B1291" s="6" t="s">
        <v>25826</v>
      </c>
      <c r="C1291" s="6" t="s">
        <v>25536</v>
      </c>
      <c r="D1291" s="6" t="str">
        <f t="shared" si="20"/>
        <v>m2</v>
      </c>
    </row>
    <row r="1292" spans="1:4" x14ac:dyDescent="0.2">
      <c r="A1292" s="6" t="s">
        <v>23159</v>
      </c>
      <c r="B1292" s="6" t="s">
        <v>25827</v>
      </c>
      <c r="C1292" s="6" t="s">
        <v>25536</v>
      </c>
      <c r="D1292" s="6" t="str">
        <f t="shared" si="20"/>
        <v>m2</v>
      </c>
    </row>
    <row r="1293" spans="1:4" x14ac:dyDescent="0.2">
      <c r="A1293" s="6" t="s">
        <v>23160</v>
      </c>
      <c r="B1293" s="6" t="s">
        <v>25827</v>
      </c>
      <c r="C1293" s="6" t="s">
        <v>25536</v>
      </c>
      <c r="D1293" s="6" t="str">
        <f t="shared" si="20"/>
        <v>m2</v>
      </c>
    </row>
    <row r="1294" spans="1:4" x14ac:dyDescent="0.2">
      <c r="A1294" s="6" t="s">
        <v>23161</v>
      </c>
      <c r="B1294" s="6" t="s">
        <v>25828</v>
      </c>
      <c r="C1294" s="6" t="s">
        <v>25536</v>
      </c>
      <c r="D1294" s="6" t="str">
        <f t="shared" si="20"/>
        <v>m2</v>
      </c>
    </row>
    <row r="1295" spans="1:4" x14ac:dyDescent="0.2">
      <c r="A1295" s="6" t="s">
        <v>23162</v>
      </c>
      <c r="B1295" s="6" t="s">
        <v>25828</v>
      </c>
      <c r="C1295" s="6" t="s">
        <v>25536</v>
      </c>
      <c r="D1295" s="6" t="str">
        <f t="shared" si="20"/>
        <v>m2</v>
      </c>
    </row>
    <row r="1296" spans="1:4" x14ac:dyDescent="0.2">
      <c r="A1296" s="6" t="s">
        <v>23163</v>
      </c>
      <c r="B1296" s="6" t="s">
        <v>25829</v>
      </c>
      <c r="C1296" s="6" t="s">
        <v>25536</v>
      </c>
      <c r="D1296" s="6" t="str">
        <f t="shared" si="20"/>
        <v>m2</v>
      </c>
    </row>
    <row r="1297" spans="1:4" x14ac:dyDescent="0.2">
      <c r="A1297" s="6" t="s">
        <v>23164</v>
      </c>
      <c r="B1297" s="6" t="s">
        <v>25829</v>
      </c>
      <c r="C1297" s="6" t="s">
        <v>25536</v>
      </c>
      <c r="D1297" s="6" t="str">
        <f t="shared" si="20"/>
        <v>m2</v>
      </c>
    </row>
    <row r="1298" spans="1:4" x14ac:dyDescent="0.2">
      <c r="A1298" s="6" t="s">
        <v>23165</v>
      </c>
      <c r="B1298" s="6" t="s">
        <v>25830</v>
      </c>
      <c r="C1298" s="6" t="s">
        <v>25536</v>
      </c>
      <c r="D1298" s="6" t="str">
        <f t="shared" si="20"/>
        <v>m2</v>
      </c>
    </row>
    <row r="1299" spans="1:4" x14ac:dyDescent="0.2">
      <c r="A1299" s="6" t="s">
        <v>23166</v>
      </c>
      <c r="B1299" s="6" t="s">
        <v>25830</v>
      </c>
      <c r="C1299" s="6" t="s">
        <v>25536</v>
      </c>
      <c r="D1299" s="6" t="str">
        <f t="shared" si="20"/>
        <v>m2</v>
      </c>
    </row>
    <row r="1300" spans="1:4" x14ac:dyDescent="0.2">
      <c r="A1300" s="6" t="s">
        <v>23167</v>
      </c>
      <c r="B1300" s="6" t="s">
        <v>25831</v>
      </c>
      <c r="C1300" s="6" t="s">
        <v>25536</v>
      </c>
      <c r="D1300" s="6" t="str">
        <f t="shared" si="20"/>
        <v>m2</v>
      </c>
    </row>
    <row r="1301" spans="1:4" x14ac:dyDescent="0.2">
      <c r="A1301" s="6" t="s">
        <v>23168</v>
      </c>
      <c r="B1301" s="6" t="s">
        <v>25831</v>
      </c>
      <c r="C1301" s="6" t="s">
        <v>25536</v>
      </c>
      <c r="D1301" s="6" t="str">
        <f t="shared" si="20"/>
        <v>m2</v>
      </c>
    </row>
    <row r="1302" spans="1:4" x14ac:dyDescent="0.2">
      <c r="A1302" s="6" t="s">
        <v>23169</v>
      </c>
      <c r="B1302" s="6" t="s">
        <v>25832</v>
      </c>
      <c r="C1302" s="6" t="s">
        <v>25536</v>
      </c>
      <c r="D1302" s="6" t="str">
        <f t="shared" si="20"/>
        <v>m2</v>
      </c>
    </row>
    <row r="1303" spans="1:4" x14ac:dyDescent="0.2">
      <c r="A1303" s="6" t="s">
        <v>23170</v>
      </c>
      <c r="B1303" s="6" t="s">
        <v>25832</v>
      </c>
      <c r="C1303" s="6" t="s">
        <v>25536</v>
      </c>
      <c r="D1303" s="6" t="str">
        <f t="shared" si="20"/>
        <v>m2</v>
      </c>
    </row>
    <row r="1304" spans="1:4" x14ac:dyDescent="0.2">
      <c r="A1304" s="6" t="s">
        <v>23171</v>
      </c>
      <c r="B1304" s="6" t="s">
        <v>25833</v>
      </c>
      <c r="C1304" s="6" t="s">
        <v>25536</v>
      </c>
      <c r="D1304" s="6" t="str">
        <f t="shared" si="20"/>
        <v>m2</v>
      </c>
    </row>
    <row r="1305" spans="1:4" x14ac:dyDescent="0.2">
      <c r="A1305" s="6" t="s">
        <v>23172</v>
      </c>
      <c r="B1305" s="6" t="s">
        <v>25833</v>
      </c>
      <c r="C1305" s="6" t="s">
        <v>25536</v>
      </c>
      <c r="D1305" s="6" t="str">
        <f t="shared" si="20"/>
        <v>m2</v>
      </c>
    </row>
    <row r="1306" spans="1:4" x14ac:dyDescent="0.2">
      <c r="A1306" s="6" t="s">
        <v>23173</v>
      </c>
      <c r="B1306" s="6" t="s">
        <v>25834</v>
      </c>
      <c r="C1306" s="6" t="s">
        <v>25536</v>
      </c>
      <c r="D1306" s="6" t="str">
        <f t="shared" si="20"/>
        <v>m2</v>
      </c>
    </row>
    <row r="1307" spans="1:4" x14ac:dyDescent="0.2">
      <c r="A1307" s="6" t="s">
        <v>23174</v>
      </c>
      <c r="B1307" s="6" t="s">
        <v>25834</v>
      </c>
      <c r="C1307" s="6" t="s">
        <v>25536</v>
      </c>
      <c r="D1307" s="6" t="str">
        <f t="shared" si="20"/>
        <v>m2</v>
      </c>
    </row>
    <row r="1308" spans="1:4" x14ac:dyDescent="0.2">
      <c r="A1308" s="6" t="s">
        <v>23175</v>
      </c>
      <c r="B1308" s="6" t="s">
        <v>25835</v>
      </c>
      <c r="C1308" s="6" t="s">
        <v>25536</v>
      </c>
      <c r="D1308" s="6" t="str">
        <f t="shared" si="20"/>
        <v>m2</v>
      </c>
    </row>
    <row r="1309" spans="1:4" x14ac:dyDescent="0.2">
      <c r="A1309" s="6" t="s">
        <v>23176</v>
      </c>
      <c r="B1309" s="6" t="s">
        <v>25835</v>
      </c>
      <c r="C1309" s="6" t="s">
        <v>25536</v>
      </c>
      <c r="D1309" s="6" t="str">
        <f t="shared" si="20"/>
        <v>m2</v>
      </c>
    </row>
    <row r="1310" spans="1:4" x14ac:dyDescent="0.2">
      <c r="A1310" s="6" t="s">
        <v>23177</v>
      </c>
      <c r="B1310" s="6" t="s">
        <v>25836</v>
      </c>
      <c r="C1310" s="6" t="s">
        <v>25536</v>
      </c>
      <c r="D1310" s="6" t="str">
        <f t="shared" si="20"/>
        <v>m2</v>
      </c>
    </row>
    <row r="1311" spans="1:4" x14ac:dyDescent="0.2">
      <c r="A1311" s="6" t="s">
        <v>23178</v>
      </c>
      <c r="B1311" s="6" t="s">
        <v>25836</v>
      </c>
      <c r="C1311" s="6" t="s">
        <v>25536</v>
      </c>
      <c r="D1311" s="6" t="str">
        <f t="shared" si="20"/>
        <v>m2</v>
      </c>
    </row>
    <row r="1312" spans="1:4" x14ac:dyDescent="0.2">
      <c r="A1312" s="6" t="s">
        <v>23179</v>
      </c>
      <c r="B1312" s="6" t="s">
        <v>25837</v>
      </c>
      <c r="C1312" s="6" t="s">
        <v>25536</v>
      </c>
      <c r="D1312" s="6" t="str">
        <f t="shared" si="20"/>
        <v>m2</v>
      </c>
    </row>
    <row r="1313" spans="1:4" x14ac:dyDescent="0.2">
      <c r="A1313" s="6" t="s">
        <v>23180</v>
      </c>
      <c r="B1313" s="6" t="s">
        <v>25837</v>
      </c>
      <c r="C1313" s="6" t="s">
        <v>25536</v>
      </c>
      <c r="D1313" s="6" t="str">
        <f t="shared" si="20"/>
        <v>m2</v>
      </c>
    </row>
    <row r="1314" spans="1:4" x14ac:dyDescent="0.2">
      <c r="A1314" s="6" t="s">
        <v>23181</v>
      </c>
      <c r="B1314" s="6" t="s">
        <v>25838</v>
      </c>
      <c r="C1314" s="6" t="s">
        <v>25536</v>
      </c>
      <c r="D1314" s="6" t="str">
        <f t="shared" si="20"/>
        <v>m2</v>
      </c>
    </row>
    <row r="1315" spans="1:4" x14ac:dyDescent="0.2">
      <c r="A1315" s="6" t="s">
        <v>23182</v>
      </c>
      <c r="B1315" s="6" t="s">
        <v>25838</v>
      </c>
      <c r="C1315" s="6" t="s">
        <v>25536</v>
      </c>
      <c r="D1315" s="6" t="str">
        <f t="shared" si="20"/>
        <v>m2</v>
      </c>
    </row>
    <row r="1316" spans="1:4" x14ac:dyDescent="0.2">
      <c r="A1316" s="6" t="s">
        <v>23183</v>
      </c>
      <c r="B1316" s="6" t="s">
        <v>25839</v>
      </c>
      <c r="C1316" s="6" t="s">
        <v>25536</v>
      </c>
      <c r="D1316" s="6" t="str">
        <f t="shared" si="20"/>
        <v>m2</v>
      </c>
    </row>
    <row r="1317" spans="1:4" x14ac:dyDescent="0.2">
      <c r="A1317" s="6" t="s">
        <v>23184</v>
      </c>
      <c r="B1317" s="6" t="s">
        <v>25839</v>
      </c>
      <c r="C1317" s="6" t="s">
        <v>25536</v>
      </c>
      <c r="D1317" s="6" t="str">
        <f t="shared" si="20"/>
        <v>m2</v>
      </c>
    </row>
    <row r="1318" spans="1:4" x14ac:dyDescent="0.2">
      <c r="A1318" s="6" t="s">
        <v>23185</v>
      </c>
      <c r="B1318" s="6" t="s">
        <v>25840</v>
      </c>
      <c r="C1318" s="6" t="s">
        <v>25536</v>
      </c>
      <c r="D1318" s="6" t="str">
        <f t="shared" si="20"/>
        <v>m2</v>
      </c>
    </row>
    <row r="1319" spans="1:4" x14ac:dyDescent="0.2">
      <c r="A1319" s="6" t="s">
        <v>23186</v>
      </c>
      <c r="B1319" s="6" t="s">
        <v>25840</v>
      </c>
      <c r="C1319" s="6" t="s">
        <v>25536</v>
      </c>
      <c r="D1319" s="6" t="str">
        <f t="shared" si="20"/>
        <v>m2</v>
      </c>
    </row>
    <row r="1320" spans="1:4" x14ac:dyDescent="0.2">
      <c r="A1320" s="6" t="s">
        <v>23187</v>
      </c>
      <c r="B1320" s="6" t="s">
        <v>25841</v>
      </c>
      <c r="C1320" s="6" t="s">
        <v>25536</v>
      </c>
      <c r="D1320" s="6" t="str">
        <f t="shared" si="20"/>
        <v>m2</v>
      </c>
    </row>
    <row r="1321" spans="1:4" x14ac:dyDescent="0.2">
      <c r="A1321" s="6" t="s">
        <v>23188</v>
      </c>
      <c r="B1321" s="6" t="s">
        <v>25841</v>
      </c>
      <c r="C1321" s="6" t="s">
        <v>25536</v>
      </c>
      <c r="D1321" s="6" t="str">
        <f t="shared" si="20"/>
        <v>m2</v>
      </c>
    </row>
    <row r="1322" spans="1:4" x14ac:dyDescent="0.2">
      <c r="A1322" s="6" t="s">
        <v>23189</v>
      </c>
      <c r="B1322" s="6" t="s">
        <v>25842</v>
      </c>
      <c r="C1322" s="6" t="s">
        <v>25536</v>
      </c>
      <c r="D1322" s="6" t="str">
        <f t="shared" si="20"/>
        <v>m2</v>
      </c>
    </row>
    <row r="1323" spans="1:4" x14ac:dyDescent="0.2">
      <c r="A1323" s="6" t="s">
        <v>23190</v>
      </c>
      <c r="B1323" s="6" t="s">
        <v>25842</v>
      </c>
      <c r="C1323" s="6" t="s">
        <v>25536</v>
      </c>
      <c r="D1323" s="6" t="str">
        <f t="shared" si="20"/>
        <v>m2</v>
      </c>
    </row>
    <row r="1324" spans="1:4" x14ac:dyDescent="0.2">
      <c r="A1324" s="6" t="s">
        <v>23191</v>
      </c>
      <c r="B1324" s="6" t="s">
        <v>25843</v>
      </c>
      <c r="C1324" s="6" t="s">
        <v>25536</v>
      </c>
      <c r="D1324" s="6" t="str">
        <f t="shared" si="20"/>
        <v>m2</v>
      </c>
    </row>
    <row r="1325" spans="1:4" x14ac:dyDescent="0.2">
      <c r="A1325" s="6" t="s">
        <v>23192</v>
      </c>
      <c r="B1325" s="6" t="s">
        <v>25843</v>
      </c>
      <c r="C1325" s="6" t="s">
        <v>25536</v>
      </c>
      <c r="D1325" s="6" t="str">
        <f t="shared" si="20"/>
        <v>m2</v>
      </c>
    </row>
    <row r="1326" spans="1:4" x14ac:dyDescent="0.2">
      <c r="A1326" s="6" t="s">
        <v>23193</v>
      </c>
      <c r="B1326" s="6" t="s">
        <v>25844</v>
      </c>
      <c r="C1326" s="6" t="s">
        <v>25536</v>
      </c>
      <c r="D1326" s="6" t="str">
        <f t="shared" si="20"/>
        <v>m2</v>
      </c>
    </row>
    <row r="1327" spans="1:4" x14ac:dyDescent="0.2">
      <c r="A1327" s="6" t="s">
        <v>23194</v>
      </c>
      <c r="B1327" s="6" t="s">
        <v>25844</v>
      </c>
      <c r="C1327" s="6" t="s">
        <v>25536</v>
      </c>
      <c r="D1327" s="6" t="str">
        <f t="shared" si="20"/>
        <v>m2</v>
      </c>
    </row>
    <row r="1328" spans="1:4" x14ac:dyDescent="0.2">
      <c r="A1328" s="6" t="s">
        <v>23195</v>
      </c>
      <c r="B1328" s="6" t="s">
        <v>25845</v>
      </c>
      <c r="C1328" s="6" t="s">
        <v>25536</v>
      </c>
      <c r="D1328" s="6" t="str">
        <f t="shared" si="20"/>
        <v>m2</v>
      </c>
    </row>
    <row r="1329" spans="1:4" x14ac:dyDescent="0.2">
      <c r="A1329" s="6" t="s">
        <v>23196</v>
      </c>
      <c r="B1329" s="6" t="s">
        <v>25845</v>
      </c>
      <c r="C1329" s="6" t="s">
        <v>25536</v>
      </c>
      <c r="D1329" s="6" t="str">
        <f t="shared" si="20"/>
        <v>m2</v>
      </c>
    </row>
    <row r="1330" spans="1:4" x14ac:dyDescent="0.2">
      <c r="A1330" s="6" t="s">
        <v>23197</v>
      </c>
      <c r="B1330" s="6" t="s">
        <v>25846</v>
      </c>
      <c r="C1330" s="6" t="s">
        <v>25536</v>
      </c>
      <c r="D1330" s="6" t="str">
        <f t="shared" si="20"/>
        <v>m2</v>
      </c>
    </row>
    <row r="1331" spans="1:4" x14ac:dyDescent="0.2">
      <c r="A1331" s="6" t="s">
        <v>23198</v>
      </c>
      <c r="B1331" s="6" t="s">
        <v>25846</v>
      </c>
      <c r="C1331" s="6" t="s">
        <v>25536</v>
      </c>
      <c r="D1331" s="6" t="str">
        <f t="shared" si="20"/>
        <v>m2</v>
      </c>
    </row>
    <row r="1332" spans="1:4" x14ac:dyDescent="0.2">
      <c r="A1332" s="6" t="s">
        <v>23199</v>
      </c>
      <c r="B1332" s="6" t="s">
        <v>25847</v>
      </c>
      <c r="C1332" s="6" t="s">
        <v>25536</v>
      </c>
      <c r="D1332" s="6" t="str">
        <f t="shared" si="20"/>
        <v>m2</v>
      </c>
    </row>
    <row r="1333" spans="1:4" x14ac:dyDescent="0.2">
      <c r="A1333" s="6" t="s">
        <v>23200</v>
      </c>
      <c r="B1333" s="6" t="s">
        <v>25847</v>
      </c>
      <c r="C1333" s="6" t="s">
        <v>25536</v>
      </c>
      <c r="D1333" s="6" t="str">
        <f t="shared" si="20"/>
        <v>m2</v>
      </c>
    </row>
    <row r="1334" spans="1:4" x14ac:dyDescent="0.2">
      <c r="A1334" s="6" t="s">
        <v>23201</v>
      </c>
      <c r="B1334" s="6" t="s">
        <v>25848</v>
      </c>
      <c r="C1334" s="6" t="s">
        <v>25536</v>
      </c>
      <c r="D1334" s="6" t="str">
        <f t="shared" si="20"/>
        <v>m2</v>
      </c>
    </row>
    <row r="1335" spans="1:4" x14ac:dyDescent="0.2">
      <c r="A1335" s="6" t="s">
        <v>23202</v>
      </c>
      <c r="B1335" s="6" t="s">
        <v>25848</v>
      </c>
      <c r="C1335" s="6" t="s">
        <v>25536</v>
      </c>
      <c r="D1335" s="6" t="str">
        <f t="shared" si="20"/>
        <v>m2</v>
      </c>
    </row>
    <row r="1336" spans="1:4" x14ac:dyDescent="0.2">
      <c r="A1336" s="6" t="s">
        <v>23203</v>
      </c>
      <c r="B1336" s="6" t="s">
        <v>25849</v>
      </c>
      <c r="C1336" s="6" t="s">
        <v>25536</v>
      </c>
      <c r="D1336" s="6" t="str">
        <f t="shared" si="20"/>
        <v>m2</v>
      </c>
    </row>
    <row r="1337" spans="1:4" x14ac:dyDescent="0.2">
      <c r="A1337" s="6" t="s">
        <v>23204</v>
      </c>
      <c r="B1337" s="6" t="s">
        <v>25849</v>
      </c>
      <c r="C1337" s="6" t="s">
        <v>25536</v>
      </c>
      <c r="D1337" s="6" t="str">
        <f t="shared" si="20"/>
        <v>m2</v>
      </c>
    </row>
    <row r="1338" spans="1:4" x14ac:dyDescent="0.2">
      <c r="A1338" s="6" t="s">
        <v>23205</v>
      </c>
      <c r="B1338" s="6" t="s">
        <v>25850</v>
      </c>
      <c r="C1338" s="6" t="s">
        <v>25536</v>
      </c>
      <c r="D1338" s="6" t="str">
        <f t="shared" si="20"/>
        <v>m2</v>
      </c>
    </row>
    <row r="1339" spans="1:4" x14ac:dyDescent="0.2">
      <c r="A1339" s="6" t="s">
        <v>23206</v>
      </c>
      <c r="B1339" s="6" t="s">
        <v>25850</v>
      </c>
      <c r="C1339" s="6" t="s">
        <v>25536</v>
      </c>
      <c r="D1339" s="6" t="str">
        <f t="shared" si="20"/>
        <v>m2</v>
      </c>
    </row>
    <row r="1340" spans="1:4" x14ac:dyDescent="0.2">
      <c r="A1340" s="6" t="s">
        <v>23207</v>
      </c>
      <c r="B1340" s="6" t="s">
        <v>25851</v>
      </c>
      <c r="C1340" s="6" t="s">
        <v>25536</v>
      </c>
      <c r="D1340" s="6" t="str">
        <f t="shared" si="20"/>
        <v>m2</v>
      </c>
    </row>
    <row r="1341" spans="1:4" x14ac:dyDescent="0.2">
      <c r="A1341" s="6" t="s">
        <v>23208</v>
      </c>
      <c r="B1341" s="6" t="s">
        <v>25851</v>
      </c>
      <c r="C1341" s="6" t="s">
        <v>25536</v>
      </c>
      <c r="D1341" s="6" t="str">
        <f t="shared" si="20"/>
        <v>m2</v>
      </c>
    </row>
    <row r="1342" spans="1:4" x14ac:dyDescent="0.2">
      <c r="A1342" s="6" t="s">
        <v>23209</v>
      </c>
      <c r="B1342" s="6" t="s">
        <v>25851</v>
      </c>
      <c r="C1342" s="6" t="s">
        <v>25536</v>
      </c>
      <c r="D1342" s="6" t="str">
        <f t="shared" si="20"/>
        <v>m2</v>
      </c>
    </row>
    <row r="1343" spans="1:4" x14ac:dyDescent="0.2">
      <c r="A1343" s="6" t="s">
        <v>23210</v>
      </c>
      <c r="B1343" s="6" t="s">
        <v>25851</v>
      </c>
      <c r="C1343" s="6" t="s">
        <v>25536</v>
      </c>
      <c r="D1343" s="6" t="str">
        <f t="shared" si="20"/>
        <v>m2</v>
      </c>
    </row>
    <row r="1344" spans="1:4" x14ac:dyDescent="0.2">
      <c r="A1344" s="6" t="s">
        <v>23211</v>
      </c>
      <c r="B1344" s="6" t="s">
        <v>25852</v>
      </c>
      <c r="C1344" s="6" t="s">
        <v>25536</v>
      </c>
      <c r="D1344" s="6" t="str">
        <f t="shared" si="20"/>
        <v>m2</v>
      </c>
    </row>
    <row r="1345" spans="1:4" x14ac:dyDescent="0.2">
      <c r="A1345" s="6" t="s">
        <v>23212</v>
      </c>
      <c r="B1345" s="6" t="s">
        <v>25852</v>
      </c>
      <c r="C1345" s="6" t="s">
        <v>25536</v>
      </c>
      <c r="D1345" s="6" t="str">
        <f t="shared" si="20"/>
        <v>m2</v>
      </c>
    </row>
    <row r="1346" spans="1:4" x14ac:dyDescent="0.2">
      <c r="A1346" s="6" t="s">
        <v>23213</v>
      </c>
      <c r="B1346" s="6" t="s">
        <v>25853</v>
      </c>
      <c r="C1346" s="6" t="s">
        <v>25536</v>
      </c>
      <c r="D1346" s="6" t="str">
        <f t="shared" ref="D1346:D1409" si="21">LOWER(C1346)</f>
        <v>m2</v>
      </c>
    </row>
    <row r="1347" spans="1:4" x14ac:dyDescent="0.2">
      <c r="A1347" s="6" t="s">
        <v>23214</v>
      </c>
      <c r="B1347" s="6" t="s">
        <v>25853</v>
      </c>
      <c r="C1347" s="6" t="s">
        <v>25536</v>
      </c>
      <c r="D1347" s="6" t="str">
        <f t="shared" si="21"/>
        <v>m2</v>
      </c>
    </row>
    <row r="1348" spans="1:4" x14ac:dyDescent="0.2">
      <c r="A1348" s="6" t="s">
        <v>23215</v>
      </c>
      <c r="B1348" s="6" t="s">
        <v>25854</v>
      </c>
      <c r="C1348" s="6" t="s">
        <v>25536</v>
      </c>
      <c r="D1348" s="6" t="str">
        <f t="shared" si="21"/>
        <v>m2</v>
      </c>
    </row>
    <row r="1349" spans="1:4" x14ac:dyDescent="0.2">
      <c r="A1349" s="6" t="s">
        <v>23216</v>
      </c>
      <c r="B1349" s="6" t="s">
        <v>25854</v>
      </c>
      <c r="C1349" s="6" t="s">
        <v>25536</v>
      </c>
      <c r="D1349" s="6" t="str">
        <f t="shared" si="21"/>
        <v>m2</v>
      </c>
    </row>
    <row r="1350" spans="1:4" x14ac:dyDescent="0.2">
      <c r="A1350" s="6" t="s">
        <v>23217</v>
      </c>
      <c r="B1350" s="6" t="s">
        <v>25855</v>
      </c>
      <c r="C1350" s="6" t="s">
        <v>25536</v>
      </c>
      <c r="D1350" s="6" t="str">
        <f t="shared" si="21"/>
        <v>m2</v>
      </c>
    </row>
    <row r="1351" spans="1:4" x14ac:dyDescent="0.2">
      <c r="A1351" s="6" t="s">
        <v>23218</v>
      </c>
      <c r="B1351" s="6" t="s">
        <v>25855</v>
      </c>
      <c r="C1351" s="6" t="s">
        <v>25536</v>
      </c>
      <c r="D1351" s="6" t="str">
        <f t="shared" si="21"/>
        <v>m2</v>
      </c>
    </row>
    <row r="1352" spans="1:4" x14ac:dyDescent="0.2">
      <c r="A1352" s="6" t="s">
        <v>23219</v>
      </c>
      <c r="B1352" s="6" t="s">
        <v>25856</v>
      </c>
      <c r="C1352" s="6" t="s">
        <v>25536</v>
      </c>
      <c r="D1352" s="6" t="str">
        <f t="shared" si="21"/>
        <v>m2</v>
      </c>
    </row>
    <row r="1353" spans="1:4" x14ac:dyDescent="0.2">
      <c r="A1353" s="6" t="s">
        <v>23220</v>
      </c>
      <c r="B1353" s="6" t="s">
        <v>25856</v>
      </c>
      <c r="C1353" s="6" t="s">
        <v>25536</v>
      </c>
      <c r="D1353" s="6" t="str">
        <f t="shared" si="21"/>
        <v>m2</v>
      </c>
    </row>
    <row r="1354" spans="1:4" x14ac:dyDescent="0.2">
      <c r="A1354" s="6" t="s">
        <v>23221</v>
      </c>
      <c r="B1354" s="6" t="s">
        <v>25857</v>
      </c>
      <c r="C1354" s="6" t="s">
        <v>25536</v>
      </c>
      <c r="D1354" s="6" t="str">
        <f t="shared" si="21"/>
        <v>m2</v>
      </c>
    </row>
    <row r="1355" spans="1:4" x14ac:dyDescent="0.2">
      <c r="A1355" s="6" t="s">
        <v>23222</v>
      </c>
      <c r="B1355" s="6" t="s">
        <v>25857</v>
      </c>
      <c r="C1355" s="6" t="s">
        <v>25536</v>
      </c>
      <c r="D1355" s="6" t="str">
        <f t="shared" si="21"/>
        <v>m2</v>
      </c>
    </row>
    <row r="1356" spans="1:4" x14ac:dyDescent="0.2">
      <c r="A1356" s="6" t="s">
        <v>23223</v>
      </c>
      <c r="B1356" s="6" t="s">
        <v>25858</v>
      </c>
      <c r="C1356" s="6" t="s">
        <v>25536</v>
      </c>
      <c r="D1356" s="6" t="str">
        <f t="shared" si="21"/>
        <v>m2</v>
      </c>
    </row>
    <row r="1357" spans="1:4" x14ac:dyDescent="0.2">
      <c r="A1357" s="6" t="s">
        <v>23224</v>
      </c>
      <c r="B1357" s="6" t="s">
        <v>25858</v>
      </c>
      <c r="C1357" s="6" t="s">
        <v>25536</v>
      </c>
      <c r="D1357" s="6" t="str">
        <f t="shared" si="21"/>
        <v>m2</v>
      </c>
    </row>
    <row r="1358" spans="1:4" x14ac:dyDescent="0.2">
      <c r="A1358" s="6" t="s">
        <v>23225</v>
      </c>
      <c r="B1358" s="6" t="s">
        <v>25859</v>
      </c>
      <c r="C1358" s="6" t="s">
        <v>25536</v>
      </c>
      <c r="D1358" s="6" t="str">
        <f t="shared" si="21"/>
        <v>m2</v>
      </c>
    </row>
    <row r="1359" spans="1:4" x14ac:dyDescent="0.2">
      <c r="A1359" s="6" t="s">
        <v>23226</v>
      </c>
      <c r="B1359" s="6" t="s">
        <v>25859</v>
      </c>
      <c r="C1359" s="6" t="s">
        <v>25536</v>
      </c>
      <c r="D1359" s="6" t="str">
        <f t="shared" si="21"/>
        <v>m2</v>
      </c>
    </row>
    <row r="1360" spans="1:4" x14ac:dyDescent="0.2">
      <c r="A1360" s="6" t="s">
        <v>23227</v>
      </c>
      <c r="B1360" s="6" t="s">
        <v>25860</v>
      </c>
      <c r="C1360" s="6" t="s">
        <v>25536</v>
      </c>
      <c r="D1360" s="6" t="str">
        <f t="shared" si="21"/>
        <v>m2</v>
      </c>
    </row>
    <row r="1361" spans="1:4" x14ac:dyDescent="0.2">
      <c r="A1361" s="6" t="s">
        <v>23228</v>
      </c>
      <c r="B1361" s="6" t="s">
        <v>25860</v>
      </c>
      <c r="C1361" s="6" t="s">
        <v>25536</v>
      </c>
      <c r="D1361" s="6" t="str">
        <f t="shared" si="21"/>
        <v>m2</v>
      </c>
    </row>
    <row r="1362" spans="1:4" x14ac:dyDescent="0.2">
      <c r="A1362" s="6" t="s">
        <v>23229</v>
      </c>
      <c r="B1362" s="6" t="s">
        <v>25861</v>
      </c>
      <c r="C1362" s="6" t="s">
        <v>25536</v>
      </c>
      <c r="D1362" s="6" t="str">
        <f t="shared" si="21"/>
        <v>m2</v>
      </c>
    </row>
    <row r="1363" spans="1:4" x14ac:dyDescent="0.2">
      <c r="A1363" s="6" t="s">
        <v>23230</v>
      </c>
      <c r="B1363" s="6" t="s">
        <v>25861</v>
      </c>
      <c r="C1363" s="6" t="s">
        <v>25536</v>
      </c>
      <c r="D1363" s="6" t="str">
        <f t="shared" si="21"/>
        <v>m2</v>
      </c>
    </row>
    <row r="1364" spans="1:4" x14ac:dyDescent="0.2">
      <c r="A1364" s="6" t="s">
        <v>23231</v>
      </c>
      <c r="B1364" s="6" t="s">
        <v>25862</v>
      </c>
      <c r="C1364" s="6" t="s">
        <v>25536</v>
      </c>
      <c r="D1364" s="6" t="str">
        <f t="shared" si="21"/>
        <v>m2</v>
      </c>
    </row>
    <row r="1365" spans="1:4" x14ac:dyDescent="0.2">
      <c r="A1365" s="6" t="s">
        <v>23232</v>
      </c>
      <c r="B1365" s="6" t="s">
        <v>25862</v>
      </c>
      <c r="C1365" s="6" t="s">
        <v>25536</v>
      </c>
      <c r="D1365" s="6" t="str">
        <f t="shared" si="21"/>
        <v>m2</v>
      </c>
    </row>
    <row r="1366" spans="1:4" x14ac:dyDescent="0.2">
      <c r="A1366" s="6" t="s">
        <v>23233</v>
      </c>
      <c r="B1366" s="6" t="s">
        <v>25863</v>
      </c>
      <c r="C1366" s="6" t="s">
        <v>25536</v>
      </c>
      <c r="D1366" s="6" t="str">
        <f t="shared" si="21"/>
        <v>m2</v>
      </c>
    </row>
    <row r="1367" spans="1:4" x14ac:dyDescent="0.2">
      <c r="A1367" s="6" t="s">
        <v>23234</v>
      </c>
      <c r="B1367" s="6" t="s">
        <v>25863</v>
      </c>
      <c r="C1367" s="6" t="s">
        <v>25536</v>
      </c>
      <c r="D1367" s="6" t="str">
        <f t="shared" si="21"/>
        <v>m2</v>
      </c>
    </row>
    <row r="1368" spans="1:4" x14ac:dyDescent="0.2">
      <c r="A1368" s="6" t="s">
        <v>23235</v>
      </c>
      <c r="B1368" s="6" t="s">
        <v>25864</v>
      </c>
      <c r="C1368" s="6" t="s">
        <v>25536</v>
      </c>
      <c r="D1368" s="6" t="str">
        <f t="shared" si="21"/>
        <v>m2</v>
      </c>
    </row>
    <row r="1369" spans="1:4" x14ac:dyDescent="0.2">
      <c r="A1369" s="6" t="s">
        <v>23236</v>
      </c>
      <c r="B1369" s="6" t="s">
        <v>25864</v>
      </c>
      <c r="C1369" s="6" t="s">
        <v>25536</v>
      </c>
      <c r="D1369" s="6" t="str">
        <f t="shared" si="21"/>
        <v>m2</v>
      </c>
    </row>
    <row r="1370" spans="1:4" x14ac:dyDescent="0.2">
      <c r="A1370" s="6" t="s">
        <v>23237</v>
      </c>
      <c r="B1370" s="6" t="s">
        <v>25865</v>
      </c>
      <c r="C1370" s="6" t="s">
        <v>25536</v>
      </c>
      <c r="D1370" s="6" t="str">
        <f t="shared" si="21"/>
        <v>m2</v>
      </c>
    </row>
    <row r="1371" spans="1:4" x14ac:dyDescent="0.2">
      <c r="A1371" s="6" t="s">
        <v>23238</v>
      </c>
      <c r="B1371" s="6" t="s">
        <v>25865</v>
      </c>
      <c r="C1371" s="6" t="s">
        <v>25536</v>
      </c>
      <c r="D1371" s="6" t="str">
        <f t="shared" si="21"/>
        <v>m2</v>
      </c>
    </row>
    <row r="1372" spans="1:4" x14ac:dyDescent="0.2">
      <c r="A1372" s="6" t="s">
        <v>23239</v>
      </c>
      <c r="B1372" s="6" t="s">
        <v>25866</v>
      </c>
      <c r="C1372" s="6" t="s">
        <v>25536</v>
      </c>
      <c r="D1372" s="6" t="str">
        <f t="shared" si="21"/>
        <v>m2</v>
      </c>
    </row>
    <row r="1373" spans="1:4" x14ac:dyDescent="0.2">
      <c r="A1373" s="6" t="s">
        <v>23240</v>
      </c>
      <c r="B1373" s="6" t="s">
        <v>25866</v>
      </c>
      <c r="C1373" s="6" t="s">
        <v>25536</v>
      </c>
      <c r="D1373" s="6" t="str">
        <f t="shared" si="21"/>
        <v>m2</v>
      </c>
    </row>
    <row r="1374" spans="1:4" x14ac:dyDescent="0.2">
      <c r="A1374" s="6" t="s">
        <v>23241</v>
      </c>
      <c r="B1374" s="6" t="s">
        <v>25867</v>
      </c>
      <c r="C1374" s="6" t="s">
        <v>25536</v>
      </c>
      <c r="D1374" s="6" t="str">
        <f t="shared" si="21"/>
        <v>m2</v>
      </c>
    </row>
    <row r="1375" spans="1:4" x14ac:dyDescent="0.2">
      <c r="A1375" s="6" t="s">
        <v>23242</v>
      </c>
      <c r="B1375" s="6" t="s">
        <v>25867</v>
      </c>
      <c r="C1375" s="6" t="s">
        <v>25536</v>
      </c>
      <c r="D1375" s="6" t="str">
        <f t="shared" si="21"/>
        <v>m2</v>
      </c>
    </row>
    <row r="1376" spans="1:4" x14ac:dyDescent="0.2">
      <c r="A1376" s="6" t="s">
        <v>23243</v>
      </c>
      <c r="B1376" s="6" t="s">
        <v>25868</v>
      </c>
      <c r="C1376" s="6" t="s">
        <v>25536</v>
      </c>
      <c r="D1376" s="6" t="str">
        <f t="shared" si="21"/>
        <v>m2</v>
      </c>
    </row>
    <row r="1377" spans="1:4" x14ac:dyDescent="0.2">
      <c r="A1377" s="6" t="s">
        <v>23244</v>
      </c>
      <c r="B1377" s="6" t="s">
        <v>25868</v>
      </c>
      <c r="C1377" s="6" t="s">
        <v>25536</v>
      </c>
      <c r="D1377" s="6" t="str">
        <f t="shared" si="21"/>
        <v>m2</v>
      </c>
    </row>
    <row r="1378" spans="1:4" x14ac:dyDescent="0.2">
      <c r="A1378" s="6" t="s">
        <v>23245</v>
      </c>
      <c r="B1378" s="6" t="s">
        <v>25869</v>
      </c>
      <c r="C1378" s="6" t="s">
        <v>25536</v>
      </c>
      <c r="D1378" s="6" t="str">
        <f t="shared" si="21"/>
        <v>m2</v>
      </c>
    </row>
    <row r="1379" spans="1:4" x14ac:dyDescent="0.2">
      <c r="A1379" s="6" t="s">
        <v>23246</v>
      </c>
      <c r="B1379" s="6" t="s">
        <v>25869</v>
      </c>
      <c r="C1379" s="6" t="s">
        <v>25536</v>
      </c>
      <c r="D1379" s="6" t="str">
        <f t="shared" si="21"/>
        <v>m2</v>
      </c>
    </row>
    <row r="1380" spans="1:4" x14ac:dyDescent="0.2">
      <c r="A1380" s="6" t="s">
        <v>23247</v>
      </c>
      <c r="B1380" s="6" t="s">
        <v>25870</v>
      </c>
      <c r="C1380" s="6" t="s">
        <v>25536</v>
      </c>
      <c r="D1380" s="6" t="str">
        <f t="shared" si="21"/>
        <v>m2</v>
      </c>
    </row>
    <row r="1381" spans="1:4" x14ac:dyDescent="0.2">
      <c r="A1381" s="6" t="s">
        <v>23248</v>
      </c>
      <c r="B1381" s="6" t="s">
        <v>25870</v>
      </c>
      <c r="C1381" s="6" t="s">
        <v>25536</v>
      </c>
      <c r="D1381" s="6" t="str">
        <f t="shared" si="21"/>
        <v>m2</v>
      </c>
    </row>
    <row r="1382" spans="1:4" x14ac:dyDescent="0.2">
      <c r="A1382" s="6" t="s">
        <v>23249</v>
      </c>
      <c r="B1382" s="6" t="s">
        <v>25871</v>
      </c>
      <c r="C1382" s="6" t="s">
        <v>25536</v>
      </c>
      <c r="D1382" s="6" t="str">
        <f t="shared" si="21"/>
        <v>m2</v>
      </c>
    </row>
    <row r="1383" spans="1:4" x14ac:dyDescent="0.2">
      <c r="A1383" s="6" t="s">
        <v>23250</v>
      </c>
      <c r="B1383" s="6" t="s">
        <v>25871</v>
      </c>
      <c r="C1383" s="6" t="s">
        <v>25536</v>
      </c>
      <c r="D1383" s="6" t="str">
        <f t="shared" si="21"/>
        <v>m2</v>
      </c>
    </row>
    <row r="1384" spans="1:4" x14ac:dyDescent="0.2">
      <c r="A1384" s="6" t="s">
        <v>23251</v>
      </c>
      <c r="B1384" s="6" t="s">
        <v>25872</v>
      </c>
      <c r="C1384" s="6" t="s">
        <v>25536</v>
      </c>
      <c r="D1384" s="6" t="str">
        <f t="shared" si="21"/>
        <v>m2</v>
      </c>
    </row>
    <row r="1385" spans="1:4" x14ac:dyDescent="0.2">
      <c r="A1385" s="6" t="s">
        <v>23252</v>
      </c>
      <c r="B1385" s="6" t="s">
        <v>25872</v>
      </c>
      <c r="C1385" s="6" t="s">
        <v>25536</v>
      </c>
      <c r="D1385" s="6" t="str">
        <f t="shared" si="21"/>
        <v>m2</v>
      </c>
    </row>
    <row r="1386" spans="1:4" x14ac:dyDescent="0.2">
      <c r="A1386" s="6" t="s">
        <v>23253</v>
      </c>
      <c r="B1386" s="6" t="s">
        <v>25873</v>
      </c>
      <c r="C1386" s="6" t="s">
        <v>25536</v>
      </c>
      <c r="D1386" s="6" t="str">
        <f t="shared" si="21"/>
        <v>m2</v>
      </c>
    </row>
    <row r="1387" spans="1:4" x14ac:dyDescent="0.2">
      <c r="A1387" s="6" t="s">
        <v>23254</v>
      </c>
      <c r="B1387" s="6" t="s">
        <v>25873</v>
      </c>
      <c r="C1387" s="6" t="s">
        <v>25536</v>
      </c>
      <c r="D1387" s="6" t="str">
        <f t="shared" si="21"/>
        <v>m2</v>
      </c>
    </row>
    <row r="1388" spans="1:4" x14ac:dyDescent="0.2">
      <c r="A1388" s="6" t="s">
        <v>23255</v>
      </c>
      <c r="B1388" s="6" t="s">
        <v>25874</v>
      </c>
      <c r="C1388" s="6" t="s">
        <v>25536</v>
      </c>
      <c r="D1388" s="6" t="str">
        <f t="shared" si="21"/>
        <v>m2</v>
      </c>
    </row>
    <row r="1389" spans="1:4" x14ac:dyDescent="0.2">
      <c r="A1389" s="6" t="s">
        <v>23256</v>
      </c>
      <c r="B1389" s="6" t="s">
        <v>25874</v>
      </c>
      <c r="C1389" s="6" t="s">
        <v>25536</v>
      </c>
      <c r="D1389" s="6" t="str">
        <f t="shared" si="21"/>
        <v>m2</v>
      </c>
    </row>
    <row r="1390" spans="1:4" x14ac:dyDescent="0.2">
      <c r="A1390" s="6" t="s">
        <v>23257</v>
      </c>
      <c r="B1390" s="6" t="s">
        <v>25875</v>
      </c>
      <c r="C1390" s="6" t="s">
        <v>25536</v>
      </c>
      <c r="D1390" s="6" t="str">
        <f t="shared" si="21"/>
        <v>m2</v>
      </c>
    </row>
    <row r="1391" spans="1:4" x14ac:dyDescent="0.2">
      <c r="A1391" s="6" t="s">
        <v>23258</v>
      </c>
      <c r="B1391" s="6" t="s">
        <v>25875</v>
      </c>
      <c r="C1391" s="6" t="s">
        <v>25536</v>
      </c>
      <c r="D1391" s="6" t="str">
        <f t="shared" si="21"/>
        <v>m2</v>
      </c>
    </row>
    <row r="1392" spans="1:4" x14ac:dyDescent="0.2">
      <c r="A1392" s="6" t="s">
        <v>23259</v>
      </c>
      <c r="B1392" s="6" t="s">
        <v>25876</v>
      </c>
      <c r="C1392" s="6" t="s">
        <v>25536</v>
      </c>
      <c r="D1392" s="6" t="str">
        <f t="shared" si="21"/>
        <v>m2</v>
      </c>
    </row>
    <row r="1393" spans="1:4" x14ac:dyDescent="0.2">
      <c r="A1393" s="6" t="s">
        <v>23260</v>
      </c>
      <c r="B1393" s="6" t="s">
        <v>25876</v>
      </c>
      <c r="C1393" s="6" t="s">
        <v>25536</v>
      </c>
      <c r="D1393" s="6" t="str">
        <f t="shared" si="21"/>
        <v>m2</v>
      </c>
    </row>
    <row r="1394" spans="1:4" x14ac:dyDescent="0.2">
      <c r="A1394" s="6" t="s">
        <v>23261</v>
      </c>
      <c r="B1394" s="6" t="s">
        <v>25877</v>
      </c>
      <c r="C1394" s="6" t="s">
        <v>25536</v>
      </c>
      <c r="D1394" s="6" t="str">
        <f t="shared" si="21"/>
        <v>m2</v>
      </c>
    </row>
    <row r="1395" spans="1:4" x14ac:dyDescent="0.2">
      <c r="A1395" s="6" t="s">
        <v>23262</v>
      </c>
      <c r="B1395" s="6" t="s">
        <v>25877</v>
      </c>
      <c r="C1395" s="6" t="s">
        <v>25536</v>
      </c>
      <c r="D1395" s="6" t="str">
        <f t="shared" si="21"/>
        <v>m2</v>
      </c>
    </row>
    <row r="1396" spans="1:4" x14ac:dyDescent="0.2">
      <c r="A1396" s="6" t="s">
        <v>23263</v>
      </c>
      <c r="B1396" s="6" t="s">
        <v>25878</v>
      </c>
      <c r="C1396" s="6" t="s">
        <v>25536</v>
      </c>
      <c r="D1396" s="6" t="str">
        <f t="shared" si="21"/>
        <v>m2</v>
      </c>
    </row>
    <row r="1397" spans="1:4" x14ac:dyDescent="0.2">
      <c r="A1397" s="6" t="s">
        <v>23264</v>
      </c>
      <c r="B1397" s="6" t="s">
        <v>25878</v>
      </c>
      <c r="C1397" s="6" t="s">
        <v>25536</v>
      </c>
      <c r="D1397" s="6" t="str">
        <f t="shared" si="21"/>
        <v>m2</v>
      </c>
    </row>
    <row r="1398" spans="1:4" x14ac:dyDescent="0.2">
      <c r="A1398" s="6" t="s">
        <v>23265</v>
      </c>
      <c r="B1398" s="6" t="s">
        <v>25879</v>
      </c>
      <c r="C1398" s="6" t="s">
        <v>25536</v>
      </c>
      <c r="D1398" s="6" t="str">
        <f t="shared" si="21"/>
        <v>m2</v>
      </c>
    </row>
    <row r="1399" spans="1:4" x14ac:dyDescent="0.2">
      <c r="A1399" s="6" t="s">
        <v>23266</v>
      </c>
      <c r="B1399" s="6" t="s">
        <v>25879</v>
      </c>
      <c r="C1399" s="6" t="s">
        <v>25536</v>
      </c>
      <c r="D1399" s="6" t="str">
        <f t="shared" si="21"/>
        <v>m2</v>
      </c>
    </row>
    <row r="1400" spans="1:4" x14ac:dyDescent="0.2">
      <c r="A1400" s="6" t="s">
        <v>23267</v>
      </c>
      <c r="B1400" s="6" t="s">
        <v>25880</v>
      </c>
      <c r="C1400" s="6" t="s">
        <v>25536</v>
      </c>
      <c r="D1400" s="6" t="str">
        <f t="shared" si="21"/>
        <v>m2</v>
      </c>
    </row>
    <row r="1401" spans="1:4" x14ac:dyDescent="0.2">
      <c r="A1401" s="6" t="s">
        <v>23268</v>
      </c>
      <c r="B1401" s="6" t="s">
        <v>25880</v>
      </c>
      <c r="C1401" s="6" t="s">
        <v>25536</v>
      </c>
      <c r="D1401" s="6" t="str">
        <f t="shared" si="21"/>
        <v>m2</v>
      </c>
    </row>
    <row r="1402" spans="1:4" x14ac:dyDescent="0.2">
      <c r="A1402" s="6" t="s">
        <v>23269</v>
      </c>
      <c r="B1402" s="6" t="s">
        <v>25881</v>
      </c>
      <c r="C1402" s="6" t="s">
        <v>25536</v>
      </c>
      <c r="D1402" s="6" t="str">
        <f t="shared" si="21"/>
        <v>m2</v>
      </c>
    </row>
    <row r="1403" spans="1:4" x14ac:dyDescent="0.2">
      <c r="A1403" s="6" t="s">
        <v>23270</v>
      </c>
      <c r="B1403" s="6" t="s">
        <v>25881</v>
      </c>
      <c r="C1403" s="6" t="s">
        <v>25536</v>
      </c>
      <c r="D1403" s="6" t="str">
        <f t="shared" si="21"/>
        <v>m2</v>
      </c>
    </row>
    <row r="1404" spans="1:4" x14ac:dyDescent="0.2">
      <c r="A1404" s="6" t="s">
        <v>23271</v>
      </c>
      <c r="B1404" s="6" t="s">
        <v>25882</v>
      </c>
      <c r="C1404" s="6" t="s">
        <v>25536</v>
      </c>
      <c r="D1404" s="6" t="str">
        <f t="shared" si="21"/>
        <v>m2</v>
      </c>
    </row>
    <row r="1405" spans="1:4" x14ac:dyDescent="0.2">
      <c r="A1405" s="6" t="s">
        <v>23272</v>
      </c>
      <c r="B1405" s="6" t="s">
        <v>25882</v>
      </c>
      <c r="C1405" s="6" t="s">
        <v>25536</v>
      </c>
      <c r="D1405" s="6" t="str">
        <f t="shared" si="21"/>
        <v>m2</v>
      </c>
    </row>
    <row r="1406" spans="1:4" x14ac:dyDescent="0.2">
      <c r="A1406" s="6" t="s">
        <v>23273</v>
      </c>
      <c r="B1406" s="6" t="s">
        <v>25883</v>
      </c>
      <c r="C1406" s="6" t="s">
        <v>25536</v>
      </c>
      <c r="D1406" s="6" t="str">
        <f t="shared" si="21"/>
        <v>m2</v>
      </c>
    </row>
    <row r="1407" spans="1:4" x14ac:dyDescent="0.2">
      <c r="A1407" s="6" t="s">
        <v>23274</v>
      </c>
      <c r="B1407" s="6" t="s">
        <v>25883</v>
      </c>
      <c r="C1407" s="6" t="s">
        <v>25536</v>
      </c>
      <c r="D1407" s="6" t="str">
        <f t="shared" si="21"/>
        <v>m2</v>
      </c>
    </row>
    <row r="1408" spans="1:4" x14ac:dyDescent="0.2">
      <c r="A1408" s="6" t="s">
        <v>23275</v>
      </c>
      <c r="B1408" s="6" t="s">
        <v>25884</v>
      </c>
      <c r="C1408" s="6" t="s">
        <v>25536</v>
      </c>
      <c r="D1408" s="6" t="str">
        <f t="shared" si="21"/>
        <v>m2</v>
      </c>
    </row>
    <row r="1409" spans="1:4" x14ac:dyDescent="0.2">
      <c r="A1409" s="6" t="s">
        <v>23276</v>
      </c>
      <c r="B1409" s="6" t="s">
        <v>25884</v>
      </c>
      <c r="C1409" s="6" t="s">
        <v>25536</v>
      </c>
      <c r="D1409" s="6" t="str">
        <f t="shared" si="21"/>
        <v>m2</v>
      </c>
    </row>
    <row r="1410" spans="1:4" x14ac:dyDescent="0.2">
      <c r="A1410" s="6" t="s">
        <v>23277</v>
      </c>
      <c r="B1410" s="6" t="s">
        <v>25885</v>
      </c>
      <c r="C1410" s="6" t="s">
        <v>25536</v>
      </c>
      <c r="D1410" s="6" t="str">
        <f t="shared" ref="D1410:D1473" si="22">LOWER(C1410)</f>
        <v>m2</v>
      </c>
    </row>
    <row r="1411" spans="1:4" x14ac:dyDescent="0.2">
      <c r="A1411" s="6" t="s">
        <v>23278</v>
      </c>
      <c r="B1411" s="6" t="s">
        <v>25885</v>
      </c>
      <c r="C1411" s="6" t="s">
        <v>25536</v>
      </c>
      <c r="D1411" s="6" t="str">
        <f t="shared" si="22"/>
        <v>m2</v>
      </c>
    </row>
    <row r="1412" spans="1:4" x14ac:dyDescent="0.2">
      <c r="A1412" s="6" t="s">
        <v>23279</v>
      </c>
      <c r="B1412" s="6" t="s">
        <v>25886</v>
      </c>
      <c r="C1412" s="6" t="s">
        <v>25536</v>
      </c>
      <c r="D1412" s="6" t="str">
        <f t="shared" si="22"/>
        <v>m2</v>
      </c>
    </row>
    <row r="1413" spans="1:4" x14ac:dyDescent="0.2">
      <c r="A1413" s="6" t="s">
        <v>23280</v>
      </c>
      <c r="B1413" s="6" t="s">
        <v>25886</v>
      </c>
      <c r="C1413" s="6" t="s">
        <v>25536</v>
      </c>
      <c r="D1413" s="6" t="str">
        <f t="shared" si="22"/>
        <v>m2</v>
      </c>
    </row>
    <row r="1414" spans="1:4" x14ac:dyDescent="0.2">
      <c r="A1414" s="6" t="s">
        <v>23281</v>
      </c>
      <c r="B1414" s="6" t="s">
        <v>25887</v>
      </c>
      <c r="C1414" s="6" t="s">
        <v>25536</v>
      </c>
      <c r="D1414" s="6" t="str">
        <f t="shared" si="22"/>
        <v>m2</v>
      </c>
    </row>
    <row r="1415" spans="1:4" x14ac:dyDescent="0.2">
      <c r="A1415" s="6" t="s">
        <v>23282</v>
      </c>
      <c r="B1415" s="6" t="s">
        <v>25887</v>
      </c>
      <c r="C1415" s="6" t="s">
        <v>25536</v>
      </c>
      <c r="D1415" s="6" t="str">
        <f t="shared" si="22"/>
        <v>m2</v>
      </c>
    </row>
    <row r="1416" spans="1:4" x14ac:dyDescent="0.2">
      <c r="A1416" s="6" t="s">
        <v>23283</v>
      </c>
      <c r="B1416" s="6" t="s">
        <v>25888</v>
      </c>
      <c r="C1416" s="6" t="s">
        <v>25536</v>
      </c>
      <c r="D1416" s="6" t="str">
        <f t="shared" si="22"/>
        <v>m2</v>
      </c>
    </row>
    <row r="1417" spans="1:4" x14ac:dyDescent="0.2">
      <c r="A1417" s="6" t="s">
        <v>23284</v>
      </c>
      <c r="B1417" s="6" t="s">
        <v>25888</v>
      </c>
      <c r="C1417" s="6" t="s">
        <v>25536</v>
      </c>
      <c r="D1417" s="6" t="str">
        <f t="shared" si="22"/>
        <v>m2</v>
      </c>
    </row>
    <row r="1418" spans="1:4" x14ac:dyDescent="0.2">
      <c r="A1418" s="6" t="s">
        <v>23285</v>
      </c>
      <c r="B1418" s="6" t="s">
        <v>25889</v>
      </c>
      <c r="C1418" s="6" t="s">
        <v>25536</v>
      </c>
      <c r="D1418" s="6" t="str">
        <f t="shared" si="22"/>
        <v>m2</v>
      </c>
    </row>
    <row r="1419" spans="1:4" x14ac:dyDescent="0.2">
      <c r="A1419" s="6" t="s">
        <v>23286</v>
      </c>
      <c r="B1419" s="6" t="s">
        <v>25889</v>
      </c>
      <c r="C1419" s="6" t="s">
        <v>25536</v>
      </c>
      <c r="D1419" s="6" t="str">
        <f t="shared" si="22"/>
        <v>m2</v>
      </c>
    </row>
    <row r="1420" spans="1:4" x14ac:dyDescent="0.2">
      <c r="A1420" s="6" t="s">
        <v>23287</v>
      </c>
      <c r="B1420" s="6" t="s">
        <v>25890</v>
      </c>
      <c r="C1420" s="6" t="s">
        <v>25536</v>
      </c>
      <c r="D1420" s="6" t="str">
        <f t="shared" si="22"/>
        <v>m2</v>
      </c>
    </row>
    <row r="1421" spans="1:4" x14ac:dyDescent="0.2">
      <c r="A1421" s="6" t="s">
        <v>23288</v>
      </c>
      <c r="B1421" s="6" t="s">
        <v>25890</v>
      </c>
      <c r="C1421" s="6" t="s">
        <v>25536</v>
      </c>
      <c r="D1421" s="6" t="str">
        <f t="shared" si="22"/>
        <v>m2</v>
      </c>
    </row>
    <row r="1422" spans="1:4" x14ac:dyDescent="0.2">
      <c r="A1422" s="6" t="s">
        <v>23289</v>
      </c>
      <c r="B1422" s="6" t="s">
        <v>25891</v>
      </c>
      <c r="C1422" s="6" t="s">
        <v>25536</v>
      </c>
      <c r="D1422" s="6" t="str">
        <f t="shared" si="22"/>
        <v>m2</v>
      </c>
    </row>
    <row r="1423" spans="1:4" x14ac:dyDescent="0.2">
      <c r="A1423" s="6" t="s">
        <v>23290</v>
      </c>
      <c r="B1423" s="6" t="s">
        <v>25891</v>
      </c>
      <c r="C1423" s="6" t="s">
        <v>25536</v>
      </c>
      <c r="D1423" s="6" t="str">
        <f t="shared" si="22"/>
        <v>m2</v>
      </c>
    </row>
    <row r="1424" spans="1:4" x14ac:dyDescent="0.2">
      <c r="A1424" s="6" t="s">
        <v>23291</v>
      </c>
      <c r="B1424" s="6" t="s">
        <v>25892</v>
      </c>
      <c r="C1424" s="6" t="s">
        <v>25536</v>
      </c>
      <c r="D1424" s="6" t="str">
        <f t="shared" si="22"/>
        <v>m2</v>
      </c>
    </row>
    <row r="1425" spans="1:4" x14ac:dyDescent="0.2">
      <c r="A1425" s="6" t="s">
        <v>23292</v>
      </c>
      <c r="B1425" s="6" t="s">
        <v>25892</v>
      </c>
      <c r="C1425" s="6" t="s">
        <v>25536</v>
      </c>
      <c r="D1425" s="6" t="str">
        <f t="shared" si="22"/>
        <v>m2</v>
      </c>
    </row>
    <row r="1426" spans="1:4" x14ac:dyDescent="0.2">
      <c r="A1426" s="6" t="s">
        <v>23293</v>
      </c>
      <c r="B1426" s="6" t="s">
        <v>25893</v>
      </c>
      <c r="C1426" s="6" t="s">
        <v>25536</v>
      </c>
      <c r="D1426" s="6" t="str">
        <f t="shared" si="22"/>
        <v>m2</v>
      </c>
    </row>
    <row r="1427" spans="1:4" x14ac:dyDescent="0.2">
      <c r="A1427" s="6" t="s">
        <v>23294</v>
      </c>
      <c r="B1427" s="6" t="s">
        <v>25893</v>
      </c>
      <c r="C1427" s="6" t="s">
        <v>25536</v>
      </c>
      <c r="D1427" s="6" t="str">
        <f t="shared" si="22"/>
        <v>m2</v>
      </c>
    </row>
    <row r="1428" spans="1:4" x14ac:dyDescent="0.2">
      <c r="A1428" s="6" t="s">
        <v>23295</v>
      </c>
      <c r="B1428" s="6" t="s">
        <v>25894</v>
      </c>
      <c r="C1428" s="6" t="s">
        <v>25536</v>
      </c>
      <c r="D1428" s="6" t="str">
        <f t="shared" si="22"/>
        <v>m2</v>
      </c>
    </row>
    <row r="1429" spans="1:4" x14ac:dyDescent="0.2">
      <c r="A1429" s="6" t="s">
        <v>23296</v>
      </c>
      <c r="B1429" s="6" t="s">
        <v>25894</v>
      </c>
      <c r="C1429" s="6" t="s">
        <v>25536</v>
      </c>
      <c r="D1429" s="6" t="str">
        <f t="shared" si="22"/>
        <v>m2</v>
      </c>
    </row>
    <row r="1430" spans="1:4" x14ac:dyDescent="0.2">
      <c r="A1430" s="6" t="s">
        <v>23297</v>
      </c>
      <c r="B1430" s="6" t="s">
        <v>25895</v>
      </c>
      <c r="C1430" s="6" t="s">
        <v>25536</v>
      </c>
      <c r="D1430" s="6" t="str">
        <f t="shared" si="22"/>
        <v>m2</v>
      </c>
    </row>
    <row r="1431" spans="1:4" x14ac:dyDescent="0.2">
      <c r="A1431" s="6" t="s">
        <v>23298</v>
      </c>
      <c r="B1431" s="6" t="s">
        <v>25895</v>
      </c>
      <c r="C1431" s="6" t="s">
        <v>25536</v>
      </c>
      <c r="D1431" s="6" t="str">
        <f t="shared" si="22"/>
        <v>m2</v>
      </c>
    </row>
    <row r="1432" spans="1:4" x14ac:dyDescent="0.2">
      <c r="A1432" s="6" t="s">
        <v>23299</v>
      </c>
      <c r="B1432" s="6" t="s">
        <v>25896</v>
      </c>
      <c r="C1432" s="6" t="s">
        <v>25536</v>
      </c>
      <c r="D1432" s="6" t="str">
        <f t="shared" si="22"/>
        <v>m2</v>
      </c>
    </row>
    <row r="1433" spans="1:4" x14ac:dyDescent="0.2">
      <c r="A1433" s="6" t="s">
        <v>23300</v>
      </c>
      <c r="B1433" s="6" t="s">
        <v>25896</v>
      </c>
      <c r="C1433" s="6" t="s">
        <v>25536</v>
      </c>
      <c r="D1433" s="6" t="str">
        <f t="shared" si="22"/>
        <v>m2</v>
      </c>
    </row>
    <row r="1434" spans="1:4" x14ac:dyDescent="0.2">
      <c r="A1434" s="6" t="s">
        <v>23301</v>
      </c>
      <c r="B1434" s="6" t="s">
        <v>25897</v>
      </c>
      <c r="C1434" s="6" t="s">
        <v>25536</v>
      </c>
      <c r="D1434" s="6" t="str">
        <f t="shared" si="22"/>
        <v>m2</v>
      </c>
    </row>
    <row r="1435" spans="1:4" x14ac:dyDescent="0.2">
      <c r="A1435" s="6" t="s">
        <v>23302</v>
      </c>
      <c r="B1435" s="6" t="s">
        <v>25897</v>
      </c>
      <c r="C1435" s="6" t="s">
        <v>25536</v>
      </c>
      <c r="D1435" s="6" t="str">
        <f t="shared" si="22"/>
        <v>m2</v>
      </c>
    </row>
    <row r="1436" spans="1:4" x14ac:dyDescent="0.2">
      <c r="A1436" s="6" t="s">
        <v>23303</v>
      </c>
      <c r="B1436" s="6" t="s">
        <v>25898</v>
      </c>
      <c r="C1436" s="6" t="s">
        <v>25536</v>
      </c>
      <c r="D1436" s="6" t="str">
        <f t="shared" si="22"/>
        <v>m2</v>
      </c>
    </row>
    <row r="1437" spans="1:4" x14ac:dyDescent="0.2">
      <c r="A1437" s="6" t="s">
        <v>23304</v>
      </c>
      <c r="B1437" s="6" t="s">
        <v>25898</v>
      </c>
      <c r="C1437" s="6" t="s">
        <v>25536</v>
      </c>
      <c r="D1437" s="6" t="str">
        <f t="shared" si="22"/>
        <v>m2</v>
      </c>
    </row>
    <row r="1438" spans="1:4" x14ac:dyDescent="0.2">
      <c r="A1438" s="6" t="s">
        <v>23305</v>
      </c>
      <c r="B1438" s="6" t="s">
        <v>25899</v>
      </c>
      <c r="C1438" s="6" t="s">
        <v>25536</v>
      </c>
      <c r="D1438" s="6" t="str">
        <f t="shared" si="22"/>
        <v>m2</v>
      </c>
    </row>
    <row r="1439" spans="1:4" x14ac:dyDescent="0.2">
      <c r="A1439" s="6" t="s">
        <v>23306</v>
      </c>
      <c r="B1439" s="6" t="s">
        <v>25899</v>
      </c>
      <c r="C1439" s="6" t="s">
        <v>25536</v>
      </c>
      <c r="D1439" s="6" t="str">
        <f t="shared" si="22"/>
        <v>m2</v>
      </c>
    </row>
    <row r="1440" spans="1:4" x14ac:dyDescent="0.2">
      <c r="A1440" s="6" t="s">
        <v>23307</v>
      </c>
      <c r="B1440" s="6" t="s">
        <v>25900</v>
      </c>
      <c r="C1440" s="6" t="s">
        <v>25536</v>
      </c>
      <c r="D1440" s="6" t="str">
        <f t="shared" si="22"/>
        <v>m2</v>
      </c>
    </row>
    <row r="1441" spans="1:4" x14ac:dyDescent="0.2">
      <c r="A1441" s="6" t="s">
        <v>23308</v>
      </c>
      <c r="B1441" s="6" t="s">
        <v>25900</v>
      </c>
      <c r="C1441" s="6" t="s">
        <v>25536</v>
      </c>
      <c r="D1441" s="6" t="str">
        <f t="shared" si="22"/>
        <v>m2</v>
      </c>
    </row>
    <row r="1442" spans="1:4" x14ac:dyDescent="0.2">
      <c r="A1442" s="6" t="s">
        <v>23309</v>
      </c>
      <c r="B1442" s="6" t="s">
        <v>25901</v>
      </c>
      <c r="C1442" s="6" t="s">
        <v>25536</v>
      </c>
      <c r="D1442" s="6" t="str">
        <f t="shared" si="22"/>
        <v>m2</v>
      </c>
    </row>
    <row r="1443" spans="1:4" x14ac:dyDescent="0.2">
      <c r="A1443" s="6" t="s">
        <v>23310</v>
      </c>
      <c r="B1443" s="6" t="s">
        <v>25901</v>
      </c>
      <c r="C1443" s="6" t="s">
        <v>25536</v>
      </c>
      <c r="D1443" s="6" t="str">
        <f t="shared" si="22"/>
        <v>m2</v>
      </c>
    </row>
    <row r="1444" spans="1:4" x14ac:dyDescent="0.2">
      <c r="A1444" s="6" t="s">
        <v>23311</v>
      </c>
      <c r="B1444" s="6" t="s">
        <v>25902</v>
      </c>
      <c r="C1444" s="6" t="s">
        <v>25536</v>
      </c>
      <c r="D1444" s="6" t="str">
        <f t="shared" si="22"/>
        <v>m2</v>
      </c>
    </row>
    <row r="1445" spans="1:4" x14ac:dyDescent="0.2">
      <c r="A1445" s="6" t="s">
        <v>23312</v>
      </c>
      <c r="B1445" s="6" t="s">
        <v>25902</v>
      </c>
      <c r="C1445" s="6" t="s">
        <v>25536</v>
      </c>
      <c r="D1445" s="6" t="str">
        <f t="shared" si="22"/>
        <v>m2</v>
      </c>
    </row>
    <row r="1446" spans="1:4" x14ac:dyDescent="0.2">
      <c r="A1446" s="6" t="s">
        <v>23313</v>
      </c>
      <c r="B1446" s="6" t="s">
        <v>25903</v>
      </c>
      <c r="C1446" s="6" t="s">
        <v>25536</v>
      </c>
      <c r="D1446" s="6" t="str">
        <f t="shared" si="22"/>
        <v>m2</v>
      </c>
    </row>
    <row r="1447" spans="1:4" x14ac:dyDescent="0.2">
      <c r="A1447" s="6" t="s">
        <v>23314</v>
      </c>
      <c r="B1447" s="6" t="s">
        <v>25903</v>
      </c>
      <c r="C1447" s="6" t="s">
        <v>25536</v>
      </c>
      <c r="D1447" s="6" t="str">
        <f t="shared" si="22"/>
        <v>m2</v>
      </c>
    </row>
    <row r="1448" spans="1:4" x14ac:dyDescent="0.2">
      <c r="A1448" s="6" t="s">
        <v>23315</v>
      </c>
      <c r="B1448" s="6" t="s">
        <v>25904</v>
      </c>
      <c r="C1448" s="6" t="s">
        <v>25536</v>
      </c>
      <c r="D1448" s="6" t="str">
        <f t="shared" si="22"/>
        <v>m2</v>
      </c>
    </row>
    <row r="1449" spans="1:4" x14ac:dyDescent="0.2">
      <c r="A1449" s="6" t="s">
        <v>23316</v>
      </c>
      <c r="B1449" s="6" t="s">
        <v>25904</v>
      </c>
      <c r="C1449" s="6" t="s">
        <v>25536</v>
      </c>
      <c r="D1449" s="6" t="str">
        <f t="shared" si="22"/>
        <v>m2</v>
      </c>
    </row>
    <row r="1450" spans="1:4" x14ac:dyDescent="0.2">
      <c r="A1450" s="6" t="s">
        <v>23317</v>
      </c>
      <c r="B1450" s="6" t="s">
        <v>25905</v>
      </c>
      <c r="C1450" s="6" t="s">
        <v>25536</v>
      </c>
      <c r="D1450" s="6" t="str">
        <f t="shared" si="22"/>
        <v>m2</v>
      </c>
    </row>
    <row r="1451" spans="1:4" x14ac:dyDescent="0.2">
      <c r="A1451" s="6" t="s">
        <v>23318</v>
      </c>
      <c r="B1451" s="6" t="s">
        <v>25905</v>
      </c>
      <c r="C1451" s="6" t="s">
        <v>25536</v>
      </c>
      <c r="D1451" s="6" t="str">
        <f t="shared" si="22"/>
        <v>m2</v>
      </c>
    </row>
    <row r="1452" spans="1:4" x14ac:dyDescent="0.2">
      <c r="A1452" s="6" t="s">
        <v>23319</v>
      </c>
      <c r="B1452" s="6" t="s">
        <v>25906</v>
      </c>
      <c r="C1452" s="6" t="s">
        <v>25536</v>
      </c>
      <c r="D1452" s="6" t="str">
        <f t="shared" si="22"/>
        <v>m2</v>
      </c>
    </row>
    <row r="1453" spans="1:4" x14ac:dyDescent="0.2">
      <c r="A1453" s="6" t="s">
        <v>23320</v>
      </c>
      <c r="B1453" s="6" t="s">
        <v>25906</v>
      </c>
      <c r="C1453" s="6" t="s">
        <v>25536</v>
      </c>
      <c r="D1453" s="6" t="str">
        <f t="shared" si="22"/>
        <v>m2</v>
      </c>
    </row>
    <row r="1454" spans="1:4" x14ac:dyDescent="0.2">
      <c r="A1454" s="6" t="s">
        <v>23321</v>
      </c>
      <c r="B1454" s="6" t="s">
        <v>25907</v>
      </c>
      <c r="C1454" s="6" t="s">
        <v>25536</v>
      </c>
      <c r="D1454" s="6" t="str">
        <f t="shared" si="22"/>
        <v>m2</v>
      </c>
    </row>
    <row r="1455" spans="1:4" x14ac:dyDescent="0.2">
      <c r="A1455" s="6" t="s">
        <v>23322</v>
      </c>
      <c r="B1455" s="6" t="s">
        <v>25907</v>
      </c>
      <c r="C1455" s="6" t="s">
        <v>25536</v>
      </c>
      <c r="D1455" s="6" t="str">
        <f t="shared" si="22"/>
        <v>m2</v>
      </c>
    </row>
    <row r="1456" spans="1:4" x14ac:dyDescent="0.2">
      <c r="A1456" s="6" t="s">
        <v>23323</v>
      </c>
      <c r="B1456" s="6" t="s">
        <v>25908</v>
      </c>
      <c r="C1456" s="6" t="s">
        <v>25536</v>
      </c>
      <c r="D1456" s="6" t="str">
        <f t="shared" si="22"/>
        <v>m2</v>
      </c>
    </row>
    <row r="1457" spans="1:4" x14ac:dyDescent="0.2">
      <c r="A1457" s="6" t="s">
        <v>23324</v>
      </c>
      <c r="B1457" s="6" t="s">
        <v>25908</v>
      </c>
      <c r="C1457" s="6" t="s">
        <v>25536</v>
      </c>
      <c r="D1457" s="6" t="str">
        <f t="shared" si="22"/>
        <v>m2</v>
      </c>
    </row>
    <row r="1458" spans="1:4" x14ac:dyDescent="0.2">
      <c r="A1458" s="6" t="s">
        <v>23325</v>
      </c>
      <c r="B1458" s="6" t="s">
        <v>25909</v>
      </c>
      <c r="C1458" s="6" t="s">
        <v>25536</v>
      </c>
      <c r="D1458" s="6" t="str">
        <f t="shared" si="22"/>
        <v>m2</v>
      </c>
    </row>
    <row r="1459" spans="1:4" x14ac:dyDescent="0.2">
      <c r="A1459" s="6" t="s">
        <v>23326</v>
      </c>
      <c r="B1459" s="6" t="s">
        <v>25909</v>
      </c>
      <c r="C1459" s="6" t="s">
        <v>25536</v>
      </c>
      <c r="D1459" s="6" t="str">
        <f t="shared" si="22"/>
        <v>m2</v>
      </c>
    </row>
    <row r="1460" spans="1:4" x14ac:dyDescent="0.2">
      <c r="A1460" s="6" t="s">
        <v>23327</v>
      </c>
      <c r="B1460" s="6" t="s">
        <v>25910</v>
      </c>
      <c r="C1460" s="6" t="s">
        <v>25536</v>
      </c>
      <c r="D1460" s="6" t="str">
        <f t="shared" si="22"/>
        <v>m2</v>
      </c>
    </row>
    <row r="1461" spans="1:4" x14ac:dyDescent="0.2">
      <c r="A1461" s="6" t="s">
        <v>23328</v>
      </c>
      <c r="B1461" s="6" t="s">
        <v>25910</v>
      </c>
      <c r="C1461" s="6" t="s">
        <v>25536</v>
      </c>
      <c r="D1461" s="6" t="str">
        <f t="shared" si="22"/>
        <v>m2</v>
      </c>
    </row>
    <row r="1462" spans="1:4" x14ac:dyDescent="0.2">
      <c r="A1462" s="6" t="s">
        <v>23329</v>
      </c>
      <c r="B1462" s="6" t="s">
        <v>25911</v>
      </c>
      <c r="C1462" s="6" t="s">
        <v>25536</v>
      </c>
      <c r="D1462" s="6" t="str">
        <f t="shared" si="22"/>
        <v>m2</v>
      </c>
    </row>
    <row r="1463" spans="1:4" x14ac:dyDescent="0.2">
      <c r="A1463" s="6" t="s">
        <v>23330</v>
      </c>
      <c r="B1463" s="6" t="s">
        <v>25911</v>
      </c>
      <c r="C1463" s="6" t="s">
        <v>25536</v>
      </c>
      <c r="D1463" s="6" t="str">
        <f t="shared" si="22"/>
        <v>m2</v>
      </c>
    </row>
    <row r="1464" spans="1:4" x14ac:dyDescent="0.2">
      <c r="A1464" s="6" t="s">
        <v>23331</v>
      </c>
      <c r="B1464" s="6" t="s">
        <v>25912</v>
      </c>
      <c r="C1464" s="6" t="s">
        <v>25536</v>
      </c>
      <c r="D1464" s="6" t="str">
        <f t="shared" si="22"/>
        <v>m2</v>
      </c>
    </row>
    <row r="1465" spans="1:4" x14ac:dyDescent="0.2">
      <c r="A1465" s="6" t="s">
        <v>23332</v>
      </c>
      <c r="B1465" s="6" t="s">
        <v>25912</v>
      </c>
      <c r="C1465" s="6" t="s">
        <v>25536</v>
      </c>
      <c r="D1465" s="6" t="str">
        <f t="shared" si="22"/>
        <v>m2</v>
      </c>
    </row>
    <row r="1466" spans="1:4" x14ac:dyDescent="0.2">
      <c r="A1466" s="6" t="s">
        <v>23333</v>
      </c>
      <c r="B1466" s="6" t="s">
        <v>25913</v>
      </c>
      <c r="C1466" s="6" t="s">
        <v>25536</v>
      </c>
      <c r="D1466" s="6" t="str">
        <f t="shared" si="22"/>
        <v>m2</v>
      </c>
    </row>
    <row r="1467" spans="1:4" x14ac:dyDescent="0.2">
      <c r="A1467" s="6" t="s">
        <v>23334</v>
      </c>
      <c r="B1467" s="6" t="s">
        <v>25913</v>
      </c>
      <c r="C1467" s="6" t="s">
        <v>25536</v>
      </c>
      <c r="D1467" s="6" t="str">
        <f t="shared" si="22"/>
        <v>m2</v>
      </c>
    </row>
    <row r="1468" spans="1:4" x14ac:dyDescent="0.2">
      <c r="A1468" s="6" t="s">
        <v>23335</v>
      </c>
      <c r="B1468" s="6" t="s">
        <v>25914</v>
      </c>
      <c r="C1468" s="6" t="s">
        <v>25536</v>
      </c>
      <c r="D1468" s="6" t="str">
        <f t="shared" si="22"/>
        <v>m2</v>
      </c>
    </row>
    <row r="1469" spans="1:4" x14ac:dyDescent="0.2">
      <c r="A1469" s="6" t="s">
        <v>23336</v>
      </c>
      <c r="B1469" s="6" t="s">
        <v>25914</v>
      </c>
      <c r="C1469" s="6" t="s">
        <v>25536</v>
      </c>
      <c r="D1469" s="6" t="str">
        <f t="shared" si="22"/>
        <v>m2</v>
      </c>
    </row>
    <row r="1470" spans="1:4" x14ac:dyDescent="0.2">
      <c r="A1470" s="6" t="s">
        <v>23337</v>
      </c>
      <c r="B1470" s="6" t="s">
        <v>25915</v>
      </c>
      <c r="C1470" s="6" t="s">
        <v>25536</v>
      </c>
      <c r="D1470" s="6" t="str">
        <f t="shared" si="22"/>
        <v>m2</v>
      </c>
    </row>
    <row r="1471" spans="1:4" x14ac:dyDescent="0.2">
      <c r="A1471" s="6" t="s">
        <v>23338</v>
      </c>
      <c r="B1471" s="6" t="s">
        <v>25915</v>
      </c>
      <c r="C1471" s="6" t="s">
        <v>25536</v>
      </c>
      <c r="D1471" s="6" t="str">
        <f t="shared" si="22"/>
        <v>m2</v>
      </c>
    </row>
    <row r="1472" spans="1:4" x14ac:dyDescent="0.2">
      <c r="A1472" s="6" t="s">
        <v>23339</v>
      </c>
      <c r="B1472" s="6" t="s">
        <v>25916</v>
      </c>
      <c r="C1472" s="6" t="s">
        <v>25536</v>
      </c>
      <c r="D1472" s="6" t="str">
        <f t="shared" si="22"/>
        <v>m2</v>
      </c>
    </row>
    <row r="1473" spans="1:4" x14ac:dyDescent="0.2">
      <c r="A1473" s="6" t="s">
        <v>23340</v>
      </c>
      <c r="B1473" s="6" t="s">
        <v>25916</v>
      </c>
      <c r="C1473" s="6" t="s">
        <v>25536</v>
      </c>
      <c r="D1473" s="6" t="str">
        <f t="shared" si="22"/>
        <v>m2</v>
      </c>
    </row>
    <row r="1474" spans="1:4" x14ac:dyDescent="0.2">
      <c r="A1474" s="6" t="s">
        <v>23341</v>
      </c>
      <c r="B1474" s="6" t="s">
        <v>25917</v>
      </c>
      <c r="C1474" s="6" t="s">
        <v>25536</v>
      </c>
      <c r="D1474" s="6" t="str">
        <f t="shared" ref="D1474:D1537" si="23">LOWER(C1474)</f>
        <v>m2</v>
      </c>
    </row>
    <row r="1475" spans="1:4" x14ac:dyDescent="0.2">
      <c r="A1475" s="6" t="s">
        <v>23342</v>
      </c>
      <c r="B1475" s="6" t="s">
        <v>25917</v>
      </c>
      <c r="C1475" s="6" t="s">
        <v>25536</v>
      </c>
      <c r="D1475" s="6" t="str">
        <f t="shared" si="23"/>
        <v>m2</v>
      </c>
    </row>
    <row r="1476" spans="1:4" x14ac:dyDescent="0.2">
      <c r="A1476" s="6" t="s">
        <v>23343</v>
      </c>
      <c r="B1476" s="6" t="s">
        <v>25918</v>
      </c>
      <c r="C1476" s="6" t="s">
        <v>25536</v>
      </c>
      <c r="D1476" s="6" t="str">
        <f t="shared" si="23"/>
        <v>m2</v>
      </c>
    </row>
    <row r="1477" spans="1:4" x14ac:dyDescent="0.2">
      <c r="A1477" s="6" t="s">
        <v>23344</v>
      </c>
      <c r="B1477" s="6" t="s">
        <v>25918</v>
      </c>
      <c r="C1477" s="6" t="s">
        <v>25536</v>
      </c>
      <c r="D1477" s="6" t="str">
        <f t="shared" si="23"/>
        <v>m2</v>
      </c>
    </row>
    <row r="1478" spans="1:4" x14ac:dyDescent="0.2">
      <c r="A1478" s="6" t="s">
        <v>23345</v>
      </c>
      <c r="B1478" s="6" t="s">
        <v>25919</v>
      </c>
      <c r="C1478" s="6" t="s">
        <v>25536</v>
      </c>
      <c r="D1478" s="6" t="str">
        <f t="shared" si="23"/>
        <v>m2</v>
      </c>
    </row>
    <row r="1479" spans="1:4" x14ac:dyDescent="0.2">
      <c r="A1479" s="6" t="s">
        <v>23346</v>
      </c>
      <c r="B1479" s="6" t="s">
        <v>25919</v>
      </c>
      <c r="C1479" s="6" t="s">
        <v>25536</v>
      </c>
      <c r="D1479" s="6" t="str">
        <f t="shared" si="23"/>
        <v>m2</v>
      </c>
    </row>
    <row r="1480" spans="1:4" x14ac:dyDescent="0.2">
      <c r="A1480" s="6" t="s">
        <v>23347</v>
      </c>
      <c r="B1480" s="6" t="s">
        <v>25920</v>
      </c>
      <c r="C1480" s="6" t="s">
        <v>25536</v>
      </c>
      <c r="D1480" s="6" t="str">
        <f t="shared" si="23"/>
        <v>m2</v>
      </c>
    </row>
    <row r="1481" spans="1:4" x14ac:dyDescent="0.2">
      <c r="A1481" s="6" t="s">
        <v>23348</v>
      </c>
      <c r="B1481" s="6" t="s">
        <v>25920</v>
      </c>
      <c r="C1481" s="6" t="s">
        <v>25536</v>
      </c>
      <c r="D1481" s="6" t="str">
        <f t="shared" si="23"/>
        <v>m2</v>
      </c>
    </row>
    <row r="1482" spans="1:4" x14ac:dyDescent="0.2">
      <c r="A1482" s="6" t="s">
        <v>23349</v>
      </c>
      <c r="B1482" s="6" t="s">
        <v>25921</v>
      </c>
      <c r="C1482" s="6" t="s">
        <v>25536</v>
      </c>
      <c r="D1482" s="6" t="str">
        <f t="shared" si="23"/>
        <v>m2</v>
      </c>
    </row>
    <row r="1483" spans="1:4" x14ac:dyDescent="0.2">
      <c r="A1483" s="6" t="s">
        <v>23350</v>
      </c>
      <c r="B1483" s="6" t="s">
        <v>25921</v>
      </c>
      <c r="C1483" s="6" t="s">
        <v>25536</v>
      </c>
      <c r="D1483" s="6" t="str">
        <f t="shared" si="23"/>
        <v>m2</v>
      </c>
    </row>
    <row r="1484" spans="1:4" x14ac:dyDescent="0.2">
      <c r="A1484" s="6" t="s">
        <v>23351</v>
      </c>
      <c r="B1484" s="6" t="s">
        <v>25922</v>
      </c>
      <c r="C1484" s="6" t="s">
        <v>25536</v>
      </c>
      <c r="D1484" s="6" t="str">
        <f t="shared" si="23"/>
        <v>m2</v>
      </c>
    </row>
    <row r="1485" spans="1:4" x14ac:dyDescent="0.2">
      <c r="A1485" s="6" t="s">
        <v>23352</v>
      </c>
      <c r="B1485" s="6" t="s">
        <v>25922</v>
      </c>
      <c r="C1485" s="6" t="s">
        <v>25536</v>
      </c>
      <c r="D1485" s="6" t="str">
        <f t="shared" si="23"/>
        <v>m2</v>
      </c>
    </row>
    <row r="1486" spans="1:4" x14ac:dyDescent="0.2">
      <c r="A1486" s="6" t="s">
        <v>23353</v>
      </c>
      <c r="B1486" s="6" t="s">
        <v>25923</v>
      </c>
      <c r="C1486" s="6" t="s">
        <v>25536</v>
      </c>
      <c r="D1486" s="6" t="str">
        <f t="shared" si="23"/>
        <v>m2</v>
      </c>
    </row>
    <row r="1487" spans="1:4" x14ac:dyDescent="0.2">
      <c r="A1487" s="6" t="s">
        <v>23354</v>
      </c>
      <c r="B1487" s="6" t="s">
        <v>25923</v>
      </c>
      <c r="C1487" s="6" t="s">
        <v>25536</v>
      </c>
      <c r="D1487" s="6" t="str">
        <f t="shared" si="23"/>
        <v>m2</v>
      </c>
    </row>
    <row r="1488" spans="1:4" x14ac:dyDescent="0.2">
      <c r="A1488" s="6" t="s">
        <v>23355</v>
      </c>
      <c r="B1488" s="6" t="s">
        <v>25924</v>
      </c>
      <c r="C1488" s="6" t="s">
        <v>25536</v>
      </c>
      <c r="D1488" s="6" t="str">
        <f t="shared" si="23"/>
        <v>m2</v>
      </c>
    </row>
    <row r="1489" spans="1:4" x14ac:dyDescent="0.2">
      <c r="A1489" s="6" t="s">
        <v>23356</v>
      </c>
      <c r="B1489" s="6" t="s">
        <v>25924</v>
      </c>
      <c r="C1489" s="6" t="s">
        <v>25536</v>
      </c>
      <c r="D1489" s="6" t="str">
        <f t="shared" si="23"/>
        <v>m2</v>
      </c>
    </row>
    <row r="1490" spans="1:4" x14ac:dyDescent="0.2">
      <c r="A1490" s="6" t="s">
        <v>23357</v>
      </c>
      <c r="B1490" s="6" t="s">
        <v>25925</v>
      </c>
      <c r="C1490" s="6" t="s">
        <v>25536</v>
      </c>
      <c r="D1490" s="6" t="str">
        <f t="shared" si="23"/>
        <v>m2</v>
      </c>
    </row>
    <row r="1491" spans="1:4" x14ac:dyDescent="0.2">
      <c r="A1491" s="6" t="s">
        <v>23358</v>
      </c>
      <c r="B1491" s="6" t="s">
        <v>25925</v>
      </c>
      <c r="C1491" s="6" t="s">
        <v>25536</v>
      </c>
      <c r="D1491" s="6" t="str">
        <f t="shared" si="23"/>
        <v>m2</v>
      </c>
    </row>
    <row r="1492" spans="1:4" x14ac:dyDescent="0.2">
      <c r="A1492" s="6" t="s">
        <v>23359</v>
      </c>
      <c r="B1492" s="6" t="s">
        <v>25926</v>
      </c>
      <c r="C1492" s="6" t="s">
        <v>25536</v>
      </c>
      <c r="D1492" s="6" t="str">
        <f t="shared" si="23"/>
        <v>m2</v>
      </c>
    </row>
    <row r="1493" spans="1:4" x14ac:dyDescent="0.2">
      <c r="A1493" s="6" t="s">
        <v>23360</v>
      </c>
      <c r="B1493" s="6" t="s">
        <v>25926</v>
      </c>
      <c r="C1493" s="6" t="s">
        <v>25536</v>
      </c>
      <c r="D1493" s="6" t="str">
        <f t="shared" si="23"/>
        <v>m2</v>
      </c>
    </row>
    <row r="1494" spans="1:4" x14ac:dyDescent="0.2">
      <c r="A1494" s="6" t="s">
        <v>23361</v>
      </c>
      <c r="B1494" s="6" t="s">
        <v>25927</v>
      </c>
      <c r="C1494" s="6" t="s">
        <v>25536</v>
      </c>
      <c r="D1494" s="6" t="str">
        <f t="shared" si="23"/>
        <v>m2</v>
      </c>
    </row>
    <row r="1495" spans="1:4" x14ac:dyDescent="0.2">
      <c r="A1495" s="6" t="s">
        <v>23362</v>
      </c>
      <c r="B1495" s="6" t="s">
        <v>25927</v>
      </c>
      <c r="C1495" s="6" t="s">
        <v>25536</v>
      </c>
      <c r="D1495" s="6" t="str">
        <f t="shared" si="23"/>
        <v>m2</v>
      </c>
    </row>
    <row r="1496" spans="1:4" x14ac:dyDescent="0.2">
      <c r="A1496" s="6" t="s">
        <v>23363</v>
      </c>
      <c r="B1496" s="6" t="s">
        <v>25928</v>
      </c>
      <c r="C1496" s="6" t="s">
        <v>25536</v>
      </c>
      <c r="D1496" s="6" t="str">
        <f t="shared" si="23"/>
        <v>m2</v>
      </c>
    </row>
    <row r="1497" spans="1:4" x14ac:dyDescent="0.2">
      <c r="A1497" s="6" t="s">
        <v>23364</v>
      </c>
      <c r="B1497" s="6" t="s">
        <v>25928</v>
      </c>
      <c r="C1497" s="6" t="s">
        <v>25536</v>
      </c>
      <c r="D1497" s="6" t="str">
        <f t="shared" si="23"/>
        <v>m2</v>
      </c>
    </row>
    <row r="1498" spans="1:4" x14ac:dyDescent="0.2">
      <c r="A1498" s="6" t="s">
        <v>23365</v>
      </c>
      <c r="B1498" s="6" t="s">
        <v>25929</v>
      </c>
      <c r="C1498" s="6" t="s">
        <v>25536</v>
      </c>
      <c r="D1498" s="6" t="str">
        <f t="shared" si="23"/>
        <v>m2</v>
      </c>
    </row>
    <row r="1499" spans="1:4" x14ac:dyDescent="0.2">
      <c r="A1499" s="6" t="s">
        <v>23366</v>
      </c>
      <c r="B1499" s="6" t="s">
        <v>25929</v>
      </c>
      <c r="C1499" s="6" t="s">
        <v>25536</v>
      </c>
      <c r="D1499" s="6" t="str">
        <f t="shared" si="23"/>
        <v>m2</v>
      </c>
    </row>
    <row r="1500" spans="1:4" x14ac:dyDescent="0.2">
      <c r="A1500" s="6" t="s">
        <v>23367</v>
      </c>
      <c r="B1500" s="6" t="s">
        <v>25930</v>
      </c>
      <c r="C1500" s="6" t="s">
        <v>25536</v>
      </c>
      <c r="D1500" s="6" t="str">
        <f t="shared" si="23"/>
        <v>m2</v>
      </c>
    </row>
    <row r="1501" spans="1:4" x14ac:dyDescent="0.2">
      <c r="A1501" s="6" t="s">
        <v>23368</v>
      </c>
      <c r="B1501" s="6" t="s">
        <v>25930</v>
      </c>
      <c r="C1501" s="6" t="s">
        <v>25536</v>
      </c>
      <c r="D1501" s="6" t="str">
        <f t="shared" si="23"/>
        <v>m2</v>
      </c>
    </row>
    <row r="1502" spans="1:4" x14ac:dyDescent="0.2">
      <c r="A1502" s="6" t="s">
        <v>23369</v>
      </c>
      <c r="B1502" s="6" t="s">
        <v>25931</v>
      </c>
      <c r="C1502" s="6" t="s">
        <v>25536</v>
      </c>
      <c r="D1502" s="6" t="str">
        <f t="shared" si="23"/>
        <v>m2</v>
      </c>
    </row>
    <row r="1503" spans="1:4" x14ac:dyDescent="0.2">
      <c r="A1503" s="6" t="s">
        <v>23370</v>
      </c>
      <c r="B1503" s="6" t="s">
        <v>25931</v>
      </c>
      <c r="C1503" s="6" t="s">
        <v>25536</v>
      </c>
      <c r="D1503" s="6" t="str">
        <f t="shared" si="23"/>
        <v>m2</v>
      </c>
    </row>
    <row r="1504" spans="1:4" x14ac:dyDescent="0.2">
      <c r="A1504" s="6" t="s">
        <v>23371</v>
      </c>
      <c r="B1504" s="6" t="s">
        <v>25932</v>
      </c>
      <c r="C1504" s="6" t="s">
        <v>25536</v>
      </c>
      <c r="D1504" s="6" t="str">
        <f t="shared" si="23"/>
        <v>m2</v>
      </c>
    </row>
    <row r="1505" spans="1:4" x14ac:dyDescent="0.2">
      <c r="A1505" s="6" t="s">
        <v>23372</v>
      </c>
      <c r="B1505" s="6" t="s">
        <v>25932</v>
      </c>
      <c r="C1505" s="6" t="s">
        <v>25536</v>
      </c>
      <c r="D1505" s="6" t="str">
        <f t="shared" si="23"/>
        <v>m2</v>
      </c>
    </row>
    <row r="1506" spans="1:4" x14ac:dyDescent="0.2">
      <c r="A1506" s="6" t="s">
        <v>23373</v>
      </c>
      <c r="B1506" s="6" t="s">
        <v>25933</v>
      </c>
      <c r="C1506" s="6" t="s">
        <v>25536</v>
      </c>
      <c r="D1506" s="6" t="str">
        <f t="shared" si="23"/>
        <v>m2</v>
      </c>
    </row>
    <row r="1507" spans="1:4" x14ac:dyDescent="0.2">
      <c r="A1507" s="6" t="s">
        <v>23374</v>
      </c>
      <c r="B1507" s="6" t="s">
        <v>25933</v>
      </c>
      <c r="C1507" s="6" t="s">
        <v>25536</v>
      </c>
      <c r="D1507" s="6" t="str">
        <f t="shared" si="23"/>
        <v>m2</v>
      </c>
    </row>
    <row r="1508" spans="1:4" x14ac:dyDescent="0.2">
      <c r="A1508" s="6" t="s">
        <v>23375</v>
      </c>
      <c r="B1508" s="6" t="s">
        <v>25934</v>
      </c>
      <c r="C1508" s="6" t="s">
        <v>25536</v>
      </c>
      <c r="D1508" s="6" t="str">
        <f t="shared" si="23"/>
        <v>m2</v>
      </c>
    </row>
    <row r="1509" spans="1:4" x14ac:dyDescent="0.2">
      <c r="A1509" s="6" t="s">
        <v>23376</v>
      </c>
      <c r="B1509" s="6" t="s">
        <v>25934</v>
      </c>
      <c r="C1509" s="6" t="s">
        <v>25536</v>
      </c>
      <c r="D1509" s="6" t="str">
        <f t="shared" si="23"/>
        <v>m2</v>
      </c>
    </row>
    <row r="1510" spans="1:4" x14ac:dyDescent="0.2">
      <c r="A1510" s="6" t="s">
        <v>23377</v>
      </c>
      <c r="B1510" s="6" t="s">
        <v>25935</v>
      </c>
      <c r="C1510" s="6" t="s">
        <v>25536</v>
      </c>
      <c r="D1510" s="6" t="str">
        <f t="shared" si="23"/>
        <v>m2</v>
      </c>
    </row>
    <row r="1511" spans="1:4" x14ac:dyDescent="0.2">
      <c r="A1511" s="6" t="s">
        <v>23378</v>
      </c>
      <c r="B1511" s="6" t="s">
        <v>25935</v>
      </c>
      <c r="C1511" s="6" t="s">
        <v>25536</v>
      </c>
      <c r="D1511" s="6" t="str">
        <f t="shared" si="23"/>
        <v>m2</v>
      </c>
    </row>
    <row r="1512" spans="1:4" x14ac:dyDescent="0.2">
      <c r="A1512" s="6" t="s">
        <v>23379</v>
      </c>
      <c r="B1512" s="6" t="s">
        <v>25936</v>
      </c>
      <c r="C1512" s="6" t="s">
        <v>25536</v>
      </c>
      <c r="D1512" s="6" t="str">
        <f t="shared" si="23"/>
        <v>m2</v>
      </c>
    </row>
    <row r="1513" spans="1:4" x14ac:dyDescent="0.2">
      <c r="A1513" s="6" t="s">
        <v>23380</v>
      </c>
      <c r="B1513" s="6" t="s">
        <v>25936</v>
      </c>
      <c r="C1513" s="6" t="s">
        <v>25536</v>
      </c>
      <c r="D1513" s="6" t="str">
        <f t="shared" si="23"/>
        <v>m2</v>
      </c>
    </row>
    <row r="1514" spans="1:4" x14ac:dyDescent="0.2">
      <c r="A1514" s="6" t="s">
        <v>23381</v>
      </c>
      <c r="B1514" s="6" t="s">
        <v>25937</v>
      </c>
      <c r="C1514" s="6" t="s">
        <v>25536</v>
      </c>
      <c r="D1514" s="6" t="str">
        <f t="shared" si="23"/>
        <v>m2</v>
      </c>
    </row>
    <row r="1515" spans="1:4" x14ac:dyDescent="0.2">
      <c r="A1515" s="6" t="s">
        <v>23382</v>
      </c>
      <c r="B1515" s="6" t="s">
        <v>25937</v>
      </c>
      <c r="C1515" s="6" t="s">
        <v>25536</v>
      </c>
      <c r="D1515" s="6" t="str">
        <f t="shared" si="23"/>
        <v>m2</v>
      </c>
    </row>
    <row r="1516" spans="1:4" x14ac:dyDescent="0.2">
      <c r="A1516" s="6" t="s">
        <v>23383</v>
      </c>
      <c r="B1516" s="6" t="s">
        <v>25938</v>
      </c>
      <c r="C1516" s="6" t="s">
        <v>25536</v>
      </c>
      <c r="D1516" s="6" t="str">
        <f t="shared" si="23"/>
        <v>m2</v>
      </c>
    </row>
    <row r="1517" spans="1:4" x14ac:dyDescent="0.2">
      <c r="A1517" s="6" t="s">
        <v>23384</v>
      </c>
      <c r="B1517" s="6" t="s">
        <v>25938</v>
      </c>
      <c r="C1517" s="6" t="s">
        <v>25536</v>
      </c>
      <c r="D1517" s="6" t="str">
        <f t="shared" si="23"/>
        <v>m2</v>
      </c>
    </row>
    <row r="1518" spans="1:4" x14ac:dyDescent="0.2">
      <c r="A1518" s="6" t="s">
        <v>23385</v>
      </c>
      <c r="B1518" s="6" t="s">
        <v>25939</v>
      </c>
      <c r="C1518" s="6" t="s">
        <v>25536</v>
      </c>
      <c r="D1518" s="6" t="str">
        <f t="shared" si="23"/>
        <v>m2</v>
      </c>
    </row>
    <row r="1519" spans="1:4" x14ac:dyDescent="0.2">
      <c r="A1519" s="6" t="s">
        <v>23386</v>
      </c>
      <c r="B1519" s="6" t="s">
        <v>25939</v>
      </c>
      <c r="C1519" s="6" t="s">
        <v>25536</v>
      </c>
      <c r="D1519" s="6" t="str">
        <f t="shared" si="23"/>
        <v>m2</v>
      </c>
    </row>
    <row r="1520" spans="1:4" x14ac:dyDescent="0.2">
      <c r="A1520" s="6" t="s">
        <v>23387</v>
      </c>
      <c r="B1520" s="6" t="s">
        <v>25940</v>
      </c>
      <c r="C1520" s="6" t="s">
        <v>25536</v>
      </c>
      <c r="D1520" s="6" t="str">
        <f t="shared" si="23"/>
        <v>m2</v>
      </c>
    </row>
    <row r="1521" spans="1:4" x14ac:dyDescent="0.2">
      <c r="A1521" s="6" t="s">
        <v>23388</v>
      </c>
      <c r="B1521" s="6" t="s">
        <v>25940</v>
      </c>
      <c r="C1521" s="6" t="s">
        <v>25536</v>
      </c>
      <c r="D1521" s="6" t="str">
        <f t="shared" si="23"/>
        <v>m2</v>
      </c>
    </row>
    <row r="1522" spans="1:4" x14ac:dyDescent="0.2">
      <c r="A1522" s="6" t="s">
        <v>23389</v>
      </c>
      <c r="B1522" s="6" t="s">
        <v>25941</v>
      </c>
      <c r="C1522" s="6" t="s">
        <v>25536</v>
      </c>
      <c r="D1522" s="6" t="str">
        <f t="shared" si="23"/>
        <v>m2</v>
      </c>
    </row>
    <row r="1523" spans="1:4" x14ac:dyDescent="0.2">
      <c r="A1523" s="6" t="s">
        <v>23390</v>
      </c>
      <c r="B1523" s="6" t="s">
        <v>25941</v>
      </c>
      <c r="C1523" s="6" t="s">
        <v>25536</v>
      </c>
      <c r="D1523" s="6" t="str">
        <f t="shared" si="23"/>
        <v>m2</v>
      </c>
    </row>
    <row r="1524" spans="1:4" x14ac:dyDescent="0.2">
      <c r="A1524" s="6" t="s">
        <v>23391</v>
      </c>
      <c r="B1524" s="6" t="s">
        <v>25942</v>
      </c>
      <c r="C1524" s="6" t="s">
        <v>25536</v>
      </c>
      <c r="D1524" s="6" t="str">
        <f t="shared" si="23"/>
        <v>m2</v>
      </c>
    </row>
    <row r="1525" spans="1:4" x14ac:dyDescent="0.2">
      <c r="A1525" s="6" t="s">
        <v>23392</v>
      </c>
      <c r="B1525" s="6" t="s">
        <v>25942</v>
      </c>
      <c r="C1525" s="6" t="s">
        <v>25536</v>
      </c>
      <c r="D1525" s="6" t="str">
        <f t="shared" si="23"/>
        <v>m2</v>
      </c>
    </row>
    <row r="1526" spans="1:4" x14ac:dyDescent="0.2">
      <c r="A1526" s="6" t="s">
        <v>23393</v>
      </c>
      <c r="B1526" s="6" t="s">
        <v>25943</v>
      </c>
      <c r="C1526" s="6" t="s">
        <v>25536</v>
      </c>
      <c r="D1526" s="6" t="str">
        <f t="shared" si="23"/>
        <v>m2</v>
      </c>
    </row>
    <row r="1527" spans="1:4" x14ac:dyDescent="0.2">
      <c r="A1527" s="6" t="s">
        <v>23394</v>
      </c>
      <c r="B1527" s="6" t="s">
        <v>25943</v>
      </c>
      <c r="C1527" s="6" t="s">
        <v>25536</v>
      </c>
      <c r="D1527" s="6" t="str">
        <f t="shared" si="23"/>
        <v>m2</v>
      </c>
    </row>
    <row r="1528" spans="1:4" x14ac:dyDescent="0.2">
      <c r="A1528" s="6" t="s">
        <v>23395</v>
      </c>
      <c r="B1528" s="6" t="s">
        <v>25944</v>
      </c>
      <c r="C1528" s="6" t="s">
        <v>25536</v>
      </c>
      <c r="D1528" s="6" t="str">
        <f t="shared" si="23"/>
        <v>m2</v>
      </c>
    </row>
    <row r="1529" spans="1:4" x14ac:dyDescent="0.2">
      <c r="A1529" s="6" t="s">
        <v>23396</v>
      </c>
      <c r="B1529" s="6" t="s">
        <v>25944</v>
      </c>
      <c r="C1529" s="6" t="s">
        <v>25536</v>
      </c>
      <c r="D1529" s="6" t="str">
        <f t="shared" si="23"/>
        <v>m2</v>
      </c>
    </row>
    <row r="1530" spans="1:4" x14ac:dyDescent="0.2">
      <c r="A1530" s="6" t="s">
        <v>23397</v>
      </c>
      <c r="B1530" s="6" t="s">
        <v>25945</v>
      </c>
      <c r="C1530" s="6" t="s">
        <v>25536</v>
      </c>
      <c r="D1530" s="6" t="str">
        <f t="shared" si="23"/>
        <v>m2</v>
      </c>
    </row>
    <row r="1531" spans="1:4" x14ac:dyDescent="0.2">
      <c r="A1531" s="6" t="s">
        <v>23398</v>
      </c>
      <c r="B1531" s="6" t="s">
        <v>25945</v>
      </c>
      <c r="C1531" s="6" t="s">
        <v>25536</v>
      </c>
      <c r="D1531" s="6" t="str">
        <f t="shared" si="23"/>
        <v>m2</v>
      </c>
    </row>
    <row r="1532" spans="1:4" x14ac:dyDescent="0.2">
      <c r="A1532" s="6" t="s">
        <v>23399</v>
      </c>
      <c r="B1532" s="6" t="s">
        <v>25946</v>
      </c>
      <c r="C1532" s="6" t="s">
        <v>25536</v>
      </c>
      <c r="D1532" s="6" t="str">
        <f t="shared" si="23"/>
        <v>m2</v>
      </c>
    </row>
    <row r="1533" spans="1:4" x14ac:dyDescent="0.2">
      <c r="A1533" s="6" t="s">
        <v>23400</v>
      </c>
      <c r="B1533" s="6" t="s">
        <v>25946</v>
      </c>
      <c r="C1533" s="6" t="s">
        <v>25536</v>
      </c>
      <c r="D1533" s="6" t="str">
        <f t="shared" si="23"/>
        <v>m2</v>
      </c>
    </row>
    <row r="1534" spans="1:4" x14ac:dyDescent="0.2">
      <c r="A1534" s="6" t="s">
        <v>23401</v>
      </c>
      <c r="B1534" s="6" t="s">
        <v>25947</v>
      </c>
      <c r="C1534" s="6" t="s">
        <v>25536</v>
      </c>
      <c r="D1534" s="6" t="str">
        <f t="shared" si="23"/>
        <v>m2</v>
      </c>
    </row>
    <row r="1535" spans="1:4" x14ac:dyDescent="0.2">
      <c r="A1535" s="6" t="s">
        <v>23402</v>
      </c>
      <c r="B1535" s="6" t="s">
        <v>25947</v>
      </c>
      <c r="C1535" s="6" t="s">
        <v>25536</v>
      </c>
      <c r="D1535" s="6" t="str">
        <f t="shared" si="23"/>
        <v>m2</v>
      </c>
    </row>
    <row r="1536" spans="1:4" x14ac:dyDescent="0.2">
      <c r="A1536" s="6" t="s">
        <v>23403</v>
      </c>
      <c r="B1536" s="6" t="s">
        <v>25948</v>
      </c>
      <c r="C1536" s="6" t="s">
        <v>25536</v>
      </c>
      <c r="D1536" s="6" t="str">
        <f t="shared" si="23"/>
        <v>m2</v>
      </c>
    </row>
    <row r="1537" spans="1:4" x14ac:dyDescent="0.2">
      <c r="A1537" s="6" t="s">
        <v>23404</v>
      </c>
      <c r="B1537" s="6" t="s">
        <v>25948</v>
      </c>
      <c r="C1537" s="6" t="s">
        <v>25536</v>
      </c>
      <c r="D1537" s="6" t="str">
        <f t="shared" si="23"/>
        <v>m2</v>
      </c>
    </row>
    <row r="1538" spans="1:4" x14ac:dyDescent="0.2">
      <c r="A1538" s="6" t="s">
        <v>23405</v>
      </c>
      <c r="B1538" s="6" t="s">
        <v>25949</v>
      </c>
      <c r="C1538" s="6" t="s">
        <v>25536</v>
      </c>
      <c r="D1538" s="6" t="str">
        <f t="shared" ref="D1538:D1601" si="24">LOWER(C1538)</f>
        <v>m2</v>
      </c>
    </row>
    <row r="1539" spans="1:4" x14ac:dyDescent="0.2">
      <c r="A1539" s="6" t="s">
        <v>23406</v>
      </c>
      <c r="B1539" s="6" t="s">
        <v>25949</v>
      </c>
      <c r="C1539" s="6" t="s">
        <v>25536</v>
      </c>
      <c r="D1539" s="6" t="str">
        <f t="shared" si="24"/>
        <v>m2</v>
      </c>
    </row>
    <row r="1540" spans="1:4" x14ac:dyDescent="0.2">
      <c r="A1540" s="6" t="s">
        <v>23407</v>
      </c>
      <c r="B1540" s="6" t="s">
        <v>25950</v>
      </c>
      <c r="C1540" s="6" t="s">
        <v>25536</v>
      </c>
      <c r="D1540" s="6" t="str">
        <f t="shared" si="24"/>
        <v>m2</v>
      </c>
    </row>
    <row r="1541" spans="1:4" x14ac:dyDescent="0.2">
      <c r="A1541" s="6" t="s">
        <v>23408</v>
      </c>
      <c r="B1541" s="6" t="s">
        <v>25950</v>
      </c>
      <c r="C1541" s="6" t="s">
        <v>25536</v>
      </c>
      <c r="D1541" s="6" t="str">
        <f t="shared" si="24"/>
        <v>m2</v>
      </c>
    </row>
    <row r="1542" spans="1:4" x14ac:dyDescent="0.2">
      <c r="A1542" s="6" t="s">
        <v>23409</v>
      </c>
      <c r="B1542" s="6" t="s">
        <v>25951</v>
      </c>
      <c r="C1542" s="6" t="s">
        <v>25536</v>
      </c>
      <c r="D1542" s="6" t="str">
        <f t="shared" si="24"/>
        <v>m2</v>
      </c>
    </row>
    <row r="1543" spans="1:4" x14ac:dyDescent="0.2">
      <c r="A1543" s="6" t="s">
        <v>23410</v>
      </c>
      <c r="B1543" s="6" t="s">
        <v>25951</v>
      </c>
      <c r="C1543" s="6" t="s">
        <v>25536</v>
      </c>
      <c r="D1543" s="6" t="str">
        <f t="shared" si="24"/>
        <v>m2</v>
      </c>
    </row>
    <row r="1544" spans="1:4" x14ac:dyDescent="0.2">
      <c r="A1544" s="6" t="s">
        <v>23411</v>
      </c>
      <c r="B1544" s="6" t="s">
        <v>25952</v>
      </c>
      <c r="C1544" s="6" t="s">
        <v>25536</v>
      </c>
      <c r="D1544" s="6" t="str">
        <f t="shared" si="24"/>
        <v>m2</v>
      </c>
    </row>
    <row r="1545" spans="1:4" x14ac:dyDescent="0.2">
      <c r="A1545" s="6" t="s">
        <v>23412</v>
      </c>
      <c r="B1545" s="6" t="s">
        <v>25952</v>
      </c>
      <c r="C1545" s="6" t="s">
        <v>25536</v>
      </c>
      <c r="D1545" s="6" t="str">
        <f t="shared" si="24"/>
        <v>m2</v>
      </c>
    </row>
    <row r="1546" spans="1:4" x14ac:dyDescent="0.2">
      <c r="A1546" s="6" t="s">
        <v>23413</v>
      </c>
      <c r="B1546" s="6" t="s">
        <v>25953</v>
      </c>
      <c r="C1546" s="6" t="s">
        <v>25536</v>
      </c>
      <c r="D1546" s="6" t="str">
        <f t="shared" si="24"/>
        <v>m2</v>
      </c>
    </row>
    <row r="1547" spans="1:4" x14ac:dyDescent="0.2">
      <c r="A1547" s="6" t="s">
        <v>23414</v>
      </c>
      <c r="B1547" s="6" t="s">
        <v>25953</v>
      </c>
      <c r="C1547" s="6" t="s">
        <v>25536</v>
      </c>
      <c r="D1547" s="6" t="str">
        <f t="shared" si="24"/>
        <v>m2</v>
      </c>
    </row>
    <row r="1548" spans="1:4" x14ac:dyDescent="0.2">
      <c r="A1548" s="6" t="s">
        <v>23415</v>
      </c>
      <c r="B1548" s="6" t="s">
        <v>25954</v>
      </c>
      <c r="C1548" s="6" t="s">
        <v>25536</v>
      </c>
      <c r="D1548" s="6" t="str">
        <f t="shared" si="24"/>
        <v>m2</v>
      </c>
    </row>
    <row r="1549" spans="1:4" x14ac:dyDescent="0.2">
      <c r="A1549" s="6" t="s">
        <v>23416</v>
      </c>
      <c r="B1549" s="6" t="s">
        <v>25954</v>
      </c>
      <c r="C1549" s="6" t="s">
        <v>25536</v>
      </c>
      <c r="D1549" s="6" t="str">
        <f t="shared" si="24"/>
        <v>m2</v>
      </c>
    </row>
    <row r="1550" spans="1:4" x14ac:dyDescent="0.2">
      <c r="A1550" s="6" t="s">
        <v>23417</v>
      </c>
      <c r="B1550" s="6" t="s">
        <v>25955</v>
      </c>
      <c r="C1550" s="6" t="s">
        <v>25536</v>
      </c>
      <c r="D1550" s="6" t="str">
        <f t="shared" si="24"/>
        <v>m2</v>
      </c>
    </row>
    <row r="1551" spans="1:4" x14ac:dyDescent="0.2">
      <c r="A1551" s="6" t="s">
        <v>23418</v>
      </c>
      <c r="B1551" s="6" t="s">
        <v>25955</v>
      </c>
      <c r="C1551" s="6" t="s">
        <v>25536</v>
      </c>
      <c r="D1551" s="6" t="str">
        <f t="shared" si="24"/>
        <v>m2</v>
      </c>
    </row>
    <row r="1552" spans="1:4" x14ac:dyDescent="0.2">
      <c r="A1552" s="6" t="s">
        <v>23419</v>
      </c>
      <c r="B1552" s="6" t="s">
        <v>25956</v>
      </c>
      <c r="C1552" s="6" t="s">
        <v>25536</v>
      </c>
      <c r="D1552" s="6" t="str">
        <f t="shared" si="24"/>
        <v>m2</v>
      </c>
    </row>
    <row r="1553" spans="1:4" x14ac:dyDescent="0.2">
      <c r="A1553" s="6" t="s">
        <v>23420</v>
      </c>
      <c r="B1553" s="6" t="s">
        <v>25956</v>
      </c>
      <c r="C1553" s="6" t="s">
        <v>25536</v>
      </c>
      <c r="D1553" s="6" t="str">
        <f t="shared" si="24"/>
        <v>m2</v>
      </c>
    </row>
    <row r="1554" spans="1:4" x14ac:dyDescent="0.2">
      <c r="A1554" s="6" t="s">
        <v>23421</v>
      </c>
      <c r="B1554" s="6" t="s">
        <v>25957</v>
      </c>
      <c r="C1554" s="6" t="s">
        <v>25536</v>
      </c>
      <c r="D1554" s="6" t="str">
        <f t="shared" si="24"/>
        <v>m2</v>
      </c>
    </row>
    <row r="1555" spans="1:4" x14ac:dyDescent="0.2">
      <c r="A1555" s="6" t="s">
        <v>23422</v>
      </c>
      <c r="B1555" s="6" t="s">
        <v>25957</v>
      </c>
      <c r="C1555" s="6" t="s">
        <v>25536</v>
      </c>
      <c r="D1555" s="6" t="str">
        <f t="shared" si="24"/>
        <v>m2</v>
      </c>
    </row>
    <row r="1556" spans="1:4" x14ac:dyDescent="0.2">
      <c r="A1556" s="6" t="s">
        <v>23423</v>
      </c>
      <c r="B1556" s="6" t="s">
        <v>25958</v>
      </c>
      <c r="C1556" s="6" t="s">
        <v>25536</v>
      </c>
      <c r="D1556" s="6" t="str">
        <f t="shared" si="24"/>
        <v>m2</v>
      </c>
    </row>
    <row r="1557" spans="1:4" x14ac:dyDescent="0.2">
      <c r="A1557" s="6" t="s">
        <v>23424</v>
      </c>
      <c r="B1557" s="6" t="s">
        <v>25958</v>
      </c>
      <c r="C1557" s="6" t="s">
        <v>25536</v>
      </c>
      <c r="D1557" s="6" t="str">
        <f t="shared" si="24"/>
        <v>m2</v>
      </c>
    </row>
    <row r="1558" spans="1:4" x14ac:dyDescent="0.2">
      <c r="A1558" s="6" t="s">
        <v>23425</v>
      </c>
      <c r="B1558" s="6" t="s">
        <v>25959</v>
      </c>
      <c r="C1558" s="6" t="s">
        <v>25536</v>
      </c>
      <c r="D1558" s="6" t="str">
        <f t="shared" si="24"/>
        <v>m2</v>
      </c>
    </row>
    <row r="1559" spans="1:4" x14ac:dyDescent="0.2">
      <c r="A1559" s="6" t="s">
        <v>23426</v>
      </c>
      <c r="B1559" s="6" t="s">
        <v>25959</v>
      </c>
      <c r="C1559" s="6" t="s">
        <v>25536</v>
      </c>
      <c r="D1559" s="6" t="str">
        <f t="shared" si="24"/>
        <v>m2</v>
      </c>
    </row>
    <row r="1560" spans="1:4" x14ac:dyDescent="0.2">
      <c r="A1560" s="6" t="s">
        <v>23427</v>
      </c>
      <c r="B1560" s="6" t="s">
        <v>25960</v>
      </c>
      <c r="C1560" s="6" t="s">
        <v>25536</v>
      </c>
      <c r="D1560" s="6" t="str">
        <f t="shared" si="24"/>
        <v>m2</v>
      </c>
    </row>
    <row r="1561" spans="1:4" x14ac:dyDescent="0.2">
      <c r="A1561" s="6" t="s">
        <v>23428</v>
      </c>
      <c r="B1561" s="6" t="s">
        <v>25960</v>
      </c>
      <c r="C1561" s="6" t="s">
        <v>25536</v>
      </c>
      <c r="D1561" s="6" t="str">
        <f t="shared" si="24"/>
        <v>m2</v>
      </c>
    </row>
    <row r="1562" spans="1:4" x14ac:dyDescent="0.2">
      <c r="A1562" s="6" t="s">
        <v>23429</v>
      </c>
      <c r="B1562" s="6" t="s">
        <v>25961</v>
      </c>
      <c r="C1562" s="6" t="s">
        <v>25536</v>
      </c>
      <c r="D1562" s="6" t="str">
        <f t="shared" si="24"/>
        <v>m2</v>
      </c>
    </row>
    <row r="1563" spans="1:4" x14ac:dyDescent="0.2">
      <c r="A1563" s="6" t="s">
        <v>23430</v>
      </c>
      <c r="B1563" s="6" t="s">
        <v>25961</v>
      </c>
      <c r="C1563" s="6" t="s">
        <v>25536</v>
      </c>
      <c r="D1563" s="6" t="str">
        <f t="shared" si="24"/>
        <v>m2</v>
      </c>
    </row>
    <row r="1564" spans="1:4" x14ac:dyDescent="0.2">
      <c r="A1564" s="6" t="s">
        <v>23431</v>
      </c>
      <c r="B1564" s="6" t="s">
        <v>25962</v>
      </c>
      <c r="C1564" s="6" t="s">
        <v>25536</v>
      </c>
      <c r="D1564" s="6" t="str">
        <f t="shared" si="24"/>
        <v>m2</v>
      </c>
    </row>
    <row r="1565" spans="1:4" x14ac:dyDescent="0.2">
      <c r="A1565" s="6" t="s">
        <v>23432</v>
      </c>
      <c r="B1565" s="6" t="s">
        <v>25962</v>
      </c>
      <c r="C1565" s="6" t="s">
        <v>25536</v>
      </c>
      <c r="D1565" s="6" t="str">
        <f t="shared" si="24"/>
        <v>m2</v>
      </c>
    </row>
    <row r="1566" spans="1:4" x14ac:dyDescent="0.2">
      <c r="A1566" s="6" t="s">
        <v>23433</v>
      </c>
      <c r="B1566" s="6" t="s">
        <v>25963</v>
      </c>
      <c r="C1566" s="6" t="s">
        <v>25536</v>
      </c>
      <c r="D1566" s="6" t="str">
        <f t="shared" si="24"/>
        <v>m2</v>
      </c>
    </row>
    <row r="1567" spans="1:4" x14ac:dyDescent="0.2">
      <c r="A1567" s="6" t="s">
        <v>23434</v>
      </c>
      <c r="B1567" s="6" t="s">
        <v>25963</v>
      </c>
      <c r="C1567" s="6" t="s">
        <v>25536</v>
      </c>
      <c r="D1567" s="6" t="str">
        <f t="shared" si="24"/>
        <v>m2</v>
      </c>
    </row>
    <row r="1568" spans="1:4" x14ac:dyDescent="0.2">
      <c r="A1568" s="6" t="s">
        <v>23435</v>
      </c>
      <c r="B1568" s="6" t="s">
        <v>25964</v>
      </c>
      <c r="C1568" s="6" t="s">
        <v>25536</v>
      </c>
      <c r="D1568" s="6" t="str">
        <f t="shared" si="24"/>
        <v>m2</v>
      </c>
    </row>
    <row r="1569" spans="1:4" x14ac:dyDescent="0.2">
      <c r="A1569" s="6" t="s">
        <v>23436</v>
      </c>
      <c r="B1569" s="6" t="s">
        <v>25964</v>
      </c>
      <c r="C1569" s="6" t="s">
        <v>25536</v>
      </c>
      <c r="D1569" s="6" t="str">
        <f t="shared" si="24"/>
        <v>m2</v>
      </c>
    </row>
    <row r="1570" spans="1:4" x14ac:dyDescent="0.2">
      <c r="A1570" s="6" t="s">
        <v>23437</v>
      </c>
      <c r="B1570" s="6" t="s">
        <v>25965</v>
      </c>
      <c r="C1570" s="6" t="s">
        <v>25536</v>
      </c>
      <c r="D1570" s="6" t="str">
        <f t="shared" si="24"/>
        <v>m2</v>
      </c>
    </row>
    <row r="1571" spans="1:4" x14ac:dyDescent="0.2">
      <c r="A1571" s="6" t="s">
        <v>23438</v>
      </c>
      <c r="B1571" s="6" t="s">
        <v>25965</v>
      </c>
      <c r="C1571" s="6" t="s">
        <v>25536</v>
      </c>
      <c r="D1571" s="6" t="str">
        <f t="shared" si="24"/>
        <v>m2</v>
      </c>
    </row>
    <row r="1572" spans="1:4" x14ac:dyDescent="0.2">
      <c r="A1572" s="6" t="s">
        <v>23439</v>
      </c>
      <c r="B1572" s="6" t="s">
        <v>25966</v>
      </c>
      <c r="C1572" s="6" t="s">
        <v>25536</v>
      </c>
      <c r="D1572" s="6" t="str">
        <f t="shared" si="24"/>
        <v>m2</v>
      </c>
    </row>
    <row r="1573" spans="1:4" x14ac:dyDescent="0.2">
      <c r="A1573" s="6" t="s">
        <v>23440</v>
      </c>
      <c r="B1573" s="6" t="s">
        <v>25966</v>
      </c>
      <c r="C1573" s="6" t="s">
        <v>25536</v>
      </c>
      <c r="D1573" s="6" t="str">
        <f t="shared" si="24"/>
        <v>m2</v>
      </c>
    </row>
    <row r="1574" spans="1:4" x14ac:dyDescent="0.2">
      <c r="A1574" s="6" t="s">
        <v>23441</v>
      </c>
      <c r="B1574" s="6" t="s">
        <v>25967</v>
      </c>
      <c r="C1574" s="6" t="s">
        <v>25536</v>
      </c>
      <c r="D1574" s="6" t="str">
        <f t="shared" si="24"/>
        <v>m2</v>
      </c>
    </row>
    <row r="1575" spans="1:4" x14ac:dyDescent="0.2">
      <c r="A1575" s="6" t="s">
        <v>23442</v>
      </c>
      <c r="B1575" s="6" t="s">
        <v>25967</v>
      </c>
      <c r="C1575" s="6" t="s">
        <v>25536</v>
      </c>
      <c r="D1575" s="6" t="str">
        <f t="shared" si="24"/>
        <v>m2</v>
      </c>
    </row>
    <row r="1576" spans="1:4" x14ac:dyDescent="0.2">
      <c r="A1576" s="6" t="s">
        <v>23443</v>
      </c>
      <c r="B1576" s="6" t="s">
        <v>25968</v>
      </c>
      <c r="C1576" s="6" t="s">
        <v>25536</v>
      </c>
      <c r="D1576" s="6" t="str">
        <f t="shared" si="24"/>
        <v>m2</v>
      </c>
    </row>
    <row r="1577" spans="1:4" x14ac:dyDescent="0.2">
      <c r="A1577" s="6" t="s">
        <v>23444</v>
      </c>
      <c r="B1577" s="6" t="s">
        <v>25968</v>
      </c>
      <c r="C1577" s="6" t="s">
        <v>25536</v>
      </c>
      <c r="D1577" s="6" t="str">
        <f t="shared" si="24"/>
        <v>m2</v>
      </c>
    </row>
    <row r="1578" spans="1:4" x14ac:dyDescent="0.2">
      <c r="A1578" s="6" t="s">
        <v>23445</v>
      </c>
      <c r="B1578" s="6" t="s">
        <v>25969</v>
      </c>
      <c r="C1578" s="6" t="s">
        <v>25536</v>
      </c>
      <c r="D1578" s="6" t="str">
        <f t="shared" si="24"/>
        <v>m2</v>
      </c>
    </row>
    <row r="1579" spans="1:4" x14ac:dyDescent="0.2">
      <c r="A1579" s="6" t="s">
        <v>23446</v>
      </c>
      <c r="B1579" s="6" t="s">
        <v>25969</v>
      </c>
      <c r="C1579" s="6" t="s">
        <v>25536</v>
      </c>
      <c r="D1579" s="6" t="str">
        <f t="shared" si="24"/>
        <v>m2</v>
      </c>
    </row>
    <row r="1580" spans="1:4" x14ac:dyDescent="0.2">
      <c r="A1580" s="6" t="s">
        <v>23447</v>
      </c>
      <c r="B1580" s="6" t="s">
        <v>25970</v>
      </c>
      <c r="C1580" s="6" t="s">
        <v>25536</v>
      </c>
      <c r="D1580" s="6" t="str">
        <f t="shared" si="24"/>
        <v>m2</v>
      </c>
    </row>
    <row r="1581" spans="1:4" x14ac:dyDescent="0.2">
      <c r="A1581" s="6" t="s">
        <v>23448</v>
      </c>
      <c r="B1581" s="6" t="s">
        <v>25970</v>
      </c>
      <c r="C1581" s="6" t="s">
        <v>25536</v>
      </c>
      <c r="D1581" s="6" t="str">
        <f t="shared" si="24"/>
        <v>m2</v>
      </c>
    </row>
    <row r="1582" spans="1:4" x14ac:dyDescent="0.2">
      <c r="A1582" s="6" t="s">
        <v>23449</v>
      </c>
      <c r="B1582" s="6" t="s">
        <v>25971</v>
      </c>
      <c r="C1582" s="6" t="s">
        <v>25536</v>
      </c>
      <c r="D1582" s="6" t="str">
        <f t="shared" si="24"/>
        <v>m2</v>
      </c>
    </row>
    <row r="1583" spans="1:4" x14ac:dyDescent="0.2">
      <c r="A1583" s="6" t="s">
        <v>23450</v>
      </c>
      <c r="B1583" s="6" t="s">
        <v>25971</v>
      </c>
      <c r="C1583" s="6" t="s">
        <v>25536</v>
      </c>
      <c r="D1583" s="6" t="str">
        <f t="shared" si="24"/>
        <v>m2</v>
      </c>
    </row>
    <row r="1584" spans="1:4" x14ac:dyDescent="0.2">
      <c r="A1584" s="6" t="s">
        <v>23451</v>
      </c>
      <c r="B1584" s="6" t="s">
        <v>25972</v>
      </c>
      <c r="C1584" s="6" t="s">
        <v>25536</v>
      </c>
      <c r="D1584" s="6" t="str">
        <f t="shared" si="24"/>
        <v>m2</v>
      </c>
    </row>
    <row r="1585" spans="1:4" x14ac:dyDescent="0.2">
      <c r="A1585" s="6" t="s">
        <v>23452</v>
      </c>
      <c r="B1585" s="6" t="s">
        <v>25972</v>
      </c>
      <c r="C1585" s="6" t="s">
        <v>25536</v>
      </c>
      <c r="D1585" s="6" t="str">
        <f t="shared" si="24"/>
        <v>m2</v>
      </c>
    </row>
    <row r="1586" spans="1:4" x14ac:dyDescent="0.2">
      <c r="A1586" s="6" t="s">
        <v>23453</v>
      </c>
      <c r="B1586" s="6" t="s">
        <v>25973</v>
      </c>
      <c r="C1586" s="6" t="s">
        <v>25536</v>
      </c>
      <c r="D1586" s="6" t="str">
        <f t="shared" si="24"/>
        <v>m2</v>
      </c>
    </row>
    <row r="1587" spans="1:4" x14ac:dyDescent="0.2">
      <c r="A1587" s="6" t="s">
        <v>23454</v>
      </c>
      <c r="B1587" s="6" t="s">
        <v>25973</v>
      </c>
      <c r="C1587" s="6" t="s">
        <v>25536</v>
      </c>
      <c r="D1587" s="6" t="str">
        <f t="shared" si="24"/>
        <v>m2</v>
      </c>
    </row>
    <row r="1588" spans="1:4" x14ac:dyDescent="0.2">
      <c r="A1588" s="6" t="s">
        <v>23455</v>
      </c>
      <c r="B1588" s="6" t="s">
        <v>25974</v>
      </c>
      <c r="C1588" s="6" t="s">
        <v>25536</v>
      </c>
      <c r="D1588" s="6" t="str">
        <f t="shared" si="24"/>
        <v>m2</v>
      </c>
    </row>
    <row r="1589" spans="1:4" x14ac:dyDescent="0.2">
      <c r="A1589" s="6" t="s">
        <v>23456</v>
      </c>
      <c r="B1589" s="6" t="s">
        <v>25974</v>
      </c>
      <c r="C1589" s="6" t="s">
        <v>25536</v>
      </c>
      <c r="D1589" s="6" t="str">
        <f t="shared" si="24"/>
        <v>m2</v>
      </c>
    </row>
    <row r="1590" spans="1:4" x14ac:dyDescent="0.2">
      <c r="A1590" s="6" t="s">
        <v>23457</v>
      </c>
      <c r="B1590" s="6" t="s">
        <v>25975</v>
      </c>
      <c r="C1590" s="6" t="s">
        <v>25536</v>
      </c>
      <c r="D1590" s="6" t="str">
        <f t="shared" si="24"/>
        <v>m2</v>
      </c>
    </row>
    <row r="1591" spans="1:4" x14ac:dyDescent="0.2">
      <c r="A1591" s="6" t="s">
        <v>23458</v>
      </c>
      <c r="B1591" s="6" t="s">
        <v>25975</v>
      </c>
      <c r="C1591" s="6" t="s">
        <v>25536</v>
      </c>
      <c r="D1591" s="6" t="str">
        <f t="shared" si="24"/>
        <v>m2</v>
      </c>
    </row>
    <row r="1592" spans="1:4" x14ac:dyDescent="0.2">
      <c r="A1592" s="6" t="s">
        <v>23459</v>
      </c>
      <c r="B1592" s="6" t="s">
        <v>25976</v>
      </c>
      <c r="C1592" s="6" t="s">
        <v>25536</v>
      </c>
      <c r="D1592" s="6" t="str">
        <f t="shared" si="24"/>
        <v>m2</v>
      </c>
    </row>
    <row r="1593" spans="1:4" x14ac:dyDescent="0.2">
      <c r="A1593" s="6" t="s">
        <v>23460</v>
      </c>
      <c r="B1593" s="6" t="s">
        <v>25976</v>
      </c>
      <c r="C1593" s="6" t="s">
        <v>25536</v>
      </c>
      <c r="D1593" s="6" t="str">
        <f t="shared" si="24"/>
        <v>m2</v>
      </c>
    </row>
    <row r="1594" spans="1:4" x14ac:dyDescent="0.2">
      <c r="A1594" s="6" t="s">
        <v>23461</v>
      </c>
      <c r="B1594" s="6" t="s">
        <v>25977</v>
      </c>
      <c r="C1594" s="6" t="s">
        <v>25536</v>
      </c>
      <c r="D1594" s="6" t="str">
        <f t="shared" si="24"/>
        <v>m2</v>
      </c>
    </row>
    <row r="1595" spans="1:4" x14ac:dyDescent="0.2">
      <c r="A1595" s="6" t="s">
        <v>23462</v>
      </c>
      <c r="B1595" s="6" t="s">
        <v>25977</v>
      </c>
      <c r="C1595" s="6" t="s">
        <v>25536</v>
      </c>
      <c r="D1595" s="6" t="str">
        <f t="shared" si="24"/>
        <v>m2</v>
      </c>
    </row>
    <row r="1596" spans="1:4" x14ac:dyDescent="0.2">
      <c r="A1596" s="6" t="s">
        <v>23463</v>
      </c>
      <c r="B1596" s="6" t="s">
        <v>25978</v>
      </c>
      <c r="C1596" s="6" t="s">
        <v>25536</v>
      </c>
      <c r="D1596" s="6" t="str">
        <f t="shared" si="24"/>
        <v>m2</v>
      </c>
    </row>
    <row r="1597" spans="1:4" x14ac:dyDescent="0.2">
      <c r="A1597" s="6" t="s">
        <v>23464</v>
      </c>
      <c r="B1597" s="6" t="s">
        <v>25978</v>
      </c>
      <c r="C1597" s="6" t="s">
        <v>25536</v>
      </c>
      <c r="D1597" s="6" t="str">
        <f t="shared" si="24"/>
        <v>m2</v>
      </c>
    </row>
    <row r="1598" spans="1:4" x14ac:dyDescent="0.2">
      <c r="A1598" s="6" t="s">
        <v>23465</v>
      </c>
      <c r="B1598" s="6" t="s">
        <v>25979</v>
      </c>
      <c r="C1598" s="6" t="s">
        <v>25536</v>
      </c>
      <c r="D1598" s="6" t="str">
        <f t="shared" si="24"/>
        <v>m2</v>
      </c>
    </row>
    <row r="1599" spans="1:4" x14ac:dyDescent="0.2">
      <c r="A1599" s="6" t="s">
        <v>23466</v>
      </c>
      <c r="B1599" s="6" t="s">
        <v>25979</v>
      </c>
      <c r="C1599" s="6" t="s">
        <v>25536</v>
      </c>
      <c r="D1599" s="6" t="str">
        <f t="shared" si="24"/>
        <v>m2</v>
      </c>
    </row>
    <row r="1600" spans="1:4" x14ac:dyDescent="0.2">
      <c r="A1600" s="6" t="s">
        <v>23467</v>
      </c>
      <c r="B1600" s="6" t="s">
        <v>25980</v>
      </c>
      <c r="C1600" s="6" t="s">
        <v>25536</v>
      </c>
      <c r="D1600" s="6" t="str">
        <f t="shared" si="24"/>
        <v>m2</v>
      </c>
    </row>
    <row r="1601" spans="1:4" x14ac:dyDescent="0.2">
      <c r="A1601" s="6" t="s">
        <v>23468</v>
      </c>
      <c r="B1601" s="6" t="s">
        <v>25980</v>
      </c>
      <c r="C1601" s="6" t="s">
        <v>25536</v>
      </c>
      <c r="D1601" s="6" t="str">
        <f t="shared" si="24"/>
        <v>m2</v>
      </c>
    </row>
    <row r="1602" spans="1:4" x14ac:dyDescent="0.2">
      <c r="A1602" s="6" t="s">
        <v>23653</v>
      </c>
      <c r="B1602" s="6" t="s">
        <v>25981</v>
      </c>
      <c r="C1602" s="6" t="s">
        <v>25536</v>
      </c>
      <c r="D1602" s="6" t="str">
        <f t="shared" ref="D1602:D1665" si="25">LOWER(C1602)</f>
        <v>m2</v>
      </c>
    </row>
    <row r="1603" spans="1:4" x14ac:dyDescent="0.2">
      <c r="A1603" s="6" t="s">
        <v>23654</v>
      </c>
      <c r="B1603" s="6" t="s">
        <v>25981</v>
      </c>
      <c r="C1603" s="6" t="s">
        <v>25536</v>
      </c>
      <c r="D1603" s="6" t="str">
        <f t="shared" si="25"/>
        <v>m2</v>
      </c>
    </row>
    <row r="1604" spans="1:4" x14ac:dyDescent="0.2">
      <c r="A1604" s="6" t="s">
        <v>23655</v>
      </c>
      <c r="B1604" s="6" t="s">
        <v>25982</v>
      </c>
      <c r="C1604" s="6" t="s">
        <v>25536</v>
      </c>
      <c r="D1604" s="6" t="str">
        <f t="shared" si="25"/>
        <v>m2</v>
      </c>
    </row>
    <row r="1605" spans="1:4" x14ac:dyDescent="0.2">
      <c r="A1605" s="6" t="s">
        <v>23656</v>
      </c>
      <c r="B1605" s="6" t="s">
        <v>25982</v>
      </c>
      <c r="C1605" s="6" t="s">
        <v>25536</v>
      </c>
      <c r="D1605" s="6" t="str">
        <f t="shared" si="25"/>
        <v>m2</v>
      </c>
    </row>
    <row r="1606" spans="1:4" x14ac:dyDescent="0.2">
      <c r="A1606" s="6" t="s">
        <v>23657</v>
      </c>
      <c r="B1606" s="6" t="s">
        <v>25983</v>
      </c>
      <c r="C1606" s="6" t="s">
        <v>25536</v>
      </c>
      <c r="D1606" s="6" t="str">
        <f t="shared" si="25"/>
        <v>m2</v>
      </c>
    </row>
    <row r="1607" spans="1:4" x14ac:dyDescent="0.2">
      <c r="A1607" s="6" t="s">
        <v>23658</v>
      </c>
      <c r="B1607" s="6" t="s">
        <v>25983</v>
      </c>
      <c r="C1607" s="6" t="s">
        <v>25536</v>
      </c>
      <c r="D1607" s="6" t="str">
        <f t="shared" si="25"/>
        <v>m2</v>
      </c>
    </row>
    <row r="1608" spans="1:4" x14ac:dyDescent="0.2">
      <c r="A1608" s="6" t="s">
        <v>23659</v>
      </c>
      <c r="B1608" s="6" t="s">
        <v>25984</v>
      </c>
      <c r="C1608" s="6" t="s">
        <v>25536</v>
      </c>
      <c r="D1608" s="6" t="str">
        <f t="shared" si="25"/>
        <v>m2</v>
      </c>
    </row>
    <row r="1609" spans="1:4" x14ac:dyDescent="0.2">
      <c r="A1609" s="6" t="s">
        <v>23660</v>
      </c>
      <c r="B1609" s="6" t="s">
        <v>25984</v>
      </c>
      <c r="C1609" s="6" t="s">
        <v>25536</v>
      </c>
      <c r="D1609" s="6" t="str">
        <f t="shared" si="25"/>
        <v>m2</v>
      </c>
    </row>
    <row r="1610" spans="1:4" x14ac:dyDescent="0.2">
      <c r="A1610" s="6" t="s">
        <v>23661</v>
      </c>
      <c r="B1610" s="6" t="s">
        <v>25985</v>
      </c>
      <c r="C1610" s="6" t="s">
        <v>25536</v>
      </c>
      <c r="D1610" s="6" t="str">
        <f t="shared" si="25"/>
        <v>m2</v>
      </c>
    </row>
    <row r="1611" spans="1:4" x14ac:dyDescent="0.2">
      <c r="A1611" s="6" t="s">
        <v>23662</v>
      </c>
      <c r="B1611" s="6" t="s">
        <v>25985</v>
      </c>
      <c r="C1611" s="6" t="s">
        <v>25536</v>
      </c>
      <c r="D1611" s="6" t="str">
        <f t="shared" si="25"/>
        <v>m2</v>
      </c>
    </row>
    <row r="1612" spans="1:4" x14ac:dyDescent="0.2">
      <c r="A1612" s="6" t="s">
        <v>23663</v>
      </c>
      <c r="B1612" s="6" t="s">
        <v>25986</v>
      </c>
      <c r="C1612" s="6" t="s">
        <v>25536</v>
      </c>
      <c r="D1612" s="6" t="str">
        <f t="shared" si="25"/>
        <v>m2</v>
      </c>
    </row>
    <row r="1613" spans="1:4" x14ac:dyDescent="0.2">
      <c r="A1613" s="6" t="s">
        <v>23664</v>
      </c>
      <c r="B1613" s="6" t="s">
        <v>25986</v>
      </c>
      <c r="C1613" s="6" t="s">
        <v>25536</v>
      </c>
      <c r="D1613" s="6" t="str">
        <f t="shared" si="25"/>
        <v>m2</v>
      </c>
    </row>
    <row r="1614" spans="1:4" x14ac:dyDescent="0.2">
      <c r="A1614" s="6" t="s">
        <v>6751</v>
      </c>
      <c r="B1614" s="6" t="s">
        <v>25987</v>
      </c>
      <c r="C1614" s="6" t="s">
        <v>427</v>
      </c>
      <c r="D1614" s="6" t="str">
        <f t="shared" si="25"/>
        <v>h</v>
      </c>
    </row>
    <row r="1615" spans="1:4" x14ac:dyDescent="0.2">
      <c r="A1615" s="6" t="s">
        <v>12238</v>
      </c>
      <c r="B1615" s="6" t="s">
        <v>25987</v>
      </c>
      <c r="C1615" s="6" t="s">
        <v>427</v>
      </c>
      <c r="D1615" s="6" t="str">
        <f t="shared" si="25"/>
        <v>h</v>
      </c>
    </row>
    <row r="1616" spans="1:4" x14ac:dyDescent="0.2">
      <c r="A1616" s="6" t="s">
        <v>6752</v>
      </c>
      <c r="B1616" s="6" t="s">
        <v>25988</v>
      </c>
      <c r="C1616" s="6" t="s">
        <v>427</v>
      </c>
      <c r="D1616" s="6" t="str">
        <f t="shared" si="25"/>
        <v>h</v>
      </c>
    </row>
    <row r="1617" spans="1:4" x14ac:dyDescent="0.2">
      <c r="A1617" s="6" t="s">
        <v>12239</v>
      </c>
      <c r="B1617" s="6" t="s">
        <v>25988</v>
      </c>
      <c r="C1617" s="6" t="s">
        <v>427</v>
      </c>
      <c r="D1617" s="6" t="str">
        <f t="shared" si="25"/>
        <v>h</v>
      </c>
    </row>
    <row r="1618" spans="1:4" x14ac:dyDescent="0.2">
      <c r="A1618" s="6" t="s">
        <v>6753</v>
      </c>
      <c r="B1618" s="6" t="s">
        <v>25989</v>
      </c>
      <c r="C1618" s="6" t="s">
        <v>427</v>
      </c>
      <c r="D1618" s="6" t="str">
        <f t="shared" si="25"/>
        <v>h</v>
      </c>
    </row>
    <row r="1619" spans="1:4" x14ac:dyDescent="0.2">
      <c r="A1619" s="6" t="s">
        <v>12240</v>
      </c>
      <c r="B1619" s="6" t="s">
        <v>25989</v>
      </c>
      <c r="C1619" s="6" t="s">
        <v>427</v>
      </c>
      <c r="D1619" s="6" t="str">
        <f t="shared" si="25"/>
        <v>h</v>
      </c>
    </row>
    <row r="1620" spans="1:4" x14ac:dyDescent="0.2">
      <c r="A1620" s="6" t="s">
        <v>6754</v>
      </c>
      <c r="B1620" s="6" t="s">
        <v>25990</v>
      </c>
      <c r="C1620" s="6" t="s">
        <v>427</v>
      </c>
      <c r="D1620" s="6" t="str">
        <f t="shared" si="25"/>
        <v>h</v>
      </c>
    </row>
    <row r="1621" spans="1:4" x14ac:dyDescent="0.2">
      <c r="A1621" s="6" t="s">
        <v>12241</v>
      </c>
      <c r="B1621" s="6" t="s">
        <v>25990</v>
      </c>
      <c r="C1621" s="6" t="s">
        <v>427</v>
      </c>
      <c r="D1621" s="6" t="str">
        <f t="shared" si="25"/>
        <v>h</v>
      </c>
    </row>
    <row r="1622" spans="1:4" x14ac:dyDescent="0.2">
      <c r="A1622" s="6" t="s">
        <v>6755</v>
      </c>
      <c r="B1622" s="6" t="s">
        <v>25991</v>
      </c>
      <c r="C1622" s="6" t="s">
        <v>427</v>
      </c>
      <c r="D1622" s="6" t="str">
        <f t="shared" si="25"/>
        <v>h</v>
      </c>
    </row>
    <row r="1623" spans="1:4" x14ac:dyDescent="0.2">
      <c r="A1623" s="6" t="s">
        <v>12242</v>
      </c>
      <c r="B1623" s="6" t="s">
        <v>25991</v>
      </c>
      <c r="C1623" s="6" t="s">
        <v>427</v>
      </c>
      <c r="D1623" s="6" t="str">
        <f t="shared" si="25"/>
        <v>h</v>
      </c>
    </row>
    <row r="1624" spans="1:4" x14ac:dyDescent="0.2">
      <c r="A1624" s="6" t="s">
        <v>6756</v>
      </c>
      <c r="B1624" s="6" t="s">
        <v>25992</v>
      </c>
      <c r="C1624" s="6" t="s">
        <v>427</v>
      </c>
      <c r="D1624" s="6" t="str">
        <f t="shared" si="25"/>
        <v>h</v>
      </c>
    </row>
    <row r="1625" spans="1:4" x14ac:dyDescent="0.2">
      <c r="A1625" s="6" t="s">
        <v>12243</v>
      </c>
      <c r="B1625" s="6" t="s">
        <v>25992</v>
      </c>
      <c r="C1625" s="6" t="s">
        <v>427</v>
      </c>
      <c r="D1625" s="6" t="str">
        <f t="shared" si="25"/>
        <v>h</v>
      </c>
    </row>
    <row r="1626" spans="1:4" x14ac:dyDescent="0.2">
      <c r="A1626" s="6" t="s">
        <v>6757</v>
      </c>
      <c r="B1626" s="6" t="s">
        <v>25993</v>
      </c>
      <c r="C1626" s="6" t="s">
        <v>427</v>
      </c>
      <c r="D1626" s="6" t="str">
        <f t="shared" si="25"/>
        <v>h</v>
      </c>
    </row>
    <row r="1627" spans="1:4" x14ac:dyDescent="0.2">
      <c r="A1627" s="6" t="s">
        <v>12244</v>
      </c>
      <c r="B1627" s="6" t="s">
        <v>25993</v>
      </c>
      <c r="C1627" s="6" t="s">
        <v>427</v>
      </c>
      <c r="D1627" s="6" t="str">
        <f t="shared" si="25"/>
        <v>h</v>
      </c>
    </row>
    <row r="1628" spans="1:4" x14ac:dyDescent="0.2">
      <c r="A1628" s="6" t="s">
        <v>6758</v>
      </c>
      <c r="B1628" s="6" t="s">
        <v>25994</v>
      </c>
      <c r="C1628" s="6" t="s">
        <v>427</v>
      </c>
      <c r="D1628" s="6" t="str">
        <f t="shared" si="25"/>
        <v>h</v>
      </c>
    </row>
    <row r="1629" spans="1:4" x14ac:dyDescent="0.2">
      <c r="A1629" s="6" t="s">
        <v>12245</v>
      </c>
      <c r="B1629" s="6" t="s">
        <v>25994</v>
      </c>
      <c r="C1629" s="6" t="s">
        <v>427</v>
      </c>
      <c r="D1629" s="6" t="str">
        <f t="shared" si="25"/>
        <v>h</v>
      </c>
    </row>
    <row r="1630" spans="1:4" x14ac:dyDescent="0.2">
      <c r="A1630" s="6" t="s">
        <v>6759</v>
      </c>
      <c r="B1630" s="6" t="s">
        <v>25995</v>
      </c>
      <c r="C1630" s="6" t="s">
        <v>427</v>
      </c>
      <c r="D1630" s="6" t="str">
        <f t="shared" si="25"/>
        <v>h</v>
      </c>
    </row>
    <row r="1631" spans="1:4" x14ac:dyDescent="0.2">
      <c r="A1631" s="6" t="s">
        <v>12246</v>
      </c>
      <c r="B1631" s="6" t="s">
        <v>25995</v>
      </c>
      <c r="C1631" s="6" t="s">
        <v>427</v>
      </c>
      <c r="D1631" s="6" t="str">
        <f t="shared" si="25"/>
        <v>h</v>
      </c>
    </row>
    <row r="1632" spans="1:4" x14ac:dyDescent="0.2">
      <c r="A1632" s="6" t="s">
        <v>6760</v>
      </c>
      <c r="B1632" s="6" t="s">
        <v>25996</v>
      </c>
      <c r="C1632" s="6" t="s">
        <v>427</v>
      </c>
      <c r="D1632" s="6" t="str">
        <f t="shared" si="25"/>
        <v>h</v>
      </c>
    </row>
    <row r="1633" spans="1:4" x14ac:dyDescent="0.2">
      <c r="A1633" s="6" t="s">
        <v>12247</v>
      </c>
      <c r="B1633" s="6" t="s">
        <v>25996</v>
      </c>
      <c r="C1633" s="6" t="s">
        <v>427</v>
      </c>
      <c r="D1633" s="6" t="str">
        <f t="shared" si="25"/>
        <v>h</v>
      </c>
    </row>
    <row r="1634" spans="1:4" x14ac:dyDescent="0.2">
      <c r="A1634" s="6" t="s">
        <v>6761</v>
      </c>
      <c r="B1634" s="6" t="s">
        <v>25997</v>
      </c>
      <c r="C1634" s="6" t="s">
        <v>427</v>
      </c>
      <c r="D1634" s="6" t="str">
        <f t="shared" si="25"/>
        <v>h</v>
      </c>
    </row>
    <row r="1635" spans="1:4" x14ac:dyDescent="0.2">
      <c r="A1635" s="6" t="s">
        <v>12248</v>
      </c>
      <c r="B1635" s="6" t="s">
        <v>25997</v>
      </c>
      <c r="C1635" s="6" t="s">
        <v>427</v>
      </c>
      <c r="D1635" s="6" t="str">
        <f t="shared" si="25"/>
        <v>h</v>
      </c>
    </row>
    <row r="1636" spans="1:4" x14ac:dyDescent="0.2">
      <c r="A1636" s="6" t="s">
        <v>6762</v>
      </c>
      <c r="B1636" s="6" t="s">
        <v>25998</v>
      </c>
      <c r="C1636" s="6" t="s">
        <v>427</v>
      </c>
      <c r="D1636" s="6" t="str">
        <f t="shared" si="25"/>
        <v>h</v>
      </c>
    </row>
    <row r="1637" spans="1:4" x14ac:dyDescent="0.2">
      <c r="A1637" s="6" t="s">
        <v>12249</v>
      </c>
      <c r="B1637" s="6" t="s">
        <v>25998</v>
      </c>
      <c r="C1637" s="6" t="s">
        <v>427</v>
      </c>
      <c r="D1637" s="6" t="str">
        <f t="shared" si="25"/>
        <v>h</v>
      </c>
    </row>
    <row r="1638" spans="1:4" x14ac:dyDescent="0.2">
      <c r="A1638" s="6" t="s">
        <v>6763</v>
      </c>
      <c r="B1638" s="6" t="s">
        <v>25999</v>
      </c>
      <c r="C1638" s="6" t="s">
        <v>427</v>
      </c>
      <c r="D1638" s="6" t="str">
        <f t="shared" si="25"/>
        <v>h</v>
      </c>
    </row>
    <row r="1639" spans="1:4" x14ac:dyDescent="0.2">
      <c r="A1639" s="6" t="s">
        <v>12250</v>
      </c>
      <c r="B1639" s="6" t="s">
        <v>25999</v>
      </c>
      <c r="C1639" s="6" t="s">
        <v>427</v>
      </c>
      <c r="D1639" s="6" t="str">
        <f t="shared" si="25"/>
        <v>h</v>
      </c>
    </row>
    <row r="1640" spans="1:4" x14ac:dyDescent="0.2">
      <c r="A1640" s="6" t="s">
        <v>6764</v>
      </c>
      <c r="B1640" s="6" t="s">
        <v>26000</v>
      </c>
      <c r="C1640" s="6" t="s">
        <v>427</v>
      </c>
      <c r="D1640" s="6" t="str">
        <f t="shared" si="25"/>
        <v>h</v>
      </c>
    </row>
    <row r="1641" spans="1:4" x14ac:dyDescent="0.2">
      <c r="A1641" s="6" t="s">
        <v>12251</v>
      </c>
      <c r="B1641" s="6" t="s">
        <v>26000</v>
      </c>
      <c r="C1641" s="6" t="s">
        <v>427</v>
      </c>
      <c r="D1641" s="6" t="str">
        <f t="shared" si="25"/>
        <v>h</v>
      </c>
    </row>
    <row r="1642" spans="1:4" x14ac:dyDescent="0.2">
      <c r="A1642" s="6" t="s">
        <v>6765</v>
      </c>
      <c r="B1642" s="6" t="s">
        <v>26001</v>
      </c>
      <c r="C1642" s="6" t="s">
        <v>427</v>
      </c>
      <c r="D1642" s="6" t="str">
        <f t="shared" si="25"/>
        <v>h</v>
      </c>
    </row>
    <row r="1643" spans="1:4" x14ac:dyDescent="0.2">
      <c r="A1643" s="6" t="s">
        <v>12252</v>
      </c>
      <c r="B1643" s="6" t="s">
        <v>26001</v>
      </c>
      <c r="C1643" s="6" t="s">
        <v>427</v>
      </c>
      <c r="D1643" s="6" t="str">
        <f t="shared" si="25"/>
        <v>h</v>
      </c>
    </row>
    <row r="1644" spans="1:4" x14ac:dyDescent="0.2">
      <c r="A1644" s="6" t="s">
        <v>6766</v>
      </c>
      <c r="B1644" s="6" t="s">
        <v>26002</v>
      </c>
      <c r="C1644" s="6" t="s">
        <v>427</v>
      </c>
      <c r="D1644" s="6" t="str">
        <f t="shared" si="25"/>
        <v>h</v>
      </c>
    </row>
    <row r="1645" spans="1:4" x14ac:dyDescent="0.2">
      <c r="A1645" s="6" t="s">
        <v>12253</v>
      </c>
      <c r="B1645" s="6" t="s">
        <v>26002</v>
      </c>
      <c r="C1645" s="6" t="s">
        <v>427</v>
      </c>
      <c r="D1645" s="6" t="str">
        <f t="shared" si="25"/>
        <v>h</v>
      </c>
    </row>
    <row r="1646" spans="1:4" x14ac:dyDescent="0.2">
      <c r="A1646" s="6" t="s">
        <v>6767</v>
      </c>
      <c r="B1646" s="6" t="s">
        <v>26003</v>
      </c>
      <c r="C1646" s="6" t="s">
        <v>427</v>
      </c>
      <c r="D1646" s="6" t="str">
        <f t="shared" si="25"/>
        <v>h</v>
      </c>
    </row>
    <row r="1647" spans="1:4" x14ac:dyDescent="0.2">
      <c r="A1647" s="6" t="s">
        <v>12254</v>
      </c>
      <c r="B1647" s="6" t="s">
        <v>26003</v>
      </c>
      <c r="C1647" s="6" t="s">
        <v>427</v>
      </c>
      <c r="D1647" s="6" t="str">
        <f t="shared" si="25"/>
        <v>h</v>
      </c>
    </row>
    <row r="1648" spans="1:4" x14ac:dyDescent="0.2">
      <c r="A1648" s="6" t="s">
        <v>6768</v>
      </c>
      <c r="B1648" s="6" t="s">
        <v>26004</v>
      </c>
      <c r="C1648" s="6" t="s">
        <v>427</v>
      </c>
      <c r="D1648" s="6" t="str">
        <f t="shared" si="25"/>
        <v>h</v>
      </c>
    </row>
    <row r="1649" spans="1:4" x14ac:dyDescent="0.2">
      <c r="A1649" s="6" t="s">
        <v>12255</v>
      </c>
      <c r="B1649" s="6" t="s">
        <v>26004</v>
      </c>
      <c r="C1649" s="6" t="s">
        <v>427</v>
      </c>
      <c r="D1649" s="6" t="str">
        <f t="shared" si="25"/>
        <v>h</v>
      </c>
    </row>
    <row r="1650" spans="1:4" x14ac:dyDescent="0.2">
      <c r="A1650" s="6" t="s">
        <v>6769</v>
      </c>
      <c r="B1650" s="6" t="s">
        <v>26005</v>
      </c>
      <c r="C1650" s="6" t="s">
        <v>427</v>
      </c>
      <c r="D1650" s="6" t="str">
        <f t="shared" si="25"/>
        <v>h</v>
      </c>
    </row>
    <row r="1651" spans="1:4" x14ac:dyDescent="0.2">
      <c r="A1651" s="6" t="s">
        <v>12256</v>
      </c>
      <c r="B1651" s="6" t="s">
        <v>26005</v>
      </c>
      <c r="C1651" s="6" t="s">
        <v>427</v>
      </c>
      <c r="D1651" s="6" t="str">
        <f t="shared" si="25"/>
        <v>h</v>
      </c>
    </row>
    <row r="1652" spans="1:4" x14ac:dyDescent="0.2">
      <c r="A1652" s="6" t="s">
        <v>6770</v>
      </c>
      <c r="B1652" s="6" t="s">
        <v>26006</v>
      </c>
      <c r="C1652" s="6" t="s">
        <v>427</v>
      </c>
      <c r="D1652" s="6" t="str">
        <f t="shared" si="25"/>
        <v>h</v>
      </c>
    </row>
    <row r="1653" spans="1:4" x14ac:dyDescent="0.2">
      <c r="A1653" s="6" t="s">
        <v>12257</v>
      </c>
      <c r="B1653" s="6" t="s">
        <v>26006</v>
      </c>
      <c r="C1653" s="6" t="s">
        <v>427</v>
      </c>
      <c r="D1653" s="6" t="str">
        <f t="shared" si="25"/>
        <v>h</v>
      </c>
    </row>
    <row r="1654" spans="1:4" x14ac:dyDescent="0.2">
      <c r="A1654" s="6" t="s">
        <v>6771</v>
      </c>
      <c r="B1654" s="6" t="s">
        <v>26007</v>
      </c>
      <c r="C1654" s="6" t="s">
        <v>427</v>
      </c>
      <c r="D1654" s="6" t="str">
        <f t="shared" si="25"/>
        <v>h</v>
      </c>
    </row>
    <row r="1655" spans="1:4" x14ac:dyDescent="0.2">
      <c r="A1655" s="6" t="s">
        <v>12258</v>
      </c>
      <c r="B1655" s="6" t="s">
        <v>26007</v>
      </c>
      <c r="C1655" s="6" t="s">
        <v>427</v>
      </c>
      <c r="D1655" s="6" t="str">
        <f t="shared" si="25"/>
        <v>h</v>
      </c>
    </row>
    <row r="1656" spans="1:4" x14ac:dyDescent="0.2">
      <c r="A1656" s="6" t="s">
        <v>6772</v>
      </c>
      <c r="B1656" s="6" t="s">
        <v>26008</v>
      </c>
      <c r="C1656" s="6" t="s">
        <v>427</v>
      </c>
      <c r="D1656" s="6" t="str">
        <f t="shared" si="25"/>
        <v>h</v>
      </c>
    </row>
    <row r="1657" spans="1:4" x14ac:dyDescent="0.2">
      <c r="A1657" s="6" t="s">
        <v>12259</v>
      </c>
      <c r="B1657" s="6" t="s">
        <v>26008</v>
      </c>
      <c r="C1657" s="6" t="s">
        <v>427</v>
      </c>
      <c r="D1657" s="6" t="str">
        <f t="shared" si="25"/>
        <v>h</v>
      </c>
    </row>
    <row r="1658" spans="1:4" x14ac:dyDescent="0.2">
      <c r="A1658" s="6" t="s">
        <v>6773</v>
      </c>
      <c r="B1658" s="6" t="s">
        <v>26009</v>
      </c>
      <c r="C1658" s="6" t="s">
        <v>427</v>
      </c>
      <c r="D1658" s="6" t="str">
        <f t="shared" si="25"/>
        <v>h</v>
      </c>
    </row>
    <row r="1659" spans="1:4" x14ac:dyDescent="0.2">
      <c r="A1659" s="6" t="s">
        <v>12260</v>
      </c>
      <c r="B1659" s="6" t="s">
        <v>26009</v>
      </c>
      <c r="C1659" s="6" t="s">
        <v>427</v>
      </c>
      <c r="D1659" s="6" t="str">
        <f t="shared" si="25"/>
        <v>h</v>
      </c>
    </row>
    <row r="1660" spans="1:4" x14ac:dyDescent="0.2">
      <c r="A1660" s="6" t="s">
        <v>6774</v>
      </c>
      <c r="B1660" s="6" t="s">
        <v>26010</v>
      </c>
      <c r="C1660" s="6" t="s">
        <v>427</v>
      </c>
      <c r="D1660" s="6" t="str">
        <f t="shared" si="25"/>
        <v>h</v>
      </c>
    </row>
    <row r="1661" spans="1:4" x14ac:dyDescent="0.2">
      <c r="A1661" s="6" t="s">
        <v>12261</v>
      </c>
      <c r="B1661" s="6" t="s">
        <v>26010</v>
      </c>
      <c r="C1661" s="6" t="s">
        <v>427</v>
      </c>
      <c r="D1661" s="6" t="str">
        <f t="shared" si="25"/>
        <v>h</v>
      </c>
    </row>
    <row r="1662" spans="1:4" x14ac:dyDescent="0.2">
      <c r="A1662" s="6" t="s">
        <v>6775</v>
      </c>
      <c r="B1662" s="6" t="s">
        <v>26011</v>
      </c>
      <c r="C1662" s="6" t="s">
        <v>427</v>
      </c>
      <c r="D1662" s="6" t="str">
        <f t="shared" si="25"/>
        <v>h</v>
      </c>
    </row>
    <row r="1663" spans="1:4" x14ac:dyDescent="0.2">
      <c r="A1663" s="6" t="s">
        <v>12262</v>
      </c>
      <c r="B1663" s="6" t="s">
        <v>26011</v>
      </c>
      <c r="C1663" s="6" t="s">
        <v>427</v>
      </c>
      <c r="D1663" s="6" t="str">
        <f t="shared" si="25"/>
        <v>h</v>
      </c>
    </row>
    <row r="1664" spans="1:4" x14ac:dyDescent="0.2">
      <c r="A1664" s="6" t="s">
        <v>6776</v>
      </c>
      <c r="B1664" s="6" t="s">
        <v>26012</v>
      </c>
      <c r="C1664" s="6" t="s">
        <v>427</v>
      </c>
      <c r="D1664" s="6" t="str">
        <f t="shared" si="25"/>
        <v>h</v>
      </c>
    </row>
    <row r="1665" spans="1:4" x14ac:dyDescent="0.2">
      <c r="A1665" s="6" t="s">
        <v>12263</v>
      </c>
      <c r="B1665" s="6" t="s">
        <v>26012</v>
      </c>
      <c r="C1665" s="6" t="s">
        <v>427</v>
      </c>
      <c r="D1665" s="6" t="str">
        <f t="shared" si="25"/>
        <v>h</v>
      </c>
    </row>
    <row r="1666" spans="1:4" x14ac:dyDescent="0.2">
      <c r="A1666" s="6" t="s">
        <v>6777</v>
      </c>
      <c r="B1666" s="6" t="s">
        <v>26013</v>
      </c>
      <c r="C1666" s="6" t="s">
        <v>427</v>
      </c>
      <c r="D1666" s="6" t="str">
        <f t="shared" ref="D1666:D1729" si="26">LOWER(C1666)</f>
        <v>h</v>
      </c>
    </row>
    <row r="1667" spans="1:4" x14ac:dyDescent="0.2">
      <c r="A1667" s="6" t="s">
        <v>12264</v>
      </c>
      <c r="B1667" s="6" t="s">
        <v>26013</v>
      </c>
      <c r="C1667" s="6" t="s">
        <v>427</v>
      </c>
      <c r="D1667" s="6" t="str">
        <f t="shared" si="26"/>
        <v>h</v>
      </c>
    </row>
    <row r="1668" spans="1:4" x14ac:dyDescent="0.2">
      <c r="A1668" s="6" t="s">
        <v>6778</v>
      </c>
      <c r="B1668" s="6" t="s">
        <v>26014</v>
      </c>
      <c r="C1668" s="6" t="s">
        <v>427</v>
      </c>
      <c r="D1668" s="6" t="str">
        <f t="shared" si="26"/>
        <v>h</v>
      </c>
    </row>
    <row r="1669" spans="1:4" x14ac:dyDescent="0.2">
      <c r="A1669" s="6" t="s">
        <v>12265</v>
      </c>
      <c r="B1669" s="6" t="s">
        <v>26014</v>
      </c>
      <c r="C1669" s="6" t="s">
        <v>427</v>
      </c>
      <c r="D1669" s="6" t="str">
        <f t="shared" si="26"/>
        <v>h</v>
      </c>
    </row>
    <row r="1670" spans="1:4" x14ac:dyDescent="0.2">
      <c r="A1670" s="6" t="s">
        <v>6779</v>
      </c>
      <c r="B1670" s="6" t="s">
        <v>26015</v>
      </c>
      <c r="C1670" s="6" t="s">
        <v>427</v>
      </c>
      <c r="D1670" s="6" t="str">
        <f t="shared" si="26"/>
        <v>h</v>
      </c>
    </row>
    <row r="1671" spans="1:4" x14ac:dyDescent="0.2">
      <c r="A1671" s="6" t="s">
        <v>12266</v>
      </c>
      <c r="B1671" s="6" t="s">
        <v>26015</v>
      </c>
      <c r="C1671" s="6" t="s">
        <v>427</v>
      </c>
      <c r="D1671" s="6" t="str">
        <f t="shared" si="26"/>
        <v>h</v>
      </c>
    </row>
    <row r="1672" spans="1:4" x14ac:dyDescent="0.2">
      <c r="A1672" s="6" t="s">
        <v>6780</v>
      </c>
      <c r="B1672" s="6" t="s">
        <v>26016</v>
      </c>
      <c r="C1672" s="6" t="s">
        <v>427</v>
      </c>
      <c r="D1672" s="6" t="str">
        <f t="shared" si="26"/>
        <v>h</v>
      </c>
    </row>
    <row r="1673" spans="1:4" x14ac:dyDescent="0.2">
      <c r="A1673" s="6" t="s">
        <v>12267</v>
      </c>
      <c r="B1673" s="6" t="s">
        <v>26016</v>
      </c>
      <c r="C1673" s="6" t="s">
        <v>427</v>
      </c>
      <c r="D1673" s="6" t="str">
        <f t="shared" si="26"/>
        <v>h</v>
      </c>
    </row>
    <row r="1674" spans="1:4" x14ac:dyDescent="0.2">
      <c r="A1674" s="6" t="s">
        <v>6781</v>
      </c>
      <c r="B1674" s="6" t="s">
        <v>26017</v>
      </c>
      <c r="C1674" s="6" t="s">
        <v>427</v>
      </c>
      <c r="D1674" s="6" t="str">
        <f t="shared" si="26"/>
        <v>h</v>
      </c>
    </row>
    <row r="1675" spans="1:4" x14ac:dyDescent="0.2">
      <c r="A1675" s="6" t="s">
        <v>12268</v>
      </c>
      <c r="B1675" s="6" t="s">
        <v>26017</v>
      </c>
      <c r="C1675" s="6" t="s">
        <v>427</v>
      </c>
      <c r="D1675" s="6" t="str">
        <f t="shared" si="26"/>
        <v>h</v>
      </c>
    </row>
    <row r="1676" spans="1:4" x14ac:dyDescent="0.2">
      <c r="A1676" s="6" t="s">
        <v>6782</v>
      </c>
      <c r="B1676" s="6" t="s">
        <v>26018</v>
      </c>
      <c r="C1676" s="6" t="s">
        <v>427</v>
      </c>
      <c r="D1676" s="6" t="str">
        <f t="shared" si="26"/>
        <v>h</v>
      </c>
    </row>
    <row r="1677" spans="1:4" x14ac:dyDescent="0.2">
      <c r="A1677" s="6" t="s">
        <v>12269</v>
      </c>
      <c r="B1677" s="6" t="s">
        <v>26018</v>
      </c>
      <c r="C1677" s="6" t="s">
        <v>427</v>
      </c>
      <c r="D1677" s="6" t="str">
        <f t="shared" si="26"/>
        <v>h</v>
      </c>
    </row>
    <row r="1678" spans="1:4" x14ac:dyDescent="0.2">
      <c r="A1678" s="6" t="s">
        <v>6783</v>
      </c>
      <c r="B1678" s="6" t="s">
        <v>26019</v>
      </c>
      <c r="C1678" s="6" t="s">
        <v>427</v>
      </c>
      <c r="D1678" s="6" t="str">
        <f t="shared" si="26"/>
        <v>h</v>
      </c>
    </row>
    <row r="1679" spans="1:4" x14ac:dyDescent="0.2">
      <c r="A1679" s="6" t="s">
        <v>12270</v>
      </c>
      <c r="B1679" s="6" t="s">
        <v>26019</v>
      </c>
      <c r="C1679" s="6" t="s">
        <v>427</v>
      </c>
      <c r="D1679" s="6" t="str">
        <f t="shared" si="26"/>
        <v>h</v>
      </c>
    </row>
    <row r="1680" spans="1:4" x14ac:dyDescent="0.2">
      <c r="A1680" s="6" t="s">
        <v>6784</v>
      </c>
      <c r="B1680" s="6" t="s">
        <v>26020</v>
      </c>
      <c r="C1680" s="6" t="s">
        <v>427</v>
      </c>
      <c r="D1680" s="6" t="str">
        <f t="shared" si="26"/>
        <v>h</v>
      </c>
    </row>
    <row r="1681" spans="1:4" x14ac:dyDescent="0.2">
      <c r="A1681" s="6" t="s">
        <v>12271</v>
      </c>
      <c r="B1681" s="6" t="s">
        <v>26020</v>
      </c>
      <c r="C1681" s="6" t="s">
        <v>427</v>
      </c>
      <c r="D1681" s="6" t="str">
        <f t="shared" si="26"/>
        <v>h</v>
      </c>
    </row>
    <row r="1682" spans="1:4" x14ac:dyDescent="0.2">
      <c r="A1682" s="6" t="s">
        <v>6785</v>
      </c>
      <c r="B1682" s="6" t="s">
        <v>26021</v>
      </c>
      <c r="C1682" s="6" t="s">
        <v>427</v>
      </c>
      <c r="D1682" s="6" t="str">
        <f t="shared" si="26"/>
        <v>h</v>
      </c>
    </row>
    <row r="1683" spans="1:4" x14ac:dyDescent="0.2">
      <c r="A1683" s="6" t="s">
        <v>12272</v>
      </c>
      <c r="B1683" s="6" t="s">
        <v>26021</v>
      </c>
      <c r="C1683" s="6" t="s">
        <v>427</v>
      </c>
      <c r="D1683" s="6" t="str">
        <f t="shared" si="26"/>
        <v>h</v>
      </c>
    </row>
    <row r="1684" spans="1:4" x14ac:dyDescent="0.2">
      <c r="A1684" s="6" t="s">
        <v>6786</v>
      </c>
      <c r="B1684" s="6" t="s">
        <v>26022</v>
      </c>
      <c r="C1684" s="6" t="s">
        <v>427</v>
      </c>
      <c r="D1684" s="6" t="str">
        <f t="shared" si="26"/>
        <v>h</v>
      </c>
    </row>
    <row r="1685" spans="1:4" x14ac:dyDescent="0.2">
      <c r="A1685" s="6" t="s">
        <v>12273</v>
      </c>
      <c r="B1685" s="6" t="s">
        <v>26022</v>
      </c>
      <c r="C1685" s="6" t="s">
        <v>427</v>
      </c>
      <c r="D1685" s="6" t="str">
        <f t="shared" si="26"/>
        <v>h</v>
      </c>
    </row>
    <row r="1686" spans="1:4" x14ac:dyDescent="0.2">
      <c r="A1686" s="6" t="s">
        <v>6787</v>
      </c>
      <c r="B1686" s="6" t="s">
        <v>26023</v>
      </c>
      <c r="C1686" s="6" t="s">
        <v>427</v>
      </c>
      <c r="D1686" s="6" t="str">
        <f t="shared" si="26"/>
        <v>h</v>
      </c>
    </row>
    <row r="1687" spans="1:4" x14ac:dyDescent="0.2">
      <c r="A1687" s="6" t="s">
        <v>12274</v>
      </c>
      <c r="B1687" s="6" t="s">
        <v>26023</v>
      </c>
      <c r="C1687" s="6" t="s">
        <v>427</v>
      </c>
      <c r="D1687" s="6" t="str">
        <f t="shared" si="26"/>
        <v>h</v>
      </c>
    </row>
    <row r="1688" spans="1:4" x14ac:dyDescent="0.2">
      <c r="A1688" s="6" t="s">
        <v>6788</v>
      </c>
      <c r="B1688" s="6" t="s">
        <v>25987</v>
      </c>
      <c r="C1688" s="6" t="s">
        <v>26024</v>
      </c>
      <c r="D1688" s="6" t="str">
        <f t="shared" si="26"/>
        <v>mes</v>
      </c>
    </row>
    <row r="1689" spans="1:4" x14ac:dyDescent="0.2">
      <c r="A1689" s="6" t="s">
        <v>12275</v>
      </c>
      <c r="B1689" s="6" t="s">
        <v>25987</v>
      </c>
      <c r="C1689" s="6" t="s">
        <v>26024</v>
      </c>
      <c r="D1689" s="6" t="str">
        <f t="shared" si="26"/>
        <v>mes</v>
      </c>
    </row>
    <row r="1690" spans="1:4" x14ac:dyDescent="0.2">
      <c r="A1690" s="6" t="s">
        <v>6789</v>
      </c>
      <c r="B1690" s="6" t="s">
        <v>25988</v>
      </c>
      <c r="C1690" s="6" t="s">
        <v>26024</v>
      </c>
      <c r="D1690" s="6" t="str">
        <f t="shared" si="26"/>
        <v>mes</v>
      </c>
    </row>
    <row r="1691" spans="1:4" x14ac:dyDescent="0.2">
      <c r="A1691" s="6" t="s">
        <v>12276</v>
      </c>
      <c r="B1691" s="6" t="s">
        <v>25988</v>
      </c>
      <c r="C1691" s="6" t="s">
        <v>26024</v>
      </c>
      <c r="D1691" s="6" t="str">
        <f t="shared" si="26"/>
        <v>mes</v>
      </c>
    </row>
    <row r="1692" spans="1:4" x14ac:dyDescent="0.2">
      <c r="A1692" s="6" t="s">
        <v>6790</v>
      </c>
      <c r="B1692" s="6" t="s">
        <v>25989</v>
      </c>
      <c r="C1692" s="6" t="s">
        <v>26024</v>
      </c>
      <c r="D1692" s="6" t="str">
        <f t="shared" si="26"/>
        <v>mes</v>
      </c>
    </row>
    <row r="1693" spans="1:4" x14ac:dyDescent="0.2">
      <c r="A1693" s="6" t="s">
        <v>12277</v>
      </c>
      <c r="B1693" s="6" t="s">
        <v>25989</v>
      </c>
      <c r="C1693" s="6" t="s">
        <v>26024</v>
      </c>
      <c r="D1693" s="6" t="str">
        <f t="shared" si="26"/>
        <v>mes</v>
      </c>
    </row>
    <row r="1694" spans="1:4" x14ac:dyDescent="0.2">
      <c r="A1694" s="6" t="s">
        <v>6791</v>
      </c>
      <c r="B1694" s="6" t="s">
        <v>25990</v>
      </c>
      <c r="C1694" s="6" t="s">
        <v>26024</v>
      </c>
      <c r="D1694" s="6" t="str">
        <f t="shared" si="26"/>
        <v>mes</v>
      </c>
    </row>
    <row r="1695" spans="1:4" x14ac:dyDescent="0.2">
      <c r="A1695" s="6" t="s">
        <v>12278</v>
      </c>
      <c r="B1695" s="6" t="s">
        <v>25990</v>
      </c>
      <c r="C1695" s="6" t="s">
        <v>26024</v>
      </c>
      <c r="D1695" s="6" t="str">
        <f t="shared" si="26"/>
        <v>mes</v>
      </c>
    </row>
    <row r="1696" spans="1:4" x14ac:dyDescent="0.2">
      <c r="A1696" s="6" t="s">
        <v>6792</v>
      </c>
      <c r="B1696" s="6" t="s">
        <v>25991</v>
      </c>
      <c r="C1696" s="6" t="s">
        <v>26024</v>
      </c>
      <c r="D1696" s="6" t="str">
        <f t="shared" si="26"/>
        <v>mes</v>
      </c>
    </row>
    <row r="1697" spans="1:4" x14ac:dyDescent="0.2">
      <c r="A1697" s="6" t="s">
        <v>12279</v>
      </c>
      <c r="B1697" s="6" t="s">
        <v>25991</v>
      </c>
      <c r="C1697" s="6" t="s">
        <v>26024</v>
      </c>
      <c r="D1697" s="6" t="str">
        <f t="shared" si="26"/>
        <v>mes</v>
      </c>
    </row>
    <row r="1698" spans="1:4" x14ac:dyDescent="0.2">
      <c r="A1698" s="6" t="s">
        <v>6793</v>
      </c>
      <c r="B1698" s="6" t="s">
        <v>25992</v>
      </c>
      <c r="C1698" s="6" t="s">
        <v>26024</v>
      </c>
      <c r="D1698" s="6" t="str">
        <f t="shared" si="26"/>
        <v>mes</v>
      </c>
    </row>
    <row r="1699" spans="1:4" x14ac:dyDescent="0.2">
      <c r="A1699" s="6" t="s">
        <v>12280</v>
      </c>
      <c r="B1699" s="6" t="s">
        <v>25992</v>
      </c>
      <c r="C1699" s="6" t="s">
        <v>26024</v>
      </c>
      <c r="D1699" s="6" t="str">
        <f t="shared" si="26"/>
        <v>mes</v>
      </c>
    </row>
    <row r="1700" spans="1:4" x14ac:dyDescent="0.2">
      <c r="A1700" s="6" t="s">
        <v>6794</v>
      </c>
      <c r="B1700" s="6" t="s">
        <v>25993</v>
      </c>
      <c r="C1700" s="6" t="s">
        <v>26024</v>
      </c>
      <c r="D1700" s="6" t="str">
        <f t="shared" si="26"/>
        <v>mes</v>
      </c>
    </row>
    <row r="1701" spans="1:4" x14ac:dyDescent="0.2">
      <c r="A1701" s="6" t="s">
        <v>12281</v>
      </c>
      <c r="B1701" s="6" t="s">
        <v>25993</v>
      </c>
      <c r="C1701" s="6" t="s">
        <v>26024</v>
      </c>
      <c r="D1701" s="6" t="str">
        <f t="shared" si="26"/>
        <v>mes</v>
      </c>
    </row>
    <row r="1702" spans="1:4" x14ac:dyDescent="0.2">
      <c r="A1702" s="6" t="s">
        <v>6795</v>
      </c>
      <c r="B1702" s="6" t="s">
        <v>25994</v>
      </c>
      <c r="C1702" s="6" t="s">
        <v>26024</v>
      </c>
      <c r="D1702" s="6" t="str">
        <f t="shared" si="26"/>
        <v>mes</v>
      </c>
    </row>
    <row r="1703" spans="1:4" x14ac:dyDescent="0.2">
      <c r="A1703" s="6" t="s">
        <v>12282</v>
      </c>
      <c r="B1703" s="6" t="s">
        <v>25994</v>
      </c>
      <c r="C1703" s="6" t="s">
        <v>26024</v>
      </c>
      <c r="D1703" s="6" t="str">
        <f t="shared" si="26"/>
        <v>mes</v>
      </c>
    </row>
    <row r="1704" spans="1:4" x14ac:dyDescent="0.2">
      <c r="A1704" s="6" t="s">
        <v>6796</v>
      </c>
      <c r="B1704" s="6" t="s">
        <v>25995</v>
      </c>
      <c r="C1704" s="6" t="s">
        <v>26024</v>
      </c>
      <c r="D1704" s="6" t="str">
        <f t="shared" si="26"/>
        <v>mes</v>
      </c>
    </row>
    <row r="1705" spans="1:4" x14ac:dyDescent="0.2">
      <c r="A1705" s="6" t="s">
        <v>12283</v>
      </c>
      <c r="B1705" s="6" t="s">
        <v>25995</v>
      </c>
      <c r="C1705" s="6" t="s">
        <v>26024</v>
      </c>
      <c r="D1705" s="6" t="str">
        <f t="shared" si="26"/>
        <v>mes</v>
      </c>
    </row>
    <row r="1706" spans="1:4" x14ac:dyDescent="0.2">
      <c r="A1706" s="6" t="s">
        <v>6797</v>
      </c>
      <c r="B1706" s="6" t="s">
        <v>25996</v>
      </c>
      <c r="C1706" s="6" t="s">
        <v>26024</v>
      </c>
      <c r="D1706" s="6" t="str">
        <f t="shared" si="26"/>
        <v>mes</v>
      </c>
    </row>
    <row r="1707" spans="1:4" x14ac:dyDescent="0.2">
      <c r="A1707" s="6" t="s">
        <v>12284</v>
      </c>
      <c r="B1707" s="6" t="s">
        <v>25996</v>
      </c>
      <c r="C1707" s="6" t="s">
        <v>26024</v>
      </c>
      <c r="D1707" s="6" t="str">
        <f t="shared" si="26"/>
        <v>mes</v>
      </c>
    </row>
    <row r="1708" spans="1:4" x14ac:dyDescent="0.2">
      <c r="A1708" s="6" t="s">
        <v>6798</v>
      </c>
      <c r="B1708" s="6" t="s">
        <v>25997</v>
      </c>
      <c r="C1708" s="6" t="s">
        <v>26024</v>
      </c>
      <c r="D1708" s="6" t="str">
        <f t="shared" si="26"/>
        <v>mes</v>
      </c>
    </row>
    <row r="1709" spans="1:4" x14ac:dyDescent="0.2">
      <c r="A1709" s="6" t="s">
        <v>12285</v>
      </c>
      <c r="B1709" s="6" t="s">
        <v>25997</v>
      </c>
      <c r="C1709" s="6" t="s">
        <v>26024</v>
      </c>
      <c r="D1709" s="6" t="str">
        <f t="shared" si="26"/>
        <v>mes</v>
      </c>
    </row>
    <row r="1710" spans="1:4" x14ac:dyDescent="0.2">
      <c r="A1710" s="6" t="s">
        <v>6799</v>
      </c>
      <c r="B1710" s="6" t="s">
        <v>25998</v>
      </c>
      <c r="C1710" s="6" t="s">
        <v>26024</v>
      </c>
      <c r="D1710" s="6" t="str">
        <f t="shared" si="26"/>
        <v>mes</v>
      </c>
    </row>
    <row r="1711" spans="1:4" x14ac:dyDescent="0.2">
      <c r="A1711" s="6" t="s">
        <v>12286</v>
      </c>
      <c r="B1711" s="6" t="s">
        <v>25998</v>
      </c>
      <c r="C1711" s="6" t="s">
        <v>26024</v>
      </c>
      <c r="D1711" s="6" t="str">
        <f t="shared" si="26"/>
        <v>mes</v>
      </c>
    </row>
    <row r="1712" spans="1:4" x14ac:dyDescent="0.2">
      <c r="A1712" s="6" t="s">
        <v>6800</v>
      </c>
      <c r="B1712" s="6" t="s">
        <v>25999</v>
      </c>
      <c r="C1712" s="6" t="s">
        <v>26024</v>
      </c>
      <c r="D1712" s="6" t="str">
        <f t="shared" si="26"/>
        <v>mes</v>
      </c>
    </row>
    <row r="1713" spans="1:4" x14ac:dyDescent="0.2">
      <c r="A1713" s="6" t="s">
        <v>12287</v>
      </c>
      <c r="B1713" s="6" t="s">
        <v>25999</v>
      </c>
      <c r="C1713" s="6" t="s">
        <v>26024</v>
      </c>
      <c r="D1713" s="6" t="str">
        <f t="shared" si="26"/>
        <v>mes</v>
      </c>
    </row>
    <row r="1714" spans="1:4" x14ac:dyDescent="0.2">
      <c r="A1714" s="6" t="s">
        <v>6801</v>
      </c>
      <c r="B1714" s="6" t="s">
        <v>26000</v>
      </c>
      <c r="C1714" s="6" t="s">
        <v>26024</v>
      </c>
      <c r="D1714" s="6" t="str">
        <f t="shared" si="26"/>
        <v>mes</v>
      </c>
    </row>
    <row r="1715" spans="1:4" x14ac:dyDescent="0.2">
      <c r="A1715" s="6" t="s">
        <v>12288</v>
      </c>
      <c r="B1715" s="6" t="s">
        <v>26000</v>
      </c>
      <c r="C1715" s="6" t="s">
        <v>26024</v>
      </c>
      <c r="D1715" s="6" t="str">
        <f t="shared" si="26"/>
        <v>mes</v>
      </c>
    </row>
    <row r="1716" spans="1:4" x14ac:dyDescent="0.2">
      <c r="A1716" s="6" t="s">
        <v>6802</v>
      </c>
      <c r="B1716" s="6" t="s">
        <v>26001</v>
      </c>
      <c r="C1716" s="6" t="s">
        <v>26024</v>
      </c>
      <c r="D1716" s="6" t="str">
        <f t="shared" si="26"/>
        <v>mes</v>
      </c>
    </row>
    <row r="1717" spans="1:4" x14ac:dyDescent="0.2">
      <c r="A1717" s="6" t="s">
        <v>12289</v>
      </c>
      <c r="B1717" s="6" t="s">
        <v>26001</v>
      </c>
      <c r="C1717" s="6" t="s">
        <v>26024</v>
      </c>
      <c r="D1717" s="6" t="str">
        <f t="shared" si="26"/>
        <v>mes</v>
      </c>
    </row>
    <row r="1718" spans="1:4" x14ac:dyDescent="0.2">
      <c r="A1718" s="6" t="s">
        <v>6803</v>
      </c>
      <c r="B1718" s="6" t="s">
        <v>26002</v>
      </c>
      <c r="C1718" s="6" t="s">
        <v>26024</v>
      </c>
      <c r="D1718" s="6" t="str">
        <f t="shared" si="26"/>
        <v>mes</v>
      </c>
    </row>
    <row r="1719" spans="1:4" x14ac:dyDescent="0.2">
      <c r="A1719" s="6" t="s">
        <v>12290</v>
      </c>
      <c r="B1719" s="6" t="s">
        <v>26002</v>
      </c>
      <c r="C1719" s="6" t="s">
        <v>26024</v>
      </c>
      <c r="D1719" s="6" t="str">
        <f t="shared" si="26"/>
        <v>mes</v>
      </c>
    </row>
    <row r="1720" spans="1:4" x14ac:dyDescent="0.2">
      <c r="A1720" s="6" t="s">
        <v>6804</v>
      </c>
      <c r="B1720" s="6" t="s">
        <v>26003</v>
      </c>
      <c r="C1720" s="6" t="s">
        <v>26024</v>
      </c>
      <c r="D1720" s="6" t="str">
        <f t="shared" si="26"/>
        <v>mes</v>
      </c>
    </row>
    <row r="1721" spans="1:4" x14ac:dyDescent="0.2">
      <c r="A1721" s="6" t="s">
        <v>12291</v>
      </c>
      <c r="B1721" s="6" t="s">
        <v>26003</v>
      </c>
      <c r="C1721" s="6" t="s">
        <v>26024</v>
      </c>
      <c r="D1721" s="6" t="str">
        <f t="shared" si="26"/>
        <v>mes</v>
      </c>
    </row>
    <row r="1722" spans="1:4" x14ac:dyDescent="0.2">
      <c r="A1722" s="6" t="s">
        <v>6805</v>
      </c>
      <c r="B1722" s="6" t="s">
        <v>26004</v>
      </c>
      <c r="C1722" s="6" t="s">
        <v>26024</v>
      </c>
      <c r="D1722" s="6" t="str">
        <f t="shared" si="26"/>
        <v>mes</v>
      </c>
    </row>
    <row r="1723" spans="1:4" x14ac:dyDescent="0.2">
      <c r="A1723" s="6" t="s">
        <v>12292</v>
      </c>
      <c r="B1723" s="6" t="s">
        <v>26004</v>
      </c>
      <c r="C1723" s="6" t="s">
        <v>26024</v>
      </c>
      <c r="D1723" s="6" t="str">
        <f t="shared" si="26"/>
        <v>mes</v>
      </c>
    </row>
    <row r="1724" spans="1:4" x14ac:dyDescent="0.2">
      <c r="A1724" s="6" t="s">
        <v>6806</v>
      </c>
      <c r="B1724" s="6" t="s">
        <v>26005</v>
      </c>
      <c r="C1724" s="6" t="s">
        <v>26024</v>
      </c>
      <c r="D1724" s="6" t="str">
        <f t="shared" si="26"/>
        <v>mes</v>
      </c>
    </row>
    <row r="1725" spans="1:4" x14ac:dyDescent="0.2">
      <c r="A1725" s="6" t="s">
        <v>12293</v>
      </c>
      <c r="B1725" s="6" t="s">
        <v>26005</v>
      </c>
      <c r="C1725" s="6" t="s">
        <v>26024</v>
      </c>
      <c r="D1725" s="6" t="str">
        <f t="shared" si="26"/>
        <v>mes</v>
      </c>
    </row>
    <row r="1726" spans="1:4" x14ac:dyDescent="0.2">
      <c r="A1726" s="6" t="s">
        <v>6807</v>
      </c>
      <c r="B1726" s="6" t="s">
        <v>26006</v>
      </c>
      <c r="C1726" s="6" t="s">
        <v>26024</v>
      </c>
      <c r="D1726" s="6" t="str">
        <f t="shared" si="26"/>
        <v>mes</v>
      </c>
    </row>
    <row r="1727" spans="1:4" x14ac:dyDescent="0.2">
      <c r="A1727" s="6" t="s">
        <v>12294</v>
      </c>
      <c r="B1727" s="6" t="s">
        <v>26006</v>
      </c>
      <c r="C1727" s="6" t="s">
        <v>26024</v>
      </c>
      <c r="D1727" s="6" t="str">
        <f t="shared" si="26"/>
        <v>mes</v>
      </c>
    </row>
    <row r="1728" spans="1:4" x14ac:dyDescent="0.2">
      <c r="A1728" s="6" t="s">
        <v>6808</v>
      </c>
      <c r="B1728" s="6" t="s">
        <v>26025</v>
      </c>
      <c r="C1728" s="6" t="s">
        <v>26024</v>
      </c>
      <c r="D1728" s="6" t="str">
        <f t="shared" si="26"/>
        <v>mes</v>
      </c>
    </row>
    <row r="1729" spans="1:4" x14ac:dyDescent="0.2">
      <c r="A1729" s="6" t="s">
        <v>12295</v>
      </c>
      <c r="B1729" s="6" t="s">
        <v>26025</v>
      </c>
      <c r="C1729" s="6" t="s">
        <v>26024</v>
      </c>
      <c r="D1729" s="6" t="str">
        <f t="shared" si="26"/>
        <v>mes</v>
      </c>
    </row>
    <row r="1730" spans="1:4" x14ac:dyDescent="0.2">
      <c r="A1730" s="6" t="s">
        <v>6809</v>
      </c>
      <c r="B1730" s="6" t="s">
        <v>26008</v>
      </c>
      <c r="C1730" s="6" t="s">
        <v>26024</v>
      </c>
      <c r="D1730" s="6" t="str">
        <f t="shared" ref="D1730:D1793" si="27">LOWER(C1730)</f>
        <v>mes</v>
      </c>
    </row>
    <row r="1731" spans="1:4" x14ac:dyDescent="0.2">
      <c r="A1731" s="6" t="s">
        <v>12296</v>
      </c>
      <c r="B1731" s="6" t="s">
        <v>26008</v>
      </c>
      <c r="C1731" s="6" t="s">
        <v>26024</v>
      </c>
      <c r="D1731" s="6" t="str">
        <f t="shared" si="27"/>
        <v>mes</v>
      </c>
    </row>
    <row r="1732" spans="1:4" x14ac:dyDescent="0.2">
      <c r="A1732" s="6" t="s">
        <v>6810</v>
      </c>
      <c r="B1732" s="6" t="s">
        <v>26009</v>
      </c>
      <c r="C1732" s="6" t="s">
        <v>26024</v>
      </c>
      <c r="D1732" s="6" t="str">
        <f t="shared" si="27"/>
        <v>mes</v>
      </c>
    </row>
    <row r="1733" spans="1:4" x14ac:dyDescent="0.2">
      <c r="A1733" s="6" t="s">
        <v>12297</v>
      </c>
      <c r="B1733" s="6" t="s">
        <v>26009</v>
      </c>
      <c r="C1733" s="6" t="s">
        <v>26024</v>
      </c>
      <c r="D1733" s="6" t="str">
        <f t="shared" si="27"/>
        <v>mes</v>
      </c>
    </row>
    <row r="1734" spans="1:4" x14ac:dyDescent="0.2">
      <c r="A1734" s="6" t="s">
        <v>6811</v>
      </c>
      <c r="B1734" s="6" t="s">
        <v>26010</v>
      </c>
      <c r="C1734" s="6" t="s">
        <v>26024</v>
      </c>
      <c r="D1734" s="6" t="str">
        <f t="shared" si="27"/>
        <v>mes</v>
      </c>
    </row>
    <row r="1735" spans="1:4" x14ac:dyDescent="0.2">
      <c r="A1735" s="6" t="s">
        <v>12298</v>
      </c>
      <c r="B1735" s="6" t="s">
        <v>26010</v>
      </c>
      <c r="C1735" s="6" t="s">
        <v>26024</v>
      </c>
      <c r="D1735" s="6" t="str">
        <f t="shared" si="27"/>
        <v>mes</v>
      </c>
    </row>
    <row r="1736" spans="1:4" x14ac:dyDescent="0.2">
      <c r="A1736" s="6" t="s">
        <v>6812</v>
      </c>
      <c r="B1736" s="6" t="s">
        <v>26013</v>
      </c>
      <c r="C1736" s="6" t="s">
        <v>26024</v>
      </c>
      <c r="D1736" s="6" t="str">
        <f t="shared" si="27"/>
        <v>mes</v>
      </c>
    </row>
    <row r="1737" spans="1:4" x14ac:dyDescent="0.2">
      <c r="A1737" s="6" t="s">
        <v>12299</v>
      </c>
      <c r="B1737" s="6" t="s">
        <v>26013</v>
      </c>
      <c r="C1737" s="6" t="s">
        <v>26024</v>
      </c>
      <c r="D1737" s="6" t="str">
        <f t="shared" si="27"/>
        <v>mes</v>
      </c>
    </row>
    <row r="1738" spans="1:4" x14ac:dyDescent="0.2">
      <c r="A1738" s="6" t="s">
        <v>6813</v>
      </c>
      <c r="B1738" s="6" t="s">
        <v>26014</v>
      </c>
      <c r="C1738" s="6" t="s">
        <v>26024</v>
      </c>
      <c r="D1738" s="6" t="str">
        <f t="shared" si="27"/>
        <v>mes</v>
      </c>
    </row>
    <row r="1739" spans="1:4" x14ac:dyDescent="0.2">
      <c r="A1739" s="6" t="s">
        <v>12300</v>
      </c>
      <c r="B1739" s="6" t="s">
        <v>26014</v>
      </c>
      <c r="C1739" s="6" t="s">
        <v>26024</v>
      </c>
      <c r="D1739" s="6" t="str">
        <f t="shared" si="27"/>
        <v>mes</v>
      </c>
    </row>
    <row r="1740" spans="1:4" x14ac:dyDescent="0.2">
      <c r="A1740" s="6" t="s">
        <v>6814</v>
      </c>
      <c r="B1740" s="6" t="s">
        <v>26015</v>
      </c>
      <c r="C1740" s="6" t="s">
        <v>26024</v>
      </c>
      <c r="D1740" s="6" t="str">
        <f t="shared" si="27"/>
        <v>mes</v>
      </c>
    </row>
    <row r="1741" spans="1:4" x14ac:dyDescent="0.2">
      <c r="A1741" s="6" t="s">
        <v>12301</v>
      </c>
      <c r="B1741" s="6" t="s">
        <v>26015</v>
      </c>
      <c r="C1741" s="6" t="s">
        <v>26024</v>
      </c>
      <c r="D1741" s="6" t="str">
        <f t="shared" si="27"/>
        <v>mes</v>
      </c>
    </row>
    <row r="1742" spans="1:4" x14ac:dyDescent="0.2">
      <c r="A1742" s="6" t="s">
        <v>6815</v>
      </c>
      <c r="B1742" s="6" t="s">
        <v>26016</v>
      </c>
      <c r="C1742" s="6" t="s">
        <v>26024</v>
      </c>
      <c r="D1742" s="6" t="str">
        <f t="shared" si="27"/>
        <v>mes</v>
      </c>
    </row>
    <row r="1743" spans="1:4" x14ac:dyDescent="0.2">
      <c r="A1743" s="6" t="s">
        <v>12302</v>
      </c>
      <c r="B1743" s="6" t="s">
        <v>26016</v>
      </c>
      <c r="C1743" s="6" t="s">
        <v>26024</v>
      </c>
      <c r="D1743" s="6" t="str">
        <f t="shared" si="27"/>
        <v>mes</v>
      </c>
    </row>
    <row r="1744" spans="1:4" x14ac:dyDescent="0.2">
      <c r="A1744" s="6" t="s">
        <v>6816</v>
      </c>
      <c r="B1744" s="6" t="s">
        <v>26017</v>
      </c>
      <c r="C1744" s="6" t="s">
        <v>26024</v>
      </c>
      <c r="D1744" s="6" t="str">
        <f t="shared" si="27"/>
        <v>mes</v>
      </c>
    </row>
    <row r="1745" spans="1:4" x14ac:dyDescent="0.2">
      <c r="A1745" s="6" t="s">
        <v>12303</v>
      </c>
      <c r="B1745" s="6" t="s">
        <v>26017</v>
      </c>
      <c r="C1745" s="6" t="s">
        <v>26024</v>
      </c>
      <c r="D1745" s="6" t="str">
        <f t="shared" si="27"/>
        <v>mes</v>
      </c>
    </row>
    <row r="1746" spans="1:4" x14ac:dyDescent="0.2">
      <c r="A1746" s="6" t="s">
        <v>6817</v>
      </c>
      <c r="B1746" s="6" t="s">
        <v>26018</v>
      </c>
      <c r="C1746" s="6" t="s">
        <v>26024</v>
      </c>
      <c r="D1746" s="6" t="str">
        <f t="shared" si="27"/>
        <v>mes</v>
      </c>
    </row>
    <row r="1747" spans="1:4" x14ac:dyDescent="0.2">
      <c r="A1747" s="6" t="s">
        <v>12304</v>
      </c>
      <c r="B1747" s="6" t="s">
        <v>26018</v>
      </c>
      <c r="C1747" s="6" t="s">
        <v>26024</v>
      </c>
      <c r="D1747" s="6" t="str">
        <f t="shared" si="27"/>
        <v>mes</v>
      </c>
    </row>
    <row r="1748" spans="1:4" x14ac:dyDescent="0.2">
      <c r="A1748" s="6" t="s">
        <v>6818</v>
      </c>
      <c r="B1748" s="6" t="s">
        <v>26019</v>
      </c>
      <c r="C1748" s="6" t="s">
        <v>26024</v>
      </c>
      <c r="D1748" s="6" t="str">
        <f t="shared" si="27"/>
        <v>mes</v>
      </c>
    </row>
    <row r="1749" spans="1:4" x14ac:dyDescent="0.2">
      <c r="A1749" s="6" t="s">
        <v>12305</v>
      </c>
      <c r="B1749" s="6" t="s">
        <v>26019</v>
      </c>
      <c r="C1749" s="6" t="s">
        <v>26024</v>
      </c>
      <c r="D1749" s="6" t="str">
        <f t="shared" si="27"/>
        <v>mes</v>
      </c>
    </row>
    <row r="1750" spans="1:4" x14ac:dyDescent="0.2">
      <c r="A1750" s="6" t="s">
        <v>6819</v>
      </c>
      <c r="B1750" s="6" t="s">
        <v>26011</v>
      </c>
      <c r="C1750" s="6" t="s">
        <v>26024</v>
      </c>
      <c r="D1750" s="6" t="str">
        <f t="shared" si="27"/>
        <v>mes</v>
      </c>
    </row>
    <row r="1751" spans="1:4" x14ac:dyDescent="0.2">
      <c r="A1751" s="6" t="s">
        <v>12306</v>
      </c>
      <c r="B1751" s="6" t="s">
        <v>26011</v>
      </c>
      <c r="C1751" s="6" t="s">
        <v>26024</v>
      </c>
      <c r="D1751" s="6" t="str">
        <f t="shared" si="27"/>
        <v>mes</v>
      </c>
    </row>
    <row r="1752" spans="1:4" x14ac:dyDescent="0.2">
      <c r="A1752" s="6" t="s">
        <v>6820</v>
      </c>
      <c r="B1752" s="6" t="s">
        <v>26012</v>
      </c>
      <c r="C1752" s="6" t="s">
        <v>26024</v>
      </c>
      <c r="D1752" s="6" t="str">
        <f t="shared" si="27"/>
        <v>mes</v>
      </c>
    </row>
    <row r="1753" spans="1:4" x14ac:dyDescent="0.2">
      <c r="A1753" s="6" t="s">
        <v>12307</v>
      </c>
      <c r="B1753" s="6" t="s">
        <v>26012</v>
      </c>
      <c r="C1753" s="6" t="s">
        <v>26024</v>
      </c>
      <c r="D1753" s="6" t="str">
        <f t="shared" si="27"/>
        <v>mes</v>
      </c>
    </row>
    <row r="1754" spans="1:4" x14ac:dyDescent="0.2">
      <c r="A1754" s="6" t="s">
        <v>6821</v>
      </c>
      <c r="B1754" s="6" t="s">
        <v>26022</v>
      </c>
      <c r="C1754" s="6" t="s">
        <v>26024</v>
      </c>
      <c r="D1754" s="6" t="str">
        <f t="shared" si="27"/>
        <v>mes</v>
      </c>
    </row>
    <row r="1755" spans="1:4" x14ac:dyDescent="0.2">
      <c r="A1755" s="6" t="s">
        <v>12308</v>
      </c>
      <c r="B1755" s="6" t="s">
        <v>26022</v>
      </c>
      <c r="C1755" s="6" t="s">
        <v>26024</v>
      </c>
      <c r="D1755" s="6" t="str">
        <f t="shared" si="27"/>
        <v>mes</v>
      </c>
    </row>
    <row r="1756" spans="1:4" x14ac:dyDescent="0.2">
      <c r="A1756" s="6" t="s">
        <v>6822</v>
      </c>
      <c r="B1756" s="6" t="s">
        <v>26023</v>
      </c>
      <c r="C1756" s="6" t="s">
        <v>26024</v>
      </c>
      <c r="D1756" s="6" t="str">
        <f t="shared" si="27"/>
        <v>mes</v>
      </c>
    </row>
    <row r="1757" spans="1:4" x14ac:dyDescent="0.2">
      <c r="A1757" s="6" t="s">
        <v>12309</v>
      </c>
      <c r="B1757" s="6" t="s">
        <v>26023</v>
      </c>
      <c r="C1757" s="6" t="s">
        <v>26024</v>
      </c>
      <c r="D1757" s="6" t="str">
        <f t="shared" si="27"/>
        <v>mes</v>
      </c>
    </row>
    <row r="1758" spans="1:4" x14ac:dyDescent="0.2">
      <c r="A1758" s="6" t="s">
        <v>6823</v>
      </c>
      <c r="B1758" s="6" t="s">
        <v>26020</v>
      </c>
      <c r="C1758" s="6" t="s">
        <v>26024</v>
      </c>
      <c r="D1758" s="6" t="str">
        <f t="shared" si="27"/>
        <v>mes</v>
      </c>
    </row>
    <row r="1759" spans="1:4" x14ac:dyDescent="0.2">
      <c r="A1759" s="6" t="s">
        <v>12310</v>
      </c>
      <c r="B1759" s="6" t="s">
        <v>26020</v>
      </c>
      <c r="C1759" s="6" t="s">
        <v>26024</v>
      </c>
      <c r="D1759" s="6" t="str">
        <f t="shared" si="27"/>
        <v>mes</v>
      </c>
    </row>
    <row r="1760" spans="1:4" x14ac:dyDescent="0.2">
      <c r="A1760" s="6" t="s">
        <v>6824</v>
      </c>
      <c r="B1760" s="6" t="s">
        <v>26021</v>
      </c>
      <c r="C1760" s="6" t="s">
        <v>26024</v>
      </c>
      <c r="D1760" s="6" t="str">
        <f t="shared" si="27"/>
        <v>mes</v>
      </c>
    </row>
    <row r="1761" spans="1:4" x14ac:dyDescent="0.2">
      <c r="A1761" s="6" t="s">
        <v>12311</v>
      </c>
      <c r="B1761" s="6" t="s">
        <v>26021</v>
      </c>
      <c r="C1761" s="6" t="s">
        <v>26024</v>
      </c>
      <c r="D1761" s="6" t="str">
        <f t="shared" si="27"/>
        <v>mes</v>
      </c>
    </row>
    <row r="1762" spans="1:4" x14ac:dyDescent="0.2">
      <c r="A1762" s="6" t="s">
        <v>11599</v>
      </c>
      <c r="B1762" s="6" t="s">
        <v>26026</v>
      </c>
      <c r="C1762" s="6"/>
      <c r="D1762" s="6" t="str">
        <f t="shared" si="27"/>
        <v/>
      </c>
    </row>
    <row r="1763" spans="1:4" x14ac:dyDescent="0.2">
      <c r="A1763" s="6" t="s">
        <v>12312</v>
      </c>
      <c r="B1763" s="6" t="s">
        <v>26026</v>
      </c>
      <c r="C1763" s="6"/>
      <c r="D1763" s="6" t="str">
        <f t="shared" si="27"/>
        <v/>
      </c>
    </row>
    <row r="1764" spans="1:4" x14ac:dyDescent="0.2">
      <c r="A1764" s="6" t="s">
        <v>453</v>
      </c>
      <c r="B1764" s="6" t="s">
        <v>26027</v>
      </c>
      <c r="C1764" s="6" t="s">
        <v>25536</v>
      </c>
      <c r="D1764" s="6" t="str">
        <f t="shared" si="27"/>
        <v>m2</v>
      </c>
    </row>
    <row r="1765" spans="1:4" x14ac:dyDescent="0.2">
      <c r="A1765" s="6" t="s">
        <v>12313</v>
      </c>
      <c r="B1765" s="6" t="s">
        <v>26027</v>
      </c>
      <c r="C1765" s="6" t="s">
        <v>25536</v>
      </c>
      <c r="D1765" s="6" t="str">
        <f t="shared" si="27"/>
        <v>m2</v>
      </c>
    </row>
    <row r="1766" spans="1:4" x14ac:dyDescent="0.2">
      <c r="A1766" s="6" t="s">
        <v>454</v>
      </c>
      <c r="B1766" s="6" t="s">
        <v>26028</v>
      </c>
      <c r="C1766" s="6" t="s">
        <v>25536</v>
      </c>
      <c r="D1766" s="6" t="str">
        <f t="shared" si="27"/>
        <v>m2</v>
      </c>
    </row>
    <row r="1767" spans="1:4" x14ac:dyDescent="0.2">
      <c r="A1767" s="6" t="s">
        <v>12314</v>
      </c>
      <c r="B1767" s="6" t="s">
        <v>26028</v>
      </c>
      <c r="C1767" s="6" t="s">
        <v>25536</v>
      </c>
      <c r="D1767" s="6" t="str">
        <f t="shared" si="27"/>
        <v>m2</v>
      </c>
    </row>
    <row r="1768" spans="1:4" x14ac:dyDescent="0.2">
      <c r="A1768" s="6" t="s">
        <v>455</v>
      </c>
      <c r="B1768" s="6" t="s">
        <v>26029</v>
      </c>
      <c r="C1768" s="6" t="s">
        <v>25536</v>
      </c>
      <c r="D1768" s="6" t="str">
        <f t="shared" si="27"/>
        <v>m2</v>
      </c>
    </row>
    <row r="1769" spans="1:4" x14ac:dyDescent="0.2">
      <c r="A1769" s="6" t="s">
        <v>12315</v>
      </c>
      <c r="B1769" s="6" t="s">
        <v>26029</v>
      </c>
      <c r="C1769" s="6" t="s">
        <v>25536</v>
      </c>
      <c r="D1769" s="6" t="str">
        <f t="shared" si="27"/>
        <v>m2</v>
      </c>
    </row>
    <row r="1770" spans="1:4" x14ac:dyDescent="0.2">
      <c r="A1770" s="6" t="s">
        <v>6825</v>
      </c>
      <c r="B1770" s="6" t="s">
        <v>26030</v>
      </c>
      <c r="C1770" s="6" t="s">
        <v>25536</v>
      </c>
      <c r="D1770" s="6" t="str">
        <f t="shared" si="27"/>
        <v>m2</v>
      </c>
    </row>
    <row r="1771" spans="1:4" x14ac:dyDescent="0.2">
      <c r="A1771" s="6" t="s">
        <v>12316</v>
      </c>
      <c r="B1771" s="6" t="s">
        <v>26030</v>
      </c>
      <c r="C1771" s="6" t="s">
        <v>25536</v>
      </c>
      <c r="D1771" s="6" t="str">
        <f t="shared" si="27"/>
        <v>m2</v>
      </c>
    </row>
    <row r="1772" spans="1:4" x14ac:dyDescent="0.2">
      <c r="A1772" s="6" t="s">
        <v>6826</v>
      </c>
      <c r="B1772" s="6" t="s">
        <v>26031</v>
      </c>
      <c r="C1772" s="6" t="s">
        <v>25536</v>
      </c>
      <c r="D1772" s="6" t="str">
        <f t="shared" si="27"/>
        <v>m2</v>
      </c>
    </row>
    <row r="1773" spans="1:4" x14ac:dyDescent="0.2">
      <c r="A1773" s="6" t="s">
        <v>12317</v>
      </c>
      <c r="B1773" s="6" t="s">
        <v>26031</v>
      </c>
      <c r="C1773" s="6" t="s">
        <v>25536</v>
      </c>
      <c r="D1773" s="6" t="str">
        <f t="shared" si="27"/>
        <v>m2</v>
      </c>
    </row>
    <row r="1774" spans="1:4" x14ac:dyDescent="0.2">
      <c r="A1774" s="6" t="s">
        <v>6827</v>
      </c>
      <c r="B1774" s="6" t="s">
        <v>26032</v>
      </c>
      <c r="C1774" s="6" t="s">
        <v>25536</v>
      </c>
      <c r="D1774" s="6" t="str">
        <f t="shared" si="27"/>
        <v>m2</v>
      </c>
    </row>
    <row r="1775" spans="1:4" x14ac:dyDescent="0.2">
      <c r="A1775" s="6" t="s">
        <v>12318</v>
      </c>
      <c r="B1775" s="6" t="s">
        <v>26032</v>
      </c>
      <c r="C1775" s="6" t="s">
        <v>25536</v>
      </c>
      <c r="D1775" s="6" t="str">
        <f t="shared" si="27"/>
        <v>m2</v>
      </c>
    </row>
    <row r="1776" spans="1:4" x14ac:dyDescent="0.2">
      <c r="A1776" s="6" t="s">
        <v>6828</v>
      </c>
      <c r="B1776" s="6" t="s">
        <v>26033</v>
      </c>
      <c r="C1776" s="6" t="s">
        <v>25536</v>
      </c>
      <c r="D1776" s="6" t="str">
        <f t="shared" si="27"/>
        <v>m2</v>
      </c>
    </row>
    <row r="1777" spans="1:4" x14ac:dyDescent="0.2">
      <c r="A1777" s="6" t="s">
        <v>12319</v>
      </c>
      <c r="B1777" s="6" t="s">
        <v>26033</v>
      </c>
      <c r="C1777" s="6" t="s">
        <v>25536</v>
      </c>
      <c r="D1777" s="6" t="str">
        <f t="shared" si="27"/>
        <v>m2</v>
      </c>
    </row>
    <row r="1778" spans="1:4" x14ac:dyDescent="0.2">
      <c r="A1778" s="6" t="s">
        <v>6829</v>
      </c>
      <c r="B1778" s="6" t="s">
        <v>26034</v>
      </c>
      <c r="C1778" s="6" t="s">
        <v>25536</v>
      </c>
      <c r="D1778" s="6" t="str">
        <f t="shared" si="27"/>
        <v>m2</v>
      </c>
    </row>
    <row r="1779" spans="1:4" x14ac:dyDescent="0.2">
      <c r="A1779" s="6" t="s">
        <v>12320</v>
      </c>
      <c r="B1779" s="6" t="s">
        <v>26034</v>
      </c>
      <c r="C1779" s="6" t="s">
        <v>25536</v>
      </c>
      <c r="D1779" s="6" t="str">
        <f t="shared" si="27"/>
        <v>m2</v>
      </c>
    </row>
    <row r="1780" spans="1:4" x14ac:dyDescent="0.2">
      <c r="A1780" s="6" t="s">
        <v>6830</v>
      </c>
      <c r="B1780" s="6" t="s">
        <v>26035</v>
      </c>
      <c r="C1780" s="6" t="s">
        <v>25536</v>
      </c>
      <c r="D1780" s="6" t="str">
        <f t="shared" si="27"/>
        <v>m2</v>
      </c>
    </row>
    <row r="1781" spans="1:4" x14ac:dyDescent="0.2">
      <c r="A1781" s="6" t="s">
        <v>12321</v>
      </c>
      <c r="B1781" s="6" t="s">
        <v>26035</v>
      </c>
      <c r="C1781" s="6" t="s">
        <v>25536</v>
      </c>
      <c r="D1781" s="6" t="str">
        <f t="shared" si="27"/>
        <v>m2</v>
      </c>
    </row>
    <row r="1782" spans="1:4" x14ac:dyDescent="0.2">
      <c r="A1782" s="6" t="s">
        <v>456</v>
      </c>
      <c r="B1782" s="6" t="s">
        <v>26036</v>
      </c>
      <c r="C1782" s="6" t="s">
        <v>25536</v>
      </c>
      <c r="D1782" s="6" t="str">
        <f t="shared" si="27"/>
        <v>m2</v>
      </c>
    </row>
    <row r="1783" spans="1:4" x14ac:dyDescent="0.2">
      <c r="A1783" s="6" t="s">
        <v>12322</v>
      </c>
      <c r="B1783" s="6" t="s">
        <v>26036</v>
      </c>
      <c r="C1783" s="6" t="s">
        <v>25536</v>
      </c>
      <c r="D1783" s="6" t="str">
        <f t="shared" si="27"/>
        <v>m2</v>
      </c>
    </row>
    <row r="1784" spans="1:4" x14ac:dyDescent="0.2">
      <c r="A1784" s="6" t="s">
        <v>457</v>
      </c>
      <c r="B1784" s="6" t="s">
        <v>26037</v>
      </c>
      <c r="C1784" s="6" t="s">
        <v>25536</v>
      </c>
      <c r="D1784" s="6" t="str">
        <f t="shared" si="27"/>
        <v>m2</v>
      </c>
    </row>
    <row r="1785" spans="1:4" x14ac:dyDescent="0.2">
      <c r="A1785" s="6" t="s">
        <v>12323</v>
      </c>
      <c r="B1785" s="6" t="s">
        <v>26037</v>
      </c>
      <c r="C1785" s="6" t="s">
        <v>25536</v>
      </c>
      <c r="D1785" s="6" t="str">
        <f t="shared" si="27"/>
        <v>m2</v>
      </c>
    </row>
    <row r="1786" spans="1:4" x14ac:dyDescent="0.2">
      <c r="A1786" s="6" t="s">
        <v>458</v>
      </c>
      <c r="B1786" s="6" t="s">
        <v>26038</v>
      </c>
      <c r="C1786" s="6" t="s">
        <v>25536</v>
      </c>
      <c r="D1786" s="6" t="str">
        <f t="shared" si="27"/>
        <v>m2</v>
      </c>
    </row>
    <row r="1787" spans="1:4" x14ac:dyDescent="0.2">
      <c r="A1787" s="6" t="s">
        <v>12324</v>
      </c>
      <c r="B1787" s="6" t="s">
        <v>26038</v>
      </c>
      <c r="C1787" s="6" t="s">
        <v>25536</v>
      </c>
      <c r="D1787" s="6" t="str">
        <f t="shared" si="27"/>
        <v>m2</v>
      </c>
    </row>
    <row r="1788" spans="1:4" x14ac:dyDescent="0.2">
      <c r="A1788" s="6" t="s">
        <v>459</v>
      </c>
      <c r="B1788" s="6" t="s">
        <v>26039</v>
      </c>
      <c r="C1788" s="6" t="s">
        <v>25536</v>
      </c>
      <c r="D1788" s="6" t="str">
        <f t="shared" si="27"/>
        <v>m2</v>
      </c>
    </row>
    <row r="1789" spans="1:4" x14ac:dyDescent="0.2">
      <c r="A1789" s="6" t="s">
        <v>12325</v>
      </c>
      <c r="B1789" s="6" t="s">
        <v>26039</v>
      </c>
      <c r="C1789" s="6" t="s">
        <v>25536</v>
      </c>
      <c r="D1789" s="6" t="str">
        <f t="shared" si="27"/>
        <v>m2</v>
      </c>
    </row>
    <row r="1790" spans="1:4" x14ac:dyDescent="0.2">
      <c r="A1790" s="6" t="s">
        <v>460</v>
      </c>
      <c r="B1790" s="6" t="s">
        <v>26040</v>
      </c>
      <c r="C1790" s="6" t="s">
        <v>25536</v>
      </c>
      <c r="D1790" s="6" t="str">
        <f t="shared" si="27"/>
        <v>m2</v>
      </c>
    </row>
    <row r="1791" spans="1:4" x14ac:dyDescent="0.2">
      <c r="A1791" s="6" t="s">
        <v>12326</v>
      </c>
      <c r="B1791" s="6" t="s">
        <v>26040</v>
      </c>
      <c r="C1791" s="6" t="s">
        <v>25536</v>
      </c>
      <c r="D1791" s="6" t="str">
        <f t="shared" si="27"/>
        <v>m2</v>
      </c>
    </row>
    <row r="1792" spans="1:4" x14ac:dyDescent="0.2">
      <c r="A1792" s="6" t="s">
        <v>461</v>
      </c>
      <c r="B1792" s="6" t="s">
        <v>26041</v>
      </c>
      <c r="C1792" s="6" t="s">
        <v>25536</v>
      </c>
      <c r="D1792" s="6" t="str">
        <f t="shared" si="27"/>
        <v>m2</v>
      </c>
    </row>
    <row r="1793" spans="1:4" x14ac:dyDescent="0.2">
      <c r="A1793" s="6" t="s">
        <v>12327</v>
      </c>
      <c r="B1793" s="6" t="s">
        <v>26041</v>
      </c>
      <c r="C1793" s="6" t="s">
        <v>25536</v>
      </c>
      <c r="D1793" s="6" t="str">
        <f t="shared" si="27"/>
        <v>m2</v>
      </c>
    </row>
    <row r="1794" spans="1:4" x14ac:dyDescent="0.2">
      <c r="A1794" s="6" t="s">
        <v>462</v>
      </c>
      <c r="B1794" s="6" t="s">
        <v>26042</v>
      </c>
      <c r="C1794" s="6" t="s">
        <v>25536</v>
      </c>
      <c r="D1794" s="6" t="str">
        <f t="shared" ref="D1794:D1857" si="28">LOWER(C1794)</f>
        <v>m2</v>
      </c>
    </row>
    <row r="1795" spans="1:4" x14ac:dyDescent="0.2">
      <c r="A1795" s="6" t="s">
        <v>12328</v>
      </c>
      <c r="B1795" s="6" t="s">
        <v>26042</v>
      </c>
      <c r="C1795" s="6" t="s">
        <v>25536</v>
      </c>
      <c r="D1795" s="6" t="str">
        <f t="shared" si="28"/>
        <v>m2</v>
      </c>
    </row>
    <row r="1796" spans="1:4" x14ac:dyDescent="0.2">
      <c r="A1796" s="6" t="s">
        <v>463</v>
      </c>
      <c r="B1796" s="6" t="s">
        <v>26043</v>
      </c>
      <c r="C1796" s="6" t="s">
        <v>25536</v>
      </c>
      <c r="D1796" s="6" t="str">
        <f t="shared" si="28"/>
        <v>m2</v>
      </c>
    </row>
    <row r="1797" spans="1:4" x14ac:dyDescent="0.2">
      <c r="A1797" s="6" t="s">
        <v>12329</v>
      </c>
      <c r="B1797" s="6" t="s">
        <v>26043</v>
      </c>
      <c r="C1797" s="6" t="s">
        <v>25536</v>
      </c>
      <c r="D1797" s="6" t="str">
        <f t="shared" si="28"/>
        <v>m2</v>
      </c>
    </row>
    <row r="1798" spans="1:4" x14ac:dyDescent="0.2">
      <c r="A1798" s="6" t="s">
        <v>6831</v>
      </c>
      <c r="B1798" s="6" t="s">
        <v>26044</v>
      </c>
      <c r="C1798" s="6" t="s">
        <v>25536</v>
      </c>
      <c r="D1798" s="6" t="str">
        <f t="shared" si="28"/>
        <v>m2</v>
      </c>
    </row>
    <row r="1799" spans="1:4" x14ac:dyDescent="0.2">
      <c r="A1799" s="6" t="s">
        <v>12330</v>
      </c>
      <c r="B1799" s="6" t="s">
        <v>26044</v>
      </c>
      <c r="C1799" s="6" t="s">
        <v>25536</v>
      </c>
      <c r="D1799" s="6" t="str">
        <f t="shared" si="28"/>
        <v>m2</v>
      </c>
    </row>
    <row r="1800" spans="1:4" x14ac:dyDescent="0.2">
      <c r="A1800" s="6" t="s">
        <v>464</v>
      </c>
      <c r="B1800" s="6" t="s">
        <v>26045</v>
      </c>
      <c r="C1800" s="6" t="s">
        <v>12</v>
      </c>
      <c r="D1800" s="6" t="str">
        <f t="shared" si="28"/>
        <v>un</v>
      </c>
    </row>
    <row r="1801" spans="1:4" x14ac:dyDescent="0.2">
      <c r="A1801" s="6" t="s">
        <v>12331</v>
      </c>
      <c r="B1801" s="6" t="s">
        <v>26045</v>
      </c>
      <c r="C1801" s="6" t="s">
        <v>12</v>
      </c>
      <c r="D1801" s="6" t="str">
        <f t="shared" si="28"/>
        <v>un</v>
      </c>
    </row>
    <row r="1802" spans="1:4" x14ac:dyDescent="0.2">
      <c r="A1802" s="6" t="s">
        <v>465</v>
      </c>
      <c r="B1802" s="6" t="s">
        <v>26046</v>
      </c>
      <c r="C1802" s="6" t="s">
        <v>12</v>
      </c>
      <c r="D1802" s="6" t="str">
        <f t="shared" si="28"/>
        <v>un</v>
      </c>
    </row>
    <row r="1803" spans="1:4" x14ac:dyDescent="0.2">
      <c r="A1803" s="6" t="s">
        <v>12332</v>
      </c>
      <c r="B1803" s="6" t="s">
        <v>26046</v>
      </c>
      <c r="C1803" s="6" t="s">
        <v>12</v>
      </c>
      <c r="D1803" s="6" t="str">
        <f t="shared" si="28"/>
        <v>un</v>
      </c>
    </row>
    <row r="1804" spans="1:4" x14ac:dyDescent="0.2">
      <c r="A1804" s="6" t="s">
        <v>466</v>
      </c>
      <c r="B1804" s="6" t="s">
        <v>26047</v>
      </c>
      <c r="C1804" s="6" t="s">
        <v>26048</v>
      </c>
      <c r="D1804" s="6" t="str">
        <f t="shared" si="28"/>
        <v>unxmes</v>
      </c>
    </row>
    <row r="1805" spans="1:4" x14ac:dyDescent="0.2">
      <c r="A1805" s="6" t="s">
        <v>12333</v>
      </c>
      <c r="B1805" s="6" t="s">
        <v>26047</v>
      </c>
      <c r="C1805" s="6" t="s">
        <v>26048</v>
      </c>
      <c r="D1805" s="6" t="str">
        <f t="shared" si="28"/>
        <v>unxmes</v>
      </c>
    </row>
    <row r="1806" spans="1:4" x14ac:dyDescent="0.2">
      <c r="A1806" s="6" t="s">
        <v>467</v>
      </c>
      <c r="B1806" s="6" t="s">
        <v>26049</v>
      </c>
      <c r="C1806" s="6" t="s">
        <v>26048</v>
      </c>
      <c r="D1806" s="6" t="str">
        <f t="shared" si="28"/>
        <v>unxmes</v>
      </c>
    </row>
    <row r="1807" spans="1:4" x14ac:dyDescent="0.2">
      <c r="A1807" s="6" t="s">
        <v>12334</v>
      </c>
      <c r="B1807" s="6" t="s">
        <v>26049</v>
      </c>
      <c r="C1807" s="6" t="s">
        <v>26048</v>
      </c>
      <c r="D1807" s="6" t="str">
        <f t="shared" si="28"/>
        <v>unxmes</v>
      </c>
    </row>
    <row r="1808" spans="1:4" x14ac:dyDescent="0.2">
      <c r="A1808" s="6" t="s">
        <v>468</v>
      </c>
      <c r="B1808" s="6" t="s">
        <v>26050</v>
      </c>
      <c r="C1808" s="6" t="s">
        <v>26048</v>
      </c>
      <c r="D1808" s="6" t="str">
        <f t="shared" si="28"/>
        <v>unxmes</v>
      </c>
    </row>
    <row r="1809" spans="1:4" x14ac:dyDescent="0.2">
      <c r="A1809" s="6" t="s">
        <v>12335</v>
      </c>
      <c r="B1809" s="6" t="s">
        <v>26050</v>
      </c>
      <c r="C1809" s="6" t="s">
        <v>26048</v>
      </c>
      <c r="D1809" s="6" t="str">
        <f t="shared" si="28"/>
        <v>unxmes</v>
      </c>
    </row>
    <row r="1810" spans="1:4" x14ac:dyDescent="0.2">
      <c r="A1810" s="6" t="s">
        <v>469</v>
      </c>
      <c r="B1810" s="6" t="s">
        <v>26051</v>
      </c>
      <c r="C1810" s="6" t="s">
        <v>26048</v>
      </c>
      <c r="D1810" s="6" t="str">
        <f t="shared" si="28"/>
        <v>unxmes</v>
      </c>
    </row>
    <row r="1811" spans="1:4" x14ac:dyDescent="0.2">
      <c r="A1811" s="6" t="s">
        <v>12336</v>
      </c>
      <c r="B1811" s="6" t="s">
        <v>26051</v>
      </c>
      <c r="C1811" s="6" t="s">
        <v>26048</v>
      </c>
      <c r="D1811" s="6" t="str">
        <f t="shared" si="28"/>
        <v>unxmes</v>
      </c>
    </row>
    <row r="1812" spans="1:4" x14ac:dyDescent="0.2">
      <c r="A1812" s="6" t="s">
        <v>470</v>
      </c>
      <c r="B1812" s="6" t="s">
        <v>26052</v>
      </c>
      <c r="C1812" s="6" t="s">
        <v>26048</v>
      </c>
      <c r="D1812" s="6" t="str">
        <f t="shared" si="28"/>
        <v>unxmes</v>
      </c>
    </row>
    <row r="1813" spans="1:4" x14ac:dyDescent="0.2">
      <c r="A1813" s="6" t="s">
        <v>12337</v>
      </c>
      <c r="B1813" s="6" t="s">
        <v>26052</v>
      </c>
      <c r="C1813" s="6" t="s">
        <v>26048</v>
      </c>
      <c r="D1813" s="6" t="str">
        <f t="shared" si="28"/>
        <v>unxmes</v>
      </c>
    </row>
    <row r="1814" spans="1:4" x14ac:dyDescent="0.2">
      <c r="A1814" s="6" t="s">
        <v>6832</v>
      </c>
      <c r="B1814" s="6" t="s">
        <v>26053</v>
      </c>
      <c r="C1814" s="6" t="s">
        <v>26048</v>
      </c>
      <c r="D1814" s="6" t="str">
        <f t="shared" si="28"/>
        <v>unxmes</v>
      </c>
    </row>
    <row r="1815" spans="1:4" x14ac:dyDescent="0.2">
      <c r="A1815" s="6" t="s">
        <v>12338</v>
      </c>
      <c r="B1815" s="6" t="s">
        <v>26053</v>
      </c>
      <c r="C1815" s="6" t="s">
        <v>26048</v>
      </c>
      <c r="D1815" s="6" t="str">
        <f t="shared" si="28"/>
        <v>unxmes</v>
      </c>
    </row>
    <row r="1816" spans="1:4" x14ac:dyDescent="0.2">
      <c r="A1816" s="6" t="s">
        <v>471</v>
      </c>
      <c r="B1816" s="6" t="s">
        <v>26054</v>
      </c>
      <c r="C1816" s="6" t="s">
        <v>25536</v>
      </c>
      <c r="D1816" s="6" t="str">
        <f t="shared" si="28"/>
        <v>m2</v>
      </c>
    </row>
    <row r="1817" spans="1:4" x14ac:dyDescent="0.2">
      <c r="A1817" s="6" t="s">
        <v>12339</v>
      </c>
      <c r="B1817" s="6" t="s">
        <v>26054</v>
      </c>
      <c r="C1817" s="6" t="s">
        <v>25536</v>
      </c>
      <c r="D1817" s="6" t="str">
        <f t="shared" si="28"/>
        <v>m2</v>
      </c>
    </row>
    <row r="1818" spans="1:4" x14ac:dyDescent="0.2">
      <c r="A1818" s="6" t="s">
        <v>472</v>
      </c>
      <c r="B1818" s="6" t="s">
        <v>26055</v>
      </c>
      <c r="C1818" s="6" t="s">
        <v>25536</v>
      </c>
      <c r="D1818" s="6" t="str">
        <f t="shared" si="28"/>
        <v>m2</v>
      </c>
    </row>
    <row r="1819" spans="1:4" x14ac:dyDescent="0.2">
      <c r="A1819" s="6" t="s">
        <v>12340</v>
      </c>
      <c r="B1819" s="6" t="s">
        <v>26055</v>
      </c>
      <c r="C1819" s="6" t="s">
        <v>25536</v>
      </c>
      <c r="D1819" s="6" t="str">
        <f t="shared" si="28"/>
        <v>m2</v>
      </c>
    </row>
    <row r="1820" spans="1:4" x14ac:dyDescent="0.2">
      <c r="A1820" s="6" t="s">
        <v>473</v>
      </c>
      <c r="B1820" s="6" t="s">
        <v>26056</v>
      </c>
      <c r="C1820" s="6" t="s">
        <v>21</v>
      </c>
      <c r="D1820" s="6" t="str">
        <f t="shared" si="28"/>
        <v>m</v>
      </c>
    </row>
    <row r="1821" spans="1:4" x14ac:dyDescent="0.2">
      <c r="A1821" s="6" t="s">
        <v>12341</v>
      </c>
      <c r="B1821" s="6" t="s">
        <v>26056</v>
      </c>
      <c r="C1821" s="6" t="s">
        <v>21</v>
      </c>
      <c r="D1821" s="6" t="str">
        <f t="shared" si="28"/>
        <v>m</v>
      </c>
    </row>
    <row r="1822" spans="1:4" x14ac:dyDescent="0.2">
      <c r="A1822" s="6" t="s">
        <v>474</v>
      </c>
      <c r="B1822" s="6" t="s">
        <v>26057</v>
      </c>
      <c r="C1822" s="6" t="s">
        <v>21</v>
      </c>
      <c r="D1822" s="6" t="str">
        <f t="shared" si="28"/>
        <v>m</v>
      </c>
    </row>
    <row r="1823" spans="1:4" x14ac:dyDescent="0.2">
      <c r="A1823" s="6" t="s">
        <v>12342</v>
      </c>
      <c r="B1823" s="6" t="s">
        <v>26057</v>
      </c>
      <c r="C1823" s="6" t="s">
        <v>21</v>
      </c>
      <c r="D1823" s="6" t="str">
        <f t="shared" si="28"/>
        <v>m</v>
      </c>
    </row>
    <row r="1824" spans="1:4" x14ac:dyDescent="0.2">
      <c r="A1824" s="6" t="s">
        <v>475</v>
      </c>
      <c r="B1824" s="6" t="s">
        <v>26058</v>
      </c>
      <c r="C1824" s="6" t="s">
        <v>21</v>
      </c>
      <c r="D1824" s="6" t="str">
        <f t="shared" si="28"/>
        <v>m</v>
      </c>
    </row>
    <row r="1825" spans="1:4" x14ac:dyDescent="0.2">
      <c r="A1825" s="6" t="s">
        <v>12343</v>
      </c>
      <c r="B1825" s="6" t="s">
        <v>26058</v>
      </c>
      <c r="C1825" s="6" t="s">
        <v>21</v>
      </c>
      <c r="D1825" s="6" t="str">
        <f t="shared" si="28"/>
        <v>m</v>
      </c>
    </row>
    <row r="1826" spans="1:4" x14ac:dyDescent="0.2">
      <c r="A1826" s="6" t="s">
        <v>476</v>
      </c>
      <c r="B1826" s="6" t="s">
        <v>26059</v>
      </c>
      <c r="C1826" s="6" t="s">
        <v>25536</v>
      </c>
      <c r="D1826" s="6" t="str">
        <f t="shared" si="28"/>
        <v>m2</v>
      </c>
    </row>
    <row r="1827" spans="1:4" x14ac:dyDescent="0.2">
      <c r="A1827" s="6" t="s">
        <v>12344</v>
      </c>
      <c r="B1827" s="6" t="s">
        <v>26059</v>
      </c>
      <c r="C1827" s="6" t="s">
        <v>25536</v>
      </c>
      <c r="D1827" s="6" t="str">
        <f t="shared" si="28"/>
        <v>m2</v>
      </c>
    </row>
    <row r="1828" spans="1:4" x14ac:dyDescent="0.2">
      <c r="A1828" s="6" t="s">
        <v>6833</v>
      </c>
      <c r="B1828" s="6" t="s">
        <v>26060</v>
      </c>
      <c r="C1828" s="6" t="s">
        <v>25536</v>
      </c>
      <c r="D1828" s="6" t="str">
        <f t="shared" si="28"/>
        <v>m2</v>
      </c>
    </row>
    <row r="1829" spans="1:4" x14ac:dyDescent="0.2">
      <c r="A1829" s="6" t="s">
        <v>12345</v>
      </c>
      <c r="B1829" s="6" t="s">
        <v>26060</v>
      </c>
      <c r="C1829" s="6" t="s">
        <v>25536</v>
      </c>
      <c r="D1829" s="6" t="str">
        <f t="shared" si="28"/>
        <v>m2</v>
      </c>
    </row>
    <row r="1830" spans="1:4" x14ac:dyDescent="0.2">
      <c r="A1830" s="6" t="s">
        <v>477</v>
      </c>
      <c r="B1830" s="6" t="s">
        <v>26061</v>
      </c>
      <c r="C1830" s="6" t="s">
        <v>12</v>
      </c>
      <c r="D1830" s="6" t="str">
        <f t="shared" si="28"/>
        <v>un</v>
      </c>
    </row>
    <row r="1831" spans="1:4" x14ac:dyDescent="0.2">
      <c r="A1831" s="6" t="s">
        <v>12346</v>
      </c>
      <c r="B1831" s="6" t="s">
        <v>26061</v>
      </c>
      <c r="C1831" s="6" t="s">
        <v>12</v>
      </c>
      <c r="D1831" s="6" t="str">
        <f t="shared" si="28"/>
        <v>un</v>
      </c>
    </row>
    <row r="1832" spans="1:4" x14ac:dyDescent="0.2">
      <c r="A1832" s="6" t="s">
        <v>478</v>
      </c>
      <c r="B1832" s="6" t="s">
        <v>26062</v>
      </c>
      <c r="C1832" s="6" t="s">
        <v>12</v>
      </c>
      <c r="D1832" s="6" t="str">
        <f t="shared" si="28"/>
        <v>un</v>
      </c>
    </row>
    <row r="1833" spans="1:4" x14ac:dyDescent="0.2">
      <c r="A1833" s="6" t="s">
        <v>12347</v>
      </c>
      <c r="B1833" s="6" t="s">
        <v>26062</v>
      </c>
      <c r="C1833" s="6" t="s">
        <v>12</v>
      </c>
      <c r="D1833" s="6" t="str">
        <f t="shared" si="28"/>
        <v>un</v>
      </c>
    </row>
    <row r="1834" spans="1:4" x14ac:dyDescent="0.2">
      <c r="A1834" s="6" t="s">
        <v>479</v>
      </c>
      <c r="B1834" s="6" t="s">
        <v>26063</v>
      </c>
      <c r="C1834" s="6" t="s">
        <v>12</v>
      </c>
      <c r="D1834" s="6" t="str">
        <f t="shared" si="28"/>
        <v>un</v>
      </c>
    </row>
    <row r="1835" spans="1:4" x14ac:dyDescent="0.2">
      <c r="A1835" s="6" t="s">
        <v>12348</v>
      </c>
      <c r="B1835" s="6" t="s">
        <v>26063</v>
      </c>
      <c r="C1835" s="6" t="s">
        <v>12</v>
      </c>
      <c r="D1835" s="6" t="str">
        <f t="shared" si="28"/>
        <v>un</v>
      </c>
    </row>
    <row r="1836" spans="1:4" x14ac:dyDescent="0.2">
      <c r="A1836" s="6" t="s">
        <v>480</v>
      </c>
      <c r="B1836" s="6" t="s">
        <v>26064</v>
      </c>
      <c r="C1836" s="6" t="s">
        <v>12</v>
      </c>
      <c r="D1836" s="6" t="str">
        <f t="shared" si="28"/>
        <v>un</v>
      </c>
    </row>
    <row r="1837" spans="1:4" x14ac:dyDescent="0.2">
      <c r="A1837" s="6" t="s">
        <v>12349</v>
      </c>
      <c r="B1837" s="6" t="s">
        <v>26064</v>
      </c>
      <c r="C1837" s="6" t="s">
        <v>12</v>
      </c>
      <c r="D1837" s="6" t="str">
        <f t="shared" si="28"/>
        <v>un</v>
      </c>
    </row>
    <row r="1838" spans="1:4" x14ac:dyDescent="0.2">
      <c r="A1838" s="6" t="s">
        <v>481</v>
      </c>
      <c r="B1838" s="6" t="s">
        <v>26065</v>
      </c>
      <c r="C1838" s="6" t="s">
        <v>12</v>
      </c>
      <c r="D1838" s="6" t="str">
        <f t="shared" si="28"/>
        <v>un</v>
      </c>
    </row>
    <row r="1839" spans="1:4" x14ac:dyDescent="0.2">
      <c r="A1839" s="6" t="s">
        <v>12350</v>
      </c>
      <c r="B1839" s="6" t="s">
        <v>26065</v>
      </c>
      <c r="C1839" s="6" t="s">
        <v>12</v>
      </c>
      <c r="D1839" s="6" t="str">
        <f t="shared" si="28"/>
        <v>un</v>
      </c>
    </row>
    <row r="1840" spans="1:4" x14ac:dyDescent="0.2">
      <c r="A1840" s="6" t="s">
        <v>482</v>
      </c>
      <c r="B1840" s="6" t="s">
        <v>26066</v>
      </c>
      <c r="C1840" s="6" t="s">
        <v>12</v>
      </c>
      <c r="D1840" s="6" t="str">
        <f t="shared" si="28"/>
        <v>un</v>
      </c>
    </row>
    <row r="1841" spans="1:4" x14ac:dyDescent="0.2">
      <c r="A1841" s="6" t="s">
        <v>12351</v>
      </c>
      <c r="B1841" s="6" t="s">
        <v>26066</v>
      </c>
      <c r="C1841" s="6" t="s">
        <v>12</v>
      </c>
      <c r="D1841" s="6" t="str">
        <f t="shared" si="28"/>
        <v>un</v>
      </c>
    </row>
    <row r="1842" spans="1:4" x14ac:dyDescent="0.2">
      <c r="A1842" s="6" t="s">
        <v>483</v>
      </c>
      <c r="B1842" s="6" t="s">
        <v>26067</v>
      </c>
      <c r="C1842" s="6" t="s">
        <v>12</v>
      </c>
      <c r="D1842" s="6" t="str">
        <f t="shared" si="28"/>
        <v>un</v>
      </c>
    </row>
    <row r="1843" spans="1:4" x14ac:dyDescent="0.2">
      <c r="A1843" s="6" t="s">
        <v>12352</v>
      </c>
      <c r="B1843" s="6" t="s">
        <v>26067</v>
      </c>
      <c r="C1843" s="6" t="s">
        <v>12</v>
      </c>
      <c r="D1843" s="6" t="str">
        <f t="shared" si="28"/>
        <v>un</v>
      </c>
    </row>
    <row r="1844" spans="1:4" x14ac:dyDescent="0.2">
      <c r="A1844" s="6" t="s">
        <v>484</v>
      </c>
      <c r="B1844" s="6" t="s">
        <v>26068</v>
      </c>
      <c r="C1844" s="6" t="s">
        <v>25536</v>
      </c>
      <c r="D1844" s="6" t="str">
        <f t="shared" si="28"/>
        <v>m2</v>
      </c>
    </row>
    <row r="1845" spans="1:4" x14ac:dyDescent="0.2">
      <c r="A1845" s="6" t="s">
        <v>12353</v>
      </c>
      <c r="B1845" s="6" t="s">
        <v>26068</v>
      </c>
      <c r="C1845" s="6" t="s">
        <v>25536</v>
      </c>
      <c r="D1845" s="6" t="str">
        <f t="shared" si="28"/>
        <v>m2</v>
      </c>
    </row>
    <row r="1846" spans="1:4" x14ac:dyDescent="0.2">
      <c r="A1846" s="6" t="s">
        <v>6834</v>
      </c>
      <c r="B1846" s="6" t="s">
        <v>26069</v>
      </c>
      <c r="C1846" s="6" t="s">
        <v>25536</v>
      </c>
      <c r="D1846" s="6" t="str">
        <f t="shared" si="28"/>
        <v>m2</v>
      </c>
    </row>
    <row r="1847" spans="1:4" x14ac:dyDescent="0.2">
      <c r="A1847" s="6" t="s">
        <v>12354</v>
      </c>
      <c r="B1847" s="6" t="s">
        <v>26069</v>
      </c>
      <c r="C1847" s="6" t="s">
        <v>25536</v>
      </c>
      <c r="D1847" s="6" t="str">
        <f t="shared" si="28"/>
        <v>m2</v>
      </c>
    </row>
    <row r="1848" spans="1:4" x14ac:dyDescent="0.2">
      <c r="A1848" s="6" t="s">
        <v>6835</v>
      </c>
      <c r="B1848" s="6" t="s">
        <v>26070</v>
      </c>
      <c r="C1848" s="6" t="s">
        <v>25536</v>
      </c>
      <c r="D1848" s="6" t="str">
        <f t="shared" si="28"/>
        <v>m2</v>
      </c>
    </row>
    <row r="1849" spans="1:4" x14ac:dyDescent="0.2">
      <c r="A1849" s="6" t="s">
        <v>12355</v>
      </c>
      <c r="B1849" s="6" t="s">
        <v>26070</v>
      </c>
      <c r="C1849" s="6" t="s">
        <v>25536</v>
      </c>
      <c r="D1849" s="6" t="str">
        <f t="shared" si="28"/>
        <v>m2</v>
      </c>
    </row>
    <row r="1850" spans="1:4" x14ac:dyDescent="0.2">
      <c r="A1850" s="6" t="s">
        <v>485</v>
      </c>
      <c r="B1850" s="6" t="s">
        <v>26071</v>
      </c>
      <c r="C1850" s="6" t="s">
        <v>21</v>
      </c>
      <c r="D1850" s="6" t="str">
        <f t="shared" si="28"/>
        <v>m</v>
      </c>
    </row>
    <row r="1851" spans="1:4" x14ac:dyDescent="0.2">
      <c r="A1851" s="6" t="s">
        <v>12356</v>
      </c>
      <c r="B1851" s="6" t="s">
        <v>26071</v>
      </c>
      <c r="C1851" s="6" t="s">
        <v>21</v>
      </c>
      <c r="D1851" s="6" t="str">
        <f t="shared" si="28"/>
        <v>m</v>
      </c>
    </row>
    <row r="1852" spans="1:4" x14ac:dyDescent="0.2">
      <c r="A1852" s="6" t="s">
        <v>486</v>
      </c>
      <c r="B1852" s="6" t="s">
        <v>26072</v>
      </c>
      <c r="C1852" s="6" t="s">
        <v>12</v>
      </c>
      <c r="D1852" s="6" t="str">
        <f t="shared" si="28"/>
        <v>un</v>
      </c>
    </row>
    <row r="1853" spans="1:4" x14ac:dyDescent="0.2">
      <c r="A1853" s="6" t="s">
        <v>12357</v>
      </c>
      <c r="B1853" s="6" t="s">
        <v>26072</v>
      </c>
      <c r="C1853" s="6" t="s">
        <v>12</v>
      </c>
      <c r="D1853" s="6" t="str">
        <f t="shared" si="28"/>
        <v>un</v>
      </c>
    </row>
    <row r="1854" spans="1:4" x14ac:dyDescent="0.2">
      <c r="A1854" s="6" t="s">
        <v>489</v>
      </c>
      <c r="B1854" s="6" t="s">
        <v>26073</v>
      </c>
      <c r="C1854" s="6" t="s">
        <v>12</v>
      </c>
      <c r="D1854" s="6" t="str">
        <f t="shared" si="28"/>
        <v>un</v>
      </c>
    </row>
    <row r="1855" spans="1:4" x14ac:dyDescent="0.2">
      <c r="A1855" s="6" t="s">
        <v>12358</v>
      </c>
      <c r="B1855" s="6" t="s">
        <v>26073</v>
      </c>
      <c r="C1855" s="6" t="s">
        <v>12</v>
      </c>
      <c r="D1855" s="6" t="str">
        <f t="shared" si="28"/>
        <v>un</v>
      </c>
    </row>
    <row r="1856" spans="1:4" x14ac:dyDescent="0.2">
      <c r="A1856" s="6" t="s">
        <v>490</v>
      </c>
      <c r="B1856" s="6" t="s">
        <v>26074</v>
      </c>
      <c r="C1856" s="6" t="s">
        <v>12</v>
      </c>
      <c r="D1856" s="6" t="str">
        <f t="shared" si="28"/>
        <v>un</v>
      </c>
    </row>
    <row r="1857" spans="1:4" x14ac:dyDescent="0.2">
      <c r="A1857" s="6" t="s">
        <v>12359</v>
      </c>
      <c r="B1857" s="6" t="s">
        <v>26074</v>
      </c>
      <c r="C1857" s="6" t="s">
        <v>12</v>
      </c>
      <c r="D1857" s="6" t="str">
        <f t="shared" si="28"/>
        <v>un</v>
      </c>
    </row>
    <row r="1858" spans="1:4" x14ac:dyDescent="0.2">
      <c r="A1858" s="6" t="s">
        <v>491</v>
      </c>
      <c r="B1858" s="6" t="s">
        <v>26075</v>
      </c>
      <c r="C1858" s="6" t="s">
        <v>12</v>
      </c>
      <c r="D1858" s="6" t="str">
        <f t="shared" ref="D1858:D1921" si="29">LOWER(C1858)</f>
        <v>un</v>
      </c>
    </row>
    <row r="1859" spans="1:4" x14ac:dyDescent="0.2">
      <c r="A1859" s="6" t="s">
        <v>12360</v>
      </c>
      <c r="B1859" s="6" t="s">
        <v>26075</v>
      </c>
      <c r="C1859" s="6" t="s">
        <v>12</v>
      </c>
      <c r="D1859" s="6" t="str">
        <f t="shared" si="29"/>
        <v>un</v>
      </c>
    </row>
    <row r="1860" spans="1:4" x14ac:dyDescent="0.2">
      <c r="A1860" s="6" t="s">
        <v>492</v>
      </c>
      <c r="B1860" s="6" t="s">
        <v>26076</v>
      </c>
      <c r="C1860" s="6" t="s">
        <v>12</v>
      </c>
      <c r="D1860" s="6" t="str">
        <f t="shared" si="29"/>
        <v>un</v>
      </c>
    </row>
    <row r="1861" spans="1:4" x14ac:dyDescent="0.2">
      <c r="A1861" s="6" t="s">
        <v>12361</v>
      </c>
      <c r="B1861" s="6" t="s">
        <v>26076</v>
      </c>
      <c r="C1861" s="6" t="s">
        <v>12</v>
      </c>
      <c r="D1861" s="6" t="str">
        <f t="shared" si="29"/>
        <v>un</v>
      </c>
    </row>
    <row r="1862" spans="1:4" x14ac:dyDescent="0.2">
      <c r="A1862" s="6" t="s">
        <v>493</v>
      </c>
      <c r="B1862" s="6" t="s">
        <v>26077</v>
      </c>
      <c r="C1862" s="6" t="s">
        <v>12</v>
      </c>
      <c r="D1862" s="6" t="str">
        <f t="shared" si="29"/>
        <v>un</v>
      </c>
    </row>
    <row r="1863" spans="1:4" x14ac:dyDescent="0.2">
      <c r="A1863" s="6" t="s">
        <v>12362</v>
      </c>
      <c r="B1863" s="6" t="s">
        <v>26077</v>
      </c>
      <c r="C1863" s="6" t="s">
        <v>12</v>
      </c>
      <c r="D1863" s="6" t="str">
        <f t="shared" si="29"/>
        <v>un</v>
      </c>
    </row>
    <row r="1864" spans="1:4" x14ac:dyDescent="0.2">
      <c r="A1864" s="6" t="s">
        <v>494</v>
      </c>
      <c r="B1864" s="6" t="s">
        <v>26078</v>
      </c>
      <c r="C1864" s="6" t="s">
        <v>12</v>
      </c>
      <c r="D1864" s="6" t="str">
        <f t="shared" si="29"/>
        <v>un</v>
      </c>
    </row>
    <row r="1865" spans="1:4" x14ac:dyDescent="0.2">
      <c r="A1865" s="6" t="s">
        <v>12363</v>
      </c>
      <c r="B1865" s="6" t="s">
        <v>26078</v>
      </c>
      <c r="C1865" s="6" t="s">
        <v>12</v>
      </c>
      <c r="D1865" s="6" t="str">
        <f t="shared" si="29"/>
        <v>un</v>
      </c>
    </row>
    <row r="1866" spans="1:4" x14ac:dyDescent="0.2">
      <c r="A1866" s="6" t="s">
        <v>487</v>
      </c>
      <c r="B1866" s="6" t="s">
        <v>26079</v>
      </c>
      <c r="C1866" s="6" t="s">
        <v>12</v>
      </c>
      <c r="D1866" s="6" t="str">
        <f t="shared" si="29"/>
        <v>un</v>
      </c>
    </row>
    <row r="1867" spans="1:4" x14ac:dyDescent="0.2">
      <c r="A1867" s="6" t="s">
        <v>12364</v>
      </c>
      <c r="B1867" s="6" t="s">
        <v>26079</v>
      </c>
      <c r="C1867" s="6" t="s">
        <v>12</v>
      </c>
      <c r="D1867" s="6" t="str">
        <f t="shared" si="29"/>
        <v>un</v>
      </c>
    </row>
    <row r="1868" spans="1:4" x14ac:dyDescent="0.2">
      <c r="A1868" s="6" t="s">
        <v>6836</v>
      </c>
      <c r="B1868" s="6" t="s">
        <v>26080</v>
      </c>
      <c r="C1868" s="6" t="s">
        <v>26048</v>
      </c>
      <c r="D1868" s="6" t="str">
        <f t="shared" si="29"/>
        <v>unxmes</v>
      </c>
    </row>
    <row r="1869" spans="1:4" x14ac:dyDescent="0.2">
      <c r="A1869" s="6" t="s">
        <v>12365</v>
      </c>
      <c r="B1869" s="6" t="s">
        <v>26080</v>
      </c>
      <c r="C1869" s="6" t="s">
        <v>26048</v>
      </c>
      <c r="D1869" s="6" t="str">
        <f t="shared" si="29"/>
        <v>unxmes</v>
      </c>
    </row>
    <row r="1870" spans="1:4" x14ac:dyDescent="0.2">
      <c r="A1870" s="6" t="s">
        <v>6837</v>
      </c>
      <c r="B1870" s="6" t="s">
        <v>26081</v>
      </c>
      <c r="C1870" s="6" t="s">
        <v>26048</v>
      </c>
      <c r="D1870" s="6" t="str">
        <f t="shared" si="29"/>
        <v>unxmes</v>
      </c>
    </row>
    <row r="1871" spans="1:4" x14ac:dyDescent="0.2">
      <c r="A1871" s="6" t="s">
        <v>12366</v>
      </c>
      <c r="B1871" s="6" t="s">
        <v>26081</v>
      </c>
      <c r="C1871" s="6" t="s">
        <v>26048</v>
      </c>
      <c r="D1871" s="6" t="str">
        <f t="shared" si="29"/>
        <v>unxmes</v>
      </c>
    </row>
    <row r="1872" spans="1:4" x14ac:dyDescent="0.2">
      <c r="A1872" s="6" t="s">
        <v>6838</v>
      </c>
      <c r="B1872" s="6" t="s">
        <v>26082</v>
      </c>
      <c r="C1872" s="6" t="s">
        <v>26048</v>
      </c>
      <c r="D1872" s="6" t="str">
        <f t="shared" si="29"/>
        <v>unxmes</v>
      </c>
    </row>
    <row r="1873" spans="1:4" x14ac:dyDescent="0.2">
      <c r="A1873" s="6" t="s">
        <v>12367</v>
      </c>
      <c r="B1873" s="6" t="s">
        <v>26082</v>
      </c>
      <c r="C1873" s="6" t="s">
        <v>26048</v>
      </c>
      <c r="D1873" s="6" t="str">
        <f t="shared" si="29"/>
        <v>unxmes</v>
      </c>
    </row>
    <row r="1874" spans="1:4" x14ac:dyDescent="0.2">
      <c r="A1874" s="6" t="s">
        <v>6839</v>
      </c>
      <c r="B1874" s="6" t="s">
        <v>26083</v>
      </c>
      <c r="C1874" s="6" t="s">
        <v>26048</v>
      </c>
      <c r="D1874" s="6" t="str">
        <f t="shared" si="29"/>
        <v>unxmes</v>
      </c>
    </row>
    <row r="1875" spans="1:4" x14ac:dyDescent="0.2">
      <c r="A1875" s="6" t="s">
        <v>12368</v>
      </c>
      <c r="B1875" s="6" t="s">
        <v>26083</v>
      </c>
      <c r="C1875" s="6" t="s">
        <v>26048</v>
      </c>
      <c r="D1875" s="6" t="str">
        <f t="shared" si="29"/>
        <v>unxmes</v>
      </c>
    </row>
    <row r="1876" spans="1:4" x14ac:dyDescent="0.2">
      <c r="A1876" s="6" t="s">
        <v>6840</v>
      </c>
      <c r="B1876" s="6" t="s">
        <v>26084</v>
      </c>
      <c r="C1876" s="6" t="s">
        <v>26085</v>
      </c>
      <c r="D1876" s="6" t="str">
        <f t="shared" si="29"/>
        <v>m2xmes</v>
      </c>
    </row>
    <row r="1877" spans="1:4" x14ac:dyDescent="0.2">
      <c r="A1877" s="6" t="s">
        <v>12369</v>
      </c>
      <c r="B1877" s="6" t="s">
        <v>26084</v>
      </c>
      <c r="C1877" s="6" t="s">
        <v>26085</v>
      </c>
      <c r="D1877" s="6" t="str">
        <f t="shared" si="29"/>
        <v>m2xmes</v>
      </c>
    </row>
    <row r="1878" spans="1:4" x14ac:dyDescent="0.2">
      <c r="A1878" s="6" t="s">
        <v>488</v>
      </c>
      <c r="B1878" s="6" t="s">
        <v>26086</v>
      </c>
      <c r="C1878" s="6" t="s">
        <v>25536</v>
      </c>
      <c r="D1878" s="6" t="str">
        <f t="shared" si="29"/>
        <v>m2</v>
      </c>
    </row>
    <row r="1879" spans="1:4" x14ac:dyDescent="0.2">
      <c r="A1879" s="6" t="s">
        <v>12370</v>
      </c>
      <c r="B1879" s="6" t="s">
        <v>26086</v>
      </c>
      <c r="C1879" s="6" t="s">
        <v>25536</v>
      </c>
      <c r="D1879" s="6" t="str">
        <f t="shared" si="29"/>
        <v>m2</v>
      </c>
    </row>
    <row r="1880" spans="1:4" x14ac:dyDescent="0.2">
      <c r="A1880" s="6" t="s">
        <v>6841</v>
      </c>
      <c r="B1880" s="6" t="s">
        <v>26087</v>
      </c>
      <c r="C1880" s="6" t="s">
        <v>25536</v>
      </c>
      <c r="D1880" s="6" t="str">
        <f t="shared" si="29"/>
        <v>m2</v>
      </c>
    </row>
    <row r="1881" spans="1:4" x14ac:dyDescent="0.2">
      <c r="A1881" s="6" t="s">
        <v>12371</v>
      </c>
      <c r="B1881" s="6" t="s">
        <v>26087</v>
      </c>
      <c r="C1881" s="6" t="s">
        <v>25536</v>
      </c>
      <c r="D1881" s="6" t="str">
        <f t="shared" si="29"/>
        <v>m2</v>
      </c>
    </row>
    <row r="1882" spans="1:4" x14ac:dyDescent="0.2">
      <c r="A1882" s="6" t="s">
        <v>495</v>
      </c>
      <c r="B1882" s="6" t="s">
        <v>26088</v>
      </c>
      <c r="C1882" s="6" t="s">
        <v>25323</v>
      </c>
      <c r="D1882" s="6" t="str">
        <f t="shared" si="29"/>
        <v>m3</v>
      </c>
    </row>
    <row r="1883" spans="1:4" x14ac:dyDescent="0.2">
      <c r="A1883" s="6" t="s">
        <v>12372</v>
      </c>
      <c r="B1883" s="6" t="s">
        <v>26088</v>
      </c>
      <c r="C1883" s="6" t="s">
        <v>25323</v>
      </c>
      <c r="D1883" s="6" t="str">
        <f t="shared" si="29"/>
        <v>m3</v>
      </c>
    </row>
    <row r="1884" spans="1:4" x14ac:dyDescent="0.2">
      <c r="A1884" s="6" t="s">
        <v>496</v>
      </c>
      <c r="B1884" s="6" t="s">
        <v>26089</v>
      </c>
      <c r="C1884" s="6" t="s">
        <v>25323</v>
      </c>
      <c r="D1884" s="6" t="str">
        <f t="shared" si="29"/>
        <v>m3</v>
      </c>
    </row>
    <row r="1885" spans="1:4" x14ac:dyDescent="0.2">
      <c r="A1885" s="6" t="s">
        <v>12373</v>
      </c>
      <c r="B1885" s="6" t="s">
        <v>26089</v>
      </c>
      <c r="C1885" s="6" t="s">
        <v>25323</v>
      </c>
      <c r="D1885" s="6" t="str">
        <f t="shared" si="29"/>
        <v>m3</v>
      </c>
    </row>
    <row r="1886" spans="1:4" x14ac:dyDescent="0.2">
      <c r="A1886" s="6" t="s">
        <v>497</v>
      </c>
      <c r="B1886" s="6" t="s">
        <v>26090</v>
      </c>
      <c r="C1886" s="6" t="s">
        <v>25323</v>
      </c>
      <c r="D1886" s="6" t="str">
        <f t="shared" si="29"/>
        <v>m3</v>
      </c>
    </row>
    <row r="1887" spans="1:4" x14ac:dyDescent="0.2">
      <c r="A1887" s="6" t="s">
        <v>12374</v>
      </c>
      <c r="B1887" s="6" t="s">
        <v>26090</v>
      </c>
      <c r="C1887" s="6" t="s">
        <v>25323</v>
      </c>
      <c r="D1887" s="6" t="str">
        <f t="shared" si="29"/>
        <v>m3</v>
      </c>
    </row>
    <row r="1888" spans="1:4" x14ac:dyDescent="0.2">
      <c r="A1888" s="6" t="s">
        <v>498</v>
      </c>
      <c r="B1888" s="6" t="s">
        <v>26091</v>
      </c>
      <c r="C1888" s="6" t="s">
        <v>25323</v>
      </c>
      <c r="D1888" s="6" t="str">
        <f t="shared" si="29"/>
        <v>m3</v>
      </c>
    </row>
    <row r="1889" spans="1:4" x14ac:dyDescent="0.2">
      <c r="A1889" s="6" t="s">
        <v>12375</v>
      </c>
      <c r="B1889" s="6" t="s">
        <v>26091</v>
      </c>
      <c r="C1889" s="6" t="s">
        <v>25323</v>
      </c>
      <c r="D1889" s="6" t="str">
        <f t="shared" si="29"/>
        <v>m3</v>
      </c>
    </row>
    <row r="1890" spans="1:4" x14ac:dyDescent="0.2">
      <c r="A1890" s="6" t="s">
        <v>499</v>
      </c>
      <c r="B1890" s="6" t="s">
        <v>26092</v>
      </c>
      <c r="C1890" s="6" t="s">
        <v>25323</v>
      </c>
      <c r="D1890" s="6" t="str">
        <f t="shared" si="29"/>
        <v>m3</v>
      </c>
    </row>
    <row r="1891" spans="1:4" x14ac:dyDescent="0.2">
      <c r="A1891" s="6" t="s">
        <v>12376</v>
      </c>
      <c r="B1891" s="6" t="s">
        <v>26092</v>
      </c>
      <c r="C1891" s="6" t="s">
        <v>25323</v>
      </c>
      <c r="D1891" s="6" t="str">
        <f t="shared" si="29"/>
        <v>m3</v>
      </c>
    </row>
    <row r="1892" spans="1:4" x14ac:dyDescent="0.2">
      <c r="A1892" s="6" t="s">
        <v>500</v>
      </c>
      <c r="B1892" s="6" t="s">
        <v>26093</v>
      </c>
      <c r="C1892" s="6" t="s">
        <v>25323</v>
      </c>
      <c r="D1892" s="6" t="str">
        <f t="shared" si="29"/>
        <v>m3</v>
      </c>
    </row>
    <row r="1893" spans="1:4" x14ac:dyDescent="0.2">
      <c r="A1893" s="6" t="s">
        <v>12377</v>
      </c>
      <c r="B1893" s="6" t="s">
        <v>26093</v>
      </c>
      <c r="C1893" s="6" t="s">
        <v>25323</v>
      </c>
      <c r="D1893" s="6" t="str">
        <f t="shared" si="29"/>
        <v>m3</v>
      </c>
    </row>
    <row r="1894" spans="1:4" x14ac:dyDescent="0.2">
      <c r="A1894" s="6" t="s">
        <v>501</v>
      </c>
      <c r="B1894" s="6" t="s">
        <v>26094</v>
      </c>
      <c r="C1894" s="6" t="s">
        <v>25323</v>
      </c>
      <c r="D1894" s="6" t="str">
        <f t="shared" si="29"/>
        <v>m3</v>
      </c>
    </row>
    <row r="1895" spans="1:4" x14ac:dyDescent="0.2">
      <c r="A1895" s="6" t="s">
        <v>12378</v>
      </c>
      <c r="B1895" s="6" t="s">
        <v>26094</v>
      </c>
      <c r="C1895" s="6" t="s">
        <v>25323</v>
      </c>
      <c r="D1895" s="6" t="str">
        <f t="shared" si="29"/>
        <v>m3</v>
      </c>
    </row>
    <row r="1896" spans="1:4" x14ac:dyDescent="0.2">
      <c r="A1896" s="6" t="s">
        <v>502</v>
      </c>
      <c r="B1896" s="6" t="s">
        <v>26095</v>
      </c>
      <c r="C1896" s="6" t="s">
        <v>25323</v>
      </c>
      <c r="D1896" s="6" t="str">
        <f t="shared" si="29"/>
        <v>m3</v>
      </c>
    </row>
    <row r="1897" spans="1:4" x14ac:dyDescent="0.2">
      <c r="A1897" s="6" t="s">
        <v>12379</v>
      </c>
      <c r="B1897" s="6" t="s">
        <v>26095</v>
      </c>
      <c r="C1897" s="6" t="s">
        <v>25323</v>
      </c>
      <c r="D1897" s="6" t="str">
        <f t="shared" si="29"/>
        <v>m3</v>
      </c>
    </row>
    <row r="1898" spans="1:4" x14ac:dyDescent="0.2">
      <c r="A1898" s="6" t="s">
        <v>503</v>
      </c>
      <c r="B1898" s="6" t="s">
        <v>26096</v>
      </c>
      <c r="C1898" s="6" t="s">
        <v>25323</v>
      </c>
      <c r="D1898" s="6" t="str">
        <f t="shared" si="29"/>
        <v>m3</v>
      </c>
    </row>
    <row r="1899" spans="1:4" x14ac:dyDescent="0.2">
      <c r="A1899" s="6" t="s">
        <v>12380</v>
      </c>
      <c r="B1899" s="6" t="s">
        <v>26096</v>
      </c>
      <c r="C1899" s="6" t="s">
        <v>25323</v>
      </c>
      <c r="D1899" s="6" t="str">
        <f t="shared" si="29"/>
        <v>m3</v>
      </c>
    </row>
    <row r="1900" spans="1:4" x14ac:dyDescent="0.2">
      <c r="A1900" s="6" t="s">
        <v>504</v>
      </c>
      <c r="B1900" s="6" t="s">
        <v>26097</v>
      </c>
      <c r="C1900" s="6" t="s">
        <v>25323</v>
      </c>
      <c r="D1900" s="6" t="str">
        <f t="shared" si="29"/>
        <v>m3</v>
      </c>
    </row>
    <row r="1901" spans="1:4" x14ac:dyDescent="0.2">
      <c r="A1901" s="6" t="s">
        <v>12381</v>
      </c>
      <c r="B1901" s="6" t="s">
        <v>26097</v>
      </c>
      <c r="C1901" s="6" t="s">
        <v>25323</v>
      </c>
      <c r="D1901" s="6" t="str">
        <f t="shared" si="29"/>
        <v>m3</v>
      </c>
    </row>
    <row r="1902" spans="1:4" x14ac:dyDescent="0.2">
      <c r="A1902" s="6" t="s">
        <v>505</v>
      </c>
      <c r="B1902" s="6" t="s">
        <v>26098</v>
      </c>
      <c r="C1902" s="6" t="s">
        <v>25323</v>
      </c>
      <c r="D1902" s="6" t="str">
        <f t="shared" si="29"/>
        <v>m3</v>
      </c>
    </row>
    <row r="1903" spans="1:4" x14ac:dyDescent="0.2">
      <c r="A1903" s="6" t="s">
        <v>12382</v>
      </c>
      <c r="B1903" s="6" t="s">
        <v>26098</v>
      </c>
      <c r="C1903" s="6" t="s">
        <v>25323</v>
      </c>
      <c r="D1903" s="6" t="str">
        <f t="shared" si="29"/>
        <v>m3</v>
      </c>
    </row>
    <row r="1904" spans="1:4" x14ac:dyDescent="0.2">
      <c r="A1904" s="6" t="s">
        <v>506</v>
      </c>
      <c r="B1904" s="6" t="s">
        <v>26099</v>
      </c>
      <c r="C1904" s="6" t="s">
        <v>25323</v>
      </c>
      <c r="D1904" s="6" t="str">
        <f t="shared" si="29"/>
        <v>m3</v>
      </c>
    </row>
    <row r="1905" spans="1:4" x14ac:dyDescent="0.2">
      <c r="A1905" s="6" t="s">
        <v>12383</v>
      </c>
      <c r="B1905" s="6" t="s">
        <v>26099</v>
      </c>
      <c r="C1905" s="6" t="s">
        <v>25323</v>
      </c>
      <c r="D1905" s="6" t="str">
        <f t="shared" si="29"/>
        <v>m3</v>
      </c>
    </row>
    <row r="1906" spans="1:4" x14ac:dyDescent="0.2">
      <c r="A1906" s="6" t="s">
        <v>507</v>
      </c>
      <c r="B1906" s="6" t="s">
        <v>26100</v>
      </c>
      <c r="C1906" s="6" t="s">
        <v>25323</v>
      </c>
      <c r="D1906" s="6" t="str">
        <f t="shared" si="29"/>
        <v>m3</v>
      </c>
    </row>
    <row r="1907" spans="1:4" x14ac:dyDescent="0.2">
      <c r="A1907" s="6" t="s">
        <v>12384</v>
      </c>
      <c r="B1907" s="6" t="s">
        <v>26100</v>
      </c>
      <c r="C1907" s="6" t="s">
        <v>25323</v>
      </c>
      <c r="D1907" s="6" t="str">
        <f t="shared" si="29"/>
        <v>m3</v>
      </c>
    </row>
    <row r="1908" spans="1:4" x14ac:dyDescent="0.2">
      <c r="A1908" s="6" t="s">
        <v>508</v>
      </c>
      <c r="B1908" s="6" t="s">
        <v>26101</v>
      </c>
      <c r="C1908" s="6" t="s">
        <v>25323</v>
      </c>
      <c r="D1908" s="6" t="str">
        <f t="shared" si="29"/>
        <v>m3</v>
      </c>
    </row>
    <row r="1909" spans="1:4" x14ac:dyDescent="0.2">
      <c r="A1909" s="6" t="s">
        <v>12385</v>
      </c>
      <c r="B1909" s="6" t="s">
        <v>26101</v>
      </c>
      <c r="C1909" s="6" t="s">
        <v>25323</v>
      </c>
      <c r="D1909" s="6" t="str">
        <f t="shared" si="29"/>
        <v>m3</v>
      </c>
    </row>
    <row r="1910" spans="1:4" x14ac:dyDescent="0.2">
      <c r="A1910" s="6" t="s">
        <v>509</v>
      </c>
      <c r="B1910" s="6" t="s">
        <v>26102</v>
      </c>
      <c r="C1910" s="6" t="s">
        <v>25323</v>
      </c>
      <c r="D1910" s="6" t="str">
        <f t="shared" si="29"/>
        <v>m3</v>
      </c>
    </row>
    <row r="1911" spans="1:4" x14ac:dyDescent="0.2">
      <c r="A1911" s="6" t="s">
        <v>12386</v>
      </c>
      <c r="B1911" s="6" t="s">
        <v>26102</v>
      </c>
      <c r="C1911" s="6" t="s">
        <v>25323</v>
      </c>
      <c r="D1911" s="6" t="str">
        <f t="shared" si="29"/>
        <v>m3</v>
      </c>
    </row>
    <row r="1912" spans="1:4" x14ac:dyDescent="0.2">
      <c r="A1912" s="6" t="s">
        <v>510</v>
      </c>
      <c r="B1912" s="6" t="s">
        <v>26103</v>
      </c>
      <c r="C1912" s="6" t="s">
        <v>25323</v>
      </c>
      <c r="D1912" s="6" t="str">
        <f t="shared" si="29"/>
        <v>m3</v>
      </c>
    </row>
    <row r="1913" spans="1:4" x14ac:dyDescent="0.2">
      <c r="A1913" s="6" t="s">
        <v>12387</v>
      </c>
      <c r="B1913" s="6" t="s">
        <v>26103</v>
      </c>
      <c r="C1913" s="6" t="s">
        <v>25323</v>
      </c>
      <c r="D1913" s="6" t="str">
        <f t="shared" si="29"/>
        <v>m3</v>
      </c>
    </row>
    <row r="1914" spans="1:4" x14ac:dyDescent="0.2">
      <c r="A1914" s="6" t="s">
        <v>511</v>
      </c>
      <c r="B1914" s="6" t="s">
        <v>26104</v>
      </c>
      <c r="C1914" s="6" t="s">
        <v>25323</v>
      </c>
      <c r="D1914" s="6" t="str">
        <f t="shared" si="29"/>
        <v>m3</v>
      </c>
    </row>
    <row r="1915" spans="1:4" x14ac:dyDescent="0.2">
      <c r="A1915" s="6" t="s">
        <v>12388</v>
      </c>
      <c r="B1915" s="6" t="s">
        <v>26104</v>
      </c>
      <c r="C1915" s="6" t="s">
        <v>25323</v>
      </c>
      <c r="D1915" s="6" t="str">
        <f t="shared" si="29"/>
        <v>m3</v>
      </c>
    </row>
    <row r="1916" spans="1:4" x14ac:dyDescent="0.2">
      <c r="A1916" s="6" t="s">
        <v>512</v>
      </c>
      <c r="B1916" s="6" t="s">
        <v>26105</v>
      </c>
      <c r="C1916" s="6" t="s">
        <v>25323</v>
      </c>
      <c r="D1916" s="6" t="str">
        <f t="shared" si="29"/>
        <v>m3</v>
      </c>
    </row>
    <row r="1917" spans="1:4" x14ac:dyDescent="0.2">
      <c r="A1917" s="6" t="s">
        <v>12389</v>
      </c>
      <c r="B1917" s="6" t="s">
        <v>26105</v>
      </c>
      <c r="C1917" s="6" t="s">
        <v>25323</v>
      </c>
      <c r="D1917" s="6" t="str">
        <f t="shared" si="29"/>
        <v>m3</v>
      </c>
    </row>
    <row r="1918" spans="1:4" x14ac:dyDescent="0.2">
      <c r="A1918" s="6" t="s">
        <v>513</v>
      </c>
      <c r="B1918" s="6" t="s">
        <v>26106</v>
      </c>
      <c r="C1918" s="6" t="s">
        <v>25323</v>
      </c>
      <c r="D1918" s="6" t="str">
        <f t="shared" si="29"/>
        <v>m3</v>
      </c>
    </row>
    <row r="1919" spans="1:4" x14ac:dyDescent="0.2">
      <c r="A1919" s="6" t="s">
        <v>12390</v>
      </c>
      <c r="B1919" s="6" t="s">
        <v>26106</v>
      </c>
      <c r="C1919" s="6" t="s">
        <v>25323</v>
      </c>
      <c r="D1919" s="6" t="str">
        <f t="shared" si="29"/>
        <v>m3</v>
      </c>
    </row>
    <row r="1920" spans="1:4" x14ac:dyDescent="0.2">
      <c r="A1920" s="6" t="s">
        <v>514</v>
      </c>
      <c r="B1920" s="6" t="s">
        <v>26107</v>
      </c>
      <c r="C1920" s="6" t="s">
        <v>25323</v>
      </c>
      <c r="D1920" s="6" t="str">
        <f t="shared" si="29"/>
        <v>m3</v>
      </c>
    </row>
    <row r="1921" spans="1:4" x14ac:dyDescent="0.2">
      <c r="A1921" s="6" t="s">
        <v>12391</v>
      </c>
      <c r="B1921" s="6" t="s">
        <v>26107</v>
      </c>
      <c r="C1921" s="6" t="s">
        <v>25323</v>
      </c>
      <c r="D1921" s="6" t="str">
        <f t="shared" si="29"/>
        <v>m3</v>
      </c>
    </row>
    <row r="1922" spans="1:4" x14ac:dyDescent="0.2">
      <c r="A1922" s="6" t="s">
        <v>515</v>
      </c>
      <c r="B1922" s="6" t="s">
        <v>26108</v>
      </c>
      <c r="C1922" s="6" t="s">
        <v>25323</v>
      </c>
      <c r="D1922" s="6" t="str">
        <f t="shared" ref="D1922:D1985" si="30">LOWER(C1922)</f>
        <v>m3</v>
      </c>
    </row>
    <row r="1923" spans="1:4" x14ac:dyDescent="0.2">
      <c r="A1923" s="6" t="s">
        <v>12392</v>
      </c>
      <c r="B1923" s="6" t="s">
        <v>26108</v>
      </c>
      <c r="C1923" s="6" t="s">
        <v>25323</v>
      </c>
      <c r="D1923" s="6" t="str">
        <f t="shared" si="30"/>
        <v>m3</v>
      </c>
    </row>
    <row r="1924" spans="1:4" x14ac:dyDescent="0.2">
      <c r="A1924" s="6" t="s">
        <v>516</v>
      </c>
      <c r="B1924" s="6" t="s">
        <v>26109</v>
      </c>
      <c r="C1924" s="6" t="s">
        <v>25323</v>
      </c>
      <c r="D1924" s="6" t="str">
        <f t="shared" si="30"/>
        <v>m3</v>
      </c>
    </row>
    <row r="1925" spans="1:4" x14ac:dyDescent="0.2">
      <c r="A1925" s="6" t="s">
        <v>12393</v>
      </c>
      <c r="B1925" s="6" t="s">
        <v>26109</v>
      </c>
      <c r="C1925" s="6" t="s">
        <v>25323</v>
      </c>
      <c r="D1925" s="6" t="str">
        <f t="shared" si="30"/>
        <v>m3</v>
      </c>
    </row>
    <row r="1926" spans="1:4" x14ac:dyDescent="0.2">
      <c r="A1926" s="6" t="s">
        <v>517</v>
      </c>
      <c r="B1926" s="6" t="s">
        <v>26110</v>
      </c>
      <c r="C1926" s="6" t="s">
        <v>25323</v>
      </c>
      <c r="D1926" s="6" t="str">
        <f t="shared" si="30"/>
        <v>m3</v>
      </c>
    </row>
    <row r="1927" spans="1:4" x14ac:dyDescent="0.2">
      <c r="A1927" s="6" t="s">
        <v>12394</v>
      </c>
      <c r="B1927" s="6" t="s">
        <v>26110</v>
      </c>
      <c r="C1927" s="6" t="s">
        <v>25323</v>
      </c>
      <c r="D1927" s="6" t="str">
        <f t="shared" si="30"/>
        <v>m3</v>
      </c>
    </row>
    <row r="1928" spans="1:4" x14ac:dyDescent="0.2">
      <c r="A1928" s="6" t="s">
        <v>518</v>
      </c>
      <c r="B1928" s="6" t="s">
        <v>26111</v>
      </c>
      <c r="C1928" s="6" t="s">
        <v>25323</v>
      </c>
      <c r="D1928" s="6" t="str">
        <f t="shared" si="30"/>
        <v>m3</v>
      </c>
    </row>
    <row r="1929" spans="1:4" x14ac:dyDescent="0.2">
      <c r="A1929" s="6" t="s">
        <v>12395</v>
      </c>
      <c r="B1929" s="6" t="s">
        <v>26111</v>
      </c>
      <c r="C1929" s="6" t="s">
        <v>25323</v>
      </c>
      <c r="D1929" s="6" t="str">
        <f t="shared" si="30"/>
        <v>m3</v>
      </c>
    </row>
    <row r="1930" spans="1:4" x14ac:dyDescent="0.2">
      <c r="A1930" s="6" t="s">
        <v>519</v>
      </c>
      <c r="B1930" s="6" t="s">
        <v>26112</v>
      </c>
      <c r="C1930" s="6" t="s">
        <v>25323</v>
      </c>
      <c r="D1930" s="6" t="str">
        <f t="shared" si="30"/>
        <v>m3</v>
      </c>
    </row>
    <row r="1931" spans="1:4" x14ac:dyDescent="0.2">
      <c r="A1931" s="6" t="s">
        <v>12396</v>
      </c>
      <c r="B1931" s="6" t="s">
        <v>26112</v>
      </c>
      <c r="C1931" s="6" t="s">
        <v>25323</v>
      </c>
      <c r="D1931" s="6" t="str">
        <f t="shared" si="30"/>
        <v>m3</v>
      </c>
    </row>
    <row r="1932" spans="1:4" x14ac:dyDescent="0.2">
      <c r="A1932" s="6" t="s">
        <v>520</v>
      </c>
      <c r="B1932" s="6" t="s">
        <v>26113</v>
      </c>
      <c r="C1932" s="6" t="s">
        <v>25323</v>
      </c>
      <c r="D1932" s="6" t="str">
        <f t="shared" si="30"/>
        <v>m3</v>
      </c>
    </row>
    <row r="1933" spans="1:4" x14ac:dyDescent="0.2">
      <c r="A1933" s="6" t="s">
        <v>12397</v>
      </c>
      <c r="B1933" s="6" t="s">
        <v>26113</v>
      </c>
      <c r="C1933" s="6" t="s">
        <v>25323</v>
      </c>
      <c r="D1933" s="6" t="str">
        <f t="shared" si="30"/>
        <v>m3</v>
      </c>
    </row>
    <row r="1934" spans="1:4" x14ac:dyDescent="0.2">
      <c r="A1934" s="6" t="s">
        <v>521</v>
      </c>
      <c r="B1934" s="6" t="s">
        <v>26114</v>
      </c>
      <c r="C1934" s="6" t="s">
        <v>25323</v>
      </c>
      <c r="D1934" s="6" t="str">
        <f t="shared" si="30"/>
        <v>m3</v>
      </c>
    </row>
    <row r="1935" spans="1:4" x14ac:dyDescent="0.2">
      <c r="A1935" s="6" t="s">
        <v>12398</v>
      </c>
      <c r="B1935" s="6" t="s">
        <v>26114</v>
      </c>
      <c r="C1935" s="6" t="s">
        <v>25323</v>
      </c>
      <c r="D1935" s="6" t="str">
        <f t="shared" si="30"/>
        <v>m3</v>
      </c>
    </row>
    <row r="1936" spans="1:4" x14ac:dyDescent="0.2">
      <c r="A1936" s="6" t="s">
        <v>522</v>
      </c>
      <c r="B1936" s="6" t="s">
        <v>26115</v>
      </c>
      <c r="C1936" s="6" t="s">
        <v>21</v>
      </c>
      <c r="D1936" s="6" t="str">
        <f t="shared" si="30"/>
        <v>m</v>
      </c>
    </row>
    <row r="1937" spans="1:4" x14ac:dyDescent="0.2">
      <c r="A1937" s="6" t="s">
        <v>12399</v>
      </c>
      <c r="B1937" s="6" t="s">
        <v>26115</v>
      </c>
      <c r="C1937" s="6" t="s">
        <v>21</v>
      </c>
      <c r="D1937" s="6" t="str">
        <f t="shared" si="30"/>
        <v>m</v>
      </c>
    </row>
    <row r="1938" spans="1:4" x14ac:dyDescent="0.2">
      <c r="A1938" s="6" t="s">
        <v>6842</v>
      </c>
      <c r="B1938" s="6" t="s">
        <v>26116</v>
      </c>
      <c r="C1938" s="6" t="s">
        <v>21</v>
      </c>
      <c r="D1938" s="6" t="str">
        <f t="shared" si="30"/>
        <v>m</v>
      </c>
    </row>
    <row r="1939" spans="1:4" x14ac:dyDescent="0.2">
      <c r="A1939" s="6" t="s">
        <v>12400</v>
      </c>
      <c r="B1939" s="6" t="s">
        <v>26116</v>
      </c>
      <c r="C1939" s="6" t="s">
        <v>21</v>
      </c>
      <c r="D1939" s="6" t="str">
        <f t="shared" si="30"/>
        <v>m</v>
      </c>
    </row>
    <row r="1940" spans="1:4" x14ac:dyDescent="0.2">
      <c r="A1940" s="6" t="s">
        <v>523</v>
      </c>
      <c r="B1940" s="6" t="s">
        <v>26117</v>
      </c>
      <c r="C1940" s="6" t="s">
        <v>21</v>
      </c>
      <c r="D1940" s="6" t="str">
        <f t="shared" si="30"/>
        <v>m</v>
      </c>
    </row>
    <row r="1941" spans="1:4" x14ac:dyDescent="0.2">
      <c r="A1941" s="6" t="s">
        <v>12401</v>
      </c>
      <c r="B1941" s="6" t="s">
        <v>26117</v>
      </c>
      <c r="C1941" s="6" t="s">
        <v>21</v>
      </c>
      <c r="D1941" s="6" t="str">
        <f t="shared" si="30"/>
        <v>m</v>
      </c>
    </row>
    <row r="1942" spans="1:4" x14ac:dyDescent="0.2">
      <c r="A1942" s="6" t="s">
        <v>6843</v>
      </c>
      <c r="B1942" s="6" t="s">
        <v>26118</v>
      </c>
      <c r="C1942" s="6" t="s">
        <v>21</v>
      </c>
      <c r="D1942" s="6" t="str">
        <f t="shared" si="30"/>
        <v>m</v>
      </c>
    </row>
    <row r="1943" spans="1:4" x14ac:dyDescent="0.2">
      <c r="A1943" s="6" t="s">
        <v>12402</v>
      </c>
      <c r="B1943" s="6" t="s">
        <v>26118</v>
      </c>
      <c r="C1943" s="6" t="s">
        <v>21</v>
      </c>
      <c r="D1943" s="6" t="str">
        <f t="shared" si="30"/>
        <v>m</v>
      </c>
    </row>
    <row r="1944" spans="1:4" x14ac:dyDescent="0.2">
      <c r="A1944" s="6" t="s">
        <v>524</v>
      </c>
      <c r="B1944" s="6" t="s">
        <v>26119</v>
      </c>
      <c r="C1944" s="6" t="s">
        <v>25323</v>
      </c>
      <c r="D1944" s="6" t="str">
        <f t="shared" si="30"/>
        <v>m3</v>
      </c>
    </row>
    <row r="1945" spans="1:4" x14ac:dyDescent="0.2">
      <c r="A1945" s="6" t="s">
        <v>12403</v>
      </c>
      <c r="B1945" s="6" t="s">
        <v>26119</v>
      </c>
      <c r="C1945" s="6" t="s">
        <v>25323</v>
      </c>
      <c r="D1945" s="6" t="str">
        <f t="shared" si="30"/>
        <v>m3</v>
      </c>
    </row>
    <row r="1946" spans="1:4" x14ac:dyDescent="0.2">
      <c r="A1946" s="6" t="s">
        <v>525</v>
      </c>
      <c r="B1946" s="6" t="s">
        <v>26120</v>
      </c>
      <c r="C1946" s="6" t="s">
        <v>25323</v>
      </c>
      <c r="D1946" s="6" t="str">
        <f t="shared" si="30"/>
        <v>m3</v>
      </c>
    </row>
    <row r="1947" spans="1:4" x14ac:dyDescent="0.2">
      <c r="A1947" s="6" t="s">
        <v>12404</v>
      </c>
      <c r="B1947" s="6" t="s">
        <v>26120</v>
      </c>
      <c r="C1947" s="6" t="s">
        <v>25323</v>
      </c>
      <c r="D1947" s="6" t="str">
        <f t="shared" si="30"/>
        <v>m3</v>
      </c>
    </row>
    <row r="1948" spans="1:4" x14ac:dyDescent="0.2">
      <c r="A1948" s="6" t="s">
        <v>526</v>
      </c>
      <c r="B1948" s="6" t="s">
        <v>26121</v>
      </c>
      <c r="C1948" s="6" t="s">
        <v>25323</v>
      </c>
      <c r="D1948" s="6" t="str">
        <f t="shared" si="30"/>
        <v>m3</v>
      </c>
    </row>
    <row r="1949" spans="1:4" x14ac:dyDescent="0.2">
      <c r="A1949" s="6" t="s">
        <v>12405</v>
      </c>
      <c r="B1949" s="6" t="s">
        <v>26121</v>
      </c>
      <c r="C1949" s="6" t="s">
        <v>25323</v>
      </c>
      <c r="D1949" s="6" t="str">
        <f t="shared" si="30"/>
        <v>m3</v>
      </c>
    </row>
    <row r="1950" spans="1:4" x14ac:dyDescent="0.2">
      <c r="A1950" s="6" t="s">
        <v>527</v>
      </c>
      <c r="B1950" s="6" t="s">
        <v>26122</v>
      </c>
      <c r="C1950" s="6" t="s">
        <v>25323</v>
      </c>
      <c r="D1950" s="6" t="str">
        <f t="shared" si="30"/>
        <v>m3</v>
      </c>
    </row>
    <row r="1951" spans="1:4" x14ac:dyDescent="0.2">
      <c r="A1951" s="6" t="s">
        <v>12406</v>
      </c>
      <c r="B1951" s="6" t="s">
        <v>26122</v>
      </c>
      <c r="C1951" s="6" t="s">
        <v>25323</v>
      </c>
      <c r="D1951" s="6" t="str">
        <f t="shared" si="30"/>
        <v>m3</v>
      </c>
    </row>
    <row r="1952" spans="1:4" x14ac:dyDescent="0.2">
      <c r="A1952" s="6" t="s">
        <v>528</v>
      </c>
      <c r="B1952" s="6" t="s">
        <v>26123</v>
      </c>
      <c r="C1952" s="6" t="s">
        <v>25323</v>
      </c>
      <c r="D1952" s="6" t="str">
        <f t="shared" si="30"/>
        <v>m3</v>
      </c>
    </row>
    <row r="1953" spans="1:4" x14ac:dyDescent="0.2">
      <c r="A1953" s="6" t="s">
        <v>12407</v>
      </c>
      <c r="B1953" s="6" t="s">
        <v>26123</v>
      </c>
      <c r="C1953" s="6" t="s">
        <v>25323</v>
      </c>
      <c r="D1953" s="6" t="str">
        <f t="shared" si="30"/>
        <v>m3</v>
      </c>
    </row>
    <row r="1954" spans="1:4" x14ac:dyDescent="0.2">
      <c r="A1954" s="6" t="s">
        <v>529</v>
      </c>
      <c r="B1954" s="6" t="s">
        <v>26124</v>
      </c>
      <c r="C1954" s="6" t="s">
        <v>25323</v>
      </c>
      <c r="D1954" s="6" t="str">
        <f t="shared" si="30"/>
        <v>m3</v>
      </c>
    </row>
    <row r="1955" spans="1:4" x14ac:dyDescent="0.2">
      <c r="A1955" s="6" t="s">
        <v>12408</v>
      </c>
      <c r="B1955" s="6" t="s">
        <v>26124</v>
      </c>
      <c r="C1955" s="6" t="s">
        <v>25323</v>
      </c>
      <c r="D1955" s="6" t="str">
        <f t="shared" si="30"/>
        <v>m3</v>
      </c>
    </row>
    <row r="1956" spans="1:4" x14ac:dyDescent="0.2">
      <c r="A1956" s="6" t="s">
        <v>530</v>
      </c>
      <c r="B1956" s="6" t="s">
        <v>26125</v>
      </c>
      <c r="C1956" s="6" t="s">
        <v>25323</v>
      </c>
      <c r="D1956" s="6" t="str">
        <f t="shared" si="30"/>
        <v>m3</v>
      </c>
    </row>
    <row r="1957" spans="1:4" x14ac:dyDescent="0.2">
      <c r="A1957" s="6" t="s">
        <v>12409</v>
      </c>
      <c r="B1957" s="6" t="s">
        <v>26125</v>
      </c>
      <c r="C1957" s="6" t="s">
        <v>25323</v>
      </c>
      <c r="D1957" s="6" t="str">
        <f t="shared" si="30"/>
        <v>m3</v>
      </c>
    </row>
    <row r="1958" spans="1:4" x14ac:dyDescent="0.2">
      <c r="A1958" s="6" t="s">
        <v>531</v>
      </c>
      <c r="B1958" s="6" t="s">
        <v>26126</v>
      </c>
      <c r="C1958" s="6" t="s">
        <v>25323</v>
      </c>
      <c r="D1958" s="6" t="str">
        <f t="shared" si="30"/>
        <v>m3</v>
      </c>
    </row>
    <row r="1959" spans="1:4" x14ac:dyDescent="0.2">
      <c r="A1959" s="6" t="s">
        <v>12410</v>
      </c>
      <c r="B1959" s="6" t="s">
        <v>26126</v>
      </c>
      <c r="C1959" s="6" t="s">
        <v>25323</v>
      </c>
      <c r="D1959" s="6" t="str">
        <f t="shared" si="30"/>
        <v>m3</v>
      </c>
    </row>
    <row r="1960" spans="1:4" x14ac:dyDescent="0.2">
      <c r="A1960" s="6" t="s">
        <v>532</v>
      </c>
      <c r="B1960" s="6" t="s">
        <v>26127</v>
      </c>
      <c r="C1960" s="6" t="s">
        <v>25323</v>
      </c>
      <c r="D1960" s="6" t="str">
        <f t="shared" si="30"/>
        <v>m3</v>
      </c>
    </row>
    <row r="1961" spans="1:4" x14ac:dyDescent="0.2">
      <c r="A1961" s="6" t="s">
        <v>12411</v>
      </c>
      <c r="B1961" s="6" t="s">
        <v>26127</v>
      </c>
      <c r="C1961" s="6" t="s">
        <v>25323</v>
      </c>
      <c r="D1961" s="6" t="str">
        <f t="shared" si="30"/>
        <v>m3</v>
      </c>
    </row>
    <row r="1962" spans="1:4" x14ac:dyDescent="0.2">
      <c r="A1962" s="6" t="s">
        <v>533</v>
      </c>
      <c r="B1962" s="6" t="s">
        <v>26128</v>
      </c>
      <c r="C1962" s="6" t="s">
        <v>25323</v>
      </c>
      <c r="D1962" s="6" t="str">
        <f t="shared" si="30"/>
        <v>m3</v>
      </c>
    </row>
    <row r="1963" spans="1:4" x14ac:dyDescent="0.2">
      <c r="A1963" s="6" t="s">
        <v>12412</v>
      </c>
      <c r="B1963" s="6" t="s">
        <v>26128</v>
      </c>
      <c r="C1963" s="6" t="s">
        <v>25323</v>
      </c>
      <c r="D1963" s="6" t="str">
        <f t="shared" si="30"/>
        <v>m3</v>
      </c>
    </row>
    <row r="1964" spans="1:4" x14ac:dyDescent="0.2">
      <c r="A1964" s="6" t="s">
        <v>534</v>
      </c>
      <c r="B1964" s="6" t="s">
        <v>26129</v>
      </c>
      <c r="C1964" s="6" t="s">
        <v>25323</v>
      </c>
      <c r="D1964" s="6" t="str">
        <f t="shared" si="30"/>
        <v>m3</v>
      </c>
    </row>
    <row r="1965" spans="1:4" x14ac:dyDescent="0.2">
      <c r="A1965" s="6" t="s">
        <v>12413</v>
      </c>
      <c r="B1965" s="6" t="s">
        <v>26129</v>
      </c>
      <c r="C1965" s="6" t="s">
        <v>25323</v>
      </c>
      <c r="D1965" s="6" t="str">
        <f t="shared" si="30"/>
        <v>m3</v>
      </c>
    </row>
    <row r="1966" spans="1:4" x14ac:dyDescent="0.2">
      <c r="A1966" s="6" t="s">
        <v>535</v>
      </c>
      <c r="B1966" s="6" t="s">
        <v>26130</v>
      </c>
      <c r="C1966" s="6" t="s">
        <v>25323</v>
      </c>
      <c r="D1966" s="6" t="str">
        <f t="shared" si="30"/>
        <v>m3</v>
      </c>
    </row>
    <row r="1967" spans="1:4" x14ac:dyDescent="0.2">
      <c r="A1967" s="6" t="s">
        <v>12414</v>
      </c>
      <c r="B1967" s="6" t="s">
        <v>26130</v>
      </c>
      <c r="C1967" s="6" t="s">
        <v>25323</v>
      </c>
      <c r="D1967" s="6" t="str">
        <f t="shared" si="30"/>
        <v>m3</v>
      </c>
    </row>
    <row r="1968" spans="1:4" x14ac:dyDescent="0.2">
      <c r="A1968" s="6" t="s">
        <v>536</v>
      </c>
      <c r="B1968" s="6" t="s">
        <v>26131</v>
      </c>
      <c r="C1968" s="6" t="s">
        <v>25323</v>
      </c>
      <c r="D1968" s="6" t="str">
        <f t="shared" si="30"/>
        <v>m3</v>
      </c>
    </row>
    <row r="1969" spans="1:4" x14ac:dyDescent="0.2">
      <c r="A1969" s="6" t="s">
        <v>12415</v>
      </c>
      <c r="B1969" s="6" t="s">
        <v>26131</v>
      </c>
      <c r="C1969" s="6" t="s">
        <v>25323</v>
      </c>
      <c r="D1969" s="6" t="str">
        <f t="shared" si="30"/>
        <v>m3</v>
      </c>
    </row>
    <row r="1970" spans="1:4" x14ac:dyDescent="0.2">
      <c r="A1970" s="6" t="s">
        <v>537</v>
      </c>
      <c r="B1970" s="6" t="s">
        <v>26132</v>
      </c>
      <c r="C1970" s="6" t="s">
        <v>25323</v>
      </c>
      <c r="D1970" s="6" t="str">
        <f t="shared" si="30"/>
        <v>m3</v>
      </c>
    </row>
    <row r="1971" spans="1:4" x14ac:dyDescent="0.2">
      <c r="A1971" s="6" t="s">
        <v>12416</v>
      </c>
      <c r="B1971" s="6" t="s">
        <v>26132</v>
      </c>
      <c r="C1971" s="6" t="s">
        <v>25323</v>
      </c>
      <c r="D1971" s="6" t="str">
        <f t="shared" si="30"/>
        <v>m3</v>
      </c>
    </row>
    <row r="1972" spans="1:4" x14ac:dyDescent="0.2">
      <c r="A1972" s="6" t="s">
        <v>538</v>
      </c>
      <c r="B1972" s="6" t="s">
        <v>26133</v>
      </c>
      <c r="C1972" s="6" t="s">
        <v>25323</v>
      </c>
      <c r="D1972" s="6" t="str">
        <f t="shared" si="30"/>
        <v>m3</v>
      </c>
    </row>
    <row r="1973" spans="1:4" x14ac:dyDescent="0.2">
      <c r="A1973" s="6" t="s">
        <v>12417</v>
      </c>
      <c r="B1973" s="6" t="s">
        <v>26133</v>
      </c>
      <c r="C1973" s="6" t="s">
        <v>25323</v>
      </c>
      <c r="D1973" s="6" t="str">
        <f t="shared" si="30"/>
        <v>m3</v>
      </c>
    </row>
    <row r="1974" spans="1:4" x14ac:dyDescent="0.2">
      <c r="A1974" s="6" t="s">
        <v>539</v>
      </c>
      <c r="B1974" s="6" t="s">
        <v>26134</v>
      </c>
      <c r="C1974" s="6" t="s">
        <v>25323</v>
      </c>
      <c r="D1974" s="6" t="str">
        <f t="shared" si="30"/>
        <v>m3</v>
      </c>
    </row>
    <row r="1975" spans="1:4" x14ac:dyDescent="0.2">
      <c r="A1975" s="6" t="s">
        <v>12418</v>
      </c>
      <c r="B1975" s="6" t="s">
        <v>26134</v>
      </c>
      <c r="C1975" s="6" t="s">
        <v>25323</v>
      </c>
      <c r="D1975" s="6" t="str">
        <f t="shared" si="30"/>
        <v>m3</v>
      </c>
    </row>
    <row r="1976" spans="1:4" x14ac:dyDescent="0.2">
      <c r="A1976" s="6" t="s">
        <v>540</v>
      </c>
      <c r="B1976" s="6" t="s">
        <v>26135</v>
      </c>
      <c r="C1976" s="6" t="s">
        <v>25323</v>
      </c>
      <c r="D1976" s="6" t="str">
        <f t="shared" si="30"/>
        <v>m3</v>
      </c>
    </row>
    <row r="1977" spans="1:4" x14ac:dyDescent="0.2">
      <c r="A1977" s="6" t="s">
        <v>12419</v>
      </c>
      <c r="B1977" s="6" t="s">
        <v>26135</v>
      </c>
      <c r="C1977" s="6" t="s">
        <v>25323</v>
      </c>
      <c r="D1977" s="6" t="str">
        <f t="shared" si="30"/>
        <v>m3</v>
      </c>
    </row>
    <row r="1978" spans="1:4" x14ac:dyDescent="0.2">
      <c r="A1978" s="6" t="s">
        <v>541</v>
      </c>
      <c r="B1978" s="6" t="s">
        <v>26136</v>
      </c>
      <c r="C1978" s="6" t="s">
        <v>25323</v>
      </c>
      <c r="D1978" s="6" t="str">
        <f t="shared" si="30"/>
        <v>m3</v>
      </c>
    </row>
    <row r="1979" spans="1:4" x14ac:dyDescent="0.2">
      <c r="A1979" s="6" t="s">
        <v>12420</v>
      </c>
      <c r="B1979" s="6" t="s">
        <v>26136</v>
      </c>
      <c r="C1979" s="6" t="s">
        <v>25323</v>
      </c>
      <c r="D1979" s="6" t="str">
        <f t="shared" si="30"/>
        <v>m3</v>
      </c>
    </row>
    <row r="1980" spans="1:4" x14ac:dyDescent="0.2">
      <c r="A1980" s="6" t="s">
        <v>542</v>
      </c>
      <c r="B1980" s="6" t="s">
        <v>26137</v>
      </c>
      <c r="C1980" s="6" t="s">
        <v>25323</v>
      </c>
      <c r="D1980" s="6" t="str">
        <f t="shared" si="30"/>
        <v>m3</v>
      </c>
    </row>
    <row r="1981" spans="1:4" x14ac:dyDescent="0.2">
      <c r="A1981" s="6" t="s">
        <v>12421</v>
      </c>
      <c r="B1981" s="6" t="s">
        <v>26137</v>
      </c>
      <c r="C1981" s="6" t="s">
        <v>25323</v>
      </c>
      <c r="D1981" s="6" t="str">
        <f t="shared" si="30"/>
        <v>m3</v>
      </c>
    </row>
    <row r="1982" spans="1:4" x14ac:dyDescent="0.2">
      <c r="A1982" s="6" t="s">
        <v>543</v>
      </c>
      <c r="B1982" s="6" t="s">
        <v>26138</v>
      </c>
      <c r="C1982" s="6" t="s">
        <v>25323</v>
      </c>
      <c r="D1982" s="6" t="str">
        <f t="shared" si="30"/>
        <v>m3</v>
      </c>
    </row>
    <row r="1983" spans="1:4" x14ac:dyDescent="0.2">
      <c r="A1983" s="6" t="s">
        <v>12422</v>
      </c>
      <c r="B1983" s="6" t="s">
        <v>26138</v>
      </c>
      <c r="C1983" s="6" t="s">
        <v>25323</v>
      </c>
      <c r="D1983" s="6" t="str">
        <f t="shared" si="30"/>
        <v>m3</v>
      </c>
    </row>
    <row r="1984" spans="1:4" x14ac:dyDescent="0.2">
      <c r="A1984" s="6" t="s">
        <v>544</v>
      </c>
      <c r="B1984" s="6" t="s">
        <v>26139</v>
      </c>
      <c r="C1984" s="6" t="s">
        <v>25323</v>
      </c>
      <c r="D1984" s="6" t="str">
        <f t="shared" si="30"/>
        <v>m3</v>
      </c>
    </row>
    <row r="1985" spans="1:4" x14ac:dyDescent="0.2">
      <c r="A1985" s="6" t="s">
        <v>12423</v>
      </c>
      <c r="B1985" s="6" t="s">
        <v>26139</v>
      </c>
      <c r="C1985" s="6" t="s">
        <v>25323</v>
      </c>
      <c r="D1985" s="6" t="str">
        <f t="shared" si="30"/>
        <v>m3</v>
      </c>
    </row>
    <row r="1986" spans="1:4" x14ac:dyDescent="0.2">
      <c r="A1986" s="6" t="s">
        <v>545</v>
      </c>
      <c r="B1986" s="6" t="s">
        <v>26140</v>
      </c>
      <c r="C1986" s="6" t="s">
        <v>25323</v>
      </c>
      <c r="D1986" s="6" t="str">
        <f t="shared" ref="D1986:D2049" si="31">LOWER(C1986)</f>
        <v>m3</v>
      </c>
    </row>
    <row r="1987" spans="1:4" x14ac:dyDescent="0.2">
      <c r="A1987" s="6" t="s">
        <v>12424</v>
      </c>
      <c r="B1987" s="6" t="s">
        <v>26140</v>
      </c>
      <c r="C1987" s="6" t="s">
        <v>25323</v>
      </c>
      <c r="D1987" s="6" t="str">
        <f t="shared" si="31"/>
        <v>m3</v>
      </c>
    </row>
    <row r="1988" spans="1:4" x14ac:dyDescent="0.2">
      <c r="A1988" s="6" t="s">
        <v>546</v>
      </c>
      <c r="B1988" s="6" t="s">
        <v>26141</v>
      </c>
      <c r="C1988" s="6" t="s">
        <v>25323</v>
      </c>
      <c r="D1988" s="6" t="str">
        <f t="shared" si="31"/>
        <v>m3</v>
      </c>
    </row>
    <row r="1989" spans="1:4" x14ac:dyDescent="0.2">
      <c r="A1989" s="6" t="s">
        <v>12425</v>
      </c>
      <c r="B1989" s="6" t="s">
        <v>26141</v>
      </c>
      <c r="C1989" s="6" t="s">
        <v>25323</v>
      </c>
      <c r="D1989" s="6" t="str">
        <f t="shared" si="31"/>
        <v>m3</v>
      </c>
    </row>
    <row r="1990" spans="1:4" x14ac:dyDescent="0.2">
      <c r="A1990" s="6" t="s">
        <v>547</v>
      </c>
      <c r="B1990" s="6" t="s">
        <v>26142</v>
      </c>
      <c r="C1990" s="6" t="s">
        <v>25323</v>
      </c>
      <c r="D1990" s="6" t="str">
        <f t="shared" si="31"/>
        <v>m3</v>
      </c>
    </row>
    <row r="1991" spans="1:4" x14ac:dyDescent="0.2">
      <c r="A1991" s="6" t="s">
        <v>12426</v>
      </c>
      <c r="B1991" s="6" t="s">
        <v>26142</v>
      </c>
      <c r="C1991" s="6" t="s">
        <v>25323</v>
      </c>
      <c r="D1991" s="6" t="str">
        <f t="shared" si="31"/>
        <v>m3</v>
      </c>
    </row>
    <row r="1992" spans="1:4" x14ac:dyDescent="0.2">
      <c r="A1992" s="6" t="s">
        <v>548</v>
      </c>
      <c r="B1992" s="6" t="s">
        <v>26143</v>
      </c>
      <c r="C1992" s="6" t="s">
        <v>25323</v>
      </c>
      <c r="D1992" s="6" t="str">
        <f t="shared" si="31"/>
        <v>m3</v>
      </c>
    </row>
    <row r="1993" spans="1:4" x14ac:dyDescent="0.2">
      <c r="A1993" s="6" t="s">
        <v>12427</v>
      </c>
      <c r="B1993" s="6" t="s">
        <v>26143</v>
      </c>
      <c r="C1993" s="6" t="s">
        <v>25323</v>
      </c>
      <c r="D1993" s="6" t="str">
        <f t="shared" si="31"/>
        <v>m3</v>
      </c>
    </row>
    <row r="1994" spans="1:4" x14ac:dyDescent="0.2">
      <c r="A1994" s="6" t="s">
        <v>549</v>
      </c>
      <c r="B1994" s="6" t="s">
        <v>26144</v>
      </c>
      <c r="C1994" s="6" t="s">
        <v>25323</v>
      </c>
      <c r="D1994" s="6" t="str">
        <f t="shared" si="31"/>
        <v>m3</v>
      </c>
    </row>
    <row r="1995" spans="1:4" x14ac:dyDescent="0.2">
      <c r="A1995" s="6" t="s">
        <v>12428</v>
      </c>
      <c r="B1995" s="6" t="s">
        <v>26144</v>
      </c>
      <c r="C1995" s="6" t="s">
        <v>25323</v>
      </c>
      <c r="D1995" s="6" t="str">
        <f t="shared" si="31"/>
        <v>m3</v>
      </c>
    </row>
    <row r="1996" spans="1:4" x14ac:dyDescent="0.2">
      <c r="A1996" s="6" t="s">
        <v>550</v>
      </c>
      <c r="B1996" s="6" t="s">
        <v>26145</v>
      </c>
      <c r="C1996" s="6" t="s">
        <v>25323</v>
      </c>
      <c r="D1996" s="6" t="str">
        <f t="shared" si="31"/>
        <v>m3</v>
      </c>
    </row>
    <row r="1997" spans="1:4" x14ac:dyDescent="0.2">
      <c r="A1997" s="6" t="s">
        <v>12429</v>
      </c>
      <c r="B1997" s="6" t="s">
        <v>26145</v>
      </c>
      <c r="C1997" s="6" t="s">
        <v>25323</v>
      </c>
      <c r="D1997" s="6" t="str">
        <f t="shared" si="31"/>
        <v>m3</v>
      </c>
    </row>
    <row r="1998" spans="1:4" x14ac:dyDescent="0.2">
      <c r="A1998" s="6" t="s">
        <v>551</v>
      </c>
      <c r="B1998" s="6" t="s">
        <v>26146</v>
      </c>
      <c r="C1998" s="6" t="s">
        <v>25323</v>
      </c>
      <c r="D1998" s="6" t="str">
        <f t="shared" si="31"/>
        <v>m3</v>
      </c>
    </row>
    <row r="1999" spans="1:4" x14ac:dyDescent="0.2">
      <c r="A1999" s="6" t="s">
        <v>12430</v>
      </c>
      <c r="B1999" s="6" t="s">
        <v>26146</v>
      </c>
      <c r="C1999" s="6" t="s">
        <v>25323</v>
      </c>
      <c r="D1999" s="6" t="str">
        <f t="shared" si="31"/>
        <v>m3</v>
      </c>
    </row>
    <row r="2000" spans="1:4" x14ac:dyDescent="0.2">
      <c r="A2000" s="6" t="s">
        <v>552</v>
      </c>
      <c r="B2000" s="6" t="s">
        <v>26147</v>
      </c>
      <c r="C2000" s="6" t="s">
        <v>25323</v>
      </c>
      <c r="D2000" s="6" t="str">
        <f t="shared" si="31"/>
        <v>m3</v>
      </c>
    </row>
    <row r="2001" spans="1:4" x14ac:dyDescent="0.2">
      <c r="A2001" s="6" t="s">
        <v>12431</v>
      </c>
      <c r="B2001" s="6" t="s">
        <v>26147</v>
      </c>
      <c r="C2001" s="6" t="s">
        <v>25323</v>
      </c>
      <c r="D2001" s="6" t="str">
        <f t="shared" si="31"/>
        <v>m3</v>
      </c>
    </row>
    <row r="2002" spans="1:4" x14ac:dyDescent="0.2">
      <c r="A2002" s="6" t="s">
        <v>553</v>
      </c>
      <c r="B2002" s="6" t="s">
        <v>26148</v>
      </c>
      <c r="C2002" s="6" t="s">
        <v>25323</v>
      </c>
      <c r="D2002" s="6" t="str">
        <f t="shared" si="31"/>
        <v>m3</v>
      </c>
    </row>
    <row r="2003" spans="1:4" x14ac:dyDescent="0.2">
      <c r="A2003" s="6" t="s">
        <v>12432</v>
      </c>
      <c r="B2003" s="6" t="s">
        <v>26148</v>
      </c>
      <c r="C2003" s="6" t="s">
        <v>25323</v>
      </c>
      <c r="D2003" s="6" t="str">
        <f t="shared" si="31"/>
        <v>m3</v>
      </c>
    </row>
    <row r="2004" spans="1:4" x14ac:dyDescent="0.2">
      <c r="A2004" s="6" t="s">
        <v>554</v>
      </c>
      <c r="B2004" s="6" t="s">
        <v>26149</v>
      </c>
      <c r="C2004" s="6" t="s">
        <v>25323</v>
      </c>
      <c r="D2004" s="6" t="str">
        <f t="shared" si="31"/>
        <v>m3</v>
      </c>
    </row>
    <row r="2005" spans="1:4" x14ac:dyDescent="0.2">
      <c r="A2005" s="6" t="s">
        <v>12433</v>
      </c>
      <c r="B2005" s="6" t="s">
        <v>26149</v>
      </c>
      <c r="C2005" s="6" t="s">
        <v>25323</v>
      </c>
      <c r="D2005" s="6" t="str">
        <f t="shared" si="31"/>
        <v>m3</v>
      </c>
    </row>
    <row r="2006" spans="1:4" x14ac:dyDescent="0.2">
      <c r="A2006" s="6" t="s">
        <v>555</v>
      </c>
      <c r="B2006" s="6" t="s">
        <v>26150</v>
      </c>
      <c r="C2006" s="6" t="s">
        <v>25323</v>
      </c>
      <c r="D2006" s="6" t="str">
        <f t="shared" si="31"/>
        <v>m3</v>
      </c>
    </row>
    <row r="2007" spans="1:4" x14ac:dyDescent="0.2">
      <c r="A2007" s="6" t="s">
        <v>12434</v>
      </c>
      <c r="B2007" s="6" t="s">
        <v>26150</v>
      </c>
      <c r="C2007" s="6" t="s">
        <v>25323</v>
      </c>
      <c r="D2007" s="6" t="str">
        <f t="shared" si="31"/>
        <v>m3</v>
      </c>
    </row>
    <row r="2008" spans="1:4" x14ac:dyDescent="0.2">
      <c r="A2008" s="6" t="s">
        <v>556</v>
      </c>
      <c r="B2008" s="6" t="s">
        <v>26151</v>
      </c>
      <c r="C2008" s="6" t="s">
        <v>25323</v>
      </c>
      <c r="D2008" s="6" t="str">
        <f t="shared" si="31"/>
        <v>m3</v>
      </c>
    </row>
    <row r="2009" spans="1:4" x14ac:dyDescent="0.2">
      <c r="A2009" s="6" t="s">
        <v>12435</v>
      </c>
      <c r="B2009" s="6" t="s">
        <v>26151</v>
      </c>
      <c r="C2009" s="6" t="s">
        <v>25323</v>
      </c>
      <c r="D2009" s="6" t="str">
        <f t="shared" si="31"/>
        <v>m3</v>
      </c>
    </row>
    <row r="2010" spans="1:4" x14ac:dyDescent="0.2">
      <c r="A2010" s="6" t="s">
        <v>557</v>
      </c>
      <c r="B2010" s="6" t="s">
        <v>26152</v>
      </c>
      <c r="C2010" s="6" t="s">
        <v>25323</v>
      </c>
      <c r="D2010" s="6" t="str">
        <f t="shared" si="31"/>
        <v>m3</v>
      </c>
    </row>
    <row r="2011" spans="1:4" x14ac:dyDescent="0.2">
      <c r="A2011" s="6" t="s">
        <v>12436</v>
      </c>
      <c r="B2011" s="6" t="s">
        <v>26152</v>
      </c>
      <c r="C2011" s="6" t="s">
        <v>25323</v>
      </c>
      <c r="D2011" s="6" t="str">
        <f t="shared" si="31"/>
        <v>m3</v>
      </c>
    </row>
    <row r="2012" spans="1:4" x14ac:dyDescent="0.2">
      <c r="A2012" s="6" t="s">
        <v>558</v>
      </c>
      <c r="B2012" s="6" t="s">
        <v>26153</v>
      </c>
      <c r="C2012" s="6" t="s">
        <v>25323</v>
      </c>
      <c r="D2012" s="6" t="str">
        <f t="shared" si="31"/>
        <v>m3</v>
      </c>
    </row>
    <row r="2013" spans="1:4" x14ac:dyDescent="0.2">
      <c r="A2013" s="6" t="s">
        <v>12437</v>
      </c>
      <c r="B2013" s="6" t="s">
        <v>26153</v>
      </c>
      <c r="C2013" s="6" t="s">
        <v>25323</v>
      </c>
      <c r="D2013" s="6" t="str">
        <f t="shared" si="31"/>
        <v>m3</v>
      </c>
    </row>
    <row r="2014" spans="1:4" x14ac:dyDescent="0.2">
      <c r="A2014" s="6" t="s">
        <v>559</v>
      </c>
      <c r="B2014" s="6" t="s">
        <v>26154</v>
      </c>
      <c r="C2014" s="6" t="s">
        <v>25323</v>
      </c>
      <c r="D2014" s="6" t="str">
        <f t="shared" si="31"/>
        <v>m3</v>
      </c>
    </row>
    <row r="2015" spans="1:4" x14ac:dyDescent="0.2">
      <c r="A2015" s="6" t="s">
        <v>12438</v>
      </c>
      <c r="B2015" s="6" t="s">
        <v>26154</v>
      </c>
      <c r="C2015" s="6" t="s">
        <v>25323</v>
      </c>
      <c r="D2015" s="6" t="str">
        <f t="shared" si="31"/>
        <v>m3</v>
      </c>
    </row>
    <row r="2016" spans="1:4" x14ac:dyDescent="0.2">
      <c r="A2016" s="6" t="s">
        <v>560</v>
      </c>
      <c r="B2016" s="6" t="s">
        <v>26155</v>
      </c>
      <c r="C2016" s="6" t="s">
        <v>25323</v>
      </c>
      <c r="D2016" s="6" t="str">
        <f t="shared" si="31"/>
        <v>m3</v>
      </c>
    </row>
    <row r="2017" spans="1:4" x14ac:dyDescent="0.2">
      <c r="A2017" s="6" t="s">
        <v>12439</v>
      </c>
      <c r="B2017" s="6" t="s">
        <v>26155</v>
      </c>
      <c r="C2017" s="6" t="s">
        <v>25323</v>
      </c>
      <c r="D2017" s="6" t="str">
        <f t="shared" si="31"/>
        <v>m3</v>
      </c>
    </row>
    <row r="2018" spans="1:4" x14ac:dyDescent="0.2">
      <c r="A2018" s="6" t="s">
        <v>561</v>
      </c>
      <c r="B2018" s="6" t="s">
        <v>26156</v>
      </c>
      <c r="C2018" s="6" t="s">
        <v>25323</v>
      </c>
      <c r="D2018" s="6" t="str">
        <f t="shared" si="31"/>
        <v>m3</v>
      </c>
    </row>
    <row r="2019" spans="1:4" x14ac:dyDescent="0.2">
      <c r="A2019" s="6" t="s">
        <v>12440</v>
      </c>
      <c r="B2019" s="6" t="s">
        <v>26156</v>
      </c>
      <c r="C2019" s="6" t="s">
        <v>25323</v>
      </c>
      <c r="D2019" s="6" t="str">
        <f t="shared" si="31"/>
        <v>m3</v>
      </c>
    </row>
    <row r="2020" spans="1:4" x14ac:dyDescent="0.2">
      <c r="A2020" s="6" t="s">
        <v>562</v>
      </c>
      <c r="B2020" s="6" t="s">
        <v>26157</v>
      </c>
      <c r="C2020" s="6" t="s">
        <v>25323</v>
      </c>
      <c r="D2020" s="6" t="str">
        <f t="shared" si="31"/>
        <v>m3</v>
      </c>
    </row>
    <row r="2021" spans="1:4" x14ac:dyDescent="0.2">
      <c r="A2021" s="6" t="s">
        <v>12441</v>
      </c>
      <c r="B2021" s="6" t="s">
        <v>26157</v>
      </c>
      <c r="C2021" s="6" t="s">
        <v>25323</v>
      </c>
      <c r="D2021" s="6" t="str">
        <f t="shared" si="31"/>
        <v>m3</v>
      </c>
    </row>
    <row r="2022" spans="1:4" x14ac:dyDescent="0.2">
      <c r="A2022" s="6" t="s">
        <v>563</v>
      </c>
      <c r="B2022" s="6" t="s">
        <v>26158</v>
      </c>
      <c r="C2022" s="6" t="s">
        <v>25323</v>
      </c>
      <c r="D2022" s="6" t="str">
        <f t="shared" si="31"/>
        <v>m3</v>
      </c>
    </row>
    <row r="2023" spans="1:4" x14ac:dyDescent="0.2">
      <c r="A2023" s="6" t="s">
        <v>12442</v>
      </c>
      <c r="B2023" s="6" t="s">
        <v>26158</v>
      </c>
      <c r="C2023" s="6" t="s">
        <v>25323</v>
      </c>
      <c r="D2023" s="6" t="str">
        <f t="shared" si="31"/>
        <v>m3</v>
      </c>
    </row>
    <row r="2024" spans="1:4" x14ac:dyDescent="0.2">
      <c r="A2024" s="6" t="s">
        <v>12443</v>
      </c>
      <c r="B2024" s="6" t="s">
        <v>26159</v>
      </c>
      <c r="C2024" s="6" t="s">
        <v>25323</v>
      </c>
      <c r="D2024" s="6" t="str">
        <f t="shared" si="31"/>
        <v>m3</v>
      </c>
    </row>
    <row r="2025" spans="1:4" x14ac:dyDescent="0.2">
      <c r="A2025" s="6" t="s">
        <v>564</v>
      </c>
      <c r="B2025" s="6" t="s">
        <v>26160</v>
      </c>
      <c r="C2025" s="6" t="s">
        <v>25323</v>
      </c>
      <c r="D2025" s="6" t="str">
        <f t="shared" si="31"/>
        <v>m3</v>
      </c>
    </row>
    <row r="2026" spans="1:4" x14ac:dyDescent="0.2">
      <c r="A2026" s="6" t="s">
        <v>12444</v>
      </c>
      <c r="B2026" s="6" t="s">
        <v>26160</v>
      </c>
      <c r="C2026" s="6" t="s">
        <v>25323</v>
      </c>
      <c r="D2026" s="6" t="str">
        <f t="shared" si="31"/>
        <v>m3</v>
      </c>
    </row>
    <row r="2027" spans="1:4" x14ac:dyDescent="0.2">
      <c r="A2027" s="6" t="s">
        <v>565</v>
      </c>
      <c r="B2027" s="6" t="s">
        <v>26161</v>
      </c>
      <c r="C2027" s="6" t="s">
        <v>25323</v>
      </c>
      <c r="D2027" s="6" t="str">
        <f t="shared" si="31"/>
        <v>m3</v>
      </c>
    </row>
    <row r="2028" spans="1:4" x14ac:dyDescent="0.2">
      <c r="A2028" s="6" t="s">
        <v>12445</v>
      </c>
      <c r="B2028" s="6" t="s">
        <v>26161</v>
      </c>
      <c r="C2028" s="6" t="s">
        <v>25323</v>
      </c>
      <c r="D2028" s="6" t="str">
        <f t="shared" si="31"/>
        <v>m3</v>
      </c>
    </row>
    <row r="2029" spans="1:4" x14ac:dyDescent="0.2">
      <c r="A2029" s="6" t="s">
        <v>566</v>
      </c>
      <c r="B2029" s="6" t="s">
        <v>26162</v>
      </c>
      <c r="C2029" s="6" t="s">
        <v>25323</v>
      </c>
      <c r="D2029" s="6" t="str">
        <f t="shared" si="31"/>
        <v>m3</v>
      </c>
    </row>
    <row r="2030" spans="1:4" x14ac:dyDescent="0.2">
      <c r="A2030" s="6" t="s">
        <v>12446</v>
      </c>
      <c r="B2030" s="6" t="s">
        <v>26162</v>
      </c>
      <c r="C2030" s="6" t="s">
        <v>25323</v>
      </c>
      <c r="D2030" s="6" t="str">
        <f t="shared" si="31"/>
        <v>m3</v>
      </c>
    </row>
    <row r="2031" spans="1:4" x14ac:dyDescent="0.2">
      <c r="A2031" s="6" t="s">
        <v>567</v>
      </c>
      <c r="B2031" s="6" t="s">
        <v>26163</v>
      </c>
      <c r="C2031" s="6" t="s">
        <v>25323</v>
      </c>
      <c r="D2031" s="6" t="str">
        <f t="shared" si="31"/>
        <v>m3</v>
      </c>
    </row>
    <row r="2032" spans="1:4" x14ac:dyDescent="0.2">
      <c r="A2032" s="6" t="s">
        <v>12447</v>
      </c>
      <c r="B2032" s="6" t="s">
        <v>26163</v>
      </c>
      <c r="C2032" s="6" t="s">
        <v>25323</v>
      </c>
      <c r="D2032" s="6" t="str">
        <f t="shared" si="31"/>
        <v>m3</v>
      </c>
    </row>
    <row r="2033" spans="1:4" x14ac:dyDescent="0.2">
      <c r="A2033" s="6" t="s">
        <v>568</v>
      </c>
      <c r="B2033" s="6" t="s">
        <v>26164</v>
      </c>
      <c r="C2033" s="6" t="s">
        <v>25323</v>
      </c>
      <c r="D2033" s="6" t="str">
        <f t="shared" si="31"/>
        <v>m3</v>
      </c>
    </row>
    <row r="2034" spans="1:4" x14ac:dyDescent="0.2">
      <c r="A2034" s="6" t="s">
        <v>12448</v>
      </c>
      <c r="B2034" s="6" t="s">
        <v>26164</v>
      </c>
      <c r="C2034" s="6" t="s">
        <v>25323</v>
      </c>
      <c r="D2034" s="6" t="str">
        <f t="shared" si="31"/>
        <v>m3</v>
      </c>
    </row>
    <row r="2035" spans="1:4" x14ac:dyDescent="0.2">
      <c r="A2035" s="6" t="s">
        <v>569</v>
      </c>
      <c r="B2035" s="6" t="s">
        <v>26165</v>
      </c>
      <c r="C2035" s="6" t="s">
        <v>25323</v>
      </c>
      <c r="D2035" s="6" t="str">
        <f t="shared" si="31"/>
        <v>m3</v>
      </c>
    </row>
    <row r="2036" spans="1:4" x14ac:dyDescent="0.2">
      <c r="A2036" s="6" t="s">
        <v>12449</v>
      </c>
      <c r="B2036" s="6" t="s">
        <v>26165</v>
      </c>
      <c r="C2036" s="6" t="s">
        <v>25323</v>
      </c>
      <c r="D2036" s="6" t="str">
        <f t="shared" si="31"/>
        <v>m3</v>
      </c>
    </row>
    <row r="2037" spans="1:4" x14ac:dyDescent="0.2">
      <c r="A2037" s="6" t="s">
        <v>570</v>
      </c>
      <c r="B2037" s="6" t="s">
        <v>26166</v>
      </c>
      <c r="C2037" s="6" t="s">
        <v>25323</v>
      </c>
      <c r="D2037" s="6" t="str">
        <f t="shared" si="31"/>
        <v>m3</v>
      </c>
    </row>
    <row r="2038" spans="1:4" x14ac:dyDescent="0.2">
      <c r="A2038" s="6" t="s">
        <v>12450</v>
      </c>
      <c r="B2038" s="6" t="s">
        <v>26166</v>
      </c>
      <c r="C2038" s="6" t="s">
        <v>25323</v>
      </c>
      <c r="D2038" s="6" t="str">
        <f t="shared" si="31"/>
        <v>m3</v>
      </c>
    </row>
    <row r="2039" spans="1:4" x14ac:dyDescent="0.2">
      <c r="A2039" s="6" t="s">
        <v>571</v>
      </c>
      <c r="B2039" s="6" t="s">
        <v>26167</v>
      </c>
      <c r="C2039" s="6" t="s">
        <v>25323</v>
      </c>
      <c r="D2039" s="6" t="str">
        <f t="shared" si="31"/>
        <v>m3</v>
      </c>
    </row>
    <row r="2040" spans="1:4" x14ac:dyDescent="0.2">
      <c r="A2040" s="6" t="s">
        <v>12451</v>
      </c>
      <c r="B2040" s="6" t="s">
        <v>26167</v>
      </c>
      <c r="C2040" s="6" t="s">
        <v>25323</v>
      </c>
      <c r="D2040" s="6" t="str">
        <f t="shared" si="31"/>
        <v>m3</v>
      </c>
    </row>
    <row r="2041" spans="1:4" x14ac:dyDescent="0.2">
      <c r="A2041" s="6" t="s">
        <v>572</v>
      </c>
      <c r="B2041" s="6" t="s">
        <v>26168</v>
      </c>
      <c r="C2041" s="6" t="s">
        <v>25323</v>
      </c>
      <c r="D2041" s="6" t="str">
        <f t="shared" si="31"/>
        <v>m3</v>
      </c>
    </row>
    <row r="2042" spans="1:4" x14ac:dyDescent="0.2">
      <c r="A2042" s="6" t="s">
        <v>12452</v>
      </c>
      <c r="B2042" s="6" t="s">
        <v>26168</v>
      </c>
      <c r="C2042" s="6" t="s">
        <v>25323</v>
      </c>
      <c r="D2042" s="6" t="str">
        <f t="shared" si="31"/>
        <v>m3</v>
      </c>
    </row>
    <row r="2043" spans="1:4" x14ac:dyDescent="0.2">
      <c r="A2043" s="6" t="s">
        <v>573</v>
      </c>
      <c r="B2043" s="6" t="s">
        <v>26169</v>
      </c>
      <c r="C2043" s="6" t="s">
        <v>25323</v>
      </c>
      <c r="D2043" s="6" t="str">
        <f t="shared" si="31"/>
        <v>m3</v>
      </c>
    </row>
    <row r="2044" spans="1:4" x14ac:dyDescent="0.2">
      <c r="A2044" s="6" t="s">
        <v>12453</v>
      </c>
      <c r="B2044" s="6" t="s">
        <v>26169</v>
      </c>
      <c r="C2044" s="6" t="s">
        <v>25323</v>
      </c>
      <c r="D2044" s="6" t="str">
        <f t="shared" si="31"/>
        <v>m3</v>
      </c>
    </row>
    <row r="2045" spans="1:4" x14ac:dyDescent="0.2">
      <c r="A2045" s="6" t="s">
        <v>574</v>
      </c>
      <c r="B2045" s="6" t="s">
        <v>26170</v>
      </c>
      <c r="C2045" s="6" t="s">
        <v>25323</v>
      </c>
      <c r="D2045" s="6" t="str">
        <f t="shared" si="31"/>
        <v>m3</v>
      </c>
    </row>
    <row r="2046" spans="1:4" x14ac:dyDescent="0.2">
      <c r="A2046" s="6" t="s">
        <v>12454</v>
      </c>
      <c r="B2046" s="6" t="s">
        <v>26170</v>
      </c>
      <c r="C2046" s="6" t="s">
        <v>25323</v>
      </c>
      <c r="D2046" s="6" t="str">
        <f t="shared" si="31"/>
        <v>m3</v>
      </c>
    </row>
    <row r="2047" spans="1:4" x14ac:dyDescent="0.2">
      <c r="A2047" s="6" t="s">
        <v>575</v>
      </c>
      <c r="B2047" s="6" t="s">
        <v>26171</v>
      </c>
      <c r="C2047" s="6" t="s">
        <v>25323</v>
      </c>
      <c r="D2047" s="6" t="str">
        <f t="shared" si="31"/>
        <v>m3</v>
      </c>
    </row>
    <row r="2048" spans="1:4" x14ac:dyDescent="0.2">
      <c r="A2048" s="6" t="s">
        <v>12455</v>
      </c>
      <c r="B2048" s="6" t="s">
        <v>26171</v>
      </c>
      <c r="C2048" s="6" t="s">
        <v>25323</v>
      </c>
      <c r="D2048" s="6" t="str">
        <f t="shared" si="31"/>
        <v>m3</v>
      </c>
    </row>
    <row r="2049" spans="1:4" x14ac:dyDescent="0.2">
      <c r="A2049" s="6" t="s">
        <v>576</v>
      </c>
      <c r="B2049" s="6" t="s">
        <v>26172</v>
      </c>
      <c r="C2049" s="6" t="s">
        <v>25323</v>
      </c>
      <c r="D2049" s="6" t="str">
        <f t="shared" si="31"/>
        <v>m3</v>
      </c>
    </row>
    <row r="2050" spans="1:4" x14ac:dyDescent="0.2">
      <c r="A2050" s="6" t="s">
        <v>12456</v>
      </c>
      <c r="B2050" s="6" t="s">
        <v>26172</v>
      </c>
      <c r="C2050" s="6" t="s">
        <v>25323</v>
      </c>
      <c r="D2050" s="6" t="str">
        <f t="shared" ref="D2050:D2113" si="32">LOWER(C2050)</f>
        <v>m3</v>
      </c>
    </row>
    <row r="2051" spans="1:4" x14ac:dyDescent="0.2">
      <c r="A2051" s="6" t="s">
        <v>577</v>
      </c>
      <c r="B2051" s="6" t="s">
        <v>26173</v>
      </c>
      <c r="C2051" s="6" t="s">
        <v>25323</v>
      </c>
      <c r="D2051" s="6" t="str">
        <f t="shared" si="32"/>
        <v>m3</v>
      </c>
    </row>
    <row r="2052" spans="1:4" x14ac:dyDescent="0.2">
      <c r="A2052" s="6" t="s">
        <v>12457</v>
      </c>
      <c r="B2052" s="6" t="s">
        <v>26173</v>
      </c>
      <c r="C2052" s="6" t="s">
        <v>25323</v>
      </c>
      <c r="D2052" s="6" t="str">
        <f t="shared" si="32"/>
        <v>m3</v>
      </c>
    </row>
    <row r="2053" spans="1:4" x14ac:dyDescent="0.2">
      <c r="A2053" s="6" t="s">
        <v>578</v>
      </c>
      <c r="B2053" s="6" t="s">
        <v>26174</v>
      </c>
      <c r="C2053" s="6" t="s">
        <v>25323</v>
      </c>
      <c r="D2053" s="6" t="str">
        <f t="shared" si="32"/>
        <v>m3</v>
      </c>
    </row>
    <row r="2054" spans="1:4" x14ac:dyDescent="0.2">
      <c r="A2054" s="6" t="s">
        <v>12458</v>
      </c>
      <c r="B2054" s="6" t="s">
        <v>26174</v>
      </c>
      <c r="C2054" s="6" t="s">
        <v>25323</v>
      </c>
      <c r="D2054" s="6" t="str">
        <f t="shared" si="32"/>
        <v>m3</v>
      </c>
    </row>
    <row r="2055" spans="1:4" x14ac:dyDescent="0.2">
      <c r="A2055" s="6" t="s">
        <v>579</v>
      </c>
      <c r="B2055" s="6" t="s">
        <v>26175</v>
      </c>
      <c r="C2055" s="6" t="s">
        <v>25323</v>
      </c>
      <c r="D2055" s="6" t="str">
        <f t="shared" si="32"/>
        <v>m3</v>
      </c>
    </row>
    <row r="2056" spans="1:4" x14ac:dyDescent="0.2">
      <c r="A2056" s="6" t="s">
        <v>12459</v>
      </c>
      <c r="B2056" s="6" t="s">
        <v>26175</v>
      </c>
      <c r="C2056" s="6" t="s">
        <v>25323</v>
      </c>
      <c r="D2056" s="6" t="str">
        <f t="shared" si="32"/>
        <v>m3</v>
      </c>
    </row>
    <row r="2057" spans="1:4" x14ac:dyDescent="0.2">
      <c r="A2057" s="6" t="s">
        <v>580</v>
      </c>
      <c r="B2057" s="6" t="s">
        <v>26176</v>
      </c>
      <c r="C2057" s="6" t="s">
        <v>25323</v>
      </c>
      <c r="D2057" s="6" t="str">
        <f t="shared" si="32"/>
        <v>m3</v>
      </c>
    </row>
    <row r="2058" spans="1:4" x14ac:dyDescent="0.2">
      <c r="A2058" s="6" t="s">
        <v>12460</v>
      </c>
      <c r="B2058" s="6" t="s">
        <v>26176</v>
      </c>
      <c r="C2058" s="6" t="s">
        <v>25323</v>
      </c>
      <c r="D2058" s="6" t="str">
        <f t="shared" si="32"/>
        <v>m3</v>
      </c>
    </row>
    <row r="2059" spans="1:4" x14ac:dyDescent="0.2">
      <c r="A2059" s="6" t="s">
        <v>581</v>
      </c>
      <c r="B2059" s="6" t="s">
        <v>26177</v>
      </c>
      <c r="C2059" s="6" t="s">
        <v>25323</v>
      </c>
      <c r="D2059" s="6" t="str">
        <f t="shared" si="32"/>
        <v>m3</v>
      </c>
    </row>
    <row r="2060" spans="1:4" x14ac:dyDescent="0.2">
      <c r="A2060" s="6" t="s">
        <v>12461</v>
      </c>
      <c r="B2060" s="6" t="s">
        <v>26177</v>
      </c>
      <c r="C2060" s="6" t="s">
        <v>25323</v>
      </c>
      <c r="D2060" s="6" t="str">
        <f t="shared" si="32"/>
        <v>m3</v>
      </c>
    </row>
    <row r="2061" spans="1:4" x14ac:dyDescent="0.2">
      <c r="A2061" s="6" t="s">
        <v>582</v>
      </c>
      <c r="B2061" s="6" t="s">
        <v>26178</v>
      </c>
      <c r="C2061" s="6" t="s">
        <v>25323</v>
      </c>
      <c r="D2061" s="6" t="str">
        <f t="shared" si="32"/>
        <v>m3</v>
      </c>
    </row>
    <row r="2062" spans="1:4" x14ac:dyDescent="0.2">
      <c r="A2062" s="6" t="s">
        <v>12462</v>
      </c>
      <c r="B2062" s="6" t="s">
        <v>26178</v>
      </c>
      <c r="C2062" s="6" t="s">
        <v>25323</v>
      </c>
      <c r="D2062" s="6" t="str">
        <f t="shared" si="32"/>
        <v>m3</v>
      </c>
    </row>
    <row r="2063" spans="1:4" x14ac:dyDescent="0.2">
      <c r="A2063" s="6" t="s">
        <v>583</v>
      </c>
      <c r="B2063" s="6" t="s">
        <v>26179</v>
      </c>
      <c r="C2063" s="6" t="s">
        <v>25323</v>
      </c>
      <c r="D2063" s="6" t="str">
        <f t="shared" si="32"/>
        <v>m3</v>
      </c>
    </row>
    <row r="2064" spans="1:4" x14ac:dyDescent="0.2">
      <c r="A2064" s="6" t="s">
        <v>12463</v>
      </c>
      <c r="B2064" s="6" t="s">
        <v>26179</v>
      </c>
      <c r="C2064" s="6" t="s">
        <v>25323</v>
      </c>
      <c r="D2064" s="6" t="str">
        <f t="shared" si="32"/>
        <v>m3</v>
      </c>
    </row>
    <row r="2065" spans="1:4" x14ac:dyDescent="0.2">
      <c r="A2065" s="6" t="s">
        <v>584</v>
      </c>
      <c r="B2065" s="6" t="s">
        <v>26180</v>
      </c>
      <c r="C2065" s="6" t="s">
        <v>25323</v>
      </c>
      <c r="D2065" s="6" t="str">
        <f t="shared" si="32"/>
        <v>m3</v>
      </c>
    </row>
    <row r="2066" spans="1:4" x14ac:dyDescent="0.2">
      <c r="A2066" s="6" t="s">
        <v>12464</v>
      </c>
      <c r="B2066" s="6" t="s">
        <v>26180</v>
      </c>
      <c r="C2066" s="6" t="s">
        <v>25323</v>
      </c>
      <c r="D2066" s="6" t="str">
        <f t="shared" si="32"/>
        <v>m3</v>
      </c>
    </row>
    <row r="2067" spans="1:4" x14ac:dyDescent="0.2">
      <c r="A2067" s="6" t="s">
        <v>585</v>
      </c>
      <c r="B2067" s="6" t="s">
        <v>26181</v>
      </c>
      <c r="C2067" s="6" t="s">
        <v>25323</v>
      </c>
      <c r="D2067" s="6" t="str">
        <f t="shared" si="32"/>
        <v>m3</v>
      </c>
    </row>
    <row r="2068" spans="1:4" x14ac:dyDescent="0.2">
      <c r="A2068" s="6" t="s">
        <v>12465</v>
      </c>
      <c r="B2068" s="6" t="s">
        <v>26181</v>
      </c>
      <c r="C2068" s="6" t="s">
        <v>25323</v>
      </c>
      <c r="D2068" s="6" t="str">
        <f t="shared" si="32"/>
        <v>m3</v>
      </c>
    </row>
    <row r="2069" spans="1:4" x14ac:dyDescent="0.2">
      <c r="A2069" s="6" t="s">
        <v>586</v>
      </c>
      <c r="B2069" s="6" t="s">
        <v>26182</v>
      </c>
      <c r="C2069" s="6" t="s">
        <v>25323</v>
      </c>
      <c r="D2069" s="6" t="str">
        <f t="shared" si="32"/>
        <v>m3</v>
      </c>
    </row>
    <row r="2070" spans="1:4" x14ac:dyDescent="0.2">
      <c r="A2070" s="6" t="s">
        <v>12466</v>
      </c>
      <c r="B2070" s="6" t="s">
        <v>26182</v>
      </c>
      <c r="C2070" s="6" t="s">
        <v>25323</v>
      </c>
      <c r="D2070" s="6" t="str">
        <f t="shared" si="32"/>
        <v>m3</v>
      </c>
    </row>
    <row r="2071" spans="1:4" x14ac:dyDescent="0.2">
      <c r="A2071" s="6" t="s">
        <v>587</v>
      </c>
      <c r="B2071" s="6" t="s">
        <v>26183</v>
      </c>
      <c r="C2071" s="6" t="s">
        <v>25323</v>
      </c>
      <c r="D2071" s="6" t="str">
        <f t="shared" si="32"/>
        <v>m3</v>
      </c>
    </row>
    <row r="2072" spans="1:4" x14ac:dyDescent="0.2">
      <c r="A2072" s="6" t="s">
        <v>12467</v>
      </c>
      <c r="B2072" s="6" t="s">
        <v>26183</v>
      </c>
      <c r="C2072" s="6" t="s">
        <v>25323</v>
      </c>
      <c r="D2072" s="6" t="str">
        <f t="shared" si="32"/>
        <v>m3</v>
      </c>
    </row>
    <row r="2073" spans="1:4" x14ac:dyDescent="0.2">
      <c r="A2073" s="6" t="s">
        <v>588</v>
      </c>
      <c r="B2073" s="6" t="s">
        <v>26184</v>
      </c>
      <c r="C2073" s="6" t="s">
        <v>25323</v>
      </c>
      <c r="D2073" s="6" t="str">
        <f t="shared" si="32"/>
        <v>m3</v>
      </c>
    </row>
    <row r="2074" spans="1:4" x14ac:dyDescent="0.2">
      <c r="A2074" s="6" t="s">
        <v>12468</v>
      </c>
      <c r="B2074" s="6" t="s">
        <v>26184</v>
      </c>
      <c r="C2074" s="6" t="s">
        <v>25323</v>
      </c>
      <c r="D2074" s="6" t="str">
        <f t="shared" si="32"/>
        <v>m3</v>
      </c>
    </row>
    <row r="2075" spans="1:4" x14ac:dyDescent="0.2">
      <c r="A2075" s="6" t="s">
        <v>589</v>
      </c>
      <c r="B2075" s="6" t="s">
        <v>26185</v>
      </c>
      <c r="C2075" s="6" t="s">
        <v>25323</v>
      </c>
      <c r="D2075" s="6" t="str">
        <f t="shared" si="32"/>
        <v>m3</v>
      </c>
    </row>
    <row r="2076" spans="1:4" x14ac:dyDescent="0.2">
      <c r="A2076" s="6" t="s">
        <v>12469</v>
      </c>
      <c r="B2076" s="6" t="s">
        <v>26185</v>
      </c>
      <c r="C2076" s="6" t="s">
        <v>25323</v>
      </c>
      <c r="D2076" s="6" t="str">
        <f t="shared" si="32"/>
        <v>m3</v>
      </c>
    </row>
    <row r="2077" spans="1:4" x14ac:dyDescent="0.2">
      <c r="A2077" s="6" t="s">
        <v>590</v>
      </c>
      <c r="B2077" s="6" t="s">
        <v>26186</v>
      </c>
      <c r="C2077" s="6" t="s">
        <v>25536</v>
      </c>
      <c r="D2077" s="6" t="str">
        <f t="shared" si="32"/>
        <v>m2</v>
      </c>
    </row>
    <row r="2078" spans="1:4" x14ac:dyDescent="0.2">
      <c r="A2078" s="6" t="s">
        <v>12470</v>
      </c>
      <c r="B2078" s="6" t="s">
        <v>26186</v>
      </c>
      <c r="C2078" s="6" t="s">
        <v>25536</v>
      </c>
      <c r="D2078" s="6" t="str">
        <f t="shared" si="32"/>
        <v>m2</v>
      </c>
    </row>
    <row r="2079" spans="1:4" x14ac:dyDescent="0.2">
      <c r="A2079" s="6" t="s">
        <v>591</v>
      </c>
      <c r="B2079" s="6" t="s">
        <v>26187</v>
      </c>
      <c r="C2079" s="6" t="s">
        <v>25323</v>
      </c>
      <c r="D2079" s="6" t="str">
        <f t="shared" si="32"/>
        <v>m3</v>
      </c>
    </row>
    <row r="2080" spans="1:4" x14ac:dyDescent="0.2">
      <c r="A2080" s="6" t="s">
        <v>12471</v>
      </c>
      <c r="B2080" s="6" t="s">
        <v>26187</v>
      </c>
      <c r="C2080" s="6" t="s">
        <v>25323</v>
      </c>
      <c r="D2080" s="6" t="str">
        <f t="shared" si="32"/>
        <v>m3</v>
      </c>
    </row>
    <row r="2081" spans="1:4" x14ac:dyDescent="0.2">
      <c r="A2081" s="6" t="s">
        <v>592</v>
      </c>
      <c r="B2081" s="6" t="s">
        <v>26188</v>
      </c>
      <c r="C2081" s="6" t="s">
        <v>25323</v>
      </c>
      <c r="D2081" s="6" t="str">
        <f t="shared" si="32"/>
        <v>m3</v>
      </c>
    </row>
    <row r="2082" spans="1:4" x14ac:dyDescent="0.2">
      <c r="A2082" s="6" t="s">
        <v>12472</v>
      </c>
      <c r="B2082" s="6" t="s">
        <v>26188</v>
      </c>
      <c r="C2082" s="6" t="s">
        <v>25323</v>
      </c>
      <c r="D2082" s="6" t="str">
        <f t="shared" si="32"/>
        <v>m3</v>
      </c>
    </row>
    <row r="2083" spans="1:4" x14ac:dyDescent="0.2">
      <c r="A2083" s="6" t="s">
        <v>593</v>
      </c>
      <c r="B2083" s="6" t="s">
        <v>26189</v>
      </c>
      <c r="C2083" s="6" t="s">
        <v>25323</v>
      </c>
      <c r="D2083" s="6" t="str">
        <f t="shared" si="32"/>
        <v>m3</v>
      </c>
    </row>
    <row r="2084" spans="1:4" x14ac:dyDescent="0.2">
      <c r="A2084" s="6" t="s">
        <v>12473</v>
      </c>
      <c r="B2084" s="6" t="s">
        <v>26189</v>
      </c>
      <c r="C2084" s="6" t="s">
        <v>25323</v>
      </c>
      <c r="D2084" s="6" t="str">
        <f t="shared" si="32"/>
        <v>m3</v>
      </c>
    </row>
    <row r="2085" spans="1:4" x14ac:dyDescent="0.2">
      <c r="A2085" s="6" t="s">
        <v>594</v>
      </c>
      <c r="B2085" s="6" t="s">
        <v>26190</v>
      </c>
      <c r="C2085" s="6" t="s">
        <v>25323</v>
      </c>
      <c r="D2085" s="6" t="str">
        <f t="shared" si="32"/>
        <v>m3</v>
      </c>
    </row>
    <row r="2086" spans="1:4" x14ac:dyDescent="0.2">
      <c r="A2086" s="6" t="s">
        <v>12474</v>
      </c>
      <c r="B2086" s="6" t="s">
        <v>26190</v>
      </c>
      <c r="C2086" s="6" t="s">
        <v>25323</v>
      </c>
      <c r="D2086" s="6" t="str">
        <f t="shared" si="32"/>
        <v>m3</v>
      </c>
    </row>
    <row r="2087" spans="1:4" x14ac:dyDescent="0.2">
      <c r="A2087" s="6" t="s">
        <v>595</v>
      </c>
      <c r="B2087" s="6" t="s">
        <v>26191</v>
      </c>
      <c r="C2087" s="6" t="s">
        <v>25323</v>
      </c>
      <c r="D2087" s="6" t="str">
        <f t="shared" si="32"/>
        <v>m3</v>
      </c>
    </row>
    <row r="2088" spans="1:4" x14ac:dyDescent="0.2">
      <c r="A2088" s="6" t="s">
        <v>12475</v>
      </c>
      <c r="B2088" s="6" t="s">
        <v>26191</v>
      </c>
      <c r="C2088" s="6" t="s">
        <v>25323</v>
      </c>
      <c r="D2088" s="6" t="str">
        <f t="shared" si="32"/>
        <v>m3</v>
      </c>
    </row>
    <row r="2089" spans="1:4" x14ac:dyDescent="0.2">
      <c r="A2089" s="6" t="s">
        <v>596</v>
      </c>
      <c r="B2089" s="6" t="s">
        <v>26192</v>
      </c>
      <c r="C2089" s="6" t="s">
        <v>25323</v>
      </c>
      <c r="D2089" s="6" t="str">
        <f t="shared" si="32"/>
        <v>m3</v>
      </c>
    </row>
    <row r="2090" spans="1:4" x14ac:dyDescent="0.2">
      <c r="A2090" s="6" t="s">
        <v>12476</v>
      </c>
      <c r="B2090" s="6" t="s">
        <v>26192</v>
      </c>
      <c r="C2090" s="6" t="s">
        <v>25323</v>
      </c>
      <c r="D2090" s="6" t="str">
        <f t="shared" si="32"/>
        <v>m3</v>
      </c>
    </row>
    <row r="2091" spans="1:4" x14ac:dyDescent="0.2">
      <c r="A2091" s="6" t="s">
        <v>597</v>
      </c>
      <c r="B2091" s="6" t="s">
        <v>26193</v>
      </c>
      <c r="C2091" s="6" t="s">
        <v>25323</v>
      </c>
      <c r="D2091" s="6" t="str">
        <f t="shared" si="32"/>
        <v>m3</v>
      </c>
    </row>
    <row r="2092" spans="1:4" x14ac:dyDescent="0.2">
      <c r="A2092" s="6" t="s">
        <v>12477</v>
      </c>
      <c r="B2092" s="6" t="s">
        <v>26193</v>
      </c>
      <c r="C2092" s="6" t="s">
        <v>25323</v>
      </c>
      <c r="D2092" s="6" t="str">
        <f t="shared" si="32"/>
        <v>m3</v>
      </c>
    </row>
    <row r="2093" spans="1:4" x14ac:dyDescent="0.2">
      <c r="A2093" s="6" t="s">
        <v>598</v>
      </c>
      <c r="B2093" s="6" t="s">
        <v>26194</v>
      </c>
      <c r="C2093" s="6" t="s">
        <v>25323</v>
      </c>
      <c r="D2093" s="6" t="str">
        <f t="shared" si="32"/>
        <v>m3</v>
      </c>
    </row>
    <row r="2094" spans="1:4" x14ac:dyDescent="0.2">
      <c r="A2094" s="6" t="s">
        <v>12478</v>
      </c>
      <c r="B2094" s="6" t="s">
        <v>26194</v>
      </c>
      <c r="C2094" s="6" t="s">
        <v>25323</v>
      </c>
      <c r="D2094" s="6" t="str">
        <f t="shared" si="32"/>
        <v>m3</v>
      </c>
    </row>
    <row r="2095" spans="1:4" x14ac:dyDescent="0.2">
      <c r="A2095" s="6" t="s">
        <v>6844</v>
      </c>
      <c r="B2095" s="6" t="s">
        <v>26195</v>
      </c>
      <c r="C2095" s="6" t="s">
        <v>25323</v>
      </c>
      <c r="D2095" s="6" t="str">
        <f t="shared" si="32"/>
        <v>m3</v>
      </c>
    </row>
    <row r="2096" spans="1:4" x14ac:dyDescent="0.2">
      <c r="A2096" s="6" t="s">
        <v>12479</v>
      </c>
      <c r="B2096" s="6" t="s">
        <v>26195</v>
      </c>
      <c r="C2096" s="6" t="s">
        <v>25323</v>
      </c>
      <c r="D2096" s="6" t="str">
        <f t="shared" si="32"/>
        <v>m3</v>
      </c>
    </row>
    <row r="2097" spans="1:4" x14ac:dyDescent="0.2">
      <c r="A2097" s="6" t="s">
        <v>6845</v>
      </c>
      <c r="B2097" s="6" t="s">
        <v>26196</v>
      </c>
      <c r="C2097" s="6" t="s">
        <v>25323</v>
      </c>
      <c r="D2097" s="6" t="str">
        <f t="shared" si="32"/>
        <v>m3</v>
      </c>
    </row>
    <row r="2098" spans="1:4" x14ac:dyDescent="0.2">
      <c r="A2098" s="6" t="s">
        <v>12480</v>
      </c>
      <c r="B2098" s="6" t="s">
        <v>26196</v>
      </c>
      <c r="C2098" s="6" t="s">
        <v>25323</v>
      </c>
      <c r="D2098" s="6" t="str">
        <f t="shared" si="32"/>
        <v>m3</v>
      </c>
    </row>
    <row r="2099" spans="1:4" x14ac:dyDescent="0.2">
      <c r="A2099" s="6" t="s">
        <v>6846</v>
      </c>
      <c r="B2099" s="6" t="s">
        <v>26197</v>
      </c>
      <c r="C2099" s="6" t="s">
        <v>25323</v>
      </c>
      <c r="D2099" s="6" t="str">
        <f t="shared" si="32"/>
        <v>m3</v>
      </c>
    </row>
    <row r="2100" spans="1:4" x14ac:dyDescent="0.2">
      <c r="A2100" s="6" t="s">
        <v>12481</v>
      </c>
      <c r="B2100" s="6" t="s">
        <v>26197</v>
      </c>
      <c r="C2100" s="6" t="s">
        <v>25323</v>
      </c>
      <c r="D2100" s="6" t="str">
        <f t="shared" si="32"/>
        <v>m3</v>
      </c>
    </row>
    <row r="2101" spans="1:4" x14ac:dyDescent="0.2">
      <c r="A2101" s="6" t="s">
        <v>6847</v>
      </c>
      <c r="B2101" s="6" t="s">
        <v>26198</v>
      </c>
      <c r="C2101" s="6" t="s">
        <v>25323</v>
      </c>
      <c r="D2101" s="6" t="str">
        <f t="shared" si="32"/>
        <v>m3</v>
      </c>
    </row>
    <row r="2102" spans="1:4" x14ac:dyDescent="0.2">
      <c r="A2102" s="6" t="s">
        <v>12482</v>
      </c>
      <c r="B2102" s="6" t="s">
        <v>26198</v>
      </c>
      <c r="C2102" s="6" t="s">
        <v>25323</v>
      </c>
      <c r="D2102" s="6" t="str">
        <f t="shared" si="32"/>
        <v>m3</v>
      </c>
    </row>
    <row r="2103" spans="1:4" x14ac:dyDescent="0.2">
      <c r="A2103" s="6" t="s">
        <v>6848</v>
      </c>
      <c r="B2103" s="6" t="s">
        <v>26199</v>
      </c>
      <c r="C2103" s="6" t="s">
        <v>25323</v>
      </c>
      <c r="D2103" s="6" t="str">
        <f t="shared" si="32"/>
        <v>m3</v>
      </c>
    </row>
    <row r="2104" spans="1:4" x14ac:dyDescent="0.2">
      <c r="A2104" s="6" t="s">
        <v>12483</v>
      </c>
      <c r="B2104" s="6" t="s">
        <v>26199</v>
      </c>
      <c r="C2104" s="6" t="s">
        <v>25323</v>
      </c>
      <c r="D2104" s="6" t="str">
        <f t="shared" si="32"/>
        <v>m3</v>
      </c>
    </row>
    <row r="2105" spans="1:4" x14ac:dyDescent="0.2">
      <c r="A2105" s="6" t="s">
        <v>599</v>
      </c>
      <c r="B2105" s="6" t="s">
        <v>26200</v>
      </c>
      <c r="C2105" s="6" t="s">
        <v>25323</v>
      </c>
      <c r="D2105" s="6" t="str">
        <f t="shared" si="32"/>
        <v>m3</v>
      </c>
    </row>
    <row r="2106" spans="1:4" x14ac:dyDescent="0.2">
      <c r="A2106" s="6" t="s">
        <v>12484</v>
      </c>
      <c r="B2106" s="6" t="s">
        <v>26200</v>
      </c>
      <c r="C2106" s="6" t="s">
        <v>25323</v>
      </c>
      <c r="D2106" s="6" t="str">
        <f t="shared" si="32"/>
        <v>m3</v>
      </c>
    </row>
    <row r="2107" spans="1:4" x14ac:dyDescent="0.2">
      <c r="A2107" s="6" t="s">
        <v>600</v>
      </c>
      <c r="B2107" s="6" t="s">
        <v>26201</v>
      </c>
      <c r="C2107" s="6" t="s">
        <v>25323</v>
      </c>
      <c r="D2107" s="6" t="str">
        <f t="shared" si="32"/>
        <v>m3</v>
      </c>
    </row>
    <row r="2108" spans="1:4" x14ac:dyDescent="0.2">
      <c r="A2108" s="6" t="s">
        <v>12485</v>
      </c>
      <c r="B2108" s="6" t="s">
        <v>26201</v>
      </c>
      <c r="C2108" s="6" t="s">
        <v>25323</v>
      </c>
      <c r="D2108" s="6" t="str">
        <f t="shared" si="32"/>
        <v>m3</v>
      </c>
    </row>
    <row r="2109" spans="1:4" x14ac:dyDescent="0.2">
      <c r="A2109" s="6" t="s">
        <v>6849</v>
      </c>
      <c r="B2109" s="6" t="s">
        <v>26202</v>
      </c>
      <c r="C2109" s="6" t="s">
        <v>25323</v>
      </c>
      <c r="D2109" s="6" t="str">
        <f t="shared" si="32"/>
        <v>m3</v>
      </c>
    </row>
    <row r="2110" spans="1:4" x14ac:dyDescent="0.2">
      <c r="A2110" s="6" t="s">
        <v>12486</v>
      </c>
      <c r="B2110" s="6" t="s">
        <v>26202</v>
      </c>
      <c r="C2110" s="6" t="s">
        <v>25323</v>
      </c>
      <c r="D2110" s="6" t="str">
        <f t="shared" si="32"/>
        <v>m3</v>
      </c>
    </row>
    <row r="2111" spans="1:4" x14ac:dyDescent="0.2">
      <c r="A2111" s="6" t="s">
        <v>6850</v>
      </c>
      <c r="B2111" s="6" t="s">
        <v>26203</v>
      </c>
      <c r="C2111" s="6" t="s">
        <v>25323</v>
      </c>
      <c r="D2111" s="6" t="str">
        <f t="shared" si="32"/>
        <v>m3</v>
      </c>
    </row>
    <row r="2112" spans="1:4" x14ac:dyDescent="0.2">
      <c r="A2112" s="6" t="s">
        <v>12487</v>
      </c>
      <c r="B2112" s="6" t="s">
        <v>26203</v>
      </c>
      <c r="C2112" s="6" t="s">
        <v>25323</v>
      </c>
      <c r="D2112" s="6" t="str">
        <f t="shared" si="32"/>
        <v>m3</v>
      </c>
    </row>
    <row r="2113" spans="1:4" x14ac:dyDescent="0.2">
      <c r="A2113" s="6" t="s">
        <v>6851</v>
      </c>
      <c r="B2113" s="6" t="s">
        <v>26204</v>
      </c>
      <c r="C2113" s="6" t="s">
        <v>25323</v>
      </c>
      <c r="D2113" s="6" t="str">
        <f t="shared" si="32"/>
        <v>m3</v>
      </c>
    </row>
    <row r="2114" spans="1:4" x14ac:dyDescent="0.2">
      <c r="A2114" s="6" t="s">
        <v>12488</v>
      </c>
      <c r="B2114" s="6" t="s">
        <v>26204</v>
      </c>
      <c r="C2114" s="6" t="s">
        <v>25323</v>
      </c>
      <c r="D2114" s="6" t="str">
        <f t="shared" ref="D2114:D2177" si="33">LOWER(C2114)</f>
        <v>m3</v>
      </c>
    </row>
    <row r="2115" spans="1:4" x14ac:dyDescent="0.2">
      <c r="A2115" s="6" t="s">
        <v>6852</v>
      </c>
      <c r="B2115" s="6" t="s">
        <v>26205</v>
      </c>
      <c r="C2115" s="6" t="s">
        <v>25323</v>
      </c>
      <c r="D2115" s="6" t="str">
        <f t="shared" si="33"/>
        <v>m3</v>
      </c>
    </row>
    <row r="2116" spans="1:4" x14ac:dyDescent="0.2">
      <c r="A2116" s="6" t="s">
        <v>12489</v>
      </c>
      <c r="B2116" s="6" t="s">
        <v>26205</v>
      </c>
      <c r="C2116" s="6" t="s">
        <v>25323</v>
      </c>
      <c r="D2116" s="6" t="str">
        <f t="shared" si="33"/>
        <v>m3</v>
      </c>
    </row>
    <row r="2117" spans="1:4" x14ac:dyDescent="0.2">
      <c r="A2117" s="6" t="s">
        <v>601</v>
      </c>
      <c r="B2117" s="6" t="s">
        <v>26206</v>
      </c>
      <c r="C2117" s="6" t="s">
        <v>25323</v>
      </c>
      <c r="D2117" s="6" t="str">
        <f t="shared" si="33"/>
        <v>m3</v>
      </c>
    </row>
    <row r="2118" spans="1:4" x14ac:dyDescent="0.2">
      <c r="A2118" s="6" t="s">
        <v>12490</v>
      </c>
      <c r="B2118" s="6" t="s">
        <v>26206</v>
      </c>
      <c r="C2118" s="6" t="s">
        <v>25323</v>
      </c>
      <c r="D2118" s="6" t="str">
        <f t="shared" si="33"/>
        <v>m3</v>
      </c>
    </row>
    <row r="2119" spans="1:4" x14ac:dyDescent="0.2">
      <c r="A2119" s="6" t="s">
        <v>602</v>
      </c>
      <c r="B2119" s="6" t="s">
        <v>26207</v>
      </c>
      <c r="C2119" s="6" t="s">
        <v>25323</v>
      </c>
      <c r="D2119" s="6" t="str">
        <f t="shared" si="33"/>
        <v>m3</v>
      </c>
    </row>
    <row r="2120" spans="1:4" x14ac:dyDescent="0.2">
      <c r="A2120" s="6" t="s">
        <v>12491</v>
      </c>
      <c r="B2120" s="6" t="s">
        <v>26207</v>
      </c>
      <c r="C2120" s="6" t="s">
        <v>25323</v>
      </c>
      <c r="D2120" s="6" t="str">
        <f t="shared" si="33"/>
        <v>m3</v>
      </c>
    </row>
    <row r="2121" spans="1:4" x14ac:dyDescent="0.2">
      <c r="A2121" s="6" t="s">
        <v>603</v>
      </c>
      <c r="B2121" s="6" t="s">
        <v>26208</v>
      </c>
      <c r="C2121" s="6" t="s">
        <v>25323</v>
      </c>
      <c r="D2121" s="6" t="str">
        <f t="shared" si="33"/>
        <v>m3</v>
      </c>
    </row>
    <row r="2122" spans="1:4" x14ac:dyDescent="0.2">
      <c r="A2122" s="6" t="s">
        <v>12492</v>
      </c>
      <c r="B2122" s="6" t="s">
        <v>26208</v>
      </c>
      <c r="C2122" s="6" t="s">
        <v>25323</v>
      </c>
      <c r="D2122" s="6" t="str">
        <f t="shared" si="33"/>
        <v>m3</v>
      </c>
    </row>
    <row r="2123" spans="1:4" x14ac:dyDescent="0.2">
      <c r="A2123" s="6" t="s">
        <v>604</v>
      </c>
      <c r="B2123" s="6" t="s">
        <v>26209</v>
      </c>
      <c r="C2123" s="6" t="s">
        <v>25323</v>
      </c>
      <c r="D2123" s="6" t="str">
        <f t="shared" si="33"/>
        <v>m3</v>
      </c>
    </row>
    <row r="2124" spans="1:4" x14ac:dyDescent="0.2">
      <c r="A2124" s="6" t="s">
        <v>12493</v>
      </c>
      <c r="B2124" s="6" t="s">
        <v>26209</v>
      </c>
      <c r="C2124" s="6" t="s">
        <v>25323</v>
      </c>
      <c r="D2124" s="6" t="str">
        <f t="shared" si="33"/>
        <v>m3</v>
      </c>
    </row>
    <row r="2125" spans="1:4" x14ac:dyDescent="0.2">
      <c r="A2125" s="6" t="s">
        <v>605</v>
      </c>
      <c r="B2125" s="6" t="s">
        <v>26210</v>
      </c>
      <c r="C2125" s="6" t="s">
        <v>25323</v>
      </c>
      <c r="D2125" s="6" t="str">
        <f t="shared" si="33"/>
        <v>m3</v>
      </c>
    </row>
    <row r="2126" spans="1:4" x14ac:dyDescent="0.2">
      <c r="A2126" s="6" t="s">
        <v>12494</v>
      </c>
      <c r="B2126" s="6" t="s">
        <v>26210</v>
      </c>
      <c r="C2126" s="6" t="s">
        <v>25323</v>
      </c>
      <c r="D2126" s="6" t="str">
        <f t="shared" si="33"/>
        <v>m3</v>
      </c>
    </row>
    <row r="2127" spans="1:4" x14ac:dyDescent="0.2">
      <c r="A2127" s="6" t="s">
        <v>606</v>
      </c>
      <c r="B2127" s="6" t="s">
        <v>26211</v>
      </c>
      <c r="C2127" s="6" t="s">
        <v>25323</v>
      </c>
      <c r="D2127" s="6" t="str">
        <f t="shared" si="33"/>
        <v>m3</v>
      </c>
    </row>
    <row r="2128" spans="1:4" x14ac:dyDescent="0.2">
      <c r="A2128" s="6" t="s">
        <v>12495</v>
      </c>
      <c r="B2128" s="6" t="s">
        <v>26211</v>
      </c>
      <c r="C2128" s="6" t="s">
        <v>25323</v>
      </c>
      <c r="D2128" s="6" t="str">
        <f t="shared" si="33"/>
        <v>m3</v>
      </c>
    </row>
    <row r="2129" spans="1:4" x14ac:dyDescent="0.2">
      <c r="A2129" s="6" t="s">
        <v>6853</v>
      </c>
      <c r="B2129" s="6" t="s">
        <v>26212</v>
      </c>
      <c r="C2129" s="6" t="s">
        <v>25323</v>
      </c>
      <c r="D2129" s="6" t="str">
        <f t="shared" si="33"/>
        <v>m3</v>
      </c>
    </row>
    <row r="2130" spans="1:4" x14ac:dyDescent="0.2">
      <c r="A2130" s="6" t="s">
        <v>12496</v>
      </c>
      <c r="B2130" s="6" t="s">
        <v>26212</v>
      </c>
      <c r="C2130" s="6" t="s">
        <v>25323</v>
      </c>
      <c r="D2130" s="6" t="str">
        <f t="shared" si="33"/>
        <v>m3</v>
      </c>
    </row>
    <row r="2131" spans="1:4" x14ac:dyDescent="0.2">
      <c r="A2131" s="6" t="s">
        <v>6854</v>
      </c>
      <c r="B2131" s="6" t="s">
        <v>26213</v>
      </c>
      <c r="C2131" s="6" t="s">
        <v>25323</v>
      </c>
      <c r="D2131" s="6" t="str">
        <f t="shared" si="33"/>
        <v>m3</v>
      </c>
    </row>
    <row r="2132" spans="1:4" x14ac:dyDescent="0.2">
      <c r="A2132" s="6" t="s">
        <v>12497</v>
      </c>
      <c r="B2132" s="6" t="s">
        <v>26213</v>
      </c>
      <c r="C2132" s="6" t="s">
        <v>25323</v>
      </c>
      <c r="D2132" s="6" t="str">
        <f t="shared" si="33"/>
        <v>m3</v>
      </c>
    </row>
    <row r="2133" spans="1:4" x14ac:dyDescent="0.2">
      <c r="A2133" s="6" t="s">
        <v>6855</v>
      </c>
      <c r="B2133" s="6" t="s">
        <v>26214</v>
      </c>
      <c r="C2133" s="6" t="s">
        <v>25323</v>
      </c>
      <c r="D2133" s="6" t="str">
        <f t="shared" si="33"/>
        <v>m3</v>
      </c>
    </row>
    <row r="2134" spans="1:4" x14ac:dyDescent="0.2">
      <c r="A2134" s="6" t="s">
        <v>12498</v>
      </c>
      <c r="B2134" s="6" t="s">
        <v>26214</v>
      </c>
      <c r="C2134" s="6" t="s">
        <v>25323</v>
      </c>
      <c r="D2134" s="6" t="str">
        <f t="shared" si="33"/>
        <v>m3</v>
      </c>
    </row>
    <row r="2135" spans="1:4" x14ac:dyDescent="0.2">
      <c r="A2135" s="6" t="s">
        <v>6856</v>
      </c>
      <c r="B2135" s="6" t="s">
        <v>26215</v>
      </c>
      <c r="C2135" s="6" t="s">
        <v>25323</v>
      </c>
      <c r="D2135" s="6" t="str">
        <f t="shared" si="33"/>
        <v>m3</v>
      </c>
    </row>
    <row r="2136" spans="1:4" x14ac:dyDescent="0.2">
      <c r="A2136" s="6" t="s">
        <v>12499</v>
      </c>
      <c r="B2136" s="6" t="s">
        <v>26215</v>
      </c>
      <c r="C2136" s="6" t="s">
        <v>25323</v>
      </c>
      <c r="D2136" s="6" t="str">
        <f t="shared" si="33"/>
        <v>m3</v>
      </c>
    </row>
    <row r="2137" spans="1:4" x14ac:dyDescent="0.2">
      <c r="A2137" s="6" t="s">
        <v>607</v>
      </c>
      <c r="B2137" s="6" t="s">
        <v>26216</v>
      </c>
      <c r="C2137" s="6" t="s">
        <v>25323</v>
      </c>
      <c r="D2137" s="6" t="str">
        <f t="shared" si="33"/>
        <v>m3</v>
      </c>
    </row>
    <row r="2138" spans="1:4" x14ac:dyDescent="0.2">
      <c r="A2138" s="6" t="s">
        <v>12500</v>
      </c>
      <c r="B2138" s="6" t="s">
        <v>26216</v>
      </c>
      <c r="C2138" s="6" t="s">
        <v>25323</v>
      </c>
      <c r="D2138" s="6" t="str">
        <f t="shared" si="33"/>
        <v>m3</v>
      </c>
    </row>
    <row r="2139" spans="1:4" x14ac:dyDescent="0.2">
      <c r="A2139" s="6" t="s">
        <v>608</v>
      </c>
      <c r="B2139" s="6" t="s">
        <v>26217</v>
      </c>
      <c r="C2139" s="6" t="s">
        <v>25323</v>
      </c>
      <c r="D2139" s="6" t="str">
        <f t="shared" si="33"/>
        <v>m3</v>
      </c>
    </row>
    <row r="2140" spans="1:4" x14ac:dyDescent="0.2">
      <c r="A2140" s="6" t="s">
        <v>12501</v>
      </c>
      <c r="B2140" s="6" t="s">
        <v>26217</v>
      </c>
      <c r="C2140" s="6" t="s">
        <v>25323</v>
      </c>
      <c r="D2140" s="6" t="str">
        <f t="shared" si="33"/>
        <v>m3</v>
      </c>
    </row>
    <row r="2141" spans="1:4" x14ac:dyDescent="0.2">
      <c r="A2141" s="6" t="s">
        <v>609</v>
      </c>
      <c r="B2141" s="6" t="s">
        <v>26218</v>
      </c>
      <c r="C2141" s="6" t="s">
        <v>25323</v>
      </c>
      <c r="D2141" s="6" t="str">
        <f t="shared" si="33"/>
        <v>m3</v>
      </c>
    </row>
    <row r="2142" spans="1:4" x14ac:dyDescent="0.2">
      <c r="A2142" s="6" t="s">
        <v>12502</v>
      </c>
      <c r="B2142" s="6" t="s">
        <v>26218</v>
      </c>
      <c r="C2142" s="6" t="s">
        <v>25323</v>
      </c>
      <c r="D2142" s="6" t="str">
        <f t="shared" si="33"/>
        <v>m3</v>
      </c>
    </row>
    <row r="2143" spans="1:4" x14ac:dyDescent="0.2">
      <c r="A2143" s="6" t="s">
        <v>610</v>
      </c>
      <c r="B2143" s="6" t="s">
        <v>26219</v>
      </c>
      <c r="C2143" s="6" t="s">
        <v>25323</v>
      </c>
      <c r="D2143" s="6" t="str">
        <f t="shared" si="33"/>
        <v>m3</v>
      </c>
    </row>
    <row r="2144" spans="1:4" x14ac:dyDescent="0.2">
      <c r="A2144" s="6" t="s">
        <v>12503</v>
      </c>
      <c r="B2144" s="6" t="s">
        <v>26219</v>
      </c>
      <c r="C2144" s="6" t="s">
        <v>25323</v>
      </c>
      <c r="D2144" s="6" t="str">
        <f t="shared" si="33"/>
        <v>m3</v>
      </c>
    </row>
    <row r="2145" spans="1:4" x14ac:dyDescent="0.2">
      <c r="A2145" s="6" t="s">
        <v>611</v>
      </c>
      <c r="B2145" s="6" t="s">
        <v>26220</v>
      </c>
      <c r="C2145" s="6" t="s">
        <v>25323</v>
      </c>
      <c r="D2145" s="6" t="str">
        <f t="shared" si="33"/>
        <v>m3</v>
      </c>
    </row>
    <row r="2146" spans="1:4" x14ac:dyDescent="0.2">
      <c r="A2146" s="6" t="s">
        <v>12504</v>
      </c>
      <c r="B2146" s="6" t="s">
        <v>26220</v>
      </c>
      <c r="C2146" s="6" t="s">
        <v>25323</v>
      </c>
      <c r="D2146" s="6" t="str">
        <f t="shared" si="33"/>
        <v>m3</v>
      </c>
    </row>
    <row r="2147" spans="1:4" x14ac:dyDescent="0.2">
      <c r="A2147" s="6" t="s">
        <v>612</v>
      </c>
      <c r="B2147" s="6" t="s">
        <v>26221</v>
      </c>
      <c r="C2147" s="6" t="s">
        <v>25323</v>
      </c>
      <c r="D2147" s="6" t="str">
        <f t="shared" si="33"/>
        <v>m3</v>
      </c>
    </row>
    <row r="2148" spans="1:4" x14ac:dyDescent="0.2">
      <c r="A2148" s="6" t="s">
        <v>12505</v>
      </c>
      <c r="B2148" s="6" t="s">
        <v>26221</v>
      </c>
      <c r="C2148" s="6" t="s">
        <v>25323</v>
      </c>
      <c r="D2148" s="6" t="str">
        <f t="shared" si="33"/>
        <v>m3</v>
      </c>
    </row>
    <row r="2149" spans="1:4" x14ac:dyDescent="0.2">
      <c r="A2149" s="6" t="s">
        <v>613</v>
      </c>
      <c r="B2149" s="6" t="s">
        <v>26222</v>
      </c>
      <c r="C2149" s="6" t="s">
        <v>25323</v>
      </c>
      <c r="D2149" s="6" t="str">
        <f t="shared" si="33"/>
        <v>m3</v>
      </c>
    </row>
    <row r="2150" spans="1:4" x14ac:dyDescent="0.2">
      <c r="A2150" s="6" t="s">
        <v>12506</v>
      </c>
      <c r="B2150" s="6" t="s">
        <v>26222</v>
      </c>
      <c r="C2150" s="6" t="s">
        <v>25323</v>
      </c>
      <c r="D2150" s="6" t="str">
        <f t="shared" si="33"/>
        <v>m3</v>
      </c>
    </row>
    <row r="2151" spans="1:4" x14ac:dyDescent="0.2">
      <c r="A2151" s="6" t="s">
        <v>6857</v>
      </c>
      <c r="B2151" s="6" t="s">
        <v>26223</v>
      </c>
      <c r="C2151" s="6" t="s">
        <v>25323</v>
      </c>
      <c r="D2151" s="6" t="str">
        <f t="shared" si="33"/>
        <v>m3</v>
      </c>
    </row>
    <row r="2152" spans="1:4" x14ac:dyDescent="0.2">
      <c r="A2152" s="6" t="s">
        <v>12507</v>
      </c>
      <c r="B2152" s="6" t="s">
        <v>26223</v>
      </c>
      <c r="C2152" s="6" t="s">
        <v>25323</v>
      </c>
      <c r="D2152" s="6" t="str">
        <f t="shared" si="33"/>
        <v>m3</v>
      </c>
    </row>
    <row r="2153" spans="1:4" x14ac:dyDescent="0.2">
      <c r="A2153" s="6" t="s">
        <v>614</v>
      </c>
      <c r="B2153" s="6" t="s">
        <v>26224</v>
      </c>
      <c r="C2153" s="6" t="s">
        <v>25323</v>
      </c>
      <c r="D2153" s="6" t="str">
        <f t="shared" si="33"/>
        <v>m3</v>
      </c>
    </row>
    <row r="2154" spans="1:4" x14ac:dyDescent="0.2">
      <c r="A2154" s="6" t="s">
        <v>12508</v>
      </c>
      <c r="B2154" s="6" t="s">
        <v>26224</v>
      </c>
      <c r="C2154" s="6" t="s">
        <v>25323</v>
      </c>
      <c r="D2154" s="6" t="str">
        <f t="shared" si="33"/>
        <v>m3</v>
      </c>
    </row>
    <row r="2155" spans="1:4" x14ac:dyDescent="0.2">
      <c r="A2155" s="6" t="s">
        <v>615</v>
      </c>
      <c r="B2155" s="6" t="s">
        <v>26225</v>
      </c>
      <c r="C2155" s="6" t="s">
        <v>25323</v>
      </c>
      <c r="D2155" s="6" t="str">
        <f t="shared" si="33"/>
        <v>m3</v>
      </c>
    </row>
    <row r="2156" spans="1:4" x14ac:dyDescent="0.2">
      <c r="A2156" s="6" t="s">
        <v>12509</v>
      </c>
      <c r="B2156" s="6" t="s">
        <v>26225</v>
      </c>
      <c r="C2156" s="6" t="s">
        <v>25323</v>
      </c>
      <c r="D2156" s="6" t="str">
        <f t="shared" si="33"/>
        <v>m3</v>
      </c>
    </row>
    <row r="2157" spans="1:4" x14ac:dyDescent="0.2">
      <c r="A2157" s="6" t="s">
        <v>616</v>
      </c>
      <c r="B2157" s="6" t="s">
        <v>26226</v>
      </c>
      <c r="C2157" s="6" t="s">
        <v>25323</v>
      </c>
      <c r="D2157" s="6" t="str">
        <f t="shared" si="33"/>
        <v>m3</v>
      </c>
    </row>
    <row r="2158" spans="1:4" x14ac:dyDescent="0.2">
      <c r="A2158" s="6" t="s">
        <v>12510</v>
      </c>
      <c r="B2158" s="6" t="s">
        <v>26226</v>
      </c>
      <c r="C2158" s="6" t="s">
        <v>25323</v>
      </c>
      <c r="D2158" s="6" t="str">
        <f t="shared" si="33"/>
        <v>m3</v>
      </c>
    </row>
    <row r="2159" spans="1:4" x14ac:dyDescent="0.2">
      <c r="A2159" s="6" t="s">
        <v>6858</v>
      </c>
      <c r="B2159" s="6" t="s">
        <v>26227</v>
      </c>
      <c r="C2159" s="6" t="s">
        <v>25323</v>
      </c>
      <c r="D2159" s="6" t="str">
        <f t="shared" si="33"/>
        <v>m3</v>
      </c>
    </row>
    <row r="2160" spans="1:4" x14ac:dyDescent="0.2">
      <c r="A2160" s="6" t="s">
        <v>12511</v>
      </c>
      <c r="B2160" s="6" t="s">
        <v>26227</v>
      </c>
      <c r="C2160" s="6" t="s">
        <v>25323</v>
      </c>
      <c r="D2160" s="6" t="str">
        <f t="shared" si="33"/>
        <v>m3</v>
      </c>
    </row>
    <row r="2161" spans="1:4" x14ac:dyDescent="0.2">
      <c r="A2161" s="6" t="s">
        <v>617</v>
      </c>
      <c r="B2161" s="6" t="s">
        <v>26228</v>
      </c>
      <c r="C2161" s="6" t="s">
        <v>25323</v>
      </c>
      <c r="D2161" s="6" t="str">
        <f t="shared" si="33"/>
        <v>m3</v>
      </c>
    </row>
    <row r="2162" spans="1:4" x14ac:dyDescent="0.2">
      <c r="A2162" s="6" t="s">
        <v>12512</v>
      </c>
      <c r="B2162" s="6" t="s">
        <v>26228</v>
      </c>
      <c r="C2162" s="6" t="s">
        <v>25323</v>
      </c>
      <c r="D2162" s="6" t="str">
        <f t="shared" si="33"/>
        <v>m3</v>
      </c>
    </row>
    <row r="2163" spans="1:4" x14ac:dyDescent="0.2">
      <c r="A2163" s="6" t="s">
        <v>618</v>
      </c>
      <c r="B2163" s="6" t="s">
        <v>26229</v>
      </c>
      <c r="C2163" s="6" t="s">
        <v>25323</v>
      </c>
      <c r="D2163" s="6" t="str">
        <f t="shared" si="33"/>
        <v>m3</v>
      </c>
    </row>
    <row r="2164" spans="1:4" x14ac:dyDescent="0.2">
      <c r="A2164" s="6" t="s">
        <v>12513</v>
      </c>
      <c r="B2164" s="6" t="s">
        <v>26229</v>
      </c>
      <c r="C2164" s="6" t="s">
        <v>25323</v>
      </c>
      <c r="D2164" s="6" t="str">
        <f t="shared" si="33"/>
        <v>m3</v>
      </c>
    </row>
    <row r="2165" spans="1:4" x14ac:dyDescent="0.2">
      <c r="A2165" s="6" t="s">
        <v>6859</v>
      </c>
      <c r="B2165" s="6" t="s">
        <v>26230</v>
      </c>
      <c r="C2165" s="6" t="s">
        <v>25323</v>
      </c>
      <c r="D2165" s="6" t="str">
        <f t="shared" si="33"/>
        <v>m3</v>
      </c>
    </row>
    <row r="2166" spans="1:4" x14ac:dyDescent="0.2">
      <c r="A2166" s="6" t="s">
        <v>12514</v>
      </c>
      <c r="B2166" s="6" t="s">
        <v>26230</v>
      </c>
      <c r="C2166" s="6" t="s">
        <v>25323</v>
      </c>
      <c r="D2166" s="6" t="str">
        <f t="shared" si="33"/>
        <v>m3</v>
      </c>
    </row>
    <row r="2167" spans="1:4" x14ac:dyDescent="0.2">
      <c r="A2167" s="6" t="s">
        <v>6860</v>
      </c>
      <c r="B2167" s="6" t="s">
        <v>26231</v>
      </c>
      <c r="C2167" s="6" t="s">
        <v>25323</v>
      </c>
      <c r="D2167" s="6" t="str">
        <f t="shared" si="33"/>
        <v>m3</v>
      </c>
    </row>
    <row r="2168" spans="1:4" x14ac:dyDescent="0.2">
      <c r="A2168" s="6" t="s">
        <v>12515</v>
      </c>
      <c r="B2168" s="6" t="s">
        <v>26231</v>
      </c>
      <c r="C2168" s="6" t="s">
        <v>25323</v>
      </c>
      <c r="D2168" s="6" t="str">
        <f t="shared" si="33"/>
        <v>m3</v>
      </c>
    </row>
    <row r="2169" spans="1:4" x14ac:dyDescent="0.2">
      <c r="A2169" s="6" t="s">
        <v>6861</v>
      </c>
      <c r="B2169" s="6" t="s">
        <v>26232</v>
      </c>
      <c r="C2169" s="6" t="s">
        <v>25323</v>
      </c>
      <c r="D2169" s="6" t="str">
        <f t="shared" si="33"/>
        <v>m3</v>
      </c>
    </row>
    <row r="2170" spans="1:4" x14ac:dyDescent="0.2">
      <c r="A2170" s="6" t="s">
        <v>12516</v>
      </c>
      <c r="B2170" s="6" t="s">
        <v>26232</v>
      </c>
      <c r="C2170" s="6" t="s">
        <v>25323</v>
      </c>
      <c r="D2170" s="6" t="str">
        <f t="shared" si="33"/>
        <v>m3</v>
      </c>
    </row>
    <row r="2171" spans="1:4" x14ac:dyDescent="0.2">
      <c r="A2171" s="6" t="s">
        <v>6862</v>
      </c>
      <c r="B2171" s="6" t="s">
        <v>26233</v>
      </c>
      <c r="C2171" s="6" t="s">
        <v>25323</v>
      </c>
      <c r="D2171" s="6" t="str">
        <f t="shared" si="33"/>
        <v>m3</v>
      </c>
    </row>
    <row r="2172" spans="1:4" x14ac:dyDescent="0.2">
      <c r="A2172" s="6" t="s">
        <v>12517</v>
      </c>
      <c r="B2172" s="6" t="s">
        <v>26233</v>
      </c>
      <c r="C2172" s="6" t="s">
        <v>25323</v>
      </c>
      <c r="D2172" s="6" t="str">
        <f t="shared" si="33"/>
        <v>m3</v>
      </c>
    </row>
    <row r="2173" spans="1:4" x14ac:dyDescent="0.2">
      <c r="A2173" s="6" t="s">
        <v>619</v>
      </c>
      <c r="B2173" s="6" t="s">
        <v>26234</v>
      </c>
      <c r="C2173" s="6" t="s">
        <v>25323</v>
      </c>
      <c r="D2173" s="6" t="str">
        <f t="shared" si="33"/>
        <v>m3</v>
      </c>
    </row>
    <row r="2174" spans="1:4" x14ac:dyDescent="0.2">
      <c r="A2174" s="6" t="s">
        <v>12518</v>
      </c>
      <c r="B2174" s="6" t="s">
        <v>26234</v>
      </c>
      <c r="C2174" s="6" t="s">
        <v>25323</v>
      </c>
      <c r="D2174" s="6" t="str">
        <f t="shared" si="33"/>
        <v>m3</v>
      </c>
    </row>
    <row r="2175" spans="1:4" x14ac:dyDescent="0.2">
      <c r="A2175" s="6" t="s">
        <v>620</v>
      </c>
      <c r="B2175" s="6" t="s">
        <v>26235</v>
      </c>
      <c r="C2175" s="6" t="s">
        <v>25323</v>
      </c>
      <c r="D2175" s="6" t="str">
        <f t="shared" si="33"/>
        <v>m3</v>
      </c>
    </row>
    <row r="2176" spans="1:4" x14ac:dyDescent="0.2">
      <c r="A2176" s="6" t="s">
        <v>12519</v>
      </c>
      <c r="B2176" s="6" t="s">
        <v>26235</v>
      </c>
      <c r="C2176" s="6" t="s">
        <v>25323</v>
      </c>
      <c r="D2176" s="6" t="str">
        <f t="shared" si="33"/>
        <v>m3</v>
      </c>
    </row>
    <row r="2177" spans="1:4" x14ac:dyDescent="0.2">
      <c r="A2177" s="6" t="s">
        <v>621</v>
      </c>
      <c r="B2177" s="6" t="s">
        <v>26236</v>
      </c>
      <c r="C2177" s="6" t="s">
        <v>25323</v>
      </c>
      <c r="D2177" s="6" t="str">
        <f t="shared" si="33"/>
        <v>m3</v>
      </c>
    </row>
    <row r="2178" spans="1:4" x14ac:dyDescent="0.2">
      <c r="A2178" s="6" t="s">
        <v>12520</v>
      </c>
      <c r="B2178" s="6" t="s">
        <v>26236</v>
      </c>
      <c r="C2178" s="6" t="s">
        <v>25323</v>
      </c>
      <c r="D2178" s="6" t="str">
        <f t="shared" ref="D2178:D2241" si="34">LOWER(C2178)</f>
        <v>m3</v>
      </c>
    </row>
    <row r="2179" spans="1:4" x14ac:dyDescent="0.2">
      <c r="A2179" s="6" t="s">
        <v>622</v>
      </c>
      <c r="B2179" s="6" t="s">
        <v>26237</v>
      </c>
      <c r="C2179" s="6" t="s">
        <v>25323</v>
      </c>
      <c r="D2179" s="6" t="str">
        <f t="shared" si="34"/>
        <v>m3</v>
      </c>
    </row>
    <row r="2180" spans="1:4" x14ac:dyDescent="0.2">
      <c r="A2180" s="6" t="s">
        <v>12521</v>
      </c>
      <c r="B2180" s="6" t="s">
        <v>26237</v>
      </c>
      <c r="C2180" s="6" t="s">
        <v>25323</v>
      </c>
      <c r="D2180" s="6" t="str">
        <f t="shared" si="34"/>
        <v>m3</v>
      </c>
    </row>
    <row r="2181" spans="1:4" x14ac:dyDescent="0.2">
      <c r="A2181" s="6" t="s">
        <v>623</v>
      </c>
      <c r="B2181" s="6" t="s">
        <v>26238</v>
      </c>
      <c r="C2181" s="6" t="s">
        <v>25323</v>
      </c>
      <c r="D2181" s="6" t="str">
        <f t="shared" si="34"/>
        <v>m3</v>
      </c>
    </row>
    <row r="2182" spans="1:4" x14ac:dyDescent="0.2">
      <c r="A2182" s="6" t="s">
        <v>12522</v>
      </c>
      <c r="B2182" s="6" t="s">
        <v>26238</v>
      </c>
      <c r="C2182" s="6" t="s">
        <v>25323</v>
      </c>
      <c r="D2182" s="6" t="str">
        <f t="shared" si="34"/>
        <v>m3</v>
      </c>
    </row>
    <row r="2183" spans="1:4" x14ac:dyDescent="0.2">
      <c r="A2183" s="6" t="s">
        <v>624</v>
      </c>
      <c r="B2183" s="6" t="s">
        <v>26239</v>
      </c>
      <c r="C2183" s="6" t="s">
        <v>25323</v>
      </c>
      <c r="D2183" s="6" t="str">
        <f t="shared" si="34"/>
        <v>m3</v>
      </c>
    </row>
    <row r="2184" spans="1:4" x14ac:dyDescent="0.2">
      <c r="A2184" s="6" t="s">
        <v>12523</v>
      </c>
      <c r="B2184" s="6" t="s">
        <v>26239</v>
      </c>
      <c r="C2184" s="6" t="s">
        <v>25323</v>
      </c>
      <c r="D2184" s="6" t="str">
        <f t="shared" si="34"/>
        <v>m3</v>
      </c>
    </row>
    <row r="2185" spans="1:4" x14ac:dyDescent="0.2">
      <c r="A2185" s="6" t="s">
        <v>625</v>
      </c>
      <c r="B2185" s="6" t="s">
        <v>26240</v>
      </c>
      <c r="C2185" s="6" t="s">
        <v>25323</v>
      </c>
      <c r="D2185" s="6" t="str">
        <f t="shared" si="34"/>
        <v>m3</v>
      </c>
    </row>
    <row r="2186" spans="1:4" x14ac:dyDescent="0.2">
      <c r="A2186" s="6" t="s">
        <v>12524</v>
      </c>
      <c r="B2186" s="6" t="s">
        <v>26240</v>
      </c>
      <c r="C2186" s="6" t="s">
        <v>25323</v>
      </c>
      <c r="D2186" s="6" t="str">
        <f t="shared" si="34"/>
        <v>m3</v>
      </c>
    </row>
    <row r="2187" spans="1:4" x14ac:dyDescent="0.2">
      <c r="A2187" s="6" t="s">
        <v>626</v>
      </c>
      <c r="B2187" s="6" t="s">
        <v>26241</v>
      </c>
      <c r="C2187" s="6" t="s">
        <v>25323</v>
      </c>
      <c r="D2187" s="6" t="str">
        <f t="shared" si="34"/>
        <v>m3</v>
      </c>
    </row>
    <row r="2188" spans="1:4" x14ac:dyDescent="0.2">
      <c r="A2188" s="6" t="s">
        <v>12525</v>
      </c>
      <c r="B2188" s="6" t="s">
        <v>26241</v>
      </c>
      <c r="C2188" s="6" t="s">
        <v>25323</v>
      </c>
      <c r="D2188" s="6" t="str">
        <f t="shared" si="34"/>
        <v>m3</v>
      </c>
    </row>
    <row r="2189" spans="1:4" x14ac:dyDescent="0.2">
      <c r="A2189" s="6" t="s">
        <v>627</v>
      </c>
      <c r="B2189" s="6" t="s">
        <v>26242</v>
      </c>
      <c r="C2189" s="6" t="s">
        <v>25323</v>
      </c>
      <c r="D2189" s="6" t="str">
        <f t="shared" si="34"/>
        <v>m3</v>
      </c>
    </row>
    <row r="2190" spans="1:4" x14ac:dyDescent="0.2">
      <c r="A2190" s="6" t="s">
        <v>12526</v>
      </c>
      <c r="B2190" s="6" t="s">
        <v>26242</v>
      </c>
      <c r="C2190" s="6" t="s">
        <v>25323</v>
      </c>
      <c r="D2190" s="6" t="str">
        <f t="shared" si="34"/>
        <v>m3</v>
      </c>
    </row>
    <row r="2191" spans="1:4" x14ac:dyDescent="0.2">
      <c r="A2191" s="6" t="s">
        <v>628</v>
      </c>
      <c r="B2191" s="6" t="s">
        <v>26243</v>
      </c>
      <c r="C2191" s="6" t="s">
        <v>25323</v>
      </c>
      <c r="D2191" s="6" t="str">
        <f t="shared" si="34"/>
        <v>m3</v>
      </c>
    </row>
    <row r="2192" spans="1:4" x14ac:dyDescent="0.2">
      <c r="A2192" s="6" t="s">
        <v>12527</v>
      </c>
      <c r="B2192" s="6" t="s">
        <v>26243</v>
      </c>
      <c r="C2192" s="6" t="s">
        <v>25323</v>
      </c>
      <c r="D2192" s="6" t="str">
        <f t="shared" si="34"/>
        <v>m3</v>
      </c>
    </row>
    <row r="2193" spans="1:4" x14ac:dyDescent="0.2">
      <c r="A2193" s="6" t="s">
        <v>629</v>
      </c>
      <c r="B2193" s="6" t="s">
        <v>26244</v>
      </c>
      <c r="C2193" s="6" t="s">
        <v>25323</v>
      </c>
      <c r="D2193" s="6" t="str">
        <f t="shared" si="34"/>
        <v>m3</v>
      </c>
    </row>
    <row r="2194" spans="1:4" x14ac:dyDescent="0.2">
      <c r="A2194" s="6" t="s">
        <v>12528</v>
      </c>
      <c r="B2194" s="6" t="s">
        <v>26244</v>
      </c>
      <c r="C2194" s="6" t="s">
        <v>25323</v>
      </c>
      <c r="D2194" s="6" t="str">
        <f t="shared" si="34"/>
        <v>m3</v>
      </c>
    </row>
    <row r="2195" spans="1:4" x14ac:dyDescent="0.2">
      <c r="A2195" s="6" t="s">
        <v>630</v>
      </c>
      <c r="B2195" s="6" t="s">
        <v>26245</v>
      </c>
      <c r="C2195" s="6" t="s">
        <v>25323</v>
      </c>
      <c r="D2195" s="6" t="str">
        <f t="shared" si="34"/>
        <v>m3</v>
      </c>
    </row>
    <row r="2196" spans="1:4" x14ac:dyDescent="0.2">
      <c r="A2196" s="6" t="s">
        <v>12529</v>
      </c>
      <c r="B2196" s="6" t="s">
        <v>26245</v>
      </c>
      <c r="C2196" s="6" t="s">
        <v>25323</v>
      </c>
      <c r="D2196" s="6" t="str">
        <f t="shared" si="34"/>
        <v>m3</v>
      </c>
    </row>
    <row r="2197" spans="1:4" x14ac:dyDescent="0.2">
      <c r="A2197" s="6" t="s">
        <v>631</v>
      </c>
      <c r="B2197" s="6" t="s">
        <v>26246</v>
      </c>
      <c r="C2197" s="6" t="s">
        <v>25323</v>
      </c>
      <c r="D2197" s="6" t="str">
        <f t="shared" si="34"/>
        <v>m3</v>
      </c>
    </row>
    <row r="2198" spans="1:4" x14ac:dyDescent="0.2">
      <c r="A2198" s="6" t="s">
        <v>12530</v>
      </c>
      <c r="B2198" s="6" t="s">
        <v>26246</v>
      </c>
      <c r="C2198" s="6" t="s">
        <v>25323</v>
      </c>
      <c r="D2198" s="6" t="str">
        <f t="shared" si="34"/>
        <v>m3</v>
      </c>
    </row>
    <row r="2199" spans="1:4" x14ac:dyDescent="0.2">
      <c r="A2199" s="6" t="s">
        <v>632</v>
      </c>
      <c r="B2199" s="6" t="s">
        <v>26247</v>
      </c>
      <c r="C2199" s="6" t="s">
        <v>25323</v>
      </c>
      <c r="D2199" s="6" t="str">
        <f t="shared" si="34"/>
        <v>m3</v>
      </c>
    </row>
    <row r="2200" spans="1:4" x14ac:dyDescent="0.2">
      <c r="A2200" s="6" t="s">
        <v>12531</v>
      </c>
      <c r="B2200" s="6" t="s">
        <v>26247</v>
      </c>
      <c r="C2200" s="6" t="s">
        <v>25323</v>
      </c>
      <c r="D2200" s="6" t="str">
        <f t="shared" si="34"/>
        <v>m3</v>
      </c>
    </row>
    <row r="2201" spans="1:4" x14ac:dyDescent="0.2">
      <c r="A2201" s="6" t="s">
        <v>633</v>
      </c>
      <c r="B2201" s="6" t="s">
        <v>26248</v>
      </c>
      <c r="C2201" s="6" t="s">
        <v>25323</v>
      </c>
      <c r="D2201" s="6" t="str">
        <f t="shared" si="34"/>
        <v>m3</v>
      </c>
    </row>
    <row r="2202" spans="1:4" x14ac:dyDescent="0.2">
      <c r="A2202" s="6" t="s">
        <v>12532</v>
      </c>
      <c r="B2202" s="6" t="s">
        <v>26248</v>
      </c>
      <c r="C2202" s="6" t="s">
        <v>25323</v>
      </c>
      <c r="D2202" s="6" t="str">
        <f t="shared" si="34"/>
        <v>m3</v>
      </c>
    </row>
    <row r="2203" spans="1:4" x14ac:dyDescent="0.2">
      <c r="A2203" s="6" t="s">
        <v>634</v>
      </c>
      <c r="B2203" s="6" t="s">
        <v>26249</v>
      </c>
      <c r="C2203" s="6" t="s">
        <v>25323</v>
      </c>
      <c r="D2203" s="6" t="str">
        <f t="shared" si="34"/>
        <v>m3</v>
      </c>
    </row>
    <row r="2204" spans="1:4" x14ac:dyDescent="0.2">
      <c r="A2204" s="6" t="s">
        <v>12533</v>
      </c>
      <c r="B2204" s="6" t="s">
        <v>26249</v>
      </c>
      <c r="C2204" s="6" t="s">
        <v>25323</v>
      </c>
      <c r="D2204" s="6" t="str">
        <f t="shared" si="34"/>
        <v>m3</v>
      </c>
    </row>
    <row r="2205" spans="1:4" x14ac:dyDescent="0.2">
      <c r="A2205" s="6" t="s">
        <v>635</v>
      </c>
      <c r="B2205" s="6" t="s">
        <v>26250</v>
      </c>
      <c r="C2205" s="6" t="s">
        <v>25323</v>
      </c>
      <c r="D2205" s="6" t="str">
        <f t="shared" si="34"/>
        <v>m3</v>
      </c>
    </row>
    <row r="2206" spans="1:4" x14ac:dyDescent="0.2">
      <c r="A2206" s="6" t="s">
        <v>12534</v>
      </c>
      <c r="B2206" s="6" t="s">
        <v>26250</v>
      </c>
      <c r="C2206" s="6" t="s">
        <v>25323</v>
      </c>
      <c r="D2206" s="6" t="str">
        <f t="shared" si="34"/>
        <v>m3</v>
      </c>
    </row>
    <row r="2207" spans="1:4" x14ac:dyDescent="0.2">
      <c r="A2207" s="6" t="s">
        <v>636</v>
      </c>
      <c r="B2207" s="6" t="s">
        <v>26251</v>
      </c>
      <c r="C2207" s="6" t="s">
        <v>25323</v>
      </c>
      <c r="D2207" s="6" t="str">
        <f t="shared" si="34"/>
        <v>m3</v>
      </c>
    </row>
    <row r="2208" spans="1:4" x14ac:dyDescent="0.2">
      <c r="A2208" s="6" t="s">
        <v>12535</v>
      </c>
      <c r="B2208" s="6" t="s">
        <v>26251</v>
      </c>
      <c r="C2208" s="6" t="s">
        <v>25323</v>
      </c>
      <c r="D2208" s="6" t="str">
        <f t="shared" si="34"/>
        <v>m3</v>
      </c>
    </row>
    <row r="2209" spans="1:4" x14ac:dyDescent="0.2">
      <c r="A2209" s="6" t="s">
        <v>637</v>
      </c>
      <c r="B2209" s="6" t="s">
        <v>26252</v>
      </c>
      <c r="C2209" s="6" t="s">
        <v>25323</v>
      </c>
      <c r="D2209" s="6" t="str">
        <f t="shared" si="34"/>
        <v>m3</v>
      </c>
    </row>
    <row r="2210" spans="1:4" x14ac:dyDescent="0.2">
      <c r="A2210" s="6" t="s">
        <v>12536</v>
      </c>
      <c r="B2210" s="6" t="s">
        <v>26252</v>
      </c>
      <c r="C2210" s="6" t="s">
        <v>25323</v>
      </c>
      <c r="D2210" s="6" t="str">
        <f t="shared" si="34"/>
        <v>m3</v>
      </c>
    </row>
    <row r="2211" spans="1:4" x14ac:dyDescent="0.2">
      <c r="A2211" s="6" t="s">
        <v>638</v>
      </c>
      <c r="B2211" s="6" t="s">
        <v>26253</v>
      </c>
      <c r="C2211" s="6" t="s">
        <v>25323</v>
      </c>
      <c r="D2211" s="6" t="str">
        <f t="shared" si="34"/>
        <v>m3</v>
      </c>
    </row>
    <row r="2212" spans="1:4" x14ac:dyDescent="0.2">
      <c r="A2212" s="6" t="s">
        <v>12537</v>
      </c>
      <c r="B2212" s="6" t="s">
        <v>26253</v>
      </c>
      <c r="C2212" s="6" t="s">
        <v>25323</v>
      </c>
      <c r="D2212" s="6" t="str">
        <f t="shared" si="34"/>
        <v>m3</v>
      </c>
    </row>
    <row r="2213" spans="1:4" x14ac:dyDescent="0.2">
      <c r="A2213" s="6" t="s">
        <v>639</v>
      </c>
      <c r="B2213" s="6" t="s">
        <v>26254</v>
      </c>
      <c r="C2213" s="6" t="s">
        <v>25323</v>
      </c>
      <c r="D2213" s="6" t="str">
        <f t="shared" si="34"/>
        <v>m3</v>
      </c>
    </row>
    <row r="2214" spans="1:4" x14ac:dyDescent="0.2">
      <c r="A2214" s="6" t="s">
        <v>12538</v>
      </c>
      <c r="B2214" s="6" t="s">
        <v>26254</v>
      </c>
      <c r="C2214" s="6" t="s">
        <v>25323</v>
      </c>
      <c r="D2214" s="6" t="str">
        <f t="shared" si="34"/>
        <v>m3</v>
      </c>
    </row>
    <row r="2215" spans="1:4" x14ac:dyDescent="0.2">
      <c r="A2215" s="6" t="s">
        <v>640</v>
      </c>
      <c r="B2215" s="6" t="s">
        <v>26255</v>
      </c>
      <c r="C2215" s="6" t="s">
        <v>25323</v>
      </c>
      <c r="D2215" s="6" t="str">
        <f t="shared" si="34"/>
        <v>m3</v>
      </c>
    </row>
    <row r="2216" spans="1:4" x14ac:dyDescent="0.2">
      <c r="A2216" s="6" t="s">
        <v>12539</v>
      </c>
      <c r="B2216" s="6" t="s">
        <v>26255</v>
      </c>
      <c r="C2216" s="6" t="s">
        <v>25323</v>
      </c>
      <c r="D2216" s="6" t="str">
        <f t="shared" si="34"/>
        <v>m3</v>
      </c>
    </row>
    <row r="2217" spans="1:4" x14ac:dyDescent="0.2">
      <c r="A2217" s="6" t="s">
        <v>641</v>
      </c>
      <c r="B2217" s="6" t="s">
        <v>26256</v>
      </c>
      <c r="C2217" s="6" t="s">
        <v>25323</v>
      </c>
      <c r="D2217" s="6" t="str">
        <f t="shared" si="34"/>
        <v>m3</v>
      </c>
    </row>
    <row r="2218" spans="1:4" x14ac:dyDescent="0.2">
      <c r="A2218" s="6" t="s">
        <v>12540</v>
      </c>
      <c r="B2218" s="6" t="s">
        <v>26256</v>
      </c>
      <c r="C2218" s="6" t="s">
        <v>25323</v>
      </c>
      <c r="D2218" s="6" t="str">
        <f t="shared" si="34"/>
        <v>m3</v>
      </c>
    </row>
    <row r="2219" spans="1:4" x14ac:dyDescent="0.2">
      <c r="A2219" s="6" t="s">
        <v>642</v>
      </c>
      <c r="B2219" s="6" t="s">
        <v>26257</v>
      </c>
      <c r="C2219" s="6" t="s">
        <v>25323</v>
      </c>
      <c r="D2219" s="6" t="str">
        <f t="shared" si="34"/>
        <v>m3</v>
      </c>
    </row>
    <row r="2220" spans="1:4" x14ac:dyDescent="0.2">
      <c r="A2220" s="6" t="s">
        <v>12541</v>
      </c>
      <c r="B2220" s="6" t="s">
        <v>26257</v>
      </c>
      <c r="C2220" s="6" t="s">
        <v>25323</v>
      </c>
      <c r="D2220" s="6" t="str">
        <f t="shared" si="34"/>
        <v>m3</v>
      </c>
    </row>
    <row r="2221" spans="1:4" x14ac:dyDescent="0.2">
      <c r="A2221" s="6" t="s">
        <v>643</v>
      </c>
      <c r="B2221" s="6" t="s">
        <v>26258</v>
      </c>
      <c r="C2221" s="6" t="s">
        <v>25323</v>
      </c>
      <c r="D2221" s="6" t="str">
        <f t="shared" si="34"/>
        <v>m3</v>
      </c>
    </row>
    <row r="2222" spans="1:4" x14ac:dyDescent="0.2">
      <c r="A2222" s="6" t="s">
        <v>12542</v>
      </c>
      <c r="B2222" s="6" t="s">
        <v>26258</v>
      </c>
      <c r="C2222" s="6" t="s">
        <v>25323</v>
      </c>
      <c r="D2222" s="6" t="str">
        <f t="shared" si="34"/>
        <v>m3</v>
      </c>
    </row>
    <row r="2223" spans="1:4" x14ac:dyDescent="0.2">
      <c r="A2223" s="6" t="s">
        <v>644</v>
      </c>
      <c r="B2223" s="6" t="s">
        <v>26259</v>
      </c>
      <c r="C2223" s="6" t="s">
        <v>25323</v>
      </c>
      <c r="D2223" s="6" t="str">
        <f t="shared" si="34"/>
        <v>m3</v>
      </c>
    </row>
    <row r="2224" spans="1:4" x14ac:dyDescent="0.2">
      <c r="A2224" s="6" t="s">
        <v>12543</v>
      </c>
      <c r="B2224" s="6" t="s">
        <v>26259</v>
      </c>
      <c r="C2224" s="6" t="s">
        <v>25323</v>
      </c>
      <c r="D2224" s="6" t="str">
        <f t="shared" si="34"/>
        <v>m3</v>
      </c>
    </row>
    <row r="2225" spans="1:4" x14ac:dyDescent="0.2">
      <c r="A2225" s="6" t="s">
        <v>645</v>
      </c>
      <c r="B2225" s="6" t="s">
        <v>26260</v>
      </c>
      <c r="C2225" s="6" t="s">
        <v>25323</v>
      </c>
      <c r="D2225" s="6" t="str">
        <f t="shared" si="34"/>
        <v>m3</v>
      </c>
    </row>
    <row r="2226" spans="1:4" x14ac:dyDescent="0.2">
      <c r="A2226" s="6" t="s">
        <v>12544</v>
      </c>
      <c r="B2226" s="6" t="s">
        <v>26260</v>
      </c>
      <c r="C2226" s="6" t="s">
        <v>25323</v>
      </c>
      <c r="D2226" s="6" t="str">
        <f t="shared" si="34"/>
        <v>m3</v>
      </c>
    </row>
    <row r="2227" spans="1:4" x14ac:dyDescent="0.2">
      <c r="A2227" s="6" t="s">
        <v>6863</v>
      </c>
      <c r="B2227" s="6" t="s">
        <v>26261</v>
      </c>
      <c r="C2227" s="6" t="s">
        <v>25323</v>
      </c>
      <c r="D2227" s="6" t="str">
        <f t="shared" si="34"/>
        <v>m3</v>
      </c>
    </row>
    <row r="2228" spans="1:4" x14ac:dyDescent="0.2">
      <c r="A2228" s="6" t="s">
        <v>12545</v>
      </c>
      <c r="B2228" s="6" t="s">
        <v>26261</v>
      </c>
      <c r="C2228" s="6" t="s">
        <v>25323</v>
      </c>
      <c r="D2228" s="6" t="str">
        <f t="shared" si="34"/>
        <v>m3</v>
      </c>
    </row>
    <row r="2229" spans="1:4" x14ac:dyDescent="0.2">
      <c r="A2229" s="6" t="s">
        <v>646</v>
      </c>
      <c r="B2229" s="6" t="s">
        <v>26262</v>
      </c>
      <c r="C2229" s="6" t="s">
        <v>25323</v>
      </c>
      <c r="D2229" s="6" t="str">
        <f t="shared" si="34"/>
        <v>m3</v>
      </c>
    </row>
    <row r="2230" spans="1:4" x14ac:dyDescent="0.2">
      <c r="A2230" s="6" t="s">
        <v>12546</v>
      </c>
      <c r="B2230" s="6" t="s">
        <v>26262</v>
      </c>
      <c r="C2230" s="6" t="s">
        <v>25323</v>
      </c>
      <c r="D2230" s="6" t="str">
        <f t="shared" si="34"/>
        <v>m3</v>
      </c>
    </row>
    <row r="2231" spans="1:4" x14ac:dyDescent="0.2">
      <c r="A2231" s="6" t="s">
        <v>647</v>
      </c>
      <c r="B2231" s="6" t="s">
        <v>26263</v>
      </c>
      <c r="C2231" s="6" t="s">
        <v>25323</v>
      </c>
      <c r="D2231" s="6" t="str">
        <f t="shared" si="34"/>
        <v>m3</v>
      </c>
    </row>
    <row r="2232" spans="1:4" x14ac:dyDescent="0.2">
      <c r="A2232" s="6" t="s">
        <v>12547</v>
      </c>
      <c r="B2232" s="6" t="s">
        <v>26263</v>
      </c>
      <c r="C2232" s="6" t="s">
        <v>25323</v>
      </c>
      <c r="D2232" s="6" t="str">
        <f t="shared" si="34"/>
        <v>m3</v>
      </c>
    </row>
    <row r="2233" spans="1:4" x14ac:dyDescent="0.2">
      <c r="A2233" s="6" t="s">
        <v>648</v>
      </c>
      <c r="B2233" s="6" t="s">
        <v>26264</v>
      </c>
      <c r="C2233" s="6" t="s">
        <v>25323</v>
      </c>
      <c r="D2233" s="6" t="str">
        <f t="shared" si="34"/>
        <v>m3</v>
      </c>
    </row>
    <row r="2234" spans="1:4" x14ac:dyDescent="0.2">
      <c r="A2234" s="6" t="s">
        <v>12548</v>
      </c>
      <c r="B2234" s="6" t="s">
        <v>26264</v>
      </c>
      <c r="C2234" s="6" t="s">
        <v>25323</v>
      </c>
      <c r="D2234" s="6" t="str">
        <f t="shared" si="34"/>
        <v>m3</v>
      </c>
    </row>
    <row r="2235" spans="1:4" x14ac:dyDescent="0.2">
      <c r="A2235" s="6" t="s">
        <v>649</v>
      </c>
      <c r="B2235" s="6" t="s">
        <v>26265</v>
      </c>
      <c r="C2235" s="6" t="s">
        <v>25323</v>
      </c>
      <c r="D2235" s="6" t="str">
        <f t="shared" si="34"/>
        <v>m3</v>
      </c>
    </row>
    <row r="2236" spans="1:4" x14ac:dyDescent="0.2">
      <c r="A2236" s="6" t="s">
        <v>12549</v>
      </c>
      <c r="B2236" s="6" t="s">
        <v>26265</v>
      </c>
      <c r="C2236" s="6" t="s">
        <v>25323</v>
      </c>
      <c r="D2236" s="6" t="str">
        <f t="shared" si="34"/>
        <v>m3</v>
      </c>
    </row>
    <row r="2237" spans="1:4" x14ac:dyDescent="0.2">
      <c r="A2237" s="6" t="s">
        <v>650</v>
      </c>
      <c r="B2237" s="6" t="s">
        <v>26266</v>
      </c>
      <c r="C2237" s="6" t="s">
        <v>25323</v>
      </c>
      <c r="D2237" s="6" t="str">
        <f t="shared" si="34"/>
        <v>m3</v>
      </c>
    </row>
    <row r="2238" spans="1:4" x14ac:dyDescent="0.2">
      <c r="A2238" s="6" t="s">
        <v>12550</v>
      </c>
      <c r="B2238" s="6" t="s">
        <v>26266</v>
      </c>
      <c r="C2238" s="6" t="s">
        <v>25323</v>
      </c>
      <c r="D2238" s="6" t="str">
        <f t="shared" si="34"/>
        <v>m3</v>
      </c>
    </row>
    <row r="2239" spans="1:4" x14ac:dyDescent="0.2">
      <c r="A2239" s="6" t="s">
        <v>651</v>
      </c>
      <c r="B2239" s="6" t="s">
        <v>26267</v>
      </c>
      <c r="C2239" s="6" t="s">
        <v>25323</v>
      </c>
      <c r="D2239" s="6" t="str">
        <f t="shared" si="34"/>
        <v>m3</v>
      </c>
    </row>
    <row r="2240" spans="1:4" x14ac:dyDescent="0.2">
      <c r="A2240" s="6" t="s">
        <v>12551</v>
      </c>
      <c r="B2240" s="6" t="s">
        <v>26267</v>
      </c>
      <c r="C2240" s="6" t="s">
        <v>25323</v>
      </c>
      <c r="D2240" s="6" t="str">
        <f t="shared" si="34"/>
        <v>m3</v>
      </c>
    </row>
    <row r="2241" spans="1:4" x14ac:dyDescent="0.2">
      <c r="A2241" s="6" t="s">
        <v>652</v>
      </c>
      <c r="B2241" s="6" t="s">
        <v>26268</v>
      </c>
      <c r="C2241" s="6" t="s">
        <v>25323</v>
      </c>
      <c r="D2241" s="6" t="str">
        <f t="shared" si="34"/>
        <v>m3</v>
      </c>
    </row>
    <row r="2242" spans="1:4" x14ac:dyDescent="0.2">
      <c r="A2242" s="6" t="s">
        <v>12552</v>
      </c>
      <c r="B2242" s="6" t="s">
        <v>26268</v>
      </c>
      <c r="C2242" s="6" t="s">
        <v>25323</v>
      </c>
      <c r="D2242" s="6" t="str">
        <f t="shared" ref="D2242:D2305" si="35">LOWER(C2242)</f>
        <v>m3</v>
      </c>
    </row>
    <row r="2243" spans="1:4" x14ac:dyDescent="0.2">
      <c r="A2243" s="6" t="s">
        <v>653</v>
      </c>
      <c r="B2243" s="6" t="s">
        <v>26269</v>
      </c>
      <c r="C2243" s="6" t="s">
        <v>25323</v>
      </c>
      <c r="D2243" s="6" t="str">
        <f t="shared" si="35"/>
        <v>m3</v>
      </c>
    </row>
    <row r="2244" spans="1:4" x14ac:dyDescent="0.2">
      <c r="A2244" s="6" t="s">
        <v>12553</v>
      </c>
      <c r="B2244" s="6" t="s">
        <v>26269</v>
      </c>
      <c r="C2244" s="6" t="s">
        <v>25323</v>
      </c>
      <c r="D2244" s="6" t="str">
        <f t="shared" si="35"/>
        <v>m3</v>
      </c>
    </row>
    <row r="2245" spans="1:4" x14ac:dyDescent="0.2">
      <c r="A2245" s="6" t="s">
        <v>712</v>
      </c>
      <c r="B2245" s="6" t="s">
        <v>26270</v>
      </c>
      <c r="C2245" s="6" t="s">
        <v>25323</v>
      </c>
      <c r="D2245" s="6" t="str">
        <f t="shared" si="35"/>
        <v>m3</v>
      </c>
    </row>
    <row r="2246" spans="1:4" x14ac:dyDescent="0.2">
      <c r="A2246" s="6" t="s">
        <v>12554</v>
      </c>
      <c r="B2246" s="6" t="s">
        <v>26270</v>
      </c>
      <c r="C2246" s="6" t="s">
        <v>25323</v>
      </c>
      <c r="D2246" s="6" t="str">
        <f t="shared" si="35"/>
        <v>m3</v>
      </c>
    </row>
    <row r="2247" spans="1:4" x14ac:dyDescent="0.2">
      <c r="A2247" s="6" t="s">
        <v>711</v>
      </c>
      <c r="B2247" s="6" t="s">
        <v>26271</v>
      </c>
      <c r="C2247" s="6" t="s">
        <v>25323</v>
      </c>
      <c r="D2247" s="6" t="str">
        <f t="shared" si="35"/>
        <v>m3</v>
      </c>
    </row>
    <row r="2248" spans="1:4" x14ac:dyDescent="0.2">
      <c r="A2248" s="6" t="s">
        <v>12555</v>
      </c>
      <c r="B2248" s="6" t="s">
        <v>26271</v>
      </c>
      <c r="C2248" s="6" t="s">
        <v>25323</v>
      </c>
      <c r="D2248" s="6" t="str">
        <f t="shared" si="35"/>
        <v>m3</v>
      </c>
    </row>
    <row r="2249" spans="1:4" x14ac:dyDescent="0.2">
      <c r="A2249" s="6" t="s">
        <v>6864</v>
      </c>
      <c r="B2249" s="6" t="s">
        <v>26272</v>
      </c>
      <c r="C2249" s="6" t="s">
        <v>25323</v>
      </c>
      <c r="D2249" s="6" t="str">
        <f t="shared" si="35"/>
        <v>m3</v>
      </c>
    </row>
    <row r="2250" spans="1:4" x14ac:dyDescent="0.2">
      <c r="A2250" s="6" t="s">
        <v>12556</v>
      </c>
      <c r="B2250" s="6" t="s">
        <v>26272</v>
      </c>
      <c r="C2250" s="6" t="s">
        <v>25323</v>
      </c>
      <c r="D2250" s="6" t="str">
        <f t="shared" si="35"/>
        <v>m3</v>
      </c>
    </row>
    <row r="2251" spans="1:4" x14ac:dyDescent="0.2">
      <c r="A2251" s="6" t="s">
        <v>6865</v>
      </c>
      <c r="B2251" s="6" t="s">
        <v>26273</v>
      </c>
      <c r="C2251" s="6" t="s">
        <v>25323</v>
      </c>
      <c r="D2251" s="6" t="str">
        <f t="shared" si="35"/>
        <v>m3</v>
      </c>
    </row>
    <row r="2252" spans="1:4" x14ac:dyDescent="0.2">
      <c r="A2252" s="6" t="s">
        <v>12557</v>
      </c>
      <c r="B2252" s="6" t="s">
        <v>26273</v>
      </c>
      <c r="C2252" s="6" t="s">
        <v>25323</v>
      </c>
      <c r="D2252" s="6" t="str">
        <f t="shared" si="35"/>
        <v>m3</v>
      </c>
    </row>
    <row r="2253" spans="1:4" x14ac:dyDescent="0.2">
      <c r="A2253" s="6" t="s">
        <v>6866</v>
      </c>
      <c r="B2253" s="6" t="s">
        <v>26274</v>
      </c>
      <c r="C2253" s="6" t="s">
        <v>25323</v>
      </c>
      <c r="D2253" s="6" t="str">
        <f t="shared" si="35"/>
        <v>m3</v>
      </c>
    </row>
    <row r="2254" spans="1:4" x14ac:dyDescent="0.2">
      <c r="A2254" s="6" t="s">
        <v>12558</v>
      </c>
      <c r="B2254" s="6" t="s">
        <v>26274</v>
      </c>
      <c r="C2254" s="6" t="s">
        <v>25323</v>
      </c>
      <c r="D2254" s="6" t="str">
        <f t="shared" si="35"/>
        <v>m3</v>
      </c>
    </row>
    <row r="2255" spans="1:4" x14ac:dyDescent="0.2">
      <c r="A2255" s="6" t="s">
        <v>713</v>
      </c>
      <c r="B2255" s="6" t="s">
        <v>26275</v>
      </c>
      <c r="C2255" s="6" t="s">
        <v>25323</v>
      </c>
      <c r="D2255" s="6" t="str">
        <f t="shared" si="35"/>
        <v>m3</v>
      </c>
    </row>
    <row r="2256" spans="1:4" x14ac:dyDescent="0.2">
      <c r="A2256" s="6" t="s">
        <v>12559</v>
      </c>
      <c r="B2256" s="6" t="s">
        <v>26275</v>
      </c>
      <c r="C2256" s="6" t="s">
        <v>25323</v>
      </c>
      <c r="D2256" s="6" t="str">
        <f t="shared" si="35"/>
        <v>m3</v>
      </c>
    </row>
    <row r="2257" spans="1:4" x14ac:dyDescent="0.2">
      <c r="A2257" s="6" t="s">
        <v>654</v>
      </c>
      <c r="B2257" s="6" t="s">
        <v>26276</v>
      </c>
      <c r="C2257" s="6" t="s">
        <v>25323</v>
      </c>
      <c r="D2257" s="6" t="str">
        <f t="shared" si="35"/>
        <v>m3</v>
      </c>
    </row>
    <row r="2258" spans="1:4" x14ac:dyDescent="0.2">
      <c r="A2258" s="6" t="s">
        <v>12560</v>
      </c>
      <c r="B2258" s="6" t="s">
        <v>26276</v>
      </c>
      <c r="C2258" s="6" t="s">
        <v>25323</v>
      </c>
      <c r="D2258" s="6" t="str">
        <f t="shared" si="35"/>
        <v>m3</v>
      </c>
    </row>
    <row r="2259" spans="1:4" x14ac:dyDescent="0.2">
      <c r="A2259" s="6" t="s">
        <v>655</v>
      </c>
      <c r="B2259" s="6" t="s">
        <v>26277</v>
      </c>
      <c r="C2259" s="6" t="s">
        <v>25323</v>
      </c>
      <c r="D2259" s="6" t="str">
        <f t="shared" si="35"/>
        <v>m3</v>
      </c>
    </row>
    <row r="2260" spans="1:4" x14ac:dyDescent="0.2">
      <c r="A2260" s="6" t="s">
        <v>12561</v>
      </c>
      <c r="B2260" s="6" t="s">
        <v>26277</v>
      </c>
      <c r="C2260" s="6" t="s">
        <v>25323</v>
      </c>
      <c r="D2260" s="6" t="str">
        <f t="shared" si="35"/>
        <v>m3</v>
      </c>
    </row>
    <row r="2261" spans="1:4" x14ac:dyDescent="0.2">
      <c r="A2261" s="6" t="s">
        <v>656</v>
      </c>
      <c r="B2261" s="6" t="s">
        <v>26278</v>
      </c>
      <c r="C2261" s="6" t="s">
        <v>25323</v>
      </c>
      <c r="D2261" s="6" t="str">
        <f t="shared" si="35"/>
        <v>m3</v>
      </c>
    </row>
    <row r="2262" spans="1:4" x14ac:dyDescent="0.2">
      <c r="A2262" s="6" t="s">
        <v>12562</v>
      </c>
      <c r="B2262" s="6" t="s">
        <v>26278</v>
      </c>
      <c r="C2262" s="6" t="s">
        <v>25323</v>
      </c>
      <c r="D2262" s="6" t="str">
        <f t="shared" si="35"/>
        <v>m3</v>
      </c>
    </row>
    <row r="2263" spans="1:4" x14ac:dyDescent="0.2">
      <c r="A2263" s="6" t="s">
        <v>657</v>
      </c>
      <c r="B2263" s="6" t="s">
        <v>26279</v>
      </c>
      <c r="C2263" s="6" t="s">
        <v>25323</v>
      </c>
      <c r="D2263" s="6" t="str">
        <f t="shared" si="35"/>
        <v>m3</v>
      </c>
    </row>
    <row r="2264" spans="1:4" x14ac:dyDescent="0.2">
      <c r="A2264" s="6" t="s">
        <v>12563</v>
      </c>
      <c r="B2264" s="6" t="s">
        <v>26279</v>
      </c>
      <c r="C2264" s="6" t="s">
        <v>25323</v>
      </c>
      <c r="D2264" s="6" t="str">
        <f t="shared" si="35"/>
        <v>m3</v>
      </c>
    </row>
    <row r="2265" spans="1:4" x14ac:dyDescent="0.2">
      <c r="A2265" s="6" t="s">
        <v>658</v>
      </c>
      <c r="B2265" s="6" t="s">
        <v>26280</v>
      </c>
      <c r="C2265" s="6" t="s">
        <v>25323</v>
      </c>
      <c r="D2265" s="6" t="str">
        <f t="shared" si="35"/>
        <v>m3</v>
      </c>
    </row>
    <row r="2266" spans="1:4" x14ac:dyDescent="0.2">
      <c r="A2266" s="6" t="s">
        <v>12564</v>
      </c>
      <c r="B2266" s="6" t="s">
        <v>26280</v>
      </c>
      <c r="C2266" s="6" t="s">
        <v>25323</v>
      </c>
      <c r="D2266" s="6" t="str">
        <f t="shared" si="35"/>
        <v>m3</v>
      </c>
    </row>
    <row r="2267" spans="1:4" x14ac:dyDescent="0.2">
      <c r="A2267" s="6" t="s">
        <v>659</v>
      </c>
      <c r="B2267" s="6" t="s">
        <v>26281</v>
      </c>
      <c r="C2267" s="6" t="s">
        <v>25323</v>
      </c>
      <c r="D2267" s="6" t="str">
        <f t="shared" si="35"/>
        <v>m3</v>
      </c>
    </row>
    <row r="2268" spans="1:4" x14ac:dyDescent="0.2">
      <c r="A2268" s="6" t="s">
        <v>12565</v>
      </c>
      <c r="B2268" s="6" t="s">
        <v>26281</v>
      </c>
      <c r="C2268" s="6" t="s">
        <v>25323</v>
      </c>
      <c r="D2268" s="6" t="str">
        <f t="shared" si="35"/>
        <v>m3</v>
      </c>
    </row>
    <row r="2269" spans="1:4" x14ac:dyDescent="0.2">
      <c r="A2269" s="6" t="s">
        <v>660</v>
      </c>
      <c r="B2269" s="6" t="s">
        <v>26282</v>
      </c>
      <c r="C2269" s="6" t="s">
        <v>25323</v>
      </c>
      <c r="D2269" s="6" t="str">
        <f t="shared" si="35"/>
        <v>m3</v>
      </c>
    </row>
    <row r="2270" spans="1:4" x14ac:dyDescent="0.2">
      <c r="A2270" s="6" t="s">
        <v>12566</v>
      </c>
      <c r="B2270" s="6" t="s">
        <v>26282</v>
      </c>
      <c r="C2270" s="6" t="s">
        <v>25323</v>
      </c>
      <c r="D2270" s="6" t="str">
        <f t="shared" si="35"/>
        <v>m3</v>
      </c>
    </row>
    <row r="2271" spans="1:4" x14ac:dyDescent="0.2">
      <c r="A2271" s="6" t="s">
        <v>661</v>
      </c>
      <c r="B2271" s="6" t="s">
        <v>26283</v>
      </c>
      <c r="C2271" s="6" t="s">
        <v>25323</v>
      </c>
      <c r="D2271" s="6" t="str">
        <f t="shared" si="35"/>
        <v>m3</v>
      </c>
    </row>
    <row r="2272" spans="1:4" x14ac:dyDescent="0.2">
      <c r="A2272" s="6" t="s">
        <v>12567</v>
      </c>
      <c r="B2272" s="6" t="s">
        <v>26283</v>
      </c>
      <c r="C2272" s="6" t="s">
        <v>25323</v>
      </c>
      <c r="D2272" s="6" t="str">
        <f t="shared" si="35"/>
        <v>m3</v>
      </c>
    </row>
    <row r="2273" spans="1:4" x14ac:dyDescent="0.2">
      <c r="A2273" s="6" t="s">
        <v>662</v>
      </c>
      <c r="B2273" s="6" t="s">
        <v>26284</v>
      </c>
      <c r="C2273" s="6" t="s">
        <v>25323</v>
      </c>
      <c r="D2273" s="6" t="str">
        <f t="shared" si="35"/>
        <v>m3</v>
      </c>
    </row>
    <row r="2274" spans="1:4" x14ac:dyDescent="0.2">
      <c r="A2274" s="6" t="s">
        <v>12568</v>
      </c>
      <c r="B2274" s="6" t="s">
        <v>26284</v>
      </c>
      <c r="C2274" s="6" t="s">
        <v>25323</v>
      </c>
      <c r="D2274" s="6" t="str">
        <f t="shared" si="35"/>
        <v>m3</v>
      </c>
    </row>
    <row r="2275" spans="1:4" x14ac:dyDescent="0.2">
      <c r="A2275" s="6" t="s">
        <v>663</v>
      </c>
      <c r="B2275" s="6" t="s">
        <v>26285</v>
      </c>
      <c r="C2275" s="6" t="s">
        <v>25323</v>
      </c>
      <c r="D2275" s="6" t="str">
        <f t="shared" si="35"/>
        <v>m3</v>
      </c>
    </row>
    <row r="2276" spans="1:4" x14ac:dyDescent="0.2">
      <c r="A2276" s="6" t="s">
        <v>12569</v>
      </c>
      <c r="B2276" s="6" t="s">
        <v>26285</v>
      </c>
      <c r="C2276" s="6" t="s">
        <v>25323</v>
      </c>
      <c r="D2276" s="6" t="str">
        <f t="shared" si="35"/>
        <v>m3</v>
      </c>
    </row>
    <row r="2277" spans="1:4" x14ac:dyDescent="0.2">
      <c r="A2277" s="6" t="s">
        <v>664</v>
      </c>
      <c r="B2277" s="6" t="s">
        <v>26286</v>
      </c>
      <c r="C2277" s="6" t="s">
        <v>25323</v>
      </c>
      <c r="D2277" s="6" t="str">
        <f t="shared" si="35"/>
        <v>m3</v>
      </c>
    </row>
    <row r="2278" spans="1:4" x14ac:dyDescent="0.2">
      <c r="A2278" s="6" t="s">
        <v>12570</v>
      </c>
      <c r="B2278" s="6" t="s">
        <v>26286</v>
      </c>
      <c r="C2278" s="6" t="s">
        <v>25323</v>
      </c>
      <c r="D2278" s="6" t="str">
        <f t="shared" si="35"/>
        <v>m3</v>
      </c>
    </row>
    <row r="2279" spans="1:4" x14ac:dyDescent="0.2">
      <c r="A2279" s="6" t="s">
        <v>665</v>
      </c>
      <c r="B2279" s="6" t="s">
        <v>26287</v>
      </c>
      <c r="C2279" s="6" t="s">
        <v>25323</v>
      </c>
      <c r="D2279" s="6" t="str">
        <f t="shared" si="35"/>
        <v>m3</v>
      </c>
    </row>
    <row r="2280" spans="1:4" x14ac:dyDescent="0.2">
      <c r="A2280" s="6" t="s">
        <v>12571</v>
      </c>
      <c r="B2280" s="6" t="s">
        <v>26287</v>
      </c>
      <c r="C2280" s="6" t="s">
        <v>25323</v>
      </c>
      <c r="D2280" s="6" t="str">
        <f t="shared" si="35"/>
        <v>m3</v>
      </c>
    </row>
    <row r="2281" spans="1:4" x14ac:dyDescent="0.2">
      <c r="A2281" s="6" t="s">
        <v>666</v>
      </c>
      <c r="B2281" s="6" t="s">
        <v>26288</v>
      </c>
      <c r="C2281" s="6" t="s">
        <v>25323</v>
      </c>
      <c r="D2281" s="6" t="str">
        <f t="shared" si="35"/>
        <v>m3</v>
      </c>
    </row>
    <row r="2282" spans="1:4" x14ac:dyDescent="0.2">
      <c r="A2282" s="6" t="s">
        <v>12572</v>
      </c>
      <c r="B2282" s="6" t="s">
        <v>26288</v>
      </c>
      <c r="C2282" s="6" t="s">
        <v>25323</v>
      </c>
      <c r="D2282" s="6" t="str">
        <f t="shared" si="35"/>
        <v>m3</v>
      </c>
    </row>
    <row r="2283" spans="1:4" x14ac:dyDescent="0.2">
      <c r="A2283" s="6" t="s">
        <v>667</v>
      </c>
      <c r="B2283" s="6" t="s">
        <v>26289</v>
      </c>
      <c r="C2283" s="6" t="s">
        <v>25323</v>
      </c>
      <c r="D2283" s="6" t="str">
        <f t="shared" si="35"/>
        <v>m3</v>
      </c>
    </row>
    <row r="2284" spans="1:4" x14ac:dyDescent="0.2">
      <c r="A2284" s="6" t="s">
        <v>12573</v>
      </c>
      <c r="B2284" s="6" t="s">
        <v>26289</v>
      </c>
      <c r="C2284" s="6" t="s">
        <v>25323</v>
      </c>
      <c r="D2284" s="6" t="str">
        <f t="shared" si="35"/>
        <v>m3</v>
      </c>
    </row>
    <row r="2285" spans="1:4" x14ac:dyDescent="0.2">
      <c r="A2285" s="6" t="s">
        <v>668</v>
      </c>
      <c r="B2285" s="6" t="s">
        <v>26290</v>
      </c>
      <c r="C2285" s="6" t="s">
        <v>25323</v>
      </c>
      <c r="D2285" s="6" t="str">
        <f t="shared" si="35"/>
        <v>m3</v>
      </c>
    </row>
    <row r="2286" spans="1:4" x14ac:dyDescent="0.2">
      <c r="A2286" s="6" t="s">
        <v>12574</v>
      </c>
      <c r="B2286" s="6" t="s">
        <v>26290</v>
      </c>
      <c r="C2286" s="6" t="s">
        <v>25323</v>
      </c>
      <c r="D2286" s="6" t="str">
        <f t="shared" si="35"/>
        <v>m3</v>
      </c>
    </row>
    <row r="2287" spans="1:4" x14ac:dyDescent="0.2">
      <c r="A2287" s="6" t="s">
        <v>669</v>
      </c>
      <c r="B2287" s="6" t="s">
        <v>26291</v>
      </c>
      <c r="C2287" s="6" t="s">
        <v>25323</v>
      </c>
      <c r="D2287" s="6" t="str">
        <f t="shared" si="35"/>
        <v>m3</v>
      </c>
    </row>
    <row r="2288" spans="1:4" x14ac:dyDescent="0.2">
      <c r="A2288" s="6" t="s">
        <v>12575</v>
      </c>
      <c r="B2288" s="6" t="s">
        <v>26291</v>
      </c>
      <c r="C2288" s="6" t="s">
        <v>25323</v>
      </c>
      <c r="D2288" s="6" t="str">
        <f t="shared" si="35"/>
        <v>m3</v>
      </c>
    </row>
    <row r="2289" spans="1:4" x14ac:dyDescent="0.2">
      <c r="A2289" s="6" t="s">
        <v>670</v>
      </c>
      <c r="B2289" s="6" t="s">
        <v>26292</v>
      </c>
      <c r="C2289" s="6" t="s">
        <v>25323</v>
      </c>
      <c r="D2289" s="6" t="str">
        <f t="shared" si="35"/>
        <v>m3</v>
      </c>
    </row>
    <row r="2290" spans="1:4" x14ac:dyDescent="0.2">
      <c r="A2290" s="6" t="s">
        <v>12576</v>
      </c>
      <c r="B2290" s="6" t="s">
        <v>26292</v>
      </c>
      <c r="C2290" s="6" t="s">
        <v>25323</v>
      </c>
      <c r="D2290" s="6" t="str">
        <f t="shared" si="35"/>
        <v>m3</v>
      </c>
    </row>
    <row r="2291" spans="1:4" x14ac:dyDescent="0.2">
      <c r="A2291" s="6" t="s">
        <v>671</v>
      </c>
      <c r="B2291" s="6" t="s">
        <v>26293</v>
      </c>
      <c r="C2291" s="6" t="s">
        <v>25323</v>
      </c>
      <c r="D2291" s="6" t="str">
        <f t="shared" si="35"/>
        <v>m3</v>
      </c>
    </row>
    <row r="2292" spans="1:4" x14ac:dyDescent="0.2">
      <c r="A2292" s="6" t="s">
        <v>12577</v>
      </c>
      <c r="B2292" s="6" t="s">
        <v>26293</v>
      </c>
      <c r="C2292" s="6" t="s">
        <v>25323</v>
      </c>
      <c r="D2292" s="6" t="str">
        <f t="shared" si="35"/>
        <v>m3</v>
      </c>
    </row>
    <row r="2293" spans="1:4" x14ac:dyDescent="0.2">
      <c r="A2293" s="6" t="s">
        <v>672</v>
      </c>
      <c r="B2293" s="6" t="s">
        <v>26294</v>
      </c>
      <c r="C2293" s="6" t="s">
        <v>25323</v>
      </c>
      <c r="D2293" s="6" t="str">
        <f t="shared" si="35"/>
        <v>m3</v>
      </c>
    </row>
    <row r="2294" spans="1:4" x14ac:dyDescent="0.2">
      <c r="A2294" s="6" t="s">
        <v>12578</v>
      </c>
      <c r="B2294" s="6" t="s">
        <v>26294</v>
      </c>
      <c r="C2294" s="6" t="s">
        <v>25323</v>
      </c>
      <c r="D2294" s="6" t="str">
        <f t="shared" si="35"/>
        <v>m3</v>
      </c>
    </row>
    <row r="2295" spans="1:4" x14ac:dyDescent="0.2">
      <c r="A2295" s="6" t="s">
        <v>673</v>
      </c>
      <c r="B2295" s="6" t="s">
        <v>26295</v>
      </c>
      <c r="C2295" s="6" t="s">
        <v>25323</v>
      </c>
      <c r="D2295" s="6" t="str">
        <f t="shared" si="35"/>
        <v>m3</v>
      </c>
    </row>
    <row r="2296" spans="1:4" x14ac:dyDescent="0.2">
      <c r="A2296" s="6" t="s">
        <v>12579</v>
      </c>
      <c r="B2296" s="6" t="s">
        <v>26295</v>
      </c>
      <c r="C2296" s="6" t="s">
        <v>25323</v>
      </c>
      <c r="D2296" s="6" t="str">
        <f t="shared" si="35"/>
        <v>m3</v>
      </c>
    </row>
    <row r="2297" spans="1:4" x14ac:dyDescent="0.2">
      <c r="A2297" s="6" t="s">
        <v>674</v>
      </c>
      <c r="B2297" s="6" t="s">
        <v>26296</v>
      </c>
      <c r="C2297" s="6" t="s">
        <v>25323</v>
      </c>
      <c r="D2297" s="6" t="str">
        <f t="shared" si="35"/>
        <v>m3</v>
      </c>
    </row>
    <row r="2298" spans="1:4" x14ac:dyDescent="0.2">
      <c r="A2298" s="6" t="s">
        <v>12580</v>
      </c>
      <c r="B2298" s="6" t="s">
        <v>26296</v>
      </c>
      <c r="C2298" s="6" t="s">
        <v>25323</v>
      </c>
      <c r="D2298" s="6" t="str">
        <f t="shared" si="35"/>
        <v>m3</v>
      </c>
    </row>
    <row r="2299" spans="1:4" x14ac:dyDescent="0.2">
      <c r="A2299" s="6" t="s">
        <v>675</v>
      </c>
      <c r="B2299" s="6" t="s">
        <v>26297</v>
      </c>
      <c r="C2299" s="6" t="s">
        <v>25323</v>
      </c>
      <c r="D2299" s="6" t="str">
        <f t="shared" si="35"/>
        <v>m3</v>
      </c>
    </row>
    <row r="2300" spans="1:4" x14ac:dyDescent="0.2">
      <c r="A2300" s="6" t="s">
        <v>12581</v>
      </c>
      <c r="B2300" s="6" t="s">
        <v>26297</v>
      </c>
      <c r="C2300" s="6" t="s">
        <v>25323</v>
      </c>
      <c r="D2300" s="6" t="str">
        <f t="shared" si="35"/>
        <v>m3</v>
      </c>
    </row>
    <row r="2301" spans="1:4" x14ac:dyDescent="0.2">
      <c r="A2301" s="6" t="s">
        <v>676</v>
      </c>
      <c r="B2301" s="6" t="s">
        <v>26298</v>
      </c>
      <c r="C2301" s="6" t="s">
        <v>25323</v>
      </c>
      <c r="D2301" s="6" t="str">
        <f t="shared" si="35"/>
        <v>m3</v>
      </c>
    </row>
    <row r="2302" spans="1:4" x14ac:dyDescent="0.2">
      <c r="A2302" s="6" t="s">
        <v>12582</v>
      </c>
      <c r="B2302" s="6" t="s">
        <v>26298</v>
      </c>
      <c r="C2302" s="6" t="s">
        <v>25323</v>
      </c>
      <c r="D2302" s="6" t="str">
        <f t="shared" si="35"/>
        <v>m3</v>
      </c>
    </row>
    <row r="2303" spans="1:4" x14ac:dyDescent="0.2">
      <c r="A2303" s="6" t="s">
        <v>677</v>
      </c>
      <c r="B2303" s="6" t="s">
        <v>26299</v>
      </c>
      <c r="C2303" s="6" t="s">
        <v>25323</v>
      </c>
      <c r="D2303" s="6" t="str">
        <f t="shared" si="35"/>
        <v>m3</v>
      </c>
    </row>
    <row r="2304" spans="1:4" x14ac:dyDescent="0.2">
      <c r="A2304" s="6" t="s">
        <v>12583</v>
      </c>
      <c r="B2304" s="6" t="s">
        <v>26299</v>
      </c>
      <c r="C2304" s="6" t="s">
        <v>25323</v>
      </c>
      <c r="D2304" s="6" t="str">
        <f t="shared" si="35"/>
        <v>m3</v>
      </c>
    </row>
    <row r="2305" spans="1:4" x14ac:dyDescent="0.2">
      <c r="A2305" s="6" t="s">
        <v>678</v>
      </c>
      <c r="B2305" s="6" t="s">
        <v>26300</v>
      </c>
      <c r="C2305" s="6" t="s">
        <v>25323</v>
      </c>
      <c r="D2305" s="6" t="str">
        <f t="shared" si="35"/>
        <v>m3</v>
      </c>
    </row>
    <row r="2306" spans="1:4" x14ac:dyDescent="0.2">
      <c r="A2306" s="6" t="s">
        <v>12584</v>
      </c>
      <c r="B2306" s="6" t="s">
        <v>26300</v>
      </c>
      <c r="C2306" s="6" t="s">
        <v>25323</v>
      </c>
      <c r="D2306" s="6" t="str">
        <f t="shared" ref="D2306:D2369" si="36">LOWER(C2306)</f>
        <v>m3</v>
      </c>
    </row>
    <row r="2307" spans="1:4" x14ac:dyDescent="0.2">
      <c r="A2307" s="6" t="s">
        <v>679</v>
      </c>
      <c r="B2307" s="6" t="s">
        <v>26301</v>
      </c>
      <c r="C2307" s="6" t="s">
        <v>25323</v>
      </c>
      <c r="D2307" s="6" t="str">
        <f t="shared" si="36"/>
        <v>m3</v>
      </c>
    </row>
    <row r="2308" spans="1:4" x14ac:dyDescent="0.2">
      <c r="A2308" s="6" t="s">
        <v>12585</v>
      </c>
      <c r="B2308" s="6" t="s">
        <v>26301</v>
      </c>
      <c r="C2308" s="6" t="s">
        <v>25323</v>
      </c>
      <c r="D2308" s="6" t="str">
        <f t="shared" si="36"/>
        <v>m3</v>
      </c>
    </row>
    <row r="2309" spans="1:4" x14ac:dyDescent="0.2">
      <c r="A2309" s="6" t="s">
        <v>680</v>
      </c>
      <c r="B2309" s="6" t="s">
        <v>26302</v>
      </c>
      <c r="C2309" s="6" t="s">
        <v>25323</v>
      </c>
      <c r="D2309" s="6" t="str">
        <f t="shared" si="36"/>
        <v>m3</v>
      </c>
    </row>
    <row r="2310" spans="1:4" x14ac:dyDescent="0.2">
      <c r="A2310" s="6" t="s">
        <v>12586</v>
      </c>
      <c r="B2310" s="6" t="s">
        <v>26302</v>
      </c>
      <c r="C2310" s="6" t="s">
        <v>25323</v>
      </c>
      <c r="D2310" s="6" t="str">
        <f t="shared" si="36"/>
        <v>m3</v>
      </c>
    </row>
    <row r="2311" spans="1:4" x14ac:dyDescent="0.2">
      <c r="A2311" s="6" t="s">
        <v>681</v>
      </c>
      <c r="B2311" s="6" t="s">
        <v>26303</v>
      </c>
      <c r="C2311" s="6" t="s">
        <v>25323</v>
      </c>
      <c r="D2311" s="6" t="str">
        <f t="shared" si="36"/>
        <v>m3</v>
      </c>
    </row>
    <row r="2312" spans="1:4" x14ac:dyDescent="0.2">
      <c r="A2312" s="6" t="s">
        <v>12587</v>
      </c>
      <c r="B2312" s="6" t="s">
        <v>26303</v>
      </c>
      <c r="C2312" s="6" t="s">
        <v>25323</v>
      </c>
      <c r="D2312" s="6" t="str">
        <f t="shared" si="36"/>
        <v>m3</v>
      </c>
    </row>
    <row r="2313" spans="1:4" x14ac:dyDescent="0.2">
      <c r="A2313" s="6" t="s">
        <v>682</v>
      </c>
      <c r="B2313" s="6" t="s">
        <v>26304</v>
      </c>
      <c r="C2313" s="6" t="s">
        <v>25323</v>
      </c>
      <c r="D2313" s="6" t="str">
        <f t="shared" si="36"/>
        <v>m3</v>
      </c>
    </row>
    <row r="2314" spans="1:4" x14ac:dyDescent="0.2">
      <c r="A2314" s="6" t="s">
        <v>12588</v>
      </c>
      <c r="B2314" s="6" t="s">
        <v>26304</v>
      </c>
      <c r="C2314" s="6" t="s">
        <v>25323</v>
      </c>
      <c r="D2314" s="6" t="str">
        <f t="shared" si="36"/>
        <v>m3</v>
      </c>
    </row>
    <row r="2315" spans="1:4" x14ac:dyDescent="0.2">
      <c r="A2315" s="6" t="s">
        <v>683</v>
      </c>
      <c r="B2315" s="6" t="s">
        <v>26305</v>
      </c>
      <c r="C2315" s="6" t="s">
        <v>25323</v>
      </c>
      <c r="D2315" s="6" t="str">
        <f t="shared" si="36"/>
        <v>m3</v>
      </c>
    </row>
    <row r="2316" spans="1:4" x14ac:dyDescent="0.2">
      <c r="A2316" s="6" t="s">
        <v>12589</v>
      </c>
      <c r="B2316" s="6" t="s">
        <v>26305</v>
      </c>
      <c r="C2316" s="6" t="s">
        <v>25323</v>
      </c>
      <c r="D2316" s="6" t="str">
        <f t="shared" si="36"/>
        <v>m3</v>
      </c>
    </row>
    <row r="2317" spans="1:4" x14ac:dyDescent="0.2">
      <c r="A2317" s="6" t="s">
        <v>684</v>
      </c>
      <c r="B2317" s="6" t="s">
        <v>26306</v>
      </c>
      <c r="C2317" s="6" t="s">
        <v>25323</v>
      </c>
      <c r="D2317" s="6" t="str">
        <f t="shared" si="36"/>
        <v>m3</v>
      </c>
    </row>
    <row r="2318" spans="1:4" x14ac:dyDescent="0.2">
      <c r="A2318" s="6" t="s">
        <v>12590</v>
      </c>
      <c r="B2318" s="6" t="s">
        <v>26306</v>
      </c>
      <c r="C2318" s="6" t="s">
        <v>25323</v>
      </c>
      <c r="D2318" s="6" t="str">
        <f t="shared" si="36"/>
        <v>m3</v>
      </c>
    </row>
    <row r="2319" spans="1:4" x14ac:dyDescent="0.2">
      <c r="A2319" s="6" t="s">
        <v>685</v>
      </c>
      <c r="B2319" s="6" t="s">
        <v>26307</v>
      </c>
      <c r="C2319" s="6" t="s">
        <v>25323</v>
      </c>
      <c r="D2319" s="6" t="str">
        <f t="shared" si="36"/>
        <v>m3</v>
      </c>
    </row>
    <row r="2320" spans="1:4" x14ac:dyDescent="0.2">
      <c r="A2320" s="6" t="s">
        <v>12591</v>
      </c>
      <c r="B2320" s="6" t="s">
        <v>26307</v>
      </c>
      <c r="C2320" s="6" t="s">
        <v>25323</v>
      </c>
      <c r="D2320" s="6" t="str">
        <f t="shared" si="36"/>
        <v>m3</v>
      </c>
    </row>
    <row r="2321" spans="1:4" x14ac:dyDescent="0.2">
      <c r="A2321" s="6" t="s">
        <v>686</v>
      </c>
      <c r="B2321" s="6" t="s">
        <v>26308</v>
      </c>
      <c r="C2321" s="6" t="s">
        <v>25323</v>
      </c>
      <c r="D2321" s="6" t="str">
        <f t="shared" si="36"/>
        <v>m3</v>
      </c>
    </row>
    <row r="2322" spans="1:4" x14ac:dyDescent="0.2">
      <c r="A2322" s="6" t="s">
        <v>12592</v>
      </c>
      <c r="B2322" s="6" t="s">
        <v>26308</v>
      </c>
      <c r="C2322" s="6" t="s">
        <v>25323</v>
      </c>
      <c r="D2322" s="6" t="str">
        <f t="shared" si="36"/>
        <v>m3</v>
      </c>
    </row>
    <row r="2323" spans="1:4" x14ac:dyDescent="0.2">
      <c r="A2323" s="6" t="s">
        <v>687</v>
      </c>
      <c r="B2323" s="6" t="s">
        <v>26309</v>
      </c>
      <c r="C2323" s="6" t="s">
        <v>25323</v>
      </c>
      <c r="D2323" s="6" t="str">
        <f t="shared" si="36"/>
        <v>m3</v>
      </c>
    </row>
    <row r="2324" spans="1:4" x14ac:dyDescent="0.2">
      <c r="A2324" s="6" t="s">
        <v>12593</v>
      </c>
      <c r="B2324" s="6" t="s">
        <v>26309</v>
      </c>
      <c r="C2324" s="6" t="s">
        <v>25323</v>
      </c>
      <c r="D2324" s="6" t="str">
        <f t="shared" si="36"/>
        <v>m3</v>
      </c>
    </row>
    <row r="2325" spans="1:4" x14ac:dyDescent="0.2">
      <c r="A2325" s="6" t="s">
        <v>688</v>
      </c>
      <c r="B2325" s="6" t="s">
        <v>26310</v>
      </c>
      <c r="C2325" s="6" t="s">
        <v>25323</v>
      </c>
      <c r="D2325" s="6" t="str">
        <f t="shared" si="36"/>
        <v>m3</v>
      </c>
    </row>
    <row r="2326" spans="1:4" x14ac:dyDescent="0.2">
      <c r="A2326" s="6" t="s">
        <v>12594</v>
      </c>
      <c r="B2326" s="6" t="s">
        <v>26310</v>
      </c>
      <c r="C2326" s="6" t="s">
        <v>25323</v>
      </c>
      <c r="D2326" s="6" t="str">
        <f t="shared" si="36"/>
        <v>m3</v>
      </c>
    </row>
    <row r="2327" spans="1:4" x14ac:dyDescent="0.2">
      <c r="A2327" s="6" t="s">
        <v>689</v>
      </c>
      <c r="B2327" s="6" t="s">
        <v>26311</v>
      </c>
      <c r="C2327" s="6" t="s">
        <v>25323</v>
      </c>
      <c r="D2327" s="6" t="str">
        <f t="shared" si="36"/>
        <v>m3</v>
      </c>
    </row>
    <row r="2328" spans="1:4" x14ac:dyDescent="0.2">
      <c r="A2328" s="6" t="s">
        <v>12595</v>
      </c>
      <c r="B2328" s="6" t="s">
        <v>26311</v>
      </c>
      <c r="C2328" s="6" t="s">
        <v>25323</v>
      </c>
      <c r="D2328" s="6" t="str">
        <f t="shared" si="36"/>
        <v>m3</v>
      </c>
    </row>
    <row r="2329" spans="1:4" x14ac:dyDescent="0.2">
      <c r="A2329" s="6" t="s">
        <v>690</v>
      </c>
      <c r="B2329" s="6" t="s">
        <v>26312</v>
      </c>
      <c r="C2329" s="6" t="s">
        <v>25323</v>
      </c>
      <c r="D2329" s="6" t="str">
        <f t="shared" si="36"/>
        <v>m3</v>
      </c>
    </row>
    <row r="2330" spans="1:4" x14ac:dyDescent="0.2">
      <c r="A2330" s="6" t="s">
        <v>12596</v>
      </c>
      <c r="B2330" s="6" t="s">
        <v>26312</v>
      </c>
      <c r="C2330" s="6" t="s">
        <v>25323</v>
      </c>
      <c r="D2330" s="6" t="str">
        <f t="shared" si="36"/>
        <v>m3</v>
      </c>
    </row>
    <row r="2331" spans="1:4" x14ac:dyDescent="0.2">
      <c r="A2331" s="6" t="s">
        <v>691</v>
      </c>
      <c r="B2331" s="6" t="s">
        <v>26313</v>
      </c>
      <c r="C2331" s="6" t="s">
        <v>25323</v>
      </c>
      <c r="D2331" s="6" t="str">
        <f t="shared" si="36"/>
        <v>m3</v>
      </c>
    </row>
    <row r="2332" spans="1:4" x14ac:dyDescent="0.2">
      <c r="A2332" s="6" t="s">
        <v>12597</v>
      </c>
      <c r="B2332" s="6" t="s">
        <v>26313</v>
      </c>
      <c r="C2332" s="6" t="s">
        <v>25323</v>
      </c>
      <c r="D2332" s="6" t="str">
        <f t="shared" si="36"/>
        <v>m3</v>
      </c>
    </row>
    <row r="2333" spans="1:4" x14ac:dyDescent="0.2">
      <c r="A2333" s="6" t="s">
        <v>692</v>
      </c>
      <c r="B2333" s="6" t="s">
        <v>26314</v>
      </c>
      <c r="C2333" s="6" t="s">
        <v>25323</v>
      </c>
      <c r="D2333" s="6" t="str">
        <f t="shared" si="36"/>
        <v>m3</v>
      </c>
    </row>
    <row r="2334" spans="1:4" x14ac:dyDescent="0.2">
      <c r="A2334" s="6" t="s">
        <v>12598</v>
      </c>
      <c r="B2334" s="6" t="s">
        <v>26314</v>
      </c>
      <c r="C2334" s="6" t="s">
        <v>25323</v>
      </c>
      <c r="D2334" s="6" t="str">
        <f t="shared" si="36"/>
        <v>m3</v>
      </c>
    </row>
    <row r="2335" spans="1:4" x14ac:dyDescent="0.2">
      <c r="A2335" s="6" t="s">
        <v>693</v>
      </c>
      <c r="B2335" s="6" t="s">
        <v>26315</v>
      </c>
      <c r="C2335" s="6" t="s">
        <v>25323</v>
      </c>
      <c r="D2335" s="6" t="str">
        <f t="shared" si="36"/>
        <v>m3</v>
      </c>
    </row>
    <row r="2336" spans="1:4" x14ac:dyDescent="0.2">
      <c r="A2336" s="6" t="s">
        <v>12599</v>
      </c>
      <c r="B2336" s="6" t="s">
        <v>26315</v>
      </c>
      <c r="C2336" s="6" t="s">
        <v>25323</v>
      </c>
      <c r="D2336" s="6" t="str">
        <f t="shared" si="36"/>
        <v>m3</v>
      </c>
    </row>
    <row r="2337" spans="1:4" x14ac:dyDescent="0.2">
      <c r="A2337" s="6" t="s">
        <v>694</v>
      </c>
      <c r="B2337" s="6" t="s">
        <v>26316</v>
      </c>
      <c r="C2337" s="6" t="s">
        <v>25323</v>
      </c>
      <c r="D2337" s="6" t="str">
        <f t="shared" si="36"/>
        <v>m3</v>
      </c>
    </row>
    <row r="2338" spans="1:4" x14ac:dyDescent="0.2">
      <c r="A2338" s="6" t="s">
        <v>12600</v>
      </c>
      <c r="B2338" s="6" t="s">
        <v>26316</v>
      </c>
      <c r="C2338" s="6" t="s">
        <v>25323</v>
      </c>
      <c r="D2338" s="6" t="str">
        <f t="shared" si="36"/>
        <v>m3</v>
      </c>
    </row>
    <row r="2339" spans="1:4" x14ac:dyDescent="0.2">
      <c r="A2339" s="6" t="s">
        <v>695</v>
      </c>
      <c r="B2339" s="6" t="s">
        <v>26317</v>
      </c>
      <c r="C2339" s="6" t="s">
        <v>25323</v>
      </c>
      <c r="D2339" s="6" t="str">
        <f t="shared" si="36"/>
        <v>m3</v>
      </c>
    </row>
    <row r="2340" spans="1:4" x14ac:dyDescent="0.2">
      <c r="A2340" s="6" t="s">
        <v>12601</v>
      </c>
      <c r="B2340" s="6" t="s">
        <v>26317</v>
      </c>
      <c r="C2340" s="6" t="s">
        <v>25323</v>
      </c>
      <c r="D2340" s="6" t="str">
        <f t="shared" si="36"/>
        <v>m3</v>
      </c>
    </row>
    <row r="2341" spans="1:4" x14ac:dyDescent="0.2">
      <c r="A2341" s="6" t="s">
        <v>696</v>
      </c>
      <c r="B2341" s="6" t="s">
        <v>26318</v>
      </c>
      <c r="C2341" s="6" t="s">
        <v>25323</v>
      </c>
      <c r="D2341" s="6" t="str">
        <f t="shared" si="36"/>
        <v>m3</v>
      </c>
    </row>
    <row r="2342" spans="1:4" x14ac:dyDescent="0.2">
      <c r="A2342" s="6" t="s">
        <v>12602</v>
      </c>
      <c r="B2342" s="6" t="s">
        <v>26318</v>
      </c>
      <c r="C2342" s="6" t="s">
        <v>25323</v>
      </c>
      <c r="D2342" s="6" t="str">
        <f t="shared" si="36"/>
        <v>m3</v>
      </c>
    </row>
    <row r="2343" spans="1:4" x14ac:dyDescent="0.2">
      <c r="A2343" s="6" t="s">
        <v>697</v>
      </c>
      <c r="B2343" s="6" t="s">
        <v>26319</v>
      </c>
      <c r="C2343" s="6" t="s">
        <v>25323</v>
      </c>
      <c r="D2343" s="6" t="str">
        <f t="shared" si="36"/>
        <v>m3</v>
      </c>
    </row>
    <row r="2344" spans="1:4" x14ac:dyDescent="0.2">
      <c r="A2344" s="6" t="s">
        <v>12603</v>
      </c>
      <c r="B2344" s="6" t="s">
        <v>26319</v>
      </c>
      <c r="C2344" s="6" t="s">
        <v>25323</v>
      </c>
      <c r="D2344" s="6" t="str">
        <f t="shared" si="36"/>
        <v>m3</v>
      </c>
    </row>
    <row r="2345" spans="1:4" x14ac:dyDescent="0.2">
      <c r="A2345" s="6" t="s">
        <v>698</v>
      </c>
      <c r="B2345" s="6" t="s">
        <v>26320</v>
      </c>
      <c r="C2345" s="6" t="s">
        <v>25323</v>
      </c>
      <c r="D2345" s="6" t="str">
        <f t="shared" si="36"/>
        <v>m3</v>
      </c>
    </row>
    <row r="2346" spans="1:4" x14ac:dyDescent="0.2">
      <c r="A2346" s="6" t="s">
        <v>12604</v>
      </c>
      <c r="B2346" s="6" t="s">
        <v>26320</v>
      </c>
      <c r="C2346" s="6" t="s">
        <v>25323</v>
      </c>
      <c r="D2346" s="6" t="str">
        <f t="shared" si="36"/>
        <v>m3</v>
      </c>
    </row>
    <row r="2347" spans="1:4" x14ac:dyDescent="0.2">
      <c r="A2347" s="6" t="s">
        <v>699</v>
      </c>
      <c r="B2347" s="6" t="s">
        <v>26321</v>
      </c>
      <c r="C2347" s="6" t="s">
        <v>25323</v>
      </c>
      <c r="D2347" s="6" t="str">
        <f t="shared" si="36"/>
        <v>m3</v>
      </c>
    </row>
    <row r="2348" spans="1:4" x14ac:dyDescent="0.2">
      <c r="A2348" s="6" t="s">
        <v>12605</v>
      </c>
      <c r="B2348" s="6" t="s">
        <v>26321</v>
      </c>
      <c r="C2348" s="6" t="s">
        <v>25323</v>
      </c>
      <c r="D2348" s="6" t="str">
        <f t="shared" si="36"/>
        <v>m3</v>
      </c>
    </row>
    <row r="2349" spans="1:4" x14ac:dyDescent="0.2">
      <c r="A2349" s="6" t="s">
        <v>700</v>
      </c>
      <c r="B2349" s="6" t="s">
        <v>26322</v>
      </c>
      <c r="C2349" s="6" t="s">
        <v>25323</v>
      </c>
      <c r="D2349" s="6" t="str">
        <f t="shared" si="36"/>
        <v>m3</v>
      </c>
    </row>
    <row r="2350" spans="1:4" x14ac:dyDescent="0.2">
      <c r="A2350" s="6" t="s">
        <v>12606</v>
      </c>
      <c r="B2350" s="6" t="s">
        <v>26322</v>
      </c>
      <c r="C2350" s="6" t="s">
        <v>25323</v>
      </c>
      <c r="D2350" s="6" t="str">
        <f t="shared" si="36"/>
        <v>m3</v>
      </c>
    </row>
    <row r="2351" spans="1:4" x14ac:dyDescent="0.2">
      <c r="A2351" s="6" t="s">
        <v>701</v>
      </c>
      <c r="B2351" s="6" t="s">
        <v>26323</v>
      </c>
      <c r="C2351" s="6" t="s">
        <v>25323</v>
      </c>
      <c r="D2351" s="6" t="str">
        <f t="shared" si="36"/>
        <v>m3</v>
      </c>
    </row>
    <row r="2352" spans="1:4" x14ac:dyDescent="0.2">
      <c r="A2352" s="6" t="s">
        <v>12607</v>
      </c>
      <c r="B2352" s="6" t="s">
        <v>26323</v>
      </c>
      <c r="C2352" s="6" t="s">
        <v>25323</v>
      </c>
      <c r="D2352" s="6" t="str">
        <f t="shared" si="36"/>
        <v>m3</v>
      </c>
    </row>
    <row r="2353" spans="1:4" x14ac:dyDescent="0.2">
      <c r="A2353" s="6" t="s">
        <v>702</v>
      </c>
      <c r="B2353" s="6" t="s">
        <v>26324</v>
      </c>
      <c r="C2353" s="6" t="s">
        <v>25323</v>
      </c>
      <c r="D2353" s="6" t="str">
        <f t="shared" si="36"/>
        <v>m3</v>
      </c>
    </row>
    <row r="2354" spans="1:4" x14ac:dyDescent="0.2">
      <c r="A2354" s="6" t="s">
        <v>12608</v>
      </c>
      <c r="B2354" s="6" t="s">
        <v>26324</v>
      </c>
      <c r="C2354" s="6" t="s">
        <v>25323</v>
      </c>
      <c r="D2354" s="6" t="str">
        <f t="shared" si="36"/>
        <v>m3</v>
      </c>
    </row>
    <row r="2355" spans="1:4" x14ac:dyDescent="0.2">
      <c r="A2355" s="6" t="s">
        <v>703</v>
      </c>
      <c r="B2355" s="6" t="s">
        <v>26325</v>
      </c>
      <c r="C2355" s="6" t="s">
        <v>25323</v>
      </c>
      <c r="D2355" s="6" t="str">
        <f t="shared" si="36"/>
        <v>m3</v>
      </c>
    </row>
    <row r="2356" spans="1:4" x14ac:dyDescent="0.2">
      <c r="A2356" s="6" t="s">
        <v>12609</v>
      </c>
      <c r="B2356" s="6" t="s">
        <v>26325</v>
      </c>
      <c r="C2356" s="6" t="s">
        <v>25323</v>
      </c>
      <c r="D2356" s="6" t="str">
        <f t="shared" si="36"/>
        <v>m3</v>
      </c>
    </row>
    <row r="2357" spans="1:4" x14ac:dyDescent="0.2">
      <c r="A2357" s="6" t="s">
        <v>704</v>
      </c>
      <c r="B2357" s="6" t="s">
        <v>26326</v>
      </c>
      <c r="C2357" s="6" t="s">
        <v>25323</v>
      </c>
      <c r="D2357" s="6" t="str">
        <f t="shared" si="36"/>
        <v>m3</v>
      </c>
    </row>
    <row r="2358" spans="1:4" x14ac:dyDescent="0.2">
      <c r="A2358" s="6" t="s">
        <v>12610</v>
      </c>
      <c r="B2358" s="6" t="s">
        <v>26326</v>
      </c>
      <c r="C2358" s="6" t="s">
        <v>25323</v>
      </c>
      <c r="D2358" s="6" t="str">
        <f t="shared" si="36"/>
        <v>m3</v>
      </c>
    </row>
    <row r="2359" spans="1:4" x14ac:dyDescent="0.2">
      <c r="A2359" s="6" t="s">
        <v>705</v>
      </c>
      <c r="B2359" s="6" t="s">
        <v>26327</v>
      </c>
      <c r="C2359" s="6" t="s">
        <v>25323</v>
      </c>
      <c r="D2359" s="6" t="str">
        <f t="shared" si="36"/>
        <v>m3</v>
      </c>
    </row>
    <row r="2360" spans="1:4" x14ac:dyDescent="0.2">
      <c r="A2360" s="6" t="s">
        <v>12611</v>
      </c>
      <c r="B2360" s="6" t="s">
        <v>26327</v>
      </c>
      <c r="C2360" s="6" t="s">
        <v>25323</v>
      </c>
      <c r="D2360" s="6" t="str">
        <f t="shared" si="36"/>
        <v>m3</v>
      </c>
    </row>
    <row r="2361" spans="1:4" x14ac:dyDescent="0.2">
      <c r="A2361" s="6" t="s">
        <v>706</v>
      </c>
      <c r="B2361" s="6" t="s">
        <v>26328</v>
      </c>
      <c r="C2361" s="6" t="s">
        <v>25323</v>
      </c>
      <c r="D2361" s="6" t="str">
        <f t="shared" si="36"/>
        <v>m3</v>
      </c>
    </row>
    <row r="2362" spans="1:4" x14ac:dyDescent="0.2">
      <c r="A2362" s="6" t="s">
        <v>12612</v>
      </c>
      <c r="B2362" s="6" t="s">
        <v>26328</v>
      </c>
      <c r="C2362" s="6" t="s">
        <v>25323</v>
      </c>
      <c r="D2362" s="6" t="str">
        <f t="shared" si="36"/>
        <v>m3</v>
      </c>
    </row>
    <row r="2363" spans="1:4" x14ac:dyDescent="0.2">
      <c r="A2363" s="6" t="s">
        <v>707</v>
      </c>
      <c r="B2363" s="6" t="s">
        <v>26329</v>
      </c>
      <c r="C2363" s="6" t="s">
        <v>25323</v>
      </c>
      <c r="D2363" s="6" t="str">
        <f t="shared" si="36"/>
        <v>m3</v>
      </c>
    </row>
    <row r="2364" spans="1:4" x14ac:dyDescent="0.2">
      <c r="A2364" s="6" t="s">
        <v>12613</v>
      </c>
      <c r="B2364" s="6" t="s">
        <v>26329</v>
      </c>
      <c r="C2364" s="6" t="s">
        <v>25323</v>
      </c>
      <c r="D2364" s="6" t="str">
        <f t="shared" si="36"/>
        <v>m3</v>
      </c>
    </row>
    <row r="2365" spans="1:4" x14ac:dyDescent="0.2">
      <c r="A2365" s="6" t="s">
        <v>708</v>
      </c>
      <c r="B2365" s="6" t="s">
        <v>26330</v>
      </c>
      <c r="C2365" s="6" t="s">
        <v>25323</v>
      </c>
      <c r="D2365" s="6" t="str">
        <f t="shared" si="36"/>
        <v>m3</v>
      </c>
    </row>
    <row r="2366" spans="1:4" x14ac:dyDescent="0.2">
      <c r="A2366" s="6" t="s">
        <v>12614</v>
      </c>
      <c r="B2366" s="6" t="s">
        <v>26330</v>
      </c>
      <c r="C2366" s="6" t="s">
        <v>25323</v>
      </c>
      <c r="D2366" s="6" t="str">
        <f t="shared" si="36"/>
        <v>m3</v>
      </c>
    </row>
    <row r="2367" spans="1:4" x14ac:dyDescent="0.2">
      <c r="A2367" s="6" t="s">
        <v>709</v>
      </c>
      <c r="B2367" s="6" t="s">
        <v>26331</v>
      </c>
      <c r="C2367" s="6" t="s">
        <v>25323</v>
      </c>
      <c r="D2367" s="6" t="str">
        <f t="shared" si="36"/>
        <v>m3</v>
      </c>
    </row>
    <row r="2368" spans="1:4" x14ac:dyDescent="0.2">
      <c r="A2368" s="6" t="s">
        <v>12615</v>
      </c>
      <c r="B2368" s="6" t="s">
        <v>26331</v>
      </c>
      <c r="C2368" s="6" t="s">
        <v>25323</v>
      </c>
      <c r="D2368" s="6" t="str">
        <f t="shared" si="36"/>
        <v>m3</v>
      </c>
    </row>
    <row r="2369" spans="1:4" x14ac:dyDescent="0.2">
      <c r="A2369" s="6" t="s">
        <v>710</v>
      </c>
      <c r="B2369" s="6" t="s">
        <v>26332</v>
      </c>
      <c r="C2369" s="6" t="s">
        <v>25323</v>
      </c>
      <c r="D2369" s="6" t="str">
        <f t="shared" si="36"/>
        <v>m3</v>
      </c>
    </row>
    <row r="2370" spans="1:4" x14ac:dyDescent="0.2">
      <c r="A2370" s="6" t="s">
        <v>12616</v>
      </c>
      <c r="B2370" s="6" t="s">
        <v>26332</v>
      </c>
      <c r="C2370" s="6" t="s">
        <v>25323</v>
      </c>
      <c r="D2370" s="6" t="str">
        <f t="shared" ref="D2370:D2433" si="37">LOWER(C2370)</f>
        <v>m3</v>
      </c>
    </row>
    <row r="2371" spans="1:4" x14ac:dyDescent="0.2">
      <c r="A2371" s="6" t="s">
        <v>714</v>
      </c>
      <c r="B2371" s="6" t="s">
        <v>26333</v>
      </c>
      <c r="C2371" s="6" t="s">
        <v>26334</v>
      </c>
      <c r="D2371" s="6" t="str">
        <f t="shared" si="37"/>
        <v>t x km</v>
      </c>
    </row>
    <row r="2372" spans="1:4" x14ac:dyDescent="0.2">
      <c r="A2372" s="6" t="s">
        <v>12617</v>
      </c>
      <c r="B2372" s="6" t="s">
        <v>26333</v>
      </c>
      <c r="C2372" s="6" t="s">
        <v>26334</v>
      </c>
      <c r="D2372" s="6" t="str">
        <f t="shared" si="37"/>
        <v>t x km</v>
      </c>
    </row>
    <row r="2373" spans="1:4" x14ac:dyDescent="0.2">
      <c r="A2373" s="6" t="s">
        <v>715</v>
      </c>
      <c r="B2373" s="6" t="s">
        <v>26335</v>
      </c>
      <c r="C2373" s="6" t="s">
        <v>26334</v>
      </c>
      <c r="D2373" s="6" t="str">
        <f t="shared" si="37"/>
        <v>t x km</v>
      </c>
    </row>
    <row r="2374" spans="1:4" x14ac:dyDescent="0.2">
      <c r="A2374" s="6" t="s">
        <v>12618</v>
      </c>
      <c r="B2374" s="6" t="s">
        <v>26335</v>
      </c>
      <c r="C2374" s="6" t="s">
        <v>26334</v>
      </c>
      <c r="D2374" s="6" t="str">
        <f t="shared" si="37"/>
        <v>t x km</v>
      </c>
    </row>
    <row r="2375" spans="1:4" x14ac:dyDescent="0.2">
      <c r="A2375" s="6" t="s">
        <v>716</v>
      </c>
      <c r="B2375" s="6" t="s">
        <v>26336</v>
      </c>
      <c r="C2375" s="6" t="s">
        <v>26334</v>
      </c>
      <c r="D2375" s="6" t="str">
        <f t="shared" si="37"/>
        <v>t x km</v>
      </c>
    </row>
    <row r="2376" spans="1:4" x14ac:dyDescent="0.2">
      <c r="A2376" s="6" t="s">
        <v>12619</v>
      </c>
      <c r="B2376" s="6" t="s">
        <v>26336</v>
      </c>
      <c r="C2376" s="6" t="s">
        <v>26334</v>
      </c>
      <c r="D2376" s="6" t="str">
        <f t="shared" si="37"/>
        <v>t x km</v>
      </c>
    </row>
    <row r="2377" spans="1:4" x14ac:dyDescent="0.2">
      <c r="A2377" s="6" t="s">
        <v>717</v>
      </c>
      <c r="B2377" s="6" t="s">
        <v>26337</v>
      </c>
      <c r="C2377" s="6" t="s">
        <v>26334</v>
      </c>
      <c r="D2377" s="6" t="str">
        <f t="shared" si="37"/>
        <v>t x km</v>
      </c>
    </row>
    <row r="2378" spans="1:4" x14ac:dyDescent="0.2">
      <c r="A2378" s="6" t="s">
        <v>12620</v>
      </c>
      <c r="B2378" s="6" t="s">
        <v>26337</v>
      </c>
      <c r="C2378" s="6" t="s">
        <v>26334</v>
      </c>
      <c r="D2378" s="6" t="str">
        <f t="shared" si="37"/>
        <v>t x km</v>
      </c>
    </row>
    <row r="2379" spans="1:4" x14ac:dyDescent="0.2">
      <c r="A2379" s="6" t="s">
        <v>718</v>
      </c>
      <c r="B2379" s="6" t="s">
        <v>26338</v>
      </c>
      <c r="C2379" s="6" t="s">
        <v>26334</v>
      </c>
      <c r="D2379" s="6" t="str">
        <f t="shared" si="37"/>
        <v>t x km</v>
      </c>
    </row>
    <row r="2380" spans="1:4" x14ac:dyDescent="0.2">
      <c r="A2380" s="6" t="s">
        <v>12621</v>
      </c>
      <c r="B2380" s="6" t="s">
        <v>26338</v>
      </c>
      <c r="C2380" s="6" t="s">
        <v>26334</v>
      </c>
      <c r="D2380" s="6" t="str">
        <f t="shared" si="37"/>
        <v>t x km</v>
      </c>
    </row>
    <row r="2381" spans="1:4" x14ac:dyDescent="0.2">
      <c r="A2381" s="6" t="s">
        <v>719</v>
      </c>
      <c r="B2381" s="6" t="s">
        <v>26339</v>
      </c>
      <c r="C2381" s="6" t="s">
        <v>26334</v>
      </c>
      <c r="D2381" s="6" t="str">
        <f t="shared" si="37"/>
        <v>t x km</v>
      </c>
    </row>
    <row r="2382" spans="1:4" x14ac:dyDescent="0.2">
      <c r="A2382" s="6" t="s">
        <v>12622</v>
      </c>
      <c r="B2382" s="6" t="s">
        <v>26339</v>
      </c>
      <c r="C2382" s="6" t="s">
        <v>26334</v>
      </c>
      <c r="D2382" s="6" t="str">
        <f t="shared" si="37"/>
        <v>t x km</v>
      </c>
    </row>
    <row r="2383" spans="1:4" x14ac:dyDescent="0.2">
      <c r="A2383" s="6" t="s">
        <v>720</v>
      </c>
      <c r="B2383" s="6" t="s">
        <v>26340</v>
      </c>
      <c r="C2383" s="6" t="s">
        <v>26334</v>
      </c>
      <c r="D2383" s="6" t="str">
        <f t="shared" si="37"/>
        <v>t x km</v>
      </c>
    </row>
    <row r="2384" spans="1:4" x14ac:dyDescent="0.2">
      <c r="A2384" s="6" t="s">
        <v>12623</v>
      </c>
      <c r="B2384" s="6" t="s">
        <v>26340</v>
      </c>
      <c r="C2384" s="6" t="s">
        <v>26334</v>
      </c>
      <c r="D2384" s="6" t="str">
        <f t="shared" si="37"/>
        <v>t x km</v>
      </c>
    </row>
    <row r="2385" spans="1:4" x14ac:dyDescent="0.2">
      <c r="A2385" s="6" t="s">
        <v>721</v>
      </c>
      <c r="B2385" s="6" t="s">
        <v>26341</v>
      </c>
      <c r="C2385" s="6" t="s">
        <v>26334</v>
      </c>
      <c r="D2385" s="6" t="str">
        <f t="shared" si="37"/>
        <v>t x km</v>
      </c>
    </row>
    <row r="2386" spans="1:4" x14ac:dyDescent="0.2">
      <c r="A2386" s="6" t="s">
        <v>12624</v>
      </c>
      <c r="B2386" s="6" t="s">
        <v>26341</v>
      </c>
      <c r="C2386" s="6" t="s">
        <v>26334</v>
      </c>
      <c r="D2386" s="6" t="str">
        <f t="shared" si="37"/>
        <v>t x km</v>
      </c>
    </row>
    <row r="2387" spans="1:4" x14ac:dyDescent="0.2">
      <c r="A2387" s="6" t="s">
        <v>722</v>
      </c>
      <c r="B2387" s="6" t="s">
        <v>26342</v>
      </c>
      <c r="C2387" s="6" t="s">
        <v>26334</v>
      </c>
      <c r="D2387" s="6" t="str">
        <f t="shared" si="37"/>
        <v>t x km</v>
      </c>
    </row>
    <row r="2388" spans="1:4" x14ac:dyDescent="0.2">
      <c r="A2388" s="6" t="s">
        <v>12625</v>
      </c>
      <c r="B2388" s="6" t="s">
        <v>26342</v>
      </c>
      <c r="C2388" s="6" t="s">
        <v>26334</v>
      </c>
      <c r="D2388" s="6" t="str">
        <f t="shared" si="37"/>
        <v>t x km</v>
      </c>
    </row>
    <row r="2389" spans="1:4" x14ac:dyDescent="0.2">
      <c r="A2389" s="6" t="s">
        <v>723</v>
      </c>
      <c r="B2389" s="6" t="s">
        <v>26343</v>
      </c>
      <c r="C2389" s="6" t="s">
        <v>26334</v>
      </c>
      <c r="D2389" s="6" t="str">
        <f t="shared" si="37"/>
        <v>t x km</v>
      </c>
    </row>
    <row r="2390" spans="1:4" x14ac:dyDescent="0.2">
      <c r="A2390" s="6" t="s">
        <v>12626</v>
      </c>
      <c r="B2390" s="6" t="s">
        <v>26343</v>
      </c>
      <c r="C2390" s="6" t="s">
        <v>26334</v>
      </c>
      <c r="D2390" s="6" t="str">
        <f t="shared" si="37"/>
        <v>t x km</v>
      </c>
    </row>
    <row r="2391" spans="1:4" x14ac:dyDescent="0.2">
      <c r="A2391" s="6" t="s">
        <v>724</v>
      </c>
      <c r="B2391" s="6" t="s">
        <v>26344</v>
      </c>
      <c r="C2391" s="6" t="s">
        <v>26334</v>
      </c>
      <c r="D2391" s="6" t="str">
        <f t="shared" si="37"/>
        <v>t x km</v>
      </c>
    </row>
    <row r="2392" spans="1:4" x14ac:dyDescent="0.2">
      <c r="A2392" s="6" t="s">
        <v>12627</v>
      </c>
      <c r="B2392" s="6" t="s">
        <v>26344</v>
      </c>
      <c r="C2392" s="6" t="s">
        <v>26334</v>
      </c>
      <c r="D2392" s="6" t="str">
        <f t="shared" si="37"/>
        <v>t x km</v>
      </c>
    </row>
    <row r="2393" spans="1:4" x14ac:dyDescent="0.2">
      <c r="A2393" s="6" t="s">
        <v>725</v>
      </c>
      <c r="B2393" s="6" t="s">
        <v>26345</v>
      </c>
      <c r="C2393" s="6" t="s">
        <v>26334</v>
      </c>
      <c r="D2393" s="6" t="str">
        <f t="shared" si="37"/>
        <v>t x km</v>
      </c>
    </row>
    <row r="2394" spans="1:4" x14ac:dyDescent="0.2">
      <c r="A2394" s="6" t="s">
        <v>12628</v>
      </c>
      <c r="B2394" s="6" t="s">
        <v>26345</v>
      </c>
      <c r="C2394" s="6" t="s">
        <v>26334</v>
      </c>
      <c r="D2394" s="6" t="str">
        <f t="shared" si="37"/>
        <v>t x km</v>
      </c>
    </row>
    <row r="2395" spans="1:4" x14ac:dyDescent="0.2">
      <c r="A2395" s="6" t="s">
        <v>726</v>
      </c>
      <c r="B2395" s="6" t="s">
        <v>26346</v>
      </c>
      <c r="C2395" s="6" t="s">
        <v>26334</v>
      </c>
      <c r="D2395" s="6" t="str">
        <f t="shared" si="37"/>
        <v>t x km</v>
      </c>
    </row>
    <row r="2396" spans="1:4" x14ac:dyDescent="0.2">
      <c r="A2396" s="6" t="s">
        <v>12629</v>
      </c>
      <c r="B2396" s="6" t="s">
        <v>26346</v>
      </c>
      <c r="C2396" s="6" t="s">
        <v>26334</v>
      </c>
      <c r="D2396" s="6" t="str">
        <f t="shared" si="37"/>
        <v>t x km</v>
      </c>
    </row>
    <row r="2397" spans="1:4" x14ac:dyDescent="0.2">
      <c r="A2397" s="6" t="s">
        <v>727</v>
      </c>
      <c r="B2397" s="6" t="s">
        <v>26347</v>
      </c>
      <c r="C2397" s="6" t="s">
        <v>26334</v>
      </c>
      <c r="D2397" s="6" t="str">
        <f t="shared" si="37"/>
        <v>t x km</v>
      </c>
    </row>
    <row r="2398" spans="1:4" x14ac:dyDescent="0.2">
      <c r="A2398" s="6" t="s">
        <v>12630</v>
      </c>
      <c r="B2398" s="6" t="s">
        <v>26347</v>
      </c>
      <c r="C2398" s="6" t="s">
        <v>26334</v>
      </c>
      <c r="D2398" s="6" t="str">
        <f t="shared" si="37"/>
        <v>t x km</v>
      </c>
    </row>
    <row r="2399" spans="1:4" x14ac:dyDescent="0.2">
      <c r="A2399" s="6" t="s">
        <v>728</v>
      </c>
      <c r="B2399" s="6" t="s">
        <v>26348</v>
      </c>
      <c r="C2399" s="6" t="s">
        <v>26334</v>
      </c>
      <c r="D2399" s="6" t="str">
        <f t="shared" si="37"/>
        <v>t x km</v>
      </c>
    </row>
    <row r="2400" spans="1:4" x14ac:dyDescent="0.2">
      <c r="A2400" s="6" t="s">
        <v>12631</v>
      </c>
      <c r="B2400" s="6" t="s">
        <v>26348</v>
      </c>
      <c r="C2400" s="6" t="s">
        <v>26334</v>
      </c>
      <c r="D2400" s="6" t="str">
        <f t="shared" si="37"/>
        <v>t x km</v>
      </c>
    </row>
    <row r="2401" spans="1:4" x14ac:dyDescent="0.2">
      <c r="A2401" s="6" t="s">
        <v>729</v>
      </c>
      <c r="B2401" s="6" t="s">
        <v>26349</v>
      </c>
      <c r="C2401" s="6" t="s">
        <v>26334</v>
      </c>
      <c r="D2401" s="6" t="str">
        <f t="shared" si="37"/>
        <v>t x km</v>
      </c>
    </row>
    <row r="2402" spans="1:4" x14ac:dyDescent="0.2">
      <c r="A2402" s="6" t="s">
        <v>12632</v>
      </c>
      <c r="B2402" s="6" t="s">
        <v>26349</v>
      </c>
      <c r="C2402" s="6" t="s">
        <v>26334</v>
      </c>
      <c r="D2402" s="6" t="str">
        <f t="shared" si="37"/>
        <v>t x km</v>
      </c>
    </row>
    <row r="2403" spans="1:4" x14ac:dyDescent="0.2">
      <c r="A2403" s="6" t="s">
        <v>730</v>
      </c>
      <c r="B2403" s="6" t="s">
        <v>26350</v>
      </c>
      <c r="C2403" s="6" t="s">
        <v>26334</v>
      </c>
      <c r="D2403" s="6" t="str">
        <f t="shared" si="37"/>
        <v>t x km</v>
      </c>
    </row>
    <row r="2404" spans="1:4" x14ac:dyDescent="0.2">
      <c r="A2404" s="6" t="s">
        <v>12633</v>
      </c>
      <c r="B2404" s="6" t="s">
        <v>26350</v>
      </c>
      <c r="C2404" s="6" t="s">
        <v>26334</v>
      </c>
      <c r="D2404" s="6" t="str">
        <f t="shared" si="37"/>
        <v>t x km</v>
      </c>
    </row>
    <row r="2405" spans="1:4" x14ac:dyDescent="0.2">
      <c r="A2405" s="6" t="s">
        <v>731</v>
      </c>
      <c r="B2405" s="6" t="s">
        <v>26351</v>
      </c>
      <c r="C2405" s="6" t="s">
        <v>26334</v>
      </c>
      <c r="D2405" s="6" t="str">
        <f t="shared" si="37"/>
        <v>t x km</v>
      </c>
    </row>
    <row r="2406" spans="1:4" x14ac:dyDescent="0.2">
      <c r="A2406" s="6" t="s">
        <v>12634</v>
      </c>
      <c r="B2406" s="6" t="s">
        <v>26351</v>
      </c>
      <c r="C2406" s="6" t="s">
        <v>26334</v>
      </c>
      <c r="D2406" s="6" t="str">
        <f t="shared" si="37"/>
        <v>t x km</v>
      </c>
    </row>
    <row r="2407" spans="1:4" x14ac:dyDescent="0.2">
      <c r="A2407" s="6" t="s">
        <v>732</v>
      </c>
      <c r="B2407" s="6" t="s">
        <v>26352</v>
      </c>
      <c r="C2407" s="6" t="s">
        <v>26334</v>
      </c>
      <c r="D2407" s="6" t="str">
        <f t="shared" si="37"/>
        <v>t x km</v>
      </c>
    </row>
    <row r="2408" spans="1:4" x14ac:dyDescent="0.2">
      <c r="A2408" s="6" t="s">
        <v>12635</v>
      </c>
      <c r="B2408" s="6" t="s">
        <v>26352</v>
      </c>
      <c r="C2408" s="6" t="s">
        <v>26334</v>
      </c>
      <c r="D2408" s="6" t="str">
        <f t="shared" si="37"/>
        <v>t x km</v>
      </c>
    </row>
    <row r="2409" spans="1:4" x14ac:dyDescent="0.2">
      <c r="A2409" s="6" t="s">
        <v>733</v>
      </c>
      <c r="B2409" s="6" t="s">
        <v>26353</v>
      </c>
      <c r="C2409" s="6" t="s">
        <v>26334</v>
      </c>
      <c r="D2409" s="6" t="str">
        <f t="shared" si="37"/>
        <v>t x km</v>
      </c>
    </row>
    <row r="2410" spans="1:4" x14ac:dyDescent="0.2">
      <c r="A2410" s="6" t="s">
        <v>12636</v>
      </c>
      <c r="B2410" s="6" t="s">
        <v>26353</v>
      </c>
      <c r="C2410" s="6" t="s">
        <v>26334</v>
      </c>
      <c r="D2410" s="6" t="str">
        <f t="shared" si="37"/>
        <v>t x km</v>
      </c>
    </row>
    <row r="2411" spans="1:4" x14ac:dyDescent="0.2">
      <c r="A2411" s="6" t="s">
        <v>734</v>
      </c>
      <c r="B2411" s="6" t="s">
        <v>26354</v>
      </c>
      <c r="C2411" s="6" t="s">
        <v>26334</v>
      </c>
      <c r="D2411" s="6" t="str">
        <f t="shared" si="37"/>
        <v>t x km</v>
      </c>
    </row>
    <row r="2412" spans="1:4" x14ac:dyDescent="0.2">
      <c r="A2412" s="6" t="s">
        <v>12637</v>
      </c>
      <c r="B2412" s="6" t="s">
        <v>26354</v>
      </c>
      <c r="C2412" s="6" t="s">
        <v>26334</v>
      </c>
      <c r="D2412" s="6" t="str">
        <f t="shared" si="37"/>
        <v>t x km</v>
      </c>
    </row>
    <row r="2413" spans="1:4" x14ac:dyDescent="0.2">
      <c r="A2413" s="6" t="s">
        <v>735</v>
      </c>
      <c r="B2413" s="6" t="s">
        <v>26355</v>
      </c>
      <c r="C2413" s="6" t="s">
        <v>26334</v>
      </c>
      <c r="D2413" s="6" t="str">
        <f t="shared" si="37"/>
        <v>t x km</v>
      </c>
    </row>
    <row r="2414" spans="1:4" x14ac:dyDescent="0.2">
      <c r="A2414" s="6" t="s">
        <v>12638</v>
      </c>
      <c r="B2414" s="6" t="s">
        <v>26355</v>
      </c>
      <c r="C2414" s="6" t="s">
        <v>26334</v>
      </c>
      <c r="D2414" s="6" t="str">
        <f t="shared" si="37"/>
        <v>t x km</v>
      </c>
    </row>
    <row r="2415" spans="1:4" x14ac:dyDescent="0.2">
      <c r="A2415" s="6" t="s">
        <v>736</v>
      </c>
      <c r="B2415" s="6" t="s">
        <v>26356</v>
      </c>
      <c r="C2415" s="6" t="s">
        <v>26334</v>
      </c>
      <c r="D2415" s="6" t="str">
        <f t="shared" si="37"/>
        <v>t x km</v>
      </c>
    </row>
    <row r="2416" spans="1:4" x14ac:dyDescent="0.2">
      <c r="A2416" s="6" t="s">
        <v>12639</v>
      </c>
      <c r="B2416" s="6" t="s">
        <v>26356</v>
      </c>
      <c r="C2416" s="6" t="s">
        <v>26334</v>
      </c>
      <c r="D2416" s="6" t="str">
        <f t="shared" si="37"/>
        <v>t x km</v>
      </c>
    </row>
    <row r="2417" spans="1:4" x14ac:dyDescent="0.2">
      <c r="A2417" s="6" t="s">
        <v>737</v>
      </c>
      <c r="B2417" s="6" t="s">
        <v>26357</v>
      </c>
      <c r="C2417" s="6" t="s">
        <v>26334</v>
      </c>
      <c r="D2417" s="6" t="str">
        <f t="shared" si="37"/>
        <v>t x km</v>
      </c>
    </row>
    <row r="2418" spans="1:4" x14ac:dyDescent="0.2">
      <c r="A2418" s="6" t="s">
        <v>12640</v>
      </c>
      <c r="B2418" s="6" t="s">
        <v>26357</v>
      </c>
      <c r="C2418" s="6" t="s">
        <v>26334</v>
      </c>
      <c r="D2418" s="6" t="str">
        <f t="shared" si="37"/>
        <v>t x km</v>
      </c>
    </row>
    <row r="2419" spans="1:4" x14ac:dyDescent="0.2">
      <c r="A2419" s="6" t="s">
        <v>738</v>
      </c>
      <c r="B2419" s="6" t="s">
        <v>26358</v>
      </c>
      <c r="C2419" s="6" t="s">
        <v>26334</v>
      </c>
      <c r="D2419" s="6" t="str">
        <f t="shared" si="37"/>
        <v>t x km</v>
      </c>
    </row>
    <row r="2420" spans="1:4" x14ac:dyDescent="0.2">
      <c r="A2420" s="6" t="s">
        <v>12641</v>
      </c>
      <c r="B2420" s="6" t="s">
        <v>26358</v>
      </c>
      <c r="C2420" s="6" t="s">
        <v>26334</v>
      </c>
      <c r="D2420" s="6" t="str">
        <f t="shared" si="37"/>
        <v>t x km</v>
      </c>
    </row>
    <row r="2421" spans="1:4" x14ac:dyDescent="0.2">
      <c r="A2421" s="6" t="s">
        <v>739</v>
      </c>
      <c r="B2421" s="6" t="s">
        <v>26359</v>
      </c>
      <c r="C2421" s="6" t="s">
        <v>26334</v>
      </c>
      <c r="D2421" s="6" t="str">
        <f t="shared" si="37"/>
        <v>t x km</v>
      </c>
    </row>
    <row r="2422" spans="1:4" x14ac:dyDescent="0.2">
      <c r="A2422" s="6" t="s">
        <v>12642</v>
      </c>
      <c r="B2422" s="6" t="s">
        <v>26359</v>
      </c>
      <c r="C2422" s="6" t="s">
        <v>26334</v>
      </c>
      <c r="D2422" s="6" t="str">
        <f t="shared" si="37"/>
        <v>t x km</v>
      </c>
    </row>
    <row r="2423" spans="1:4" x14ac:dyDescent="0.2">
      <c r="A2423" s="6" t="s">
        <v>740</v>
      </c>
      <c r="B2423" s="6" t="s">
        <v>26360</v>
      </c>
      <c r="C2423" s="6" t="s">
        <v>26334</v>
      </c>
      <c r="D2423" s="6" t="str">
        <f t="shared" si="37"/>
        <v>t x km</v>
      </c>
    </row>
    <row r="2424" spans="1:4" x14ac:dyDescent="0.2">
      <c r="A2424" s="6" t="s">
        <v>12643</v>
      </c>
      <c r="B2424" s="6" t="s">
        <v>26360</v>
      </c>
      <c r="C2424" s="6" t="s">
        <v>26334</v>
      </c>
      <c r="D2424" s="6" t="str">
        <f t="shared" si="37"/>
        <v>t x km</v>
      </c>
    </row>
    <row r="2425" spans="1:4" x14ac:dyDescent="0.2">
      <c r="A2425" s="6" t="s">
        <v>741</v>
      </c>
      <c r="B2425" s="6" t="s">
        <v>26361</v>
      </c>
      <c r="C2425" s="6" t="s">
        <v>26334</v>
      </c>
      <c r="D2425" s="6" t="str">
        <f t="shared" si="37"/>
        <v>t x km</v>
      </c>
    </row>
    <row r="2426" spans="1:4" x14ac:dyDescent="0.2">
      <c r="A2426" s="6" t="s">
        <v>12644</v>
      </c>
      <c r="B2426" s="6" t="s">
        <v>26361</v>
      </c>
      <c r="C2426" s="6" t="s">
        <v>26334</v>
      </c>
      <c r="D2426" s="6" t="str">
        <f t="shared" si="37"/>
        <v>t x km</v>
      </c>
    </row>
    <row r="2427" spans="1:4" x14ac:dyDescent="0.2">
      <c r="A2427" s="6" t="s">
        <v>742</v>
      </c>
      <c r="B2427" s="6" t="s">
        <v>26362</v>
      </c>
      <c r="C2427" s="6" t="s">
        <v>26334</v>
      </c>
      <c r="D2427" s="6" t="str">
        <f t="shared" si="37"/>
        <v>t x km</v>
      </c>
    </row>
    <row r="2428" spans="1:4" x14ac:dyDescent="0.2">
      <c r="A2428" s="6" t="s">
        <v>12645</v>
      </c>
      <c r="B2428" s="6" t="s">
        <v>26362</v>
      </c>
      <c r="C2428" s="6" t="s">
        <v>26334</v>
      </c>
      <c r="D2428" s="6" t="str">
        <f t="shared" si="37"/>
        <v>t x km</v>
      </c>
    </row>
    <row r="2429" spans="1:4" x14ac:dyDescent="0.2">
      <c r="A2429" s="6" t="s">
        <v>743</v>
      </c>
      <c r="B2429" s="6" t="s">
        <v>26363</v>
      </c>
      <c r="C2429" s="6" t="s">
        <v>26334</v>
      </c>
      <c r="D2429" s="6" t="str">
        <f t="shared" si="37"/>
        <v>t x km</v>
      </c>
    </row>
    <row r="2430" spans="1:4" x14ac:dyDescent="0.2">
      <c r="A2430" s="6" t="s">
        <v>12646</v>
      </c>
      <c r="B2430" s="6" t="s">
        <v>26363</v>
      </c>
      <c r="C2430" s="6" t="s">
        <v>26334</v>
      </c>
      <c r="D2430" s="6" t="str">
        <f t="shared" si="37"/>
        <v>t x km</v>
      </c>
    </row>
    <row r="2431" spans="1:4" x14ac:dyDescent="0.2">
      <c r="A2431" s="6" t="s">
        <v>744</v>
      </c>
      <c r="B2431" s="6" t="s">
        <v>26364</v>
      </c>
      <c r="C2431" s="6" t="s">
        <v>26334</v>
      </c>
      <c r="D2431" s="6" t="str">
        <f t="shared" si="37"/>
        <v>t x km</v>
      </c>
    </row>
    <row r="2432" spans="1:4" x14ac:dyDescent="0.2">
      <c r="A2432" s="6" t="s">
        <v>12647</v>
      </c>
      <c r="B2432" s="6" t="s">
        <v>26364</v>
      </c>
      <c r="C2432" s="6" t="s">
        <v>26334</v>
      </c>
      <c r="D2432" s="6" t="str">
        <f t="shared" si="37"/>
        <v>t x km</v>
      </c>
    </row>
    <row r="2433" spans="1:4" x14ac:dyDescent="0.2">
      <c r="A2433" s="6" t="s">
        <v>745</v>
      </c>
      <c r="B2433" s="6" t="s">
        <v>26365</v>
      </c>
      <c r="C2433" s="6" t="s">
        <v>26334</v>
      </c>
      <c r="D2433" s="6" t="str">
        <f t="shared" si="37"/>
        <v>t x km</v>
      </c>
    </row>
    <row r="2434" spans="1:4" x14ac:dyDescent="0.2">
      <c r="A2434" s="6" t="s">
        <v>12648</v>
      </c>
      <c r="B2434" s="6" t="s">
        <v>26365</v>
      </c>
      <c r="C2434" s="6" t="s">
        <v>26334</v>
      </c>
      <c r="D2434" s="6" t="str">
        <f t="shared" ref="D2434:D2497" si="38">LOWER(C2434)</f>
        <v>t x km</v>
      </c>
    </row>
    <row r="2435" spans="1:4" x14ac:dyDescent="0.2">
      <c r="A2435" s="6" t="s">
        <v>746</v>
      </c>
      <c r="B2435" s="6" t="s">
        <v>26366</v>
      </c>
      <c r="C2435" s="6" t="s">
        <v>26334</v>
      </c>
      <c r="D2435" s="6" t="str">
        <f t="shared" si="38"/>
        <v>t x km</v>
      </c>
    </row>
    <row r="2436" spans="1:4" x14ac:dyDescent="0.2">
      <c r="A2436" s="6" t="s">
        <v>12649</v>
      </c>
      <c r="B2436" s="6" t="s">
        <v>26366</v>
      </c>
      <c r="C2436" s="6" t="s">
        <v>26334</v>
      </c>
      <c r="D2436" s="6" t="str">
        <f t="shared" si="38"/>
        <v>t x km</v>
      </c>
    </row>
    <row r="2437" spans="1:4" x14ac:dyDescent="0.2">
      <c r="A2437" s="6" t="s">
        <v>747</v>
      </c>
      <c r="B2437" s="6" t="s">
        <v>26367</v>
      </c>
      <c r="C2437" s="6" t="s">
        <v>26334</v>
      </c>
      <c r="D2437" s="6" t="str">
        <f t="shared" si="38"/>
        <v>t x km</v>
      </c>
    </row>
    <row r="2438" spans="1:4" x14ac:dyDescent="0.2">
      <c r="A2438" s="6" t="s">
        <v>12650</v>
      </c>
      <c r="B2438" s="6" t="s">
        <v>26367</v>
      </c>
      <c r="C2438" s="6" t="s">
        <v>26334</v>
      </c>
      <c r="D2438" s="6" t="str">
        <f t="shared" si="38"/>
        <v>t x km</v>
      </c>
    </row>
    <row r="2439" spans="1:4" x14ac:dyDescent="0.2">
      <c r="A2439" s="6" t="s">
        <v>748</v>
      </c>
      <c r="B2439" s="6" t="s">
        <v>26368</v>
      </c>
      <c r="C2439" s="6" t="s">
        <v>26334</v>
      </c>
      <c r="D2439" s="6" t="str">
        <f t="shared" si="38"/>
        <v>t x km</v>
      </c>
    </row>
    <row r="2440" spans="1:4" x14ac:dyDescent="0.2">
      <c r="A2440" s="6" t="s">
        <v>12651</v>
      </c>
      <c r="B2440" s="6" t="s">
        <v>26368</v>
      </c>
      <c r="C2440" s="6" t="s">
        <v>26334</v>
      </c>
      <c r="D2440" s="6" t="str">
        <f t="shared" si="38"/>
        <v>t x km</v>
      </c>
    </row>
    <row r="2441" spans="1:4" x14ac:dyDescent="0.2">
      <c r="A2441" s="6" t="s">
        <v>749</v>
      </c>
      <c r="B2441" s="6" t="s">
        <v>26369</v>
      </c>
      <c r="C2441" s="6" t="s">
        <v>26334</v>
      </c>
      <c r="D2441" s="6" t="str">
        <f t="shared" si="38"/>
        <v>t x km</v>
      </c>
    </row>
    <row r="2442" spans="1:4" x14ac:dyDescent="0.2">
      <c r="A2442" s="6" t="s">
        <v>12652</v>
      </c>
      <c r="B2442" s="6" t="s">
        <v>26369</v>
      </c>
      <c r="C2442" s="6" t="s">
        <v>26334</v>
      </c>
      <c r="D2442" s="6" t="str">
        <f t="shared" si="38"/>
        <v>t x km</v>
      </c>
    </row>
    <row r="2443" spans="1:4" x14ac:dyDescent="0.2">
      <c r="A2443" s="6" t="s">
        <v>750</v>
      </c>
      <c r="B2443" s="6" t="s">
        <v>26370</v>
      </c>
      <c r="C2443" s="6" t="s">
        <v>26334</v>
      </c>
      <c r="D2443" s="6" t="str">
        <f t="shared" si="38"/>
        <v>t x km</v>
      </c>
    </row>
    <row r="2444" spans="1:4" x14ac:dyDescent="0.2">
      <c r="A2444" s="6" t="s">
        <v>12653</v>
      </c>
      <c r="B2444" s="6" t="s">
        <v>26370</v>
      </c>
      <c r="C2444" s="6" t="s">
        <v>26334</v>
      </c>
      <c r="D2444" s="6" t="str">
        <f t="shared" si="38"/>
        <v>t x km</v>
      </c>
    </row>
    <row r="2445" spans="1:4" x14ac:dyDescent="0.2">
      <c r="A2445" s="6" t="s">
        <v>751</v>
      </c>
      <c r="B2445" s="6" t="s">
        <v>26371</v>
      </c>
      <c r="C2445" s="6" t="s">
        <v>26334</v>
      </c>
      <c r="D2445" s="6" t="str">
        <f t="shared" si="38"/>
        <v>t x km</v>
      </c>
    </row>
    <row r="2446" spans="1:4" x14ac:dyDescent="0.2">
      <c r="A2446" s="6" t="s">
        <v>12654</v>
      </c>
      <c r="B2446" s="6" t="s">
        <v>26371</v>
      </c>
      <c r="C2446" s="6" t="s">
        <v>26334</v>
      </c>
      <c r="D2446" s="6" t="str">
        <f t="shared" si="38"/>
        <v>t x km</v>
      </c>
    </row>
    <row r="2447" spans="1:4" x14ac:dyDescent="0.2">
      <c r="A2447" s="6" t="s">
        <v>752</v>
      </c>
      <c r="B2447" s="6" t="s">
        <v>26372</v>
      </c>
      <c r="C2447" s="6" t="s">
        <v>26334</v>
      </c>
      <c r="D2447" s="6" t="str">
        <f t="shared" si="38"/>
        <v>t x km</v>
      </c>
    </row>
    <row r="2448" spans="1:4" x14ac:dyDescent="0.2">
      <c r="A2448" s="6" t="s">
        <v>12655</v>
      </c>
      <c r="B2448" s="6" t="s">
        <v>26372</v>
      </c>
      <c r="C2448" s="6" t="s">
        <v>26334</v>
      </c>
      <c r="D2448" s="6" t="str">
        <f t="shared" si="38"/>
        <v>t x km</v>
      </c>
    </row>
    <row r="2449" spans="1:4" x14ac:dyDescent="0.2">
      <c r="A2449" s="6" t="s">
        <v>753</v>
      </c>
      <c r="B2449" s="6" t="s">
        <v>26373</v>
      </c>
      <c r="C2449" s="6" t="s">
        <v>26334</v>
      </c>
      <c r="D2449" s="6" t="str">
        <f t="shared" si="38"/>
        <v>t x km</v>
      </c>
    </row>
    <row r="2450" spans="1:4" x14ac:dyDescent="0.2">
      <c r="A2450" s="6" t="s">
        <v>12656</v>
      </c>
      <c r="B2450" s="6" t="s">
        <v>26373</v>
      </c>
      <c r="C2450" s="6" t="s">
        <v>26334</v>
      </c>
      <c r="D2450" s="6" t="str">
        <f t="shared" si="38"/>
        <v>t x km</v>
      </c>
    </row>
    <row r="2451" spans="1:4" x14ac:dyDescent="0.2">
      <c r="A2451" s="6" t="s">
        <v>754</v>
      </c>
      <c r="B2451" s="6" t="s">
        <v>26374</v>
      </c>
      <c r="C2451" s="6" t="s">
        <v>26334</v>
      </c>
      <c r="D2451" s="6" t="str">
        <f t="shared" si="38"/>
        <v>t x km</v>
      </c>
    </row>
    <row r="2452" spans="1:4" x14ac:dyDescent="0.2">
      <c r="A2452" s="6" t="s">
        <v>12657</v>
      </c>
      <c r="B2452" s="6" t="s">
        <v>26374</v>
      </c>
      <c r="C2452" s="6" t="s">
        <v>26334</v>
      </c>
      <c r="D2452" s="6" t="str">
        <f t="shared" si="38"/>
        <v>t x km</v>
      </c>
    </row>
    <row r="2453" spans="1:4" x14ac:dyDescent="0.2">
      <c r="A2453" s="6" t="s">
        <v>755</v>
      </c>
      <c r="B2453" s="6" t="s">
        <v>26375</v>
      </c>
      <c r="C2453" s="6" t="s">
        <v>26334</v>
      </c>
      <c r="D2453" s="6" t="str">
        <f t="shared" si="38"/>
        <v>t x km</v>
      </c>
    </row>
    <row r="2454" spans="1:4" x14ac:dyDescent="0.2">
      <c r="A2454" s="6" t="s">
        <v>12658</v>
      </c>
      <c r="B2454" s="6" t="s">
        <v>26375</v>
      </c>
      <c r="C2454" s="6" t="s">
        <v>26334</v>
      </c>
      <c r="D2454" s="6" t="str">
        <f t="shared" si="38"/>
        <v>t x km</v>
      </c>
    </row>
    <row r="2455" spans="1:4" x14ac:dyDescent="0.2">
      <c r="A2455" s="6" t="s">
        <v>756</v>
      </c>
      <c r="B2455" s="6" t="s">
        <v>26376</v>
      </c>
      <c r="C2455" s="6" t="s">
        <v>26334</v>
      </c>
      <c r="D2455" s="6" t="str">
        <f t="shared" si="38"/>
        <v>t x km</v>
      </c>
    </row>
    <row r="2456" spans="1:4" x14ac:dyDescent="0.2">
      <c r="A2456" s="6" t="s">
        <v>12659</v>
      </c>
      <c r="B2456" s="6" t="s">
        <v>26376</v>
      </c>
      <c r="C2456" s="6" t="s">
        <v>26334</v>
      </c>
      <c r="D2456" s="6" t="str">
        <f t="shared" si="38"/>
        <v>t x km</v>
      </c>
    </row>
    <row r="2457" spans="1:4" x14ac:dyDescent="0.2">
      <c r="A2457" s="6" t="s">
        <v>757</v>
      </c>
      <c r="B2457" s="6" t="s">
        <v>26377</v>
      </c>
      <c r="C2457" s="6" t="s">
        <v>26334</v>
      </c>
      <c r="D2457" s="6" t="str">
        <f t="shared" si="38"/>
        <v>t x km</v>
      </c>
    </row>
    <row r="2458" spans="1:4" x14ac:dyDescent="0.2">
      <c r="A2458" s="6" t="s">
        <v>12660</v>
      </c>
      <c r="B2458" s="6" t="s">
        <v>26377</v>
      </c>
      <c r="C2458" s="6" t="s">
        <v>26334</v>
      </c>
      <c r="D2458" s="6" t="str">
        <f t="shared" si="38"/>
        <v>t x km</v>
      </c>
    </row>
    <row r="2459" spans="1:4" x14ac:dyDescent="0.2">
      <c r="A2459" s="6" t="s">
        <v>758</v>
      </c>
      <c r="B2459" s="6" t="s">
        <v>26378</v>
      </c>
      <c r="C2459" s="6" t="s">
        <v>26334</v>
      </c>
      <c r="D2459" s="6" t="str">
        <f t="shared" si="38"/>
        <v>t x km</v>
      </c>
    </row>
    <row r="2460" spans="1:4" x14ac:dyDescent="0.2">
      <c r="A2460" s="6" t="s">
        <v>12661</v>
      </c>
      <c r="B2460" s="6" t="s">
        <v>26378</v>
      </c>
      <c r="C2460" s="6" t="s">
        <v>26334</v>
      </c>
      <c r="D2460" s="6" t="str">
        <f t="shared" si="38"/>
        <v>t x km</v>
      </c>
    </row>
    <row r="2461" spans="1:4" x14ac:dyDescent="0.2">
      <c r="A2461" s="6" t="s">
        <v>759</v>
      </c>
      <c r="B2461" s="6" t="s">
        <v>26379</v>
      </c>
      <c r="C2461" s="6" t="s">
        <v>26334</v>
      </c>
      <c r="D2461" s="6" t="str">
        <f t="shared" si="38"/>
        <v>t x km</v>
      </c>
    </row>
    <row r="2462" spans="1:4" x14ac:dyDescent="0.2">
      <c r="A2462" s="6" t="s">
        <v>12662</v>
      </c>
      <c r="B2462" s="6" t="s">
        <v>26379</v>
      </c>
      <c r="C2462" s="6" t="s">
        <v>26334</v>
      </c>
      <c r="D2462" s="6" t="str">
        <f t="shared" si="38"/>
        <v>t x km</v>
      </c>
    </row>
    <row r="2463" spans="1:4" x14ac:dyDescent="0.2">
      <c r="A2463" s="6" t="s">
        <v>760</v>
      </c>
      <c r="B2463" s="6" t="s">
        <v>26380</v>
      </c>
      <c r="C2463" s="6" t="s">
        <v>26334</v>
      </c>
      <c r="D2463" s="6" t="str">
        <f t="shared" si="38"/>
        <v>t x km</v>
      </c>
    </row>
    <row r="2464" spans="1:4" x14ac:dyDescent="0.2">
      <c r="A2464" s="6" t="s">
        <v>12663</v>
      </c>
      <c r="B2464" s="6" t="s">
        <v>26380</v>
      </c>
      <c r="C2464" s="6" t="s">
        <v>26334</v>
      </c>
      <c r="D2464" s="6" t="str">
        <f t="shared" si="38"/>
        <v>t x km</v>
      </c>
    </row>
    <row r="2465" spans="1:4" x14ac:dyDescent="0.2">
      <c r="A2465" s="6" t="s">
        <v>761</v>
      </c>
      <c r="B2465" s="6" t="s">
        <v>26381</v>
      </c>
      <c r="C2465" s="6" t="s">
        <v>26334</v>
      </c>
      <c r="D2465" s="6" t="str">
        <f t="shared" si="38"/>
        <v>t x km</v>
      </c>
    </row>
    <row r="2466" spans="1:4" x14ac:dyDescent="0.2">
      <c r="A2466" s="6" t="s">
        <v>12664</v>
      </c>
      <c r="B2466" s="6" t="s">
        <v>26381</v>
      </c>
      <c r="C2466" s="6" t="s">
        <v>26334</v>
      </c>
      <c r="D2466" s="6" t="str">
        <f t="shared" si="38"/>
        <v>t x km</v>
      </c>
    </row>
    <row r="2467" spans="1:4" x14ac:dyDescent="0.2">
      <c r="A2467" s="6" t="s">
        <v>762</v>
      </c>
      <c r="B2467" s="6" t="s">
        <v>26382</v>
      </c>
      <c r="C2467" s="6" t="s">
        <v>26334</v>
      </c>
      <c r="D2467" s="6" t="str">
        <f t="shared" si="38"/>
        <v>t x km</v>
      </c>
    </row>
    <row r="2468" spans="1:4" x14ac:dyDescent="0.2">
      <c r="A2468" s="6" t="s">
        <v>12665</v>
      </c>
      <c r="B2468" s="6" t="s">
        <v>26382</v>
      </c>
      <c r="C2468" s="6" t="s">
        <v>26334</v>
      </c>
      <c r="D2468" s="6" t="str">
        <f t="shared" si="38"/>
        <v>t x km</v>
      </c>
    </row>
    <row r="2469" spans="1:4" x14ac:dyDescent="0.2">
      <c r="A2469" s="6" t="s">
        <v>763</v>
      </c>
      <c r="B2469" s="6" t="s">
        <v>26383</v>
      </c>
      <c r="C2469" s="6" t="s">
        <v>26334</v>
      </c>
      <c r="D2469" s="6" t="str">
        <f t="shared" si="38"/>
        <v>t x km</v>
      </c>
    </row>
    <row r="2470" spans="1:4" x14ac:dyDescent="0.2">
      <c r="A2470" s="6" t="s">
        <v>12666</v>
      </c>
      <c r="B2470" s="6" t="s">
        <v>26383</v>
      </c>
      <c r="C2470" s="6" t="s">
        <v>26334</v>
      </c>
      <c r="D2470" s="6" t="str">
        <f t="shared" si="38"/>
        <v>t x km</v>
      </c>
    </row>
    <row r="2471" spans="1:4" x14ac:dyDescent="0.2">
      <c r="A2471" s="6" t="s">
        <v>764</v>
      </c>
      <c r="B2471" s="6" t="s">
        <v>26384</v>
      </c>
      <c r="C2471" s="6" t="s">
        <v>26334</v>
      </c>
      <c r="D2471" s="6" t="str">
        <f t="shared" si="38"/>
        <v>t x km</v>
      </c>
    </row>
    <row r="2472" spans="1:4" x14ac:dyDescent="0.2">
      <c r="A2472" s="6" t="s">
        <v>12667</v>
      </c>
      <c r="B2472" s="6" t="s">
        <v>26384</v>
      </c>
      <c r="C2472" s="6" t="s">
        <v>26334</v>
      </c>
      <c r="D2472" s="6" t="str">
        <f t="shared" si="38"/>
        <v>t x km</v>
      </c>
    </row>
    <row r="2473" spans="1:4" x14ac:dyDescent="0.2">
      <c r="A2473" s="6" t="s">
        <v>765</v>
      </c>
      <c r="B2473" s="6" t="s">
        <v>26385</v>
      </c>
      <c r="C2473" s="6" t="s">
        <v>26334</v>
      </c>
      <c r="D2473" s="6" t="str">
        <f t="shared" si="38"/>
        <v>t x km</v>
      </c>
    </row>
    <row r="2474" spans="1:4" x14ac:dyDescent="0.2">
      <c r="A2474" s="6" t="s">
        <v>12668</v>
      </c>
      <c r="B2474" s="6" t="s">
        <v>26385</v>
      </c>
      <c r="C2474" s="6" t="s">
        <v>26334</v>
      </c>
      <c r="D2474" s="6" t="str">
        <f t="shared" si="38"/>
        <v>t x km</v>
      </c>
    </row>
    <row r="2475" spans="1:4" x14ac:dyDescent="0.2">
      <c r="A2475" s="6" t="s">
        <v>766</v>
      </c>
      <c r="B2475" s="6" t="s">
        <v>26386</v>
      </c>
      <c r="C2475" s="6" t="s">
        <v>26334</v>
      </c>
      <c r="D2475" s="6" t="str">
        <f t="shared" si="38"/>
        <v>t x km</v>
      </c>
    </row>
    <row r="2476" spans="1:4" x14ac:dyDescent="0.2">
      <c r="A2476" s="6" t="s">
        <v>12669</v>
      </c>
      <c r="B2476" s="6" t="s">
        <v>26386</v>
      </c>
      <c r="C2476" s="6" t="s">
        <v>26334</v>
      </c>
      <c r="D2476" s="6" t="str">
        <f t="shared" si="38"/>
        <v>t x km</v>
      </c>
    </row>
    <row r="2477" spans="1:4" x14ac:dyDescent="0.2">
      <c r="A2477" s="6" t="s">
        <v>767</v>
      </c>
      <c r="B2477" s="6" t="s">
        <v>26387</v>
      </c>
      <c r="C2477" s="6" t="s">
        <v>26334</v>
      </c>
      <c r="D2477" s="6" t="str">
        <f t="shared" si="38"/>
        <v>t x km</v>
      </c>
    </row>
    <row r="2478" spans="1:4" x14ac:dyDescent="0.2">
      <c r="A2478" s="6" t="s">
        <v>12670</v>
      </c>
      <c r="B2478" s="6" t="s">
        <v>26387</v>
      </c>
      <c r="C2478" s="6" t="s">
        <v>26334</v>
      </c>
      <c r="D2478" s="6" t="str">
        <f t="shared" si="38"/>
        <v>t x km</v>
      </c>
    </row>
    <row r="2479" spans="1:4" x14ac:dyDescent="0.2">
      <c r="A2479" s="6" t="s">
        <v>6867</v>
      </c>
      <c r="B2479" s="6" t="s">
        <v>26388</v>
      </c>
      <c r="C2479" s="6" t="s">
        <v>26334</v>
      </c>
      <c r="D2479" s="6" t="str">
        <f t="shared" si="38"/>
        <v>t x km</v>
      </c>
    </row>
    <row r="2480" spans="1:4" x14ac:dyDescent="0.2">
      <c r="A2480" s="6" t="s">
        <v>12671</v>
      </c>
      <c r="B2480" s="6" t="s">
        <v>26388</v>
      </c>
      <c r="C2480" s="6" t="s">
        <v>26334</v>
      </c>
      <c r="D2480" s="6" t="str">
        <f t="shared" si="38"/>
        <v>t x km</v>
      </c>
    </row>
    <row r="2481" spans="1:4" x14ac:dyDescent="0.2">
      <c r="A2481" s="6" t="s">
        <v>6868</v>
      </c>
      <c r="B2481" s="6" t="s">
        <v>26389</v>
      </c>
      <c r="C2481" s="6" t="s">
        <v>26334</v>
      </c>
      <c r="D2481" s="6" t="str">
        <f t="shared" si="38"/>
        <v>t x km</v>
      </c>
    </row>
    <row r="2482" spans="1:4" x14ac:dyDescent="0.2">
      <c r="A2482" s="6" t="s">
        <v>12672</v>
      </c>
      <c r="B2482" s="6" t="s">
        <v>26389</v>
      </c>
      <c r="C2482" s="6" t="s">
        <v>26334</v>
      </c>
      <c r="D2482" s="6" t="str">
        <f t="shared" si="38"/>
        <v>t x km</v>
      </c>
    </row>
    <row r="2483" spans="1:4" x14ac:dyDescent="0.2">
      <c r="A2483" s="6" t="s">
        <v>6869</v>
      </c>
      <c r="B2483" s="6" t="s">
        <v>26390</v>
      </c>
      <c r="C2483" s="6" t="s">
        <v>26334</v>
      </c>
      <c r="D2483" s="6" t="str">
        <f t="shared" si="38"/>
        <v>t x km</v>
      </c>
    </row>
    <row r="2484" spans="1:4" x14ac:dyDescent="0.2">
      <c r="A2484" s="6" t="s">
        <v>12673</v>
      </c>
      <c r="B2484" s="6" t="s">
        <v>26390</v>
      </c>
      <c r="C2484" s="6" t="s">
        <v>26334</v>
      </c>
      <c r="D2484" s="6" t="str">
        <f t="shared" si="38"/>
        <v>t x km</v>
      </c>
    </row>
    <row r="2485" spans="1:4" x14ac:dyDescent="0.2">
      <c r="A2485" s="6" t="s">
        <v>6870</v>
      </c>
      <c r="B2485" s="6" t="s">
        <v>26391</v>
      </c>
      <c r="C2485" s="6" t="s">
        <v>26334</v>
      </c>
      <c r="D2485" s="6" t="str">
        <f t="shared" si="38"/>
        <v>t x km</v>
      </c>
    </row>
    <row r="2486" spans="1:4" x14ac:dyDescent="0.2">
      <c r="A2486" s="6" t="s">
        <v>12674</v>
      </c>
      <c r="B2486" s="6" t="s">
        <v>26391</v>
      </c>
      <c r="C2486" s="6" t="s">
        <v>26334</v>
      </c>
      <c r="D2486" s="6" t="str">
        <f t="shared" si="38"/>
        <v>t x km</v>
      </c>
    </row>
    <row r="2487" spans="1:4" x14ac:dyDescent="0.2">
      <c r="A2487" s="6" t="s">
        <v>768</v>
      </c>
      <c r="B2487" s="6" t="s">
        <v>26392</v>
      </c>
      <c r="C2487" s="6" t="s">
        <v>26393</v>
      </c>
      <c r="D2487" s="6" t="str">
        <f t="shared" si="38"/>
        <v>unxkm</v>
      </c>
    </row>
    <row r="2488" spans="1:4" x14ac:dyDescent="0.2">
      <c r="A2488" s="6" t="s">
        <v>12675</v>
      </c>
      <c r="B2488" s="6" t="s">
        <v>26392</v>
      </c>
      <c r="C2488" s="6" t="s">
        <v>26393</v>
      </c>
      <c r="D2488" s="6" t="str">
        <f t="shared" si="38"/>
        <v>unxkm</v>
      </c>
    </row>
    <row r="2489" spans="1:4" x14ac:dyDescent="0.2">
      <c r="A2489" s="6" t="s">
        <v>769</v>
      </c>
      <c r="B2489" s="6" t="s">
        <v>26394</v>
      </c>
      <c r="C2489" s="6" t="s">
        <v>26334</v>
      </c>
      <c r="D2489" s="6" t="str">
        <f t="shared" si="38"/>
        <v>t x km</v>
      </c>
    </row>
    <row r="2490" spans="1:4" x14ac:dyDescent="0.2">
      <c r="A2490" s="6" t="s">
        <v>12676</v>
      </c>
      <c r="B2490" s="6" t="s">
        <v>26394</v>
      </c>
      <c r="C2490" s="6" t="s">
        <v>26334</v>
      </c>
      <c r="D2490" s="6" t="str">
        <f t="shared" si="38"/>
        <v>t x km</v>
      </c>
    </row>
    <row r="2491" spans="1:4" x14ac:dyDescent="0.2">
      <c r="A2491" s="6" t="s">
        <v>6871</v>
      </c>
      <c r="B2491" s="6" t="s">
        <v>26395</v>
      </c>
      <c r="C2491" s="6" t="s">
        <v>12</v>
      </c>
      <c r="D2491" s="6" t="str">
        <f t="shared" si="38"/>
        <v>un</v>
      </c>
    </row>
    <row r="2492" spans="1:4" x14ac:dyDescent="0.2">
      <c r="A2492" s="6" t="s">
        <v>12677</v>
      </c>
      <c r="B2492" s="6" t="s">
        <v>26395</v>
      </c>
      <c r="C2492" s="6" t="s">
        <v>12</v>
      </c>
      <c r="D2492" s="6" t="str">
        <f t="shared" si="38"/>
        <v>un</v>
      </c>
    </row>
    <row r="2493" spans="1:4" x14ac:dyDescent="0.2">
      <c r="A2493" s="6" t="s">
        <v>6872</v>
      </c>
      <c r="B2493" s="6" t="s">
        <v>26396</v>
      </c>
      <c r="C2493" s="6" t="s">
        <v>12</v>
      </c>
      <c r="D2493" s="6" t="str">
        <f t="shared" si="38"/>
        <v>un</v>
      </c>
    </row>
    <row r="2494" spans="1:4" x14ac:dyDescent="0.2">
      <c r="A2494" s="6" t="s">
        <v>12678</v>
      </c>
      <c r="B2494" s="6" t="s">
        <v>26396</v>
      </c>
      <c r="C2494" s="6" t="s">
        <v>12</v>
      </c>
      <c r="D2494" s="6" t="str">
        <f t="shared" si="38"/>
        <v>un</v>
      </c>
    </row>
    <row r="2495" spans="1:4" x14ac:dyDescent="0.2">
      <c r="A2495" s="6" t="s">
        <v>6873</v>
      </c>
      <c r="B2495" s="6" t="s">
        <v>26397</v>
      </c>
      <c r="C2495" s="6" t="s">
        <v>12</v>
      </c>
      <c r="D2495" s="6" t="str">
        <f t="shared" si="38"/>
        <v>un</v>
      </c>
    </row>
    <row r="2496" spans="1:4" x14ac:dyDescent="0.2">
      <c r="A2496" s="6" t="s">
        <v>12679</v>
      </c>
      <c r="B2496" s="6" t="s">
        <v>26397</v>
      </c>
      <c r="C2496" s="6" t="s">
        <v>12</v>
      </c>
      <c r="D2496" s="6" t="str">
        <f t="shared" si="38"/>
        <v>un</v>
      </c>
    </row>
    <row r="2497" spans="1:4" x14ac:dyDescent="0.2">
      <c r="A2497" s="6" t="s">
        <v>6874</v>
      </c>
      <c r="B2497" s="6" t="s">
        <v>26398</v>
      </c>
      <c r="C2497" s="6" t="s">
        <v>12</v>
      </c>
      <c r="D2497" s="6" t="str">
        <f t="shared" si="38"/>
        <v>un</v>
      </c>
    </row>
    <row r="2498" spans="1:4" x14ac:dyDescent="0.2">
      <c r="A2498" s="6" t="s">
        <v>12680</v>
      </c>
      <c r="B2498" s="6" t="s">
        <v>26398</v>
      </c>
      <c r="C2498" s="6" t="s">
        <v>12</v>
      </c>
      <c r="D2498" s="6" t="str">
        <f t="shared" ref="D2498:D2561" si="39">LOWER(C2498)</f>
        <v>un</v>
      </c>
    </row>
    <row r="2499" spans="1:4" x14ac:dyDescent="0.2">
      <c r="A2499" s="6" t="s">
        <v>6875</v>
      </c>
      <c r="B2499" s="6" t="s">
        <v>26399</v>
      </c>
      <c r="C2499" s="6" t="s">
        <v>12</v>
      </c>
      <c r="D2499" s="6" t="str">
        <f t="shared" si="39"/>
        <v>un</v>
      </c>
    </row>
    <row r="2500" spans="1:4" x14ac:dyDescent="0.2">
      <c r="A2500" s="6" t="s">
        <v>12681</v>
      </c>
      <c r="B2500" s="6" t="s">
        <v>26399</v>
      </c>
      <c r="C2500" s="6" t="s">
        <v>12</v>
      </c>
      <c r="D2500" s="6" t="str">
        <f t="shared" si="39"/>
        <v>un</v>
      </c>
    </row>
    <row r="2501" spans="1:4" x14ac:dyDescent="0.2">
      <c r="A2501" s="6" t="s">
        <v>6876</v>
      </c>
      <c r="B2501" s="6" t="s">
        <v>26400</v>
      </c>
      <c r="C2501" s="6" t="s">
        <v>12</v>
      </c>
      <c r="D2501" s="6" t="str">
        <f t="shared" si="39"/>
        <v>un</v>
      </c>
    </row>
    <row r="2502" spans="1:4" x14ac:dyDescent="0.2">
      <c r="A2502" s="6" t="s">
        <v>12682</v>
      </c>
      <c r="B2502" s="6" t="s">
        <v>26400</v>
      </c>
      <c r="C2502" s="6" t="s">
        <v>12</v>
      </c>
      <c r="D2502" s="6" t="str">
        <f t="shared" si="39"/>
        <v>un</v>
      </c>
    </row>
    <row r="2503" spans="1:4" x14ac:dyDescent="0.2">
      <c r="A2503" s="6" t="s">
        <v>6877</v>
      </c>
      <c r="B2503" s="6" t="s">
        <v>26401</v>
      </c>
      <c r="C2503" s="6" t="s">
        <v>12</v>
      </c>
      <c r="D2503" s="6" t="str">
        <f t="shared" si="39"/>
        <v>un</v>
      </c>
    </row>
    <row r="2504" spans="1:4" x14ac:dyDescent="0.2">
      <c r="A2504" s="6" t="s">
        <v>12683</v>
      </c>
      <c r="B2504" s="6" t="s">
        <v>26401</v>
      </c>
      <c r="C2504" s="6" t="s">
        <v>12</v>
      </c>
      <c r="D2504" s="6" t="str">
        <f t="shared" si="39"/>
        <v>un</v>
      </c>
    </row>
    <row r="2505" spans="1:4" x14ac:dyDescent="0.2">
      <c r="A2505" s="6" t="s">
        <v>6878</v>
      </c>
      <c r="B2505" s="6" t="s">
        <v>26402</v>
      </c>
      <c r="C2505" s="6" t="s">
        <v>12</v>
      </c>
      <c r="D2505" s="6" t="str">
        <f t="shared" si="39"/>
        <v>un</v>
      </c>
    </row>
    <row r="2506" spans="1:4" x14ac:dyDescent="0.2">
      <c r="A2506" s="6" t="s">
        <v>12684</v>
      </c>
      <c r="B2506" s="6" t="s">
        <v>26402</v>
      </c>
      <c r="C2506" s="6" t="s">
        <v>12</v>
      </c>
      <c r="D2506" s="6" t="str">
        <f t="shared" si="39"/>
        <v>un</v>
      </c>
    </row>
    <row r="2507" spans="1:4" x14ac:dyDescent="0.2">
      <c r="A2507" s="6" t="s">
        <v>6879</v>
      </c>
      <c r="B2507" s="6" t="s">
        <v>26403</v>
      </c>
      <c r="C2507" s="6" t="s">
        <v>12</v>
      </c>
      <c r="D2507" s="6" t="str">
        <f t="shared" si="39"/>
        <v>un</v>
      </c>
    </row>
    <row r="2508" spans="1:4" x14ac:dyDescent="0.2">
      <c r="A2508" s="6" t="s">
        <v>12685</v>
      </c>
      <c r="B2508" s="6" t="s">
        <v>26403</v>
      </c>
      <c r="C2508" s="6" t="s">
        <v>12</v>
      </c>
      <c r="D2508" s="6" t="str">
        <f t="shared" si="39"/>
        <v>un</v>
      </c>
    </row>
    <row r="2509" spans="1:4" x14ac:dyDescent="0.2">
      <c r="A2509" s="6" t="s">
        <v>770</v>
      </c>
      <c r="B2509" s="6" t="s">
        <v>26404</v>
      </c>
      <c r="C2509" s="6" t="s">
        <v>20</v>
      </c>
      <c r="D2509" s="6" t="str">
        <f t="shared" si="39"/>
        <v>t</v>
      </c>
    </row>
    <row r="2510" spans="1:4" x14ac:dyDescent="0.2">
      <c r="A2510" s="6" t="s">
        <v>12686</v>
      </c>
      <c r="B2510" s="6" t="s">
        <v>26404</v>
      </c>
      <c r="C2510" s="6" t="s">
        <v>20</v>
      </c>
      <c r="D2510" s="6" t="str">
        <f t="shared" si="39"/>
        <v>t</v>
      </c>
    </row>
    <row r="2511" spans="1:4" x14ac:dyDescent="0.2">
      <c r="A2511" s="6" t="s">
        <v>771</v>
      </c>
      <c r="B2511" s="6" t="s">
        <v>26405</v>
      </c>
      <c r="C2511" s="6" t="s">
        <v>20</v>
      </c>
      <c r="D2511" s="6" t="str">
        <f t="shared" si="39"/>
        <v>t</v>
      </c>
    </row>
    <row r="2512" spans="1:4" x14ac:dyDescent="0.2">
      <c r="A2512" s="6" t="s">
        <v>12687</v>
      </c>
      <c r="B2512" s="6" t="s">
        <v>26405</v>
      </c>
      <c r="C2512" s="6" t="s">
        <v>20</v>
      </c>
      <c r="D2512" s="6" t="str">
        <f t="shared" si="39"/>
        <v>t</v>
      </c>
    </row>
    <row r="2513" spans="1:4" x14ac:dyDescent="0.2">
      <c r="A2513" s="6" t="s">
        <v>772</v>
      </c>
      <c r="B2513" s="6" t="s">
        <v>26406</v>
      </c>
      <c r="C2513" s="6" t="s">
        <v>20</v>
      </c>
      <c r="D2513" s="6" t="str">
        <f t="shared" si="39"/>
        <v>t</v>
      </c>
    </row>
    <row r="2514" spans="1:4" x14ac:dyDescent="0.2">
      <c r="A2514" s="6" t="s">
        <v>12688</v>
      </c>
      <c r="B2514" s="6" t="s">
        <v>26406</v>
      </c>
      <c r="C2514" s="6" t="s">
        <v>20</v>
      </c>
      <c r="D2514" s="6" t="str">
        <f t="shared" si="39"/>
        <v>t</v>
      </c>
    </row>
    <row r="2515" spans="1:4" x14ac:dyDescent="0.2">
      <c r="A2515" s="6" t="s">
        <v>6880</v>
      </c>
      <c r="B2515" s="6" t="s">
        <v>26407</v>
      </c>
      <c r="C2515" s="6" t="s">
        <v>20</v>
      </c>
      <c r="D2515" s="6" t="str">
        <f t="shared" si="39"/>
        <v>t</v>
      </c>
    </row>
    <row r="2516" spans="1:4" x14ac:dyDescent="0.2">
      <c r="A2516" s="6" t="s">
        <v>12689</v>
      </c>
      <c r="B2516" s="6" t="s">
        <v>26407</v>
      </c>
      <c r="C2516" s="6" t="s">
        <v>20</v>
      </c>
      <c r="D2516" s="6" t="str">
        <f t="shared" si="39"/>
        <v>t</v>
      </c>
    </row>
    <row r="2517" spans="1:4" x14ac:dyDescent="0.2">
      <c r="A2517" s="6" t="s">
        <v>773</v>
      </c>
      <c r="B2517" s="6" t="s">
        <v>26408</v>
      </c>
      <c r="C2517" s="6" t="s">
        <v>20</v>
      </c>
      <c r="D2517" s="6" t="str">
        <f t="shared" si="39"/>
        <v>t</v>
      </c>
    </row>
    <row r="2518" spans="1:4" x14ac:dyDescent="0.2">
      <c r="A2518" s="6" t="s">
        <v>12690</v>
      </c>
      <c r="B2518" s="6" t="s">
        <v>26408</v>
      </c>
      <c r="C2518" s="6" t="s">
        <v>20</v>
      </c>
      <c r="D2518" s="6" t="str">
        <f t="shared" si="39"/>
        <v>t</v>
      </c>
    </row>
    <row r="2519" spans="1:4" x14ac:dyDescent="0.2">
      <c r="A2519" s="6" t="s">
        <v>774</v>
      </c>
      <c r="B2519" s="6" t="s">
        <v>26409</v>
      </c>
      <c r="C2519" s="6" t="s">
        <v>20</v>
      </c>
      <c r="D2519" s="6" t="str">
        <f t="shared" si="39"/>
        <v>t</v>
      </c>
    </row>
    <row r="2520" spans="1:4" x14ac:dyDescent="0.2">
      <c r="A2520" s="6" t="s">
        <v>12691</v>
      </c>
      <c r="B2520" s="6" t="s">
        <v>26409</v>
      </c>
      <c r="C2520" s="6" t="s">
        <v>20</v>
      </c>
      <c r="D2520" s="6" t="str">
        <f t="shared" si="39"/>
        <v>t</v>
      </c>
    </row>
    <row r="2521" spans="1:4" x14ac:dyDescent="0.2">
      <c r="A2521" s="6" t="s">
        <v>6881</v>
      </c>
      <c r="B2521" s="6" t="s">
        <v>26410</v>
      </c>
      <c r="C2521" s="6" t="s">
        <v>20</v>
      </c>
      <c r="D2521" s="6" t="str">
        <f t="shared" si="39"/>
        <v>t</v>
      </c>
    </row>
    <row r="2522" spans="1:4" x14ac:dyDescent="0.2">
      <c r="A2522" s="6" t="s">
        <v>12692</v>
      </c>
      <c r="B2522" s="6" t="s">
        <v>26410</v>
      </c>
      <c r="C2522" s="6" t="s">
        <v>20</v>
      </c>
      <c r="D2522" s="6" t="str">
        <f t="shared" si="39"/>
        <v>t</v>
      </c>
    </row>
    <row r="2523" spans="1:4" x14ac:dyDescent="0.2">
      <c r="A2523" s="6" t="s">
        <v>775</v>
      </c>
      <c r="B2523" s="6" t="s">
        <v>26411</v>
      </c>
      <c r="C2523" s="6" t="s">
        <v>20</v>
      </c>
      <c r="D2523" s="6" t="str">
        <f t="shared" si="39"/>
        <v>t</v>
      </c>
    </row>
    <row r="2524" spans="1:4" x14ac:dyDescent="0.2">
      <c r="A2524" s="6" t="s">
        <v>12693</v>
      </c>
      <c r="B2524" s="6" t="s">
        <v>26411</v>
      </c>
      <c r="C2524" s="6" t="s">
        <v>20</v>
      </c>
      <c r="D2524" s="6" t="str">
        <f t="shared" si="39"/>
        <v>t</v>
      </c>
    </row>
    <row r="2525" spans="1:4" x14ac:dyDescent="0.2">
      <c r="A2525" s="6" t="s">
        <v>776</v>
      </c>
      <c r="B2525" s="6" t="s">
        <v>26412</v>
      </c>
      <c r="C2525" s="6" t="s">
        <v>20</v>
      </c>
      <c r="D2525" s="6" t="str">
        <f t="shared" si="39"/>
        <v>t</v>
      </c>
    </row>
    <row r="2526" spans="1:4" x14ac:dyDescent="0.2">
      <c r="A2526" s="6" t="s">
        <v>12694</v>
      </c>
      <c r="B2526" s="6" t="s">
        <v>26412</v>
      </c>
      <c r="C2526" s="6" t="s">
        <v>20</v>
      </c>
      <c r="D2526" s="6" t="str">
        <f t="shared" si="39"/>
        <v>t</v>
      </c>
    </row>
    <row r="2527" spans="1:4" x14ac:dyDescent="0.2">
      <c r="A2527" s="6" t="s">
        <v>777</v>
      </c>
      <c r="B2527" s="6" t="s">
        <v>26413</v>
      </c>
      <c r="C2527" s="6" t="s">
        <v>20</v>
      </c>
      <c r="D2527" s="6" t="str">
        <f t="shared" si="39"/>
        <v>t</v>
      </c>
    </row>
    <row r="2528" spans="1:4" x14ac:dyDescent="0.2">
      <c r="A2528" s="6" t="s">
        <v>12695</v>
      </c>
      <c r="B2528" s="6" t="s">
        <v>26413</v>
      </c>
      <c r="C2528" s="6" t="s">
        <v>20</v>
      </c>
      <c r="D2528" s="6" t="str">
        <f t="shared" si="39"/>
        <v>t</v>
      </c>
    </row>
    <row r="2529" spans="1:4" x14ac:dyDescent="0.2">
      <c r="A2529" s="6" t="s">
        <v>778</v>
      </c>
      <c r="B2529" s="6" t="s">
        <v>26414</v>
      </c>
      <c r="C2529" s="6" t="s">
        <v>20</v>
      </c>
      <c r="D2529" s="6" t="str">
        <f t="shared" si="39"/>
        <v>t</v>
      </c>
    </row>
    <row r="2530" spans="1:4" x14ac:dyDescent="0.2">
      <c r="A2530" s="6" t="s">
        <v>12696</v>
      </c>
      <c r="B2530" s="6" t="s">
        <v>26414</v>
      </c>
      <c r="C2530" s="6" t="s">
        <v>20</v>
      </c>
      <c r="D2530" s="6" t="str">
        <f t="shared" si="39"/>
        <v>t</v>
      </c>
    </row>
    <row r="2531" spans="1:4" x14ac:dyDescent="0.2">
      <c r="A2531" s="6" t="s">
        <v>779</v>
      </c>
      <c r="B2531" s="6" t="s">
        <v>26415</v>
      </c>
      <c r="C2531" s="6" t="s">
        <v>20</v>
      </c>
      <c r="D2531" s="6" t="str">
        <f t="shared" si="39"/>
        <v>t</v>
      </c>
    </row>
    <row r="2532" spans="1:4" x14ac:dyDescent="0.2">
      <c r="A2532" s="6" t="s">
        <v>12697</v>
      </c>
      <c r="B2532" s="6" t="s">
        <v>26415</v>
      </c>
      <c r="C2532" s="6" t="s">
        <v>20</v>
      </c>
      <c r="D2532" s="6" t="str">
        <f t="shared" si="39"/>
        <v>t</v>
      </c>
    </row>
    <row r="2533" spans="1:4" x14ac:dyDescent="0.2">
      <c r="A2533" s="6" t="s">
        <v>6882</v>
      </c>
      <c r="B2533" s="6" t="s">
        <v>26416</v>
      </c>
      <c r="C2533" s="6" t="s">
        <v>20</v>
      </c>
      <c r="D2533" s="6" t="str">
        <f t="shared" si="39"/>
        <v>t</v>
      </c>
    </row>
    <row r="2534" spans="1:4" x14ac:dyDescent="0.2">
      <c r="A2534" s="6" t="s">
        <v>12698</v>
      </c>
      <c r="B2534" s="6" t="s">
        <v>26416</v>
      </c>
      <c r="C2534" s="6" t="s">
        <v>20</v>
      </c>
      <c r="D2534" s="6" t="str">
        <f t="shared" si="39"/>
        <v>t</v>
      </c>
    </row>
    <row r="2535" spans="1:4" x14ac:dyDescent="0.2">
      <c r="A2535" s="6" t="s">
        <v>780</v>
      </c>
      <c r="B2535" s="6" t="s">
        <v>26417</v>
      </c>
      <c r="C2535" s="6" t="s">
        <v>20</v>
      </c>
      <c r="D2535" s="6" t="str">
        <f t="shared" si="39"/>
        <v>t</v>
      </c>
    </row>
    <row r="2536" spans="1:4" x14ac:dyDescent="0.2">
      <c r="A2536" s="6" t="s">
        <v>12699</v>
      </c>
      <c r="B2536" s="6" t="s">
        <v>26417</v>
      </c>
      <c r="C2536" s="6" t="s">
        <v>20</v>
      </c>
      <c r="D2536" s="6" t="str">
        <f t="shared" si="39"/>
        <v>t</v>
      </c>
    </row>
    <row r="2537" spans="1:4" x14ac:dyDescent="0.2">
      <c r="A2537" s="6" t="s">
        <v>781</v>
      </c>
      <c r="B2537" s="6" t="s">
        <v>26418</v>
      </c>
      <c r="C2537" s="6" t="s">
        <v>20</v>
      </c>
      <c r="D2537" s="6" t="str">
        <f t="shared" si="39"/>
        <v>t</v>
      </c>
    </row>
    <row r="2538" spans="1:4" x14ac:dyDescent="0.2">
      <c r="A2538" s="6" t="s">
        <v>12700</v>
      </c>
      <c r="B2538" s="6" t="s">
        <v>26418</v>
      </c>
      <c r="C2538" s="6" t="s">
        <v>20</v>
      </c>
      <c r="D2538" s="6" t="str">
        <f t="shared" si="39"/>
        <v>t</v>
      </c>
    </row>
    <row r="2539" spans="1:4" x14ac:dyDescent="0.2">
      <c r="A2539" s="6" t="s">
        <v>782</v>
      </c>
      <c r="B2539" s="6" t="s">
        <v>26419</v>
      </c>
      <c r="C2539" s="6" t="s">
        <v>20</v>
      </c>
      <c r="D2539" s="6" t="str">
        <f t="shared" si="39"/>
        <v>t</v>
      </c>
    </row>
    <row r="2540" spans="1:4" x14ac:dyDescent="0.2">
      <c r="A2540" s="6" t="s">
        <v>12701</v>
      </c>
      <c r="B2540" s="6" t="s">
        <v>26419</v>
      </c>
      <c r="C2540" s="6" t="s">
        <v>20</v>
      </c>
      <c r="D2540" s="6" t="str">
        <f t="shared" si="39"/>
        <v>t</v>
      </c>
    </row>
    <row r="2541" spans="1:4" x14ac:dyDescent="0.2">
      <c r="A2541" s="6" t="s">
        <v>783</v>
      </c>
      <c r="B2541" s="6" t="s">
        <v>26420</v>
      </c>
      <c r="C2541" s="6" t="s">
        <v>20</v>
      </c>
      <c r="D2541" s="6" t="str">
        <f t="shared" si="39"/>
        <v>t</v>
      </c>
    </row>
    <row r="2542" spans="1:4" x14ac:dyDescent="0.2">
      <c r="A2542" s="6" t="s">
        <v>12702</v>
      </c>
      <c r="B2542" s="6" t="s">
        <v>26420</v>
      </c>
      <c r="C2542" s="6" t="s">
        <v>20</v>
      </c>
      <c r="D2542" s="6" t="str">
        <f t="shared" si="39"/>
        <v>t</v>
      </c>
    </row>
    <row r="2543" spans="1:4" x14ac:dyDescent="0.2">
      <c r="A2543" s="6" t="s">
        <v>784</v>
      </c>
      <c r="B2543" s="6" t="s">
        <v>26421</v>
      </c>
      <c r="C2543" s="6" t="s">
        <v>20</v>
      </c>
      <c r="D2543" s="6" t="str">
        <f t="shared" si="39"/>
        <v>t</v>
      </c>
    </row>
    <row r="2544" spans="1:4" x14ac:dyDescent="0.2">
      <c r="A2544" s="6" t="s">
        <v>12703</v>
      </c>
      <c r="B2544" s="6" t="s">
        <v>26421</v>
      </c>
      <c r="C2544" s="6" t="s">
        <v>20</v>
      </c>
      <c r="D2544" s="6" t="str">
        <f t="shared" si="39"/>
        <v>t</v>
      </c>
    </row>
    <row r="2545" spans="1:4" x14ac:dyDescent="0.2">
      <c r="A2545" s="6" t="s">
        <v>785</v>
      </c>
      <c r="B2545" s="6" t="s">
        <v>26422</v>
      </c>
      <c r="C2545" s="6" t="s">
        <v>20</v>
      </c>
      <c r="D2545" s="6" t="str">
        <f t="shared" si="39"/>
        <v>t</v>
      </c>
    </row>
    <row r="2546" spans="1:4" x14ac:dyDescent="0.2">
      <c r="A2546" s="6" t="s">
        <v>12704</v>
      </c>
      <c r="B2546" s="6" t="s">
        <v>26422</v>
      </c>
      <c r="C2546" s="6" t="s">
        <v>20</v>
      </c>
      <c r="D2546" s="6" t="str">
        <f t="shared" si="39"/>
        <v>t</v>
      </c>
    </row>
    <row r="2547" spans="1:4" x14ac:dyDescent="0.2">
      <c r="A2547" s="6" t="s">
        <v>786</v>
      </c>
      <c r="B2547" s="6" t="s">
        <v>26423</v>
      </c>
      <c r="C2547" s="6" t="s">
        <v>20</v>
      </c>
      <c r="D2547" s="6" t="str">
        <f t="shared" si="39"/>
        <v>t</v>
      </c>
    </row>
    <row r="2548" spans="1:4" x14ac:dyDescent="0.2">
      <c r="A2548" s="6" t="s">
        <v>12705</v>
      </c>
      <c r="B2548" s="6" t="s">
        <v>26423</v>
      </c>
      <c r="C2548" s="6" t="s">
        <v>20</v>
      </c>
      <c r="D2548" s="6" t="str">
        <f t="shared" si="39"/>
        <v>t</v>
      </c>
    </row>
    <row r="2549" spans="1:4" x14ac:dyDescent="0.2">
      <c r="A2549" s="6" t="s">
        <v>787</v>
      </c>
      <c r="B2549" s="6" t="s">
        <v>26424</v>
      </c>
      <c r="C2549" s="6" t="s">
        <v>20</v>
      </c>
      <c r="D2549" s="6" t="str">
        <f t="shared" si="39"/>
        <v>t</v>
      </c>
    </row>
    <row r="2550" spans="1:4" x14ac:dyDescent="0.2">
      <c r="A2550" s="6" t="s">
        <v>12706</v>
      </c>
      <c r="B2550" s="6" t="s">
        <v>26424</v>
      </c>
      <c r="C2550" s="6" t="s">
        <v>20</v>
      </c>
      <c r="D2550" s="6" t="str">
        <f t="shared" si="39"/>
        <v>t</v>
      </c>
    </row>
    <row r="2551" spans="1:4" x14ac:dyDescent="0.2">
      <c r="A2551" s="6" t="s">
        <v>788</v>
      </c>
      <c r="B2551" s="6" t="s">
        <v>26425</v>
      </c>
      <c r="C2551" s="6" t="s">
        <v>20</v>
      </c>
      <c r="D2551" s="6" t="str">
        <f t="shared" si="39"/>
        <v>t</v>
      </c>
    </row>
    <row r="2552" spans="1:4" x14ac:dyDescent="0.2">
      <c r="A2552" s="6" t="s">
        <v>12707</v>
      </c>
      <c r="B2552" s="6" t="s">
        <v>26425</v>
      </c>
      <c r="C2552" s="6" t="s">
        <v>20</v>
      </c>
      <c r="D2552" s="6" t="str">
        <f t="shared" si="39"/>
        <v>t</v>
      </c>
    </row>
    <row r="2553" spans="1:4" x14ac:dyDescent="0.2">
      <c r="A2553" s="6" t="s">
        <v>789</v>
      </c>
      <c r="B2553" s="6" t="s">
        <v>26426</v>
      </c>
      <c r="C2553" s="6" t="s">
        <v>20</v>
      </c>
      <c r="D2553" s="6" t="str">
        <f t="shared" si="39"/>
        <v>t</v>
      </c>
    </row>
    <row r="2554" spans="1:4" x14ac:dyDescent="0.2">
      <c r="A2554" s="6" t="s">
        <v>12708</v>
      </c>
      <c r="B2554" s="6" t="s">
        <v>26426</v>
      </c>
      <c r="C2554" s="6" t="s">
        <v>20</v>
      </c>
      <c r="D2554" s="6" t="str">
        <f t="shared" si="39"/>
        <v>t</v>
      </c>
    </row>
    <row r="2555" spans="1:4" x14ac:dyDescent="0.2">
      <c r="A2555" s="6" t="s">
        <v>790</v>
      </c>
      <c r="B2555" s="6" t="s">
        <v>26427</v>
      </c>
      <c r="C2555" s="6" t="s">
        <v>20</v>
      </c>
      <c r="D2555" s="6" t="str">
        <f t="shared" si="39"/>
        <v>t</v>
      </c>
    </row>
    <row r="2556" spans="1:4" x14ac:dyDescent="0.2">
      <c r="A2556" s="6" t="s">
        <v>12709</v>
      </c>
      <c r="B2556" s="6" t="s">
        <v>26427</v>
      </c>
      <c r="C2556" s="6" t="s">
        <v>20</v>
      </c>
      <c r="D2556" s="6" t="str">
        <f t="shared" si="39"/>
        <v>t</v>
      </c>
    </row>
    <row r="2557" spans="1:4" x14ac:dyDescent="0.2">
      <c r="A2557" s="6" t="s">
        <v>791</v>
      </c>
      <c r="B2557" s="6" t="s">
        <v>26428</v>
      </c>
      <c r="C2557" s="6" t="s">
        <v>20</v>
      </c>
      <c r="D2557" s="6" t="str">
        <f t="shared" si="39"/>
        <v>t</v>
      </c>
    </row>
    <row r="2558" spans="1:4" x14ac:dyDescent="0.2">
      <c r="A2558" s="6" t="s">
        <v>12710</v>
      </c>
      <c r="B2558" s="6" t="s">
        <v>26428</v>
      </c>
      <c r="C2558" s="6" t="s">
        <v>20</v>
      </c>
      <c r="D2558" s="6" t="str">
        <f t="shared" si="39"/>
        <v>t</v>
      </c>
    </row>
    <row r="2559" spans="1:4" x14ac:dyDescent="0.2">
      <c r="A2559" s="6" t="s">
        <v>792</v>
      </c>
      <c r="B2559" s="6" t="s">
        <v>26429</v>
      </c>
      <c r="C2559" s="6" t="s">
        <v>20</v>
      </c>
      <c r="D2559" s="6" t="str">
        <f t="shared" si="39"/>
        <v>t</v>
      </c>
    </row>
    <row r="2560" spans="1:4" x14ac:dyDescent="0.2">
      <c r="A2560" s="6" t="s">
        <v>12711</v>
      </c>
      <c r="B2560" s="6" t="s">
        <v>26429</v>
      </c>
      <c r="C2560" s="6" t="s">
        <v>20</v>
      </c>
      <c r="D2560" s="6" t="str">
        <f t="shared" si="39"/>
        <v>t</v>
      </c>
    </row>
    <row r="2561" spans="1:4" x14ac:dyDescent="0.2">
      <c r="A2561" s="6" t="s">
        <v>793</v>
      </c>
      <c r="B2561" s="6" t="s">
        <v>26430</v>
      </c>
      <c r="C2561" s="6" t="s">
        <v>20</v>
      </c>
      <c r="D2561" s="6" t="str">
        <f t="shared" si="39"/>
        <v>t</v>
      </c>
    </row>
    <row r="2562" spans="1:4" x14ac:dyDescent="0.2">
      <c r="A2562" s="6" t="s">
        <v>12712</v>
      </c>
      <c r="B2562" s="6" t="s">
        <v>26430</v>
      </c>
      <c r="C2562" s="6" t="s">
        <v>20</v>
      </c>
      <c r="D2562" s="6" t="str">
        <f t="shared" ref="D2562:D2625" si="40">LOWER(C2562)</f>
        <v>t</v>
      </c>
    </row>
    <row r="2563" spans="1:4" x14ac:dyDescent="0.2">
      <c r="A2563" s="6" t="s">
        <v>794</v>
      </c>
      <c r="B2563" s="6" t="s">
        <v>26431</v>
      </c>
      <c r="C2563" s="6" t="s">
        <v>20</v>
      </c>
      <c r="D2563" s="6" t="str">
        <f t="shared" si="40"/>
        <v>t</v>
      </c>
    </row>
    <row r="2564" spans="1:4" x14ac:dyDescent="0.2">
      <c r="A2564" s="6" t="s">
        <v>12713</v>
      </c>
      <c r="B2564" s="6" t="s">
        <v>26431</v>
      </c>
      <c r="C2564" s="6" t="s">
        <v>20</v>
      </c>
      <c r="D2564" s="6" t="str">
        <f t="shared" si="40"/>
        <v>t</v>
      </c>
    </row>
    <row r="2565" spans="1:4" x14ac:dyDescent="0.2">
      <c r="A2565" s="6" t="s">
        <v>795</v>
      </c>
      <c r="B2565" s="6" t="s">
        <v>26432</v>
      </c>
      <c r="C2565" s="6" t="s">
        <v>20</v>
      </c>
      <c r="D2565" s="6" t="str">
        <f t="shared" si="40"/>
        <v>t</v>
      </c>
    </row>
    <row r="2566" spans="1:4" x14ac:dyDescent="0.2">
      <c r="A2566" s="6" t="s">
        <v>12714</v>
      </c>
      <c r="B2566" s="6" t="s">
        <v>26432</v>
      </c>
      <c r="C2566" s="6" t="s">
        <v>20</v>
      </c>
      <c r="D2566" s="6" t="str">
        <f t="shared" si="40"/>
        <v>t</v>
      </c>
    </row>
    <row r="2567" spans="1:4" x14ac:dyDescent="0.2">
      <c r="A2567" s="6" t="s">
        <v>796</v>
      </c>
      <c r="B2567" s="6" t="s">
        <v>26433</v>
      </c>
      <c r="C2567" s="6" t="s">
        <v>20</v>
      </c>
      <c r="D2567" s="6" t="str">
        <f t="shared" si="40"/>
        <v>t</v>
      </c>
    </row>
    <row r="2568" spans="1:4" x14ac:dyDescent="0.2">
      <c r="A2568" s="6" t="s">
        <v>12715</v>
      </c>
      <c r="B2568" s="6" t="s">
        <v>26433</v>
      </c>
      <c r="C2568" s="6" t="s">
        <v>20</v>
      </c>
      <c r="D2568" s="6" t="str">
        <f t="shared" si="40"/>
        <v>t</v>
      </c>
    </row>
    <row r="2569" spans="1:4" x14ac:dyDescent="0.2">
      <c r="A2569" s="6" t="s">
        <v>797</v>
      </c>
      <c r="B2569" s="6" t="s">
        <v>26434</v>
      </c>
      <c r="C2569" s="6" t="s">
        <v>20</v>
      </c>
      <c r="D2569" s="6" t="str">
        <f t="shared" si="40"/>
        <v>t</v>
      </c>
    </row>
    <row r="2570" spans="1:4" x14ac:dyDescent="0.2">
      <c r="A2570" s="6" t="s">
        <v>12716</v>
      </c>
      <c r="B2570" s="6" t="s">
        <v>26434</v>
      </c>
      <c r="C2570" s="6" t="s">
        <v>20</v>
      </c>
      <c r="D2570" s="6" t="str">
        <f t="shared" si="40"/>
        <v>t</v>
      </c>
    </row>
    <row r="2571" spans="1:4" x14ac:dyDescent="0.2">
      <c r="A2571" s="6" t="s">
        <v>798</v>
      </c>
      <c r="B2571" s="6" t="s">
        <v>26435</v>
      </c>
      <c r="C2571" s="6" t="s">
        <v>20</v>
      </c>
      <c r="D2571" s="6" t="str">
        <f t="shared" si="40"/>
        <v>t</v>
      </c>
    </row>
    <row r="2572" spans="1:4" x14ac:dyDescent="0.2">
      <c r="A2572" s="6" t="s">
        <v>12717</v>
      </c>
      <c r="B2572" s="6" t="s">
        <v>26435</v>
      </c>
      <c r="C2572" s="6" t="s">
        <v>20</v>
      </c>
      <c r="D2572" s="6" t="str">
        <f t="shared" si="40"/>
        <v>t</v>
      </c>
    </row>
    <row r="2573" spans="1:4" x14ac:dyDescent="0.2">
      <c r="A2573" s="6" t="s">
        <v>799</v>
      </c>
      <c r="B2573" s="6" t="s">
        <v>26436</v>
      </c>
      <c r="C2573" s="6" t="s">
        <v>20</v>
      </c>
      <c r="D2573" s="6" t="str">
        <f t="shared" si="40"/>
        <v>t</v>
      </c>
    </row>
    <row r="2574" spans="1:4" x14ac:dyDescent="0.2">
      <c r="A2574" s="6" t="s">
        <v>12718</v>
      </c>
      <c r="B2574" s="6" t="s">
        <v>26436</v>
      </c>
      <c r="C2574" s="6" t="s">
        <v>20</v>
      </c>
      <c r="D2574" s="6" t="str">
        <f t="shared" si="40"/>
        <v>t</v>
      </c>
    </row>
    <row r="2575" spans="1:4" x14ac:dyDescent="0.2">
      <c r="A2575" s="6" t="s">
        <v>800</v>
      </c>
      <c r="B2575" s="6" t="s">
        <v>26437</v>
      </c>
      <c r="C2575" s="6" t="s">
        <v>20</v>
      </c>
      <c r="D2575" s="6" t="str">
        <f t="shared" si="40"/>
        <v>t</v>
      </c>
    </row>
    <row r="2576" spans="1:4" x14ac:dyDescent="0.2">
      <c r="A2576" s="6" t="s">
        <v>12719</v>
      </c>
      <c r="B2576" s="6" t="s">
        <v>26437</v>
      </c>
      <c r="C2576" s="6" t="s">
        <v>20</v>
      </c>
      <c r="D2576" s="6" t="str">
        <f t="shared" si="40"/>
        <v>t</v>
      </c>
    </row>
    <row r="2577" spans="1:4" x14ac:dyDescent="0.2">
      <c r="A2577" s="6" t="s">
        <v>801</v>
      </c>
      <c r="B2577" s="6" t="s">
        <v>26438</v>
      </c>
      <c r="C2577" s="6" t="s">
        <v>20</v>
      </c>
      <c r="D2577" s="6" t="str">
        <f t="shared" si="40"/>
        <v>t</v>
      </c>
    </row>
    <row r="2578" spans="1:4" x14ac:dyDescent="0.2">
      <c r="A2578" s="6" t="s">
        <v>12720</v>
      </c>
      <c r="B2578" s="6" t="s">
        <v>26438</v>
      </c>
      <c r="C2578" s="6" t="s">
        <v>20</v>
      </c>
      <c r="D2578" s="6" t="str">
        <f t="shared" si="40"/>
        <v>t</v>
      </c>
    </row>
    <row r="2579" spans="1:4" x14ac:dyDescent="0.2">
      <c r="A2579" s="6" t="s">
        <v>802</v>
      </c>
      <c r="B2579" s="6" t="s">
        <v>26439</v>
      </c>
      <c r="C2579" s="6" t="s">
        <v>20</v>
      </c>
      <c r="D2579" s="6" t="str">
        <f t="shared" si="40"/>
        <v>t</v>
      </c>
    </row>
    <row r="2580" spans="1:4" x14ac:dyDescent="0.2">
      <c r="A2580" s="6" t="s">
        <v>12721</v>
      </c>
      <c r="B2580" s="6" t="s">
        <v>26439</v>
      </c>
      <c r="C2580" s="6" t="s">
        <v>20</v>
      </c>
      <c r="D2580" s="6" t="str">
        <f t="shared" si="40"/>
        <v>t</v>
      </c>
    </row>
    <row r="2581" spans="1:4" x14ac:dyDescent="0.2">
      <c r="A2581" s="6" t="s">
        <v>803</v>
      </c>
      <c r="B2581" s="6" t="s">
        <v>26440</v>
      </c>
      <c r="C2581" s="6" t="s">
        <v>12</v>
      </c>
      <c r="D2581" s="6" t="str">
        <f t="shared" si="40"/>
        <v>un</v>
      </c>
    </row>
    <row r="2582" spans="1:4" x14ac:dyDescent="0.2">
      <c r="A2582" s="6" t="s">
        <v>12722</v>
      </c>
      <c r="B2582" s="6" t="s">
        <v>26440</v>
      </c>
      <c r="C2582" s="6" t="s">
        <v>12</v>
      </c>
      <c r="D2582" s="6" t="str">
        <f t="shared" si="40"/>
        <v>un</v>
      </c>
    </row>
    <row r="2583" spans="1:4" x14ac:dyDescent="0.2">
      <c r="A2583" s="6" t="s">
        <v>804</v>
      </c>
      <c r="B2583" s="6" t="s">
        <v>26441</v>
      </c>
      <c r="C2583" s="6" t="s">
        <v>20</v>
      </c>
      <c r="D2583" s="6" t="str">
        <f t="shared" si="40"/>
        <v>t</v>
      </c>
    </row>
    <row r="2584" spans="1:4" x14ac:dyDescent="0.2">
      <c r="A2584" s="6" t="s">
        <v>12723</v>
      </c>
      <c r="B2584" s="6" t="s">
        <v>26441</v>
      </c>
      <c r="C2584" s="6" t="s">
        <v>20</v>
      </c>
      <c r="D2584" s="6" t="str">
        <f t="shared" si="40"/>
        <v>t</v>
      </c>
    </row>
    <row r="2585" spans="1:4" x14ac:dyDescent="0.2">
      <c r="A2585" s="6" t="s">
        <v>6883</v>
      </c>
      <c r="B2585" s="6" t="s">
        <v>26442</v>
      </c>
      <c r="C2585" s="6" t="s">
        <v>12</v>
      </c>
      <c r="D2585" s="6" t="str">
        <f t="shared" si="40"/>
        <v>un</v>
      </c>
    </row>
    <row r="2586" spans="1:4" x14ac:dyDescent="0.2">
      <c r="A2586" s="6" t="s">
        <v>12724</v>
      </c>
      <c r="B2586" s="6" t="s">
        <v>26442</v>
      </c>
      <c r="C2586" s="6" t="s">
        <v>12</v>
      </c>
      <c r="D2586" s="6" t="str">
        <f t="shared" si="40"/>
        <v>un</v>
      </c>
    </row>
    <row r="2587" spans="1:4" x14ac:dyDescent="0.2">
      <c r="A2587" s="6" t="s">
        <v>6884</v>
      </c>
      <c r="B2587" s="6" t="s">
        <v>26443</v>
      </c>
      <c r="C2587" s="6" t="s">
        <v>12</v>
      </c>
      <c r="D2587" s="6" t="str">
        <f t="shared" si="40"/>
        <v>un</v>
      </c>
    </row>
    <row r="2588" spans="1:4" x14ac:dyDescent="0.2">
      <c r="A2588" s="6" t="s">
        <v>12725</v>
      </c>
      <c r="B2588" s="6" t="s">
        <v>26443</v>
      </c>
      <c r="C2588" s="6" t="s">
        <v>12</v>
      </c>
      <c r="D2588" s="6" t="str">
        <f t="shared" si="40"/>
        <v>un</v>
      </c>
    </row>
    <row r="2589" spans="1:4" x14ac:dyDescent="0.2">
      <c r="A2589" s="6" t="s">
        <v>805</v>
      </c>
      <c r="B2589" s="6" t="s">
        <v>26444</v>
      </c>
      <c r="C2589" s="6" t="s">
        <v>408</v>
      </c>
      <c r="D2589" s="6" t="str">
        <f t="shared" si="40"/>
        <v>km</v>
      </c>
    </row>
    <row r="2590" spans="1:4" x14ac:dyDescent="0.2">
      <c r="A2590" s="6" t="s">
        <v>12726</v>
      </c>
      <c r="B2590" s="6" t="s">
        <v>26444</v>
      </c>
      <c r="C2590" s="6" t="s">
        <v>408</v>
      </c>
      <c r="D2590" s="6" t="str">
        <f t="shared" si="40"/>
        <v>km</v>
      </c>
    </row>
    <row r="2591" spans="1:4" x14ac:dyDescent="0.2">
      <c r="A2591" s="6" t="s">
        <v>806</v>
      </c>
      <c r="B2591" s="6" t="s">
        <v>26445</v>
      </c>
      <c r="C2591" s="6" t="s">
        <v>408</v>
      </c>
      <c r="D2591" s="6" t="str">
        <f t="shared" si="40"/>
        <v>km</v>
      </c>
    </row>
    <row r="2592" spans="1:4" x14ac:dyDescent="0.2">
      <c r="A2592" s="6" t="s">
        <v>12727</v>
      </c>
      <c r="B2592" s="6" t="s">
        <v>26445</v>
      </c>
      <c r="C2592" s="6" t="s">
        <v>408</v>
      </c>
      <c r="D2592" s="6" t="str">
        <f t="shared" si="40"/>
        <v>km</v>
      </c>
    </row>
    <row r="2593" spans="1:4" x14ac:dyDescent="0.2">
      <c r="A2593" s="6" t="s">
        <v>807</v>
      </c>
      <c r="B2593" s="6" t="s">
        <v>26446</v>
      </c>
      <c r="C2593" s="6" t="s">
        <v>408</v>
      </c>
      <c r="D2593" s="6" t="str">
        <f t="shared" si="40"/>
        <v>km</v>
      </c>
    </row>
    <row r="2594" spans="1:4" x14ac:dyDescent="0.2">
      <c r="A2594" s="6" t="s">
        <v>12728</v>
      </c>
      <c r="B2594" s="6" t="s">
        <v>26446</v>
      </c>
      <c r="C2594" s="6" t="s">
        <v>408</v>
      </c>
      <c r="D2594" s="6" t="str">
        <f t="shared" si="40"/>
        <v>km</v>
      </c>
    </row>
    <row r="2595" spans="1:4" x14ac:dyDescent="0.2">
      <c r="A2595" s="6" t="s">
        <v>808</v>
      </c>
      <c r="B2595" s="6" t="s">
        <v>26447</v>
      </c>
      <c r="C2595" s="6" t="s">
        <v>408</v>
      </c>
      <c r="D2595" s="6" t="str">
        <f t="shared" si="40"/>
        <v>km</v>
      </c>
    </row>
    <row r="2596" spans="1:4" x14ac:dyDescent="0.2">
      <c r="A2596" s="6" t="s">
        <v>12729</v>
      </c>
      <c r="B2596" s="6" t="s">
        <v>26447</v>
      </c>
      <c r="C2596" s="6" t="s">
        <v>408</v>
      </c>
      <c r="D2596" s="6" t="str">
        <f t="shared" si="40"/>
        <v>km</v>
      </c>
    </row>
    <row r="2597" spans="1:4" x14ac:dyDescent="0.2">
      <c r="A2597" s="6" t="s">
        <v>809</v>
      </c>
      <c r="B2597" s="6" t="s">
        <v>26448</v>
      </c>
      <c r="C2597" s="6" t="s">
        <v>408</v>
      </c>
      <c r="D2597" s="6" t="str">
        <f t="shared" si="40"/>
        <v>km</v>
      </c>
    </row>
    <row r="2598" spans="1:4" x14ac:dyDescent="0.2">
      <c r="A2598" s="6" t="s">
        <v>12730</v>
      </c>
      <c r="B2598" s="6" t="s">
        <v>26448</v>
      </c>
      <c r="C2598" s="6" t="s">
        <v>408</v>
      </c>
      <c r="D2598" s="6" t="str">
        <f t="shared" si="40"/>
        <v>km</v>
      </c>
    </row>
    <row r="2599" spans="1:4" x14ac:dyDescent="0.2">
      <c r="A2599" s="6" t="s">
        <v>810</v>
      </c>
      <c r="B2599" s="6" t="s">
        <v>26449</v>
      </c>
      <c r="C2599" s="6" t="s">
        <v>20</v>
      </c>
      <c r="D2599" s="6" t="str">
        <f t="shared" si="40"/>
        <v>t</v>
      </c>
    </row>
    <row r="2600" spans="1:4" x14ac:dyDescent="0.2">
      <c r="A2600" s="6" t="s">
        <v>12731</v>
      </c>
      <c r="B2600" s="6" t="s">
        <v>26449</v>
      </c>
      <c r="C2600" s="6" t="s">
        <v>20</v>
      </c>
      <c r="D2600" s="6" t="str">
        <f t="shared" si="40"/>
        <v>t</v>
      </c>
    </row>
    <row r="2601" spans="1:4" x14ac:dyDescent="0.2">
      <c r="A2601" s="6" t="s">
        <v>6885</v>
      </c>
      <c r="B2601" s="6" t="s">
        <v>26450</v>
      </c>
      <c r="C2601" s="6" t="s">
        <v>20</v>
      </c>
      <c r="D2601" s="6" t="str">
        <f t="shared" si="40"/>
        <v>t</v>
      </c>
    </row>
    <row r="2602" spans="1:4" x14ac:dyDescent="0.2">
      <c r="A2602" s="6" t="s">
        <v>12732</v>
      </c>
      <c r="B2602" s="6" t="s">
        <v>26450</v>
      </c>
      <c r="C2602" s="6" t="s">
        <v>20</v>
      </c>
      <c r="D2602" s="6" t="str">
        <f t="shared" si="40"/>
        <v>t</v>
      </c>
    </row>
    <row r="2603" spans="1:4" x14ac:dyDescent="0.2">
      <c r="A2603" s="6" t="s">
        <v>6886</v>
      </c>
      <c r="B2603" s="6" t="s">
        <v>26451</v>
      </c>
      <c r="C2603" s="6" t="s">
        <v>20</v>
      </c>
      <c r="D2603" s="6" t="str">
        <f t="shared" si="40"/>
        <v>t</v>
      </c>
    </row>
    <row r="2604" spans="1:4" x14ac:dyDescent="0.2">
      <c r="A2604" s="6" t="s">
        <v>12733</v>
      </c>
      <c r="B2604" s="6" t="s">
        <v>26451</v>
      </c>
      <c r="C2604" s="6" t="s">
        <v>20</v>
      </c>
      <c r="D2604" s="6" t="str">
        <f t="shared" si="40"/>
        <v>t</v>
      </c>
    </row>
    <row r="2605" spans="1:4" x14ac:dyDescent="0.2">
      <c r="A2605" s="6" t="s">
        <v>811</v>
      </c>
      <c r="B2605" s="6" t="s">
        <v>26452</v>
      </c>
      <c r="C2605" s="6" t="s">
        <v>20</v>
      </c>
      <c r="D2605" s="6" t="str">
        <f t="shared" si="40"/>
        <v>t</v>
      </c>
    </row>
    <row r="2606" spans="1:4" x14ac:dyDescent="0.2">
      <c r="A2606" s="6" t="s">
        <v>12734</v>
      </c>
      <c r="B2606" s="6" t="s">
        <v>26452</v>
      </c>
      <c r="C2606" s="6" t="s">
        <v>20</v>
      </c>
      <c r="D2606" s="6" t="str">
        <f t="shared" si="40"/>
        <v>t</v>
      </c>
    </row>
    <row r="2607" spans="1:4" x14ac:dyDescent="0.2">
      <c r="A2607" s="6" t="s">
        <v>6887</v>
      </c>
      <c r="B2607" s="6" t="s">
        <v>26453</v>
      </c>
      <c r="C2607" s="6" t="s">
        <v>20</v>
      </c>
      <c r="D2607" s="6" t="str">
        <f t="shared" si="40"/>
        <v>t</v>
      </c>
    </row>
    <row r="2608" spans="1:4" x14ac:dyDescent="0.2">
      <c r="A2608" s="6" t="s">
        <v>12735</v>
      </c>
      <c r="B2608" s="6" t="s">
        <v>26453</v>
      </c>
      <c r="C2608" s="6" t="s">
        <v>20</v>
      </c>
      <c r="D2608" s="6" t="str">
        <f t="shared" si="40"/>
        <v>t</v>
      </c>
    </row>
    <row r="2609" spans="1:4" x14ac:dyDescent="0.2">
      <c r="A2609" s="6" t="s">
        <v>6888</v>
      </c>
      <c r="B2609" s="6" t="s">
        <v>26454</v>
      </c>
      <c r="C2609" s="6" t="s">
        <v>20</v>
      </c>
      <c r="D2609" s="6" t="str">
        <f t="shared" si="40"/>
        <v>t</v>
      </c>
    </row>
    <row r="2610" spans="1:4" x14ac:dyDescent="0.2">
      <c r="A2610" s="6" t="s">
        <v>12736</v>
      </c>
      <c r="B2610" s="6" t="s">
        <v>26454</v>
      </c>
      <c r="C2610" s="6" t="s">
        <v>20</v>
      </c>
      <c r="D2610" s="6" t="str">
        <f t="shared" si="40"/>
        <v>t</v>
      </c>
    </row>
    <row r="2611" spans="1:4" x14ac:dyDescent="0.2">
      <c r="A2611" s="6" t="s">
        <v>812</v>
      </c>
      <c r="B2611" s="6" t="s">
        <v>26455</v>
      </c>
      <c r="C2611" s="6" t="s">
        <v>26456</v>
      </c>
      <c r="D2611" s="6" t="str">
        <f t="shared" si="40"/>
        <v>m2xkm</v>
      </c>
    </row>
    <row r="2612" spans="1:4" x14ac:dyDescent="0.2">
      <c r="A2612" s="6" t="s">
        <v>12737</v>
      </c>
      <c r="B2612" s="6" t="s">
        <v>26455</v>
      </c>
      <c r="C2612" s="6" t="s">
        <v>26456</v>
      </c>
      <c r="D2612" s="6" t="str">
        <f t="shared" si="40"/>
        <v>m2xkm</v>
      </c>
    </row>
    <row r="2613" spans="1:4" x14ac:dyDescent="0.2">
      <c r="A2613" s="6" t="s">
        <v>813</v>
      </c>
      <c r="B2613" s="6" t="s">
        <v>26457</v>
      </c>
      <c r="C2613" s="6" t="s">
        <v>26393</v>
      </c>
      <c r="D2613" s="6" t="str">
        <f t="shared" si="40"/>
        <v>unxkm</v>
      </c>
    </row>
    <row r="2614" spans="1:4" x14ac:dyDescent="0.2">
      <c r="A2614" s="6" t="s">
        <v>12738</v>
      </c>
      <c r="B2614" s="6" t="s">
        <v>26457</v>
      </c>
      <c r="C2614" s="6" t="s">
        <v>26393</v>
      </c>
      <c r="D2614" s="6" t="str">
        <f t="shared" si="40"/>
        <v>unxkm</v>
      </c>
    </row>
    <row r="2615" spans="1:4" x14ac:dyDescent="0.2">
      <c r="A2615" s="6" t="s">
        <v>814</v>
      </c>
      <c r="B2615" s="6" t="s">
        <v>26458</v>
      </c>
      <c r="C2615" s="6" t="s">
        <v>26393</v>
      </c>
      <c r="D2615" s="6" t="str">
        <f t="shared" si="40"/>
        <v>unxkm</v>
      </c>
    </row>
    <row r="2616" spans="1:4" x14ac:dyDescent="0.2">
      <c r="A2616" s="6" t="s">
        <v>12739</v>
      </c>
      <c r="B2616" s="6" t="s">
        <v>26458</v>
      </c>
      <c r="C2616" s="6" t="s">
        <v>26393</v>
      </c>
      <c r="D2616" s="6" t="str">
        <f t="shared" si="40"/>
        <v>unxkm</v>
      </c>
    </row>
    <row r="2617" spans="1:4" x14ac:dyDescent="0.2">
      <c r="A2617" s="6" t="s">
        <v>815</v>
      </c>
      <c r="B2617" s="6" t="s">
        <v>26459</v>
      </c>
      <c r="C2617" s="6" t="s">
        <v>26393</v>
      </c>
      <c r="D2617" s="6" t="str">
        <f t="shared" si="40"/>
        <v>unxkm</v>
      </c>
    </row>
    <row r="2618" spans="1:4" x14ac:dyDescent="0.2">
      <c r="A2618" s="6" t="s">
        <v>12740</v>
      </c>
      <c r="B2618" s="6" t="s">
        <v>26459</v>
      </c>
      <c r="C2618" s="6" t="s">
        <v>26393</v>
      </c>
      <c r="D2618" s="6" t="str">
        <f t="shared" si="40"/>
        <v>unxkm</v>
      </c>
    </row>
    <row r="2619" spans="1:4" x14ac:dyDescent="0.2">
      <c r="A2619" s="6" t="s">
        <v>816</v>
      </c>
      <c r="B2619" s="6" t="s">
        <v>26460</v>
      </c>
      <c r="C2619" s="6" t="s">
        <v>25536</v>
      </c>
      <c r="D2619" s="6" t="str">
        <f t="shared" si="40"/>
        <v>m2</v>
      </c>
    </row>
    <row r="2620" spans="1:4" x14ac:dyDescent="0.2">
      <c r="A2620" s="6" t="s">
        <v>12741</v>
      </c>
      <c r="B2620" s="6" t="s">
        <v>26460</v>
      </c>
      <c r="C2620" s="6" t="s">
        <v>25536</v>
      </c>
      <c r="D2620" s="6" t="str">
        <f t="shared" si="40"/>
        <v>m2</v>
      </c>
    </row>
    <row r="2621" spans="1:4" x14ac:dyDescent="0.2">
      <c r="A2621" s="6" t="s">
        <v>817</v>
      </c>
      <c r="B2621" s="6" t="s">
        <v>26461</v>
      </c>
      <c r="C2621" s="6" t="s">
        <v>12</v>
      </c>
      <c r="D2621" s="6" t="str">
        <f t="shared" si="40"/>
        <v>un</v>
      </c>
    </row>
    <row r="2622" spans="1:4" x14ac:dyDescent="0.2">
      <c r="A2622" s="6" t="s">
        <v>12742</v>
      </c>
      <c r="B2622" s="6" t="s">
        <v>26461</v>
      </c>
      <c r="C2622" s="6" t="s">
        <v>12</v>
      </c>
      <c r="D2622" s="6" t="str">
        <f t="shared" si="40"/>
        <v>un</v>
      </c>
    </row>
    <row r="2623" spans="1:4" x14ac:dyDescent="0.2">
      <c r="A2623" s="6" t="s">
        <v>818</v>
      </c>
      <c r="B2623" s="6" t="s">
        <v>26462</v>
      </c>
      <c r="C2623" s="6" t="s">
        <v>12</v>
      </c>
      <c r="D2623" s="6" t="str">
        <f t="shared" si="40"/>
        <v>un</v>
      </c>
    </row>
    <row r="2624" spans="1:4" x14ac:dyDescent="0.2">
      <c r="A2624" s="6" t="s">
        <v>12743</v>
      </c>
      <c r="B2624" s="6" t="s">
        <v>26462</v>
      </c>
      <c r="C2624" s="6" t="s">
        <v>12</v>
      </c>
      <c r="D2624" s="6" t="str">
        <f t="shared" si="40"/>
        <v>un</v>
      </c>
    </row>
    <row r="2625" spans="1:4" x14ac:dyDescent="0.2">
      <c r="A2625" s="6" t="s">
        <v>819</v>
      </c>
      <c r="B2625" s="6" t="s">
        <v>26463</v>
      </c>
      <c r="C2625" s="6" t="s">
        <v>12</v>
      </c>
      <c r="D2625" s="6" t="str">
        <f t="shared" si="40"/>
        <v>un</v>
      </c>
    </row>
    <row r="2626" spans="1:4" x14ac:dyDescent="0.2">
      <c r="A2626" s="6" t="s">
        <v>12744</v>
      </c>
      <c r="B2626" s="6" t="s">
        <v>26463</v>
      </c>
      <c r="C2626" s="6" t="s">
        <v>12</v>
      </c>
      <c r="D2626" s="6" t="str">
        <f t="shared" ref="D2626:D2689" si="41">LOWER(C2626)</f>
        <v>un</v>
      </c>
    </row>
    <row r="2627" spans="1:4" x14ac:dyDescent="0.2">
      <c r="A2627" s="6" t="s">
        <v>820</v>
      </c>
      <c r="B2627" s="6" t="s">
        <v>26464</v>
      </c>
      <c r="C2627" s="6" t="s">
        <v>12</v>
      </c>
      <c r="D2627" s="6" t="str">
        <f t="shared" si="41"/>
        <v>un</v>
      </c>
    </row>
    <row r="2628" spans="1:4" x14ac:dyDescent="0.2">
      <c r="A2628" s="6" t="s">
        <v>12745</v>
      </c>
      <c r="B2628" s="6" t="s">
        <v>26464</v>
      </c>
      <c r="C2628" s="6" t="s">
        <v>12</v>
      </c>
      <c r="D2628" s="6" t="str">
        <f t="shared" si="41"/>
        <v>un</v>
      </c>
    </row>
    <row r="2629" spans="1:4" x14ac:dyDescent="0.2">
      <c r="A2629" s="6" t="s">
        <v>821</v>
      </c>
      <c r="B2629" s="6" t="s">
        <v>26465</v>
      </c>
      <c r="C2629" s="6" t="s">
        <v>12</v>
      </c>
      <c r="D2629" s="6" t="str">
        <f t="shared" si="41"/>
        <v>un</v>
      </c>
    </row>
    <row r="2630" spans="1:4" x14ac:dyDescent="0.2">
      <c r="A2630" s="6" t="s">
        <v>12746</v>
      </c>
      <c r="B2630" s="6" t="s">
        <v>26465</v>
      </c>
      <c r="C2630" s="6" t="s">
        <v>12</v>
      </c>
      <c r="D2630" s="6" t="str">
        <f t="shared" si="41"/>
        <v>un</v>
      </c>
    </row>
    <row r="2631" spans="1:4" x14ac:dyDescent="0.2">
      <c r="A2631" s="6" t="s">
        <v>822</v>
      </c>
      <c r="B2631" s="6" t="s">
        <v>26466</v>
      </c>
      <c r="C2631" s="6" t="s">
        <v>12</v>
      </c>
      <c r="D2631" s="6" t="str">
        <f t="shared" si="41"/>
        <v>un</v>
      </c>
    </row>
    <row r="2632" spans="1:4" x14ac:dyDescent="0.2">
      <c r="A2632" s="6" t="s">
        <v>12747</v>
      </c>
      <c r="B2632" s="6" t="s">
        <v>26466</v>
      </c>
      <c r="C2632" s="6" t="s">
        <v>12</v>
      </c>
      <c r="D2632" s="6" t="str">
        <f t="shared" si="41"/>
        <v>un</v>
      </c>
    </row>
    <row r="2633" spans="1:4" x14ac:dyDescent="0.2">
      <c r="A2633" s="6" t="s">
        <v>823</v>
      </c>
      <c r="B2633" s="6" t="s">
        <v>26467</v>
      </c>
      <c r="C2633" s="6" t="s">
        <v>12</v>
      </c>
      <c r="D2633" s="6" t="str">
        <f t="shared" si="41"/>
        <v>un</v>
      </c>
    </row>
    <row r="2634" spans="1:4" x14ac:dyDescent="0.2">
      <c r="A2634" s="6" t="s">
        <v>12748</v>
      </c>
      <c r="B2634" s="6" t="s">
        <v>26467</v>
      </c>
      <c r="C2634" s="6" t="s">
        <v>12</v>
      </c>
      <c r="D2634" s="6" t="str">
        <f t="shared" si="41"/>
        <v>un</v>
      </c>
    </row>
    <row r="2635" spans="1:4" x14ac:dyDescent="0.2">
      <c r="A2635" s="6" t="s">
        <v>824</v>
      </c>
      <c r="B2635" s="6" t="s">
        <v>26468</v>
      </c>
      <c r="C2635" s="6" t="s">
        <v>25323</v>
      </c>
      <c r="D2635" s="6" t="str">
        <f t="shared" si="41"/>
        <v>m3</v>
      </c>
    </row>
    <row r="2636" spans="1:4" x14ac:dyDescent="0.2">
      <c r="A2636" s="6" t="s">
        <v>12749</v>
      </c>
      <c r="B2636" s="6" t="s">
        <v>26468</v>
      </c>
      <c r="C2636" s="6" t="s">
        <v>25323</v>
      </c>
      <c r="D2636" s="6" t="str">
        <f t="shared" si="41"/>
        <v>m3</v>
      </c>
    </row>
    <row r="2637" spans="1:4" x14ac:dyDescent="0.2">
      <c r="A2637" s="6" t="s">
        <v>825</v>
      </c>
      <c r="B2637" s="6" t="s">
        <v>26469</v>
      </c>
      <c r="C2637" s="6" t="s">
        <v>25323</v>
      </c>
      <c r="D2637" s="6" t="str">
        <f t="shared" si="41"/>
        <v>m3</v>
      </c>
    </row>
    <row r="2638" spans="1:4" x14ac:dyDescent="0.2">
      <c r="A2638" s="6" t="s">
        <v>12750</v>
      </c>
      <c r="B2638" s="6" t="s">
        <v>26469</v>
      </c>
      <c r="C2638" s="6" t="s">
        <v>25323</v>
      </c>
      <c r="D2638" s="6" t="str">
        <f t="shared" si="41"/>
        <v>m3</v>
      </c>
    </row>
    <row r="2639" spans="1:4" x14ac:dyDescent="0.2">
      <c r="A2639" s="6" t="s">
        <v>828</v>
      </c>
      <c r="B2639" s="6" t="s">
        <v>26470</v>
      </c>
      <c r="C2639" s="6" t="s">
        <v>25323</v>
      </c>
      <c r="D2639" s="6" t="str">
        <f t="shared" si="41"/>
        <v>m3</v>
      </c>
    </row>
    <row r="2640" spans="1:4" x14ac:dyDescent="0.2">
      <c r="A2640" s="6" t="s">
        <v>12751</v>
      </c>
      <c r="B2640" s="6" t="s">
        <v>26470</v>
      </c>
      <c r="C2640" s="6" t="s">
        <v>25323</v>
      </c>
      <c r="D2640" s="6" t="str">
        <f t="shared" si="41"/>
        <v>m3</v>
      </c>
    </row>
    <row r="2641" spans="1:4" x14ac:dyDescent="0.2">
      <c r="A2641" s="6" t="s">
        <v>829</v>
      </c>
      <c r="B2641" s="6" t="s">
        <v>26471</v>
      </c>
      <c r="C2641" s="6" t="s">
        <v>25323</v>
      </c>
      <c r="D2641" s="6" t="str">
        <f t="shared" si="41"/>
        <v>m3</v>
      </c>
    </row>
    <row r="2642" spans="1:4" x14ac:dyDescent="0.2">
      <c r="A2642" s="6" t="s">
        <v>12752</v>
      </c>
      <c r="B2642" s="6" t="s">
        <v>26471</v>
      </c>
      <c r="C2642" s="6" t="s">
        <v>25323</v>
      </c>
      <c r="D2642" s="6" t="str">
        <f t="shared" si="41"/>
        <v>m3</v>
      </c>
    </row>
    <row r="2643" spans="1:4" x14ac:dyDescent="0.2">
      <c r="A2643" s="6" t="s">
        <v>830</v>
      </c>
      <c r="B2643" s="6" t="s">
        <v>26472</v>
      </c>
      <c r="C2643" s="6" t="s">
        <v>25536</v>
      </c>
      <c r="D2643" s="6" t="str">
        <f t="shared" si="41"/>
        <v>m2</v>
      </c>
    </row>
    <row r="2644" spans="1:4" x14ac:dyDescent="0.2">
      <c r="A2644" s="6" t="s">
        <v>12753</v>
      </c>
      <c r="B2644" s="6" t="s">
        <v>26472</v>
      </c>
      <c r="C2644" s="6" t="s">
        <v>25536</v>
      </c>
      <c r="D2644" s="6" t="str">
        <f t="shared" si="41"/>
        <v>m2</v>
      </c>
    </row>
    <row r="2645" spans="1:4" x14ac:dyDescent="0.2">
      <c r="A2645" s="6" t="s">
        <v>831</v>
      </c>
      <c r="B2645" s="6" t="s">
        <v>26473</v>
      </c>
      <c r="C2645" s="6" t="s">
        <v>25536</v>
      </c>
      <c r="D2645" s="6" t="str">
        <f t="shared" si="41"/>
        <v>m2</v>
      </c>
    </row>
    <row r="2646" spans="1:4" x14ac:dyDescent="0.2">
      <c r="A2646" s="6" t="s">
        <v>12754</v>
      </c>
      <c r="B2646" s="6" t="s">
        <v>26473</v>
      </c>
      <c r="C2646" s="6" t="s">
        <v>25536</v>
      </c>
      <c r="D2646" s="6" t="str">
        <f t="shared" si="41"/>
        <v>m2</v>
      </c>
    </row>
    <row r="2647" spans="1:4" x14ac:dyDescent="0.2">
      <c r="A2647" s="6" t="s">
        <v>832</v>
      </c>
      <c r="B2647" s="6" t="s">
        <v>26474</v>
      </c>
      <c r="C2647" s="6" t="s">
        <v>25536</v>
      </c>
      <c r="D2647" s="6" t="str">
        <f t="shared" si="41"/>
        <v>m2</v>
      </c>
    </row>
    <row r="2648" spans="1:4" x14ac:dyDescent="0.2">
      <c r="A2648" s="6" t="s">
        <v>12755</v>
      </c>
      <c r="B2648" s="6" t="s">
        <v>26474</v>
      </c>
      <c r="C2648" s="6" t="s">
        <v>25536</v>
      </c>
      <c r="D2648" s="6" t="str">
        <f t="shared" si="41"/>
        <v>m2</v>
      </c>
    </row>
    <row r="2649" spans="1:4" x14ac:dyDescent="0.2">
      <c r="A2649" s="6" t="s">
        <v>833</v>
      </c>
      <c r="B2649" s="6" t="s">
        <v>26475</v>
      </c>
      <c r="C2649" s="6" t="s">
        <v>25536</v>
      </c>
      <c r="D2649" s="6" t="str">
        <f t="shared" si="41"/>
        <v>m2</v>
      </c>
    </row>
    <row r="2650" spans="1:4" x14ac:dyDescent="0.2">
      <c r="A2650" s="6" t="s">
        <v>12756</v>
      </c>
      <c r="B2650" s="6" t="s">
        <v>26475</v>
      </c>
      <c r="C2650" s="6" t="s">
        <v>25536</v>
      </c>
      <c r="D2650" s="6" t="str">
        <f t="shared" si="41"/>
        <v>m2</v>
      </c>
    </row>
    <row r="2651" spans="1:4" x14ac:dyDescent="0.2">
      <c r="A2651" s="6" t="s">
        <v>834</v>
      </c>
      <c r="B2651" s="6" t="s">
        <v>26476</v>
      </c>
      <c r="C2651" s="6" t="s">
        <v>25536</v>
      </c>
      <c r="D2651" s="6" t="str">
        <f t="shared" si="41"/>
        <v>m2</v>
      </c>
    </row>
    <row r="2652" spans="1:4" x14ac:dyDescent="0.2">
      <c r="A2652" s="6" t="s">
        <v>12757</v>
      </c>
      <c r="B2652" s="6" t="s">
        <v>26476</v>
      </c>
      <c r="C2652" s="6" t="s">
        <v>25536</v>
      </c>
      <c r="D2652" s="6" t="str">
        <f t="shared" si="41"/>
        <v>m2</v>
      </c>
    </row>
    <row r="2653" spans="1:4" x14ac:dyDescent="0.2">
      <c r="A2653" s="6" t="s">
        <v>835</v>
      </c>
      <c r="B2653" s="6" t="s">
        <v>26477</v>
      </c>
      <c r="C2653" s="6" t="s">
        <v>25536</v>
      </c>
      <c r="D2653" s="6" t="str">
        <f t="shared" si="41"/>
        <v>m2</v>
      </c>
    </row>
    <row r="2654" spans="1:4" x14ac:dyDescent="0.2">
      <c r="A2654" s="6" t="s">
        <v>12758</v>
      </c>
      <c r="B2654" s="6" t="s">
        <v>26477</v>
      </c>
      <c r="C2654" s="6" t="s">
        <v>25536</v>
      </c>
      <c r="D2654" s="6" t="str">
        <f t="shared" si="41"/>
        <v>m2</v>
      </c>
    </row>
    <row r="2655" spans="1:4" x14ac:dyDescent="0.2">
      <c r="A2655" s="6" t="s">
        <v>836</v>
      </c>
      <c r="B2655" s="6" t="s">
        <v>26478</v>
      </c>
      <c r="C2655" s="6" t="s">
        <v>25536</v>
      </c>
      <c r="D2655" s="6" t="str">
        <f t="shared" si="41"/>
        <v>m2</v>
      </c>
    </row>
    <row r="2656" spans="1:4" x14ac:dyDescent="0.2">
      <c r="A2656" s="6" t="s">
        <v>12759</v>
      </c>
      <c r="B2656" s="6" t="s">
        <v>26478</v>
      </c>
      <c r="C2656" s="6" t="s">
        <v>25536</v>
      </c>
      <c r="D2656" s="6" t="str">
        <f t="shared" si="41"/>
        <v>m2</v>
      </c>
    </row>
    <row r="2657" spans="1:4" x14ac:dyDescent="0.2">
      <c r="A2657" s="6" t="s">
        <v>837</v>
      </c>
      <c r="B2657" s="6" t="s">
        <v>26479</v>
      </c>
      <c r="C2657" s="6" t="s">
        <v>25536</v>
      </c>
      <c r="D2657" s="6" t="str">
        <f t="shared" si="41"/>
        <v>m2</v>
      </c>
    </row>
    <row r="2658" spans="1:4" x14ac:dyDescent="0.2">
      <c r="A2658" s="6" t="s">
        <v>12760</v>
      </c>
      <c r="B2658" s="6" t="s">
        <v>26479</v>
      </c>
      <c r="C2658" s="6" t="s">
        <v>25536</v>
      </c>
      <c r="D2658" s="6" t="str">
        <f t="shared" si="41"/>
        <v>m2</v>
      </c>
    </row>
    <row r="2659" spans="1:4" x14ac:dyDescent="0.2">
      <c r="A2659" s="6" t="s">
        <v>838</v>
      </c>
      <c r="B2659" s="6" t="s">
        <v>26480</v>
      </c>
      <c r="C2659" s="6" t="s">
        <v>25536</v>
      </c>
      <c r="D2659" s="6" t="str">
        <f t="shared" si="41"/>
        <v>m2</v>
      </c>
    </row>
    <row r="2660" spans="1:4" x14ac:dyDescent="0.2">
      <c r="A2660" s="6" t="s">
        <v>12761</v>
      </c>
      <c r="B2660" s="6" t="s">
        <v>26480</v>
      </c>
      <c r="C2660" s="6" t="s">
        <v>25536</v>
      </c>
      <c r="D2660" s="6" t="str">
        <f t="shared" si="41"/>
        <v>m2</v>
      </c>
    </row>
    <row r="2661" spans="1:4" x14ac:dyDescent="0.2">
      <c r="A2661" s="6" t="s">
        <v>839</v>
      </c>
      <c r="B2661" s="6" t="s">
        <v>26481</v>
      </c>
      <c r="C2661" s="6" t="s">
        <v>25536</v>
      </c>
      <c r="D2661" s="6" t="str">
        <f t="shared" si="41"/>
        <v>m2</v>
      </c>
    </row>
    <row r="2662" spans="1:4" x14ac:dyDescent="0.2">
      <c r="A2662" s="6" t="s">
        <v>12762</v>
      </c>
      <c r="B2662" s="6" t="s">
        <v>26481</v>
      </c>
      <c r="C2662" s="6" t="s">
        <v>25536</v>
      </c>
      <c r="D2662" s="6" t="str">
        <f t="shared" si="41"/>
        <v>m2</v>
      </c>
    </row>
    <row r="2663" spans="1:4" x14ac:dyDescent="0.2">
      <c r="A2663" s="6" t="s">
        <v>840</v>
      </c>
      <c r="B2663" s="6" t="s">
        <v>26482</v>
      </c>
      <c r="C2663" s="6" t="s">
        <v>25536</v>
      </c>
      <c r="D2663" s="6" t="str">
        <f t="shared" si="41"/>
        <v>m2</v>
      </c>
    </row>
    <row r="2664" spans="1:4" x14ac:dyDescent="0.2">
      <c r="A2664" s="6" t="s">
        <v>12763</v>
      </c>
      <c r="B2664" s="6" t="s">
        <v>26482</v>
      </c>
      <c r="C2664" s="6" t="s">
        <v>25536</v>
      </c>
      <c r="D2664" s="6" t="str">
        <f t="shared" si="41"/>
        <v>m2</v>
      </c>
    </row>
    <row r="2665" spans="1:4" x14ac:dyDescent="0.2">
      <c r="A2665" s="6" t="s">
        <v>841</v>
      </c>
      <c r="B2665" s="6" t="s">
        <v>26483</v>
      </c>
      <c r="C2665" s="6" t="s">
        <v>25536</v>
      </c>
      <c r="D2665" s="6" t="str">
        <f t="shared" si="41"/>
        <v>m2</v>
      </c>
    </row>
    <row r="2666" spans="1:4" x14ac:dyDescent="0.2">
      <c r="A2666" s="6" t="s">
        <v>12764</v>
      </c>
      <c r="B2666" s="6" t="s">
        <v>26483</v>
      </c>
      <c r="C2666" s="6" t="s">
        <v>25536</v>
      </c>
      <c r="D2666" s="6" t="str">
        <f t="shared" si="41"/>
        <v>m2</v>
      </c>
    </row>
    <row r="2667" spans="1:4" x14ac:dyDescent="0.2">
      <c r="A2667" s="6" t="s">
        <v>842</v>
      </c>
      <c r="B2667" s="6" t="s">
        <v>26484</v>
      </c>
      <c r="C2667" s="6" t="s">
        <v>25323</v>
      </c>
      <c r="D2667" s="6" t="str">
        <f t="shared" si="41"/>
        <v>m3</v>
      </c>
    </row>
    <row r="2668" spans="1:4" x14ac:dyDescent="0.2">
      <c r="A2668" s="6" t="s">
        <v>12765</v>
      </c>
      <c r="B2668" s="6" t="s">
        <v>26484</v>
      </c>
      <c r="C2668" s="6" t="s">
        <v>25323</v>
      </c>
      <c r="D2668" s="6" t="str">
        <f t="shared" si="41"/>
        <v>m3</v>
      </c>
    </row>
    <row r="2669" spans="1:4" x14ac:dyDescent="0.2">
      <c r="A2669" s="6" t="s">
        <v>843</v>
      </c>
      <c r="B2669" s="6" t="s">
        <v>26485</v>
      </c>
      <c r="C2669" s="6" t="s">
        <v>25536</v>
      </c>
      <c r="D2669" s="6" t="str">
        <f t="shared" si="41"/>
        <v>m2</v>
      </c>
    </row>
    <row r="2670" spans="1:4" x14ac:dyDescent="0.2">
      <c r="A2670" s="6" t="s">
        <v>12766</v>
      </c>
      <c r="B2670" s="6" t="s">
        <v>26485</v>
      </c>
      <c r="C2670" s="6" t="s">
        <v>25536</v>
      </c>
      <c r="D2670" s="6" t="str">
        <f t="shared" si="41"/>
        <v>m2</v>
      </c>
    </row>
    <row r="2671" spans="1:4" x14ac:dyDescent="0.2">
      <c r="A2671" s="6" t="s">
        <v>844</v>
      </c>
      <c r="B2671" s="6" t="s">
        <v>26486</v>
      </c>
      <c r="C2671" s="6" t="s">
        <v>25536</v>
      </c>
      <c r="D2671" s="6" t="str">
        <f t="shared" si="41"/>
        <v>m2</v>
      </c>
    </row>
    <row r="2672" spans="1:4" x14ac:dyDescent="0.2">
      <c r="A2672" s="6" t="s">
        <v>12767</v>
      </c>
      <c r="B2672" s="6" t="s">
        <v>26486</v>
      </c>
      <c r="C2672" s="6" t="s">
        <v>25536</v>
      </c>
      <c r="D2672" s="6" t="str">
        <f t="shared" si="41"/>
        <v>m2</v>
      </c>
    </row>
    <row r="2673" spans="1:4" x14ac:dyDescent="0.2">
      <c r="A2673" s="6" t="s">
        <v>6889</v>
      </c>
      <c r="B2673" s="6" t="s">
        <v>26487</v>
      </c>
      <c r="C2673" s="6" t="s">
        <v>25323</v>
      </c>
      <c r="D2673" s="6" t="str">
        <f t="shared" si="41"/>
        <v>m3</v>
      </c>
    </row>
    <row r="2674" spans="1:4" x14ac:dyDescent="0.2">
      <c r="A2674" s="6" t="s">
        <v>12768</v>
      </c>
      <c r="B2674" s="6" t="s">
        <v>26487</v>
      </c>
      <c r="C2674" s="6" t="s">
        <v>25323</v>
      </c>
      <c r="D2674" s="6" t="str">
        <f t="shared" si="41"/>
        <v>m3</v>
      </c>
    </row>
    <row r="2675" spans="1:4" x14ac:dyDescent="0.2">
      <c r="A2675" s="6" t="s">
        <v>826</v>
      </c>
      <c r="B2675" s="6" t="s">
        <v>26488</v>
      </c>
      <c r="C2675" s="6" t="s">
        <v>25323</v>
      </c>
      <c r="D2675" s="6" t="str">
        <f t="shared" si="41"/>
        <v>m3</v>
      </c>
    </row>
    <row r="2676" spans="1:4" x14ac:dyDescent="0.2">
      <c r="A2676" s="6" t="s">
        <v>12769</v>
      </c>
      <c r="B2676" s="6" t="s">
        <v>26488</v>
      </c>
      <c r="C2676" s="6" t="s">
        <v>25323</v>
      </c>
      <c r="D2676" s="6" t="str">
        <f t="shared" si="41"/>
        <v>m3</v>
      </c>
    </row>
    <row r="2677" spans="1:4" x14ac:dyDescent="0.2">
      <c r="A2677" s="6" t="s">
        <v>827</v>
      </c>
      <c r="B2677" s="6" t="s">
        <v>26489</v>
      </c>
      <c r="C2677" s="6" t="s">
        <v>25323</v>
      </c>
      <c r="D2677" s="6" t="str">
        <f t="shared" si="41"/>
        <v>m3</v>
      </c>
    </row>
    <row r="2678" spans="1:4" x14ac:dyDescent="0.2">
      <c r="A2678" s="6" t="s">
        <v>12770</v>
      </c>
      <c r="B2678" s="6" t="s">
        <v>26489</v>
      </c>
      <c r="C2678" s="6" t="s">
        <v>25323</v>
      </c>
      <c r="D2678" s="6" t="str">
        <f t="shared" si="41"/>
        <v>m3</v>
      </c>
    </row>
    <row r="2679" spans="1:4" x14ac:dyDescent="0.2">
      <c r="A2679" s="6" t="s">
        <v>6890</v>
      </c>
      <c r="B2679" s="6" t="s">
        <v>26490</v>
      </c>
      <c r="C2679" s="6" t="s">
        <v>25323</v>
      </c>
      <c r="D2679" s="6" t="str">
        <f t="shared" si="41"/>
        <v>m3</v>
      </c>
    </row>
    <row r="2680" spans="1:4" x14ac:dyDescent="0.2">
      <c r="A2680" s="6" t="s">
        <v>12771</v>
      </c>
      <c r="B2680" s="6" t="s">
        <v>26490</v>
      </c>
      <c r="C2680" s="6" t="s">
        <v>25323</v>
      </c>
      <c r="D2680" s="6" t="str">
        <f t="shared" si="41"/>
        <v>m3</v>
      </c>
    </row>
    <row r="2681" spans="1:4" x14ac:dyDescent="0.2">
      <c r="A2681" s="6" t="s">
        <v>6891</v>
      </c>
      <c r="B2681" s="6" t="s">
        <v>26491</v>
      </c>
      <c r="C2681" s="6" t="s">
        <v>25323</v>
      </c>
      <c r="D2681" s="6" t="str">
        <f t="shared" si="41"/>
        <v>m3</v>
      </c>
    </row>
    <row r="2682" spans="1:4" x14ac:dyDescent="0.2">
      <c r="A2682" s="6" t="s">
        <v>12772</v>
      </c>
      <c r="B2682" s="6" t="s">
        <v>26491</v>
      </c>
      <c r="C2682" s="6" t="s">
        <v>25323</v>
      </c>
      <c r="D2682" s="6" t="str">
        <f t="shared" si="41"/>
        <v>m3</v>
      </c>
    </row>
    <row r="2683" spans="1:4" x14ac:dyDescent="0.2">
      <c r="A2683" s="6" t="s">
        <v>845</v>
      </c>
      <c r="B2683" s="6" t="s">
        <v>26492</v>
      </c>
      <c r="C2683" s="6" t="s">
        <v>25536</v>
      </c>
      <c r="D2683" s="6" t="str">
        <f t="shared" si="41"/>
        <v>m2</v>
      </c>
    </row>
    <row r="2684" spans="1:4" x14ac:dyDescent="0.2">
      <c r="A2684" s="6" t="s">
        <v>12773</v>
      </c>
      <c r="B2684" s="6" t="s">
        <v>26492</v>
      </c>
      <c r="C2684" s="6" t="s">
        <v>25536</v>
      </c>
      <c r="D2684" s="6" t="str">
        <f t="shared" si="41"/>
        <v>m2</v>
      </c>
    </row>
    <row r="2685" spans="1:4" x14ac:dyDescent="0.2">
      <c r="A2685" s="6" t="s">
        <v>846</v>
      </c>
      <c r="B2685" s="6" t="s">
        <v>26493</v>
      </c>
      <c r="C2685" s="6" t="s">
        <v>25323</v>
      </c>
      <c r="D2685" s="6" t="str">
        <f t="shared" si="41"/>
        <v>m3</v>
      </c>
    </row>
    <row r="2686" spans="1:4" x14ac:dyDescent="0.2">
      <c r="A2686" s="6" t="s">
        <v>12774</v>
      </c>
      <c r="B2686" s="6" t="s">
        <v>26493</v>
      </c>
      <c r="C2686" s="6" t="s">
        <v>25323</v>
      </c>
      <c r="D2686" s="6" t="str">
        <f t="shared" si="41"/>
        <v>m3</v>
      </c>
    </row>
    <row r="2687" spans="1:4" x14ac:dyDescent="0.2">
      <c r="A2687" s="6" t="s">
        <v>847</v>
      </c>
      <c r="B2687" s="6" t="s">
        <v>26494</v>
      </c>
      <c r="C2687" s="6" t="s">
        <v>21</v>
      </c>
      <c r="D2687" s="6" t="str">
        <f t="shared" si="41"/>
        <v>m</v>
      </c>
    </row>
    <row r="2688" spans="1:4" x14ac:dyDescent="0.2">
      <c r="A2688" s="6" t="s">
        <v>12775</v>
      </c>
      <c r="B2688" s="6" t="s">
        <v>26494</v>
      </c>
      <c r="C2688" s="6" t="s">
        <v>21</v>
      </c>
      <c r="D2688" s="6" t="str">
        <f t="shared" si="41"/>
        <v>m</v>
      </c>
    </row>
    <row r="2689" spans="1:4" x14ac:dyDescent="0.2">
      <c r="A2689" s="6" t="s">
        <v>848</v>
      </c>
      <c r="B2689" s="6" t="s">
        <v>26495</v>
      </c>
      <c r="C2689" s="6" t="s">
        <v>25536</v>
      </c>
      <c r="D2689" s="6" t="str">
        <f t="shared" si="41"/>
        <v>m2</v>
      </c>
    </row>
    <row r="2690" spans="1:4" x14ac:dyDescent="0.2">
      <c r="A2690" s="6" t="s">
        <v>12776</v>
      </c>
      <c r="B2690" s="6" t="s">
        <v>26495</v>
      </c>
      <c r="C2690" s="6" t="s">
        <v>25536</v>
      </c>
      <c r="D2690" s="6" t="str">
        <f t="shared" ref="D2690:D2753" si="42">LOWER(C2690)</f>
        <v>m2</v>
      </c>
    </row>
    <row r="2691" spans="1:4" x14ac:dyDescent="0.2">
      <c r="A2691" s="6" t="s">
        <v>849</v>
      </c>
      <c r="B2691" s="6" t="s">
        <v>26496</v>
      </c>
      <c r="C2691" s="6" t="s">
        <v>25536</v>
      </c>
      <c r="D2691" s="6" t="str">
        <f t="shared" si="42"/>
        <v>m2</v>
      </c>
    </row>
    <row r="2692" spans="1:4" x14ac:dyDescent="0.2">
      <c r="A2692" s="6" t="s">
        <v>12777</v>
      </c>
      <c r="B2692" s="6" t="s">
        <v>26496</v>
      </c>
      <c r="C2692" s="6" t="s">
        <v>25536</v>
      </c>
      <c r="D2692" s="6" t="str">
        <f t="shared" si="42"/>
        <v>m2</v>
      </c>
    </row>
    <row r="2693" spans="1:4" x14ac:dyDescent="0.2">
      <c r="A2693" s="6" t="s">
        <v>859</v>
      </c>
      <c r="B2693" s="6" t="s">
        <v>26497</v>
      </c>
      <c r="C2693" s="6" t="s">
        <v>25536</v>
      </c>
      <c r="D2693" s="6" t="str">
        <f t="shared" si="42"/>
        <v>m2</v>
      </c>
    </row>
    <row r="2694" spans="1:4" x14ac:dyDescent="0.2">
      <c r="A2694" s="6" t="s">
        <v>12778</v>
      </c>
      <c r="B2694" s="6" t="s">
        <v>26497</v>
      </c>
      <c r="C2694" s="6" t="s">
        <v>25536</v>
      </c>
      <c r="D2694" s="6" t="str">
        <f t="shared" si="42"/>
        <v>m2</v>
      </c>
    </row>
    <row r="2695" spans="1:4" x14ac:dyDescent="0.2">
      <c r="A2695" s="6" t="s">
        <v>850</v>
      </c>
      <c r="B2695" s="6" t="s">
        <v>26498</v>
      </c>
      <c r="C2695" s="6" t="s">
        <v>25536</v>
      </c>
      <c r="D2695" s="6" t="str">
        <f t="shared" si="42"/>
        <v>m2</v>
      </c>
    </row>
    <row r="2696" spans="1:4" x14ac:dyDescent="0.2">
      <c r="A2696" s="6" t="s">
        <v>12779</v>
      </c>
      <c r="B2696" s="6" t="s">
        <v>26498</v>
      </c>
      <c r="C2696" s="6" t="s">
        <v>25536</v>
      </c>
      <c r="D2696" s="6" t="str">
        <f t="shared" si="42"/>
        <v>m2</v>
      </c>
    </row>
    <row r="2697" spans="1:4" x14ac:dyDescent="0.2">
      <c r="A2697" s="6" t="s">
        <v>851</v>
      </c>
      <c r="B2697" s="6" t="s">
        <v>26499</v>
      </c>
      <c r="C2697" s="6" t="s">
        <v>25536</v>
      </c>
      <c r="D2697" s="6" t="str">
        <f t="shared" si="42"/>
        <v>m2</v>
      </c>
    </row>
    <row r="2698" spans="1:4" x14ac:dyDescent="0.2">
      <c r="A2698" s="6" t="s">
        <v>12780</v>
      </c>
      <c r="B2698" s="6" t="s">
        <v>26499</v>
      </c>
      <c r="C2698" s="6" t="s">
        <v>25536</v>
      </c>
      <c r="D2698" s="6" t="str">
        <f t="shared" si="42"/>
        <v>m2</v>
      </c>
    </row>
    <row r="2699" spans="1:4" x14ac:dyDescent="0.2">
      <c r="A2699" s="6" t="s">
        <v>852</v>
      </c>
      <c r="B2699" s="6" t="s">
        <v>26500</v>
      </c>
      <c r="C2699" s="6" t="s">
        <v>25536</v>
      </c>
      <c r="D2699" s="6" t="str">
        <f t="shared" si="42"/>
        <v>m2</v>
      </c>
    </row>
    <row r="2700" spans="1:4" x14ac:dyDescent="0.2">
      <c r="A2700" s="6" t="s">
        <v>12781</v>
      </c>
      <c r="B2700" s="6" t="s">
        <v>26500</v>
      </c>
      <c r="C2700" s="6" t="s">
        <v>25536</v>
      </c>
      <c r="D2700" s="6" t="str">
        <f t="shared" si="42"/>
        <v>m2</v>
      </c>
    </row>
    <row r="2701" spans="1:4" x14ac:dyDescent="0.2">
      <c r="A2701" s="6" t="s">
        <v>860</v>
      </c>
      <c r="B2701" s="6" t="s">
        <v>26501</v>
      </c>
      <c r="C2701" s="6" t="s">
        <v>25536</v>
      </c>
      <c r="D2701" s="6" t="str">
        <f t="shared" si="42"/>
        <v>m2</v>
      </c>
    </row>
    <row r="2702" spans="1:4" x14ac:dyDescent="0.2">
      <c r="A2702" s="6" t="s">
        <v>12782</v>
      </c>
      <c r="B2702" s="6" t="s">
        <v>26501</v>
      </c>
      <c r="C2702" s="6" t="s">
        <v>25536</v>
      </c>
      <c r="D2702" s="6" t="str">
        <f t="shared" si="42"/>
        <v>m2</v>
      </c>
    </row>
    <row r="2703" spans="1:4" x14ac:dyDescent="0.2">
      <c r="A2703" s="6" t="s">
        <v>853</v>
      </c>
      <c r="B2703" s="6" t="s">
        <v>26502</v>
      </c>
      <c r="C2703" s="6" t="s">
        <v>25536</v>
      </c>
      <c r="D2703" s="6" t="str">
        <f t="shared" si="42"/>
        <v>m2</v>
      </c>
    </row>
    <row r="2704" spans="1:4" x14ac:dyDescent="0.2">
      <c r="A2704" s="6" t="s">
        <v>12783</v>
      </c>
      <c r="B2704" s="6" t="s">
        <v>26502</v>
      </c>
      <c r="C2704" s="6" t="s">
        <v>25536</v>
      </c>
      <c r="D2704" s="6" t="str">
        <f t="shared" si="42"/>
        <v>m2</v>
      </c>
    </row>
    <row r="2705" spans="1:4" x14ac:dyDescent="0.2">
      <c r="A2705" s="6" t="s">
        <v>854</v>
      </c>
      <c r="B2705" s="6" t="s">
        <v>26503</v>
      </c>
      <c r="C2705" s="6" t="s">
        <v>25536</v>
      </c>
      <c r="D2705" s="6" t="str">
        <f t="shared" si="42"/>
        <v>m2</v>
      </c>
    </row>
    <row r="2706" spans="1:4" x14ac:dyDescent="0.2">
      <c r="A2706" s="6" t="s">
        <v>12784</v>
      </c>
      <c r="B2706" s="6" t="s">
        <v>26503</v>
      </c>
      <c r="C2706" s="6" t="s">
        <v>25536</v>
      </c>
      <c r="D2706" s="6" t="str">
        <f t="shared" si="42"/>
        <v>m2</v>
      </c>
    </row>
    <row r="2707" spans="1:4" x14ac:dyDescent="0.2">
      <c r="A2707" s="6" t="s">
        <v>855</v>
      </c>
      <c r="B2707" s="6" t="s">
        <v>26504</v>
      </c>
      <c r="C2707" s="6" t="s">
        <v>25536</v>
      </c>
      <c r="D2707" s="6" t="str">
        <f t="shared" si="42"/>
        <v>m2</v>
      </c>
    </row>
    <row r="2708" spans="1:4" x14ac:dyDescent="0.2">
      <c r="A2708" s="6" t="s">
        <v>12785</v>
      </c>
      <c r="B2708" s="6" t="s">
        <v>26504</v>
      </c>
      <c r="C2708" s="6" t="s">
        <v>25536</v>
      </c>
      <c r="D2708" s="6" t="str">
        <f t="shared" si="42"/>
        <v>m2</v>
      </c>
    </row>
    <row r="2709" spans="1:4" x14ac:dyDescent="0.2">
      <c r="A2709" s="6" t="s">
        <v>6892</v>
      </c>
      <c r="B2709" s="6" t="s">
        <v>26505</v>
      </c>
      <c r="C2709" s="6" t="s">
        <v>25536</v>
      </c>
      <c r="D2709" s="6" t="str">
        <f t="shared" si="42"/>
        <v>m2</v>
      </c>
    </row>
    <row r="2710" spans="1:4" x14ac:dyDescent="0.2">
      <c r="A2710" s="6" t="s">
        <v>12786</v>
      </c>
      <c r="B2710" s="6" t="s">
        <v>26505</v>
      </c>
      <c r="C2710" s="6" t="s">
        <v>25536</v>
      </c>
      <c r="D2710" s="6" t="str">
        <f t="shared" si="42"/>
        <v>m2</v>
      </c>
    </row>
    <row r="2711" spans="1:4" x14ac:dyDescent="0.2">
      <c r="A2711" s="6" t="s">
        <v>856</v>
      </c>
      <c r="B2711" s="6" t="s">
        <v>26506</v>
      </c>
      <c r="C2711" s="6" t="s">
        <v>25536</v>
      </c>
      <c r="D2711" s="6" t="str">
        <f t="shared" si="42"/>
        <v>m2</v>
      </c>
    </row>
    <row r="2712" spans="1:4" x14ac:dyDescent="0.2">
      <c r="A2712" s="6" t="s">
        <v>12787</v>
      </c>
      <c r="B2712" s="6" t="s">
        <v>26506</v>
      </c>
      <c r="C2712" s="6" t="s">
        <v>25536</v>
      </c>
      <c r="D2712" s="6" t="str">
        <f t="shared" si="42"/>
        <v>m2</v>
      </c>
    </row>
    <row r="2713" spans="1:4" x14ac:dyDescent="0.2">
      <c r="A2713" s="6" t="s">
        <v>857</v>
      </c>
      <c r="B2713" s="6" t="s">
        <v>26507</v>
      </c>
      <c r="C2713" s="6" t="s">
        <v>25536</v>
      </c>
      <c r="D2713" s="6" t="str">
        <f t="shared" si="42"/>
        <v>m2</v>
      </c>
    </row>
    <row r="2714" spans="1:4" x14ac:dyDescent="0.2">
      <c r="A2714" s="6" t="s">
        <v>12788</v>
      </c>
      <c r="B2714" s="6" t="s">
        <v>26507</v>
      </c>
      <c r="C2714" s="6" t="s">
        <v>25536</v>
      </c>
      <c r="D2714" s="6" t="str">
        <f t="shared" si="42"/>
        <v>m2</v>
      </c>
    </row>
    <row r="2715" spans="1:4" x14ac:dyDescent="0.2">
      <c r="A2715" s="6" t="s">
        <v>858</v>
      </c>
      <c r="B2715" s="6" t="s">
        <v>26508</v>
      </c>
      <c r="C2715" s="6" t="s">
        <v>25536</v>
      </c>
      <c r="D2715" s="6" t="str">
        <f t="shared" si="42"/>
        <v>m2</v>
      </c>
    </row>
    <row r="2716" spans="1:4" x14ac:dyDescent="0.2">
      <c r="A2716" s="6" t="s">
        <v>12789</v>
      </c>
      <c r="B2716" s="6" t="s">
        <v>26508</v>
      </c>
      <c r="C2716" s="6" t="s">
        <v>25536</v>
      </c>
      <c r="D2716" s="6" t="str">
        <f t="shared" si="42"/>
        <v>m2</v>
      </c>
    </row>
    <row r="2717" spans="1:4" x14ac:dyDescent="0.2">
      <c r="A2717" s="6" t="s">
        <v>861</v>
      </c>
      <c r="B2717" s="6" t="s">
        <v>26509</v>
      </c>
      <c r="C2717" s="6" t="s">
        <v>25536</v>
      </c>
      <c r="D2717" s="6" t="str">
        <f t="shared" si="42"/>
        <v>m2</v>
      </c>
    </row>
    <row r="2718" spans="1:4" x14ac:dyDescent="0.2">
      <c r="A2718" s="6" t="s">
        <v>12790</v>
      </c>
      <c r="B2718" s="6" t="s">
        <v>26509</v>
      </c>
      <c r="C2718" s="6" t="s">
        <v>25536</v>
      </c>
      <c r="D2718" s="6" t="str">
        <f t="shared" si="42"/>
        <v>m2</v>
      </c>
    </row>
    <row r="2719" spans="1:4" x14ac:dyDescent="0.2">
      <c r="A2719" s="6" t="s">
        <v>862</v>
      </c>
      <c r="B2719" s="6" t="s">
        <v>26510</v>
      </c>
      <c r="C2719" s="6" t="s">
        <v>25323</v>
      </c>
      <c r="D2719" s="6" t="str">
        <f t="shared" si="42"/>
        <v>m3</v>
      </c>
    </row>
    <row r="2720" spans="1:4" x14ac:dyDescent="0.2">
      <c r="A2720" s="6" t="s">
        <v>12791</v>
      </c>
      <c r="B2720" s="6" t="s">
        <v>26510</v>
      </c>
      <c r="C2720" s="6" t="s">
        <v>25323</v>
      </c>
      <c r="D2720" s="6" t="str">
        <f t="shared" si="42"/>
        <v>m3</v>
      </c>
    </row>
    <row r="2721" spans="1:4" x14ac:dyDescent="0.2">
      <c r="A2721" s="6" t="s">
        <v>863</v>
      </c>
      <c r="B2721" s="6" t="s">
        <v>26511</v>
      </c>
      <c r="C2721" s="6" t="s">
        <v>25536</v>
      </c>
      <c r="D2721" s="6" t="str">
        <f t="shared" si="42"/>
        <v>m2</v>
      </c>
    </row>
    <row r="2722" spans="1:4" x14ac:dyDescent="0.2">
      <c r="A2722" s="6" t="s">
        <v>12792</v>
      </c>
      <c r="B2722" s="6" t="s">
        <v>26511</v>
      </c>
      <c r="C2722" s="6" t="s">
        <v>25536</v>
      </c>
      <c r="D2722" s="6" t="str">
        <f t="shared" si="42"/>
        <v>m2</v>
      </c>
    </row>
    <row r="2723" spans="1:4" x14ac:dyDescent="0.2">
      <c r="A2723" s="6" t="s">
        <v>864</v>
      </c>
      <c r="B2723" s="6" t="s">
        <v>26512</v>
      </c>
      <c r="C2723" s="6" t="s">
        <v>25536</v>
      </c>
      <c r="D2723" s="6" t="str">
        <f t="shared" si="42"/>
        <v>m2</v>
      </c>
    </row>
    <row r="2724" spans="1:4" x14ac:dyDescent="0.2">
      <c r="A2724" s="6" t="s">
        <v>12793</v>
      </c>
      <c r="B2724" s="6" t="s">
        <v>26512</v>
      </c>
      <c r="C2724" s="6" t="s">
        <v>25536</v>
      </c>
      <c r="D2724" s="6" t="str">
        <f t="shared" si="42"/>
        <v>m2</v>
      </c>
    </row>
    <row r="2725" spans="1:4" x14ac:dyDescent="0.2">
      <c r="A2725" s="6" t="s">
        <v>6893</v>
      </c>
      <c r="B2725" s="6" t="s">
        <v>26513</v>
      </c>
      <c r="C2725" s="6" t="s">
        <v>25536</v>
      </c>
      <c r="D2725" s="6" t="str">
        <f t="shared" si="42"/>
        <v>m2</v>
      </c>
    </row>
    <row r="2726" spans="1:4" x14ac:dyDescent="0.2">
      <c r="A2726" s="6" t="s">
        <v>12794</v>
      </c>
      <c r="B2726" s="6" t="s">
        <v>26513</v>
      </c>
      <c r="C2726" s="6" t="s">
        <v>25536</v>
      </c>
      <c r="D2726" s="6" t="str">
        <f t="shared" si="42"/>
        <v>m2</v>
      </c>
    </row>
    <row r="2727" spans="1:4" x14ac:dyDescent="0.2">
      <c r="A2727" s="6" t="s">
        <v>865</v>
      </c>
      <c r="B2727" s="6" t="s">
        <v>26514</v>
      </c>
      <c r="C2727" s="6" t="s">
        <v>25536</v>
      </c>
      <c r="D2727" s="6" t="str">
        <f t="shared" si="42"/>
        <v>m2</v>
      </c>
    </row>
    <row r="2728" spans="1:4" x14ac:dyDescent="0.2">
      <c r="A2728" s="6" t="s">
        <v>12795</v>
      </c>
      <c r="B2728" s="6" t="s">
        <v>26514</v>
      </c>
      <c r="C2728" s="6" t="s">
        <v>25536</v>
      </c>
      <c r="D2728" s="6" t="str">
        <f t="shared" si="42"/>
        <v>m2</v>
      </c>
    </row>
    <row r="2729" spans="1:4" x14ac:dyDescent="0.2">
      <c r="A2729" s="6" t="s">
        <v>866</v>
      </c>
      <c r="B2729" s="6" t="s">
        <v>26515</v>
      </c>
      <c r="C2729" s="6" t="s">
        <v>25536</v>
      </c>
      <c r="D2729" s="6" t="str">
        <f t="shared" si="42"/>
        <v>m2</v>
      </c>
    </row>
    <row r="2730" spans="1:4" x14ac:dyDescent="0.2">
      <c r="A2730" s="6" t="s">
        <v>12796</v>
      </c>
      <c r="B2730" s="6" t="s">
        <v>26515</v>
      </c>
      <c r="C2730" s="6" t="s">
        <v>25536</v>
      </c>
      <c r="D2730" s="6" t="str">
        <f t="shared" si="42"/>
        <v>m2</v>
      </c>
    </row>
    <row r="2731" spans="1:4" x14ac:dyDescent="0.2">
      <c r="A2731" s="6" t="s">
        <v>867</v>
      </c>
      <c r="B2731" s="6" t="s">
        <v>26516</v>
      </c>
      <c r="C2731" s="6" t="s">
        <v>25536</v>
      </c>
      <c r="D2731" s="6" t="str">
        <f t="shared" si="42"/>
        <v>m2</v>
      </c>
    </row>
    <row r="2732" spans="1:4" x14ac:dyDescent="0.2">
      <c r="A2732" s="6" t="s">
        <v>12797</v>
      </c>
      <c r="B2732" s="6" t="s">
        <v>26516</v>
      </c>
      <c r="C2732" s="6" t="s">
        <v>25536</v>
      </c>
      <c r="D2732" s="6" t="str">
        <f t="shared" si="42"/>
        <v>m2</v>
      </c>
    </row>
    <row r="2733" spans="1:4" x14ac:dyDescent="0.2">
      <c r="A2733" s="6" t="s">
        <v>868</v>
      </c>
      <c r="B2733" s="6" t="s">
        <v>26517</v>
      </c>
      <c r="C2733" s="6" t="s">
        <v>25536</v>
      </c>
      <c r="D2733" s="6" t="str">
        <f t="shared" si="42"/>
        <v>m2</v>
      </c>
    </row>
    <row r="2734" spans="1:4" x14ac:dyDescent="0.2">
      <c r="A2734" s="6" t="s">
        <v>12798</v>
      </c>
      <c r="B2734" s="6" t="s">
        <v>26517</v>
      </c>
      <c r="C2734" s="6" t="s">
        <v>25536</v>
      </c>
      <c r="D2734" s="6" t="str">
        <f t="shared" si="42"/>
        <v>m2</v>
      </c>
    </row>
    <row r="2735" spans="1:4" x14ac:dyDescent="0.2">
      <c r="A2735" s="6" t="s">
        <v>869</v>
      </c>
      <c r="B2735" s="6" t="s">
        <v>26518</v>
      </c>
      <c r="C2735" s="6" t="s">
        <v>25536</v>
      </c>
      <c r="D2735" s="6" t="str">
        <f t="shared" si="42"/>
        <v>m2</v>
      </c>
    </row>
    <row r="2736" spans="1:4" x14ac:dyDescent="0.2">
      <c r="A2736" s="6" t="s">
        <v>12799</v>
      </c>
      <c r="B2736" s="6" t="s">
        <v>26518</v>
      </c>
      <c r="C2736" s="6" t="s">
        <v>25536</v>
      </c>
      <c r="D2736" s="6" t="str">
        <f t="shared" si="42"/>
        <v>m2</v>
      </c>
    </row>
    <row r="2737" spans="1:4" x14ac:dyDescent="0.2">
      <c r="A2737" s="6" t="s">
        <v>23469</v>
      </c>
      <c r="B2737" s="6" t="s">
        <v>26519</v>
      </c>
      <c r="C2737" s="6" t="s">
        <v>25536</v>
      </c>
      <c r="D2737" s="6" t="str">
        <f t="shared" si="42"/>
        <v>m2</v>
      </c>
    </row>
    <row r="2738" spans="1:4" x14ac:dyDescent="0.2">
      <c r="A2738" s="6" t="s">
        <v>23470</v>
      </c>
      <c r="B2738" s="6" t="s">
        <v>26519</v>
      </c>
      <c r="C2738" s="6" t="s">
        <v>25536</v>
      </c>
      <c r="D2738" s="6" t="str">
        <f t="shared" si="42"/>
        <v>m2</v>
      </c>
    </row>
    <row r="2739" spans="1:4" x14ac:dyDescent="0.2">
      <c r="A2739" s="6" t="s">
        <v>871</v>
      </c>
      <c r="B2739" s="6" t="s">
        <v>26520</v>
      </c>
      <c r="C2739" s="6" t="s">
        <v>25323</v>
      </c>
      <c r="D2739" s="6" t="str">
        <f t="shared" si="42"/>
        <v>m3</v>
      </c>
    </row>
    <row r="2740" spans="1:4" x14ac:dyDescent="0.2">
      <c r="A2740" s="6" t="s">
        <v>12800</v>
      </c>
      <c r="B2740" s="6" t="s">
        <v>26520</v>
      </c>
      <c r="C2740" s="6" t="s">
        <v>25323</v>
      </c>
      <c r="D2740" s="6" t="str">
        <f t="shared" si="42"/>
        <v>m3</v>
      </c>
    </row>
    <row r="2741" spans="1:4" x14ac:dyDescent="0.2">
      <c r="A2741" s="6" t="s">
        <v>872</v>
      </c>
      <c r="B2741" s="6" t="s">
        <v>26521</v>
      </c>
      <c r="C2741" s="6" t="s">
        <v>25323</v>
      </c>
      <c r="D2741" s="6" t="str">
        <f t="shared" si="42"/>
        <v>m3</v>
      </c>
    </row>
    <row r="2742" spans="1:4" x14ac:dyDescent="0.2">
      <c r="A2742" s="6" t="s">
        <v>12801</v>
      </c>
      <c r="B2742" s="6" t="s">
        <v>26521</v>
      </c>
      <c r="C2742" s="6" t="s">
        <v>25323</v>
      </c>
      <c r="D2742" s="6" t="str">
        <f t="shared" si="42"/>
        <v>m3</v>
      </c>
    </row>
    <row r="2743" spans="1:4" x14ac:dyDescent="0.2">
      <c r="A2743" s="6" t="s">
        <v>873</v>
      </c>
      <c r="B2743" s="6" t="s">
        <v>26522</v>
      </c>
      <c r="C2743" s="6" t="s">
        <v>25323</v>
      </c>
      <c r="D2743" s="6" t="str">
        <f t="shared" si="42"/>
        <v>m3</v>
      </c>
    </row>
    <row r="2744" spans="1:4" x14ac:dyDescent="0.2">
      <c r="A2744" s="6" t="s">
        <v>12802</v>
      </c>
      <c r="B2744" s="6" t="s">
        <v>26522</v>
      </c>
      <c r="C2744" s="6" t="s">
        <v>25323</v>
      </c>
      <c r="D2744" s="6" t="str">
        <f t="shared" si="42"/>
        <v>m3</v>
      </c>
    </row>
    <row r="2745" spans="1:4" x14ac:dyDescent="0.2">
      <c r="A2745" s="6" t="s">
        <v>874</v>
      </c>
      <c r="B2745" s="6" t="s">
        <v>26523</v>
      </c>
      <c r="C2745" s="6" t="s">
        <v>25323</v>
      </c>
      <c r="D2745" s="6" t="str">
        <f t="shared" si="42"/>
        <v>m3</v>
      </c>
    </row>
    <row r="2746" spans="1:4" x14ac:dyDescent="0.2">
      <c r="A2746" s="6" t="s">
        <v>12803</v>
      </c>
      <c r="B2746" s="6" t="s">
        <v>26523</v>
      </c>
      <c r="C2746" s="6" t="s">
        <v>25323</v>
      </c>
      <c r="D2746" s="6" t="str">
        <f t="shared" si="42"/>
        <v>m3</v>
      </c>
    </row>
    <row r="2747" spans="1:4" x14ac:dyDescent="0.2">
      <c r="A2747" s="6" t="s">
        <v>875</v>
      </c>
      <c r="B2747" s="6" t="s">
        <v>26524</v>
      </c>
      <c r="C2747" s="6" t="s">
        <v>25536</v>
      </c>
      <c r="D2747" s="6" t="str">
        <f t="shared" si="42"/>
        <v>m2</v>
      </c>
    </row>
    <row r="2748" spans="1:4" x14ac:dyDescent="0.2">
      <c r="A2748" s="6" t="s">
        <v>12804</v>
      </c>
      <c r="B2748" s="6" t="s">
        <v>26524</v>
      </c>
      <c r="C2748" s="6" t="s">
        <v>25536</v>
      </c>
      <c r="D2748" s="6" t="str">
        <f t="shared" si="42"/>
        <v>m2</v>
      </c>
    </row>
    <row r="2749" spans="1:4" x14ac:dyDescent="0.2">
      <c r="A2749" s="6" t="s">
        <v>876</v>
      </c>
      <c r="B2749" s="6" t="s">
        <v>26525</v>
      </c>
      <c r="C2749" s="6" t="s">
        <v>21</v>
      </c>
      <c r="D2749" s="6" t="str">
        <f t="shared" si="42"/>
        <v>m</v>
      </c>
    </row>
    <row r="2750" spans="1:4" x14ac:dyDescent="0.2">
      <c r="A2750" s="6" t="s">
        <v>12805</v>
      </c>
      <c r="B2750" s="6" t="s">
        <v>26525</v>
      </c>
      <c r="C2750" s="6" t="s">
        <v>21</v>
      </c>
      <c r="D2750" s="6" t="str">
        <f t="shared" si="42"/>
        <v>m</v>
      </c>
    </row>
    <row r="2751" spans="1:4" x14ac:dyDescent="0.2">
      <c r="A2751" s="6" t="s">
        <v>877</v>
      </c>
      <c r="B2751" s="6" t="s">
        <v>26526</v>
      </c>
      <c r="C2751" s="6" t="s">
        <v>21</v>
      </c>
      <c r="D2751" s="6" t="str">
        <f t="shared" si="42"/>
        <v>m</v>
      </c>
    </row>
    <row r="2752" spans="1:4" x14ac:dyDescent="0.2">
      <c r="A2752" s="6" t="s">
        <v>12806</v>
      </c>
      <c r="B2752" s="6" t="s">
        <v>26526</v>
      </c>
      <c r="C2752" s="6" t="s">
        <v>21</v>
      </c>
      <c r="D2752" s="6" t="str">
        <f t="shared" si="42"/>
        <v>m</v>
      </c>
    </row>
    <row r="2753" spans="1:4" x14ac:dyDescent="0.2">
      <c r="A2753" s="6" t="s">
        <v>878</v>
      </c>
      <c r="B2753" s="6" t="s">
        <v>26527</v>
      </c>
      <c r="C2753" s="6" t="s">
        <v>25536</v>
      </c>
      <c r="D2753" s="6" t="str">
        <f t="shared" si="42"/>
        <v>m2</v>
      </c>
    </row>
    <row r="2754" spans="1:4" x14ac:dyDescent="0.2">
      <c r="A2754" s="6" t="s">
        <v>12807</v>
      </c>
      <c r="B2754" s="6" t="s">
        <v>26527</v>
      </c>
      <c r="C2754" s="6" t="s">
        <v>25536</v>
      </c>
      <c r="D2754" s="6" t="str">
        <f t="shared" ref="D2754:D2817" si="43">LOWER(C2754)</f>
        <v>m2</v>
      </c>
    </row>
    <row r="2755" spans="1:4" x14ac:dyDescent="0.2">
      <c r="A2755" s="6" t="s">
        <v>879</v>
      </c>
      <c r="B2755" s="6" t="s">
        <v>26528</v>
      </c>
      <c r="C2755" s="6" t="s">
        <v>25536</v>
      </c>
      <c r="D2755" s="6" t="str">
        <f t="shared" si="43"/>
        <v>m2</v>
      </c>
    </row>
    <row r="2756" spans="1:4" x14ac:dyDescent="0.2">
      <c r="A2756" s="6" t="s">
        <v>12808</v>
      </c>
      <c r="B2756" s="6" t="s">
        <v>26528</v>
      </c>
      <c r="C2756" s="6" t="s">
        <v>25536</v>
      </c>
      <c r="D2756" s="6" t="str">
        <f t="shared" si="43"/>
        <v>m2</v>
      </c>
    </row>
    <row r="2757" spans="1:4" x14ac:dyDescent="0.2">
      <c r="A2757" s="6" t="s">
        <v>880</v>
      </c>
      <c r="B2757" s="6" t="s">
        <v>26529</v>
      </c>
      <c r="C2757" s="6" t="s">
        <v>25536</v>
      </c>
      <c r="D2757" s="6" t="str">
        <f t="shared" si="43"/>
        <v>m2</v>
      </c>
    </row>
    <row r="2758" spans="1:4" x14ac:dyDescent="0.2">
      <c r="A2758" s="6" t="s">
        <v>12809</v>
      </c>
      <c r="B2758" s="6" t="s">
        <v>26529</v>
      </c>
      <c r="C2758" s="6" t="s">
        <v>25536</v>
      </c>
      <c r="D2758" s="6" t="str">
        <f t="shared" si="43"/>
        <v>m2</v>
      </c>
    </row>
    <row r="2759" spans="1:4" x14ac:dyDescent="0.2">
      <c r="A2759" s="6" t="s">
        <v>881</v>
      </c>
      <c r="B2759" s="6" t="s">
        <v>26530</v>
      </c>
      <c r="C2759" s="6" t="s">
        <v>25536</v>
      </c>
      <c r="D2759" s="6" t="str">
        <f t="shared" si="43"/>
        <v>m2</v>
      </c>
    </row>
    <row r="2760" spans="1:4" x14ac:dyDescent="0.2">
      <c r="A2760" s="6" t="s">
        <v>12810</v>
      </c>
      <c r="B2760" s="6" t="s">
        <v>26530</v>
      </c>
      <c r="C2760" s="6" t="s">
        <v>25536</v>
      </c>
      <c r="D2760" s="6" t="str">
        <f t="shared" si="43"/>
        <v>m2</v>
      </c>
    </row>
    <row r="2761" spans="1:4" x14ac:dyDescent="0.2">
      <c r="A2761" s="6" t="s">
        <v>882</v>
      </c>
      <c r="B2761" s="6" t="s">
        <v>26531</v>
      </c>
      <c r="C2761" s="6" t="s">
        <v>21</v>
      </c>
      <c r="D2761" s="6" t="str">
        <f t="shared" si="43"/>
        <v>m</v>
      </c>
    </row>
    <row r="2762" spans="1:4" x14ac:dyDescent="0.2">
      <c r="A2762" s="6" t="s">
        <v>12811</v>
      </c>
      <c r="B2762" s="6" t="s">
        <v>26531</v>
      </c>
      <c r="C2762" s="6" t="s">
        <v>21</v>
      </c>
      <c r="D2762" s="6" t="str">
        <f t="shared" si="43"/>
        <v>m</v>
      </c>
    </row>
    <row r="2763" spans="1:4" x14ac:dyDescent="0.2">
      <c r="A2763" s="6" t="s">
        <v>883</v>
      </c>
      <c r="B2763" s="6" t="s">
        <v>26532</v>
      </c>
      <c r="C2763" s="6" t="s">
        <v>21</v>
      </c>
      <c r="D2763" s="6" t="str">
        <f t="shared" si="43"/>
        <v>m</v>
      </c>
    </row>
    <row r="2764" spans="1:4" x14ac:dyDescent="0.2">
      <c r="A2764" s="6" t="s">
        <v>12812</v>
      </c>
      <c r="B2764" s="6" t="s">
        <v>26532</v>
      </c>
      <c r="C2764" s="6" t="s">
        <v>21</v>
      </c>
      <c r="D2764" s="6" t="str">
        <f t="shared" si="43"/>
        <v>m</v>
      </c>
    </row>
    <row r="2765" spans="1:4" x14ac:dyDescent="0.2">
      <c r="A2765" s="6" t="s">
        <v>884</v>
      </c>
      <c r="B2765" s="6" t="s">
        <v>26533</v>
      </c>
      <c r="C2765" s="6" t="s">
        <v>25536</v>
      </c>
      <c r="D2765" s="6" t="str">
        <f t="shared" si="43"/>
        <v>m2</v>
      </c>
    </row>
    <row r="2766" spans="1:4" x14ac:dyDescent="0.2">
      <c r="A2766" s="6" t="s">
        <v>12813</v>
      </c>
      <c r="B2766" s="6" t="s">
        <v>26533</v>
      </c>
      <c r="C2766" s="6" t="s">
        <v>25536</v>
      </c>
      <c r="D2766" s="6" t="str">
        <f t="shared" si="43"/>
        <v>m2</v>
      </c>
    </row>
    <row r="2767" spans="1:4" x14ac:dyDescent="0.2">
      <c r="A2767" s="6" t="s">
        <v>885</v>
      </c>
      <c r="B2767" s="6" t="s">
        <v>26534</v>
      </c>
      <c r="C2767" s="6" t="s">
        <v>25536</v>
      </c>
      <c r="D2767" s="6" t="str">
        <f t="shared" si="43"/>
        <v>m2</v>
      </c>
    </row>
    <row r="2768" spans="1:4" x14ac:dyDescent="0.2">
      <c r="A2768" s="6" t="s">
        <v>12814</v>
      </c>
      <c r="B2768" s="6" t="s">
        <v>26534</v>
      </c>
      <c r="C2768" s="6" t="s">
        <v>25536</v>
      </c>
      <c r="D2768" s="6" t="str">
        <f t="shared" si="43"/>
        <v>m2</v>
      </c>
    </row>
    <row r="2769" spans="1:4" x14ac:dyDescent="0.2">
      <c r="A2769" s="6" t="s">
        <v>886</v>
      </c>
      <c r="B2769" s="6" t="s">
        <v>26535</v>
      </c>
      <c r="C2769" s="6" t="s">
        <v>21</v>
      </c>
      <c r="D2769" s="6" t="str">
        <f t="shared" si="43"/>
        <v>m</v>
      </c>
    </row>
    <row r="2770" spans="1:4" x14ac:dyDescent="0.2">
      <c r="A2770" s="6" t="s">
        <v>12815</v>
      </c>
      <c r="B2770" s="6" t="s">
        <v>26535</v>
      </c>
      <c r="C2770" s="6" t="s">
        <v>21</v>
      </c>
      <c r="D2770" s="6" t="str">
        <f t="shared" si="43"/>
        <v>m</v>
      </c>
    </row>
    <row r="2771" spans="1:4" x14ac:dyDescent="0.2">
      <c r="A2771" s="6" t="s">
        <v>6894</v>
      </c>
      <c r="B2771" s="6" t="s">
        <v>26536</v>
      </c>
      <c r="C2771" s="6" t="s">
        <v>25536</v>
      </c>
      <c r="D2771" s="6" t="str">
        <f t="shared" si="43"/>
        <v>m2</v>
      </c>
    </row>
    <row r="2772" spans="1:4" x14ac:dyDescent="0.2">
      <c r="A2772" s="6" t="s">
        <v>12816</v>
      </c>
      <c r="B2772" s="6" t="s">
        <v>26536</v>
      </c>
      <c r="C2772" s="6" t="s">
        <v>25536</v>
      </c>
      <c r="D2772" s="6" t="str">
        <f t="shared" si="43"/>
        <v>m2</v>
      </c>
    </row>
    <row r="2773" spans="1:4" x14ac:dyDescent="0.2">
      <c r="A2773" s="6" t="s">
        <v>887</v>
      </c>
      <c r="B2773" s="6" t="s">
        <v>26537</v>
      </c>
      <c r="C2773" s="6" t="s">
        <v>25536</v>
      </c>
      <c r="D2773" s="6" t="str">
        <f t="shared" si="43"/>
        <v>m2</v>
      </c>
    </row>
    <row r="2774" spans="1:4" x14ac:dyDescent="0.2">
      <c r="A2774" s="6" t="s">
        <v>12817</v>
      </c>
      <c r="B2774" s="6" t="s">
        <v>26537</v>
      </c>
      <c r="C2774" s="6" t="s">
        <v>25536</v>
      </c>
      <c r="D2774" s="6" t="str">
        <f t="shared" si="43"/>
        <v>m2</v>
      </c>
    </row>
    <row r="2775" spans="1:4" x14ac:dyDescent="0.2">
      <c r="A2775" s="6" t="s">
        <v>6895</v>
      </c>
      <c r="B2775" s="6" t="s">
        <v>26538</v>
      </c>
      <c r="C2775" s="6" t="s">
        <v>25536</v>
      </c>
      <c r="D2775" s="6" t="str">
        <f t="shared" si="43"/>
        <v>m2</v>
      </c>
    </row>
    <row r="2776" spans="1:4" x14ac:dyDescent="0.2">
      <c r="A2776" s="6" t="s">
        <v>12818</v>
      </c>
      <c r="B2776" s="6" t="s">
        <v>26538</v>
      </c>
      <c r="C2776" s="6" t="s">
        <v>25536</v>
      </c>
      <c r="D2776" s="6" t="str">
        <f t="shared" si="43"/>
        <v>m2</v>
      </c>
    </row>
    <row r="2777" spans="1:4" x14ac:dyDescent="0.2">
      <c r="A2777" s="6" t="s">
        <v>888</v>
      </c>
      <c r="B2777" s="6" t="s">
        <v>26539</v>
      </c>
      <c r="C2777" s="6" t="s">
        <v>25323</v>
      </c>
      <c r="D2777" s="6" t="str">
        <f t="shared" si="43"/>
        <v>m3</v>
      </c>
    </row>
    <row r="2778" spans="1:4" x14ac:dyDescent="0.2">
      <c r="A2778" s="6" t="s">
        <v>12819</v>
      </c>
      <c r="B2778" s="6" t="s">
        <v>26539</v>
      </c>
      <c r="C2778" s="6" t="s">
        <v>25323</v>
      </c>
      <c r="D2778" s="6" t="str">
        <f t="shared" si="43"/>
        <v>m3</v>
      </c>
    </row>
    <row r="2779" spans="1:4" x14ac:dyDescent="0.2">
      <c r="A2779" s="6" t="s">
        <v>870</v>
      </c>
      <c r="B2779" s="6" t="s">
        <v>26540</v>
      </c>
      <c r="C2779" s="6" t="s">
        <v>25323</v>
      </c>
      <c r="D2779" s="6" t="str">
        <f t="shared" si="43"/>
        <v>m3</v>
      </c>
    </row>
    <row r="2780" spans="1:4" x14ac:dyDescent="0.2">
      <c r="A2780" s="6" t="s">
        <v>12820</v>
      </c>
      <c r="B2780" s="6" t="s">
        <v>26540</v>
      </c>
      <c r="C2780" s="6" t="s">
        <v>25323</v>
      </c>
      <c r="D2780" s="6" t="str">
        <f t="shared" si="43"/>
        <v>m3</v>
      </c>
    </row>
    <row r="2781" spans="1:4" x14ac:dyDescent="0.2">
      <c r="A2781" s="6" t="s">
        <v>6896</v>
      </c>
      <c r="B2781" s="6" t="s">
        <v>26541</v>
      </c>
      <c r="C2781" s="6" t="s">
        <v>25536</v>
      </c>
      <c r="D2781" s="6" t="str">
        <f t="shared" si="43"/>
        <v>m2</v>
      </c>
    </row>
    <row r="2782" spans="1:4" x14ac:dyDescent="0.2">
      <c r="A2782" s="6" t="s">
        <v>12821</v>
      </c>
      <c r="B2782" s="6" t="s">
        <v>26541</v>
      </c>
      <c r="C2782" s="6" t="s">
        <v>25536</v>
      </c>
      <c r="D2782" s="6" t="str">
        <f t="shared" si="43"/>
        <v>m2</v>
      </c>
    </row>
    <row r="2783" spans="1:4" x14ac:dyDescent="0.2">
      <c r="A2783" s="6" t="s">
        <v>6897</v>
      </c>
      <c r="B2783" s="6" t="s">
        <v>26542</v>
      </c>
      <c r="C2783" s="6" t="s">
        <v>25536</v>
      </c>
      <c r="D2783" s="6" t="str">
        <f t="shared" si="43"/>
        <v>m2</v>
      </c>
    </row>
    <row r="2784" spans="1:4" x14ac:dyDescent="0.2">
      <c r="A2784" s="6" t="s">
        <v>12822</v>
      </c>
      <c r="B2784" s="6" t="s">
        <v>26542</v>
      </c>
      <c r="C2784" s="6" t="s">
        <v>25536</v>
      </c>
      <c r="D2784" s="6" t="str">
        <f t="shared" si="43"/>
        <v>m2</v>
      </c>
    </row>
    <row r="2785" spans="1:4" x14ac:dyDescent="0.2">
      <c r="A2785" s="6" t="s">
        <v>6898</v>
      </c>
      <c r="B2785" s="6" t="s">
        <v>26543</v>
      </c>
      <c r="C2785" s="6" t="s">
        <v>25536</v>
      </c>
      <c r="D2785" s="6" t="str">
        <f t="shared" si="43"/>
        <v>m2</v>
      </c>
    </row>
    <row r="2786" spans="1:4" x14ac:dyDescent="0.2">
      <c r="A2786" s="6" t="s">
        <v>12823</v>
      </c>
      <c r="B2786" s="6" t="s">
        <v>26543</v>
      </c>
      <c r="C2786" s="6" t="s">
        <v>25536</v>
      </c>
      <c r="D2786" s="6" t="str">
        <f t="shared" si="43"/>
        <v>m2</v>
      </c>
    </row>
    <row r="2787" spans="1:4" x14ac:dyDescent="0.2">
      <c r="A2787" s="6" t="s">
        <v>6899</v>
      </c>
      <c r="B2787" s="6" t="s">
        <v>26544</v>
      </c>
      <c r="C2787" s="6" t="s">
        <v>25536</v>
      </c>
      <c r="D2787" s="6" t="str">
        <f t="shared" si="43"/>
        <v>m2</v>
      </c>
    </row>
    <row r="2788" spans="1:4" x14ac:dyDescent="0.2">
      <c r="A2788" s="6" t="s">
        <v>12824</v>
      </c>
      <c r="B2788" s="6" t="s">
        <v>26544</v>
      </c>
      <c r="C2788" s="6" t="s">
        <v>25536</v>
      </c>
      <c r="D2788" s="6" t="str">
        <f t="shared" si="43"/>
        <v>m2</v>
      </c>
    </row>
    <row r="2789" spans="1:4" x14ac:dyDescent="0.2">
      <c r="A2789" s="6" t="s">
        <v>6900</v>
      </c>
      <c r="B2789" s="6" t="s">
        <v>26545</v>
      </c>
      <c r="C2789" s="6" t="s">
        <v>21</v>
      </c>
      <c r="D2789" s="6" t="str">
        <f t="shared" si="43"/>
        <v>m</v>
      </c>
    </row>
    <row r="2790" spans="1:4" x14ac:dyDescent="0.2">
      <c r="A2790" s="6" t="s">
        <v>12825</v>
      </c>
      <c r="B2790" s="6" t="s">
        <v>26545</v>
      </c>
      <c r="C2790" s="6" t="s">
        <v>21</v>
      </c>
      <c r="D2790" s="6" t="str">
        <f t="shared" si="43"/>
        <v>m</v>
      </c>
    </row>
    <row r="2791" spans="1:4" x14ac:dyDescent="0.2">
      <c r="A2791" s="6" t="s">
        <v>6901</v>
      </c>
      <c r="B2791" s="6" t="s">
        <v>26546</v>
      </c>
      <c r="C2791" s="6" t="s">
        <v>25536</v>
      </c>
      <c r="D2791" s="6" t="str">
        <f t="shared" si="43"/>
        <v>m2</v>
      </c>
    </row>
    <row r="2792" spans="1:4" x14ac:dyDescent="0.2">
      <c r="A2792" s="6" t="s">
        <v>12826</v>
      </c>
      <c r="B2792" s="6" t="s">
        <v>26546</v>
      </c>
      <c r="C2792" s="6" t="s">
        <v>25536</v>
      </c>
      <c r="D2792" s="6" t="str">
        <f t="shared" si="43"/>
        <v>m2</v>
      </c>
    </row>
    <row r="2793" spans="1:4" x14ac:dyDescent="0.2">
      <c r="A2793" s="6" t="s">
        <v>6902</v>
      </c>
      <c r="B2793" s="6" t="s">
        <v>26547</v>
      </c>
      <c r="C2793" s="6" t="s">
        <v>25536</v>
      </c>
      <c r="D2793" s="6" t="str">
        <f t="shared" si="43"/>
        <v>m2</v>
      </c>
    </row>
    <row r="2794" spans="1:4" x14ac:dyDescent="0.2">
      <c r="A2794" s="6" t="s">
        <v>12827</v>
      </c>
      <c r="B2794" s="6" t="s">
        <v>26547</v>
      </c>
      <c r="C2794" s="6" t="s">
        <v>25536</v>
      </c>
      <c r="D2794" s="6" t="str">
        <f t="shared" si="43"/>
        <v>m2</v>
      </c>
    </row>
    <row r="2795" spans="1:4" x14ac:dyDescent="0.2">
      <c r="A2795" s="6" t="s">
        <v>6903</v>
      </c>
      <c r="B2795" s="6" t="s">
        <v>26548</v>
      </c>
      <c r="C2795" s="6" t="s">
        <v>25536</v>
      </c>
      <c r="D2795" s="6" t="str">
        <f t="shared" si="43"/>
        <v>m2</v>
      </c>
    </row>
    <row r="2796" spans="1:4" x14ac:dyDescent="0.2">
      <c r="A2796" s="6" t="s">
        <v>12828</v>
      </c>
      <c r="B2796" s="6" t="s">
        <v>26548</v>
      </c>
      <c r="C2796" s="6" t="s">
        <v>25536</v>
      </c>
      <c r="D2796" s="6" t="str">
        <f t="shared" si="43"/>
        <v>m2</v>
      </c>
    </row>
    <row r="2797" spans="1:4" x14ac:dyDescent="0.2">
      <c r="A2797" s="6" t="s">
        <v>889</v>
      </c>
      <c r="B2797" s="6" t="s">
        <v>26549</v>
      </c>
      <c r="C2797" s="6" t="s">
        <v>25323</v>
      </c>
      <c r="D2797" s="6" t="str">
        <f t="shared" si="43"/>
        <v>m3</v>
      </c>
    </row>
    <row r="2798" spans="1:4" x14ac:dyDescent="0.2">
      <c r="A2798" s="6" t="s">
        <v>12829</v>
      </c>
      <c r="B2798" s="6" t="s">
        <v>26549</v>
      </c>
      <c r="C2798" s="6" t="s">
        <v>25323</v>
      </c>
      <c r="D2798" s="6" t="str">
        <f t="shared" si="43"/>
        <v>m3</v>
      </c>
    </row>
    <row r="2799" spans="1:4" x14ac:dyDescent="0.2">
      <c r="A2799" s="6" t="s">
        <v>890</v>
      </c>
      <c r="B2799" s="6" t="s">
        <v>26550</v>
      </c>
      <c r="C2799" s="6" t="s">
        <v>891</v>
      </c>
      <c r="D2799" s="6" t="str">
        <f t="shared" si="43"/>
        <v>kg</v>
      </c>
    </row>
    <row r="2800" spans="1:4" x14ac:dyDescent="0.2">
      <c r="A2800" s="6" t="s">
        <v>12830</v>
      </c>
      <c r="B2800" s="6" t="s">
        <v>26550</v>
      </c>
      <c r="C2800" s="6" t="s">
        <v>891</v>
      </c>
      <c r="D2800" s="6" t="str">
        <f t="shared" si="43"/>
        <v>kg</v>
      </c>
    </row>
    <row r="2801" spans="1:4" x14ac:dyDescent="0.2">
      <c r="A2801" s="6" t="s">
        <v>892</v>
      </c>
      <c r="B2801" s="6" t="s">
        <v>26551</v>
      </c>
      <c r="C2801" s="6" t="s">
        <v>21</v>
      </c>
      <c r="D2801" s="6" t="str">
        <f t="shared" si="43"/>
        <v>m</v>
      </c>
    </row>
    <row r="2802" spans="1:4" x14ac:dyDescent="0.2">
      <c r="A2802" s="6" t="s">
        <v>12831</v>
      </c>
      <c r="B2802" s="6" t="s">
        <v>26551</v>
      </c>
      <c r="C2802" s="6" t="s">
        <v>21</v>
      </c>
      <c r="D2802" s="6" t="str">
        <f t="shared" si="43"/>
        <v>m</v>
      </c>
    </row>
    <row r="2803" spans="1:4" x14ac:dyDescent="0.2">
      <c r="A2803" s="6" t="s">
        <v>893</v>
      </c>
      <c r="B2803" s="6" t="s">
        <v>26552</v>
      </c>
      <c r="C2803" s="6" t="s">
        <v>21</v>
      </c>
      <c r="D2803" s="6" t="str">
        <f t="shared" si="43"/>
        <v>m</v>
      </c>
    </row>
    <row r="2804" spans="1:4" x14ac:dyDescent="0.2">
      <c r="A2804" s="6" t="s">
        <v>12832</v>
      </c>
      <c r="B2804" s="6" t="s">
        <v>26552</v>
      </c>
      <c r="C2804" s="6" t="s">
        <v>21</v>
      </c>
      <c r="D2804" s="6" t="str">
        <f t="shared" si="43"/>
        <v>m</v>
      </c>
    </row>
    <row r="2805" spans="1:4" x14ac:dyDescent="0.2">
      <c r="A2805" s="6" t="s">
        <v>894</v>
      </c>
      <c r="B2805" s="6" t="s">
        <v>26553</v>
      </c>
      <c r="C2805" s="6" t="s">
        <v>21</v>
      </c>
      <c r="D2805" s="6" t="str">
        <f t="shared" si="43"/>
        <v>m</v>
      </c>
    </row>
    <row r="2806" spans="1:4" x14ac:dyDescent="0.2">
      <c r="A2806" s="6" t="s">
        <v>12833</v>
      </c>
      <c r="B2806" s="6" t="s">
        <v>26553</v>
      </c>
      <c r="C2806" s="6" t="s">
        <v>21</v>
      </c>
      <c r="D2806" s="6" t="str">
        <f t="shared" si="43"/>
        <v>m</v>
      </c>
    </row>
    <row r="2807" spans="1:4" x14ac:dyDescent="0.2">
      <c r="A2807" s="6" t="s">
        <v>895</v>
      </c>
      <c r="B2807" s="6" t="s">
        <v>26554</v>
      </c>
      <c r="C2807" s="6" t="s">
        <v>21</v>
      </c>
      <c r="D2807" s="6" t="str">
        <f t="shared" si="43"/>
        <v>m</v>
      </c>
    </row>
    <row r="2808" spans="1:4" x14ac:dyDescent="0.2">
      <c r="A2808" s="6" t="s">
        <v>12834</v>
      </c>
      <c r="B2808" s="6" t="s">
        <v>26554</v>
      </c>
      <c r="C2808" s="6" t="s">
        <v>21</v>
      </c>
      <c r="D2808" s="6" t="str">
        <f t="shared" si="43"/>
        <v>m</v>
      </c>
    </row>
    <row r="2809" spans="1:4" x14ac:dyDescent="0.2">
      <c r="A2809" s="6" t="s">
        <v>896</v>
      </c>
      <c r="B2809" s="6" t="s">
        <v>26555</v>
      </c>
      <c r="C2809" s="6" t="s">
        <v>25536</v>
      </c>
      <c r="D2809" s="6" t="str">
        <f t="shared" si="43"/>
        <v>m2</v>
      </c>
    </row>
    <row r="2810" spans="1:4" x14ac:dyDescent="0.2">
      <c r="A2810" s="6" t="s">
        <v>12835</v>
      </c>
      <c r="B2810" s="6" t="s">
        <v>26555</v>
      </c>
      <c r="C2810" s="6" t="s">
        <v>25536</v>
      </c>
      <c r="D2810" s="6" t="str">
        <f t="shared" si="43"/>
        <v>m2</v>
      </c>
    </row>
    <row r="2811" spans="1:4" x14ac:dyDescent="0.2">
      <c r="A2811" s="6" t="s">
        <v>897</v>
      </c>
      <c r="B2811" s="6" t="s">
        <v>26556</v>
      </c>
      <c r="C2811" s="6" t="s">
        <v>25536</v>
      </c>
      <c r="D2811" s="6" t="str">
        <f t="shared" si="43"/>
        <v>m2</v>
      </c>
    </row>
    <row r="2812" spans="1:4" x14ac:dyDescent="0.2">
      <c r="A2812" s="6" t="s">
        <v>12836</v>
      </c>
      <c r="B2812" s="6" t="s">
        <v>26556</v>
      </c>
      <c r="C2812" s="6" t="s">
        <v>25536</v>
      </c>
      <c r="D2812" s="6" t="str">
        <f t="shared" si="43"/>
        <v>m2</v>
      </c>
    </row>
    <row r="2813" spans="1:4" x14ac:dyDescent="0.2">
      <c r="A2813" s="6" t="s">
        <v>898</v>
      </c>
      <c r="B2813" s="6" t="s">
        <v>26557</v>
      </c>
      <c r="C2813" s="6" t="s">
        <v>21</v>
      </c>
      <c r="D2813" s="6" t="str">
        <f t="shared" si="43"/>
        <v>m</v>
      </c>
    </row>
    <row r="2814" spans="1:4" x14ac:dyDescent="0.2">
      <c r="A2814" s="6" t="s">
        <v>12837</v>
      </c>
      <c r="B2814" s="6" t="s">
        <v>26557</v>
      </c>
      <c r="C2814" s="6" t="s">
        <v>21</v>
      </c>
      <c r="D2814" s="6" t="str">
        <f t="shared" si="43"/>
        <v>m</v>
      </c>
    </row>
    <row r="2815" spans="1:4" x14ac:dyDescent="0.2">
      <c r="A2815" s="6" t="s">
        <v>899</v>
      </c>
      <c r="B2815" s="6" t="s">
        <v>26558</v>
      </c>
      <c r="C2815" s="6" t="s">
        <v>25536</v>
      </c>
      <c r="D2815" s="6" t="str">
        <f t="shared" si="43"/>
        <v>m2</v>
      </c>
    </row>
    <row r="2816" spans="1:4" x14ac:dyDescent="0.2">
      <c r="A2816" s="6" t="s">
        <v>12838</v>
      </c>
      <c r="B2816" s="6" t="s">
        <v>26558</v>
      </c>
      <c r="C2816" s="6" t="s">
        <v>25536</v>
      </c>
      <c r="D2816" s="6" t="str">
        <f t="shared" si="43"/>
        <v>m2</v>
      </c>
    </row>
    <row r="2817" spans="1:4" x14ac:dyDescent="0.2">
      <c r="A2817" s="6" t="s">
        <v>900</v>
      </c>
      <c r="B2817" s="6" t="s">
        <v>26559</v>
      </c>
      <c r="C2817" s="6" t="s">
        <v>12</v>
      </c>
      <c r="D2817" s="6" t="str">
        <f t="shared" si="43"/>
        <v>un</v>
      </c>
    </row>
    <row r="2818" spans="1:4" x14ac:dyDescent="0.2">
      <c r="A2818" s="6" t="s">
        <v>12839</v>
      </c>
      <c r="B2818" s="6" t="s">
        <v>26559</v>
      </c>
      <c r="C2818" s="6" t="s">
        <v>12</v>
      </c>
      <c r="D2818" s="6" t="str">
        <f t="shared" ref="D2818:D2881" si="44">LOWER(C2818)</f>
        <v>un</v>
      </c>
    </row>
    <row r="2819" spans="1:4" x14ac:dyDescent="0.2">
      <c r="A2819" s="6" t="s">
        <v>901</v>
      </c>
      <c r="B2819" s="6" t="s">
        <v>26560</v>
      </c>
      <c r="C2819" s="6" t="s">
        <v>21</v>
      </c>
      <c r="D2819" s="6" t="str">
        <f t="shared" si="44"/>
        <v>m</v>
      </c>
    </row>
    <row r="2820" spans="1:4" x14ac:dyDescent="0.2">
      <c r="A2820" s="6" t="s">
        <v>12840</v>
      </c>
      <c r="B2820" s="6" t="s">
        <v>26560</v>
      </c>
      <c r="C2820" s="6" t="s">
        <v>21</v>
      </c>
      <c r="D2820" s="6" t="str">
        <f t="shared" si="44"/>
        <v>m</v>
      </c>
    </row>
    <row r="2821" spans="1:4" x14ac:dyDescent="0.2">
      <c r="A2821" s="6" t="s">
        <v>902</v>
      </c>
      <c r="B2821" s="6" t="s">
        <v>26561</v>
      </c>
      <c r="C2821" s="6" t="s">
        <v>21</v>
      </c>
      <c r="D2821" s="6" t="str">
        <f t="shared" si="44"/>
        <v>m</v>
      </c>
    </row>
    <row r="2822" spans="1:4" x14ac:dyDescent="0.2">
      <c r="A2822" s="6" t="s">
        <v>12841</v>
      </c>
      <c r="B2822" s="6" t="s">
        <v>26561</v>
      </c>
      <c r="C2822" s="6" t="s">
        <v>21</v>
      </c>
      <c r="D2822" s="6" t="str">
        <f t="shared" si="44"/>
        <v>m</v>
      </c>
    </row>
    <row r="2823" spans="1:4" x14ac:dyDescent="0.2">
      <c r="A2823" s="6" t="s">
        <v>903</v>
      </c>
      <c r="B2823" s="6" t="s">
        <v>26562</v>
      </c>
      <c r="C2823" s="6" t="s">
        <v>21</v>
      </c>
      <c r="D2823" s="6" t="str">
        <f t="shared" si="44"/>
        <v>m</v>
      </c>
    </row>
    <row r="2824" spans="1:4" x14ac:dyDescent="0.2">
      <c r="A2824" s="6" t="s">
        <v>12842</v>
      </c>
      <c r="B2824" s="6" t="s">
        <v>26562</v>
      </c>
      <c r="C2824" s="6" t="s">
        <v>21</v>
      </c>
      <c r="D2824" s="6" t="str">
        <f t="shared" si="44"/>
        <v>m</v>
      </c>
    </row>
    <row r="2825" spans="1:4" x14ac:dyDescent="0.2">
      <c r="A2825" s="6" t="s">
        <v>904</v>
      </c>
      <c r="B2825" s="6" t="s">
        <v>26563</v>
      </c>
      <c r="C2825" s="6" t="s">
        <v>21</v>
      </c>
      <c r="D2825" s="6" t="str">
        <f t="shared" si="44"/>
        <v>m</v>
      </c>
    </row>
    <row r="2826" spans="1:4" x14ac:dyDescent="0.2">
      <c r="A2826" s="6" t="s">
        <v>12843</v>
      </c>
      <c r="B2826" s="6" t="s">
        <v>26563</v>
      </c>
      <c r="C2826" s="6" t="s">
        <v>21</v>
      </c>
      <c r="D2826" s="6" t="str">
        <f t="shared" si="44"/>
        <v>m</v>
      </c>
    </row>
    <row r="2827" spans="1:4" x14ac:dyDescent="0.2">
      <c r="A2827" s="6" t="s">
        <v>905</v>
      </c>
      <c r="B2827" s="6" t="s">
        <v>26564</v>
      </c>
      <c r="C2827" s="6" t="s">
        <v>21</v>
      </c>
      <c r="D2827" s="6" t="str">
        <f t="shared" si="44"/>
        <v>m</v>
      </c>
    </row>
    <row r="2828" spans="1:4" x14ac:dyDescent="0.2">
      <c r="A2828" s="6" t="s">
        <v>12844</v>
      </c>
      <c r="B2828" s="6" t="s">
        <v>26564</v>
      </c>
      <c r="C2828" s="6" t="s">
        <v>21</v>
      </c>
      <c r="D2828" s="6" t="str">
        <f t="shared" si="44"/>
        <v>m</v>
      </c>
    </row>
    <row r="2829" spans="1:4" x14ac:dyDescent="0.2">
      <c r="A2829" s="6" t="s">
        <v>906</v>
      </c>
      <c r="B2829" s="6" t="s">
        <v>26565</v>
      </c>
      <c r="C2829" s="6" t="s">
        <v>21</v>
      </c>
      <c r="D2829" s="6" t="str">
        <f t="shared" si="44"/>
        <v>m</v>
      </c>
    </row>
    <row r="2830" spans="1:4" x14ac:dyDescent="0.2">
      <c r="A2830" s="6" t="s">
        <v>12845</v>
      </c>
      <c r="B2830" s="6" t="s">
        <v>26565</v>
      </c>
      <c r="C2830" s="6" t="s">
        <v>21</v>
      </c>
      <c r="D2830" s="6" t="str">
        <f t="shared" si="44"/>
        <v>m</v>
      </c>
    </row>
    <row r="2831" spans="1:4" x14ac:dyDescent="0.2">
      <c r="A2831" s="6" t="s">
        <v>907</v>
      </c>
      <c r="B2831" s="6" t="s">
        <v>26566</v>
      </c>
      <c r="C2831" s="6" t="s">
        <v>25536</v>
      </c>
      <c r="D2831" s="6" t="str">
        <f t="shared" si="44"/>
        <v>m2</v>
      </c>
    </row>
    <row r="2832" spans="1:4" x14ac:dyDescent="0.2">
      <c r="A2832" s="6" t="s">
        <v>12846</v>
      </c>
      <c r="B2832" s="6" t="s">
        <v>26566</v>
      </c>
      <c r="C2832" s="6" t="s">
        <v>25536</v>
      </c>
      <c r="D2832" s="6" t="str">
        <f t="shared" si="44"/>
        <v>m2</v>
      </c>
    </row>
    <row r="2833" spans="1:4" x14ac:dyDescent="0.2">
      <c r="A2833" s="6" t="s">
        <v>908</v>
      </c>
      <c r="B2833" s="6" t="s">
        <v>26567</v>
      </c>
      <c r="C2833" s="6" t="s">
        <v>12</v>
      </c>
      <c r="D2833" s="6" t="str">
        <f t="shared" si="44"/>
        <v>un</v>
      </c>
    </row>
    <row r="2834" spans="1:4" x14ac:dyDescent="0.2">
      <c r="A2834" s="6" t="s">
        <v>12847</v>
      </c>
      <c r="B2834" s="6" t="s">
        <v>26567</v>
      </c>
      <c r="C2834" s="6" t="s">
        <v>12</v>
      </c>
      <c r="D2834" s="6" t="str">
        <f t="shared" si="44"/>
        <v>un</v>
      </c>
    </row>
    <row r="2835" spans="1:4" x14ac:dyDescent="0.2">
      <c r="A2835" s="6" t="s">
        <v>909</v>
      </c>
      <c r="B2835" s="6" t="s">
        <v>26568</v>
      </c>
      <c r="C2835" s="6" t="s">
        <v>12</v>
      </c>
      <c r="D2835" s="6" t="str">
        <f t="shared" si="44"/>
        <v>un</v>
      </c>
    </row>
    <row r="2836" spans="1:4" x14ac:dyDescent="0.2">
      <c r="A2836" s="6" t="s">
        <v>12848</v>
      </c>
      <c r="B2836" s="6" t="s">
        <v>26568</v>
      </c>
      <c r="C2836" s="6" t="s">
        <v>12</v>
      </c>
      <c r="D2836" s="6" t="str">
        <f t="shared" si="44"/>
        <v>un</v>
      </c>
    </row>
    <row r="2837" spans="1:4" x14ac:dyDescent="0.2">
      <c r="A2837" s="6" t="s">
        <v>910</v>
      </c>
      <c r="B2837" s="6" t="s">
        <v>26569</v>
      </c>
      <c r="C2837" s="6" t="s">
        <v>21</v>
      </c>
      <c r="D2837" s="6" t="str">
        <f t="shared" si="44"/>
        <v>m</v>
      </c>
    </row>
    <row r="2838" spans="1:4" x14ac:dyDescent="0.2">
      <c r="A2838" s="6" t="s">
        <v>12849</v>
      </c>
      <c r="B2838" s="6" t="s">
        <v>26569</v>
      </c>
      <c r="C2838" s="6" t="s">
        <v>21</v>
      </c>
      <c r="D2838" s="6" t="str">
        <f t="shared" si="44"/>
        <v>m</v>
      </c>
    </row>
    <row r="2839" spans="1:4" x14ac:dyDescent="0.2">
      <c r="A2839" s="6" t="s">
        <v>911</v>
      </c>
      <c r="B2839" s="6" t="s">
        <v>26570</v>
      </c>
      <c r="C2839" s="6" t="s">
        <v>25536</v>
      </c>
      <c r="D2839" s="6" t="str">
        <f t="shared" si="44"/>
        <v>m2</v>
      </c>
    </row>
    <row r="2840" spans="1:4" x14ac:dyDescent="0.2">
      <c r="A2840" s="6" t="s">
        <v>12850</v>
      </c>
      <c r="B2840" s="6" t="s">
        <v>26570</v>
      </c>
      <c r="C2840" s="6" t="s">
        <v>25536</v>
      </c>
      <c r="D2840" s="6" t="str">
        <f t="shared" si="44"/>
        <v>m2</v>
      </c>
    </row>
    <row r="2841" spans="1:4" x14ac:dyDescent="0.2">
      <c r="A2841" s="6" t="s">
        <v>912</v>
      </c>
      <c r="B2841" s="6" t="s">
        <v>913</v>
      </c>
      <c r="C2841" s="6" t="s">
        <v>12</v>
      </c>
      <c r="D2841" s="6" t="str">
        <f t="shared" si="44"/>
        <v>un</v>
      </c>
    </row>
    <row r="2842" spans="1:4" x14ac:dyDescent="0.2">
      <c r="A2842" s="6" t="s">
        <v>12851</v>
      </c>
      <c r="B2842" s="6" t="s">
        <v>913</v>
      </c>
      <c r="C2842" s="6" t="s">
        <v>12</v>
      </c>
      <c r="D2842" s="6" t="str">
        <f t="shared" si="44"/>
        <v>un</v>
      </c>
    </row>
    <row r="2843" spans="1:4" x14ac:dyDescent="0.2">
      <c r="A2843" s="6" t="s">
        <v>6904</v>
      </c>
      <c r="B2843" s="6" t="s">
        <v>26571</v>
      </c>
      <c r="C2843" s="6" t="s">
        <v>21</v>
      </c>
      <c r="D2843" s="6" t="str">
        <f t="shared" si="44"/>
        <v>m</v>
      </c>
    </row>
    <row r="2844" spans="1:4" x14ac:dyDescent="0.2">
      <c r="A2844" s="6" t="s">
        <v>12852</v>
      </c>
      <c r="B2844" s="6" t="s">
        <v>26571</v>
      </c>
      <c r="C2844" s="6" t="s">
        <v>21</v>
      </c>
      <c r="D2844" s="6" t="str">
        <f t="shared" si="44"/>
        <v>m</v>
      </c>
    </row>
    <row r="2845" spans="1:4" x14ac:dyDescent="0.2">
      <c r="A2845" s="6" t="s">
        <v>6905</v>
      </c>
      <c r="B2845" s="6" t="s">
        <v>26572</v>
      </c>
      <c r="C2845" s="6" t="s">
        <v>12</v>
      </c>
      <c r="D2845" s="6" t="str">
        <f t="shared" si="44"/>
        <v>un</v>
      </c>
    </row>
    <row r="2846" spans="1:4" x14ac:dyDescent="0.2">
      <c r="A2846" s="6" t="s">
        <v>12853</v>
      </c>
      <c r="B2846" s="6" t="s">
        <v>26572</v>
      </c>
      <c r="C2846" s="6" t="s">
        <v>12</v>
      </c>
      <c r="D2846" s="6" t="str">
        <f t="shared" si="44"/>
        <v>un</v>
      </c>
    </row>
    <row r="2847" spans="1:4" x14ac:dyDescent="0.2">
      <c r="A2847" s="6" t="s">
        <v>6906</v>
      </c>
      <c r="B2847" s="6" t="s">
        <v>26573</v>
      </c>
      <c r="C2847" s="6" t="s">
        <v>12</v>
      </c>
      <c r="D2847" s="6" t="str">
        <f t="shared" si="44"/>
        <v>un</v>
      </c>
    </row>
    <row r="2848" spans="1:4" x14ac:dyDescent="0.2">
      <c r="A2848" s="6" t="s">
        <v>12854</v>
      </c>
      <c r="B2848" s="6" t="s">
        <v>26573</v>
      </c>
      <c r="C2848" s="6" t="s">
        <v>12</v>
      </c>
      <c r="D2848" s="6" t="str">
        <f t="shared" si="44"/>
        <v>un</v>
      </c>
    </row>
    <row r="2849" spans="1:4" x14ac:dyDescent="0.2">
      <c r="A2849" s="6" t="s">
        <v>914</v>
      </c>
      <c r="B2849" s="6" t="s">
        <v>26574</v>
      </c>
      <c r="C2849" s="6" t="s">
        <v>25536</v>
      </c>
      <c r="D2849" s="6" t="str">
        <f t="shared" si="44"/>
        <v>m2</v>
      </c>
    </row>
    <row r="2850" spans="1:4" x14ac:dyDescent="0.2">
      <c r="A2850" s="6" t="s">
        <v>12855</v>
      </c>
      <c r="B2850" s="6" t="s">
        <v>26574</v>
      </c>
      <c r="C2850" s="6" t="s">
        <v>25536</v>
      </c>
      <c r="D2850" s="6" t="str">
        <f t="shared" si="44"/>
        <v>m2</v>
      </c>
    </row>
    <row r="2851" spans="1:4" x14ac:dyDescent="0.2">
      <c r="A2851" s="6" t="s">
        <v>915</v>
      </c>
      <c r="B2851" s="6" t="s">
        <v>26575</v>
      </c>
      <c r="C2851" s="6" t="s">
        <v>25536</v>
      </c>
      <c r="D2851" s="6" t="str">
        <f t="shared" si="44"/>
        <v>m2</v>
      </c>
    </row>
    <row r="2852" spans="1:4" x14ac:dyDescent="0.2">
      <c r="A2852" s="6" t="s">
        <v>12856</v>
      </c>
      <c r="B2852" s="6" t="s">
        <v>26575</v>
      </c>
      <c r="C2852" s="6" t="s">
        <v>25536</v>
      </c>
      <c r="D2852" s="6" t="str">
        <f t="shared" si="44"/>
        <v>m2</v>
      </c>
    </row>
    <row r="2853" spans="1:4" x14ac:dyDescent="0.2">
      <c r="A2853" s="6" t="s">
        <v>916</v>
      </c>
      <c r="B2853" s="6" t="s">
        <v>26576</v>
      </c>
      <c r="C2853" s="6" t="s">
        <v>25536</v>
      </c>
      <c r="D2853" s="6" t="str">
        <f t="shared" si="44"/>
        <v>m2</v>
      </c>
    </row>
    <row r="2854" spans="1:4" x14ac:dyDescent="0.2">
      <c r="A2854" s="6" t="s">
        <v>12857</v>
      </c>
      <c r="B2854" s="6" t="s">
        <v>26576</v>
      </c>
      <c r="C2854" s="6" t="s">
        <v>25536</v>
      </c>
      <c r="D2854" s="6" t="str">
        <f t="shared" si="44"/>
        <v>m2</v>
      </c>
    </row>
    <row r="2855" spans="1:4" x14ac:dyDescent="0.2">
      <c r="A2855" s="6" t="s">
        <v>6907</v>
      </c>
      <c r="B2855" s="6" t="s">
        <v>26577</v>
      </c>
      <c r="C2855" s="6" t="s">
        <v>25536</v>
      </c>
      <c r="D2855" s="6" t="str">
        <f t="shared" si="44"/>
        <v>m2</v>
      </c>
    </row>
    <row r="2856" spans="1:4" x14ac:dyDescent="0.2">
      <c r="A2856" s="6" t="s">
        <v>12858</v>
      </c>
      <c r="B2856" s="6" t="s">
        <v>26577</v>
      </c>
      <c r="C2856" s="6" t="s">
        <v>25536</v>
      </c>
      <c r="D2856" s="6" t="str">
        <f t="shared" si="44"/>
        <v>m2</v>
      </c>
    </row>
    <row r="2857" spans="1:4" x14ac:dyDescent="0.2">
      <c r="A2857" s="6" t="s">
        <v>917</v>
      </c>
      <c r="B2857" s="6" t="s">
        <v>26578</v>
      </c>
      <c r="C2857" s="6" t="s">
        <v>12</v>
      </c>
      <c r="D2857" s="6" t="str">
        <f t="shared" si="44"/>
        <v>un</v>
      </c>
    </row>
    <row r="2858" spans="1:4" x14ac:dyDescent="0.2">
      <c r="A2858" s="6" t="s">
        <v>12859</v>
      </c>
      <c r="B2858" s="6" t="s">
        <v>26578</v>
      </c>
      <c r="C2858" s="6" t="s">
        <v>12</v>
      </c>
      <c r="D2858" s="6" t="str">
        <f t="shared" si="44"/>
        <v>un</v>
      </c>
    </row>
    <row r="2859" spans="1:4" x14ac:dyDescent="0.2">
      <c r="A2859" s="6" t="s">
        <v>918</v>
      </c>
      <c r="B2859" s="6" t="s">
        <v>26579</v>
      </c>
      <c r="C2859" s="6" t="s">
        <v>25536</v>
      </c>
      <c r="D2859" s="6" t="str">
        <f t="shared" si="44"/>
        <v>m2</v>
      </c>
    </row>
    <row r="2860" spans="1:4" x14ac:dyDescent="0.2">
      <c r="A2860" s="6" t="s">
        <v>12860</v>
      </c>
      <c r="B2860" s="6" t="s">
        <v>26579</v>
      </c>
      <c r="C2860" s="6" t="s">
        <v>25536</v>
      </c>
      <c r="D2860" s="6" t="str">
        <f t="shared" si="44"/>
        <v>m2</v>
      </c>
    </row>
    <row r="2861" spans="1:4" x14ac:dyDescent="0.2">
      <c r="A2861" s="6" t="s">
        <v>919</v>
      </c>
      <c r="B2861" s="6" t="s">
        <v>26580</v>
      </c>
      <c r="C2861" s="6" t="s">
        <v>25323</v>
      </c>
      <c r="D2861" s="6" t="str">
        <f t="shared" si="44"/>
        <v>m3</v>
      </c>
    </row>
    <row r="2862" spans="1:4" x14ac:dyDescent="0.2">
      <c r="A2862" s="6" t="s">
        <v>12861</v>
      </c>
      <c r="B2862" s="6" t="s">
        <v>26580</v>
      </c>
      <c r="C2862" s="6" t="s">
        <v>25323</v>
      </c>
      <c r="D2862" s="6" t="str">
        <f t="shared" si="44"/>
        <v>m3</v>
      </c>
    </row>
    <row r="2863" spans="1:4" x14ac:dyDescent="0.2">
      <c r="A2863" s="6" t="s">
        <v>920</v>
      </c>
      <c r="B2863" s="6" t="s">
        <v>26581</v>
      </c>
      <c r="C2863" s="6" t="s">
        <v>25323</v>
      </c>
      <c r="D2863" s="6" t="str">
        <f t="shared" si="44"/>
        <v>m3</v>
      </c>
    </row>
    <row r="2864" spans="1:4" x14ac:dyDescent="0.2">
      <c r="A2864" s="6" t="s">
        <v>12862</v>
      </c>
      <c r="B2864" s="6" t="s">
        <v>26581</v>
      </c>
      <c r="C2864" s="6" t="s">
        <v>25323</v>
      </c>
      <c r="D2864" s="6" t="str">
        <f t="shared" si="44"/>
        <v>m3</v>
      </c>
    </row>
    <row r="2865" spans="1:4" x14ac:dyDescent="0.2">
      <c r="A2865" s="6" t="s">
        <v>921</v>
      </c>
      <c r="B2865" s="6" t="s">
        <v>26582</v>
      </c>
      <c r="C2865" s="6" t="s">
        <v>25323</v>
      </c>
      <c r="D2865" s="6" t="str">
        <f t="shared" si="44"/>
        <v>m3</v>
      </c>
    </row>
    <row r="2866" spans="1:4" x14ac:dyDescent="0.2">
      <c r="A2866" s="6" t="s">
        <v>12863</v>
      </c>
      <c r="B2866" s="6" t="s">
        <v>26582</v>
      </c>
      <c r="C2866" s="6" t="s">
        <v>25323</v>
      </c>
      <c r="D2866" s="6" t="str">
        <f t="shared" si="44"/>
        <v>m3</v>
      </c>
    </row>
    <row r="2867" spans="1:4" x14ac:dyDescent="0.2">
      <c r="A2867" s="6" t="s">
        <v>922</v>
      </c>
      <c r="B2867" s="6" t="s">
        <v>26583</v>
      </c>
      <c r="C2867" s="6" t="s">
        <v>25323</v>
      </c>
      <c r="D2867" s="6" t="str">
        <f t="shared" si="44"/>
        <v>m3</v>
      </c>
    </row>
    <row r="2868" spans="1:4" x14ac:dyDescent="0.2">
      <c r="A2868" s="6" t="s">
        <v>12864</v>
      </c>
      <c r="B2868" s="6" t="s">
        <v>26583</v>
      </c>
      <c r="C2868" s="6" t="s">
        <v>25323</v>
      </c>
      <c r="D2868" s="6" t="str">
        <f t="shared" si="44"/>
        <v>m3</v>
      </c>
    </row>
    <row r="2869" spans="1:4" x14ac:dyDescent="0.2">
      <c r="A2869" s="6" t="s">
        <v>6908</v>
      </c>
      <c r="B2869" s="6" t="s">
        <v>26584</v>
      </c>
      <c r="C2869" s="6" t="s">
        <v>25323</v>
      </c>
      <c r="D2869" s="6" t="str">
        <f t="shared" si="44"/>
        <v>m3</v>
      </c>
    </row>
    <row r="2870" spans="1:4" x14ac:dyDescent="0.2">
      <c r="A2870" s="6" t="s">
        <v>12865</v>
      </c>
      <c r="B2870" s="6" t="s">
        <v>26584</v>
      </c>
      <c r="C2870" s="6" t="s">
        <v>25323</v>
      </c>
      <c r="D2870" s="6" t="str">
        <f t="shared" si="44"/>
        <v>m3</v>
      </c>
    </row>
    <row r="2871" spans="1:4" x14ac:dyDescent="0.2">
      <c r="A2871" s="6" t="s">
        <v>6909</v>
      </c>
      <c r="B2871" s="6" t="s">
        <v>26585</v>
      </c>
      <c r="C2871" s="6" t="s">
        <v>25323</v>
      </c>
      <c r="D2871" s="6" t="str">
        <f t="shared" si="44"/>
        <v>m3</v>
      </c>
    </row>
    <row r="2872" spans="1:4" x14ac:dyDescent="0.2">
      <c r="A2872" s="6" t="s">
        <v>12866</v>
      </c>
      <c r="B2872" s="6" t="s">
        <v>26585</v>
      </c>
      <c r="C2872" s="6" t="s">
        <v>25323</v>
      </c>
      <c r="D2872" s="6" t="str">
        <f t="shared" si="44"/>
        <v>m3</v>
      </c>
    </row>
    <row r="2873" spans="1:4" x14ac:dyDescent="0.2">
      <c r="A2873" s="6" t="s">
        <v>6910</v>
      </c>
      <c r="B2873" s="6" t="s">
        <v>26586</v>
      </c>
      <c r="C2873" s="6" t="s">
        <v>25323</v>
      </c>
      <c r="D2873" s="6" t="str">
        <f t="shared" si="44"/>
        <v>m3</v>
      </c>
    </row>
    <row r="2874" spans="1:4" x14ac:dyDescent="0.2">
      <c r="A2874" s="6" t="s">
        <v>12867</v>
      </c>
      <c r="B2874" s="6" t="s">
        <v>26586</v>
      </c>
      <c r="C2874" s="6" t="s">
        <v>25323</v>
      </c>
      <c r="D2874" s="6" t="str">
        <f t="shared" si="44"/>
        <v>m3</v>
      </c>
    </row>
    <row r="2875" spans="1:4" x14ac:dyDescent="0.2">
      <c r="A2875" s="6" t="s">
        <v>23471</v>
      </c>
      <c r="B2875" s="6" t="s">
        <v>26587</v>
      </c>
      <c r="C2875" s="6" t="s">
        <v>6911</v>
      </c>
      <c r="D2875" s="6" t="str">
        <f t="shared" si="44"/>
        <v>txm</v>
      </c>
    </row>
    <row r="2876" spans="1:4" x14ac:dyDescent="0.2">
      <c r="A2876" s="6" t="s">
        <v>23472</v>
      </c>
      <c r="B2876" s="6" t="s">
        <v>26587</v>
      </c>
      <c r="C2876" s="6" t="s">
        <v>6911</v>
      </c>
      <c r="D2876" s="6" t="str">
        <f t="shared" si="44"/>
        <v>txm</v>
      </c>
    </row>
    <row r="2877" spans="1:4" x14ac:dyDescent="0.2">
      <c r="A2877" s="6" t="s">
        <v>23473</v>
      </c>
      <c r="B2877" s="6" t="s">
        <v>26588</v>
      </c>
      <c r="C2877" s="6" t="s">
        <v>6911</v>
      </c>
      <c r="D2877" s="6" t="str">
        <f t="shared" si="44"/>
        <v>txm</v>
      </c>
    </row>
    <row r="2878" spans="1:4" x14ac:dyDescent="0.2">
      <c r="A2878" s="6" t="s">
        <v>23474</v>
      </c>
      <c r="B2878" s="6" t="s">
        <v>26588</v>
      </c>
      <c r="C2878" s="6" t="s">
        <v>6911</v>
      </c>
      <c r="D2878" s="6" t="str">
        <f t="shared" si="44"/>
        <v>txm</v>
      </c>
    </row>
    <row r="2879" spans="1:4" x14ac:dyDescent="0.2">
      <c r="A2879" s="6" t="s">
        <v>926</v>
      </c>
      <c r="B2879" s="6" t="s">
        <v>26589</v>
      </c>
      <c r="C2879" s="6" t="s">
        <v>6911</v>
      </c>
      <c r="D2879" s="6" t="str">
        <f t="shared" si="44"/>
        <v>txm</v>
      </c>
    </row>
    <row r="2880" spans="1:4" x14ac:dyDescent="0.2">
      <c r="A2880" s="6" t="s">
        <v>12868</v>
      </c>
      <c r="B2880" s="6" t="s">
        <v>26589</v>
      </c>
      <c r="C2880" s="6" t="s">
        <v>6911</v>
      </c>
      <c r="D2880" s="6" t="str">
        <f t="shared" si="44"/>
        <v>txm</v>
      </c>
    </row>
    <row r="2881" spans="1:4" x14ac:dyDescent="0.2">
      <c r="A2881" s="6" t="s">
        <v>927</v>
      </c>
      <c r="B2881" s="6" t="s">
        <v>26590</v>
      </c>
      <c r="C2881" s="6" t="s">
        <v>6911</v>
      </c>
      <c r="D2881" s="6" t="str">
        <f t="shared" si="44"/>
        <v>txm</v>
      </c>
    </row>
    <row r="2882" spans="1:4" x14ac:dyDescent="0.2">
      <c r="A2882" s="6" t="s">
        <v>12869</v>
      </c>
      <c r="B2882" s="6" t="s">
        <v>26590</v>
      </c>
      <c r="C2882" s="6" t="s">
        <v>6911</v>
      </c>
      <c r="D2882" s="6" t="str">
        <f t="shared" ref="D2882:D2945" si="45">LOWER(C2882)</f>
        <v>txm</v>
      </c>
    </row>
    <row r="2883" spans="1:4" x14ac:dyDescent="0.2">
      <c r="A2883" s="6" t="s">
        <v>923</v>
      </c>
      <c r="B2883" s="6" t="s">
        <v>26591</v>
      </c>
      <c r="C2883" s="6" t="s">
        <v>25323</v>
      </c>
      <c r="D2883" s="6" t="str">
        <f t="shared" si="45"/>
        <v>m3</v>
      </c>
    </row>
    <row r="2884" spans="1:4" x14ac:dyDescent="0.2">
      <c r="A2884" s="6" t="s">
        <v>12870</v>
      </c>
      <c r="B2884" s="6" t="s">
        <v>26591</v>
      </c>
      <c r="C2884" s="6" t="s">
        <v>25323</v>
      </c>
      <c r="D2884" s="6" t="str">
        <f t="shared" si="45"/>
        <v>m3</v>
      </c>
    </row>
    <row r="2885" spans="1:4" x14ac:dyDescent="0.2">
      <c r="A2885" s="6" t="s">
        <v>924</v>
      </c>
      <c r="B2885" s="6" t="s">
        <v>26592</v>
      </c>
      <c r="C2885" s="6" t="s">
        <v>6911</v>
      </c>
      <c r="D2885" s="6" t="str">
        <f t="shared" si="45"/>
        <v>txm</v>
      </c>
    </row>
    <row r="2886" spans="1:4" x14ac:dyDescent="0.2">
      <c r="A2886" s="6" t="s">
        <v>12871</v>
      </c>
      <c r="B2886" s="6" t="s">
        <v>26592</v>
      </c>
      <c r="C2886" s="6" t="s">
        <v>6911</v>
      </c>
      <c r="D2886" s="6" t="str">
        <f t="shared" si="45"/>
        <v>txm</v>
      </c>
    </row>
    <row r="2887" spans="1:4" x14ac:dyDescent="0.2">
      <c r="A2887" s="6" t="s">
        <v>925</v>
      </c>
      <c r="B2887" s="6" t="s">
        <v>26593</v>
      </c>
      <c r="C2887" s="6" t="s">
        <v>6911</v>
      </c>
      <c r="D2887" s="6" t="str">
        <f t="shared" si="45"/>
        <v>txm</v>
      </c>
    </row>
    <row r="2888" spans="1:4" x14ac:dyDescent="0.2">
      <c r="A2888" s="6" t="s">
        <v>12872</v>
      </c>
      <c r="B2888" s="6" t="s">
        <v>26593</v>
      </c>
      <c r="C2888" s="6" t="s">
        <v>6911</v>
      </c>
      <c r="D2888" s="6" t="str">
        <f t="shared" si="45"/>
        <v>txm</v>
      </c>
    </row>
    <row r="2889" spans="1:4" x14ac:dyDescent="0.2">
      <c r="A2889" s="6" t="s">
        <v>928</v>
      </c>
      <c r="B2889" s="6" t="s">
        <v>26594</v>
      </c>
      <c r="C2889" s="6" t="s">
        <v>26595</v>
      </c>
      <c r="D2889" s="6" t="str">
        <f t="shared" si="45"/>
        <v>m3xm</v>
      </c>
    </row>
    <row r="2890" spans="1:4" x14ac:dyDescent="0.2">
      <c r="A2890" s="6" t="s">
        <v>12873</v>
      </c>
      <c r="B2890" s="6" t="s">
        <v>26594</v>
      </c>
      <c r="C2890" s="6" t="s">
        <v>26595</v>
      </c>
      <c r="D2890" s="6" t="str">
        <f t="shared" si="45"/>
        <v>m3xm</v>
      </c>
    </row>
    <row r="2891" spans="1:4" x14ac:dyDescent="0.2">
      <c r="A2891" s="6" t="s">
        <v>929</v>
      </c>
      <c r="B2891" s="6" t="s">
        <v>26596</v>
      </c>
      <c r="C2891" s="6" t="s">
        <v>26595</v>
      </c>
      <c r="D2891" s="6" t="str">
        <f t="shared" si="45"/>
        <v>m3xm</v>
      </c>
    </row>
    <row r="2892" spans="1:4" x14ac:dyDescent="0.2">
      <c r="A2892" s="6" t="s">
        <v>12874</v>
      </c>
      <c r="B2892" s="6" t="s">
        <v>26596</v>
      </c>
      <c r="C2892" s="6" t="s">
        <v>26595</v>
      </c>
      <c r="D2892" s="6" t="str">
        <f t="shared" si="45"/>
        <v>m3xm</v>
      </c>
    </row>
    <row r="2893" spans="1:4" x14ac:dyDescent="0.2">
      <c r="A2893" s="6" t="s">
        <v>930</v>
      </c>
      <c r="B2893" s="6" t="s">
        <v>26597</v>
      </c>
      <c r="C2893" s="6" t="s">
        <v>26598</v>
      </c>
      <c r="D2893" s="6" t="str">
        <f t="shared" si="45"/>
        <v>unxm</v>
      </c>
    </row>
    <row r="2894" spans="1:4" x14ac:dyDescent="0.2">
      <c r="A2894" s="6" t="s">
        <v>12875</v>
      </c>
      <c r="B2894" s="6" t="s">
        <v>26597</v>
      </c>
      <c r="C2894" s="6" t="s">
        <v>26598</v>
      </c>
      <c r="D2894" s="6" t="str">
        <f t="shared" si="45"/>
        <v>unxm</v>
      </c>
    </row>
    <row r="2895" spans="1:4" x14ac:dyDescent="0.2">
      <c r="A2895" s="6" t="s">
        <v>931</v>
      </c>
      <c r="B2895" s="6" t="s">
        <v>26599</v>
      </c>
      <c r="C2895" s="6" t="s">
        <v>26598</v>
      </c>
      <c r="D2895" s="6" t="str">
        <f t="shared" si="45"/>
        <v>unxm</v>
      </c>
    </row>
    <row r="2896" spans="1:4" x14ac:dyDescent="0.2">
      <c r="A2896" s="6" t="s">
        <v>12876</v>
      </c>
      <c r="B2896" s="6" t="s">
        <v>26599</v>
      </c>
      <c r="C2896" s="6" t="s">
        <v>26598</v>
      </c>
      <c r="D2896" s="6" t="str">
        <f t="shared" si="45"/>
        <v>unxm</v>
      </c>
    </row>
    <row r="2897" spans="1:4" x14ac:dyDescent="0.2">
      <c r="A2897" s="6" t="s">
        <v>6912</v>
      </c>
      <c r="B2897" s="6" t="s">
        <v>26600</v>
      </c>
      <c r="C2897" s="6" t="s">
        <v>6911</v>
      </c>
      <c r="D2897" s="6" t="str">
        <f t="shared" si="45"/>
        <v>txm</v>
      </c>
    </row>
    <row r="2898" spans="1:4" x14ac:dyDescent="0.2">
      <c r="A2898" s="6" t="s">
        <v>12877</v>
      </c>
      <c r="B2898" s="6" t="s">
        <v>26600</v>
      </c>
      <c r="C2898" s="6" t="s">
        <v>6911</v>
      </c>
      <c r="D2898" s="6" t="str">
        <f t="shared" si="45"/>
        <v>txm</v>
      </c>
    </row>
    <row r="2899" spans="1:4" x14ac:dyDescent="0.2">
      <c r="A2899" s="6" t="s">
        <v>932</v>
      </c>
      <c r="B2899" s="6" t="s">
        <v>26601</v>
      </c>
      <c r="C2899" s="6" t="s">
        <v>21</v>
      </c>
      <c r="D2899" s="6" t="str">
        <f t="shared" si="45"/>
        <v>m</v>
      </c>
    </row>
    <row r="2900" spans="1:4" x14ac:dyDescent="0.2">
      <c r="A2900" s="6" t="s">
        <v>12878</v>
      </c>
      <c r="B2900" s="6" t="s">
        <v>26601</v>
      </c>
      <c r="C2900" s="6" t="s">
        <v>21</v>
      </c>
      <c r="D2900" s="6" t="str">
        <f t="shared" si="45"/>
        <v>m</v>
      </c>
    </row>
    <row r="2901" spans="1:4" x14ac:dyDescent="0.2">
      <c r="A2901" s="6" t="s">
        <v>933</v>
      </c>
      <c r="B2901" s="6" t="s">
        <v>26602</v>
      </c>
      <c r="C2901" s="6" t="s">
        <v>21</v>
      </c>
      <c r="D2901" s="6" t="str">
        <f t="shared" si="45"/>
        <v>m</v>
      </c>
    </row>
    <row r="2902" spans="1:4" x14ac:dyDescent="0.2">
      <c r="A2902" s="6" t="s">
        <v>12879</v>
      </c>
      <c r="B2902" s="6" t="s">
        <v>26602</v>
      </c>
      <c r="C2902" s="6" t="s">
        <v>21</v>
      </c>
      <c r="D2902" s="6" t="str">
        <f t="shared" si="45"/>
        <v>m</v>
      </c>
    </row>
    <row r="2903" spans="1:4" x14ac:dyDescent="0.2">
      <c r="A2903" s="6" t="s">
        <v>934</v>
      </c>
      <c r="B2903" s="6" t="s">
        <v>26603</v>
      </c>
      <c r="C2903" s="6" t="s">
        <v>25323</v>
      </c>
      <c r="D2903" s="6" t="str">
        <f t="shared" si="45"/>
        <v>m3</v>
      </c>
    </row>
    <row r="2904" spans="1:4" x14ac:dyDescent="0.2">
      <c r="A2904" s="6" t="s">
        <v>12880</v>
      </c>
      <c r="B2904" s="6" t="s">
        <v>26603</v>
      </c>
      <c r="C2904" s="6" t="s">
        <v>25323</v>
      </c>
      <c r="D2904" s="6" t="str">
        <f t="shared" si="45"/>
        <v>m3</v>
      </c>
    </row>
    <row r="2905" spans="1:4" x14ac:dyDescent="0.2">
      <c r="A2905" s="6" t="s">
        <v>935</v>
      </c>
      <c r="B2905" s="6" t="s">
        <v>26604</v>
      </c>
      <c r="C2905" s="6" t="s">
        <v>25323</v>
      </c>
      <c r="D2905" s="6" t="str">
        <f t="shared" si="45"/>
        <v>m3</v>
      </c>
    </row>
    <row r="2906" spans="1:4" x14ac:dyDescent="0.2">
      <c r="A2906" s="6" t="s">
        <v>12881</v>
      </c>
      <c r="B2906" s="6" t="s">
        <v>26604</v>
      </c>
      <c r="C2906" s="6" t="s">
        <v>25323</v>
      </c>
      <c r="D2906" s="6" t="str">
        <f t="shared" si="45"/>
        <v>m3</v>
      </c>
    </row>
    <row r="2907" spans="1:4" x14ac:dyDescent="0.2">
      <c r="A2907" s="6" t="s">
        <v>936</v>
      </c>
      <c r="B2907" s="6" t="s">
        <v>26605</v>
      </c>
      <c r="C2907" s="6" t="s">
        <v>25323</v>
      </c>
      <c r="D2907" s="6" t="str">
        <f t="shared" si="45"/>
        <v>m3</v>
      </c>
    </row>
    <row r="2908" spans="1:4" x14ac:dyDescent="0.2">
      <c r="A2908" s="6" t="s">
        <v>12882</v>
      </c>
      <c r="B2908" s="6" t="s">
        <v>26605</v>
      </c>
      <c r="C2908" s="6" t="s">
        <v>25323</v>
      </c>
      <c r="D2908" s="6" t="str">
        <f t="shared" si="45"/>
        <v>m3</v>
      </c>
    </row>
    <row r="2909" spans="1:4" x14ac:dyDescent="0.2">
      <c r="A2909" s="6" t="s">
        <v>6913</v>
      </c>
      <c r="B2909" s="6" t="s">
        <v>26606</v>
      </c>
      <c r="C2909" s="6" t="s">
        <v>25323</v>
      </c>
      <c r="D2909" s="6" t="str">
        <f t="shared" si="45"/>
        <v>m3</v>
      </c>
    </row>
    <row r="2910" spans="1:4" x14ac:dyDescent="0.2">
      <c r="A2910" s="6" t="s">
        <v>12883</v>
      </c>
      <c r="B2910" s="6" t="s">
        <v>26606</v>
      </c>
      <c r="C2910" s="6" t="s">
        <v>25323</v>
      </c>
      <c r="D2910" s="6" t="str">
        <f t="shared" si="45"/>
        <v>m3</v>
      </c>
    </row>
    <row r="2911" spans="1:4" x14ac:dyDescent="0.2">
      <c r="A2911" s="6" t="s">
        <v>6914</v>
      </c>
      <c r="B2911" s="6" t="s">
        <v>26607</v>
      </c>
      <c r="C2911" s="6" t="s">
        <v>12</v>
      </c>
      <c r="D2911" s="6" t="str">
        <f t="shared" si="45"/>
        <v>un</v>
      </c>
    </row>
    <row r="2912" spans="1:4" x14ac:dyDescent="0.2">
      <c r="A2912" s="6" t="s">
        <v>12884</v>
      </c>
      <c r="B2912" s="6" t="s">
        <v>26607</v>
      </c>
      <c r="C2912" s="6" t="s">
        <v>12</v>
      </c>
      <c r="D2912" s="6" t="str">
        <f t="shared" si="45"/>
        <v>un</v>
      </c>
    </row>
    <row r="2913" spans="1:4" x14ac:dyDescent="0.2">
      <c r="A2913" s="6" t="s">
        <v>937</v>
      </c>
      <c r="B2913" s="6" t="s">
        <v>26608</v>
      </c>
      <c r="C2913" s="6" t="s">
        <v>25536</v>
      </c>
      <c r="D2913" s="6" t="str">
        <f t="shared" si="45"/>
        <v>m2</v>
      </c>
    </row>
    <row r="2914" spans="1:4" x14ac:dyDescent="0.2">
      <c r="A2914" s="6" t="s">
        <v>12885</v>
      </c>
      <c r="B2914" s="6" t="s">
        <v>26608</v>
      </c>
      <c r="C2914" s="6" t="s">
        <v>25536</v>
      </c>
      <c r="D2914" s="6" t="str">
        <f t="shared" si="45"/>
        <v>m2</v>
      </c>
    </row>
    <row r="2915" spans="1:4" x14ac:dyDescent="0.2">
      <c r="A2915" s="6" t="s">
        <v>938</v>
      </c>
      <c r="B2915" s="6" t="s">
        <v>6915</v>
      </c>
      <c r="C2915" s="6" t="s">
        <v>25536</v>
      </c>
      <c r="D2915" s="6" t="str">
        <f t="shared" si="45"/>
        <v>m2</v>
      </c>
    </row>
    <row r="2916" spans="1:4" x14ac:dyDescent="0.2">
      <c r="A2916" s="6" t="s">
        <v>12886</v>
      </c>
      <c r="B2916" s="6" t="s">
        <v>6915</v>
      </c>
      <c r="C2916" s="6" t="s">
        <v>25536</v>
      </c>
      <c r="D2916" s="6" t="str">
        <f t="shared" si="45"/>
        <v>m2</v>
      </c>
    </row>
    <row r="2917" spans="1:4" x14ac:dyDescent="0.2">
      <c r="A2917" s="6" t="s">
        <v>939</v>
      </c>
      <c r="B2917" s="6" t="s">
        <v>26609</v>
      </c>
      <c r="C2917" s="6" t="s">
        <v>25536</v>
      </c>
      <c r="D2917" s="6" t="str">
        <f t="shared" si="45"/>
        <v>m2</v>
      </c>
    </row>
    <row r="2918" spans="1:4" x14ac:dyDescent="0.2">
      <c r="A2918" s="6" t="s">
        <v>12887</v>
      </c>
      <c r="B2918" s="6" t="s">
        <v>26609</v>
      </c>
      <c r="C2918" s="6" t="s">
        <v>25536</v>
      </c>
      <c r="D2918" s="6" t="str">
        <f t="shared" si="45"/>
        <v>m2</v>
      </c>
    </row>
    <row r="2919" spans="1:4" x14ac:dyDescent="0.2">
      <c r="A2919" s="6" t="s">
        <v>6916</v>
      </c>
      <c r="B2919" s="6" t="s">
        <v>6917</v>
      </c>
      <c r="C2919" s="6" t="s">
        <v>25536</v>
      </c>
      <c r="D2919" s="6" t="str">
        <f t="shared" si="45"/>
        <v>m2</v>
      </c>
    </row>
    <row r="2920" spans="1:4" x14ac:dyDescent="0.2">
      <c r="A2920" s="6" t="s">
        <v>12888</v>
      </c>
      <c r="B2920" s="6" t="s">
        <v>6917</v>
      </c>
      <c r="C2920" s="6" t="s">
        <v>25536</v>
      </c>
      <c r="D2920" s="6" t="str">
        <f t="shared" si="45"/>
        <v>m2</v>
      </c>
    </row>
    <row r="2921" spans="1:4" x14ac:dyDescent="0.2">
      <c r="A2921" s="6" t="s">
        <v>940</v>
      </c>
      <c r="B2921" s="6" t="s">
        <v>26610</v>
      </c>
      <c r="C2921" s="6" t="s">
        <v>12</v>
      </c>
      <c r="D2921" s="6" t="str">
        <f t="shared" si="45"/>
        <v>un</v>
      </c>
    </row>
    <row r="2922" spans="1:4" x14ac:dyDescent="0.2">
      <c r="A2922" s="6" t="s">
        <v>12889</v>
      </c>
      <c r="B2922" s="6" t="s">
        <v>26610</v>
      </c>
      <c r="C2922" s="6" t="s">
        <v>12</v>
      </c>
      <c r="D2922" s="6" t="str">
        <f t="shared" si="45"/>
        <v>un</v>
      </c>
    </row>
    <row r="2923" spans="1:4" x14ac:dyDescent="0.2">
      <c r="A2923" s="6" t="s">
        <v>941</v>
      </c>
      <c r="B2923" s="6" t="s">
        <v>26611</v>
      </c>
      <c r="C2923" s="6" t="s">
        <v>12</v>
      </c>
      <c r="D2923" s="6" t="str">
        <f t="shared" si="45"/>
        <v>un</v>
      </c>
    </row>
    <row r="2924" spans="1:4" x14ac:dyDescent="0.2">
      <c r="A2924" s="6" t="s">
        <v>12890</v>
      </c>
      <c r="B2924" s="6" t="s">
        <v>26611</v>
      </c>
      <c r="C2924" s="6" t="s">
        <v>12</v>
      </c>
      <c r="D2924" s="6" t="str">
        <f t="shared" si="45"/>
        <v>un</v>
      </c>
    </row>
    <row r="2925" spans="1:4" x14ac:dyDescent="0.2">
      <c r="A2925" s="6" t="s">
        <v>942</v>
      </c>
      <c r="B2925" s="6" t="s">
        <v>6918</v>
      </c>
      <c r="C2925" s="6" t="s">
        <v>21</v>
      </c>
      <c r="D2925" s="6" t="str">
        <f t="shared" si="45"/>
        <v>m</v>
      </c>
    </row>
    <row r="2926" spans="1:4" x14ac:dyDescent="0.2">
      <c r="A2926" s="6" t="s">
        <v>12891</v>
      </c>
      <c r="B2926" s="6" t="s">
        <v>6918</v>
      </c>
      <c r="C2926" s="6" t="s">
        <v>21</v>
      </c>
      <c r="D2926" s="6" t="str">
        <f t="shared" si="45"/>
        <v>m</v>
      </c>
    </row>
    <row r="2927" spans="1:4" x14ac:dyDescent="0.2">
      <c r="A2927" s="6" t="s">
        <v>943</v>
      </c>
      <c r="B2927" s="6" t="s">
        <v>26612</v>
      </c>
      <c r="C2927" s="6" t="s">
        <v>25536</v>
      </c>
      <c r="D2927" s="6" t="str">
        <f t="shared" si="45"/>
        <v>m2</v>
      </c>
    </row>
    <row r="2928" spans="1:4" x14ac:dyDescent="0.2">
      <c r="A2928" s="6" t="s">
        <v>12892</v>
      </c>
      <c r="B2928" s="6" t="s">
        <v>26612</v>
      </c>
      <c r="C2928" s="6" t="s">
        <v>25536</v>
      </c>
      <c r="D2928" s="6" t="str">
        <f t="shared" si="45"/>
        <v>m2</v>
      </c>
    </row>
    <row r="2929" spans="1:4" x14ac:dyDescent="0.2">
      <c r="A2929" s="6" t="s">
        <v>944</v>
      </c>
      <c r="B2929" s="6" t="s">
        <v>6919</v>
      </c>
      <c r="C2929" s="6" t="s">
        <v>25536</v>
      </c>
      <c r="D2929" s="6" t="str">
        <f t="shared" si="45"/>
        <v>m2</v>
      </c>
    </row>
    <row r="2930" spans="1:4" x14ac:dyDescent="0.2">
      <c r="A2930" s="6" t="s">
        <v>12893</v>
      </c>
      <c r="B2930" s="6" t="s">
        <v>6919</v>
      </c>
      <c r="C2930" s="6" t="s">
        <v>25536</v>
      </c>
      <c r="D2930" s="6" t="str">
        <f t="shared" si="45"/>
        <v>m2</v>
      </c>
    </row>
    <row r="2931" spans="1:4" x14ac:dyDescent="0.2">
      <c r="A2931" s="6" t="s">
        <v>6920</v>
      </c>
      <c r="B2931" s="6" t="s">
        <v>6921</v>
      </c>
      <c r="C2931" s="6" t="s">
        <v>25536</v>
      </c>
      <c r="D2931" s="6" t="str">
        <f t="shared" si="45"/>
        <v>m2</v>
      </c>
    </row>
    <row r="2932" spans="1:4" x14ac:dyDescent="0.2">
      <c r="A2932" s="6" t="s">
        <v>12894</v>
      </c>
      <c r="B2932" s="6" t="s">
        <v>6921</v>
      </c>
      <c r="C2932" s="6" t="s">
        <v>25536</v>
      </c>
      <c r="D2932" s="6" t="str">
        <f t="shared" si="45"/>
        <v>m2</v>
      </c>
    </row>
    <row r="2933" spans="1:4" x14ac:dyDescent="0.2">
      <c r="A2933" s="6" t="s">
        <v>945</v>
      </c>
      <c r="B2933" s="6" t="s">
        <v>6922</v>
      </c>
      <c r="C2933" s="6" t="s">
        <v>25536</v>
      </c>
      <c r="D2933" s="6" t="str">
        <f t="shared" si="45"/>
        <v>m2</v>
      </c>
    </row>
    <row r="2934" spans="1:4" x14ac:dyDescent="0.2">
      <c r="A2934" s="6" t="s">
        <v>12895</v>
      </c>
      <c r="B2934" s="6" t="s">
        <v>6922</v>
      </c>
      <c r="C2934" s="6" t="s">
        <v>25536</v>
      </c>
      <c r="D2934" s="6" t="str">
        <f t="shared" si="45"/>
        <v>m2</v>
      </c>
    </row>
    <row r="2935" spans="1:4" x14ac:dyDescent="0.2">
      <c r="A2935" s="6" t="s">
        <v>946</v>
      </c>
      <c r="B2935" s="6" t="s">
        <v>26613</v>
      </c>
      <c r="C2935" s="6" t="s">
        <v>25536</v>
      </c>
      <c r="D2935" s="6" t="str">
        <f t="shared" si="45"/>
        <v>m2</v>
      </c>
    </row>
    <row r="2936" spans="1:4" x14ac:dyDescent="0.2">
      <c r="A2936" s="6" t="s">
        <v>12896</v>
      </c>
      <c r="B2936" s="6" t="s">
        <v>26613</v>
      </c>
      <c r="C2936" s="6" t="s">
        <v>25536</v>
      </c>
      <c r="D2936" s="6" t="str">
        <f t="shared" si="45"/>
        <v>m2</v>
      </c>
    </row>
    <row r="2937" spans="1:4" x14ac:dyDescent="0.2">
      <c r="A2937" s="6" t="s">
        <v>947</v>
      </c>
      <c r="B2937" s="6" t="s">
        <v>26614</v>
      </c>
      <c r="C2937" s="6" t="s">
        <v>25536</v>
      </c>
      <c r="D2937" s="6" t="str">
        <f t="shared" si="45"/>
        <v>m2</v>
      </c>
    </row>
    <row r="2938" spans="1:4" x14ac:dyDescent="0.2">
      <c r="A2938" s="6" t="s">
        <v>12897</v>
      </c>
      <c r="B2938" s="6" t="s">
        <v>26614</v>
      </c>
      <c r="C2938" s="6" t="s">
        <v>25536</v>
      </c>
      <c r="D2938" s="6" t="str">
        <f t="shared" si="45"/>
        <v>m2</v>
      </c>
    </row>
    <row r="2939" spans="1:4" x14ac:dyDescent="0.2">
      <c r="A2939" s="6" t="s">
        <v>948</v>
      </c>
      <c r="B2939" s="6" t="s">
        <v>26615</v>
      </c>
      <c r="C2939" s="6" t="s">
        <v>25536</v>
      </c>
      <c r="D2939" s="6" t="str">
        <f t="shared" si="45"/>
        <v>m2</v>
      </c>
    </row>
    <row r="2940" spans="1:4" x14ac:dyDescent="0.2">
      <c r="A2940" s="6" t="s">
        <v>12898</v>
      </c>
      <c r="B2940" s="6" t="s">
        <v>26615</v>
      </c>
      <c r="C2940" s="6" t="s">
        <v>25536</v>
      </c>
      <c r="D2940" s="6" t="str">
        <f t="shared" si="45"/>
        <v>m2</v>
      </c>
    </row>
    <row r="2941" spans="1:4" x14ac:dyDescent="0.2">
      <c r="A2941" s="6" t="s">
        <v>949</v>
      </c>
      <c r="B2941" s="6" t="s">
        <v>26616</v>
      </c>
      <c r="C2941" s="6" t="s">
        <v>25536</v>
      </c>
      <c r="D2941" s="6" t="str">
        <f t="shared" si="45"/>
        <v>m2</v>
      </c>
    </row>
    <row r="2942" spans="1:4" x14ac:dyDescent="0.2">
      <c r="A2942" s="6" t="s">
        <v>12899</v>
      </c>
      <c r="B2942" s="6" t="s">
        <v>26616</v>
      </c>
      <c r="C2942" s="6" t="s">
        <v>25536</v>
      </c>
      <c r="D2942" s="6" t="str">
        <f t="shared" si="45"/>
        <v>m2</v>
      </c>
    </row>
    <row r="2943" spans="1:4" x14ac:dyDescent="0.2">
      <c r="A2943" s="6" t="s">
        <v>950</v>
      </c>
      <c r="B2943" s="6" t="s">
        <v>6923</v>
      </c>
      <c r="C2943" s="6" t="s">
        <v>21</v>
      </c>
      <c r="D2943" s="6" t="str">
        <f t="shared" si="45"/>
        <v>m</v>
      </c>
    </row>
    <row r="2944" spans="1:4" x14ac:dyDescent="0.2">
      <c r="A2944" s="6" t="s">
        <v>12900</v>
      </c>
      <c r="B2944" s="6" t="s">
        <v>6923</v>
      </c>
      <c r="C2944" s="6" t="s">
        <v>21</v>
      </c>
      <c r="D2944" s="6" t="str">
        <f t="shared" si="45"/>
        <v>m</v>
      </c>
    </row>
    <row r="2945" spans="1:4" x14ac:dyDescent="0.2">
      <c r="A2945" s="6" t="s">
        <v>951</v>
      </c>
      <c r="B2945" s="6" t="s">
        <v>26617</v>
      </c>
      <c r="C2945" s="6" t="s">
        <v>25536</v>
      </c>
      <c r="D2945" s="6" t="str">
        <f t="shared" si="45"/>
        <v>m2</v>
      </c>
    </row>
    <row r="2946" spans="1:4" x14ac:dyDescent="0.2">
      <c r="A2946" s="6" t="s">
        <v>12901</v>
      </c>
      <c r="B2946" s="6" t="s">
        <v>26617</v>
      </c>
      <c r="C2946" s="6" t="s">
        <v>25536</v>
      </c>
      <c r="D2946" s="6" t="str">
        <f t="shared" ref="D2946:D3009" si="46">LOWER(C2946)</f>
        <v>m2</v>
      </c>
    </row>
    <row r="2947" spans="1:4" x14ac:dyDescent="0.2">
      <c r="A2947" s="6" t="s">
        <v>952</v>
      </c>
      <c r="B2947" s="6" t="s">
        <v>26618</v>
      </c>
      <c r="C2947" s="6" t="s">
        <v>25323</v>
      </c>
      <c r="D2947" s="6" t="str">
        <f t="shared" si="46"/>
        <v>m3</v>
      </c>
    </row>
    <row r="2948" spans="1:4" x14ac:dyDescent="0.2">
      <c r="A2948" s="6" t="s">
        <v>12902</v>
      </c>
      <c r="B2948" s="6" t="s">
        <v>26618</v>
      </c>
      <c r="C2948" s="6" t="s">
        <v>25323</v>
      </c>
      <c r="D2948" s="6" t="str">
        <f t="shared" si="46"/>
        <v>m3</v>
      </c>
    </row>
    <row r="2949" spans="1:4" x14ac:dyDescent="0.2">
      <c r="A2949" s="6" t="s">
        <v>6924</v>
      </c>
      <c r="B2949" s="6" t="s">
        <v>26619</v>
      </c>
      <c r="C2949" s="6" t="s">
        <v>25536</v>
      </c>
      <c r="D2949" s="6" t="str">
        <f t="shared" si="46"/>
        <v>m2</v>
      </c>
    </row>
    <row r="2950" spans="1:4" x14ac:dyDescent="0.2">
      <c r="A2950" s="6" t="s">
        <v>12903</v>
      </c>
      <c r="B2950" s="6" t="s">
        <v>26619</v>
      </c>
      <c r="C2950" s="6" t="s">
        <v>25536</v>
      </c>
      <c r="D2950" s="6" t="str">
        <f t="shared" si="46"/>
        <v>m2</v>
      </c>
    </row>
    <row r="2951" spans="1:4" x14ac:dyDescent="0.2">
      <c r="A2951" s="6" t="s">
        <v>6925</v>
      </c>
      <c r="B2951" s="6" t="s">
        <v>26620</v>
      </c>
      <c r="C2951" s="6" t="s">
        <v>25536</v>
      </c>
      <c r="D2951" s="6" t="str">
        <f t="shared" si="46"/>
        <v>m2</v>
      </c>
    </row>
    <row r="2952" spans="1:4" x14ac:dyDescent="0.2">
      <c r="A2952" s="6" t="s">
        <v>12904</v>
      </c>
      <c r="B2952" s="6" t="s">
        <v>26620</v>
      </c>
      <c r="C2952" s="6" t="s">
        <v>25536</v>
      </c>
      <c r="D2952" s="6" t="str">
        <f t="shared" si="46"/>
        <v>m2</v>
      </c>
    </row>
    <row r="2953" spans="1:4" x14ac:dyDescent="0.2">
      <c r="A2953" s="6" t="s">
        <v>953</v>
      </c>
      <c r="B2953" s="6" t="s">
        <v>26621</v>
      </c>
      <c r="C2953" s="6" t="s">
        <v>12</v>
      </c>
      <c r="D2953" s="6" t="str">
        <f t="shared" si="46"/>
        <v>un</v>
      </c>
    </row>
    <row r="2954" spans="1:4" x14ac:dyDescent="0.2">
      <c r="A2954" s="6" t="s">
        <v>12905</v>
      </c>
      <c r="B2954" s="6" t="s">
        <v>26621</v>
      </c>
      <c r="C2954" s="6" t="s">
        <v>12</v>
      </c>
      <c r="D2954" s="6" t="str">
        <f t="shared" si="46"/>
        <v>un</v>
      </c>
    </row>
    <row r="2955" spans="1:4" x14ac:dyDescent="0.2">
      <c r="A2955" s="6" t="s">
        <v>954</v>
      </c>
      <c r="B2955" s="6" t="s">
        <v>26622</v>
      </c>
      <c r="C2955" s="6" t="s">
        <v>12</v>
      </c>
      <c r="D2955" s="6" t="str">
        <f t="shared" si="46"/>
        <v>un</v>
      </c>
    </row>
    <row r="2956" spans="1:4" x14ac:dyDescent="0.2">
      <c r="A2956" s="6" t="s">
        <v>12906</v>
      </c>
      <c r="B2956" s="6" t="s">
        <v>26622</v>
      </c>
      <c r="C2956" s="6" t="s">
        <v>12</v>
      </c>
      <c r="D2956" s="6" t="str">
        <f t="shared" si="46"/>
        <v>un</v>
      </c>
    </row>
    <row r="2957" spans="1:4" x14ac:dyDescent="0.2">
      <c r="A2957" s="6" t="s">
        <v>955</v>
      </c>
      <c r="B2957" s="6" t="s">
        <v>26623</v>
      </c>
      <c r="C2957" s="6" t="s">
        <v>12</v>
      </c>
      <c r="D2957" s="6" t="str">
        <f t="shared" si="46"/>
        <v>un</v>
      </c>
    </row>
    <row r="2958" spans="1:4" x14ac:dyDescent="0.2">
      <c r="A2958" s="6" t="s">
        <v>12907</v>
      </c>
      <c r="B2958" s="6" t="s">
        <v>26623</v>
      </c>
      <c r="C2958" s="6" t="s">
        <v>12</v>
      </c>
      <c r="D2958" s="6" t="str">
        <f t="shared" si="46"/>
        <v>un</v>
      </c>
    </row>
    <row r="2959" spans="1:4" x14ac:dyDescent="0.2">
      <c r="A2959" s="6" t="s">
        <v>956</v>
      </c>
      <c r="B2959" s="6" t="s">
        <v>26624</v>
      </c>
      <c r="C2959" s="6" t="s">
        <v>12</v>
      </c>
      <c r="D2959" s="6" t="str">
        <f t="shared" si="46"/>
        <v>un</v>
      </c>
    </row>
    <row r="2960" spans="1:4" x14ac:dyDescent="0.2">
      <c r="A2960" s="6" t="s">
        <v>12908</v>
      </c>
      <c r="B2960" s="6" t="s">
        <v>26624</v>
      </c>
      <c r="C2960" s="6" t="s">
        <v>12</v>
      </c>
      <c r="D2960" s="6" t="str">
        <f t="shared" si="46"/>
        <v>un</v>
      </c>
    </row>
    <row r="2961" spans="1:4" x14ac:dyDescent="0.2">
      <c r="A2961" s="6" t="s">
        <v>957</v>
      </c>
      <c r="B2961" s="6" t="s">
        <v>26625</v>
      </c>
      <c r="C2961" s="6" t="s">
        <v>21</v>
      </c>
      <c r="D2961" s="6" t="str">
        <f t="shared" si="46"/>
        <v>m</v>
      </c>
    </row>
    <row r="2962" spans="1:4" x14ac:dyDescent="0.2">
      <c r="A2962" s="6" t="s">
        <v>12909</v>
      </c>
      <c r="B2962" s="6" t="s">
        <v>26625</v>
      </c>
      <c r="C2962" s="6" t="s">
        <v>21</v>
      </c>
      <c r="D2962" s="6" t="str">
        <f t="shared" si="46"/>
        <v>m</v>
      </c>
    </row>
    <row r="2963" spans="1:4" x14ac:dyDescent="0.2">
      <c r="A2963" s="6" t="s">
        <v>958</v>
      </c>
      <c r="B2963" s="6" t="s">
        <v>6926</v>
      </c>
      <c r="C2963" s="6" t="s">
        <v>25536</v>
      </c>
      <c r="D2963" s="6" t="str">
        <f t="shared" si="46"/>
        <v>m2</v>
      </c>
    </row>
    <row r="2964" spans="1:4" x14ac:dyDescent="0.2">
      <c r="A2964" s="6" t="s">
        <v>12910</v>
      </c>
      <c r="B2964" s="6" t="s">
        <v>6926</v>
      </c>
      <c r="C2964" s="6" t="s">
        <v>25536</v>
      </c>
      <c r="D2964" s="6" t="str">
        <f t="shared" si="46"/>
        <v>m2</v>
      </c>
    </row>
    <row r="2965" spans="1:4" x14ac:dyDescent="0.2">
      <c r="A2965" s="6" t="s">
        <v>959</v>
      </c>
      <c r="B2965" s="6" t="s">
        <v>26626</v>
      </c>
      <c r="C2965" s="6" t="s">
        <v>25536</v>
      </c>
      <c r="D2965" s="6" t="str">
        <f t="shared" si="46"/>
        <v>m2</v>
      </c>
    </row>
    <row r="2966" spans="1:4" x14ac:dyDescent="0.2">
      <c r="A2966" s="6" t="s">
        <v>12911</v>
      </c>
      <c r="B2966" s="6" t="s">
        <v>26626</v>
      </c>
      <c r="C2966" s="6" t="s">
        <v>25536</v>
      </c>
      <c r="D2966" s="6" t="str">
        <f t="shared" si="46"/>
        <v>m2</v>
      </c>
    </row>
    <row r="2967" spans="1:4" x14ac:dyDescent="0.2">
      <c r="A2967" s="6" t="s">
        <v>960</v>
      </c>
      <c r="B2967" s="6" t="s">
        <v>26627</v>
      </c>
      <c r="C2967" s="6" t="s">
        <v>25536</v>
      </c>
      <c r="D2967" s="6" t="str">
        <f t="shared" si="46"/>
        <v>m2</v>
      </c>
    </row>
    <row r="2968" spans="1:4" x14ac:dyDescent="0.2">
      <c r="A2968" s="6" t="s">
        <v>12912</v>
      </c>
      <c r="B2968" s="6" t="s">
        <v>26627</v>
      </c>
      <c r="C2968" s="6" t="s">
        <v>25536</v>
      </c>
      <c r="D2968" s="6" t="str">
        <f t="shared" si="46"/>
        <v>m2</v>
      </c>
    </row>
    <row r="2969" spans="1:4" x14ac:dyDescent="0.2">
      <c r="A2969" s="6" t="s">
        <v>961</v>
      </c>
      <c r="B2969" s="6" t="s">
        <v>26628</v>
      </c>
      <c r="C2969" s="6" t="s">
        <v>25536</v>
      </c>
      <c r="D2969" s="6" t="str">
        <f t="shared" si="46"/>
        <v>m2</v>
      </c>
    </row>
    <row r="2970" spans="1:4" x14ac:dyDescent="0.2">
      <c r="A2970" s="6" t="s">
        <v>12913</v>
      </c>
      <c r="B2970" s="6" t="s">
        <v>26628</v>
      </c>
      <c r="C2970" s="6" t="s">
        <v>25536</v>
      </c>
      <c r="D2970" s="6" t="str">
        <f t="shared" si="46"/>
        <v>m2</v>
      </c>
    </row>
    <row r="2971" spans="1:4" x14ac:dyDescent="0.2">
      <c r="A2971" s="6" t="s">
        <v>962</v>
      </c>
      <c r="B2971" s="6" t="s">
        <v>26629</v>
      </c>
      <c r="C2971" s="6" t="s">
        <v>25536</v>
      </c>
      <c r="D2971" s="6" t="str">
        <f t="shared" si="46"/>
        <v>m2</v>
      </c>
    </row>
    <row r="2972" spans="1:4" x14ac:dyDescent="0.2">
      <c r="A2972" s="6" t="s">
        <v>12914</v>
      </c>
      <c r="B2972" s="6" t="s">
        <v>26629</v>
      </c>
      <c r="C2972" s="6" t="s">
        <v>25536</v>
      </c>
      <c r="D2972" s="6" t="str">
        <f t="shared" si="46"/>
        <v>m2</v>
      </c>
    </row>
    <row r="2973" spans="1:4" x14ac:dyDescent="0.2">
      <c r="A2973" s="6" t="s">
        <v>963</v>
      </c>
      <c r="B2973" s="6" t="s">
        <v>26630</v>
      </c>
      <c r="C2973" s="6" t="s">
        <v>21</v>
      </c>
      <c r="D2973" s="6" t="str">
        <f t="shared" si="46"/>
        <v>m</v>
      </c>
    </row>
    <row r="2974" spans="1:4" x14ac:dyDescent="0.2">
      <c r="A2974" s="6" t="s">
        <v>12915</v>
      </c>
      <c r="B2974" s="6" t="s">
        <v>26630</v>
      </c>
      <c r="C2974" s="6" t="s">
        <v>21</v>
      </c>
      <c r="D2974" s="6" t="str">
        <f t="shared" si="46"/>
        <v>m</v>
      </c>
    </row>
    <row r="2975" spans="1:4" x14ac:dyDescent="0.2">
      <c r="A2975" s="6" t="s">
        <v>6927</v>
      </c>
      <c r="B2975" s="6" t="s">
        <v>26631</v>
      </c>
      <c r="C2975" s="6" t="s">
        <v>21</v>
      </c>
      <c r="D2975" s="6" t="str">
        <f t="shared" si="46"/>
        <v>m</v>
      </c>
    </row>
    <row r="2976" spans="1:4" x14ac:dyDescent="0.2">
      <c r="A2976" s="6" t="s">
        <v>12916</v>
      </c>
      <c r="B2976" s="6" t="s">
        <v>26631</v>
      </c>
      <c r="C2976" s="6" t="s">
        <v>21</v>
      </c>
      <c r="D2976" s="6" t="str">
        <f t="shared" si="46"/>
        <v>m</v>
      </c>
    </row>
    <row r="2977" spans="1:4" x14ac:dyDescent="0.2">
      <c r="A2977" s="6" t="s">
        <v>6928</v>
      </c>
      <c r="B2977" s="6" t="s">
        <v>26632</v>
      </c>
      <c r="C2977" s="6" t="s">
        <v>21</v>
      </c>
      <c r="D2977" s="6" t="str">
        <f t="shared" si="46"/>
        <v>m</v>
      </c>
    </row>
    <row r="2978" spans="1:4" x14ac:dyDescent="0.2">
      <c r="A2978" s="6" t="s">
        <v>12917</v>
      </c>
      <c r="B2978" s="6" t="s">
        <v>26632</v>
      </c>
      <c r="C2978" s="6" t="s">
        <v>21</v>
      </c>
      <c r="D2978" s="6" t="str">
        <f t="shared" si="46"/>
        <v>m</v>
      </c>
    </row>
    <row r="2979" spans="1:4" x14ac:dyDescent="0.2">
      <c r="A2979" s="6" t="s">
        <v>6929</v>
      </c>
      <c r="B2979" s="6" t="s">
        <v>26633</v>
      </c>
      <c r="C2979" s="6" t="s">
        <v>21</v>
      </c>
      <c r="D2979" s="6" t="str">
        <f t="shared" si="46"/>
        <v>m</v>
      </c>
    </row>
    <row r="2980" spans="1:4" x14ac:dyDescent="0.2">
      <c r="A2980" s="6" t="s">
        <v>12918</v>
      </c>
      <c r="B2980" s="6" t="s">
        <v>26633</v>
      </c>
      <c r="C2980" s="6" t="s">
        <v>21</v>
      </c>
      <c r="D2980" s="6" t="str">
        <f t="shared" si="46"/>
        <v>m</v>
      </c>
    </row>
    <row r="2981" spans="1:4" x14ac:dyDescent="0.2">
      <c r="A2981" s="6" t="s">
        <v>6930</v>
      </c>
      <c r="B2981" s="6" t="s">
        <v>26634</v>
      </c>
      <c r="C2981" s="6" t="s">
        <v>21</v>
      </c>
      <c r="D2981" s="6" t="str">
        <f t="shared" si="46"/>
        <v>m</v>
      </c>
    </row>
    <row r="2982" spans="1:4" x14ac:dyDescent="0.2">
      <c r="A2982" s="6" t="s">
        <v>12919</v>
      </c>
      <c r="B2982" s="6" t="s">
        <v>26634</v>
      </c>
      <c r="C2982" s="6" t="s">
        <v>21</v>
      </c>
      <c r="D2982" s="6" t="str">
        <f t="shared" si="46"/>
        <v>m</v>
      </c>
    </row>
    <row r="2983" spans="1:4" x14ac:dyDescent="0.2">
      <c r="A2983" s="6" t="s">
        <v>964</v>
      </c>
      <c r="B2983" s="6" t="s">
        <v>26635</v>
      </c>
      <c r="C2983" s="6" t="s">
        <v>2</v>
      </c>
      <c r="D2983" s="6" t="str">
        <f t="shared" si="46"/>
        <v>un</v>
      </c>
    </row>
    <row r="2984" spans="1:4" x14ac:dyDescent="0.2">
      <c r="A2984" s="6" t="s">
        <v>12920</v>
      </c>
      <c r="B2984" s="6" t="s">
        <v>26635</v>
      </c>
      <c r="C2984" s="6" t="s">
        <v>2</v>
      </c>
      <c r="D2984" s="6" t="str">
        <f t="shared" si="46"/>
        <v>un</v>
      </c>
    </row>
    <row r="2985" spans="1:4" x14ac:dyDescent="0.2">
      <c r="A2985" s="6" t="s">
        <v>965</v>
      </c>
      <c r="B2985" s="6" t="s">
        <v>26636</v>
      </c>
      <c r="C2985" s="6" t="s">
        <v>12</v>
      </c>
      <c r="D2985" s="6" t="str">
        <f t="shared" si="46"/>
        <v>un</v>
      </c>
    </row>
    <row r="2986" spans="1:4" x14ac:dyDescent="0.2">
      <c r="A2986" s="6" t="s">
        <v>12921</v>
      </c>
      <c r="B2986" s="6" t="s">
        <v>26636</v>
      </c>
      <c r="C2986" s="6" t="s">
        <v>12</v>
      </c>
      <c r="D2986" s="6" t="str">
        <f t="shared" si="46"/>
        <v>un</v>
      </c>
    </row>
    <row r="2987" spans="1:4" x14ac:dyDescent="0.2">
      <c r="A2987" s="6" t="s">
        <v>966</v>
      </c>
      <c r="B2987" s="6" t="s">
        <v>26637</v>
      </c>
      <c r="C2987" s="6" t="s">
        <v>12</v>
      </c>
      <c r="D2987" s="6" t="str">
        <f t="shared" si="46"/>
        <v>un</v>
      </c>
    </row>
    <row r="2988" spans="1:4" x14ac:dyDescent="0.2">
      <c r="A2988" s="6" t="s">
        <v>12922</v>
      </c>
      <c r="B2988" s="6" t="s">
        <v>26637</v>
      </c>
      <c r="C2988" s="6" t="s">
        <v>12</v>
      </c>
      <c r="D2988" s="6" t="str">
        <f t="shared" si="46"/>
        <v>un</v>
      </c>
    </row>
    <row r="2989" spans="1:4" x14ac:dyDescent="0.2">
      <c r="A2989" s="6" t="s">
        <v>967</v>
      </c>
      <c r="B2989" s="6" t="s">
        <v>26638</v>
      </c>
      <c r="C2989" s="6" t="s">
        <v>12</v>
      </c>
      <c r="D2989" s="6" t="str">
        <f t="shared" si="46"/>
        <v>un</v>
      </c>
    </row>
    <row r="2990" spans="1:4" x14ac:dyDescent="0.2">
      <c r="A2990" s="6" t="s">
        <v>12923</v>
      </c>
      <c r="B2990" s="6" t="s">
        <v>26638</v>
      </c>
      <c r="C2990" s="6" t="s">
        <v>12</v>
      </c>
      <c r="D2990" s="6" t="str">
        <f t="shared" si="46"/>
        <v>un</v>
      </c>
    </row>
    <row r="2991" spans="1:4" x14ac:dyDescent="0.2">
      <c r="A2991" s="6" t="s">
        <v>968</v>
      </c>
      <c r="B2991" s="6" t="s">
        <v>26639</v>
      </c>
      <c r="C2991" s="6" t="s">
        <v>12</v>
      </c>
      <c r="D2991" s="6" t="str">
        <f t="shared" si="46"/>
        <v>un</v>
      </c>
    </row>
    <row r="2992" spans="1:4" x14ac:dyDescent="0.2">
      <c r="A2992" s="6" t="s">
        <v>12924</v>
      </c>
      <c r="B2992" s="6" t="s">
        <v>26639</v>
      </c>
      <c r="C2992" s="6" t="s">
        <v>12</v>
      </c>
      <c r="D2992" s="6" t="str">
        <f t="shared" si="46"/>
        <v>un</v>
      </c>
    </row>
    <row r="2993" spans="1:4" x14ac:dyDescent="0.2">
      <c r="A2993" s="6" t="s">
        <v>969</v>
      </c>
      <c r="B2993" s="6" t="s">
        <v>26640</v>
      </c>
      <c r="C2993" s="6" t="s">
        <v>12</v>
      </c>
      <c r="D2993" s="6" t="str">
        <f t="shared" si="46"/>
        <v>un</v>
      </c>
    </row>
    <row r="2994" spans="1:4" x14ac:dyDescent="0.2">
      <c r="A2994" s="6" t="s">
        <v>12925</v>
      </c>
      <c r="B2994" s="6" t="s">
        <v>26640</v>
      </c>
      <c r="C2994" s="6" t="s">
        <v>12</v>
      </c>
      <c r="D2994" s="6" t="str">
        <f t="shared" si="46"/>
        <v>un</v>
      </c>
    </row>
    <row r="2995" spans="1:4" x14ac:dyDescent="0.2">
      <c r="A2995" s="6" t="s">
        <v>970</v>
      </c>
      <c r="B2995" s="6" t="s">
        <v>26641</v>
      </c>
      <c r="C2995" s="6" t="s">
        <v>12</v>
      </c>
      <c r="D2995" s="6" t="str">
        <f t="shared" si="46"/>
        <v>un</v>
      </c>
    </row>
    <row r="2996" spans="1:4" x14ac:dyDescent="0.2">
      <c r="A2996" s="6" t="s">
        <v>12926</v>
      </c>
      <c r="B2996" s="6" t="s">
        <v>26641</v>
      </c>
      <c r="C2996" s="6" t="s">
        <v>12</v>
      </c>
      <c r="D2996" s="6" t="str">
        <f t="shared" si="46"/>
        <v>un</v>
      </c>
    </row>
    <row r="2997" spans="1:4" x14ac:dyDescent="0.2">
      <c r="A2997" s="6" t="s">
        <v>6931</v>
      </c>
      <c r="B2997" s="6" t="s">
        <v>6932</v>
      </c>
      <c r="C2997" s="6" t="s">
        <v>21</v>
      </c>
      <c r="D2997" s="6" t="str">
        <f t="shared" si="46"/>
        <v>m</v>
      </c>
    </row>
    <row r="2998" spans="1:4" x14ac:dyDescent="0.2">
      <c r="A2998" s="6" t="s">
        <v>12927</v>
      </c>
      <c r="B2998" s="6" t="s">
        <v>6932</v>
      </c>
      <c r="C2998" s="6" t="s">
        <v>21</v>
      </c>
      <c r="D2998" s="6" t="str">
        <f t="shared" si="46"/>
        <v>m</v>
      </c>
    </row>
    <row r="2999" spans="1:4" x14ac:dyDescent="0.2">
      <c r="A2999" s="6" t="s">
        <v>6933</v>
      </c>
      <c r="B2999" s="6" t="s">
        <v>26642</v>
      </c>
      <c r="C2999" s="6" t="s">
        <v>21</v>
      </c>
      <c r="D2999" s="6" t="str">
        <f t="shared" si="46"/>
        <v>m</v>
      </c>
    </row>
    <row r="3000" spans="1:4" x14ac:dyDescent="0.2">
      <c r="A3000" s="6" t="s">
        <v>12928</v>
      </c>
      <c r="B3000" s="6" t="s">
        <v>26642</v>
      </c>
      <c r="C3000" s="6" t="s">
        <v>21</v>
      </c>
      <c r="D3000" s="6" t="str">
        <f t="shared" si="46"/>
        <v>m</v>
      </c>
    </row>
    <row r="3001" spans="1:4" x14ac:dyDescent="0.2">
      <c r="A3001" s="6" t="s">
        <v>971</v>
      </c>
      <c r="B3001" s="6" t="s">
        <v>26643</v>
      </c>
      <c r="C3001" s="6" t="s">
        <v>25323</v>
      </c>
      <c r="D3001" s="6" t="str">
        <f t="shared" si="46"/>
        <v>m3</v>
      </c>
    </row>
    <row r="3002" spans="1:4" x14ac:dyDescent="0.2">
      <c r="A3002" s="6" t="s">
        <v>12929</v>
      </c>
      <c r="B3002" s="6" t="s">
        <v>26643</v>
      </c>
      <c r="C3002" s="6" t="s">
        <v>25323</v>
      </c>
      <c r="D3002" s="6" t="str">
        <f t="shared" si="46"/>
        <v>m3</v>
      </c>
    </row>
    <row r="3003" spans="1:4" x14ac:dyDescent="0.2">
      <c r="A3003" s="6" t="s">
        <v>972</v>
      </c>
      <c r="B3003" s="6" t="s">
        <v>26644</v>
      </c>
      <c r="C3003" s="6" t="s">
        <v>25536</v>
      </c>
      <c r="D3003" s="6" t="str">
        <f t="shared" si="46"/>
        <v>m2</v>
      </c>
    </row>
    <row r="3004" spans="1:4" x14ac:dyDescent="0.2">
      <c r="A3004" s="6" t="s">
        <v>12930</v>
      </c>
      <c r="B3004" s="6" t="s">
        <v>26644</v>
      </c>
      <c r="C3004" s="6" t="s">
        <v>25536</v>
      </c>
      <c r="D3004" s="6" t="str">
        <f t="shared" si="46"/>
        <v>m2</v>
      </c>
    </row>
    <row r="3005" spans="1:4" x14ac:dyDescent="0.2">
      <c r="A3005" s="6" t="s">
        <v>973</v>
      </c>
      <c r="B3005" s="6" t="s">
        <v>26645</v>
      </c>
      <c r="C3005" s="6" t="s">
        <v>25536</v>
      </c>
      <c r="D3005" s="6" t="str">
        <f t="shared" si="46"/>
        <v>m2</v>
      </c>
    </row>
    <row r="3006" spans="1:4" x14ac:dyDescent="0.2">
      <c r="A3006" s="6" t="s">
        <v>12931</v>
      </c>
      <c r="B3006" s="6" t="s">
        <v>26645</v>
      </c>
      <c r="C3006" s="6" t="s">
        <v>25536</v>
      </c>
      <c r="D3006" s="6" t="str">
        <f t="shared" si="46"/>
        <v>m2</v>
      </c>
    </row>
    <row r="3007" spans="1:4" x14ac:dyDescent="0.2">
      <c r="A3007" s="6" t="s">
        <v>974</v>
      </c>
      <c r="B3007" s="6" t="s">
        <v>26646</v>
      </c>
      <c r="C3007" s="6" t="s">
        <v>25536</v>
      </c>
      <c r="D3007" s="6" t="str">
        <f t="shared" si="46"/>
        <v>m2</v>
      </c>
    </row>
    <row r="3008" spans="1:4" x14ac:dyDescent="0.2">
      <c r="A3008" s="6" t="s">
        <v>12932</v>
      </c>
      <c r="B3008" s="6" t="s">
        <v>26646</v>
      </c>
      <c r="C3008" s="6" t="s">
        <v>25536</v>
      </c>
      <c r="D3008" s="6" t="str">
        <f t="shared" si="46"/>
        <v>m2</v>
      </c>
    </row>
    <row r="3009" spans="1:4" x14ac:dyDescent="0.2">
      <c r="A3009" s="6" t="s">
        <v>975</v>
      </c>
      <c r="B3009" s="6" t="s">
        <v>976</v>
      </c>
      <c r="C3009" s="6" t="s">
        <v>21</v>
      </c>
      <c r="D3009" s="6" t="str">
        <f t="shared" si="46"/>
        <v>m</v>
      </c>
    </row>
    <row r="3010" spans="1:4" x14ac:dyDescent="0.2">
      <c r="A3010" s="6" t="s">
        <v>12933</v>
      </c>
      <c r="B3010" s="6" t="s">
        <v>976</v>
      </c>
      <c r="C3010" s="6" t="s">
        <v>21</v>
      </c>
      <c r="D3010" s="6" t="str">
        <f t="shared" ref="D3010:D3073" si="47">LOWER(C3010)</f>
        <v>m</v>
      </c>
    </row>
    <row r="3011" spans="1:4" x14ac:dyDescent="0.2">
      <c r="A3011" s="6" t="s">
        <v>6934</v>
      </c>
      <c r="B3011" s="6" t="s">
        <v>26647</v>
      </c>
      <c r="C3011" s="6" t="s">
        <v>21</v>
      </c>
      <c r="D3011" s="6" t="str">
        <f t="shared" si="47"/>
        <v>m</v>
      </c>
    </row>
    <row r="3012" spans="1:4" x14ac:dyDescent="0.2">
      <c r="A3012" s="6" t="s">
        <v>12934</v>
      </c>
      <c r="B3012" s="6" t="s">
        <v>26647</v>
      </c>
      <c r="C3012" s="6" t="s">
        <v>21</v>
      </c>
      <c r="D3012" s="6" t="str">
        <f t="shared" si="47"/>
        <v>m</v>
      </c>
    </row>
    <row r="3013" spans="1:4" x14ac:dyDescent="0.2">
      <c r="A3013" s="6" t="s">
        <v>977</v>
      </c>
      <c r="B3013" s="6" t="s">
        <v>26648</v>
      </c>
      <c r="C3013" s="6" t="s">
        <v>21</v>
      </c>
      <c r="D3013" s="6" t="str">
        <f t="shared" si="47"/>
        <v>m</v>
      </c>
    </row>
    <row r="3014" spans="1:4" x14ac:dyDescent="0.2">
      <c r="A3014" s="6" t="s">
        <v>12935</v>
      </c>
      <c r="B3014" s="6" t="s">
        <v>26648</v>
      </c>
      <c r="C3014" s="6" t="s">
        <v>21</v>
      </c>
      <c r="D3014" s="6" t="str">
        <f t="shared" si="47"/>
        <v>m</v>
      </c>
    </row>
    <row r="3015" spans="1:4" x14ac:dyDescent="0.2">
      <c r="A3015" s="6" t="s">
        <v>978</v>
      </c>
      <c r="B3015" s="6" t="s">
        <v>26649</v>
      </c>
      <c r="C3015" s="6" t="s">
        <v>21</v>
      </c>
      <c r="D3015" s="6" t="str">
        <f t="shared" si="47"/>
        <v>m</v>
      </c>
    </row>
    <row r="3016" spans="1:4" x14ac:dyDescent="0.2">
      <c r="A3016" s="6" t="s">
        <v>12936</v>
      </c>
      <c r="B3016" s="6" t="s">
        <v>26649</v>
      </c>
      <c r="C3016" s="6" t="s">
        <v>21</v>
      </c>
      <c r="D3016" s="6" t="str">
        <f t="shared" si="47"/>
        <v>m</v>
      </c>
    </row>
    <row r="3017" spans="1:4" x14ac:dyDescent="0.2">
      <c r="A3017" s="6" t="s">
        <v>979</v>
      </c>
      <c r="B3017" s="6" t="s">
        <v>26650</v>
      </c>
      <c r="C3017" s="6" t="s">
        <v>21</v>
      </c>
      <c r="D3017" s="6" t="str">
        <f t="shared" si="47"/>
        <v>m</v>
      </c>
    </row>
    <row r="3018" spans="1:4" x14ac:dyDescent="0.2">
      <c r="A3018" s="6" t="s">
        <v>12937</v>
      </c>
      <c r="B3018" s="6" t="s">
        <v>26650</v>
      </c>
      <c r="C3018" s="6" t="s">
        <v>21</v>
      </c>
      <c r="D3018" s="6" t="str">
        <f t="shared" si="47"/>
        <v>m</v>
      </c>
    </row>
    <row r="3019" spans="1:4" x14ac:dyDescent="0.2">
      <c r="A3019" s="6" t="s">
        <v>980</v>
      </c>
      <c r="B3019" s="6" t="s">
        <v>26651</v>
      </c>
      <c r="C3019" s="6" t="s">
        <v>25536</v>
      </c>
      <c r="D3019" s="6" t="str">
        <f t="shared" si="47"/>
        <v>m2</v>
      </c>
    </row>
    <row r="3020" spans="1:4" x14ac:dyDescent="0.2">
      <c r="A3020" s="6" t="s">
        <v>12938</v>
      </c>
      <c r="B3020" s="6" t="s">
        <v>26651</v>
      </c>
      <c r="C3020" s="6" t="s">
        <v>25536</v>
      </c>
      <c r="D3020" s="6" t="str">
        <f t="shared" si="47"/>
        <v>m2</v>
      </c>
    </row>
    <row r="3021" spans="1:4" x14ac:dyDescent="0.2">
      <c r="A3021" s="6" t="s">
        <v>981</v>
      </c>
      <c r="B3021" s="6" t="s">
        <v>26652</v>
      </c>
      <c r="C3021" s="6" t="s">
        <v>25536</v>
      </c>
      <c r="D3021" s="6" t="str">
        <f t="shared" si="47"/>
        <v>m2</v>
      </c>
    </row>
    <row r="3022" spans="1:4" x14ac:dyDescent="0.2">
      <c r="A3022" s="6" t="s">
        <v>12939</v>
      </c>
      <c r="B3022" s="6" t="s">
        <v>26652</v>
      </c>
      <c r="C3022" s="6" t="s">
        <v>25536</v>
      </c>
      <c r="D3022" s="6" t="str">
        <f t="shared" si="47"/>
        <v>m2</v>
      </c>
    </row>
    <row r="3023" spans="1:4" x14ac:dyDescent="0.2">
      <c r="A3023" s="6" t="s">
        <v>982</v>
      </c>
      <c r="B3023" s="6" t="s">
        <v>26653</v>
      </c>
      <c r="C3023" s="6" t="s">
        <v>25536</v>
      </c>
      <c r="D3023" s="6" t="str">
        <f t="shared" si="47"/>
        <v>m2</v>
      </c>
    </row>
    <row r="3024" spans="1:4" x14ac:dyDescent="0.2">
      <c r="A3024" s="6" t="s">
        <v>12940</v>
      </c>
      <c r="B3024" s="6" t="s">
        <v>26653</v>
      </c>
      <c r="C3024" s="6" t="s">
        <v>25536</v>
      </c>
      <c r="D3024" s="6" t="str">
        <f t="shared" si="47"/>
        <v>m2</v>
      </c>
    </row>
    <row r="3025" spans="1:4" x14ac:dyDescent="0.2">
      <c r="A3025" s="6" t="s">
        <v>983</v>
      </c>
      <c r="B3025" s="6" t="s">
        <v>26654</v>
      </c>
      <c r="C3025" s="6" t="s">
        <v>25536</v>
      </c>
      <c r="D3025" s="6" t="str">
        <f t="shared" si="47"/>
        <v>m2</v>
      </c>
    </row>
    <row r="3026" spans="1:4" x14ac:dyDescent="0.2">
      <c r="A3026" s="6" t="s">
        <v>12941</v>
      </c>
      <c r="B3026" s="6" t="s">
        <v>26654</v>
      </c>
      <c r="C3026" s="6" t="s">
        <v>25536</v>
      </c>
      <c r="D3026" s="6" t="str">
        <f t="shared" si="47"/>
        <v>m2</v>
      </c>
    </row>
    <row r="3027" spans="1:4" x14ac:dyDescent="0.2">
      <c r="A3027" s="6" t="s">
        <v>984</v>
      </c>
      <c r="B3027" s="6" t="s">
        <v>26655</v>
      </c>
      <c r="C3027" s="6" t="s">
        <v>25536</v>
      </c>
      <c r="D3027" s="6" t="str">
        <f t="shared" si="47"/>
        <v>m2</v>
      </c>
    </row>
    <row r="3028" spans="1:4" x14ac:dyDescent="0.2">
      <c r="A3028" s="6" t="s">
        <v>12942</v>
      </c>
      <c r="B3028" s="6" t="s">
        <v>26655</v>
      </c>
      <c r="C3028" s="6" t="s">
        <v>25536</v>
      </c>
      <c r="D3028" s="6" t="str">
        <f t="shared" si="47"/>
        <v>m2</v>
      </c>
    </row>
    <row r="3029" spans="1:4" x14ac:dyDescent="0.2">
      <c r="A3029" s="6" t="s">
        <v>6935</v>
      </c>
      <c r="B3029" s="6" t="s">
        <v>26656</v>
      </c>
      <c r="C3029" s="6" t="s">
        <v>25536</v>
      </c>
      <c r="D3029" s="6" t="str">
        <f t="shared" si="47"/>
        <v>m2</v>
      </c>
    </row>
    <row r="3030" spans="1:4" x14ac:dyDescent="0.2">
      <c r="A3030" s="6" t="s">
        <v>12943</v>
      </c>
      <c r="B3030" s="6" t="s">
        <v>26656</v>
      </c>
      <c r="C3030" s="6" t="s">
        <v>25536</v>
      </c>
      <c r="D3030" s="6" t="str">
        <f t="shared" si="47"/>
        <v>m2</v>
      </c>
    </row>
    <row r="3031" spans="1:4" x14ac:dyDescent="0.2">
      <c r="A3031" s="6" t="s">
        <v>985</v>
      </c>
      <c r="B3031" s="6" t="s">
        <v>26657</v>
      </c>
      <c r="C3031" s="6" t="s">
        <v>891</v>
      </c>
      <c r="D3031" s="6" t="str">
        <f t="shared" si="47"/>
        <v>kg</v>
      </c>
    </row>
    <row r="3032" spans="1:4" x14ac:dyDescent="0.2">
      <c r="A3032" s="6" t="s">
        <v>12944</v>
      </c>
      <c r="B3032" s="6" t="s">
        <v>26657</v>
      </c>
      <c r="C3032" s="6" t="s">
        <v>891</v>
      </c>
      <c r="D3032" s="6" t="str">
        <f t="shared" si="47"/>
        <v>kg</v>
      </c>
    </row>
    <row r="3033" spans="1:4" x14ac:dyDescent="0.2">
      <c r="A3033" s="6" t="s">
        <v>6936</v>
      </c>
      <c r="B3033" s="6" t="s">
        <v>26658</v>
      </c>
      <c r="C3033" s="6" t="s">
        <v>12</v>
      </c>
      <c r="D3033" s="6" t="str">
        <f t="shared" si="47"/>
        <v>un</v>
      </c>
    </row>
    <row r="3034" spans="1:4" x14ac:dyDescent="0.2">
      <c r="A3034" s="6" t="s">
        <v>12945</v>
      </c>
      <c r="B3034" s="6" t="s">
        <v>26658</v>
      </c>
      <c r="C3034" s="6" t="s">
        <v>12</v>
      </c>
      <c r="D3034" s="6" t="str">
        <f t="shared" si="47"/>
        <v>un</v>
      </c>
    </row>
    <row r="3035" spans="1:4" x14ac:dyDescent="0.2">
      <c r="A3035" s="6" t="s">
        <v>6937</v>
      </c>
      <c r="B3035" s="6" t="s">
        <v>26659</v>
      </c>
      <c r="C3035" s="6" t="s">
        <v>12</v>
      </c>
      <c r="D3035" s="6" t="str">
        <f t="shared" si="47"/>
        <v>un</v>
      </c>
    </row>
    <row r="3036" spans="1:4" x14ac:dyDescent="0.2">
      <c r="A3036" s="6" t="s">
        <v>12946</v>
      </c>
      <c r="B3036" s="6" t="s">
        <v>26659</v>
      </c>
      <c r="C3036" s="6" t="s">
        <v>12</v>
      </c>
      <c r="D3036" s="6" t="str">
        <f t="shared" si="47"/>
        <v>un</v>
      </c>
    </row>
    <row r="3037" spans="1:4" x14ac:dyDescent="0.2">
      <c r="A3037" s="6" t="s">
        <v>6938</v>
      </c>
      <c r="B3037" s="6" t="s">
        <v>26660</v>
      </c>
      <c r="C3037" s="6" t="s">
        <v>12</v>
      </c>
      <c r="D3037" s="6" t="str">
        <f t="shared" si="47"/>
        <v>un</v>
      </c>
    </row>
    <row r="3038" spans="1:4" x14ac:dyDescent="0.2">
      <c r="A3038" s="6" t="s">
        <v>12947</v>
      </c>
      <c r="B3038" s="6" t="s">
        <v>26660</v>
      </c>
      <c r="C3038" s="6" t="s">
        <v>12</v>
      </c>
      <c r="D3038" s="6" t="str">
        <f t="shared" si="47"/>
        <v>un</v>
      </c>
    </row>
    <row r="3039" spans="1:4" x14ac:dyDescent="0.2">
      <c r="A3039" s="6" t="s">
        <v>986</v>
      </c>
      <c r="B3039" s="6" t="s">
        <v>26661</v>
      </c>
      <c r="C3039" s="6" t="s">
        <v>25323</v>
      </c>
      <c r="D3039" s="6" t="str">
        <f t="shared" si="47"/>
        <v>m3</v>
      </c>
    </row>
    <row r="3040" spans="1:4" x14ac:dyDescent="0.2">
      <c r="A3040" s="6" t="s">
        <v>12948</v>
      </c>
      <c r="B3040" s="6" t="s">
        <v>26661</v>
      </c>
      <c r="C3040" s="6" t="s">
        <v>25323</v>
      </c>
      <c r="D3040" s="6" t="str">
        <f t="shared" si="47"/>
        <v>m3</v>
      </c>
    </row>
    <row r="3041" spans="1:4" x14ac:dyDescent="0.2">
      <c r="A3041" s="6" t="s">
        <v>987</v>
      </c>
      <c r="B3041" s="6" t="s">
        <v>26662</v>
      </c>
      <c r="C3041" s="6" t="s">
        <v>25323</v>
      </c>
      <c r="D3041" s="6" t="str">
        <f t="shared" si="47"/>
        <v>m3</v>
      </c>
    </row>
    <row r="3042" spans="1:4" x14ac:dyDescent="0.2">
      <c r="A3042" s="6" t="s">
        <v>12949</v>
      </c>
      <c r="B3042" s="6" t="s">
        <v>26662</v>
      </c>
      <c r="C3042" s="6" t="s">
        <v>25323</v>
      </c>
      <c r="D3042" s="6" t="str">
        <f t="shared" si="47"/>
        <v>m3</v>
      </c>
    </row>
    <row r="3043" spans="1:4" x14ac:dyDescent="0.2">
      <c r="A3043" s="6" t="s">
        <v>988</v>
      </c>
      <c r="B3043" s="6" t="s">
        <v>26663</v>
      </c>
      <c r="C3043" s="6" t="s">
        <v>25323</v>
      </c>
      <c r="D3043" s="6" t="str">
        <f t="shared" si="47"/>
        <v>m3</v>
      </c>
    </row>
    <row r="3044" spans="1:4" x14ac:dyDescent="0.2">
      <c r="A3044" s="6" t="s">
        <v>12950</v>
      </c>
      <c r="B3044" s="6" t="s">
        <v>26663</v>
      </c>
      <c r="C3044" s="6" t="s">
        <v>25323</v>
      </c>
      <c r="D3044" s="6" t="str">
        <f t="shared" si="47"/>
        <v>m3</v>
      </c>
    </row>
    <row r="3045" spans="1:4" x14ac:dyDescent="0.2">
      <c r="A3045" s="6" t="s">
        <v>989</v>
      </c>
      <c r="B3045" s="6" t="s">
        <v>26664</v>
      </c>
      <c r="C3045" s="6" t="s">
        <v>25323</v>
      </c>
      <c r="D3045" s="6" t="str">
        <f t="shared" si="47"/>
        <v>m3</v>
      </c>
    </row>
    <row r="3046" spans="1:4" x14ac:dyDescent="0.2">
      <c r="A3046" s="6" t="s">
        <v>12951</v>
      </c>
      <c r="B3046" s="6" t="s">
        <v>26664</v>
      </c>
      <c r="C3046" s="6" t="s">
        <v>25323</v>
      </c>
      <c r="D3046" s="6" t="str">
        <f t="shared" si="47"/>
        <v>m3</v>
      </c>
    </row>
    <row r="3047" spans="1:4" x14ac:dyDescent="0.2">
      <c r="A3047" s="6" t="s">
        <v>990</v>
      </c>
      <c r="B3047" s="6" t="s">
        <v>26665</v>
      </c>
      <c r="C3047" s="6" t="s">
        <v>25536</v>
      </c>
      <c r="D3047" s="6" t="str">
        <f t="shared" si="47"/>
        <v>m2</v>
      </c>
    </row>
    <row r="3048" spans="1:4" x14ac:dyDescent="0.2">
      <c r="A3048" s="6" t="s">
        <v>12952</v>
      </c>
      <c r="B3048" s="6" t="s">
        <v>26665</v>
      </c>
      <c r="C3048" s="6" t="s">
        <v>25536</v>
      </c>
      <c r="D3048" s="6" t="str">
        <f t="shared" si="47"/>
        <v>m2</v>
      </c>
    </row>
    <row r="3049" spans="1:4" x14ac:dyDescent="0.2">
      <c r="A3049" s="6" t="s">
        <v>991</v>
      </c>
      <c r="B3049" s="6" t="s">
        <v>26666</v>
      </c>
      <c r="C3049" s="6" t="s">
        <v>25536</v>
      </c>
      <c r="D3049" s="6" t="str">
        <f t="shared" si="47"/>
        <v>m2</v>
      </c>
    </row>
    <row r="3050" spans="1:4" x14ac:dyDescent="0.2">
      <c r="A3050" s="6" t="s">
        <v>12953</v>
      </c>
      <c r="B3050" s="6" t="s">
        <v>26666</v>
      </c>
      <c r="C3050" s="6" t="s">
        <v>25536</v>
      </c>
      <c r="D3050" s="6" t="str">
        <f t="shared" si="47"/>
        <v>m2</v>
      </c>
    </row>
    <row r="3051" spans="1:4" x14ac:dyDescent="0.2">
      <c r="A3051" s="6" t="s">
        <v>992</v>
      </c>
      <c r="B3051" s="6" t="s">
        <v>26667</v>
      </c>
      <c r="C3051" s="6" t="s">
        <v>25536</v>
      </c>
      <c r="D3051" s="6" t="str">
        <f t="shared" si="47"/>
        <v>m2</v>
      </c>
    </row>
    <row r="3052" spans="1:4" x14ac:dyDescent="0.2">
      <c r="A3052" s="6" t="s">
        <v>12954</v>
      </c>
      <c r="B3052" s="6" t="s">
        <v>26667</v>
      </c>
      <c r="C3052" s="6" t="s">
        <v>25536</v>
      </c>
      <c r="D3052" s="6" t="str">
        <f t="shared" si="47"/>
        <v>m2</v>
      </c>
    </row>
    <row r="3053" spans="1:4" x14ac:dyDescent="0.2">
      <c r="A3053" s="6" t="s">
        <v>993</v>
      </c>
      <c r="B3053" s="6" t="s">
        <v>26668</v>
      </c>
      <c r="C3053" s="6" t="s">
        <v>25536</v>
      </c>
      <c r="D3053" s="6" t="str">
        <f t="shared" si="47"/>
        <v>m2</v>
      </c>
    </row>
    <row r="3054" spans="1:4" x14ac:dyDescent="0.2">
      <c r="A3054" s="6" t="s">
        <v>12955</v>
      </c>
      <c r="B3054" s="6" t="s">
        <v>26668</v>
      </c>
      <c r="C3054" s="6" t="s">
        <v>25536</v>
      </c>
      <c r="D3054" s="6" t="str">
        <f t="shared" si="47"/>
        <v>m2</v>
      </c>
    </row>
    <row r="3055" spans="1:4" x14ac:dyDescent="0.2">
      <c r="A3055" s="6" t="s">
        <v>994</v>
      </c>
      <c r="B3055" s="6" t="s">
        <v>26669</v>
      </c>
      <c r="C3055" s="6" t="s">
        <v>25536</v>
      </c>
      <c r="D3055" s="6" t="str">
        <f t="shared" si="47"/>
        <v>m2</v>
      </c>
    </row>
    <row r="3056" spans="1:4" x14ac:dyDescent="0.2">
      <c r="A3056" s="6" t="s">
        <v>12956</v>
      </c>
      <c r="B3056" s="6" t="s">
        <v>26669</v>
      </c>
      <c r="C3056" s="6" t="s">
        <v>25536</v>
      </c>
      <c r="D3056" s="6" t="str">
        <f t="shared" si="47"/>
        <v>m2</v>
      </c>
    </row>
    <row r="3057" spans="1:4" x14ac:dyDescent="0.2">
      <c r="A3057" s="6" t="s">
        <v>995</v>
      </c>
      <c r="B3057" s="6" t="s">
        <v>26670</v>
      </c>
      <c r="C3057" s="6" t="s">
        <v>25536</v>
      </c>
      <c r="D3057" s="6" t="str">
        <f t="shared" si="47"/>
        <v>m2</v>
      </c>
    </row>
    <row r="3058" spans="1:4" x14ac:dyDescent="0.2">
      <c r="A3058" s="6" t="s">
        <v>12957</v>
      </c>
      <c r="B3058" s="6" t="s">
        <v>26670</v>
      </c>
      <c r="C3058" s="6" t="s">
        <v>25536</v>
      </c>
      <c r="D3058" s="6" t="str">
        <f t="shared" si="47"/>
        <v>m2</v>
      </c>
    </row>
    <row r="3059" spans="1:4" x14ac:dyDescent="0.2">
      <c r="A3059" s="6" t="s">
        <v>996</v>
      </c>
      <c r="B3059" s="6" t="s">
        <v>26671</v>
      </c>
      <c r="C3059" s="6" t="s">
        <v>25536</v>
      </c>
      <c r="D3059" s="6" t="str">
        <f t="shared" si="47"/>
        <v>m2</v>
      </c>
    </row>
    <row r="3060" spans="1:4" x14ac:dyDescent="0.2">
      <c r="A3060" s="6" t="s">
        <v>12958</v>
      </c>
      <c r="B3060" s="6" t="s">
        <v>26671</v>
      </c>
      <c r="C3060" s="6" t="s">
        <v>25536</v>
      </c>
      <c r="D3060" s="6" t="str">
        <f t="shared" si="47"/>
        <v>m2</v>
      </c>
    </row>
    <row r="3061" spans="1:4" x14ac:dyDescent="0.2">
      <c r="A3061" s="6" t="s">
        <v>997</v>
      </c>
      <c r="B3061" s="6" t="s">
        <v>26672</v>
      </c>
      <c r="C3061" s="6" t="s">
        <v>25536</v>
      </c>
      <c r="D3061" s="6" t="str">
        <f t="shared" si="47"/>
        <v>m2</v>
      </c>
    </row>
    <row r="3062" spans="1:4" x14ac:dyDescent="0.2">
      <c r="A3062" s="6" t="s">
        <v>12959</v>
      </c>
      <c r="B3062" s="6" t="s">
        <v>26672</v>
      </c>
      <c r="C3062" s="6" t="s">
        <v>25536</v>
      </c>
      <c r="D3062" s="6" t="str">
        <f t="shared" si="47"/>
        <v>m2</v>
      </c>
    </row>
    <row r="3063" spans="1:4" x14ac:dyDescent="0.2">
      <c r="A3063" s="6" t="s">
        <v>998</v>
      </c>
      <c r="B3063" s="6" t="s">
        <v>26673</v>
      </c>
      <c r="C3063" s="6" t="s">
        <v>25323</v>
      </c>
      <c r="D3063" s="6" t="str">
        <f t="shared" si="47"/>
        <v>m3</v>
      </c>
    </row>
    <row r="3064" spans="1:4" x14ac:dyDescent="0.2">
      <c r="A3064" s="6" t="s">
        <v>12960</v>
      </c>
      <c r="B3064" s="6" t="s">
        <v>26673</v>
      </c>
      <c r="C3064" s="6" t="s">
        <v>25323</v>
      </c>
      <c r="D3064" s="6" t="str">
        <f t="shared" si="47"/>
        <v>m3</v>
      </c>
    </row>
    <row r="3065" spans="1:4" x14ac:dyDescent="0.2">
      <c r="A3065" s="6" t="s">
        <v>999</v>
      </c>
      <c r="B3065" s="6" t="s">
        <v>26674</v>
      </c>
      <c r="C3065" s="6" t="s">
        <v>25536</v>
      </c>
      <c r="D3065" s="6" t="str">
        <f t="shared" si="47"/>
        <v>m2</v>
      </c>
    </row>
    <row r="3066" spans="1:4" x14ac:dyDescent="0.2">
      <c r="A3066" s="6" t="s">
        <v>12961</v>
      </c>
      <c r="B3066" s="6" t="s">
        <v>26674</v>
      </c>
      <c r="C3066" s="6" t="s">
        <v>25536</v>
      </c>
      <c r="D3066" s="6" t="str">
        <f t="shared" si="47"/>
        <v>m2</v>
      </c>
    </row>
    <row r="3067" spans="1:4" x14ac:dyDescent="0.2">
      <c r="A3067" s="6" t="s">
        <v>1000</v>
      </c>
      <c r="B3067" s="6" t="s">
        <v>26675</v>
      </c>
      <c r="C3067" s="6" t="s">
        <v>25323</v>
      </c>
      <c r="D3067" s="6" t="str">
        <f t="shared" si="47"/>
        <v>m3</v>
      </c>
    </row>
    <row r="3068" spans="1:4" x14ac:dyDescent="0.2">
      <c r="A3068" s="6" t="s">
        <v>12962</v>
      </c>
      <c r="B3068" s="6" t="s">
        <v>26675</v>
      </c>
      <c r="C3068" s="6" t="s">
        <v>25323</v>
      </c>
      <c r="D3068" s="6" t="str">
        <f t="shared" si="47"/>
        <v>m3</v>
      </c>
    </row>
    <row r="3069" spans="1:4" x14ac:dyDescent="0.2">
      <c r="A3069" s="6" t="s">
        <v>1001</v>
      </c>
      <c r="B3069" s="6" t="s">
        <v>26676</v>
      </c>
      <c r="C3069" s="6" t="s">
        <v>25323</v>
      </c>
      <c r="D3069" s="6" t="str">
        <f t="shared" si="47"/>
        <v>m3</v>
      </c>
    </row>
    <row r="3070" spans="1:4" x14ac:dyDescent="0.2">
      <c r="A3070" s="6" t="s">
        <v>12963</v>
      </c>
      <c r="B3070" s="6" t="s">
        <v>26676</v>
      </c>
      <c r="C3070" s="6" t="s">
        <v>25323</v>
      </c>
      <c r="D3070" s="6" t="str">
        <f t="shared" si="47"/>
        <v>m3</v>
      </c>
    </row>
    <row r="3071" spans="1:4" x14ac:dyDescent="0.2">
      <c r="A3071" s="6" t="s">
        <v>1002</v>
      </c>
      <c r="B3071" s="6" t="s">
        <v>26677</v>
      </c>
      <c r="C3071" s="6" t="s">
        <v>25323</v>
      </c>
      <c r="D3071" s="6" t="str">
        <f t="shared" si="47"/>
        <v>m3</v>
      </c>
    </row>
    <row r="3072" spans="1:4" x14ac:dyDescent="0.2">
      <c r="A3072" s="6" t="s">
        <v>12964</v>
      </c>
      <c r="B3072" s="6" t="s">
        <v>26677</v>
      </c>
      <c r="C3072" s="6" t="s">
        <v>25323</v>
      </c>
      <c r="D3072" s="6" t="str">
        <f t="shared" si="47"/>
        <v>m3</v>
      </c>
    </row>
    <row r="3073" spans="1:4" x14ac:dyDescent="0.2">
      <c r="A3073" s="6" t="s">
        <v>1003</v>
      </c>
      <c r="B3073" s="6" t="s">
        <v>26678</v>
      </c>
      <c r="C3073" s="6" t="s">
        <v>25323</v>
      </c>
      <c r="D3073" s="6" t="str">
        <f t="shared" si="47"/>
        <v>m3</v>
      </c>
    </row>
    <row r="3074" spans="1:4" x14ac:dyDescent="0.2">
      <c r="A3074" s="6" t="s">
        <v>12965</v>
      </c>
      <c r="B3074" s="6" t="s">
        <v>26678</v>
      </c>
      <c r="C3074" s="6" t="s">
        <v>25323</v>
      </c>
      <c r="D3074" s="6" t="str">
        <f t="shared" ref="D3074:D3137" si="48">LOWER(C3074)</f>
        <v>m3</v>
      </c>
    </row>
    <row r="3075" spans="1:4" x14ac:dyDescent="0.2">
      <c r="A3075" s="6" t="s">
        <v>1004</v>
      </c>
      <c r="B3075" s="6" t="s">
        <v>26679</v>
      </c>
      <c r="C3075" s="6" t="s">
        <v>25536</v>
      </c>
      <c r="D3075" s="6" t="str">
        <f t="shared" si="48"/>
        <v>m2</v>
      </c>
    </row>
    <row r="3076" spans="1:4" x14ac:dyDescent="0.2">
      <c r="A3076" s="6" t="s">
        <v>12966</v>
      </c>
      <c r="B3076" s="6" t="s">
        <v>26679</v>
      </c>
      <c r="C3076" s="6" t="s">
        <v>25536</v>
      </c>
      <c r="D3076" s="6" t="str">
        <f t="shared" si="48"/>
        <v>m2</v>
      </c>
    </row>
    <row r="3077" spans="1:4" x14ac:dyDescent="0.2">
      <c r="A3077" s="6" t="s">
        <v>1005</v>
      </c>
      <c r="B3077" s="6" t="s">
        <v>26680</v>
      </c>
      <c r="C3077" s="6" t="s">
        <v>12</v>
      </c>
      <c r="D3077" s="6" t="str">
        <f t="shared" si="48"/>
        <v>un</v>
      </c>
    </row>
    <row r="3078" spans="1:4" x14ac:dyDescent="0.2">
      <c r="A3078" s="6" t="s">
        <v>12967</v>
      </c>
      <c r="B3078" s="6" t="s">
        <v>26680</v>
      </c>
      <c r="C3078" s="6" t="s">
        <v>12</v>
      </c>
      <c r="D3078" s="6" t="str">
        <f t="shared" si="48"/>
        <v>un</v>
      </c>
    </row>
    <row r="3079" spans="1:4" x14ac:dyDescent="0.2">
      <c r="A3079" s="6" t="s">
        <v>1006</v>
      </c>
      <c r="B3079" s="6" t="s">
        <v>26681</v>
      </c>
      <c r="C3079" s="6" t="s">
        <v>12</v>
      </c>
      <c r="D3079" s="6" t="str">
        <f t="shared" si="48"/>
        <v>un</v>
      </c>
    </row>
    <row r="3080" spans="1:4" x14ac:dyDescent="0.2">
      <c r="A3080" s="6" t="s">
        <v>12968</v>
      </c>
      <c r="B3080" s="6" t="s">
        <v>26681</v>
      </c>
      <c r="C3080" s="6" t="s">
        <v>12</v>
      </c>
      <c r="D3080" s="6" t="str">
        <f t="shared" si="48"/>
        <v>un</v>
      </c>
    </row>
    <row r="3081" spans="1:4" x14ac:dyDescent="0.2">
      <c r="A3081" s="6" t="s">
        <v>6939</v>
      </c>
      <c r="B3081" s="6" t="s">
        <v>26682</v>
      </c>
      <c r="C3081" s="6" t="s">
        <v>25323</v>
      </c>
      <c r="D3081" s="6" t="str">
        <f t="shared" si="48"/>
        <v>m3</v>
      </c>
    </row>
    <row r="3082" spans="1:4" x14ac:dyDescent="0.2">
      <c r="A3082" s="6" t="s">
        <v>12969</v>
      </c>
      <c r="B3082" s="6" t="s">
        <v>26682</v>
      </c>
      <c r="C3082" s="6" t="s">
        <v>25323</v>
      </c>
      <c r="D3082" s="6" t="str">
        <f t="shared" si="48"/>
        <v>m3</v>
      </c>
    </row>
    <row r="3083" spans="1:4" x14ac:dyDescent="0.2">
      <c r="A3083" s="6" t="s">
        <v>6940</v>
      </c>
      <c r="B3083" s="6" t="s">
        <v>26683</v>
      </c>
      <c r="C3083" s="6" t="s">
        <v>25323</v>
      </c>
      <c r="D3083" s="6" t="str">
        <f t="shared" si="48"/>
        <v>m3</v>
      </c>
    </row>
    <row r="3084" spans="1:4" x14ac:dyDescent="0.2">
      <c r="A3084" s="6" t="s">
        <v>12970</v>
      </c>
      <c r="B3084" s="6" t="s">
        <v>26683</v>
      </c>
      <c r="C3084" s="6" t="s">
        <v>25323</v>
      </c>
      <c r="D3084" s="6" t="str">
        <f t="shared" si="48"/>
        <v>m3</v>
      </c>
    </row>
    <row r="3085" spans="1:4" x14ac:dyDescent="0.2">
      <c r="A3085" s="6" t="s">
        <v>6941</v>
      </c>
      <c r="B3085" s="6" t="s">
        <v>26684</v>
      </c>
      <c r="C3085" s="6" t="s">
        <v>25323</v>
      </c>
      <c r="D3085" s="6" t="str">
        <f t="shared" si="48"/>
        <v>m3</v>
      </c>
    </row>
    <row r="3086" spans="1:4" x14ac:dyDescent="0.2">
      <c r="A3086" s="6" t="s">
        <v>12971</v>
      </c>
      <c r="B3086" s="6" t="s">
        <v>26684</v>
      </c>
      <c r="C3086" s="6" t="s">
        <v>25323</v>
      </c>
      <c r="D3086" s="6" t="str">
        <f t="shared" si="48"/>
        <v>m3</v>
      </c>
    </row>
    <row r="3087" spans="1:4" x14ac:dyDescent="0.2">
      <c r="A3087" s="6" t="s">
        <v>6942</v>
      </c>
      <c r="B3087" s="6" t="s">
        <v>26685</v>
      </c>
      <c r="C3087" s="6" t="s">
        <v>891</v>
      </c>
      <c r="D3087" s="6" t="str">
        <f t="shared" si="48"/>
        <v>kg</v>
      </c>
    </row>
    <row r="3088" spans="1:4" x14ac:dyDescent="0.2">
      <c r="A3088" s="6" t="s">
        <v>12972</v>
      </c>
      <c r="B3088" s="6" t="s">
        <v>26685</v>
      </c>
      <c r="C3088" s="6" t="s">
        <v>891</v>
      </c>
      <c r="D3088" s="6" t="str">
        <f t="shared" si="48"/>
        <v>kg</v>
      </c>
    </row>
    <row r="3089" spans="1:4" x14ac:dyDescent="0.2">
      <c r="A3089" s="6" t="s">
        <v>6943</v>
      </c>
      <c r="B3089" s="6" t="s">
        <v>26686</v>
      </c>
      <c r="C3089" s="6" t="s">
        <v>20</v>
      </c>
      <c r="D3089" s="6" t="str">
        <f t="shared" si="48"/>
        <v>t</v>
      </c>
    </row>
    <row r="3090" spans="1:4" x14ac:dyDescent="0.2">
      <c r="A3090" s="6" t="s">
        <v>12973</v>
      </c>
      <c r="B3090" s="6" t="s">
        <v>26686</v>
      </c>
      <c r="C3090" s="6" t="s">
        <v>20</v>
      </c>
      <c r="D3090" s="6" t="str">
        <f t="shared" si="48"/>
        <v>t</v>
      </c>
    </row>
    <row r="3091" spans="1:4" x14ac:dyDescent="0.2">
      <c r="A3091" s="6" t="s">
        <v>6944</v>
      </c>
      <c r="B3091" s="6" t="s">
        <v>26687</v>
      </c>
      <c r="C3091" s="6" t="s">
        <v>20</v>
      </c>
      <c r="D3091" s="6" t="str">
        <f t="shared" si="48"/>
        <v>t</v>
      </c>
    </row>
    <row r="3092" spans="1:4" x14ac:dyDescent="0.2">
      <c r="A3092" s="6" t="s">
        <v>12974</v>
      </c>
      <c r="B3092" s="6" t="s">
        <v>26687</v>
      </c>
      <c r="C3092" s="6" t="s">
        <v>20</v>
      </c>
      <c r="D3092" s="6" t="str">
        <f t="shared" si="48"/>
        <v>t</v>
      </c>
    </row>
    <row r="3093" spans="1:4" x14ac:dyDescent="0.2">
      <c r="A3093" s="6" t="s">
        <v>6945</v>
      </c>
      <c r="B3093" s="6" t="s">
        <v>26688</v>
      </c>
      <c r="C3093" s="6" t="s">
        <v>12</v>
      </c>
      <c r="D3093" s="6" t="str">
        <f t="shared" si="48"/>
        <v>un</v>
      </c>
    </row>
    <row r="3094" spans="1:4" x14ac:dyDescent="0.2">
      <c r="A3094" s="6" t="s">
        <v>12975</v>
      </c>
      <c r="B3094" s="6" t="s">
        <v>26688</v>
      </c>
      <c r="C3094" s="6" t="s">
        <v>12</v>
      </c>
      <c r="D3094" s="6" t="str">
        <f t="shared" si="48"/>
        <v>un</v>
      </c>
    </row>
    <row r="3095" spans="1:4" x14ac:dyDescent="0.2">
      <c r="A3095" s="6" t="s">
        <v>6946</v>
      </c>
      <c r="B3095" s="6" t="s">
        <v>26689</v>
      </c>
      <c r="C3095" s="6" t="s">
        <v>12</v>
      </c>
      <c r="D3095" s="6" t="str">
        <f t="shared" si="48"/>
        <v>un</v>
      </c>
    </row>
    <row r="3096" spans="1:4" x14ac:dyDescent="0.2">
      <c r="A3096" s="6" t="s">
        <v>12976</v>
      </c>
      <c r="B3096" s="6" t="s">
        <v>26689</v>
      </c>
      <c r="C3096" s="6" t="s">
        <v>12</v>
      </c>
      <c r="D3096" s="6" t="str">
        <f t="shared" si="48"/>
        <v>un</v>
      </c>
    </row>
    <row r="3097" spans="1:4" x14ac:dyDescent="0.2">
      <c r="A3097" s="6" t="s">
        <v>6947</v>
      </c>
      <c r="B3097" s="6" t="s">
        <v>26690</v>
      </c>
      <c r="C3097" s="6" t="s">
        <v>12</v>
      </c>
      <c r="D3097" s="6" t="str">
        <f t="shared" si="48"/>
        <v>un</v>
      </c>
    </row>
    <row r="3098" spans="1:4" x14ac:dyDescent="0.2">
      <c r="A3098" s="6" t="s">
        <v>12977</v>
      </c>
      <c r="B3098" s="6" t="s">
        <v>26690</v>
      </c>
      <c r="C3098" s="6" t="s">
        <v>12</v>
      </c>
      <c r="D3098" s="6" t="str">
        <f t="shared" si="48"/>
        <v>un</v>
      </c>
    </row>
    <row r="3099" spans="1:4" x14ac:dyDescent="0.2">
      <c r="A3099" s="6" t="s">
        <v>6948</v>
      </c>
      <c r="B3099" s="6" t="s">
        <v>26691</v>
      </c>
      <c r="C3099" s="6" t="s">
        <v>12</v>
      </c>
      <c r="D3099" s="6" t="str">
        <f t="shared" si="48"/>
        <v>un</v>
      </c>
    </row>
    <row r="3100" spans="1:4" x14ac:dyDescent="0.2">
      <c r="A3100" s="6" t="s">
        <v>12978</v>
      </c>
      <c r="B3100" s="6" t="s">
        <v>26691</v>
      </c>
      <c r="C3100" s="6" t="s">
        <v>12</v>
      </c>
      <c r="D3100" s="6" t="str">
        <f t="shared" si="48"/>
        <v>un</v>
      </c>
    </row>
    <row r="3101" spans="1:4" x14ac:dyDescent="0.2">
      <c r="A3101" s="6" t="s">
        <v>6949</v>
      </c>
      <c r="B3101" s="6" t="s">
        <v>26692</v>
      </c>
      <c r="C3101" s="6" t="s">
        <v>12</v>
      </c>
      <c r="D3101" s="6" t="str">
        <f t="shared" si="48"/>
        <v>un</v>
      </c>
    </row>
    <row r="3102" spans="1:4" x14ac:dyDescent="0.2">
      <c r="A3102" s="6" t="s">
        <v>12979</v>
      </c>
      <c r="B3102" s="6" t="s">
        <v>26692</v>
      </c>
      <c r="C3102" s="6" t="s">
        <v>12</v>
      </c>
      <c r="D3102" s="6" t="str">
        <f t="shared" si="48"/>
        <v>un</v>
      </c>
    </row>
    <row r="3103" spans="1:4" x14ac:dyDescent="0.2">
      <c r="A3103" s="6" t="s">
        <v>6950</v>
      </c>
      <c r="B3103" s="6" t="s">
        <v>26693</v>
      </c>
      <c r="C3103" s="6" t="s">
        <v>12</v>
      </c>
      <c r="D3103" s="6" t="str">
        <f t="shared" si="48"/>
        <v>un</v>
      </c>
    </row>
    <row r="3104" spans="1:4" x14ac:dyDescent="0.2">
      <c r="A3104" s="6" t="s">
        <v>12980</v>
      </c>
      <c r="B3104" s="6" t="s">
        <v>26693</v>
      </c>
      <c r="C3104" s="6" t="s">
        <v>12</v>
      </c>
      <c r="D3104" s="6" t="str">
        <f t="shared" si="48"/>
        <v>un</v>
      </c>
    </row>
    <row r="3105" spans="1:4" x14ac:dyDescent="0.2">
      <c r="A3105" s="6" t="s">
        <v>6951</v>
      </c>
      <c r="B3105" s="6" t="s">
        <v>26694</v>
      </c>
      <c r="C3105" s="6" t="s">
        <v>12</v>
      </c>
      <c r="D3105" s="6" t="str">
        <f t="shared" si="48"/>
        <v>un</v>
      </c>
    </row>
    <row r="3106" spans="1:4" x14ac:dyDescent="0.2">
      <c r="A3106" s="6" t="s">
        <v>12981</v>
      </c>
      <c r="B3106" s="6" t="s">
        <v>26694</v>
      </c>
      <c r="C3106" s="6" t="s">
        <v>12</v>
      </c>
      <c r="D3106" s="6" t="str">
        <f t="shared" si="48"/>
        <v>un</v>
      </c>
    </row>
    <row r="3107" spans="1:4" x14ac:dyDescent="0.2">
      <c r="A3107" s="6" t="s">
        <v>6952</v>
      </c>
      <c r="B3107" s="6" t="s">
        <v>26695</v>
      </c>
      <c r="C3107" s="6" t="s">
        <v>12</v>
      </c>
      <c r="D3107" s="6" t="str">
        <f t="shared" si="48"/>
        <v>un</v>
      </c>
    </row>
    <row r="3108" spans="1:4" x14ac:dyDescent="0.2">
      <c r="A3108" s="6" t="s">
        <v>12982</v>
      </c>
      <c r="B3108" s="6" t="s">
        <v>26695</v>
      </c>
      <c r="C3108" s="6" t="s">
        <v>12</v>
      </c>
      <c r="D3108" s="6" t="str">
        <f t="shared" si="48"/>
        <v>un</v>
      </c>
    </row>
    <row r="3109" spans="1:4" x14ac:dyDescent="0.2">
      <c r="A3109" s="6" t="s">
        <v>6953</v>
      </c>
      <c r="B3109" s="6" t="s">
        <v>26696</v>
      </c>
      <c r="C3109" s="6" t="s">
        <v>12</v>
      </c>
      <c r="D3109" s="6" t="str">
        <f t="shared" si="48"/>
        <v>un</v>
      </c>
    </row>
    <row r="3110" spans="1:4" x14ac:dyDescent="0.2">
      <c r="A3110" s="6" t="s">
        <v>12983</v>
      </c>
      <c r="B3110" s="6" t="s">
        <v>26696</v>
      </c>
      <c r="C3110" s="6" t="s">
        <v>12</v>
      </c>
      <c r="D3110" s="6" t="str">
        <f t="shared" si="48"/>
        <v>un</v>
      </c>
    </row>
    <row r="3111" spans="1:4" x14ac:dyDescent="0.2">
      <c r="A3111" s="6" t="s">
        <v>6954</v>
      </c>
      <c r="B3111" s="6" t="s">
        <v>26697</v>
      </c>
      <c r="C3111" s="6" t="s">
        <v>12</v>
      </c>
      <c r="D3111" s="6" t="str">
        <f t="shared" si="48"/>
        <v>un</v>
      </c>
    </row>
    <row r="3112" spans="1:4" x14ac:dyDescent="0.2">
      <c r="A3112" s="6" t="s">
        <v>12984</v>
      </c>
      <c r="B3112" s="6" t="s">
        <v>26697</v>
      </c>
      <c r="C3112" s="6" t="s">
        <v>12</v>
      </c>
      <c r="D3112" s="6" t="str">
        <f t="shared" si="48"/>
        <v>un</v>
      </c>
    </row>
    <row r="3113" spans="1:4" x14ac:dyDescent="0.2">
      <c r="A3113" s="6" t="s">
        <v>6955</v>
      </c>
      <c r="B3113" s="6" t="s">
        <v>26698</v>
      </c>
      <c r="C3113" s="6" t="s">
        <v>12</v>
      </c>
      <c r="D3113" s="6" t="str">
        <f t="shared" si="48"/>
        <v>un</v>
      </c>
    </row>
    <row r="3114" spans="1:4" x14ac:dyDescent="0.2">
      <c r="A3114" s="6" t="s">
        <v>12985</v>
      </c>
      <c r="B3114" s="6" t="s">
        <v>26698</v>
      </c>
      <c r="C3114" s="6" t="s">
        <v>12</v>
      </c>
      <c r="D3114" s="6" t="str">
        <f t="shared" si="48"/>
        <v>un</v>
      </c>
    </row>
    <row r="3115" spans="1:4" x14ac:dyDescent="0.2">
      <c r="A3115" s="6" t="s">
        <v>6956</v>
      </c>
      <c r="B3115" s="6" t="s">
        <v>26699</v>
      </c>
      <c r="C3115" s="6" t="s">
        <v>12</v>
      </c>
      <c r="D3115" s="6" t="str">
        <f t="shared" si="48"/>
        <v>un</v>
      </c>
    </row>
    <row r="3116" spans="1:4" x14ac:dyDescent="0.2">
      <c r="A3116" s="6" t="s">
        <v>12986</v>
      </c>
      <c r="B3116" s="6" t="s">
        <v>26699</v>
      </c>
      <c r="C3116" s="6" t="s">
        <v>12</v>
      </c>
      <c r="D3116" s="6" t="str">
        <f t="shared" si="48"/>
        <v>un</v>
      </c>
    </row>
    <row r="3117" spans="1:4" x14ac:dyDescent="0.2">
      <c r="A3117" s="6" t="s">
        <v>6957</v>
      </c>
      <c r="B3117" s="6" t="s">
        <v>26700</v>
      </c>
      <c r="C3117" s="6" t="s">
        <v>12</v>
      </c>
      <c r="D3117" s="6" t="str">
        <f t="shared" si="48"/>
        <v>un</v>
      </c>
    </row>
    <row r="3118" spans="1:4" x14ac:dyDescent="0.2">
      <c r="A3118" s="6" t="s">
        <v>12987</v>
      </c>
      <c r="B3118" s="6" t="s">
        <v>26700</v>
      </c>
      <c r="C3118" s="6" t="s">
        <v>12</v>
      </c>
      <c r="D3118" s="6" t="str">
        <f t="shared" si="48"/>
        <v>un</v>
      </c>
    </row>
    <row r="3119" spans="1:4" x14ac:dyDescent="0.2">
      <c r="A3119" s="6" t="s">
        <v>1007</v>
      </c>
      <c r="B3119" s="6" t="s">
        <v>26701</v>
      </c>
      <c r="C3119" s="6" t="s">
        <v>12</v>
      </c>
      <c r="D3119" s="6" t="str">
        <f t="shared" si="48"/>
        <v>un</v>
      </c>
    </row>
    <row r="3120" spans="1:4" x14ac:dyDescent="0.2">
      <c r="A3120" s="6" t="s">
        <v>12988</v>
      </c>
      <c r="B3120" s="6" t="s">
        <v>26701</v>
      </c>
      <c r="C3120" s="6" t="s">
        <v>12</v>
      </c>
      <c r="D3120" s="6" t="str">
        <f t="shared" si="48"/>
        <v>un</v>
      </c>
    </row>
    <row r="3121" spans="1:4" x14ac:dyDescent="0.2">
      <c r="A3121" s="6" t="s">
        <v>1008</v>
      </c>
      <c r="B3121" s="6" t="s">
        <v>26702</v>
      </c>
      <c r="C3121" s="6" t="s">
        <v>12</v>
      </c>
      <c r="D3121" s="6" t="str">
        <f t="shared" si="48"/>
        <v>un</v>
      </c>
    </row>
    <row r="3122" spans="1:4" x14ac:dyDescent="0.2">
      <c r="A3122" s="6" t="s">
        <v>12989</v>
      </c>
      <c r="B3122" s="6" t="s">
        <v>26702</v>
      </c>
      <c r="C3122" s="6" t="s">
        <v>12</v>
      </c>
      <c r="D3122" s="6" t="str">
        <f t="shared" si="48"/>
        <v>un</v>
      </c>
    </row>
    <row r="3123" spans="1:4" x14ac:dyDescent="0.2">
      <c r="A3123" s="6" t="s">
        <v>1009</v>
      </c>
      <c r="B3123" s="6" t="s">
        <v>26703</v>
      </c>
      <c r="C3123" s="6" t="s">
        <v>12</v>
      </c>
      <c r="D3123" s="6" t="str">
        <f t="shared" si="48"/>
        <v>un</v>
      </c>
    </row>
    <row r="3124" spans="1:4" x14ac:dyDescent="0.2">
      <c r="A3124" s="6" t="s">
        <v>12990</v>
      </c>
      <c r="B3124" s="6" t="s">
        <v>26703</v>
      </c>
      <c r="C3124" s="6" t="s">
        <v>12</v>
      </c>
      <c r="D3124" s="6" t="str">
        <f t="shared" si="48"/>
        <v>un</v>
      </c>
    </row>
    <row r="3125" spans="1:4" x14ac:dyDescent="0.2">
      <c r="A3125" s="6" t="s">
        <v>1010</v>
      </c>
      <c r="B3125" s="6" t="s">
        <v>26704</v>
      </c>
      <c r="C3125" s="6" t="s">
        <v>12</v>
      </c>
      <c r="D3125" s="6" t="str">
        <f t="shared" si="48"/>
        <v>un</v>
      </c>
    </row>
    <row r="3126" spans="1:4" x14ac:dyDescent="0.2">
      <c r="A3126" s="6" t="s">
        <v>12991</v>
      </c>
      <c r="B3126" s="6" t="s">
        <v>26704</v>
      </c>
      <c r="C3126" s="6" t="s">
        <v>12</v>
      </c>
      <c r="D3126" s="6" t="str">
        <f t="shared" si="48"/>
        <v>un</v>
      </c>
    </row>
    <row r="3127" spans="1:4" x14ac:dyDescent="0.2">
      <c r="A3127" s="6" t="s">
        <v>1011</v>
      </c>
      <c r="B3127" s="6" t="s">
        <v>26705</v>
      </c>
      <c r="C3127" s="6" t="s">
        <v>12</v>
      </c>
      <c r="D3127" s="6" t="str">
        <f t="shared" si="48"/>
        <v>un</v>
      </c>
    </row>
    <row r="3128" spans="1:4" x14ac:dyDescent="0.2">
      <c r="A3128" s="6" t="s">
        <v>12992</v>
      </c>
      <c r="B3128" s="6" t="s">
        <v>26705</v>
      </c>
      <c r="C3128" s="6" t="s">
        <v>12</v>
      </c>
      <c r="D3128" s="6" t="str">
        <f t="shared" si="48"/>
        <v>un</v>
      </c>
    </row>
    <row r="3129" spans="1:4" x14ac:dyDescent="0.2">
      <c r="A3129" s="6" t="s">
        <v>1012</v>
      </c>
      <c r="B3129" s="6" t="s">
        <v>26706</v>
      </c>
      <c r="C3129" s="6" t="s">
        <v>25323</v>
      </c>
      <c r="D3129" s="6" t="str">
        <f t="shared" si="48"/>
        <v>m3</v>
      </c>
    </row>
    <row r="3130" spans="1:4" x14ac:dyDescent="0.2">
      <c r="A3130" s="6" t="s">
        <v>12993</v>
      </c>
      <c r="B3130" s="6" t="s">
        <v>26706</v>
      </c>
      <c r="C3130" s="6" t="s">
        <v>25323</v>
      </c>
      <c r="D3130" s="6" t="str">
        <f t="shared" si="48"/>
        <v>m3</v>
      </c>
    </row>
    <row r="3131" spans="1:4" x14ac:dyDescent="0.2">
      <c r="A3131" s="6" t="s">
        <v>1013</v>
      </c>
      <c r="B3131" s="6" t="s">
        <v>26707</v>
      </c>
      <c r="C3131" s="6" t="s">
        <v>25323</v>
      </c>
      <c r="D3131" s="6" t="str">
        <f t="shared" si="48"/>
        <v>m3</v>
      </c>
    </row>
    <row r="3132" spans="1:4" x14ac:dyDescent="0.2">
      <c r="A3132" s="6" t="s">
        <v>12994</v>
      </c>
      <c r="B3132" s="6" t="s">
        <v>26707</v>
      </c>
      <c r="C3132" s="6" t="s">
        <v>25323</v>
      </c>
      <c r="D3132" s="6" t="str">
        <f t="shared" si="48"/>
        <v>m3</v>
      </c>
    </row>
    <row r="3133" spans="1:4" x14ac:dyDescent="0.2">
      <c r="A3133" s="6" t="s">
        <v>1014</v>
      </c>
      <c r="B3133" s="6" t="s">
        <v>26708</v>
      </c>
      <c r="C3133" s="6" t="s">
        <v>25323</v>
      </c>
      <c r="D3133" s="6" t="str">
        <f t="shared" si="48"/>
        <v>m3</v>
      </c>
    </row>
    <row r="3134" spans="1:4" x14ac:dyDescent="0.2">
      <c r="A3134" s="6" t="s">
        <v>12995</v>
      </c>
      <c r="B3134" s="6" t="s">
        <v>26708</v>
      </c>
      <c r="C3134" s="6" t="s">
        <v>25323</v>
      </c>
      <c r="D3134" s="6" t="str">
        <f t="shared" si="48"/>
        <v>m3</v>
      </c>
    </row>
    <row r="3135" spans="1:4" x14ac:dyDescent="0.2">
      <c r="A3135" s="6" t="s">
        <v>1015</v>
      </c>
      <c r="B3135" s="6" t="s">
        <v>26709</v>
      </c>
      <c r="C3135" s="6" t="s">
        <v>25323</v>
      </c>
      <c r="D3135" s="6" t="str">
        <f t="shared" si="48"/>
        <v>m3</v>
      </c>
    </row>
    <row r="3136" spans="1:4" x14ac:dyDescent="0.2">
      <c r="A3136" s="6" t="s">
        <v>12996</v>
      </c>
      <c r="B3136" s="6" t="s">
        <v>26709</v>
      </c>
      <c r="C3136" s="6" t="s">
        <v>25323</v>
      </c>
      <c r="D3136" s="6" t="str">
        <f t="shared" si="48"/>
        <v>m3</v>
      </c>
    </row>
    <row r="3137" spans="1:4" x14ac:dyDescent="0.2">
      <c r="A3137" s="6" t="s">
        <v>1016</v>
      </c>
      <c r="B3137" s="6" t="s">
        <v>26710</v>
      </c>
      <c r="C3137" s="6" t="s">
        <v>25323</v>
      </c>
      <c r="D3137" s="6" t="str">
        <f t="shared" si="48"/>
        <v>m3</v>
      </c>
    </row>
    <row r="3138" spans="1:4" x14ac:dyDescent="0.2">
      <c r="A3138" s="6" t="s">
        <v>12997</v>
      </c>
      <c r="B3138" s="6" t="s">
        <v>26710</v>
      </c>
      <c r="C3138" s="6" t="s">
        <v>25323</v>
      </c>
      <c r="D3138" s="6" t="str">
        <f t="shared" ref="D3138:D3201" si="49">LOWER(C3138)</f>
        <v>m3</v>
      </c>
    </row>
    <row r="3139" spans="1:4" x14ac:dyDescent="0.2">
      <c r="A3139" s="6" t="s">
        <v>1017</v>
      </c>
      <c r="B3139" s="6" t="s">
        <v>26711</v>
      </c>
      <c r="C3139" s="6" t="s">
        <v>25323</v>
      </c>
      <c r="D3139" s="6" t="str">
        <f t="shared" si="49"/>
        <v>m3</v>
      </c>
    </row>
    <row r="3140" spans="1:4" x14ac:dyDescent="0.2">
      <c r="A3140" s="6" t="s">
        <v>12998</v>
      </c>
      <c r="B3140" s="6" t="s">
        <v>26711</v>
      </c>
      <c r="C3140" s="6" t="s">
        <v>25323</v>
      </c>
      <c r="D3140" s="6" t="str">
        <f t="shared" si="49"/>
        <v>m3</v>
      </c>
    </row>
    <row r="3141" spans="1:4" x14ac:dyDescent="0.2">
      <c r="A3141" s="6" t="s">
        <v>1018</v>
      </c>
      <c r="B3141" s="6" t="s">
        <v>26712</v>
      </c>
      <c r="C3141" s="6" t="s">
        <v>25323</v>
      </c>
      <c r="D3141" s="6" t="str">
        <f t="shared" si="49"/>
        <v>m3</v>
      </c>
    </row>
    <row r="3142" spans="1:4" x14ac:dyDescent="0.2">
      <c r="A3142" s="6" t="s">
        <v>12999</v>
      </c>
      <c r="B3142" s="6" t="s">
        <v>26712</v>
      </c>
      <c r="C3142" s="6" t="s">
        <v>25323</v>
      </c>
      <c r="D3142" s="6" t="str">
        <f t="shared" si="49"/>
        <v>m3</v>
      </c>
    </row>
    <row r="3143" spans="1:4" x14ac:dyDescent="0.2">
      <c r="A3143" s="6" t="s">
        <v>1019</v>
      </c>
      <c r="B3143" s="6" t="s">
        <v>26713</v>
      </c>
      <c r="C3143" s="6" t="s">
        <v>25323</v>
      </c>
      <c r="D3143" s="6" t="str">
        <f t="shared" si="49"/>
        <v>m3</v>
      </c>
    </row>
    <row r="3144" spans="1:4" x14ac:dyDescent="0.2">
      <c r="A3144" s="6" t="s">
        <v>13000</v>
      </c>
      <c r="B3144" s="6" t="s">
        <v>26713</v>
      </c>
      <c r="C3144" s="6" t="s">
        <v>25323</v>
      </c>
      <c r="D3144" s="6" t="str">
        <f t="shared" si="49"/>
        <v>m3</v>
      </c>
    </row>
    <row r="3145" spans="1:4" x14ac:dyDescent="0.2">
      <c r="A3145" s="6" t="s">
        <v>1020</v>
      </c>
      <c r="B3145" s="6" t="s">
        <v>26714</v>
      </c>
      <c r="C3145" s="6" t="s">
        <v>25323</v>
      </c>
      <c r="D3145" s="6" t="str">
        <f t="shared" si="49"/>
        <v>m3</v>
      </c>
    </row>
    <row r="3146" spans="1:4" x14ac:dyDescent="0.2">
      <c r="A3146" s="6" t="s">
        <v>13001</v>
      </c>
      <c r="B3146" s="6" t="s">
        <v>26714</v>
      </c>
      <c r="C3146" s="6" t="s">
        <v>25323</v>
      </c>
      <c r="D3146" s="6" t="str">
        <f t="shared" si="49"/>
        <v>m3</v>
      </c>
    </row>
    <row r="3147" spans="1:4" x14ac:dyDescent="0.2">
      <c r="A3147" s="6" t="s">
        <v>1021</v>
      </c>
      <c r="B3147" s="6" t="s">
        <v>26715</v>
      </c>
      <c r="C3147" s="6" t="s">
        <v>25323</v>
      </c>
      <c r="D3147" s="6" t="str">
        <f t="shared" si="49"/>
        <v>m3</v>
      </c>
    </row>
    <row r="3148" spans="1:4" x14ac:dyDescent="0.2">
      <c r="A3148" s="6" t="s">
        <v>13002</v>
      </c>
      <c r="B3148" s="6" t="s">
        <v>26715</v>
      </c>
      <c r="C3148" s="6" t="s">
        <v>25323</v>
      </c>
      <c r="D3148" s="6" t="str">
        <f t="shared" si="49"/>
        <v>m3</v>
      </c>
    </row>
    <row r="3149" spans="1:4" x14ac:dyDescent="0.2">
      <c r="A3149" s="6" t="s">
        <v>1022</v>
      </c>
      <c r="B3149" s="6" t="s">
        <v>26716</v>
      </c>
      <c r="C3149" s="6" t="s">
        <v>25323</v>
      </c>
      <c r="D3149" s="6" t="str">
        <f t="shared" si="49"/>
        <v>m3</v>
      </c>
    </row>
    <row r="3150" spans="1:4" x14ac:dyDescent="0.2">
      <c r="A3150" s="6" t="s">
        <v>13003</v>
      </c>
      <c r="B3150" s="6" t="s">
        <v>26716</v>
      </c>
      <c r="C3150" s="6" t="s">
        <v>25323</v>
      </c>
      <c r="D3150" s="6" t="str">
        <f t="shared" si="49"/>
        <v>m3</v>
      </c>
    </row>
    <row r="3151" spans="1:4" x14ac:dyDescent="0.2">
      <c r="A3151" s="6" t="s">
        <v>1023</v>
      </c>
      <c r="B3151" s="6" t="s">
        <v>26717</v>
      </c>
      <c r="C3151" s="6" t="s">
        <v>25536</v>
      </c>
      <c r="D3151" s="6" t="str">
        <f t="shared" si="49"/>
        <v>m2</v>
      </c>
    </row>
    <row r="3152" spans="1:4" x14ac:dyDescent="0.2">
      <c r="A3152" s="6" t="s">
        <v>13004</v>
      </c>
      <c r="B3152" s="6" t="s">
        <v>26717</v>
      </c>
      <c r="C3152" s="6" t="s">
        <v>25536</v>
      </c>
      <c r="D3152" s="6" t="str">
        <f t="shared" si="49"/>
        <v>m2</v>
      </c>
    </row>
    <row r="3153" spans="1:4" x14ac:dyDescent="0.2">
      <c r="A3153" s="6" t="s">
        <v>1024</v>
      </c>
      <c r="B3153" s="6" t="s">
        <v>26718</v>
      </c>
      <c r="C3153" s="6" t="s">
        <v>25536</v>
      </c>
      <c r="D3153" s="6" t="str">
        <f t="shared" si="49"/>
        <v>m2</v>
      </c>
    </row>
    <row r="3154" spans="1:4" x14ac:dyDescent="0.2">
      <c r="A3154" s="6" t="s">
        <v>13005</v>
      </c>
      <c r="B3154" s="6" t="s">
        <v>26718</v>
      </c>
      <c r="C3154" s="6" t="s">
        <v>25536</v>
      </c>
      <c r="D3154" s="6" t="str">
        <f t="shared" si="49"/>
        <v>m2</v>
      </c>
    </row>
    <row r="3155" spans="1:4" x14ac:dyDescent="0.2">
      <c r="A3155" s="6" t="s">
        <v>1025</v>
      </c>
      <c r="B3155" s="6" t="s">
        <v>26719</v>
      </c>
      <c r="C3155" s="6" t="s">
        <v>25536</v>
      </c>
      <c r="D3155" s="6" t="str">
        <f t="shared" si="49"/>
        <v>m2</v>
      </c>
    </row>
    <row r="3156" spans="1:4" x14ac:dyDescent="0.2">
      <c r="A3156" s="6" t="s">
        <v>13006</v>
      </c>
      <c r="B3156" s="6" t="s">
        <v>26719</v>
      </c>
      <c r="C3156" s="6" t="s">
        <v>25536</v>
      </c>
      <c r="D3156" s="6" t="str">
        <f t="shared" si="49"/>
        <v>m2</v>
      </c>
    </row>
    <row r="3157" spans="1:4" x14ac:dyDescent="0.2">
      <c r="A3157" s="6" t="s">
        <v>1026</v>
      </c>
      <c r="B3157" s="6" t="s">
        <v>26720</v>
      </c>
      <c r="C3157" s="6" t="s">
        <v>25536</v>
      </c>
      <c r="D3157" s="6" t="str">
        <f t="shared" si="49"/>
        <v>m2</v>
      </c>
    </row>
    <row r="3158" spans="1:4" x14ac:dyDescent="0.2">
      <c r="A3158" s="6" t="s">
        <v>13007</v>
      </c>
      <c r="B3158" s="6" t="s">
        <v>26720</v>
      </c>
      <c r="C3158" s="6" t="s">
        <v>25536</v>
      </c>
      <c r="D3158" s="6" t="str">
        <f t="shared" si="49"/>
        <v>m2</v>
      </c>
    </row>
    <row r="3159" spans="1:4" x14ac:dyDescent="0.2">
      <c r="A3159" s="6" t="s">
        <v>1027</v>
      </c>
      <c r="B3159" s="6" t="s">
        <v>26721</v>
      </c>
      <c r="C3159" s="6" t="s">
        <v>25536</v>
      </c>
      <c r="D3159" s="6" t="str">
        <f t="shared" si="49"/>
        <v>m2</v>
      </c>
    </row>
    <row r="3160" spans="1:4" x14ac:dyDescent="0.2">
      <c r="A3160" s="6" t="s">
        <v>13008</v>
      </c>
      <c r="B3160" s="6" t="s">
        <v>26721</v>
      </c>
      <c r="C3160" s="6" t="s">
        <v>25536</v>
      </c>
      <c r="D3160" s="6" t="str">
        <f t="shared" si="49"/>
        <v>m2</v>
      </c>
    </row>
    <row r="3161" spans="1:4" x14ac:dyDescent="0.2">
      <c r="A3161" s="6" t="s">
        <v>1028</v>
      </c>
      <c r="B3161" s="6" t="s">
        <v>26722</v>
      </c>
      <c r="C3161" s="6" t="s">
        <v>25536</v>
      </c>
      <c r="D3161" s="6" t="str">
        <f t="shared" si="49"/>
        <v>m2</v>
      </c>
    </row>
    <row r="3162" spans="1:4" x14ac:dyDescent="0.2">
      <c r="A3162" s="6" t="s">
        <v>13009</v>
      </c>
      <c r="B3162" s="6" t="s">
        <v>26722</v>
      </c>
      <c r="C3162" s="6" t="s">
        <v>25536</v>
      </c>
      <c r="D3162" s="6" t="str">
        <f t="shared" si="49"/>
        <v>m2</v>
      </c>
    </row>
    <row r="3163" spans="1:4" x14ac:dyDescent="0.2">
      <c r="A3163" s="6" t="s">
        <v>6958</v>
      </c>
      <c r="B3163" s="6" t="s">
        <v>26723</v>
      </c>
      <c r="C3163" s="6" t="s">
        <v>25536</v>
      </c>
      <c r="D3163" s="6" t="str">
        <f t="shared" si="49"/>
        <v>m2</v>
      </c>
    </row>
    <row r="3164" spans="1:4" x14ac:dyDescent="0.2">
      <c r="A3164" s="6" t="s">
        <v>13010</v>
      </c>
      <c r="B3164" s="6" t="s">
        <v>26723</v>
      </c>
      <c r="C3164" s="6" t="s">
        <v>25536</v>
      </c>
      <c r="D3164" s="6" t="str">
        <f t="shared" si="49"/>
        <v>m2</v>
      </c>
    </row>
    <row r="3165" spans="1:4" x14ac:dyDescent="0.2">
      <c r="A3165" s="6" t="s">
        <v>6959</v>
      </c>
      <c r="B3165" s="6" t="s">
        <v>26724</v>
      </c>
      <c r="C3165" s="6" t="s">
        <v>25536</v>
      </c>
      <c r="D3165" s="6" t="str">
        <f t="shared" si="49"/>
        <v>m2</v>
      </c>
    </row>
    <row r="3166" spans="1:4" x14ac:dyDescent="0.2">
      <c r="A3166" s="6" t="s">
        <v>13011</v>
      </c>
      <c r="B3166" s="6" t="s">
        <v>26724</v>
      </c>
      <c r="C3166" s="6" t="s">
        <v>25536</v>
      </c>
      <c r="D3166" s="6" t="str">
        <f t="shared" si="49"/>
        <v>m2</v>
      </c>
    </row>
    <row r="3167" spans="1:4" x14ac:dyDescent="0.2">
      <c r="A3167" s="6" t="s">
        <v>6960</v>
      </c>
      <c r="B3167" s="6" t="s">
        <v>26725</v>
      </c>
      <c r="C3167" s="6" t="s">
        <v>25536</v>
      </c>
      <c r="D3167" s="6" t="str">
        <f t="shared" si="49"/>
        <v>m2</v>
      </c>
    </row>
    <row r="3168" spans="1:4" x14ac:dyDescent="0.2">
      <c r="A3168" s="6" t="s">
        <v>13012</v>
      </c>
      <c r="B3168" s="6" t="s">
        <v>26725</v>
      </c>
      <c r="C3168" s="6" t="s">
        <v>25536</v>
      </c>
      <c r="D3168" s="6" t="str">
        <f t="shared" si="49"/>
        <v>m2</v>
      </c>
    </row>
    <row r="3169" spans="1:4" x14ac:dyDescent="0.2">
      <c r="A3169" s="6" t="s">
        <v>6961</v>
      </c>
      <c r="B3169" s="6" t="s">
        <v>26726</v>
      </c>
      <c r="C3169" s="6" t="s">
        <v>25536</v>
      </c>
      <c r="D3169" s="6" t="str">
        <f t="shared" si="49"/>
        <v>m2</v>
      </c>
    </row>
    <row r="3170" spans="1:4" x14ac:dyDescent="0.2">
      <c r="A3170" s="6" t="s">
        <v>13013</v>
      </c>
      <c r="B3170" s="6" t="s">
        <v>26726</v>
      </c>
      <c r="C3170" s="6" t="s">
        <v>25536</v>
      </c>
      <c r="D3170" s="6" t="str">
        <f t="shared" si="49"/>
        <v>m2</v>
      </c>
    </row>
    <row r="3171" spans="1:4" x14ac:dyDescent="0.2">
      <c r="A3171" s="6" t="s">
        <v>6962</v>
      </c>
      <c r="B3171" s="6" t="s">
        <v>26727</v>
      </c>
      <c r="C3171" s="6" t="s">
        <v>25536</v>
      </c>
      <c r="D3171" s="6" t="str">
        <f t="shared" si="49"/>
        <v>m2</v>
      </c>
    </row>
    <row r="3172" spans="1:4" x14ac:dyDescent="0.2">
      <c r="A3172" s="6" t="s">
        <v>13014</v>
      </c>
      <c r="B3172" s="6" t="s">
        <v>26727</v>
      </c>
      <c r="C3172" s="6" t="s">
        <v>25536</v>
      </c>
      <c r="D3172" s="6" t="str">
        <f t="shared" si="49"/>
        <v>m2</v>
      </c>
    </row>
    <row r="3173" spans="1:4" x14ac:dyDescent="0.2">
      <c r="A3173" s="6" t="s">
        <v>6963</v>
      </c>
      <c r="B3173" s="6" t="s">
        <v>26728</v>
      </c>
      <c r="C3173" s="6" t="s">
        <v>25536</v>
      </c>
      <c r="D3173" s="6" t="str">
        <f t="shared" si="49"/>
        <v>m2</v>
      </c>
    </row>
    <row r="3174" spans="1:4" x14ac:dyDescent="0.2">
      <c r="A3174" s="6" t="s">
        <v>13015</v>
      </c>
      <c r="B3174" s="6" t="s">
        <v>26728</v>
      </c>
      <c r="C3174" s="6" t="s">
        <v>25536</v>
      </c>
      <c r="D3174" s="6" t="str">
        <f t="shared" si="49"/>
        <v>m2</v>
      </c>
    </row>
    <row r="3175" spans="1:4" x14ac:dyDescent="0.2">
      <c r="A3175" s="6" t="s">
        <v>6964</v>
      </c>
      <c r="B3175" s="6" t="s">
        <v>26729</v>
      </c>
      <c r="C3175" s="6" t="s">
        <v>25536</v>
      </c>
      <c r="D3175" s="6" t="str">
        <f t="shared" si="49"/>
        <v>m2</v>
      </c>
    </row>
    <row r="3176" spans="1:4" x14ac:dyDescent="0.2">
      <c r="A3176" s="6" t="s">
        <v>13016</v>
      </c>
      <c r="B3176" s="6" t="s">
        <v>26729</v>
      </c>
      <c r="C3176" s="6" t="s">
        <v>25536</v>
      </c>
      <c r="D3176" s="6" t="str">
        <f t="shared" si="49"/>
        <v>m2</v>
      </c>
    </row>
    <row r="3177" spans="1:4" x14ac:dyDescent="0.2">
      <c r="A3177" s="6" t="s">
        <v>6965</v>
      </c>
      <c r="B3177" s="6" t="s">
        <v>26730</v>
      </c>
      <c r="C3177" s="6" t="s">
        <v>25536</v>
      </c>
      <c r="D3177" s="6" t="str">
        <f t="shared" si="49"/>
        <v>m2</v>
      </c>
    </row>
    <row r="3178" spans="1:4" x14ac:dyDescent="0.2">
      <c r="A3178" s="6" t="s">
        <v>13017</v>
      </c>
      <c r="B3178" s="6" t="s">
        <v>26730</v>
      </c>
      <c r="C3178" s="6" t="s">
        <v>25536</v>
      </c>
      <c r="D3178" s="6" t="str">
        <f t="shared" si="49"/>
        <v>m2</v>
      </c>
    </row>
    <row r="3179" spans="1:4" x14ac:dyDescent="0.2">
      <c r="A3179" s="6" t="s">
        <v>6966</v>
      </c>
      <c r="B3179" s="6" t="s">
        <v>26731</v>
      </c>
      <c r="C3179" s="6" t="s">
        <v>25536</v>
      </c>
      <c r="D3179" s="6" t="str">
        <f t="shared" si="49"/>
        <v>m2</v>
      </c>
    </row>
    <row r="3180" spans="1:4" x14ac:dyDescent="0.2">
      <c r="A3180" s="6" t="s">
        <v>13018</v>
      </c>
      <c r="B3180" s="6" t="s">
        <v>26731</v>
      </c>
      <c r="C3180" s="6" t="s">
        <v>25536</v>
      </c>
      <c r="D3180" s="6" t="str">
        <f t="shared" si="49"/>
        <v>m2</v>
      </c>
    </row>
    <row r="3181" spans="1:4" x14ac:dyDescent="0.2">
      <c r="A3181" s="6" t="s">
        <v>6967</v>
      </c>
      <c r="B3181" s="6" t="s">
        <v>26732</v>
      </c>
      <c r="C3181" s="6" t="s">
        <v>25536</v>
      </c>
      <c r="D3181" s="6" t="str">
        <f t="shared" si="49"/>
        <v>m2</v>
      </c>
    </row>
    <row r="3182" spans="1:4" x14ac:dyDescent="0.2">
      <c r="A3182" s="6" t="s">
        <v>13019</v>
      </c>
      <c r="B3182" s="6" t="s">
        <v>26732</v>
      </c>
      <c r="C3182" s="6" t="s">
        <v>25536</v>
      </c>
      <c r="D3182" s="6" t="str">
        <f t="shared" si="49"/>
        <v>m2</v>
      </c>
    </row>
    <row r="3183" spans="1:4" x14ac:dyDescent="0.2">
      <c r="A3183" s="6" t="s">
        <v>6968</v>
      </c>
      <c r="B3183" s="6" t="s">
        <v>26733</v>
      </c>
      <c r="C3183" s="6" t="s">
        <v>25536</v>
      </c>
      <c r="D3183" s="6" t="str">
        <f t="shared" si="49"/>
        <v>m2</v>
      </c>
    </row>
    <row r="3184" spans="1:4" x14ac:dyDescent="0.2">
      <c r="A3184" s="6" t="s">
        <v>13020</v>
      </c>
      <c r="B3184" s="6" t="s">
        <v>26733</v>
      </c>
      <c r="C3184" s="6" t="s">
        <v>25536</v>
      </c>
      <c r="D3184" s="6" t="str">
        <f t="shared" si="49"/>
        <v>m2</v>
      </c>
    </row>
    <row r="3185" spans="1:4" x14ac:dyDescent="0.2">
      <c r="A3185" s="6" t="s">
        <v>6969</v>
      </c>
      <c r="B3185" s="6" t="s">
        <v>26734</v>
      </c>
      <c r="C3185" s="6" t="s">
        <v>25536</v>
      </c>
      <c r="D3185" s="6" t="str">
        <f t="shared" si="49"/>
        <v>m2</v>
      </c>
    </row>
    <row r="3186" spans="1:4" x14ac:dyDescent="0.2">
      <c r="A3186" s="6" t="s">
        <v>13021</v>
      </c>
      <c r="B3186" s="6" t="s">
        <v>26734</v>
      </c>
      <c r="C3186" s="6" t="s">
        <v>25536</v>
      </c>
      <c r="D3186" s="6" t="str">
        <f t="shared" si="49"/>
        <v>m2</v>
      </c>
    </row>
    <row r="3187" spans="1:4" x14ac:dyDescent="0.2">
      <c r="A3187" s="6" t="s">
        <v>6970</v>
      </c>
      <c r="B3187" s="6" t="s">
        <v>26735</v>
      </c>
      <c r="C3187" s="6" t="s">
        <v>25536</v>
      </c>
      <c r="D3187" s="6" t="str">
        <f t="shared" si="49"/>
        <v>m2</v>
      </c>
    </row>
    <row r="3188" spans="1:4" x14ac:dyDescent="0.2">
      <c r="A3188" s="6" t="s">
        <v>13022</v>
      </c>
      <c r="B3188" s="6" t="s">
        <v>26735</v>
      </c>
      <c r="C3188" s="6" t="s">
        <v>25536</v>
      </c>
      <c r="D3188" s="6" t="str">
        <f t="shared" si="49"/>
        <v>m2</v>
      </c>
    </row>
    <row r="3189" spans="1:4" x14ac:dyDescent="0.2">
      <c r="A3189" s="6" t="s">
        <v>6971</v>
      </c>
      <c r="B3189" s="6" t="s">
        <v>26736</v>
      </c>
      <c r="C3189" s="6" t="s">
        <v>25536</v>
      </c>
      <c r="D3189" s="6" t="str">
        <f t="shared" si="49"/>
        <v>m2</v>
      </c>
    </row>
    <row r="3190" spans="1:4" x14ac:dyDescent="0.2">
      <c r="A3190" s="6" t="s">
        <v>13023</v>
      </c>
      <c r="B3190" s="6" t="s">
        <v>26736</v>
      </c>
      <c r="C3190" s="6" t="s">
        <v>25536</v>
      </c>
      <c r="D3190" s="6" t="str">
        <f t="shared" si="49"/>
        <v>m2</v>
      </c>
    </row>
    <row r="3191" spans="1:4" x14ac:dyDescent="0.2">
      <c r="A3191" s="6" t="s">
        <v>6972</v>
      </c>
      <c r="B3191" s="6" t="s">
        <v>26737</v>
      </c>
      <c r="C3191" s="6" t="s">
        <v>25536</v>
      </c>
      <c r="D3191" s="6" t="str">
        <f t="shared" si="49"/>
        <v>m2</v>
      </c>
    </row>
    <row r="3192" spans="1:4" x14ac:dyDescent="0.2">
      <c r="A3192" s="6" t="s">
        <v>13024</v>
      </c>
      <c r="B3192" s="6" t="s">
        <v>26737</v>
      </c>
      <c r="C3192" s="6" t="s">
        <v>25536</v>
      </c>
      <c r="D3192" s="6" t="str">
        <f t="shared" si="49"/>
        <v>m2</v>
      </c>
    </row>
    <row r="3193" spans="1:4" x14ac:dyDescent="0.2">
      <c r="A3193" s="6" t="s">
        <v>1029</v>
      </c>
      <c r="B3193" s="6" t="s">
        <v>26738</v>
      </c>
      <c r="C3193" s="6" t="s">
        <v>25323</v>
      </c>
      <c r="D3193" s="6" t="str">
        <f t="shared" si="49"/>
        <v>m3</v>
      </c>
    </row>
    <row r="3194" spans="1:4" x14ac:dyDescent="0.2">
      <c r="A3194" s="6" t="s">
        <v>13025</v>
      </c>
      <c r="B3194" s="6" t="s">
        <v>26738</v>
      </c>
      <c r="C3194" s="6" t="s">
        <v>25323</v>
      </c>
      <c r="D3194" s="6" t="str">
        <f t="shared" si="49"/>
        <v>m3</v>
      </c>
    </row>
    <row r="3195" spans="1:4" x14ac:dyDescent="0.2">
      <c r="A3195" s="6" t="s">
        <v>1030</v>
      </c>
      <c r="B3195" s="6" t="s">
        <v>26739</v>
      </c>
      <c r="C3195" s="6" t="s">
        <v>25323</v>
      </c>
      <c r="D3195" s="6" t="str">
        <f t="shared" si="49"/>
        <v>m3</v>
      </c>
    </row>
    <row r="3196" spans="1:4" x14ac:dyDescent="0.2">
      <c r="A3196" s="6" t="s">
        <v>13026</v>
      </c>
      <c r="B3196" s="6" t="s">
        <v>26739</v>
      </c>
      <c r="C3196" s="6" t="s">
        <v>25323</v>
      </c>
      <c r="D3196" s="6" t="str">
        <f t="shared" si="49"/>
        <v>m3</v>
      </c>
    </row>
    <row r="3197" spans="1:4" x14ac:dyDescent="0.2">
      <c r="A3197" s="6" t="s">
        <v>1031</v>
      </c>
      <c r="B3197" s="6" t="s">
        <v>26740</v>
      </c>
      <c r="C3197" s="6" t="s">
        <v>25323</v>
      </c>
      <c r="D3197" s="6" t="str">
        <f t="shared" si="49"/>
        <v>m3</v>
      </c>
    </row>
    <row r="3198" spans="1:4" x14ac:dyDescent="0.2">
      <c r="A3198" s="6" t="s">
        <v>13027</v>
      </c>
      <c r="B3198" s="6" t="s">
        <v>26740</v>
      </c>
      <c r="C3198" s="6" t="s">
        <v>25323</v>
      </c>
      <c r="D3198" s="6" t="str">
        <f t="shared" si="49"/>
        <v>m3</v>
      </c>
    </row>
    <row r="3199" spans="1:4" x14ac:dyDescent="0.2">
      <c r="A3199" s="6" t="s">
        <v>1032</v>
      </c>
      <c r="B3199" s="6" t="s">
        <v>26741</v>
      </c>
      <c r="C3199" s="6" t="s">
        <v>25323</v>
      </c>
      <c r="D3199" s="6" t="str">
        <f t="shared" si="49"/>
        <v>m3</v>
      </c>
    </row>
    <row r="3200" spans="1:4" x14ac:dyDescent="0.2">
      <c r="A3200" s="6" t="s">
        <v>13028</v>
      </c>
      <c r="B3200" s="6" t="s">
        <v>26741</v>
      </c>
      <c r="C3200" s="6" t="s">
        <v>25323</v>
      </c>
      <c r="D3200" s="6" t="str">
        <f t="shared" si="49"/>
        <v>m3</v>
      </c>
    </row>
    <row r="3201" spans="1:4" x14ac:dyDescent="0.2">
      <c r="A3201" s="6" t="s">
        <v>1033</v>
      </c>
      <c r="B3201" s="6" t="s">
        <v>26742</v>
      </c>
      <c r="C3201" s="6" t="s">
        <v>25536</v>
      </c>
      <c r="D3201" s="6" t="str">
        <f t="shared" si="49"/>
        <v>m2</v>
      </c>
    </row>
    <row r="3202" spans="1:4" x14ac:dyDescent="0.2">
      <c r="A3202" s="6" t="s">
        <v>13029</v>
      </c>
      <c r="B3202" s="6" t="s">
        <v>26742</v>
      </c>
      <c r="C3202" s="6" t="s">
        <v>25536</v>
      </c>
      <c r="D3202" s="6" t="str">
        <f t="shared" ref="D3202:D3265" si="50">LOWER(C3202)</f>
        <v>m2</v>
      </c>
    </row>
    <row r="3203" spans="1:4" x14ac:dyDescent="0.2">
      <c r="A3203" s="6" t="s">
        <v>1034</v>
      </c>
      <c r="B3203" s="6" t="s">
        <v>26743</v>
      </c>
      <c r="C3203" s="6" t="s">
        <v>25536</v>
      </c>
      <c r="D3203" s="6" t="str">
        <f t="shared" si="50"/>
        <v>m2</v>
      </c>
    </row>
    <row r="3204" spans="1:4" x14ac:dyDescent="0.2">
      <c r="A3204" s="6" t="s">
        <v>13030</v>
      </c>
      <c r="B3204" s="6" t="s">
        <v>26743</v>
      </c>
      <c r="C3204" s="6" t="s">
        <v>25536</v>
      </c>
      <c r="D3204" s="6" t="str">
        <f t="shared" si="50"/>
        <v>m2</v>
      </c>
    </row>
    <row r="3205" spans="1:4" x14ac:dyDescent="0.2">
      <c r="A3205" s="6" t="s">
        <v>1035</v>
      </c>
      <c r="B3205" s="6" t="s">
        <v>26744</v>
      </c>
      <c r="C3205" s="6" t="s">
        <v>25536</v>
      </c>
      <c r="D3205" s="6" t="str">
        <f t="shared" si="50"/>
        <v>m2</v>
      </c>
    </row>
    <row r="3206" spans="1:4" x14ac:dyDescent="0.2">
      <c r="A3206" s="6" t="s">
        <v>13031</v>
      </c>
      <c r="B3206" s="6" t="s">
        <v>26744</v>
      </c>
      <c r="C3206" s="6" t="s">
        <v>25536</v>
      </c>
      <c r="D3206" s="6" t="str">
        <f t="shared" si="50"/>
        <v>m2</v>
      </c>
    </row>
    <row r="3207" spans="1:4" x14ac:dyDescent="0.2">
      <c r="A3207" s="6" t="s">
        <v>1036</v>
      </c>
      <c r="B3207" s="6" t="s">
        <v>26745</v>
      </c>
      <c r="C3207" s="6" t="s">
        <v>25536</v>
      </c>
      <c r="D3207" s="6" t="str">
        <f t="shared" si="50"/>
        <v>m2</v>
      </c>
    </row>
    <row r="3208" spans="1:4" x14ac:dyDescent="0.2">
      <c r="A3208" s="6" t="s">
        <v>13032</v>
      </c>
      <c r="B3208" s="6" t="s">
        <v>26745</v>
      </c>
      <c r="C3208" s="6" t="s">
        <v>25536</v>
      </c>
      <c r="D3208" s="6" t="str">
        <f t="shared" si="50"/>
        <v>m2</v>
      </c>
    </row>
    <row r="3209" spans="1:4" x14ac:dyDescent="0.2">
      <c r="A3209" s="6" t="s">
        <v>1037</v>
      </c>
      <c r="B3209" s="6" t="s">
        <v>26746</v>
      </c>
      <c r="C3209" s="6" t="s">
        <v>25536</v>
      </c>
      <c r="D3209" s="6" t="str">
        <f t="shared" si="50"/>
        <v>m2</v>
      </c>
    </row>
    <row r="3210" spans="1:4" x14ac:dyDescent="0.2">
      <c r="A3210" s="6" t="s">
        <v>13033</v>
      </c>
      <c r="B3210" s="6" t="s">
        <v>26746</v>
      </c>
      <c r="C3210" s="6" t="s">
        <v>25536</v>
      </c>
      <c r="D3210" s="6" t="str">
        <f t="shared" si="50"/>
        <v>m2</v>
      </c>
    </row>
    <row r="3211" spans="1:4" x14ac:dyDescent="0.2">
      <c r="A3211" s="6" t="s">
        <v>1038</v>
      </c>
      <c r="B3211" s="6" t="s">
        <v>26747</v>
      </c>
      <c r="C3211" s="6" t="s">
        <v>25536</v>
      </c>
      <c r="D3211" s="6" t="str">
        <f t="shared" si="50"/>
        <v>m2</v>
      </c>
    </row>
    <row r="3212" spans="1:4" x14ac:dyDescent="0.2">
      <c r="A3212" s="6" t="s">
        <v>13034</v>
      </c>
      <c r="B3212" s="6" t="s">
        <v>26747</v>
      </c>
      <c r="C3212" s="6" t="s">
        <v>25536</v>
      </c>
      <c r="D3212" s="6" t="str">
        <f t="shared" si="50"/>
        <v>m2</v>
      </c>
    </row>
    <row r="3213" spans="1:4" x14ac:dyDescent="0.2">
      <c r="A3213" s="6" t="s">
        <v>1039</v>
      </c>
      <c r="B3213" s="6" t="s">
        <v>26748</v>
      </c>
      <c r="C3213" s="6" t="s">
        <v>25536</v>
      </c>
      <c r="D3213" s="6" t="str">
        <f t="shared" si="50"/>
        <v>m2</v>
      </c>
    </row>
    <row r="3214" spans="1:4" x14ac:dyDescent="0.2">
      <c r="A3214" s="6" t="s">
        <v>13035</v>
      </c>
      <c r="B3214" s="6" t="s">
        <v>26748</v>
      </c>
      <c r="C3214" s="6" t="s">
        <v>25536</v>
      </c>
      <c r="D3214" s="6" t="str">
        <f t="shared" si="50"/>
        <v>m2</v>
      </c>
    </row>
    <row r="3215" spans="1:4" x14ac:dyDescent="0.2">
      <c r="A3215" s="6" t="s">
        <v>1040</v>
      </c>
      <c r="B3215" s="6" t="s">
        <v>26749</v>
      </c>
      <c r="C3215" s="6" t="s">
        <v>21</v>
      </c>
      <c r="D3215" s="6" t="str">
        <f t="shared" si="50"/>
        <v>m</v>
      </c>
    </row>
    <row r="3216" spans="1:4" x14ac:dyDescent="0.2">
      <c r="A3216" s="6" t="s">
        <v>13036</v>
      </c>
      <c r="B3216" s="6" t="s">
        <v>26749</v>
      </c>
      <c r="C3216" s="6" t="s">
        <v>21</v>
      </c>
      <c r="D3216" s="6" t="str">
        <f t="shared" si="50"/>
        <v>m</v>
      </c>
    </row>
    <row r="3217" spans="1:4" x14ac:dyDescent="0.2">
      <c r="A3217" s="6" t="s">
        <v>1041</v>
      </c>
      <c r="B3217" s="6" t="s">
        <v>26750</v>
      </c>
      <c r="C3217" s="6" t="s">
        <v>21</v>
      </c>
      <c r="D3217" s="6" t="str">
        <f t="shared" si="50"/>
        <v>m</v>
      </c>
    </row>
    <row r="3218" spans="1:4" x14ac:dyDescent="0.2">
      <c r="A3218" s="6" t="s">
        <v>13037</v>
      </c>
      <c r="B3218" s="6" t="s">
        <v>26750</v>
      </c>
      <c r="C3218" s="6" t="s">
        <v>21</v>
      </c>
      <c r="D3218" s="6" t="str">
        <f t="shared" si="50"/>
        <v>m</v>
      </c>
    </row>
    <row r="3219" spans="1:4" x14ac:dyDescent="0.2">
      <c r="A3219" s="6" t="s">
        <v>1042</v>
      </c>
      <c r="B3219" s="6" t="s">
        <v>26751</v>
      </c>
      <c r="C3219" s="6" t="s">
        <v>21</v>
      </c>
      <c r="D3219" s="6" t="str">
        <f t="shared" si="50"/>
        <v>m</v>
      </c>
    </row>
    <row r="3220" spans="1:4" x14ac:dyDescent="0.2">
      <c r="A3220" s="6" t="s">
        <v>13038</v>
      </c>
      <c r="B3220" s="6" t="s">
        <v>26751</v>
      </c>
      <c r="C3220" s="6" t="s">
        <v>21</v>
      </c>
      <c r="D3220" s="6" t="str">
        <f t="shared" si="50"/>
        <v>m</v>
      </c>
    </row>
    <row r="3221" spans="1:4" x14ac:dyDescent="0.2">
      <c r="A3221" s="6" t="s">
        <v>1043</v>
      </c>
      <c r="B3221" s="6" t="s">
        <v>26752</v>
      </c>
      <c r="C3221" s="6" t="s">
        <v>25536</v>
      </c>
      <c r="D3221" s="6" t="str">
        <f t="shared" si="50"/>
        <v>m2</v>
      </c>
    </row>
    <row r="3222" spans="1:4" x14ac:dyDescent="0.2">
      <c r="A3222" s="6" t="s">
        <v>13039</v>
      </c>
      <c r="B3222" s="6" t="s">
        <v>26752</v>
      </c>
      <c r="C3222" s="6" t="s">
        <v>25536</v>
      </c>
      <c r="D3222" s="6" t="str">
        <f t="shared" si="50"/>
        <v>m2</v>
      </c>
    </row>
    <row r="3223" spans="1:4" x14ac:dyDescent="0.2">
      <c r="A3223" s="6" t="s">
        <v>1044</v>
      </c>
      <c r="B3223" s="6" t="s">
        <v>26753</v>
      </c>
      <c r="C3223" s="6" t="s">
        <v>25536</v>
      </c>
      <c r="D3223" s="6" t="str">
        <f t="shared" si="50"/>
        <v>m2</v>
      </c>
    </row>
    <row r="3224" spans="1:4" x14ac:dyDescent="0.2">
      <c r="A3224" s="6" t="s">
        <v>13040</v>
      </c>
      <c r="B3224" s="6" t="s">
        <v>26753</v>
      </c>
      <c r="C3224" s="6" t="s">
        <v>25536</v>
      </c>
      <c r="D3224" s="6" t="str">
        <f t="shared" si="50"/>
        <v>m2</v>
      </c>
    </row>
    <row r="3225" spans="1:4" x14ac:dyDescent="0.2">
      <c r="A3225" s="6" t="s">
        <v>1045</v>
      </c>
      <c r="B3225" s="6" t="s">
        <v>26754</v>
      </c>
      <c r="C3225" s="6" t="s">
        <v>25536</v>
      </c>
      <c r="D3225" s="6" t="str">
        <f t="shared" si="50"/>
        <v>m2</v>
      </c>
    </row>
    <row r="3226" spans="1:4" x14ac:dyDescent="0.2">
      <c r="A3226" s="6" t="s">
        <v>13041</v>
      </c>
      <c r="B3226" s="6" t="s">
        <v>26754</v>
      </c>
      <c r="C3226" s="6" t="s">
        <v>25536</v>
      </c>
      <c r="D3226" s="6" t="str">
        <f t="shared" si="50"/>
        <v>m2</v>
      </c>
    </row>
    <row r="3227" spans="1:4" x14ac:dyDescent="0.2">
      <c r="A3227" s="6" t="s">
        <v>1046</v>
      </c>
      <c r="B3227" s="6" t="s">
        <v>26755</v>
      </c>
      <c r="C3227" s="6" t="s">
        <v>25536</v>
      </c>
      <c r="D3227" s="6" t="str">
        <f t="shared" si="50"/>
        <v>m2</v>
      </c>
    </row>
    <row r="3228" spans="1:4" x14ac:dyDescent="0.2">
      <c r="A3228" s="6" t="s">
        <v>13042</v>
      </c>
      <c r="B3228" s="6" t="s">
        <v>26755</v>
      </c>
      <c r="C3228" s="6" t="s">
        <v>25536</v>
      </c>
      <c r="D3228" s="6" t="str">
        <f t="shared" si="50"/>
        <v>m2</v>
      </c>
    </row>
    <row r="3229" spans="1:4" x14ac:dyDescent="0.2">
      <c r="A3229" s="6" t="s">
        <v>6973</v>
      </c>
      <c r="B3229" s="6" t="s">
        <v>26756</v>
      </c>
      <c r="C3229" s="6" t="s">
        <v>25536</v>
      </c>
      <c r="D3229" s="6" t="str">
        <f t="shared" si="50"/>
        <v>m2</v>
      </c>
    </row>
    <row r="3230" spans="1:4" x14ac:dyDescent="0.2">
      <c r="A3230" s="6" t="s">
        <v>13043</v>
      </c>
      <c r="B3230" s="6" t="s">
        <v>26756</v>
      </c>
      <c r="C3230" s="6" t="s">
        <v>25536</v>
      </c>
      <c r="D3230" s="6" t="str">
        <f t="shared" si="50"/>
        <v>m2</v>
      </c>
    </row>
    <row r="3231" spans="1:4" x14ac:dyDescent="0.2">
      <c r="A3231" s="6" t="s">
        <v>1047</v>
      </c>
      <c r="B3231" s="6" t="s">
        <v>26757</v>
      </c>
      <c r="C3231" s="6" t="s">
        <v>25536</v>
      </c>
      <c r="D3231" s="6" t="str">
        <f t="shared" si="50"/>
        <v>m2</v>
      </c>
    </row>
    <row r="3232" spans="1:4" x14ac:dyDescent="0.2">
      <c r="A3232" s="6" t="s">
        <v>13044</v>
      </c>
      <c r="B3232" s="6" t="s">
        <v>26757</v>
      </c>
      <c r="C3232" s="6" t="s">
        <v>25536</v>
      </c>
      <c r="D3232" s="6" t="str">
        <f t="shared" si="50"/>
        <v>m2</v>
      </c>
    </row>
    <row r="3233" spans="1:4" x14ac:dyDescent="0.2">
      <c r="A3233" s="6" t="s">
        <v>1048</v>
      </c>
      <c r="B3233" s="6" t="s">
        <v>26758</v>
      </c>
      <c r="C3233" s="6" t="s">
        <v>25536</v>
      </c>
      <c r="D3233" s="6" t="str">
        <f t="shared" si="50"/>
        <v>m2</v>
      </c>
    </row>
    <row r="3234" spans="1:4" x14ac:dyDescent="0.2">
      <c r="A3234" s="6" t="s">
        <v>13045</v>
      </c>
      <c r="B3234" s="6" t="s">
        <v>26758</v>
      </c>
      <c r="C3234" s="6" t="s">
        <v>25536</v>
      </c>
      <c r="D3234" s="6" t="str">
        <f t="shared" si="50"/>
        <v>m2</v>
      </c>
    </row>
    <row r="3235" spans="1:4" x14ac:dyDescent="0.2">
      <c r="A3235" s="6" t="s">
        <v>1049</v>
      </c>
      <c r="B3235" s="6" t="s">
        <v>26759</v>
      </c>
      <c r="C3235" s="6" t="s">
        <v>21</v>
      </c>
      <c r="D3235" s="6" t="str">
        <f t="shared" si="50"/>
        <v>m</v>
      </c>
    </row>
    <row r="3236" spans="1:4" x14ac:dyDescent="0.2">
      <c r="A3236" s="6" t="s">
        <v>13046</v>
      </c>
      <c r="B3236" s="6" t="s">
        <v>26759</v>
      </c>
      <c r="C3236" s="6" t="s">
        <v>21</v>
      </c>
      <c r="D3236" s="6" t="str">
        <f t="shared" si="50"/>
        <v>m</v>
      </c>
    </row>
    <row r="3237" spans="1:4" x14ac:dyDescent="0.2">
      <c r="A3237" s="6" t="s">
        <v>1050</v>
      </c>
      <c r="B3237" s="6" t="s">
        <v>26760</v>
      </c>
      <c r="C3237" s="6" t="s">
        <v>26085</v>
      </c>
      <c r="D3237" s="6" t="str">
        <f t="shared" si="50"/>
        <v>m2xmes</v>
      </c>
    </row>
    <row r="3238" spans="1:4" x14ac:dyDescent="0.2">
      <c r="A3238" s="6" t="s">
        <v>13047</v>
      </c>
      <c r="B3238" s="6" t="s">
        <v>26760</v>
      </c>
      <c r="C3238" s="6" t="s">
        <v>26085</v>
      </c>
      <c r="D3238" s="6" t="str">
        <f t="shared" si="50"/>
        <v>m2xmes</v>
      </c>
    </row>
    <row r="3239" spans="1:4" x14ac:dyDescent="0.2">
      <c r="A3239" s="6" t="s">
        <v>1051</v>
      </c>
      <c r="B3239" s="6" t="s">
        <v>26761</v>
      </c>
      <c r="C3239" s="6" t="s">
        <v>26762</v>
      </c>
      <c r="D3239" s="6" t="str">
        <f t="shared" si="50"/>
        <v>mxmes</v>
      </c>
    </row>
    <row r="3240" spans="1:4" x14ac:dyDescent="0.2">
      <c r="A3240" s="6" t="s">
        <v>13048</v>
      </c>
      <c r="B3240" s="6" t="s">
        <v>26761</v>
      </c>
      <c r="C3240" s="6" t="s">
        <v>26762</v>
      </c>
      <c r="D3240" s="6" t="str">
        <f t="shared" si="50"/>
        <v>mxmes</v>
      </c>
    </row>
    <row r="3241" spans="1:4" x14ac:dyDescent="0.2">
      <c r="A3241" s="6" t="s">
        <v>1052</v>
      </c>
      <c r="B3241" s="6" t="s">
        <v>26763</v>
      </c>
      <c r="C3241" s="6" t="s">
        <v>26048</v>
      </c>
      <c r="D3241" s="6" t="str">
        <f t="shared" si="50"/>
        <v>unxmes</v>
      </c>
    </row>
    <row r="3242" spans="1:4" x14ac:dyDescent="0.2">
      <c r="A3242" s="6" t="s">
        <v>13049</v>
      </c>
      <c r="B3242" s="6" t="s">
        <v>26763</v>
      </c>
      <c r="C3242" s="6" t="s">
        <v>26048</v>
      </c>
      <c r="D3242" s="6" t="str">
        <f t="shared" si="50"/>
        <v>unxmes</v>
      </c>
    </row>
    <row r="3243" spans="1:4" x14ac:dyDescent="0.2">
      <c r="A3243" s="6" t="s">
        <v>1053</v>
      </c>
      <c r="B3243" s="6" t="s">
        <v>26764</v>
      </c>
      <c r="C3243" s="6" t="s">
        <v>26048</v>
      </c>
      <c r="D3243" s="6" t="str">
        <f t="shared" si="50"/>
        <v>unxmes</v>
      </c>
    </row>
    <row r="3244" spans="1:4" x14ac:dyDescent="0.2">
      <c r="A3244" s="6" t="s">
        <v>13050</v>
      </c>
      <c r="B3244" s="6" t="s">
        <v>26764</v>
      </c>
      <c r="C3244" s="6" t="s">
        <v>26048</v>
      </c>
      <c r="D3244" s="6" t="str">
        <f t="shared" si="50"/>
        <v>unxmes</v>
      </c>
    </row>
    <row r="3245" spans="1:4" x14ac:dyDescent="0.2">
      <c r="A3245" s="6" t="s">
        <v>6974</v>
      </c>
      <c r="B3245" s="6" t="s">
        <v>26765</v>
      </c>
      <c r="C3245" s="6" t="s">
        <v>26048</v>
      </c>
      <c r="D3245" s="6" t="str">
        <f t="shared" si="50"/>
        <v>unxmes</v>
      </c>
    </row>
    <row r="3246" spans="1:4" x14ac:dyDescent="0.2">
      <c r="A3246" s="6" t="s">
        <v>13051</v>
      </c>
      <c r="B3246" s="6" t="s">
        <v>26765</v>
      </c>
      <c r="C3246" s="6" t="s">
        <v>26048</v>
      </c>
      <c r="D3246" s="6" t="str">
        <f t="shared" si="50"/>
        <v>unxmes</v>
      </c>
    </row>
    <row r="3247" spans="1:4" x14ac:dyDescent="0.2">
      <c r="A3247" s="6" t="s">
        <v>1054</v>
      </c>
      <c r="B3247" s="6" t="s">
        <v>26766</v>
      </c>
      <c r="C3247" s="6" t="s">
        <v>26048</v>
      </c>
      <c r="D3247" s="6" t="str">
        <f t="shared" si="50"/>
        <v>unxmes</v>
      </c>
    </row>
    <row r="3248" spans="1:4" x14ac:dyDescent="0.2">
      <c r="A3248" s="6" t="s">
        <v>13052</v>
      </c>
      <c r="B3248" s="6" t="s">
        <v>26766</v>
      </c>
      <c r="C3248" s="6" t="s">
        <v>26048</v>
      </c>
      <c r="D3248" s="6" t="str">
        <f t="shared" si="50"/>
        <v>unxmes</v>
      </c>
    </row>
    <row r="3249" spans="1:4" x14ac:dyDescent="0.2">
      <c r="A3249" s="6" t="s">
        <v>1055</v>
      </c>
      <c r="B3249" s="6" t="s">
        <v>26767</v>
      </c>
      <c r="C3249" s="6" t="s">
        <v>26048</v>
      </c>
      <c r="D3249" s="6" t="str">
        <f t="shared" si="50"/>
        <v>unxmes</v>
      </c>
    </row>
    <row r="3250" spans="1:4" x14ac:dyDescent="0.2">
      <c r="A3250" s="6" t="s">
        <v>13053</v>
      </c>
      <c r="B3250" s="6" t="s">
        <v>26767</v>
      </c>
      <c r="C3250" s="6" t="s">
        <v>26048</v>
      </c>
      <c r="D3250" s="6" t="str">
        <f t="shared" si="50"/>
        <v>unxmes</v>
      </c>
    </row>
    <row r="3251" spans="1:4" x14ac:dyDescent="0.2">
      <c r="A3251" s="6" t="s">
        <v>6975</v>
      </c>
      <c r="B3251" s="6" t="s">
        <v>26768</v>
      </c>
      <c r="C3251" s="6" t="s">
        <v>26085</v>
      </c>
      <c r="D3251" s="6" t="str">
        <f t="shared" si="50"/>
        <v>m2xmes</v>
      </c>
    </row>
    <row r="3252" spans="1:4" x14ac:dyDescent="0.2">
      <c r="A3252" s="6" t="s">
        <v>13054</v>
      </c>
      <c r="B3252" s="6" t="s">
        <v>26768</v>
      </c>
      <c r="C3252" s="6" t="s">
        <v>26085</v>
      </c>
      <c r="D3252" s="6" t="str">
        <f t="shared" si="50"/>
        <v>m2xmes</v>
      </c>
    </row>
    <row r="3253" spans="1:4" x14ac:dyDescent="0.2">
      <c r="A3253" s="6" t="s">
        <v>6976</v>
      </c>
      <c r="B3253" s="6" t="s">
        <v>26769</v>
      </c>
      <c r="C3253" s="6" t="s">
        <v>26048</v>
      </c>
      <c r="D3253" s="6" t="str">
        <f t="shared" si="50"/>
        <v>unxmes</v>
      </c>
    </row>
    <row r="3254" spans="1:4" x14ac:dyDescent="0.2">
      <c r="A3254" s="6" t="s">
        <v>13055</v>
      </c>
      <c r="B3254" s="6" t="s">
        <v>26769</v>
      </c>
      <c r="C3254" s="6" t="s">
        <v>26048</v>
      </c>
      <c r="D3254" s="6" t="str">
        <f t="shared" si="50"/>
        <v>unxmes</v>
      </c>
    </row>
    <row r="3255" spans="1:4" x14ac:dyDescent="0.2">
      <c r="A3255" s="6" t="s">
        <v>1056</v>
      </c>
      <c r="B3255" s="6" t="s">
        <v>26770</v>
      </c>
      <c r="C3255" s="6" t="s">
        <v>25536</v>
      </c>
      <c r="D3255" s="6" t="str">
        <f t="shared" si="50"/>
        <v>m2</v>
      </c>
    </row>
    <row r="3256" spans="1:4" x14ac:dyDescent="0.2">
      <c r="A3256" s="6" t="s">
        <v>13056</v>
      </c>
      <c r="B3256" s="6" t="s">
        <v>26770</v>
      </c>
      <c r="C3256" s="6" t="s">
        <v>25536</v>
      </c>
      <c r="D3256" s="6" t="str">
        <f t="shared" si="50"/>
        <v>m2</v>
      </c>
    </row>
    <row r="3257" spans="1:4" x14ac:dyDescent="0.2">
      <c r="A3257" s="6" t="s">
        <v>1057</v>
      </c>
      <c r="B3257" s="6" t="s">
        <v>26771</v>
      </c>
      <c r="C3257" s="6" t="s">
        <v>21</v>
      </c>
      <c r="D3257" s="6" t="str">
        <f t="shared" si="50"/>
        <v>m</v>
      </c>
    </row>
    <row r="3258" spans="1:4" x14ac:dyDescent="0.2">
      <c r="A3258" s="6" t="s">
        <v>13057</v>
      </c>
      <c r="B3258" s="6" t="s">
        <v>26771</v>
      </c>
      <c r="C3258" s="6" t="s">
        <v>21</v>
      </c>
      <c r="D3258" s="6" t="str">
        <f t="shared" si="50"/>
        <v>m</v>
      </c>
    </row>
    <row r="3259" spans="1:4" x14ac:dyDescent="0.2">
      <c r="A3259" s="6" t="s">
        <v>1058</v>
      </c>
      <c r="B3259" s="6" t="s">
        <v>6977</v>
      </c>
      <c r="C3259" s="6" t="s">
        <v>12</v>
      </c>
      <c r="D3259" s="6" t="str">
        <f t="shared" si="50"/>
        <v>un</v>
      </c>
    </row>
    <row r="3260" spans="1:4" x14ac:dyDescent="0.2">
      <c r="A3260" s="6" t="s">
        <v>13058</v>
      </c>
      <c r="B3260" s="6" t="s">
        <v>6977</v>
      </c>
      <c r="C3260" s="6" t="s">
        <v>12</v>
      </c>
      <c r="D3260" s="6" t="str">
        <f t="shared" si="50"/>
        <v>un</v>
      </c>
    </row>
    <row r="3261" spans="1:4" x14ac:dyDescent="0.2">
      <c r="A3261" s="6" t="s">
        <v>6978</v>
      </c>
      <c r="B3261" s="6" t="s">
        <v>26772</v>
      </c>
      <c r="C3261" s="6" t="s">
        <v>12</v>
      </c>
      <c r="D3261" s="6" t="str">
        <f t="shared" si="50"/>
        <v>un</v>
      </c>
    </row>
    <row r="3262" spans="1:4" x14ac:dyDescent="0.2">
      <c r="A3262" s="6" t="s">
        <v>13059</v>
      </c>
      <c r="B3262" s="6" t="s">
        <v>26772</v>
      </c>
      <c r="C3262" s="6" t="s">
        <v>12</v>
      </c>
      <c r="D3262" s="6" t="str">
        <f t="shared" si="50"/>
        <v>un</v>
      </c>
    </row>
    <row r="3263" spans="1:4" x14ac:dyDescent="0.2">
      <c r="A3263" s="6" t="s">
        <v>1059</v>
      </c>
      <c r="B3263" s="6" t="s">
        <v>26773</v>
      </c>
      <c r="C3263" s="6" t="s">
        <v>12</v>
      </c>
      <c r="D3263" s="6" t="str">
        <f t="shared" si="50"/>
        <v>un</v>
      </c>
    </row>
    <row r="3264" spans="1:4" x14ac:dyDescent="0.2">
      <c r="A3264" s="6" t="s">
        <v>13060</v>
      </c>
      <c r="B3264" s="6" t="s">
        <v>26773</v>
      </c>
      <c r="C3264" s="6" t="s">
        <v>12</v>
      </c>
      <c r="D3264" s="6" t="str">
        <f t="shared" si="50"/>
        <v>un</v>
      </c>
    </row>
    <row r="3265" spans="1:4" x14ac:dyDescent="0.2">
      <c r="A3265" s="6" t="s">
        <v>1060</v>
      </c>
      <c r="B3265" s="6" t="s">
        <v>26774</v>
      </c>
      <c r="C3265" s="6" t="s">
        <v>25536</v>
      </c>
      <c r="D3265" s="6" t="str">
        <f t="shared" si="50"/>
        <v>m2</v>
      </c>
    </row>
    <row r="3266" spans="1:4" x14ac:dyDescent="0.2">
      <c r="A3266" s="6" t="s">
        <v>13061</v>
      </c>
      <c r="B3266" s="6" t="s">
        <v>26774</v>
      </c>
      <c r="C3266" s="6" t="s">
        <v>25536</v>
      </c>
      <c r="D3266" s="6" t="str">
        <f t="shared" ref="D3266:D3329" si="51">LOWER(C3266)</f>
        <v>m2</v>
      </c>
    </row>
    <row r="3267" spans="1:4" x14ac:dyDescent="0.2">
      <c r="A3267" s="6" t="s">
        <v>1061</v>
      </c>
      <c r="B3267" s="6" t="s">
        <v>26775</v>
      </c>
      <c r="C3267" s="6" t="s">
        <v>25536</v>
      </c>
      <c r="D3267" s="6" t="str">
        <f t="shared" si="51"/>
        <v>m2</v>
      </c>
    </row>
    <row r="3268" spans="1:4" x14ac:dyDescent="0.2">
      <c r="A3268" s="6" t="s">
        <v>13062</v>
      </c>
      <c r="B3268" s="6" t="s">
        <v>26775</v>
      </c>
      <c r="C3268" s="6" t="s">
        <v>25536</v>
      </c>
      <c r="D3268" s="6" t="str">
        <f t="shared" si="51"/>
        <v>m2</v>
      </c>
    </row>
    <row r="3269" spans="1:4" x14ac:dyDescent="0.2">
      <c r="A3269" s="6" t="s">
        <v>6979</v>
      </c>
      <c r="B3269" s="6" t="s">
        <v>26776</v>
      </c>
      <c r="C3269" s="6" t="s">
        <v>21</v>
      </c>
      <c r="D3269" s="6" t="str">
        <f t="shared" si="51"/>
        <v>m</v>
      </c>
    </row>
    <row r="3270" spans="1:4" x14ac:dyDescent="0.2">
      <c r="A3270" s="6" t="s">
        <v>13063</v>
      </c>
      <c r="B3270" s="6" t="s">
        <v>26776</v>
      </c>
      <c r="C3270" s="6" t="s">
        <v>21</v>
      </c>
      <c r="D3270" s="6" t="str">
        <f t="shared" si="51"/>
        <v>m</v>
      </c>
    </row>
    <row r="3271" spans="1:4" x14ac:dyDescent="0.2">
      <c r="A3271" s="6" t="s">
        <v>1062</v>
      </c>
      <c r="B3271" s="6" t="s">
        <v>26777</v>
      </c>
      <c r="C3271" s="6" t="s">
        <v>12</v>
      </c>
      <c r="D3271" s="6" t="str">
        <f t="shared" si="51"/>
        <v>un</v>
      </c>
    </row>
    <row r="3272" spans="1:4" x14ac:dyDescent="0.2">
      <c r="A3272" s="6" t="s">
        <v>13064</v>
      </c>
      <c r="B3272" s="6" t="s">
        <v>26777</v>
      </c>
      <c r="C3272" s="6" t="s">
        <v>12</v>
      </c>
      <c r="D3272" s="6" t="str">
        <f t="shared" si="51"/>
        <v>un</v>
      </c>
    </row>
    <row r="3273" spans="1:4" x14ac:dyDescent="0.2">
      <c r="A3273" s="6" t="s">
        <v>1063</v>
      </c>
      <c r="B3273" s="6" t="s">
        <v>26778</v>
      </c>
      <c r="C3273" s="6" t="s">
        <v>12</v>
      </c>
      <c r="D3273" s="6" t="str">
        <f t="shared" si="51"/>
        <v>un</v>
      </c>
    </row>
    <row r="3274" spans="1:4" x14ac:dyDescent="0.2">
      <c r="A3274" s="6" t="s">
        <v>13065</v>
      </c>
      <c r="B3274" s="6" t="s">
        <v>26778</v>
      </c>
      <c r="C3274" s="6" t="s">
        <v>12</v>
      </c>
      <c r="D3274" s="6" t="str">
        <f t="shared" si="51"/>
        <v>un</v>
      </c>
    </row>
    <row r="3275" spans="1:4" x14ac:dyDescent="0.2">
      <c r="A3275" s="6" t="s">
        <v>1064</v>
      </c>
      <c r="B3275" s="6" t="s">
        <v>26779</v>
      </c>
      <c r="C3275" s="6" t="s">
        <v>12</v>
      </c>
      <c r="D3275" s="6" t="str">
        <f t="shared" si="51"/>
        <v>un</v>
      </c>
    </row>
    <row r="3276" spans="1:4" x14ac:dyDescent="0.2">
      <c r="A3276" s="6" t="s">
        <v>13066</v>
      </c>
      <c r="B3276" s="6" t="s">
        <v>26779</v>
      </c>
      <c r="C3276" s="6" t="s">
        <v>12</v>
      </c>
      <c r="D3276" s="6" t="str">
        <f t="shared" si="51"/>
        <v>un</v>
      </c>
    </row>
    <row r="3277" spans="1:4" x14ac:dyDescent="0.2">
      <c r="A3277" s="6" t="s">
        <v>6980</v>
      </c>
      <c r="B3277" s="6" t="s">
        <v>26780</v>
      </c>
      <c r="C3277" s="6" t="s">
        <v>25536</v>
      </c>
      <c r="D3277" s="6" t="str">
        <f t="shared" si="51"/>
        <v>m2</v>
      </c>
    </row>
    <row r="3278" spans="1:4" x14ac:dyDescent="0.2">
      <c r="A3278" s="6" t="s">
        <v>13067</v>
      </c>
      <c r="B3278" s="6" t="s">
        <v>26780</v>
      </c>
      <c r="C3278" s="6" t="s">
        <v>25536</v>
      </c>
      <c r="D3278" s="6" t="str">
        <f t="shared" si="51"/>
        <v>m2</v>
      </c>
    </row>
    <row r="3279" spans="1:4" x14ac:dyDescent="0.2">
      <c r="A3279" s="6" t="s">
        <v>6981</v>
      </c>
      <c r="B3279" s="6" t="s">
        <v>26781</v>
      </c>
      <c r="C3279" s="6" t="s">
        <v>25536</v>
      </c>
      <c r="D3279" s="6" t="str">
        <f t="shared" si="51"/>
        <v>m2</v>
      </c>
    </row>
    <row r="3280" spans="1:4" x14ac:dyDescent="0.2">
      <c r="A3280" s="6" t="s">
        <v>13068</v>
      </c>
      <c r="B3280" s="6" t="s">
        <v>26781</v>
      </c>
      <c r="C3280" s="6" t="s">
        <v>25536</v>
      </c>
      <c r="D3280" s="6" t="str">
        <f t="shared" si="51"/>
        <v>m2</v>
      </c>
    </row>
    <row r="3281" spans="1:4" x14ac:dyDescent="0.2">
      <c r="A3281" s="6" t="s">
        <v>6982</v>
      </c>
      <c r="B3281" s="6" t="s">
        <v>26782</v>
      </c>
      <c r="C3281" s="6" t="s">
        <v>25536</v>
      </c>
      <c r="D3281" s="6" t="str">
        <f t="shared" si="51"/>
        <v>m2</v>
      </c>
    </row>
    <row r="3282" spans="1:4" x14ac:dyDescent="0.2">
      <c r="A3282" s="6" t="s">
        <v>13069</v>
      </c>
      <c r="B3282" s="6" t="s">
        <v>26782</v>
      </c>
      <c r="C3282" s="6" t="s">
        <v>25536</v>
      </c>
      <c r="D3282" s="6" t="str">
        <f t="shared" si="51"/>
        <v>m2</v>
      </c>
    </row>
    <row r="3283" spans="1:4" x14ac:dyDescent="0.2">
      <c r="A3283" s="6" t="s">
        <v>6983</v>
      </c>
      <c r="B3283" s="6" t="s">
        <v>26783</v>
      </c>
      <c r="C3283" s="6" t="s">
        <v>25323</v>
      </c>
      <c r="D3283" s="6" t="str">
        <f t="shared" si="51"/>
        <v>m3</v>
      </c>
    </row>
    <row r="3284" spans="1:4" x14ac:dyDescent="0.2">
      <c r="A3284" s="6" t="s">
        <v>13070</v>
      </c>
      <c r="B3284" s="6" t="s">
        <v>26783</v>
      </c>
      <c r="C3284" s="6" t="s">
        <v>25323</v>
      </c>
      <c r="D3284" s="6" t="str">
        <f t="shared" si="51"/>
        <v>m3</v>
      </c>
    </row>
    <row r="3285" spans="1:4" x14ac:dyDescent="0.2">
      <c r="A3285" s="6" t="s">
        <v>6984</v>
      </c>
      <c r="B3285" s="6" t="s">
        <v>26784</v>
      </c>
      <c r="C3285" s="6" t="s">
        <v>25323</v>
      </c>
      <c r="D3285" s="6" t="str">
        <f t="shared" si="51"/>
        <v>m3</v>
      </c>
    </row>
    <row r="3286" spans="1:4" x14ac:dyDescent="0.2">
      <c r="A3286" s="6" t="s">
        <v>13071</v>
      </c>
      <c r="B3286" s="6" t="s">
        <v>26784</v>
      </c>
      <c r="C3286" s="6" t="s">
        <v>25323</v>
      </c>
      <c r="D3286" s="6" t="str">
        <f t="shared" si="51"/>
        <v>m3</v>
      </c>
    </row>
    <row r="3287" spans="1:4" x14ac:dyDescent="0.2">
      <c r="A3287" s="6" t="s">
        <v>1065</v>
      </c>
      <c r="B3287" s="6" t="s">
        <v>26785</v>
      </c>
      <c r="C3287" s="6" t="s">
        <v>25323</v>
      </c>
      <c r="D3287" s="6" t="str">
        <f t="shared" si="51"/>
        <v>m3</v>
      </c>
    </row>
    <row r="3288" spans="1:4" x14ac:dyDescent="0.2">
      <c r="A3288" s="6" t="s">
        <v>13072</v>
      </c>
      <c r="B3288" s="6" t="s">
        <v>26785</v>
      </c>
      <c r="C3288" s="6" t="s">
        <v>25323</v>
      </c>
      <c r="D3288" s="6" t="str">
        <f t="shared" si="51"/>
        <v>m3</v>
      </c>
    </row>
    <row r="3289" spans="1:4" x14ac:dyDescent="0.2">
      <c r="A3289" s="6" t="s">
        <v>1066</v>
      </c>
      <c r="B3289" s="6" t="s">
        <v>1067</v>
      </c>
      <c r="C3289" s="6" t="s">
        <v>26786</v>
      </c>
      <c r="D3289" s="6" t="str">
        <f t="shared" si="51"/>
        <v>cvxh</v>
      </c>
    </row>
    <row r="3290" spans="1:4" x14ac:dyDescent="0.2">
      <c r="A3290" s="6" t="s">
        <v>13073</v>
      </c>
      <c r="B3290" s="6" t="s">
        <v>1067</v>
      </c>
      <c r="C3290" s="6" t="s">
        <v>26786</v>
      </c>
      <c r="D3290" s="6" t="str">
        <f t="shared" si="51"/>
        <v>cvxh</v>
      </c>
    </row>
    <row r="3291" spans="1:4" x14ac:dyDescent="0.2">
      <c r="A3291" s="6" t="s">
        <v>1068</v>
      </c>
      <c r="B3291" s="6" t="s">
        <v>26787</v>
      </c>
      <c r="C3291" s="6" t="s">
        <v>26788</v>
      </c>
      <c r="D3291" s="6" t="str">
        <f t="shared" si="51"/>
        <v>cvxh</v>
      </c>
    </row>
    <row r="3292" spans="1:4" x14ac:dyDescent="0.2">
      <c r="A3292" s="6" t="s">
        <v>13074</v>
      </c>
      <c r="B3292" s="6" t="s">
        <v>26787</v>
      </c>
      <c r="C3292" s="6" t="s">
        <v>26788</v>
      </c>
      <c r="D3292" s="6" t="str">
        <f t="shared" si="51"/>
        <v>cvxh</v>
      </c>
    </row>
    <row r="3293" spans="1:4" x14ac:dyDescent="0.2">
      <c r="A3293" s="6" t="s">
        <v>1069</v>
      </c>
      <c r="B3293" s="6" t="s">
        <v>26789</v>
      </c>
      <c r="C3293" s="6" t="s">
        <v>427</v>
      </c>
      <c r="D3293" s="6" t="str">
        <f t="shared" si="51"/>
        <v>h</v>
      </c>
    </row>
    <row r="3294" spans="1:4" x14ac:dyDescent="0.2">
      <c r="A3294" s="6" t="s">
        <v>13075</v>
      </c>
      <c r="B3294" s="6" t="s">
        <v>26789</v>
      </c>
      <c r="C3294" s="6" t="s">
        <v>427</v>
      </c>
      <c r="D3294" s="6" t="str">
        <f t="shared" si="51"/>
        <v>h</v>
      </c>
    </row>
    <row r="3295" spans="1:4" x14ac:dyDescent="0.2">
      <c r="A3295" s="6" t="s">
        <v>1070</v>
      </c>
      <c r="B3295" s="6" t="s">
        <v>26790</v>
      </c>
      <c r="C3295" s="6" t="s">
        <v>427</v>
      </c>
      <c r="D3295" s="6" t="str">
        <f t="shared" si="51"/>
        <v>h</v>
      </c>
    </row>
    <row r="3296" spans="1:4" x14ac:dyDescent="0.2">
      <c r="A3296" s="6" t="s">
        <v>13076</v>
      </c>
      <c r="B3296" s="6" t="s">
        <v>26790</v>
      </c>
      <c r="C3296" s="6" t="s">
        <v>427</v>
      </c>
      <c r="D3296" s="6" t="str">
        <f t="shared" si="51"/>
        <v>h</v>
      </c>
    </row>
    <row r="3297" spans="1:4" x14ac:dyDescent="0.2">
      <c r="A3297" s="6" t="s">
        <v>1071</v>
      </c>
      <c r="B3297" s="6" t="s">
        <v>26791</v>
      </c>
      <c r="C3297" s="6" t="s">
        <v>25536</v>
      </c>
      <c r="D3297" s="6" t="str">
        <f t="shared" si="51"/>
        <v>m2</v>
      </c>
    </row>
    <row r="3298" spans="1:4" x14ac:dyDescent="0.2">
      <c r="A3298" s="6" t="s">
        <v>13077</v>
      </c>
      <c r="B3298" s="6" t="s">
        <v>26791</v>
      </c>
      <c r="C3298" s="6" t="s">
        <v>25536</v>
      </c>
      <c r="D3298" s="6" t="str">
        <f t="shared" si="51"/>
        <v>m2</v>
      </c>
    </row>
    <row r="3299" spans="1:4" x14ac:dyDescent="0.2">
      <c r="A3299" s="6" t="s">
        <v>1072</v>
      </c>
      <c r="B3299" s="6" t="s">
        <v>26792</v>
      </c>
      <c r="C3299" s="6" t="s">
        <v>25536</v>
      </c>
      <c r="D3299" s="6" t="str">
        <f t="shared" si="51"/>
        <v>m2</v>
      </c>
    </row>
    <row r="3300" spans="1:4" x14ac:dyDescent="0.2">
      <c r="A3300" s="6" t="s">
        <v>13078</v>
      </c>
      <c r="B3300" s="6" t="s">
        <v>26792</v>
      </c>
      <c r="C3300" s="6" t="s">
        <v>25536</v>
      </c>
      <c r="D3300" s="6" t="str">
        <f t="shared" si="51"/>
        <v>m2</v>
      </c>
    </row>
    <row r="3301" spans="1:4" x14ac:dyDescent="0.2">
      <c r="A3301" s="6" t="s">
        <v>1073</v>
      </c>
      <c r="B3301" s="6" t="s">
        <v>26793</v>
      </c>
      <c r="C3301" s="6" t="s">
        <v>25536</v>
      </c>
      <c r="D3301" s="6" t="str">
        <f t="shared" si="51"/>
        <v>m2</v>
      </c>
    </row>
    <row r="3302" spans="1:4" x14ac:dyDescent="0.2">
      <c r="A3302" s="6" t="s">
        <v>13079</v>
      </c>
      <c r="B3302" s="6" t="s">
        <v>26793</v>
      </c>
      <c r="C3302" s="6" t="s">
        <v>25536</v>
      </c>
      <c r="D3302" s="6" t="str">
        <f t="shared" si="51"/>
        <v>m2</v>
      </c>
    </row>
    <row r="3303" spans="1:4" x14ac:dyDescent="0.2">
      <c r="A3303" s="6" t="s">
        <v>6985</v>
      </c>
      <c r="B3303" s="6" t="s">
        <v>26794</v>
      </c>
      <c r="C3303" s="6" t="s">
        <v>12</v>
      </c>
      <c r="D3303" s="6" t="str">
        <f t="shared" si="51"/>
        <v>un</v>
      </c>
    </row>
    <row r="3304" spans="1:4" x14ac:dyDescent="0.2">
      <c r="A3304" s="6" t="s">
        <v>13080</v>
      </c>
      <c r="B3304" s="6" t="s">
        <v>26794</v>
      </c>
      <c r="C3304" s="6" t="s">
        <v>12</v>
      </c>
      <c r="D3304" s="6" t="str">
        <f t="shared" si="51"/>
        <v>un</v>
      </c>
    </row>
    <row r="3305" spans="1:4" x14ac:dyDescent="0.2">
      <c r="A3305" s="6" t="s">
        <v>6986</v>
      </c>
      <c r="B3305" s="6" t="s">
        <v>26795</v>
      </c>
      <c r="C3305" s="6" t="s">
        <v>12</v>
      </c>
      <c r="D3305" s="6" t="str">
        <f t="shared" si="51"/>
        <v>un</v>
      </c>
    </row>
    <row r="3306" spans="1:4" x14ac:dyDescent="0.2">
      <c r="A3306" s="6" t="s">
        <v>13081</v>
      </c>
      <c r="B3306" s="6" t="s">
        <v>26795</v>
      </c>
      <c r="C3306" s="6" t="s">
        <v>12</v>
      </c>
      <c r="D3306" s="6" t="str">
        <f t="shared" si="51"/>
        <v>un</v>
      </c>
    </row>
    <row r="3307" spans="1:4" x14ac:dyDescent="0.2">
      <c r="A3307" s="6" t="s">
        <v>1074</v>
      </c>
      <c r="B3307" s="6" t="s">
        <v>26796</v>
      </c>
      <c r="C3307" s="6" t="s">
        <v>25536</v>
      </c>
      <c r="D3307" s="6" t="str">
        <f t="shared" si="51"/>
        <v>m2</v>
      </c>
    </row>
    <row r="3308" spans="1:4" x14ac:dyDescent="0.2">
      <c r="A3308" s="6" t="s">
        <v>13082</v>
      </c>
      <c r="B3308" s="6" t="s">
        <v>26796</v>
      </c>
      <c r="C3308" s="6" t="s">
        <v>25536</v>
      </c>
      <c r="D3308" s="6" t="str">
        <f t="shared" si="51"/>
        <v>m2</v>
      </c>
    </row>
    <row r="3309" spans="1:4" x14ac:dyDescent="0.2">
      <c r="A3309" s="6" t="s">
        <v>1075</v>
      </c>
      <c r="B3309" s="6" t="s">
        <v>26797</v>
      </c>
      <c r="C3309" s="6" t="s">
        <v>25536</v>
      </c>
      <c r="D3309" s="6" t="str">
        <f t="shared" si="51"/>
        <v>m2</v>
      </c>
    </row>
    <row r="3310" spans="1:4" x14ac:dyDescent="0.2">
      <c r="A3310" s="6" t="s">
        <v>13083</v>
      </c>
      <c r="B3310" s="6" t="s">
        <v>26797</v>
      </c>
      <c r="C3310" s="6" t="s">
        <v>25536</v>
      </c>
      <c r="D3310" s="6" t="str">
        <f t="shared" si="51"/>
        <v>m2</v>
      </c>
    </row>
    <row r="3311" spans="1:4" x14ac:dyDescent="0.2">
      <c r="A3311" s="6" t="s">
        <v>1076</v>
      </c>
      <c r="B3311" s="6" t="s">
        <v>26798</v>
      </c>
      <c r="C3311" s="6" t="s">
        <v>25536</v>
      </c>
      <c r="D3311" s="6" t="str">
        <f t="shared" si="51"/>
        <v>m2</v>
      </c>
    </row>
    <row r="3312" spans="1:4" x14ac:dyDescent="0.2">
      <c r="A3312" s="6" t="s">
        <v>13084</v>
      </c>
      <c r="B3312" s="6" t="s">
        <v>26798</v>
      </c>
      <c r="C3312" s="6" t="s">
        <v>25536</v>
      </c>
      <c r="D3312" s="6" t="str">
        <f t="shared" si="51"/>
        <v>m2</v>
      </c>
    </row>
    <row r="3313" spans="1:4" x14ac:dyDescent="0.2">
      <c r="A3313" s="6" t="s">
        <v>1077</v>
      </c>
      <c r="B3313" s="6" t="s">
        <v>26799</v>
      </c>
      <c r="C3313" s="6" t="s">
        <v>26048</v>
      </c>
      <c r="D3313" s="6" t="str">
        <f t="shared" si="51"/>
        <v>unxmes</v>
      </c>
    </row>
    <row r="3314" spans="1:4" x14ac:dyDescent="0.2">
      <c r="A3314" s="6" t="s">
        <v>13085</v>
      </c>
      <c r="B3314" s="6" t="s">
        <v>26799</v>
      </c>
      <c r="C3314" s="6" t="s">
        <v>26048</v>
      </c>
      <c r="D3314" s="6" t="str">
        <f t="shared" si="51"/>
        <v>unxmes</v>
      </c>
    </row>
    <row r="3315" spans="1:4" x14ac:dyDescent="0.2">
      <c r="A3315" s="6" t="s">
        <v>1078</v>
      </c>
      <c r="B3315" s="6" t="s">
        <v>26800</v>
      </c>
      <c r="C3315" s="6" t="s">
        <v>26048</v>
      </c>
      <c r="D3315" s="6" t="str">
        <f t="shared" si="51"/>
        <v>unxmes</v>
      </c>
    </row>
    <row r="3316" spans="1:4" x14ac:dyDescent="0.2">
      <c r="A3316" s="6" t="s">
        <v>13086</v>
      </c>
      <c r="B3316" s="6" t="s">
        <v>26800</v>
      </c>
      <c r="C3316" s="6" t="s">
        <v>26048</v>
      </c>
      <c r="D3316" s="6" t="str">
        <f t="shared" si="51"/>
        <v>unxmes</v>
      </c>
    </row>
    <row r="3317" spans="1:4" x14ac:dyDescent="0.2">
      <c r="A3317" s="6" t="s">
        <v>1079</v>
      </c>
      <c r="B3317" s="6" t="s">
        <v>26801</v>
      </c>
      <c r="C3317" s="6" t="s">
        <v>26048</v>
      </c>
      <c r="D3317" s="6" t="str">
        <f t="shared" si="51"/>
        <v>unxmes</v>
      </c>
    </row>
    <row r="3318" spans="1:4" x14ac:dyDescent="0.2">
      <c r="A3318" s="6" t="s">
        <v>13087</v>
      </c>
      <c r="B3318" s="6" t="s">
        <v>26801</v>
      </c>
      <c r="C3318" s="6" t="s">
        <v>26048</v>
      </c>
      <c r="D3318" s="6" t="str">
        <f t="shared" si="51"/>
        <v>unxmes</v>
      </c>
    </row>
    <row r="3319" spans="1:4" x14ac:dyDescent="0.2">
      <c r="A3319" s="6" t="s">
        <v>1080</v>
      </c>
      <c r="B3319" s="6" t="s">
        <v>26802</v>
      </c>
      <c r="C3319" s="6" t="s">
        <v>26048</v>
      </c>
      <c r="D3319" s="6" t="str">
        <f t="shared" si="51"/>
        <v>unxmes</v>
      </c>
    </row>
    <row r="3320" spans="1:4" x14ac:dyDescent="0.2">
      <c r="A3320" s="6" t="s">
        <v>13088</v>
      </c>
      <c r="B3320" s="6" t="s">
        <v>26802</v>
      </c>
      <c r="C3320" s="6" t="s">
        <v>26048</v>
      </c>
      <c r="D3320" s="6" t="str">
        <f t="shared" si="51"/>
        <v>unxmes</v>
      </c>
    </row>
    <row r="3321" spans="1:4" x14ac:dyDescent="0.2">
      <c r="A3321" s="6" t="s">
        <v>1081</v>
      </c>
      <c r="B3321" s="6" t="s">
        <v>26803</v>
      </c>
      <c r="C3321" s="6" t="s">
        <v>26048</v>
      </c>
      <c r="D3321" s="6" t="str">
        <f t="shared" si="51"/>
        <v>unxmes</v>
      </c>
    </row>
    <row r="3322" spans="1:4" x14ac:dyDescent="0.2">
      <c r="A3322" s="6" t="s">
        <v>13089</v>
      </c>
      <c r="B3322" s="6" t="s">
        <v>26803</v>
      </c>
      <c r="C3322" s="6" t="s">
        <v>26048</v>
      </c>
      <c r="D3322" s="6" t="str">
        <f t="shared" si="51"/>
        <v>unxmes</v>
      </c>
    </row>
    <row r="3323" spans="1:4" x14ac:dyDescent="0.2">
      <c r="A3323" s="6" t="s">
        <v>6987</v>
      </c>
      <c r="B3323" s="6" t="s">
        <v>26804</v>
      </c>
      <c r="C3323" s="6" t="s">
        <v>26048</v>
      </c>
      <c r="D3323" s="6" t="str">
        <f t="shared" si="51"/>
        <v>unxmes</v>
      </c>
    </row>
    <row r="3324" spans="1:4" x14ac:dyDescent="0.2">
      <c r="A3324" s="6" t="s">
        <v>13090</v>
      </c>
      <c r="B3324" s="6" t="s">
        <v>26804</v>
      </c>
      <c r="C3324" s="6" t="s">
        <v>26048</v>
      </c>
      <c r="D3324" s="6" t="str">
        <f t="shared" si="51"/>
        <v>unxmes</v>
      </c>
    </row>
    <row r="3325" spans="1:4" x14ac:dyDescent="0.2">
      <c r="A3325" s="6" t="s">
        <v>6988</v>
      </c>
      <c r="B3325" s="6" t="s">
        <v>26805</v>
      </c>
      <c r="C3325" s="6" t="s">
        <v>26048</v>
      </c>
      <c r="D3325" s="6" t="str">
        <f t="shared" si="51"/>
        <v>unxmes</v>
      </c>
    </row>
    <row r="3326" spans="1:4" x14ac:dyDescent="0.2">
      <c r="A3326" s="6" t="s">
        <v>13091</v>
      </c>
      <c r="B3326" s="6" t="s">
        <v>26805</v>
      </c>
      <c r="C3326" s="6" t="s">
        <v>26048</v>
      </c>
      <c r="D3326" s="6" t="str">
        <f t="shared" si="51"/>
        <v>unxmes</v>
      </c>
    </row>
    <row r="3327" spans="1:4" x14ac:dyDescent="0.2">
      <c r="A3327" s="6" t="s">
        <v>1082</v>
      </c>
      <c r="B3327" s="6" t="s">
        <v>26806</v>
      </c>
      <c r="C3327" s="6" t="s">
        <v>12</v>
      </c>
      <c r="D3327" s="6" t="str">
        <f t="shared" si="51"/>
        <v>un</v>
      </c>
    </row>
    <row r="3328" spans="1:4" x14ac:dyDescent="0.2">
      <c r="A3328" s="6" t="s">
        <v>13092</v>
      </c>
      <c r="B3328" s="6" t="s">
        <v>26806</v>
      </c>
      <c r="C3328" s="6" t="s">
        <v>12</v>
      </c>
      <c r="D3328" s="6" t="str">
        <f t="shared" si="51"/>
        <v>un</v>
      </c>
    </row>
    <row r="3329" spans="1:4" x14ac:dyDescent="0.2">
      <c r="A3329" s="6" t="s">
        <v>1083</v>
      </c>
      <c r="B3329" s="6" t="s">
        <v>26807</v>
      </c>
      <c r="C3329" s="6" t="s">
        <v>12</v>
      </c>
      <c r="D3329" s="6" t="str">
        <f t="shared" si="51"/>
        <v>un</v>
      </c>
    </row>
    <row r="3330" spans="1:4" x14ac:dyDescent="0.2">
      <c r="A3330" s="6" t="s">
        <v>13093</v>
      </c>
      <c r="B3330" s="6" t="s">
        <v>26807</v>
      </c>
      <c r="C3330" s="6" t="s">
        <v>12</v>
      </c>
      <c r="D3330" s="6" t="str">
        <f t="shared" ref="D3330:D3393" si="52">LOWER(C3330)</f>
        <v>un</v>
      </c>
    </row>
    <row r="3331" spans="1:4" x14ac:dyDescent="0.2">
      <c r="A3331" s="6" t="s">
        <v>1084</v>
      </c>
      <c r="B3331" s="6" t="s">
        <v>26808</v>
      </c>
      <c r="C3331" s="6" t="s">
        <v>12</v>
      </c>
      <c r="D3331" s="6" t="str">
        <f t="shared" si="52"/>
        <v>un</v>
      </c>
    </row>
    <row r="3332" spans="1:4" x14ac:dyDescent="0.2">
      <c r="A3332" s="6" t="s">
        <v>13094</v>
      </c>
      <c r="B3332" s="6" t="s">
        <v>26808</v>
      </c>
      <c r="C3332" s="6" t="s">
        <v>12</v>
      </c>
      <c r="D3332" s="6" t="str">
        <f t="shared" si="52"/>
        <v>un</v>
      </c>
    </row>
    <row r="3333" spans="1:4" x14ac:dyDescent="0.2">
      <c r="A3333" s="6" t="s">
        <v>1085</v>
      </c>
      <c r="B3333" s="6" t="s">
        <v>26809</v>
      </c>
      <c r="C3333" s="6" t="s">
        <v>12</v>
      </c>
      <c r="D3333" s="6" t="str">
        <f t="shared" si="52"/>
        <v>un</v>
      </c>
    </row>
    <row r="3334" spans="1:4" x14ac:dyDescent="0.2">
      <c r="A3334" s="6" t="s">
        <v>13095</v>
      </c>
      <c r="B3334" s="6" t="s">
        <v>26809</v>
      </c>
      <c r="C3334" s="6" t="s">
        <v>12</v>
      </c>
      <c r="D3334" s="6" t="str">
        <f t="shared" si="52"/>
        <v>un</v>
      </c>
    </row>
    <row r="3335" spans="1:4" x14ac:dyDescent="0.2">
      <c r="A3335" s="6" t="s">
        <v>1086</v>
      </c>
      <c r="B3335" s="6" t="s">
        <v>26810</v>
      </c>
      <c r="C3335" s="6" t="s">
        <v>12</v>
      </c>
      <c r="D3335" s="6" t="str">
        <f t="shared" si="52"/>
        <v>un</v>
      </c>
    </row>
    <row r="3336" spans="1:4" x14ac:dyDescent="0.2">
      <c r="A3336" s="6" t="s">
        <v>13096</v>
      </c>
      <c r="B3336" s="6" t="s">
        <v>26810</v>
      </c>
      <c r="C3336" s="6" t="s">
        <v>12</v>
      </c>
      <c r="D3336" s="6" t="str">
        <f t="shared" si="52"/>
        <v>un</v>
      </c>
    </row>
    <row r="3337" spans="1:4" x14ac:dyDescent="0.2">
      <c r="A3337" s="6" t="s">
        <v>1087</v>
      </c>
      <c r="B3337" s="6" t="s">
        <v>26811</v>
      </c>
      <c r="C3337" s="6" t="s">
        <v>12</v>
      </c>
      <c r="D3337" s="6" t="str">
        <f t="shared" si="52"/>
        <v>un</v>
      </c>
    </row>
    <row r="3338" spans="1:4" x14ac:dyDescent="0.2">
      <c r="A3338" s="6" t="s">
        <v>13097</v>
      </c>
      <c r="B3338" s="6" t="s">
        <v>26811</v>
      </c>
      <c r="C3338" s="6" t="s">
        <v>12</v>
      </c>
      <c r="D3338" s="6" t="str">
        <f t="shared" si="52"/>
        <v>un</v>
      </c>
    </row>
    <row r="3339" spans="1:4" x14ac:dyDescent="0.2">
      <c r="A3339" s="6" t="s">
        <v>1088</v>
      </c>
      <c r="B3339" s="6" t="s">
        <v>26812</v>
      </c>
      <c r="C3339" s="6" t="s">
        <v>12</v>
      </c>
      <c r="D3339" s="6" t="str">
        <f t="shared" si="52"/>
        <v>un</v>
      </c>
    </row>
    <row r="3340" spans="1:4" x14ac:dyDescent="0.2">
      <c r="A3340" s="6" t="s">
        <v>13098</v>
      </c>
      <c r="B3340" s="6" t="s">
        <v>26812</v>
      </c>
      <c r="C3340" s="6" t="s">
        <v>12</v>
      </c>
      <c r="D3340" s="6" t="str">
        <f t="shared" si="52"/>
        <v>un</v>
      </c>
    </row>
    <row r="3341" spans="1:4" x14ac:dyDescent="0.2">
      <c r="A3341" s="6" t="s">
        <v>1089</v>
      </c>
      <c r="B3341" s="6" t="s">
        <v>26813</v>
      </c>
      <c r="C3341" s="6" t="s">
        <v>12</v>
      </c>
      <c r="D3341" s="6" t="str">
        <f t="shared" si="52"/>
        <v>un</v>
      </c>
    </row>
    <row r="3342" spans="1:4" x14ac:dyDescent="0.2">
      <c r="A3342" s="6" t="s">
        <v>13099</v>
      </c>
      <c r="B3342" s="6" t="s">
        <v>26813</v>
      </c>
      <c r="C3342" s="6" t="s">
        <v>12</v>
      </c>
      <c r="D3342" s="6" t="str">
        <f t="shared" si="52"/>
        <v>un</v>
      </c>
    </row>
    <row r="3343" spans="1:4" x14ac:dyDescent="0.2">
      <c r="A3343" s="6" t="s">
        <v>1090</v>
      </c>
      <c r="B3343" s="6" t="s">
        <v>26814</v>
      </c>
      <c r="C3343" s="6" t="s">
        <v>12</v>
      </c>
      <c r="D3343" s="6" t="str">
        <f t="shared" si="52"/>
        <v>un</v>
      </c>
    </row>
    <row r="3344" spans="1:4" x14ac:dyDescent="0.2">
      <c r="A3344" s="6" t="s">
        <v>13100</v>
      </c>
      <c r="B3344" s="6" t="s">
        <v>26814</v>
      </c>
      <c r="C3344" s="6" t="s">
        <v>12</v>
      </c>
      <c r="D3344" s="6" t="str">
        <f t="shared" si="52"/>
        <v>un</v>
      </c>
    </row>
    <row r="3345" spans="1:4" x14ac:dyDescent="0.2">
      <c r="A3345" s="6" t="s">
        <v>1091</v>
      </c>
      <c r="B3345" s="6" t="s">
        <v>26815</v>
      </c>
      <c r="C3345" s="6" t="s">
        <v>25536</v>
      </c>
      <c r="D3345" s="6" t="str">
        <f t="shared" si="52"/>
        <v>m2</v>
      </c>
    </row>
    <row r="3346" spans="1:4" x14ac:dyDescent="0.2">
      <c r="A3346" s="6" t="s">
        <v>13101</v>
      </c>
      <c r="B3346" s="6" t="s">
        <v>26815</v>
      </c>
      <c r="C3346" s="6" t="s">
        <v>25536</v>
      </c>
      <c r="D3346" s="6" t="str">
        <f t="shared" si="52"/>
        <v>m2</v>
      </c>
    </row>
    <row r="3347" spans="1:4" x14ac:dyDescent="0.2">
      <c r="A3347" s="6" t="s">
        <v>1092</v>
      </c>
      <c r="B3347" s="6" t="s">
        <v>26816</v>
      </c>
      <c r="C3347" s="6" t="s">
        <v>25536</v>
      </c>
      <c r="D3347" s="6" t="str">
        <f t="shared" si="52"/>
        <v>m2</v>
      </c>
    </row>
    <row r="3348" spans="1:4" x14ac:dyDescent="0.2">
      <c r="A3348" s="6" t="s">
        <v>13102</v>
      </c>
      <c r="B3348" s="6" t="s">
        <v>26816</v>
      </c>
      <c r="C3348" s="6" t="s">
        <v>25536</v>
      </c>
      <c r="D3348" s="6" t="str">
        <f t="shared" si="52"/>
        <v>m2</v>
      </c>
    </row>
    <row r="3349" spans="1:4" x14ac:dyDescent="0.2">
      <c r="A3349" s="6" t="s">
        <v>1093</v>
      </c>
      <c r="B3349" s="6" t="s">
        <v>26817</v>
      </c>
      <c r="C3349" s="6" t="s">
        <v>25536</v>
      </c>
      <c r="D3349" s="6" t="str">
        <f t="shared" si="52"/>
        <v>m2</v>
      </c>
    </row>
    <row r="3350" spans="1:4" x14ac:dyDescent="0.2">
      <c r="A3350" s="6" t="s">
        <v>13103</v>
      </c>
      <c r="B3350" s="6" t="s">
        <v>26817</v>
      </c>
      <c r="C3350" s="6" t="s">
        <v>25536</v>
      </c>
      <c r="D3350" s="6" t="str">
        <f t="shared" si="52"/>
        <v>m2</v>
      </c>
    </row>
    <row r="3351" spans="1:4" x14ac:dyDescent="0.2">
      <c r="A3351" s="6" t="s">
        <v>1094</v>
      </c>
      <c r="B3351" s="6" t="s">
        <v>26818</v>
      </c>
      <c r="C3351" s="6" t="s">
        <v>25536</v>
      </c>
      <c r="D3351" s="6" t="str">
        <f t="shared" si="52"/>
        <v>m2</v>
      </c>
    </row>
    <row r="3352" spans="1:4" x14ac:dyDescent="0.2">
      <c r="A3352" s="6" t="s">
        <v>13104</v>
      </c>
      <c r="B3352" s="6" t="s">
        <v>26818</v>
      </c>
      <c r="C3352" s="6" t="s">
        <v>25536</v>
      </c>
      <c r="D3352" s="6" t="str">
        <f t="shared" si="52"/>
        <v>m2</v>
      </c>
    </row>
    <row r="3353" spans="1:4" x14ac:dyDescent="0.2">
      <c r="A3353" s="6" t="s">
        <v>1095</v>
      </c>
      <c r="B3353" s="6" t="s">
        <v>26819</v>
      </c>
      <c r="C3353" s="6" t="s">
        <v>25536</v>
      </c>
      <c r="D3353" s="6" t="str">
        <f t="shared" si="52"/>
        <v>m2</v>
      </c>
    </row>
    <row r="3354" spans="1:4" x14ac:dyDescent="0.2">
      <c r="A3354" s="6" t="s">
        <v>13105</v>
      </c>
      <c r="B3354" s="6" t="s">
        <v>26819</v>
      </c>
      <c r="C3354" s="6" t="s">
        <v>25536</v>
      </c>
      <c r="D3354" s="6" t="str">
        <f t="shared" si="52"/>
        <v>m2</v>
      </c>
    </row>
    <row r="3355" spans="1:4" x14ac:dyDescent="0.2">
      <c r="A3355" s="6" t="s">
        <v>1096</v>
      </c>
      <c r="B3355" s="6" t="s">
        <v>26820</v>
      </c>
      <c r="C3355" s="6" t="s">
        <v>25536</v>
      </c>
      <c r="D3355" s="6" t="str">
        <f t="shared" si="52"/>
        <v>m2</v>
      </c>
    </row>
    <row r="3356" spans="1:4" x14ac:dyDescent="0.2">
      <c r="A3356" s="6" t="s">
        <v>13106</v>
      </c>
      <c r="B3356" s="6" t="s">
        <v>26820</v>
      </c>
      <c r="C3356" s="6" t="s">
        <v>25536</v>
      </c>
      <c r="D3356" s="6" t="str">
        <f t="shared" si="52"/>
        <v>m2</v>
      </c>
    </row>
    <row r="3357" spans="1:4" x14ac:dyDescent="0.2">
      <c r="A3357" s="6" t="s">
        <v>6989</v>
      </c>
      <c r="B3357" s="6" t="s">
        <v>26821</v>
      </c>
      <c r="C3357" s="6" t="s">
        <v>12</v>
      </c>
      <c r="D3357" s="6" t="str">
        <f t="shared" si="52"/>
        <v>un</v>
      </c>
    </row>
    <row r="3358" spans="1:4" x14ac:dyDescent="0.2">
      <c r="A3358" s="6" t="s">
        <v>13107</v>
      </c>
      <c r="B3358" s="6" t="s">
        <v>26821</v>
      </c>
      <c r="C3358" s="6" t="s">
        <v>12</v>
      </c>
      <c r="D3358" s="6" t="str">
        <f t="shared" si="52"/>
        <v>un</v>
      </c>
    </row>
    <row r="3359" spans="1:4" x14ac:dyDescent="0.2">
      <c r="A3359" s="6" t="s">
        <v>6990</v>
      </c>
      <c r="B3359" s="6" t="s">
        <v>26822</v>
      </c>
      <c r="C3359" s="6" t="s">
        <v>12</v>
      </c>
      <c r="D3359" s="6" t="str">
        <f t="shared" si="52"/>
        <v>un</v>
      </c>
    </row>
    <row r="3360" spans="1:4" x14ac:dyDescent="0.2">
      <c r="A3360" s="6" t="s">
        <v>13108</v>
      </c>
      <c r="B3360" s="6" t="s">
        <v>26822</v>
      </c>
      <c r="C3360" s="6" t="s">
        <v>12</v>
      </c>
      <c r="D3360" s="6" t="str">
        <f t="shared" si="52"/>
        <v>un</v>
      </c>
    </row>
    <row r="3361" spans="1:4" x14ac:dyDescent="0.2">
      <c r="A3361" s="6" t="s">
        <v>1097</v>
      </c>
      <c r="B3361" s="6" t="s">
        <v>26823</v>
      </c>
      <c r="C3361" s="6" t="s">
        <v>25536</v>
      </c>
      <c r="D3361" s="6" t="str">
        <f t="shared" si="52"/>
        <v>m2</v>
      </c>
    </row>
    <row r="3362" spans="1:4" x14ac:dyDescent="0.2">
      <c r="A3362" s="6" t="s">
        <v>13109</v>
      </c>
      <c r="B3362" s="6" t="s">
        <v>26823</v>
      </c>
      <c r="C3362" s="6" t="s">
        <v>25536</v>
      </c>
      <c r="D3362" s="6" t="str">
        <f t="shared" si="52"/>
        <v>m2</v>
      </c>
    </row>
    <row r="3363" spans="1:4" x14ac:dyDescent="0.2">
      <c r="A3363" s="6" t="s">
        <v>1098</v>
      </c>
      <c r="B3363" s="6" t="s">
        <v>26824</v>
      </c>
      <c r="C3363" s="6" t="s">
        <v>25536</v>
      </c>
      <c r="D3363" s="6" t="str">
        <f t="shared" si="52"/>
        <v>m2</v>
      </c>
    </row>
    <row r="3364" spans="1:4" x14ac:dyDescent="0.2">
      <c r="A3364" s="6" t="s">
        <v>13110</v>
      </c>
      <c r="B3364" s="6" t="s">
        <v>26824</v>
      </c>
      <c r="C3364" s="6" t="s">
        <v>25536</v>
      </c>
      <c r="D3364" s="6" t="str">
        <f t="shared" si="52"/>
        <v>m2</v>
      </c>
    </row>
    <row r="3365" spans="1:4" x14ac:dyDescent="0.2">
      <c r="A3365" s="6" t="s">
        <v>1099</v>
      </c>
      <c r="B3365" s="6" t="s">
        <v>26825</v>
      </c>
      <c r="C3365" s="6" t="s">
        <v>25536</v>
      </c>
      <c r="D3365" s="6" t="str">
        <f t="shared" si="52"/>
        <v>m2</v>
      </c>
    </row>
    <row r="3366" spans="1:4" x14ac:dyDescent="0.2">
      <c r="A3366" s="6" t="s">
        <v>13111</v>
      </c>
      <c r="B3366" s="6" t="s">
        <v>26825</v>
      </c>
      <c r="C3366" s="6" t="s">
        <v>25536</v>
      </c>
      <c r="D3366" s="6" t="str">
        <f t="shared" si="52"/>
        <v>m2</v>
      </c>
    </row>
    <row r="3367" spans="1:4" x14ac:dyDescent="0.2">
      <c r="A3367" s="6" t="s">
        <v>1100</v>
      </c>
      <c r="B3367" s="6" t="s">
        <v>26826</v>
      </c>
      <c r="C3367" s="6" t="s">
        <v>25536</v>
      </c>
      <c r="D3367" s="6" t="str">
        <f t="shared" si="52"/>
        <v>m2</v>
      </c>
    </row>
    <row r="3368" spans="1:4" x14ac:dyDescent="0.2">
      <c r="A3368" s="6" t="s">
        <v>13112</v>
      </c>
      <c r="B3368" s="6" t="s">
        <v>26826</v>
      </c>
      <c r="C3368" s="6" t="s">
        <v>25536</v>
      </c>
      <c r="D3368" s="6" t="str">
        <f t="shared" si="52"/>
        <v>m2</v>
      </c>
    </row>
    <row r="3369" spans="1:4" x14ac:dyDescent="0.2">
      <c r="A3369" s="6" t="s">
        <v>1101</v>
      </c>
      <c r="B3369" s="6" t="s">
        <v>26827</v>
      </c>
      <c r="C3369" s="6" t="s">
        <v>25536</v>
      </c>
      <c r="D3369" s="6" t="str">
        <f t="shared" si="52"/>
        <v>m2</v>
      </c>
    </row>
    <row r="3370" spans="1:4" x14ac:dyDescent="0.2">
      <c r="A3370" s="6" t="s">
        <v>13113</v>
      </c>
      <c r="B3370" s="6" t="s">
        <v>26827</v>
      </c>
      <c r="C3370" s="6" t="s">
        <v>25536</v>
      </c>
      <c r="D3370" s="6" t="str">
        <f t="shared" si="52"/>
        <v>m2</v>
      </c>
    </row>
    <row r="3371" spans="1:4" x14ac:dyDescent="0.2">
      <c r="A3371" s="6" t="s">
        <v>1102</v>
      </c>
      <c r="B3371" s="6" t="s">
        <v>26828</v>
      </c>
      <c r="C3371" s="6" t="s">
        <v>25536</v>
      </c>
      <c r="D3371" s="6" t="str">
        <f t="shared" si="52"/>
        <v>m2</v>
      </c>
    </row>
    <row r="3372" spans="1:4" x14ac:dyDescent="0.2">
      <c r="A3372" s="6" t="s">
        <v>13114</v>
      </c>
      <c r="B3372" s="6" t="s">
        <v>26828</v>
      </c>
      <c r="C3372" s="6" t="s">
        <v>25536</v>
      </c>
      <c r="D3372" s="6" t="str">
        <f t="shared" si="52"/>
        <v>m2</v>
      </c>
    </row>
    <row r="3373" spans="1:4" x14ac:dyDescent="0.2">
      <c r="A3373" s="6" t="s">
        <v>1103</v>
      </c>
      <c r="B3373" s="6" t="s">
        <v>26829</v>
      </c>
      <c r="C3373" s="6" t="s">
        <v>25536</v>
      </c>
      <c r="D3373" s="6" t="str">
        <f t="shared" si="52"/>
        <v>m2</v>
      </c>
    </row>
    <row r="3374" spans="1:4" x14ac:dyDescent="0.2">
      <c r="A3374" s="6" t="s">
        <v>13115</v>
      </c>
      <c r="B3374" s="6" t="s">
        <v>26829</v>
      </c>
      <c r="C3374" s="6" t="s">
        <v>25536</v>
      </c>
      <c r="D3374" s="6" t="str">
        <f t="shared" si="52"/>
        <v>m2</v>
      </c>
    </row>
    <row r="3375" spans="1:4" x14ac:dyDescent="0.2">
      <c r="A3375" s="6" t="s">
        <v>1104</v>
      </c>
      <c r="B3375" s="6" t="s">
        <v>26830</v>
      </c>
      <c r="C3375" s="6" t="s">
        <v>25536</v>
      </c>
      <c r="D3375" s="6" t="str">
        <f t="shared" si="52"/>
        <v>m2</v>
      </c>
    </row>
    <row r="3376" spans="1:4" x14ac:dyDescent="0.2">
      <c r="A3376" s="6" t="s">
        <v>13116</v>
      </c>
      <c r="B3376" s="6" t="s">
        <v>26830</v>
      </c>
      <c r="C3376" s="6" t="s">
        <v>25536</v>
      </c>
      <c r="D3376" s="6" t="str">
        <f t="shared" si="52"/>
        <v>m2</v>
      </c>
    </row>
    <row r="3377" spans="1:4" x14ac:dyDescent="0.2">
      <c r="A3377" s="6" t="s">
        <v>1105</v>
      </c>
      <c r="B3377" s="6" t="s">
        <v>26831</v>
      </c>
      <c r="C3377" s="6" t="s">
        <v>25536</v>
      </c>
      <c r="D3377" s="6" t="str">
        <f t="shared" si="52"/>
        <v>m2</v>
      </c>
    </row>
    <row r="3378" spans="1:4" x14ac:dyDescent="0.2">
      <c r="A3378" s="6" t="s">
        <v>13117</v>
      </c>
      <c r="B3378" s="6" t="s">
        <v>26831</v>
      </c>
      <c r="C3378" s="6" t="s">
        <v>25536</v>
      </c>
      <c r="D3378" s="6" t="str">
        <f t="shared" si="52"/>
        <v>m2</v>
      </c>
    </row>
    <row r="3379" spans="1:4" x14ac:dyDescent="0.2">
      <c r="A3379" s="6" t="s">
        <v>1106</v>
      </c>
      <c r="B3379" s="6" t="s">
        <v>26832</v>
      </c>
      <c r="C3379" s="6" t="s">
        <v>25536</v>
      </c>
      <c r="D3379" s="6" t="str">
        <f t="shared" si="52"/>
        <v>m2</v>
      </c>
    </row>
    <row r="3380" spans="1:4" x14ac:dyDescent="0.2">
      <c r="A3380" s="6" t="s">
        <v>13118</v>
      </c>
      <c r="B3380" s="6" t="s">
        <v>26832</v>
      </c>
      <c r="C3380" s="6" t="s">
        <v>25536</v>
      </c>
      <c r="D3380" s="6" t="str">
        <f t="shared" si="52"/>
        <v>m2</v>
      </c>
    </row>
    <row r="3381" spans="1:4" x14ac:dyDescent="0.2">
      <c r="A3381" s="6" t="s">
        <v>6991</v>
      </c>
      <c r="B3381" s="6" t="s">
        <v>26833</v>
      </c>
      <c r="C3381" s="6" t="s">
        <v>12</v>
      </c>
      <c r="D3381" s="6" t="str">
        <f t="shared" si="52"/>
        <v>un</v>
      </c>
    </row>
    <row r="3382" spans="1:4" x14ac:dyDescent="0.2">
      <c r="A3382" s="6" t="s">
        <v>13119</v>
      </c>
      <c r="B3382" s="6" t="s">
        <v>26833</v>
      </c>
      <c r="C3382" s="6" t="s">
        <v>12</v>
      </c>
      <c r="D3382" s="6" t="str">
        <f t="shared" si="52"/>
        <v>un</v>
      </c>
    </row>
    <row r="3383" spans="1:4" x14ac:dyDescent="0.2">
      <c r="A3383" s="6" t="s">
        <v>1107</v>
      </c>
      <c r="B3383" s="6" t="s">
        <v>26834</v>
      </c>
      <c r="C3383" s="6" t="s">
        <v>12</v>
      </c>
      <c r="D3383" s="6" t="str">
        <f t="shared" si="52"/>
        <v>un</v>
      </c>
    </row>
    <row r="3384" spans="1:4" x14ac:dyDescent="0.2">
      <c r="A3384" s="6" t="s">
        <v>13120</v>
      </c>
      <c r="B3384" s="6" t="s">
        <v>26834</v>
      </c>
      <c r="C3384" s="6" t="s">
        <v>12</v>
      </c>
      <c r="D3384" s="6" t="str">
        <f t="shared" si="52"/>
        <v>un</v>
      </c>
    </row>
    <row r="3385" spans="1:4" x14ac:dyDescent="0.2">
      <c r="A3385" s="6" t="s">
        <v>1108</v>
      </c>
      <c r="B3385" s="6" t="s">
        <v>26835</v>
      </c>
      <c r="C3385" s="6" t="s">
        <v>12</v>
      </c>
      <c r="D3385" s="6" t="str">
        <f t="shared" si="52"/>
        <v>un</v>
      </c>
    </row>
    <row r="3386" spans="1:4" x14ac:dyDescent="0.2">
      <c r="A3386" s="6" t="s">
        <v>13121</v>
      </c>
      <c r="B3386" s="6" t="s">
        <v>26835</v>
      </c>
      <c r="C3386" s="6" t="s">
        <v>12</v>
      </c>
      <c r="D3386" s="6" t="str">
        <f t="shared" si="52"/>
        <v>un</v>
      </c>
    </row>
    <row r="3387" spans="1:4" x14ac:dyDescent="0.2">
      <c r="A3387" s="6" t="s">
        <v>1109</v>
      </c>
      <c r="B3387" s="6" t="s">
        <v>26836</v>
      </c>
      <c r="C3387" s="6" t="s">
        <v>12</v>
      </c>
      <c r="D3387" s="6" t="str">
        <f t="shared" si="52"/>
        <v>un</v>
      </c>
    </row>
    <row r="3388" spans="1:4" x14ac:dyDescent="0.2">
      <c r="A3388" s="6" t="s">
        <v>13122</v>
      </c>
      <c r="B3388" s="6" t="s">
        <v>26836</v>
      </c>
      <c r="C3388" s="6" t="s">
        <v>12</v>
      </c>
      <c r="D3388" s="6" t="str">
        <f t="shared" si="52"/>
        <v>un</v>
      </c>
    </row>
    <row r="3389" spans="1:4" x14ac:dyDescent="0.2">
      <c r="A3389" s="6" t="s">
        <v>1110</v>
      </c>
      <c r="B3389" s="6" t="s">
        <v>26837</v>
      </c>
      <c r="C3389" s="6" t="s">
        <v>12</v>
      </c>
      <c r="D3389" s="6" t="str">
        <f t="shared" si="52"/>
        <v>un</v>
      </c>
    </row>
    <row r="3390" spans="1:4" x14ac:dyDescent="0.2">
      <c r="A3390" s="6" t="s">
        <v>13123</v>
      </c>
      <c r="B3390" s="6" t="s">
        <v>26837</v>
      </c>
      <c r="C3390" s="6" t="s">
        <v>12</v>
      </c>
      <c r="D3390" s="6" t="str">
        <f t="shared" si="52"/>
        <v>un</v>
      </c>
    </row>
    <row r="3391" spans="1:4" x14ac:dyDescent="0.2">
      <c r="A3391" s="6" t="s">
        <v>1111</v>
      </c>
      <c r="B3391" s="6" t="s">
        <v>26838</v>
      </c>
      <c r="C3391" s="6" t="s">
        <v>12</v>
      </c>
      <c r="D3391" s="6" t="str">
        <f t="shared" si="52"/>
        <v>un</v>
      </c>
    </row>
    <row r="3392" spans="1:4" x14ac:dyDescent="0.2">
      <c r="A3392" s="6" t="s">
        <v>13124</v>
      </c>
      <c r="B3392" s="6" t="s">
        <v>26838</v>
      </c>
      <c r="C3392" s="6" t="s">
        <v>12</v>
      </c>
      <c r="D3392" s="6" t="str">
        <f t="shared" si="52"/>
        <v>un</v>
      </c>
    </row>
    <row r="3393" spans="1:4" x14ac:dyDescent="0.2">
      <c r="A3393" s="6" t="s">
        <v>1112</v>
      </c>
      <c r="B3393" s="6" t="s">
        <v>26839</v>
      </c>
      <c r="C3393" s="6" t="s">
        <v>12</v>
      </c>
      <c r="D3393" s="6" t="str">
        <f t="shared" si="52"/>
        <v>un</v>
      </c>
    </row>
    <row r="3394" spans="1:4" x14ac:dyDescent="0.2">
      <c r="A3394" s="6" t="s">
        <v>13125</v>
      </c>
      <c r="B3394" s="6" t="s">
        <v>26839</v>
      </c>
      <c r="C3394" s="6" t="s">
        <v>12</v>
      </c>
      <c r="D3394" s="6" t="str">
        <f t="shared" ref="D3394:D3457" si="53">LOWER(C3394)</f>
        <v>un</v>
      </c>
    </row>
    <row r="3395" spans="1:4" x14ac:dyDescent="0.2">
      <c r="A3395" s="6" t="s">
        <v>1113</v>
      </c>
      <c r="B3395" s="6" t="s">
        <v>26840</v>
      </c>
      <c r="C3395" s="6" t="s">
        <v>12</v>
      </c>
      <c r="D3395" s="6" t="str">
        <f t="shared" si="53"/>
        <v>un</v>
      </c>
    </row>
    <row r="3396" spans="1:4" x14ac:dyDescent="0.2">
      <c r="A3396" s="6" t="s">
        <v>13126</v>
      </c>
      <c r="B3396" s="6" t="s">
        <v>26840</v>
      </c>
      <c r="C3396" s="6" t="s">
        <v>12</v>
      </c>
      <c r="D3396" s="6" t="str">
        <f t="shared" si="53"/>
        <v>un</v>
      </c>
    </row>
    <row r="3397" spans="1:4" x14ac:dyDescent="0.2">
      <c r="A3397" s="6" t="s">
        <v>1114</v>
      </c>
      <c r="B3397" s="6" t="s">
        <v>26841</v>
      </c>
      <c r="C3397" s="6" t="s">
        <v>12</v>
      </c>
      <c r="D3397" s="6" t="str">
        <f t="shared" si="53"/>
        <v>un</v>
      </c>
    </row>
    <row r="3398" spans="1:4" x14ac:dyDescent="0.2">
      <c r="A3398" s="6" t="s">
        <v>13127</v>
      </c>
      <c r="B3398" s="6" t="s">
        <v>26841</v>
      </c>
      <c r="C3398" s="6" t="s">
        <v>12</v>
      </c>
      <c r="D3398" s="6" t="str">
        <f t="shared" si="53"/>
        <v>un</v>
      </c>
    </row>
    <row r="3399" spans="1:4" x14ac:dyDescent="0.2">
      <c r="A3399" s="6" t="s">
        <v>1115</v>
      </c>
      <c r="B3399" s="6" t="s">
        <v>26842</v>
      </c>
      <c r="C3399" s="6" t="s">
        <v>12</v>
      </c>
      <c r="D3399" s="6" t="str">
        <f t="shared" si="53"/>
        <v>un</v>
      </c>
    </row>
    <row r="3400" spans="1:4" x14ac:dyDescent="0.2">
      <c r="A3400" s="6" t="s">
        <v>13128</v>
      </c>
      <c r="B3400" s="6" t="s">
        <v>26842</v>
      </c>
      <c r="C3400" s="6" t="s">
        <v>12</v>
      </c>
      <c r="D3400" s="6" t="str">
        <f t="shared" si="53"/>
        <v>un</v>
      </c>
    </row>
    <row r="3401" spans="1:4" x14ac:dyDescent="0.2">
      <c r="A3401" s="6" t="s">
        <v>6992</v>
      </c>
      <c r="B3401" s="6" t="s">
        <v>26843</v>
      </c>
      <c r="C3401" s="6" t="s">
        <v>12</v>
      </c>
      <c r="D3401" s="6" t="str">
        <f t="shared" si="53"/>
        <v>un</v>
      </c>
    </row>
    <row r="3402" spans="1:4" x14ac:dyDescent="0.2">
      <c r="A3402" s="6" t="s">
        <v>13129</v>
      </c>
      <c r="B3402" s="6" t="s">
        <v>26843</v>
      </c>
      <c r="C3402" s="6" t="s">
        <v>12</v>
      </c>
      <c r="D3402" s="6" t="str">
        <f t="shared" si="53"/>
        <v>un</v>
      </c>
    </row>
    <row r="3403" spans="1:4" x14ac:dyDescent="0.2">
      <c r="A3403" s="6" t="s">
        <v>1116</v>
      </c>
      <c r="B3403" s="6" t="s">
        <v>26844</v>
      </c>
      <c r="C3403" s="6" t="s">
        <v>25536</v>
      </c>
      <c r="D3403" s="6" t="str">
        <f t="shared" si="53"/>
        <v>m2</v>
      </c>
    </row>
    <row r="3404" spans="1:4" x14ac:dyDescent="0.2">
      <c r="A3404" s="6" t="s">
        <v>13130</v>
      </c>
      <c r="B3404" s="6" t="s">
        <v>26844</v>
      </c>
      <c r="C3404" s="6" t="s">
        <v>25536</v>
      </c>
      <c r="D3404" s="6" t="str">
        <f t="shared" si="53"/>
        <v>m2</v>
      </c>
    </row>
    <row r="3405" spans="1:4" x14ac:dyDescent="0.2">
      <c r="A3405" s="6" t="s">
        <v>1117</v>
      </c>
      <c r="B3405" s="6" t="s">
        <v>26845</v>
      </c>
      <c r="C3405" s="6" t="s">
        <v>25536</v>
      </c>
      <c r="D3405" s="6" t="str">
        <f t="shared" si="53"/>
        <v>m2</v>
      </c>
    </row>
    <row r="3406" spans="1:4" x14ac:dyDescent="0.2">
      <c r="A3406" s="6" t="s">
        <v>13131</v>
      </c>
      <c r="B3406" s="6" t="s">
        <v>26845</v>
      </c>
      <c r="C3406" s="6" t="s">
        <v>25536</v>
      </c>
      <c r="D3406" s="6" t="str">
        <f t="shared" si="53"/>
        <v>m2</v>
      </c>
    </row>
    <row r="3407" spans="1:4" x14ac:dyDescent="0.2">
      <c r="A3407" s="6" t="s">
        <v>1118</v>
      </c>
      <c r="B3407" s="6" t="s">
        <v>26846</v>
      </c>
      <c r="C3407" s="6" t="s">
        <v>25536</v>
      </c>
      <c r="D3407" s="6" t="str">
        <f t="shared" si="53"/>
        <v>m2</v>
      </c>
    </row>
    <row r="3408" spans="1:4" x14ac:dyDescent="0.2">
      <c r="A3408" s="6" t="s">
        <v>13132</v>
      </c>
      <c r="B3408" s="6" t="s">
        <v>26846</v>
      </c>
      <c r="C3408" s="6" t="s">
        <v>25536</v>
      </c>
      <c r="D3408" s="6" t="str">
        <f t="shared" si="53"/>
        <v>m2</v>
      </c>
    </row>
    <row r="3409" spans="1:4" x14ac:dyDescent="0.2">
      <c r="A3409" s="6" t="s">
        <v>1119</v>
      </c>
      <c r="B3409" s="6" t="s">
        <v>26847</v>
      </c>
      <c r="C3409" s="6" t="s">
        <v>25536</v>
      </c>
      <c r="D3409" s="6" t="str">
        <f t="shared" si="53"/>
        <v>m2</v>
      </c>
    </row>
    <row r="3410" spans="1:4" x14ac:dyDescent="0.2">
      <c r="A3410" s="6" t="s">
        <v>13133</v>
      </c>
      <c r="B3410" s="6" t="s">
        <v>26847</v>
      </c>
      <c r="C3410" s="6" t="s">
        <v>25536</v>
      </c>
      <c r="D3410" s="6" t="str">
        <f t="shared" si="53"/>
        <v>m2</v>
      </c>
    </row>
    <row r="3411" spans="1:4" x14ac:dyDescent="0.2">
      <c r="A3411" s="6" t="s">
        <v>1120</v>
      </c>
      <c r="B3411" s="6" t="s">
        <v>26848</v>
      </c>
      <c r="C3411" s="6" t="s">
        <v>25536</v>
      </c>
      <c r="D3411" s="6" t="str">
        <f t="shared" si="53"/>
        <v>m2</v>
      </c>
    </row>
    <row r="3412" spans="1:4" x14ac:dyDescent="0.2">
      <c r="A3412" s="6" t="s">
        <v>13134</v>
      </c>
      <c r="B3412" s="6" t="s">
        <v>26848</v>
      </c>
      <c r="C3412" s="6" t="s">
        <v>25536</v>
      </c>
      <c r="D3412" s="6" t="str">
        <f t="shared" si="53"/>
        <v>m2</v>
      </c>
    </row>
    <row r="3413" spans="1:4" x14ac:dyDescent="0.2">
      <c r="A3413" s="6" t="s">
        <v>1121</v>
      </c>
      <c r="B3413" s="6" t="s">
        <v>26849</v>
      </c>
      <c r="C3413" s="6" t="s">
        <v>25536</v>
      </c>
      <c r="D3413" s="6" t="str">
        <f t="shared" si="53"/>
        <v>m2</v>
      </c>
    </row>
    <row r="3414" spans="1:4" x14ac:dyDescent="0.2">
      <c r="A3414" s="6" t="s">
        <v>13135</v>
      </c>
      <c r="B3414" s="6" t="s">
        <v>26849</v>
      </c>
      <c r="C3414" s="6" t="s">
        <v>25536</v>
      </c>
      <c r="D3414" s="6" t="str">
        <f t="shared" si="53"/>
        <v>m2</v>
      </c>
    </row>
    <row r="3415" spans="1:4" x14ac:dyDescent="0.2">
      <c r="A3415" s="6" t="s">
        <v>1122</v>
      </c>
      <c r="B3415" s="6" t="s">
        <v>26850</v>
      </c>
      <c r="C3415" s="6" t="s">
        <v>25536</v>
      </c>
      <c r="D3415" s="6" t="str">
        <f t="shared" si="53"/>
        <v>m2</v>
      </c>
    </row>
    <row r="3416" spans="1:4" x14ac:dyDescent="0.2">
      <c r="A3416" s="6" t="s">
        <v>13136</v>
      </c>
      <c r="B3416" s="6" t="s">
        <v>26850</v>
      </c>
      <c r="C3416" s="6" t="s">
        <v>25536</v>
      </c>
      <c r="D3416" s="6" t="str">
        <f t="shared" si="53"/>
        <v>m2</v>
      </c>
    </row>
    <row r="3417" spans="1:4" x14ac:dyDescent="0.2">
      <c r="A3417" s="6" t="s">
        <v>1123</v>
      </c>
      <c r="B3417" s="6" t="s">
        <v>26851</v>
      </c>
      <c r="C3417" s="6" t="s">
        <v>25536</v>
      </c>
      <c r="D3417" s="6" t="str">
        <f t="shared" si="53"/>
        <v>m2</v>
      </c>
    </row>
    <row r="3418" spans="1:4" x14ac:dyDescent="0.2">
      <c r="A3418" s="6" t="s">
        <v>13137</v>
      </c>
      <c r="B3418" s="6" t="s">
        <v>26851</v>
      </c>
      <c r="C3418" s="6" t="s">
        <v>25536</v>
      </c>
      <c r="D3418" s="6" t="str">
        <f t="shared" si="53"/>
        <v>m2</v>
      </c>
    </row>
    <row r="3419" spans="1:4" x14ac:dyDescent="0.2">
      <c r="A3419" s="6" t="s">
        <v>1124</v>
      </c>
      <c r="B3419" s="6" t="s">
        <v>26852</v>
      </c>
      <c r="C3419" s="6" t="s">
        <v>21</v>
      </c>
      <c r="D3419" s="6" t="str">
        <f t="shared" si="53"/>
        <v>m</v>
      </c>
    </row>
    <row r="3420" spans="1:4" x14ac:dyDescent="0.2">
      <c r="A3420" s="6" t="s">
        <v>13138</v>
      </c>
      <c r="B3420" s="6" t="s">
        <v>26852</v>
      </c>
      <c r="C3420" s="6" t="s">
        <v>21</v>
      </c>
      <c r="D3420" s="6" t="str">
        <f t="shared" si="53"/>
        <v>m</v>
      </c>
    </row>
    <row r="3421" spans="1:4" x14ac:dyDescent="0.2">
      <c r="A3421" s="6" t="s">
        <v>1125</v>
      </c>
      <c r="B3421" s="6" t="s">
        <v>26853</v>
      </c>
      <c r="C3421" s="6" t="s">
        <v>21</v>
      </c>
      <c r="D3421" s="6" t="str">
        <f t="shared" si="53"/>
        <v>m</v>
      </c>
    </row>
    <row r="3422" spans="1:4" x14ac:dyDescent="0.2">
      <c r="A3422" s="6" t="s">
        <v>13139</v>
      </c>
      <c r="B3422" s="6" t="s">
        <v>26853</v>
      </c>
      <c r="C3422" s="6" t="s">
        <v>21</v>
      </c>
      <c r="D3422" s="6" t="str">
        <f t="shared" si="53"/>
        <v>m</v>
      </c>
    </row>
    <row r="3423" spans="1:4" x14ac:dyDescent="0.2">
      <c r="A3423" s="6" t="s">
        <v>1126</v>
      </c>
      <c r="B3423" s="6" t="s">
        <v>26854</v>
      </c>
      <c r="C3423" s="6" t="s">
        <v>21</v>
      </c>
      <c r="D3423" s="6" t="str">
        <f t="shared" si="53"/>
        <v>m</v>
      </c>
    </row>
    <row r="3424" spans="1:4" x14ac:dyDescent="0.2">
      <c r="A3424" s="6" t="s">
        <v>13140</v>
      </c>
      <c r="B3424" s="6" t="s">
        <v>26854</v>
      </c>
      <c r="C3424" s="6" t="s">
        <v>21</v>
      </c>
      <c r="D3424" s="6" t="str">
        <f t="shared" si="53"/>
        <v>m</v>
      </c>
    </row>
    <row r="3425" spans="1:4" x14ac:dyDescent="0.2">
      <c r="A3425" s="6" t="s">
        <v>1127</v>
      </c>
      <c r="B3425" s="6" t="s">
        <v>26855</v>
      </c>
      <c r="C3425" s="6" t="s">
        <v>21</v>
      </c>
      <c r="D3425" s="6" t="str">
        <f t="shared" si="53"/>
        <v>m</v>
      </c>
    </row>
    <row r="3426" spans="1:4" x14ac:dyDescent="0.2">
      <c r="A3426" s="6" t="s">
        <v>13141</v>
      </c>
      <c r="B3426" s="6" t="s">
        <v>26855</v>
      </c>
      <c r="C3426" s="6" t="s">
        <v>21</v>
      </c>
      <c r="D3426" s="6" t="str">
        <f t="shared" si="53"/>
        <v>m</v>
      </c>
    </row>
    <row r="3427" spans="1:4" x14ac:dyDescent="0.2">
      <c r="A3427" s="6" t="s">
        <v>1128</v>
      </c>
      <c r="B3427" s="6" t="s">
        <v>26856</v>
      </c>
      <c r="C3427" s="6" t="s">
        <v>21</v>
      </c>
      <c r="D3427" s="6" t="str">
        <f t="shared" si="53"/>
        <v>m</v>
      </c>
    </row>
    <row r="3428" spans="1:4" x14ac:dyDescent="0.2">
      <c r="A3428" s="6" t="s">
        <v>13142</v>
      </c>
      <c r="B3428" s="6" t="s">
        <v>26856</v>
      </c>
      <c r="C3428" s="6" t="s">
        <v>21</v>
      </c>
      <c r="D3428" s="6" t="str">
        <f t="shared" si="53"/>
        <v>m</v>
      </c>
    </row>
    <row r="3429" spans="1:4" x14ac:dyDescent="0.2">
      <c r="A3429" s="6" t="s">
        <v>1129</v>
      </c>
      <c r="B3429" s="6" t="s">
        <v>26857</v>
      </c>
      <c r="C3429" s="6" t="s">
        <v>21</v>
      </c>
      <c r="D3429" s="6" t="str">
        <f t="shared" si="53"/>
        <v>m</v>
      </c>
    </row>
    <row r="3430" spans="1:4" x14ac:dyDescent="0.2">
      <c r="A3430" s="6" t="s">
        <v>13143</v>
      </c>
      <c r="B3430" s="6" t="s">
        <v>26857</v>
      </c>
      <c r="C3430" s="6" t="s">
        <v>21</v>
      </c>
      <c r="D3430" s="6" t="str">
        <f t="shared" si="53"/>
        <v>m</v>
      </c>
    </row>
    <row r="3431" spans="1:4" x14ac:dyDescent="0.2">
      <c r="A3431" s="6" t="s">
        <v>1130</v>
      </c>
      <c r="B3431" s="6" t="s">
        <v>26858</v>
      </c>
      <c r="C3431" s="6" t="s">
        <v>21</v>
      </c>
      <c r="D3431" s="6" t="str">
        <f t="shared" si="53"/>
        <v>m</v>
      </c>
    </row>
    <row r="3432" spans="1:4" x14ac:dyDescent="0.2">
      <c r="A3432" s="6" t="s">
        <v>13144</v>
      </c>
      <c r="B3432" s="6" t="s">
        <v>26858</v>
      </c>
      <c r="C3432" s="6" t="s">
        <v>21</v>
      </c>
      <c r="D3432" s="6" t="str">
        <f t="shared" si="53"/>
        <v>m</v>
      </c>
    </row>
    <row r="3433" spans="1:4" x14ac:dyDescent="0.2">
      <c r="A3433" s="6" t="s">
        <v>1131</v>
      </c>
      <c r="B3433" s="6" t="s">
        <v>26859</v>
      </c>
      <c r="C3433" s="6" t="s">
        <v>21</v>
      </c>
      <c r="D3433" s="6" t="str">
        <f t="shared" si="53"/>
        <v>m</v>
      </c>
    </row>
    <row r="3434" spans="1:4" x14ac:dyDescent="0.2">
      <c r="A3434" s="6" t="s">
        <v>13145</v>
      </c>
      <c r="B3434" s="6" t="s">
        <v>26859</v>
      </c>
      <c r="C3434" s="6" t="s">
        <v>21</v>
      </c>
      <c r="D3434" s="6" t="str">
        <f t="shared" si="53"/>
        <v>m</v>
      </c>
    </row>
    <row r="3435" spans="1:4" x14ac:dyDescent="0.2">
      <c r="A3435" s="6" t="s">
        <v>1132</v>
      </c>
      <c r="B3435" s="6" t="s">
        <v>26860</v>
      </c>
      <c r="C3435" s="6" t="s">
        <v>21</v>
      </c>
      <c r="D3435" s="6" t="str">
        <f t="shared" si="53"/>
        <v>m</v>
      </c>
    </row>
    <row r="3436" spans="1:4" x14ac:dyDescent="0.2">
      <c r="A3436" s="6" t="s">
        <v>13146</v>
      </c>
      <c r="B3436" s="6" t="s">
        <v>26860</v>
      </c>
      <c r="C3436" s="6" t="s">
        <v>21</v>
      </c>
      <c r="D3436" s="6" t="str">
        <f t="shared" si="53"/>
        <v>m</v>
      </c>
    </row>
    <row r="3437" spans="1:4" x14ac:dyDescent="0.2">
      <c r="A3437" s="6" t="s">
        <v>1133</v>
      </c>
      <c r="B3437" s="6" t="s">
        <v>26861</v>
      </c>
      <c r="C3437" s="6" t="s">
        <v>21</v>
      </c>
      <c r="D3437" s="6" t="str">
        <f t="shared" si="53"/>
        <v>m</v>
      </c>
    </row>
    <row r="3438" spans="1:4" x14ac:dyDescent="0.2">
      <c r="A3438" s="6" t="s">
        <v>13147</v>
      </c>
      <c r="B3438" s="6" t="s">
        <v>26861</v>
      </c>
      <c r="C3438" s="6" t="s">
        <v>21</v>
      </c>
      <c r="D3438" s="6" t="str">
        <f t="shared" si="53"/>
        <v>m</v>
      </c>
    </row>
    <row r="3439" spans="1:4" x14ac:dyDescent="0.2">
      <c r="A3439" s="6" t="s">
        <v>1134</v>
      </c>
      <c r="B3439" s="6" t="s">
        <v>26862</v>
      </c>
      <c r="C3439" s="6" t="s">
        <v>21</v>
      </c>
      <c r="D3439" s="6" t="str">
        <f t="shared" si="53"/>
        <v>m</v>
      </c>
    </row>
    <row r="3440" spans="1:4" x14ac:dyDescent="0.2">
      <c r="A3440" s="6" t="s">
        <v>13148</v>
      </c>
      <c r="B3440" s="6" t="s">
        <v>26862</v>
      </c>
      <c r="C3440" s="6" t="s">
        <v>21</v>
      </c>
      <c r="D3440" s="6" t="str">
        <f t="shared" si="53"/>
        <v>m</v>
      </c>
    </row>
    <row r="3441" spans="1:4" x14ac:dyDescent="0.2">
      <c r="A3441" s="6" t="s">
        <v>1135</v>
      </c>
      <c r="B3441" s="6" t="s">
        <v>26863</v>
      </c>
      <c r="C3441" s="6" t="s">
        <v>21</v>
      </c>
      <c r="D3441" s="6" t="str">
        <f t="shared" si="53"/>
        <v>m</v>
      </c>
    </row>
    <row r="3442" spans="1:4" x14ac:dyDescent="0.2">
      <c r="A3442" s="6" t="s">
        <v>13149</v>
      </c>
      <c r="B3442" s="6" t="s">
        <v>26863</v>
      </c>
      <c r="C3442" s="6" t="s">
        <v>21</v>
      </c>
      <c r="D3442" s="6" t="str">
        <f t="shared" si="53"/>
        <v>m</v>
      </c>
    </row>
    <row r="3443" spans="1:4" x14ac:dyDescent="0.2">
      <c r="A3443" s="6" t="s">
        <v>1136</v>
      </c>
      <c r="B3443" s="6" t="s">
        <v>26864</v>
      </c>
      <c r="C3443" s="6" t="s">
        <v>21</v>
      </c>
      <c r="D3443" s="6" t="str">
        <f t="shared" si="53"/>
        <v>m</v>
      </c>
    </row>
    <row r="3444" spans="1:4" x14ac:dyDescent="0.2">
      <c r="A3444" s="6" t="s">
        <v>13150</v>
      </c>
      <c r="B3444" s="6" t="s">
        <v>26864</v>
      </c>
      <c r="C3444" s="6" t="s">
        <v>21</v>
      </c>
      <c r="D3444" s="6" t="str">
        <f t="shared" si="53"/>
        <v>m</v>
      </c>
    </row>
    <row r="3445" spans="1:4" x14ac:dyDescent="0.2">
      <c r="A3445" s="6" t="s">
        <v>1137</v>
      </c>
      <c r="B3445" s="6" t="s">
        <v>26865</v>
      </c>
      <c r="C3445" s="6" t="s">
        <v>21</v>
      </c>
      <c r="D3445" s="6" t="str">
        <f t="shared" si="53"/>
        <v>m</v>
      </c>
    </row>
    <row r="3446" spans="1:4" x14ac:dyDescent="0.2">
      <c r="A3446" s="6" t="s">
        <v>13151</v>
      </c>
      <c r="B3446" s="6" t="s">
        <v>26865</v>
      </c>
      <c r="C3446" s="6" t="s">
        <v>21</v>
      </c>
      <c r="D3446" s="6" t="str">
        <f t="shared" si="53"/>
        <v>m</v>
      </c>
    </row>
    <row r="3447" spans="1:4" x14ac:dyDescent="0.2">
      <c r="A3447" s="6" t="s">
        <v>1138</v>
      </c>
      <c r="B3447" s="6" t="s">
        <v>26866</v>
      </c>
      <c r="C3447" s="6" t="s">
        <v>21</v>
      </c>
      <c r="D3447" s="6" t="str">
        <f t="shared" si="53"/>
        <v>m</v>
      </c>
    </row>
    <row r="3448" spans="1:4" x14ac:dyDescent="0.2">
      <c r="A3448" s="6" t="s">
        <v>13152</v>
      </c>
      <c r="B3448" s="6" t="s">
        <v>26866</v>
      </c>
      <c r="C3448" s="6" t="s">
        <v>21</v>
      </c>
      <c r="D3448" s="6" t="str">
        <f t="shared" si="53"/>
        <v>m</v>
      </c>
    </row>
    <row r="3449" spans="1:4" x14ac:dyDescent="0.2">
      <c r="A3449" s="6" t="s">
        <v>1139</v>
      </c>
      <c r="B3449" s="6" t="s">
        <v>26867</v>
      </c>
      <c r="C3449" s="6" t="s">
        <v>21</v>
      </c>
      <c r="D3449" s="6" t="str">
        <f t="shared" si="53"/>
        <v>m</v>
      </c>
    </row>
    <row r="3450" spans="1:4" x14ac:dyDescent="0.2">
      <c r="A3450" s="6" t="s">
        <v>13153</v>
      </c>
      <c r="B3450" s="6" t="s">
        <v>26867</v>
      </c>
      <c r="C3450" s="6" t="s">
        <v>21</v>
      </c>
      <c r="D3450" s="6" t="str">
        <f t="shared" si="53"/>
        <v>m</v>
      </c>
    </row>
    <row r="3451" spans="1:4" x14ac:dyDescent="0.2">
      <c r="A3451" s="6" t="s">
        <v>1140</v>
      </c>
      <c r="B3451" s="6" t="s">
        <v>26868</v>
      </c>
      <c r="C3451" s="6" t="s">
        <v>21</v>
      </c>
      <c r="D3451" s="6" t="str">
        <f t="shared" si="53"/>
        <v>m</v>
      </c>
    </row>
    <row r="3452" spans="1:4" x14ac:dyDescent="0.2">
      <c r="A3452" s="6" t="s">
        <v>13154</v>
      </c>
      <c r="B3452" s="6" t="s">
        <v>26868</v>
      </c>
      <c r="C3452" s="6" t="s">
        <v>21</v>
      </c>
      <c r="D3452" s="6" t="str">
        <f t="shared" si="53"/>
        <v>m</v>
      </c>
    </row>
    <row r="3453" spans="1:4" x14ac:dyDescent="0.2">
      <c r="A3453" s="6" t="s">
        <v>1141</v>
      </c>
      <c r="B3453" s="6" t="s">
        <v>26869</v>
      </c>
      <c r="C3453" s="6" t="s">
        <v>21</v>
      </c>
      <c r="D3453" s="6" t="str">
        <f t="shared" si="53"/>
        <v>m</v>
      </c>
    </row>
    <row r="3454" spans="1:4" x14ac:dyDescent="0.2">
      <c r="A3454" s="6" t="s">
        <v>13155</v>
      </c>
      <c r="B3454" s="6" t="s">
        <v>26869</v>
      </c>
      <c r="C3454" s="6" t="s">
        <v>21</v>
      </c>
      <c r="D3454" s="6" t="str">
        <f t="shared" si="53"/>
        <v>m</v>
      </c>
    </row>
    <row r="3455" spans="1:4" x14ac:dyDescent="0.2">
      <c r="A3455" s="6" t="s">
        <v>1142</v>
      </c>
      <c r="B3455" s="6" t="s">
        <v>26870</v>
      </c>
      <c r="C3455" s="6" t="s">
        <v>21</v>
      </c>
      <c r="D3455" s="6" t="str">
        <f t="shared" si="53"/>
        <v>m</v>
      </c>
    </row>
    <row r="3456" spans="1:4" x14ac:dyDescent="0.2">
      <c r="A3456" s="6" t="s">
        <v>13156</v>
      </c>
      <c r="B3456" s="6" t="s">
        <v>26870</v>
      </c>
      <c r="C3456" s="6" t="s">
        <v>21</v>
      </c>
      <c r="D3456" s="6" t="str">
        <f t="shared" si="53"/>
        <v>m</v>
      </c>
    </row>
    <row r="3457" spans="1:4" x14ac:dyDescent="0.2">
      <c r="A3457" s="6" t="s">
        <v>1143</v>
      </c>
      <c r="B3457" s="6" t="s">
        <v>26871</v>
      </c>
      <c r="C3457" s="6" t="s">
        <v>21</v>
      </c>
      <c r="D3457" s="6" t="str">
        <f t="shared" si="53"/>
        <v>m</v>
      </c>
    </row>
    <row r="3458" spans="1:4" x14ac:dyDescent="0.2">
      <c r="A3458" s="6" t="s">
        <v>13157</v>
      </c>
      <c r="B3458" s="6" t="s">
        <v>26871</v>
      </c>
      <c r="C3458" s="6" t="s">
        <v>21</v>
      </c>
      <c r="D3458" s="6" t="str">
        <f t="shared" ref="D3458:D3521" si="54">LOWER(C3458)</f>
        <v>m</v>
      </c>
    </row>
    <row r="3459" spans="1:4" x14ac:dyDescent="0.2">
      <c r="A3459" s="6" t="s">
        <v>1144</v>
      </c>
      <c r="B3459" s="6" t="s">
        <v>26872</v>
      </c>
      <c r="C3459" s="6" t="s">
        <v>12</v>
      </c>
      <c r="D3459" s="6" t="str">
        <f t="shared" si="54"/>
        <v>un</v>
      </c>
    </row>
    <row r="3460" spans="1:4" x14ac:dyDescent="0.2">
      <c r="A3460" s="6" t="s">
        <v>13158</v>
      </c>
      <c r="B3460" s="6" t="s">
        <v>26872</v>
      </c>
      <c r="C3460" s="6" t="s">
        <v>12</v>
      </c>
      <c r="D3460" s="6" t="str">
        <f t="shared" si="54"/>
        <v>un</v>
      </c>
    </row>
    <row r="3461" spans="1:4" x14ac:dyDescent="0.2">
      <c r="A3461" s="6" t="s">
        <v>1145</v>
      </c>
      <c r="B3461" s="6" t="s">
        <v>26873</v>
      </c>
      <c r="C3461" s="6" t="s">
        <v>12</v>
      </c>
      <c r="D3461" s="6" t="str">
        <f t="shared" si="54"/>
        <v>un</v>
      </c>
    </row>
    <row r="3462" spans="1:4" x14ac:dyDescent="0.2">
      <c r="A3462" s="6" t="s">
        <v>13159</v>
      </c>
      <c r="B3462" s="6" t="s">
        <v>26873</v>
      </c>
      <c r="C3462" s="6" t="s">
        <v>12</v>
      </c>
      <c r="D3462" s="6" t="str">
        <f t="shared" si="54"/>
        <v>un</v>
      </c>
    </row>
    <row r="3463" spans="1:4" x14ac:dyDescent="0.2">
      <c r="A3463" s="6" t="s">
        <v>1146</v>
      </c>
      <c r="B3463" s="6" t="s">
        <v>26874</v>
      </c>
      <c r="C3463" s="6" t="s">
        <v>12</v>
      </c>
      <c r="D3463" s="6" t="str">
        <f t="shared" si="54"/>
        <v>un</v>
      </c>
    </row>
    <row r="3464" spans="1:4" x14ac:dyDescent="0.2">
      <c r="A3464" s="6" t="s">
        <v>13160</v>
      </c>
      <c r="B3464" s="6" t="s">
        <v>26874</v>
      </c>
      <c r="C3464" s="6" t="s">
        <v>12</v>
      </c>
      <c r="D3464" s="6" t="str">
        <f t="shared" si="54"/>
        <v>un</v>
      </c>
    </row>
    <row r="3465" spans="1:4" x14ac:dyDescent="0.2">
      <c r="A3465" s="6" t="s">
        <v>1147</v>
      </c>
      <c r="B3465" s="6" t="s">
        <v>26875</v>
      </c>
      <c r="C3465" s="6" t="s">
        <v>12</v>
      </c>
      <c r="D3465" s="6" t="str">
        <f t="shared" si="54"/>
        <v>un</v>
      </c>
    </row>
    <row r="3466" spans="1:4" x14ac:dyDescent="0.2">
      <c r="A3466" s="6" t="s">
        <v>13161</v>
      </c>
      <c r="B3466" s="6" t="s">
        <v>26875</v>
      </c>
      <c r="C3466" s="6" t="s">
        <v>12</v>
      </c>
      <c r="D3466" s="6" t="str">
        <f t="shared" si="54"/>
        <v>un</v>
      </c>
    </row>
    <row r="3467" spans="1:4" x14ac:dyDescent="0.2">
      <c r="A3467" s="6" t="s">
        <v>1148</v>
      </c>
      <c r="B3467" s="6" t="s">
        <v>26876</v>
      </c>
      <c r="C3467" s="6" t="s">
        <v>12</v>
      </c>
      <c r="D3467" s="6" t="str">
        <f t="shared" si="54"/>
        <v>un</v>
      </c>
    </row>
    <row r="3468" spans="1:4" x14ac:dyDescent="0.2">
      <c r="A3468" s="6" t="s">
        <v>13162</v>
      </c>
      <c r="B3468" s="6" t="s">
        <v>26876</v>
      </c>
      <c r="C3468" s="6" t="s">
        <v>12</v>
      </c>
      <c r="D3468" s="6" t="str">
        <f t="shared" si="54"/>
        <v>un</v>
      </c>
    </row>
    <row r="3469" spans="1:4" x14ac:dyDescent="0.2">
      <c r="A3469" s="6" t="s">
        <v>1149</v>
      </c>
      <c r="B3469" s="6" t="s">
        <v>26877</v>
      </c>
      <c r="C3469" s="6" t="s">
        <v>21</v>
      </c>
      <c r="D3469" s="6" t="str">
        <f t="shared" si="54"/>
        <v>m</v>
      </c>
    </row>
    <row r="3470" spans="1:4" x14ac:dyDescent="0.2">
      <c r="A3470" s="6" t="s">
        <v>13163</v>
      </c>
      <c r="B3470" s="6" t="s">
        <v>26877</v>
      </c>
      <c r="C3470" s="6" t="s">
        <v>21</v>
      </c>
      <c r="D3470" s="6" t="str">
        <f t="shared" si="54"/>
        <v>m</v>
      </c>
    </row>
    <row r="3471" spans="1:4" x14ac:dyDescent="0.2">
      <c r="A3471" s="6" t="s">
        <v>1150</v>
      </c>
      <c r="B3471" s="6" t="s">
        <v>26878</v>
      </c>
      <c r="C3471" s="6" t="s">
        <v>21</v>
      </c>
      <c r="D3471" s="6" t="str">
        <f t="shared" si="54"/>
        <v>m</v>
      </c>
    </row>
    <row r="3472" spans="1:4" x14ac:dyDescent="0.2">
      <c r="A3472" s="6" t="s">
        <v>13164</v>
      </c>
      <c r="B3472" s="6" t="s">
        <v>26878</v>
      </c>
      <c r="C3472" s="6" t="s">
        <v>21</v>
      </c>
      <c r="D3472" s="6" t="str">
        <f t="shared" si="54"/>
        <v>m</v>
      </c>
    </row>
    <row r="3473" spans="1:4" x14ac:dyDescent="0.2">
      <c r="A3473" s="6" t="s">
        <v>1151</v>
      </c>
      <c r="B3473" s="6" t="s">
        <v>26879</v>
      </c>
      <c r="C3473" s="6" t="s">
        <v>21</v>
      </c>
      <c r="D3473" s="6" t="str">
        <f t="shared" si="54"/>
        <v>m</v>
      </c>
    </row>
    <row r="3474" spans="1:4" x14ac:dyDescent="0.2">
      <c r="A3474" s="6" t="s">
        <v>13165</v>
      </c>
      <c r="B3474" s="6" t="s">
        <v>26879</v>
      </c>
      <c r="C3474" s="6" t="s">
        <v>21</v>
      </c>
      <c r="D3474" s="6" t="str">
        <f t="shared" si="54"/>
        <v>m</v>
      </c>
    </row>
    <row r="3475" spans="1:4" x14ac:dyDescent="0.2">
      <c r="A3475" s="6" t="s">
        <v>1152</v>
      </c>
      <c r="B3475" s="6" t="s">
        <v>26880</v>
      </c>
      <c r="C3475" s="6" t="s">
        <v>21</v>
      </c>
      <c r="D3475" s="6" t="str">
        <f t="shared" si="54"/>
        <v>m</v>
      </c>
    </row>
    <row r="3476" spans="1:4" x14ac:dyDescent="0.2">
      <c r="A3476" s="6" t="s">
        <v>13166</v>
      </c>
      <c r="B3476" s="6" t="s">
        <v>26880</v>
      </c>
      <c r="C3476" s="6" t="s">
        <v>21</v>
      </c>
      <c r="D3476" s="6" t="str">
        <f t="shared" si="54"/>
        <v>m</v>
      </c>
    </row>
    <row r="3477" spans="1:4" x14ac:dyDescent="0.2">
      <c r="A3477" s="6" t="s">
        <v>6993</v>
      </c>
      <c r="B3477" s="6" t="s">
        <v>26881</v>
      </c>
      <c r="C3477" s="6" t="s">
        <v>12</v>
      </c>
      <c r="D3477" s="6" t="str">
        <f t="shared" si="54"/>
        <v>un</v>
      </c>
    </row>
    <row r="3478" spans="1:4" x14ac:dyDescent="0.2">
      <c r="A3478" s="6" t="s">
        <v>13167</v>
      </c>
      <c r="B3478" s="6" t="s">
        <v>26881</v>
      </c>
      <c r="C3478" s="6" t="s">
        <v>12</v>
      </c>
      <c r="D3478" s="6" t="str">
        <f t="shared" si="54"/>
        <v>un</v>
      </c>
    </row>
    <row r="3479" spans="1:4" x14ac:dyDescent="0.2">
      <c r="A3479" s="6" t="s">
        <v>6994</v>
      </c>
      <c r="B3479" s="6" t="s">
        <v>26882</v>
      </c>
      <c r="C3479" s="6" t="s">
        <v>12</v>
      </c>
      <c r="D3479" s="6" t="str">
        <f t="shared" si="54"/>
        <v>un</v>
      </c>
    </row>
    <row r="3480" spans="1:4" x14ac:dyDescent="0.2">
      <c r="A3480" s="6" t="s">
        <v>13168</v>
      </c>
      <c r="B3480" s="6" t="s">
        <v>26882</v>
      </c>
      <c r="C3480" s="6" t="s">
        <v>12</v>
      </c>
      <c r="D3480" s="6" t="str">
        <f t="shared" si="54"/>
        <v>un</v>
      </c>
    </row>
    <row r="3481" spans="1:4" x14ac:dyDescent="0.2">
      <c r="A3481" s="6" t="s">
        <v>6995</v>
      </c>
      <c r="B3481" s="6" t="s">
        <v>26883</v>
      </c>
      <c r="C3481" s="6" t="s">
        <v>12</v>
      </c>
      <c r="D3481" s="6" t="str">
        <f t="shared" si="54"/>
        <v>un</v>
      </c>
    </row>
    <row r="3482" spans="1:4" x14ac:dyDescent="0.2">
      <c r="A3482" s="6" t="s">
        <v>13169</v>
      </c>
      <c r="B3482" s="6" t="s">
        <v>26883</v>
      </c>
      <c r="C3482" s="6" t="s">
        <v>12</v>
      </c>
      <c r="D3482" s="6" t="str">
        <f t="shared" si="54"/>
        <v>un</v>
      </c>
    </row>
    <row r="3483" spans="1:4" x14ac:dyDescent="0.2">
      <c r="A3483" s="6" t="s">
        <v>6996</v>
      </c>
      <c r="B3483" s="6" t="s">
        <v>26884</v>
      </c>
      <c r="C3483" s="6" t="s">
        <v>12</v>
      </c>
      <c r="D3483" s="6" t="str">
        <f t="shared" si="54"/>
        <v>un</v>
      </c>
    </row>
    <row r="3484" spans="1:4" x14ac:dyDescent="0.2">
      <c r="A3484" s="6" t="s">
        <v>13170</v>
      </c>
      <c r="B3484" s="6" t="s">
        <v>26884</v>
      </c>
      <c r="C3484" s="6" t="s">
        <v>12</v>
      </c>
      <c r="D3484" s="6" t="str">
        <f t="shared" si="54"/>
        <v>un</v>
      </c>
    </row>
    <row r="3485" spans="1:4" x14ac:dyDescent="0.2">
      <c r="A3485" s="6" t="s">
        <v>6997</v>
      </c>
      <c r="B3485" s="6" t="s">
        <v>26885</v>
      </c>
      <c r="C3485" s="6" t="s">
        <v>12</v>
      </c>
      <c r="D3485" s="6" t="str">
        <f t="shared" si="54"/>
        <v>un</v>
      </c>
    </row>
    <row r="3486" spans="1:4" x14ac:dyDescent="0.2">
      <c r="A3486" s="6" t="s">
        <v>13171</v>
      </c>
      <c r="B3486" s="6" t="s">
        <v>26885</v>
      </c>
      <c r="C3486" s="6" t="s">
        <v>12</v>
      </c>
      <c r="D3486" s="6" t="str">
        <f t="shared" si="54"/>
        <v>un</v>
      </c>
    </row>
    <row r="3487" spans="1:4" x14ac:dyDescent="0.2">
      <c r="A3487" s="6" t="s">
        <v>6998</v>
      </c>
      <c r="B3487" s="6" t="s">
        <v>26886</v>
      </c>
      <c r="C3487" s="6" t="s">
        <v>12</v>
      </c>
      <c r="D3487" s="6" t="str">
        <f t="shared" si="54"/>
        <v>un</v>
      </c>
    </row>
    <row r="3488" spans="1:4" x14ac:dyDescent="0.2">
      <c r="A3488" s="6" t="s">
        <v>13172</v>
      </c>
      <c r="B3488" s="6" t="s">
        <v>26886</v>
      </c>
      <c r="C3488" s="6" t="s">
        <v>12</v>
      </c>
      <c r="D3488" s="6" t="str">
        <f t="shared" si="54"/>
        <v>un</v>
      </c>
    </row>
    <row r="3489" spans="1:4" x14ac:dyDescent="0.2">
      <c r="A3489" s="6" t="s">
        <v>1153</v>
      </c>
      <c r="B3489" s="6" t="s">
        <v>26887</v>
      </c>
      <c r="C3489" s="6" t="s">
        <v>427</v>
      </c>
      <c r="D3489" s="6" t="str">
        <f t="shared" si="54"/>
        <v>h</v>
      </c>
    </row>
    <row r="3490" spans="1:4" x14ac:dyDescent="0.2">
      <c r="A3490" s="6" t="s">
        <v>13173</v>
      </c>
      <c r="B3490" s="6" t="s">
        <v>26887</v>
      </c>
      <c r="C3490" s="6" t="s">
        <v>427</v>
      </c>
      <c r="D3490" s="6" t="str">
        <f t="shared" si="54"/>
        <v>h</v>
      </c>
    </row>
    <row r="3491" spans="1:4" x14ac:dyDescent="0.2">
      <c r="A3491" s="6" t="s">
        <v>1154</v>
      </c>
      <c r="B3491" s="6" t="s">
        <v>26888</v>
      </c>
      <c r="C3491" s="6" t="s">
        <v>427</v>
      </c>
      <c r="D3491" s="6" t="str">
        <f t="shared" si="54"/>
        <v>h</v>
      </c>
    </row>
    <row r="3492" spans="1:4" x14ac:dyDescent="0.2">
      <c r="A3492" s="6" t="s">
        <v>13174</v>
      </c>
      <c r="B3492" s="6" t="s">
        <v>26888</v>
      </c>
      <c r="C3492" s="6" t="s">
        <v>427</v>
      </c>
      <c r="D3492" s="6" t="str">
        <f t="shared" si="54"/>
        <v>h</v>
      </c>
    </row>
    <row r="3493" spans="1:4" x14ac:dyDescent="0.2">
      <c r="A3493" s="6" t="s">
        <v>1155</v>
      </c>
      <c r="B3493" s="6" t="s">
        <v>26889</v>
      </c>
      <c r="C3493" s="6" t="s">
        <v>427</v>
      </c>
      <c r="D3493" s="6" t="str">
        <f t="shared" si="54"/>
        <v>h</v>
      </c>
    </row>
    <row r="3494" spans="1:4" x14ac:dyDescent="0.2">
      <c r="A3494" s="6" t="s">
        <v>13175</v>
      </c>
      <c r="B3494" s="6" t="s">
        <v>26889</v>
      </c>
      <c r="C3494" s="6" t="s">
        <v>427</v>
      </c>
      <c r="D3494" s="6" t="str">
        <f t="shared" si="54"/>
        <v>h</v>
      </c>
    </row>
    <row r="3495" spans="1:4" x14ac:dyDescent="0.2">
      <c r="A3495" s="6" t="s">
        <v>1156</v>
      </c>
      <c r="B3495" s="6" t="s">
        <v>26890</v>
      </c>
      <c r="C3495" s="6" t="s">
        <v>427</v>
      </c>
      <c r="D3495" s="6" t="str">
        <f t="shared" si="54"/>
        <v>h</v>
      </c>
    </row>
    <row r="3496" spans="1:4" x14ac:dyDescent="0.2">
      <c r="A3496" s="6" t="s">
        <v>13176</v>
      </c>
      <c r="B3496" s="6" t="s">
        <v>26890</v>
      </c>
      <c r="C3496" s="6" t="s">
        <v>427</v>
      </c>
      <c r="D3496" s="6" t="str">
        <f t="shared" si="54"/>
        <v>h</v>
      </c>
    </row>
    <row r="3497" spans="1:4" x14ac:dyDescent="0.2">
      <c r="A3497" s="6" t="s">
        <v>1157</v>
      </c>
      <c r="B3497" s="6" t="s">
        <v>26891</v>
      </c>
      <c r="C3497" s="6" t="s">
        <v>427</v>
      </c>
      <c r="D3497" s="6" t="str">
        <f t="shared" si="54"/>
        <v>h</v>
      </c>
    </row>
    <row r="3498" spans="1:4" x14ac:dyDescent="0.2">
      <c r="A3498" s="6" t="s">
        <v>13177</v>
      </c>
      <c r="B3498" s="6" t="s">
        <v>26891</v>
      </c>
      <c r="C3498" s="6" t="s">
        <v>427</v>
      </c>
      <c r="D3498" s="6" t="str">
        <f t="shared" si="54"/>
        <v>h</v>
      </c>
    </row>
    <row r="3499" spans="1:4" x14ac:dyDescent="0.2">
      <c r="A3499" s="6" t="s">
        <v>1158</v>
      </c>
      <c r="B3499" s="6" t="s">
        <v>26892</v>
      </c>
      <c r="C3499" s="6" t="s">
        <v>427</v>
      </c>
      <c r="D3499" s="6" t="str">
        <f t="shared" si="54"/>
        <v>h</v>
      </c>
    </row>
    <row r="3500" spans="1:4" x14ac:dyDescent="0.2">
      <c r="A3500" s="6" t="s">
        <v>13178</v>
      </c>
      <c r="B3500" s="6" t="s">
        <v>26892</v>
      </c>
      <c r="C3500" s="6" t="s">
        <v>427</v>
      </c>
      <c r="D3500" s="6" t="str">
        <f t="shared" si="54"/>
        <v>h</v>
      </c>
    </row>
    <row r="3501" spans="1:4" x14ac:dyDescent="0.2">
      <c r="A3501" s="6" t="s">
        <v>1159</v>
      </c>
      <c r="B3501" s="6" t="s">
        <v>26893</v>
      </c>
      <c r="C3501" s="6" t="s">
        <v>427</v>
      </c>
      <c r="D3501" s="6" t="str">
        <f t="shared" si="54"/>
        <v>h</v>
      </c>
    </row>
    <row r="3502" spans="1:4" x14ac:dyDescent="0.2">
      <c r="A3502" s="6" t="s">
        <v>13179</v>
      </c>
      <c r="B3502" s="6" t="s">
        <v>26893</v>
      </c>
      <c r="C3502" s="6" t="s">
        <v>427</v>
      </c>
      <c r="D3502" s="6" t="str">
        <f t="shared" si="54"/>
        <v>h</v>
      </c>
    </row>
    <row r="3503" spans="1:4" x14ac:dyDescent="0.2">
      <c r="A3503" s="6" t="s">
        <v>1160</v>
      </c>
      <c r="B3503" s="6" t="s">
        <v>26894</v>
      </c>
      <c r="C3503" s="6" t="s">
        <v>427</v>
      </c>
      <c r="D3503" s="6" t="str">
        <f t="shared" si="54"/>
        <v>h</v>
      </c>
    </row>
    <row r="3504" spans="1:4" x14ac:dyDescent="0.2">
      <c r="A3504" s="6" t="s">
        <v>13180</v>
      </c>
      <c r="B3504" s="6" t="s">
        <v>26894</v>
      </c>
      <c r="C3504" s="6" t="s">
        <v>427</v>
      </c>
      <c r="D3504" s="6" t="str">
        <f t="shared" si="54"/>
        <v>h</v>
      </c>
    </row>
    <row r="3505" spans="1:4" x14ac:dyDescent="0.2">
      <c r="A3505" s="6" t="s">
        <v>1161</v>
      </c>
      <c r="B3505" s="6" t="s">
        <v>26895</v>
      </c>
      <c r="C3505" s="6" t="s">
        <v>26896</v>
      </c>
      <c r="D3505" s="6" t="str">
        <f t="shared" si="54"/>
        <v>hxdam</v>
      </c>
    </row>
    <row r="3506" spans="1:4" x14ac:dyDescent="0.2">
      <c r="A3506" s="6" t="s">
        <v>13181</v>
      </c>
      <c r="B3506" s="6" t="s">
        <v>26895</v>
      </c>
      <c r="C3506" s="6" t="s">
        <v>26896</v>
      </c>
      <c r="D3506" s="6" t="str">
        <f t="shared" si="54"/>
        <v>hxdam</v>
      </c>
    </row>
    <row r="3507" spans="1:4" x14ac:dyDescent="0.2">
      <c r="A3507" s="6" t="s">
        <v>6999</v>
      </c>
      <c r="B3507" s="6" t="s">
        <v>26897</v>
      </c>
      <c r="C3507" s="6" t="s">
        <v>26896</v>
      </c>
      <c r="D3507" s="6" t="str">
        <f t="shared" si="54"/>
        <v>hxdam</v>
      </c>
    </row>
    <row r="3508" spans="1:4" x14ac:dyDescent="0.2">
      <c r="A3508" s="6" t="s">
        <v>13182</v>
      </c>
      <c r="B3508" s="6" t="s">
        <v>26897</v>
      </c>
      <c r="C3508" s="6" t="s">
        <v>26896</v>
      </c>
      <c r="D3508" s="6" t="str">
        <f t="shared" si="54"/>
        <v>hxdam</v>
      </c>
    </row>
    <row r="3509" spans="1:4" x14ac:dyDescent="0.2">
      <c r="A3509" s="6" t="s">
        <v>1162</v>
      </c>
      <c r="B3509" s="6" t="s">
        <v>26898</v>
      </c>
      <c r="C3509" s="6" t="s">
        <v>12</v>
      </c>
      <c r="D3509" s="6" t="str">
        <f t="shared" si="54"/>
        <v>un</v>
      </c>
    </row>
    <row r="3510" spans="1:4" x14ac:dyDescent="0.2">
      <c r="A3510" s="6" t="s">
        <v>13183</v>
      </c>
      <c r="B3510" s="6" t="s">
        <v>26898</v>
      </c>
      <c r="C3510" s="6" t="s">
        <v>12</v>
      </c>
      <c r="D3510" s="6" t="str">
        <f t="shared" si="54"/>
        <v>un</v>
      </c>
    </row>
    <row r="3511" spans="1:4" x14ac:dyDescent="0.2">
      <c r="A3511" s="6" t="s">
        <v>1163</v>
      </c>
      <c r="B3511" s="6" t="s">
        <v>26899</v>
      </c>
      <c r="C3511" s="6" t="s">
        <v>25323</v>
      </c>
      <c r="D3511" s="6" t="str">
        <f t="shared" si="54"/>
        <v>m3</v>
      </c>
    </row>
    <row r="3512" spans="1:4" x14ac:dyDescent="0.2">
      <c r="A3512" s="6" t="s">
        <v>13184</v>
      </c>
      <c r="B3512" s="6" t="s">
        <v>26899</v>
      </c>
      <c r="C3512" s="6" t="s">
        <v>25323</v>
      </c>
      <c r="D3512" s="6" t="str">
        <f t="shared" si="54"/>
        <v>m3</v>
      </c>
    </row>
    <row r="3513" spans="1:4" x14ac:dyDescent="0.2">
      <c r="A3513" s="6" t="s">
        <v>1164</v>
      </c>
      <c r="B3513" s="6" t="s">
        <v>26900</v>
      </c>
      <c r="C3513" s="6" t="s">
        <v>25323</v>
      </c>
      <c r="D3513" s="6" t="str">
        <f t="shared" si="54"/>
        <v>m3</v>
      </c>
    </row>
    <row r="3514" spans="1:4" x14ac:dyDescent="0.2">
      <c r="A3514" s="6" t="s">
        <v>13185</v>
      </c>
      <c r="B3514" s="6" t="s">
        <v>26900</v>
      </c>
      <c r="C3514" s="6" t="s">
        <v>25323</v>
      </c>
      <c r="D3514" s="6" t="str">
        <f t="shared" si="54"/>
        <v>m3</v>
      </c>
    </row>
    <row r="3515" spans="1:4" x14ac:dyDescent="0.2">
      <c r="A3515" s="6" t="s">
        <v>1165</v>
      </c>
      <c r="B3515" s="6" t="s">
        <v>26901</v>
      </c>
      <c r="C3515" s="6" t="s">
        <v>25323</v>
      </c>
      <c r="D3515" s="6" t="str">
        <f t="shared" si="54"/>
        <v>m3</v>
      </c>
    </row>
    <row r="3516" spans="1:4" x14ac:dyDescent="0.2">
      <c r="A3516" s="6" t="s">
        <v>13186</v>
      </c>
      <c r="B3516" s="6" t="s">
        <v>26901</v>
      </c>
      <c r="C3516" s="6" t="s">
        <v>25323</v>
      </c>
      <c r="D3516" s="6" t="str">
        <f t="shared" si="54"/>
        <v>m3</v>
      </c>
    </row>
    <row r="3517" spans="1:4" x14ac:dyDescent="0.2">
      <c r="A3517" s="6" t="s">
        <v>1166</v>
      </c>
      <c r="B3517" s="6" t="s">
        <v>26902</v>
      </c>
      <c r="C3517" s="6" t="s">
        <v>21</v>
      </c>
      <c r="D3517" s="6" t="str">
        <f t="shared" si="54"/>
        <v>m</v>
      </c>
    </row>
    <row r="3518" spans="1:4" x14ac:dyDescent="0.2">
      <c r="A3518" s="6" t="s">
        <v>13187</v>
      </c>
      <c r="B3518" s="6" t="s">
        <v>26902</v>
      </c>
      <c r="C3518" s="6" t="s">
        <v>21</v>
      </c>
      <c r="D3518" s="6" t="str">
        <f t="shared" si="54"/>
        <v>m</v>
      </c>
    </row>
    <row r="3519" spans="1:4" x14ac:dyDescent="0.2">
      <c r="A3519" s="6" t="s">
        <v>1167</v>
      </c>
      <c r="B3519" s="6" t="s">
        <v>26903</v>
      </c>
      <c r="C3519" s="6" t="s">
        <v>21</v>
      </c>
      <c r="D3519" s="6" t="str">
        <f t="shared" si="54"/>
        <v>m</v>
      </c>
    </row>
    <row r="3520" spans="1:4" x14ac:dyDescent="0.2">
      <c r="A3520" s="6" t="s">
        <v>13188</v>
      </c>
      <c r="B3520" s="6" t="s">
        <v>26903</v>
      </c>
      <c r="C3520" s="6" t="s">
        <v>21</v>
      </c>
      <c r="D3520" s="6" t="str">
        <f t="shared" si="54"/>
        <v>m</v>
      </c>
    </row>
    <row r="3521" spans="1:4" x14ac:dyDescent="0.2">
      <c r="A3521" s="6" t="s">
        <v>1168</v>
      </c>
      <c r="B3521" s="6" t="s">
        <v>26904</v>
      </c>
      <c r="C3521" s="6" t="s">
        <v>25536</v>
      </c>
      <c r="D3521" s="6" t="str">
        <f t="shared" si="54"/>
        <v>m2</v>
      </c>
    </row>
    <row r="3522" spans="1:4" x14ac:dyDescent="0.2">
      <c r="A3522" s="6" t="s">
        <v>13189</v>
      </c>
      <c r="B3522" s="6" t="s">
        <v>26904</v>
      </c>
      <c r="C3522" s="6" t="s">
        <v>25536</v>
      </c>
      <c r="D3522" s="6" t="str">
        <f t="shared" ref="D3522:D3585" si="55">LOWER(C3522)</f>
        <v>m2</v>
      </c>
    </row>
    <row r="3523" spans="1:4" x14ac:dyDescent="0.2">
      <c r="A3523" s="6" t="s">
        <v>1169</v>
      </c>
      <c r="B3523" s="6" t="s">
        <v>26905</v>
      </c>
      <c r="C3523" s="6" t="s">
        <v>21</v>
      </c>
      <c r="D3523" s="6" t="str">
        <f t="shared" si="55"/>
        <v>m</v>
      </c>
    </row>
    <row r="3524" spans="1:4" x14ac:dyDescent="0.2">
      <c r="A3524" s="6" t="s">
        <v>13190</v>
      </c>
      <c r="B3524" s="6" t="s">
        <v>26905</v>
      </c>
      <c r="C3524" s="6" t="s">
        <v>21</v>
      </c>
      <c r="D3524" s="6" t="str">
        <f t="shared" si="55"/>
        <v>m</v>
      </c>
    </row>
    <row r="3525" spans="1:4" x14ac:dyDescent="0.2">
      <c r="A3525" s="6" t="s">
        <v>1170</v>
      </c>
      <c r="B3525" s="6" t="s">
        <v>26906</v>
      </c>
      <c r="C3525" s="6" t="s">
        <v>21</v>
      </c>
      <c r="D3525" s="6" t="str">
        <f t="shared" si="55"/>
        <v>m</v>
      </c>
    </row>
    <row r="3526" spans="1:4" x14ac:dyDescent="0.2">
      <c r="A3526" s="6" t="s">
        <v>13191</v>
      </c>
      <c r="B3526" s="6" t="s">
        <v>26906</v>
      </c>
      <c r="C3526" s="6" t="s">
        <v>21</v>
      </c>
      <c r="D3526" s="6" t="str">
        <f t="shared" si="55"/>
        <v>m</v>
      </c>
    </row>
    <row r="3527" spans="1:4" x14ac:dyDescent="0.2">
      <c r="A3527" s="6" t="s">
        <v>1171</v>
      </c>
      <c r="B3527" s="6" t="s">
        <v>26907</v>
      </c>
      <c r="C3527" s="6" t="s">
        <v>21</v>
      </c>
      <c r="D3527" s="6" t="str">
        <f t="shared" si="55"/>
        <v>m</v>
      </c>
    </row>
    <row r="3528" spans="1:4" x14ac:dyDescent="0.2">
      <c r="A3528" s="6" t="s">
        <v>13192</v>
      </c>
      <c r="B3528" s="6" t="s">
        <v>26907</v>
      </c>
      <c r="C3528" s="6" t="s">
        <v>21</v>
      </c>
      <c r="D3528" s="6" t="str">
        <f t="shared" si="55"/>
        <v>m</v>
      </c>
    </row>
    <row r="3529" spans="1:4" x14ac:dyDescent="0.2">
      <c r="A3529" s="6" t="s">
        <v>7000</v>
      </c>
      <c r="B3529" s="6" t="s">
        <v>26908</v>
      </c>
      <c r="C3529" s="6" t="s">
        <v>21</v>
      </c>
      <c r="D3529" s="6" t="str">
        <f t="shared" si="55"/>
        <v>m</v>
      </c>
    </row>
    <row r="3530" spans="1:4" x14ac:dyDescent="0.2">
      <c r="A3530" s="6" t="s">
        <v>13193</v>
      </c>
      <c r="B3530" s="6" t="s">
        <v>26908</v>
      </c>
      <c r="C3530" s="6" t="s">
        <v>21</v>
      </c>
      <c r="D3530" s="6" t="str">
        <f t="shared" si="55"/>
        <v>m</v>
      </c>
    </row>
    <row r="3531" spans="1:4" x14ac:dyDescent="0.2">
      <c r="A3531" s="6" t="s">
        <v>7001</v>
      </c>
      <c r="B3531" s="6" t="s">
        <v>26909</v>
      </c>
      <c r="C3531" s="6" t="s">
        <v>21</v>
      </c>
      <c r="D3531" s="6" t="str">
        <f t="shared" si="55"/>
        <v>m</v>
      </c>
    </row>
    <row r="3532" spans="1:4" x14ac:dyDescent="0.2">
      <c r="A3532" s="6" t="s">
        <v>13194</v>
      </c>
      <c r="B3532" s="6" t="s">
        <v>26909</v>
      </c>
      <c r="C3532" s="6" t="s">
        <v>21</v>
      </c>
      <c r="D3532" s="6" t="str">
        <f t="shared" si="55"/>
        <v>m</v>
      </c>
    </row>
    <row r="3533" spans="1:4" x14ac:dyDescent="0.2">
      <c r="A3533" s="6" t="s">
        <v>7002</v>
      </c>
      <c r="B3533" s="6" t="s">
        <v>26910</v>
      </c>
      <c r="C3533" s="6" t="s">
        <v>21</v>
      </c>
      <c r="D3533" s="6" t="str">
        <f t="shared" si="55"/>
        <v>m</v>
      </c>
    </row>
    <row r="3534" spans="1:4" x14ac:dyDescent="0.2">
      <c r="A3534" s="6" t="s">
        <v>13195</v>
      </c>
      <c r="B3534" s="6" t="s">
        <v>26910</v>
      </c>
      <c r="C3534" s="6" t="s">
        <v>21</v>
      </c>
      <c r="D3534" s="6" t="str">
        <f t="shared" si="55"/>
        <v>m</v>
      </c>
    </row>
    <row r="3535" spans="1:4" x14ac:dyDescent="0.2">
      <c r="A3535" s="6" t="s">
        <v>1172</v>
      </c>
      <c r="B3535" s="6" t="s">
        <v>26911</v>
      </c>
      <c r="C3535" s="6" t="s">
        <v>21</v>
      </c>
      <c r="D3535" s="6" t="str">
        <f t="shared" si="55"/>
        <v>m</v>
      </c>
    </row>
    <row r="3536" spans="1:4" x14ac:dyDescent="0.2">
      <c r="A3536" s="6" t="s">
        <v>13196</v>
      </c>
      <c r="B3536" s="6" t="s">
        <v>26911</v>
      </c>
      <c r="C3536" s="6" t="s">
        <v>21</v>
      </c>
      <c r="D3536" s="6" t="str">
        <f t="shared" si="55"/>
        <v>m</v>
      </c>
    </row>
    <row r="3537" spans="1:4" x14ac:dyDescent="0.2">
      <c r="A3537" s="6" t="s">
        <v>7003</v>
      </c>
      <c r="B3537" s="6" t="s">
        <v>26912</v>
      </c>
      <c r="C3537" s="6" t="s">
        <v>21</v>
      </c>
      <c r="D3537" s="6" t="str">
        <f t="shared" si="55"/>
        <v>m</v>
      </c>
    </row>
    <row r="3538" spans="1:4" x14ac:dyDescent="0.2">
      <c r="A3538" s="6" t="s">
        <v>13197</v>
      </c>
      <c r="B3538" s="6" t="s">
        <v>26912</v>
      </c>
      <c r="C3538" s="6" t="s">
        <v>21</v>
      </c>
      <c r="D3538" s="6" t="str">
        <f t="shared" si="55"/>
        <v>m</v>
      </c>
    </row>
    <row r="3539" spans="1:4" x14ac:dyDescent="0.2">
      <c r="A3539" s="6" t="s">
        <v>7004</v>
      </c>
      <c r="B3539" s="6" t="s">
        <v>26913</v>
      </c>
      <c r="C3539" s="6" t="s">
        <v>21</v>
      </c>
      <c r="D3539" s="6" t="str">
        <f t="shared" si="55"/>
        <v>m</v>
      </c>
    </row>
    <row r="3540" spans="1:4" x14ac:dyDescent="0.2">
      <c r="A3540" s="6" t="s">
        <v>13198</v>
      </c>
      <c r="B3540" s="6" t="s">
        <v>26913</v>
      </c>
      <c r="C3540" s="6" t="s">
        <v>21</v>
      </c>
      <c r="D3540" s="6" t="str">
        <f t="shared" si="55"/>
        <v>m</v>
      </c>
    </row>
    <row r="3541" spans="1:4" x14ac:dyDescent="0.2">
      <c r="A3541" s="6" t="s">
        <v>3750</v>
      </c>
      <c r="B3541" s="6" t="s">
        <v>26914</v>
      </c>
      <c r="C3541" s="6" t="s">
        <v>25536</v>
      </c>
      <c r="D3541" s="6" t="str">
        <f t="shared" si="55"/>
        <v>m2</v>
      </c>
    </row>
    <row r="3542" spans="1:4" x14ac:dyDescent="0.2">
      <c r="A3542" s="6" t="s">
        <v>13199</v>
      </c>
      <c r="B3542" s="6" t="s">
        <v>26914</v>
      </c>
      <c r="C3542" s="6" t="s">
        <v>25536</v>
      </c>
      <c r="D3542" s="6" t="str">
        <f t="shared" si="55"/>
        <v>m2</v>
      </c>
    </row>
    <row r="3543" spans="1:4" x14ac:dyDescent="0.2">
      <c r="A3543" s="6" t="s">
        <v>1173</v>
      </c>
      <c r="B3543" s="6" t="s">
        <v>26915</v>
      </c>
      <c r="C3543" s="6" t="s">
        <v>21</v>
      </c>
      <c r="D3543" s="6" t="str">
        <f t="shared" si="55"/>
        <v>m</v>
      </c>
    </row>
    <row r="3544" spans="1:4" x14ac:dyDescent="0.2">
      <c r="A3544" s="6" t="s">
        <v>13200</v>
      </c>
      <c r="B3544" s="6" t="s">
        <v>26915</v>
      </c>
      <c r="C3544" s="6" t="s">
        <v>21</v>
      </c>
      <c r="D3544" s="6" t="str">
        <f t="shared" si="55"/>
        <v>m</v>
      </c>
    </row>
    <row r="3545" spans="1:4" x14ac:dyDescent="0.2">
      <c r="A3545" s="6" t="s">
        <v>1174</v>
      </c>
      <c r="B3545" s="6" t="s">
        <v>26916</v>
      </c>
      <c r="C3545" s="6" t="s">
        <v>21</v>
      </c>
      <c r="D3545" s="6" t="str">
        <f t="shared" si="55"/>
        <v>m</v>
      </c>
    </row>
    <row r="3546" spans="1:4" x14ac:dyDescent="0.2">
      <c r="A3546" s="6" t="s">
        <v>13201</v>
      </c>
      <c r="B3546" s="6" t="s">
        <v>26916</v>
      </c>
      <c r="C3546" s="6" t="s">
        <v>21</v>
      </c>
      <c r="D3546" s="6" t="str">
        <f t="shared" si="55"/>
        <v>m</v>
      </c>
    </row>
    <row r="3547" spans="1:4" x14ac:dyDescent="0.2">
      <c r="A3547" s="6" t="s">
        <v>7005</v>
      </c>
      <c r="B3547" s="6" t="s">
        <v>26917</v>
      </c>
      <c r="C3547" s="6" t="s">
        <v>12</v>
      </c>
      <c r="D3547" s="6" t="str">
        <f t="shared" si="55"/>
        <v>un</v>
      </c>
    </row>
    <row r="3548" spans="1:4" x14ac:dyDescent="0.2">
      <c r="A3548" s="6" t="s">
        <v>13202</v>
      </c>
      <c r="B3548" s="6" t="s">
        <v>26917</v>
      </c>
      <c r="C3548" s="6" t="s">
        <v>12</v>
      </c>
      <c r="D3548" s="6" t="str">
        <f t="shared" si="55"/>
        <v>un</v>
      </c>
    </row>
    <row r="3549" spans="1:4" x14ac:dyDescent="0.2">
      <c r="A3549" s="6" t="s">
        <v>7006</v>
      </c>
      <c r="B3549" s="6" t="s">
        <v>26918</v>
      </c>
      <c r="C3549" s="6" t="s">
        <v>21</v>
      </c>
      <c r="D3549" s="6" t="str">
        <f t="shared" si="55"/>
        <v>m</v>
      </c>
    </row>
    <row r="3550" spans="1:4" x14ac:dyDescent="0.2">
      <c r="A3550" s="6" t="s">
        <v>13203</v>
      </c>
      <c r="B3550" s="6" t="s">
        <v>26918</v>
      </c>
      <c r="C3550" s="6" t="s">
        <v>21</v>
      </c>
      <c r="D3550" s="6" t="str">
        <f t="shared" si="55"/>
        <v>m</v>
      </c>
    </row>
    <row r="3551" spans="1:4" x14ac:dyDescent="0.2">
      <c r="A3551" s="6" t="s">
        <v>7007</v>
      </c>
      <c r="B3551" s="6" t="s">
        <v>26919</v>
      </c>
      <c r="C3551" s="6" t="s">
        <v>21</v>
      </c>
      <c r="D3551" s="6" t="str">
        <f t="shared" si="55"/>
        <v>m</v>
      </c>
    </row>
    <row r="3552" spans="1:4" x14ac:dyDescent="0.2">
      <c r="A3552" s="6" t="s">
        <v>13204</v>
      </c>
      <c r="B3552" s="6" t="s">
        <v>26919</v>
      </c>
      <c r="C3552" s="6" t="s">
        <v>21</v>
      </c>
      <c r="D3552" s="6" t="str">
        <f t="shared" si="55"/>
        <v>m</v>
      </c>
    </row>
    <row r="3553" spans="1:4" x14ac:dyDescent="0.2">
      <c r="A3553" s="6" t="s">
        <v>7008</v>
      </c>
      <c r="B3553" s="6" t="s">
        <v>26920</v>
      </c>
      <c r="C3553" s="6" t="s">
        <v>891</v>
      </c>
      <c r="D3553" s="6" t="str">
        <f t="shared" si="55"/>
        <v>kg</v>
      </c>
    </row>
    <row r="3554" spans="1:4" x14ac:dyDescent="0.2">
      <c r="A3554" s="6" t="s">
        <v>13205</v>
      </c>
      <c r="B3554" s="6" t="s">
        <v>26920</v>
      </c>
      <c r="C3554" s="6" t="s">
        <v>891</v>
      </c>
      <c r="D3554" s="6" t="str">
        <f t="shared" si="55"/>
        <v>kg</v>
      </c>
    </row>
    <row r="3555" spans="1:4" x14ac:dyDescent="0.2">
      <c r="A3555" s="6" t="s">
        <v>1175</v>
      </c>
      <c r="B3555" s="6" t="s">
        <v>26921</v>
      </c>
      <c r="C3555" s="6" t="s">
        <v>21</v>
      </c>
      <c r="D3555" s="6" t="str">
        <f t="shared" si="55"/>
        <v>m</v>
      </c>
    </row>
    <row r="3556" spans="1:4" x14ac:dyDescent="0.2">
      <c r="A3556" s="6" t="s">
        <v>13206</v>
      </c>
      <c r="B3556" s="6" t="s">
        <v>26921</v>
      </c>
      <c r="C3556" s="6" t="s">
        <v>21</v>
      </c>
      <c r="D3556" s="6" t="str">
        <f t="shared" si="55"/>
        <v>m</v>
      </c>
    </row>
    <row r="3557" spans="1:4" x14ac:dyDescent="0.2">
      <c r="A3557" s="6" t="s">
        <v>7009</v>
      </c>
      <c r="B3557" s="6" t="s">
        <v>26922</v>
      </c>
      <c r="C3557" s="6" t="s">
        <v>21</v>
      </c>
      <c r="D3557" s="6" t="str">
        <f t="shared" si="55"/>
        <v>m</v>
      </c>
    </row>
    <row r="3558" spans="1:4" x14ac:dyDescent="0.2">
      <c r="A3558" s="6" t="s">
        <v>13207</v>
      </c>
      <c r="B3558" s="6" t="s">
        <v>26922</v>
      </c>
      <c r="C3558" s="6" t="s">
        <v>21</v>
      </c>
      <c r="D3558" s="6" t="str">
        <f t="shared" si="55"/>
        <v>m</v>
      </c>
    </row>
    <row r="3559" spans="1:4" x14ac:dyDescent="0.2">
      <c r="A3559" s="6" t="s">
        <v>7010</v>
      </c>
      <c r="B3559" s="6" t="s">
        <v>26923</v>
      </c>
      <c r="C3559" s="6" t="s">
        <v>21</v>
      </c>
      <c r="D3559" s="6" t="str">
        <f t="shared" si="55"/>
        <v>m</v>
      </c>
    </row>
    <row r="3560" spans="1:4" x14ac:dyDescent="0.2">
      <c r="A3560" s="6" t="s">
        <v>13208</v>
      </c>
      <c r="B3560" s="6" t="s">
        <v>26923</v>
      </c>
      <c r="C3560" s="6" t="s">
        <v>21</v>
      </c>
      <c r="D3560" s="6" t="str">
        <f t="shared" si="55"/>
        <v>m</v>
      </c>
    </row>
    <row r="3561" spans="1:4" x14ac:dyDescent="0.2">
      <c r="A3561" s="6" t="s">
        <v>7011</v>
      </c>
      <c r="B3561" s="6" t="s">
        <v>26924</v>
      </c>
      <c r="C3561" s="6" t="s">
        <v>21</v>
      </c>
      <c r="D3561" s="6" t="str">
        <f t="shared" si="55"/>
        <v>m</v>
      </c>
    </row>
    <row r="3562" spans="1:4" x14ac:dyDescent="0.2">
      <c r="A3562" s="6" t="s">
        <v>13209</v>
      </c>
      <c r="B3562" s="6" t="s">
        <v>26924</v>
      </c>
      <c r="C3562" s="6" t="s">
        <v>21</v>
      </c>
      <c r="D3562" s="6" t="str">
        <f t="shared" si="55"/>
        <v>m</v>
      </c>
    </row>
    <row r="3563" spans="1:4" x14ac:dyDescent="0.2">
      <c r="A3563" s="6" t="s">
        <v>1176</v>
      </c>
      <c r="B3563" s="6" t="s">
        <v>26925</v>
      </c>
      <c r="C3563" s="6" t="s">
        <v>25536</v>
      </c>
      <c r="D3563" s="6" t="str">
        <f t="shared" si="55"/>
        <v>m2</v>
      </c>
    </row>
    <row r="3564" spans="1:4" x14ac:dyDescent="0.2">
      <c r="A3564" s="6" t="s">
        <v>13210</v>
      </c>
      <c r="B3564" s="6" t="s">
        <v>26925</v>
      </c>
      <c r="C3564" s="6" t="s">
        <v>25536</v>
      </c>
      <c r="D3564" s="6" t="str">
        <f t="shared" si="55"/>
        <v>m2</v>
      </c>
    </row>
    <row r="3565" spans="1:4" x14ac:dyDescent="0.2">
      <c r="A3565" s="6" t="s">
        <v>1177</v>
      </c>
      <c r="B3565" s="6" t="s">
        <v>26926</v>
      </c>
      <c r="C3565" s="6" t="s">
        <v>25536</v>
      </c>
      <c r="D3565" s="6" t="str">
        <f t="shared" si="55"/>
        <v>m2</v>
      </c>
    </row>
    <row r="3566" spans="1:4" x14ac:dyDescent="0.2">
      <c r="A3566" s="6" t="s">
        <v>13211</v>
      </c>
      <c r="B3566" s="6" t="s">
        <v>26926</v>
      </c>
      <c r="C3566" s="6" t="s">
        <v>25536</v>
      </c>
      <c r="D3566" s="6" t="str">
        <f t="shared" si="55"/>
        <v>m2</v>
      </c>
    </row>
    <row r="3567" spans="1:4" x14ac:dyDescent="0.2">
      <c r="A3567" s="6" t="s">
        <v>1178</v>
      </c>
      <c r="B3567" s="6" t="s">
        <v>26927</v>
      </c>
      <c r="C3567" s="6" t="s">
        <v>25536</v>
      </c>
      <c r="D3567" s="6" t="str">
        <f t="shared" si="55"/>
        <v>m2</v>
      </c>
    </row>
    <row r="3568" spans="1:4" x14ac:dyDescent="0.2">
      <c r="A3568" s="6" t="s">
        <v>13212</v>
      </c>
      <c r="B3568" s="6" t="s">
        <v>26927</v>
      </c>
      <c r="C3568" s="6" t="s">
        <v>25536</v>
      </c>
      <c r="D3568" s="6" t="str">
        <f t="shared" si="55"/>
        <v>m2</v>
      </c>
    </row>
    <row r="3569" spans="1:4" x14ac:dyDescent="0.2">
      <c r="A3569" s="6" t="s">
        <v>7012</v>
      </c>
      <c r="B3569" s="6" t="s">
        <v>26928</v>
      </c>
      <c r="C3569" s="6" t="s">
        <v>21</v>
      </c>
      <c r="D3569" s="6" t="str">
        <f t="shared" si="55"/>
        <v>m</v>
      </c>
    </row>
    <row r="3570" spans="1:4" x14ac:dyDescent="0.2">
      <c r="A3570" s="6" t="s">
        <v>13213</v>
      </c>
      <c r="B3570" s="6" t="s">
        <v>26928</v>
      </c>
      <c r="C3570" s="6" t="s">
        <v>21</v>
      </c>
      <c r="D3570" s="6" t="str">
        <f t="shared" si="55"/>
        <v>m</v>
      </c>
    </row>
    <row r="3571" spans="1:4" x14ac:dyDescent="0.2">
      <c r="A3571" s="6" t="s">
        <v>7013</v>
      </c>
      <c r="B3571" s="6" t="s">
        <v>26929</v>
      </c>
      <c r="C3571" s="6" t="s">
        <v>21</v>
      </c>
      <c r="D3571" s="6" t="str">
        <f t="shared" si="55"/>
        <v>m</v>
      </c>
    </row>
    <row r="3572" spans="1:4" x14ac:dyDescent="0.2">
      <c r="A3572" s="6" t="s">
        <v>13214</v>
      </c>
      <c r="B3572" s="6" t="s">
        <v>26929</v>
      </c>
      <c r="C3572" s="6" t="s">
        <v>21</v>
      </c>
      <c r="D3572" s="6" t="str">
        <f t="shared" si="55"/>
        <v>m</v>
      </c>
    </row>
    <row r="3573" spans="1:4" x14ac:dyDescent="0.2">
      <c r="A3573" s="6" t="s">
        <v>1179</v>
      </c>
      <c r="B3573" s="6" t="s">
        <v>26930</v>
      </c>
      <c r="C3573" s="6" t="s">
        <v>12</v>
      </c>
      <c r="D3573" s="6" t="str">
        <f t="shared" si="55"/>
        <v>un</v>
      </c>
    </row>
    <row r="3574" spans="1:4" x14ac:dyDescent="0.2">
      <c r="A3574" s="6" t="s">
        <v>13215</v>
      </c>
      <c r="B3574" s="6" t="s">
        <v>26930</v>
      </c>
      <c r="C3574" s="6" t="s">
        <v>12</v>
      </c>
      <c r="D3574" s="6" t="str">
        <f t="shared" si="55"/>
        <v>un</v>
      </c>
    </row>
    <row r="3575" spans="1:4" x14ac:dyDescent="0.2">
      <c r="A3575" s="6" t="s">
        <v>7014</v>
      </c>
      <c r="B3575" s="6" t="s">
        <v>26931</v>
      </c>
      <c r="C3575" s="6" t="s">
        <v>12</v>
      </c>
      <c r="D3575" s="6" t="str">
        <f t="shared" si="55"/>
        <v>un</v>
      </c>
    </row>
    <row r="3576" spans="1:4" x14ac:dyDescent="0.2">
      <c r="A3576" s="6" t="s">
        <v>13216</v>
      </c>
      <c r="B3576" s="6" t="s">
        <v>26931</v>
      </c>
      <c r="C3576" s="6" t="s">
        <v>12</v>
      </c>
      <c r="D3576" s="6" t="str">
        <f t="shared" si="55"/>
        <v>un</v>
      </c>
    </row>
    <row r="3577" spans="1:4" x14ac:dyDescent="0.2">
      <c r="A3577" s="6" t="s">
        <v>1180</v>
      </c>
      <c r="B3577" s="6" t="s">
        <v>26932</v>
      </c>
      <c r="C3577" s="6" t="s">
        <v>12</v>
      </c>
      <c r="D3577" s="6" t="str">
        <f t="shared" si="55"/>
        <v>un</v>
      </c>
    </row>
    <row r="3578" spans="1:4" x14ac:dyDescent="0.2">
      <c r="A3578" s="6" t="s">
        <v>13217</v>
      </c>
      <c r="B3578" s="6" t="s">
        <v>26932</v>
      </c>
      <c r="C3578" s="6" t="s">
        <v>12</v>
      </c>
      <c r="D3578" s="6" t="str">
        <f t="shared" si="55"/>
        <v>un</v>
      </c>
    </row>
    <row r="3579" spans="1:4" x14ac:dyDescent="0.2">
      <c r="A3579" s="6" t="s">
        <v>7015</v>
      </c>
      <c r="B3579" s="6" t="s">
        <v>26933</v>
      </c>
      <c r="C3579" s="6" t="s">
        <v>26934</v>
      </c>
      <c r="D3579" s="6" t="str">
        <f t="shared" si="55"/>
        <v>cm2</v>
      </c>
    </row>
    <row r="3580" spans="1:4" x14ac:dyDescent="0.2">
      <c r="A3580" s="6" t="s">
        <v>13218</v>
      </c>
      <c r="B3580" s="6" t="s">
        <v>26933</v>
      </c>
      <c r="C3580" s="6" t="s">
        <v>26934</v>
      </c>
      <c r="D3580" s="6" t="str">
        <f t="shared" si="55"/>
        <v>cm2</v>
      </c>
    </row>
    <row r="3581" spans="1:4" x14ac:dyDescent="0.2">
      <c r="A3581" s="6" t="s">
        <v>1181</v>
      </c>
      <c r="B3581" s="6" t="s">
        <v>26935</v>
      </c>
      <c r="C3581" s="6" t="s">
        <v>12</v>
      </c>
      <c r="D3581" s="6" t="str">
        <f t="shared" si="55"/>
        <v>un</v>
      </c>
    </row>
    <row r="3582" spans="1:4" x14ac:dyDescent="0.2">
      <c r="A3582" s="6" t="s">
        <v>13219</v>
      </c>
      <c r="B3582" s="6" t="s">
        <v>26935</v>
      </c>
      <c r="C3582" s="6" t="s">
        <v>12</v>
      </c>
      <c r="D3582" s="6" t="str">
        <f t="shared" si="55"/>
        <v>un</v>
      </c>
    </row>
    <row r="3583" spans="1:4" x14ac:dyDescent="0.2">
      <c r="A3583" s="6" t="s">
        <v>7016</v>
      </c>
      <c r="B3583" s="6" t="s">
        <v>26936</v>
      </c>
      <c r="C3583" s="6" t="s">
        <v>12</v>
      </c>
      <c r="D3583" s="6" t="str">
        <f t="shared" si="55"/>
        <v>un</v>
      </c>
    </row>
    <row r="3584" spans="1:4" x14ac:dyDescent="0.2">
      <c r="A3584" s="6" t="s">
        <v>13220</v>
      </c>
      <c r="B3584" s="6" t="s">
        <v>26936</v>
      </c>
      <c r="C3584" s="6" t="s">
        <v>12</v>
      </c>
      <c r="D3584" s="6" t="str">
        <f t="shared" si="55"/>
        <v>un</v>
      </c>
    </row>
    <row r="3585" spans="1:4" x14ac:dyDescent="0.2">
      <c r="A3585" s="6" t="s">
        <v>1182</v>
      </c>
      <c r="B3585" s="6" t="s">
        <v>26937</v>
      </c>
      <c r="C3585" s="6" t="s">
        <v>12</v>
      </c>
      <c r="D3585" s="6" t="str">
        <f t="shared" si="55"/>
        <v>un</v>
      </c>
    </row>
    <row r="3586" spans="1:4" x14ac:dyDescent="0.2">
      <c r="A3586" s="6" t="s">
        <v>13221</v>
      </c>
      <c r="B3586" s="6" t="s">
        <v>26937</v>
      </c>
      <c r="C3586" s="6" t="s">
        <v>12</v>
      </c>
      <c r="D3586" s="6" t="str">
        <f t="shared" ref="D3586:D3649" si="56">LOWER(C3586)</f>
        <v>un</v>
      </c>
    </row>
    <row r="3587" spans="1:4" x14ac:dyDescent="0.2">
      <c r="A3587" s="6" t="s">
        <v>7017</v>
      </c>
      <c r="B3587" s="6" t="s">
        <v>26938</v>
      </c>
      <c r="C3587" s="6" t="s">
        <v>25536</v>
      </c>
      <c r="D3587" s="6" t="str">
        <f t="shared" si="56"/>
        <v>m2</v>
      </c>
    </row>
    <row r="3588" spans="1:4" x14ac:dyDescent="0.2">
      <c r="A3588" s="6" t="s">
        <v>13222</v>
      </c>
      <c r="B3588" s="6" t="s">
        <v>26938</v>
      </c>
      <c r="C3588" s="6" t="s">
        <v>25536</v>
      </c>
      <c r="D3588" s="6" t="str">
        <f t="shared" si="56"/>
        <v>m2</v>
      </c>
    </row>
    <row r="3589" spans="1:4" x14ac:dyDescent="0.2">
      <c r="A3589" s="6" t="s">
        <v>7018</v>
      </c>
      <c r="B3589" s="6" t="s">
        <v>26939</v>
      </c>
      <c r="C3589" s="6" t="s">
        <v>12</v>
      </c>
      <c r="D3589" s="6" t="str">
        <f t="shared" si="56"/>
        <v>un</v>
      </c>
    </row>
    <row r="3590" spans="1:4" x14ac:dyDescent="0.2">
      <c r="A3590" s="6" t="s">
        <v>13223</v>
      </c>
      <c r="B3590" s="6" t="s">
        <v>26939</v>
      </c>
      <c r="C3590" s="6" t="s">
        <v>12</v>
      </c>
      <c r="D3590" s="6" t="str">
        <f t="shared" si="56"/>
        <v>un</v>
      </c>
    </row>
    <row r="3591" spans="1:4" x14ac:dyDescent="0.2">
      <c r="A3591" s="6" t="s">
        <v>7019</v>
      </c>
      <c r="B3591" s="6" t="s">
        <v>26940</v>
      </c>
      <c r="C3591" s="6" t="s">
        <v>12</v>
      </c>
      <c r="D3591" s="6" t="str">
        <f t="shared" si="56"/>
        <v>un</v>
      </c>
    </row>
    <row r="3592" spans="1:4" x14ac:dyDescent="0.2">
      <c r="A3592" s="6" t="s">
        <v>13224</v>
      </c>
      <c r="B3592" s="6" t="s">
        <v>26940</v>
      </c>
      <c r="C3592" s="6" t="s">
        <v>12</v>
      </c>
      <c r="D3592" s="6" t="str">
        <f t="shared" si="56"/>
        <v>un</v>
      </c>
    </row>
    <row r="3593" spans="1:4" x14ac:dyDescent="0.2">
      <c r="A3593" s="6" t="s">
        <v>7020</v>
      </c>
      <c r="B3593" s="6" t="s">
        <v>26941</v>
      </c>
      <c r="C3593" s="6" t="s">
        <v>12</v>
      </c>
      <c r="D3593" s="6" t="str">
        <f t="shared" si="56"/>
        <v>un</v>
      </c>
    </row>
    <row r="3594" spans="1:4" x14ac:dyDescent="0.2">
      <c r="A3594" s="6" t="s">
        <v>13225</v>
      </c>
      <c r="B3594" s="6" t="s">
        <v>26941</v>
      </c>
      <c r="C3594" s="6" t="s">
        <v>12</v>
      </c>
      <c r="D3594" s="6" t="str">
        <f t="shared" si="56"/>
        <v>un</v>
      </c>
    </row>
    <row r="3595" spans="1:4" x14ac:dyDescent="0.2">
      <c r="A3595" s="6" t="s">
        <v>7021</v>
      </c>
      <c r="B3595" s="6" t="s">
        <v>26942</v>
      </c>
      <c r="C3595" s="6" t="s">
        <v>12</v>
      </c>
      <c r="D3595" s="6" t="str">
        <f t="shared" si="56"/>
        <v>un</v>
      </c>
    </row>
    <row r="3596" spans="1:4" x14ac:dyDescent="0.2">
      <c r="A3596" s="6" t="s">
        <v>13226</v>
      </c>
      <c r="B3596" s="6" t="s">
        <v>26942</v>
      </c>
      <c r="C3596" s="6" t="s">
        <v>12</v>
      </c>
      <c r="D3596" s="6" t="str">
        <f t="shared" si="56"/>
        <v>un</v>
      </c>
    </row>
    <row r="3597" spans="1:4" x14ac:dyDescent="0.2">
      <c r="A3597" s="6" t="s">
        <v>7022</v>
      </c>
      <c r="B3597" s="6" t="s">
        <v>26943</v>
      </c>
      <c r="C3597" s="6" t="s">
        <v>12</v>
      </c>
      <c r="D3597" s="6" t="str">
        <f t="shared" si="56"/>
        <v>un</v>
      </c>
    </row>
    <row r="3598" spans="1:4" x14ac:dyDescent="0.2">
      <c r="A3598" s="6" t="s">
        <v>13227</v>
      </c>
      <c r="B3598" s="6" t="s">
        <v>26943</v>
      </c>
      <c r="C3598" s="6" t="s">
        <v>12</v>
      </c>
      <c r="D3598" s="6" t="str">
        <f t="shared" si="56"/>
        <v>un</v>
      </c>
    </row>
    <row r="3599" spans="1:4" x14ac:dyDescent="0.2">
      <c r="A3599" s="6" t="s">
        <v>7023</v>
      </c>
      <c r="B3599" s="6" t="s">
        <v>26944</v>
      </c>
      <c r="C3599" s="6" t="s">
        <v>12</v>
      </c>
      <c r="D3599" s="6" t="str">
        <f t="shared" si="56"/>
        <v>un</v>
      </c>
    </row>
    <row r="3600" spans="1:4" x14ac:dyDescent="0.2">
      <c r="A3600" s="6" t="s">
        <v>13228</v>
      </c>
      <c r="B3600" s="6" t="s">
        <v>26944</v>
      </c>
      <c r="C3600" s="6" t="s">
        <v>12</v>
      </c>
      <c r="D3600" s="6" t="str">
        <f t="shared" si="56"/>
        <v>un</v>
      </c>
    </row>
    <row r="3601" spans="1:4" x14ac:dyDescent="0.2">
      <c r="A3601" s="6" t="s">
        <v>26945</v>
      </c>
      <c r="B3601" s="6" t="s">
        <v>26946</v>
      </c>
      <c r="C3601" s="6" t="s">
        <v>12</v>
      </c>
      <c r="D3601" s="6" t="str">
        <f t="shared" si="56"/>
        <v>un</v>
      </c>
    </row>
    <row r="3602" spans="1:4" x14ac:dyDescent="0.2">
      <c r="A3602" s="6" t="s">
        <v>26947</v>
      </c>
      <c r="B3602" s="6" t="s">
        <v>26946</v>
      </c>
      <c r="C3602" s="6" t="s">
        <v>12</v>
      </c>
      <c r="D3602" s="6" t="str">
        <f t="shared" si="56"/>
        <v>un</v>
      </c>
    </row>
    <row r="3603" spans="1:4" x14ac:dyDescent="0.2">
      <c r="A3603" s="6" t="s">
        <v>26948</v>
      </c>
      <c r="B3603" s="6" t="s">
        <v>26949</v>
      </c>
      <c r="C3603" s="6" t="s">
        <v>12</v>
      </c>
      <c r="D3603" s="6" t="str">
        <f t="shared" si="56"/>
        <v>un</v>
      </c>
    </row>
    <row r="3604" spans="1:4" x14ac:dyDescent="0.2">
      <c r="A3604" s="6" t="s">
        <v>26950</v>
      </c>
      <c r="B3604" s="6" t="s">
        <v>26949</v>
      </c>
      <c r="C3604" s="6" t="s">
        <v>12</v>
      </c>
      <c r="D3604" s="6" t="str">
        <f t="shared" si="56"/>
        <v>un</v>
      </c>
    </row>
    <row r="3605" spans="1:4" x14ac:dyDescent="0.2">
      <c r="A3605" s="6" t="s">
        <v>26951</v>
      </c>
      <c r="B3605" s="6" t="s">
        <v>26952</v>
      </c>
      <c r="C3605" s="6" t="s">
        <v>12</v>
      </c>
      <c r="D3605" s="6" t="str">
        <f t="shared" si="56"/>
        <v>un</v>
      </c>
    </row>
    <row r="3606" spans="1:4" x14ac:dyDescent="0.2">
      <c r="A3606" s="6" t="s">
        <v>26953</v>
      </c>
      <c r="B3606" s="6" t="s">
        <v>26952</v>
      </c>
      <c r="C3606" s="6" t="s">
        <v>12</v>
      </c>
      <c r="D3606" s="6" t="str">
        <f t="shared" si="56"/>
        <v>un</v>
      </c>
    </row>
    <row r="3607" spans="1:4" x14ac:dyDescent="0.2">
      <c r="A3607" s="6" t="s">
        <v>1183</v>
      </c>
      <c r="B3607" s="6" t="s">
        <v>26954</v>
      </c>
      <c r="C3607" s="6" t="s">
        <v>12</v>
      </c>
      <c r="D3607" s="6" t="str">
        <f t="shared" si="56"/>
        <v>un</v>
      </c>
    </row>
    <row r="3608" spans="1:4" x14ac:dyDescent="0.2">
      <c r="A3608" s="6" t="s">
        <v>13229</v>
      </c>
      <c r="B3608" s="6" t="s">
        <v>26954</v>
      </c>
      <c r="C3608" s="6" t="s">
        <v>12</v>
      </c>
      <c r="D3608" s="6" t="str">
        <f t="shared" si="56"/>
        <v>un</v>
      </c>
    </row>
    <row r="3609" spans="1:4" x14ac:dyDescent="0.2">
      <c r="A3609" s="6" t="s">
        <v>1184</v>
      </c>
      <c r="B3609" s="6" t="s">
        <v>26955</v>
      </c>
      <c r="C3609" s="6" t="s">
        <v>12</v>
      </c>
      <c r="D3609" s="6" t="str">
        <f t="shared" si="56"/>
        <v>un</v>
      </c>
    </row>
    <row r="3610" spans="1:4" x14ac:dyDescent="0.2">
      <c r="A3610" s="6" t="s">
        <v>13230</v>
      </c>
      <c r="B3610" s="6" t="s">
        <v>26955</v>
      </c>
      <c r="C3610" s="6" t="s">
        <v>12</v>
      </c>
      <c r="D3610" s="6" t="str">
        <f t="shared" si="56"/>
        <v>un</v>
      </c>
    </row>
    <row r="3611" spans="1:4" x14ac:dyDescent="0.2">
      <c r="A3611" s="6" t="s">
        <v>7024</v>
      </c>
      <c r="B3611" s="6" t="s">
        <v>26956</v>
      </c>
      <c r="C3611" s="6" t="s">
        <v>12</v>
      </c>
      <c r="D3611" s="6" t="str">
        <f t="shared" si="56"/>
        <v>un</v>
      </c>
    </row>
    <row r="3612" spans="1:4" x14ac:dyDescent="0.2">
      <c r="A3612" s="6" t="s">
        <v>13231</v>
      </c>
      <c r="B3612" s="6" t="s">
        <v>26956</v>
      </c>
      <c r="C3612" s="6" t="s">
        <v>12</v>
      </c>
      <c r="D3612" s="6" t="str">
        <f t="shared" si="56"/>
        <v>un</v>
      </c>
    </row>
    <row r="3613" spans="1:4" x14ac:dyDescent="0.2">
      <c r="A3613" s="6" t="s">
        <v>7025</v>
      </c>
      <c r="B3613" s="6" t="s">
        <v>26957</v>
      </c>
      <c r="C3613" s="6" t="s">
        <v>12</v>
      </c>
      <c r="D3613" s="6" t="str">
        <f t="shared" si="56"/>
        <v>un</v>
      </c>
    </row>
    <row r="3614" spans="1:4" x14ac:dyDescent="0.2">
      <c r="A3614" s="6" t="s">
        <v>13232</v>
      </c>
      <c r="B3614" s="6" t="s">
        <v>26957</v>
      </c>
      <c r="C3614" s="6" t="s">
        <v>12</v>
      </c>
      <c r="D3614" s="6" t="str">
        <f t="shared" si="56"/>
        <v>un</v>
      </c>
    </row>
    <row r="3615" spans="1:4" x14ac:dyDescent="0.2">
      <c r="A3615" s="6" t="s">
        <v>7026</v>
      </c>
      <c r="B3615" s="6" t="s">
        <v>26958</v>
      </c>
      <c r="C3615" s="6" t="s">
        <v>12</v>
      </c>
      <c r="D3615" s="6" t="str">
        <f t="shared" si="56"/>
        <v>un</v>
      </c>
    </row>
    <row r="3616" spans="1:4" x14ac:dyDescent="0.2">
      <c r="A3616" s="6" t="s">
        <v>13233</v>
      </c>
      <c r="B3616" s="6" t="s">
        <v>26958</v>
      </c>
      <c r="C3616" s="6" t="s">
        <v>12</v>
      </c>
      <c r="D3616" s="6" t="str">
        <f t="shared" si="56"/>
        <v>un</v>
      </c>
    </row>
    <row r="3617" spans="1:4" x14ac:dyDescent="0.2">
      <c r="A3617" s="6" t="s">
        <v>7027</v>
      </c>
      <c r="B3617" s="6" t="s">
        <v>26959</v>
      </c>
      <c r="C3617" s="6" t="s">
        <v>12</v>
      </c>
      <c r="D3617" s="6" t="str">
        <f t="shared" si="56"/>
        <v>un</v>
      </c>
    </row>
    <row r="3618" spans="1:4" x14ac:dyDescent="0.2">
      <c r="A3618" s="6" t="s">
        <v>13234</v>
      </c>
      <c r="B3618" s="6" t="s">
        <v>26959</v>
      </c>
      <c r="C3618" s="6" t="s">
        <v>12</v>
      </c>
      <c r="D3618" s="6" t="str">
        <f t="shared" si="56"/>
        <v>un</v>
      </c>
    </row>
    <row r="3619" spans="1:4" x14ac:dyDescent="0.2">
      <c r="A3619" s="6" t="s">
        <v>1185</v>
      </c>
      <c r="B3619" s="6" t="s">
        <v>26960</v>
      </c>
      <c r="C3619" s="6" t="s">
        <v>12</v>
      </c>
      <c r="D3619" s="6" t="str">
        <f t="shared" si="56"/>
        <v>un</v>
      </c>
    </row>
    <row r="3620" spans="1:4" x14ac:dyDescent="0.2">
      <c r="A3620" s="6" t="s">
        <v>13235</v>
      </c>
      <c r="B3620" s="6" t="s">
        <v>26960</v>
      </c>
      <c r="C3620" s="6" t="s">
        <v>12</v>
      </c>
      <c r="D3620" s="6" t="str">
        <f t="shared" si="56"/>
        <v>un</v>
      </c>
    </row>
    <row r="3621" spans="1:4" x14ac:dyDescent="0.2">
      <c r="A3621" s="6" t="s">
        <v>1186</v>
      </c>
      <c r="B3621" s="6" t="s">
        <v>26961</v>
      </c>
      <c r="C3621" s="6" t="s">
        <v>12</v>
      </c>
      <c r="D3621" s="6" t="str">
        <f t="shared" si="56"/>
        <v>un</v>
      </c>
    </row>
    <row r="3622" spans="1:4" x14ac:dyDescent="0.2">
      <c r="A3622" s="6" t="s">
        <v>13236</v>
      </c>
      <c r="B3622" s="6" t="s">
        <v>26961</v>
      </c>
      <c r="C3622" s="6" t="s">
        <v>12</v>
      </c>
      <c r="D3622" s="6" t="str">
        <f t="shared" si="56"/>
        <v>un</v>
      </c>
    </row>
    <row r="3623" spans="1:4" x14ac:dyDescent="0.2">
      <c r="A3623" s="6" t="s">
        <v>7028</v>
      </c>
      <c r="B3623" s="6" t="s">
        <v>26962</v>
      </c>
      <c r="C3623" s="6" t="s">
        <v>12</v>
      </c>
      <c r="D3623" s="6" t="str">
        <f t="shared" si="56"/>
        <v>un</v>
      </c>
    </row>
    <row r="3624" spans="1:4" x14ac:dyDescent="0.2">
      <c r="A3624" s="6" t="s">
        <v>13237</v>
      </c>
      <c r="B3624" s="6" t="s">
        <v>26962</v>
      </c>
      <c r="C3624" s="6" t="s">
        <v>12</v>
      </c>
      <c r="D3624" s="6" t="str">
        <f t="shared" si="56"/>
        <v>un</v>
      </c>
    </row>
    <row r="3625" spans="1:4" x14ac:dyDescent="0.2">
      <c r="A3625" s="6" t="s">
        <v>23475</v>
      </c>
      <c r="B3625" s="6" t="s">
        <v>26963</v>
      </c>
      <c r="C3625" s="6" t="s">
        <v>12</v>
      </c>
      <c r="D3625" s="6" t="str">
        <f t="shared" si="56"/>
        <v>un</v>
      </c>
    </row>
    <row r="3626" spans="1:4" x14ac:dyDescent="0.2">
      <c r="A3626" s="6" t="s">
        <v>23476</v>
      </c>
      <c r="B3626" s="6" t="s">
        <v>26963</v>
      </c>
      <c r="C3626" s="6" t="s">
        <v>12</v>
      </c>
      <c r="D3626" s="6" t="str">
        <f t="shared" si="56"/>
        <v>un</v>
      </c>
    </row>
    <row r="3627" spans="1:4" x14ac:dyDescent="0.2">
      <c r="A3627" s="6" t="s">
        <v>23477</v>
      </c>
      <c r="B3627" s="6" t="s">
        <v>26964</v>
      </c>
      <c r="C3627" s="6" t="s">
        <v>12</v>
      </c>
      <c r="D3627" s="6" t="str">
        <f t="shared" si="56"/>
        <v>un</v>
      </c>
    </row>
    <row r="3628" spans="1:4" x14ac:dyDescent="0.2">
      <c r="A3628" s="6" t="s">
        <v>23478</v>
      </c>
      <c r="B3628" s="6" t="s">
        <v>26964</v>
      </c>
      <c r="C3628" s="6" t="s">
        <v>12</v>
      </c>
      <c r="D3628" s="6" t="str">
        <f t="shared" si="56"/>
        <v>un</v>
      </c>
    </row>
    <row r="3629" spans="1:4" x14ac:dyDescent="0.2">
      <c r="A3629" s="6" t="s">
        <v>1187</v>
      </c>
      <c r="B3629" s="6" t="s">
        <v>26965</v>
      </c>
      <c r="C3629" s="6" t="s">
        <v>25536</v>
      </c>
      <c r="D3629" s="6" t="str">
        <f t="shared" si="56"/>
        <v>m2</v>
      </c>
    </row>
    <row r="3630" spans="1:4" x14ac:dyDescent="0.2">
      <c r="A3630" s="6" t="s">
        <v>13238</v>
      </c>
      <c r="B3630" s="6" t="s">
        <v>26965</v>
      </c>
      <c r="C3630" s="6" t="s">
        <v>25536</v>
      </c>
      <c r="D3630" s="6" t="str">
        <f t="shared" si="56"/>
        <v>m2</v>
      </c>
    </row>
    <row r="3631" spans="1:4" x14ac:dyDescent="0.2">
      <c r="A3631" s="6" t="s">
        <v>7029</v>
      </c>
      <c r="B3631" s="6" t="s">
        <v>26966</v>
      </c>
      <c r="C3631" s="6" t="s">
        <v>25536</v>
      </c>
      <c r="D3631" s="6" t="str">
        <f t="shared" si="56"/>
        <v>m2</v>
      </c>
    </row>
    <row r="3632" spans="1:4" x14ac:dyDescent="0.2">
      <c r="A3632" s="6" t="s">
        <v>13239</v>
      </c>
      <c r="B3632" s="6" t="s">
        <v>26966</v>
      </c>
      <c r="C3632" s="6" t="s">
        <v>25536</v>
      </c>
      <c r="D3632" s="6" t="str">
        <f t="shared" si="56"/>
        <v>m2</v>
      </c>
    </row>
    <row r="3633" spans="1:4" x14ac:dyDescent="0.2">
      <c r="A3633" s="6" t="s">
        <v>7030</v>
      </c>
      <c r="B3633" s="6" t="s">
        <v>26967</v>
      </c>
      <c r="C3633" s="6" t="s">
        <v>25536</v>
      </c>
      <c r="D3633" s="6" t="str">
        <f t="shared" si="56"/>
        <v>m2</v>
      </c>
    </row>
    <row r="3634" spans="1:4" x14ac:dyDescent="0.2">
      <c r="A3634" s="6" t="s">
        <v>13240</v>
      </c>
      <c r="B3634" s="6" t="s">
        <v>26967</v>
      </c>
      <c r="C3634" s="6" t="s">
        <v>25536</v>
      </c>
      <c r="D3634" s="6" t="str">
        <f t="shared" si="56"/>
        <v>m2</v>
      </c>
    </row>
    <row r="3635" spans="1:4" x14ac:dyDescent="0.2">
      <c r="A3635" s="6" t="s">
        <v>7031</v>
      </c>
      <c r="B3635" s="6" t="s">
        <v>26968</v>
      </c>
      <c r="C3635" s="6" t="s">
        <v>21</v>
      </c>
      <c r="D3635" s="6" t="str">
        <f t="shared" si="56"/>
        <v>m</v>
      </c>
    </row>
    <row r="3636" spans="1:4" x14ac:dyDescent="0.2">
      <c r="A3636" s="6" t="s">
        <v>13241</v>
      </c>
      <c r="B3636" s="6" t="s">
        <v>26968</v>
      </c>
      <c r="C3636" s="6" t="s">
        <v>21</v>
      </c>
      <c r="D3636" s="6" t="str">
        <f t="shared" si="56"/>
        <v>m</v>
      </c>
    </row>
    <row r="3637" spans="1:4" x14ac:dyDescent="0.2">
      <c r="A3637" s="6" t="s">
        <v>1188</v>
      </c>
      <c r="B3637" s="6" t="s">
        <v>26969</v>
      </c>
      <c r="C3637" s="6" t="s">
        <v>21</v>
      </c>
      <c r="D3637" s="6" t="str">
        <f t="shared" si="56"/>
        <v>m</v>
      </c>
    </row>
    <row r="3638" spans="1:4" x14ac:dyDescent="0.2">
      <c r="A3638" s="6" t="s">
        <v>13242</v>
      </c>
      <c r="B3638" s="6" t="s">
        <v>26969</v>
      </c>
      <c r="C3638" s="6" t="s">
        <v>21</v>
      </c>
      <c r="D3638" s="6" t="str">
        <f t="shared" si="56"/>
        <v>m</v>
      </c>
    </row>
    <row r="3639" spans="1:4" x14ac:dyDescent="0.2">
      <c r="A3639" s="6" t="s">
        <v>1189</v>
      </c>
      <c r="B3639" s="6" t="s">
        <v>26970</v>
      </c>
      <c r="C3639" s="6" t="s">
        <v>21</v>
      </c>
      <c r="D3639" s="6" t="str">
        <f t="shared" si="56"/>
        <v>m</v>
      </c>
    </row>
    <row r="3640" spans="1:4" x14ac:dyDescent="0.2">
      <c r="A3640" s="6" t="s">
        <v>13243</v>
      </c>
      <c r="B3640" s="6" t="s">
        <v>26970</v>
      </c>
      <c r="C3640" s="6" t="s">
        <v>21</v>
      </c>
      <c r="D3640" s="6" t="str">
        <f t="shared" si="56"/>
        <v>m</v>
      </c>
    </row>
    <row r="3641" spans="1:4" x14ac:dyDescent="0.2">
      <c r="A3641" s="6" t="s">
        <v>1190</v>
      </c>
      <c r="B3641" s="6" t="s">
        <v>26971</v>
      </c>
      <c r="C3641" s="6" t="s">
        <v>21</v>
      </c>
      <c r="D3641" s="6" t="str">
        <f t="shared" si="56"/>
        <v>m</v>
      </c>
    </row>
    <row r="3642" spans="1:4" x14ac:dyDescent="0.2">
      <c r="A3642" s="6" t="s">
        <v>13244</v>
      </c>
      <c r="B3642" s="6" t="s">
        <v>26971</v>
      </c>
      <c r="C3642" s="6" t="s">
        <v>21</v>
      </c>
      <c r="D3642" s="6" t="str">
        <f t="shared" si="56"/>
        <v>m</v>
      </c>
    </row>
    <row r="3643" spans="1:4" x14ac:dyDescent="0.2">
      <c r="A3643" s="6" t="s">
        <v>1191</v>
      </c>
      <c r="B3643" s="6" t="s">
        <v>26972</v>
      </c>
      <c r="C3643" s="6" t="s">
        <v>21</v>
      </c>
      <c r="D3643" s="6" t="str">
        <f t="shared" si="56"/>
        <v>m</v>
      </c>
    </row>
    <row r="3644" spans="1:4" x14ac:dyDescent="0.2">
      <c r="A3644" s="6" t="s">
        <v>13245</v>
      </c>
      <c r="B3644" s="6" t="s">
        <v>26972</v>
      </c>
      <c r="C3644" s="6" t="s">
        <v>21</v>
      </c>
      <c r="D3644" s="6" t="str">
        <f t="shared" si="56"/>
        <v>m</v>
      </c>
    </row>
    <row r="3645" spans="1:4" x14ac:dyDescent="0.2">
      <c r="A3645" s="6" t="s">
        <v>1192</v>
      </c>
      <c r="B3645" s="6" t="s">
        <v>26973</v>
      </c>
      <c r="C3645" s="6" t="s">
        <v>25536</v>
      </c>
      <c r="D3645" s="6" t="str">
        <f t="shared" si="56"/>
        <v>m2</v>
      </c>
    </row>
    <row r="3646" spans="1:4" x14ac:dyDescent="0.2">
      <c r="A3646" s="6" t="s">
        <v>13246</v>
      </c>
      <c r="B3646" s="6" t="s">
        <v>26973</v>
      </c>
      <c r="C3646" s="6" t="s">
        <v>25536</v>
      </c>
      <c r="D3646" s="6" t="str">
        <f t="shared" si="56"/>
        <v>m2</v>
      </c>
    </row>
    <row r="3647" spans="1:4" x14ac:dyDescent="0.2">
      <c r="A3647" s="6" t="s">
        <v>7032</v>
      </c>
      <c r="B3647" s="6" t="s">
        <v>26974</v>
      </c>
      <c r="C3647" s="6" t="s">
        <v>25536</v>
      </c>
      <c r="D3647" s="6" t="str">
        <f t="shared" si="56"/>
        <v>m2</v>
      </c>
    </row>
    <row r="3648" spans="1:4" x14ac:dyDescent="0.2">
      <c r="A3648" s="6" t="s">
        <v>13247</v>
      </c>
      <c r="B3648" s="6" t="s">
        <v>26974</v>
      </c>
      <c r="C3648" s="6" t="s">
        <v>25536</v>
      </c>
      <c r="D3648" s="6" t="str">
        <f t="shared" si="56"/>
        <v>m2</v>
      </c>
    </row>
    <row r="3649" spans="1:4" x14ac:dyDescent="0.2">
      <c r="A3649" s="6" t="s">
        <v>1193</v>
      </c>
      <c r="B3649" s="6" t="s">
        <v>26975</v>
      </c>
      <c r="C3649" s="6" t="s">
        <v>25536</v>
      </c>
      <c r="D3649" s="6" t="str">
        <f t="shared" si="56"/>
        <v>m2</v>
      </c>
    </row>
    <row r="3650" spans="1:4" x14ac:dyDescent="0.2">
      <c r="A3650" s="6" t="s">
        <v>13248</v>
      </c>
      <c r="B3650" s="6" t="s">
        <v>26975</v>
      </c>
      <c r="C3650" s="6" t="s">
        <v>25536</v>
      </c>
      <c r="D3650" s="6" t="str">
        <f t="shared" ref="D3650:D3713" si="57">LOWER(C3650)</f>
        <v>m2</v>
      </c>
    </row>
    <row r="3651" spans="1:4" x14ac:dyDescent="0.2">
      <c r="A3651" s="6" t="s">
        <v>1194</v>
      </c>
      <c r="B3651" s="6" t="s">
        <v>26976</v>
      </c>
      <c r="C3651" s="6" t="s">
        <v>25536</v>
      </c>
      <c r="D3651" s="6" t="str">
        <f t="shared" si="57"/>
        <v>m2</v>
      </c>
    </row>
    <row r="3652" spans="1:4" x14ac:dyDescent="0.2">
      <c r="A3652" s="6" t="s">
        <v>13249</v>
      </c>
      <c r="B3652" s="6" t="s">
        <v>26976</v>
      </c>
      <c r="C3652" s="6" t="s">
        <v>25536</v>
      </c>
      <c r="D3652" s="6" t="str">
        <f t="shared" si="57"/>
        <v>m2</v>
      </c>
    </row>
    <row r="3653" spans="1:4" x14ac:dyDescent="0.2">
      <c r="A3653" s="6" t="s">
        <v>1195</v>
      </c>
      <c r="B3653" s="6" t="s">
        <v>26977</v>
      </c>
      <c r="C3653" s="6" t="s">
        <v>25536</v>
      </c>
      <c r="D3653" s="6" t="str">
        <f t="shared" si="57"/>
        <v>m2</v>
      </c>
    </row>
    <row r="3654" spans="1:4" x14ac:dyDescent="0.2">
      <c r="A3654" s="6" t="s">
        <v>13250</v>
      </c>
      <c r="B3654" s="6" t="s">
        <v>26977</v>
      </c>
      <c r="C3654" s="6" t="s">
        <v>25536</v>
      </c>
      <c r="D3654" s="6" t="str">
        <f t="shared" si="57"/>
        <v>m2</v>
      </c>
    </row>
    <row r="3655" spans="1:4" x14ac:dyDescent="0.2">
      <c r="A3655" s="6" t="s">
        <v>1196</v>
      </c>
      <c r="B3655" s="6" t="s">
        <v>26978</v>
      </c>
      <c r="C3655" s="6" t="s">
        <v>25536</v>
      </c>
      <c r="D3655" s="6" t="str">
        <f t="shared" si="57"/>
        <v>m2</v>
      </c>
    </row>
    <row r="3656" spans="1:4" x14ac:dyDescent="0.2">
      <c r="A3656" s="6" t="s">
        <v>13251</v>
      </c>
      <c r="B3656" s="6" t="s">
        <v>26978</v>
      </c>
      <c r="C3656" s="6" t="s">
        <v>25536</v>
      </c>
      <c r="D3656" s="6" t="str">
        <f t="shared" si="57"/>
        <v>m2</v>
      </c>
    </row>
    <row r="3657" spans="1:4" x14ac:dyDescent="0.2">
      <c r="A3657" s="6" t="s">
        <v>1197</v>
      </c>
      <c r="B3657" s="6" t="s">
        <v>26979</v>
      </c>
      <c r="C3657" s="6" t="s">
        <v>25536</v>
      </c>
      <c r="D3657" s="6" t="str">
        <f t="shared" si="57"/>
        <v>m2</v>
      </c>
    </row>
    <row r="3658" spans="1:4" x14ac:dyDescent="0.2">
      <c r="A3658" s="6" t="s">
        <v>13252</v>
      </c>
      <c r="B3658" s="6" t="s">
        <v>26979</v>
      </c>
      <c r="C3658" s="6" t="s">
        <v>25536</v>
      </c>
      <c r="D3658" s="6" t="str">
        <f t="shared" si="57"/>
        <v>m2</v>
      </c>
    </row>
    <row r="3659" spans="1:4" x14ac:dyDescent="0.2">
      <c r="A3659" s="6" t="s">
        <v>1198</v>
      </c>
      <c r="B3659" s="6" t="s">
        <v>26980</v>
      </c>
      <c r="C3659" s="6" t="s">
        <v>25536</v>
      </c>
      <c r="D3659" s="6" t="str">
        <f t="shared" si="57"/>
        <v>m2</v>
      </c>
    </row>
    <row r="3660" spans="1:4" x14ac:dyDescent="0.2">
      <c r="A3660" s="6" t="s">
        <v>13253</v>
      </c>
      <c r="B3660" s="6" t="s">
        <v>26980</v>
      </c>
      <c r="C3660" s="6" t="s">
        <v>25536</v>
      </c>
      <c r="D3660" s="6" t="str">
        <f t="shared" si="57"/>
        <v>m2</v>
      </c>
    </row>
    <row r="3661" spans="1:4" x14ac:dyDescent="0.2">
      <c r="A3661" s="6" t="s">
        <v>1199</v>
      </c>
      <c r="B3661" s="6" t="s">
        <v>26981</v>
      </c>
      <c r="C3661" s="6" t="s">
        <v>25536</v>
      </c>
      <c r="D3661" s="6" t="str">
        <f t="shared" si="57"/>
        <v>m2</v>
      </c>
    </row>
    <row r="3662" spans="1:4" x14ac:dyDescent="0.2">
      <c r="A3662" s="6" t="s">
        <v>13254</v>
      </c>
      <c r="B3662" s="6" t="s">
        <v>26981</v>
      </c>
      <c r="C3662" s="6" t="s">
        <v>25536</v>
      </c>
      <c r="D3662" s="6" t="str">
        <f t="shared" si="57"/>
        <v>m2</v>
      </c>
    </row>
    <row r="3663" spans="1:4" x14ac:dyDescent="0.2">
      <c r="A3663" s="6" t="s">
        <v>1200</v>
      </c>
      <c r="B3663" s="6" t="s">
        <v>26982</v>
      </c>
      <c r="C3663" s="6" t="s">
        <v>25536</v>
      </c>
      <c r="D3663" s="6" t="str">
        <f t="shared" si="57"/>
        <v>m2</v>
      </c>
    </row>
    <row r="3664" spans="1:4" x14ac:dyDescent="0.2">
      <c r="A3664" s="6" t="s">
        <v>13255</v>
      </c>
      <c r="B3664" s="6" t="s">
        <v>26982</v>
      </c>
      <c r="C3664" s="6" t="s">
        <v>25536</v>
      </c>
      <c r="D3664" s="6" t="str">
        <f t="shared" si="57"/>
        <v>m2</v>
      </c>
    </row>
    <row r="3665" spans="1:4" x14ac:dyDescent="0.2">
      <c r="A3665" s="6" t="s">
        <v>1201</v>
      </c>
      <c r="B3665" s="6" t="s">
        <v>26983</v>
      </c>
      <c r="C3665" s="6" t="s">
        <v>25536</v>
      </c>
      <c r="D3665" s="6" t="str">
        <f t="shared" si="57"/>
        <v>m2</v>
      </c>
    </row>
    <row r="3666" spans="1:4" x14ac:dyDescent="0.2">
      <c r="A3666" s="6" t="s">
        <v>13256</v>
      </c>
      <c r="B3666" s="6" t="s">
        <v>26983</v>
      </c>
      <c r="C3666" s="6" t="s">
        <v>25536</v>
      </c>
      <c r="D3666" s="6" t="str">
        <f t="shared" si="57"/>
        <v>m2</v>
      </c>
    </row>
    <row r="3667" spans="1:4" x14ac:dyDescent="0.2">
      <c r="A3667" s="6" t="s">
        <v>1202</v>
      </c>
      <c r="B3667" s="6" t="s">
        <v>26984</v>
      </c>
      <c r="C3667" s="6" t="s">
        <v>25536</v>
      </c>
      <c r="D3667" s="6" t="str">
        <f t="shared" si="57"/>
        <v>m2</v>
      </c>
    </row>
    <row r="3668" spans="1:4" x14ac:dyDescent="0.2">
      <c r="A3668" s="6" t="s">
        <v>13257</v>
      </c>
      <c r="B3668" s="6" t="s">
        <v>26984</v>
      </c>
      <c r="C3668" s="6" t="s">
        <v>25536</v>
      </c>
      <c r="D3668" s="6" t="str">
        <f t="shared" si="57"/>
        <v>m2</v>
      </c>
    </row>
    <row r="3669" spans="1:4" x14ac:dyDescent="0.2">
      <c r="A3669" s="6" t="s">
        <v>1203</v>
      </c>
      <c r="B3669" s="6" t="s">
        <v>26985</v>
      </c>
      <c r="C3669" s="6" t="s">
        <v>25536</v>
      </c>
      <c r="D3669" s="6" t="str">
        <f t="shared" si="57"/>
        <v>m2</v>
      </c>
    </row>
    <row r="3670" spans="1:4" x14ac:dyDescent="0.2">
      <c r="A3670" s="6" t="s">
        <v>13258</v>
      </c>
      <c r="B3670" s="6" t="s">
        <v>26985</v>
      </c>
      <c r="C3670" s="6" t="s">
        <v>25536</v>
      </c>
      <c r="D3670" s="6" t="str">
        <f t="shared" si="57"/>
        <v>m2</v>
      </c>
    </row>
    <row r="3671" spans="1:4" x14ac:dyDescent="0.2">
      <c r="A3671" s="6" t="s">
        <v>1204</v>
      </c>
      <c r="B3671" s="6" t="s">
        <v>26986</v>
      </c>
      <c r="C3671" s="6" t="s">
        <v>25536</v>
      </c>
      <c r="D3671" s="6" t="str">
        <f t="shared" si="57"/>
        <v>m2</v>
      </c>
    </row>
    <row r="3672" spans="1:4" x14ac:dyDescent="0.2">
      <c r="A3672" s="6" t="s">
        <v>13259</v>
      </c>
      <c r="B3672" s="6" t="s">
        <v>26986</v>
      </c>
      <c r="C3672" s="6" t="s">
        <v>25536</v>
      </c>
      <c r="D3672" s="6" t="str">
        <f t="shared" si="57"/>
        <v>m2</v>
      </c>
    </row>
    <row r="3673" spans="1:4" x14ac:dyDescent="0.2">
      <c r="A3673" s="6" t="s">
        <v>1205</v>
      </c>
      <c r="B3673" s="6" t="s">
        <v>26987</v>
      </c>
      <c r="C3673" s="6" t="s">
        <v>25536</v>
      </c>
      <c r="D3673" s="6" t="str">
        <f t="shared" si="57"/>
        <v>m2</v>
      </c>
    </row>
    <row r="3674" spans="1:4" x14ac:dyDescent="0.2">
      <c r="A3674" s="6" t="s">
        <v>13260</v>
      </c>
      <c r="B3674" s="6" t="s">
        <v>26987</v>
      </c>
      <c r="C3674" s="6" t="s">
        <v>25536</v>
      </c>
      <c r="D3674" s="6" t="str">
        <f t="shared" si="57"/>
        <v>m2</v>
      </c>
    </row>
    <row r="3675" spans="1:4" x14ac:dyDescent="0.2">
      <c r="A3675" s="6" t="s">
        <v>1206</v>
      </c>
      <c r="B3675" s="6" t="s">
        <v>26988</v>
      </c>
      <c r="C3675" s="6" t="s">
        <v>25536</v>
      </c>
      <c r="D3675" s="6" t="str">
        <f t="shared" si="57"/>
        <v>m2</v>
      </c>
    </row>
    <row r="3676" spans="1:4" x14ac:dyDescent="0.2">
      <c r="A3676" s="6" t="s">
        <v>13261</v>
      </c>
      <c r="B3676" s="6" t="s">
        <v>26988</v>
      </c>
      <c r="C3676" s="6" t="s">
        <v>25536</v>
      </c>
      <c r="D3676" s="6" t="str">
        <f t="shared" si="57"/>
        <v>m2</v>
      </c>
    </row>
    <row r="3677" spans="1:4" x14ac:dyDescent="0.2">
      <c r="A3677" s="6" t="s">
        <v>1207</v>
      </c>
      <c r="B3677" s="6" t="s">
        <v>26989</v>
      </c>
      <c r="C3677" s="6" t="s">
        <v>25536</v>
      </c>
      <c r="D3677" s="6" t="str">
        <f t="shared" si="57"/>
        <v>m2</v>
      </c>
    </row>
    <row r="3678" spans="1:4" x14ac:dyDescent="0.2">
      <c r="A3678" s="6" t="s">
        <v>13262</v>
      </c>
      <c r="B3678" s="6" t="s">
        <v>26989</v>
      </c>
      <c r="C3678" s="6" t="s">
        <v>25536</v>
      </c>
      <c r="D3678" s="6" t="str">
        <f t="shared" si="57"/>
        <v>m2</v>
      </c>
    </row>
    <row r="3679" spans="1:4" x14ac:dyDescent="0.2">
      <c r="A3679" s="6" t="s">
        <v>1208</v>
      </c>
      <c r="B3679" s="6" t="s">
        <v>26990</v>
      </c>
      <c r="C3679" s="6" t="s">
        <v>25536</v>
      </c>
      <c r="D3679" s="6" t="str">
        <f t="shared" si="57"/>
        <v>m2</v>
      </c>
    </row>
    <row r="3680" spans="1:4" x14ac:dyDescent="0.2">
      <c r="A3680" s="6" t="s">
        <v>13263</v>
      </c>
      <c r="B3680" s="6" t="s">
        <v>26990</v>
      </c>
      <c r="C3680" s="6" t="s">
        <v>25536</v>
      </c>
      <c r="D3680" s="6" t="str">
        <f t="shared" si="57"/>
        <v>m2</v>
      </c>
    </row>
    <row r="3681" spans="1:4" x14ac:dyDescent="0.2">
      <c r="A3681" s="6" t="s">
        <v>1209</v>
      </c>
      <c r="B3681" s="6" t="s">
        <v>26991</v>
      </c>
      <c r="C3681" s="6" t="s">
        <v>25536</v>
      </c>
      <c r="D3681" s="6" t="str">
        <f t="shared" si="57"/>
        <v>m2</v>
      </c>
    </row>
    <row r="3682" spans="1:4" x14ac:dyDescent="0.2">
      <c r="A3682" s="6" t="s">
        <v>13264</v>
      </c>
      <c r="B3682" s="6" t="s">
        <v>26991</v>
      </c>
      <c r="C3682" s="6" t="s">
        <v>25536</v>
      </c>
      <c r="D3682" s="6" t="str">
        <f t="shared" si="57"/>
        <v>m2</v>
      </c>
    </row>
    <row r="3683" spans="1:4" x14ac:dyDescent="0.2">
      <c r="A3683" s="6" t="s">
        <v>1210</v>
      </c>
      <c r="B3683" s="6" t="s">
        <v>26992</v>
      </c>
      <c r="C3683" s="6" t="s">
        <v>25536</v>
      </c>
      <c r="D3683" s="6" t="str">
        <f t="shared" si="57"/>
        <v>m2</v>
      </c>
    </row>
    <row r="3684" spans="1:4" x14ac:dyDescent="0.2">
      <c r="A3684" s="6" t="s">
        <v>13265</v>
      </c>
      <c r="B3684" s="6" t="s">
        <v>26992</v>
      </c>
      <c r="C3684" s="6" t="s">
        <v>25536</v>
      </c>
      <c r="D3684" s="6" t="str">
        <f t="shared" si="57"/>
        <v>m2</v>
      </c>
    </row>
    <row r="3685" spans="1:4" x14ac:dyDescent="0.2">
      <c r="A3685" s="6" t="s">
        <v>7033</v>
      </c>
      <c r="B3685" s="6" t="s">
        <v>26993</v>
      </c>
      <c r="C3685" s="6" t="s">
        <v>25536</v>
      </c>
      <c r="D3685" s="6" t="str">
        <f t="shared" si="57"/>
        <v>m2</v>
      </c>
    </row>
    <row r="3686" spans="1:4" x14ac:dyDescent="0.2">
      <c r="A3686" s="6" t="s">
        <v>13266</v>
      </c>
      <c r="B3686" s="6" t="s">
        <v>26993</v>
      </c>
      <c r="C3686" s="6" t="s">
        <v>25536</v>
      </c>
      <c r="D3686" s="6" t="str">
        <f t="shared" si="57"/>
        <v>m2</v>
      </c>
    </row>
    <row r="3687" spans="1:4" x14ac:dyDescent="0.2">
      <c r="A3687" s="6" t="s">
        <v>7034</v>
      </c>
      <c r="B3687" s="6" t="s">
        <v>26994</v>
      </c>
      <c r="C3687" s="6" t="s">
        <v>25536</v>
      </c>
      <c r="D3687" s="6" t="str">
        <f t="shared" si="57"/>
        <v>m2</v>
      </c>
    </row>
    <row r="3688" spans="1:4" x14ac:dyDescent="0.2">
      <c r="A3688" s="6" t="s">
        <v>13267</v>
      </c>
      <c r="B3688" s="6" t="s">
        <v>26994</v>
      </c>
      <c r="C3688" s="6" t="s">
        <v>25536</v>
      </c>
      <c r="D3688" s="6" t="str">
        <f t="shared" si="57"/>
        <v>m2</v>
      </c>
    </row>
    <row r="3689" spans="1:4" x14ac:dyDescent="0.2">
      <c r="A3689" s="6" t="s">
        <v>7035</v>
      </c>
      <c r="B3689" s="6" t="s">
        <v>26995</v>
      </c>
      <c r="C3689" s="6" t="s">
        <v>25536</v>
      </c>
      <c r="D3689" s="6" t="str">
        <f t="shared" si="57"/>
        <v>m2</v>
      </c>
    </row>
    <row r="3690" spans="1:4" x14ac:dyDescent="0.2">
      <c r="A3690" s="6" t="s">
        <v>13268</v>
      </c>
      <c r="B3690" s="6" t="s">
        <v>26995</v>
      </c>
      <c r="C3690" s="6" t="s">
        <v>25536</v>
      </c>
      <c r="D3690" s="6" t="str">
        <f t="shared" si="57"/>
        <v>m2</v>
      </c>
    </row>
    <row r="3691" spans="1:4" x14ac:dyDescent="0.2">
      <c r="A3691" s="6" t="s">
        <v>7036</v>
      </c>
      <c r="B3691" s="6" t="s">
        <v>26996</v>
      </c>
      <c r="C3691" s="6" t="s">
        <v>25536</v>
      </c>
      <c r="D3691" s="6" t="str">
        <f t="shared" si="57"/>
        <v>m2</v>
      </c>
    </row>
    <row r="3692" spans="1:4" x14ac:dyDescent="0.2">
      <c r="A3692" s="6" t="s">
        <v>13269</v>
      </c>
      <c r="B3692" s="6" t="s">
        <v>26996</v>
      </c>
      <c r="C3692" s="6" t="s">
        <v>25536</v>
      </c>
      <c r="D3692" s="6" t="str">
        <f t="shared" si="57"/>
        <v>m2</v>
      </c>
    </row>
    <row r="3693" spans="1:4" x14ac:dyDescent="0.2">
      <c r="A3693" s="6" t="s">
        <v>7037</v>
      </c>
      <c r="B3693" s="6" t="s">
        <v>26997</v>
      </c>
      <c r="C3693" s="6" t="s">
        <v>25536</v>
      </c>
      <c r="D3693" s="6" t="str">
        <f t="shared" si="57"/>
        <v>m2</v>
      </c>
    </row>
    <row r="3694" spans="1:4" x14ac:dyDescent="0.2">
      <c r="A3694" s="6" t="s">
        <v>13270</v>
      </c>
      <c r="B3694" s="6" t="s">
        <v>26997</v>
      </c>
      <c r="C3694" s="6" t="s">
        <v>25536</v>
      </c>
      <c r="D3694" s="6" t="str">
        <f t="shared" si="57"/>
        <v>m2</v>
      </c>
    </row>
    <row r="3695" spans="1:4" x14ac:dyDescent="0.2">
      <c r="A3695" s="6" t="s">
        <v>7038</v>
      </c>
      <c r="B3695" s="6" t="s">
        <v>26998</v>
      </c>
      <c r="C3695" s="6" t="s">
        <v>25536</v>
      </c>
      <c r="D3695" s="6" t="str">
        <f t="shared" si="57"/>
        <v>m2</v>
      </c>
    </row>
    <row r="3696" spans="1:4" x14ac:dyDescent="0.2">
      <c r="A3696" s="6" t="s">
        <v>13271</v>
      </c>
      <c r="B3696" s="6" t="s">
        <v>26998</v>
      </c>
      <c r="C3696" s="6" t="s">
        <v>25536</v>
      </c>
      <c r="D3696" s="6" t="str">
        <f t="shared" si="57"/>
        <v>m2</v>
      </c>
    </row>
    <row r="3697" spans="1:4" x14ac:dyDescent="0.2">
      <c r="A3697" s="6" t="s">
        <v>7039</v>
      </c>
      <c r="B3697" s="6" t="s">
        <v>26999</v>
      </c>
      <c r="C3697" s="6" t="s">
        <v>25536</v>
      </c>
      <c r="D3697" s="6" t="str">
        <f t="shared" si="57"/>
        <v>m2</v>
      </c>
    </row>
    <row r="3698" spans="1:4" x14ac:dyDescent="0.2">
      <c r="A3698" s="6" t="s">
        <v>13272</v>
      </c>
      <c r="B3698" s="6" t="s">
        <v>26999</v>
      </c>
      <c r="C3698" s="6" t="s">
        <v>25536</v>
      </c>
      <c r="D3698" s="6" t="str">
        <f t="shared" si="57"/>
        <v>m2</v>
      </c>
    </row>
    <row r="3699" spans="1:4" x14ac:dyDescent="0.2">
      <c r="A3699" s="6" t="s">
        <v>1211</v>
      </c>
      <c r="B3699" s="6" t="s">
        <v>27000</v>
      </c>
      <c r="C3699" s="6" t="s">
        <v>25536</v>
      </c>
      <c r="D3699" s="6" t="str">
        <f t="shared" si="57"/>
        <v>m2</v>
      </c>
    </row>
    <row r="3700" spans="1:4" x14ac:dyDescent="0.2">
      <c r="A3700" s="6" t="s">
        <v>13273</v>
      </c>
      <c r="B3700" s="6" t="s">
        <v>27000</v>
      </c>
      <c r="C3700" s="6" t="s">
        <v>25536</v>
      </c>
      <c r="D3700" s="6" t="str">
        <f t="shared" si="57"/>
        <v>m2</v>
      </c>
    </row>
    <row r="3701" spans="1:4" x14ac:dyDescent="0.2">
      <c r="A3701" s="6" t="s">
        <v>1212</v>
      </c>
      <c r="B3701" s="6" t="s">
        <v>27001</v>
      </c>
      <c r="C3701" s="6" t="s">
        <v>25536</v>
      </c>
      <c r="D3701" s="6" t="str">
        <f t="shared" si="57"/>
        <v>m2</v>
      </c>
    </row>
    <row r="3702" spans="1:4" x14ac:dyDescent="0.2">
      <c r="A3702" s="6" t="s">
        <v>13274</v>
      </c>
      <c r="B3702" s="6" t="s">
        <v>27001</v>
      </c>
      <c r="C3702" s="6" t="s">
        <v>25536</v>
      </c>
      <c r="D3702" s="6" t="str">
        <f t="shared" si="57"/>
        <v>m2</v>
      </c>
    </row>
    <row r="3703" spans="1:4" x14ac:dyDescent="0.2">
      <c r="A3703" s="6" t="s">
        <v>1213</v>
      </c>
      <c r="B3703" s="6" t="s">
        <v>27002</v>
      </c>
      <c r="C3703" s="6" t="s">
        <v>25536</v>
      </c>
      <c r="D3703" s="6" t="str">
        <f t="shared" si="57"/>
        <v>m2</v>
      </c>
    </row>
    <row r="3704" spans="1:4" x14ac:dyDescent="0.2">
      <c r="A3704" s="6" t="s">
        <v>13275</v>
      </c>
      <c r="B3704" s="6" t="s">
        <v>27002</v>
      </c>
      <c r="C3704" s="6" t="s">
        <v>25536</v>
      </c>
      <c r="D3704" s="6" t="str">
        <f t="shared" si="57"/>
        <v>m2</v>
      </c>
    </row>
    <row r="3705" spans="1:4" x14ac:dyDescent="0.2">
      <c r="A3705" s="6" t="s">
        <v>1214</v>
      </c>
      <c r="B3705" s="6" t="s">
        <v>27003</v>
      </c>
      <c r="C3705" s="6" t="s">
        <v>25536</v>
      </c>
      <c r="D3705" s="6" t="str">
        <f t="shared" si="57"/>
        <v>m2</v>
      </c>
    </row>
    <row r="3706" spans="1:4" x14ac:dyDescent="0.2">
      <c r="A3706" s="6" t="s">
        <v>13276</v>
      </c>
      <c r="B3706" s="6" t="s">
        <v>27003</v>
      </c>
      <c r="C3706" s="6" t="s">
        <v>25536</v>
      </c>
      <c r="D3706" s="6" t="str">
        <f t="shared" si="57"/>
        <v>m2</v>
      </c>
    </row>
    <row r="3707" spans="1:4" x14ac:dyDescent="0.2">
      <c r="A3707" s="6" t="s">
        <v>1215</v>
      </c>
      <c r="B3707" s="6" t="s">
        <v>27004</v>
      </c>
      <c r="C3707" s="6" t="s">
        <v>25536</v>
      </c>
      <c r="D3707" s="6" t="str">
        <f t="shared" si="57"/>
        <v>m2</v>
      </c>
    </row>
    <row r="3708" spans="1:4" x14ac:dyDescent="0.2">
      <c r="A3708" s="6" t="s">
        <v>13277</v>
      </c>
      <c r="B3708" s="6" t="s">
        <v>27004</v>
      </c>
      <c r="C3708" s="6" t="s">
        <v>25536</v>
      </c>
      <c r="D3708" s="6" t="str">
        <f t="shared" si="57"/>
        <v>m2</v>
      </c>
    </row>
    <row r="3709" spans="1:4" x14ac:dyDescent="0.2">
      <c r="A3709" s="6" t="s">
        <v>1216</v>
      </c>
      <c r="B3709" s="6" t="s">
        <v>27005</v>
      </c>
      <c r="C3709" s="6" t="s">
        <v>25536</v>
      </c>
      <c r="D3709" s="6" t="str">
        <f t="shared" si="57"/>
        <v>m2</v>
      </c>
    </row>
    <row r="3710" spans="1:4" x14ac:dyDescent="0.2">
      <c r="A3710" s="6" t="s">
        <v>13278</v>
      </c>
      <c r="B3710" s="6" t="s">
        <v>27005</v>
      </c>
      <c r="C3710" s="6" t="s">
        <v>25536</v>
      </c>
      <c r="D3710" s="6" t="str">
        <f t="shared" si="57"/>
        <v>m2</v>
      </c>
    </row>
    <row r="3711" spans="1:4" x14ac:dyDescent="0.2">
      <c r="A3711" s="6" t="s">
        <v>1217</v>
      </c>
      <c r="B3711" s="6" t="s">
        <v>27006</v>
      </c>
      <c r="C3711" s="6" t="s">
        <v>25536</v>
      </c>
      <c r="D3711" s="6" t="str">
        <f t="shared" si="57"/>
        <v>m2</v>
      </c>
    </row>
    <row r="3712" spans="1:4" x14ac:dyDescent="0.2">
      <c r="A3712" s="6" t="s">
        <v>13279</v>
      </c>
      <c r="B3712" s="6" t="s">
        <v>27006</v>
      </c>
      <c r="C3712" s="6" t="s">
        <v>25536</v>
      </c>
      <c r="D3712" s="6" t="str">
        <f t="shared" si="57"/>
        <v>m2</v>
      </c>
    </row>
    <row r="3713" spans="1:4" x14ac:dyDescent="0.2">
      <c r="A3713" s="6" t="s">
        <v>1218</v>
      </c>
      <c r="B3713" s="6" t="s">
        <v>27007</v>
      </c>
      <c r="C3713" s="6" t="s">
        <v>25536</v>
      </c>
      <c r="D3713" s="6" t="str">
        <f t="shared" si="57"/>
        <v>m2</v>
      </c>
    </row>
    <row r="3714" spans="1:4" x14ac:dyDescent="0.2">
      <c r="A3714" s="6" t="s">
        <v>13280</v>
      </c>
      <c r="B3714" s="6" t="s">
        <v>27007</v>
      </c>
      <c r="C3714" s="6" t="s">
        <v>25536</v>
      </c>
      <c r="D3714" s="6" t="str">
        <f t="shared" ref="D3714:D3777" si="58">LOWER(C3714)</f>
        <v>m2</v>
      </c>
    </row>
    <row r="3715" spans="1:4" x14ac:dyDescent="0.2">
      <c r="A3715" s="6" t="s">
        <v>1219</v>
      </c>
      <c r="B3715" s="6" t="s">
        <v>27008</v>
      </c>
      <c r="C3715" s="6" t="s">
        <v>25536</v>
      </c>
      <c r="D3715" s="6" t="str">
        <f t="shared" si="58"/>
        <v>m2</v>
      </c>
    </row>
    <row r="3716" spans="1:4" x14ac:dyDescent="0.2">
      <c r="A3716" s="6" t="s">
        <v>13281</v>
      </c>
      <c r="B3716" s="6" t="s">
        <v>27008</v>
      </c>
      <c r="C3716" s="6" t="s">
        <v>25536</v>
      </c>
      <c r="D3716" s="6" t="str">
        <f t="shared" si="58"/>
        <v>m2</v>
      </c>
    </row>
    <row r="3717" spans="1:4" x14ac:dyDescent="0.2">
      <c r="A3717" s="6" t="s">
        <v>1220</v>
      </c>
      <c r="B3717" s="6" t="s">
        <v>27009</v>
      </c>
      <c r="C3717" s="6" t="s">
        <v>25536</v>
      </c>
      <c r="D3717" s="6" t="str">
        <f t="shared" si="58"/>
        <v>m2</v>
      </c>
    </row>
    <row r="3718" spans="1:4" x14ac:dyDescent="0.2">
      <c r="A3718" s="6" t="s">
        <v>13282</v>
      </c>
      <c r="B3718" s="6" t="s">
        <v>27009</v>
      </c>
      <c r="C3718" s="6" t="s">
        <v>25536</v>
      </c>
      <c r="D3718" s="6" t="str">
        <f t="shared" si="58"/>
        <v>m2</v>
      </c>
    </row>
    <row r="3719" spans="1:4" x14ac:dyDescent="0.2">
      <c r="A3719" s="6" t="s">
        <v>1221</v>
      </c>
      <c r="B3719" s="6" t="s">
        <v>27010</v>
      </c>
      <c r="C3719" s="6" t="s">
        <v>25536</v>
      </c>
      <c r="D3719" s="6" t="str">
        <f t="shared" si="58"/>
        <v>m2</v>
      </c>
    </row>
    <row r="3720" spans="1:4" x14ac:dyDescent="0.2">
      <c r="A3720" s="6" t="s">
        <v>13283</v>
      </c>
      <c r="B3720" s="6" t="s">
        <v>27010</v>
      </c>
      <c r="C3720" s="6" t="s">
        <v>25536</v>
      </c>
      <c r="D3720" s="6" t="str">
        <f t="shared" si="58"/>
        <v>m2</v>
      </c>
    </row>
    <row r="3721" spans="1:4" x14ac:dyDescent="0.2">
      <c r="A3721" s="6" t="s">
        <v>1222</v>
      </c>
      <c r="B3721" s="6" t="s">
        <v>27011</v>
      </c>
      <c r="C3721" s="6" t="s">
        <v>25536</v>
      </c>
      <c r="D3721" s="6" t="str">
        <f t="shared" si="58"/>
        <v>m2</v>
      </c>
    </row>
    <row r="3722" spans="1:4" x14ac:dyDescent="0.2">
      <c r="A3722" s="6" t="s">
        <v>13284</v>
      </c>
      <c r="B3722" s="6" t="s">
        <v>27011</v>
      </c>
      <c r="C3722" s="6" t="s">
        <v>25536</v>
      </c>
      <c r="D3722" s="6" t="str">
        <f t="shared" si="58"/>
        <v>m2</v>
      </c>
    </row>
    <row r="3723" spans="1:4" x14ac:dyDescent="0.2">
      <c r="A3723" s="6" t="s">
        <v>1223</v>
      </c>
      <c r="B3723" s="6" t="s">
        <v>27012</v>
      </c>
      <c r="C3723" s="6" t="s">
        <v>25536</v>
      </c>
      <c r="D3723" s="6" t="str">
        <f t="shared" si="58"/>
        <v>m2</v>
      </c>
    </row>
    <row r="3724" spans="1:4" x14ac:dyDescent="0.2">
      <c r="A3724" s="6" t="s">
        <v>13285</v>
      </c>
      <c r="B3724" s="6" t="s">
        <v>27012</v>
      </c>
      <c r="C3724" s="6" t="s">
        <v>25536</v>
      </c>
      <c r="D3724" s="6" t="str">
        <f t="shared" si="58"/>
        <v>m2</v>
      </c>
    </row>
    <row r="3725" spans="1:4" x14ac:dyDescent="0.2">
      <c r="A3725" s="6" t="s">
        <v>1224</v>
      </c>
      <c r="B3725" s="6" t="s">
        <v>27013</v>
      </c>
      <c r="C3725" s="6" t="s">
        <v>25536</v>
      </c>
      <c r="D3725" s="6" t="str">
        <f t="shared" si="58"/>
        <v>m2</v>
      </c>
    </row>
    <row r="3726" spans="1:4" x14ac:dyDescent="0.2">
      <c r="A3726" s="6" t="s">
        <v>13286</v>
      </c>
      <c r="B3726" s="6" t="s">
        <v>27013</v>
      </c>
      <c r="C3726" s="6" t="s">
        <v>25536</v>
      </c>
      <c r="D3726" s="6" t="str">
        <f t="shared" si="58"/>
        <v>m2</v>
      </c>
    </row>
    <row r="3727" spans="1:4" x14ac:dyDescent="0.2">
      <c r="A3727" s="6" t="s">
        <v>1225</v>
      </c>
      <c r="B3727" s="6" t="s">
        <v>27014</v>
      </c>
      <c r="C3727" s="6" t="s">
        <v>25536</v>
      </c>
      <c r="D3727" s="6" t="str">
        <f t="shared" si="58"/>
        <v>m2</v>
      </c>
    </row>
    <row r="3728" spans="1:4" x14ac:dyDescent="0.2">
      <c r="A3728" s="6" t="s">
        <v>13287</v>
      </c>
      <c r="B3728" s="6" t="s">
        <v>27014</v>
      </c>
      <c r="C3728" s="6" t="s">
        <v>25536</v>
      </c>
      <c r="D3728" s="6" t="str">
        <f t="shared" si="58"/>
        <v>m2</v>
      </c>
    </row>
    <row r="3729" spans="1:4" x14ac:dyDescent="0.2">
      <c r="A3729" s="6" t="s">
        <v>1226</v>
      </c>
      <c r="B3729" s="6" t="s">
        <v>27015</v>
      </c>
      <c r="C3729" s="6" t="s">
        <v>25536</v>
      </c>
      <c r="D3729" s="6" t="str">
        <f t="shared" si="58"/>
        <v>m2</v>
      </c>
    </row>
    <row r="3730" spans="1:4" x14ac:dyDescent="0.2">
      <c r="A3730" s="6" t="s">
        <v>13288</v>
      </c>
      <c r="B3730" s="6" t="s">
        <v>27015</v>
      </c>
      <c r="C3730" s="6" t="s">
        <v>25536</v>
      </c>
      <c r="D3730" s="6" t="str">
        <f t="shared" si="58"/>
        <v>m2</v>
      </c>
    </row>
    <row r="3731" spans="1:4" x14ac:dyDescent="0.2">
      <c r="A3731" s="6" t="s">
        <v>7040</v>
      </c>
      <c r="B3731" s="6" t="s">
        <v>27016</v>
      </c>
      <c r="C3731" s="6" t="s">
        <v>12</v>
      </c>
      <c r="D3731" s="6" t="str">
        <f t="shared" si="58"/>
        <v>un</v>
      </c>
    </row>
    <row r="3732" spans="1:4" x14ac:dyDescent="0.2">
      <c r="A3732" s="6" t="s">
        <v>13289</v>
      </c>
      <c r="B3732" s="6" t="s">
        <v>27016</v>
      </c>
      <c r="C3732" s="6" t="s">
        <v>12</v>
      </c>
      <c r="D3732" s="6" t="str">
        <f t="shared" si="58"/>
        <v>un</v>
      </c>
    </row>
    <row r="3733" spans="1:4" x14ac:dyDescent="0.2">
      <c r="A3733" s="6" t="s">
        <v>1227</v>
      </c>
      <c r="B3733" s="6" t="s">
        <v>27017</v>
      </c>
      <c r="C3733" s="6" t="s">
        <v>25536</v>
      </c>
      <c r="D3733" s="6" t="str">
        <f t="shared" si="58"/>
        <v>m2</v>
      </c>
    </row>
    <row r="3734" spans="1:4" x14ac:dyDescent="0.2">
      <c r="A3734" s="6" t="s">
        <v>13290</v>
      </c>
      <c r="B3734" s="6" t="s">
        <v>27017</v>
      </c>
      <c r="C3734" s="6" t="s">
        <v>25536</v>
      </c>
      <c r="D3734" s="6" t="str">
        <f t="shared" si="58"/>
        <v>m2</v>
      </c>
    </row>
    <row r="3735" spans="1:4" x14ac:dyDescent="0.2">
      <c r="A3735" s="6" t="s">
        <v>1228</v>
      </c>
      <c r="B3735" s="6" t="s">
        <v>27018</v>
      </c>
      <c r="C3735" s="6" t="s">
        <v>12</v>
      </c>
      <c r="D3735" s="6" t="str">
        <f t="shared" si="58"/>
        <v>un</v>
      </c>
    </row>
    <row r="3736" spans="1:4" x14ac:dyDescent="0.2">
      <c r="A3736" s="6" t="s">
        <v>13291</v>
      </c>
      <c r="B3736" s="6" t="s">
        <v>27018</v>
      </c>
      <c r="C3736" s="6" t="s">
        <v>12</v>
      </c>
      <c r="D3736" s="6" t="str">
        <f t="shared" si="58"/>
        <v>un</v>
      </c>
    </row>
    <row r="3737" spans="1:4" x14ac:dyDescent="0.2">
      <c r="A3737" s="6" t="s">
        <v>1229</v>
      </c>
      <c r="B3737" s="6" t="s">
        <v>27019</v>
      </c>
      <c r="C3737" s="6" t="s">
        <v>21</v>
      </c>
      <c r="D3737" s="6" t="str">
        <f t="shared" si="58"/>
        <v>m</v>
      </c>
    </row>
    <row r="3738" spans="1:4" x14ac:dyDescent="0.2">
      <c r="A3738" s="6" t="s">
        <v>13292</v>
      </c>
      <c r="B3738" s="6" t="s">
        <v>27019</v>
      </c>
      <c r="C3738" s="6" t="s">
        <v>21</v>
      </c>
      <c r="D3738" s="6" t="str">
        <f t="shared" si="58"/>
        <v>m</v>
      </c>
    </row>
    <row r="3739" spans="1:4" x14ac:dyDescent="0.2">
      <c r="A3739" s="6" t="s">
        <v>1230</v>
      </c>
      <c r="B3739" s="6" t="s">
        <v>27020</v>
      </c>
      <c r="C3739" s="6" t="s">
        <v>21</v>
      </c>
      <c r="D3739" s="6" t="str">
        <f t="shared" si="58"/>
        <v>m</v>
      </c>
    </row>
    <row r="3740" spans="1:4" x14ac:dyDescent="0.2">
      <c r="A3740" s="6" t="s">
        <v>13293</v>
      </c>
      <c r="B3740" s="6" t="s">
        <v>27020</v>
      </c>
      <c r="C3740" s="6" t="s">
        <v>21</v>
      </c>
      <c r="D3740" s="6" t="str">
        <f t="shared" si="58"/>
        <v>m</v>
      </c>
    </row>
    <row r="3741" spans="1:4" x14ac:dyDescent="0.2">
      <c r="A3741" s="6" t="s">
        <v>1231</v>
      </c>
      <c r="B3741" s="6" t="s">
        <v>27021</v>
      </c>
      <c r="C3741" s="6" t="s">
        <v>12</v>
      </c>
      <c r="D3741" s="6" t="str">
        <f t="shared" si="58"/>
        <v>un</v>
      </c>
    </row>
    <row r="3742" spans="1:4" x14ac:dyDescent="0.2">
      <c r="A3742" s="6" t="s">
        <v>13294</v>
      </c>
      <c r="B3742" s="6" t="s">
        <v>27021</v>
      </c>
      <c r="C3742" s="6" t="s">
        <v>12</v>
      </c>
      <c r="D3742" s="6" t="str">
        <f t="shared" si="58"/>
        <v>un</v>
      </c>
    </row>
    <row r="3743" spans="1:4" x14ac:dyDescent="0.2">
      <c r="A3743" s="6" t="s">
        <v>23479</v>
      </c>
      <c r="B3743" s="6" t="s">
        <v>27022</v>
      </c>
      <c r="C3743" s="6" t="s">
        <v>12</v>
      </c>
      <c r="D3743" s="6" t="str">
        <f t="shared" si="58"/>
        <v>un</v>
      </c>
    </row>
    <row r="3744" spans="1:4" x14ac:dyDescent="0.2">
      <c r="A3744" s="6" t="s">
        <v>23480</v>
      </c>
      <c r="B3744" s="6" t="s">
        <v>27022</v>
      </c>
      <c r="C3744" s="6" t="s">
        <v>12</v>
      </c>
      <c r="D3744" s="6" t="str">
        <f t="shared" si="58"/>
        <v>un</v>
      </c>
    </row>
    <row r="3745" spans="1:4" x14ac:dyDescent="0.2">
      <c r="A3745" s="6" t="s">
        <v>23481</v>
      </c>
      <c r="B3745" s="6" t="s">
        <v>27023</v>
      </c>
      <c r="C3745" s="6" t="s">
        <v>12</v>
      </c>
      <c r="D3745" s="6" t="str">
        <f t="shared" si="58"/>
        <v>un</v>
      </c>
    </row>
    <row r="3746" spans="1:4" x14ac:dyDescent="0.2">
      <c r="A3746" s="6" t="s">
        <v>23482</v>
      </c>
      <c r="B3746" s="6" t="s">
        <v>27023</v>
      </c>
      <c r="C3746" s="6" t="s">
        <v>12</v>
      </c>
      <c r="D3746" s="6" t="str">
        <f t="shared" si="58"/>
        <v>un</v>
      </c>
    </row>
    <row r="3747" spans="1:4" x14ac:dyDescent="0.2">
      <c r="A3747" s="6" t="s">
        <v>23483</v>
      </c>
      <c r="B3747" s="6" t="s">
        <v>27024</v>
      </c>
      <c r="C3747" s="6" t="s">
        <v>26048</v>
      </c>
      <c r="D3747" s="6" t="str">
        <f t="shared" si="58"/>
        <v>unxmes</v>
      </c>
    </row>
    <row r="3748" spans="1:4" x14ac:dyDescent="0.2">
      <c r="A3748" s="6" t="s">
        <v>23484</v>
      </c>
      <c r="B3748" s="6" t="s">
        <v>27024</v>
      </c>
      <c r="C3748" s="6" t="s">
        <v>26048</v>
      </c>
      <c r="D3748" s="6" t="str">
        <f t="shared" si="58"/>
        <v>unxmes</v>
      </c>
    </row>
    <row r="3749" spans="1:4" x14ac:dyDescent="0.2">
      <c r="A3749" s="6" t="s">
        <v>23485</v>
      </c>
      <c r="B3749" s="6" t="s">
        <v>23876</v>
      </c>
      <c r="C3749" s="6" t="s">
        <v>12</v>
      </c>
      <c r="D3749" s="6" t="str">
        <f t="shared" si="58"/>
        <v>un</v>
      </c>
    </row>
    <row r="3750" spans="1:4" x14ac:dyDescent="0.2">
      <c r="A3750" s="6" t="s">
        <v>23486</v>
      </c>
      <c r="B3750" s="6" t="s">
        <v>23876</v>
      </c>
      <c r="C3750" s="6" t="s">
        <v>12</v>
      </c>
      <c r="D3750" s="6" t="str">
        <f t="shared" si="58"/>
        <v>un</v>
      </c>
    </row>
    <row r="3751" spans="1:4" x14ac:dyDescent="0.2">
      <c r="A3751" s="6" t="s">
        <v>1232</v>
      </c>
      <c r="B3751" s="6" t="s">
        <v>27025</v>
      </c>
      <c r="C3751" s="6" t="s">
        <v>333</v>
      </c>
      <c r="D3751" s="6" t="str">
        <f t="shared" si="58"/>
        <v>ur</v>
      </c>
    </row>
    <row r="3752" spans="1:4" x14ac:dyDescent="0.2">
      <c r="A3752" s="6" t="s">
        <v>13295</v>
      </c>
      <c r="B3752" s="6" t="s">
        <v>27025</v>
      </c>
      <c r="C3752" s="6" t="s">
        <v>333</v>
      </c>
      <c r="D3752" s="6" t="str">
        <f t="shared" si="58"/>
        <v>ur</v>
      </c>
    </row>
    <row r="3753" spans="1:4" x14ac:dyDescent="0.2">
      <c r="A3753" s="6" t="s">
        <v>11598</v>
      </c>
      <c r="B3753" s="6" t="s">
        <v>27026</v>
      </c>
      <c r="C3753" s="6"/>
      <c r="D3753" s="6" t="str">
        <f t="shared" si="58"/>
        <v/>
      </c>
    </row>
    <row r="3754" spans="1:4" x14ac:dyDescent="0.2">
      <c r="A3754" s="6" t="s">
        <v>13296</v>
      </c>
      <c r="B3754" s="6" t="s">
        <v>27026</v>
      </c>
      <c r="C3754" s="6"/>
      <c r="D3754" s="6" t="str">
        <f t="shared" si="58"/>
        <v/>
      </c>
    </row>
    <row r="3755" spans="1:4" x14ac:dyDescent="0.2">
      <c r="A3755" s="6" t="s">
        <v>11597</v>
      </c>
      <c r="B3755" s="6" t="s">
        <v>27027</v>
      </c>
      <c r="C3755" s="6"/>
      <c r="D3755" s="6" t="str">
        <f t="shared" si="58"/>
        <v/>
      </c>
    </row>
    <row r="3756" spans="1:4" x14ac:dyDescent="0.2">
      <c r="A3756" s="6" t="s">
        <v>13297</v>
      </c>
      <c r="B3756" s="6" t="s">
        <v>27027</v>
      </c>
      <c r="C3756" s="6"/>
      <c r="D3756" s="6" t="str">
        <f t="shared" si="58"/>
        <v/>
      </c>
    </row>
    <row r="3757" spans="1:4" x14ac:dyDescent="0.2">
      <c r="A3757" s="6" t="s">
        <v>1234</v>
      </c>
      <c r="B3757" s="6" t="s">
        <v>27028</v>
      </c>
      <c r="C3757" s="6" t="s">
        <v>427</v>
      </c>
      <c r="D3757" s="6" t="str">
        <f t="shared" si="58"/>
        <v>h</v>
      </c>
    </row>
    <row r="3758" spans="1:4" x14ac:dyDescent="0.2">
      <c r="A3758" s="6" t="s">
        <v>13298</v>
      </c>
      <c r="B3758" s="6" t="s">
        <v>27028</v>
      </c>
      <c r="C3758" s="6" t="s">
        <v>427</v>
      </c>
      <c r="D3758" s="6" t="str">
        <f t="shared" si="58"/>
        <v>h</v>
      </c>
    </row>
    <row r="3759" spans="1:4" x14ac:dyDescent="0.2">
      <c r="A3759" s="6" t="s">
        <v>1235</v>
      </c>
      <c r="B3759" s="6" t="s">
        <v>27029</v>
      </c>
      <c r="C3759" s="6" t="s">
        <v>427</v>
      </c>
      <c r="D3759" s="6" t="str">
        <f t="shared" si="58"/>
        <v>h</v>
      </c>
    </row>
    <row r="3760" spans="1:4" x14ac:dyDescent="0.2">
      <c r="A3760" s="6" t="s">
        <v>13299</v>
      </c>
      <c r="B3760" s="6" t="s">
        <v>27029</v>
      </c>
      <c r="C3760" s="6" t="s">
        <v>427</v>
      </c>
      <c r="D3760" s="6" t="str">
        <f t="shared" si="58"/>
        <v>h</v>
      </c>
    </row>
    <row r="3761" spans="1:4" x14ac:dyDescent="0.2">
      <c r="A3761" s="6" t="s">
        <v>1236</v>
      </c>
      <c r="B3761" s="6" t="s">
        <v>27030</v>
      </c>
      <c r="C3761" s="6" t="s">
        <v>427</v>
      </c>
      <c r="D3761" s="6" t="str">
        <f t="shared" si="58"/>
        <v>h</v>
      </c>
    </row>
    <row r="3762" spans="1:4" x14ac:dyDescent="0.2">
      <c r="A3762" s="6" t="s">
        <v>13300</v>
      </c>
      <c r="B3762" s="6" t="s">
        <v>27030</v>
      </c>
      <c r="C3762" s="6" t="s">
        <v>427</v>
      </c>
      <c r="D3762" s="6" t="str">
        <f t="shared" si="58"/>
        <v>h</v>
      </c>
    </row>
    <row r="3763" spans="1:4" x14ac:dyDescent="0.2">
      <c r="A3763" s="6" t="s">
        <v>1237</v>
      </c>
      <c r="B3763" s="6" t="s">
        <v>27031</v>
      </c>
      <c r="C3763" s="6" t="s">
        <v>427</v>
      </c>
      <c r="D3763" s="6" t="str">
        <f t="shared" si="58"/>
        <v>h</v>
      </c>
    </row>
    <row r="3764" spans="1:4" x14ac:dyDescent="0.2">
      <c r="A3764" s="6" t="s">
        <v>13301</v>
      </c>
      <c r="B3764" s="6" t="s">
        <v>27031</v>
      </c>
      <c r="C3764" s="6" t="s">
        <v>427</v>
      </c>
      <c r="D3764" s="6" t="str">
        <f t="shared" si="58"/>
        <v>h</v>
      </c>
    </row>
    <row r="3765" spans="1:4" x14ac:dyDescent="0.2">
      <c r="A3765" s="6" t="s">
        <v>1238</v>
      </c>
      <c r="B3765" s="6" t="s">
        <v>27032</v>
      </c>
      <c r="C3765" s="6" t="s">
        <v>427</v>
      </c>
      <c r="D3765" s="6" t="str">
        <f t="shared" si="58"/>
        <v>h</v>
      </c>
    </row>
    <row r="3766" spans="1:4" x14ac:dyDescent="0.2">
      <c r="A3766" s="6" t="s">
        <v>13302</v>
      </c>
      <c r="B3766" s="6" t="s">
        <v>27032</v>
      </c>
      <c r="C3766" s="6" t="s">
        <v>427</v>
      </c>
      <c r="D3766" s="6" t="str">
        <f t="shared" si="58"/>
        <v>h</v>
      </c>
    </row>
    <row r="3767" spans="1:4" x14ac:dyDescent="0.2">
      <c r="A3767" s="6" t="s">
        <v>1239</v>
      </c>
      <c r="B3767" s="6" t="s">
        <v>27033</v>
      </c>
      <c r="C3767" s="6" t="s">
        <v>427</v>
      </c>
      <c r="D3767" s="6" t="str">
        <f t="shared" si="58"/>
        <v>h</v>
      </c>
    </row>
    <row r="3768" spans="1:4" x14ac:dyDescent="0.2">
      <c r="A3768" s="6" t="s">
        <v>13303</v>
      </c>
      <c r="B3768" s="6" t="s">
        <v>27033</v>
      </c>
      <c r="C3768" s="6" t="s">
        <v>427</v>
      </c>
      <c r="D3768" s="6" t="str">
        <f t="shared" si="58"/>
        <v>h</v>
      </c>
    </row>
    <row r="3769" spans="1:4" x14ac:dyDescent="0.2">
      <c r="A3769" s="6" t="s">
        <v>1240</v>
      </c>
      <c r="B3769" s="6" t="s">
        <v>27034</v>
      </c>
      <c r="C3769" s="6" t="s">
        <v>427</v>
      </c>
      <c r="D3769" s="6" t="str">
        <f t="shared" si="58"/>
        <v>h</v>
      </c>
    </row>
    <row r="3770" spans="1:4" x14ac:dyDescent="0.2">
      <c r="A3770" s="6" t="s">
        <v>13304</v>
      </c>
      <c r="B3770" s="6" t="s">
        <v>27034</v>
      </c>
      <c r="C3770" s="6" t="s">
        <v>427</v>
      </c>
      <c r="D3770" s="6" t="str">
        <f t="shared" si="58"/>
        <v>h</v>
      </c>
    </row>
    <row r="3771" spans="1:4" x14ac:dyDescent="0.2">
      <c r="A3771" s="6" t="s">
        <v>1241</v>
      </c>
      <c r="B3771" s="6" t="s">
        <v>27035</v>
      </c>
      <c r="C3771" s="6" t="s">
        <v>427</v>
      </c>
      <c r="D3771" s="6" t="str">
        <f t="shared" si="58"/>
        <v>h</v>
      </c>
    </row>
    <row r="3772" spans="1:4" x14ac:dyDescent="0.2">
      <c r="A3772" s="6" t="s">
        <v>13305</v>
      </c>
      <c r="B3772" s="6" t="s">
        <v>27035</v>
      </c>
      <c r="C3772" s="6" t="s">
        <v>427</v>
      </c>
      <c r="D3772" s="6" t="str">
        <f t="shared" si="58"/>
        <v>h</v>
      </c>
    </row>
    <row r="3773" spans="1:4" x14ac:dyDescent="0.2">
      <c r="A3773" s="6" t="s">
        <v>1242</v>
      </c>
      <c r="B3773" s="6" t="s">
        <v>27036</v>
      </c>
      <c r="C3773" s="6" t="s">
        <v>427</v>
      </c>
      <c r="D3773" s="6" t="str">
        <f t="shared" si="58"/>
        <v>h</v>
      </c>
    </row>
    <row r="3774" spans="1:4" x14ac:dyDescent="0.2">
      <c r="A3774" s="6" t="s">
        <v>13306</v>
      </c>
      <c r="B3774" s="6" t="s">
        <v>27036</v>
      </c>
      <c r="C3774" s="6" t="s">
        <v>427</v>
      </c>
      <c r="D3774" s="6" t="str">
        <f t="shared" si="58"/>
        <v>h</v>
      </c>
    </row>
    <row r="3775" spans="1:4" x14ac:dyDescent="0.2">
      <c r="A3775" s="6" t="s">
        <v>1243</v>
      </c>
      <c r="B3775" s="6" t="s">
        <v>27037</v>
      </c>
      <c r="C3775" s="6" t="s">
        <v>427</v>
      </c>
      <c r="D3775" s="6" t="str">
        <f t="shared" si="58"/>
        <v>h</v>
      </c>
    </row>
    <row r="3776" spans="1:4" x14ac:dyDescent="0.2">
      <c r="A3776" s="6" t="s">
        <v>13307</v>
      </c>
      <c r="B3776" s="6" t="s">
        <v>27037</v>
      </c>
      <c r="C3776" s="6" t="s">
        <v>427</v>
      </c>
      <c r="D3776" s="6" t="str">
        <f t="shared" si="58"/>
        <v>h</v>
      </c>
    </row>
    <row r="3777" spans="1:4" x14ac:dyDescent="0.2">
      <c r="A3777" s="6" t="s">
        <v>1244</v>
      </c>
      <c r="B3777" s="6" t="s">
        <v>27038</v>
      </c>
      <c r="C3777" s="6" t="s">
        <v>427</v>
      </c>
      <c r="D3777" s="6" t="str">
        <f t="shared" si="58"/>
        <v>h</v>
      </c>
    </row>
    <row r="3778" spans="1:4" x14ac:dyDescent="0.2">
      <c r="A3778" s="6" t="s">
        <v>13308</v>
      </c>
      <c r="B3778" s="6" t="s">
        <v>27038</v>
      </c>
      <c r="C3778" s="6" t="s">
        <v>427</v>
      </c>
      <c r="D3778" s="6" t="str">
        <f t="shared" ref="D3778:D3841" si="59">LOWER(C3778)</f>
        <v>h</v>
      </c>
    </row>
    <row r="3779" spans="1:4" x14ac:dyDescent="0.2">
      <c r="A3779" s="6" t="s">
        <v>1245</v>
      </c>
      <c r="B3779" s="6" t="s">
        <v>27039</v>
      </c>
      <c r="C3779" s="6" t="s">
        <v>427</v>
      </c>
      <c r="D3779" s="6" t="str">
        <f t="shared" si="59"/>
        <v>h</v>
      </c>
    </row>
    <row r="3780" spans="1:4" x14ac:dyDescent="0.2">
      <c r="A3780" s="6" t="s">
        <v>13309</v>
      </c>
      <c r="B3780" s="6" t="s">
        <v>27039</v>
      </c>
      <c r="C3780" s="6" t="s">
        <v>427</v>
      </c>
      <c r="D3780" s="6" t="str">
        <f t="shared" si="59"/>
        <v>h</v>
      </c>
    </row>
    <row r="3781" spans="1:4" x14ac:dyDescent="0.2">
      <c r="A3781" s="6" t="s">
        <v>1246</v>
      </c>
      <c r="B3781" s="6" t="s">
        <v>27040</v>
      </c>
      <c r="C3781" s="6" t="s">
        <v>427</v>
      </c>
      <c r="D3781" s="6" t="str">
        <f t="shared" si="59"/>
        <v>h</v>
      </c>
    </row>
    <row r="3782" spans="1:4" x14ac:dyDescent="0.2">
      <c r="A3782" s="6" t="s">
        <v>13310</v>
      </c>
      <c r="B3782" s="6" t="s">
        <v>27040</v>
      </c>
      <c r="C3782" s="6" t="s">
        <v>427</v>
      </c>
      <c r="D3782" s="6" t="str">
        <f t="shared" si="59"/>
        <v>h</v>
      </c>
    </row>
    <row r="3783" spans="1:4" x14ac:dyDescent="0.2">
      <c r="A3783" s="6" t="s">
        <v>1247</v>
      </c>
      <c r="B3783" s="6" t="s">
        <v>27041</v>
      </c>
      <c r="C3783" s="6" t="s">
        <v>427</v>
      </c>
      <c r="D3783" s="6" t="str">
        <f t="shared" si="59"/>
        <v>h</v>
      </c>
    </row>
    <row r="3784" spans="1:4" x14ac:dyDescent="0.2">
      <c r="A3784" s="6" t="s">
        <v>13311</v>
      </c>
      <c r="B3784" s="6" t="s">
        <v>27041</v>
      </c>
      <c r="C3784" s="6" t="s">
        <v>427</v>
      </c>
      <c r="D3784" s="6" t="str">
        <f t="shared" si="59"/>
        <v>h</v>
      </c>
    </row>
    <row r="3785" spans="1:4" x14ac:dyDescent="0.2">
      <c r="A3785" s="6" t="s">
        <v>1248</v>
      </c>
      <c r="B3785" s="6" t="s">
        <v>27042</v>
      </c>
      <c r="C3785" s="6" t="s">
        <v>427</v>
      </c>
      <c r="D3785" s="6" t="str">
        <f t="shared" si="59"/>
        <v>h</v>
      </c>
    </row>
    <row r="3786" spans="1:4" x14ac:dyDescent="0.2">
      <c r="A3786" s="6" t="s">
        <v>13312</v>
      </c>
      <c r="B3786" s="6" t="s">
        <v>27042</v>
      </c>
      <c r="C3786" s="6" t="s">
        <v>427</v>
      </c>
      <c r="D3786" s="6" t="str">
        <f t="shared" si="59"/>
        <v>h</v>
      </c>
    </row>
    <row r="3787" spans="1:4" x14ac:dyDescent="0.2">
      <c r="A3787" s="6" t="s">
        <v>1249</v>
      </c>
      <c r="B3787" s="6" t="s">
        <v>27043</v>
      </c>
      <c r="C3787" s="6" t="s">
        <v>427</v>
      </c>
      <c r="D3787" s="6" t="str">
        <f t="shared" si="59"/>
        <v>h</v>
      </c>
    </row>
    <row r="3788" spans="1:4" x14ac:dyDescent="0.2">
      <c r="A3788" s="6" t="s">
        <v>13313</v>
      </c>
      <c r="B3788" s="6" t="s">
        <v>27043</v>
      </c>
      <c r="C3788" s="6" t="s">
        <v>427</v>
      </c>
      <c r="D3788" s="6" t="str">
        <f t="shared" si="59"/>
        <v>h</v>
      </c>
    </row>
    <row r="3789" spans="1:4" x14ac:dyDescent="0.2">
      <c r="A3789" s="6" t="s">
        <v>1250</v>
      </c>
      <c r="B3789" s="6" t="s">
        <v>27044</v>
      </c>
      <c r="C3789" s="6" t="s">
        <v>427</v>
      </c>
      <c r="D3789" s="6" t="str">
        <f t="shared" si="59"/>
        <v>h</v>
      </c>
    </row>
    <row r="3790" spans="1:4" x14ac:dyDescent="0.2">
      <c r="A3790" s="6" t="s">
        <v>13314</v>
      </c>
      <c r="B3790" s="6" t="s">
        <v>27044</v>
      </c>
      <c r="C3790" s="6" t="s">
        <v>427</v>
      </c>
      <c r="D3790" s="6" t="str">
        <f t="shared" si="59"/>
        <v>h</v>
      </c>
    </row>
    <row r="3791" spans="1:4" x14ac:dyDescent="0.2">
      <c r="A3791" s="6" t="s">
        <v>1251</v>
      </c>
      <c r="B3791" s="6" t="s">
        <v>27045</v>
      </c>
      <c r="C3791" s="6" t="s">
        <v>427</v>
      </c>
      <c r="D3791" s="6" t="str">
        <f t="shared" si="59"/>
        <v>h</v>
      </c>
    </row>
    <row r="3792" spans="1:4" x14ac:dyDescent="0.2">
      <c r="A3792" s="6" t="s">
        <v>13315</v>
      </c>
      <c r="B3792" s="6" t="s">
        <v>27045</v>
      </c>
      <c r="C3792" s="6" t="s">
        <v>427</v>
      </c>
      <c r="D3792" s="6" t="str">
        <f t="shared" si="59"/>
        <v>h</v>
      </c>
    </row>
    <row r="3793" spans="1:4" x14ac:dyDescent="0.2">
      <c r="A3793" s="6" t="s">
        <v>1252</v>
      </c>
      <c r="B3793" s="6" t="s">
        <v>27046</v>
      </c>
      <c r="C3793" s="6" t="s">
        <v>427</v>
      </c>
      <c r="D3793" s="6" t="str">
        <f t="shared" si="59"/>
        <v>h</v>
      </c>
    </row>
    <row r="3794" spans="1:4" x14ac:dyDescent="0.2">
      <c r="A3794" s="6" t="s">
        <v>13316</v>
      </c>
      <c r="B3794" s="6" t="s">
        <v>27046</v>
      </c>
      <c r="C3794" s="6" t="s">
        <v>427</v>
      </c>
      <c r="D3794" s="6" t="str">
        <f t="shared" si="59"/>
        <v>h</v>
      </c>
    </row>
    <row r="3795" spans="1:4" x14ac:dyDescent="0.2">
      <c r="A3795" s="6" t="s">
        <v>1253</v>
      </c>
      <c r="B3795" s="6" t="s">
        <v>27047</v>
      </c>
      <c r="C3795" s="6" t="s">
        <v>427</v>
      </c>
      <c r="D3795" s="6" t="str">
        <f t="shared" si="59"/>
        <v>h</v>
      </c>
    </row>
    <row r="3796" spans="1:4" x14ac:dyDescent="0.2">
      <c r="A3796" s="6" t="s">
        <v>13317</v>
      </c>
      <c r="B3796" s="6" t="s">
        <v>27047</v>
      </c>
      <c r="C3796" s="6" t="s">
        <v>427</v>
      </c>
      <c r="D3796" s="6" t="str">
        <f t="shared" si="59"/>
        <v>h</v>
      </c>
    </row>
    <row r="3797" spans="1:4" x14ac:dyDescent="0.2">
      <c r="A3797" s="6" t="s">
        <v>1254</v>
      </c>
      <c r="B3797" s="6" t="s">
        <v>27048</v>
      </c>
      <c r="C3797" s="6" t="s">
        <v>427</v>
      </c>
      <c r="D3797" s="6" t="str">
        <f t="shared" si="59"/>
        <v>h</v>
      </c>
    </row>
    <row r="3798" spans="1:4" x14ac:dyDescent="0.2">
      <c r="A3798" s="6" t="s">
        <v>13318</v>
      </c>
      <c r="B3798" s="6" t="s">
        <v>27048</v>
      </c>
      <c r="C3798" s="6" t="s">
        <v>427</v>
      </c>
      <c r="D3798" s="6" t="str">
        <f t="shared" si="59"/>
        <v>h</v>
      </c>
    </row>
    <row r="3799" spans="1:4" x14ac:dyDescent="0.2">
      <c r="A3799" s="6" t="s">
        <v>1255</v>
      </c>
      <c r="B3799" s="6" t="s">
        <v>27049</v>
      </c>
      <c r="C3799" s="6" t="s">
        <v>427</v>
      </c>
      <c r="D3799" s="6" t="str">
        <f t="shared" si="59"/>
        <v>h</v>
      </c>
    </row>
    <row r="3800" spans="1:4" x14ac:dyDescent="0.2">
      <c r="A3800" s="6" t="s">
        <v>13319</v>
      </c>
      <c r="B3800" s="6" t="s">
        <v>27049</v>
      </c>
      <c r="C3800" s="6" t="s">
        <v>427</v>
      </c>
      <c r="D3800" s="6" t="str">
        <f t="shared" si="59"/>
        <v>h</v>
      </c>
    </row>
    <row r="3801" spans="1:4" x14ac:dyDescent="0.2">
      <c r="A3801" s="6" t="s">
        <v>1256</v>
      </c>
      <c r="B3801" s="6" t="s">
        <v>27050</v>
      </c>
      <c r="C3801" s="6" t="s">
        <v>427</v>
      </c>
      <c r="D3801" s="6" t="str">
        <f t="shared" si="59"/>
        <v>h</v>
      </c>
    </row>
    <row r="3802" spans="1:4" x14ac:dyDescent="0.2">
      <c r="A3802" s="6" t="s">
        <v>13320</v>
      </c>
      <c r="B3802" s="6" t="s">
        <v>27050</v>
      </c>
      <c r="C3802" s="6" t="s">
        <v>427</v>
      </c>
      <c r="D3802" s="6" t="str">
        <f t="shared" si="59"/>
        <v>h</v>
      </c>
    </row>
    <row r="3803" spans="1:4" x14ac:dyDescent="0.2">
      <c r="A3803" s="6" t="s">
        <v>1257</v>
      </c>
      <c r="B3803" s="6" t="s">
        <v>27051</v>
      </c>
      <c r="C3803" s="6" t="s">
        <v>427</v>
      </c>
      <c r="D3803" s="6" t="str">
        <f t="shared" si="59"/>
        <v>h</v>
      </c>
    </row>
    <row r="3804" spans="1:4" x14ac:dyDescent="0.2">
      <c r="A3804" s="6" t="s">
        <v>13321</v>
      </c>
      <c r="B3804" s="6" t="s">
        <v>27051</v>
      </c>
      <c r="C3804" s="6" t="s">
        <v>427</v>
      </c>
      <c r="D3804" s="6" t="str">
        <f t="shared" si="59"/>
        <v>h</v>
      </c>
    </row>
    <row r="3805" spans="1:4" x14ac:dyDescent="0.2">
      <c r="A3805" s="6" t="s">
        <v>1258</v>
      </c>
      <c r="B3805" s="6" t="s">
        <v>27052</v>
      </c>
      <c r="C3805" s="6" t="s">
        <v>427</v>
      </c>
      <c r="D3805" s="6" t="str">
        <f t="shared" si="59"/>
        <v>h</v>
      </c>
    </row>
    <row r="3806" spans="1:4" x14ac:dyDescent="0.2">
      <c r="A3806" s="6" t="s">
        <v>13322</v>
      </c>
      <c r="B3806" s="6" t="s">
        <v>27052</v>
      </c>
      <c r="C3806" s="6" t="s">
        <v>427</v>
      </c>
      <c r="D3806" s="6" t="str">
        <f t="shared" si="59"/>
        <v>h</v>
      </c>
    </row>
    <row r="3807" spans="1:4" x14ac:dyDescent="0.2">
      <c r="A3807" s="6" t="s">
        <v>1259</v>
      </c>
      <c r="B3807" s="6" t="s">
        <v>27053</v>
      </c>
      <c r="C3807" s="6" t="s">
        <v>427</v>
      </c>
      <c r="D3807" s="6" t="str">
        <f t="shared" si="59"/>
        <v>h</v>
      </c>
    </row>
    <row r="3808" spans="1:4" x14ac:dyDescent="0.2">
      <c r="A3808" s="6" t="s">
        <v>13323</v>
      </c>
      <c r="B3808" s="6" t="s">
        <v>27053</v>
      </c>
      <c r="C3808" s="6" t="s">
        <v>427</v>
      </c>
      <c r="D3808" s="6" t="str">
        <f t="shared" si="59"/>
        <v>h</v>
      </c>
    </row>
    <row r="3809" spans="1:4" x14ac:dyDescent="0.2">
      <c r="A3809" s="6" t="s">
        <v>1260</v>
      </c>
      <c r="B3809" s="6" t="s">
        <v>27054</v>
      </c>
      <c r="C3809" s="6" t="s">
        <v>427</v>
      </c>
      <c r="D3809" s="6" t="str">
        <f t="shared" si="59"/>
        <v>h</v>
      </c>
    </row>
    <row r="3810" spans="1:4" x14ac:dyDescent="0.2">
      <c r="A3810" s="6" t="s">
        <v>13324</v>
      </c>
      <c r="B3810" s="6" t="s">
        <v>27054</v>
      </c>
      <c r="C3810" s="6" t="s">
        <v>427</v>
      </c>
      <c r="D3810" s="6" t="str">
        <f t="shared" si="59"/>
        <v>h</v>
      </c>
    </row>
    <row r="3811" spans="1:4" x14ac:dyDescent="0.2">
      <c r="A3811" s="6" t="s">
        <v>1261</v>
      </c>
      <c r="B3811" s="6" t="s">
        <v>27055</v>
      </c>
      <c r="C3811" s="6" t="s">
        <v>427</v>
      </c>
      <c r="D3811" s="6" t="str">
        <f t="shared" si="59"/>
        <v>h</v>
      </c>
    </row>
    <row r="3812" spans="1:4" x14ac:dyDescent="0.2">
      <c r="A3812" s="6" t="s">
        <v>13325</v>
      </c>
      <c r="B3812" s="6" t="s">
        <v>27055</v>
      </c>
      <c r="C3812" s="6" t="s">
        <v>427</v>
      </c>
      <c r="D3812" s="6" t="str">
        <f t="shared" si="59"/>
        <v>h</v>
      </c>
    </row>
    <row r="3813" spans="1:4" x14ac:dyDescent="0.2">
      <c r="A3813" s="6" t="s">
        <v>1262</v>
      </c>
      <c r="B3813" s="6" t="s">
        <v>27056</v>
      </c>
      <c r="C3813" s="6" t="s">
        <v>427</v>
      </c>
      <c r="D3813" s="6" t="str">
        <f t="shared" si="59"/>
        <v>h</v>
      </c>
    </row>
    <row r="3814" spans="1:4" x14ac:dyDescent="0.2">
      <c r="A3814" s="6" t="s">
        <v>13326</v>
      </c>
      <c r="B3814" s="6" t="s">
        <v>27056</v>
      </c>
      <c r="C3814" s="6" t="s">
        <v>427</v>
      </c>
      <c r="D3814" s="6" t="str">
        <f t="shared" si="59"/>
        <v>h</v>
      </c>
    </row>
    <row r="3815" spans="1:4" x14ac:dyDescent="0.2">
      <c r="A3815" s="6" t="s">
        <v>7041</v>
      </c>
      <c r="B3815" s="6" t="s">
        <v>27057</v>
      </c>
      <c r="C3815" s="6" t="s">
        <v>427</v>
      </c>
      <c r="D3815" s="6" t="str">
        <f t="shared" si="59"/>
        <v>h</v>
      </c>
    </row>
    <row r="3816" spans="1:4" x14ac:dyDescent="0.2">
      <c r="A3816" s="6" t="s">
        <v>13327</v>
      </c>
      <c r="B3816" s="6" t="s">
        <v>27057</v>
      </c>
      <c r="C3816" s="6" t="s">
        <v>427</v>
      </c>
      <c r="D3816" s="6" t="str">
        <f t="shared" si="59"/>
        <v>h</v>
      </c>
    </row>
    <row r="3817" spans="1:4" x14ac:dyDescent="0.2">
      <c r="A3817" s="6" t="s">
        <v>1263</v>
      </c>
      <c r="B3817" s="6" t="s">
        <v>27058</v>
      </c>
      <c r="C3817" s="6" t="s">
        <v>427</v>
      </c>
      <c r="D3817" s="6" t="str">
        <f t="shared" si="59"/>
        <v>h</v>
      </c>
    </row>
    <row r="3818" spans="1:4" x14ac:dyDescent="0.2">
      <c r="A3818" s="6" t="s">
        <v>13328</v>
      </c>
      <c r="B3818" s="6" t="s">
        <v>27058</v>
      </c>
      <c r="C3818" s="6" t="s">
        <v>427</v>
      </c>
      <c r="D3818" s="6" t="str">
        <f t="shared" si="59"/>
        <v>h</v>
      </c>
    </row>
    <row r="3819" spans="1:4" x14ac:dyDescent="0.2">
      <c r="A3819" s="6" t="s">
        <v>1264</v>
      </c>
      <c r="B3819" s="6" t="s">
        <v>27059</v>
      </c>
      <c r="C3819" s="6" t="s">
        <v>427</v>
      </c>
      <c r="D3819" s="6" t="str">
        <f t="shared" si="59"/>
        <v>h</v>
      </c>
    </row>
    <row r="3820" spans="1:4" x14ac:dyDescent="0.2">
      <c r="A3820" s="6" t="s">
        <v>13329</v>
      </c>
      <c r="B3820" s="6" t="s">
        <v>27059</v>
      </c>
      <c r="C3820" s="6" t="s">
        <v>427</v>
      </c>
      <c r="D3820" s="6" t="str">
        <f t="shared" si="59"/>
        <v>h</v>
      </c>
    </row>
    <row r="3821" spans="1:4" x14ac:dyDescent="0.2">
      <c r="A3821" s="6" t="s">
        <v>1265</v>
      </c>
      <c r="B3821" s="6" t="s">
        <v>27060</v>
      </c>
      <c r="C3821" s="6" t="s">
        <v>427</v>
      </c>
      <c r="D3821" s="6" t="str">
        <f t="shared" si="59"/>
        <v>h</v>
      </c>
    </row>
    <row r="3822" spans="1:4" x14ac:dyDescent="0.2">
      <c r="A3822" s="6" t="s">
        <v>13330</v>
      </c>
      <c r="B3822" s="6" t="s">
        <v>27060</v>
      </c>
      <c r="C3822" s="6" t="s">
        <v>427</v>
      </c>
      <c r="D3822" s="6" t="str">
        <f t="shared" si="59"/>
        <v>h</v>
      </c>
    </row>
    <row r="3823" spans="1:4" x14ac:dyDescent="0.2">
      <c r="A3823" s="6" t="s">
        <v>1266</v>
      </c>
      <c r="B3823" s="6" t="s">
        <v>27061</v>
      </c>
      <c r="C3823" s="6" t="s">
        <v>427</v>
      </c>
      <c r="D3823" s="6" t="str">
        <f t="shared" si="59"/>
        <v>h</v>
      </c>
    </row>
    <row r="3824" spans="1:4" x14ac:dyDescent="0.2">
      <c r="A3824" s="6" t="s">
        <v>13331</v>
      </c>
      <c r="B3824" s="6" t="s">
        <v>27061</v>
      </c>
      <c r="C3824" s="6" t="s">
        <v>427</v>
      </c>
      <c r="D3824" s="6" t="str">
        <f t="shared" si="59"/>
        <v>h</v>
      </c>
    </row>
    <row r="3825" spans="1:4" x14ac:dyDescent="0.2">
      <c r="A3825" s="6" t="s">
        <v>1267</v>
      </c>
      <c r="B3825" s="6" t="s">
        <v>27062</v>
      </c>
      <c r="C3825" s="6" t="s">
        <v>427</v>
      </c>
      <c r="D3825" s="6" t="str">
        <f t="shared" si="59"/>
        <v>h</v>
      </c>
    </row>
    <row r="3826" spans="1:4" x14ac:dyDescent="0.2">
      <c r="A3826" s="6" t="s">
        <v>13332</v>
      </c>
      <c r="B3826" s="6" t="s">
        <v>27062</v>
      </c>
      <c r="C3826" s="6" t="s">
        <v>427</v>
      </c>
      <c r="D3826" s="6" t="str">
        <f t="shared" si="59"/>
        <v>h</v>
      </c>
    </row>
    <row r="3827" spans="1:4" x14ac:dyDescent="0.2">
      <c r="A3827" s="6" t="s">
        <v>1268</v>
      </c>
      <c r="B3827" s="6" t="s">
        <v>27063</v>
      </c>
      <c r="C3827" s="6" t="s">
        <v>427</v>
      </c>
      <c r="D3827" s="6" t="str">
        <f t="shared" si="59"/>
        <v>h</v>
      </c>
    </row>
    <row r="3828" spans="1:4" x14ac:dyDescent="0.2">
      <c r="A3828" s="6" t="s">
        <v>13333</v>
      </c>
      <c r="B3828" s="6" t="s">
        <v>27063</v>
      </c>
      <c r="C3828" s="6" t="s">
        <v>427</v>
      </c>
      <c r="D3828" s="6" t="str">
        <f t="shared" si="59"/>
        <v>h</v>
      </c>
    </row>
    <row r="3829" spans="1:4" x14ac:dyDescent="0.2">
      <c r="A3829" s="6" t="s">
        <v>1269</v>
      </c>
      <c r="B3829" s="6" t="s">
        <v>27064</v>
      </c>
      <c r="C3829" s="6" t="s">
        <v>427</v>
      </c>
      <c r="D3829" s="6" t="str">
        <f t="shared" si="59"/>
        <v>h</v>
      </c>
    </row>
    <row r="3830" spans="1:4" x14ac:dyDescent="0.2">
      <c r="A3830" s="6" t="s">
        <v>13334</v>
      </c>
      <c r="B3830" s="6" t="s">
        <v>27064</v>
      </c>
      <c r="C3830" s="6" t="s">
        <v>427</v>
      </c>
      <c r="D3830" s="6" t="str">
        <f t="shared" si="59"/>
        <v>h</v>
      </c>
    </row>
    <row r="3831" spans="1:4" x14ac:dyDescent="0.2">
      <c r="A3831" s="6" t="s">
        <v>1270</v>
      </c>
      <c r="B3831" s="6" t="s">
        <v>27065</v>
      </c>
      <c r="C3831" s="6" t="s">
        <v>427</v>
      </c>
      <c r="D3831" s="6" t="str">
        <f t="shared" si="59"/>
        <v>h</v>
      </c>
    </row>
    <row r="3832" spans="1:4" x14ac:dyDescent="0.2">
      <c r="A3832" s="6" t="s">
        <v>13335</v>
      </c>
      <c r="B3832" s="6" t="s">
        <v>27065</v>
      </c>
      <c r="C3832" s="6" t="s">
        <v>427</v>
      </c>
      <c r="D3832" s="6" t="str">
        <f t="shared" si="59"/>
        <v>h</v>
      </c>
    </row>
    <row r="3833" spans="1:4" x14ac:dyDescent="0.2">
      <c r="A3833" s="6" t="s">
        <v>1271</v>
      </c>
      <c r="B3833" s="6" t="s">
        <v>27066</v>
      </c>
      <c r="C3833" s="6" t="s">
        <v>427</v>
      </c>
      <c r="D3833" s="6" t="str">
        <f t="shared" si="59"/>
        <v>h</v>
      </c>
    </row>
    <row r="3834" spans="1:4" x14ac:dyDescent="0.2">
      <c r="A3834" s="6" t="s">
        <v>13336</v>
      </c>
      <c r="B3834" s="6" t="s">
        <v>27066</v>
      </c>
      <c r="C3834" s="6" t="s">
        <v>427</v>
      </c>
      <c r="D3834" s="6" t="str">
        <f t="shared" si="59"/>
        <v>h</v>
      </c>
    </row>
    <row r="3835" spans="1:4" x14ac:dyDescent="0.2">
      <c r="A3835" s="6" t="s">
        <v>1272</v>
      </c>
      <c r="B3835" s="6" t="s">
        <v>27067</v>
      </c>
      <c r="C3835" s="6" t="s">
        <v>427</v>
      </c>
      <c r="D3835" s="6" t="str">
        <f t="shared" si="59"/>
        <v>h</v>
      </c>
    </row>
    <row r="3836" spans="1:4" x14ac:dyDescent="0.2">
      <c r="A3836" s="6" t="s">
        <v>13337</v>
      </c>
      <c r="B3836" s="6" t="s">
        <v>27067</v>
      </c>
      <c r="C3836" s="6" t="s">
        <v>427</v>
      </c>
      <c r="D3836" s="6" t="str">
        <f t="shared" si="59"/>
        <v>h</v>
      </c>
    </row>
    <row r="3837" spans="1:4" x14ac:dyDescent="0.2">
      <c r="A3837" s="6" t="s">
        <v>1273</v>
      </c>
      <c r="B3837" s="6" t="s">
        <v>27068</v>
      </c>
      <c r="C3837" s="6" t="s">
        <v>427</v>
      </c>
      <c r="D3837" s="6" t="str">
        <f t="shared" si="59"/>
        <v>h</v>
      </c>
    </row>
    <row r="3838" spans="1:4" x14ac:dyDescent="0.2">
      <c r="A3838" s="6" t="s">
        <v>13338</v>
      </c>
      <c r="B3838" s="6" t="s">
        <v>27068</v>
      </c>
      <c r="C3838" s="6" t="s">
        <v>427</v>
      </c>
      <c r="D3838" s="6" t="str">
        <f t="shared" si="59"/>
        <v>h</v>
      </c>
    </row>
    <row r="3839" spans="1:4" x14ac:dyDescent="0.2">
      <c r="A3839" s="6" t="s">
        <v>1274</v>
      </c>
      <c r="B3839" s="6" t="s">
        <v>27069</v>
      </c>
      <c r="C3839" s="6" t="s">
        <v>427</v>
      </c>
      <c r="D3839" s="6" t="str">
        <f t="shared" si="59"/>
        <v>h</v>
      </c>
    </row>
    <row r="3840" spans="1:4" x14ac:dyDescent="0.2">
      <c r="A3840" s="6" t="s">
        <v>13339</v>
      </c>
      <c r="B3840" s="6" t="s">
        <v>27069</v>
      </c>
      <c r="C3840" s="6" t="s">
        <v>427</v>
      </c>
      <c r="D3840" s="6" t="str">
        <f t="shared" si="59"/>
        <v>h</v>
      </c>
    </row>
    <row r="3841" spans="1:4" x14ac:dyDescent="0.2">
      <c r="A3841" s="6" t="s">
        <v>1275</v>
      </c>
      <c r="B3841" s="6" t="s">
        <v>27070</v>
      </c>
      <c r="C3841" s="6" t="s">
        <v>427</v>
      </c>
      <c r="D3841" s="6" t="str">
        <f t="shared" si="59"/>
        <v>h</v>
      </c>
    </row>
    <row r="3842" spans="1:4" x14ac:dyDescent="0.2">
      <c r="A3842" s="6" t="s">
        <v>13340</v>
      </c>
      <c r="B3842" s="6" t="s">
        <v>27070</v>
      </c>
      <c r="C3842" s="6" t="s">
        <v>427</v>
      </c>
      <c r="D3842" s="6" t="str">
        <f t="shared" ref="D3842:D3905" si="60">LOWER(C3842)</f>
        <v>h</v>
      </c>
    </row>
    <row r="3843" spans="1:4" x14ac:dyDescent="0.2">
      <c r="A3843" s="6" t="s">
        <v>27071</v>
      </c>
      <c r="B3843" s="6" t="s">
        <v>27072</v>
      </c>
      <c r="C3843" s="6" t="s">
        <v>427</v>
      </c>
      <c r="D3843" s="6" t="str">
        <f t="shared" si="60"/>
        <v>h</v>
      </c>
    </row>
    <row r="3844" spans="1:4" x14ac:dyDescent="0.2">
      <c r="A3844" s="6" t="s">
        <v>27073</v>
      </c>
      <c r="B3844" s="6" t="s">
        <v>27072</v>
      </c>
      <c r="C3844" s="6" t="s">
        <v>427</v>
      </c>
      <c r="D3844" s="6" t="str">
        <f t="shared" si="60"/>
        <v>h</v>
      </c>
    </row>
    <row r="3845" spans="1:4" x14ac:dyDescent="0.2">
      <c r="A3845" s="6" t="s">
        <v>1276</v>
      </c>
      <c r="B3845" s="6" t="s">
        <v>27074</v>
      </c>
      <c r="C3845" s="6" t="s">
        <v>427</v>
      </c>
      <c r="D3845" s="6" t="str">
        <f t="shared" si="60"/>
        <v>h</v>
      </c>
    </row>
    <row r="3846" spans="1:4" x14ac:dyDescent="0.2">
      <c r="A3846" s="6" t="s">
        <v>13341</v>
      </c>
      <c r="B3846" s="6" t="s">
        <v>27074</v>
      </c>
      <c r="C3846" s="6" t="s">
        <v>427</v>
      </c>
      <c r="D3846" s="6" t="str">
        <f t="shared" si="60"/>
        <v>h</v>
      </c>
    </row>
    <row r="3847" spans="1:4" x14ac:dyDescent="0.2">
      <c r="A3847" s="6" t="s">
        <v>1277</v>
      </c>
      <c r="B3847" s="6" t="s">
        <v>27075</v>
      </c>
      <c r="C3847" s="6" t="s">
        <v>427</v>
      </c>
      <c r="D3847" s="6" t="str">
        <f t="shared" si="60"/>
        <v>h</v>
      </c>
    </row>
    <row r="3848" spans="1:4" x14ac:dyDescent="0.2">
      <c r="A3848" s="6" t="s">
        <v>13342</v>
      </c>
      <c r="B3848" s="6" t="s">
        <v>27075</v>
      </c>
      <c r="C3848" s="6" t="s">
        <v>427</v>
      </c>
      <c r="D3848" s="6" t="str">
        <f t="shared" si="60"/>
        <v>h</v>
      </c>
    </row>
    <row r="3849" spans="1:4" x14ac:dyDescent="0.2">
      <c r="A3849" s="6" t="s">
        <v>1278</v>
      </c>
      <c r="B3849" s="6" t="s">
        <v>27076</v>
      </c>
      <c r="C3849" s="6" t="s">
        <v>427</v>
      </c>
      <c r="D3849" s="6" t="str">
        <f t="shared" si="60"/>
        <v>h</v>
      </c>
    </row>
    <row r="3850" spans="1:4" x14ac:dyDescent="0.2">
      <c r="A3850" s="6" t="s">
        <v>13343</v>
      </c>
      <c r="B3850" s="6" t="s">
        <v>27076</v>
      </c>
      <c r="C3850" s="6" t="s">
        <v>427</v>
      </c>
      <c r="D3850" s="6" t="str">
        <f t="shared" si="60"/>
        <v>h</v>
      </c>
    </row>
    <row r="3851" spans="1:4" x14ac:dyDescent="0.2">
      <c r="A3851" s="6" t="s">
        <v>7042</v>
      </c>
      <c r="B3851" s="6" t="s">
        <v>27077</v>
      </c>
      <c r="C3851" s="6" t="s">
        <v>427</v>
      </c>
      <c r="D3851" s="6" t="str">
        <f t="shared" si="60"/>
        <v>h</v>
      </c>
    </row>
    <row r="3852" spans="1:4" x14ac:dyDescent="0.2">
      <c r="A3852" s="6" t="s">
        <v>13344</v>
      </c>
      <c r="B3852" s="6" t="s">
        <v>27077</v>
      </c>
      <c r="C3852" s="6" t="s">
        <v>427</v>
      </c>
      <c r="D3852" s="6" t="str">
        <f t="shared" si="60"/>
        <v>h</v>
      </c>
    </row>
    <row r="3853" spans="1:4" x14ac:dyDescent="0.2">
      <c r="A3853" s="6" t="s">
        <v>1279</v>
      </c>
      <c r="B3853" s="6" t="s">
        <v>27078</v>
      </c>
      <c r="C3853" s="6" t="s">
        <v>427</v>
      </c>
      <c r="D3853" s="6" t="str">
        <f t="shared" si="60"/>
        <v>h</v>
      </c>
    </row>
    <row r="3854" spans="1:4" x14ac:dyDescent="0.2">
      <c r="A3854" s="6" t="s">
        <v>13345</v>
      </c>
      <c r="B3854" s="6" t="s">
        <v>27078</v>
      </c>
      <c r="C3854" s="6" t="s">
        <v>427</v>
      </c>
      <c r="D3854" s="6" t="str">
        <f t="shared" si="60"/>
        <v>h</v>
      </c>
    </row>
    <row r="3855" spans="1:4" x14ac:dyDescent="0.2">
      <c r="A3855" s="6" t="s">
        <v>1280</v>
      </c>
      <c r="B3855" s="6" t="s">
        <v>27079</v>
      </c>
      <c r="C3855" s="6" t="s">
        <v>427</v>
      </c>
      <c r="D3855" s="6" t="str">
        <f t="shared" si="60"/>
        <v>h</v>
      </c>
    </row>
    <row r="3856" spans="1:4" x14ac:dyDescent="0.2">
      <c r="A3856" s="6" t="s">
        <v>13346</v>
      </c>
      <c r="B3856" s="6" t="s">
        <v>27079</v>
      </c>
      <c r="C3856" s="6" t="s">
        <v>427</v>
      </c>
      <c r="D3856" s="6" t="str">
        <f t="shared" si="60"/>
        <v>h</v>
      </c>
    </row>
    <row r="3857" spans="1:4" x14ac:dyDescent="0.2">
      <c r="A3857" s="6" t="s">
        <v>1281</v>
      </c>
      <c r="B3857" s="6" t="s">
        <v>27080</v>
      </c>
      <c r="C3857" s="6" t="s">
        <v>427</v>
      </c>
      <c r="D3857" s="6" t="str">
        <f t="shared" si="60"/>
        <v>h</v>
      </c>
    </row>
    <row r="3858" spans="1:4" x14ac:dyDescent="0.2">
      <c r="A3858" s="6" t="s">
        <v>13347</v>
      </c>
      <c r="B3858" s="6" t="s">
        <v>27080</v>
      </c>
      <c r="C3858" s="6" t="s">
        <v>427</v>
      </c>
      <c r="D3858" s="6" t="str">
        <f t="shared" si="60"/>
        <v>h</v>
      </c>
    </row>
    <row r="3859" spans="1:4" x14ac:dyDescent="0.2">
      <c r="A3859" s="6" t="s">
        <v>1282</v>
      </c>
      <c r="B3859" s="6" t="s">
        <v>27081</v>
      </c>
      <c r="C3859" s="6" t="s">
        <v>427</v>
      </c>
      <c r="D3859" s="6" t="str">
        <f t="shared" si="60"/>
        <v>h</v>
      </c>
    </row>
    <row r="3860" spans="1:4" x14ac:dyDescent="0.2">
      <c r="A3860" s="6" t="s">
        <v>13348</v>
      </c>
      <c r="B3860" s="6" t="s">
        <v>27081</v>
      </c>
      <c r="C3860" s="6" t="s">
        <v>427</v>
      </c>
      <c r="D3860" s="6" t="str">
        <f t="shared" si="60"/>
        <v>h</v>
      </c>
    </row>
    <row r="3861" spans="1:4" x14ac:dyDescent="0.2">
      <c r="A3861" s="6" t="s">
        <v>1283</v>
      </c>
      <c r="B3861" s="6" t="s">
        <v>27082</v>
      </c>
      <c r="C3861" s="6" t="s">
        <v>427</v>
      </c>
      <c r="D3861" s="6" t="str">
        <f t="shared" si="60"/>
        <v>h</v>
      </c>
    </row>
    <row r="3862" spans="1:4" x14ac:dyDescent="0.2">
      <c r="A3862" s="6" t="s">
        <v>13349</v>
      </c>
      <c r="B3862" s="6" t="s">
        <v>27082</v>
      </c>
      <c r="C3862" s="6" t="s">
        <v>427</v>
      </c>
      <c r="D3862" s="6" t="str">
        <f t="shared" si="60"/>
        <v>h</v>
      </c>
    </row>
    <row r="3863" spans="1:4" x14ac:dyDescent="0.2">
      <c r="A3863" s="6" t="s">
        <v>7043</v>
      </c>
      <c r="B3863" s="6" t="s">
        <v>27083</v>
      </c>
      <c r="C3863" s="6" t="s">
        <v>427</v>
      </c>
      <c r="D3863" s="6" t="str">
        <f t="shared" si="60"/>
        <v>h</v>
      </c>
    </row>
    <row r="3864" spans="1:4" x14ac:dyDescent="0.2">
      <c r="A3864" s="6" t="s">
        <v>13350</v>
      </c>
      <c r="B3864" s="6" t="s">
        <v>27083</v>
      </c>
      <c r="C3864" s="6" t="s">
        <v>427</v>
      </c>
      <c r="D3864" s="6" t="str">
        <f t="shared" si="60"/>
        <v>h</v>
      </c>
    </row>
    <row r="3865" spans="1:4" x14ac:dyDescent="0.2">
      <c r="A3865" s="6" t="s">
        <v>7044</v>
      </c>
      <c r="B3865" s="6" t="s">
        <v>27084</v>
      </c>
      <c r="C3865" s="6" t="s">
        <v>427</v>
      </c>
      <c r="D3865" s="6" t="str">
        <f t="shared" si="60"/>
        <v>h</v>
      </c>
    </row>
    <row r="3866" spans="1:4" x14ac:dyDescent="0.2">
      <c r="A3866" s="6" t="s">
        <v>13351</v>
      </c>
      <c r="B3866" s="6" t="s">
        <v>27084</v>
      </c>
      <c r="C3866" s="6" t="s">
        <v>427</v>
      </c>
      <c r="D3866" s="6" t="str">
        <f t="shared" si="60"/>
        <v>h</v>
      </c>
    </row>
    <row r="3867" spans="1:4" x14ac:dyDescent="0.2">
      <c r="A3867" s="6" t="s">
        <v>7045</v>
      </c>
      <c r="B3867" s="6" t="s">
        <v>27085</v>
      </c>
      <c r="C3867" s="6" t="s">
        <v>427</v>
      </c>
      <c r="D3867" s="6" t="str">
        <f t="shared" si="60"/>
        <v>h</v>
      </c>
    </row>
    <row r="3868" spans="1:4" x14ac:dyDescent="0.2">
      <c r="A3868" s="6" t="s">
        <v>13352</v>
      </c>
      <c r="B3868" s="6" t="s">
        <v>27085</v>
      </c>
      <c r="C3868" s="6" t="s">
        <v>427</v>
      </c>
      <c r="D3868" s="6" t="str">
        <f t="shared" si="60"/>
        <v>h</v>
      </c>
    </row>
    <row r="3869" spans="1:4" x14ac:dyDescent="0.2">
      <c r="A3869" s="6" t="s">
        <v>7046</v>
      </c>
      <c r="B3869" s="6" t="s">
        <v>27086</v>
      </c>
      <c r="C3869" s="6" t="s">
        <v>427</v>
      </c>
      <c r="D3869" s="6" t="str">
        <f t="shared" si="60"/>
        <v>h</v>
      </c>
    </row>
    <row r="3870" spans="1:4" x14ac:dyDescent="0.2">
      <c r="A3870" s="6" t="s">
        <v>13353</v>
      </c>
      <c r="B3870" s="6" t="s">
        <v>27086</v>
      </c>
      <c r="C3870" s="6" t="s">
        <v>427</v>
      </c>
      <c r="D3870" s="6" t="str">
        <f t="shared" si="60"/>
        <v>h</v>
      </c>
    </row>
    <row r="3871" spans="1:4" x14ac:dyDescent="0.2">
      <c r="A3871" s="6" t="s">
        <v>7047</v>
      </c>
      <c r="B3871" s="6" t="s">
        <v>27087</v>
      </c>
      <c r="C3871" s="6" t="s">
        <v>427</v>
      </c>
      <c r="D3871" s="6" t="str">
        <f t="shared" si="60"/>
        <v>h</v>
      </c>
    </row>
    <row r="3872" spans="1:4" x14ac:dyDescent="0.2">
      <c r="A3872" s="6" t="s">
        <v>13354</v>
      </c>
      <c r="B3872" s="6" t="s">
        <v>27087</v>
      </c>
      <c r="C3872" s="6" t="s">
        <v>427</v>
      </c>
      <c r="D3872" s="6" t="str">
        <f t="shared" si="60"/>
        <v>h</v>
      </c>
    </row>
    <row r="3873" spans="1:4" x14ac:dyDescent="0.2">
      <c r="A3873" s="6" t="s">
        <v>7048</v>
      </c>
      <c r="B3873" s="6" t="s">
        <v>27088</v>
      </c>
      <c r="C3873" s="6" t="s">
        <v>427</v>
      </c>
      <c r="D3873" s="6" t="str">
        <f t="shared" si="60"/>
        <v>h</v>
      </c>
    </row>
    <row r="3874" spans="1:4" x14ac:dyDescent="0.2">
      <c r="A3874" s="6" t="s">
        <v>13355</v>
      </c>
      <c r="B3874" s="6" t="s">
        <v>27088</v>
      </c>
      <c r="C3874" s="6" t="s">
        <v>427</v>
      </c>
      <c r="D3874" s="6" t="str">
        <f t="shared" si="60"/>
        <v>h</v>
      </c>
    </row>
    <row r="3875" spans="1:4" x14ac:dyDescent="0.2">
      <c r="A3875" s="6" t="s">
        <v>7049</v>
      </c>
      <c r="B3875" s="6" t="s">
        <v>27089</v>
      </c>
      <c r="C3875" s="6" t="s">
        <v>427</v>
      </c>
      <c r="D3875" s="6" t="str">
        <f t="shared" si="60"/>
        <v>h</v>
      </c>
    </row>
    <row r="3876" spans="1:4" x14ac:dyDescent="0.2">
      <c r="A3876" s="6" t="s">
        <v>13356</v>
      </c>
      <c r="B3876" s="6" t="s">
        <v>27089</v>
      </c>
      <c r="C3876" s="6" t="s">
        <v>427</v>
      </c>
      <c r="D3876" s="6" t="str">
        <f t="shared" si="60"/>
        <v>h</v>
      </c>
    </row>
    <row r="3877" spans="1:4" x14ac:dyDescent="0.2">
      <c r="A3877" s="6" t="s">
        <v>23487</v>
      </c>
      <c r="B3877" s="6" t="s">
        <v>27090</v>
      </c>
      <c r="C3877" s="6" t="s">
        <v>427</v>
      </c>
      <c r="D3877" s="6" t="str">
        <f t="shared" si="60"/>
        <v>h</v>
      </c>
    </row>
    <row r="3878" spans="1:4" x14ac:dyDescent="0.2">
      <c r="A3878" s="6" t="s">
        <v>23488</v>
      </c>
      <c r="B3878" s="6" t="s">
        <v>27090</v>
      </c>
      <c r="C3878" s="6" t="s">
        <v>427</v>
      </c>
      <c r="D3878" s="6" t="str">
        <f t="shared" si="60"/>
        <v>h</v>
      </c>
    </row>
    <row r="3879" spans="1:4" x14ac:dyDescent="0.2">
      <c r="A3879" s="6" t="s">
        <v>7050</v>
      </c>
      <c r="B3879" s="6" t="s">
        <v>27091</v>
      </c>
      <c r="C3879" s="6" t="s">
        <v>427</v>
      </c>
      <c r="D3879" s="6" t="str">
        <f t="shared" si="60"/>
        <v>h</v>
      </c>
    </row>
    <row r="3880" spans="1:4" x14ac:dyDescent="0.2">
      <c r="A3880" s="6" t="s">
        <v>13357</v>
      </c>
      <c r="B3880" s="6" t="s">
        <v>27091</v>
      </c>
      <c r="C3880" s="6" t="s">
        <v>427</v>
      </c>
      <c r="D3880" s="6" t="str">
        <f t="shared" si="60"/>
        <v>h</v>
      </c>
    </row>
    <row r="3881" spans="1:4" x14ac:dyDescent="0.2">
      <c r="A3881" s="6" t="s">
        <v>7051</v>
      </c>
      <c r="B3881" s="6" t="s">
        <v>27092</v>
      </c>
      <c r="C3881" s="6" t="s">
        <v>427</v>
      </c>
      <c r="D3881" s="6" t="str">
        <f t="shared" si="60"/>
        <v>h</v>
      </c>
    </row>
    <row r="3882" spans="1:4" x14ac:dyDescent="0.2">
      <c r="A3882" s="6" t="s">
        <v>13358</v>
      </c>
      <c r="B3882" s="6" t="s">
        <v>27092</v>
      </c>
      <c r="C3882" s="6" t="s">
        <v>427</v>
      </c>
      <c r="D3882" s="6" t="str">
        <f t="shared" si="60"/>
        <v>h</v>
      </c>
    </row>
    <row r="3883" spans="1:4" x14ac:dyDescent="0.2">
      <c r="A3883" s="6" t="s">
        <v>7052</v>
      </c>
      <c r="B3883" s="6" t="s">
        <v>27093</v>
      </c>
      <c r="C3883" s="6" t="s">
        <v>427</v>
      </c>
      <c r="D3883" s="6" t="str">
        <f t="shared" si="60"/>
        <v>h</v>
      </c>
    </row>
    <row r="3884" spans="1:4" x14ac:dyDescent="0.2">
      <c r="A3884" s="6" t="s">
        <v>13359</v>
      </c>
      <c r="B3884" s="6" t="s">
        <v>27093</v>
      </c>
      <c r="C3884" s="6" t="s">
        <v>427</v>
      </c>
      <c r="D3884" s="6" t="str">
        <f t="shared" si="60"/>
        <v>h</v>
      </c>
    </row>
    <row r="3885" spans="1:4" x14ac:dyDescent="0.2">
      <c r="A3885" s="6" t="s">
        <v>7053</v>
      </c>
      <c r="B3885" s="6" t="s">
        <v>27094</v>
      </c>
      <c r="C3885" s="6" t="s">
        <v>427</v>
      </c>
      <c r="D3885" s="6" t="str">
        <f t="shared" si="60"/>
        <v>h</v>
      </c>
    </row>
    <row r="3886" spans="1:4" x14ac:dyDescent="0.2">
      <c r="A3886" s="6" t="s">
        <v>13360</v>
      </c>
      <c r="B3886" s="6" t="s">
        <v>27094</v>
      </c>
      <c r="C3886" s="6" t="s">
        <v>427</v>
      </c>
      <c r="D3886" s="6" t="str">
        <f t="shared" si="60"/>
        <v>h</v>
      </c>
    </row>
    <row r="3887" spans="1:4" x14ac:dyDescent="0.2">
      <c r="A3887" s="6" t="s">
        <v>7054</v>
      </c>
      <c r="B3887" s="6" t="s">
        <v>27095</v>
      </c>
      <c r="C3887" s="6" t="s">
        <v>427</v>
      </c>
      <c r="D3887" s="6" t="str">
        <f t="shared" si="60"/>
        <v>h</v>
      </c>
    </row>
    <row r="3888" spans="1:4" x14ac:dyDescent="0.2">
      <c r="A3888" s="6" t="s">
        <v>13361</v>
      </c>
      <c r="B3888" s="6" t="s">
        <v>27095</v>
      </c>
      <c r="C3888" s="6" t="s">
        <v>427</v>
      </c>
      <c r="D3888" s="6" t="str">
        <f t="shared" si="60"/>
        <v>h</v>
      </c>
    </row>
    <row r="3889" spans="1:4" x14ac:dyDescent="0.2">
      <c r="A3889" s="6" t="s">
        <v>7055</v>
      </c>
      <c r="B3889" s="6" t="s">
        <v>27096</v>
      </c>
      <c r="C3889" s="6" t="s">
        <v>427</v>
      </c>
      <c r="D3889" s="6" t="str">
        <f t="shared" si="60"/>
        <v>h</v>
      </c>
    </row>
    <row r="3890" spans="1:4" x14ac:dyDescent="0.2">
      <c r="A3890" s="6" t="s">
        <v>13362</v>
      </c>
      <c r="B3890" s="6" t="s">
        <v>27096</v>
      </c>
      <c r="C3890" s="6" t="s">
        <v>427</v>
      </c>
      <c r="D3890" s="6" t="str">
        <f t="shared" si="60"/>
        <v>h</v>
      </c>
    </row>
    <row r="3891" spans="1:4" x14ac:dyDescent="0.2">
      <c r="A3891" s="6" t="s">
        <v>7056</v>
      </c>
      <c r="B3891" s="6" t="s">
        <v>27097</v>
      </c>
      <c r="C3891" s="6" t="s">
        <v>427</v>
      </c>
      <c r="D3891" s="6" t="str">
        <f t="shared" si="60"/>
        <v>h</v>
      </c>
    </row>
    <row r="3892" spans="1:4" x14ac:dyDescent="0.2">
      <c r="A3892" s="6" t="s">
        <v>13363</v>
      </c>
      <c r="B3892" s="6" t="s">
        <v>27097</v>
      </c>
      <c r="C3892" s="6" t="s">
        <v>427</v>
      </c>
      <c r="D3892" s="6" t="str">
        <f t="shared" si="60"/>
        <v>h</v>
      </c>
    </row>
    <row r="3893" spans="1:4" x14ac:dyDescent="0.2">
      <c r="A3893" s="6" t="s">
        <v>7057</v>
      </c>
      <c r="B3893" s="6" t="s">
        <v>27098</v>
      </c>
      <c r="C3893" s="6" t="s">
        <v>427</v>
      </c>
      <c r="D3893" s="6" t="str">
        <f t="shared" si="60"/>
        <v>h</v>
      </c>
    </row>
    <row r="3894" spans="1:4" x14ac:dyDescent="0.2">
      <c r="A3894" s="6" t="s">
        <v>13364</v>
      </c>
      <c r="B3894" s="6" t="s">
        <v>27098</v>
      </c>
      <c r="C3894" s="6" t="s">
        <v>427</v>
      </c>
      <c r="D3894" s="6" t="str">
        <f t="shared" si="60"/>
        <v>h</v>
      </c>
    </row>
    <row r="3895" spans="1:4" x14ac:dyDescent="0.2">
      <c r="A3895" s="6" t="s">
        <v>7058</v>
      </c>
      <c r="B3895" s="6" t="s">
        <v>27099</v>
      </c>
      <c r="C3895" s="6" t="s">
        <v>427</v>
      </c>
      <c r="D3895" s="6" t="str">
        <f t="shared" si="60"/>
        <v>h</v>
      </c>
    </row>
    <row r="3896" spans="1:4" x14ac:dyDescent="0.2">
      <c r="A3896" s="6" t="s">
        <v>13365</v>
      </c>
      <c r="B3896" s="6" t="s">
        <v>27099</v>
      </c>
      <c r="C3896" s="6" t="s">
        <v>427</v>
      </c>
      <c r="D3896" s="6" t="str">
        <f t="shared" si="60"/>
        <v>h</v>
      </c>
    </row>
    <row r="3897" spans="1:4" x14ac:dyDescent="0.2">
      <c r="A3897" s="6" t="s">
        <v>7059</v>
      </c>
      <c r="B3897" s="6" t="s">
        <v>27100</v>
      </c>
      <c r="C3897" s="6" t="s">
        <v>427</v>
      </c>
      <c r="D3897" s="6" t="str">
        <f t="shared" si="60"/>
        <v>h</v>
      </c>
    </row>
    <row r="3898" spans="1:4" x14ac:dyDescent="0.2">
      <c r="A3898" s="6" t="s">
        <v>13366</v>
      </c>
      <c r="B3898" s="6" t="s">
        <v>27100</v>
      </c>
      <c r="C3898" s="6" t="s">
        <v>427</v>
      </c>
      <c r="D3898" s="6" t="str">
        <f t="shared" si="60"/>
        <v>h</v>
      </c>
    </row>
    <row r="3899" spans="1:4" x14ac:dyDescent="0.2">
      <c r="A3899" s="6" t="s">
        <v>7060</v>
      </c>
      <c r="B3899" s="6" t="s">
        <v>27101</v>
      </c>
      <c r="C3899" s="6" t="s">
        <v>427</v>
      </c>
      <c r="D3899" s="6" t="str">
        <f t="shared" si="60"/>
        <v>h</v>
      </c>
    </row>
    <row r="3900" spans="1:4" x14ac:dyDescent="0.2">
      <c r="A3900" s="6" t="s">
        <v>13367</v>
      </c>
      <c r="B3900" s="6" t="s">
        <v>27101</v>
      </c>
      <c r="C3900" s="6" t="s">
        <v>427</v>
      </c>
      <c r="D3900" s="6" t="str">
        <f t="shared" si="60"/>
        <v>h</v>
      </c>
    </row>
    <row r="3901" spans="1:4" x14ac:dyDescent="0.2">
      <c r="A3901" s="6" t="s">
        <v>7061</v>
      </c>
      <c r="B3901" s="6" t="s">
        <v>27102</v>
      </c>
      <c r="C3901" s="6" t="s">
        <v>427</v>
      </c>
      <c r="D3901" s="6" t="str">
        <f t="shared" si="60"/>
        <v>h</v>
      </c>
    </row>
    <row r="3902" spans="1:4" x14ac:dyDescent="0.2">
      <c r="A3902" s="6" t="s">
        <v>13368</v>
      </c>
      <c r="B3902" s="6" t="s">
        <v>27102</v>
      </c>
      <c r="C3902" s="6" t="s">
        <v>427</v>
      </c>
      <c r="D3902" s="6" t="str">
        <f t="shared" si="60"/>
        <v>h</v>
      </c>
    </row>
    <row r="3903" spans="1:4" x14ac:dyDescent="0.2">
      <c r="A3903" s="6" t="s">
        <v>1233</v>
      </c>
      <c r="B3903" s="6" t="s">
        <v>27103</v>
      </c>
      <c r="C3903" s="6" t="s">
        <v>427</v>
      </c>
      <c r="D3903" s="6" t="str">
        <f t="shared" si="60"/>
        <v>h</v>
      </c>
    </row>
    <row r="3904" spans="1:4" x14ac:dyDescent="0.2">
      <c r="A3904" s="6" t="s">
        <v>13369</v>
      </c>
      <c r="B3904" s="6" t="s">
        <v>27103</v>
      </c>
      <c r="C3904" s="6" t="s">
        <v>427</v>
      </c>
      <c r="D3904" s="6" t="str">
        <f t="shared" si="60"/>
        <v>h</v>
      </c>
    </row>
    <row r="3905" spans="1:4" x14ac:dyDescent="0.2">
      <c r="A3905" s="6" t="s">
        <v>1284</v>
      </c>
      <c r="B3905" s="6" t="s">
        <v>27104</v>
      </c>
      <c r="C3905" s="6" t="s">
        <v>427</v>
      </c>
      <c r="D3905" s="6" t="str">
        <f t="shared" si="60"/>
        <v>h</v>
      </c>
    </row>
    <row r="3906" spans="1:4" x14ac:dyDescent="0.2">
      <c r="A3906" s="6" t="s">
        <v>13370</v>
      </c>
      <c r="B3906" s="6" t="s">
        <v>27104</v>
      </c>
      <c r="C3906" s="6" t="s">
        <v>427</v>
      </c>
      <c r="D3906" s="6" t="str">
        <f t="shared" ref="D3906:D3969" si="61">LOWER(C3906)</f>
        <v>h</v>
      </c>
    </row>
    <row r="3907" spans="1:4" x14ac:dyDescent="0.2">
      <c r="A3907" s="6" t="s">
        <v>7062</v>
      </c>
      <c r="B3907" s="6" t="s">
        <v>27103</v>
      </c>
      <c r="C3907" s="6" t="s">
        <v>26024</v>
      </c>
      <c r="D3907" s="6" t="str">
        <f t="shared" si="61"/>
        <v>mes</v>
      </c>
    </row>
    <row r="3908" spans="1:4" x14ac:dyDescent="0.2">
      <c r="A3908" s="6" t="s">
        <v>13371</v>
      </c>
      <c r="B3908" s="6" t="s">
        <v>27103</v>
      </c>
      <c r="C3908" s="6" t="s">
        <v>26024</v>
      </c>
      <c r="D3908" s="6" t="str">
        <f t="shared" si="61"/>
        <v>mes</v>
      </c>
    </row>
    <row r="3909" spans="1:4" x14ac:dyDescent="0.2">
      <c r="A3909" s="6" t="s">
        <v>7063</v>
      </c>
      <c r="B3909" s="6" t="s">
        <v>27105</v>
      </c>
      <c r="C3909" s="6" t="s">
        <v>26024</v>
      </c>
      <c r="D3909" s="6" t="str">
        <f t="shared" si="61"/>
        <v>mes</v>
      </c>
    </row>
    <row r="3910" spans="1:4" x14ac:dyDescent="0.2">
      <c r="A3910" s="6" t="s">
        <v>13372</v>
      </c>
      <c r="B3910" s="6" t="s">
        <v>27105</v>
      </c>
      <c r="C3910" s="6" t="s">
        <v>26024</v>
      </c>
      <c r="D3910" s="6" t="str">
        <f t="shared" si="61"/>
        <v>mes</v>
      </c>
    </row>
    <row r="3911" spans="1:4" x14ac:dyDescent="0.2">
      <c r="A3911" s="6" t="s">
        <v>7064</v>
      </c>
      <c r="B3911" s="6" t="s">
        <v>27106</v>
      </c>
      <c r="C3911" s="6" t="s">
        <v>26024</v>
      </c>
      <c r="D3911" s="6" t="str">
        <f t="shared" si="61"/>
        <v>mes</v>
      </c>
    </row>
    <row r="3912" spans="1:4" x14ac:dyDescent="0.2">
      <c r="A3912" s="6" t="s">
        <v>13373</v>
      </c>
      <c r="B3912" s="6" t="s">
        <v>27106</v>
      </c>
      <c r="C3912" s="6" t="s">
        <v>26024</v>
      </c>
      <c r="D3912" s="6" t="str">
        <f t="shared" si="61"/>
        <v>mes</v>
      </c>
    </row>
    <row r="3913" spans="1:4" x14ac:dyDescent="0.2">
      <c r="A3913" s="6" t="s">
        <v>7065</v>
      </c>
      <c r="B3913" s="6" t="s">
        <v>27030</v>
      </c>
      <c r="C3913" s="6" t="s">
        <v>26024</v>
      </c>
      <c r="D3913" s="6" t="str">
        <f t="shared" si="61"/>
        <v>mes</v>
      </c>
    </row>
    <row r="3914" spans="1:4" x14ac:dyDescent="0.2">
      <c r="A3914" s="6" t="s">
        <v>13374</v>
      </c>
      <c r="B3914" s="6" t="s">
        <v>27030</v>
      </c>
      <c r="C3914" s="6" t="s">
        <v>26024</v>
      </c>
      <c r="D3914" s="6" t="str">
        <f t="shared" si="61"/>
        <v>mes</v>
      </c>
    </row>
    <row r="3915" spans="1:4" x14ac:dyDescent="0.2">
      <c r="A3915" s="6" t="s">
        <v>7066</v>
      </c>
      <c r="B3915" s="6" t="s">
        <v>27031</v>
      </c>
      <c r="C3915" s="6" t="s">
        <v>26024</v>
      </c>
      <c r="D3915" s="6" t="str">
        <f t="shared" si="61"/>
        <v>mes</v>
      </c>
    </row>
    <row r="3916" spans="1:4" x14ac:dyDescent="0.2">
      <c r="A3916" s="6" t="s">
        <v>13375</v>
      </c>
      <c r="B3916" s="6" t="s">
        <v>27031</v>
      </c>
      <c r="C3916" s="6" t="s">
        <v>26024</v>
      </c>
      <c r="D3916" s="6" t="str">
        <f t="shared" si="61"/>
        <v>mes</v>
      </c>
    </row>
    <row r="3917" spans="1:4" x14ac:dyDescent="0.2">
      <c r="A3917" s="6" t="s">
        <v>7067</v>
      </c>
      <c r="B3917" s="6" t="s">
        <v>27032</v>
      </c>
      <c r="C3917" s="6" t="s">
        <v>26024</v>
      </c>
      <c r="D3917" s="6" t="str">
        <f t="shared" si="61"/>
        <v>mes</v>
      </c>
    </row>
    <row r="3918" spans="1:4" x14ac:dyDescent="0.2">
      <c r="A3918" s="6" t="s">
        <v>13376</v>
      </c>
      <c r="B3918" s="6" t="s">
        <v>27032</v>
      </c>
      <c r="C3918" s="6" t="s">
        <v>26024</v>
      </c>
      <c r="D3918" s="6" t="str">
        <f t="shared" si="61"/>
        <v>mes</v>
      </c>
    </row>
    <row r="3919" spans="1:4" x14ac:dyDescent="0.2">
      <c r="A3919" s="6" t="s">
        <v>7068</v>
      </c>
      <c r="B3919" s="6" t="s">
        <v>27033</v>
      </c>
      <c r="C3919" s="6" t="s">
        <v>26024</v>
      </c>
      <c r="D3919" s="6" t="str">
        <f t="shared" si="61"/>
        <v>mes</v>
      </c>
    </row>
    <row r="3920" spans="1:4" x14ac:dyDescent="0.2">
      <c r="A3920" s="6" t="s">
        <v>13377</v>
      </c>
      <c r="B3920" s="6" t="s">
        <v>27033</v>
      </c>
      <c r="C3920" s="6" t="s">
        <v>26024</v>
      </c>
      <c r="D3920" s="6" t="str">
        <f t="shared" si="61"/>
        <v>mes</v>
      </c>
    </row>
    <row r="3921" spans="1:4" x14ac:dyDescent="0.2">
      <c r="A3921" s="6" t="s">
        <v>7069</v>
      </c>
      <c r="B3921" s="6" t="s">
        <v>27034</v>
      </c>
      <c r="C3921" s="6" t="s">
        <v>26024</v>
      </c>
      <c r="D3921" s="6" t="str">
        <f t="shared" si="61"/>
        <v>mes</v>
      </c>
    </row>
    <row r="3922" spans="1:4" x14ac:dyDescent="0.2">
      <c r="A3922" s="6" t="s">
        <v>13378</v>
      </c>
      <c r="B3922" s="6" t="s">
        <v>27034</v>
      </c>
      <c r="C3922" s="6" t="s">
        <v>26024</v>
      </c>
      <c r="D3922" s="6" t="str">
        <f t="shared" si="61"/>
        <v>mes</v>
      </c>
    </row>
    <row r="3923" spans="1:4" x14ac:dyDescent="0.2">
      <c r="A3923" s="6" t="s">
        <v>7070</v>
      </c>
      <c r="B3923" s="6" t="s">
        <v>27035</v>
      </c>
      <c r="C3923" s="6" t="s">
        <v>26024</v>
      </c>
      <c r="D3923" s="6" t="str">
        <f t="shared" si="61"/>
        <v>mes</v>
      </c>
    </row>
    <row r="3924" spans="1:4" x14ac:dyDescent="0.2">
      <c r="A3924" s="6" t="s">
        <v>13379</v>
      </c>
      <c r="B3924" s="6" t="s">
        <v>27035</v>
      </c>
      <c r="C3924" s="6" t="s">
        <v>26024</v>
      </c>
      <c r="D3924" s="6" t="str">
        <f t="shared" si="61"/>
        <v>mes</v>
      </c>
    </row>
    <row r="3925" spans="1:4" x14ac:dyDescent="0.2">
      <c r="A3925" s="6" t="s">
        <v>7071</v>
      </c>
      <c r="B3925" s="6" t="s">
        <v>27036</v>
      </c>
      <c r="C3925" s="6" t="s">
        <v>26024</v>
      </c>
      <c r="D3925" s="6" t="str">
        <f t="shared" si="61"/>
        <v>mes</v>
      </c>
    </row>
    <row r="3926" spans="1:4" x14ac:dyDescent="0.2">
      <c r="A3926" s="6" t="s">
        <v>13380</v>
      </c>
      <c r="B3926" s="6" t="s">
        <v>27036</v>
      </c>
      <c r="C3926" s="6" t="s">
        <v>26024</v>
      </c>
      <c r="D3926" s="6" t="str">
        <f t="shared" si="61"/>
        <v>mes</v>
      </c>
    </row>
    <row r="3927" spans="1:4" x14ac:dyDescent="0.2">
      <c r="A3927" s="6" t="s">
        <v>7072</v>
      </c>
      <c r="B3927" s="6" t="s">
        <v>27037</v>
      </c>
      <c r="C3927" s="6" t="s">
        <v>26024</v>
      </c>
      <c r="D3927" s="6" t="str">
        <f t="shared" si="61"/>
        <v>mes</v>
      </c>
    </row>
    <row r="3928" spans="1:4" x14ac:dyDescent="0.2">
      <c r="A3928" s="6" t="s">
        <v>13381</v>
      </c>
      <c r="B3928" s="6" t="s">
        <v>27037</v>
      </c>
      <c r="C3928" s="6" t="s">
        <v>26024</v>
      </c>
      <c r="D3928" s="6" t="str">
        <f t="shared" si="61"/>
        <v>mes</v>
      </c>
    </row>
    <row r="3929" spans="1:4" x14ac:dyDescent="0.2">
      <c r="A3929" s="6" t="s">
        <v>7073</v>
      </c>
      <c r="B3929" s="6" t="s">
        <v>27038</v>
      </c>
      <c r="C3929" s="6" t="s">
        <v>26024</v>
      </c>
      <c r="D3929" s="6" t="str">
        <f t="shared" si="61"/>
        <v>mes</v>
      </c>
    </row>
    <row r="3930" spans="1:4" x14ac:dyDescent="0.2">
      <c r="A3930" s="6" t="s">
        <v>13382</v>
      </c>
      <c r="B3930" s="6" t="s">
        <v>27038</v>
      </c>
      <c r="C3930" s="6" t="s">
        <v>26024</v>
      </c>
      <c r="D3930" s="6" t="str">
        <f t="shared" si="61"/>
        <v>mes</v>
      </c>
    </row>
    <row r="3931" spans="1:4" x14ac:dyDescent="0.2">
      <c r="A3931" s="6" t="s">
        <v>7074</v>
      </c>
      <c r="B3931" s="6" t="s">
        <v>27039</v>
      </c>
      <c r="C3931" s="6" t="s">
        <v>26024</v>
      </c>
      <c r="D3931" s="6" t="str">
        <f t="shared" si="61"/>
        <v>mes</v>
      </c>
    </row>
    <row r="3932" spans="1:4" x14ac:dyDescent="0.2">
      <c r="A3932" s="6" t="s">
        <v>13383</v>
      </c>
      <c r="B3932" s="6" t="s">
        <v>27039</v>
      </c>
      <c r="C3932" s="6" t="s">
        <v>26024</v>
      </c>
      <c r="D3932" s="6" t="str">
        <f t="shared" si="61"/>
        <v>mes</v>
      </c>
    </row>
    <row r="3933" spans="1:4" x14ac:dyDescent="0.2">
      <c r="A3933" s="6" t="s">
        <v>7075</v>
      </c>
      <c r="B3933" s="6" t="s">
        <v>27040</v>
      </c>
      <c r="C3933" s="6" t="s">
        <v>26024</v>
      </c>
      <c r="D3933" s="6" t="str">
        <f t="shared" si="61"/>
        <v>mes</v>
      </c>
    </row>
    <row r="3934" spans="1:4" x14ac:dyDescent="0.2">
      <c r="A3934" s="6" t="s">
        <v>13384</v>
      </c>
      <c r="B3934" s="6" t="s">
        <v>27040</v>
      </c>
      <c r="C3934" s="6" t="s">
        <v>26024</v>
      </c>
      <c r="D3934" s="6" t="str">
        <f t="shared" si="61"/>
        <v>mes</v>
      </c>
    </row>
    <row r="3935" spans="1:4" x14ac:dyDescent="0.2">
      <c r="A3935" s="6" t="s">
        <v>7076</v>
      </c>
      <c r="B3935" s="6" t="s">
        <v>27041</v>
      </c>
      <c r="C3935" s="6" t="s">
        <v>26024</v>
      </c>
      <c r="D3935" s="6" t="str">
        <f t="shared" si="61"/>
        <v>mes</v>
      </c>
    </row>
    <row r="3936" spans="1:4" x14ac:dyDescent="0.2">
      <c r="A3936" s="6" t="s">
        <v>13385</v>
      </c>
      <c r="B3936" s="6" t="s">
        <v>27041</v>
      </c>
      <c r="C3936" s="6" t="s">
        <v>26024</v>
      </c>
      <c r="D3936" s="6" t="str">
        <f t="shared" si="61"/>
        <v>mes</v>
      </c>
    </row>
    <row r="3937" spans="1:4" x14ac:dyDescent="0.2">
      <c r="A3937" s="6" t="s">
        <v>7077</v>
      </c>
      <c r="B3937" s="6" t="s">
        <v>27042</v>
      </c>
      <c r="C3937" s="6" t="s">
        <v>26024</v>
      </c>
      <c r="D3937" s="6" t="str">
        <f t="shared" si="61"/>
        <v>mes</v>
      </c>
    </row>
    <row r="3938" spans="1:4" x14ac:dyDescent="0.2">
      <c r="A3938" s="6" t="s">
        <v>13386</v>
      </c>
      <c r="B3938" s="6" t="s">
        <v>27042</v>
      </c>
      <c r="C3938" s="6" t="s">
        <v>26024</v>
      </c>
      <c r="D3938" s="6" t="str">
        <f t="shared" si="61"/>
        <v>mes</v>
      </c>
    </row>
    <row r="3939" spans="1:4" x14ac:dyDescent="0.2">
      <c r="A3939" s="6" t="s">
        <v>7078</v>
      </c>
      <c r="B3939" s="6" t="s">
        <v>27043</v>
      </c>
      <c r="C3939" s="6" t="s">
        <v>26024</v>
      </c>
      <c r="D3939" s="6" t="str">
        <f t="shared" si="61"/>
        <v>mes</v>
      </c>
    </row>
    <row r="3940" spans="1:4" x14ac:dyDescent="0.2">
      <c r="A3940" s="6" t="s">
        <v>13387</v>
      </c>
      <c r="B3940" s="6" t="s">
        <v>27043</v>
      </c>
      <c r="C3940" s="6" t="s">
        <v>26024</v>
      </c>
      <c r="D3940" s="6" t="str">
        <f t="shared" si="61"/>
        <v>mes</v>
      </c>
    </row>
    <row r="3941" spans="1:4" x14ac:dyDescent="0.2">
      <c r="A3941" s="6" t="s">
        <v>7079</v>
      </c>
      <c r="B3941" s="6" t="s">
        <v>27044</v>
      </c>
      <c r="C3941" s="6" t="s">
        <v>26024</v>
      </c>
      <c r="D3941" s="6" t="str">
        <f t="shared" si="61"/>
        <v>mes</v>
      </c>
    </row>
    <row r="3942" spans="1:4" x14ac:dyDescent="0.2">
      <c r="A3942" s="6" t="s">
        <v>13388</v>
      </c>
      <c r="B3942" s="6" t="s">
        <v>27044</v>
      </c>
      <c r="C3942" s="6" t="s">
        <v>26024</v>
      </c>
      <c r="D3942" s="6" t="str">
        <f t="shared" si="61"/>
        <v>mes</v>
      </c>
    </row>
    <row r="3943" spans="1:4" x14ac:dyDescent="0.2">
      <c r="A3943" s="6" t="s">
        <v>7080</v>
      </c>
      <c r="B3943" s="6" t="s">
        <v>27045</v>
      </c>
      <c r="C3943" s="6" t="s">
        <v>26024</v>
      </c>
      <c r="D3943" s="6" t="str">
        <f t="shared" si="61"/>
        <v>mes</v>
      </c>
    </row>
    <row r="3944" spans="1:4" x14ac:dyDescent="0.2">
      <c r="A3944" s="6" t="s">
        <v>13389</v>
      </c>
      <c r="B3944" s="6" t="s">
        <v>27045</v>
      </c>
      <c r="C3944" s="6" t="s">
        <v>26024</v>
      </c>
      <c r="D3944" s="6" t="str">
        <f t="shared" si="61"/>
        <v>mes</v>
      </c>
    </row>
    <row r="3945" spans="1:4" x14ac:dyDescent="0.2">
      <c r="A3945" s="6" t="s">
        <v>7081</v>
      </c>
      <c r="B3945" s="6" t="s">
        <v>27046</v>
      </c>
      <c r="C3945" s="6" t="s">
        <v>26024</v>
      </c>
      <c r="D3945" s="6" t="str">
        <f t="shared" si="61"/>
        <v>mes</v>
      </c>
    </row>
    <row r="3946" spans="1:4" x14ac:dyDescent="0.2">
      <c r="A3946" s="6" t="s">
        <v>13390</v>
      </c>
      <c r="B3946" s="6" t="s">
        <v>27046</v>
      </c>
      <c r="C3946" s="6" t="s">
        <v>26024</v>
      </c>
      <c r="D3946" s="6" t="str">
        <f t="shared" si="61"/>
        <v>mes</v>
      </c>
    </row>
    <row r="3947" spans="1:4" x14ac:dyDescent="0.2">
      <c r="A3947" s="6" t="s">
        <v>7082</v>
      </c>
      <c r="B3947" s="6" t="s">
        <v>27047</v>
      </c>
      <c r="C3947" s="6" t="s">
        <v>26024</v>
      </c>
      <c r="D3947" s="6" t="str">
        <f t="shared" si="61"/>
        <v>mes</v>
      </c>
    </row>
    <row r="3948" spans="1:4" x14ac:dyDescent="0.2">
      <c r="A3948" s="6" t="s">
        <v>13391</v>
      </c>
      <c r="B3948" s="6" t="s">
        <v>27047</v>
      </c>
      <c r="C3948" s="6" t="s">
        <v>26024</v>
      </c>
      <c r="D3948" s="6" t="str">
        <f t="shared" si="61"/>
        <v>mes</v>
      </c>
    </row>
    <row r="3949" spans="1:4" x14ac:dyDescent="0.2">
      <c r="A3949" s="6" t="s">
        <v>7083</v>
      </c>
      <c r="B3949" s="6" t="s">
        <v>27048</v>
      </c>
      <c r="C3949" s="6" t="s">
        <v>26024</v>
      </c>
      <c r="D3949" s="6" t="str">
        <f t="shared" si="61"/>
        <v>mes</v>
      </c>
    </row>
    <row r="3950" spans="1:4" x14ac:dyDescent="0.2">
      <c r="A3950" s="6" t="s">
        <v>13392</v>
      </c>
      <c r="B3950" s="6" t="s">
        <v>27048</v>
      </c>
      <c r="C3950" s="6" t="s">
        <v>26024</v>
      </c>
      <c r="D3950" s="6" t="str">
        <f t="shared" si="61"/>
        <v>mes</v>
      </c>
    </row>
    <row r="3951" spans="1:4" x14ac:dyDescent="0.2">
      <c r="A3951" s="6" t="s">
        <v>7084</v>
      </c>
      <c r="B3951" s="6" t="s">
        <v>27049</v>
      </c>
      <c r="C3951" s="6" t="s">
        <v>26024</v>
      </c>
      <c r="D3951" s="6" t="str">
        <f t="shared" si="61"/>
        <v>mes</v>
      </c>
    </row>
    <row r="3952" spans="1:4" x14ac:dyDescent="0.2">
      <c r="A3952" s="6" t="s">
        <v>13393</v>
      </c>
      <c r="B3952" s="6" t="s">
        <v>27049</v>
      </c>
      <c r="C3952" s="6" t="s">
        <v>26024</v>
      </c>
      <c r="D3952" s="6" t="str">
        <f t="shared" si="61"/>
        <v>mes</v>
      </c>
    </row>
    <row r="3953" spans="1:4" x14ac:dyDescent="0.2">
      <c r="A3953" s="6" t="s">
        <v>7085</v>
      </c>
      <c r="B3953" s="6" t="s">
        <v>27107</v>
      </c>
      <c r="C3953" s="6" t="s">
        <v>26024</v>
      </c>
      <c r="D3953" s="6" t="str">
        <f t="shared" si="61"/>
        <v>mes</v>
      </c>
    </row>
    <row r="3954" spans="1:4" x14ac:dyDescent="0.2">
      <c r="A3954" s="6" t="s">
        <v>13394</v>
      </c>
      <c r="B3954" s="6" t="s">
        <v>27107</v>
      </c>
      <c r="C3954" s="6" t="s">
        <v>26024</v>
      </c>
      <c r="D3954" s="6" t="str">
        <f t="shared" si="61"/>
        <v>mes</v>
      </c>
    </row>
    <row r="3955" spans="1:4" x14ac:dyDescent="0.2">
      <c r="A3955" s="6" t="s">
        <v>7086</v>
      </c>
      <c r="B3955" s="6" t="s">
        <v>27051</v>
      </c>
      <c r="C3955" s="6" t="s">
        <v>26024</v>
      </c>
      <c r="D3955" s="6" t="str">
        <f t="shared" si="61"/>
        <v>mes</v>
      </c>
    </row>
    <row r="3956" spans="1:4" x14ac:dyDescent="0.2">
      <c r="A3956" s="6" t="s">
        <v>13395</v>
      </c>
      <c r="B3956" s="6" t="s">
        <v>27051</v>
      </c>
      <c r="C3956" s="6" t="s">
        <v>26024</v>
      </c>
      <c r="D3956" s="6" t="str">
        <f t="shared" si="61"/>
        <v>mes</v>
      </c>
    </row>
    <row r="3957" spans="1:4" x14ac:dyDescent="0.2">
      <c r="A3957" s="6" t="s">
        <v>7087</v>
      </c>
      <c r="B3957" s="6" t="s">
        <v>27052</v>
      </c>
      <c r="C3957" s="6" t="s">
        <v>26024</v>
      </c>
      <c r="D3957" s="6" t="str">
        <f t="shared" si="61"/>
        <v>mes</v>
      </c>
    </row>
    <row r="3958" spans="1:4" x14ac:dyDescent="0.2">
      <c r="A3958" s="6" t="s">
        <v>13396</v>
      </c>
      <c r="B3958" s="6" t="s">
        <v>27052</v>
      </c>
      <c r="C3958" s="6" t="s">
        <v>26024</v>
      </c>
      <c r="D3958" s="6" t="str">
        <f t="shared" si="61"/>
        <v>mes</v>
      </c>
    </row>
    <row r="3959" spans="1:4" x14ac:dyDescent="0.2">
      <c r="A3959" s="6" t="s">
        <v>7088</v>
      </c>
      <c r="B3959" s="6" t="s">
        <v>27108</v>
      </c>
      <c r="C3959" s="6" t="s">
        <v>26024</v>
      </c>
      <c r="D3959" s="6" t="str">
        <f t="shared" si="61"/>
        <v>mes</v>
      </c>
    </row>
    <row r="3960" spans="1:4" x14ac:dyDescent="0.2">
      <c r="A3960" s="6" t="s">
        <v>13397</v>
      </c>
      <c r="B3960" s="6" t="s">
        <v>27108</v>
      </c>
      <c r="C3960" s="6" t="s">
        <v>26024</v>
      </c>
      <c r="D3960" s="6" t="str">
        <f t="shared" si="61"/>
        <v>mes</v>
      </c>
    </row>
    <row r="3961" spans="1:4" x14ac:dyDescent="0.2">
      <c r="A3961" s="6" t="s">
        <v>7089</v>
      </c>
      <c r="B3961" s="6" t="s">
        <v>27109</v>
      </c>
      <c r="C3961" s="6" t="s">
        <v>26024</v>
      </c>
      <c r="D3961" s="6" t="str">
        <f t="shared" si="61"/>
        <v>mes</v>
      </c>
    </row>
    <row r="3962" spans="1:4" x14ac:dyDescent="0.2">
      <c r="A3962" s="6" t="s">
        <v>13398</v>
      </c>
      <c r="B3962" s="6" t="s">
        <v>27109</v>
      </c>
      <c r="C3962" s="6" t="s">
        <v>26024</v>
      </c>
      <c r="D3962" s="6" t="str">
        <f t="shared" si="61"/>
        <v>mes</v>
      </c>
    </row>
    <row r="3963" spans="1:4" x14ac:dyDescent="0.2">
      <c r="A3963" s="6" t="s">
        <v>7090</v>
      </c>
      <c r="B3963" s="6" t="s">
        <v>27055</v>
      </c>
      <c r="C3963" s="6" t="s">
        <v>26024</v>
      </c>
      <c r="D3963" s="6" t="str">
        <f t="shared" si="61"/>
        <v>mes</v>
      </c>
    </row>
    <row r="3964" spans="1:4" x14ac:dyDescent="0.2">
      <c r="A3964" s="6" t="s">
        <v>13399</v>
      </c>
      <c r="B3964" s="6" t="s">
        <v>27055</v>
      </c>
      <c r="C3964" s="6" t="s">
        <v>26024</v>
      </c>
      <c r="D3964" s="6" t="str">
        <f t="shared" si="61"/>
        <v>mes</v>
      </c>
    </row>
    <row r="3965" spans="1:4" x14ac:dyDescent="0.2">
      <c r="A3965" s="6" t="s">
        <v>7091</v>
      </c>
      <c r="B3965" s="6" t="s">
        <v>27056</v>
      </c>
      <c r="C3965" s="6" t="s">
        <v>26024</v>
      </c>
      <c r="D3965" s="6" t="str">
        <f t="shared" si="61"/>
        <v>mes</v>
      </c>
    </row>
    <row r="3966" spans="1:4" x14ac:dyDescent="0.2">
      <c r="A3966" s="6" t="s">
        <v>13400</v>
      </c>
      <c r="B3966" s="6" t="s">
        <v>27056</v>
      </c>
      <c r="C3966" s="6" t="s">
        <v>26024</v>
      </c>
      <c r="D3966" s="6" t="str">
        <f t="shared" si="61"/>
        <v>mes</v>
      </c>
    </row>
    <row r="3967" spans="1:4" x14ac:dyDescent="0.2">
      <c r="A3967" s="6" t="s">
        <v>7092</v>
      </c>
      <c r="B3967" s="6" t="s">
        <v>27058</v>
      </c>
      <c r="C3967" s="6" t="s">
        <v>26024</v>
      </c>
      <c r="D3967" s="6" t="str">
        <f t="shared" si="61"/>
        <v>mes</v>
      </c>
    </row>
    <row r="3968" spans="1:4" x14ac:dyDescent="0.2">
      <c r="A3968" s="6" t="s">
        <v>13401</v>
      </c>
      <c r="B3968" s="6" t="s">
        <v>27058</v>
      </c>
      <c r="C3968" s="6" t="s">
        <v>26024</v>
      </c>
      <c r="D3968" s="6" t="str">
        <f t="shared" si="61"/>
        <v>mes</v>
      </c>
    </row>
    <row r="3969" spans="1:4" x14ac:dyDescent="0.2">
      <c r="A3969" s="6" t="s">
        <v>7093</v>
      </c>
      <c r="B3969" s="6" t="s">
        <v>27059</v>
      </c>
      <c r="C3969" s="6" t="s">
        <v>26024</v>
      </c>
      <c r="D3969" s="6" t="str">
        <f t="shared" si="61"/>
        <v>mes</v>
      </c>
    </row>
    <row r="3970" spans="1:4" x14ac:dyDescent="0.2">
      <c r="A3970" s="6" t="s">
        <v>13402</v>
      </c>
      <c r="B3970" s="6" t="s">
        <v>27059</v>
      </c>
      <c r="C3970" s="6" t="s">
        <v>26024</v>
      </c>
      <c r="D3970" s="6" t="str">
        <f t="shared" ref="D3970:D4033" si="62">LOWER(C3970)</f>
        <v>mes</v>
      </c>
    </row>
    <row r="3971" spans="1:4" x14ac:dyDescent="0.2">
      <c r="A3971" s="6" t="s">
        <v>7094</v>
      </c>
      <c r="B3971" s="6" t="s">
        <v>27060</v>
      </c>
      <c r="C3971" s="6" t="s">
        <v>26024</v>
      </c>
      <c r="D3971" s="6" t="str">
        <f t="shared" si="62"/>
        <v>mes</v>
      </c>
    </row>
    <row r="3972" spans="1:4" x14ac:dyDescent="0.2">
      <c r="A3972" s="6" t="s">
        <v>13403</v>
      </c>
      <c r="B3972" s="6" t="s">
        <v>27060</v>
      </c>
      <c r="C3972" s="6" t="s">
        <v>26024</v>
      </c>
      <c r="D3972" s="6" t="str">
        <f t="shared" si="62"/>
        <v>mes</v>
      </c>
    </row>
    <row r="3973" spans="1:4" x14ac:dyDescent="0.2">
      <c r="A3973" s="6" t="s">
        <v>7095</v>
      </c>
      <c r="B3973" s="6" t="s">
        <v>27110</v>
      </c>
      <c r="C3973" s="6" t="s">
        <v>26024</v>
      </c>
      <c r="D3973" s="6" t="str">
        <f t="shared" si="62"/>
        <v>mes</v>
      </c>
    </row>
    <row r="3974" spans="1:4" x14ac:dyDescent="0.2">
      <c r="A3974" s="6" t="s">
        <v>13404</v>
      </c>
      <c r="B3974" s="6" t="s">
        <v>27110</v>
      </c>
      <c r="C3974" s="6" t="s">
        <v>26024</v>
      </c>
      <c r="D3974" s="6" t="str">
        <f t="shared" si="62"/>
        <v>mes</v>
      </c>
    </row>
    <row r="3975" spans="1:4" x14ac:dyDescent="0.2">
      <c r="A3975" s="6" t="s">
        <v>7096</v>
      </c>
      <c r="B3975" s="6" t="s">
        <v>27111</v>
      </c>
      <c r="C3975" s="6" t="s">
        <v>26024</v>
      </c>
      <c r="D3975" s="6" t="str">
        <f t="shared" si="62"/>
        <v>mes</v>
      </c>
    </row>
    <row r="3976" spans="1:4" x14ac:dyDescent="0.2">
      <c r="A3976" s="6" t="s">
        <v>13405</v>
      </c>
      <c r="B3976" s="6" t="s">
        <v>27111</v>
      </c>
      <c r="C3976" s="6" t="s">
        <v>26024</v>
      </c>
      <c r="D3976" s="6" t="str">
        <f t="shared" si="62"/>
        <v>mes</v>
      </c>
    </row>
    <row r="3977" spans="1:4" x14ac:dyDescent="0.2">
      <c r="A3977" s="6" t="s">
        <v>7097</v>
      </c>
      <c r="B3977" s="6" t="s">
        <v>27063</v>
      </c>
      <c r="C3977" s="6" t="s">
        <v>26024</v>
      </c>
      <c r="D3977" s="6" t="str">
        <f t="shared" si="62"/>
        <v>mes</v>
      </c>
    </row>
    <row r="3978" spans="1:4" x14ac:dyDescent="0.2">
      <c r="A3978" s="6" t="s">
        <v>13406</v>
      </c>
      <c r="B3978" s="6" t="s">
        <v>27063</v>
      </c>
      <c r="C3978" s="6" t="s">
        <v>26024</v>
      </c>
      <c r="D3978" s="6" t="str">
        <f t="shared" si="62"/>
        <v>mes</v>
      </c>
    </row>
    <row r="3979" spans="1:4" x14ac:dyDescent="0.2">
      <c r="A3979" s="6" t="s">
        <v>7098</v>
      </c>
      <c r="B3979" s="6" t="s">
        <v>27064</v>
      </c>
      <c r="C3979" s="6" t="s">
        <v>26024</v>
      </c>
      <c r="D3979" s="6" t="str">
        <f t="shared" si="62"/>
        <v>mes</v>
      </c>
    </row>
    <row r="3980" spans="1:4" x14ac:dyDescent="0.2">
      <c r="A3980" s="6" t="s">
        <v>13407</v>
      </c>
      <c r="B3980" s="6" t="s">
        <v>27064</v>
      </c>
      <c r="C3980" s="6" t="s">
        <v>26024</v>
      </c>
      <c r="D3980" s="6" t="str">
        <f t="shared" si="62"/>
        <v>mes</v>
      </c>
    </row>
    <row r="3981" spans="1:4" x14ac:dyDescent="0.2">
      <c r="A3981" s="6" t="s">
        <v>27112</v>
      </c>
      <c r="B3981" s="6" t="s">
        <v>27072</v>
      </c>
      <c r="C3981" s="6" t="s">
        <v>26024</v>
      </c>
      <c r="D3981" s="6" t="str">
        <f t="shared" si="62"/>
        <v>mes</v>
      </c>
    </row>
    <row r="3982" spans="1:4" x14ac:dyDescent="0.2">
      <c r="A3982" s="6" t="s">
        <v>27113</v>
      </c>
      <c r="B3982" s="6" t="s">
        <v>27072</v>
      </c>
      <c r="C3982" s="6" t="s">
        <v>26024</v>
      </c>
      <c r="D3982" s="6" t="str">
        <f t="shared" si="62"/>
        <v>mes</v>
      </c>
    </row>
    <row r="3983" spans="1:4" x14ac:dyDescent="0.2">
      <c r="A3983" s="6" t="s">
        <v>7099</v>
      </c>
      <c r="B3983" s="6" t="s">
        <v>27066</v>
      </c>
      <c r="C3983" s="6" t="s">
        <v>26024</v>
      </c>
      <c r="D3983" s="6" t="str">
        <f t="shared" si="62"/>
        <v>mes</v>
      </c>
    </row>
    <row r="3984" spans="1:4" x14ac:dyDescent="0.2">
      <c r="A3984" s="6" t="s">
        <v>13408</v>
      </c>
      <c r="B3984" s="6" t="s">
        <v>27066</v>
      </c>
      <c r="C3984" s="6" t="s">
        <v>26024</v>
      </c>
      <c r="D3984" s="6" t="str">
        <f t="shared" si="62"/>
        <v>mes</v>
      </c>
    </row>
    <row r="3985" spans="1:4" x14ac:dyDescent="0.2">
      <c r="A3985" s="6" t="s">
        <v>7100</v>
      </c>
      <c r="B3985" s="6" t="s">
        <v>27067</v>
      </c>
      <c r="C3985" s="6" t="s">
        <v>26024</v>
      </c>
      <c r="D3985" s="6" t="str">
        <f t="shared" si="62"/>
        <v>mes</v>
      </c>
    </row>
    <row r="3986" spans="1:4" x14ac:dyDescent="0.2">
      <c r="A3986" s="6" t="s">
        <v>13409</v>
      </c>
      <c r="B3986" s="6" t="s">
        <v>27067</v>
      </c>
      <c r="C3986" s="6" t="s">
        <v>26024</v>
      </c>
      <c r="D3986" s="6" t="str">
        <f t="shared" si="62"/>
        <v>mes</v>
      </c>
    </row>
    <row r="3987" spans="1:4" x14ac:dyDescent="0.2">
      <c r="A3987" s="6" t="s">
        <v>7101</v>
      </c>
      <c r="B3987" s="6" t="s">
        <v>27068</v>
      </c>
      <c r="C3987" s="6" t="s">
        <v>26024</v>
      </c>
      <c r="D3987" s="6" t="str">
        <f t="shared" si="62"/>
        <v>mes</v>
      </c>
    </row>
    <row r="3988" spans="1:4" x14ac:dyDescent="0.2">
      <c r="A3988" s="6" t="s">
        <v>13410</v>
      </c>
      <c r="B3988" s="6" t="s">
        <v>27068</v>
      </c>
      <c r="C3988" s="6" t="s">
        <v>26024</v>
      </c>
      <c r="D3988" s="6" t="str">
        <f t="shared" si="62"/>
        <v>mes</v>
      </c>
    </row>
    <row r="3989" spans="1:4" x14ac:dyDescent="0.2">
      <c r="A3989" s="6" t="s">
        <v>7102</v>
      </c>
      <c r="B3989" s="6" t="s">
        <v>27069</v>
      </c>
      <c r="C3989" s="6" t="s">
        <v>26024</v>
      </c>
      <c r="D3989" s="6" t="str">
        <f t="shared" si="62"/>
        <v>mes</v>
      </c>
    </row>
    <row r="3990" spans="1:4" x14ac:dyDescent="0.2">
      <c r="A3990" s="6" t="s">
        <v>13411</v>
      </c>
      <c r="B3990" s="6" t="s">
        <v>27069</v>
      </c>
      <c r="C3990" s="6" t="s">
        <v>26024</v>
      </c>
      <c r="D3990" s="6" t="str">
        <f t="shared" si="62"/>
        <v>mes</v>
      </c>
    </row>
    <row r="3991" spans="1:4" x14ac:dyDescent="0.2">
      <c r="A3991" s="6" t="s">
        <v>7103</v>
      </c>
      <c r="B3991" s="6" t="s">
        <v>27114</v>
      </c>
      <c r="C3991" s="6" t="s">
        <v>26024</v>
      </c>
      <c r="D3991" s="6" t="str">
        <f t="shared" si="62"/>
        <v>mes</v>
      </c>
    </row>
    <row r="3992" spans="1:4" x14ac:dyDescent="0.2">
      <c r="A3992" s="6" t="s">
        <v>13412</v>
      </c>
      <c r="B3992" s="6" t="s">
        <v>27114</v>
      </c>
      <c r="C3992" s="6" t="s">
        <v>26024</v>
      </c>
      <c r="D3992" s="6" t="str">
        <f t="shared" si="62"/>
        <v>mes</v>
      </c>
    </row>
    <row r="3993" spans="1:4" x14ac:dyDescent="0.2">
      <c r="A3993" s="6" t="s">
        <v>7104</v>
      </c>
      <c r="B3993" s="6" t="s">
        <v>27074</v>
      </c>
      <c r="C3993" s="6" t="s">
        <v>26024</v>
      </c>
      <c r="D3993" s="6" t="str">
        <f t="shared" si="62"/>
        <v>mes</v>
      </c>
    </row>
    <row r="3994" spans="1:4" x14ac:dyDescent="0.2">
      <c r="A3994" s="6" t="s">
        <v>13413</v>
      </c>
      <c r="B3994" s="6" t="s">
        <v>27074</v>
      </c>
      <c r="C3994" s="6" t="s">
        <v>26024</v>
      </c>
      <c r="D3994" s="6" t="str">
        <f t="shared" si="62"/>
        <v>mes</v>
      </c>
    </row>
    <row r="3995" spans="1:4" x14ac:dyDescent="0.2">
      <c r="A3995" s="6" t="s">
        <v>7105</v>
      </c>
      <c r="B3995" s="6" t="s">
        <v>27078</v>
      </c>
      <c r="C3995" s="6" t="s">
        <v>26024</v>
      </c>
      <c r="D3995" s="6" t="str">
        <f t="shared" si="62"/>
        <v>mes</v>
      </c>
    </row>
    <row r="3996" spans="1:4" x14ac:dyDescent="0.2">
      <c r="A3996" s="6" t="s">
        <v>13414</v>
      </c>
      <c r="B3996" s="6" t="s">
        <v>27078</v>
      </c>
      <c r="C3996" s="6" t="s">
        <v>26024</v>
      </c>
      <c r="D3996" s="6" t="str">
        <f t="shared" si="62"/>
        <v>mes</v>
      </c>
    </row>
    <row r="3997" spans="1:4" x14ac:dyDescent="0.2">
      <c r="A3997" s="6" t="s">
        <v>7106</v>
      </c>
      <c r="B3997" s="6" t="s">
        <v>27115</v>
      </c>
      <c r="C3997" s="6" t="s">
        <v>26024</v>
      </c>
      <c r="D3997" s="6" t="str">
        <f t="shared" si="62"/>
        <v>mes</v>
      </c>
    </row>
    <row r="3998" spans="1:4" x14ac:dyDescent="0.2">
      <c r="A3998" s="6" t="s">
        <v>13415</v>
      </c>
      <c r="B3998" s="6" t="s">
        <v>27115</v>
      </c>
      <c r="C3998" s="6" t="s">
        <v>26024</v>
      </c>
      <c r="D3998" s="6" t="str">
        <f t="shared" si="62"/>
        <v>mes</v>
      </c>
    </row>
    <row r="3999" spans="1:4" x14ac:dyDescent="0.2">
      <c r="A3999" s="6" t="s">
        <v>7107</v>
      </c>
      <c r="B3999" s="6" t="s">
        <v>27116</v>
      </c>
      <c r="C3999" s="6" t="s">
        <v>26024</v>
      </c>
      <c r="D3999" s="6" t="str">
        <f t="shared" si="62"/>
        <v>mes</v>
      </c>
    </row>
    <row r="4000" spans="1:4" x14ac:dyDescent="0.2">
      <c r="A4000" s="6" t="s">
        <v>13416</v>
      </c>
      <c r="B4000" s="6" t="s">
        <v>27116</v>
      </c>
      <c r="C4000" s="6" t="s">
        <v>26024</v>
      </c>
      <c r="D4000" s="6" t="str">
        <f t="shared" si="62"/>
        <v>mes</v>
      </c>
    </row>
    <row r="4001" spans="1:4" x14ac:dyDescent="0.2">
      <c r="A4001" s="6" t="s">
        <v>7108</v>
      </c>
      <c r="B4001" s="6" t="s">
        <v>27117</v>
      </c>
      <c r="C4001" s="6" t="s">
        <v>26024</v>
      </c>
      <c r="D4001" s="6" t="str">
        <f t="shared" si="62"/>
        <v>mes</v>
      </c>
    </row>
    <row r="4002" spans="1:4" x14ac:dyDescent="0.2">
      <c r="A4002" s="6" t="s">
        <v>13417</v>
      </c>
      <c r="B4002" s="6" t="s">
        <v>27117</v>
      </c>
      <c r="C4002" s="6" t="s">
        <v>26024</v>
      </c>
      <c r="D4002" s="6" t="str">
        <f t="shared" si="62"/>
        <v>mes</v>
      </c>
    </row>
    <row r="4003" spans="1:4" x14ac:dyDescent="0.2">
      <c r="A4003" s="6" t="s">
        <v>7109</v>
      </c>
      <c r="B4003" s="6" t="s">
        <v>27082</v>
      </c>
      <c r="C4003" s="6" t="s">
        <v>26024</v>
      </c>
      <c r="D4003" s="6" t="str">
        <f t="shared" si="62"/>
        <v>mes</v>
      </c>
    </row>
    <row r="4004" spans="1:4" x14ac:dyDescent="0.2">
      <c r="A4004" s="6" t="s">
        <v>13418</v>
      </c>
      <c r="B4004" s="6" t="s">
        <v>27082</v>
      </c>
      <c r="C4004" s="6" t="s">
        <v>26024</v>
      </c>
      <c r="D4004" s="6" t="str">
        <f t="shared" si="62"/>
        <v>mes</v>
      </c>
    </row>
    <row r="4005" spans="1:4" x14ac:dyDescent="0.2">
      <c r="A4005" s="6" t="s">
        <v>7110</v>
      </c>
      <c r="B4005" s="6" t="s">
        <v>27083</v>
      </c>
      <c r="C4005" s="6" t="s">
        <v>26024</v>
      </c>
      <c r="D4005" s="6" t="str">
        <f t="shared" si="62"/>
        <v>mes</v>
      </c>
    </row>
    <row r="4006" spans="1:4" x14ac:dyDescent="0.2">
      <c r="A4006" s="6" t="s">
        <v>13419</v>
      </c>
      <c r="B4006" s="6" t="s">
        <v>27083</v>
      </c>
      <c r="C4006" s="6" t="s">
        <v>26024</v>
      </c>
      <c r="D4006" s="6" t="str">
        <f t="shared" si="62"/>
        <v>mes</v>
      </c>
    </row>
    <row r="4007" spans="1:4" x14ac:dyDescent="0.2">
      <c r="A4007" s="6" t="s">
        <v>7111</v>
      </c>
      <c r="B4007" s="6" t="s">
        <v>27084</v>
      </c>
      <c r="C4007" s="6" t="s">
        <v>26024</v>
      </c>
      <c r="D4007" s="6" t="str">
        <f t="shared" si="62"/>
        <v>mes</v>
      </c>
    </row>
    <row r="4008" spans="1:4" x14ac:dyDescent="0.2">
      <c r="A4008" s="6" t="s">
        <v>13420</v>
      </c>
      <c r="B4008" s="6" t="s">
        <v>27084</v>
      </c>
      <c r="C4008" s="6" t="s">
        <v>26024</v>
      </c>
      <c r="D4008" s="6" t="str">
        <f t="shared" si="62"/>
        <v>mes</v>
      </c>
    </row>
    <row r="4009" spans="1:4" x14ac:dyDescent="0.2">
      <c r="A4009" s="6" t="s">
        <v>7112</v>
      </c>
      <c r="B4009" s="6" t="s">
        <v>27085</v>
      </c>
      <c r="C4009" s="6" t="s">
        <v>26024</v>
      </c>
      <c r="D4009" s="6" t="str">
        <f t="shared" si="62"/>
        <v>mes</v>
      </c>
    </row>
    <row r="4010" spans="1:4" x14ac:dyDescent="0.2">
      <c r="A4010" s="6" t="s">
        <v>13421</v>
      </c>
      <c r="B4010" s="6" t="s">
        <v>27085</v>
      </c>
      <c r="C4010" s="6" t="s">
        <v>26024</v>
      </c>
      <c r="D4010" s="6" t="str">
        <f t="shared" si="62"/>
        <v>mes</v>
      </c>
    </row>
    <row r="4011" spans="1:4" x14ac:dyDescent="0.2">
      <c r="A4011" s="6" t="s">
        <v>7113</v>
      </c>
      <c r="B4011" s="6" t="s">
        <v>27086</v>
      </c>
      <c r="C4011" s="6" t="s">
        <v>26024</v>
      </c>
      <c r="D4011" s="6" t="str">
        <f t="shared" si="62"/>
        <v>mes</v>
      </c>
    </row>
    <row r="4012" spans="1:4" x14ac:dyDescent="0.2">
      <c r="A4012" s="6" t="s">
        <v>13422</v>
      </c>
      <c r="B4012" s="6" t="s">
        <v>27086</v>
      </c>
      <c r="C4012" s="6" t="s">
        <v>26024</v>
      </c>
      <c r="D4012" s="6" t="str">
        <f t="shared" si="62"/>
        <v>mes</v>
      </c>
    </row>
    <row r="4013" spans="1:4" x14ac:dyDescent="0.2">
      <c r="A4013" s="6" t="s">
        <v>7114</v>
      </c>
      <c r="B4013" s="6" t="s">
        <v>27087</v>
      </c>
      <c r="C4013" s="6" t="s">
        <v>26024</v>
      </c>
      <c r="D4013" s="6" t="str">
        <f t="shared" si="62"/>
        <v>mes</v>
      </c>
    </row>
    <row r="4014" spans="1:4" x14ac:dyDescent="0.2">
      <c r="A4014" s="6" t="s">
        <v>13423</v>
      </c>
      <c r="B4014" s="6" t="s">
        <v>27087</v>
      </c>
      <c r="C4014" s="6" t="s">
        <v>26024</v>
      </c>
      <c r="D4014" s="6" t="str">
        <f t="shared" si="62"/>
        <v>mes</v>
      </c>
    </row>
    <row r="4015" spans="1:4" x14ac:dyDescent="0.2">
      <c r="A4015" s="6" t="s">
        <v>7115</v>
      </c>
      <c r="B4015" s="6" t="s">
        <v>27088</v>
      </c>
      <c r="C4015" s="6" t="s">
        <v>26024</v>
      </c>
      <c r="D4015" s="6" t="str">
        <f t="shared" si="62"/>
        <v>mes</v>
      </c>
    </row>
    <row r="4016" spans="1:4" x14ac:dyDescent="0.2">
      <c r="A4016" s="6" t="s">
        <v>13424</v>
      </c>
      <c r="B4016" s="6" t="s">
        <v>27088</v>
      </c>
      <c r="C4016" s="6" t="s">
        <v>26024</v>
      </c>
      <c r="D4016" s="6" t="str">
        <f t="shared" si="62"/>
        <v>mes</v>
      </c>
    </row>
    <row r="4017" spans="1:4" x14ac:dyDescent="0.2">
      <c r="A4017" s="6" t="s">
        <v>7116</v>
      </c>
      <c r="B4017" s="6" t="s">
        <v>27118</v>
      </c>
      <c r="C4017" s="6" t="s">
        <v>26024</v>
      </c>
      <c r="D4017" s="6" t="str">
        <f t="shared" si="62"/>
        <v>mes</v>
      </c>
    </row>
    <row r="4018" spans="1:4" x14ac:dyDescent="0.2">
      <c r="A4018" s="6" t="s">
        <v>13425</v>
      </c>
      <c r="B4018" s="6" t="s">
        <v>27118</v>
      </c>
      <c r="C4018" s="6" t="s">
        <v>26024</v>
      </c>
      <c r="D4018" s="6" t="str">
        <f t="shared" si="62"/>
        <v>mes</v>
      </c>
    </row>
    <row r="4019" spans="1:4" x14ac:dyDescent="0.2">
      <c r="A4019" s="6" t="s">
        <v>7117</v>
      </c>
      <c r="B4019" s="6" t="s">
        <v>27101</v>
      </c>
      <c r="C4019" s="6" t="s">
        <v>26024</v>
      </c>
      <c r="D4019" s="6" t="str">
        <f t="shared" si="62"/>
        <v>mes</v>
      </c>
    </row>
    <row r="4020" spans="1:4" x14ac:dyDescent="0.2">
      <c r="A4020" s="6" t="s">
        <v>13426</v>
      </c>
      <c r="B4020" s="6" t="s">
        <v>27101</v>
      </c>
      <c r="C4020" s="6" t="s">
        <v>26024</v>
      </c>
      <c r="D4020" s="6" t="str">
        <f t="shared" si="62"/>
        <v>mes</v>
      </c>
    </row>
    <row r="4021" spans="1:4" x14ac:dyDescent="0.2">
      <c r="A4021" s="6" t="s">
        <v>7118</v>
      </c>
      <c r="B4021" s="6" t="s">
        <v>27091</v>
      </c>
      <c r="C4021" s="6" t="s">
        <v>26024</v>
      </c>
      <c r="D4021" s="6" t="str">
        <f t="shared" si="62"/>
        <v>mes</v>
      </c>
    </row>
    <row r="4022" spans="1:4" x14ac:dyDescent="0.2">
      <c r="A4022" s="6" t="s">
        <v>13427</v>
      </c>
      <c r="B4022" s="6" t="s">
        <v>27091</v>
      </c>
      <c r="C4022" s="6" t="s">
        <v>26024</v>
      </c>
      <c r="D4022" s="6" t="str">
        <f t="shared" si="62"/>
        <v>mes</v>
      </c>
    </row>
    <row r="4023" spans="1:4" x14ac:dyDescent="0.2">
      <c r="A4023" s="6" t="s">
        <v>7119</v>
      </c>
      <c r="B4023" s="6" t="s">
        <v>27102</v>
      </c>
      <c r="C4023" s="6" t="s">
        <v>26024</v>
      </c>
      <c r="D4023" s="6" t="str">
        <f t="shared" si="62"/>
        <v>mes</v>
      </c>
    </row>
    <row r="4024" spans="1:4" x14ac:dyDescent="0.2">
      <c r="A4024" s="6" t="s">
        <v>13428</v>
      </c>
      <c r="B4024" s="6" t="s">
        <v>27102</v>
      </c>
      <c r="C4024" s="6" t="s">
        <v>26024</v>
      </c>
      <c r="D4024" s="6" t="str">
        <f t="shared" si="62"/>
        <v>mes</v>
      </c>
    </row>
    <row r="4025" spans="1:4" x14ac:dyDescent="0.2">
      <c r="A4025" s="6" t="s">
        <v>7120</v>
      </c>
      <c r="B4025" s="6" t="s">
        <v>27092</v>
      </c>
      <c r="C4025" s="6" t="s">
        <v>26024</v>
      </c>
      <c r="D4025" s="6" t="str">
        <f t="shared" si="62"/>
        <v>mes</v>
      </c>
    </row>
    <row r="4026" spans="1:4" x14ac:dyDescent="0.2">
      <c r="A4026" s="6" t="s">
        <v>13429</v>
      </c>
      <c r="B4026" s="6" t="s">
        <v>27092</v>
      </c>
      <c r="C4026" s="6" t="s">
        <v>26024</v>
      </c>
      <c r="D4026" s="6" t="str">
        <f t="shared" si="62"/>
        <v>mes</v>
      </c>
    </row>
    <row r="4027" spans="1:4" x14ac:dyDescent="0.2">
      <c r="A4027" s="6" t="s">
        <v>7121</v>
      </c>
      <c r="B4027" s="6" t="s">
        <v>27057</v>
      </c>
      <c r="C4027" s="6" t="s">
        <v>26024</v>
      </c>
      <c r="D4027" s="6" t="str">
        <f t="shared" si="62"/>
        <v>mes</v>
      </c>
    </row>
    <row r="4028" spans="1:4" x14ac:dyDescent="0.2">
      <c r="A4028" s="6" t="s">
        <v>13430</v>
      </c>
      <c r="B4028" s="6" t="s">
        <v>27057</v>
      </c>
      <c r="C4028" s="6" t="s">
        <v>26024</v>
      </c>
      <c r="D4028" s="6" t="str">
        <f t="shared" si="62"/>
        <v>mes</v>
      </c>
    </row>
    <row r="4029" spans="1:4" x14ac:dyDescent="0.2">
      <c r="A4029" s="6" t="s">
        <v>7122</v>
      </c>
      <c r="B4029" s="6" t="s">
        <v>27075</v>
      </c>
      <c r="C4029" s="6" t="s">
        <v>26024</v>
      </c>
      <c r="D4029" s="6" t="str">
        <f t="shared" si="62"/>
        <v>mes</v>
      </c>
    </row>
    <row r="4030" spans="1:4" x14ac:dyDescent="0.2">
      <c r="A4030" s="6" t="s">
        <v>13431</v>
      </c>
      <c r="B4030" s="6" t="s">
        <v>27075</v>
      </c>
      <c r="C4030" s="6" t="s">
        <v>26024</v>
      </c>
      <c r="D4030" s="6" t="str">
        <f t="shared" si="62"/>
        <v>mes</v>
      </c>
    </row>
    <row r="4031" spans="1:4" x14ac:dyDescent="0.2">
      <c r="A4031" s="6" t="s">
        <v>7123</v>
      </c>
      <c r="B4031" s="6" t="s">
        <v>27077</v>
      </c>
      <c r="C4031" s="6" t="s">
        <v>26024</v>
      </c>
      <c r="D4031" s="6" t="str">
        <f t="shared" si="62"/>
        <v>mes</v>
      </c>
    </row>
    <row r="4032" spans="1:4" x14ac:dyDescent="0.2">
      <c r="A4032" s="6" t="s">
        <v>13432</v>
      </c>
      <c r="B4032" s="6" t="s">
        <v>27077</v>
      </c>
      <c r="C4032" s="6" t="s">
        <v>26024</v>
      </c>
      <c r="D4032" s="6" t="str">
        <f t="shared" si="62"/>
        <v>mes</v>
      </c>
    </row>
    <row r="4033" spans="1:4" x14ac:dyDescent="0.2">
      <c r="A4033" s="6" t="s">
        <v>7124</v>
      </c>
      <c r="B4033" s="6" t="s">
        <v>27076</v>
      </c>
      <c r="C4033" s="6" t="s">
        <v>26024</v>
      </c>
      <c r="D4033" s="6" t="str">
        <f t="shared" si="62"/>
        <v>mes</v>
      </c>
    </row>
    <row r="4034" spans="1:4" x14ac:dyDescent="0.2">
      <c r="A4034" s="6" t="s">
        <v>13433</v>
      </c>
      <c r="B4034" s="6" t="s">
        <v>27076</v>
      </c>
      <c r="C4034" s="6" t="s">
        <v>26024</v>
      </c>
      <c r="D4034" s="6" t="str">
        <f t="shared" ref="D4034:D4097" si="63">LOWER(C4034)</f>
        <v>mes</v>
      </c>
    </row>
    <row r="4035" spans="1:4" x14ac:dyDescent="0.2">
      <c r="A4035" s="6" t="s">
        <v>7125</v>
      </c>
      <c r="B4035" s="6" t="s">
        <v>27094</v>
      </c>
      <c r="C4035" s="6" t="s">
        <v>26024</v>
      </c>
      <c r="D4035" s="6" t="str">
        <f t="shared" si="63"/>
        <v>mes</v>
      </c>
    </row>
    <row r="4036" spans="1:4" x14ac:dyDescent="0.2">
      <c r="A4036" s="6" t="s">
        <v>13434</v>
      </c>
      <c r="B4036" s="6" t="s">
        <v>27094</v>
      </c>
      <c r="C4036" s="6" t="s">
        <v>26024</v>
      </c>
      <c r="D4036" s="6" t="str">
        <f t="shared" si="63"/>
        <v>mes</v>
      </c>
    </row>
    <row r="4037" spans="1:4" x14ac:dyDescent="0.2">
      <c r="A4037" s="6" t="s">
        <v>7126</v>
      </c>
      <c r="B4037" s="6" t="s">
        <v>27095</v>
      </c>
      <c r="C4037" s="6" t="s">
        <v>26024</v>
      </c>
      <c r="D4037" s="6" t="str">
        <f t="shared" si="63"/>
        <v>mes</v>
      </c>
    </row>
    <row r="4038" spans="1:4" x14ac:dyDescent="0.2">
      <c r="A4038" s="6" t="s">
        <v>13435</v>
      </c>
      <c r="B4038" s="6" t="s">
        <v>27095</v>
      </c>
      <c r="C4038" s="6" t="s">
        <v>26024</v>
      </c>
      <c r="D4038" s="6" t="str">
        <f t="shared" si="63"/>
        <v>mes</v>
      </c>
    </row>
    <row r="4039" spans="1:4" x14ac:dyDescent="0.2">
      <c r="A4039" s="6" t="s">
        <v>7127</v>
      </c>
      <c r="B4039" s="6" t="s">
        <v>27093</v>
      </c>
      <c r="C4039" s="6" t="s">
        <v>26024</v>
      </c>
      <c r="D4039" s="6" t="str">
        <f t="shared" si="63"/>
        <v>mes</v>
      </c>
    </row>
    <row r="4040" spans="1:4" x14ac:dyDescent="0.2">
      <c r="A4040" s="6" t="s">
        <v>13436</v>
      </c>
      <c r="B4040" s="6" t="s">
        <v>27093</v>
      </c>
      <c r="C4040" s="6" t="s">
        <v>26024</v>
      </c>
      <c r="D4040" s="6" t="str">
        <f t="shared" si="63"/>
        <v>mes</v>
      </c>
    </row>
    <row r="4041" spans="1:4" x14ac:dyDescent="0.2">
      <c r="A4041" s="6" t="s">
        <v>7128</v>
      </c>
      <c r="B4041" s="6" t="s">
        <v>27096</v>
      </c>
      <c r="C4041" s="6" t="s">
        <v>26024</v>
      </c>
      <c r="D4041" s="6" t="str">
        <f t="shared" si="63"/>
        <v>mes</v>
      </c>
    </row>
    <row r="4042" spans="1:4" x14ac:dyDescent="0.2">
      <c r="A4042" s="6" t="s">
        <v>13437</v>
      </c>
      <c r="B4042" s="6" t="s">
        <v>27096</v>
      </c>
      <c r="C4042" s="6" t="s">
        <v>26024</v>
      </c>
      <c r="D4042" s="6" t="str">
        <f t="shared" si="63"/>
        <v>mes</v>
      </c>
    </row>
    <row r="4043" spans="1:4" x14ac:dyDescent="0.2">
      <c r="A4043" s="6" t="s">
        <v>7129</v>
      </c>
      <c r="B4043" s="6" t="s">
        <v>27119</v>
      </c>
      <c r="C4043" s="6" t="s">
        <v>26024</v>
      </c>
      <c r="D4043" s="6" t="str">
        <f t="shared" si="63"/>
        <v>mes</v>
      </c>
    </row>
    <row r="4044" spans="1:4" x14ac:dyDescent="0.2">
      <c r="A4044" s="6" t="s">
        <v>13438</v>
      </c>
      <c r="B4044" s="6" t="s">
        <v>27119</v>
      </c>
      <c r="C4044" s="6" t="s">
        <v>26024</v>
      </c>
      <c r="D4044" s="6" t="str">
        <f t="shared" si="63"/>
        <v>mes</v>
      </c>
    </row>
    <row r="4045" spans="1:4" x14ac:dyDescent="0.2">
      <c r="A4045" s="6" t="s">
        <v>7130</v>
      </c>
      <c r="B4045" s="6" t="s">
        <v>27097</v>
      </c>
      <c r="C4045" s="6" t="s">
        <v>26024</v>
      </c>
      <c r="D4045" s="6" t="str">
        <f t="shared" si="63"/>
        <v>mes</v>
      </c>
    </row>
    <row r="4046" spans="1:4" x14ac:dyDescent="0.2">
      <c r="A4046" s="6" t="s">
        <v>13439</v>
      </c>
      <c r="B4046" s="6" t="s">
        <v>27097</v>
      </c>
      <c r="C4046" s="6" t="s">
        <v>26024</v>
      </c>
      <c r="D4046" s="6" t="str">
        <f t="shared" si="63"/>
        <v>mes</v>
      </c>
    </row>
    <row r="4047" spans="1:4" x14ac:dyDescent="0.2">
      <c r="A4047" s="6" t="s">
        <v>7131</v>
      </c>
      <c r="B4047" s="6" t="s">
        <v>27098</v>
      </c>
      <c r="C4047" s="6" t="s">
        <v>26024</v>
      </c>
      <c r="D4047" s="6" t="str">
        <f t="shared" si="63"/>
        <v>mes</v>
      </c>
    </row>
    <row r="4048" spans="1:4" x14ac:dyDescent="0.2">
      <c r="A4048" s="6" t="s">
        <v>13440</v>
      </c>
      <c r="B4048" s="6" t="s">
        <v>27098</v>
      </c>
      <c r="C4048" s="6" t="s">
        <v>26024</v>
      </c>
      <c r="D4048" s="6" t="str">
        <f t="shared" si="63"/>
        <v>mes</v>
      </c>
    </row>
    <row r="4049" spans="1:4" x14ac:dyDescent="0.2">
      <c r="A4049" s="6" t="s">
        <v>7132</v>
      </c>
      <c r="B4049" s="6" t="s">
        <v>27099</v>
      </c>
      <c r="C4049" s="6" t="s">
        <v>26024</v>
      </c>
      <c r="D4049" s="6" t="str">
        <f t="shared" si="63"/>
        <v>mes</v>
      </c>
    </row>
    <row r="4050" spans="1:4" x14ac:dyDescent="0.2">
      <c r="A4050" s="6" t="s">
        <v>13441</v>
      </c>
      <c r="B4050" s="6" t="s">
        <v>27099</v>
      </c>
      <c r="C4050" s="6" t="s">
        <v>26024</v>
      </c>
      <c r="D4050" s="6" t="str">
        <f t="shared" si="63"/>
        <v>mes</v>
      </c>
    </row>
    <row r="4051" spans="1:4" x14ac:dyDescent="0.2">
      <c r="A4051" s="6" t="s">
        <v>7133</v>
      </c>
      <c r="B4051" s="6" t="s">
        <v>27100</v>
      </c>
      <c r="C4051" s="6" t="s">
        <v>26024</v>
      </c>
      <c r="D4051" s="6" t="str">
        <f t="shared" si="63"/>
        <v>mes</v>
      </c>
    </row>
    <row r="4052" spans="1:4" x14ac:dyDescent="0.2">
      <c r="A4052" s="6" t="s">
        <v>13442</v>
      </c>
      <c r="B4052" s="6" t="s">
        <v>27100</v>
      </c>
      <c r="C4052" s="6" t="s">
        <v>26024</v>
      </c>
      <c r="D4052" s="6" t="str">
        <f t="shared" si="63"/>
        <v>mes</v>
      </c>
    </row>
    <row r="4053" spans="1:4" x14ac:dyDescent="0.2">
      <c r="A4053" s="6" t="s">
        <v>7134</v>
      </c>
      <c r="B4053" s="6" t="s">
        <v>27120</v>
      </c>
      <c r="C4053" s="6" t="s">
        <v>26024</v>
      </c>
      <c r="D4053" s="6" t="str">
        <f t="shared" si="63"/>
        <v>mes</v>
      </c>
    </row>
    <row r="4054" spans="1:4" x14ac:dyDescent="0.2">
      <c r="A4054" s="6" t="s">
        <v>13443</v>
      </c>
      <c r="B4054" s="6" t="s">
        <v>27120</v>
      </c>
      <c r="C4054" s="6" t="s">
        <v>26024</v>
      </c>
      <c r="D4054" s="6" t="str">
        <f t="shared" si="63"/>
        <v>mes</v>
      </c>
    </row>
    <row r="4055" spans="1:4" x14ac:dyDescent="0.2">
      <c r="A4055" s="6" t="s">
        <v>7135</v>
      </c>
      <c r="B4055" s="6" t="s">
        <v>27121</v>
      </c>
      <c r="C4055" s="6" t="s">
        <v>26024</v>
      </c>
      <c r="D4055" s="6" t="str">
        <f t="shared" si="63"/>
        <v>mes</v>
      </c>
    </row>
    <row r="4056" spans="1:4" x14ac:dyDescent="0.2">
      <c r="A4056" s="6" t="s">
        <v>13444</v>
      </c>
      <c r="B4056" s="6" t="s">
        <v>27121</v>
      </c>
      <c r="C4056" s="6" t="s">
        <v>26024</v>
      </c>
      <c r="D4056" s="6" t="str">
        <f t="shared" si="63"/>
        <v>mes</v>
      </c>
    </row>
    <row r="4057" spans="1:4" x14ac:dyDescent="0.2">
      <c r="A4057" s="6" t="s">
        <v>7136</v>
      </c>
      <c r="B4057" s="6" t="s">
        <v>27122</v>
      </c>
      <c r="C4057" s="6" t="s">
        <v>26024</v>
      </c>
      <c r="D4057" s="6" t="str">
        <f t="shared" si="63"/>
        <v>mes</v>
      </c>
    </row>
    <row r="4058" spans="1:4" x14ac:dyDescent="0.2">
      <c r="A4058" s="6" t="s">
        <v>13445</v>
      </c>
      <c r="B4058" s="6" t="s">
        <v>27122</v>
      </c>
      <c r="C4058" s="6" t="s">
        <v>26024</v>
      </c>
      <c r="D4058" s="6" t="str">
        <f t="shared" si="63"/>
        <v>mes</v>
      </c>
    </row>
    <row r="4059" spans="1:4" x14ac:dyDescent="0.2">
      <c r="A4059" s="6" t="s">
        <v>23877</v>
      </c>
      <c r="B4059" s="6" t="s">
        <v>27123</v>
      </c>
      <c r="C4059" s="6" t="s">
        <v>26024</v>
      </c>
      <c r="D4059" s="6" t="str">
        <f t="shared" si="63"/>
        <v>mes</v>
      </c>
    </row>
    <row r="4060" spans="1:4" x14ac:dyDescent="0.2">
      <c r="A4060" s="6" t="s">
        <v>23878</v>
      </c>
      <c r="B4060" s="6" t="s">
        <v>27123</v>
      </c>
      <c r="C4060" s="6" t="s">
        <v>26024</v>
      </c>
      <c r="D4060" s="6" t="str">
        <f t="shared" si="63"/>
        <v>mes</v>
      </c>
    </row>
    <row r="4061" spans="1:4" x14ac:dyDescent="0.2">
      <c r="A4061" s="6" t="s">
        <v>11596</v>
      </c>
      <c r="B4061" s="6" t="s">
        <v>27124</v>
      </c>
      <c r="C4061" s="6" t="s">
        <v>26024</v>
      </c>
      <c r="D4061" s="6" t="str">
        <f t="shared" si="63"/>
        <v>mes</v>
      </c>
    </row>
    <row r="4062" spans="1:4" x14ac:dyDescent="0.2">
      <c r="A4062" s="6" t="s">
        <v>13446</v>
      </c>
      <c r="B4062" s="6" t="s">
        <v>27124</v>
      </c>
      <c r="C4062" s="6" t="s">
        <v>26024</v>
      </c>
      <c r="D4062" s="6" t="str">
        <f t="shared" si="63"/>
        <v>mes</v>
      </c>
    </row>
    <row r="4063" spans="1:4" x14ac:dyDescent="0.2">
      <c r="A4063" s="6" t="s">
        <v>11595</v>
      </c>
      <c r="B4063" s="6" t="s">
        <v>27125</v>
      </c>
      <c r="C4063" s="6" t="s">
        <v>26024</v>
      </c>
      <c r="D4063" s="6" t="str">
        <f t="shared" si="63"/>
        <v>mes</v>
      </c>
    </row>
    <row r="4064" spans="1:4" x14ac:dyDescent="0.2">
      <c r="A4064" s="6" t="s">
        <v>13447</v>
      </c>
      <c r="B4064" s="6" t="s">
        <v>27125</v>
      </c>
      <c r="C4064" s="6" t="s">
        <v>26024</v>
      </c>
      <c r="D4064" s="6" t="str">
        <f t="shared" si="63"/>
        <v>mes</v>
      </c>
    </row>
    <row r="4065" spans="1:4" x14ac:dyDescent="0.2">
      <c r="A4065" s="6" t="s">
        <v>11594</v>
      </c>
      <c r="B4065" s="6" t="s">
        <v>27126</v>
      </c>
      <c r="C4065" s="6" t="s">
        <v>26024</v>
      </c>
      <c r="D4065" s="6" t="str">
        <f t="shared" si="63"/>
        <v>mes</v>
      </c>
    </row>
    <row r="4066" spans="1:4" x14ac:dyDescent="0.2">
      <c r="A4066" s="6" t="s">
        <v>13448</v>
      </c>
      <c r="B4066" s="6" t="s">
        <v>27126</v>
      </c>
      <c r="C4066" s="6" t="s">
        <v>26024</v>
      </c>
      <c r="D4066" s="6" t="str">
        <f t="shared" si="63"/>
        <v>mes</v>
      </c>
    </row>
    <row r="4067" spans="1:4" x14ac:dyDescent="0.2">
      <c r="A4067" s="6" t="s">
        <v>23879</v>
      </c>
      <c r="B4067" s="6" t="s">
        <v>27127</v>
      </c>
      <c r="C4067" s="6" t="s">
        <v>26024</v>
      </c>
      <c r="D4067" s="6" t="str">
        <f t="shared" si="63"/>
        <v>mes</v>
      </c>
    </row>
    <row r="4068" spans="1:4" x14ac:dyDescent="0.2">
      <c r="A4068" s="6" t="s">
        <v>23880</v>
      </c>
      <c r="B4068" s="6" t="s">
        <v>27127</v>
      </c>
      <c r="C4068" s="6" t="s">
        <v>26024</v>
      </c>
      <c r="D4068" s="6" t="str">
        <f t="shared" si="63"/>
        <v>mes</v>
      </c>
    </row>
    <row r="4069" spans="1:4" x14ac:dyDescent="0.2">
      <c r="A4069" s="6" t="s">
        <v>11593</v>
      </c>
      <c r="B4069" s="6" t="s">
        <v>27128</v>
      </c>
      <c r="C4069" s="6"/>
      <c r="D4069" s="6" t="str">
        <f t="shared" si="63"/>
        <v/>
      </c>
    </row>
    <row r="4070" spans="1:4" x14ac:dyDescent="0.2">
      <c r="A4070" s="6" t="s">
        <v>13449</v>
      </c>
      <c r="B4070" s="6" t="s">
        <v>27128</v>
      </c>
      <c r="C4070" s="6"/>
      <c r="D4070" s="6" t="str">
        <f t="shared" si="63"/>
        <v/>
      </c>
    </row>
    <row r="4071" spans="1:4" x14ac:dyDescent="0.2">
      <c r="A4071" s="6" t="s">
        <v>7137</v>
      </c>
      <c r="B4071" s="6" t="s">
        <v>27129</v>
      </c>
      <c r="C4071" s="6" t="s">
        <v>26024</v>
      </c>
      <c r="D4071" s="6" t="str">
        <f t="shared" si="63"/>
        <v>mes</v>
      </c>
    </row>
    <row r="4072" spans="1:4" x14ac:dyDescent="0.2">
      <c r="A4072" s="6" t="s">
        <v>13450</v>
      </c>
      <c r="B4072" s="6" t="s">
        <v>27129</v>
      </c>
      <c r="C4072" s="6" t="s">
        <v>26024</v>
      </c>
      <c r="D4072" s="6" t="str">
        <f t="shared" si="63"/>
        <v>mes</v>
      </c>
    </row>
    <row r="4073" spans="1:4" x14ac:dyDescent="0.2">
      <c r="A4073" s="6" t="s">
        <v>7138</v>
      </c>
      <c r="B4073" s="6" t="s">
        <v>27130</v>
      </c>
      <c r="C4073" s="6" t="s">
        <v>26024</v>
      </c>
      <c r="D4073" s="6" t="str">
        <f t="shared" si="63"/>
        <v>mes</v>
      </c>
    </row>
    <row r="4074" spans="1:4" x14ac:dyDescent="0.2">
      <c r="A4074" s="6" t="s">
        <v>13451</v>
      </c>
      <c r="B4074" s="6" t="s">
        <v>27130</v>
      </c>
      <c r="C4074" s="6" t="s">
        <v>26024</v>
      </c>
      <c r="D4074" s="6" t="str">
        <f t="shared" si="63"/>
        <v>mes</v>
      </c>
    </row>
    <row r="4075" spans="1:4" x14ac:dyDescent="0.2">
      <c r="A4075" s="6" t="s">
        <v>7139</v>
      </c>
      <c r="B4075" s="6" t="s">
        <v>27131</v>
      </c>
      <c r="C4075" s="6" t="s">
        <v>26024</v>
      </c>
      <c r="D4075" s="6" t="str">
        <f t="shared" si="63"/>
        <v>mes</v>
      </c>
    </row>
    <row r="4076" spans="1:4" x14ac:dyDescent="0.2">
      <c r="A4076" s="6" t="s">
        <v>13452</v>
      </c>
      <c r="B4076" s="6" t="s">
        <v>27131</v>
      </c>
      <c r="C4076" s="6" t="s">
        <v>26024</v>
      </c>
      <c r="D4076" s="6" t="str">
        <f t="shared" si="63"/>
        <v>mes</v>
      </c>
    </row>
    <row r="4077" spans="1:4" x14ac:dyDescent="0.2">
      <c r="A4077" s="6" t="s">
        <v>7140</v>
      </c>
      <c r="B4077" s="6" t="s">
        <v>27132</v>
      </c>
      <c r="C4077" s="6" t="s">
        <v>26024</v>
      </c>
      <c r="D4077" s="6" t="str">
        <f t="shared" si="63"/>
        <v>mes</v>
      </c>
    </row>
    <row r="4078" spans="1:4" x14ac:dyDescent="0.2">
      <c r="A4078" s="6" t="s">
        <v>13453</v>
      </c>
      <c r="B4078" s="6" t="s">
        <v>27132</v>
      </c>
      <c r="C4078" s="6" t="s">
        <v>26024</v>
      </c>
      <c r="D4078" s="6" t="str">
        <f t="shared" si="63"/>
        <v>mes</v>
      </c>
    </row>
    <row r="4079" spans="1:4" x14ac:dyDescent="0.2">
      <c r="A4079" s="6" t="s">
        <v>11592</v>
      </c>
      <c r="B4079" s="6" t="s">
        <v>27133</v>
      </c>
      <c r="C4079" s="6" t="s">
        <v>26024</v>
      </c>
      <c r="D4079" s="6" t="str">
        <f t="shared" si="63"/>
        <v>mes</v>
      </c>
    </row>
    <row r="4080" spans="1:4" x14ac:dyDescent="0.2">
      <c r="A4080" s="6" t="s">
        <v>13454</v>
      </c>
      <c r="B4080" s="6" t="s">
        <v>27133</v>
      </c>
      <c r="C4080" s="6" t="s">
        <v>26024</v>
      </c>
      <c r="D4080" s="6" t="str">
        <f t="shared" si="63"/>
        <v>mes</v>
      </c>
    </row>
    <row r="4081" spans="1:4" x14ac:dyDescent="0.2">
      <c r="A4081" s="6" t="s">
        <v>11591</v>
      </c>
      <c r="B4081" s="6" t="s">
        <v>27134</v>
      </c>
      <c r="C4081" s="6" t="s">
        <v>26024</v>
      </c>
      <c r="D4081" s="6" t="str">
        <f t="shared" si="63"/>
        <v>mes</v>
      </c>
    </row>
    <row r="4082" spans="1:4" x14ac:dyDescent="0.2">
      <c r="A4082" s="6" t="s">
        <v>13455</v>
      </c>
      <c r="B4082" s="6" t="s">
        <v>27134</v>
      </c>
      <c r="C4082" s="6" t="s">
        <v>26024</v>
      </c>
      <c r="D4082" s="6" t="str">
        <f t="shared" si="63"/>
        <v>mes</v>
      </c>
    </row>
    <row r="4083" spans="1:4" x14ac:dyDescent="0.2">
      <c r="A4083" s="6" t="s">
        <v>11590</v>
      </c>
      <c r="B4083" s="6" t="s">
        <v>27135</v>
      </c>
      <c r="C4083" s="6" t="s">
        <v>26024</v>
      </c>
      <c r="D4083" s="6" t="str">
        <f t="shared" si="63"/>
        <v>mes</v>
      </c>
    </row>
    <row r="4084" spans="1:4" x14ac:dyDescent="0.2">
      <c r="A4084" s="6" t="s">
        <v>13456</v>
      </c>
      <c r="B4084" s="6" t="s">
        <v>27135</v>
      </c>
      <c r="C4084" s="6" t="s">
        <v>26024</v>
      </c>
      <c r="D4084" s="6" t="str">
        <f t="shared" si="63"/>
        <v>mes</v>
      </c>
    </row>
    <row r="4085" spans="1:4" x14ac:dyDescent="0.2">
      <c r="A4085" s="6" t="s">
        <v>11589</v>
      </c>
      <c r="B4085" s="6" t="s">
        <v>27136</v>
      </c>
      <c r="C4085" s="6" t="s">
        <v>26024</v>
      </c>
      <c r="D4085" s="6" t="str">
        <f t="shared" si="63"/>
        <v>mes</v>
      </c>
    </row>
    <row r="4086" spans="1:4" x14ac:dyDescent="0.2">
      <c r="A4086" s="6" t="s">
        <v>13457</v>
      </c>
      <c r="B4086" s="6" t="s">
        <v>27136</v>
      </c>
      <c r="C4086" s="6" t="s">
        <v>26024</v>
      </c>
      <c r="D4086" s="6" t="str">
        <f t="shared" si="63"/>
        <v>mes</v>
      </c>
    </row>
    <row r="4087" spans="1:4" x14ac:dyDescent="0.2">
      <c r="A4087" s="6" t="s">
        <v>11588</v>
      </c>
      <c r="B4087" s="6" t="s">
        <v>27137</v>
      </c>
      <c r="C4087" s="6"/>
      <c r="D4087" s="6" t="str">
        <f t="shared" si="63"/>
        <v/>
      </c>
    </row>
    <row r="4088" spans="1:4" x14ac:dyDescent="0.2">
      <c r="A4088" s="6" t="s">
        <v>13458</v>
      </c>
      <c r="B4088" s="6" t="s">
        <v>27137</v>
      </c>
      <c r="C4088" s="6"/>
      <c r="D4088" s="6" t="str">
        <f t="shared" si="63"/>
        <v/>
      </c>
    </row>
    <row r="4089" spans="1:4" x14ac:dyDescent="0.2">
      <c r="A4089" s="6" t="s">
        <v>1285</v>
      </c>
      <c r="B4089" s="6" t="s">
        <v>27138</v>
      </c>
      <c r="C4089" s="6" t="s">
        <v>21</v>
      </c>
      <c r="D4089" s="6" t="str">
        <f t="shared" si="63"/>
        <v>m</v>
      </c>
    </row>
    <row r="4090" spans="1:4" x14ac:dyDescent="0.2">
      <c r="A4090" s="6" t="s">
        <v>13459</v>
      </c>
      <c r="B4090" s="6" t="s">
        <v>27138</v>
      </c>
      <c r="C4090" s="6" t="s">
        <v>21</v>
      </c>
      <c r="D4090" s="6" t="str">
        <f t="shared" si="63"/>
        <v>m</v>
      </c>
    </row>
    <row r="4091" spans="1:4" x14ac:dyDescent="0.2">
      <c r="A4091" s="6" t="s">
        <v>1286</v>
      </c>
      <c r="B4091" s="6" t="s">
        <v>27139</v>
      </c>
      <c r="C4091" s="6" t="s">
        <v>21</v>
      </c>
      <c r="D4091" s="6" t="str">
        <f t="shared" si="63"/>
        <v>m</v>
      </c>
    </row>
    <row r="4092" spans="1:4" x14ac:dyDescent="0.2">
      <c r="A4092" s="6" t="s">
        <v>13460</v>
      </c>
      <c r="B4092" s="6" t="s">
        <v>27139</v>
      </c>
      <c r="C4092" s="6" t="s">
        <v>21</v>
      </c>
      <c r="D4092" s="6" t="str">
        <f t="shared" si="63"/>
        <v>m</v>
      </c>
    </row>
    <row r="4093" spans="1:4" x14ac:dyDescent="0.2">
      <c r="A4093" s="6" t="s">
        <v>1287</v>
      </c>
      <c r="B4093" s="6" t="s">
        <v>27140</v>
      </c>
      <c r="C4093" s="6" t="s">
        <v>21</v>
      </c>
      <c r="D4093" s="6" t="str">
        <f t="shared" si="63"/>
        <v>m</v>
      </c>
    </row>
    <row r="4094" spans="1:4" x14ac:dyDescent="0.2">
      <c r="A4094" s="6" t="s">
        <v>13461</v>
      </c>
      <c r="B4094" s="6" t="s">
        <v>27140</v>
      </c>
      <c r="C4094" s="6" t="s">
        <v>21</v>
      </c>
      <c r="D4094" s="6" t="str">
        <f t="shared" si="63"/>
        <v>m</v>
      </c>
    </row>
    <row r="4095" spans="1:4" x14ac:dyDescent="0.2">
      <c r="A4095" s="6" t="s">
        <v>1288</v>
      </c>
      <c r="B4095" s="6" t="s">
        <v>27141</v>
      </c>
      <c r="C4095" s="6" t="s">
        <v>21</v>
      </c>
      <c r="D4095" s="6" t="str">
        <f t="shared" si="63"/>
        <v>m</v>
      </c>
    </row>
    <row r="4096" spans="1:4" x14ac:dyDescent="0.2">
      <c r="A4096" s="6" t="s">
        <v>13462</v>
      </c>
      <c r="B4096" s="6" t="s">
        <v>27141</v>
      </c>
      <c r="C4096" s="6" t="s">
        <v>21</v>
      </c>
      <c r="D4096" s="6" t="str">
        <f t="shared" si="63"/>
        <v>m</v>
      </c>
    </row>
    <row r="4097" spans="1:4" x14ac:dyDescent="0.2">
      <c r="A4097" s="6" t="s">
        <v>1289</v>
      </c>
      <c r="B4097" s="6" t="s">
        <v>27142</v>
      </c>
      <c r="C4097" s="6" t="s">
        <v>21</v>
      </c>
      <c r="D4097" s="6" t="str">
        <f t="shared" si="63"/>
        <v>m</v>
      </c>
    </row>
    <row r="4098" spans="1:4" x14ac:dyDescent="0.2">
      <c r="A4098" s="6" t="s">
        <v>13463</v>
      </c>
      <c r="B4098" s="6" t="s">
        <v>27142</v>
      </c>
      <c r="C4098" s="6" t="s">
        <v>21</v>
      </c>
      <c r="D4098" s="6" t="str">
        <f t="shared" ref="D4098:D4161" si="64">LOWER(C4098)</f>
        <v>m</v>
      </c>
    </row>
    <row r="4099" spans="1:4" x14ac:dyDescent="0.2">
      <c r="A4099" s="6" t="s">
        <v>7141</v>
      </c>
      <c r="B4099" s="6" t="s">
        <v>27143</v>
      </c>
      <c r="C4099" s="6" t="s">
        <v>21</v>
      </c>
      <c r="D4099" s="6" t="str">
        <f t="shared" si="64"/>
        <v>m</v>
      </c>
    </row>
    <row r="4100" spans="1:4" x14ac:dyDescent="0.2">
      <c r="A4100" s="6" t="s">
        <v>13464</v>
      </c>
      <c r="B4100" s="6" t="s">
        <v>27143</v>
      </c>
      <c r="C4100" s="6" t="s">
        <v>21</v>
      </c>
      <c r="D4100" s="6" t="str">
        <f t="shared" si="64"/>
        <v>m</v>
      </c>
    </row>
    <row r="4101" spans="1:4" x14ac:dyDescent="0.2">
      <c r="A4101" s="6" t="s">
        <v>1290</v>
      </c>
      <c r="B4101" s="6" t="s">
        <v>27144</v>
      </c>
      <c r="C4101" s="6" t="s">
        <v>21</v>
      </c>
      <c r="D4101" s="6" t="str">
        <f t="shared" si="64"/>
        <v>m</v>
      </c>
    </row>
    <row r="4102" spans="1:4" x14ac:dyDescent="0.2">
      <c r="A4102" s="6" t="s">
        <v>13465</v>
      </c>
      <c r="B4102" s="6" t="s">
        <v>27144</v>
      </c>
      <c r="C4102" s="6" t="s">
        <v>21</v>
      </c>
      <c r="D4102" s="6" t="str">
        <f t="shared" si="64"/>
        <v>m</v>
      </c>
    </row>
    <row r="4103" spans="1:4" x14ac:dyDescent="0.2">
      <c r="A4103" s="6" t="s">
        <v>1291</v>
      </c>
      <c r="B4103" s="6" t="s">
        <v>27145</v>
      </c>
      <c r="C4103" s="6" t="s">
        <v>21</v>
      </c>
      <c r="D4103" s="6" t="str">
        <f t="shared" si="64"/>
        <v>m</v>
      </c>
    </row>
    <row r="4104" spans="1:4" x14ac:dyDescent="0.2">
      <c r="A4104" s="6" t="s">
        <v>13466</v>
      </c>
      <c r="B4104" s="6" t="s">
        <v>27145</v>
      </c>
      <c r="C4104" s="6" t="s">
        <v>21</v>
      </c>
      <c r="D4104" s="6" t="str">
        <f t="shared" si="64"/>
        <v>m</v>
      </c>
    </row>
    <row r="4105" spans="1:4" x14ac:dyDescent="0.2">
      <c r="A4105" s="6" t="s">
        <v>1292</v>
      </c>
      <c r="B4105" s="6" t="s">
        <v>27146</v>
      </c>
      <c r="C4105" s="6" t="s">
        <v>21</v>
      </c>
      <c r="D4105" s="6" t="str">
        <f t="shared" si="64"/>
        <v>m</v>
      </c>
    </row>
    <row r="4106" spans="1:4" x14ac:dyDescent="0.2">
      <c r="A4106" s="6" t="s">
        <v>13467</v>
      </c>
      <c r="B4106" s="6" t="s">
        <v>27146</v>
      </c>
      <c r="C4106" s="6" t="s">
        <v>21</v>
      </c>
      <c r="D4106" s="6" t="str">
        <f t="shared" si="64"/>
        <v>m</v>
      </c>
    </row>
    <row r="4107" spans="1:4" x14ac:dyDescent="0.2">
      <c r="A4107" s="6" t="s">
        <v>1293</v>
      </c>
      <c r="B4107" s="6" t="s">
        <v>27147</v>
      </c>
      <c r="C4107" s="6" t="s">
        <v>21</v>
      </c>
      <c r="D4107" s="6" t="str">
        <f t="shared" si="64"/>
        <v>m</v>
      </c>
    </row>
    <row r="4108" spans="1:4" x14ac:dyDescent="0.2">
      <c r="A4108" s="6" t="s">
        <v>13468</v>
      </c>
      <c r="B4108" s="6" t="s">
        <v>27147</v>
      </c>
      <c r="C4108" s="6" t="s">
        <v>21</v>
      </c>
      <c r="D4108" s="6" t="str">
        <f t="shared" si="64"/>
        <v>m</v>
      </c>
    </row>
    <row r="4109" spans="1:4" x14ac:dyDescent="0.2">
      <c r="A4109" s="6" t="s">
        <v>1294</v>
      </c>
      <c r="B4109" s="6" t="s">
        <v>27148</v>
      </c>
      <c r="C4109" s="6" t="s">
        <v>21</v>
      </c>
      <c r="D4109" s="6" t="str">
        <f t="shared" si="64"/>
        <v>m</v>
      </c>
    </row>
    <row r="4110" spans="1:4" x14ac:dyDescent="0.2">
      <c r="A4110" s="6" t="s">
        <v>13469</v>
      </c>
      <c r="B4110" s="6" t="s">
        <v>27148</v>
      </c>
      <c r="C4110" s="6" t="s">
        <v>21</v>
      </c>
      <c r="D4110" s="6" t="str">
        <f t="shared" si="64"/>
        <v>m</v>
      </c>
    </row>
    <row r="4111" spans="1:4" x14ac:dyDescent="0.2">
      <c r="A4111" s="6" t="s">
        <v>1295</v>
      </c>
      <c r="B4111" s="6" t="s">
        <v>27149</v>
      </c>
      <c r="C4111" s="6" t="s">
        <v>21</v>
      </c>
      <c r="D4111" s="6" t="str">
        <f t="shared" si="64"/>
        <v>m</v>
      </c>
    </row>
    <row r="4112" spans="1:4" x14ac:dyDescent="0.2">
      <c r="A4112" s="6" t="s">
        <v>13470</v>
      </c>
      <c r="B4112" s="6" t="s">
        <v>27149</v>
      </c>
      <c r="C4112" s="6" t="s">
        <v>21</v>
      </c>
      <c r="D4112" s="6" t="str">
        <f t="shared" si="64"/>
        <v>m</v>
      </c>
    </row>
    <row r="4113" spans="1:4" x14ac:dyDescent="0.2">
      <c r="A4113" s="6" t="s">
        <v>1296</v>
      </c>
      <c r="B4113" s="6" t="s">
        <v>27150</v>
      </c>
      <c r="C4113" s="6" t="s">
        <v>21</v>
      </c>
      <c r="D4113" s="6" t="str">
        <f t="shared" si="64"/>
        <v>m</v>
      </c>
    </row>
    <row r="4114" spans="1:4" x14ac:dyDescent="0.2">
      <c r="A4114" s="6" t="s">
        <v>13471</v>
      </c>
      <c r="B4114" s="6" t="s">
        <v>27150</v>
      </c>
      <c r="C4114" s="6" t="s">
        <v>21</v>
      </c>
      <c r="D4114" s="6" t="str">
        <f t="shared" si="64"/>
        <v>m</v>
      </c>
    </row>
    <row r="4115" spans="1:4" x14ac:dyDescent="0.2">
      <c r="A4115" s="6" t="s">
        <v>1297</v>
      </c>
      <c r="B4115" s="6" t="s">
        <v>27151</v>
      </c>
      <c r="C4115" s="6" t="s">
        <v>21</v>
      </c>
      <c r="D4115" s="6" t="str">
        <f t="shared" si="64"/>
        <v>m</v>
      </c>
    </row>
    <row r="4116" spans="1:4" x14ac:dyDescent="0.2">
      <c r="A4116" s="6" t="s">
        <v>13472</v>
      </c>
      <c r="B4116" s="6" t="s">
        <v>27151</v>
      </c>
      <c r="C4116" s="6" t="s">
        <v>21</v>
      </c>
      <c r="D4116" s="6" t="str">
        <f t="shared" si="64"/>
        <v>m</v>
      </c>
    </row>
    <row r="4117" spans="1:4" x14ac:dyDescent="0.2">
      <c r="A4117" s="6" t="s">
        <v>1298</v>
      </c>
      <c r="B4117" s="6" t="s">
        <v>27152</v>
      </c>
      <c r="C4117" s="6" t="s">
        <v>21</v>
      </c>
      <c r="D4117" s="6" t="str">
        <f t="shared" si="64"/>
        <v>m</v>
      </c>
    </row>
    <row r="4118" spans="1:4" x14ac:dyDescent="0.2">
      <c r="A4118" s="6" t="s">
        <v>13473</v>
      </c>
      <c r="B4118" s="6" t="s">
        <v>27152</v>
      </c>
      <c r="C4118" s="6" t="s">
        <v>21</v>
      </c>
      <c r="D4118" s="6" t="str">
        <f t="shared" si="64"/>
        <v>m</v>
      </c>
    </row>
    <row r="4119" spans="1:4" x14ac:dyDescent="0.2">
      <c r="A4119" s="6" t="s">
        <v>1299</v>
      </c>
      <c r="B4119" s="6" t="s">
        <v>27153</v>
      </c>
      <c r="C4119" s="6" t="s">
        <v>21</v>
      </c>
      <c r="D4119" s="6" t="str">
        <f t="shared" si="64"/>
        <v>m</v>
      </c>
    </row>
    <row r="4120" spans="1:4" x14ac:dyDescent="0.2">
      <c r="A4120" s="6" t="s">
        <v>13474</v>
      </c>
      <c r="B4120" s="6" t="s">
        <v>27153</v>
      </c>
      <c r="C4120" s="6" t="s">
        <v>21</v>
      </c>
      <c r="D4120" s="6" t="str">
        <f t="shared" si="64"/>
        <v>m</v>
      </c>
    </row>
    <row r="4121" spans="1:4" x14ac:dyDescent="0.2">
      <c r="A4121" s="6" t="s">
        <v>7142</v>
      </c>
      <c r="B4121" s="6" t="s">
        <v>27154</v>
      </c>
      <c r="C4121" s="6" t="s">
        <v>21</v>
      </c>
      <c r="D4121" s="6" t="str">
        <f t="shared" si="64"/>
        <v>m</v>
      </c>
    </row>
    <row r="4122" spans="1:4" x14ac:dyDescent="0.2">
      <c r="A4122" s="6" t="s">
        <v>13475</v>
      </c>
      <c r="B4122" s="6" t="s">
        <v>27154</v>
      </c>
      <c r="C4122" s="6" t="s">
        <v>21</v>
      </c>
      <c r="D4122" s="6" t="str">
        <f t="shared" si="64"/>
        <v>m</v>
      </c>
    </row>
    <row r="4123" spans="1:4" x14ac:dyDescent="0.2">
      <c r="A4123" s="6" t="s">
        <v>7143</v>
      </c>
      <c r="B4123" s="6" t="s">
        <v>27155</v>
      </c>
      <c r="C4123" s="6" t="s">
        <v>21</v>
      </c>
      <c r="D4123" s="6" t="str">
        <f t="shared" si="64"/>
        <v>m</v>
      </c>
    </row>
    <row r="4124" spans="1:4" x14ac:dyDescent="0.2">
      <c r="A4124" s="6" t="s">
        <v>13476</v>
      </c>
      <c r="B4124" s="6" t="s">
        <v>27155</v>
      </c>
      <c r="C4124" s="6" t="s">
        <v>21</v>
      </c>
      <c r="D4124" s="6" t="str">
        <f t="shared" si="64"/>
        <v>m</v>
      </c>
    </row>
    <row r="4125" spans="1:4" x14ac:dyDescent="0.2">
      <c r="A4125" s="6" t="s">
        <v>7144</v>
      </c>
      <c r="B4125" s="6" t="s">
        <v>27156</v>
      </c>
      <c r="C4125" s="6" t="s">
        <v>21</v>
      </c>
      <c r="D4125" s="6" t="str">
        <f t="shared" si="64"/>
        <v>m</v>
      </c>
    </row>
    <row r="4126" spans="1:4" x14ac:dyDescent="0.2">
      <c r="A4126" s="6" t="s">
        <v>13477</v>
      </c>
      <c r="B4126" s="6" t="s">
        <v>27156</v>
      </c>
      <c r="C4126" s="6" t="s">
        <v>21</v>
      </c>
      <c r="D4126" s="6" t="str">
        <f t="shared" si="64"/>
        <v>m</v>
      </c>
    </row>
    <row r="4127" spans="1:4" x14ac:dyDescent="0.2">
      <c r="A4127" s="6" t="s">
        <v>1300</v>
      </c>
      <c r="B4127" s="6" t="s">
        <v>27157</v>
      </c>
      <c r="C4127" s="6" t="s">
        <v>21</v>
      </c>
      <c r="D4127" s="6" t="str">
        <f t="shared" si="64"/>
        <v>m</v>
      </c>
    </row>
    <row r="4128" spans="1:4" x14ac:dyDescent="0.2">
      <c r="A4128" s="6" t="s">
        <v>13478</v>
      </c>
      <c r="B4128" s="6" t="s">
        <v>27157</v>
      </c>
      <c r="C4128" s="6" t="s">
        <v>21</v>
      </c>
      <c r="D4128" s="6" t="str">
        <f t="shared" si="64"/>
        <v>m</v>
      </c>
    </row>
    <row r="4129" spans="1:4" x14ac:dyDescent="0.2">
      <c r="A4129" s="6" t="s">
        <v>1301</v>
      </c>
      <c r="B4129" s="6" t="s">
        <v>27158</v>
      </c>
      <c r="C4129" s="6" t="s">
        <v>21</v>
      </c>
      <c r="D4129" s="6" t="str">
        <f t="shared" si="64"/>
        <v>m</v>
      </c>
    </row>
    <row r="4130" spans="1:4" x14ac:dyDescent="0.2">
      <c r="A4130" s="6" t="s">
        <v>13479</v>
      </c>
      <c r="B4130" s="6" t="s">
        <v>27158</v>
      </c>
      <c r="C4130" s="6" t="s">
        <v>21</v>
      </c>
      <c r="D4130" s="6" t="str">
        <f t="shared" si="64"/>
        <v>m</v>
      </c>
    </row>
    <row r="4131" spans="1:4" x14ac:dyDescent="0.2">
      <c r="A4131" s="6" t="s">
        <v>1302</v>
      </c>
      <c r="B4131" s="6" t="s">
        <v>27159</v>
      </c>
      <c r="C4131" s="6" t="s">
        <v>21</v>
      </c>
      <c r="D4131" s="6" t="str">
        <f t="shared" si="64"/>
        <v>m</v>
      </c>
    </row>
    <row r="4132" spans="1:4" x14ac:dyDescent="0.2">
      <c r="A4132" s="6" t="s">
        <v>13480</v>
      </c>
      <c r="B4132" s="6" t="s">
        <v>27159</v>
      </c>
      <c r="C4132" s="6" t="s">
        <v>21</v>
      </c>
      <c r="D4132" s="6" t="str">
        <f t="shared" si="64"/>
        <v>m</v>
      </c>
    </row>
    <row r="4133" spans="1:4" x14ac:dyDescent="0.2">
      <c r="A4133" s="6" t="s">
        <v>1303</v>
      </c>
      <c r="B4133" s="6" t="s">
        <v>27160</v>
      </c>
      <c r="C4133" s="6" t="s">
        <v>21</v>
      </c>
      <c r="D4133" s="6" t="str">
        <f t="shared" si="64"/>
        <v>m</v>
      </c>
    </row>
    <row r="4134" spans="1:4" x14ac:dyDescent="0.2">
      <c r="A4134" s="6" t="s">
        <v>13481</v>
      </c>
      <c r="B4134" s="6" t="s">
        <v>27160</v>
      </c>
      <c r="C4134" s="6" t="s">
        <v>21</v>
      </c>
      <c r="D4134" s="6" t="str">
        <f t="shared" si="64"/>
        <v>m</v>
      </c>
    </row>
    <row r="4135" spans="1:4" x14ac:dyDescent="0.2">
      <c r="A4135" s="6" t="s">
        <v>1304</v>
      </c>
      <c r="B4135" s="6" t="s">
        <v>27161</v>
      </c>
      <c r="C4135" s="6" t="s">
        <v>21</v>
      </c>
      <c r="D4135" s="6" t="str">
        <f t="shared" si="64"/>
        <v>m</v>
      </c>
    </row>
    <row r="4136" spans="1:4" x14ac:dyDescent="0.2">
      <c r="A4136" s="6" t="s">
        <v>13482</v>
      </c>
      <c r="B4136" s="6" t="s">
        <v>27161</v>
      </c>
      <c r="C4136" s="6" t="s">
        <v>21</v>
      </c>
      <c r="D4136" s="6" t="str">
        <f t="shared" si="64"/>
        <v>m</v>
      </c>
    </row>
    <row r="4137" spans="1:4" x14ac:dyDescent="0.2">
      <c r="A4137" s="6" t="s">
        <v>1305</v>
      </c>
      <c r="B4137" s="6" t="s">
        <v>27162</v>
      </c>
      <c r="C4137" s="6" t="s">
        <v>21</v>
      </c>
      <c r="D4137" s="6" t="str">
        <f t="shared" si="64"/>
        <v>m</v>
      </c>
    </row>
    <row r="4138" spans="1:4" x14ac:dyDescent="0.2">
      <c r="A4138" s="6" t="s">
        <v>13483</v>
      </c>
      <c r="B4138" s="6" t="s">
        <v>27162</v>
      </c>
      <c r="C4138" s="6" t="s">
        <v>21</v>
      </c>
      <c r="D4138" s="6" t="str">
        <f t="shared" si="64"/>
        <v>m</v>
      </c>
    </row>
    <row r="4139" spans="1:4" x14ac:dyDescent="0.2">
      <c r="A4139" s="6" t="s">
        <v>1306</v>
      </c>
      <c r="B4139" s="6" t="s">
        <v>27163</v>
      </c>
      <c r="C4139" s="6" t="s">
        <v>21</v>
      </c>
      <c r="D4139" s="6" t="str">
        <f t="shared" si="64"/>
        <v>m</v>
      </c>
    </row>
    <row r="4140" spans="1:4" x14ac:dyDescent="0.2">
      <c r="A4140" s="6" t="s">
        <v>13484</v>
      </c>
      <c r="B4140" s="6" t="s">
        <v>27163</v>
      </c>
      <c r="C4140" s="6" t="s">
        <v>21</v>
      </c>
      <c r="D4140" s="6" t="str">
        <f t="shared" si="64"/>
        <v>m</v>
      </c>
    </row>
    <row r="4141" spans="1:4" x14ac:dyDescent="0.2">
      <c r="A4141" s="6" t="s">
        <v>1307</v>
      </c>
      <c r="B4141" s="6" t="s">
        <v>27164</v>
      </c>
      <c r="C4141" s="6" t="s">
        <v>21</v>
      </c>
      <c r="D4141" s="6" t="str">
        <f t="shared" si="64"/>
        <v>m</v>
      </c>
    </row>
    <row r="4142" spans="1:4" x14ac:dyDescent="0.2">
      <c r="A4142" s="6" t="s">
        <v>13485</v>
      </c>
      <c r="B4142" s="6" t="s">
        <v>27164</v>
      </c>
      <c r="C4142" s="6" t="s">
        <v>21</v>
      </c>
      <c r="D4142" s="6" t="str">
        <f t="shared" si="64"/>
        <v>m</v>
      </c>
    </row>
    <row r="4143" spans="1:4" x14ac:dyDescent="0.2">
      <c r="A4143" s="6" t="s">
        <v>1308</v>
      </c>
      <c r="B4143" s="6" t="s">
        <v>27165</v>
      </c>
      <c r="C4143" s="6" t="s">
        <v>21</v>
      </c>
      <c r="D4143" s="6" t="str">
        <f t="shared" si="64"/>
        <v>m</v>
      </c>
    </row>
    <row r="4144" spans="1:4" x14ac:dyDescent="0.2">
      <c r="A4144" s="6" t="s">
        <v>13486</v>
      </c>
      <c r="B4144" s="6" t="s">
        <v>27165</v>
      </c>
      <c r="C4144" s="6" t="s">
        <v>21</v>
      </c>
      <c r="D4144" s="6" t="str">
        <f t="shared" si="64"/>
        <v>m</v>
      </c>
    </row>
    <row r="4145" spans="1:4" x14ac:dyDescent="0.2">
      <c r="A4145" s="6" t="s">
        <v>1309</v>
      </c>
      <c r="B4145" s="6" t="s">
        <v>27166</v>
      </c>
      <c r="C4145" s="6" t="s">
        <v>21</v>
      </c>
      <c r="D4145" s="6" t="str">
        <f t="shared" si="64"/>
        <v>m</v>
      </c>
    </row>
    <row r="4146" spans="1:4" x14ac:dyDescent="0.2">
      <c r="A4146" s="6" t="s">
        <v>13487</v>
      </c>
      <c r="B4146" s="6" t="s">
        <v>27166</v>
      </c>
      <c r="C4146" s="6" t="s">
        <v>21</v>
      </c>
      <c r="D4146" s="6" t="str">
        <f t="shared" si="64"/>
        <v>m</v>
      </c>
    </row>
    <row r="4147" spans="1:4" x14ac:dyDescent="0.2">
      <c r="A4147" s="6" t="s">
        <v>7145</v>
      </c>
      <c r="B4147" s="6" t="s">
        <v>27167</v>
      </c>
      <c r="C4147" s="6" t="s">
        <v>21</v>
      </c>
      <c r="D4147" s="6" t="str">
        <f t="shared" si="64"/>
        <v>m</v>
      </c>
    </row>
    <row r="4148" spans="1:4" x14ac:dyDescent="0.2">
      <c r="A4148" s="6" t="s">
        <v>13488</v>
      </c>
      <c r="B4148" s="6" t="s">
        <v>27167</v>
      </c>
      <c r="C4148" s="6" t="s">
        <v>21</v>
      </c>
      <c r="D4148" s="6" t="str">
        <f t="shared" si="64"/>
        <v>m</v>
      </c>
    </row>
    <row r="4149" spans="1:4" x14ac:dyDescent="0.2">
      <c r="A4149" s="6" t="s">
        <v>7146</v>
      </c>
      <c r="B4149" s="6" t="s">
        <v>27168</v>
      </c>
      <c r="C4149" s="6" t="s">
        <v>21</v>
      </c>
      <c r="D4149" s="6" t="str">
        <f t="shared" si="64"/>
        <v>m</v>
      </c>
    </row>
    <row r="4150" spans="1:4" x14ac:dyDescent="0.2">
      <c r="A4150" s="6" t="s">
        <v>13489</v>
      </c>
      <c r="B4150" s="6" t="s">
        <v>27168</v>
      </c>
      <c r="C4150" s="6" t="s">
        <v>21</v>
      </c>
      <c r="D4150" s="6" t="str">
        <f t="shared" si="64"/>
        <v>m</v>
      </c>
    </row>
    <row r="4151" spans="1:4" x14ac:dyDescent="0.2">
      <c r="A4151" s="6" t="s">
        <v>1310</v>
      </c>
      <c r="B4151" s="6" t="s">
        <v>27169</v>
      </c>
      <c r="C4151" s="6" t="s">
        <v>21</v>
      </c>
      <c r="D4151" s="6" t="str">
        <f t="shared" si="64"/>
        <v>m</v>
      </c>
    </row>
    <row r="4152" spans="1:4" x14ac:dyDescent="0.2">
      <c r="A4152" s="6" t="s">
        <v>13490</v>
      </c>
      <c r="B4152" s="6" t="s">
        <v>27169</v>
      </c>
      <c r="C4152" s="6" t="s">
        <v>21</v>
      </c>
      <c r="D4152" s="6" t="str">
        <f t="shared" si="64"/>
        <v>m</v>
      </c>
    </row>
    <row r="4153" spans="1:4" x14ac:dyDescent="0.2">
      <c r="A4153" s="6" t="s">
        <v>1311</v>
      </c>
      <c r="B4153" s="6" t="s">
        <v>27170</v>
      </c>
      <c r="C4153" s="6" t="s">
        <v>21</v>
      </c>
      <c r="D4153" s="6" t="str">
        <f t="shared" si="64"/>
        <v>m</v>
      </c>
    </row>
    <row r="4154" spans="1:4" x14ac:dyDescent="0.2">
      <c r="A4154" s="6" t="s">
        <v>13491</v>
      </c>
      <c r="B4154" s="6" t="s">
        <v>27170</v>
      </c>
      <c r="C4154" s="6" t="s">
        <v>21</v>
      </c>
      <c r="D4154" s="6" t="str">
        <f t="shared" si="64"/>
        <v>m</v>
      </c>
    </row>
    <row r="4155" spans="1:4" x14ac:dyDescent="0.2">
      <c r="A4155" s="6" t="s">
        <v>1312</v>
      </c>
      <c r="B4155" s="6" t="s">
        <v>27171</v>
      </c>
      <c r="C4155" s="6" t="s">
        <v>21</v>
      </c>
      <c r="D4155" s="6" t="str">
        <f t="shared" si="64"/>
        <v>m</v>
      </c>
    </row>
    <row r="4156" spans="1:4" x14ac:dyDescent="0.2">
      <c r="A4156" s="6" t="s">
        <v>13492</v>
      </c>
      <c r="B4156" s="6" t="s">
        <v>27171</v>
      </c>
      <c r="C4156" s="6" t="s">
        <v>21</v>
      </c>
      <c r="D4156" s="6" t="str">
        <f t="shared" si="64"/>
        <v>m</v>
      </c>
    </row>
    <row r="4157" spans="1:4" x14ac:dyDescent="0.2">
      <c r="A4157" s="6" t="s">
        <v>1313</v>
      </c>
      <c r="B4157" s="6" t="s">
        <v>27172</v>
      </c>
      <c r="C4157" s="6" t="s">
        <v>21</v>
      </c>
      <c r="D4157" s="6" t="str">
        <f t="shared" si="64"/>
        <v>m</v>
      </c>
    </row>
    <row r="4158" spans="1:4" x14ac:dyDescent="0.2">
      <c r="A4158" s="6" t="s">
        <v>13493</v>
      </c>
      <c r="B4158" s="6" t="s">
        <v>27172</v>
      </c>
      <c r="C4158" s="6" t="s">
        <v>21</v>
      </c>
      <c r="D4158" s="6" t="str">
        <f t="shared" si="64"/>
        <v>m</v>
      </c>
    </row>
    <row r="4159" spans="1:4" x14ac:dyDescent="0.2">
      <c r="A4159" s="6" t="s">
        <v>1314</v>
      </c>
      <c r="B4159" s="6" t="s">
        <v>27173</v>
      </c>
      <c r="C4159" s="6" t="s">
        <v>21</v>
      </c>
      <c r="D4159" s="6" t="str">
        <f t="shared" si="64"/>
        <v>m</v>
      </c>
    </row>
    <row r="4160" spans="1:4" x14ac:dyDescent="0.2">
      <c r="A4160" s="6" t="s">
        <v>13494</v>
      </c>
      <c r="B4160" s="6" t="s">
        <v>27173</v>
      </c>
      <c r="C4160" s="6" t="s">
        <v>21</v>
      </c>
      <c r="D4160" s="6" t="str">
        <f t="shared" si="64"/>
        <v>m</v>
      </c>
    </row>
    <row r="4161" spans="1:4" x14ac:dyDescent="0.2">
      <c r="A4161" s="6" t="s">
        <v>1315</v>
      </c>
      <c r="B4161" s="6" t="s">
        <v>27174</v>
      </c>
      <c r="C4161" s="6" t="s">
        <v>21</v>
      </c>
      <c r="D4161" s="6" t="str">
        <f t="shared" si="64"/>
        <v>m</v>
      </c>
    </row>
    <row r="4162" spans="1:4" x14ac:dyDescent="0.2">
      <c r="A4162" s="6" t="s">
        <v>13495</v>
      </c>
      <c r="B4162" s="6" t="s">
        <v>27174</v>
      </c>
      <c r="C4162" s="6" t="s">
        <v>21</v>
      </c>
      <c r="D4162" s="6" t="str">
        <f t="shared" ref="D4162:D4225" si="65">LOWER(C4162)</f>
        <v>m</v>
      </c>
    </row>
    <row r="4163" spans="1:4" x14ac:dyDescent="0.2">
      <c r="A4163" s="6" t="s">
        <v>1316</v>
      </c>
      <c r="B4163" s="6" t="s">
        <v>27175</v>
      </c>
      <c r="C4163" s="6" t="s">
        <v>21</v>
      </c>
      <c r="D4163" s="6" t="str">
        <f t="shared" si="65"/>
        <v>m</v>
      </c>
    </row>
    <row r="4164" spans="1:4" x14ac:dyDescent="0.2">
      <c r="A4164" s="6" t="s">
        <v>13496</v>
      </c>
      <c r="B4164" s="6" t="s">
        <v>27175</v>
      </c>
      <c r="C4164" s="6" t="s">
        <v>21</v>
      </c>
      <c r="D4164" s="6" t="str">
        <f t="shared" si="65"/>
        <v>m</v>
      </c>
    </row>
    <row r="4165" spans="1:4" x14ac:dyDescent="0.2">
      <c r="A4165" s="6" t="s">
        <v>1317</v>
      </c>
      <c r="B4165" s="6" t="s">
        <v>27176</v>
      </c>
      <c r="C4165" s="6" t="s">
        <v>21</v>
      </c>
      <c r="D4165" s="6" t="str">
        <f t="shared" si="65"/>
        <v>m</v>
      </c>
    </row>
    <row r="4166" spans="1:4" x14ac:dyDescent="0.2">
      <c r="A4166" s="6" t="s">
        <v>13497</v>
      </c>
      <c r="B4166" s="6" t="s">
        <v>27176</v>
      </c>
      <c r="C4166" s="6" t="s">
        <v>21</v>
      </c>
      <c r="D4166" s="6" t="str">
        <f t="shared" si="65"/>
        <v>m</v>
      </c>
    </row>
    <row r="4167" spans="1:4" x14ac:dyDescent="0.2">
      <c r="A4167" s="6" t="s">
        <v>1318</v>
      </c>
      <c r="B4167" s="6" t="s">
        <v>27177</v>
      </c>
      <c r="C4167" s="6" t="s">
        <v>21</v>
      </c>
      <c r="D4167" s="6" t="str">
        <f t="shared" si="65"/>
        <v>m</v>
      </c>
    </row>
    <row r="4168" spans="1:4" x14ac:dyDescent="0.2">
      <c r="A4168" s="6" t="s">
        <v>13498</v>
      </c>
      <c r="B4168" s="6" t="s">
        <v>27177</v>
      </c>
      <c r="C4168" s="6" t="s">
        <v>21</v>
      </c>
      <c r="D4168" s="6" t="str">
        <f t="shared" si="65"/>
        <v>m</v>
      </c>
    </row>
    <row r="4169" spans="1:4" x14ac:dyDescent="0.2">
      <c r="A4169" s="6" t="s">
        <v>1319</v>
      </c>
      <c r="B4169" s="6" t="s">
        <v>27178</v>
      </c>
      <c r="C4169" s="6" t="s">
        <v>21</v>
      </c>
      <c r="D4169" s="6" t="str">
        <f t="shared" si="65"/>
        <v>m</v>
      </c>
    </row>
    <row r="4170" spans="1:4" x14ac:dyDescent="0.2">
      <c r="A4170" s="6" t="s">
        <v>13499</v>
      </c>
      <c r="B4170" s="6" t="s">
        <v>27178</v>
      </c>
      <c r="C4170" s="6" t="s">
        <v>21</v>
      </c>
      <c r="D4170" s="6" t="str">
        <f t="shared" si="65"/>
        <v>m</v>
      </c>
    </row>
    <row r="4171" spans="1:4" x14ac:dyDescent="0.2">
      <c r="A4171" s="6" t="s">
        <v>1320</v>
      </c>
      <c r="B4171" s="6" t="s">
        <v>27179</v>
      </c>
      <c r="C4171" s="6" t="s">
        <v>21</v>
      </c>
      <c r="D4171" s="6" t="str">
        <f t="shared" si="65"/>
        <v>m</v>
      </c>
    </row>
    <row r="4172" spans="1:4" x14ac:dyDescent="0.2">
      <c r="A4172" s="6" t="s">
        <v>13500</v>
      </c>
      <c r="B4172" s="6" t="s">
        <v>27179</v>
      </c>
      <c r="C4172" s="6" t="s">
        <v>21</v>
      </c>
      <c r="D4172" s="6" t="str">
        <f t="shared" si="65"/>
        <v>m</v>
      </c>
    </row>
    <row r="4173" spans="1:4" x14ac:dyDescent="0.2">
      <c r="A4173" s="6" t="s">
        <v>1321</v>
      </c>
      <c r="B4173" s="6" t="s">
        <v>27180</v>
      </c>
      <c r="C4173" s="6" t="s">
        <v>21</v>
      </c>
      <c r="D4173" s="6" t="str">
        <f t="shared" si="65"/>
        <v>m</v>
      </c>
    </row>
    <row r="4174" spans="1:4" x14ac:dyDescent="0.2">
      <c r="A4174" s="6" t="s">
        <v>13501</v>
      </c>
      <c r="B4174" s="6" t="s">
        <v>27180</v>
      </c>
      <c r="C4174" s="6" t="s">
        <v>21</v>
      </c>
      <c r="D4174" s="6" t="str">
        <f t="shared" si="65"/>
        <v>m</v>
      </c>
    </row>
    <row r="4175" spans="1:4" x14ac:dyDescent="0.2">
      <c r="A4175" s="6" t="s">
        <v>1322</v>
      </c>
      <c r="B4175" s="6" t="s">
        <v>27181</v>
      </c>
      <c r="C4175" s="6" t="s">
        <v>21</v>
      </c>
      <c r="D4175" s="6" t="str">
        <f t="shared" si="65"/>
        <v>m</v>
      </c>
    </row>
    <row r="4176" spans="1:4" x14ac:dyDescent="0.2">
      <c r="A4176" s="6" t="s">
        <v>13502</v>
      </c>
      <c r="B4176" s="6" t="s">
        <v>27181</v>
      </c>
      <c r="C4176" s="6" t="s">
        <v>21</v>
      </c>
      <c r="D4176" s="6" t="str">
        <f t="shared" si="65"/>
        <v>m</v>
      </c>
    </row>
    <row r="4177" spans="1:4" x14ac:dyDescent="0.2">
      <c r="A4177" s="6" t="s">
        <v>1323</v>
      </c>
      <c r="B4177" s="6" t="s">
        <v>27182</v>
      </c>
      <c r="C4177" s="6" t="s">
        <v>21</v>
      </c>
      <c r="D4177" s="6" t="str">
        <f t="shared" si="65"/>
        <v>m</v>
      </c>
    </row>
    <row r="4178" spans="1:4" x14ac:dyDescent="0.2">
      <c r="A4178" s="6" t="s">
        <v>13503</v>
      </c>
      <c r="B4178" s="6" t="s">
        <v>27182</v>
      </c>
      <c r="C4178" s="6" t="s">
        <v>21</v>
      </c>
      <c r="D4178" s="6" t="str">
        <f t="shared" si="65"/>
        <v>m</v>
      </c>
    </row>
    <row r="4179" spans="1:4" x14ac:dyDescent="0.2">
      <c r="A4179" s="6" t="s">
        <v>1324</v>
      </c>
      <c r="B4179" s="6" t="s">
        <v>27183</v>
      </c>
      <c r="C4179" s="6" t="s">
        <v>21</v>
      </c>
      <c r="D4179" s="6" t="str">
        <f t="shared" si="65"/>
        <v>m</v>
      </c>
    </row>
    <row r="4180" spans="1:4" x14ac:dyDescent="0.2">
      <c r="A4180" s="6" t="s">
        <v>13504</v>
      </c>
      <c r="B4180" s="6" t="s">
        <v>27183</v>
      </c>
      <c r="C4180" s="6" t="s">
        <v>21</v>
      </c>
      <c r="D4180" s="6" t="str">
        <f t="shared" si="65"/>
        <v>m</v>
      </c>
    </row>
    <row r="4181" spans="1:4" x14ac:dyDescent="0.2">
      <c r="A4181" s="6" t="s">
        <v>1325</v>
      </c>
      <c r="B4181" s="6" t="s">
        <v>27184</v>
      </c>
      <c r="C4181" s="6" t="s">
        <v>21</v>
      </c>
      <c r="D4181" s="6" t="str">
        <f t="shared" si="65"/>
        <v>m</v>
      </c>
    </row>
    <row r="4182" spans="1:4" x14ac:dyDescent="0.2">
      <c r="A4182" s="6" t="s">
        <v>13505</v>
      </c>
      <c r="B4182" s="6" t="s">
        <v>27184</v>
      </c>
      <c r="C4182" s="6" t="s">
        <v>21</v>
      </c>
      <c r="D4182" s="6" t="str">
        <f t="shared" si="65"/>
        <v>m</v>
      </c>
    </row>
    <row r="4183" spans="1:4" x14ac:dyDescent="0.2">
      <c r="A4183" s="6" t="s">
        <v>1326</v>
      </c>
      <c r="B4183" s="6" t="s">
        <v>27185</v>
      </c>
      <c r="C4183" s="6" t="s">
        <v>21</v>
      </c>
      <c r="D4183" s="6" t="str">
        <f t="shared" si="65"/>
        <v>m</v>
      </c>
    </row>
    <row r="4184" spans="1:4" x14ac:dyDescent="0.2">
      <c r="A4184" s="6" t="s">
        <v>13506</v>
      </c>
      <c r="B4184" s="6" t="s">
        <v>27185</v>
      </c>
      <c r="C4184" s="6" t="s">
        <v>21</v>
      </c>
      <c r="D4184" s="6" t="str">
        <f t="shared" si="65"/>
        <v>m</v>
      </c>
    </row>
    <row r="4185" spans="1:4" x14ac:dyDescent="0.2">
      <c r="A4185" s="6" t="s">
        <v>1327</v>
      </c>
      <c r="B4185" s="6" t="s">
        <v>27186</v>
      </c>
      <c r="C4185" s="6" t="s">
        <v>21</v>
      </c>
      <c r="D4185" s="6" t="str">
        <f t="shared" si="65"/>
        <v>m</v>
      </c>
    </row>
    <row r="4186" spans="1:4" x14ac:dyDescent="0.2">
      <c r="A4186" s="6" t="s">
        <v>13507</v>
      </c>
      <c r="B4186" s="6" t="s">
        <v>27186</v>
      </c>
      <c r="C4186" s="6" t="s">
        <v>21</v>
      </c>
      <c r="D4186" s="6" t="str">
        <f t="shared" si="65"/>
        <v>m</v>
      </c>
    </row>
    <row r="4187" spans="1:4" x14ac:dyDescent="0.2">
      <c r="A4187" s="6" t="s">
        <v>1328</v>
      </c>
      <c r="B4187" s="6" t="s">
        <v>27187</v>
      </c>
      <c r="C4187" s="6" t="s">
        <v>21</v>
      </c>
      <c r="D4187" s="6" t="str">
        <f t="shared" si="65"/>
        <v>m</v>
      </c>
    </row>
    <row r="4188" spans="1:4" x14ac:dyDescent="0.2">
      <c r="A4188" s="6" t="s">
        <v>13508</v>
      </c>
      <c r="B4188" s="6" t="s">
        <v>27187</v>
      </c>
      <c r="C4188" s="6" t="s">
        <v>21</v>
      </c>
      <c r="D4188" s="6" t="str">
        <f t="shared" si="65"/>
        <v>m</v>
      </c>
    </row>
    <row r="4189" spans="1:4" x14ac:dyDescent="0.2">
      <c r="A4189" s="6" t="s">
        <v>1329</v>
      </c>
      <c r="B4189" s="6" t="s">
        <v>27188</v>
      </c>
      <c r="C4189" s="6" t="s">
        <v>21</v>
      </c>
      <c r="D4189" s="6" t="str">
        <f t="shared" si="65"/>
        <v>m</v>
      </c>
    </row>
    <row r="4190" spans="1:4" x14ac:dyDescent="0.2">
      <c r="A4190" s="6" t="s">
        <v>13509</v>
      </c>
      <c r="B4190" s="6" t="s">
        <v>27188</v>
      </c>
      <c r="C4190" s="6" t="s">
        <v>21</v>
      </c>
      <c r="D4190" s="6" t="str">
        <f t="shared" si="65"/>
        <v>m</v>
      </c>
    </row>
    <row r="4191" spans="1:4" x14ac:dyDescent="0.2">
      <c r="A4191" s="6" t="s">
        <v>1330</v>
      </c>
      <c r="B4191" s="6" t="s">
        <v>27189</v>
      </c>
      <c r="C4191" s="6" t="s">
        <v>12</v>
      </c>
      <c r="D4191" s="6" t="str">
        <f t="shared" si="65"/>
        <v>un</v>
      </c>
    </row>
    <row r="4192" spans="1:4" x14ac:dyDescent="0.2">
      <c r="A4192" s="6" t="s">
        <v>13510</v>
      </c>
      <c r="B4192" s="6" t="s">
        <v>27189</v>
      </c>
      <c r="C4192" s="6" t="s">
        <v>12</v>
      </c>
      <c r="D4192" s="6" t="str">
        <f t="shared" si="65"/>
        <v>un</v>
      </c>
    </row>
    <row r="4193" spans="1:4" x14ac:dyDescent="0.2">
      <c r="A4193" s="6" t="s">
        <v>1331</v>
      </c>
      <c r="B4193" s="6" t="s">
        <v>27190</v>
      </c>
      <c r="C4193" s="6" t="s">
        <v>12</v>
      </c>
      <c r="D4193" s="6" t="str">
        <f t="shared" si="65"/>
        <v>un</v>
      </c>
    </row>
    <row r="4194" spans="1:4" x14ac:dyDescent="0.2">
      <c r="A4194" s="6" t="s">
        <v>13511</v>
      </c>
      <c r="B4194" s="6" t="s">
        <v>27190</v>
      </c>
      <c r="C4194" s="6" t="s">
        <v>12</v>
      </c>
      <c r="D4194" s="6" t="str">
        <f t="shared" si="65"/>
        <v>un</v>
      </c>
    </row>
    <row r="4195" spans="1:4" x14ac:dyDescent="0.2">
      <c r="A4195" s="6" t="s">
        <v>1332</v>
      </c>
      <c r="B4195" s="6" t="s">
        <v>27191</v>
      </c>
      <c r="C4195" s="6" t="s">
        <v>12</v>
      </c>
      <c r="D4195" s="6" t="str">
        <f t="shared" si="65"/>
        <v>un</v>
      </c>
    </row>
    <row r="4196" spans="1:4" x14ac:dyDescent="0.2">
      <c r="A4196" s="6" t="s">
        <v>13512</v>
      </c>
      <c r="B4196" s="6" t="s">
        <v>27191</v>
      </c>
      <c r="C4196" s="6" t="s">
        <v>12</v>
      </c>
      <c r="D4196" s="6" t="str">
        <f t="shared" si="65"/>
        <v>un</v>
      </c>
    </row>
    <row r="4197" spans="1:4" x14ac:dyDescent="0.2">
      <c r="A4197" s="6" t="s">
        <v>1333</v>
      </c>
      <c r="B4197" s="6" t="s">
        <v>27192</v>
      </c>
      <c r="C4197" s="6" t="s">
        <v>12</v>
      </c>
      <c r="D4197" s="6" t="str">
        <f t="shared" si="65"/>
        <v>un</v>
      </c>
    </row>
    <row r="4198" spans="1:4" x14ac:dyDescent="0.2">
      <c r="A4198" s="6" t="s">
        <v>13513</v>
      </c>
      <c r="B4198" s="6" t="s">
        <v>27192</v>
      </c>
      <c r="C4198" s="6" t="s">
        <v>12</v>
      </c>
      <c r="D4198" s="6" t="str">
        <f t="shared" si="65"/>
        <v>un</v>
      </c>
    </row>
    <row r="4199" spans="1:4" x14ac:dyDescent="0.2">
      <c r="A4199" s="6" t="s">
        <v>1334</v>
      </c>
      <c r="B4199" s="6" t="s">
        <v>27193</v>
      </c>
      <c r="C4199" s="6" t="s">
        <v>12</v>
      </c>
      <c r="D4199" s="6" t="str">
        <f t="shared" si="65"/>
        <v>un</v>
      </c>
    </row>
    <row r="4200" spans="1:4" x14ac:dyDescent="0.2">
      <c r="A4200" s="6" t="s">
        <v>13514</v>
      </c>
      <c r="B4200" s="6" t="s">
        <v>27193</v>
      </c>
      <c r="C4200" s="6" t="s">
        <v>12</v>
      </c>
      <c r="D4200" s="6" t="str">
        <f t="shared" si="65"/>
        <v>un</v>
      </c>
    </row>
    <row r="4201" spans="1:4" x14ac:dyDescent="0.2">
      <c r="A4201" s="6" t="s">
        <v>1335</v>
      </c>
      <c r="B4201" s="6" t="s">
        <v>27194</v>
      </c>
      <c r="C4201" s="6" t="s">
        <v>12</v>
      </c>
      <c r="D4201" s="6" t="str">
        <f t="shared" si="65"/>
        <v>un</v>
      </c>
    </row>
    <row r="4202" spans="1:4" x14ac:dyDescent="0.2">
      <c r="A4202" s="6" t="s">
        <v>13515</v>
      </c>
      <c r="B4202" s="6" t="s">
        <v>27194</v>
      </c>
      <c r="C4202" s="6" t="s">
        <v>12</v>
      </c>
      <c r="D4202" s="6" t="str">
        <f t="shared" si="65"/>
        <v>un</v>
      </c>
    </row>
    <row r="4203" spans="1:4" x14ac:dyDescent="0.2">
      <c r="A4203" s="6" t="s">
        <v>1336</v>
      </c>
      <c r="B4203" s="6" t="s">
        <v>27195</v>
      </c>
      <c r="C4203" s="6" t="s">
        <v>12</v>
      </c>
      <c r="D4203" s="6" t="str">
        <f t="shared" si="65"/>
        <v>un</v>
      </c>
    </row>
    <row r="4204" spans="1:4" x14ac:dyDescent="0.2">
      <c r="A4204" s="6" t="s">
        <v>13516</v>
      </c>
      <c r="B4204" s="6" t="s">
        <v>27195</v>
      </c>
      <c r="C4204" s="6" t="s">
        <v>12</v>
      </c>
      <c r="D4204" s="6" t="str">
        <f t="shared" si="65"/>
        <v>un</v>
      </c>
    </row>
    <row r="4205" spans="1:4" x14ac:dyDescent="0.2">
      <c r="A4205" s="6" t="s">
        <v>1337</v>
      </c>
      <c r="B4205" s="6" t="s">
        <v>27196</v>
      </c>
      <c r="C4205" s="6" t="s">
        <v>12</v>
      </c>
      <c r="D4205" s="6" t="str">
        <f t="shared" si="65"/>
        <v>un</v>
      </c>
    </row>
    <row r="4206" spans="1:4" x14ac:dyDescent="0.2">
      <c r="A4206" s="6" t="s">
        <v>13517</v>
      </c>
      <c r="B4206" s="6" t="s">
        <v>27196</v>
      </c>
      <c r="C4206" s="6" t="s">
        <v>12</v>
      </c>
      <c r="D4206" s="6" t="str">
        <f t="shared" si="65"/>
        <v>un</v>
      </c>
    </row>
    <row r="4207" spans="1:4" x14ac:dyDescent="0.2">
      <c r="A4207" s="6" t="s">
        <v>1338</v>
      </c>
      <c r="B4207" s="6" t="s">
        <v>27197</v>
      </c>
      <c r="C4207" s="6" t="s">
        <v>12</v>
      </c>
      <c r="D4207" s="6" t="str">
        <f t="shared" si="65"/>
        <v>un</v>
      </c>
    </row>
    <row r="4208" spans="1:4" x14ac:dyDescent="0.2">
      <c r="A4208" s="6" t="s">
        <v>13518</v>
      </c>
      <c r="B4208" s="6" t="s">
        <v>27197</v>
      </c>
      <c r="C4208" s="6" t="s">
        <v>12</v>
      </c>
      <c r="D4208" s="6" t="str">
        <f t="shared" si="65"/>
        <v>un</v>
      </c>
    </row>
    <row r="4209" spans="1:4" x14ac:dyDescent="0.2">
      <c r="A4209" s="6" t="s">
        <v>1339</v>
      </c>
      <c r="B4209" s="6" t="s">
        <v>27198</v>
      </c>
      <c r="C4209" s="6" t="s">
        <v>21</v>
      </c>
      <c r="D4209" s="6" t="str">
        <f t="shared" si="65"/>
        <v>m</v>
      </c>
    </row>
    <row r="4210" spans="1:4" x14ac:dyDescent="0.2">
      <c r="A4210" s="6" t="s">
        <v>13519</v>
      </c>
      <c r="B4210" s="6" t="s">
        <v>27198</v>
      </c>
      <c r="C4210" s="6" t="s">
        <v>21</v>
      </c>
      <c r="D4210" s="6" t="str">
        <f t="shared" si="65"/>
        <v>m</v>
      </c>
    </row>
    <row r="4211" spans="1:4" x14ac:dyDescent="0.2">
      <c r="A4211" s="6" t="s">
        <v>1340</v>
      </c>
      <c r="B4211" s="6" t="s">
        <v>27199</v>
      </c>
      <c r="C4211" s="6" t="s">
        <v>21</v>
      </c>
      <c r="D4211" s="6" t="str">
        <f t="shared" si="65"/>
        <v>m</v>
      </c>
    </row>
    <row r="4212" spans="1:4" x14ac:dyDescent="0.2">
      <c r="A4212" s="6" t="s">
        <v>13520</v>
      </c>
      <c r="B4212" s="6" t="s">
        <v>27199</v>
      </c>
      <c r="C4212" s="6" t="s">
        <v>21</v>
      </c>
      <c r="D4212" s="6" t="str">
        <f t="shared" si="65"/>
        <v>m</v>
      </c>
    </row>
    <row r="4213" spans="1:4" x14ac:dyDescent="0.2">
      <c r="A4213" s="6" t="s">
        <v>1341</v>
      </c>
      <c r="B4213" s="6" t="s">
        <v>27200</v>
      </c>
      <c r="C4213" s="6" t="s">
        <v>21</v>
      </c>
      <c r="D4213" s="6" t="str">
        <f t="shared" si="65"/>
        <v>m</v>
      </c>
    </row>
    <row r="4214" spans="1:4" x14ac:dyDescent="0.2">
      <c r="A4214" s="6" t="s">
        <v>13521</v>
      </c>
      <c r="B4214" s="6" t="s">
        <v>27200</v>
      </c>
      <c r="C4214" s="6" t="s">
        <v>21</v>
      </c>
      <c r="D4214" s="6" t="str">
        <f t="shared" si="65"/>
        <v>m</v>
      </c>
    </row>
    <row r="4215" spans="1:4" x14ac:dyDescent="0.2">
      <c r="A4215" s="6" t="s">
        <v>1342</v>
      </c>
      <c r="B4215" s="6" t="s">
        <v>27201</v>
      </c>
      <c r="C4215" s="6" t="s">
        <v>21</v>
      </c>
      <c r="D4215" s="6" t="str">
        <f t="shared" si="65"/>
        <v>m</v>
      </c>
    </row>
    <row r="4216" spans="1:4" x14ac:dyDescent="0.2">
      <c r="A4216" s="6" t="s">
        <v>13522</v>
      </c>
      <c r="B4216" s="6" t="s">
        <v>27201</v>
      </c>
      <c r="C4216" s="6" t="s">
        <v>21</v>
      </c>
      <c r="D4216" s="6" t="str">
        <f t="shared" si="65"/>
        <v>m</v>
      </c>
    </row>
    <row r="4217" spans="1:4" x14ac:dyDescent="0.2">
      <c r="A4217" s="6" t="s">
        <v>1343</v>
      </c>
      <c r="B4217" s="6" t="s">
        <v>27202</v>
      </c>
      <c r="C4217" s="6" t="s">
        <v>21</v>
      </c>
      <c r="D4217" s="6" t="str">
        <f t="shared" si="65"/>
        <v>m</v>
      </c>
    </row>
    <row r="4218" spans="1:4" x14ac:dyDescent="0.2">
      <c r="A4218" s="6" t="s">
        <v>13523</v>
      </c>
      <c r="B4218" s="6" t="s">
        <v>27202</v>
      </c>
      <c r="C4218" s="6" t="s">
        <v>21</v>
      </c>
      <c r="D4218" s="6" t="str">
        <f t="shared" si="65"/>
        <v>m</v>
      </c>
    </row>
    <row r="4219" spans="1:4" x14ac:dyDescent="0.2">
      <c r="A4219" s="6" t="s">
        <v>1344</v>
      </c>
      <c r="B4219" s="6" t="s">
        <v>27203</v>
      </c>
      <c r="C4219" s="6" t="s">
        <v>21</v>
      </c>
      <c r="D4219" s="6" t="str">
        <f t="shared" si="65"/>
        <v>m</v>
      </c>
    </row>
    <row r="4220" spans="1:4" x14ac:dyDescent="0.2">
      <c r="A4220" s="6" t="s">
        <v>13524</v>
      </c>
      <c r="B4220" s="6" t="s">
        <v>27203</v>
      </c>
      <c r="C4220" s="6" t="s">
        <v>21</v>
      </c>
      <c r="D4220" s="6" t="str">
        <f t="shared" si="65"/>
        <v>m</v>
      </c>
    </row>
    <row r="4221" spans="1:4" x14ac:dyDescent="0.2">
      <c r="A4221" s="6" t="s">
        <v>1345</v>
      </c>
      <c r="B4221" s="6" t="s">
        <v>27204</v>
      </c>
      <c r="C4221" s="6" t="s">
        <v>21</v>
      </c>
      <c r="D4221" s="6" t="str">
        <f t="shared" si="65"/>
        <v>m</v>
      </c>
    </row>
    <row r="4222" spans="1:4" x14ac:dyDescent="0.2">
      <c r="A4222" s="6" t="s">
        <v>13525</v>
      </c>
      <c r="B4222" s="6" t="s">
        <v>27204</v>
      </c>
      <c r="C4222" s="6" t="s">
        <v>21</v>
      </c>
      <c r="D4222" s="6" t="str">
        <f t="shared" si="65"/>
        <v>m</v>
      </c>
    </row>
    <row r="4223" spans="1:4" x14ac:dyDescent="0.2">
      <c r="A4223" s="6" t="s">
        <v>1346</v>
      </c>
      <c r="B4223" s="6" t="s">
        <v>27205</v>
      </c>
      <c r="C4223" s="6" t="s">
        <v>21</v>
      </c>
      <c r="D4223" s="6" t="str">
        <f t="shared" si="65"/>
        <v>m</v>
      </c>
    </row>
    <row r="4224" spans="1:4" x14ac:dyDescent="0.2">
      <c r="A4224" s="6" t="s">
        <v>13526</v>
      </c>
      <c r="B4224" s="6" t="s">
        <v>27205</v>
      </c>
      <c r="C4224" s="6" t="s">
        <v>21</v>
      </c>
      <c r="D4224" s="6" t="str">
        <f t="shared" si="65"/>
        <v>m</v>
      </c>
    </row>
    <row r="4225" spans="1:4" x14ac:dyDescent="0.2">
      <c r="A4225" s="6" t="s">
        <v>1347</v>
      </c>
      <c r="B4225" s="6" t="s">
        <v>27206</v>
      </c>
      <c r="C4225" s="6" t="s">
        <v>21</v>
      </c>
      <c r="D4225" s="6" t="str">
        <f t="shared" si="65"/>
        <v>m</v>
      </c>
    </row>
    <row r="4226" spans="1:4" x14ac:dyDescent="0.2">
      <c r="A4226" s="6" t="s">
        <v>13527</v>
      </c>
      <c r="B4226" s="6" t="s">
        <v>27206</v>
      </c>
      <c r="C4226" s="6" t="s">
        <v>21</v>
      </c>
      <c r="D4226" s="6" t="str">
        <f t="shared" ref="D4226:D4289" si="66">LOWER(C4226)</f>
        <v>m</v>
      </c>
    </row>
    <row r="4227" spans="1:4" x14ac:dyDescent="0.2">
      <c r="A4227" s="6" t="s">
        <v>1348</v>
      </c>
      <c r="B4227" s="6" t="s">
        <v>27207</v>
      </c>
      <c r="C4227" s="6" t="s">
        <v>21</v>
      </c>
      <c r="D4227" s="6" t="str">
        <f t="shared" si="66"/>
        <v>m</v>
      </c>
    </row>
    <row r="4228" spans="1:4" x14ac:dyDescent="0.2">
      <c r="A4228" s="6" t="s">
        <v>13528</v>
      </c>
      <c r="B4228" s="6" t="s">
        <v>27207</v>
      </c>
      <c r="C4228" s="6" t="s">
        <v>21</v>
      </c>
      <c r="D4228" s="6" t="str">
        <f t="shared" si="66"/>
        <v>m</v>
      </c>
    </row>
    <row r="4229" spans="1:4" x14ac:dyDescent="0.2">
      <c r="A4229" s="6" t="s">
        <v>1349</v>
      </c>
      <c r="B4229" s="6" t="s">
        <v>27208</v>
      </c>
      <c r="C4229" s="6" t="s">
        <v>21</v>
      </c>
      <c r="D4229" s="6" t="str">
        <f t="shared" si="66"/>
        <v>m</v>
      </c>
    </row>
    <row r="4230" spans="1:4" x14ac:dyDescent="0.2">
      <c r="A4230" s="6" t="s">
        <v>13529</v>
      </c>
      <c r="B4230" s="6" t="s">
        <v>27208</v>
      </c>
      <c r="C4230" s="6" t="s">
        <v>21</v>
      </c>
      <c r="D4230" s="6" t="str">
        <f t="shared" si="66"/>
        <v>m</v>
      </c>
    </row>
    <row r="4231" spans="1:4" x14ac:dyDescent="0.2">
      <c r="A4231" s="6" t="s">
        <v>1350</v>
      </c>
      <c r="B4231" s="6" t="s">
        <v>27209</v>
      </c>
      <c r="C4231" s="6" t="s">
        <v>21</v>
      </c>
      <c r="D4231" s="6" t="str">
        <f t="shared" si="66"/>
        <v>m</v>
      </c>
    </row>
    <row r="4232" spans="1:4" x14ac:dyDescent="0.2">
      <c r="A4232" s="6" t="s">
        <v>13530</v>
      </c>
      <c r="B4232" s="6" t="s">
        <v>27209</v>
      </c>
      <c r="C4232" s="6" t="s">
        <v>21</v>
      </c>
      <c r="D4232" s="6" t="str">
        <f t="shared" si="66"/>
        <v>m</v>
      </c>
    </row>
    <row r="4233" spans="1:4" x14ac:dyDescent="0.2">
      <c r="A4233" s="6" t="s">
        <v>1351</v>
      </c>
      <c r="B4233" s="6" t="s">
        <v>27210</v>
      </c>
      <c r="C4233" s="6" t="s">
        <v>21</v>
      </c>
      <c r="D4233" s="6" t="str">
        <f t="shared" si="66"/>
        <v>m</v>
      </c>
    </row>
    <row r="4234" spans="1:4" x14ac:dyDescent="0.2">
      <c r="A4234" s="6" t="s">
        <v>13531</v>
      </c>
      <c r="B4234" s="6" t="s">
        <v>27210</v>
      </c>
      <c r="C4234" s="6" t="s">
        <v>21</v>
      </c>
      <c r="D4234" s="6" t="str">
        <f t="shared" si="66"/>
        <v>m</v>
      </c>
    </row>
    <row r="4235" spans="1:4" x14ac:dyDescent="0.2">
      <c r="A4235" s="6" t="s">
        <v>1352</v>
      </c>
      <c r="B4235" s="6" t="s">
        <v>27211</v>
      </c>
      <c r="C4235" s="6" t="s">
        <v>21</v>
      </c>
      <c r="D4235" s="6" t="str">
        <f t="shared" si="66"/>
        <v>m</v>
      </c>
    </row>
    <row r="4236" spans="1:4" x14ac:dyDescent="0.2">
      <c r="A4236" s="6" t="s">
        <v>13532</v>
      </c>
      <c r="B4236" s="6" t="s">
        <v>27211</v>
      </c>
      <c r="C4236" s="6" t="s">
        <v>21</v>
      </c>
      <c r="D4236" s="6" t="str">
        <f t="shared" si="66"/>
        <v>m</v>
      </c>
    </row>
    <row r="4237" spans="1:4" x14ac:dyDescent="0.2">
      <c r="A4237" s="6" t="s">
        <v>1353</v>
      </c>
      <c r="B4237" s="6" t="s">
        <v>27212</v>
      </c>
      <c r="C4237" s="6" t="s">
        <v>21</v>
      </c>
      <c r="D4237" s="6" t="str">
        <f t="shared" si="66"/>
        <v>m</v>
      </c>
    </row>
    <row r="4238" spans="1:4" x14ac:dyDescent="0.2">
      <c r="A4238" s="6" t="s">
        <v>13533</v>
      </c>
      <c r="B4238" s="6" t="s">
        <v>27212</v>
      </c>
      <c r="C4238" s="6" t="s">
        <v>21</v>
      </c>
      <c r="D4238" s="6" t="str">
        <f t="shared" si="66"/>
        <v>m</v>
      </c>
    </row>
    <row r="4239" spans="1:4" x14ac:dyDescent="0.2">
      <c r="A4239" s="6" t="s">
        <v>1354</v>
      </c>
      <c r="B4239" s="6" t="s">
        <v>27213</v>
      </c>
      <c r="C4239" s="6" t="s">
        <v>21</v>
      </c>
      <c r="D4239" s="6" t="str">
        <f t="shared" si="66"/>
        <v>m</v>
      </c>
    </row>
    <row r="4240" spans="1:4" x14ac:dyDescent="0.2">
      <c r="A4240" s="6" t="s">
        <v>13534</v>
      </c>
      <c r="B4240" s="6" t="s">
        <v>27213</v>
      </c>
      <c r="C4240" s="6" t="s">
        <v>21</v>
      </c>
      <c r="D4240" s="6" t="str">
        <f t="shared" si="66"/>
        <v>m</v>
      </c>
    </row>
    <row r="4241" spans="1:4" x14ac:dyDescent="0.2">
      <c r="A4241" s="6" t="s">
        <v>1355</v>
      </c>
      <c r="B4241" s="6" t="s">
        <v>27214</v>
      </c>
      <c r="C4241" s="6" t="s">
        <v>21</v>
      </c>
      <c r="D4241" s="6" t="str">
        <f t="shared" si="66"/>
        <v>m</v>
      </c>
    </row>
    <row r="4242" spans="1:4" x14ac:dyDescent="0.2">
      <c r="A4242" s="6" t="s">
        <v>13535</v>
      </c>
      <c r="B4242" s="6" t="s">
        <v>27214</v>
      </c>
      <c r="C4242" s="6" t="s">
        <v>21</v>
      </c>
      <c r="D4242" s="6" t="str">
        <f t="shared" si="66"/>
        <v>m</v>
      </c>
    </row>
    <row r="4243" spans="1:4" x14ac:dyDescent="0.2">
      <c r="A4243" s="6" t="s">
        <v>1356</v>
      </c>
      <c r="B4243" s="6" t="s">
        <v>27215</v>
      </c>
      <c r="C4243" s="6" t="s">
        <v>21</v>
      </c>
      <c r="D4243" s="6" t="str">
        <f t="shared" si="66"/>
        <v>m</v>
      </c>
    </row>
    <row r="4244" spans="1:4" x14ac:dyDescent="0.2">
      <c r="A4244" s="6" t="s">
        <v>13536</v>
      </c>
      <c r="B4244" s="6" t="s">
        <v>27215</v>
      </c>
      <c r="C4244" s="6" t="s">
        <v>21</v>
      </c>
      <c r="D4244" s="6" t="str">
        <f t="shared" si="66"/>
        <v>m</v>
      </c>
    </row>
    <row r="4245" spans="1:4" x14ac:dyDescent="0.2">
      <c r="A4245" s="6" t="s">
        <v>1357</v>
      </c>
      <c r="B4245" s="6" t="s">
        <v>27216</v>
      </c>
      <c r="C4245" s="6" t="s">
        <v>21</v>
      </c>
      <c r="D4245" s="6" t="str">
        <f t="shared" si="66"/>
        <v>m</v>
      </c>
    </row>
    <row r="4246" spans="1:4" x14ac:dyDescent="0.2">
      <c r="A4246" s="6" t="s">
        <v>13537</v>
      </c>
      <c r="B4246" s="6" t="s">
        <v>27216</v>
      </c>
      <c r="C4246" s="6" t="s">
        <v>21</v>
      </c>
      <c r="D4246" s="6" t="str">
        <f t="shared" si="66"/>
        <v>m</v>
      </c>
    </row>
    <row r="4247" spans="1:4" x14ac:dyDescent="0.2">
      <c r="A4247" s="6" t="s">
        <v>1358</v>
      </c>
      <c r="B4247" s="6" t="s">
        <v>27217</v>
      </c>
      <c r="C4247" s="6" t="s">
        <v>21</v>
      </c>
      <c r="D4247" s="6" t="str">
        <f t="shared" si="66"/>
        <v>m</v>
      </c>
    </row>
    <row r="4248" spans="1:4" x14ac:dyDescent="0.2">
      <c r="A4248" s="6" t="s">
        <v>13538</v>
      </c>
      <c r="B4248" s="6" t="s">
        <v>27217</v>
      </c>
      <c r="C4248" s="6" t="s">
        <v>21</v>
      </c>
      <c r="D4248" s="6" t="str">
        <f t="shared" si="66"/>
        <v>m</v>
      </c>
    </row>
    <row r="4249" spans="1:4" x14ac:dyDescent="0.2">
      <c r="A4249" s="6" t="s">
        <v>1359</v>
      </c>
      <c r="B4249" s="6" t="s">
        <v>27218</v>
      </c>
      <c r="C4249" s="6" t="s">
        <v>21</v>
      </c>
      <c r="D4249" s="6" t="str">
        <f t="shared" si="66"/>
        <v>m</v>
      </c>
    </row>
    <row r="4250" spans="1:4" x14ac:dyDescent="0.2">
      <c r="A4250" s="557" t="s">
        <v>13539</v>
      </c>
      <c r="B4250" s="557" t="s">
        <v>27218</v>
      </c>
      <c r="C4250" s="556" t="s">
        <v>21</v>
      </c>
      <c r="D4250" s="556" t="str">
        <f t="shared" si="66"/>
        <v>m</v>
      </c>
    </row>
    <row r="4251" spans="1:4" x14ac:dyDescent="0.2">
      <c r="A4251" s="557" t="s">
        <v>1360</v>
      </c>
      <c r="B4251" s="557" t="s">
        <v>27219</v>
      </c>
      <c r="C4251" s="556" t="s">
        <v>21</v>
      </c>
      <c r="D4251" s="556" t="str">
        <f t="shared" si="66"/>
        <v>m</v>
      </c>
    </row>
    <row r="4252" spans="1:4" x14ac:dyDescent="0.2">
      <c r="A4252" s="557" t="s">
        <v>13540</v>
      </c>
      <c r="B4252" s="557" t="s">
        <v>27219</v>
      </c>
      <c r="C4252" s="556" t="s">
        <v>21</v>
      </c>
      <c r="D4252" s="556" t="str">
        <f t="shared" si="66"/>
        <v>m</v>
      </c>
    </row>
    <row r="4253" spans="1:4" x14ac:dyDescent="0.2">
      <c r="A4253" s="557" t="s">
        <v>1361</v>
      </c>
      <c r="B4253" s="557" t="s">
        <v>27220</v>
      </c>
      <c r="C4253" s="556" t="s">
        <v>21</v>
      </c>
      <c r="D4253" s="556" t="str">
        <f t="shared" si="66"/>
        <v>m</v>
      </c>
    </row>
    <row r="4254" spans="1:4" x14ac:dyDescent="0.2">
      <c r="A4254" s="557" t="s">
        <v>13541</v>
      </c>
      <c r="B4254" s="557" t="s">
        <v>27220</v>
      </c>
      <c r="C4254" s="556" t="s">
        <v>21</v>
      </c>
      <c r="D4254" s="556" t="str">
        <f t="shared" si="66"/>
        <v>m</v>
      </c>
    </row>
    <row r="4255" spans="1:4" x14ac:dyDescent="0.2">
      <c r="A4255" s="557" t="s">
        <v>1362</v>
      </c>
      <c r="B4255" s="557" t="s">
        <v>27221</v>
      </c>
      <c r="C4255" s="556" t="s">
        <v>21</v>
      </c>
      <c r="D4255" s="556" t="str">
        <f t="shared" si="66"/>
        <v>m</v>
      </c>
    </row>
    <row r="4256" spans="1:4" x14ac:dyDescent="0.2">
      <c r="A4256" s="557" t="s">
        <v>13542</v>
      </c>
      <c r="B4256" s="557" t="s">
        <v>27221</v>
      </c>
      <c r="C4256" s="556" t="s">
        <v>21</v>
      </c>
      <c r="D4256" s="556" t="str">
        <f t="shared" si="66"/>
        <v>m</v>
      </c>
    </row>
    <row r="4257" spans="1:4" x14ac:dyDescent="0.2">
      <c r="A4257" s="557" t="s">
        <v>1363</v>
      </c>
      <c r="B4257" s="557" t="s">
        <v>27222</v>
      </c>
      <c r="C4257" s="556" t="s">
        <v>21</v>
      </c>
      <c r="D4257" s="556" t="str">
        <f t="shared" si="66"/>
        <v>m</v>
      </c>
    </row>
    <row r="4258" spans="1:4" x14ac:dyDescent="0.2">
      <c r="A4258" s="6" t="s">
        <v>13543</v>
      </c>
      <c r="B4258" s="6" t="s">
        <v>27222</v>
      </c>
      <c r="C4258" s="6" t="s">
        <v>21</v>
      </c>
      <c r="D4258" s="6" t="str">
        <f t="shared" si="66"/>
        <v>m</v>
      </c>
    </row>
    <row r="4259" spans="1:4" x14ac:dyDescent="0.2">
      <c r="A4259" s="6" t="s">
        <v>7147</v>
      </c>
      <c r="B4259" s="6" t="s">
        <v>27223</v>
      </c>
      <c r="C4259" s="6" t="s">
        <v>21</v>
      </c>
      <c r="D4259" s="6" t="str">
        <f t="shared" si="66"/>
        <v>m</v>
      </c>
    </row>
    <row r="4260" spans="1:4" x14ac:dyDescent="0.2">
      <c r="A4260" s="6" t="s">
        <v>13544</v>
      </c>
      <c r="B4260" s="6" t="s">
        <v>27223</v>
      </c>
      <c r="C4260" s="6" t="s">
        <v>21</v>
      </c>
      <c r="D4260" s="6" t="str">
        <f t="shared" si="66"/>
        <v>m</v>
      </c>
    </row>
    <row r="4261" spans="1:4" x14ac:dyDescent="0.2">
      <c r="A4261" s="6" t="s">
        <v>7148</v>
      </c>
      <c r="B4261" s="6" t="s">
        <v>27224</v>
      </c>
      <c r="C4261" s="6" t="s">
        <v>21</v>
      </c>
      <c r="D4261" s="6" t="str">
        <f t="shared" si="66"/>
        <v>m</v>
      </c>
    </row>
    <row r="4262" spans="1:4" x14ac:dyDescent="0.2">
      <c r="A4262" s="6" t="s">
        <v>13545</v>
      </c>
      <c r="B4262" s="6" t="s">
        <v>27224</v>
      </c>
      <c r="C4262" s="6" t="s">
        <v>21</v>
      </c>
      <c r="D4262" s="6" t="str">
        <f t="shared" si="66"/>
        <v>m</v>
      </c>
    </row>
    <row r="4263" spans="1:4" x14ac:dyDescent="0.2">
      <c r="A4263" s="6" t="s">
        <v>7149</v>
      </c>
      <c r="B4263" s="6" t="s">
        <v>27225</v>
      </c>
      <c r="C4263" s="6" t="s">
        <v>21</v>
      </c>
      <c r="D4263" s="6" t="str">
        <f t="shared" si="66"/>
        <v>m</v>
      </c>
    </row>
    <row r="4264" spans="1:4" x14ac:dyDescent="0.2">
      <c r="A4264" s="6" t="s">
        <v>13546</v>
      </c>
      <c r="B4264" s="6" t="s">
        <v>27225</v>
      </c>
      <c r="C4264" s="6" t="s">
        <v>21</v>
      </c>
      <c r="D4264" s="6" t="str">
        <f t="shared" si="66"/>
        <v>m</v>
      </c>
    </row>
    <row r="4265" spans="1:4" x14ac:dyDescent="0.2">
      <c r="A4265" s="6" t="s">
        <v>1364</v>
      </c>
      <c r="B4265" s="6" t="s">
        <v>27226</v>
      </c>
      <c r="C4265" s="6" t="s">
        <v>21</v>
      </c>
      <c r="D4265" s="6" t="str">
        <f t="shared" si="66"/>
        <v>m</v>
      </c>
    </row>
    <row r="4266" spans="1:4" x14ac:dyDescent="0.2">
      <c r="A4266" s="6" t="s">
        <v>13547</v>
      </c>
      <c r="B4266" s="6" t="s">
        <v>27226</v>
      </c>
      <c r="C4266" s="6" t="s">
        <v>21</v>
      </c>
      <c r="D4266" s="6" t="str">
        <f t="shared" si="66"/>
        <v>m</v>
      </c>
    </row>
    <row r="4267" spans="1:4" x14ac:dyDescent="0.2">
      <c r="A4267" s="6" t="s">
        <v>1365</v>
      </c>
      <c r="B4267" s="6" t="s">
        <v>27227</v>
      </c>
      <c r="C4267" s="6" t="s">
        <v>21</v>
      </c>
      <c r="D4267" s="6" t="str">
        <f t="shared" si="66"/>
        <v>m</v>
      </c>
    </row>
    <row r="4268" spans="1:4" x14ac:dyDescent="0.2">
      <c r="A4268" s="6" t="s">
        <v>13548</v>
      </c>
      <c r="B4268" s="6" t="s">
        <v>27227</v>
      </c>
      <c r="C4268" s="6" t="s">
        <v>21</v>
      </c>
      <c r="D4268" s="6" t="str">
        <f t="shared" si="66"/>
        <v>m</v>
      </c>
    </row>
    <row r="4269" spans="1:4" x14ac:dyDescent="0.2">
      <c r="A4269" s="6" t="s">
        <v>1366</v>
      </c>
      <c r="B4269" s="6" t="s">
        <v>27228</v>
      </c>
      <c r="C4269" s="6" t="s">
        <v>21</v>
      </c>
      <c r="D4269" s="6" t="str">
        <f t="shared" si="66"/>
        <v>m</v>
      </c>
    </row>
    <row r="4270" spans="1:4" x14ac:dyDescent="0.2">
      <c r="A4270" s="6" t="s">
        <v>13549</v>
      </c>
      <c r="B4270" s="6" t="s">
        <v>27228</v>
      </c>
      <c r="C4270" s="6" t="s">
        <v>21</v>
      </c>
      <c r="D4270" s="6" t="str">
        <f t="shared" si="66"/>
        <v>m</v>
      </c>
    </row>
    <row r="4271" spans="1:4" x14ac:dyDescent="0.2">
      <c r="A4271" s="6" t="s">
        <v>1367</v>
      </c>
      <c r="B4271" s="6" t="s">
        <v>27229</v>
      </c>
      <c r="C4271" s="6" t="s">
        <v>21</v>
      </c>
      <c r="D4271" s="6" t="str">
        <f t="shared" si="66"/>
        <v>m</v>
      </c>
    </row>
    <row r="4272" spans="1:4" x14ac:dyDescent="0.2">
      <c r="A4272" s="6" t="s">
        <v>13550</v>
      </c>
      <c r="B4272" s="6" t="s">
        <v>27229</v>
      </c>
      <c r="C4272" s="6" t="s">
        <v>21</v>
      </c>
      <c r="D4272" s="6" t="str">
        <f t="shared" si="66"/>
        <v>m</v>
      </c>
    </row>
    <row r="4273" spans="1:4" x14ac:dyDescent="0.2">
      <c r="A4273" s="6" t="s">
        <v>1368</v>
      </c>
      <c r="B4273" s="6" t="s">
        <v>27230</v>
      </c>
      <c r="C4273" s="6" t="s">
        <v>21</v>
      </c>
      <c r="D4273" s="6" t="str">
        <f t="shared" si="66"/>
        <v>m</v>
      </c>
    </row>
    <row r="4274" spans="1:4" x14ac:dyDescent="0.2">
      <c r="A4274" s="6" t="s">
        <v>13551</v>
      </c>
      <c r="B4274" s="6" t="s">
        <v>27230</v>
      </c>
      <c r="C4274" s="6" t="s">
        <v>21</v>
      </c>
      <c r="D4274" s="6" t="str">
        <f t="shared" si="66"/>
        <v>m</v>
      </c>
    </row>
    <row r="4275" spans="1:4" x14ac:dyDescent="0.2">
      <c r="A4275" s="6" t="s">
        <v>7150</v>
      </c>
      <c r="B4275" s="6" t="s">
        <v>27231</v>
      </c>
      <c r="C4275" s="6" t="s">
        <v>21</v>
      </c>
      <c r="D4275" s="6" t="str">
        <f t="shared" si="66"/>
        <v>m</v>
      </c>
    </row>
    <row r="4276" spans="1:4" x14ac:dyDescent="0.2">
      <c r="A4276" s="6" t="s">
        <v>13552</v>
      </c>
      <c r="B4276" s="6" t="s">
        <v>27231</v>
      </c>
      <c r="C4276" s="6" t="s">
        <v>21</v>
      </c>
      <c r="D4276" s="6" t="str">
        <f t="shared" si="66"/>
        <v>m</v>
      </c>
    </row>
    <row r="4277" spans="1:4" x14ac:dyDescent="0.2">
      <c r="A4277" s="6" t="s">
        <v>7151</v>
      </c>
      <c r="B4277" s="6" t="s">
        <v>27232</v>
      </c>
      <c r="C4277" s="6" t="s">
        <v>21</v>
      </c>
      <c r="D4277" s="6" t="str">
        <f t="shared" si="66"/>
        <v>m</v>
      </c>
    </row>
    <row r="4278" spans="1:4" x14ac:dyDescent="0.2">
      <c r="A4278" s="6" t="s">
        <v>13553</v>
      </c>
      <c r="B4278" s="6" t="s">
        <v>27232</v>
      </c>
      <c r="C4278" s="6" t="s">
        <v>21</v>
      </c>
      <c r="D4278" s="6" t="str">
        <f t="shared" si="66"/>
        <v>m</v>
      </c>
    </row>
    <row r="4279" spans="1:4" x14ac:dyDescent="0.2">
      <c r="A4279" s="6" t="s">
        <v>1369</v>
      </c>
      <c r="B4279" s="6" t="s">
        <v>27233</v>
      </c>
      <c r="C4279" s="6" t="s">
        <v>21</v>
      </c>
      <c r="D4279" s="6" t="str">
        <f t="shared" si="66"/>
        <v>m</v>
      </c>
    </row>
    <row r="4280" spans="1:4" x14ac:dyDescent="0.2">
      <c r="A4280" s="6" t="s">
        <v>13554</v>
      </c>
      <c r="B4280" s="6" t="s">
        <v>27233</v>
      </c>
      <c r="C4280" s="6" t="s">
        <v>21</v>
      </c>
      <c r="D4280" s="6" t="str">
        <f t="shared" si="66"/>
        <v>m</v>
      </c>
    </row>
    <row r="4281" spans="1:4" x14ac:dyDescent="0.2">
      <c r="A4281" s="6" t="s">
        <v>1370</v>
      </c>
      <c r="B4281" s="6" t="s">
        <v>27234</v>
      </c>
      <c r="C4281" s="6" t="s">
        <v>21</v>
      </c>
      <c r="D4281" s="6" t="str">
        <f t="shared" si="66"/>
        <v>m</v>
      </c>
    </row>
    <row r="4282" spans="1:4" x14ac:dyDescent="0.2">
      <c r="A4282" s="6" t="s">
        <v>13555</v>
      </c>
      <c r="B4282" s="6" t="s">
        <v>27234</v>
      </c>
      <c r="C4282" s="6" t="s">
        <v>21</v>
      </c>
      <c r="D4282" s="6" t="str">
        <f t="shared" si="66"/>
        <v>m</v>
      </c>
    </row>
    <row r="4283" spans="1:4" x14ac:dyDescent="0.2">
      <c r="A4283" s="6" t="s">
        <v>1371</v>
      </c>
      <c r="B4283" s="6" t="s">
        <v>27235</v>
      </c>
      <c r="C4283" s="6" t="s">
        <v>21</v>
      </c>
      <c r="D4283" s="6" t="str">
        <f t="shared" si="66"/>
        <v>m</v>
      </c>
    </row>
    <row r="4284" spans="1:4" x14ac:dyDescent="0.2">
      <c r="A4284" s="6" t="s">
        <v>13556</v>
      </c>
      <c r="B4284" s="6" t="s">
        <v>27235</v>
      </c>
      <c r="C4284" s="6" t="s">
        <v>21</v>
      </c>
      <c r="D4284" s="6" t="str">
        <f t="shared" si="66"/>
        <v>m</v>
      </c>
    </row>
    <row r="4285" spans="1:4" x14ac:dyDescent="0.2">
      <c r="A4285" s="6" t="s">
        <v>1372</v>
      </c>
      <c r="B4285" s="6" t="s">
        <v>27236</v>
      </c>
      <c r="C4285" s="6" t="s">
        <v>21</v>
      </c>
      <c r="D4285" s="6" t="str">
        <f t="shared" si="66"/>
        <v>m</v>
      </c>
    </row>
    <row r="4286" spans="1:4" x14ac:dyDescent="0.2">
      <c r="A4286" s="6" t="s">
        <v>13557</v>
      </c>
      <c r="B4286" s="6" t="s">
        <v>27236</v>
      </c>
      <c r="C4286" s="6" t="s">
        <v>21</v>
      </c>
      <c r="D4286" s="6" t="str">
        <f t="shared" si="66"/>
        <v>m</v>
      </c>
    </row>
    <row r="4287" spans="1:4" x14ac:dyDescent="0.2">
      <c r="A4287" s="6" t="s">
        <v>1373</v>
      </c>
      <c r="B4287" s="6" t="s">
        <v>27237</v>
      </c>
      <c r="C4287" s="6" t="s">
        <v>21</v>
      </c>
      <c r="D4287" s="6" t="str">
        <f t="shared" si="66"/>
        <v>m</v>
      </c>
    </row>
    <row r="4288" spans="1:4" x14ac:dyDescent="0.2">
      <c r="A4288" s="6" t="s">
        <v>13558</v>
      </c>
      <c r="B4288" s="6" t="s">
        <v>27237</v>
      </c>
      <c r="C4288" s="6" t="s">
        <v>21</v>
      </c>
      <c r="D4288" s="6" t="str">
        <f t="shared" si="66"/>
        <v>m</v>
      </c>
    </row>
    <row r="4289" spans="1:4" x14ac:dyDescent="0.2">
      <c r="A4289" s="6" t="s">
        <v>1374</v>
      </c>
      <c r="B4289" s="6" t="s">
        <v>27238</v>
      </c>
      <c r="C4289" s="6" t="s">
        <v>21</v>
      </c>
      <c r="D4289" s="6" t="str">
        <f t="shared" si="66"/>
        <v>m</v>
      </c>
    </row>
    <row r="4290" spans="1:4" x14ac:dyDescent="0.2">
      <c r="A4290" s="6" t="s">
        <v>13559</v>
      </c>
      <c r="B4290" s="6" t="s">
        <v>27238</v>
      </c>
      <c r="C4290" s="6" t="s">
        <v>21</v>
      </c>
      <c r="D4290" s="6" t="str">
        <f t="shared" ref="D4290:D4353" si="67">LOWER(C4290)</f>
        <v>m</v>
      </c>
    </row>
    <row r="4291" spans="1:4" x14ac:dyDescent="0.2">
      <c r="A4291" s="6" t="s">
        <v>1375</v>
      </c>
      <c r="B4291" s="6" t="s">
        <v>27239</v>
      </c>
      <c r="C4291" s="6" t="s">
        <v>21</v>
      </c>
      <c r="D4291" s="6" t="str">
        <f t="shared" si="67"/>
        <v>m</v>
      </c>
    </row>
    <row r="4292" spans="1:4" x14ac:dyDescent="0.2">
      <c r="A4292" s="6" t="s">
        <v>13560</v>
      </c>
      <c r="B4292" s="6" t="s">
        <v>27239</v>
      </c>
      <c r="C4292" s="6" t="s">
        <v>21</v>
      </c>
      <c r="D4292" s="6" t="str">
        <f t="shared" si="67"/>
        <v>m</v>
      </c>
    </row>
    <row r="4293" spans="1:4" x14ac:dyDescent="0.2">
      <c r="A4293" s="6" t="s">
        <v>7152</v>
      </c>
      <c r="B4293" s="6" t="s">
        <v>27240</v>
      </c>
      <c r="C4293" s="6" t="s">
        <v>21</v>
      </c>
      <c r="D4293" s="6" t="str">
        <f t="shared" si="67"/>
        <v>m</v>
      </c>
    </row>
    <row r="4294" spans="1:4" x14ac:dyDescent="0.2">
      <c r="A4294" s="6" t="s">
        <v>13561</v>
      </c>
      <c r="B4294" s="6" t="s">
        <v>27240</v>
      </c>
      <c r="C4294" s="6" t="s">
        <v>21</v>
      </c>
      <c r="D4294" s="6" t="str">
        <f t="shared" si="67"/>
        <v>m</v>
      </c>
    </row>
    <row r="4295" spans="1:4" x14ac:dyDescent="0.2">
      <c r="A4295" s="6" t="s">
        <v>7153</v>
      </c>
      <c r="B4295" s="6" t="s">
        <v>27241</v>
      </c>
      <c r="C4295" s="6" t="s">
        <v>21</v>
      </c>
      <c r="D4295" s="6" t="str">
        <f t="shared" si="67"/>
        <v>m</v>
      </c>
    </row>
    <row r="4296" spans="1:4" x14ac:dyDescent="0.2">
      <c r="A4296" s="6" t="s">
        <v>13562</v>
      </c>
      <c r="B4296" s="6" t="s">
        <v>27241</v>
      </c>
      <c r="C4296" s="6" t="s">
        <v>21</v>
      </c>
      <c r="D4296" s="6" t="str">
        <f t="shared" si="67"/>
        <v>m</v>
      </c>
    </row>
    <row r="4297" spans="1:4" x14ac:dyDescent="0.2">
      <c r="A4297" s="6" t="s">
        <v>1376</v>
      </c>
      <c r="B4297" s="6" t="s">
        <v>27242</v>
      </c>
      <c r="C4297" s="6" t="s">
        <v>12</v>
      </c>
      <c r="D4297" s="6" t="str">
        <f t="shared" si="67"/>
        <v>un</v>
      </c>
    </row>
    <row r="4298" spans="1:4" x14ac:dyDescent="0.2">
      <c r="A4298" s="6" t="s">
        <v>13563</v>
      </c>
      <c r="B4298" s="6" t="s">
        <v>27242</v>
      </c>
      <c r="C4298" s="6" t="s">
        <v>12</v>
      </c>
      <c r="D4298" s="6" t="str">
        <f t="shared" si="67"/>
        <v>un</v>
      </c>
    </row>
    <row r="4299" spans="1:4" x14ac:dyDescent="0.2">
      <c r="A4299" s="6" t="s">
        <v>1377</v>
      </c>
      <c r="B4299" s="6" t="s">
        <v>27243</v>
      </c>
      <c r="C4299" s="6" t="s">
        <v>12</v>
      </c>
      <c r="D4299" s="6" t="str">
        <f t="shared" si="67"/>
        <v>un</v>
      </c>
    </row>
    <row r="4300" spans="1:4" x14ac:dyDescent="0.2">
      <c r="A4300" s="6" t="s">
        <v>13564</v>
      </c>
      <c r="B4300" s="6" t="s">
        <v>27243</v>
      </c>
      <c r="C4300" s="6" t="s">
        <v>12</v>
      </c>
      <c r="D4300" s="6" t="str">
        <f t="shared" si="67"/>
        <v>un</v>
      </c>
    </row>
    <row r="4301" spans="1:4" x14ac:dyDescent="0.2">
      <c r="A4301" s="6" t="s">
        <v>1378</v>
      </c>
      <c r="B4301" s="6" t="s">
        <v>27244</v>
      </c>
      <c r="C4301" s="6" t="s">
        <v>12</v>
      </c>
      <c r="D4301" s="6" t="str">
        <f t="shared" si="67"/>
        <v>un</v>
      </c>
    </row>
    <row r="4302" spans="1:4" x14ac:dyDescent="0.2">
      <c r="A4302" s="6" t="s">
        <v>13565</v>
      </c>
      <c r="B4302" s="6" t="s">
        <v>27244</v>
      </c>
      <c r="C4302" s="6" t="s">
        <v>12</v>
      </c>
      <c r="D4302" s="6" t="str">
        <f t="shared" si="67"/>
        <v>un</v>
      </c>
    </row>
    <row r="4303" spans="1:4" x14ac:dyDescent="0.2">
      <c r="A4303" s="6" t="s">
        <v>1379</v>
      </c>
      <c r="B4303" s="6" t="s">
        <v>27245</v>
      </c>
      <c r="C4303" s="6" t="s">
        <v>12</v>
      </c>
      <c r="D4303" s="6" t="str">
        <f t="shared" si="67"/>
        <v>un</v>
      </c>
    </row>
    <row r="4304" spans="1:4" x14ac:dyDescent="0.2">
      <c r="A4304" s="6" t="s">
        <v>13566</v>
      </c>
      <c r="B4304" s="6" t="s">
        <v>27245</v>
      </c>
      <c r="C4304" s="6" t="s">
        <v>12</v>
      </c>
      <c r="D4304" s="6" t="str">
        <f t="shared" si="67"/>
        <v>un</v>
      </c>
    </row>
    <row r="4305" spans="1:4" x14ac:dyDescent="0.2">
      <c r="A4305" s="6" t="s">
        <v>1380</v>
      </c>
      <c r="B4305" s="6" t="s">
        <v>27246</v>
      </c>
      <c r="C4305" s="6" t="s">
        <v>12</v>
      </c>
      <c r="D4305" s="6" t="str">
        <f t="shared" si="67"/>
        <v>un</v>
      </c>
    </row>
    <row r="4306" spans="1:4" x14ac:dyDescent="0.2">
      <c r="A4306" s="6" t="s">
        <v>13567</v>
      </c>
      <c r="B4306" s="6" t="s">
        <v>27246</v>
      </c>
      <c r="C4306" s="6" t="s">
        <v>12</v>
      </c>
      <c r="D4306" s="6" t="str">
        <f t="shared" si="67"/>
        <v>un</v>
      </c>
    </row>
    <row r="4307" spans="1:4" x14ac:dyDescent="0.2">
      <c r="A4307" s="6" t="s">
        <v>1381</v>
      </c>
      <c r="B4307" s="6" t="s">
        <v>27247</v>
      </c>
      <c r="C4307" s="6" t="s">
        <v>12</v>
      </c>
      <c r="D4307" s="6" t="str">
        <f t="shared" si="67"/>
        <v>un</v>
      </c>
    </row>
    <row r="4308" spans="1:4" x14ac:dyDescent="0.2">
      <c r="A4308" s="6" t="s">
        <v>13568</v>
      </c>
      <c r="B4308" s="6" t="s">
        <v>27247</v>
      </c>
      <c r="C4308" s="6" t="s">
        <v>12</v>
      </c>
      <c r="D4308" s="6" t="str">
        <f t="shared" si="67"/>
        <v>un</v>
      </c>
    </row>
    <row r="4309" spans="1:4" x14ac:dyDescent="0.2">
      <c r="A4309" s="6" t="s">
        <v>1382</v>
      </c>
      <c r="B4309" s="6" t="s">
        <v>27248</v>
      </c>
      <c r="C4309" s="6" t="s">
        <v>12</v>
      </c>
      <c r="D4309" s="6" t="str">
        <f t="shared" si="67"/>
        <v>un</v>
      </c>
    </row>
    <row r="4310" spans="1:4" x14ac:dyDescent="0.2">
      <c r="A4310" s="6" t="s">
        <v>13569</v>
      </c>
      <c r="B4310" s="6" t="s">
        <v>27248</v>
      </c>
      <c r="C4310" s="6" t="s">
        <v>12</v>
      </c>
      <c r="D4310" s="6" t="str">
        <f t="shared" si="67"/>
        <v>un</v>
      </c>
    </row>
    <row r="4311" spans="1:4" x14ac:dyDescent="0.2">
      <c r="A4311" s="6" t="s">
        <v>7154</v>
      </c>
      <c r="B4311" s="6" t="s">
        <v>27249</v>
      </c>
      <c r="C4311" s="6" t="s">
        <v>12</v>
      </c>
      <c r="D4311" s="6" t="str">
        <f t="shared" si="67"/>
        <v>un</v>
      </c>
    </row>
    <row r="4312" spans="1:4" x14ac:dyDescent="0.2">
      <c r="A4312" s="6" t="s">
        <v>13570</v>
      </c>
      <c r="B4312" s="6" t="s">
        <v>27249</v>
      </c>
      <c r="C4312" s="6" t="s">
        <v>12</v>
      </c>
      <c r="D4312" s="6" t="str">
        <f t="shared" si="67"/>
        <v>un</v>
      </c>
    </row>
    <row r="4313" spans="1:4" x14ac:dyDescent="0.2">
      <c r="A4313" s="6" t="s">
        <v>7155</v>
      </c>
      <c r="B4313" s="6" t="s">
        <v>27250</v>
      </c>
      <c r="C4313" s="6" t="s">
        <v>12</v>
      </c>
      <c r="D4313" s="6" t="str">
        <f t="shared" si="67"/>
        <v>un</v>
      </c>
    </row>
    <row r="4314" spans="1:4" x14ac:dyDescent="0.2">
      <c r="A4314" s="6" t="s">
        <v>13571</v>
      </c>
      <c r="B4314" s="6" t="s">
        <v>27250</v>
      </c>
      <c r="C4314" s="6" t="s">
        <v>12</v>
      </c>
      <c r="D4314" s="6" t="str">
        <f t="shared" si="67"/>
        <v>un</v>
      </c>
    </row>
    <row r="4315" spans="1:4" x14ac:dyDescent="0.2">
      <c r="A4315" s="6" t="s">
        <v>7156</v>
      </c>
      <c r="B4315" s="6" t="s">
        <v>27251</v>
      </c>
      <c r="C4315" s="6" t="s">
        <v>12</v>
      </c>
      <c r="D4315" s="6" t="str">
        <f t="shared" si="67"/>
        <v>un</v>
      </c>
    </row>
    <row r="4316" spans="1:4" x14ac:dyDescent="0.2">
      <c r="A4316" s="6" t="s">
        <v>13572</v>
      </c>
      <c r="B4316" s="6" t="s">
        <v>27251</v>
      </c>
      <c r="C4316" s="6" t="s">
        <v>12</v>
      </c>
      <c r="D4316" s="6" t="str">
        <f t="shared" si="67"/>
        <v>un</v>
      </c>
    </row>
    <row r="4317" spans="1:4" x14ac:dyDescent="0.2">
      <c r="A4317" s="6" t="s">
        <v>1383</v>
      </c>
      <c r="B4317" s="6" t="s">
        <v>27252</v>
      </c>
      <c r="C4317" s="6" t="s">
        <v>21</v>
      </c>
      <c r="D4317" s="6" t="str">
        <f t="shared" si="67"/>
        <v>m</v>
      </c>
    </row>
    <row r="4318" spans="1:4" x14ac:dyDescent="0.2">
      <c r="A4318" s="6" t="s">
        <v>13573</v>
      </c>
      <c r="B4318" s="6" t="s">
        <v>27252</v>
      </c>
      <c r="C4318" s="6" t="s">
        <v>21</v>
      </c>
      <c r="D4318" s="6" t="str">
        <f t="shared" si="67"/>
        <v>m</v>
      </c>
    </row>
    <row r="4319" spans="1:4" x14ac:dyDescent="0.2">
      <c r="A4319" s="6" t="s">
        <v>1384</v>
      </c>
      <c r="B4319" s="6" t="s">
        <v>27253</v>
      </c>
      <c r="C4319" s="6" t="s">
        <v>21</v>
      </c>
      <c r="D4319" s="6" t="str">
        <f t="shared" si="67"/>
        <v>m</v>
      </c>
    </row>
    <row r="4320" spans="1:4" x14ac:dyDescent="0.2">
      <c r="A4320" s="6" t="s">
        <v>13574</v>
      </c>
      <c r="B4320" s="6" t="s">
        <v>27253</v>
      </c>
      <c r="C4320" s="6" t="s">
        <v>21</v>
      </c>
      <c r="D4320" s="6" t="str">
        <f t="shared" si="67"/>
        <v>m</v>
      </c>
    </row>
    <row r="4321" spans="1:4" x14ac:dyDescent="0.2">
      <c r="A4321" s="6" t="s">
        <v>1385</v>
      </c>
      <c r="B4321" s="6" t="s">
        <v>27254</v>
      </c>
      <c r="C4321" s="6" t="s">
        <v>21</v>
      </c>
      <c r="D4321" s="6" t="str">
        <f t="shared" si="67"/>
        <v>m</v>
      </c>
    </row>
    <row r="4322" spans="1:4" x14ac:dyDescent="0.2">
      <c r="A4322" s="6" t="s">
        <v>13575</v>
      </c>
      <c r="B4322" s="6" t="s">
        <v>27254</v>
      </c>
      <c r="C4322" s="6" t="s">
        <v>21</v>
      </c>
      <c r="D4322" s="6" t="str">
        <f t="shared" si="67"/>
        <v>m</v>
      </c>
    </row>
    <row r="4323" spans="1:4" x14ac:dyDescent="0.2">
      <c r="A4323" s="6" t="s">
        <v>1386</v>
      </c>
      <c r="B4323" s="6" t="s">
        <v>27255</v>
      </c>
      <c r="C4323" s="6" t="s">
        <v>21</v>
      </c>
      <c r="D4323" s="6" t="str">
        <f t="shared" si="67"/>
        <v>m</v>
      </c>
    </row>
    <row r="4324" spans="1:4" x14ac:dyDescent="0.2">
      <c r="A4324" s="6" t="s">
        <v>13576</v>
      </c>
      <c r="B4324" s="6" t="s">
        <v>27255</v>
      </c>
      <c r="C4324" s="6" t="s">
        <v>21</v>
      </c>
      <c r="D4324" s="6" t="str">
        <f t="shared" si="67"/>
        <v>m</v>
      </c>
    </row>
    <row r="4325" spans="1:4" x14ac:dyDescent="0.2">
      <c r="A4325" s="6" t="s">
        <v>1387</v>
      </c>
      <c r="B4325" s="6" t="s">
        <v>27256</v>
      </c>
      <c r="C4325" s="6" t="s">
        <v>21</v>
      </c>
      <c r="D4325" s="6" t="str">
        <f t="shared" si="67"/>
        <v>m</v>
      </c>
    </row>
    <row r="4326" spans="1:4" x14ac:dyDescent="0.2">
      <c r="A4326" s="6" t="s">
        <v>13577</v>
      </c>
      <c r="B4326" s="6" t="s">
        <v>27256</v>
      </c>
      <c r="C4326" s="6" t="s">
        <v>21</v>
      </c>
      <c r="D4326" s="6" t="str">
        <f t="shared" si="67"/>
        <v>m</v>
      </c>
    </row>
    <row r="4327" spans="1:4" x14ac:dyDescent="0.2">
      <c r="A4327" s="6" t="s">
        <v>1388</v>
      </c>
      <c r="B4327" s="6" t="s">
        <v>27257</v>
      </c>
      <c r="C4327" s="6" t="s">
        <v>21</v>
      </c>
      <c r="D4327" s="6" t="str">
        <f t="shared" si="67"/>
        <v>m</v>
      </c>
    </row>
    <row r="4328" spans="1:4" x14ac:dyDescent="0.2">
      <c r="A4328" s="6" t="s">
        <v>13578</v>
      </c>
      <c r="B4328" s="6" t="s">
        <v>27257</v>
      </c>
      <c r="C4328" s="6" t="s">
        <v>21</v>
      </c>
      <c r="D4328" s="6" t="str">
        <f t="shared" si="67"/>
        <v>m</v>
      </c>
    </row>
    <row r="4329" spans="1:4" x14ac:dyDescent="0.2">
      <c r="A4329" s="6" t="s">
        <v>1389</v>
      </c>
      <c r="B4329" s="6" t="s">
        <v>27258</v>
      </c>
      <c r="C4329" s="6" t="s">
        <v>21</v>
      </c>
      <c r="D4329" s="6" t="str">
        <f t="shared" si="67"/>
        <v>m</v>
      </c>
    </row>
    <row r="4330" spans="1:4" x14ac:dyDescent="0.2">
      <c r="A4330" s="6" t="s">
        <v>13579</v>
      </c>
      <c r="B4330" s="6" t="s">
        <v>27258</v>
      </c>
      <c r="C4330" s="6" t="s">
        <v>21</v>
      </c>
      <c r="D4330" s="6" t="str">
        <f t="shared" si="67"/>
        <v>m</v>
      </c>
    </row>
    <row r="4331" spans="1:4" x14ac:dyDescent="0.2">
      <c r="A4331" s="6" t="s">
        <v>1390</v>
      </c>
      <c r="B4331" s="6" t="s">
        <v>27259</v>
      </c>
      <c r="C4331" s="6" t="s">
        <v>12</v>
      </c>
      <c r="D4331" s="6" t="str">
        <f t="shared" si="67"/>
        <v>un</v>
      </c>
    </row>
    <row r="4332" spans="1:4" x14ac:dyDescent="0.2">
      <c r="A4332" s="6" t="s">
        <v>13580</v>
      </c>
      <c r="B4332" s="6" t="s">
        <v>27259</v>
      </c>
      <c r="C4332" s="6" t="s">
        <v>12</v>
      </c>
      <c r="D4332" s="6" t="str">
        <f t="shared" si="67"/>
        <v>un</v>
      </c>
    </row>
    <row r="4333" spans="1:4" x14ac:dyDescent="0.2">
      <c r="A4333" s="6" t="s">
        <v>1391</v>
      </c>
      <c r="B4333" s="6" t="s">
        <v>27260</v>
      </c>
      <c r="C4333" s="6" t="s">
        <v>12</v>
      </c>
      <c r="D4333" s="6" t="str">
        <f t="shared" si="67"/>
        <v>un</v>
      </c>
    </row>
    <row r="4334" spans="1:4" x14ac:dyDescent="0.2">
      <c r="A4334" s="6" t="s">
        <v>13581</v>
      </c>
      <c r="B4334" s="6" t="s">
        <v>27260</v>
      </c>
      <c r="C4334" s="6" t="s">
        <v>12</v>
      </c>
      <c r="D4334" s="6" t="str">
        <f t="shared" si="67"/>
        <v>un</v>
      </c>
    </row>
    <row r="4335" spans="1:4" x14ac:dyDescent="0.2">
      <c r="A4335" s="6" t="s">
        <v>1392</v>
      </c>
      <c r="B4335" s="6" t="s">
        <v>27261</v>
      </c>
      <c r="C4335" s="6" t="s">
        <v>12</v>
      </c>
      <c r="D4335" s="6" t="str">
        <f t="shared" si="67"/>
        <v>un</v>
      </c>
    </row>
    <row r="4336" spans="1:4" x14ac:dyDescent="0.2">
      <c r="A4336" s="6" t="s">
        <v>13582</v>
      </c>
      <c r="B4336" s="6" t="s">
        <v>27261</v>
      </c>
      <c r="C4336" s="6" t="s">
        <v>12</v>
      </c>
      <c r="D4336" s="6" t="str">
        <f t="shared" si="67"/>
        <v>un</v>
      </c>
    </row>
    <row r="4337" spans="1:4" x14ac:dyDescent="0.2">
      <c r="A4337" s="6" t="s">
        <v>7157</v>
      </c>
      <c r="B4337" s="6" t="s">
        <v>27262</v>
      </c>
      <c r="C4337" s="6" t="s">
        <v>12</v>
      </c>
      <c r="D4337" s="6" t="str">
        <f t="shared" si="67"/>
        <v>un</v>
      </c>
    </row>
    <row r="4338" spans="1:4" x14ac:dyDescent="0.2">
      <c r="A4338" s="6" t="s">
        <v>13583</v>
      </c>
      <c r="B4338" s="6" t="s">
        <v>27262</v>
      </c>
      <c r="C4338" s="6" t="s">
        <v>12</v>
      </c>
      <c r="D4338" s="6" t="str">
        <f t="shared" si="67"/>
        <v>un</v>
      </c>
    </row>
    <row r="4339" spans="1:4" x14ac:dyDescent="0.2">
      <c r="A4339" s="6" t="s">
        <v>7158</v>
      </c>
      <c r="B4339" s="6" t="s">
        <v>27263</v>
      </c>
      <c r="C4339" s="6" t="s">
        <v>12</v>
      </c>
      <c r="D4339" s="6" t="str">
        <f t="shared" si="67"/>
        <v>un</v>
      </c>
    </row>
    <row r="4340" spans="1:4" x14ac:dyDescent="0.2">
      <c r="A4340" s="6" t="s">
        <v>13584</v>
      </c>
      <c r="B4340" s="6" t="s">
        <v>27263</v>
      </c>
      <c r="C4340" s="6" t="s">
        <v>12</v>
      </c>
      <c r="D4340" s="6" t="str">
        <f t="shared" si="67"/>
        <v>un</v>
      </c>
    </row>
    <row r="4341" spans="1:4" x14ac:dyDescent="0.2">
      <c r="A4341" s="6" t="s">
        <v>7159</v>
      </c>
      <c r="B4341" s="6" t="s">
        <v>27264</v>
      </c>
      <c r="C4341" s="6" t="s">
        <v>12</v>
      </c>
      <c r="D4341" s="6" t="str">
        <f t="shared" si="67"/>
        <v>un</v>
      </c>
    </row>
    <row r="4342" spans="1:4" x14ac:dyDescent="0.2">
      <c r="A4342" s="6" t="s">
        <v>13585</v>
      </c>
      <c r="B4342" s="6" t="s">
        <v>27264</v>
      </c>
      <c r="C4342" s="6" t="s">
        <v>12</v>
      </c>
      <c r="D4342" s="6" t="str">
        <f t="shared" si="67"/>
        <v>un</v>
      </c>
    </row>
    <row r="4343" spans="1:4" x14ac:dyDescent="0.2">
      <c r="A4343" s="6" t="s">
        <v>7160</v>
      </c>
      <c r="B4343" s="6" t="s">
        <v>27265</v>
      </c>
      <c r="C4343" s="6" t="s">
        <v>12</v>
      </c>
      <c r="D4343" s="6" t="str">
        <f t="shared" si="67"/>
        <v>un</v>
      </c>
    </row>
    <row r="4344" spans="1:4" x14ac:dyDescent="0.2">
      <c r="A4344" s="6" t="s">
        <v>13586</v>
      </c>
      <c r="B4344" s="6" t="s">
        <v>27265</v>
      </c>
      <c r="C4344" s="6" t="s">
        <v>12</v>
      </c>
      <c r="D4344" s="6" t="str">
        <f t="shared" si="67"/>
        <v>un</v>
      </c>
    </row>
    <row r="4345" spans="1:4" x14ac:dyDescent="0.2">
      <c r="A4345" s="6" t="s">
        <v>7161</v>
      </c>
      <c r="B4345" s="6" t="s">
        <v>27266</v>
      </c>
      <c r="C4345" s="6" t="s">
        <v>12</v>
      </c>
      <c r="D4345" s="6" t="str">
        <f t="shared" si="67"/>
        <v>un</v>
      </c>
    </row>
    <row r="4346" spans="1:4" x14ac:dyDescent="0.2">
      <c r="A4346" s="6" t="s">
        <v>13587</v>
      </c>
      <c r="B4346" s="6" t="s">
        <v>27266</v>
      </c>
      <c r="C4346" s="6" t="s">
        <v>12</v>
      </c>
      <c r="D4346" s="6" t="str">
        <f t="shared" si="67"/>
        <v>un</v>
      </c>
    </row>
    <row r="4347" spans="1:4" x14ac:dyDescent="0.2">
      <c r="A4347" s="6" t="s">
        <v>7162</v>
      </c>
      <c r="B4347" s="6" t="s">
        <v>27267</v>
      </c>
      <c r="C4347" s="6" t="s">
        <v>12</v>
      </c>
      <c r="D4347" s="6" t="str">
        <f t="shared" si="67"/>
        <v>un</v>
      </c>
    </row>
    <row r="4348" spans="1:4" x14ac:dyDescent="0.2">
      <c r="A4348" s="6" t="s">
        <v>13588</v>
      </c>
      <c r="B4348" s="6" t="s">
        <v>27267</v>
      </c>
      <c r="C4348" s="6" t="s">
        <v>12</v>
      </c>
      <c r="D4348" s="6" t="str">
        <f t="shared" si="67"/>
        <v>un</v>
      </c>
    </row>
    <row r="4349" spans="1:4" x14ac:dyDescent="0.2">
      <c r="A4349" s="6" t="s">
        <v>7163</v>
      </c>
      <c r="B4349" s="6" t="s">
        <v>27268</v>
      </c>
      <c r="C4349" s="6" t="s">
        <v>12</v>
      </c>
      <c r="D4349" s="6" t="str">
        <f t="shared" si="67"/>
        <v>un</v>
      </c>
    </row>
    <row r="4350" spans="1:4" x14ac:dyDescent="0.2">
      <c r="A4350" s="6" t="s">
        <v>13589</v>
      </c>
      <c r="B4350" s="6" t="s">
        <v>27268</v>
      </c>
      <c r="C4350" s="6" t="s">
        <v>12</v>
      </c>
      <c r="D4350" s="6" t="str">
        <f t="shared" si="67"/>
        <v>un</v>
      </c>
    </row>
    <row r="4351" spans="1:4" x14ac:dyDescent="0.2">
      <c r="A4351" s="6" t="s">
        <v>7164</v>
      </c>
      <c r="B4351" s="6" t="s">
        <v>27269</v>
      </c>
      <c r="C4351" s="6" t="s">
        <v>12</v>
      </c>
      <c r="D4351" s="6" t="str">
        <f t="shared" si="67"/>
        <v>un</v>
      </c>
    </row>
    <row r="4352" spans="1:4" x14ac:dyDescent="0.2">
      <c r="A4352" s="6" t="s">
        <v>13590</v>
      </c>
      <c r="B4352" s="6" t="s">
        <v>27269</v>
      </c>
      <c r="C4352" s="6" t="s">
        <v>12</v>
      </c>
      <c r="D4352" s="6" t="str">
        <f t="shared" si="67"/>
        <v>un</v>
      </c>
    </row>
    <row r="4353" spans="1:4" x14ac:dyDescent="0.2">
      <c r="A4353" s="6" t="s">
        <v>7165</v>
      </c>
      <c r="B4353" s="6" t="s">
        <v>27270</v>
      </c>
      <c r="C4353" s="6" t="s">
        <v>12</v>
      </c>
      <c r="D4353" s="6" t="str">
        <f t="shared" si="67"/>
        <v>un</v>
      </c>
    </row>
    <row r="4354" spans="1:4" x14ac:dyDescent="0.2">
      <c r="A4354" s="6" t="s">
        <v>13591</v>
      </c>
      <c r="B4354" s="6" t="s">
        <v>27270</v>
      </c>
      <c r="C4354" s="6" t="s">
        <v>12</v>
      </c>
      <c r="D4354" s="6" t="str">
        <f t="shared" ref="D4354:D4417" si="68">LOWER(C4354)</f>
        <v>un</v>
      </c>
    </row>
    <row r="4355" spans="1:4" x14ac:dyDescent="0.2">
      <c r="A4355" s="6" t="s">
        <v>7166</v>
      </c>
      <c r="B4355" s="6" t="s">
        <v>27271</v>
      </c>
      <c r="C4355" s="6" t="s">
        <v>12</v>
      </c>
      <c r="D4355" s="6" t="str">
        <f t="shared" si="68"/>
        <v>un</v>
      </c>
    </row>
    <row r="4356" spans="1:4" x14ac:dyDescent="0.2">
      <c r="A4356" s="6" t="s">
        <v>13592</v>
      </c>
      <c r="B4356" s="6" t="s">
        <v>27271</v>
      </c>
      <c r="C4356" s="6" t="s">
        <v>12</v>
      </c>
      <c r="D4356" s="6" t="str">
        <f t="shared" si="68"/>
        <v>un</v>
      </c>
    </row>
    <row r="4357" spans="1:4" x14ac:dyDescent="0.2">
      <c r="A4357" s="6" t="s">
        <v>7167</v>
      </c>
      <c r="B4357" s="6" t="s">
        <v>27272</v>
      </c>
      <c r="C4357" s="6" t="s">
        <v>12</v>
      </c>
      <c r="D4357" s="6" t="str">
        <f t="shared" si="68"/>
        <v>un</v>
      </c>
    </row>
    <row r="4358" spans="1:4" x14ac:dyDescent="0.2">
      <c r="A4358" s="6" t="s">
        <v>13593</v>
      </c>
      <c r="B4358" s="6" t="s">
        <v>27272</v>
      </c>
      <c r="C4358" s="6" t="s">
        <v>12</v>
      </c>
      <c r="D4358" s="6" t="str">
        <f t="shared" si="68"/>
        <v>un</v>
      </c>
    </row>
    <row r="4359" spans="1:4" x14ac:dyDescent="0.2">
      <c r="A4359" s="6" t="s">
        <v>7168</v>
      </c>
      <c r="B4359" s="6" t="s">
        <v>27273</v>
      </c>
      <c r="C4359" s="6" t="s">
        <v>12</v>
      </c>
      <c r="D4359" s="6" t="str">
        <f t="shared" si="68"/>
        <v>un</v>
      </c>
    </row>
    <row r="4360" spans="1:4" x14ac:dyDescent="0.2">
      <c r="A4360" s="6" t="s">
        <v>13594</v>
      </c>
      <c r="B4360" s="6" t="s">
        <v>27273</v>
      </c>
      <c r="C4360" s="6" t="s">
        <v>12</v>
      </c>
      <c r="D4360" s="6" t="str">
        <f t="shared" si="68"/>
        <v>un</v>
      </c>
    </row>
    <row r="4361" spans="1:4" x14ac:dyDescent="0.2">
      <c r="A4361" s="6" t="s">
        <v>7169</v>
      </c>
      <c r="B4361" s="6" t="s">
        <v>27274</v>
      </c>
      <c r="C4361" s="6" t="s">
        <v>12</v>
      </c>
      <c r="D4361" s="6" t="str">
        <f t="shared" si="68"/>
        <v>un</v>
      </c>
    </row>
    <row r="4362" spans="1:4" x14ac:dyDescent="0.2">
      <c r="A4362" s="6" t="s">
        <v>13595</v>
      </c>
      <c r="B4362" s="6" t="s">
        <v>27274</v>
      </c>
      <c r="C4362" s="6" t="s">
        <v>12</v>
      </c>
      <c r="D4362" s="6" t="str">
        <f t="shared" si="68"/>
        <v>un</v>
      </c>
    </row>
    <row r="4363" spans="1:4" x14ac:dyDescent="0.2">
      <c r="A4363" s="6" t="s">
        <v>1393</v>
      </c>
      <c r="B4363" s="6" t="s">
        <v>27275</v>
      </c>
      <c r="C4363" s="6" t="s">
        <v>12</v>
      </c>
      <c r="D4363" s="6" t="str">
        <f t="shared" si="68"/>
        <v>un</v>
      </c>
    </row>
    <row r="4364" spans="1:4" x14ac:dyDescent="0.2">
      <c r="A4364" s="6" t="s">
        <v>13596</v>
      </c>
      <c r="B4364" s="6" t="s">
        <v>27275</v>
      </c>
      <c r="C4364" s="6" t="s">
        <v>12</v>
      </c>
      <c r="D4364" s="6" t="str">
        <f t="shared" si="68"/>
        <v>un</v>
      </c>
    </row>
    <row r="4365" spans="1:4" x14ac:dyDescent="0.2">
      <c r="A4365" s="6" t="s">
        <v>1394</v>
      </c>
      <c r="B4365" s="6" t="s">
        <v>27276</v>
      </c>
      <c r="C4365" s="6" t="s">
        <v>12</v>
      </c>
      <c r="D4365" s="6" t="str">
        <f t="shared" si="68"/>
        <v>un</v>
      </c>
    </row>
    <row r="4366" spans="1:4" x14ac:dyDescent="0.2">
      <c r="A4366" s="6" t="s">
        <v>13597</v>
      </c>
      <c r="B4366" s="6" t="s">
        <v>27276</v>
      </c>
      <c r="C4366" s="6" t="s">
        <v>12</v>
      </c>
      <c r="D4366" s="6" t="str">
        <f t="shared" si="68"/>
        <v>un</v>
      </c>
    </row>
    <row r="4367" spans="1:4" x14ac:dyDescent="0.2">
      <c r="A4367" s="6" t="s">
        <v>1395</v>
      </c>
      <c r="B4367" s="6" t="s">
        <v>27277</v>
      </c>
      <c r="C4367" s="6" t="s">
        <v>12</v>
      </c>
      <c r="D4367" s="6" t="str">
        <f t="shared" si="68"/>
        <v>un</v>
      </c>
    </row>
    <row r="4368" spans="1:4" x14ac:dyDescent="0.2">
      <c r="A4368" s="6" t="s">
        <v>13598</v>
      </c>
      <c r="B4368" s="6" t="s">
        <v>27277</v>
      </c>
      <c r="C4368" s="6" t="s">
        <v>12</v>
      </c>
      <c r="D4368" s="6" t="str">
        <f t="shared" si="68"/>
        <v>un</v>
      </c>
    </row>
    <row r="4369" spans="1:4" x14ac:dyDescent="0.2">
      <c r="A4369" s="6" t="s">
        <v>1396</v>
      </c>
      <c r="B4369" s="6" t="s">
        <v>27278</v>
      </c>
      <c r="C4369" s="6" t="s">
        <v>12</v>
      </c>
      <c r="D4369" s="6" t="str">
        <f t="shared" si="68"/>
        <v>un</v>
      </c>
    </row>
    <row r="4370" spans="1:4" x14ac:dyDescent="0.2">
      <c r="A4370" s="6" t="s">
        <v>13599</v>
      </c>
      <c r="B4370" s="6" t="s">
        <v>27278</v>
      </c>
      <c r="C4370" s="6" t="s">
        <v>12</v>
      </c>
      <c r="D4370" s="6" t="str">
        <f t="shared" si="68"/>
        <v>un</v>
      </c>
    </row>
    <row r="4371" spans="1:4" x14ac:dyDescent="0.2">
      <c r="A4371" s="6" t="s">
        <v>1397</v>
      </c>
      <c r="B4371" s="6" t="s">
        <v>27279</v>
      </c>
      <c r="C4371" s="6" t="s">
        <v>12</v>
      </c>
      <c r="D4371" s="6" t="str">
        <f t="shared" si="68"/>
        <v>un</v>
      </c>
    </row>
    <row r="4372" spans="1:4" x14ac:dyDescent="0.2">
      <c r="A4372" s="6" t="s">
        <v>13600</v>
      </c>
      <c r="B4372" s="6" t="s">
        <v>27279</v>
      </c>
      <c r="C4372" s="6" t="s">
        <v>12</v>
      </c>
      <c r="D4372" s="6" t="str">
        <f t="shared" si="68"/>
        <v>un</v>
      </c>
    </row>
    <row r="4373" spans="1:4" x14ac:dyDescent="0.2">
      <c r="A4373" s="6" t="s">
        <v>1398</v>
      </c>
      <c r="B4373" s="6" t="s">
        <v>27280</v>
      </c>
      <c r="C4373" s="6" t="s">
        <v>12</v>
      </c>
      <c r="D4373" s="6" t="str">
        <f t="shared" si="68"/>
        <v>un</v>
      </c>
    </row>
    <row r="4374" spans="1:4" x14ac:dyDescent="0.2">
      <c r="A4374" s="6" t="s">
        <v>13601</v>
      </c>
      <c r="B4374" s="6" t="s">
        <v>27280</v>
      </c>
      <c r="C4374" s="6" t="s">
        <v>12</v>
      </c>
      <c r="D4374" s="6" t="str">
        <f t="shared" si="68"/>
        <v>un</v>
      </c>
    </row>
    <row r="4375" spans="1:4" x14ac:dyDescent="0.2">
      <c r="A4375" s="6" t="s">
        <v>1399</v>
      </c>
      <c r="B4375" s="6" t="s">
        <v>27281</v>
      </c>
      <c r="C4375" s="6" t="s">
        <v>12</v>
      </c>
      <c r="D4375" s="6" t="str">
        <f t="shared" si="68"/>
        <v>un</v>
      </c>
    </row>
    <row r="4376" spans="1:4" x14ac:dyDescent="0.2">
      <c r="A4376" s="6" t="s">
        <v>13602</v>
      </c>
      <c r="B4376" s="6" t="s">
        <v>27281</v>
      </c>
      <c r="C4376" s="6" t="s">
        <v>12</v>
      </c>
      <c r="D4376" s="6" t="str">
        <f t="shared" si="68"/>
        <v>un</v>
      </c>
    </row>
    <row r="4377" spans="1:4" x14ac:dyDescent="0.2">
      <c r="A4377" s="6" t="s">
        <v>1400</v>
      </c>
      <c r="B4377" s="6" t="s">
        <v>27282</v>
      </c>
      <c r="C4377" s="6" t="s">
        <v>12</v>
      </c>
      <c r="D4377" s="6" t="str">
        <f t="shared" si="68"/>
        <v>un</v>
      </c>
    </row>
    <row r="4378" spans="1:4" x14ac:dyDescent="0.2">
      <c r="A4378" s="6" t="s">
        <v>13603</v>
      </c>
      <c r="B4378" s="6" t="s">
        <v>27282</v>
      </c>
      <c r="C4378" s="6" t="s">
        <v>12</v>
      </c>
      <c r="D4378" s="6" t="str">
        <f t="shared" si="68"/>
        <v>un</v>
      </c>
    </row>
    <row r="4379" spans="1:4" x14ac:dyDescent="0.2">
      <c r="A4379" s="6" t="s">
        <v>1401</v>
      </c>
      <c r="B4379" s="6" t="s">
        <v>27283</v>
      </c>
      <c r="C4379" s="6" t="s">
        <v>12</v>
      </c>
      <c r="D4379" s="6" t="str">
        <f t="shared" si="68"/>
        <v>un</v>
      </c>
    </row>
    <row r="4380" spans="1:4" x14ac:dyDescent="0.2">
      <c r="A4380" s="6" t="s">
        <v>13604</v>
      </c>
      <c r="B4380" s="6" t="s">
        <v>27283</v>
      </c>
      <c r="C4380" s="6" t="s">
        <v>12</v>
      </c>
      <c r="D4380" s="6" t="str">
        <f t="shared" si="68"/>
        <v>un</v>
      </c>
    </row>
    <row r="4381" spans="1:4" x14ac:dyDescent="0.2">
      <c r="A4381" s="6" t="s">
        <v>1402</v>
      </c>
      <c r="B4381" s="6" t="s">
        <v>27284</v>
      </c>
      <c r="C4381" s="6" t="s">
        <v>12</v>
      </c>
      <c r="D4381" s="6" t="str">
        <f t="shared" si="68"/>
        <v>un</v>
      </c>
    </row>
    <row r="4382" spans="1:4" x14ac:dyDescent="0.2">
      <c r="A4382" s="6" t="s">
        <v>13605</v>
      </c>
      <c r="B4382" s="6" t="s">
        <v>27284</v>
      </c>
      <c r="C4382" s="6" t="s">
        <v>12</v>
      </c>
      <c r="D4382" s="6" t="str">
        <f t="shared" si="68"/>
        <v>un</v>
      </c>
    </row>
    <row r="4383" spans="1:4" x14ac:dyDescent="0.2">
      <c r="A4383" s="6" t="s">
        <v>1403</v>
      </c>
      <c r="B4383" s="6" t="s">
        <v>27285</v>
      </c>
      <c r="C4383" s="6" t="s">
        <v>21</v>
      </c>
      <c r="D4383" s="6" t="str">
        <f t="shared" si="68"/>
        <v>m</v>
      </c>
    </row>
    <row r="4384" spans="1:4" x14ac:dyDescent="0.2">
      <c r="A4384" s="6" t="s">
        <v>13606</v>
      </c>
      <c r="B4384" s="6" t="s">
        <v>27285</v>
      </c>
      <c r="C4384" s="6" t="s">
        <v>21</v>
      </c>
      <c r="D4384" s="6" t="str">
        <f t="shared" si="68"/>
        <v>m</v>
      </c>
    </row>
    <row r="4385" spans="1:4" x14ac:dyDescent="0.2">
      <c r="A4385" s="6" t="s">
        <v>1404</v>
      </c>
      <c r="B4385" s="6" t="s">
        <v>27286</v>
      </c>
      <c r="C4385" s="6" t="s">
        <v>21</v>
      </c>
      <c r="D4385" s="6" t="str">
        <f t="shared" si="68"/>
        <v>m</v>
      </c>
    </row>
    <row r="4386" spans="1:4" x14ac:dyDescent="0.2">
      <c r="A4386" s="6" t="s">
        <v>13607</v>
      </c>
      <c r="B4386" s="6" t="s">
        <v>27286</v>
      </c>
      <c r="C4386" s="6" t="s">
        <v>21</v>
      </c>
      <c r="D4386" s="6" t="str">
        <f t="shared" si="68"/>
        <v>m</v>
      </c>
    </row>
    <row r="4387" spans="1:4" x14ac:dyDescent="0.2">
      <c r="A4387" s="6" t="s">
        <v>1405</v>
      </c>
      <c r="B4387" s="6" t="s">
        <v>27287</v>
      </c>
      <c r="C4387" s="6" t="s">
        <v>21</v>
      </c>
      <c r="D4387" s="6" t="str">
        <f t="shared" si="68"/>
        <v>m</v>
      </c>
    </row>
    <row r="4388" spans="1:4" x14ac:dyDescent="0.2">
      <c r="A4388" s="6" t="s">
        <v>13608</v>
      </c>
      <c r="B4388" s="6" t="s">
        <v>27287</v>
      </c>
      <c r="C4388" s="6" t="s">
        <v>21</v>
      </c>
      <c r="D4388" s="6" t="str">
        <f t="shared" si="68"/>
        <v>m</v>
      </c>
    </row>
    <row r="4389" spans="1:4" x14ac:dyDescent="0.2">
      <c r="A4389" s="6" t="s">
        <v>1406</v>
      </c>
      <c r="B4389" s="6" t="s">
        <v>27288</v>
      </c>
      <c r="C4389" s="6" t="s">
        <v>21</v>
      </c>
      <c r="D4389" s="6" t="str">
        <f t="shared" si="68"/>
        <v>m</v>
      </c>
    </row>
    <row r="4390" spans="1:4" x14ac:dyDescent="0.2">
      <c r="A4390" s="6" t="s">
        <v>13609</v>
      </c>
      <c r="B4390" s="6" t="s">
        <v>27288</v>
      </c>
      <c r="C4390" s="6" t="s">
        <v>21</v>
      </c>
      <c r="D4390" s="6" t="str">
        <f t="shared" si="68"/>
        <v>m</v>
      </c>
    </row>
    <row r="4391" spans="1:4" x14ac:dyDescent="0.2">
      <c r="A4391" s="6" t="s">
        <v>1407</v>
      </c>
      <c r="B4391" s="6" t="s">
        <v>27289</v>
      </c>
      <c r="C4391" s="6" t="s">
        <v>21</v>
      </c>
      <c r="D4391" s="6" t="str">
        <f t="shared" si="68"/>
        <v>m</v>
      </c>
    </row>
    <row r="4392" spans="1:4" x14ac:dyDescent="0.2">
      <c r="A4392" s="6" t="s">
        <v>13610</v>
      </c>
      <c r="B4392" s="6" t="s">
        <v>27289</v>
      </c>
      <c r="C4392" s="6" t="s">
        <v>21</v>
      </c>
      <c r="D4392" s="6" t="str">
        <f t="shared" si="68"/>
        <v>m</v>
      </c>
    </row>
    <row r="4393" spans="1:4" x14ac:dyDescent="0.2">
      <c r="A4393" s="6" t="s">
        <v>1408</v>
      </c>
      <c r="B4393" s="6" t="s">
        <v>27290</v>
      </c>
      <c r="C4393" s="6" t="s">
        <v>21</v>
      </c>
      <c r="D4393" s="6" t="str">
        <f t="shared" si="68"/>
        <v>m</v>
      </c>
    </row>
    <row r="4394" spans="1:4" x14ac:dyDescent="0.2">
      <c r="A4394" s="6" t="s">
        <v>13611</v>
      </c>
      <c r="B4394" s="6" t="s">
        <v>27290</v>
      </c>
      <c r="C4394" s="6" t="s">
        <v>21</v>
      </c>
      <c r="D4394" s="6" t="str">
        <f t="shared" si="68"/>
        <v>m</v>
      </c>
    </row>
    <row r="4395" spans="1:4" x14ac:dyDescent="0.2">
      <c r="A4395" s="6" t="s">
        <v>1409</v>
      </c>
      <c r="B4395" s="6" t="s">
        <v>27291</v>
      </c>
      <c r="C4395" s="6" t="s">
        <v>21</v>
      </c>
      <c r="D4395" s="6" t="str">
        <f t="shared" si="68"/>
        <v>m</v>
      </c>
    </row>
    <row r="4396" spans="1:4" x14ac:dyDescent="0.2">
      <c r="A4396" s="6" t="s">
        <v>13612</v>
      </c>
      <c r="B4396" s="6" t="s">
        <v>27291</v>
      </c>
      <c r="C4396" s="6" t="s">
        <v>21</v>
      </c>
      <c r="D4396" s="6" t="str">
        <f t="shared" si="68"/>
        <v>m</v>
      </c>
    </row>
    <row r="4397" spans="1:4" x14ac:dyDescent="0.2">
      <c r="A4397" s="6" t="s">
        <v>1410</v>
      </c>
      <c r="B4397" s="6" t="s">
        <v>27292</v>
      </c>
      <c r="C4397" s="6" t="s">
        <v>21</v>
      </c>
      <c r="D4397" s="6" t="str">
        <f t="shared" si="68"/>
        <v>m</v>
      </c>
    </row>
    <row r="4398" spans="1:4" x14ac:dyDescent="0.2">
      <c r="A4398" s="6" t="s">
        <v>13613</v>
      </c>
      <c r="B4398" s="6" t="s">
        <v>27292</v>
      </c>
      <c r="C4398" s="6" t="s">
        <v>21</v>
      </c>
      <c r="D4398" s="6" t="str">
        <f t="shared" si="68"/>
        <v>m</v>
      </c>
    </row>
    <row r="4399" spans="1:4" x14ac:dyDescent="0.2">
      <c r="A4399" s="6" t="s">
        <v>1411</v>
      </c>
      <c r="B4399" s="6" t="s">
        <v>27293</v>
      </c>
      <c r="C4399" s="6" t="s">
        <v>21</v>
      </c>
      <c r="D4399" s="6" t="str">
        <f t="shared" si="68"/>
        <v>m</v>
      </c>
    </row>
    <row r="4400" spans="1:4" x14ac:dyDescent="0.2">
      <c r="A4400" s="6" t="s">
        <v>13614</v>
      </c>
      <c r="B4400" s="6" t="s">
        <v>27293</v>
      </c>
      <c r="C4400" s="6" t="s">
        <v>21</v>
      </c>
      <c r="D4400" s="6" t="str">
        <f t="shared" si="68"/>
        <v>m</v>
      </c>
    </row>
    <row r="4401" spans="1:4" x14ac:dyDescent="0.2">
      <c r="A4401" s="6" t="s">
        <v>7170</v>
      </c>
      <c r="B4401" s="6" t="s">
        <v>27294</v>
      </c>
      <c r="C4401" s="6" t="s">
        <v>21</v>
      </c>
      <c r="D4401" s="6" t="str">
        <f t="shared" si="68"/>
        <v>m</v>
      </c>
    </row>
    <row r="4402" spans="1:4" x14ac:dyDescent="0.2">
      <c r="A4402" s="6" t="s">
        <v>13615</v>
      </c>
      <c r="B4402" s="6" t="s">
        <v>27294</v>
      </c>
      <c r="C4402" s="6" t="s">
        <v>21</v>
      </c>
      <c r="D4402" s="6" t="str">
        <f t="shared" si="68"/>
        <v>m</v>
      </c>
    </row>
    <row r="4403" spans="1:4" x14ac:dyDescent="0.2">
      <c r="A4403" s="6" t="s">
        <v>1412</v>
      </c>
      <c r="B4403" s="6" t="s">
        <v>27295</v>
      </c>
      <c r="C4403" s="6" t="s">
        <v>21</v>
      </c>
      <c r="D4403" s="6" t="str">
        <f t="shared" si="68"/>
        <v>m</v>
      </c>
    </row>
    <row r="4404" spans="1:4" x14ac:dyDescent="0.2">
      <c r="A4404" s="6" t="s">
        <v>13616</v>
      </c>
      <c r="B4404" s="6" t="s">
        <v>27295</v>
      </c>
      <c r="C4404" s="6" t="s">
        <v>21</v>
      </c>
      <c r="D4404" s="6" t="str">
        <f t="shared" si="68"/>
        <v>m</v>
      </c>
    </row>
    <row r="4405" spans="1:4" x14ac:dyDescent="0.2">
      <c r="A4405" s="6" t="s">
        <v>1413</v>
      </c>
      <c r="B4405" s="6" t="s">
        <v>27296</v>
      </c>
      <c r="C4405" s="6" t="s">
        <v>21</v>
      </c>
      <c r="D4405" s="6" t="str">
        <f t="shared" si="68"/>
        <v>m</v>
      </c>
    </row>
    <row r="4406" spans="1:4" x14ac:dyDescent="0.2">
      <c r="A4406" s="6" t="s">
        <v>13617</v>
      </c>
      <c r="B4406" s="6" t="s">
        <v>27296</v>
      </c>
      <c r="C4406" s="6" t="s">
        <v>21</v>
      </c>
      <c r="D4406" s="6" t="str">
        <f t="shared" si="68"/>
        <v>m</v>
      </c>
    </row>
    <row r="4407" spans="1:4" x14ac:dyDescent="0.2">
      <c r="A4407" s="6" t="s">
        <v>1414</v>
      </c>
      <c r="B4407" s="6" t="s">
        <v>27297</v>
      </c>
      <c r="C4407" s="6" t="s">
        <v>21</v>
      </c>
      <c r="D4407" s="6" t="str">
        <f t="shared" si="68"/>
        <v>m</v>
      </c>
    </row>
    <row r="4408" spans="1:4" x14ac:dyDescent="0.2">
      <c r="A4408" s="6" t="s">
        <v>13618</v>
      </c>
      <c r="B4408" s="6" t="s">
        <v>27297</v>
      </c>
      <c r="C4408" s="6" t="s">
        <v>21</v>
      </c>
      <c r="D4408" s="6" t="str">
        <f t="shared" si="68"/>
        <v>m</v>
      </c>
    </row>
    <row r="4409" spans="1:4" x14ac:dyDescent="0.2">
      <c r="A4409" s="6" t="s">
        <v>1415</v>
      </c>
      <c r="B4409" s="6" t="s">
        <v>27298</v>
      </c>
      <c r="C4409" s="6" t="s">
        <v>21</v>
      </c>
      <c r="D4409" s="6" t="str">
        <f t="shared" si="68"/>
        <v>m</v>
      </c>
    </row>
    <row r="4410" spans="1:4" x14ac:dyDescent="0.2">
      <c r="A4410" s="6" t="s">
        <v>13619</v>
      </c>
      <c r="B4410" s="6" t="s">
        <v>27298</v>
      </c>
      <c r="C4410" s="6" t="s">
        <v>21</v>
      </c>
      <c r="D4410" s="6" t="str">
        <f t="shared" si="68"/>
        <v>m</v>
      </c>
    </row>
    <row r="4411" spans="1:4" x14ac:dyDescent="0.2">
      <c r="A4411" s="6" t="s">
        <v>1416</v>
      </c>
      <c r="B4411" s="6" t="s">
        <v>27299</v>
      </c>
      <c r="C4411" s="6" t="s">
        <v>21</v>
      </c>
      <c r="D4411" s="6" t="str">
        <f t="shared" si="68"/>
        <v>m</v>
      </c>
    </row>
    <row r="4412" spans="1:4" x14ac:dyDescent="0.2">
      <c r="A4412" s="6" t="s">
        <v>13620</v>
      </c>
      <c r="B4412" s="6" t="s">
        <v>27299</v>
      </c>
      <c r="C4412" s="6" t="s">
        <v>21</v>
      </c>
      <c r="D4412" s="6" t="str">
        <f t="shared" si="68"/>
        <v>m</v>
      </c>
    </row>
    <row r="4413" spans="1:4" x14ac:dyDescent="0.2">
      <c r="A4413" s="6" t="s">
        <v>1417</v>
      </c>
      <c r="B4413" s="6" t="s">
        <v>27300</v>
      </c>
      <c r="C4413" s="6" t="s">
        <v>21</v>
      </c>
      <c r="D4413" s="6" t="str">
        <f t="shared" si="68"/>
        <v>m</v>
      </c>
    </row>
    <row r="4414" spans="1:4" x14ac:dyDescent="0.2">
      <c r="A4414" s="6" t="s">
        <v>13621</v>
      </c>
      <c r="B4414" s="6" t="s">
        <v>27300</v>
      </c>
      <c r="C4414" s="6" t="s">
        <v>21</v>
      </c>
      <c r="D4414" s="6" t="str">
        <f t="shared" si="68"/>
        <v>m</v>
      </c>
    </row>
    <row r="4415" spans="1:4" x14ac:dyDescent="0.2">
      <c r="A4415" s="6" t="s">
        <v>1418</v>
      </c>
      <c r="B4415" s="6" t="s">
        <v>27301</v>
      </c>
      <c r="C4415" s="6" t="s">
        <v>21</v>
      </c>
      <c r="D4415" s="6" t="str">
        <f t="shared" si="68"/>
        <v>m</v>
      </c>
    </row>
    <row r="4416" spans="1:4" x14ac:dyDescent="0.2">
      <c r="A4416" s="6" t="s">
        <v>13622</v>
      </c>
      <c r="B4416" s="6" t="s">
        <v>27301</v>
      </c>
      <c r="C4416" s="6" t="s">
        <v>21</v>
      </c>
      <c r="D4416" s="6" t="str">
        <f t="shared" si="68"/>
        <v>m</v>
      </c>
    </row>
    <row r="4417" spans="1:4" x14ac:dyDescent="0.2">
      <c r="A4417" s="6" t="s">
        <v>7171</v>
      </c>
      <c r="B4417" s="6" t="s">
        <v>27302</v>
      </c>
      <c r="C4417" s="6" t="s">
        <v>21</v>
      </c>
      <c r="D4417" s="6" t="str">
        <f t="shared" si="68"/>
        <v>m</v>
      </c>
    </row>
    <row r="4418" spans="1:4" x14ac:dyDescent="0.2">
      <c r="A4418" s="6" t="s">
        <v>13623</v>
      </c>
      <c r="B4418" s="6" t="s">
        <v>27302</v>
      </c>
      <c r="C4418" s="6" t="s">
        <v>21</v>
      </c>
      <c r="D4418" s="6" t="str">
        <f t="shared" ref="D4418:D4481" si="69">LOWER(C4418)</f>
        <v>m</v>
      </c>
    </row>
    <row r="4419" spans="1:4" x14ac:dyDescent="0.2">
      <c r="A4419" s="6" t="s">
        <v>7172</v>
      </c>
      <c r="B4419" s="6" t="s">
        <v>27303</v>
      </c>
      <c r="C4419" s="6" t="s">
        <v>21</v>
      </c>
      <c r="D4419" s="6" t="str">
        <f t="shared" si="69"/>
        <v>m</v>
      </c>
    </row>
    <row r="4420" spans="1:4" x14ac:dyDescent="0.2">
      <c r="A4420" s="6" t="s">
        <v>13624</v>
      </c>
      <c r="B4420" s="6" t="s">
        <v>27303</v>
      </c>
      <c r="C4420" s="6" t="s">
        <v>21</v>
      </c>
      <c r="D4420" s="6" t="str">
        <f t="shared" si="69"/>
        <v>m</v>
      </c>
    </row>
    <row r="4421" spans="1:4" x14ac:dyDescent="0.2">
      <c r="A4421" s="6" t="s">
        <v>7173</v>
      </c>
      <c r="B4421" s="6" t="s">
        <v>27304</v>
      </c>
      <c r="C4421" s="6" t="s">
        <v>21</v>
      </c>
      <c r="D4421" s="6" t="str">
        <f t="shared" si="69"/>
        <v>m</v>
      </c>
    </row>
    <row r="4422" spans="1:4" x14ac:dyDescent="0.2">
      <c r="A4422" s="6" t="s">
        <v>13625</v>
      </c>
      <c r="B4422" s="6" t="s">
        <v>27304</v>
      </c>
      <c r="C4422" s="6" t="s">
        <v>21</v>
      </c>
      <c r="D4422" s="6" t="str">
        <f t="shared" si="69"/>
        <v>m</v>
      </c>
    </row>
    <row r="4423" spans="1:4" x14ac:dyDescent="0.2">
      <c r="A4423" s="6" t="s">
        <v>7174</v>
      </c>
      <c r="B4423" s="6" t="s">
        <v>27305</v>
      </c>
      <c r="C4423" s="6" t="s">
        <v>21</v>
      </c>
      <c r="D4423" s="6" t="str">
        <f t="shared" si="69"/>
        <v>m</v>
      </c>
    </row>
    <row r="4424" spans="1:4" x14ac:dyDescent="0.2">
      <c r="A4424" s="6" t="s">
        <v>13626</v>
      </c>
      <c r="B4424" s="6" t="s">
        <v>27305</v>
      </c>
      <c r="C4424" s="6" t="s">
        <v>21</v>
      </c>
      <c r="D4424" s="6" t="str">
        <f t="shared" si="69"/>
        <v>m</v>
      </c>
    </row>
    <row r="4425" spans="1:4" x14ac:dyDescent="0.2">
      <c r="A4425" s="6" t="s">
        <v>7175</v>
      </c>
      <c r="B4425" s="6" t="s">
        <v>27306</v>
      </c>
      <c r="C4425" s="6" t="s">
        <v>21</v>
      </c>
      <c r="D4425" s="6" t="str">
        <f t="shared" si="69"/>
        <v>m</v>
      </c>
    </row>
    <row r="4426" spans="1:4" x14ac:dyDescent="0.2">
      <c r="A4426" s="6" t="s">
        <v>13627</v>
      </c>
      <c r="B4426" s="6" t="s">
        <v>27306</v>
      </c>
      <c r="C4426" s="6" t="s">
        <v>21</v>
      </c>
      <c r="D4426" s="6" t="str">
        <f t="shared" si="69"/>
        <v>m</v>
      </c>
    </row>
    <row r="4427" spans="1:4" x14ac:dyDescent="0.2">
      <c r="A4427" s="6" t="s">
        <v>7176</v>
      </c>
      <c r="B4427" s="6" t="s">
        <v>27307</v>
      </c>
      <c r="C4427" s="6" t="s">
        <v>21</v>
      </c>
      <c r="D4427" s="6" t="str">
        <f t="shared" si="69"/>
        <v>m</v>
      </c>
    </row>
    <row r="4428" spans="1:4" x14ac:dyDescent="0.2">
      <c r="A4428" s="6" t="s">
        <v>13628</v>
      </c>
      <c r="B4428" s="6" t="s">
        <v>27307</v>
      </c>
      <c r="C4428" s="6" t="s">
        <v>21</v>
      </c>
      <c r="D4428" s="6" t="str">
        <f t="shared" si="69"/>
        <v>m</v>
      </c>
    </row>
    <row r="4429" spans="1:4" x14ac:dyDescent="0.2">
      <c r="A4429" s="6" t="s">
        <v>7177</v>
      </c>
      <c r="B4429" s="6" t="s">
        <v>27308</v>
      </c>
      <c r="C4429" s="6" t="s">
        <v>21</v>
      </c>
      <c r="D4429" s="6" t="str">
        <f t="shared" si="69"/>
        <v>m</v>
      </c>
    </row>
    <row r="4430" spans="1:4" x14ac:dyDescent="0.2">
      <c r="A4430" s="6" t="s">
        <v>13629</v>
      </c>
      <c r="B4430" s="6" t="s">
        <v>27308</v>
      </c>
      <c r="C4430" s="6" t="s">
        <v>21</v>
      </c>
      <c r="D4430" s="6" t="str">
        <f t="shared" si="69"/>
        <v>m</v>
      </c>
    </row>
    <row r="4431" spans="1:4" x14ac:dyDescent="0.2">
      <c r="A4431" s="6" t="s">
        <v>7178</v>
      </c>
      <c r="B4431" s="6" t="s">
        <v>27309</v>
      </c>
      <c r="C4431" s="6" t="s">
        <v>21</v>
      </c>
      <c r="D4431" s="6" t="str">
        <f t="shared" si="69"/>
        <v>m</v>
      </c>
    </row>
    <row r="4432" spans="1:4" x14ac:dyDescent="0.2">
      <c r="A4432" s="6" t="s">
        <v>13630</v>
      </c>
      <c r="B4432" s="6" t="s">
        <v>27309</v>
      </c>
      <c r="C4432" s="6" t="s">
        <v>21</v>
      </c>
      <c r="D4432" s="6" t="str">
        <f t="shared" si="69"/>
        <v>m</v>
      </c>
    </row>
    <row r="4433" spans="1:4" x14ac:dyDescent="0.2">
      <c r="A4433" s="6" t="s">
        <v>7179</v>
      </c>
      <c r="B4433" s="6" t="s">
        <v>27310</v>
      </c>
      <c r="C4433" s="6" t="s">
        <v>21</v>
      </c>
      <c r="D4433" s="6" t="str">
        <f t="shared" si="69"/>
        <v>m</v>
      </c>
    </row>
    <row r="4434" spans="1:4" x14ac:dyDescent="0.2">
      <c r="A4434" s="6" t="s">
        <v>13631</v>
      </c>
      <c r="B4434" s="6" t="s">
        <v>27310</v>
      </c>
      <c r="C4434" s="6" t="s">
        <v>21</v>
      </c>
      <c r="D4434" s="6" t="str">
        <f t="shared" si="69"/>
        <v>m</v>
      </c>
    </row>
    <row r="4435" spans="1:4" x14ac:dyDescent="0.2">
      <c r="A4435" s="6" t="s">
        <v>7180</v>
      </c>
      <c r="B4435" s="6" t="s">
        <v>27311</v>
      </c>
      <c r="C4435" s="6" t="s">
        <v>21</v>
      </c>
      <c r="D4435" s="6" t="str">
        <f t="shared" si="69"/>
        <v>m</v>
      </c>
    </row>
    <row r="4436" spans="1:4" x14ac:dyDescent="0.2">
      <c r="A4436" s="6" t="s">
        <v>13632</v>
      </c>
      <c r="B4436" s="6" t="s">
        <v>27311</v>
      </c>
      <c r="C4436" s="6" t="s">
        <v>21</v>
      </c>
      <c r="D4436" s="6" t="str">
        <f t="shared" si="69"/>
        <v>m</v>
      </c>
    </row>
    <row r="4437" spans="1:4" x14ac:dyDescent="0.2">
      <c r="A4437" s="6" t="s">
        <v>7181</v>
      </c>
      <c r="B4437" s="6" t="s">
        <v>27312</v>
      </c>
      <c r="C4437" s="6" t="s">
        <v>21</v>
      </c>
      <c r="D4437" s="6" t="str">
        <f t="shared" si="69"/>
        <v>m</v>
      </c>
    </row>
    <row r="4438" spans="1:4" x14ac:dyDescent="0.2">
      <c r="A4438" s="6" t="s">
        <v>13633</v>
      </c>
      <c r="B4438" s="6" t="s">
        <v>27312</v>
      </c>
      <c r="C4438" s="6" t="s">
        <v>21</v>
      </c>
      <c r="D4438" s="6" t="str">
        <f t="shared" si="69"/>
        <v>m</v>
      </c>
    </row>
    <row r="4439" spans="1:4" x14ac:dyDescent="0.2">
      <c r="A4439" s="6" t="s">
        <v>7182</v>
      </c>
      <c r="B4439" s="6" t="s">
        <v>27313</v>
      </c>
      <c r="C4439" s="6" t="s">
        <v>21</v>
      </c>
      <c r="D4439" s="6" t="str">
        <f t="shared" si="69"/>
        <v>m</v>
      </c>
    </row>
    <row r="4440" spans="1:4" x14ac:dyDescent="0.2">
      <c r="A4440" s="6" t="s">
        <v>13634</v>
      </c>
      <c r="B4440" s="6" t="s">
        <v>27313</v>
      </c>
      <c r="C4440" s="6" t="s">
        <v>21</v>
      </c>
      <c r="D4440" s="6" t="str">
        <f t="shared" si="69"/>
        <v>m</v>
      </c>
    </row>
    <row r="4441" spans="1:4" x14ac:dyDescent="0.2">
      <c r="A4441" s="6" t="s">
        <v>7183</v>
      </c>
      <c r="B4441" s="6" t="s">
        <v>27314</v>
      </c>
      <c r="C4441" s="6" t="s">
        <v>21</v>
      </c>
      <c r="D4441" s="6" t="str">
        <f t="shared" si="69"/>
        <v>m</v>
      </c>
    </row>
    <row r="4442" spans="1:4" x14ac:dyDescent="0.2">
      <c r="A4442" s="6" t="s">
        <v>13635</v>
      </c>
      <c r="B4442" s="6" t="s">
        <v>27314</v>
      </c>
      <c r="C4442" s="6" t="s">
        <v>21</v>
      </c>
      <c r="D4442" s="6" t="str">
        <f t="shared" si="69"/>
        <v>m</v>
      </c>
    </row>
    <row r="4443" spans="1:4" x14ac:dyDescent="0.2">
      <c r="A4443" s="6" t="s">
        <v>7184</v>
      </c>
      <c r="B4443" s="6" t="s">
        <v>27315</v>
      </c>
      <c r="C4443" s="6" t="s">
        <v>21</v>
      </c>
      <c r="D4443" s="6" t="str">
        <f t="shared" si="69"/>
        <v>m</v>
      </c>
    </row>
    <row r="4444" spans="1:4" x14ac:dyDescent="0.2">
      <c r="A4444" s="6" t="s">
        <v>13636</v>
      </c>
      <c r="B4444" s="6" t="s">
        <v>27315</v>
      </c>
      <c r="C4444" s="6" t="s">
        <v>21</v>
      </c>
      <c r="D4444" s="6" t="str">
        <f t="shared" si="69"/>
        <v>m</v>
      </c>
    </row>
    <row r="4445" spans="1:4" x14ac:dyDescent="0.2">
      <c r="A4445" s="6" t="s">
        <v>7185</v>
      </c>
      <c r="B4445" s="6" t="s">
        <v>27316</v>
      </c>
      <c r="C4445" s="6" t="s">
        <v>21</v>
      </c>
      <c r="D4445" s="6" t="str">
        <f t="shared" si="69"/>
        <v>m</v>
      </c>
    </row>
    <row r="4446" spans="1:4" x14ac:dyDescent="0.2">
      <c r="A4446" s="6" t="s">
        <v>13637</v>
      </c>
      <c r="B4446" s="6" t="s">
        <v>27316</v>
      </c>
      <c r="C4446" s="6" t="s">
        <v>21</v>
      </c>
      <c r="D4446" s="6" t="str">
        <f t="shared" si="69"/>
        <v>m</v>
      </c>
    </row>
    <row r="4447" spans="1:4" x14ac:dyDescent="0.2">
      <c r="A4447" s="6" t="s">
        <v>7186</v>
      </c>
      <c r="B4447" s="6" t="s">
        <v>27317</v>
      </c>
      <c r="C4447" s="6" t="s">
        <v>21</v>
      </c>
      <c r="D4447" s="6" t="str">
        <f t="shared" si="69"/>
        <v>m</v>
      </c>
    </row>
    <row r="4448" spans="1:4" x14ac:dyDescent="0.2">
      <c r="A4448" s="6" t="s">
        <v>13638</v>
      </c>
      <c r="B4448" s="6" t="s">
        <v>27317</v>
      </c>
      <c r="C4448" s="6" t="s">
        <v>21</v>
      </c>
      <c r="D4448" s="6" t="str">
        <f t="shared" si="69"/>
        <v>m</v>
      </c>
    </row>
    <row r="4449" spans="1:4" x14ac:dyDescent="0.2">
      <c r="A4449" s="6" t="s">
        <v>7187</v>
      </c>
      <c r="B4449" s="6" t="s">
        <v>27318</v>
      </c>
      <c r="C4449" s="6" t="s">
        <v>21</v>
      </c>
      <c r="D4449" s="6" t="str">
        <f t="shared" si="69"/>
        <v>m</v>
      </c>
    </row>
    <row r="4450" spans="1:4" x14ac:dyDescent="0.2">
      <c r="A4450" s="6" t="s">
        <v>13639</v>
      </c>
      <c r="B4450" s="6" t="s">
        <v>27318</v>
      </c>
      <c r="C4450" s="6" t="s">
        <v>21</v>
      </c>
      <c r="D4450" s="6" t="str">
        <f t="shared" si="69"/>
        <v>m</v>
      </c>
    </row>
    <row r="4451" spans="1:4" x14ac:dyDescent="0.2">
      <c r="A4451" s="6" t="s">
        <v>1419</v>
      </c>
      <c r="B4451" s="6" t="s">
        <v>27319</v>
      </c>
      <c r="C4451" s="6" t="s">
        <v>21</v>
      </c>
      <c r="D4451" s="6" t="str">
        <f t="shared" si="69"/>
        <v>m</v>
      </c>
    </row>
    <row r="4452" spans="1:4" x14ac:dyDescent="0.2">
      <c r="A4452" s="6" t="s">
        <v>13640</v>
      </c>
      <c r="B4452" s="6" t="s">
        <v>27319</v>
      </c>
      <c r="C4452" s="6" t="s">
        <v>21</v>
      </c>
      <c r="D4452" s="6" t="str">
        <f t="shared" si="69"/>
        <v>m</v>
      </c>
    </row>
    <row r="4453" spans="1:4" x14ac:dyDescent="0.2">
      <c r="A4453" s="6" t="s">
        <v>1420</v>
      </c>
      <c r="B4453" s="6" t="s">
        <v>27320</v>
      </c>
      <c r="C4453" s="6" t="s">
        <v>21</v>
      </c>
      <c r="D4453" s="6" t="str">
        <f t="shared" si="69"/>
        <v>m</v>
      </c>
    </row>
    <row r="4454" spans="1:4" x14ac:dyDescent="0.2">
      <c r="A4454" s="6" t="s">
        <v>13641</v>
      </c>
      <c r="B4454" s="6" t="s">
        <v>27320</v>
      </c>
      <c r="C4454" s="6" t="s">
        <v>21</v>
      </c>
      <c r="D4454" s="6" t="str">
        <f t="shared" si="69"/>
        <v>m</v>
      </c>
    </row>
    <row r="4455" spans="1:4" x14ac:dyDescent="0.2">
      <c r="A4455" s="6" t="s">
        <v>1421</v>
      </c>
      <c r="B4455" s="6" t="s">
        <v>27321</v>
      </c>
      <c r="C4455" s="6" t="s">
        <v>21</v>
      </c>
      <c r="D4455" s="6" t="str">
        <f t="shared" si="69"/>
        <v>m</v>
      </c>
    </row>
    <row r="4456" spans="1:4" x14ac:dyDescent="0.2">
      <c r="A4456" s="6" t="s">
        <v>13642</v>
      </c>
      <c r="B4456" s="6" t="s">
        <v>27321</v>
      </c>
      <c r="C4456" s="6" t="s">
        <v>21</v>
      </c>
      <c r="D4456" s="6" t="str">
        <f t="shared" si="69"/>
        <v>m</v>
      </c>
    </row>
    <row r="4457" spans="1:4" x14ac:dyDescent="0.2">
      <c r="A4457" s="6" t="s">
        <v>1422</v>
      </c>
      <c r="B4457" s="6" t="s">
        <v>27322</v>
      </c>
      <c r="C4457" s="6" t="s">
        <v>21</v>
      </c>
      <c r="D4457" s="6" t="str">
        <f t="shared" si="69"/>
        <v>m</v>
      </c>
    </row>
    <row r="4458" spans="1:4" x14ac:dyDescent="0.2">
      <c r="A4458" s="6" t="s">
        <v>13643</v>
      </c>
      <c r="B4458" s="6" t="s">
        <v>27322</v>
      </c>
      <c r="C4458" s="6" t="s">
        <v>21</v>
      </c>
      <c r="D4458" s="6" t="str">
        <f t="shared" si="69"/>
        <v>m</v>
      </c>
    </row>
    <row r="4459" spans="1:4" x14ac:dyDescent="0.2">
      <c r="A4459" s="6" t="s">
        <v>1423</v>
      </c>
      <c r="B4459" s="6" t="s">
        <v>27323</v>
      </c>
      <c r="C4459" s="6" t="s">
        <v>21</v>
      </c>
      <c r="D4459" s="6" t="str">
        <f t="shared" si="69"/>
        <v>m</v>
      </c>
    </row>
    <row r="4460" spans="1:4" x14ac:dyDescent="0.2">
      <c r="A4460" s="6" t="s">
        <v>13644</v>
      </c>
      <c r="B4460" s="6" t="s">
        <v>27323</v>
      </c>
      <c r="C4460" s="6" t="s">
        <v>21</v>
      </c>
      <c r="D4460" s="6" t="str">
        <f t="shared" si="69"/>
        <v>m</v>
      </c>
    </row>
    <row r="4461" spans="1:4" x14ac:dyDescent="0.2">
      <c r="A4461" s="6" t="s">
        <v>1424</v>
      </c>
      <c r="B4461" s="6" t="s">
        <v>27324</v>
      </c>
      <c r="C4461" s="6" t="s">
        <v>12</v>
      </c>
      <c r="D4461" s="6" t="str">
        <f t="shared" si="69"/>
        <v>un</v>
      </c>
    </row>
    <row r="4462" spans="1:4" x14ac:dyDescent="0.2">
      <c r="A4462" s="6" t="s">
        <v>13645</v>
      </c>
      <c r="B4462" s="6" t="s">
        <v>27324</v>
      </c>
      <c r="C4462" s="6" t="s">
        <v>12</v>
      </c>
      <c r="D4462" s="6" t="str">
        <f t="shared" si="69"/>
        <v>un</v>
      </c>
    </row>
    <row r="4463" spans="1:4" x14ac:dyDescent="0.2">
      <c r="A4463" s="6" t="s">
        <v>1425</v>
      </c>
      <c r="B4463" s="6" t="s">
        <v>27325</v>
      </c>
      <c r="C4463" s="6" t="s">
        <v>12</v>
      </c>
      <c r="D4463" s="6" t="str">
        <f t="shared" si="69"/>
        <v>un</v>
      </c>
    </row>
    <row r="4464" spans="1:4" x14ac:dyDescent="0.2">
      <c r="A4464" s="6" t="s">
        <v>13646</v>
      </c>
      <c r="B4464" s="6" t="s">
        <v>27325</v>
      </c>
      <c r="C4464" s="6" t="s">
        <v>12</v>
      </c>
      <c r="D4464" s="6" t="str">
        <f t="shared" si="69"/>
        <v>un</v>
      </c>
    </row>
    <row r="4465" spans="1:4" x14ac:dyDescent="0.2">
      <c r="A4465" s="6" t="s">
        <v>1426</v>
      </c>
      <c r="B4465" s="6" t="s">
        <v>27326</v>
      </c>
      <c r="C4465" s="6" t="s">
        <v>12</v>
      </c>
      <c r="D4465" s="6" t="str">
        <f t="shared" si="69"/>
        <v>un</v>
      </c>
    </row>
    <row r="4466" spans="1:4" x14ac:dyDescent="0.2">
      <c r="A4466" s="6" t="s">
        <v>13647</v>
      </c>
      <c r="B4466" s="6" t="s">
        <v>27326</v>
      </c>
      <c r="C4466" s="6" t="s">
        <v>12</v>
      </c>
      <c r="D4466" s="6" t="str">
        <f t="shared" si="69"/>
        <v>un</v>
      </c>
    </row>
    <row r="4467" spans="1:4" x14ac:dyDescent="0.2">
      <c r="A4467" s="6" t="s">
        <v>1427</v>
      </c>
      <c r="B4467" s="6" t="s">
        <v>27327</v>
      </c>
      <c r="C4467" s="6" t="s">
        <v>12</v>
      </c>
      <c r="D4467" s="6" t="str">
        <f t="shared" si="69"/>
        <v>un</v>
      </c>
    </row>
    <row r="4468" spans="1:4" x14ac:dyDescent="0.2">
      <c r="A4468" s="6" t="s">
        <v>13648</v>
      </c>
      <c r="B4468" s="6" t="s">
        <v>27327</v>
      </c>
      <c r="C4468" s="6" t="s">
        <v>12</v>
      </c>
      <c r="D4468" s="6" t="str">
        <f t="shared" si="69"/>
        <v>un</v>
      </c>
    </row>
    <row r="4469" spans="1:4" x14ac:dyDescent="0.2">
      <c r="A4469" s="6" t="s">
        <v>1428</v>
      </c>
      <c r="B4469" s="6" t="s">
        <v>27328</v>
      </c>
      <c r="C4469" s="6" t="s">
        <v>12</v>
      </c>
      <c r="D4469" s="6" t="str">
        <f t="shared" si="69"/>
        <v>un</v>
      </c>
    </row>
    <row r="4470" spans="1:4" x14ac:dyDescent="0.2">
      <c r="A4470" s="6" t="s">
        <v>13649</v>
      </c>
      <c r="B4470" s="6" t="s">
        <v>27328</v>
      </c>
      <c r="C4470" s="6" t="s">
        <v>12</v>
      </c>
      <c r="D4470" s="6" t="str">
        <f t="shared" si="69"/>
        <v>un</v>
      </c>
    </row>
    <row r="4471" spans="1:4" x14ac:dyDescent="0.2">
      <c r="A4471" s="6" t="s">
        <v>1429</v>
      </c>
      <c r="B4471" s="6" t="s">
        <v>27329</v>
      </c>
      <c r="C4471" s="6" t="s">
        <v>12</v>
      </c>
      <c r="D4471" s="6" t="str">
        <f t="shared" si="69"/>
        <v>un</v>
      </c>
    </row>
    <row r="4472" spans="1:4" x14ac:dyDescent="0.2">
      <c r="A4472" s="6" t="s">
        <v>13650</v>
      </c>
      <c r="B4472" s="6" t="s">
        <v>27329</v>
      </c>
      <c r="C4472" s="6" t="s">
        <v>12</v>
      </c>
      <c r="D4472" s="6" t="str">
        <f t="shared" si="69"/>
        <v>un</v>
      </c>
    </row>
    <row r="4473" spans="1:4" x14ac:dyDescent="0.2">
      <c r="A4473" s="6" t="s">
        <v>1430</v>
      </c>
      <c r="B4473" s="6" t="s">
        <v>27330</v>
      </c>
      <c r="C4473" s="6" t="s">
        <v>12</v>
      </c>
      <c r="D4473" s="6" t="str">
        <f t="shared" si="69"/>
        <v>un</v>
      </c>
    </row>
    <row r="4474" spans="1:4" x14ac:dyDescent="0.2">
      <c r="A4474" s="6" t="s">
        <v>13651</v>
      </c>
      <c r="B4474" s="6" t="s">
        <v>27330</v>
      </c>
      <c r="C4474" s="6" t="s">
        <v>12</v>
      </c>
      <c r="D4474" s="6" t="str">
        <f t="shared" si="69"/>
        <v>un</v>
      </c>
    </row>
    <row r="4475" spans="1:4" x14ac:dyDescent="0.2">
      <c r="A4475" s="6" t="s">
        <v>1431</v>
      </c>
      <c r="B4475" s="6" t="s">
        <v>27331</v>
      </c>
      <c r="C4475" s="6" t="s">
        <v>12</v>
      </c>
      <c r="D4475" s="6" t="str">
        <f t="shared" si="69"/>
        <v>un</v>
      </c>
    </row>
    <row r="4476" spans="1:4" x14ac:dyDescent="0.2">
      <c r="A4476" s="6" t="s">
        <v>13652</v>
      </c>
      <c r="B4476" s="6" t="s">
        <v>27331</v>
      </c>
      <c r="C4476" s="6" t="s">
        <v>12</v>
      </c>
      <c r="D4476" s="6" t="str">
        <f t="shared" si="69"/>
        <v>un</v>
      </c>
    </row>
    <row r="4477" spans="1:4" x14ac:dyDescent="0.2">
      <c r="A4477" s="6" t="s">
        <v>1432</v>
      </c>
      <c r="B4477" s="6" t="s">
        <v>27332</v>
      </c>
      <c r="C4477" s="6" t="s">
        <v>12</v>
      </c>
      <c r="D4477" s="6" t="str">
        <f t="shared" si="69"/>
        <v>un</v>
      </c>
    </row>
    <row r="4478" spans="1:4" x14ac:dyDescent="0.2">
      <c r="A4478" s="6" t="s">
        <v>13653</v>
      </c>
      <c r="B4478" s="6" t="s">
        <v>27332</v>
      </c>
      <c r="C4478" s="6" t="s">
        <v>12</v>
      </c>
      <c r="D4478" s="6" t="str">
        <f t="shared" si="69"/>
        <v>un</v>
      </c>
    </row>
    <row r="4479" spans="1:4" x14ac:dyDescent="0.2">
      <c r="A4479" s="6" t="s">
        <v>1433</v>
      </c>
      <c r="B4479" s="6" t="s">
        <v>27333</v>
      </c>
      <c r="C4479" s="6" t="s">
        <v>12</v>
      </c>
      <c r="D4479" s="6" t="str">
        <f t="shared" si="69"/>
        <v>un</v>
      </c>
    </row>
    <row r="4480" spans="1:4" x14ac:dyDescent="0.2">
      <c r="A4480" s="6" t="s">
        <v>13654</v>
      </c>
      <c r="B4480" s="6" t="s">
        <v>27333</v>
      </c>
      <c r="C4480" s="6" t="s">
        <v>12</v>
      </c>
      <c r="D4480" s="6" t="str">
        <f t="shared" si="69"/>
        <v>un</v>
      </c>
    </row>
    <row r="4481" spans="1:4" x14ac:dyDescent="0.2">
      <c r="A4481" s="6" t="s">
        <v>1434</v>
      </c>
      <c r="B4481" s="6" t="s">
        <v>27334</v>
      </c>
      <c r="C4481" s="6" t="s">
        <v>12</v>
      </c>
      <c r="D4481" s="6" t="str">
        <f t="shared" si="69"/>
        <v>un</v>
      </c>
    </row>
    <row r="4482" spans="1:4" x14ac:dyDescent="0.2">
      <c r="A4482" s="6" t="s">
        <v>13655</v>
      </c>
      <c r="B4482" s="6" t="s">
        <v>27334</v>
      </c>
      <c r="C4482" s="6" t="s">
        <v>12</v>
      </c>
      <c r="D4482" s="6" t="str">
        <f t="shared" ref="D4482:D4545" si="70">LOWER(C4482)</f>
        <v>un</v>
      </c>
    </row>
    <row r="4483" spans="1:4" x14ac:dyDescent="0.2">
      <c r="A4483" s="6" t="s">
        <v>1435</v>
      </c>
      <c r="B4483" s="6" t="s">
        <v>27335</v>
      </c>
      <c r="C4483" s="6" t="s">
        <v>12</v>
      </c>
      <c r="D4483" s="6" t="str">
        <f t="shared" si="70"/>
        <v>un</v>
      </c>
    </row>
    <row r="4484" spans="1:4" x14ac:dyDescent="0.2">
      <c r="A4484" s="6" t="s">
        <v>13656</v>
      </c>
      <c r="B4484" s="6" t="s">
        <v>27335</v>
      </c>
      <c r="C4484" s="6" t="s">
        <v>12</v>
      </c>
      <c r="D4484" s="6" t="str">
        <f t="shared" si="70"/>
        <v>un</v>
      </c>
    </row>
    <row r="4485" spans="1:4" x14ac:dyDescent="0.2">
      <c r="A4485" s="6" t="s">
        <v>7188</v>
      </c>
      <c r="B4485" s="6" t="s">
        <v>27336</v>
      </c>
      <c r="C4485" s="6" t="s">
        <v>12</v>
      </c>
      <c r="D4485" s="6" t="str">
        <f t="shared" si="70"/>
        <v>un</v>
      </c>
    </row>
    <row r="4486" spans="1:4" x14ac:dyDescent="0.2">
      <c r="A4486" s="6" t="s">
        <v>13657</v>
      </c>
      <c r="B4486" s="6" t="s">
        <v>27336</v>
      </c>
      <c r="C4486" s="6" t="s">
        <v>12</v>
      </c>
      <c r="D4486" s="6" t="str">
        <f t="shared" si="70"/>
        <v>un</v>
      </c>
    </row>
    <row r="4487" spans="1:4" x14ac:dyDescent="0.2">
      <c r="A4487" s="6" t="s">
        <v>7189</v>
      </c>
      <c r="B4487" s="6" t="s">
        <v>27337</v>
      </c>
      <c r="C4487" s="6" t="s">
        <v>12</v>
      </c>
      <c r="D4487" s="6" t="str">
        <f t="shared" si="70"/>
        <v>un</v>
      </c>
    </row>
    <row r="4488" spans="1:4" x14ac:dyDescent="0.2">
      <c r="A4488" s="6" t="s">
        <v>13658</v>
      </c>
      <c r="B4488" s="6" t="s">
        <v>27337</v>
      </c>
      <c r="C4488" s="6" t="s">
        <v>12</v>
      </c>
      <c r="D4488" s="6" t="str">
        <f t="shared" si="70"/>
        <v>un</v>
      </c>
    </row>
    <row r="4489" spans="1:4" x14ac:dyDescent="0.2">
      <c r="A4489" s="6" t="s">
        <v>7190</v>
      </c>
      <c r="B4489" s="6" t="s">
        <v>27338</v>
      </c>
      <c r="C4489" s="6" t="s">
        <v>12</v>
      </c>
      <c r="D4489" s="6" t="str">
        <f t="shared" si="70"/>
        <v>un</v>
      </c>
    </row>
    <row r="4490" spans="1:4" x14ac:dyDescent="0.2">
      <c r="A4490" s="6" t="s">
        <v>13659</v>
      </c>
      <c r="B4490" s="6" t="s">
        <v>27338</v>
      </c>
      <c r="C4490" s="6" t="s">
        <v>12</v>
      </c>
      <c r="D4490" s="6" t="str">
        <f t="shared" si="70"/>
        <v>un</v>
      </c>
    </row>
    <row r="4491" spans="1:4" x14ac:dyDescent="0.2">
      <c r="A4491" s="6" t="s">
        <v>7191</v>
      </c>
      <c r="B4491" s="6" t="s">
        <v>27339</v>
      </c>
      <c r="C4491" s="6" t="s">
        <v>12</v>
      </c>
      <c r="D4491" s="6" t="str">
        <f t="shared" si="70"/>
        <v>un</v>
      </c>
    </row>
    <row r="4492" spans="1:4" x14ac:dyDescent="0.2">
      <c r="A4492" s="6" t="s">
        <v>13660</v>
      </c>
      <c r="B4492" s="6" t="s">
        <v>27339</v>
      </c>
      <c r="C4492" s="6" t="s">
        <v>12</v>
      </c>
      <c r="D4492" s="6" t="str">
        <f t="shared" si="70"/>
        <v>un</v>
      </c>
    </row>
    <row r="4493" spans="1:4" x14ac:dyDescent="0.2">
      <c r="A4493" s="6" t="s">
        <v>7192</v>
      </c>
      <c r="B4493" s="6" t="s">
        <v>27340</v>
      </c>
      <c r="C4493" s="6" t="s">
        <v>12</v>
      </c>
      <c r="D4493" s="6" t="str">
        <f t="shared" si="70"/>
        <v>un</v>
      </c>
    </row>
    <row r="4494" spans="1:4" x14ac:dyDescent="0.2">
      <c r="A4494" s="6" t="s">
        <v>13661</v>
      </c>
      <c r="B4494" s="6" t="s">
        <v>27340</v>
      </c>
      <c r="C4494" s="6" t="s">
        <v>12</v>
      </c>
      <c r="D4494" s="6" t="str">
        <f t="shared" si="70"/>
        <v>un</v>
      </c>
    </row>
    <row r="4495" spans="1:4" x14ac:dyDescent="0.2">
      <c r="A4495" s="6" t="s">
        <v>1436</v>
      </c>
      <c r="B4495" s="6" t="s">
        <v>27341</v>
      </c>
      <c r="C4495" s="6" t="s">
        <v>12</v>
      </c>
      <c r="D4495" s="6" t="str">
        <f t="shared" si="70"/>
        <v>un</v>
      </c>
    </row>
    <row r="4496" spans="1:4" x14ac:dyDescent="0.2">
      <c r="A4496" s="6" t="s">
        <v>13662</v>
      </c>
      <c r="B4496" s="6" t="s">
        <v>27341</v>
      </c>
      <c r="C4496" s="6" t="s">
        <v>12</v>
      </c>
      <c r="D4496" s="6" t="str">
        <f t="shared" si="70"/>
        <v>un</v>
      </c>
    </row>
    <row r="4497" spans="1:4" x14ac:dyDescent="0.2">
      <c r="A4497" s="6" t="s">
        <v>1437</v>
      </c>
      <c r="B4497" s="6" t="s">
        <v>27342</v>
      </c>
      <c r="C4497" s="6" t="s">
        <v>12</v>
      </c>
      <c r="D4497" s="6" t="str">
        <f t="shared" si="70"/>
        <v>un</v>
      </c>
    </row>
    <row r="4498" spans="1:4" x14ac:dyDescent="0.2">
      <c r="A4498" s="6" t="s">
        <v>13663</v>
      </c>
      <c r="B4498" s="6" t="s">
        <v>27342</v>
      </c>
      <c r="C4498" s="6" t="s">
        <v>12</v>
      </c>
      <c r="D4498" s="6" t="str">
        <f t="shared" si="70"/>
        <v>un</v>
      </c>
    </row>
    <row r="4499" spans="1:4" x14ac:dyDescent="0.2">
      <c r="A4499" s="6" t="s">
        <v>1438</v>
      </c>
      <c r="B4499" s="6" t="s">
        <v>27343</v>
      </c>
      <c r="C4499" s="6" t="s">
        <v>12</v>
      </c>
      <c r="D4499" s="6" t="str">
        <f t="shared" si="70"/>
        <v>un</v>
      </c>
    </row>
    <row r="4500" spans="1:4" x14ac:dyDescent="0.2">
      <c r="A4500" s="6" t="s">
        <v>13664</v>
      </c>
      <c r="B4500" s="6" t="s">
        <v>27343</v>
      </c>
      <c r="C4500" s="6" t="s">
        <v>12</v>
      </c>
      <c r="D4500" s="6" t="str">
        <f t="shared" si="70"/>
        <v>un</v>
      </c>
    </row>
    <row r="4501" spans="1:4" x14ac:dyDescent="0.2">
      <c r="A4501" s="6" t="s">
        <v>1439</v>
      </c>
      <c r="B4501" s="6" t="s">
        <v>27344</v>
      </c>
      <c r="C4501" s="6" t="s">
        <v>12</v>
      </c>
      <c r="D4501" s="6" t="str">
        <f t="shared" si="70"/>
        <v>un</v>
      </c>
    </row>
    <row r="4502" spans="1:4" x14ac:dyDescent="0.2">
      <c r="A4502" s="6" t="s">
        <v>13665</v>
      </c>
      <c r="B4502" s="6" t="s">
        <v>27344</v>
      </c>
      <c r="C4502" s="6" t="s">
        <v>12</v>
      </c>
      <c r="D4502" s="6" t="str">
        <f t="shared" si="70"/>
        <v>un</v>
      </c>
    </row>
    <row r="4503" spans="1:4" x14ac:dyDescent="0.2">
      <c r="A4503" s="6" t="s">
        <v>1440</v>
      </c>
      <c r="B4503" s="6" t="s">
        <v>27345</v>
      </c>
      <c r="C4503" s="6" t="s">
        <v>12</v>
      </c>
      <c r="D4503" s="6" t="str">
        <f t="shared" si="70"/>
        <v>un</v>
      </c>
    </row>
    <row r="4504" spans="1:4" x14ac:dyDescent="0.2">
      <c r="A4504" s="6" t="s">
        <v>13666</v>
      </c>
      <c r="B4504" s="6" t="s">
        <v>27345</v>
      </c>
      <c r="C4504" s="6" t="s">
        <v>12</v>
      </c>
      <c r="D4504" s="6" t="str">
        <f t="shared" si="70"/>
        <v>un</v>
      </c>
    </row>
    <row r="4505" spans="1:4" x14ac:dyDescent="0.2">
      <c r="A4505" s="6" t="s">
        <v>1441</v>
      </c>
      <c r="B4505" s="6" t="s">
        <v>27346</v>
      </c>
      <c r="C4505" s="6" t="s">
        <v>12</v>
      </c>
      <c r="D4505" s="6" t="str">
        <f t="shared" si="70"/>
        <v>un</v>
      </c>
    </row>
    <row r="4506" spans="1:4" x14ac:dyDescent="0.2">
      <c r="A4506" s="6" t="s">
        <v>13667</v>
      </c>
      <c r="B4506" s="6" t="s">
        <v>27346</v>
      </c>
      <c r="C4506" s="6" t="s">
        <v>12</v>
      </c>
      <c r="D4506" s="6" t="str">
        <f t="shared" si="70"/>
        <v>un</v>
      </c>
    </row>
    <row r="4507" spans="1:4" x14ac:dyDescent="0.2">
      <c r="A4507" s="6" t="s">
        <v>1442</v>
      </c>
      <c r="B4507" s="6" t="s">
        <v>27347</v>
      </c>
      <c r="C4507" s="6" t="s">
        <v>12</v>
      </c>
      <c r="D4507" s="6" t="str">
        <f t="shared" si="70"/>
        <v>un</v>
      </c>
    </row>
    <row r="4508" spans="1:4" x14ac:dyDescent="0.2">
      <c r="A4508" s="6" t="s">
        <v>13668</v>
      </c>
      <c r="B4508" s="6" t="s">
        <v>27347</v>
      </c>
      <c r="C4508" s="6" t="s">
        <v>12</v>
      </c>
      <c r="D4508" s="6" t="str">
        <f t="shared" si="70"/>
        <v>un</v>
      </c>
    </row>
    <row r="4509" spans="1:4" x14ac:dyDescent="0.2">
      <c r="A4509" s="6" t="s">
        <v>1443</v>
      </c>
      <c r="B4509" s="6" t="s">
        <v>27348</v>
      </c>
      <c r="C4509" s="6" t="s">
        <v>12</v>
      </c>
      <c r="D4509" s="6" t="str">
        <f t="shared" si="70"/>
        <v>un</v>
      </c>
    </row>
    <row r="4510" spans="1:4" x14ac:dyDescent="0.2">
      <c r="A4510" s="6" t="s">
        <v>13669</v>
      </c>
      <c r="B4510" s="6" t="s">
        <v>27348</v>
      </c>
      <c r="C4510" s="6" t="s">
        <v>12</v>
      </c>
      <c r="D4510" s="6" t="str">
        <f t="shared" si="70"/>
        <v>un</v>
      </c>
    </row>
    <row r="4511" spans="1:4" x14ac:dyDescent="0.2">
      <c r="A4511" s="6" t="s">
        <v>1444</v>
      </c>
      <c r="B4511" s="6" t="s">
        <v>27349</v>
      </c>
      <c r="C4511" s="6" t="s">
        <v>12</v>
      </c>
      <c r="D4511" s="6" t="str">
        <f t="shared" si="70"/>
        <v>un</v>
      </c>
    </row>
    <row r="4512" spans="1:4" x14ac:dyDescent="0.2">
      <c r="A4512" s="6" t="s">
        <v>13670</v>
      </c>
      <c r="B4512" s="6" t="s">
        <v>27349</v>
      </c>
      <c r="C4512" s="6" t="s">
        <v>12</v>
      </c>
      <c r="D4512" s="6" t="str">
        <f t="shared" si="70"/>
        <v>un</v>
      </c>
    </row>
    <row r="4513" spans="1:4" x14ac:dyDescent="0.2">
      <c r="A4513" s="6" t="s">
        <v>1445</v>
      </c>
      <c r="B4513" s="6" t="s">
        <v>27350</v>
      </c>
      <c r="C4513" s="6" t="s">
        <v>12</v>
      </c>
      <c r="D4513" s="6" t="str">
        <f t="shared" si="70"/>
        <v>un</v>
      </c>
    </row>
    <row r="4514" spans="1:4" x14ac:dyDescent="0.2">
      <c r="A4514" s="6" t="s">
        <v>13671</v>
      </c>
      <c r="B4514" s="6" t="s">
        <v>27350</v>
      </c>
      <c r="C4514" s="6" t="s">
        <v>12</v>
      </c>
      <c r="D4514" s="6" t="str">
        <f t="shared" si="70"/>
        <v>un</v>
      </c>
    </row>
    <row r="4515" spans="1:4" x14ac:dyDescent="0.2">
      <c r="A4515" s="6" t="s">
        <v>1446</v>
      </c>
      <c r="B4515" s="6" t="s">
        <v>27351</v>
      </c>
      <c r="C4515" s="6" t="s">
        <v>12</v>
      </c>
      <c r="D4515" s="6" t="str">
        <f t="shared" si="70"/>
        <v>un</v>
      </c>
    </row>
    <row r="4516" spans="1:4" x14ac:dyDescent="0.2">
      <c r="A4516" s="6" t="s">
        <v>13672</v>
      </c>
      <c r="B4516" s="6" t="s">
        <v>27351</v>
      </c>
      <c r="C4516" s="6" t="s">
        <v>12</v>
      </c>
      <c r="D4516" s="6" t="str">
        <f t="shared" si="70"/>
        <v>un</v>
      </c>
    </row>
    <row r="4517" spans="1:4" x14ac:dyDescent="0.2">
      <c r="A4517" s="6" t="s">
        <v>1447</v>
      </c>
      <c r="B4517" s="6" t="s">
        <v>27352</v>
      </c>
      <c r="C4517" s="6" t="s">
        <v>12</v>
      </c>
      <c r="D4517" s="6" t="str">
        <f t="shared" si="70"/>
        <v>un</v>
      </c>
    </row>
    <row r="4518" spans="1:4" x14ac:dyDescent="0.2">
      <c r="A4518" s="6" t="s">
        <v>13673</v>
      </c>
      <c r="B4518" s="6" t="s">
        <v>27352</v>
      </c>
      <c r="C4518" s="6" t="s">
        <v>12</v>
      </c>
      <c r="D4518" s="6" t="str">
        <f t="shared" si="70"/>
        <v>un</v>
      </c>
    </row>
    <row r="4519" spans="1:4" x14ac:dyDescent="0.2">
      <c r="A4519" s="6" t="s">
        <v>1448</v>
      </c>
      <c r="B4519" s="6" t="s">
        <v>27353</v>
      </c>
      <c r="C4519" s="6" t="s">
        <v>12</v>
      </c>
      <c r="D4519" s="6" t="str">
        <f t="shared" si="70"/>
        <v>un</v>
      </c>
    </row>
    <row r="4520" spans="1:4" x14ac:dyDescent="0.2">
      <c r="A4520" s="6" t="s">
        <v>13674</v>
      </c>
      <c r="B4520" s="6" t="s">
        <v>27353</v>
      </c>
      <c r="C4520" s="6" t="s">
        <v>12</v>
      </c>
      <c r="D4520" s="6" t="str">
        <f t="shared" si="70"/>
        <v>un</v>
      </c>
    </row>
    <row r="4521" spans="1:4" x14ac:dyDescent="0.2">
      <c r="A4521" s="6" t="s">
        <v>1449</v>
      </c>
      <c r="B4521" s="6" t="s">
        <v>27354</v>
      </c>
      <c r="C4521" s="6" t="s">
        <v>12</v>
      </c>
      <c r="D4521" s="6" t="str">
        <f t="shared" si="70"/>
        <v>un</v>
      </c>
    </row>
    <row r="4522" spans="1:4" x14ac:dyDescent="0.2">
      <c r="A4522" s="6" t="s">
        <v>13675</v>
      </c>
      <c r="B4522" s="6" t="s">
        <v>27354</v>
      </c>
      <c r="C4522" s="6" t="s">
        <v>12</v>
      </c>
      <c r="D4522" s="6" t="str">
        <f t="shared" si="70"/>
        <v>un</v>
      </c>
    </row>
    <row r="4523" spans="1:4" x14ac:dyDescent="0.2">
      <c r="A4523" s="6" t="s">
        <v>1450</v>
      </c>
      <c r="B4523" s="6" t="s">
        <v>27355</v>
      </c>
      <c r="C4523" s="6" t="s">
        <v>12</v>
      </c>
      <c r="D4523" s="6" t="str">
        <f t="shared" si="70"/>
        <v>un</v>
      </c>
    </row>
    <row r="4524" spans="1:4" x14ac:dyDescent="0.2">
      <c r="A4524" s="6" t="s">
        <v>13676</v>
      </c>
      <c r="B4524" s="6" t="s">
        <v>27355</v>
      </c>
      <c r="C4524" s="6" t="s">
        <v>12</v>
      </c>
      <c r="D4524" s="6" t="str">
        <f t="shared" si="70"/>
        <v>un</v>
      </c>
    </row>
    <row r="4525" spans="1:4" x14ac:dyDescent="0.2">
      <c r="A4525" s="6" t="s">
        <v>1451</v>
      </c>
      <c r="B4525" s="6" t="s">
        <v>27356</v>
      </c>
      <c r="C4525" s="6" t="s">
        <v>12</v>
      </c>
      <c r="D4525" s="6" t="str">
        <f t="shared" si="70"/>
        <v>un</v>
      </c>
    </row>
    <row r="4526" spans="1:4" x14ac:dyDescent="0.2">
      <c r="A4526" s="6" t="s">
        <v>13677</v>
      </c>
      <c r="B4526" s="6" t="s">
        <v>27356</v>
      </c>
      <c r="C4526" s="6" t="s">
        <v>12</v>
      </c>
      <c r="D4526" s="6" t="str">
        <f t="shared" si="70"/>
        <v>un</v>
      </c>
    </row>
    <row r="4527" spans="1:4" x14ac:dyDescent="0.2">
      <c r="A4527" s="6" t="s">
        <v>1452</v>
      </c>
      <c r="B4527" s="6" t="s">
        <v>27357</v>
      </c>
      <c r="C4527" s="6" t="s">
        <v>12</v>
      </c>
      <c r="D4527" s="6" t="str">
        <f t="shared" si="70"/>
        <v>un</v>
      </c>
    </row>
    <row r="4528" spans="1:4" x14ac:dyDescent="0.2">
      <c r="A4528" s="6" t="s">
        <v>13678</v>
      </c>
      <c r="B4528" s="6" t="s">
        <v>27357</v>
      </c>
      <c r="C4528" s="6" t="s">
        <v>12</v>
      </c>
      <c r="D4528" s="6" t="str">
        <f t="shared" si="70"/>
        <v>un</v>
      </c>
    </row>
    <row r="4529" spans="1:4" x14ac:dyDescent="0.2">
      <c r="A4529" s="6" t="s">
        <v>7193</v>
      </c>
      <c r="B4529" s="6" t="s">
        <v>27358</v>
      </c>
      <c r="C4529" s="6" t="s">
        <v>12</v>
      </c>
      <c r="D4529" s="6" t="str">
        <f t="shared" si="70"/>
        <v>un</v>
      </c>
    </row>
    <row r="4530" spans="1:4" x14ac:dyDescent="0.2">
      <c r="A4530" s="6" t="s">
        <v>13679</v>
      </c>
      <c r="B4530" s="6" t="s">
        <v>27358</v>
      </c>
      <c r="C4530" s="6" t="s">
        <v>12</v>
      </c>
      <c r="D4530" s="6" t="str">
        <f t="shared" si="70"/>
        <v>un</v>
      </c>
    </row>
    <row r="4531" spans="1:4" x14ac:dyDescent="0.2">
      <c r="A4531" s="6" t="s">
        <v>7194</v>
      </c>
      <c r="B4531" s="6" t="s">
        <v>27359</v>
      </c>
      <c r="C4531" s="6" t="s">
        <v>12</v>
      </c>
      <c r="D4531" s="6" t="str">
        <f t="shared" si="70"/>
        <v>un</v>
      </c>
    </row>
    <row r="4532" spans="1:4" x14ac:dyDescent="0.2">
      <c r="A4532" s="6" t="s">
        <v>13680</v>
      </c>
      <c r="B4532" s="6" t="s">
        <v>27359</v>
      </c>
      <c r="C4532" s="6" t="s">
        <v>12</v>
      </c>
      <c r="D4532" s="6" t="str">
        <f t="shared" si="70"/>
        <v>un</v>
      </c>
    </row>
    <row r="4533" spans="1:4" x14ac:dyDescent="0.2">
      <c r="A4533" s="6" t="s">
        <v>7195</v>
      </c>
      <c r="B4533" s="6" t="s">
        <v>27360</v>
      </c>
      <c r="C4533" s="6" t="s">
        <v>12</v>
      </c>
      <c r="D4533" s="6" t="str">
        <f t="shared" si="70"/>
        <v>un</v>
      </c>
    </row>
    <row r="4534" spans="1:4" x14ac:dyDescent="0.2">
      <c r="A4534" s="6" t="s">
        <v>13681</v>
      </c>
      <c r="B4534" s="6" t="s">
        <v>27360</v>
      </c>
      <c r="C4534" s="6" t="s">
        <v>12</v>
      </c>
      <c r="D4534" s="6" t="str">
        <f t="shared" si="70"/>
        <v>un</v>
      </c>
    </row>
    <row r="4535" spans="1:4" x14ac:dyDescent="0.2">
      <c r="A4535" s="6" t="s">
        <v>7196</v>
      </c>
      <c r="B4535" s="6" t="s">
        <v>27361</v>
      </c>
      <c r="C4535" s="6" t="s">
        <v>12</v>
      </c>
      <c r="D4535" s="6" t="str">
        <f t="shared" si="70"/>
        <v>un</v>
      </c>
    </row>
    <row r="4536" spans="1:4" x14ac:dyDescent="0.2">
      <c r="A4536" s="6" t="s">
        <v>13682</v>
      </c>
      <c r="B4536" s="6" t="s">
        <v>27361</v>
      </c>
      <c r="C4536" s="6" t="s">
        <v>12</v>
      </c>
      <c r="D4536" s="6" t="str">
        <f t="shared" si="70"/>
        <v>un</v>
      </c>
    </row>
    <row r="4537" spans="1:4" x14ac:dyDescent="0.2">
      <c r="A4537" s="6" t="s">
        <v>7197</v>
      </c>
      <c r="B4537" s="6" t="s">
        <v>27362</v>
      </c>
      <c r="C4537" s="6" t="s">
        <v>12</v>
      </c>
      <c r="D4537" s="6" t="str">
        <f t="shared" si="70"/>
        <v>un</v>
      </c>
    </row>
    <row r="4538" spans="1:4" x14ac:dyDescent="0.2">
      <c r="A4538" s="6" t="s">
        <v>13683</v>
      </c>
      <c r="B4538" s="6" t="s">
        <v>27362</v>
      </c>
      <c r="C4538" s="6" t="s">
        <v>12</v>
      </c>
      <c r="D4538" s="6" t="str">
        <f t="shared" si="70"/>
        <v>un</v>
      </c>
    </row>
    <row r="4539" spans="1:4" x14ac:dyDescent="0.2">
      <c r="A4539" s="6" t="s">
        <v>7198</v>
      </c>
      <c r="B4539" s="6" t="s">
        <v>27363</v>
      </c>
      <c r="C4539" s="6" t="s">
        <v>12</v>
      </c>
      <c r="D4539" s="6" t="str">
        <f t="shared" si="70"/>
        <v>un</v>
      </c>
    </row>
    <row r="4540" spans="1:4" x14ac:dyDescent="0.2">
      <c r="A4540" s="6" t="s">
        <v>13684</v>
      </c>
      <c r="B4540" s="6" t="s">
        <v>27363</v>
      </c>
      <c r="C4540" s="6" t="s">
        <v>12</v>
      </c>
      <c r="D4540" s="6" t="str">
        <f t="shared" si="70"/>
        <v>un</v>
      </c>
    </row>
    <row r="4541" spans="1:4" x14ac:dyDescent="0.2">
      <c r="A4541" s="6" t="s">
        <v>7199</v>
      </c>
      <c r="B4541" s="6" t="s">
        <v>27364</v>
      </c>
      <c r="C4541" s="6" t="s">
        <v>12</v>
      </c>
      <c r="D4541" s="6" t="str">
        <f t="shared" si="70"/>
        <v>un</v>
      </c>
    </row>
    <row r="4542" spans="1:4" x14ac:dyDescent="0.2">
      <c r="A4542" s="6" t="s">
        <v>13685</v>
      </c>
      <c r="B4542" s="6" t="s">
        <v>27364</v>
      </c>
      <c r="C4542" s="6" t="s">
        <v>12</v>
      </c>
      <c r="D4542" s="6" t="str">
        <f t="shared" si="70"/>
        <v>un</v>
      </c>
    </row>
    <row r="4543" spans="1:4" x14ac:dyDescent="0.2">
      <c r="A4543" s="6" t="s">
        <v>7200</v>
      </c>
      <c r="B4543" s="6" t="s">
        <v>27365</v>
      </c>
      <c r="C4543" s="6" t="s">
        <v>12</v>
      </c>
      <c r="D4543" s="6" t="str">
        <f t="shared" si="70"/>
        <v>un</v>
      </c>
    </row>
    <row r="4544" spans="1:4" x14ac:dyDescent="0.2">
      <c r="A4544" s="6" t="s">
        <v>13686</v>
      </c>
      <c r="B4544" s="6" t="s">
        <v>27365</v>
      </c>
      <c r="C4544" s="6" t="s">
        <v>12</v>
      </c>
      <c r="D4544" s="6" t="str">
        <f t="shared" si="70"/>
        <v>un</v>
      </c>
    </row>
    <row r="4545" spans="1:4" x14ac:dyDescent="0.2">
      <c r="A4545" s="6" t="s">
        <v>7201</v>
      </c>
      <c r="B4545" s="6" t="s">
        <v>27366</v>
      </c>
      <c r="C4545" s="6" t="s">
        <v>12</v>
      </c>
      <c r="D4545" s="6" t="str">
        <f t="shared" si="70"/>
        <v>un</v>
      </c>
    </row>
    <row r="4546" spans="1:4" x14ac:dyDescent="0.2">
      <c r="A4546" s="6" t="s">
        <v>13687</v>
      </c>
      <c r="B4546" s="6" t="s">
        <v>27366</v>
      </c>
      <c r="C4546" s="6" t="s">
        <v>12</v>
      </c>
      <c r="D4546" s="6" t="str">
        <f t="shared" ref="D4546:D4609" si="71">LOWER(C4546)</f>
        <v>un</v>
      </c>
    </row>
    <row r="4547" spans="1:4" x14ac:dyDescent="0.2">
      <c r="A4547" s="6" t="s">
        <v>7202</v>
      </c>
      <c r="B4547" s="6" t="s">
        <v>27367</v>
      </c>
      <c r="C4547" s="6" t="s">
        <v>12</v>
      </c>
      <c r="D4547" s="6" t="str">
        <f t="shared" si="71"/>
        <v>un</v>
      </c>
    </row>
    <row r="4548" spans="1:4" x14ac:dyDescent="0.2">
      <c r="A4548" s="6" t="s">
        <v>13688</v>
      </c>
      <c r="B4548" s="6" t="s">
        <v>27367</v>
      </c>
      <c r="C4548" s="6" t="s">
        <v>12</v>
      </c>
      <c r="D4548" s="6" t="str">
        <f t="shared" si="71"/>
        <v>un</v>
      </c>
    </row>
    <row r="4549" spans="1:4" x14ac:dyDescent="0.2">
      <c r="A4549" s="6" t="s">
        <v>7203</v>
      </c>
      <c r="B4549" s="6" t="s">
        <v>27368</v>
      </c>
      <c r="C4549" s="6" t="s">
        <v>12</v>
      </c>
      <c r="D4549" s="6" t="str">
        <f t="shared" si="71"/>
        <v>un</v>
      </c>
    </row>
    <row r="4550" spans="1:4" x14ac:dyDescent="0.2">
      <c r="A4550" s="6" t="s">
        <v>13689</v>
      </c>
      <c r="B4550" s="6" t="s">
        <v>27368</v>
      </c>
      <c r="C4550" s="6" t="s">
        <v>12</v>
      </c>
      <c r="D4550" s="6" t="str">
        <f t="shared" si="71"/>
        <v>un</v>
      </c>
    </row>
    <row r="4551" spans="1:4" x14ac:dyDescent="0.2">
      <c r="A4551" s="6" t="s">
        <v>7204</v>
      </c>
      <c r="B4551" s="6" t="s">
        <v>27369</v>
      </c>
      <c r="C4551" s="6" t="s">
        <v>12</v>
      </c>
      <c r="D4551" s="6" t="str">
        <f t="shared" si="71"/>
        <v>un</v>
      </c>
    </row>
    <row r="4552" spans="1:4" x14ac:dyDescent="0.2">
      <c r="A4552" s="6" t="s">
        <v>13690</v>
      </c>
      <c r="B4552" s="6" t="s">
        <v>27369</v>
      </c>
      <c r="C4552" s="6" t="s">
        <v>12</v>
      </c>
      <c r="D4552" s="6" t="str">
        <f t="shared" si="71"/>
        <v>un</v>
      </c>
    </row>
    <row r="4553" spans="1:4" x14ac:dyDescent="0.2">
      <c r="A4553" s="6" t="s">
        <v>7205</v>
      </c>
      <c r="B4553" s="6" t="s">
        <v>27370</v>
      </c>
      <c r="C4553" s="6" t="s">
        <v>12</v>
      </c>
      <c r="D4553" s="6" t="str">
        <f t="shared" si="71"/>
        <v>un</v>
      </c>
    </row>
    <row r="4554" spans="1:4" x14ac:dyDescent="0.2">
      <c r="A4554" s="6" t="s">
        <v>13691</v>
      </c>
      <c r="B4554" s="6" t="s">
        <v>27370</v>
      </c>
      <c r="C4554" s="6" t="s">
        <v>12</v>
      </c>
      <c r="D4554" s="6" t="str">
        <f t="shared" si="71"/>
        <v>un</v>
      </c>
    </row>
    <row r="4555" spans="1:4" x14ac:dyDescent="0.2">
      <c r="A4555" s="6" t="s">
        <v>7206</v>
      </c>
      <c r="B4555" s="6" t="s">
        <v>27371</v>
      </c>
      <c r="C4555" s="6" t="s">
        <v>12</v>
      </c>
      <c r="D4555" s="6" t="str">
        <f t="shared" si="71"/>
        <v>un</v>
      </c>
    </row>
    <row r="4556" spans="1:4" x14ac:dyDescent="0.2">
      <c r="A4556" s="6" t="s">
        <v>13692</v>
      </c>
      <c r="B4556" s="6" t="s">
        <v>27371</v>
      </c>
      <c r="C4556" s="6" t="s">
        <v>12</v>
      </c>
      <c r="D4556" s="6" t="str">
        <f t="shared" si="71"/>
        <v>un</v>
      </c>
    </row>
    <row r="4557" spans="1:4" x14ac:dyDescent="0.2">
      <c r="A4557" s="6" t="s">
        <v>7207</v>
      </c>
      <c r="B4557" s="6" t="s">
        <v>27372</v>
      </c>
      <c r="C4557" s="6" t="s">
        <v>12</v>
      </c>
      <c r="D4557" s="6" t="str">
        <f t="shared" si="71"/>
        <v>un</v>
      </c>
    </row>
    <row r="4558" spans="1:4" x14ac:dyDescent="0.2">
      <c r="A4558" s="6" t="s">
        <v>13693</v>
      </c>
      <c r="B4558" s="6" t="s">
        <v>27372</v>
      </c>
      <c r="C4558" s="6" t="s">
        <v>12</v>
      </c>
      <c r="D4558" s="6" t="str">
        <f t="shared" si="71"/>
        <v>un</v>
      </c>
    </row>
    <row r="4559" spans="1:4" x14ac:dyDescent="0.2">
      <c r="A4559" s="6" t="s">
        <v>7208</v>
      </c>
      <c r="B4559" s="6" t="s">
        <v>27373</v>
      </c>
      <c r="C4559" s="6" t="s">
        <v>12</v>
      </c>
      <c r="D4559" s="6" t="str">
        <f t="shared" si="71"/>
        <v>un</v>
      </c>
    </row>
    <row r="4560" spans="1:4" x14ac:dyDescent="0.2">
      <c r="A4560" s="6" t="s">
        <v>13694</v>
      </c>
      <c r="B4560" s="6" t="s">
        <v>27373</v>
      </c>
      <c r="C4560" s="6" t="s">
        <v>12</v>
      </c>
      <c r="D4560" s="6" t="str">
        <f t="shared" si="71"/>
        <v>un</v>
      </c>
    </row>
    <row r="4561" spans="1:4" x14ac:dyDescent="0.2">
      <c r="A4561" s="6" t="s">
        <v>7209</v>
      </c>
      <c r="B4561" s="6" t="s">
        <v>27374</v>
      </c>
      <c r="C4561" s="6" t="s">
        <v>12</v>
      </c>
      <c r="D4561" s="6" t="str">
        <f t="shared" si="71"/>
        <v>un</v>
      </c>
    </row>
    <row r="4562" spans="1:4" x14ac:dyDescent="0.2">
      <c r="A4562" s="6" t="s">
        <v>13695</v>
      </c>
      <c r="B4562" s="6" t="s">
        <v>27374</v>
      </c>
      <c r="C4562" s="6" t="s">
        <v>12</v>
      </c>
      <c r="D4562" s="6" t="str">
        <f t="shared" si="71"/>
        <v>un</v>
      </c>
    </row>
    <row r="4563" spans="1:4" x14ac:dyDescent="0.2">
      <c r="A4563" s="6" t="s">
        <v>7210</v>
      </c>
      <c r="B4563" s="6" t="s">
        <v>27375</v>
      </c>
      <c r="C4563" s="6" t="s">
        <v>12</v>
      </c>
      <c r="D4563" s="6" t="str">
        <f t="shared" si="71"/>
        <v>un</v>
      </c>
    </row>
    <row r="4564" spans="1:4" x14ac:dyDescent="0.2">
      <c r="A4564" s="6" t="s">
        <v>13696</v>
      </c>
      <c r="B4564" s="6" t="s">
        <v>27375</v>
      </c>
      <c r="C4564" s="6" t="s">
        <v>12</v>
      </c>
      <c r="D4564" s="6" t="str">
        <f t="shared" si="71"/>
        <v>un</v>
      </c>
    </row>
    <row r="4565" spans="1:4" x14ac:dyDescent="0.2">
      <c r="A4565" s="6" t="s">
        <v>7211</v>
      </c>
      <c r="B4565" s="6" t="s">
        <v>27376</v>
      </c>
      <c r="C4565" s="6" t="s">
        <v>12</v>
      </c>
      <c r="D4565" s="6" t="str">
        <f t="shared" si="71"/>
        <v>un</v>
      </c>
    </row>
    <row r="4566" spans="1:4" x14ac:dyDescent="0.2">
      <c r="A4566" s="6" t="s">
        <v>13697</v>
      </c>
      <c r="B4566" s="6" t="s">
        <v>27376</v>
      </c>
      <c r="C4566" s="6" t="s">
        <v>12</v>
      </c>
      <c r="D4566" s="6" t="str">
        <f t="shared" si="71"/>
        <v>un</v>
      </c>
    </row>
    <row r="4567" spans="1:4" x14ac:dyDescent="0.2">
      <c r="A4567" s="6" t="s">
        <v>7212</v>
      </c>
      <c r="B4567" s="6" t="s">
        <v>27377</v>
      </c>
      <c r="C4567" s="6" t="s">
        <v>12</v>
      </c>
      <c r="D4567" s="6" t="str">
        <f t="shared" si="71"/>
        <v>un</v>
      </c>
    </row>
    <row r="4568" spans="1:4" x14ac:dyDescent="0.2">
      <c r="A4568" s="6" t="s">
        <v>13698</v>
      </c>
      <c r="B4568" s="6" t="s">
        <v>27377</v>
      </c>
      <c r="C4568" s="6" t="s">
        <v>12</v>
      </c>
      <c r="D4568" s="6" t="str">
        <f t="shared" si="71"/>
        <v>un</v>
      </c>
    </row>
    <row r="4569" spans="1:4" x14ac:dyDescent="0.2">
      <c r="A4569" s="6" t="s">
        <v>7213</v>
      </c>
      <c r="B4569" s="6" t="s">
        <v>27378</v>
      </c>
      <c r="C4569" s="6" t="s">
        <v>12</v>
      </c>
      <c r="D4569" s="6" t="str">
        <f t="shared" si="71"/>
        <v>un</v>
      </c>
    </row>
    <row r="4570" spans="1:4" x14ac:dyDescent="0.2">
      <c r="A4570" s="6" t="s">
        <v>13699</v>
      </c>
      <c r="B4570" s="6" t="s">
        <v>27378</v>
      </c>
      <c r="C4570" s="6" t="s">
        <v>12</v>
      </c>
      <c r="D4570" s="6" t="str">
        <f t="shared" si="71"/>
        <v>un</v>
      </c>
    </row>
    <row r="4571" spans="1:4" x14ac:dyDescent="0.2">
      <c r="A4571" s="6" t="s">
        <v>7214</v>
      </c>
      <c r="B4571" s="6" t="s">
        <v>27379</v>
      </c>
      <c r="C4571" s="6" t="s">
        <v>12</v>
      </c>
      <c r="D4571" s="6" t="str">
        <f t="shared" si="71"/>
        <v>un</v>
      </c>
    </row>
    <row r="4572" spans="1:4" x14ac:dyDescent="0.2">
      <c r="A4572" s="6" t="s">
        <v>13700</v>
      </c>
      <c r="B4572" s="6" t="s">
        <v>27379</v>
      </c>
      <c r="C4572" s="6" t="s">
        <v>12</v>
      </c>
      <c r="D4572" s="6" t="str">
        <f t="shared" si="71"/>
        <v>un</v>
      </c>
    </row>
    <row r="4573" spans="1:4" x14ac:dyDescent="0.2">
      <c r="A4573" s="6" t="s">
        <v>7215</v>
      </c>
      <c r="B4573" s="6" t="s">
        <v>27380</v>
      </c>
      <c r="C4573" s="6" t="s">
        <v>12</v>
      </c>
      <c r="D4573" s="6" t="str">
        <f t="shared" si="71"/>
        <v>un</v>
      </c>
    </row>
    <row r="4574" spans="1:4" x14ac:dyDescent="0.2">
      <c r="A4574" s="6" t="s">
        <v>13701</v>
      </c>
      <c r="B4574" s="6" t="s">
        <v>27380</v>
      </c>
      <c r="C4574" s="6" t="s">
        <v>12</v>
      </c>
      <c r="D4574" s="6" t="str">
        <f t="shared" si="71"/>
        <v>un</v>
      </c>
    </row>
    <row r="4575" spans="1:4" x14ac:dyDescent="0.2">
      <c r="A4575" s="6" t="s">
        <v>7216</v>
      </c>
      <c r="B4575" s="6" t="s">
        <v>27381</v>
      </c>
      <c r="C4575" s="6" t="s">
        <v>12</v>
      </c>
      <c r="D4575" s="6" t="str">
        <f t="shared" si="71"/>
        <v>un</v>
      </c>
    </row>
    <row r="4576" spans="1:4" x14ac:dyDescent="0.2">
      <c r="A4576" s="6" t="s">
        <v>13702</v>
      </c>
      <c r="B4576" s="6" t="s">
        <v>27381</v>
      </c>
      <c r="C4576" s="6" t="s">
        <v>12</v>
      </c>
      <c r="D4576" s="6" t="str">
        <f t="shared" si="71"/>
        <v>un</v>
      </c>
    </row>
    <row r="4577" spans="1:4" x14ac:dyDescent="0.2">
      <c r="A4577" s="6" t="s">
        <v>7217</v>
      </c>
      <c r="B4577" s="6" t="s">
        <v>27382</v>
      </c>
      <c r="C4577" s="6" t="s">
        <v>12</v>
      </c>
      <c r="D4577" s="6" t="str">
        <f t="shared" si="71"/>
        <v>un</v>
      </c>
    </row>
    <row r="4578" spans="1:4" x14ac:dyDescent="0.2">
      <c r="A4578" s="6" t="s">
        <v>13703</v>
      </c>
      <c r="B4578" s="6" t="s">
        <v>27382</v>
      </c>
      <c r="C4578" s="6" t="s">
        <v>12</v>
      </c>
      <c r="D4578" s="6" t="str">
        <f t="shared" si="71"/>
        <v>un</v>
      </c>
    </row>
    <row r="4579" spans="1:4" x14ac:dyDescent="0.2">
      <c r="A4579" s="6" t="s">
        <v>7218</v>
      </c>
      <c r="B4579" s="6" t="s">
        <v>27383</v>
      </c>
      <c r="C4579" s="6" t="s">
        <v>12</v>
      </c>
      <c r="D4579" s="6" t="str">
        <f t="shared" si="71"/>
        <v>un</v>
      </c>
    </row>
    <row r="4580" spans="1:4" x14ac:dyDescent="0.2">
      <c r="A4580" s="6" t="s">
        <v>13704</v>
      </c>
      <c r="B4580" s="6" t="s">
        <v>27383</v>
      </c>
      <c r="C4580" s="6" t="s">
        <v>12</v>
      </c>
      <c r="D4580" s="6" t="str">
        <f t="shared" si="71"/>
        <v>un</v>
      </c>
    </row>
    <row r="4581" spans="1:4" x14ac:dyDescent="0.2">
      <c r="A4581" s="6" t="s">
        <v>7219</v>
      </c>
      <c r="B4581" s="6" t="s">
        <v>27384</v>
      </c>
      <c r="C4581" s="6" t="s">
        <v>12</v>
      </c>
      <c r="D4581" s="6" t="str">
        <f t="shared" si="71"/>
        <v>un</v>
      </c>
    </row>
    <row r="4582" spans="1:4" x14ac:dyDescent="0.2">
      <c r="A4582" s="6" t="s">
        <v>13705</v>
      </c>
      <c r="B4582" s="6" t="s">
        <v>27384</v>
      </c>
      <c r="C4582" s="6" t="s">
        <v>12</v>
      </c>
      <c r="D4582" s="6" t="str">
        <f t="shared" si="71"/>
        <v>un</v>
      </c>
    </row>
    <row r="4583" spans="1:4" x14ac:dyDescent="0.2">
      <c r="A4583" s="6" t="s">
        <v>7220</v>
      </c>
      <c r="B4583" s="6" t="s">
        <v>27385</v>
      </c>
      <c r="C4583" s="6" t="s">
        <v>12</v>
      </c>
      <c r="D4583" s="6" t="str">
        <f t="shared" si="71"/>
        <v>un</v>
      </c>
    </row>
    <row r="4584" spans="1:4" x14ac:dyDescent="0.2">
      <c r="A4584" s="6" t="s">
        <v>13706</v>
      </c>
      <c r="B4584" s="6" t="s">
        <v>27385</v>
      </c>
      <c r="C4584" s="6" t="s">
        <v>12</v>
      </c>
      <c r="D4584" s="6" t="str">
        <f t="shared" si="71"/>
        <v>un</v>
      </c>
    </row>
    <row r="4585" spans="1:4" x14ac:dyDescent="0.2">
      <c r="A4585" s="6" t="s">
        <v>7221</v>
      </c>
      <c r="B4585" s="6" t="s">
        <v>27386</v>
      </c>
      <c r="C4585" s="6" t="s">
        <v>12</v>
      </c>
      <c r="D4585" s="6" t="str">
        <f t="shared" si="71"/>
        <v>un</v>
      </c>
    </row>
    <row r="4586" spans="1:4" x14ac:dyDescent="0.2">
      <c r="A4586" s="6" t="s">
        <v>13707</v>
      </c>
      <c r="B4586" s="6" t="s">
        <v>27386</v>
      </c>
      <c r="C4586" s="6" t="s">
        <v>12</v>
      </c>
      <c r="D4586" s="6" t="str">
        <f t="shared" si="71"/>
        <v>un</v>
      </c>
    </row>
    <row r="4587" spans="1:4" x14ac:dyDescent="0.2">
      <c r="A4587" s="6" t="s">
        <v>7222</v>
      </c>
      <c r="B4587" s="6" t="s">
        <v>27387</v>
      </c>
      <c r="C4587" s="6" t="s">
        <v>12</v>
      </c>
      <c r="D4587" s="6" t="str">
        <f t="shared" si="71"/>
        <v>un</v>
      </c>
    </row>
    <row r="4588" spans="1:4" x14ac:dyDescent="0.2">
      <c r="A4588" s="6" t="s">
        <v>13708</v>
      </c>
      <c r="B4588" s="6" t="s">
        <v>27387</v>
      </c>
      <c r="C4588" s="6" t="s">
        <v>12</v>
      </c>
      <c r="D4588" s="6" t="str">
        <f t="shared" si="71"/>
        <v>un</v>
      </c>
    </row>
    <row r="4589" spans="1:4" x14ac:dyDescent="0.2">
      <c r="A4589" s="6" t="s">
        <v>7223</v>
      </c>
      <c r="B4589" s="6" t="s">
        <v>27388</v>
      </c>
      <c r="C4589" s="6" t="s">
        <v>12</v>
      </c>
      <c r="D4589" s="6" t="str">
        <f t="shared" si="71"/>
        <v>un</v>
      </c>
    </row>
    <row r="4590" spans="1:4" x14ac:dyDescent="0.2">
      <c r="A4590" s="6" t="s">
        <v>13709</v>
      </c>
      <c r="B4590" s="6" t="s">
        <v>27388</v>
      </c>
      <c r="C4590" s="6" t="s">
        <v>12</v>
      </c>
      <c r="D4590" s="6" t="str">
        <f t="shared" si="71"/>
        <v>un</v>
      </c>
    </row>
    <row r="4591" spans="1:4" x14ac:dyDescent="0.2">
      <c r="A4591" s="6" t="s">
        <v>7224</v>
      </c>
      <c r="B4591" s="6" t="s">
        <v>27389</v>
      </c>
      <c r="C4591" s="6" t="s">
        <v>12</v>
      </c>
      <c r="D4591" s="6" t="str">
        <f t="shared" si="71"/>
        <v>un</v>
      </c>
    </row>
    <row r="4592" spans="1:4" x14ac:dyDescent="0.2">
      <c r="A4592" s="6" t="s">
        <v>13710</v>
      </c>
      <c r="B4592" s="6" t="s">
        <v>27389</v>
      </c>
      <c r="C4592" s="6" t="s">
        <v>12</v>
      </c>
      <c r="D4592" s="6" t="str">
        <f t="shared" si="71"/>
        <v>un</v>
      </c>
    </row>
    <row r="4593" spans="1:4" x14ac:dyDescent="0.2">
      <c r="A4593" s="6" t="s">
        <v>7225</v>
      </c>
      <c r="B4593" s="6" t="s">
        <v>27390</v>
      </c>
      <c r="C4593" s="6" t="s">
        <v>12</v>
      </c>
      <c r="D4593" s="6" t="str">
        <f t="shared" si="71"/>
        <v>un</v>
      </c>
    </row>
    <row r="4594" spans="1:4" x14ac:dyDescent="0.2">
      <c r="A4594" s="6" t="s">
        <v>13711</v>
      </c>
      <c r="B4594" s="6" t="s">
        <v>27390</v>
      </c>
      <c r="C4594" s="6" t="s">
        <v>12</v>
      </c>
      <c r="D4594" s="6" t="str">
        <f t="shared" si="71"/>
        <v>un</v>
      </c>
    </row>
    <row r="4595" spans="1:4" x14ac:dyDescent="0.2">
      <c r="A4595" s="6" t="s">
        <v>7226</v>
      </c>
      <c r="B4595" s="6" t="s">
        <v>27391</v>
      </c>
      <c r="C4595" s="6" t="s">
        <v>12</v>
      </c>
      <c r="D4595" s="6" t="str">
        <f t="shared" si="71"/>
        <v>un</v>
      </c>
    </row>
    <row r="4596" spans="1:4" x14ac:dyDescent="0.2">
      <c r="A4596" s="6" t="s">
        <v>13712</v>
      </c>
      <c r="B4596" s="6" t="s">
        <v>27391</v>
      </c>
      <c r="C4596" s="6" t="s">
        <v>12</v>
      </c>
      <c r="D4596" s="6" t="str">
        <f t="shared" si="71"/>
        <v>un</v>
      </c>
    </row>
    <row r="4597" spans="1:4" x14ac:dyDescent="0.2">
      <c r="A4597" s="6" t="s">
        <v>7227</v>
      </c>
      <c r="B4597" s="6" t="s">
        <v>27392</v>
      </c>
      <c r="C4597" s="6" t="s">
        <v>12</v>
      </c>
      <c r="D4597" s="6" t="str">
        <f t="shared" si="71"/>
        <v>un</v>
      </c>
    </row>
    <row r="4598" spans="1:4" x14ac:dyDescent="0.2">
      <c r="A4598" s="6" t="s">
        <v>13713</v>
      </c>
      <c r="B4598" s="6" t="s">
        <v>27392</v>
      </c>
      <c r="C4598" s="6" t="s">
        <v>12</v>
      </c>
      <c r="D4598" s="6" t="str">
        <f t="shared" si="71"/>
        <v>un</v>
      </c>
    </row>
    <row r="4599" spans="1:4" x14ac:dyDescent="0.2">
      <c r="A4599" s="6" t="s">
        <v>7228</v>
      </c>
      <c r="B4599" s="6" t="s">
        <v>27393</v>
      </c>
      <c r="C4599" s="6" t="s">
        <v>12</v>
      </c>
      <c r="D4599" s="6" t="str">
        <f t="shared" si="71"/>
        <v>un</v>
      </c>
    </row>
    <row r="4600" spans="1:4" x14ac:dyDescent="0.2">
      <c r="A4600" s="6" t="s">
        <v>13714</v>
      </c>
      <c r="B4600" s="6" t="s">
        <v>27393</v>
      </c>
      <c r="C4600" s="6" t="s">
        <v>12</v>
      </c>
      <c r="D4600" s="6" t="str">
        <f t="shared" si="71"/>
        <v>un</v>
      </c>
    </row>
    <row r="4601" spans="1:4" x14ac:dyDescent="0.2">
      <c r="A4601" s="6" t="s">
        <v>7229</v>
      </c>
      <c r="B4601" s="6" t="s">
        <v>27394</v>
      </c>
      <c r="C4601" s="6" t="s">
        <v>12</v>
      </c>
      <c r="D4601" s="6" t="str">
        <f t="shared" si="71"/>
        <v>un</v>
      </c>
    </row>
    <row r="4602" spans="1:4" x14ac:dyDescent="0.2">
      <c r="A4602" s="6" t="s">
        <v>13715</v>
      </c>
      <c r="B4602" s="6" t="s">
        <v>27394</v>
      </c>
      <c r="C4602" s="6" t="s">
        <v>12</v>
      </c>
      <c r="D4602" s="6" t="str">
        <f t="shared" si="71"/>
        <v>un</v>
      </c>
    </row>
    <row r="4603" spans="1:4" x14ac:dyDescent="0.2">
      <c r="A4603" s="6" t="s">
        <v>7230</v>
      </c>
      <c r="B4603" s="6" t="s">
        <v>27395</v>
      </c>
      <c r="C4603" s="6" t="s">
        <v>12</v>
      </c>
      <c r="D4603" s="6" t="str">
        <f t="shared" si="71"/>
        <v>un</v>
      </c>
    </row>
    <row r="4604" spans="1:4" x14ac:dyDescent="0.2">
      <c r="A4604" s="6" t="s">
        <v>13716</v>
      </c>
      <c r="B4604" s="6" t="s">
        <v>27395</v>
      </c>
      <c r="C4604" s="6" t="s">
        <v>12</v>
      </c>
      <c r="D4604" s="6" t="str">
        <f t="shared" si="71"/>
        <v>un</v>
      </c>
    </row>
    <row r="4605" spans="1:4" x14ac:dyDescent="0.2">
      <c r="A4605" s="6" t="s">
        <v>7231</v>
      </c>
      <c r="B4605" s="6" t="s">
        <v>27396</v>
      </c>
      <c r="C4605" s="6" t="s">
        <v>12</v>
      </c>
      <c r="D4605" s="6" t="str">
        <f t="shared" si="71"/>
        <v>un</v>
      </c>
    </row>
    <row r="4606" spans="1:4" x14ac:dyDescent="0.2">
      <c r="A4606" s="6" t="s">
        <v>13717</v>
      </c>
      <c r="B4606" s="6" t="s">
        <v>27396</v>
      </c>
      <c r="C4606" s="6" t="s">
        <v>12</v>
      </c>
      <c r="D4606" s="6" t="str">
        <f t="shared" si="71"/>
        <v>un</v>
      </c>
    </row>
    <row r="4607" spans="1:4" x14ac:dyDescent="0.2">
      <c r="A4607" s="6" t="s">
        <v>7232</v>
      </c>
      <c r="B4607" s="6" t="s">
        <v>27397</v>
      </c>
      <c r="C4607" s="6" t="s">
        <v>12</v>
      </c>
      <c r="D4607" s="6" t="str">
        <f t="shared" si="71"/>
        <v>un</v>
      </c>
    </row>
    <row r="4608" spans="1:4" x14ac:dyDescent="0.2">
      <c r="A4608" s="6" t="s">
        <v>13718</v>
      </c>
      <c r="B4608" s="6" t="s">
        <v>27397</v>
      </c>
      <c r="C4608" s="6" t="s">
        <v>12</v>
      </c>
      <c r="D4608" s="6" t="str">
        <f t="shared" si="71"/>
        <v>un</v>
      </c>
    </row>
    <row r="4609" spans="1:4" x14ac:dyDescent="0.2">
      <c r="A4609" s="6" t="s">
        <v>7233</v>
      </c>
      <c r="B4609" s="6" t="s">
        <v>27398</v>
      </c>
      <c r="C4609" s="6" t="s">
        <v>12</v>
      </c>
      <c r="D4609" s="6" t="str">
        <f t="shared" si="71"/>
        <v>un</v>
      </c>
    </row>
    <row r="4610" spans="1:4" x14ac:dyDescent="0.2">
      <c r="A4610" s="6" t="s">
        <v>13719</v>
      </c>
      <c r="B4610" s="6" t="s">
        <v>27398</v>
      </c>
      <c r="C4610" s="6" t="s">
        <v>12</v>
      </c>
      <c r="D4610" s="6" t="str">
        <f t="shared" ref="D4610:D4673" si="72">LOWER(C4610)</f>
        <v>un</v>
      </c>
    </row>
    <row r="4611" spans="1:4" x14ac:dyDescent="0.2">
      <c r="A4611" s="6" t="s">
        <v>7234</v>
      </c>
      <c r="B4611" s="6" t="s">
        <v>27399</v>
      </c>
      <c r="C4611" s="6" t="s">
        <v>12</v>
      </c>
      <c r="D4611" s="6" t="str">
        <f t="shared" si="72"/>
        <v>un</v>
      </c>
    </row>
    <row r="4612" spans="1:4" x14ac:dyDescent="0.2">
      <c r="A4612" s="6" t="s">
        <v>13720</v>
      </c>
      <c r="B4612" s="6" t="s">
        <v>27399</v>
      </c>
      <c r="C4612" s="6" t="s">
        <v>12</v>
      </c>
      <c r="D4612" s="6" t="str">
        <f t="shared" si="72"/>
        <v>un</v>
      </c>
    </row>
    <row r="4613" spans="1:4" x14ac:dyDescent="0.2">
      <c r="A4613" s="6" t="s">
        <v>7235</v>
      </c>
      <c r="B4613" s="6" t="s">
        <v>27400</v>
      </c>
      <c r="C4613" s="6" t="s">
        <v>12</v>
      </c>
      <c r="D4613" s="6" t="str">
        <f t="shared" si="72"/>
        <v>un</v>
      </c>
    </row>
    <row r="4614" spans="1:4" x14ac:dyDescent="0.2">
      <c r="A4614" s="6" t="s">
        <v>13721</v>
      </c>
      <c r="B4614" s="6" t="s">
        <v>27400</v>
      </c>
      <c r="C4614" s="6" t="s">
        <v>12</v>
      </c>
      <c r="D4614" s="6" t="str">
        <f t="shared" si="72"/>
        <v>un</v>
      </c>
    </row>
    <row r="4615" spans="1:4" x14ac:dyDescent="0.2">
      <c r="A4615" s="6" t="s">
        <v>7236</v>
      </c>
      <c r="B4615" s="6" t="s">
        <v>27401</v>
      </c>
      <c r="C4615" s="6" t="s">
        <v>21</v>
      </c>
      <c r="D4615" s="6" t="str">
        <f t="shared" si="72"/>
        <v>m</v>
      </c>
    </row>
    <row r="4616" spans="1:4" x14ac:dyDescent="0.2">
      <c r="A4616" s="6" t="s">
        <v>13722</v>
      </c>
      <c r="B4616" s="6" t="s">
        <v>27401</v>
      </c>
      <c r="C4616" s="6" t="s">
        <v>21</v>
      </c>
      <c r="D4616" s="6" t="str">
        <f t="shared" si="72"/>
        <v>m</v>
      </c>
    </row>
    <row r="4617" spans="1:4" x14ac:dyDescent="0.2">
      <c r="A4617" s="6" t="s">
        <v>7237</v>
      </c>
      <c r="B4617" s="6" t="s">
        <v>27402</v>
      </c>
      <c r="C4617" s="6" t="s">
        <v>21</v>
      </c>
      <c r="D4617" s="6" t="str">
        <f t="shared" si="72"/>
        <v>m</v>
      </c>
    </row>
    <row r="4618" spans="1:4" x14ac:dyDescent="0.2">
      <c r="A4618" s="6" t="s">
        <v>13723</v>
      </c>
      <c r="B4618" s="6" t="s">
        <v>27402</v>
      </c>
      <c r="C4618" s="6" t="s">
        <v>21</v>
      </c>
      <c r="D4618" s="6" t="str">
        <f t="shared" si="72"/>
        <v>m</v>
      </c>
    </row>
    <row r="4619" spans="1:4" x14ac:dyDescent="0.2">
      <c r="A4619" s="6" t="s">
        <v>7238</v>
      </c>
      <c r="B4619" s="6" t="s">
        <v>27403</v>
      </c>
      <c r="C4619" s="6" t="s">
        <v>21</v>
      </c>
      <c r="D4619" s="6" t="str">
        <f t="shared" si="72"/>
        <v>m</v>
      </c>
    </row>
    <row r="4620" spans="1:4" x14ac:dyDescent="0.2">
      <c r="A4620" s="6" t="s">
        <v>13724</v>
      </c>
      <c r="B4620" s="6" t="s">
        <v>27403</v>
      </c>
      <c r="C4620" s="6" t="s">
        <v>21</v>
      </c>
      <c r="D4620" s="6" t="str">
        <f t="shared" si="72"/>
        <v>m</v>
      </c>
    </row>
    <row r="4621" spans="1:4" x14ac:dyDescent="0.2">
      <c r="A4621" s="6" t="s">
        <v>7239</v>
      </c>
      <c r="B4621" s="6" t="s">
        <v>27404</v>
      </c>
      <c r="C4621" s="6" t="s">
        <v>21</v>
      </c>
      <c r="D4621" s="6" t="str">
        <f t="shared" si="72"/>
        <v>m</v>
      </c>
    </row>
    <row r="4622" spans="1:4" x14ac:dyDescent="0.2">
      <c r="A4622" s="6" t="s">
        <v>13725</v>
      </c>
      <c r="B4622" s="6" t="s">
        <v>27404</v>
      </c>
      <c r="C4622" s="6" t="s">
        <v>21</v>
      </c>
      <c r="D4622" s="6" t="str">
        <f t="shared" si="72"/>
        <v>m</v>
      </c>
    </row>
    <row r="4623" spans="1:4" x14ac:dyDescent="0.2">
      <c r="A4623" s="6" t="s">
        <v>7240</v>
      </c>
      <c r="B4623" s="6" t="s">
        <v>27405</v>
      </c>
      <c r="C4623" s="6" t="s">
        <v>21</v>
      </c>
      <c r="D4623" s="6" t="str">
        <f t="shared" si="72"/>
        <v>m</v>
      </c>
    </row>
    <row r="4624" spans="1:4" x14ac:dyDescent="0.2">
      <c r="A4624" s="6" t="s">
        <v>13726</v>
      </c>
      <c r="B4624" s="6" t="s">
        <v>27405</v>
      </c>
      <c r="C4624" s="6" t="s">
        <v>21</v>
      </c>
      <c r="D4624" s="6" t="str">
        <f t="shared" si="72"/>
        <v>m</v>
      </c>
    </row>
    <row r="4625" spans="1:4" x14ac:dyDescent="0.2">
      <c r="A4625" s="6" t="s">
        <v>7241</v>
      </c>
      <c r="B4625" s="6" t="s">
        <v>27406</v>
      </c>
      <c r="C4625" s="6" t="s">
        <v>21</v>
      </c>
      <c r="D4625" s="6" t="str">
        <f t="shared" si="72"/>
        <v>m</v>
      </c>
    </row>
    <row r="4626" spans="1:4" x14ac:dyDescent="0.2">
      <c r="A4626" s="6" t="s">
        <v>13727</v>
      </c>
      <c r="B4626" s="6" t="s">
        <v>27406</v>
      </c>
      <c r="C4626" s="6" t="s">
        <v>21</v>
      </c>
      <c r="D4626" s="6" t="str">
        <f t="shared" si="72"/>
        <v>m</v>
      </c>
    </row>
    <row r="4627" spans="1:4" x14ac:dyDescent="0.2">
      <c r="A4627" s="6" t="s">
        <v>7242</v>
      </c>
      <c r="B4627" s="6" t="s">
        <v>27407</v>
      </c>
      <c r="C4627" s="6" t="s">
        <v>21</v>
      </c>
      <c r="D4627" s="6" t="str">
        <f t="shared" si="72"/>
        <v>m</v>
      </c>
    </row>
    <row r="4628" spans="1:4" x14ac:dyDescent="0.2">
      <c r="A4628" s="6" t="s">
        <v>13728</v>
      </c>
      <c r="B4628" s="6" t="s">
        <v>27407</v>
      </c>
      <c r="C4628" s="6" t="s">
        <v>21</v>
      </c>
      <c r="D4628" s="6" t="str">
        <f t="shared" si="72"/>
        <v>m</v>
      </c>
    </row>
    <row r="4629" spans="1:4" x14ac:dyDescent="0.2">
      <c r="A4629" s="6" t="s">
        <v>7243</v>
      </c>
      <c r="B4629" s="6" t="s">
        <v>27408</v>
      </c>
      <c r="C4629" s="6" t="s">
        <v>21</v>
      </c>
      <c r="D4629" s="6" t="str">
        <f t="shared" si="72"/>
        <v>m</v>
      </c>
    </row>
    <row r="4630" spans="1:4" x14ac:dyDescent="0.2">
      <c r="A4630" s="6" t="s">
        <v>13729</v>
      </c>
      <c r="B4630" s="6" t="s">
        <v>27408</v>
      </c>
      <c r="C4630" s="6" t="s">
        <v>21</v>
      </c>
      <c r="D4630" s="6" t="str">
        <f t="shared" si="72"/>
        <v>m</v>
      </c>
    </row>
    <row r="4631" spans="1:4" x14ac:dyDescent="0.2">
      <c r="A4631" s="6" t="s">
        <v>7244</v>
      </c>
      <c r="B4631" s="6" t="s">
        <v>27409</v>
      </c>
      <c r="C4631" s="6" t="s">
        <v>21</v>
      </c>
      <c r="D4631" s="6" t="str">
        <f t="shared" si="72"/>
        <v>m</v>
      </c>
    </row>
    <row r="4632" spans="1:4" x14ac:dyDescent="0.2">
      <c r="A4632" s="6" t="s">
        <v>13730</v>
      </c>
      <c r="B4632" s="6" t="s">
        <v>27409</v>
      </c>
      <c r="C4632" s="6" t="s">
        <v>21</v>
      </c>
      <c r="D4632" s="6" t="str">
        <f t="shared" si="72"/>
        <v>m</v>
      </c>
    </row>
    <row r="4633" spans="1:4" x14ac:dyDescent="0.2">
      <c r="A4633" s="6" t="s">
        <v>7245</v>
      </c>
      <c r="B4633" s="6" t="s">
        <v>27410</v>
      </c>
      <c r="C4633" s="6" t="s">
        <v>21</v>
      </c>
      <c r="D4633" s="6" t="str">
        <f t="shared" si="72"/>
        <v>m</v>
      </c>
    </row>
    <row r="4634" spans="1:4" x14ac:dyDescent="0.2">
      <c r="A4634" s="6" t="s">
        <v>13731</v>
      </c>
      <c r="B4634" s="6" t="s">
        <v>27410</v>
      </c>
      <c r="C4634" s="6" t="s">
        <v>21</v>
      </c>
      <c r="D4634" s="6" t="str">
        <f t="shared" si="72"/>
        <v>m</v>
      </c>
    </row>
    <row r="4635" spans="1:4" x14ac:dyDescent="0.2">
      <c r="A4635" s="6" t="s">
        <v>7246</v>
      </c>
      <c r="B4635" s="6" t="s">
        <v>27411</v>
      </c>
      <c r="C4635" s="6" t="s">
        <v>21</v>
      </c>
      <c r="D4635" s="6" t="str">
        <f t="shared" si="72"/>
        <v>m</v>
      </c>
    </row>
    <row r="4636" spans="1:4" x14ac:dyDescent="0.2">
      <c r="A4636" s="6" t="s">
        <v>13732</v>
      </c>
      <c r="B4636" s="6" t="s">
        <v>27411</v>
      </c>
      <c r="C4636" s="6" t="s">
        <v>21</v>
      </c>
      <c r="D4636" s="6" t="str">
        <f t="shared" si="72"/>
        <v>m</v>
      </c>
    </row>
    <row r="4637" spans="1:4" x14ac:dyDescent="0.2">
      <c r="A4637" s="6" t="s">
        <v>7247</v>
      </c>
      <c r="B4637" s="6" t="s">
        <v>27412</v>
      </c>
      <c r="C4637" s="6" t="s">
        <v>21</v>
      </c>
      <c r="D4637" s="6" t="str">
        <f t="shared" si="72"/>
        <v>m</v>
      </c>
    </row>
    <row r="4638" spans="1:4" x14ac:dyDescent="0.2">
      <c r="A4638" s="6" t="s">
        <v>13733</v>
      </c>
      <c r="B4638" s="6" t="s">
        <v>27412</v>
      </c>
      <c r="C4638" s="6" t="s">
        <v>21</v>
      </c>
      <c r="D4638" s="6" t="str">
        <f t="shared" si="72"/>
        <v>m</v>
      </c>
    </row>
    <row r="4639" spans="1:4" x14ac:dyDescent="0.2">
      <c r="A4639" s="6" t="s">
        <v>1453</v>
      </c>
      <c r="B4639" s="6" t="s">
        <v>27413</v>
      </c>
      <c r="C4639" s="6" t="s">
        <v>21</v>
      </c>
      <c r="D4639" s="6" t="str">
        <f t="shared" si="72"/>
        <v>m</v>
      </c>
    </row>
    <row r="4640" spans="1:4" x14ac:dyDescent="0.2">
      <c r="A4640" s="6" t="s">
        <v>13734</v>
      </c>
      <c r="B4640" s="6" t="s">
        <v>27413</v>
      </c>
      <c r="C4640" s="6" t="s">
        <v>21</v>
      </c>
      <c r="D4640" s="6" t="str">
        <f t="shared" si="72"/>
        <v>m</v>
      </c>
    </row>
    <row r="4641" spans="1:4" x14ac:dyDescent="0.2">
      <c r="A4641" s="6" t="s">
        <v>1454</v>
      </c>
      <c r="B4641" s="6" t="s">
        <v>27414</v>
      </c>
      <c r="C4641" s="6" t="s">
        <v>21</v>
      </c>
      <c r="D4641" s="6" t="str">
        <f t="shared" si="72"/>
        <v>m</v>
      </c>
    </row>
    <row r="4642" spans="1:4" x14ac:dyDescent="0.2">
      <c r="A4642" s="6" t="s">
        <v>13735</v>
      </c>
      <c r="B4642" s="6" t="s">
        <v>27414</v>
      </c>
      <c r="C4642" s="6" t="s">
        <v>21</v>
      </c>
      <c r="D4642" s="6" t="str">
        <f t="shared" si="72"/>
        <v>m</v>
      </c>
    </row>
    <row r="4643" spans="1:4" x14ac:dyDescent="0.2">
      <c r="A4643" s="6" t="s">
        <v>1455</v>
      </c>
      <c r="B4643" s="6" t="s">
        <v>27415</v>
      </c>
      <c r="C4643" s="6" t="s">
        <v>21</v>
      </c>
      <c r="D4643" s="6" t="str">
        <f t="shared" si="72"/>
        <v>m</v>
      </c>
    </row>
    <row r="4644" spans="1:4" x14ac:dyDescent="0.2">
      <c r="A4644" s="6" t="s">
        <v>13736</v>
      </c>
      <c r="B4644" s="6" t="s">
        <v>27415</v>
      </c>
      <c r="C4644" s="6" t="s">
        <v>21</v>
      </c>
      <c r="D4644" s="6" t="str">
        <f t="shared" si="72"/>
        <v>m</v>
      </c>
    </row>
    <row r="4645" spans="1:4" x14ac:dyDescent="0.2">
      <c r="A4645" s="6" t="s">
        <v>1456</v>
      </c>
      <c r="B4645" s="6" t="s">
        <v>27416</v>
      </c>
      <c r="C4645" s="6" t="s">
        <v>21</v>
      </c>
      <c r="D4645" s="6" t="str">
        <f t="shared" si="72"/>
        <v>m</v>
      </c>
    </row>
    <row r="4646" spans="1:4" x14ac:dyDescent="0.2">
      <c r="A4646" s="6" t="s">
        <v>13737</v>
      </c>
      <c r="B4646" s="6" t="s">
        <v>27416</v>
      </c>
      <c r="C4646" s="6" t="s">
        <v>21</v>
      </c>
      <c r="D4646" s="6" t="str">
        <f t="shared" si="72"/>
        <v>m</v>
      </c>
    </row>
    <row r="4647" spans="1:4" x14ac:dyDescent="0.2">
      <c r="A4647" s="6" t="s">
        <v>1457</v>
      </c>
      <c r="B4647" s="6" t="s">
        <v>27417</v>
      </c>
      <c r="C4647" s="6" t="s">
        <v>21</v>
      </c>
      <c r="D4647" s="6" t="str">
        <f t="shared" si="72"/>
        <v>m</v>
      </c>
    </row>
    <row r="4648" spans="1:4" x14ac:dyDescent="0.2">
      <c r="A4648" s="6" t="s">
        <v>13738</v>
      </c>
      <c r="B4648" s="6" t="s">
        <v>27417</v>
      </c>
      <c r="C4648" s="6" t="s">
        <v>21</v>
      </c>
      <c r="D4648" s="6" t="str">
        <f t="shared" si="72"/>
        <v>m</v>
      </c>
    </row>
    <row r="4649" spans="1:4" x14ac:dyDescent="0.2">
      <c r="A4649" s="6" t="s">
        <v>1458</v>
      </c>
      <c r="B4649" s="6" t="s">
        <v>27418</v>
      </c>
      <c r="C4649" s="6" t="s">
        <v>21</v>
      </c>
      <c r="D4649" s="6" t="str">
        <f t="shared" si="72"/>
        <v>m</v>
      </c>
    </row>
    <row r="4650" spans="1:4" x14ac:dyDescent="0.2">
      <c r="A4650" s="6" t="s">
        <v>13739</v>
      </c>
      <c r="B4650" s="6" t="s">
        <v>27418</v>
      </c>
      <c r="C4650" s="6" t="s">
        <v>21</v>
      </c>
      <c r="D4650" s="6" t="str">
        <f t="shared" si="72"/>
        <v>m</v>
      </c>
    </row>
    <row r="4651" spans="1:4" x14ac:dyDescent="0.2">
      <c r="A4651" s="6" t="s">
        <v>1459</v>
      </c>
      <c r="B4651" s="6" t="s">
        <v>27419</v>
      </c>
      <c r="C4651" s="6" t="s">
        <v>21</v>
      </c>
      <c r="D4651" s="6" t="str">
        <f t="shared" si="72"/>
        <v>m</v>
      </c>
    </row>
    <row r="4652" spans="1:4" x14ac:dyDescent="0.2">
      <c r="A4652" s="6" t="s">
        <v>13740</v>
      </c>
      <c r="B4652" s="6" t="s">
        <v>27419</v>
      </c>
      <c r="C4652" s="6" t="s">
        <v>21</v>
      </c>
      <c r="D4652" s="6" t="str">
        <f t="shared" si="72"/>
        <v>m</v>
      </c>
    </row>
    <row r="4653" spans="1:4" x14ac:dyDescent="0.2">
      <c r="A4653" s="6" t="s">
        <v>1460</v>
      </c>
      <c r="B4653" s="6" t="s">
        <v>27420</v>
      </c>
      <c r="C4653" s="6" t="s">
        <v>21</v>
      </c>
      <c r="D4653" s="6" t="str">
        <f t="shared" si="72"/>
        <v>m</v>
      </c>
    </row>
    <row r="4654" spans="1:4" x14ac:dyDescent="0.2">
      <c r="A4654" s="6" t="s">
        <v>13741</v>
      </c>
      <c r="B4654" s="6" t="s">
        <v>27420</v>
      </c>
      <c r="C4654" s="6" t="s">
        <v>21</v>
      </c>
      <c r="D4654" s="6" t="str">
        <f t="shared" si="72"/>
        <v>m</v>
      </c>
    </row>
    <row r="4655" spans="1:4" x14ac:dyDescent="0.2">
      <c r="A4655" s="6" t="s">
        <v>1461</v>
      </c>
      <c r="B4655" s="6" t="s">
        <v>27421</v>
      </c>
      <c r="C4655" s="6" t="s">
        <v>21</v>
      </c>
      <c r="D4655" s="6" t="str">
        <f t="shared" si="72"/>
        <v>m</v>
      </c>
    </row>
    <row r="4656" spans="1:4" x14ac:dyDescent="0.2">
      <c r="A4656" s="6" t="s">
        <v>13742</v>
      </c>
      <c r="B4656" s="6" t="s">
        <v>27421</v>
      </c>
      <c r="C4656" s="6" t="s">
        <v>21</v>
      </c>
      <c r="D4656" s="6" t="str">
        <f t="shared" si="72"/>
        <v>m</v>
      </c>
    </row>
    <row r="4657" spans="1:4" x14ac:dyDescent="0.2">
      <c r="A4657" s="6" t="s">
        <v>7248</v>
      </c>
      <c r="B4657" s="6" t="s">
        <v>27422</v>
      </c>
      <c r="C4657" s="6" t="s">
        <v>21</v>
      </c>
      <c r="D4657" s="6" t="str">
        <f t="shared" si="72"/>
        <v>m</v>
      </c>
    </row>
    <row r="4658" spans="1:4" x14ac:dyDescent="0.2">
      <c r="A4658" s="6" t="s">
        <v>13743</v>
      </c>
      <c r="B4658" s="6" t="s">
        <v>27422</v>
      </c>
      <c r="C4658" s="6" t="s">
        <v>21</v>
      </c>
      <c r="D4658" s="6" t="str">
        <f t="shared" si="72"/>
        <v>m</v>
      </c>
    </row>
    <row r="4659" spans="1:4" x14ac:dyDescent="0.2">
      <c r="A4659" s="6" t="s">
        <v>7249</v>
      </c>
      <c r="B4659" s="6" t="s">
        <v>27423</v>
      </c>
      <c r="C4659" s="6" t="s">
        <v>21</v>
      </c>
      <c r="D4659" s="6" t="str">
        <f t="shared" si="72"/>
        <v>m</v>
      </c>
    </row>
    <row r="4660" spans="1:4" x14ac:dyDescent="0.2">
      <c r="A4660" s="6" t="s">
        <v>13744</v>
      </c>
      <c r="B4660" s="6" t="s">
        <v>27423</v>
      </c>
      <c r="C4660" s="6" t="s">
        <v>21</v>
      </c>
      <c r="D4660" s="6" t="str">
        <f t="shared" si="72"/>
        <v>m</v>
      </c>
    </row>
    <row r="4661" spans="1:4" x14ac:dyDescent="0.2">
      <c r="A4661" s="6" t="s">
        <v>7250</v>
      </c>
      <c r="B4661" s="6" t="s">
        <v>27424</v>
      </c>
      <c r="C4661" s="6" t="s">
        <v>21</v>
      </c>
      <c r="D4661" s="6" t="str">
        <f t="shared" si="72"/>
        <v>m</v>
      </c>
    </row>
    <row r="4662" spans="1:4" x14ac:dyDescent="0.2">
      <c r="A4662" s="6" t="s">
        <v>13745</v>
      </c>
      <c r="B4662" s="6" t="s">
        <v>27424</v>
      </c>
      <c r="C4662" s="6" t="s">
        <v>21</v>
      </c>
      <c r="D4662" s="6" t="str">
        <f t="shared" si="72"/>
        <v>m</v>
      </c>
    </row>
    <row r="4663" spans="1:4" x14ac:dyDescent="0.2">
      <c r="A4663" s="6" t="s">
        <v>7251</v>
      </c>
      <c r="B4663" s="6" t="s">
        <v>27425</v>
      </c>
      <c r="C4663" s="6" t="s">
        <v>21</v>
      </c>
      <c r="D4663" s="6" t="str">
        <f t="shared" si="72"/>
        <v>m</v>
      </c>
    </row>
    <row r="4664" spans="1:4" x14ac:dyDescent="0.2">
      <c r="A4664" s="6" t="s">
        <v>13746</v>
      </c>
      <c r="B4664" s="6" t="s">
        <v>27425</v>
      </c>
      <c r="C4664" s="6" t="s">
        <v>21</v>
      </c>
      <c r="D4664" s="6" t="str">
        <f t="shared" si="72"/>
        <v>m</v>
      </c>
    </row>
    <row r="4665" spans="1:4" x14ac:dyDescent="0.2">
      <c r="A4665" s="6" t="s">
        <v>7252</v>
      </c>
      <c r="B4665" s="6" t="s">
        <v>27426</v>
      </c>
      <c r="C4665" s="6" t="s">
        <v>21</v>
      </c>
      <c r="D4665" s="6" t="str">
        <f t="shared" si="72"/>
        <v>m</v>
      </c>
    </row>
    <row r="4666" spans="1:4" x14ac:dyDescent="0.2">
      <c r="A4666" s="6" t="s">
        <v>13747</v>
      </c>
      <c r="B4666" s="6" t="s">
        <v>27426</v>
      </c>
      <c r="C4666" s="6" t="s">
        <v>21</v>
      </c>
      <c r="D4666" s="6" t="str">
        <f t="shared" si="72"/>
        <v>m</v>
      </c>
    </row>
    <row r="4667" spans="1:4" x14ac:dyDescent="0.2">
      <c r="A4667" s="6" t="s">
        <v>7253</v>
      </c>
      <c r="B4667" s="6" t="s">
        <v>27427</v>
      </c>
      <c r="C4667" s="6" t="s">
        <v>21</v>
      </c>
      <c r="D4667" s="6" t="str">
        <f t="shared" si="72"/>
        <v>m</v>
      </c>
    </row>
    <row r="4668" spans="1:4" x14ac:dyDescent="0.2">
      <c r="A4668" s="6" t="s">
        <v>13748</v>
      </c>
      <c r="B4668" s="6" t="s">
        <v>27427</v>
      </c>
      <c r="C4668" s="6" t="s">
        <v>21</v>
      </c>
      <c r="D4668" s="6" t="str">
        <f t="shared" si="72"/>
        <v>m</v>
      </c>
    </row>
    <row r="4669" spans="1:4" x14ac:dyDescent="0.2">
      <c r="A4669" s="6" t="s">
        <v>7254</v>
      </c>
      <c r="B4669" s="6" t="s">
        <v>27428</v>
      </c>
      <c r="C4669" s="6" t="s">
        <v>21</v>
      </c>
      <c r="D4669" s="6" t="str">
        <f t="shared" si="72"/>
        <v>m</v>
      </c>
    </row>
    <row r="4670" spans="1:4" x14ac:dyDescent="0.2">
      <c r="A4670" s="6" t="s">
        <v>13749</v>
      </c>
      <c r="B4670" s="6" t="s">
        <v>27428</v>
      </c>
      <c r="C4670" s="6" t="s">
        <v>21</v>
      </c>
      <c r="D4670" s="6" t="str">
        <f t="shared" si="72"/>
        <v>m</v>
      </c>
    </row>
    <row r="4671" spans="1:4" x14ac:dyDescent="0.2">
      <c r="A4671" s="6" t="s">
        <v>7255</v>
      </c>
      <c r="B4671" s="6" t="s">
        <v>27429</v>
      </c>
      <c r="C4671" s="6" t="s">
        <v>21</v>
      </c>
      <c r="D4671" s="6" t="str">
        <f t="shared" si="72"/>
        <v>m</v>
      </c>
    </row>
    <row r="4672" spans="1:4" x14ac:dyDescent="0.2">
      <c r="A4672" s="6" t="s">
        <v>13750</v>
      </c>
      <c r="B4672" s="6" t="s">
        <v>27429</v>
      </c>
      <c r="C4672" s="6" t="s">
        <v>21</v>
      </c>
      <c r="D4672" s="6" t="str">
        <f t="shared" si="72"/>
        <v>m</v>
      </c>
    </row>
    <row r="4673" spans="1:4" x14ac:dyDescent="0.2">
      <c r="A4673" s="6" t="s">
        <v>7256</v>
      </c>
      <c r="B4673" s="6" t="s">
        <v>27430</v>
      </c>
      <c r="C4673" s="6" t="s">
        <v>21</v>
      </c>
      <c r="D4673" s="6" t="str">
        <f t="shared" si="72"/>
        <v>m</v>
      </c>
    </row>
    <row r="4674" spans="1:4" x14ac:dyDescent="0.2">
      <c r="A4674" s="6" t="s">
        <v>13751</v>
      </c>
      <c r="B4674" s="6" t="s">
        <v>27430</v>
      </c>
      <c r="C4674" s="6" t="s">
        <v>21</v>
      </c>
      <c r="D4674" s="6" t="str">
        <f t="shared" ref="D4674:D4737" si="73">LOWER(C4674)</f>
        <v>m</v>
      </c>
    </row>
    <row r="4675" spans="1:4" x14ac:dyDescent="0.2">
      <c r="A4675" s="6" t="s">
        <v>7257</v>
      </c>
      <c r="B4675" s="6" t="s">
        <v>27431</v>
      </c>
      <c r="C4675" s="6" t="s">
        <v>21</v>
      </c>
      <c r="D4675" s="6" t="str">
        <f t="shared" si="73"/>
        <v>m</v>
      </c>
    </row>
    <row r="4676" spans="1:4" x14ac:dyDescent="0.2">
      <c r="A4676" s="6" t="s">
        <v>13752</v>
      </c>
      <c r="B4676" s="6" t="s">
        <v>27431</v>
      </c>
      <c r="C4676" s="6" t="s">
        <v>21</v>
      </c>
      <c r="D4676" s="6" t="str">
        <f t="shared" si="73"/>
        <v>m</v>
      </c>
    </row>
    <row r="4677" spans="1:4" x14ac:dyDescent="0.2">
      <c r="A4677" s="6" t="s">
        <v>7258</v>
      </c>
      <c r="B4677" s="6" t="s">
        <v>27432</v>
      </c>
      <c r="C4677" s="6" t="s">
        <v>21</v>
      </c>
      <c r="D4677" s="6" t="str">
        <f t="shared" si="73"/>
        <v>m</v>
      </c>
    </row>
    <row r="4678" spans="1:4" x14ac:dyDescent="0.2">
      <c r="A4678" s="6" t="s">
        <v>13753</v>
      </c>
      <c r="B4678" s="6" t="s">
        <v>27432</v>
      </c>
      <c r="C4678" s="6" t="s">
        <v>21</v>
      </c>
      <c r="D4678" s="6" t="str">
        <f t="shared" si="73"/>
        <v>m</v>
      </c>
    </row>
    <row r="4679" spans="1:4" x14ac:dyDescent="0.2">
      <c r="A4679" s="6" t="s">
        <v>7259</v>
      </c>
      <c r="B4679" s="6" t="s">
        <v>27433</v>
      </c>
      <c r="C4679" s="6" t="s">
        <v>21</v>
      </c>
      <c r="D4679" s="6" t="str">
        <f t="shared" si="73"/>
        <v>m</v>
      </c>
    </row>
    <row r="4680" spans="1:4" x14ac:dyDescent="0.2">
      <c r="A4680" s="6" t="s">
        <v>13754</v>
      </c>
      <c r="B4680" s="6" t="s">
        <v>27433</v>
      </c>
      <c r="C4680" s="6" t="s">
        <v>21</v>
      </c>
      <c r="D4680" s="6" t="str">
        <f t="shared" si="73"/>
        <v>m</v>
      </c>
    </row>
    <row r="4681" spans="1:4" x14ac:dyDescent="0.2">
      <c r="A4681" s="6" t="s">
        <v>7260</v>
      </c>
      <c r="B4681" s="6" t="s">
        <v>27434</v>
      </c>
      <c r="C4681" s="6" t="s">
        <v>21</v>
      </c>
      <c r="D4681" s="6" t="str">
        <f t="shared" si="73"/>
        <v>m</v>
      </c>
    </row>
    <row r="4682" spans="1:4" x14ac:dyDescent="0.2">
      <c r="A4682" s="6" t="s">
        <v>13755</v>
      </c>
      <c r="B4682" s="6" t="s">
        <v>27434</v>
      </c>
      <c r="C4682" s="6" t="s">
        <v>21</v>
      </c>
      <c r="D4682" s="6" t="str">
        <f t="shared" si="73"/>
        <v>m</v>
      </c>
    </row>
    <row r="4683" spans="1:4" x14ac:dyDescent="0.2">
      <c r="A4683" s="6" t="s">
        <v>7261</v>
      </c>
      <c r="B4683" s="6" t="s">
        <v>27435</v>
      </c>
      <c r="C4683" s="6" t="s">
        <v>21</v>
      </c>
      <c r="D4683" s="6" t="str">
        <f t="shared" si="73"/>
        <v>m</v>
      </c>
    </row>
    <row r="4684" spans="1:4" x14ac:dyDescent="0.2">
      <c r="A4684" s="6" t="s">
        <v>13756</v>
      </c>
      <c r="B4684" s="6" t="s">
        <v>27435</v>
      </c>
      <c r="C4684" s="6" t="s">
        <v>21</v>
      </c>
      <c r="D4684" s="6" t="str">
        <f t="shared" si="73"/>
        <v>m</v>
      </c>
    </row>
    <row r="4685" spans="1:4" x14ac:dyDescent="0.2">
      <c r="A4685" s="6" t="s">
        <v>7262</v>
      </c>
      <c r="B4685" s="6" t="s">
        <v>27436</v>
      </c>
      <c r="C4685" s="6" t="s">
        <v>21</v>
      </c>
      <c r="D4685" s="6" t="str">
        <f t="shared" si="73"/>
        <v>m</v>
      </c>
    </row>
    <row r="4686" spans="1:4" x14ac:dyDescent="0.2">
      <c r="A4686" s="6" t="s">
        <v>13757</v>
      </c>
      <c r="B4686" s="6" t="s">
        <v>27436</v>
      </c>
      <c r="C4686" s="6" t="s">
        <v>21</v>
      </c>
      <c r="D4686" s="6" t="str">
        <f t="shared" si="73"/>
        <v>m</v>
      </c>
    </row>
    <row r="4687" spans="1:4" x14ac:dyDescent="0.2">
      <c r="A4687" s="6" t="s">
        <v>7263</v>
      </c>
      <c r="B4687" s="6" t="s">
        <v>27437</v>
      </c>
      <c r="C4687" s="6" t="s">
        <v>21</v>
      </c>
      <c r="D4687" s="6" t="str">
        <f t="shared" si="73"/>
        <v>m</v>
      </c>
    </row>
    <row r="4688" spans="1:4" x14ac:dyDescent="0.2">
      <c r="A4688" s="6" t="s">
        <v>13758</v>
      </c>
      <c r="B4688" s="6" t="s">
        <v>27437</v>
      </c>
      <c r="C4688" s="6" t="s">
        <v>21</v>
      </c>
      <c r="D4688" s="6" t="str">
        <f t="shared" si="73"/>
        <v>m</v>
      </c>
    </row>
    <row r="4689" spans="1:4" x14ac:dyDescent="0.2">
      <c r="A4689" s="6" t="s">
        <v>7264</v>
      </c>
      <c r="B4689" s="6" t="s">
        <v>27438</v>
      </c>
      <c r="C4689" s="6" t="s">
        <v>21</v>
      </c>
      <c r="D4689" s="6" t="str">
        <f t="shared" si="73"/>
        <v>m</v>
      </c>
    </row>
    <row r="4690" spans="1:4" x14ac:dyDescent="0.2">
      <c r="A4690" s="6" t="s">
        <v>13759</v>
      </c>
      <c r="B4690" s="6" t="s">
        <v>27438</v>
      </c>
      <c r="C4690" s="6" t="s">
        <v>21</v>
      </c>
      <c r="D4690" s="6" t="str">
        <f t="shared" si="73"/>
        <v>m</v>
      </c>
    </row>
    <row r="4691" spans="1:4" x14ac:dyDescent="0.2">
      <c r="A4691" s="6" t="s">
        <v>7265</v>
      </c>
      <c r="B4691" s="6" t="s">
        <v>27439</v>
      </c>
      <c r="C4691" s="6" t="s">
        <v>21</v>
      </c>
      <c r="D4691" s="6" t="str">
        <f t="shared" si="73"/>
        <v>m</v>
      </c>
    </row>
    <row r="4692" spans="1:4" x14ac:dyDescent="0.2">
      <c r="A4692" s="6" t="s">
        <v>13760</v>
      </c>
      <c r="B4692" s="6" t="s">
        <v>27439</v>
      </c>
      <c r="C4692" s="6" t="s">
        <v>21</v>
      </c>
      <c r="D4692" s="6" t="str">
        <f t="shared" si="73"/>
        <v>m</v>
      </c>
    </row>
    <row r="4693" spans="1:4" x14ac:dyDescent="0.2">
      <c r="A4693" s="6" t="s">
        <v>7266</v>
      </c>
      <c r="B4693" s="6" t="s">
        <v>27440</v>
      </c>
      <c r="C4693" s="6" t="s">
        <v>21</v>
      </c>
      <c r="D4693" s="6" t="str">
        <f t="shared" si="73"/>
        <v>m</v>
      </c>
    </row>
    <row r="4694" spans="1:4" x14ac:dyDescent="0.2">
      <c r="A4694" s="6" t="s">
        <v>13761</v>
      </c>
      <c r="B4694" s="6" t="s">
        <v>27440</v>
      </c>
      <c r="C4694" s="6" t="s">
        <v>21</v>
      </c>
      <c r="D4694" s="6" t="str">
        <f t="shared" si="73"/>
        <v>m</v>
      </c>
    </row>
    <row r="4695" spans="1:4" x14ac:dyDescent="0.2">
      <c r="A4695" s="6" t="s">
        <v>7267</v>
      </c>
      <c r="B4695" s="6" t="s">
        <v>27441</v>
      </c>
      <c r="C4695" s="6" t="s">
        <v>21</v>
      </c>
      <c r="D4695" s="6" t="str">
        <f t="shared" si="73"/>
        <v>m</v>
      </c>
    </row>
    <row r="4696" spans="1:4" x14ac:dyDescent="0.2">
      <c r="A4696" s="6" t="s">
        <v>13762</v>
      </c>
      <c r="B4696" s="6" t="s">
        <v>27441</v>
      </c>
      <c r="C4696" s="6" t="s">
        <v>21</v>
      </c>
      <c r="D4696" s="6" t="str">
        <f t="shared" si="73"/>
        <v>m</v>
      </c>
    </row>
    <row r="4697" spans="1:4" x14ac:dyDescent="0.2">
      <c r="A4697" s="6" t="s">
        <v>1462</v>
      </c>
      <c r="B4697" s="6" t="s">
        <v>27442</v>
      </c>
      <c r="C4697" s="6" t="s">
        <v>21</v>
      </c>
      <c r="D4697" s="6" t="str">
        <f t="shared" si="73"/>
        <v>m</v>
      </c>
    </row>
    <row r="4698" spans="1:4" x14ac:dyDescent="0.2">
      <c r="A4698" s="6" t="s">
        <v>13763</v>
      </c>
      <c r="B4698" s="6" t="s">
        <v>27442</v>
      </c>
      <c r="C4698" s="6" t="s">
        <v>21</v>
      </c>
      <c r="D4698" s="6" t="str">
        <f t="shared" si="73"/>
        <v>m</v>
      </c>
    </row>
    <row r="4699" spans="1:4" x14ac:dyDescent="0.2">
      <c r="A4699" s="6" t="s">
        <v>1463</v>
      </c>
      <c r="B4699" s="6" t="s">
        <v>27443</v>
      </c>
      <c r="C4699" s="6" t="s">
        <v>21</v>
      </c>
      <c r="D4699" s="6" t="str">
        <f t="shared" si="73"/>
        <v>m</v>
      </c>
    </row>
    <row r="4700" spans="1:4" x14ac:dyDescent="0.2">
      <c r="A4700" s="6" t="s">
        <v>13764</v>
      </c>
      <c r="B4700" s="6" t="s">
        <v>27443</v>
      </c>
      <c r="C4700" s="6" t="s">
        <v>21</v>
      </c>
      <c r="D4700" s="6" t="str">
        <f t="shared" si="73"/>
        <v>m</v>
      </c>
    </row>
    <row r="4701" spans="1:4" x14ac:dyDescent="0.2">
      <c r="A4701" s="6" t="s">
        <v>1464</v>
      </c>
      <c r="B4701" s="6" t="s">
        <v>27444</v>
      </c>
      <c r="C4701" s="6" t="s">
        <v>21</v>
      </c>
      <c r="D4701" s="6" t="str">
        <f t="shared" si="73"/>
        <v>m</v>
      </c>
    </row>
    <row r="4702" spans="1:4" x14ac:dyDescent="0.2">
      <c r="A4702" s="6" t="s">
        <v>13765</v>
      </c>
      <c r="B4702" s="6" t="s">
        <v>27444</v>
      </c>
      <c r="C4702" s="6" t="s">
        <v>21</v>
      </c>
      <c r="D4702" s="6" t="str">
        <f t="shared" si="73"/>
        <v>m</v>
      </c>
    </row>
    <row r="4703" spans="1:4" x14ac:dyDescent="0.2">
      <c r="A4703" s="6" t="s">
        <v>1465</v>
      </c>
      <c r="B4703" s="6" t="s">
        <v>27445</v>
      </c>
      <c r="C4703" s="6" t="s">
        <v>21</v>
      </c>
      <c r="D4703" s="6" t="str">
        <f t="shared" si="73"/>
        <v>m</v>
      </c>
    </row>
    <row r="4704" spans="1:4" x14ac:dyDescent="0.2">
      <c r="A4704" s="6" t="s">
        <v>13766</v>
      </c>
      <c r="B4704" s="6" t="s">
        <v>27445</v>
      </c>
      <c r="C4704" s="6" t="s">
        <v>21</v>
      </c>
      <c r="D4704" s="6" t="str">
        <f t="shared" si="73"/>
        <v>m</v>
      </c>
    </row>
    <row r="4705" spans="1:4" x14ac:dyDescent="0.2">
      <c r="A4705" s="6" t="s">
        <v>1466</v>
      </c>
      <c r="B4705" s="6" t="s">
        <v>27446</v>
      </c>
      <c r="C4705" s="6" t="s">
        <v>21</v>
      </c>
      <c r="D4705" s="6" t="str">
        <f t="shared" si="73"/>
        <v>m</v>
      </c>
    </row>
    <row r="4706" spans="1:4" x14ac:dyDescent="0.2">
      <c r="A4706" s="6" t="s">
        <v>13767</v>
      </c>
      <c r="B4706" s="6" t="s">
        <v>27446</v>
      </c>
      <c r="C4706" s="6" t="s">
        <v>21</v>
      </c>
      <c r="D4706" s="6" t="str">
        <f t="shared" si="73"/>
        <v>m</v>
      </c>
    </row>
    <row r="4707" spans="1:4" x14ac:dyDescent="0.2">
      <c r="A4707" s="6" t="s">
        <v>1467</v>
      </c>
      <c r="B4707" s="6" t="s">
        <v>27447</v>
      </c>
      <c r="C4707" s="6" t="s">
        <v>21</v>
      </c>
      <c r="D4707" s="6" t="str">
        <f t="shared" si="73"/>
        <v>m</v>
      </c>
    </row>
    <row r="4708" spans="1:4" x14ac:dyDescent="0.2">
      <c r="A4708" s="6" t="s">
        <v>13768</v>
      </c>
      <c r="B4708" s="6" t="s">
        <v>27447</v>
      </c>
      <c r="C4708" s="6" t="s">
        <v>21</v>
      </c>
      <c r="D4708" s="6" t="str">
        <f t="shared" si="73"/>
        <v>m</v>
      </c>
    </row>
    <row r="4709" spans="1:4" x14ac:dyDescent="0.2">
      <c r="A4709" s="6" t="s">
        <v>1468</v>
      </c>
      <c r="B4709" s="6" t="s">
        <v>27448</v>
      </c>
      <c r="C4709" s="6" t="s">
        <v>21</v>
      </c>
      <c r="D4709" s="6" t="str">
        <f t="shared" si="73"/>
        <v>m</v>
      </c>
    </row>
    <row r="4710" spans="1:4" x14ac:dyDescent="0.2">
      <c r="A4710" s="6" t="s">
        <v>13769</v>
      </c>
      <c r="B4710" s="6" t="s">
        <v>27448</v>
      </c>
      <c r="C4710" s="6" t="s">
        <v>21</v>
      </c>
      <c r="D4710" s="6" t="str">
        <f t="shared" si="73"/>
        <v>m</v>
      </c>
    </row>
    <row r="4711" spans="1:4" x14ac:dyDescent="0.2">
      <c r="A4711" s="6" t="s">
        <v>1469</v>
      </c>
      <c r="B4711" s="6" t="s">
        <v>27449</v>
      </c>
      <c r="C4711" s="6" t="s">
        <v>21</v>
      </c>
      <c r="D4711" s="6" t="str">
        <f t="shared" si="73"/>
        <v>m</v>
      </c>
    </row>
    <row r="4712" spans="1:4" x14ac:dyDescent="0.2">
      <c r="A4712" s="6" t="s">
        <v>13770</v>
      </c>
      <c r="B4712" s="6" t="s">
        <v>27449</v>
      </c>
      <c r="C4712" s="6" t="s">
        <v>21</v>
      </c>
      <c r="D4712" s="6" t="str">
        <f t="shared" si="73"/>
        <v>m</v>
      </c>
    </row>
    <row r="4713" spans="1:4" x14ac:dyDescent="0.2">
      <c r="A4713" s="6" t="s">
        <v>1470</v>
      </c>
      <c r="B4713" s="6" t="s">
        <v>27450</v>
      </c>
      <c r="C4713" s="6" t="s">
        <v>21</v>
      </c>
      <c r="D4713" s="6" t="str">
        <f t="shared" si="73"/>
        <v>m</v>
      </c>
    </row>
    <row r="4714" spans="1:4" x14ac:dyDescent="0.2">
      <c r="A4714" s="6" t="s">
        <v>13771</v>
      </c>
      <c r="B4714" s="6" t="s">
        <v>27450</v>
      </c>
      <c r="C4714" s="6" t="s">
        <v>21</v>
      </c>
      <c r="D4714" s="6" t="str">
        <f t="shared" si="73"/>
        <v>m</v>
      </c>
    </row>
    <row r="4715" spans="1:4" x14ac:dyDescent="0.2">
      <c r="A4715" s="6" t="s">
        <v>1471</v>
      </c>
      <c r="B4715" s="6" t="s">
        <v>27451</v>
      </c>
      <c r="C4715" s="6" t="s">
        <v>21</v>
      </c>
      <c r="D4715" s="6" t="str">
        <f t="shared" si="73"/>
        <v>m</v>
      </c>
    </row>
    <row r="4716" spans="1:4" x14ac:dyDescent="0.2">
      <c r="A4716" s="6" t="s">
        <v>13772</v>
      </c>
      <c r="B4716" s="6" t="s">
        <v>27451</v>
      </c>
      <c r="C4716" s="6" t="s">
        <v>21</v>
      </c>
      <c r="D4716" s="6" t="str">
        <f t="shared" si="73"/>
        <v>m</v>
      </c>
    </row>
    <row r="4717" spans="1:4" x14ac:dyDescent="0.2">
      <c r="A4717" s="6" t="s">
        <v>1472</v>
      </c>
      <c r="B4717" s="6" t="s">
        <v>27452</v>
      </c>
      <c r="C4717" s="6" t="s">
        <v>21</v>
      </c>
      <c r="D4717" s="6" t="str">
        <f t="shared" si="73"/>
        <v>m</v>
      </c>
    </row>
    <row r="4718" spans="1:4" x14ac:dyDescent="0.2">
      <c r="A4718" s="6" t="s">
        <v>13773</v>
      </c>
      <c r="B4718" s="6" t="s">
        <v>27452</v>
      </c>
      <c r="C4718" s="6" t="s">
        <v>21</v>
      </c>
      <c r="D4718" s="6" t="str">
        <f t="shared" si="73"/>
        <v>m</v>
      </c>
    </row>
    <row r="4719" spans="1:4" x14ac:dyDescent="0.2">
      <c r="A4719" s="6" t="s">
        <v>7268</v>
      </c>
      <c r="B4719" s="6" t="s">
        <v>27453</v>
      </c>
      <c r="C4719" s="6" t="s">
        <v>21</v>
      </c>
      <c r="D4719" s="6" t="str">
        <f t="shared" si="73"/>
        <v>m</v>
      </c>
    </row>
    <row r="4720" spans="1:4" x14ac:dyDescent="0.2">
      <c r="A4720" s="6" t="s">
        <v>13774</v>
      </c>
      <c r="B4720" s="6" t="s">
        <v>27453</v>
      </c>
      <c r="C4720" s="6" t="s">
        <v>21</v>
      </c>
      <c r="D4720" s="6" t="str">
        <f t="shared" si="73"/>
        <v>m</v>
      </c>
    </row>
    <row r="4721" spans="1:4" x14ac:dyDescent="0.2">
      <c r="A4721" s="6" t="s">
        <v>7269</v>
      </c>
      <c r="B4721" s="6" t="s">
        <v>27454</v>
      </c>
      <c r="C4721" s="6" t="s">
        <v>21</v>
      </c>
      <c r="D4721" s="6" t="str">
        <f t="shared" si="73"/>
        <v>m</v>
      </c>
    </row>
    <row r="4722" spans="1:4" x14ac:dyDescent="0.2">
      <c r="A4722" s="6" t="s">
        <v>13775</v>
      </c>
      <c r="B4722" s="6" t="s">
        <v>27454</v>
      </c>
      <c r="C4722" s="6" t="s">
        <v>21</v>
      </c>
      <c r="D4722" s="6" t="str">
        <f t="shared" si="73"/>
        <v>m</v>
      </c>
    </row>
    <row r="4723" spans="1:4" x14ac:dyDescent="0.2">
      <c r="A4723" s="6" t="s">
        <v>7270</v>
      </c>
      <c r="B4723" s="6" t="s">
        <v>27455</v>
      </c>
      <c r="C4723" s="6" t="s">
        <v>21</v>
      </c>
      <c r="D4723" s="6" t="str">
        <f t="shared" si="73"/>
        <v>m</v>
      </c>
    </row>
    <row r="4724" spans="1:4" x14ac:dyDescent="0.2">
      <c r="A4724" s="6" t="s">
        <v>13776</v>
      </c>
      <c r="B4724" s="6" t="s">
        <v>27455</v>
      </c>
      <c r="C4724" s="6" t="s">
        <v>21</v>
      </c>
      <c r="D4724" s="6" t="str">
        <f t="shared" si="73"/>
        <v>m</v>
      </c>
    </row>
    <row r="4725" spans="1:4" x14ac:dyDescent="0.2">
      <c r="A4725" s="6" t="s">
        <v>7271</v>
      </c>
      <c r="B4725" s="6" t="s">
        <v>27456</v>
      </c>
      <c r="C4725" s="6" t="s">
        <v>21</v>
      </c>
      <c r="D4725" s="6" t="str">
        <f t="shared" si="73"/>
        <v>m</v>
      </c>
    </row>
    <row r="4726" spans="1:4" x14ac:dyDescent="0.2">
      <c r="A4726" s="6" t="s">
        <v>13777</v>
      </c>
      <c r="B4726" s="6" t="s">
        <v>27456</v>
      </c>
      <c r="C4726" s="6" t="s">
        <v>21</v>
      </c>
      <c r="D4726" s="6" t="str">
        <f t="shared" si="73"/>
        <v>m</v>
      </c>
    </row>
    <row r="4727" spans="1:4" x14ac:dyDescent="0.2">
      <c r="A4727" s="6" t="s">
        <v>7272</v>
      </c>
      <c r="B4727" s="6" t="s">
        <v>27457</v>
      </c>
      <c r="C4727" s="6" t="s">
        <v>21</v>
      </c>
      <c r="D4727" s="6" t="str">
        <f t="shared" si="73"/>
        <v>m</v>
      </c>
    </row>
    <row r="4728" spans="1:4" x14ac:dyDescent="0.2">
      <c r="A4728" s="6" t="s">
        <v>13778</v>
      </c>
      <c r="B4728" s="6" t="s">
        <v>27457</v>
      </c>
      <c r="C4728" s="6" t="s">
        <v>21</v>
      </c>
      <c r="D4728" s="6" t="str">
        <f t="shared" si="73"/>
        <v>m</v>
      </c>
    </row>
    <row r="4729" spans="1:4" x14ac:dyDescent="0.2">
      <c r="A4729" s="6" t="s">
        <v>7273</v>
      </c>
      <c r="B4729" s="6" t="s">
        <v>27458</v>
      </c>
      <c r="C4729" s="6" t="s">
        <v>21</v>
      </c>
      <c r="D4729" s="6" t="str">
        <f t="shared" si="73"/>
        <v>m</v>
      </c>
    </row>
    <row r="4730" spans="1:4" x14ac:dyDescent="0.2">
      <c r="A4730" s="6" t="s">
        <v>13779</v>
      </c>
      <c r="B4730" s="6" t="s">
        <v>27458</v>
      </c>
      <c r="C4730" s="6" t="s">
        <v>21</v>
      </c>
      <c r="D4730" s="6" t="str">
        <f t="shared" si="73"/>
        <v>m</v>
      </c>
    </row>
    <row r="4731" spans="1:4" x14ac:dyDescent="0.2">
      <c r="A4731" s="6" t="s">
        <v>1473</v>
      </c>
      <c r="B4731" s="6" t="s">
        <v>27459</v>
      </c>
      <c r="C4731" s="6" t="s">
        <v>21</v>
      </c>
      <c r="D4731" s="6" t="str">
        <f t="shared" si="73"/>
        <v>m</v>
      </c>
    </row>
    <row r="4732" spans="1:4" x14ac:dyDescent="0.2">
      <c r="A4732" s="6" t="s">
        <v>13780</v>
      </c>
      <c r="B4732" s="6" t="s">
        <v>27459</v>
      </c>
      <c r="C4732" s="6" t="s">
        <v>21</v>
      </c>
      <c r="D4732" s="6" t="str">
        <f t="shared" si="73"/>
        <v>m</v>
      </c>
    </row>
    <row r="4733" spans="1:4" x14ac:dyDescent="0.2">
      <c r="A4733" s="6" t="s">
        <v>1474</v>
      </c>
      <c r="B4733" s="6" t="s">
        <v>27460</v>
      </c>
      <c r="C4733" s="6" t="s">
        <v>21</v>
      </c>
      <c r="D4733" s="6" t="str">
        <f t="shared" si="73"/>
        <v>m</v>
      </c>
    </row>
    <row r="4734" spans="1:4" x14ac:dyDescent="0.2">
      <c r="A4734" s="6" t="s">
        <v>13781</v>
      </c>
      <c r="B4734" s="6" t="s">
        <v>27460</v>
      </c>
      <c r="C4734" s="6" t="s">
        <v>21</v>
      </c>
      <c r="D4734" s="6" t="str">
        <f t="shared" si="73"/>
        <v>m</v>
      </c>
    </row>
    <row r="4735" spans="1:4" x14ac:dyDescent="0.2">
      <c r="A4735" s="6" t="s">
        <v>1475</v>
      </c>
      <c r="B4735" s="6" t="s">
        <v>27461</v>
      </c>
      <c r="C4735" s="6" t="s">
        <v>21</v>
      </c>
      <c r="D4735" s="6" t="str">
        <f t="shared" si="73"/>
        <v>m</v>
      </c>
    </row>
    <row r="4736" spans="1:4" x14ac:dyDescent="0.2">
      <c r="A4736" s="6" t="s">
        <v>13782</v>
      </c>
      <c r="B4736" s="6" t="s">
        <v>27461</v>
      </c>
      <c r="C4736" s="6" t="s">
        <v>21</v>
      </c>
      <c r="D4736" s="6" t="str">
        <f t="shared" si="73"/>
        <v>m</v>
      </c>
    </row>
    <row r="4737" spans="1:4" x14ac:dyDescent="0.2">
      <c r="A4737" s="6" t="s">
        <v>1476</v>
      </c>
      <c r="B4737" s="6" t="s">
        <v>27462</v>
      </c>
      <c r="C4737" s="6" t="s">
        <v>21</v>
      </c>
      <c r="D4737" s="6" t="str">
        <f t="shared" si="73"/>
        <v>m</v>
      </c>
    </row>
    <row r="4738" spans="1:4" x14ac:dyDescent="0.2">
      <c r="A4738" s="6" t="s">
        <v>13783</v>
      </c>
      <c r="B4738" s="6" t="s">
        <v>27462</v>
      </c>
      <c r="C4738" s="6" t="s">
        <v>21</v>
      </c>
      <c r="D4738" s="6" t="str">
        <f t="shared" ref="D4738:D4801" si="74">LOWER(C4738)</f>
        <v>m</v>
      </c>
    </row>
    <row r="4739" spans="1:4" x14ac:dyDescent="0.2">
      <c r="A4739" s="6" t="s">
        <v>1477</v>
      </c>
      <c r="B4739" s="6" t="s">
        <v>27463</v>
      </c>
      <c r="C4739" s="6" t="s">
        <v>21</v>
      </c>
      <c r="D4739" s="6" t="str">
        <f t="shared" si="74"/>
        <v>m</v>
      </c>
    </row>
    <row r="4740" spans="1:4" x14ac:dyDescent="0.2">
      <c r="A4740" s="6" t="s">
        <v>13784</v>
      </c>
      <c r="B4740" s="6" t="s">
        <v>27463</v>
      </c>
      <c r="C4740" s="6" t="s">
        <v>21</v>
      </c>
      <c r="D4740" s="6" t="str">
        <f t="shared" si="74"/>
        <v>m</v>
      </c>
    </row>
    <row r="4741" spans="1:4" x14ac:dyDescent="0.2">
      <c r="A4741" s="6" t="s">
        <v>1478</v>
      </c>
      <c r="B4741" s="6" t="s">
        <v>27464</v>
      </c>
      <c r="C4741" s="6" t="s">
        <v>21</v>
      </c>
      <c r="D4741" s="6" t="str">
        <f t="shared" si="74"/>
        <v>m</v>
      </c>
    </row>
    <row r="4742" spans="1:4" x14ac:dyDescent="0.2">
      <c r="A4742" s="6" t="s">
        <v>13785</v>
      </c>
      <c r="B4742" s="6" t="s">
        <v>27464</v>
      </c>
      <c r="C4742" s="6" t="s">
        <v>21</v>
      </c>
      <c r="D4742" s="6" t="str">
        <f t="shared" si="74"/>
        <v>m</v>
      </c>
    </row>
    <row r="4743" spans="1:4" x14ac:dyDescent="0.2">
      <c r="A4743" s="6" t="s">
        <v>1479</v>
      </c>
      <c r="B4743" s="6" t="s">
        <v>27465</v>
      </c>
      <c r="C4743" s="6" t="s">
        <v>21</v>
      </c>
      <c r="D4743" s="6" t="str">
        <f t="shared" si="74"/>
        <v>m</v>
      </c>
    </row>
    <row r="4744" spans="1:4" x14ac:dyDescent="0.2">
      <c r="A4744" s="6" t="s">
        <v>13786</v>
      </c>
      <c r="B4744" s="6" t="s">
        <v>27465</v>
      </c>
      <c r="C4744" s="6" t="s">
        <v>21</v>
      </c>
      <c r="D4744" s="6" t="str">
        <f t="shared" si="74"/>
        <v>m</v>
      </c>
    </row>
    <row r="4745" spans="1:4" x14ac:dyDescent="0.2">
      <c r="A4745" s="6" t="s">
        <v>1480</v>
      </c>
      <c r="B4745" s="6" t="s">
        <v>27466</v>
      </c>
      <c r="C4745" s="6" t="s">
        <v>21</v>
      </c>
      <c r="D4745" s="6" t="str">
        <f t="shared" si="74"/>
        <v>m</v>
      </c>
    </row>
    <row r="4746" spans="1:4" x14ac:dyDescent="0.2">
      <c r="A4746" s="6" t="s">
        <v>13787</v>
      </c>
      <c r="B4746" s="6" t="s">
        <v>27466</v>
      </c>
      <c r="C4746" s="6" t="s">
        <v>21</v>
      </c>
      <c r="D4746" s="6" t="str">
        <f t="shared" si="74"/>
        <v>m</v>
      </c>
    </row>
    <row r="4747" spans="1:4" x14ac:dyDescent="0.2">
      <c r="A4747" s="6" t="s">
        <v>1481</v>
      </c>
      <c r="B4747" s="6" t="s">
        <v>27467</v>
      </c>
      <c r="C4747" s="6" t="s">
        <v>21</v>
      </c>
      <c r="D4747" s="6" t="str">
        <f t="shared" si="74"/>
        <v>m</v>
      </c>
    </row>
    <row r="4748" spans="1:4" x14ac:dyDescent="0.2">
      <c r="A4748" s="6" t="s">
        <v>13788</v>
      </c>
      <c r="B4748" s="6" t="s">
        <v>27467</v>
      </c>
      <c r="C4748" s="6" t="s">
        <v>21</v>
      </c>
      <c r="D4748" s="6" t="str">
        <f t="shared" si="74"/>
        <v>m</v>
      </c>
    </row>
    <row r="4749" spans="1:4" x14ac:dyDescent="0.2">
      <c r="A4749" s="6" t="s">
        <v>1482</v>
      </c>
      <c r="B4749" s="6" t="s">
        <v>27468</v>
      </c>
      <c r="C4749" s="6" t="s">
        <v>21</v>
      </c>
      <c r="D4749" s="6" t="str">
        <f t="shared" si="74"/>
        <v>m</v>
      </c>
    </row>
    <row r="4750" spans="1:4" x14ac:dyDescent="0.2">
      <c r="A4750" s="6" t="s">
        <v>13789</v>
      </c>
      <c r="B4750" s="6" t="s">
        <v>27468</v>
      </c>
      <c r="C4750" s="6" t="s">
        <v>21</v>
      </c>
      <c r="D4750" s="6" t="str">
        <f t="shared" si="74"/>
        <v>m</v>
      </c>
    </row>
    <row r="4751" spans="1:4" x14ac:dyDescent="0.2">
      <c r="A4751" s="6" t="s">
        <v>7274</v>
      </c>
      <c r="B4751" s="6" t="s">
        <v>27469</v>
      </c>
      <c r="C4751" s="6" t="s">
        <v>21</v>
      </c>
      <c r="D4751" s="6" t="str">
        <f t="shared" si="74"/>
        <v>m</v>
      </c>
    </row>
    <row r="4752" spans="1:4" x14ac:dyDescent="0.2">
      <c r="A4752" s="6" t="s">
        <v>13790</v>
      </c>
      <c r="B4752" s="6" t="s">
        <v>27469</v>
      </c>
      <c r="C4752" s="6" t="s">
        <v>21</v>
      </c>
      <c r="D4752" s="6" t="str">
        <f t="shared" si="74"/>
        <v>m</v>
      </c>
    </row>
    <row r="4753" spans="1:4" x14ac:dyDescent="0.2">
      <c r="A4753" s="6" t="s">
        <v>7275</v>
      </c>
      <c r="B4753" s="6" t="s">
        <v>27470</v>
      </c>
      <c r="C4753" s="6" t="s">
        <v>21</v>
      </c>
      <c r="D4753" s="6" t="str">
        <f t="shared" si="74"/>
        <v>m</v>
      </c>
    </row>
    <row r="4754" spans="1:4" x14ac:dyDescent="0.2">
      <c r="A4754" s="6" t="s">
        <v>13791</v>
      </c>
      <c r="B4754" s="6" t="s">
        <v>27470</v>
      </c>
      <c r="C4754" s="6" t="s">
        <v>21</v>
      </c>
      <c r="D4754" s="6" t="str">
        <f t="shared" si="74"/>
        <v>m</v>
      </c>
    </row>
    <row r="4755" spans="1:4" x14ac:dyDescent="0.2">
      <c r="A4755" s="6" t="s">
        <v>7276</v>
      </c>
      <c r="B4755" s="6" t="s">
        <v>27471</v>
      </c>
      <c r="C4755" s="6" t="s">
        <v>21</v>
      </c>
      <c r="D4755" s="6" t="str">
        <f t="shared" si="74"/>
        <v>m</v>
      </c>
    </row>
    <row r="4756" spans="1:4" x14ac:dyDescent="0.2">
      <c r="A4756" s="6" t="s">
        <v>13792</v>
      </c>
      <c r="B4756" s="6" t="s">
        <v>27471</v>
      </c>
      <c r="C4756" s="6" t="s">
        <v>21</v>
      </c>
      <c r="D4756" s="6" t="str">
        <f t="shared" si="74"/>
        <v>m</v>
      </c>
    </row>
    <row r="4757" spans="1:4" x14ac:dyDescent="0.2">
      <c r="A4757" s="6" t="s">
        <v>1483</v>
      </c>
      <c r="B4757" s="6" t="s">
        <v>27472</v>
      </c>
      <c r="C4757" s="6" t="s">
        <v>21</v>
      </c>
      <c r="D4757" s="6" t="str">
        <f t="shared" si="74"/>
        <v>m</v>
      </c>
    </row>
    <row r="4758" spans="1:4" x14ac:dyDescent="0.2">
      <c r="A4758" s="6" t="s">
        <v>13793</v>
      </c>
      <c r="B4758" s="6" t="s">
        <v>27472</v>
      </c>
      <c r="C4758" s="6" t="s">
        <v>21</v>
      </c>
      <c r="D4758" s="6" t="str">
        <f t="shared" si="74"/>
        <v>m</v>
      </c>
    </row>
    <row r="4759" spans="1:4" x14ac:dyDescent="0.2">
      <c r="A4759" s="6" t="s">
        <v>1484</v>
      </c>
      <c r="B4759" s="6" t="s">
        <v>27473</v>
      </c>
      <c r="C4759" s="6" t="s">
        <v>21</v>
      </c>
      <c r="D4759" s="6" t="str">
        <f t="shared" si="74"/>
        <v>m</v>
      </c>
    </row>
    <row r="4760" spans="1:4" x14ac:dyDescent="0.2">
      <c r="A4760" s="6" t="s">
        <v>13794</v>
      </c>
      <c r="B4760" s="6" t="s">
        <v>27473</v>
      </c>
      <c r="C4760" s="6" t="s">
        <v>21</v>
      </c>
      <c r="D4760" s="6" t="str">
        <f t="shared" si="74"/>
        <v>m</v>
      </c>
    </row>
    <row r="4761" spans="1:4" x14ac:dyDescent="0.2">
      <c r="A4761" s="6" t="s">
        <v>1485</v>
      </c>
      <c r="B4761" s="6" t="s">
        <v>27474</v>
      </c>
      <c r="C4761" s="6" t="s">
        <v>21</v>
      </c>
      <c r="D4761" s="6" t="str">
        <f t="shared" si="74"/>
        <v>m</v>
      </c>
    </row>
    <row r="4762" spans="1:4" x14ac:dyDescent="0.2">
      <c r="A4762" s="6" t="s">
        <v>13795</v>
      </c>
      <c r="B4762" s="6" t="s">
        <v>27474</v>
      </c>
      <c r="C4762" s="6" t="s">
        <v>21</v>
      </c>
      <c r="D4762" s="6" t="str">
        <f t="shared" si="74"/>
        <v>m</v>
      </c>
    </row>
    <row r="4763" spans="1:4" x14ac:dyDescent="0.2">
      <c r="A4763" s="6" t="s">
        <v>1486</v>
      </c>
      <c r="B4763" s="6" t="s">
        <v>27475</v>
      </c>
      <c r="C4763" s="6" t="s">
        <v>21</v>
      </c>
      <c r="D4763" s="6" t="str">
        <f t="shared" si="74"/>
        <v>m</v>
      </c>
    </row>
    <row r="4764" spans="1:4" x14ac:dyDescent="0.2">
      <c r="A4764" s="6" t="s">
        <v>13796</v>
      </c>
      <c r="B4764" s="6" t="s">
        <v>27475</v>
      </c>
      <c r="C4764" s="6" t="s">
        <v>21</v>
      </c>
      <c r="D4764" s="6" t="str">
        <f t="shared" si="74"/>
        <v>m</v>
      </c>
    </row>
    <row r="4765" spans="1:4" x14ac:dyDescent="0.2">
      <c r="A4765" s="6" t="s">
        <v>1487</v>
      </c>
      <c r="B4765" s="6" t="s">
        <v>27476</v>
      </c>
      <c r="C4765" s="6" t="s">
        <v>21</v>
      </c>
      <c r="D4765" s="6" t="str">
        <f t="shared" si="74"/>
        <v>m</v>
      </c>
    </row>
    <row r="4766" spans="1:4" x14ac:dyDescent="0.2">
      <c r="A4766" s="6" t="s">
        <v>13797</v>
      </c>
      <c r="B4766" s="6" t="s">
        <v>27476</v>
      </c>
      <c r="C4766" s="6" t="s">
        <v>21</v>
      </c>
      <c r="D4766" s="6" t="str">
        <f t="shared" si="74"/>
        <v>m</v>
      </c>
    </row>
    <row r="4767" spans="1:4" x14ac:dyDescent="0.2">
      <c r="A4767" s="6" t="s">
        <v>1488</v>
      </c>
      <c r="B4767" s="6" t="s">
        <v>27477</v>
      </c>
      <c r="C4767" s="6" t="s">
        <v>21</v>
      </c>
      <c r="D4767" s="6" t="str">
        <f t="shared" si="74"/>
        <v>m</v>
      </c>
    </row>
    <row r="4768" spans="1:4" x14ac:dyDescent="0.2">
      <c r="A4768" s="6" t="s">
        <v>13798</v>
      </c>
      <c r="B4768" s="6" t="s">
        <v>27477</v>
      </c>
      <c r="C4768" s="6" t="s">
        <v>21</v>
      </c>
      <c r="D4768" s="6" t="str">
        <f t="shared" si="74"/>
        <v>m</v>
      </c>
    </row>
    <row r="4769" spans="1:4" x14ac:dyDescent="0.2">
      <c r="A4769" s="6" t="s">
        <v>1489</v>
      </c>
      <c r="B4769" s="6" t="s">
        <v>27478</v>
      </c>
      <c r="C4769" s="6" t="s">
        <v>21</v>
      </c>
      <c r="D4769" s="6" t="str">
        <f t="shared" si="74"/>
        <v>m</v>
      </c>
    </row>
    <row r="4770" spans="1:4" x14ac:dyDescent="0.2">
      <c r="A4770" s="6" t="s">
        <v>13799</v>
      </c>
      <c r="B4770" s="6" t="s">
        <v>27478</v>
      </c>
      <c r="C4770" s="6" t="s">
        <v>21</v>
      </c>
      <c r="D4770" s="6" t="str">
        <f t="shared" si="74"/>
        <v>m</v>
      </c>
    </row>
    <row r="4771" spans="1:4" x14ac:dyDescent="0.2">
      <c r="A4771" s="6" t="s">
        <v>1490</v>
      </c>
      <c r="B4771" s="6" t="s">
        <v>27479</v>
      </c>
      <c r="C4771" s="6" t="s">
        <v>21</v>
      </c>
      <c r="D4771" s="6" t="str">
        <f t="shared" si="74"/>
        <v>m</v>
      </c>
    </row>
    <row r="4772" spans="1:4" x14ac:dyDescent="0.2">
      <c r="A4772" s="6" t="s">
        <v>13800</v>
      </c>
      <c r="B4772" s="6" t="s">
        <v>27479</v>
      </c>
      <c r="C4772" s="6" t="s">
        <v>21</v>
      </c>
      <c r="D4772" s="6" t="str">
        <f t="shared" si="74"/>
        <v>m</v>
      </c>
    </row>
    <row r="4773" spans="1:4" x14ac:dyDescent="0.2">
      <c r="A4773" s="6" t="s">
        <v>1491</v>
      </c>
      <c r="B4773" s="6" t="s">
        <v>27480</v>
      </c>
      <c r="C4773" s="6" t="s">
        <v>21</v>
      </c>
      <c r="D4773" s="6" t="str">
        <f t="shared" si="74"/>
        <v>m</v>
      </c>
    </row>
    <row r="4774" spans="1:4" x14ac:dyDescent="0.2">
      <c r="A4774" s="6" t="s">
        <v>13801</v>
      </c>
      <c r="B4774" s="6" t="s">
        <v>27480</v>
      </c>
      <c r="C4774" s="6" t="s">
        <v>21</v>
      </c>
      <c r="D4774" s="6" t="str">
        <f t="shared" si="74"/>
        <v>m</v>
      </c>
    </row>
    <row r="4775" spans="1:4" x14ac:dyDescent="0.2">
      <c r="A4775" s="6" t="s">
        <v>1492</v>
      </c>
      <c r="B4775" s="6" t="s">
        <v>27481</v>
      </c>
      <c r="C4775" s="6" t="s">
        <v>21</v>
      </c>
      <c r="D4775" s="6" t="str">
        <f t="shared" si="74"/>
        <v>m</v>
      </c>
    </row>
    <row r="4776" spans="1:4" x14ac:dyDescent="0.2">
      <c r="A4776" s="6" t="s">
        <v>13802</v>
      </c>
      <c r="B4776" s="6" t="s">
        <v>27481</v>
      </c>
      <c r="C4776" s="6" t="s">
        <v>21</v>
      </c>
      <c r="D4776" s="6" t="str">
        <f t="shared" si="74"/>
        <v>m</v>
      </c>
    </row>
    <row r="4777" spans="1:4" x14ac:dyDescent="0.2">
      <c r="A4777" s="6" t="s">
        <v>7277</v>
      </c>
      <c r="B4777" s="6" t="s">
        <v>27482</v>
      </c>
      <c r="C4777" s="6" t="s">
        <v>21</v>
      </c>
      <c r="D4777" s="6" t="str">
        <f t="shared" si="74"/>
        <v>m</v>
      </c>
    </row>
    <row r="4778" spans="1:4" x14ac:dyDescent="0.2">
      <c r="A4778" s="6" t="s">
        <v>13803</v>
      </c>
      <c r="B4778" s="6" t="s">
        <v>27482</v>
      </c>
      <c r="C4778" s="6" t="s">
        <v>21</v>
      </c>
      <c r="D4778" s="6" t="str">
        <f t="shared" si="74"/>
        <v>m</v>
      </c>
    </row>
    <row r="4779" spans="1:4" x14ac:dyDescent="0.2">
      <c r="A4779" s="6" t="s">
        <v>7278</v>
      </c>
      <c r="B4779" s="6" t="s">
        <v>27483</v>
      </c>
      <c r="C4779" s="6" t="s">
        <v>21</v>
      </c>
      <c r="D4779" s="6" t="str">
        <f t="shared" si="74"/>
        <v>m</v>
      </c>
    </row>
    <row r="4780" spans="1:4" x14ac:dyDescent="0.2">
      <c r="A4780" s="6" t="s">
        <v>13804</v>
      </c>
      <c r="B4780" s="6" t="s">
        <v>27483</v>
      </c>
      <c r="C4780" s="6" t="s">
        <v>21</v>
      </c>
      <c r="D4780" s="6" t="str">
        <f t="shared" si="74"/>
        <v>m</v>
      </c>
    </row>
    <row r="4781" spans="1:4" x14ac:dyDescent="0.2">
      <c r="A4781" s="6" t="s">
        <v>7279</v>
      </c>
      <c r="B4781" s="6" t="s">
        <v>27484</v>
      </c>
      <c r="C4781" s="6" t="s">
        <v>21</v>
      </c>
      <c r="D4781" s="6" t="str">
        <f t="shared" si="74"/>
        <v>m</v>
      </c>
    </row>
    <row r="4782" spans="1:4" x14ac:dyDescent="0.2">
      <c r="A4782" s="6" t="s">
        <v>13805</v>
      </c>
      <c r="B4782" s="6" t="s">
        <v>27484</v>
      </c>
      <c r="C4782" s="6" t="s">
        <v>21</v>
      </c>
      <c r="D4782" s="6" t="str">
        <f t="shared" si="74"/>
        <v>m</v>
      </c>
    </row>
    <row r="4783" spans="1:4" x14ac:dyDescent="0.2">
      <c r="A4783" s="6" t="s">
        <v>1493</v>
      </c>
      <c r="B4783" s="6" t="s">
        <v>27485</v>
      </c>
      <c r="C4783" s="6" t="s">
        <v>21</v>
      </c>
      <c r="D4783" s="6" t="str">
        <f t="shared" si="74"/>
        <v>m</v>
      </c>
    </row>
    <row r="4784" spans="1:4" x14ac:dyDescent="0.2">
      <c r="A4784" s="6" t="s">
        <v>13806</v>
      </c>
      <c r="B4784" s="6" t="s">
        <v>27485</v>
      </c>
      <c r="C4784" s="6" t="s">
        <v>21</v>
      </c>
      <c r="D4784" s="6" t="str">
        <f t="shared" si="74"/>
        <v>m</v>
      </c>
    </row>
    <row r="4785" spans="1:4" x14ac:dyDescent="0.2">
      <c r="A4785" s="6" t="s">
        <v>1494</v>
      </c>
      <c r="B4785" s="6" t="s">
        <v>27486</v>
      </c>
      <c r="C4785" s="6" t="s">
        <v>21</v>
      </c>
      <c r="D4785" s="6" t="str">
        <f t="shared" si="74"/>
        <v>m</v>
      </c>
    </row>
    <row r="4786" spans="1:4" x14ac:dyDescent="0.2">
      <c r="A4786" s="6" t="s">
        <v>13807</v>
      </c>
      <c r="B4786" s="6" t="s">
        <v>27486</v>
      </c>
      <c r="C4786" s="6" t="s">
        <v>21</v>
      </c>
      <c r="D4786" s="6" t="str">
        <f t="shared" si="74"/>
        <v>m</v>
      </c>
    </row>
    <row r="4787" spans="1:4" x14ac:dyDescent="0.2">
      <c r="A4787" s="6" t="s">
        <v>1495</v>
      </c>
      <c r="B4787" s="6" t="s">
        <v>27487</v>
      </c>
      <c r="C4787" s="6" t="s">
        <v>21</v>
      </c>
      <c r="D4787" s="6" t="str">
        <f t="shared" si="74"/>
        <v>m</v>
      </c>
    </row>
    <row r="4788" spans="1:4" x14ac:dyDescent="0.2">
      <c r="A4788" s="6" t="s">
        <v>13808</v>
      </c>
      <c r="B4788" s="6" t="s">
        <v>27487</v>
      </c>
      <c r="C4788" s="6" t="s">
        <v>21</v>
      </c>
      <c r="D4788" s="6" t="str">
        <f t="shared" si="74"/>
        <v>m</v>
      </c>
    </row>
    <row r="4789" spans="1:4" x14ac:dyDescent="0.2">
      <c r="A4789" s="6" t="s">
        <v>1496</v>
      </c>
      <c r="B4789" s="6" t="s">
        <v>27488</v>
      </c>
      <c r="C4789" s="6" t="s">
        <v>21</v>
      </c>
      <c r="D4789" s="6" t="str">
        <f t="shared" si="74"/>
        <v>m</v>
      </c>
    </row>
    <row r="4790" spans="1:4" x14ac:dyDescent="0.2">
      <c r="A4790" s="6" t="s">
        <v>13809</v>
      </c>
      <c r="B4790" s="6" t="s">
        <v>27488</v>
      </c>
      <c r="C4790" s="6" t="s">
        <v>21</v>
      </c>
      <c r="D4790" s="6" t="str">
        <f t="shared" si="74"/>
        <v>m</v>
      </c>
    </row>
    <row r="4791" spans="1:4" x14ac:dyDescent="0.2">
      <c r="A4791" s="6" t="s">
        <v>1497</v>
      </c>
      <c r="B4791" s="6" t="s">
        <v>27489</v>
      </c>
      <c r="C4791" s="6" t="s">
        <v>21</v>
      </c>
      <c r="D4791" s="6" t="str">
        <f t="shared" si="74"/>
        <v>m</v>
      </c>
    </row>
    <row r="4792" spans="1:4" x14ac:dyDescent="0.2">
      <c r="A4792" s="6" t="s">
        <v>13810</v>
      </c>
      <c r="B4792" s="6" t="s">
        <v>27489</v>
      </c>
      <c r="C4792" s="6" t="s">
        <v>21</v>
      </c>
      <c r="D4792" s="6" t="str">
        <f t="shared" si="74"/>
        <v>m</v>
      </c>
    </row>
    <row r="4793" spans="1:4" x14ac:dyDescent="0.2">
      <c r="A4793" s="6" t="s">
        <v>1498</v>
      </c>
      <c r="B4793" s="6" t="s">
        <v>27490</v>
      </c>
      <c r="C4793" s="6" t="s">
        <v>21</v>
      </c>
      <c r="D4793" s="6" t="str">
        <f t="shared" si="74"/>
        <v>m</v>
      </c>
    </row>
    <row r="4794" spans="1:4" x14ac:dyDescent="0.2">
      <c r="A4794" s="6" t="s">
        <v>13811</v>
      </c>
      <c r="B4794" s="6" t="s">
        <v>27490</v>
      </c>
      <c r="C4794" s="6" t="s">
        <v>21</v>
      </c>
      <c r="D4794" s="6" t="str">
        <f t="shared" si="74"/>
        <v>m</v>
      </c>
    </row>
    <row r="4795" spans="1:4" x14ac:dyDescent="0.2">
      <c r="A4795" s="6" t="s">
        <v>1499</v>
      </c>
      <c r="B4795" s="6" t="s">
        <v>27491</v>
      </c>
      <c r="C4795" s="6" t="s">
        <v>21</v>
      </c>
      <c r="D4795" s="6" t="str">
        <f t="shared" si="74"/>
        <v>m</v>
      </c>
    </row>
    <row r="4796" spans="1:4" x14ac:dyDescent="0.2">
      <c r="A4796" s="6" t="s">
        <v>13812</v>
      </c>
      <c r="B4796" s="6" t="s">
        <v>27491</v>
      </c>
      <c r="C4796" s="6" t="s">
        <v>21</v>
      </c>
      <c r="D4796" s="6" t="str">
        <f t="shared" si="74"/>
        <v>m</v>
      </c>
    </row>
    <row r="4797" spans="1:4" x14ac:dyDescent="0.2">
      <c r="A4797" s="6" t="s">
        <v>1500</v>
      </c>
      <c r="B4797" s="6" t="s">
        <v>27492</v>
      </c>
      <c r="C4797" s="6" t="s">
        <v>21</v>
      </c>
      <c r="D4797" s="6" t="str">
        <f t="shared" si="74"/>
        <v>m</v>
      </c>
    </row>
    <row r="4798" spans="1:4" x14ac:dyDescent="0.2">
      <c r="A4798" s="6" t="s">
        <v>13813</v>
      </c>
      <c r="B4798" s="6" t="s">
        <v>27492</v>
      </c>
      <c r="C4798" s="6" t="s">
        <v>21</v>
      </c>
      <c r="D4798" s="6" t="str">
        <f t="shared" si="74"/>
        <v>m</v>
      </c>
    </row>
    <row r="4799" spans="1:4" x14ac:dyDescent="0.2">
      <c r="A4799" s="6" t="s">
        <v>1501</v>
      </c>
      <c r="B4799" s="6" t="s">
        <v>27493</v>
      </c>
      <c r="C4799" s="6" t="s">
        <v>21</v>
      </c>
      <c r="D4799" s="6" t="str">
        <f t="shared" si="74"/>
        <v>m</v>
      </c>
    </row>
    <row r="4800" spans="1:4" x14ac:dyDescent="0.2">
      <c r="A4800" s="6" t="s">
        <v>13814</v>
      </c>
      <c r="B4800" s="6" t="s">
        <v>27493</v>
      </c>
      <c r="C4800" s="6" t="s">
        <v>21</v>
      </c>
      <c r="D4800" s="6" t="str">
        <f t="shared" si="74"/>
        <v>m</v>
      </c>
    </row>
    <row r="4801" spans="1:4" x14ac:dyDescent="0.2">
      <c r="A4801" s="6" t="s">
        <v>1502</v>
      </c>
      <c r="B4801" s="6" t="s">
        <v>27494</v>
      </c>
      <c r="C4801" s="6" t="s">
        <v>21</v>
      </c>
      <c r="D4801" s="6" t="str">
        <f t="shared" si="74"/>
        <v>m</v>
      </c>
    </row>
    <row r="4802" spans="1:4" x14ac:dyDescent="0.2">
      <c r="A4802" s="6" t="s">
        <v>13815</v>
      </c>
      <c r="B4802" s="6" t="s">
        <v>27494</v>
      </c>
      <c r="C4802" s="6" t="s">
        <v>21</v>
      </c>
      <c r="D4802" s="6" t="str">
        <f t="shared" ref="D4802:D4865" si="75">LOWER(C4802)</f>
        <v>m</v>
      </c>
    </row>
    <row r="4803" spans="1:4" x14ac:dyDescent="0.2">
      <c r="A4803" s="6" t="s">
        <v>7280</v>
      </c>
      <c r="B4803" s="6" t="s">
        <v>27495</v>
      </c>
      <c r="C4803" s="6" t="s">
        <v>21</v>
      </c>
      <c r="D4803" s="6" t="str">
        <f t="shared" si="75"/>
        <v>m</v>
      </c>
    </row>
    <row r="4804" spans="1:4" x14ac:dyDescent="0.2">
      <c r="A4804" s="6" t="s">
        <v>13816</v>
      </c>
      <c r="B4804" s="6" t="s">
        <v>27495</v>
      </c>
      <c r="C4804" s="6" t="s">
        <v>21</v>
      </c>
      <c r="D4804" s="6" t="str">
        <f t="shared" si="75"/>
        <v>m</v>
      </c>
    </row>
    <row r="4805" spans="1:4" x14ac:dyDescent="0.2">
      <c r="A4805" s="6" t="s">
        <v>7281</v>
      </c>
      <c r="B4805" s="6" t="s">
        <v>27496</v>
      </c>
      <c r="C4805" s="6" t="s">
        <v>21</v>
      </c>
      <c r="D4805" s="6" t="str">
        <f t="shared" si="75"/>
        <v>m</v>
      </c>
    </row>
    <row r="4806" spans="1:4" x14ac:dyDescent="0.2">
      <c r="A4806" s="6" t="s">
        <v>13817</v>
      </c>
      <c r="B4806" s="6" t="s">
        <v>27496</v>
      </c>
      <c r="C4806" s="6" t="s">
        <v>21</v>
      </c>
      <c r="D4806" s="6" t="str">
        <f t="shared" si="75"/>
        <v>m</v>
      </c>
    </row>
    <row r="4807" spans="1:4" x14ac:dyDescent="0.2">
      <c r="A4807" s="6" t="s">
        <v>7282</v>
      </c>
      <c r="B4807" s="6" t="s">
        <v>27497</v>
      </c>
      <c r="C4807" s="6" t="s">
        <v>21</v>
      </c>
      <c r="D4807" s="6" t="str">
        <f t="shared" si="75"/>
        <v>m</v>
      </c>
    </row>
    <row r="4808" spans="1:4" x14ac:dyDescent="0.2">
      <c r="A4808" s="6" t="s">
        <v>13818</v>
      </c>
      <c r="B4808" s="6" t="s">
        <v>27497</v>
      </c>
      <c r="C4808" s="6" t="s">
        <v>21</v>
      </c>
      <c r="D4808" s="6" t="str">
        <f t="shared" si="75"/>
        <v>m</v>
      </c>
    </row>
    <row r="4809" spans="1:4" x14ac:dyDescent="0.2">
      <c r="A4809" s="6" t="s">
        <v>7283</v>
      </c>
      <c r="B4809" s="6" t="s">
        <v>27498</v>
      </c>
      <c r="C4809" s="6" t="s">
        <v>21</v>
      </c>
      <c r="D4809" s="6" t="str">
        <f t="shared" si="75"/>
        <v>m</v>
      </c>
    </row>
    <row r="4810" spans="1:4" x14ac:dyDescent="0.2">
      <c r="A4810" s="6" t="s">
        <v>13819</v>
      </c>
      <c r="B4810" s="6" t="s">
        <v>27498</v>
      </c>
      <c r="C4810" s="6" t="s">
        <v>21</v>
      </c>
      <c r="D4810" s="6" t="str">
        <f t="shared" si="75"/>
        <v>m</v>
      </c>
    </row>
    <row r="4811" spans="1:4" x14ac:dyDescent="0.2">
      <c r="A4811" s="6" t="s">
        <v>7284</v>
      </c>
      <c r="B4811" s="6" t="s">
        <v>27499</v>
      </c>
      <c r="C4811" s="6" t="s">
        <v>21</v>
      </c>
      <c r="D4811" s="6" t="str">
        <f t="shared" si="75"/>
        <v>m</v>
      </c>
    </row>
    <row r="4812" spans="1:4" x14ac:dyDescent="0.2">
      <c r="A4812" s="6" t="s">
        <v>13820</v>
      </c>
      <c r="B4812" s="6" t="s">
        <v>27499</v>
      </c>
      <c r="C4812" s="6" t="s">
        <v>21</v>
      </c>
      <c r="D4812" s="6" t="str">
        <f t="shared" si="75"/>
        <v>m</v>
      </c>
    </row>
    <row r="4813" spans="1:4" x14ac:dyDescent="0.2">
      <c r="A4813" s="6" t="s">
        <v>7285</v>
      </c>
      <c r="B4813" s="6" t="s">
        <v>27500</v>
      </c>
      <c r="C4813" s="6" t="s">
        <v>21</v>
      </c>
      <c r="D4813" s="6" t="str">
        <f t="shared" si="75"/>
        <v>m</v>
      </c>
    </row>
    <row r="4814" spans="1:4" x14ac:dyDescent="0.2">
      <c r="A4814" s="6" t="s">
        <v>13821</v>
      </c>
      <c r="B4814" s="6" t="s">
        <v>27500</v>
      </c>
      <c r="C4814" s="6" t="s">
        <v>21</v>
      </c>
      <c r="D4814" s="6" t="str">
        <f t="shared" si="75"/>
        <v>m</v>
      </c>
    </row>
    <row r="4815" spans="1:4" x14ac:dyDescent="0.2">
      <c r="A4815" s="6" t="s">
        <v>7286</v>
      </c>
      <c r="B4815" s="6" t="s">
        <v>27501</v>
      </c>
      <c r="C4815" s="6" t="s">
        <v>21</v>
      </c>
      <c r="D4815" s="6" t="str">
        <f t="shared" si="75"/>
        <v>m</v>
      </c>
    </row>
    <row r="4816" spans="1:4" x14ac:dyDescent="0.2">
      <c r="A4816" s="6" t="s">
        <v>13822</v>
      </c>
      <c r="B4816" s="6" t="s">
        <v>27501</v>
      </c>
      <c r="C4816" s="6" t="s">
        <v>21</v>
      </c>
      <c r="D4816" s="6" t="str">
        <f t="shared" si="75"/>
        <v>m</v>
      </c>
    </row>
    <row r="4817" spans="1:4" x14ac:dyDescent="0.2">
      <c r="A4817" s="6" t="s">
        <v>7287</v>
      </c>
      <c r="B4817" s="6" t="s">
        <v>27502</v>
      </c>
      <c r="C4817" s="6" t="s">
        <v>21</v>
      </c>
      <c r="D4817" s="6" t="str">
        <f t="shared" si="75"/>
        <v>m</v>
      </c>
    </row>
    <row r="4818" spans="1:4" x14ac:dyDescent="0.2">
      <c r="A4818" s="6" t="s">
        <v>13823</v>
      </c>
      <c r="B4818" s="6" t="s">
        <v>27502</v>
      </c>
      <c r="C4818" s="6" t="s">
        <v>21</v>
      </c>
      <c r="D4818" s="6" t="str">
        <f t="shared" si="75"/>
        <v>m</v>
      </c>
    </row>
    <row r="4819" spans="1:4" x14ac:dyDescent="0.2">
      <c r="A4819" s="6" t="s">
        <v>7288</v>
      </c>
      <c r="B4819" s="6" t="s">
        <v>27503</v>
      </c>
      <c r="C4819" s="6" t="s">
        <v>21</v>
      </c>
      <c r="D4819" s="6" t="str">
        <f t="shared" si="75"/>
        <v>m</v>
      </c>
    </row>
    <row r="4820" spans="1:4" x14ac:dyDescent="0.2">
      <c r="A4820" s="6" t="s">
        <v>13824</v>
      </c>
      <c r="B4820" s="6" t="s">
        <v>27503</v>
      </c>
      <c r="C4820" s="6" t="s">
        <v>21</v>
      </c>
      <c r="D4820" s="6" t="str">
        <f t="shared" si="75"/>
        <v>m</v>
      </c>
    </row>
    <row r="4821" spans="1:4" x14ac:dyDescent="0.2">
      <c r="A4821" s="6" t="s">
        <v>7289</v>
      </c>
      <c r="B4821" s="6" t="s">
        <v>27504</v>
      </c>
      <c r="C4821" s="6" t="s">
        <v>21</v>
      </c>
      <c r="D4821" s="6" t="str">
        <f t="shared" si="75"/>
        <v>m</v>
      </c>
    </row>
    <row r="4822" spans="1:4" x14ac:dyDescent="0.2">
      <c r="A4822" s="6" t="s">
        <v>13825</v>
      </c>
      <c r="B4822" s="6" t="s">
        <v>27504</v>
      </c>
      <c r="C4822" s="6" t="s">
        <v>21</v>
      </c>
      <c r="D4822" s="6" t="str">
        <f t="shared" si="75"/>
        <v>m</v>
      </c>
    </row>
    <row r="4823" spans="1:4" x14ac:dyDescent="0.2">
      <c r="A4823" s="6" t="s">
        <v>7290</v>
      </c>
      <c r="B4823" s="6" t="s">
        <v>27505</v>
      </c>
      <c r="C4823" s="6" t="s">
        <v>21</v>
      </c>
      <c r="D4823" s="6" t="str">
        <f t="shared" si="75"/>
        <v>m</v>
      </c>
    </row>
    <row r="4824" spans="1:4" x14ac:dyDescent="0.2">
      <c r="A4824" s="6" t="s">
        <v>13826</v>
      </c>
      <c r="B4824" s="6" t="s">
        <v>27505</v>
      </c>
      <c r="C4824" s="6" t="s">
        <v>21</v>
      </c>
      <c r="D4824" s="6" t="str">
        <f t="shared" si="75"/>
        <v>m</v>
      </c>
    </row>
    <row r="4825" spans="1:4" x14ac:dyDescent="0.2">
      <c r="A4825" s="6" t="s">
        <v>7291</v>
      </c>
      <c r="B4825" s="6" t="s">
        <v>27506</v>
      </c>
      <c r="C4825" s="6" t="s">
        <v>21</v>
      </c>
      <c r="D4825" s="6" t="str">
        <f t="shared" si="75"/>
        <v>m</v>
      </c>
    </row>
    <row r="4826" spans="1:4" x14ac:dyDescent="0.2">
      <c r="A4826" s="6" t="s">
        <v>13827</v>
      </c>
      <c r="B4826" s="6" t="s">
        <v>27506</v>
      </c>
      <c r="C4826" s="6" t="s">
        <v>21</v>
      </c>
      <c r="D4826" s="6" t="str">
        <f t="shared" si="75"/>
        <v>m</v>
      </c>
    </row>
    <row r="4827" spans="1:4" x14ac:dyDescent="0.2">
      <c r="A4827" s="6" t="s">
        <v>7292</v>
      </c>
      <c r="B4827" s="6" t="s">
        <v>27507</v>
      </c>
      <c r="C4827" s="6" t="s">
        <v>21</v>
      </c>
      <c r="D4827" s="6" t="str">
        <f t="shared" si="75"/>
        <v>m</v>
      </c>
    </row>
    <row r="4828" spans="1:4" x14ac:dyDescent="0.2">
      <c r="A4828" s="6" t="s">
        <v>13828</v>
      </c>
      <c r="B4828" s="6" t="s">
        <v>27507</v>
      </c>
      <c r="C4828" s="6" t="s">
        <v>21</v>
      </c>
      <c r="D4828" s="6" t="str">
        <f t="shared" si="75"/>
        <v>m</v>
      </c>
    </row>
    <row r="4829" spans="1:4" x14ac:dyDescent="0.2">
      <c r="A4829" s="6" t="s">
        <v>7293</v>
      </c>
      <c r="B4829" s="6" t="s">
        <v>27508</v>
      </c>
      <c r="C4829" s="6" t="s">
        <v>21</v>
      </c>
      <c r="D4829" s="6" t="str">
        <f t="shared" si="75"/>
        <v>m</v>
      </c>
    </row>
    <row r="4830" spans="1:4" x14ac:dyDescent="0.2">
      <c r="A4830" s="6" t="s">
        <v>13829</v>
      </c>
      <c r="B4830" s="6" t="s">
        <v>27508</v>
      </c>
      <c r="C4830" s="6" t="s">
        <v>21</v>
      </c>
      <c r="D4830" s="6" t="str">
        <f t="shared" si="75"/>
        <v>m</v>
      </c>
    </row>
    <row r="4831" spans="1:4" x14ac:dyDescent="0.2">
      <c r="A4831" s="6" t="s">
        <v>7294</v>
      </c>
      <c r="B4831" s="6" t="s">
        <v>27509</v>
      </c>
      <c r="C4831" s="6" t="s">
        <v>21</v>
      </c>
      <c r="D4831" s="6" t="str">
        <f t="shared" si="75"/>
        <v>m</v>
      </c>
    </row>
    <row r="4832" spans="1:4" x14ac:dyDescent="0.2">
      <c r="A4832" s="6" t="s">
        <v>13830</v>
      </c>
      <c r="B4832" s="6" t="s">
        <v>27509</v>
      </c>
      <c r="C4832" s="6" t="s">
        <v>21</v>
      </c>
      <c r="D4832" s="6" t="str">
        <f t="shared" si="75"/>
        <v>m</v>
      </c>
    </row>
    <row r="4833" spans="1:4" x14ac:dyDescent="0.2">
      <c r="A4833" s="6" t="s">
        <v>7295</v>
      </c>
      <c r="B4833" s="6" t="s">
        <v>27510</v>
      </c>
      <c r="C4833" s="6" t="s">
        <v>25536</v>
      </c>
      <c r="D4833" s="6" t="str">
        <f t="shared" si="75"/>
        <v>m2</v>
      </c>
    </row>
    <row r="4834" spans="1:4" x14ac:dyDescent="0.2">
      <c r="A4834" s="6" t="s">
        <v>13831</v>
      </c>
      <c r="B4834" s="6" t="s">
        <v>27510</v>
      </c>
      <c r="C4834" s="6" t="s">
        <v>25536</v>
      </c>
      <c r="D4834" s="6" t="str">
        <f t="shared" si="75"/>
        <v>m2</v>
      </c>
    </row>
    <row r="4835" spans="1:4" x14ac:dyDescent="0.2">
      <c r="A4835" s="6" t="s">
        <v>7296</v>
      </c>
      <c r="B4835" s="6" t="s">
        <v>27511</v>
      </c>
      <c r="C4835" s="6" t="s">
        <v>25536</v>
      </c>
      <c r="D4835" s="6" t="str">
        <f t="shared" si="75"/>
        <v>m2</v>
      </c>
    </row>
    <row r="4836" spans="1:4" x14ac:dyDescent="0.2">
      <c r="A4836" s="6" t="s">
        <v>13832</v>
      </c>
      <c r="B4836" s="6" t="s">
        <v>27511</v>
      </c>
      <c r="C4836" s="6" t="s">
        <v>25536</v>
      </c>
      <c r="D4836" s="6" t="str">
        <f t="shared" si="75"/>
        <v>m2</v>
      </c>
    </row>
    <row r="4837" spans="1:4" x14ac:dyDescent="0.2">
      <c r="A4837" s="6" t="s">
        <v>7297</v>
      </c>
      <c r="B4837" s="6" t="s">
        <v>27512</v>
      </c>
      <c r="C4837" s="6" t="s">
        <v>21</v>
      </c>
      <c r="D4837" s="6" t="str">
        <f t="shared" si="75"/>
        <v>m</v>
      </c>
    </row>
    <row r="4838" spans="1:4" x14ac:dyDescent="0.2">
      <c r="A4838" s="6" t="s">
        <v>13833</v>
      </c>
      <c r="B4838" s="6" t="s">
        <v>27512</v>
      </c>
      <c r="C4838" s="6" t="s">
        <v>21</v>
      </c>
      <c r="D4838" s="6" t="str">
        <f t="shared" si="75"/>
        <v>m</v>
      </c>
    </row>
    <row r="4839" spans="1:4" x14ac:dyDescent="0.2">
      <c r="A4839" s="6" t="s">
        <v>7298</v>
      </c>
      <c r="B4839" s="6" t="s">
        <v>27513</v>
      </c>
      <c r="C4839" s="6" t="s">
        <v>21</v>
      </c>
      <c r="D4839" s="6" t="str">
        <f t="shared" si="75"/>
        <v>m</v>
      </c>
    </row>
    <row r="4840" spans="1:4" x14ac:dyDescent="0.2">
      <c r="A4840" s="6" t="s">
        <v>13834</v>
      </c>
      <c r="B4840" s="6" t="s">
        <v>27513</v>
      </c>
      <c r="C4840" s="6" t="s">
        <v>21</v>
      </c>
      <c r="D4840" s="6" t="str">
        <f t="shared" si="75"/>
        <v>m</v>
      </c>
    </row>
    <row r="4841" spans="1:4" x14ac:dyDescent="0.2">
      <c r="A4841" s="6" t="s">
        <v>7299</v>
      </c>
      <c r="B4841" s="6" t="s">
        <v>27514</v>
      </c>
      <c r="C4841" s="6" t="s">
        <v>21</v>
      </c>
      <c r="D4841" s="6" t="str">
        <f t="shared" si="75"/>
        <v>m</v>
      </c>
    </row>
    <row r="4842" spans="1:4" x14ac:dyDescent="0.2">
      <c r="A4842" s="6" t="s">
        <v>13835</v>
      </c>
      <c r="B4842" s="6" t="s">
        <v>27514</v>
      </c>
      <c r="C4842" s="6" t="s">
        <v>21</v>
      </c>
      <c r="D4842" s="6" t="str">
        <f t="shared" si="75"/>
        <v>m</v>
      </c>
    </row>
    <row r="4843" spans="1:4" x14ac:dyDescent="0.2">
      <c r="A4843" s="6" t="s">
        <v>7300</v>
      </c>
      <c r="B4843" s="6" t="s">
        <v>27515</v>
      </c>
      <c r="C4843" s="6" t="s">
        <v>21</v>
      </c>
      <c r="D4843" s="6" t="str">
        <f t="shared" si="75"/>
        <v>m</v>
      </c>
    </row>
    <row r="4844" spans="1:4" x14ac:dyDescent="0.2">
      <c r="A4844" s="6" t="s">
        <v>13836</v>
      </c>
      <c r="B4844" s="6" t="s">
        <v>27515</v>
      </c>
      <c r="C4844" s="6" t="s">
        <v>21</v>
      </c>
      <c r="D4844" s="6" t="str">
        <f t="shared" si="75"/>
        <v>m</v>
      </c>
    </row>
    <row r="4845" spans="1:4" x14ac:dyDescent="0.2">
      <c r="A4845" s="6" t="s">
        <v>7301</v>
      </c>
      <c r="B4845" s="6" t="s">
        <v>27516</v>
      </c>
      <c r="C4845" s="6" t="s">
        <v>21</v>
      </c>
      <c r="D4845" s="6" t="str">
        <f t="shared" si="75"/>
        <v>m</v>
      </c>
    </row>
    <row r="4846" spans="1:4" x14ac:dyDescent="0.2">
      <c r="A4846" s="6" t="s">
        <v>13837</v>
      </c>
      <c r="B4846" s="6" t="s">
        <v>27516</v>
      </c>
      <c r="C4846" s="6" t="s">
        <v>21</v>
      </c>
      <c r="D4846" s="6" t="str">
        <f t="shared" si="75"/>
        <v>m</v>
      </c>
    </row>
    <row r="4847" spans="1:4" x14ac:dyDescent="0.2">
      <c r="A4847" s="6" t="s">
        <v>7302</v>
      </c>
      <c r="B4847" s="6" t="s">
        <v>27517</v>
      </c>
      <c r="C4847" s="6" t="s">
        <v>21</v>
      </c>
      <c r="D4847" s="6" t="str">
        <f t="shared" si="75"/>
        <v>m</v>
      </c>
    </row>
    <row r="4848" spans="1:4" x14ac:dyDescent="0.2">
      <c r="A4848" s="6" t="s">
        <v>13838</v>
      </c>
      <c r="B4848" s="6" t="s">
        <v>27517</v>
      </c>
      <c r="C4848" s="6" t="s">
        <v>21</v>
      </c>
      <c r="D4848" s="6" t="str">
        <f t="shared" si="75"/>
        <v>m</v>
      </c>
    </row>
    <row r="4849" spans="1:4" x14ac:dyDescent="0.2">
      <c r="A4849" s="6" t="s">
        <v>7303</v>
      </c>
      <c r="B4849" s="6" t="s">
        <v>27518</v>
      </c>
      <c r="C4849" s="6" t="s">
        <v>21</v>
      </c>
      <c r="D4849" s="6" t="str">
        <f t="shared" si="75"/>
        <v>m</v>
      </c>
    </row>
    <row r="4850" spans="1:4" x14ac:dyDescent="0.2">
      <c r="A4850" s="6" t="s">
        <v>13839</v>
      </c>
      <c r="B4850" s="6" t="s">
        <v>27518</v>
      </c>
      <c r="C4850" s="6" t="s">
        <v>21</v>
      </c>
      <c r="D4850" s="6" t="str">
        <f t="shared" si="75"/>
        <v>m</v>
      </c>
    </row>
    <row r="4851" spans="1:4" x14ac:dyDescent="0.2">
      <c r="A4851" s="6" t="s">
        <v>7304</v>
      </c>
      <c r="B4851" s="6" t="s">
        <v>27519</v>
      </c>
      <c r="C4851" s="6" t="s">
        <v>21</v>
      </c>
      <c r="D4851" s="6" t="str">
        <f t="shared" si="75"/>
        <v>m</v>
      </c>
    </row>
    <row r="4852" spans="1:4" x14ac:dyDescent="0.2">
      <c r="A4852" s="6" t="s">
        <v>13840</v>
      </c>
      <c r="B4852" s="6" t="s">
        <v>27519</v>
      </c>
      <c r="C4852" s="6" t="s">
        <v>21</v>
      </c>
      <c r="D4852" s="6" t="str">
        <f t="shared" si="75"/>
        <v>m</v>
      </c>
    </row>
    <row r="4853" spans="1:4" x14ac:dyDescent="0.2">
      <c r="A4853" s="6" t="s">
        <v>7305</v>
      </c>
      <c r="B4853" s="6" t="s">
        <v>27520</v>
      </c>
      <c r="C4853" s="6" t="s">
        <v>21</v>
      </c>
      <c r="D4853" s="6" t="str">
        <f t="shared" si="75"/>
        <v>m</v>
      </c>
    </row>
    <row r="4854" spans="1:4" x14ac:dyDescent="0.2">
      <c r="A4854" s="6" t="s">
        <v>13841</v>
      </c>
      <c r="B4854" s="6" t="s">
        <v>27520</v>
      </c>
      <c r="C4854" s="6" t="s">
        <v>21</v>
      </c>
      <c r="D4854" s="6" t="str">
        <f t="shared" si="75"/>
        <v>m</v>
      </c>
    </row>
    <row r="4855" spans="1:4" x14ac:dyDescent="0.2">
      <c r="A4855" s="6" t="s">
        <v>7306</v>
      </c>
      <c r="B4855" s="6" t="s">
        <v>27521</v>
      </c>
      <c r="C4855" s="6" t="s">
        <v>21</v>
      </c>
      <c r="D4855" s="6" t="str">
        <f t="shared" si="75"/>
        <v>m</v>
      </c>
    </row>
    <row r="4856" spans="1:4" x14ac:dyDescent="0.2">
      <c r="A4856" s="6" t="s">
        <v>13842</v>
      </c>
      <c r="B4856" s="6" t="s">
        <v>27521</v>
      </c>
      <c r="C4856" s="6" t="s">
        <v>21</v>
      </c>
      <c r="D4856" s="6" t="str">
        <f t="shared" si="75"/>
        <v>m</v>
      </c>
    </row>
    <row r="4857" spans="1:4" x14ac:dyDescent="0.2">
      <c r="A4857" s="6" t="s">
        <v>7307</v>
      </c>
      <c r="B4857" s="6" t="s">
        <v>27522</v>
      </c>
      <c r="C4857" s="6" t="s">
        <v>21</v>
      </c>
      <c r="D4857" s="6" t="str">
        <f t="shared" si="75"/>
        <v>m</v>
      </c>
    </row>
    <row r="4858" spans="1:4" x14ac:dyDescent="0.2">
      <c r="A4858" s="6" t="s">
        <v>13843</v>
      </c>
      <c r="B4858" s="6" t="s">
        <v>27522</v>
      </c>
      <c r="C4858" s="6" t="s">
        <v>21</v>
      </c>
      <c r="D4858" s="6" t="str">
        <f t="shared" si="75"/>
        <v>m</v>
      </c>
    </row>
    <row r="4859" spans="1:4" x14ac:dyDescent="0.2">
      <c r="A4859" s="6" t="s">
        <v>7308</v>
      </c>
      <c r="B4859" s="6" t="s">
        <v>27523</v>
      </c>
      <c r="C4859" s="6" t="s">
        <v>21</v>
      </c>
      <c r="D4859" s="6" t="str">
        <f t="shared" si="75"/>
        <v>m</v>
      </c>
    </row>
    <row r="4860" spans="1:4" x14ac:dyDescent="0.2">
      <c r="A4860" s="6" t="s">
        <v>13844</v>
      </c>
      <c r="B4860" s="6" t="s">
        <v>27523</v>
      </c>
      <c r="C4860" s="6" t="s">
        <v>21</v>
      </c>
      <c r="D4860" s="6" t="str">
        <f t="shared" si="75"/>
        <v>m</v>
      </c>
    </row>
    <row r="4861" spans="1:4" x14ac:dyDescent="0.2">
      <c r="A4861" s="6" t="s">
        <v>7309</v>
      </c>
      <c r="B4861" s="6" t="s">
        <v>27524</v>
      </c>
      <c r="C4861" s="6" t="s">
        <v>21</v>
      </c>
      <c r="D4861" s="6" t="str">
        <f t="shared" si="75"/>
        <v>m</v>
      </c>
    </row>
    <row r="4862" spans="1:4" x14ac:dyDescent="0.2">
      <c r="A4862" s="6" t="s">
        <v>13845</v>
      </c>
      <c r="B4862" s="6" t="s">
        <v>27524</v>
      </c>
      <c r="C4862" s="6" t="s">
        <v>21</v>
      </c>
      <c r="D4862" s="6" t="str">
        <f t="shared" si="75"/>
        <v>m</v>
      </c>
    </row>
    <row r="4863" spans="1:4" x14ac:dyDescent="0.2">
      <c r="A4863" s="6" t="s">
        <v>7310</v>
      </c>
      <c r="B4863" s="6" t="s">
        <v>27525</v>
      </c>
      <c r="C4863" s="6" t="s">
        <v>21</v>
      </c>
      <c r="D4863" s="6" t="str">
        <f t="shared" si="75"/>
        <v>m</v>
      </c>
    </row>
    <row r="4864" spans="1:4" x14ac:dyDescent="0.2">
      <c r="A4864" s="6" t="s">
        <v>13846</v>
      </c>
      <c r="B4864" s="6" t="s">
        <v>27525</v>
      </c>
      <c r="C4864" s="6" t="s">
        <v>21</v>
      </c>
      <c r="D4864" s="6" t="str">
        <f t="shared" si="75"/>
        <v>m</v>
      </c>
    </row>
    <row r="4865" spans="1:4" x14ac:dyDescent="0.2">
      <c r="A4865" s="6" t="s">
        <v>7311</v>
      </c>
      <c r="B4865" s="6" t="s">
        <v>27526</v>
      </c>
      <c r="C4865" s="6" t="s">
        <v>21</v>
      </c>
      <c r="D4865" s="6" t="str">
        <f t="shared" si="75"/>
        <v>m</v>
      </c>
    </row>
    <row r="4866" spans="1:4" x14ac:dyDescent="0.2">
      <c r="A4866" s="6" t="s">
        <v>13847</v>
      </c>
      <c r="B4866" s="6" t="s">
        <v>27526</v>
      </c>
      <c r="C4866" s="6" t="s">
        <v>21</v>
      </c>
      <c r="D4866" s="6" t="str">
        <f t="shared" ref="D4866:D4929" si="76">LOWER(C4866)</f>
        <v>m</v>
      </c>
    </row>
    <row r="4867" spans="1:4" x14ac:dyDescent="0.2">
      <c r="A4867" s="6" t="s">
        <v>7312</v>
      </c>
      <c r="B4867" s="6" t="s">
        <v>27527</v>
      </c>
      <c r="C4867" s="6" t="s">
        <v>21</v>
      </c>
      <c r="D4867" s="6" t="str">
        <f t="shared" si="76"/>
        <v>m</v>
      </c>
    </row>
    <row r="4868" spans="1:4" x14ac:dyDescent="0.2">
      <c r="A4868" s="6" t="s">
        <v>13848</v>
      </c>
      <c r="B4868" s="6" t="s">
        <v>27527</v>
      </c>
      <c r="C4868" s="6" t="s">
        <v>21</v>
      </c>
      <c r="D4868" s="6" t="str">
        <f t="shared" si="76"/>
        <v>m</v>
      </c>
    </row>
    <row r="4869" spans="1:4" x14ac:dyDescent="0.2">
      <c r="A4869" s="6" t="s">
        <v>7313</v>
      </c>
      <c r="B4869" s="6" t="s">
        <v>27528</v>
      </c>
      <c r="C4869" s="6" t="s">
        <v>21</v>
      </c>
      <c r="D4869" s="6" t="str">
        <f t="shared" si="76"/>
        <v>m</v>
      </c>
    </row>
    <row r="4870" spans="1:4" x14ac:dyDescent="0.2">
      <c r="A4870" s="6" t="s">
        <v>13849</v>
      </c>
      <c r="B4870" s="6" t="s">
        <v>27528</v>
      </c>
      <c r="C4870" s="6" t="s">
        <v>21</v>
      </c>
      <c r="D4870" s="6" t="str">
        <f t="shared" si="76"/>
        <v>m</v>
      </c>
    </row>
    <row r="4871" spans="1:4" x14ac:dyDescent="0.2">
      <c r="A4871" s="6" t="s">
        <v>7314</v>
      </c>
      <c r="B4871" s="6" t="s">
        <v>27529</v>
      </c>
      <c r="C4871" s="6" t="s">
        <v>21</v>
      </c>
      <c r="D4871" s="6" t="str">
        <f t="shared" si="76"/>
        <v>m</v>
      </c>
    </row>
    <row r="4872" spans="1:4" x14ac:dyDescent="0.2">
      <c r="A4872" s="6" t="s">
        <v>13850</v>
      </c>
      <c r="B4872" s="6" t="s">
        <v>27529</v>
      </c>
      <c r="C4872" s="6" t="s">
        <v>21</v>
      </c>
      <c r="D4872" s="6" t="str">
        <f t="shared" si="76"/>
        <v>m</v>
      </c>
    </row>
    <row r="4873" spans="1:4" x14ac:dyDescent="0.2">
      <c r="A4873" s="6" t="s">
        <v>7315</v>
      </c>
      <c r="B4873" s="6" t="s">
        <v>27530</v>
      </c>
      <c r="C4873" s="6" t="s">
        <v>21</v>
      </c>
      <c r="D4873" s="6" t="str">
        <f t="shared" si="76"/>
        <v>m</v>
      </c>
    </row>
    <row r="4874" spans="1:4" x14ac:dyDescent="0.2">
      <c r="A4874" s="6" t="s">
        <v>13851</v>
      </c>
      <c r="B4874" s="6" t="s">
        <v>27530</v>
      </c>
      <c r="C4874" s="6" t="s">
        <v>21</v>
      </c>
      <c r="D4874" s="6" t="str">
        <f t="shared" si="76"/>
        <v>m</v>
      </c>
    </row>
    <row r="4875" spans="1:4" x14ac:dyDescent="0.2">
      <c r="A4875" s="6" t="s">
        <v>7316</v>
      </c>
      <c r="B4875" s="6" t="s">
        <v>27531</v>
      </c>
      <c r="C4875" s="6" t="s">
        <v>21</v>
      </c>
      <c r="D4875" s="6" t="str">
        <f t="shared" si="76"/>
        <v>m</v>
      </c>
    </row>
    <row r="4876" spans="1:4" x14ac:dyDescent="0.2">
      <c r="A4876" s="6" t="s">
        <v>13852</v>
      </c>
      <c r="B4876" s="6" t="s">
        <v>27531</v>
      </c>
      <c r="C4876" s="6" t="s">
        <v>21</v>
      </c>
      <c r="D4876" s="6" t="str">
        <f t="shared" si="76"/>
        <v>m</v>
      </c>
    </row>
    <row r="4877" spans="1:4" x14ac:dyDescent="0.2">
      <c r="A4877" s="6" t="s">
        <v>1503</v>
      </c>
      <c r="B4877" s="6" t="s">
        <v>27532</v>
      </c>
      <c r="C4877" s="6" t="s">
        <v>21</v>
      </c>
      <c r="D4877" s="6" t="str">
        <f t="shared" si="76"/>
        <v>m</v>
      </c>
    </row>
    <row r="4878" spans="1:4" x14ac:dyDescent="0.2">
      <c r="A4878" s="6" t="s">
        <v>13853</v>
      </c>
      <c r="B4878" s="6" t="s">
        <v>27532</v>
      </c>
      <c r="C4878" s="6" t="s">
        <v>21</v>
      </c>
      <c r="D4878" s="6" t="str">
        <f t="shared" si="76"/>
        <v>m</v>
      </c>
    </row>
    <row r="4879" spans="1:4" x14ac:dyDescent="0.2">
      <c r="A4879" s="6" t="s">
        <v>1504</v>
      </c>
      <c r="B4879" s="6" t="s">
        <v>27533</v>
      </c>
      <c r="C4879" s="6" t="s">
        <v>21</v>
      </c>
      <c r="D4879" s="6" t="str">
        <f t="shared" si="76"/>
        <v>m</v>
      </c>
    </row>
    <row r="4880" spans="1:4" x14ac:dyDescent="0.2">
      <c r="A4880" s="6" t="s">
        <v>13854</v>
      </c>
      <c r="B4880" s="6" t="s">
        <v>27533</v>
      </c>
      <c r="C4880" s="6" t="s">
        <v>21</v>
      </c>
      <c r="D4880" s="6" t="str">
        <f t="shared" si="76"/>
        <v>m</v>
      </c>
    </row>
    <row r="4881" spans="1:4" x14ac:dyDescent="0.2">
      <c r="A4881" s="6" t="s">
        <v>1505</v>
      </c>
      <c r="B4881" s="6" t="s">
        <v>27534</v>
      </c>
      <c r="C4881" s="6" t="s">
        <v>21</v>
      </c>
      <c r="D4881" s="6" t="str">
        <f t="shared" si="76"/>
        <v>m</v>
      </c>
    </row>
    <row r="4882" spans="1:4" x14ac:dyDescent="0.2">
      <c r="A4882" s="6" t="s">
        <v>13855</v>
      </c>
      <c r="B4882" s="6" t="s">
        <v>27534</v>
      </c>
      <c r="C4882" s="6" t="s">
        <v>21</v>
      </c>
      <c r="D4882" s="6" t="str">
        <f t="shared" si="76"/>
        <v>m</v>
      </c>
    </row>
    <row r="4883" spans="1:4" x14ac:dyDescent="0.2">
      <c r="A4883" s="6" t="s">
        <v>1506</v>
      </c>
      <c r="B4883" s="6" t="s">
        <v>27535</v>
      </c>
      <c r="C4883" s="6" t="s">
        <v>21</v>
      </c>
      <c r="D4883" s="6" t="str">
        <f t="shared" si="76"/>
        <v>m</v>
      </c>
    </row>
    <row r="4884" spans="1:4" x14ac:dyDescent="0.2">
      <c r="A4884" s="6" t="s">
        <v>13856</v>
      </c>
      <c r="B4884" s="6" t="s">
        <v>27535</v>
      </c>
      <c r="C4884" s="6" t="s">
        <v>21</v>
      </c>
      <c r="D4884" s="6" t="str">
        <f t="shared" si="76"/>
        <v>m</v>
      </c>
    </row>
    <row r="4885" spans="1:4" x14ac:dyDescent="0.2">
      <c r="A4885" s="6" t="s">
        <v>1507</v>
      </c>
      <c r="B4885" s="6" t="s">
        <v>27536</v>
      </c>
      <c r="C4885" s="6" t="s">
        <v>21</v>
      </c>
      <c r="D4885" s="6" t="str">
        <f t="shared" si="76"/>
        <v>m</v>
      </c>
    </row>
    <row r="4886" spans="1:4" x14ac:dyDescent="0.2">
      <c r="A4886" s="6" t="s">
        <v>13857</v>
      </c>
      <c r="B4886" s="6" t="s">
        <v>27536</v>
      </c>
      <c r="C4886" s="6" t="s">
        <v>21</v>
      </c>
      <c r="D4886" s="6" t="str">
        <f t="shared" si="76"/>
        <v>m</v>
      </c>
    </row>
    <row r="4887" spans="1:4" x14ac:dyDescent="0.2">
      <c r="A4887" s="6" t="s">
        <v>1508</v>
      </c>
      <c r="B4887" s="6" t="s">
        <v>27537</v>
      </c>
      <c r="C4887" s="6" t="s">
        <v>12</v>
      </c>
      <c r="D4887" s="6" t="str">
        <f t="shared" si="76"/>
        <v>un</v>
      </c>
    </row>
    <row r="4888" spans="1:4" x14ac:dyDescent="0.2">
      <c r="A4888" s="6" t="s">
        <v>13858</v>
      </c>
      <c r="B4888" s="6" t="s">
        <v>27537</v>
      </c>
      <c r="C4888" s="6" t="s">
        <v>12</v>
      </c>
      <c r="D4888" s="6" t="str">
        <f t="shared" si="76"/>
        <v>un</v>
      </c>
    </row>
    <row r="4889" spans="1:4" x14ac:dyDescent="0.2">
      <c r="A4889" s="6" t="s">
        <v>1509</v>
      </c>
      <c r="B4889" s="6" t="s">
        <v>27538</v>
      </c>
      <c r="C4889" s="6" t="s">
        <v>21</v>
      </c>
      <c r="D4889" s="6" t="str">
        <f t="shared" si="76"/>
        <v>m</v>
      </c>
    </row>
    <row r="4890" spans="1:4" x14ac:dyDescent="0.2">
      <c r="A4890" s="6" t="s">
        <v>13859</v>
      </c>
      <c r="B4890" s="6" t="s">
        <v>27538</v>
      </c>
      <c r="C4890" s="6" t="s">
        <v>21</v>
      </c>
      <c r="D4890" s="6" t="str">
        <f t="shared" si="76"/>
        <v>m</v>
      </c>
    </row>
    <row r="4891" spans="1:4" x14ac:dyDescent="0.2">
      <c r="A4891" s="6" t="s">
        <v>1510</v>
      </c>
      <c r="B4891" s="6" t="s">
        <v>27539</v>
      </c>
      <c r="C4891" s="6" t="s">
        <v>12</v>
      </c>
      <c r="D4891" s="6" t="str">
        <f t="shared" si="76"/>
        <v>un</v>
      </c>
    </row>
    <row r="4892" spans="1:4" x14ac:dyDescent="0.2">
      <c r="A4892" s="6" t="s">
        <v>13860</v>
      </c>
      <c r="B4892" s="6" t="s">
        <v>27539</v>
      </c>
      <c r="C4892" s="6" t="s">
        <v>12</v>
      </c>
      <c r="D4892" s="6" t="str">
        <f t="shared" si="76"/>
        <v>un</v>
      </c>
    </row>
    <row r="4893" spans="1:4" x14ac:dyDescent="0.2">
      <c r="A4893" s="6" t="s">
        <v>1511</v>
      </c>
      <c r="B4893" s="6" t="s">
        <v>27540</v>
      </c>
      <c r="C4893" s="6" t="s">
        <v>21</v>
      </c>
      <c r="D4893" s="6" t="str">
        <f t="shared" si="76"/>
        <v>m</v>
      </c>
    </row>
    <row r="4894" spans="1:4" x14ac:dyDescent="0.2">
      <c r="A4894" s="6" t="s">
        <v>13861</v>
      </c>
      <c r="B4894" s="6" t="s">
        <v>27540</v>
      </c>
      <c r="C4894" s="6" t="s">
        <v>21</v>
      </c>
      <c r="D4894" s="6" t="str">
        <f t="shared" si="76"/>
        <v>m</v>
      </c>
    </row>
    <row r="4895" spans="1:4" x14ac:dyDescent="0.2">
      <c r="A4895" s="6" t="s">
        <v>1512</v>
      </c>
      <c r="B4895" s="6" t="s">
        <v>27541</v>
      </c>
      <c r="C4895" s="6" t="s">
        <v>12</v>
      </c>
      <c r="D4895" s="6" t="str">
        <f t="shared" si="76"/>
        <v>un</v>
      </c>
    </row>
    <row r="4896" spans="1:4" x14ac:dyDescent="0.2">
      <c r="A4896" s="6" t="s">
        <v>13862</v>
      </c>
      <c r="B4896" s="6" t="s">
        <v>27541</v>
      </c>
      <c r="C4896" s="6" t="s">
        <v>12</v>
      </c>
      <c r="D4896" s="6" t="str">
        <f t="shared" si="76"/>
        <v>un</v>
      </c>
    </row>
    <row r="4897" spans="1:4" x14ac:dyDescent="0.2">
      <c r="A4897" s="6" t="s">
        <v>1513</v>
      </c>
      <c r="B4897" s="6" t="s">
        <v>27542</v>
      </c>
      <c r="C4897" s="6" t="s">
        <v>12</v>
      </c>
      <c r="D4897" s="6" t="str">
        <f t="shared" si="76"/>
        <v>un</v>
      </c>
    </row>
    <row r="4898" spans="1:4" x14ac:dyDescent="0.2">
      <c r="A4898" s="6" t="s">
        <v>13863</v>
      </c>
      <c r="B4898" s="6" t="s">
        <v>27542</v>
      </c>
      <c r="C4898" s="6" t="s">
        <v>12</v>
      </c>
      <c r="D4898" s="6" t="str">
        <f t="shared" si="76"/>
        <v>un</v>
      </c>
    </row>
    <row r="4899" spans="1:4" x14ac:dyDescent="0.2">
      <c r="A4899" s="6" t="s">
        <v>1514</v>
      </c>
      <c r="B4899" s="6" t="s">
        <v>27543</v>
      </c>
      <c r="C4899" s="6" t="s">
        <v>21</v>
      </c>
      <c r="D4899" s="6" t="str">
        <f t="shared" si="76"/>
        <v>m</v>
      </c>
    </row>
    <row r="4900" spans="1:4" x14ac:dyDescent="0.2">
      <c r="A4900" s="6" t="s">
        <v>13864</v>
      </c>
      <c r="B4900" s="6" t="s">
        <v>27543</v>
      </c>
      <c r="C4900" s="6" t="s">
        <v>21</v>
      </c>
      <c r="D4900" s="6" t="str">
        <f t="shared" si="76"/>
        <v>m</v>
      </c>
    </row>
    <row r="4901" spans="1:4" x14ac:dyDescent="0.2">
      <c r="A4901" s="6" t="s">
        <v>1515</v>
      </c>
      <c r="B4901" s="6" t="s">
        <v>27544</v>
      </c>
      <c r="C4901" s="6" t="s">
        <v>12</v>
      </c>
      <c r="D4901" s="6" t="str">
        <f t="shared" si="76"/>
        <v>un</v>
      </c>
    </row>
    <row r="4902" spans="1:4" x14ac:dyDescent="0.2">
      <c r="A4902" s="6" t="s">
        <v>13865</v>
      </c>
      <c r="B4902" s="6" t="s">
        <v>27544</v>
      </c>
      <c r="C4902" s="6" t="s">
        <v>12</v>
      </c>
      <c r="D4902" s="6" t="str">
        <f t="shared" si="76"/>
        <v>un</v>
      </c>
    </row>
    <row r="4903" spans="1:4" x14ac:dyDescent="0.2">
      <c r="A4903" s="6" t="s">
        <v>1516</v>
      </c>
      <c r="B4903" s="6" t="s">
        <v>27545</v>
      </c>
      <c r="C4903" s="6" t="s">
        <v>21</v>
      </c>
      <c r="D4903" s="6" t="str">
        <f t="shared" si="76"/>
        <v>m</v>
      </c>
    </row>
    <row r="4904" spans="1:4" x14ac:dyDescent="0.2">
      <c r="A4904" s="6" t="s">
        <v>13866</v>
      </c>
      <c r="B4904" s="6" t="s">
        <v>27545</v>
      </c>
      <c r="C4904" s="6" t="s">
        <v>21</v>
      </c>
      <c r="D4904" s="6" t="str">
        <f t="shared" si="76"/>
        <v>m</v>
      </c>
    </row>
    <row r="4905" spans="1:4" x14ac:dyDescent="0.2">
      <c r="A4905" s="6" t="s">
        <v>1517</v>
      </c>
      <c r="B4905" s="6" t="s">
        <v>27546</v>
      </c>
      <c r="C4905" s="6" t="s">
        <v>12</v>
      </c>
      <c r="D4905" s="6" t="str">
        <f t="shared" si="76"/>
        <v>un</v>
      </c>
    </row>
    <row r="4906" spans="1:4" x14ac:dyDescent="0.2">
      <c r="A4906" s="6" t="s">
        <v>13867</v>
      </c>
      <c r="B4906" s="6" t="s">
        <v>27546</v>
      </c>
      <c r="C4906" s="6" t="s">
        <v>12</v>
      </c>
      <c r="D4906" s="6" t="str">
        <f t="shared" si="76"/>
        <v>un</v>
      </c>
    </row>
    <row r="4907" spans="1:4" x14ac:dyDescent="0.2">
      <c r="A4907" s="6" t="s">
        <v>1518</v>
      </c>
      <c r="B4907" s="6" t="s">
        <v>27547</v>
      </c>
      <c r="C4907" s="6" t="s">
        <v>21</v>
      </c>
      <c r="D4907" s="6" t="str">
        <f t="shared" si="76"/>
        <v>m</v>
      </c>
    </row>
    <row r="4908" spans="1:4" x14ac:dyDescent="0.2">
      <c r="A4908" s="6" t="s">
        <v>13868</v>
      </c>
      <c r="B4908" s="6" t="s">
        <v>27547</v>
      </c>
      <c r="C4908" s="6" t="s">
        <v>21</v>
      </c>
      <c r="D4908" s="6" t="str">
        <f t="shared" si="76"/>
        <v>m</v>
      </c>
    </row>
    <row r="4909" spans="1:4" x14ac:dyDescent="0.2">
      <c r="A4909" s="6" t="s">
        <v>1519</v>
      </c>
      <c r="B4909" s="6" t="s">
        <v>27548</v>
      </c>
      <c r="C4909" s="6" t="s">
        <v>12</v>
      </c>
      <c r="D4909" s="6" t="str">
        <f t="shared" si="76"/>
        <v>un</v>
      </c>
    </row>
    <row r="4910" spans="1:4" x14ac:dyDescent="0.2">
      <c r="A4910" s="6" t="s">
        <v>13869</v>
      </c>
      <c r="B4910" s="6" t="s">
        <v>27548</v>
      </c>
      <c r="C4910" s="6" t="s">
        <v>12</v>
      </c>
      <c r="D4910" s="6" t="str">
        <f t="shared" si="76"/>
        <v>un</v>
      </c>
    </row>
    <row r="4911" spans="1:4" x14ac:dyDescent="0.2">
      <c r="A4911" s="6" t="s">
        <v>1520</v>
      </c>
      <c r="B4911" s="6" t="s">
        <v>27549</v>
      </c>
      <c r="C4911" s="6" t="s">
        <v>21</v>
      </c>
      <c r="D4911" s="6" t="str">
        <f t="shared" si="76"/>
        <v>m</v>
      </c>
    </row>
    <row r="4912" spans="1:4" x14ac:dyDescent="0.2">
      <c r="A4912" s="6" t="s">
        <v>13870</v>
      </c>
      <c r="B4912" s="6" t="s">
        <v>27549</v>
      </c>
      <c r="C4912" s="6" t="s">
        <v>21</v>
      </c>
      <c r="D4912" s="6" t="str">
        <f t="shared" si="76"/>
        <v>m</v>
      </c>
    </row>
    <row r="4913" spans="1:4" x14ac:dyDescent="0.2">
      <c r="A4913" s="6" t="s">
        <v>1521</v>
      </c>
      <c r="B4913" s="6" t="s">
        <v>27550</v>
      </c>
      <c r="C4913" s="6" t="s">
        <v>12</v>
      </c>
      <c r="D4913" s="6" t="str">
        <f t="shared" si="76"/>
        <v>un</v>
      </c>
    </row>
    <row r="4914" spans="1:4" x14ac:dyDescent="0.2">
      <c r="A4914" s="6" t="s">
        <v>13871</v>
      </c>
      <c r="B4914" s="6" t="s">
        <v>27550</v>
      </c>
      <c r="C4914" s="6" t="s">
        <v>12</v>
      </c>
      <c r="D4914" s="6" t="str">
        <f t="shared" si="76"/>
        <v>un</v>
      </c>
    </row>
    <row r="4915" spans="1:4" x14ac:dyDescent="0.2">
      <c r="A4915" s="6" t="s">
        <v>1522</v>
      </c>
      <c r="B4915" s="6" t="s">
        <v>27551</v>
      </c>
      <c r="C4915" s="6" t="s">
        <v>21</v>
      </c>
      <c r="D4915" s="6" t="str">
        <f t="shared" si="76"/>
        <v>m</v>
      </c>
    </row>
    <row r="4916" spans="1:4" x14ac:dyDescent="0.2">
      <c r="A4916" s="6" t="s">
        <v>13872</v>
      </c>
      <c r="B4916" s="6" t="s">
        <v>27551</v>
      </c>
      <c r="C4916" s="6" t="s">
        <v>21</v>
      </c>
      <c r="D4916" s="6" t="str">
        <f t="shared" si="76"/>
        <v>m</v>
      </c>
    </row>
    <row r="4917" spans="1:4" x14ac:dyDescent="0.2">
      <c r="A4917" s="6" t="s">
        <v>1523</v>
      </c>
      <c r="B4917" s="6" t="s">
        <v>27552</v>
      </c>
      <c r="C4917" s="6" t="s">
        <v>12</v>
      </c>
      <c r="D4917" s="6" t="str">
        <f t="shared" si="76"/>
        <v>un</v>
      </c>
    </row>
    <row r="4918" spans="1:4" x14ac:dyDescent="0.2">
      <c r="A4918" s="6" t="s">
        <v>13873</v>
      </c>
      <c r="B4918" s="6" t="s">
        <v>27552</v>
      </c>
      <c r="C4918" s="6" t="s">
        <v>12</v>
      </c>
      <c r="D4918" s="6" t="str">
        <f t="shared" si="76"/>
        <v>un</v>
      </c>
    </row>
    <row r="4919" spans="1:4" x14ac:dyDescent="0.2">
      <c r="A4919" s="6" t="s">
        <v>7317</v>
      </c>
      <c r="B4919" s="6" t="s">
        <v>27553</v>
      </c>
      <c r="C4919" s="6" t="s">
        <v>12</v>
      </c>
      <c r="D4919" s="6" t="str">
        <f t="shared" si="76"/>
        <v>un</v>
      </c>
    </row>
    <row r="4920" spans="1:4" x14ac:dyDescent="0.2">
      <c r="A4920" s="6" t="s">
        <v>13874</v>
      </c>
      <c r="B4920" s="6" t="s">
        <v>27553</v>
      </c>
      <c r="C4920" s="6" t="s">
        <v>12</v>
      </c>
      <c r="D4920" s="6" t="str">
        <f t="shared" si="76"/>
        <v>un</v>
      </c>
    </row>
    <row r="4921" spans="1:4" x14ac:dyDescent="0.2">
      <c r="A4921" s="6" t="s">
        <v>1524</v>
      </c>
      <c r="B4921" s="6" t="s">
        <v>27554</v>
      </c>
      <c r="C4921" s="6" t="s">
        <v>21</v>
      </c>
      <c r="D4921" s="6" t="str">
        <f t="shared" si="76"/>
        <v>m</v>
      </c>
    </row>
    <row r="4922" spans="1:4" x14ac:dyDescent="0.2">
      <c r="A4922" s="6" t="s">
        <v>13875</v>
      </c>
      <c r="B4922" s="6" t="s">
        <v>27554</v>
      </c>
      <c r="C4922" s="6" t="s">
        <v>21</v>
      </c>
      <c r="D4922" s="6" t="str">
        <f t="shared" si="76"/>
        <v>m</v>
      </c>
    </row>
    <row r="4923" spans="1:4" x14ac:dyDescent="0.2">
      <c r="A4923" s="6" t="s">
        <v>1525</v>
      </c>
      <c r="B4923" s="6" t="s">
        <v>27555</v>
      </c>
      <c r="C4923" s="6" t="s">
        <v>21</v>
      </c>
      <c r="D4923" s="6" t="str">
        <f t="shared" si="76"/>
        <v>m</v>
      </c>
    </row>
    <row r="4924" spans="1:4" x14ac:dyDescent="0.2">
      <c r="A4924" s="6" t="s">
        <v>13876</v>
      </c>
      <c r="B4924" s="6" t="s">
        <v>27555</v>
      </c>
      <c r="C4924" s="6" t="s">
        <v>21</v>
      </c>
      <c r="D4924" s="6" t="str">
        <f t="shared" si="76"/>
        <v>m</v>
      </c>
    </row>
    <row r="4925" spans="1:4" x14ac:dyDescent="0.2">
      <c r="A4925" s="6" t="s">
        <v>1526</v>
      </c>
      <c r="B4925" s="6" t="s">
        <v>27556</v>
      </c>
      <c r="C4925" s="6" t="s">
        <v>21</v>
      </c>
      <c r="D4925" s="6" t="str">
        <f t="shared" si="76"/>
        <v>m</v>
      </c>
    </row>
    <row r="4926" spans="1:4" x14ac:dyDescent="0.2">
      <c r="A4926" s="6" t="s">
        <v>13877</v>
      </c>
      <c r="B4926" s="6" t="s">
        <v>27556</v>
      </c>
      <c r="C4926" s="6" t="s">
        <v>21</v>
      </c>
      <c r="D4926" s="6" t="str">
        <f t="shared" si="76"/>
        <v>m</v>
      </c>
    </row>
    <row r="4927" spans="1:4" x14ac:dyDescent="0.2">
      <c r="A4927" s="6" t="s">
        <v>1527</v>
      </c>
      <c r="B4927" s="6" t="s">
        <v>27557</v>
      </c>
      <c r="C4927" s="6" t="s">
        <v>21</v>
      </c>
      <c r="D4927" s="6" t="str">
        <f t="shared" si="76"/>
        <v>m</v>
      </c>
    </row>
    <row r="4928" spans="1:4" x14ac:dyDescent="0.2">
      <c r="A4928" s="6" t="s">
        <v>13878</v>
      </c>
      <c r="B4928" s="6" t="s">
        <v>27557</v>
      </c>
      <c r="C4928" s="6" t="s">
        <v>21</v>
      </c>
      <c r="D4928" s="6" t="str">
        <f t="shared" si="76"/>
        <v>m</v>
      </c>
    </row>
    <row r="4929" spans="1:4" x14ac:dyDescent="0.2">
      <c r="A4929" s="6" t="s">
        <v>1528</v>
      </c>
      <c r="B4929" s="6" t="s">
        <v>27558</v>
      </c>
      <c r="C4929" s="6" t="s">
        <v>21</v>
      </c>
      <c r="D4929" s="6" t="str">
        <f t="shared" si="76"/>
        <v>m</v>
      </c>
    </row>
    <row r="4930" spans="1:4" x14ac:dyDescent="0.2">
      <c r="A4930" s="6" t="s">
        <v>13879</v>
      </c>
      <c r="B4930" s="6" t="s">
        <v>27558</v>
      </c>
      <c r="C4930" s="6" t="s">
        <v>21</v>
      </c>
      <c r="D4930" s="6" t="str">
        <f t="shared" ref="D4930:D4993" si="77">LOWER(C4930)</f>
        <v>m</v>
      </c>
    </row>
    <row r="4931" spans="1:4" x14ac:dyDescent="0.2">
      <c r="A4931" s="6" t="s">
        <v>1529</v>
      </c>
      <c r="B4931" s="6" t="s">
        <v>27559</v>
      </c>
      <c r="C4931" s="6" t="s">
        <v>21</v>
      </c>
      <c r="D4931" s="6" t="str">
        <f t="shared" si="77"/>
        <v>m</v>
      </c>
    </row>
    <row r="4932" spans="1:4" x14ac:dyDescent="0.2">
      <c r="A4932" s="6" t="s">
        <v>13880</v>
      </c>
      <c r="B4932" s="6" t="s">
        <v>27559</v>
      </c>
      <c r="C4932" s="6" t="s">
        <v>21</v>
      </c>
      <c r="D4932" s="6" t="str">
        <f t="shared" si="77"/>
        <v>m</v>
      </c>
    </row>
    <row r="4933" spans="1:4" x14ac:dyDescent="0.2">
      <c r="A4933" s="6" t="s">
        <v>1530</v>
      </c>
      <c r="B4933" s="6" t="s">
        <v>27560</v>
      </c>
      <c r="C4933" s="6" t="s">
        <v>21</v>
      </c>
      <c r="D4933" s="6" t="str">
        <f t="shared" si="77"/>
        <v>m</v>
      </c>
    </row>
    <row r="4934" spans="1:4" x14ac:dyDescent="0.2">
      <c r="A4934" s="6" t="s">
        <v>13881</v>
      </c>
      <c r="B4934" s="6" t="s">
        <v>27560</v>
      </c>
      <c r="C4934" s="6" t="s">
        <v>21</v>
      </c>
      <c r="D4934" s="6" t="str">
        <f t="shared" si="77"/>
        <v>m</v>
      </c>
    </row>
    <row r="4935" spans="1:4" x14ac:dyDescent="0.2">
      <c r="A4935" s="6" t="s">
        <v>1531</v>
      </c>
      <c r="B4935" s="6" t="s">
        <v>27561</v>
      </c>
      <c r="C4935" s="6" t="s">
        <v>12</v>
      </c>
      <c r="D4935" s="6" t="str">
        <f t="shared" si="77"/>
        <v>un</v>
      </c>
    </row>
    <row r="4936" spans="1:4" x14ac:dyDescent="0.2">
      <c r="A4936" s="6" t="s">
        <v>13882</v>
      </c>
      <c r="B4936" s="6" t="s">
        <v>27561</v>
      </c>
      <c r="C4936" s="6" t="s">
        <v>12</v>
      </c>
      <c r="D4936" s="6" t="str">
        <f t="shared" si="77"/>
        <v>un</v>
      </c>
    </row>
    <row r="4937" spans="1:4" x14ac:dyDescent="0.2">
      <c r="A4937" s="6" t="s">
        <v>1532</v>
      </c>
      <c r="B4937" s="6" t="s">
        <v>27562</v>
      </c>
      <c r="C4937" s="6" t="s">
        <v>12</v>
      </c>
      <c r="D4937" s="6" t="str">
        <f t="shared" si="77"/>
        <v>un</v>
      </c>
    </row>
    <row r="4938" spans="1:4" x14ac:dyDescent="0.2">
      <c r="A4938" s="6" t="s">
        <v>13883</v>
      </c>
      <c r="B4938" s="6" t="s">
        <v>27562</v>
      </c>
      <c r="C4938" s="6" t="s">
        <v>12</v>
      </c>
      <c r="D4938" s="6" t="str">
        <f t="shared" si="77"/>
        <v>un</v>
      </c>
    </row>
    <row r="4939" spans="1:4" x14ac:dyDescent="0.2">
      <c r="A4939" s="6" t="s">
        <v>1533</v>
      </c>
      <c r="B4939" s="6" t="s">
        <v>27563</v>
      </c>
      <c r="C4939" s="6" t="s">
        <v>12</v>
      </c>
      <c r="D4939" s="6" t="str">
        <f t="shared" si="77"/>
        <v>un</v>
      </c>
    </row>
    <row r="4940" spans="1:4" x14ac:dyDescent="0.2">
      <c r="A4940" s="6" t="s">
        <v>13884</v>
      </c>
      <c r="B4940" s="6" t="s">
        <v>27563</v>
      </c>
      <c r="C4940" s="6" t="s">
        <v>12</v>
      </c>
      <c r="D4940" s="6" t="str">
        <f t="shared" si="77"/>
        <v>un</v>
      </c>
    </row>
    <row r="4941" spans="1:4" x14ac:dyDescent="0.2">
      <c r="A4941" s="6" t="s">
        <v>1534</v>
      </c>
      <c r="B4941" s="6" t="s">
        <v>27564</v>
      </c>
      <c r="C4941" s="6" t="s">
        <v>12</v>
      </c>
      <c r="D4941" s="6" t="str">
        <f t="shared" si="77"/>
        <v>un</v>
      </c>
    </row>
    <row r="4942" spans="1:4" x14ac:dyDescent="0.2">
      <c r="A4942" s="6" t="s">
        <v>13885</v>
      </c>
      <c r="B4942" s="6" t="s">
        <v>27564</v>
      </c>
      <c r="C4942" s="6" t="s">
        <v>12</v>
      </c>
      <c r="D4942" s="6" t="str">
        <f t="shared" si="77"/>
        <v>un</v>
      </c>
    </row>
    <row r="4943" spans="1:4" x14ac:dyDescent="0.2">
      <c r="A4943" s="6" t="s">
        <v>1535</v>
      </c>
      <c r="B4943" s="6" t="s">
        <v>27565</v>
      </c>
      <c r="C4943" s="6" t="s">
        <v>12</v>
      </c>
      <c r="D4943" s="6" t="str">
        <f t="shared" si="77"/>
        <v>un</v>
      </c>
    </row>
    <row r="4944" spans="1:4" x14ac:dyDescent="0.2">
      <c r="A4944" s="6" t="s">
        <v>13886</v>
      </c>
      <c r="B4944" s="6" t="s">
        <v>27565</v>
      </c>
      <c r="C4944" s="6" t="s">
        <v>12</v>
      </c>
      <c r="D4944" s="6" t="str">
        <f t="shared" si="77"/>
        <v>un</v>
      </c>
    </row>
    <row r="4945" spans="1:4" x14ac:dyDescent="0.2">
      <c r="A4945" s="6" t="s">
        <v>1536</v>
      </c>
      <c r="B4945" s="6" t="s">
        <v>27566</v>
      </c>
      <c r="C4945" s="6" t="s">
        <v>12</v>
      </c>
      <c r="D4945" s="6" t="str">
        <f t="shared" si="77"/>
        <v>un</v>
      </c>
    </row>
    <row r="4946" spans="1:4" x14ac:dyDescent="0.2">
      <c r="A4946" s="6" t="s">
        <v>13887</v>
      </c>
      <c r="B4946" s="6" t="s">
        <v>27566</v>
      </c>
      <c r="C4946" s="6" t="s">
        <v>12</v>
      </c>
      <c r="D4946" s="6" t="str">
        <f t="shared" si="77"/>
        <v>un</v>
      </c>
    </row>
    <row r="4947" spans="1:4" x14ac:dyDescent="0.2">
      <c r="A4947" s="6" t="s">
        <v>1537</v>
      </c>
      <c r="B4947" s="6" t="s">
        <v>27567</v>
      </c>
      <c r="C4947" s="6" t="s">
        <v>12</v>
      </c>
      <c r="D4947" s="6" t="str">
        <f t="shared" si="77"/>
        <v>un</v>
      </c>
    </row>
    <row r="4948" spans="1:4" x14ac:dyDescent="0.2">
      <c r="A4948" s="6" t="s">
        <v>13888</v>
      </c>
      <c r="B4948" s="6" t="s">
        <v>27567</v>
      </c>
      <c r="C4948" s="6" t="s">
        <v>12</v>
      </c>
      <c r="D4948" s="6" t="str">
        <f t="shared" si="77"/>
        <v>un</v>
      </c>
    </row>
    <row r="4949" spans="1:4" x14ac:dyDescent="0.2">
      <c r="A4949" s="6" t="s">
        <v>1538</v>
      </c>
      <c r="B4949" s="6" t="s">
        <v>27568</v>
      </c>
      <c r="C4949" s="6" t="s">
        <v>12</v>
      </c>
      <c r="D4949" s="6" t="str">
        <f t="shared" si="77"/>
        <v>un</v>
      </c>
    </row>
    <row r="4950" spans="1:4" x14ac:dyDescent="0.2">
      <c r="A4950" s="6" t="s">
        <v>13889</v>
      </c>
      <c r="B4950" s="6" t="s">
        <v>27568</v>
      </c>
      <c r="C4950" s="6" t="s">
        <v>12</v>
      </c>
      <c r="D4950" s="6" t="str">
        <f t="shared" si="77"/>
        <v>un</v>
      </c>
    </row>
    <row r="4951" spans="1:4" x14ac:dyDescent="0.2">
      <c r="A4951" s="6" t="s">
        <v>1539</v>
      </c>
      <c r="B4951" s="6" t="s">
        <v>27569</v>
      </c>
      <c r="C4951" s="6" t="s">
        <v>12</v>
      </c>
      <c r="D4951" s="6" t="str">
        <f t="shared" si="77"/>
        <v>un</v>
      </c>
    </row>
    <row r="4952" spans="1:4" x14ac:dyDescent="0.2">
      <c r="A4952" s="6" t="s">
        <v>13890</v>
      </c>
      <c r="B4952" s="6" t="s">
        <v>27569</v>
      </c>
      <c r="C4952" s="6" t="s">
        <v>12</v>
      </c>
      <c r="D4952" s="6" t="str">
        <f t="shared" si="77"/>
        <v>un</v>
      </c>
    </row>
    <row r="4953" spans="1:4" x14ac:dyDescent="0.2">
      <c r="A4953" s="6" t="s">
        <v>1540</v>
      </c>
      <c r="B4953" s="6" t="s">
        <v>27570</v>
      </c>
      <c r="C4953" s="6" t="s">
        <v>12</v>
      </c>
      <c r="D4953" s="6" t="str">
        <f t="shared" si="77"/>
        <v>un</v>
      </c>
    </row>
    <row r="4954" spans="1:4" x14ac:dyDescent="0.2">
      <c r="A4954" s="6" t="s">
        <v>13891</v>
      </c>
      <c r="B4954" s="6" t="s">
        <v>27570</v>
      </c>
      <c r="C4954" s="6" t="s">
        <v>12</v>
      </c>
      <c r="D4954" s="6" t="str">
        <f t="shared" si="77"/>
        <v>un</v>
      </c>
    </row>
    <row r="4955" spans="1:4" x14ac:dyDescent="0.2">
      <c r="A4955" s="6" t="s">
        <v>1541</v>
      </c>
      <c r="B4955" s="6" t="s">
        <v>27571</v>
      </c>
      <c r="C4955" s="6" t="s">
        <v>12</v>
      </c>
      <c r="D4955" s="6" t="str">
        <f t="shared" si="77"/>
        <v>un</v>
      </c>
    </row>
    <row r="4956" spans="1:4" x14ac:dyDescent="0.2">
      <c r="A4956" s="6" t="s">
        <v>13892</v>
      </c>
      <c r="B4956" s="6" t="s">
        <v>27571</v>
      </c>
      <c r="C4956" s="6" t="s">
        <v>12</v>
      </c>
      <c r="D4956" s="6" t="str">
        <f t="shared" si="77"/>
        <v>un</v>
      </c>
    </row>
    <row r="4957" spans="1:4" x14ac:dyDescent="0.2">
      <c r="A4957" s="6" t="s">
        <v>1542</v>
      </c>
      <c r="B4957" s="6" t="s">
        <v>27572</v>
      </c>
      <c r="C4957" s="6" t="s">
        <v>12</v>
      </c>
      <c r="D4957" s="6" t="str">
        <f t="shared" si="77"/>
        <v>un</v>
      </c>
    </row>
    <row r="4958" spans="1:4" x14ac:dyDescent="0.2">
      <c r="A4958" s="6" t="s">
        <v>13893</v>
      </c>
      <c r="B4958" s="6" t="s">
        <v>27572</v>
      </c>
      <c r="C4958" s="6" t="s">
        <v>12</v>
      </c>
      <c r="D4958" s="6" t="str">
        <f t="shared" si="77"/>
        <v>un</v>
      </c>
    </row>
    <row r="4959" spans="1:4" x14ac:dyDescent="0.2">
      <c r="A4959" s="6" t="s">
        <v>1543</v>
      </c>
      <c r="B4959" s="6" t="s">
        <v>27573</v>
      </c>
      <c r="C4959" s="6" t="s">
        <v>12</v>
      </c>
      <c r="D4959" s="6" t="str">
        <f t="shared" si="77"/>
        <v>un</v>
      </c>
    </row>
    <row r="4960" spans="1:4" x14ac:dyDescent="0.2">
      <c r="A4960" s="6" t="s">
        <v>13894</v>
      </c>
      <c r="B4960" s="6" t="s">
        <v>27573</v>
      </c>
      <c r="C4960" s="6" t="s">
        <v>12</v>
      </c>
      <c r="D4960" s="6" t="str">
        <f t="shared" si="77"/>
        <v>un</v>
      </c>
    </row>
    <row r="4961" spans="1:4" x14ac:dyDescent="0.2">
      <c r="A4961" s="6" t="s">
        <v>1544</v>
      </c>
      <c r="B4961" s="6" t="s">
        <v>27574</v>
      </c>
      <c r="C4961" s="6" t="s">
        <v>12</v>
      </c>
      <c r="D4961" s="6" t="str">
        <f t="shared" si="77"/>
        <v>un</v>
      </c>
    </row>
    <row r="4962" spans="1:4" x14ac:dyDescent="0.2">
      <c r="A4962" s="6" t="s">
        <v>13895</v>
      </c>
      <c r="B4962" s="6" t="s">
        <v>27574</v>
      </c>
      <c r="C4962" s="6" t="s">
        <v>12</v>
      </c>
      <c r="D4962" s="6" t="str">
        <f t="shared" si="77"/>
        <v>un</v>
      </c>
    </row>
    <row r="4963" spans="1:4" x14ac:dyDescent="0.2">
      <c r="A4963" s="6" t="s">
        <v>1545</v>
      </c>
      <c r="B4963" s="6" t="s">
        <v>27575</v>
      </c>
      <c r="C4963" s="6" t="s">
        <v>12</v>
      </c>
      <c r="D4963" s="6" t="str">
        <f t="shared" si="77"/>
        <v>un</v>
      </c>
    </row>
    <row r="4964" spans="1:4" x14ac:dyDescent="0.2">
      <c r="A4964" s="6" t="s">
        <v>13896</v>
      </c>
      <c r="B4964" s="6" t="s">
        <v>27575</v>
      </c>
      <c r="C4964" s="6" t="s">
        <v>12</v>
      </c>
      <c r="D4964" s="6" t="str">
        <f t="shared" si="77"/>
        <v>un</v>
      </c>
    </row>
    <row r="4965" spans="1:4" x14ac:dyDescent="0.2">
      <c r="A4965" s="6" t="s">
        <v>1546</v>
      </c>
      <c r="B4965" s="6" t="s">
        <v>27576</v>
      </c>
      <c r="C4965" s="6" t="s">
        <v>12</v>
      </c>
      <c r="D4965" s="6" t="str">
        <f t="shared" si="77"/>
        <v>un</v>
      </c>
    </row>
    <row r="4966" spans="1:4" x14ac:dyDescent="0.2">
      <c r="A4966" s="6" t="s">
        <v>13897</v>
      </c>
      <c r="B4966" s="6" t="s">
        <v>27576</v>
      </c>
      <c r="C4966" s="6" t="s">
        <v>12</v>
      </c>
      <c r="D4966" s="6" t="str">
        <f t="shared" si="77"/>
        <v>un</v>
      </c>
    </row>
    <row r="4967" spans="1:4" x14ac:dyDescent="0.2">
      <c r="A4967" s="6" t="s">
        <v>1547</v>
      </c>
      <c r="B4967" s="6" t="s">
        <v>27577</v>
      </c>
      <c r="C4967" s="6" t="s">
        <v>12</v>
      </c>
      <c r="D4967" s="6" t="str">
        <f t="shared" si="77"/>
        <v>un</v>
      </c>
    </row>
    <row r="4968" spans="1:4" x14ac:dyDescent="0.2">
      <c r="A4968" s="6" t="s">
        <v>13898</v>
      </c>
      <c r="B4968" s="6" t="s">
        <v>27577</v>
      </c>
      <c r="C4968" s="6" t="s">
        <v>12</v>
      </c>
      <c r="D4968" s="6" t="str">
        <f t="shared" si="77"/>
        <v>un</v>
      </c>
    </row>
    <row r="4969" spans="1:4" x14ac:dyDescent="0.2">
      <c r="A4969" s="6" t="s">
        <v>1548</v>
      </c>
      <c r="B4969" s="6" t="s">
        <v>27578</v>
      </c>
      <c r="C4969" s="6" t="s">
        <v>12</v>
      </c>
      <c r="D4969" s="6" t="str">
        <f t="shared" si="77"/>
        <v>un</v>
      </c>
    </row>
    <row r="4970" spans="1:4" x14ac:dyDescent="0.2">
      <c r="A4970" s="6" t="s">
        <v>13899</v>
      </c>
      <c r="B4970" s="6" t="s">
        <v>27578</v>
      </c>
      <c r="C4970" s="6" t="s">
        <v>12</v>
      </c>
      <c r="D4970" s="6" t="str">
        <f t="shared" si="77"/>
        <v>un</v>
      </c>
    </row>
    <row r="4971" spans="1:4" x14ac:dyDescent="0.2">
      <c r="A4971" s="6" t="s">
        <v>1549</v>
      </c>
      <c r="B4971" s="6" t="s">
        <v>27579</v>
      </c>
      <c r="C4971" s="6" t="s">
        <v>12</v>
      </c>
      <c r="D4971" s="6" t="str">
        <f t="shared" si="77"/>
        <v>un</v>
      </c>
    </row>
    <row r="4972" spans="1:4" x14ac:dyDescent="0.2">
      <c r="A4972" s="6" t="s">
        <v>13900</v>
      </c>
      <c r="B4972" s="6" t="s">
        <v>27579</v>
      </c>
      <c r="C4972" s="6" t="s">
        <v>12</v>
      </c>
      <c r="D4972" s="6" t="str">
        <f t="shared" si="77"/>
        <v>un</v>
      </c>
    </row>
    <row r="4973" spans="1:4" x14ac:dyDescent="0.2">
      <c r="A4973" s="6" t="s">
        <v>1550</v>
      </c>
      <c r="B4973" s="6" t="s">
        <v>27580</v>
      </c>
      <c r="C4973" s="6" t="s">
        <v>12</v>
      </c>
      <c r="D4973" s="6" t="str">
        <f t="shared" si="77"/>
        <v>un</v>
      </c>
    </row>
    <row r="4974" spans="1:4" x14ac:dyDescent="0.2">
      <c r="A4974" s="6" t="s">
        <v>13901</v>
      </c>
      <c r="B4974" s="6" t="s">
        <v>27580</v>
      </c>
      <c r="C4974" s="6" t="s">
        <v>12</v>
      </c>
      <c r="D4974" s="6" t="str">
        <f t="shared" si="77"/>
        <v>un</v>
      </c>
    </row>
    <row r="4975" spans="1:4" x14ac:dyDescent="0.2">
      <c r="A4975" s="6" t="s">
        <v>1551</v>
      </c>
      <c r="B4975" s="6" t="s">
        <v>27581</v>
      </c>
      <c r="C4975" s="6" t="s">
        <v>12</v>
      </c>
      <c r="D4975" s="6" t="str">
        <f t="shared" si="77"/>
        <v>un</v>
      </c>
    </row>
    <row r="4976" spans="1:4" x14ac:dyDescent="0.2">
      <c r="A4976" s="6" t="s">
        <v>13902</v>
      </c>
      <c r="B4976" s="6" t="s">
        <v>27581</v>
      </c>
      <c r="C4976" s="6" t="s">
        <v>12</v>
      </c>
      <c r="D4976" s="6" t="str">
        <f t="shared" si="77"/>
        <v>un</v>
      </c>
    </row>
    <row r="4977" spans="1:4" x14ac:dyDescent="0.2">
      <c r="A4977" s="6" t="s">
        <v>7318</v>
      </c>
      <c r="B4977" s="6" t="s">
        <v>27582</v>
      </c>
      <c r="C4977" s="6" t="s">
        <v>21</v>
      </c>
      <c r="D4977" s="6" t="str">
        <f t="shared" si="77"/>
        <v>m</v>
      </c>
    </row>
    <row r="4978" spans="1:4" x14ac:dyDescent="0.2">
      <c r="A4978" s="6" t="s">
        <v>13903</v>
      </c>
      <c r="B4978" s="6" t="s">
        <v>27582</v>
      </c>
      <c r="C4978" s="6" t="s">
        <v>21</v>
      </c>
      <c r="D4978" s="6" t="str">
        <f t="shared" si="77"/>
        <v>m</v>
      </c>
    </row>
    <row r="4979" spans="1:4" x14ac:dyDescent="0.2">
      <c r="A4979" s="6" t="s">
        <v>7319</v>
      </c>
      <c r="B4979" s="6" t="s">
        <v>27583</v>
      </c>
      <c r="C4979" s="6" t="s">
        <v>21</v>
      </c>
      <c r="D4979" s="6" t="str">
        <f t="shared" si="77"/>
        <v>m</v>
      </c>
    </row>
    <row r="4980" spans="1:4" x14ac:dyDescent="0.2">
      <c r="A4980" s="6" t="s">
        <v>13904</v>
      </c>
      <c r="B4980" s="6" t="s">
        <v>27583</v>
      </c>
      <c r="C4980" s="6" t="s">
        <v>21</v>
      </c>
      <c r="D4980" s="6" t="str">
        <f t="shared" si="77"/>
        <v>m</v>
      </c>
    </row>
    <row r="4981" spans="1:4" x14ac:dyDescent="0.2">
      <c r="A4981" s="6" t="s">
        <v>7320</v>
      </c>
      <c r="B4981" s="6" t="s">
        <v>27584</v>
      </c>
      <c r="C4981" s="6" t="s">
        <v>21</v>
      </c>
      <c r="D4981" s="6" t="str">
        <f t="shared" si="77"/>
        <v>m</v>
      </c>
    </row>
    <row r="4982" spans="1:4" x14ac:dyDescent="0.2">
      <c r="A4982" s="6" t="s">
        <v>13905</v>
      </c>
      <c r="B4982" s="6" t="s">
        <v>27584</v>
      </c>
      <c r="C4982" s="6" t="s">
        <v>21</v>
      </c>
      <c r="D4982" s="6" t="str">
        <f t="shared" si="77"/>
        <v>m</v>
      </c>
    </row>
    <row r="4983" spans="1:4" x14ac:dyDescent="0.2">
      <c r="A4983" s="6" t="s">
        <v>7321</v>
      </c>
      <c r="B4983" s="6" t="s">
        <v>27585</v>
      </c>
      <c r="C4983" s="6" t="s">
        <v>21</v>
      </c>
      <c r="D4983" s="6" t="str">
        <f t="shared" si="77"/>
        <v>m</v>
      </c>
    </row>
    <row r="4984" spans="1:4" x14ac:dyDescent="0.2">
      <c r="A4984" s="6" t="s">
        <v>13906</v>
      </c>
      <c r="B4984" s="6" t="s">
        <v>27585</v>
      </c>
      <c r="C4984" s="6" t="s">
        <v>21</v>
      </c>
      <c r="D4984" s="6" t="str">
        <f t="shared" si="77"/>
        <v>m</v>
      </c>
    </row>
    <row r="4985" spans="1:4" x14ac:dyDescent="0.2">
      <c r="A4985" s="6" t="s">
        <v>7322</v>
      </c>
      <c r="B4985" s="6" t="s">
        <v>27586</v>
      </c>
      <c r="C4985" s="6" t="s">
        <v>21</v>
      </c>
      <c r="D4985" s="6" t="str">
        <f t="shared" si="77"/>
        <v>m</v>
      </c>
    </row>
    <row r="4986" spans="1:4" x14ac:dyDescent="0.2">
      <c r="A4986" s="6" t="s">
        <v>13907</v>
      </c>
      <c r="B4986" s="6" t="s">
        <v>27586</v>
      </c>
      <c r="C4986" s="6" t="s">
        <v>21</v>
      </c>
      <c r="D4986" s="6" t="str">
        <f t="shared" si="77"/>
        <v>m</v>
      </c>
    </row>
    <row r="4987" spans="1:4" x14ac:dyDescent="0.2">
      <c r="A4987" s="6" t="s">
        <v>7323</v>
      </c>
      <c r="B4987" s="6" t="s">
        <v>27587</v>
      </c>
      <c r="C4987" s="6" t="s">
        <v>21</v>
      </c>
      <c r="D4987" s="6" t="str">
        <f t="shared" si="77"/>
        <v>m</v>
      </c>
    </row>
    <row r="4988" spans="1:4" x14ac:dyDescent="0.2">
      <c r="A4988" s="6" t="s">
        <v>13908</v>
      </c>
      <c r="B4988" s="6" t="s">
        <v>27587</v>
      </c>
      <c r="C4988" s="6" t="s">
        <v>21</v>
      </c>
      <c r="D4988" s="6" t="str">
        <f t="shared" si="77"/>
        <v>m</v>
      </c>
    </row>
    <row r="4989" spans="1:4" x14ac:dyDescent="0.2">
      <c r="A4989" s="6" t="s">
        <v>7324</v>
      </c>
      <c r="B4989" s="6" t="s">
        <v>27588</v>
      </c>
      <c r="C4989" s="6" t="s">
        <v>21</v>
      </c>
      <c r="D4989" s="6" t="str">
        <f t="shared" si="77"/>
        <v>m</v>
      </c>
    </row>
    <row r="4990" spans="1:4" x14ac:dyDescent="0.2">
      <c r="A4990" s="6" t="s">
        <v>13909</v>
      </c>
      <c r="B4990" s="6" t="s">
        <v>27588</v>
      </c>
      <c r="C4990" s="6" t="s">
        <v>21</v>
      </c>
      <c r="D4990" s="6" t="str">
        <f t="shared" si="77"/>
        <v>m</v>
      </c>
    </row>
    <row r="4991" spans="1:4" x14ac:dyDescent="0.2">
      <c r="A4991" s="6" t="s">
        <v>7325</v>
      </c>
      <c r="B4991" s="6" t="s">
        <v>27589</v>
      </c>
      <c r="C4991" s="6" t="s">
        <v>21</v>
      </c>
      <c r="D4991" s="6" t="str">
        <f t="shared" si="77"/>
        <v>m</v>
      </c>
    </row>
    <row r="4992" spans="1:4" x14ac:dyDescent="0.2">
      <c r="A4992" s="6" t="s">
        <v>13910</v>
      </c>
      <c r="B4992" s="6" t="s">
        <v>27589</v>
      </c>
      <c r="C4992" s="6" t="s">
        <v>21</v>
      </c>
      <c r="D4992" s="6" t="str">
        <f t="shared" si="77"/>
        <v>m</v>
      </c>
    </row>
    <row r="4993" spans="1:4" x14ac:dyDescent="0.2">
      <c r="A4993" s="6" t="s">
        <v>7326</v>
      </c>
      <c r="B4993" s="6" t="s">
        <v>27590</v>
      </c>
      <c r="C4993" s="6" t="s">
        <v>21</v>
      </c>
      <c r="D4993" s="6" t="str">
        <f t="shared" si="77"/>
        <v>m</v>
      </c>
    </row>
    <row r="4994" spans="1:4" x14ac:dyDescent="0.2">
      <c r="A4994" s="6" t="s">
        <v>13911</v>
      </c>
      <c r="B4994" s="6" t="s">
        <v>27590</v>
      </c>
      <c r="C4994" s="6" t="s">
        <v>21</v>
      </c>
      <c r="D4994" s="6" t="str">
        <f t="shared" ref="D4994:D5057" si="78">LOWER(C4994)</f>
        <v>m</v>
      </c>
    </row>
    <row r="4995" spans="1:4" x14ac:dyDescent="0.2">
      <c r="A4995" s="6" t="s">
        <v>7327</v>
      </c>
      <c r="B4995" s="6" t="s">
        <v>27591</v>
      </c>
      <c r="C4995" s="6" t="s">
        <v>21</v>
      </c>
      <c r="D4995" s="6" t="str">
        <f t="shared" si="78"/>
        <v>m</v>
      </c>
    </row>
    <row r="4996" spans="1:4" x14ac:dyDescent="0.2">
      <c r="A4996" s="6" t="s">
        <v>13912</v>
      </c>
      <c r="B4996" s="6" t="s">
        <v>27591</v>
      </c>
      <c r="C4996" s="6" t="s">
        <v>21</v>
      </c>
      <c r="D4996" s="6" t="str">
        <f t="shared" si="78"/>
        <v>m</v>
      </c>
    </row>
    <row r="4997" spans="1:4" x14ac:dyDescent="0.2">
      <c r="A4997" s="6" t="s">
        <v>7328</v>
      </c>
      <c r="B4997" s="6" t="s">
        <v>27592</v>
      </c>
      <c r="C4997" s="6" t="s">
        <v>21</v>
      </c>
      <c r="D4997" s="6" t="str">
        <f t="shared" si="78"/>
        <v>m</v>
      </c>
    </row>
    <row r="4998" spans="1:4" x14ac:dyDescent="0.2">
      <c r="A4998" s="6" t="s">
        <v>13913</v>
      </c>
      <c r="B4998" s="6" t="s">
        <v>27592</v>
      </c>
      <c r="C4998" s="6" t="s">
        <v>21</v>
      </c>
      <c r="D4998" s="6" t="str">
        <f t="shared" si="78"/>
        <v>m</v>
      </c>
    </row>
    <row r="4999" spans="1:4" x14ac:dyDescent="0.2">
      <c r="A4999" s="6" t="s">
        <v>7329</v>
      </c>
      <c r="B4999" s="6" t="s">
        <v>27593</v>
      </c>
      <c r="C4999" s="6" t="s">
        <v>21</v>
      </c>
      <c r="D4999" s="6" t="str">
        <f t="shared" si="78"/>
        <v>m</v>
      </c>
    </row>
    <row r="5000" spans="1:4" x14ac:dyDescent="0.2">
      <c r="A5000" s="6" t="s">
        <v>13914</v>
      </c>
      <c r="B5000" s="6" t="s">
        <v>27593</v>
      </c>
      <c r="C5000" s="6" t="s">
        <v>21</v>
      </c>
      <c r="D5000" s="6" t="str">
        <f t="shared" si="78"/>
        <v>m</v>
      </c>
    </row>
    <row r="5001" spans="1:4" x14ac:dyDescent="0.2">
      <c r="A5001" s="6" t="s">
        <v>7330</v>
      </c>
      <c r="B5001" s="6" t="s">
        <v>27594</v>
      </c>
      <c r="C5001" s="6" t="s">
        <v>21</v>
      </c>
      <c r="D5001" s="6" t="str">
        <f t="shared" si="78"/>
        <v>m</v>
      </c>
    </row>
    <row r="5002" spans="1:4" x14ac:dyDescent="0.2">
      <c r="A5002" s="6" t="s">
        <v>13915</v>
      </c>
      <c r="B5002" s="6" t="s">
        <v>27594</v>
      </c>
      <c r="C5002" s="6" t="s">
        <v>21</v>
      </c>
      <c r="D5002" s="6" t="str">
        <f t="shared" si="78"/>
        <v>m</v>
      </c>
    </row>
    <row r="5003" spans="1:4" x14ac:dyDescent="0.2">
      <c r="A5003" s="6" t="s">
        <v>7331</v>
      </c>
      <c r="B5003" s="6" t="s">
        <v>27595</v>
      </c>
      <c r="C5003" s="6" t="s">
        <v>21</v>
      </c>
      <c r="D5003" s="6" t="str">
        <f t="shared" si="78"/>
        <v>m</v>
      </c>
    </row>
    <row r="5004" spans="1:4" x14ac:dyDescent="0.2">
      <c r="A5004" s="6" t="s">
        <v>13916</v>
      </c>
      <c r="B5004" s="6" t="s">
        <v>27595</v>
      </c>
      <c r="C5004" s="6" t="s">
        <v>21</v>
      </c>
      <c r="D5004" s="6" t="str">
        <f t="shared" si="78"/>
        <v>m</v>
      </c>
    </row>
    <row r="5005" spans="1:4" x14ac:dyDescent="0.2">
      <c r="A5005" s="6" t="s">
        <v>7332</v>
      </c>
      <c r="B5005" s="6" t="s">
        <v>27596</v>
      </c>
      <c r="C5005" s="6" t="s">
        <v>21</v>
      </c>
      <c r="D5005" s="6" t="str">
        <f t="shared" si="78"/>
        <v>m</v>
      </c>
    </row>
    <row r="5006" spans="1:4" x14ac:dyDescent="0.2">
      <c r="A5006" s="6" t="s">
        <v>13917</v>
      </c>
      <c r="B5006" s="6" t="s">
        <v>27596</v>
      </c>
      <c r="C5006" s="6" t="s">
        <v>21</v>
      </c>
      <c r="D5006" s="6" t="str">
        <f t="shared" si="78"/>
        <v>m</v>
      </c>
    </row>
    <row r="5007" spans="1:4" x14ac:dyDescent="0.2">
      <c r="A5007" s="6" t="s">
        <v>7333</v>
      </c>
      <c r="B5007" s="6" t="s">
        <v>27597</v>
      </c>
      <c r="C5007" s="6" t="s">
        <v>21</v>
      </c>
      <c r="D5007" s="6" t="str">
        <f t="shared" si="78"/>
        <v>m</v>
      </c>
    </row>
    <row r="5008" spans="1:4" x14ac:dyDescent="0.2">
      <c r="A5008" s="6" t="s">
        <v>13918</v>
      </c>
      <c r="B5008" s="6" t="s">
        <v>27597</v>
      </c>
      <c r="C5008" s="6" t="s">
        <v>21</v>
      </c>
      <c r="D5008" s="6" t="str">
        <f t="shared" si="78"/>
        <v>m</v>
      </c>
    </row>
    <row r="5009" spans="1:4" x14ac:dyDescent="0.2">
      <c r="A5009" s="6" t="s">
        <v>1552</v>
      </c>
      <c r="B5009" s="6" t="s">
        <v>27598</v>
      </c>
      <c r="C5009" s="6" t="s">
        <v>21</v>
      </c>
      <c r="D5009" s="6" t="str">
        <f t="shared" si="78"/>
        <v>m</v>
      </c>
    </row>
    <row r="5010" spans="1:4" x14ac:dyDescent="0.2">
      <c r="A5010" s="6" t="s">
        <v>13919</v>
      </c>
      <c r="B5010" s="6" t="s">
        <v>27598</v>
      </c>
      <c r="C5010" s="6" t="s">
        <v>21</v>
      </c>
      <c r="D5010" s="6" t="str">
        <f t="shared" si="78"/>
        <v>m</v>
      </c>
    </row>
    <row r="5011" spans="1:4" x14ac:dyDescent="0.2">
      <c r="A5011" s="6" t="s">
        <v>1553</v>
      </c>
      <c r="B5011" s="6" t="s">
        <v>27599</v>
      </c>
      <c r="C5011" s="6" t="s">
        <v>21</v>
      </c>
      <c r="D5011" s="6" t="str">
        <f t="shared" si="78"/>
        <v>m</v>
      </c>
    </row>
    <row r="5012" spans="1:4" x14ac:dyDescent="0.2">
      <c r="A5012" s="6" t="s">
        <v>13920</v>
      </c>
      <c r="B5012" s="6" t="s">
        <v>27599</v>
      </c>
      <c r="C5012" s="6" t="s">
        <v>21</v>
      </c>
      <c r="D5012" s="6" t="str">
        <f t="shared" si="78"/>
        <v>m</v>
      </c>
    </row>
    <row r="5013" spans="1:4" x14ac:dyDescent="0.2">
      <c r="A5013" s="6" t="s">
        <v>1554</v>
      </c>
      <c r="B5013" s="6" t="s">
        <v>27600</v>
      </c>
      <c r="C5013" s="6" t="s">
        <v>21</v>
      </c>
      <c r="D5013" s="6" t="str">
        <f t="shared" si="78"/>
        <v>m</v>
      </c>
    </row>
    <row r="5014" spans="1:4" x14ac:dyDescent="0.2">
      <c r="A5014" s="6" t="s">
        <v>13921</v>
      </c>
      <c r="B5014" s="6" t="s">
        <v>27600</v>
      </c>
      <c r="C5014" s="6" t="s">
        <v>21</v>
      </c>
      <c r="D5014" s="6" t="str">
        <f t="shared" si="78"/>
        <v>m</v>
      </c>
    </row>
    <row r="5015" spans="1:4" x14ac:dyDescent="0.2">
      <c r="A5015" s="6" t="s">
        <v>1555</v>
      </c>
      <c r="B5015" s="6" t="s">
        <v>27601</v>
      </c>
      <c r="C5015" s="6" t="s">
        <v>21</v>
      </c>
      <c r="D5015" s="6" t="str">
        <f t="shared" si="78"/>
        <v>m</v>
      </c>
    </row>
    <row r="5016" spans="1:4" x14ac:dyDescent="0.2">
      <c r="A5016" s="6" t="s">
        <v>13922</v>
      </c>
      <c r="B5016" s="6" t="s">
        <v>27601</v>
      </c>
      <c r="C5016" s="6" t="s">
        <v>21</v>
      </c>
      <c r="D5016" s="6" t="str">
        <f t="shared" si="78"/>
        <v>m</v>
      </c>
    </row>
    <row r="5017" spans="1:4" x14ac:dyDescent="0.2">
      <c r="A5017" s="6" t="s">
        <v>1556</v>
      </c>
      <c r="B5017" s="6" t="s">
        <v>27602</v>
      </c>
      <c r="C5017" s="6" t="s">
        <v>21</v>
      </c>
      <c r="D5017" s="6" t="str">
        <f t="shared" si="78"/>
        <v>m</v>
      </c>
    </row>
    <row r="5018" spans="1:4" x14ac:dyDescent="0.2">
      <c r="A5018" s="6" t="s">
        <v>13923</v>
      </c>
      <c r="B5018" s="6" t="s">
        <v>27602</v>
      </c>
      <c r="C5018" s="6" t="s">
        <v>21</v>
      </c>
      <c r="D5018" s="6" t="str">
        <f t="shared" si="78"/>
        <v>m</v>
      </c>
    </row>
    <row r="5019" spans="1:4" x14ac:dyDescent="0.2">
      <c r="A5019" s="6" t="s">
        <v>1557</v>
      </c>
      <c r="B5019" s="6" t="s">
        <v>27603</v>
      </c>
      <c r="C5019" s="6" t="s">
        <v>21</v>
      </c>
      <c r="D5019" s="6" t="str">
        <f t="shared" si="78"/>
        <v>m</v>
      </c>
    </row>
    <row r="5020" spans="1:4" x14ac:dyDescent="0.2">
      <c r="A5020" s="6" t="s">
        <v>13924</v>
      </c>
      <c r="B5020" s="6" t="s">
        <v>27603</v>
      </c>
      <c r="C5020" s="6" t="s">
        <v>21</v>
      </c>
      <c r="D5020" s="6" t="str">
        <f t="shared" si="78"/>
        <v>m</v>
      </c>
    </row>
    <row r="5021" spans="1:4" x14ac:dyDescent="0.2">
      <c r="A5021" s="6" t="s">
        <v>1558</v>
      </c>
      <c r="B5021" s="6" t="s">
        <v>27604</v>
      </c>
      <c r="C5021" s="6" t="s">
        <v>21</v>
      </c>
      <c r="D5021" s="6" t="str">
        <f t="shared" si="78"/>
        <v>m</v>
      </c>
    </row>
    <row r="5022" spans="1:4" x14ac:dyDescent="0.2">
      <c r="A5022" s="6" t="s">
        <v>13925</v>
      </c>
      <c r="B5022" s="6" t="s">
        <v>27604</v>
      </c>
      <c r="C5022" s="6" t="s">
        <v>21</v>
      </c>
      <c r="D5022" s="6" t="str">
        <f t="shared" si="78"/>
        <v>m</v>
      </c>
    </row>
    <row r="5023" spans="1:4" x14ac:dyDescent="0.2">
      <c r="A5023" s="6" t="s">
        <v>1559</v>
      </c>
      <c r="B5023" s="6" t="s">
        <v>27605</v>
      </c>
      <c r="C5023" s="6" t="s">
        <v>21</v>
      </c>
      <c r="D5023" s="6" t="str">
        <f t="shared" si="78"/>
        <v>m</v>
      </c>
    </row>
    <row r="5024" spans="1:4" x14ac:dyDescent="0.2">
      <c r="A5024" s="6" t="s">
        <v>13926</v>
      </c>
      <c r="B5024" s="6" t="s">
        <v>27605</v>
      </c>
      <c r="C5024" s="6" t="s">
        <v>21</v>
      </c>
      <c r="D5024" s="6" t="str">
        <f t="shared" si="78"/>
        <v>m</v>
      </c>
    </row>
    <row r="5025" spans="1:4" x14ac:dyDescent="0.2">
      <c r="A5025" s="6" t="s">
        <v>1560</v>
      </c>
      <c r="B5025" s="6" t="s">
        <v>27606</v>
      </c>
      <c r="C5025" s="6" t="s">
        <v>21</v>
      </c>
      <c r="D5025" s="6" t="str">
        <f t="shared" si="78"/>
        <v>m</v>
      </c>
    </row>
    <row r="5026" spans="1:4" x14ac:dyDescent="0.2">
      <c r="A5026" s="6" t="s">
        <v>13927</v>
      </c>
      <c r="B5026" s="6" t="s">
        <v>27606</v>
      </c>
      <c r="C5026" s="6" t="s">
        <v>21</v>
      </c>
      <c r="D5026" s="6" t="str">
        <f t="shared" si="78"/>
        <v>m</v>
      </c>
    </row>
    <row r="5027" spans="1:4" x14ac:dyDescent="0.2">
      <c r="A5027" s="6" t="s">
        <v>1561</v>
      </c>
      <c r="B5027" s="6" t="s">
        <v>27607</v>
      </c>
      <c r="C5027" s="6" t="s">
        <v>21</v>
      </c>
      <c r="D5027" s="6" t="str">
        <f t="shared" si="78"/>
        <v>m</v>
      </c>
    </row>
    <row r="5028" spans="1:4" x14ac:dyDescent="0.2">
      <c r="A5028" s="6" t="s">
        <v>13928</v>
      </c>
      <c r="B5028" s="6" t="s">
        <v>27607</v>
      </c>
      <c r="C5028" s="6" t="s">
        <v>21</v>
      </c>
      <c r="D5028" s="6" t="str">
        <f t="shared" si="78"/>
        <v>m</v>
      </c>
    </row>
    <row r="5029" spans="1:4" x14ac:dyDescent="0.2">
      <c r="A5029" s="6" t="s">
        <v>1562</v>
      </c>
      <c r="B5029" s="6" t="s">
        <v>27608</v>
      </c>
      <c r="C5029" s="6" t="s">
        <v>21</v>
      </c>
      <c r="D5029" s="6" t="str">
        <f t="shared" si="78"/>
        <v>m</v>
      </c>
    </row>
    <row r="5030" spans="1:4" x14ac:dyDescent="0.2">
      <c r="A5030" s="6" t="s">
        <v>13929</v>
      </c>
      <c r="B5030" s="6" t="s">
        <v>27608</v>
      </c>
      <c r="C5030" s="6" t="s">
        <v>21</v>
      </c>
      <c r="D5030" s="6" t="str">
        <f t="shared" si="78"/>
        <v>m</v>
      </c>
    </row>
    <row r="5031" spans="1:4" x14ac:dyDescent="0.2">
      <c r="A5031" s="6" t="s">
        <v>1563</v>
      </c>
      <c r="B5031" s="6" t="s">
        <v>27609</v>
      </c>
      <c r="C5031" s="6" t="s">
        <v>21</v>
      </c>
      <c r="D5031" s="6" t="str">
        <f t="shared" si="78"/>
        <v>m</v>
      </c>
    </row>
    <row r="5032" spans="1:4" x14ac:dyDescent="0.2">
      <c r="A5032" s="6" t="s">
        <v>13930</v>
      </c>
      <c r="B5032" s="6" t="s">
        <v>27609</v>
      </c>
      <c r="C5032" s="6" t="s">
        <v>21</v>
      </c>
      <c r="D5032" s="6" t="str">
        <f t="shared" si="78"/>
        <v>m</v>
      </c>
    </row>
    <row r="5033" spans="1:4" x14ac:dyDescent="0.2">
      <c r="A5033" s="6" t="s">
        <v>1564</v>
      </c>
      <c r="B5033" s="6" t="s">
        <v>27610</v>
      </c>
      <c r="C5033" s="6" t="s">
        <v>21</v>
      </c>
      <c r="D5033" s="6" t="str">
        <f t="shared" si="78"/>
        <v>m</v>
      </c>
    </row>
    <row r="5034" spans="1:4" x14ac:dyDescent="0.2">
      <c r="A5034" s="6" t="s">
        <v>13931</v>
      </c>
      <c r="B5034" s="6" t="s">
        <v>27610</v>
      </c>
      <c r="C5034" s="6" t="s">
        <v>21</v>
      </c>
      <c r="D5034" s="6" t="str">
        <f t="shared" si="78"/>
        <v>m</v>
      </c>
    </row>
    <row r="5035" spans="1:4" x14ac:dyDescent="0.2">
      <c r="A5035" s="6" t="s">
        <v>1565</v>
      </c>
      <c r="B5035" s="6" t="s">
        <v>27611</v>
      </c>
      <c r="C5035" s="6" t="s">
        <v>21</v>
      </c>
      <c r="D5035" s="6" t="str">
        <f t="shared" si="78"/>
        <v>m</v>
      </c>
    </row>
    <row r="5036" spans="1:4" x14ac:dyDescent="0.2">
      <c r="A5036" s="6" t="s">
        <v>13932</v>
      </c>
      <c r="B5036" s="6" t="s">
        <v>27611</v>
      </c>
      <c r="C5036" s="6" t="s">
        <v>21</v>
      </c>
      <c r="D5036" s="6" t="str">
        <f t="shared" si="78"/>
        <v>m</v>
      </c>
    </row>
    <row r="5037" spans="1:4" x14ac:dyDescent="0.2">
      <c r="A5037" s="6" t="s">
        <v>1566</v>
      </c>
      <c r="B5037" s="6" t="s">
        <v>27612</v>
      </c>
      <c r="C5037" s="6" t="s">
        <v>21</v>
      </c>
      <c r="D5037" s="6" t="str">
        <f t="shared" si="78"/>
        <v>m</v>
      </c>
    </row>
    <row r="5038" spans="1:4" x14ac:dyDescent="0.2">
      <c r="A5038" s="6" t="s">
        <v>13933</v>
      </c>
      <c r="B5038" s="6" t="s">
        <v>27612</v>
      </c>
      <c r="C5038" s="6" t="s">
        <v>21</v>
      </c>
      <c r="D5038" s="6" t="str">
        <f t="shared" si="78"/>
        <v>m</v>
      </c>
    </row>
    <row r="5039" spans="1:4" x14ac:dyDescent="0.2">
      <c r="A5039" s="6" t="s">
        <v>1567</v>
      </c>
      <c r="B5039" s="6" t="s">
        <v>27613</v>
      </c>
      <c r="C5039" s="6" t="s">
        <v>21</v>
      </c>
      <c r="D5039" s="6" t="str">
        <f t="shared" si="78"/>
        <v>m</v>
      </c>
    </row>
    <row r="5040" spans="1:4" x14ac:dyDescent="0.2">
      <c r="A5040" s="6" t="s">
        <v>13934</v>
      </c>
      <c r="B5040" s="6" t="s">
        <v>27613</v>
      </c>
      <c r="C5040" s="6" t="s">
        <v>21</v>
      </c>
      <c r="D5040" s="6" t="str">
        <f t="shared" si="78"/>
        <v>m</v>
      </c>
    </row>
    <row r="5041" spans="1:4" x14ac:dyDescent="0.2">
      <c r="A5041" s="6" t="s">
        <v>1568</v>
      </c>
      <c r="B5041" s="6" t="s">
        <v>27614</v>
      </c>
      <c r="C5041" s="6" t="s">
        <v>21</v>
      </c>
      <c r="D5041" s="6" t="str">
        <f t="shared" si="78"/>
        <v>m</v>
      </c>
    </row>
    <row r="5042" spans="1:4" x14ac:dyDescent="0.2">
      <c r="A5042" s="6" t="s">
        <v>13935</v>
      </c>
      <c r="B5042" s="6" t="s">
        <v>27614</v>
      </c>
      <c r="C5042" s="6" t="s">
        <v>21</v>
      </c>
      <c r="D5042" s="6" t="str">
        <f t="shared" si="78"/>
        <v>m</v>
      </c>
    </row>
    <row r="5043" spans="1:4" x14ac:dyDescent="0.2">
      <c r="A5043" s="6" t="s">
        <v>1569</v>
      </c>
      <c r="B5043" s="6" t="s">
        <v>27615</v>
      </c>
      <c r="C5043" s="6" t="s">
        <v>21</v>
      </c>
      <c r="D5043" s="6" t="str">
        <f t="shared" si="78"/>
        <v>m</v>
      </c>
    </row>
    <row r="5044" spans="1:4" x14ac:dyDescent="0.2">
      <c r="A5044" s="6" t="s">
        <v>13936</v>
      </c>
      <c r="B5044" s="6" t="s">
        <v>27615</v>
      </c>
      <c r="C5044" s="6" t="s">
        <v>21</v>
      </c>
      <c r="D5044" s="6" t="str">
        <f t="shared" si="78"/>
        <v>m</v>
      </c>
    </row>
    <row r="5045" spans="1:4" x14ac:dyDescent="0.2">
      <c r="A5045" s="6" t="s">
        <v>1570</v>
      </c>
      <c r="B5045" s="6" t="s">
        <v>27616</v>
      </c>
      <c r="C5045" s="6" t="s">
        <v>21</v>
      </c>
      <c r="D5045" s="6" t="str">
        <f t="shared" si="78"/>
        <v>m</v>
      </c>
    </row>
    <row r="5046" spans="1:4" x14ac:dyDescent="0.2">
      <c r="A5046" s="6" t="s">
        <v>13937</v>
      </c>
      <c r="B5046" s="6" t="s">
        <v>27616</v>
      </c>
      <c r="C5046" s="6" t="s">
        <v>21</v>
      </c>
      <c r="D5046" s="6" t="str">
        <f t="shared" si="78"/>
        <v>m</v>
      </c>
    </row>
    <row r="5047" spans="1:4" x14ac:dyDescent="0.2">
      <c r="A5047" s="6" t="s">
        <v>1571</v>
      </c>
      <c r="B5047" s="6" t="s">
        <v>27617</v>
      </c>
      <c r="C5047" s="6" t="s">
        <v>21</v>
      </c>
      <c r="D5047" s="6" t="str">
        <f t="shared" si="78"/>
        <v>m</v>
      </c>
    </row>
    <row r="5048" spans="1:4" x14ac:dyDescent="0.2">
      <c r="A5048" s="6" t="s">
        <v>13938</v>
      </c>
      <c r="B5048" s="6" t="s">
        <v>27617</v>
      </c>
      <c r="C5048" s="6" t="s">
        <v>21</v>
      </c>
      <c r="D5048" s="6" t="str">
        <f t="shared" si="78"/>
        <v>m</v>
      </c>
    </row>
    <row r="5049" spans="1:4" x14ac:dyDescent="0.2">
      <c r="A5049" s="6" t="s">
        <v>1572</v>
      </c>
      <c r="B5049" s="6" t="s">
        <v>27618</v>
      </c>
      <c r="C5049" s="6" t="s">
        <v>21</v>
      </c>
      <c r="D5049" s="6" t="str">
        <f t="shared" si="78"/>
        <v>m</v>
      </c>
    </row>
    <row r="5050" spans="1:4" x14ac:dyDescent="0.2">
      <c r="A5050" s="6" t="s">
        <v>13939</v>
      </c>
      <c r="B5050" s="6" t="s">
        <v>27618</v>
      </c>
      <c r="C5050" s="6" t="s">
        <v>21</v>
      </c>
      <c r="D5050" s="6" t="str">
        <f t="shared" si="78"/>
        <v>m</v>
      </c>
    </row>
    <row r="5051" spans="1:4" x14ac:dyDescent="0.2">
      <c r="A5051" s="6" t="s">
        <v>1573</v>
      </c>
      <c r="B5051" s="6" t="s">
        <v>27619</v>
      </c>
      <c r="C5051" s="6" t="s">
        <v>21</v>
      </c>
      <c r="D5051" s="6" t="str">
        <f t="shared" si="78"/>
        <v>m</v>
      </c>
    </row>
    <row r="5052" spans="1:4" x14ac:dyDescent="0.2">
      <c r="A5052" s="6" t="s">
        <v>13940</v>
      </c>
      <c r="B5052" s="6" t="s">
        <v>27619</v>
      </c>
      <c r="C5052" s="6" t="s">
        <v>21</v>
      </c>
      <c r="D5052" s="6" t="str">
        <f t="shared" si="78"/>
        <v>m</v>
      </c>
    </row>
    <row r="5053" spans="1:4" x14ac:dyDescent="0.2">
      <c r="A5053" s="6" t="s">
        <v>1574</v>
      </c>
      <c r="B5053" s="6" t="s">
        <v>27620</v>
      </c>
      <c r="C5053" s="6" t="s">
        <v>21</v>
      </c>
      <c r="D5053" s="6" t="str">
        <f t="shared" si="78"/>
        <v>m</v>
      </c>
    </row>
    <row r="5054" spans="1:4" x14ac:dyDescent="0.2">
      <c r="A5054" s="6" t="s">
        <v>13941</v>
      </c>
      <c r="B5054" s="6" t="s">
        <v>27620</v>
      </c>
      <c r="C5054" s="6" t="s">
        <v>21</v>
      </c>
      <c r="D5054" s="6" t="str">
        <f t="shared" si="78"/>
        <v>m</v>
      </c>
    </row>
    <row r="5055" spans="1:4" x14ac:dyDescent="0.2">
      <c r="A5055" s="6" t="s">
        <v>1575</v>
      </c>
      <c r="B5055" s="6" t="s">
        <v>27621</v>
      </c>
      <c r="C5055" s="6" t="s">
        <v>21</v>
      </c>
      <c r="D5055" s="6" t="str">
        <f t="shared" si="78"/>
        <v>m</v>
      </c>
    </row>
    <row r="5056" spans="1:4" x14ac:dyDescent="0.2">
      <c r="A5056" s="6" t="s">
        <v>13942</v>
      </c>
      <c r="B5056" s="6" t="s">
        <v>27621</v>
      </c>
      <c r="C5056" s="6" t="s">
        <v>21</v>
      </c>
      <c r="D5056" s="6" t="str">
        <f t="shared" si="78"/>
        <v>m</v>
      </c>
    </row>
    <row r="5057" spans="1:4" x14ac:dyDescent="0.2">
      <c r="A5057" s="6" t="s">
        <v>1576</v>
      </c>
      <c r="B5057" s="6" t="s">
        <v>27622</v>
      </c>
      <c r="C5057" s="6" t="s">
        <v>21</v>
      </c>
      <c r="D5057" s="6" t="str">
        <f t="shared" si="78"/>
        <v>m</v>
      </c>
    </row>
    <row r="5058" spans="1:4" x14ac:dyDescent="0.2">
      <c r="A5058" s="6" t="s">
        <v>13943</v>
      </c>
      <c r="B5058" s="6" t="s">
        <v>27622</v>
      </c>
      <c r="C5058" s="6" t="s">
        <v>21</v>
      </c>
      <c r="D5058" s="6" t="str">
        <f t="shared" ref="D5058:D5121" si="79">LOWER(C5058)</f>
        <v>m</v>
      </c>
    </row>
    <row r="5059" spans="1:4" x14ac:dyDescent="0.2">
      <c r="A5059" s="6" t="s">
        <v>1577</v>
      </c>
      <c r="B5059" s="6" t="s">
        <v>27623</v>
      </c>
      <c r="C5059" s="6" t="s">
        <v>21</v>
      </c>
      <c r="D5059" s="6" t="str">
        <f t="shared" si="79"/>
        <v>m</v>
      </c>
    </row>
    <row r="5060" spans="1:4" x14ac:dyDescent="0.2">
      <c r="A5060" s="6" t="s">
        <v>13944</v>
      </c>
      <c r="B5060" s="6" t="s">
        <v>27623</v>
      </c>
      <c r="C5060" s="6" t="s">
        <v>21</v>
      </c>
      <c r="D5060" s="6" t="str">
        <f t="shared" si="79"/>
        <v>m</v>
      </c>
    </row>
    <row r="5061" spans="1:4" x14ac:dyDescent="0.2">
      <c r="A5061" s="6" t="s">
        <v>7334</v>
      </c>
      <c r="B5061" s="6" t="s">
        <v>27624</v>
      </c>
      <c r="C5061" s="6" t="s">
        <v>12</v>
      </c>
      <c r="D5061" s="6" t="str">
        <f t="shared" si="79"/>
        <v>un</v>
      </c>
    </row>
    <row r="5062" spans="1:4" x14ac:dyDescent="0.2">
      <c r="A5062" s="6" t="s">
        <v>13945</v>
      </c>
      <c r="B5062" s="6" t="s">
        <v>27624</v>
      </c>
      <c r="C5062" s="6" t="s">
        <v>12</v>
      </c>
      <c r="D5062" s="6" t="str">
        <f t="shared" si="79"/>
        <v>un</v>
      </c>
    </row>
    <row r="5063" spans="1:4" x14ac:dyDescent="0.2">
      <c r="A5063" s="6" t="s">
        <v>7335</v>
      </c>
      <c r="B5063" s="6" t="s">
        <v>27625</v>
      </c>
      <c r="C5063" s="6" t="s">
        <v>21</v>
      </c>
      <c r="D5063" s="6" t="str">
        <f t="shared" si="79"/>
        <v>m</v>
      </c>
    </row>
    <row r="5064" spans="1:4" x14ac:dyDescent="0.2">
      <c r="A5064" s="6" t="s">
        <v>13946</v>
      </c>
      <c r="B5064" s="6" t="s">
        <v>27625</v>
      </c>
      <c r="C5064" s="6" t="s">
        <v>21</v>
      </c>
      <c r="D5064" s="6" t="str">
        <f t="shared" si="79"/>
        <v>m</v>
      </c>
    </row>
    <row r="5065" spans="1:4" x14ac:dyDescent="0.2">
      <c r="A5065" s="6" t="s">
        <v>7336</v>
      </c>
      <c r="B5065" s="6" t="s">
        <v>27626</v>
      </c>
      <c r="C5065" s="6" t="s">
        <v>12</v>
      </c>
      <c r="D5065" s="6" t="str">
        <f t="shared" si="79"/>
        <v>un</v>
      </c>
    </row>
    <row r="5066" spans="1:4" x14ac:dyDescent="0.2">
      <c r="A5066" s="6" t="s">
        <v>13947</v>
      </c>
      <c r="B5066" s="6" t="s">
        <v>27626</v>
      </c>
      <c r="C5066" s="6" t="s">
        <v>12</v>
      </c>
      <c r="D5066" s="6" t="str">
        <f t="shared" si="79"/>
        <v>un</v>
      </c>
    </row>
    <row r="5067" spans="1:4" x14ac:dyDescent="0.2">
      <c r="A5067" s="6" t="s">
        <v>7337</v>
      </c>
      <c r="B5067" s="6" t="s">
        <v>27627</v>
      </c>
      <c r="C5067" s="6" t="s">
        <v>21</v>
      </c>
      <c r="D5067" s="6" t="str">
        <f t="shared" si="79"/>
        <v>m</v>
      </c>
    </row>
    <row r="5068" spans="1:4" x14ac:dyDescent="0.2">
      <c r="A5068" s="6" t="s">
        <v>13948</v>
      </c>
      <c r="B5068" s="6" t="s">
        <v>27627</v>
      </c>
      <c r="C5068" s="6" t="s">
        <v>21</v>
      </c>
      <c r="D5068" s="6" t="str">
        <f t="shared" si="79"/>
        <v>m</v>
      </c>
    </row>
    <row r="5069" spans="1:4" x14ac:dyDescent="0.2">
      <c r="A5069" s="6" t="s">
        <v>7338</v>
      </c>
      <c r="B5069" s="6" t="s">
        <v>27628</v>
      </c>
      <c r="C5069" s="6" t="s">
        <v>12</v>
      </c>
      <c r="D5069" s="6" t="str">
        <f t="shared" si="79"/>
        <v>un</v>
      </c>
    </row>
    <row r="5070" spans="1:4" x14ac:dyDescent="0.2">
      <c r="A5070" s="6" t="s">
        <v>13949</v>
      </c>
      <c r="B5070" s="6" t="s">
        <v>27628</v>
      </c>
      <c r="C5070" s="6" t="s">
        <v>12</v>
      </c>
      <c r="D5070" s="6" t="str">
        <f t="shared" si="79"/>
        <v>un</v>
      </c>
    </row>
    <row r="5071" spans="1:4" x14ac:dyDescent="0.2">
      <c r="A5071" s="6" t="s">
        <v>7339</v>
      </c>
      <c r="B5071" s="6" t="s">
        <v>27629</v>
      </c>
      <c r="C5071" s="6" t="s">
        <v>21</v>
      </c>
      <c r="D5071" s="6" t="str">
        <f t="shared" si="79"/>
        <v>m</v>
      </c>
    </row>
    <row r="5072" spans="1:4" x14ac:dyDescent="0.2">
      <c r="A5072" s="6" t="s">
        <v>13950</v>
      </c>
      <c r="B5072" s="6" t="s">
        <v>27629</v>
      </c>
      <c r="C5072" s="6" t="s">
        <v>21</v>
      </c>
      <c r="D5072" s="6" t="str">
        <f t="shared" si="79"/>
        <v>m</v>
      </c>
    </row>
    <row r="5073" spans="1:4" x14ac:dyDescent="0.2">
      <c r="A5073" s="6" t="s">
        <v>7340</v>
      </c>
      <c r="B5073" s="6" t="s">
        <v>27630</v>
      </c>
      <c r="C5073" s="6" t="s">
        <v>12</v>
      </c>
      <c r="D5073" s="6" t="str">
        <f t="shared" si="79"/>
        <v>un</v>
      </c>
    </row>
    <row r="5074" spans="1:4" x14ac:dyDescent="0.2">
      <c r="A5074" s="6" t="s">
        <v>13951</v>
      </c>
      <c r="B5074" s="6" t="s">
        <v>27630</v>
      </c>
      <c r="C5074" s="6" t="s">
        <v>12</v>
      </c>
      <c r="D5074" s="6" t="str">
        <f t="shared" si="79"/>
        <v>un</v>
      </c>
    </row>
    <row r="5075" spans="1:4" x14ac:dyDescent="0.2">
      <c r="A5075" s="6" t="s">
        <v>7341</v>
      </c>
      <c r="B5075" s="6" t="s">
        <v>27631</v>
      </c>
      <c r="C5075" s="6" t="s">
        <v>21</v>
      </c>
      <c r="D5075" s="6" t="str">
        <f t="shared" si="79"/>
        <v>m</v>
      </c>
    </row>
    <row r="5076" spans="1:4" x14ac:dyDescent="0.2">
      <c r="A5076" s="6" t="s">
        <v>13952</v>
      </c>
      <c r="B5076" s="6" t="s">
        <v>27631</v>
      </c>
      <c r="C5076" s="6" t="s">
        <v>21</v>
      </c>
      <c r="D5076" s="6" t="str">
        <f t="shared" si="79"/>
        <v>m</v>
      </c>
    </row>
    <row r="5077" spans="1:4" x14ac:dyDescent="0.2">
      <c r="A5077" s="6" t="s">
        <v>7342</v>
      </c>
      <c r="B5077" s="6" t="s">
        <v>27632</v>
      </c>
      <c r="C5077" s="6" t="s">
        <v>12</v>
      </c>
      <c r="D5077" s="6" t="str">
        <f t="shared" si="79"/>
        <v>un</v>
      </c>
    </row>
    <row r="5078" spans="1:4" x14ac:dyDescent="0.2">
      <c r="A5078" s="6" t="s">
        <v>13953</v>
      </c>
      <c r="B5078" s="6" t="s">
        <v>27632</v>
      </c>
      <c r="C5078" s="6" t="s">
        <v>12</v>
      </c>
      <c r="D5078" s="6" t="str">
        <f t="shared" si="79"/>
        <v>un</v>
      </c>
    </row>
    <row r="5079" spans="1:4" x14ac:dyDescent="0.2">
      <c r="A5079" s="6" t="s">
        <v>7343</v>
      </c>
      <c r="B5079" s="6" t="s">
        <v>27633</v>
      </c>
      <c r="C5079" s="6" t="s">
        <v>21</v>
      </c>
      <c r="D5079" s="6" t="str">
        <f t="shared" si="79"/>
        <v>m</v>
      </c>
    </row>
    <row r="5080" spans="1:4" x14ac:dyDescent="0.2">
      <c r="A5080" s="6" t="s">
        <v>13954</v>
      </c>
      <c r="B5080" s="6" t="s">
        <v>27633</v>
      </c>
      <c r="C5080" s="6" t="s">
        <v>21</v>
      </c>
      <c r="D5080" s="6" t="str">
        <f t="shared" si="79"/>
        <v>m</v>
      </c>
    </row>
    <row r="5081" spans="1:4" x14ac:dyDescent="0.2">
      <c r="A5081" s="6" t="s">
        <v>1578</v>
      </c>
      <c r="B5081" s="6" t="s">
        <v>27634</v>
      </c>
      <c r="C5081" s="6" t="s">
        <v>12</v>
      </c>
      <c r="D5081" s="6" t="str">
        <f t="shared" si="79"/>
        <v>un</v>
      </c>
    </row>
    <row r="5082" spans="1:4" x14ac:dyDescent="0.2">
      <c r="A5082" s="6" t="s">
        <v>13955</v>
      </c>
      <c r="B5082" s="6" t="s">
        <v>27634</v>
      </c>
      <c r="C5082" s="6" t="s">
        <v>12</v>
      </c>
      <c r="D5082" s="6" t="str">
        <f t="shared" si="79"/>
        <v>un</v>
      </c>
    </row>
    <row r="5083" spans="1:4" x14ac:dyDescent="0.2">
      <c r="A5083" s="6" t="s">
        <v>1579</v>
      </c>
      <c r="B5083" s="6" t="s">
        <v>27635</v>
      </c>
      <c r="C5083" s="6" t="s">
        <v>12</v>
      </c>
      <c r="D5083" s="6" t="str">
        <f t="shared" si="79"/>
        <v>un</v>
      </c>
    </row>
    <row r="5084" spans="1:4" x14ac:dyDescent="0.2">
      <c r="A5084" s="6" t="s">
        <v>13956</v>
      </c>
      <c r="B5084" s="6" t="s">
        <v>27635</v>
      </c>
      <c r="C5084" s="6" t="s">
        <v>12</v>
      </c>
      <c r="D5084" s="6" t="str">
        <f t="shared" si="79"/>
        <v>un</v>
      </c>
    </row>
    <row r="5085" spans="1:4" x14ac:dyDescent="0.2">
      <c r="A5085" s="6" t="s">
        <v>1580</v>
      </c>
      <c r="B5085" s="6" t="s">
        <v>27636</v>
      </c>
      <c r="C5085" s="6" t="s">
        <v>12</v>
      </c>
      <c r="D5085" s="6" t="str">
        <f t="shared" si="79"/>
        <v>un</v>
      </c>
    </row>
    <row r="5086" spans="1:4" x14ac:dyDescent="0.2">
      <c r="A5086" s="6" t="s">
        <v>13957</v>
      </c>
      <c r="B5086" s="6" t="s">
        <v>27636</v>
      </c>
      <c r="C5086" s="6" t="s">
        <v>12</v>
      </c>
      <c r="D5086" s="6" t="str">
        <f t="shared" si="79"/>
        <v>un</v>
      </c>
    </row>
    <row r="5087" spans="1:4" x14ac:dyDescent="0.2">
      <c r="A5087" s="6" t="s">
        <v>1581</v>
      </c>
      <c r="B5087" s="6" t="s">
        <v>27637</v>
      </c>
      <c r="C5087" s="6" t="s">
        <v>12</v>
      </c>
      <c r="D5087" s="6" t="str">
        <f t="shared" si="79"/>
        <v>un</v>
      </c>
    </row>
    <row r="5088" spans="1:4" x14ac:dyDescent="0.2">
      <c r="A5088" s="6" t="s">
        <v>13958</v>
      </c>
      <c r="B5088" s="6" t="s">
        <v>27637</v>
      </c>
      <c r="C5088" s="6" t="s">
        <v>12</v>
      </c>
      <c r="D5088" s="6" t="str">
        <f t="shared" si="79"/>
        <v>un</v>
      </c>
    </row>
    <row r="5089" spans="1:4" x14ac:dyDescent="0.2">
      <c r="A5089" s="6" t="s">
        <v>1582</v>
      </c>
      <c r="B5089" s="6" t="s">
        <v>27638</v>
      </c>
      <c r="C5089" s="6" t="s">
        <v>12</v>
      </c>
      <c r="D5089" s="6" t="str">
        <f t="shared" si="79"/>
        <v>un</v>
      </c>
    </row>
    <row r="5090" spans="1:4" x14ac:dyDescent="0.2">
      <c r="A5090" s="6" t="s">
        <v>13959</v>
      </c>
      <c r="B5090" s="6" t="s">
        <v>27638</v>
      </c>
      <c r="C5090" s="6" t="s">
        <v>12</v>
      </c>
      <c r="D5090" s="6" t="str">
        <f t="shared" si="79"/>
        <v>un</v>
      </c>
    </row>
    <row r="5091" spans="1:4" x14ac:dyDescent="0.2">
      <c r="A5091" s="6" t="s">
        <v>1583</v>
      </c>
      <c r="B5091" s="6" t="s">
        <v>27639</v>
      </c>
      <c r="C5091" s="6" t="s">
        <v>12</v>
      </c>
      <c r="D5091" s="6" t="str">
        <f t="shared" si="79"/>
        <v>un</v>
      </c>
    </row>
    <row r="5092" spans="1:4" x14ac:dyDescent="0.2">
      <c r="A5092" s="6" t="s">
        <v>13960</v>
      </c>
      <c r="B5092" s="6" t="s">
        <v>27639</v>
      </c>
      <c r="C5092" s="6" t="s">
        <v>12</v>
      </c>
      <c r="D5092" s="6" t="str">
        <f t="shared" si="79"/>
        <v>un</v>
      </c>
    </row>
    <row r="5093" spans="1:4" x14ac:dyDescent="0.2">
      <c r="A5093" s="6" t="s">
        <v>1584</v>
      </c>
      <c r="B5093" s="6" t="s">
        <v>27640</v>
      </c>
      <c r="C5093" s="6" t="s">
        <v>12</v>
      </c>
      <c r="D5093" s="6" t="str">
        <f t="shared" si="79"/>
        <v>un</v>
      </c>
    </row>
    <row r="5094" spans="1:4" x14ac:dyDescent="0.2">
      <c r="A5094" s="6" t="s">
        <v>13961</v>
      </c>
      <c r="B5094" s="6" t="s">
        <v>27640</v>
      </c>
      <c r="C5094" s="6" t="s">
        <v>12</v>
      </c>
      <c r="D5094" s="6" t="str">
        <f t="shared" si="79"/>
        <v>un</v>
      </c>
    </row>
    <row r="5095" spans="1:4" x14ac:dyDescent="0.2">
      <c r="A5095" s="6" t="s">
        <v>1585</v>
      </c>
      <c r="B5095" s="6" t="s">
        <v>27641</v>
      </c>
      <c r="C5095" s="6" t="s">
        <v>12</v>
      </c>
      <c r="D5095" s="6" t="str">
        <f t="shared" si="79"/>
        <v>un</v>
      </c>
    </row>
    <row r="5096" spans="1:4" x14ac:dyDescent="0.2">
      <c r="A5096" s="6" t="s">
        <v>13962</v>
      </c>
      <c r="B5096" s="6" t="s">
        <v>27641</v>
      </c>
      <c r="C5096" s="6" t="s">
        <v>12</v>
      </c>
      <c r="D5096" s="6" t="str">
        <f t="shared" si="79"/>
        <v>un</v>
      </c>
    </row>
    <row r="5097" spans="1:4" x14ac:dyDescent="0.2">
      <c r="A5097" s="6" t="s">
        <v>1586</v>
      </c>
      <c r="B5097" s="6" t="s">
        <v>27642</v>
      </c>
      <c r="C5097" s="6" t="s">
        <v>12</v>
      </c>
      <c r="D5097" s="6" t="str">
        <f t="shared" si="79"/>
        <v>un</v>
      </c>
    </row>
    <row r="5098" spans="1:4" x14ac:dyDescent="0.2">
      <c r="A5098" s="6" t="s">
        <v>13963</v>
      </c>
      <c r="B5098" s="6" t="s">
        <v>27642</v>
      </c>
      <c r="C5098" s="6" t="s">
        <v>12</v>
      </c>
      <c r="D5098" s="6" t="str">
        <f t="shared" si="79"/>
        <v>un</v>
      </c>
    </row>
    <row r="5099" spans="1:4" x14ac:dyDescent="0.2">
      <c r="A5099" s="6" t="s">
        <v>7344</v>
      </c>
      <c r="B5099" s="6" t="s">
        <v>27643</v>
      </c>
      <c r="C5099" s="6" t="s">
        <v>12</v>
      </c>
      <c r="D5099" s="6" t="str">
        <f t="shared" si="79"/>
        <v>un</v>
      </c>
    </row>
    <row r="5100" spans="1:4" x14ac:dyDescent="0.2">
      <c r="A5100" s="6" t="s">
        <v>13964</v>
      </c>
      <c r="B5100" s="6" t="s">
        <v>27643</v>
      </c>
      <c r="C5100" s="6" t="s">
        <v>12</v>
      </c>
      <c r="D5100" s="6" t="str">
        <f t="shared" si="79"/>
        <v>un</v>
      </c>
    </row>
    <row r="5101" spans="1:4" x14ac:dyDescent="0.2">
      <c r="A5101" s="6" t="s">
        <v>1587</v>
      </c>
      <c r="B5101" s="6" t="s">
        <v>27644</v>
      </c>
      <c r="C5101" s="6" t="s">
        <v>12</v>
      </c>
      <c r="D5101" s="6" t="str">
        <f t="shared" si="79"/>
        <v>un</v>
      </c>
    </row>
    <row r="5102" spans="1:4" x14ac:dyDescent="0.2">
      <c r="A5102" s="6" t="s">
        <v>13965</v>
      </c>
      <c r="B5102" s="6" t="s">
        <v>27644</v>
      </c>
      <c r="C5102" s="6" t="s">
        <v>12</v>
      </c>
      <c r="D5102" s="6" t="str">
        <f t="shared" si="79"/>
        <v>un</v>
      </c>
    </row>
    <row r="5103" spans="1:4" x14ac:dyDescent="0.2">
      <c r="A5103" s="6" t="s">
        <v>1588</v>
      </c>
      <c r="B5103" s="6" t="s">
        <v>27645</v>
      </c>
      <c r="C5103" s="6" t="s">
        <v>12</v>
      </c>
      <c r="D5103" s="6" t="str">
        <f t="shared" si="79"/>
        <v>un</v>
      </c>
    </row>
    <row r="5104" spans="1:4" x14ac:dyDescent="0.2">
      <c r="A5104" s="6" t="s">
        <v>13966</v>
      </c>
      <c r="B5104" s="6" t="s">
        <v>27645</v>
      </c>
      <c r="C5104" s="6" t="s">
        <v>12</v>
      </c>
      <c r="D5104" s="6" t="str">
        <f t="shared" si="79"/>
        <v>un</v>
      </c>
    </row>
    <row r="5105" spans="1:4" x14ac:dyDescent="0.2">
      <c r="A5105" s="6" t="s">
        <v>1589</v>
      </c>
      <c r="B5105" s="6" t="s">
        <v>27646</v>
      </c>
      <c r="C5105" s="6" t="s">
        <v>12</v>
      </c>
      <c r="D5105" s="6" t="str">
        <f t="shared" si="79"/>
        <v>un</v>
      </c>
    </row>
    <row r="5106" spans="1:4" x14ac:dyDescent="0.2">
      <c r="A5106" s="6" t="s">
        <v>13967</v>
      </c>
      <c r="B5106" s="6" t="s">
        <v>27646</v>
      </c>
      <c r="C5106" s="6" t="s">
        <v>12</v>
      </c>
      <c r="D5106" s="6" t="str">
        <f t="shared" si="79"/>
        <v>un</v>
      </c>
    </row>
    <row r="5107" spans="1:4" x14ac:dyDescent="0.2">
      <c r="A5107" s="6" t="s">
        <v>1590</v>
      </c>
      <c r="B5107" s="6" t="s">
        <v>27647</v>
      </c>
      <c r="C5107" s="6" t="s">
        <v>12</v>
      </c>
      <c r="D5107" s="6" t="str">
        <f t="shared" si="79"/>
        <v>un</v>
      </c>
    </row>
    <row r="5108" spans="1:4" x14ac:dyDescent="0.2">
      <c r="A5108" s="6" t="s">
        <v>13968</v>
      </c>
      <c r="B5108" s="6" t="s">
        <v>27647</v>
      </c>
      <c r="C5108" s="6" t="s">
        <v>12</v>
      </c>
      <c r="D5108" s="6" t="str">
        <f t="shared" si="79"/>
        <v>un</v>
      </c>
    </row>
    <row r="5109" spans="1:4" x14ac:dyDescent="0.2">
      <c r="A5109" s="6" t="s">
        <v>1591</v>
      </c>
      <c r="B5109" s="6" t="s">
        <v>27648</v>
      </c>
      <c r="C5109" s="6" t="s">
        <v>12</v>
      </c>
      <c r="D5109" s="6" t="str">
        <f t="shared" si="79"/>
        <v>un</v>
      </c>
    </row>
    <row r="5110" spans="1:4" x14ac:dyDescent="0.2">
      <c r="A5110" s="6" t="s">
        <v>13969</v>
      </c>
      <c r="B5110" s="6" t="s">
        <v>27648</v>
      </c>
      <c r="C5110" s="6" t="s">
        <v>12</v>
      </c>
      <c r="D5110" s="6" t="str">
        <f t="shared" si="79"/>
        <v>un</v>
      </c>
    </row>
    <row r="5111" spans="1:4" x14ac:dyDescent="0.2">
      <c r="A5111" s="6" t="s">
        <v>1592</v>
      </c>
      <c r="B5111" s="6" t="s">
        <v>27649</v>
      </c>
      <c r="C5111" s="6" t="s">
        <v>12</v>
      </c>
      <c r="D5111" s="6" t="str">
        <f t="shared" si="79"/>
        <v>un</v>
      </c>
    </row>
    <row r="5112" spans="1:4" x14ac:dyDescent="0.2">
      <c r="A5112" s="6" t="s">
        <v>13970</v>
      </c>
      <c r="B5112" s="6" t="s">
        <v>27649</v>
      </c>
      <c r="C5112" s="6" t="s">
        <v>12</v>
      </c>
      <c r="D5112" s="6" t="str">
        <f t="shared" si="79"/>
        <v>un</v>
      </c>
    </row>
    <row r="5113" spans="1:4" x14ac:dyDescent="0.2">
      <c r="A5113" s="6" t="s">
        <v>1593</v>
      </c>
      <c r="B5113" s="6" t="s">
        <v>27650</v>
      </c>
      <c r="C5113" s="6" t="s">
        <v>12</v>
      </c>
      <c r="D5113" s="6" t="str">
        <f t="shared" si="79"/>
        <v>un</v>
      </c>
    </row>
    <row r="5114" spans="1:4" x14ac:dyDescent="0.2">
      <c r="A5114" s="6" t="s">
        <v>13971</v>
      </c>
      <c r="B5114" s="6" t="s">
        <v>27650</v>
      </c>
      <c r="C5114" s="6" t="s">
        <v>12</v>
      </c>
      <c r="D5114" s="6" t="str">
        <f t="shared" si="79"/>
        <v>un</v>
      </c>
    </row>
    <row r="5115" spans="1:4" x14ac:dyDescent="0.2">
      <c r="A5115" s="6" t="s">
        <v>1594</v>
      </c>
      <c r="B5115" s="6" t="s">
        <v>27651</v>
      </c>
      <c r="C5115" s="6" t="s">
        <v>12</v>
      </c>
      <c r="D5115" s="6" t="str">
        <f t="shared" si="79"/>
        <v>un</v>
      </c>
    </row>
    <row r="5116" spans="1:4" x14ac:dyDescent="0.2">
      <c r="A5116" s="6" t="s">
        <v>13972</v>
      </c>
      <c r="B5116" s="6" t="s">
        <v>27651</v>
      </c>
      <c r="C5116" s="6" t="s">
        <v>12</v>
      </c>
      <c r="D5116" s="6" t="str">
        <f t="shared" si="79"/>
        <v>un</v>
      </c>
    </row>
    <row r="5117" spans="1:4" x14ac:dyDescent="0.2">
      <c r="A5117" s="6" t="s">
        <v>1595</v>
      </c>
      <c r="B5117" s="6" t="s">
        <v>27652</v>
      </c>
      <c r="C5117" s="6" t="s">
        <v>12</v>
      </c>
      <c r="D5117" s="6" t="str">
        <f t="shared" si="79"/>
        <v>un</v>
      </c>
    </row>
    <row r="5118" spans="1:4" x14ac:dyDescent="0.2">
      <c r="A5118" s="6" t="s">
        <v>13973</v>
      </c>
      <c r="B5118" s="6" t="s">
        <v>27652</v>
      </c>
      <c r="C5118" s="6" t="s">
        <v>12</v>
      </c>
      <c r="D5118" s="6" t="str">
        <f t="shared" si="79"/>
        <v>un</v>
      </c>
    </row>
    <row r="5119" spans="1:4" x14ac:dyDescent="0.2">
      <c r="A5119" s="6" t="s">
        <v>1596</v>
      </c>
      <c r="B5119" s="6" t="s">
        <v>27653</v>
      </c>
      <c r="C5119" s="6" t="s">
        <v>12</v>
      </c>
      <c r="D5119" s="6" t="str">
        <f t="shared" si="79"/>
        <v>un</v>
      </c>
    </row>
    <row r="5120" spans="1:4" x14ac:dyDescent="0.2">
      <c r="A5120" s="6" t="s">
        <v>13974</v>
      </c>
      <c r="B5120" s="6" t="s">
        <v>27653</v>
      </c>
      <c r="C5120" s="6" t="s">
        <v>12</v>
      </c>
      <c r="D5120" s="6" t="str">
        <f t="shared" si="79"/>
        <v>un</v>
      </c>
    </row>
    <row r="5121" spans="1:4" x14ac:dyDescent="0.2">
      <c r="A5121" s="6" t="s">
        <v>1597</v>
      </c>
      <c r="B5121" s="6" t="s">
        <v>27654</v>
      </c>
      <c r="C5121" s="6" t="s">
        <v>12</v>
      </c>
      <c r="D5121" s="6" t="str">
        <f t="shared" si="79"/>
        <v>un</v>
      </c>
    </row>
    <row r="5122" spans="1:4" x14ac:dyDescent="0.2">
      <c r="A5122" s="6" t="s">
        <v>13975</v>
      </c>
      <c r="B5122" s="6" t="s">
        <v>27654</v>
      </c>
      <c r="C5122" s="6" t="s">
        <v>12</v>
      </c>
      <c r="D5122" s="6" t="str">
        <f t="shared" ref="D5122:D5185" si="80">LOWER(C5122)</f>
        <v>un</v>
      </c>
    </row>
    <row r="5123" spans="1:4" x14ac:dyDescent="0.2">
      <c r="A5123" s="6" t="s">
        <v>1598</v>
      </c>
      <c r="B5123" s="6" t="s">
        <v>27655</v>
      </c>
      <c r="C5123" s="6" t="s">
        <v>12</v>
      </c>
      <c r="D5123" s="6" t="str">
        <f t="shared" si="80"/>
        <v>un</v>
      </c>
    </row>
    <row r="5124" spans="1:4" x14ac:dyDescent="0.2">
      <c r="A5124" s="6" t="s">
        <v>13976</v>
      </c>
      <c r="B5124" s="6" t="s">
        <v>27655</v>
      </c>
      <c r="C5124" s="6" t="s">
        <v>12</v>
      </c>
      <c r="D5124" s="6" t="str">
        <f t="shared" si="80"/>
        <v>un</v>
      </c>
    </row>
    <row r="5125" spans="1:4" x14ac:dyDescent="0.2">
      <c r="A5125" s="6" t="s">
        <v>1599</v>
      </c>
      <c r="B5125" s="6" t="s">
        <v>27656</v>
      </c>
      <c r="C5125" s="6" t="s">
        <v>12</v>
      </c>
      <c r="D5125" s="6" t="str">
        <f t="shared" si="80"/>
        <v>un</v>
      </c>
    </row>
    <row r="5126" spans="1:4" x14ac:dyDescent="0.2">
      <c r="A5126" s="6" t="s">
        <v>13977</v>
      </c>
      <c r="B5126" s="6" t="s">
        <v>27656</v>
      </c>
      <c r="C5126" s="6" t="s">
        <v>12</v>
      </c>
      <c r="D5126" s="6" t="str">
        <f t="shared" si="80"/>
        <v>un</v>
      </c>
    </row>
    <row r="5127" spans="1:4" x14ac:dyDescent="0.2">
      <c r="A5127" s="6" t="s">
        <v>1600</v>
      </c>
      <c r="B5127" s="6" t="s">
        <v>27657</v>
      </c>
      <c r="C5127" s="6" t="s">
        <v>12</v>
      </c>
      <c r="D5127" s="6" t="str">
        <f t="shared" si="80"/>
        <v>un</v>
      </c>
    </row>
    <row r="5128" spans="1:4" x14ac:dyDescent="0.2">
      <c r="A5128" s="6" t="s">
        <v>13978</v>
      </c>
      <c r="B5128" s="6" t="s">
        <v>27657</v>
      </c>
      <c r="C5128" s="6" t="s">
        <v>12</v>
      </c>
      <c r="D5128" s="6" t="str">
        <f t="shared" si="80"/>
        <v>un</v>
      </c>
    </row>
    <row r="5129" spans="1:4" x14ac:dyDescent="0.2">
      <c r="A5129" s="6" t="s">
        <v>1601</v>
      </c>
      <c r="B5129" s="6" t="s">
        <v>27658</v>
      </c>
      <c r="C5129" s="6" t="s">
        <v>12</v>
      </c>
      <c r="D5129" s="6" t="str">
        <f t="shared" si="80"/>
        <v>un</v>
      </c>
    </row>
    <row r="5130" spans="1:4" x14ac:dyDescent="0.2">
      <c r="A5130" s="6" t="s">
        <v>13979</v>
      </c>
      <c r="B5130" s="6" t="s">
        <v>27658</v>
      </c>
      <c r="C5130" s="6" t="s">
        <v>12</v>
      </c>
      <c r="D5130" s="6" t="str">
        <f t="shared" si="80"/>
        <v>un</v>
      </c>
    </row>
    <row r="5131" spans="1:4" x14ac:dyDescent="0.2">
      <c r="A5131" s="6" t="s">
        <v>7345</v>
      </c>
      <c r="B5131" s="6" t="s">
        <v>27659</v>
      </c>
      <c r="C5131" s="6" t="s">
        <v>12</v>
      </c>
      <c r="D5131" s="6" t="str">
        <f t="shared" si="80"/>
        <v>un</v>
      </c>
    </row>
    <row r="5132" spans="1:4" x14ac:dyDescent="0.2">
      <c r="A5132" s="6" t="s">
        <v>13980</v>
      </c>
      <c r="B5132" s="6" t="s">
        <v>27659</v>
      </c>
      <c r="C5132" s="6" t="s">
        <v>12</v>
      </c>
      <c r="D5132" s="6" t="str">
        <f t="shared" si="80"/>
        <v>un</v>
      </c>
    </row>
    <row r="5133" spans="1:4" x14ac:dyDescent="0.2">
      <c r="A5133" s="6" t="s">
        <v>1602</v>
      </c>
      <c r="B5133" s="6" t="s">
        <v>27660</v>
      </c>
      <c r="C5133" s="6" t="s">
        <v>12</v>
      </c>
      <c r="D5133" s="6" t="str">
        <f t="shared" si="80"/>
        <v>un</v>
      </c>
    </row>
    <row r="5134" spans="1:4" x14ac:dyDescent="0.2">
      <c r="A5134" s="6" t="s">
        <v>13981</v>
      </c>
      <c r="B5134" s="6" t="s">
        <v>27660</v>
      </c>
      <c r="C5134" s="6" t="s">
        <v>12</v>
      </c>
      <c r="D5134" s="6" t="str">
        <f t="shared" si="80"/>
        <v>un</v>
      </c>
    </row>
    <row r="5135" spans="1:4" x14ac:dyDescent="0.2">
      <c r="A5135" s="6" t="s">
        <v>1603</v>
      </c>
      <c r="B5135" s="6" t="s">
        <v>27661</v>
      </c>
      <c r="C5135" s="6" t="s">
        <v>12</v>
      </c>
      <c r="D5135" s="6" t="str">
        <f t="shared" si="80"/>
        <v>un</v>
      </c>
    </row>
    <row r="5136" spans="1:4" x14ac:dyDescent="0.2">
      <c r="A5136" s="6" t="s">
        <v>13982</v>
      </c>
      <c r="B5136" s="6" t="s">
        <v>27661</v>
      </c>
      <c r="C5136" s="6" t="s">
        <v>12</v>
      </c>
      <c r="D5136" s="6" t="str">
        <f t="shared" si="80"/>
        <v>un</v>
      </c>
    </row>
    <row r="5137" spans="1:4" x14ac:dyDescent="0.2">
      <c r="A5137" s="6" t="s">
        <v>1604</v>
      </c>
      <c r="B5137" s="6" t="s">
        <v>27662</v>
      </c>
      <c r="C5137" s="6" t="s">
        <v>12</v>
      </c>
      <c r="D5137" s="6" t="str">
        <f t="shared" si="80"/>
        <v>un</v>
      </c>
    </row>
    <row r="5138" spans="1:4" x14ac:dyDescent="0.2">
      <c r="A5138" s="6" t="s">
        <v>13983</v>
      </c>
      <c r="B5138" s="6" t="s">
        <v>27662</v>
      </c>
      <c r="C5138" s="6" t="s">
        <v>12</v>
      </c>
      <c r="D5138" s="6" t="str">
        <f t="shared" si="80"/>
        <v>un</v>
      </c>
    </row>
    <row r="5139" spans="1:4" x14ac:dyDescent="0.2">
      <c r="A5139" s="6" t="s">
        <v>1605</v>
      </c>
      <c r="B5139" s="6" t="s">
        <v>27663</v>
      </c>
      <c r="C5139" s="6" t="s">
        <v>12</v>
      </c>
      <c r="D5139" s="6" t="str">
        <f t="shared" si="80"/>
        <v>un</v>
      </c>
    </row>
    <row r="5140" spans="1:4" x14ac:dyDescent="0.2">
      <c r="A5140" s="6" t="s">
        <v>13984</v>
      </c>
      <c r="B5140" s="6" t="s">
        <v>27663</v>
      </c>
      <c r="C5140" s="6" t="s">
        <v>12</v>
      </c>
      <c r="D5140" s="6" t="str">
        <f t="shared" si="80"/>
        <v>un</v>
      </c>
    </row>
    <row r="5141" spans="1:4" x14ac:dyDescent="0.2">
      <c r="A5141" s="6" t="s">
        <v>1606</v>
      </c>
      <c r="B5141" s="6" t="s">
        <v>27664</v>
      </c>
      <c r="C5141" s="6" t="s">
        <v>12</v>
      </c>
      <c r="D5141" s="6" t="str">
        <f t="shared" si="80"/>
        <v>un</v>
      </c>
    </row>
    <row r="5142" spans="1:4" x14ac:dyDescent="0.2">
      <c r="A5142" s="6" t="s">
        <v>13985</v>
      </c>
      <c r="B5142" s="6" t="s">
        <v>27664</v>
      </c>
      <c r="C5142" s="6" t="s">
        <v>12</v>
      </c>
      <c r="D5142" s="6" t="str">
        <f t="shared" si="80"/>
        <v>un</v>
      </c>
    </row>
    <row r="5143" spans="1:4" x14ac:dyDescent="0.2">
      <c r="A5143" s="6" t="s">
        <v>1607</v>
      </c>
      <c r="B5143" s="6" t="s">
        <v>27665</v>
      </c>
      <c r="C5143" s="6" t="s">
        <v>12</v>
      </c>
      <c r="D5143" s="6" t="str">
        <f t="shared" si="80"/>
        <v>un</v>
      </c>
    </row>
    <row r="5144" spans="1:4" x14ac:dyDescent="0.2">
      <c r="A5144" s="6" t="s">
        <v>13986</v>
      </c>
      <c r="B5144" s="6" t="s">
        <v>27665</v>
      </c>
      <c r="C5144" s="6" t="s">
        <v>12</v>
      </c>
      <c r="D5144" s="6" t="str">
        <f t="shared" si="80"/>
        <v>un</v>
      </c>
    </row>
    <row r="5145" spans="1:4" x14ac:dyDescent="0.2">
      <c r="A5145" s="6" t="s">
        <v>1608</v>
      </c>
      <c r="B5145" s="6" t="s">
        <v>27666</v>
      </c>
      <c r="C5145" s="6" t="s">
        <v>12</v>
      </c>
      <c r="D5145" s="6" t="str">
        <f t="shared" si="80"/>
        <v>un</v>
      </c>
    </row>
    <row r="5146" spans="1:4" x14ac:dyDescent="0.2">
      <c r="A5146" s="6" t="s">
        <v>13987</v>
      </c>
      <c r="B5146" s="6" t="s">
        <v>27666</v>
      </c>
      <c r="C5146" s="6" t="s">
        <v>12</v>
      </c>
      <c r="D5146" s="6" t="str">
        <f t="shared" si="80"/>
        <v>un</v>
      </c>
    </row>
    <row r="5147" spans="1:4" x14ac:dyDescent="0.2">
      <c r="A5147" s="6" t="s">
        <v>1609</v>
      </c>
      <c r="B5147" s="6" t="s">
        <v>27667</v>
      </c>
      <c r="C5147" s="6" t="s">
        <v>21</v>
      </c>
      <c r="D5147" s="6" t="str">
        <f t="shared" si="80"/>
        <v>m</v>
      </c>
    </row>
    <row r="5148" spans="1:4" x14ac:dyDescent="0.2">
      <c r="A5148" s="6" t="s">
        <v>13988</v>
      </c>
      <c r="B5148" s="6" t="s">
        <v>27667</v>
      </c>
      <c r="C5148" s="6" t="s">
        <v>21</v>
      </c>
      <c r="D5148" s="6" t="str">
        <f t="shared" si="80"/>
        <v>m</v>
      </c>
    </row>
    <row r="5149" spans="1:4" x14ac:dyDescent="0.2">
      <c r="A5149" s="6" t="s">
        <v>1610</v>
      </c>
      <c r="B5149" s="6" t="s">
        <v>27668</v>
      </c>
      <c r="C5149" s="6" t="s">
        <v>21</v>
      </c>
      <c r="D5149" s="6" t="str">
        <f t="shared" si="80"/>
        <v>m</v>
      </c>
    </row>
    <row r="5150" spans="1:4" x14ac:dyDescent="0.2">
      <c r="A5150" s="6" t="s">
        <v>13989</v>
      </c>
      <c r="B5150" s="6" t="s">
        <v>27668</v>
      </c>
      <c r="C5150" s="6" t="s">
        <v>21</v>
      </c>
      <c r="D5150" s="6" t="str">
        <f t="shared" si="80"/>
        <v>m</v>
      </c>
    </row>
    <row r="5151" spans="1:4" x14ac:dyDescent="0.2">
      <c r="A5151" s="6" t="s">
        <v>1611</v>
      </c>
      <c r="B5151" s="6" t="s">
        <v>27669</v>
      </c>
      <c r="C5151" s="6" t="s">
        <v>21</v>
      </c>
      <c r="D5151" s="6" t="str">
        <f t="shared" si="80"/>
        <v>m</v>
      </c>
    </row>
    <row r="5152" spans="1:4" x14ac:dyDescent="0.2">
      <c r="A5152" s="6" t="s">
        <v>13990</v>
      </c>
      <c r="B5152" s="6" t="s">
        <v>27669</v>
      </c>
      <c r="C5152" s="6" t="s">
        <v>21</v>
      </c>
      <c r="D5152" s="6" t="str">
        <f t="shared" si="80"/>
        <v>m</v>
      </c>
    </row>
    <row r="5153" spans="1:4" x14ac:dyDescent="0.2">
      <c r="A5153" s="6" t="s">
        <v>1612</v>
      </c>
      <c r="B5153" s="6" t="s">
        <v>27670</v>
      </c>
      <c r="C5153" s="6" t="s">
        <v>21</v>
      </c>
      <c r="D5153" s="6" t="str">
        <f t="shared" si="80"/>
        <v>m</v>
      </c>
    </row>
    <row r="5154" spans="1:4" x14ac:dyDescent="0.2">
      <c r="A5154" s="6" t="s">
        <v>13991</v>
      </c>
      <c r="B5154" s="6" t="s">
        <v>27670</v>
      </c>
      <c r="C5154" s="6" t="s">
        <v>21</v>
      </c>
      <c r="D5154" s="6" t="str">
        <f t="shared" si="80"/>
        <v>m</v>
      </c>
    </row>
    <row r="5155" spans="1:4" x14ac:dyDescent="0.2">
      <c r="A5155" s="6" t="s">
        <v>1613</v>
      </c>
      <c r="B5155" s="6" t="s">
        <v>27671</v>
      </c>
      <c r="C5155" s="6" t="s">
        <v>21</v>
      </c>
      <c r="D5155" s="6" t="str">
        <f t="shared" si="80"/>
        <v>m</v>
      </c>
    </row>
    <row r="5156" spans="1:4" x14ac:dyDescent="0.2">
      <c r="A5156" s="6" t="s">
        <v>13992</v>
      </c>
      <c r="B5156" s="6" t="s">
        <v>27671</v>
      </c>
      <c r="C5156" s="6" t="s">
        <v>21</v>
      </c>
      <c r="D5156" s="6" t="str">
        <f t="shared" si="80"/>
        <v>m</v>
      </c>
    </row>
    <row r="5157" spans="1:4" x14ac:dyDescent="0.2">
      <c r="A5157" s="6" t="s">
        <v>1614</v>
      </c>
      <c r="B5157" s="6" t="s">
        <v>27672</v>
      </c>
      <c r="C5157" s="6" t="s">
        <v>21</v>
      </c>
      <c r="D5157" s="6" t="str">
        <f t="shared" si="80"/>
        <v>m</v>
      </c>
    </row>
    <row r="5158" spans="1:4" x14ac:dyDescent="0.2">
      <c r="A5158" s="6" t="s">
        <v>13993</v>
      </c>
      <c r="B5158" s="6" t="s">
        <v>27672</v>
      </c>
      <c r="C5158" s="6" t="s">
        <v>21</v>
      </c>
      <c r="D5158" s="6" t="str">
        <f t="shared" si="80"/>
        <v>m</v>
      </c>
    </row>
    <row r="5159" spans="1:4" x14ac:dyDescent="0.2">
      <c r="A5159" s="6" t="s">
        <v>1615</v>
      </c>
      <c r="B5159" s="6" t="s">
        <v>27673</v>
      </c>
      <c r="C5159" s="6" t="s">
        <v>21</v>
      </c>
      <c r="D5159" s="6" t="str">
        <f t="shared" si="80"/>
        <v>m</v>
      </c>
    </row>
    <row r="5160" spans="1:4" x14ac:dyDescent="0.2">
      <c r="A5160" s="6" t="s">
        <v>13994</v>
      </c>
      <c r="B5160" s="6" t="s">
        <v>27673</v>
      </c>
      <c r="C5160" s="6" t="s">
        <v>21</v>
      </c>
      <c r="D5160" s="6" t="str">
        <f t="shared" si="80"/>
        <v>m</v>
      </c>
    </row>
    <row r="5161" spans="1:4" x14ac:dyDescent="0.2">
      <c r="A5161" s="6" t="s">
        <v>1616</v>
      </c>
      <c r="B5161" s="6" t="s">
        <v>27674</v>
      </c>
      <c r="C5161" s="6" t="s">
        <v>21</v>
      </c>
      <c r="D5161" s="6" t="str">
        <f t="shared" si="80"/>
        <v>m</v>
      </c>
    </row>
    <row r="5162" spans="1:4" x14ac:dyDescent="0.2">
      <c r="A5162" s="6" t="s">
        <v>13995</v>
      </c>
      <c r="B5162" s="6" t="s">
        <v>27674</v>
      </c>
      <c r="C5162" s="6" t="s">
        <v>21</v>
      </c>
      <c r="D5162" s="6" t="str">
        <f t="shared" si="80"/>
        <v>m</v>
      </c>
    </row>
    <row r="5163" spans="1:4" x14ac:dyDescent="0.2">
      <c r="A5163" s="6" t="s">
        <v>1617</v>
      </c>
      <c r="B5163" s="6" t="s">
        <v>27675</v>
      </c>
      <c r="C5163" s="6" t="s">
        <v>21</v>
      </c>
      <c r="D5163" s="6" t="str">
        <f t="shared" si="80"/>
        <v>m</v>
      </c>
    </row>
    <row r="5164" spans="1:4" x14ac:dyDescent="0.2">
      <c r="A5164" s="6" t="s">
        <v>13996</v>
      </c>
      <c r="B5164" s="6" t="s">
        <v>27675</v>
      </c>
      <c r="C5164" s="6" t="s">
        <v>21</v>
      </c>
      <c r="D5164" s="6" t="str">
        <f t="shared" si="80"/>
        <v>m</v>
      </c>
    </row>
    <row r="5165" spans="1:4" x14ac:dyDescent="0.2">
      <c r="A5165" s="6" t="s">
        <v>7346</v>
      </c>
      <c r="B5165" s="6" t="s">
        <v>27676</v>
      </c>
      <c r="C5165" s="6" t="s">
        <v>21</v>
      </c>
      <c r="D5165" s="6" t="str">
        <f t="shared" si="80"/>
        <v>m</v>
      </c>
    </row>
    <row r="5166" spans="1:4" x14ac:dyDescent="0.2">
      <c r="A5166" s="6" t="s">
        <v>13997</v>
      </c>
      <c r="B5166" s="6" t="s">
        <v>27676</v>
      </c>
      <c r="C5166" s="6" t="s">
        <v>21</v>
      </c>
      <c r="D5166" s="6" t="str">
        <f t="shared" si="80"/>
        <v>m</v>
      </c>
    </row>
    <row r="5167" spans="1:4" x14ac:dyDescent="0.2">
      <c r="A5167" s="6" t="s">
        <v>1618</v>
      </c>
      <c r="B5167" s="6" t="s">
        <v>27677</v>
      </c>
      <c r="C5167" s="6" t="s">
        <v>21</v>
      </c>
      <c r="D5167" s="6" t="str">
        <f t="shared" si="80"/>
        <v>m</v>
      </c>
    </row>
    <row r="5168" spans="1:4" x14ac:dyDescent="0.2">
      <c r="A5168" s="6" t="s">
        <v>13998</v>
      </c>
      <c r="B5168" s="6" t="s">
        <v>27677</v>
      </c>
      <c r="C5168" s="6" t="s">
        <v>21</v>
      </c>
      <c r="D5168" s="6" t="str">
        <f t="shared" si="80"/>
        <v>m</v>
      </c>
    </row>
    <row r="5169" spans="1:4" x14ac:dyDescent="0.2">
      <c r="A5169" s="6" t="s">
        <v>1619</v>
      </c>
      <c r="B5169" s="6" t="s">
        <v>27678</v>
      </c>
      <c r="C5169" s="6" t="s">
        <v>21</v>
      </c>
      <c r="D5169" s="6" t="str">
        <f t="shared" si="80"/>
        <v>m</v>
      </c>
    </row>
    <row r="5170" spans="1:4" x14ac:dyDescent="0.2">
      <c r="A5170" s="6" t="s">
        <v>13999</v>
      </c>
      <c r="B5170" s="6" t="s">
        <v>27678</v>
      </c>
      <c r="C5170" s="6" t="s">
        <v>21</v>
      </c>
      <c r="D5170" s="6" t="str">
        <f t="shared" si="80"/>
        <v>m</v>
      </c>
    </row>
    <row r="5171" spans="1:4" x14ac:dyDescent="0.2">
      <c r="A5171" s="6" t="s">
        <v>1620</v>
      </c>
      <c r="B5171" s="6" t="s">
        <v>27679</v>
      </c>
      <c r="C5171" s="6" t="s">
        <v>21</v>
      </c>
      <c r="D5171" s="6" t="str">
        <f t="shared" si="80"/>
        <v>m</v>
      </c>
    </row>
    <row r="5172" spans="1:4" x14ac:dyDescent="0.2">
      <c r="A5172" s="6" t="s">
        <v>14000</v>
      </c>
      <c r="B5172" s="6" t="s">
        <v>27679</v>
      </c>
      <c r="C5172" s="6" t="s">
        <v>21</v>
      </c>
      <c r="D5172" s="6" t="str">
        <f t="shared" si="80"/>
        <v>m</v>
      </c>
    </row>
    <row r="5173" spans="1:4" x14ac:dyDescent="0.2">
      <c r="A5173" s="6" t="s">
        <v>1621</v>
      </c>
      <c r="B5173" s="6" t="s">
        <v>27680</v>
      </c>
      <c r="C5173" s="6" t="s">
        <v>21</v>
      </c>
      <c r="D5173" s="6" t="str">
        <f t="shared" si="80"/>
        <v>m</v>
      </c>
    </row>
    <row r="5174" spans="1:4" x14ac:dyDescent="0.2">
      <c r="A5174" s="6" t="s">
        <v>14001</v>
      </c>
      <c r="B5174" s="6" t="s">
        <v>27680</v>
      </c>
      <c r="C5174" s="6" t="s">
        <v>21</v>
      </c>
      <c r="D5174" s="6" t="str">
        <f t="shared" si="80"/>
        <v>m</v>
      </c>
    </row>
    <row r="5175" spans="1:4" x14ac:dyDescent="0.2">
      <c r="A5175" s="6" t="s">
        <v>1622</v>
      </c>
      <c r="B5175" s="6" t="s">
        <v>27681</v>
      </c>
      <c r="C5175" s="6" t="s">
        <v>21</v>
      </c>
      <c r="D5175" s="6" t="str">
        <f t="shared" si="80"/>
        <v>m</v>
      </c>
    </row>
    <row r="5176" spans="1:4" x14ac:dyDescent="0.2">
      <c r="A5176" s="6" t="s">
        <v>14002</v>
      </c>
      <c r="B5176" s="6" t="s">
        <v>27681</v>
      </c>
      <c r="C5176" s="6" t="s">
        <v>21</v>
      </c>
      <c r="D5176" s="6" t="str">
        <f t="shared" si="80"/>
        <v>m</v>
      </c>
    </row>
    <row r="5177" spans="1:4" x14ac:dyDescent="0.2">
      <c r="A5177" s="6" t="s">
        <v>1623</v>
      </c>
      <c r="B5177" s="6" t="s">
        <v>27682</v>
      </c>
      <c r="C5177" s="6" t="s">
        <v>21</v>
      </c>
      <c r="D5177" s="6" t="str">
        <f t="shared" si="80"/>
        <v>m</v>
      </c>
    </row>
    <row r="5178" spans="1:4" x14ac:dyDescent="0.2">
      <c r="A5178" s="6" t="s">
        <v>14003</v>
      </c>
      <c r="B5178" s="6" t="s">
        <v>27682</v>
      </c>
      <c r="C5178" s="6" t="s">
        <v>21</v>
      </c>
      <c r="D5178" s="6" t="str">
        <f t="shared" si="80"/>
        <v>m</v>
      </c>
    </row>
    <row r="5179" spans="1:4" x14ac:dyDescent="0.2">
      <c r="A5179" s="6" t="s">
        <v>1624</v>
      </c>
      <c r="B5179" s="6" t="s">
        <v>27683</v>
      </c>
      <c r="C5179" s="6" t="s">
        <v>21</v>
      </c>
      <c r="D5179" s="6" t="str">
        <f t="shared" si="80"/>
        <v>m</v>
      </c>
    </row>
    <row r="5180" spans="1:4" x14ac:dyDescent="0.2">
      <c r="A5180" s="6" t="s">
        <v>14004</v>
      </c>
      <c r="B5180" s="6" t="s">
        <v>27683</v>
      </c>
      <c r="C5180" s="6" t="s">
        <v>21</v>
      </c>
      <c r="D5180" s="6" t="str">
        <f t="shared" si="80"/>
        <v>m</v>
      </c>
    </row>
    <row r="5181" spans="1:4" x14ac:dyDescent="0.2">
      <c r="A5181" s="6" t="s">
        <v>1625</v>
      </c>
      <c r="B5181" s="6" t="s">
        <v>27684</v>
      </c>
      <c r="C5181" s="6" t="s">
        <v>12</v>
      </c>
      <c r="D5181" s="6" t="str">
        <f t="shared" si="80"/>
        <v>un</v>
      </c>
    </row>
    <row r="5182" spans="1:4" x14ac:dyDescent="0.2">
      <c r="A5182" s="6" t="s">
        <v>14005</v>
      </c>
      <c r="B5182" s="6" t="s">
        <v>27684</v>
      </c>
      <c r="C5182" s="6" t="s">
        <v>12</v>
      </c>
      <c r="D5182" s="6" t="str">
        <f t="shared" si="80"/>
        <v>un</v>
      </c>
    </row>
    <row r="5183" spans="1:4" x14ac:dyDescent="0.2">
      <c r="A5183" s="6" t="s">
        <v>1626</v>
      </c>
      <c r="B5183" s="6" t="s">
        <v>27685</v>
      </c>
      <c r="C5183" s="6" t="s">
        <v>12</v>
      </c>
      <c r="D5183" s="6" t="str">
        <f t="shared" si="80"/>
        <v>un</v>
      </c>
    </row>
    <row r="5184" spans="1:4" x14ac:dyDescent="0.2">
      <c r="A5184" s="6" t="s">
        <v>14006</v>
      </c>
      <c r="B5184" s="6" t="s">
        <v>27685</v>
      </c>
      <c r="C5184" s="6" t="s">
        <v>12</v>
      </c>
      <c r="D5184" s="6" t="str">
        <f t="shared" si="80"/>
        <v>un</v>
      </c>
    </row>
    <row r="5185" spans="1:4" x14ac:dyDescent="0.2">
      <c r="A5185" s="6" t="s">
        <v>1627</v>
      </c>
      <c r="B5185" s="6" t="s">
        <v>27686</v>
      </c>
      <c r="C5185" s="6" t="s">
        <v>12</v>
      </c>
      <c r="D5185" s="6" t="str">
        <f t="shared" si="80"/>
        <v>un</v>
      </c>
    </row>
    <row r="5186" spans="1:4" x14ac:dyDescent="0.2">
      <c r="A5186" s="6" t="s">
        <v>14007</v>
      </c>
      <c r="B5186" s="6" t="s">
        <v>27686</v>
      </c>
      <c r="C5186" s="6" t="s">
        <v>12</v>
      </c>
      <c r="D5186" s="6" t="str">
        <f t="shared" ref="D5186:D5249" si="81">LOWER(C5186)</f>
        <v>un</v>
      </c>
    </row>
    <row r="5187" spans="1:4" x14ac:dyDescent="0.2">
      <c r="A5187" s="6" t="s">
        <v>1628</v>
      </c>
      <c r="B5187" s="6" t="s">
        <v>27687</v>
      </c>
      <c r="C5187" s="6" t="s">
        <v>12</v>
      </c>
      <c r="D5187" s="6" t="str">
        <f t="shared" si="81"/>
        <v>un</v>
      </c>
    </row>
    <row r="5188" spans="1:4" x14ac:dyDescent="0.2">
      <c r="A5188" s="6" t="s">
        <v>14008</v>
      </c>
      <c r="B5188" s="6" t="s">
        <v>27687</v>
      </c>
      <c r="C5188" s="6" t="s">
        <v>12</v>
      </c>
      <c r="D5188" s="6" t="str">
        <f t="shared" si="81"/>
        <v>un</v>
      </c>
    </row>
    <row r="5189" spans="1:4" x14ac:dyDescent="0.2">
      <c r="A5189" s="6" t="s">
        <v>1629</v>
      </c>
      <c r="B5189" s="6" t="s">
        <v>27688</v>
      </c>
      <c r="C5189" s="6" t="s">
        <v>12</v>
      </c>
      <c r="D5189" s="6" t="str">
        <f t="shared" si="81"/>
        <v>un</v>
      </c>
    </row>
    <row r="5190" spans="1:4" x14ac:dyDescent="0.2">
      <c r="A5190" s="6" t="s">
        <v>14009</v>
      </c>
      <c r="B5190" s="6" t="s">
        <v>27688</v>
      </c>
      <c r="C5190" s="6" t="s">
        <v>12</v>
      </c>
      <c r="D5190" s="6" t="str">
        <f t="shared" si="81"/>
        <v>un</v>
      </c>
    </row>
    <row r="5191" spans="1:4" x14ac:dyDescent="0.2">
      <c r="A5191" s="6" t="s">
        <v>1630</v>
      </c>
      <c r="B5191" s="6" t="s">
        <v>27689</v>
      </c>
      <c r="C5191" s="6" t="s">
        <v>12</v>
      </c>
      <c r="D5191" s="6" t="str">
        <f t="shared" si="81"/>
        <v>un</v>
      </c>
    </row>
    <row r="5192" spans="1:4" x14ac:dyDescent="0.2">
      <c r="A5192" s="6" t="s">
        <v>14010</v>
      </c>
      <c r="B5192" s="6" t="s">
        <v>27689</v>
      </c>
      <c r="C5192" s="6" t="s">
        <v>12</v>
      </c>
      <c r="D5192" s="6" t="str">
        <f t="shared" si="81"/>
        <v>un</v>
      </c>
    </row>
    <row r="5193" spans="1:4" x14ac:dyDescent="0.2">
      <c r="A5193" s="6" t="s">
        <v>1631</v>
      </c>
      <c r="B5193" s="6" t="s">
        <v>27690</v>
      </c>
      <c r="C5193" s="6" t="s">
        <v>12</v>
      </c>
      <c r="D5193" s="6" t="str">
        <f t="shared" si="81"/>
        <v>un</v>
      </c>
    </row>
    <row r="5194" spans="1:4" x14ac:dyDescent="0.2">
      <c r="A5194" s="6" t="s">
        <v>14011</v>
      </c>
      <c r="B5194" s="6" t="s">
        <v>27690</v>
      </c>
      <c r="C5194" s="6" t="s">
        <v>12</v>
      </c>
      <c r="D5194" s="6" t="str">
        <f t="shared" si="81"/>
        <v>un</v>
      </c>
    </row>
    <row r="5195" spans="1:4" x14ac:dyDescent="0.2">
      <c r="A5195" s="6" t="s">
        <v>1632</v>
      </c>
      <c r="B5195" s="6" t="s">
        <v>27691</v>
      </c>
      <c r="C5195" s="6" t="s">
        <v>12</v>
      </c>
      <c r="D5195" s="6" t="str">
        <f t="shared" si="81"/>
        <v>un</v>
      </c>
    </row>
    <row r="5196" spans="1:4" x14ac:dyDescent="0.2">
      <c r="A5196" s="6" t="s">
        <v>14012</v>
      </c>
      <c r="B5196" s="6" t="s">
        <v>27691</v>
      </c>
      <c r="C5196" s="6" t="s">
        <v>12</v>
      </c>
      <c r="D5196" s="6" t="str">
        <f t="shared" si="81"/>
        <v>un</v>
      </c>
    </row>
    <row r="5197" spans="1:4" x14ac:dyDescent="0.2">
      <c r="A5197" s="6" t="s">
        <v>1633</v>
      </c>
      <c r="B5197" s="6" t="s">
        <v>27692</v>
      </c>
      <c r="C5197" s="6" t="s">
        <v>12</v>
      </c>
      <c r="D5197" s="6" t="str">
        <f t="shared" si="81"/>
        <v>un</v>
      </c>
    </row>
    <row r="5198" spans="1:4" x14ac:dyDescent="0.2">
      <c r="A5198" s="6" t="s">
        <v>14013</v>
      </c>
      <c r="B5198" s="6" t="s">
        <v>27692</v>
      </c>
      <c r="C5198" s="6" t="s">
        <v>12</v>
      </c>
      <c r="D5198" s="6" t="str">
        <f t="shared" si="81"/>
        <v>un</v>
      </c>
    </row>
    <row r="5199" spans="1:4" x14ac:dyDescent="0.2">
      <c r="A5199" s="6" t="s">
        <v>7347</v>
      </c>
      <c r="B5199" s="6" t="s">
        <v>27693</v>
      </c>
      <c r="C5199" s="6" t="s">
        <v>12</v>
      </c>
      <c r="D5199" s="6" t="str">
        <f t="shared" si="81"/>
        <v>un</v>
      </c>
    </row>
    <row r="5200" spans="1:4" x14ac:dyDescent="0.2">
      <c r="A5200" s="6" t="s">
        <v>14014</v>
      </c>
      <c r="B5200" s="6" t="s">
        <v>27693</v>
      </c>
      <c r="C5200" s="6" t="s">
        <v>12</v>
      </c>
      <c r="D5200" s="6" t="str">
        <f t="shared" si="81"/>
        <v>un</v>
      </c>
    </row>
    <row r="5201" spans="1:4" x14ac:dyDescent="0.2">
      <c r="A5201" s="6" t="s">
        <v>1634</v>
      </c>
      <c r="B5201" s="6" t="s">
        <v>27694</v>
      </c>
      <c r="C5201" s="6" t="s">
        <v>12</v>
      </c>
      <c r="D5201" s="6" t="str">
        <f t="shared" si="81"/>
        <v>un</v>
      </c>
    </row>
    <row r="5202" spans="1:4" x14ac:dyDescent="0.2">
      <c r="A5202" s="6" t="s">
        <v>14015</v>
      </c>
      <c r="B5202" s="6" t="s">
        <v>27694</v>
      </c>
      <c r="C5202" s="6" t="s">
        <v>12</v>
      </c>
      <c r="D5202" s="6" t="str">
        <f t="shared" si="81"/>
        <v>un</v>
      </c>
    </row>
    <row r="5203" spans="1:4" x14ac:dyDescent="0.2">
      <c r="A5203" s="6" t="s">
        <v>1635</v>
      </c>
      <c r="B5203" s="6" t="s">
        <v>27695</v>
      </c>
      <c r="C5203" s="6" t="s">
        <v>12</v>
      </c>
      <c r="D5203" s="6" t="str">
        <f t="shared" si="81"/>
        <v>un</v>
      </c>
    </row>
    <row r="5204" spans="1:4" x14ac:dyDescent="0.2">
      <c r="A5204" s="6" t="s">
        <v>14016</v>
      </c>
      <c r="B5204" s="6" t="s">
        <v>27695</v>
      </c>
      <c r="C5204" s="6" t="s">
        <v>12</v>
      </c>
      <c r="D5204" s="6" t="str">
        <f t="shared" si="81"/>
        <v>un</v>
      </c>
    </row>
    <row r="5205" spans="1:4" x14ac:dyDescent="0.2">
      <c r="A5205" s="6" t="s">
        <v>1636</v>
      </c>
      <c r="B5205" s="6" t="s">
        <v>27696</v>
      </c>
      <c r="C5205" s="6" t="s">
        <v>12</v>
      </c>
      <c r="D5205" s="6" t="str">
        <f t="shared" si="81"/>
        <v>un</v>
      </c>
    </row>
    <row r="5206" spans="1:4" x14ac:dyDescent="0.2">
      <c r="A5206" s="6" t="s">
        <v>14017</v>
      </c>
      <c r="B5206" s="6" t="s">
        <v>27696</v>
      </c>
      <c r="C5206" s="6" t="s">
        <v>12</v>
      </c>
      <c r="D5206" s="6" t="str">
        <f t="shared" si="81"/>
        <v>un</v>
      </c>
    </row>
    <row r="5207" spans="1:4" x14ac:dyDescent="0.2">
      <c r="A5207" s="6" t="s">
        <v>1637</v>
      </c>
      <c r="B5207" s="6" t="s">
        <v>27697</v>
      </c>
      <c r="C5207" s="6" t="s">
        <v>12</v>
      </c>
      <c r="D5207" s="6" t="str">
        <f t="shared" si="81"/>
        <v>un</v>
      </c>
    </row>
    <row r="5208" spans="1:4" x14ac:dyDescent="0.2">
      <c r="A5208" s="6" t="s">
        <v>14018</v>
      </c>
      <c r="B5208" s="6" t="s">
        <v>27697</v>
      </c>
      <c r="C5208" s="6" t="s">
        <v>12</v>
      </c>
      <c r="D5208" s="6" t="str">
        <f t="shared" si="81"/>
        <v>un</v>
      </c>
    </row>
    <row r="5209" spans="1:4" x14ac:dyDescent="0.2">
      <c r="A5209" s="6" t="s">
        <v>1638</v>
      </c>
      <c r="B5209" s="6" t="s">
        <v>27698</v>
      </c>
      <c r="C5209" s="6" t="s">
        <v>12</v>
      </c>
      <c r="D5209" s="6" t="str">
        <f t="shared" si="81"/>
        <v>un</v>
      </c>
    </row>
    <row r="5210" spans="1:4" x14ac:dyDescent="0.2">
      <c r="A5210" s="6" t="s">
        <v>14019</v>
      </c>
      <c r="B5210" s="6" t="s">
        <v>27698</v>
      </c>
      <c r="C5210" s="6" t="s">
        <v>12</v>
      </c>
      <c r="D5210" s="6" t="str">
        <f t="shared" si="81"/>
        <v>un</v>
      </c>
    </row>
    <row r="5211" spans="1:4" x14ac:dyDescent="0.2">
      <c r="A5211" s="6" t="s">
        <v>1639</v>
      </c>
      <c r="B5211" s="6" t="s">
        <v>27699</v>
      </c>
      <c r="C5211" s="6" t="s">
        <v>12</v>
      </c>
      <c r="D5211" s="6" t="str">
        <f t="shared" si="81"/>
        <v>un</v>
      </c>
    </row>
    <row r="5212" spans="1:4" x14ac:dyDescent="0.2">
      <c r="A5212" s="6" t="s">
        <v>14020</v>
      </c>
      <c r="B5212" s="6" t="s">
        <v>27699</v>
      </c>
      <c r="C5212" s="6" t="s">
        <v>12</v>
      </c>
      <c r="D5212" s="6" t="str">
        <f t="shared" si="81"/>
        <v>un</v>
      </c>
    </row>
    <row r="5213" spans="1:4" x14ac:dyDescent="0.2">
      <c r="A5213" s="6" t="s">
        <v>1640</v>
      </c>
      <c r="B5213" s="6" t="s">
        <v>27700</v>
      </c>
      <c r="C5213" s="6" t="s">
        <v>12</v>
      </c>
      <c r="D5213" s="6" t="str">
        <f t="shared" si="81"/>
        <v>un</v>
      </c>
    </row>
    <row r="5214" spans="1:4" x14ac:dyDescent="0.2">
      <c r="A5214" s="6" t="s">
        <v>14021</v>
      </c>
      <c r="B5214" s="6" t="s">
        <v>27700</v>
      </c>
      <c r="C5214" s="6" t="s">
        <v>12</v>
      </c>
      <c r="D5214" s="6" t="str">
        <f t="shared" si="81"/>
        <v>un</v>
      </c>
    </row>
    <row r="5215" spans="1:4" x14ac:dyDescent="0.2">
      <c r="A5215" s="6" t="s">
        <v>1641</v>
      </c>
      <c r="B5215" s="6" t="s">
        <v>27701</v>
      </c>
      <c r="C5215" s="6" t="s">
        <v>12</v>
      </c>
      <c r="D5215" s="6" t="str">
        <f t="shared" si="81"/>
        <v>un</v>
      </c>
    </row>
    <row r="5216" spans="1:4" x14ac:dyDescent="0.2">
      <c r="A5216" s="6" t="s">
        <v>14022</v>
      </c>
      <c r="B5216" s="6" t="s">
        <v>27701</v>
      </c>
      <c r="C5216" s="6" t="s">
        <v>12</v>
      </c>
      <c r="D5216" s="6" t="str">
        <f t="shared" si="81"/>
        <v>un</v>
      </c>
    </row>
    <row r="5217" spans="1:4" x14ac:dyDescent="0.2">
      <c r="A5217" s="6" t="s">
        <v>1642</v>
      </c>
      <c r="B5217" s="6" t="s">
        <v>27702</v>
      </c>
      <c r="C5217" s="6" t="s">
        <v>12</v>
      </c>
      <c r="D5217" s="6" t="str">
        <f t="shared" si="81"/>
        <v>un</v>
      </c>
    </row>
    <row r="5218" spans="1:4" x14ac:dyDescent="0.2">
      <c r="A5218" s="6" t="s">
        <v>14023</v>
      </c>
      <c r="B5218" s="6" t="s">
        <v>27702</v>
      </c>
      <c r="C5218" s="6" t="s">
        <v>12</v>
      </c>
      <c r="D5218" s="6" t="str">
        <f t="shared" si="81"/>
        <v>un</v>
      </c>
    </row>
    <row r="5219" spans="1:4" x14ac:dyDescent="0.2">
      <c r="A5219" s="6" t="s">
        <v>1643</v>
      </c>
      <c r="B5219" s="6" t="s">
        <v>27703</v>
      </c>
      <c r="C5219" s="6" t="s">
        <v>12</v>
      </c>
      <c r="D5219" s="6" t="str">
        <f t="shared" si="81"/>
        <v>un</v>
      </c>
    </row>
    <row r="5220" spans="1:4" x14ac:dyDescent="0.2">
      <c r="A5220" s="6" t="s">
        <v>14024</v>
      </c>
      <c r="B5220" s="6" t="s">
        <v>27703</v>
      </c>
      <c r="C5220" s="6" t="s">
        <v>12</v>
      </c>
      <c r="D5220" s="6" t="str">
        <f t="shared" si="81"/>
        <v>un</v>
      </c>
    </row>
    <row r="5221" spans="1:4" x14ac:dyDescent="0.2">
      <c r="A5221" s="6" t="s">
        <v>1644</v>
      </c>
      <c r="B5221" s="6" t="s">
        <v>27704</v>
      </c>
      <c r="C5221" s="6" t="s">
        <v>12</v>
      </c>
      <c r="D5221" s="6" t="str">
        <f t="shared" si="81"/>
        <v>un</v>
      </c>
    </row>
    <row r="5222" spans="1:4" x14ac:dyDescent="0.2">
      <c r="A5222" s="6" t="s">
        <v>14025</v>
      </c>
      <c r="B5222" s="6" t="s">
        <v>27704</v>
      </c>
      <c r="C5222" s="6" t="s">
        <v>12</v>
      </c>
      <c r="D5222" s="6" t="str">
        <f t="shared" si="81"/>
        <v>un</v>
      </c>
    </row>
    <row r="5223" spans="1:4" x14ac:dyDescent="0.2">
      <c r="A5223" s="6" t="s">
        <v>1645</v>
      </c>
      <c r="B5223" s="6" t="s">
        <v>27705</v>
      </c>
      <c r="C5223" s="6" t="s">
        <v>12</v>
      </c>
      <c r="D5223" s="6" t="str">
        <f t="shared" si="81"/>
        <v>un</v>
      </c>
    </row>
    <row r="5224" spans="1:4" x14ac:dyDescent="0.2">
      <c r="A5224" s="6" t="s">
        <v>14026</v>
      </c>
      <c r="B5224" s="6" t="s">
        <v>27705</v>
      </c>
      <c r="C5224" s="6" t="s">
        <v>12</v>
      </c>
      <c r="D5224" s="6" t="str">
        <f t="shared" si="81"/>
        <v>un</v>
      </c>
    </row>
    <row r="5225" spans="1:4" x14ac:dyDescent="0.2">
      <c r="A5225" s="6" t="s">
        <v>1646</v>
      </c>
      <c r="B5225" s="6" t="s">
        <v>27706</v>
      </c>
      <c r="C5225" s="6" t="s">
        <v>12</v>
      </c>
      <c r="D5225" s="6" t="str">
        <f t="shared" si="81"/>
        <v>un</v>
      </c>
    </row>
    <row r="5226" spans="1:4" x14ac:dyDescent="0.2">
      <c r="A5226" s="6" t="s">
        <v>14027</v>
      </c>
      <c r="B5226" s="6" t="s">
        <v>27706</v>
      </c>
      <c r="C5226" s="6" t="s">
        <v>12</v>
      </c>
      <c r="D5226" s="6" t="str">
        <f t="shared" si="81"/>
        <v>un</v>
      </c>
    </row>
    <row r="5227" spans="1:4" x14ac:dyDescent="0.2">
      <c r="A5227" s="6" t="s">
        <v>1647</v>
      </c>
      <c r="B5227" s="6" t="s">
        <v>27707</v>
      </c>
      <c r="C5227" s="6" t="s">
        <v>12</v>
      </c>
      <c r="D5227" s="6" t="str">
        <f t="shared" si="81"/>
        <v>un</v>
      </c>
    </row>
    <row r="5228" spans="1:4" x14ac:dyDescent="0.2">
      <c r="A5228" s="6" t="s">
        <v>14028</v>
      </c>
      <c r="B5228" s="6" t="s">
        <v>27707</v>
      </c>
      <c r="C5228" s="6" t="s">
        <v>12</v>
      </c>
      <c r="D5228" s="6" t="str">
        <f t="shared" si="81"/>
        <v>un</v>
      </c>
    </row>
    <row r="5229" spans="1:4" x14ac:dyDescent="0.2">
      <c r="A5229" s="6" t="s">
        <v>7348</v>
      </c>
      <c r="B5229" s="6" t="s">
        <v>27708</v>
      </c>
      <c r="C5229" s="6" t="s">
        <v>12</v>
      </c>
      <c r="D5229" s="6" t="str">
        <f t="shared" si="81"/>
        <v>un</v>
      </c>
    </row>
    <row r="5230" spans="1:4" x14ac:dyDescent="0.2">
      <c r="A5230" s="6" t="s">
        <v>14029</v>
      </c>
      <c r="B5230" s="6" t="s">
        <v>27708</v>
      </c>
      <c r="C5230" s="6" t="s">
        <v>12</v>
      </c>
      <c r="D5230" s="6" t="str">
        <f t="shared" si="81"/>
        <v>un</v>
      </c>
    </row>
    <row r="5231" spans="1:4" x14ac:dyDescent="0.2">
      <c r="A5231" s="6" t="s">
        <v>1648</v>
      </c>
      <c r="B5231" s="6" t="s">
        <v>27709</v>
      </c>
      <c r="C5231" s="6" t="s">
        <v>12</v>
      </c>
      <c r="D5231" s="6" t="str">
        <f t="shared" si="81"/>
        <v>un</v>
      </c>
    </row>
    <row r="5232" spans="1:4" x14ac:dyDescent="0.2">
      <c r="A5232" s="6" t="s">
        <v>14030</v>
      </c>
      <c r="B5232" s="6" t="s">
        <v>27709</v>
      </c>
      <c r="C5232" s="6" t="s">
        <v>12</v>
      </c>
      <c r="D5232" s="6" t="str">
        <f t="shared" si="81"/>
        <v>un</v>
      </c>
    </row>
    <row r="5233" spans="1:4" x14ac:dyDescent="0.2">
      <c r="A5233" s="6" t="s">
        <v>7349</v>
      </c>
      <c r="B5233" s="6" t="s">
        <v>27710</v>
      </c>
      <c r="C5233" s="6" t="s">
        <v>12</v>
      </c>
      <c r="D5233" s="6" t="str">
        <f t="shared" si="81"/>
        <v>un</v>
      </c>
    </row>
    <row r="5234" spans="1:4" x14ac:dyDescent="0.2">
      <c r="A5234" s="6" t="s">
        <v>14031</v>
      </c>
      <c r="B5234" s="6" t="s">
        <v>27710</v>
      </c>
      <c r="C5234" s="6" t="s">
        <v>12</v>
      </c>
      <c r="D5234" s="6" t="str">
        <f t="shared" si="81"/>
        <v>un</v>
      </c>
    </row>
    <row r="5235" spans="1:4" x14ac:dyDescent="0.2">
      <c r="A5235" s="6" t="s">
        <v>1649</v>
      </c>
      <c r="B5235" s="6" t="s">
        <v>27711</v>
      </c>
      <c r="C5235" s="6" t="s">
        <v>12</v>
      </c>
      <c r="D5235" s="6" t="str">
        <f t="shared" si="81"/>
        <v>un</v>
      </c>
    </row>
    <row r="5236" spans="1:4" x14ac:dyDescent="0.2">
      <c r="A5236" s="6" t="s">
        <v>14032</v>
      </c>
      <c r="B5236" s="6" t="s">
        <v>27711</v>
      </c>
      <c r="C5236" s="6" t="s">
        <v>12</v>
      </c>
      <c r="D5236" s="6" t="str">
        <f t="shared" si="81"/>
        <v>un</v>
      </c>
    </row>
    <row r="5237" spans="1:4" x14ac:dyDescent="0.2">
      <c r="A5237" s="6" t="s">
        <v>1650</v>
      </c>
      <c r="B5237" s="6" t="s">
        <v>27712</v>
      </c>
      <c r="C5237" s="6" t="s">
        <v>12</v>
      </c>
      <c r="D5237" s="6" t="str">
        <f t="shared" si="81"/>
        <v>un</v>
      </c>
    </row>
    <row r="5238" spans="1:4" x14ac:dyDescent="0.2">
      <c r="A5238" s="6" t="s">
        <v>14033</v>
      </c>
      <c r="B5238" s="6" t="s">
        <v>27712</v>
      </c>
      <c r="C5238" s="6" t="s">
        <v>12</v>
      </c>
      <c r="D5238" s="6" t="str">
        <f t="shared" si="81"/>
        <v>un</v>
      </c>
    </row>
    <row r="5239" spans="1:4" x14ac:dyDescent="0.2">
      <c r="A5239" s="6" t="s">
        <v>1651</v>
      </c>
      <c r="B5239" s="6" t="s">
        <v>27713</v>
      </c>
      <c r="C5239" s="6" t="s">
        <v>12</v>
      </c>
      <c r="D5239" s="6" t="str">
        <f t="shared" si="81"/>
        <v>un</v>
      </c>
    </row>
    <row r="5240" spans="1:4" x14ac:dyDescent="0.2">
      <c r="A5240" s="6" t="s">
        <v>14034</v>
      </c>
      <c r="B5240" s="6" t="s">
        <v>27713</v>
      </c>
      <c r="C5240" s="6" t="s">
        <v>12</v>
      </c>
      <c r="D5240" s="6" t="str">
        <f t="shared" si="81"/>
        <v>un</v>
      </c>
    </row>
    <row r="5241" spans="1:4" x14ac:dyDescent="0.2">
      <c r="A5241" s="6" t="s">
        <v>1652</v>
      </c>
      <c r="B5241" s="6" t="s">
        <v>27714</v>
      </c>
      <c r="C5241" s="6" t="s">
        <v>12</v>
      </c>
      <c r="D5241" s="6" t="str">
        <f t="shared" si="81"/>
        <v>un</v>
      </c>
    </row>
    <row r="5242" spans="1:4" x14ac:dyDescent="0.2">
      <c r="A5242" s="6" t="s">
        <v>14035</v>
      </c>
      <c r="B5242" s="6" t="s">
        <v>27714</v>
      </c>
      <c r="C5242" s="6" t="s">
        <v>12</v>
      </c>
      <c r="D5242" s="6" t="str">
        <f t="shared" si="81"/>
        <v>un</v>
      </c>
    </row>
    <row r="5243" spans="1:4" x14ac:dyDescent="0.2">
      <c r="A5243" s="6" t="s">
        <v>1653</v>
      </c>
      <c r="B5243" s="6" t="s">
        <v>27715</v>
      </c>
      <c r="C5243" s="6" t="s">
        <v>12</v>
      </c>
      <c r="D5243" s="6" t="str">
        <f t="shared" si="81"/>
        <v>un</v>
      </c>
    </row>
    <row r="5244" spans="1:4" x14ac:dyDescent="0.2">
      <c r="A5244" s="6" t="s">
        <v>14036</v>
      </c>
      <c r="B5244" s="6" t="s">
        <v>27715</v>
      </c>
      <c r="C5244" s="6" t="s">
        <v>12</v>
      </c>
      <c r="D5244" s="6" t="str">
        <f t="shared" si="81"/>
        <v>un</v>
      </c>
    </row>
    <row r="5245" spans="1:4" x14ac:dyDescent="0.2">
      <c r="A5245" s="6" t="s">
        <v>1654</v>
      </c>
      <c r="B5245" s="6" t="s">
        <v>27716</v>
      </c>
      <c r="C5245" s="6" t="s">
        <v>12</v>
      </c>
      <c r="D5245" s="6" t="str">
        <f t="shared" si="81"/>
        <v>un</v>
      </c>
    </row>
    <row r="5246" spans="1:4" x14ac:dyDescent="0.2">
      <c r="A5246" s="6" t="s">
        <v>14037</v>
      </c>
      <c r="B5246" s="6" t="s">
        <v>27716</v>
      </c>
      <c r="C5246" s="6" t="s">
        <v>12</v>
      </c>
      <c r="D5246" s="6" t="str">
        <f t="shared" si="81"/>
        <v>un</v>
      </c>
    </row>
    <row r="5247" spans="1:4" x14ac:dyDescent="0.2">
      <c r="A5247" s="6" t="s">
        <v>1655</v>
      </c>
      <c r="B5247" s="6" t="s">
        <v>27717</v>
      </c>
      <c r="C5247" s="6" t="s">
        <v>12</v>
      </c>
      <c r="D5247" s="6" t="str">
        <f t="shared" si="81"/>
        <v>un</v>
      </c>
    </row>
    <row r="5248" spans="1:4" x14ac:dyDescent="0.2">
      <c r="A5248" s="6" t="s">
        <v>14038</v>
      </c>
      <c r="B5248" s="6" t="s">
        <v>27717</v>
      </c>
      <c r="C5248" s="6" t="s">
        <v>12</v>
      </c>
      <c r="D5248" s="6" t="str">
        <f t="shared" si="81"/>
        <v>un</v>
      </c>
    </row>
    <row r="5249" spans="1:4" x14ac:dyDescent="0.2">
      <c r="A5249" s="6" t="s">
        <v>1656</v>
      </c>
      <c r="B5249" s="6" t="s">
        <v>27718</v>
      </c>
      <c r="C5249" s="6" t="s">
        <v>12</v>
      </c>
      <c r="D5249" s="6" t="str">
        <f t="shared" si="81"/>
        <v>un</v>
      </c>
    </row>
    <row r="5250" spans="1:4" x14ac:dyDescent="0.2">
      <c r="A5250" s="6" t="s">
        <v>14039</v>
      </c>
      <c r="B5250" s="6" t="s">
        <v>27718</v>
      </c>
      <c r="C5250" s="6" t="s">
        <v>12</v>
      </c>
      <c r="D5250" s="6" t="str">
        <f t="shared" ref="D5250:D5313" si="82">LOWER(C5250)</f>
        <v>un</v>
      </c>
    </row>
    <row r="5251" spans="1:4" x14ac:dyDescent="0.2">
      <c r="A5251" s="6" t="s">
        <v>1657</v>
      </c>
      <c r="B5251" s="6" t="s">
        <v>27719</v>
      </c>
      <c r="C5251" s="6" t="s">
        <v>12</v>
      </c>
      <c r="D5251" s="6" t="str">
        <f t="shared" si="82"/>
        <v>un</v>
      </c>
    </row>
    <row r="5252" spans="1:4" x14ac:dyDescent="0.2">
      <c r="A5252" s="6" t="s">
        <v>14040</v>
      </c>
      <c r="B5252" s="6" t="s">
        <v>27719</v>
      </c>
      <c r="C5252" s="6" t="s">
        <v>12</v>
      </c>
      <c r="D5252" s="6" t="str">
        <f t="shared" si="82"/>
        <v>un</v>
      </c>
    </row>
    <row r="5253" spans="1:4" x14ac:dyDescent="0.2">
      <c r="A5253" s="6" t="s">
        <v>1658</v>
      </c>
      <c r="B5253" s="6" t="s">
        <v>27720</v>
      </c>
      <c r="C5253" s="6" t="s">
        <v>12</v>
      </c>
      <c r="D5253" s="6" t="str">
        <f t="shared" si="82"/>
        <v>un</v>
      </c>
    </row>
    <row r="5254" spans="1:4" x14ac:dyDescent="0.2">
      <c r="A5254" s="6" t="s">
        <v>14041</v>
      </c>
      <c r="B5254" s="6" t="s">
        <v>27720</v>
      </c>
      <c r="C5254" s="6" t="s">
        <v>12</v>
      </c>
      <c r="D5254" s="6" t="str">
        <f t="shared" si="82"/>
        <v>un</v>
      </c>
    </row>
    <row r="5255" spans="1:4" x14ac:dyDescent="0.2">
      <c r="A5255" s="6" t="s">
        <v>1659</v>
      </c>
      <c r="B5255" s="6" t="s">
        <v>27721</v>
      </c>
      <c r="C5255" s="6" t="s">
        <v>12</v>
      </c>
      <c r="D5255" s="6" t="str">
        <f t="shared" si="82"/>
        <v>un</v>
      </c>
    </row>
    <row r="5256" spans="1:4" x14ac:dyDescent="0.2">
      <c r="A5256" s="6" t="s">
        <v>14042</v>
      </c>
      <c r="B5256" s="6" t="s">
        <v>27721</v>
      </c>
      <c r="C5256" s="6" t="s">
        <v>12</v>
      </c>
      <c r="D5256" s="6" t="str">
        <f t="shared" si="82"/>
        <v>un</v>
      </c>
    </row>
    <row r="5257" spans="1:4" x14ac:dyDescent="0.2">
      <c r="A5257" s="6" t="s">
        <v>1660</v>
      </c>
      <c r="B5257" s="6" t="s">
        <v>27722</v>
      </c>
      <c r="C5257" s="6" t="s">
        <v>12</v>
      </c>
      <c r="D5257" s="6" t="str">
        <f t="shared" si="82"/>
        <v>un</v>
      </c>
    </row>
    <row r="5258" spans="1:4" x14ac:dyDescent="0.2">
      <c r="A5258" s="6" t="s">
        <v>14043</v>
      </c>
      <c r="B5258" s="6" t="s">
        <v>27722</v>
      </c>
      <c r="C5258" s="6" t="s">
        <v>12</v>
      </c>
      <c r="D5258" s="6" t="str">
        <f t="shared" si="82"/>
        <v>un</v>
      </c>
    </row>
    <row r="5259" spans="1:4" x14ac:dyDescent="0.2">
      <c r="A5259" s="6" t="s">
        <v>1661</v>
      </c>
      <c r="B5259" s="6" t="s">
        <v>27723</v>
      </c>
      <c r="C5259" s="6" t="s">
        <v>12</v>
      </c>
      <c r="D5259" s="6" t="str">
        <f t="shared" si="82"/>
        <v>un</v>
      </c>
    </row>
    <row r="5260" spans="1:4" x14ac:dyDescent="0.2">
      <c r="A5260" s="6" t="s">
        <v>14044</v>
      </c>
      <c r="B5260" s="6" t="s">
        <v>27723</v>
      </c>
      <c r="C5260" s="6" t="s">
        <v>12</v>
      </c>
      <c r="D5260" s="6" t="str">
        <f t="shared" si="82"/>
        <v>un</v>
      </c>
    </row>
    <row r="5261" spans="1:4" x14ac:dyDescent="0.2">
      <c r="A5261" s="6" t="s">
        <v>1662</v>
      </c>
      <c r="B5261" s="6" t="s">
        <v>27724</v>
      </c>
      <c r="C5261" s="6" t="s">
        <v>12</v>
      </c>
      <c r="D5261" s="6" t="str">
        <f t="shared" si="82"/>
        <v>un</v>
      </c>
    </row>
    <row r="5262" spans="1:4" x14ac:dyDescent="0.2">
      <c r="A5262" s="6" t="s">
        <v>14045</v>
      </c>
      <c r="B5262" s="6" t="s">
        <v>27724</v>
      </c>
      <c r="C5262" s="6" t="s">
        <v>12</v>
      </c>
      <c r="D5262" s="6" t="str">
        <f t="shared" si="82"/>
        <v>un</v>
      </c>
    </row>
    <row r="5263" spans="1:4" x14ac:dyDescent="0.2">
      <c r="A5263" s="6" t="s">
        <v>1663</v>
      </c>
      <c r="B5263" s="6" t="s">
        <v>27725</v>
      </c>
      <c r="C5263" s="6" t="s">
        <v>12</v>
      </c>
      <c r="D5263" s="6" t="str">
        <f t="shared" si="82"/>
        <v>un</v>
      </c>
    </row>
    <row r="5264" spans="1:4" x14ac:dyDescent="0.2">
      <c r="A5264" s="6" t="s">
        <v>14046</v>
      </c>
      <c r="B5264" s="6" t="s">
        <v>27725</v>
      </c>
      <c r="C5264" s="6" t="s">
        <v>12</v>
      </c>
      <c r="D5264" s="6" t="str">
        <f t="shared" si="82"/>
        <v>un</v>
      </c>
    </row>
    <row r="5265" spans="1:4" x14ac:dyDescent="0.2">
      <c r="A5265" s="6" t="s">
        <v>7350</v>
      </c>
      <c r="B5265" s="6" t="s">
        <v>27726</v>
      </c>
      <c r="C5265" s="6" t="s">
        <v>12</v>
      </c>
      <c r="D5265" s="6" t="str">
        <f t="shared" si="82"/>
        <v>un</v>
      </c>
    </row>
    <row r="5266" spans="1:4" x14ac:dyDescent="0.2">
      <c r="A5266" s="6" t="s">
        <v>14047</v>
      </c>
      <c r="B5266" s="6" t="s">
        <v>27726</v>
      </c>
      <c r="C5266" s="6" t="s">
        <v>12</v>
      </c>
      <c r="D5266" s="6" t="str">
        <f t="shared" si="82"/>
        <v>un</v>
      </c>
    </row>
    <row r="5267" spans="1:4" x14ac:dyDescent="0.2">
      <c r="A5267" s="6" t="s">
        <v>1664</v>
      </c>
      <c r="B5267" s="6" t="s">
        <v>27727</v>
      </c>
      <c r="C5267" s="6" t="s">
        <v>12</v>
      </c>
      <c r="D5267" s="6" t="str">
        <f t="shared" si="82"/>
        <v>un</v>
      </c>
    </row>
    <row r="5268" spans="1:4" x14ac:dyDescent="0.2">
      <c r="A5268" s="6" t="s">
        <v>14048</v>
      </c>
      <c r="B5268" s="6" t="s">
        <v>27727</v>
      </c>
      <c r="C5268" s="6" t="s">
        <v>12</v>
      </c>
      <c r="D5268" s="6" t="str">
        <f t="shared" si="82"/>
        <v>un</v>
      </c>
    </row>
    <row r="5269" spans="1:4" x14ac:dyDescent="0.2">
      <c r="A5269" s="6" t="s">
        <v>1665</v>
      </c>
      <c r="B5269" s="6" t="s">
        <v>27728</v>
      </c>
      <c r="C5269" s="6" t="s">
        <v>12</v>
      </c>
      <c r="D5269" s="6" t="str">
        <f t="shared" si="82"/>
        <v>un</v>
      </c>
    </row>
    <row r="5270" spans="1:4" x14ac:dyDescent="0.2">
      <c r="A5270" s="6" t="s">
        <v>14049</v>
      </c>
      <c r="B5270" s="6" t="s">
        <v>27728</v>
      </c>
      <c r="C5270" s="6" t="s">
        <v>12</v>
      </c>
      <c r="D5270" s="6" t="str">
        <f t="shared" si="82"/>
        <v>un</v>
      </c>
    </row>
    <row r="5271" spans="1:4" x14ac:dyDescent="0.2">
      <c r="A5271" s="6" t="s">
        <v>1666</v>
      </c>
      <c r="B5271" s="6" t="s">
        <v>27729</v>
      </c>
      <c r="C5271" s="6" t="s">
        <v>12</v>
      </c>
      <c r="D5271" s="6" t="str">
        <f t="shared" si="82"/>
        <v>un</v>
      </c>
    </row>
    <row r="5272" spans="1:4" x14ac:dyDescent="0.2">
      <c r="A5272" s="6" t="s">
        <v>14050</v>
      </c>
      <c r="B5272" s="6" t="s">
        <v>27729</v>
      </c>
      <c r="C5272" s="6" t="s">
        <v>12</v>
      </c>
      <c r="D5272" s="6" t="str">
        <f t="shared" si="82"/>
        <v>un</v>
      </c>
    </row>
    <row r="5273" spans="1:4" x14ac:dyDescent="0.2">
      <c r="A5273" s="6" t="s">
        <v>1667</v>
      </c>
      <c r="B5273" s="6" t="s">
        <v>27730</v>
      </c>
      <c r="C5273" s="6" t="s">
        <v>12</v>
      </c>
      <c r="D5273" s="6" t="str">
        <f t="shared" si="82"/>
        <v>un</v>
      </c>
    </row>
    <row r="5274" spans="1:4" x14ac:dyDescent="0.2">
      <c r="A5274" s="6" t="s">
        <v>14051</v>
      </c>
      <c r="B5274" s="6" t="s">
        <v>27730</v>
      </c>
      <c r="C5274" s="6" t="s">
        <v>12</v>
      </c>
      <c r="D5274" s="6" t="str">
        <f t="shared" si="82"/>
        <v>un</v>
      </c>
    </row>
    <row r="5275" spans="1:4" x14ac:dyDescent="0.2">
      <c r="A5275" s="6" t="s">
        <v>1668</v>
      </c>
      <c r="B5275" s="6" t="s">
        <v>27731</v>
      </c>
      <c r="C5275" s="6" t="s">
        <v>12</v>
      </c>
      <c r="D5275" s="6" t="str">
        <f t="shared" si="82"/>
        <v>un</v>
      </c>
    </row>
    <row r="5276" spans="1:4" x14ac:dyDescent="0.2">
      <c r="A5276" s="6" t="s">
        <v>14052</v>
      </c>
      <c r="B5276" s="6" t="s">
        <v>27731</v>
      </c>
      <c r="C5276" s="6" t="s">
        <v>12</v>
      </c>
      <c r="D5276" s="6" t="str">
        <f t="shared" si="82"/>
        <v>un</v>
      </c>
    </row>
    <row r="5277" spans="1:4" x14ac:dyDescent="0.2">
      <c r="A5277" s="6" t="s">
        <v>1669</v>
      </c>
      <c r="B5277" s="6" t="s">
        <v>27732</v>
      </c>
      <c r="C5277" s="6" t="s">
        <v>12</v>
      </c>
      <c r="D5277" s="6" t="str">
        <f t="shared" si="82"/>
        <v>un</v>
      </c>
    </row>
    <row r="5278" spans="1:4" x14ac:dyDescent="0.2">
      <c r="A5278" s="6" t="s">
        <v>14053</v>
      </c>
      <c r="B5278" s="6" t="s">
        <v>27732</v>
      </c>
      <c r="C5278" s="6" t="s">
        <v>12</v>
      </c>
      <c r="D5278" s="6" t="str">
        <f t="shared" si="82"/>
        <v>un</v>
      </c>
    </row>
    <row r="5279" spans="1:4" x14ac:dyDescent="0.2">
      <c r="A5279" s="6" t="s">
        <v>1670</v>
      </c>
      <c r="B5279" s="6" t="s">
        <v>27733</v>
      </c>
      <c r="C5279" s="6" t="s">
        <v>12</v>
      </c>
      <c r="D5279" s="6" t="str">
        <f t="shared" si="82"/>
        <v>un</v>
      </c>
    </row>
    <row r="5280" spans="1:4" x14ac:dyDescent="0.2">
      <c r="A5280" s="6" t="s">
        <v>14054</v>
      </c>
      <c r="B5280" s="6" t="s">
        <v>27733</v>
      </c>
      <c r="C5280" s="6" t="s">
        <v>12</v>
      </c>
      <c r="D5280" s="6" t="str">
        <f t="shared" si="82"/>
        <v>un</v>
      </c>
    </row>
    <row r="5281" spans="1:4" x14ac:dyDescent="0.2">
      <c r="A5281" s="6" t="s">
        <v>1671</v>
      </c>
      <c r="B5281" s="6" t="s">
        <v>27734</v>
      </c>
      <c r="C5281" s="6" t="s">
        <v>12</v>
      </c>
      <c r="D5281" s="6" t="str">
        <f t="shared" si="82"/>
        <v>un</v>
      </c>
    </row>
    <row r="5282" spans="1:4" x14ac:dyDescent="0.2">
      <c r="A5282" s="6" t="s">
        <v>14055</v>
      </c>
      <c r="B5282" s="6" t="s">
        <v>27734</v>
      </c>
      <c r="C5282" s="6" t="s">
        <v>12</v>
      </c>
      <c r="D5282" s="6" t="str">
        <f t="shared" si="82"/>
        <v>un</v>
      </c>
    </row>
    <row r="5283" spans="1:4" x14ac:dyDescent="0.2">
      <c r="A5283" s="6" t="s">
        <v>1672</v>
      </c>
      <c r="B5283" s="6" t="s">
        <v>27735</v>
      </c>
      <c r="C5283" s="6" t="s">
        <v>12</v>
      </c>
      <c r="D5283" s="6" t="str">
        <f t="shared" si="82"/>
        <v>un</v>
      </c>
    </row>
    <row r="5284" spans="1:4" x14ac:dyDescent="0.2">
      <c r="A5284" s="6" t="s">
        <v>14056</v>
      </c>
      <c r="B5284" s="6" t="s">
        <v>27735</v>
      </c>
      <c r="C5284" s="6" t="s">
        <v>12</v>
      </c>
      <c r="D5284" s="6" t="str">
        <f t="shared" si="82"/>
        <v>un</v>
      </c>
    </row>
    <row r="5285" spans="1:4" x14ac:dyDescent="0.2">
      <c r="A5285" s="6" t="s">
        <v>1673</v>
      </c>
      <c r="B5285" s="6" t="s">
        <v>27736</v>
      </c>
      <c r="C5285" s="6" t="s">
        <v>12</v>
      </c>
      <c r="D5285" s="6" t="str">
        <f t="shared" si="82"/>
        <v>un</v>
      </c>
    </row>
    <row r="5286" spans="1:4" x14ac:dyDescent="0.2">
      <c r="A5286" s="6" t="s">
        <v>14057</v>
      </c>
      <c r="B5286" s="6" t="s">
        <v>27736</v>
      </c>
      <c r="C5286" s="6" t="s">
        <v>12</v>
      </c>
      <c r="D5286" s="6" t="str">
        <f t="shared" si="82"/>
        <v>un</v>
      </c>
    </row>
    <row r="5287" spans="1:4" x14ac:dyDescent="0.2">
      <c r="A5287" s="6" t="s">
        <v>1674</v>
      </c>
      <c r="B5287" s="6" t="s">
        <v>27737</v>
      </c>
      <c r="C5287" s="6" t="s">
        <v>12</v>
      </c>
      <c r="D5287" s="6" t="str">
        <f t="shared" si="82"/>
        <v>un</v>
      </c>
    </row>
    <row r="5288" spans="1:4" x14ac:dyDescent="0.2">
      <c r="A5288" s="6" t="s">
        <v>14058</v>
      </c>
      <c r="B5288" s="6" t="s">
        <v>27737</v>
      </c>
      <c r="C5288" s="6" t="s">
        <v>12</v>
      </c>
      <c r="D5288" s="6" t="str">
        <f t="shared" si="82"/>
        <v>un</v>
      </c>
    </row>
    <row r="5289" spans="1:4" x14ac:dyDescent="0.2">
      <c r="A5289" s="6" t="s">
        <v>1675</v>
      </c>
      <c r="B5289" s="6" t="s">
        <v>27738</v>
      </c>
      <c r="C5289" s="6" t="s">
        <v>12</v>
      </c>
      <c r="D5289" s="6" t="str">
        <f t="shared" si="82"/>
        <v>un</v>
      </c>
    </row>
    <row r="5290" spans="1:4" x14ac:dyDescent="0.2">
      <c r="A5290" s="6" t="s">
        <v>14059</v>
      </c>
      <c r="B5290" s="6" t="s">
        <v>27738</v>
      </c>
      <c r="C5290" s="6" t="s">
        <v>12</v>
      </c>
      <c r="D5290" s="6" t="str">
        <f t="shared" si="82"/>
        <v>un</v>
      </c>
    </row>
    <row r="5291" spans="1:4" x14ac:dyDescent="0.2">
      <c r="A5291" s="6" t="s">
        <v>1676</v>
      </c>
      <c r="B5291" s="6" t="s">
        <v>27739</v>
      </c>
      <c r="C5291" s="6" t="s">
        <v>12</v>
      </c>
      <c r="D5291" s="6" t="str">
        <f t="shared" si="82"/>
        <v>un</v>
      </c>
    </row>
    <row r="5292" spans="1:4" x14ac:dyDescent="0.2">
      <c r="A5292" s="6" t="s">
        <v>14060</v>
      </c>
      <c r="B5292" s="6" t="s">
        <v>27739</v>
      </c>
      <c r="C5292" s="6" t="s">
        <v>12</v>
      </c>
      <c r="D5292" s="6" t="str">
        <f t="shared" si="82"/>
        <v>un</v>
      </c>
    </row>
    <row r="5293" spans="1:4" x14ac:dyDescent="0.2">
      <c r="A5293" s="6" t="s">
        <v>7351</v>
      </c>
      <c r="B5293" s="6" t="s">
        <v>27740</v>
      </c>
      <c r="C5293" s="6" t="s">
        <v>12</v>
      </c>
      <c r="D5293" s="6" t="str">
        <f t="shared" si="82"/>
        <v>un</v>
      </c>
    </row>
    <row r="5294" spans="1:4" x14ac:dyDescent="0.2">
      <c r="A5294" s="6" t="s">
        <v>14061</v>
      </c>
      <c r="B5294" s="6" t="s">
        <v>27740</v>
      </c>
      <c r="C5294" s="6" t="s">
        <v>12</v>
      </c>
      <c r="D5294" s="6" t="str">
        <f t="shared" si="82"/>
        <v>un</v>
      </c>
    </row>
    <row r="5295" spans="1:4" x14ac:dyDescent="0.2">
      <c r="A5295" s="6" t="s">
        <v>1677</v>
      </c>
      <c r="B5295" s="6" t="s">
        <v>27741</v>
      </c>
      <c r="C5295" s="6" t="s">
        <v>12</v>
      </c>
      <c r="D5295" s="6" t="str">
        <f t="shared" si="82"/>
        <v>un</v>
      </c>
    </row>
    <row r="5296" spans="1:4" x14ac:dyDescent="0.2">
      <c r="A5296" s="6" t="s">
        <v>14062</v>
      </c>
      <c r="B5296" s="6" t="s">
        <v>27741</v>
      </c>
      <c r="C5296" s="6" t="s">
        <v>12</v>
      </c>
      <c r="D5296" s="6" t="str">
        <f t="shared" si="82"/>
        <v>un</v>
      </c>
    </row>
    <row r="5297" spans="1:4" x14ac:dyDescent="0.2">
      <c r="A5297" s="6" t="s">
        <v>7352</v>
      </c>
      <c r="B5297" s="6" t="s">
        <v>27742</v>
      </c>
      <c r="C5297" s="6" t="s">
        <v>12</v>
      </c>
      <c r="D5297" s="6" t="str">
        <f t="shared" si="82"/>
        <v>un</v>
      </c>
    </row>
    <row r="5298" spans="1:4" x14ac:dyDescent="0.2">
      <c r="A5298" s="6" t="s">
        <v>14063</v>
      </c>
      <c r="B5298" s="6" t="s">
        <v>27742</v>
      </c>
      <c r="C5298" s="6" t="s">
        <v>12</v>
      </c>
      <c r="D5298" s="6" t="str">
        <f t="shared" si="82"/>
        <v>un</v>
      </c>
    </row>
    <row r="5299" spans="1:4" x14ac:dyDescent="0.2">
      <c r="A5299" s="6" t="s">
        <v>1678</v>
      </c>
      <c r="B5299" s="6" t="s">
        <v>27743</v>
      </c>
      <c r="C5299" s="6" t="s">
        <v>12</v>
      </c>
      <c r="D5299" s="6" t="str">
        <f t="shared" si="82"/>
        <v>un</v>
      </c>
    </row>
    <row r="5300" spans="1:4" x14ac:dyDescent="0.2">
      <c r="A5300" s="6" t="s">
        <v>14064</v>
      </c>
      <c r="B5300" s="6" t="s">
        <v>27743</v>
      </c>
      <c r="C5300" s="6" t="s">
        <v>12</v>
      </c>
      <c r="D5300" s="6" t="str">
        <f t="shared" si="82"/>
        <v>un</v>
      </c>
    </row>
    <row r="5301" spans="1:4" x14ac:dyDescent="0.2">
      <c r="A5301" s="6" t="s">
        <v>1679</v>
      </c>
      <c r="B5301" s="6" t="s">
        <v>27744</v>
      </c>
      <c r="C5301" s="6" t="s">
        <v>12</v>
      </c>
      <c r="D5301" s="6" t="str">
        <f t="shared" si="82"/>
        <v>un</v>
      </c>
    </row>
    <row r="5302" spans="1:4" x14ac:dyDescent="0.2">
      <c r="A5302" s="6" t="s">
        <v>14065</v>
      </c>
      <c r="B5302" s="6" t="s">
        <v>27744</v>
      </c>
      <c r="C5302" s="6" t="s">
        <v>12</v>
      </c>
      <c r="D5302" s="6" t="str">
        <f t="shared" si="82"/>
        <v>un</v>
      </c>
    </row>
    <row r="5303" spans="1:4" x14ac:dyDescent="0.2">
      <c r="A5303" s="6" t="s">
        <v>1680</v>
      </c>
      <c r="B5303" s="6" t="s">
        <v>27745</v>
      </c>
      <c r="C5303" s="6" t="s">
        <v>12</v>
      </c>
      <c r="D5303" s="6" t="str">
        <f t="shared" si="82"/>
        <v>un</v>
      </c>
    </row>
    <row r="5304" spans="1:4" x14ac:dyDescent="0.2">
      <c r="A5304" s="6" t="s">
        <v>14066</v>
      </c>
      <c r="B5304" s="6" t="s">
        <v>27745</v>
      </c>
      <c r="C5304" s="6" t="s">
        <v>12</v>
      </c>
      <c r="D5304" s="6" t="str">
        <f t="shared" si="82"/>
        <v>un</v>
      </c>
    </row>
    <row r="5305" spans="1:4" x14ac:dyDescent="0.2">
      <c r="A5305" s="6" t="s">
        <v>1681</v>
      </c>
      <c r="B5305" s="6" t="s">
        <v>27746</v>
      </c>
      <c r="C5305" s="6" t="s">
        <v>12</v>
      </c>
      <c r="D5305" s="6" t="str">
        <f t="shared" si="82"/>
        <v>un</v>
      </c>
    </row>
    <row r="5306" spans="1:4" x14ac:dyDescent="0.2">
      <c r="A5306" s="6" t="s">
        <v>14067</v>
      </c>
      <c r="B5306" s="6" t="s">
        <v>27746</v>
      </c>
      <c r="C5306" s="6" t="s">
        <v>12</v>
      </c>
      <c r="D5306" s="6" t="str">
        <f t="shared" si="82"/>
        <v>un</v>
      </c>
    </row>
    <row r="5307" spans="1:4" x14ac:dyDescent="0.2">
      <c r="A5307" s="6" t="s">
        <v>1682</v>
      </c>
      <c r="B5307" s="6" t="s">
        <v>27747</v>
      </c>
      <c r="C5307" s="6" t="s">
        <v>12</v>
      </c>
      <c r="D5307" s="6" t="str">
        <f t="shared" si="82"/>
        <v>un</v>
      </c>
    </row>
    <row r="5308" spans="1:4" x14ac:dyDescent="0.2">
      <c r="A5308" s="6" t="s">
        <v>14068</v>
      </c>
      <c r="B5308" s="6" t="s">
        <v>27747</v>
      </c>
      <c r="C5308" s="6" t="s">
        <v>12</v>
      </c>
      <c r="D5308" s="6" t="str">
        <f t="shared" si="82"/>
        <v>un</v>
      </c>
    </row>
    <row r="5309" spans="1:4" x14ac:dyDescent="0.2">
      <c r="A5309" s="6" t="s">
        <v>1683</v>
      </c>
      <c r="B5309" s="6" t="s">
        <v>27748</v>
      </c>
      <c r="C5309" s="6" t="s">
        <v>12</v>
      </c>
      <c r="D5309" s="6" t="str">
        <f t="shared" si="82"/>
        <v>un</v>
      </c>
    </row>
    <row r="5310" spans="1:4" x14ac:dyDescent="0.2">
      <c r="A5310" s="6" t="s">
        <v>14069</v>
      </c>
      <c r="B5310" s="6" t="s">
        <v>27748</v>
      </c>
      <c r="C5310" s="6" t="s">
        <v>12</v>
      </c>
      <c r="D5310" s="6" t="str">
        <f t="shared" si="82"/>
        <v>un</v>
      </c>
    </row>
    <row r="5311" spans="1:4" x14ac:dyDescent="0.2">
      <c r="A5311" s="6" t="s">
        <v>1684</v>
      </c>
      <c r="B5311" s="6" t="s">
        <v>27749</v>
      </c>
      <c r="C5311" s="6" t="s">
        <v>12</v>
      </c>
      <c r="D5311" s="6" t="str">
        <f t="shared" si="82"/>
        <v>un</v>
      </c>
    </row>
    <row r="5312" spans="1:4" x14ac:dyDescent="0.2">
      <c r="A5312" s="6" t="s">
        <v>14070</v>
      </c>
      <c r="B5312" s="6" t="s">
        <v>27749</v>
      </c>
      <c r="C5312" s="6" t="s">
        <v>12</v>
      </c>
      <c r="D5312" s="6" t="str">
        <f t="shared" si="82"/>
        <v>un</v>
      </c>
    </row>
    <row r="5313" spans="1:4" x14ac:dyDescent="0.2">
      <c r="A5313" s="6" t="s">
        <v>7353</v>
      </c>
      <c r="B5313" s="6" t="s">
        <v>27750</v>
      </c>
      <c r="C5313" s="6" t="s">
        <v>12</v>
      </c>
      <c r="D5313" s="6" t="str">
        <f t="shared" si="82"/>
        <v>un</v>
      </c>
    </row>
    <row r="5314" spans="1:4" x14ac:dyDescent="0.2">
      <c r="A5314" s="6" t="s">
        <v>14071</v>
      </c>
      <c r="B5314" s="6" t="s">
        <v>27750</v>
      </c>
      <c r="C5314" s="6" t="s">
        <v>12</v>
      </c>
      <c r="D5314" s="6" t="str">
        <f t="shared" ref="D5314:D5377" si="83">LOWER(C5314)</f>
        <v>un</v>
      </c>
    </row>
    <row r="5315" spans="1:4" x14ac:dyDescent="0.2">
      <c r="A5315" s="6" t="s">
        <v>7354</v>
      </c>
      <c r="B5315" s="6" t="s">
        <v>27751</v>
      </c>
      <c r="C5315" s="6" t="s">
        <v>12</v>
      </c>
      <c r="D5315" s="6" t="str">
        <f t="shared" si="83"/>
        <v>un</v>
      </c>
    </row>
    <row r="5316" spans="1:4" x14ac:dyDescent="0.2">
      <c r="A5316" s="6" t="s">
        <v>14072</v>
      </c>
      <c r="B5316" s="6" t="s">
        <v>27751</v>
      </c>
      <c r="C5316" s="6" t="s">
        <v>12</v>
      </c>
      <c r="D5316" s="6" t="str">
        <f t="shared" si="83"/>
        <v>un</v>
      </c>
    </row>
    <row r="5317" spans="1:4" x14ac:dyDescent="0.2">
      <c r="A5317" s="6" t="s">
        <v>7355</v>
      </c>
      <c r="B5317" s="6" t="s">
        <v>27752</v>
      </c>
      <c r="C5317" s="6" t="s">
        <v>12</v>
      </c>
      <c r="D5317" s="6" t="str">
        <f t="shared" si="83"/>
        <v>un</v>
      </c>
    </row>
    <row r="5318" spans="1:4" x14ac:dyDescent="0.2">
      <c r="A5318" s="6" t="s">
        <v>14073</v>
      </c>
      <c r="B5318" s="6" t="s">
        <v>27752</v>
      </c>
      <c r="C5318" s="6" t="s">
        <v>12</v>
      </c>
      <c r="D5318" s="6" t="str">
        <f t="shared" si="83"/>
        <v>un</v>
      </c>
    </row>
    <row r="5319" spans="1:4" x14ac:dyDescent="0.2">
      <c r="A5319" s="6" t="s">
        <v>7356</v>
      </c>
      <c r="B5319" s="6" t="s">
        <v>27753</v>
      </c>
      <c r="C5319" s="6" t="s">
        <v>12</v>
      </c>
      <c r="D5319" s="6" t="str">
        <f t="shared" si="83"/>
        <v>un</v>
      </c>
    </row>
    <row r="5320" spans="1:4" x14ac:dyDescent="0.2">
      <c r="A5320" s="6" t="s">
        <v>14074</v>
      </c>
      <c r="B5320" s="6" t="s">
        <v>27753</v>
      </c>
      <c r="C5320" s="6" t="s">
        <v>12</v>
      </c>
      <c r="D5320" s="6" t="str">
        <f t="shared" si="83"/>
        <v>un</v>
      </c>
    </row>
    <row r="5321" spans="1:4" x14ac:dyDescent="0.2">
      <c r="A5321" s="6" t="s">
        <v>7357</v>
      </c>
      <c r="B5321" s="6" t="s">
        <v>27754</v>
      </c>
      <c r="C5321" s="6" t="s">
        <v>12</v>
      </c>
      <c r="D5321" s="6" t="str">
        <f t="shared" si="83"/>
        <v>un</v>
      </c>
    </row>
    <row r="5322" spans="1:4" x14ac:dyDescent="0.2">
      <c r="A5322" s="6" t="s">
        <v>14075</v>
      </c>
      <c r="B5322" s="6" t="s">
        <v>27754</v>
      </c>
      <c r="C5322" s="6" t="s">
        <v>12</v>
      </c>
      <c r="D5322" s="6" t="str">
        <f t="shared" si="83"/>
        <v>un</v>
      </c>
    </row>
    <row r="5323" spans="1:4" x14ac:dyDescent="0.2">
      <c r="A5323" s="6" t="s">
        <v>7358</v>
      </c>
      <c r="B5323" s="6" t="s">
        <v>27755</v>
      </c>
      <c r="C5323" s="6" t="s">
        <v>12</v>
      </c>
      <c r="D5323" s="6" t="str">
        <f t="shared" si="83"/>
        <v>un</v>
      </c>
    </row>
    <row r="5324" spans="1:4" x14ac:dyDescent="0.2">
      <c r="A5324" s="6" t="s">
        <v>14076</v>
      </c>
      <c r="B5324" s="6" t="s">
        <v>27755</v>
      </c>
      <c r="C5324" s="6" t="s">
        <v>12</v>
      </c>
      <c r="D5324" s="6" t="str">
        <f t="shared" si="83"/>
        <v>un</v>
      </c>
    </row>
    <row r="5325" spans="1:4" x14ac:dyDescent="0.2">
      <c r="A5325" s="6" t="s">
        <v>7359</v>
      </c>
      <c r="B5325" s="6" t="s">
        <v>27756</v>
      </c>
      <c r="C5325" s="6" t="s">
        <v>12</v>
      </c>
      <c r="D5325" s="6" t="str">
        <f t="shared" si="83"/>
        <v>un</v>
      </c>
    </row>
    <row r="5326" spans="1:4" x14ac:dyDescent="0.2">
      <c r="A5326" s="6" t="s">
        <v>14077</v>
      </c>
      <c r="B5326" s="6" t="s">
        <v>27756</v>
      </c>
      <c r="C5326" s="6" t="s">
        <v>12</v>
      </c>
      <c r="D5326" s="6" t="str">
        <f t="shared" si="83"/>
        <v>un</v>
      </c>
    </row>
    <row r="5327" spans="1:4" x14ac:dyDescent="0.2">
      <c r="A5327" s="6" t="s">
        <v>7360</v>
      </c>
      <c r="B5327" s="6" t="s">
        <v>27757</v>
      </c>
      <c r="C5327" s="6" t="s">
        <v>12</v>
      </c>
      <c r="D5327" s="6" t="str">
        <f t="shared" si="83"/>
        <v>un</v>
      </c>
    </row>
    <row r="5328" spans="1:4" x14ac:dyDescent="0.2">
      <c r="A5328" s="6" t="s">
        <v>14078</v>
      </c>
      <c r="B5328" s="6" t="s">
        <v>27757</v>
      </c>
      <c r="C5328" s="6" t="s">
        <v>12</v>
      </c>
      <c r="D5328" s="6" t="str">
        <f t="shared" si="83"/>
        <v>un</v>
      </c>
    </row>
    <row r="5329" spans="1:4" x14ac:dyDescent="0.2">
      <c r="A5329" s="6" t="s">
        <v>7361</v>
      </c>
      <c r="B5329" s="6" t="s">
        <v>27758</v>
      </c>
      <c r="C5329" s="6" t="s">
        <v>12</v>
      </c>
      <c r="D5329" s="6" t="str">
        <f t="shared" si="83"/>
        <v>un</v>
      </c>
    </row>
    <row r="5330" spans="1:4" x14ac:dyDescent="0.2">
      <c r="A5330" s="6" t="s">
        <v>14079</v>
      </c>
      <c r="B5330" s="6" t="s">
        <v>27758</v>
      </c>
      <c r="C5330" s="6" t="s">
        <v>12</v>
      </c>
      <c r="D5330" s="6" t="str">
        <f t="shared" si="83"/>
        <v>un</v>
      </c>
    </row>
    <row r="5331" spans="1:4" x14ac:dyDescent="0.2">
      <c r="A5331" s="6" t="s">
        <v>7362</v>
      </c>
      <c r="B5331" s="6" t="s">
        <v>27759</v>
      </c>
      <c r="C5331" s="6" t="s">
        <v>12</v>
      </c>
      <c r="D5331" s="6" t="str">
        <f t="shared" si="83"/>
        <v>un</v>
      </c>
    </row>
    <row r="5332" spans="1:4" x14ac:dyDescent="0.2">
      <c r="A5332" s="6" t="s">
        <v>14080</v>
      </c>
      <c r="B5332" s="6" t="s">
        <v>27759</v>
      </c>
      <c r="C5332" s="6" t="s">
        <v>12</v>
      </c>
      <c r="D5332" s="6" t="str">
        <f t="shared" si="83"/>
        <v>un</v>
      </c>
    </row>
    <row r="5333" spans="1:4" x14ac:dyDescent="0.2">
      <c r="A5333" s="6" t="s">
        <v>7363</v>
      </c>
      <c r="B5333" s="6" t="s">
        <v>27760</v>
      </c>
      <c r="C5333" s="6" t="s">
        <v>12</v>
      </c>
      <c r="D5333" s="6" t="str">
        <f t="shared" si="83"/>
        <v>un</v>
      </c>
    </row>
    <row r="5334" spans="1:4" x14ac:dyDescent="0.2">
      <c r="A5334" s="6" t="s">
        <v>14081</v>
      </c>
      <c r="B5334" s="6" t="s">
        <v>27760</v>
      </c>
      <c r="C5334" s="6" t="s">
        <v>12</v>
      </c>
      <c r="D5334" s="6" t="str">
        <f t="shared" si="83"/>
        <v>un</v>
      </c>
    </row>
    <row r="5335" spans="1:4" x14ac:dyDescent="0.2">
      <c r="A5335" s="6" t="s">
        <v>7364</v>
      </c>
      <c r="B5335" s="6" t="s">
        <v>27761</v>
      </c>
      <c r="C5335" s="6" t="s">
        <v>12</v>
      </c>
      <c r="D5335" s="6" t="str">
        <f t="shared" si="83"/>
        <v>un</v>
      </c>
    </row>
    <row r="5336" spans="1:4" x14ac:dyDescent="0.2">
      <c r="A5336" s="6" t="s">
        <v>14082</v>
      </c>
      <c r="B5336" s="6" t="s">
        <v>27761</v>
      </c>
      <c r="C5336" s="6" t="s">
        <v>12</v>
      </c>
      <c r="D5336" s="6" t="str">
        <f t="shared" si="83"/>
        <v>un</v>
      </c>
    </row>
    <row r="5337" spans="1:4" x14ac:dyDescent="0.2">
      <c r="A5337" s="6" t="s">
        <v>7365</v>
      </c>
      <c r="B5337" s="6" t="s">
        <v>27762</v>
      </c>
      <c r="C5337" s="6" t="s">
        <v>12</v>
      </c>
      <c r="D5337" s="6" t="str">
        <f t="shared" si="83"/>
        <v>un</v>
      </c>
    </row>
    <row r="5338" spans="1:4" x14ac:dyDescent="0.2">
      <c r="A5338" s="6" t="s">
        <v>14083</v>
      </c>
      <c r="B5338" s="6" t="s">
        <v>27762</v>
      </c>
      <c r="C5338" s="6" t="s">
        <v>12</v>
      </c>
      <c r="D5338" s="6" t="str">
        <f t="shared" si="83"/>
        <v>un</v>
      </c>
    </row>
    <row r="5339" spans="1:4" x14ac:dyDescent="0.2">
      <c r="A5339" s="6" t="s">
        <v>7366</v>
      </c>
      <c r="B5339" s="6" t="s">
        <v>27763</v>
      </c>
      <c r="C5339" s="6" t="s">
        <v>12</v>
      </c>
      <c r="D5339" s="6" t="str">
        <f t="shared" si="83"/>
        <v>un</v>
      </c>
    </row>
    <row r="5340" spans="1:4" x14ac:dyDescent="0.2">
      <c r="A5340" s="6" t="s">
        <v>14084</v>
      </c>
      <c r="B5340" s="6" t="s">
        <v>27763</v>
      </c>
      <c r="C5340" s="6" t="s">
        <v>12</v>
      </c>
      <c r="D5340" s="6" t="str">
        <f t="shared" si="83"/>
        <v>un</v>
      </c>
    </row>
    <row r="5341" spans="1:4" x14ac:dyDescent="0.2">
      <c r="A5341" s="6" t="s">
        <v>7367</v>
      </c>
      <c r="B5341" s="6" t="s">
        <v>27764</v>
      </c>
      <c r="C5341" s="6" t="s">
        <v>12</v>
      </c>
      <c r="D5341" s="6" t="str">
        <f t="shared" si="83"/>
        <v>un</v>
      </c>
    </row>
    <row r="5342" spans="1:4" x14ac:dyDescent="0.2">
      <c r="A5342" s="6" t="s">
        <v>14085</v>
      </c>
      <c r="B5342" s="6" t="s">
        <v>27764</v>
      </c>
      <c r="C5342" s="6" t="s">
        <v>12</v>
      </c>
      <c r="D5342" s="6" t="str">
        <f t="shared" si="83"/>
        <v>un</v>
      </c>
    </row>
    <row r="5343" spans="1:4" x14ac:dyDescent="0.2">
      <c r="A5343" s="6" t="s">
        <v>7368</v>
      </c>
      <c r="B5343" s="6" t="s">
        <v>27765</v>
      </c>
      <c r="C5343" s="6" t="s">
        <v>12</v>
      </c>
      <c r="D5343" s="6" t="str">
        <f t="shared" si="83"/>
        <v>un</v>
      </c>
    </row>
    <row r="5344" spans="1:4" x14ac:dyDescent="0.2">
      <c r="A5344" s="6" t="s">
        <v>14086</v>
      </c>
      <c r="B5344" s="6" t="s">
        <v>27765</v>
      </c>
      <c r="C5344" s="6" t="s">
        <v>12</v>
      </c>
      <c r="D5344" s="6" t="str">
        <f t="shared" si="83"/>
        <v>un</v>
      </c>
    </row>
    <row r="5345" spans="1:4" x14ac:dyDescent="0.2">
      <c r="A5345" s="6" t="s">
        <v>7369</v>
      </c>
      <c r="B5345" s="6" t="s">
        <v>27766</v>
      </c>
      <c r="C5345" s="6" t="s">
        <v>12</v>
      </c>
      <c r="D5345" s="6" t="str">
        <f t="shared" si="83"/>
        <v>un</v>
      </c>
    </row>
    <row r="5346" spans="1:4" x14ac:dyDescent="0.2">
      <c r="A5346" s="6" t="s">
        <v>14087</v>
      </c>
      <c r="B5346" s="6" t="s">
        <v>27766</v>
      </c>
      <c r="C5346" s="6" t="s">
        <v>12</v>
      </c>
      <c r="D5346" s="6" t="str">
        <f t="shared" si="83"/>
        <v>un</v>
      </c>
    </row>
    <row r="5347" spans="1:4" x14ac:dyDescent="0.2">
      <c r="A5347" s="6" t="s">
        <v>7370</v>
      </c>
      <c r="B5347" s="6" t="s">
        <v>27767</v>
      </c>
      <c r="C5347" s="6" t="s">
        <v>12</v>
      </c>
      <c r="D5347" s="6" t="str">
        <f t="shared" si="83"/>
        <v>un</v>
      </c>
    </row>
    <row r="5348" spans="1:4" x14ac:dyDescent="0.2">
      <c r="A5348" s="6" t="s">
        <v>14088</v>
      </c>
      <c r="B5348" s="6" t="s">
        <v>27767</v>
      </c>
      <c r="C5348" s="6" t="s">
        <v>12</v>
      </c>
      <c r="D5348" s="6" t="str">
        <f t="shared" si="83"/>
        <v>un</v>
      </c>
    </row>
    <row r="5349" spans="1:4" x14ac:dyDescent="0.2">
      <c r="A5349" s="6" t="s">
        <v>7371</v>
      </c>
      <c r="B5349" s="6" t="s">
        <v>27768</v>
      </c>
      <c r="C5349" s="6" t="s">
        <v>12</v>
      </c>
      <c r="D5349" s="6" t="str">
        <f t="shared" si="83"/>
        <v>un</v>
      </c>
    </row>
    <row r="5350" spans="1:4" x14ac:dyDescent="0.2">
      <c r="A5350" s="6" t="s">
        <v>14089</v>
      </c>
      <c r="B5350" s="6" t="s">
        <v>27768</v>
      </c>
      <c r="C5350" s="6" t="s">
        <v>12</v>
      </c>
      <c r="D5350" s="6" t="str">
        <f t="shared" si="83"/>
        <v>un</v>
      </c>
    </row>
    <row r="5351" spans="1:4" x14ac:dyDescent="0.2">
      <c r="A5351" s="6" t="s">
        <v>7372</v>
      </c>
      <c r="B5351" s="6" t="s">
        <v>27769</v>
      </c>
      <c r="C5351" s="6" t="s">
        <v>12</v>
      </c>
      <c r="D5351" s="6" t="str">
        <f t="shared" si="83"/>
        <v>un</v>
      </c>
    </row>
    <row r="5352" spans="1:4" x14ac:dyDescent="0.2">
      <c r="A5352" s="6" t="s">
        <v>14090</v>
      </c>
      <c r="B5352" s="6" t="s">
        <v>27769</v>
      </c>
      <c r="C5352" s="6" t="s">
        <v>12</v>
      </c>
      <c r="D5352" s="6" t="str">
        <f t="shared" si="83"/>
        <v>un</v>
      </c>
    </row>
    <row r="5353" spans="1:4" x14ac:dyDescent="0.2">
      <c r="A5353" s="6" t="s">
        <v>7373</v>
      </c>
      <c r="B5353" s="6" t="s">
        <v>27770</v>
      </c>
      <c r="C5353" s="6" t="s">
        <v>12</v>
      </c>
      <c r="D5353" s="6" t="str">
        <f t="shared" si="83"/>
        <v>un</v>
      </c>
    </row>
    <row r="5354" spans="1:4" x14ac:dyDescent="0.2">
      <c r="A5354" s="6" t="s">
        <v>14091</v>
      </c>
      <c r="B5354" s="6" t="s">
        <v>27770</v>
      </c>
      <c r="C5354" s="6" t="s">
        <v>12</v>
      </c>
      <c r="D5354" s="6" t="str">
        <f t="shared" si="83"/>
        <v>un</v>
      </c>
    </row>
    <row r="5355" spans="1:4" x14ac:dyDescent="0.2">
      <c r="A5355" s="6" t="s">
        <v>7374</v>
      </c>
      <c r="B5355" s="6" t="s">
        <v>27771</v>
      </c>
      <c r="C5355" s="6" t="s">
        <v>12</v>
      </c>
      <c r="D5355" s="6" t="str">
        <f t="shared" si="83"/>
        <v>un</v>
      </c>
    </row>
    <row r="5356" spans="1:4" x14ac:dyDescent="0.2">
      <c r="A5356" s="6" t="s">
        <v>14092</v>
      </c>
      <c r="B5356" s="6" t="s">
        <v>27771</v>
      </c>
      <c r="C5356" s="6" t="s">
        <v>12</v>
      </c>
      <c r="D5356" s="6" t="str">
        <f t="shared" si="83"/>
        <v>un</v>
      </c>
    </row>
    <row r="5357" spans="1:4" x14ac:dyDescent="0.2">
      <c r="A5357" s="6" t="s">
        <v>7375</v>
      </c>
      <c r="B5357" s="6" t="s">
        <v>27772</v>
      </c>
      <c r="C5357" s="6" t="s">
        <v>12</v>
      </c>
      <c r="D5357" s="6" t="str">
        <f t="shared" si="83"/>
        <v>un</v>
      </c>
    </row>
    <row r="5358" spans="1:4" x14ac:dyDescent="0.2">
      <c r="A5358" s="6" t="s">
        <v>14093</v>
      </c>
      <c r="B5358" s="6" t="s">
        <v>27772</v>
      </c>
      <c r="C5358" s="6" t="s">
        <v>12</v>
      </c>
      <c r="D5358" s="6" t="str">
        <f t="shared" si="83"/>
        <v>un</v>
      </c>
    </row>
    <row r="5359" spans="1:4" x14ac:dyDescent="0.2">
      <c r="A5359" s="6" t="s">
        <v>7376</v>
      </c>
      <c r="B5359" s="6" t="s">
        <v>27773</v>
      </c>
      <c r="C5359" s="6" t="s">
        <v>12</v>
      </c>
      <c r="D5359" s="6" t="str">
        <f t="shared" si="83"/>
        <v>un</v>
      </c>
    </row>
    <row r="5360" spans="1:4" x14ac:dyDescent="0.2">
      <c r="A5360" s="6" t="s">
        <v>14094</v>
      </c>
      <c r="B5360" s="6" t="s">
        <v>27773</v>
      </c>
      <c r="C5360" s="6" t="s">
        <v>12</v>
      </c>
      <c r="D5360" s="6" t="str">
        <f t="shared" si="83"/>
        <v>un</v>
      </c>
    </row>
    <row r="5361" spans="1:4" x14ac:dyDescent="0.2">
      <c r="A5361" s="6" t="s">
        <v>7377</v>
      </c>
      <c r="B5361" s="6" t="s">
        <v>27774</v>
      </c>
      <c r="C5361" s="6" t="s">
        <v>12</v>
      </c>
      <c r="D5361" s="6" t="str">
        <f t="shared" si="83"/>
        <v>un</v>
      </c>
    </row>
    <row r="5362" spans="1:4" x14ac:dyDescent="0.2">
      <c r="A5362" s="6" t="s">
        <v>14095</v>
      </c>
      <c r="B5362" s="6" t="s">
        <v>27774</v>
      </c>
      <c r="C5362" s="6" t="s">
        <v>12</v>
      </c>
      <c r="D5362" s="6" t="str">
        <f t="shared" si="83"/>
        <v>un</v>
      </c>
    </row>
    <row r="5363" spans="1:4" x14ac:dyDescent="0.2">
      <c r="A5363" s="6" t="s">
        <v>7378</v>
      </c>
      <c r="B5363" s="6" t="s">
        <v>27775</v>
      </c>
      <c r="C5363" s="6" t="s">
        <v>12</v>
      </c>
      <c r="D5363" s="6" t="str">
        <f t="shared" si="83"/>
        <v>un</v>
      </c>
    </row>
    <row r="5364" spans="1:4" x14ac:dyDescent="0.2">
      <c r="A5364" s="6" t="s">
        <v>14096</v>
      </c>
      <c r="B5364" s="6" t="s">
        <v>27775</v>
      </c>
      <c r="C5364" s="6" t="s">
        <v>12</v>
      </c>
      <c r="D5364" s="6" t="str">
        <f t="shared" si="83"/>
        <v>un</v>
      </c>
    </row>
    <row r="5365" spans="1:4" x14ac:dyDescent="0.2">
      <c r="A5365" s="6" t="s">
        <v>7379</v>
      </c>
      <c r="B5365" s="6" t="s">
        <v>27776</v>
      </c>
      <c r="C5365" s="6" t="s">
        <v>12</v>
      </c>
      <c r="D5365" s="6" t="str">
        <f t="shared" si="83"/>
        <v>un</v>
      </c>
    </row>
    <row r="5366" spans="1:4" x14ac:dyDescent="0.2">
      <c r="A5366" s="6" t="s">
        <v>14097</v>
      </c>
      <c r="B5366" s="6" t="s">
        <v>27776</v>
      </c>
      <c r="C5366" s="6" t="s">
        <v>12</v>
      </c>
      <c r="D5366" s="6" t="str">
        <f t="shared" si="83"/>
        <v>un</v>
      </c>
    </row>
    <row r="5367" spans="1:4" x14ac:dyDescent="0.2">
      <c r="A5367" s="6" t="s">
        <v>7380</v>
      </c>
      <c r="B5367" s="6" t="s">
        <v>27777</v>
      </c>
      <c r="C5367" s="6" t="s">
        <v>12</v>
      </c>
      <c r="D5367" s="6" t="str">
        <f t="shared" si="83"/>
        <v>un</v>
      </c>
    </row>
    <row r="5368" spans="1:4" x14ac:dyDescent="0.2">
      <c r="A5368" s="6" t="s">
        <v>14098</v>
      </c>
      <c r="B5368" s="6" t="s">
        <v>27777</v>
      </c>
      <c r="C5368" s="6" t="s">
        <v>12</v>
      </c>
      <c r="D5368" s="6" t="str">
        <f t="shared" si="83"/>
        <v>un</v>
      </c>
    </row>
    <row r="5369" spans="1:4" x14ac:dyDescent="0.2">
      <c r="A5369" s="6" t="s">
        <v>7381</v>
      </c>
      <c r="B5369" s="6" t="s">
        <v>27778</v>
      </c>
      <c r="C5369" s="6" t="s">
        <v>12</v>
      </c>
      <c r="D5369" s="6" t="str">
        <f t="shared" si="83"/>
        <v>un</v>
      </c>
    </row>
    <row r="5370" spans="1:4" x14ac:dyDescent="0.2">
      <c r="A5370" s="6" t="s">
        <v>14099</v>
      </c>
      <c r="B5370" s="6" t="s">
        <v>27778</v>
      </c>
      <c r="C5370" s="6" t="s">
        <v>12</v>
      </c>
      <c r="D5370" s="6" t="str">
        <f t="shared" si="83"/>
        <v>un</v>
      </c>
    </row>
    <row r="5371" spans="1:4" x14ac:dyDescent="0.2">
      <c r="A5371" s="6" t="s">
        <v>7382</v>
      </c>
      <c r="B5371" s="6" t="s">
        <v>27779</v>
      </c>
      <c r="C5371" s="6" t="s">
        <v>12</v>
      </c>
      <c r="D5371" s="6" t="str">
        <f t="shared" si="83"/>
        <v>un</v>
      </c>
    </row>
    <row r="5372" spans="1:4" x14ac:dyDescent="0.2">
      <c r="A5372" s="6" t="s">
        <v>14100</v>
      </c>
      <c r="B5372" s="6" t="s">
        <v>27779</v>
      </c>
      <c r="C5372" s="6" t="s">
        <v>12</v>
      </c>
      <c r="D5372" s="6" t="str">
        <f t="shared" si="83"/>
        <v>un</v>
      </c>
    </row>
    <row r="5373" spans="1:4" x14ac:dyDescent="0.2">
      <c r="A5373" s="6" t="s">
        <v>7383</v>
      </c>
      <c r="B5373" s="6" t="s">
        <v>27780</v>
      </c>
      <c r="C5373" s="6" t="s">
        <v>12</v>
      </c>
      <c r="D5373" s="6" t="str">
        <f t="shared" si="83"/>
        <v>un</v>
      </c>
    </row>
    <row r="5374" spans="1:4" x14ac:dyDescent="0.2">
      <c r="A5374" s="6" t="s">
        <v>14101</v>
      </c>
      <c r="B5374" s="6" t="s">
        <v>27780</v>
      </c>
      <c r="C5374" s="6" t="s">
        <v>12</v>
      </c>
      <c r="D5374" s="6" t="str">
        <f t="shared" si="83"/>
        <v>un</v>
      </c>
    </row>
    <row r="5375" spans="1:4" x14ac:dyDescent="0.2">
      <c r="A5375" s="6" t="s">
        <v>7384</v>
      </c>
      <c r="B5375" s="6" t="s">
        <v>27781</v>
      </c>
      <c r="C5375" s="6" t="s">
        <v>12</v>
      </c>
      <c r="D5375" s="6" t="str">
        <f t="shared" si="83"/>
        <v>un</v>
      </c>
    </row>
    <row r="5376" spans="1:4" x14ac:dyDescent="0.2">
      <c r="A5376" s="6" t="s">
        <v>14102</v>
      </c>
      <c r="B5376" s="6" t="s">
        <v>27781</v>
      </c>
      <c r="C5376" s="6" t="s">
        <v>12</v>
      </c>
      <c r="D5376" s="6" t="str">
        <f t="shared" si="83"/>
        <v>un</v>
      </c>
    </row>
    <row r="5377" spans="1:4" x14ac:dyDescent="0.2">
      <c r="A5377" s="6" t="s">
        <v>7385</v>
      </c>
      <c r="B5377" s="6" t="s">
        <v>27782</v>
      </c>
      <c r="C5377" s="6" t="s">
        <v>12</v>
      </c>
      <c r="D5377" s="6" t="str">
        <f t="shared" si="83"/>
        <v>un</v>
      </c>
    </row>
    <row r="5378" spans="1:4" x14ac:dyDescent="0.2">
      <c r="A5378" s="6" t="s">
        <v>14103</v>
      </c>
      <c r="B5378" s="6" t="s">
        <v>27782</v>
      </c>
      <c r="C5378" s="6" t="s">
        <v>12</v>
      </c>
      <c r="D5378" s="6" t="str">
        <f t="shared" ref="D5378:D5441" si="84">LOWER(C5378)</f>
        <v>un</v>
      </c>
    </row>
    <row r="5379" spans="1:4" x14ac:dyDescent="0.2">
      <c r="A5379" s="6" t="s">
        <v>7386</v>
      </c>
      <c r="B5379" s="6" t="s">
        <v>27783</v>
      </c>
      <c r="C5379" s="6" t="s">
        <v>12</v>
      </c>
      <c r="D5379" s="6" t="str">
        <f t="shared" si="84"/>
        <v>un</v>
      </c>
    </row>
    <row r="5380" spans="1:4" x14ac:dyDescent="0.2">
      <c r="A5380" s="6" t="s">
        <v>14104</v>
      </c>
      <c r="B5380" s="6" t="s">
        <v>27783</v>
      </c>
      <c r="C5380" s="6" t="s">
        <v>12</v>
      </c>
      <c r="D5380" s="6" t="str">
        <f t="shared" si="84"/>
        <v>un</v>
      </c>
    </row>
    <row r="5381" spans="1:4" x14ac:dyDescent="0.2">
      <c r="A5381" s="6" t="s">
        <v>7387</v>
      </c>
      <c r="B5381" s="6" t="s">
        <v>27784</v>
      </c>
      <c r="C5381" s="6" t="s">
        <v>12</v>
      </c>
      <c r="D5381" s="6" t="str">
        <f t="shared" si="84"/>
        <v>un</v>
      </c>
    </row>
    <row r="5382" spans="1:4" x14ac:dyDescent="0.2">
      <c r="A5382" s="6" t="s">
        <v>14105</v>
      </c>
      <c r="B5382" s="6" t="s">
        <v>27784</v>
      </c>
      <c r="C5382" s="6" t="s">
        <v>12</v>
      </c>
      <c r="D5382" s="6" t="str">
        <f t="shared" si="84"/>
        <v>un</v>
      </c>
    </row>
    <row r="5383" spans="1:4" x14ac:dyDescent="0.2">
      <c r="A5383" s="6" t="s">
        <v>7388</v>
      </c>
      <c r="B5383" s="6" t="s">
        <v>27785</v>
      </c>
      <c r="C5383" s="6" t="s">
        <v>12</v>
      </c>
      <c r="D5383" s="6" t="str">
        <f t="shared" si="84"/>
        <v>un</v>
      </c>
    </row>
    <row r="5384" spans="1:4" x14ac:dyDescent="0.2">
      <c r="A5384" s="6" t="s">
        <v>14106</v>
      </c>
      <c r="B5384" s="6" t="s">
        <v>27785</v>
      </c>
      <c r="C5384" s="6" t="s">
        <v>12</v>
      </c>
      <c r="D5384" s="6" t="str">
        <f t="shared" si="84"/>
        <v>un</v>
      </c>
    </row>
    <row r="5385" spans="1:4" x14ac:dyDescent="0.2">
      <c r="A5385" s="6" t="s">
        <v>7389</v>
      </c>
      <c r="B5385" s="6" t="s">
        <v>27786</v>
      </c>
      <c r="C5385" s="6" t="s">
        <v>12</v>
      </c>
      <c r="D5385" s="6" t="str">
        <f t="shared" si="84"/>
        <v>un</v>
      </c>
    </row>
    <row r="5386" spans="1:4" x14ac:dyDescent="0.2">
      <c r="A5386" s="6" t="s">
        <v>14107</v>
      </c>
      <c r="B5386" s="6" t="s">
        <v>27786</v>
      </c>
      <c r="C5386" s="6" t="s">
        <v>12</v>
      </c>
      <c r="D5386" s="6" t="str">
        <f t="shared" si="84"/>
        <v>un</v>
      </c>
    </row>
    <row r="5387" spans="1:4" x14ac:dyDescent="0.2">
      <c r="A5387" s="6" t="s">
        <v>7390</v>
      </c>
      <c r="B5387" s="6" t="s">
        <v>27787</v>
      </c>
      <c r="C5387" s="6" t="s">
        <v>12</v>
      </c>
      <c r="D5387" s="6" t="str">
        <f t="shared" si="84"/>
        <v>un</v>
      </c>
    </row>
    <row r="5388" spans="1:4" x14ac:dyDescent="0.2">
      <c r="A5388" s="6" t="s">
        <v>14108</v>
      </c>
      <c r="B5388" s="6" t="s">
        <v>27787</v>
      </c>
      <c r="C5388" s="6" t="s">
        <v>12</v>
      </c>
      <c r="D5388" s="6" t="str">
        <f t="shared" si="84"/>
        <v>un</v>
      </c>
    </row>
    <row r="5389" spans="1:4" x14ac:dyDescent="0.2">
      <c r="A5389" s="6" t="s">
        <v>7391</v>
      </c>
      <c r="B5389" s="6" t="s">
        <v>27788</v>
      </c>
      <c r="C5389" s="6" t="s">
        <v>12</v>
      </c>
      <c r="D5389" s="6" t="str">
        <f t="shared" si="84"/>
        <v>un</v>
      </c>
    </row>
    <row r="5390" spans="1:4" x14ac:dyDescent="0.2">
      <c r="A5390" s="6" t="s">
        <v>14109</v>
      </c>
      <c r="B5390" s="6" t="s">
        <v>27788</v>
      </c>
      <c r="C5390" s="6" t="s">
        <v>12</v>
      </c>
      <c r="D5390" s="6" t="str">
        <f t="shared" si="84"/>
        <v>un</v>
      </c>
    </row>
    <row r="5391" spans="1:4" x14ac:dyDescent="0.2">
      <c r="A5391" s="6" t="s">
        <v>7392</v>
      </c>
      <c r="B5391" s="6" t="s">
        <v>27789</v>
      </c>
      <c r="C5391" s="6" t="s">
        <v>12</v>
      </c>
      <c r="D5391" s="6" t="str">
        <f t="shared" si="84"/>
        <v>un</v>
      </c>
    </row>
    <row r="5392" spans="1:4" x14ac:dyDescent="0.2">
      <c r="A5392" s="6" t="s">
        <v>14110</v>
      </c>
      <c r="B5392" s="6" t="s">
        <v>27789</v>
      </c>
      <c r="C5392" s="6" t="s">
        <v>12</v>
      </c>
      <c r="D5392" s="6" t="str">
        <f t="shared" si="84"/>
        <v>un</v>
      </c>
    </row>
    <row r="5393" spans="1:4" x14ac:dyDescent="0.2">
      <c r="A5393" s="6" t="s">
        <v>7393</v>
      </c>
      <c r="B5393" s="6" t="s">
        <v>27790</v>
      </c>
      <c r="C5393" s="6" t="s">
        <v>12</v>
      </c>
      <c r="D5393" s="6" t="str">
        <f t="shared" si="84"/>
        <v>un</v>
      </c>
    </row>
    <row r="5394" spans="1:4" x14ac:dyDescent="0.2">
      <c r="A5394" s="6" t="s">
        <v>14111</v>
      </c>
      <c r="B5394" s="6" t="s">
        <v>27790</v>
      </c>
      <c r="C5394" s="6" t="s">
        <v>12</v>
      </c>
      <c r="D5394" s="6" t="str">
        <f t="shared" si="84"/>
        <v>un</v>
      </c>
    </row>
    <row r="5395" spans="1:4" x14ac:dyDescent="0.2">
      <c r="A5395" s="6" t="s">
        <v>7394</v>
      </c>
      <c r="B5395" s="6" t="s">
        <v>27791</v>
      </c>
      <c r="C5395" s="6" t="s">
        <v>12</v>
      </c>
      <c r="D5395" s="6" t="str">
        <f t="shared" si="84"/>
        <v>un</v>
      </c>
    </row>
    <row r="5396" spans="1:4" x14ac:dyDescent="0.2">
      <c r="A5396" s="6" t="s">
        <v>14112</v>
      </c>
      <c r="B5396" s="6" t="s">
        <v>27791</v>
      </c>
      <c r="C5396" s="6" t="s">
        <v>12</v>
      </c>
      <c r="D5396" s="6" t="str">
        <f t="shared" si="84"/>
        <v>un</v>
      </c>
    </row>
    <row r="5397" spans="1:4" x14ac:dyDescent="0.2">
      <c r="A5397" s="6" t="s">
        <v>7395</v>
      </c>
      <c r="B5397" s="6" t="s">
        <v>27792</v>
      </c>
      <c r="C5397" s="6" t="s">
        <v>12</v>
      </c>
      <c r="D5397" s="6" t="str">
        <f t="shared" si="84"/>
        <v>un</v>
      </c>
    </row>
    <row r="5398" spans="1:4" x14ac:dyDescent="0.2">
      <c r="A5398" s="6" t="s">
        <v>14113</v>
      </c>
      <c r="B5398" s="6" t="s">
        <v>27792</v>
      </c>
      <c r="C5398" s="6" t="s">
        <v>12</v>
      </c>
      <c r="D5398" s="6" t="str">
        <f t="shared" si="84"/>
        <v>un</v>
      </c>
    </row>
    <row r="5399" spans="1:4" x14ac:dyDescent="0.2">
      <c r="A5399" s="6" t="s">
        <v>7396</v>
      </c>
      <c r="B5399" s="6" t="s">
        <v>27793</v>
      </c>
      <c r="C5399" s="6" t="s">
        <v>12</v>
      </c>
      <c r="D5399" s="6" t="str">
        <f t="shared" si="84"/>
        <v>un</v>
      </c>
    </row>
    <row r="5400" spans="1:4" x14ac:dyDescent="0.2">
      <c r="A5400" s="6" t="s">
        <v>14114</v>
      </c>
      <c r="B5400" s="6" t="s">
        <v>27793</v>
      </c>
      <c r="C5400" s="6" t="s">
        <v>12</v>
      </c>
      <c r="D5400" s="6" t="str">
        <f t="shared" si="84"/>
        <v>un</v>
      </c>
    </row>
    <row r="5401" spans="1:4" x14ac:dyDescent="0.2">
      <c r="A5401" s="6" t="s">
        <v>7397</v>
      </c>
      <c r="B5401" s="6" t="s">
        <v>27794</v>
      </c>
      <c r="C5401" s="6" t="s">
        <v>12</v>
      </c>
      <c r="D5401" s="6" t="str">
        <f t="shared" si="84"/>
        <v>un</v>
      </c>
    </row>
    <row r="5402" spans="1:4" x14ac:dyDescent="0.2">
      <c r="A5402" s="6" t="s">
        <v>14115</v>
      </c>
      <c r="B5402" s="6" t="s">
        <v>27794</v>
      </c>
      <c r="C5402" s="6" t="s">
        <v>12</v>
      </c>
      <c r="D5402" s="6" t="str">
        <f t="shared" si="84"/>
        <v>un</v>
      </c>
    </row>
    <row r="5403" spans="1:4" x14ac:dyDescent="0.2">
      <c r="A5403" s="6" t="s">
        <v>7398</v>
      </c>
      <c r="B5403" s="6" t="s">
        <v>27795</v>
      </c>
      <c r="C5403" s="6" t="s">
        <v>12</v>
      </c>
      <c r="D5403" s="6" t="str">
        <f t="shared" si="84"/>
        <v>un</v>
      </c>
    </row>
    <row r="5404" spans="1:4" x14ac:dyDescent="0.2">
      <c r="A5404" s="6" t="s">
        <v>14116</v>
      </c>
      <c r="B5404" s="6" t="s">
        <v>27795</v>
      </c>
      <c r="C5404" s="6" t="s">
        <v>12</v>
      </c>
      <c r="D5404" s="6" t="str">
        <f t="shared" si="84"/>
        <v>un</v>
      </c>
    </row>
    <row r="5405" spans="1:4" x14ac:dyDescent="0.2">
      <c r="A5405" s="6" t="s">
        <v>7399</v>
      </c>
      <c r="B5405" s="6" t="s">
        <v>27796</v>
      </c>
      <c r="C5405" s="6" t="s">
        <v>12</v>
      </c>
      <c r="D5405" s="6" t="str">
        <f t="shared" si="84"/>
        <v>un</v>
      </c>
    </row>
    <row r="5406" spans="1:4" x14ac:dyDescent="0.2">
      <c r="A5406" s="6" t="s">
        <v>14117</v>
      </c>
      <c r="B5406" s="6" t="s">
        <v>27796</v>
      </c>
      <c r="C5406" s="6" t="s">
        <v>12</v>
      </c>
      <c r="D5406" s="6" t="str">
        <f t="shared" si="84"/>
        <v>un</v>
      </c>
    </row>
    <row r="5407" spans="1:4" x14ac:dyDescent="0.2">
      <c r="A5407" s="6" t="s">
        <v>7400</v>
      </c>
      <c r="B5407" s="6" t="s">
        <v>27797</v>
      </c>
      <c r="C5407" s="6" t="s">
        <v>12</v>
      </c>
      <c r="D5407" s="6" t="str">
        <f t="shared" si="84"/>
        <v>un</v>
      </c>
    </row>
    <row r="5408" spans="1:4" x14ac:dyDescent="0.2">
      <c r="A5408" s="6" t="s">
        <v>14118</v>
      </c>
      <c r="B5408" s="6" t="s">
        <v>27797</v>
      </c>
      <c r="C5408" s="6" t="s">
        <v>12</v>
      </c>
      <c r="D5408" s="6" t="str">
        <f t="shared" si="84"/>
        <v>un</v>
      </c>
    </row>
    <row r="5409" spans="1:4" x14ac:dyDescent="0.2">
      <c r="A5409" s="6" t="s">
        <v>7401</v>
      </c>
      <c r="B5409" s="6" t="s">
        <v>27798</v>
      </c>
      <c r="C5409" s="6" t="s">
        <v>12</v>
      </c>
      <c r="D5409" s="6" t="str">
        <f t="shared" si="84"/>
        <v>un</v>
      </c>
    </row>
    <row r="5410" spans="1:4" x14ac:dyDescent="0.2">
      <c r="A5410" s="6" t="s">
        <v>14119</v>
      </c>
      <c r="B5410" s="6" t="s">
        <v>27798</v>
      </c>
      <c r="C5410" s="6" t="s">
        <v>12</v>
      </c>
      <c r="D5410" s="6" t="str">
        <f t="shared" si="84"/>
        <v>un</v>
      </c>
    </row>
    <row r="5411" spans="1:4" x14ac:dyDescent="0.2">
      <c r="A5411" s="6" t="s">
        <v>7402</v>
      </c>
      <c r="B5411" s="6" t="s">
        <v>27799</v>
      </c>
      <c r="C5411" s="6" t="s">
        <v>12</v>
      </c>
      <c r="D5411" s="6" t="str">
        <f t="shared" si="84"/>
        <v>un</v>
      </c>
    </row>
    <row r="5412" spans="1:4" x14ac:dyDescent="0.2">
      <c r="A5412" s="6" t="s">
        <v>14120</v>
      </c>
      <c r="B5412" s="6" t="s">
        <v>27799</v>
      </c>
      <c r="C5412" s="6" t="s">
        <v>12</v>
      </c>
      <c r="D5412" s="6" t="str">
        <f t="shared" si="84"/>
        <v>un</v>
      </c>
    </row>
    <row r="5413" spans="1:4" x14ac:dyDescent="0.2">
      <c r="A5413" s="6" t="s">
        <v>7403</v>
      </c>
      <c r="B5413" s="6" t="s">
        <v>27800</v>
      </c>
      <c r="C5413" s="6" t="s">
        <v>12</v>
      </c>
      <c r="D5413" s="6" t="str">
        <f t="shared" si="84"/>
        <v>un</v>
      </c>
    </row>
    <row r="5414" spans="1:4" x14ac:dyDescent="0.2">
      <c r="A5414" s="6" t="s">
        <v>14121</v>
      </c>
      <c r="B5414" s="6" t="s">
        <v>27800</v>
      </c>
      <c r="C5414" s="6" t="s">
        <v>12</v>
      </c>
      <c r="D5414" s="6" t="str">
        <f t="shared" si="84"/>
        <v>un</v>
      </c>
    </row>
    <row r="5415" spans="1:4" x14ac:dyDescent="0.2">
      <c r="A5415" s="6" t="s">
        <v>7404</v>
      </c>
      <c r="B5415" s="6" t="s">
        <v>27801</v>
      </c>
      <c r="C5415" s="6" t="s">
        <v>12</v>
      </c>
      <c r="D5415" s="6" t="str">
        <f t="shared" si="84"/>
        <v>un</v>
      </c>
    </row>
    <row r="5416" spans="1:4" x14ac:dyDescent="0.2">
      <c r="A5416" s="6" t="s">
        <v>14122</v>
      </c>
      <c r="B5416" s="6" t="s">
        <v>27801</v>
      </c>
      <c r="C5416" s="6" t="s">
        <v>12</v>
      </c>
      <c r="D5416" s="6" t="str">
        <f t="shared" si="84"/>
        <v>un</v>
      </c>
    </row>
    <row r="5417" spans="1:4" x14ac:dyDescent="0.2">
      <c r="A5417" s="6" t="s">
        <v>7405</v>
      </c>
      <c r="B5417" s="6" t="s">
        <v>27802</v>
      </c>
      <c r="C5417" s="6" t="s">
        <v>12</v>
      </c>
      <c r="D5417" s="6" t="str">
        <f t="shared" si="84"/>
        <v>un</v>
      </c>
    </row>
    <row r="5418" spans="1:4" x14ac:dyDescent="0.2">
      <c r="A5418" s="6" t="s">
        <v>14123</v>
      </c>
      <c r="B5418" s="6" t="s">
        <v>27802</v>
      </c>
      <c r="C5418" s="6" t="s">
        <v>12</v>
      </c>
      <c r="D5418" s="6" t="str">
        <f t="shared" si="84"/>
        <v>un</v>
      </c>
    </row>
    <row r="5419" spans="1:4" x14ac:dyDescent="0.2">
      <c r="A5419" s="6" t="s">
        <v>7406</v>
      </c>
      <c r="B5419" s="6" t="s">
        <v>27803</v>
      </c>
      <c r="C5419" s="6" t="s">
        <v>12</v>
      </c>
      <c r="D5419" s="6" t="str">
        <f t="shared" si="84"/>
        <v>un</v>
      </c>
    </row>
    <row r="5420" spans="1:4" x14ac:dyDescent="0.2">
      <c r="A5420" s="6" t="s">
        <v>14124</v>
      </c>
      <c r="B5420" s="6" t="s">
        <v>27803</v>
      </c>
      <c r="C5420" s="6" t="s">
        <v>12</v>
      </c>
      <c r="D5420" s="6" t="str">
        <f t="shared" si="84"/>
        <v>un</v>
      </c>
    </row>
    <row r="5421" spans="1:4" x14ac:dyDescent="0.2">
      <c r="A5421" s="6" t="s">
        <v>7407</v>
      </c>
      <c r="B5421" s="6" t="s">
        <v>27804</v>
      </c>
      <c r="C5421" s="6" t="s">
        <v>12</v>
      </c>
      <c r="D5421" s="6" t="str">
        <f t="shared" si="84"/>
        <v>un</v>
      </c>
    </row>
    <row r="5422" spans="1:4" x14ac:dyDescent="0.2">
      <c r="A5422" s="6" t="s">
        <v>14125</v>
      </c>
      <c r="B5422" s="6" t="s">
        <v>27804</v>
      </c>
      <c r="C5422" s="6" t="s">
        <v>12</v>
      </c>
      <c r="D5422" s="6" t="str">
        <f t="shared" si="84"/>
        <v>un</v>
      </c>
    </row>
    <row r="5423" spans="1:4" x14ac:dyDescent="0.2">
      <c r="A5423" s="6" t="s">
        <v>7408</v>
      </c>
      <c r="B5423" s="6" t="s">
        <v>27805</v>
      </c>
      <c r="C5423" s="6" t="s">
        <v>12</v>
      </c>
      <c r="D5423" s="6" t="str">
        <f t="shared" si="84"/>
        <v>un</v>
      </c>
    </row>
    <row r="5424" spans="1:4" x14ac:dyDescent="0.2">
      <c r="A5424" s="6" t="s">
        <v>14126</v>
      </c>
      <c r="B5424" s="6" t="s">
        <v>27805</v>
      </c>
      <c r="C5424" s="6" t="s">
        <v>12</v>
      </c>
      <c r="D5424" s="6" t="str">
        <f t="shared" si="84"/>
        <v>un</v>
      </c>
    </row>
    <row r="5425" spans="1:4" x14ac:dyDescent="0.2">
      <c r="A5425" s="6" t="s">
        <v>7409</v>
      </c>
      <c r="B5425" s="6" t="s">
        <v>27806</v>
      </c>
      <c r="C5425" s="6" t="s">
        <v>12</v>
      </c>
      <c r="D5425" s="6" t="str">
        <f t="shared" si="84"/>
        <v>un</v>
      </c>
    </row>
    <row r="5426" spans="1:4" x14ac:dyDescent="0.2">
      <c r="A5426" s="6" t="s">
        <v>14127</v>
      </c>
      <c r="B5426" s="6" t="s">
        <v>27806</v>
      </c>
      <c r="C5426" s="6" t="s">
        <v>12</v>
      </c>
      <c r="D5426" s="6" t="str">
        <f t="shared" si="84"/>
        <v>un</v>
      </c>
    </row>
    <row r="5427" spans="1:4" x14ac:dyDescent="0.2">
      <c r="A5427" s="6" t="s">
        <v>7410</v>
      </c>
      <c r="B5427" s="6" t="s">
        <v>27807</v>
      </c>
      <c r="C5427" s="6" t="s">
        <v>12</v>
      </c>
      <c r="D5427" s="6" t="str">
        <f t="shared" si="84"/>
        <v>un</v>
      </c>
    </row>
    <row r="5428" spans="1:4" x14ac:dyDescent="0.2">
      <c r="A5428" s="6" t="s">
        <v>14128</v>
      </c>
      <c r="B5428" s="6" t="s">
        <v>27807</v>
      </c>
      <c r="C5428" s="6" t="s">
        <v>12</v>
      </c>
      <c r="D5428" s="6" t="str">
        <f t="shared" si="84"/>
        <v>un</v>
      </c>
    </row>
    <row r="5429" spans="1:4" x14ac:dyDescent="0.2">
      <c r="A5429" s="6" t="s">
        <v>7411</v>
      </c>
      <c r="B5429" s="6" t="s">
        <v>27808</v>
      </c>
      <c r="C5429" s="6" t="s">
        <v>12</v>
      </c>
      <c r="D5429" s="6" t="str">
        <f t="shared" si="84"/>
        <v>un</v>
      </c>
    </row>
    <row r="5430" spans="1:4" x14ac:dyDescent="0.2">
      <c r="A5430" s="6" t="s">
        <v>14129</v>
      </c>
      <c r="B5430" s="6" t="s">
        <v>27808</v>
      </c>
      <c r="C5430" s="6" t="s">
        <v>12</v>
      </c>
      <c r="D5430" s="6" t="str">
        <f t="shared" si="84"/>
        <v>un</v>
      </c>
    </row>
    <row r="5431" spans="1:4" x14ac:dyDescent="0.2">
      <c r="A5431" s="6" t="s">
        <v>7412</v>
      </c>
      <c r="B5431" s="6" t="s">
        <v>27809</v>
      </c>
      <c r="C5431" s="6" t="s">
        <v>12</v>
      </c>
      <c r="D5431" s="6" t="str">
        <f t="shared" si="84"/>
        <v>un</v>
      </c>
    </row>
    <row r="5432" spans="1:4" x14ac:dyDescent="0.2">
      <c r="A5432" s="6" t="s">
        <v>14130</v>
      </c>
      <c r="B5432" s="6" t="s">
        <v>27809</v>
      </c>
      <c r="C5432" s="6" t="s">
        <v>12</v>
      </c>
      <c r="D5432" s="6" t="str">
        <f t="shared" si="84"/>
        <v>un</v>
      </c>
    </row>
    <row r="5433" spans="1:4" x14ac:dyDescent="0.2">
      <c r="A5433" s="6" t="s">
        <v>7413</v>
      </c>
      <c r="B5433" s="6" t="s">
        <v>27810</v>
      </c>
      <c r="C5433" s="6" t="s">
        <v>12</v>
      </c>
      <c r="D5433" s="6" t="str">
        <f t="shared" si="84"/>
        <v>un</v>
      </c>
    </row>
    <row r="5434" spans="1:4" x14ac:dyDescent="0.2">
      <c r="A5434" s="6" t="s">
        <v>14131</v>
      </c>
      <c r="B5434" s="6" t="s">
        <v>27810</v>
      </c>
      <c r="C5434" s="6" t="s">
        <v>12</v>
      </c>
      <c r="D5434" s="6" t="str">
        <f t="shared" si="84"/>
        <v>un</v>
      </c>
    </row>
    <row r="5435" spans="1:4" x14ac:dyDescent="0.2">
      <c r="A5435" s="6" t="s">
        <v>7414</v>
      </c>
      <c r="B5435" s="6" t="s">
        <v>27811</v>
      </c>
      <c r="C5435" s="6" t="s">
        <v>12</v>
      </c>
      <c r="D5435" s="6" t="str">
        <f t="shared" si="84"/>
        <v>un</v>
      </c>
    </row>
    <row r="5436" spans="1:4" x14ac:dyDescent="0.2">
      <c r="A5436" s="6" t="s">
        <v>14132</v>
      </c>
      <c r="B5436" s="6" t="s">
        <v>27811</v>
      </c>
      <c r="C5436" s="6" t="s">
        <v>12</v>
      </c>
      <c r="D5436" s="6" t="str">
        <f t="shared" si="84"/>
        <v>un</v>
      </c>
    </row>
    <row r="5437" spans="1:4" x14ac:dyDescent="0.2">
      <c r="A5437" s="6" t="s">
        <v>7415</v>
      </c>
      <c r="B5437" s="6" t="s">
        <v>27812</v>
      </c>
      <c r="C5437" s="6" t="s">
        <v>12</v>
      </c>
      <c r="D5437" s="6" t="str">
        <f t="shared" si="84"/>
        <v>un</v>
      </c>
    </row>
    <row r="5438" spans="1:4" x14ac:dyDescent="0.2">
      <c r="A5438" s="6" t="s">
        <v>14133</v>
      </c>
      <c r="B5438" s="6" t="s">
        <v>27812</v>
      </c>
      <c r="C5438" s="6" t="s">
        <v>12</v>
      </c>
      <c r="D5438" s="6" t="str">
        <f t="shared" si="84"/>
        <v>un</v>
      </c>
    </row>
    <row r="5439" spans="1:4" x14ac:dyDescent="0.2">
      <c r="A5439" s="6" t="s">
        <v>1685</v>
      </c>
      <c r="B5439" s="6" t="s">
        <v>27813</v>
      </c>
      <c r="C5439" s="6" t="s">
        <v>12</v>
      </c>
      <c r="D5439" s="6" t="str">
        <f t="shared" si="84"/>
        <v>un</v>
      </c>
    </row>
    <row r="5440" spans="1:4" x14ac:dyDescent="0.2">
      <c r="A5440" s="6" t="s">
        <v>14134</v>
      </c>
      <c r="B5440" s="6" t="s">
        <v>27813</v>
      </c>
      <c r="C5440" s="6" t="s">
        <v>12</v>
      </c>
      <c r="D5440" s="6" t="str">
        <f t="shared" si="84"/>
        <v>un</v>
      </c>
    </row>
    <row r="5441" spans="1:4" x14ac:dyDescent="0.2">
      <c r="A5441" s="6" t="s">
        <v>1686</v>
      </c>
      <c r="B5441" s="6" t="s">
        <v>27814</v>
      </c>
      <c r="C5441" s="6" t="s">
        <v>12</v>
      </c>
      <c r="D5441" s="6" t="str">
        <f t="shared" si="84"/>
        <v>un</v>
      </c>
    </row>
    <row r="5442" spans="1:4" x14ac:dyDescent="0.2">
      <c r="A5442" s="6" t="s">
        <v>14135</v>
      </c>
      <c r="B5442" s="6" t="s">
        <v>27814</v>
      </c>
      <c r="C5442" s="6" t="s">
        <v>12</v>
      </c>
      <c r="D5442" s="6" t="str">
        <f t="shared" ref="D5442:D5505" si="85">LOWER(C5442)</f>
        <v>un</v>
      </c>
    </row>
    <row r="5443" spans="1:4" x14ac:dyDescent="0.2">
      <c r="A5443" s="6" t="s">
        <v>1687</v>
      </c>
      <c r="B5443" s="6" t="s">
        <v>27815</v>
      </c>
      <c r="C5443" s="6" t="s">
        <v>12</v>
      </c>
      <c r="D5443" s="6" t="str">
        <f t="shared" si="85"/>
        <v>un</v>
      </c>
    </row>
    <row r="5444" spans="1:4" x14ac:dyDescent="0.2">
      <c r="A5444" s="6" t="s">
        <v>14136</v>
      </c>
      <c r="B5444" s="6" t="s">
        <v>27815</v>
      </c>
      <c r="C5444" s="6" t="s">
        <v>12</v>
      </c>
      <c r="D5444" s="6" t="str">
        <f t="shared" si="85"/>
        <v>un</v>
      </c>
    </row>
    <row r="5445" spans="1:4" x14ac:dyDescent="0.2">
      <c r="A5445" s="6" t="s">
        <v>1688</v>
      </c>
      <c r="B5445" s="6" t="s">
        <v>27816</v>
      </c>
      <c r="C5445" s="6" t="s">
        <v>12</v>
      </c>
      <c r="D5445" s="6" t="str">
        <f t="shared" si="85"/>
        <v>un</v>
      </c>
    </row>
    <row r="5446" spans="1:4" x14ac:dyDescent="0.2">
      <c r="A5446" s="6" t="s">
        <v>14137</v>
      </c>
      <c r="B5446" s="6" t="s">
        <v>27816</v>
      </c>
      <c r="C5446" s="6" t="s">
        <v>12</v>
      </c>
      <c r="D5446" s="6" t="str">
        <f t="shared" si="85"/>
        <v>un</v>
      </c>
    </row>
    <row r="5447" spans="1:4" x14ac:dyDescent="0.2">
      <c r="A5447" s="6" t="s">
        <v>1689</v>
      </c>
      <c r="B5447" s="6" t="s">
        <v>27817</v>
      </c>
      <c r="C5447" s="6" t="s">
        <v>12</v>
      </c>
      <c r="D5447" s="6" t="str">
        <f t="shared" si="85"/>
        <v>un</v>
      </c>
    </row>
    <row r="5448" spans="1:4" x14ac:dyDescent="0.2">
      <c r="A5448" s="6" t="s">
        <v>14138</v>
      </c>
      <c r="B5448" s="6" t="s">
        <v>27817</v>
      </c>
      <c r="C5448" s="6" t="s">
        <v>12</v>
      </c>
      <c r="D5448" s="6" t="str">
        <f t="shared" si="85"/>
        <v>un</v>
      </c>
    </row>
    <row r="5449" spans="1:4" x14ac:dyDescent="0.2">
      <c r="A5449" s="6" t="s">
        <v>1690</v>
      </c>
      <c r="B5449" s="6" t="s">
        <v>27818</v>
      </c>
      <c r="C5449" s="6" t="s">
        <v>12</v>
      </c>
      <c r="D5449" s="6" t="str">
        <f t="shared" si="85"/>
        <v>un</v>
      </c>
    </row>
    <row r="5450" spans="1:4" x14ac:dyDescent="0.2">
      <c r="A5450" s="6" t="s">
        <v>14139</v>
      </c>
      <c r="B5450" s="6" t="s">
        <v>27818</v>
      </c>
      <c r="C5450" s="6" t="s">
        <v>12</v>
      </c>
      <c r="D5450" s="6" t="str">
        <f t="shared" si="85"/>
        <v>un</v>
      </c>
    </row>
    <row r="5451" spans="1:4" x14ac:dyDescent="0.2">
      <c r="A5451" s="6" t="s">
        <v>1691</v>
      </c>
      <c r="B5451" s="6" t="s">
        <v>27819</v>
      </c>
      <c r="C5451" s="6" t="s">
        <v>12</v>
      </c>
      <c r="D5451" s="6" t="str">
        <f t="shared" si="85"/>
        <v>un</v>
      </c>
    </row>
    <row r="5452" spans="1:4" x14ac:dyDescent="0.2">
      <c r="A5452" s="6" t="s">
        <v>14140</v>
      </c>
      <c r="B5452" s="6" t="s">
        <v>27819</v>
      </c>
      <c r="C5452" s="6" t="s">
        <v>12</v>
      </c>
      <c r="D5452" s="6" t="str">
        <f t="shared" si="85"/>
        <v>un</v>
      </c>
    </row>
    <row r="5453" spans="1:4" x14ac:dyDescent="0.2">
      <c r="A5453" s="6" t="s">
        <v>1692</v>
      </c>
      <c r="B5453" s="6" t="s">
        <v>27820</v>
      </c>
      <c r="C5453" s="6" t="s">
        <v>12</v>
      </c>
      <c r="D5453" s="6" t="str">
        <f t="shared" si="85"/>
        <v>un</v>
      </c>
    </row>
    <row r="5454" spans="1:4" x14ac:dyDescent="0.2">
      <c r="A5454" s="6" t="s">
        <v>14141</v>
      </c>
      <c r="B5454" s="6" t="s">
        <v>27820</v>
      </c>
      <c r="C5454" s="6" t="s">
        <v>12</v>
      </c>
      <c r="D5454" s="6" t="str">
        <f t="shared" si="85"/>
        <v>un</v>
      </c>
    </row>
    <row r="5455" spans="1:4" x14ac:dyDescent="0.2">
      <c r="A5455" s="6" t="s">
        <v>1693</v>
      </c>
      <c r="B5455" s="6" t="s">
        <v>27821</v>
      </c>
      <c r="C5455" s="6" t="s">
        <v>12</v>
      </c>
      <c r="D5455" s="6" t="str">
        <f t="shared" si="85"/>
        <v>un</v>
      </c>
    </row>
    <row r="5456" spans="1:4" x14ac:dyDescent="0.2">
      <c r="A5456" s="6" t="s">
        <v>14142</v>
      </c>
      <c r="B5456" s="6" t="s">
        <v>27821</v>
      </c>
      <c r="C5456" s="6" t="s">
        <v>12</v>
      </c>
      <c r="D5456" s="6" t="str">
        <f t="shared" si="85"/>
        <v>un</v>
      </c>
    </row>
    <row r="5457" spans="1:4" x14ac:dyDescent="0.2">
      <c r="A5457" s="6" t="s">
        <v>1694</v>
      </c>
      <c r="B5457" s="6" t="s">
        <v>27822</v>
      </c>
      <c r="C5457" s="6" t="s">
        <v>12</v>
      </c>
      <c r="D5457" s="6" t="str">
        <f t="shared" si="85"/>
        <v>un</v>
      </c>
    </row>
    <row r="5458" spans="1:4" x14ac:dyDescent="0.2">
      <c r="A5458" s="6" t="s">
        <v>14143</v>
      </c>
      <c r="B5458" s="6" t="s">
        <v>27822</v>
      </c>
      <c r="C5458" s="6" t="s">
        <v>12</v>
      </c>
      <c r="D5458" s="6" t="str">
        <f t="shared" si="85"/>
        <v>un</v>
      </c>
    </row>
    <row r="5459" spans="1:4" x14ac:dyDescent="0.2">
      <c r="A5459" s="6" t="s">
        <v>1695</v>
      </c>
      <c r="B5459" s="6" t="s">
        <v>27823</v>
      </c>
      <c r="C5459" s="6" t="s">
        <v>12</v>
      </c>
      <c r="D5459" s="6" t="str">
        <f t="shared" si="85"/>
        <v>un</v>
      </c>
    </row>
    <row r="5460" spans="1:4" x14ac:dyDescent="0.2">
      <c r="A5460" s="6" t="s">
        <v>14144</v>
      </c>
      <c r="B5460" s="6" t="s">
        <v>27823</v>
      </c>
      <c r="C5460" s="6" t="s">
        <v>12</v>
      </c>
      <c r="D5460" s="6" t="str">
        <f t="shared" si="85"/>
        <v>un</v>
      </c>
    </row>
    <row r="5461" spans="1:4" x14ac:dyDescent="0.2">
      <c r="A5461" s="6" t="s">
        <v>1696</v>
      </c>
      <c r="B5461" s="6" t="s">
        <v>27824</v>
      </c>
      <c r="C5461" s="6" t="s">
        <v>12</v>
      </c>
      <c r="D5461" s="6" t="str">
        <f t="shared" si="85"/>
        <v>un</v>
      </c>
    </row>
    <row r="5462" spans="1:4" x14ac:dyDescent="0.2">
      <c r="A5462" s="6" t="s">
        <v>14145</v>
      </c>
      <c r="B5462" s="6" t="s">
        <v>27824</v>
      </c>
      <c r="C5462" s="6" t="s">
        <v>12</v>
      </c>
      <c r="D5462" s="6" t="str">
        <f t="shared" si="85"/>
        <v>un</v>
      </c>
    </row>
    <row r="5463" spans="1:4" x14ac:dyDescent="0.2">
      <c r="A5463" s="6" t="s">
        <v>1697</v>
      </c>
      <c r="B5463" s="6" t="s">
        <v>27825</v>
      </c>
      <c r="C5463" s="6" t="s">
        <v>12</v>
      </c>
      <c r="D5463" s="6" t="str">
        <f t="shared" si="85"/>
        <v>un</v>
      </c>
    </row>
    <row r="5464" spans="1:4" x14ac:dyDescent="0.2">
      <c r="A5464" s="6" t="s">
        <v>14146</v>
      </c>
      <c r="B5464" s="6" t="s">
        <v>27825</v>
      </c>
      <c r="C5464" s="6" t="s">
        <v>12</v>
      </c>
      <c r="D5464" s="6" t="str">
        <f t="shared" si="85"/>
        <v>un</v>
      </c>
    </row>
    <row r="5465" spans="1:4" x14ac:dyDescent="0.2">
      <c r="A5465" s="6" t="s">
        <v>1698</v>
      </c>
      <c r="B5465" s="6" t="s">
        <v>27826</v>
      </c>
      <c r="C5465" s="6" t="s">
        <v>12</v>
      </c>
      <c r="D5465" s="6" t="str">
        <f t="shared" si="85"/>
        <v>un</v>
      </c>
    </row>
    <row r="5466" spans="1:4" x14ac:dyDescent="0.2">
      <c r="A5466" s="6" t="s">
        <v>14147</v>
      </c>
      <c r="B5466" s="6" t="s">
        <v>27826</v>
      </c>
      <c r="C5466" s="6" t="s">
        <v>12</v>
      </c>
      <c r="D5466" s="6" t="str">
        <f t="shared" si="85"/>
        <v>un</v>
      </c>
    </row>
    <row r="5467" spans="1:4" x14ac:dyDescent="0.2">
      <c r="A5467" s="6" t="s">
        <v>1699</v>
      </c>
      <c r="B5467" s="6" t="s">
        <v>27827</v>
      </c>
      <c r="C5467" s="6" t="s">
        <v>12</v>
      </c>
      <c r="D5467" s="6" t="str">
        <f t="shared" si="85"/>
        <v>un</v>
      </c>
    </row>
    <row r="5468" spans="1:4" x14ac:dyDescent="0.2">
      <c r="A5468" s="6" t="s">
        <v>14148</v>
      </c>
      <c r="B5468" s="6" t="s">
        <v>27827</v>
      </c>
      <c r="C5468" s="6" t="s">
        <v>12</v>
      </c>
      <c r="D5468" s="6" t="str">
        <f t="shared" si="85"/>
        <v>un</v>
      </c>
    </row>
    <row r="5469" spans="1:4" x14ac:dyDescent="0.2">
      <c r="A5469" s="6" t="s">
        <v>1700</v>
      </c>
      <c r="B5469" s="6" t="s">
        <v>27828</v>
      </c>
      <c r="C5469" s="6" t="s">
        <v>12</v>
      </c>
      <c r="D5469" s="6" t="str">
        <f t="shared" si="85"/>
        <v>un</v>
      </c>
    </row>
    <row r="5470" spans="1:4" x14ac:dyDescent="0.2">
      <c r="A5470" s="6" t="s">
        <v>14149</v>
      </c>
      <c r="B5470" s="6" t="s">
        <v>27828</v>
      </c>
      <c r="C5470" s="6" t="s">
        <v>12</v>
      </c>
      <c r="D5470" s="6" t="str">
        <f t="shared" si="85"/>
        <v>un</v>
      </c>
    </row>
    <row r="5471" spans="1:4" x14ac:dyDescent="0.2">
      <c r="A5471" s="6" t="s">
        <v>1701</v>
      </c>
      <c r="B5471" s="6" t="s">
        <v>27829</v>
      </c>
      <c r="C5471" s="6" t="s">
        <v>12</v>
      </c>
      <c r="D5471" s="6" t="str">
        <f t="shared" si="85"/>
        <v>un</v>
      </c>
    </row>
    <row r="5472" spans="1:4" x14ac:dyDescent="0.2">
      <c r="A5472" s="6" t="s">
        <v>14150</v>
      </c>
      <c r="B5472" s="6" t="s">
        <v>27829</v>
      </c>
      <c r="C5472" s="6" t="s">
        <v>12</v>
      </c>
      <c r="D5472" s="6" t="str">
        <f t="shared" si="85"/>
        <v>un</v>
      </c>
    </row>
    <row r="5473" spans="1:4" x14ac:dyDescent="0.2">
      <c r="A5473" s="6" t="s">
        <v>1702</v>
      </c>
      <c r="B5473" s="6" t="s">
        <v>27830</v>
      </c>
      <c r="C5473" s="6" t="s">
        <v>12</v>
      </c>
      <c r="D5473" s="6" t="str">
        <f t="shared" si="85"/>
        <v>un</v>
      </c>
    </row>
    <row r="5474" spans="1:4" x14ac:dyDescent="0.2">
      <c r="A5474" s="6" t="s">
        <v>14151</v>
      </c>
      <c r="B5474" s="6" t="s">
        <v>27830</v>
      </c>
      <c r="C5474" s="6" t="s">
        <v>12</v>
      </c>
      <c r="D5474" s="6" t="str">
        <f t="shared" si="85"/>
        <v>un</v>
      </c>
    </row>
    <row r="5475" spans="1:4" x14ac:dyDescent="0.2">
      <c r="A5475" s="6" t="s">
        <v>1703</v>
      </c>
      <c r="B5475" s="6" t="s">
        <v>27831</v>
      </c>
      <c r="C5475" s="6" t="s">
        <v>12</v>
      </c>
      <c r="D5475" s="6" t="str">
        <f t="shared" si="85"/>
        <v>un</v>
      </c>
    </row>
    <row r="5476" spans="1:4" x14ac:dyDescent="0.2">
      <c r="A5476" s="6" t="s">
        <v>14152</v>
      </c>
      <c r="B5476" s="6" t="s">
        <v>27831</v>
      </c>
      <c r="C5476" s="6" t="s">
        <v>12</v>
      </c>
      <c r="D5476" s="6" t="str">
        <f t="shared" si="85"/>
        <v>un</v>
      </c>
    </row>
    <row r="5477" spans="1:4" x14ac:dyDescent="0.2">
      <c r="A5477" s="6" t="s">
        <v>1704</v>
      </c>
      <c r="B5477" s="6" t="s">
        <v>27832</v>
      </c>
      <c r="C5477" s="6" t="s">
        <v>12</v>
      </c>
      <c r="D5477" s="6" t="str">
        <f t="shared" si="85"/>
        <v>un</v>
      </c>
    </row>
    <row r="5478" spans="1:4" x14ac:dyDescent="0.2">
      <c r="A5478" s="6" t="s">
        <v>14153</v>
      </c>
      <c r="B5478" s="6" t="s">
        <v>27832</v>
      </c>
      <c r="C5478" s="6" t="s">
        <v>12</v>
      </c>
      <c r="D5478" s="6" t="str">
        <f t="shared" si="85"/>
        <v>un</v>
      </c>
    </row>
    <row r="5479" spans="1:4" x14ac:dyDescent="0.2">
      <c r="A5479" s="6" t="s">
        <v>1705</v>
      </c>
      <c r="B5479" s="6" t="s">
        <v>27833</v>
      </c>
      <c r="C5479" s="6" t="s">
        <v>12</v>
      </c>
      <c r="D5479" s="6" t="str">
        <f t="shared" si="85"/>
        <v>un</v>
      </c>
    </row>
    <row r="5480" spans="1:4" x14ac:dyDescent="0.2">
      <c r="A5480" s="6" t="s">
        <v>14154</v>
      </c>
      <c r="B5480" s="6" t="s">
        <v>27833</v>
      </c>
      <c r="C5480" s="6" t="s">
        <v>12</v>
      </c>
      <c r="D5480" s="6" t="str">
        <f t="shared" si="85"/>
        <v>un</v>
      </c>
    </row>
    <row r="5481" spans="1:4" x14ac:dyDescent="0.2">
      <c r="A5481" s="6" t="s">
        <v>1706</v>
      </c>
      <c r="B5481" s="6" t="s">
        <v>27834</v>
      </c>
      <c r="C5481" s="6" t="s">
        <v>12</v>
      </c>
      <c r="D5481" s="6" t="str">
        <f t="shared" si="85"/>
        <v>un</v>
      </c>
    </row>
    <row r="5482" spans="1:4" x14ac:dyDescent="0.2">
      <c r="A5482" s="6" t="s">
        <v>14155</v>
      </c>
      <c r="B5482" s="6" t="s">
        <v>27834</v>
      </c>
      <c r="C5482" s="6" t="s">
        <v>12</v>
      </c>
      <c r="D5482" s="6" t="str">
        <f t="shared" si="85"/>
        <v>un</v>
      </c>
    </row>
    <row r="5483" spans="1:4" x14ac:dyDescent="0.2">
      <c r="A5483" s="6" t="s">
        <v>1707</v>
      </c>
      <c r="B5483" s="6" t="s">
        <v>27835</v>
      </c>
      <c r="C5483" s="6" t="s">
        <v>12</v>
      </c>
      <c r="D5483" s="6" t="str">
        <f t="shared" si="85"/>
        <v>un</v>
      </c>
    </row>
    <row r="5484" spans="1:4" x14ac:dyDescent="0.2">
      <c r="A5484" s="6" t="s">
        <v>14156</v>
      </c>
      <c r="B5484" s="6" t="s">
        <v>27835</v>
      </c>
      <c r="C5484" s="6" t="s">
        <v>12</v>
      </c>
      <c r="D5484" s="6" t="str">
        <f t="shared" si="85"/>
        <v>un</v>
      </c>
    </row>
    <row r="5485" spans="1:4" x14ac:dyDescent="0.2">
      <c r="A5485" s="6" t="s">
        <v>1708</v>
      </c>
      <c r="B5485" s="6" t="s">
        <v>27836</v>
      </c>
      <c r="C5485" s="6" t="s">
        <v>12</v>
      </c>
      <c r="D5485" s="6" t="str">
        <f t="shared" si="85"/>
        <v>un</v>
      </c>
    </row>
    <row r="5486" spans="1:4" x14ac:dyDescent="0.2">
      <c r="A5486" s="6" t="s">
        <v>14157</v>
      </c>
      <c r="B5486" s="6" t="s">
        <v>27836</v>
      </c>
      <c r="C5486" s="6" t="s">
        <v>12</v>
      </c>
      <c r="D5486" s="6" t="str">
        <f t="shared" si="85"/>
        <v>un</v>
      </c>
    </row>
    <row r="5487" spans="1:4" x14ac:dyDescent="0.2">
      <c r="A5487" s="6" t="s">
        <v>1709</v>
      </c>
      <c r="B5487" s="6" t="s">
        <v>27837</v>
      </c>
      <c r="C5487" s="6" t="s">
        <v>12</v>
      </c>
      <c r="D5487" s="6" t="str">
        <f t="shared" si="85"/>
        <v>un</v>
      </c>
    </row>
    <row r="5488" spans="1:4" x14ac:dyDescent="0.2">
      <c r="A5488" s="6" t="s">
        <v>14158</v>
      </c>
      <c r="B5488" s="6" t="s">
        <v>27837</v>
      </c>
      <c r="C5488" s="6" t="s">
        <v>12</v>
      </c>
      <c r="D5488" s="6" t="str">
        <f t="shared" si="85"/>
        <v>un</v>
      </c>
    </row>
    <row r="5489" spans="1:4" x14ac:dyDescent="0.2">
      <c r="A5489" s="6" t="s">
        <v>1710</v>
      </c>
      <c r="B5489" s="6" t="s">
        <v>27838</v>
      </c>
      <c r="C5489" s="6" t="s">
        <v>12</v>
      </c>
      <c r="D5489" s="6" t="str">
        <f t="shared" si="85"/>
        <v>un</v>
      </c>
    </row>
    <row r="5490" spans="1:4" x14ac:dyDescent="0.2">
      <c r="A5490" s="6" t="s">
        <v>14159</v>
      </c>
      <c r="B5490" s="6" t="s">
        <v>27838</v>
      </c>
      <c r="C5490" s="6" t="s">
        <v>12</v>
      </c>
      <c r="D5490" s="6" t="str">
        <f t="shared" si="85"/>
        <v>un</v>
      </c>
    </row>
    <row r="5491" spans="1:4" x14ac:dyDescent="0.2">
      <c r="A5491" s="6" t="s">
        <v>1711</v>
      </c>
      <c r="B5491" s="6" t="s">
        <v>27839</v>
      </c>
      <c r="C5491" s="6" t="s">
        <v>12</v>
      </c>
      <c r="D5491" s="6" t="str">
        <f t="shared" si="85"/>
        <v>un</v>
      </c>
    </row>
    <row r="5492" spans="1:4" x14ac:dyDescent="0.2">
      <c r="A5492" s="6" t="s">
        <v>14160</v>
      </c>
      <c r="B5492" s="6" t="s">
        <v>27839</v>
      </c>
      <c r="C5492" s="6" t="s">
        <v>12</v>
      </c>
      <c r="D5492" s="6" t="str">
        <f t="shared" si="85"/>
        <v>un</v>
      </c>
    </row>
    <row r="5493" spans="1:4" x14ac:dyDescent="0.2">
      <c r="A5493" s="6" t="s">
        <v>1712</v>
      </c>
      <c r="B5493" s="6" t="s">
        <v>27840</v>
      </c>
      <c r="C5493" s="6" t="s">
        <v>12</v>
      </c>
      <c r="D5493" s="6" t="str">
        <f t="shared" si="85"/>
        <v>un</v>
      </c>
    </row>
    <row r="5494" spans="1:4" x14ac:dyDescent="0.2">
      <c r="A5494" s="6" t="s">
        <v>14161</v>
      </c>
      <c r="B5494" s="6" t="s">
        <v>27840</v>
      </c>
      <c r="C5494" s="6" t="s">
        <v>12</v>
      </c>
      <c r="D5494" s="6" t="str">
        <f t="shared" si="85"/>
        <v>un</v>
      </c>
    </row>
    <row r="5495" spans="1:4" x14ac:dyDescent="0.2">
      <c r="A5495" s="6" t="s">
        <v>1713</v>
      </c>
      <c r="B5495" s="6" t="s">
        <v>27841</v>
      </c>
      <c r="C5495" s="6" t="s">
        <v>12</v>
      </c>
      <c r="D5495" s="6" t="str">
        <f t="shared" si="85"/>
        <v>un</v>
      </c>
    </row>
    <row r="5496" spans="1:4" x14ac:dyDescent="0.2">
      <c r="A5496" s="6" t="s">
        <v>14162</v>
      </c>
      <c r="B5496" s="6" t="s">
        <v>27841</v>
      </c>
      <c r="C5496" s="6" t="s">
        <v>12</v>
      </c>
      <c r="D5496" s="6" t="str">
        <f t="shared" si="85"/>
        <v>un</v>
      </c>
    </row>
    <row r="5497" spans="1:4" x14ac:dyDescent="0.2">
      <c r="A5497" s="6" t="s">
        <v>1714</v>
      </c>
      <c r="B5497" s="6" t="s">
        <v>27842</v>
      </c>
      <c r="C5497" s="6" t="s">
        <v>12</v>
      </c>
      <c r="D5497" s="6" t="str">
        <f t="shared" si="85"/>
        <v>un</v>
      </c>
    </row>
    <row r="5498" spans="1:4" x14ac:dyDescent="0.2">
      <c r="A5498" s="6" t="s">
        <v>14163</v>
      </c>
      <c r="B5498" s="6" t="s">
        <v>27842</v>
      </c>
      <c r="C5498" s="6" t="s">
        <v>12</v>
      </c>
      <c r="D5498" s="6" t="str">
        <f t="shared" si="85"/>
        <v>un</v>
      </c>
    </row>
    <row r="5499" spans="1:4" x14ac:dyDescent="0.2">
      <c r="A5499" s="6" t="s">
        <v>1715</v>
      </c>
      <c r="B5499" s="6" t="s">
        <v>27843</v>
      </c>
      <c r="C5499" s="6" t="s">
        <v>12</v>
      </c>
      <c r="D5499" s="6" t="str">
        <f t="shared" si="85"/>
        <v>un</v>
      </c>
    </row>
    <row r="5500" spans="1:4" x14ac:dyDescent="0.2">
      <c r="A5500" s="6" t="s">
        <v>14164</v>
      </c>
      <c r="B5500" s="6" t="s">
        <v>27843</v>
      </c>
      <c r="C5500" s="6" t="s">
        <v>12</v>
      </c>
      <c r="D5500" s="6" t="str">
        <f t="shared" si="85"/>
        <v>un</v>
      </c>
    </row>
    <row r="5501" spans="1:4" x14ac:dyDescent="0.2">
      <c r="A5501" s="6" t="s">
        <v>1716</v>
      </c>
      <c r="B5501" s="6" t="s">
        <v>27844</v>
      </c>
      <c r="C5501" s="6" t="s">
        <v>12</v>
      </c>
      <c r="D5501" s="6" t="str">
        <f t="shared" si="85"/>
        <v>un</v>
      </c>
    </row>
    <row r="5502" spans="1:4" x14ac:dyDescent="0.2">
      <c r="A5502" s="6" t="s">
        <v>14165</v>
      </c>
      <c r="B5502" s="6" t="s">
        <v>27844</v>
      </c>
      <c r="C5502" s="6" t="s">
        <v>12</v>
      </c>
      <c r="D5502" s="6" t="str">
        <f t="shared" si="85"/>
        <v>un</v>
      </c>
    </row>
    <row r="5503" spans="1:4" x14ac:dyDescent="0.2">
      <c r="A5503" s="6" t="s">
        <v>1717</v>
      </c>
      <c r="B5503" s="6" t="s">
        <v>27845</v>
      </c>
      <c r="C5503" s="6" t="s">
        <v>12</v>
      </c>
      <c r="D5503" s="6" t="str">
        <f t="shared" si="85"/>
        <v>un</v>
      </c>
    </row>
    <row r="5504" spans="1:4" x14ac:dyDescent="0.2">
      <c r="A5504" s="6" t="s">
        <v>14166</v>
      </c>
      <c r="B5504" s="6" t="s">
        <v>27845</v>
      </c>
      <c r="C5504" s="6" t="s">
        <v>12</v>
      </c>
      <c r="D5504" s="6" t="str">
        <f t="shared" si="85"/>
        <v>un</v>
      </c>
    </row>
    <row r="5505" spans="1:4" x14ac:dyDescent="0.2">
      <c r="A5505" s="6" t="s">
        <v>1718</v>
      </c>
      <c r="B5505" s="6" t="s">
        <v>27846</v>
      </c>
      <c r="C5505" s="6" t="s">
        <v>12</v>
      </c>
      <c r="D5505" s="6" t="str">
        <f t="shared" si="85"/>
        <v>un</v>
      </c>
    </row>
    <row r="5506" spans="1:4" x14ac:dyDescent="0.2">
      <c r="A5506" s="6" t="s">
        <v>14167</v>
      </c>
      <c r="B5506" s="6" t="s">
        <v>27846</v>
      </c>
      <c r="C5506" s="6" t="s">
        <v>12</v>
      </c>
      <c r="D5506" s="6" t="str">
        <f t="shared" ref="D5506:D5569" si="86">LOWER(C5506)</f>
        <v>un</v>
      </c>
    </row>
    <row r="5507" spans="1:4" x14ac:dyDescent="0.2">
      <c r="A5507" s="6" t="s">
        <v>1719</v>
      </c>
      <c r="B5507" s="6" t="s">
        <v>27847</v>
      </c>
      <c r="C5507" s="6" t="s">
        <v>12</v>
      </c>
      <c r="D5507" s="6" t="str">
        <f t="shared" si="86"/>
        <v>un</v>
      </c>
    </row>
    <row r="5508" spans="1:4" x14ac:dyDescent="0.2">
      <c r="A5508" s="6" t="s">
        <v>14168</v>
      </c>
      <c r="B5508" s="6" t="s">
        <v>27847</v>
      </c>
      <c r="C5508" s="6" t="s">
        <v>12</v>
      </c>
      <c r="D5508" s="6" t="str">
        <f t="shared" si="86"/>
        <v>un</v>
      </c>
    </row>
    <row r="5509" spans="1:4" x14ac:dyDescent="0.2">
      <c r="A5509" s="6" t="s">
        <v>1720</v>
      </c>
      <c r="B5509" s="6" t="s">
        <v>27848</v>
      </c>
      <c r="C5509" s="6" t="s">
        <v>12</v>
      </c>
      <c r="D5509" s="6" t="str">
        <f t="shared" si="86"/>
        <v>un</v>
      </c>
    </row>
    <row r="5510" spans="1:4" x14ac:dyDescent="0.2">
      <c r="A5510" s="6" t="s">
        <v>14169</v>
      </c>
      <c r="B5510" s="6" t="s">
        <v>27848</v>
      </c>
      <c r="C5510" s="6" t="s">
        <v>12</v>
      </c>
      <c r="D5510" s="6" t="str">
        <f t="shared" si="86"/>
        <v>un</v>
      </c>
    </row>
    <row r="5511" spans="1:4" x14ac:dyDescent="0.2">
      <c r="A5511" s="6" t="s">
        <v>1721</v>
      </c>
      <c r="B5511" s="6" t="s">
        <v>27849</v>
      </c>
      <c r="C5511" s="6" t="s">
        <v>12</v>
      </c>
      <c r="D5511" s="6" t="str">
        <f t="shared" si="86"/>
        <v>un</v>
      </c>
    </row>
    <row r="5512" spans="1:4" x14ac:dyDescent="0.2">
      <c r="A5512" s="6" t="s">
        <v>14170</v>
      </c>
      <c r="B5512" s="6" t="s">
        <v>27849</v>
      </c>
      <c r="C5512" s="6" t="s">
        <v>12</v>
      </c>
      <c r="D5512" s="6" t="str">
        <f t="shared" si="86"/>
        <v>un</v>
      </c>
    </row>
    <row r="5513" spans="1:4" x14ac:dyDescent="0.2">
      <c r="A5513" s="6" t="s">
        <v>1722</v>
      </c>
      <c r="B5513" s="6" t="s">
        <v>27850</v>
      </c>
      <c r="C5513" s="6" t="s">
        <v>12</v>
      </c>
      <c r="D5513" s="6" t="str">
        <f t="shared" si="86"/>
        <v>un</v>
      </c>
    </row>
    <row r="5514" spans="1:4" x14ac:dyDescent="0.2">
      <c r="A5514" s="6" t="s">
        <v>14171</v>
      </c>
      <c r="B5514" s="6" t="s">
        <v>27850</v>
      </c>
      <c r="C5514" s="6" t="s">
        <v>12</v>
      </c>
      <c r="D5514" s="6" t="str">
        <f t="shared" si="86"/>
        <v>un</v>
      </c>
    </row>
    <row r="5515" spans="1:4" x14ac:dyDescent="0.2">
      <c r="A5515" s="6" t="s">
        <v>1723</v>
      </c>
      <c r="B5515" s="6" t="s">
        <v>27851</v>
      </c>
      <c r="C5515" s="6" t="s">
        <v>12</v>
      </c>
      <c r="D5515" s="6" t="str">
        <f t="shared" si="86"/>
        <v>un</v>
      </c>
    </row>
    <row r="5516" spans="1:4" x14ac:dyDescent="0.2">
      <c r="A5516" s="6" t="s">
        <v>14172</v>
      </c>
      <c r="B5516" s="6" t="s">
        <v>27851</v>
      </c>
      <c r="C5516" s="6" t="s">
        <v>12</v>
      </c>
      <c r="D5516" s="6" t="str">
        <f t="shared" si="86"/>
        <v>un</v>
      </c>
    </row>
    <row r="5517" spans="1:4" x14ac:dyDescent="0.2">
      <c r="A5517" s="6" t="s">
        <v>1724</v>
      </c>
      <c r="B5517" s="6" t="s">
        <v>27852</v>
      </c>
      <c r="C5517" s="6" t="s">
        <v>12</v>
      </c>
      <c r="D5517" s="6" t="str">
        <f t="shared" si="86"/>
        <v>un</v>
      </c>
    </row>
    <row r="5518" spans="1:4" x14ac:dyDescent="0.2">
      <c r="A5518" s="6" t="s">
        <v>14173</v>
      </c>
      <c r="B5518" s="6" t="s">
        <v>27852</v>
      </c>
      <c r="C5518" s="6" t="s">
        <v>12</v>
      </c>
      <c r="D5518" s="6" t="str">
        <f t="shared" si="86"/>
        <v>un</v>
      </c>
    </row>
    <row r="5519" spans="1:4" x14ac:dyDescent="0.2">
      <c r="A5519" s="6" t="s">
        <v>1725</v>
      </c>
      <c r="B5519" s="6" t="s">
        <v>27853</v>
      </c>
      <c r="C5519" s="6" t="s">
        <v>12</v>
      </c>
      <c r="D5519" s="6" t="str">
        <f t="shared" si="86"/>
        <v>un</v>
      </c>
    </row>
    <row r="5520" spans="1:4" x14ac:dyDescent="0.2">
      <c r="A5520" s="6" t="s">
        <v>14174</v>
      </c>
      <c r="B5520" s="6" t="s">
        <v>27853</v>
      </c>
      <c r="C5520" s="6" t="s">
        <v>12</v>
      </c>
      <c r="D5520" s="6" t="str">
        <f t="shared" si="86"/>
        <v>un</v>
      </c>
    </row>
    <row r="5521" spans="1:4" x14ac:dyDescent="0.2">
      <c r="A5521" s="6" t="s">
        <v>1726</v>
      </c>
      <c r="B5521" s="6" t="s">
        <v>27854</v>
      </c>
      <c r="C5521" s="6" t="s">
        <v>12</v>
      </c>
      <c r="D5521" s="6" t="str">
        <f t="shared" si="86"/>
        <v>un</v>
      </c>
    </row>
    <row r="5522" spans="1:4" x14ac:dyDescent="0.2">
      <c r="A5522" s="6" t="s">
        <v>14175</v>
      </c>
      <c r="B5522" s="6" t="s">
        <v>27854</v>
      </c>
      <c r="C5522" s="6" t="s">
        <v>12</v>
      </c>
      <c r="D5522" s="6" t="str">
        <f t="shared" si="86"/>
        <v>un</v>
      </c>
    </row>
    <row r="5523" spans="1:4" x14ac:dyDescent="0.2">
      <c r="A5523" s="6" t="s">
        <v>1727</v>
      </c>
      <c r="B5523" s="6" t="s">
        <v>27855</v>
      </c>
      <c r="C5523" s="6" t="s">
        <v>12</v>
      </c>
      <c r="D5523" s="6" t="str">
        <f t="shared" si="86"/>
        <v>un</v>
      </c>
    </row>
    <row r="5524" spans="1:4" x14ac:dyDescent="0.2">
      <c r="A5524" s="6" t="s">
        <v>14176</v>
      </c>
      <c r="B5524" s="6" t="s">
        <v>27855</v>
      </c>
      <c r="C5524" s="6" t="s">
        <v>12</v>
      </c>
      <c r="D5524" s="6" t="str">
        <f t="shared" si="86"/>
        <v>un</v>
      </c>
    </row>
    <row r="5525" spans="1:4" x14ac:dyDescent="0.2">
      <c r="A5525" s="6" t="s">
        <v>1728</v>
      </c>
      <c r="B5525" s="6" t="s">
        <v>27856</v>
      </c>
      <c r="C5525" s="6" t="s">
        <v>12</v>
      </c>
      <c r="D5525" s="6" t="str">
        <f t="shared" si="86"/>
        <v>un</v>
      </c>
    </row>
    <row r="5526" spans="1:4" x14ac:dyDescent="0.2">
      <c r="A5526" s="6" t="s">
        <v>14177</v>
      </c>
      <c r="B5526" s="6" t="s">
        <v>27856</v>
      </c>
      <c r="C5526" s="6" t="s">
        <v>12</v>
      </c>
      <c r="D5526" s="6" t="str">
        <f t="shared" si="86"/>
        <v>un</v>
      </c>
    </row>
    <row r="5527" spans="1:4" x14ac:dyDescent="0.2">
      <c r="A5527" s="6" t="s">
        <v>1729</v>
      </c>
      <c r="B5527" s="6" t="s">
        <v>27857</v>
      </c>
      <c r="C5527" s="6" t="s">
        <v>12</v>
      </c>
      <c r="D5527" s="6" t="str">
        <f t="shared" si="86"/>
        <v>un</v>
      </c>
    </row>
    <row r="5528" spans="1:4" x14ac:dyDescent="0.2">
      <c r="A5528" s="6" t="s">
        <v>14178</v>
      </c>
      <c r="B5528" s="6" t="s">
        <v>27857</v>
      </c>
      <c r="C5528" s="6" t="s">
        <v>12</v>
      </c>
      <c r="D5528" s="6" t="str">
        <f t="shared" si="86"/>
        <v>un</v>
      </c>
    </row>
    <row r="5529" spans="1:4" x14ac:dyDescent="0.2">
      <c r="A5529" s="6" t="s">
        <v>1730</v>
      </c>
      <c r="B5529" s="6" t="s">
        <v>27858</v>
      </c>
      <c r="C5529" s="6" t="s">
        <v>12</v>
      </c>
      <c r="D5529" s="6" t="str">
        <f t="shared" si="86"/>
        <v>un</v>
      </c>
    </row>
    <row r="5530" spans="1:4" x14ac:dyDescent="0.2">
      <c r="A5530" s="6" t="s">
        <v>14179</v>
      </c>
      <c r="B5530" s="6" t="s">
        <v>27858</v>
      </c>
      <c r="C5530" s="6" t="s">
        <v>12</v>
      </c>
      <c r="D5530" s="6" t="str">
        <f t="shared" si="86"/>
        <v>un</v>
      </c>
    </row>
    <row r="5531" spans="1:4" x14ac:dyDescent="0.2">
      <c r="A5531" s="6" t="s">
        <v>1731</v>
      </c>
      <c r="B5531" s="6" t="s">
        <v>27859</v>
      </c>
      <c r="C5531" s="6" t="s">
        <v>12</v>
      </c>
      <c r="D5531" s="6" t="str">
        <f t="shared" si="86"/>
        <v>un</v>
      </c>
    </row>
    <row r="5532" spans="1:4" x14ac:dyDescent="0.2">
      <c r="A5532" s="6" t="s">
        <v>14180</v>
      </c>
      <c r="B5532" s="6" t="s">
        <v>27859</v>
      </c>
      <c r="C5532" s="6" t="s">
        <v>12</v>
      </c>
      <c r="D5532" s="6" t="str">
        <f t="shared" si="86"/>
        <v>un</v>
      </c>
    </row>
    <row r="5533" spans="1:4" x14ac:dyDescent="0.2">
      <c r="A5533" s="6" t="s">
        <v>1732</v>
      </c>
      <c r="B5533" s="6" t="s">
        <v>27860</v>
      </c>
      <c r="C5533" s="6" t="s">
        <v>12</v>
      </c>
      <c r="D5533" s="6" t="str">
        <f t="shared" si="86"/>
        <v>un</v>
      </c>
    </row>
    <row r="5534" spans="1:4" x14ac:dyDescent="0.2">
      <c r="A5534" s="6" t="s">
        <v>14181</v>
      </c>
      <c r="B5534" s="6" t="s">
        <v>27860</v>
      </c>
      <c r="C5534" s="6" t="s">
        <v>12</v>
      </c>
      <c r="D5534" s="6" t="str">
        <f t="shared" si="86"/>
        <v>un</v>
      </c>
    </row>
    <row r="5535" spans="1:4" x14ac:dyDescent="0.2">
      <c r="A5535" s="6" t="s">
        <v>1733</v>
      </c>
      <c r="B5535" s="6" t="s">
        <v>27861</v>
      </c>
      <c r="C5535" s="6" t="s">
        <v>12</v>
      </c>
      <c r="D5535" s="6" t="str">
        <f t="shared" si="86"/>
        <v>un</v>
      </c>
    </row>
    <row r="5536" spans="1:4" x14ac:dyDescent="0.2">
      <c r="A5536" s="6" t="s">
        <v>14182</v>
      </c>
      <c r="B5536" s="6" t="s">
        <v>27861</v>
      </c>
      <c r="C5536" s="6" t="s">
        <v>12</v>
      </c>
      <c r="D5536" s="6" t="str">
        <f t="shared" si="86"/>
        <v>un</v>
      </c>
    </row>
    <row r="5537" spans="1:4" x14ac:dyDescent="0.2">
      <c r="A5537" s="6" t="s">
        <v>1734</v>
      </c>
      <c r="B5537" s="6" t="s">
        <v>27862</v>
      </c>
      <c r="C5537" s="6" t="s">
        <v>12</v>
      </c>
      <c r="D5537" s="6" t="str">
        <f t="shared" si="86"/>
        <v>un</v>
      </c>
    </row>
    <row r="5538" spans="1:4" x14ac:dyDescent="0.2">
      <c r="A5538" s="6" t="s">
        <v>14183</v>
      </c>
      <c r="B5538" s="6" t="s">
        <v>27862</v>
      </c>
      <c r="C5538" s="6" t="s">
        <v>12</v>
      </c>
      <c r="D5538" s="6" t="str">
        <f t="shared" si="86"/>
        <v>un</v>
      </c>
    </row>
    <row r="5539" spans="1:4" x14ac:dyDescent="0.2">
      <c r="A5539" s="6" t="s">
        <v>1735</v>
      </c>
      <c r="B5539" s="6" t="s">
        <v>27863</v>
      </c>
      <c r="C5539" s="6" t="s">
        <v>12</v>
      </c>
      <c r="D5539" s="6" t="str">
        <f t="shared" si="86"/>
        <v>un</v>
      </c>
    </row>
    <row r="5540" spans="1:4" x14ac:dyDescent="0.2">
      <c r="A5540" s="6" t="s">
        <v>14184</v>
      </c>
      <c r="B5540" s="6" t="s">
        <v>27863</v>
      </c>
      <c r="C5540" s="6" t="s">
        <v>12</v>
      </c>
      <c r="D5540" s="6" t="str">
        <f t="shared" si="86"/>
        <v>un</v>
      </c>
    </row>
    <row r="5541" spans="1:4" x14ac:dyDescent="0.2">
      <c r="A5541" s="6" t="s">
        <v>1736</v>
      </c>
      <c r="B5541" s="6" t="s">
        <v>27864</v>
      </c>
      <c r="C5541" s="6" t="s">
        <v>12</v>
      </c>
      <c r="D5541" s="6" t="str">
        <f t="shared" si="86"/>
        <v>un</v>
      </c>
    </row>
    <row r="5542" spans="1:4" x14ac:dyDescent="0.2">
      <c r="A5542" s="6" t="s">
        <v>14185</v>
      </c>
      <c r="B5542" s="6" t="s">
        <v>27864</v>
      </c>
      <c r="C5542" s="6" t="s">
        <v>12</v>
      </c>
      <c r="D5542" s="6" t="str">
        <f t="shared" si="86"/>
        <v>un</v>
      </c>
    </row>
    <row r="5543" spans="1:4" x14ac:dyDescent="0.2">
      <c r="A5543" s="6" t="s">
        <v>1737</v>
      </c>
      <c r="B5543" s="6" t="s">
        <v>27865</v>
      </c>
      <c r="C5543" s="6" t="s">
        <v>12</v>
      </c>
      <c r="D5543" s="6" t="str">
        <f t="shared" si="86"/>
        <v>un</v>
      </c>
    </row>
    <row r="5544" spans="1:4" x14ac:dyDescent="0.2">
      <c r="A5544" s="6" t="s">
        <v>14186</v>
      </c>
      <c r="B5544" s="6" t="s">
        <v>27865</v>
      </c>
      <c r="C5544" s="6" t="s">
        <v>12</v>
      </c>
      <c r="D5544" s="6" t="str">
        <f t="shared" si="86"/>
        <v>un</v>
      </c>
    </row>
    <row r="5545" spans="1:4" x14ac:dyDescent="0.2">
      <c r="A5545" s="6" t="s">
        <v>1738</v>
      </c>
      <c r="B5545" s="6" t="s">
        <v>27866</v>
      </c>
      <c r="C5545" s="6" t="s">
        <v>12</v>
      </c>
      <c r="D5545" s="6" t="str">
        <f t="shared" si="86"/>
        <v>un</v>
      </c>
    </row>
    <row r="5546" spans="1:4" x14ac:dyDescent="0.2">
      <c r="A5546" s="6" t="s">
        <v>14187</v>
      </c>
      <c r="B5546" s="6" t="s">
        <v>27866</v>
      </c>
      <c r="C5546" s="6" t="s">
        <v>12</v>
      </c>
      <c r="D5546" s="6" t="str">
        <f t="shared" si="86"/>
        <v>un</v>
      </c>
    </row>
    <row r="5547" spans="1:4" x14ac:dyDescent="0.2">
      <c r="A5547" s="6" t="s">
        <v>1739</v>
      </c>
      <c r="B5547" s="6" t="s">
        <v>27867</v>
      </c>
      <c r="C5547" s="6" t="s">
        <v>12</v>
      </c>
      <c r="D5547" s="6" t="str">
        <f t="shared" si="86"/>
        <v>un</v>
      </c>
    </row>
    <row r="5548" spans="1:4" x14ac:dyDescent="0.2">
      <c r="A5548" s="6" t="s">
        <v>14188</v>
      </c>
      <c r="B5548" s="6" t="s">
        <v>27867</v>
      </c>
      <c r="C5548" s="6" t="s">
        <v>12</v>
      </c>
      <c r="D5548" s="6" t="str">
        <f t="shared" si="86"/>
        <v>un</v>
      </c>
    </row>
    <row r="5549" spans="1:4" x14ac:dyDescent="0.2">
      <c r="A5549" s="6" t="s">
        <v>1740</v>
      </c>
      <c r="B5549" s="6" t="s">
        <v>27868</v>
      </c>
      <c r="C5549" s="6" t="s">
        <v>12</v>
      </c>
      <c r="D5549" s="6" t="str">
        <f t="shared" si="86"/>
        <v>un</v>
      </c>
    </row>
    <row r="5550" spans="1:4" x14ac:dyDescent="0.2">
      <c r="A5550" s="6" t="s">
        <v>14189</v>
      </c>
      <c r="B5550" s="6" t="s">
        <v>27868</v>
      </c>
      <c r="C5550" s="6" t="s">
        <v>12</v>
      </c>
      <c r="D5550" s="6" t="str">
        <f t="shared" si="86"/>
        <v>un</v>
      </c>
    </row>
    <row r="5551" spans="1:4" x14ac:dyDescent="0.2">
      <c r="A5551" s="6" t="s">
        <v>1741</v>
      </c>
      <c r="B5551" s="6" t="s">
        <v>27869</v>
      </c>
      <c r="C5551" s="6" t="s">
        <v>12</v>
      </c>
      <c r="D5551" s="6" t="str">
        <f t="shared" si="86"/>
        <v>un</v>
      </c>
    </row>
    <row r="5552" spans="1:4" x14ac:dyDescent="0.2">
      <c r="A5552" s="6" t="s">
        <v>14190</v>
      </c>
      <c r="B5552" s="6" t="s">
        <v>27869</v>
      </c>
      <c r="C5552" s="6" t="s">
        <v>12</v>
      </c>
      <c r="D5552" s="6" t="str">
        <f t="shared" si="86"/>
        <v>un</v>
      </c>
    </row>
    <row r="5553" spans="1:4" x14ac:dyDescent="0.2">
      <c r="A5553" s="6" t="s">
        <v>1742</v>
      </c>
      <c r="B5553" s="6" t="s">
        <v>27870</v>
      </c>
      <c r="C5553" s="6" t="s">
        <v>12</v>
      </c>
      <c r="D5553" s="6" t="str">
        <f t="shared" si="86"/>
        <v>un</v>
      </c>
    </row>
    <row r="5554" spans="1:4" x14ac:dyDescent="0.2">
      <c r="A5554" s="6" t="s">
        <v>14191</v>
      </c>
      <c r="B5554" s="6" t="s">
        <v>27870</v>
      </c>
      <c r="C5554" s="6" t="s">
        <v>12</v>
      </c>
      <c r="D5554" s="6" t="str">
        <f t="shared" si="86"/>
        <v>un</v>
      </c>
    </row>
    <row r="5555" spans="1:4" x14ac:dyDescent="0.2">
      <c r="A5555" s="6" t="s">
        <v>1743</v>
      </c>
      <c r="B5555" s="6" t="s">
        <v>27871</v>
      </c>
      <c r="C5555" s="6" t="s">
        <v>12</v>
      </c>
      <c r="D5555" s="6" t="str">
        <f t="shared" si="86"/>
        <v>un</v>
      </c>
    </row>
    <row r="5556" spans="1:4" x14ac:dyDescent="0.2">
      <c r="A5556" s="6" t="s">
        <v>14192</v>
      </c>
      <c r="B5556" s="6" t="s">
        <v>27871</v>
      </c>
      <c r="C5556" s="6" t="s">
        <v>12</v>
      </c>
      <c r="D5556" s="6" t="str">
        <f t="shared" si="86"/>
        <v>un</v>
      </c>
    </row>
    <row r="5557" spans="1:4" x14ac:dyDescent="0.2">
      <c r="A5557" s="6" t="s">
        <v>1744</v>
      </c>
      <c r="B5557" s="6" t="s">
        <v>27872</v>
      </c>
      <c r="C5557" s="6" t="s">
        <v>12</v>
      </c>
      <c r="D5557" s="6" t="str">
        <f t="shared" si="86"/>
        <v>un</v>
      </c>
    </row>
    <row r="5558" spans="1:4" x14ac:dyDescent="0.2">
      <c r="A5558" s="6" t="s">
        <v>14193</v>
      </c>
      <c r="B5558" s="6" t="s">
        <v>27872</v>
      </c>
      <c r="C5558" s="6" t="s">
        <v>12</v>
      </c>
      <c r="D5558" s="6" t="str">
        <f t="shared" si="86"/>
        <v>un</v>
      </c>
    </row>
    <row r="5559" spans="1:4" x14ac:dyDescent="0.2">
      <c r="A5559" s="6" t="s">
        <v>1745</v>
      </c>
      <c r="B5559" s="6" t="s">
        <v>27873</v>
      </c>
      <c r="C5559" s="6" t="s">
        <v>12</v>
      </c>
      <c r="D5559" s="6" t="str">
        <f t="shared" si="86"/>
        <v>un</v>
      </c>
    </row>
    <row r="5560" spans="1:4" x14ac:dyDescent="0.2">
      <c r="A5560" s="6" t="s">
        <v>14194</v>
      </c>
      <c r="B5560" s="6" t="s">
        <v>27873</v>
      </c>
      <c r="C5560" s="6" t="s">
        <v>12</v>
      </c>
      <c r="D5560" s="6" t="str">
        <f t="shared" si="86"/>
        <v>un</v>
      </c>
    </row>
    <row r="5561" spans="1:4" x14ac:dyDescent="0.2">
      <c r="A5561" s="6" t="s">
        <v>1746</v>
      </c>
      <c r="B5561" s="6" t="s">
        <v>27874</v>
      </c>
      <c r="C5561" s="6" t="s">
        <v>12</v>
      </c>
      <c r="D5561" s="6" t="str">
        <f t="shared" si="86"/>
        <v>un</v>
      </c>
    </row>
    <row r="5562" spans="1:4" x14ac:dyDescent="0.2">
      <c r="A5562" s="6" t="s">
        <v>14195</v>
      </c>
      <c r="B5562" s="6" t="s">
        <v>27874</v>
      </c>
      <c r="C5562" s="6" t="s">
        <v>12</v>
      </c>
      <c r="D5562" s="6" t="str">
        <f t="shared" si="86"/>
        <v>un</v>
      </c>
    </row>
    <row r="5563" spans="1:4" x14ac:dyDescent="0.2">
      <c r="A5563" s="6" t="s">
        <v>1747</v>
      </c>
      <c r="B5563" s="6" t="s">
        <v>27875</v>
      </c>
      <c r="C5563" s="6" t="s">
        <v>12</v>
      </c>
      <c r="D5563" s="6" t="str">
        <f t="shared" si="86"/>
        <v>un</v>
      </c>
    </row>
    <row r="5564" spans="1:4" x14ac:dyDescent="0.2">
      <c r="A5564" s="6" t="s">
        <v>14196</v>
      </c>
      <c r="B5564" s="6" t="s">
        <v>27875</v>
      </c>
      <c r="C5564" s="6" t="s">
        <v>12</v>
      </c>
      <c r="D5564" s="6" t="str">
        <f t="shared" si="86"/>
        <v>un</v>
      </c>
    </row>
    <row r="5565" spans="1:4" x14ac:dyDescent="0.2">
      <c r="A5565" s="6" t="s">
        <v>1748</v>
      </c>
      <c r="B5565" s="6" t="s">
        <v>27876</v>
      </c>
      <c r="C5565" s="6" t="s">
        <v>12</v>
      </c>
      <c r="D5565" s="6" t="str">
        <f t="shared" si="86"/>
        <v>un</v>
      </c>
    </row>
    <row r="5566" spans="1:4" x14ac:dyDescent="0.2">
      <c r="A5566" s="6" t="s">
        <v>14197</v>
      </c>
      <c r="B5566" s="6" t="s">
        <v>27876</v>
      </c>
      <c r="C5566" s="6" t="s">
        <v>12</v>
      </c>
      <c r="D5566" s="6" t="str">
        <f t="shared" si="86"/>
        <v>un</v>
      </c>
    </row>
    <row r="5567" spans="1:4" x14ac:dyDescent="0.2">
      <c r="A5567" s="6" t="s">
        <v>1749</v>
      </c>
      <c r="B5567" s="6" t="s">
        <v>27877</v>
      </c>
      <c r="C5567" s="6" t="s">
        <v>12</v>
      </c>
      <c r="D5567" s="6" t="str">
        <f t="shared" si="86"/>
        <v>un</v>
      </c>
    </row>
    <row r="5568" spans="1:4" x14ac:dyDescent="0.2">
      <c r="A5568" s="6" t="s">
        <v>14198</v>
      </c>
      <c r="B5568" s="6" t="s">
        <v>27877</v>
      </c>
      <c r="C5568" s="6" t="s">
        <v>12</v>
      </c>
      <c r="D5568" s="6" t="str">
        <f t="shared" si="86"/>
        <v>un</v>
      </c>
    </row>
    <row r="5569" spans="1:4" x14ac:dyDescent="0.2">
      <c r="A5569" s="6" t="s">
        <v>1750</v>
      </c>
      <c r="B5569" s="6" t="s">
        <v>27878</v>
      </c>
      <c r="C5569" s="6" t="s">
        <v>12</v>
      </c>
      <c r="D5569" s="6" t="str">
        <f t="shared" si="86"/>
        <v>un</v>
      </c>
    </row>
    <row r="5570" spans="1:4" x14ac:dyDescent="0.2">
      <c r="A5570" s="6" t="s">
        <v>14199</v>
      </c>
      <c r="B5570" s="6" t="s">
        <v>27878</v>
      </c>
      <c r="C5570" s="6" t="s">
        <v>12</v>
      </c>
      <c r="D5570" s="6" t="str">
        <f t="shared" ref="D5570:D5633" si="87">LOWER(C5570)</f>
        <v>un</v>
      </c>
    </row>
    <row r="5571" spans="1:4" x14ac:dyDescent="0.2">
      <c r="A5571" s="6" t="s">
        <v>1751</v>
      </c>
      <c r="B5571" s="6" t="s">
        <v>27879</v>
      </c>
      <c r="C5571" s="6" t="s">
        <v>12</v>
      </c>
      <c r="D5571" s="6" t="str">
        <f t="shared" si="87"/>
        <v>un</v>
      </c>
    </row>
    <row r="5572" spans="1:4" x14ac:dyDescent="0.2">
      <c r="A5572" s="6" t="s">
        <v>14200</v>
      </c>
      <c r="B5572" s="6" t="s">
        <v>27879</v>
      </c>
      <c r="C5572" s="6" t="s">
        <v>12</v>
      </c>
      <c r="D5572" s="6" t="str">
        <f t="shared" si="87"/>
        <v>un</v>
      </c>
    </row>
    <row r="5573" spans="1:4" x14ac:dyDescent="0.2">
      <c r="A5573" s="6" t="s">
        <v>1752</v>
      </c>
      <c r="B5573" s="6" t="s">
        <v>27880</v>
      </c>
      <c r="C5573" s="6" t="s">
        <v>12</v>
      </c>
      <c r="D5573" s="6" t="str">
        <f t="shared" si="87"/>
        <v>un</v>
      </c>
    </row>
    <row r="5574" spans="1:4" x14ac:dyDescent="0.2">
      <c r="A5574" s="6" t="s">
        <v>14201</v>
      </c>
      <c r="B5574" s="6" t="s">
        <v>27880</v>
      </c>
      <c r="C5574" s="6" t="s">
        <v>12</v>
      </c>
      <c r="D5574" s="6" t="str">
        <f t="shared" si="87"/>
        <v>un</v>
      </c>
    </row>
    <row r="5575" spans="1:4" x14ac:dyDescent="0.2">
      <c r="A5575" s="6" t="s">
        <v>1753</v>
      </c>
      <c r="B5575" s="6" t="s">
        <v>27881</v>
      </c>
      <c r="C5575" s="6" t="s">
        <v>12</v>
      </c>
      <c r="D5575" s="6" t="str">
        <f t="shared" si="87"/>
        <v>un</v>
      </c>
    </row>
    <row r="5576" spans="1:4" x14ac:dyDescent="0.2">
      <c r="A5576" s="6" t="s">
        <v>14202</v>
      </c>
      <c r="B5576" s="6" t="s">
        <v>27881</v>
      </c>
      <c r="C5576" s="6" t="s">
        <v>12</v>
      </c>
      <c r="D5576" s="6" t="str">
        <f t="shared" si="87"/>
        <v>un</v>
      </c>
    </row>
    <row r="5577" spans="1:4" x14ac:dyDescent="0.2">
      <c r="A5577" s="6" t="s">
        <v>1754</v>
      </c>
      <c r="B5577" s="6" t="s">
        <v>27882</v>
      </c>
      <c r="C5577" s="6" t="s">
        <v>12</v>
      </c>
      <c r="D5577" s="6" t="str">
        <f t="shared" si="87"/>
        <v>un</v>
      </c>
    </row>
    <row r="5578" spans="1:4" x14ac:dyDescent="0.2">
      <c r="A5578" s="6" t="s">
        <v>14203</v>
      </c>
      <c r="B5578" s="6" t="s">
        <v>27882</v>
      </c>
      <c r="C5578" s="6" t="s">
        <v>12</v>
      </c>
      <c r="D5578" s="6" t="str">
        <f t="shared" si="87"/>
        <v>un</v>
      </c>
    </row>
    <row r="5579" spans="1:4" x14ac:dyDescent="0.2">
      <c r="A5579" s="6" t="s">
        <v>1755</v>
      </c>
      <c r="B5579" s="6" t="s">
        <v>27883</v>
      </c>
      <c r="C5579" s="6" t="s">
        <v>12</v>
      </c>
      <c r="D5579" s="6" t="str">
        <f t="shared" si="87"/>
        <v>un</v>
      </c>
    </row>
    <row r="5580" spans="1:4" x14ac:dyDescent="0.2">
      <c r="A5580" s="6" t="s">
        <v>14204</v>
      </c>
      <c r="B5580" s="6" t="s">
        <v>27883</v>
      </c>
      <c r="C5580" s="6" t="s">
        <v>12</v>
      </c>
      <c r="D5580" s="6" t="str">
        <f t="shared" si="87"/>
        <v>un</v>
      </c>
    </row>
    <row r="5581" spans="1:4" x14ac:dyDescent="0.2">
      <c r="A5581" s="6" t="s">
        <v>1756</v>
      </c>
      <c r="B5581" s="6" t="s">
        <v>27884</v>
      </c>
      <c r="C5581" s="6" t="s">
        <v>12</v>
      </c>
      <c r="D5581" s="6" t="str">
        <f t="shared" si="87"/>
        <v>un</v>
      </c>
    </row>
    <row r="5582" spans="1:4" x14ac:dyDescent="0.2">
      <c r="A5582" s="6" t="s">
        <v>14205</v>
      </c>
      <c r="B5582" s="6" t="s">
        <v>27884</v>
      </c>
      <c r="C5582" s="6" t="s">
        <v>12</v>
      </c>
      <c r="D5582" s="6" t="str">
        <f t="shared" si="87"/>
        <v>un</v>
      </c>
    </row>
    <row r="5583" spans="1:4" x14ac:dyDescent="0.2">
      <c r="A5583" s="6" t="s">
        <v>1757</v>
      </c>
      <c r="B5583" s="6" t="s">
        <v>27885</v>
      </c>
      <c r="C5583" s="6" t="s">
        <v>12</v>
      </c>
      <c r="D5583" s="6" t="str">
        <f t="shared" si="87"/>
        <v>un</v>
      </c>
    </row>
    <row r="5584" spans="1:4" x14ac:dyDescent="0.2">
      <c r="A5584" s="6" t="s">
        <v>14206</v>
      </c>
      <c r="B5584" s="6" t="s">
        <v>27885</v>
      </c>
      <c r="C5584" s="6" t="s">
        <v>12</v>
      </c>
      <c r="D5584" s="6" t="str">
        <f t="shared" si="87"/>
        <v>un</v>
      </c>
    </row>
    <row r="5585" spans="1:4" x14ac:dyDescent="0.2">
      <c r="A5585" s="6" t="s">
        <v>1758</v>
      </c>
      <c r="B5585" s="6" t="s">
        <v>27886</v>
      </c>
      <c r="C5585" s="6" t="s">
        <v>12</v>
      </c>
      <c r="D5585" s="6" t="str">
        <f t="shared" si="87"/>
        <v>un</v>
      </c>
    </row>
    <row r="5586" spans="1:4" x14ac:dyDescent="0.2">
      <c r="A5586" s="6" t="s">
        <v>14207</v>
      </c>
      <c r="B5586" s="6" t="s">
        <v>27886</v>
      </c>
      <c r="C5586" s="6" t="s">
        <v>12</v>
      </c>
      <c r="D5586" s="6" t="str">
        <f t="shared" si="87"/>
        <v>un</v>
      </c>
    </row>
    <row r="5587" spans="1:4" x14ac:dyDescent="0.2">
      <c r="A5587" s="6" t="s">
        <v>1759</v>
      </c>
      <c r="B5587" s="6" t="s">
        <v>27887</v>
      </c>
      <c r="C5587" s="6" t="s">
        <v>12</v>
      </c>
      <c r="D5587" s="6" t="str">
        <f t="shared" si="87"/>
        <v>un</v>
      </c>
    </row>
    <row r="5588" spans="1:4" x14ac:dyDescent="0.2">
      <c r="A5588" s="6" t="s">
        <v>14208</v>
      </c>
      <c r="B5588" s="6" t="s">
        <v>27887</v>
      </c>
      <c r="C5588" s="6" t="s">
        <v>12</v>
      </c>
      <c r="D5588" s="6" t="str">
        <f t="shared" si="87"/>
        <v>un</v>
      </c>
    </row>
    <row r="5589" spans="1:4" x14ac:dyDescent="0.2">
      <c r="A5589" s="6" t="s">
        <v>1760</v>
      </c>
      <c r="B5589" s="6" t="s">
        <v>27888</v>
      </c>
      <c r="C5589" s="6" t="s">
        <v>12</v>
      </c>
      <c r="D5589" s="6" t="str">
        <f t="shared" si="87"/>
        <v>un</v>
      </c>
    </row>
    <row r="5590" spans="1:4" x14ac:dyDescent="0.2">
      <c r="A5590" s="6" t="s">
        <v>14209</v>
      </c>
      <c r="B5590" s="6" t="s">
        <v>27888</v>
      </c>
      <c r="C5590" s="6" t="s">
        <v>12</v>
      </c>
      <c r="D5590" s="6" t="str">
        <f t="shared" si="87"/>
        <v>un</v>
      </c>
    </row>
    <row r="5591" spans="1:4" x14ac:dyDescent="0.2">
      <c r="A5591" s="6" t="s">
        <v>1761</v>
      </c>
      <c r="B5591" s="6" t="s">
        <v>27889</v>
      </c>
      <c r="C5591" s="6" t="s">
        <v>12</v>
      </c>
      <c r="D5591" s="6" t="str">
        <f t="shared" si="87"/>
        <v>un</v>
      </c>
    </row>
    <row r="5592" spans="1:4" x14ac:dyDescent="0.2">
      <c r="A5592" s="6" t="s">
        <v>14210</v>
      </c>
      <c r="B5592" s="6" t="s">
        <v>27889</v>
      </c>
      <c r="C5592" s="6" t="s">
        <v>12</v>
      </c>
      <c r="D5592" s="6" t="str">
        <f t="shared" si="87"/>
        <v>un</v>
      </c>
    </row>
    <row r="5593" spans="1:4" x14ac:dyDescent="0.2">
      <c r="A5593" s="6" t="s">
        <v>1762</v>
      </c>
      <c r="B5593" s="6" t="s">
        <v>27890</v>
      </c>
      <c r="C5593" s="6" t="s">
        <v>12</v>
      </c>
      <c r="D5593" s="6" t="str">
        <f t="shared" si="87"/>
        <v>un</v>
      </c>
    </row>
    <row r="5594" spans="1:4" x14ac:dyDescent="0.2">
      <c r="A5594" s="6" t="s">
        <v>14211</v>
      </c>
      <c r="B5594" s="6" t="s">
        <v>27890</v>
      </c>
      <c r="C5594" s="6" t="s">
        <v>12</v>
      </c>
      <c r="D5594" s="6" t="str">
        <f t="shared" si="87"/>
        <v>un</v>
      </c>
    </row>
    <row r="5595" spans="1:4" x14ac:dyDescent="0.2">
      <c r="A5595" s="6" t="s">
        <v>1763</v>
      </c>
      <c r="B5595" s="6" t="s">
        <v>27891</v>
      </c>
      <c r="C5595" s="6" t="s">
        <v>12</v>
      </c>
      <c r="D5595" s="6" t="str">
        <f t="shared" si="87"/>
        <v>un</v>
      </c>
    </row>
    <row r="5596" spans="1:4" x14ac:dyDescent="0.2">
      <c r="A5596" s="6" t="s">
        <v>14212</v>
      </c>
      <c r="B5596" s="6" t="s">
        <v>27891</v>
      </c>
      <c r="C5596" s="6" t="s">
        <v>12</v>
      </c>
      <c r="D5596" s="6" t="str">
        <f t="shared" si="87"/>
        <v>un</v>
      </c>
    </row>
    <row r="5597" spans="1:4" x14ac:dyDescent="0.2">
      <c r="A5597" s="6" t="s">
        <v>1764</v>
      </c>
      <c r="B5597" s="6" t="s">
        <v>27892</v>
      </c>
      <c r="C5597" s="6" t="s">
        <v>12</v>
      </c>
      <c r="D5597" s="6" t="str">
        <f t="shared" si="87"/>
        <v>un</v>
      </c>
    </row>
    <row r="5598" spans="1:4" x14ac:dyDescent="0.2">
      <c r="A5598" s="6" t="s">
        <v>14213</v>
      </c>
      <c r="B5598" s="6" t="s">
        <v>27892</v>
      </c>
      <c r="C5598" s="6" t="s">
        <v>12</v>
      </c>
      <c r="D5598" s="6" t="str">
        <f t="shared" si="87"/>
        <v>un</v>
      </c>
    </row>
    <row r="5599" spans="1:4" x14ac:dyDescent="0.2">
      <c r="A5599" s="6" t="s">
        <v>1765</v>
      </c>
      <c r="B5599" s="6" t="s">
        <v>27893</v>
      </c>
      <c r="C5599" s="6" t="s">
        <v>12</v>
      </c>
      <c r="D5599" s="6" t="str">
        <f t="shared" si="87"/>
        <v>un</v>
      </c>
    </row>
    <row r="5600" spans="1:4" x14ac:dyDescent="0.2">
      <c r="A5600" s="6" t="s">
        <v>14214</v>
      </c>
      <c r="B5600" s="6" t="s">
        <v>27893</v>
      </c>
      <c r="C5600" s="6" t="s">
        <v>12</v>
      </c>
      <c r="D5600" s="6" t="str">
        <f t="shared" si="87"/>
        <v>un</v>
      </c>
    </row>
    <row r="5601" spans="1:4" x14ac:dyDescent="0.2">
      <c r="A5601" s="6" t="s">
        <v>1766</v>
      </c>
      <c r="B5601" s="6" t="s">
        <v>27894</v>
      </c>
      <c r="C5601" s="6" t="s">
        <v>12</v>
      </c>
      <c r="D5601" s="6" t="str">
        <f t="shared" si="87"/>
        <v>un</v>
      </c>
    </row>
    <row r="5602" spans="1:4" x14ac:dyDescent="0.2">
      <c r="A5602" s="6" t="s">
        <v>14215</v>
      </c>
      <c r="B5602" s="6" t="s">
        <v>27894</v>
      </c>
      <c r="C5602" s="6" t="s">
        <v>12</v>
      </c>
      <c r="D5602" s="6" t="str">
        <f t="shared" si="87"/>
        <v>un</v>
      </c>
    </row>
    <row r="5603" spans="1:4" x14ac:dyDescent="0.2">
      <c r="A5603" s="6" t="s">
        <v>1767</v>
      </c>
      <c r="B5603" s="6" t="s">
        <v>27895</v>
      </c>
      <c r="C5603" s="6" t="s">
        <v>12</v>
      </c>
      <c r="D5603" s="6" t="str">
        <f t="shared" si="87"/>
        <v>un</v>
      </c>
    </row>
    <row r="5604" spans="1:4" x14ac:dyDescent="0.2">
      <c r="A5604" s="6" t="s">
        <v>14216</v>
      </c>
      <c r="B5604" s="6" t="s">
        <v>27895</v>
      </c>
      <c r="C5604" s="6" t="s">
        <v>12</v>
      </c>
      <c r="D5604" s="6" t="str">
        <f t="shared" si="87"/>
        <v>un</v>
      </c>
    </row>
    <row r="5605" spans="1:4" x14ac:dyDescent="0.2">
      <c r="A5605" s="6" t="s">
        <v>1768</v>
      </c>
      <c r="B5605" s="6" t="s">
        <v>27896</v>
      </c>
      <c r="C5605" s="6" t="s">
        <v>12</v>
      </c>
      <c r="D5605" s="6" t="str">
        <f t="shared" si="87"/>
        <v>un</v>
      </c>
    </row>
    <row r="5606" spans="1:4" x14ac:dyDescent="0.2">
      <c r="A5606" s="6" t="s">
        <v>14217</v>
      </c>
      <c r="B5606" s="6" t="s">
        <v>27896</v>
      </c>
      <c r="C5606" s="6" t="s">
        <v>12</v>
      </c>
      <c r="D5606" s="6" t="str">
        <f t="shared" si="87"/>
        <v>un</v>
      </c>
    </row>
    <row r="5607" spans="1:4" x14ac:dyDescent="0.2">
      <c r="A5607" s="6" t="s">
        <v>1769</v>
      </c>
      <c r="B5607" s="6" t="s">
        <v>27897</v>
      </c>
      <c r="C5607" s="6" t="s">
        <v>12</v>
      </c>
      <c r="D5607" s="6" t="str">
        <f t="shared" si="87"/>
        <v>un</v>
      </c>
    </row>
    <row r="5608" spans="1:4" x14ac:dyDescent="0.2">
      <c r="A5608" s="6" t="s">
        <v>14218</v>
      </c>
      <c r="B5608" s="6" t="s">
        <v>27897</v>
      </c>
      <c r="C5608" s="6" t="s">
        <v>12</v>
      </c>
      <c r="D5608" s="6" t="str">
        <f t="shared" si="87"/>
        <v>un</v>
      </c>
    </row>
    <row r="5609" spans="1:4" x14ac:dyDescent="0.2">
      <c r="A5609" s="6" t="s">
        <v>1770</v>
      </c>
      <c r="B5609" s="6" t="s">
        <v>27898</v>
      </c>
      <c r="C5609" s="6" t="s">
        <v>12</v>
      </c>
      <c r="D5609" s="6" t="str">
        <f t="shared" si="87"/>
        <v>un</v>
      </c>
    </row>
    <row r="5610" spans="1:4" x14ac:dyDescent="0.2">
      <c r="A5610" s="6" t="s">
        <v>14219</v>
      </c>
      <c r="B5610" s="6" t="s">
        <v>27898</v>
      </c>
      <c r="C5610" s="6" t="s">
        <v>12</v>
      </c>
      <c r="D5610" s="6" t="str">
        <f t="shared" si="87"/>
        <v>un</v>
      </c>
    </row>
    <row r="5611" spans="1:4" x14ac:dyDescent="0.2">
      <c r="A5611" s="6" t="s">
        <v>1771</v>
      </c>
      <c r="B5611" s="6" t="s">
        <v>27899</v>
      </c>
      <c r="C5611" s="6" t="s">
        <v>12</v>
      </c>
      <c r="D5611" s="6" t="str">
        <f t="shared" si="87"/>
        <v>un</v>
      </c>
    </row>
    <row r="5612" spans="1:4" x14ac:dyDescent="0.2">
      <c r="A5612" s="6" t="s">
        <v>14220</v>
      </c>
      <c r="B5612" s="6" t="s">
        <v>27899</v>
      </c>
      <c r="C5612" s="6" t="s">
        <v>12</v>
      </c>
      <c r="D5612" s="6" t="str">
        <f t="shared" si="87"/>
        <v>un</v>
      </c>
    </row>
    <row r="5613" spans="1:4" x14ac:dyDescent="0.2">
      <c r="A5613" s="6" t="s">
        <v>1772</v>
      </c>
      <c r="B5613" s="6" t="s">
        <v>27900</v>
      </c>
      <c r="C5613" s="6" t="s">
        <v>12</v>
      </c>
      <c r="D5613" s="6" t="str">
        <f t="shared" si="87"/>
        <v>un</v>
      </c>
    </row>
    <row r="5614" spans="1:4" x14ac:dyDescent="0.2">
      <c r="A5614" s="6" t="s">
        <v>14221</v>
      </c>
      <c r="B5614" s="6" t="s">
        <v>27900</v>
      </c>
      <c r="C5614" s="6" t="s">
        <v>12</v>
      </c>
      <c r="D5614" s="6" t="str">
        <f t="shared" si="87"/>
        <v>un</v>
      </c>
    </row>
    <row r="5615" spans="1:4" x14ac:dyDescent="0.2">
      <c r="A5615" s="6" t="s">
        <v>1773</v>
      </c>
      <c r="B5615" s="6" t="s">
        <v>27901</v>
      </c>
      <c r="C5615" s="6" t="s">
        <v>12</v>
      </c>
      <c r="D5615" s="6" t="str">
        <f t="shared" si="87"/>
        <v>un</v>
      </c>
    </row>
    <row r="5616" spans="1:4" x14ac:dyDescent="0.2">
      <c r="A5616" s="6" t="s">
        <v>14222</v>
      </c>
      <c r="B5616" s="6" t="s">
        <v>27901</v>
      </c>
      <c r="C5616" s="6" t="s">
        <v>12</v>
      </c>
      <c r="D5616" s="6" t="str">
        <f t="shared" si="87"/>
        <v>un</v>
      </c>
    </row>
    <row r="5617" spans="1:4" x14ac:dyDescent="0.2">
      <c r="A5617" s="6" t="s">
        <v>1774</v>
      </c>
      <c r="B5617" s="6" t="s">
        <v>27902</v>
      </c>
      <c r="C5617" s="6" t="s">
        <v>12</v>
      </c>
      <c r="D5617" s="6" t="str">
        <f t="shared" si="87"/>
        <v>un</v>
      </c>
    </row>
    <row r="5618" spans="1:4" x14ac:dyDescent="0.2">
      <c r="A5618" s="6" t="s">
        <v>14223</v>
      </c>
      <c r="B5618" s="6" t="s">
        <v>27902</v>
      </c>
      <c r="C5618" s="6" t="s">
        <v>12</v>
      </c>
      <c r="D5618" s="6" t="str">
        <f t="shared" si="87"/>
        <v>un</v>
      </c>
    </row>
    <row r="5619" spans="1:4" x14ac:dyDescent="0.2">
      <c r="A5619" s="6" t="s">
        <v>1775</v>
      </c>
      <c r="B5619" s="6" t="s">
        <v>27903</v>
      </c>
      <c r="C5619" s="6" t="s">
        <v>12</v>
      </c>
      <c r="D5619" s="6" t="str">
        <f t="shared" si="87"/>
        <v>un</v>
      </c>
    </row>
    <row r="5620" spans="1:4" x14ac:dyDescent="0.2">
      <c r="A5620" s="6" t="s">
        <v>14224</v>
      </c>
      <c r="B5620" s="6" t="s">
        <v>27903</v>
      </c>
      <c r="C5620" s="6" t="s">
        <v>12</v>
      </c>
      <c r="D5620" s="6" t="str">
        <f t="shared" si="87"/>
        <v>un</v>
      </c>
    </row>
    <row r="5621" spans="1:4" x14ac:dyDescent="0.2">
      <c r="A5621" s="6" t="s">
        <v>1776</v>
      </c>
      <c r="B5621" s="6" t="s">
        <v>27904</v>
      </c>
      <c r="C5621" s="6" t="s">
        <v>12</v>
      </c>
      <c r="D5621" s="6" t="str">
        <f t="shared" si="87"/>
        <v>un</v>
      </c>
    </row>
    <row r="5622" spans="1:4" x14ac:dyDescent="0.2">
      <c r="A5622" s="6" t="s">
        <v>14225</v>
      </c>
      <c r="B5622" s="6" t="s">
        <v>27904</v>
      </c>
      <c r="C5622" s="6" t="s">
        <v>12</v>
      </c>
      <c r="D5622" s="6" t="str">
        <f t="shared" si="87"/>
        <v>un</v>
      </c>
    </row>
    <row r="5623" spans="1:4" x14ac:dyDescent="0.2">
      <c r="A5623" s="6" t="s">
        <v>1777</v>
      </c>
      <c r="B5623" s="6" t="s">
        <v>27905</v>
      </c>
      <c r="C5623" s="6" t="s">
        <v>12</v>
      </c>
      <c r="D5623" s="6" t="str">
        <f t="shared" si="87"/>
        <v>un</v>
      </c>
    </row>
    <row r="5624" spans="1:4" x14ac:dyDescent="0.2">
      <c r="A5624" s="6" t="s">
        <v>14226</v>
      </c>
      <c r="B5624" s="6" t="s">
        <v>27905</v>
      </c>
      <c r="C5624" s="6" t="s">
        <v>12</v>
      </c>
      <c r="D5624" s="6" t="str">
        <f t="shared" si="87"/>
        <v>un</v>
      </c>
    </row>
    <row r="5625" spans="1:4" x14ac:dyDescent="0.2">
      <c r="A5625" s="6" t="s">
        <v>1778</v>
      </c>
      <c r="B5625" s="6" t="s">
        <v>27906</v>
      </c>
      <c r="C5625" s="6" t="s">
        <v>12</v>
      </c>
      <c r="D5625" s="6" t="str">
        <f t="shared" si="87"/>
        <v>un</v>
      </c>
    </row>
    <row r="5626" spans="1:4" x14ac:dyDescent="0.2">
      <c r="A5626" s="6" t="s">
        <v>14227</v>
      </c>
      <c r="B5626" s="6" t="s">
        <v>27906</v>
      </c>
      <c r="C5626" s="6" t="s">
        <v>12</v>
      </c>
      <c r="D5626" s="6" t="str">
        <f t="shared" si="87"/>
        <v>un</v>
      </c>
    </row>
    <row r="5627" spans="1:4" x14ac:dyDescent="0.2">
      <c r="A5627" s="6" t="s">
        <v>1779</v>
      </c>
      <c r="B5627" s="6" t="s">
        <v>27907</v>
      </c>
      <c r="C5627" s="6" t="s">
        <v>12</v>
      </c>
      <c r="D5627" s="6" t="str">
        <f t="shared" si="87"/>
        <v>un</v>
      </c>
    </row>
    <row r="5628" spans="1:4" x14ac:dyDescent="0.2">
      <c r="A5628" s="6" t="s">
        <v>14228</v>
      </c>
      <c r="B5628" s="6" t="s">
        <v>27907</v>
      </c>
      <c r="C5628" s="6" t="s">
        <v>12</v>
      </c>
      <c r="D5628" s="6" t="str">
        <f t="shared" si="87"/>
        <v>un</v>
      </c>
    </row>
    <row r="5629" spans="1:4" x14ac:dyDescent="0.2">
      <c r="A5629" s="6" t="s">
        <v>1780</v>
      </c>
      <c r="B5629" s="6" t="s">
        <v>27908</v>
      </c>
      <c r="C5629" s="6" t="s">
        <v>12</v>
      </c>
      <c r="D5629" s="6" t="str">
        <f t="shared" si="87"/>
        <v>un</v>
      </c>
    </row>
    <row r="5630" spans="1:4" x14ac:dyDescent="0.2">
      <c r="A5630" s="6" t="s">
        <v>14229</v>
      </c>
      <c r="B5630" s="6" t="s">
        <v>27908</v>
      </c>
      <c r="C5630" s="6" t="s">
        <v>12</v>
      </c>
      <c r="D5630" s="6" t="str">
        <f t="shared" si="87"/>
        <v>un</v>
      </c>
    </row>
    <row r="5631" spans="1:4" x14ac:dyDescent="0.2">
      <c r="A5631" s="6" t="s">
        <v>1781</v>
      </c>
      <c r="B5631" s="6" t="s">
        <v>27909</v>
      </c>
      <c r="C5631" s="6" t="s">
        <v>12</v>
      </c>
      <c r="D5631" s="6" t="str">
        <f t="shared" si="87"/>
        <v>un</v>
      </c>
    </row>
    <row r="5632" spans="1:4" x14ac:dyDescent="0.2">
      <c r="A5632" s="6" t="s">
        <v>14230</v>
      </c>
      <c r="B5632" s="6" t="s">
        <v>27909</v>
      </c>
      <c r="C5632" s="6" t="s">
        <v>12</v>
      </c>
      <c r="D5632" s="6" t="str">
        <f t="shared" si="87"/>
        <v>un</v>
      </c>
    </row>
    <row r="5633" spans="1:4" x14ac:dyDescent="0.2">
      <c r="A5633" s="6" t="s">
        <v>1782</v>
      </c>
      <c r="B5633" s="6" t="s">
        <v>27910</v>
      </c>
      <c r="C5633" s="6" t="s">
        <v>12</v>
      </c>
      <c r="D5633" s="6" t="str">
        <f t="shared" si="87"/>
        <v>un</v>
      </c>
    </row>
    <row r="5634" spans="1:4" x14ac:dyDescent="0.2">
      <c r="A5634" s="6" t="s">
        <v>14231</v>
      </c>
      <c r="B5634" s="6" t="s">
        <v>27910</v>
      </c>
      <c r="C5634" s="6" t="s">
        <v>12</v>
      </c>
      <c r="D5634" s="6" t="str">
        <f t="shared" ref="D5634:D5697" si="88">LOWER(C5634)</f>
        <v>un</v>
      </c>
    </row>
    <row r="5635" spans="1:4" x14ac:dyDescent="0.2">
      <c r="A5635" s="6" t="s">
        <v>1783</v>
      </c>
      <c r="B5635" s="6" t="s">
        <v>27911</v>
      </c>
      <c r="C5635" s="6" t="s">
        <v>12</v>
      </c>
      <c r="D5635" s="6" t="str">
        <f t="shared" si="88"/>
        <v>un</v>
      </c>
    </row>
    <row r="5636" spans="1:4" x14ac:dyDescent="0.2">
      <c r="A5636" s="6" t="s">
        <v>14232</v>
      </c>
      <c r="B5636" s="6" t="s">
        <v>27911</v>
      </c>
      <c r="C5636" s="6" t="s">
        <v>12</v>
      </c>
      <c r="D5636" s="6" t="str">
        <f t="shared" si="88"/>
        <v>un</v>
      </c>
    </row>
    <row r="5637" spans="1:4" x14ac:dyDescent="0.2">
      <c r="A5637" s="6" t="s">
        <v>1784</v>
      </c>
      <c r="B5637" s="6" t="s">
        <v>27912</v>
      </c>
      <c r="C5637" s="6" t="s">
        <v>12</v>
      </c>
      <c r="D5637" s="6" t="str">
        <f t="shared" si="88"/>
        <v>un</v>
      </c>
    </row>
    <row r="5638" spans="1:4" x14ac:dyDescent="0.2">
      <c r="A5638" s="6" t="s">
        <v>14233</v>
      </c>
      <c r="B5638" s="6" t="s">
        <v>27912</v>
      </c>
      <c r="C5638" s="6" t="s">
        <v>12</v>
      </c>
      <c r="D5638" s="6" t="str">
        <f t="shared" si="88"/>
        <v>un</v>
      </c>
    </row>
    <row r="5639" spans="1:4" x14ac:dyDescent="0.2">
      <c r="A5639" s="6" t="s">
        <v>1785</v>
      </c>
      <c r="B5639" s="6" t="s">
        <v>27913</v>
      </c>
      <c r="C5639" s="6" t="s">
        <v>12</v>
      </c>
      <c r="D5639" s="6" t="str">
        <f t="shared" si="88"/>
        <v>un</v>
      </c>
    </row>
    <row r="5640" spans="1:4" x14ac:dyDescent="0.2">
      <c r="A5640" s="6" t="s">
        <v>14234</v>
      </c>
      <c r="B5640" s="6" t="s">
        <v>27913</v>
      </c>
      <c r="C5640" s="6" t="s">
        <v>12</v>
      </c>
      <c r="D5640" s="6" t="str">
        <f t="shared" si="88"/>
        <v>un</v>
      </c>
    </row>
    <row r="5641" spans="1:4" x14ac:dyDescent="0.2">
      <c r="A5641" s="6" t="s">
        <v>7416</v>
      </c>
      <c r="B5641" s="6" t="s">
        <v>27914</v>
      </c>
      <c r="C5641" s="6" t="s">
        <v>12</v>
      </c>
      <c r="D5641" s="6" t="str">
        <f t="shared" si="88"/>
        <v>un</v>
      </c>
    </row>
    <row r="5642" spans="1:4" x14ac:dyDescent="0.2">
      <c r="A5642" s="6" t="s">
        <v>14235</v>
      </c>
      <c r="B5642" s="6" t="s">
        <v>27914</v>
      </c>
      <c r="C5642" s="6" t="s">
        <v>12</v>
      </c>
      <c r="D5642" s="6" t="str">
        <f t="shared" si="88"/>
        <v>un</v>
      </c>
    </row>
    <row r="5643" spans="1:4" x14ac:dyDescent="0.2">
      <c r="A5643" s="6" t="s">
        <v>7417</v>
      </c>
      <c r="B5643" s="6" t="s">
        <v>27915</v>
      </c>
      <c r="C5643" s="6" t="s">
        <v>12</v>
      </c>
      <c r="D5643" s="6" t="str">
        <f t="shared" si="88"/>
        <v>un</v>
      </c>
    </row>
    <row r="5644" spans="1:4" x14ac:dyDescent="0.2">
      <c r="A5644" s="6" t="s">
        <v>14236</v>
      </c>
      <c r="B5644" s="6" t="s">
        <v>27915</v>
      </c>
      <c r="C5644" s="6" t="s">
        <v>12</v>
      </c>
      <c r="D5644" s="6" t="str">
        <f t="shared" si="88"/>
        <v>un</v>
      </c>
    </row>
    <row r="5645" spans="1:4" x14ac:dyDescent="0.2">
      <c r="A5645" s="6" t="s">
        <v>7418</v>
      </c>
      <c r="B5645" s="6" t="s">
        <v>27916</v>
      </c>
      <c r="C5645" s="6" t="s">
        <v>12</v>
      </c>
      <c r="D5645" s="6" t="str">
        <f t="shared" si="88"/>
        <v>un</v>
      </c>
    </row>
    <row r="5646" spans="1:4" x14ac:dyDescent="0.2">
      <c r="A5646" s="6" t="s">
        <v>14237</v>
      </c>
      <c r="B5646" s="6" t="s">
        <v>27916</v>
      </c>
      <c r="C5646" s="6" t="s">
        <v>12</v>
      </c>
      <c r="D5646" s="6" t="str">
        <f t="shared" si="88"/>
        <v>un</v>
      </c>
    </row>
    <row r="5647" spans="1:4" x14ac:dyDescent="0.2">
      <c r="A5647" s="6" t="s">
        <v>7419</v>
      </c>
      <c r="B5647" s="6" t="s">
        <v>27917</v>
      </c>
      <c r="C5647" s="6" t="s">
        <v>12</v>
      </c>
      <c r="D5647" s="6" t="str">
        <f t="shared" si="88"/>
        <v>un</v>
      </c>
    </row>
    <row r="5648" spans="1:4" x14ac:dyDescent="0.2">
      <c r="A5648" s="6" t="s">
        <v>14238</v>
      </c>
      <c r="B5648" s="6" t="s">
        <v>27917</v>
      </c>
      <c r="C5648" s="6" t="s">
        <v>12</v>
      </c>
      <c r="D5648" s="6" t="str">
        <f t="shared" si="88"/>
        <v>un</v>
      </c>
    </row>
    <row r="5649" spans="1:4" x14ac:dyDescent="0.2">
      <c r="A5649" s="6" t="s">
        <v>7420</v>
      </c>
      <c r="B5649" s="6" t="s">
        <v>27918</v>
      </c>
      <c r="C5649" s="6" t="s">
        <v>12</v>
      </c>
      <c r="D5649" s="6" t="str">
        <f t="shared" si="88"/>
        <v>un</v>
      </c>
    </row>
    <row r="5650" spans="1:4" x14ac:dyDescent="0.2">
      <c r="A5650" s="6" t="s">
        <v>14239</v>
      </c>
      <c r="B5650" s="6" t="s">
        <v>27918</v>
      </c>
      <c r="C5650" s="6" t="s">
        <v>12</v>
      </c>
      <c r="D5650" s="6" t="str">
        <f t="shared" si="88"/>
        <v>un</v>
      </c>
    </row>
    <row r="5651" spans="1:4" x14ac:dyDescent="0.2">
      <c r="A5651" s="6" t="s">
        <v>7421</v>
      </c>
      <c r="B5651" s="6" t="s">
        <v>27919</v>
      </c>
      <c r="C5651" s="6" t="s">
        <v>12</v>
      </c>
      <c r="D5651" s="6" t="str">
        <f t="shared" si="88"/>
        <v>un</v>
      </c>
    </row>
    <row r="5652" spans="1:4" x14ac:dyDescent="0.2">
      <c r="A5652" s="6" t="s">
        <v>14240</v>
      </c>
      <c r="B5652" s="6" t="s">
        <v>27919</v>
      </c>
      <c r="C5652" s="6" t="s">
        <v>12</v>
      </c>
      <c r="D5652" s="6" t="str">
        <f t="shared" si="88"/>
        <v>un</v>
      </c>
    </row>
    <row r="5653" spans="1:4" x14ac:dyDescent="0.2">
      <c r="A5653" s="6" t="s">
        <v>7422</v>
      </c>
      <c r="B5653" s="6" t="s">
        <v>27920</v>
      </c>
      <c r="C5653" s="6" t="s">
        <v>12</v>
      </c>
      <c r="D5653" s="6" t="str">
        <f t="shared" si="88"/>
        <v>un</v>
      </c>
    </row>
    <row r="5654" spans="1:4" x14ac:dyDescent="0.2">
      <c r="A5654" s="6" t="s">
        <v>14241</v>
      </c>
      <c r="B5654" s="6" t="s">
        <v>27920</v>
      </c>
      <c r="C5654" s="6" t="s">
        <v>12</v>
      </c>
      <c r="D5654" s="6" t="str">
        <f t="shared" si="88"/>
        <v>un</v>
      </c>
    </row>
    <row r="5655" spans="1:4" x14ac:dyDescent="0.2">
      <c r="A5655" s="6" t="s">
        <v>7423</v>
      </c>
      <c r="B5655" s="6" t="s">
        <v>27921</v>
      </c>
      <c r="C5655" s="6" t="s">
        <v>12</v>
      </c>
      <c r="D5655" s="6" t="str">
        <f t="shared" si="88"/>
        <v>un</v>
      </c>
    </row>
    <row r="5656" spans="1:4" x14ac:dyDescent="0.2">
      <c r="A5656" s="6" t="s">
        <v>14242</v>
      </c>
      <c r="B5656" s="6" t="s">
        <v>27921</v>
      </c>
      <c r="C5656" s="6" t="s">
        <v>12</v>
      </c>
      <c r="D5656" s="6" t="str">
        <f t="shared" si="88"/>
        <v>un</v>
      </c>
    </row>
    <row r="5657" spans="1:4" x14ac:dyDescent="0.2">
      <c r="A5657" s="6" t="s">
        <v>7424</v>
      </c>
      <c r="B5657" s="6" t="s">
        <v>27922</v>
      </c>
      <c r="C5657" s="6" t="s">
        <v>12</v>
      </c>
      <c r="D5657" s="6" t="str">
        <f t="shared" si="88"/>
        <v>un</v>
      </c>
    </row>
    <row r="5658" spans="1:4" x14ac:dyDescent="0.2">
      <c r="A5658" s="6" t="s">
        <v>14243</v>
      </c>
      <c r="B5658" s="6" t="s">
        <v>27922</v>
      </c>
      <c r="C5658" s="6" t="s">
        <v>12</v>
      </c>
      <c r="D5658" s="6" t="str">
        <f t="shared" si="88"/>
        <v>un</v>
      </c>
    </row>
    <row r="5659" spans="1:4" x14ac:dyDescent="0.2">
      <c r="A5659" s="6" t="s">
        <v>7425</v>
      </c>
      <c r="B5659" s="6" t="s">
        <v>27923</v>
      </c>
      <c r="C5659" s="6" t="s">
        <v>12</v>
      </c>
      <c r="D5659" s="6" t="str">
        <f t="shared" si="88"/>
        <v>un</v>
      </c>
    </row>
    <row r="5660" spans="1:4" x14ac:dyDescent="0.2">
      <c r="A5660" s="6" t="s">
        <v>14244</v>
      </c>
      <c r="B5660" s="6" t="s">
        <v>27923</v>
      </c>
      <c r="C5660" s="6" t="s">
        <v>12</v>
      </c>
      <c r="D5660" s="6" t="str">
        <f t="shared" si="88"/>
        <v>un</v>
      </c>
    </row>
    <row r="5661" spans="1:4" x14ac:dyDescent="0.2">
      <c r="A5661" s="6" t="s">
        <v>7426</v>
      </c>
      <c r="B5661" s="6" t="s">
        <v>27924</v>
      </c>
      <c r="C5661" s="6" t="s">
        <v>12</v>
      </c>
      <c r="D5661" s="6" t="str">
        <f t="shared" si="88"/>
        <v>un</v>
      </c>
    </row>
    <row r="5662" spans="1:4" x14ac:dyDescent="0.2">
      <c r="A5662" s="6" t="s">
        <v>14245</v>
      </c>
      <c r="B5662" s="6" t="s">
        <v>27924</v>
      </c>
      <c r="C5662" s="6" t="s">
        <v>12</v>
      </c>
      <c r="D5662" s="6" t="str">
        <f t="shared" si="88"/>
        <v>un</v>
      </c>
    </row>
    <row r="5663" spans="1:4" x14ac:dyDescent="0.2">
      <c r="A5663" s="6" t="s">
        <v>7427</v>
      </c>
      <c r="B5663" s="6" t="s">
        <v>27925</v>
      </c>
      <c r="C5663" s="6" t="s">
        <v>12</v>
      </c>
      <c r="D5663" s="6" t="str">
        <f t="shared" si="88"/>
        <v>un</v>
      </c>
    </row>
    <row r="5664" spans="1:4" x14ac:dyDescent="0.2">
      <c r="A5664" s="6" t="s">
        <v>14246</v>
      </c>
      <c r="B5664" s="6" t="s">
        <v>27925</v>
      </c>
      <c r="C5664" s="6" t="s">
        <v>12</v>
      </c>
      <c r="D5664" s="6" t="str">
        <f t="shared" si="88"/>
        <v>un</v>
      </c>
    </row>
    <row r="5665" spans="1:4" x14ac:dyDescent="0.2">
      <c r="A5665" s="6" t="s">
        <v>7428</v>
      </c>
      <c r="B5665" s="6" t="s">
        <v>27926</v>
      </c>
      <c r="C5665" s="6" t="s">
        <v>12</v>
      </c>
      <c r="D5665" s="6" t="str">
        <f t="shared" si="88"/>
        <v>un</v>
      </c>
    </row>
    <row r="5666" spans="1:4" x14ac:dyDescent="0.2">
      <c r="A5666" s="6" t="s">
        <v>14247</v>
      </c>
      <c r="B5666" s="6" t="s">
        <v>27926</v>
      </c>
      <c r="C5666" s="6" t="s">
        <v>12</v>
      </c>
      <c r="D5666" s="6" t="str">
        <f t="shared" si="88"/>
        <v>un</v>
      </c>
    </row>
    <row r="5667" spans="1:4" x14ac:dyDescent="0.2">
      <c r="A5667" s="6" t="s">
        <v>7429</v>
      </c>
      <c r="B5667" s="6" t="s">
        <v>27927</v>
      </c>
      <c r="C5667" s="6" t="s">
        <v>12</v>
      </c>
      <c r="D5667" s="6" t="str">
        <f t="shared" si="88"/>
        <v>un</v>
      </c>
    </row>
    <row r="5668" spans="1:4" x14ac:dyDescent="0.2">
      <c r="A5668" s="6" t="s">
        <v>14248</v>
      </c>
      <c r="B5668" s="6" t="s">
        <v>27927</v>
      </c>
      <c r="C5668" s="6" t="s">
        <v>12</v>
      </c>
      <c r="D5668" s="6" t="str">
        <f t="shared" si="88"/>
        <v>un</v>
      </c>
    </row>
    <row r="5669" spans="1:4" x14ac:dyDescent="0.2">
      <c r="A5669" s="6" t="s">
        <v>7430</v>
      </c>
      <c r="B5669" s="6" t="s">
        <v>27928</v>
      </c>
      <c r="C5669" s="6" t="s">
        <v>12</v>
      </c>
      <c r="D5669" s="6" t="str">
        <f t="shared" si="88"/>
        <v>un</v>
      </c>
    </row>
    <row r="5670" spans="1:4" x14ac:dyDescent="0.2">
      <c r="A5670" s="6" t="s">
        <v>14249</v>
      </c>
      <c r="B5670" s="6" t="s">
        <v>27928</v>
      </c>
      <c r="C5670" s="6" t="s">
        <v>12</v>
      </c>
      <c r="D5670" s="6" t="str">
        <f t="shared" si="88"/>
        <v>un</v>
      </c>
    </row>
    <row r="5671" spans="1:4" x14ac:dyDescent="0.2">
      <c r="A5671" s="6" t="s">
        <v>1786</v>
      </c>
      <c r="B5671" s="6" t="s">
        <v>27929</v>
      </c>
      <c r="C5671" s="6" t="s">
        <v>12</v>
      </c>
      <c r="D5671" s="6" t="str">
        <f t="shared" si="88"/>
        <v>un</v>
      </c>
    </row>
    <row r="5672" spans="1:4" x14ac:dyDescent="0.2">
      <c r="A5672" s="6" t="s">
        <v>14250</v>
      </c>
      <c r="B5672" s="6" t="s">
        <v>27929</v>
      </c>
      <c r="C5672" s="6" t="s">
        <v>12</v>
      </c>
      <c r="D5672" s="6" t="str">
        <f t="shared" si="88"/>
        <v>un</v>
      </c>
    </row>
    <row r="5673" spans="1:4" x14ac:dyDescent="0.2">
      <c r="A5673" s="6" t="s">
        <v>1787</v>
      </c>
      <c r="B5673" s="6" t="s">
        <v>27930</v>
      </c>
      <c r="C5673" s="6" t="s">
        <v>12</v>
      </c>
      <c r="D5673" s="6" t="str">
        <f t="shared" si="88"/>
        <v>un</v>
      </c>
    </row>
    <row r="5674" spans="1:4" x14ac:dyDescent="0.2">
      <c r="A5674" s="6" t="s">
        <v>14251</v>
      </c>
      <c r="B5674" s="6" t="s">
        <v>27930</v>
      </c>
      <c r="C5674" s="6" t="s">
        <v>12</v>
      </c>
      <c r="D5674" s="6" t="str">
        <f t="shared" si="88"/>
        <v>un</v>
      </c>
    </row>
    <row r="5675" spans="1:4" x14ac:dyDescent="0.2">
      <c r="A5675" s="6" t="s">
        <v>1788</v>
      </c>
      <c r="B5675" s="6" t="s">
        <v>27931</v>
      </c>
      <c r="C5675" s="6" t="s">
        <v>12</v>
      </c>
      <c r="D5675" s="6" t="str">
        <f t="shared" si="88"/>
        <v>un</v>
      </c>
    </row>
    <row r="5676" spans="1:4" x14ac:dyDescent="0.2">
      <c r="A5676" s="6" t="s">
        <v>14252</v>
      </c>
      <c r="B5676" s="6" t="s">
        <v>27931</v>
      </c>
      <c r="C5676" s="6" t="s">
        <v>12</v>
      </c>
      <c r="D5676" s="6" t="str">
        <f t="shared" si="88"/>
        <v>un</v>
      </c>
    </row>
    <row r="5677" spans="1:4" x14ac:dyDescent="0.2">
      <c r="A5677" s="6" t="s">
        <v>1789</v>
      </c>
      <c r="B5677" s="6" t="s">
        <v>27932</v>
      </c>
      <c r="C5677" s="6" t="s">
        <v>12</v>
      </c>
      <c r="D5677" s="6" t="str">
        <f t="shared" si="88"/>
        <v>un</v>
      </c>
    </row>
    <row r="5678" spans="1:4" x14ac:dyDescent="0.2">
      <c r="A5678" s="6" t="s">
        <v>14253</v>
      </c>
      <c r="B5678" s="6" t="s">
        <v>27932</v>
      </c>
      <c r="C5678" s="6" t="s">
        <v>12</v>
      </c>
      <c r="D5678" s="6" t="str">
        <f t="shared" si="88"/>
        <v>un</v>
      </c>
    </row>
    <row r="5679" spans="1:4" x14ac:dyDescent="0.2">
      <c r="A5679" s="6" t="s">
        <v>1790</v>
      </c>
      <c r="B5679" s="6" t="s">
        <v>27933</v>
      </c>
      <c r="C5679" s="6" t="s">
        <v>12</v>
      </c>
      <c r="D5679" s="6" t="str">
        <f t="shared" si="88"/>
        <v>un</v>
      </c>
    </row>
    <row r="5680" spans="1:4" x14ac:dyDescent="0.2">
      <c r="A5680" s="6" t="s">
        <v>14254</v>
      </c>
      <c r="B5680" s="6" t="s">
        <v>27933</v>
      </c>
      <c r="C5680" s="6" t="s">
        <v>12</v>
      </c>
      <c r="D5680" s="6" t="str">
        <f t="shared" si="88"/>
        <v>un</v>
      </c>
    </row>
    <row r="5681" spans="1:4" x14ac:dyDescent="0.2">
      <c r="A5681" s="6" t="s">
        <v>1791</v>
      </c>
      <c r="B5681" s="6" t="s">
        <v>27934</v>
      </c>
      <c r="C5681" s="6" t="s">
        <v>12</v>
      </c>
      <c r="D5681" s="6" t="str">
        <f t="shared" si="88"/>
        <v>un</v>
      </c>
    </row>
    <row r="5682" spans="1:4" x14ac:dyDescent="0.2">
      <c r="A5682" s="6" t="s">
        <v>14255</v>
      </c>
      <c r="B5682" s="6" t="s">
        <v>27934</v>
      </c>
      <c r="C5682" s="6" t="s">
        <v>12</v>
      </c>
      <c r="D5682" s="6" t="str">
        <f t="shared" si="88"/>
        <v>un</v>
      </c>
    </row>
    <row r="5683" spans="1:4" x14ac:dyDescent="0.2">
      <c r="A5683" s="6" t="s">
        <v>1792</v>
      </c>
      <c r="B5683" s="6" t="s">
        <v>27935</v>
      </c>
      <c r="C5683" s="6" t="s">
        <v>12</v>
      </c>
      <c r="D5683" s="6" t="str">
        <f t="shared" si="88"/>
        <v>un</v>
      </c>
    </row>
    <row r="5684" spans="1:4" x14ac:dyDescent="0.2">
      <c r="A5684" s="6" t="s">
        <v>14256</v>
      </c>
      <c r="B5684" s="6" t="s">
        <v>27935</v>
      </c>
      <c r="C5684" s="6" t="s">
        <v>12</v>
      </c>
      <c r="D5684" s="6" t="str">
        <f t="shared" si="88"/>
        <v>un</v>
      </c>
    </row>
    <row r="5685" spans="1:4" x14ac:dyDescent="0.2">
      <c r="A5685" s="6" t="s">
        <v>1793</v>
      </c>
      <c r="B5685" s="6" t="s">
        <v>27936</v>
      </c>
      <c r="C5685" s="6" t="s">
        <v>12</v>
      </c>
      <c r="D5685" s="6" t="str">
        <f t="shared" si="88"/>
        <v>un</v>
      </c>
    </row>
    <row r="5686" spans="1:4" x14ac:dyDescent="0.2">
      <c r="A5686" s="6" t="s">
        <v>14257</v>
      </c>
      <c r="B5686" s="6" t="s">
        <v>27936</v>
      </c>
      <c r="C5686" s="6" t="s">
        <v>12</v>
      </c>
      <c r="D5686" s="6" t="str">
        <f t="shared" si="88"/>
        <v>un</v>
      </c>
    </row>
    <row r="5687" spans="1:4" x14ac:dyDescent="0.2">
      <c r="A5687" s="6" t="s">
        <v>1794</v>
      </c>
      <c r="B5687" s="6" t="s">
        <v>27937</v>
      </c>
      <c r="C5687" s="6" t="s">
        <v>12</v>
      </c>
      <c r="D5687" s="6" t="str">
        <f t="shared" si="88"/>
        <v>un</v>
      </c>
    </row>
    <row r="5688" spans="1:4" x14ac:dyDescent="0.2">
      <c r="A5688" s="6" t="s">
        <v>14258</v>
      </c>
      <c r="B5688" s="6" t="s">
        <v>27937</v>
      </c>
      <c r="C5688" s="6" t="s">
        <v>12</v>
      </c>
      <c r="D5688" s="6" t="str">
        <f t="shared" si="88"/>
        <v>un</v>
      </c>
    </row>
    <row r="5689" spans="1:4" x14ac:dyDescent="0.2">
      <c r="A5689" s="6" t="s">
        <v>1795</v>
      </c>
      <c r="B5689" s="6" t="s">
        <v>27938</v>
      </c>
      <c r="C5689" s="6" t="s">
        <v>12</v>
      </c>
      <c r="D5689" s="6" t="str">
        <f t="shared" si="88"/>
        <v>un</v>
      </c>
    </row>
    <row r="5690" spans="1:4" x14ac:dyDescent="0.2">
      <c r="A5690" s="6" t="s">
        <v>14259</v>
      </c>
      <c r="B5690" s="6" t="s">
        <v>27938</v>
      </c>
      <c r="C5690" s="6" t="s">
        <v>12</v>
      </c>
      <c r="D5690" s="6" t="str">
        <f t="shared" si="88"/>
        <v>un</v>
      </c>
    </row>
    <row r="5691" spans="1:4" x14ac:dyDescent="0.2">
      <c r="A5691" s="6" t="s">
        <v>1796</v>
      </c>
      <c r="B5691" s="6" t="s">
        <v>27939</v>
      </c>
      <c r="C5691" s="6" t="s">
        <v>12</v>
      </c>
      <c r="D5691" s="6" t="str">
        <f t="shared" si="88"/>
        <v>un</v>
      </c>
    </row>
    <row r="5692" spans="1:4" x14ac:dyDescent="0.2">
      <c r="A5692" s="6" t="s">
        <v>14260</v>
      </c>
      <c r="B5692" s="6" t="s">
        <v>27939</v>
      </c>
      <c r="C5692" s="6" t="s">
        <v>12</v>
      </c>
      <c r="D5692" s="6" t="str">
        <f t="shared" si="88"/>
        <v>un</v>
      </c>
    </row>
    <row r="5693" spans="1:4" x14ac:dyDescent="0.2">
      <c r="A5693" s="6" t="s">
        <v>1797</v>
      </c>
      <c r="B5693" s="6" t="s">
        <v>27940</v>
      </c>
      <c r="C5693" s="6" t="s">
        <v>12</v>
      </c>
      <c r="D5693" s="6" t="str">
        <f t="shared" si="88"/>
        <v>un</v>
      </c>
    </row>
    <row r="5694" spans="1:4" x14ac:dyDescent="0.2">
      <c r="A5694" s="6" t="s">
        <v>14261</v>
      </c>
      <c r="B5694" s="6" t="s">
        <v>27940</v>
      </c>
      <c r="C5694" s="6" t="s">
        <v>12</v>
      </c>
      <c r="D5694" s="6" t="str">
        <f t="shared" si="88"/>
        <v>un</v>
      </c>
    </row>
    <row r="5695" spans="1:4" x14ac:dyDescent="0.2">
      <c r="A5695" s="6" t="s">
        <v>1798</v>
      </c>
      <c r="B5695" s="6" t="s">
        <v>27941</v>
      </c>
      <c r="C5695" s="6" t="s">
        <v>12</v>
      </c>
      <c r="D5695" s="6" t="str">
        <f t="shared" si="88"/>
        <v>un</v>
      </c>
    </row>
    <row r="5696" spans="1:4" x14ac:dyDescent="0.2">
      <c r="A5696" s="6" t="s">
        <v>14262</v>
      </c>
      <c r="B5696" s="6" t="s">
        <v>27941</v>
      </c>
      <c r="C5696" s="6" t="s">
        <v>12</v>
      </c>
      <c r="D5696" s="6" t="str">
        <f t="shared" si="88"/>
        <v>un</v>
      </c>
    </row>
    <row r="5697" spans="1:4" x14ac:dyDescent="0.2">
      <c r="A5697" s="6" t="s">
        <v>1799</v>
      </c>
      <c r="B5697" s="6" t="s">
        <v>27942</v>
      </c>
      <c r="C5697" s="6" t="s">
        <v>12</v>
      </c>
      <c r="D5697" s="6" t="str">
        <f t="shared" si="88"/>
        <v>un</v>
      </c>
    </row>
    <row r="5698" spans="1:4" x14ac:dyDescent="0.2">
      <c r="A5698" s="6" t="s">
        <v>14263</v>
      </c>
      <c r="B5698" s="6" t="s">
        <v>27942</v>
      </c>
      <c r="C5698" s="6" t="s">
        <v>12</v>
      </c>
      <c r="D5698" s="6" t="str">
        <f t="shared" ref="D5698:D5761" si="89">LOWER(C5698)</f>
        <v>un</v>
      </c>
    </row>
    <row r="5699" spans="1:4" x14ac:dyDescent="0.2">
      <c r="A5699" s="6" t="s">
        <v>1800</v>
      </c>
      <c r="B5699" s="6" t="s">
        <v>27943</v>
      </c>
      <c r="C5699" s="6" t="s">
        <v>12</v>
      </c>
      <c r="D5699" s="6" t="str">
        <f t="shared" si="89"/>
        <v>un</v>
      </c>
    </row>
    <row r="5700" spans="1:4" x14ac:dyDescent="0.2">
      <c r="A5700" s="6" t="s">
        <v>14264</v>
      </c>
      <c r="B5700" s="6" t="s">
        <v>27943</v>
      </c>
      <c r="C5700" s="6" t="s">
        <v>12</v>
      </c>
      <c r="D5700" s="6" t="str">
        <f t="shared" si="89"/>
        <v>un</v>
      </c>
    </row>
    <row r="5701" spans="1:4" x14ac:dyDescent="0.2">
      <c r="A5701" s="6" t="s">
        <v>1801</v>
      </c>
      <c r="B5701" s="6" t="s">
        <v>27944</v>
      </c>
      <c r="C5701" s="6" t="s">
        <v>12</v>
      </c>
      <c r="D5701" s="6" t="str">
        <f t="shared" si="89"/>
        <v>un</v>
      </c>
    </row>
    <row r="5702" spans="1:4" x14ac:dyDescent="0.2">
      <c r="A5702" s="6" t="s">
        <v>14265</v>
      </c>
      <c r="B5702" s="6" t="s">
        <v>27944</v>
      </c>
      <c r="C5702" s="6" t="s">
        <v>12</v>
      </c>
      <c r="D5702" s="6" t="str">
        <f t="shared" si="89"/>
        <v>un</v>
      </c>
    </row>
    <row r="5703" spans="1:4" x14ac:dyDescent="0.2">
      <c r="A5703" s="6" t="s">
        <v>1802</v>
      </c>
      <c r="B5703" s="6" t="s">
        <v>27945</v>
      </c>
      <c r="C5703" s="6" t="s">
        <v>12</v>
      </c>
      <c r="D5703" s="6" t="str">
        <f t="shared" si="89"/>
        <v>un</v>
      </c>
    </row>
    <row r="5704" spans="1:4" x14ac:dyDescent="0.2">
      <c r="A5704" s="6" t="s">
        <v>14266</v>
      </c>
      <c r="B5704" s="6" t="s">
        <v>27945</v>
      </c>
      <c r="C5704" s="6" t="s">
        <v>12</v>
      </c>
      <c r="D5704" s="6" t="str">
        <f t="shared" si="89"/>
        <v>un</v>
      </c>
    </row>
    <row r="5705" spans="1:4" x14ac:dyDescent="0.2">
      <c r="A5705" s="6" t="s">
        <v>1803</v>
      </c>
      <c r="B5705" s="6" t="s">
        <v>27946</v>
      </c>
      <c r="C5705" s="6" t="s">
        <v>12</v>
      </c>
      <c r="D5705" s="6" t="str">
        <f t="shared" si="89"/>
        <v>un</v>
      </c>
    </row>
    <row r="5706" spans="1:4" x14ac:dyDescent="0.2">
      <c r="A5706" s="6" t="s">
        <v>14267</v>
      </c>
      <c r="B5706" s="6" t="s">
        <v>27946</v>
      </c>
      <c r="C5706" s="6" t="s">
        <v>12</v>
      </c>
      <c r="D5706" s="6" t="str">
        <f t="shared" si="89"/>
        <v>un</v>
      </c>
    </row>
    <row r="5707" spans="1:4" x14ac:dyDescent="0.2">
      <c r="A5707" s="6" t="s">
        <v>1804</v>
      </c>
      <c r="B5707" s="6" t="s">
        <v>27947</v>
      </c>
      <c r="C5707" s="6" t="s">
        <v>12</v>
      </c>
      <c r="D5707" s="6" t="str">
        <f t="shared" si="89"/>
        <v>un</v>
      </c>
    </row>
    <row r="5708" spans="1:4" x14ac:dyDescent="0.2">
      <c r="A5708" s="6" t="s">
        <v>14268</v>
      </c>
      <c r="B5708" s="6" t="s">
        <v>27947</v>
      </c>
      <c r="C5708" s="6" t="s">
        <v>12</v>
      </c>
      <c r="D5708" s="6" t="str">
        <f t="shared" si="89"/>
        <v>un</v>
      </c>
    </row>
    <row r="5709" spans="1:4" x14ac:dyDescent="0.2">
      <c r="A5709" s="6" t="s">
        <v>1805</v>
      </c>
      <c r="B5709" s="6" t="s">
        <v>27948</v>
      </c>
      <c r="C5709" s="6" t="s">
        <v>12</v>
      </c>
      <c r="D5709" s="6" t="str">
        <f t="shared" si="89"/>
        <v>un</v>
      </c>
    </row>
    <row r="5710" spans="1:4" x14ac:dyDescent="0.2">
      <c r="A5710" s="6" t="s">
        <v>14269</v>
      </c>
      <c r="B5710" s="6" t="s">
        <v>27948</v>
      </c>
      <c r="C5710" s="6" t="s">
        <v>12</v>
      </c>
      <c r="D5710" s="6" t="str">
        <f t="shared" si="89"/>
        <v>un</v>
      </c>
    </row>
    <row r="5711" spans="1:4" x14ac:dyDescent="0.2">
      <c r="A5711" s="6" t="s">
        <v>1806</v>
      </c>
      <c r="B5711" s="6" t="s">
        <v>27949</v>
      </c>
      <c r="C5711" s="6" t="s">
        <v>12</v>
      </c>
      <c r="D5711" s="6" t="str">
        <f t="shared" si="89"/>
        <v>un</v>
      </c>
    </row>
    <row r="5712" spans="1:4" x14ac:dyDescent="0.2">
      <c r="A5712" s="6" t="s">
        <v>14270</v>
      </c>
      <c r="B5712" s="6" t="s">
        <v>27949</v>
      </c>
      <c r="C5712" s="6" t="s">
        <v>12</v>
      </c>
      <c r="D5712" s="6" t="str">
        <f t="shared" si="89"/>
        <v>un</v>
      </c>
    </row>
    <row r="5713" spans="1:4" x14ac:dyDescent="0.2">
      <c r="A5713" s="6" t="s">
        <v>1807</v>
      </c>
      <c r="B5713" s="6" t="s">
        <v>27950</v>
      </c>
      <c r="C5713" s="6" t="s">
        <v>12</v>
      </c>
      <c r="D5713" s="6" t="str">
        <f t="shared" si="89"/>
        <v>un</v>
      </c>
    </row>
    <row r="5714" spans="1:4" x14ac:dyDescent="0.2">
      <c r="A5714" s="6" t="s">
        <v>14271</v>
      </c>
      <c r="B5714" s="6" t="s">
        <v>27950</v>
      </c>
      <c r="C5714" s="6" t="s">
        <v>12</v>
      </c>
      <c r="D5714" s="6" t="str">
        <f t="shared" si="89"/>
        <v>un</v>
      </c>
    </row>
    <row r="5715" spans="1:4" x14ac:dyDescent="0.2">
      <c r="A5715" s="6" t="s">
        <v>1808</v>
      </c>
      <c r="B5715" s="6" t="s">
        <v>27951</v>
      </c>
      <c r="C5715" s="6" t="s">
        <v>12</v>
      </c>
      <c r="D5715" s="6" t="str">
        <f t="shared" si="89"/>
        <v>un</v>
      </c>
    </row>
    <row r="5716" spans="1:4" x14ac:dyDescent="0.2">
      <c r="A5716" s="6" t="s">
        <v>14272</v>
      </c>
      <c r="B5716" s="6" t="s">
        <v>27951</v>
      </c>
      <c r="C5716" s="6" t="s">
        <v>12</v>
      </c>
      <c r="D5716" s="6" t="str">
        <f t="shared" si="89"/>
        <v>un</v>
      </c>
    </row>
    <row r="5717" spans="1:4" x14ac:dyDescent="0.2">
      <c r="A5717" s="6" t="s">
        <v>1809</v>
      </c>
      <c r="B5717" s="6" t="s">
        <v>27952</v>
      </c>
      <c r="C5717" s="6" t="s">
        <v>12</v>
      </c>
      <c r="D5717" s="6" t="str">
        <f t="shared" si="89"/>
        <v>un</v>
      </c>
    </row>
    <row r="5718" spans="1:4" x14ac:dyDescent="0.2">
      <c r="A5718" s="6" t="s">
        <v>14273</v>
      </c>
      <c r="B5718" s="6" t="s">
        <v>27952</v>
      </c>
      <c r="C5718" s="6" t="s">
        <v>12</v>
      </c>
      <c r="D5718" s="6" t="str">
        <f t="shared" si="89"/>
        <v>un</v>
      </c>
    </row>
    <row r="5719" spans="1:4" x14ac:dyDescent="0.2">
      <c r="A5719" s="6" t="s">
        <v>1810</v>
      </c>
      <c r="B5719" s="6" t="s">
        <v>27953</v>
      </c>
      <c r="C5719" s="6" t="s">
        <v>12</v>
      </c>
      <c r="D5719" s="6" t="str">
        <f t="shared" si="89"/>
        <v>un</v>
      </c>
    </row>
    <row r="5720" spans="1:4" x14ac:dyDescent="0.2">
      <c r="A5720" s="6" t="s">
        <v>14274</v>
      </c>
      <c r="B5720" s="6" t="s">
        <v>27953</v>
      </c>
      <c r="C5720" s="6" t="s">
        <v>12</v>
      </c>
      <c r="D5720" s="6" t="str">
        <f t="shared" si="89"/>
        <v>un</v>
      </c>
    </row>
    <row r="5721" spans="1:4" x14ac:dyDescent="0.2">
      <c r="A5721" s="6" t="s">
        <v>1811</v>
      </c>
      <c r="B5721" s="6" t="s">
        <v>27954</v>
      </c>
      <c r="C5721" s="6" t="s">
        <v>12</v>
      </c>
      <c r="D5721" s="6" t="str">
        <f t="shared" si="89"/>
        <v>un</v>
      </c>
    </row>
    <row r="5722" spans="1:4" x14ac:dyDescent="0.2">
      <c r="A5722" s="6" t="s">
        <v>14275</v>
      </c>
      <c r="B5722" s="6" t="s">
        <v>27954</v>
      </c>
      <c r="C5722" s="6" t="s">
        <v>12</v>
      </c>
      <c r="D5722" s="6" t="str">
        <f t="shared" si="89"/>
        <v>un</v>
      </c>
    </row>
    <row r="5723" spans="1:4" x14ac:dyDescent="0.2">
      <c r="A5723" s="6" t="s">
        <v>1812</v>
      </c>
      <c r="B5723" s="6" t="s">
        <v>27955</v>
      </c>
      <c r="C5723" s="6" t="s">
        <v>12</v>
      </c>
      <c r="D5723" s="6" t="str">
        <f t="shared" si="89"/>
        <v>un</v>
      </c>
    </row>
    <row r="5724" spans="1:4" x14ac:dyDescent="0.2">
      <c r="A5724" s="6" t="s">
        <v>14276</v>
      </c>
      <c r="B5724" s="6" t="s">
        <v>27955</v>
      </c>
      <c r="C5724" s="6" t="s">
        <v>12</v>
      </c>
      <c r="D5724" s="6" t="str">
        <f t="shared" si="89"/>
        <v>un</v>
      </c>
    </row>
    <row r="5725" spans="1:4" x14ac:dyDescent="0.2">
      <c r="A5725" s="6" t="s">
        <v>1813</v>
      </c>
      <c r="B5725" s="6" t="s">
        <v>27956</v>
      </c>
      <c r="C5725" s="6" t="s">
        <v>12</v>
      </c>
      <c r="D5725" s="6" t="str">
        <f t="shared" si="89"/>
        <v>un</v>
      </c>
    </row>
    <row r="5726" spans="1:4" x14ac:dyDescent="0.2">
      <c r="A5726" s="6" t="s">
        <v>14277</v>
      </c>
      <c r="B5726" s="6" t="s">
        <v>27956</v>
      </c>
      <c r="C5726" s="6" t="s">
        <v>12</v>
      </c>
      <c r="D5726" s="6" t="str">
        <f t="shared" si="89"/>
        <v>un</v>
      </c>
    </row>
    <row r="5727" spans="1:4" x14ac:dyDescent="0.2">
      <c r="A5727" s="6" t="s">
        <v>1814</v>
      </c>
      <c r="B5727" s="6" t="s">
        <v>27957</v>
      </c>
      <c r="C5727" s="6" t="s">
        <v>12</v>
      </c>
      <c r="D5727" s="6" t="str">
        <f t="shared" si="89"/>
        <v>un</v>
      </c>
    </row>
    <row r="5728" spans="1:4" x14ac:dyDescent="0.2">
      <c r="A5728" s="6" t="s">
        <v>14278</v>
      </c>
      <c r="B5728" s="6" t="s">
        <v>27957</v>
      </c>
      <c r="C5728" s="6" t="s">
        <v>12</v>
      </c>
      <c r="D5728" s="6" t="str">
        <f t="shared" si="89"/>
        <v>un</v>
      </c>
    </row>
    <row r="5729" spans="1:4" x14ac:dyDescent="0.2">
      <c r="A5729" s="6" t="s">
        <v>1815</v>
      </c>
      <c r="B5729" s="6" t="s">
        <v>27958</v>
      </c>
      <c r="C5729" s="6" t="s">
        <v>12</v>
      </c>
      <c r="D5729" s="6" t="str">
        <f t="shared" si="89"/>
        <v>un</v>
      </c>
    </row>
    <row r="5730" spans="1:4" x14ac:dyDescent="0.2">
      <c r="A5730" s="6" t="s">
        <v>14279</v>
      </c>
      <c r="B5730" s="6" t="s">
        <v>27958</v>
      </c>
      <c r="C5730" s="6" t="s">
        <v>12</v>
      </c>
      <c r="D5730" s="6" t="str">
        <f t="shared" si="89"/>
        <v>un</v>
      </c>
    </row>
    <row r="5731" spans="1:4" x14ac:dyDescent="0.2">
      <c r="A5731" s="6" t="s">
        <v>1816</v>
      </c>
      <c r="B5731" s="6" t="s">
        <v>27959</v>
      </c>
      <c r="C5731" s="6" t="s">
        <v>12</v>
      </c>
      <c r="D5731" s="6" t="str">
        <f t="shared" si="89"/>
        <v>un</v>
      </c>
    </row>
    <row r="5732" spans="1:4" x14ac:dyDescent="0.2">
      <c r="A5732" s="6" t="s">
        <v>14280</v>
      </c>
      <c r="B5732" s="6" t="s">
        <v>27959</v>
      </c>
      <c r="C5732" s="6" t="s">
        <v>12</v>
      </c>
      <c r="D5732" s="6" t="str">
        <f t="shared" si="89"/>
        <v>un</v>
      </c>
    </row>
    <row r="5733" spans="1:4" x14ac:dyDescent="0.2">
      <c r="A5733" s="6" t="s">
        <v>1817</v>
      </c>
      <c r="B5733" s="6" t="s">
        <v>27960</v>
      </c>
      <c r="C5733" s="6" t="s">
        <v>12</v>
      </c>
      <c r="D5733" s="6" t="str">
        <f t="shared" si="89"/>
        <v>un</v>
      </c>
    </row>
    <row r="5734" spans="1:4" x14ac:dyDescent="0.2">
      <c r="A5734" s="6" t="s">
        <v>14281</v>
      </c>
      <c r="B5734" s="6" t="s">
        <v>27960</v>
      </c>
      <c r="C5734" s="6" t="s">
        <v>12</v>
      </c>
      <c r="D5734" s="6" t="str">
        <f t="shared" si="89"/>
        <v>un</v>
      </c>
    </row>
    <row r="5735" spans="1:4" x14ac:dyDescent="0.2">
      <c r="A5735" s="6" t="s">
        <v>1818</v>
      </c>
      <c r="B5735" s="6" t="s">
        <v>27961</v>
      </c>
      <c r="C5735" s="6" t="s">
        <v>12</v>
      </c>
      <c r="D5735" s="6" t="str">
        <f t="shared" si="89"/>
        <v>un</v>
      </c>
    </row>
    <row r="5736" spans="1:4" x14ac:dyDescent="0.2">
      <c r="A5736" s="6" t="s">
        <v>14282</v>
      </c>
      <c r="B5736" s="6" t="s">
        <v>27961</v>
      </c>
      <c r="C5736" s="6" t="s">
        <v>12</v>
      </c>
      <c r="D5736" s="6" t="str">
        <f t="shared" si="89"/>
        <v>un</v>
      </c>
    </row>
    <row r="5737" spans="1:4" x14ac:dyDescent="0.2">
      <c r="A5737" s="6" t="s">
        <v>1819</v>
      </c>
      <c r="B5737" s="6" t="s">
        <v>27962</v>
      </c>
      <c r="C5737" s="6" t="s">
        <v>12</v>
      </c>
      <c r="D5737" s="6" t="str">
        <f t="shared" si="89"/>
        <v>un</v>
      </c>
    </row>
    <row r="5738" spans="1:4" x14ac:dyDescent="0.2">
      <c r="A5738" s="6" t="s">
        <v>14283</v>
      </c>
      <c r="B5738" s="6" t="s">
        <v>27962</v>
      </c>
      <c r="C5738" s="6" t="s">
        <v>12</v>
      </c>
      <c r="D5738" s="6" t="str">
        <f t="shared" si="89"/>
        <v>un</v>
      </c>
    </row>
    <row r="5739" spans="1:4" x14ac:dyDescent="0.2">
      <c r="A5739" s="6" t="s">
        <v>1820</v>
      </c>
      <c r="B5739" s="6" t="s">
        <v>27963</v>
      </c>
      <c r="C5739" s="6" t="s">
        <v>12</v>
      </c>
      <c r="D5739" s="6" t="str">
        <f t="shared" si="89"/>
        <v>un</v>
      </c>
    </row>
    <row r="5740" spans="1:4" x14ac:dyDescent="0.2">
      <c r="A5740" s="6" t="s">
        <v>14284</v>
      </c>
      <c r="B5740" s="6" t="s">
        <v>27963</v>
      </c>
      <c r="C5740" s="6" t="s">
        <v>12</v>
      </c>
      <c r="D5740" s="6" t="str">
        <f t="shared" si="89"/>
        <v>un</v>
      </c>
    </row>
    <row r="5741" spans="1:4" x14ac:dyDescent="0.2">
      <c r="A5741" s="6" t="s">
        <v>1821</v>
      </c>
      <c r="B5741" s="6" t="s">
        <v>27964</v>
      </c>
      <c r="C5741" s="6" t="s">
        <v>12</v>
      </c>
      <c r="D5741" s="6" t="str">
        <f t="shared" si="89"/>
        <v>un</v>
      </c>
    </row>
    <row r="5742" spans="1:4" x14ac:dyDescent="0.2">
      <c r="A5742" s="6" t="s">
        <v>14285</v>
      </c>
      <c r="B5742" s="6" t="s">
        <v>27964</v>
      </c>
      <c r="C5742" s="6" t="s">
        <v>12</v>
      </c>
      <c r="D5742" s="6" t="str">
        <f t="shared" si="89"/>
        <v>un</v>
      </c>
    </row>
    <row r="5743" spans="1:4" x14ac:dyDescent="0.2">
      <c r="A5743" s="6" t="s">
        <v>1822</v>
      </c>
      <c r="B5743" s="6" t="s">
        <v>27965</v>
      </c>
      <c r="C5743" s="6" t="s">
        <v>12</v>
      </c>
      <c r="D5743" s="6" t="str">
        <f t="shared" si="89"/>
        <v>un</v>
      </c>
    </row>
    <row r="5744" spans="1:4" x14ac:dyDescent="0.2">
      <c r="A5744" s="6" t="s">
        <v>14286</v>
      </c>
      <c r="B5744" s="6" t="s">
        <v>27965</v>
      </c>
      <c r="C5744" s="6" t="s">
        <v>12</v>
      </c>
      <c r="D5744" s="6" t="str">
        <f t="shared" si="89"/>
        <v>un</v>
      </c>
    </row>
    <row r="5745" spans="1:4" x14ac:dyDescent="0.2">
      <c r="A5745" s="6" t="s">
        <v>7431</v>
      </c>
      <c r="B5745" s="6" t="s">
        <v>27966</v>
      </c>
      <c r="C5745" s="6" t="s">
        <v>12</v>
      </c>
      <c r="D5745" s="6" t="str">
        <f t="shared" si="89"/>
        <v>un</v>
      </c>
    </row>
    <row r="5746" spans="1:4" x14ac:dyDescent="0.2">
      <c r="A5746" s="6" t="s">
        <v>14287</v>
      </c>
      <c r="B5746" s="6" t="s">
        <v>27966</v>
      </c>
      <c r="C5746" s="6" t="s">
        <v>12</v>
      </c>
      <c r="D5746" s="6" t="str">
        <f t="shared" si="89"/>
        <v>un</v>
      </c>
    </row>
    <row r="5747" spans="1:4" x14ac:dyDescent="0.2">
      <c r="A5747" s="6" t="s">
        <v>1823</v>
      </c>
      <c r="B5747" s="6" t="s">
        <v>27967</v>
      </c>
      <c r="C5747" s="6" t="s">
        <v>12</v>
      </c>
      <c r="D5747" s="6" t="str">
        <f t="shared" si="89"/>
        <v>un</v>
      </c>
    </row>
    <row r="5748" spans="1:4" x14ac:dyDescent="0.2">
      <c r="A5748" s="6" t="s">
        <v>14288</v>
      </c>
      <c r="B5748" s="6" t="s">
        <v>27967</v>
      </c>
      <c r="C5748" s="6" t="s">
        <v>12</v>
      </c>
      <c r="D5748" s="6" t="str">
        <f t="shared" si="89"/>
        <v>un</v>
      </c>
    </row>
    <row r="5749" spans="1:4" x14ac:dyDescent="0.2">
      <c r="A5749" s="6" t="s">
        <v>1824</v>
      </c>
      <c r="B5749" s="6" t="s">
        <v>27968</v>
      </c>
      <c r="C5749" s="6" t="s">
        <v>12</v>
      </c>
      <c r="D5749" s="6" t="str">
        <f t="shared" si="89"/>
        <v>un</v>
      </c>
    </row>
    <row r="5750" spans="1:4" x14ac:dyDescent="0.2">
      <c r="A5750" s="6" t="s">
        <v>14289</v>
      </c>
      <c r="B5750" s="6" t="s">
        <v>27968</v>
      </c>
      <c r="C5750" s="6" t="s">
        <v>12</v>
      </c>
      <c r="D5750" s="6" t="str">
        <f t="shared" si="89"/>
        <v>un</v>
      </c>
    </row>
    <row r="5751" spans="1:4" x14ac:dyDescent="0.2">
      <c r="A5751" s="6" t="s">
        <v>1825</v>
      </c>
      <c r="B5751" s="6" t="s">
        <v>27969</v>
      </c>
      <c r="C5751" s="6" t="s">
        <v>12</v>
      </c>
      <c r="D5751" s="6" t="str">
        <f t="shared" si="89"/>
        <v>un</v>
      </c>
    </row>
    <row r="5752" spans="1:4" x14ac:dyDescent="0.2">
      <c r="A5752" s="6" t="s">
        <v>14290</v>
      </c>
      <c r="B5752" s="6" t="s">
        <v>27969</v>
      </c>
      <c r="C5752" s="6" t="s">
        <v>12</v>
      </c>
      <c r="D5752" s="6" t="str">
        <f t="shared" si="89"/>
        <v>un</v>
      </c>
    </row>
    <row r="5753" spans="1:4" x14ac:dyDescent="0.2">
      <c r="A5753" s="6" t="s">
        <v>1826</v>
      </c>
      <c r="B5753" s="6" t="s">
        <v>27970</v>
      </c>
      <c r="C5753" s="6" t="s">
        <v>12</v>
      </c>
      <c r="D5753" s="6" t="str">
        <f t="shared" si="89"/>
        <v>un</v>
      </c>
    </row>
    <row r="5754" spans="1:4" x14ac:dyDescent="0.2">
      <c r="A5754" s="6" t="s">
        <v>14291</v>
      </c>
      <c r="B5754" s="6" t="s">
        <v>27970</v>
      </c>
      <c r="C5754" s="6" t="s">
        <v>12</v>
      </c>
      <c r="D5754" s="6" t="str">
        <f t="shared" si="89"/>
        <v>un</v>
      </c>
    </row>
    <row r="5755" spans="1:4" x14ac:dyDescent="0.2">
      <c r="A5755" s="6" t="s">
        <v>7432</v>
      </c>
      <c r="B5755" s="6" t="s">
        <v>27971</v>
      </c>
      <c r="C5755" s="6" t="s">
        <v>12</v>
      </c>
      <c r="D5755" s="6" t="str">
        <f t="shared" si="89"/>
        <v>un</v>
      </c>
    </row>
    <row r="5756" spans="1:4" x14ac:dyDescent="0.2">
      <c r="A5756" s="6" t="s">
        <v>14292</v>
      </c>
      <c r="B5756" s="6" t="s">
        <v>27971</v>
      </c>
      <c r="C5756" s="6" t="s">
        <v>12</v>
      </c>
      <c r="D5756" s="6" t="str">
        <f t="shared" si="89"/>
        <v>un</v>
      </c>
    </row>
    <row r="5757" spans="1:4" x14ac:dyDescent="0.2">
      <c r="A5757" s="6" t="s">
        <v>1827</v>
      </c>
      <c r="B5757" s="6" t="s">
        <v>27972</v>
      </c>
      <c r="C5757" s="6" t="s">
        <v>12</v>
      </c>
      <c r="D5757" s="6" t="str">
        <f t="shared" si="89"/>
        <v>un</v>
      </c>
    </row>
    <row r="5758" spans="1:4" x14ac:dyDescent="0.2">
      <c r="A5758" s="6" t="s">
        <v>14293</v>
      </c>
      <c r="B5758" s="6" t="s">
        <v>27972</v>
      </c>
      <c r="C5758" s="6" t="s">
        <v>12</v>
      </c>
      <c r="D5758" s="6" t="str">
        <f t="shared" si="89"/>
        <v>un</v>
      </c>
    </row>
    <row r="5759" spans="1:4" x14ac:dyDescent="0.2">
      <c r="A5759" s="6" t="s">
        <v>1828</v>
      </c>
      <c r="B5759" s="6" t="s">
        <v>27973</v>
      </c>
      <c r="C5759" s="6" t="s">
        <v>12</v>
      </c>
      <c r="D5759" s="6" t="str">
        <f t="shared" si="89"/>
        <v>un</v>
      </c>
    </row>
    <row r="5760" spans="1:4" x14ac:dyDescent="0.2">
      <c r="A5760" s="6" t="s">
        <v>14294</v>
      </c>
      <c r="B5760" s="6" t="s">
        <v>27973</v>
      </c>
      <c r="C5760" s="6" t="s">
        <v>12</v>
      </c>
      <c r="D5760" s="6" t="str">
        <f t="shared" si="89"/>
        <v>un</v>
      </c>
    </row>
    <row r="5761" spans="1:4" x14ac:dyDescent="0.2">
      <c r="A5761" s="6" t="s">
        <v>1829</v>
      </c>
      <c r="B5761" s="6" t="s">
        <v>27974</v>
      </c>
      <c r="C5761" s="6" t="s">
        <v>12</v>
      </c>
      <c r="D5761" s="6" t="str">
        <f t="shared" si="89"/>
        <v>un</v>
      </c>
    </row>
    <row r="5762" spans="1:4" x14ac:dyDescent="0.2">
      <c r="A5762" s="6" t="s">
        <v>14295</v>
      </c>
      <c r="B5762" s="6" t="s">
        <v>27974</v>
      </c>
      <c r="C5762" s="6" t="s">
        <v>12</v>
      </c>
      <c r="D5762" s="6" t="str">
        <f t="shared" ref="D5762:D5825" si="90">LOWER(C5762)</f>
        <v>un</v>
      </c>
    </row>
    <row r="5763" spans="1:4" x14ac:dyDescent="0.2">
      <c r="A5763" s="6" t="s">
        <v>1830</v>
      </c>
      <c r="B5763" s="6" t="s">
        <v>27975</v>
      </c>
      <c r="C5763" s="6" t="s">
        <v>12</v>
      </c>
      <c r="D5763" s="6" t="str">
        <f t="shared" si="90"/>
        <v>un</v>
      </c>
    </row>
    <row r="5764" spans="1:4" x14ac:dyDescent="0.2">
      <c r="A5764" s="6" t="s">
        <v>14296</v>
      </c>
      <c r="B5764" s="6" t="s">
        <v>27975</v>
      </c>
      <c r="C5764" s="6" t="s">
        <v>12</v>
      </c>
      <c r="D5764" s="6" t="str">
        <f t="shared" si="90"/>
        <v>un</v>
      </c>
    </row>
    <row r="5765" spans="1:4" x14ac:dyDescent="0.2">
      <c r="A5765" s="6" t="s">
        <v>7433</v>
      </c>
      <c r="B5765" s="6" t="s">
        <v>27976</v>
      </c>
      <c r="C5765" s="6" t="s">
        <v>12</v>
      </c>
      <c r="D5765" s="6" t="str">
        <f t="shared" si="90"/>
        <v>un</v>
      </c>
    </row>
    <row r="5766" spans="1:4" x14ac:dyDescent="0.2">
      <c r="A5766" s="6" t="s">
        <v>14297</v>
      </c>
      <c r="B5766" s="6" t="s">
        <v>27976</v>
      </c>
      <c r="C5766" s="6" t="s">
        <v>12</v>
      </c>
      <c r="D5766" s="6" t="str">
        <f t="shared" si="90"/>
        <v>un</v>
      </c>
    </row>
    <row r="5767" spans="1:4" x14ac:dyDescent="0.2">
      <c r="A5767" s="6" t="s">
        <v>7434</v>
      </c>
      <c r="B5767" s="6" t="s">
        <v>27977</v>
      </c>
      <c r="C5767" s="6" t="s">
        <v>12</v>
      </c>
      <c r="D5767" s="6" t="str">
        <f t="shared" si="90"/>
        <v>un</v>
      </c>
    </row>
    <row r="5768" spans="1:4" x14ac:dyDescent="0.2">
      <c r="A5768" s="6" t="s">
        <v>14298</v>
      </c>
      <c r="B5768" s="6" t="s">
        <v>27977</v>
      </c>
      <c r="C5768" s="6" t="s">
        <v>12</v>
      </c>
      <c r="D5768" s="6" t="str">
        <f t="shared" si="90"/>
        <v>un</v>
      </c>
    </row>
    <row r="5769" spans="1:4" x14ac:dyDescent="0.2">
      <c r="A5769" s="6" t="s">
        <v>7435</v>
      </c>
      <c r="B5769" s="6" t="s">
        <v>27978</v>
      </c>
      <c r="C5769" s="6" t="s">
        <v>12</v>
      </c>
      <c r="D5769" s="6" t="str">
        <f t="shared" si="90"/>
        <v>un</v>
      </c>
    </row>
    <row r="5770" spans="1:4" x14ac:dyDescent="0.2">
      <c r="A5770" s="6" t="s">
        <v>14299</v>
      </c>
      <c r="B5770" s="6" t="s">
        <v>27978</v>
      </c>
      <c r="C5770" s="6" t="s">
        <v>12</v>
      </c>
      <c r="D5770" s="6" t="str">
        <f t="shared" si="90"/>
        <v>un</v>
      </c>
    </row>
    <row r="5771" spans="1:4" x14ac:dyDescent="0.2">
      <c r="A5771" s="6" t="s">
        <v>7436</v>
      </c>
      <c r="B5771" s="6" t="s">
        <v>27979</v>
      </c>
      <c r="C5771" s="6" t="s">
        <v>12</v>
      </c>
      <c r="D5771" s="6" t="str">
        <f t="shared" si="90"/>
        <v>un</v>
      </c>
    </row>
    <row r="5772" spans="1:4" x14ac:dyDescent="0.2">
      <c r="A5772" s="6" t="s">
        <v>14300</v>
      </c>
      <c r="B5772" s="6" t="s">
        <v>27979</v>
      </c>
      <c r="C5772" s="6" t="s">
        <v>12</v>
      </c>
      <c r="D5772" s="6" t="str">
        <f t="shared" si="90"/>
        <v>un</v>
      </c>
    </row>
    <row r="5773" spans="1:4" x14ac:dyDescent="0.2">
      <c r="A5773" s="6" t="s">
        <v>7437</v>
      </c>
      <c r="B5773" s="6" t="s">
        <v>27980</v>
      </c>
      <c r="C5773" s="6" t="s">
        <v>12</v>
      </c>
      <c r="D5773" s="6" t="str">
        <f t="shared" si="90"/>
        <v>un</v>
      </c>
    </row>
    <row r="5774" spans="1:4" x14ac:dyDescent="0.2">
      <c r="A5774" s="6" t="s">
        <v>14301</v>
      </c>
      <c r="B5774" s="6" t="s">
        <v>27980</v>
      </c>
      <c r="C5774" s="6" t="s">
        <v>12</v>
      </c>
      <c r="D5774" s="6" t="str">
        <f t="shared" si="90"/>
        <v>un</v>
      </c>
    </row>
    <row r="5775" spans="1:4" x14ac:dyDescent="0.2">
      <c r="A5775" s="6" t="s">
        <v>7438</v>
      </c>
      <c r="B5775" s="6" t="s">
        <v>27981</v>
      </c>
      <c r="C5775" s="6" t="s">
        <v>12</v>
      </c>
      <c r="D5775" s="6" t="str">
        <f t="shared" si="90"/>
        <v>un</v>
      </c>
    </row>
    <row r="5776" spans="1:4" x14ac:dyDescent="0.2">
      <c r="A5776" s="6" t="s">
        <v>14302</v>
      </c>
      <c r="B5776" s="6" t="s">
        <v>27981</v>
      </c>
      <c r="C5776" s="6" t="s">
        <v>12</v>
      </c>
      <c r="D5776" s="6" t="str">
        <f t="shared" si="90"/>
        <v>un</v>
      </c>
    </row>
    <row r="5777" spans="1:4" x14ac:dyDescent="0.2">
      <c r="A5777" s="6" t="s">
        <v>7439</v>
      </c>
      <c r="B5777" s="6" t="s">
        <v>27982</v>
      </c>
      <c r="C5777" s="6" t="s">
        <v>12</v>
      </c>
      <c r="D5777" s="6" t="str">
        <f t="shared" si="90"/>
        <v>un</v>
      </c>
    </row>
    <row r="5778" spans="1:4" x14ac:dyDescent="0.2">
      <c r="A5778" s="6" t="s">
        <v>14303</v>
      </c>
      <c r="B5778" s="6" t="s">
        <v>27982</v>
      </c>
      <c r="C5778" s="6" t="s">
        <v>12</v>
      </c>
      <c r="D5778" s="6" t="str">
        <f t="shared" si="90"/>
        <v>un</v>
      </c>
    </row>
    <row r="5779" spans="1:4" x14ac:dyDescent="0.2">
      <c r="A5779" s="6" t="s">
        <v>7440</v>
      </c>
      <c r="B5779" s="6" t="s">
        <v>27983</v>
      </c>
      <c r="C5779" s="6" t="s">
        <v>12</v>
      </c>
      <c r="D5779" s="6" t="str">
        <f t="shared" si="90"/>
        <v>un</v>
      </c>
    </row>
    <row r="5780" spans="1:4" x14ac:dyDescent="0.2">
      <c r="A5780" s="6" t="s">
        <v>14304</v>
      </c>
      <c r="B5780" s="6" t="s">
        <v>27983</v>
      </c>
      <c r="C5780" s="6" t="s">
        <v>12</v>
      </c>
      <c r="D5780" s="6" t="str">
        <f t="shared" si="90"/>
        <v>un</v>
      </c>
    </row>
    <row r="5781" spans="1:4" x14ac:dyDescent="0.2">
      <c r="A5781" s="6" t="s">
        <v>7441</v>
      </c>
      <c r="B5781" s="6" t="s">
        <v>27984</v>
      </c>
      <c r="C5781" s="6" t="s">
        <v>12</v>
      </c>
      <c r="D5781" s="6" t="str">
        <f t="shared" si="90"/>
        <v>un</v>
      </c>
    </row>
    <row r="5782" spans="1:4" x14ac:dyDescent="0.2">
      <c r="A5782" s="6" t="s">
        <v>14305</v>
      </c>
      <c r="B5782" s="6" t="s">
        <v>27984</v>
      </c>
      <c r="C5782" s="6" t="s">
        <v>12</v>
      </c>
      <c r="D5782" s="6" t="str">
        <f t="shared" si="90"/>
        <v>un</v>
      </c>
    </row>
    <row r="5783" spans="1:4" x14ac:dyDescent="0.2">
      <c r="A5783" s="6" t="s">
        <v>7442</v>
      </c>
      <c r="B5783" s="6" t="s">
        <v>27985</v>
      </c>
      <c r="C5783" s="6" t="s">
        <v>12</v>
      </c>
      <c r="D5783" s="6" t="str">
        <f t="shared" si="90"/>
        <v>un</v>
      </c>
    </row>
    <row r="5784" spans="1:4" x14ac:dyDescent="0.2">
      <c r="A5784" s="6" t="s">
        <v>14306</v>
      </c>
      <c r="B5784" s="6" t="s">
        <v>27985</v>
      </c>
      <c r="C5784" s="6" t="s">
        <v>12</v>
      </c>
      <c r="D5784" s="6" t="str">
        <f t="shared" si="90"/>
        <v>un</v>
      </c>
    </row>
    <row r="5785" spans="1:4" x14ac:dyDescent="0.2">
      <c r="A5785" s="6" t="s">
        <v>7443</v>
      </c>
      <c r="B5785" s="6" t="s">
        <v>27986</v>
      </c>
      <c r="C5785" s="6" t="s">
        <v>12</v>
      </c>
      <c r="D5785" s="6" t="str">
        <f t="shared" si="90"/>
        <v>un</v>
      </c>
    </row>
    <row r="5786" spans="1:4" x14ac:dyDescent="0.2">
      <c r="A5786" s="6" t="s">
        <v>14307</v>
      </c>
      <c r="B5786" s="6" t="s">
        <v>27986</v>
      </c>
      <c r="C5786" s="6" t="s">
        <v>12</v>
      </c>
      <c r="D5786" s="6" t="str">
        <f t="shared" si="90"/>
        <v>un</v>
      </c>
    </row>
    <row r="5787" spans="1:4" x14ac:dyDescent="0.2">
      <c r="A5787" s="6" t="s">
        <v>7444</v>
      </c>
      <c r="B5787" s="6" t="s">
        <v>27987</v>
      </c>
      <c r="C5787" s="6" t="s">
        <v>12</v>
      </c>
      <c r="D5787" s="6" t="str">
        <f t="shared" si="90"/>
        <v>un</v>
      </c>
    </row>
    <row r="5788" spans="1:4" x14ac:dyDescent="0.2">
      <c r="A5788" s="6" t="s">
        <v>14308</v>
      </c>
      <c r="B5788" s="6" t="s">
        <v>27987</v>
      </c>
      <c r="C5788" s="6" t="s">
        <v>12</v>
      </c>
      <c r="D5788" s="6" t="str">
        <f t="shared" si="90"/>
        <v>un</v>
      </c>
    </row>
    <row r="5789" spans="1:4" x14ac:dyDescent="0.2">
      <c r="A5789" s="6" t="s">
        <v>1831</v>
      </c>
      <c r="B5789" s="6" t="s">
        <v>27988</v>
      </c>
      <c r="C5789" s="6" t="s">
        <v>12</v>
      </c>
      <c r="D5789" s="6" t="str">
        <f t="shared" si="90"/>
        <v>un</v>
      </c>
    </row>
    <row r="5790" spans="1:4" x14ac:dyDescent="0.2">
      <c r="A5790" s="6" t="s">
        <v>14309</v>
      </c>
      <c r="B5790" s="6" t="s">
        <v>27988</v>
      </c>
      <c r="C5790" s="6" t="s">
        <v>12</v>
      </c>
      <c r="D5790" s="6" t="str">
        <f t="shared" si="90"/>
        <v>un</v>
      </c>
    </row>
    <row r="5791" spans="1:4" x14ac:dyDescent="0.2">
      <c r="A5791" s="6" t="s">
        <v>1832</v>
      </c>
      <c r="B5791" s="6" t="s">
        <v>27989</v>
      </c>
      <c r="C5791" s="6" t="s">
        <v>12</v>
      </c>
      <c r="D5791" s="6" t="str">
        <f t="shared" si="90"/>
        <v>un</v>
      </c>
    </row>
    <row r="5792" spans="1:4" x14ac:dyDescent="0.2">
      <c r="A5792" s="6" t="s">
        <v>14310</v>
      </c>
      <c r="B5792" s="6" t="s">
        <v>27989</v>
      </c>
      <c r="C5792" s="6" t="s">
        <v>12</v>
      </c>
      <c r="D5792" s="6" t="str">
        <f t="shared" si="90"/>
        <v>un</v>
      </c>
    </row>
    <row r="5793" spans="1:4" x14ac:dyDescent="0.2">
      <c r="A5793" s="6" t="s">
        <v>1833</v>
      </c>
      <c r="B5793" s="6" t="s">
        <v>27990</v>
      </c>
      <c r="C5793" s="6" t="s">
        <v>12</v>
      </c>
      <c r="D5793" s="6" t="str">
        <f t="shared" si="90"/>
        <v>un</v>
      </c>
    </row>
    <row r="5794" spans="1:4" x14ac:dyDescent="0.2">
      <c r="A5794" s="6" t="s">
        <v>14311</v>
      </c>
      <c r="B5794" s="6" t="s">
        <v>27990</v>
      </c>
      <c r="C5794" s="6" t="s">
        <v>12</v>
      </c>
      <c r="D5794" s="6" t="str">
        <f t="shared" si="90"/>
        <v>un</v>
      </c>
    </row>
    <row r="5795" spans="1:4" x14ac:dyDescent="0.2">
      <c r="A5795" s="6" t="s">
        <v>1834</v>
      </c>
      <c r="B5795" s="6" t="s">
        <v>27991</v>
      </c>
      <c r="C5795" s="6" t="s">
        <v>12</v>
      </c>
      <c r="D5795" s="6" t="str">
        <f t="shared" si="90"/>
        <v>un</v>
      </c>
    </row>
    <row r="5796" spans="1:4" x14ac:dyDescent="0.2">
      <c r="A5796" s="6" t="s">
        <v>14312</v>
      </c>
      <c r="B5796" s="6" t="s">
        <v>27991</v>
      </c>
      <c r="C5796" s="6" t="s">
        <v>12</v>
      </c>
      <c r="D5796" s="6" t="str">
        <f t="shared" si="90"/>
        <v>un</v>
      </c>
    </row>
    <row r="5797" spans="1:4" x14ac:dyDescent="0.2">
      <c r="A5797" s="6" t="s">
        <v>1835</v>
      </c>
      <c r="B5797" s="6" t="s">
        <v>27992</v>
      </c>
      <c r="C5797" s="6" t="s">
        <v>12</v>
      </c>
      <c r="D5797" s="6" t="str">
        <f t="shared" si="90"/>
        <v>un</v>
      </c>
    </row>
    <row r="5798" spans="1:4" x14ac:dyDescent="0.2">
      <c r="A5798" s="6" t="s">
        <v>14313</v>
      </c>
      <c r="B5798" s="6" t="s">
        <v>27992</v>
      </c>
      <c r="C5798" s="6" t="s">
        <v>12</v>
      </c>
      <c r="D5798" s="6" t="str">
        <f t="shared" si="90"/>
        <v>un</v>
      </c>
    </row>
    <row r="5799" spans="1:4" x14ac:dyDescent="0.2">
      <c r="A5799" s="6" t="s">
        <v>1836</v>
      </c>
      <c r="B5799" s="6" t="s">
        <v>27993</v>
      </c>
      <c r="C5799" s="6" t="s">
        <v>12</v>
      </c>
      <c r="D5799" s="6" t="str">
        <f t="shared" si="90"/>
        <v>un</v>
      </c>
    </row>
    <row r="5800" spans="1:4" x14ac:dyDescent="0.2">
      <c r="A5800" s="6" t="s">
        <v>14314</v>
      </c>
      <c r="B5800" s="6" t="s">
        <v>27993</v>
      </c>
      <c r="C5800" s="6" t="s">
        <v>12</v>
      </c>
      <c r="D5800" s="6" t="str">
        <f t="shared" si="90"/>
        <v>un</v>
      </c>
    </row>
    <row r="5801" spans="1:4" x14ac:dyDescent="0.2">
      <c r="A5801" s="6" t="s">
        <v>1837</v>
      </c>
      <c r="B5801" s="6" t="s">
        <v>27994</v>
      </c>
      <c r="C5801" s="6" t="s">
        <v>12</v>
      </c>
      <c r="D5801" s="6" t="str">
        <f t="shared" si="90"/>
        <v>un</v>
      </c>
    </row>
    <row r="5802" spans="1:4" x14ac:dyDescent="0.2">
      <c r="A5802" s="6" t="s">
        <v>14315</v>
      </c>
      <c r="B5802" s="6" t="s">
        <v>27994</v>
      </c>
      <c r="C5802" s="6" t="s">
        <v>12</v>
      </c>
      <c r="D5802" s="6" t="str">
        <f t="shared" si="90"/>
        <v>un</v>
      </c>
    </row>
    <row r="5803" spans="1:4" x14ac:dyDescent="0.2">
      <c r="A5803" s="6" t="s">
        <v>1838</v>
      </c>
      <c r="B5803" s="6" t="s">
        <v>27995</v>
      </c>
      <c r="C5803" s="6" t="s">
        <v>12</v>
      </c>
      <c r="D5803" s="6" t="str">
        <f t="shared" si="90"/>
        <v>un</v>
      </c>
    </row>
    <row r="5804" spans="1:4" x14ac:dyDescent="0.2">
      <c r="A5804" s="6" t="s">
        <v>14316</v>
      </c>
      <c r="B5804" s="6" t="s">
        <v>27995</v>
      </c>
      <c r="C5804" s="6" t="s">
        <v>12</v>
      </c>
      <c r="D5804" s="6" t="str">
        <f t="shared" si="90"/>
        <v>un</v>
      </c>
    </row>
    <row r="5805" spans="1:4" x14ac:dyDescent="0.2">
      <c r="A5805" s="6" t="s">
        <v>1839</v>
      </c>
      <c r="B5805" s="6" t="s">
        <v>27996</v>
      </c>
      <c r="C5805" s="6" t="s">
        <v>12</v>
      </c>
      <c r="D5805" s="6" t="str">
        <f t="shared" si="90"/>
        <v>un</v>
      </c>
    </row>
    <row r="5806" spans="1:4" x14ac:dyDescent="0.2">
      <c r="A5806" s="6" t="s">
        <v>14317</v>
      </c>
      <c r="B5806" s="6" t="s">
        <v>27996</v>
      </c>
      <c r="C5806" s="6" t="s">
        <v>12</v>
      </c>
      <c r="D5806" s="6" t="str">
        <f t="shared" si="90"/>
        <v>un</v>
      </c>
    </row>
    <row r="5807" spans="1:4" x14ac:dyDescent="0.2">
      <c r="A5807" s="6" t="s">
        <v>2562</v>
      </c>
      <c r="B5807" s="6" t="s">
        <v>27997</v>
      </c>
      <c r="C5807" s="6" t="s">
        <v>12</v>
      </c>
      <c r="D5807" s="6" t="str">
        <f t="shared" si="90"/>
        <v>un</v>
      </c>
    </row>
    <row r="5808" spans="1:4" x14ac:dyDescent="0.2">
      <c r="A5808" s="6" t="s">
        <v>14318</v>
      </c>
      <c r="B5808" s="6" t="s">
        <v>27997</v>
      </c>
      <c r="C5808" s="6" t="s">
        <v>12</v>
      </c>
      <c r="D5808" s="6" t="str">
        <f t="shared" si="90"/>
        <v>un</v>
      </c>
    </row>
    <row r="5809" spans="1:4" x14ac:dyDescent="0.2">
      <c r="A5809" s="6" t="s">
        <v>2563</v>
      </c>
      <c r="B5809" s="6" t="s">
        <v>27998</v>
      </c>
      <c r="C5809" s="6" t="s">
        <v>12</v>
      </c>
      <c r="D5809" s="6" t="str">
        <f t="shared" si="90"/>
        <v>un</v>
      </c>
    </row>
    <row r="5810" spans="1:4" x14ac:dyDescent="0.2">
      <c r="A5810" s="6" t="s">
        <v>14319</v>
      </c>
      <c r="B5810" s="6" t="s">
        <v>27998</v>
      </c>
      <c r="C5810" s="6" t="s">
        <v>12</v>
      </c>
      <c r="D5810" s="6" t="str">
        <f t="shared" si="90"/>
        <v>un</v>
      </c>
    </row>
    <row r="5811" spans="1:4" x14ac:dyDescent="0.2">
      <c r="A5811" s="6" t="s">
        <v>2564</v>
      </c>
      <c r="B5811" s="6" t="s">
        <v>27999</v>
      </c>
      <c r="C5811" s="6" t="s">
        <v>12</v>
      </c>
      <c r="D5811" s="6" t="str">
        <f t="shared" si="90"/>
        <v>un</v>
      </c>
    </row>
    <row r="5812" spans="1:4" x14ac:dyDescent="0.2">
      <c r="A5812" s="6" t="s">
        <v>14320</v>
      </c>
      <c r="B5812" s="6" t="s">
        <v>27999</v>
      </c>
      <c r="C5812" s="6" t="s">
        <v>12</v>
      </c>
      <c r="D5812" s="6" t="str">
        <f t="shared" si="90"/>
        <v>un</v>
      </c>
    </row>
    <row r="5813" spans="1:4" x14ac:dyDescent="0.2">
      <c r="A5813" s="6" t="s">
        <v>1840</v>
      </c>
      <c r="B5813" s="6" t="s">
        <v>28000</v>
      </c>
      <c r="C5813" s="6" t="s">
        <v>12</v>
      </c>
      <c r="D5813" s="6" t="str">
        <f t="shared" si="90"/>
        <v>un</v>
      </c>
    </row>
    <row r="5814" spans="1:4" x14ac:dyDescent="0.2">
      <c r="A5814" s="6" t="s">
        <v>14321</v>
      </c>
      <c r="B5814" s="6" t="s">
        <v>28000</v>
      </c>
      <c r="C5814" s="6" t="s">
        <v>12</v>
      </c>
      <c r="D5814" s="6" t="str">
        <f t="shared" si="90"/>
        <v>un</v>
      </c>
    </row>
    <row r="5815" spans="1:4" x14ac:dyDescent="0.2">
      <c r="A5815" s="6" t="s">
        <v>1841</v>
      </c>
      <c r="B5815" s="6" t="s">
        <v>28001</v>
      </c>
      <c r="C5815" s="6" t="s">
        <v>12</v>
      </c>
      <c r="D5815" s="6" t="str">
        <f t="shared" si="90"/>
        <v>un</v>
      </c>
    </row>
    <row r="5816" spans="1:4" x14ac:dyDescent="0.2">
      <c r="A5816" s="6" t="s">
        <v>14322</v>
      </c>
      <c r="B5816" s="6" t="s">
        <v>28001</v>
      </c>
      <c r="C5816" s="6" t="s">
        <v>12</v>
      </c>
      <c r="D5816" s="6" t="str">
        <f t="shared" si="90"/>
        <v>un</v>
      </c>
    </row>
    <row r="5817" spans="1:4" x14ac:dyDescent="0.2">
      <c r="A5817" s="6" t="s">
        <v>1842</v>
      </c>
      <c r="B5817" s="6" t="s">
        <v>28002</v>
      </c>
      <c r="C5817" s="6" t="s">
        <v>12</v>
      </c>
      <c r="D5817" s="6" t="str">
        <f t="shared" si="90"/>
        <v>un</v>
      </c>
    </row>
    <row r="5818" spans="1:4" x14ac:dyDescent="0.2">
      <c r="A5818" s="6" t="s">
        <v>14323</v>
      </c>
      <c r="B5818" s="6" t="s">
        <v>28002</v>
      </c>
      <c r="C5818" s="6" t="s">
        <v>12</v>
      </c>
      <c r="D5818" s="6" t="str">
        <f t="shared" si="90"/>
        <v>un</v>
      </c>
    </row>
    <row r="5819" spans="1:4" x14ac:dyDescent="0.2">
      <c r="A5819" s="6" t="s">
        <v>1843</v>
      </c>
      <c r="B5819" s="6" t="s">
        <v>28003</v>
      </c>
      <c r="C5819" s="6" t="s">
        <v>12</v>
      </c>
      <c r="D5819" s="6" t="str">
        <f t="shared" si="90"/>
        <v>un</v>
      </c>
    </row>
    <row r="5820" spans="1:4" x14ac:dyDescent="0.2">
      <c r="A5820" s="6" t="s">
        <v>14324</v>
      </c>
      <c r="B5820" s="6" t="s">
        <v>28003</v>
      </c>
      <c r="C5820" s="6" t="s">
        <v>12</v>
      </c>
      <c r="D5820" s="6" t="str">
        <f t="shared" si="90"/>
        <v>un</v>
      </c>
    </row>
    <row r="5821" spans="1:4" x14ac:dyDescent="0.2">
      <c r="A5821" s="6" t="s">
        <v>7445</v>
      </c>
      <c r="B5821" s="6" t="s">
        <v>28004</v>
      </c>
      <c r="C5821" s="6" t="s">
        <v>12</v>
      </c>
      <c r="D5821" s="6" t="str">
        <f t="shared" si="90"/>
        <v>un</v>
      </c>
    </row>
    <row r="5822" spans="1:4" x14ac:dyDescent="0.2">
      <c r="A5822" s="6" t="s">
        <v>14325</v>
      </c>
      <c r="B5822" s="6" t="s">
        <v>28004</v>
      </c>
      <c r="C5822" s="6" t="s">
        <v>12</v>
      </c>
      <c r="D5822" s="6" t="str">
        <f t="shared" si="90"/>
        <v>un</v>
      </c>
    </row>
    <row r="5823" spans="1:4" x14ac:dyDescent="0.2">
      <c r="A5823" s="6" t="s">
        <v>7446</v>
      </c>
      <c r="B5823" s="6" t="s">
        <v>28005</v>
      </c>
      <c r="C5823" s="6" t="s">
        <v>12</v>
      </c>
      <c r="D5823" s="6" t="str">
        <f t="shared" si="90"/>
        <v>un</v>
      </c>
    </row>
    <row r="5824" spans="1:4" x14ac:dyDescent="0.2">
      <c r="A5824" s="6" t="s">
        <v>14326</v>
      </c>
      <c r="B5824" s="6" t="s">
        <v>28005</v>
      </c>
      <c r="C5824" s="6" t="s">
        <v>12</v>
      </c>
      <c r="D5824" s="6" t="str">
        <f t="shared" si="90"/>
        <v>un</v>
      </c>
    </row>
    <row r="5825" spans="1:4" x14ac:dyDescent="0.2">
      <c r="A5825" s="6" t="s">
        <v>1844</v>
      </c>
      <c r="B5825" s="6" t="s">
        <v>28006</v>
      </c>
      <c r="C5825" s="6" t="s">
        <v>12</v>
      </c>
      <c r="D5825" s="6" t="str">
        <f t="shared" si="90"/>
        <v>un</v>
      </c>
    </row>
    <row r="5826" spans="1:4" x14ac:dyDescent="0.2">
      <c r="A5826" s="6" t="s">
        <v>14327</v>
      </c>
      <c r="B5826" s="6" t="s">
        <v>28006</v>
      </c>
      <c r="C5826" s="6" t="s">
        <v>12</v>
      </c>
      <c r="D5826" s="6" t="str">
        <f t="shared" ref="D5826:D5889" si="91">LOWER(C5826)</f>
        <v>un</v>
      </c>
    </row>
    <row r="5827" spans="1:4" x14ac:dyDescent="0.2">
      <c r="A5827" s="6" t="s">
        <v>1845</v>
      </c>
      <c r="B5827" s="6" t="s">
        <v>28007</v>
      </c>
      <c r="C5827" s="6" t="s">
        <v>12</v>
      </c>
      <c r="D5827" s="6" t="str">
        <f t="shared" si="91"/>
        <v>un</v>
      </c>
    </row>
    <row r="5828" spans="1:4" x14ac:dyDescent="0.2">
      <c r="A5828" s="6" t="s">
        <v>14328</v>
      </c>
      <c r="B5828" s="6" t="s">
        <v>28007</v>
      </c>
      <c r="C5828" s="6" t="s">
        <v>12</v>
      </c>
      <c r="D5828" s="6" t="str">
        <f t="shared" si="91"/>
        <v>un</v>
      </c>
    </row>
    <row r="5829" spans="1:4" x14ac:dyDescent="0.2">
      <c r="A5829" s="6" t="s">
        <v>1846</v>
      </c>
      <c r="B5829" s="6" t="s">
        <v>28008</v>
      </c>
      <c r="C5829" s="6" t="s">
        <v>12</v>
      </c>
      <c r="D5829" s="6" t="str">
        <f t="shared" si="91"/>
        <v>un</v>
      </c>
    </row>
    <row r="5830" spans="1:4" x14ac:dyDescent="0.2">
      <c r="A5830" s="6" t="s">
        <v>14329</v>
      </c>
      <c r="B5830" s="6" t="s">
        <v>28008</v>
      </c>
      <c r="C5830" s="6" t="s">
        <v>12</v>
      </c>
      <c r="D5830" s="6" t="str">
        <f t="shared" si="91"/>
        <v>un</v>
      </c>
    </row>
    <row r="5831" spans="1:4" x14ac:dyDescent="0.2">
      <c r="A5831" s="6" t="s">
        <v>1847</v>
      </c>
      <c r="B5831" s="6" t="s">
        <v>28009</v>
      </c>
      <c r="C5831" s="6" t="s">
        <v>12</v>
      </c>
      <c r="D5831" s="6" t="str">
        <f t="shared" si="91"/>
        <v>un</v>
      </c>
    </row>
    <row r="5832" spans="1:4" x14ac:dyDescent="0.2">
      <c r="A5832" s="6" t="s">
        <v>14330</v>
      </c>
      <c r="B5832" s="6" t="s">
        <v>28009</v>
      </c>
      <c r="C5832" s="6" t="s">
        <v>12</v>
      </c>
      <c r="D5832" s="6" t="str">
        <f t="shared" si="91"/>
        <v>un</v>
      </c>
    </row>
    <row r="5833" spans="1:4" x14ac:dyDescent="0.2">
      <c r="A5833" s="6" t="s">
        <v>1848</v>
      </c>
      <c r="B5833" s="6" t="s">
        <v>28010</v>
      </c>
      <c r="C5833" s="6" t="s">
        <v>12</v>
      </c>
      <c r="D5833" s="6" t="str">
        <f t="shared" si="91"/>
        <v>un</v>
      </c>
    </row>
    <row r="5834" spans="1:4" x14ac:dyDescent="0.2">
      <c r="A5834" s="6" t="s">
        <v>14331</v>
      </c>
      <c r="B5834" s="6" t="s">
        <v>28010</v>
      </c>
      <c r="C5834" s="6" t="s">
        <v>12</v>
      </c>
      <c r="D5834" s="6" t="str">
        <f t="shared" si="91"/>
        <v>un</v>
      </c>
    </row>
    <row r="5835" spans="1:4" x14ac:dyDescent="0.2">
      <c r="A5835" s="6" t="s">
        <v>1849</v>
      </c>
      <c r="B5835" s="6" t="s">
        <v>28011</v>
      </c>
      <c r="C5835" s="6" t="s">
        <v>12</v>
      </c>
      <c r="D5835" s="6" t="str">
        <f t="shared" si="91"/>
        <v>un</v>
      </c>
    </row>
    <row r="5836" spans="1:4" x14ac:dyDescent="0.2">
      <c r="A5836" s="6" t="s">
        <v>14332</v>
      </c>
      <c r="B5836" s="6" t="s">
        <v>28011</v>
      </c>
      <c r="C5836" s="6" t="s">
        <v>12</v>
      </c>
      <c r="D5836" s="6" t="str">
        <f t="shared" si="91"/>
        <v>un</v>
      </c>
    </row>
    <row r="5837" spans="1:4" x14ac:dyDescent="0.2">
      <c r="A5837" s="6" t="s">
        <v>1850</v>
      </c>
      <c r="B5837" s="6" t="s">
        <v>28012</v>
      </c>
      <c r="C5837" s="6" t="s">
        <v>12</v>
      </c>
      <c r="D5837" s="6" t="str">
        <f t="shared" si="91"/>
        <v>un</v>
      </c>
    </row>
    <row r="5838" spans="1:4" x14ac:dyDescent="0.2">
      <c r="A5838" s="6" t="s">
        <v>14333</v>
      </c>
      <c r="B5838" s="6" t="s">
        <v>28012</v>
      </c>
      <c r="C5838" s="6" t="s">
        <v>12</v>
      </c>
      <c r="D5838" s="6" t="str">
        <f t="shared" si="91"/>
        <v>un</v>
      </c>
    </row>
    <row r="5839" spans="1:4" x14ac:dyDescent="0.2">
      <c r="A5839" s="6" t="s">
        <v>1851</v>
      </c>
      <c r="B5839" s="6" t="s">
        <v>28013</v>
      </c>
      <c r="C5839" s="6" t="s">
        <v>12</v>
      </c>
      <c r="D5839" s="6" t="str">
        <f t="shared" si="91"/>
        <v>un</v>
      </c>
    </row>
    <row r="5840" spans="1:4" x14ac:dyDescent="0.2">
      <c r="A5840" s="6" t="s">
        <v>14334</v>
      </c>
      <c r="B5840" s="6" t="s">
        <v>28013</v>
      </c>
      <c r="C5840" s="6" t="s">
        <v>12</v>
      </c>
      <c r="D5840" s="6" t="str">
        <f t="shared" si="91"/>
        <v>un</v>
      </c>
    </row>
    <row r="5841" spans="1:4" x14ac:dyDescent="0.2">
      <c r="A5841" s="6" t="s">
        <v>1852</v>
      </c>
      <c r="B5841" s="6" t="s">
        <v>28014</v>
      </c>
      <c r="C5841" s="6" t="s">
        <v>12</v>
      </c>
      <c r="D5841" s="6" t="str">
        <f t="shared" si="91"/>
        <v>un</v>
      </c>
    </row>
    <row r="5842" spans="1:4" x14ac:dyDescent="0.2">
      <c r="A5842" s="6" t="s">
        <v>14335</v>
      </c>
      <c r="B5842" s="6" t="s">
        <v>28014</v>
      </c>
      <c r="C5842" s="6" t="s">
        <v>12</v>
      </c>
      <c r="D5842" s="6" t="str">
        <f t="shared" si="91"/>
        <v>un</v>
      </c>
    </row>
    <row r="5843" spans="1:4" x14ac:dyDescent="0.2">
      <c r="A5843" s="6" t="s">
        <v>1853</v>
      </c>
      <c r="B5843" s="6" t="s">
        <v>28015</v>
      </c>
      <c r="C5843" s="6" t="s">
        <v>12</v>
      </c>
      <c r="D5843" s="6" t="str">
        <f t="shared" si="91"/>
        <v>un</v>
      </c>
    </row>
    <row r="5844" spans="1:4" x14ac:dyDescent="0.2">
      <c r="A5844" s="6" t="s">
        <v>14336</v>
      </c>
      <c r="B5844" s="6" t="s">
        <v>28015</v>
      </c>
      <c r="C5844" s="6" t="s">
        <v>12</v>
      </c>
      <c r="D5844" s="6" t="str">
        <f t="shared" si="91"/>
        <v>un</v>
      </c>
    </row>
    <row r="5845" spans="1:4" x14ac:dyDescent="0.2">
      <c r="A5845" s="6" t="s">
        <v>1854</v>
      </c>
      <c r="B5845" s="6" t="s">
        <v>28016</v>
      </c>
      <c r="C5845" s="6" t="s">
        <v>12</v>
      </c>
      <c r="D5845" s="6" t="str">
        <f t="shared" si="91"/>
        <v>un</v>
      </c>
    </row>
    <row r="5846" spans="1:4" x14ac:dyDescent="0.2">
      <c r="A5846" s="6" t="s">
        <v>14337</v>
      </c>
      <c r="B5846" s="6" t="s">
        <v>28016</v>
      </c>
      <c r="C5846" s="6" t="s">
        <v>12</v>
      </c>
      <c r="D5846" s="6" t="str">
        <f t="shared" si="91"/>
        <v>un</v>
      </c>
    </row>
    <row r="5847" spans="1:4" x14ac:dyDescent="0.2">
      <c r="A5847" s="6" t="s">
        <v>1855</v>
      </c>
      <c r="B5847" s="6" t="s">
        <v>28017</v>
      </c>
      <c r="C5847" s="6" t="s">
        <v>12</v>
      </c>
      <c r="D5847" s="6" t="str">
        <f t="shared" si="91"/>
        <v>un</v>
      </c>
    </row>
    <row r="5848" spans="1:4" x14ac:dyDescent="0.2">
      <c r="A5848" s="6" t="s">
        <v>14338</v>
      </c>
      <c r="B5848" s="6" t="s">
        <v>28017</v>
      </c>
      <c r="C5848" s="6" t="s">
        <v>12</v>
      </c>
      <c r="D5848" s="6" t="str">
        <f t="shared" si="91"/>
        <v>un</v>
      </c>
    </row>
    <row r="5849" spans="1:4" x14ac:dyDescent="0.2">
      <c r="A5849" s="6" t="s">
        <v>1856</v>
      </c>
      <c r="B5849" s="6" t="s">
        <v>28018</v>
      </c>
      <c r="C5849" s="6" t="s">
        <v>21</v>
      </c>
      <c r="D5849" s="6" t="str">
        <f t="shared" si="91"/>
        <v>m</v>
      </c>
    </row>
    <row r="5850" spans="1:4" x14ac:dyDescent="0.2">
      <c r="A5850" s="6" t="s">
        <v>14339</v>
      </c>
      <c r="B5850" s="6" t="s">
        <v>28018</v>
      </c>
      <c r="C5850" s="6" t="s">
        <v>21</v>
      </c>
      <c r="D5850" s="6" t="str">
        <f t="shared" si="91"/>
        <v>m</v>
      </c>
    </row>
    <row r="5851" spans="1:4" x14ac:dyDescent="0.2">
      <c r="A5851" s="6" t="s">
        <v>1857</v>
      </c>
      <c r="B5851" s="6" t="s">
        <v>28019</v>
      </c>
      <c r="C5851" s="6" t="s">
        <v>21</v>
      </c>
      <c r="D5851" s="6" t="str">
        <f t="shared" si="91"/>
        <v>m</v>
      </c>
    </row>
    <row r="5852" spans="1:4" x14ac:dyDescent="0.2">
      <c r="A5852" s="6" t="s">
        <v>14340</v>
      </c>
      <c r="B5852" s="6" t="s">
        <v>28019</v>
      </c>
      <c r="C5852" s="6" t="s">
        <v>21</v>
      </c>
      <c r="D5852" s="6" t="str">
        <f t="shared" si="91"/>
        <v>m</v>
      </c>
    </row>
    <row r="5853" spans="1:4" x14ac:dyDescent="0.2">
      <c r="A5853" s="6" t="s">
        <v>1858</v>
      </c>
      <c r="B5853" s="6" t="s">
        <v>28020</v>
      </c>
      <c r="C5853" s="6" t="s">
        <v>21</v>
      </c>
      <c r="D5853" s="6" t="str">
        <f t="shared" si="91"/>
        <v>m</v>
      </c>
    </row>
    <row r="5854" spans="1:4" x14ac:dyDescent="0.2">
      <c r="A5854" s="6" t="s">
        <v>14341</v>
      </c>
      <c r="B5854" s="6" t="s">
        <v>28020</v>
      </c>
      <c r="C5854" s="6" t="s">
        <v>21</v>
      </c>
      <c r="D5854" s="6" t="str">
        <f t="shared" si="91"/>
        <v>m</v>
      </c>
    </row>
    <row r="5855" spans="1:4" x14ac:dyDescent="0.2">
      <c r="A5855" s="6" t="s">
        <v>1859</v>
      </c>
      <c r="B5855" s="6" t="s">
        <v>28021</v>
      </c>
      <c r="C5855" s="6" t="s">
        <v>21</v>
      </c>
      <c r="D5855" s="6" t="str">
        <f t="shared" si="91"/>
        <v>m</v>
      </c>
    </row>
    <row r="5856" spans="1:4" x14ac:dyDescent="0.2">
      <c r="A5856" s="6" t="s">
        <v>14342</v>
      </c>
      <c r="B5856" s="6" t="s">
        <v>28021</v>
      </c>
      <c r="C5856" s="6" t="s">
        <v>21</v>
      </c>
      <c r="D5856" s="6" t="str">
        <f t="shared" si="91"/>
        <v>m</v>
      </c>
    </row>
    <row r="5857" spans="1:4" x14ac:dyDescent="0.2">
      <c r="A5857" s="6" t="s">
        <v>1860</v>
      </c>
      <c r="B5857" s="6" t="s">
        <v>28022</v>
      </c>
      <c r="C5857" s="6" t="s">
        <v>12</v>
      </c>
      <c r="D5857" s="6" t="str">
        <f t="shared" si="91"/>
        <v>un</v>
      </c>
    </row>
    <row r="5858" spans="1:4" x14ac:dyDescent="0.2">
      <c r="A5858" s="6" t="s">
        <v>14343</v>
      </c>
      <c r="B5858" s="6" t="s">
        <v>28022</v>
      </c>
      <c r="C5858" s="6" t="s">
        <v>12</v>
      </c>
      <c r="D5858" s="6" t="str">
        <f t="shared" si="91"/>
        <v>un</v>
      </c>
    </row>
    <row r="5859" spans="1:4" x14ac:dyDescent="0.2">
      <c r="A5859" s="6" t="s">
        <v>1861</v>
      </c>
      <c r="B5859" s="6" t="s">
        <v>28023</v>
      </c>
      <c r="C5859" s="6" t="s">
        <v>12</v>
      </c>
      <c r="D5859" s="6" t="str">
        <f t="shared" si="91"/>
        <v>un</v>
      </c>
    </row>
    <row r="5860" spans="1:4" x14ac:dyDescent="0.2">
      <c r="A5860" s="6" t="s">
        <v>14344</v>
      </c>
      <c r="B5860" s="6" t="s">
        <v>28023</v>
      </c>
      <c r="C5860" s="6" t="s">
        <v>12</v>
      </c>
      <c r="D5860" s="6" t="str">
        <f t="shared" si="91"/>
        <v>un</v>
      </c>
    </row>
    <row r="5861" spans="1:4" x14ac:dyDescent="0.2">
      <c r="A5861" s="6" t="s">
        <v>1862</v>
      </c>
      <c r="B5861" s="6" t="s">
        <v>28024</v>
      </c>
      <c r="C5861" s="6" t="s">
        <v>12</v>
      </c>
      <c r="D5861" s="6" t="str">
        <f t="shared" si="91"/>
        <v>un</v>
      </c>
    </row>
    <row r="5862" spans="1:4" x14ac:dyDescent="0.2">
      <c r="A5862" s="6" t="s">
        <v>14345</v>
      </c>
      <c r="B5862" s="6" t="s">
        <v>28024</v>
      </c>
      <c r="C5862" s="6" t="s">
        <v>12</v>
      </c>
      <c r="D5862" s="6" t="str">
        <f t="shared" si="91"/>
        <v>un</v>
      </c>
    </row>
    <row r="5863" spans="1:4" x14ac:dyDescent="0.2">
      <c r="A5863" s="6" t="s">
        <v>1863</v>
      </c>
      <c r="B5863" s="6" t="s">
        <v>28025</v>
      </c>
      <c r="C5863" s="6" t="s">
        <v>12</v>
      </c>
      <c r="D5863" s="6" t="str">
        <f t="shared" si="91"/>
        <v>un</v>
      </c>
    </row>
    <row r="5864" spans="1:4" x14ac:dyDescent="0.2">
      <c r="A5864" s="6" t="s">
        <v>14346</v>
      </c>
      <c r="B5864" s="6" t="s">
        <v>28025</v>
      </c>
      <c r="C5864" s="6" t="s">
        <v>12</v>
      </c>
      <c r="D5864" s="6" t="str">
        <f t="shared" si="91"/>
        <v>un</v>
      </c>
    </row>
    <row r="5865" spans="1:4" x14ac:dyDescent="0.2">
      <c r="A5865" s="6" t="s">
        <v>1864</v>
      </c>
      <c r="B5865" s="6" t="s">
        <v>28026</v>
      </c>
      <c r="C5865" s="6" t="s">
        <v>12</v>
      </c>
      <c r="D5865" s="6" t="str">
        <f t="shared" si="91"/>
        <v>un</v>
      </c>
    </row>
    <row r="5866" spans="1:4" x14ac:dyDescent="0.2">
      <c r="A5866" s="6" t="s">
        <v>14347</v>
      </c>
      <c r="B5866" s="6" t="s">
        <v>28026</v>
      </c>
      <c r="C5866" s="6" t="s">
        <v>12</v>
      </c>
      <c r="D5866" s="6" t="str">
        <f t="shared" si="91"/>
        <v>un</v>
      </c>
    </row>
    <row r="5867" spans="1:4" x14ac:dyDescent="0.2">
      <c r="A5867" s="6" t="s">
        <v>1865</v>
      </c>
      <c r="B5867" s="6" t="s">
        <v>28027</v>
      </c>
      <c r="C5867" s="6" t="s">
        <v>12</v>
      </c>
      <c r="D5867" s="6" t="str">
        <f t="shared" si="91"/>
        <v>un</v>
      </c>
    </row>
    <row r="5868" spans="1:4" x14ac:dyDescent="0.2">
      <c r="A5868" s="6" t="s">
        <v>14348</v>
      </c>
      <c r="B5868" s="6" t="s">
        <v>28027</v>
      </c>
      <c r="C5868" s="6" t="s">
        <v>12</v>
      </c>
      <c r="D5868" s="6" t="str">
        <f t="shared" si="91"/>
        <v>un</v>
      </c>
    </row>
    <row r="5869" spans="1:4" x14ac:dyDescent="0.2">
      <c r="A5869" s="6" t="s">
        <v>1866</v>
      </c>
      <c r="B5869" s="6" t="s">
        <v>28028</v>
      </c>
      <c r="C5869" s="6" t="s">
        <v>12</v>
      </c>
      <c r="D5869" s="6" t="str">
        <f t="shared" si="91"/>
        <v>un</v>
      </c>
    </row>
    <row r="5870" spans="1:4" x14ac:dyDescent="0.2">
      <c r="A5870" s="6" t="s">
        <v>14349</v>
      </c>
      <c r="B5870" s="6" t="s">
        <v>28028</v>
      </c>
      <c r="C5870" s="6" t="s">
        <v>12</v>
      </c>
      <c r="D5870" s="6" t="str">
        <f t="shared" si="91"/>
        <v>un</v>
      </c>
    </row>
    <row r="5871" spans="1:4" x14ac:dyDescent="0.2">
      <c r="A5871" s="6" t="s">
        <v>1867</v>
      </c>
      <c r="B5871" s="6" t="s">
        <v>28029</v>
      </c>
      <c r="C5871" s="6" t="s">
        <v>12</v>
      </c>
      <c r="D5871" s="6" t="str">
        <f t="shared" si="91"/>
        <v>un</v>
      </c>
    </row>
    <row r="5872" spans="1:4" x14ac:dyDescent="0.2">
      <c r="A5872" s="6" t="s">
        <v>14350</v>
      </c>
      <c r="B5872" s="6" t="s">
        <v>28029</v>
      </c>
      <c r="C5872" s="6" t="s">
        <v>12</v>
      </c>
      <c r="D5872" s="6" t="str">
        <f t="shared" si="91"/>
        <v>un</v>
      </c>
    </row>
    <row r="5873" spans="1:4" x14ac:dyDescent="0.2">
      <c r="A5873" s="6" t="s">
        <v>1868</v>
      </c>
      <c r="B5873" s="6" t="s">
        <v>28030</v>
      </c>
      <c r="C5873" s="6" t="s">
        <v>12</v>
      </c>
      <c r="D5873" s="6" t="str">
        <f t="shared" si="91"/>
        <v>un</v>
      </c>
    </row>
    <row r="5874" spans="1:4" x14ac:dyDescent="0.2">
      <c r="A5874" s="6" t="s">
        <v>14351</v>
      </c>
      <c r="B5874" s="6" t="s">
        <v>28030</v>
      </c>
      <c r="C5874" s="6" t="s">
        <v>12</v>
      </c>
      <c r="D5874" s="6" t="str">
        <f t="shared" si="91"/>
        <v>un</v>
      </c>
    </row>
    <row r="5875" spans="1:4" x14ac:dyDescent="0.2">
      <c r="A5875" s="6" t="s">
        <v>1869</v>
      </c>
      <c r="B5875" s="6" t="s">
        <v>28031</v>
      </c>
      <c r="C5875" s="6" t="s">
        <v>12</v>
      </c>
      <c r="D5875" s="6" t="str">
        <f t="shared" si="91"/>
        <v>un</v>
      </c>
    </row>
    <row r="5876" spans="1:4" x14ac:dyDescent="0.2">
      <c r="A5876" s="6" t="s">
        <v>14352</v>
      </c>
      <c r="B5876" s="6" t="s">
        <v>28031</v>
      </c>
      <c r="C5876" s="6" t="s">
        <v>12</v>
      </c>
      <c r="D5876" s="6" t="str">
        <f t="shared" si="91"/>
        <v>un</v>
      </c>
    </row>
    <row r="5877" spans="1:4" x14ac:dyDescent="0.2">
      <c r="A5877" s="6" t="s">
        <v>1870</v>
      </c>
      <c r="B5877" s="6" t="s">
        <v>28032</v>
      </c>
      <c r="C5877" s="6" t="s">
        <v>12</v>
      </c>
      <c r="D5877" s="6" t="str">
        <f t="shared" si="91"/>
        <v>un</v>
      </c>
    </row>
    <row r="5878" spans="1:4" x14ac:dyDescent="0.2">
      <c r="A5878" s="6" t="s">
        <v>14353</v>
      </c>
      <c r="B5878" s="6" t="s">
        <v>28032</v>
      </c>
      <c r="C5878" s="6" t="s">
        <v>12</v>
      </c>
      <c r="D5878" s="6" t="str">
        <f t="shared" si="91"/>
        <v>un</v>
      </c>
    </row>
    <row r="5879" spans="1:4" x14ac:dyDescent="0.2">
      <c r="A5879" s="6" t="s">
        <v>1871</v>
      </c>
      <c r="B5879" s="6" t="s">
        <v>28033</v>
      </c>
      <c r="C5879" s="6" t="s">
        <v>12</v>
      </c>
      <c r="D5879" s="6" t="str">
        <f t="shared" si="91"/>
        <v>un</v>
      </c>
    </row>
    <row r="5880" spans="1:4" x14ac:dyDescent="0.2">
      <c r="A5880" s="6" t="s">
        <v>14354</v>
      </c>
      <c r="B5880" s="6" t="s">
        <v>28033</v>
      </c>
      <c r="C5880" s="6" t="s">
        <v>12</v>
      </c>
      <c r="D5880" s="6" t="str">
        <f t="shared" si="91"/>
        <v>un</v>
      </c>
    </row>
    <row r="5881" spans="1:4" x14ac:dyDescent="0.2">
      <c r="A5881" s="6" t="s">
        <v>1872</v>
      </c>
      <c r="B5881" s="6" t="s">
        <v>28034</v>
      </c>
      <c r="C5881" s="6" t="s">
        <v>12</v>
      </c>
      <c r="D5881" s="6" t="str">
        <f t="shared" si="91"/>
        <v>un</v>
      </c>
    </row>
    <row r="5882" spans="1:4" x14ac:dyDescent="0.2">
      <c r="A5882" s="6" t="s">
        <v>14355</v>
      </c>
      <c r="B5882" s="6" t="s">
        <v>28034</v>
      </c>
      <c r="C5882" s="6" t="s">
        <v>12</v>
      </c>
      <c r="D5882" s="6" t="str">
        <f t="shared" si="91"/>
        <v>un</v>
      </c>
    </row>
    <row r="5883" spans="1:4" x14ac:dyDescent="0.2">
      <c r="A5883" s="6" t="s">
        <v>1873</v>
      </c>
      <c r="B5883" s="6" t="s">
        <v>28035</v>
      </c>
      <c r="C5883" s="6" t="s">
        <v>12</v>
      </c>
      <c r="D5883" s="6" t="str">
        <f t="shared" si="91"/>
        <v>un</v>
      </c>
    </row>
    <row r="5884" spans="1:4" x14ac:dyDescent="0.2">
      <c r="A5884" s="6" t="s">
        <v>14356</v>
      </c>
      <c r="B5884" s="6" t="s">
        <v>28035</v>
      </c>
      <c r="C5884" s="6" t="s">
        <v>12</v>
      </c>
      <c r="D5884" s="6" t="str">
        <f t="shared" si="91"/>
        <v>un</v>
      </c>
    </row>
    <row r="5885" spans="1:4" x14ac:dyDescent="0.2">
      <c r="A5885" s="6" t="s">
        <v>1874</v>
      </c>
      <c r="B5885" s="6" t="s">
        <v>28036</v>
      </c>
      <c r="C5885" s="6" t="s">
        <v>12</v>
      </c>
      <c r="D5885" s="6" t="str">
        <f t="shared" si="91"/>
        <v>un</v>
      </c>
    </row>
    <row r="5886" spans="1:4" x14ac:dyDescent="0.2">
      <c r="A5886" s="6" t="s">
        <v>14357</v>
      </c>
      <c r="B5886" s="6" t="s">
        <v>28036</v>
      </c>
      <c r="C5886" s="6" t="s">
        <v>12</v>
      </c>
      <c r="D5886" s="6" t="str">
        <f t="shared" si="91"/>
        <v>un</v>
      </c>
    </row>
    <row r="5887" spans="1:4" x14ac:dyDescent="0.2">
      <c r="A5887" s="6" t="s">
        <v>1875</v>
      </c>
      <c r="B5887" s="6" t="s">
        <v>28037</v>
      </c>
      <c r="C5887" s="6" t="s">
        <v>12</v>
      </c>
      <c r="D5887" s="6" t="str">
        <f t="shared" si="91"/>
        <v>un</v>
      </c>
    </row>
    <row r="5888" spans="1:4" x14ac:dyDescent="0.2">
      <c r="A5888" s="6" t="s">
        <v>14358</v>
      </c>
      <c r="B5888" s="6" t="s">
        <v>28037</v>
      </c>
      <c r="C5888" s="6" t="s">
        <v>12</v>
      </c>
      <c r="D5888" s="6" t="str">
        <f t="shared" si="91"/>
        <v>un</v>
      </c>
    </row>
    <row r="5889" spans="1:4" x14ac:dyDescent="0.2">
      <c r="A5889" s="6" t="s">
        <v>1876</v>
      </c>
      <c r="B5889" s="6" t="s">
        <v>28038</v>
      </c>
      <c r="C5889" s="6" t="s">
        <v>12</v>
      </c>
      <c r="D5889" s="6" t="str">
        <f t="shared" si="91"/>
        <v>un</v>
      </c>
    </row>
    <row r="5890" spans="1:4" x14ac:dyDescent="0.2">
      <c r="A5890" s="6" t="s">
        <v>14359</v>
      </c>
      <c r="B5890" s="6" t="s">
        <v>28038</v>
      </c>
      <c r="C5890" s="6" t="s">
        <v>12</v>
      </c>
      <c r="D5890" s="6" t="str">
        <f t="shared" ref="D5890:D5953" si="92">LOWER(C5890)</f>
        <v>un</v>
      </c>
    </row>
    <row r="5891" spans="1:4" x14ac:dyDescent="0.2">
      <c r="A5891" s="6" t="s">
        <v>1877</v>
      </c>
      <c r="B5891" s="6" t="s">
        <v>28039</v>
      </c>
      <c r="C5891" s="6" t="s">
        <v>12</v>
      </c>
      <c r="D5891" s="6" t="str">
        <f t="shared" si="92"/>
        <v>un</v>
      </c>
    </row>
    <row r="5892" spans="1:4" x14ac:dyDescent="0.2">
      <c r="A5892" s="6" t="s">
        <v>14360</v>
      </c>
      <c r="B5892" s="6" t="s">
        <v>28039</v>
      </c>
      <c r="C5892" s="6" t="s">
        <v>12</v>
      </c>
      <c r="D5892" s="6" t="str">
        <f t="shared" si="92"/>
        <v>un</v>
      </c>
    </row>
    <row r="5893" spans="1:4" x14ac:dyDescent="0.2">
      <c r="A5893" s="6" t="s">
        <v>1878</v>
      </c>
      <c r="B5893" s="6" t="s">
        <v>28040</v>
      </c>
      <c r="C5893" s="6" t="s">
        <v>12</v>
      </c>
      <c r="D5893" s="6" t="str">
        <f t="shared" si="92"/>
        <v>un</v>
      </c>
    </row>
    <row r="5894" spans="1:4" x14ac:dyDescent="0.2">
      <c r="A5894" s="6" t="s">
        <v>14361</v>
      </c>
      <c r="B5894" s="6" t="s">
        <v>28040</v>
      </c>
      <c r="C5894" s="6" t="s">
        <v>12</v>
      </c>
      <c r="D5894" s="6" t="str">
        <f t="shared" si="92"/>
        <v>un</v>
      </c>
    </row>
    <row r="5895" spans="1:4" x14ac:dyDescent="0.2">
      <c r="A5895" s="6" t="s">
        <v>1879</v>
      </c>
      <c r="B5895" s="6" t="s">
        <v>28041</v>
      </c>
      <c r="C5895" s="6" t="s">
        <v>12</v>
      </c>
      <c r="D5895" s="6" t="str">
        <f t="shared" si="92"/>
        <v>un</v>
      </c>
    </row>
    <row r="5896" spans="1:4" x14ac:dyDescent="0.2">
      <c r="A5896" s="6" t="s">
        <v>14362</v>
      </c>
      <c r="B5896" s="6" t="s">
        <v>28041</v>
      </c>
      <c r="C5896" s="6" t="s">
        <v>12</v>
      </c>
      <c r="D5896" s="6" t="str">
        <f t="shared" si="92"/>
        <v>un</v>
      </c>
    </row>
    <row r="5897" spans="1:4" x14ac:dyDescent="0.2">
      <c r="A5897" s="6" t="s">
        <v>1880</v>
      </c>
      <c r="B5897" s="6" t="s">
        <v>28042</v>
      </c>
      <c r="C5897" s="6" t="s">
        <v>12</v>
      </c>
      <c r="D5897" s="6" t="str">
        <f t="shared" si="92"/>
        <v>un</v>
      </c>
    </row>
    <row r="5898" spans="1:4" x14ac:dyDescent="0.2">
      <c r="A5898" s="6" t="s">
        <v>14363</v>
      </c>
      <c r="B5898" s="6" t="s">
        <v>28042</v>
      </c>
      <c r="C5898" s="6" t="s">
        <v>12</v>
      </c>
      <c r="D5898" s="6" t="str">
        <f t="shared" si="92"/>
        <v>un</v>
      </c>
    </row>
    <row r="5899" spans="1:4" x14ac:dyDescent="0.2">
      <c r="A5899" s="6" t="s">
        <v>1881</v>
      </c>
      <c r="B5899" s="6" t="s">
        <v>28043</v>
      </c>
      <c r="C5899" s="6" t="s">
        <v>12</v>
      </c>
      <c r="D5899" s="6" t="str">
        <f t="shared" si="92"/>
        <v>un</v>
      </c>
    </row>
    <row r="5900" spans="1:4" x14ac:dyDescent="0.2">
      <c r="A5900" s="6" t="s">
        <v>14364</v>
      </c>
      <c r="B5900" s="6" t="s">
        <v>28043</v>
      </c>
      <c r="C5900" s="6" t="s">
        <v>12</v>
      </c>
      <c r="D5900" s="6" t="str">
        <f t="shared" si="92"/>
        <v>un</v>
      </c>
    </row>
    <row r="5901" spans="1:4" x14ac:dyDescent="0.2">
      <c r="A5901" s="6" t="s">
        <v>1882</v>
      </c>
      <c r="B5901" s="6" t="s">
        <v>28044</v>
      </c>
      <c r="C5901" s="6" t="s">
        <v>12</v>
      </c>
      <c r="D5901" s="6" t="str">
        <f t="shared" si="92"/>
        <v>un</v>
      </c>
    </row>
    <row r="5902" spans="1:4" x14ac:dyDescent="0.2">
      <c r="A5902" s="6" t="s">
        <v>14365</v>
      </c>
      <c r="B5902" s="6" t="s">
        <v>28044</v>
      </c>
      <c r="C5902" s="6" t="s">
        <v>12</v>
      </c>
      <c r="D5902" s="6" t="str">
        <f t="shared" si="92"/>
        <v>un</v>
      </c>
    </row>
    <row r="5903" spans="1:4" x14ac:dyDescent="0.2">
      <c r="A5903" s="6" t="s">
        <v>1883</v>
      </c>
      <c r="B5903" s="6" t="s">
        <v>28045</v>
      </c>
      <c r="C5903" s="6" t="s">
        <v>12</v>
      </c>
      <c r="D5903" s="6" t="str">
        <f t="shared" si="92"/>
        <v>un</v>
      </c>
    </row>
    <row r="5904" spans="1:4" x14ac:dyDescent="0.2">
      <c r="A5904" s="6" t="s">
        <v>14366</v>
      </c>
      <c r="B5904" s="6" t="s">
        <v>28045</v>
      </c>
      <c r="C5904" s="6" t="s">
        <v>12</v>
      </c>
      <c r="D5904" s="6" t="str">
        <f t="shared" si="92"/>
        <v>un</v>
      </c>
    </row>
    <row r="5905" spans="1:4" x14ac:dyDescent="0.2">
      <c r="A5905" s="6" t="s">
        <v>1884</v>
      </c>
      <c r="B5905" s="6" t="s">
        <v>28046</v>
      </c>
      <c r="C5905" s="6" t="s">
        <v>12</v>
      </c>
      <c r="D5905" s="6" t="str">
        <f t="shared" si="92"/>
        <v>un</v>
      </c>
    </row>
    <row r="5906" spans="1:4" x14ac:dyDescent="0.2">
      <c r="A5906" s="6" t="s">
        <v>14367</v>
      </c>
      <c r="B5906" s="6" t="s">
        <v>28046</v>
      </c>
      <c r="C5906" s="6" t="s">
        <v>12</v>
      </c>
      <c r="D5906" s="6" t="str">
        <f t="shared" si="92"/>
        <v>un</v>
      </c>
    </row>
    <row r="5907" spans="1:4" x14ac:dyDescent="0.2">
      <c r="A5907" s="6" t="s">
        <v>1885</v>
      </c>
      <c r="B5907" s="6" t="s">
        <v>28047</v>
      </c>
      <c r="C5907" s="6" t="s">
        <v>12</v>
      </c>
      <c r="D5907" s="6" t="str">
        <f t="shared" si="92"/>
        <v>un</v>
      </c>
    </row>
    <row r="5908" spans="1:4" x14ac:dyDescent="0.2">
      <c r="A5908" s="6" t="s">
        <v>14368</v>
      </c>
      <c r="B5908" s="6" t="s">
        <v>28047</v>
      </c>
      <c r="C5908" s="6" t="s">
        <v>12</v>
      </c>
      <c r="D5908" s="6" t="str">
        <f t="shared" si="92"/>
        <v>un</v>
      </c>
    </row>
    <row r="5909" spans="1:4" x14ac:dyDescent="0.2">
      <c r="A5909" s="6" t="s">
        <v>1886</v>
      </c>
      <c r="B5909" s="6" t="s">
        <v>28048</v>
      </c>
      <c r="C5909" s="6" t="s">
        <v>12</v>
      </c>
      <c r="D5909" s="6" t="str">
        <f t="shared" si="92"/>
        <v>un</v>
      </c>
    </row>
    <row r="5910" spans="1:4" x14ac:dyDescent="0.2">
      <c r="A5910" s="6" t="s">
        <v>14369</v>
      </c>
      <c r="B5910" s="6" t="s">
        <v>28048</v>
      </c>
      <c r="C5910" s="6" t="s">
        <v>12</v>
      </c>
      <c r="D5910" s="6" t="str">
        <f t="shared" si="92"/>
        <v>un</v>
      </c>
    </row>
    <row r="5911" spans="1:4" x14ac:dyDescent="0.2">
      <c r="A5911" s="6" t="s">
        <v>1887</v>
      </c>
      <c r="B5911" s="6" t="s">
        <v>28049</v>
      </c>
      <c r="C5911" s="6" t="s">
        <v>12</v>
      </c>
      <c r="D5911" s="6" t="str">
        <f t="shared" si="92"/>
        <v>un</v>
      </c>
    </row>
    <row r="5912" spans="1:4" x14ac:dyDescent="0.2">
      <c r="A5912" s="6" t="s">
        <v>14370</v>
      </c>
      <c r="B5912" s="6" t="s">
        <v>28049</v>
      </c>
      <c r="C5912" s="6" t="s">
        <v>12</v>
      </c>
      <c r="D5912" s="6" t="str">
        <f t="shared" si="92"/>
        <v>un</v>
      </c>
    </row>
    <row r="5913" spans="1:4" x14ac:dyDescent="0.2">
      <c r="A5913" s="6" t="s">
        <v>1888</v>
      </c>
      <c r="B5913" s="6" t="s">
        <v>28050</v>
      </c>
      <c r="C5913" s="6" t="s">
        <v>12</v>
      </c>
      <c r="D5913" s="6" t="str">
        <f t="shared" si="92"/>
        <v>un</v>
      </c>
    </row>
    <row r="5914" spans="1:4" x14ac:dyDescent="0.2">
      <c r="A5914" s="6" t="s">
        <v>14371</v>
      </c>
      <c r="B5914" s="6" t="s">
        <v>28050</v>
      </c>
      <c r="C5914" s="6" t="s">
        <v>12</v>
      </c>
      <c r="D5914" s="6" t="str">
        <f t="shared" si="92"/>
        <v>un</v>
      </c>
    </row>
    <row r="5915" spans="1:4" x14ac:dyDescent="0.2">
      <c r="A5915" s="6" t="s">
        <v>1889</v>
      </c>
      <c r="B5915" s="6" t="s">
        <v>28051</v>
      </c>
      <c r="C5915" s="6" t="s">
        <v>12</v>
      </c>
      <c r="D5915" s="6" t="str">
        <f t="shared" si="92"/>
        <v>un</v>
      </c>
    </row>
    <row r="5916" spans="1:4" x14ac:dyDescent="0.2">
      <c r="A5916" s="6" t="s">
        <v>14372</v>
      </c>
      <c r="B5916" s="6" t="s">
        <v>28051</v>
      </c>
      <c r="C5916" s="6" t="s">
        <v>12</v>
      </c>
      <c r="D5916" s="6" t="str">
        <f t="shared" si="92"/>
        <v>un</v>
      </c>
    </row>
    <row r="5917" spans="1:4" x14ac:dyDescent="0.2">
      <c r="A5917" s="6" t="s">
        <v>1890</v>
      </c>
      <c r="B5917" s="6" t="s">
        <v>28052</v>
      </c>
      <c r="C5917" s="6" t="s">
        <v>12</v>
      </c>
      <c r="D5917" s="6" t="str">
        <f t="shared" si="92"/>
        <v>un</v>
      </c>
    </row>
    <row r="5918" spans="1:4" x14ac:dyDescent="0.2">
      <c r="A5918" s="6" t="s">
        <v>14373</v>
      </c>
      <c r="B5918" s="6" t="s">
        <v>28052</v>
      </c>
      <c r="C5918" s="6" t="s">
        <v>12</v>
      </c>
      <c r="D5918" s="6" t="str">
        <f t="shared" si="92"/>
        <v>un</v>
      </c>
    </row>
    <row r="5919" spans="1:4" x14ac:dyDescent="0.2">
      <c r="A5919" s="6" t="s">
        <v>1891</v>
      </c>
      <c r="B5919" s="6" t="s">
        <v>28053</v>
      </c>
      <c r="C5919" s="6" t="s">
        <v>12</v>
      </c>
      <c r="D5919" s="6" t="str">
        <f t="shared" si="92"/>
        <v>un</v>
      </c>
    </row>
    <row r="5920" spans="1:4" x14ac:dyDescent="0.2">
      <c r="A5920" s="6" t="s">
        <v>14374</v>
      </c>
      <c r="B5920" s="6" t="s">
        <v>28053</v>
      </c>
      <c r="C5920" s="6" t="s">
        <v>12</v>
      </c>
      <c r="D5920" s="6" t="str">
        <f t="shared" si="92"/>
        <v>un</v>
      </c>
    </row>
    <row r="5921" spans="1:4" x14ac:dyDescent="0.2">
      <c r="A5921" s="6" t="s">
        <v>1892</v>
      </c>
      <c r="B5921" s="6" t="s">
        <v>28054</v>
      </c>
      <c r="C5921" s="6" t="s">
        <v>12</v>
      </c>
      <c r="D5921" s="6" t="str">
        <f t="shared" si="92"/>
        <v>un</v>
      </c>
    </row>
    <row r="5922" spans="1:4" x14ac:dyDescent="0.2">
      <c r="A5922" s="6" t="s">
        <v>14375</v>
      </c>
      <c r="B5922" s="6" t="s">
        <v>28054</v>
      </c>
      <c r="C5922" s="6" t="s">
        <v>12</v>
      </c>
      <c r="D5922" s="6" t="str">
        <f t="shared" si="92"/>
        <v>un</v>
      </c>
    </row>
    <row r="5923" spans="1:4" x14ac:dyDescent="0.2">
      <c r="A5923" s="6" t="s">
        <v>1893</v>
      </c>
      <c r="B5923" s="6" t="s">
        <v>28055</v>
      </c>
      <c r="C5923" s="6" t="s">
        <v>12</v>
      </c>
      <c r="D5923" s="6" t="str">
        <f t="shared" si="92"/>
        <v>un</v>
      </c>
    </row>
    <row r="5924" spans="1:4" x14ac:dyDescent="0.2">
      <c r="A5924" s="6" t="s">
        <v>14376</v>
      </c>
      <c r="B5924" s="6" t="s">
        <v>28055</v>
      </c>
      <c r="C5924" s="6" t="s">
        <v>12</v>
      </c>
      <c r="D5924" s="6" t="str">
        <f t="shared" si="92"/>
        <v>un</v>
      </c>
    </row>
    <row r="5925" spans="1:4" x14ac:dyDescent="0.2">
      <c r="A5925" s="6" t="s">
        <v>1894</v>
      </c>
      <c r="B5925" s="6" t="s">
        <v>28056</v>
      </c>
      <c r="C5925" s="6" t="s">
        <v>12</v>
      </c>
      <c r="D5925" s="6" t="str">
        <f t="shared" si="92"/>
        <v>un</v>
      </c>
    </row>
    <row r="5926" spans="1:4" x14ac:dyDescent="0.2">
      <c r="A5926" s="6" t="s">
        <v>14377</v>
      </c>
      <c r="B5926" s="6" t="s">
        <v>28056</v>
      </c>
      <c r="C5926" s="6" t="s">
        <v>12</v>
      </c>
      <c r="D5926" s="6" t="str">
        <f t="shared" si="92"/>
        <v>un</v>
      </c>
    </row>
    <row r="5927" spans="1:4" x14ac:dyDescent="0.2">
      <c r="A5927" s="6" t="s">
        <v>1895</v>
      </c>
      <c r="B5927" s="6" t="s">
        <v>28057</v>
      </c>
      <c r="C5927" s="6" t="s">
        <v>12</v>
      </c>
      <c r="D5927" s="6" t="str">
        <f t="shared" si="92"/>
        <v>un</v>
      </c>
    </row>
    <row r="5928" spans="1:4" x14ac:dyDescent="0.2">
      <c r="A5928" s="6" t="s">
        <v>14378</v>
      </c>
      <c r="B5928" s="6" t="s">
        <v>28057</v>
      </c>
      <c r="C5928" s="6" t="s">
        <v>12</v>
      </c>
      <c r="D5928" s="6" t="str">
        <f t="shared" si="92"/>
        <v>un</v>
      </c>
    </row>
    <row r="5929" spans="1:4" x14ac:dyDescent="0.2">
      <c r="A5929" s="6" t="s">
        <v>1896</v>
      </c>
      <c r="B5929" s="6" t="s">
        <v>28058</v>
      </c>
      <c r="C5929" s="6" t="s">
        <v>12</v>
      </c>
      <c r="D5929" s="6" t="str">
        <f t="shared" si="92"/>
        <v>un</v>
      </c>
    </row>
    <row r="5930" spans="1:4" x14ac:dyDescent="0.2">
      <c r="A5930" s="6" t="s">
        <v>14379</v>
      </c>
      <c r="B5930" s="6" t="s">
        <v>28058</v>
      </c>
      <c r="C5930" s="6" t="s">
        <v>12</v>
      </c>
      <c r="D5930" s="6" t="str">
        <f t="shared" si="92"/>
        <v>un</v>
      </c>
    </row>
    <row r="5931" spans="1:4" x14ac:dyDescent="0.2">
      <c r="A5931" s="6" t="s">
        <v>1897</v>
      </c>
      <c r="B5931" s="6" t="s">
        <v>28059</v>
      </c>
      <c r="C5931" s="6" t="s">
        <v>21</v>
      </c>
      <c r="D5931" s="6" t="str">
        <f t="shared" si="92"/>
        <v>m</v>
      </c>
    </row>
    <row r="5932" spans="1:4" x14ac:dyDescent="0.2">
      <c r="A5932" s="6" t="s">
        <v>14380</v>
      </c>
      <c r="B5932" s="6" t="s">
        <v>28059</v>
      </c>
      <c r="C5932" s="6" t="s">
        <v>21</v>
      </c>
      <c r="D5932" s="6" t="str">
        <f t="shared" si="92"/>
        <v>m</v>
      </c>
    </row>
    <row r="5933" spans="1:4" x14ac:dyDescent="0.2">
      <c r="A5933" s="6" t="s">
        <v>1898</v>
      </c>
      <c r="B5933" s="6" t="s">
        <v>28060</v>
      </c>
      <c r="C5933" s="6" t="s">
        <v>21</v>
      </c>
      <c r="D5933" s="6" t="str">
        <f t="shared" si="92"/>
        <v>m</v>
      </c>
    </row>
    <row r="5934" spans="1:4" x14ac:dyDescent="0.2">
      <c r="A5934" s="6" t="s">
        <v>14381</v>
      </c>
      <c r="B5934" s="6" t="s">
        <v>28060</v>
      </c>
      <c r="C5934" s="6" t="s">
        <v>21</v>
      </c>
      <c r="D5934" s="6" t="str">
        <f t="shared" si="92"/>
        <v>m</v>
      </c>
    </row>
    <row r="5935" spans="1:4" x14ac:dyDescent="0.2">
      <c r="A5935" s="6" t="s">
        <v>1899</v>
      </c>
      <c r="B5935" s="6" t="s">
        <v>28061</v>
      </c>
      <c r="C5935" s="6" t="s">
        <v>21</v>
      </c>
      <c r="D5935" s="6" t="str">
        <f t="shared" si="92"/>
        <v>m</v>
      </c>
    </row>
    <row r="5936" spans="1:4" x14ac:dyDescent="0.2">
      <c r="A5936" s="6" t="s">
        <v>14382</v>
      </c>
      <c r="B5936" s="6" t="s">
        <v>28061</v>
      </c>
      <c r="C5936" s="6" t="s">
        <v>21</v>
      </c>
      <c r="D5936" s="6" t="str">
        <f t="shared" si="92"/>
        <v>m</v>
      </c>
    </row>
    <row r="5937" spans="1:4" x14ac:dyDescent="0.2">
      <c r="A5937" s="6" t="s">
        <v>1900</v>
      </c>
      <c r="B5937" s="6" t="s">
        <v>28062</v>
      </c>
      <c r="C5937" s="6" t="s">
        <v>21</v>
      </c>
      <c r="D5937" s="6" t="str">
        <f t="shared" si="92"/>
        <v>m</v>
      </c>
    </row>
    <row r="5938" spans="1:4" x14ac:dyDescent="0.2">
      <c r="A5938" s="6" t="s">
        <v>14383</v>
      </c>
      <c r="B5938" s="6" t="s">
        <v>28062</v>
      </c>
      <c r="C5938" s="6" t="s">
        <v>21</v>
      </c>
      <c r="D5938" s="6" t="str">
        <f t="shared" si="92"/>
        <v>m</v>
      </c>
    </row>
    <row r="5939" spans="1:4" x14ac:dyDescent="0.2">
      <c r="A5939" s="6" t="s">
        <v>1901</v>
      </c>
      <c r="B5939" s="6" t="s">
        <v>28063</v>
      </c>
      <c r="C5939" s="6" t="s">
        <v>21</v>
      </c>
      <c r="D5939" s="6" t="str">
        <f t="shared" si="92"/>
        <v>m</v>
      </c>
    </row>
    <row r="5940" spans="1:4" x14ac:dyDescent="0.2">
      <c r="A5940" s="6" t="s">
        <v>14384</v>
      </c>
      <c r="B5940" s="6" t="s">
        <v>28063</v>
      </c>
      <c r="C5940" s="6" t="s">
        <v>21</v>
      </c>
      <c r="D5940" s="6" t="str">
        <f t="shared" si="92"/>
        <v>m</v>
      </c>
    </row>
    <row r="5941" spans="1:4" x14ac:dyDescent="0.2">
      <c r="A5941" s="6" t="s">
        <v>1902</v>
      </c>
      <c r="B5941" s="6" t="s">
        <v>28064</v>
      </c>
      <c r="C5941" s="6" t="s">
        <v>21</v>
      </c>
      <c r="D5941" s="6" t="str">
        <f t="shared" si="92"/>
        <v>m</v>
      </c>
    </row>
    <row r="5942" spans="1:4" x14ac:dyDescent="0.2">
      <c r="A5942" s="6" t="s">
        <v>14385</v>
      </c>
      <c r="B5942" s="6" t="s">
        <v>28064</v>
      </c>
      <c r="C5942" s="6" t="s">
        <v>21</v>
      </c>
      <c r="D5942" s="6" t="str">
        <f t="shared" si="92"/>
        <v>m</v>
      </c>
    </row>
    <row r="5943" spans="1:4" x14ac:dyDescent="0.2">
      <c r="A5943" s="6" t="s">
        <v>1903</v>
      </c>
      <c r="B5943" s="6" t="s">
        <v>28065</v>
      </c>
      <c r="C5943" s="6" t="s">
        <v>21</v>
      </c>
      <c r="D5943" s="6" t="str">
        <f t="shared" si="92"/>
        <v>m</v>
      </c>
    </row>
    <row r="5944" spans="1:4" x14ac:dyDescent="0.2">
      <c r="A5944" s="6" t="s">
        <v>14386</v>
      </c>
      <c r="B5944" s="6" t="s">
        <v>28065</v>
      </c>
      <c r="C5944" s="6" t="s">
        <v>21</v>
      </c>
      <c r="D5944" s="6" t="str">
        <f t="shared" si="92"/>
        <v>m</v>
      </c>
    </row>
    <row r="5945" spans="1:4" x14ac:dyDescent="0.2">
      <c r="A5945" s="6" t="s">
        <v>1904</v>
      </c>
      <c r="B5945" s="6" t="s">
        <v>28066</v>
      </c>
      <c r="C5945" s="6" t="s">
        <v>21</v>
      </c>
      <c r="D5945" s="6" t="str">
        <f t="shared" si="92"/>
        <v>m</v>
      </c>
    </row>
    <row r="5946" spans="1:4" x14ac:dyDescent="0.2">
      <c r="A5946" s="6" t="s">
        <v>14387</v>
      </c>
      <c r="B5946" s="6" t="s">
        <v>28066</v>
      </c>
      <c r="C5946" s="6" t="s">
        <v>21</v>
      </c>
      <c r="D5946" s="6" t="str">
        <f t="shared" si="92"/>
        <v>m</v>
      </c>
    </row>
    <row r="5947" spans="1:4" x14ac:dyDescent="0.2">
      <c r="A5947" s="6" t="s">
        <v>1905</v>
      </c>
      <c r="B5947" s="6" t="s">
        <v>28067</v>
      </c>
      <c r="C5947" s="6" t="s">
        <v>12</v>
      </c>
      <c r="D5947" s="6" t="str">
        <f t="shared" si="92"/>
        <v>un</v>
      </c>
    </row>
    <row r="5948" spans="1:4" x14ac:dyDescent="0.2">
      <c r="A5948" s="6" t="s">
        <v>14388</v>
      </c>
      <c r="B5948" s="6" t="s">
        <v>28067</v>
      </c>
      <c r="C5948" s="6" t="s">
        <v>12</v>
      </c>
      <c r="D5948" s="6" t="str">
        <f t="shared" si="92"/>
        <v>un</v>
      </c>
    </row>
    <row r="5949" spans="1:4" x14ac:dyDescent="0.2">
      <c r="A5949" s="6" t="s">
        <v>1906</v>
      </c>
      <c r="B5949" s="6" t="s">
        <v>28068</v>
      </c>
      <c r="C5949" s="6" t="s">
        <v>12</v>
      </c>
      <c r="D5949" s="6" t="str">
        <f t="shared" si="92"/>
        <v>un</v>
      </c>
    </row>
    <row r="5950" spans="1:4" x14ac:dyDescent="0.2">
      <c r="A5950" s="6" t="s">
        <v>14389</v>
      </c>
      <c r="B5950" s="6" t="s">
        <v>28068</v>
      </c>
      <c r="C5950" s="6" t="s">
        <v>12</v>
      </c>
      <c r="D5950" s="6" t="str">
        <f t="shared" si="92"/>
        <v>un</v>
      </c>
    </row>
    <row r="5951" spans="1:4" x14ac:dyDescent="0.2">
      <c r="A5951" s="6" t="s">
        <v>1907</v>
      </c>
      <c r="B5951" s="6" t="s">
        <v>28069</v>
      </c>
      <c r="C5951" s="6" t="s">
        <v>12</v>
      </c>
      <c r="D5951" s="6" t="str">
        <f t="shared" si="92"/>
        <v>un</v>
      </c>
    </row>
    <row r="5952" spans="1:4" x14ac:dyDescent="0.2">
      <c r="A5952" s="6" t="s">
        <v>14390</v>
      </c>
      <c r="B5952" s="6" t="s">
        <v>28069</v>
      </c>
      <c r="C5952" s="6" t="s">
        <v>12</v>
      </c>
      <c r="D5952" s="6" t="str">
        <f t="shared" si="92"/>
        <v>un</v>
      </c>
    </row>
    <row r="5953" spans="1:4" x14ac:dyDescent="0.2">
      <c r="A5953" s="6" t="s">
        <v>1908</v>
      </c>
      <c r="B5953" s="6" t="s">
        <v>28070</v>
      </c>
      <c r="C5953" s="6" t="s">
        <v>21</v>
      </c>
      <c r="D5953" s="6" t="str">
        <f t="shared" si="92"/>
        <v>m</v>
      </c>
    </row>
    <row r="5954" spans="1:4" x14ac:dyDescent="0.2">
      <c r="A5954" s="6" t="s">
        <v>14391</v>
      </c>
      <c r="B5954" s="6" t="s">
        <v>28070</v>
      </c>
      <c r="C5954" s="6" t="s">
        <v>21</v>
      </c>
      <c r="D5954" s="6" t="str">
        <f t="shared" ref="D5954:D6017" si="93">LOWER(C5954)</f>
        <v>m</v>
      </c>
    </row>
    <row r="5955" spans="1:4" x14ac:dyDescent="0.2">
      <c r="A5955" s="6" t="s">
        <v>7447</v>
      </c>
      <c r="B5955" s="6" t="s">
        <v>28071</v>
      </c>
      <c r="C5955" s="6" t="s">
        <v>21</v>
      </c>
      <c r="D5955" s="6" t="str">
        <f t="shared" si="93"/>
        <v>m</v>
      </c>
    </row>
    <row r="5956" spans="1:4" x14ac:dyDescent="0.2">
      <c r="A5956" s="6" t="s">
        <v>14392</v>
      </c>
      <c r="B5956" s="6" t="s">
        <v>28071</v>
      </c>
      <c r="C5956" s="6" t="s">
        <v>21</v>
      </c>
      <c r="D5956" s="6" t="str">
        <f t="shared" si="93"/>
        <v>m</v>
      </c>
    </row>
    <row r="5957" spans="1:4" x14ac:dyDescent="0.2">
      <c r="A5957" s="6" t="s">
        <v>7448</v>
      </c>
      <c r="B5957" s="6" t="s">
        <v>28072</v>
      </c>
      <c r="C5957" s="6" t="s">
        <v>21</v>
      </c>
      <c r="D5957" s="6" t="str">
        <f t="shared" si="93"/>
        <v>m</v>
      </c>
    </row>
    <row r="5958" spans="1:4" x14ac:dyDescent="0.2">
      <c r="A5958" s="6" t="s">
        <v>14393</v>
      </c>
      <c r="B5958" s="6" t="s">
        <v>28072</v>
      </c>
      <c r="C5958" s="6" t="s">
        <v>21</v>
      </c>
      <c r="D5958" s="6" t="str">
        <f t="shared" si="93"/>
        <v>m</v>
      </c>
    </row>
    <row r="5959" spans="1:4" x14ac:dyDescent="0.2">
      <c r="A5959" s="6" t="s">
        <v>7449</v>
      </c>
      <c r="B5959" s="6" t="s">
        <v>28073</v>
      </c>
      <c r="C5959" s="6" t="s">
        <v>21</v>
      </c>
      <c r="D5959" s="6" t="str">
        <f t="shared" si="93"/>
        <v>m</v>
      </c>
    </row>
    <row r="5960" spans="1:4" x14ac:dyDescent="0.2">
      <c r="A5960" s="6" t="s">
        <v>14394</v>
      </c>
      <c r="B5960" s="6" t="s">
        <v>28073</v>
      </c>
      <c r="C5960" s="6" t="s">
        <v>21</v>
      </c>
      <c r="D5960" s="6" t="str">
        <f t="shared" si="93"/>
        <v>m</v>
      </c>
    </row>
    <row r="5961" spans="1:4" x14ac:dyDescent="0.2">
      <c r="A5961" s="6" t="s">
        <v>7450</v>
      </c>
      <c r="B5961" s="6" t="s">
        <v>28074</v>
      </c>
      <c r="C5961" s="6" t="s">
        <v>21</v>
      </c>
      <c r="D5961" s="6" t="str">
        <f t="shared" si="93"/>
        <v>m</v>
      </c>
    </row>
    <row r="5962" spans="1:4" x14ac:dyDescent="0.2">
      <c r="A5962" s="6" t="s">
        <v>14395</v>
      </c>
      <c r="B5962" s="6" t="s">
        <v>28074</v>
      </c>
      <c r="C5962" s="6" t="s">
        <v>21</v>
      </c>
      <c r="D5962" s="6" t="str">
        <f t="shared" si="93"/>
        <v>m</v>
      </c>
    </row>
    <row r="5963" spans="1:4" x14ac:dyDescent="0.2">
      <c r="A5963" s="6" t="s">
        <v>7451</v>
      </c>
      <c r="B5963" s="6" t="s">
        <v>28075</v>
      </c>
      <c r="C5963" s="6" t="s">
        <v>21</v>
      </c>
      <c r="D5963" s="6" t="str">
        <f t="shared" si="93"/>
        <v>m</v>
      </c>
    </row>
    <row r="5964" spans="1:4" x14ac:dyDescent="0.2">
      <c r="A5964" s="6" t="s">
        <v>14396</v>
      </c>
      <c r="B5964" s="6" t="s">
        <v>28075</v>
      </c>
      <c r="C5964" s="6" t="s">
        <v>21</v>
      </c>
      <c r="D5964" s="6" t="str">
        <f t="shared" si="93"/>
        <v>m</v>
      </c>
    </row>
    <row r="5965" spans="1:4" x14ac:dyDescent="0.2">
      <c r="A5965" s="6" t="s">
        <v>7452</v>
      </c>
      <c r="B5965" s="6" t="s">
        <v>28076</v>
      </c>
      <c r="C5965" s="6" t="s">
        <v>21</v>
      </c>
      <c r="D5965" s="6" t="str">
        <f t="shared" si="93"/>
        <v>m</v>
      </c>
    </row>
    <row r="5966" spans="1:4" x14ac:dyDescent="0.2">
      <c r="A5966" s="6" t="s">
        <v>14397</v>
      </c>
      <c r="B5966" s="6" t="s">
        <v>28076</v>
      </c>
      <c r="C5966" s="6" t="s">
        <v>21</v>
      </c>
      <c r="D5966" s="6" t="str">
        <f t="shared" si="93"/>
        <v>m</v>
      </c>
    </row>
    <row r="5967" spans="1:4" x14ac:dyDescent="0.2">
      <c r="A5967" s="6" t="s">
        <v>7453</v>
      </c>
      <c r="B5967" s="6" t="s">
        <v>28077</v>
      </c>
      <c r="C5967" s="6" t="s">
        <v>21</v>
      </c>
      <c r="D5967" s="6" t="str">
        <f t="shared" si="93"/>
        <v>m</v>
      </c>
    </row>
    <row r="5968" spans="1:4" x14ac:dyDescent="0.2">
      <c r="A5968" s="6" t="s">
        <v>14398</v>
      </c>
      <c r="B5968" s="6" t="s">
        <v>28077</v>
      </c>
      <c r="C5968" s="6" t="s">
        <v>21</v>
      </c>
      <c r="D5968" s="6" t="str">
        <f t="shared" si="93"/>
        <v>m</v>
      </c>
    </row>
    <row r="5969" spans="1:4" x14ac:dyDescent="0.2">
      <c r="A5969" s="6" t="s">
        <v>1909</v>
      </c>
      <c r="B5969" s="6" t="s">
        <v>28078</v>
      </c>
      <c r="C5969" s="6" t="s">
        <v>21</v>
      </c>
      <c r="D5969" s="6" t="str">
        <f t="shared" si="93"/>
        <v>m</v>
      </c>
    </row>
    <row r="5970" spans="1:4" x14ac:dyDescent="0.2">
      <c r="A5970" s="6" t="s">
        <v>14399</v>
      </c>
      <c r="B5970" s="6" t="s">
        <v>28078</v>
      </c>
      <c r="C5970" s="6" t="s">
        <v>21</v>
      </c>
      <c r="D5970" s="6" t="str">
        <f t="shared" si="93"/>
        <v>m</v>
      </c>
    </row>
    <row r="5971" spans="1:4" x14ac:dyDescent="0.2">
      <c r="A5971" s="6" t="s">
        <v>1910</v>
      </c>
      <c r="B5971" s="6" t="s">
        <v>28079</v>
      </c>
      <c r="C5971" s="6" t="s">
        <v>21</v>
      </c>
      <c r="D5971" s="6" t="str">
        <f t="shared" si="93"/>
        <v>m</v>
      </c>
    </row>
    <row r="5972" spans="1:4" x14ac:dyDescent="0.2">
      <c r="A5972" s="6" t="s">
        <v>14400</v>
      </c>
      <c r="B5972" s="6" t="s">
        <v>28079</v>
      </c>
      <c r="C5972" s="6" t="s">
        <v>21</v>
      </c>
      <c r="D5972" s="6" t="str">
        <f t="shared" si="93"/>
        <v>m</v>
      </c>
    </row>
    <row r="5973" spans="1:4" x14ac:dyDescent="0.2">
      <c r="A5973" s="6" t="s">
        <v>1911</v>
      </c>
      <c r="B5973" s="6" t="s">
        <v>28080</v>
      </c>
      <c r="C5973" s="6" t="s">
        <v>21</v>
      </c>
      <c r="D5973" s="6" t="str">
        <f t="shared" si="93"/>
        <v>m</v>
      </c>
    </row>
    <row r="5974" spans="1:4" x14ac:dyDescent="0.2">
      <c r="A5974" s="6" t="s">
        <v>14401</v>
      </c>
      <c r="B5974" s="6" t="s">
        <v>28080</v>
      </c>
      <c r="C5974" s="6" t="s">
        <v>21</v>
      </c>
      <c r="D5974" s="6" t="str">
        <f t="shared" si="93"/>
        <v>m</v>
      </c>
    </row>
    <row r="5975" spans="1:4" x14ac:dyDescent="0.2">
      <c r="A5975" s="6" t="s">
        <v>1912</v>
      </c>
      <c r="B5975" s="6" t="s">
        <v>28081</v>
      </c>
      <c r="C5975" s="6" t="s">
        <v>21</v>
      </c>
      <c r="D5975" s="6" t="str">
        <f t="shared" si="93"/>
        <v>m</v>
      </c>
    </row>
    <row r="5976" spans="1:4" x14ac:dyDescent="0.2">
      <c r="A5976" s="6" t="s">
        <v>14402</v>
      </c>
      <c r="B5976" s="6" t="s">
        <v>28081</v>
      </c>
      <c r="C5976" s="6" t="s">
        <v>21</v>
      </c>
      <c r="D5976" s="6" t="str">
        <f t="shared" si="93"/>
        <v>m</v>
      </c>
    </row>
    <row r="5977" spans="1:4" x14ac:dyDescent="0.2">
      <c r="A5977" s="6" t="s">
        <v>1913</v>
      </c>
      <c r="B5977" s="6" t="s">
        <v>28082</v>
      </c>
      <c r="C5977" s="6" t="s">
        <v>21</v>
      </c>
      <c r="D5977" s="6" t="str">
        <f t="shared" si="93"/>
        <v>m</v>
      </c>
    </row>
    <row r="5978" spans="1:4" x14ac:dyDescent="0.2">
      <c r="A5978" s="6" t="s">
        <v>14403</v>
      </c>
      <c r="B5978" s="6" t="s">
        <v>28082</v>
      </c>
      <c r="C5978" s="6" t="s">
        <v>21</v>
      </c>
      <c r="D5978" s="6" t="str">
        <f t="shared" si="93"/>
        <v>m</v>
      </c>
    </row>
    <row r="5979" spans="1:4" x14ac:dyDescent="0.2">
      <c r="A5979" s="6" t="s">
        <v>1914</v>
      </c>
      <c r="B5979" s="6" t="s">
        <v>28083</v>
      </c>
      <c r="C5979" s="6" t="s">
        <v>21</v>
      </c>
      <c r="D5979" s="6" t="str">
        <f t="shared" si="93"/>
        <v>m</v>
      </c>
    </row>
    <row r="5980" spans="1:4" x14ac:dyDescent="0.2">
      <c r="A5980" s="6" t="s">
        <v>14404</v>
      </c>
      <c r="B5980" s="6" t="s">
        <v>28083</v>
      </c>
      <c r="C5980" s="6" t="s">
        <v>21</v>
      </c>
      <c r="D5980" s="6" t="str">
        <f t="shared" si="93"/>
        <v>m</v>
      </c>
    </row>
    <row r="5981" spans="1:4" x14ac:dyDescent="0.2">
      <c r="A5981" s="6" t="s">
        <v>7454</v>
      </c>
      <c r="B5981" s="6" t="s">
        <v>28084</v>
      </c>
      <c r="C5981" s="6" t="s">
        <v>21</v>
      </c>
      <c r="D5981" s="6" t="str">
        <f t="shared" si="93"/>
        <v>m</v>
      </c>
    </row>
    <row r="5982" spans="1:4" x14ac:dyDescent="0.2">
      <c r="A5982" s="6" t="s">
        <v>14405</v>
      </c>
      <c r="B5982" s="6" t="s">
        <v>28084</v>
      </c>
      <c r="C5982" s="6" t="s">
        <v>21</v>
      </c>
      <c r="D5982" s="6" t="str">
        <f t="shared" si="93"/>
        <v>m</v>
      </c>
    </row>
    <row r="5983" spans="1:4" x14ac:dyDescent="0.2">
      <c r="A5983" s="6" t="s">
        <v>7455</v>
      </c>
      <c r="B5983" s="6" t="s">
        <v>28085</v>
      </c>
      <c r="C5983" s="6" t="s">
        <v>21</v>
      </c>
      <c r="D5983" s="6" t="str">
        <f t="shared" si="93"/>
        <v>m</v>
      </c>
    </row>
    <row r="5984" spans="1:4" x14ac:dyDescent="0.2">
      <c r="A5984" s="6" t="s">
        <v>14406</v>
      </c>
      <c r="B5984" s="6" t="s">
        <v>28085</v>
      </c>
      <c r="C5984" s="6" t="s">
        <v>21</v>
      </c>
      <c r="D5984" s="6" t="str">
        <f t="shared" si="93"/>
        <v>m</v>
      </c>
    </row>
    <row r="5985" spans="1:4" x14ac:dyDescent="0.2">
      <c r="A5985" s="6" t="s">
        <v>1915</v>
      </c>
      <c r="B5985" s="6" t="s">
        <v>28086</v>
      </c>
      <c r="C5985" s="6" t="s">
        <v>21</v>
      </c>
      <c r="D5985" s="6" t="str">
        <f t="shared" si="93"/>
        <v>m</v>
      </c>
    </row>
    <row r="5986" spans="1:4" x14ac:dyDescent="0.2">
      <c r="A5986" s="6" t="s">
        <v>14407</v>
      </c>
      <c r="B5986" s="6" t="s">
        <v>28086</v>
      </c>
      <c r="C5986" s="6" t="s">
        <v>21</v>
      </c>
      <c r="D5986" s="6" t="str">
        <f t="shared" si="93"/>
        <v>m</v>
      </c>
    </row>
    <row r="5987" spans="1:4" x14ac:dyDescent="0.2">
      <c r="A5987" s="6" t="s">
        <v>1916</v>
      </c>
      <c r="B5987" s="6" t="s">
        <v>28087</v>
      </c>
      <c r="C5987" s="6" t="s">
        <v>21</v>
      </c>
      <c r="D5987" s="6" t="str">
        <f t="shared" si="93"/>
        <v>m</v>
      </c>
    </row>
    <row r="5988" spans="1:4" x14ac:dyDescent="0.2">
      <c r="A5988" s="6" t="s">
        <v>14408</v>
      </c>
      <c r="B5988" s="6" t="s">
        <v>28087</v>
      </c>
      <c r="C5988" s="6" t="s">
        <v>21</v>
      </c>
      <c r="D5988" s="6" t="str">
        <f t="shared" si="93"/>
        <v>m</v>
      </c>
    </row>
    <row r="5989" spans="1:4" x14ac:dyDescent="0.2">
      <c r="A5989" s="6" t="s">
        <v>1917</v>
      </c>
      <c r="B5989" s="6" t="s">
        <v>28088</v>
      </c>
      <c r="C5989" s="6" t="s">
        <v>21</v>
      </c>
      <c r="D5989" s="6" t="str">
        <f t="shared" si="93"/>
        <v>m</v>
      </c>
    </row>
    <row r="5990" spans="1:4" x14ac:dyDescent="0.2">
      <c r="A5990" s="6" t="s">
        <v>14409</v>
      </c>
      <c r="B5990" s="6" t="s">
        <v>28088</v>
      </c>
      <c r="C5990" s="6" t="s">
        <v>21</v>
      </c>
      <c r="D5990" s="6" t="str">
        <f t="shared" si="93"/>
        <v>m</v>
      </c>
    </row>
    <row r="5991" spans="1:4" x14ac:dyDescent="0.2">
      <c r="A5991" s="6" t="s">
        <v>1918</v>
      </c>
      <c r="B5991" s="6" t="s">
        <v>28089</v>
      </c>
      <c r="C5991" s="6" t="s">
        <v>21</v>
      </c>
      <c r="D5991" s="6" t="str">
        <f t="shared" si="93"/>
        <v>m</v>
      </c>
    </row>
    <row r="5992" spans="1:4" x14ac:dyDescent="0.2">
      <c r="A5992" s="6" t="s">
        <v>14410</v>
      </c>
      <c r="B5992" s="6" t="s">
        <v>28089</v>
      </c>
      <c r="C5992" s="6" t="s">
        <v>21</v>
      </c>
      <c r="D5992" s="6" t="str">
        <f t="shared" si="93"/>
        <v>m</v>
      </c>
    </row>
    <row r="5993" spans="1:4" x14ac:dyDescent="0.2">
      <c r="A5993" s="6" t="s">
        <v>1919</v>
      </c>
      <c r="B5993" s="6" t="s">
        <v>28090</v>
      </c>
      <c r="C5993" s="6" t="s">
        <v>21</v>
      </c>
      <c r="D5993" s="6" t="str">
        <f t="shared" si="93"/>
        <v>m</v>
      </c>
    </row>
    <row r="5994" spans="1:4" x14ac:dyDescent="0.2">
      <c r="A5994" s="6" t="s">
        <v>14411</v>
      </c>
      <c r="B5994" s="6" t="s">
        <v>28090</v>
      </c>
      <c r="C5994" s="6" t="s">
        <v>21</v>
      </c>
      <c r="D5994" s="6" t="str">
        <f t="shared" si="93"/>
        <v>m</v>
      </c>
    </row>
    <row r="5995" spans="1:4" x14ac:dyDescent="0.2">
      <c r="A5995" s="6" t="s">
        <v>1920</v>
      </c>
      <c r="B5995" s="6" t="s">
        <v>28091</v>
      </c>
      <c r="C5995" s="6" t="s">
        <v>21</v>
      </c>
      <c r="D5995" s="6" t="str">
        <f t="shared" si="93"/>
        <v>m</v>
      </c>
    </row>
    <row r="5996" spans="1:4" x14ac:dyDescent="0.2">
      <c r="A5996" s="6" t="s">
        <v>14412</v>
      </c>
      <c r="B5996" s="6" t="s">
        <v>28091</v>
      </c>
      <c r="C5996" s="6" t="s">
        <v>21</v>
      </c>
      <c r="D5996" s="6" t="str">
        <f t="shared" si="93"/>
        <v>m</v>
      </c>
    </row>
    <row r="5997" spans="1:4" x14ac:dyDescent="0.2">
      <c r="A5997" s="6" t="s">
        <v>1921</v>
      </c>
      <c r="B5997" s="6" t="s">
        <v>28092</v>
      </c>
      <c r="C5997" s="6" t="s">
        <v>21</v>
      </c>
      <c r="D5997" s="6" t="str">
        <f t="shared" si="93"/>
        <v>m</v>
      </c>
    </row>
    <row r="5998" spans="1:4" x14ac:dyDescent="0.2">
      <c r="A5998" s="6" t="s">
        <v>14413</v>
      </c>
      <c r="B5998" s="6" t="s">
        <v>28092</v>
      </c>
      <c r="C5998" s="6" t="s">
        <v>21</v>
      </c>
      <c r="D5998" s="6" t="str">
        <f t="shared" si="93"/>
        <v>m</v>
      </c>
    </row>
    <row r="5999" spans="1:4" x14ac:dyDescent="0.2">
      <c r="A5999" s="6" t="s">
        <v>1922</v>
      </c>
      <c r="B5999" s="6" t="s">
        <v>28093</v>
      </c>
      <c r="C5999" s="6" t="s">
        <v>21</v>
      </c>
      <c r="D5999" s="6" t="str">
        <f t="shared" si="93"/>
        <v>m</v>
      </c>
    </row>
    <row r="6000" spans="1:4" x14ac:dyDescent="0.2">
      <c r="A6000" s="6" t="s">
        <v>14414</v>
      </c>
      <c r="B6000" s="6" t="s">
        <v>28093</v>
      </c>
      <c r="C6000" s="6" t="s">
        <v>21</v>
      </c>
      <c r="D6000" s="6" t="str">
        <f t="shared" si="93"/>
        <v>m</v>
      </c>
    </row>
    <row r="6001" spans="1:4" x14ac:dyDescent="0.2">
      <c r="A6001" s="6" t="s">
        <v>1923</v>
      </c>
      <c r="B6001" s="6" t="s">
        <v>28094</v>
      </c>
      <c r="C6001" s="6" t="s">
        <v>21</v>
      </c>
      <c r="D6001" s="6" t="str">
        <f t="shared" si="93"/>
        <v>m</v>
      </c>
    </row>
    <row r="6002" spans="1:4" x14ac:dyDescent="0.2">
      <c r="A6002" s="6" t="s">
        <v>14415</v>
      </c>
      <c r="B6002" s="6" t="s">
        <v>28094</v>
      </c>
      <c r="C6002" s="6" t="s">
        <v>21</v>
      </c>
      <c r="D6002" s="6" t="str">
        <f t="shared" si="93"/>
        <v>m</v>
      </c>
    </row>
    <row r="6003" spans="1:4" x14ac:dyDescent="0.2">
      <c r="A6003" s="6" t="s">
        <v>7456</v>
      </c>
      <c r="B6003" s="6" t="s">
        <v>28095</v>
      </c>
      <c r="C6003" s="6" t="s">
        <v>21</v>
      </c>
      <c r="D6003" s="6" t="str">
        <f t="shared" si="93"/>
        <v>m</v>
      </c>
    </row>
    <row r="6004" spans="1:4" x14ac:dyDescent="0.2">
      <c r="A6004" s="6" t="s">
        <v>14416</v>
      </c>
      <c r="B6004" s="6" t="s">
        <v>28095</v>
      </c>
      <c r="C6004" s="6" t="s">
        <v>21</v>
      </c>
      <c r="D6004" s="6" t="str">
        <f t="shared" si="93"/>
        <v>m</v>
      </c>
    </row>
    <row r="6005" spans="1:4" x14ac:dyDescent="0.2">
      <c r="A6005" s="6" t="s">
        <v>7457</v>
      </c>
      <c r="B6005" s="6" t="s">
        <v>28096</v>
      </c>
      <c r="C6005" s="6" t="s">
        <v>21</v>
      </c>
      <c r="D6005" s="6" t="str">
        <f t="shared" si="93"/>
        <v>m</v>
      </c>
    </row>
    <row r="6006" spans="1:4" x14ac:dyDescent="0.2">
      <c r="A6006" s="6" t="s">
        <v>14417</v>
      </c>
      <c r="B6006" s="6" t="s">
        <v>28096</v>
      </c>
      <c r="C6006" s="6" t="s">
        <v>21</v>
      </c>
      <c r="D6006" s="6" t="str">
        <f t="shared" si="93"/>
        <v>m</v>
      </c>
    </row>
    <row r="6007" spans="1:4" x14ac:dyDescent="0.2">
      <c r="A6007" s="6" t="s">
        <v>1924</v>
      </c>
      <c r="B6007" s="6" t="s">
        <v>28097</v>
      </c>
      <c r="C6007" s="6" t="s">
        <v>21</v>
      </c>
      <c r="D6007" s="6" t="str">
        <f t="shared" si="93"/>
        <v>m</v>
      </c>
    </row>
    <row r="6008" spans="1:4" x14ac:dyDescent="0.2">
      <c r="A6008" s="6" t="s">
        <v>14418</v>
      </c>
      <c r="B6008" s="6" t="s">
        <v>28097</v>
      </c>
      <c r="C6008" s="6" t="s">
        <v>21</v>
      </c>
      <c r="D6008" s="6" t="str">
        <f t="shared" si="93"/>
        <v>m</v>
      </c>
    </row>
    <row r="6009" spans="1:4" x14ac:dyDescent="0.2">
      <c r="A6009" s="6" t="s">
        <v>1925</v>
      </c>
      <c r="B6009" s="6" t="s">
        <v>28098</v>
      </c>
      <c r="C6009" s="6" t="s">
        <v>21</v>
      </c>
      <c r="D6009" s="6" t="str">
        <f t="shared" si="93"/>
        <v>m</v>
      </c>
    </row>
    <row r="6010" spans="1:4" x14ac:dyDescent="0.2">
      <c r="A6010" s="6" t="s">
        <v>14419</v>
      </c>
      <c r="B6010" s="6" t="s">
        <v>28098</v>
      </c>
      <c r="C6010" s="6" t="s">
        <v>21</v>
      </c>
      <c r="D6010" s="6" t="str">
        <f t="shared" si="93"/>
        <v>m</v>
      </c>
    </row>
    <row r="6011" spans="1:4" x14ac:dyDescent="0.2">
      <c r="A6011" s="6" t="s">
        <v>1926</v>
      </c>
      <c r="B6011" s="6" t="s">
        <v>28099</v>
      </c>
      <c r="C6011" s="6" t="s">
        <v>21</v>
      </c>
      <c r="D6011" s="6" t="str">
        <f t="shared" si="93"/>
        <v>m</v>
      </c>
    </row>
    <row r="6012" spans="1:4" x14ac:dyDescent="0.2">
      <c r="A6012" s="6" t="s">
        <v>14420</v>
      </c>
      <c r="B6012" s="6" t="s">
        <v>28099</v>
      </c>
      <c r="C6012" s="6" t="s">
        <v>21</v>
      </c>
      <c r="D6012" s="6" t="str">
        <f t="shared" si="93"/>
        <v>m</v>
      </c>
    </row>
    <row r="6013" spans="1:4" x14ac:dyDescent="0.2">
      <c r="A6013" s="6" t="s">
        <v>1927</v>
      </c>
      <c r="B6013" s="6" t="s">
        <v>28100</v>
      </c>
      <c r="C6013" s="6" t="s">
        <v>21</v>
      </c>
      <c r="D6013" s="6" t="str">
        <f t="shared" si="93"/>
        <v>m</v>
      </c>
    </row>
    <row r="6014" spans="1:4" x14ac:dyDescent="0.2">
      <c r="A6014" s="6" t="s">
        <v>14421</v>
      </c>
      <c r="B6014" s="6" t="s">
        <v>28100</v>
      </c>
      <c r="C6014" s="6" t="s">
        <v>21</v>
      </c>
      <c r="D6014" s="6" t="str">
        <f t="shared" si="93"/>
        <v>m</v>
      </c>
    </row>
    <row r="6015" spans="1:4" x14ac:dyDescent="0.2">
      <c r="A6015" s="6" t="s">
        <v>1928</v>
      </c>
      <c r="B6015" s="6" t="s">
        <v>28101</v>
      </c>
      <c r="C6015" s="6" t="s">
        <v>21</v>
      </c>
      <c r="D6015" s="6" t="str">
        <f t="shared" si="93"/>
        <v>m</v>
      </c>
    </row>
    <row r="6016" spans="1:4" x14ac:dyDescent="0.2">
      <c r="A6016" s="6" t="s">
        <v>14422</v>
      </c>
      <c r="B6016" s="6" t="s">
        <v>28101</v>
      </c>
      <c r="C6016" s="6" t="s">
        <v>21</v>
      </c>
      <c r="D6016" s="6" t="str">
        <f t="shared" si="93"/>
        <v>m</v>
      </c>
    </row>
    <row r="6017" spans="1:4" x14ac:dyDescent="0.2">
      <c r="A6017" s="6" t="s">
        <v>1929</v>
      </c>
      <c r="B6017" s="6" t="s">
        <v>28102</v>
      </c>
      <c r="C6017" s="6" t="s">
        <v>21</v>
      </c>
      <c r="D6017" s="6" t="str">
        <f t="shared" si="93"/>
        <v>m</v>
      </c>
    </row>
    <row r="6018" spans="1:4" x14ac:dyDescent="0.2">
      <c r="A6018" s="6" t="s">
        <v>14423</v>
      </c>
      <c r="B6018" s="6" t="s">
        <v>28102</v>
      </c>
      <c r="C6018" s="6" t="s">
        <v>21</v>
      </c>
      <c r="D6018" s="6" t="str">
        <f t="shared" ref="D6018:D6081" si="94">LOWER(C6018)</f>
        <v>m</v>
      </c>
    </row>
    <row r="6019" spans="1:4" x14ac:dyDescent="0.2">
      <c r="A6019" s="6" t="s">
        <v>1930</v>
      </c>
      <c r="B6019" s="6" t="s">
        <v>28103</v>
      </c>
      <c r="C6019" s="6" t="s">
        <v>21</v>
      </c>
      <c r="D6019" s="6" t="str">
        <f t="shared" si="94"/>
        <v>m</v>
      </c>
    </row>
    <row r="6020" spans="1:4" x14ac:dyDescent="0.2">
      <c r="A6020" s="6" t="s">
        <v>14424</v>
      </c>
      <c r="B6020" s="6" t="s">
        <v>28103</v>
      </c>
      <c r="C6020" s="6" t="s">
        <v>21</v>
      </c>
      <c r="D6020" s="6" t="str">
        <f t="shared" si="94"/>
        <v>m</v>
      </c>
    </row>
    <row r="6021" spans="1:4" x14ac:dyDescent="0.2">
      <c r="A6021" s="6" t="s">
        <v>7458</v>
      </c>
      <c r="B6021" s="6" t="s">
        <v>28104</v>
      </c>
      <c r="C6021" s="6" t="s">
        <v>21</v>
      </c>
      <c r="D6021" s="6" t="str">
        <f t="shared" si="94"/>
        <v>m</v>
      </c>
    </row>
    <row r="6022" spans="1:4" x14ac:dyDescent="0.2">
      <c r="A6022" s="6" t="s">
        <v>14425</v>
      </c>
      <c r="B6022" s="6" t="s">
        <v>28104</v>
      </c>
      <c r="C6022" s="6" t="s">
        <v>21</v>
      </c>
      <c r="D6022" s="6" t="str">
        <f t="shared" si="94"/>
        <v>m</v>
      </c>
    </row>
    <row r="6023" spans="1:4" x14ac:dyDescent="0.2">
      <c r="A6023" s="6" t="s">
        <v>7459</v>
      </c>
      <c r="B6023" s="6" t="s">
        <v>28105</v>
      </c>
      <c r="C6023" s="6" t="s">
        <v>21</v>
      </c>
      <c r="D6023" s="6" t="str">
        <f t="shared" si="94"/>
        <v>m</v>
      </c>
    </row>
    <row r="6024" spans="1:4" x14ac:dyDescent="0.2">
      <c r="A6024" s="6" t="s">
        <v>14426</v>
      </c>
      <c r="B6024" s="6" t="s">
        <v>28105</v>
      </c>
      <c r="C6024" s="6" t="s">
        <v>21</v>
      </c>
      <c r="D6024" s="6" t="str">
        <f t="shared" si="94"/>
        <v>m</v>
      </c>
    </row>
    <row r="6025" spans="1:4" x14ac:dyDescent="0.2">
      <c r="A6025" s="6" t="s">
        <v>7460</v>
      </c>
      <c r="B6025" s="6" t="s">
        <v>28106</v>
      </c>
      <c r="C6025" s="6" t="s">
        <v>21</v>
      </c>
      <c r="D6025" s="6" t="str">
        <f t="shared" si="94"/>
        <v>m</v>
      </c>
    </row>
    <row r="6026" spans="1:4" x14ac:dyDescent="0.2">
      <c r="A6026" s="6" t="s">
        <v>14427</v>
      </c>
      <c r="B6026" s="6" t="s">
        <v>28106</v>
      </c>
      <c r="C6026" s="6" t="s">
        <v>21</v>
      </c>
      <c r="D6026" s="6" t="str">
        <f t="shared" si="94"/>
        <v>m</v>
      </c>
    </row>
    <row r="6027" spans="1:4" x14ac:dyDescent="0.2">
      <c r="A6027" s="6" t="s">
        <v>7461</v>
      </c>
      <c r="B6027" s="6" t="s">
        <v>28107</v>
      </c>
      <c r="C6027" s="6" t="s">
        <v>21</v>
      </c>
      <c r="D6027" s="6" t="str">
        <f t="shared" si="94"/>
        <v>m</v>
      </c>
    </row>
    <row r="6028" spans="1:4" x14ac:dyDescent="0.2">
      <c r="A6028" s="6" t="s">
        <v>14428</v>
      </c>
      <c r="B6028" s="6" t="s">
        <v>28107</v>
      </c>
      <c r="C6028" s="6" t="s">
        <v>21</v>
      </c>
      <c r="D6028" s="6" t="str">
        <f t="shared" si="94"/>
        <v>m</v>
      </c>
    </row>
    <row r="6029" spans="1:4" x14ac:dyDescent="0.2">
      <c r="A6029" s="6" t="s">
        <v>7462</v>
      </c>
      <c r="B6029" s="6" t="s">
        <v>28108</v>
      </c>
      <c r="C6029" s="6" t="s">
        <v>21</v>
      </c>
      <c r="D6029" s="6" t="str">
        <f t="shared" si="94"/>
        <v>m</v>
      </c>
    </row>
    <row r="6030" spans="1:4" x14ac:dyDescent="0.2">
      <c r="A6030" s="6" t="s">
        <v>14429</v>
      </c>
      <c r="B6030" s="6" t="s">
        <v>28108</v>
      </c>
      <c r="C6030" s="6" t="s">
        <v>21</v>
      </c>
      <c r="D6030" s="6" t="str">
        <f t="shared" si="94"/>
        <v>m</v>
      </c>
    </row>
    <row r="6031" spans="1:4" x14ac:dyDescent="0.2">
      <c r="A6031" s="6" t="s">
        <v>1931</v>
      </c>
      <c r="B6031" s="6" t="s">
        <v>28109</v>
      </c>
      <c r="C6031" s="6" t="s">
        <v>21</v>
      </c>
      <c r="D6031" s="6" t="str">
        <f t="shared" si="94"/>
        <v>m</v>
      </c>
    </row>
    <row r="6032" spans="1:4" x14ac:dyDescent="0.2">
      <c r="A6032" s="6" t="s">
        <v>14430</v>
      </c>
      <c r="B6032" s="6" t="s">
        <v>28109</v>
      </c>
      <c r="C6032" s="6" t="s">
        <v>21</v>
      </c>
      <c r="D6032" s="6" t="str">
        <f t="shared" si="94"/>
        <v>m</v>
      </c>
    </row>
    <row r="6033" spans="1:4" x14ac:dyDescent="0.2">
      <c r="A6033" s="6" t="s">
        <v>1932</v>
      </c>
      <c r="B6033" s="6" t="s">
        <v>28110</v>
      </c>
      <c r="C6033" s="6" t="s">
        <v>21</v>
      </c>
      <c r="D6033" s="6" t="str">
        <f t="shared" si="94"/>
        <v>m</v>
      </c>
    </row>
    <row r="6034" spans="1:4" x14ac:dyDescent="0.2">
      <c r="A6034" s="6" t="s">
        <v>14431</v>
      </c>
      <c r="B6034" s="6" t="s">
        <v>28110</v>
      </c>
      <c r="C6034" s="6" t="s">
        <v>21</v>
      </c>
      <c r="D6034" s="6" t="str">
        <f t="shared" si="94"/>
        <v>m</v>
      </c>
    </row>
    <row r="6035" spans="1:4" x14ac:dyDescent="0.2">
      <c r="A6035" s="6" t="s">
        <v>7463</v>
      </c>
      <c r="B6035" s="6" t="s">
        <v>28111</v>
      </c>
      <c r="C6035" s="6" t="s">
        <v>21</v>
      </c>
      <c r="D6035" s="6" t="str">
        <f t="shared" si="94"/>
        <v>m</v>
      </c>
    </row>
    <row r="6036" spans="1:4" x14ac:dyDescent="0.2">
      <c r="A6036" s="6" t="s">
        <v>14432</v>
      </c>
      <c r="B6036" s="6" t="s">
        <v>28111</v>
      </c>
      <c r="C6036" s="6" t="s">
        <v>21</v>
      </c>
      <c r="D6036" s="6" t="str">
        <f t="shared" si="94"/>
        <v>m</v>
      </c>
    </row>
    <row r="6037" spans="1:4" x14ac:dyDescent="0.2">
      <c r="A6037" s="6" t="s">
        <v>1933</v>
      </c>
      <c r="B6037" s="6" t="s">
        <v>28112</v>
      </c>
      <c r="C6037" s="6" t="s">
        <v>21</v>
      </c>
      <c r="D6037" s="6" t="str">
        <f t="shared" si="94"/>
        <v>m</v>
      </c>
    </row>
    <row r="6038" spans="1:4" x14ac:dyDescent="0.2">
      <c r="A6038" s="6" t="s">
        <v>14433</v>
      </c>
      <c r="B6038" s="6" t="s">
        <v>28112</v>
      </c>
      <c r="C6038" s="6" t="s">
        <v>21</v>
      </c>
      <c r="D6038" s="6" t="str">
        <f t="shared" si="94"/>
        <v>m</v>
      </c>
    </row>
    <row r="6039" spans="1:4" x14ac:dyDescent="0.2">
      <c r="A6039" s="6" t="s">
        <v>1934</v>
      </c>
      <c r="B6039" s="6" t="s">
        <v>28113</v>
      </c>
      <c r="C6039" s="6" t="s">
        <v>21</v>
      </c>
      <c r="D6039" s="6" t="str">
        <f t="shared" si="94"/>
        <v>m</v>
      </c>
    </row>
    <row r="6040" spans="1:4" x14ac:dyDescent="0.2">
      <c r="A6040" s="6" t="s">
        <v>14434</v>
      </c>
      <c r="B6040" s="6" t="s">
        <v>28113</v>
      </c>
      <c r="C6040" s="6" t="s">
        <v>21</v>
      </c>
      <c r="D6040" s="6" t="str">
        <f t="shared" si="94"/>
        <v>m</v>
      </c>
    </row>
    <row r="6041" spans="1:4" x14ac:dyDescent="0.2">
      <c r="A6041" s="6" t="s">
        <v>1935</v>
      </c>
      <c r="B6041" s="6" t="s">
        <v>28114</v>
      </c>
      <c r="C6041" s="6" t="s">
        <v>21</v>
      </c>
      <c r="D6041" s="6" t="str">
        <f t="shared" si="94"/>
        <v>m</v>
      </c>
    </row>
    <row r="6042" spans="1:4" x14ac:dyDescent="0.2">
      <c r="A6042" s="6" t="s">
        <v>14435</v>
      </c>
      <c r="B6042" s="6" t="s">
        <v>28114</v>
      </c>
      <c r="C6042" s="6" t="s">
        <v>21</v>
      </c>
      <c r="D6042" s="6" t="str">
        <f t="shared" si="94"/>
        <v>m</v>
      </c>
    </row>
    <row r="6043" spans="1:4" x14ac:dyDescent="0.2">
      <c r="A6043" s="6" t="s">
        <v>1936</v>
      </c>
      <c r="B6043" s="6" t="s">
        <v>28115</v>
      </c>
      <c r="C6043" s="6" t="s">
        <v>21</v>
      </c>
      <c r="D6043" s="6" t="str">
        <f t="shared" si="94"/>
        <v>m</v>
      </c>
    </row>
    <row r="6044" spans="1:4" x14ac:dyDescent="0.2">
      <c r="A6044" s="6" t="s">
        <v>14436</v>
      </c>
      <c r="B6044" s="6" t="s">
        <v>28115</v>
      </c>
      <c r="C6044" s="6" t="s">
        <v>21</v>
      </c>
      <c r="D6044" s="6" t="str">
        <f t="shared" si="94"/>
        <v>m</v>
      </c>
    </row>
    <row r="6045" spans="1:4" x14ac:dyDescent="0.2">
      <c r="A6045" s="6" t="s">
        <v>1937</v>
      </c>
      <c r="B6045" s="6" t="s">
        <v>28116</v>
      </c>
      <c r="C6045" s="6" t="s">
        <v>21</v>
      </c>
      <c r="D6045" s="6" t="str">
        <f t="shared" si="94"/>
        <v>m</v>
      </c>
    </row>
    <row r="6046" spans="1:4" x14ac:dyDescent="0.2">
      <c r="A6046" s="6" t="s">
        <v>14437</v>
      </c>
      <c r="B6046" s="6" t="s">
        <v>28116</v>
      </c>
      <c r="C6046" s="6" t="s">
        <v>21</v>
      </c>
      <c r="D6046" s="6" t="str">
        <f t="shared" si="94"/>
        <v>m</v>
      </c>
    </row>
    <row r="6047" spans="1:4" x14ac:dyDescent="0.2">
      <c r="A6047" s="6" t="s">
        <v>1938</v>
      </c>
      <c r="B6047" s="6" t="s">
        <v>28117</v>
      </c>
      <c r="C6047" s="6" t="s">
        <v>21</v>
      </c>
      <c r="D6047" s="6" t="str">
        <f t="shared" si="94"/>
        <v>m</v>
      </c>
    </row>
    <row r="6048" spans="1:4" x14ac:dyDescent="0.2">
      <c r="A6048" s="6" t="s">
        <v>14438</v>
      </c>
      <c r="B6048" s="6" t="s">
        <v>28117</v>
      </c>
      <c r="C6048" s="6" t="s">
        <v>21</v>
      </c>
      <c r="D6048" s="6" t="str">
        <f t="shared" si="94"/>
        <v>m</v>
      </c>
    </row>
    <row r="6049" spans="1:4" x14ac:dyDescent="0.2">
      <c r="A6049" s="6" t="s">
        <v>1939</v>
      </c>
      <c r="B6049" s="6" t="s">
        <v>28118</v>
      </c>
      <c r="C6049" s="6" t="s">
        <v>21</v>
      </c>
      <c r="D6049" s="6" t="str">
        <f t="shared" si="94"/>
        <v>m</v>
      </c>
    </row>
    <row r="6050" spans="1:4" x14ac:dyDescent="0.2">
      <c r="A6050" s="6" t="s">
        <v>14439</v>
      </c>
      <c r="B6050" s="6" t="s">
        <v>28118</v>
      </c>
      <c r="C6050" s="6" t="s">
        <v>21</v>
      </c>
      <c r="D6050" s="6" t="str">
        <f t="shared" si="94"/>
        <v>m</v>
      </c>
    </row>
    <row r="6051" spans="1:4" x14ac:dyDescent="0.2">
      <c r="A6051" s="6" t="s">
        <v>1940</v>
      </c>
      <c r="B6051" s="6" t="s">
        <v>28119</v>
      </c>
      <c r="C6051" s="6" t="s">
        <v>21</v>
      </c>
      <c r="D6051" s="6" t="str">
        <f t="shared" si="94"/>
        <v>m</v>
      </c>
    </row>
    <row r="6052" spans="1:4" x14ac:dyDescent="0.2">
      <c r="A6052" s="6" t="s">
        <v>14440</v>
      </c>
      <c r="B6052" s="6" t="s">
        <v>28119</v>
      </c>
      <c r="C6052" s="6" t="s">
        <v>21</v>
      </c>
      <c r="D6052" s="6" t="str">
        <f t="shared" si="94"/>
        <v>m</v>
      </c>
    </row>
    <row r="6053" spans="1:4" x14ac:dyDescent="0.2">
      <c r="A6053" s="6" t="s">
        <v>1941</v>
      </c>
      <c r="B6053" s="6" t="s">
        <v>28120</v>
      </c>
      <c r="C6053" s="6" t="s">
        <v>21</v>
      </c>
      <c r="D6053" s="6" t="str">
        <f t="shared" si="94"/>
        <v>m</v>
      </c>
    </row>
    <row r="6054" spans="1:4" x14ac:dyDescent="0.2">
      <c r="A6054" s="6" t="s">
        <v>14441</v>
      </c>
      <c r="B6054" s="6" t="s">
        <v>28120</v>
      </c>
      <c r="C6054" s="6" t="s">
        <v>21</v>
      </c>
      <c r="D6054" s="6" t="str">
        <f t="shared" si="94"/>
        <v>m</v>
      </c>
    </row>
    <row r="6055" spans="1:4" x14ac:dyDescent="0.2">
      <c r="A6055" s="6" t="s">
        <v>7464</v>
      </c>
      <c r="B6055" s="6" t="s">
        <v>28121</v>
      </c>
      <c r="C6055" s="6" t="s">
        <v>21</v>
      </c>
      <c r="D6055" s="6" t="str">
        <f t="shared" si="94"/>
        <v>m</v>
      </c>
    </row>
    <row r="6056" spans="1:4" x14ac:dyDescent="0.2">
      <c r="A6056" s="6" t="s">
        <v>14442</v>
      </c>
      <c r="B6056" s="6" t="s">
        <v>28121</v>
      </c>
      <c r="C6056" s="6" t="s">
        <v>21</v>
      </c>
      <c r="D6056" s="6" t="str">
        <f t="shared" si="94"/>
        <v>m</v>
      </c>
    </row>
    <row r="6057" spans="1:4" x14ac:dyDescent="0.2">
      <c r="A6057" s="6" t="s">
        <v>7465</v>
      </c>
      <c r="B6057" s="6" t="s">
        <v>28122</v>
      </c>
      <c r="C6057" s="6" t="s">
        <v>21</v>
      </c>
      <c r="D6057" s="6" t="str">
        <f t="shared" si="94"/>
        <v>m</v>
      </c>
    </row>
    <row r="6058" spans="1:4" x14ac:dyDescent="0.2">
      <c r="A6058" s="6" t="s">
        <v>14443</v>
      </c>
      <c r="B6058" s="6" t="s">
        <v>28122</v>
      </c>
      <c r="C6058" s="6" t="s">
        <v>21</v>
      </c>
      <c r="D6058" s="6" t="str">
        <f t="shared" si="94"/>
        <v>m</v>
      </c>
    </row>
    <row r="6059" spans="1:4" x14ac:dyDescent="0.2">
      <c r="A6059" s="6" t="s">
        <v>7466</v>
      </c>
      <c r="B6059" s="6" t="s">
        <v>28123</v>
      </c>
      <c r="C6059" s="6" t="s">
        <v>21</v>
      </c>
      <c r="D6059" s="6" t="str">
        <f t="shared" si="94"/>
        <v>m</v>
      </c>
    </row>
    <row r="6060" spans="1:4" x14ac:dyDescent="0.2">
      <c r="A6060" s="6" t="s">
        <v>14444</v>
      </c>
      <c r="B6060" s="6" t="s">
        <v>28123</v>
      </c>
      <c r="C6060" s="6" t="s">
        <v>21</v>
      </c>
      <c r="D6060" s="6" t="str">
        <f t="shared" si="94"/>
        <v>m</v>
      </c>
    </row>
    <row r="6061" spans="1:4" x14ac:dyDescent="0.2">
      <c r="A6061" s="6" t="s">
        <v>1942</v>
      </c>
      <c r="B6061" s="6" t="s">
        <v>28124</v>
      </c>
      <c r="C6061" s="6" t="s">
        <v>21</v>
      </c>
      <c r="D6061" s="6" t="str">
        <f t="shared" si="94"/>
        <v>m</v>
      </c>
    </row>
    <row r="6062" spans="1:4" x14ac:dyDescent="0.2">
      <c r="A6062" s="6" t="s">
        <v>14445</v>
      </c>
      <c r="B6062" s="6" t="s">
        <v>28124</v>
      </c>
      <c r="C6062" s="6" t="s">
        <v>21</v>
      </c>
      <c r="D6062" s="6" t="str">
        <f t="shared" si="94"/>
        <v>m</v>
      </c>
    </row>
    <row r="6063" spans="1:4" x14ac:dyDescent="0.2">
      <c r="A6063" s="6" t="s">
        <v>1943</v>
      </c>
      <c r="B6063" s="6" t="s">
        <v>28125</v>
      </c>
      <c r="C6063" s="6" t="s">
        <v>21</v>
      </c>
      <c r="D6063" s="6" t="str">
        <f t="shared" si="94"/>
        <v>m</v>
      </c>
    </row>
    <row r="6064" spans="1:4" x14ac:dyDescent="0.2">
      <c r="A6064" s="6" t="s">
        <v>14446</v>
      </c>
      <c r="B6064" s="6" t="s">
        <v>28125</v>
      </c>
      <c r="C6064" s="6" t="s">
        <v>21</v>
      </c>
      <c r="D6064" s="6" t="str">
        <f t="shared" si="94"/>
        <v>m</v>
      </c>
    </row>
    <row r="6065" spans="1:4" x14ac:dyDescent="0.2">
      <c r="A6065" s="6" t="s">
        <v>1944</v>
      </c>
      <c r="B6065" s="6" t="s">
        <v>28126</v>
      </c>
      <c r="C6065" s="6" t="s">
        <v>21</v>
      </c>
      <c r="D6065" s="6" t="str">
        <f t="shared" si="94"/>
        <v>m</v>
      </c>
    </row>
    <row r="6066" spans="1:4" x14ac:dyDescent="0.2">
      <c r="A6066" s="6" t="s">
        <v>14447</v>
      </c>
      <c r="B6066" s="6" t="s">
        <v>28126</v>
      </c>
      <c r="C6066" s="6" t="s">
        <v>21</v>
      </c>
      <c r="D6066" s="6" t="str">
        <f t="shared" si="94"/>
        <v>m</v>
      </c>
    </row>
    <row r="6067" spans="1:4" x14ac:dyDescent="0.2">
      <c r="A6067" s="6" t="s">
        <v>1945</v>
      </c>
      <c r="B6067" s="6" t="s">
        <v>28127</v>
      </c>
      <c r="C6067" s="6" t="s">
        <v>21</v>
      </c>
      <c r="D6067" s="6" t="str">
        <f t="shared" si="94"/>
        <v>m</v>
      </c>
    </row>
    <row r="6068" spans="1:4" x14ac:dyDescent="0.2">
      <c r="A6068" s="6" t="s">
        <v>14448</v>
      </c>
      <c r="B6068" s="6" t="s">
        <v>28127</v>
      </c>
      <c r="C6068" s="6" t="s">
        <v>21</v>
      </c>
      <c r="D6068" s="6" t="str">
        <f t="shared" si="94"/>
        <v>m</v>
      </c>
    </row>
    <row r="6069" spans="1:4" x14ac:dyDescent="0.2">
      <c r="A6069" s="6" t="s">
        <v>1946</v>
      </c>
      <c r="B6069" s="6" t="s">
        <v>28128</v>
      </c>
      <c r="C6069" s="6" t="s">
        <v>21</v>
      </c>
      <c r="D6069" s="6" t="str">
        <f t="shared" si="94"/>
        <v>m</v>
      </c>
    </row>
    <row r="6070" spans="1:4" x14ac:dyDescent="0.2">
      <c r="A6070" s="6" t="s">
        <v>14449</v>
      </c>
      <c r="B6070" s="6" t="s">
        <v>28128</v>
      </c>
      <c r="C6070" s="6" t="s">
        <v>21</v>
      </c>
      <c r="D6070" s="6" t="str">
        <f t="shared" si="94"/>
        <v>m</v>
      </c>
    </row>
    <row r="6071" spans="1:4" x14ac:dyDescent="0.2">
      <c r="A6071" s="6" t="s">
        <v>1947</v>
      </c>
      <c r="B6071" s="6" t="s">
        <v>28129</v>
      </c>
      <c r="C6071" s="6" t="s">
        <v>21</v>
      </c>
      <c r="D6071" s="6" t="str">
        <f t="shared" si="94"/>
        <v>m</v>
      </c>
    </row>
    <row r="6072" spans="1:4" x14ac:dyDescent="0.2">
      <c r="A6072" s="6" t="s">
        <v>14450</v>
      </c>
      <c r="B6072" s="6" t="s">
        <v>28129</v>
      </c>
      <c r="C6072" s="6" t="s">
        <v>21</v>
      </c>
      <c r="D6072" s="6" t="str">
        <f t="shared" si="94"/>
        <v>m</v>
      </c>
    </row>
    <row r="6073" spans="1:4" x14ac:dyDescent="0.2">
      <c r="A6073" s="6" t="s">
        <v>1948</v>
      </c>
      <c r="B6073" s="6" t="s">
        <v>28130</v>
      </c>
      <c r="C6073" s="6" t="s">
        <v>21</v>
      </c>
      <c r="D6073" s="6" t="str">
        <f t="shared" si="94"/>
        <v>m</v>
      </c>
    </row>
    <row r="6074" spans="1:4" x14ac:dyDescent="0.2">
      <c r="A6074" s="6" t="s">
        <v>14451</v>
      </c>
      <c r="B6074" s="6" t="s">
        <v>28130</v>
      </c>
      <c r="C6074" s="6" t="s">
        <v>21</v>
      </c>
      <c r="D6074" s="6" t="str">
        <f t="shared" si="94"/>
        <v>m</v>
      </c>
    </row>
    <row r="6075" spans="1:4" x14ac:dyDescent="0.2">
      <c r="A6075" s="6" t="s">
        <v>1949</v>
      </c>
      <c r="B6075" s="6" t="s">
        <v>28131</v>
      </c>
      <c r="C6075" s="6" t="s">
        <v>21</v>
      </c>
      <c r="D6075" s="6" t="str">
        <f t="shared" si="94"/>
        <v>m</v>
      </c>
    </row>
    <row r="6076" spans="1:4" x14ac:dyDescent="0.2">
      <c r="A6076" s="6" t="s">
        <v>14452</v>
      </c>
      <c r="B6076" s="6" t="s">
        <v>28131</v>
      </c>
      <c r="C6076" s="6" t="s">
        <v>21</v>
      </c>
      <c r="D6076" s="6" t="str">
        <f t="shared" si="94"/>
        <v>m</v>
      </c>
    </row>
    <row r="6077" spans="1:4" x14ac:dyDescent="0.2">
      <c r="A6077" s="6" t="s">
        <v>1950</v>
      </c>
      <c r="B6077" s="6" t="s">
        <v>28132</v>
      </c>
      <c r="C6077" s="6" t="s">
        <v>21</v>
      </c>
      <c r="D6077" s="6" t="str">
        <f t="shared" si="94"/>
        <v>m</v>
      </c>
    </row>
    <row r="6078" spans="1:4" x14ac:dyDescent="0.2">
      <c r="A6078" s="6" t="s">
        <v>14453</v>
      </c>
      <c r="B6078" s="6" t="s">
        <v>28132</v>
      </c>
      <c r="C6078" s="6" t="s">
        <v>21</v>
      </c>
      <c r="D6078" s="6" t="str">
        <f t="shared" si="94"/>
        <v>m</v>
      </c>
    </row>
    <row r="6079" spans="1:4" x14ac:dyDescent="0.2">
      <c r="A6079" s="6" t="s">
        <v>1951</v>
      </c>
      <c r="B6079" s="6" t="s">
        <v>28133</v>
      </c>
      <c r="C6079" s="6" t="s">
        <v>21</v>
      </c>
      <c r="D6079" s="6" t="str">
        <f t="shared" si="94"/>
        <v>m</v>
      </c>
    </row>
    <row r="6080" spans="1:4" x14ac:dyDescent="0.2">
      <c r="A6080" s="6" t="s">
        <v>14454</v>
      </c>
      <c r="B6080" s="6" t="s">
        <v>28133</v>
      </c>
      <c r="C6080" s="6" t="s">
        <v>21</v>
      </c>
      <c r="D6080" s="6" t="str">
        <f t="shared" si="94"/>
        <v>m</v>
      </c>
    </row>
    <row r="6081" spans="1:4" x14ac:dyDescent="0.2">
      <c r="A6081" s="6" t="s">
        <v>1952</v>
      </c>
      <c r="B6081" s="6" t="s">
        <v>28134</v>
      </c>
      <c r="C6081" s="6" t="s">
        <v>21</v>
      </c>
      <c r="D6081" s="6" t="str">
        <f t="shared" si="94"/>
        <v>m</v>
      </c>
    </row>
    <row r="6082" spans="1:4" x14ac:dyDescent="0.2">
      <c r="A6082" s="6" t="s">
        <v>14455</v>
      </c>
      <c r="B6082" s="6" t="s">
        <v>28134</v>
      </c>
      <c r="C6082" s="6" t="s">
        <v>21</v>
      </c>
      <c r="D6082" s="6" t="str">
        <f t="shared" ref="D6082:D6145" si="95">LOWER(C6082)</f>
        <v>m</v>
      </c>
    </row>
    <row r="6083" spans="1:4" x14ac:dyDescent="0.2">
      <c r="A6083" s="6" t="s">
        <v>1953</v>
      </c>
      <c r="B6083" s="6" t="s">
        <v>28135</v>
      </c>
      <c r="C6083" s="6" t="s">
        <v>21</v>
      </c>
      <c r="D6083" s="6" t="str">
        <f t="shared" si="95"/>
        <v>m</v>
      </c>
    </row>
    <row r="6084" spans="1:4" x14ac:dyDescent="0.2">
      <c r="A6084" s="6" t="s">
        <v>14456</v>
      </c>
      <c r="B6084" s="6" t="s">
        <v>28135</v>
      </c>
      <c r="C6084" s="6" t="s">
        <v>21</v>
      </c>
      <c r="D6084" s="6" t="str">
        <f t="shared" si="95"/>
        <v>m</v>
      </c>
    </row>
    <row r="6085" spans="1:4" x14ac:dyDescent="0.2">
      <c r="A6085" s="6" t="s">
        <v>1954</v>
      </c>
      <c r="B6085" s="6" t="s">
        <v>28136</v>
      </c>
      <c r="C6085" s="6" t="s">
        <v>21</v>
      </c>
      <c r="D6085" s="6" t="str">
        <f t="shared" si="95"/>
        <v>m</v>
      </c>
    </row>
    <row r="6086" spans="1:4" x14ac:dyDescent="0.2">
      <c r="A6086" s="6" t="s">
        <v>14457</v>
      </c>
      <c r="B6086" s="6" t="s">
        <v>28136</v>
      </c>
      <c r="C6086" s="6" t="s">
        <v>21</v>
      </c>
      <c r="D6086" s="6" t="str">
        <f t="shared" si="95"/>
        <v>m</v>
      </c>
    </row>
    <row r="6087" spans="1:4" x14ac:dyDescent="0.2">
      <c r="A6087" s="6" t="s">
        <v>1955</v>
      </c>
      <c r="B6087" s="6" t="s">
        <v>28137</v>
      </c>
      <c r="C6087" s="6" t="s">
        <v>21</v>
      </c>
      <c r="D6087" s="6" t="str">
        <f t="shared" si="95"/>
        <v>m</v>
      </c>
    </row>
    <row r="6088" spans="1:4" x14ac:dyDescent="0.2">
      <c r="A6088" s="6" t="s">
        <v>14458</v>
      </c>
      <c r="B6088" s="6" t="s">
        <v>28137</v>
      </c>
      <c r="C6088" s="6" t="s">
        <v>21</v>
      </c>
      <c r="D6088" s="6" t="str">
        <f t="shared" si="95"/>
        <v>m</v>
      </c>
    </row>
    <row r="6089" spans="1:4" x14ac:dyDescent="0.2">
      <c r="A6089" s="6" t="s">
        <v>1956</v>
      </c>
      <c r="B6089" s="6" t="s">
        <v>28138</v>
      </c>
      <c r="C6089" s="6" t="s">
        <v>21</v>
      </c>
      <c r="D6089" s="6" t="str">
        <f t="shared" si="95"/>
        <v>m</v>
      </c>
    </row>
    <row r="6090" spans="1:4" x14ac:dyDescent="0.2">
      <c r="A6090" s="6" t="s">
        <v>14459</v>
      </c>
      <c r="B6090" s="6" t="s">
        <v>28138</v>
      </c>
      <c r="C6090" s="6" t="s">
        <v>21</v>
      </c>
      <c r="D6090" s="6" t="str">
        <f t="shared" si="95"/>
        <v>m</v>
      </c>
    </row>
    <row r="6091" spans="1:4" x14ac:dyDescent="0.2">
      <c r="A6091" s="6" t="s">
        <v>1957</v>
      </c>
      <c r="B6091" s="6" t="s">
        <v>28139</v>
      </c>
      <c r="C6091" s="6" t="s">
        <v>21</v>
      </c>
      <c r="D6091" s="6" t="str">
        <f t="shared" si="95"/>
        <v>m</v>
      </c>
    </row>
    <row r="6092" spans="1:4" x14ac:dyDescent="0.2">
      <c r="A6092" s="6" t="s">
        <v>14460</v>
      </c>
      <c r="B6092" s="6" t="s">
        <v>28139</v>
      </c>
      <c r="C6092" s="6" t="s">
        <v>21</v>
      </c>
      <c r="D6092" s="6" t="str">
        <f t="shared" si="95"/>
        <v>m</v>
      </c>
    </row>
    <row r="6093" spans="1:4" x14ac:dyDescent="0.2">
      <c r="A6093" s="6" t="s">
        <v>1958</v>
      </c>
      <c r="B6093" s="6" t="s">
        <v>28140</v>
      </c>
      <c r="C6093" s="6" t="s">
        <v>21</v>
      </c>
      <c r="D6093" s="6" t="str">
        <f t="shared" si="95"/>
        <v>m</v>
      </c>
    </row>
    <row r="6094" spans="1:4" x14ac:dyDescent="0.2">
      <c r="A6094" s="6" t="s">
        <v>14461</v>
      </c>
      <c r="B6094" s="6" t="s">
        <v>28140</v>
      </c>
      <c r="C6094" s="6" t="s">
        <v>21</v>
      </c>
      <c r="D6094" s="6" t="str">
        <f t="shared" si="95"/>
        <v>m</v>
      </c>
    </row>
    <row r="6095" spans="1:4" x14ac:dyDescent="0.2">
      <c r="A6095" s="6" t="s">
        <v>1959</v>
      </c>
      <c r="B6095" s="6" t="s">
        <v>28141</v>
      </c>
      <c r="C6095" s="6" t="s">
        <v>21</v>
      </c>
      <c r="D6095" s="6" t="str">
        <f t="shared" si="95"/>
        <v>m</v>
      </c>
    </row>
    <row r="6096" spans="1:4" x14ac:dyDescent="0.2">
      <c r="A6096" s="6" t="s">
        <v>14462</v>
      </c>
      <c r="B6096" s="6" t="s">
        <v>28141</v>
      </c>
      <c r="C6096" s="6" t="s">
        <v>21</v>
      </c>
      <c r="D6096" s="6" t="str">
        <f t="shared" si="95"/>
        <v>m</v>
      </c>
    </row>
    <row r="6097" spans="1:4" x14ac:dyDescent="0.2">
      <c r="A6097" s="6" t="s">
        <v>1960</v>
      </c>
      <c r="B6097" s="6" t="s">
        <v>28142</v>
      </c>
      <c r="C6097" s="6" t="s">
        <v>21</v>
      </c>
      <c r="D6097" s="6" t="str">
        <f t="shared" si="95"/>
        <v>m</v>
      </c>
    </row>
    <row r="6098" spans="1:4" x14ac:dyDescent="0.2">
      <c r="A6098" s="6" t="s">
        <v>14463</v>
      </c>
      <c r="B6098" s="6" t="s">
        <v>28142</v>
      </c>
      <c r="C6098" s="6" t="s">
        <v>21</v>
      </c>
      <c r="D6098" s="6" t="str">
        <f t="shared" si="95"/>
        <v>m</v>
      </c>
    </row>
    <row r="6099" spans="1:4" x14ac:dyDescent="0.2">
      <c r="A6099" s="6" t="s">
        <v>1961</v>
      </c>
      <c r="B6099" s="6" t="s">
        <v>28143</v>
      </c>
      <c r="C6099" s="6" t="s">
        <v>21</v>
      </c>
      <c r="D6099" s="6" t="str">
        <f t="shared" si="95"/>
        <v>m</v>
      </c>
    </row>
    <row r="6100" spans="1:4" x14ac:dyDescent="0.2">
      <c r="A6100" s="6" t="s">
        <v>14464</v>
      </c>
      <c r="B6100" s="6" t="s">
        <v>28143</v>
      </c>
      <c r="C6100" s="6" t="s">
        <v>21</v>
      </c>
      <c r="D6100" s="6" t="str">
        <f t="shared" si="95"/>
        <v>m</v>
      </c>
    </row>
    <row r="6101" spans="1:4" x14ac:dyDescent="0.2">
      <c r="A6101" s="6" t="s">
        <v>7467</v>
      </c>
      <c r="B6101" s="6" t="s">
        <v>28144</v>
      </c>
      <c r="C6101" s="6" t="s">
        <v>21</v>
      </c>
      <c r="D6101" s="6" t="str">
        <f t="shared" si="95"/>
        <v>m</v>
      </c>
    </row>
    <row r="6102" spans="1:4" x14ac:dyDescent="0.2">
      <c r="A6102" s="6" t="s">
        <v>14465</v>
      </c>
      <c r="B6102" s="6" t="s">
        <v>28144</v>
      </c>
      <c r="C6102" s="6" t="s">
        <v>21</v>
      </c>
      <c r="D6102" s="6" t="str">
        <f t="shared" si="95"/>
        <v>m</v>
      </c>
    </row>
    <row r="6103" spans="1:4" x14ac:dyDescent="0.2">
      <c r="A6103" s="6" t="s">
        <v>7468</v>
      </c>
      <c r="B6103" s="6" t="s">
        <v>28145</v>
      </c>
      <c r="C6103" s="6" t="s">
        <v>21</v>
      </c>
      <c r="D6103" s="6" t="str">
        <f t="shared" si="95"/>
        <v>m</v>
      </c>
    </row>
    <row r="6104" spans="1:4" x14ac:dyDescent="0.2">
      <c r="A6104" s="6" t="s">
        <v>14466</v>
      </c>
      <c r="B6104" s="6" t="s">
        <v>28145</v>
      </c>
      <c r="C6104" s="6" t="s">
        <v>21</v>
      </c>
      <c r="D6104" s="6" t="str">
        <f t="shared" si="95"/>
        <v>m</v>
      </c>
    </row>
    <row r="6105" spans="1:4" x14ac:dyDescent="0.2">
      <c r="A6105" s="6" t="s">
        <v>1962</v>
      </c>
      <c r="B6105" s="6" t="s">
        <v>28146</v>
      </c>
      <c r="C6105" s="6" t="s">
        <v>21</v>
      </c>
      <c r="D6105" s="6" t="str">
        <f t="shared" si="95"/>
        <v>m</v>
      </c>
    </row>
    <row r="6106" spans="1:4" x14ac:dyDescent="0.2">
      <c r="A6106" s="6" t="s">
        <v>14467</v>
      </c>
      <c r="B6106" s="6" t="s">
        <v>28146</v>
      </c>
      <c r="C6106" s="6" t="s">
        <v>21</v>
      </c>
      <c r="D6106" s="6" t="str">
        <f t="shared" si="95"/>
        <v>m</v>
      </c>
    </row>
    <row r="6107" spans="1:4" x14ac:dyDescent="0.2">
      <c r="A6107" s="6" t="s">
        <v>1963</v>
      </c>
      <c r="B6107" s="6" t="s">
        <v>28147</v>
      </c>
      <c r="C6107" s="6" t="s">
        <v>21</v>
      </c>
      <c r="D6107" s="6" t="str">
        <f t="shared" si="95"/>
        <v>m</v>
      </c>
    </row>
    <row r="6108" spans="1:4" x14ac:dyDescent="0.2">
      <c r="A6108" s="6" t="s">
        <v>14468</v>
      </c>
      <c r="B6108" s="6" t="s">
        <v>28147</v>
      </c>
      <c r="C6108" s="6" t="s">
        <v>21</v>
      </c>
      <c r="D6108" s="6" t="str">
        <f t="shared" si="95"/>
        <v>m</v>
      </c>
    </row>
    <row r="6109" spans="1:4" x14ac:dyDescent="0.2">
      <c r="A6109" s="6" t="s">
        <v>1964</v>
      </c>
      <c r="B6109" s="6" t="s">
        <v>28148</v>
      </c>
      <c r="C6109" s="6" t="s">
        <v>21</v>
      </c>
      <c r="D6109" s="6" t="str">
        <f t="shared" si="95"/>
        <v>m</v>
      </c>
    </row>
    <row r="6110" spans="1:4" x14ac:dyDescent="0.2">
      <c r="A6110" s="6" t="s">
        <v>14469</v>
      </c>
      <c r="B6110" s="6" t="s">
        <v>28148</v>
      </c>
      <c r="C6110" s="6" t="s">
        <v>21</v>
      </c>
      <c r="D6110" s="6" t="str">
        <f t="shared" si="95"/>
        <v>m</v>
      </c>
    </row>
    <row r="6111" spans="1:4" x14ac:dyDescent="0.2">
      <c r="A6111" s="6" t="s">
        <v>1965</v>
      </c>
      <c r="B6111" s="6" t="s">
        <v>28149</v>
      </c>
      <c r="C6111" s="6" t="s">
        <v>21</v>
      </c>
      <c r="D6111" s="6" t="str">
        <f t="shared" si="95"/>
        <v>m</v>
      </c>
    </row>
    <row r="6112" spans="1:4" x14ac:dyDescent="0.2">
      <c r="A6112" s="6" t="s">
        <v>14470</v>
      </c>
      <c r="B6112" s="6" t="s">
        <v>28149</v>
      </c>
      <c r="C6112" s="6" t="s">
        <v>21</v>
      </c>
      <c r="D6112" s="6" t="str">
        <f t="shared" si="95"/>
        <v>m</v>
      </c>
    </row>
    <row r="6113" spans="1:4" x14ac:dyDescent="0.2">
      <c r="A6113" s="6" t="s">
        <v>1966</v>
      </c>
      <c r="B6113" s="6" t="s">
        <v>28150</v>
      </c>
      <c r="C6113" s="6" t="s">
        <v>21</v>
      </c>
      <c r="D6113" s="6" t="str">
        <f t="shared" si="95"/>
        <v>m</v>
      </c>
    </row>
    <row r="6114" spans="1:4" x14ac:dyDescent="0.2">
      <c r="A6114" s="6" t="s">
        <v>14471</v>
      </c>
      <c r="B6114" s="6" t="s">
        <v>28150</v>
      </c>
      <c r="C6114" s="6" t="s">
        <v>21</v>
      </c>
      <c r="D6114" s="6" t="str">
        <f t="shared" si="95"/>
        <v>m</v>
      </c>
    </row>
    <row r="6115" spans="1:4" x14ac:dyDescent="0.2">
      <c r="A6115" s="6" t="s">
        <v>1967</v>
      </c>
      <c r="B6115" s="6" t="s">
        <v>28151</v>
      </c>
      <c r="C6115" s="6" t="s">
        <v>21</v>
      </c>
      <c r="D6115" s="6" t="str">
        <f t="shared" si="95"/>
        <v>m</v>
      </c>
    </row>
    <row r="6116" spans="1:4" x14ac:dyDescent="0.2">
      <c r="A6116" s="6" t="s">
        <v>14472</v>
      </c>
      <c r="B6116" s="6" t="s">
        <v>28151</v>
      </c>
      <c r="C6116" s="6" t="s">
        <v>21</v>
      </c>
      <c r="D6116" s="6" t="str">
        <f t="shared" si="95"/>
        <v>m</v>
      </c>
    </row>
    <row r="6117" spans="1:4" x14ac:dyDescent="0.2">
      <c r="A6117" s="6" t="s">
        <v>1968</v>
      </c>
      <c r="B6117" s="6" t="s">
        <v>28152</v>
      </c>
      <c r="C6117" s="6" t="s">
        <v>21</v>
      </c>
      <c r="D6117" s="6" t="str">
        <f t="shared" si="95"/>
        <v>m</v>
      </c>
    </row>
    <row r="6118" spans="1:4" x14ac:dyDescent="0.2">
      <c r="A6118" s="6" t="s">
        <v>14473</v>
      </c>
      <c r="B6118" s="6" t="s">
        <v>28152</v>
      </c>
      <c r="C6118" s="6" t="s">
        <v>21</v>
      </c>
      <c r="D6118" s="6" t="str">
        <f t="shared" si="95"/>
        <v>m</v>
      </c>
    </row>
    <row r="6119" spans="1:4" x14ac:dyDescent="0.2">
      <c r="A6119" s="6" t="s">
        <v>1969</v>
      </c>
      <c r="B6119" s="6" t="s">
        <v>28153</v>
      </c>
      <c r="C6119" s="6" t="s">
        <v>21</v>
      </c>
      <c r="D6119" s="6" t="str">
        <f t="shared" si="95"/>
        <v>m</v>
      </c>
    </row>
    <row r="6120" spans="1:4" x14ac:dyDescent="0.2">
      <c r="A6120" s="6" t="s">
        <v>14474</v>
      </c>
      <c r="B6120" s="6" t="s">
        <v>28153</v>
      </c>
      <c r="C6120" s="6" t="s">
        <v>21</v>
      </c>
      <c r="D6120" s="6" t="str">
        <f t="shared" si="95"/>
        <v>m</v>
      </c>
    </row>
    <row r="6121" spans="1:4" x14ac:dyDescent="0.2">
      <c r="A6121" s="6" t="s">
        <v>1970</v>
      </c>
      <c r="B6121" s="6" t="s">
        <v>28154</v>
      </c>
      <c r="C6121" s="6" t="s">
        <v>21</v>
      </c>
      <c r="D6121" s="6" t="str">
        <f t="shared" si="95"/>
        <v>m</v>
      </c>
    </row>
    <row r="6122" spans="1:4" x14ac:dyDescent="0.2">
      <c r="A6122" s="6" t="s">
        <v>14475</v>
      </c>
      <c r="B6122" s="6" t="s">
        <v>28154</v>
      </c>
      <c r="C6122" s="6" t="s">
        <v>21</v>
      </c>
      <c r="D6122" s="6" t="str">
        <f t="shared" si="95"/>
        <v>m</v>
      </c>
    </row>
    <row r="6123" spans="1:4" x14ac:dyDescent="0.2">
      <c r="A6123" s="6" t="s">
        <v>7469</v>
      </c>
      <c r="B6123" s="6" t="s">
        <v>28155</v>
      </c>
      <c r="C6123" s="6" t="s">
        <v>21</v>
      </c>
      <c r="D6123" s="6" t="str">
        <f t="shared" si="95"/>
        <v>m</v>
      </c>
    </row>
    <row r="6124" spans="1:4" x14ac:dyDescent="0.2">
      <c r="A6124" s="6" t="s">
        <v>14476</v>
      </c>
      <c r="B6124" s="6" t="s">
        <v>28155</v>
      </c>
      <c r="C6124" s="6" t="s">
        <v>21</v>
      </c>
      <c r="D6124" s="6" t="str">
        <f t="shared" si="95"/>
        <v>m</v>
      </c>
    </row>
    <row r="6125" spans="1:4" x14ac:dyDescent="0.2">
      <c r="A6125" s="6" t="s">
        <v>7470</v>
      </c>
      <c r="B6125" s="6" t="s">
        <v>28156</v>
      </c>
      <c r="C6125" s="6" t="s">
        <v>21</v>
      </c>
      <c r="D6125" s="6" t="str">
        <f t="shared" si="95"/>
        <v>m</v>
      </c>
    </row>
    <row r="6126" spans="1:4" x14ac:dyDescent="0.2">
      <c r="A6126" s="6" t="s">
        <v>14477</v>
      </c>
      <c r="B6126" s="6" t="s">
        <v>28156</v>
      </c>
      <c r="C6126" s="6" t="s">
        <v>21</v>
      </c>
      <c r="D6126" s="6" t="str">
        <f t="shared" si="95"/>
        <v>m</v>
      </c>
    </row>
    <row r="6127" spans="1:4" x14ac:dyDescent="0.2">
      <c r="A6127" s="6" t="s">
        <v>1971</v>
      </c>
      <c r="B6127" s="6" t="s">
        <v>28157</v>
      </c>
      <c r="C6127" s="6" t="s">
        <v>21</v>
      </c>
      <c r="D6127" s="6" t="str">
        <f t="shared" si="95"/>
        <v>m</v>
      </c>
    </row>
    <row r="6128" spans="1:4" x14ac:dyDescent="0.2">
      <c r="A6128" s="6" t="s">
        <v>14478</v>
      </c>
      <c r="B6128" s="6" t="s">
        <v>28157</v>
      </c>
      <c r="C6128" s="6" t="s">
        <v>21</v>
      </c>
      <c r="D6128" s="6" t="str">
        <f t="shared" si="95"/>
        <v>m</v>
      </c>
    </row>
    <row r="6129" spans="1:4" x14ac:dyDescent="0.2">
      <c r="A6129" s="6" t="s">
        <v>1972</v>
      </c>
      <c r="B6129" s="6" t="s">
        <v>28158</v>
      </c>
      <c r="C6129" s="6" t="s">
        <v>21</v>
      </c>
      <c r="D6129" s="6" t="str">
        <f t="shared" si="95"/>
        <v>m</v>
      </c>
    </row>
    <row r="6130" spans="1:4" x14ac:dyDescent="0.2">
      <c r="A6130" s="6" t="s">
        <v>14479</v>
      </c>
      <c r="B6130" s="6" t="s">
        <v>28158</v>
      </c>
      <c r="C6130" s="6" t="s">
        <v>21</v>
      </c>
      <c r="D6130" s="6" t="str">
        <f t="shared" si="95"/>
        <v>m</v>
      </c>
    </row>
    <row r="6131" spans="1:4" x14ac:dyDescent="0.2">
      <c r="A6131" s="6" t="s">
        <v>1973</v>
      </c>
      <c r="B6131" s="6" t="s">
        <v>28159</v>
      </c>
      <c r="C6131" s="6" t="s">
        <v>21</v>
      </c>
      <c r="D6131" s="6" t="str">
        <f t="shared" si="95"/>
        <v>m</v>
      </c>
    </row>
    <row r="6132" spans="1:4" x14ac:dyDescent="0.2">
      <c r="A6132" s="6" t="s">
        <v>14480</v>
      </c>
      <c r="B6132" s="6" t="s">
        <v>28159</v>
      </c>
      <c r="C6132" s="6" t="s">
        <v>21</v>
      </c>
      <c r="D6132" s="6" t="str">
        <f t="shared" si="95"/>
        <v>m</v>
      </c>
    </row>
    <row r="6133" spans="1:4" x14ac:dyDescent="0.2">
      <c r="A6133" s="6" t="s">
        <v>1974</v>
      </c>
      <c r="B6133" s="6" t="s">
        <v>28160</v>
      </c>
      <c r="C6133" s="6" t="s">
        <v>21</v>
      </c>
      <c r="D6133" s="6" t="str">
        <f t="shared" si="95"/>
        <v>m</v>
      </c>
    </row>
    <row r="6134" spans="1:4" x14ac:dyDescent="0.2">
      <c r="A6134" s="6" t="s">
        <v>14481</v>
      </c>
      <c r="B6134" s="6" t="s">
        <v>28160</v>
      </c>
      <c r="C6134" s="6" t="s">
        <v>21</v>
      </c>
      <c r="D6134" s="6" t="str">
        <f t="shared" si="95"/>
        <v>m</v>
      </c>
    </row>
    <row r="6135" spans="1:4" x14ac:dyDescent="0.2">
      <c r="A6135" s="6" t="s">
        <v>1975</v>
      </c>
      <c r="B6135" s="6" t="s">
        <v>28161</v>
      </c>
      <c r="C6135" s="6" t="s">
        <v>21</v>
      </c>
      <c r="D6135" s="6" t="str">
        <f t="shared" si="95"/>
        <v>m</v>
      </c>
    </row>
    <row r="6136" spans="1:4" x14ac:dyDescent="0.2">
      <c r="A6136" s="6" t="s">
        <v>14482</v>
      </c>
      <c r="B6136" s="6" t="s">
        <v>28161</v>
      </c>
      <c r="C6136" s="6" t="s">
        <v>21</v>
      </c>
      <c r="D6136" s="6" t="str">
        <f t="shared" si="95"/>
        <v>m</v>
      </c>
    </row>
    <row r="6137" spans="1:4" x14ac:dyDescent="0.2">
      <c r="A6137" s="6" t="s">
        <v>1976</v>
      </c>
      <c r="B6137" s="6" t="s">
        <v>28162</v>
      </c>
      <c r="C6137" s="6" t="s">
        <v>21</v>
      </c>
      <c r="D6137" s="6" t="str">
        <f t="shared" si="95"/>
        <v>m</v>
      </c>
    </row>
    <row r="6138" spans="1:4" x14ac:dyDescent="0.2">
      <c r="A6138" s="6" t="s">
        <v>14483</v>
      </c>
      <c r="B6138" s="6" t="s">
        <v>28162</v>
      </c>
      <c r="C6138" s="6" t="s">
        <v>21</v>
      </c>
      <c r="D6138" s="6" t="str">
        <f t="shared" si="95"/>
        <v>m</v>
      </c>
    </row>
    <row r="6139" spans="1:4" x14ac:dyDescent="0.2">
      <c r="A6139" s="6" t="s">
        <v>1977</v>
      </c>
      <c r="B6139" s="6" t="s">
        <v>28163</v>
      </c>
      <c r="C6139" s="6" t="s">
        <v>21</v>
      </c>
      <c r="D6139" s="6" t="str">
        <f t="shared" si="95"/>
        <v>m</v>
      </c>
    </row>
    <row r="6140" spans="1:4" x14ac:dyDescent="0.2">
      <c r="A6140" s="6" t="s">
        <v>14484</v>
      </c>
      <c r="B6140" s="6" t="s">
        <v>28163</v>
      </c>
      <c r="C6140" s="6" t="s">
        <v>21</v>
      </c>
      <c r="D6140" s="6" t="str">
        <f t="shared" si="95"/>
        <v>m</v>
      </c>
    </row>
    <row r="6141" spans="1:4" x14ac:dyDescent="0.2">
      <c r="A6141" s="6" t="s">
        <v>7471</v>
      </c>
      <c r="B6141" s="6" t="s">
        <v>28164</v>
      </c>
      <c r="C6141" s="6" t="s">
        <v>21</v>
      </c>
      <c r="D6141" s="6" t="str">
        <f t="shared" si="95"/>
        <v>m</v>
      </c>
    </row>
    <row r="6142" spans="1:4" x14ac:dyDescent="0.2">
      <c r="A6142" s="6" t="s">
        <v>14485</v>
      </c>
      <c r="B6142" s="6" t="s">
        <v>28164</v>
      </c>
      <c r="C6142" s="6" t="s">
        <v>21</v>
      </c>
      <c r="D6142" s="6" t="str">
        <f t="shared" si="95"/>
        <v>m</v>
      </c>
    </row>
    <row r="6143" spans="1:4" x14ac:dyDescent="0.2">
      <c r="A6143" s="6" t="s">
        <v>7472</v>
      </c>
      <c r="B6143" s="6" t="s">
        <v>28165</v>
      </c>
      <c r="C6143" s="6" t="s">
        <v>21</v>
      </c>
      <c r="D6143" s="6" t="str">
        <f t="shared" si="95"/>
        <v>m</v>
      </c>
    </row>
    <row r="6144" spans="1:4" x14ac:dyDescent="0.2">
      <c r="A6144" s="6" t="s">
        <v>14486</v>
      </c>
      <c r="B6144" s="6" t="s">
        <v>28165</v>
      </c>
      <c r="C6144" s="6" t="s">
        <v>21</v>
      </c>
      <c r="D6144" s="6" t="str">
        <f t="shared" si="95"/>
        <v>m</v>
      </c>
    </row>
    <row r="6145" spans="1:4" x14ac:dyDescent="0.2">
      <c r="A6145" s="6" t="s">
        <v>7473</v>
      </c>
      <c r="B6145" s="6" t="s">
        <v>28166</v>
      </c>
      <c r="C6145" s="6" t="s">
        <v>21</v>
      </c>
      <c r="D6145" s="6" t="str">
        <f t="shared" si="95"/>
        <v>m</v>
      </c>
    </row>
    <row r="6146" spans="1:4" x14ac:dyDescent="0.2">
      <c r="A6146" s="6" t="s">
        <v>14487</v>
      </c>
      <c r="B6146" s="6" t="s">
        <v>28166</v>
      </c>
      <c r="C6146" s="6" t="s">
        <v>21</v>
      </c>
      <c r="D6146" s="6" t="str">
        <f t="shared" ref="D6146:D6209" si="96">LOWER(C6146)</f>
        <v>m</v>
      </c>
    </row>
    <row r="6147" spans="1:4" x14ac:dyDescent="0.2">
      <c r="A6147" s="6" t="s">
        <v>7474</v>
      </c>
      <c r="B6147" s="6" t="s">
        <v>28167</v>
      </c>
      <c r="C6147" s="6" t="s">
        <v>21</v>
      </c>
      <c r="D6147" s="6" t="str">
        <f t="shared" si="96"/>
        <v>m</v>
      </c>
    </row>
    <row r="6148" spans="1:4" x14ac:dyDescent="0.2">
      <c r="A6148" s="6" t="s">
        <v>14488</v>
      </c>
      <c r="B6148" s="6" t="s">
        <v>28167</v>
      </c>
      <c r="C6148" s="6" t="s">
        <v>21</v>
      </c>
      <c r="D6148" s="6" t="str">
        <f t="shared" si="96"/>
        <v>m</v>
      </c>
    </row>
    <row r="6149" spans="1:4" x14ac:dyDescent="0.2">
      <c r="A6149" s="6" t="s">
        <v>7475</v>
      </c>
      <c r="B6149" s="6" t="s">
        <v>28168</v>
      </c>
      <c r="C6149" s="6" t="s">
        <v>21</v>
      </c>
      <c r="D6149" s="6" t="str">
        <f t="shared" si="96"/>
        <v>m</v>
      </c>
    </row>
    <row r="6150" spans="1:4" x14ac:dyDescent="0.2">
      <c r="A6150" s="6" t="s">
        <v>14489</v>
      </c>
      <c r="B6150" s="6" t="s">
        <v>28168</v>
      </c>
      <c r="C6150" s="6" t="s">
        <v>21</v>
      </c>
      <c r="D6150" s="6" t="str">
        <f t="shared" si="96"/>
        <v>m</v>
      </c>
    </row>
    <row r="6151" spans="1:4" x14ac:dyDescent="0.2">
      <c r="A6151" s="6" t="s">
        <v>1978</v>
      </c>
      <c r="B6151" s="6" t="s">
        <v>28169</v>
      </c>
      <c r="C6151" s="6" t="s">
        <v>21</v>
      </c>
      <c r="D6151" s="6" t="str">
        <f t="shared" si="96"/>
        <v>m</v>
      </c>
    </row>
    <row r="6152" spans="1:4" x14ac:dyDescent="0.2">
      <c r="A6152" s="6" t="s">
        <v>14490</v>
      </c>
      <c r="B6152" s="6" t="s">
        <v>28169</v>
      </c>
      <c r="C6152" s="6" t="s">
        <v>21</v>
      </c>
      <c r="D6152" s="6" t="str">
        <f t="shared" si="96"/>
        <v>m</v>
      </c>
    </row>
    <row r="6153" spans="1:4" x14ac:dyDescent="0.2">
      <c r="A6153" s="6" t="s">
        <v>1979</v>
      </c>
      <c r="B6153" s="6" t="s">
        <v>28170</v>
      </c>
      <c r="C6153" s="6" t="s">
        <v>21</v>
      </c>
      <c r="D6153" s="6" t="str">
        <f t="shared" si="96"/>
        <v>m</v>
      </c>
    </row>
    <row r="6154" spans="1:4" x14ac:dyDescent="0.2">
      <c r="A6154" s="6" t="s">
        <v>14491</v>
      </c>
      <c r="B6154" s="6" t="s">
        <v>28170</v>
      </c>
      <c r="C6154" s="6" t="s">
        <v>21</v>
      </c>
      <c r="D6154" s="6" t="str">
        <f t="shared" si="96"/>
        <v>m</v>
      </c>
    </row>
    <row r="6155" spans="1:4" x14ac:dyDescent="0.2">
      <c r="A6155" s="6" t="s">
        <v>7476</v>
      </c>
      <c r="B6155" s="6" t="s">
        <v>28171</v>
      </c>
      <c r="C6155" s="6" t="s">
        <v>21</v>
      </c>
      <c r="D6155" s="6" t="str">
        <f t="shared" si="96"/>
        <v>m</v>
      </c>
    </row>
    <row r="6156" spans="1:4" x14ac:dyDescent="0.2">
      <c r="A6156" s="6" t="s">
        <v>14492</v>
      </c>
      <c r="B6156" s="6" t="s">
        <v>28171</v>
      </c>
      <c r="C6156" s="6" t="s">
        <v>21</v>
      </c>
      <c r="D6156" s="6" t="str">
        <f t="shared" si="96"/>
        <v>m</v>
      </c>
    </row>
    <row r="6157" spans="1:4" x14ac:dyDescent="0.2">
      <c r="A6157" s="6" t="s">
        <v>1980</v>
      </c>
      <c r="B6157" s="6" t="s">
        <v>28172</v>
      </c>
      <c r="C6157" s="6" t="s">
        <v>21</v>
      </c>
      <c r="D6157" s="6" t="str">
        <f t="shared" si="96"/>
        <v>m</v>
      </c>
    </row>
    <row r="6158" spans="1:4" x14ac:dyDescent="0.2">
      <c r="A6158" s="6" t="s">
        <v>14493</v>
      </c>
      <c r="B6158" s="6" t="s">
        <v>28172</v>
      </c>
      <c r="C6158" s="6" t="s">
        <v>21</v>
      </c>
      <c r="D6158" s="6" t="str">
        <f t="shared" si="96"/>
        <v>m</v>
      </c>
    </row>
    <row r="6159" spans="1:4" x14ac:dyDescent="0.2">
      <c r="A6159" s="6" t="s">
        <v>1981</v>
      </c>
      <c r="B6159" s="6" t="s">
        <v>28173</v>
      </c>
      <c r="C6159" s="6" t="s">
        <v>21</v>
      </c>
      <c r="D6159" s="6" t="str">
        <f t="shared" si="96"/>
        <v>m</v>
      </c>
    </row>
    <row r="6160" spans="1:4" x14ac:dyDescent="0.2">
      <c r="A6160" s="6" t="s">
        <v>14494</v>
      </c>
      <c r="B6160" s="6" t="s">
        <v>28173</v>
      </c>
      <c r="C6160" s="6" t="s">
        <v>21</v>
      </c>
      <c r="D6160" s="6" t="str">
        <f t="shared" si="96"/>
        <v>m</v>
      </c>
    </row>
    <row r="6161" spans="1:4" x14ac:dyDescent="0.2">
      <c r="A6161" s="6" t="s">
        <v>1982</v>
      </c>
      <c r="B6161" s="6" t="s">
        <v>28174</v>
      </c>
      <c r="C6161" s="6" t="s">
        <v>21</v>
      </c>
      <c r="D6161" s="6" t="str">
        <f t="shared" si="96"/>
        <v>m</v>
      </c>
    </row>
    <row r="6162" spans="1:4" x14ac:dyDescent="0.2">
      <c r="A6162" s="6" t="s">
        <v>14495</v>
      </c>
      <c r="B6162" s="6" t="s">
        <v>28174</v>
      </c>
      <c r="C6162" s="6" t="s">
        <v>21</v>
      </c>
      <c r="D6162" s="6" t="str">
        <f t="shared" si="96"/>
        <v>m</v>
      </c>
    </row>
    <row r="6163" spans="1:4" x14ac:dyDescent="0.2">
      <c r="A6163" s="6" t="s">
        <v>1983</v>
      </c>
      <c r="B6163" s="6" t="s">
        <v>28175</v>
      </c>
      <c r="C6163" s="6" t="s">
        <v>21</v>
      </c>
      <c r="D6163" s="6" t="str">
        <f t="shared" si="96"/>
        <v>m</v>
      </c>
    </row>
    <row r="6164" spans="1:4" x14ac:dyDescent="0.2">
      <c r="A6164" s="6" t="s">
        <v>14496</v>
      </c>
      <c r="B6164" s="6" t="s">
        <v>28175</v>
      </c>
      <c r="C6164" s="6" t="s">
        <v>21</v>
      </c>
      <c r="D6164" s="6" t="str">
        <f t="shared" si="96"/>
        <v>m</v>
      </c>
    </row>
    <row r="6165" spans="1:4" x14ac:dyDescent="0.2">
      <c r="A6165" s="6" t="s">
        <v>1984</v>
      </c>
      <c r="B6165" s="6" t="s">
        <v>28176</v>
      </c>
      <c r="C6165" s="6" t="s">
        <v>21</v>
      </c>
      <c r="D6165" s="6" t="str">
        <f t="shared" si="96"/>
        <v>m</v>
      </c>
    </row>
    <row r="6166" spans="1:4" x14ac:dyDescent="0.2">
      <c r="A6166" s="6" t="s">
        <v>14497</v>
      </c>
      <c r="B6166" s="6" t="s">
        <v>28176</v>
      </c>
      <c r="C6166" s="6" t="s">
        <v>21</v>
      </c>
      <c r="D6166" s="6" t="str">
        <f t="shared" si="96"/>
        <v>m</v>
      </c>
    </row>
    <row r="6167" spans="1:4" x14ac:dyDescent="0.2">
      <c r="A6167" s="6" t="s">
        <v>1985</v>
      </c>
      <c r="B6167" s="6" t="s">
        <v>28177</v>
      </c>
      <c r="C6167" s="6" t="s">
        <v>21</v>
      </c>
      <c r="D6167" s="6" t="str">
        <f t="shared" si="96"/>
        <v>m</v>
      </c>
    </row>
    <row r="6168" spans="1:4" x14ac:dyDescent="0.2">
      <c r="A6168" s="6" t="s">
        <v>14498</v>
      </c>
      <c r="B6168" s="6" t="s">
        <v>28177</v>
      </c>
      <c r="C6168" s="6" t="s">
        <v>21</v>
      </c>
      <c r="D6168" s="6" t="str">
        <f t="shared" si="96"/>
        <v>m</v>
      </c>
    </row>
    <row r="6169" spans="1:4" x14ac:dyDescent="0.2">
      <c r="A6169" s="6" t="s">
        <v>1986</v>
      </c>
      <c r="B6169" s="6" t="s">
        <v>28178</v>
      </c>
      <c r="C6169" s="6" t="s">
        <v>21</v>
      </c>
      <c r="D6169" s="6" t="str">
        <f t="shared" si="96"/>
        <v>m</v>
      </c>
    </row>
    <row r="6170" spans="1:4" x14ac:dyDescent="0.2">
      <c r="A6170" s="6" t="s">
        <v>14499</v>
      </c>
      <c r="B6170" s="6" t="s">
        <v>28178</v>
      </c>
      <c r="C6170" s="6" t="s">
        <v>21</v>
      </c>
      <c r="D6170" s="6" t="str">
        <f t="shared" si="96"/>
        <v>m</v>
      </c>
    </row>
    <row r="6171" spans="1:4" x14ac:dyDescent="0.2">
      <c r="A6171" s="6" t="s">
        <v>1987</v>
      </c>
      <c r="B6171" s="6" t="s">
        <v>28179</v>
      </c>
      <c r="C6171" s="6" t="s">
        <v>21</v>
      </c>
      <c r="D6171" s="6" t="str">
        <f t="shared" si="96"/>
        <v>m</v>
      </c>
    </row>
    <row r="6172" spans="1:4" x14ac:dyDescent="0.2">
      <c r="A6172" s="6" t="s">
        <v>14500</v>
      </c>
      <c r="B6172" s="6" t="s">
        <v>28179</v>
      </c>
      <c r="C6172" s="6" t="s">
        <v>21</v>
      </c>
      <c r="D6172" s="6" t="str">
        <f t="shared" si="96"/>
        <v>m</v>
      </c>
    </row>
    <row r="6173" spans="1:4" x14ac:dyDescent="0.2">
      <c r="A6173" s="6" t="s">
        <v>1988</v>
      </c>
      <c r="B6173" s="6" t="s">
        <v>28180</v>
      </c>
      <c r="C6173" s="6" t="s">
        <v>21</v>
      </c>
      <c r="D6173" s="6" t="str">
        <f t="shared" si="96"/>
        <v>m</v>
      </c>
    </row>
    <row r="6174" spans="1:4" x14ac:dyDescent="0.2">
      <c r="A6174" s="6" t="s">
        <v>14501</v>
      </c>
      <c r="B6174" s="6" t="s">
        <v>28180</v>
      </c>
      <c r="C6174" s="6" t="s">
        <v>21</v>
      </c>
      <c r="D6174" s="6" t="str">
        <f t="shared" si="96"/>
        <v>m</v>
      </c>
    </row>
    <row r="6175" spans="1:4" x14ac:dyDescent="0.2">
      <c r="A6175" s="6" t="s">
        <v>7477</v>
      </c>
      <c r="B6175" s="6" t="s">
        <v>28181</v>
      </c>
      <c r="C6175" s="6" t="s">
        <v>21</v>
      </c>
      <c r="D6175" s="6" t="str">
        <f t="shared" si="96"/>
        <v>m</v>
      </c>
    </row>
    <row r="6176" spans="1:4" x14ac:dyDescent="0.2">
      <c r="A6176" s="6" t="s">
        <v>14502</v>
      </c>
      <c r="B6176" s="6" t="s">
        <v>28181</v>
      </c>
      <c r="C6176" s="6" t="s">
        <v>21</v>
      </c>
      <c r="D6176" s="6" t="str">
        <f t="shared" si="96"/>
        <v>m</v>
      </c>
    </row>
    <row r="6177" spans="1:4" x14ac:dyDescent="0.2">
      <c r="A6177" s="6" t="s">
        <v>7478</v>
      </c>
      <c r="B6177" s="6" t="s">
        <v>28182</v>
      </c>
      <c r="C6177" s="6" t="s">
        <v>21</v>
      </c>
      <c r="D6177" s="6" t="str">
        <f t="shared" si="96"/>
        <v>m</v>
      </c>
    </row>
    <row r="6178" spans="1:4" x14ac:dyDescent="0.2">
      <c r="A6178" s="6" t="s">
        <v>14503</v>
      </c>
      <c r="B6178" s="6" t="s">
        <v>28182</v>
      </c>
      <c r="C6178" s="6" t="s">
        <v>21</v>
      </c>
      <c r="D6178" s="6" t="str">
        <f t="shared" si="96"/>
        <v>m</v>
      </c>
    </row>
    <row r="6179" spans="1:4" x14ac:dyDescent="0.2">
      <c r="A6179" s="6" t="s">
        <v>7479</v>
      </c>
      <c r="B6179" s="6" t="s">
        <v>28183</v>
      </c>
      <c r="C6179" s="6" t="s">
        <v>21</v>
      </c>
      <c r="D6179" s="6" t="str">
        <f t="shared" si="96"/>
        <v>m</v>
      </c>
    </row>
    <row r="6180" spans="1:4" x14ac:dyDescent="0.2">
      <c r="A6180" s="6" t="s">
        <v>14504</v>
      </c>
      <c r="B6180" s="6" t="s">
        <v>28183</v>
      </c>
      <c r="C6180" s="6" t="s">
        <v>21</v>
      </c>
      <c r="D6180" s="6" t="str">
        <f t="shared" si="96"/>
        <v>m</v>
      </c>
    </row>
    <row r="6181" spans="1:4" x14ac:dyDescent="0.2">
      <c r="A6181" s="6" t="s">
        <v>1989</v>
      </c>
      <c r="B6181" s="6" t="s">
        <v>28184</v>
      </c>
      <c r="C6181" s="6" t="s">
        <v>21</v>
      </c>
      <c r="D6181" s="6" t="str">
        <f t="shared" si="96"/>
        <v>m</v>
      </c>
    </row>
    <row r="6182" spans="1:4" x14ac:dyDescent="0.2">
      <c r="A6182" s="6" t="s">
        <v>14505</v>
      </c>
      <c r="B6182" s="6" t="s">
        <v>28184</v>
      </c>
      <c r="C6182" s="6" t="s">
        <v>21</v>
      </c>
      <c r="D6182" s="6" t="str">
        <f t="shared" si="96"/>
        <v>m</v>
      </c>
    </row>
    <row r="6183" spans="1:4" x14ac:dyDescent="0.2">
      <c r="A6183" s="6" t="s">
        <v>1990</v>
      </c>
      <c r="B6183" s="6" t="s">
        <v>28185</v>
      </c>
      <c r="C6183" s="6" t="s">
        <v>21</v>
      </c>
      <c r="D6183" s="6" t="str">
        <f t="shared" si="96"/>
        <v>m</v>
      </c>
    </row>
    <row r="6184" spans="1:4" x14ac:dyDescent="0.2">
      <c r="A6184" s="6" t="s">
        <v>14506</v>
      </c>
      <c r="B6184" s="6" t="s">
        <v>28185</v>
      </c>
      <c r="C6184" s="6" t="s">
        <v>21</v>
      </c>
      <c r="D6184" s="6" t="str">
        <f t="shared" si="96"/>
        <v>m</v>
      </c>
    </row>
    <row r="6185" spans="1:4" x14ac:dyDescent="0.2">
      <c r="A6185" s="6" t="s">
        <v>1991</v>
      </c>
      <c r="B6185" s="6" t="s">
        <v>28186</v>
      </c>
      <c r="C6185" s="6" t="s">
        <v>21</v>
      </c>
      <c r="D6185" s="6" t="str">
        <f t="shared" si="96"/>
        <v>m</v>
      </c>
    </row>
    <row r="6186" spans="1:4" x14ac:dyDescent="0.2">
      <c r="A6186" s="6" t="s">
        <v>14507</v>
      </c>
      <c r="B6186" s="6" t="s">
        <v>28186</v>
      </c>
      <c r="C6186" s="6" t="s">
        <v>21</v>
      </c>
      <c r="D6186" s="6" t="str">
        <f t="shared" si="96"/>
        <v>m</v>
      </c>
    </row>
    <row r="6187" spans="1:4" x14ac:dyDescent="0.2">
      <c r="A6187" s="6" t="s">
        <v>1992</v>
      </c>
      <c r="B6187" s="6" t="s">
        <v>28187</v>
      </c>
      <c r="C6187" s="6" t="s">
        <v>21</v>
      </c>
      <c r="D6187" s="6" t="str">
        <f t="shared" si="96"/>
        <v>m</v>
      </c>
    </row>
    <row r="6188" spans="1:4" x14ac:dyDescent="0.2">
      <c r="A6188" s="6" t="s">
        <v>14508</v>
      </c>
      <c r="B6188" s="6" t="s">
        <v>28187</v>
      </c>
      <c r="C6188" s="6" t="s">
        <v>21</v>
      </c>
      <c r="D6188" s="6" t="str">
        <f t="shared" si="96"/>
        <v>m</v>
      </c>
    </row>
    <row r="6189" spans="1:4" x14ac:dyDescent="0.2">
      <c r="A6189" s="6" t="s">
        <v>1993</v>
      </c>
      <c r="B6189" s="6" t="s">
        <v>28188</v>
      </c>
      <c r="C6189" s="6" t="s">
        <v>21</v>
      </c>
      <c r="D6189" s="6" t="str">
        <f t="shared" si="96"/>
        <v>m</v>
      </c>
    </row>
    <row r="6190" spans="1:4" x14ac:dyDescent="0.2">
      <c r="A6190" s="6" t="s">
        <v>14509</v>
      </c>
      <c r="B6190" s="6" t="s">
        <v>28188</v>
      </c>
      <c r="C6190" s="6" t="s">
        <v>21</v>
      </c>
      <c r="D6190" s="6" t="str">
        <f t="shared" si="96"/>
        <v>m</v>
      </c>
    </row>
    <row r="6191" spans="1:4" x14ac:dyDescent="0.2">
      <c r="A6191" s="6" t="s">
        <v>1994</v>
      </c>
      <c r="B6191" s="6" t="s">
        <v>28189</v>
      </c>
      <c r="C6191" s="6" t="s">
        <v>21</v>
      </c>
      <c r="D6191" s="6" t="str">
        <f t="shared" si="96"/>
        <v>m</v>
      </c>
    </row>
    <row r="6192" spans="1:4" x14ac:dyDescent="0.2">
      <c r="A6192" s="6" t="s">
        <v>14510</v>
      </c>
      <c r="B6192" s="6" t="s">
        <v>28189</v>
      </c>
      <c r="C6192" s="6" t="s">
        <v>21</v>
      </c>
      <c r="D6192" s="6" t="str">
        <f t="shared" si="96"/>
        <v>m</v>
      </c>
    </row>
    <row r="6193" spans="1:4" x14ac:dyDescent="0.2">
      <c r="A6193" s="6" t="s">
        <v>1995</v>
      </c>
      <c r="B6193" s="6" t="s">
        <v>28190</v>
      </c>
      <c r="C6193" s="6" t="s">
        <v>21</v>
      </c>
      <c r="D6193" s="6" t="str">
        <f t="shared" si="96"/>
        <v>m</v>
      </c>
    </row>
    <row r="6194" spans="1:4" x14ac:dyDescent="0.2">
      <c r="A6194" s="6" t="s">
        <v>14511</v>
      </c>
      <c r="B6194" s="6" t="s">
        <v>28190</v>
      </c>
      <c r="C6194" s="6" t="s">
        <v>21</v>
      </c>
      <c r="D6194" s="6" t="str">
        <f t="shared" si="96"/>
        <v>m</v>
      </c>
    </row>
    <row r="6195" spans="1:4" x14ac:dyDescent="0.2">
      <c r="A6195" s="6" t="s">
        <v>1996</v>
      </c>
      <c r="B6195" s="6" t="s">
        <v>28191</v>
      </c>
      <c r="C6195" s="6" t="s">
        <v>21</v>
      </c>
      <c r="D6195" s="6" t="str">
        <f t="shared" si="96"/>
        <v>m</v>
      </c>
    </row>
    <row r="6196" spans="1:4" x14ac:dyDescent="0.2">
      <c r="A6196" s="6" t="s">
        <v>14512</v>
      </c>
      <c r="B6196" s="6" t="s">
        <v>28191</v>
      </c>
      <c r="C6196" s="6" t="s">
        <v>21</v>
      </c>
      <c r="D6196" s="6" t="str">
        <f t="shared" si="96"/>
        <v>m</v>
      </c>
    </row>
    <row r="6197" spans="1:4" x14ac:dyDescent="0.2">
      <c r="A6197" s="6" t="s">
        <v>1997</v>
      </c>
      <c r="B6197" s="6" t="s">
        <v>28192</v>
      </c>
      <c r="C6197" s="6" t="s">
        <v>21</v>
      </c>
      <c r="D6197" s="6" t="str">
        <f t="shared" si="96"/>
        <v>m</v>
      </c>
    </row>
    <row r="6198" spans="1:4" x14ac:dyDescent="0.2">
      <c r="A6198" s="6" t="s">
        <v>14513</v>
      </c>
      <c r="B6198" s="6" t="s">
        <v>28192</v>
      </c>
      <c r="C6198" s="6" t="s">
        <v>21</v>
      </c>
      <c r="D6198" s="6" t="str">
        <f t="shared" si="96"/>
        <v>m</v>
      </c>
    </row>
    <row r="6199" spans="1:4" x14ac:dyDescent="0.2">
      <c r="A6199" s="6" t="s">
        <v>1998</v>
      </c>
      <c r="B6199" s="6" t="s">
        <v>28193</v>
      </c>
      <c r="C6199" s="6" t="s">
        <v>21</v>
      </c>
      <c r="D6199" s="6" t="str">
        <f t="shared" si="96"/>
        <v>m</v>
      </c>
    </row>
    <row r="6200" spans="1:4" x14ac:dyDescent="0.2">
      <c r="A6200" s="6" t="s">
        <v>14514</v>
      </c>
      <c r="B6200" s="6" t="s">
        <v>28193</v>
      </c>
      <c r="C6200" s="6" t="s">
        <v>21</v>
      </c>
      <c r="D6200" s="6" t="str">
        <f t="shared" si="96"/>
        <v>m</v>
      </c>
    </row>
    <row r="6201" spans="1:4" x14ac:dyDescent="0.2">
      <c r="A6201" s="6" t="s">
        <v>1999</v>
      </c>
      <c r="B6201" s="6" t="s">
        <v>28194</v>
      </c>
      <c r="C6201" s="6" t="s">
        <v>21</v>
      </c>
      <c r="D6201" s="6" t="str">
        <f t="shared" si="96"/>
        <v>m</v>
      </c>
    </row>
    <row r="6202" spans="1:4" x14ac:dyDescent="0.2">
      <c r="A6202" s="6" t="s">
        <v>14515</v>
      </c>
      <c r="B6202" s="6" t="s">
        <v>28194</v>
      </c>
      <c r="C6202" s="6" t="s">
        <v>21</v>
      </c>
      <c r="D6202" s="6" t="str">
        <f t="shared" si="96"/>
        <v>m</v>
      </c>
    </row>
    <row r="6203" spans="1:4" x14ac:dyDescent="0.2">
      <c r="A6203" s="6" t="s">
        <v>2000</v>
      </c>
      <c r="B6203" s="6" t="s">
        <v>28195</v>
      </c>
      <c r="C6203" s="6" t="s">
        <v>21</v>
      </c>
      <c r="D6203" s="6" t="str">
        <f t="shared" si="96"/>
        <v>m</v>
      </c>
    </row>
    <row r="6204" spans="1:4" x14ac:dyDescent="0.2">
      <c r="A6204" s="6" t="s">
        <v>14516</v>
      </c>
      <c r="B6204" s="6" t="s">
        <v>28195</v>
      </c>
      <c r="C6204" s="6" t="s">
        <v>21</v>
      </c>
      <c r="D6204" s="6" t="str">
        <f t="shared" si="96"/>
        <v>m</v>
      </c>
    </row>
    <row r="6205" spans="1:4" x14ac:dyDescent="0.2">
      <c r="A6205" s="6" t="s">
        <v>2001</v>
      </c>
      <c r="B6205" s="6" t="s">
        <v>28196</v>
      </c>
      <c r="C6205" s="6" t="s">
        <v>21</v>
      </c>
      <c r="D6205" s="6" t="str">
        <f t="shared" si="96"/>
        <v>m</v>
      </c>
    </row>
    <row r="6206" spans="1:4" x14ac:dyDescent="0.2">
      <c r="A6206" s="6" t="s">
        <v>14517</v>
      </c>
      <c r="B6206" s="6" t="s">
        <v>28196</v>
      </c>
      <c r="C6206" s="6" t="s">
        <v>21</v>
      </c>
      <c r="D6206" s="6" t="str">
        <f t="shared" si="96"/>
        <v>m</v>
      </c>
    </row>
    <row r="6207" spans="1:4" x14ac:dyDescent="0.2">
      <c r="A6207" s="6" t="s">
        <v>2002</v>
      </c>
      <c r="B6207" s="6" t="s">
        <v>28197</v>
      </c>
      <c r="C6207" s="6" t="s">
        <v>21</v>
      </c>
      <c r="D6207" s="6" t="str">
        <f t="shared" si="96"/>
        <v>m</v>
      </c>
    </row>
    <row r="6208" spans="1:4" x14ac:dyDescent="0.2">
      <c r="A6208" s="6" t="s">
        <v>14518</v>
      </c>
      <c r="B6208" s="6" t="s">
        <v>28197</v>
      </c>
      <c r="C6208" s="6" t="s">
        <v>21</v>
      </c>
      <c r="D6208" s="6" t="str">
        <f t="shared" si="96"/>
        <v>m</v>
      </c>
    </row>
    <row r="6209" spans="1:4" x14ac:dyDescent="0.2">
      <c r="A6209" s="6" t="s">
        <v>7480</v>
      </c>
      <c r="B6209" s="6" t="s">
        <v>28198</v>
      </c>
      <c r="C6209" s="6" t="s">
        <v>12</v>
      </c>
      <c r="D6209" s="6" t="str">
        <f t="shared" si="96"/>
        <v>un</v>
      </c>
    </row>
    <row r="6210" spans="1:4" x14ac:dyDescent="0.2">
      <c r="A6210" s="6" t="s">
        <v>14519</v>
      </c>
      <c r="B6210" s="6" t="s">
        <v>28198</v>
      </c>
      <c r="C6210" s="6" t="s">
        <v>12</v>
      </c>
      <c r="D6210" s="6" t="str">
        <f t="shared" ref="D6210:D6273" si="97">LOWER(C6210)</f>
        <v>un</v>
      </c>
    </row>
    <row r="6211" spans="1:4" x14ac:dyDescent="0.2">
      <c r="A6211" s="6" t="s">
        <v>7481</v>
      </c>
      <c r="B6211" s="6" t="s">
        <v>28199</v>
      </c>
      <c r="C6211" s="6" t="s">
        <v>12</v>
      </c>
      <c r="D6211" s="6" t="str">
        <f t="shared" si="97"/>
        <v>un</v>
      </c>
    </row>
    <row r="6212" spans="1:4" x14ac:dyDescent="0.2">
      <c r="A6212" s="6" t="s">
        <v>14520</v>
      </c>
      <c r="B6212" s="6" t="s">
        <v>28199</v>
      </c>
      <c r="C6212" s="6" t="s">
        <v>12</v>
      </c>
      <c r="D6212" s="6" t="str">
        <f t="shared" si="97"/>
        <v>un</v>
      </c>
    </row>
    <row r="6213" spans="1:4" x14ac:dyDescent="0.2">
      <c r="A6213" s="6" t="s">
        <v>7482</v>
      </c>
      <c r="B6213" s="6" t="s">
        <v>28200</v>
      </c>
      <c r="C6213" s="6" t="s">
        <v>12</v>
      </c>
      <c r="D6213" s="6" t="str">
        <f t="shared" si="97"/>
        <v>un</v>
      </c>
    </row>
    <row r="6214" spans="1:4" x14ac:dyDescent="0.2">
      <c r="A6214" s="6" t="s">
        <v>14521</v>
      </c>
      <c r="B6214" s="6" t="s">
        <v>28200</v>
      </c>
      <c r="C6214" s="6" t="s">
        <v>12</v>
      </c>
      <c r="D6214" s="6" t="str">
        <f t="shared" si="97"/>
        <v>un</v>
      </c>
    </row>
    <row r="6215" spans="1:4" x14ac:dyDescent="0.2">
      <c r="A6215" s="6" t="s">
        <v>2003</v>
      </c>
      <c r="B6215" s="6" t="s">
        <v>28201</v>
      </c>
      <c r="C6215" s="6" t="s">
        <v>12</v>
      </c>
      <c r="D6215" s="6" t="str">
        <f t="shared" si="97"/>
        <v>un</v>
      </c>
    </row>
    <row r="6216" spans="1:4" x14ac:dyDescent="0.2">
      <c r="A6216" s="6" t="s">
        <v>14522</v>
      </c>
      <c r="B6216" s="6" t="s">
        <v>28201</v>
      </c>
      <c r="C6216" s="6" t="s">
        <v>12</v>
      </c>
      <c r="D6216" s="6" t="str">
        <f t="shared" si="97"/>
        <v>un</v>
      </c>
    </row>
    <row r="6217" spans="1:4" x14ac:dyDescent="0.2">
      <c r="A6217" s="6" t="s">
        <v>2004</v>
      </c>
      <c r="B6217" s="6" t="s">
        <v>28202</v>
      </c>
      <c r="C6217" s="6" t="s">
        <v>12</v>
      </c>
      <c r="D6217" s="6" t="str">
        <f t="shared" si="97"/>
        <v>un</v>
      </c>
    </row>
    <row r="6218" spans="1:4" x14ac:dyDescent="0.2">
      <c r="A6218" s="6" t="s">
        <v>14523</v>
      </c>
      <c r="B6218" s="6" t="s">
        <v>28202</v>
      </c>
      <c r="C6218" s="6" t="s">
        <v>12</v>
      </c>
      <c r="D6218" s="6" t="str">
        <f t="shared" si="97"/>
        <v>un</v>
      </c>
    </row>
    <row r="6219" spans="1:4" x14ac:dyDescent="0.2">
      <c r="A6219" s="6" t="s">
        <v>2005</v>
      </c>
      <c r="B6219" s="6" t="s">
        <v>28203</v>
      </c>
      <c r="C6219" s="6" t="s">
        <v>12</v>
      </c>
      <c r="D6219" s="6" t="str">
        <f t="shared" si="97"/>
        <v>un</v>
      </c>
    </row>
    <row r="6220" spans="1:4" x14ac:dyDescent="0.2">
      <c r="A6220" s="6" t="s">
        <v>14524</v>
      </c>
      <c r="B6220" s="6" t="s">
        <v>28203</v>
      </c>
      <c r="C6220" s="6" t="s">
        <v>12</v>
      </c>
      <c r="D6220" s="6" t="str">
        <f t="shared" si="97"/>
        <v>un</v>
      </c>
    </row>
    <row r="6221" spans="1:4" x14ac:dyDescent="0.2">
      <c r="A6221" s="6" t="s">
        <v>2006</v>
      </c>
      <c r="B6221" s="6" t="s">
        <v>28204</v>
      </c>
      <c r="C6221" s="6" t="s">
        <v>12</v>
      </c>
      <c r="D6221" s="6" t="str">
        <f t="shared" si="97"/>
        <v>un</v>
      </c>
    </row>
    <row r="6222" spans="1:4" x14ac:dyDescent="0.2">
      <c r="A6222" s="6" t="s">
        <v>14525</v>
      </c>
      <c r="B6222" s="6" t="s">
        <v>28204</v>
      </c>
      <c r="C6222" s="6" t="s">
        <v>12</v>
      </c>
      <c r="D6222" s="6" t="str">
        <f t="shared" si="97"/>
        <v>un</v>
      </c>
    </row>
    <row r="6223" spans="1:4" x14ac:dyDescent="0.2">
      <c r="A6223" s="6" t="s">
        <v>2007</v>
      </c>
      <c r="B6223" s="6" t="s">
        <v>28205</v>
      </c>
      <c r="C6223" s="6" t="s">
        <v>12</v>
      </c>
      <c r="D6223" s="6" t="str">
        <f t="shared" si="97"/>
        <v>un</v>
      </c>
    </row>
    <row r="6224" spans="1:4" x14ac:dyDescent="0.2">
      <c r="A6224" s="6" t="s">
        <v>14526</v>
      </c>
      <c r="B6224" s="6" t="s">
        <v>28205</v>
      </c>
      <c r="C6224" s="6" t="s">
        <v>12</v>
      </c>
      <c r="D6224" s="6" t="str">
        <f t="shared" si="97"/>
        <v>un</v>
      </c>
    </row>
    <row r="6225" spans="1:4" x14ac:dyDescent="0.2">
      <c r="A6225" s="6" t="s">
        <v>2008</v>
      </c>
      <c r="B6225" s="6" t="s">
        <v>28206</v>
      </c>
      <c r="C6225" s="6" t="s">
        <v>12</v>
      </c>
      <c r="D6225" s="6" t="str">
        <f t="shared" si="97"/>
        <v>un</v>
      </c>
    </row>
    <row r="6226" spans="1:4" x14ac:dyDescent="0.2">
      <c r="A6226" s="6" t="s">
        <v>14527</v>
      </c>
      <c r="B6226" s="6" t="s">
        <v>28206</v>
      </c>
      <c r="C6226" s="6" t="s">
        <v>12</v>
      </c>
      <c r="D6226" s="6" t="str">
        <f t="shared" si="97"/>
        <v>un</v>
      </c>
    </row>
    <row r="6227" spans="1:4" x14ac:dyDescent="0.2">
      <c r="A6227" s="6" t="s">
        <v>7483</v>
      </c>
      <c r="B6227" s="6" t="s">
        <v>28207</v>
      </c>
      <c r="C6227" s="6" t="s">
        <v>12</v>
      </c>
      <c r="D6227" s="6" t="str">
        <f t="shared" si="97"/>
        <v>un</v>
      </c>
    </row>
    <row r="6228" spans="1:4" x14ac:dyDescent="0.2">
      <c r="A6228" s="6" t="s">
        <v>14528</v>
      </c>
      <c r="B6228" s="6" t="s">
        <v>28207</v>
      </c>
      <c r="C6228" s="6" t="s">
        <v>12</v>
      </c>
      <c r="D6228" s="6" t="str">
        <f t="shared" si="97"/>
        <v>un</v>
      </c>
    </row>
    <row r="6229" spans="1:4" x14ac:dyDescent="0.2">
      <c r="A6229" s="6" t="s">
        <v>7484</v>
      </c>
      <c r="B6229" s="6" t="s">
        <v>28208</v>
      </c>
      <c r="C6229" s="6" t="s">
        <v>12</v>
      </c>
      <c r="D6229" s="6" t="str">
        <f t="shared" si="97"/>
        <v>un</v>
      </c>
    </row>
    <row r="6230" spans="1:4" x14ac:dyDescent="0.2">
      <c r="A6230" s="6" t="s">
        <v>14529</v>
      </c>
      <c r="B6230" s="6" t="s">
        <v>28208</v>
      </c>
      <c r="C6230" s="6" t="s">
        <v>12</v>
      </c>
      <c r="D6230" s="6" t="str">
        <f t="shared" si="97"/>
        <v>un</v>
      </c>
    </row>
    <row r="6231" spans="1:4" x14ac:dyDescent="0.2">
      <c r="A6231" s="6" t="s">
        <v>2009</v>
      </c>
      <c r="B6231" s="6" t="s">
        <v>28209</v>
      </c>
      <c r="C6231" s="6" t="s">
        <v>12</v>
      </c>
      <c r="D6231" s="6" t="str">
        <f t="shared" si="97"/>
        <v>un</v>
      </c>
    </row>
    <row r="6232" spans="1:4" x14ac:dyDescent="0.2">
      <c r="A6232" s="6" t="s">
        <v>14530</v>
      </c>
      <c r="B6232" s="6" t="s">
        <v>28209</v>
      </c>
      <c r="C6232" s="6" t="s">
        <v>12</v>
      </c>
      <c r="D6232" s="6" t="str">
        <f t="shared" si="97"/>
        <v>un</v>
      </c>
    </row>
    <row r="6233" spans="1:4" x14ac:dyDescent="0.2">
      <c r="A6233" s="6" t="s">
        <v>2010</v>
      </c>
      <c r="B6233" s="6" t="s">
        <v>28210</v>
      </c>
      <c r="C6233" s="6" t="s">
        <v>12</v>
      </c>
      <c r="D6233" s="6" t="str">
        <f t="shared" si="97"/>
        <v>un</v>
      </c>
    </row>
    <row r="6234" spans="1:4" x14ac:dyDescent="0.2">
      <c r="A6234" s="6" t="s">
        <v>14531</v>
      </c>
      <c r="B6234" s="6" t="s">
        <v>28210</v>
      </c>
      <c r="C6234" s="6" t="s">
        <v>12</v>
      </c>
      <c r="D6234" s="6" t="str">
        <f t="shared" si="97"/>
        <v>un</v>
      </c>
    </row>
    <row r="6235" spans="1:4" x14ac:dyDescent="0.2">
      <c r="A6235" s="6" t="s">
        <v>2011</v>
      </c>
      <c r="B6235" s="6" t="s">
        <v>28211</v>
      </c>
      <c r="C6235" s="6" t="s">
        <v>12</v>
      </c>
      <c r="D6235" s="6" t="str">
        <f t="shared" si="97"/>
        <v>un</v>
      </c>
    </row>
    <row r="6236" spans="1:4" x14ac:dyDescent="0.2">
      <c r="A6236" s="6" t="s">
        <v>14532</v>
      </c>
      <c r="B6236" s="6" t="s">
        <v>28211</v>
      </c>
      <c r="C6236" s="6" t="s">
        <v>12</v>
      </c>
      <c r="D6236" s="6" t="str">
        <f t="shared" si="97"/>
        <v>un</v>
      </c>
    </row>
    <row r="6237" spans="1:4" x14ac:dyDescent="0.2">
      <c r="A6237" s="6" t="s">
        <v>2012</v>
      </c>
      <c r="B6237" s="6" t="s">
        <v>28212</v>
      </c>
      <c r="C6237" s="6" t="s">
        <v>12</v>
      </c>
      <c r="D6237" s="6" t="str">
        <f t="shared" si="97"/>
        <v>un</v>
      </c>
    </row>
    <row r="6238" spans="1:4" x14ac:dyDescent="0.2">
      <c r="A6238" s="6" t="s">
        <v>14533</v>
      </c>
      <c r="B6238" s="6" t="s">
        <v>28212</v>
      </c>
      <c r="C6238" s="6" t="s">
        <v>12</v>
      </c>
      <c r="D6238" s="6" t="str">
        <f t="shared" si="97"/>
        <v>un</v>
      </c>
    </row>
    <row r="6239" spans="1:4" x14ac:dyDescent="0.2">
      <c r="A6239" s="6" t="s">
        <v>2013</v>
      </c>
      <c r="B6239" s="6" t="s">
        <v>28213</v>
      </c>
      <c r="C6239" s="6" t="s">
        <v>12</v>
      </c>
      <c r="D6239" s="6" t="str">
        <f t="shared" si="97"/>
        <v>un</v>
      </c>
    </row>
    <row r="6240" spans="1:4" x14ac:dyDescent="0.2">
      <c r="A6240" s="6" t="s">
        <v>14534</v>
      </c>
      <c r="B6240" s="6" t="s">
        <v>28213</v>
      </c>
      <c r="C6240" s="6" t="s">
        <v>12</v>
      </c>
      <c r="D6240" s="6" t="str">
        <f t="shared" si="97"/>
        <v>un</v>
      </c>
    </row>
    <row r="6241" spans="1:4" x14ac:dyDescent="0.2">
      <c r="A6241" s="6" t="s">
        <v>2014</v>
      </c>
      <c r="B6241" s="6" t="s">
        <v>28214</v>
      </c>
      <c r="C6241" s="6" t="s">
        <v>12</v>
      </c>
      <c r="D6241" s="6" t="str">
        <f t="shared" si="97"/>
        <v>un</v>
      </c>
    </row>
    <row r="6242" spans="1:4" x14ac:dyDescent="0.2">
      <c r="A6242" s="6" t="s">
        <v>14535</v>
      </c>
      <c r="B6242" s="6" t="s">
        <v>28214</v>
      </c>
      <c r="C6242" s="6" t="s">
        <v>12</v>
      </c>
      <c r="D6242" s="6" t="str">
        <f t="shared" si="97"/>
        <v>un</v>
      </c>
    </row>
    <row r="6243" spans="1:4" x14ac:dyDescent="0.2">
      <c r="A6243" s="6" t="s">
        <v>2015</v>
      </c>
      <c r="B6243" s="6" t="s">
        <v>28215</v>
      </c>
      <c r="C6243" s="6" t="s">
        <v>12</v>
      </c>
      <c r="D6243" s="6" t="str">
        <f t="shared" si="97"/>
        <v>un</v>
      </c>
    </row>
    <row r="6244" spans="1:4" x14ac:dyDescent="0.2">
      <c r="A6244" s="6" t="s">
        <v>14536</v>
      </c>
      <c r="B6244" s="6" t="s">
        <v>28215</v>
      </c>
      <c r="C6244" s="6" t="s">
        <v>12</v>
      </c>
      <c r="D6244" s="6" t="str">
        <f t="shared" si="97"/>
        <v>un</v>
      </c>
    </row>
    <row r="6245" spans="1:4" x14ac:dyDescent="0.2">
      <c r="A6245" s="6" t="s">
        <v>2016</v>
      </c>
      <c r="B6245" s="6" t="s">
        <v>28216</v>
      </c>
      <c r="C6245" s="6" t="s">
        <v>12</v>
      </c>
      <c r="D6245" s="6" t="str">
        <f t="shared" si="97"/>
        <v>un</v>
      </c>
    </row>
    <row r="6246" spans="1:4" x14ac:dyDescent="0.2">
      <c r="A6246" s="6" t="s">
        <v>14537</v>
      </c>
      <c r="B6246" s="6" t="s">
        <v>28216</v>
      </c>
      <c r="C6246" s="6" t="s">
        <v>12</v>
      </c>
      <c r="D6246" s="6" t="str">
        <f t="shared" si="97"/>
        <v>un</v>
      </c>
    </row>
    <row r="6247" spans="1:4" x14ac:dyDescent="0.2">
      <c r="A6247" s="6" t="s">
        <v>2017</v>
      </c>
      <c r="B6247" s="6" t="s">
        <v>28217</v>
      </c>
      <c r="C6247" s="6" t="s">
        <v>12</v>
      </c>
      <c r="D6247" s="6" t="str">
        <f t="shared" si="97"/>
        <v>un</v>
      </c>
    </row>
    <row r="6248" spans="1:4" x14ac:dyDescent="0.2">
      <c r="A6248" s="6" t="s">
        <v>14538</v>
      </c>
      <c r="B6248" s="6" t="s">
        <v>28217</v>
      </c>
      <c r="C6248" s="6" t="s">
        <v>12</v>
      </c>
      <c r="D6248" s="6" t="str">
        <f t="shared" si="97"/>
        <v>un</v>
      </c>
    </row>
    <row r="6249" spans="1:4" x14ac:dyDescent="0.2">
      <c r="A6249" s="6" t="s">
        <v>7485</v>
      </c>
      <c r="B6249" s="6" t="s">
        <v>28218</v>
      </c>
      <c r="C6249" s="6" t="s">
        <v>12</v>
      </c>
      <c r="D6249" s="6" t="str">
        <f t="shared" si="97"/>
        <v>un</v>
      </c>
    </row>
    <row r="6250" spans="1:4" x14ac:dyDescent="0.2">
      <c r="A6250" s="6" t="s">
        <v>14539</v>
      </c>
      <c r="B6250" s="6" t="s">
        <v>28218</v>
      </c>
      <c r="C6250" s="6" t="s">
        <v>12</v>
      </c>
      <c r="D6250" s="6" t="str">
        <f t="shared" si="97"/>
        <v>un</v>
      </c>
    </row>
    <row r="6251" spans="1:4" x14ac:dyDescent="0.2">
      <c r="A6251" s="6" t="s">
        <v>7486</v>
      </c>
      <c r="B6251" s="6" t="s">
        <v>28219</v>
      </c>
      <c r="C6251" s="6" t="s">
        <v>12</v>
      </c>
      <c r="D6251" s="6" t="str">
        <f t="shared" si="97"/>
        <v>un</v>
      </c>
    </row>
    <row r="6252" spans="1:4" x14ac:dyDescent="0.2">
      <c r="A6252" s="6" t="s">
        <v>14540</v>
      </c>
      <c r="B6252" s="6" t="s">
        <v>28219</v>
      </c>
      <c r="C6252" s="6" t="s">
        <v>12</v>
      </c>
      <c r="D6252" s="6" t="str">
        <f t="shared" si="97"/>
        <v>un</v>
      </c>
    </row>
    <row r="6253" spans="1:4" x14ac:dyDescent="0.2">
      <c r="A6253" s="6" t="s">
        <v>2018</v>
      </c>
      <c r="B6253" s="6" t="s">
        <v>28220</v>
      </c>
      <c r="C6253" s="6" t="s">
        <v>12</v>
      </c>
      <c r="D6253" s="6" t="str">
        <f t="shared" si="97"/>
        <v>un</v>
      </c>
    </row>
    <row r="6254" spans="1:4" x14ac:dyDescent="0.2">
      <c r="A6254" s="6" t="s">
        <v>14541</v>
      </c>
      <c r="B6254" s="6" t="s">
        <v>28220</v>
      </c>
      <c r="C6254" s="6" t="s">
        <v>12</v>
      </c>
      <c r="D6254" s="6" t="str">
        <f t="shared" si="97"/>
        <v>un</v>
      </c>
    </row>
    <row r="6255" spans="1:4" x14ac:dyDescent="0.2">
      <c r="A6255" s="6" t="s">
        <v>2019</v>
      </c>
      <c r="B6255" s="6" t="s">
        <v>28221</v>
      </c>
      <c r="C6255" s="6" t="s">
        <v>12</v>
      </c>
      <c r="D6255" s="6" t="str">
        <f t="shared" si="97"/>
        <v>un</v>
      </c>
    </row>
    <row r="6256" spans="1:4" x14ac:dyDescent="0.2">
      <c r="A6256" s="6" t="s">
        <v>14542</v>
      </c>
      <c r="B6256" s="6" t="s">
        <v>28221</v>
      </c>
      <c r="C6256" s="6" t="s">
        <v>12</v>
      </c>
      <c r="D6256" s="6" t="str">
        <f t="shared" si="97"/>
        <v>un</v>
      </c>
    </row>
    <row r="6257" spans="1:4" x14ac:dyDescent="0.2">
      <c r="A6257" s="6" t="s">
        <v>2020</v>
      </c>
      <c r="B6257" s="6" t="s">
        <v>28222</v>
      </c>
      <c r="C6257" s="6" t="s">
        <v>12</v>
      </c>
      <c r="D6257" s="6" t="str">
        <f t="shared" si="97"/>
        <v>un</v>
      </c>
    </row>
    <row r="6258" spans="1:4" x14ac:dyDescent="0.2">
      <c r="A6258" s="6" t="s">
        <v>14543</v>
      </c>
      <c r="B6258" s="6" t="s">
        <v>28222</v>
      </c>
      <c r="C6258" s="6" t="s">
        <v>12</v>
      </c>
      <c r="D6258" s="6" t="str">
        <f t="shared" si="97"/>
        <v>un</v>
      </c>
    </row>
    <row r="6259" spans="1:4" x14ac:dyDescent="0.2">
      <c r="A6259" s="6" t="s">
        <v>2021</v>
      </c>
      <c r="B6259" s="6" t="s">
        <v>28223</v>
      </c>
      <c r="C6259" s="6" t="s">
        <v>12</v>
      </c>
      <c r="D6259" s="6" t="str">
        <f t="shared" si="97"/>
        <v>un</v>
      </c>
    </row>
    <row r="6260" spans="1:4" x14ac:dyDescent="0.2">
      <c r="A6260" s="6" t="s">
        <v>14544</v>
      </c>
      <c r="B6260" s="6" t="s">
        <v>28223</v>
      </c>
      <c r="C6260" s="6" t="s">
        <v>12</v>
      </c>
      <c r="D6260" s="6" t="str">
        <f t="shared" si="97"/>
        <v>un</v>
      </c>
    </row>
    <row r="6261" spans="1:4" x14ac:dyDescent="0.2">
      <c r="A6261" s="6" t="s">
        <v>2022</v>
      </c>
      <c r="B6261" s="6" t="s">
        <v>28224</v>
      </c>
      <c r="C6261" s="6" t="s">
        <v>12</v>
      </c>
      <c r="D6261" s="6" t="str">
        <f t="shared" si="97"/>
        <v>un</v>
      </c>
    </row>
    <row r="6262" spans="1:4" x14ac:dyDescent="0.2">
      <c r="A6262" s="6" t="s">
        <v>14545</v>
      </c>
      <c r="B6262" s="6" t="s">
        <v>28224</v>
      </c>
      <c r="C6262" s="6" t="s">
        <v>12</v>
      </c>
      <c r="D6262" s="6" t="str">
        <f t="shared" si="97"/>
        <v>un</v>
      </c>
    </row>
    <row r="6263" spans="1:4" x14ac:dyDescent="0.2">
      <c r="A6263" s="6" t="s">
        <v>2023</v>
      </c>
      <c r="B6263" s="6" t="s">
        <v>28225</v>
      </c>
      <c r="C6263" s="6" t="s">
        <v>12</v>
      </c>
      <c r="D6263" s="6" t="str">
        <f t="shared" si="97"/>
        <v>un</v>
      </c>
    </row>
    <row r="6264" spans="1:4" x14ac:dyDescent="0.2">
      <c r="A6264" s="6" t="s">
        <v>14546</v>
      </c>
      <c r="B6264" s="6" t="s">
        <v>28225</v>
      </c>
      <c r="C6264" s="6" t="s">
        <v>12</v>
      </c>
      <c r="D6264" s="6" t="str">
        <f t="shared" si="97"/>
        <v>un</v>
      </c>
    </row>
    <row r="6265" spans="1:4" x14ac:dyDescent="0.2">
      <c r="A6265" s="6" t="s">
        <v>2024</v>
      </c>
      <c r="B6265" s="6" t="s">
        <v>28226</v>
      </c>
      <c r="C6265" s="6" t="s">
        <v>12</v>
      </c>
      <c r="D6265" s="6" t="str">
        <f t="shared" si="97"/>
        <v>un</v>
      </c>
    </row>
    <row r="6266" spans="1:4" x14ac:dyDescent="0.2">
      <c r="A6266" s="6" t="s">
        <v>14547</v>
      </c>
      <c r="B6266" s="6" t="s">
        <v>28226</v>
      </c>
      <c r="C6266" s="6" t="s">
        <v>12</v>
      </c>
      <c r="D6266" s="6" t="str">
        <f t="shared" si="97"/>
        <v>un</v>
      </c>
    </row>
    <row r="6267" spans="1:4" x14ac:dyDescent="0.2">
      <c r="A6267" s="6" t="s">
        <v>7487</v>
      </c>
      <c r="B6267" s="6" t="s">
        <v>28227</v>
      </c>
      <c r="C6267" s="6" t="s">
        <v>12</v>
      </c>
      <c r="D6267" s="6" t="str">
        <f t="shared" si="97"/>
        <v>un</v>
      </c>
    </row>
    <row r="6268" spans="1:4" x14ac:dyDescent="0.2">
      <c r="A6268" s="6" t="s">
        <v>14548</v>
      </c>
      <c r="B6268" s="6" t="s">
        <v>28227</v>
      </c>
      <c r="C6268" s="6" t="s">
        <v>12</v>
      </c>
      <c r="D6268" s="6" t="str">
        <f t="shared" si="97"/>
        <v>un</v>
      </c>
    </row>
    <row r="6269" spans="1:4" x14ac:dyDescent="0.2">
      <c r="A6269" s="6" t="s">
        <v>7488</v>
      </c>
      <c r="B6269" s="6" t="s">
        <v>28228</v>
      </c>
      <c r="C6269" s="6" t="s">
        <v>12</v>
      </c>
      <c r="D6269" s="6" t="str">
        <f t="shared" si="97"/>
        <v>un</v>
      </c>
    </row>
    <row r="6270" spans="1:4" x14ac:dyDescent="0.2">
      <c r="A6270" s="6" t="s">
        <v>14549</v>
      </c>
      <c r="B6270" s="6" t="s">
        <v>28228</v>
      </c>
      <c r="C6270" s="6" t="s">
        <v>12</v>
      </c>
      <c r="D6270" s="6" t="str">
        <f t="shared" si="97"/>
        <v>un</v>
      </c>
    </row>
    <row r="6271" spans="1:4" x14ac:dyDescent="0.2">
      <c r="A6271" s="6" t="s">
        <v>7489</v>
      </c>
      <c r="B6271" s="6" t="s">
        <v>28229</v>
      </c>
      <c r="C6271" s="6" t="s">
        <v>12</v>
      </c>
      <c r="D6271" s="6" t="str">
        <f t="shared" si="97"/>
        <v>un</v>
      </c>
    </row>
    <row r="6272" spans="1:4" x14ac:dyDescent="0.2">
      <c r="A6272" s="6" t="s">
        <v>14550</v>
      </c>
      <c r="B6272" s="6" t="s">
        <v>28229</v>
      </c>
      <c r="C6272" s="6" t="s">
        <v>12</v>
      </c>
      <c r="D6272" s="6" t="str">
        <f t="shared" si="97"/>
        <v>un</v>
      </c>
    </row>
    <row r="6273" spans="1:4" x14ac:dyDescent="0.2">
      <c r="A6273" s="6" t="s">
        <v>7490</v>
      </c>
      <c r="B6273" s="6" t="s">
        <v>28230</v>
      </c>
      <c r="C6273" s="6" t="s">
        <v>12</v>
      </c>
      <c r="D6273" s="6" t="str">
        <f t="shared" si="97"/>
        <v>un</v>
      </c>
    </row>
    <row r="6274" spans="1:4" x14ac:dyDescent="0.2">
      <c r="A6274" s="6" t="s">
        <v>14551</v>
      </c>
      <c r="B6274" s="6" t="s">
        <v>28230</v>
      </c>
      <c r="C6274" s="6" t="s">
        <v>12</v>
      </c>
      <c r="D6274" s="6" t="str">
        <f t="shared" ref="D6274:D6337" si="98">LOWER(C6274)</f>
        <v>un</v>
      </c>
    </row>
    <row r="6275" spans="1:4" x14ac:dyDescent="0.2">
      <c r="A6275" s="6" t="s">
        <v>7491</v>
      </c>
      <c r="B6275" s="6" t="s">
        <v>28231</v>
      </c>
      <c r="C6275" s="6" t="s">
        <v>12</v>
      </c>
      <c r="D6275" s="6" t="str">
        <f t="shared" si="98"/>
        <v>un</v>
      </c>
    </row>
    <row r="6276" spans="1:4" x14ac:dyDescent="0.2">
      <c r="A6276" s="6" t="s">
        <v>14552</v>
      </c>
      <c r="B6276" s="6" t="s">
        <v>28231</v>
      </c>
      <c r="C6276" s="6" t="s">
        <v>12</v>
      </c>
      <c r="D6276" s="6" t="str">
        <f t="shared" si="98"/>
        <v>un</v>
      </c>
    </row>
    <row r="6277" spans="1:4" x14ac:dyDescent="0.2">
      <c r="A6277" s="6" t="s">
        <v>2025</v>
      </c>
      <c r="B6277" s="6" t="s">
        <v>28232</v>
      </c>
      <c r="C6277" s="6" t="s">
        <v>12</v>
      </c>
      <c r="D6277" s="6" t="str">
        <f t="shared" si="98"/>
        <v>un</v>
      </c>
    </row>
    <row r="6278" spans="1:4" x14ac:dyDescent="0.2">
      <c r="A6278" s="6" t="s">
        <v>14553</v>
      </c>
      <c r="B6278" s="6" t="s">
        <v>28232</v>
      </c>
      <c r="C6278" s="6" t="s">
        <v>12</v>
      </c>
      <c r="D6278" s="6" t="str">
        <f t="shared" si="98"/>
        <v>un</v>
      </c>
    </row>
    <row r="6279" spans="1:4" x14ac:dyDescent="0.2">
      <c r="A6279" s="6" t="s">
        <v>2026</v>
      </c>
      <c r="B6279" s="6" t="s">
        <v>28233</v>
      </c>
      <c r="C6279" s="6" t="s">
        <v>12</v>
      </c>
      <c r="D6279" s="6" t="str">
        <f t="shared" si="98"/>
        <v>un</v>
      </c>
    </row>
    <row r="6280" spans="1:4" x14ac:dyDescent="0.2">
      <c r="A6280" s="6" t="s">
        <v>14554</v>
      </c>
      <c r="B6280" s="6" t="s">
        <v>28233</v>
      </c>
      <c r="C6280" s="6" t="s">
        <v>12</v>
      </c>
      <c r="D6280" s="6" t="str">
        <f t="shared" si="98"/>
        <v>un</v>
      </c>
    </row>
    <row r="6281" spans="1:4" x14ac:dyDescent="0.2">
      <c r="A6281" s="6" t="s">
        <v>7492</v>
      </c>
      <c r="B6281" s="6" t="s">
        <v>28234</v>
      </c>
      <c r="C6281" s="6" t="s">
        <v>12</v>
      </c>
      <c r="D6281" s="6" t="str">
        <f t="shared" si="98"/>
        <v>un</v>
      </c>
    </row>
    <row r="6282" spans="1:4" x14ac:dyDescent="0.2">
      <c r="A6282" s="6" t="s">
        <v>14555</v>
      </c>
      <c r="B6282" s="6" t="s">
        <v>28234</v>
      </c>
      <c r="C6282" s="6" t="s">
        <v>12</v>
      </c>
      <c r="D6282" s="6" t="str">
        <f t="shared" si="98"/>
        <v>un</v>
      </c>
    </row>
    <row r="6283" spans="1:4" x14ac:dyDescent="0.2">
      <c r="A6283" s="6" t="s">
        <v>2027</v>
      </c>
      <c r="B6283" s="6" t="s">
        <v>28235</v>
      </c>
      <c r="C6283" s="6" t="s">
        <v>12</v>
      </c>
      <c r="D6283" s="6" t="str">
        <f t="shared" si="98"/>
        <v>un</v>
      </c>
    </row>
    <row r="6284" spans="1:4" x14ac:dyDescent="0.2">
      <c r="A6284" s="6" t="s">
        <v>14556</v>
      </c>
      <c r="B6284" s="6" t="s">
        <v>28235</v>
      </c>
      <c r="C6284" s="6" t="s">
        <v>12</v>
      </c>
      <c r="D6284" s="6" t="str">
        <f t="shared" si="98"/>
        <v>un</v>
      </c>
    </row>
    <row r="6285" spans="1:4" x14ac:dyDescent="0.2">
      <c r="A6285" s="6" t="s">
        <v>2028</v>
      </c>
      <c r="B6285" s="6" t="s">
        <v>28236</v>
      </c>
      <c r="C6285" s="6" t="s">
        <v>12</v>
      </c>
      <c r="D6285" s="6" t="str">
        <f t="shared" si="98"/>
        <v>un</v>
      </c>
    </row>
    <row r="6286" spans="1:4" x14ac:dyDescent="0.2">
      <c r="A6286" s="6" t="s">
        <v>14557</v>
      </c>
      <c r="B6286" s="6" t="s">
        <v>28236</v>
      </c>
      <c r="C6286" s="6" t="s">
        <v>12</v>
      </c>
      <c r="D6286" s="6" t="str">
        <f t="shared" si="98"/>
        <v>un</v>
      </c>
    </row>
    <row r="6287" spans="1:4" x14ac:dyDescent="0.2">
      <c r="A6287" s="6" t="s">
        <v>2029</v>
      </c>
      <c r="B6287" s="6" t="s">
        <v>28237</v>
      </c>
      <c r="C6287" s="6" t="s">
        <v>12</v>
      </c>
      <c r="D6287" s="6" t="str">
        <f t="shared" si="98"/>
        <v>un</v>
      </c>
    </row>
    <row r="6288" spans="1:4" x14ac:dyDescent="0.2">
      <c r="A6288" s="6" t="s">
        <v>14558</v>
      </c>
      <c r="B6288" s="6" t="s">
        <v>28237</v>
      </c>
      <c r="C6288" s="6" t="s">
        <v>12</v>
      </c>
      <c r="D6288" s="6" t="str">
        <f t="shared" si="98"/>
        <v>un</v>
      </c>
    </row>
    <row r="6289" spans="1:4" x14ac:dyDescent="0.2">
      <c r="A6289" s="6" t="s">
        <v>2030</v>
      </c>
      <c r="B6289" s="6" t="s">
        <v>28238</v>
      </c>
      <c r="C6289" s="6" t="s">
        <v>12</v>
      </c>
      <c r="D6289" s="6" t="str">
        <f t="shared" si="98"/>
        <v>un</v>
      </c>
    </row>
    <row r="6290" spans="1:4" x14ac:dyDescent="0.2">
      <c r="A6290" s="6" t="s">
        <v>14559</v>
      </c>
      <c r="B6290" s="6" t="s">
        <v>28238</v>
      </c>
      <c r="C6290" s="6" t="s">
        <v>12</v>
      </c>
      <c r="D6290" s="6" t="str">
        <f t="shared" si="98"/>
        <v>un</v>
      </c>
    </row>
    <row r="6291" spans="1:4" x14ac:dyDescent="0.2">
      <c r="A6291" s="6" t="s">
        <v>2031</v>
      </c>
      <c r="B6291" s="6" t="s">
        <v>28239</v>
      </c>
      <c r="C6291" s="6" t="s">
        <v>12</v>
      </c>
      <c r="D6291" s="6" t="str">
        <f t="shared" si="98"/>
        <v>un</v>
      </c>
    </row>
    <row r="6292" spans="1:4" x14ac:dyDescent="0.2">
      <c r="A6292" s="6" t="s">
        <v>14560</v>
      </c>
      <c r="B6292" s="6" t="s">
        <v>28239</v>
      </c>
      <c r="C6292" s="6" t="s">
        <v>12</v>
      </c>
      <c r="D6292" s="6" t="str">
        <f t="shared" si="98"/>
        <v>un</v>
      </c>
    </row>
    <row r="6293" spans="1:4" x14ac:dyDescent="0.2">
      <c r="A6293" s="6" t="s">
        <v>2032</v>
      </c>
      <c r="B6293" s="6" t="s">
        <v>28240</v>
      </c>
      <c r="C6293" s="6" t="s">
        <v>12</v>
      </c>
      <c r="D6293" s="6" t="str">
        <f t="shared" si="98"/>
        <v>un</v>
      </c>
    </row>
    <row r="6294" spans="1:4" x14ac:dyDescent="0.2">
      <c r="A6294" s="6" t="s">
        <v>14561</v>
      </c>
      <c r="B6294" s="6" t="s">
        <v>28240</v>
      </c>
      <c r="C6294" s="6" t="s">
        <v>12</v>
      </c>
      <c r="D6294" s="6" t="str">
        <f t="shared" si="98"/>
        <v>un</v>
      </c>
    </row>
    <row r="6295" spans="1:4" x14ac:dyDescent="0.2">
      <c r="A6295" s="6" t="s">
        <v>2033</v>
      </c>
      <c r="B6295" s="6" t="s">
        <v>28241</v>
      </c>
      <c r="C6295" s="6" t="s">
        <v>12</v>
      </c>
      <c r="D6295" s="6" t="str">
        <f t="shared" si="98"/>
        <v>un</v>
      </c>
    </row>
    <row r="6296" spans="1:4" x14ac:dyDescent="0.2">
      <c r="A6296" s="6" t="s">
        <v>14562</v>
      </c>
      <c r="B6296" s="6" t="s">
        <v>28241</v>
      </c>
      <c r="C6296" s="6" t="s">
        <v>12</v>
      </c>
      <c r="D6296" s="6" t="str">
        <f t="shared" si="98"/>
        <v>un</v>
      </c>
    </row>
    <row r="6297" spans="1:4" x14ac:dyDescent="0.2">
      <c r="A6297" s="6" t="s">
        <v>2034</v>
      </c>
      <c r="B6297" s="6" t="s">
        <v>28242</v>
      </c>
      <c r="C6297" s="6" t="s">
        <v>12</v>
      </c>
      <c r="D6297" s="6" t="str">
        <f t="shared" si="98"/>
        <v>un</v>
      </c>
    </row>
    <row r="6298" spans="1:4" x14ac:dyDescent="0.2">
      <c r="A6298" s="6" t="s">
        <v>14563</v>
      </c>
      <c r="B6298" s="6" t="s">
        <v>28242</v>
      </c>
      <c r="C6298" s="6" t="s">
        <v>12</v>
      </c>
      <c r="D6298" s="6" t="str">
        <f t="shared" si="98"/>
        <v>un</v>
      </c>
    </row>
    <row r="6299" spans="1:4" x14ac:dyDescent="0.2">
      <c r="A6299" s="6" t="s">
        <v>2035</v>
      </c>
      <c r="B6299" s="6" t="s">
        <v>28243</v>
      </c>
      <c r="C6299" s="6" t="s">
        <v>12</v>
      </c>
      <c r="D6299" s="6" t="str">
        <f t="shared" si="98"/>
        <v>un</v>
      </c>
    </row>
    <row r="6300" spans="1:4" x14ac:dyDescent="0.2">
      <c r="A6300" s="6" t="s">
        <v>14564</v>
      </c>
      <c r="B6300" s="6" t="s">
        <v>28243</v>
      </c>
      <c r="C6300" s="6" t="s">
        <v>12</v>
      </c>
      <c r="D6300" s="6" t="str">
        <f t="shared" si="98"/>
        <v>un</v>
      </c>
    </row>
    <row r="6301" spans="1:4" x14ac:dyDescent="0.2">
      <c r="A6301" s="6" t="s">
        <v>7493</v>
      </c>
      <c r="B6301" s="6" t="s">
        <v>28244</v>
      </c>
      <c r="C6301" s="6" t="s">
        <v>12</v>
      </c>
      <c r="D6301" s="6" t="str">
        <f t="shared" si="98"/>
        <v>un</v>
      </c>
    </row>
    <row r="6302" spans="1:4" x14ac:dyDescent="0.2">
      <c r="A6302" s="6" t="s">
        <v>14565</v>
      </c>
      <c r="B6302" s="6" t="s">
        <v>28244</v>
      </c>
      <c r="C6302" s="6" t="s">
        <v>12</v>
      </c>
      <c r="D6302" s="6" t="str">
        <f t="shared" si="98"/>
        <v>un</v>
      </c>
    </row>
    <row r="6303" spans="1:4" x14ac:dyDescent="0.2">
      <c r="A6303" s="6" t="s">
        <v>7494</v>
      </c>
      <c r="B6303" s="6" t="s">
        <v>28245</v>
      </c>
      <c r="C6303" s="6" t="s">
        <v>12</v>
      </c>
      <c r="D6303" s="6" t="str">
        <f t="shared" si="98"/>
        <v>un</v>
      </c>
    </row>
    <row r="6304" spans="1:4" x14ac:dyDescent="0.2">
      <c r="A6304" s="6" t="s">
        <v>14566</v>
      </c>
      <c r="B6304" s="6" t="s">
        <v>28245</v>
      </c>
      <c r="C6304" s="6" t="s">
        <v>12</v>
      </c>
      <c r="D6304" s="6" t="str">
        <f t="shared" si="98"/>
        <v>un</v>
      </c>
    </row>
    <row r="6305" spans="1:4" x14ac:dyDescent="0.2">
      <c r="A6305" s="6" t="s">
        <v>7495</v>
      </c>
      <c r="B6305" s="6" t="s">
        <v>28246</v>
      </c>
      <c r="C6305" s="6" t="s">
        <v>12</v>
      </c>
      <c r="D6305" s="6" t="str">
        <f t="shared" si="98"/>
        <v>un</v>
      </c>
    </row>
    <row r="6306" spans="1:4" x14ac:dyDescent="0.2">
      <c r="A6306" s="6" t="s">
        <v>14567</v>
      </c>
      <c r="B6306" s="6" t="s">
        <v>28246</v>
      </c>
      <c r="C6306" s="6" t="s">
        <v>12</v>
      </c>
      <c r="D6306" s="6" t="str">
        <f t="shared" si="98"/>
        <v>un</v>
      </c>
    </row>
    <row r="6307" spans="1:4" x14ac:dyDescent="0.2">
      <c r="A6307" s="6" t="s">
        <v>2036</v>
      </c>
      <c r="B6307" s="6" t="s">
        <v>28247</v>
      </c>
      <c r="C6307" s="6" t="s">
        <v>12</v>
      </c>
      <c r="D6307" s="6" t="str">
        <f t="shared" si="98"/>
        <v>un</v>
      </c>
    </row>
    <row r="6308" spans="1:4" x14ac:dyDescent="0.2">
      <c r="A6308" s="6" t="s">
        <v>14568</v>
      </c>
      <c r="B6308" s="6" t="s">
        <v>28247</v>
      </c>
      <c r="C6308" s="6" t="s">
        <v>12</v>
      </c>
      <c r="D6308" s="6" t="str">
        <f t="shared" si="98"/>
        <v>un</v>
      </c>
    </row>
    <row r="6309" spans="1:4" x14ac:dyDescent="0.2">
      <c r="A6309" s="6" t="s">
        <v>2037</v>
      </c>
      <c r="B6309" s="6" t="s">
        <v>28248</v>
      </c>
      <c r="C6309" s="6" t="s">
        <v>12</v>
      </c>
      <c r="D6309" s="6" t="str">
        <f t="shared" si="98"/>
        <v>un</v>
      </c>
    </row>
    <row r="6310" spans="1:4" x14ac:dyDescent="0.2">
      <c r="A6310" s="6" t="s">
        <v>14569</v>
      </c>
      <c r="B6310" s="6" t="s">
        <v>28248</v>
      </c>
      <c r="C6310" s="6" t="s">
        <v>12</v>
      </c>
      <c r="D6310" s="6" t="str">
        <f t="shared" si="98"/>
        <v>un</v>
      </c>
    </row>
    <row r="6311" spans="1:4" x14ac:dyDescent="0.2">
      <c r="A6311" s="6" t="s">
        <v>2038</v>
      </c>
      <c r="B6311" s="6" t="s">
        <v>28249</v>
      </c>
      <c r="C6311" s="6" t="s">
        <v>12</v>
      </c>
      <c r="D6311" s="6" t="str">
        <f t="shared" si="98"/>
        <v>un</v>
      </c>
    </row>
    <row r="6312" spans="1:4" x14ac:dyDescent="0.2">
      <c r="A6312" s="6" t="s">
        <v>14570</v>
      </c>
      <c r="B6312" s="6" t="s">
        <v>28249</v>
      </c>
      <c r="C6312" s="6" t="s">
        <v>12</v>
      </c>
      <c r="D6312" s="6" t="str">
        <f t="shared" si="98"/>
        <v>un</v>
      </c>
    </row>
    <row r="6313" spans="1:4" x14ac:dyDescent="0.2">
      <c r="A6313" s="6" t="s">
        <v>2039</v>
      </c>
      <c r="B6313" s="6" t="s">
        <v>28250</v>
      </c>
      <c r="C6313" s="6" t="s">
        <v>12</v>
      </c>
      <c r="D6313" s="6" t="str">
        <f t="shared" si="98"/>
        <v>un</v>
      </c>
    </row>
    <row r="6314" spans="1:4" x14ac:dyDescent="0.2">
      <c r="A6314" s="6" t="s">
        <v>14571</v>
      </c>
      <c r="B6314" s="6" t="s">
        <v>28250</v>
      </c>
      <c r="C6314" s="6" t="s">
        <v>12</v>
      </c>
      <c r="D6314" s="6" t="str">
        <f t="shared" si="98"/>
        <v>un</v>
      </c>
    </row>
    <row r="6315" spans="1:4" x14ac:dyDescent="0.2">
      <c r="A6315" s="6" t="s">
        <v>2040</v>
      </c>
      <c r="B6315" s="6" t="s">
        <v>28251</v>
      </c>
      <c r="C6315" s="6" t="s">
        <v>12</v>
      </c>
      <c r="D6315" s="6" t="str">
        <f t="shared" si="98"/>
        <v>un</v>
      </c>
    </row>
    <row r="6316" spans="1:4" x14ac:dyDescent="0.2">
      <c r="A6316" s="6" t="s">
        <v>14572</v>
      </c>
      <c r="B6316" s="6" t="s">
        <v>28251</v>
      </c>
      <c r="C6316" s="6" t="s">
        <v>12</v>
      </c>
      <c r="D6316" s="6" t="str">
        <f t="shared" si="98"/>
        <v>un</v>
      </c>
    </row>
    <row r="6317" spans="1:4" x14ac:dyDescent="0.2">
      <c r="A6317" s="6" t="s">
        <v>2041</v>
      </c>
      <c r="B6317" s="6" t="s">
        <v>28252</v>
      </c>
      <c r="C6317" s="6" t="s">
        <v>12</v>
      </c>
      <c r="D6317" s="6" t="str">
        <f t="shared" si="98"/>
        <v>un</v>
      </c>
    </row>
    <row r="6318" spans="1:4" x14ac:dyDescent="0.2">
      <c r="A6318" s="6" t="s">
        <v>14573</v>
      </c>
      <c r="B6318" s="6" t="s">
        <v>28252</v>
      </c>
      <c r="C6318" s="6" t="s">
        <v>12</v>
      </c>
      <c r="D6318" s="6" t="str">
        <f t="shared" si="98"/>
        <v>un</v>
      </c>
    </row>
    <row r="6319" spans="1:4" x14ac:dyDescent="0.2">
      <c r="A6319" s="6" t="s">
        <v>2042</v>
      </c>
      <c r="B6319" s="6" t="s">
        <v>28253</v>
      </c>
      <c r="C6319" s="6" t="s">
        <v>12</v>
      </c>
      <c r="D6319" s="6" t="str">
        <f t="shared" si="98"/>
        <v>un</v>
      </c>
    </row>
    <row r="6320" spans="1:4" x14ac:dyDescent="0.2">
      <c r="A6320" s="6" t="s">
        <v>14574</v>
      </c>
      <c r="B6320" s="6" t="s">
        <v>28253</v>
      </c>
      <c r="C6320" s="6" t="s">
        <v>12</v>
      </c>
      <c r="D6320" s="6" t="str">
        <f t="shared" si="98"/>
        <v>un</v>
      </c>
    </row>
    <row r="6321" spans="1:4" x14ac:dyDescent="0.2">
      <c r="A6321" s="6" t="s">
        <v>2043</v>
      </c>
      <c r="B6321" s="6" t="s">
        <v>28254</v>
      </c>
      <c r="C6321" s="6" t="s">
        <v>12</v>
      </c>
      <c r="D6321" s="6" t="str">
        <f t="shared" si="98"/>
        <v>un</v>
      </c>
    </row>
    <row r="6322" spans="1:4" x14ac:dyDescent="0.2">
      <c r="A6322" s="6" t="s">
        <v>14575</v>
      </c>
      <c r="B6322" s="6" t="s">
        <v>28254</v>
      </c>
      <c r="C6322" s="6" t="s">
        <v>12</v>
      </c>
      <c r="D6322" s="6" t="str">
        <f t="shared" si="98"/>
        <v>un</v>
      </c>
    </row>
    <row r="6323" spans="1:4" x14ac:dyDescent="0.2">
      <c r="A6323" s="6" t="s">
        <v>2044</v>
      </c>
      <c r="B6323" s="6" t="s">
        <v>28255</v>
      </c>
      <c r="C6323" s="6" t="s">
        <v>12</v>
      </c>
      <c r="D6323" s="6" t="str">
        <f t="shared" si="98"/>
        <v>un</v>
      </c>
    </row>
    <row r="6324" spans="1:4" x14ac:dyDescent="0.2">
      <c r="A6324" s="6" t="s">
        <v>14576</v>
      </c>
      <c r="B6324" s="6" t="s">
        <v>28255</v>
      </c>
      <c r="C6324" s="6" t="s">
        <v>12</v>
      </c>
      <c r="D6324" s="6" t="str">
        <f t="shared" si="98"/>
        <v>un</v>
      </c>
    </row>
    <row r="6325" spans="1:4" x14ac:dyDescent="0.2">
      <c r="A6325" s="6" t="s">
        <v>2045</v>
      </c>
      <c r="B6325" s="6" t="s">
        <v>28256</v>
      </c>
      <c r="C6325" s="6" t="s">
        <v>12</v>
      </c>
      <c r="D6325" s="6" t="str">
        <f t="shared" si="98"/>
        <v>un</v>
      </c>
    </row>
    <row r="6326" spans="1:4" x14ac:dyDescent="0.2">
      <c r="A6326" s="6" t="s">
        <v>14577</v>
      </c>
      <c r="B6326" s="6" t="s">
        <v>28256</v>
      </c>
      <c r="C6326" s="6" t="s">
        <v>12</v>
      </c>
      <c r="D6326" s="6" t="str">
        <f t="shared" si="98"/>
        <v>un</v>
      </c>
    </row>
    <row r="6327" spans="1:4" x14ac:dyDescent="0.2">
      <c r="A6327" s="6" t="s">
        <v>2046</v>
      </c>
      <c r="B6327" s="6" t="s">
        <v>28257</v>
      </c>
      <c r="C6327" s="6" t="s">
        <v>12</v>
      </c>
      <c r="D6327" s="6" t="str">
        <f t="shared" si="98"/>
        <v>un</v>
      </c>
    </row>
    <row r="6328" spans="1:4" x14ac:dyDescent="0.2">
      <c r="A6328" s="6" t="s">
        <v>14578</v>
      </c>
      <c r="B6328" s="6" t="s">
        <v>28257</v>
      </c>
      <c r="C6328" s="6" t="s">
        <v>12</v>
      </c>
      <c r="D6328" s="6" t="str">
        <f t="shared" si="98"/>
        <v>un</v>
      </c>
    </row>
    <row r="6329" spans="1:4" x14ac:dyDescent="0.2">
      <c r="A6329" s="6" t="s">
        <v>2047</v>
      </c>
      <c r="B6329" s="6" t="s">
        <v>28258</v>
      </c>
      <c r="C6329" s="6" t="s">
        <v>12</v>
      </c>
      <c r="D6329" s="6" t="str">
        <f t="shared" si="98"/>
        <v>un</v>
      </c>
    </row>
    <row r="6330" spans="1:4" x14ac:dyDescent="0.2">
      <c r="A6330" s="6" t="s">
        <v>14579</v>
      </c>
      <c r="B6330" s="6" t="s">
        <v>28258</v>
      </c>
      <c r="C6330" s="6" t="s">
        <v>12</v>
      </c>
      <c r="D6330" s="6" t="str">
        <f t="shared" si="98"/>
        <v>un</v>
      </c>
    </row>
    <row r="6331" spans="1:4" x14ac:dyDescent="0.2">
      <c r="A6331" s="6" t="s">
        <v>2048</v>
      </c>
      <c r="B6331" s="6" t="s">
        <v>28259</v>
      </c>
      <c r="C6331" s="6" t="s">
        <v>12</v>
      </c>
      <c r="D6331" s="6" t="str">
        <f t="shared" si="98"/>
        <v>un</v>
      </c>
    </row>
    <row r="6332" spans="1:4" x14ac:dyDescent="0.2">
      <c r="A6332" s="6" t="s">
        <v>14580</v>
      </c>
      <c r="B6332" s="6" t="s">
        <v>28259</v>
      </c>
      <c r="C6332" s="6" t="s">
        <v>12</v>
      </c>
      <c r="D6332" s="6" t="str">
        <f t="shared" si="98"/>
        <v>un</v>
      </c>
    </row>
    <row r="6333" spans="1:4" x14ac:dyDescent="0.2">
      <c r="A6333" s="6" t="s">
        <v>2049</v>
      </c>
      <c r="B6333" s="6" t="s">
        <v>28260</v>
      </c>
      <c r="C6333" s="6" t="s">
        <v>12</v>
      </c>
      <c r="D6333" s="6" t="str">
        <f t="shared" si="98"/>
        <v>un</v>
      </c>
    </row>
    <row r="6334" spans="1:4" x14ac:dyDescent="0.2">
      <c r="A6334" s="6" t="s">
        <v>14581</v>
      </c>
      <c r="B6334" s="6" t="s">
        <v>28260</v>
      </c>
      <c r="C6334" s="6" t="s">
        <v>12</v>
      </c>
      <c r="D6334" s="6" t="str">
        <f t="shared" si="98"/>
        <v>un</v>
      </c>
    </row>
    <row r="6335" spans="1:4" x14ac:dyDescent="0.2">
      <c r="A6335" s="6" t="s">
        <v>7496</v>
      </c>
      <c r="B6335" s="6" t="s">
        <v>28261</v>
      </c>
      <c r="C6335" s="6" t="s">
        <v>12</v>
      </c>
      <c r="D6335" s="6" t="str">
        <f t="shared" si="98"/>
        <v>un</v>
      </c>
    </row>
    <row r="6336" spans="1:4" x14ac:dyDescent="0.2">
      <c r="A6336" s="6" t="s">
        <v>14582</v>
      </c>
      <c r="B6336" s="6" t="s">
        <v>28261</v>
      </c>
      <c r="C6336" s="6" t="s">
        <v>12</v>
      </c>
      <c r="D6336" s="6" t="str">
        <f t="shared" si="98"/>
        <v>un</v>
      </c>
    </row>
    <row r="6337" spans="1:4" x14ac:dyDescent="0.2">
      <c r="A6337" s="6" t="s">
        <v>7497</v>
      </c>
      <c r="B6337" s="6" t="s">
        <v>28262</v>
      </c>
      <c r="C6337" s="6" t="s">
        <v>12</v>
      </c>
      <c r="D6337" s="6" t="str">
        <f t="shared" si="98"/>
        <v>un</v>
      </c>
    </row>
    <row r="6338" spans="1:4" x14ac:dyDescent="0.2">
      <c r="A6338" s="6" t="s">
        <v>14583</v>
      </c>
      <c r="B6338" s="6" t="s">
        <v>28262</v>
      </c>
      <c r="C6338" s="6" t="s">
        <v>12</v>
      </c>
      <c r="D6338" s="6" t="str">
        <f t="shared" ref="D6338:D6401" si="99">LOWER(C6338)</f>
        <v>un</v>
      </c>
    </row>
    <row r="6339" spans="1:4" x14ac:dyDescent="0.2">
      <c r="A6339" s="6" t="s">
        <v>7498</v>
      </c>
      <c r="B6339" s="6" t="s">
        <v>28263</v>
      </c>
      <c r="C6339" s="6" t="s">
        <v>12</v>
      </c>
      <c r="D6339" s="6" t="str">
        <f t="shared" si="99"/>
        <v>un</v>
      </c>
    </row>
    <row r="6340" spans="1:4" x14ac:dyDescent="0.2">
      <c r="A6340" s="6" t="s">
        <v>14584</v>
      </c>
      <c r="B6340" s="6" t="s">
        <v>28263</v>
      </c>
      <c r="C6340" s="6" t="s">
        <v>12</v>
      </c>
      <c r="D6340" s="6" t="str">
        <f t="shared" si="99"/>
        <v>un</v>
      </c>
    </row>
    <row r="6341" spans="1:4" x14ac:dyDescent="0.2">
      <c r="A6341" s="6" t="s">
        <v>7499</v>
      </c>
      <c r="B6341" s="6" t="s">
        <v>28264</v>
      </c>
      <c r="C6341" s="6" t="s">
        <v>12</v>
      </c>
      <c r="D6341" s="6" t="str">
        <f t="shared" si="99"/>
        <v>un</v>
      </c>
    </row>
    <row r="6342" spans="1:4" x14ac:dyDescent="0.2">
      <c r="A6342" s="6" t="s">
        <v>14585</v>
      </c>
      <c r="B6342" s="6" t="s">
        <v>28264</v>
      </c>
      <c r="C6342" s="6" t="s">
        <v>12</v>
      </c>
      <c r="D6342" s="6" t="str">
        <f t="shared" si="99"/>
        <v>un</v>
      </c>
    </row>
    <row r="6343" spans="1:4" x14ac:dyDescent="0.2">
      <c r="A6343" s="6" t="s">
        <v>7500</v>
      </c>
      <c r="B6343" s="6" t="s">
        <v>28265</v>
      </c>
      <c r="C6343" s="6" t="s">
        <v>12</v>
      </c>
      <c r="D6343" s="6" t="str">
        <f t="shared" si="99"/>
        <v>un</v>
      </c>
    </row>
    <row r="6344" spans="1:4" x14ac:dyDescent="0.2">
      <c r="A6344" s="6" t="s">
        <v>14586</v>
      </c>
      <c r="B6344" s="6" t="s">
        <v>28265</v>
      </c>
      <c r="C6344" s="6" t="s">
        <v>12</v>
      </c>
      <c r="D6344" s="6" t="str">
        <f t="shared" si="99"/>
        <v>un</v>
      </c>
    </row>
    <row r="6345" spans="1:4" x14ac:dyDescent="0.2">
      <c r="A6345" s="6" t="s">
        <v>7501</v>
      </c>
      <c r="B6345" s="6" t="s">
        <v>28266</v>
      </c>
      <c r="C6345" s="6" t="s">
        <v>12</v>
      </c>
      <c r="D6345" s="6" t="str">
        <f t="shared" si="99"/>
        <v>un</v>
      </c>
    </row>
    <row r="6346" spans="1:4" x14ac:dyDescent="0.2">
      <c r="A6346" s="6" t="s">
        <v>14587</v>
      </c>
      <c r="B6346" s="6" t="s">
        <v>28266</v>
      </c>
      <c r="C6346" s="6" t="s">
        <v>12</v>
      </c>
      <c r="D6346" s="6" t="str">
        <f t="shared" si="99"/>
        <v>un</v>
      </c>
    </row>
    <row r="6347" spans="1:4" x14ac:dyDescent="0.2">
      <c r="A6347" s="6" t="s">
        <v>7502</v>
      </c>
      <c r="B6347" s="6" t="s">
        <v>28267</v>
      </c>
      <c r="C6347" s="6" t="s">
        <v>12</v>
      </c>
      <c r="D6347" s="6" t="str">
        <f t="shared" si="99"/>
        <v>un</v>
      </c>
    </row>
    <row r="6348" spans="1:4" x14ac:dyDescent="0.2">
      <c r="A6348" s="6" t="s">
        <v>14588</v>
      </c>
      <c r="B6348" s="6" t="s">
        <v>28267</v>
      </c>
      <c r="C6348" s="6" t="s">
        <v>12</v>
      </c>
      <c r="D6348" s="6" t="str">
        <f t="shared" si="99"/>
        <v>un</v>
      </c>
    </row>
    <row r="6349" spans="1:4" x14ac:dyDescent="0.2">
      <c r="A6349" s="6" t="s">
        <v>7503</v>
      </c>
      <c r="B6349" s="6" t="s">
        <v>28268</v>
      </c>
      <c r="C6349" s="6" t="s">
        <v>12</v>
      </c>
      <c r="D6349" s="6" t="str">
        <f t="shared" si="99"/>
        <v>un</v>
      </c>
    </row>
    <row r="6350" spans="1:4" x14ac:dyDescent="0.2">
      <c r="A6350" s="6" t="s">
        <v>14589</v>
      </c>
      <c r="B6350" s="6" t="s">
        <v>28268</v>
      </c>
      <c r="C6350" s="6" t="s">
        <v>12</v>
      </c>
      <c r="D6350" s="6" t="str">
        <f t="shared" si="99"/>
        <v>un</v>
      </c>
    </row>
    <row r="6351" spans="1:4" x14ac:dyDescent="0.2">
      <c r="A6351" s="6" t="s">
        <v>7504</v>
      </c>
      <c r="B6351" s="6" t="s">
        <v>28269</v>
      </c>
      <c r="C6351" s="6" t="s">
        <v>12</v>
      </c>
      <c r="D6351" s="6" t="str">
        <f t="shared" si="99"/>
        <v>un</v>
      </c>
    </row>
    <row r="6352" spans="1:4" x14ac:dyDescent="0.2">
      <c r="A6352" s="6" t="s">
        <v>14590</v>
      </c>
      <c r="B6352" s="6" t="s">
        <v>28269</v>
      </c>
      <c r="C6352" s="6" t="s">
        <v>12</v>
      </c>
      <c r="D6352" s="6" t="str">
        <f t="shared" si="99"/>
        <v>un</v>
      </c>
    </row>
    <row r="6353" spans="1:4" x14ac:dyDescent="0.2">
      <c r="A6353" s="6" t="s">
        <v>7505</v>
      </c>
      <c r="B6353" s="6" t="s">
        <v>28270</v>
      </c>
      <c r="C6353" s="6" t="s">
        <v>12</v>
      </c>
      <c r="D6353" s="6" t="str">
        <f t="shared" si="99"/>
        <v>un</v>
      </c>
    </row>
    <row r="6354" spans="1:4" x14ac:dyDescent="0.2">
      <c r="A6354" s="6" t="s">
        <v>14591</v>
      </c>
      <c r="B6354" s="6" t="s">
        <v>28270</v>
      </c>
      <c r="C6354" s="6" t="s">
        <v>12</v>
      </c>
      <c r="D6354" s="6" t="str">
        <f t="shared" si="99"/>
        <v>un</v>
      </c>
    </row>
    <row r="6355" spans="1:4" x14ac:dyDescent="0.2">
      <c r="A6355" s="6" t="s">
        <v>7506</v>
      </c>
      <c r="B6355" s="6" t="s">
        <v>28271</v>
      </c>
      <c r="C6355" s="6" t="s">
        <v>12</v>
      </c>
      <c r="D6355" s="6" t="str">
        <f t="shared" si="99"/>
        <v>un</v>
      </c>
    </row>
    <row r="6356" spans="1:4" x14ac:dyDescent="0.2">
      <c r="A6356" s="6" t="s">
        <v>14592</v>
      </c>
      <c r="B6356" s="6" t="s">
        <v>28271</v>
      </c>
      <c r="C6356" s="6" t="s">
        <v>12</v>
      </c>
      <c r="D6356" s="6" t="str">
        <f t="shared" si="99"/>
        <v>un</v>
      </c>
    </row>
    <row r="6357" spans="1:4" x14ac:dyDescent="0.2">
      <c r="A6357" s="6" t="s">
        <v>7507</v>
      </c>
      <c r="B6357" s="6" t="s">
        <v>28272</v>
      </c>
      <c r="C6357" s="6" t="s">
        <v>12</v>
      </c>
      <c r="D6357" s="6" t="str">
        <f t="shared" si="99"/>
        <v>un</v>
      </c>
    </row>
    <row r="6358" spans="1:4" x14ac:dyDescent="0.2">
      <c r="A6358" s="6" t="s">
        <v>14593</v>
      </c>
      <c r="B6358" s="6" t="s">
        <v>28272</v>
      </c>
      <c r="C6358" s="6" t="s">
        <v>12</v>
      </c>
      <c r="D6358" s="6" t="str">
        <f t="shared" si="99"/>
        <v>un</v>
      </c>
    </row>
    <row r="6359" spans="1:4" x14ac:dyDescent="0.2">
      <c r="A6359" s="6" t="s">
        <v>7508</v>
      </c>
      <c r="B6359" s="6" t="s">
        <v>28273</v>
      </c>
      <c r="C6359" s="6" t="s">
        <v>12</v>
      </c>
      <c r="D6359" s="6" t="str">
        <f t="shared" si="99"/>
        <v>un</v>
      </c>
    </row>
    <row r="6360" spans="1:4" x14ac:dyDescent="0.2">
      <c r="A6360" s="6" t="s">
        <v>14594</v>
      </c>
      <c r="B6360" s="6" t="s">
        <v>28273</v>
      </c>
      <c r="C6360" s="6" t="s">
        <v>12</v>
      </c>
      <c r="D6360" s="6" t="str">
        <f t="shared" si="99"/>
        <v>un</v>
      </c>
    </row>
    <row r="6361" spans="1:4" x14ac:dyDescent="0.2">
      <c r="A6361" s="6" t="s">
        <v>7509</v>
      </c>
      <c r="B6361" s="6" t="s">
        <v>28274</v>
      </c>
      <c r="C6361" s="6" t="s">
        <v>12</v>
      </c>
      <c r="D6361" s="6" t="str">
        <f t="shared" si="99"/>
        <v>un</v>
      </c>
    </row>
    <row r="6362" spans="1:4" x14ac:dyDescent="0.2">
      <c r="A6362" s="6" t="s">
        <v>14595</v>
      </c>
      <c r="B6362" s="6" t="s">
        <v>28274</v>
      </c>
      <c r="C6362" s="6" t="s">
        <v>12</v>
      </c>
      <c r="D6362" s="6" t="str">
        <f t="shared" si="99"/>
        <v>un</v>
      </c>
    </row>
    <row r="6363" spans="1:4" x14ac:dyDescent="0.2">
      <c r="A6363" s="6" t="s">
        <v>7510</v>
      </c>
      <c r="B6363" s="6" t="s">
        <v>28275</v>
      </c>
      <c r="C6363" s="6" t="s">
        <v>12</v>
      </c>
      <c r="D6363" s="6" t="str">
        <f t="shared" si="99"/>
        <v>un</v>
      </c>
    </row>
    <row r="6364" spans="1:4" x14ac:dyDescent="0.2">
      <c r="A6364" s="6" t="s">
        <v>14596</v>
      </c>
      <c r="B6364" s="6" t="s">
        <v>28275</v>
      </c>
      <c r="C6364" s="6" t="s">
        <v>12</v>
      </c>
      <c r="D6364" s="6" t="str">
        <f t="shared" si="99"/>
        <v>un</v>
      </c>
    </row>
    <row r="6365" spans="1:4" x14ac:dyDescent="0.2">
      <c r="A6365" s="6" t="s">
        <v>7511</v>
      </c>
      <c r="B6365" s="6" t="s">
        <v>28276</v>
      </c>
      <c r="C6365" s="6" t="s">
        <v>12</v>
      </c>
      <c r="D6365" s="6" t="str">
        <f t="shared" si="99"/>
        <v>un</v>
      </c>
    </row>
    <row r="6366" spans="1:4" x14ac:dyDescent="0.2">
      <c r="A6366" s="6" t="s">
        <v>14597</v>
      </c>
      <c r="B6366" s="6" t="s">
        <v>28276</v>
      </c>
      <c r="C6366" s="6" t="s">
        <v>12</v>
      </c>
      <c r="D6366" s="6" t="str">
        <f t="shared" si="99"/>
        <v>un</v>
      </c>
    </row>
    <row r="6367" spans="1:4" x14ac:dyDescent="0.2">
      <c r="A6367" s="6" t="s">
        <v>7512</v>
      </c>
      <c r="B6367" s="6" t="s">
        <v>28277</v>
      </c>
      <c r="C6367" s="6" t="s">
        <v>12</v>
      </c>
      <c r="D6367" s="6" t="str">
        <f t="shared" si="99"/>
        <v>un</v>
      </c>
    </row>
    <row r="6368" spans="1:4" x14ac:dyDescent="0.2">
      <c r="A6368" s="6" t="s">
        <v>14598</v>
      </c>
      <c r="B6368" s="6" t="s">
        <v>28277</v>
      </c>
      <c r="C6368" s="6" t="s">
        <v>12</v>
      </c>
      <c r="D6368" s="6" t="str">
        <f t="shared" si="99"/>
        <v>un</v>
      </c>
    </row>
    <row r="6369" spans="1:4" x14ac:dyDescent="0.2">
      <c r="A6369" s="6" t="s">
        <v>7513</v>
      </c>
      <c r="B6369" s="6" t="s">
        <v>28278</v>
      </c>
      <c r="C6369" s="6" t="s">
        <v>12</v>
      </c>
      <c r="D6369" s="6" t="str">
        <f t="shared" si="99"/>
        <v>un</v>
      </c>
    </row>
    <row r="6370" spans="1:4" x14ac:dyDescent="0.2">
      <c r="A6370" s="6" t="s">
        <v>14599</v>
      </c>
      <c r="B6370" s="6" t="s">
        <v>28278</v>
      </c>
      <c r="C6370" s="6" t="s">
        <v>12</v>
      </c>
      <c r="D6370" s="6" t="str">
        <f t="shared" si="99"/>
        <v>un</v>
      </c>
    </row>
    <row r="6371" spans="1:4" x14ac:dyDescent="0.2">
      <c r="A6371" s="6" t="s">
        <v>7514</v>
      </c>
      <c r="B6371" s="6" t="s">
        <v>28279</v>
      </c>
      <c r="C6371" s="6" t="s">
        <v>12</v>
      </c>
      <c r="D6371" s="6" t="str">
        <f t="shared" si="99"/>
        <v>un</v>
      </c>
    </row>
    <row r="6372" spans="1:4" x14ac:dyDescent="0.2">
      <c r="A6372" s="6" t="s">
        <v>14600</v>
      </c>
      <c r="B6372" s="6" t="s">
        <v>28279</v>
      </c>
      <c r="C6372" s="6" t="s">
        <v>12</v>
      </c>
      <c r="D6372" s="6" t="str">
        <f t="shared" si="99"/>
        <v>un</v>
      </c>
    </row>
    <row r="6373" spans="1:4" x14ac:dyDescent="0.2">
      <c r="A6373" s="6" t="s">
        <v>7515</v>
      </c>
      <c r="B6373" s="6" t="s">
        <v>28280</v>
      </c>
      <c r="C6373" s="6" t="s">
        <v>12</v>
      </c>
      <c r="D6373" s="6" t="str">
        <f t="shared" si="99"/>
        <v>un</v>
      </c>
    </row>
    <row r="6374" spans="1:4" x14ac:dyDescent="0.2">
      <c r="A6374" s="6" t="s">
        <v>14601</v>
      </c>
      <c r="B6374" s="6" t="s">
        <v>28280</v>
      </c>
      <c r="C6374" s="6" t="s">
        <v>12</v>
      </c>
      <c r="D6374" s="6" t="str">
        <f t="shared" si="99"/>
        <v>un</v>
      </c>
    </row>
    <row r="6375" spans="1:4" x14ac:dyDescent="0.2">
      <c r="A6375" s="6" t="s">
        <v>7516</v>
      </c>
      <c r="B6375" s="6" t="s">
        <v>28281</v>
      </c>
      <c r="C6375" s="6" t="s">
        <v>12</v>
      </c>
      <c r="D6375" s="6" t="str">
        <f t="shared" si="99"/>
        <v>un</v>
      </c>
    </row>
    <row r="6376" spans="1:4" x14ac:dyDescent="0.2">
      <c r="A6376" s="6" t="s">
        <v>14602</v>
      </c>
      <c r="B6376" s="6" t="s">
        <v>28281</v>
      </c>
      <c r="C6376" s="6" t="s">
        <v>12</v>
      </c>
      <c r="D6376" s="6" t="str">
        <f t="shared" si="99"/>
        <v>un</v>
      </c>
    </row>
    <row r="6377" spans="1:4" x14ac:dyDescent="0.2">
      <c r="A6377" s="6" t="s">
        <v>7517</v>
      </c>
      <c r="B6377" s="6" t="s">
        <v>28282</v>
      </c>
      <c r="C6377" s="6" t="s">
        <v>12</v>
      </c>
      <c r="D6377" s="6" t="str">
        <f t="shared" si="99"/>
        <v>un</v>
      </c>
    </row>
    <row r="6378" spans="1:4" x14ac:dyDescent="0.2">
      <c r="A6378" s="6" t="s">
        <v>14603</v>
      </c>
      <c r="B6378" s="6" t="s">
        <v>28282</v>
      </c>
      <c r="C6378" s="6" t="s">
        <v>12</v>
      </c>
      <c r="D6378" s="6" t="str">
        <f t="shared" si="99"/>
        <v>un</v>
      </c>
    </row>
    <row r="6379" spans="1:4" x14ac:dyDescent="0.2">
      <c r="A6379" s="6" t="s">
        <v>7518</v>
      </c>
      <c r="B6379" s="6" t="s">
        <v>28283</v>
      </c>
      <c r="C6379" s="6" t="s">
        <v>12</v>
      </c>
      <c r="D6379" s="6" t="str">
        <f t="shared" si="99"/>
        <v>un</v>
      </c>
    </row>
    <row r="6380" spans="1:4" x14ac:dyDescent="0.2">
      <c r="A6380" s="6" t="s">
        <v>14604</v>
      </c>
      <c r="B6380" s="6" t="s">
        <v>28283</v>
      </c>
      <c r="C6380" s="6" t="s">
        <v>12</v>
      </c>
      <c r="D6380" s="6" t="str">
        <f t="shared" si="99"/>
        <v>un</v>
      </c>
    </row>
    <row r="6381" spans="1:4" x14ac:dyDescent="0.2">
      <c r="A6381" s="6" t="s">
        <v>7519</v>
      </c>
      <c r="B6381" s="6" t="s">
        <v>28284</v>
      </c>
      <c r="C6381" s="6" t="s">
        <v>12</v>
      </c>
      <c r="D6381" s="6" t="str">
        <f t="shared" si="99"/>
        <v>un</v>
      </c>
    </row>
    <row r="6382" spans="1:4" x14ac:dyDescent="0.2">
      <c r="A6382" s="6" t="s">
        <v>14605</v>
      </c>
      <c r="B6382" s="6" t="s">
        <v>28284</v>
      </c>
      <c r="C6382" s="6" t="s">
        <v>12</v>
      </c>
      <c r="D6382" s="6" t="str">
        <f t="shared" si="99"/>
        <v>un</v>
      </c>
    </row>
    <row r="6383" spans="1:4" x14ac:dyDescent="0.2">
      <c r="A6383" s="6" t="s">
        <v>7520</v>
      </c>
      <c r="B6383" s="6" t="s">
        <v>28285</v>
      </c>
      <c r="C6383" s="6" t="s">
        <v>12</v>
      </c>
      <c r="D6383" s="6" t="str">
        <f t="shared" si="99"/>
        <v>un</v>
      </c>
    </row>
    <row r="6384" spans="1:4" x14ac:dyDescent="0.2">
      <c r="A6384" s="6" t="s">
        <v>14606</v>
      </c>
      <c r="B6384" s="6" t="s">
        <v>28285</v>
      </c>
      <c r="C6384" s="6" t="s">
        <v>12</v>
      </c>
      <c r="D6384" s="6" t="str">
        <f t="shared" si="99"/>
        <v>un</v>
      </c>
    </row>
    <row r="6385" spans="1:4" x14ac:dyDescent="0.2">
      <c r="A6385" s="6" t="s">
        <v>7521</v>
      </c>
      <c r="B6385" s="6" t="s">
        <v>28286</v>
      </c>
      <c r="C6385" s="6" t="s">
        <v>12</v>
      </c>
      <c r="D6385" s="6" t="str">
        <f t="shared" si="99"/>
        <v>un</v>
      </c>
    </row>
    <row r="6386" spans="1:4" x14ac:dyDescent="0.2">
      <c r="A6386" s="6" t="s">
        <v>14607</v>
      </c>
      <c r="B6386" s="6" t="s">
        <v>28286</v>
      </c>
      <c r="C6386" s="6" t="s">
        <v>12</v>
      </c>
      <c r="D6386" s="6" t="str">
        <f t="shared" si="99"/>
        <v>un</v>
      </c>
    </row>
    <row r="6387" spans="1:4" x14ac:dyDescent="0.2">
      <c r="A6387" s="6" t="s">
        <v>7522</v>
      </c>
      <c r="B6387" s="6" t="s">
        <v>28287</v>
      </c>
      <c r="C6387" s="6" t="s">
        <v>12</v>
      </c>
      <c r="D6387" s="6" t="str">
        <f t="shared" si="99"/>
        <v>un</v>
      </c>
    </row>
    <row r="6388" spans="1:4" x14ac:dyDescent="0.2">
      <c r="A6388" s="6" t="s">
        <v>14608</v>
      </c>
      <c r="B6388" s="6" t="s">
        <v>28287</v>
      </c>
      <c r="C6388" s="6" t="s">
        <v>12</v>
      </c>
      <c r="D6388" s="6" t="str">
        <f t="shared" si="99"/>
        <v>un</v>
      </c>
    </row>
    <row r="6389" spans="1:4" x14ac:dyDescent="0.2">
      <c r="A6389" s="6" t="s">
        <v>7523</v>
      </c>
      <c r="B6389" s="6" t="s">
        <v>28288</v>
      </c>
      <c r="C6389" s="6" t="s">
        <v>12</v>
      </c>
      <c r="D6389" s="6" t="str">
        <f t="shared" si="99"/>
        <v>un</v>
      </c>
    </row>
    <row r="6390" spans="1:4" x14ac:dyDescent="0.2">
      <c r="A6390" s="6" t="s">
        <v>14609</v>
      </c>
      <c r="B6390" s="6" t="s">
        <v>28288</v>
      </c>
      <c r="C6390" s="6" t="s">
        <v>12</v>
      </c>
      <c r="D6390" s="6" t="str">
        <f t="shared" si="99"/>
        <v>un</v>
      </c>
    </row>
    <row r="6391" spans="1:4" x14ac:dyDescent="0.2">
      <c r="A6391" s="6" t="s">
        <v>7524</v>
      </c>
      <c r="B6391" s="6" t="s">
        <v>28289</v>
      </c>
      <c r="C6391" s="6" t="s">
        <v>12</v>
      </c>
      <c r="D6391" s="6" t="str">
        <f t="shared" si="99"/>
        <v>un</v>
      </c>
    </row>
    <row r="6392" spans="1:4" x14ac:dyDescent="0.2">
      <c r="A6392" s="6" t="s">
        <v>14610</v>
      </c>
      <c r="B6392" s="6" t="s">
        <v>28289</v>
      </c>
      <c r="C6392" s="6" t="s">
        <v>12</v>
      </c>
      <c r="D6392" s="6" t="str">
        <f t="shared" si="99"/>
        <v>un</v>
      </c>
    </row>
    <row r="6393" spans="1:4" x14ac:dyDescent="0.2">
      <c r="A6393" s="6" t="s">
        <v>7525</v>
      </c>
      <c r="B6393" s="6" t="s">
        <v>28290</v>
      </c>
      <c r="C6393" s="6" t="s">
        <v>12</v>
      </c>
      <c r="D6393" s="6" t="str">
        <f t="shared" si="99"/>
        <v>un</v>
      </c>
    </row>
    <row r="6394" spans="1:4" x14ac:dyDescent="0.2">
      <c r="A6394" s="6" t="s">
        <v>14611</v>
      </c>
      <c r="B6394" s="6" t="s">
        <v>28290</v>
      </c>
      <c r="C6394" s="6" t="s">
        <v>12</v>
      </c>
      <c r="D6394" s="6" t="str">
        <f t="shared" si="99"/>
        <v>un</v>
      </c>
    </row>
    <row r="6395" spans="1:4" x14ac:dyDescent="0.2">
      <c r="A6395" s="6" t="s">
        <v>7526</v>
      </c>
      <c r="B6395" s="6" t="s">
        <v>28291</v>
      </c>
      <c r="C6395" s="6" t="s">
        <v>12</v>
      </c>
      <c r="D6395" s="6" t="str">
        <f t="shared" si="99"/>
        <v>un</v>
      </c>
    </row>
    <row r="6396" spans="1:4" x14ac:dyDescent="0.2">
      <c r="A6396" s="6" t="s">
        <v>14612</v>
      </c>
      <c r="B6396" s="6" t="s">
        <v>28291</v>
      </c>
      <c r="C6396" s="6" t="s">
        <v>12</v>
      </c>
      <c r="D6396" s="6" t="str">
        <f t="shared" si="99"/>
        <v>un</v>
      </c>
    </row>
    <row r="6397" spans="1:4" x14ac:dyDescent="0.2">
      <c r="A6397" s="6" t="s">
        <v>7527</v>
      </c>
      <c r="B6397" s="6" t="s">
        <v>28292</v>
      </c>
      <c r="C6397" s="6" t="s">
        <v>12</v>
      </c>
      <c r="D6397" s="6" t="str">
        <f t="shared" si="99"/>
        <v>un</v>
      </c>
    </row>
    <row r="6398" spans="1:4" x14ac:dyDescent="0.2">
      <c r="A6398" s="6" t="s">
        <v>14613</v>
      </c>
      <c r="B6398" s="6" t="s">
        <v>28292</v>
      </c>
      <c r="C6398" s="6" t="s">
        <v>12</v>
      </c>
      <c r="D6398" s="6" t="str">
        <f t="shared" si="99"/>
        <v>un</v>
      </c>
    </row>
    <row r="6399" spans="1:4" x14ac:dyDescent="0.2">
      <c r="A6399" s="6" t="s">
        <v>7528</v>
      </c>
      <c r="B6399" s="6" t="s">
        <v>28293</v>
      </c>
      <c r="C6399" s="6" t="s">
        <v>12</v>
      </c>
      <c r="D6399" s="6" t="str">
        <f t="shared" si="99"/>
        <v>un</v>
      </c>
    </row>
    <row r="6400" spans="1:4" x14ac:dyDescent="0.2">
      <c r="A6400" s="6" t="s">
        <v>14614</v>
      </c>
      <c r="B6400" s="6" t="s">
        <v>28293</v>
      </c>
      <c r="C6400" s="6" t="s">
        <v>12</v>
      </c>
      <c r="D6400" s="6" t="str">
        <f t="shared" si="99"/>
        <v>un</v>
      </c>
    </row>
    <row r="6401" spans="1:4" x14ac:dyDescent="0.2">
      <c r="A6401" s="6" t="s">
        <v>7529</v>
      </c>
      <c r="B6401" s="6" t="s">
        <v>28294</v>
      </c>
      <c r="C6401" s="6" t="s">
        <v>12</v>
      </c>
      <c r="D6401" s="6" t="str">
        <f t="shared" si="99"/>
        <v>un</v>
      </c>
    </row>
    <row r="6402" spans="1:4" x14ac:dyDescent="0.2">
      <c r="A6402" s="6" t="s">
        <v>14615</v>
      </c>
      <c r="B6402" s="6" t="s">
        <v>28294</v>
      </c>
      <c r="C6402" s="6" t="s">
        <v>12</v>
      </c>
      <c r="D6402" s="6" t="str">
        <f t="shared" ref="D6402:D6465" si="100">LOWER(C6402)</f>
        <v>un</v>
      </c>
    </row>
    <row r="6403" spans="1:4" x14ac:dyDescent="0.2">
      <c r="A6403" s="6" t="s">
        <v>7530</v>
      </c>
      <c r="B6403" s="6" t="s">
        <v>28295</v>
      </c>
      <c r="C6403" s="6" t="s">
        <v>12</v>
      </c>
      <c r="D6403" s="6" t="str">
        <f t="shared" si="100"/>
        <v>un</v>
      </c>
    </row>
    <row r="6404" spans="1:4" x14ac:dyDescent="0.2">
      <c r="A6404" s="6" t="s">
        <v>14616</v>
      </c>
      <c r="B6404" s="6" t="s">
        <v>28295</v>
      </c>
      <c r="C6404" s="6" t="s">
        <v>12</v>
      </c>
      <c r="D6404" s="6" t="str">
        <f t="shared" si="100"/>
        <v>un</v>
      </c>
    </row>
    <row r="6405" spans="1:4" x14ac:dyDescent="0.2">
      <c r="A6405" s="6" t="s">
        <v>7531</v>
      </c>
      <c r="B6405" s="6" t="s">
        <v>28296</v>
      </c>
      <c r="C6405" s="6" t="s">
        <v>12</v>
      </c>
      <c r="D6405" s="6" t="str">
        <f t="shared" si="100"/>
        <v>un</v>
      </c>
    </row>
    <row r="6406" spans="1:4" x14ac:dyDescent="0.2">
      <c r="A6406" s="6" t="s">
        <v>14617</v>
      </c>
      <c r="B6406" s="6" t="s">
        <v>28296</v>
      </c>
      <c r="C6406" s="6" t="s">
        <v>12</v>
      </c>
      <c r="D6406" s="6" t="str">
        <f t="shared" si="100"/>
        <v>un</v>
      </c>
    </row>
    <row r="6407" spans="1:4" x14ac:dyDescent="0.2">
      <c r="A6407" s="6" t="s">
        <v>7532</v>
      </c>
      <c r="B6407" s="6" t="s">
        <v>28297</v>
      </c>
      <c r="C6407" s="6" t="s">
        <v>12</v>
      </c>
      <c r="D6407" s="6" t="str">
        <f t="shared" si="100"/>
        <v>un</v>
      </c>
    </row>
    <row r="6408" spans="1:4" x14ac:dyDescent="0.2">
      <c r="A6408" s="6" t="s">
        <v>14618</v>
      </c>
      <c r="B6408" s="6" t="s">
        <v>28297</v>
      </c>
      <c r="C6408" s="6" t="s">
        <v>12</v>
      </c>
      <c r="D6408" s="6" t="str">
        <f t="shared" si="100"/>
        <v>un</v>
      </c>
    </row>
    <row r="6409" spans="1:4" x14ac:dyDescent="0.2">
      <c r="A6409" s="6" t="s">
        <v>7533</v>
      </c>
      <c r="B6409" s="6" t="s">
        <v>28298</v>
      </c>
      <c r="C6409" s="6" t="s">
        <v>12</v>
      </c>
      <c r="D6409" s="6" t="str">
        <f t="shared" si="100"/>
        <v>un</v>
      </c>
    </row>
    <row r="6410" spans="1:4" x14ac:dyDescent="0.2">
      <c r="A6410" s="6" t="s">
        <v>14619</v>
      </c>
      <c r="B6410" s="6" t="s">
        <v>28298</v>
      </c>
      <c r="C6410" s="6" t="s">
        <v>12</v>
      </c>
      <c r="D6410" s="6" t="str">
        <f t="shared" si="100"/>
        <v>un</v>
      </c>
    </row>
    <row r="6411" spans="1:4" x14ac:dyDescent="0.2">
      <c r="A6411" s="6" t="s">
        <v>7534</v>
      </c>
      <c r="B6411" s="6" t="s">
        <v>28299</v>
      </c>
      <c r="C6411" s="6" t="s">
        <v>12</v>
      </c>
      <c r="D6411" s="6" t="str">
        <f t="shared" si="100"/>
        <v>un</v>
      </c>
    </row>
    <row r="6412" spans="1:4" x14ac:dyDescent="0.2">
      <c r="A6412" s="6" t="s">
        <v>14620</v>
      </c>
      <c r="B6412" s="6" t="s">
        <v>28299</v>
      </c>
      <c r="C6412" s="6" t="s">
        <v>12</v>
      </c>
      <c r="D6412" s="6" t="str">
        <f t="shared" si="100"/>
        <v>un</v>
      </c>
    </row>
    <row r="6413" spans="1:4" x14ac:dyDescent="0.2">
      <c r="A6413" s="6" t="s">
        <v>7535</v>
      </c>
      <c r="B6413" s="6" t="s">
        <v>28300</v>
      </c>
      <c r="C6413" s="6" t="s">
        <v>12</v>
      </c>
      <c r="D6413" s="6" t="str">
        <f t="shared" si="100"/>
        <v>un</v>
      </c>
    </row>
    <row r="6414" spans="1:4" x14ac:dyDescent="0.2">
      <c r="A6414" s="6" t="s">
        <v>14621</v>
      </c>
      <c r="B6414" s="6" t="s">
        <v>28300</v>
      </c>
      <c r="C6414" s="6" t="s">
        <v>12</v>
      </c>
      <c r="D6414" s="6" t="str">
        <f t="shared" si="100"/>
        <v>un</v>
      </c>
    </row>
    <row r="6415" spans="1:4" x14ac:dyDescent="0.2">
      <c r="A6415" s="6" t="s">
        <v>7536</v>
      </c>
      <c r="B6415" s="6" t="s">
        <v>28301</v>
      </c>
      <c r="C6415" s="6" t="s">
        <v>12</v>
      </c>
      <c r="D6415" s="6" t="str">
        <f t="shared" si="100"/>
        <v>un</v>
      </c>
    </row>
    <row r="6416" spans="1:4" x14ac:dyDescent="0.2">
      <c r="A6416" s="6" t="s">
        <v>14622</v>
      </c>
      <c r="B6416" s="6" t="s">
        <v>28301</v>
      </c>
      <c r="C6416" s="6" t="s">
        <v>12</v>
      </c>
      <c r="D6416" s="6" t="str">
        <f t="shared" si="100"/>
        <v>un</v>
      </c>
    </row>
    <row r="6417" spans="1:4" x14ac:dyDescent="0.2">
      <c r="A6417" s="6" t="s">
        <v>7537</v>
      </c>
      <c r="B6417" s="6" t="s">
        <v>28302</v>
      </c>
      <c r="C6417" s="6" t="s">
        <v>12</v>
      </c>
      <c r="D6417" s="6" t="str">
        <f t="shared" si="100"/>
        <v>un</v>
      </c>
    </row>
    <row r="6418" spans="1:4" x14ac:dyDescent="0.2">
      <c r="A6418" s="6" t="s">
        <v>14623</v>
      </c>
      <c r="B6418" s="6" t="s">
        <v>28302</v>
      </c>
      <c r="C6418" s="6" t="s">
        <v>12</v>
      </c>
      <c r="D6418" s="6" t="str">
        <f t="shared" si="100"/>
        <v>un</v>
      </c>
    </row>
    <row r="6419" spans="1:4" x14ac:dyDescent="0.2">
      <c r="A6419" s="6" t="s">
        <v>7538</v>
      </c>
      <c r="B6419" s="6" t="s">
        <v>28303</v>
      </c>
      <c r="C6419" s="6" t="s">
        <v>12</v>
      </c>
      <c r="D6419" s="6" t="str">
        <f t="shared" si="100"/>
        <v>un</v>
      </c>
    </row>
    <row r="6420" spans="1:4" x14ac:dyDescent="0.2">
      <c r="A6420" s="6" t="s">
        <v>14624</v>
      </c>
      <c r="B6420" s="6" t="s">
        <v>28303</v>
      </c>
      <c r="C6420" s="6" t="s">
        <v>12</v>
      </c>
      <c r="D6420" s="6" t="str">
        <f t="shared" si="100"/>
        <v>un</v>
      </c>
    </row>
    <row r="6421" spans="1:4" x14ac:dyDescent="0.2">
      <c r="A6421" s="6" t="s">
        <v>7539</v>
      </c>
      <c r="B6421" s="6" t="s">
        <v>28304</v>
      </c>
      <c r="C6421" s="6" t="s">
        <v>12</v>
      </c>
      <c r="D6421" s="6" t="str">
        <f t="shared" si="100"/>
        <v>un</v>
      </c>
    </row>
    <row r="6422" spans="1:4" x14ac:dyDescent="0.2">
      <c r="A6422" s="6" t="s">
        <v>14625</v>
      </c>
      <c r="B6422" s="6" t="s">
        <v>28304</v>
      </c>
      <c r="C6422" s="6" t="s">
        <v>12</v>
      </c>
      <c r="D6422" s="6" t="str">
        <f t="shared" si="100"/>
        <v>un</v>
      </c>
    </row>
    <row r="6423" spans="1:4" x14ac:dyDescent="0.2">
      <c r="A6423" s="6" t="s">
        <v>7540</v>
      </c>
      <c r="B6423" s="6" t="s">
        <v>28305</v>
      </c>
      <c r="C6423" s="6" t="s">
        <v>12</v>
      </c>
      <c r="D6423" s="6" t="str">
        <f t="shared" si="100"/>
        <v>un</v>
      </c>
    </row>
    <row r="6424" spans="1:4" x14ac:dyDescent="0.2">
      <c r="A6424" s="6" t="s">
        <v>14626</v>
      </c>
      <c r="B6424" s="6" t="s">
        <v>28305</v>
      </c>
      <c r="C6424" s="6" t="s">
        <v>12</v>
      </c>
      <c r="D6424" s="6" t="str">
        <f t="shared" si="100"/>
        <v>un</v>
      </c>
    </row>
    <row r="6425" spans="1:4" x14ac:dyDescent="0.2">
      <c r="A6425" s="6" t="s">
        <v>7541</v>
      </c>
      <c r="B6425" s="6" t="s">
        <v>28306</v>
      </c>
      <c r="C6425" s="6" t="s">
        <v>12</v>
      </c>
      <c r="D6425" s="6" t="str">
        <f t="shared" si="100"/>
        <v>un</v>
      </c>
    </row>
    <row r="6426" spans="1:4" x14ac:dyDescent="0.2">
      <c r="A6426" s="6" t="s">
        <v>14627</v>
      </c>
      <c r="B6426" s="6" t="s">
        <v>28306</v>
      </c>
      <c r="C6426" s="6" t="s">
        <v>12</v>
      </c>
      <c r="D6426" s="6" t="str">
        <f t="shared" si="100"/>
        <v>un</v>
      </c>
    </row>
    <row r="6427" spans="1:4" x14ac:dyDescent="0.2">
      <c r="A6427" s="6" t="s">
        <v>7542</v>
      </c>
      <c r="B6427" s="6" t="s">
        <v>28307</v>
      </c>
      <c r="C6427" s="6" t="s">
        <v>12</v>
      </c>
      <c r="D6427" s="6" t="str">
        <f t="shared" si="100"/>
        <v>un</v>
      </c>
    </row>
    <row r="6428" spans="1:4" x14ac:dyDescent="0.2">
      <c r="A6428" s="6" t="s">
        <v>14628</v>
      </c>
      <c r="B6428" s="6" t="s">
        <v>28307</v>
      </c>
      <c r="C6428" s="6" t="s">
        <v>12</v>
      </c>
      <c r="D6428" s="6" t="str">
        <f t="shared" si="100"/>
        <v>un</v>
      </c>
    </row>
    <row r="6429" spans="1:4" x14ac:dyDescent="0.2">
      <c r="A6429" s="6" t="s">
        <v>7543</v>
      </c>
      <c r="B6429" s="6" t="s">
        <v>28308</v>
      </c>
      <c r="C6429" s="6" t="s">
        <v>12</v>
      </c>
      <c r="D6429" s="6" t="str">
        <f t="shared" si="100"/>
        <v>un</v>
      </c>
    </row>
    <row r="6430" spans="1:4" x14ac:dyDescent="0.2">
      <c r="A6430" s="6" t="s">
        <v>14629</v>
      </c>
      <c r="B6430" s="6" t="s">
        <v>28308</v>
      </c>
      <c r="C6430" s="6" t="s">
        <v>12</v>
      </c>
      <c r="D6430" s="6" t="str">
        <f t="shared" si="100"/>
        <v>un</v>
      </c>
    </row>
    <row r="6431" spans="1:4" x14ac:dyDescent="0.2">
      <c r="A6431" s="6" t="s">
        <v>7544</v>
      </c>
      <c r="B6431" s="6" t="s">
        <v>28309</v>
      </c>
      <c r="C6431" s="6" t="s">
        <v>12</v>
      </c>
      <c r="D6431" s="6" t="str">
        <f t="shared" si="100"/>
        <v>un</v>
      </c>
    </row>
    <row r="6432" spans="1:4" x14ac:dyDescent="0.2">
      <c r="A6432" s="6" t="s">
        <v>14630</v>
      </c>
      <c r="B6432" s="6" t="s">
        <v>28309</v>
      </c>
      <c r="C6432" s="6" t="s">
        <v>12</v>
      </c>
      <c r="D6432" s="6" t="str">
        <f t="shared" si="100"/>
        <v>un</v>
      </c>
    </row>
    <row r="6433" spans="1:4" x14ac:dyDescent="0.2">
      <c r="A6433" s="6" t="s">
        <v>7545</v>
      </c>
      <c r="B6433" s="6" t="s">
        <v>28310</v>
      </c>
      <c r="C6433" s="6" t="s">
        <v>12</v>
      </c>
      <c r="D6433" s="6" t="str">
        <f t="shared" si="100"/>
        <v>un</v>
      </c>
    </row>
    <row r="6434" spans="1:4" x14ac:dyDescent="0.2">
      <c r="A6434" s="6" t="s">
        <v>14631</v>
      </c>
      <c r="B6434" s="6" t="s">
        <v>28310</v>
      </c>
      <c r="C6434" s="6" t="s">
        <v>12</v>
      </c>
      <c r="D6434" s="6" t="str">
        <f t="shared" si="100"/>
        <v>un</v>
      </c>
    </row>
    <row r="6435" spans="1:4" x14ac:dyDescent="0.2">
      <c r="A6435" s="6" t="s">
        <v>7546</v>
      </c>
      <c r="B6435" s="6" t="s">
        <v>28311</v>
      </c>
      <c r="C6435" s="6" t="s">
        <v>12</v>
      </c>
      <c r="D6435" s="6" t="str">
        <f t="shared" si="100"/>
        <v>un</v>
      </c>
    </row>
    <row r="6436" spans="1:4" x14ac:dyDescent="0.2">
      <c r="A6436" s="6" t="s">
        <v>14632</v>
      </c>
      <c r="B6436" s="6" t="s">
        <v>28311</v>
      </c>
      <c r="C6436" s="6" t="s">
        <v>12</v>
      </c>
      <c r="D6436" s="6" t="str">
        <f t="shared" si="100"/>
        <v>un</v>
      </c>
    </row>
    <row r="6437" spans="1:4" x14ac:dyDescent="0.2">
      <c r="A6437" s="6" t="s">
        <v>7547</v>
      </c>
      <c r="B6437" s="6" t="s">
        <v>28312</v>
      </c>
      <c r="C6437" s="6" t="s">
        <v>12</v>
      </c>
      <c r="D6437" s="6" t="str">
        <f t="shared" si="100"/>
        <v>un</v>
      </c>
    </row>
    <row r="6438" spans="1:4" x14ac:dyDescent="0.2">
      <c r="A6438" s="6" t="s">
        <v>14633</v>
      </c>
      <c r="B6438" s="6" t="s">
        <v>28312</v>
      </c>
      <c r="C6438" s="6" t="s">
        <v>12</v>
      </c>
      <c r="D6438" s="6" t="str">
        <f t="shared" si="100"/>
        <v>un</v>
      </c>
    </row>
    <row r="6439" spans="1:4" x14ac:dyDescent="0.2">
      <c r="A6439" s="6" t="s">
        <v>7548</v>
      </c>
      <c r="B6439" s="6" t="s">
        <v>28313</v>
      </c>
      <c r="C6439" s="6" t="s">
        <v>12</v>
      </c>
      <c r="D6439" s="6" t="str">
        <f t="shared" si="100"/>
        <v>un</v>
      </c>
    </row>
    <row r="6440" spans="1:4" x14ac:dyDescent="0.2">
      <c r="A6440" s="6" t="s">
        <v>14634</v>
      </c>
      <c r="B6440" s="6" t="s">
        <v>28313</v>
      </c>
      <c r="C6440" s="6" t="s">
        <v>12</v>
      </c>
      <c r="D6440" s="6" t="str">
        <f t="shared" si="100"/>
        <v>un</v>
      </c>
    </row>
    <row r="6441" spans="1:4" x14ac:dyDescent="0.2">
      <c r="A6441" s="6" t="s">
        <v>7549</v>
      </c>
      <c r="B6441" s="6" t="s">
        <v>28314</v>
      </c>
      <c r="C6441" s="6" t="s">
        <v>12</v>
      </c>
      <c r="D6441" s="6" t="str">
        <f t="shared" si="100"/>
        <v>un</v>
      </c>
    </row>
    <row r="6442" spans="1:4" x14ac:dyDescent="0.2">
      <c r="A6442" s="6" t="s">
        <v>14635</v>
      </c>
      <c r="B6442" s="6" t="s">
        <v>28314</v>
      </c>
      <c r="C6442" s="6" t="s">
        <v>12</v>
      </c>
      <c r="D6442" s="6" t="str">
        <f t="shared" si="100"/>
        <v>un</v>
      </c>
    </row>
    <row r="6443" spans="1:4" x14ac:dyDescent="0.2">
      <c r="A6443" s="6" t="s">
        <v>7550</v>
      </c>
      <c r="B6443" s="6" t="s">
        <v>28315</v>
      </c>
      <c r="C6443" s="6" t="s">
        <v>12</v>
      </c>
      <c r="D6443" s="6" t="str">
        <f t="shared" si="100"/>
        <v>un</v>
      </c>
    </row>
    <row r="6444" spans="1:4" x14ac:dyDescent="0.2">
      <c r="A6444" s="6" t="s">
        <v>14636</v>
      </c>
      <c r="B6444" s="6" t="s">
        <v>28315</v>
      </c>
      <c r="C6444" s="6" t="s">
        <v>12</v>
      </c>
      <c r="D6444" s="6" t="str">
        <f t="shared" si="100"/>
        <v>un</v>
      </c>
    </row>
    <row r="6445" spans="1:4" x14ac:dyDescent="0.2">
      <c r="A6445" s="6" t="s">
        <v>7551</v>
      </c>
      <c r="B6445" s="6" t="s">
        <v>28316</v>
      </c>
      <c r="C6445" s="6" t="s">
        <v>12</v>
      </c>
      <c r="D6445" s="6" t="str">
        <f t="shared" si="100"/>
        <v>un</v>
      </c>
    </row>
    <row r="6446" spans="1:4" x14ac:dyDescent="0.2">
      <c r="A6446" s="6" t="s">
        <v>14637</v>
      </c>
      <c r="B6446" s="6" t="s">
        <v>28316</v>
      </c>
      <c r="C6446" s="6" t="s">
        <v>12</v>
      </c>
      <c r="D6446" s="6" t="str">
        <f t="shared" si="100"/>
        <v>un</v>
      </c>
    </row>
    <row r="6447" spans="1:4" x14ac:dyDescent="0.2">
      <c r="A6447" s="6" t="s">
        <v>7552</v>
      </c>
      <c r="B6447" s="6" t="s">
        <v>28317</v>
      </c>
      <c r="C6447" s="6" t="s">
        <v>12</v>
      </c>
      <c r="D6447" s="6" t="str">
        <f t="shared" si="100"/>
        <v>un</v>
      </c>
    </row>
    <row r="6448" spans="1:4" x14ac:dyDescent="0.2">
      <c r="A6448" s="6" t="s">
        <v>14638</v>
      </c>
      <c r="B6448" s="6" t="s">
        <v>28317</v>
      </c>
      <c r="C6448" s="6" t="s">
        <v>12</v>
      </c>
      <c r="D6448" s="6" t="str">
        <f t="shared" si="100"/>
        <v>un</v>
      </c>
    </row>
    <row r="6449" spans="1:4" x14ac:dyDescent="0.2">
      <c r="A6449" s="6" t="s">
        <v>7553</v>
      </c>
      <c r="B6449" s="6" t="s">
        <v>28318</v>
      </c>
      <c r="C6449" s="6" t="s">
        <v>12</v>
      </c>
      <c r="D6449" s="6" t="str">
        <f t="shared" si="100"/>
        <v>un</v>
      </c>
    </row>
    <row r="6450" spans="1:4" x14ac:dyDescent="0.2">
      <c r="A6450" s="6" t="s">
        <v>14639</v>
      </c>
      <c r="B6450" s="6" t="s">
        <v>28318</v>
      </c>
      <c r="C6450" s="6" t="s">
        <v>12</v>
      </c>
      <c r="D6450" s="6" t="str">
        <f t="shared" si="100"/>
        <v>un</v>
      </c>
    </row>
    <row r="6451" spans="1:4" x14ac:dyDescent="0.2">
      <c r="A6451" s="6" t="s">
        <v>7554</v>
      </c>
      <c r="B6451" s="6" t="s">
        <v>28319</v>
      </c>
      <c r="C6451" s="6" t="s">
        <v>12</v>
      </c>
      <c r="D6451" s="6" t="str">
        <f t="shared" si="100"/>
        <v>un</v>
      </c>
    </row>
    <row r="6452" spans="1:4" x14ac:dyDescent="0.2">
      <c r="A6452" s="6" t="s">
        <v>14640</v>
      </c>
      <c r="B6452" s="6" t="s">
        <v>28319</v>
      </c>
      <c r="C6452" s="6" t="s">
        <v>12</v>
      </c>
      <c r="D6452" s="6" t="str">
        <f t="shared" si="100"/>
        <v>un</v>
      </c>
    </row>
    <row r="6453" spans="1:4" x14ac:dyDescent="0.2">
      <c r="A6453" s="6" t="s">
        <v>7555</v>
      </c>
      <c r="B6453" s="6" t="s">
        <v>28320</v>
      </c>
      <c r="C6453" s="6" t="s">
        <v>12</v>
      </c>
      <c r="D6453" s="6" t="str">
        <f t="shared" si="100"/>
        <v>un</v>
      </c>
    </row>
    <row r="6454" spans="1:4" x14ac:dyDescent="0.2">
      <c r="A6454" s="6" t="s">
        <v>14641</v>
      </c>
      <c r="B6454" s="6" t="s">
        <v>28320</v>
      </c>
      <c r="C6454" s="6" t="s">
        <v>12</v>
      </c>
      <c r="D6454" s="6" t="str">
        <f t="shared" si="100"/>
        <v>un</v>
      </c>
    </row>
    <row r="6455" spans="1:4" x14ac:dyDescent="0.2">
      <c r="A6455" s="6" t="s">
        <v>7556</v>
      </c>
      <c r="B6455" s="6" t="s">
        <v>28321</v>
      </c>
      <c r="C6455" s="6" t="s">
        <v>12</v>
      </c>
      <c r="D6455" s="6" t="str">
        <f t="shared" si="100"/>
        <v>un</v>
      </c>
    </row>
    <row r="6456" spans="1:4" x14ac:dyDescent="0.2">
      <c r="A6456" s="6" t="s">
        <v>14642</v>
      </c>
      <c r="B6456" s="6" t="s">
        <v>28321</v>
      </c>
      <c r="C6456" s="6" t="s">
        <v>12</v>
      </c>
      <c r="D6456" s="6" t="str">
        <f t="shared" si="100"/>
        <v>un</v>
      </c>
    </row>
    <row r="6457" spans="1:4" x14ac:dyDescent="0.2">
      <c r="A6457" s="6" t="s">
        <v>2050</v>
      </c>
      <c r="B6457" s="6" t="s">
        <v>28322</v>
      </c>
      <c r="C6457" s="6" t="s">
        <v>12</v>
      </c>
      <c r="D6457" s="6" t="str">
        <f t="shared" si="100"/>
        <v>un</v>
      </c>
    </row>
    <row r="6458" spans="1:4" x14ac:dyDescent="0.2">
      <c r="A6458" s="6" t="s">
        <v>14643</v>
      </c>
      <c r="B6458" s="6" t="s">
        <v>28322</v>
      </c>
      <c r="C6458" s="6" t="s">
        <v>12</v>
      </c>
      <c r="D6458" s="6" t="str">
        <f t="shared" si="100"/>
        <v>un</v>
      </c>
    </row>
    <row r="6459" spans="1:4" x14ac:dyDescent="0.2">
      <c r="A6459" s="6" t="s">
        <v>2051</v>
      </c>
      <c r="B6459" s="6" t="s">
        <v>28323</v>
      </c>
      <c r="C6459" s="6" t="s">
        <v>12</v>
      </c>
      <c r="D6459" s="6" t="str">
        <f t="shared" si="100"/>
        <v>un</v>
      </c>
    </row>
    <row r="6460" spans="1:4" x14ac:dyDescent="0.2">
      <c r="A6460" s="6" t="s">
        <v>14644</v>
      </c>
      <c r="B6460" s="6" t="s">
        <v>28323</v>
      </c>
      <c r="C6460" s="6" t="s">
        <v>12</v>
      </c>
      <c r="D6460" s="6" t="str">
        <f t="shared" si="100"/>
        <v>un</v>
      </c>
    </row>
    <row r="6461" spans="1:4" x14ac:dyDescent="0.2">
      <c r="A6461" s="6" t="s">
        <v>7557</v>
      </c>
      <c r="B6461" s="6" t="s">
        <v>28324</v>
      </c>
      <c r="C6461" s="6" t="s">
        <v>12</v>
      </c>
      <c r="D6461" s="6" t="str">
        <f t="shared" si="100"/>
        <v>un</v>
      </c>
    </row>
    <row r="6462" spans="1:4" x14ac:dyDescent="0.2">
      <c r="A6462" s="6" t="s">
        <v>14645</v>
      </c>
      <c r="B6462" s="6" t="s">
        <v>28324</v>
      </c>
      <c r="C6462" s="6" t="s">
        <v>12</v>
      </c>
      <c r="D6462" s="6" t="str">
        <f t="shared" si="100"/>
        <v>un</v>
      </c>
    </row>
    <row r="6463" spans="1:4" x14ac:dyDescent="0.2">
      <c r="A6463" s="6" t="s">
        <v>7558</v>
      </c>
      <c r="B6463" s="6" t="s">
        <v>28325</v>
      </c>
      <c r="C6463" s="6" t="s">
        <v>12</v>
      </c>
      <c r="D6463" s="6" t="str">
        <f t="shared" si="100"/>
        <v>un</v>
      </c>
    </row>
    <row r="6464" spans="1:4" x14ac:dyDescent="0.2">
      <c r="A6464" s="6" t="s">
        <v>14646</v>
      </c>
      <c r="B6464" s="6" t="s">
        <v>28325</v>
      </c>
      <c r="C6464" s="6" t="s">
        <v>12</v>
      </c>
      <c r="D6464" s="6" t="str">
        <f t="shared" si="100"/>
        <v>un</v>
      </c>
    </row>
    <row r="6465" spans="1:4" x14ac:dyDescent="0.2">
      <c r="A6465" s="6" t="s">
        <v>7559</v>
      </c>
      <c r="B6465" s="6" t="s">
        <v>28326</v>
      </c>
      <c r="C6465" s="6" t="s">
        <v>12</v>
      </c>
      <c r="D6465" s="6" t="str">
        <f t="shared" si="100"/>
        <v>un</v>
      </c>
    </row>
    <row r="6466" spans="1:4" x14ac:dyDescent="0.2">
      <c r="A6466" s="6" t="s">
        <v>14647</v>
      </c>
      <c r="B6466" s="6" t="s">
        <v>28326</v>
      </c>
      <c r="C6466" s="6" t="s">
        <v>12</v>
      </c>
      <c r="D6466" s="6" t="str">
        <f t="shared" ref="D6466:D6529" si="101">LOWER(C6466)</f>
        <v>un</v>
      </c>
    </row>
    <row r="6467" spans="1:4" x14ac:dyDescent="0.2">
      <c r="A6467" s="6" t="s">
        <v>7560</v>
      </c>
      <c r="B6467" s="6" t="s">
        <v>28327</v>
      </c>
      <c r="C6467" s="6" t="s">
        <v>12</v>
      </c>
      <c r="D6467" s="6" t="str">
        <f t="shared" si="101"/>
        <v>un</v>
      </c>
    </row>
    <row r="6468" spans="1:4" x14ac:dyDescent="0.2">
      <c r="A6468" s="6" t="s">
        <v>14648</v>
      </c>
      <c r="B6468" s="6" t="s">
        <v>28327</v>
      </c>
      <c r="C6468" s="6" t="s">
        <v>12</v>
      </c>
      <c r="D6468" s="6" t="str">
        <f t="shared" si="101"/>
        <v>un</v>
      </c>
    </row>
    <row r="6469" spans="1:4" x14ac:dyDescent="0.2">
      <c r="A6469" s="6" t="s">
        <v>7561</v>
      </c>
      <c r="B6469" s="6" t="s">
        <v>28328</v>
      </c>
      <c r="C6469" s="6" t="s">
        <v>12</v>
      </c>
      <c r="D6469" s="6" t="str">
        <f t="shared" si="101"/>
        <v>un</v>
      </c>
    </row>
    <row r="6470" spans="1:4" x14ac:dyDescent="0.2">
      <c r="A6470" s="6" t="s">
        <v>14649</v>
      </c>
      <c r="B6470" s="6" t="s">
        <v>28328</v>
      </c>
      <c r="C6470" s="6" t="s">
        <v>12</v>
      </c>
      <c r="D6470" s="6" t="str">
        <f t="shared" si="101"/>
        <v>un</v>
      </c>
    </row>
    <row r="6471" spans="1:4" x14ac:dyDescent="0.2">
      <c r="A6471" s="6" t="s">
        <v>7562</v>
      </c>
      <c r="B6471" s="6" t="s">
        <v>28329</v>
      </c>
      <c r="C6471" s="6" t="s">
        <v>12</v>
      </c>
      <c r="D6471" s="6" t="str">
        <f t="shared" si="101"/>
        <v>un</v>
      </c>
    </row>
    <row r="6472" spans="1:4" x14ac:dyDescent="0.2">
      <c r="A6472" s="6" t="s">
        <v>14650</v>
      </c>
      <c r="B6472" s="6" t="s">
        <v>28329</v>
      </c>
      <c r="C6472" s="6" t="s">
        <v>12</v>
      </c>
      <c r="D6472" s="6" t="str">
        <f t="shared" si="101"/>
        <v>un</v>
      </c>
    </row>
    <row r="6473" spans="1:4" x14ac:dyDescent="0.2">
      <c r="A6473" s="6" t="s">
        <v>7563</v>
      </c>
      <c r="B6473" s="6" t="s">
        <v>28330</v>
      </c>
      <c r="C6473" s="6" t="s">
        <v>12</v>
      </c>
      <c r="D6473" s="6" t="str">
        <f t="shared" si="101"/>
        <v>un</v>
      </c>
    </row>
    <row r="6474" spans="1:4" x14ac:dyDescent="0.2">
      <c r="A6474" s="6" t="s">
        <v>14651</v>
      </c>
      <c r="B6474" s="6" t="s">
        <v>28330</v>
      </c>
      <c r="C6474" s="6" t="s">
        <v>12</v>
      </c>
      <c r="D6474" s="6" t="str">
        <f t="shared" si="101"/>
        <v>un</v>
      </c>
    </row>
    <row r="6475" spans="1:4" x14ac:dyDescent="0.2">
      <c r="A6475" s="6" t="s">
        <v>7564</v>
      </c>
      <c r="B6475" s="6" t="s">
        <v>28331</v>
      </c>
      <c r="C6475" s="6" t="s">
        <v>12</v>
      </c>
      <c r="D6475" s="6" t="str">
        <f t="shared" si="101"/>
        <v>un</v>
      </c>
    </row>
    <row r="6476" spans="1:4" x14ac:dyDescent="0.2">
      <c r="A6476" s="6" t="s">
        <v>14652</v>
      </c>
      <c r="B6476" s="6" t="s">
        <v>28331</v>
      </c>
      <c r="C6476" s="6" t="s">
        <v>12</v>
      </c>
      <c r="D6476" s="6" t="str">
        <f t="shared" si="101"/>
        <v>un</v>
      </c>
    </row>
    <row r="6477" spans="1:4" x14ac:dyDescent="0.2">
      <c r="A6477" s="6" t="s">
        <v>7565</v>
      </c>
      <c r="B6477" s="6" t="s">
        <v>28332</v>
      </c>
      <c r="C6477" s="6" t="s">
        <v>12</v>
      </c>
      <c r="D6477" s="6" t="str">
        <f t="shared" si="101"/>
        <v>un</v>
      </c>
    </row>
    <row r="6478" spans="1:4" x14ac:dyDescent="0.2">
      <c r="A6478" s="6" t="s">
        <v>14653</v>
      </c>
      <c r="B6478" s="6" t="s">
        <v>28332</v>
      </c>
      <c r="C6478" s="6" t="s">
        <v>12</v>
      </c>
      <c r="D6478" s="6" t="str">
        <f t="shared" si="101"/>
        <v>un</v>
      </c>
    </row>
    <row r="6479" spans="1:4" x14ac:dyDescent="0.2">
      <c r="A6479" s="6" t="s">
        <v>7566</v>
      </c>
      <c r="B6479" s="6" t="s">
        <v>28333</v>
      </c>
      <c r="C6479" s="6" t="s">
        <v>12</v>
      </c>
      <c r="D6479" s="6" t="str">
        <f t="shared" si="101"/>
        <v>un</v>
      </c>
    </row>
    <row r="6480" spans="1:4" x14ac:dyDescent="0.2">
      <c r="A6480" s="6" t="s">
        <v>14654</v>
      </c>
      <c r="B6480" s="6" t="s">
        <v>28333</v>
      </c>
      <c r="C6480" s="6" t="s">
        <v>12</v>
      </c>
      <c r="D6480" s="6" t="str">
        <f t="shared" si="101"/>
        <v>un</v>
      </c>
    </row>
    <row r="6481" spans="1:4" x14ac:dyDescent="0.2">
      <c r="A6481" s="6" t="s">
        <v>7567</v>
      </c>
      <c r="B6481" s="6" t="s">
        <v>28334</v>
      </c>
      <c r="C6481" s="6" t="s">
        <v>12</v>
      </c>
      <c r="D6481" s="6" t="str">
        <f t="shared" si="101"/>
        <v>un</v>
      </c>
    </row>
    <row r="6482" spans="1:4" x14ac:dyDescent="0.2">
      <c r="A6482" s="6" t="s">
        <v>14655</v>
      </c>
      <c r="B6482" s="6" t="s">
        <v>28334</v>
      </c>
      <c r="C6482" s="6" t="s">
        <v>12</v>
      </c>
      <c r="D6482" s="6" t="str">
        <f t="shared" si="101"/>
        <v>un</v>
      </c>
    </row>
    <row r="6483" spans="1:4" x14ac:dyDescent="0.2">
      <c r="A6483" s="6" t="s">
        <v>7568</v>
      </c>
      <c r="B6483" s="6" t="s">
        <v>28335</v>
      </c>
      <c r="C6483" s="6" t="s">
        <v>12</v>
      </c>
      <c r="D6483" s="6" t="str">
        <f t="shared" si="101"/>
        <v>un</v>
      </c>
    </row>
    <row r="6484" spans="1:4" x14ac:dyDescent="0.2">
      <c r="A6484" s="6" t="s">
        <v>14656</v>
      </c>
      <c r="B6484" s="6" t="s">
        <v>28335</v>
      </c>
      <c r="C6484" s="6" t="s">
        <v>12</v>
      </c>
      <c r="D6484" s="6" t="str">
        <f t="shared" si="101"/>
        <v>un</v>
      </c>
    </row>
    <row r="6485" spans="1:4" x14ac:dyDescent="0.2">
      <c r="A6485" s="6" t="s">
        <v>7569</v>
      </c>
      <c r="B6485" s="6" t="s">
        <v>28336</v>
      </c>
      <c r="C6485" s="6" t="s">
        <v>12</v>
      </c>
      <c r="D6485" s="6" t="str">
        <f t="shared" si="101"/>
        <v>un</v>
      </c>
    </row>
    <row r="6486" spans="1:4" x14ac:dyDescent="0.2">
      <c r="A6486" s="6" t="s">
        <v>14657</v>
      </c>
      <c r="B6486" s="6" t="s">
        <v>28336</v>
      </c>
      <c r="C6486" s="6" t="s">
        <v>12</v>
      </c>
      <c r="D6486" s="6" t="str">
        <f t="shared" si="101"/>
        <v>un</v>
      </c>
    </row>
    <row r="6487" spans="1:4" x14ac:dyDescent="0.2">
      <c r="A6487" s="6" t="s">
        <v>7570</v>
      </c>
      <c r="B6487" s="6" t="s">
        <v>28337</v>
      </c>
      <c r="C6487" s="6" t="s">
        <v>12</v>
      </c>
      <c r="D6487" s="6" t="str">
        <f t="shared" si="101"/>
        <v>un</v>
      </c>
    </row>
    <row r="6488" spans="1:4" x14ac:dyDescent="0.2">
      <c r="A6488" s="6" t="s">
        <v>14658</v>
      </c>
      <c r="B6488" s="6" t="s">
        <v>28337</v>
      </c>
      <c r="C6488" s="6" t="s">
        <v>12</v>
      </c>
      <c r="D6488" s="6" t="str">
        <f t="shared" si="101"/>
        <v>un</v>
      </c>
    </row>
    <row r="6489" spans="1:4" x14ac:dyDescent="0.2">
      <c r="A6489" s="6" t="s">
        <v>7571</v>
      </c>
      <c r="B6489" s="6" t="s">
        <v>28338</v>
      </c>
      <c r="C6489" s="6" t="s">
        <v>12</v>
      </c>
      <c r="D6489" s="6" t="str">
        <f t="shared" si="101"/>
        <v>un</v>
      </c>
    </row>
    <row r="6490" spans="1:4" x14ac:dyDescent="0.2">
      <c r="A6490" s="6" t="s">
        <v>14659</v>
      </c>
      <c r="B6490" s="6" t="s">
        <v>28338</v>
      </c>
      <c r="C6490" s="6" t="s">
        <v>12</v>
      </c>
      <c r="D6490" s="6" t="str">
        <f t="shared" si="101"/>
        <v>un</v>
      </c>
    </row>
    <row r="6491" spans="1:4" x14ac:dyDescent="0.2">
      <c r="A6491" s="6" t="s">
        <v>7572</v>
      </c>
      <c r="B6491" s="6" t="s">
        <v>28339</v>
      </c>
      <c r="C6491" s="6" t="s">
        <v>12</v>
      </c>
      <c r="D6491" s="6" t="str">
        <f t="shared" si="101"/>
        <v>un</v>
      </c>
    </row>
    <row r="6492" spans="1:4" x14ac:dyDescent="0.2">
      <c r="A6492" s="6" t="s">
        <v>14660</v>
      </c>
      <c r="B6492" s="6" t="s">
        <v>28339</v>
      </c>
      <c r="C6492" s="6" t="s">
        <v>12</v>
      </c>
      <c r="D6492" s="6" t="str">
        <f t="shared" si="101"/>
        <v>un</v>
      </c>
    </row>
    <row r="6493" spans="1:4" x14ac:dyDescent="0.2">
      <c r="A6493" s="6" t="s">
        <v>7573</v>
      </c>
      <c r="B6493" s="6" t="s">
        <v>28340</v>
      </c>
      <c r="C6493" s="6" t="s">
        <v>12</v>
      </c>
      <c r="D6493" s="6" t="str">
        <f t="shared" si="101"/>
        <v>un</v>
      </c>
    </row>
    <row r="6494" spans="1:4" x14ac:dyDescent="0.2">
      <c r="A6494" s="6" t="s">
        <v>14661</v>
      </c>
      <c r="B6494" s="6" t="s">
        <v>28340</v>
      </c>
      <c r="C6494" s="6" t="s">
        <v>12</v>
      </c>
      <c r="D6494" s="6" t="str">
        <f t="shared" si="101"/>
        <v>un</v>
      </c>
    </row>
    <row r="6495" spans="1:4" x14ac:dyDescent="0.2">
      <c r="A6495" s="6" t="s">
        <v>7574</v>
      </c>
      <c r="B6495" s="6" t="s">
        <v>28341</v>
      </c>
      <c r="C6495" s="6" t="s">
        <v>12</v>
      </c>
      <c r="D6495" s="6" t="str">
        <f t="shared" si="101"/>
        <v>un</v>
      </c>
    </row>
    <row r="6496" spans="1:4" x14ac:dyDescent="0.2">
      <c r="A6496" s="6" t="s">
        <v>14662</v>
      </c>
      <c r="B6496" s="6" t="s">
        <v>28341</v>
      </c>
      <c r="C6496" s="6" t="s">
        <v>12</v>
      </c>
      <c r="D6496" s="6" t="str">
        <f t="shared" si="101"/>
        <v>un</v>
      </c>
    </row>
    <row r="6497" spans="1:4" x14ac:dyDescent="0.2">
      <c r="A6497" s="6" t="s">
        <v>7575</v>
      </c>
      <c r="B6497" s="6" t="s">
        <v>28342</v>
      </c>
      <c r="C6497" s="6" t="s">
        <v>12</v>
      </c>
      <c r="D6497" s="6" t="str">
        <f t="shared" si="101"/>
        <v>un</v>
      </c>
    </row>
    <row r="6498" spans="1:4" x14ac:dyDescent="0.2">
      <c r="A6498" s="6" t="s">
        <v>14663</v>
      </c>
      <c r="B6498" s="6" t="s">
        <v>28342</v>
      </c>
      <c r="C6498" s="6" t="s">
        <v>12</v>
      </c>
      <c r="D6498" s="6" t="str">
        <f t="shared" si="101"/>
        <v>un</v>
      </c>
    </row>
    <row r="6499" spans="1:4" x14ac:dyDescent="0.2">
      <c r="A6499" s="6" t="s">
        <v>7576</v>
      </c>
      <c r="B6499" s="6" t="s">
        <v>28343</v>
      </c>
      <c r="C6499" s="6" t="s">
        <v>12</v>
      </c>
      <c r="D6499" s="6" t="str">
        <f t="shared" si="101"/>
        <v>un</v>
      </c>
    </row>
    <row r="6500" spans="1:4" x14ac:dyDescent="0.2">
      <c r="A6500" s="6" t="s">
        <v>14664</v>
      </c>
      <c r="B6500" s="6" t="s">
        <v>28343</v>
      </c>
      <c r="C6500" s="6" t="s">
        <v>12</v>
      </c>
      <c r="D6500" s="6" t="str">
        <f t="shared" si="101"/>
        <v>un</v>
      </c>
    </row>
    <row r="6501" spans="1:4" x14ac:dyDescent="0.2">
      <c r="A6501" s="6" t="s">
        <v>2052</v>
      </c>
      <c r="B6501" s="6" t="s">
        <v>28344</v>
      </c>
      <c r="C6501" s="6" t="s">
        <v>21</v>
      </c>
      <c r="D6501" s="6" t="str">
        <f t="shared" si="101"/>
        <v>m</v>
      </c>
    </row>
    <row r="6502" spans="1:4" x14ac:dyDescent="0.2">
      <c r="A6502" s="6" t="s">
        <v>14665</v>
      </c>
      <c r="B6502" s="6" t="s">
        <v>28344</v>
      </c>
      <c r="C6502" s="6" t="s">
        <v>21</v>
      </c>
      <c r="D6502" s="6" t="str">
        <f t="shared" si="101"/>
        <v>m</v>
      </c>
    </row>
    <row r="6503" spans="1:4" x14ac:dyDescent="0.2">
      <c r="A6503" s="6" t="s">
        <v>2053</v>
      </c>
      <c r="B6503" s="6" t="s">
        <v>28345</v>
      </c>
      <c r="C6503" s="6" t="s">
        <v>21</v>
      </c>
      <c r="D6503" s="6" t="str">
        <f t="shared" si="101"/>
        <v>m</v>
      </c>
    </row>
    <row r="6504" spans="1:4" x14ac:dyDescent="0.2">
      <c r="A6504" s="6" t="s">
        <v>14666</v>
      </c>
      <c r="B6504" s="6" t="s">
        <v>28345</v>
      </c>
      <c r="C6504" s="6" t="s">
        <v>21</v>
      </c>
      <c r="D6504" s="6" t="str">
        <f t="shared" si="101"/>
        <v>m</v>
      </c>
    </row>
    <row r="6505" spans="1:4" x14ac:dyDescent="0.2">
      <c r="A6505" s="6" t="s">
        <v>2054</v>
      </c>
      <c r="B6505" s="6" t="s">
        <v>28346</v>
      </c>
      <c r="C6505" s="6" t="s">
        <v>21</v>
      </c>
      <c r="D6505" s="6" t="str">
        <f t="shared" si="101"/>
        <v>m</v>
      </c>
    </row>
    <row r="6506" spans="1:4" x14ac:dyDescent="0.2">
      <c r="A6506" s="6" t="s">
        <v>14667</v>
      </c>
      <c r="B6506" s="6" t="s">
        <v>28346</v>
      </c>
      <c r="C6506" s="6" t="s">
        <v>21</v>
      </c>
      <c r="D6506" s="6" t="str">
        <f t="shared" si="101"/>
        <v>m</v>
      </c>
    </row>
    <row r="6507" spans="1:4" x14ac:dyDescent="0.2">
      <c r="A6507" s="6" t="s">
        <v>2055</v>
      </c>
      <c r="B6507" s="6" t="s">
        <v>28347</v>
      </c>
      <c r="C6507" s="6" t="s">
        <v>21</v>
      </c>
      <c r="D6507" s="6" t="str">
        <f t="shared" si="101"/>
        <v>m</v>
      </c>
    </row>
    <row r="6508" spans="1:4" x14ac:dyDescent="0.2">
      <c r="A6508" s="6" t="s">
        <v>14668</v>
      </c>
      <c r="B6508" s="6" t="s">
        <v>28347</v>
      </c>
      <c r="C6508" s="6" t="s">
        <v>21</v>
      </c>
      <c r="D6508" s="6" t="str">
        <f t="shared" si="101"/>
        <v>m</v>
      </c>
    </row>
    <row r="6509" spans="1:4" x14ac:dyDescent="0.2">
      <c r="A6509" s="6" t="s">
        <v>2056</v>
      </c>
      <c r="B6509" s="6" t="s">
        <v>28348</v>
      </c>
      <c r="C6509" s="6" t="s">
        <v>21</v>
      </c>
      <c r="D6509" s="6" t="str">
        <f t="shared" si="101"/>
        <v>m</v>
      </c>
    </row>
    <row r="6510" spans="1:4" x14ac:dyDescent="0.2">
      <c r="A6510" s="6" t="s">
        <v>14669</v>
      </c>
      <c r="B6510" s="6" t="s">
        <v>28348</v>
      </c>
      <c r="C6510" s="6" t="s">
        <v>21</v>
      </c>
      <c r="D6510" s="6" t="str">
        <f t="shared" si="101"/>
        <v>m</v>
      </c>
    </row>
    <row r="6511" spans="1:4" x14ac:dyDescent="0.2">
      <c r="A6511" s="6" t="s">
        <v>2057</v>
      </c>
      <c r="B6511" s="6" t="s">
        <v>28349</v>
      </c>
      <c r="C6511" s="6" t="s">
        <v>21</v>
      </c>
      <c r="D6511" s="6" t="str">
        <f t="shared" si="101"/>
        <v>m</v>
      </c>
    </row>
    <row r="6512" spans="1:4" x14ac:dyDescent="0.2">
      <c r="A6512" s="6" t="s">
        <v>14670</v>
      </c>
      <c r="B6512" s="6" t="s">
        <v>28349</v>
      </c>
      <c r="C6512" s="6" t="s">
        <v>21</v>
      </c>
      <c r="D6512" s="6" t="str">
        <f t="shared" si="101"/>
        <v>m</v>
      </c>
    </row>
    <row r="6513" spans="1:4" x14ac:dyDescent="0.2">
      <c r="A6513" s="6" t="s">
        <v>2058</v>
      </c>
      <c r="B6513" s="6" t="s">
        <v>28350</v>
      </c>
      <c r="C6513" s="6" t="s">
        <v>21</v>
      </c>
      <c r="D6513" s="6" t="str">
        <f t="shared" si="101"/>
        <v>m</v>
      </c>
    </row>
    <row r="6514" spans="1:4" x14ac:dyDescent="0.2">
      <c r="A6514" s="6" t="s">
        <v>14671</v>
      </c>
      <c r="B6514" s="6" t="s">
        <v>28350</v>
      </c>
      <c r="C6514" s="6" t="s">
        <v>21</v>
      </c>
      <c r="D6514" s="6" t="str">
        <f t="shared" si="101"/>
        <v>m</v>
      </c>
    </row>
    <row r="6515" spans="1:4" x14ac:dyDescent="0.2">
      <c r="A6515" s="6" t="s">
        <v>2059</v>
      </c>
      <c r="B6515" s="6" t="s">
        <v>28351</v>
      </c>
      <c r="C6515" s="6" t="s">
        <v>21</v>
      </c>
      <c r="D6515" s="6" t="str">
        <f t="shared" si="101"/>
        <v>m</v>
      </c>
    </row>
    <row r="6516" spans="1:4" x14ac:dyDescent="0.2">
      <c r="A6516" s="6" t="s">
        <v>14672</v>
      </c>
      <c r="B6516" s="6" t="s">
        <v>28351</v>
      </c>
      <c r="C6516" s="6" t="s">
        <v>21</v>
      </c>
      <c r="D6516" s="6" t="str">
        <f t="shared" si="101"/>
        <v>m</v>
      </c>
    </row>
    <row r="6517" spans="1:4" x14ac:dyDescent="0.2">
      <c r="A6517" s="6" t="s">
        <v>2060</v>
      </c>
      <c r="B6517" s="6" t="s">
        <v>28352</v>
      </c>
      <c r="C6517" s="6" t="s">
        <v>21</v>
      </c>
      <c r="D6517" s="6" t="str">
        <f t="shared" si="101"/>
        <v>m</v>
      </c>
    </row>
    <row r="6518" spans="1:4" x14ac:dyDescent="0.2">
      <c r="A6518" s="6" t="s">
        <v>14673</v>
      </c>
      <c r="B6518" s="6" t="s">
        <v>28352</v>
      </c>
      <c r="C6518" s="6" t="s">
        <v>21</v>
      </c>
      <c r="D6518" s="6" t="str">
        <f t="shared" si="101"/>
        <v>m</v>
      </c>
    </row>
    <row r="6519" spans="1:4" x14ac:dyDescent="0.2">
      <c r="A6519" s="6" t="s">
        <v>2061</v>
      </c>
      <c r="B6519" s="6" t="s">
        <v>28353</v>
      </c>
      <c r="C6519" s="6" t="s">
        <v>21</v>
      </c>
      <c r="D6519" s="6" t="str">
        <f t="shared" si="101"/>
        <v>m</v>
      </c>
    </row>
    <row r="6520" spans="1:4" x14ac:dyDescent="0.2">
      <c r="A6520" s="6" t="s">
        <v>14674</v>
      </c>
      <c r="B6520" s="6" t="s">
        <v>28353</v>
      </c>
      <c r="C6520" s="6" t="s">
        <v>21</v>
      </c>
      <c r="D6520" s="6" t="str">
        <f t="shared" si="101"/>
        <v>m</v>
      </c>
    </row>
    <row r="6521" spans="1:4" x14ac:dyDescent="0.2">
      <c r="A6521" s="6" t="s">
        <v>2062</v>
      </c>
      <c r="B6521" s="6" t="s">
        <v>28354</v>
      </c>
      <c r="C6521" s="6" t="s">
        <v>21</v>
      </c>
      <c r="D6521" s="6" t="str">
        <f t="shared" si="101"/>
        <v>m</v>
      </c>
    </row>
    <row r="6522" spans="1:4" x14ac:dyDescent="0.2">
      <c r="A6522" s="6" t="s">
        <v>14675</v>
      </c>
      <c r="B6522" s="6" t="s">
        <v>28354</v>
      </c>
      <c r="C6522" s="6" t="s">
        <v>21</v>
      </c>
      <c r="D6522" s="6" t="str">
        <f t="shared" si="101"/>
        <v>m</v>
      </c>
    </row>
    <row r="6523" spans="1:4" x14ac:dyDescent="0.2">
      <c r="A6523" s="6" t="s">
        <v>2063</v>
      </c>
      <c r="B6523" s="6" t="s">
        <v>28355</v>
      </c>
      <c r="C6523" s="6" t="s">
        <v>21</v>
      </c>
      <c r="D6523" s="6" t="str">
        <f t="shared" si="101"/>
        <v>m</v>
      </c>
    </row>
    <row r="6524" spans="1:4" x14ac:dyDescent="0.2">
      <c r="A6524" s="6" t="s">
        <v>14676</v>
      </c>
      <c r="B6524" s="6" t="s">
        <v>28355</v>
      </c>
      <c r="C6524" s="6" t="s">
        <v>21</v>
      </c>
      <c r="D6524" s="6" t="str">
        <f t="shared" si="101"/>
        <v>m</v>
      </c>
    </row>
    <row r="6525" spans="1:4" x14ac:dyDescent="0.2">
      <c r="A6525" s="6" t="s">
        <v>2064</v>
      </c>
      <c r="B6525" s="6" t="s">
        <v>28356</v>
      </c>
      <c r="C6525" s="6" t="s">
        <v>21</v>
      </c>
      <c r="D6525" s="6" t="str">
        <f t="shared" si="101"/>
        <v>m</v>
      </c>
    </row>
    <row r="6526" spans="1:4" x14ac:dyDescent="0.2">
      <c r="A6526" s="6" t="s">
        <v>14677</v>
      </c>
      <c r="B6526" s="6" t="s">
        <v>28356</v>
      </c>
      <c r="C6526" s="6" t="s">
        <v>21</v>
      </c>
      <c r="D6526" s="6" t="str">
        <f t="shared" si="101"/>
        <v>m</v>
      </c>
    </row>
    <row r="6527" spans="1:4" x14ac:dyDescent="0.2">
      <c r="A6527" s="6" t="s">
        <v>2065</v>
      </c>
      <c r="B6527" s="6" t="s">
        <v>28357</v>
      </c>
      <c r="C6527" s="6" t="s">
        <v>21</v>
      </c>
      <c r="D6527" s="6" t="str">
        <f t="shared" si="101"/>
        <v>m</v>
      </c>
    </row>
    <row r="6528" spans="1:4" x14ac:dyDescent="0.2">
      <c r="A6528" s="6" t="s">
        <v>14678</v>
      </c>
      <c r="B6528" s="6" t="s">
        <v>28357</v>
      </c>
      <c r="C6528" s="6" t="s">
        <v>21</v>
      </c>
      <c r="D6528" s="6" t="str">
        <f t="shared" si="101"/>
        <v>m</v>
      </c>
    </row>
    <row r="6529" spans="1:4" x14ac:dyDescent="0.2">
      <c r="A6529" s="6" t="s">
        <v>2066</v>
      </c>
      <c r="B6529" s="6" t="s">
        <v>28358</v>
      </c>
      <c r="C6529" s="6" t="s">
        <v>21</v>
      </c>
      <c r="D6529" s="6" t="str">
        <f t="shared" si="101"/>
        <v>m</v>
      </c>
    </row>
    <row r="6530" spans="1:4" x14ac:dyDescent="0.2">
      <c r="A6530" s="6" t="s">
        <v>14679</v>
      </c>
      <c r="B6530" s="6" t="s">
        <v>28358</v>
      </c>
      <c r="C6530" s="6" t="s">
        <v>21</v>
      </c>
      <c r="D6530" s="6" t="str">
        <f t="shared" ref="D6530:D6593" si="102">LOWER(C6530)</f>
        <v>m</v>
      </c>
    </row>
    <row r="6531" spans="1:4" x14ac:dyDescent="0.2">
      <c r="A6531" s="6" t="s">
        <v>2067</v>
      </c>
      <c r="B6531" s="6" t="s">
        <v>28359</v>
      </c>
      <c r="C6531" s="6" t="s">
        <v>21</v>
      </c>
      <c r="D6531" s="6" t="str">
        <f t="shared" si="102"/>
        <v>m</v>
      </c>
    </row>
    <row r="6532" spans="1:4" x14ac:dyDescent="0.2">
      <c r="A6532" s="6" t="s">
        <v>14680</v>
      </c>
      <c r="B6532" s="6" t="s">
        <v>28359</v>
      </c>
      <c r="C6532" s="6" t="s">
        <v>21</v>
      </c>
      <c r="D6532" s="6" t="str">
        <f t="shared" si="102"/>
        <v>m</v>
      </c>
    </row>
    <row r="6533" spans="1:4" x14ac:dyDescent="0.2">
      <c r="A6533" s="6" t="s">
        <v>2068</v>
      </c>
      <c r="B6533" s="6" t="s">
        <v>28360</v>
      </c>
      <c r="C6533" s="6" t="s">
        <v>21</v>
      </c>
      <c r="D6533" s="6" t="str">
        <f t="shared" si="102"/>
        <v>m</v>
      </c>
    </row>
    <row r="6534" spans="1:4" x14ac:dyDescent="0.2">
      <c r="A6534" s="6" t="s">
        <v>14681</v>
      </c>
      <c r="B6534" s="6" t="s">
        <v>28360</v>
      </c>
      <c r="C6534" s="6" t="s">
        <v>21</v>
      </c>
      <c r="D6534" s="6" t="str">
        <f t="shared" si="102"/>
        <v>m</v>
      </c>
    </row>
    <row r="6535" spans="1:4" x14ac:dyDescent="0.2">
      <c r="A6535" s="6" t="s">
        <v>2069</v>
      </c>
      <c r="B6535" s="6" t="s">
        <v>28361</v>
      </c>
      <c r="C6535" s="6" t="s">
        <v>21</v>
      </c>
      <c r="D6535" s="6" t="str">
        <f t="shared" si="102"/>
        <v>m</v>
      </c>
    </row>
    <row r="6536" spans="1:4" x14ac:dyDescent="0.2">
      <c r="A6536" s="6" t="s">
        <v>14682</v>
      </c>
      <c r="B6536" s="6" t="s">
        <v>28361</v>
      </c>
      <c r="C6536" s="6" t="s">
        <v>21</v>
      </c>
      <c r="D6536" s="6" t="str">
        <f t="shared" si="102"/>
        <v>m</v>
      </c>
    </row>
    <row r="6537" spans="1:4" x14ac:dyDescent="0.2">
      <c r="A6537" s="6" t="s">
        <v>2070</v>
      </c>
      <c r="B6537" s="6" t="s">
        <v>28362</v>
      </c>
      <c r="C6537" s="6" t="s">
        <v>21</v>
      </c>
      <c r="D6537" s="6" t="str">
        <f t="shared" si="102"/>
        <v>m</v>
      </c>
    </row>
    <row r="6538" spans="1:4" x14ac:dyDescent="0.2">
      <c r="A6538" s="6" t="s">
        <v>14683</v>
      </c>
      <c r="B6538" s="6" t="s">
        <v>28362</v>
      </c>
      <c r="C6538" s="6" t="s">
        <v>21</v>
      </c>
      <c r="D6538" s="6" t="str">
        <f t="shared" si="102"/>
        <v>m</v>
      </c>
    </row>
    <row r="6539" spans="1:4" x14ac:dyDescent="0.2">
      <c r="A6539" s="6" t="s">
        <v>2071</v>
      </c>
      <c r="B6539" s="6" t="s">
        <v>28363</v>
      </c>
      <c r="C6539" s="6" t="s">
        <v>21</v>
      </c>
      <c r="D6539" s="6" t="str">
        <f t="shared" si="102"/>
        <v>m</v>
      </c>
    </row>
    <row r="6540" spans="1:4" x14ac:dyDescent="0.2">
      <c r="A6540" s="6" t="s">
        <v>14684</v>
      </c>
      <c r="B6540" s="6" t="s">
        <v>28363</v>
      </c>
      <c r="C6540" s="6" t="s">
        <v>21</v>
      </c>
      <c r="D6540" s="6" t="str">
        <f t="shared" si="102"/>
        <v>m</v>
      </c>
    </row>
    <row r="6541" spans="1:4" x14ac:dyDescent="0.2">
      <c r="A6541" s="6" t="s">
        <v>2072</v>
      </c>
      <c r="B6541" s="6" t="s">
        <v>28364</v>
      </c>
      <c r="C6541" s="6" t="s">
        <v>21</v>
      </c>
      <c r="D6541" s="6" t="str">
        <f t="shared" si="102"/>
        <v>m</v>
      </c>
    </row>
    <row r="6542" spans="1:4" x14ac:dyDescent="0.2">
      <c r="A6542" s="6" t="s">
        <v>14685</v>
      </c>
      <c r="B6542" s="6" t="s">
        <v>28364</v>
      </c>
      <c r="C6542" s="6" t="s">
        <v>21</v>
      </c>
      <c r="D6542" s="6" t="str">
        <f t="shared" si="102"/>
        <v>m</v>
      </c>
    </row>
    <row r="6543" spans="1:4" x14ac:dyDescent="0.2">
      <c r="A6543" s="6" t="s">
        <v>2073</v>
      </c>
      <c r="B6543" s="6" t="s">
        <v>28365</v>
      </c>
      <c r="C6543" s="6" t="s">
        <v>21</v>
      </c>
      <c r="D6543" s="6" t="str">
        <f t="shared" si="102"/>
        <v>m</v>
      </c>
    </row>
    <row r="6544" spans="1:4" x14ac:dyDescent="0.2">
      <c r="A6544" s="6" t="s">
        <v>14686</v>
      </c>
      <c r="B6544" s="6" t="s">
        <v>28365</v>
      </c>
      <c r="C6544" s="6" t="s">
        <v>21</v>
      </c>
      <c r="D6544" s="6" t="str">
        <f t="shared" si="102"/>
        <v>m</v>
      </c>
    </row>
    <row r="6545" spans="1:4" x14ac:dyDescent="0.2">
      <c r="A6545" s="6" t="s">
        <v>2074</v>
      </c>
      <c r="B6545" s="6" t="s">
        <v>28366</v>
      </c>
      <c r="C6545" s="6" t="s">
        <v>21</v>
      </c>
      <c r="D6545" s="6" t="str">
        <f t="shared" si="102"/>
        <v>m</v>
      </c>
    </row>
    <row r="6546" spans="1:4" x14ac:dyDescent="0.2">
      <c r="A6546" s="6" t="s">
        <v>14687</v>
      </c>
      <c r="B6546" s="6" t="s">
        <v>28366</v>
      </c>
      <c r="C6546" s="6" t="s">
        <v>21</v>
      </c>
      <c r="D6546" s="6" t="str">
        <f t="shared" si="102"/>
        <v>m</v>
      </c>
    </row>
    <row r="6547" spans="1:4" x14ac:dyDescent="0.2">
      <c r="A6547" s="6" t="s">
        <v>2075</v>
      </c>
      <c r="B6547" s="6" t="s">
        <v>28367</v>
      </c>
      <c r="C6547" s="6" t="s">
        <v>21</v>
      </c>
      <c r="D6547" s="6" t="str">
        <f t="shared" si="102"/>
        <v>m</v>
      </c>
    </row>
    <row r="6548" spans="1:4" x14ac:dyDescent="0.2">
      <c r="A6548" s="6" t="s">
        <v>14688</v>
      </c>
      <c r="B6548" s="6" t="s">
        <v>28367</v>
      </c>
      <c r="C6548" s="6" t="s">
        <v>21</v>
      </c>
      <c r="D6548" s="6" t="str">
        <f t="shared" si="102"/>
        <v>m</v>
      </c>
    </row>
    <row r="6549" spans="1:4" x14ac:dyDescent="0.2">
      <c r="A6549" s="6" t="s">
        <v>2076</v>
      </c>
      <c r="B6549" s="6" t="s">
        <v>28368</v>
      </c>
      <c r="C6549" s="6" t="s">
        <v>12</v>
      </c>
      <c r="D6549" s="6" t="str">
        <f t="shared" si="102"/>
        <v>un</v>
      </c>
    </row>
    <row r="6550" spans="1:4" x14ac:dyDescent="0.2">
      <c r="A6550" s="6" t="s">
        <v>14689</v>
      </c>
      <c r="B6550" s="6" t="s">
        <v>28368</v>
      </c>
      <c r="C6550" s="6" t="s">
        <v>12</v>
      </c>
      <c r="D6550" s="6" t="str">
        <f t="shared" si="102"/>
        <v>un</v>
      </c>
    </row>
    <row r="6551" spans="1:4" x14ac:dyDescent="0.2">
      <c r="A6551" s="6" t="s">
        <v>2077</v>
      </c>
      <c r="B6551" s="6" t="s">
        <v>28369</v>
      </c>
      <c r="C6551" s="6" t="s">
        <v>12</v>
      </c>
      <c r="D6551" s="6" t="str">
        <f t="shared" si="102"/>
        <v>un</v>
      </c>
    </row>
    <row r="6552" spans="1:4" x14ac:dyDescent="0.2">
      <c r="A6552" s="6" t="s">
        <v>14690</v>
      </c>
      <c r="B6552" s="6" t="s">
        <v>28369</v>
      </c>
      <c r="C6552" s="6" t="s">
        <v>12</v>
      </c>
      <c r="D6552" s="6" t="str">
        <f t="shared" si="102"/>
        <v>un</v>
      </c>
    </row>
    <row r="6553" spans="1:4" x14ac:dyDescent="0.2">
      <c r="A6553" s="6" t="s">
        <v>2078</v>
      </c>
      <c r="B6553" s="6" t="s">
        <v>28370</v>
      </c>
      <c r="C6553" s="6" t="s">
        <v>891</v>
      </c>
      <c r="D6553" s="6" t="str">
        <f t="shared" si="102"/>
        <v>kg</v>
      </c>
    </row>
    <row r="6554" spans="1:4" x14ac:dyDescent="0.2">
      <c r="A6554" s="6" t="s">
        <v>14691</v>
      </c>
      <c r="B6554" s="6" t="s">
        <v>28370</v>
      </c>
      <c r="C6554" s="6" t="s">
        <v>891</v>
      </c>
      <c r="D6554" s="6" t="str">
        <f t="shared" si="102"/>
        <v>kg</v>
      </c>
    </row>
    <row r="6555" spans="1:4" x14ac:dyDescent="0.2">
      <c r="A6555" s="6" t="s">
        <v>2079</v>
      </c>
      <c r="B6555" s="6" t="s">
        <v>28371</v>
      </c>
      <c r="C6555" s="6" t="s">
        <v>12</v>
      </c>
      <c r="D6555" s="6" t="str">
        <f t="shared" si="102"/>
        <v>un</v>
      </c>
    </row>
    <row r="6556" spans="1:4" x14ac:dyDescent="0.2">
      <c r="A6556" s="6" t="s">
        <v>14692</v>
      </c>
      <c r="B6556" s="6" t="s">
        <v>28371</v>
      </c>
      <c r="C6556" s="6" t="s">
        <v>12</v>
      </c>
      <c r="D6556" s="6" t="str">
        <f t="shared" si="102"/>
        <v>un</v>
      </c>
    </row>
    <row r="6557" spans="1:4" x14ac:dyDescent="0.2">
      <c r="A6557" s="6" t="s">
        <v>2080</v>
      </c>
      <c r="B6557" s="6" t="s">
        <v>28372</v>
      </c>
      <c r="C6557" s="6" t="s">
        <v>12</v>
      </c>
      <c r="D6557" s="6" t="str">
        <f t="shared" si="102"/>
        <v>un</v>
      </c>
    </row>
    <row r="6558" spans="1:4" x14ac:dyDescent="0.2">
      <c r="A6558" s="6" t="s">
        <v>14693</v>
      </c>
      <c r="B6558" s="6" t="s">
        <v>28372</v>
      </c>
      <c r="C6558" s="6" t="s">
        <v>12</v>
      </c>
      <c r="D6558" s="6" t="str">
        <f t="shared" si="102"/>
        <v>un</v>
      </c>
    </row>
    <row r="6559" spans="1:4" x14ac:dyDescent="0.2">
      <c r="A6559" s="6" t="s">
        <v>2081</v>
      </c>
      <c r="B6559" s="6" t="s">
        <v>28373</v>
      </c>
      <c r="C6559" s="6" t="s">
        <v>12</v>
      </c>
      <c r="D6559" s="6" t="str">
        <f t="shared" si="102"/>
        <v>un</v>
      </c>
    </row>
    <row r="6560" spans="1:4" x14ac:dyDescent="0.2">
      <c r="A6560" s="6" t="s">
        <v>14694</v>
      </c>
      <c r="B6560" s="6" t="s">
        <v>28373</v>
      </c>
      <c r="C6560" s="6" t="s">
        <v>12</v>
      </c>
      <c r="D6560" s="6" t="str">
        <f t="shared" si="102"/>
        <v>un</v>
      </c>
    </row>
    <row r="6561" spans="1:4" x14ac:dyDescent="0.2">
      <c r="A6561" s="6" t="s">
        <v>2082</v>
      </c>
      <c r="B6561" s="6" t="s">
        <v>28374</v>
      </c>
      <c r="C6561" s="6" t="s">
        <v>12</v>
      </c>
      <c r="D6561" s="6" t="str">
        <f t="shared" si="102"/>
        <v>un</v>
      </c>
    </row>
    <row r="6562" spans="1:4" x14ac:dyDescent="0.2">
      <c r="A6562" s="6" t="s">
        <v>14695</v>
      </c>
      <c r="B6562" s="6" t="s">
        <v>28374</v>
      </c>
      <c r="C6562" s="6" t="s">
        <v>12</v>
      </c>
      <c r="D6562" s="6" t="str">
        <f t="shared" si="102"/>
        <v>un</v>
      </c>
    </row>
    <row r="6563" spans="1:4" x14ac:dyDescent="0.2">
      <c r="A6563" s="6" t="s">
        <v>2083</v>
      </c>
      <c r="B6563" s="6" t="s">
        <v>28375</v>
      </c>
      <c r="C6563" s="6" t="s">
        <v>12</v>
      </c>
      <c r="D6563" s="6" t="str">
        <f t="shared" si="102"/>
        <v>un</v>
      </c>
    </row>
    <row r="6564" spans="1:4" x14ac:dyDescent="0.2">
      <c r="A6564" s="6" t="s">
        <v>14696</v>
      </c>
      <c r="B6564" s="6" t="s">
        <v>28375</v>
      </c>
      <c r="C6564" s="6" t="s">
        <v>12</v>
      </c>
      <c r="D6564" s="6" t="str">
        <f t="shared" si="102"/>
        <v>un</v>
      </c>
    </row>
    <row r="6565" spans="1:4" x14ac:dyDescent="0.2">
      <c r="A6565" s="6" t="s">
        <v>2084</v>
      </c>
      <c r="B6565" s="6" t="s">
        <v>28376</v>
      </c>
      <c r="C6565" s="6" t="s">
        <v>12</v>
      </c>
      <c r="D6565" s="6" t="str">
        <f t="shared" si="102"/>
        <v>un</v>
      </c>
    </row>
    <row r="6566" spans="1:4" x14ac:dyDescent="0.2">
      <c r="A6566" s="6" t="s">
        <v>14697</v>
      </c>
      <c r="B6566" s="6" t="s">
        <v>28376</v>
      </c>
      <c r="C6566" s="6" t="s">
        <v>12</v>
      </c>
      <c r="D6566" s="6" t="str">
        <f t="shared" si="102"/>
        <v>un</v>
      </c>
    </row>
    <row r="6567" spans="1:4" x14ac:dyDescent="0.2">
      <c r="A6567" s="6" t="s">
        <v>2085</v>
      </c>
      <c r="B6567" s="6" t="s">
        <v>28377</v>
      </c>
      <c r="C6567" s="6" t="s">
        <v>12</v>
      </c>
      <c r="D6567" s="6" t="str">
        <f t="shared" si="102"/>
        <v>un</v>
      </c>
    </row>
    <row r="6568" spans="1:4" x14ac:dyDescent="0.2">
      <c r="A6568" s="6" t="s">
        <v>14698</v>
      </c>
      <c r="B6568" s="6" t="s">
        <v>28377</v>
      </c>
      <c r="C6568" s="6" t="s">
        <v>12</v>
      </c>
      <c r="D6568" s="6" t="str">
        <f t="shared" si="102"/>
        <v>un</v>
      </c>
    </row>
    <row r="6569" spans="1:4" x14ac:dyDescent="0.2">
      <c r="A6569" s="6" t="s">
        <v>2086</v>
      </c>
      <c r="B6569" s="6" t="s">
        <v>28378</v>
      </c>
      <c r="C6569" s="6" t="s">
        <v>12</v>
      </c>
      <c r="D6569" s="6" t="str">
        <f t="shared" si="102"/>
        <v>un</v>
      </c>
    </row>
    <row r="6570" spans="1:4" x14ac:dyDescent="0.2">
      <c r="A6570" s="6" t="s">
        <v>14699</v>
      </c>
      <c r="B6570" s="6" t="s">
        <v>28378</v>
      </c>
      <c r="C6570" s="6" t="s">
        <v>12</v>
      </c>
      <c r="D6570" s="6" t="str">
        <f t="shared" si="102"/>
        <v>un</v>
      </c>
    </row>
    <row r="6571" spans="1:4" x14ac:dyDescent="0.2">
      <c r="A6571" s="6" t="s">
        <v>7577</v>
      </c>
      <c r="B6571" s="6" t="s">
        <v>28379</v>
      </c>
      <c r="C6571" s="6" t="s">
        <v>12</v>
      </c>
      <c r="D6571" s="6" t="str">
        <f t="shared" si="102"/>
        <v>un</v>
      </c>
    </row>
    <row r="6572" spans="1:4" x14ac:dyDescent="0.2">
      <c r="A6572" s="6" t="s">
        <v>14700</v>
      </c>
      <c r="B6572" s="6" t="s">
        <v>28379</v>
      </c>
      <c r="C6572" s="6" t="s">
        <v>12</v>
      </c>
      <c r="D6572" s="6" t="str">
        <f t="shared" si="102"/>
        <v>un</v>
      </c>
    </row>
    <row r="6573" spans="1:4" x14ac:dyDescent="0.2">
      <c r="A6573" s="6" t="s">
        <v>7578</v>
      </c>
      <c r="B6573" s="6" t="s">
        <v>28380</v>
      </c>
      <c r="C6573" s="6" t="s">
        <v>12</v>
      </c>
      <c r="D6573" s="6" t="str">
        <f t="shared" si="102"/>
        <v>un</v>
      </c>
    </row>
    <row r="6574" spans="1:4" x14ac:dyDescent="0.2">
      <c r="A6574" s="6" t="s">
        <v>14701</v>
      </c>
      <c r="B6574" s="6" t="s">
        <v>28380</v>
      </c>
      <c r="C6574" s="6" t="s">
        <v>12</v>
      </c>
      <c r="D6574" s="6" t="str">
        <f t="shared" si="102"/>
        <v>un</v>
      </c>
    </row>
    <row r="6575" spans="1:4" x14ac:dyDescent="0.2">
      <c r="A6575" s="6" t="s">
        <v>7579</v>
      </c>
      <c r="B6575" s="6" t="s">
        <v>28381</v>
      </c>
      <c r="C6575" s="6" t="s">
        <v>12</v>
      </c>
      <c r="D6575" s="6" t="str">
        <f t="shared" si="102"/>
        <v>un</v>
      </c>
    </row>
    <row r="6576" spans="1:4" x14ac:dyDescent="0.2">
      <c r="A6576" s="6" t="s">
        <v>14702</v>
      </c>
      <c r="B6576" s="6" t="s">
        <v>28381</v>
      </c>
      <c r="C6576" s="6" t="s">
        <v>12</v>
      </c>
      <c r="D6576" s="6" t="str">
        <f t="shared" si="102"/>
        <v>un</v>
      </c>
    </row>
    <row r="6577" spans="1:4" x14ac:dyDescent="0.2">
      <c r="A6577" s="6" t="s">
        <v>7580</v>
      </c>
      <c r="B6577" s="6" t="s">
        <v>28382</v>
      </c>
      <c r="C6577" s="6" t="s">
        <v>12</v>
      </c>
      <c r="D6577" s="6" t="str">
        <f t="shared" si="102"/>
        <v>un</v>
      </c>
    </row>
    <row r="6578" spans="1:4" x14ac:dyDescent="0.2">
      <c r="A6578" s="6" t="s">
        <v>14703</v>
      </c>
      <c r="B6578" s="6" t="s">
        <v>28382</v>
      </c>
      <c r="C6578" s="6" t="s">
        <v>12</v>
      </c>
      <c r="D6578" s="6" t="str">
        <f t="shared" si="102"/>
        <v>un</v>
      </c>
    </row>
    <row r="6579" spans="1:4" x14ac:dyDescent="0.2">
      <c r="A6579" s="6" t="s">
        <v>7581</v>
      </c>
      <c r="B6579" s="6" t="s">
        <v>28383</v>
      </c>
      <c r="C6579" s="6" t="s">
        <v>12</v>
      </c>
      <c r="D6579" s="6" t="str">
        <f t="shared" si="102"/>
        <v>un</v>
      </c>
    </row>
    <row r="6580" spans="1:4" x14ac:dyDescent="0.2">
      <c r="A6580" s="6" t="s">
        <v>14704</v>
      </c>
      <c r="B6580" s="6" t="s">
        <v>28383</v>
      </c>
      <c r="C6580" s="6" t="s">
        <v>12</v>
      </c>
      <c r="D6580" s="6" t="str">
        <f t="shared" si="102"/>
        <v>un</v>
      </c>
    </row>
    <row r="6581" spans="1:4" x14ac:dyDescent="0.2">
      <c r="A6581" s="6" t="s">
        <v>7582</v>
      </c>
      <c r="B6581" s="6" t="s">
        <v>28384</v>
      </c>
      <c r="C6581" s="6" t="s">
        <v>12</v>
      </c>
      <c r="D6581" s="6" t="str">
        <f t="shared" si="102"/>
        <v>un</v>
      </c>
    </row>
    <row r="6582" spans="1:4" x14ac:dyDescent="0.2">
      <c r="A6582" s="6" t="s">
        <v>14705</v>
      </c>
      <c r="B6582" s="6" t="s">
        <v>28384</v>
      </c>
      <c r="C6582" s="6" t="s">
        <v>12</v>
      </c>
      <c r="D6582" s="6" t="str">
        <f t="shared" si="102"/>
        <v>un</v>
      </c>
    </row>
    <row r="6583" spans="1:4" x14ac:dyDescent="0.2">
      <c r="A6583" s="6" t="s">
        <v>7583</v>
      </c>
      <c r="B6583" s="6" t="s">
        <v>28385</v>
      </c>
      <c r="C6583" s="6" t="s">
        <v>12</v>
      </c>
      <c r="D6583" s="6" t="str">
        <f t="shared" si="102"/>
        <v>un</v>
      </c>
    </row>
    <row r="6584" spans="1:4" x14ac:dyDescent="0.2">
      <c r="A6584" s="6" t="s">
        <v>14706</v>
      </c>
      <c r="B6584" s="6" t="s">
        <v>28385</v>
      </c>
      <c r="C6584" s="6" t="s">
        <v>12</v>
      </c>
      <c r="D6584" s="6" t="str">
        <f t="shared" si="102"/>
        <v>un</v>
      </c>
    </row>
    <row r="6585" spans="1:4" x14ac:dyDescent="0.2">
      <c r="A6585" s="6" t="s">
        <v>2087</v>
      </c>
      <c r="B6585" s="6" t="s">
        <v>28386</v>
      </c>
      <c r="C6585" s="6" t="s">
        <v>12</v>
      </c>
      <c r="D6585" s="6" t="str">
        <f t="shared" si="102"/>
        <v>un</v>
      </c>
    </row>
    <row r="6586" spans="1:4" x14ac:dyDescent="0.2">
      <c r="A6586" s="6" t="s">
        <v>14707</v>
      </c>
      <c r="B6586" s="6" t="s">
        <v>28386</v>
      </c>
      <c r="C6586" s="6" t="s">
        <v>12</v>
      </c>
      <c r="D6586" s="6" t="str">
        <f t="shared" si="102"/>
        <v>un</v>
      </c>
    </row>
    <row r="6587" spans="1:4" x14ac:dyDescent="0.2">
      <c r="A6587" s="6" t="s">
        <v>2088</v>
      </c>
      <c r="B6587" s="6" t="s">
        <v>28387</v>
      </c>
      <c r="C6587" s="6" t="s">
        <v>12</v>
      </c>
      <c r="D6587" s="6" t="str">
        <f t="shared" si="102"/>
        <v>un</v>
      </c>
    </row>
    <row r="6588" spans="1:4" x14ac:dyDescent="0.2">
      <c r="A6588" s="6" t="s">
        <v>14708</v>
      </c>
      <c r="B6588" s="6" t="s">
        <v>28387</v>
      </c>
      <c r="C6588" s="6" t="s">
        <v>12</v>
      </c>
      <c r="D6588" s="6" t="str">
        <f t="shared" si="102"/>
        <v>un</v>
      </c>
    </row>
    <row r="6589" spans="1:4" x14ac:dyDescent="0.2">
      <c r="A6589" s="6" t="s">
        <v>7584</v>
      </c>
      <c r="B6589" s="6" t="s">
        <v>28388</v>
      </c>
      <c r="C6589" s="6" t="s">
        <v>21</v>
      </c>
      <c r="D6589" s="6" t="str">
        <f t="shared" si="102"/>
        <v>m</v>
      </c>
    </row>
    <row r="6590" spans="1:4" x14ac:dyDescent="0.2">
      <c r="A6590" s="6" t="s">
        <v>14709</v>
      </c>
      <c r="B6590" s="6" t="s">
        <v>28388</v>
      </c>
      <c r="C6590" s="6" t="s">
        <v>21</v>
      </c>
      <c r="D6590" s="6" t="str">
        <f t="shared" si="102"/>
        <v>m</v>
      </c>
    </row>
    <row r="6591" spans="1:4" x14ac:dyDescent="0.2">
      <c r="A6591" s="6" t="s">
        <v>7585</v>
      </c>
      <c r="B6591" s="6" t="s">
        <v>28389</v>
      </c>
      <c r="C6591" s="6" t="s">
        <v>21</v>
      </c>
      <c r="D6591" s="6" t="str">
        <f t="shared" si="102"/>
        <v>m</v>
      </c>
    </row>
    <row r="6592" spans="1:4" x14ac:dyDescent="0.2">
      <c r="A6592" s="6" t="s">
        <v>14710</v>
      </c>
      <c r="B6592" s="6" t="s">
        <v>28389</v>
      </c>
      <c r="C6592" s="6" t="s">
        <v>21</v>
      </c>
      <c r="D6592" s="6" t="str">
        <f t="shared" si="102"/>
        <v>m</v>
      </c>
    </row>
    <row r="6593" spans="1:4" x14ac:dyDescent="0.2">
      <c r="A6593" s="6" t="s">
        <v>7586</v>
      </c>
      <c r="B6593" s="6" t="s">
        <v>28390</v>
      </c>
      <c r="C6593" s="6" t="s">
        <v>21</v>
      </c>
      <c r="D6593" s="6" t="str">
        <f t="shared" si="102"/>
        <v>m</v>
      </c>
    </row>
    <row r="6594" spans="1:4" x14ac:dyDescent="0.2">
      <c r="A6594" s="6" t="s">
        <v>14711</v>
      </c>
      <c r="B6594" s="6" t="s">
        <v>28390</v>
      </c>
      <c r="C6594" s="6" t="s">
        <v>21</v>
      </c>
      <c r="D6594" s="6" t="str">
        <f t="shared" ref="D6594:D6657" si="103">LOWER(C6594)</f>
        <v>m</v>
      </c>
    </row>
    <row r="6595" spans="1:4" x14ac:dyDescent="0.2">
      <c r="A6595" s="6" t="s">
        <v>7587</v>
      </c>
      <c r="B6595" s="6" t="s">
        <v>28391</v>
      </c>
      <c r="C6595" s="6" t="s">
        <v>21</v>
      </c>
      <c r="D6595" s="6" t="str">
        <f t="shared" si="103"/>
        <v>m</v>
      </c>
    </row>
    <row r="6596" spans="1:4" x14ac:dyDescent="0.2">
      <c r="A6596" s="6" t="s">
        <v>14712</v>
      </c>
      <c r="B6596" s="6" t="s">
        <v>28391</v>
      </c>
      <c r="C6596" s="6" t="s">
        <v>21</v>
      </c>
      <c r="D6596" s="6" t="str">
        <f t="shared" si="103"/>
        <v>m</v>
      </c>
    </row>
    <row r="6597" spans="1:4" x14ac:dyDescent="0.2">
      <c r="A6597" s="6" t="s">
        <v>7588</v>
      </c>
      <c r="B6597" s="6" t="s">
        <v>28392</v>
      </c>
      <c r="C6597" s="6" t="s">
        <v>21</v>
      </c>
      <c r="D6597" s="6" t="str">
        <f t="shared" si="103"/>
        <v>m</v>
      </c>
    </row>
    <row r="6598" spans="1:4" x14ac:dyDescent="0.2">
      <c r="A6598" s="6" t="s">
        <v>14713</v>
      </c>
      <c r="B6598" s="6" t="s">
        <v>28392</v>
      </c>
      <c r="C6598" s="6" t="s">
        <v>21</v>
      </c>
      <c r="D6598" s="6" t="str">
        <f t="shared" si="103"/>
        <v>m</v>
      </c>
    </row>
    <row r="6599" spans="1:4" x14ac:dyDescent="0.2">
      <c r="A6599" s="6" t="s">
        <v>7589</v>
      </c>
      <c r="B6599" s="6" t="s">
        <v>28393</v>
      </c>
      <c r="C6599" s="6" t="s">
        <v>21</v>
      </c>
      <c r="D6599" s="6" t="str">
        <f t="shared" si="103"/>
        <v>m</v>
      </c>
    </row>
    <row r="6600" spans="1:4" x14ac:dyDescent="0.2">
      <c r="A6600" s="6" t="s">
        <v>14714</v>
      </c>
      <c r="B6600" s="6" t="s">
        <v>28393</v>
      </c>
      <c r="C6600" s="6" t="s">
        <v>21</v>
      </c>
      <c r="D6600" s="6" t="str">
        <f t="shared" si="103"/>
        <v>m</v>
      </c>
    </row>
    <row r="6601" spans="1:4" x14ac:dyDescent="0.2">
      <c r="A6601" s="6" t="s">
        <v>7590</v>
      </c>
      <c r="B6601" s="6" t="s">
        <v>28394</v>
      </c>
      <c r="C6601" s="6" t="s">
        <v>21</v>
      </c>
      <c r="D6601" s="6" t="str">
        <f t="shared" si="103"/>
        <v>m</v>
      </c>
    </row>
    <row r="6602" spans="1:4" x14ac:dyDescent="0.2">
      <c r="A6602" s="6" t="s">
        <v>14715</v>
      </c>
      <c r="B6602" s="6" t="s">
        <v>28394</v>
      </c>
      <c r="C6602" s="6" t="s">
        <v>21</v>
      </c>
      <c r="D6602" s="6" t="str">
        <f t="shared" si="103"/>
        <v>m</v>
      </c>
    </row>
    <row r="6603" spans="1:4" x14ac:dyDescent="0.2">
      <c r="A6603" s="6" t="s">
        <v>7591</v>
      </c>
      <c r="B6603" s="6" t="s">
        <v>28395</v>
      </c>
      <c r="C6603" s="6" t="s">
        <v>21</v>
      </c>
      <c r="D6603" s="6" t="str">
        <f t="shared" si="103"/>
        <v>m</v>
      </c>
    </row>
    <row r="6604" spans="1:4" x14ac:dyDescent="0.2">
      <c r="A6604" s="6" t="s">
        <v>14716</v>
      </c>
      <c r="B6604" s="6" t="s">
        <v>28395</v>
      </c>
      <c r="C6604" s="6" t="s">
        <v>21</v>
      </c>
      <c r="D6604" s="6" t="str">
        <f t="shared" si="103"/>
        <v>m</v>
      </c>
    </row>
    <row r="6605" spans="1:4" x14ac:dyDescent="0.2">
      <c r="A6605" s="6" t="s">
        <v>7592</v>
      </c>
      <c r="B6605" s="6" t="s">
        <v>28396</v>
      </c>
      <c r="C6605" s="6" t="s">
        <v>21</v>
      </c>
      <c r="D6605" s="6" t="str">
        <f t="shared" si="103"/>
        <v>m</v>
      </c>
    </row>
    <row r="6606" spans="1:4" x14ac:dyDescent="0.2">
      <c r="A6606" s="6" t="s">
        <v>14717</v>
      </c>
      <c r="B6606" s="6" t="s">
        <v>28396</v>
      </c>
      <c r="C6606" s="6" t="s">
        <v>21</v>
      </c>
      <c r="D6606" s="6" t="str">
        <f t="shared" si="103"/>
        <v>m</v>
      </c>
    </row>
    <row r="6607" spans="1:4" x14ac:dyDescent="0.2">
      <c r="A6607" s="6" t="s">
        <v>7593</v>
      </c>
      <c r="B6607" s="6" t="s">
        <v>28397</v>
      </c>
      <c r="C6607" s="6" t="s">
        <v>21</v>
      </c>
      <c r="D6607" s="6" t="str">
        <f t="shared" si="103"/>
        <v>m</v>
      </c>
    </row>
    <row r="6608" spans="1:4" x14ac:dyDescent="0.2">
      <c r="A6608" s="6" t="s">
        <v>14718</v>
      </c>
      <c r="B6608" s="6" t="s">
        <v>28397</v>
      </c>
      <c r="C6608" s="6" t="s">
        <v>21</v>
      </c>
      <c r="D6608" s="6" t="str">
        <f t="shared" si="103"/>
        <v>m</v>
      </c>
    </row>
    <row r="6609" spans="1:4" x14ac:dyDescent="0.2">
      <c r="A6609" s="6" t="s">
        <v>7594</v>
      </c>
      <c r="B6609" s="6" t="s">
        <v>28398</v>
      </c>
      <c r="C6609" s="6" t="s">
        <v>21</v>
      </c>
      <c r="D6609" s="6" t="str">
        <f t="shared" si="103"/>
        <v>m</v>
      </c>
    </row>
    <row r="6610" spans="1:4" x14ac:dyDescent="0.2">
      <c r="A6610" s="6" t="s">
        <v>14719</v>
      </c>
      <c r="B6610" s="6" t="s">
        <v>28398</v>
      </c>
      <c r="C6610" s="6" t="s">
        <v>21</v>
      </c>
      <c r="D6610" s="6" t="str">
        <f t="shared" si="103"/>
        <v>m</v>
      </c>
    </row>
    <row r="6611" spans="1:4" x14ac:dyDescent="0.2">
      <c r="A6611" s="6" t="s">
        <v>7595</v>
      </c>
      <c r="B6611" s="6" t="s">
        <v>28399</v>
      </c>
      <c r="C6611" s="6" t="s">
        <v>21</v>
      </c>
      <c r="D6611" s="6" t="str">
        <f t="shared" si="103"/>
        <v>m</v>
      </c>
    </row>
    <row r="6612" spans="1:4" x14ac:dyDescent="0.2">
      <c r="A6612" s="6" t="s">
        <v>14720</v>
      </c>
      <c r="B6612" s="6" t="s">
        <v>28399</v>
      </c>
      <c r="C6612" s="6" t="s">
        <v>21</v>
      </c>
      <c r="D6612" s="6" t="str">
        <f t="shared" si="103"/>
        <v>m</v>
      </c>
    </row>
    <row r="6613" spans="1:4" x14ac:dyDescent="0.2">
      <c r="A6613" s="6" t="s">
        <v>7596</v>
      </c>
      <c r="B6613" s="6" t="s">
        <v>28400</v>
      </c>
      <c r="C6613" s="6" t="s">
        <v>21</v>
      </c>
      <c r="D6613" s="6" t="str">
        <f t="shared" si="103"/>
        <v>m</v>
      </c>
    </row>
    <row r="6614" spans="1:4" x14ac:dyDescent="0.2">
      <c r="A6614" s="6" t="s">
        <v>14721</v>
      </c>
      <c r="B6614" s="6" t="s">
        <v>28400</v>
      </c>
      <c r="C6614" s="6" t="s">
        <v>21</v>
      </c>
      <c r="D6614" s="6" t="str">
        <f t="shared" si="103"/>
        <v>m</v>
      </c>
    </row>
    <row r="6615" spans="1:4" x14ac:dyDescent="0.2">
      <c r="A6615" s="6" t="s">
        <v>7597</v>
      </c>
      <c r="B6615" s="6" t="s">
        <v>28401</v>
      </c>
      <c r="C6615" s="6" t="s">
        <v>21</v>
      </c>
      <c r="D6615" s="6" t="str">
        <f t="shared" si="103"/>
        <v>m</v>
      </c>
    </row>
    <row r="6616" spans="1:4" x14ac:dyDescent="0.2">
      <c r="A6616" s="6" t="s">
        <v>14722</v>
      </c>
      <c r="B6616" s="6" t="s">
        <v>28401</v>
      </c>
      <c r="C6616" s="6" t="s">
        <v>21</v>
      </c>
      <c r="D6616" s="6" t="str">
        <f t="shared" si="103"/>
        <v>m</v>
      </c>
    </row>
    <row r="6617" spans="1:4" x14ac:dyDescent="0.2">
      <c r="A6617" s="6" t="s">
        <v>2092</v>
      </c>
      <c r="B6617" s="6" t="s">
        <v>28402</v>
      </c>
      <c r="C6617" s="6" t="s">
        <v>21</v>
      </c>
      <c r="D6617" s="6" t="str">
        <f t="shared" si="103"/>
        <v>m</v>
      </c>
    </row>
    <row r="6618" spans="1:4" x14ac:dyDescent="0.2">
      <c r="A6618" s="6" t="s">
        <v>14723</v>
      </c>
      <c r="B6618" s="6" t="s">
        <v>28402</v>
      </c>
      <c r="C6618" s="6" t="s">
        <v>21</v>
      </c>
      <c r="D6618" s="6" t="str">
        <f t="shared" si="103"/>
        <v>m</v>
      </c>
    </row>
    <row r="6619" spans="1:4" x14ac:dyDescent="0.2">
      <c r="A6619" s="6" t="s">
        <v>2093</v>
      </c>
      <c r="B6619" s="6" t="s">
        <v>28403</v>
      </c>
      <c r="C6619" s="6" t="s">
        <v>21</v>
      </c>
      <c r="D6619" s="6" t="str">
        <f t="shared" si="103"/>
        <v>m</v>
      </c>
    </row>
    <row r="6620" spans="1:4" x14ac:dyDescent="0.2">
      <c r="A6620" s="6" t="s">
        <v>14724</v>
      </c>
      <c r="B6620" s="6" t="s">
        <v>28403</v>
      </c>
      <c r="C6620" s="6" t="s">
        <v>21</v>
      </c>
      <c r="D6620" s="6" t="str">
        <f t="shared" si="103"/>
        <v>m</v>
      </c>
    </row>
    <row r="6621" spans="1:4" x14ac:dyDescent="0.2">
      <c r="A6621" s="6" t="s">
        <v>2094</v>
      </c>
      <c r="B6621" s="6" t="s">
        <v>28404</v>
      </c>
      <c r="C6621" s="6" t="s">
        <v>21</v>
      </c>
      <c r="D6621" s="6" t="str">
        <f t="shared" si="103"/>
        <v>m</v>
      </c>
    </row>
    <row r="6622" spans="1:4" x14ac:dyDescent="0.2">
      <c r="A6622" s="6" t="s">
        <v>14725</v>
      </c>
      <c r="B6622" s="6" t="s">
        <v>28404</v>
      </c>
      <c r="C6622" s="6" t="s">
        <v>21</v>
      </c>
      <c r="D6622" s="6" t="str">
        <f t="shared" si="103"/>
        <v>m</v>
      </c>
    </row>
    <row r="6623" spans="1:4" x14ac:dyDescent="0.2">
      <c r="A6623" s="6" t="s">
        <v>2095</v>
      </c>
      <c r="B6623" s="6" t="s">
        <v>28405</v>
      </c>
      <c r="C6623" s="6" t="s">
        <v>21</v>
      </c>
      <c r="D6623" s="6" t="str">
        <f t="shared" si="103"/>
        <v>m</v>
      </c>
    </row>
    <row r="6624" spans="1:4" x14ac:dyDescent="0.2">
      <c r="A6624" s="6" t="s">
        <v>14726</v>
      </c>
      <c r="B6624" s="6" t="s">
        <v>28405</v>
      </c>
      <c r="C6624" s="6" t="s">
        <v>21</v>
      </c>
      <c r="D6624" s="6" t="str">
        <f t="shared" si="103"/>
        <v>m</v>
      </c>
    </row>
    <row r="6625" spans="1:4" x14ac:dyDescent="0.2">
      <c r="A6625" s="6" t="s">
        <v>2096</v>
      </c>
      <c r="B6625" s="6" t="s">
        <v>28406</v>
      </c>
      <c r="C6625" s="6" t="s">
        <v>21</v>
      </c>
      <c r="D6625" s="6" t="str">
        <f t="shared" si="103"/>
        <v>m</v>
      </c>
    </row>
    <row r="6626" spans="1:4" x14ac:dyDescent="0.2">
      <c r="A6626" s="6" t="s">
        <v>14727</v>
      </c>
      <c r="B6626" s="6" t="s">
        <v>28406</v>
      </c>
      <c r="C6626" s="6" t="s">
        <v>21</v>
      </c>
      <c r="D6626" s="6" t="str">
        <f t="shared" si="103"/>
        <v>m</v>
      </c>
    </row>
    <row r="6627" spans="1:4" x14ac:dyDescent="0.2">
      <c r="A6627" s="6" t="s">
        <v>2097</v>
      </c>
      <c r="B6627" s="6" t="s">
        <v>28407</v>
      </c>
      <c r="C6627" s="6" t="s">
        <v>21</v>
      </c>
      <c r="D6627" s="6" t="str">
        <f t="shared" si="103"/>
        <v>m</v>
      </c>
    </row>
    <row r="6628" spans="1:4" x14ac:dyDescent="0.2">
      <c r="A6628" s="6" t="s">
        <v>14728</v>
      </c>
      <c r="B6628" s="6" t="s">
        <v>28407</v>
      </c>
      <c r="C6628" s="6" t="s">
        <v>21</v>
      </c>
      <c r="D6628" s="6" t="str">
        <f t="shared" si="103"/>
        <v>m</v>
      </c>
    </row>
    <row r="6629" spans="1:4" x14ac:dyDescent="0.2">
      <c r="A6629" s="6" t="s">
        <v>2098</v>
      </c>
      <c r="B6629" s="6" t="s">
        <v>28408</v>
      </c>
      <c r="C6629" s="6" t="s">
        <v>21</v>
      </c>
      <c r="D6629" s="6" t="str">
        <f t="shared" si="103"/>
        <v>m</v>
      </c>
    </row>
    <row r="6630" spans="1:4" x14ac:dyDescent="0.2">
      <c r="A6630" s="6" t="s">
        <v>14729</v>
      </c>
      <c r="B6630" s="6" t="s">
        <v>28408</v>
      </c>
      <c r="C6630" s="6" t="s">
        <v>21</v>
      </c>
      <c r="D6630" s="6" t="str">
        <f t="shared" si="103"/>
        <v>m</v>
      </c>
    </row>
    <row r="6631" spans="1:4" x14ac:dyDescent="0.2">
      <c r="A6631" s="6" t="s">
        <v>2099</v>
      </c>
      <c r="B6631" s="6" t="s">
        <v>28409</v>
      </c>
      <c r="C6631" s="6" t="s">
        <v>21</v>
      </c>
      <c r="D6631" s="6" t="str">
        <f t="shared" si="103"/>
        <v>m</v>
      </c>
    </row>
    <row r="6632" spans="1:4" x14ac:dyDescent="0.2">
      <c r="A6632" s="6" t="s">
        <v>14730</v>
      </c>
      <c r="B6632" s="6" t="s">
        <v>28409</v>
      </c>
      <c r="C6632" s="6" t="s">
        <v>21</v>
      </c>
      <c r="D6632" s="6" t="str">
        <f t="shared" si="103"/>
        <v>m</v>
      </c>
    </row>
    <row r="6633" spans="1:4" x14ac:dyDescent="0.2">
      <c r="A6633" s="6" t="s">
        <v>2100</v>
      </c>
      <c r="B6633" s="6" t="s">
        <v>28410</v>
      </c>
      <c r="C6633" s="6" t="s">
        <v>21</v>
      </c>
      <c r="D6633" s="6" t="str">
        <f t="shared" si="103"/>
        <v>m</v>
      </c>
    </row>
    <row r="6634" spans="1:4" x14ac:dyDescent="0.2">
      <c r="A6634" s="6" t="s">
        <v>14731</v>
      </c>
      <c r="B6634" s="6" t="s">
        <v>28410</v>
      </c>
      <c r="C6634" s="6" t="s">
        <v>21</v>
      </c>
      <c r="D6634" s="6" t="str">
        <f t="shared" si="103"/>
        <v>m</v>
      </c>
    </row>
    <row r="6635" spans="1:4" x14ac:dyDescent="0.2">
      <c r="A6635" s="6" t="s">
        <v>2101</v>
      </c>
      <c r="B6635" s="6" t="s">
        <v>28411</v>
      </c>
      <c r="C6635" s="6" t="s">
        <v>21</v>
      </c>
      <c r="D6635" s="6" t="str">
        <f t="shared" si="103"/>
        <v>m</v>
      </c>
    </row>
    <row r="6636" spans="1:4" x14ac:dyDescent="0.2">
      <c r="A6636" s="6" t="s">
        <v>14732</v>
      </c>
      <c r="B6636" s="6" t="s">
        <v>28411</v>
      </c>
      <c r="C6636" s="6" t="s">
        <v>21</v>
      </c>
      <c r="D6636" s="6" t="str">
        <f t="shared" si="103"/>
        <v>m</v>
      </c>
    </row>
    <row r="6637" spans="1:4" x14ac:dyDescent="0.2">
      <c r="A6637" s="6" t="s">
        <v>7598</v>
      </c>
      <c r="B6637" s="6" t="s">
        <v>28412</v>
      </c>
      <c r="C6637" s="6" t="s">
        <v>21</v>
      </c>
      <c r="D6637" s="6" t="str">
        <f t="shared" si="103"/>
        <v>m</v>
      </c>
    </row>
    <row r="6638" spans="1:4" x14ac:dyDescent="0.2">
      <c r="A6638" s="6" t="s">
        <v>14733</v>
      </c>
      <c r="B6638" s="6" t="s">
        <v>28412</v>
      </c>
      <c r="C6638" s="6" t="s">
        <v>21</v>
      </c>
      <c r="D6638" s="6" t="str">
        <f t="shared" si="103"/>
        <v>m</v>
      </c>
    </row>
    <row r="6639" spans="1:4" x14ac:dyDescent="0.2">
      <c r="A6639" s="6" t="s">
        <v>7599</v>
      </c>
      <c r="B6639" s="6" t="s">
        <v>28413</v>
      </c>
      <c r="C6639" s="6" t="s">
        <v>21</v>
      </c>
      <c r="D6639" s="6" t="str">
        <f t="shared" si="103"/>
        <v>m</v>
      </c>
    </row>
    <row r="6640" spans="1:4" x14ac:dyDescent="0.2">
      <c r="A6640" s="6" t="s">
        <v>14734</v>
      </c>
      <c r="B6640" s="6" t="s">
        <v>28413</v>
      </c>
      <c r="C6640" s="6" t="s">
        <v>21</v>
      </c>
      <c r="D6640" s="6" t="str">
        <f t="shared" si="103"/>
        <v>m</v>
      </c>
    </row>
    <row r="6641" spans="1:4" x14ac:dyDescent="0.2">
      <c r="A6641" s="6" t="s">
        <v>7600</v>
      </c>
      <c r="B6641" s="6" t="s">
        <v>28414</v>
      </c>
      <c r="C6641" s="6" t="s">
        <v>21</v>
      </c>
      <c r="D6641" s="6" t="str">
        <f t="shared" si="103"/>
        <v>m</v>
      </c>
    </row>
    <row r="6642" spans="1:4" x14ac:dyDescent="0.2">
      <c r="A6642" s="6" t="s">
        <v>14735</v>
      </c>
      <c r="B6642" s="6" t="s">
        <v>28414</v>
      </c>
      <c r="C6642" s="6" t="s">
        <v>21</v>
      </c>
      <c r="D6642" s="6" t="str">
        <f t="shared" si="103"/>
        <v>m</v>
      </c>
    </row>
    <row r="6643" spans="1:4" x14ac:dyDescent="0.2">
      <c r="A6643" s="6" t="s">
        <v>7601</v>
      </c>
      <c r="B6643" s="6" t="s">
        <v>28415</v>
      </c>
      <c r="C6643" s="6" t="s">
        <v>21</v>
      </c>
      <c r="D6643" s="6" t="str">
        <f t="shared" si="103"/>
        <v>m</v>
      </c>
    </row>
    <row r="6644" spans="1:4" x14ac:dyDescent="0.2">
      <c r="A6644" s="6" t="s">
        <v>14736</v>
      </c>
      <c r="B6644" s="6" t="s">
        <v>28415</v>
      </c>
      <c r="C6644" s="6" t="s">
        <v>21</v>
      </c>
      <c r="D6644" s="6" t="str">
        <f t="shared" si="103"/>
        <v>m</v>
      </c>
    </row>
    <row r="6645" spans="1:4" x14ac:dyDescent="0.2">
      <c r="A6645" s="6" t="s">
        <v>7602</v>
      </c>
      <c r="B6645" s="6" t="s">
        <v>28416</v>
      </c>
      <c r="C6645" s="6" t="s">
        <v>21</v>
      </c>
      <c r="D6645" s="6" t="str">
        <f t="shared" si="103"/>
        <v>m</v>
      </c>
    </row>
    <row r="6646" spans="1:4" x14ac:dyDescent="0.2">
      <c r="A6646" s="6" t="s">
        <v>14737</v>
      </c>
      <c r="B6646" s="6" t="s">
        <v>28416</v>
      </c>
      <c r="C6646" s="6" t="s">
        <v>21</v>
      </c>
      <c r="D6646" s="6" t="str">
        <f t="shared" si="103"/>
        <v>m</v>
      </c>
    </row>
    <row r="6647" spans="1:4" x14ac:dyDescent="0.2">
      <c r="A6647" s="6" t="s">
        <v>7603</v>
      </c>
      <c r="B6647" s="6" t="s">
        <v>28417</v>
      </c>
      <c r="C6647" s="6" t="s">
        <v>21</v>
      </c>
      <c r="D6647" s="6" t="str">
        <f t="shared" si="103"/>
        <v>m</v>
      </c>
    </row>
    <row r="6648" spans="1:4" x14ac:dyDescent="0.2">
      <c r="A6648" s="6" t="s">
        <v>14738</v>
      </c>
      <c r="B6648" s="6" t="s">
        <v>28417</v>
      </c>
      <c r="C6648" s="6" t="s">
        <v>21</v>
      </c>
      <c r="D6648" s="6" t="str">
        <f t="shared" si="103"/>
        <v>m</v>
      </c>
    </row>
    <row r="6649" spans="1:4" x14ac:dyDescent="0.2">
      <c r="A6649" s="6" t="s">
        <v>7604</v>
      </c>
      <c r="B6649" s="6" t="s">
        <v>28418</v>
      </c>
      <c r="C6649" s="6" t="s">
        <v>21</v>
      </c>
      <c r="D6649" s="6" t="str">
        <f t="shared" si="103"/>
        <v>m</v>
      </c>
    </row>
    <row r="6650" spans="1:4" x14ac:dyDescent="0.2">
      <c r="A6650" s="6" t="s">
        <v>14739</v>
      </c>
      <c r="B6650" s="6" t="s">
        <v>28418</v>
      </c>
      <c r="C6650" s="6" t="s">
        <v>21</v>
      </c>
      <c r="D6650" s="6" t="str">
        <f t="shared" si="103"/>
        <v>m</v>
      </c>
    </row>
    <row r="6651" spans="1:4" x14ac:dyDescent="0.2">
      <c r="A6651" s="6" t="s">
        <v>7605</v>
      </c>
      <c r="B6651" s="6" t="s">
        <v>28419</v>
      </c>
      <c r="C6651" s="6" t="s">
        <v>21</v>
      </c>
      <c r="D6651" s="6" t="str">
        <f t="shared" si="103"/>
        <v>m</v>
      </c>
    </row>
    <row r="6652" spans="1:4" x14ac:dyDescent="0.2">
      <c r="A6652" s="6" t="s">
        <v>14740</v>
      </c>
      <c r="B6652" s="6" t="s">
        <v>28419</v>
      </c>
      <c r="C6652" s="6" t="s">
        <v>21</v>
      </c>
      <c r="D6652" s="6" t="str">
        <f t="shared" si="103"/>
        <v>m</v>
      </c>
    </row>
    <row r="6653" spans="1:4" x14ac:dyDescent="0.2">
      <c r="A6653" s="6" t="s">
        <v>7606</v>
      </c>
      <c r="B6653" s="6" t="s">
        <v>28420</v>
      </c>
      <c r="C6653" s="6" t="s">
        <v>21</v>
      </c>
      <c r="D6653" s="6" t="str">
        <f t="shared" si="103"/>
        <v>m</v>
      </c>
    </row>
    <row r="6654" spans="1:4" x14ac:dyDescent="0.2">
      <c r="A6654" s="6" t="s">
        <v>14741</v>
      </c>
      <c r="B6654" s="6" t="s">
        <v>28420</v>
      </c>
      <c r="C6654" s="6" t="s">
        <v>21</v>
      </c>
      <c r="D6654" s="6" t="str">
        <f t="shared" si="103"/>
        <v>m</v>
      </c>
    </row>
    <row r="6655" spans="1:4" x14ac:dyDescent="0.2">
      <c r="A6655" s="6" t="s">
        <v>7607</v>
      </c>
      <c r="B6655" s="6" t="s">
        <v>28421</v>
      </c>
      <c r="C6655" s="6" t="s">
        <v>21</v>
      </c>
      <c r="D6655" s="6" t="str">
        <f t="shared" si="103"/>
        <v>m</v>
      </c>
    </row>
    <row r="6656" spans="1:4" x14ac:dyDescent="0.2">
      <c r="A6656" s="6" t="s">
        <v>14742</v>
      </c>
      <c r="B6656" s="6" t="s">
        <v>28421</v>
      </c>
      <c r="C6656" s="6" t="s">
        <v>21</v>
      </c>
      <c r="D6656" s="6" t="str">
        <f t="shared" si="103"/>
        <v>m</v>
      </c>
    </row>
    <row r="6657" spans="1:4" x14ac:dyDescent="0.2">
      <c r="A6657" s="6" t="s">
        <v>7608</v>
      </c>
      <c r="B6657" s="6" t="s">
        <v>28422</v>
      </c>
      <c r="C6657" s="6" t="s">
        <v>21</v>
      </c>
      <c r="D6657" s="6" t="str">
        <f t="shared" si="103"/>
        <v>m</v>
      </c>
    </row>
    <row r="6658" spans="1:4" x14ac:dyDescent="0.2">
      <c r="A6658" s="6" t="s">
        <v>14743</v>
      </c>
      <c r="B6658" s="6" t="s">
        <v>28422</v>
      </c>
      <c r="C6658" s="6" t="s">
        <v>21</v>
      </c>
      <c r="D6658" s="6" t="str">
        <f t="shared" ref="D6658:D6721" si="104">LOWER(C6658)</f>
        <v>m</v>
      </c>
    </row>
    <row r="6659" spans="1:4" x14ac:dyDescent="0.2">
      <c r="A6659" s="6" t="s">
        <v>7609</v>
      </c>
      <c r="B6659" s="6" t="s">
        <v>28423</v>
      </c>
      <c r="C6659" s="6" t="s">
        <v>21</v>
      </c>
      <c r="D6659" s="6" t="str">
        <f t="shared" si="104"/>
        <v>m</v>
      </c>
    </row>
    <row r="6660" spans="1:4" x14ac:dyDescent="0.2">
      <c r="A6660" s="6" t="s">
        <v>14744</v>
      </c>
      <c r="B6660" s="6" t="s">
        <v>28423</v>
      </c>
      <c r="C6660" s="6" t="s">
        <v>21</v>
      </c>
      <c r="D6660" s="6" t="str">
        <f t="shared" si="104"/>
        <v>m</v>
      </c>
    </row>
    <row r="6661" spans="1:4" x14ac:dyDescent="0.2">
      <c r="A6661" s="6" t="s">
        <v>7610</v>
      </c>
      <c r="B6661" s="6" t="s">
        <v>28424</v>
      </c>
      <c r="C6661" s="6" t="s">
        <v>21</v>
      </c>
      <c r="D6661" s="6" t="str">
        <f t="shared" si="104"/>
        <v>m</v>
      </c>
    </row>
    <row r="6662" spans="1:4" x14ac:dyDescent="0.2">
      <c r="A6662" s="6" t="s">
        <v>14745</v>
      </c>
      <c r="B6662" s="6" t="s">
        <v>28424</v>
      </c>
      <c r="C6662" s="6" t="s">
        <v>21</v>
      </c>
      <c r="D6662" s="6" t="str">
        <f t="shared" si="104"/>
        <v>m</v>
      </c>
    </row>
    <row r="6663" spans="1:4" x14ac:dyDescent="0.2">
      <c r="A6663" s="6" t="s">
        <v>7611</v>
      </c>
      <c r="B6663" s="6" t="s">
        <v>28425</v>
      </c>
      <c r="C6663" s="6" t="s">
        <v>21</v>
      </c>
      <c r="D6663" s="6" t="str">
        <f t="shared" si="104"/>
        <v>m</v>
      </c>
    </row>
    <row r="6664" spans="1:4" x14ac:dyDescent="0.2">
      <c r="A6664" s="6" t="s">
        <v>14746</v>
      </c>
      <c r="B6664" s="6" t="s">
        <v>28425</v>
      </c>
      <c r="C6664" s="6" t="s">
        <v>21</v>
      </c>
      <c r="D6664" s="6" t="str">
        <f t="shared" si="104"/>
        <v>m</v>
      </c>
    </row>
    <row r="6665" spans="1:4" x14ac:dyDescent="0.2">
      <c r="A6665" s="6" t="s">
        <v>7612</v>
      </c>
      <c r="B6665" s="6" t="s">
        <v>28426</v>
      </c>
      <c r="C6665" s="6" t="s">
        <v>21</v>
      </c>
      <c r="D6665" s="6" t="str">
        <f t="shared" si="104"/>
        <v>m</v>
      </c>
    </row>
    <row r="6666" spans="1:4" x14ac:dyDescent="0.2">
      <c r="A6666" s="6" t="s">
        <v>14747</v>
      </c>
      <c r="B6666" s="6" t="s">
        <v>28426</v>
      </c>
      <c r="C6666" s="6" t="s">
        <v>21</v>
      </c>
      <c r="D6666" s="6" t="str">
        <f t="shared" si="104"/>
        <v>m</v>
      </c>
    </row>
    <row r="6667" spans="1:4" x14ac:dyDescent="0.2">
      <c r="A6667" s="6" t="s">
        <v>7613</v>
      </c>
      <c r="B6667" s="6" t="s">
        <v>28427</v>
      </c>
      <c r="C6667" s="6" t="s">
        <v>21</v>
      </c>
      <c r="D6667" s="6" t="str">
        <f t="shared" si="104"/>
        <v>m</v>
      </c>
    </row>
    <row r="6668" spans="1:4" x14ac:dyDescent="0.2">
      <c r="A6668" s="6" t="s">
        <v>14748</v>
      </c>
      <c r="B6668" s="6" t="s">
        <v>28427</v>
      </c>
      <c r="C6668" s="6" t="s">
        <v>21</v>
      </c>
      <c r="D6668" s="6" t="str">
        <f t="shared" si="104"/>
        <v>m</v>
      </c>
    </row>
    <row r="6669" spans="1:4" x14ac:dyDescent="0.2">
      <c r="A6669" s="6" t="s">
        <v>2102</v>
      </c>
      <c r="B6669" s="6" t="s">
        <v>28428</v>
      </c>
      <c r="C6669" s="6" t="s">
        <v>25323</v>
      </c>
      <c r="D6669" s="6" t="str">
        <f t="shared" si="104"/>
        <v>m3</v>
      </c>
    </row>
    <row r="6670" spans="1:4" x14ac:dyDescent="0.2">
      <c r="A6670" s="6" t="s">
        <v>14749</v>
      </c>
      <c r="B6670" s="6" t="s">
        <v>28428</v>
      </c>
      <c r="C6670" s="6" t="s">
        <v>25323</v>
      </c>
      <c r="D6670" s="6" t="str">
        <f t="shared" si="104"/>
        <v>m3</v>
      </c>
    </row>
    <row r="6671" spans="1:4" x14ac:dyDescent="0.2">
      <c r="A6671" s="6" t="s">
        <v>2103</v>
      </c>
      <c r="B6671" s="6" t="s">
        <v>28429</v>
      </c>
      <c r="C6671" s="6" t="s">
        <v>25323</v>
      </c>
      <c r="D6671" s="6" t="str">
        <f t="shared" si="104"/>
        <v>m3</v>
      </c>
    </row>
    <row r="6672" spans="1:4" x14ac:dyDescent="0.2">
      <c r="A6672" s="6" t="s">
        <v>14750</v>
      </c>
      <c r="B6672" s="6" t="s">
        <v>28429</v>
      </c>
      <c r="C6672" s="6" t="s">
        <v>25323</v>
      </c>
      <c r="D6672" s="6" t="str">
        <f t="shared" si="104"/>
        <v>m3</v>
      </c>
    </row>
    <row r="6673" spans="1:4" x14ac:dyDescent="0.2">
      <c r="A6673" s="6" t="s">
        <v>2104</v>
      </c>
      <c r="B6673" s="6" t="s">
        <v>28430</v>
      </c>
      <c r="C6673" s="6" t="s">
        <v>25323</v>
      </c>
      <c r="D6673" s="6" t="str">
        <f t="shared" si="104"/>
        <v>m3</v>
      </c>
    </row>
    <row r="6674" spans="1:4" x14ac:dyDescent="0.2">
      <c r="A6674" s="6" t="s">
        <v>14751</v>
      </c>
      <c r="B6674" s="6" t="s">
        <v>28430</v>
      </c>
      <c r="C6674" s="6" t="s">
        <v>25323</v>
      </c>
      <c r="D6674" s="6" t="str">
        <f t="shared" si="104"/>
        <v>m3</v>
      </c>
    </row>
    <row r="6675" spans="1:4" x14ac:dyDescent="0.2">
      <c r="A6675" s="6" t="s">
        <v>2105</v>
      </c>
      <c r="B6675" s="6" t="s">
        <v>28431</v>
      </c>
      <c r="C6675" s="6" t="s">
        <v>25323</v>
      </c>
      <c r="D6675" s="6" t="str">
        <f t="shared" si="104"/>
        <v>m3</v>
      </c>
    </row>
    <row r="6676" spans="1:4" x14ac:dyDescent="0.2">
      <c r="A6676" s="6" t="s">
        <v>14752</v>
      </c>
      <c r="B6676" s="6" t="s">
        <v>28431</v>
      </c>
      <c r="C6676" s="6" t="s">
        <v>25323</v>
      </c>
      <c r="D6676" s="6" t="str">
        <f t="shared" si="104"/>
        <v>m3</v>
      </c>
    </row>
    <row r="6677" spans="1:4" x14ac:dyDescent="0.2">
      <c r="A6677" s="6" t="s">
        <v>2106</v>
      </c>
      <c r="B6677" s="6" t="s">
        <v>28432</v>
      </c>
      <c r="C6677" s="6" t="s">
        <v>25323</v>
      </c>
      <c r="D6677" s="6" t="str">
        <f t="shared" si="104"/>
        <v>m3</v>
      </c>
    </row>
    <row r="6678" spans="1:4" x14ac:dyDescent="0.2">
      <c r="A6678" s="6" t="s">
        <v>14753</v>
      </c>
      <c r="B6678" s="6" t="s">
        <v>28432</v>
      </c>
      <c r="C6678" s="6" t="s">
        <v>25323</v>
      </c>
      <c r="D6678" s="6" t="str">
        <f t="shared" si="104"/>
        <v>m3</v>
      </c>
    </row>
    <row r="6679" spans="1:4" x14ac:dyDescent="0.2">
      <c r="A6679" s="6" t="s">
        <v>2107</v>
      </c>
      <c r="B6679" s="6" t="s">
        <v>28433</v>
      </c>
      <c r="C6679" s="6" t="s">
        <v>25323</v>
      </c>
      <c r="D6679" s="6" t="str">
        <f t="shared" si="104"/>
        <v>m3</v>
      </c>
    </row>
    <row r="6680" spans="1:4" x14ac:dyDescent="0.2">
      <c r="A6680" s="6" t="s">
        <v>14754</v>
      </c>
      <c r="B6680" s="6" t="s">
        <v>28433</v>
      </c>
      <c r="C6680" s="6" t="s">
        <v>25323</v>
      </c>
      <c r="D6680" s="6" t="str">
        <f t="shared" si="104"/>
        <v>m3</v>
      </c>
    </row>
    <row r="6681" spans="1:4" x14ac:dyDescent="0.2">
      <c r="A6681" s="6" t="s">
        <v>2108</v>
      </c>
      <c r="B6681" s="6" t="s">
        <v>28434</v>
      </c>
      <c r="C6681" s="6" t="s">
        <v>25323</v>
      </c>
      <c r="D6681" s="6" t="str">
        <f t="shared" si="104"/>
        <v>m3</v>
      </c>
    </row>
    <row r="6682" spans="1:4" x14ac:dyDescent="0.2">
      <c r="A6682" s="6" t="s">
        <v>14755</v>
      </c>
      <c r="B6682" s="6" t="s">
        <v>28434</v>
      </c>
      <c r="C6682" s="6" t="s">
        <v>25323</v>
      </c>
      <c r="D6682" s="6" t="str">
        <f t="shared" si="104"/>
        <v>m3</v>
      </c>
    </row>
    <row r="6683" spans="1:4" x14ac:dyDescent="0.2">
      <c r="A6683" s="6" t="s">
        <v>2109</v>
      </c>
      <c r="B6683" s="6" t="s">
        <v>28435</v>
      </c>
      <c r="C6683" s="6" t="s">
        <v>25536</v>
      </c>
      <c r="D6683" s="6" t="str">
        <f t="shared" si="104"/>
        <v>m2</v>
      </c>
    </row>
    <row r="6684" spans="1:4" x14ac:dyDescent="0.2">
      <c r="A6684" s="6" t="s">
        <v>14756</v>
      </c>
      <c r="B6684" s="6" t="s">
        <v>28435</v>
      </c>
      <c r="C6684" s="6" t="s">
        <v>25536</v>
      </c>
      <c r="D6684" s="6" t="str">
        <f t="shared" si="104"/>
        <v>m2</v>
      </c>
    </row>
    <row r="6685" spans="1:4" x14ac:dyDescent="0.2">
      <c r="A6685" s="6" t="s">
        <v>2110</v>
      </c>
      <c r="B6685" s="6" t="s">
        <v>28436</v>
      </c>
      <c r="C6685" s="6" t="s">
        <v>25536</v>
      </c>
      <c r="D6685" s="6" t="str">
        <f t="shared" si="104"/>
        <v>m2</v>
      </c>
    </row>
    <row r="6686" spans="1:4" x14ac:dyDescent="0.2">
      <c r="A6686" s="6" t="s">
        <v>14757</v>
      </c>
      <c r="B6686" s="6" t="s">
        <v>28436</v>
      </c>
      <c r="C6686" s="6" t="s">
        <v>25536</v>
      </c>
      <c r="D6686" s="6" t="str">
        <f t="shared" si="104"/>
        <v>m2</v>
      </c>
    </row>
    <row r="6687" spans="1:4" x14ac:dyDescent="0.2">
      <c r="A6687" s="6" t="s">
        <v>2111</v>
      </c>
      <c r="B6687" s="6" t="s">
        <v>28437</v>
      </c>
      <c r="C6687" s="6" t="s">
        <v>25323</v>
      </c>
      <c r="D6687" s="6" t="str">
        <f t="shared" si="104"/>
        <v>m3</v>
      </c>
    </row>
    <row r="6688" spans="1:4" x14ac:dyDescent="0.2">
      <c r="A6688" s="6" t="s">
        <v>14758</v>
      </c>
      <c r="B6688" s="6" t="s">
        <v>28437</v>
      </c>
      <c r="C6688" s="6" t="s">
        <v>25323</v>
      </c>
      <c r="D6688" s="6" t="str">
        <f t="shared" si="104"/>
        <v>m3</v>
      </c>
    </row>
    <row r="6689" spans="1:4" x14ac:dyDescent="0.2">
      <c r="A6689" s="6" t="s">
        <v>2112</v>
      </c>
      <c r="B6689" s="6" t="s">
        <v>28438</v>
      </c>
      <c r="C6689" s="6" t="s">
        <v>25323</v>
      </c>
      <c r="D6689" s="6" t="str">
        <f t="shared" si="104"/>
        <v>m3</v>
      </c>
    </row>
    <row r="6690" spans="1:4" x14ac:dyDescent="0.2">
      <c r="A6690" s="6" t="s">
        <v>14759</v>
      </c>
      <c r="B6690" s="6" t="s">
        <v>28438</v>
      </c>
      <c r="C6690" s="6" t="s">
        <v>25323</v>
      </c>
      <c r="D6690" s="6" t="str">
        <f t="shared" si="104"/>
        <v>m3</v>
      </c>
    </row>
    <row r="6691" spans="1:4" x14ac:dyDescent="0.2">
      <c r="A6691" s="6" t="s">
        <v>2113</v>
      </c>
      <c r="B6691" s="6" t="s">
        <v>28439</v>
      </c>
      <c r="C6691" s="6" t="s">
        <v>25323</v>
      </c>
      <c r="D6691" s="6" t="str">
        <f t="shared" si="104"/>
        <v>m3</v>
      </c>
    </row>
    <row r="6692" spans="1:4" x14ac:dyDescent="0.2">
      <c r="A6692" s="6" t="s">
        <v>14760</v>
      </c>
      <c r="B6692" s="6" t="s">
        <v>28439</v>
      </c>
      <c r="C6692" s="6" t="s">
        <v>25323</v>
      </c>
      <c r="D6692" s="6" t="str">
        <f t="shared" si="104"/>
        <v>m3</v>
      </c>
    </row>
    <row r="6693" spans="1:4" x14ac:dyDescent="0.2">
      <c r="A6693" s="6" t="s">
        <v>2114</v>
      </c>
      <c r="B6693" s="6" t="s">
        <v>28440</v>
      </c>
      <c r="C6693" s="6" t="s">
        <v>25536</v>
      </c>
      <c r="D6693" s="6" t="str">
        <f t="shared" si="104"/>
        <v>m2</v>
      </c>
    </row>
    <row r="6694" spans="1:4" x14ac:dyDescent="0.2">
      <c r="A6694" s="6" t="s">
        <v>14761</v>
      </c>
      <c r="B6694" s="6" t="s">
        <v>28440</v>
      </c>
      <c r="C6694" s="6" t="s">
        <v>25536</v>
      </c>
      <c r="D6694" s="6" t="str">
        <f t="shared" si="104"/>
        <v>m2</v>
      </c>
    </row>
    <row r="6695" spans="1:4" x14ac:dyDescent="0.2">
      <c r="A6695" s="6" t="s">
        <v>2115</v>
      </c>
      <c r="B6695" s="6" t="s">
        <v>28441</v>
      </c>
      <c r="C6695" s="6" t="s">
        <v>25536</v>
      </c>
      <c r="D6695" s="6" t="str">
        <f t="shared" si="104"/>
        <v>m2</v>
      </c>
    </row>
    <row r="6696" spans="1:4" x14ac:dyDescent="0.2">
      <c r="A6696" s="6" t="s">
        <v>14762</v>
      </c>
      <c r="B6696" s="6" t="s">
        <v>28441</v>
      </c>
      <c r="C6696" s="6" t="s">
        <v>25536</v>
      </c>
      <c r="D6696" s="6" t="str">
        <f t="shared" si="104"/>
        <v>m2</v>
      </c>
    </row>
    <row r="6697" spans="1:4" x14ac:dyDescent="0.2">
      <c r="A6697" s="6" t="s">
        <v>2116</v>
      </c>
      <c r="B6697" s="6" t="s">
        <v>28442</v>
      </c>
      <c r="C6697" s="6" t="s">
        <v>21</v>
      </c>
      <c r="D6697" s="6" t="str">
        <f t="shared" si="104"/>
        <v>m</v>
      </c>
    </row>
    <row r="6698" spans="1:4" x14ac:dyDescent="0.2">
      <c r="A6698" s="6" t="s">
        <v>14763</v>
      </c>
      <c r="B6698" s="6" t="s">
        <v>28442</v>
      </c>
      <c r="C6698" s="6" t="s">
        <v>21</v>
      </c>
      <c r="D6698" s="6" t="str">
        <f t="shared" si="104"/>
        <v>m</v>
      </c>
    </row>
    <row r="6699" spans="1:4" x14ac:dyDescent="0.2">
      <c r="A6699" s="6" t="s">
        <v>2117</v>
      </c>
      <c r="B6699" s="6" t="s">
        <v>28443</v>
      </c>
      <c r="C6699" s="6" t="s">
        <v>21</v>
      </c>
      <c r="D6699" s="6" t="str">
        <f t="shared" si="104"/>
        <v>m</v>
      </c>
    </row>
    <row r="6700" spans="1:4" x14ac:dyDescent="0.2">
      <c r="A6700" s="6" t="s">
        <v>14764</v>
      </c>
      <c r="B6700" s="6" t="s">
        <v>28443</v>
      </c>
      <c r="C6700" s="6" t="s">
        <v>21</v>
      </c>
      <c r="D6700" s="6" t="str">
        <f t="shared" si="104"/>
        <v>m</v>
      </c>
    </row>
    <row r="6701" spans="1:4" x14ac:dyDescent="0.2">
      <c r="A6701" s="6" t="s">
        <v>2118</v>
      </c>
      <c r="B6701" s="6" t="s">
        <v>28444</v>
      </c>
      <c r="C6701" s="6" t="s">
        <v>21</v>
      </c>
      <c r="D6701" s="6" t="str">
        <f t="shared" si="104"/>
        <v>m</v>
      </c>
    </row>
    <row r="6702" spans="1:4" x14ac:dyDescent="0.2">
      <c r="A6702" s="6" t="s">
        <v>14765</v>
      </c>
      <c r="B6702" s="6" t="s">
        <v>28444</v>
      </c>
      <c r="C6702" s="6" t="s">
        <v>21</v>
      </c>
      <c r="D6702" s="6" t="str">
        <f t="shared" si="104"/>
        <v>m</v>
      </c>
    </row>
    <row r="6703" spans="1:4" x14ac:dyDescent="0.2">
      <c r="A6703" s="6" t="s">
        <v>2119</v>
      </c>
      <c r="B6703" s="6" t="s">
        <v>28445</v>
      </c>
      <c r="C6703" s="6" t="s">
        <v>21</v>
      </c>
      <c r="D6703" s="6" t="str">
        <f t="shared" si="104"/>
        <v>m</v>
      </c>
    </row>
    <row r="6704" spans="1:4" x14ac:dyDescent="0.2">
      <c r="A6704" s="6" t="s">
        <v>14766</v>
      </c>
      <c r="B6704" s="6" t="s">
        <v>28445</v>
      </c>
      <c r="C6704" s="6" t="s">
        <v>21</v>
      </c>
      <c r="D6704" s="6" t="str">
        <f t="shared" si="104"/>
        <v>m</v>
      </c>
    </row>
    <row r="6705" spans="1:4" x14ac:dyDescent="0.2">
      <c r="A6705" s="6" t="s">
        <v>2120</v>
      </c>
      <c r="B6705" s="6" t="s">
        <v>28446</v>
      </c>
      <c r="C6705" s="6" t="s">
        <v>21</v>
      </c>
      <c r="D6705" s="6" t="str">
        <f t="shared" si="104"/>
        <v>m</v>
      </c>
    </row>
    <row r="6706" spans="1:4" x14ac:dyDescent="0.2">
      <c r="A6706" s="6" t="s">
        <v>14767</v>
      </c>
      <c r="B6706" s="6" t="s">
        <v>28446</v>
      </c>
      <c r="C6706" s="6" t="s">
        <v>21</v>
      </c>
      <c r="D6706" s="6" t="str">
        <f t="shared" si="104"/>
        <v>m</v>
      </c>
    </row>
    <row r="6707" spans="1:4" x14ac:dyDescent="0.2">
      <c r="A6707" s="6" t="s">
        <v>2121</v>
      </c>
      <c r="B6707" s="6" t="s">
        <v>28447</v>
      </c>
      <c r="C6707" s="6" t="s">
        <v>21</v>
      </c>
      <c r="D6707" s="6" t="str">
        <f t="shared" si="104"/>
        <v>m</v>
      </c>
    </row>
    <row r="6708" spans="1:4" x14ac:dyDescent="0.2">
      <c r="A6708" s="6" t="s">
        <v>14768</v>
      </c>
      <c r="B6708" s="6" t="s">
        <v>28447</v>
      </c>
      <c r="C6708" s="6" t="s">
        <v>21</v>
      </c>
      <c r="D6708" s="6" t="str">
        <f t="shared" si="104"/>
        <v>m</v>
      </c>
    </row>
    <row r="6709" spans="1:4" x14ac:dyDescent="0.2">
      <c r="A6709" s="6" t="s">
        <v>2122</v>
      </c>
      <c r="B6709" s="6" t="s">
        <v>28448</v>
      </c>
      <c r="C6709" s="6" t="s">
        <v>21</v>
      </c>
      <c r="D6709" s="6" t="str">
        <f t="shared" si="104"/>
        <v>m</v>
      </c>
    </row>
    <row r="6710" spans="1:4" x14ac:dyDescent="0.2">
      <c r="A6710" s="6" t="s">
        <v>14769</v>
      </c>
      <c r="B6710" s="6" t="s">
        <v>28448</v>
      </c>
      <c r="C6710" s="6" t="s">
        <v>21</v>
      </c>
      <c r="D6710" s="6" t="str">
        <f t="shared" si="104"/>
        <v>m</v>
      </c>
    </row>
    <row r="6711" spans="1:4" x14ac:dyDescent="0.2">
      <c r="A6711" s="6" t="s">
        <v>2123</v>
      </c>
      <c r="B6711" s="6" t="s">
        <v>28449</v>
      </c>
      <c r="C6711" s="6" t="s">
        <v>21</v>
      </c>
      <c r="D6711" s="6" t="str">
        <f t="shared" si="104"/>
        <v>m</v>
      </c>
    </row>
    <row r="6712" spans="1:4" x14ac:dyDescent="0.2">
      <c r="A6712" s="6" t="s">
        <v>14770</v>
      </c>
      <c r="B6712" s="6" t="s">
        <v>28449</v>
      </c>
      <c r="C6712" s="6" t="s">
        <v>21</v>
      </c>
      <c r="D6712" s="6" t="str">
        <f t="shared" si="104"/>
        <v>m</v>
      </c>
    </row>
    <row r="6713" spans="1:4" x14ac:dyDescent="0.2">
      <c r="A6713" s="6" t="s">
        <v>2124</v>
      </c>
      <c r="B6713" s="6" t="s">
        <v>28450</v>
      </c>
      <c r="C6713" s="6" t="s">
        <v>21</v>
      </c>
      <c r="D6713" s="6" t="str">
        <f t="shared" si="104"/>
        <v>m</v>
      </c>
    </row>
    <row r="6714" spans="1:4" x14ac:dyDescent="0.2">
      <c r="A6714" s="6" t="s">
        <v>14771</v>
      </c>
      <c r="B6714" s="6" t="s">
        <v>28450</v>
      </c>
      <c r="C6714" s="6" t="s">
        <v>21</v>
      </c>
      <c r="D6714" s="6" t="str">
        <f t="shared" si="104"/>
        <v>m</v>
      </c>
    </row>
    <row r="6715" spans="1:4" x14ac:dyDescent="0.2">
      <c r="A6715" s="6" t="s">
        <v>2125</v>
      </c>
      <c r="B6715" s="6" t="s">
        <v>28451</v>
      </c>
      <c r="C6715" s="6" t="s">
        <v>25323</v>
      </c>
      <c r="D6715" s="6" t="str">
        <f t="shared" si="104"/>
        <v>m3</v>
      </c>
    </row>
    <row r="6716" spans="1:4" x14ac:dyDescent="0.2">
      <c r="A6716" s="6" t="s">
        <v>14772</v>
      </c>
      <c r="B6716" s="6" t="s">
        <v>28451</v>
      </c>
      <c r="C6716" s="6" t="s">
        <v>25323</v>
      </c>
      <c r="D6716" s="6" t="str">
        <f t="shared" si="104"/>
        <v>m3</v>
      </c>
    </row>
    <row r="6717" spans="1:4" x14ac:dyDescent="0.2">
      <c r="A6717" s="6" t="s">
        <v>2126</v>
      </c>
      <c r="B6717" s="6" t="s">
        <v>28452</v>
      </c>
      <c r="C6717" s="6" t="s">
        <v>25536</v>
      </c>
      <c r="D6717" s="6" t="str">
        <f t="shared" si="104"/>
        <v>m2</v>
      </c>
    </row>
    <row r="6718" spans="1:4" x14ac:dyDescent="0.2">
      <c r="A6718" s="6" t="s">
        <v>14773</v>
      </c>
      <c r="B6718" s="6" t="s">
        <v>28452</v>
      </c>
      <c r="C6718" s="6" t="s">
        <v>25536</v>
      </c>
      <c r="D6718" s="6" t="str">
        <f t="shared" si="104"/>
        <v>m2</v>
      </c>
    </row>
    <row r="6719" spans="1:4" x14ac:dyDescent="0.2">
      <c r="A6719" s="6" t="s">
        <v>2127</v>
      </c>
      <c r="B6719" s="6" t="s">
        <v>28453</v>
      </c>
      <c r="C6719" s="6" t="s">
        <v>21</v>
      </c>
      <c r="D6719" s="6" t="str">
        <f t="shared" si="104"/>
        <v>m</v>
      </c>
    </row>
    <row r="6720" spans="1:4" x14ac:dyDescent="0.2">
      <c r="A6720" s="6" t="s">
        <v>14774</v>
      </c>
      <c r="B6720" s="6" t="s">
        <v>28453</v>
      </c>
      <c r="C6720" s="6" t="s">
        <v>21</v>
      </c>
      <c r="D6720" s="6" t="str">
        <f t="shared" si="104"/>
        <v>m</v>
      </c>
    </row>
    <row r="6721" spans="1:4" x14ac:dyDescent="0.2">
      <c r="A6721" s="6" t="s">
        <v>2128</v>
      </c>
      <c r="B6721" s="6" t="s">
        <v>28454</v>
      </c>
      <c r="C6721" s="6" t="s">
        <v>25323</v>
      </c>
      <c r="D6721" s="6" t="str">
        <f t="shared" si="104"/>
        <v>m3</v>
      </c>
    </row>
    <row r="6722" spans="1:4" x14ac:dyDescent="0.2">
      <c r="A6722" s="6" t="s">
        <v>14775</v>
      </c>
      <c r="B6722" s="6" t="s">
        <v>28454</v>
      </c>
      <c r="C6722" s="6" t="s">
        <v>25323</v>
      </c>
      <c r="D6722" s="6" t="str">
        <f t="shared" ref="D6722:D6785" si="105">LOWER(C6722)</f>
        <v>m3</v>
      </c>
    </row>
    <row r="6723" spans="1:4" x14ac:dyDescent="0.2">
      <c r="A6723" s="6" t="s">
        <v>2129</v>
      </c>
      <c r="B6723" s="6" t="s">
        <v>28455</v>
      </c>
      <c r="C6723" s="6" t="s">
        <v>25323</v>
      </c>
      <c r="D6723" s="6" t="str">
        <f t="shared" si="105"/>
        <v>m3</v>
      </c>
    </row>
    <row r="6724" spans="1:4" x14ac:dyDescent="0.2">
      <c r="A6724" s="6" t="s">
        <v>14776</v>
      </c>
      <c r="B6724" s="6" t="s">
        <v>28455</v>
      </c>
      <c r="C6724" s="6" t="s">
        <v>25323</v>
      </c>
      <c r="D6724" s="6" t="str">
        <f t="shared" si="105"/>
        <v>m3</v>
      </c>
    </row>
    <row r="6725" spans="1:4" x14ac:dyDescent="0.2">
      <c r="A6725" s="6" t="s">
        <v>7614</v>
      </c>
      <c r="B6725" s="6" t="s">
        <v>28456</v>
      </c>
      <c r="C6725" s="6" t="s">
        <v>25323</v>
      </c>
      <c r="D6725" s="6" t="str">
        <f t="shared" si="105"/>
        <v>m3</v>
      </c>
    </row>
    <row r="6726" spans="1:4" x14ac:dyDescent="0.2">
      <c r="A6726" s="6" t="s">
        <v>14777</v>
      </c>
      <c r="B6726" s="6" t="s">
        <v>28456</v>
      </c>
      <c r="C6726" s="6" t="s">
        <v>25323</v>
      </c>
      <c r="D6726" s="6" t="str">
        <f t="shared" si="105"/>
        <v>m3</v>
      </c>
    </row>
    <row r="6727" spans="1:4" x14ac:dyDescent="0.2">
      <c r="A6727" s="6" t="s">
        <v>7615</v>
      </c>
      <c r="B6727" s="6" t="s">
        <v>28457</v>
      </c>
      <c r="C6727" s="6" t="s">
        <v>25323</v>
      </c>
      <c r="D6727" s="6" t="str">
        <f t="shared" si="105"/>
        <v>m3</v>
      </c>
    </row>
    <row r="6728" spans="1:4" x14ac:dyDescent="0.2">
      <c r="A6728" s="6" t="s">
        <v>14778</v>
      </c>
      <c r="B6728" s="6" t="s">
        <v>28457</v>
      </c>
      <c r="C6728" s="6" t="s">
        <v>25323</v>
      </c>
      <c r="D6728" s="6" t="str">
        <f t="shared" si="105"/>
        <v>m3</v>
      </c>
    </row>
    <row r="6729" spans="1:4" x14ac:dyDescent="0.2">
      <c r="A6729" s="6" t="s">
        <v>2130</v>
      </c>
      <c r="B6729" s="6" t="s">
        <v>28458</v>
      </c>
      <c r="C6729" s="6" t="s">
        <v>25323</v>
      </c>
      <c r="D6729" s="6" t="str">
        <f t="shared" si="105"/>
        <v>m3</v>
      </c>
    </row>
    <row r="6730" spans="1:4" x14ac:dyDescent="0.2">
      <c r="A6730" s="6" t="s">
        <v>14779</v>
      </c>
      <c r="B6730" s="6" t="s">
        <v>28458</v>
      </c>
      <c r="C6730" s="6" t="s">
        <v>25323</v>
      </c>
      <c r="D6730" s="6" t="str">
        <f t="shared" si="105"/>
        <v>m3</v>
      </c>
    </row>
    <row r="6731" spans="1:4" x14ac:dyDescent="0.2">
      <c r="A6731" s="6" t="s">
        <v>2131</v>
      </c>
      <c r="B6731" s="6" t="s">
        <v>28459</v>
      </c>
      <c r="C6731" s="6" t="s">
        <v>25323</v>
      </c>
      <c r="D6731" s="6" t="str">
        <f t="shared" si="105"/>
        <v>m3</v>
      </c>
    </row>
    <row r="6732" spans="1:4" x14ac:dyDescent="0.2">
      <c r="A6732" s="6" t="s">
        <v>14780</v>
      </c>
      <c r="B6732" s="6" t="s">
        <v>28459</v>
      </c>
      <c r="C6732" s="6" t="s">
        <v>25323</v>
      </c>
      <c r="D6732" s="6" t="str">
        <f t="shared" si="105"/>
        <v>m3</v>
      </c>
    </row>
    <row r="6733" spans="1:4" x14ac:dyDescent="0.2">
      <c r="A6733" s="6" t="s">
        <v>2132</v>
      </c>
      <c r="B6733" s="6" t="s">
        <v>28460</v>
      </c>
      <c r="C6733" s="6" t="s">
        <v>25323</v>
      </c>
      <c r="D6733" s="6" t="str">
        <f t="shared" si="105"/>
        <v>m3</v>
      </c>
    </row>
    <row r="6734" spans="1:4" x14ac:dyDescent="0.2">
      <c r="A6734" s="6" t="s">
        <v>14781</v>
      </c>
      <c r="B6734" s="6" t="s">
        <v>28460</v>
      </c>
      <c r="C6734" s="6" t="s">
        <v>25323</v>
      </c>
      <c r="D6734" s="6" t="str">
        <f t="shared" si="105"/>
        <v>m3</v>
      </c>
    </row>
    <row r="6735" spans="1:4" x14ac:dyDescent="0.2">
      <c r="A6735" s="6" t="s">
        <v>2133</v>
      </c>
      <c r="B6735" s="6" t="s">
        <v>28461</v>
      </c>
      <c r="C6735" s="6" t="s">
        <v>25323</v>
      </c>
      <c r="D6735" s="6" t="str">
        <f t="shared" si="105"/>
        <v>m3</v>
      </c>
    </row>
    <row r="6736" spans="1:4" x14ac:dyDescent="0.2">
      <c r="A6736" s="6" t="s">
        <v>14782</v>
      </c>
      <c r="B6736" s="6" t="s">
        <v>28461</v>
      </c>
      <c r="C6736" s="6" t="s">
        <v>25323</v>
      </c>
      <c r="D6736" s="6" t="str">
        <f t="shared" si="105"/>
        <v>m3</v>
      </c>
    </row>
    <row r="6737" spans="1:4" x14ac:dyDescent="0.2">
      <c r="A6737" s="6" t="s">
        <v>2134</v>
      </c>
      <c r="B6737" s="6" t="s">
        <v>28462</v>
      </c>
      <c r="C6737" s="6" t="s">
        <v>25323</v>
      </c>
      <c r="D6737" s="6" t="str">
        <f t="shared" si="105"/>
        <v>m3</v>
      </c>
    </row>
    <row r="6738" spans="1:4" x14ac:dyDescent="0.2">
      <c r="A6738" s="6" t="s">
        <v>14783</v>
      </c>
      <c r="B6738" s="6" t="s">
        <v>28462</v>
      </c>
      <c r="C6738" s="6" t="s">
        <v>25323</v>
      </c>
      <c r="D6738" s="6" t="str">
        <f t="shared" si="105"/>
        <v>m3</v>
      </c>
    </row>
    <row r="6739" spans="1:4" x14ac:dyDescent="0.2">
      <c r="A6739" s="6" t="s">
        <v>2135</v>
      </c>
      <c r="B6739" s="6" t="s">
        <v>28463</v>
      </c>
      <c r="C6739" s="6" t="s">
        <v>25323</v>
      </c>
      <c r="D6739" s="6" t="str">
        <f t="shared" si="105"/>
        <v>m3</v>
      </c>
    </row>
    <row r="6740" spans="1:4" x14ac:dyDescent="0.2">
      <c r="A6740" s="6" t="s">
        <v>14784</v>
      </c>
      <c r="B6740" s="6" t="s">
        <v>28463</v>
      </c>
      <c r="C6740" s="6" t="s">
        <v>25323</v>
      </c>
      <c r="D6740" s="6" t="str">
        <f t="shared" si="105"/>
        <v>m3</v>
      </c>
    </row>
    <row r="6741" spans="1:4" x14ac:dyDescent="0.2">
      <c r="A6741" s="6" t="s">
        <v>7616</v>
      </c>
      <c r="B6741" s="6" t="s">
        <v>28464</v>
      </c>
      <c r="C6741" s="6" t="s">
        <v>25323</v>
      </c>
      <c r="D6741" s="6" t="str">
        <f t="shared" si="105"/>
        <v>m3</v>
      </c>
    </row>
    <row r="6742" spans="1:4" x14ac:dyDescent="0.2">
      <c r="A6742" s="6" t="s">
        <v>14785</v>
      </c>
      <c r="B6742" s="6" t="s">
        <v>28464</v>
      </c>
      <c r="C6742" s="6" t="s">
        <v>25323</v>
      </c>
      <c r="D6742" s="6" t="str">
        <f t="shared" si="105"/>
        <v>m3</v>
      </c>
    </row>
    <row r="6743" spans="1:4" x14ac:dyDescent="0.2">
      <c r="A6743" s="6" t="s">
        <v>7617</v>
      </c>
      <c r="B6743" s="6" t="s">
        <v>28465</v>
      </c>
      <c r="C6743" s="6" t="s">
        <v>25323</v>
      </c>
      <c r="D6743" s="6" t="str">
        <f t="shared" si="105"/>
        <v>m3</v>
      </c>
    </row>
    <row r="6744" spans="1:4" x14ac:dyDescent="0.2">
      <c r="A6744" s="6" t="s">
        <v>14786</v>
      </c>
      <c r="B6744" s="6" t="s">
        <v>28465</v>
      </c>
      <c r="C6744" s="6" t="s">
        <v>25323</v>
      </c>
      <c r="D6744" s="6" t="str">
        <f t="shared" si="105"/>
        <v>m3</v>
      </c>
    </row>
    <row r="6745" spans="1:4" x14ac:dyDescent="0.2">
      <c r="A6745" s="6" t="s">
        <v>7618</v>
      </c>
      <c r="B6745" s="6" t="s">
        <v>28466</v>
      </c>
      <c r="C6745" s="6" t="s">
        <v>25323</v>
      </c>
      <c r="D6745" s="6" t="str">
        <f t="shared" si="105"/>
        <v>m3</v>
      </c>
    </row>
    <row r="6746" spans="1:4" x14ac:dyDescent="0.2">
      <c r="A6746" s="6" t="s">
        <v>14787</v>
      </c>
      <c r="B6746" s="6" t="s">
        <v>28466</v>
      </c>
      <c r="C6746" s="6" t="s">
        <v>25323</v>
      </c>
      <c r="D6746" s="6" t="str">
        <f t="shared" si="105"/>
        <v>m3</v>
      </c>
    </row>
    <row r="6747" spans="1:4" x14ac:dyDescent="0.2">
      <c r="A6747" s="6" t="s">
        <v>7619</v>
      </c>
      <c r="B6747" s="6" t="s">
        <v>28467</v>
      </c>
      <c r="C6747" s="6" t="s">
        <v>25323</v>
      </c>
      <c r="D6747" s="6" t="str">
        <f t="shared" si="105"/>
        <v>m3</v>
      </c>
    </row>
    <row r="6748" spans="1:4" x14ac:dyDescent="0.2">
      <c r="A6748" s="6" t="s">
        <v>14788</v>
      </c>
      <c r="B6748" s="6" t="s">
        <v>28467</v>
      </c>
      <c r="C6748" s="6" t="s">
        <v>25323</v>
      </c>
      <c r="D6748" s="6" t="str">
        <f t="shared" si="105"/>
        <v>m3</v>
      </c>
    </row>
    <row r="6749" spans="1:4" x14ac:dyDescent="0.2">
      <c r="A6749" s="6" t="s">
        <v>2136</v>
      </c>
      <c r="B6749" s="6" t="s">
        <v>28468</v>
      </c>
      <c r="C6749" s="6" t="s">
        <v>25323</v>
      </c>
      <c r="D6749" s="6" t="str">
        <f t="shared" si="105"/>
        <v>m3</v>
      </c>
    </row>
    <row r="6750" spans="1:4" x14ac:dyDescent="0.2">
      <c r="A6750" s="6" t="s">
        <v>14789</v>
      </c>
      <c r="B6750" s="6" t="s">
        <v>28468</v>
      </c>
      <c r="C6750" s="6" t="s">
        <v>25323</v>
      </c>
      <c r="D6750" s="6" t="str">
        <f t="shared" si="105"/>
        <v>m3</v>
      </c>
    </row>
    <row r="6751" spans="1:4" x14ac:dyDescent="0.2">
      <c r="A6751" s="6" t="s">
        <v>2137</v>
      </c>
      <c r="B6751" s="6" t="s">
        <v>28469</v>
      </c>
      <c r="C6751" s="6" t="s">
        <v>25323</v>
      </c>
      <c r="D6751" s="6" t="str">
        <f t="shared" si="105"/>
        <v>m3</v>
      </c>
    </row>
    <row r="6752" spans="1:4" x14ac:dyDescent="0.2">
      <c r="A6752" s="6" t="s">
        <v>14790</v>
      </c>
      <c r="B6752" s="6" t="s">
        <v>28469</v>
      </c>
      <c r="C6752" s="6" t="s">
        <v>25323</v>
      </c>
      <c r="D6752" s="6" t="str">
        <f t="shared" si="105"/>
        <v>m3</v>
      </c>
    </row>
    <row r="6753" spans="1:4" x14ac:dyDescent="0.2">
      <c r="A6753" s="6" t="s">
        <v>2138</v>
      </c>
      <c r="B6753" s="6" t="s">
        <v>28470</v>
      </c>
      <c r="C6753" s="6" t="s">
        <v>25323</v>
      </c>
      <c r="D6753" s="6" t="str">
        <f t="shared" si="105"/>
        <v>m3</v>
      </c>
    </row>
    <row r="6754" spans="1:4" x14ac:dyDescent="0.2">
      <c r="A6754" s="6" t="s">
        <v>14791</v>
      </c>
      <c r="B6754" s="6" t="s">
        <v>28470</v>
      </c>
      <c r="C6754" s="6" t="s">
        <v>25323</v>
      </c>
      <c r="D6754" s="6" t="str">
        <f t="shared" si="105"/>
        <v>m3</v>
      </c>
    </row>
    <row r="6755" spans="1:4" x14ac:dyDescent="0.2">
      <c r="A6755" s="6" t="s">
        <v>2139</v>
      </c>
      <c r="B6755" s="6" t="s">
        <v>28471</v>
      </c>
      <c r="C6755" s="6" t="s">
        <v>21</v>
      </c>
      <c r="D6755" s="6" t="str">
        <f t="shared" si="105"/>
        <v>m</v>
      </c>
    </row>
    <row r="6756" spans="1:4" x14ac:dyDescent="0.2">
      <c r="A6756" s="6" t="s">
        <v>14792</v>
      </c>
      <c r="B6756" s="6" t="s">
        <v>28471</v>
      </c>
      <c r="C6756" s="6" t="s">
        <v>21</v>
      </c>
      <c r="D6756" s="6" t="str">
        <f t="shared" si="105"/>
        <v>m</v>
      </c>
    </row>
    <row r="6757" spans="1:4" x14ac:dyDescent="0.2">
      <c r="A6757" s="6" t="s">
        <v>7620</v>
      </c>
      <c r="B6757" s="6" t="s">
        <v>28472</v>
      </c>
      <c r="C6757" s="6" t="s">
        <v>25536</v>
      </c>
      <c r="D6757" s="6" t="str">
        <f t="shared" si="105"/>
        <v>m2</v>
      </c>
    </row>
    <row r="6758" spans="1:4" x14ac:dyDescent="0.2">
      <c r="A6758" s="6" t="s">
        <v>14793</v>
      </c>
      <c r="B6758" s="6" t="s">
        <v>28472</v>
      </c>
      <c r="C6758" s="6" t="s">
        <v>25536</v>
      </c>
      <c r="D6758" s="6" t="str">
        <f t="shared" si="105"/>
        <v>m2</v>
      </c>
    </row>
    <row r="6759" spans="1:4" x14ac:dyDescent="0.2">
      <c r="A6759" s="6" t="s">
        <v>7621</v>
      </c>
      <c r="B6759" s="6" t="s">
        <v>28473</v>
      </c>
      <c r="C6759" s="6" t="s">
        <v>25536</v>
      </c>
      <c r="D6759" s="6" t="str">
        <f t="shared" si="105"/>
        <v>m2</v>
      </c>
    </row>
    <row r="6760" spans="1:4" x14ac:dyDescent="0.2">
      <c r="A6760" s="6" t="s">
        <v>14794</v>
      </c>
      <c r="B6760" s="6" t="s">
        <v>28473</v>
      </c>
      <c r="C6760" s="6" t="s">
        <v>25536</v>
      </c>
      <c r="D6760" s="6" t="str">
        <f t="shared" si="105"/>
        <v>m2</v>
      </c>
    </row>
    <row r="6761" spans="1:4" x14ac:dyDescent="0.2">
      <c r="A6761" s="6" t="s">
        <v>7622</v>
      </c>
      <c r="B6761" s="6" t="s">
        <v>28474</v>
      </c>
      <c r="C6761" s="6" t="s">
        <v>25536</v>
      </c>
      <c r="D6761" s="6" t="str">
        <f t="shared" si="105"/>
        <v>m2</v>
      </c>
    </row>
    <row r="6762" spans="1:4" x14ac:dyDescent="0.2">
      <c r="A6762" s="6" t="s">
        <v>14795</v>
      </c>
      <c r="B6762" s="6" t="s">
        <v>28474</v>
      </c>
      <c r="C6762" s="6" t="s">
        <v>25536</v>
      </c>
      <c r="D6762" s="6" t="str">
        <f t="shared" si="105"/>
        <v>m2</v>
      </c>
    </row>
    <row r="6763" spans="1:4" x14ac:dyDescent="0.2">
      <c r="A6763" s="6" t="s">
        <v>7623</v>
      </c>
      <c r="B6763" s="6" t="s">
        <v>28475</v>
      </c>
      <c r="C6763" s="6" t="s">
        <v>25536</v>
      </c>
      <c r="D6763" s="6" t="str">
        <f t="shared" si="105"/>
        <v>m2</v>
      </c>
    </row>
    <row r="6764" spans="1:4" x14ac:dyDescent="0.2">
      <c r="A6764" s="6" t="s">
        <v>14796</v>
      </c>
      <c r="B6764" s="6" t="s">
        <v>28475</v>
      </c>
      <c r="C6764" s="6" t="s">
        <v>25536</v>
      </c>
      <c r="D6764" s="6" t="str">
        <f t="shared" si="105"/>
        <v>m2</v>
      </c>
    </row>
    <row r="6765" spans="1:4" x14ac:dyDescent="0.2">
      <c r="A6765" s="6" t="s">
        <v>7624</v>
      </c>
      <c r="B6765" s="6" t="s">
        <v>28476</v>
      </c>
      <c r="C6765" s="6" t="s">
        <v>25536</v>
      </c>
      <c r="D6765" s="6" t="str">
        <f t="shared" si="105"/>
        <v>m2</v>
      </c>
    </row>
    <row r="6766" spans="1:4" x14ac:dyDescent="0.2">
      <c r="A6766" s="6" t="s">
        <v>14797</v>
      </c>
      <c r="B6766" s="6" t="s">
        <v>28476</v>
      </c>
      <c r="C6766" s="6" t="s">
        <v>25536</v>
      </c>
      <c r="D6766" s="6" t="str">
        <f t="shared" si="105"/>
        <v>m2</v>
      </c>
    </row>
    <row r="6767" spans="1:4" x14ac:dyDescent="0.2">
      <c r="A6767" s="6" t="s">
        <v>7625</v>
      </c>
      <c r="B6767" s="6" t="s">
        <v>28477</v>
      </c>
      <c r="C6767" s="6" t="s">
        <v>25536</v>
      </c>
      <c r="D6767" s="6" t="str">
        <f t="shared" si="105"/>
        <v>m2</v>
      </c>
    </row>
    <row r="6768" spans="1:4" x14ac:dyDescent="0.2">
      <c r="A6768" s="6" t="s">
        <v>14798</v>
      </c>
      <c r="B6768" s="6" t="s">
        <v>28477</v>
      </c>
      <c r="C6768" s="6" t="s">
        <v>25536</v>
      </c>
      <c r="D6768" s="6" t="str">
        <f t="shared" si="105"/>
        <v>m2</v>
      </c>
    </row>
    <row r="6769" spans="1:4" x14ac:dyDescent="0.2">
      <c r="A6769" s="6" t="s">
        <v>7626</v>
      </c>
      <c r="B6769" s="6" t="s">
        <v>28478</v>
      </c>
      <c r="C6769" s="6" t="s">
        <v>25536</v>
      </c>
      <c r="D6769" s="6" t="str">
        <f t="shared" si="105"/>
        <v>m2</v>
      </c>
    </row>
    <row r="6770" spans="1:4" x14ac:dyDescent="0.2">
      <c r="A6770" s="6" t="s">
        <v>14799</v>
      </c>
      <c r="B6770" s="6" t="s">
        <v>28478</v>
      </c>
      <c r="C6770" s="6" t="s">
        <v>25536</v>
      </c>
      <c r="D6770" s="6" t="str">
        <f t="shared" si="105"/>
        <v>m2</v>
      </c>
    </row>
    <row r="6771" spans="1:4" x14ac:dyDescent="0.2">
      <c r="A6771" s="6" t="s">
        <v>7627</v>
      </c>
      <c r="B6771" s="6" t="s">
        <v>28479</v>
      </c>
      <c r="C6771" s="6" t="s">
        <v>25536</v>
      </c>
      <c r="D6771" s="6" t="str">
        <f t="shared" si="105"/>
        <v>m2</v>
      </c>
    </row>
    <row r="6772" spans="1:4" x14ac:dyDescent="0.2">
      <c r="A6772" s="6" t="s">
        <v>14800</v>
      </c>
      <c r="B6772" s="6" t="s">
        <v>28479</v>
      </c>
      <c r="C6772" s="6" t="s">
        <v>25536</v>
      </c>
      <c r="D6772" s="6" t="str">
        <f t="shared" si="105"/>
        <v>m2</v>
      </c>
    </row>
    <row r="6773" spans="1:4" x14ac:dyDescent="0.2">
      <c r="A6773" s="6" t="s">
        <v>7628</v>
      </c>
      <c r="B6773" s="6" t="s">
        <v>28480</v>
      </c>
      <c r="C6773" s="6" t="s">
        <v>25536</v>
      </c>
      <c r="D6773" s="6" t="str">
        <f t="shared" si="105"/>
        <v>m2</v>
      </c>
    </row>
    <row r="6774" spans="1:4" x14ac:dyDescent="0.2">
      <c r="A6774" s="6" t="s">
        <v>14801</v>
      </c>
      <c r="B6774" s="6" t="s">
        <v>28480</v>
      </c>
      <c r="C6774" s="6" t="s">
        <v>25536</v>
      </c>
      <c r="D6774" s="6" t="str">
        <f t="shared" si="105"/>
        <v>m2</v>
      </c>
    </row>
    <row r="6775" spans="1:4" x14ac:dyDescent="0.2">
      <c r="A6775" s="6" t="s">
        <v>2140</v>
      </c>
      <c r="B6775" s="6" t="s">
        <v>28481</v>
      </c>
      <c r="C6775" s="6" t="s">
        <v>25536</v>
      </c>
      <c r="D6775" s="6" t="str">
        <f t="shared" si="105"/>
        <v>m2</v>
      </c>
    </row>
    <row r="6776" spans="1:4" x14ac:dyDescent="0.2">
      <c r="A6776" s="6" t="s">
        <v>14802</v>
      </c>
      <c r="B6776" s="6" t="s">
        <v>28481</v>
      </c>
      <c r="C6776" s="6" t="s">
        <v>25536</v>
      </c>
      <c r="D6776" s="6" t="str">
        <f t="shared" si="105"/>
        <v>m2</v>
      </c>
    </row>
    <row r="6777" spans="1:4" x14ac:dyDescent="0.2">
      <c r="A6777" s="6" t="s">
        <v>2141</v>
      </c>
      <c r="B6777" s="6" t="s">
        <v>28482</v>
      </c>
      <c r="C6777" s="6" t="s">
        <v>25536</v>
      </c>
      <c r="D6777" s="6" t="str">
        <f t="shared" si="105"/>
        <v>m2</v>
      </c>
    </row>
    <row r="6778" spans="1:4" x14ac:dyDescent="0.2">
      <c r="A6778" s="6" t="s">
        <v>14803</v>
      </c>
      <c r="B6778" s="6" t="s">
        <v>28482</v>
      </c>
      <c r="C6778" s="6" t="s">
        <v>25536</v>
      </c>
      <c r="D6778" s="6" t="str">
        <f t="shared" si="105"/>
        <v>m2</v>
      </c>
    </row>
    <row r="6779" spans="1:4" x14ac:dyDescent="0.2">
      <c r="A6779" s="6" t="s">
        <v>2142</v>
      </c>
      <c r="B6779" s="6" t="s">
        <v>28483</v>
      </c>
      <c r="C6779" s="6" t="s">
        <v>25536</v>
      </c>
      <c r="D6779" s="6" t="str">
        <f t="shared" si="105"/>
        <v>m2</v>
      </c>
    </row>
    <row r="6780" spans="1:4" x14ac:dyDescent="0.2">
      <c r="A6780" s="6" t="s">
        <v>14804</v>
      </c>
      <c r="B6780" s="6" t="s">
        <v>28483</v>
      </c>
      <c r="C6780" s="6" t="s">
        <v>25536</v>
      </c>
      <c r="D6780" s="6" t="str">
        <f t="shared" si="105"/>
        <v>m2</v>
      </c>
    </row>
    <row r="6781" spans="1:4" x14ac:dyDescent="0.2">
      <c r="A6781" s="6" t="s">
        <v>2143</v>
      </c>
      <c r="B6781" s="6" t="s">
        <v>28484</v>
      </c>
      <c r="C6781" s="6" t="s">
        <v>25536</v>
      </c>
      <c r="D6781" s="6" t="str">
        <f t="shared" si="105"/>
        <v>m2</v>
      </c>
    </row>
    <row r="6782" spans="1:4" x14ac:dyDescent="0.2">
      <c r="A6782" s="6" t="s">
        <v>14805</v>
      </c>
      <c r="B6782" s="6" t="s">
        <v>28484</v>
      </c>
      <c r="C6782" s="6" t="s">
        <v>25536</v>
      </c>
      <c r="D6782" s="6" t="str">
        <f t="shared" si="105"/>
        <v>m2</v>
      </c>
    </row>
    <row r="6783" spans="1:4" x14ac:dyDescent="0.2">
      <c r="A6783" s="6" t="s">
        <v>2144</v>
      </c>
      <c r="B6783" s="6" t="s">
        <v>28485</v>
      </c>
      <c r="C6783" s="6" t="s">
        <v>25536</v>
      </c>
      <c r="D6783" s="6" t="str">
        <f t="shared" si="105"/>
        <v>m2</v>
      </c>
    </row>
    <row r="6784" spans="1:4" x14ac:dyDescent="0.2">
      <c r="A6784" s="6" t="s">
        <v>14806</v>
      </c>
      <c r="B6784" s="6" t="s">
        <v>28485</v>
      </c>
      <c r="C6784" s="6" t="s">
        <v>25536</v>
      </c>
      <c r="D6784" s="6" t="str">
        <f t="shared" si="105"/>
        <v>m2</v>
      </c>
    </row>
    <row r="6785" spans="1:4" x14ac:dyDescent="0.2">
      <c r="A6785" s="6" t="s">
        <v>2145</v>
      </c>
      <c r="B6785" s="6" t="s">
        <v>28486</v>
      </c>
      <c r="C6785" s="6" t="s">
        <v>25536</v>
      </c>
      <c r="D6785" s="6" t="str">
        <f t="shared" si="105"/>
        <v>m2</v>
      </c>
    </row>
    <row r="6786" spans="1:4" x14ac:dyDescent="0.2">
      <c r="A6786" s="6" t="s">
        <v>14807</v>
      </c>
      <c r="B6786" s="6" t="s">
        <v>28486</v>
      </c>
      <c r="C6786" s="6" t="s">
        <v>25536</v>
      </c>
      <c r="D6786" s="6" t="str">
        <f t="shared" ref="D6786:D6849" si="106">LOWER(C6786)</f>
        <v>m2</v>
      </c>
    </row>
    <row r="6787" spans="1:4" x14ac:dyDescent="0.2">
      <c r="A6787" s="6" t="s">
        <v>2146</v>
      </c>
      <c r="B6787" s="6" t="s">
        <v>28487</v>
      </c>
      <c r="C6787" s="6" t="s">
        <v>25536</v>
      </c>
      <c r="D6787" s="6" t="str">
        <f t="shared" si="106"/>
        <v>m2</v>
      </c>
    </row>
    <row r="6788" spans="1:4" x14ac:dyDescent="0.2">
      <c r="A6788" s="6" t="s">
        <v>14808</v>
      </c>
      <c r="B6788" s="6" t="s">
        <v>28487</v>
      </c>
      <c r="C6788" s="6" t="s">
        <v>25536</v>
      </c>
      <c r="D6788" s="6" t="str">
        <f t="shared" si="106"/>
        <v>m2</v>
      </c>
    </row>
    <row r="6789" spans="1:4" x14ac:dyDescent="0.2">
      <c r="A6789" s="6" t="s">
        <v>7629</v>
      </c>
      <c r="B6789" s="6" t="s">
        <v>28488</v>
      </c>
      <c r="C6789" s="6" t="s">
        <v>25536</v>
      </c>
      <c r="D6789" s="6" t="str">
        <f t="shared" si="106"/>
        <v>m2</v>
      </c>
    </row>
    <row r="6790" spans="1:4" x14ac:dyDescent="0.2">
      <c r="A6790" s="6" t="s">
        <v>14809</v>
      </c>
      <c r="B6790" s="6" t="s">
        <v>28488</v>
      </c>
      <c r="C6790" s="6" t="s">
        <v>25536</v>
      </c>
      <c r="D6790" s="6" t="str">
        <f t="shared" si="106"/>
        <v>m2</v>
      </c>
    </row>
    <row r="6791" spans="1:4" x14ac:dyDescent="0.2">
      <c r="A6791" s="6" t="s">
        <v>7630</v>
      </c>
      <c r="B6791" s="6" t="s">
        <v>28489</v>
      </c>
      <c r="C6791" s="6" t="s">
        <v>25536</v>
      </c>
      <c r="D6791" s="6" t="str">
        <f t="shared" si="106"/>
        <v>m2</v>
      </c>
    </row>
    <row r="6792" spans="1:4" x14ac:dyDescent="0.2">
      <c r="A6792" s="6" t="s">
        <v>14810</v>
      </c>
      <c r="B6792" s="6" t="s">
        <v>28489</v>
      </c>
      <c r="C6792" s="6" t="s">
        <v>25536</v>
      </c>
      <c r="D6792" s="6" t="str">
        <f t="shared" si="106"/>
        <v>m2</v>
      </c>
    </row>
    <row r="6793" spans="1:4" x14ac:dyDescent="0.2">
      <c r="A6793" s="6" t="s">
        <v>7631</v>
      </c>
      <c r="B6793" s="6" t="s">
        <v>28490</v>
      </c>
      <c r="C6793" s="6" t="s">
        <v>25536</v>
      </c>
      <c r="D6793" s="6" t="str">
        <f t="shared" si="106"/>
        <v>m2</v>
      </c>
    </row>
    <row r="6794" spans="1:4" x14ac:dyDescent="0.2">
      <c r="A6794" s="6" t="s">
        <v>14811</v>
      </c>
      <c r="B6794" s="6" t="s">
        <v>28490</v>
      </c>
      <c r="C6794" s="6" t="s">
        <v>25536</v>
      </c>
      <c r="D6794" s="6" t="str">
        <f t="shared" si="106"/>
        <v>m2</v>
      </c>
    </row>
    <row r="6795" spans="1:4" x14ac:dyDescent="0.2">
      <c r="A6795" s="6" t="s">
        <v>7632</v>
      </c>
      <c r="B6795" s="6" t="s">
        <v>28491</v>
      </c>
      <c r="C6795" s="6" t="s">
        <v>25536</v>
      </c>
      <c r="D6795" s="6" t="str">
        <f t="shared" si="106"/>
        <v>m2</v>
      </c>
    </row>
    <row r="6796" spans="1:4" x14ac:dyDescent="0.2">
      <c r="A6796" s="6" t="s">
        <v>14812</v>
      </c>
      <c r="B6796" s="6" t="s">
        <v>28491</v>
      </c>
      <c r="C6796" s="6" t="s">
        <v>25536</v>
      </c>
      <c r="D6796" s="6" t="str">
        <f t="shared" si="106"/>
        <v>m2</v>
      </c>
    </row>
    <row r="6797" spans="1:4" x14ac:dyDescent="0.2">
      <c r="A6797" s="6" t="s">
        <v>7633</v>
      </c>
      <c r="B6797" s="6" t="s">
        <v>28492</v>
      </c>
      <c r="C6797" s="6" t="s">
        <v>25536</v>
      </c>
      <c r="D6797" s="6" t="str">
        <f t="shared" si="106"/>
        <v>m2</v>
      </c>
    </row>
    <row r="6798" spans="1:4" x14ac:dyDescent="0.2">
      <c r="A6798" s="6" t="s">
        <v>14813</v>
      </c>
      <c r="B6798" s="6" t="s">
        <v>28492</v>
      </c>
      <c r="C6798" s="6" t="s">
        <v>25536</v>
      </c>
      <c r="D6798" s="6" t="str">
        <f t="shared" si="106"/>
        <v>m2</v>
      </c>
    </row>
    <row r="6799" spans="1:4" x14ac:dyDescent="0.2">
      <c r="A6799" s="6" t="s">
        <v>7634</v>
      </c>
      <c r="B6799" s="6" t="s">
        <v>28493</v>
      </c>
      <c r="C6799" s="6" t="s">
        <v>25536</v>
      </c>
      <c r="D6799" s="6" t="str">
        <f t="shared" si="106"/>
        <v>m2</v>
      </c>
    </row>
    <row r="6800" spans="1:4" x14ac:dyDescent="0.2">
      <c r="A6800" s="6" t="s">
        <v>14814</v>
      </c>
      <c r="B6800" s="6" t="s">
        <v>28493</v>
      </c>
      <c r="C6800" s="6" t="s">
        <v>25536</v>
      </c>
      <c r="D6800" s="6" t="str">
        <f t="shared" si="106"/>
        <v>m2</v>
      </c>
    </row>
    <row r="6801" spans="1:4" x14ac:dyDescent="0.2">
      <c r="A6801" s="6" t="s">
        <v>7635</v>
      </c>
      <c r="B6801" s="6" t="s">
        <v>28494</v>
      </c>
      <c r="C6801" s="6" t="s">
        <v>25536</v>
      </c>
      <c r="D6801" s="6" t="str">
        <f t="shared" si="106"/>
        <v>m2</v>
      </c>
    </row>
    <row r="6802" spans="1:4" x14ac:dyDescent="0.2">
      <c r="A6802" s="6" t="s">
        <v>14815</v>
      </c>
      <c r="B6802" s="6" t="s">
        <v>28494</v>
      </c>
      <c r="C6802" s="6" t="s">
        <v>25536</v>
      </c>
      <c r="D6802" s="6" t="str">
        <f t="shared" si="106"/>
        <v>m2</v>
      </c>
    </row>
    <row r="6803" spans="1:4" x14ac:dyDescent="0.2">
      <c r="A6803" s="6" t="s">
        <v>2148</v>
      </c>
      <c r="B6803" s="6" t="s">
        <v>28495</v>
      </c>
      <c r="C6803" s="6" t="s">
        <v>25536</v>
      </c>
      <c r="D6803" s="6" t="str">
        <f t="shared" si="106"/>
        <v>m2</v>
      </c>
    </row>
    <row r="6804" spans="1:4" x14ac:dyDescent="0.2">
      <c r="A6804" s="6" t="s">
        <v>14816</v>
      </c>
      <c r="B6804" s="6" t="s">
        <v>28495</v>
      </c>
      <c r="C6804" s="6" t="s">
        <v>25536</v>
      </c>
      <c r="D6804" s="6" t="str">
        <f t="shared" si="106"/>
        <v>m2</v>
      </c>
    </row>
    <row r="6805" spans="1:4" x14ac:dyDescent="0.2">
      <c r="A6805" s="6" t="s">
        <v>7636</v>
      </c>
      <c r="B6805" s="6" t="s">
        <v>28496</v>
      </c>
      <c r="C6805" s="6" t="s">
        <v>25536</v>
      </c>
      <c r="D6805" s="6" t="str">
        <f t="shared" si="106"/>
        <v>m2</v>
      </c>
    </row>
    <row r="6806" spans="1:4" x14ac:dyDescent="0.2">
      <c r="A6806" s="6" t="s">
        <v>14817</v>
      </c>
      <c r="B6806" s="6" t="s">
        <v>28496</v>
      </c>
      <c r="C6806" s="6" t="s">
        <v>25536</v>
      </c>
      <c r="D6806" s="6" t="str">
        <f t="shared" si="106"/>
        <v>m2</v>
      </c>
    </row>
    <row r="6807" spans="1:4" x14ac:dyDescent="0.2">
      <c r="A6807" s="6" t="s">
        <v>2149</v>
      </c>
      <c r="B6807" s="6" t="s">
        <v>28497</v>
      </c>
      <c r="C6807" s="6" t="s">
        <v>25536</v>
      </c>
      <c r="D6807" s="6" t="str">
        <f t="shared" si="106"/>
        <v>m2</v>
      </c>
    </row>
    <row r="6808" spans="1:4" x14ac:dyDescent="0.2">
      <c r="A6808" s="6" t="s">
        <v>14818</v>
      </c>
      <c r="B6808" s="6" t="s">
        <v>28497</v>
      </c>
      <c r="C6808" s="6" t="s">
        <v>25536</v>
      </c>
      <c r="D6808" s="6" t="str">
        <f t="shared" si="106"/>
        <v>m2</v>
      </c>
    </row>
    <row r="6809" spans="1:4" x14ac:dyDescent="0.2">
      <c r="A6809" s="6" t="s">
        <v>7637</v>
      </c>
      <c r="B6809" s="6" t="s">
        <v>28498</v>
      </c>
      <c r="C6809" s="6" t="s">
        <v>25536</v>
      </c>
      <c r="D6809" s="6" t="str">
        <f t="shared" si="106"/>
        <v>m2</v>
      </c>
    </row>
    <row r="6810" spans="1:4" x14ac:dyDescent="0.2">
      <c r="A6810" s="6" t="s">
        <v>14819</v>
      </c>
      <c r="B6810" s="6" t="s">
        <v>28498</v>
      </c>
      <c r="C6810" s="6" t="s">
        <v>25536</v>
      </c>
      <c r="D6810" s="6" t="str">
        <f t="shared" si="106"/>
        <v>m2</v>
      </c>
    </row>
    <row r="6811" spans="1:4" x14ac:dyDescent="0.2">
      <c r="A6811" s="6" t="s">
        <v>2150</v>
      </c>
      <c r="B6811" s="6" t="s">
        <v>28499</v>
      </c>
      <c r="C6811" s="6" t="s">
        <v>25536</v>
      </c>
      <c r="D6811" s="6" t="str">
        <f t="shared" si="106"/>
        <v>m2</v>
      </c>
    </row>
    <row r="6812" spans="1:4" x14ac:dyDescent="0.2">
      <c r="A6812" s="6" t="s">
        <v>14820</v>
      </c>
      <c r="B6812" s="6" t="s">
        <v>28499</v>
      </c>
      <c r="C6812" s="6" t="s">
        <v>25536</v>
      </c>
      <c r="D6812" s="6" t="str">
        <f t="shared" si="106"/>
        <v>m2</v>
      </c>
    </row>
    <row r="6813" spans="1:4" x14ac:dyDescent="0.2">
      <c r="A6813" s="6" t="s">
        <v>7638</v>
      </c>
      <c r="B6813" s="6" t="s">
        <v>28500</v>
      </c>
      <c r="C6813" s="6" t="s">
        <v>25536</v>
      </c>
      <c r="D6813" s="6" t="str">
        <f t="shared" si="106"/>
        <v>m2</v>
      </c>
    </row>
    <row r="6814" spans="1:4" x14ac:dyDescent="0.2">
      <c r="A6814" s="6" t="s">
        <v>14821</v>
      </c>
      <c r="B6814" s="6" t="s">
        <v>28500</v>
      </c>
      <c r="C6814" s="6" t="s">
        <v>25536</v>
      </c>
      <c r="D6814" s="6" t="str">
        <f t="shared" si="106"/>
        <v>m2</v>
      </c>
    </row>
    <row r="6815" spans="1:4" x14ac:dyDescent="0.2">
      <c r="A6815" s="6" t="s">
        <v>2151</v>
      </c>
      <c r="B6815" s="6" t="s">
        <v>28501</v>
      </c>
      <c r="C6815" s="6" t="s">
        <v>25536</v>
      </c>
      <c r="D6815" s="6" t="str">
        <f t="shared" si="106"/>
        <v>m2</v>
      </c>
    </row>
    <row r="6816" spans="1:4" x14ac:dyDescent="0.2">
      <c r="A6816" s="6" t="s">
        <v>14822</v>
      </c>
      <c r="B6816" s="6" t="s">
        <v>28501</v>
      </c>
      <c r="C6816" s="6" t="s">
        <v>25536</v>
      </c>
      <c r="D6816" s="6" t="str">
        <f t="shared" si="106"/>
        <v>m2</v>
      </c>
    </row>
    <row r="6817" spans="1:4" x14ac:dyDescent="0.2">
      <c r="A6817" s="6" t="s">
        <v>2152</v>
      </c>
      <c r="B6817" s="6" t="s">
        <v>28502</v>
      </c>
      <c r="C6817" s="6" t="s">
        <v>25536</v>
      </c>
      <c r="D6817" s="6" t="str">
        <f t="shared" si="106"/>
        <v>m2</v>
      </c>
    </row>
    <row r="6818" spans="1:4" x14ac:dyDescent="0.2">
      <c r="A6818" s="6" t="s">
        <v>14823</v>
      </c>
      <c r="B6818" s="6" t="s">
        <v>28502</v>
      </c>
      <c r="C6818" s="6" t="s">
        <v>25536</v>
      </c>
      <c r="D6818" s="6" t="str">
        <f t="shared" si="106"/>
        <v>m2</v>
      </c>
    </row>
    <row r="6819" spans="1:4" x14ac:dyDescent="0.2">
      <c r="A6819" s="6" t="s">
        <v>2153</v>
      </c>
      <c r="B6819" s="6" t="s">
        <v>28503</v>
      </c>
      <c r="C6819" s="6" t="s">
        <v>25536</v>
      </c>
      <c r="D6819" s="6" t="str">
        <f t="shared" si="106"/>
        <v>m2</v>
      </c>
    </row>
    <row r="6820" spans="1:4" x14ac:dyDescent="0.2">
      <c r="A6820" s="6" t="s">
        <v>14824</v>
      </c>
      <c r="B6820" s="6" t="s">
        <v>28503</v>
      </c>
      <c r="C6820" s="6" t="s">
        <v>25536</v>
      </c>
      <c r="D6820" s="6" t="str">
        <f t="shared" si="106"/>
        <v>m2</v>
      </c>
    </row>
    <row r="6821" spans="1:4" x14ac:dyDescent="0.2">
      <c r="A6821" s="6" t="s">
        <v>2154</v>
      </c>
      <c r="B6821" s="6" t="s">
        <v>28504</v>
      </c>
      <c r="C6821" s="6" t="s">
        <v>25536</v>
      </c>
      <c r="D6821" s="6" t="str">
        <f t="shared" si="106"/>
        <v>m2</v>
      </c>
    </row>
    <row r="6822" spans="1:4" x14ac:dyDescent="0.2">
      <c r="A6822" s="6" t="s">
        <v>14825</v>
      </c>
      <c r="B6822" s="6" t="s">
        <v>28504</v>
      </c>
      <c r="C6822" s="6" t="s">
        <v>25536</v>
      </c>
      <c r="D6822" s="6" t="str">
        <f t="shared" si="106"/>
        <v>m2</v>
      </c>
    </row>
    <row r="6823" spans="1:4" x14ac:dyDescent="0.2">
      <c r="A6823" s="6" t="s">
        <v>2155</v>
      </c>
      <c r="B6823" s="6" t="s">
        <v>28505</v>
      </c>
      <c r="C6823" s="6" t="s">
        <v>25536</v>
      </c>
      <c r="D6823" s="6" t="str">
        <f t="shared" si="106"/>
        <v>m2</v>
      </c>
    </row>
    <row r="6824" spans="1:4" x14ac:dyDescent="0.2">
      <c r="A6824" s="6" t="s">
        <v>14826</v>
      </c>
      <c r="B6824" s="6" t="s">
        <v>28505</v>
      </c>
      <c r="C6824" s="6" t="s">
        <v>25536</v>
      </c>
      <c r="D6824" s="6" t="str">
        <f t="shared" si="106"/>
        <v>m2</v>
      </c>
    </row>
    <row r="6825" spans="1:4" x14ac:dyDescent="0.2">
      <c r="A6825" s="6" t="s">
        <v>7639</v>
      </c>
      <c r="B6825" s="6" t="s">
        <v>28506</v>
      </c>
      <c r="C6825" s="6" t="s">
        <v>25536</v>
      </c>
      <c r="D6825" s="6" t="str">
        <f t="shared" si="106"/>
        <v>m2</v>
      </c>
    </row>
    <row r="6826" spans="1:4" x14ac:dyDescent="0.2">
      <c r="A6826" s="6" t="s">
        <v>14827</v>
      </c>
      <c r="B6826" s="6" t="s">
        <v>28506</v>
      </c>
      <c r="C6826" s="6" t="s">
        <v>25536</v>
      </c>
      <c r="D6826" s="6" t="str">
        <f t="shared" si="106"/>
        <v>m2</v>
      </c>
    </row>
    <row r="6827" spans="1:4" x14ac:dyDescent="0.2">
      <c r="A6827" s="6" t="s">
        <v>7640</v>
      </c>
      <c r="B6827" s="6" t="s">
        <v>28507</v>
      </c>
      <c r="C6827" s="6" t="s">
        <v>25536</v>
      </c>
      <c r="D6827" s="6" t="str">
        <f t="shared" si="106"/>
        <v>m2</v>
      </c>
    </row>
    <row r="6828" spans="1:4" x14ac:dyDescent="0.2">
      <c r="A6828" s="6" t="s">
        <v>14828</v>
      </c>
      <c r="B6828" s="6" t="s">
        <v>28507</v>
      </c>
      <c r="C6828" s="6" t="s">
        <v>25536</v>
      </c>
      <c r="D6828" s="6" t="str">
        <f t="shared" si="106"/>
        <v>m2</v>
      </c>
    </row>
    <row r="6829" spans="1:4" x14ac:dyDescent="0.2">
      <c r="A6829" s="6" t="s">
        <v>7641</v>
      </c>
      <c r="B6829" s="6" t="s">
        <v>28508</v>
      </c>
      <c r="C6829" s="6" t="s">
        <v>25536</v>
      </c>
      <c r="D6829" s="6" t="str">
        <f t="shared" si="106"/>
        <v>m2</v>
      </c>
    </row>
    <row r="6830" spans="1:4" x14ac:dyDescent="0.2">
      <c r="A6830" s="6" t="s">
        <v>14829</v>
      </c>
      <c r="B6830" s="6" t="s">
        <v>28508</v>
      </c>
      <c r="C6830" s="6" t="s">
        <v>25536</v>
      </c>
      <c r="D6830" s="6" t="str">
        <f t="shared" si="106"/>
        <v>m2</v>
      </c>
    </row>
    <row r="6831" spans="1:4" x14ac:dyDescent="0.2">
      <c r="A6831" s="6" t="s">
        <v>7642</v>
      </c>
      <c r="B6831" s="6" t="s">
        <v>28509</v>
      </c>
      <c r="C6831" s="6" t="s">
        <v>25536</v>
      </c>
      <c r="D6831" s="6" t="str">
        <f t="shared" si="106"/>
        <v>m2</v>
      </c>
    </row>
    <row r="6832" spans="1:4" x14ac:dyDescent="0.2">
      <c r="A6832" s="6" t="s">
        <v>14830</v>
      </c>
      <c r="B6832" s="6" t="s">
        <v>28509</v>
      </c>
      <c r="C6832" s="6" t="s">
        <v>25536</v>
      </c>
      <c r="D6832" s="6" t="str">
        <f t="shared" si="106"/>
        <v>m2</v>
      </c>
    </row>
    <row r="6833" spans="1:4" x14ac:dyDescent="0.2">
      <c r="A6833" s="6" t="s">
        <v>7643</v>
      </c>
      <c r="B6833" s="6" t="s">
        <v>28510</v>
      </c>
      <c r="C6833" s="6" t="s">
        <v>25536</v>
      </c>
      <c r="D6833" s="6" t="str">
        <f t="shared" si="106"/>
        <v>m2</v>
      </c>
    </row>
    <row r="6834" spans="1:4" x14ac:dyDescent="0.2">
      <c r="A6834" s="6" t="s">
        <v>14831</v>
      </c>
      <c r="B6834" s="6" t="s">
        <v>28510</v>
      </c>
      <c r="C6834" s="6" t="s">
        <v>25536</v>
      </c>
      <c r="D6834" s="6" t="str">
        <f t="shared" si="106"/>
        <v>m2</v>
      </c>
    </row>
    <row r="6835" spans="1:4" x14ac:dyDescent="0.2">
      <c r="A6835" s="6" t="s">
        <v>7644</v>
      </c>
      <c r="B6835" s="6" t="s">
        <v>28511</v>
      </c>
      <c r="C6835" s="6" t="s">
        <v>25536</v>
      </c>
      <c r="D6835" s="6" t="str">
        <f t="shared" si="106"/>
        <v>m2</v>
      </c>
    </row>
    <row r="6836" spans="1:4" x14ac:dyDescent="0.2">
      <c r="A6836" s="6" t="s">
        <v>14832</v>
      </c>
      <c r="B6836" s="6" t="s">
        <v>28511</v>
      </c>
      <c r="C6836" s="6" t="s">
        <v>25536</v>
      </c>
      <c r="D6836" s="6" t="str">
        <f t="shared" si="106"/>
        <v>m2</v>
      </c>
    </row>
    <row r="6837" spans="1:4" x14ac:dyDescent="0.2">
      <c r="A6837" s="6" t="s">
        <v>7645</v>
      </c>
      <c r="B6837" s="6" t="s">
        <v>28512</v>
      </c>
      <c r="C6837" s="6" t="s">
        <v>25536</v>
      </c>
      <c r="D6837" s="6" t="str">
        <f t="shared" si="106"/>
        <v>m2</v>
      </c>
    </row>
    <row r="6838" spans="1:4" x14ac:dyDescent="0.2">
      <c r="A6838" s="6" t="s">
        <v>14833</v>
      </c>
      <c r="B6838" s="6" t="s">
        <v>28512</v>
      </c>
      <c r="C6838" s="6" t="s">
        <v>25536</v>
      </c>
      <c r="D6838" s="6" t="str">
        <f t="shared" si="106"/>
        <v>m2</v>
      </c>
    </row>
    <row r="6839" spans="1:4" x14ac:dyDescent="0.2">
      <c r="A6839" s="6" t="s">
        <v>7646</v>
      </c>
      <c r="B6839" s="6" t="s">
        <v>28513</v>
      </c>
      <c r="C6839" s="6" t="s">
        <v>25536</v>
      </c>
      <c r="D6839" s="6" t="str">
        <f t="shared" si="106"/>
        <v>m2</v>
      </c>
    </row>
    <row r="6840" spans="1:4" x14ac:dyDescent="0.2">
      <c r="A6840" s="6" t="s">
        <v>14834</v>
      </c>
      <c r="B6840" s="6" t="s">
        <v>28513</v>
      </c>
      <c r="C6840" s="6" t="s">
        <v>25536</v>
      </c>
      <c r="D6840" s="6" t="str">
        <f t="shared" si="106"/>
        <v>m2</v>
      </c>
    </row>
    <row r="6841" spans="1:4" x14ac:dyDescent="0.2">
      <c r="A6841" s="6" t="s">
        <v>7647</v>
      </c>
      <c r="B6841" s="6" t="s">
        <v>28514</v>
      </c>
      <c r="C6841" s="6" t="s">
        <v>25536</v>
      </c>
      <c r="D6841" s="6" t="str">
        <f t="shared" si="106"/>
        <v>m2</v>
      </c>
    </row>
    <row r="6842" spans="1:4" x14ac:dyDescent="0.2">
      <c r="A6842" s="6" t="s">
        <v>14835</v>
      </c>
      <c r="B6842" s="6" t="s">
        <v>28514</v>
      </c>
      <c r="C6842" s="6" t="s">
        <v>25536</v>
      </c>
      <c r="D6842" s="6" t="str">
        <f t="shared" si="106"/>
        <v>m2</v>
      </c>
    </row>
    <row r="6843" spans="1:4" x14ac:dyDescent="0.2">
      <c r="A6843" s="6" t="s">
        <v>2156</v>
      </c>
      <c r="B6843" s="6" t="s">
        <v>28515</v>
      </c>
      <c r="C6843" s="6" t="s">
        <v>25536</v>
      </c>
      <c r="D6843" s="6" t="str">
        <f t="shared" si="106"/>
        <v>m2</v>
      </c>
    </row>
    <row r="6844" spans="1:4" x14ac:dyDescent="0.2">
      <c r="A6844" s="6" t="s">
        <v>14836</v>
      </c>
      <c r="B6844" s="6" t="s">
        <v>28515</v>
      </c>
      <c r="C6844" s="6" t="s">
        <v>25536</v>
      </c>
      <c r="D6844" s="6" t="str">
        <f t="shared" si="106"/>
        <v>m2</v>
      </c>
    </row>
    <row r="6845" spans="1:4" x14ac:dyDescent="0.2">
      <c r="A6845" s="6" t="s">
        <v>2157</v>
      </c>
      <c r="B6845" s="6" t="s">
        <v>28516</v>
      </c>
      <c r="C6845" s="6" t="s">
        <v>25536</v>
      </c>
      <c r="D6845" s="6" t="str">
        <f t="shared" si="106"/>
        <v>m2</v>
      </c>
    </row>
    <row r="6846" spans="1:4" x14ac:dyDescent="0.2">
      <c r="A6846" s="6" t="s">
        <v>14837</v>
      </c>
      <c r="B6846" s="6" t="s">
        <v>28516</v>
      </c>
      <c r="C6846" s="6" t="s">
        <v>25536</v>
      </c>
      <c r="D6846" s="6" t="str">
        <f t="shared" si="106"/>
        <v>m2</v>
      </c>
    </row>
    <row r="6847" spans="1:4" x14ac:dyDescent="0.2">
      <c r="A6847" s="6" t="s">
        <v>2158</v>
      </c>
      <c r="B6847" s="6" t="s">
        <v>28517</v>
      </c>
      <c r="C6847" s="6" t="s">
        <v>25536</v>
      </c>
      <c r="D6847" s="6" t="str">
        <f t="shared" si="106"/>
        <v>m2</v>
      </c>
    </row>
    <row r="6848" spans="1:4" x14ac:dyDescent="0.2">
      <c r="A6848" s="6" t="s">
        <v>14838</v>
      </c>
      <c r="B6848" s="6" t="s">
        <v>28517</v>
      </c>
      <c r="C6848" s="6" t="s">
        <v>25536</v>
      </c>
      <c r="D6848" s="6" t="str">
        <f t="shared" si="106"/>
        <v>m2</v>
      </c>
    </row>
    <row r="6849" spans="1:4" x14ac:dyDescent="0.2">
      <c r="A6849" s="6" t="s">
        <v>2159</v>
      </c>
      <c r="B6849" s="6" t="s">
        <v>28518</v>
      </c>
      <c r="C6849" s="6" t="s">
        <v>25536</v>
      </c>
      <c r="D6849" s="6" t="str">
        <f t="shared" si="106"/>
        <v>m2</v>
      </c>
    </row>
    <row r="6850" spans="1:4" x14ac:dyDescent="0.2">
      <c r="A6850" s="6" t="s">
        <v>14839</v>
      </c>
      <c r="B6850" s="6" t="s">
        <v>28518</v>
      </c>
      <c r="C6850" s="6" t="s">
        <v>25536</v>
      </c>
      <c r="D6850" s="6" t="str">
        <f t="shared" ref="D6850:D6913" si="107">LOWER(C6850)</f>
        <v>m2</v>
      </c>
    </row>
    <row r="6851" spans="1:4" x14ac:dyDescent="0.2">
      <c r="A6851" s="6" t="s">
        <v>2160</v>
      </c>
      <c r="B6851" s="6" t="s">
        <v>28519</v>
      </c>
      <c r="C6851" s="6" t="s">
        <v>25536</v>
      </c>
      <c r="D6851" s="6" t="str">
        <f t="shared" si="107"/>
        <v>m2</v>
      </c>
    </row>
    <row r="6852" spans="1:4" x14ac:dyDescent="0.2">
      <c r="A6852" s="6" t="s">
        <v>14840</v>
      </c>
      <c r="B6852" s="6" t="s">
        <v>28519</v>
      </c>
      <c r="C6852" s="6" t="s">
        <v>25536</v>
      </c>
      <c r="D6852" s="6" t="str">
        <f t="shared" si="107"/>
        <v>m2</v>
      </c>
    </row>
    <row r="6853" spans="1:4" x14ac:dyDescent="0.2">
      <c r="A6853" s="6" t="s">
        <v>2161</v>
      </c>
      <c r="B6853" s="6" t="s">
        <v>28520</v>
      </c>
      <c r="C6853" s="6" t="s">
        <v>25536</v>
      </c>
      <c r="D6853" s="6" t="str">
        <f t="shared" si="107"/>
        <v>m2</v>
      </c>
    </row>
    <row r="6854" spans="1:4" x14ac:dyDescent="0.2">
      <c r="A6854" s="6" t="s">
        <v>14841</v>
      </c>
      <c r="B6854" s="6" t="s">
        <v>28520</v>
      </c>
      <c r="C6854" s="6" t="s">
        <v>25536</v>
      </c>
      <c r="D6854" s="6" t="str">
        <f t="shared" si="107"/>
        <v>m2</v>
      </c>
    </row>
    <row r="6855" spans="1:4" x14ac:dyDescent="0.2">
      <c r="A6855" s="6" t="s">
        <v>2162</v>
      </c>
      <c r="B6855" s="6" t="s">
        <v>28521</v>
      </c>
      <c r="C6855" s="6" t="s">
        <v>25536</v>
      </c>
      <c r="D6855" s="6" t="str">
        <f t="shared" si="107"/>
        <v>m2</v>
      </c>
    </row>
    <row r="6856" spans="1:4" x14ac:dyDescent="0.2">
      <c r="A6856" s="6" t="s">
        <v>14842</v>
      </c>
      <c r="B6856" s="6" t="s">
        <v>28521</v>
      </c>
      <c r="C6856" s="6" t="s">
        <v>25536</v>
      </c>
      <c r="D6856" s="6" t="str">
        <f t="shared" si="107"/>
        <v>m2</v>
      </c>
    </row>
    <row r="6857" spans="1:4" x14ac:dyDescent="0.2">
      <c r="A6857" s="6" t="s">
        <v>2163</v>
      </c>
      <c r="B6857" s="6" t="s">
        <v>28522</v>
      </c>
      <c r="C6857" s="6" t="s">
        <v>25536</v>
      </c>
      <c r="D6857" s="6" t="str">
        <f t="shared" si="107"/>
        <v>m2</v>
      </c>
    </row>
    <row r="6858" spans="1:4" x14ac:dyDescent="0.2">
      <c r="A6858" s="6" t="s">
        <v>14843</v>
      </c>
      <c r="B6858" s="6" t="s">
        <v>28522</v>
      </c>
      <c r="C6858" s="6" t="s">
        <v>25536</v>
      </c>
      <c r="D6858" s="6" t="str">
        <f t="shared" si="107"/>
        <v>m2</v>
      </c>
    </row>
    <row r="6859" spans="1:4" x14ac:dyDescent="0.2">
      <c r="A6859" s="6" t="s">
        <v>7648</v>
      </c>
      <c r="B6859" s="6" t="s">
        <v>28523</v>
      </c>
      <c r="C6859" s="6" t="s">
        <v>25536</v>
      </c>
      <c r="D6859" s="6" t="str">
        <f t="shared" si="107"/>
        <v>m2</v>
      </c>
    </row>
    <row r="6860" spans="1:4" x14ac:dyDescent="0.2">
      <c r="A6860" s="6" t="s">
        <v>14844</v>
      </c>
      <c r="B6860" s="6" t="s">
        <v>28523</v>
      </c>
      <c r="C6860" s="6" t="s">
        <v>25536</v>
      </c>
      <c r="D6860" s="6" t="str">
        <f t="shared" si="107"/>
        <v>m2</v>
      </c>
    </row>
    <row r="6861" spans="1:4" x14ac:dyDescent="0.2">
      <c r="A6861" s="6" t="s">
        <v>2164</v>
      </c>
      <c r="B6861" s="6" t="s">
        <v>28524</v>
      </c>
      <c r="C6861" s="6" t="s">
        <v>25536</v>
      </c>
      <c r="D6861" s="6" t="str">
        <f t="shared" si="107"/>
        <v>m2</v>
      </c>
    </row>
    <row r="6862" spans="1:4" x14ac:dyDescent="0.2">
      <c r="A6862" s="6" t="s">
        <v>14845</v>
      </c>
      <c r="B6862" s="6" t="s">
        <v>28524</v>
      </c>
      <c r="C6862" s="6" t="s">
        <v>25536</v>
      </c>
      <c r="D6862" s="6" t="str">
        <f t="shared" si="107"/>
        <v>m2</v>
      </c>
    </row>
    <row r="6863" spans="1:4" x14ac:dyDescent="0.2">
      <c r="A6863" s="6" t="s">
        <v>2165</v>
      </c>
      <c r="B6863" s="6" t="s">
        <v>28525</v>
      </c>
      <c r="C6863" s="6" t="s">
        <v>25536</v>
      </c>
      <c r="D6863" s="6" t="str">
        <f t="shared" si="107"/>
        <v>m2</v>
      </c>
    </row>
    <row r="6864" spans="1:4" x14ac:dyDescent="0.2">
      <c r="A6864" s="6" t="s">
        <v>14846</v>
      </c>
      <c r="B6864" s="6" t="s">
        <v>28525</v>
      </c>
      <c r="C6864" s="6" t="s">
        <v>25536</v>
      </c>
      <c r="D6864" s="6" t="str">
        <f t="shared" si="107"/>
        <v>m2</v>
      </c>
    </row>
    <row r="6865" spans="1:4" x14ac:dyDescent="0.2">
      <c r="A6865" s="6" t="s">
        <v>2166</v>
      </c>
      <c r="B6865" s="6" t="s">
        <v>28526</v>
      </c>
      <c r="C6865" s="6" t="s">
        <v>25536</v>
      </c>
      <c r="D6865" s="6" t="str">
        <f t="shared" si="107"/>
        <v>m2</v>
      </c>
    </row>
    <row r="6866" spans="1:4" x14ac:dyDescent="0.2">
      <c r="A6866" s="6" t="s">
        <v>14847</v>
      </c>
      <c r="B6866" s="6" t="s">
        <v>28526</v>
      </c>
      <c r="C6866" s="6" t="s">
        <v>25536</v>
      </c>
      <c r="D6866" s="6" t="str">
        <f t="shared" si="107"/>
        <v>m2</v>
      </c>
    </row>
    <row r="6867" spans="1:4" x14ac:dyDescent="0.2">
      <c r="A6867" s="6" t="s">
        <v>2167</v>
      </c>
      <c r="B6867" s="6" t="s">
        <v>28527</v>
      </c>
      <c r="C6867" s="6" t="s">
        <v>12</v>
      </c>
      <c r="D6867" s="6" t="str">
        <f t="shared" si="107"/>
        <v>un</v>
      </c>
    </row>
    <row r="6868" spans="1:4" x14ac:dyDescent="0.2">
      <c r="A6868" s="6" t="s">
        <v>14848</v>
      </c>
      <c r="B6868" s="6" t="s">
        <v>28527</v>
      </c>
      <c r="C6868" s="6" t="s">
        <v>12</v>
      </c>
      <c r="D6868" s="6" t="str">
        <f t="shared" si="107"/>
        <v>un</v>
      </c>
    </row>
    <row r="6869" spans="1:4" x14ac:dyDescent="0.2">
      <c r="A6869" s="6" t="s">
        <v>2168</v>
      </c>
      <c r="B6869" s="6" t="s">
        <v>28528</v>
      </c>
      <c r="C6869" s="6" t="s">
        <v>12</v>
      </c>
      <c r="D6869" s="6" t="str">
        <f t="shared" si="107"/>
        <v>un</v>
      </c>
    </row>
    <row r="6870" spans="1:4" x14ac:dyDescent="0.2">
      <c r="A6870" s="6" t="s">
        <v>14849</v>
      </c>
      <c r="B6870" s="6" t="s">
        <v>28528</v>
      </c>
      <c r="C6870" s="6" t="s">
        <v>12</v>
      </c>
      <c r="D6870" s="6" t="str">
        <f t="shared" si="107"/>
        <v>un</v>
      </c>
    </row>
    <row r="6871" spans="1:4" x14ac:dyDescent="0.2">
      <c r="A6871" s="6" t="s">
        <v>2169</v>
      </c>
      <c r="B6871" s="6" t="s">
        <v>28529</v>
      </c>
      <c r="C6871" s="6" t="s">
        <v>12</v>
      </c>
      <c r="D6871" s="6" t="str">
        <f t="shared" si="107"/>
        <v>un</v>
      </c>
    </row>
    <row r="6872" spans="1:4" x14ac:dyDescent="0.2">
      <c r="A6872" s="6" t="s">
        <v>14850</v>
      </c>
      <c r="B6872" s="6" t="s">
        <v>28529</v>
      </c>
      <c r="C6872" s="6" t="s">
        <v>12</v>
      </c>
      <c r="D6872" s="6" t="str">
        <f t="shared" si="107"/>
        <v>un</v>
      </c>
    </row>
    <row r="6873" spans="1:4" x14ac:dyDescent="0.2">
      <c r="A6873" s="6" t="s">
        <v>2170</v>
      </c>
      <c r="B6873" s="6" t="s">
        <v>28530</v>
      </c>
      <c r="C6873" s="6" t="s">
        <v>12</v>
      </c>
      <c r="D6873" s="6" t="str">
        <f t="shared" si="107"/>
        <v>un</v>
      </c>
    </row>
    <row r="6874" spans="1:4" x14ac:dyDescent="0.2">
      <c r="A6874" s="6" t="s">
        <v>14851</v>
      </c>
      <c r="B6874" s="6" t="s">
        <v>28530</v>
      </c>
      <c r="C6874" s="6" t="s">
        <v>12</v>
      </c>
      <c r="D6874" s="6" t="str">
        <f t="shared" si="107"/>
        <v>un</v>
      </c>
    </row>
    <row r="6875" spans="1:4" x14ac:dyDescent="0.2">
      <c r="A6875" s="6" t="s">
        <v>2171</v>
      </c>
      <c r="B6875" s="6" t="s">
        <v>28531</v>
      </c>
      <c r="C6875" s="6" t="s">
        <v>12</v>
      </c>
      <c r="D6875" s="6" t="str">
        <f t="shared" si="107"/>
        <v>un</v>
      </c>
    </row>
    <row r="6876" spans="1:4" x14ac:dyDescent="0.2">
      <c r="A6876" s="6" t="s">
        <v>14852</v>
      </c>
      <c r="B6876" s="6" t="s">
        <v>28531</v>
      </c>
      <c r="C6876" s="6" t="s">
        <v>12</v>
      </c>
      <c r="D6876" s="6" t="str">
        <f t="shared" si="107"/>
        <v>un</v>
      </c>
    </row>
    <row r="6877" spans="1:4" x14ac:dyDescent="0.2">
      <c r="A6877" s="6" t="s">
        <v>2172</v>
      </c>
      <c r="B6877" s="6" t="s">
        <v>28532</v>
      </c>
      <c r="C6877" s="6" t="s">
        <v>12</v>
      </c>
      <c r="D6877" s="6" t="str">
        <f t="shared" si="107"/>
        <v>un</v>
      </c>
    </row>
    <row r="6878" spans="1:4" x14ac:dyDescent="0.2">
      <c r="A6878" s="6" t="s">
        <v>14853</v>
      </c>
      <c r="B6878" s="6" t="s">
        <v>28532</v>
      </c>
      <c r="C6878" s="6" t="s">
        <v>12</v>
      </c>
      <c r="D6878" s="6" t="str">
        <f t="shared" si="107"/>
        <v>un</v>
      </c>
    </row>
    <row r="6879" spans="1:4" x14ac:dyDescent="0.2">
      <c r="A6879" s="6" t="s">
        <v>2173</v>
      </c>
      <c r="B6879" s="6" t="s">
        <v>28533</v>
      </c>
      <c r="C6879" s="6" t="s">
        <v>12</v>
      </c>
      <c r="D6879" s="6" t="str">
        <f t="shared" si="107"/>
        <v>un</v>
      </c>
    </row>
    <row r="6880" spans="1:4" x14ac:dyDescent="0.2">
      <c r="A6880" s="6" t="s">
        <v>14854</v>
      </c>
      <c r="B6880" s="6" t="s">
        <v>28533</v>
      </c>
      <c r="C6880" s="6" t="s">
        <v>12</v>
      </c>
      <c r="D6880" s="6" t="str">
        <f t="shared" si="107"/>
        <v>un</v>
      </c>
    </row>
    <row r="6881" spans="1:4" x14ac:dyDescent="0.2">
      <c r="A6881" s="6" t="s">
        <v>2174</v>
      </c>
      <c r="B6881" s="6" t="s">
        <v>28534</v>
      </c>
      <c r="C6881" s="6" t="s">
        <v>12</v>
      </c>
      <c r="D6881" s="6" t="str">
        <f t="shared" si="107"/>
        <v>un</v>
      </c>
    </row>
    <row r="6882" spans="1:4" x14ac:dyDescent="0.2">
      <c r="A6882" s="6" t="s">
        <v>14855</v>
      </c>
      <c r="B6882" s="6" t="s">
        <v>28534</v>
      </c>
      <c r="C6882" s="6" t="s">
        <v>12</v>
      </c>
      <c r="D6882" s="6" t="str">
        <f t="shared" si="107"/>
        <v>un</v>
      </c>
    </row>
    <row r="6883" spans="1:4" x14ac:dyDescent="0.2">
      <c r="A6883" s="6" t="s">
        <v>2175</v>
      </c>
      <c r="B6883" s="6" t="s">
        <v>28535</v>
      </c>
      <c r="C6883" s="6" t="s">
        <v>12</v>
      </c>
      <c r="D6883" s="6" t="str">
        <f t="shared" si="107"/>
        <v>un</v>
      </c>
    </row>
    <row r="6884" spans="1:4" x14ac:dyDescent="0.2">
      <c r="A6884" s="6" t="s">
        <v>14856</v>
      </c>
      <c r="B6884" s="6" t="s">
        <v>28535</v>
      </c>
      <c r="C6884" s="6" t="s">
        <v>12</v>
      </c>
      <c r="D6884" s="6" t="str">
        <f t="shared" si="107"/>
        <v>un</v>
      </c>
    </row>
    <row r="6885" spans="1:4" x14ac:dyDescent="0.2">
      <c r="A6885" s="6" t="s">
        <v>2176</v>
      </c>
      <c r="B6885" s="6" t="s">
        <v>28536</v>
      </c>
      <c r="C6885" s="6" t="s">
        <v>12</v>
      </c>
      <c r="D6885" s="6" t="str">
        <f t="shared" si="107"/>
        <v>un</v>
      </c>
    </row>
    <row r="6886" spans="1:4" x14ac:dyDescent="0.2">
      <c r="A6886" s="6" t="s">
        <v>14857</v>
      </c>
      <c r="B6886" s="6" t="s">
        <v>28536</v>
      </c>
      <c r="C6886" s="6" t="s">
        <v>12</v>
      </c>
      <c r="D6886" s="6" t="str">
        <f t="shared" si="107"/>
        <v>un</v>
      </c>
    </row>
    <row r="6887" spans="1:4" x14ac:dyDescent="0.2">
      <c r="A6887" s="6" t="s">
        <v>2177</v>
      </c>
      <c r="B6887" s="6" t="s">
        <v>28537</v>
      </c>
      <c r="C6887" s="6" t="s">
        <v>12</v>
      </c>
      <c r="D6887" s="6" t="str">
        <f t="shared" si="107"/>
        <v>un</v>
      </c>
    </row>
    <row r="6888" spans="1:4" x14ac:dyDescent="0.2">
      <c r="A6888" s="6" t="s">
        <v>14858</v>
      </c>
      <c r="B6888" s="6" t="s">
        <v>28537</v>
      </c>
      <c r="C6888" s="6" t="s">
        <v>12</v>
      </c>
      <c r="D6888" s="6" t="str">
        <f t="shared" si="107"/>
        <v>un</v>
      </c>
    </row>
    <row r="6889" spans="1:4" x14ac:dyDescent="0.2">
      <c r="A6889" s="6" t="s">
        <v>2178</v>
      </c>
      <c r="B6889" s="6" t="s">
        <v>28538</v>
      </c>
      <c r="C6889" s="6" t="s">
        <v>12</v>
      </c>
      <c r="D6889" s="6" t="str">
        <f t="shared" si="107"/>
        <v>un</v>
      </c>
    </row>
    <row r="6890" spans="1:4" x14ac:dyDescent="0.2">
      <c r="A6890" s="6" t="s">
        <v>14859</v>
      </c>
      <c r="B6890" s="6" t="s">
        <v>28538</v>
      </c>
      <c r="C6890" s="6" t="s">
        <v>12</v>
      </c>
      <c r="D6890" s="6" t="str">
        <f t="shared" si="107"/>
        <v>un</v>
      </c>
    </row>
    <row r="6891" spans="1:4" x14ac:dyDescent="0.2">
      <c r="A6891" s="6" t="s">
        <v>2179</v>
      </c>
      <c r="B6891" s="6" t="s">
        <v>28539</v>
      </c>
      <c r="C6891" s="6" t="s">
        <v>12</v>
      </c>
      <c r="D6891" s="6" t="str">
        <f t="shared" si="107"/>
        <v>un</v>
      </c>
    </row>
    <row r="6892" spans="1:4" x14ac:dyDescent="0.2">
      <c r="A6892" s="6" t="s">
        <v>14860</v>
      </c>
      <c r="B6892" s="6" t="s">
        <v>28539</v>
      </c>
      <c r="C6892" s="6" t="s">
        <v>12</v>
      </c>
      <c r="D6892" s="6" t="str">
        <f t="shared" si="107"/>
        <v>un</v>
      </c>
    </row>
    <row r="6893" spans="1:4" x14ac:dyDescent="0.2">
      <c r="A6893" s="6" t="s">
        <v>2180</v>
      </c>
      <c r="B6893" s="6" t="s">
        <v>28540</v>
      </c>
      <c r="C6893" s="6" t="s">
        <v>12</v>
      </c>
      <c r="D6893" s="6" t="str">
        <f t="shared" si="107"/>
        <v>un</v>
      </c>
    </row>
    <row r="6894" spans="1:4" x14ac:dyDescent="0.2">
      <c r="A6894" s="6" t="s">
        <v>14861</v>
      </c>
      <c r="B6894" s="6" t="s">
        <v>28540</v>
      </c>
      <c r="C6894" s="6" t="s">
        <v>12</v>
      </c>
      <c r="D6894" s="6" t="str">
        <f t="shared" si="107"/>
        <v>un</v>
      </c>
    </row>
    <row r="6895" spans="1:4" x14ac:dyDescent="0.2">
      <c r="A6895" s="6" t="s">
        <v>2181</v>
      </c>
      <c r="B6895" s="6" t="s">
        <v>28541</v>
      </c>
      <c r="C6895" s="6" t="s">
        <v>12</v>
      </c>
      <c r="D6895" s="6" t="str">
        <f t="shared" si="107"/>
        <v>un</v>
      </c>
    </row>
    <row r="6896" spans="1:4" x14ac:dyDescent="0.2">
      <c r="A6896" s="6" t="s">
        <v>14862</v>
      </c>
      <c r="B6896" s="6" t="s">
        <v>28541</v>
      </c>
      <c r="C6896" s="6" t="s">
        <v>12</v>
      </c>
      <c r="D6896" s="6" t="str">
        <f t="shared" si="107"/>
        <v>un</v>
      </c>
    </row>
    <row r="6897" spans="1:4" x14ac:dyDescent="0.2">
      <c r="A6897" s="6" t="s">
        <v>2182</v>
      </c>
      <c r="B6897" s="6" t="s">
        <v>28542</v>
      </c>
      <c r="C6897" s="6" t="s">
        <v>12</v>
      </c>
      <c r="D6897" s="6" t="str">
        <f t="shared" si="107"/>
        <v>un</v>
      </c>
    </row>
    <row r="6898" spans="1:4" x14ac:dyDescent="0.2">
      <c r="A6898" s="6" t="s">
        <v>14863</v>
      </c>
      <c r="B6898" s="6" t="s">
        <v>28542</v>
      </c>
      <c r="C6898" s="6" t="s">
        <v>12</v>
      </c>
      <c r="D6898" s="6" t="str">
        <f t="shared" si="107"/>
        <v>un</v>
      </c>
    </row>
    <row r="6899" spans="1:4" x14ac:dyDescent="0.2">
      <c r="A6899" s="6" t="s">
        <v>2183</v>
      </c>
      <c r="B6899" s="6" t="s">
        <v>28543</v>
      </c>
      <c r="C6899" s="6" t="s">
        <v>12</v>
      </c>
      <c r="D6899" s="6" t="str">
        <f t="shared" si="107"/>
        <v>un</v>
      </c>
    </row>
    <row r="6900" spans="1:4" x14ac:dyDescent="0.2">
      <c r="A6900" s="6" t="s">
        <v>14864</v>
      </c>
      <c r="B6900" s="6" t="s">
        <v>28543</v>
      </c>
      <c r="C6900" s="6" t="s">
        <v>12</v>
      </c>
      <c r="D6900" s="6" t="str">
        <f t="shared" si="107"/>
        <v>un</v>
      </c>
    </row>
    <row r="6901" spans="1:4" x14ac:dyDescent="0.2">
      <c r="A6901" s="6" t="s">
        <v>2184</v>
      </c>
      <c r="B6901" s="6" t="s">
        <v>28544</v>
      </c>
      <c r="C6901" s="6" t="s">
        <v>12</v>
      </c>
      <c r="D6901" s="6" t="str">
        <f t="shared" si="107"/>
        <v>un</v>
      </c>
    </row>
    <row r="6902" spans="1:4" x14ac:dyDescent="0.2">
      <c r="A6902" s="6" t="s">
        <v>14865</v>
      </c>
      <c r="B6902" s="6" t="s">
        <v>28544</v>
      </c>
      <c r="C6902" s="6" t="s">
        <v>12</v>
      </c>
      <c r="D6902" s="6" t="str">
        <f t="shared" si="107"/>
        <v>un</v>
      </c>
    </row>
    <row r="6903" spans="1:4" x14ac:dyDescent="0.2">
      <c r="A6903" s="6" t="s">
        <v>2185</v>
      </c>
      <c r="B6903" s="6" t="s">
        <v>28545</v>
      </c>
      <c r="C6903" s="6" t="s">
        <v>12</v>
      </c>
      <c r="D6903" s="6" t="str">
        <f t="shared" si="107"/>
        <v>un</v>
      </c>
    </row>
    <row r="6904" spans="1:4" x14ac:dyDescent="0.2">
      <c r="A6904" s="6" t="s">
        <v>14866</v>
      </c>
      <c r="B6904" s="6" t="s">
        <v>28545</v>
      </c>
      <c r="C6904" s="6" t="s">
        <v>12</v>
      </c>
      <c r="D6904" s="6" t="str">
        <f t="shared" si="107"/>
        <v>un</v>
      </c>
    </row>
    <row r="6905" spans="1:4" x14ac:dyDescent="0.2">
      <c r="A6905" s="6" t="s">
        <v>2186</v>
      </c>
      <c r="B6905" s="6" t="s">
        <v>28546</v>
      </c>
      <c r="C6905" s="6" t="s">
        <v>12</v>
      </c>
      <c r="D6905" s="6" t="str">
        <f t="shared" si="107"/>
        <v>un</v>
      </c>
    </row>
    <row r="6906" spans="1:4" x14ac:dyDescent="0.2">
      <c r="A6906" s="6" t="s">
        <v>14867</v>
      </c>
      <c r="B6906" s="6" t="s">
        <v>28546</v>
      </c>
      <c r="C6906" s="6" t="s">
        <v>12</v>
      </c>
      <c r="D6906" s="6" t="str">
        <f t="shared" si="107"/>
        <v>un</v>
      </c>
    </row>
    <row r="6907" spans="1:4" x14ac:dyDescent="0.2">
      <c r="A6907" s="6" t="s">
        <v>2187</v>
      </c>
      <c r="B6907" s="6" t="s">
        <v>28547</v>
      </c>
      <c r="C6907" s="6" t="s">
        <v>25536</v>
      </c>
      <c r="D6907" s="6" t="str">
        <f t="shared" si="107"/>
        <v>m2</v>
      </c>
    </row>
    <row r="6908" spans="1:4" x14ac:dyDescent="0.2">
      <c r="A6908" s="6" t="s">
        <v>14868</v>
      </c>
      <c r="B6908" s="6" t="s">
        <v>28547</v>
      </c>
      <c r="C6908" s="6" t="s">
        <v>25536</v>
      </c>
      <c r="D6908" s="6" t="str">
        <f t="shared" si="107"/>
        <v>m2</v>
      </c>
    </row>
    <row r="6909" spans="1:4" x14ac:dyDescent="0.2">
      <c r="A6909" s="6" t="s">
        <v>7649</v>
      </c>
      <c r="B6909" s="6" t="s">
        <v>28548</v>
      </c>
      <c r="C6909" s="6" t="s">
        <v>21</v>
      </c>
      <c r="D6909" s="6" t="str">
        <f t="shared" si="107"/>
        <v>m</v>
      </c>
    </row>
    <row r="6910" spans="1:4" x14ac:dyDescent="0.2">
      <c r="A6910" s="6" t="s">
        <v>14869</v>
      </c>
      <c r="B6910" s="6" t="s">
        <v>28548</v>
      </c>
      <c r="C6910" s="6" t="s">
        <v>21</v>
      </c>
      <c r="D6910" s="6" t="str">
        <f t="shared" si="107"/>
        <v>m</v>
      </c>
    </row>
    <row r="6911" spans="1:4" x14ac:dyDescent="0.2">
      <c r="A6911" s="6" t="s">
        <v>7650</v>
      </c>
      <c r="B6911" s="6" t="s">
        <v>28549</v>
      </c>
      <c r="C6911" s="6" t="s">
        <v>21</v>
      </c>
      <c r="D6911" s="6" t="str">
        <f t="shared" si="107"/>
        <v>m</v>
      </c>
    </row>
    <row r="6912" spans="1:4" x14ac:dyDescent="0.2">
      <c r="A6912" s="6" t="s">
        <v>14870</v>
      </c>
      <c r="B6912" s="6" t="s">
        <v>28549</v>
      </c>
      <c r="C6912" s="6" t="s">
        <v>21</v>
      </c>
      <c r="D6912" s="6" t="str">
        <f t="shared" si="107"/>
        <v>m</v>
      </c>
    </row>
    <row r="6913" spans="1:4" x14ac:dyDescent="0.2">
      <c r="A6913" s="6" t="s">
        <v>7651</v>
      </c>
      <c r="B6913" s="6" t="s">
        <v>28550</v>
      </c>
      <c r="C6913" s="6" t="s">
        <v>21</v>
      </c>
      <c r="D6913" s="6" t="str">
        <f t="shared" si="107"/>
        <v>m</v>
      </c>
    </row>
    <row r="6914" spans="1:4" x14ac:dyDescent="0.2">
      <c r="A6914" s="6" t="s">
        <v>14871</v>
      </c>
      <c r="B6914" s="6" t="s">
        <v>28550</v>
      </c>
      <c r="C6914" s="6" t="s">
        <v>21</v>
      </c>
      <c r="D6914" s="6" t="str">
        <f t="shared" ref="D6914:D6977" si="108">LOWER(C6914)</f>
        <v>m</v>
      </c>
    </row>
    <row r="6915" spans="1:4" x14ac:dyDescent="0.2">
      <c r="A6915" s="6" t="s">
        <v>2188</v>
      </c>
      <c r="B6915" s="6" t="s">
        <v>28551</v>
      </c>
      <c r="C6915" s="6" t="s">
        <v>21</v>
      </c>
      <c r="D6915" s="6" t="str">
        <f t="shared" si="108"/>
        <v>m</v>
      </c>
    </row>
    <row r="6916" spans="1:4" x14ac:dyDescent="0.2">
      <c r="A6916" s="6" t="s">
        <v>14872</v>
      </c>
      <c r="B6916" s="6" t="s">
        <v>28551</v>
      </c>
      <c r="C6916" s="6" t="s">
        <v>21</v>
      </c>
      <c r="D6916" s="6" t="str">
        <f t="shared" si="108"/>
        <v>m</v>
      </c>
    </row>
    <row r="6917" spans="1:4" x14ac:dyDescent="0.2">
      <c r="A6917" s="6" t="s">
        <v>2189</v>
      </c>
      <c r="B6917" s="6" t="s">
        <v>28552</v>
      </c>
      <c r="C6917" s="6" t="s">
        <v>21</v>
      </c>
      <c r="D6917" s="6" t="str">
        <f t="shared" si="108"/>
        <v>m</v>
      </c>
    </row>
    <row r="6918" spans="1:4" x14ac:dyDescent="0.2">
      <c r="A6918" s="6" t="s">
        <v>14873</v>
      </c>
      <c r="B6918" s="6" t="s">
        <v>28552</v>
      </c>
      <c r="C6918" s="6" t="s">
        <v>21</v>
      </c>
      <c r="D6918" s="6" t="str">
        <f t="shared" si="108"/>
        <v>m</v>
      </c>
    </row>
    <row r="6919" spans="1:4" x14ac:dyDescent="0.2">
      <c r="A6919" s="6" t="s">
        <v>2190</v>
      </c>
      <c r="B6919" s="6" t="s">
        <v>28553</v>
      </c>
      <c r="C6919" s="6" t="s">
        <v>21</v>
      </c>
      <c r="D6919" s="6" t="str">
        <f t="shared" si="108"/>
        <v>m</v>
      </c>
    </row>
    <row r="6920" spans="1:4" x14ac:dyDescent="0.2">
      <c r="A6920" s="6" t="s">
        <v>14874</v>
      </c>
      <c r="B6920" s="6" t="s">
        <v>28553</v>
      </c>
      <c r="C6920" s="6" t="s">
        <v>21</v>
      </c>
      <c r="D6920" s="6" t="str">
        <f t="shared" si="108"/>
        <v>m</v>
      </c>
    </row>
    <row r="6921" spans="1:4" x14ac:dyDescent="0.2">
      <c r="A6921" s="6" t="s">
        <v>2191</v>
      </c>
      <c r="B6921" s="6" t="s">
        <v>28554</v>
      </c>
      <c r="C6921" s="6" t="s">
        <v>21</v>
      </c>
      <c r="D6921" s="6" t="str">
        <f t="shared" si="108"/>
        <v>m</v>
      </c>
    </row>
    <row r="6922" spans="1:4" x14ac:dyDescent="0.2">
      <c r="A6922" s="6" t="s">
        <v>14875</v>
      </c>
      <c r="B6922" s="6" t="s">
        <v>28554</v>
      </c>
      <c r="C6922" s="6" t="s">
        <v>21</v>
      </c>
      <c r="D6922" s="6" t="str">
        <f t="shared" si="108"/>
        <v>m</v>
      </c>
    </row>
    <row r="6923" spans="1:4" x14ac:dyDescent="0.2">
      <c r="A6923" s="6" t="s">
        <v>2192</v>
      </c>
      <c r="B6923" s="6" t="s">
        <v>28555</v>
      </c>
      <c r="C6923" s="6" t="s">
        <v>21</v>
      </c>
      <c r="D6923" s="6" t="str">
        <f t="shared" si="108"/>
        <v>m</v>
      </c>
    </row>
    <row r="6924" spans="1:4" x14ac:dyDescent="0.2">
      <c r="A6924" s="6" t="s">
        <v>14876</v>
      </c>
      <c r="B6924" s="6" t="s">
        <v>28555</v>
      </c>
      <c r="C6924" s="6" t="s">
        <v>21</v>
      </c>
      <c r="D6924" s="6" t="str">
        <f t="shared" si="108"/>
        <v>m</v>
      </c>
    </row>
    <row r="6925" spans="1:4" x14ac:dyDescent="0.2">
      <c r="A6925" s="6" t="s">
        <v>2193</v>
      </c>
      <c r="B6925" s="6" t="s">
        <v>28556</v>
      </c>
      <c r="C6925" s="6" t="s">
        <v>25323</v>
      </c>
      <c r="D6925" s="6" t="str">
        <f t="shared" si="108"/>
        <v>m3</v>
      </c>
    </row>
    <row r="6926" spans="1:4" x14ac:dyDescent="0.2">
      <c r="A6926" s="6" t="s">
        <v>14877</v>
      </c>
      <c r="B6926" s="6" t="s">
        <v>28556</v>
      </c>
      <c r="C6926" s="6" t="s">
        <v>25323</v>
      </c>
      <c r="D6926" s="6" t="str">
        <f t="shared" si="108"/>
        <v>m3</v>
      </c>
    </row>
    <row r="6927" spans="1:4" x14ac:dyDescent="0.2">
      <c r="A6927" s="6" t="s">
        <v>2194</v>
      </c>
      <c r="B6927" s="6" t="s">
        <v>28557</v>
      </c>
      <c r="C6927" s="6" t="s">
        <v>25323</v>
      </c>
      <c r="D6927" s="6" t="str">
        <f t="shared" si="108"/>
        <v>m3</v>
      </c>
    </row>
    <row r="6928" spans="1:4" x14ac:dyDescent="0.2">
      <c r="A6928" s="6" t="s">
        <v>14878</v>
      </c>
      <c r="B6928" s="6" t="s">
        <v>28557</v>
      </c>
      <c r="C6928" s="6" t="s">
        <v>25323</v>
      </c>
      <c r="D6928" s="6" t="str">
        <f t="shared" si="108"/>
        <v>m3</v>
      </c>
    </row>
    <row r="6929" spans="1:4" x14ac:dyDescent="0.2">
      <c r="A6929" s="6" t="s">
        <v>7652</v>
      </c>
      <c r="B6929" s="6" t="s">
        <v>28558</v>
      </c>
      <c r="C6929" s="6" t="s">
        <v>21</v>
      </c>
      <c r="D6929" s="6" t="str">
        <f t="shared" si="108"/>
        <v>m</v>
      </c>
    </row>
    <row r="6930" spans="1:4" x14ac:dyDescent="0.2">
      <c r="A6930" s="6" t="s">
        <v>14879</v>
      </c>
      <c r="B6930" s="6" t="s">
        <v>28558</v>
      </c>
      <c r="C6930" s="6" t="s">
        <v>21</v>
      </c>
      <c r="D6930" s="6" t="str">
        <f t="shared" si="108"/>
        <v>m</v>
      </c>
    </row>
    <row r="6931" spans="1:4" x14ac:dyDescent="0.2">
      <c r="A6931" s="6" t="s">
        <v>7653</v>
      </c>
      <c r="B6931" s="6" t="s">
        <v>28559</v>
      </c>
      <c r="C6931" s="6" t="s">
        <v>21</v>
      </c>
      <c r="D6931" s="6" t="str">
        <f t="shared" si="108"/>
        <v>m</v>
      </c>
    </row>
    <row r="6932" spans="1:4" x14ac:dyDescent="0.2">
      <c r="A6932" s="6" t="s">
        <v>14880</v>
      </c>
      <c r="B6932" s="6" t="s">
        <v>28559</v>
      </c>
      <c r="C6932" s="6" t="s">
        <v>21</v>
      </c>
      <c r="D6932" s="6" t="str">
        <f t="shared" si="108"/>
        <v>m</v>
      </c>
    </row>
    <row r="6933" spans="1:4" x14ac:dyDescent="0.2">
      <c r="A6933" s="6" t="s">
        <v>7654</v>
      </c>
      <c r="B6933" s="6" t="s">
        <v>28560</v>
      </c>
      <c r="C6933" s="6" t="s">
        <v>21</v>
      </c>
      <c r="D6933" s="6" t="str">
        <f t="shared" si="108"/>
        <v>m</v>
      </c>
    </row>
    <row r="6934" spans="1:4" x14ac:dyDescent="0.2">
      <c r="A6934" s="6" t="s">
        <v>14881</v>
      </c>
      <c r="B6934" s="6" t="s">
        <v>28560</v>
      </c>
      <c r="C6934" s="6" t="s">
        <v>21</v>
      </c>
      <c r="D6934" s="6" t="str">
        <f t="shared" si="108"/>
        <v>m</v>
      </c>
    </row>
    <row r="6935" spans="1:4" x14ac:dyDescent="0.2">
      <c r="A6935" s="6" t="s">
        <v>2195</v>
      </c>
      <c r="B6935" s="6" t="s">
        <v>28561</v>
      </c>
      <c r="C6935" s="6" t="s">
        <v>21</v>
      </c>
      <c r="D6935" s="6" t="str">
        <f t="shared" si="108"/>
        <v>m</v>
      </c>
    </row>
    <row r="6936" spans="1:4" x14ac:dyDescent="0.2">
      <c r="A6936" s="6" t="s">
        <v>14882</v>
      </c>
      <c r="B6936" s="6" t="s">
        <v>28561</v>
      </c>
      <c r="C6936" s="6" t="s">
        <v>21</v>
      </c>
      <c r="D6936" s="6" t="str">
        <f t="shared" si="108"/>
        <v>m</v>
      </c>
    </row>
    <row r="6937" spans="1:4" x14ac:dyDescent="0.2">
      <c r="A6937" s="6" t="s">
        <v>2196</v>
      </c>
      <c r="B6937" s="6" t="s">
        <v>28562</v>
      </c>
      <c r="C6937" s="6" t="s">
        <v>21</v>
      </c>
      <c r="D6937" s="6" t="str">
        <f t="shared" si="108"/>
        <v>m</v>
      </c>
    </row>
    <row r="6938" spans="1:4" x14ac:dyDescent="0.2">
      <c r="A6938" s="6" t="s">
        <v>14883</v>
      </c>
      <c r="B6938" s="6" t="s">
        <v>28562</v>
      </c>
      <c r="C6938" s="6" t="s">
        <v>21</v>
      </c>
      <c r="D6938" s="6" t="str">
        <f t="shared" si="108"/>
        <v>m</v>
      </c>
    </row>
    <row r="6939" spans="1:4" x14ac:dyDescent="0.2">
      <c r="A6939" s="6" t="s">
        <v>2197</v>
      </c>
      <c r="B6939" s="6" t="s">
        <v>28563</v>
      </c>
      <c r="C6939" s="6" t="s">
        <v>21</v>
      </c>
      <c r="D6939" s="6" t="str">
        <f t="shared" si="108"/>
        <v>m</v>
      </c>
    </row>
    <row r="6940" spans="1:4" x14ac:dyDescent="0.2">
      <c r="A6940" s="6" t="s">
        <v>14884</v>
      </c>
      <c r="B6940" s="6" t="s">
        <v>28563</v>
      </c>
      <c r="C6940" s="6" t="s">
        <v>21</v>
      </c>
      <c r="D6940" s="6" t="str">
        <f t="shared" si="108"/>
        <v>m</v>
      </c>
    </row>
    <row r="6941" spans="1:4" x14ac:dyDescent="0.2">
      <c r="A6941" s="6" t="s">
        <v>2198</v>
      </c>
      <c r="B6941" s="6" t="s">
        <v>28564</v>
      </c>
      <c r="C6941" s="6" t="s">
        <v>21</v>
      </c>
      <c r="D6941" s="6" t="str">
        <f t="shared" si="108"/>
        <v>m</v>
      </c>
    </row>
    <row r="6942" spans="1:4" x14ac:dyDescent="0.2">
      <c r="A6942" s="6" t="s">
        <v>14885</v>
      </c>
      <c r="B6942" s="6" t="s">
        <v>28564</v>
      </c>
      <c r="C6942" s="6" t="s">
        <v>21</v>
      </c>
      <c r="D6942" s="6" t="str">
        <f t="shared" si="108"/>
        <v>m</v>
      </c>
    </row>
    <row r="6943" spans="1:4" x14ac:dyDescent="0.2">
      <c r="A6943" s="6" t="s">
        <v>2199</v>
      </c>
      <c r="B6943" s="6" t="s">
        <v>28565</v>
      </c>
      <c r="C6943" s="6" t="s">
        <v>21</v>
      </c>
      <c r="D6943" s="6" t="str">
        <f t="shared" si="108"/>
        <v>m</v>
      </c>
    </row>
    <row r="6944" spans="1:4" x14ac:dyDescent="0.2">
      <c r="A6944" s="6" t="s">
        <v>14886</v>
      </c>
      <c r="B6944" s="6" t="s">
        <v>28565</v>
      </c>
      <c r="C6944" s="6" t="s">
        <v>21</v>
      </c>
      <c r="D6944" s="6" t="str">
        <f t="shared" si="108"/>
        <v>m</v>
      </c>
    </row>
    <row r="6945" spans="1:4" x14ac:dyDescent="0.2">
      <c r="A6945" s="6" t="s">
        <v>2200</v>
      </c>
      <c r="B6945" s="6" t="s">
        <v>28566</v>
      </c>
      <c r="C6945" s="6" t="s">
        <v>21</v>
      </c>
      <c r="D6945" s="6" t="str">
        <f t="shared" si="108"/>
        <v>m</v>
      </c>
    </row>
    <row r="6946" spans="1:4" x14ac:dyDescent="0.2">
      <c r="A6946" s="6" t="s">
        <v>14887</v>
      </c>
      <c r="B6946" s="6" t="s">
        <v>28566</v>
      </c>
      <c r="C6946" s="6" t="s">
        <v>21</v>
      </c>
      <c r="D6946" s="6" t="str">
        <f t="shared" si="108"/>
        <v>m</v>
      </c>
    </row>
    <row r="6947" spans="1:4" x14ac:dyDescent="0.2">
      <c r="A6947" s="6" t="s">
        <v>2201</v>
      </c>
      <c r="B6947" s="6" t="s">
        <v>28567</v>
      </c>
      <c r="C6947" s="6" t="s">
        <v>21</v>
      </c>
      <c r="D6947" s="6" t="str">
        <f t="shared" si="108"/>
        <v>m</v>
      </c>
    </row>
    <row r="6948" spans="1:4" x14ac:dyDescent="0.2">
      <c r="A6948" s="6" t="s">
        <v>14888</v>
      </c>
      <c r="B6948" s="6" t="s">
        <v>28567</v>
      </c>
      <c r="C6948" s="6" t="s">
        <v>21</v>
      </c>
      <c r="D6948" s="6" t="str">
        <f t="shared" si="108"/>
        <v>m</v>
      </c>
    </row>
    <row r="6949" spans="1:4" x14ac:dyDescent="0.2">
      <c r="A6949" s="6" t="s">
        <v>2202</v>
      </c>
      <c r="B6949" s="6" t="s">
        <v>28568</v>
      </c>
      <c r="C6949" s="6" t="s">
        <v>21</v>
      </c>
      <c r="D6949" s="6" t="str">
        <f t="shared" si="108"/>
        <v>m</v>
      </c>
    </row>
    <row r="6950" spans="1:4" x14ac:dyDescent="0.2">
      <c r="A6950" s="6" t="s">
        <v>14889</v>
      </c>
      <c r="B6950" s="6" t="s">
        <v>28568</v>
      </c>
      <c r="C6950" s="6" t="s">
        <v>21</v>
      </c>
      <c r="D6950" s="6" t="str">
        <f t="shared" si="108"/>
        <v>m</v>
      </c>
    </row>
    <row r="6951" spans="1:4" x14ac:dyDescent="0.2">
      <c r="A6951" s="6" t="s">
        <v>7655</v>
      </c>
      <c r="B6951" s="6" t="s">
        <v>28569</v>
      </c>
      <c r="C6951" s="6" t="s">
        <v>21</v>
      </c>
      <c r="D6951" s="6" t="str">
        <f t="shared" si="108"/>
        <v>m</v>
      </c>
    </row>
    <row r="6952" spans="1:4" x14ac:dyDescent="0.2">
      <c r="A6952" s="6" t="s">
        <v>14890</v>
      </c>
      <c r="B6952" s="6" t="s">
        <v>28569</v>
      </c>
      <c r="C6952" s="6" t="s">
        <v>21</v>
      </c>
      <c r="D6952" s="6" t="str">
        <f t="shared" si="108"/>
        <v>m</v>
      </c>
    </row>
    <row r="6953" spans="1:4" x14ac:dyDescent="0.2">
      <c r="A6953" s="6" t="s">
        <v>2203</v>
      </c>
      <c r="B6953" s="6" t="s">
        <v>28570</v>
      </c>
      <c r="C6953" s="6" t="s">
        <v>21</v>
      </c>
      <c r="D6953" s="6" t="str">
        <f t="shared" si="108"/>
        <v>m</v>
      </c>
    </row>
    <row r="6954" spans="1:4" x14ac:dyDescent="0.2">
      <c r="A6954" s="6" t="s">
        <v>14891</v>
      </c>
      <c r="B6954" s="6" t="s">
        <v>28570</v>
      </c>
      <c r="C6954" s="6" t="s">
        <v>21</v>
      </c>
      <c r="D6954" s="6" t="str">
        <f t="shared" si="108"/>
        <v>m</v>
      </c>
    </row>
    <row r="6955" spans="1:4" x14ac:dyDescent="0.2">
      <c r="A6955" s="6" t="s">
        <v>2204</v>
      </c>
      <c r="B6955" s="6" t="s">
        <v>28571</v>
      </c>
      <c r="C6955" s="6" t="s">
        <v>21</v>
      </c>
      <c r="D6955" s="6" t="str">
        <f t="shared" si="108"/>
        <v>m</v>
      </c>
    </row>
    <row r="6956" spans="1:4" x14ac:dyDescent="0.2">
      <c r="A6956" s="6" t="s">
        <v>14892</v>
      </c>
      <c r="B6956" s="6" t="s">
        <v>28571</v>
      </c>
      <c r="C6956" s="6" t="s">
        <v>21</v>
      </c>
      <c r="D6956" s="6" t="str">
        <f t="shared" si="108"/>
        <v>m</v>
      </c>
    </row>
    <row r="6957" spans="1:4" x14ac:dyDescent="0.2">
      <c r="A6957" s="6" t="s">
        <v>2205</v>
      </c>
      <c r="B6957" s="6" t="s">
        <v>28572</v>
      </c>
      <c r="C6957" s="6" t="s">
        <v>21</v>
      </c>
      <c r="D6957" s="6" t="str">
        <f t="shared" si="108"/>
        <v>m</v>
      </c>
    </row>
    <row r="6958" spans="1:4" x14ac:dyDescent="0.2">
      <c r="A6958" s="6" t="s">
        <v>14893</v>
      </c>
      <c r="B6958" s="6" t="s">
        <v>28572</v>
      </c>
      <c r="C6958" s="6" t="s">
        <v>21</v>
      </c>
      <c r="D6958" s="6" t="str">
        <f t="shared" si="108"/>
        <v>m</v>
      </c>
    </row>
    <row r="6959" spans="1:4" x14ac:dyDescent="0.2">
      <c r="A6959" s="6" t="s">
        <v>2206</v>
      </c>
      <c r="B6959" s="6" t="s">
        <v>28573</v>
      </c>
      <c r="C6959" s="6" t="s">
        <v>21</v>
      </c>
      <c r="D6959" s="6" t="str">
        <f t="shared" si="108"/>
        <v>m</v>
      </c>
    </row>
    <row r="6960" spans="1:4" x14ac:dyDescent="0.2">
      <c r="A6960" s="6" t="s">
        <v>14894</v>
      </c>
      <c r="B6960" s="6" t="s">
        <v>28573</v>
      </c>
      <c r="C6960" s="6" t="s">
        <v>21</v>
      </c>
      <c r="D6960" s="6" t="str">
        <f t="shared" si="108"/>
        <v>m</v>
      </c>
    </row>
    <row r="6961" spans="1:4" x14ac:dyDescent="0.2">
      <c r="A6961" s="6" t="s">
        <v>2207</v>
      </c>
      <c r="B6961" s="6" t="s">
        <v>28574</v>
      </c>
      <c r="C6961" s="6" t="s">
        <v>21</v>
      </c>
      <c r="D6961" s="6" t="str">
        <f t="shared" si="108"/>
        <v>m</v>
      </c>
    </row>
    <row r="6962" spans="1:4" x14ac:dyDescent="0.2">
      <c r="A6962" s="6" t="s">
        <v>14895</v>
      </c>
      <c r="B6962" s="6" t="s">
        <v>28574</v>
      </c>
      <c r="C6962" s="6" t="s">
        <v>21</v>
      </c>
      <c r="D6962" s="6" t="str">
        <f t="shared" si="108"/>
        <v>m</v>
      </c>
    </row>
    <row r="6963" spans="1:4" x14ac:dyDescent="0.2">
      <c r="A6963" s="6" t="s">
        <v>2208</v>
      </c>
      <c r="B6963" s="6" t="s">
        <v>28575</v>
      </c>
      <c r="C6963" s="6" t="s">
        <v>21</v>
      </c>
      <c r="D6963" s="6" t="str">
        <f t="shared" si="108"/>
        <v>m</v>
      </c>
    </row>
    <row r="6964" spans="1:4" x14ac:dyDescent="0.2">
      <c r="A6964" s="6" t="s">
        <v>14896</v>
      </c>
      <c r="B6964" s="6" t="s">
        <v>28575</v>
      </c>
      <c r="C6964" s="6" t="s">
        <v>21</v>
      </c>
      <c r="D6964" s="6" t="str">
        <f t="shared" si="108"/>
        <v>m</v>
      </c>
    </row>
    <row r="6965" spans="1:4" x14ac:dyDescent="0.2">
      <c r="A6965" s="6" t="s">
        <v>2209</v>
      </c>
      <c r="B6965" s="6" t="s">
        <v>28576</v>
      </c>
      <c r="C6965" s="6" t="s">
        <v>21</v>
      </c>
      <c r="D6965" s="6" t="str">
        <f t="shared" si="108"/>
        <v>m</v>
      </c>
    </row>
    <row r="6966" spans="1:4" x14ac:dyDescent="0.2">
      <c r="A6966" s="6" t="s">
        <v>14897</v>
      </c>
      <c r="B6966" s="6" t="s">
        <v>28576</v>
      </c>
      <c r="C6966" s="6" t="s">
        <v>21</v>
      </c>
      <c r="D6966" s="6" t="str">
        <f t="shared" si="108"/>
        <v>m</v>
      </c>
    </row>
    <row r="6967" spans="1:4" x14ac:dyDescent="0.2">
      <c r="A6967" s="6" t="s">
        <v>2210</v>
      </c>
      <c r="B6967" s="6" t="s">
        <v>28577</v>
      </c>
      <c r="C6967" s="6" t="s">
        <v>21</v>
      </c>
      <c r="D6967" s="6" t="str">
        <f t="shared" si="108"/>
        <v>m</v>
      </c>
    </row>
    <row r="6968" spans="1:4" x14ac:dyDescent="0.2">
      <c r="A6968" s="6" t="s">
        <v>14898</v>
      </c>
      <c r="B6968" s="6" t="s">
        <v>28577</v>
      </c>
      <c r="C6968" s="6" t="s">
        <v>21</v>
      </c>
      <c r="D6968" s="6" t="str">
        <f t="shared" si="108"/>
        <v>m</v>
      </c>
    </row>
    <row r="6969" spans="1:4" x14ac:dyDescent="0.2">
      <c r="A6969" s="6" t="s">
        <v>2211</v>
      </c>
      <c r="B6969" s="6" t="s">
        <v>28578</v>
      </c>
      <c r="C6969" s="6" t="s">
        <v>21</v>
      </c>
      <c r="D6969" s="6" t="str">
        <f t="shared" si="108"/>
        <v>m</v>
      </c>
    </row>
    <row r="6970" spans="1:4" x14ac:dyDescent="0.2">
      <c r="A6970" s="6" t="s">
        <v>14899</v>
      </c>
      <c r="B6970" s="6" t="s">
        <v>28578</v>
      </c>
      <c r="C6970" s="6" t="s">
        <v>21</v>
      </c>
      <c r="D6970" s="6" t="str">
        <f t="shared" si="108"/>
        <v>m</v>
      </c>
    </row>
    <row r="6971" spans="1:4" x14ac:dyDescent="0.2">
      <c r="A6971" s="6" t="s">
        <v>2212</v>
      </c>
      <c r="B6971" s="6" t="s">
        <v>28579</v>
      </c>
      <c r="C6971" s="6" t="s">
        <v>21</v>
      </c>
      <c r="D6971" s="6" t="str">
        <f t="shared" si="108"/>
        <v>m</v>
      </c>
    </row>
    <row r="6972" spans="1:4" x14ac:dyDescent="0.2">
      <c r="A6972" s="6" t="s">
        <v>14900</v>
      </c>
      <c r="B6972" s="6" t="s">
        <v>28579</v>
      </c>
      <c r="C6972" s="6" t="s">
        <v>21</v>
      </c>
      <c r="D6972" s="6" t="str">
        <f t="shared" si="108"/>
        <v>m</v>
      </c>
    </row>
    <row r="6973" spans="1:4" x14ac:dyDescent="0.2">
      <c r="A6973" s="6" t="s">
        <v>2213</v>
      </c>
      <c r="B6973" s="6" t="s">
        <v>28580</v>
      </c>
      <c r="C6973" s="6" t="s">
        <v>21</v>
      </c>
      <c r="D6973" s="6" t="str">
        <f t="shared" si="108"/>
        <v>m</v>
      </c>
    </row>
    <row r="6974" spans="1:4" x14ac:dyDescent="0.2">
      <c r="A6974" s="6" t="s">
        <v>14901</v>
      </c>
      <c r="B6974" s="6" t="s">
        <v>28580</v>
      </c>
      <c r="C6974" s="6" t="s">
        <v>21</v>
      </c>
      <c r="D6974" s="6" t="str">
        <f t="shared" si="108"/>
        <v>m</v>
      </c>
    </row>
    <row r="6975" spans="1:4" x14ac:dyDescent="0.2">
      <c r="A6975" s="6" t="s">
        <v>2214</v>
      </c>
      <c r="B6975" s="6" t="s">
        <v>28581</v>
      </c>
      <c r="C6975" s="6" t="s">
        <v>21</v>
      </c>
      <c r="D6975" s="6" t="str">
        <f t="shared" si="108"/>
        <v>m</v>
      </c>
    </row>
    <row r="6976" spans="1:4" x14ac:dyDescent="0.2">
      <c r="A6976" s="6" t="s">
        <v>14902</v>
      </c>
      <c r="B6976" s="6" t="s">
        <v>28581</v>
      </c>
      <c r="C6976" s="6" t="s">
        <v>21</v>
      </c>
      <c r="D6976" s="6" t="str">
        <f t="shared" si="108"/>
        <v>m</v>
      </c>
    </row>
    <row r="6977" spans="1:4" x14ac:dyDescent="0.2">
      <c r="A6977" s="6" t="s">
        <v>2215</v>
      </c>
      <c r="B6977" s="6" t="s">
        <v>28582</v>
      </c>
      <c r="C6977" s="6" t="s">
        <v>21</v>
      </c>
      <c r="D6977" s="6" t="str">
        <f t="shared" si="108"/>
        <v>m</v>
      </c>
    </row>
    <row r="6978" spans="1:4" x14ac:dyDescent="0.2">
      <c r="A6978" s="6" t="s">
        <v>14903</v>
      </c>
      <c r="B6978" s="6" t="s">
        <v>28582</v>
      </c>
      <c r="C6978" s="6" t="s">
        <v>21</v>
      </c>
      <c r="D6978" s="6" t="str">
        <f t="shared" ref="D6978:D7041" si="109">LOWER(C6978)</f>
        <v>m</v>
      </c>
    </row>
    <row r="6979" spans="1:4" x14ac:dyDescent="0.2">
      <c r="A6979" s="6" t="s">
        <v>7656</v>
      </c>
      <c r="B6979" s="6" t="s">
        <v>28583</v>
      </c>
      <c r="C6979" s="6" t="s">
        <v>21</v>
      </c>
      <c r="D6979" s="6" t="str">
        <f t="shared" si="109"/>
        <v>m</v>
      </c>
    </row>
    <row r="6980" spans="1:4" x14ac:dyDescent="0.2">
      <c r="A6980" s="6" t="s">
        <v>14904</v>
      </c>
      <c r="B6980" s="6" t="s">
        <v>28583</v>
      </c>
      <c r="C6980" s="6" t="s">
        <v>21</v>
      </c>
      <c r="D6980" s="6" t="str">
        <f t="shared" si="109"/>
        <v>m</v>
      </c>
    </row>
    <row r="6981" spans="1:4" x14ac:dyDescent="0.2">
      <c r="A6981" s="6" t="s">
        <v>2216</v>
      </c>
      <c r="B6981" s="6" t="s">
        <v>28584</v>
      </c>
      <c r="C6981" s="6" t="s">
        <v>21</v>
      </c>
      <c r="D6981" s="6" t="str">
        <f t="shared" si="109"/>
        <v>m</v>
      </c>
    </row>
    <row r="6982" spans="1:4" x14ac:dyDescent="0.2">
      <c r="A6982" s="6" t="s">
        <v>14905</v>
      </c>
      <c r="B6982" s="6" t="s">
        <v>28584</v>
      </c>
      <c r="C6982" s="6" t="s">
        <v>21</v>
      </c>
      <c r="D6982" s="6" t="str">
        <f t="shared" si="109"/>
        <v>m</v>
      </c>
    </row>
    <row r="6983" spans="1:4" x14ac:dyDescent="0.2">
      <c r="A6983" s="6" t="s">
        <v>2217</v>
      </c>
      <c r="B6983" s="6" t="s">
        <v>28585</v>
      </c>
      <c r="C6983" s="6" t="s">
        <v>21</v>
      </c>
      <c r="D6983" s="6" t="str">
        <f t="shared" si="109"/>
        <v>m</v>
      </c>
    </row>
    <row r="6984" spans="1:4" x14ac:dyDescent="0.2">
      <c r="A6984" s="6" t="s">
        <v>14906</v>
      </c>
      <c r="B6984" s="6" t="s">
        <v>28585</v>
      </c>
      <c r="C6984" s="6" t="s">
        <v>21</v>
      </c>
      <c r="D6984" s="6" t="str">
        <f t="shared" si="109"/>
        <v>m</v>
      </c>
    </row>
    <row r="6985" spans="1:4" x14ac:dyDescent="0.2">
      <c r="A6985" s="6" t="s">
        <v>2218</v>
      </c>
      <c r="B6985" s="6" t="s">
        <v>28586</v>
      </c>
      <c r="C6985" s="6" t="s">
        <v>21</v>
      </c>
      <c r="D6985" s="6" t="str">
        <f t="shared" si="109"/>
        <v>m</v>
      </c>
    </row>
    <row r="6986" spans="1:4" x14ac:dyDescent="0.2">
      <c r="A6986" s="6" t="s">
        <v>14907</v>
      </c>
      <c r="B6986" s="6" t="s">
        <v>28586</v>
      </c>
      <c r="C6986" s="6" t="s">
        <v>21</v>
      </c>
      <c r="D6986" s="6" t="str">
        <f t="shared" si="109"/>
        <v>m</v>
      </c>
    </row>
    <row r="6987" spans="1:4" x14ac:dyDescent="0.2">
      <c r="A6987" s="6" t="s">
        <v>2219</v>
      </c>
      <c r="B6987" s="6" t="s">
        <v>28587</v>
      </c>
      <c r="C6987" s="6" t="s">
        <v>21</v>
      </c>
      <c r="D6987" s="6" t="str">
        <f t="shared" si="109"/>
        <v>m</v>
      </c>
    </row>
    <row r="6988" spans="1:4" x14ac:dyDescent="0.2">
      <c r="A6988" s="6" t="s">
        <v>14908</v>
      </c>
      <c r="B6988" s="6" t="s">
        <v>28587</v>
      </c>
      <c r="C6988" s="6" t="s">
        <v>21</v>
      </c>
      <c r="D6988" s="6" t="str">
        <f t="shared" si="109"/>
        <v>m</v>
      </c>
    </row>
    <row r="6989" spans="1:4" x14ac:dyDescent="0.2">
      <c r="A6989" s="6" t="s">
        <v>2220</v>
      </c>
      <c r="B6989" s="6" t="s">
        <v>28588</v>
      </c>
      <c r="C6989" s="6" t="s">
        <v>21</v>
      </c>
      <c r="D6989" s="6" t="str">
        <f t="shared" si="109"/>
        <v>m</v>
      </c>
    </row>
    <row r="6990" spans="1:4" x14ac:dyDescent="0.2">
      <c r="A6990" s="6" t="s">
        <v>14909</v>
      </c>
      <c r="B6990" s="6" t="s">
        <v>28588</v>
      </c>
      <c r="C6990" s="6" t="s">
        <v>21</v>
      </c>
      <c r="D6990" s="6" t="str">
        <f t="shared" si="109"/>
        <v>m</v>
      </c>
    </row>
    <row r="6991" spans="1:4" x14ac:dyDescent="0.2">
      <c r="A6991" s="6" t="s">
        <v>2221</v>
      </c>
      <c r="B6991" s="6" t="s">
        <v>28589</v>
      </c>
      <c r="C6991" s="6" t="s">
        <v>21</v>
      </c>
      <c r="D6991" s="6" t="str">
        <f t="shared" si="109"/>
        <v>m</v>
      </c>
    </row>
    <row r="6992" spans="1:4" x14ac:dyDescent="0.2">
      <c r="A6992" s="6" t="s">
        <v>14910</v>
      </c>
      <c r="B6992" s="6" t="s">
        <v>28589</v>
      </c>
      <c r="C6992" s="6" t="s">
        <v>21</v>
      </c>
      <c r="D6992" s="6" t="str">
        <f t="shared" si="109"/>
        <v>m</v>
      </c>
    </row>
    <row r="6993" spans="1:4" x14ac:dyDescent="0.2">
      <c r="A6993" s="6" t="s">
        <v>2222</v>
      </c>
      <c r="B6993" s="6" t="s">
        <v>28590</v>
      </c>
      <c r="C6993" s="6" t="s">
        <v>21</v>
      </c>
      <c r="D6993" s="6" t="str">
        <f t="shared" si="109"/>
        <v>m</v>
      </c>
    </row>
    <row r="6994" spans="1:4" x14ac:dyDescent="0.2">
      <c r="A6994" s="6" t="s">
        <v>14911</v>
      </c>
      <c r="B6994" s="6" t="s">
        <v>28590</v>
      </c>
      <c r="C6994" s="6" t="s">
        <v>21</v>
      </c>
      <c r="D6994" s="6" t="str">
        <f t="shared" si="109"/>
        <v>m</v>
      </c>
    </row>
    <row r="6995" spans="1:4" x14ac:dyDescent="0.2">
      <c r="A6995" s="6" t="s">
        <v>7657</v>
      </c>
      <c r="B6995" s="6" t="s">
        <v>28591</v>
      </c>
      <c r="C6995" s="6" t="s">
        <v>21</v>
      </c>
      <c r="D6995" s="6" t="str">
        <f t="shared" si="109"/>
        <v>m</v>
      </c>
    </row>
    <row r="6996" spans="1:4" x14ac:dyDescent="0.2">
      <c r="A6996" s="6" t="s">
        <v>14912</v>
      </c>
      <c r="B6996" s="6" t="s">
        <v>28591</v>
      </c>
      <c r="C6996" s="6" t="s">
        <v>21</v>
      </c>
      <c r="D6996" s="6" t="str">
        <f t="shared" si="109"/>
        <v>m</v>
      </c>
    </row>
    <row r="6997" spans="1:4" x14ac:dyDescent="0.2">
      <c r="A6997" s="6" t="s">
        <v>7658</v>
      </c>
      <c r="B6997" s="6" t="s">
        <v>28592</v>
      </c>
      <c r="C6997" s="6" t="s">
        <v>21</v>
      </c>
      <c r="D6997" s="6" t="str">
        <f t="shared" si="109"/>
        <v>m</v>
      </c>
    </row>
    <row r="6998" spans="1:4" x14ac:dyDescent="0.2">
      <c r="A6998" s="6" t="s">
        <v>14913</v>
      </c>
      <c r="B6998" s="6" t="s">
        <v>28592</v>
      </c>
      <c r="C6998" s="6" t="s">
        <v>21</v>
      </c>
      <c r="D6998" s="6" t="str">
        <f t="shared" si="109"/>
        <v>m</v>
      </c>
    </row>
    <row r="6999" spans="1:4" x14ac:dyDescent="0.2">
      <c r="A6999" s="6" t="s">
        <v>7659</v>
      </c>
      <c r="B6999" s="6" t="s">
        <v>28593</v>
      </c>
      <c r="C6999" s="6" t="s">
        <v>21</v>
      </c>
      <c r="D6999" s="6" t="str">
        <f t="shared" si="109"/>
        <v>m</v>
      </c>
    </row>
    <row r="7000" spans="1:4" x14ac:dyDescent="0.2">
      <c r="A7000" s="6" t="s">
        <v>14914</v>
      </c>
      <c r="B7000" s="6" t="s">
        <v>28593</v>
      </c>
      <c r="C7000" s="6" t="s">
        <v>21</v>
      </c>
      <c r="D7000" s="6" t="str">
        <f t="shared" si="109"/>
        <v>m</v>
      </c>
    </row>
    <row r="7001" spans="1:4" x14ac:dyDescent="0.2">
      <c r="A7001" s="6" t="s">
        <v>7660</v>
      </c>
      <c r="B7001" s="6" t="s">
        <v>28594</v>
      </c>
      <c r="C7001" s="6" t="s">
        <v>21</v>
      </c>
      <c r="D7001" s="6" t="str">
        <f t="shared" si="109"/>
        <v>m</v>
      </c>
    </row>
    <row r="7002" spans="1:4" x14ac:dyDescent="0.2">
      <c r="A7002" s="6" t="s">
        <v>14915</v>
      </c>
      <c r="B7002" s="6" t="s">
        <v>28594</v>
      </c>
      <c r="C7002" s="6" t="s">
        <v>21</v>
      </c>
      <c r="D7002" s="6" t="str">
        <f t="shared" si="109"/>
        <v>m</v>
      </c>
    </row>
    <row r="7003" spans="1:4" x14ac:dyDescent="0.2">
      <c r="A7003" s="6" t="s">
        <v>7661</v>
      </c>
      <c r="B7003" s="6" t="s">
        <v>28595</v>
      </c>
      <c r="C7003" s="6" t="s">
        <v>21</v>
      </c>
      <c r="D7003" s="6" t="str">
        <f t="shared" si="109"/>
        <v>m</v>
      </c>
    </row>
    <row r="7004" spans="1:4" x14ac:dyDescent="0.2">
      <c r="A7004" s="6" t="s">
        <v>14916</v>
      </c>
      <c r="B7004" s="6" t="s">
        <v>28595</v>
      </c>
      <c r="C7004" s="6" t="s">
        <v>21</v>
      </c>
      <c r="D7004" s="6" t="str">
        <f t="shared" si="109"/>
        <v>m</v>
      </c>
    </row>
    <row r="7005" spans="1:4" x14ac:dyDescent="0.2">
      <c r="A7005" s="6" t="s">
        <v>7662</v>
      </c>
      <c r="B7005" s="6" t="s">
        <v>28596</v>
      </c>
      <c r="C7005" s="6" t="s">
        <v>21</v>
      </c>
      <c r="D7005" s="6" t="str">
        <f t="shared" si="109"/>
        <v>m</v>
      </c>
    </row>
    <row r="7006" spans="1:4" x14ac:dyDescent="0.2">
      <c r="A7006" s="6" t="s">
        <v>14917</v>
      </c>
      <c r="B7006" s="6" t="s">
        <v>28596</v>
      </c>
      <c r="C7006" s="6" t="s">
        <v>21</v>
      </c>
      <c r="D7006" s="6" t="str">
        <f t="shared" si="109"/>
        <v>m</v>
      </c>
    </row>
    <row r="7007" spans="1:4" x14ac:dyDescent="0.2">
      <c r="A7007" s="6" t="s">
        <v>7663</v>
      </c>
      <c r="B7007" s="6" t="s">
        <v>28597</v>
      </c>
      <c r="C7007" s="6" t="s">
        <v>21</v>
      </c>
      <c r="D7007" s="6" t="str">
        <f t="shared" si="109"/>
        <v>m</v>
      </c>
    </row>
    <row r="7008" spans="1:4" x14ac:dyDescent="0.2">
      <c r="A7008" s="6" t="s">
        <v>14918</v>
      </c>
      <c r="B7008" s="6" t="s">
        <v>28597</v>
      </c>
      <c r="C7008" s="6" t="s">
        <v>21</v>
      </c>
      <c r="D7008" s="6" t="str">
        <f t="shared" si="109"/>
        <v>m</v>
      </c>
    </row>
    <row r="7009" spans="1:4" x14ac:dyDescent="0.2">
      <c r="A7009" s="6" t="s">
        <v>7664</v>
      </c>
      <c r="B7009" s="6" t="s">
        <v>28598</v>
      </c>
      <c r="C7009" s="6" t="s">
        <v>21</v>
      </c>
      <c r="D7009" s="6" t="str">
        <f t="shared" si="109"/>
        <v>m</v>
      </c>
    </row>
    <row r="7010" spans="1:4" x14ac:dyDescent="0.2">
      <c r="A7010" s="6" t="s">
        <v>14919</v>
      </c>
      <c r="B7010" s="6" t="s">
        <v>28598</v>
      </c>
      <c r="C7010" s="6" t="s">
        <v>21</v>
      </c>
      <c r="D7010" s="6" t="str">
        <f t="shared" si="109"/>
        <v>m</v>
      </c>
    </row>
    <row r="7011" spans="1:4" x14ac:dyDescent="0.2">
      <c r="A7011" s="6" t="s">
        <v>7665</v>
      </c>
      <c r="B7011" s="6" t="s">
        <v>28599</v>
      </c>
      <c r="C7011" s="6" t="s">
        <v>21</v>
      </c>
      <c r="D7011" s="6" t="str">
        <f t="shared" si="109"/>
        <v>m</v>
      </c>
    </row>
    <row r="7012" spans="1:4" x14ac:dyDescent="0.2">
      <c r="A7012" s="6" t="s">
        <v>14920</v>
      </c>
      <c r="B7012" s="6" t="s">
        <v>28599</v>
      </c>
      <c r="C7012" s="6" t="s">
        <v>21</v>
      </c>
      <c r="D7012" s="6" t="str">
        <f t="shared" si="109"/>
        <v>m</v>
      </c>
    </row>
    <row r="7013" spans="1:4" x14ac:dyDescent="0.2">
      <c r="A7013" s="6" t="s">
        <v>7666</v>
      </c>
      <c r="B7013" s="6" t="s">
        <v>28600</v>
      </c>
      <c r="C7013" s="6" t="s">
        <v>21</v>
      </c>
      <c r="D7013" s="6" t="str">
        <f t="shared" si="109"/>
        <v>m</v>
      </c>
    </row>
    <row r="7014" spans="1:4" x14ac:dyDescent="0.2">
      <c r="A7014" s="6" t="s">
        <v>14921</v>
      </c>
      <c r="B7014" s="6" t="s">
        <v>28600</v>
      </c>
      <c r="C7014" s="6" t="s">
        <v>21</v>
      </c>
      <c r="D7014" s="6" t="str">
        <f t="shared" si="109"/>
        <v>m</v>
      </c>
    </row>
    <row r="7015" spans="1:4" x14ac:dyDescent="0.2">
      <c r="A7015" s="6" t="s">
        <v>7667</v>
      </c>
      <c r="B7015" s="6" t="s">
        <v>28601</v>
      </c>
      <c r="C7015" s="6" t="s">
        <v>21</v>
      </c>
      <c r="D7015" s="6" t="str">
        <f t="shared" si="109"/>
        <v>m</v>
      </c>
    </row>
    <row r="7016" spans="1:4" x14ac:dyDescent="0.2">
      <c r="A7016" s="6" t="s">
        <v>14922</v>
      </c>
      <c r="B7016" s="6" t="s">
        <v>28601</v>
      </c>
      <c r="C7016" s="6" t="s">
        <v>21</v>
      </c>
      <c r="D7016" s="6" t="str">
        <f t="shared" si="109"/>
        <v>m</v>
      </c>
    </row>
    <row r="7017" spans="1:4" x14ac:dyDescent="0.2">
      <c r="A7017" s="6" t="s">
        <v>7668</v>
      </c>
      <c r="B7017" s="6" t="s">
        <v>28602</v>
      </c>
      <c r="C7017" s="6" t="s">
        <v>21</v>
      </c>
      <c r="D7017" s="6" t="str">
        <f t="shared" si="109"/>
        <v>m</v>
      </c>
    </row>
    <row r="7018" spans="1:4" x14ac:dyDescent="0.2">
      <c r="A7018" s="6" t="s">
        <v>14923</v>
      </c>
      <c r="B7018" s="6" t="s">
        <v>28602</v>
      </c>
      <c r="C7018" s="6" t="s">
        <v>21</v>
      </c>
      <c r="D7018" s="6" t="str">
        <f t="shared" si="109"/>
        <v>m</v>
      </c>
    </row>
    <row r="7019" spans="1:4" x14ac:dyDescent="0.2">
      <c r="A7019" s="6" t="s">
        <v>7669</v>
      </c>
      <c r="B7019" s="6" t="s">
        <v>28603</v>
      </c>
      <c r="C7019" s="6" t="s">
        <v>21</v>
      </c>
      <c r="D7019" s="6" t="str">
        <f t="shared" si="109"/>
        <v>m</v>
      </c>
    </row>
    <row r="7020" spans="1:4" x14ac:dyDescent="0.2">
      <c r="A7020" s="6" t="s">
        <v>14924</v>
      </c>
      <c r="B7020" s="6" t="s">
        <v>28603</v>
      </c>
      <c r="C7020" s="6" t="s">
        <v>21</v>
      </c>
      <c r="D7020" s="6" t="str">
        <f t="shared" si="109"/>
        <v>m</v>
      </c>
    </row>
    <row r="7021" spans="1:4" x14ac:dyDescent="0.2">
      <c r="A7021" s="6" t="s">
        <v>7670</v>
      </c>
      <c r="B7021" s="6" t="s">
        <v>28604</v>
      </c>
      <c r="C7021" s="6" t="s">
        <v>21</v>
      </c>
      <c r="D7021" s="6" t="str">
        <f t="shared" si="109"/>
        <v>m</v>
      </c>
    </row>
    <row r="7022" spans="1:4" x14ac:dyDescent="0.2">
      <c r="A7022" s="6" t="s">
        <v>14925</v>
      </c>
      <c r="B7022" s="6" t="s">
        <v>28604</v>
      </c>
      <c r="C7022" s="6" t="s">
        <v>21</v>
      </c>
      <c r="D7022" s="6" t="str">
        <f t="shared" si="109"/>
        <v>m</v>
      </c>
    </row>
    <row r="7023" spans="1:4" x14ac:dyDescent="0.2">
      <c r="A7023" s="6" t="s">
        <v>7671</v>
      </c>
      <c r="B7023" s="6" t="s">
        <v>28605</v>
      </c>
      <c r="C7023" s="6" t="s">
        <v>21</v>
      </c>
      <c r="D7023" s="6" t="str">
        <f t="shared" si="109"/>
        <v>m</v>
      </c>
    </row>
    <row r="7024" spans="1:4" x14ac:dyDescent="0.2">
      <c r="A7024" s="6" t="s">
        <v>14926</v>
      </c>
      <c r="B7024" s="6" t="s">
        <v>28605</v>
      </c>
      <c r="C7024" s="6" t="s">
        <v>21</v>
      </c>
      <c r="D7024" s="6" t="str">
        <f t="shared" si="109"/>
        <v>m</v>
      </c>
    </row>
    <row r="7025" spans="1:4" x14ac:dyDescent="0.2">
      <c r="A7025" s="6" t="s">
        <v>7672</v>
      </c>
      <c r="B7025" s="6" t="s">
        <v>28606</v>
      </c>
      <c r="C7025" s="6" t="s">
        <v>21</v>
      </c>
      <c r="D7025" s="6" t="str">
        <f t="shared" si="109"/>
        <v>m</v>
      </c>
    </row>
    <row r="7026" spans="1:4" x14ac:dyDescent="0.2">
      <c r="A7026" s="6" t="s">
        <v>14927</v>
      </c>
      <c r="B7026" s="6" t="s">
        <v>28606</v>
      </c>
      <c r="C7026" s="6" t="s">
        <v>21</v>
      </c>
      <c r="D7026" s="6" t="str">
        <f t="shared" si="109"/>
        <v>m</v>
      </c>
    </row>
    <row r="7027" spans="1:4" x14ac:dyDescent="0.2">
      <c r="A7027" s="6" t="s">
        <v>7673</v>
      </c>
      <c r="B7027" s="6" t="s">
        <v>28607</v>
      </c>
      <c r="C7027" s="6" t="s">
        <v>12</v>
      </c>
      <c r="D7027" s="6" t="str">
        <f t="shared" si="109"/>
        <v>un</v>
      </c>
    </row>
    <row r="7028" spans="1:4" x14ac:dyDescent="0.2">
      <c r="A7028" s="6" t="s">
        <v>14928</v>
      </c>
      <c r="B7028" s="6" t="s">
        <v>28607</v>
      </c>
      <c r="C7028" s="6" t="s">
        <v>12</v>
      </c>
      <c r="D7028" s="6" t="str">
        <f t="shared" si="109"/>
        <v>un</v>
      </c>
    </row>
    <row r="7029" spans="1:4" x14ac:dyDescent="0.2">
      <c r="A7029" s="6" t="s">
        <v>7674</v>
      </c>
      <c r="B7029" s="6" t="s">
        <v>28608</v>
      </c>
      <c r="C7029" s="6" t="s">
        <v>12</v>
      </c>
      <c r="D7029" s="6" t="str">
        <f t="shared" si="109"/>
        <v>un</v>
      </c>
    </row>
    <row r="7030" spans="1:4" x14ac:dyDescent="0.2">
      <c r="A7030" s="6" t="s">
        <v>14929</v>
      </c>
      <c r="B7030" s="6" t="s">
        <v>28608</v>
      </c>
      <c r="C7030" s="6" t="s">
        <v>12</v>
      </c>
      <c r="D7030" s="6" t="str">
        <f t="shared" si="109"/>
        <v>un</v>
      </c>
    </row>
    <row r="7031" spans="1:4" x14ac:dyDescent="0.2">
      <c r="A7031" s="6" t="s">
        <v>7675</v>
      </c>
      <c r="B7031" s="6" t="s">
        <v>28609</v>
      </c>
      <c r="C7031" s="6" t="s">
        <v>12</v>
      </c>
      <c r="D7031" s="6" t="str">
        <f t="shared" si="109"/>
        <v>un</v>
      </c>
    </row>
    <row r="7032" spans="1:4" x14ac:dyDescent="0.2">
      <c r="A7032" s="6" t="s">
        <v>14930</v>
      </c>
      <c r="B7032" s="6" t="s">
        <v>28609</v>
      </c>
      <c r="C7032" s="6" t="s">
        <v>12</v>
      </c>
      <c r="D7032" s="6" t="str">
        <f t="shared" si="109"/>
        <v>un</v>
      </c>
    </row>
    <row r="7033" spans="1:4" x14ac:dyDescent="0.2">
      <c r="A7033" s="6" t="s">
        <v>7676</v>
      </c>
      <c r="B7033" s="6" t="s">
        <v>28610</v>
      </c>
      <c r="C7033" s="6" t="s">
        <v>12</v>
      </c>
      <c r="D7033" s="6" t="str">
        <f t="shared" si="109"/>
        <v>un</v>
      </c>
    </row>
    <row r="7034" spans="1:4" x14ac:dyDescent="0.2">
      <c r="A7034" s="6" t="s">
        <v>14931</v>
      </c>
      <c r="B7034" s="6" t="s">
        <v>28610</v>
      </c>
      <c r="C7034" s="6" t="s">
        <v>12</v>
      </c>
      <c r="D7034" s="6" t="str">
        <f t="shared" si="109"/>
        <v>un</v>
      </c>
    </row>
    <row r="7035" spans="1:4" x14ac:dyDescent="0.2">
      <c r="A7035" s="6" t="s">
        <v>7677</v>
      </c>
      <c r="B7035" s="6" t="s">
        <v>28611</v>
      </c>
      <c r="C7035" s="6" t="s">
        <v>12</v>
      </c>
      <c r="D7035" s="6" t="str">
        <f t="shared" si="109"/>
        <v>un</v>
      </c>
    </row>
    <row r="7036" spans="1:4" x14ac:dyDescent="0.2">
      <c r="A7036" s="6" t="s">
        <v>14932</v>
      </c>
      <c r="B7036" s="6" t="s">
        <v>28611</v>
      </c>
      <c r="C7036" s="6" t="s">
        <v>12</v>
      </c>
      <c r="D7036" s="6" t="str">
        <f t="shared" si="109"/>
        <v>un</v>
      </c>
    </row>
    <row r="7037" spans="1:4" x14ac:dyDescent="0.2">
      <c r="A7037" s="6" t="s">
        <v>7678</v>
      </c>
      <c r="B7037" s="6" t="s">
        <v>28612</v>
      </c>
      <c r="C7037" s="6" t="s">
        <v>12</v>
      </c>
      <c r="D7037" s="6" t="str">
        <f t="shared" si="109"/>
        <v>un</v>
      </c>
    </row>
    <row r="7038" spans="1:4" x14ac:dyDescent="0.2">
      <c r="A7038" s="6" t="s">
        <v>14933</v>
      </c>
      <c r="B7038" s="6" t="s">
        <v>28612</v>
      </c>
      <c r="C7038" s="6" t="s">
        <v>12</v>
      </c>
      <c r="D7038" s="6" t="str">
        <f t="shared" si="109"/>
        <v>un</v>
      </c>
    </row>
    <row r="7039" spans="1:4" x14ac:dyDescent="0.2">
      <c r="A7039" s="6" t="s">
        <v>7679</v>
      </c>
      <c r="B7039" s="6" t="s">
        <v>28613</v>
      </c>
      <c r="C7039" s="6" t="s">
        <v>12</v>
      </c>
      <c r="D7039" s="6" t="str">
        <f t="shared" si="109"/>
        <v>un</v>
      </c>
    </row>
    <row r="7040" spans="1:4" x14ac:dyDescent="0.2">
      <c r="A7040" s="6" t="s">
        <v>14934</v>
      </c>
      <c r="B7040" s="6" t="s">
        <v>28613</v>
      </c>
      <c r="C7040" s="6" t="s">
        <v>12</v>
      </c>
      <c r="D7040" s="6" t="str">
        <f t="shared" si="109"/>
        <v>un</v>
      </c>
    </row>
    <row r="7041" spans="1:4" x14ac:dyDescent="0.2">
      <c r="A7041" s="6" t="s">
        <v>7680</v>
      </c>
      <c r="B7041" s="6" t="s">
        <v>28614</v>
      </c>
      <c r="C7041" s="6" t="s">
        <v>12</v>
      </c>
      <c r="D7041" s="6" t="str">
        <f t="shared" si="109"/>
        <v>un</v>
      </c>
    </row>
    <row r="7042" spans="1:4" x14ac:dyDescent="0.2">
      <c r="A7042" s="6" t="s">
        <v>14935</v>
      </c>
      <c r="B7042" s="6" t="s">
        <v>28614</v>
      </c>
      <c r="C7042" s="6" t="s">
        <v>12</v>
      </c>
      <c r="D7042" s="6" t="str">
        <f t="shared" ref="D7042:D7105" si="110">LOWER(C7042)</f>
        <v>un</v>
      </c>
    </row>
    <row r="7043" spans="1:4" x14ac:dyDescent="0.2">
      <c r="A7043" s="6" t="s">
        <v>7681</v>
      </c>
      <c r="B7043" s="6" t="s">
        <v>28615</v>
      </c>
      <c r="C7043" s="6" t="s">
        <v>12</v>
      </c>
      <c r="D7043" s="6" t="str">
        <f t="shared" si="110"/>
        <v>un</v>
      </c>
    </row>
    <row r="7044" spans="1:4" x14ac:dyDescent="0.2">
      <c r="A7044" s="6" t="s">
        <v>14936</v>
      </c>
      <c r="B7044" s="6" t="s">
        <v>28615</v>
      </c>
      <c r="C7044" s="6" t="s">
        <v>12</v>
      </c>
      <c r="D7044" s="6" t="str">
        <f t="shared" si="110"/>
        <v>un</v>
      </c>
    </row>
    <row r="7045" spans="1:4" x14ac:dyDescent="0.2">
      <c r="A7045" s="6" t="s">
        <v>7682</v>
      </c>
      <c r="B7045" s="6" t="s">
        <v>28616</v>
      </c>
      <c r="C7045" s="6" t="s">
        <v>12</v>
      </c>
      <c r="D7045" s="6" t="str">
        <f t="shared" si="110"/>
        <v>un</v>
      </c>
    </row>
    <row r="7046" spans="1:4" x14ac:dyDescent="0.2">
      <c r="A7046" s="6" t="s">
        <v>14937</v>
      </c>
      <c r="B7046" s="6" t="s">
        <v>28616</v>
      </c>
      <c r="C7046" s="6" t="s">
        <v>12</v>
      </c>
      <c r="D7046" s="6" t="str">
        <f t="shared" si="110"/>
        <v>un</v>
      </c>
    </row>
    <row r="7047" spans="1:4" x14ac:dyDescent="0.2">
      <c r="A7047" s="6" t="s">
        <v>7683</v>
      </c>
      <c r="B7047" s="6" t="s">
        <v>28617</v>
      </c>
      <c r="C7047" s="6" t="s">
        <v>12</v>
      </c>
      <c r="D7047" s="6" t="str">
        <f t="shared" si="110"/>
        <v>un</v>
      </c>
    </row>
    <row r="7048" spans="1:4" x14ac:dyDescent="0.2">
      <c r="A7048" s="6" t="s">
        <v>14938</v>
      </c>
      <c r="B7048" s="6" t="s">
        <v>28617</v>
      </c>
      <c r="C7048" s="6" t="s">
        <v>12</v>
      </c>
      <c r="D7048" s="6" t="str">
        <f t="shared" si="110"/>
        <v>un</v>
      </c>
    </row>
    <row r="7049" spans="1:4" x14ac:dyDescent="0.2">
      <c r="A7049" s="6" t="s">
        <v>7684</v>
      </c>
      <c r="B7049" s="6" t="s">
        <v>28618</v>
      </c>
      <c r="C7049" s="6" t="s">
        <v>12</v>
      </c>
      <c r="D7049" s="6" t="str">
        <f t="shared" si="110"/>
        <v>un</v>
      </c>
    </row>
    <row r="7050" spans="1:4" x14ac:dyDescent="0.2">
      <c r="A7050" s="6" t="s">
        <v>14939</v>
      </c>
      <c r="B7050" s="6" t="s">
        <v>28618</v>
      </c>
      <c r="C7050" s="6" t="s">
        <v>12</v>
      </c>
      <c r="D7050" s="6" t="str">
        <f t="shared" si="110"/>
        <v>un</v>
      </c>
    </row>
    <row r="7051" spans="1:4" x14ac:dyDescent="0.2">
      <c r="A7051" s="6" t="s">
        <v>7685</v>
      </c>
      <c r="B7051" s="6" t="s">
        <v>28619</v>
      </c>
      <c r="C7051" s="6" t="s">
        <v>12</v>
      </c>
      <c r="D7051" s="6" t="str">
        <f t="shared" si="110"/>
        <v>un</v>
      </c>
    </row>
    <row r="7052" spans="1:4" x14ac:dyDescent="0.2">
      <c r="A7052" s="6" t="s">
        <v>14940</v>
      </c>
      <c r="B7052" s="6" t="s">
        <v>28619</v>
      </c>
      <c r="C7052" s="6" t="s">
        <v>12</v>
      </c>
      <c r="D7052" s="6" t="str">
        <f t="shared" si="110"/>
        <v>un</v>
      </c>
    </row>
    <row r="7053" spans="1:4" x14ac:dyDescent="0.2">
      <c r="A7053" s="6" t="s">
        <v>7686</v>
      </c>
      <c r="B7053" s="6" t="s">
        <v>28620</v>
      </c>
      <c r="C7053" s="6" t="s">
        <v>12</v>
      </c>
      <c r="D7053" s="6" t="str">
        <f t="shared" si="110"/>
        <v>un</v>
      </c>
    </row>
    <row r="7054" spans="1:4" x14ac:dyDescent="0.2">
      <c r="A7054" s="6" t="s">
        <v>14941</v>
      </c>
      <c r="B7054" s="6" t="s">
        <v>28620</v>
      </c>
      <c r="C7054" s="6" t="s">
        <v>12</v>
      </c>
      <c r="D7054" s="6" t="str">
        <f t="shared" si="110"/>
        <v>un</v>
      </c>
    </row>
    <row r="7055" spans="1:4" x14ac:dyDescent="0.2">
      <c r="A7055" s="6" t="s">
        <v>7687</v>
      </c>
      <c r="B7055" s="6" t="s">
        <v>28621</v>
      </c>
      <c r="C7055" s="6" t="s">
        <v>12</v>
      </c>
      <c r="D7055" s="6" t="str">
        <f t="shared" si="110"/>
        <v>un</v>
      </c>
    </row>
    <row r="7056" spans="1:4" x14ac:dyDescent="0.2">
      <c r="A7056" s="6" t="s">
        <v>14942</v>
      </c>
      <c r="B7056" s="6" t="s">
        <v>28621</v>
      </c>
      <c r="C7056" s="6" t="s">
        <v>12</v>
      </c>
      <c r="D7056" s="6" t="str">
        <f t="shared" si="110"/>
        <v>un</v>
      </c>
    </row>
    <row r="7057" spans="1:4" x14ac:dyDescent="0.2">
      <c r="A7057" s="6" t="s">
        <v>7688</v>
      </c>
      <c r="B7057" s="6" t="s">
        <v>28622</v>
      </c>
      <c r="C7057" s="6" t="s">
        <v>12</v>
      </c>
      <c r="D7057" s="6" t="str">
        <f t="shared" si="110"/>
        <v>un</v>
      </c>
    </row>
    <row r="7058" spans="1:4" x14ac:dyDescent="0.2">
      <c r="A7058" s="6" t="s">
        <v>14943</v>
      </c>
      <c r="B7058" s="6" t="s">
        <v>28622</v>
      </c>
      <c r="C7058" s="6" t="s">
        <v>12</v>
      </c>
      <c r="D7058" s="6" t="str">
        <f t="shared" si="110"/>
        <v>un</v>
      </c>
    </row>
    <row r="7059" spans="1:4" x14ac:dyDescent="0.2">
      <c r="A7059" s="6" t="s">
        <v>7689</v>
      </c>
      <c r="B7059" s="6" t="s">
        <v>28623</v>
      </c>
      <c r="C7059" s="6" t="s">
        <v>12</v>
      </c>
      <c r="D7059" s="6" t="str">
        <f t="shared" si="110"/>
        <v>un</v>
      </c>
    </row>
    <row r="7060" spans="1:4" x14ac:dyDescent="0.2">
      <c r="A7060" s="6" t="s">
        <v>14944</v>
      </c>
      <c r="B7060" s="6" t="s">
        <v>28623</v>
      </c>
      <c r="C7060" s="6" t="s">
        <v>12</v>
      </c>
      <c r="D7060" s="6" t="str">
        <f t="shared" si="110"/>
        <v>un</v>
      </c>
    </row>
    <row r="7061" spans="1:4" x14ac:dyDescent="0.2">
      <c r="A7061" s="6" t="s">
        <v>7690</v>
      </c>
      <c r="B7061" s="6" t="s">
        <v>28624</v>
      </c>
      <c r="C7061" s="6" t="s">
        <v>12</v>
      </c>
      <c r="D7061" s="6" t="str">
        <f t="shared" si="110"/>
        <v>un</v>
      </c>
    </row>
    <row r="7062" spans="1:4" x14ac:dyDescent="0.2">
      <c r="A7062" s="6" t="s">
        <v>14945</v>
      </c>
      <c r="B7062" s="6" t="s">
        <v>28624</v>
      </c>
      <c r="C7062" s="6" t="s">
        <v>12</v>
      </c>
      <c r="D7062" s="6" t="str">
        <f t="shared" si="110"/>
        <v>un</v>
      </c>
    </row>
    <row r="7063" spans="1:4" x14ac:dyDescent="0.2">
      <c r="A7063" s="6" t="s">
        <v>7691</v>
      </c>
      <c r="B7063" s="6" t="s">
        <v>28625</v>
      </c>
      <c r="C7063" s="6" t="s">
        <v>12</v>
      </c>
      <c r="D7063" s="6" t="str">
        <f t="shared" si="110"/>
        <v>un</v>
      </c>
    </row>
    <row r="7064" spans="1:4" x14ac:dyDescent="0.2">
      <c r="A7064" s="6" t="s">
        <v>14946</v>
      </c>
      <c r="B7064" s="6" t="s">
        <v>28625</v>
      </c>
      <c r="C7064" s="6" t="s">
        <v>12</v>
      </c>
      <c r="D7064" s="6" t="str">
        <f t="shared" si="110"/>
        <v>un</v>
      </c>
    </row>
    <row r="7065" spans="1:4" x14ac:dyDescent="0.2">
      <c r="A7065" s="6" t="s">
        <v>7692</v>
      </c>
      <c r="B7065" s="6" t="s">
        <v>28626</v>
      </c>
      <c r="C7065" s="6" t="s">
        <v>12</v>
      </c>
      <c r="D7065" s="6" t="str">
        <f t="shared" si="110"/>
        <v>un</v>
      </c>
    </row>
    <row r="7066" spans="1:4" x14ac:dyDescent="0.2">
      <c r="A7066" s="6" t="s">
        <v>14947</v>
      </c>
      <c r="B7066" s="6" t="s">
        <v>28626</v>
      </c>
      <c r="C7066" s="6" t="s">
        <v>12</v>
      </c>
      <c r="D7066" s="6" t="str">
        <f t="shared" si="110"/>
        <v>un</v>
      </c>
    </row>
    <row r="7067" spans="1:4" x14ac:dyDescent="0.2">
      <c r="A7067" s="6" t="s">
        <v>7693</v>
      </c>
      <c r="B7067" s="6" t="s">
        <v>28627</v>
      </c>
      <c r="C7067" s="6" t="s">
        <v>12</v>
      </c>
      <c r="D7067" s="6" t="str">
        <f t="shared" si="110"/>
        <v>un</v>
      </c>
    </row>
    <row r="7068" spans="1:4" x14ac:dyDescent="0.2">
      <c r="A7068" s="6" t="s">
        <v>14948</v>
      </c>
      <c r="B7068" s="6" t="s">
        <v>28627</v>
      </c>
      <c r="C7068" s="6" t="s">
        <v>12</v>
      </c>
      <c r="D7068" s="6" t="str">
        <f t="shared" si="110"/>
        <v>un</v>
      </c>
    </row>
    <row r="7069" spans="1:4" x14ac:dyDescent="0.2">
      <c r="A7069" s="6" t="s">
        <v>7694</v>
      </c>
      <c r="B7069" s="6" t="s">
        <v>28628</v>
      </c>
      <c r="C7069" s="6" t="s">
        <v>12</v>
      </c>
      <c r="D7069" s="6" t="str">
        <f t="shared" si="110"/>
        <v>un</v>
      </c>
    </row>
    <row r="7070" spans="1:4" x14ac:dyDescent="0.2">
      <c r="A7070" s="6" t="s">
        <v>14949</v>
      </c>
      <c r="B7070" s="6" t="s">
        <v>28628</v>
      </c>
      <c r="C7070" s="6" t="s">
        <v>12</v>
      </c>
      <c r="D7070" s="6" t="str">
        <f t="shared" si="110"/>
        <v>un</v>
      </c>
    </row>
    <row r="7071" spans="1:4" x14ac:dyDescent="0.2">
      <c r="A7071" s="6" t="s">
        <v>7695</v>
      </c>
      <c r="B7071" s="6" t="s">
        <v>28629</v>
      </c>
      <c r="C7071" s="6" t="s">
        <v>12</v>
      </c>
      <c r="D7071" s="6" t="str">
        <f t="shared" si="110"/>
        <v>un</v>
      </c>
    </row>
    <row r="7072" spans="1:4" x14ac:dyDescent="0.2">
      <c r="A7072" s="6" t="s">
        <v>14950</v>
      </c>
      <c r="B7072" s="6" t="s">
        <v>28629</v>
      </c>
      <c r="C7072" s="6" t="s">
        <v>12</v>
      </c>
      <c r="D7072" s="6" t="str">
        <f t="shared" si="110"/>
        <v>un</v>
      </c>
    </row>
    <row r="7073" spans="1:4" x14ac:dyDescent="0.2">
      <c r="A7073" s="6" t="s">
        <v>7696</v>
      </c>
      <c r="B7073" s="6" t="s">
        <v>28630</v>
      </c>
      <c r="C7073" s="6" t="s">
        <v>12</v>
      </c>
      <c r="D7073" s="6" t="str">
        <f t="shared" si="110"/>
        <v>un</v>
      </c>
    </row>
    <row r="7074" spans="1:4" x14ac:dyDescent="0.2">
      <c r="A7074" s="6" t="s">
        <v>14951</v>
      </c>
      <c r="B7074" s="6" t="s">
        <v>28630</v>
      </c>
      <c r="C7074" s="6" t="s">
        <v>12</v>
      </c>
      <c r="D7074" s="6" t="str">
        <f t="shared" si="110"/>
        <v>un</v>
      </c>
    </row>
    <row r="7075" spans="1:4" x14ac:dyDescent="0.2">
      <c r="A7075" s="6" t="s">
        <v>7697</v>
      </c>
      <c r="B7075" s="6" t="s">
        <v>28631</v>
      </c>
      <c r="C7075" s="6" t="s">
        <v>12</v>
      </c>
      <c r="D7075" s="6" t="str">
        <f t="shared" si="110"/>
        <v>un</v>
      </c>
    </row>
    <row r="7076" spans="1:4" x14ac:dyDescent="0.2">
      <c r="A7076" s="6" t="s">
        <v>14952</v>
      </c>
      <c r="B7076" s="6" t="s">
        <v>28631</v>
      </c>
      <c r="C7076" s="6" t="s">
        <v>12</v>
      </c>
      <c r="D7076" s="6" t="str">
        <f t="shared" si="110"/>
        <v>un</v>
      </c>
    </row>
    <row r="7077" spans="1:4" x14ac:dyDescent="0.2">
      <c r="A7077" s="6" t="s">
        <v>7698</v>
      </c>
      <c r="B7077" s="6" t="s">
        <v>28632</v>
      </c>
      <c r="C7077" s="6" t="s">
        <v>12</v>
      </c>
      <c r="D7077" s="6" t="str">
        <f t="shared" si="110"/>
        <v>un</v>
      </c>
    </row>
    <row r="7078" spans="1:4" x14ac:dyDescent="0.2">
      <c r="A7078" s="6" t="s">
        <v>14953</v>
      </c>
      <c r="B7078" s="6" t="s">
        <v>28632</v>
      </c>
      <c r="C7078" s="6" t="s">
        <v>12</v>
      </c>
      <c r="D7078" s="6" t="str">
        <f t="shared" si="110"/>
        <v>un</v>
      </c>
    </row>
    <row r="7079" spans="1:4" x14ac:dyDescent="0.2">
      <c r="A7079" s="6" t="s">
        <v>7699</v>
      </c>
      <c r="B7079" s="6" t="s">
        <v>28633</v>
      </c>
      <c r="C7079" s="6" t="s">
        <v>12</v>
      </c>
      <c r="D7079" s="6" t="str">
        <f t="shared" si="110"/>
        <v>un</v>
      </c>
    </row>
    <row r="7080" spans="1:4" x14ac:dyDescent="0.2">
      <c r="A7080" s="6" t="s">
        <v>14954</v>
      </c>
      <c r="B7080" s="6" t="s">
        <v>28633</v>
      </c>
      <c r="C7080" s="6" t="s">
        <v>12</v>
      </c>
      <c r="D7080" s="6" t="str">
        <f t="shared" si="110"/>
        <v>un</v>
      </c>
    </row>
    <row r="7081" spans="1:4" x14ac:dyDescent="0.2">
      <c r="A7081" s="6" t="s">
        <v>7700</v>
      </c>
      <c r="B7081" s="6" t="s">
        <v>28634</v>
      </c>
      <c r="C7081" s="6" t="s">
        <v>12</v>
      </c>
      <c r="D7081" s="6" t="str">
        <f t="shared" si="110"/>
        <v>un</v>
      </c>
    </row>
    <row r="7082" spans="1:4" x14ac:dyDescent="0.2">
      <c r="A7082" s="6" t="s">
        <v>14955</v>
      </c>
      <c r="B7082" s="6" t="s">
        <v>28634</v>
      </c>
      <c r="C7082" s="6" t="s">
        <v>12</v>
      </c>
      <c r="D7082" s="6" t="str">
        <f t="shared" si="110"/>
        <v>un</v>
      </c>
    </row>
    <row r="7083" spans="1:4" x14ac:dyDescent="0.2">
      <c r="A7083" s="6" t="s">
        <v>7701</v>
      </c>
      <c r="B7083" s="6" t="s">
        <v>28635</v>
      </c>
      <c r="C7083" s="6" t="s">
        <v>12</v>
      </c>
      <c r="D7083" s="6" t="str">
        <f t="shared" si="110"/>
        <v>un</v>
      </c>
    </row>
    <row r="7084" spans="1:4" x14ac:dyDescent="0.2">
      <c r="A7084" s="6" t="s">
        <v>14956</v>
      </c>
      <c r="B7084" s="6" t="s">
        <v>28635</v>
      </c>
      <c r="C7084" s="6" t="s">
        <v>12</v>
      </c>
      <c r="D7084" s="6" t="str">
        <f t="shared" si="110"/>
        <v>un</v>
      </c>
    </row>
    <row r="7085" spans="1:4" x14ac:dyDescent="0.2">
      <c r="A7085" s="6" t="s">
        <v>7702</v>
      </c>
      <c r="B7085" s="6" t="s">
        <v>28636</v>
      </c>
      <c r="C7085" s="6" t="s">
        <v>12</v>
      </c>
      <c r="D7085" s="6" t="str">
        <f t="shared" si="110"/>
        <v>un</v>
      </c>
    </row>
    <row r="7086" spans="1:4" x14ac:dyDescent="0.2">
      <c r="A7086" s="6" t="s">
        <v>14957</v>
      </c>
      <c r="B7086" s="6" t="s">
        <v>28636</v>
      </c>
      <c r="C7086" s="6" t="s">
        <v>12</v>
      </c>
      <c r="D7086" s="6" t="str">
        <f t="shared" si="110"/>
        <v>un</v>
      </c>
    </row>
    <row r="7087" spans="1:4" x14ac:dyDescent="0.2">
      <c r="A7087" s="6" t="s">
        <v>7703</v>
      </c>
      <c r="B7087" s="6" t="s">
        <v>28637</v>
      </c>
      <c r="C7087" s="6" t="s">
        <v>12</v>
      </c>
      <c r="D7087" s="6" t="str">
        <f t="shared" si="110"/>
        <v>un</v>
      </c>
    </row>
    <row r="7088" spans="1:4" x14ac:dyDescent="0.2">
      <c r="A7088" s="6" t="s">
        <v>14958</v>
      </c>
      <c r="B7088" s="6" t="s">
        <v>28637</v>
      </c>
      <c r="C7088" s="6" t="s">
        <v>12</v>
      </c>
      <c r="D7088" s="6" t="str">
        <f t="shared" si="110"/>
        <v>un</v>
      </c>
    </row>
    <row r="7089" spans="1:4" x14ac:dyDescent="0.2">
      <c r="A7089" s="6" t="s">
        <v>7704</v>
      </c>
      <c r="B7089" s="6" t="s">
        <v>28638</v>
      </c>
      <c r="C7089" s="6" t="s">
        <v>12</v>
      </c>
      <c r="D7089" s="6" t="str">
        <f t="shared" si="110"/>
        <v>un</v>
      </c>
    </row>
    <row r="7090" spans="1:4" x14ac:dyDescent="0.2">
      <c r="A7090" s="6" t="s">
        <v>14959</v>
      </c>
      <c r="B7090" s="6" t="s">
        <v>28638</v>
      </c>
      <c r="C7090" s="6" t="s">
        <v>12</v>
      </c>
      <c r="D7090" s="6" t="str">
        <f t="shared" si="110"/>
        <v>un</v>
      </c>
    </row>
    <row r="7091" spans="1:4" x14ac:dyDescent="0.2">
      <c r="A7091" s="6" t="s">
        <v>7705</v>
      </c>
      <c r="B7091" s="6" t="s">
        <v>28639</v>
      </c>
      <c r="C7091" s="6" t="s">
        <v>12</v>
      </c>
      <c r="D7091" s="6" t="str">
        <f t="shared" si="110"/>
        <v>un</v>
      </c>
    </row>
    <row r="7092" spans="1:4" x14ac:dyDescent="0.2">
      <c r="A7092" s="6" t="s">
        <v>14960</v>
      </c>
      <c r="B7092" s="6" t="s">
        <v>28639</v>
      </c>
      <c r="C7092" s="6" t="s">
        <v>12</v>
      </c>
      <c r="D7092" s="6" t="str">
        <f t="shared" si="110"/>
        <v>un</v>
      </c>
    </row>
    <row r="7093" spans="1:4" x14ac:dyDescent="0.2">
      <c r="A7093" s="6" t="s">
        <v>7706</v>
      </c>
      <c r="B7093" s="6" t="s">
        <v>28640</v>
      </c>
      <c r="C7093" s="6" t="s">
        <v>12</v>
      </c>
      <c r="D7093" s="6" t="str">
        <f t="shared" si="110"/>
        <v>un</v>
      </c>
    </row>
    <row r="7094" spans="1:4" x14ac:dyDescent="0.2">
      <c r="A7094" s="6" t="s">
        <v>14961</v>
      </c>
      <c r="B7094" s="6" t="s">
        <v>28640</v>
      </c>
      <c r="C7094" s="6" t="s">
        <v>12</v>
      </c>
      <c r="D7094" s="6" t="str">
        <f t="shared" si="110"/>
        <v>un</v>
      </c>
    </row>
    <row r="7095" spans="1:4" x14ac:dyDescent="0.2">
      <c r="A7095" s="6" t="s">
        <v>7707</v>
      </c>
      <c r="B7095" s="6" t="s">
        <v>28641</v>
      </c>
      <c r="C7095" s="6" t="s">
        <v>12</v>
      </c>
      <c r="D7095" s="6" t="str">
        <f t="shared" si="110"/>
        <v>un</v>
      </c>
    </row>
    <row r="7096" spans="1:4" x14ac:dyDescent="0.2">
      <c r="A7096" s="6" t="s">
        <v>14962</v>
      </c>
      <c r="B7096" s="6" t="s">
        <v>28641</v>
      </c>
      <c r="C7096" s="6" t="s">
        <v>12</v>
      </c>
      <c r="D7096" s="6" t="str">
        <f t="shared" si="110"/>
        <v>un</v>
      </c>
    </row>
    <row r="7097" spans="1:4" x14ac:dyDescent="0.2">
      <c r="A7097" s="6" t="s">
        <v>7708</v>
      </c>
      <c r="B7097" s="6" t="s">
        <v>28642</v>
      </c>
      <c r="C7097" s="6" t="s">
        <v>12</v>
      </c>
      <c r="D7097" s="6" t="str">
        <f t="shared" si="110"/>
        <v>un</v>
      </c>
    </row>
    <row r="7098" spans="1:4" x14ac:dyDescent="0.2">
      <c r="A7098" s="6" t="s">
        <v>14963</v>
      </c>
      <c r="B7098" s="6" t="s">
        <v>28642</v>
      </c>
      <c r="C7098" s="6" t="s">
        <v>12</v>
      </c>
      <c r="D7098" s="6" t="str">
        <f t="shared" si="110"/>
        <v>un</v>
      </c>
    </row>
    <row r="7099" spans="1:4" x14ac:dyDescent="0.2">
      <c r="A7099" s="6" t="s">
        <v>7709</v>
      </c>
      <c r="B7099" s="6" t="s">
        <v>28643</v>
      </c>
      <c r="C7099" s="6" t="s">
        <v>12</v>
      </c>
      <c r="D7099" s="6" t="str">
        <f t="shared" si="110"/>
        <v>un</v>
      </c>
    </row>
    <row r="7100" spans="1:4" x14ac:dyDescent="0.2">
      <c r="A7100" s="6" t="s">
        <v>14964</v>
      </c>
      <c r="B7100" s="6" t="s">
        <v>28643</v>
      </c>
      <c r="C7100" s="6" t="s">
        <v>12</v>
      </c>
      <c r="D7100" s="6" t="str">
        <f t="shared" si="110"/>
        <v>un</v>
      </c>
    </row>
    <row r="7101" spans="1:4" x14ac:dyDescent="0.2">
      <c r="A7101" s="6" t="s">
        <v>7710</v>
      </c>
      <c r="B7101" s="6" t="s">
        <v>28644</v>
      </c>
      <c r="C7101" s="6" t="s">
        <v>12</v>
      </c>
      <c r="D7101" s="6" t="str">
        <f t="shared" si="110"/>
        <v>un</v>
      </c>
    </row>
    <row r="7102" spans="1:4" x14ac:dyDescent="0.2">
      <c r="A7102" s="6" t="s">
        <v>14965</v>
      </c>
      <c r="B7102" s="6" t="s">
        <v>28644</v>
      </c>
      <c r="C7102" s="6" t="s">
        <v>12</v>
      </c>
      <c r="D7102" s="6" t="str">
        <f t="shared" si="110"/>
        <v>un</v>
      </c>
    </row>
    <row r="7103" spans="1:4" x14ac:dyDescent="0.2">
      <c r="A7103" s="6" t="s">
        <v>7711</v>
      </c>
      <c r="B7103" s="6" t="s">
        <v>28645</v>
      </c>
      <c r="C7103" s="6" t="s">
        <v>12</v>
      </c>
      <c r="D7103" s="6" t="str">
        <f t="shared" si="110"/>
        <v>un</v>
      </c>
    </row>
    <row r="7104" spans="1:4" x14ac:dyDescent="0.2">
      <c r="A7104" s="6" t="s">
        <v>14966</v>
      </c>
      <c r="B7104" s="6" t="s">
        <v>28645</v>
      </c>
      <c r="C7104" s="6" t="s">
        <v>12</v>
      </c>
      <c r="D7104" s="6" t="str">
        <f t="shared" si="110"/>
        <v>un</v>
      </c>
    </row>
    <row r="7105" spans="1:4" x14ac:dyDescent="0.2">
      <c r="A7105" s="6" t="s">
        <v>7712</v>
      </c>
      <c r="B7105" s="6" t="s">
        <v>28646</v>
      </c>
      <c r="C7105" s="6" t="s">
        <v>12</v>
      </c>
      <c r="D7105" s="6" t="str">
        <f t="shared" si="110"/>
        <v>un</v>
      </c>
    </row>
    <row r="7106" spans="1:4" x14ac:dyDescent="0.2">
      <c r="A7106" s="6" t="s">
        <v>14967</v>
      </c>
      <c r="B7106" s="6" t="s">
        <v>28646</v>
      </c>
      <c r="C7106" s="6" t="s">
        <v>12</v>
      </c>
      <c r="D7106" s="6" t="str">
        <f t="shared" ref="D7106:D7169" si="111">LOWER(C7106)</f>
        <v>un</v>
      </c>
    </row>
    <row r="7107" spans="1:4" x14ac:dyDescent="0.2">
      <c r="A7107" s="6" t="s">
        <v>7713</v>
      </c>
      <c r="B7107" s="6" t="s">
        <v>28647</v>
      </c>
      <c r="C7107" s="6" t="s">
        <v>12</v>
      </c>
      <c r="D7107" s="6" t="str">
        <f t="shared" si="111"/>
        <v>un</v>
      </c>
    </row>
    <row r="7108" spans="1:4" x14ac:dyDescent="0.2">
      <c r="A7108" s="6" t="s">
        <v>14968</v>
      </c>
      <c r="B7108" s="6" t="s">
        <v>28647</v>
      </c>
      <c r="C7108" s="6" t="s">
        <v>12</v>
      </c>
      <c r="D7108" s="6" t="str">
        <f t="shared" si="111"/>
        <v>un</v>
      </c>
    </row>
    <row r="7109" spans="1:4" x14ac:dyDescent="0.2">
      <c r="A7109" s="6" t="s">
        <v>7714</v>
      </c>
      <c r="B7109" s="6" t="s">
        <v>28648</v>
      </c>
      <c r="C7109" s="6" t="s">
        <v>12</v>
      </c>
      <c r="D7109" s="6" t="str">
        <f t="shared" si="111"/>
        <v>un</v>
      </c>
    </row>
    <row r="7110" spans="1:4" x14ac:dyDescent="0.2">
      <c r="A7110" s="6" t="s">
        <v>14969</v>
      </c>
      <c r="B7110" s="6" t="s">
        <v>28648</v>
      </c>
      <c r="C7110" s="6" t="s">
        <v>12</v>
      </c>
      <c r="D7110" s="6" t="str">
        <f t="shared" si="111"/>
        <v>un</v>
      </c>
    </row>
    <row r="7111" spans="1:4" x14ac:dyDescent="0.2">
      <c r="A7111" s="6" t="s">
        <v>7715</v>
      </c>
      <c r="B7111" s="6" t="s">
        <v>28649</v>
      </c>
      <c r="C7111" s="6" t="s">
        <v>12</v>
      </c>
      <c r="D7111" s="6" t="str">
        <f t="shared" si="111"/>
        <v>un</v>
      </c>
    </row>
    <row r="7112" spans="1:4" x14ac:dyDescent="0.2">
      <c r="A7112" s="6" t="s">
        <v>14970</v>
      </c>
      <c r="B7112" s="6" t="s">
        <v>28649</v>
      </c>
      <c r="C7112" s="6" t="s">
        <v>12</v>
      </c>
      <c r="D7112" s="6" t="str">
        <f t="shared" si="111"/>
        <v>un</v>
      </c>
    </row>
    <row r="7113" spans="1:4" x14ac:dyDescent="0.2">
      <c r="A7113" s="6" t="s">
        <v>7716</v>
      </c>
      <c r="B7113" s="6" t="s">
        <v>28650</v>
      </c>
      <c r="C7113" s="6" t="s">
        <v>12</v>
      </c>
      <c r="D7113" s="6" t="str">
        <f t="shared" si="111"/>
        <v>un</v>
      </c>
    </row>
    <row r="7114" spans="1:4" x14ac:dyDescent="0.2">
      <c r="A7114" s="6" t="s">
        <v>14971</v>
      </c>
      <c r="B7114" s="6" t="s">
        <v>28650</v>
      </c>
      <c r="C7114" s="6" t="s">
        <v>12</v>
      </c>
      <c r="D7114" s="6" t="str">
        <f t="shared" si="111"/>
        <v>un</v>
      </c>
    </row>
    <row r="7115" spans="1:4" x14ac:dyDescent="0.2">
      <c r="A7115" s="6" t="s">
        <v>7717</v>
      </c>
      <c r="B7115" s="6" t="s">
        <v>28651</v>
      </c>
      <c r="C7115" s="6" t="s">
        <v>12</v>
      </c>
      <c r="D7115" s="6" t="str">
        <f t="shared" si="111"/>
        <v>un</v>
      </c>
    </row>
    <row r="7116" spans="1:4" x14ac:dyDescent="0.2">
      <c r="A7116" s="6" t="s">
        <v>14972</v>
      </c>
      <c r="B7116" s="6" t="s">
        <v>28651</v>
      </c>
      <c r="C7116" s="6" t="s">
        <v>12</v>
      </c>
      <c r="D7116" s="6" t="str">
        <f t="shared" si="111"/>
        <v>un</v>
      </c>
    </row>
    <row r="7117" spans="1:4" x14ac:dyDescent="0.2">
      <c r="A7117" s="6" t="s">
        <v>7718</v>
      </c>
      <c r="B7117" s="6" t="s">
        <v>28652</v>
      </c>
      <c r="C7117" s="6" t="s">
        <v>12</v>
      </c>
      <c r="D7117" s="6" t="str">
        <f t="shared" si="111"/>
        <v>un</v>
      </c>
    </row>
    <row r="7118" spans="1:4" x14ac:dyDescent="0.2">
      <c r="A7118" s="6" t="s">
        <v>14973</v>
      </c>
      <c r="B7118" s="6" t="s">
        <v>28652</v>
      </c>
      <c r="C7118" s="6" t="s">
        <v>12</v>
      </c>
      <c r="D7118" s="6" t="str">
        <f t="shared" si="111"/>
        <v>un</v>
      </c>
    </row>
    <row r="7119" spans="1:4" x14ac:dyDescent="0.2">
      <c r="A7119" s="6" t="s">
        <v>7719</v>
      </c>
      <c r="B7119" s="6" t="s">
        <v>28653</v>
      </c>
      <c r="C7119" s="6" t="s">
        <v>12</v>
      </c>
      <c r="D7119" s="6" t="str">
        <f t="shared" si="111"/>
        <v>un</v>
      </c>
    </row>
    <row r="7120" spans="1:4" x14ac:dyDescent="0.2">
      <c r="A7120" s="6" t="s">
        <v>14974</v>
      </c>
      <c r="B7120" s="6" t="s">
        <v>28653</v>
      </c>
      <c r="C7120" s="6" t="s">
        <v>12</v>
      </c>
      <c r="D7120" s="6" t="str">
        <f t="shared" si="111"/>
        <v>un</v>
      </c>
    </row>
    <row r="7121" spans="1:4" x14ac:dyDescent="0.2">
      <c r="A7121" s="6" t="s">
        <v>7720</v>
      </c>
      <c r="B7121" s="6" t="s">
        <v>28654</v>
      </c>
      <c r="C7121" s="6" t="s">
        <v>12</v>
      </c>
      <c r="D7121" s="6" t="str">
        <f t="shared" si="111"/>
        <v>un</v>
      </c>
    </row>
    <row r="7122" spans="1:4" x14ac:dyDescent="0.2">
      <c r="A7122" s="6" t="s">
        <v>14975</v>
      </c>
      <c r="B7122" s="6" t="s">
        <v>28654</v>
      </c>
      <c r="C7122" s="6" t="s">
        <v>12</v>
      </c>
      <c r="D7122" s="6" t="str">
        <f t="shared" si="111"/>
        <v>un</v>
      </c>
    </row>
    <row r="7123" spans="1:4" x14ac:dyDescent="0.2">
      <c r="A7123" s="6" t="s">
        <v>7721</v>
      </c>
      <c r="B7123" s="6" t="s">
        <v>28655</v>
      </c>
      <c r="C7123" s="6" t="s">
        <v>12</v>
      </c>
      <c r="D7123" s="6" t="str">
        <f t="shared" si="111"/>
        <v>un</v>
      </c>
    </row>
    <row r="7124" spans="1:4" x14ac:dyDescent="0.2">
      <c r="A7124" s="6" t="s">
        <v>14976</v>
      </c>
      <c r="B7124" s="6" t="s">
        <v>28655</v>
      </c>
      <c r="C7124" s="6" t="s">
        <v>12</v>
      </c>
      <c r="D7124" s="6" t="str">
        <f t="shared" si="111"/>
        <v>un</v>
      </c>
    </row>
    <row r="7125" spans="1:4" x14ac:dyDescent="0.2">
      <c r="A7125" s="6" t="s">
        <v>7722</v>
      </c>
      <c r="B7125" s="6" t="s">
        <v>28656</v>
      </c>
      <c r="C7125" s="6" t="s">
        <v>12</v>
      </c>
      <c r="D7125" s="6" t="str">
        <f t="shared" si="111"/>
        <v>un</v>
      </c>
    </row>
    <row r="7126" spans="1:4" x14ac:dyDescent="0.2">
      <c r="A7126" s="6" t="s">
        <v>14977</v>
      </c>
      <c r="B7126" s="6" t="s">
        <v>28656</v>
      </c>
      <c r="C7126" s="6" t="s">
        <v>12</v>
      </c>
      <c r="D7126" s="6" t="str">
        <f t="shared" si="111"/>
        <v>un</v>
      </c>
    </row>
    <row r="7127" spans="1:4" x14ac:dyDescent="0.2">
      <c r="A7127" s="6" t="s">
        <v>7723</v>
      </c>
      <c r="B7127" s="6" t="s">
        <v>28657</v>
      </c>
      <c r="C7127" s="6" t="s">
        <v>12</v>
      </c>
      <c r="D7127" s="6" t="str">
        <f t="shared" si="111"/>
        <v>un</v>
      </c>
    </row>
    <row r="7128" spans="1:4" x14ac:dyDescent="0.2">
      <c r="A7128" s="6" t="s">
        <v>14978</v>
      </c>
      <c r="B7128" s="6" t="s">
        <v>28657</v>
      </c>
      <c r="C7128" s="6" t="s">
        <v>12</v>
      </c>
      <c r="D7128" s="6" t="str">
        <f t="shared" si="111"/>
        <v>un</v>
      </c>
    </row>
    <row r="7129" spans="1:4" x14ac:dyDescent="0.2">
      <c r="A7129" s="6" t="s">
        <v>7724</v>
      </c>
      <c r="B7129" s="6" t="s">
        <v>28658</v>
      </c>
      <c r="C7129" s="6" t="s">
        <v>12</v>
      </c>
      <c r="D7129" s="6" t="str">
        <f t="shared" si="111"/>
        <v>un</v>
      </c>
    </row>
    <row r="7130" spans="1:4" x14ac:dyDescent="0.2">
      <c r="A7130" s="6" t="s">
        <v>14979</v>
      </c>
      <c r="B7130" s="6" t="s">
        <v>28658</v>
      </c>
      <c r="C7130" s="6" t="s">
        <v>12</v>
      </c>
      <c r="D7130" s="6" t="str">
        <f t="shared" si="111"/>
        <v>un</v>
      </c>
    </row>
    <row r="7131" spans="1:4" x14ac:dyDescent="0.2">
      <c r="A7131" s="6" t="s">
        <v>7725</v>
      </c>
      <c r="B7131" s="6" t="s">
        <v>28659</v>
      </c>
      <c r="C7131" s="6" t="s">
        <v>12</v>
      </c>
      <c r="D7131" s="6" t="str">
        <f t="shared" si="111"/>
        <v>un</v>
      </c>
    </row>
    <row r="7132" spans="1:4" x14ac:dyDescent="0.2">
      <c r="A7132" s="6" t="s">
        <v>14980</v>
      </c>
      <c r="B7132" s="6" t="s">
        <v>28659</v>
      </c>
      <c r="C7132" s="6" t="s">
        <v>12</v>
      </c>
      <c r="D7132" s="6" t="str">
        <f t="shared" si="111"/>
        <v>un</v>
      </c>
    </row>
    <row r="7133" spans="1:4" x14ac:dyDescent="0.2">
      <c r="A7133" s="6" t="s">
        <v>7726</v>
      </c>
      <c r="B7133" s="6" t="s">
        <v>28660</v>
      </c>
      <c r="C7133" s="6" t="s">
        <v>12</v>
      </c>
      <c r="D7133" s="6" t="str">
        <f t="shared" si="111"/>
        <v>un</v>
      </c>
    </row>
    <row r="7134" spans="1:4" x14ac:dyDescent="0.2">
      <c r="A7134" s="6" t="s">
        <v>14981</v>
      </c>
      <c r="B7134" s="6" t="s">
        <v>28660</v>
      </c>
      <c r="C7134" s="6" t="s">
        <v>12</v>
      </c>
      <c r="D7134" s="6" t="str">
        <f t="shared" si="111"/>
        <v>un</v>
      </c>
    </row>
    <row r="7135" spans="1:4" x14ac:dyDescent="0.2">
      <c r="A7135" s="6" t="s">
        <v>7727</v>
      </c>
      <c r="B7135" s="6" t="s">
        <v>28661</v>
      </c>
      <c r="C7135" s="6" t="s">
        <v>12</v>
      </c>
      <c r="D7135" s="6" t="str">
        <f t="shared" si="111"/>
        <v>un</v>
      </c>
    </row>
    <row r="7136" spans="1:4" x14ac:dyDescent="0.2">
      <c r="A7136" s="6" t="s">
        <v>14982</v>
      </c>
      <c r="B7136" s="6" t="s">
        <v>28661</v>
      </c>
      <c r="C7136" s="6" t="s">
        <v>12</v>
      </c>
      <c r="D7136" s="6" t="str">
        <f t="shared" si="111"/>
        <v>un</v>
      </c>
    </row>
    <row r="7137" spans="1:4" x14ac:dyDescent="0.2">
      <c r="A7137" s="6" t="s">
        <v>7728</v>
      </c>
      <c r="B7137" s="6" t="s">
        <v>28662</v>
      </c>
      <c r="C7137" s="6" t="s">
        <v>12</v>
      </c>
      <c r="D7137" s="6" t="str">
        <f t="shared" si="111"/>
        <v>un</v>
      </c>
    </row>
    <row r="7138" spans="1:4" x14ac:dyDescent="0.2">
      <c r="A7138" s="6" t="s">
        <v>14983</v>
      </c>
      <c r="B7138" s="6" t="s">
        <v>28662</v>
      </c>
      <c r="C7138" s="6" t="s">
        <v>12</v>
      </c>
      <c r="D7138" s="6" t="str">
        <f t="shared" si="111"/>
        <v>un</v>
      </c>
    </row>
    <row r="7139" spans="1:4" x14ac:dyDescent="0.2">
      <c r="A7139" s="6" t="s">
        <v>7729</v>
      </c>
      <c r="B7139" s="6" t="s">
        <v>28663</v>
      </c>
      <c r="C7139" s="6" t="s">
        <v>12</v>
      </c>
      <c r="D7139" s="6" t="str">
        <f t="shared" si="111"/>
        <v>un</v>
      </c>
    </row>
    <row r="7140" spans="1:4" x14ac:dyDescent="0.2">
      <c r="A7140" s="6" t="s">
        <v>14984</v>
      </c>
      <c r="B7140" s="6" t="s">
        <v>28663</v>
      </c>
      <c r="C7140" s="6" t="s">
        <v>12</v>
      </c>
      <c r="D7140" s="6" t="str">
        <f t="shared" si="111"/>
        <v>un</v>
      </c>
    </row>
    <row r="7141" spans="1:4" x14ac:dyDescent="0.2">
      <c r="A7141" s="6" t="s">
        <v>7730</v>
      </c>
      <c r="B7141" s="6" t="s">
        <v>28664</v>
      </c>
      <c r="C7141" s="6" t="s">
        <v>12</v>
      </c>
      <c r="D7141" s="6" t="str">
        <f t="shared" si="111"/>
        <v>un</v>
      </c>
    </row>
    <row r="7142" spans="1:4" x14ac:dyDescent="0.2">
      <c r="A7142" s="6" t="s">
        <v>14985</v>
      </c>
      <c r="B7142" s="6" t="s">
        <v>28664</v>
      </c>
      <c r="C7142" s="6" t="s">
        <v>12</v>
      </c>
      <c r="D7142" s="6" t="str">
        <f t="shared" si="111"/>
        <v>un</v>
      </c>
    </row>
    <row r="7143" spans="1:4" x14ac:dyDescent="0.2">
      <c r="A7143" s="6" t="s">
        <v>7731</v>
      </c>
      <c r="B7143" s="6" t="s">
        <v>28665</v>
      </c>
      <c r="C7143" s="6" t="s">
        <v>12</v>
      </c>
      <c r="D7143" s="6" t="str">
        <f t="shared" si="111"/>
        <v>un</v>
      </c>
    </row>
    <row r="7144" spans="1:4" x14ac:dyDescent="0.2">
      <c r="A7144" s="6" t="s">
        <v>14986</v>
      </c>
      <c r="B7144" s="6" t="s">
        <v>28665</v>
      </c>
      <c r="C7144" s="6" t="s">
        <v>12</v>
      </c>
      <c r="D7144" s="6" t="str">
        <f t="shared" si="111"/>
        <v>un</v>
      </c>
    </row>
    <row r="7145" spans="1:4" x14ac:dyDescent="0.2">
      <c r="A7145" s="6" t="s">
        <v>7732</v>
      </c>
      <c r="B7145" s="6" t="s">
        <v>28666</v>
      </c>
      <c r="C7145" s="6" t="s">
        <v>12</v>
      </c>
      <c r="D7145" s="6" t="str">
        <f t="shared" si="111"/>
        <v>un</v>
      </c>
    </row>
    <row r="7146" spans="1:4" x14ac:dyDescent="0.2">
      <c r="A7146" s="6" t="s">
        <v>14987</v>
      </c>
      <c r="B7146" s="6" t="s">
        <v>28666</v>
      </c>
      <c r="C7146" s="6" t="s">
        <v>12</v>
      </c>
      <c r="D7146" s="6" t="str">
        <f t="shared" si="111"/>
        <v>un</v>
      </c>
    </row>
    <row r="7147" spans="1:4" x14ac:dyDescent="0.2">
      <c r="A7147" s="6" t="s">
        <v>7733</v>
      </c>
      <c r="B7147" s="6" t="s">
        <v>28667</v>
      </c>
      <c r="C7147" s="6" t="s">
        <v>12</v>
      </c>
      <c r="D7147" s="6" t="str">
        <f t="shared" si="111"/>
        <v>un</v>
      </c>
    </row>
    <row r="7148" spans="1:4" x14ac:dyDescent="0.2">
      <c r="A7148" s="6" t="s">
        <v>14988</v>
      </c>
      <c r="B7148" s="6" t="s">
        <v>28667</v>
      </c>
      <c r="C7148" s="6" t="s">
        <v>12</v>
      </c>
      <c r="D7148" s="6" t="str">
        <f t="shared" si="111"/>
        <v>un</v>
      </c>
    </row>
    <row r="7149" spans="1:4" x14ac:dyDescent="0.2">
      <c r="A7149" s="6" t="s">
        <v>7734</v>
      </c>
      <c r="B7149" s="6" t="s">
        <v>28668</v>
      </c>
      <c r="C7149" s="6" t="s">
        <v>12</v>
      </c>
      <c r="D7149" s="6" t="str">
        <f t="shared" si="111"/>
        <v>un</v>
      </c>
    </row>
    <row r="7150" spans="1:4" x14ac:dyDescent="0.2">
      <c r="A7150" s="6" t="s">
        <v>14989</v>
      </c>
      <c r="B7150" s="6" t="s">
        <v>28668</v>
      </c>
      <c r="C7150" s="6" t="s">
        <v>12</v>
      </c>
      <c r="D7150" s="6" t="str">
        <f t="shared" si="111"/>
        <v>un</v>
      </c>
    </row>
    <row r="7151" spans="1:4" x14ac:dyDescent="0.2">
      <c r="A7151" s="6" t="s">
        <v>7735</v>
      </c>
      <c r="B7151" s="6" t="s">
        <v>28669</v>
      </c>
      <c r="C7151" s="6" t="s">
        <v>12</v>
      </c>
      <c r="D7151" s="6" t="str">
        <f t="shared" si="111"/>
        <v>un</v>
      </c>
    </row>
    <row r="7152" spans="1:4" x14ac:dyDescent="0.2">
      <c r="A7152" s="6" t="s">
        <v>14990</v>
      </c>
      <c r="B7152" s="6" t="s">
        <v>28669</v>
      </c>
      <c r="C7152" s="6" t="s">
        <v>12</v>
      </c>
      <c r="D7152" s="6" t="str">
        <f t="shared" si="111"/>
        <v>un</v>
      </c>
    </row>
    <row r="7153" spans="1:4" x14ac:dyDescent="0.2">
      <c r="A7153" s="6" t="s">
        <v>7736</v>
      </c>
      <c r="B7153" s="6" t="s">
        <v>28670</v>
      </c>
      <c r="C7153" s="6" t="s">
        <v>12</v>
      </c>
      <c r="D7153" s="6" t="str">
        <f t="shared" si="111"/>
        <v>un</v>
      </c>
    </row>
    <row r="7154" spans="1:4" x14ac:dyDescent="0.2">
      <c r="A7154" s="6" t="s">
        <v>14991</v>
      </c>
      <c r="B7154" s="6" t="s">
        <v>28670</v>
      </c>
      <c r="C7154" s="6" t="s">
        <v>12</v>
      </c>
      <c r="D7154" s="6" t="str">
        <f t="shared" si="111"/>
        <v>un</v>
      </c>
    </row>
    <row r="7155" spans="1:4" x14ac:dyDescent="0.2">
      <c r="A7155" s="6" t="s">
        <v>7737</v>
      </c>
      <c r="B7155" s="6" t="s">
        <v>28671</v>
      </c>
      <c r="C7155" s="6" t="s">
        <v>12</v>
      </c>
      <c r="D7155" s="6" t="str">
        <f t="shared" si="111"/>
        <v>un</v>
      </c>
    </row>
    <row r="7156" spans="1:4" x14ac:dyDescent="0.2">
      <c r="A7156" s="6" t="s">
        <v>14992</v>
      </c>
      <c r="B7156" s="6" t="s">
        <v>28671</v>
      </c>
      <c r="C7156" s="6" t="s">
        <v>12</v>
      </c>
      <c r="D7156" s="6" t="str">
        <f t="shared" si="111"/>
        <v>un</v>
      </c>
    </row>
    <row r="7157" spans="1:4" x14ac:dyDescent="0.2">
      <c r="A7157" s="6" t="s">
        <v>7738</v>
      </c>
      <c r="B7157" s="6" t="s">
        <v>28672</v>
      </c>
      <c r="C7157" s="6" t="s">
        <v>12</v>
      </c>
      <c r="D7157" s="6" t="str">
        <f t="shared" si="111"/>
        <v>un</v>
      </c>
    </row>
    <row r="7158" spans="1:4" x14ac:dyDescent="0.2">
      <c r="A7158" s="6" t="s">
        <v>14993</v>
      </c>
      <c r="B7158" s="6" t="s">
        <v>28672</v>
      </c>
      <c r="C7158" s="6" t="s">
        <v>12</v>
      </c>
      <c r="D7158" s="6" t="str">
        <f t="shared" si="111"/>
        <v>un</v>
      </c>
    </row>
    <row r="7159" spans="1:4" x14ac:dyDescent="0.2">
      <c r="A7159" s="6" t="s">
        <v>7739</v>
      </c>
      <c r="B7159" s="6" t="s">
        <v>28673</v>
      </c>
      <c r="C7159" s="6" t="s">
        <v>12</v>
      </c>
      <c r="D7159" s="6" t="str">
        <f t="shared" si="111"/>
        <v>un</v>
      </c>
    </row>
    <row r="7160" spans="1:4" x14ac:dyDescent="0.2">
      <c r="A7160" s="6" t="s">
        <v>14994</v>
      </c>
      <c r="B7160" s="6" t="s">
        <v>28673</v>
      </c>
      <c r="C7160" s="6" t="s">
        <v>12</v>
      </c>
      <c r="D7160" s="6" t="str">
        <f t="shared" si="111"/>
        <v>un</v>
      </c>
    </row>
    <row r="7161" spans="1:4" x14ac:dyDescent="0.2">
      <c r="A7161" s="6" t="s">
        <v>7740</v>
      </c>
      <c r="B7161" s="6" t="s">
        <v>28674</v>
      </c>
      <c r="C7161" s="6" t="s">
        <v>12</v>
      </c>
      <c r="D7161" s="6" t="str">
        <f t="shared" si="111"/>
        <v>un</v>
      </c>
    </row>
    <row r="7162" spans="1:4" x14ac:dyDescent="0.2">
      <c r="A7162" s="6" t="s">
        <v>14995</v>
      </c>
      <c r="B7162" s="6" t="s">
        <v>28674</v>
      </c>
      <c r="C7162" s="6" t="s">
        <v>12</v>
      </c>
      <c r="D7162" s="6" t="str">
        <f t="shared" si="111"/>
        <v>un</v>
      </c>
    </row>
    <row r="7163" spans="1:4" x14ac:dyDescent="0.2">
      <c r="A7163" s="6" t="s">
        <v>7741</v>
      </c>
      <c r="B7163" s="6" t="s">
        <v>28675</v>
      </c>
      <c r="C7163" s="6" t="s">
        <v>12</v>
      </c>
      <c r="D7163" s="6" t="str">
        <f t="shared" si="111"/>
        <v>un</v>
      </c>
    </row>
    <row r="7164" spans="1:4" x14ac:dyDescent="0.2">
      <c r="A7164" s="6" t="s">
        <v>14996</v>
      </c>
      <c r="B7164" s="6" t="s">
        <v>28675</v>
      </c>
      <c r="C7164" s="6" t="s">
        <v>12</v>
      </c>
      <c r="D7164" s="6" t="str">
        <f t="shared" si="111"/>
        <v>un</v>
      </c>
    </row>
    <row r="7165" spans="1:4" x14ac:dyDescent="0.2">
      <c r="A7165" s="6" t="s">
        <v>7742</v>
      </c>
      <c r="B7165" s="6" t="s">
        <v>28676</v>
      </c>
      <c r="C7165" s="6" t="s">
        <v>12</v>
      </c>
      <c r="D7165" s="6" t="str">
        <f t="shared" si="111"/>
        <v>un</v>
      </c>
    </row>
    <row r="7166" spans="1:4" x14ac:dyDescent="0.2">
      <c r="A7166" s="6" t="s">
        <v>14997</v>
      </c>
      <c r="B7166" s="6" t="s">
        <v>28676</v>
      </c>
      <c r="C7166" s="6" t="s">
        <v>12</v>
      </c>
      <c r="D7166" s="6" t="str">
        <f t="shared" si="111"/>
        <v>un</v>
      </c>
    </row>
    <row r="7167" spans="1:4" x14ac:dyDescent="0.2">
      <c r="A7167" s="6" t="s">
        <v>7743</v>
      </c>
      <c r="B7167" s="6" t="s">
        <v>28677</v>
      </c>
      <c r="C7167" s="6" t="s">
        <v>12</v>
      </c>
      <c r="D7167" s="6" t="str">
        <f t="shared" si="111"/>
        <v>un</v>
      </c>
    </row>
    <row r="7168" spans="1:4" x14ac:dyDescent="0.2">
      <c r="A7168" s="6" t="s">
        <v>14998</v>
      </c>
      <c r="B7168" s="6" t="s">
        <v>28677</v>
      </c>
      <c r="C7168" s="6" t="s">
        <v>12</v>
      </c>
      <c r="D7168" s="6" t="str">
        <f t="shared" si="111"/>
        <v>un</v>
      </c>
    </row>
    <row r="7169" spans="1:4" x14ac:dyDescent="0.2">
      <c r="A7169" s="6" t="s">
        <v>7744</v>
      </c>
      <c r="B7169" s="6" t="s">
        <v>28678</v>
      </c>
      <c r="C7169" s="6" t="s">
        <v>12</v>
      </c>
      <c r="D7169" s="6" t="str">
        <f t="shared" si="111"/>
        <v>un</v>
      </c>
    </row>
    <row r="7170" spans="1:4" x14ac:dyDescent="0.2">
      <c r="A7170" s="6" t="s">
        <v>14999</v>
      </c>
      <c r="B7170" s="6" t="s">
        <v>28678</v>
      </c>
      <c r="C7170" s="6" t="s">
        <v>12</v>
      </c>
      <c r="D7170" s="6" t="str">
        <f t="shared" ref="D7170:D7233" si="112">LOWER(C7170)</f>
        <v>un</v>
      </c>
    </row>
    <row r="7171" spans="1:4" x14ac:dyDescent="0.2">
      <c r="A7171" s="6" t="s">
        <v>7745</v>
      </c>
      <c r="B7171" s="6" t="s">
        <v>28679</v>
      </c>
      <c r="C7171" s="6" t="s">
        <v>12</v>
      </c>
      <c r="D7171" s="6" t="str">
        <f t="shared" si="112"/>
        <v>un</v>
      </c>
    </row>
    <row r="7172" spans="1:4" x14ac:dyDescent="0.2">
      <c r="A7172" s="6" t="s">
        <v>15000</v>
      </c>
      <c r="B7172" s="6" t="s">
        <v>28679</v>
      </c>
      <c r="C7172" s="6" t="s">
        <v>12</v>
      </c>
      <c r="D7172" s="6" t="str">
        <f t="shared" si="112"/>
        <v>un</v>
      </c>
    </row>
    <row r="7173" spans="1:4" x14ac:dyDescent="0.2">
      <c r="A7173" s="6" t="s">
        <v>7746</v>
      </c>
      <c r="B7173" s="6" t="s">
        <v>28680</v>
      </c>
      <c r="C7173" s="6" t="s">
        <v>12</v>
      </c>
      <c r="D7173" s="6" t="str">
        <f t="shared" si="112"/>
        <v>un</v>
      </c>
    </row>
    <row r="7174" spans="1:4" x14ac:dyDescent="0.2">
      <c r="A7174" s="6" t="s">
        <v>15001</v>
      </c>
      <c r="B7174" s="6" t="s">
        <v>28680</v>
      </c>
      <c r="C7174" s="6" t="s">
        <v>12</v>
      </c>
      <c r="D7174" s="6" t="str">
        <f t="shared" si="112"/>
        <v>un</v>
      </c>
    </row>
    <row r="7175" spans="1:4" x14ac:dyDescent="0.2">
      <c r="A7175" s="6" t="s">
        <v>7747</v>
      </c>
      <c r="B7175" s="6" t="s">
        <v>28681</v>
      </c>
      <c r="C7175" s="6" t="s">
        <v>12</v>
      </c>
      <c r="D7175" s="6" t="str">
        <f t="shared" si="112"/>
        <v>un</v>
      </c>
    </row>
    <row r="7176" spans="1:4" x14ac:dyDescent="0.2">
      <c r="A7176" s="6" t="s">
        <v>15002</v>
      </c>
      <c r="B7176" s="6" t="s">
        <v>28681</v>
      </c>
      <c r="C7176" s="6" t="s">
        <v>12</v>
      </c>
      <c r="D7176" s="6" t="str">
        <f t="shared" si="112"/>
        <v>un</v>
      </c>
    </row>
    <row r="7177" spans="1:4" x14ac:dyDescent="0.2">
      <c r="A7177" s="6" t="s">
        <v>7748</v>
      </c>
      <c r="B7177" s="6" t="s">
        <v>28682</v>
      </c>
      <c r="C7177" s="6" t="s">
        <v>12</v>
      </c>
      <c r="D7177" s="6" t="str">
        <f t="shared" si="112"/>
        <v>un</v>
      </c>
    </row>
    <row r="7178" spans="1:4" x14ac:dyDescent="0.2">
      <c r="A7178" s="6" t="s">
        <v>15003</v>
      </c>
      <c r="B7178" s="6" t="s">
        <v>28682</v>
      </c>
      <c r="C7178" s="6" t="s">
        <v>12</v>
      </c>
      <c r="D7178" s="6" t="str">
        <f t="shared" si="112"/>
        <v>un</v>
      </c>
    </row>
    <row r="7179" spans="1:4" x14ac:dyDescent="0.2">
      <c r="A7179" s="6" t="s">
        <v>7749</v>
      </c>
      <c r="B7179" s="6" t="s">
        <v>28683</v>
      </c>
      <c r="C7179" s="6" t="s">
        <v>12</v>
      </c>
      <c r="D7179" s="6" t="str">
        <f t="shared" si="112"/>
        <v>un</v>
      </c>
    </row>
    <row r="7180" spans="1:4" x14ac:dyDescent="0.2">
      <c r="A7180" s="6" t="s">
        <v>15004</v>
      </c>
      <c r="B7180" s="6" t="s">
        <v>28683</v>
      </c>
      <c r="C7180" s="6" t="s">
        <v>12</v>
      </c>
      <c r="D7180" s="6" t="str">
        <f t="shared" si="112"/>
        <v>un</v>
      </c>
    </row>
    <row r="7181" spans="1:4" x14ac:dyDescent="0.2">
      <c r="A7181" s="6" t="s">
        <v>7750</v>
      </c>
      <c r="B7181" s="6" t="s">
        <v>28684</v>
      </c>
      <c r="C7181" s="6" t="s">
        <v>12</v>
      </c>
      <c r="D7181" s="6" t="str">
        <f t="shared" si="112"/>
        <v>un</v>
      </c>
    </row>
    <row r="7182" spans="1:4" x14ac:dyDescent="0.2">
      <c r="A7182" s="6" t="s">
        <v>15005</v>
      </c>
      <c r="B7182" s="6" t="s">
        <v>28684</v>
      </c>
      <c r="C7182" s="6" t="s">
        <v>12</v>
      </c>
      <c r="D7182" s="6" t="str">
        <f t="shared" si="112"/>
        <v>un</v>
      </c>
    </row>
    <row r="7183" spans="1:4" x14ac:dyDescent="0.2">
      <c r="A7183" s="6" t="s">
        <v>7751</v>
      </c>
      <c r="B7183" s="6" t="s">
        <v>28685</v>
      </c>
      <c r="C7183" s="6" t="s">
        <v>12</v>
      </c>
      <c r="D7183" s="6" t="str">
        <f t="shared" si="112"/>
        <v>un</v>
      </c>
    </row>
    <row r="7184" spans="1:4" x14ac:dyDescent="0.2">
      <c r="A7184" s="6" t="s">
        <v>15006</v>
      </c>
      <c r="B7184" s="6" t="s">
        <v>28685</v>
      </c>
      <c r="C7184" s="6" t="s">
        <v>12</v>
      </c>
      <c r="D7184" s="6" t="str">
        <f t="shared" si="112"/>
        <v>un</v>
      </c>
    </row>
    <row r="7185" spans="1:4" x14ac:dyDescent="0.2">
      <c r="A7185" s="6" t="s">
        <v>7752</v>
      </c>
      <c r="B7185" s="6" t="s">
        <v>28686</v>
      </c>
      <c r="C7185" s="6" t="s">
        <v>12</v>
      </c>
      <c r="D7185" s="6" t="str">
        <f t="shared" si="112"/>
        <v>un</v>
      </c>
    </row>
    <row r="7186" spans="1:4" x14ac:dyDescent="0.2">
      <c r="A7186" s="6" t="s">
        <v>15007</v>
      </c>
      <c r="B7186" s="6" t="s">
        <v>28686</v>
      </c>
      <c r="C7186" s="6" t="s">
        <v>12</v>
      </c>
      <c r="D7186" s="6" t="str">
        <f t="shared" si="112"/>
        <v>un</v>
      </c>
    </row>
    <row r="7187" spans="1:4" x14ac:dyDescent="0.2">
      <c r="A7187" s="6" t="s">
        <v>7753</v>
      </c>
      <c r="B7187" s="6" t="s">
        <v>28687</v>
      </c>
      <c r="C7187" s="6" t="s">
        <v>12</v>
      </c>
      <c r="D7187" s="6" t="str">
        <f t="shared" si="112"/>
        <v>un</v>
      </c>
    </row>
    <row r="7188" spans="1:4" x14ac:dyDescent="0.2">
      <c r="A7188" s="6" t="s">
        <v>15008</v>
      </c>
      <c r="B7188" s="6" t="s">
        <v>28687</v>
      </c>
      <c r="C7188" s="6" t="s">
        <v>12</v>
      </c>
      <c r="D7188" s="6" t="str">
        <f t="shared" si="112"/>
        <v>un</v>
      </c>
    </row>
    <row r="7189" spans="1:4" x14ac:dyDescent="0.2">
      <c r="A7189" s="6" t="s">
        <v>7754</v>
      </c>
      <c r="B7189" s="6" t="s">
        <v>28688</v>
      </c>
      <c r="C7189" s="6" t="s">
        <v>12</v>
      </c>
      <c r="D7189" s="6" t="str">
        <f t="shared" si="112"/>
        <v>un</v>
      </c>
    </row>
    <row r="7190" spans="1:4" x14ac:dyDescent="0.2">
      <c r="A7190" s="6" t="s">
        <v>15009</v>
      </c>
      <c r="B7190" s="6" t="s">
        <v>28688</v>
      </c>
      <c r="C7190" s="6" t="s">
        <v>12</v>
      </c>
      <c r="D7190" s="6" t="str">
        <f t="shared" si="112"/>
        <v>un</v>
      </c>
    </row>
    <row r="7191" spans="1:4" x14ac:dyDescent="0.2">
      <c r="A7191" s="6" t="s">
        <v>7755</v>
      </c>
      <c r="B7191" s="6" t="s">
        <v>28689</v>
      </c>
      <c r="C7191" s="6" t="s">
        <v>12</v>
      </c>
      <c r="D7191" s="6" t="str">
        <f t="shared" si="112"/>
        <v>un</v>
      </c>
    </row>
    <row r="7192" spans="1:4" x14ac:dyDescent="0.2">
      <c r="A7192" s="6" t="s">
        <v>15010</v>
      </c>
      <c r="B7192" s="6" t="s">
        <v>28689</v>
      </c>
      <c r="C7192" s="6" t="s">
        <v>12</v>
      </c>
      <c r="D7192" s="6" t="str">
        <f t="shared" si="112"/>
        <v>un</v>
      </c>
    </row>
    <row r="7193" spans="1:4" x14ac:dyDescent="0.2">
      <c r="A7193" s="6" t="s">
        <v>7756</v>
      </c>
      <c r="B7193" s="6" t="s">
        <v>28690</v>
      </c>
      <c r="C7193" s="6" t="s">
        <v>12</v>
      </c>
      <c r="D7193" s="6" t="str">
        <f t="shared" si="112"/>
        <v>un</v>
      </c>
    </row>
    <row r="7194" spans="1:4" x14ac:dyDescent="0.2">
      <c r="A7194" s="6" t="s">
        <v>15011</v>
      </c>
      <c r="B7194" s="6" t="s">
        <v>28690</v>
      </c>
      <c r="C7194" s="6" t="s">
        <v>12</v>
      </c>
      <c r="D7194" s="6" t="str">
        <f t="shared" si="112"/>
        <v>un</v>
      </c>
    </row>
    <row r="7195" spans="1:4" x14ac:dyDescent="0.2">
      <c r="A7195" s="6" t="s">
        <v>7757</v>
      </c>
      <c r="B7195" s="6" t="s">
        <v>28691</v>
      </c>
      <c r="C7195" s="6" t="s">
        <v>12</v>
      </c>
      <c r="D7195" s="6" t="str">
        <f t="shared" si="112"/>
        <v>un</v>
      </c>
    </row>
    <row r="7196" spans="1:4" x14ac:dyDescent="0.2">
      <c r="A7196" s="6" t="s">
        <v>15012</v>
      </c>
      <c r="B7196" s="6" t="s">
        <v>28691</v>
      </c>
      <c r="C7196" s="6" t="s">
        <v>12</v>
      </c>
      <c r="D7196" s="6" t="str">
        <f t="shared" si="112"/>
        <v>un</v>
      </c>
    </row>
    <row r="7197" spans="1:4" x14ac:dyDescent="0.2">
      <c r="A7197" s="6" t="s">
        <v>7758</v>
      </c>
      <c r="B7197" s="6" t="s">
        <v>28692</v>
      </c>
      <c r="C7197" s="6" t="s">
        <v>12</v>
      </c>
      <c r="D7197" s="6" t="str">
        <f t="shared" si="112"/>
        <v>un</v>
      </c>
    </row>
    <row r="7198" spans="1:4" x14ac:dyDescent="0.2">
      <c r="A7198" s="6" t="s">
        <v>15013</v>
      </c>
      <c r="B7198" s="6" t="s">
        <v>28692</v>
      </c>
      <c r="C7198" s="6" t="s">
        <v>12</v>
      </c>
      <c r="D7198" s="6" t="str">
        <f t="shared" si="112"/>
        <v>un</v>
      </c>
    </row>
    <row r="7199" spans="1:4" x14ac:dyDescent="0.2">
      <c r="A7199" s="6" t="s">
        <v>7759</v>
      </c>
      <c r="B7199" s="6" t="s">
        <v>28693</v>
      </c>
      <c r="C7199" s="6" t="s">
        <v>12</v>
      </c>
      <c r="D7199" s="6" t="str">
        <f t="shared" si="112"/>
        <v>un</v>
      </c>
    </row>
    <row r="7200" spans="1:4" x14ac:dyDescent="0.2">
      <c r="A7200" s="6" t="s">
        <v>15014</v>
      </c>
      <c r="B7200" s="6" t="s">
        <v>28693</v>
      </c>
      <c r="C7200" s="6" t="s">
        <v>12</v>
      </c>
      <c r="D7200" s="6" t="str">
        <f t="shared" si="112"/>
        <v>un</v>
      </c>
    </row>
    <row r="7201" spans="1:4" x14ac:dyDescent="0.2">
      <c r="A7201" s="6" t="s">
        <v>7760</v>
      </c>
      <c r="B7201" s="6" t="s">
        <v>28694</v>
      </c>
      <c r="C7201" s="6" t="s">
        <v>12</v>
      </c>
      <c r="D7201" s="6" t="str">
        <f t="shared" si="112"/>
        <v>un</v>
      </c>
    </row>
    <row r="7202" spans="1:4" x14ac:dyDescent="0.2">
      <c r="A7202" s="6" t="s">
        <v>15015</v>
      </c>
      <c r="B7202" s="6" t="s">
        <v>28694</v>
      </c>
      <c r="C7202" s="6" t="s">
        <v>12</v>
      </c>
      <c r="D7202" s="6" t="str">
        <f t="shared" si="112"/>
        <v>un</v>
      </c>
    </row>
    <row r="7203" spans="1:4" x14ac:dyDescent="0.2">
      <c r="A7203" s="6" t="s">
        <v>7761</v>
      </c>
      <c r="B7203" s="6" t="s">
        <v>28695</v>
      </c>
      <c r="C7203" s="6" t="s">
        <v>12</v>
      </c>
      <c r="D7203" s="6" t="str">
        <f t="shared" si="112"/>
        <v>un</v>
      </c>
    </row>
    <row r="7204" spans="1:4" x14ac:dyDescent="0.2">
      <c r="A7204" s="6" t="s">
        <v>15016</v>
      </c>
      <c r="B7204" s="6" t="s">
        <v>28695</v>
      </c>
      <c r="C7204" s="6" t="s">
        <v>12</v>
      </c>
      <c r="D7204" s="6" t="str">
        <f t="shared" si="112"/>
        <v>un</v>
      </c>
    </row>
    <row r="7205" spans="1:4" x14ac:dyDescent="0.2">
      <c r="A7205" s="6" t="s">
        <v>7762</v>
      </c>
      <c r="B7205" s="6" t="s">
        <v>28696</v>
      </c>
      <c r="C7205" s="6" t="s">
        <v>12</v>
      </c>
      <c r="D7205" s="6" t="str">
        <f t="shared" si="112"/>
        <v>un</v>
      </c>
    </row>
    <row r="7206" spans="1:4" x14ac:dyDescent="0.2">
      <c r="A7206" s="6" t="s">
        <v>15017</v>
      </c>
      <c r="B7206" s="6" t="s">
        <v>28696</v>
      </c>
      <c r="C7206" s="6" t="s">
        <v>12</v>
      </c>
      <c r="D7206" s="6" t="str">
        <f t="shared" si="112"/>
        <v>un</v>
      </c>
    </row>
    <row r="7207" spans="1:4" x14ac:dyDescent="0.2">
      <c r="A7207" s="6" t="s">
        <v>7763</v>
      </c>
      <c r="B7207" s="6" t="s">
        <v>28697</v>
      </c>
      <c r="C7207" s="6" t="s">
        <v>12</v>
      </c>
      <c r="D7207" s="6" t="str">
        <f t="shared" si="112"/>
        <v>un</v>
      </c>
    </row>
    <row r="7208" spans="1:4" x14ac:dyDescent="0.2">
      <c r="A7208" s="6" t="s">
        <v>15018</v>
      </c>
      <c r="B7208" s="6" t="s">
        <v>28697</v>
      </c>
      <c r="C7208" s="6" t="s">
        <v>12</v>
      </c>
      <c r="D7208" s="6" t="str">
        <f t="shared" si="112"/>
        <v>un</v>
      </c>
    </row>
    <row r="7209" spans="1:4" x14ac:dyDescent="0.2">
      <c r="A7209" s="6" t="s">
        <v>7764</v>
      </c>
      <c r="B7209" s="6" t="s">
        <v>28698</v>
      </c>
      <c r="C7209" s="6" t="s">
        <v>12</v>
      </c>
      <c r="D7209" s="6" t="str">
        <f t="shared" si="112"/>
        <v>un</v>
      </c>
    </row>
    <row r="7210" spans="1:4" x14ac:dyDescent="0.2">
      <c r="A7210" s="6" t="s">
        <v>15019</v>
      </c>
      <c r="B7210" s="6" t="s">
        <v>28698</v>
      </c>
      <c r="C7210" s="6" t="s">
        <v>12</v>
      </c>
      <c r="D7210" s="6" t="str">
        <f t="shared" si="112"/>
        <v>un</v>
      </c>
    </row>
    <row r="7211" spans="1:4" x14ac:dyDescent="0.2">
      <c r="A7211" s="6" t="s">
        <v>7765</v>
      </c>
      <c r="B7211" s="6" t="s">
        <v>28699</v>
      </c>
      <c r="C7211" s="6" t="s">
        <v>12</v>
      </c>
      <c r="D7211" s="6" t="str">
        <f t="shared" si="112"/>
        <v>un</v>
      </c>
    </row>
    <row r="7212" spans="1:4" x14ac:dyDescent="0.2">
      <c r="A7212" s="6" t="s">
        <v>15020</v>
      </c>
      <c r="B7212" s="6" t="s">
        <v>28699</v>
      </c>
      <c r="C7212" s="6" t="s">
        <v>12</v>
      </c>
      <c r="D7212" s="6" t="str">
        <f t="shared" si="112"/>
        <v>un</v>
      </c>
    </row>
    <row r="7213" spans="1:4" x14ac:dyDescent="0.2">
      <c r="A7213" s="6" t="s">
        <v>7766</v>
      </c>
      <c r="B7213" s="6" t="s">
        <v>28700</v>
      </c>
      <c r="C7213" s="6" t="s">
        <v>12</v>
      </c>
      <c r="D7213" s="6" t="str">
        <f t="shared" si="112"/>
        <v>un</v>
      </c>
    </row>
    <row r="7214" spans="1:4" x14ac:dyDescent="0.2">
      <c r="A7214" s="6" t="s">
        <v>15021</v>
      </c>
      <c r="B7214" s="6" t="s">
        <v>28700</v>
      </c>
      <c r="C7214" s="6" t="s">
        <v>12</v>
      </c>
      <c r="D7214" s="6" t="str">
        <f t="shared" si="112"/>
        <v>un</v>
      </c>
    </row>
    <row r="7215" spans="1:4" x14ac:dyDescent="0.2">
      <c r="A7215" s="6" t="s">
        <v>7767</v>
      </c>
      <c r="B7215" s="6" t="s">
        <v>28701</v>
      </c>
      <c r="C7215" s="6" t="s">
        <v>12</v>
      </c>
      <c r="D7215" s="6" t="str">
        <f t="shared" si="112"/>
        <v>un</v>
      </c>
    </row>
    <row r="7216" spans="1:4" x14ac:dyDescent="0.2">
      <c r="A7216" s="6" t="s">
        <v>15022</v>
      </c>
      <c r="B7216" s="6" t="s">
        <v>28701</v>
      </c>
      <c r="C7216" s="6" t="s">
        <v>12</v>
      </c>
      <c r="D7216" s="6" t="str">
        <f t="shared" si="112"/>
        <v>un</v>
      </c>
    </row>
    <row r="7217" spans="1:4" x14ac:dyDescent="0.2">
      <c r="A7217" s="6" t="s">
        <v>7768</v>
      </c>
      <c r="B7217" s="6" t="s">
        <v>28702</v>
      </c>
      <c r="C7217" s="6" t="s">
        <v>12</v>
      </c>
      <c r="D7217" s="6" t="str">
        <f t="shared" si="112"/>
        <v>un</v>
      </c>
    </row>
    <row r="7218" spans="1:4" x14ac:dyDescent="0.2">
      <c r="A7218" s="6" t="s">
        <v>15023</v>
      </c>
      <c r="B7218" s="6" t="s">
        <v>28702</v>
      </c>
      <c r="C7218" s="6" t="s">
        <v>12</v>
      </c>
      <c r="D7218" s="6" t="str">
        <f t="shared" si="112"/>
        <v>un</v>
      </c>
    </row>
    <row r="7219" spans="1:4" x14ac:dyDescent="0.2">
      <c r="A7219" s="6" t="s">
        <v>7769</v>
      </c>
      <c r="B7219" s="6" t="s">
        <v>28703</v>
      </c>
      <c r="C7219" s="6" t="s">
        <v>21</v>
      </c>
      <c r="D7219" s="6" t="str">
        <f t="shared" si="112"/>
        <v>m</v>
      </c>
    </row>
    <row r="7220" spans="1:4" x14ac:dyDescent="0.2">
      <c r="A7220" s="6" t="s">
        <v>15024</v>
      </c>
      <c r="B7220" s="6" t="s">
        <v>28703</v>
      </c>
      <c r="C7220" s="6" t="s">
        <v>21</v>
      </c>
      <c r="D7220" s="6" t="str">
        <f t="shared" si="112"/>
        <v>m</v>
      </c>
    </row>
    <row r="7221" spans="1:4" x14ac:dyDescent="0.2">
      <c r="A7221" s="6" t="s">
        <v>7770</v>
      </c>
      <c r="B7221" s="6" t="s">
        <v>28704</v>
      </c>
      <c r="C7221" s="6" t="s">
        <v>21</v>
      </c>
      <c r="D7221" s="6" t="str">
        <f t="shared" si="112"/>
        <v>m</v>
      </c>
    </row>
    <row r="7222" spans="1:4" x14ac:dyDescent="0.2">
      <c r="A7222" s="6" t="s">
        <v>15025</v>
      </c>
      <c r="B7222" s="6" t="s">
        <v>28704</v>
      </c>
      <c r="C7222" s="6" t="s">
        <v>21</v>
      </c>
      <c r="D7222" s="6" t="str">
        <f t="shared" si="112"/>
        <v>m</v>
      </c>
    </row>
    <row r="7223" spans="1:4" x14ac:dyDescent="0.2">
      <c r="A7223" s="6" t="s">
        <v>7771</v>
      </c>
      <c r="B7223" s="6" t="s">
        <v>28705</v>
      </c>
      <c r="C7223" s="6" t="s">
        <v>21</v>
      </c>
      <c r="D7223" s="6" t="str">
        <f t="shared" si="112"/>
        <v>m</v>
      </c>
    </row>
    <row r="7224" spans="1:4" x14ac:dyDescent="0.2">
      <c r="A7224" s="6" t="s">
        <v>15026</v>
      </c>
      <c r="B7224" s="6" t="s">
        <v>28705</v>
      </c>
      <c r="C7224" s="6" t="s">
        <v>21</v>
      </c>
      <c r="D7224" s="6" t="str">
        <f t="shared" si="112"/>
        <v>m</v>
      </c>
    </row>
    <row r="7225" spans="1:4" x14ac:dyDescent="0.2">
      <c r="A7225" s="6" t="s">
        <v>7772</v>
      </c>
      <c r="B7225" s="6" t="s">
        <v>28706</v>
      </c>
      <c r="C7225" s="6" t="s">
        <v>21</v>
      </c>
      <c r="D7225" s="6" t="str">
        <f t="shared" si="112"/>
        <v>m</v>
      </c>
    </row>
    <row r="7226" spans="1:4" x14ac:dyDescent="0.2">
      <c r="A7226" s="6" t="s">
        <v>15027</v>
      </c>
      <c r="B7226" s="6" t="s">
        <v>28706</v>
      </c>
      <c r="C7226" s="6" t="s">
        <v>21</v>
      </c>
      <c r="D7226" s="6" t="str">
        <f t="shared" si="112"/>
        <v>m</v>
      </c>
    </row>
    <row r="7227" spans="1:4" x14ac:dyDescent="0.2">
      <c r="A7227" s="6" t="s">
        <v>7773</v>
      </c>
      <c r="B7227" s="6" t="s">
        <v>28707</v>
      </c>
      <c r="C7227" s="6" t="s">
        <v>21</v>
      </c>
      <c r="D7227" s="6" t="str">
        <f t="shared" si="112"/>
        <v>m</v>
      </c>
    </row>
    <row r="7228" spans="1:4" x14ac:dyDescent="0.2">
      <c r="A7228" s="6" t="s">
        <v>15028</v>
      </c>
      <c r="B7228" s="6" t="s">
        <v>28707</v>
      </c>
      <c r="C7228" s="6" t="s">
        <v>21</v>
      </c>
      <c r="D7228" s="6" t="str">
        <f t="shared" si="112"/>
        <v>m</v>
      </c>
    </row>
    <row r="7229" spans="1:4" x14ac:dyDescent="0.2">
      <c r="A7229" s="6" t="s">
        <v>7774</v>
      </c>
      <c r="B7229" s="6" t="s">
        <v>28708</v>
      </c>
      <c r="C7229" s="6" t="s">
        <v>21</v>
      </c>
      <c r="D7229" s="6" t="str">
        <f t="shared" si="112"/>
        <v>m</v>
      </c>
    </row>
    <row r="7230" spans="1:4" x14ac:dyDescent="0.2">
      <c r="A7230" s="6" t="s">
        <v>15029</v>
      </c>
      <c r="B7230" s="6" t="s">
        <v>28708</v>
      </c>
      <c r="C7230" s="6" t="s">
        <v>21</v>
      </c>
      <c r="D7230" s="6" t="str">
        <f t="shared" si="112"/>
        <v>m</v>
      </c>
    </row>
    <row r="7231" spans="1:4" x14ac:dyDescent="0.2">
      <c r="A7231" s="6" t="s">
        <v>7775</v>
      </c>
      <c r="B7231" s="6" t="s">
        <v>28709</v>
      </c>
      <c r="C7231" s="6" t="s">
        <v>21</v>
      </c>
      <c r="D7231" s="6" t="str">
        <f t="shared" si="112"/>
        <v>m</v>
      </c>
    </row>
    <row r="7232" spans="1:4" x14ac:dyDescent="0.2">
      <c r="A7232" s="6" t="s">
        <v>15030</v>
      </c>
      <c r="B7232" s="6" t="s">
        <v>28709</v>
      </c>
      <c r="C7232" s="6" t="s">
        <v>21</v>
      </c>
      <c r="D7232" s="6" t="str">
        <f t="shared" si="112"/>
        <v>m</v>
      </c>
    </row>
    <row r="7233" spans="1:4" x14ac:dyDescent="0.2">
      <c r="A7233" s="6" t="s">
        <v>7776</v>
      </c>
      <c r="B7233" s="6" t="s">
        <v>28710</v>
      </c>
      <c r="C7233" s="6" t="s">
        <v>21</v>
      </c>
      <c r="D7233" s="6" t="str">
        <f t="shared" si="112"/>
        <v>m</v>
      </c>
    </row>
    <row r="7234" spans="1:4" x14ac:dyDescent="0.2">
      <c r="A7234" s="6" t="s">
        <v>15031</v>
      </c>
      <c r="B7234" s="6" t="s">
        <v>28710</v>
      </c>
      <c r="C7234" s="6" t="s">
        <v>21</v>
      </c>
      <c r="D7234" s="6" t="str">
        <f t="shared" ref="D7234:D7297" si="113">LOWER(C7234)</f>
        <v>m</v>
      </c>
    </row>
    <row r="7235" spans="1:4" x14ac:dyDescent="0.2">
      <c r="A7235" s="6" t="s">
        <v>7777</v>
      </c>
      <c r="B7235" s="6" t="s">
        <v>28711</v>
      </c>
      <c r="C7235" s="6" t="s">
        <v>21</v>
      </c>
      <c r="D7235" s="6" t="str">
        <f t="shared" si="113"/>
        <v>m</v>
      </c>
    </row>
    <row r="7236" spans="1:4" x14ac:dyDescent="0.2">
      <c r="A7236" s="6" t="s">
        <v>15032</v>
      </c>
      <c r="B7236" s="6" t="s">
        <v>28711</v>
      </c>
      <c r="C7236" s="6" t="s">
        <v>21</v>
      </c>
      <c r="D7236" s="6" t="str">
        <f t="shared" si="113"/>
        <v>m</v>
      </c>
    </row>
    <row r="7237" spans="1:4" x14ac:dyDescent="0.2">
      <c r="A7237" s="6" t="s">
        <v>7778</v>
      </c>
      <c r="B7237" s="6" t="s">
        <v>28712</v>
      </c>
      <c r="C7237" s="6" t="s">
        <v>21</v>
      </c>
      <c r="D7237" s="6" t="str">
        <f t="shared" si="113"/>
        <v>m</v>
      </c>
    </row>
    <row r="7238" spans="1:4" x14ac:dyDescent="0.2">
      <c r="A7238" s="6" t="s">
        <v>15033</v>
      </c>
      <c r="B7238" s="6" t="s">
        <v>28712</v>
      </c>
      <c r="C7238" s="6" t="s">
        <v>21</v>
      </c>
      <c r="D7238" s="6" t="str">
        <f t="shared" si="113"/>
        <v>m</v>
      </c>
    </row>
    <row r="7239" spans="1:4" x14ac:dyDescent="0.2">
      <c r="A7239" s="6" t="s">
        <v>7779</v>
      </c>
      <c r="B7239" s="6" t="s">
        <v>28713</v>
      </c>
      <c r="C7239" s="6" t="s">
        <v>21</v>
      </c>
      <c r="D7239" s="6" t="str">
        <f t="shared" si="113"/>
        <v>m</v>
      </c>
    </row>
    <row r="7240" spans="1:4" x14ac:dyDescent="0.2">
      <c r="A7240" s="6" t="s">
        <v>15034</v>
      </c>
      <c r="B7240" s="6" t="s">
        <v>28713</v>
      </c>
      <c r="C7240" s="6" t="s">
        <v>21</v>
      </c>
      <c r="D7240" s="6" t="str">
        <f t="shared" si="113"/>
        <v>m</v>
      </c>
    </row>
    <row r="7241" spans="1:4" x14ac:dyDescent="0.2">
      <c r="A7241" s="6" t="s">
        <v>7780</v>
      </c>
      <c r="B7241" s="6" t="s">
        <v>28714</v>
      </c>
      <c r="C7241" s="6" t="s">
        <v>21</v>
      </c>
      <c r="D7241" s="6" t="str">
        <f t="shared" si="113"/>
        <v>m</v>
      </c>
    </row>
    <row r="7242" spans="1:4" x14ac:dyDescent="0.2">
      <c r="A7242" s="6" t="s">
        <v>15035</v>
      </c>
      <c r="B7242" s="6" t="s">
        <v>28714</v>
      </c>
      <c r="C7242" s="6" t="s">
        <v>21</v>
      </c>
      <c r="D7242" s="6" t="str">
        <f t="shared" si="113"/>
        <v>m</v>
      </c>
    </row>
    <row r="7243" spans="1:4" x14ac:dyDescent="0.2">
      <c r="A7243" s="6" t="s">
        <v>7781</v>
      </c>
      <c r="B7243" s="6" t="s">
        <v>28715</v>
      </c>
      <c r="C7243" s="6" t="s">
        <v>21</v>
      </c>
      <c r="D7243" s="6" t="str">
        <f t="shared" si="113"/>
        <v>m</v>
      </c>
    </row>
    <row r="7244" spans="1:4" x14ac:dyDescent="0.2">
      <c r="A7244" s="6" t="s">
        <v>15036</v>
      </c>
      <c r="B7244" s="6" t="s">
        <v>28715</v>
      </c>
      <c r="C7244" s="6" t="s">
        <v>21</v>
      </c>
      <c r="D7244" s="6" t="str">
        <f t="shared" si="113"/>
        <v>m</v>
      </c>
    </row>
    <row r="7245" spans="1:4" x14ac:dyDescent="0.2">
      <c r="A7245" s="6" t="s">
        <v>7782</v>
      </c>
      <c r="B7245" s="6" t="s">
        <v>28716</v>
      </c>
      <c r="C7245" s="6" t="s">
        <v>21</v>
      </c>
      <c r="D7245" s="6" t="str">
        <f t="shared" si="113"/>
        <v>m</v>
      </c>
    </row>
    <row r="7246" spans="1:4" x14ac:dyDescent="0.2">
      <c r="A7246" s="6" t="s">
        <v>15037</v>
      </c>
      <c r="B7246" s="6" t="s">
        <v>28716</v>
      </c>
      <c r="C7246" s="6" t="s">
        <v>21</v>
      </c>
      <c r="D7246" s="6" t="str">
        <f t="shared" si="113"/>
        <v>m</v>
      </c>
    </row>
    <row r="7247" spans="1:4" x14ac:dyDescent="0.2">
      <c r="A7247" s="6" t="s">
        <v>7783</v>
      </c>
      <c r="B7247" s="6" t="s">
        <v>28717</v>
      </c>
      <c r="C7247" s="6" t="s">
        <v>21</v>
      </c>
      <c r="D7247" s="6" t="str">
        <f t="shared" si="113"/>
        <v>m</v>
      </c>
    </row>
    <row r="7248" spans="1:4" x14ac:dyDescent="0.2">
      <c r="A7248" s="6" t="s">
        <v>15038</v>
      </c>
      <c r="B7248" s="6" t="s">
        <v>28717</v>
      </c>
      <c r="C7248" s="6" t="s">
        <v>21</v>
      </c>
      <c r="D7248" s="6" t="str">
        <f t="shared" si="113"/>
        <v>m</v>
      </c>
    </row>
    <row r="7249" spans="1:4" x14ac:dyDescent="0.2">
      <c r="A7249" s="6" t="s">
        <v>7784</v>
      </c>
      <c r="B7249" s="6" t="s">
        <v>28718</v>
      </c>
      <c r="C7249" s="6" t="s">
        <v>21</v>
      </c>
      <c r="D7249" s="6" t="str">
        <f t="shared" si="113"/>
        <v>m</v>
      </c>
    </row>
    <row r="7250" spans="1:4" x14ac:dyDescent="0.2">
      <c r="A7250" s="6" t="s">
        <v>15039</v>
      </c>
      <c r="B7250" s="6" t="s">
        <v>28718</v>
      </c>
      <c r="C7250" s="6" t="s">
        <v>21</v>
      </c>
      <c r="D7250" s="6" t="str">
        <f t="shared" si="113"/>
        <v>m</v>
      </c>
    </row>
    <row r="7251" spans="1:4" x14ac:dyDescent="0.2">
      <c r="A7251" s="6" t="s">
        <v>7785</v>
      </c>
      <c r="B7251" s="6" t="s">
        <v>28719</v>
      </c>
      <c r="C7251" s="6" t="s">
        <v>21</v>
      </c>
      <c r="D7251" s="6" t="str">
        <f t="shared" si="113"/>
        <v>m</v>
      </c>
    </row>
    <row r="7252" spans="1:4" x14ac:dyDescent="0.2">
      <c r="A7252" s="6" t="s">
        <v>15040</v>
      </c>
      <c r="B7252" s="6" t="s">
        <v>28719</v>
      </c>
      <c r="C7252" s="6" t="s">
        <v>21</v>
      </c>
      <c r="D7252" s="6" t="str">
        <f t="shared" si="113"/>
        <v>m</v>
      </c>
    </row>
    <row r="7253" spans="1:4" x14ac:dyDescent="0.2">
      <c r="A7253" s="6" t="s">
        <v>7786</v>
      </c>
      <c r="B7253" s="6" t="s">
        <v>28720</v>
      </c>
      <c r="C7253" s="6" t="s">
        <v>21</v>
      </c>
      <c r="D7253" s="6" t="str">
        <f t="shared" si="113"/>
        <v>m</v>
      </c>
    </row>
    <row r="7254" spans="1:4" x14ac:dyDescent="0.2">
      <c r="A7254" s="6" t="s">
        <v>15041</v>
      </c>
      <c r="B7254" s="6" t="s">
        <v>28720</v>
      </c>
      <c r="C7254" s="6" t="s">
        <v>21</v>
      </c>
      <c r="D7254" s="6" t="str">
        <f t="shared" si="113"/>
        <v>m</v>
      </c>
    </row>
    <row r="7255" spans="1:4" x14ac:dyDescent="0.2">
      <c r="A7255" s="6" t="s">
        <v>7787</v>
      </c>
      <c r="B7255" s="6" t="s">
        <v>28721</v>
      </c>
      <c r="C7255" s="6" t="s">
        <v>21</v>
      </c>
      <c r="D7255" s="6" t="str">
        <f t="shared" si="113"/>
        <v>m</v>
      </c>
    </row>
    <row r="7256" spans="1:4" x14ac:dyDescent="0.2">
      <c r="A7256" s="6" t="s">
        <v>15042</v>
      </c>
      <c r="B7256" s="6" t="s">
        <v>28721</v>
      </c>
      <c r="C7256" s="6" t="s">
        <v>21</v>
      </c>
      <c r="D7256" s="6" t="str">
        <f t="shared" si="113"/>
        <v>m</v>
      </c>
    </row>
    <row r="7257" spans="1:4" x14ac:dyDescent="0.2">
      <c r="A7257" s="6" t="s">
        <v>7788</v>
      </c>
      <c r="B7257" s="6" t="s">
        <v>28722</v>
      </c>
      <c r="C7257" s="6" t="s">
        <v>21</v>
      </c>
      <c r="D7257" s="6" t="str">
        <f t="shared" si="113"/>
        <v>m</v>
      </c>
    </row>
    <row r="7258" spans="1:4" x14ac:dyDescent="0.2">
      <c r="A7258" s="6" t="s">
        <v>15043</v>
      </c>
      <c r="B7258" s="6" t="s">
        <v>28722</v>
      </c>
      <c r="C7258" s="6" t="s">
        <v>21</v>
      </c>
      <c r="D7258" s="6" t="str">
        <f t="shared" si="113"/>
        <v>m</v>
      </c>
    </row>
    <row r="7259" spans="1:4" x14ac:dyDescent="0.2">
      <c r="A7259" s="6" t="s">
        <v>7789</v>
      </c>
      <c r="B7259" s="6" t="s">
        <v>28723</v>
      </c>
      <c r="C7259" s="6" t="s">
        <v>21</v>
      </c>
      <c r="D7259" s="6" t="str">
        <f t="shared" si="113"/>
        <v>m</v>
      </c>
    </row>
    <row r="7260" spans="1:4" x14ac:dyDescent="0.2">
      <c r="A7260" s="6" t="s">
        <v>15044</v>
      </c>
      <c r="B7260" s="6" t="s">
        <v>28723</v>
      </c>
      <c r="C7260" s="6" t="s">
        <v>21</v>
      </c>
      <c r="D7260" s="6" t="str">
        <f t="shared" si="113"/>
        <v>m</v>
      </c>
    </row>
    <row r="7261" spans="1:4" x14ac:dyDescent="0.2">
      <c r="A7261" s="6" t="s">
        <v>7790</v>
      </c>
      <c r="B7261" s="6" t="s">
        <v>28724</v>
      </c>
      <c r="C7261" s="6" t="s">
        <v>21</v>
      </c>
      <c r="D7261" s="6" t="str">
        <f t="shared" si="113"/>
        <v>m</v>
      </c>
    </row>
    <row r="7262" spans="1:4" x14ac:dyDescent="0.2">
      <c r="A7262" s="6" t="s">
        <v>15045</v>
      </c>
      <c r="B7262" s="6" t="s">
        <v>28724</v>
      </c>
      <c r="C7262" s="6" t="s">
        <v>21</v>
      </c>
      <c r="D7262" s="6" t="str">
        <f t="shared" si="113"/>
        <v>m</v>
      </c>
    </row>
    <row r="7263" spans="1:4" x14ac:dyDescent="0.2">
      <c r="A7263" s="6" t="s">
        <v>7791</v>
      </c>
      <c r="B7263" s="6" t="s">
        <v>28725</v>
      </c>
      <c r="C7263" s="6" t="s">
        <v>21</v>
      </c>
      <c r="D7263" s="6" t="str">
        <f t="shared" si="113"/>
        <v>m</v>
      </c>
    </row>
    <row r="7264" spans="1:4" x14ac:dyDescent="0.2">
      <c r="A7264" s="6" t="s">
        <v>15046</v>
      </c>
      <c r="B7264" s="6" t="s">
        <v>28725</v>
      </c>
      <c r="C7264" s="6" t="s">
        <v>21</v>
      </c>
      <c r="D7264" s="6" t="str">
        <f t="shared" si="113"/>
        <v>m</v>
      </c>
    </row>
    <row r="7265" spans="1:4" x14ac:dyDescent="0.2">
      <c r="A7265" s="6" t="s">
        <v>7792</v>
      </c>
      <c r="B7265" s="6" t="s">
        <v>28726</v>
      </c>
      <c r="C7265" s="6" t="s">
        <v>21</v>
      </c>
      <c r="D7265" s="6" t="str">
        <f t="shared" si="113"/>
        <v>m</v>
      </c>
    </row>
    <row r="7266" spans="1:4" x14ac:dyDescent="0.2">
      <c r="A7266" s="6" t="s">
        <v>15047</v>
      </c>
      <c r="B7266" s="6" t="s">
        <v>28726</v>
      </c>
      <c r="C7266" s="6" t="s">
        <v>21</v>
      </c>
      <c r="D7266" s="6" t="str">
        <f t="shared" si="113"/>
        <v>m</v>
      </c>
    </row>
    <row r="7267" spans="1:4" x14ac:dyDescent="0.2">
      <c r="A7267" s="6" t="s">
        <v>7793</v>
      </c>
      <c r="B7267" s="6" t="s">
        <v>28727</v>
      </c>
      <c r="C7267" s="6" t="s">
        <v>21</v>
      </c>
      <c r="D7267" s="6" t="str">
        <f t="shared" si="113"/>
        <v>m</v>
      </c>
    </row>
    <row r="7268" spans="1:4" x14ac:dyDescent="0.2">
      <c r="A7268" s="6" t="s">
        <v>15048</v>
      </c>
      <c r="B7268" s="6" t="s">
        <v>28727</v>
      </c>
      <c r="C7268" s="6" t="s">
        <v>21</v>
      </c>
      <c r="D7268" s="6" t="str">
        <f t="shared" si="113"/>
        <v>m</v>
      </c>
    </row>
    <row r="7269" spans="1:4" x14ac:dyDescent="0.2">
      <c r="A7269" s="6" t="s">
        <v>7794</v>
      </c>
      <c r="B7269" s="6" t="s">
        <v>28728</v>
      </c>
      <c r="C7269" s="6" t="s">
        <v>21</v>
      </c>
      <c r="D7269" s="6" t="str">
        <f t="shared" si="113"/>
        <v>m</v>
      </c>
    </row>
    <row r="7270" spans="1:4" x14ac:dyDescent="0.2">
      <c r="A7270" s="6" t="s">
        <v>15049</v>
      </c>
      <c r="B7270" s="6" t="s">
        <v>28728</v>
      </c>
      <c r="C7270" s="6" t="s">
        <v>21</v>
      </c>
      <c r="D7270" s="6" t="str">
        <f t="shared" si="113"/>
        <v>m</v>
      </c>
    </row>
    <row r="7271" spans="1:4" x14ac:dyDescent="0.2">
      <c r="A7271" s="6" t="s">
        <v>7795</v>
      </c>
      <c r="B7271" s="6" t="s">
        <v>28729</v>
      </c>
      <c r="C7271" s="6" t="s">
        <v>21</v>
      </c>
      <c r="D7271" s="6" t="str">
        <f t="shared" si="113"/>
        <v>m</v>
      </c>
    </row>
    <row r="7272" spans="1:4" x14ac:dyDescent="0.2">
      <c r="A7272" s="6" t="s">
        <v>15050</v>
      </c>
      <c r="B7272" s="6" t="s">
        <v>28729</v>
      </c>
      <c r="C7272" s="6" t="s">
        <v>21</v>
      </c>
      <c r="D7272" s="6" t="str">
        <f t="shared" si="113"/>
        <v>m</v>
      </c>
    </row>
    <row r="7273" spans="1:4" x14ac:dyDescent="0.2">
      <c r="A7273" s="6" t="s">
        <v>7796</v>
      </c>
      <c r="B7273" s="6" t="s">
        <v>28730</v>
      </c>
      <c r="C7273" s="6" t="s">
        <v>21</v>
      </c>
      <c r="D7273" s="6" t="str">
        <f t="shared" si="113"/>
        <v>m</v>
      </c>
    </row>
    <row r="7274" spans="1:4" x14ac:dyDescent="0.2">
      <c r="A7274" s="6" t="s">
        <v>15051</v>
      </c>
      <c r="B7274" s="6" t="s">
        <v>28730</v>
      </c>
      <c r="C7274" s="6" t="s">
        <v>21</v>
      </c>
      <c r="D7274" s="6" t="str">
        <f t="shared" si="113"/>
        <v>m</v>
      </c>
    </row>
    <row r="7275" spans="1:4" x14ac:dyDescent="0.2">
      <c r="A7275" s="6" t="s">
        <v>7797</v>
      </c>
      <c r="B7275" s="6" t="s">
        <v>28731</v>
      </c>
      <c r="C7275" s="6" t="s">
        <v>21</v>
      </c>
      <c r="D7275" s="6" t="str">
        <f t="shared" si="113"/>
        <v>m</v>
      </c>
    </row>
    <row r="7276" spans="1:4" x14ac:dyDescent="0.2">
      <c r="A7276" s="6" t="s">
        <v>15052</v>
      </c>
      <c r="B7276" s="6" t="s">
        <v>28731</v>
      </c>
      <c r="C7276" s="6" t="s">
        <v>21</v>
      </c>
      <c r="D7276" s="6" t="str">
        <f t="shared" si="113"/>
        <v>m</v>
      </c>
    </row>
    <row r="7277" spans="1:4" x14ac:dyDescent="0.2">
      <c r="A7277" s="6" t="s">
        <v>7798</v>
      </c>
      <c r="B7277" s="6" t="s">
        <v>28732</v>
      </c>
      <c r="C7277" s="6" t="s">
        <v>21</v>
      </c>
      <c r="D7277" s="6" t="str">
        <f t="shared" si="113"/>
        <v>m</v>
      </c>
    </row>
    <row r="7278" spans="1:4" x14ac:dyDescent="0.2">
      <c r="A7278" s="6" t="s">
        <v>15053</v>
      </c>
      <c r="B7278" s="6" t="s">
        <v>28732</v>
      </c>
      <c r="C7278" s="6" t="s">
        <v>21</v>
      </c>
      <c r="D7278" s="6" t="str">
        <f t="shared" si="113"/>
        <v>m</v>
      </c>
    </row>
    <row r="7279" spans="1:4" x14ac:dyDescent="0.2">
      <c r="A7279" s="6" t="s">
        <v>7799</v>
      </c>
      <c r="B7279" s="6" t="s">
        <v>28733</v>
      </c>
      <c r="C7279" s="6" t="s">
        <v>21</v>
      </c>
      <c r="D7279" s="6" t="str">
        <f t="shared" si="113"/>
        <v>m</v>
      </c>
    </row>
    <row r="7280" spans="1:4" x14ac:dyDescent="0.2">
      <c r="A7280" s="6" t="s">
        <v>15054</v>
      </c>
      <c r="B7280" s="6" t="s">
        <v>28733</v>
      </c>
      <c r="C7280" s="6" t="s">
        <v>21</v>
      </c>
      <c r="D7280" s="6" t="str">
        <f t="shared" si="113"/>
        <v>m</v>
      </c>
    </row>
    <row r="7281" spans="1:4" x14ac:dyDescent="0.2">
      <c r="A7281" s="6" t="s">
        <v>7800</v>
      </c>
      <c r="B7281" s="6" t="s">
        <v>28734</v>
      </c>
      <c r="C7281" s="6" t="s">
        <v>21</v>
      </c>
      <c r="D7281" s="6" t="str">
        <f t="shared" si="113"/>
        <v>m</v>
      </c>
    </row>
    <row r="7282" spans="1:4" x14ac:dyDescent="0.2">
      <c r="A7282" s="6" t="s">
        <v>15055</v>
      </c>
      <c r="B7282" s="6" t="s">
        <v>28734</v>
      </c>
      <c r="C7282" s="6" t="s">
        <v>21</v>
      </c>
      <c r="D7282" s="6" t="str">
        <f t="shared" si="113"/>
        <v>m</v>
      </c>
    </row>
    <row r="7283" spans="1:4" x14ac:dyDescent="0.2">
      <c r="A7283" s="6" t="s">
        <v>11587</v>
      </c>
      <c r="B7283" s="6" t="s">
        <v>28735</v>
      </c>
      <c r="C7283" s="6" t="s">
        <v>12</v>
      </c>
      <c r="D7283" s="6" t="str">
        <f t="shared" si="113"/>
        <v>un</v>
      </c>
    </row>
    <row r="7284" spans="1:4" x14ac:dyDescent="0.2">
      <c r="A7284" s="6" t="s">
        <v>15056</v>
      </c>
      <c r="B7284" s="6" t="s">
        <v>28735</v>
      </c>
      <c r="C7284" s="6" t="s">
        <v>12</v>
      </c>
      <c r="D7284" s="6" t="str">
        <f t="shared" si="113"/>
        <v>un</v>
      </c>
    </row>
    <row r="7285" spans="1:4" x14ac:dyDescent="0.2">
      <c r="A7285" s="6" t="s">
        <v>11602</v>
      </c>
      <c r="B7285" s="6" t="s">
        <v>28736</v>
      </c>
      <c r="C7285" s="6" t="s">
        <v>12</v>
      </c>
      <c r="D7285" s="6" t="str">
        <f t="shared" si="113"/>
        <v>un</v>
      </c>
    </row>
    <row r="7286" spans="1:4" x14ac:dyDescent="0.2">
      <c r="A7286" s="6" t="s">
        <v>15057</v>
      </c>
      <c r="B7286" s="6" t="s">
        <v>28736</v>
      </c>
      <c r="C7286" s="6" t="s">
        <v>12</v>
      </c>
      <c r="D7286" s="6" t="str">
        <f t="shared" si="113"/>
        <v>un</v>
      </c>
    </row>
    <row r="7287" spans="1:4" x14ac:dyDescent="0.2">
      <c r="A7287" s="6" t="s">
        <v>11603</v>
      </c>
      <c r="B7287" s="6" t="s">
        <v>28737</v>
      </c>
      <c r="C7287" s="6" t="s">
        <v>12</v>
      </c>
      <c r="D7287" s="6" t="str">
        <f t="shared" si="113"/>
        <v>un</v>
      </c>
    </row>
    <row r="7288" spans="1:4" x14ac:dyDescent="0.2">
      <c r="A7288" s="6" t="s">
        <v>15058</v>
      </c>
      <c r="B7288" s="6" t="s">
        <v>28737</v>
      </c>
      <c r="C7288" s="6" t="s">
        <v>12</v>
      </c>
      <c r="D7288" s="6" t="str">
        <f t="shared" si="113"/>
        <v>un</v>
      </c>
    </row>
    <row r="7289" spans="1:4" x14ac:dyDescent="0.2">
      <c r="A7289" s="6" t="s">
        <v>11604</v>
      </c>
      <c r="B7289" s="6" t="s">
        <v>28738</v>
      </c>
      <c r="C7289" s="6" t="s">
        <v>12</v>
      </c>
      <c r="D7289" s="6" t="str">
        <f t="shared" si="113"/>
        <v>un</v>
      </c>
    </row>
    <row r="7290" spans="1:4" x14ac:dyDescent="0.2">
      <c r="A7290" s="6" t="s">
        <v>15059</v>
      </c>
      <c r="B7290" s="6" t="s">
        <v>28738</v>
      </c>
      <c r="C7290" s="6" t="s">
        <v>12</v>
      </c>
      <c r="D7290" s="6" t="str">
        <f t="shared" si="113"/>
        <v>un</v>
      </c>
    </row>
    <row r="7291" spans="1:4" x14ac:dyDescent="0.2">
      <c r="A7291" s="6" t="s">
        <v>11586</v>
      </c>
      <c r="B7291" s="6" t="s">
        <v>28739</v>
      </c>
      <c r="C7291" s="6" t="s">
        <v>12</v>
      </c>
      <c r="D7291" s="6" t="str">
        <f t="shared" si="113"/>
        <v>un</v>
      </c>
    </row>
    <row r="7292" spans="1:4" x14ac:dyDescent="0.2">
      <c r="A7292" s="6" t="s">
        <v>15060</v>
      </c>
      <c r="B7292" s="6" t="s">
        <v>28739</v>
      </c>
      <c r="C7292" s="6" t="s">
        <v>12</v>
      </c>
      <c r="D7292" s="6" t="str">
        <f t="shared" si="113"/>
        <v>un</v>
      </c>
    </row>
    <row r="7293" spans="1:4" x14ac:dyDescent="0.2">
      <c r="A7293" s="6" t="s">
        <v>11585</v>
      </c>
      <c r="B7293" s="6" t="s">
        <v>28740</v>
      </c>
      <c r="C7293" s="6" t="s">
        <v>12</v>
      </c>
      <c r="D7293" s="6" t="str">
        <f t="shared" si="113"/>
        <v>un</v>
      </c>
    </row>
    <row r="7294" spans="1:4" x14ac:dyDescent="0.2">
      <c r="A7294" s="6" t="s">
        <v>15061</v>
      </c>
      <c r="B7294" s="6" t="s">
        <v>28740</v>
      </c>
      <c r="C7294" s="6" t="s">
        <v>12</v>
      </c>
      <c r="D7294" s="6" t="str">
        <f t="shared" si="113"/>
        <v>un</v>
      </c>
    </row>
    <row r="7295" spans="1:4" x14ac:dyDescent="0.2">
      <c r="A7295" s="6" t="s">
        <v>11584</v>
      </c>
      <c r="B7295" s="6" t="s">
        <v>28741</v>
      </c>
      <c r="C7295" s="6" t="s">
        <v>12</v>
      </c>
      <c r="D7295" s="6" t="str">
        <f t="shared" si="113"/>
        <v>un</v>
      </c>
    </row>
    <row r="7296" spans="1:4" x14ac:dyDescent="0.2">
      <c r="A7296" s="6" t="s">
        <v>15062</v>
      </c>
      <c r="B7296" s="6" t="s">
        <v>28741</v>
      </c>
      <c r="C7296" s="6" t="s">
        <v>12</v>
      </c>
      <c r="D7296" s="6" t="str">
        <f t="shared" si="113"/>
        <v>un</v>
      </c>
    </row>
    <row r="7297" spans="1:4" x14ac:dyDescent="0.2">
      <c r="A7297" s="6" t="s">
        <v>11583</v>
      </c>
      <c r="B7297" s="6" t="s">
        <v>28742</v>
      </c>
      <c r="C7297" s="6" t="s">
        <v>12</v>
      </c>
      <c r="D7297" s="6" t="str">
        <f t="shared" si="113"/>
        <v>un</v>
      </c>
    </row>
    <row r="7298" spans="1:4" x14ac:dyDescent="0.2">
      <c r="A7298" s="6" t="s">
        <v>15063</v>
      </c>
      <c r="B7298" s="6" t="s">
        <v>28742</v>
      </c>
      <c r="C7298" s="6" t="s">
        <v>12</v>
      </c>
      <c r="D7298" s="6" t="str">
        <f t="shared" ref="D7298:D7361" si="114">LOWER(C7298)</f>
        <v>un</v>
      </c>
    </row>
    <row r="7299" spans="1:4" x14ac:dyDescent="0.2">
      <c r="A7299" s="6" t="s">
        <v>11582</v>
      </c>
      <c r="B7299" s="6" t="s">
        <v>28743</v>
      </c>
      <c r="C7299" s="6" t="s">
        <v>12</v>
      </c>
      <c r="D7299" s="6" t="str">
        <f t="shared" si="114"/>
        <v>un</v>
      </c>
    </row>
    <row r="7300" spans="1:4" x14ac:dyDescent="0.2">
      <c r="A7300" s="6" t="s">
        <v>15064</v>
      </c>
      <c r="B7300" s="6" t="s">
        <v>28743</v>
      </c>
      <c r="C7300" s="6" t="s">
        <v>12</v>
      </c>
      <c r="D7300" s="6" t="str">
        <f t="shared" si="114"/>
        <v>un</v>
      </c>
    </row>
    <row r="7301" spans="1:4" x14ac:dyDescent="0.2">
      <c r="A7301" s="6" t="s">
        <v>11581</v>
      </c>
      <c r="B7301" s="6" t="s">
        <v>28744</v>
      </c>
      <c r="C7301" s="6" t="s">
        <v>12</v>
      </c>
      <c r="D7301" s="6" t="str">
        <f t="shared" si="114"/>
        <v>un</v>
      </c>
    </row>
    <row r="7302" spans="1:4" x14ac:dyDescent="0.2">
      <c r="A7302" s="6" t="s">
        <v>15065</v>
      </c>
      <c r="B7302" s="6" t="s">
        <v>28744</v>
      </c>
      <c r="C7302" s="6" t="s">
        <v>12</v>
      </c>
      <c r="D7302" s="6" t="str">
        <f t="shared" si="114"/>
        <v>un</v>
      </c>
    </row>
    <row r="7303" spans="1:4" x14ac:dyDescent="0.2">
      <c r="A7303" s="6" t="s">
        <v>11580</v>
      </c>
      <c r="B7303" s="6" t="s">
        <v>28745</v>
      </c>
      <c r="C7303" s="6" t="s">
        <v>12</v>
      </c>
      <c r="D7303" s="6" t="str">
        <f t="shared" si="114"/>
        <v>un</v>
      </c>
    </row>
    <row r="7304" spans="1:4" x14ac:dyDescent="0.2">
      <c r="A7304" s="6" t="s">
        <v>15066</v>
      </c>
      <c r="B7304" s="6" t="s">
        <v>28745</v>
      </c>
      <c r="C7304" s="6" t="s">
        <v>12</v>
      </c>
      <c r="D7304" s="6" t="str">
        <f t="shared" si="114"/>
        <v>un</v>
      </c>
    </row>
    <row r="7305" spans="1:4" x14ac:dyDescent="0.2">
      <c r="A7305" s="6" t="s">
        <v>11605</v>
      </c>
      <c r="B7305" s="6" t="s">
        <v>28746</v>
      </c>
      <c r="C7305" s="6" t="s">
        <v>12</v>
      </c>
      <c r="D7305" s="6" t="str">
        <f t="shared" si="114"/>
        <v>un</v>
      </c>
    </row>
    <row r="7306" spans="1:4" x14ac:dyDescent="0.2">
      <c r="A7306" s="6" t="s">
        <v>15067</v>
      </c>
      <c r="B7306" s="6" t="s">
        <v>28746</v>
      </c>
      <c r="C7306" s="6" t="s">
        <v>12</v>
      </c>
      <c r="D7306" s="6" t="str">
        <f t="shared" si="114"/>
        <v>un</v>
      </c>
    </row>
    <row r="7307" spans="1:4" x14ac:dyDescent="0.2">
      <c r="A7307" s="6" t="s">
        <v>11606</v>
      </c>
      <c r="B7307" s="6" t="s">
        <v>28747</v>
      </c>
      <c r="C7307" s="6" t="s">
        <v>12</v>
      </c>
      <c r="D7307" s="6" t="str">
        <f t="shared" si="114"/>
        <v>un</v>
      </c>
    </row>
    <row r="7308" spans="1:4" x14ac:dyDescent="0.2">
      <c r="A7308" s="6" t="s">
        <v>15068</v>
      </c>
      <c r="B7308" s="6" t="s">
        <v>28747</v>
      </c>
      <c r="C7308" s="6" t="s">
        <v>12</v>
      </c>
      <c r="D7308" s="6" t="str">
        <f t="shared" si="114"/>
        <v>un</v>
      </c>
    </row>
    <row r="7309" spans="1:4" x14ac:dyDescent="0.2">
      <c r="A7309" s="6" t="s">
        <v>11579</v>
      </c>
      <c r="B7309" s="6" t="s">
        <v>28748</v>
      </c>
      <c r="C7309" s="6" t="s">
        <v>12</v>
      </c>
      <c r="D7309" s="6" t="str">
        <f t="shared" si="114"/>
        <v>un</v>
      </c>
    </row>
    <row r="7310" spans="1:4" x14ac:dyDescent="0.2">
      <c r="A7310" s="6" t="s">
        <v>15069</v>
      </c>
      <c r="B7310" s="6" t="s">
        <v>28748</v>
      </c>
      <c r="C7310" s="6" t="s">
        <v>12</v>
      </c>
      <c r="D7310" s="6" t="str">
        <f t="shared" si="114"/>
        <v>un</v>
      </c>
    </row>
    <row r="7311" spans="1:4" x14ac:dyDescent="0.2">
      <c r="A7311" s="6" t="s">
        <v>11578</v>
      </c>
      <c r="B7311" s="6" t="s">
        <v>28749</v>
      </c>
      <c r="C7311" s="6" t="s">
        <v>12</v>
      </c>
      <c r="D7311" s="6" t="str">
        <f t="shared" si="114"/>
        <v>un</v>
      </c>
    </row>
    <row r="7312" spans="1:4" x14ac:dyDescent="0.2">
      <c r="A7312" s="6" t="s">
        <v>15070</v>
      </c>
      <c r="B7312" s="6" t="s">
        <v>28749</v>
      </c>
      <c r="C7312" s="6" t="s">
        <v>12</v>
      </c>
      <c r="D7312" s="6" t="str">
        <f t="shared" si="114"/>
        <v>un</v>
      </c>
    </row>
    <row r="7313" spans="1:4" x14ac:dyDescent="0.2">
      <c r="A7313" s="6" t="s">
        <v>11607</v>
      </c>
      <c r="B7313" s="6" t="s">
        <v>28750</v>
      </c>
      <c r="C7313" s="6" t="s">
        <v>12</v>
      </c>
      <c r="D7313" s="6" t="str">
        <f t="shared" si="114"/>
        <v>un</v>
      </c>
    </row>
    <row r="7314" spans="1:4" x14ac:dyDescent="0.2">
      <c r="A7314" s="6" t="s">
        <v>15071</v>
      </c>
      <c r="B7314" s="6" t="s">
        <v>28750</v>
      </c>
      <c r="C7314" s="6" t="s">
        <v>12</v>
      </c>
      <c r="D7314" s="6" t="str">
        <f t="shared" si="114"/>
        <v>un</v>
      </c>
    </row>
    <row r="7315" spans="1:4" x14ac:dyDescent="0.2">
      <c r="A7315" s="6" t="s">
        <v>11577</v>
      </c>
      <c r="B7315" s="6" t="s">
        <v>28751</v>
      </c>
      <c r="C7315" s="6" t="s">
        <v>12</v>
      </c>
      <c r="D7315" s="6" t="str">
        <f t="shared" si="114"/>
        <v>un</v>
      </c>
    </row>
    <row r="7316" spans="1:4" x14ac:dyDescent="0.2">
      <c r="A7316" s="6" t="s">
        <v>15072</v>
      </c>
      <c r="B7316" s="6" t="s">
        <v>28751</v>
      </c>
      <c r="C7316" s="6" t="s">
        <v>12</v>
      </c>
      <c r="D7316" s="6" t="str">
        <f t="shared" si="114"/>
        <v>un</v>
      </c>
    </row>
    <row r="7317" spans="1:4" x14ac:dyDescent="0.2">
      <c r="A7317" s="6" t="s">
        <v>11608</v>
      </c>
      <c r="B7317" s="6" t="s">
        <v>28752</v>
      </c>
      <c r="C7317" s="6" t="s">
        <v>12</v>
      </c>
      <c r="D7317" s="6" t="str">
        <f t="shared" si="114"/>
        <v>un</v>
      </c>
    </row>
    <row r="7318" spans="1:4" x14ac:dyDescent="0.2">
      <c r="A7318" s="6" t="s">
        <v>15073</v>
      </c>
      <c r="B7318" s="6" t="s">
        <v>28752</v>
      </c>
      <c r="C7318" s="6" t="s">
        <v>12</v>
      </c>
      <c r="D7318" s="6" t="str">
        <f t="shared" si="114"/>
        <v>un</v>
      </c>
    </row>
    <row r="7319" spans="1:4" x14ac:dyDescent="0.2">
      <c r="A7319" s="6" t="s">
        <v>11609</v>
      </c>
      <c r="B7319" s="6" t="s">
        <v>28753</v>
      </c>
      <c r="C7319" s="6" t="s">
        <v>12</v>
      </c>
      <c r="D7319" s="6" t="str">
        <f t="shared" si="114"/>
        <v>un</v>
      </c>
    </row>
    <row r="7320" spans="1:4" x14ac:dyDescent="0.2">
      <c r="A7320" s="6" t="s">
        <v>15074</v>
      </c>
      <c r="B7320" s="6" t="s">
        <v>28753</v>
      </c>
      <c r="C7320" s="6" t="s">
        <v>12</v>
      </c>
      <c r="D7320" s="6" t="str">
        <f t="shared" si="114"/>
        <v>un</v>
      </c>
    </row>
    <row r="7321" spans="1:4" x14ac:dyDescent="0.2">
      <c r="A7321" s="6" t="s">
        <v>11576</v>
      </c>
      <c r="B7321" s="6" t="s">
        <v>28754</v>
      </c>
      <c r="C7321" s="6" t="s">
        <v>12</v>
      </c>
      <c r="D7321" s="6" t="str">
        <f t="shared" si="114"/>
        <v>un</v>
      </c>
    </row>
    <row r="7322" spans="1:4" x14ac:dyDescent="0.2">
      <c r="A7322" s="6" t="s">
        <v>15075</v>
      </c>
      <c r="B7322" s="6" t="s">
        <v>28754</v>
      </c>
      <c r="C7322" s="6" t="s">
        <v>12</v>
      </c>
      <c r="D7322" s="6" t="str">
        <f t="shared" si="114"/>
        <v>un</v>
      </c>
    </row>
    <row r="7323" spans="1:4" x14ac:dyDescent="0.2">
      <c r="A7323" s="6" t="s">
        <v>11575</v>
      </c>
      <c r="B7323" s="6" t="s">
        <v>28755</v>
      </c>
      <c r="C7323" s="6" t="s">
        <v>12</v>
      </c>
      <c r="D7323" s="6" t="str">
        <f t="shared" si="114"/>
        <v>un</v>
      </c>
    </row>
    <row r="7324" spans="1:4" x14ac:dyDescent="0.2">
      <c r="A7324" s="6" t="s">
        <v>15076</v>
      </c>
      <c r="B7324" s="6" t="s">
        <v>28755</v>
      </c>
      <c r="C7324" s="6" t="s">
        <v>12</v>
      </c>
      <c r="D7324" s="6" t="str">
        <f t="shared" si="114"/>
        <v>un</v>
      </c>
    </row>
    <row r="7325" spans="1:4" x14ac:dyDescent="0.2">
      <c r="A7325" s="6" t="s">
        <v>11574</v>
      </c>
      <c r="B7325" s="6" t="s">
        <v>28756</v>
      </c>
      <c r="C7325" s="6" t="s">
        <v>12</v>
      </c>
      <c r="D7325" s="6" t="str">
        <f t="shared" si="114"/>
        <v>un</v>
      </c>
    </row>
    <row r="7326" spans="1:4" x14ac:dyDescent="0.2">
      <c r="A7326" s="6" t="s">
        <v>15077</v>
      </c>
      <c r="B7326" s="6" t="s">
        <v>28756</v>
      </c>
      <c r="C7326" s="6" t="s">
        <v>12</v>
      </c>
      <c r="D7326" s="6" t="str">
        <f t="shared" si="114"/>
        <v>un</v>
      </c>
    </row>
    <row r="7327" spans="1:4" x14ac:dyDescent="0.2">
      <c r="A7327" s="6" t="s">
        <v>11573</v>
      </c>
      <c r="B7327" s="6" t="s">
        <v>28757</v>
      </c>
      <c r="C7327" s="6" t="s">
        <v>12</v>
      </c>
      <c r="D7327" s="6" t="str">
        <f t="shared" si="114"/>
        <v>un</v>
      </c>
    </row>
    <row r="7328" spans="1:4" x14ac:dyDescent="0.2">
      <c r="A7328" s="6" t="s">
        <v>15078</v>
      </c>
      <c r="B7328" s="6" t="s">
        <v>28757</v>
      </c>
      <c r="C7328" s="6" t="s">
        <v>12</v>
      </c>
      <c r="D7328" s="6" t="str">
        <f t="shared" si="114"/>
        <v>un</v>
      </c>
    </row>
    <row r="7329" spans="1:4" x14ac:dyDescent="0.2">
      <c r="A7329" s="6" t="s">
        <v>11572</v>
      </c>
      <c r="B7329" s="6" t="s">
        <v>28758</v>
      </c>
      <c r="C7329" s="6" t="s">
        <v>12</v>
      </c>
      <c r="D7329" s="6" t="str">
        <f t="shared" si="114"/>
        <v>un</v>
      </c>
    </row>
    <row r="7330" spans="1:4" x14ac:dyDescent="0.2">
      <c r="A7330" s="6" t="s">
        <v>15079</v>
      </c>
      <c r="B7330" s="6" t="s">
        <v>28758</v>
      </c>
      <c r="C7330" s="6" t="s">
        <v>12</v>
      </c>
      <c r="D7330" s="6" t="str">
        <f t="shared" si="114"/>
        <v>un</v>
      </c>
    </row>
    <row r="7331" spans="1:4" x14ac:dyDescent="0.2">
      <c r="A7331" s="6" t="s">
        <v>11571</v>
      </c>
      <c r="B7331" s="6" t="s">
        <v>28759</v>
      </c>
      <c r="C7331" s="6" t="s">
        <v>12</v>
      </c>
      <c r="D7331" s="6" t="str">
        <f t="shared" si="114"/>
        <v>un</v>
      </c>
    </row>
    <row r="7332" spans="1:4" x14ac:dyDescent="0.2">
      <c r="A7332" s="6" t="s">
        <v>15080</v>
      </c>
      <c r="B7332" s="6" t="s">
        <v>28759</v>
      </c>
      <c r="C7332" s="6" t="s">
        <v>12</v>
      </c>
      <c r="D7332" s="6" t="str">
        <f t="shared" si="114"/>
        <v>un</v>
      </c>
    </row>
    <row r="7333" spans="1:4" x14ac:dyDescent="0.2">
      <c r="A7333" s="6" t="s">
        <v>11570</v>
      </c>
      <c r="B7333" s="6" t="s">
        <v>28760</v>
      </c>
      <c r="C7333" s="6" t="s">
        <v>12</v>
      </c>
      <c r="D7333" s="6" t="str">
        <f t="shared" si="114"/>
        <v>un</v>
      </c>
    </row>
    <row r="7334" spans="1:4" x14ac:dyDescent="0.2">
      <c r="A7334" s="6" t="s">
        <v>15081</v>
      </c>
      <c r="B7334" s="6" t="s">
        <v>28760</v>
      </c>
      <c r="C7334" s="6" t="s">
        <v>12</v>
      </c>
      <c r="D7334" s="6" t="str">
        <f t="shared" si="114"/>
        <v>un</v>
      </c>
    </row>
    <row r="7335" spans="1:4" x14ac:dyDescent="0.2">
      <c r="A7335" s="6" t="s">
        <v>11569</v>
      </c>
      <c r="B7335" s="6" t="s">
        <v>28761</v>
      </c>
      <c r="C7335" s="6" t="s">
        <v>12</v>
      </c>
      <c r="D7335" s="6" t="str">
        <f t="shared" si="114"/>
        <v>un</v>
      </c>
    </row>
    <row r="7336" spans="1:4" x14ac:dyDescent="0.2">
      <c r="A7336" s="6" t="s">
        <v>15082</v>
      </c>
      <c r="B7336" s="6" t="s">
        <v>28761</v>
      </c>
      <c r="C7336" s="6" t="s">
        <v>12</v>
      </c>
      <c r="D7336" s="6" t="str">
        <f t="shared" si="114"/>
        <v>un</v>
      </c>
    </row>
    <row r="7337" spans="1:4" x14ac:dyDescent="0.2">
      <c r="A7337" s="6" t="s">
        <v>7801</v>
      </c>
      <c r="B7337" s="6" t="s">
        <v>28762</v>
      </c>
      <c r="C7337" s="6" t="s">
        <v>12</v>
      </c>
      <c r="D7337" s="6" t="str">
        <f t="shared" si="114"/>
        <v>un</v>
      </c>
    </row>
    <row r="7338" spans="1:4" x14ac:dyDescent="0.2">
      <c r="A7338" s="6" t="s">
        <v>15083</v>
      </c>
      <c r="B7338" s="6" t="s">
        <v>28762</v>
      </c>
      <c r="C7338" s="6" t="s">
        <v>12</v>
      </c>
      <c r="D7338" s="6" t="str">
        <f t="shared" si="114"/>
        <v>un</v>
      </c>
    </row>
    <row r="7339" spans="1:4" x14ac:dyDescent="0.2">
      <c r="A7339" s="6" t="s">
        <v>7802</v>
      </c>
      <c r="B7339" s="6" t="s">
        <v>28763</v>
      </c>
      <c r="C7339" s="6" t="s">
        <v>12</v>
      </c>
      <c r="D7339" s="6" t="str">
        <f t="shared" si="114"/>
        <v>un</v>
      </c>
    </row>
    <row r="7340" spans="1:4" x14ac:dyDescent="0.2">
      <c r="A7340" s="6" t="s">
        <v>15084</v>
      </c>
      <c r="B7340" s="6" t="s">
        <v>28763</v>
      </c>
      <c r="C7340" s="6" t="s">
        <v>12</v>
      </c>
      <c r="D7340" s="6" t="str">
        <f t="shared" si="114"/>
        <v>un</v>
      </c>
    </row>
    <row r="7341" spans="1:4" x14ac:dyDescent="0.2">
      <c r="A7341" s="6" t="s">
        <v>7803</v>
      </c>
      <c r="B7341" s="6" t="s">
        <v>28764</v>
      </c>
      <c r="C7341" s="6" t="s">
        <v>12</v>
      </c>
      <c r="D7341" s="6" t="str">
        <f t="shared" si="114"/>
        <v>un</v>
      </c>
    </row>
    <row r="7342" spans="1:4" x14ac:dyDescent="0.2">
      <c r="A7342" s="6" t="s">
        <v>15085</v>
      </c>
      <c r="B7342" s="6" t="s">
        <v>28764</v>
      </c>
      <c r="C7342" s="6" t="s">
        <v>12</v>
      </c>
      <c r="D7342" s="6" t="str">
        <f t="shared" si="114"/>
        <v>un</v>
      </c>
    </row>
    <row r="7343" spans="1:4" x14ac:dyDescent="0.2">
      <c r="A7343" s="6" t="s">
        <v>7804</v>
      </c>
      <c r="B7343" s="6" t="s">
        <v>28765</v>
      </c>
      <c r="C7343" s="6" t="s">
        <v>12</v>
      </c>
      <c r="D7343" s="6" t="str">
        <f t="shared" si="114"/>
        <v>un</v>
      </c>
    </row>
    <row r="7344" spans="1:4" x14ac:dyDescent="0.2">
      <c r="A7344" s="6" t="s">
        <v>15086</v>
      </c>
      <c r="B7344" s="6" t="s">
        <v>28765</v>
      </c>
      <c r="C7344" s="6" t="s">
        <v>12</v>
      </c>
      <c r="D7344" s="6" t="str">
        <f t="shared" si="114"/>
        <v>un</v>
      </c>
    </row>
    <row r="7345" spans="1:4" x14ac:dyDescent="0.2">
      <c r="A7345" s="6" t="s">
        <v>7805</v>
      </c>
      <c r="B7345" s="6" t="s">
        <v>28766</v>
      </c>
      <c r="C7345" s="6" t="s">
        <v>12</v>
      </c>
      <c r="D7345" s="6" t="str">
        <f t="shared" si="114"/>
        <v>un</v>
      </c>
    </row>
    <row r="7346" spans="1:4" x14ac:dyDescent="0.2">
      <c r="A7346" s="6" t="s">
        <v>15087</v>
      </c>
      <c r="B7346" s="6" t="s">
        <v>28766</v>
      </c>
      <c r="C7346" s="6" t="s">
        <v>12</v>
      </c>
      <c r="D7346" s="6" t="str">
        <f t="shared" si="114"/>
        <v>un</v>
      </c>
    </row>
    <row r="7347" spans="1:4" x14ac:dyDescent="0.2">
      <c r="A7347" s="6" t="s">
        <v>7806</v>
      </c>
      <c r="B7347" s="6" t="s">
        <v>28767</v>
      </c>
      <c r="C7347" s="6" t="s">
        <v>12</v>
      </c>
      <c r="D7347" s="6" t="str">
        <f t="shared" si="114"/>
        <v>un</v>
      </c>
    </row>
    <row r="7348" spans="1:4" x14ac:dyDescent="0.2">
      <c r="A7348" s="6" t="s">
        <v>15088</v>
      </c>
      <c r="B7348" s="6" t="s">
        <v>28767</v>
      </c>
      <c r="C7348" s="6" t="s">
        <v>12</v>
      </c>
      <c r="D7348" s="6" t="str">
        <f t="shared" si="114"/>
        <v>un</v>
      </c>
    </row>
    <row r="7349" spans="1:4" x14ac:dyDescent="0.2">
      <c r="A7349" s="6" t="s">
        <v>7807</v>
      </c>
      <c r="B7349" s="6" t="s">
        <v>28768</v>
      </c>
      <c r="C7349" s="6" t="s">
        <v>12</v>
      </c>
      <c r="D7349" s="6" t="str">
        <f t="shared" si="114"/>
        <v>un</v>
      </c>
    </row>
    <row r="7350" spans="1:4" x14ac:dyDescent="0.2">
      <c r="A7350" s="6" t="s">
        <v>15089</v>
      </c>
      <c r="B7350" s="6" t="s">
        <v>28768</v>
      </c>
      <c r="C7350" s="6" t="s">
        <v>12</v>
      </c>
      <c r="D7350" s="6" t="str">
        <f t="shared" si="114"/>
        <v>un</v>
      </c>
    </row>
    <row r="7351" spans="1:4" x14ac:dyDescent="0.2">
      <c r="A7351" s="6" t="s">
        <v>7808</v>
      </c>
      <c r="B7351" s="6" t="s">
        <v>28769</v>
      </c>
      <c r="C7351" s="6" t="s">
        <v>12</v>
      </c>
      <c r="D7351" s="6" t="str">
        <f t="shared" si="114"/>
        <v>un</v>
      </c>
    </row>
    <row r="7352" spans="1:4" x14ac:dyDescent="0.2">
      <c r="A7352" s="6" t="s">
        <v>15090</v>
      </c>
      <c r="B7352" s="6" t="s">
        <v>28769</v>
      </c>
      <c r="C7352" s="6" t="s">
        <v>12</v>
      </c>
      <c r="D7352" s="6" t="str">
        <f t="shared" si="114"/>
        <v>un</v>
      </c>
    </row>
    <row r="7353" spans="1:4" x14ac:dyDescent="0.2">
      <c r="A7353" s="6" t="s">
        <v>7809</v>
      </c>
      <c r="B7353" s="6" t="s">
        <v>28770</v>
      </c>
      <c r="C7353" s="6" t="s">
        <v>12</v>
      </c>
      <c r="D7353" s="6" t="str">
        <f t="shared" si="114"/>
        <v>un</v>
      </c>
    </row>
    <row r="7354" spans="1:4" x14ac:dyDescent="0.2">
      <c r="A7354" s="6" t="s">
        <v>15091</v>
      </c>
      <c r="B7354" s="6" t="s">
        <v>28770</v>
      </c>
      <c r="C7354" s="6" t="s">
        <v>12</v>
      </c>
      <c r="D7354" s="6" t="str">
        <f t="shared" si="114"/>
        <v>un</v>
      </c>
    </row>
    <row r="7355" spans="1:4" x14ac:dyDescent="0.2">
      <c r="A7355" s="6" t="s">
        <v>7810</v>
      </c>
      <c r="B7355" s="6" t="s">
        <v>28771</v>
      </c>
      <c r="C7355" s="6" t="s">
        <v>12</v>
      </c>
      <c r="D7355" s="6" t="str">
        <f t="shared" si="114"/>
        <v>un</v>
      </c>
    </row>
    <row r="7356" spans="1:4" x14ac:dyDescent="0.2">
      <c r="A7356" s="6" t="s">
        <v>15092</v>
      </c>
      <c r="B7356" s="6" t="s">
        <v>28771</v>
      </c>
      <c r="C7356" s="6" t="s">
        <v>12</v>
      </c>
      <c r="D7356" s="6" t="str">
        <f t="shared" si="114"/>
        <v>un</v>
      </c>
    </row>
    <row r="7357" spans="1:4" x14ac:dyDescent="0.2">
      <c r="A7357" s="6" t="s">
        <v>7811</v>
      </c>
      <c r="B7357" s="6" t="s">
        <v>28772</v>
      </c>
      <c r="C7357" s="6" t="s">
        <v>12</v>
      </c>
      <c r="D7357" s="6" t="str">
        <f t="shared" si="114"/>
        <v>un</v>
      </c>
    </row>
    <row r="7358" spans="1:4" x14ac:dyDescent="0.2">
      <c r="A7358" s="6" t="s">
        <v>15093</v>
      </c>
      <c r="B7358" s="6" t="s">
        <v>28772</v>
      </c>
      <c r="C7358" s="6" t="s">
        <v>12</v>
      </c>
      <c r="D7358" s="6" t="str">
        <f t="shared" si="114"/>
        <v>un</v>
      </c>
    </row>
    <row r="7359" spans="1:4" x14ac:dyDescent="0.2">
      <c r="A7359" s="6" t="s">
        <v>7812</v>
      </c>
      <c r="B7359" s="6" t="s">
        <v>28773</v>
      </c>
      <c r="C7359" s="6" t="s">
        <v>12</v>
      </c>
      <c r="D7359" s="6" t="str">
        <f t="shared" si="114"/>
        <v>un</v>
      </c>
    </row>
    <row r="7360" spans="1:4" x14ac:dyDescent="0.2">
      <c r="A7360" s="6" t="s">
        <v>15094</v>
      </c>
      <c r="B7360" s="6" t="s">
        <v>28773</v>
      </c>
      <c r="C7360" s="6" t="s">
        <v>12</v>
      </c>
      <c r="D7360" s="6" t="str">
        <f t="shared" si="114"/>
        <v>un</v>
      </c>
    </row>
    <row r="7361" spans="1:4" x14ac:dyDescent="0.2">
      <c r="A7361" s="6" t="s">
        <v>7813</v>
      </c>
      <c r="B7361" s="6" t="s">
        <v>28774</v>
      </c>
      <c r="C7361" s="6" t="s">
        <v>12</v>
      </c>
      <c r="D7361" s="6" t="str">
        <f t="shared" si="114"/>
        <v>un</v>
      </c>
    </row>
    <row r="7362" spans="1:4" x14ac:dyDescent="0.2">
      <c r="A7362" s="6" t="s">
        <v>15095</v>
      </c>
      <c r="B7362" s="6" t="s">
        <v>28774</v>
      </c>
      <c r="C7362" s="6" t="s">
        <v>12</v>
      </c>
      <c r="D7362" s="6" t="str">
        <f t="shared" ref="D7362:D7425" si="115">LOWER(C7362)</f>
        <v>un</v>
      </c>
    </row>
    <row r="7363" spans="1:4" x14ac:dyDescent="0.2">
      <c r="A7363" s="6" t="s">
        <v>7814</v>
      </c>
      <c r="B7363" s="6" t="s">
        <v>28775</v>
      </c>
      <c r="C7363" s="6" t="s">
        <v>12</v>
      </c>
      <c r="D7363" s="6" t="str">
        <f t="shared" si="115"/>
        <v>un</v>
      </c>
    </row>
    <row r="7364" spans="1:4" x14ac:dyDescent="0.2">
      <c r="A7364" s="6" t="s">
        <v>15096</v>
      </c>
      <c r="B7364" s="6" t="s">
        <v>28775</v>
      </c>
      <c r="C7364" s="6" t="s">
        <v>12</v>
      </c>
      <c r="D7364" s="6" t="str">
        <f t="shared" si="115"/>
        <v>un</v>
      </c>
    </row>
    <row r="7365" spans="1:4" x14ac:dyDescent="0.2">
      <c r="A7365" s="6" t="s">
        <v>7815</v>
      </c>
      <c r="B7365" s="6" t="s">
        <v>28776</v>
      </c>
      <c r="C7365" s="6" t="s">
        <v>12</v>
      </c>
      <c r="D7365" s="6" t="str">
        <f t="shared" si="115"/>
        <v>un</v>
      </c>
    </row>
    <row r="7366" spans="1:4" x14ac:dyDescent="0.2">
      <c r="A7366" s="6" t="s">
        <v>15097</v>
      </c>
      <c r="B7366" s="6" t="s">
        <v>28776</v>
      </c>
      <c r="C7366" s="6" t="s">
        <v>12</v>
      </c>
      <c r="D7366" s="6" t="str">
        <f t="shared" si="115"/>
        <v>un</v>
      </c>
    </row>
    <row r="7367" spans="1:4" x14ac:dyDescent="0.2">
      <c r="A7367" s="6" t="s">
        <v>7816</v>
      </c>
      <c r="B7367" s="6" t="s">
        <v>28777</v>
      </c>
      <c r="C7367" s="6" t="s">
        <v>12</v>
      </c>
      <c r="D7367" s="6" t="str">
        <f t="shared" si="115"/>
        <v>un</v>
      </c>
    </row>
    <row r="7368" spans="1:4" x14ac:dyDescent="0.2">
      <c r="A7368" s="6" t="s">
        <v>15098</v>
      </c>
      <c r="B7368" s="6" t="s">
        <v>28777</v>
      </c>
      <c r="C7368" s="6" t="s">
        <v>12</v>
      </c>
      <c r="D7368" s="6" t="str">
        <f t="shared" si="115"/>
        <v>un</v>
      </c>
    </row>
    <row r="7369" spans="1:4" x14ac:dyDescent="0.2">
      <c r="A7369" s="6" t="s">
        <v>7817</v>
      </c>
      <c r="B7369" s="6" t="s">
        <v>28778</v>
      </c>
      <c r="C7369" s="6" t="s">
        <v>12</v>
      </c>
      <c r="D7369" s="6" t="str">
        <f t="shared" si="115"/>
        <v>un</v>
      </c>
    </row>
    <row r="7370" spans="1:4" x14ac:dyDescent="0.2">
      <c r="A7370" s="6" t="s">
        <v>15099</v>
      </c>
      <c r="B7370" s="6" t="s">
        <v>28778</v>
      </c>
      <c r="C7370" s="6" t="s">
        <v>12</v>
      </c>
      <c r="D7370" s="6" t="str">
        <f t="shared" si="115"/>
        <v>un</v>
      </c>
    </row>
    <row r="7371" spans="1:4" x14ac:dyDescent="0.2">
      <c r="A7371" s="6" t="s">
        <v>7818</v>
      </c>
      <c r="B7371" s="6" t="s">
        <v>28779</v>
      </c>
      <c r="C7371" s="6" t="s">
        <v>12</v>
      </c>
      <c r="D7371" s="6" t="str">
        <f t="shared" si="115"/>
        <v>un</v>
      </c>
    </row>
    <row r="7372" spans="1:4" x14ac:dyDescent="0.2">
      <c r="A7372" s="6" t="s">
        <v>15100</v>
      </c>
      <c r="B7372" s="6" t="s">
        <v>28779</v>
      </c>
      <c r="C7372" s="6" t="s">
        <v>12</v>
      </c>
      <c r="D7372" s="6" t="str">
        <f t="shared" si="115"/>
        <v>un</v>
      </c>
    </row>
    <row r="7373" spans="1:4" x14ac:dyDescent="0.2">
      <c r="A7373" s="6" t="s">
        <v>7819</v>
      </c>
      <c r="B7373" s="6" t="s">
        <v>28780</v>
      </c>
      <c r="C7373" s="6" t="s">
        <v>12</v>
      </c>
      <c r="D7373" s="6" t="str">
        <f t="shared" si="115"/>
        <v>un</v>
      </c>
    </row>
    <row r="7374" spans="1:4" x14ac:dyDescent="0.2">
      <c r="A7374" s="6" t="s">
        <v>15101</v>
      </c>
      <c r="B7374" s="6" t="s">
        <v>28780</v>
      </c>
      <c r="C7374" s="6" t="s">
        <v>12</v>
      </c>
      <c r="D7374" s="6" t="str">
        <f t="shared" si="115"/>
        <v>un</v>
      </c>
    </row>
    <row r="7375" spans="1:4" x14ac:dyDescent="0.2">
      <c r="A7375" s="6" t="s">
        <v>7820</v>
      </c>
      <c r="B7375" s="6" t="s">
        <v>28781</v>
      </c>
      <c r="C7375" s="6" t="s">
        <v>12</v>
      </c>
      <c r="D7375" s="6" t="str">
        <f t="shared" si="115"/>
        <v>un</v>
      </c>
    </row>
    <row r="7376" spans="1:4" x14ac:dyDescent="0.2">
      <c r="A7376" s="6" t="s">
        <v>15102</v>
      </c>
      <c r="B7376" s="6" t="s">
        <v>28781</v>
      </c>
      <c r="C7376" s="6" t="s">
        <v>12</v>
      </c>
      <c r="D7376" s="6" t="str">
        <f t="shared" si="115"/>
        <v>un</v>
      </c>
    </row>
    <row r="7377" spans="1:4" x14ac:dyDescent="0.2">
      <c r="A7377" s="6" t="s">
        <v>7821</v>
      </c>
      <c r="B7377" s="6" t="s">
        <v>28782</v>
      </c>
      <c r="C7377" s="6" t="s">
        <v>12</v>
      </c>
      <c r="D7377" s="6" t="str">
        <f t="shared" si="115"/>
        <v>un</v>
      </c>
    </row>
    <row r="7378" spans="1:4" x14ac:dyDescent="0.2">
      <c r="A7378" s="6" t="s">
        <v>15103</v>
      </c>
      <c r="B7378" s="6" t="s">
        <v>28782</v>
      </c>
      <c r="C7378" s="6" t="s">
        <v>12</v>
      </c>
      <c r="D7378" s="6" t="str">
        <f t="shared" si="115"/>
        <v>un</v>
      </c>
    </row>
    <row r="7379" spans="1:4" x14ac:dyDescent="0.2">
      <c r="A7379" s="6" t="s">
        <v>7822</v>
      </c>
      <c r="B7379" s="6" t="s">
        <v>28783</v>
      </c>
      <c r="C7379" s="6" t="s">
        <v>12</v>
      </c>
      <c r="D7379" s="6" t="str">
        <f t="shared" si="115"/>
        <v>un</v>
      </c>
    </row>
    <row r="7380" spans="1:4" x14ac:dyDescent="0.2">
      <c r="A7380" s="6" t="s">
        <v>15104</v>
      </c>
      <c r="B7380" s="6" t="s">
        <v>28783</v>
      </c>
      <c r="C7380" s="6" t="s">
        <v>12</v>
      </c>
      <c r="D7380" s="6" t="str">
        <f t="shared" si="115"/>
        <v>un</v>
      </c>
    </row>
    <row r="7381" spans="1:4" x14ac:dyDescent="0.2">
      <c r="A7381" s="6" t="s">
        <v>7823</v>
      </c>
      <c r="B7381" s="6" t="s">
        <v>28784</v>
      </c>
      <c r="C7381" s="6" t="s">
        <v>12</v>
      </c>
      <c r="D7381" s="6" t="str">
        <f t="shared" si="115"/>
        <v>un</v>
      </c>
    </row>
    <row r="7382" spans="1:4" x14ac:dyDescent="0.2">
      <c r="A7382" s="6" t="s">
        <v>15105</v>
      </c>
      <c r="B7382" s="6" t="s">
        <v>28784</v>
      </c>
      <c r="C7382" s="6" t="s">
        <v>12</v>
      </c>
      <c r="D7382" s="6" t="str">
        <f t="shared" si="115"/>
        <v>un</v>
      </c>
    </row>
    <row r="7383" spans="1:4" x14ac:dyDescent="0.2">
      <c r="A7383" s="6" t="s">
        <v>7824</v>
      </c>
      <c r="B7383" s="6" t="s">
        <v>28785</v>
      </c>
      <c r="C7383" s="6" t="s">
        <v>12</v>
      </c>
      <c r="D7383" s="6" t="str">
        <f t="shared" si="115"/>
        <v>un</v>
      </c>
    </row>
    <row r="7384" spans="1:4" x14ac:dyDescent="0.2">
      <c r="A7384" s="6" t="s">
        <v>15106</v>
      </c>
      <c r="B7384" s="6" t="s">
        <v>28785</v>
      </c>
      <c r="C7384" s="6" t="s">
        <v>12</v>
      </c>
      <c r="D7384" s="6" t="str">
        <f t="shared" si="115"/>
        <v>un</v>
      </c>
    </row>
    <row r="7385" spans="1:4" x14ac:dyDescent="0.2">
      <c r="A7385" s="6" t="s">
        <v>7825</v>
      </c>
      <c r="B7385" s="6" t="s">
        <v>28786</v>
      </c>
      <c r="C7385" s="6" t="s">
        <v>12</v>
      </c>
      <c r="D7385" s="6" t="str">
        <f t="shared" si="115"/>
        <v>un</v>
      </c>
    </row>
    <row r="7386" spans="1:4" x14ac:dyDescent="0.2">
      <c r="A7386" s="6" t="s">
        <v>15107</v>
      </c>
      <c r="B7386" s="6" t="s">
        <v>28786</v>
      </c>
      <c r="C7386" s="6" t="s">
        <v>12</v>
      </c>
      <c r="D7386" s="6" t="str">
        <f t="shared" si="115"/>
        <v>un</v>
      </c>
    </row>
    <row r="7387" spans="1:4" x14ac:dyDescent="0.2">
      <c r="A7387" s="6" t="s">
        <v>7826</v>
      </c>
      <c r="B7387" s="6" t="s">
        <v>28787</v>
      </c>
      <c r="C7387" s="6" t="s">
        <v>12</v>
      </c>
      <c r="D7387" s="6" t="str">
        <f t="shared" si="115"/>
        <v>un</v>
      </c>
    </row>
    <row r="7388" spans="1:4" x14ac:dyDescent="0.2">
      <c r="A7388" s="6" t="s">
        <v>15108</v>
      </c>
      <c r="B7388" s="6" t="s">
        <v>28787</v>
      </c>
      <c r="C7388" s="6" t="s">
        <v>12</v>
      </c>
      <c r="D7388" s="6" t="str">
        <f t="shared" si="115"/>
        <v>un</v>
      </c>
    </row>
    <row r="7389" spans="1:4" x14ac:dyDescent="0.2">
      <c r="A7389" s="6" t="s">
        <v>7827</v>
      </c>
      <c r="B7389" s="6" t="s">
        <v>28788</v>
      </c>
      <c r="C7389" s="6" t="s">
        <v>12</v>
      </c>
      <c r="D7389" s="6" t="str">
        <f t="shared" si="115"/>
        <v>un</v>
      </c>
    </row>
    <row r="7390" spans="1:4" x14ac:dyDescent="0.2">
      <c r="A7390" s="6" t="s">
        <v>15109</v>
      </c>
      <c r="B7390" s="6" t="s">
        <v>28788</v>
      </c>
      <c r="C7390" s="6" t="s">
        <v>12</v>
      </c>
      <c r="D7390" s="6" t="str">
        <f t="shared" si="115"/>
        <v>un</v>
      </c>
    </row>
    <row r="7391" spans="1:4" x14ac:dyDescent="0.2">
      <c r="A7391" s="6" t="s">
        <v>7828</v>
      </c>
      <c r="B7391" s="6" t="s">
        <v>28789</v>
      </c>
      <c r="C7391" s="6" t="s">
        <v>12</v>
      </c>
      <c r="D7391" s="6" t="str">
        <f t="shared" si="115"/>
        <v>un</v>
      </c>
    </row>
    <row r="7392" spans="1:4" x14ac:dyDescent="0.2">
      <c r="A7392" s="6" t="s">
        <v>15110</v>
      </c>
      <c r="B7392" s="6" t="s">
        <v>28789</v>
      </c>
      <c r="C7392" s="6" t="s">
        <v>12</v>
      </c>
      <c r="D7392" s="6" t="str">
        <f t="shared" si="115"/>
        <v>un</v>
      </c>
    </row>
    <row r="7393" spans="1:4" x14ac:dyDescent="0.2">
      <c r="A7393" s="6" t="s">
        <v>7829</v>
      </c>
      <c r="B7393" s="6" t="s">
        <v>28790</v>
      </c>
      <c r="C7393" s="6" t="s">
        <v>12</v>
      </c>
      <c r="D7393" s="6" t="str">
        <f t="shared" si="115"/>
        <v>un</v>
      </c>
    </row>
    <row r="7394" spans="1:4" x14ac:dyDescent="0.2">
      <c r="A7394" s="6" t="s">
        <v>15111</v>
      </c>
      <c r="B7394" s="6" t="s">
        <v>28790</v>
      </c>
      <c r="C7394" s="6" t="s">
        <v>12</v>
      </c>
      <c r="D7394" s="6" t="str">
        <f t="shared" si="115"/>
        <v>un</v>
      </c>
    </row>
    <row r="7395" spans="1:4" x14ac:dyDescent="0.2">
      <c r="A7395" s="6" t="s">
        <v>7830</v>
      </c>
      <c r="B7395" s="6" t="s">
        <v>28791</v>
      </c>
      <c r="C7395" s="6" t="s">
        <v>12</v>
      </c>
      <c r="D7395" s="6" t="str">
        <f t="shared" si="115"/>
        <v>un</v>
      </c>
    </row>
    <row r="7396" spans="1:4" x14ac:dyDescent="0.2">
      <c r="A7396" s="6" t="s">
        <v>15112</v>
      </c>
      <c r="B7396" s="6" t="s">
        <v>28791</v>
      </c>
      <c r="C7396" s="6" t="s">
        <v>12</v>
      </c>
      <c r="D7396" s="6" t="str">
        <f t="shared" si="115"/>
        <v>un</v>
      </c>
    </row>
    <row r="7397" spans="1:4" x14ac:dyDescent="0.2">
      <c r="A7397" s="6" t="s">
        <v>7831</v>
      </c>
      <c r="B7397" s="6" t="s">
        <v>28792</v>
      </c>
      <c r="C7397" s="6" t="s">
        <v>12</v>
      </c>
      <c r="D7397" s="6" t="str">
        <f t="shared" si="115"/>
        <v>un</v>
      </c>
    </row>
    <row r="7398" spans="1:4" x14ac:dyDescent="0.2">
      <c r="A7398" s="6" t="s">
        <v>15113</v>
      </c>
      <c r="B7398" s="6" t="s">
        <v>28792</v>
      </c>
      <c r="C7398" s="6" t="s">
        <v>12</v>
      </c>
      <c r="D7398" s="6" t="str">
        <f t="shared" si="115"/>
        <v>un</v>
      </c>
    </row>
    <row r="7399" spans="1:4" x14ac:dyDescent="0.2">
      <c r="A7399" s="6" t="s">
        <v>7832</v>
      </c>
      <c r="B7399" s="6" t="s">
        <v>28793</v>
      </c>
      <c r="C7399" s="6" t="s">
        <v>12</v>
      </c>
      <c r="D7399" s="6" t="str">
        <f t="shared" si="115"/>
        <v>un</v>
      </c>
    </row>
    <row r="7400" spans="1:4" x14ac:dyDescent="0.2">
      <c r="A7400" s="6" t="s">
        <v>15114</v>
      </c>
      <c r="B7400" s="6" t="s">
        <v>28793</v>
      </c>
      <c r="C7400" s="6" t="s">
        <v>12</v>
      </c>
      <c r="D7400" s="6" t="str">
        <f t="shared" si="115"/>
        <v>un</v>
      </c>
    </row>
    <row r="7401" spans="1:4" x14ac:dyDescent="0.2">
      <c r="A7401" s="6" t="s">
        <v>7833</v>
      </c>
      <c r="B7401" s="6" t="s">
        <v>28794</v>
      </c>
      <c r="C7401" s="6" t="s">
        <v>12</v>
      </c>
      <c r="D7401" s="6" t="str">
        <f t="shared" si="115"/>
        <v>un</v>
      </c>
    </row>
    <row r="7402" spans="1:4" x14ac:dyDescent="0.2">
      <c r="A7402" s="6" t="s">
        <v>15115</v>
      </c>
      <c r="B7402" s="6" t="s">
        <v>28794</v>
      </c>
      <c r="C7402" s="6" t="s">
        <v>12</v>
      </c>
      <c r="D7402" s="6" t="str">
        <f t="shared" si="115"/>
        <v>un</v>
      </c>
    </row>
    <row r="7403" spans="1:4" x14ac:dyDescent="0.2">
      <c r="A7403" s="6" t="s">
        <v>7834</v>
      </c>
      <c r="B7403" s="6" t="s">
        <v>28795</v>
      </c>
      <c r="C7403" s="6" t="s">
        <v>12</v>
      </c>
      <c r="D7403" s="6" t="str">
        <f t="shared" si="115"/>
        <v>un</v>
      </c>
    </row>
    <row r="7404" spans="1:4" x14ac:dyDescent="0.2">
      <c r="A7404" s="6" t="s">
        <v>15116</v>
      </c>
      <c r="B7404" s="6" t="s">
        <v>28795</v>
      </c>
      <c r="C7404" s="6" t="s">
        <v>12</v>
      </c>
      <c r="D7404" s="6" t="str">
        <f t="shared" si="115"/>
        <v>un</v>
      </c>
    </row>
    <row r="7405" spans="1:4" x14ac:dyDescent="0.2">
      <c r="A7405" s="6" t="s">
        <v>7835</v>
      </c>
      <c r="B7405" s="6" t="s">
        <v>28796</v>
      </c>
      <c r="C7405" s="6" t="s">
        <v>12</v>
      </c>
      <c r="D7405" s="6" t="str">
        <f t="shared" si="115"/>
        <v>un</v>
      </c>
    </row>
    <row r="7406" spans="1:4" x14ac:dyDescent="0.2">
      <c r="A7406" s="6" t="s">
        <v>15117</v>
      </c>
      <c r="B7406" s="6" t="s">
        <v>28796</v>
      </c>
      <c r="C7406" s="6" t="s">
        <v>12</v>
      </c>
      <c r="D7406" s="6" t="str">
        <f t="shared" si="115"/>
        <v>un</v>
      </c>
    </row>
    <row r="7407" spans="1:4" x14ac:dyDescent="0.2">
      <c r="A7407" s="6" t="s">
        <v>7836</v>
      </c>
      <c r="B7407" s="6" t="s">
        <v>28797</v>
      </c>
      <c r="C7407" s="6" t="s">
        <v>12</v>
      </c>
      <c r="D7407" s="6" t="str">
        <f t="shared" si="115"/>
        <v>un</v>
      </c>
    </row>
    <row r="7408" spans="1:4" x14ac:dyDescent="0.2">
      <c r="A7408" s="6" t="s">
        <v>15118</v>
      </c>
      <c r="B7408" s="6" t="s">
        <v>28797</v>
      </c>
      <c r="C7408" s="6" t="s">
        <v>12</v>
      </c>
      <c r="D7408" s="6" t="str">
        <f t="shared" si="115"/>
        <v>un</v>
      </c>
    </row>
    <row r="7409" spans="1:4" x14ac:dyDescent="0.2">
      <c r="A7409" s="6" t="s">
        <v>7837</v>
      </c>
      <c r="B7409" s="6" t="s">
        <v>28798</v>
      </c>
      <c r="C7409" s="6" t="s">
        <v>12</v>
      </c>
      <c r="D7409" s="6" t="str">
        <f t="shared" si="115"/>
        <v>un</v>
      </c>
    </row>
    <row r="7410" spans="1:4" x14ac:dyDescent="0.2">
      <c r="A7410" s="6" t="s">
        <v>15119</v>
      </c>
      <c r="B7410" s="6" t="s">
        <v>28798</v>
      </c>
      <c r="C7410" s="6" t="s">
        <v>12</v>
      </c>
      <c r="D7410" s="6" t="str">
        <f t="shared" si="115"/>
        <v>un</v>
      </c>
    </row>
    <row r="7411" spans="1:4" x14ac:dyDescent="0.2">
      <c r="A7411" s="6" t="s">
        <v>7838</v>
      </c>
      <c r="B7411" s="6" t="s">
        <v>28799</v>
      </c>
      <c r="C7411" s="6" t="s">
        <v>12</v>
      </c>
      <c r="D7411" s="6" t="str">
        <f t="shared" si="115"/>
        <v>un</v>
      </c>
    </row>
    <row r="7412" spans="1:4" x14ac:dyDescent="0.2">
      <c r="A7412" s="6" t="s">
        <v>15120</v>
      </c>
      <c r="B7412" s="6" t="s">
        <v>28799</v>
      </c>
      <c r="C7412" s="6" t="s">
        <v>12</v>
      </c>
      <c r="D7412" s="6" t="str">
        <f t="shared" si="115"/>
        <v>un</v>
      </c>
    </row>
    <row r="7413" spans="1:4" x14ac:dyDescent="0.2">
      <c r="A7413" s="6" t="s">
        <v>7839</v>
      </c>
      <c r="B7413" s="6" t="s">
        <v>28800</v>
      </c>
      <c r="C7413" s="6" t="s">
        <v>12</v>
      </c>
      <c r="D7413" s="6" t="str">
        <f t="shared" si="115"/>
        <v>un</v>
      </c>
    </row>
    <row r="7414" spans="1:4" x14ac:dyDescent="0.2">
      <c r="A7414" s="6" t="s">
        <v>15121</v>
      </c>
      <c r="B7414" s="6" t="s">
        <v>28800</v>
      </c>
      <c r="C7414" s="6" t="s">
        <v>12</v>
      </c>
      <c r="D7414" s="6" t="str">
        <f t="shared" si="115"/>
        <v>un</v>
      </c>
    </row>
    <row r="7415" spans="1:4" x14ac:dyDescent="0.2">
      <c r="A7415" s="6" t="s">
        <v>7840</v>
      </c>
      <c r="B7415" s="6" t="s">
        <v>28801</v>
      </c>
      <c r="C7415" s="6" t="s">
        <v>12</v>
      </c>
      <c r="D7415" s="6" t="str">
        <f t="shared" si="115"/>
        <v>un</v>
      </c>
    </row>
    <row r="7416" spans="1:4" x14ac:dyDescent="0.2">
      <c r="A7416" s="6" t="s">
        <v>15122</v>
      </c>
      <c r="B7416" s="6" t="s">
        <v>28801</v>
      </c>
      <c r="C7416" s="6" t="s">
        <v>12</v>
      </c>
      <c r="D7416" s="6" t="str">
        <f t="shared" si="115"/>
        <v>un</v>
      </c>
    </row>
    <row r="7417" spans="1:4" x14ac:dyDescent="0.2">
      <c r="A7417" s="6" t="s">
        <v>7841</v>
      </c>
      <c r="B7417" s="6" t="s">
        <v>28802</v>
      </c>
      <c r="C7417" s="6" t="s">
        <v>12</v>
      </c>
      <c r="D7417" s="6" t="str">
        <f t="shared" si="115"/>
        <v>un</v>
      </c>
    </row>
    <row r="7418" spans="1:4" x14ac:dyDescent="0.2">
      <c r="A7418" s="6" t="s">
        <v>15123</v>
      </c>
      <c r="B7418" s="6" t="s">
        <v>28802</v>
      </c>
      <c r="C7418" s="6" t="s">
        <v>12</v>
      </c>
      <c r="D7418" s="6" t="str">
        <f t="shared" si="115"/>
        <v>un</v>
      </c>
    </row>
    <row r="7419" spans="1:4" x14ac:dyDescent="0.2">
      <c r="A7419" s="6" t="s">
        <v>7842</v>
      </c>
      <c r="B7419" s="6" t="s">
        <v>28803</v>
      </c>
      <c r="C7419" s="6" t="s">
        <v>12</v>
      </c>
      <c r="D7419" s="6" t="str">
        <f t="shared" si="115"/>
        <v>un</v>
      </c>
    </row>
    <row r="7420" spans="1:4" x14ac:dyDescent="0.2">
      <c r="A7420" s="6" t="s">
        <v>15124</v>
      </c>
      <c r="B7420" s="6" t="s">
        <v>28803</v>
      </c>
      <c r="C7420" s="6" t="s">
        <v>12</v>
      </c>
      <c r="D7420" s="6" t="str">
        <f t="shared" si="115"/>
        <v>un</v>
      </c>
    </row>
    <row r="7421" spans="1:4" x14ac:dyDescent="0.2">
      <c r="A7421" s="6" t="s">
        <v>7843</v>
      </c>
      <c r="B7421" s="6" t="s">
        <v>28804</v>
      </c>
      <c r="C7421" s="6" t="s">
        <v>12</v>
      </c>
      <c r="D7421" s="6" t="str">
        <f t="shared" si="115"/>
        <v>un</v>
      </c>
    </row>
    <row r="7422" spans="1:4" x14ac:dyDescent="0.2">
      <c r="A7422" s="6" t="s">
        <v>15125</v>
      </c>
      <c r="B7422" s="6" t="s">
        <v>28804</v>
      </c>
      <c r="C7422" s="6" t="s">
        <v>12</v>
      </c>
      <c r="D7422" s="6" t="str">
        <f t="shared" si="115"/>
        <v>un</v>
      </c>
    </row>
    <row r="7423" spans="1:4" x14ac:dyDescent="0.2">
      <c r="A7423" s="6" t="s">
        <v>7844</v>
      </c>
      <c r="B7423" s="6" t="s">
        <v>28805</v>
      </c>
      <c r="C7423" s="6" t="s">
        <v>12</v>
      </c>
      <c r="D7423" s="6" t="str">
        <f t="shared" si="115"/>
        <v>un</v>
      </c>
    </row>
    <row r="7424" spans="1:4" x14ac:dyDescent="0.2">
      <c r="A7424" s="6" t="s">
        <v>15126</v>
      </c>
      <c r="B7424" s="6" t="s">
        <v>28805</v>
      </c>
      <c r="C7424" s="6" t="s">
        <v>12</v>
      </c>
      <c r="D7424" s="6" t="str">
        <f t="shared" si="115"/>
        <v>un</v>
      </c>
    </row>
    <row r="7425" spans="1:4" x14ac:dyDescent="0.2">
      <c r="A7425" s="6" t="s">
        <v>7845</v>
      </c>
      <c r="B7425" s="6" t="s">
        <v>28806</v>
      </c>
      <c r="C7425" s="6" t="s">
        <v>12</v>
      </c>
      <c r="D7425" s="6" t="str">
        <f t="shared" si="115"/>
        <v>un</v>
      </c>
    </row>
    <row r="7426" spans="1:4" x14ac:dyDescent="0.2">
      <c r="A7426" s="6" t="s">
        <v>15127</v>
      </c>
      <c r="B7426" s="6" t="s">
        <v>28806</v>
      </c>
      <c r="C7426" s="6" t="s">
        <v>12</v>
      </c>
      <c r="D7426" s="6" t="str">
        <f t="shared" ref="D7426:D7489" si="116">LOWER(C7426)</f>
        <v>un</v>
      </c>
    </row>
    <row r="7427" spans="1:4" x14ac:dyDescent="0.2">
      <c r="A7427" s="6" t="s">
        <v>7846</v>
      </c>
      <c r="B7427" s="6" t="s">
        <v>28807</v>
      </c>
      <c r="C7427" s="6" t="s">
        <v>12</v>
      </c>
      <c r="D7427" s="6" t="str">
        <f t="shared" si="116"/>
        <v>un</v>
      </c>
    </row>
    <row r="7428" spans="1:4" x14ac:dyDescent="0.2">
      <c r="A7428" s="6" t="s">
        <v>15128</v>
      </c>
      <c r="B7428" s="6" t="s">
        <v>28807</v>
      </c>
      <c r="C7428" s="6" t="s">
        <v>12</v>
      </c>
      <c r="D7428" s="6" t="str">
        <f t="shared" si="116"/>
        <v>un</v>
      </c>
    </row>
    <row r="7429" spans="1:4" x14ac:dyDescent="0.2">
      <c r="A7429" s="6" t="s">
        <v>7847</v>
      </c>
      <c r="B7429" s="6" t="s">
        <v>28808</v>
      </c>
      <c r="C7429" s="6" t="s">
        <v>12</v>
      </c>
      <c r="D7429" s="6" t="str">
        <f t="shared" si="116"/>
        <v>un</v>
      </c>
    </row>
    <row r="7430" spans="1:4" x14ac:dyDescent="0.2">
      <c r="A7430" s="6" t="s">
        <v>15129</v>
      </c>
      <c r="B7430" s="6" t="s">
        <v>28808</v>
      </c>
      <c r="C7430" s="6" t="s">
        <v>12</v>
      </c>
      <c r="D7430" s="6" t="str">
        <f t="shared" si="116"/>
        <v>un</v>
      </c>
    </row>
    <row r="7431" spans="1:4" x14ac:dyDescent="0.2">
      <c r="A7431" s="6" t="s">
        <v>7848</v>
      </c>
      <c r="B7431" s="6" t="s">
        <v>28809</v>
      </c>
      <c r="C7431" s="6" t="s">
        <v>12</v>
      </c>
      <c r="D7431" s="6" t="str">
        <f t="shared" si="116"/>
        <v>un</v>
      </c>
    </row>
    <row r="7432" spans="1:4" x14ac:dyDescent="0.2">
      <c r="A7432" s="6" t="s">
        <v>15130</v>
      </c>
      <c r="B7432" s="6" t="s">
        <v>28809</v>
      </c>
      <c r="C7432" s="6" t="s">
        <v>12</v>
      </c>
      <c r="D7432" s="6" t="str">
        <f t="shared" si="116"/>
        <v>un</v>
      </c>
    </row>
    <row r="7433" spans="1:4" x14ac:dyDescent="0.2">
      <c r="A7433" s="6" t="s">
        <v>7849</v>
      </c>
      <c r="B7433" s="6" t="s">
        <v>28810</v>
      </c>
      <c r="C7433" s="6" t="s">
        <v>12</v>
      </c>
      <c r="D7433" s="6" t="str">
        <f t="shared" si="116"/>
        <v>un</v>
      </c>
    </row>
    <row r="7434" spans="1:4" x14ac:dyDescent="0.2">
      <c r="A7434" s="6" t="s">
        <v>15131</v>
      </c>
      <c r="B7434" s="6" t="s">
        <v>28810</v>
      </c>
      <c r="C7434" s="6" t="s">
        <v>12</v>
      </c>
      <c r="D7434" s="6" t="str">
        <f t="shared" si="116"/>
        <v>un</v>
      </c>
    </row>
    <row r="7435" spans="1:4" x14ac:dyDescent="0.2">
      <c r="A7435" s="6" t="s">
        <v>7850</v>
      </c>
      <c r="B7435" s="6" t="s">
        <v>28811</v>
      </c>
      <c r="C7435" s="6" t="s">
        <v>12</v>
      </c>
      <c r="D7435" s="6" t="str">
        <f t="shared" si="116"/>
        <v>un</v>
      </c>
    </row>
    <row r="7436" spans="1:4" x14ac:dyDescent="0.2">
      <c r="A7436" s="6" t="s">
        <v>15132</v>
      </c>
      <c r="B7436" s="6" t="s">
        <v>28811</v>
      </c>
      <c r="C7436" s="6" t="s">
        <v>12</v>
      </c>
      <c r="D7436" s="6" t="str">
        <f t="shared" si="116"/>
        <v>un</v>
      </c>
    </row>
    <row r="7437" spans="1:4" x14ac:dyDescent="0.2">
      <c r="A7437" s="6" t="s">
        <v>7851</v>
      </c>
      <c r="B7437" s="6" t="s">
        <v>28812</v>
      </c>
      <c r="C7437" s="6" t="s">
        <v>12</v>
      </c>
      <c r="D7437" s="6" t="str">
        <f t="shared" si="116"/>
        <v>un</v>
      </c>
    </row>
    <row r="7438" spans="1:4" x14ac:dyDescent="0.2">
      <c r="A7438" s="6" t="s">
        <v>15133</v>
      </c>
      <c r="B7438" s="6" t="s">
        <v>28812</v>
      </c>
      <c r="C7438" s="6" t="s">
        <v>12</v>
      </c>
      <c r="D7438" s="6" t="str">
        <f t="shared" si="116"/>
        <v>un</v>
      </c>
    </row>
    <row r="7439" spans="1:4" x14ac:dyDescent="0.2">
      <c r="A7439" s="6" t="s">
        <v>7852</v>
      </c>
      <c r="B7439" s="6" t="s">
        <v>28813</v>
      </c>
      <c r="C7439" s="6" t="s">
        <v>12</v>
      </c>
      <c r="D7439" s="6" t="str">
        <f t="shared" si="116"/>
        <v>un</v>
      </c>
    </row>
    <row r="7440" spans="1:4" x14ac:dyDescent="0.2">
      <c r="A7440" s="6" t="s">
        <v>15134</v>
      </c>
      <c r="B7440" s="6" t="s">
        <v>28813</v>
      </c>
      <c r="C7440" s="6" t="s">
        <v>12</v>
      </c>
      <c r="D7440" s="6" t="str">
        <f t="shared" si="116"/>
        <v>un</v>
      </c>
    </row>
    <row r="7441" spans="1:4" x14ac:dyDescent="0.2">
      <c r="A7441" s="6" t="s">
        <v>7853</v>
      </c>
      <c r="B7441" s="6" t="s">
        <v>28814</v>
      </c>
      <c r="C7441" s="6" t="s">
        <v>12</v>
      </c>
      <c r="D7441" s="6" t="str">
        <f t="shared" si="116"/>
        <v>un</v>
      </c>
    </row>
    <row r="7442" spans="1:4" x14ac:dyDescent="0.2">
      <c r="A7442" s="6" t="s">
        <v>15135</v>
      </c>
      <c r="B7442" s="6" t="s">
        <v>28814</v>
      </c>
      <c r="C7442" s="6" t="s">
        <v>12</v>
      </c>
      <c r="D7442" s="6" t="str">
        <f t="shared" si="116"/>
        <v>un</v>
      </c>
    </row>
    <row r="7443" spans="1:4" x14ac:dyDescent="0.2">
      <c r="A7443" s="6" t="s">
        <v>7854</v>
      </c>
      <c r="B7443" s="6" t="s">
        <v>28815</v>
      </c>
      <c r="C7443" s="6" t="s">
        <v>12</v>
      </c>
      <c r="D7443" s="6" t="str">
        <f t="shared" si="116"/>
        <v>un</v>
      </c>
    </row>
    <row r="7444" spans="1:4" x14ac:dyDescent="0.2">
      <c r="A7444" s="6" t="s">
        <v>15136</v>
      </c>
      <c r="B7444" s="6" t="s">
        <v>28815</v>
      </c>
      <c r="C7444" s="6" t="s">
        <v>12</v>
      </c>
      <c r="D7444" s="6" t="str">
        <f t="shared" si="116"/>
        <v>un</v>
      </c>
    </row>
    <row r="7445" spans="1:4" x14ac:dyDescent="0.2">
      <c r="A7445" s="6" t="s">
        <v>7855</v>
      </c>
      <c r="B7445" s="6" t="s">
        <v>28816</v>
      </c>
      <c r="C7445" s="6" t="s">
        <v>12</v>
      </c>
      <c r="D7445" s="6" t="str">
        <f t="shared" si="116"/>
        <v>un</v>
      </c>
    </row>
    <row r="7446" spans="1:4" x14ac:dyDescent="0.2">
      <c r="A7446" s="6" t="s">
        <v>15137</v>
      </c>
      <c r="B7446" s="6" t="s">
        <v>28816</v>
      </c>
      <c r="C7446" s="6" t="s">
        <v>12</v>
      </c>
      <c r="D7446" s="6" t="str">
        <f t="shared" si="116"/>
        <v>un</v>
      </c>
    </row>
    <row r="7447" spans="1:4" x14ac:dyDescent="0.2">
      <c r="A7447" s="6" t="s">
        <v>7856</v>
      </c>
      <c r="B7447" s="6" t="s">
        <v>28817</v>
      </c>
      <c r="C7447" s="6" t="s">
        <v>12</v>
      </c>
      <c r="D7447" s="6" t="str">
        <f t="shared" si="116"/>
        <v>un</v>
      </c>
    </row>
    <row r="7448" spans="1:4" x14ac:dyDescent="0.2">
      <c r="A7448" s="6" t="s">
        <v>15138</v>
      </c>
      <c r="B7448" s="6" t="s">
        <v>28817</v>
      </c>
      <c r="C7448" s="6" t="s">
        <v>12</v>
      </c>
      <c r="D7448" s="6" t="str">
        <f t="shared" si="116"/>
        <v>un</v>
      </c>
    </row>
    <row r="7449" spans="1:4" x14ac:dyDescent="0.2">
      <c r="A7449" s="6" t="s">
        <v>7857</v>
      </c>
      <c r="B7449" s="6" t="s">
        <v>28818</v>
      </c>
      <c r="C7449" s="6" t="s">
        <v>12</v>
      </c>
      <c r="D7449" s="6" t="str">
        <f t="shared" si="116"/>
        <v>un</v>
      </c>
    </row>
    <row r="7450" spans="1:4" x14ac:dyDescent="0.2">
      <c r="A7450" s="6" t="s">
        <v>15139</v>
      </c>
      <c r="B7450" s="6" t="s">
        <v>28818</v>
      </c>
      <c r="C7450" s="6" t="s">
        <v>12</v>
      </c>
      <c r="D7450" s="6" t="str">
        <f t="shared" si="116"/>
        <v>un</v>
      </c>
    </row>
    <row r="7451" spans="1:4" x14ac:dyDescent="0.2">
      <c r="A7451" s="6" t="s">
        <v>7858</v>
      </c>
      <c r="B7451" s="6" t="s">
        <v>28819</v>
      </c>
      <c r="C7451" s="6" t="s">
        <v>12</v>
      </c>
      <c r="D7451" s="6" t="str">
        <f t="shared" si="116"/>
        <v>un</v>
      </c>
    </row>
    <row r="7452" spans="1:4" x14ac:dyDescent="0.2">
      <c r="A7452" s="6" t="s">
        <v>15140</v>
      </c>
      <c r="B7452" s="6" t="s">
        <v>28819</v>
      </c>
      <c r="C7452" s="6" t="s">
        <v>12</v>
      </c>
      <c r="D7452" s="6" t="str">
        <f t="shared" si="116"/>
        <v>un</v>
      </c>
    </row>
    <row r="7453" spans="1:4" x14ac:dyDescent="0.2">
      <c r="A7453" s="6" t="s">
        <v>7859</v>
      </c>
      <c r="B7453" s="6" t="s">
        <v>28820</v>
      </c>
      <c r="C7453" s="6" t="s">
        <v>12</v>
      </c>
      <c r="D7453" s="6" t="str">
        <f t="shared" si="116"/>
        <v>un</v>
      </c>
    </row>
    <row r="7454" spans="1:4" x14ac:dyDescent="0.2">
      <c r="A7454" s="6" t="s">
        <v>15141</v>
      </c>
      <c r="B7454" s="6" t="s">
        <v>28820</v>
      </c>
      <c r="C7454" s="6" t="s">
        <v>12</v>
      </c>
      <c r="D7454" s="6" t="str">
        <f t="shared" si="116"/>
        <v>un</v>
      </c>
    </row>
    <row r="7455" spans="1:4" x14ac:dyDescent="0.2">
      <c r="A7455" s="6" t="s">
        <v>7860</v>
      </c>
      <c r="B7455" s="6" t="s">
        <v>28821</v>
      </c>
      <c r="C7455" s="6" t="s">
        <v>12</v>
      </c>
      <c r="D7455" s="6" t="str">
        <f t="shared" si="116"/>
        <v>un</v>
      </c>
    </row>
    <row r="7456" spans="1:4" x14ac:dyDescent="0.2">
      <c r="A7456" s="6" t="s">
        <v>15142</v>
      </c>
      <c r="B7456" s="6" t="s">
        <v>28821</v>
      </c>
      <c r="C7456" s="6" t="s">
        <v>12</v>
      </c>
      <c r="D7456" s="6" t="str">
        <f t="shared" si="116"/>
        <v>un</v>
      </c>
    </row>
    <row r="7457" spans="1:4" x14ac:dyDescent="0.2">
      <c r="A7457" s="6" t="s">
        <v>7861</v>
      </c>
      <c r="B7457" s="6" t="s">
        <v>28822</v>
      </c>
      <c r="C7457" s="6" t="s">
        <v>12</v>
      </c>
      <c r="D7457" s="6" t="str">
        <f t="shared" si="116"/>
        <v>un</v>
      </c>
    </row>
    <row r="7458" spans="1:4" x14ac:dyDescent="0.2">
      <c r="A7458" s="6" t="s">
        <v>15143</v>
      </c>
      <c r="B7458" s="6" t="s">
        <v>28822</v>
      </c>
      <c r="C7458" s="6" t="s">
        <v>12</v>
      </c>
      <c r="D7458" s="6" t="str">
        <f t="shared" si="116"/>
        <v>un</v>
      </c>
    </row>
    <row r="7459" spans="1:4" x14ac:dyDescent="0.2">
      <c r="A7459" s="6" t="s">
        <v>7862</v>
      </c>
      <c r="B7459" s="6" t="s">
        <v>28823</v>
      </c>
      <c r="C7459" s="6" t="s">
        <v>12</v>
      </c>
      <c r="D7459" s="6" t="str">
        <f t="shared" si="116"/>
        <v>un</v>
      </c>
    </row>
    <row r="7460" spans="1:4" x14ac:dyDescent="0.2">
      <c r="A7460" s="6" t="s">
        <v>15144</v>
      </c>
      <c r="B7460" s="6" t="s">
        <v>28823</v>
      </c>
      <c r="C7460" s="6" t="s">
        <v>12</v>
      </c>
      <c r="D7460" s="6" t="str">
        <f t="shared" si="116"/>
        <v>un</v>
      </c>
    </row>
    <row r="7461" spans="1:4" x14ac:dyDescent="0.2">
      <c r="A7461" s="6" t="s">
        <v>7863</v>
      </c>
      <c r="B7461" s="6" t="s">
        <v>28824</v>
      </c>
      <c r="C7461" s="6" t="s">
        <v>12</v>
      </c>
      <c r="D7461" s="6" t="str">
        <f t="shared" si="116"/>
        <v>un</v>
      </c>
    </row>
    <row r="7462" spans="1:4" x14ac:dyDescent="0.2">
      <c r="A7462" s="6" t="s">
        <v>15145</v>
      </c>
      <c r="B7462" s="6" t="s">
        <v>28824</v>
      </c>
      <c r="C7462" s="6" t="s">
        <v>12</v>
      </c>
      <c r="D7462" s="6" t="str">
        <f t="shared" si="116"/>
        <v>un</v>
      </c>
    </row>
    <row r="7463" spans="1:4" x14ac:dyDescent="0.2">
      <c r="A7463" s="6" t="s">
        <v>7864</v>
      </c>
      <c r="B7463" s="6" t="s">
        <v>28825</v>
      </c>
      <c r="C7463" s="6" t="s">
        <v>12</v>
      </c>
      <c r="D7463" s="6" t="str">
        <f t="shared" si="116"/>
        <v>un</v>
      </c>
    </row>
    <row r="7464" spans="1:4" x14ac:dyDescent="0.2">
      <c r="A7464" s="6" t="s">
        <v>15146</v>
      </c>
      <c r="B7464" s="6" t="s">
        <v>28825</v>
      </c>
      <c r="C7464" s="6" t="s">
        <v>12</v>
      </c>
      <c r="D7464" s="6" t="str">
        <f t="shared" si="116"/>
        <v>un</v>
      </c>
    </row>
    <row r="7465" spans="1:4" x14ac:dyDescent="0.2">
      <c r="A7465" s="6" t="s">
        <v>7865</v>
      </c>
      <c r="B7465" s="6" t="s">
        <v>28826</v>
      </c>
      <c r="C7465" s="6" t="s">
        <v>12</v>
      </c>
      <c r="D7465" s="6" t="str">
        <f t="shared" si="116"/>
        <v>un</v>
      </c>
    </row>
    <row r="7466" spans="1:4" x14ac:dyDescent="0.2">
      <c r="A7466" s="6" t="s">
        <v>15147</v>
      </c>
      <c r="B7466" s="6" t="s">
        <v>28826</v>
      </c>
      <c r="C7466" s="6" t="s">
        <v>12</v>
      </c>
      <c r="D7466" s="6" t="str">
        <f t="shared" si="116"/>
        <v>un</v>
      </c>
    </row>
    <row r="7467" spans="1:4" x14ac:dyDescent="0.2">
      <c r="A7467" s="6" t="s">
        <v>7866</v>
      </c>
      <c r="B7467" s="6" t="s">
        <v>28827</v>
      </c>
      <c r="C7467" s="6" t="s">
        <v>12</v>
      </c>
      <c r="D7467" s="6" t="str">
        <f t="shared" si="116"/>
        <v>un</v>
      </c>
    </row>
    <row r="7468" spans="1:4" x14ac:dyDescent="0.2">
      <c r="A7468" s="6" t="s">
        <v>15148</v>
      </c>
      <c r="B7468" s="6" t="s">
        <v>28827</v>
      </c>
      <c r="C7468" s="6" t="s">
        <v>12</v>
      </c>
      <c r="D7468" s="6" t="str">
        <f t="shared" si="116"/>
        <v>un</v>
      </c>
    </row>
    <row r="7469" spans="1:4" x14ac:dyDescent="0.2">
      <c r="A7469" s="6" t="s">
        <v>7867</v>
      </c>
      <c r="B7469" s="6" t="s">
        <v>28828</v>
      </c>
      <c r="C7469" s="6" t="s">
        <v>12</v>
      </c>
      <c r="D7469" s="6" t="str">
        <f t="shared" si="116"/>
        <v>un</v>
      </c>
    </row>
    <row r="7470" spans="1:4" x14ac:dyDescent="0.2">
      <c r="A7470" s="6" t="s">
        <v>15149</v>
      </c>
      <c r="B7470" s="6" t="s">
        <v>28828</v>
      </c>
      <c r="C7470" s="6" t="s">
        <v>12</v>
      </c>
      <c r="D7470" s="6" t="str">
        <f t="shared" si="116"/>
        <v>un</v>
      </c>
    </row>
    <row r="7471" spans="1:4" x14ac:dyDescent="0.2">
      <c r="A7471" s="6" t="s">
        <v>7868</v>
      </c>
      <c r="B7471" s="6" t="s">
        <v>28829</v>
      </c>
      <c r="C7471" s="6" t="s">
        <v>12</v>
      </c>
      <c r="D7471" s="6" t="str">
        <f t="shared" si="116"/>
        <v>un</v>
      </c>
    </row>
    <row r="7472" spans="1:4" x14ac:dyDescent="0.2">
      <c r="A7472" s="6" t="s">
        <v>15150</v>
      </c>
      <c r="B7472" s="6" t="s">
        <v>28829</v>
      </c>
      <c r="C7472" s="6" t="s">
        <v>12</v>
      </c>
      <c r="D7472" s="6" t="str">
        <f t="shared" si="116"/>
        <v>un</v>
      </c>
    </row>
    <row r="7473" spans="1:4" x14ac:dyDescent="0.2">
      <c r="A7473" s="6" t="s">
        <v>7869</v>
      </c>
      <c r="B7473" s="6" t="s">
        <v>28830</v>
      </c>
      <c r="C7473" s="6" t="s">
        <v>12</v>
      </c>
      <c r="D7473" s="6" t="str">
        <f t="shared" si="116"/>
        <v>un</v>
      </c>
    </row>
    <row r="7474" spans="1:4" x14ac:dyDescent="0.2">
      <c r="A7474" s="6" t="s">
        <v>15151</v>
      </c>
      <c r="B7474" s="6" t="s">
        <v>28830</v>
      </c>
      <c r="C7474" s="6" t="s">
        <v>12</v>
      </c>
      <c r="D7474" s="6" t="str">
        <f t="shared" si="116"/>
        <v>un</v>
      </c>
    </row>
    <row r="7475" spans="1:4" x14ac:dyDescent="0.2">
      <c r="A7475" s="6" t="s">
        <v>7870</v>
      </c>
      <c r="B7475" s="6" t="s">
        <v>28831</v>
      </c>
      <c r="C7475" s="6" t="s">
        <v>21</v>
      </c>
      <c r="D7475" s="6" t="str">
        <f t="shared" si="116"/>
        <v>m</v>
      </c>
    </row>
    <row r="7476" spans="1:4" x14ac:dyDescent="0.2">
      <c r="A7476" s="6" t="s">
        <v>15152</v>
      </c>
      <c r="B7476" s="6" t="s">
        <v>28831</v>
      </c>
      <c r="C7476" s="6" t="s">
        <v>21</v>
      </c>
      <c r="D7476" s="6" t="str">
        <f t="shared" si="116"/>
        <v>m</v>
      </c>
    </row>
    <row r="7477" spans="1:4" x14ac:dyDescent="0.2">
      <c r="A7477" s="6" t="s">
        <v>7871</v>
      </c>
      <c r="B7477" s="6" t="s">
        <v>28832</v>
      </c>
      <c r="C7477" s="6" t="s">
        <v>21</v>
      </c>
      <c r="D7477" s="6" t="str">
        <f t="shared" si="116"/>
        <v>m</v>
      </c>
    </row>
    <row r="7478" spans="1:4" x14ac:dyDescent="0.2">
      <c r="A7478" s="6" t="s">
        <v>15153</v>
      </c>
      <c r="B7478" s="6" t="s">
        <v>28832</v>
      </c>
      <c r="C7478" s="6" t="s">
        <v>21</v>
      </c>
      <c r="D7478" s="6" t="str">
        <f t="shared" si="116"/>
        <v>m</v>
      </c>
    </row>
    <row r="7479" spans="1:4" x14ac:dyDescent="0.2">
      <c r="A7479" s="6" t="s">
        <v>7872</v>
      </c>
      <c r="B7479" s="6" t="s">
        <v>28833</v>
      </c>
      <c r="C7479" s="6" t="s">
        <v>21</v>
      </c>
      <c r="D7479" s="6" t="str">
        <f t="shared" si="116"/>
        <v>m</v>
      </c>
    </row>
    <row r="7480" spans="1:4" x14ac:dyDescent="0.2">
      <c r="A7480" s="6" t="s">
        <v>15154</v>
      </c>
      <c r="B7480" s="6" t="s">
        <v>28833</v>
      </c>
      <c r="C7480" s="6" t="s">
        <v>21</v>
      </c>
      <c r="D7480" s="6" t="str">
        <f t="shared" si="116"/>
        <v>m</v>
      </c>
    </row>
    <row r="7481" spans="1:4" x14ac:dyDescent="0.2">
      <c r="A7481" s="6" t="s">
        <v>7873</v>
      </c>
      <c r="B7481" s="6" t="s">
        <v>28834</v>
      </c>
      <c r="C7481" s="6" t="s">
        <v>21</v>
      </c>
      <c r="D7481" s="6" t="str">
        <f t="shared" si="116"/>
        <v>m</v>
      </c>
    </row>
    <row r="7482" spans="1:4" x14ac:dyDescent="0.2">
      <c r="A7482" s="6" t="s">
        <v>15155</v>
      </c>
      <c r="B7482" s="6" t="s">
        <v>28834</v>
      </c>
      <c r="C7482" s="6" t="s">
        <v>21</v>
      </c>
      <c r="D7482" s="6" t="str">
        <f t="shared" si="116"/>
        <v>m</v>
      </c>
    </row>
    <row r="7483" spans="1:4" x14ac:dyDescent="0.2">
      <c r="A7483" s="6" t="s">
        <v>7874</v>
      </c>
      <c r="B7483" s="6" t="s">
        <v>28835</v>
      </c>
      <c r="C7483" s="6" t="s">
        <v>21</v>
      </c>
      <c r="D7483" s="6" t="str">
        <f t="shared" si="116"/>
        <v>m</v>
      </c>
    </row>
    <row r="7484" spans="1:4" x14ac:dyDescent="0.2">
      <c r="A7484" s="6" t="s">
        <v>15156</v>
      </c>
      <c r="B7484" s="6" t="s">
        <v>28835</v>
      </c>
      <c r="C7484" s="6" t="s">
        <v>21</v>
      </c>
      <c r="D7484" s="6" t="str">
        <f t="shared" si="116"/>
        <v>m</v>
      </c>
    </row>
    <row r="7485" spans="1:4" x14ac:dyDescent="0.2">
      <c r="A7485" s="6" t="s">
        <v>7875</v>
      </c>
      <c r="B7485" s="6" t="s">
        <v>28836</v>
      </c>
      <c r="C7485" s="6" t="s">
        <v>21</v>
      </c>
      <c r="D7485" s="6" t="str">
        <f t="shared" si="116"/>
        <v>m</v>
      </c>
    </row>
    <row r="7486" spans="1:4" x14ac:dyDescent="0.2">
      <c r="A7486" s="6" t="s">
        <v>15157</v>
      </c>
      <c r="B7486" s="6" t="s">
        <v>28836</v>
      </c>
      <c r="C7486" s="6" t="s">
        <v>21</v>
      </c>
      <c r="D7486" s="6" t="str">
        <f t="shared" si="116"/>
        <v>m</v>
      </c>
    </row>
    <row r="7487" spans="1:4" x14ac:dyDescent="0.2">
      <c r="A7487" s="6" t="s">
        <v>7876</v>
      </c>
      <c r="B7487" s="6" t="s">
        <v>28837</v>
      </c>
      <c r="C7487" s="6" t="s">
        <v>21</v>
      </c>
      <c r="D7487" s="6" t="str">
        <f t="shared" si="116"/>
        <v>m</v>
      </c>
    </row>
    <row r="7488" spans="1:4" x14ac:dyDescent="0.2">
      <c r="A7488" s="6" t="s">
        <v>15158</v>
      </c>
      <c r="B7488" s="6" t="s">
        <v>28837</v>
      </c>
      <c r="C7488" s="6" t="s">
        <v>21</v>
      </c>
      <c r="D7488" s="6" t="str">
        <f t="shared" si="116"/>
        <v>m</v>
      </c>
    </row>
    <row r="7489" spans="1:4" x14ac:dyDescent="0.2">
      <c r="A7489" s="6" t="s">
        <v>7877</v>
      </c>
      <c r="B7489" s="6" t="s">
        <v>28838</v>
      </c>
      <c r="C7489" s="6" t="s">
        <v>21</v>
      </c>
      <c r="D7489" s="6" t="str">
        <f t="shared" si="116"/>
        <v>m</v>
      </c>
    </row>
    <row r="7490" spans="1:4" x14ac:dyDescent="0.2">
      <c r="A7490" s="6" t="s">
        <v>15159</v>
      </c>
      <c r="B7490" s="6" t="s">
        <v>28838</v>
      </c>
      <c r="C7490" s="6" t="s">
        <v>21</v>
      </c>
      <c r="D7490" s="6" t="str">
        <f t="shared" ref="D7490:D7553" si="117">LOWER(C7490)</f>
        <v>m</v>
      </c>
    </row>
    <row r="7491" spans="1:4" x14ac:dyDescent="0.2">
      <c r="A7491" s="6" t="s">
        <v>7878</v>
      </c>
      <c r="B7491" s="6" t="s">
        <v>28839</v>
      </c>
      <c r="C7491" s="6" t="s">
        <v>21</v>
      </c>
      <c r="D7491" s="6" t="str">
        <f t="shared" si="117"/>
        <v>m</v>
      </c>
    </row>
    <row r="7492" spans="1:4" x14ac:dyDescent="0.2">
      <c r="A7492" s="6" t="s">
        <v>15160</v>
      </c>
      <c r="B7492" s="6" t="s">
        <v>28839</v>
      </c>
      <c r="C7492" s="6" t="s">
        <v>21</v>
      </c>
      <c r="D7492" s="6" t="str">
        <f t="shared" si="117"/>
        <v>m</v>
      </c>
    </row>
    <row r="7493" spans="1:4" x14ac:dyDescent="0.2">
      <c r="A7493" s="6" t="s">
        <v>7879</v>
      </c>
      <c r="B7493" s="6" t="s">
        <v>28840</v>
      </c>
      <c r="C7493" s="6" t="s">
        <v>21</v>
      </c>
      <c r="D7493" s="6" t="str">
        <f t="shared" si="117"/>
        <v>m</v>
      </c>
    </row>
    <row r="7494" spans="1:4" x14ac:dyDescent="0.2">
      <c r="A7494" s="6" t="s">
        <v>15161</v>
      </c>
      <c r="B7494" s="6" t="s">
        <v>28840</v>
      </c>
      <c r="C7494" s="6" t="s">
        <v>21</v>
      </c>
      <c r="D7494" s="6" t="str">
        <f t="shared" si="117"/>
        <v>m</v>
      </c>
    </row>
    <row r="7495" spans="1:4" x14ac:dyDescent="0.2">
      <c r="A7495" s="6" t="s">
        <v>7880</v>
      </c>
      <c r="B7495" s="6" t="s">
        <v>28841</v>
      </c>
      <c r="C7495" s="6" t="s">
        <v>21</v>
      </c>
      <c r="D7495" s="6" t="str">
        <f t="shared" si="117"/>
        <v>m</v>
      </c>
    </row>
    <row r="7496" spans="1:4" x14ac:dyDescent="0.2">
      <c r="A7496" s="6" t="s">
        <v>15162</v>
      </c>
      <c r="B7496" s="6" t="s">
        <v>28841</v>
      </c>
      <c r="C7496" s="6" t="s">
        <v>21</v>
      </c>
      <c r="D7496" s="6" t="str">
        <f t="shared" si="117"/>
        <v>m</v>
      </c>
    </row>
    <row r="7497" spans="1:4" x14ac:dyDescent="0.2">
      <c r="A7497" s="6" t="s">
        <v>7881</v>
      </c>
      <c r="B7497" s="6" t="s">
        <v>28842</v>
      </c>
      <c r="C7497" s="6" t="s">
        <v>21</v>
      </c>
      <c r="D7497" s="6" t="str">
        <f t="shared" si="117"/>
        <v>m</v>
      </c>
    </row>
    <row r="7498" spans="1:4" x14ac:dyDescent="0.2">
      <c r="A7498" s="6" t="s">
        <v>15163</v>
      </c>
      <c r="B7498" s="6" t="s">
        <v>28842</v>
      </c>
      <c r="C7498" s="6" t="s">
        <v>21</v>
      </c>
      <c r="D7498" s="6" t="str">
        <f t="shared" si="117"/>
        <v>m</v>
      </c>
    </row>
    <row r="7499" spans="1:4" x14ac:dyDescent="0.2">
      <c r="A7499" s="6" t="s">
        <v>7882</v>
      </c>
      <c r="B7499" s="6" t="s">
        <v>28843</v>
      </c>
      <c r="C7499" s="6" t="s">
        <v>21</v>
      </c>
      <c r="D7499" s="6" t="str">
        <f t="shared" si="117"/>
        <v>m</v>
      </c>
    </row>
    <row r="7500" spans="1:4" x14ac:dyDescent="0.2">
      <c r="A7500" s="6" t="s">
        <v>15164</v>
      </c>
      <c r="B7500" s="6" t="s">
        <v>28843</v>
      </c>
      <c r="C7500" s="6" t="s">
        <v>21</v>
      </c>
      <c r="D7500" s="6" t="str">
        <f t="shared" si="117"/>
        <v>m</v>
      </c>
    </row>
    <row r="7501" spans="1:4" x14ac:dyDescent="0.2">
      <c r="A7501" s="6" t="s">
        <v>7883</v>
      </c>
      <c r="B7501" s="6" t="s">
        <v>28844</v>
      </c>
      <c r="C7501" s="6" t="s">
        <v>21</v>
      </c>
      <c r="D7501" s="6" t="str">
        <f t="shared" si="117"/>
        <v>m</v>
      </c>
    </row>
    <row r="7502" spans="1:4" x14ac:dyDescent="0.2">
      <c r="A7502" s="6" t="s">
        <v>15165</v>
      </c>
      <c r="B7502" s="6" t="s">
        <v>28844</v>
      </c>
      <c r="C7502" s="6" t="s">
        <v>21</v>
      </c>
      <c r="D7502" s="6" t="str">
        <f t="shared" si="117"/>
        <v>m</v>
      </c>
    </row>
    <row r="7503" spans="1:4" x14ac:dyDescent="0.2">
      <c r="A7503" s="6" t="s">
        <v>7884</v>
      </c>
      <c r="B7503" s="6" t="s">
        <v>28845</v>
      </c>
      <c r="C7503" s="6" t="s">
        <v>21</v>
      </c>
      <c r="D7503" s="6" t="str">
        <f t="shared" si="117"/>
        <v>m</v>
      </c>
    </row>
    <row r="7504" spans="1:4" x14ac:dyDescent="0.2">
      <c r="A7504" s="6" t="s">
        <v>15166</v>
      </c>
      <c r="B7504" s="6" t="s">
        <v>28845</v>
      </c>
      <c r="C7504" s="6" t="s">
        <v>21</v>
      </c>
      <c r="D7504" s="6" t="str">
        <f t="shared" si="117"/>
        <v>m</v>
      </c>
    </row>
    <row r="7505" spans="1:4" x14ac:dyDescent="0.2">
      <c r="A7505" s="6" t="s">
        <v>7885</v>
      </c>
      <c r="B7505" s="6" t="s">
        <v>28846</v>
      </c>
      <c r="C7505" s="6" t="s">
        <v>21</v>
      </c>
      <c r="D7505" s="6" t="str">
        <f t="shared" si="117"/>
        <v>m</v>
      </c>
    </row>
    <row r="7506" spans="1:4" x14ac:dyDescent="0.2">
      <c r="A7506" s="6" t="s">
        <v>15167</v>
      </c>
      <c r="B7506" s="6" t="s">
        <v>28846</v>
      </c>
      <c r="C7506" s="6" t="s">
        <v>21</v>
      </c>
      <c r="D7506" s="6" t="str">
        <f t="shared" si="117"/>
        <v>m</v>
      </c>
    </row>
    <row r="7507" spans="1:4" x14ac:dyDescent="0.2">
      <c r="A7507" s="6" t="s">
        <v>7886</v>
      </c>
      <c r="B7507" s="6" t="s">
        <v>28847</v>
      </c>
      <c r="C7507" s="6" t="s">
        <v>21</v>
      </c>
      <c r="D7507" s="6" t="str">
        <f t="shared" si="117"/>
        <v>m</v>
      </c>
    </row>
    <row r="7508" spans="1:4" x14ac:dyDescent="0.2">
      <c r="A7508" s="6" t="s">
        <v>15168</v>
      </c>
      <c r="B7508" s="6" t="s">
        <v>28847</v>
      </c>
      <c r="C7508" s="6" t="s">
        <v>21</v>
      </c>
      <c r="D7508" s="6" t="str">
        <f t="shared" si="117"/>
        <v>m</v>
      </c>
    </row>
    <row r="7509" spans="1:4" x14ac:dyDescent="0.2">
      <c r="A7509" s="6" t="s">
        <v>7887</v>
      </c>
      <c r="B7509" s="6" t="s">
        <v>28848</v>
      </c>
      <c r="C7509" s="6" t="s">
        <v>21</v>
      </c>
      <c r="D7509" s="6" t="str">
        <f t="shared" si="117"/>
        <v>m</v>
      </c>
    </row>
    <row r="7510" spans="1:4" x14ac:dyDescent="0.2">
      <c r="A7510" s="6" t="s">
        <v>15169</v>
      </c>
      <c r="B7510" s="6" t="s">
        <v>28848</v>
      </c>
      <c r="C7510" s="6" t="s">
        <v>21</v>
      </c>
      <c r="D7510" s="6" t="str">
        <f t="shared" si="117"/>
        <v>m</v>
      </c>
    </row>
    <row r="7511" spans="1:4" x14ac:dyDescent="0.2">
      <c r="A7511" s="6" t="s">
        <v>7888</v>
      </c>
      <c r="B7511" s="6" t="s">
        <v>28849</v>
      </c>
      <c r="C7511" s="6" t="s">
        <v>21</v>
      </c>
      <c r="D7511" s="6" t="str">
        <f t="shared" si="117"/>
        <v>m</v>
      </c>
    </row>
    <row r="7512" spans="1:4" x14ac:dyDescent="0.2">
      <c r="A7512" s="6" t="s">
        <v>15170</v>
      </c>
      <c r="B7512" s="6" t="s">
        <v>28849</v>
      </c>
      <c r="C7512" s="6" t="s">
        <v>21</v>
      </c>
      <c r="D7512" s="6" t="str">
        <f t="shared" si="117"/>
        <v>m</v>
      </c>
    </row>
    <row r="7513" spans="1:4" x14ac:dyDescent="0.2">
      <c r="A7513" s="6" t="s">
        <v>7889</v>
      </c>
      <c r="B7513" s="6" t="s">
        <v>28850</v>
      </c>
      <c r="C7513" s="6" t="s">
        <v>21</v>
      </c>
      <c r="D7513" s="6" t="str">
        <f t="shared" si="117"/>
        <v>m</v>
      </c>
    </row>
    <row r="7514" spans="1:4" x14ac:dyDescent="0.2">
      <c r="A7514" s="6" t="s">
        <v>15171</v>
      </c>
      <c r="B7514" s="6" t="s">
        <v>28850</v>
      </c>
      <c r="C7514" s="6" t="s">
        <v>21</v>
      </c>
      <c r="D7514" s="6" t="str">
        <f t="shared" si="117"/>
        <v>m</v>
      </c>
    </row>
    <row r="7515" spans="1:4" x14ac:dyDescent="0.2">
      <c r="A7515" s="6" t="s">
        <v>7890</v>
      </c>
      <c r="B7515" s="6" t="s">
        <v>28851</v>
      </c>
      <c r="C7515" s="6" t="s">
        <v>21</v>
      </c>
      <c r="D7515" s="6" t="str">
        <f t="shared" si="117"/>
        <v>m</v>
      </c>
    </row>
    <row r="7516" spans="1:4" x14ac:dyDescent="0.2">
      <c r="A7516" s="6" t="s">
        <v>15172</v>
      </c>
      <c r="B7516" s="6" t="s">
        <v>28851</v>
      </c>
      <c r="C7516" s="6" t="s">
        <v>21</v>
      </c>
      <c r="D7516" s="6" t="str">
        <f t="shared" si="117"/>
        <v>m</v>
      </c>
    </row>
    <row r="7517" spans="1:4" x14ac:dyDescent="0.2">
      <c r="A7517" s="6" t="s">
        <v>7891</v>
      </c>
      <c r="B7517" s="6" t="s">
        <v>28852</v>
      </c>
      <c r="C7517" s="6" t="s">
        <v>21</v>
      </c>
      <c r="D7517" s="6" t="str">
        <f t="shared" si="117"/>
        <v>m</v>
      </c>
    </row>
    <row r="7518" spans="1:4" x14ac:dyDescent="0.2">
      <c r="A7518" s="6" t="s">
        <v>15173</v>
      </c>
      <c r="B7518" s="6" t="s">
        <v>28852</v>
      </c>
      <c r="C7518" s="6" t="s">
        <v>21</v>
      </c>
      <c r="D7518" s="6" t="str">
        <f t="shared" si="117"/>
        <v>m</v>
      </c>
    </row>
    <row r="7519" spans="1:4" x14ac:dyDescent="0.2">
      <c r="A7519" s="6" t="s">
        <v>7892</v>
      </c>
      <c r="B7519" s="6" t="s">
        <v>28853</v>
      </c>
      <c r="C7519" s="6" t="s">
        <v>21</v>
      </c>
      <c r="D7519" s="6" t="str">
        <f t="shared" si="117"/>
        <v>m</v>
      </c>
    </row>
    <row r="7520" spans="1:4" x14ac:dyDescent="0.2">
      <c r="A7520" s="6" t="s">
        <v>15174</v>
      </c>
      <c r="B7520" s="6" t="s">
        <v>28853</v>
      </c>
      <c r="C7520" s="6" t="s">
        <v>21</v>
      </c>
      <c r="D7520" s="6" t="str">
        <f t="shared" si="117"/>
        <v>m</v>
      </c>
    </row>
    <row r="7521" spans="1:4" x14ac:dyDescent="0.2">
      <c r="A7521" s="6" t="s">
        <v>7893</v>
      </c>
      <c r="B7521" s="6" t="s">
        <v>28854</v>
      </c>
      <c r="C7521" s="6" t="s">
        <v>21</v>
      </c>
      <c r="D7521" s="6" t="str">
        <f t="shared" si="117"/>
        <v>m</v>
      </c>
    </row>
    <row r="7522" spans="1:4" x14ac:dyDescent="0.2">
      <c r="A7522" s="6" t="s">
        <v>15175</v>
      </c>
      <c r="B7522" s="6" t="s">
        <v>28854</v>
      </c>
      <c r="C7522" s="6" t="s">
        <v>21</v>
      </c>
      <c r="D7522" s="6" t="str">
        <f t="shared" si="117"/>
        <v>m</v>
      </c>
    </row>
    <row r="7523" spans="1:4" x14ac:dyDescent="0.2">
      <c r="A7523" s="6" t="s">
        <v>7894</v>
      </c>
      <c r="B7523" s="6" t="s">
        <v>28855</v>
      </c>
      <c r="C7523" s="6" t="s">
        <v>21</v>
      </c>
      <c r="D7523" s="6" t="str">
        <f t="shared" si="117"/>
        <v>m</v>
      </c>
    </row>
    <row r="7524" spans="1:4" x14ac:dyDescent="0.2">
      <c r="A7524" s="6" t="s">
        <v>15176</v>
      </c>
      <c r="B7524" s="6" t="s">
        <v>28855</v>
      </c>
      <c r="C7524" s="6" t="s">
        <v>21</v>
      </c>
      <c r="D7524" s="6" t="str">
        <f t="shared" si="117"/>
        <v>m</v>
      </c>
    </row>
    <row r="7525" spans="1:4" x14ac:dyDescent="0.2">
      <c r="A7525" s="6" t="s">
        <v>7895</v>
      </c>
      <c r="B7525" s="6" t="s">
        <v>28856</v>
      </c>
      <c r="C7525" s="6" t="s">
        <v>21</v>
      </c>
      <c r="D7525" s="6" t="str">
        <f t="shared" si="117"/>
        <v>m</v>
      </c>
    </row>
    <row r="7526" spans="1:4" x14ac:dyDescent="0.2">
      <c r="A7526" s="6" t="s">
        <v>15177</v>
      </c>
      <c r="B7526" s="6" t="s">
        <v>28856</v>
      </c>
      <c r="C7526" s="6" t="s">
        <v>21</v>
      </c>
      <c r="D7526" s="6" t="str">
        <f t="shared" si="117"/>
        <v>m</v>
      </c>
    </row>
    <row r="7527" spans="1:4" x14ac:dyDescent="0.2">
      <c r="A7527" s="6" t="s">
        <v>7896</v>
      </c>
      <c r="B7527" s="6" t="s">
        <v>28857</v>
      </c>
      <c r="C7527" s="6" t="s">
        <v>21</v>
      </c>
      <c r="D7527" s="6" t="str">
        <f t="shared" si="117"/>
        <v>m</v>
      </c>
    </row>
    <row r="7528" spans="1:4" x14ac:dyDescent="0.2">
      <c r="A7528" s="6" t="s">
        <v>15178</v>
      </c>
      <c r="B7528" s="6" t="s">
        <v>28857</v>
      </c>
      <c r="C7528" s="6" t="s">
        <v>21</v>
      </c>
      <c r="D7528" s="6" t="str">
        <f t="shared" si="117"/>
        <v>m</v>
      </c>
    </row>
    <row r="7529" spans="1:4" x14ac:dyDescent="0.2">
      <c r="A7529" s="6" t="s">
        <v>7897</v>
      </c>
      <c r="B7529" s="6" t="s">
        <v>28858</v>
      </c>
      <c r="C7529" s="6" t="s">
        <v>21</v>
      </c>
      <c r="D7529" s="6" t="str">
        <f t="shared" si="117"/>
        <v>m</v>
      </c>
    </row>
    <row r="7530" spans="1:4" x14ac:dyDescent="0.2">
      <c r="A7530" s="6" t="s">
        <v>15179</v>
      </c>
      <c r="B7530" s="6" t="s">
        <v>28858</v>
      </c>
      <c r="C7530" s="6" t="s">
        <v>21</v>
      </c>
      <c r="D7530" s="6" t="str">
        <f t="shared" si="117"/>
        <v>m</v>
      </c>
    </row>
    <row r="7531" spans="1:4" x14ac:dyDescent="0.2">
      <c r="A7531" s="6" t="s">
        <v>7898</v>
      </c>
      <c r="B7531" s="6" t="s">
        <v>28859</v>
      </c>
      <c r="C7531" s="6" t="s">
        <v>21</v>
      </c>
      <c r="D7531" s="6" t="str">
        <f t="shared" si="117"/>
        <v>m</v>
      </c>
    </row>
    <row r="7532" spans="1:4" x14ac:dyDescent="0.2">
      <c r="A7532" s="6" t="s">
        <v>15180</v>
      </c>
      <c r="B7532" s="6" t="s">
        <v>28859</v>
      </c>
      <c r="C7532" s="6" t="s">
        <v>21</v>
      </c>
      <c r="D7532" s="6" t="str">
        <f t="shared" si="117"/>
        <v>m</v>
      </c>
    </row>
    <row r="7533" spans="1:4" x14ac:dyDescent="0.2">
      <c r="A7533" s="6" t="s">
        <v>7899</v>
      </c>
      <c r="B7533" s="6" t="s">
        <v>28860</v>
      </c>
      <c r="C7533" s="6" t="s">
        <v>21</v>
      </c>
      <c r="D7533" s="6" t="str">
        <f t="shared" si="117"/>
        <v>m</v>
      </c>
    </row>
    <row r="7534" spans="1:4" x14ac:dyDescent="0.2">
      <c r="A7534" s="6" t="s">
        <v>15181</v>
      </c>
      <c r="B7534" s="6" t="s">
        <v>28860</v>
      </c>
      <c r="C7534" s="6" t="s">
        <v>21</v>
      </c>
      <c r="D7534" s="6" t="str">
        <f t="shared" si="117"/>
        <v>m</v>
      </c>
    </row>
    <row r="7535" spans="1:4" x14ac:dyDescent="0.2">
      <c r="A7535" s="6" t="s">
        <v>7900</v>
      </c>
      <c r="B7535" s="6" t="s">
        <v>28861</v>
      </c>
      <c r="C7535" s="6" t="s">
        <v>21</v>
      </c>
      <c r="D7535" s="6" t="str">
        <f t="shared" si="117"/>
        <v>m</v>
      </c>
    </row>
    <row r="7536" spans="1:4" x14ac:dyDescent="0.2">
      <c r="A7536" s="6" t="s">
        <v>15182</v>
      </c>
      <c r="B7536" s="6" t="s">
        <v>28861</v>
      </c>
      <c r="C7536" s="6" t="s">
        <v>21</v>
      </c>
      <c r="D7536" s="6" t="str">
        <f t="shared" si="117"/>
        <v>m</v>
      </c>
    </row>
    <row r="7537" spans="1:4" x14ac:dyDescent="0.2">
      <c r="A7537" s="6" t="s">
        <v>7901</v>
      </c>
      <c r="B7537" s="6" t="s">
        <v>28862</v>
      </c>
      <c r="C7537" s="6" t="s">
        <v>21</v>
      </c>
      <c r="D7537" s="6" t="str">
        <f t="shared" si="117"/>
        <v>m</v>
      </c>
    </row>
    <row r="7538" spans="1:4" x14ac:dyDescent="0.2">
      <c r="A7538" s="6" t="s">
        <v>15183</v>
      </c>
      <c r="B7538" s="6" t="s">
        <v>28862</v>
      </c>
      <c r="C7538" s="6" t="s">
        <v>21</v>
      </c>
      <c r="D7538" s="6" t="str">
        <f t="shared" si="117"/>
        <v>m</v>
      </c>
    </row>
    <row r="7539" spans="1:4" x14ac:dyDescent="0.2">
      <c r="A7539" s="6" t="s">
        <v>7902</v>
      </c>
      <c r="B7539" s="6" t="s">
        <v>28863</v>
      </c>
      <c r="C7539" s="6" t="s">
        <v>21</v>
      </c>
      <c r="D7539" s="6" t="str">
        <f t="shared" si="117"/>
        <v>m</v>
      </c>
    </row>
    <row r="7540" spans="1:4" x14ac:dyDescent="0.2">
      <c r="A7540" s="6" t="s">
        <v>15184</v>
      </c>
      <c r="B7540" s="6" t="s">
        <v>28863</v>
      </c>
      <c r="C7540" s="6" t="s">
        <v>21</v>
      </c>
      <c r="D7540" s="6" t="str">
        <f t="shared" si="117"/>
        <v>m</v>
      </c>
    </row>
    <row r="7541" spans="1:4" x14ac:dyDescent="0.2">
      <c r="A7541" s="6" t="s">
        <v>7903</v>
      </c>
      <c r="B7541" s="6" t="s">
        <v>28864</v>
      </c>
      <c r="C7541" s="6" t="s">
        <v>21</v>
      </c>
      <c r="D7541" s="6" t="str">
        <f t="shared" si="117"/>
        <v>m</v>
      </c>
    </row>
    <row r="7542" spans="1:4" x14ac:dyDescent="0.2">
      <c r="A7542" s="6" t="s">
        <v>15185</v>
      </c>
      <c r="B7542" s="6" t="s">
        <v>28864</v>
      </c>
      <c r="C7542" s="6" t="s">
        <v>21</v>
      </c>
      <c r="D7542" s="6" t="str">
        <f t="shared" si="117"/>
        <v>m</v>
      </c>
    </row>
    <row r="7543" spans="1:4" x14ac:dyDescent="0.2">
      <c r="A7543" s="6" t="s">
        <v>7904</v>
      </c>
      <c r="B7543" s="6" t="s">
        <v>28865</v>
      </c>
      <c r="C7543" s="6" t="s">
        <v>21</v>
      </c>
      <c r="D7543" s="6" t="str">
        <f t="shared" si="117"/>
        <v>m</v>
      </c>
    </row>
    <row r="7544" spans="1:4" x14ac:dyDescent="0.2">
      <c r="A7544" s="6" t="s">
        <v>15186</v>
      </c>
      <c r="B7544" s="6" t="s">
        <v>28865</v>
      </c>
      <c r="C7544" s="6" t="s">
        <v>21</v>
      </c>
      <c r="D7544" s="6" t="str">
        <f t="shared" si="117"/>
        <v>m</v>
      </c>
    </row>
    <row r="7545" spans="1:4" x14ac:dyDescent="0.2">
      <c r="A7545" s="6" t="s">
        <v>7905</v>
      </c>
      <c r="B7545" s="6" t="s">
        <v>28866</v>
      </c>
      <c r="C7545" s="6" t="s">
        <v>21</v>
      </c>
      <c r="D7545" s="6" t="str">
        <f t="shared" si="117"/>
        <v>m</v>
      </c>
    </row>
    <row r="7546" spans="1:4" x14ac:dyDescent="0.2">
      <c r="A7546" s="6" t="s">
        <v>15187</v>
      </c>
      <c r="B7546" s="6" t="s">
        <v>28866</v>
      </c>
      <c r="C7546" s="6" t="s">
        <v>21</v>
      </c>
      <c r="D7546" s="6" t="str">
        <f t="shared" si="117"/>
        <v>m</v>
      </c>
    </row>
    <row r="7547" spans="1:4" x14ac:dyDescent="0.2">
      <c r="A7547" s="6" t="s">
        <v>7906</v>
      </c>
      <c r="B7547" s="6" t="s">
        <v>28867</v>
      </c>
      <c r="C7547" s="6" t="s">
        <v>21</v>
      </c>
      <c r="D7547" s="6" t="str">
        <f t="shared" si="117"/>
        <v>m</v>
      </c>
    </row>
    <row r="7548" spans="1:4" x14ac:dyDescent="0.2">
      <c r="A7548" s="6" t="s">
        <v>15188</v>
      </c>
      <c r="B7548" s="6" t="s">
        <v>28867</v>
      </c>
      <c r="C7548" s="6" t="s">
        <v>21</v>
      </c>
      <c r="D7548" s="6" t="str">
        <f t="shared" si="117"/>
        <v>m</v>
      </c>
    </row>
    <row r="7549" spans="1:4" x14ac:dyDescent="0.2">
      <c r="A7549" s="6" t="s">
        <v>7907</v>
      </c>
      <c r="B7549" s="6" t="s">
        <v>28868</v>
      </c>
      <c r="C7549" s="6" t="s">
        <v>21</v>
      </c>
      <c r="D7549" s="6" t="str">
        <f t="shared" si="117"/>
        <v>m</v>
      </c>
    </row>
    <row r="7550" spans="1:4" x14ac:dyDescent="0.2">
      <c r="A7550" s="6" t="s">
        <v>15189</v>
      </c>
      <c r="B7550" s="6" t="s">
        <v>28868</v>
      </c>
      <c r="C7550" s="6" t="s">
        <v>21</v>
      </c>
      <c r="D7550" s="6" t="str">
        <f t="shared" si="117"/>
        <v>m</v>
      </c>
    </row>
    <row r="7551" spans="1:4" x14ac:dyDescent="0.2">
      <c r="A7551" s="6" t="s">
        <v>7908</v>
      </c>
      <c r="B7551" s="6" t="s">
        <v>28869</v>
      </c>
      <c r="C7551" s="6" t="s">
        <v>21</v>
      </c>
      <c r="D7551" s="6" t="str">
        <f t="shared" si="117"/>
        <v>m</v>
      </c>
    </row>
    <row r="7552" spans="1:4" x14ac:dyDescent="0.2">
      <c r="A7552" s="6" t="s">
        <v>15190</v>
      </c>
      <c r="B7552" s="6" t="s">
        <v>28869</v>
      </c>
      <c r="C7552" s="6" t="s">
        <v>21</v>
      </c>
      <c r="D7552" s="6" t="str">
        <f t="shared" si="117"/>
        <v>m</v>
      </c>
    </row>
    <row r="7553" spans="1:4" x14ac:dyDescent="0.2">
      <c r="A7553" s="6" t="s">
        <v>7909</v>
      </c>
      <c r="B7553" s="6" t="s">
        <v>28870</v>
      </c>
      <c r="C7553" s="6" t="s">
        <v>21</v>
      </c>
      <c r="D7553" s="6" t="str">
        <f t="shared" si="117"/>
        <v>m</v>
      </c>
    </row>
    <row r="7554" spans="1:4" x14ac:dyDescent="0.2">
      <c r="A7554" s="6" t="s">
        <v>15191</v>
      </c>
      <c r="B7554" s="6" t="s">
        <v>28870</v>
      </c>
      <c r="C7554" s="6" t="s">
        <v>21</v>
      </c>
      <c r="D7554" s="6" t="str">
        <f t="shared" ref="D7554:D7617" si="118">LOWER(C7554)</f>
        <v>m</v>
      </c>
    </row>
    <row r="7555" spans="1:4" x14ac:dyDescent="0.2">
      <c r="A7555" s="6" t="s">
        <v>7910</v>
      </c>
      <c r="B7555" s="6" t="s">
        <v>28871</v>
      </c>
      <c r="C7555" s="6" t="s">
        <v>21</v>
      </c>
      <c r="D7555" s="6" t="str">
        <f t="shared" si="118"/>
        <v>m</v>
      </c>
    </row>
    <row r="7556" spans="1:4" x14ac:dyDescent="0.2">
      <c r="A7556" s="6" t="s">
        <v>15192</v>
      </c>
      <c r="B7556" s="6" t="s">
        <v>28871</v>
      </c>
      <c r="C7556" s="6" t="s">
        <v>21</v>
      </c>
      <c r="D7556" s="6" t="str">
        <f t="shared" si="118"/>
        <v>m</v>
      </c>
    </row>
    <row r="7557" spans="1:4" x14ac:dyDescent="0.2">
      <c r="A7557" s="6" t="s">
        <v>7911</v>
      </c>
      <c r="B7557" s="6" t="s">
        <v>28872</v>
      </c>
      <c r="C7557" s="6" t="s">
        <v>21</v>
      </c>
      <c r="D7557" s="6" t="str">
        <f t="shared" si="118"/>
        <v>m</v>
      </c>
    </row>
    <row r="7558" spans="1:4" x14ac:dyDescent="0.2">
      <c r="A7558" s="6" t="s">
        <v>15193</v>
      </c>
      <c r="B7558" s="6" t="s">
        <v>28872</v>
      </c>
      <c r="C7558" s="6" t="s">
        <v>21</v>
      </c>
      <c r="D7558" s="6" t="str">
        <f t="shared" si="118"/>
        <v>m</v>
      </c>
    </row>
    <row r="7559" spans="1:4" x14ac:dyDescent="0.2">
      <c r="A7559" s="6" t="s">
        <v>7912</v>
      </c>
      <c r="B7559" s="6" t="s">
        <v>28873</v>
      </c>
      <c r="C7559" s="6" t="s">
        <v>21</v>
      </c>
      <c r="D7559" s="6" t="str">
        <f t="shared" si="118"/>
        <v>m</v>
      </c>
    </row>
    <row r="7560" spans="1:4" x14ac:dyDescent="0.2">
      <c r="A7560" s="6" t="s">
        <v>15194</v>
      </c>
      <c r="B7560" s="6" t="s">
        <v>28873</v>
      </c>
      <c r="C7560" s="6" t="s">
        <v>21</v>
      </c>
      <c r="D7560" s="6" t="str">
        <f t="shared" si="118"/>
        <v>m</v>
      </c>
    </row>
    <row r="7561" spans="1:4" x14ac:dyDescent="0.2">
      <c r="A7561" s="6" t="s">
        <v>7913</v>
      </c>
      <c r="B7561" s="6" t="s">
        <v>28874</v>
      </c>
      <c r="C7561" s="6" t="s">
        <v>21</v>
      </c>
      <c r="D7561" s="6" t="str">
        <f t="shared" si="118"/>
        <v>m</v>
      </c>
    </row>
    <row r="7562" spans="1:4" x14ac:dyDescent="0.2">
      <c r="A7562" s="6" t="s">
        <v>15195</v>
      </c>
      <c r="B7562" s="6" t="s">
        <v>28874</v>
      </c>
      <c r="C7562" s="6" t="s">
        <v>21</v>
      </c>
      <c r="D7562" s="6" t="str">
        <f t="shared" si="118"/>
        <v>m</v>
      </c>
    </row>
    <row r="7563" spans="1:4" x14ac:dyDescent="0.2">
      <c r="A7563" s="6" t="s">
        <v>7914</v>
      </c>
      <c r="B7563" s="6" t="s">
        <v>28875</v>
      </c>
      <c r="C7563" s="6" t="s">
        <v>21</v>
      </c>
      <c r="D7563" s="6" t="str">
        <f t="shared" si="118"/>
        <v>m</v>
      </c>
    </row>
    <row r="7564" spans="1:4" x14ac:dyDescent="0.2">
      <c r="A7564" s="6" t="s">
        <v>15196</v>
      </c>
      <c r="B7564" s="6" t="s">
        <v>28875</v>
      </c>
      <c r="C7564" s="6" t="s">
        <v>21</v>
      </c>
      <c r="D7564" s="6" t="str">
        <f t="shared" si="118"/>
        <v>m</v>
      </c>
    </row>
    <row r="7565" spans="1:4" x14ac:dyDescent="0.2">
      <c r="A7565" s="6" t="s">
        <v>7915</v>
      </c>
      <c r="B7565" s="6" t="s">
        <v>28876</v>
      </c>
      <c r="C7565" s="6" t="s">
        <v>21</v>
      </c>
      <c r="D7565" s="6" t="str">
        <f t="shared" si="118"/>
        <v>m</v>
      </c>
    </row>
    <row r="7566" spans="1:4" x14ac:dyDescent="0.2">
      <c r="A7566" s="6" t="s">
        <v>15197</v>
      </c>
      <c r="B7566" s="6" t="s">
        <v>28876</v>
      </c>
      <c r="C7566" s="6" t="s">
        <v>21</v>
      </c>
      <c r="D7566" s="6" t="str">
        <f t="shared" si="118"/>
        <v>m</v>
      </c>
    </row>
    <row r="7567" spans="1:4" x14ac:dyDescent="0.2">
      <c r="A7567" s="6" t="s">
        <v>7916</v>
      </c>
      <c r="B7567" s="6" t="s">
        <v>28877</v>
      </c>
      <c r="C7567" s="6" t="s">
        <v>21</v>
      </c>
      <c r="D7567" s="6" t="str">
        <f t="shared" si="118"/>
        <v>m</v>
      </c>
    </row>
    <row r="7568" spans="1:4" x14ac:dyDescent="0.2">
      <c r="A7568" s="6" t="s">
        <v>15198</v>
      </c>
      <c r="B7568" s="6" t="s">
        <v>28877</v>
      </c>
      <c r="C7568" s="6" t="s">
        <v>21</v>
      </c>
      <c r="D7568" s="6" t="str">
        <f t="shared" si="118"/>
        <v>m</v>
      </c>
    </row>
    <row r="7569" spans="1:4" x14ac:dyDescent="0.2">
      <c r="A7569" s="6" t="s">
        <v>7917</v>
      </c>
      <c r="B7569" s="6" t="s">
        <v>28878</v>
      </c>
      <c r="C7569" s="6" t="s">
        <v>21</v>
      </c>
      <c r="D7569" s="6" t="str">
        <f t="shared" si="118"/>
        <v>m</v>
      </c>
    </row>
    <row r="7570" spans="1:4" x14ac:dyDescent="0.2">
      <c r="A7570" s="6" t="s">
        <v>15199</v>
      </c>
      <c r="B7570" s="6" t="s">
        <v>28878</v>
      </c>
      <c r="C7570" s="6" t="s">
        <v>21</v>
      </c>
      <c r="D7570" s="6" t="str">
        <f t="shared" si="118"/>
        <v>m</v>
      </c>
    </row>
    <row r="7571" spans="1:4" x14ac:dyDescent="0.2">
      <c r="A7571" s="6" t="s">
        <v>7918</v>
      </c>
      <c r="B7571" s="6" t="s">
        <v>28879</v>
      </c>
      <c r="C7571" s="6" t="s">
        <v>21</v>
      </c>
      <c r="D7571" s="6" t="str">
        <f t="shared" si="118"/>
        <v>m</v>
      </c>
    </row>
    <row r="7572" spans="1:4" x14ac:dyDescent="0.2">
      <c r="A7572" s="6" t="s">
        <v>15200</v>
      </c>
      <c r="B7572" s="6" t="s">
        <v>28879</v>
      </c>
      <c r="C7572" s="6" t="s">
        <v>21</v>
      </c>
      <c r="D7572" s="6" t="str">
        <f t="shared" si="118"/>
        <v>m</v>
      </c>
    </row>
    <row r="7573" spans="1:4" x14ac:dyDescent="0.2">
      <c r="A7573" s="6" t="s">
        <v>7919</v>
      </c>
      <c r="B7573" s="6" t="s">
        <v>28880</v>
      </c>
      <c r="C7573" s="6" t="s">
        <v>21</v>
      </c>
      <c r="D7573" s="6" t="str">
        <f t="shared" si="118"/>
        <v>m</v>
      </c>
    </row>
    <row r="7574" spans="1:4" x14ac:dyDescent="0.2">
      <c r="A7574" s="6" t="s">
        <v>15201</v>
      </c>
      <c r="B7574" s="6" t="s">
        <v>28880</v>
      </c>
      <c r="C7574" s="6" t="s">
        <v>21</v>
      </c>
      <c r="D7574" s="6" t="str">
        <f t="shared" si="118"/>
        <v>m</v>
      </c>
    </row>
    <row r="7575" spans="1:4" x14ac:dyDescent="0.2">
      <c r="A7575" s="6" t="s">
        <v>7920</v>
      </c>
      <c r="B7575" s="6" t="s">
        <v>28881</v>
      </c>
      <c r="C7575" s="6" t="s">
        <v>21</v>
      </c>
      <c r="D7575" s="6" t="str">
        <f t="shared" si="118"/>
        <v>m</v>
      </c>
    </row>
    <row r="7576" spans="1:4" x14ac:dyDescent="0.2">
      <c r="A7576" s="6" t="s">
        <v>15202</v>
      </c>
      <c r="B7576" s="6" t="s">
        <v>28881</v>
      </c>
      <c r="C7576" s="6" t="s">
        <v>21</v>
      </c>
      <c r="D7576" s="6" t="str">
        <f t="shared" si="118"/>
        <v>m</v>
      </c>
    </row>
    <row r="7577" spans="1:4" x14ac:dyDescent="0.2">
      <c r="A7577" s="6" t="s">
        <v>7921</v>
      </c>
      <c r="B7577" s="6" t="s">
        <v>28882</v>
      </c>
      <c r="C7577" s="6" t="s">
        <v>21</v>
      </c>
      <c r="D7577" s="6" t="str">
        <f t="shared" si="118"/>
        <v>m</v>
      </c>
    </row>
    <row r="7578" spans="1:4" x14ac:dyDescent="0.2">
      <c r="A7578" s="6" t="s">
        <v>15203</v>
      </c>
      <c r="B7578" s="6" t="s">
        <v>28882</v>
      </c>
      <c r="C7578" s="6" t="s">
        <v>21</v>
      </c>
      <c r="D7578" s="6" t="str">
        <f t="shared" si="118"/>
        <v>m</v>
      </c>
    </row>
    <row r="7579" spans="1:4" x14ac:dyDescent="0.2">
      <c r="A7579" s="6" t="s">
        <v>7922</v>
      </c>
      <c r="B7579" s="6" t="s">
        <v>28883</v>
      </c>
      <c r="C7579" s="6" t="s">
        <v>21</v>
      </c>
      <c r="D7579" s="6" t="str">
        <f t="shared" si="118"/>
        <v>m</v>
      </c>
    </row>
    <row r="7580" spans="1:4" x14ac:dyDescent="0.2">
      <c r="A7580" s="6" t="s">
        <v>15204</v>
      </c>
      <c r="B7580" s="6" t="s">
        <v>28883</v>
      </c>
      <c r="C7580" s="6" t="s">
        <v>21</v>
      </c>
      <c r="D7580" s="6" t="str">
        <f t="shared" si="118"/>
        <v>m</v>
      </c>
    </row>
    <row r="7581" spans="1:4" x14ac:dyDescent="0.2">
      <c r="A7581" s="6" t="s">
        <v>7923</v>
      </c>
      <c r="B7581" s="6" t="s">
        <v>28884</v>
      </c>
      <c r="C7581" s="6" t="s">
        <v>21</v>
      </c>
      <c r="D7581" s="6" t="str">
        <f t="shared" si="118"/>
        <v>m</v>
      </c>
    </row>
    <row r="7582" spans="1:4" x14ac:dyDescent="0.2">
      <c r="A7582" s="6" t="s">
        <v>15205</v>
      </c>
      <c r="B7582" s="6" t="s">
        <v>28884</v>
      </c>
      <c r="C7582" s="6" t="s">
        <v>21</v>
      </c>
      <c r="D7582" s="6" t="str">
        <f t="shared" si="118"/>
        <v>m</v>
      </c>
    </row>
    <row r="7583" spans="1:4" x14ac:dyDescent="0.2">
      <c r="A7583" s="6" t="s">
        <v>7924</v>
      </c>
      <c r="B7583" s="6" t="s">
        <v>28885</v>
      </c>
      <c r="C7583" s="6" t="s">
        <v>21</v>
      </c>
      <c r="D7583" s="6" t="str">
        <f t="shared" si="118"/>
        <v>m</v>
      </c>
    </row>
    <row r="7584" spans="1:4" x14ac:dyDescent="0.2">
      <c r="A7584" s="6" t="s">
        <v>15206</v>
      </c>
      <c r="B7584" s="6" t="s">
        <v>28885</v>
      </c>
      <c r="C7584" s="6" t="s">
        <v>21</v>
      </c>
      <c r="D7584" s="6" t="str">
        <f t="shared" si="118"/>
        <v>m</v>
      </c>
    </row>
    <row r="7585" spans="1:4" x14ac:dyDescent="0.2">
      <c r="A7585" s="6" t="s">
        <v>7925</v>
      </c>
      <c r="B7585" s="6" t="s">
        <v>28886</v>
      </c>
      <c r="C7585" s="6" t="s">
        <v>21</v>
      </c>
      <c r="D7585" s="6" t="str">
        <f t="shared" si="118"/>
        <v>m</v>
      </c>
    </row>
    <row r="7586" spans="1:4" x14ac:dyDescent="0.2">
      <c r="A7586" s="6" t="s">
        <v>15207</v>
      </c>
      <c r="B7586" s="6" t="s">
        <v>28886</v>
      </c>
      <c r="C7586" s="6" t="s">
        <v>21</v>
      </c>
      <c r="D7586" s="6" t="str">
        <f t="shared" si="118"/>
        <v>m</v>
      </c>
    </row>
    <row r="7587" spans="1:4" x14ac:dyDescent="0.2">
      <c r="A7587" s="6" t="s">
        <v>7926</v>
      </c>
      <c r="B7587" s="6" t="s">
        <v>28887</v>
      </c>
      <c r="C7587" s="6" t="s">
        <v>21</v>
      </c>
      <c r="D7587" s="6" t="str">
        <f t="shared" si="118"/>
        <v>m</v>
      </c>
    </row>
    <row r="7588" spans="1:4" x14ac:dyDescent="0.2">
      <c r="A7588" s="6" t="s">
        <v>15208</v>
      </c>
      <c r="B7588" s="6" t="s">
        <v>28887</v>
      </c>
      <c r="C7588" s="6" t="s">
        <v>21</v>
      </c>
      <c r="D7588" s="6" t="str">
        <f t="shared" si="118"/>
        <v>m</v>
      </c>
    </row>
    <row r="7589" spans="1:4" x14ac:dyDescent="0.2">
      <c r="A7589" s="6" t="s">
        <v>7927</v>
      </c>
      <c r="B7589" s="6" t="s">
        <v>28888</v>
      </c>
      <c r="C7589" s="6" t="s">
        <v>21</v>
      </c>
      <c r="D7589" s="6" t="str">
        <f t="shared" si="118"/>
        <v>m</v>
      </c>
    </row>
    <row r="7590" spans="1:4" x14ac:dyDescent="0.2">
      <c r="A7590" s="6" t="s">
        <v>15209</v>
      </c>
      <c r="B7590" s="6" t="s">
        <v>28888</v>
      </c>
      <c r="C7590" s="6" t="s">
        <v>21</v>
      </c>
      <c r="D7590" s="6" t="str">
        <f t="shared" si="118"/>
        <v>m</v>
      </c>
    </row>
    <row r="7591" spans="1:4" x14ac:dyDescent="0.2">
      <c r="A7591" s="6" t="s">
        <v>7928</v>
      </c>
      <c r="B7591" s="6" t="s">
        <v>28889</v>
      </c>
      <c r="C7591" s="6" t="s">
        <v>21</v>
      </c>
      <c r="D7591" s="6" t="str">
        <f t="shared" si="118"/>
        <v>m</v>
      </c>
    </row>
    <row r="7592" spans="1:4" x14ac:dyDescent="0.2">
      <c r="A7592" s="6" t="s">
        <v>15210</v>
      </c>
      <c r="B7592" s="6" t="s">
        <v>28889</v>
      </c>
      <c r="C7592" s="6" t="s">
        <v>21</v>
      </c>
      <c r="D7592" s="6" t="str">
        <f t="shared" si="118"/>
        <v>m</v>
      </c>
    </row>
    <row r="7593" spans="1:4" x14ac:dyDescent="0.2">
      <c r="A7593" s="6" t="s">
        <v>7929</v>
      </c>
      <c r="B7593" s="6" t="s">
        <v>28890</v>
      </c>
      <c r="C7593" s="6" t="s">
        <v>21</v>
      </c>
      <c r="D7593" s="6" t="str">
        <f t="shared" si="118"/>
        <v>m</v>
      </c>
    </row>
    <row r="7594" spans="1:4" x14ac:dyDescent="0.2">
      <c r="A7594" s="6" t="s">
        <v>15211</v>
      </c>
      <c r="B7594" s="6" t="s">
        <v>28890</v>
      </c>
      <c r="C7594" s="6" t="s">
        <v>21</v>
      </c>
      <c r="D7594" s="6" t="str">
        <f t="shared" si="118"/>
        <v>m</v>
      </c>
    </row>
    <row r="7595" spans="1:4" x14ac:dyDescent="0.2">
      <c r="A7595" s="6" t="s">
        <v>7930</v>
      </c>
      <c r="B7595" s="6" t="s">
        <v>28891</v>
      </c>
      <c r="C7595" s="6" t="s">
        <v>21</v>
      </c>
      <c r="D7595" s="6" t="str">
        <f t="shared" si="118"/>
        <v>m</v>
      </c>
    </row>
    <row r="7596" spans="1:4" x14ac:dyDescent="0.2">
      <c r="A7596" s="6" t="s">
        <v>15212</v>
      </c>
      <c r="B7596" s="6" t="s">
        <v>28891</v>
      </c>
      <c r="C7596" s="6" t="s">
        <v>21</v>
      </c>
      <c r="D7596" s="6" t="str">
        <f t="shared" si="118"/>
        <v>m</v>
      </c>
    </row>
    <row r="7597" spans="1:4" x14ac:dyDescent="0.2">
      <c r="A7597" s="6" t="s">
        <v>7931</v>
      </c>
      <c r="B7597" s="6" t="s">
        <v>28892</v>
      </c>
      <c r="C7597" s="6" t="s">
        <v>21</v>
      </c>
      <c r="D7597" s="6" t="str">
        <f t="shared" si="118"/>
        <v>m</v>
      </c>
    </row>
    <row r="7598" spans="1:4" x14ac:dyDescent="0.2">
      <c r="A7598" s="6" t="s">
        <v>15213</v>
      </c>
      <c r="B7598" s="6" t="s">
        <v>28892</v>
      </c>
      <c r="C7598" s="6" t="s">
        <v>21</v>
      </c>
      <c r="D7598" s="6" t="str">
        <f t="shared" si="118"/>
        <v>m</v>
      </c>
    </row>
    <row r="7599" spans="1:4" x14ac:dyDescent="0.2">
      <c r="A7599" s="6" t="s">
        <v>7932</v>
      </c>
      <c r="B7599" s="6" t="s">
        <v>28893</v>
      </c>
      <c r="C7599" s="6" t="s">
        <v>21</v>
      </c>
      <c r="D7599" s="6" t="str">
        <f t="shared" si="118"/>
        <v>m</v>
      </c>
    </row>
    <row r="7600" spans="1:4" x14ac:dyDescent="0.2">
      <c r="A7600" s="6" t="s">
        <v>15214</v>
      </c>
      <c r="B7600" s="6" t="s">
        <v>28893</v>
      </c>
      <c r="C7600" s="6" t="s">
        <v>21</v>
      </c>
      <c r="D7600" s="6" t="str">
        <f t="shared" si="118"/>
        <v>m</v>
      </c>
    </row>
    <row r="7601" spans="1:4" x14ac:dyDescent="0.2">
      <c r="A7601" s="6" t="s">
        <v>7933</v>
      </c>
      <c r="B7601" s="6" t="s">
        <v>28894</v>
      </c>
      <c r="C7601" s="6" t="s">
        <v>21</v>
      </c>
      <c r="D7601" s="6" t="str">
        <f t="shared" si="118"/>
        <v>m</v>
      </c>
    </row>
    <row r="7602" spans="1:4" x14ac:dyDescent="0.2">
      <c r="A7602" s="6" t="s">
        <v>15215</v>
      </c>
      <c r="B7602" s="6" t="s">
        <v>28894</v>
      </c>
      <c r="C7602" s="6" t="s">
        <v>21</v>
      </c>
      <c r="D7602" s="6" t="str">
        <f t="shared" si="118"/>
        <v>m</v>
      </c>
    </row>
    <row r="7603" spans="1:4" x14ac:dyDescent="0.2">
      <c r="A7603" s="6" t="s">
        <v>7934</v>
      </c>
      <c r="B7603" s="6" t="s">
        <v>28895</v>
      </c>
      <c r="C7603" s="6" t="s">
        <v>21</v>
      </c>
      <c r="D7603" s="6" t="str">
        <f t="shared" si="118"/>
        <v>m</v>
      </c>
    </row>
    <row r="7604" spans="1:4" x14ac:dyDescent="0.2">
      <c r="A7604" s="6" t="s">
        <v>15216</v>
      </c>
      <c r="B7604" s="6" t="s">
        <v>28895</v>
      </c>
      <c r="C7604" s="6" t="s">
        <v>21</v>
      </c>
      <c r="D7604" s="6" t="str">
        <f t="shared" si="118"/>
        <v>m</v>
      </c>
    </row>
    <row r="7605" spans="1:4" x14ac:dyDescent="0.2">
      <c r="A7605" s="6" t="s">
        <v>7935</v>
      </c>
      <c r="B7605" s="6" t="s">
        <v>28896</v>
      </c>
      <c r="C7605" s="6" t="s">
        <v>21</v>
      </c>
      <c r="D7605" s="6" t="str">
        <f t="shared" si="118"/>
        <v>m</v>
      </c>
    </row>
    <row r="7606" spans="1:4" x14ac:dyDescent="0.2">
      <c r="A7606" s="6" t="s">
        <v>15217</v>
      </c>
      <c r="B7606" s="6" t="s">
        <v>28896</v>
      </c>
      <c r="C7606" s="6" t="s">
        <v>21</v>
      </c>
      <c r="D7606" s="6" t="str">
        <f t="shared" si="118"/>
        <v>m</v>
      </c>
    </row>
    <row r="7607" spans="1:4" x14ac:dyDescent="0.2">
      <c r="A7607" s="6" t="s">
        <v>7936</v>
      </c>
      <c r="B7607" s="6" t="s">
        <v>28897</v>
      </c>
      <c r="C7607" s="6" t="s">
        <v>21</v>
      </c>
      <c r="D7607" s="6" t="str">
        <f t="shared" si="118"/>
        <v>m</v>
      </c>
    </row>
    <row r="7608" spans="1:4" x14ac:dyDescent="0.2">
      <c r="A7608" s="6" t="s">
        <v>15218</v>
      </c>
      <c r="B7608" s="6" t="s">
        <v>28897</v>
      </c>
      <c r="C7608" s="6" t="s">
        <v>21</v>
      </c>
      <c r="D7608" s="6" t="str">
        <f t="shared" si="118"/>
        <v>m</v>
      </c>
    </row>
    <row r="7609" spans="1:4" x14ac:dyDescent="0.2">
      <c r="A7609" s="6" t="s">
        <v>7937</v>
      </c>
      <c r="B7609" s="6" t="s">
        <v>28898</v>
      </c>
      <c r="C7609" s="6" t="s">
        <v>21</v>
      </c>
      <c r="D7609" s="6" t="str">
        <f t="shared" si="118"/>
        <v>m</v>
      </c>
    </row>
    <row r="7610" spans="1:4" x14ac:dyDescent="0.2">
      <c r="A7610" s="6" t="s">
        <v>15219</v>
      </c>
      <c r="B7610" s="6" t="s">
        <v>28898</v>
      </c>
      <c r="C7610" s="6" t="s">
        <v>21</v>
      </c>
      <c r="D7610" s="6" t="str">
        <f t="shared" si="118"/>
        <v>m</v>
      </c>
    </row>
    <row r="7611" spans="1:4" x14ac:dyDescent="0.2">
      <c r="A7611" s="6" t="s">
        <v>7938</v>
      </c>
      <c r="B7611" s="6" t="s">
        <v>28899</v>
      </c>
      <c r="C7611" s="6" t="s">
        <v>21</v>
      </c>
      <c r="D7611" s="6" t="str">
        <f t="shared" si="118"/>
        <v>m</v>
      </c>
    </row>
    <row r="7612" spans="1:4" x14ac:dyDescent="0.2">
      <c r="A7612" s="6" t="s">
        <v>15220</v>
      </c>
      <c r="B7612" s="6" t="s">
        <v>28899</v>
      </c>
      <c r="C7612" s="6" t="s">
        <v>21</v>
      </c>
      <c r="D7612" s="6" t="str">
        <f t="shared" si="118"/>
        <v>m</v>
      </c>
    </row>
    <row r="7613" spans="1:4" x14ac:dyDescent="0.2">
      <c r="A7613" s="6" t="s">
        <v>7939</v>
      </c>
      <c r="B7613" s="6" t="s">
        <v>28900</v>
      </c>
      <c r="C7613" s="6" t="s">
        <v>21</v>
      </c>
      <c r="D7613" s="6" t="str">
        <f t="shared" si="118"/>
        <v>m</v>
      </c>
    </row>
    <row r="7614" spans="1:4" x14ac:dyDescent="0.2">
      <c r="A7614" s="6" t="s">
        <v>15221</v>
      </c>
      <c r="B7614" s="6" t="s">
        <v>28900</v>
      </c>
      <c r="C7614" s="6" t="s">
        <v>21</v>
      </c>
      <c r="D7614" s="6" t="str">
        <f t="shared" si="118"/>
        <v>m</v>
      </c>
    </row>
    <row r="7615" spans="1:4" x14ac:dyDescent="0.2">
      <c r="A7615" s="6" t="s">
        <v>7940</v>
      </c>
      <c r="B7615" s="6" t="s">
        <v>28901</v>
      </c>
      <c r="C7615" s="6" t="s">
        <v>21</v>
      </c>
      <c r="D7615" s="6" t="str">
        <f t="shared" si="118"/>
        <v>m</v>
      </c>
    </row>
    <row r="7616" spans="1:4" x14ac:dyDescent="0.2">
      <c r="A7616" s="6" t="s">
        <v>15222</v>
      </c>
      <c r="B7616" s="6" t="s">
        <v>28901</v>
      </c>
      <c r="C7616" s="6" t="s">
        <v>21</v>
      </c>
      <c r="D7616" s="6" t="str">
        <f t="shared" si="118"/>
        <v>m</v>
      </c>
    </row>
    <row r="7617" spans="1:4" x14ac:dyDescent="0.2">
      <c r="A7617" s="6" t="s">
        <v>7941</v>
      </c>
      <c r="B7617" s="6" t="s">
        <v>28902</v>
      </c>
      <c r="C7617" s="6" t="s">
        <v>21</v>
      </c>
      <c r="D7617" s="6" t="str">
        <f t="shared" si="118"/>
        <v>m</v>
      </c>
    </row>
    <row r="7618" spans="1:4" x14ac:dyDescent="0.2">
      <c r="A7618" s="6" t="s">
        <v>15223</v>
      </c>
      <c r="B7618" s="6" t="s">
        <v>28902</v>
      </c>
      <c r="C7618" s="6" t="s">
        <v>21</v>
      </c>
      <c r="D7618" s="6" t="str">
        <f t="shared" ref="D7618:D7681" si="119">LOWER(C7618)</f>
        <v>m</v>
      </c>
    </row>
    <row r="7619" spans="1:4" x14ac:dyDescent="0.2">
      <c r="A7619" s="6" t="s">
        <v>7942</v>
      </c>
      <c r="B7619" s="6" t="s">
        <v>28903</v>
      </c>
      <c r="C7619" s="6" t="s">
        <v>21</v>
      </c>
      <c r="D7619" s="6" t="str">
        <f t="shared" si="119"/>
        <v>m</v>
      </c>
    </row>
    <row r="7620" spans="1:4" x14ac:dyDescent="0.2">
      <c r="A7620" s="6" t="s">
        <v>15224</v>
      </c>
      <c r="B7620" s="6" t="s">
        <v>28903</v>
      </c>
      <c r="C7620" s="6" t="s">
        <v>21</v>
      </c>
      <c r="D7620" s="6" t="str">
        <f t="shared" si="119"/>
        <v>m</v>
      </c>
    </row>
    <row r="7621" spans="1:4" x14ac:dyDescent="0.2">
      <c r="A7621" s="6" t="s">
        <v>7943</v>
      </c>
      <c r="B7621" s="6" t="s">
        <v>28904</v>
      </c>
      <c r="C7621" s="6" t="s">
        <v>21</v>
      </c>
      <c r="D7621" s="6" t="str">
        <f t="shared" si="119"/>
        <v>m</v>
      </c>
    </row>
    <row r="7622" spans="1:4" x14ac:dyDescent="0.2">
      <c r="A7622" s="6" t="s">
        <v>15225</v>
      </c>
      <c r="B7622" s="6" t="s">
        <v>28904</v>
      </c>
      <c r="C7622" s="6" t="s">
        <v>21</v>
      </c>
      <c r="D7622" s="6" t="str">
        <f t="shared" si="119"/>
        <v>m</v>
      </c>
    </row>
    <row r="7623" spans="1:4" x14ac:dyDescent="0.2">
      <c r="A7623" s="6" t="s">
        <v>7944</v>
      </c>
      <c r="B7623" s="6" t="s">
        <v>28905</v>
      </c>
      <c r="C7623" s="6" t="s">
        <v>21</v>
      </c>
      <c r="D7623" s="6" t="str">
        <f t="shared" si="119"/>
        <v>m</v>
      </c>
    </row>
    <row r="7624" spans="1:4" x14ac:dyDescent="0.2">
      <c r="A7624" s="6" t="s">
        <v>15226</v>
      </c>
      <c r="B7624" s="6" t="s">
        <v>28905</v>
      </c>
      <c r="C7624" s="6" t="s">
        <v>21</v>
      </c>
      <c r="D7624" s="6" t="str">
        <f t="shared" si="119"/>
        <v>m</v>
      </c>
    </row>
    <row r="7625" spans="1:4" x14ac:dyDescent="0.2">
      <c r="A7625" s="6" t="s">
        <v>7945</v>
      </c>
      <c r="B7625" s="6" t="s">
        <v>28906</v>
      </c>
      <c r="C7625" s="6" t="s">
        <v>21</v>
      </c>
      <c r="D7625" s="6" t="str">
        <f t="shared" si="119"/>
        <v>m</v>
      </c>
    </row>
    <row r="7626" spans="1:4" x14ac:dyDescent="0.2">
      <c r="A7626" s="6" t="s">
        <v>15227</v>
      </c>
      <c r="B7626" s="6" t="s">
        <v>28906</v>
      </c>
      <c r="C7626" s="6" t="s">
        <v>21</v>
      </c>
      <c r="D7626" s="6" t="str">
        <f t="shared" si="119"/>
        <v>m</v>
      </c>
    </row>
    <row r="7627" spans="1:4" x14ac:dyDescent="0.2">
      <c r="A7627" s="6" t="s">
        <v>7946</v>
      </c>
      <c r="B7627" s="6" t="s">
        <v>28907</v>
      </c>
      <c r="C7627" s="6" t="s">
        <v>21</v>
      </c>
      <c r="D7627" s="6" t="str">
        <f t="shared" si="119"/>
        <v>m</v>
      </c>
    </row>
    <row r="7628" spans="1:4" x14ac:dyDescent="0.2">
      <c r="A7628" s="6" t="s">
        <v>15228</v>
      </c>
      <c r="B7628" s="6" t="s">
        <v>28907</v>
      </c>
      <c r="C7628" s="6" t="s">
        <v>21</v>
      </c>
      <c r="D7628" s="6" t="str">
        <f t="shared" si="119"/>
        <v>m</v>
      </c>
    </row>
    <row r="7629" spans="1:4" x14ac:dyDescent="0.2">
      <c r="A7629" s="6" t="s">
        <v>7947</v>
      </c>
      <c r="B7629" s="6" t="s">
        <v>28908</v>
      </c>
      <c r="C7629" s="6" t="s">
        <v>21</v>
      </c>
      <c r="D7629" s="6" t="str">
        <f t="shared" si="119"/>
        <v>m</v>
      </c>
    </row>
    <row r="7630" spans="1:4" x14ac:dyDescent="0.2">
      <c r="A7630" s="6" t="s">
        <v>15229</v>
      </c>
      <c r="B7630" s="6" t="s">
        <v>28908</v>
      </c>
      <c r="C7630" s="6" t="s">
        <v>21</v>
      </c>
      <c r="D7630" s="6" t="str">
        <f t="shared" si="119"/>
        <v>m</v>
      </c>
    </row>
    <row r="7631" spans="1:4" x14ac:dyDescent="0.2">
      <c r="A7631" s="6" t="s">
        <v>7948</v>
      </c>
      <c r="B7631" s="6" t="s">
        <v>28909</v>
      </c>
      <c r="C7631" s="6" t="s">
        <v>21</v>
      </c>
      <c r="D7631" s="6" t="str">
        <f t="shared" si="119"/>
        <v>m</v>
      </c>
    </row>
    <row r="7632" spans="1:4" x14ac:dyDescent="0.2">
      <c r="A7632" s="6" t="s">
        <v>15230</v>
      </c>
      <c r="B7632" s="6" t="s">
        <v>28909</v>
      </c>
      <c r="C7632" s="6" t="s">
        <v>21</v>
      </c>
      <c r="D7632" s="6" t="str">
        <f t="shared" si="119"/>
        <v>m</v>
      </c>
    </row>
    <row r="7633" spans="1:4" x14ac:dyDescent="0.2">
      <c r="A7633" s="6" t="s">
        <v>7949</v>
      </c>
      <c r="B7633" s="6" t="s">
        <v>28910</v>
      </c>
      <c r="C7633" s="6" t="s">
        <v>21</v>
      </c>
      <c r="D7633" s="6" t="str">
        <f t="shared" si="119"/>
        <v>m</v>
      </c>
    </row>
    <row r="7634" spans="1:4" x14ac:dyDescent="0.2">
      <c r="A7634" s="6" t="s">
        <v>15231</v>
      </c>
      <c r="B7634" s="6" t="s">
        <v>28910</v>
      </c>
      <c r="C7634" s="6" t="s">
        <v>21</v>
      </c>
      <c r="D7634" s="6" t="str">
        <f t="shared" si="119"/>
        <v>m</v>
      </c>
    </row>
    <row r="7635" spans="1:4" x14ac:dyDescent="0.2">
      <c r="A7635" s="6" t="s">
        <v>7950</v>
      </c>
      <c r="B7635" s="6" t="s">
        <v>28911</v>
      </c>
      <c r="C7635" s="6" t="s">
        <v>21</v>
      </c>
      <c r="D7635" s="6" t="str">
        <f t="shared" si="119"/>
        <v>m</v>
      </c>
    </row>
    <row r="7636" spans="1:4" x14ac:dyDescent="0.2">
      <c r="A7636" s="6" t="s">
        <v>15232</v>
      </c>
      <c r="B7636" s="6" t="s">
        <v>28911</v>
      </c>
      <c r="C7636" s="6" t="s">
        <v>21</v>
      </c>
      <c r="D7636" s="6" t="str">
        <f t="shared" si="119"/>
        <v>m</v>
      </c>
    </row>
    <row r="7637" spans="1:4" x14ac:dyDescent="0.2">
      <c r="A7637" s="6" t="s">
        <v>7951</v>
      </c>
      <c r="B7637" s="6" t="s">
        <v>28912</v>
      </c>
      <c r="C7637" s="6" t="s">
        <v>21</v>
      </c>
      <c r="D7637" s="6" t="str">
        <f t="shared" si="119"/>
        <v>m</v>
      </c>
    </row>
    <row r="7638" spans="1:4" x14ac:dyDescent="0.2">
      <c r="A7638" s="6" t="s">
        <v>15233</v>
      </c>
      <c r="B7638" s="6" t="s">
        <v>28912</v>
      </c>
      <c r="C7638" s="6" t="s">
        <v>21</v>
      </c>
      <c r="D7638" s="6" t="str">
        <f t="shared" si="119"/>
        <v>m</v>
      </c>
    </row>
    <row r="7639" spans="1:4" x14ac:dyDescent="0.2">
      <c r="A7639" s="6" t="s">
        <v>7952</v>
      </c>
      <c r="B7639" s="6" t="s">
        <v>28913</v>
      </c>
      <c r="C7639" s="6" t="s">
        <v>21</v>
      </c>
      <c r="D7639" s="6" t="str">
        <f t="shared" si="119"/>
        <v>m</v>
      </c>
    </row>
    <row r="7640" spans="1:4" x14ac:dyDescent="0.2">
      <c r="A7640" s="6" t="s">
        <v>15234</v>
      </c>
      <c r="B7640" s="6" t="s">
        <v>28913</v>
      </c>
      <c r="C7640" s="6" t="s">
        <v>21</v>
      </c>
      <c r="D7640" s="6" t="str">
        <f t="shared" si="119"/>
        <v>m</v>
      </c>
    </row>
    <row r="7641" spans="1:4" x14ac:dyDescent="0.2">
      <c r="A7641" s="6" t="s">
        <v>7953</v>
      </c>
      <c r="B7641" s="6" t="s">
        <v>28914</v>
      </c>
      <c r="C7641" s="6" t="s">
        <v>21</v>
      </c>
      <c r="D7641" s="6" t="str">
        <f t="shared" si="119"/>
        <v>m</v>
      </c>
    </row>
    <row r="7642" spans="1:4" x14ac:dyDescent="0.2">
      <c r="A7642" s="6" t="s">
        <v>15235</v>
      </c>
      <c r="B7642" s="6" t="s">
        <v>28914</v>
      </c>
      <c r="C7642" s="6" t="s">
        <v>21</v>
      </c>
      <c r="D7642" s="6" t="str">
        <f t="shared" si="119"/>
        <v>m</v>
      </c>
    </row>
    <row r="7643" spans="1:4" x14ac:dyDescent="0.2">
      <c r="A7643" s="6" t="s">
        <v>7954</v>
      </c>
      <c r="B7643" s="6" t="s">
        <v>28915</v>
      </c>
      <c r="C7643" s="6" t="s">
        <v>21</v>
      </c>
      <c r="D7643" s="6" t="str">
        <f t="shared" si="119"/>
        <v>m</v>
      </c>
    </row>
    <row r="7644" spans="1:4" x14ac:dyDescent="0.2">
      <c r="A7644" s="6" t="s">
        <v>15236</v>
      </c>
      <c r="B7644" s="6" t="s">
        <v>28915</v>
      </c>
      <c r="C7644" s="6" t="s">
        <v>21</v>
      </c>
      <c r="D7644" s="6" t="str">
        <f t="shared" si="119"/>
        <v>m</v>
      </c>
    </row>
    <row r="7645" spans="1:4" x14ac:dyDescent="0.2">
      <c r="A7645" s="6" t="s">
        <v>7955</v>
      </c>
      <c r="B7645" s="6" t="s">
        <v>28916</v>
      </c>
      <c r="C7645" s="6" t="s">
        <v>21</v>
      </c>
      <c r="D7645" s="6" t="str">
        <f t="shared" si="119"/>
        <v>m</v>
      </c>
    </row>
    <row r="7646" spans="1:4" x14ac:dyDescent="0.2">
      <c r="A7646" s="6" t="s">
        <v>15237</v>
      </c>
      <c r="B7646" s="6" t="s">
        <v>28916</v>
      </c>
      <c r="C7646" s="6" t="s">
        <v>21</v>
      </c>
      <c r="D7646" s="6" t="str">
        <f t="shared" si="119"/>
        <v>m</v>
      </c>
    </row>
    <row r="7647" spans="1:4" x14ac:dyDescent="0.2">
      <c r="A7647" s="6" t="s">
        <v>7956</v>
      </c>
      <c r="B7647" s="6" t="s">
        <v>28917</v>
      </c>
      <c r="C7647" s="6" t="s">
        <v>21</v>
      </c>
      <c r="D7647" s="6" t="str">
        <f t="shared" si="119"/>
        <v>m</v>
      </c>
    </row>
    <row r="7648" spans="1:4" x14ac:dyDescent="0.2">
      <c r="A7648" s="6" t="s">
        <v>15238</v>
      </c>
      <c r="B7648" s="6" t="s">
        <v>28917</v>
      </c>
      <c r="C7648" s="6" t="s">
        <v>21</v>
      </c>
      <c r="D7648" s="6" t="str">
        <f t="shared" si="119"/>
        <v>m</v>
      </c>
    </row>
    <row r="7649" spans="1:4" x14ac:dyDescent="0.2">
      <c r="A7649" s="6" t="s">
        <v>7957</v>
      </c>
      <c r="B7649" s="6" t="s">
        <v>28918</v>
      </c>
      <c r="C7649" s="6" t="s">
        <v>21</v>
      </c>
      <c r="D7649" s="6" t="str">
        <f t="shared" si="119"/>
        <v>m</v>
      </c>
    </row>
    <row r="7650" spans="1:4" x14ac:dyDescent="0.2">
      <c r="A7650" s="6" t="s">
        <v>15239</v>
      </c>
      <c r="B7650" s="6" t="s">
        <v>28918</v>
      </c>
      <c r="C7650" s="6" t="s">
        <v>21</v>
      </c>
      <c r="D7650" s="6" t="str">
        <f t="shared" si="119"/>
        <v>m</v>
      </c>
    </row>
    <row r="7651" spans="1:4" x14ac:dyDescent="0.2">
      <c r="A7651" s="6" t="s">
        <v>7958</v>
      </c>
      <c r="B7651" s="6" t="s">
        <v>28919</v>
      </c>
      <c r="C7651" s="6" t="s">
        <v>21</v>
      </c>
      <c r="D7651" s="6" t="str">
        <f t="shared" si="119"/>
        <v>m</v>
      </c>
    </row>
    <row r="7652" spans="1:4" x14ac:dyDescent="0.2">
      <c r="A7652" s="6" t="s">
        <v>15240</v>
      </c>
      <c r="B7652" s="6" t="s">
        <v>28919</v>
      </c>
      <c r="C7652" s="6" t="s">
        <v>21</v>
      </c>
      <c r="D7652" s="6" t="str">
        <f t="shared" si="119"/>
        <v>m</v>
      </c>
    </row>
    <row r="7653" spans="1:4" x14ac:dyDescent="0.2">
      <c r="A7653" s="6" t="s">
        <v>7959</v>
      </c>
      <c r="B7653" s="6" t="s">
        <v>28920</v>
      </c>
      <c r="C7653" s="6" t="s">
        <v>21</v>
      </c>
      <c r="D7653" s="6" t="str">
        <f t="shared" si="119"/>
        <v>m</v>
      </c>
    </row>
    <row r="7654" spans="1:4" x14ac:dyDescent="0.2">
      <c r="A7654" s="6" t="s">
        <v>15241</v>
      </c>
      <c r="B7654" s="6" t="s">
        <v>28920</v>
      </c>
      <c r="C7654" s="6" t="s">
        <v>21</v>
      </c>
      <c r="D7654" s="6" t="str">
        <f t="shared" si="119"/>
        <v>m</v>
      </c>
    </row>
    <row r="7655" spans="1:4" x14ac:dyDescent="0.2">
      <c r="A7655" s="6" t="s">
        <v>7960</v>
      </c>
      <c r="B7655" s="6" t="s">
        <v>28921</v>
      </c>
      <c r="C7655" s="6" t="s">
        <v>21</v>
      </c>
      <c r="D7655" s="6" t="str">
        <f t="shared" si="119"/>
        <v>m</v>
      </c>
    </row>
    <row r="7656" spans="1:4" x14ac:dyDescent="0.2">
      <c r="A7656" s="6" t="s">
        <v>15242</v>
      </c>
      <c r="B7656" s="6" t="s">
        <v>28921</v>
      </c>
      <c r="C7656" s="6" t="s">
        <v>21</v>
      </c>
      <c r="D7656" s="6" t="str">
        <f t="shared" si="119"/>
        <v>m</v>
      </c>
    </row>
    <row r="7657" spans="1:4" x14ac:dyDescent="0.2">
      <c r="A7657" s="6" t="s">
        <v>7961</v>
      </c>
      <c r="B7657" s="6" t="s">
        <v>28922</v>
      </c>
      <c r="C7657" s="6" t="s">
        <v>21</v>
      </c>
      <c r="D7657" s="6" t="str">
        <f t="shared" si="119"/>
        <v>m</v>
      </c>
    </row>
    <row r="7658" spans="1:4" x14ac:dyDescent="0.2">
      <c r="A7658" s="6" t="s">
        <v>15243</v>
      </c>
      <c r="B7658" s="6" t="s">
        <v>28922</v>
      </c>
      <c r="C7658" s="6" t="s">
        <v>21</v>
      </c>
      <c r="D7658" s="6" t="str">
        <f t="shared" si="119"/>
        <v>m</v>
      </c>
    </row>
    <row r="7659" spans="1:4" x14ac:dyDescent="0.2">
      <c r="A7659" s="6" t="s">
        <v>7962</v>
      </c>
      <c r="B7659" s="6" t="s">
        <v>28923</v>
      </c>
      <c r="C7659" s="6" t="s">
        <v>21</v>
      </c>
      <c r="D7659" s="6" t="str">
        <f t="shared" si="119"/>
        <v>m</v>
      </c>
    </row>
    <row r="7660" spans="1:4" x14ac:dyDescent="0.2">
      <c r="A7660" s="6" t="s">
        <v>15244</v>
      </c>
      <c r="B7660" s="6" t="s">
        <v>28923</v>
      </c>
      <c r="C7660" s="6" t="s">
        <v>21</v>
      </c>
      <c r="D7660" s="6" t="str">
        <f t="shared" si="119"/>
        <v>m</v>
      </c>
    </row>
    <row r="7661" spans="1:4" x14ac:dyDescent="0.2">
      <c r="A7661" s="6" t="s">
        <v>7963</v>
      </c>
      <c r="B7661" s="6" t="s">
        <v>28924</v>
      </c>
      <c r="C7661" s="6" t="s">
        <v>21</v>
      </c>
      <c r="D7661" s="6" t="str">
        <f t="shared" si="119"/>
        <v>m</v>
      </c>
    </row>
    <row r="7662" spans="1:4" x14ac:dyDescent="0.2">
      <c r="A7662" s="6" t="s">
        <v>15245</v>
      </c>
      <c r="B7662" s="6" t="s">
        <v>28924</v>
      </c>
      <c r="C7662" s="6" t="s">
        <v>21</v>
      </c>
      <c r="D7662" s="6" t="str">
        <f t="shared" si="119"/>
        <v>m</v>
      </c>
    </row>
    <row r="7663" spans="1:4" x14ac:dyDescent="0.2">
      <c r="A7663" s="6" t="s">
        <v>7964</v>
      </c>
      <c r="B7663" s="6" t="s">
        <v>28925</v>
      </c>
      <c r="C7663" s="6" t="s">
        <v>21</v>
      </c>
      <c r="D7663" s="6" t="str">
        <f t="shared" si="119"/>
        <v>m</v>
      </c>
    </row>
    <row r="7664" spans="1:4" x14ac:dyDescent="0.2">
      <c r="A7664" s="6" t="s">
        <v>15246</v>
      </c>
      <c r="B7664" s="6" t="s">
        <v>28925</v>
      </c>
      <c r="C7664" s="6" t="s">
        <v>21</v>
      </c>
      <c r="D7664" s="6" t="str">
        <f t="shared" si="119"/>
        <v>m</v>
      </c>
    </row>
    <row r="7665" spans="1:4" x14ac:dyDescent="0.2">
      <c r="A7665" s="6" t="s">
        <v>7965</v>
      </c>
      <c r="B7665" s="6" t="s">
        <v>28926</v>
      </c>
      <c r="C7665" s="6" t="s">
        <v>21</v>
      </c>
      <c r="D7665" s="6" t="str">
        <f t="shared" si="119"/>
        <v>m</v>
      </c>
    </row>
    <row r="7666" spans="1:4" x14ac:dyDescent="0.2">
      <c r="A7666" s="6" t="s">
        <v>15247</v>
      </c>
      <c r="B7666" s="6" t="s">
        <v>28926</v>
      </c>
      <c r="C7666" s="6" t="s">
        <v>21</v>
      </c>
      <c r="D7666" s="6" t="str">
        <f t="shared" si="119"/>
        <v>m</v>
      </c>
    </row>
    <row r="7667" spans="1:4" x14ac:dyDescent="0.2">
      <c r="A7667" s="6" t="s">
        <v>7966</v>
      </c>
      <c r="B7667" s="6" t="s">
        <v>28927</v>
      </c>
      <c r="C7667" s="6" t="s">
        <v>21</v>
      </c>
      <c r="D7667" s="6" t="str">
        <f t="shared" si="119"/>
        <v>m</v>
      </c>
    </row>
    <row r="7668" spans="1:4" x14ac:dyDescent="0.2">
      <c r="A7668" s="6" t="s">
        <v>15248</v>
      </c>
      <c r="B7668" s="6" t="s">
        <v>28927</v>
      </c>
      <c r="C7668" s="6" t="s">
        <v>21</v>
      </c>
      <c r="D7668" s="6" t="str">
        <f t="shared" si="119"/>
        <v>m</v>
      </c>
    </row>
    <row r="7669" spans="1:4" x14ac:dyDescent="0.2">
      <c r="A7669" s="6" t="s">
        <v>7967</v>
      </c>
      <c r="B7669" s="6" t="s">
        <v>28928</v>
      </c>
      <c r="C7669" s="6" t="s">
        <v>21</v>
      </c>
      <c r="D7669" s="6" t="str">
        <f t="shared" si="119"/>
        <v>m</v>
      </c>
    </row>
    <row r="7670" spans="1:4" x14ac:dyDescent="0.2">
      <c r="A7670" s="6" t="s">
        <v>15249</v>
      </c>
      <c r="B7670" s="6" t="s">
        <v>28928</v>
      </c>
      <c r="C7670" s="6" t="s">
        <v>21</v>
      </c>
      <c r="D7670" s="6" t="str">
        <f t="shared" si="119"/>
        <v>m</v>
      </c>
    </row>
    <row r="7671" spans="1:4" x14ac:dyDescent="0.2">
      <c r="A7671" s="6" t="s">
        <v>7968</v>
      </c>
      <c r="B7671" s="6" t="s">
        <v>28929</v>
      </c>
      <c r="C7671" s="6" t="s">
        <v>21</v>
      </c>
      <c r="D7671" s="6" t="str">
        <f t="shared" si="119"/>
        <v>m</v>
      </c>
    </row>
    <row r="7672" spans="1:4" x14ac:dyDescent="0.2">
      <c r="A7672" s="6" t="s">
        <v>15250</v>
      </c>
      <c r="B7672" s="6" t="s">
        <v>28929</v>
      </c>
      <c r="C7672" s="6" t="s">
        <v>21</v>
      </c>
      <c r="D7672" s="6" t="str">
        <f t="shared" si="119"/>
        <v>m</v>
      </c>
    </row>
    <row r="7673" spans="1:4" x14ac:dyDescent="0.2">
      <c r="A7673" s="6" t="s">
        <v>7969</v>
      </c>
      <c r="B7673" s="6" t="s">
        <v>28930</v>
      </c>
      <c r="C7673" s="6" t="s">
        <v>12</v>
      </c>
      <c r="D7673" s="6" t="str">
        <f t="shared" si="119"/>
        <v>un</v>
      </c>
    </row>
    <row r="7674" spans="1:4" x14ac:dyDescent="0.2">
      <c r="A7674" s="6" t="s">
        <v>15251</v>
      </c>
      <c r="B7674" s="6" t="s">
        <v>28930</v>
      </c>
      <c r="C7674" s="6" t="s">
        <v>12</v>
      </c>
      <c r="D7674" s="6" t="str">
        <f t="shared" si="119"/>
        <v>un</v>
      </c>
    </row>
    <row r="7675" spans="1:4" x14ac:dyDescent="0.2">
      <c r="A7675" s="6" t="s">
        <v>7970</v>
      </c>
      <c r="B7675" s="6" t="s">
        <v>28931</v>
      </c>
      <c r="C7675" s="6" t="s">
        <v>12</v>
      </c>
      <c r="D7675" s="6" t="str">
        <f t="shared" si="119"/>
        <v>un</v>
      </c>
    </row>
    <row r="7676" spans="1:4" x14ac:dyDescent="0.2">
      <c r="A7676" s="6" t="s">
        <v>15252</v>
      </c>
      <c r="B7676" s="6" t="s">
        <v>28931</v>
      </c>
      <c r="C7676" s="6" t="s">
        <v>12</v>
      </c>
      <c r="D7676" s="6" t="str">
        <f t="shared" si="119"/>
        <v>un</v>
      </c>
    </row>
    <row r="7677" spans="1:4" x14ac:dyDescent="0.2">
      <c r="A7677" s="6" t="s">
        <v>7971</v>
      </c>
      <c r="B7677" s="6" t="s">
        <v>28932</v>
      </c>
      <c r="C7677" s="6" t="s">
        <v>12</v>
      </c>
      <c r="D7677" s="6" t="str">
        <f t="shared" si="119"/>
        <v>un</v>
      </c>
    </row>
    <row r="7678" spans="1:4" x14ac:dyDescent="0.2">
      <c r="A7678" s="6" t="s">
        <v>15253</v>
      </c>
      <c r="B7678" s="6" t="s">
        <v>28932</v>
      </c>
      <c r="C7678" s="6" t="s">
        <v>12</v>
      </c>
      <c r="D7678" s="6" t="str">
        <f t="shared" si="119"/>
        <v>un</v>
      </c>
    </row>
    <row r="7679" spans="1:4" x14ac:dyDescent="0.2">
      <c r="A7679" s="6" t="s">
        <v>7972</v>
      </c>
      <c r="B7679" s="6" t="s">
        <v>28933</v>
      </c>
      <c r="C7679" s="6" t="s">
        <v>12</v>
      </c>
      <c r="D7679" s="6" t="str">
        <f t="shared" si="119"/>
        <v>un</v>
      </c>
    </row>
    <row r="7680" spans="1:4" x14ac:dyDescent="0.2">
      <c r="A7680" s="6" t="s">
        <v>15254</v>
      </c>
      <c r="B7680" s="6" t="s">
        <v>28933</v>
      </c>
      <c r="C7680" s="6" t="s">
        <v>12</v>
      </c>
      <c r="D7680" s="6" t="str">
        <f t="shared" si="119"/>
        <v>un</v>
      </c>
    </row>
    <row r="7681" spans="1:4" x14ac:dyDescent="0.2">
      <c r="A7681" s="6" t="s">
        <v>7973</v>
      </c>
      <c r="B7681" s="6" t="s">
        <v>28934</v>
      </c>
      <c r="C7681" s="6" t="s">
        <v>12</v>
      </c>
      <c r="D7681" s="6" t="str">
        <f t="shared" si="119"/>
        <v>un</v>
      </c>
    </row>
    <row r="7682" spans="1:4" x14ac:dyDescent="0.2">
      <c r="A7682" s="6" t="s">
        <v>15255</v>
      </c>
      <c r="B7682" s="6" t="s">
        <v>28934</v>
      </c>
      <c r="C7682" s="6" t="s">
        <v>12</v>
      </c>
      <c r="D7682" s="6" t="str">
        <f t="shared" ref="D7682:D7745" si="120">LOWER(C7682)</f>
        <v>un</v>
      </c>
    </row>
    <row r="7683" spans="1:4" x14ac:dyDescent="0.2">
      <c r="A7683" s="6" t="s">
        <v>7974</v>
      </c>
      <c r="B7683" s="6" t="s">
        <v>28935</v>
      </c>
      <c r="C7683" s="6" t="s">
        <v>12</v>
      </c>
      <c r="D7683" s="6" t="str">
        <f t="shared" si="120"/>
        <v>un</v>
      </c>
    </row>
    <row r="7684" spans="1:4" x14ac:dyDescent="0.2">
      <c r="A7684" s="6" t="s">
        <v>15256</v>
      </c>
      <c r="B7684" s="6" t="s">
        <v>28935</v>
      </c>
      <c r="C7684" s="6" t="s">
        <v>12</v>
      </c>
      <c r="D7684" s="6" t="str">
        <f t="shared" si="120"/>
        <v>un</v>
      </c>
    </row>
    <row r="7685" spans="1:4" x14ac:dyDescent="0.2">
      <c r="A7685" s="6" t="s">
        <v>7975</v>
      </c>
      <c r="B7685" s="6" t="s">
        <v>28936</v>
      </c>
      <c r="C7685" s="6" t="s">
        <v>12</v>
      </c>
      <c r="D7685" s="6" t="str">
        <f t="shared" si="120"/>
        <v>un</v>
      </c>
    </row>
    <row r="7686" spans="1:4" x14ac:dyDescent="0.2">
      <c r="A7686" s="6" t="s">
        <v>15257</v>
      </c>
      <c r="B7686" s="6" t="s">
        <v>28936</v>
      </c>
      <c r="C7686" s="6" t="s">
        <v>12</v>
      </c>
      <c r="D7686" s="6" t="str">
        <f t="shared" si="120"/>
        <v>un</v>
      </c>
    </row>
    <row r="7687" spans="1:4" x14ac:dyDescent="0.2">
      <c r="A7687" s="6" t="s">
        <v>7976</v>
      </c>
      <c r="B7687" s="6" t="s">
        <v>28937</v>
      </c>
      <c r="C7687" s="6" t="s">
        <v>12</v>
      </c>
      <c r="D7687" s="6" t="str">
        <f t="shared" si="120"/>
        <v>un</v>
      </c>
    </row>
    <row r="7688" spans="1:4" x14ac:dyDescent="0.2">
      <c r="A7688" s="6" t="s">
        <v>15258</v>
      </c>
      <c r="B7688" s="6" t="s">
        <v>28937</v>
      </c>
      <c r="C7688" s="6" t="s">
        <v>12</v>
      </c>
      <c r="D7688" s="6" t="str">
        <f t="shared" si="120"/>
        <v>un</v>
      </c>
    </row>
    <row r="7689" spans="1:4" x14ac:dyDescent="0.2">
      <c r="A7689" s="6" t="s">
        <v>7977</v>
      </c>
      <c r="B7689" s="6" t="s">
        <v>28938</v>
      </c>
      <c r="C7689" s="6" t="s">
        <v>12</v>
      </c>
      <c r="D7689" s="6" t="str">
        <f t="shared" si="120"/>
        <v>un</v>
      </c>
    </row>
    <row r="7690" spans="1:4" x14ac:dyDescent="0.2">
      <c r="A7690" s="6" t="s">
        <v>15259</v>
      </c>
      <c r="B7690" s="6" t="s">
        <v>28938</v>
      </c>
      <c r="C7690" s="6" t="s">
        <v>12</v>
      </c>
      <c r="D7690" s="6" t="str">
        <f t="shared" si="120"/>
        <v>un</v>
      </c>
    </row>
    <row r="7691" spans="1:4" x14ac:dyDescent="0.2">
      <c r="A7691" s="6" t="s">
        <v>7978</v>
      </c>
      <c r="B7691" s="6" t="s">
        <v>28939</v>
      </c>
      <c r="C7691" s="6" t="s">
        <v>12</v>
      </c>
      <c r="D7691" s="6" t="str">
        <f t="shared" si="120"/>
        <v>un</v>
      </c>
    </row>
    <row r="7692" spans="1:4" x14ac:dyDescent="0.2">
      <c r="A7692" s="6" t="s">
        <v>15260</v>
      </c>
      <c r="B7692" s="6" t="s">
        <v>28939</v>
      </c>
      <c r="C7692" s="6" t="s">
        <v>12</v>
      </c>
      <c r="D7692" s="6" t="str">
        <f t="shared" si="120"/>
        <v>un</v>
      </c>
    </row>
    <row r="7693" spans="1:4" x14ac:dyDescent="0.2">
      <c r="A7693" s="6" t="s">
        <v>7979</v>
      </c>
      <c r="B7693" s="6" t="s">
        <v>28940</v>
      </c>
      <c r="C7693" s="6" t="s">
        <v>12</v>
      </c>
      <c r="D7693" s="6" t="str">
        <f t="shared" si="120"/>
        <v>un</v>
      </c>
    </row>
    <row r="7694" spans="1:4" x14ac:dyDescent="0.2">
      <c r="A7694" s="6" t="s">
        <v>15261</v>
      </c>
      <c r="B7694" s="6" t="s">
        <v>28940</v>
      </c>
      <c r="C7694" s="6" t="s">
        <v>12</v>
      </c>
      <c r="D7694" s="6" t="str">
        <f t="shared" si="120"/>
        <v>un</v>
      </c>
    </row>
    <row r="7695" spans="1:4" x14ac:dyDescent="0.2">
      <c r="A7695" s="6" t="s">
        <v>7980</v>
      </c>
      <c r="B7695" s="6" t="s">
        <v>28941</v>
      </c>
      <c r="C7695" s="6" t="s">
        <v>12</v>
      </c>
      <c r="D7695" s="6" t="str">
        <f t="shared" si="120"/>
        <v>un</v>
      </c>
    </row>
    <row r="7696" spans="1:4" x14ac:dyDescent="0.2">
      <c r="A7696" s="6" t="s">
        <v>15262</v>
      </c>
      <c r="B7696" s="6" t="s">
        <v>28941</v>
      </c>
      <c r="C7696" s="6" t="s">
        <v>12</v>
      </c>
      <c r="D7696" s="6" t="str">
        <f t="shared" si="120"/>
        <v>un</v>
      </c>
    </row>
    <row r="7697" spans="1:4" x14ac:dyDescent="0.2">
      <c r="A7697" s="6" t="s">
        <v>7981</v>
      </c>
      <c r="B7697" s="6" t="s">
        <v>28942</v>
      </c>
      <c r="C7697" s="6" t="s">
        <v>12</v>
      </c>
      <c r="D7697" s="6" t="str">
        <f t="shared" si="120"/>
        <v>un</v>
      </c>
    </row>
    <row r="7698" spans="1:4" x14ac:dyDescent="0.2">
      <c r="A7698" s="6" t="s">
        <v>15263</v>
      </c>
      <c r="B7698" s="6" t="s">
        <v>28942</v>
      </c>
      <c r="C7698" s="6" t="s">
        <v>12</v>
      </c>
      <c r="D7698" s="6" t="str">
        <f t="shared" si="120"/>
        <v>un</v>
      </c>
    </row>
    <row r="7699" spans="1:4" x14ac:dyDescent="0.2">
      <c r="A7699" s="6" t="s">
        <v>7982</v>
      </c>
      <c r="B7699" s="6" t="s">
        <v>28943</v>
      </c>
      <c r="C7699" s="6" t="s">
        <v>12</v>
      </c>
      <c r="D7699" s="6" t="str">
        <f t="shared" si="120"/>
        <v>un</v>
      </c>
    </row>
    <row r="7700" spans="1:4" x14ac:dyDescent="0.2">
      <c r="A7700" s="6" t="s">
        <v>15264</v>
      </c>
      <c r="B7700" s="6" t="s">
        <v>28943</v>
      </c>
      <c r="C7700" s="6" t="s">
        <v>12</v>
      </c>
      <c r="D7700" s="6" t="str">
        <f t="shared" si="120"/>
        <v>un</v>
      </c>
    </row>
    <row r="7701" spans="1:4" x14ac:dyDescent="0.2">
      <c r="A7701" s="6" t="s">
        <v>7983</v>
      </c>
      <c r="B7701" s="6" t="s">
        <v>28944</v>
      </c>
      <c r="C7701" s="6" t="s">
        <v>12</v>
      </c>
      <c r="D7701" s="6" t="str">
        <f t="shared" si="120"/>
        <v>un</v>
      </c>
    </row>
    <row r="7702" spans="1:4" x14ac:dyDescent="0.2">
      <c r="A7702" s="6" t="s">
        <v>15265</v>
      </c>
      <c r="B7702" s="6" t="s">
        <v>28944</v>
      </c>
      <c r="C7702" s="6" t="s">
        <v>12</v>
      </c>
      <c r="D7702" s="6" t="str">
        <f t="shared" si="120"/>
        <v>un</v>
      </c>
    </row>
    <row r="7703" spans="1:4" x14ac:dyDescent="0.2">
      <c r="A7703" s="6" t="s">
        <v>7984</v>
      </c>
      <c r="B7703" s="6" t="s">
        <v>28945</v>
      </c>
      <c r="C7703" s="6" t="s">
        <v>12</v>
      </c>
      <c r="D7703" s="6" t="str">
        <f t="shared" si="120"/>
        <v>un</v>
      </c>
    </row>
    <row r="7704" spans="1:4" x14ac:dyDescent="0.2">
      <c r="A7704" s="6" t="s">
        <v>15266</v>
      </c>
      <c r="B7704" s="6" t="s">
        <v>28945</v>
      </c>
      <c r="C7704" s="6" t="s">
        <v>12</v>
      </c>
      <c r="D7704" s="6" t="str">
        <f t="shared" si="120"/>
        <v>un</v>
      </c>
    </row>
    <row r="7705" spans="1:4" x14ac:dyDescent="0.2">
      <c r="A7705" s="6" t="s">
        <v>7985</v>
      </c>
      <c r="B7705" s="6" t="s">
        <v>28946</v>
      </c>
      <c r="C7705" s="6" t="s">
        <v>12</v>
      </c>
      <c r="D7705" s="6" t="str">
        <f t="shared" si="120"/>
        <v>un</v>
      </c>
    </row>
    <row r="7706" spans="1:4" x14ac:dyDescent="0.2">
      <c r="A7706" s="6" t="s">
        <v>15267</v>
      </c>
      <c r="B7706" s="6" t="s">
        <v>28946</v>
      </c>
      <c r="C7706" s="6" t="s">
        <v>12</v>
      </c>
      <c r="D7706" s="6" t="str">
        <f t="shared" si="120"/>
        <v>un</v>
      </c>
    </row>
    <row r="7707" spans="1:4" x14ac:dyDescent="0.2">
      <c r="A7707" s="6" t="s">
        <v>7986</v>
      </c>
      <c r="B7707" s="6" t="s">
        <v>28947</v>
      </c>
      <c r="C7707" s="6" t="s">
        <v>12</v>
      </c>
      <c r="D7707" s="6" t="str">
        <f t="shared" si="120"/>
        <v>un</v>
      </c>
    </row>
    <row r="7708" spans="1:4" x14ac:dyDescent="0.2">
      <c r="A7708" s="6" t="s">
        <v>15268</v>
      </c>
      <c r="B7708" s="6" t="s">
        <v>28947</v>
      </c>
      <c r="C7708" s="6" t="s">
        <v>12</v>
      </c>
      <c r="D7708" s="6" t="str">
        <f t="shared" si="120"/>
        <v>un</v>
      </c>
    </row>
    <row r="7709" spans="1:4" x14ac:dyDescent="0.2">
      <c r="A7709" s="6" t="s">
        <v>7987</v>
      </c>
      <c r="B7709" s="6" t="s">
        <v>28948</v>
      </c>
      <c r="C7709" s="6" t="s">
        <v>12</v>
      </c>
      <c r="D7709" s="6" t="str">
        <f t="shared" si="120"/>
        <v>un</v>
      </c>
    </row>
    <row r="7710" spans="1:4" x14ac:dyDescent="0.2">
      <c r="A7710" s="6" t="s">
        <v>15269</v>
      </c>
      <c r="B7710" s="6" t="s">
        <v>28948</v>
      </c>
      <c r="C7710" s="6" t="s">
        <v>12</v>
      </c>
      <c r="D7710" s="6" t="str">
        <f t="shared" si="120"/>
        <v>un</v>
      </c>
    </row>
    <row r="7711" spans="1:4" x14ac:dyDescent="0.2">
      <c r="A7711" s="6" t="s">
        <v>7988</v>
      </c>
      <c r="B7711" s="6" t="s">
        <v>28949</v>
      </c>
      <c r="C7711" s="6" t="s">
        <v>12</v>
      </c>
      <c r="D7711" s="6" t="str">
        <f t="shared" si="120"/>
        <v>un</v>
      </c>
    </row>
    <row r="7712" spans="1:4" x14ac:dyDescent="0.2">
      <c r="A7712" s="6" t="s">
        <v>15270</v>
      </c>
      <c r="B7712" s="6" t="s">
        <v>28949</v>
      </c>
      <c r="C7712" s="6" t="s">
        <v>12</v>
      </c>
      <c r="D7712" s="6" t="str">
        <f t="shared" si="120"/>
        <v>un</v>
      </c>
    </row>
    <row r="7713" spans="1:4" x14ac:dyDescent="0.2">
      <c r="A7713" s="6" t="s">
        <v>7989</v>
      </c>
      <c r="B7713" s="6" t="s">
        <v>28950</v>
      </c>
      <c r="C7713" s="6" t="s">
        <v>12</v>
      </c>
      <c r="D7713" s="6" t="str">
        <f t="shared" si="120"/>
        <v>un</v>
      </c>
    </row>
    <row r="7714" spans="1:4" x14ac:dyDescent="0.2">
      <c r="A7714" s="6" t="s">
        <v>15271</v>
      </c>
      <c r="B7714" s="6" t="s">
        <v>28950</v>
      </c>
      <c r="C7714" s="6" t="s">
        <v>12</v>
      </c>
      <c r="D7714" s="6" t="str">
        <f t="shared" si="120"/>
        <v>un</v>
      </c>
    </row>
    <row r="7715" spans="1:4" x14ac:dyDescent="0.2">
      <c r="A7715" s="6" t="s">
        <v>7990</v>
      </c>
      <c r="B7715" s="6" t="s">
        <v>28951</v>
      </c>
      <c r="C7715" s="6" t="s">
        <v>12</v>
      </c>
      <c r="D7715" s="6" t="str">
        <f t="shared" si="120"/>
        <v>un</v>
      </c>
    </row>
    <row r="7716" spans="1:4" x14ac:dyDescent="0.2">
      <c r="A7716" s="6" t="s">
        <v>15272</v>
      </c>
      <c r="B7716" s="6" t="s">
        <v>28951</v>
      </c>
      <c r="C7716" s="6" t="s">
        <v>12</v>
      </c>
      <c r="D7716" s="6" t="str">
        <f t="shared" si="120"/>
        <v>un</v>
      </c>
    </row>
    <row r="7717" spans="1:4" x14ac:dyDescent="0.2">
      <c r="A7717" s="6" t="s">
        <v>7991</v>
      </c>
      <c r="B7717" s="6" t="s">
        <v>28952</v>
      </c>
      <c r="C7717" s="6" t="s">
        <v>12</v>
      </c>
      <c r="D7717" s="6" t="str">
        <f t="shared" si="120"/>
        <v>un</v>
      </c>
    </row>
    <row r="7718" spans="1:4" x14ac:dyDescent="0.2">
      <c r="A7718" s="6" t="s">
        <v>15273</v>
      </c>
      <c r="B7718" s="6" t="s">
        <v>28952</v>
      </c>
      <c r="C7718" s="6" t="s">
        <v>12</v>
      </c>
      <c r="D7718" s="6" t="str">
        <f t="shared" si="120"/>
        <v>un</v>
      </c>
    </row>
    <row r="7719" spans="1:4" x14ac:dyDescent="0.2">
      <c r="A7719" s="6" t="s">
        <v>7992</v>
      </c>
      <c r="B7719" s="6" t="s">
        <v>28953</v>
      </c>
      <c r="C7719" s="6" t="s">
        <v>12</v>
      </c>
      <c r="D7719" s="6" t="str">
        <f t="shared" si="120"/>
        <v>un</v>
      </c>
    </row>
    <row r="7720" spans="1:4" x14ac:dyDescent="0.2">
      <c r="A7720" s="6" t="s">
        <v>15274</v>
      </c>
      <c r="B7720" s="6" t="s">
        <v>28953</v>
      </c>
      <c r="C7720" s="6" t="s">
        <v>12</v>
      </c>
      <c r="D7720" s="6" t="str">
        <f t="shared" si="120"/>
        <v>un</v>
      </c>
    </row>
    <row r="7721" spans="1:4" x14ac:dyDescent="0.2">
      <c r="A7721" s="6" t="s">
        <v>7993</v>
      </c>
      <c r="B7721" s="6" t="s">
        <v>28954</v>
      </c>
      <c r="C7721" s="6" t="s">
        <v>12</v>
      </c>
      <c r="D7721" s="6" t="str">
        <f t="shared" si="120"/>
        <v>un</v>
      </c>
    </row>
    <row r="7722" spans="1:4" x14ac:dyDescent="0.2">
      <c r="A7722" s="6" t="s">
        <v>15275</v>
      </c>
      <c r="B7722" s="6" t="s">
        <v>28954</v>
      </c>
      <c r="C7722" s="6" t="s">
        <v>12</v>
      </c>
      <c r="D7722" s="6" t="str">
        <f t="shared" si="120"/>
        <v>un</v>
      </c>
    </row>
    <row r="7723" spans="1:4" x14ac:dyDescent="0.2">
      <c r="A7723" s="6" t="s">
        <v>7994</v>
      </c>
      <c r="B7723" s="6" t="s">
        <v>28955</v>
      </c>
      <c r="C7723" s="6" t="s">
        <v>12</v>
      </c>
      <c r="D7723" s="6" t="str">
        <f t="shared" si="120"/>
        <v>un</v>
      </c>
    </row>
    <row r="7724" spans="1:4" x14ac:dyDescent="0.2">
      <c r="A7724" s="6" t="s">
        <v>15276</v>
      </c>
      <c r="B7724" s="6" t="s">
        <v>28955</v>
      </c>
      <c r="C7724" s="6" t="s">
        <v>12</v>
      </c>
      <c r="D7724" s="6" t="str">
        <f t="shared" si="120"/>
        <v>un</v>
      </c>
    </row>
    <row r="7725" spans="1:4" x14ac:dyDescent="0.2">
      <c r="A7725" s="6" t="s">
        <v>7995</v>
      </c>
      <c r="B7725" s="6" t="s">
        <v>28956</v>
      </c>
      <c r="C7725" s="6" t="s">
        <v>12</v>
      </c>
      <c r="D7725" s="6" t="str">
        <f t="shared" si="120"/>
        <v>un</v>
      </c>
    </row>
    <row r="7726" spans="1:4" x14ac:dyDescent="0.2">
      <c r="A7726" s="6" t="s">
        <v>15277</v>
      </c>
      <c r="B7726" s="6" t="s">
        <v>28956</v>
      </c>
      <c r="C7726" s="6" t="s">
        <v>12</v>
      </c>
      <c r="D7726" s="6" t="str">
        <f t="shared" si="120"/>
        <v>un</v>
      </c>
    </row>
    <row r="7727" spans="1:4" x14ac:dyDescent="0.2">
      <c r="A7727" s="6" t="s">
        <v>7996</v>
      </c>
      <c r="B7727" s="6" t="s">
        <v>28957</v>
      </c>
      <c r="C7727" s="6" t="s">
        <v>12</v>
      </c>
      <c r="D7727" s="6" t="str">
        <f t="shared" si="120"/>
        <v>un</v>
      </c>
    </row>
    <row r="7728" spans="1:4" x14ac:dyDescent="0.2">
      <c r="A7728" s="6" t="s">
        <v>15278</v>
      </c>
      <c r="B7728" s="6" t="s">
        <v>28957</v>
      </c>
      <c r="C7728" s="6" t="s">
        <v>12</v>
      </c>
      <c r="D7728" s="6" t="str">
        <f t="shared" si="120"/>
        <v>un</v>
      </c>
    </row>
    <row r="7729" spans="1:4" x14ac:dyDescent="0.2">
      <c r="A7729" s="6" t="s">
        <v>7997</v>
      </c>
      <c r="B7729" s="6" t="s">
        <v>28958</v>
      </c>
      <c r="C7729" s="6" t="s">
        <v>12</v>
      </c>
      <c r="D7729" s="6" t="str">
        <f t="shared" si="120"/>
        <v>un</v>
      </c>
    </row>
    <row r="7730" spans="1:4" x14ac:dyDescent="0.2">
      <c r="A7730" s="6" t="s">
        <v>15279</v>
      </c>
      <c r="B7730" s="6" t="s">
        <v>28958</v>
      </c>
      <c r="C7730" s="6" t="s">
        <v>12</v>
      </c>
      <c r="D7730" s="6" t="str">
        <f t="shared" si="120"/>
        <v>un</v>
      </c>
    </row>
    <row r="7731" spans="1:4" x14ac:dyDescent="0.2">
      <c r="A7731" s="6" t="s">
        <v>7998</v>
      </c>
      <c r="B7731" s="6" t="s">
        <v>28959</v>
      </c>
      <c r="C7731" s="6" t="s">
        <v>12</v>
      </c>
      <c r="D7731" s="6" t="str">
        <f t="shared" si="120"/>
        <v>un</v>
      </c>
    </row>
    <row r="7732" spans="1:4" x14ac:dyDescent="0.2">
      <c r="A7732" s="6" t="s">
        <v>15280</v>
      </c>
      <c r="B7732" s="6" t="s">
        <v>28959</v>
      </c>
      <c r="C7732" s="6" t="s">
        <v>12</v>
      </c>
      <c r="D7732" s="6" t="str">
        <f t="shared" si="120"/>
        <v>un</v>
      </c>
    </row>
    <row r="7733" spans="1:4" x14ac:dyDescent="0.2">
      <c r="A7733" s="6" t="s">
        <v>7999</v>
      </c>
      <c r="B7733" s="6" t="s">
        <v>28960</v>
      </c>
      <c r="C7733" s="6" t="s">
        <v>12</v>
      </c>
      <c r="D7733" s="6" t="str">
        <f t="shared" si="120"/>
        <v>un</v>
      </c>
    </row>
    <row r="7734" spans="1:4" x14ac:dyDescent="0.2">
      <c r="A7734" s="6" t="s">
        <v>15281</v>
      </c>
      <c r="B7734" s="6" t="s">
        <v>28960</v>
      </c>
      <c r="C7734" s="6" t="s">
        <v>12</v>
      </c>
      <c r="D7734" s="6" t="str">
        <f t="shared" si="120"/>
        <v>un</v>
      </c>
    </row>
    <row r="7735" spans="1:4" x14ac:dyDescent="0.2">
      <c r="A7735" s="6" t="s">
        <v>8000</v>
      </c>
      <c r="B7735" s="6" t="s">
        <v>28961</v>
      </c>
      <c r="C7735" s="6" t="s">
        <v>12</v>
      </c>
      <c r="D7735" s="6" t="str">
        <f t="shared" si="120"/>
        <v>un</v>
      </c>
    </row>
    <row r="7736" spans="1:4" x14ac:dyDescent="0.2">
      <c r="A7736" s="6" t="s">
        <v>15282</v>
      </c>
      <c r="B7736" s="6" t="s">
        <v>28961</v>
      </c>
      <c r="C7736" s="6" t="s">
        <v>12</v>
      </c>
      <c r="D7736" s="6" t="str">
        <f t="shared" si="120"/>
        <v>un</v>
      </c>
    </row>
    <row r="7737" spans="1:4" x14ac:dyDescent="0.2">
      <c r="A7737" s="6" t="s">
        <v>8001</v>
      </c>
      <c r="B7737" s="6" t="s">
        <v>28962</v>
      </c>
      <c r="C7737" s="6" t="s">
        <v>12</v>
      </c>
      <c r="D7737" s="6" t="str">
        <f t="shared" si="120"/>
        <v>un</v>
      </c>
    </row>
    <row r="7738" spans="1:4" x14ac:dyDescent="0.2">
      <c r="A7738" s="6" t="s">
        <v>15283</v>
      </c>
      <c r="B7738" s="6" t="s">
        <v>28962</v>
      </c>
      <c r="C7738" s="6" t="s">
        <v>12</v>
      </c>
      <c r="D7738" s="6" t="str">
        <f t="shared" si="120"/>
        <v>un</v>
      </c>
    </row>
    <row r="7739" spans="1:4" x14ac:dyDescent="0.2">
      <c r="A7739" s="6" t="s">
        <v>8002</v>
      </c>
      <c r="B7739" s="6" t="s">
        <v>28963</v>
      </c>
      <c r="C7739" s="6" t="s">
        <v>12</v>
      </c>
      <c r="D7739" s="6" t="str">
        <f t="shared" si="120"/>
        <v>un</v>
      </c>
    </row>
    <row r="7740" spans="1:4" x14ac:dyDescent="0.2">
      <c r="A7740" s="6" t="s">
        <v>15284</v>
      </c>
      <c r="B7740" s="6" t="s">
        <v>28963</v>
      </c>
      <c r="C7740" s="6" t="s">
        <v>12</v>
      </c>
      <c r="D7740" s="6" t="str">
        <f t="shared" si="120"/>
        <v>un</v>
      </c>
    </row>
    <row r="7741" spans="1:4" x14ac:dyDescent="0.2">
      <c r="A7741" s="6" t="s">
        <v>8003</v>
      </c>
      <c r="B7741" s="6" t="s">
        <v>28964</v>
      </c>
      <c r="C7741" s="6" t="s">
        <v>12</v>
      </c>
      <c r="D7741" s="6" t="str">
        <f t="shared" si="120"/>
        <v>un</v>
      </c>
    </row>
    <row r="7742" spans="1:4" x14ac:dyDescent="0.2">
      <c r="A7742" s="6" t="s">
        <v>15285</v>
      </c>
      <c r="B7742" s="6" t="s">
        <v>28964</v>
      </c>
      <c r="C7742" s="6" t="s">
        <v>12</v>
      </c>
      <c r="D7742" s="6" t="str">
        <f t="shared" si="120"/>
        <v>un</v>
      </c>
    </row>
    <row r="7743" spans="1:4" x14ac:dyDescent="0.2">
      <c r="A7743" s="6" t="s">
        <v>8004</v>
      </c>
      <c r="B7743" s="6" t="s">
        <v>28965</v>
      </c>
      <c r="C7743" s="6" t="s">
        <v>12</v>
      </c>
      <c r="D7743" s="6" t="str">
        <f t="shared" si="120"/>
        <v>un</v>
      </c>
    </row>
    <row r="7744" spans="1:4" x14ac:dyDescent="0.2">
      <c r="A7744" s="6" t="s">
        <v>15286</v>
      </c>
      <c r="B7744" s="6" t="s">
        <v>28965</v>
      </c>
      <c r="C7744" s="6" t="s">
        <v>12</v>
      </c>
      <c r="D7744" s="6" t="str">
        <f t="shared" si="120"/>
        <v>un</v>
      </c>
    </row>
    <row r="7745" spans="1:4" x14ac:dyDescent="0.2">
      <c r="A7745" s="6" t="s">
        <v>8005</v>
      </c>
      <c r="B7745" s="6" t="s">
        <v>28966</v>
      </c>
      <c r="C7745" s="6" t="s">
        <v>12</v>
      </c>
      <c r="D7745" s="6" t="str">
        <f t="shared" si="120"/>
        <v>un</v>
      </c>
    </row>
    <row r="7746" spans="1:4" x14ac:dyDescent="0.2">
      <c r="A7746" s="6" t="s">
        <v>15287</v>
      </c>
      <c r="B7746" s="6" t="s">
        <v>28966</v>
      </c>
      <c r="C7746" s="6" t="s">
        <v>12</v>
      </c>
      <c r="D7746" s="6" t="str">
        <f t="shared" ref="D7746:D7809" si="121">LOWER(C7746)</f>
        <v>un</v>
      </c>
    </row>
    <row r="7747" spans="1:4" x14ac:dyDescent="0.2">
      <c r="A7747" s="6" t="s">
        <v>8006</v>
      </c>
      <c r="B7747" s="6" t="s">
        <v>28967</v>
      </c>
      <c r="C7747" s="6" t="s">
        <v>12</v>
      </c>
      <c r="D7747" s="6" t="str">
        <f t="shared" si="121"/>
        <v>un</v>
      </c>
    </row>
    <row r="7748" spans="1:4" x14ac:dyDescent="0.2">
      <c r="A7748" s="6" t="s">
        <v>15288</v>
      </c>
      <c r="B7748" s="6" t="s">
        <v>28967</v>
      </c>
      <c r="C7748" s="6" t="s">
        <v>12</v>
      </c>
      <c r="D7748" s="6" t="str">
        <f t="shared" si="121"/>
        <v>un</v>
      </c>
    </row>
    <row r="7749" spans="1:4" x14ac:dyDescent="0.2">
      <c r="A7749" s="6" t="s">
        <v>8007</v>
      </c>
      <c r="B7749" s="6" t="s">
        <v>28968</v>
      </c>
      <c r="C7749" s="6" t="s">
        <v>12</v>
      </c>
      <c r="D7749" s="6" t="str">
        <f t="shared" si="121"/>
        <v>un</v>
      </c>
    </row>
    <row r="7750" spans="1:4" x14ac:dyDescent="0.2">
      <c r="A7750" s="6" t="s">
        <v>15289</v>
      </c>
      <c r="B7750" s="6" t="s">
        <v>28968</v>
      </c>
      <c r="C7750" s="6" t="s">
        <v>12</v>
      </c>
      <c r="D7750" s="6" t="str">
        <f t="shared" si="121"/>
        <v>un</v>
      </c>
    </row>
    <row r="7751" spans="1:4" x14ac:dyDescent="0.2">
      <c r="A7751" s="6" t="s">
        <v>8008</v>
      </c>
      <c r="B7751" s="6" t="s">
        <v>28969</v>
      </c>
      <c r="C7751" s="6" t="s">
        <v>12</v>
      </c>
      <c r="D7751" s="6" t="str">
        <f t="shared" si="121"/>
        <v>un</v>
      </c>
    </row>
    <row r="7752" spans="1:4" x14ac:dyDescent="0.2">
      <c r="A7752" s="6" t="s">
        <v>15290</v>
      </c>
      <c r="B7752" s="6" t="s">
        <v>28969</v>
      </c>
      <c r="C7752" s="6" t="s">
        <v>12</v>
      </c>
      <c r="D7752" s="6" t="str">
        <f t="shared" si="121"/>
        <v>un</v>
      </c>
    </row>
    <row r="7753" spans="1:4" x14ac:dyDescent="0.2">
      <c r="A7753" s="6" t="s">
        <v>8009</v>
      </c>
      <c r="B7753" s="6" t="s">
        <v>28970</v>
      </c>
      <c r="C7753" s="6" t="s">
        <v>12</v>
      </c>
      <c r="D7753" s="6" t="str">
        <f t="shared" si="121"/>
        <v>un</v>
      </c>
    </row>
    <row r="7754" spans="1:4" x14ac:dyDescent="0.2">
      <c r="A7754" s="6" t="s">
        <v>15291</v>
      </c>
      <c r="B7754" s="6" t="s">
        <v>28970</v>
      </c>
      <c r="C7754" s="6" t="s">
        <v>12</v>
      </c>
      <c r="D7754" s="6" t="str">
        <f t="shared" si="121"/>
        <v>un</v>
      </c>
    </row>
    <row r="7755" spans="1:4" x14ac:dyDescent="0.2">
      <c r="A7755" s="6" t="s">
        <v>8010</v>
      </c>
      <c r="B7755" s="6" t="s">
        <v>28971</v>
      </c>
      <c r="C7755" s="6" t="s">
        <v>12</v>
      </c>
      <c r="D7755" s="6" t="str">
        <f t="shared" si="121"/>
        <v>un</v>
      </c>
    </row>
    <row r="7756" spans="1:4" x14ac:dyDescent="0.2">
      <c r="A7756" s="6" t="s">
        <v>15292</v>
      </c>
      <c r="B7756" s="6" t="s">
        <v>28971</v>
      </c>
      <c r="C7756" s="6" t="s">
        <v>12</v>
      </c>
      <c r="D7756" s="6" t="str">
        <f t="shared" si="121"/>
        <v>un</v>
      </c>
    </row>
    <row r="7757" spans="1:4" x14ac:dyDescent="0.2">
      <c r="A7757" s="6" t="s">
        <v>8011</v>
      </c>
      <c r="B7757" s="6" t="s">
        <v>28972</v>
      </c>
      <c r="C7757" s="6" t="s">
        <v>12</v>
      </c>
      <c r="D7757" s="6" t="str">
        <f t="shared" si="121"/>
        <v>un</v>
      </c>
    </row>
    <row r="7758" spans="1:4" x14ac:dyDescent="0.2">
      <c r="A7758" s="6" t="s">
        <v>15293</v>
      </c>
      <c r="B7758" s="6" t="s">
        <v>28972</v>
      </c>
      <c r="C7758" s="6" t="s">
        <v>12</v>
      </c>
      <c r="D7758" s="6" t="str">
        <f t="shared" si="121"/>
        <v>un</v>
      </c>
    </row>
    <row r="7759" spans="1:4" x14ac:dyDescent="0.2">
      <c r="A7759" s="6" t="s">
        <v>8012</v>
      </c>
      <c r="B7759" s="6" t="s">
        <v>28973</v>
      </c>
      <c r="C7759" s="6" t="s">
        <v>12</v>
      </c>
      <c r="D7759" s="6" t="str">
        <f t="shared" si="121"/>
        <v>un</v>
      </c>
    </row>
    <row r="7760" spans="1:4" x14ac:dyDescent="0.2">
      <c r="A7760" s="6" t="s">
        <v>15294</v>
      </c>
      <c r="B7760" s="6" t="s">
        <v>28973</v>
      </c>
      <c r="C7760" s="6" t="s">
        <v>12</v>
      </c>
      <c r="D7760" s="6" t="str">
        <f t="shared" si="121"/>
        <v>un</v>
      </c>
    </row>
    <row r="7761" spans="1:4" x14ac:dyDescent="0.2">
      <c r="A7761" s="6" t="s">
        <v>8013</v>
      </c>
      <c r="B7761" s="6" t="s">
        <v>28974</v>
      </c>
      <c r="C7761" s="6" t="s">
        <v>12</v>
      </c>
      <c r="D7761" s="6" t="str">
        <f t="shared" si="121"/>
        <v>un</v>
      </c>
    </row>
    <row r="7762" spans="1:4" x14ac:dyDescent="0.2">
      <c r="A7762" s="6" t="s">
        <v>15295</v>
      </c>
      <c r="B7762" s="6" t="s">
        <v>28974</v>
      </c>
      <c r="C7762" s="6" t="s">
        <v>12</v>
      </c>
      <c r="D7762" s="6" t="str">
        <f t="shared" si="121"/>
        <v>un</v>
      </c>
    </row>
    <row r="7763" spans="1:4" x14ac:dyDescent="0.2">
      <c r="A7763" s="6" t="s">
        <v>8014</v>
      </c>
      <c r="B7763" s="6" t="s">
        <v>28975</v>
      </c>
      <c r="C7763" s="6" t="s">
        <v>12</v>
      </c>
      <c r="D7763" s="6" t="str">
        <f t="shared" si="121"/>
        <v>un</v>
      </c>
    </row>
    <row r="7764" spans="1:4" x14ac:dyDescent="0.2">
      <c r="A7764" s="6" t="s">
        <v>15296</v>
      </c>
      <c r="B7764" s="6" t="s">
        <v>28975</v>
      </c>
      <c r="C7764" s="6" t="s">
        <v>12</v>
      </c>
      <c r="D7764" s="6" t="str">
        <f t="shared" si="121"/>
        <v>un</v>
      </c>
    </row>
    <row r="7765" spans="1:4" x14ac:dyDescent="0.2">
      <c r="A7765" s="6" t="s">
        <v>8015</v>
      </c>
      <c r="B7765" s="6" t="s">
        <v>28976</v>
      </c>
      <c r="C7765" s="6" t="s">
        <v>12</v>
      </c>
      <c r="D7765" s="6" t="str">
        <f t="shared" si="121"/>
        <v>un</v>
      </c>
    </row>
    <row r="7766" spans="1:4" x14ac:dyDescent="0.2">
      <c r="A7766" s="6" t="s">
        <v>15297</v>
      </c>
      <c r="B7766" s="6" t="s">
        <v>28976</v>
      </c>
      <c r="C7766" s="6" t="s">
        <v>12</v>
      </c>
      <c r="D7766" s="6" t="str">
        <f t="shared" si="121"/>
        <v>un</v>
      </c>
    </row>
    <row r="7767" spans="1:4" x14ac:dyDescent="0.2">
      <c r="A7767" s="6" t="s">
        <v>8016</v>
      </c>
      <c r="B7767" s="6" t="s">
        <v>28977</v>
      </c>
      <c r="C7767" s="6" t="s">
        <v>12</v>
      </c>
      <c r="D7767" s="6" t="str">
        <f t="shared" si="121"/>
        <v>un</v>
      </c>
    </row>
    <row r="7768" spans="1:4" x14ac:dyDescent="0.2">
      <c r="A7768" s="6" t="s">
        <v>15298</v>
      </c>
      <c r="B7768" s="6" t="s">
        <v>28977</v>
      </c>
      <c r="C7768" s="6" t="s">
        <v>12</v>
      </c>
      <c r="D7768" s="6" t="str">
        <f t="shared" si="121"/>
        <v>un</v>
      </c>
    </row>
    <row r="7769" spans="1:4" x14ac:dyDescent="0.2">
      <c r="A7769" s="6" t="s">
        <v>8017</v>
      </c>
      <c r="B7769" s="6" t="s">
        <v>28978</v>
      </c>
      <c r="C7769" s="6" t="s">
        <v>12</v>
      </c>
      <c r="D7769" s="6" t="str">
        <f t="shared" si="121"/>
        <v>un</v>
      </c>
    </row>
    <row r="7770" spans="1:4" x14ac:dyDescent="0.2">
      <c r="A7770" s="6" t="s">
        <v>15299</v>
      </c>
      <c r="B7770" s="6" t="s">
        <v>28978</v>
      </c>
      <c r="C7770" s="6" t="s">
        <v>12</v>
      </c>
      <c r="D7770" s="6" t="str">
        <f t="shared" si="121"/>
        <v>un</v>
      </c>
    </row>
    <row r="7771" spans="1:4" x14ac:dyDescent="0.2">
      <c r="A7771" s="6" t="s">
        <v>8018</v>
      </c>
      <c r="B7771" s="6" t="s">
        <v>28979</v>
      </c>
      <c r="C7771" s="6" t="s">
        <v>12</v>
      </c>
      <c r="D7771" s="6" t="str">
        <f t="shared" si="121"/>
        <v>un</v>
      </c>
    </row>
    <row r="7772" spans="1:4" x14ac:dyDescent="0.2">
      <c r="A7772" s="6" t="s">
        <v>15300</v>
      </c>
      <c r="B7772" s="6" t="s">
        <v>28979</v>
      </c>
      <c r="C7772" s="6" t="s">
        <v>12</v>
      </c>
      <c r="D7772" s="6" t="str">
        <f t="shared" si="121"/>
        <v>un</v>
      </c>
    </row>
    <row r="7773" spans="1:4" x14ac:dyDescent="0.2">
      <c r="A7773" s="6" t="s">
        <v>8019</v>
      </c>
      <c r="B7773" s="6" t="s">
        <v>28980</v>
      </c>
      <c r="C7773" s="6" t="s">
        <v>12</v>
      </c>
      <c r="D7773" s="6" t="str">
        <f t="shared" si="121"/>
        <v>un</v>
      </c>
    </row>
    <row r="7774" spans="1:4" x14ac:dyDescent="0.2">
      <c r="A7774" s="6" t="s">
        <v>15301</v>
      </c>
      <c r="B7774" s="6" t="s">
        <v>28980</v>
      </c>
      <c r="C7774" s="6" t="s">
        <v>12</v>
      </c>
      <c r="D7774" s="6" t="str">
        <f t="shared" si="121"/>
        <v>un</v>
      </c>
    </row>
    <row r="7775" spans="1:4" x14ac:dyDescent="0.2">
      <c r="A7775" s="6" t="s">
        <v>8020</v>
      </c>
      <c r="B7775" s="6" t="s">
        <v>28981</v>
      </c>
      <c r="C7775" s="6" t="s">
        <v>12</v>
      </c>
      <c r="D7775" s="6" t="str">
        <f t="shared" si="121"/>
        <v>un</v>
      </c>
    </row>
    <row r="7776" spans="1:4" x14ac:dyDescent="0.2">
      <c r="A7776" s="6" t="s">
        <v>15302</v>
      </c>
      <c r="B7776" s="6" t="s">
        <v>28981</v>
      </c>
      <c r="C7776" s="6" t="s">
        <v>12</v>
      </c>
      <c r="D7776" s="6" t="str">
        <f t="shared" si="121"/>
        <v>un</v>
      </c>
    </row>
    <row r="7777" spans="1:4" x14ac:dyDescent="0.2">
      <c r="A7777" s="6" t="s">
        <v>8021</v>
      </c>
      <c r="B7777" s="6" t="s">
        <v>28982</v>
      </c>
      <c r="C7777" s="6" t="s">
        <v>12</v>
      </c>
      <c r="D7777" s="6" t="str">
        <f t="shared" si="121"/>
        <v>un</v>
      </c>
    </row>
    <row r="7778" spans="1:4" x14ac:dyDescent="0.2">
      <c r="A7778" s="6" t="s">
        <v>15303</v>
      </c>
      <c r="B7778" s="6" t="s">
        <v>28982</v>
      </c>
      <c r="C7778" s="6" t="s">
        <v>12</v>
      </c>
      <c r="D7778" s="6" t="str">
        <f t="shared" si="121"/>
        <v>un</v>
      </c>
    </row>
    <row r="7779" spans="1:4" x14ac:dyDescent="0.2">
      <c r="A7779" s="6" t="s">
        <v>8022</v>
      </c>
      <c r="B7779" s="6" t="s">
        <v>28983</v>
      </c>
      <c r="C7779" s="6" t="s">
        <v>12</v>
      </c>
      <c r="D7779" s="6" t="str">
        <f t="shared" si="121"/>
        <v>un</v>
      </c>
    </row>
    <row r="7780" spans="1:4" x14ac:dyDescent="0.2">
      <c r="A7780" s="6" t="s">
        <v>15304</v>
      </c>
      <c r="B7780" s="6" t="s">
        <v>28983</v>
      </c>
      <c r="C7780" s="6" t="s">
        <v>12</v>
      </c>
      <c r="D7780" s="6" t="str">
        <f t="shared" si="121"/>
        <v>un</v>
      </c>
    </row>
    <row r="7781" spans="1:4" x14ac:dyDescent="0.2">
      <c r="A7781" s="6" t="s">
        <v>8023</v>
      </c>
      <c r="B7781" s="6" t="s">
        <v>28984</v>
      </c>
      <c r="C7781" s="6" t="s">
        <v>12</v>
      </c>
      <c r="D7781" s="6" t="str">
        <f t="shared" si="121"/>
        <v>un</v>
      </c>
    </row>
    <row r="7782" spans="1:4" x14ac:dyDescent="0.2">
      <c r="A7782" s="6" t="s">
        <v>15305</v>
      </c>
      <c r="B7782" s="6" t="s">
        <v>28984</v>
      </c>
      <c r="C7782" s="6" t="s">
        <v>12</v>
      </c>
      <c r="D7782" s="6" t="str">
        <f t="shared" si="121"/>
        <v>un</v>
      </c>
    </row>
    <row r="7783" spans="1:4" x14ac:dyDescent="0.2">
      <c r="A7783" s="6" t="s">
        <v>8024</v>
      </c>
      <c r="B7783" s="6" t="s">
        <v>28985</v>
      </c>
      <c r="C7783" s="6" t="s">
        <v>12</v>
      </c>
      <c r="D7783" s="6" t="str">
        <f t="shared" si="121"/>
        <v>un</v>
      </c>
    </row>
    <row r="7784" spans="1:4" x14ac:dyDescent="0.2">
      <c r="A7784" s="6" t="s">
        <v>15306</v>
      </c>
      <c r="B7784" s="6" t="s">
        <v>28985</v>
      </c>
      <c r="C7784" s="6" t="s">
        <v>12</v>
      </c>
      <c r="D7784" s="6" t="str">
        <f t="shared" si="121"/>
        <v>un</v>
      </c>
    </row>
    <row r="7785" spans="1:4" x14ac:dyDescent="0.2">
      <c r="A7785" s="6" t="s">
        <v>8025</v>
      </c>
      <c r="B7785" s="6" t="s">
        <v>28986</v>
      </c>
      <c r="C7785" s="6" t="s">
        <v>12</v>
      </c>
      <c r="D7785" s="6" t="str">
        <f t="shared" si="121"/>
        <v>un</v>
      </c>
    </row>
    <row r="7786" spans="1:4" x14ac:dyDescent="0.2">
      <c r="A7786" s="6" t="s">
        <v>15307</v>
      </c>
      <c r="B7786" s="6" t="s">
        <v>28986</v>
      </c>
      <c r="C7786" s="6" t="s">
        <v>12</v>
      </c>
      <c r="D7786" s="6" t="str">
        <f t="shared" si="121"/>
        <v>un</v>
      </c>
    </row>
    <row r="7787" spans="1:4" x14ac:dyDescent="0.2">
      <c r="A7787" s="6" t="s">
        <v>8026</v>
      </c>
      <c r="B7787" s="6" t="s">
        <v>28987</v>
      </c>
      <c r="C7787" s="6" t="s">
        <v>12</v>
      </c>
      <c r="D7787" s="6" t="str">
        <f t="shared" si="121"/>
        <v>un</v>
      </c>
    </row>
    <row r="7788" spans="1:4" x14ac:dyDescent="0.2">
      <c r="A7788" s="6" t="s">
        <v>15308</v>
      </c>
      <c r="B7788" s="6" t="s">
        <v>28987</v>
      </c>
      <c r="C7788" s="6" t="s">
        <v>12</v>
      </c>
      <c r="D7788" s="6" t="str">
        <f t="shared" si="121"/>
        <v>un</v>
      </c>
    </row>
    <row r="7789" spans="1:4" x14ac:dyDescent="0.2">
      <c r="A7789" s="6" t="s">
        <v>8027</v>
      </c>
      <c r="B7789" s="6" t="s">
        <v>28988</v>
      </c>
      <c r="C7789" s="6" t="s">
        <v>12</v>
      </c>
      <c r="D7789" s="6" t="str">
        <f t="shared" si="121"/>
        <v>un</v>
      </c>
    </row>
    <row r="7790" spans="1:4" x14ac:dyDescent="0.2">
      <c r="A7790" s="6" t="s">
        <v>15309</v>
      </c>
      <c r="B7790" s="6" t="s">
        <v>28988</v>
      </c>
      <c r="C7790" s="6" t="s">
        <v>12</v>
      </c>
      <c r="D7790" s="6" t="str">
        <f t="shared" si="121"/>
        <v>un</v>
      </c>
    </row>
    <row r="7791" spans="1:4" x14ac:dyDescent="0.2">
      <c r="A7791" s="6" t="s">
        <v>8028</v>
      </c>
      <c r="B7791" s="6" t="s">
        <v>28989</v>
      </c>
      <c r="C7791" s="6" t="s">
        <v>12</v>
      </c>
      <c r="D7791" s="6" t="str">
        <f t="shared" si="121"/>
        <v>un</v>
      </c>
    </row>
    <row r="7792" spans="1:4" x14ac:dyDescent="0.2">
      <c r="A7792" s="6" t="s">
        <v>15310</v>
      </c>
      <c r="B7792" s="6" t="s">
        <v>28989</v>
      </c>
      <c r="C7792" s="6" t="s">
        <v>12</v>
      </c>
      <c r="D7792" s="6" t="str">
        <f t="shared" si="121"/>
        <v>un</v>
      </c>
    </row>
    <row r="7793" spans="1:4" x14ac:dyDescent="0.2">
      <c r="A7793" s="6" t="s">
        <v>8029</v>
      </c>
      <c r="B7793" s="6" t="s">
        <v>28990</v>
      </c>
      <c r="C7793" s="6" t="s">
        <v>12</v>
      </c>
      <c r="D7793" s="6" t="str">
        <f t="shared" si="121"/>
        <v>un</v>
      </c>
    </row>
    <row r="7794" spans="1:4" x14ac:dyDescent="0.2">
      <c r="A7794" s="6" t="s">
        <v>15311</v>
      </c>
      <c r="B7794" s="6" t="s">
        <v>28990</v>
      </c>
      <c r="C7794" s="6" t="s">
        <v>12</v>
      </c>
      <c r="D7794" s="6" t="str">
        <f t="shared" si="121"/>
        <v>un</v>
      </c>
    </row>
    <row r="7795" spans="1:4" x14ac:dyDescent="0.2">
      <c r="A7795" s="6" t="s">
        <v>8030</v>
      </c>
      <c r="B7795" s="6" t="s">
        <v>28991</v>
      </c>
      <c r="C7795" s="6" t="s">
        <v>12</v>
      </c>
      <c r="D7795" s="6" t="str">
        <f t="shared" si="121"/>
        <v>un</v>
      </c>
    </row>
    <row r="7796" spans="1:4" x14ac:dyDescent="0.2">
      <c r="A7796" s="6" t="s">
        <v>15312</v>
      </c>
      <c r="B7796" s="6" t="s">
        <v>28991</v>
      </c>
      <c r="C7796" s="6" t="s">
        <v>12</v>
      </c>
      <c r="D7796" s="6" t="str">
        <f t="shared" si="121"/>
        <v>un</v>
      </c>
    </row>
    <row r="7797" spans="1:4" x14ac:dyDescent="0.2">
      <c r="A7797" s="6" t="s">
        <v>8031</v>
      </c>
      <c r="B7797" s="6" t="s">
        <v>28992</v>
      </c>
      <c r="C7797" s="6" t="s">
        <v>12</v>
      </c>
      <c r="D7797" s="6" t="str">
        <f t="shared" si="121"/>
        <v>un</v>
      </c>
    </row>
    <row r="7798" spans="1:4" x14ac:dyDescent="0.2">
      <c r="A7798" s="6" t="s">
        <v>15313</v>
      </c>
      <c r="B7798" s="6" t="s">
        <v>28992</v>
      </c>
      <c r="C7798" s="6" t="s">
        <v>12</v>
      </c>
      <c r="D7798" s="6" t="str">
        <f t="shared" si="121"/>
        <v>un</v>
      </c>
    </row>
    <row r="7799" spans="1:4" x14ac:dyDescent="0.2">
      <c r="A7799" s="6" t="s">
        <v>8032</v>
      </c>
      <c r="B7799" s="6" t="s">
        <v>28993</v>
      </c>
      <c r="C7799" s="6" t="s">
        <v>12</v>
      </c>
      <c r="D7799" s="6" t="str">
        <f t="shared" si="121"/>
        <v>un</v>
      </c>
    </row>
    <row r="7800" spans="1:4" x14ac:dyDescent="0.2">
      <c r="A7800" s="6" t="s">
        <v>15314</v>
      </c>
      <c r="B7800" s="6" t="s">
        <v>28993</v>
      </c>
      <c r="C7800" s="6" t="s">
        <v>12</v>
      </c>
      <c r="D7800" s="6" t="str">
        <f t="shared" si="121"/>
        <v>un</v>
      </c>
    </row>
    <row r="7801" spans="1:4" x14ac:dyDescent="0.2">
      <c r="A7801" s="6" t="s">
        <v>8033</v>
      </c>
      <c r="B7801" s="6" t="s">
        <v>28994</v>
      </c>
      <c r="C7801" s="6" t="s">
        <v>12</v>
      </c>
      <c r="D7801" s="6" t="str">
        <f t="shared" si="121"/>
        <v>un</v>
      </c>
    </row>
    <row r="7802" spans="1:4" x14ac:dyDescent="0.2">
      <c r="A7802" s="6" t="s">
        <v>15315</v>
      </c>
      <c r="B7802" s="6" t="s">
        <v>28994</v>
      </c>
      <c r="C7802" s="6" t="s">
        <v>12</v>
      </c>
      <c r="D7802" s="6" t="str">
        <f t="shared" si="121"/>
        <v>un</v>
      </c>
    </row>
    <row r="7803" spans="1:4" x14ac:dyDescent="0.2">
      <c r="A7803" s="6" t="s">
        <v>8034</v>
      </c>
      <c r="B7803" s="6" t="s">
        <v>28995</v>
      </c>
      <c r="C7803" s="6" t="s">
        <v>12</v>
      </c>
      <c r="D7803" s="6" t="str">
        <f t="shared" si="121"/>
        <v>un</v>
      </c>
    </row>
    <row r="7804" spans="1:4" x14ac:dyDescent="0.2">
      <c r="A7804" s="6" t="s">
        <v>15316</v>
      </c>
      <c r="B7804" s="6" t="s">
        <v>28995</v>
      </c>
      <c r="C7804" s="6" t="s">
        <v>12</v>
      </c>
      <c r="D7804" s="6" t="str">
        <f t="shared" si="121"/>
        <v>un</v>
      </c>
    </row>
    <row r="7805" spans="1:4" x14ac:dyDescent="0.2">
      <c r="A7805" s="6" t="s">
        <v>8035</v>
      </c>
      <c r="B7805" s="6" t="s">
        <v>28996</v>
      </c>
      <c r="C7805" s="6" t="s">
        <v>12</v>
      </c>
      <c r="D7805" s="6" t="str">
        <f t="shared" si="121"/>
        <v>un</v>
      </c>
    </row>
    <row r="7806" spans="1:4" x14ac:dyDescent="0.2">
      <c r="A7806" s="6" t="s">
        <v>15317</v>
      </c>
      <c r="B7806" s="6" t="s">
        <v>28996</v>
      </c>
      <c r="C7806" s="6" t="s">
        <v>12</v>
      </c>
      <c r="D7806" s="6" t="str">
        <f t="shared" si="121"/>
        <v>un</v>
      </c>
    </row>
    <row r="7807" spans="1:4" x14ac:dyDescent="0.2">
      <c r="A7807" s="6" t="s">
        <v>8036</v>
      </c>
      <c r="B7807" s="6" t="s">
        <v>28997</v>
      </c>
      <c r="C7807" s="6" t="s">
        <v>12</v>
      </c>
      <c r="D7807" s="6" t="str">
        <f t="shared" si="121"/>
        <v>un</v>
      </c>
    </row>
    <row r="7808" spans="1:4" x14ac:dyDescent="0.2">
      <c r="A7808" s="6" t="s">
        <v>15318</v>
      </c>
      <c r="B7808" s="6" t="s">
        <v>28997</v>
      </c>
      <c r="C7808" s="6" t="s">
        <v>12</v>
      </c>
      <c r="D7808" s="6" t="str">
        <f t="shared" si="121"/>
        <v>un</v>
      </c>
    </row>
    <row r="7809" spans="1:4" x14ac:dyDescent="0.2">
      <c r="A7809" s="6" t="s">
        <v>8037</v>
      </c>
      <c r="B7809" s="6" t="s">
        <v>28998</v>
      </c>
      <c r="C7809" s="6" t="s">
        <v>12</v>
      </c>
      <c r="D7809" s="6" t="str">
        <f t="shared" si="121"/>
        <v>un</v>
      </c>
    </row>
    <row r="7810" spans="1:4" x14ac:dyDescent="0.2">
      <c r="A7810" s="6" t="s">
        <v>15319</v>
      </c>
      <c r="B7810" s="6" t="s">
        <v>28998</v>
      </c>
      <c r="C7810" s="6" t="s">
        <v>12</v>
      </c>
      <c r="D7810" s="6" t="str">
        <f t="shared" ref="D7810:D7873" si="122">LOWER(C7810)</f>
        <v>un</v>
      </c>
    </row>
    <row r="7811" spans="1:4" x14ac:dyDescent="0.2">
      <c r="A7811" s="6" t="s">
        <v>8038</v>
      </c>
      <c r="B7811" s="6" t="s">
        <v>28999</v>
      </c>
      <c r="C7811" s="6" t="s">
        <v>12</v>
      </c>
      <c r="D7811" s="6" t="str">
        <f t="shared" si="122"/>
        <v>un</v>
      </c>
    </row>
    <row r="7812" spans="1:4" x14ac:dyDescent="0.2">
      <c r="A7812" s="6" t="s">
        <v>15320</v>
      </c>
      <c r="B7812" s="6" t="s">
        <v>28999</v>
      </c>
      <c r="C7812" s="6" t="s">
        <v>12</v>
      </c>
      <c r="D7812" s="6" t="str">
        <f t="shared" si="122"/>
        <v>un</v>
      </c>
    </row>
    <row r="7813" spans="1:4" x14ac:dyDescent="0.2">
      <c r="A7813" s="6" t="s">
        <v>8039</v>
      </c>
      <c r="B7813" s="6" t="s">
        <v>29000</v>
      </c>
      <c r="C7813" s="6" t="s">
        <v>12</v>
      </c>
      <c r="D7813" s="6" t="str">
        <f t="shared" si="122"/>
        <v>un</v>
      </c>
    </row>
    <row r="7814" spans="1:4" x14ac:dyDescent="0.2">
      <c r="A7814" s="6" t="s">
        <v>15321</v>
      </c>
      <c r="B7814" s="6" t="s">
        <v>29000</v>
      </c>
      <c r="C7814" s="6" t="s">
        <v>12</v>
      </c>
      <c r="D7814" s="6" t="str">
        <f t="shared" si="122"/>
        <v>un</v>
      </c>
    </row>
    <row r="7815" spans="1:4" x14ac:dyDescent="0.2">
      <c r="A7815" s="6" t="s">
        <v>8040</v>
      </c>
      <c r="B7815" s="6" t="s">
        <v>29001</v>
      </c>
      <c r="C7815" s="6" t="s">
        <v>12</v>
      </c>
      <c r="D7815" s="6" t="str">
        <f t="shared" si="122"/>
        <v>un</v>
      </c>
    </row>
    <row r="7816" spans="1:4" x14ac:dyDescent="0.2">
      <c r="A7816" s="6" t="s">
        <v>15322</v>
      </c>
      <c r="B7816" s="6" t="s">
        <v>29001</v>
      </c>
      <c r="C7816" s="6" t="s">
        <v>12</v>
      </c>
      <c r="D7816" s="6" t="str">
        <f t="shared" si="122"/>
        <v>un</v>
      </c>
    </row>
    <row r="7817" spans="1:4" x14ac:dyDescent="0.2">
      <c r="A7817" s="6" t="s">
        <v>8041</v>
      </c>
      <c r="B7817" s="6" t="s">
        <v>29002</v>
      </c>
      <c r="C7817" s="6" t="s">
        <v>12</v>
      </c>
      <c r="D7817" s="6" t="str">
        <f t="shared" si="122"/>
        <v>un</v>
      </c>
    </row>
    <row r="7818" spans="1:4" x14ac:dyDescent="0.2">
      <c r="A7818" s="6" t="s">
        <v>15323</v>
      </c>
      <c r="B7818" s="6" t="s">
        <v>29002</v>
      </c>
      <c r="C7818" s="6" t="s">
        <v>12</v>
      </c>
      <c r="D7818" s="6" t="str">
        <f t="shared" si="122"/>
        <v>un</v>
      </c>
    </row>
    <row r="7819" spans="1:4" x14ac:dyDescent="0.2">
      <c r="A7819" s="6" t="s">
        <v>8042</v>
      </c>
      <c r="B7819" s="6" t="s">
        <v>29003</v>
      </c>
      <c r="C7819" s="6" t="s">
        <v>12</v>
      </c>
      <c r="D7819" s="6" t="str">
        <f t="shared" si="122"/>
        <v>un</v>
      </c>
    </row>
    <row r="7820" spans="1:4" x14ac:dyDescent="0.2">
      <c r="A7820" s="6" t="s">
        <v>15324</v>
      </c>
      <c r="B7820" s="6" t="s">
        <v>29003</v>
      </c>
      <c r="C7820" s="6" t="s">
        <v>12</v>
      </c>
      <c r="D7820" s="6" t="str">
        <f t="shared" si="122"/>
        <v>un</v>
      </c>
    </row>
    <row r="7821" spans="1:4" x14ac:dyDescent="0.2">
      <c r="A7821" s="6" t="s">
        <v>8043</v>
      </c>
      <c r="B7821" s="6" t="s">
        <v>29004</v>
      </c>
      <c r="C7821" s="6" t="s">
        <v>12</v>
      </c>
      <c r="D7821" s="6" t="str">
        <f t="shared" si="122"/>
        <v>un</v>
      </c>
    </row>
    <row r="7822" spans="1:4" x14ac:dyDescent="0.2">
      <c r="A7822" s="6" t="s">
        <v>15325</v>
      </c>
      <c r="B7822" s="6" t="s">
        <v>29004</v>
      </c>
      <c r="C7822" s="6" t="s">
        <v>12</v>
      </c>
      <c r="D7822" s="6" t="str">
        <f t="shared" si="122"/>
        <v>un</v>
      </c>
    </row>
    <row r="7823" spans="1:4" x14ac:dyDescent="0.2">
      <c r="A7823" s="6" t="s">
        <v>8044</v>
      </c>
      <c r="B7823" s="6" t="s">
        <v>29005</v>
      </c>
      <c r="C7823" s="6" t="s">
        <v>12</v>
      </c>
      <c r="D7823" s="6" t="str">
        <f t="shared" si="122"/>
        <v>un</v>
      </c>
    </row>
    <row r="7824" spans="1:4" x14ac:dyDescent="0.2">
      <c r="A7824" s="6" t="s">
        <v>15326</v>
      </c>
      <c r="B7824" s="6" t="s">
        <v>29005</v>
      </c>
      <c r="C7824" s="6" t="s">
        <v>12</v>
      </c>
      <c r="D7824" s="6" t="str">
        <f t="shared" si="122"/>
        <v>un</v>
      </c>
    </row>
    <row r="7825" spans="1:4" x14ac:dyDescent="0.2">
      <c r="A7825" s="6" t="s">
        <v>8045</v>
      </c>
      <c r="B7825" s="6" t="s">
        <v>29006</v>
      </c>
      <c r="C7825" s="6" t="s">
        <v>12</v>
      </c>
      <c r="D7825" s="6" t="str">
        <f t="shared" si="122"/>
        <v>un</v>
      </c>
    </row>
    <row r="7826" spans="1:4" x14ac:dyDescent="0.2">
      <c r="A7826" s="6" t="s">
        <v>15327</v>
      </c>
      <c r="B7826" s="6" t="s">
        <v>29006</v>
      </c>
      <c r="C7826" s="6" t="s">
        <v>12</v>
      </c>
      <c r="D7826" s="6" t="str">
        <f t="shared" si="122"/>
        <v>un</v>
      </c>
    </row>
    <row r="7827" spans="1:4" x14ac:dyDescent="0.2">
      <c r="A7827" s="6" t="s">
        <v>8046</v>
      </c>
      <c r="B7827" s="6" t="s">
        <v>29007</v>
      </c>
      <c r="C7827" s="6" t="s">
        <v>12</v>
      </c>
      <c r="D7827" s="6" t="str">
        <f t="shared" si="122"/>
        <v>un</v>
      </c>
    </row>
    <row r="7828" spans="1:4" x14ac:dyDescent="0.2">
      <c r="A7828" s="6" t="s">
        <v>15328</v>
      </c>
      <c r="B7828" s="6" t="s">
        <v>29007</v>
      </c>
      <c r="C7828" s="6" t="s">
        <v>12</v>
      </c>
      <c r="D7828" s="6" t="str">
        <f t="shared" si="122"/>
        <v>un</v>
      </c>
    </row>
    <row r="7829" spans="1:4" x14ac:dyDescent="0.2">
      <c r="A7829" s="6" t="s">
        <v>8047</v>
      </c>
      <c r="B7829" s="6" t="s">
        <v>29008</v>
      </c>
      <c r="C7829" s="6" t="s">
        <v>12</v>
      </c>
      <c r="D7829" s="6" t="str">
        <f t="shared" si="122"/>
        <v>un</v>
      </c>
    </row>
    <row r="7830" spans="1:4" x14ac:dyDescent="0.2">
      <c r="A7830" s="6" t="s">
        <v>15329</v>
      </c>
      <c r="B7830" s="6" t="s">
        <v>29008</v>
      </c>
      <c r="C7830" s="6" t="s">
        <v>12</v>
      </c>
      <c r="D7830" s="6" t="str">
        <f t="shared" si="122"/>
        <v>un</v>
      </c>
    </row>
    <row r="7831" spans="1:4" x14ac:dyDescent="0.2">
      <c r="A7831" s="6" t="s">
        <v>8048</v>
      </c>
      <c r="B7831" s="6" t="s">
        <v>29009</v>
      </c>
      <c r="C7831" s="6" t="s">
        <v>12</v>
      </c>
      <c r="D7831" s="6" t="str">
        <f t="shared" si="122"/>
        <v>un</v>
      </c>
    </row>
    <row r="7832" spans="1:4" x14ac:dyDescent="0.2">
      <c r="A7832" s="6" t="s">
        <v>15330</v>
      </c>
      <c r="B7832" s="6" t="s">
        <v>29009</v>
      </c>
      <c r="C7832" s="6" t="s">
        <v>12</v>
      </c>
      <c r="D7832" s="6" t="str">
        <f t="shared" si="122"/>
        <v>un</v>
      </c>
    </row>
    <row r="7833" spans="1:4" x14ac:dyDescent="0.2">
      <c r="A7833" s="6" t="s">
        <v>8049</v>
      </c>
      <c r="B7833" s="6" t="s">
        <v>29010</v>
      </c>
      <c r="C7833" s="6" t="s">
        <v>21</v>
      </c>
      <c r="D7833" s="6" t="str">
        <f t="shared" si="122"/>
        <v>m</v>
      </c>
    </row>
    <row r="7834" spans="1:4" x14ac:dyDescent="0.2">
      <c r="A7834" s="6" t="s">
        <v>15331</v>
      </c>
      <c r="B7834" s="6" t="s">
        <v>29010</v>
      </c>
      <c r="C7834" s="6" t="s">
        <v>21</v>
      </c>
      <c r="D7834" s="6" t="str">
        <f t="shared" si="122"/>
        <v>m</v>
      </c>
    </row>
    <row r="7835" spans="1:4" x14ac:dyDescent="0.2">
      <c r="A7835" s="6" t="s">
        <v>8050</v>
      </c>
      <c r="B7835" s="6" t="s">
        <v>29011</v>
      </c>
      <c r="C7835" s="6" t="s">
        <v>21</v>
      </c>
      <c r="D7835" s="6" t="str">
        <f t="shared" si="122"/>
        <v>m</v>
      </c>
    </row>
    <row r="7836" spans="1:4" x14ac:dyDescent="0.2">
      <c r="A7836" s="6" t="s">
        <v>15332</v>
      </c>
      <c r="B7836" s="6" t="s">
        <v>29011</v>
      </c>
      <c r="C7836" s="6" t="s">
        <v>21</v>
      </c>
      <c r="D7836" s="6" t="str">
        <f t="shared" si="122"/>
        <v>m</v>
      </c>
    </row>
    <row r="7837" spans="1:4" x14ac:dyDescent="0.2">
      <c r="A7837" s="6" t="s">
        <v>8051</v>
      </c>
      <c r="B7837" s="6" t="s">
        <v>29012</v>
      </c>
      <c r="C7837" s="6" t="s">
        <v>21</v>
      </c>
      <c r="D7837" s="6" t="str">
        <f t="shared" si="122"/>
        <v>m</v>
      </c>
    </row>
    <row r="7838" spans="1:4" x14ac:dyDescent="0.2">
      <c r="A7838" s="6" t="s">
        <v>15333</v>
      </c>
      <c r="B7838" s="6" t="s">
        <v>29012</v>
      </c>
      <c r="C7838" s="6" t="s">
        <v>21</v>
      </c>
      <c r="D7838" s="6" t="str">
        <f t="shared" si="122"/>
        <v>m</v>
      </c>
    </row>
    <row r="7839" spans="1:4" x14ac:dyDescent="0.2">
      <c r="A7839" s="6" t="s">
        <v>8052</v>
      </c>
      <c r="B7839" s="6" t="s">
        <v>29013</v>
      </c>
      <c r="C7839" s="6" t="s">
        <v>21</v>
      </c>
      <c r="D7839" s="6" t="str">
        <f t="shared" si="122"/>
        <v>m</v>
      </c>
    </row>
    <row r="7840" spans="1:4" x14ac:dyDescent="0.2">
      <c r="A7840" s="6" t="s">
        <v>15334</v>
      </c>
      <c r="B7840" s="6" t="s">
        <v>29013</v>
      </c>
      <c r="C7840" s="6" t="s">
        <v>21</v>
      </c>
      <c r="D7840" s="6" t="str">
        <f t="shared" si="122"/>
        <v>m</v>
      </c>
    </row>
    <row r="7841" spans="1:4" x14ac:dyDescent="0.2">
      <c r="A7841" s="6" t="s">
        <v>8053</v>
      </c>
      <c r="B7841" s="6" t="s">
        <v>29014</v>
      </c>
      <c r="C7841" s="6" t="s">
        <v>21</v>
      </c>
      <c r="D7841" s="6" t="str">
        <f t="shared" si="122"/>
        <v>m</v>
      </c>
    </row>
    <row r="7842" spans="1:4" x14ac:dyDescent="0.2">
      <c r="A7842" s="6" t="s">
        <v>15335</v>
      </c>
      <c r="B7842" s="6" t="s">
        <v>29014</v>
      </c>
      <c r="C7842" s="6" t="s">
        <v>21</v>
      </c>
      <c r="D7842" s="6" t="str">
        <f t="shared" si="122"/>
        <v>m</v>
      </c>
    </row>
    <row r="7843" spans="1:4" x14ac:dyDescent="0.2">
      <c r="A7843" s="6" t="s">
        <v>2223</v>
      </c>
      <c r="B7843" s="6" t="s">
        <v>29015</v>
      </c>
      <c r="C7843" s="6" t="s">
        <v>21</v>
      </c>
      <c r="D7843" s="6" t="str">
        <f t="shared" si="122"/>
        <v>m</v>
      </c>
    </row>
    <row r="7844" spans="1:4" x14ac:dyDescent="0.2">
      <c r="A7844" s="6" t="s">
        <v>15336</v>
      </c>
      <c r="B7844" s="6" t="s">
        <v>29015</v>
      </c>
      <c r="C7844" s="6" t="s">
        <v>21</v>
      </c>
      <c r="D7844" s="6" t="str">
        <f t="shared" si="122"/>
        <v>m</v>
      </c>
    </row>
    <row r="7845" spans="1:4" x14ac:dyDescent="0.2">
      <c r="A7845" s="6" t="s">
        <v>2224</v>
      </c>
      <c r="B7845" s="6" t="s">
        <v>29016</v>
      </c>
      <c r="C7845" s="6" t="s">
        <v>21</v>
      </c>
      <c r="D7845" s="6" t="str">
        <f t="shared" si="122"/>
        <v>m</v>
      </c>
    </row>
    <row r="7846" spans="1:4" x14ac:dyDescent="0.2">
      <c r="A7846" s="6" t="s">
        <v>15337</v>
      </c>
      <c r="B7846" s="6" t="s">
        <v>29016</v>
      </c>
      <c r="C7846" s="6" t="s">
        <v>21</v>
      </c>
      <c r="D7846" s="6" t="str">
        <f t="shared" si="122"/>
        <v>m</v>
      </c>
    </row>
    <row r="7847" spans="1:4" x14ac:dyDescent="0.2">
      <c r="A7847" s="6" t="s">
        <v>2225</v>
      </c>
      <c r="B7847" s="6" t="s">
        <v>29017</v>
      </c>
      <c r="C7847" s="6" t="s">
        <v>21</v>
      </c>
      <c r="D7847" s="6" t="str">
        <f t="shared" si="122"/>
        <v>m</v>
      </c>
    </row>
    <row r="7848" spans="1:4" x14ac:dyDescent="0.2">
      <c r="A7848" s="6" t="s">
        <v>15338</v>
      </c>
      <c r="B7848" s="6" t="s">
        <v>29017</v>
      </c>
      <c r="C7848" s="6" t="s">
        <v>21</v>
      </c>
      <c r="D7848" s="6" t="str">
        <f t="shared" si="122"/>
        <v>m</v>
      </c>
    </row>
    <row r="7849" spans="1:4" x14ac:dyDescent="0.2">
      <c r="A7849" s="6" t="s">
        <v>2226</v>
      </c>
      <c r="B7849" s="6" t="s">
        <v>29018</v>
      </c>
      <c r="C7849" s="6" t="s">
        <v>21</v>
      </c>
      <c r="D7849" s="6" t="str">
        <f t="shared" si="122"/>
        <v>m</v>
      </c>
    </row>
    <row r="7850" spans="1:4" x14ac:dyDescent="0.2">
      <c r="A7850" s="6" t="s">
        <v>15339</v>
      </c>
      <c r="B7850" s="6" t="s">
        <v>29018</v>
      </c>
      <c r="C7850" s="6" t="s">
        <v>21</v>
      </c>
      <c r="D7850" s="6" t="str">
        <f t="shared" si="122"/>
        <v>m</v>
      </c>
    </row>
    <row r="7851" spans="1:4" x14ac:dyDescent="0.2">
      <c r="A7851" s="6" t="s">
        <v>2227</v>
      </c>
      <c r="B7851" s="6" t="s">
        <v>29019</v>
      </c>
      <c r="C7851" s="6" t="s">
        <v>21</v>
      </c>
      <c r="D7851" s="6" t="str">
        <f t="shared" si="122"/>
        <v>m</v>
      </c>
    </row>
    <row r="7852" spans="1:4" x14ac:dyDescent="0.2">
      <c r="A7852" s="6" t="s">
        <v>15340</v>
      </c>
      <c r="B7852" s="6" t="s">
        <v>29019</v>
      </c>
      <c r="C7852" s="6" t="s">
        <v>21</v>
      </c>
      <c r="D7852" s="6" t="str">
        <f t="shared" si="122"/>
        <v>m</v>
      </c>
    </row>
    <row r="7853" spans="1:4" x14ac:dyDescent="0.2">
      <c r="A7853" s="6" t="s">
        <v>2228</v>
      </c>
      <c r="B7853" s="6" t="s">
        <v>29020</v>
      </c>
      <c r="C7853" s="6" t="s">
        <v>21</v>
      </c>
      <c r="D7853" s="6" t="str">
        <f t="shared" si="122"/>
        <v>m</v>
      </c>
    </row>
    <row r="7854" spans="1:4" x14ac:dyDescent="0.2">
      <c r="A7854" s="6" t="s">
        <v>15341</v>
      </c>
      <c r="B7854" s="6" t="s">
        <v>29020</v>
      </c>
      <c r="C7854" s="6" t="s">
        <v>21</v>
      </c>
      <c r="D7854" s="6" t="str">
        <f t="shared" si="122"/>
        <v>m</v>
      </c>
    </row>
    <row r="7855" spans="1:4" x14ac:dyDescent="0.2">
      <c r="A7855" s="6" t="s">
        <v>2229</v>
      </c>
      <c r="B7855" s="6" t="s">
        <v>29021</v>
      </c>
      <c r="C7855" s="6" t="s">
        <v>21</v>
      </c>
      <c r="D7855" s="6" t="str">
        <f t="shared" si="122"/>
        <v>m</v>
      </c>
    </row>
    <row r="7856" spans="1:4" x14ac:dyDescent="0.2">
      <c r="A7856" s="6" t="s">
        <v>15342</v>
      </c>
      <c r="B7856" s="6" t="s">
        <v>29021</v>
      </c>
      <c r="C7856" s="6" t="s">
        <v>21</v>
      </c>
      <c r="D7856" s="6" t="str">
        <f t="shared" si="122"/>
        <v>m</v>
      </c>
    </row>
    <row r="7857" spans="1:4" x14ac:dyDescent="0.2">
      <c r="A7857" s="6" t="s">
        <v>2230</v>
      </c>
      <c r="B7857" s="6" t="s">
        <v>29022</v>
      </c>
      <c r="C7857" s="6" t="s">
        <v>21</v>
      </c>
      <c r="D7857" s="6" t="str">
        <f t="shared" si="122"/>
        <v>m</v>
      </c>
    </row>
    <row r="7858" spans="1:4" x14ac:dyDescent="0.2">
      <c r="A7858" s="6" t="s">
        <v>15343</v>
      </c>
      <c r="B7858" s="6" t="s">
        <v>29022</v>
      </c>
      <c r="C7858" s="6" t="s">
        <v>21</v>
      </c>
      <c r="D7858" s="6" t="str">
        <f t="shared" si="122"/>
        <v>m</v>
      </c>
    </row>
    <row r="7859" spans="1:4" x14ac:dyDescent="0.2">
      <c r="A7859" s="6" t="s">
        <v>2231</v>
      </c>
      <c r="B7859" s="6" t="s">
        <v>29023</v>
      </c>
      <c r="C7859" s="6" t="s">
        <v>21</v>
      </c>
      <c r="D7859" s="6" t="str">
        <f t="shared" si="122"/>
        <v>m</v>
      </c>
    </row>
    <row r="7860" spans="1:4" x14ac:dyDescent="0.2">
      <c r="A7860" s="6" t="s">
        <v>15344</v>
      </c>
      <c r="B7860" s="6" t="s">
        <v>29023</v>
      </c>
      <c r="C7860" s="6" t="s">
        <v>21</v>
      </c>
      <c r="D7860" s="6" t="str">
        <f t="shared" si="122"/>
        <v>m</v>
      </c>
    </row>
    <row r="7861" spans="1:4" x14ac:dyDescent="0.2">
      <c r="A7861" s="6" t="s">
        <v>2232</v>
      </c>
      <c r="B7861" s="6" t="s">
        <v>29024</v>
      </c>
      <c r="C7861" s="6" t="s">
        <v>21</v>
      </c>
      <c r="D7861" s="6" t="str">
        <f t="shared" si="122"/>
        <v>m</v>
      </c>
    </row>
    <row r="7862" spans="1:4" x14ac:dyDescent="0.2">
      <c r="A7862" s="6" t="s">
        <v>15345</v>
      </c>
      <c r="B7862" s="6" t="s">
        <v>29024</v>
      </c>
      <c r="C7862" s="6" t="s">
        <v>21</v>
      </c>
      <c r="D7862" s="6" t="str">
        <f t="shared" si="122"/>
        <v>m</v>
      </c>
    </row>
    <row r="7863" spans="1:4" x14ac:dyDescent="0.2">
      <c r="A7863" s="6" t="s">
        <v>8054</v>
      </c>
      <c r="B7863" s="6" t="s">
        <v>29025</v>
      </c>
      <c r="C7863" s="6" t="s">
        <v>21</v>
      </c>
      <c r="D7863" s="6" t="str">
        <f t="shared" si="122"/>
        <v>m</v>
      </c>
    </row>
    <row r="7864" spans="1:4" x14ac:dyDescent="0.2">
      <c r="A7864" s="6" t="s">
        <v>15346</v>
      </c>
      <c r="B7864" s="6" t="s">
        <v>29025</v>
      </c>
      <c r="C7864" s="6" t="s">
        <v>21</v>
      </c>
      <c r="D7864" s="6" t="str">
        <f t="shared" si="122"/>
        <v>m</v>
      </c>
    </row>
    <row r="7865" spans="1:4" x14ac:dyDescent="0.2">
      <c r="A7865" s="6" t="s">
        <v>8055</v>
      </c>
      <c r="B7865" s="6" t="s">
        <v>29026</v>
      </c>
      <c r="C7865" s="6" t="s">
        <v>21</v>
      </c>
      <c r="D7865" s="6" t="str">
        <f t="shared" si="122"/>
        <v>m</v>
      </c>
    </row>
    <row r="7866" spans="1:4" x14ac:dyDescent="0.2">
      <c r="A7866" s="6" t="s">
        <v>15347</v>
      </c>
      <c r="B7866" s="6" t="s">
        <v>29026</v>
      </c>
      <c r="C7866" s="6" t="s">
        <v>21</v>
      </c>
      <c r="D7866" s="6" t="str">
        <f t="shared" si="122"/>
        <v>m</v>
      </c>
    </row>
    <row r="7867" spans="1:4" x14ac:dyDescent="0.2">
      <c r="A7867" s="6" t="s">
        <v>8056</v>
      </c>
      <c r="B7867" s="6" t="s">
        <v>29027</v>
      </c>
      <c r="C7867" s="6" t="s">
        <v>21</v>
      </c>
      <c r="D7867" s="6" t="str">
        <f t="shared" si="122"/>
        <v>m</v>
      </c>
    </row>
    <row r="7868" spans="1:4" x14ac:dyDescent="0.2">
      <c r="A7868" s="6" t="s">
        <v>15348</v>
      </c>
      <c r="B7868" s="6" t="s">
        <v>29027</v>
      </c>
      <c r="C7868" s="6" t="s">
        <v>21</v>
      </c>
      <c r="D7868" s="6" t="str">
        <f t="shared" si="122"/>
        <v>m</v>
      </c>
    </row>
    <row r="7869" spans="1:4" x14ac:dyDescent="0.2">
      <c r="A7869" s="6" t="s">
        <v>8057</v>
      </c>
      <c r="B7869" s="6" t="s">
        <v>29028</v>
      </c>
      <c r="C7869" s="6" t="s">
        <v>21</v>
      </c>
      <c r="D7869" s="6" t="str">
        <f t="shared" si="122"/>
        <v>m</v>
      </c>
    </row>
    <row r="7870" spans="1:4" x14ac:dyDescent="0.2">
      <c r="A7870" s="6" t="s">
        <v>15349</v>
      </c>
      <c r="B7870" s="6" t="s">
        <v>29028</v>
      </c>
      <c r="C7870" s="6" t="s">
        <v>21</v>
      </c>
      <c r="D7870" s="6" t="str">
        <f t="shared" si="122"/>
        <v>m</v>
      </c>
    </row>
    <row r="7871" spans="1:4" x14ac:dyDescent="0.2">
      <c r="A7871" s="6" t="s">
        <v>8058</v>
      </c>
      <c r="B7871" s="6" t="s">
        <v>29029</v>
      </c>
      <c r="C7871" s="6" t="s">
        <v>21</v>
      </c>
      <c r="D7871" s="6" t="str">
        <f t="shared" si="122"/>
        <v>m</v>
      </c>
    </row>
    <row r="7872" spans="1:4" x14ac:dyDescent="0.2">
      <c r="A7872" s="6" t="s">
        <v>15350</v>
      </c>
      <c r="B7872" s="6" t="s">
        <v>29029</v>
      </c>
      <c r="C7872" s="6" t="s">
        <v>21</v>
      </c>
      <c r="D7872" s="6" t="str">
        <f t="shared" si="122"/>
        <v>m</v>
      </c>
    </row>
    <row r="7873" spans="1:4" x14ac:dyDescent="0.2">
      <c r="A7873" s="6" t="s">
        <v>8059</v>
      </c>
      <c r="B7873" s="6" t="s">
        <v>29030</v>
      </c>
      <c r="C7873" s="6" t="s">
        <v>21</v>
      </c>
      <c r="D7873" s="6" t="str">
        <f t="shared" si="122"/>
        <v>m</v>
      </c>
    </row>
    <row r="7874" spans="1:4" x14ac:dyDescent="0.2">
      <c r="A7874" s="6" t="s">
        <v>15351</v>
      </c>
      <c r="B7874" s="6" t="s">
        <v>29030</v>
      </c>
      <c r="C7874" s="6" t="s">
        <v>21</v>
      </c>
      <c r="D7874" s="6" t="str">
        <f t="shared" ref="D7874:D7937" si="123">LOWER(C7874)</f>
        <v>m</v>
      </c>
    </row>
    <row r="7875" spans="1:4" x14ac:dyDescent="0.2">
      <c r="A7875" s="6" t="s">
        <v>8060</v>
      </c>
      <c r="B7875" s="6" t="s">
        <v>29031</v>
      </c>
      <c r="C7875" s="6" t="s">
        <v>21</v>
      </c>
      <c r="D7875" s="6" t="str">
        <f t="shared" si="123"/>
        <v>m</v>
      </c>
    </row>
    <row r="7876" spans="1:4" x14ac:dyDescent="0.2">
      <c r="A7876" s="6" t="s">
        <v>15352</v>
      </c>
      <c r="B7876" s="6" t="s">
        <v>29031</v>
      </c>
      <c r="C7876" s="6" t="s">
        <v>21</v>
      </c>
      <c r="D7876" s="6" t="str">
        <f t="shared" si="123"/>
        <v>m</v>
      </c>
    </row>
    <row r="7877" spans="1:4" x14ac:dyDescent="0.2">
      <c r="A7877" s="6" t="s">
        <v>8061</v>
      </c>
      <c r="B7877" s="6" t="s">
        <v>29032</v>
      </c>
      <c r="C7877" s="6" t="s">
        <v>21</v>
      </c>
      <c r="D7877" s="6" t="str">
        <f t="shared" si="123"/>
        <v>m</v>
      </c>
    </row>
    <row r="7878" spans="1:4" x14ac:dyDescent="0.2">
      <c r="A7878" s="6" t="s">
        <v>15353</v>
      </c>
      <c r="B7878" s="6" t="s">
        <v>29032</v>
      </c>
      <c r="C7878" s="6" t="s">
        <v>21</v>
      </c>
      <c r="D7878" s="6" t="str">
        <f t="shared" si="123"/>
        <v>m</v>
      </c>
    </row>
    <row r="7879" spans="1:4" x14ac:dyDescent="0.2">
      <c r="A7879" s="6" t="s">
        <v>2233</v>
      </c>
      <c r="B7879" s="6" t="s">
        <v>29033</v>
      </c>
      <c r="C7879" s="6" t="s">
        <v>21</v>
      </c>
      <c r="D7879" s="6" t="str">
        <f t="shared" si="123"/>
        <v>m</v>
      </c>
    </row>
    <row r="7880" spans="1:4" x14ac:dyDescent="0.2">
      <c r="A7880" s="6" t="s">
        <v>15354</v>
      </c>
      <c r="B7880" s="6" t="s">
        <v>29033</v>
      </c>
      <c r="C7880" s="6" t="s">
        <v>21</v>
      </c>
      <c r="D7880" s="6" t="str">
        <f t="shared" si="123"/>
        <v>m</v>
      </c>
    </row>
    <row r="7881" spans="1:4" x14ac:dyDescent="0.2">
      <c r="A7881" s="6" t="s">
        <v>2234</v>
      </c>
      <c r="B7881" s="6" t="s">
        <v>29034</v>
      </c>
      <c r="C7881" s="6" t="s">
        <v>21</v>
      </c>
      <c r="D7881" s="6" t="str">
        <f t="shared" si="123"/>
        <v>m</v>
      </c>
    </row>
    <row r="7882" spans="1:4" x14ac:dyDescent="0.2">
      <c r="A7882" s="6" t="s">
        <v>15355</v>
      </c>
      <c r="B7882" s="6" t="s">
        <v>29034</v>
      </c>
      <c r="C7882" s="6" t="s">
        <v>21</v>
      </c>
      <c r="D7882" s="6" t="str">
        <f t="shared" si="123"/>
        <v>m</v>
      </c>
    </row>
    <row r="7883" spans="1:4" x14ac:dyDescent="0.2">
      <c r="A7883" s="6" t="s">
        <v>2235</v>
      </c>
      <c r="B7883" s="6" t="s">
        <v>29035</v>
      </c>
      <c r="C7883" s="6" t="s">
        <v>21</v>
      </c>
      <c r="D7883" s="6" t="str">
        <f t="shared" si="123"/>
        <v>m</v>
      </c>
    </row>
    <row r="7884" spans="1:4" x14ac:dyDescent="0.2">
      <c r="A7884" s="6" t="s">
        <v>15356</v>
      </c>
      <c r="B7884" s="6" t="s">
        <v>29035</v>
      </c>
      <c r="C7884" s="6" t="s">
        <v>21</v>
      </c>
      <c r="D7884" s="6" t="str">
        <f t="shared" si="123"/>
        <v>m</v>
      </c>
    </row>
    <row r="7885" spans="1:4" x14ac:dyDescent="0.2">
      <c r="A7885" s="6" t="s">
        <v>2236</v>
      </c>
      <c r="B7885" s="6" t="s">
        <v>29036</v>
      </c>
      <c r="C7885" s="6" t="s">
        <v>21</v>
      </c>
      <c r="D7885" s="6" t="str">
        <f t="shared" si="123"/>
        <v>m</v>
      </c>
    </row>
    <row r="7886" spans="1:4" x14ac:dyDescent="0.2">
      <c r="A7886" s="6" t="s">
        <v>15357</v>
      </c>
      <c r="B7886" s="6" t="s">
        <v>29036</v>
      </c>
      <c r="C7886" s="6" t="s">
        <v>21</v>
      </c>
      <c r="D7886" s="6" t="str">
        <f t="shared" si="123"/>
        <v>m</v>
      </c>
    </row>
    <row r="7887" spans="1:4" x14ac:dyDescent="0.2">
      <c r="A7887" s="6" t="s">
        <v>2237</v>
      </c>
      <c r="B7887" s="6" t="s">
        <v>29037</v>
      </c>
      <c r="C7887" s="6" t="s">
        <v>21</v>
      </c>
      <c r="D7887" s="6" t="str">
        <f t="shared" si="123"/>
        <v>m</v>
      </c>
    </row>
    <row r="7888" spans="1:4" x14ac:dyDescent="0.2">
      <c r="A7888" s="6" t="s">
        <v>15358</v>
      </c>
      <c r="B7888" s="6" t="s">
        <v>29037</v>
      </c>
      <c r="C7888" s="6" t="s">
        <v>21</v>
      </c>
      <c r="D7888" s="6" t="str">
        <f t="shared" si="123"/>
        <v>m</v>
      </c>
    </row>
    <row r="7889" spans="1:4" x14ac:dyDescent="0.2">
      <c r="A7889" s="6" t="s">
        <v>2238</v>
      </c>
      <c r="B7889" s="6" t="s">
        <v>29038</v>
      </c>
      <c r="C7889" s="6" t="s">
        <v>21</v>
      </c>
      <c r="D7889" s="6" t="str">
        <f t="shared" si="123"/>
        <v>m</v>
      </c>
    </row>
    <row r="7890" spans="1:4" x14ac:dyDescent="0.2">
      <c r="A7890" s="6" t="s">
        <v>15359</v>
      </c>
      <c r="B7890" s="6" t="s">
        <v>29038</v>
      </c>
      <c r="C7890" s="6" t="s">
        <v>21</v>
      </c>
      <c r="D7890" s="6" t="str">
        <f t="shared" si="123"/>
        <v>m</v>
      </c>
    </row>
    <row r="7891" spans="1:4" x14ac:dyDescent="0.2">
      <c r="A7891" s="6" t="s">
        <v>2239</v>
      </c>
      <c r="B7891" s="6" t="s">
        <v>29039</v>
      </c>
      <c r="C7891" s="6" t="s">
        <v>21</v>
      </c>
      <c r="D7891" s="6" t="str">
        <f t="shared" si="123"/>
        <v>m</v>
      </c>
    </row>
    <row r="7892" spans="1:4" x14ac:dyDescent="0.2">
      <c r="A7892" s="6" t="s">
        <v>15360</v>
      </c>
      <c r="B7892" s="6" t="s">
        <v>29039</v>
      </c>
      <c r="C7892" s="6" t="s">
        <v>21</v>
      </c>
      <c r="D7892" s="6" t="str">
        <f t="shared" si="123"/>
        <v>m</v>
      </c>
    </row>
    <row r="7893" spans="1:4" x14ac:dyDescent="0.2">
      <c r="A7893" s="6" t="s">
        <v>2240</v>
      </c>
      <c r="B7893" s="6" t="s">
        <v>29040</v>
      </c>
      <c r="C7893" s="6" t="s">
        <v>21</v>
      </c>
      <c r="D7893" s="6" t="str">
        <f t="shared" si="123"/>
        <v>m</v>
      </c>
    </row>
    <row r="7894" spans="1:4" x14ac:dyDescent="0.2">
      <c r="A7894" s="6" t="s">
        <v>15361</v>
      </c>
      <c r="B7894" s="6" t="s">
        <v>29040</v>
      </c>
      <c r="C7894" s="6" t="s">
        <v>21</v>
      </c>
      <c r="D7894" s="6" t="str">
        <f t="shared" si="123"/>
        <v>m</v>
      </c>
    </row>
    <row r="7895" spans="1:4" x14ac:dyDescent="0.2">
      <c r="A7895" s="6" t="s">
        <v>2241</v>
      </c>
      <c r="B7895" s="6" t="s">
        <v>29041</v>
      </c>
      <c r="C7895" s="6" t="s">
        <v>21</v>
      </c>
      <c r="D7895" s="6" t="str">
        <f t="shared" si="123"/>
        <v>m</v>
      </c>
    </row>
    <row r="7896" spans="1:4" x14ac:dyDescent="0.2">
      <c r="A7896" s="6" t="s">
        <v>15362</v>
      </c>
      <c r="B7896" s="6" t="s">
        <v>29041</v>
      </c>
      <c r="C7896" s="6" t="s">
        <v>21</v>
      </c>
      <c r="D7896" s="6" t="str">
        <f t="shared" si="123"/>
        <v>m</v>
      </c>
    </row>
    <row r="7897" spans="1:4" x14ac:dyDescent="0.2">
      <c r="A7897" s="6" t="s">
        <v>8062</v>
      </c>
      <c r="B7897" s="6" t="s">
        <v>29042</v>
      </c>
      <c r="C7897" s="6" t="s">
        <v>21</v>
      </c>
      <c r="D7897" s="6" t="str">
        <f t="shared" si="123"/>
        <v>m</v>
      </c>
    </row>
    <row r="7898" spans="1:4" x14ac:dyDescent="0.2">
      <c r="A7898" s="6" t="s">
        <v>15363</v>
      </c>
      <c r="B7898" s="6" t="s">
        <v>29042</v>
      </c>
      <c r="C7898" s="6" t="s">
        <v>21</v>
      </c>
      <c r="D7898" s="6" t="str">
        <f t="shared" si="123"/>
        <v>m</v>
      </c>
    </row>
    <row r="7899" spans="1:4" x14ac:dyDescent="0.2">
      <c r="A7899" s="6" t="s">
        <v>8063</v>
      </c>
      <c r="B7899" s="6" t="s">
        <v>29043</v>
      </c>
      <c r="C7899" s="6" t="s">
        <v>21</v>
      </c>
      <c r="D7899" s="6" t="str">
        <f t="shared" si="123"/>
        <v>m</v>
      </c>
    </row>
    <row r="7900" spans="1:4" x14ac:dyDescent="0.2">
      <c r="A7900" s="6" t="s">
        <v>15364</v>
      </c>
      <c r="B7900" s="6" t="s">
        <v>29043</v>
      </c>
      <c r="C7900" s="6" t="s">
        <v>21</v>
      </c>
      <c r="D7900" s="6" t="str">
        <f t="shared" si="123"/>
        <v>m</v>
      </c>
    </row>
    <row r="7901" spans="1:4" x14ac:dyDescent="0.2">
      <c r="A7901" s="6" t="s">
        <v>8064</v>
      </c>
      <c r="B7901" s="6" t="s">
        <v>29044</v>
      </c>
      <c r="C7901" s="6" t="s">
        <v>21</v>
      </c>
      <c r="D7901" s="6" t="str">
        <f t="shared" si="123"/>
        <v>m</v>
      </c>
    </row>
    <row r="7902" spans="1:4" x14ac:dyDescent="0.2">
      <c r="A7902" s="6" t="s">
        <v>15365</v>
      </c>
      <c r="B7902" s="6" t="s">
        <v>29044</v>
      </c>
      <c r="C7902" s="6" t="s">
        <v>21</v>
      </c>
      <c r="D7902" s="6" t="str">
        <f t="shared" si="123"/>
        <v>m</v>
      </c>
    </row>
    <row r="7903" spans="1:4" x14ac:dyDescent="0.2">
      <c r="A7903" s="6" t="s">
        <v>8065</v>
      </c>
      <c r="B7903" s="6" t="s">
        <v>29045</v>
      </c>
      <c r="C7903" s="6" t="s">
        <v>21</v>
      </c>
      <c r="D7903" s="6" t="str">
        <f t="shared" si="123"/>
        <v>m</v>
      </c>
    </row>
    <row r="7904" spans="1:4" x14ac:dyDescent="0.2">
      <c r="A7904" s="6" t="s">
        <v>15366</v>
      </c>
      <c r="B7904" s="6" t="s">
        <v>29045</v>
      </c>
      <c r="C7904" s="6" t="s">
        <v>21</v>
      </c>
      <c r="D7904" s="6" t="str">
        <f t="shared" si="123"/>
        <v>m</v>
      </c>
    </row>
    <row r="7905" spans="1:4" x14ac:dyDescent="0.2">
      <c r="A7905" s="6" t="s">
        <v>8066</v>
      </c>
      <c r="B7905" s="6" t="s">
        <v>29046</v>
      </c>
      <c r="C7905" s="6" t="s">
        <v>21</v>
      </c>
      <c r="D7905" s="6" t="str">
        <f t="shared" si="123"/>
        <v>m</v>
      </c>
    </row>
    <row r="7906" spans="1:4" x14ac:dyDescent="0.2">
      <c r="A7906" s="6" t="s">
        <v>15367</v>
      </c>
      <c r="B7906" s="6" t="s">
        <v>29046</v>
      </c>
      <c r="C7906" s="6" t="s">
        <v>21</v>
      </c>
      <c r="D7906" s="6" t="str">
        <f t="shared" si="123"/>
        <v>m</v>
      </c>
    </row>
    <row r="7907" spans="1:4" x14ac:dyDescent="0.2">
      <c r="A7907" s="6" t="s">
        <v>8067</v>
      </c>
      <c r="B7907" s="6" t="s">
        <v>29047</v>
      </c>
      <c r="C7907" s="6" t="s">
        <v>21</v>
      </c>
      <c r="D7907" s="6" t="str">
        <f t="shared" si="123"/>
        <v>m</v>
      </c>
    </row>
    <row r="7908" spans="1:4" x14ac:dyDescent="0.2">
      <c r="A7908" s="6" t="s">
        <v>15368</v>
      </c>
      <c r="B7908" s="6" t="s">
        <v>29047</v>
      </c>
      <c r="C7908" s="6" t="s">
        <v>21</v>
      </c>
      <c r="D7908" s="6" t="str">
        <f t="shared" si="123"/>
        <v>m</v>
      </c>
    </row>
    <row r="7909" spans="1:4" x14ac:dyDescent="0.2">
      <c r="A7909" s="6" t="s">
        <v>8068</v>
      </c>
      <c r="B7909" s="6" t="s">
        <v>29048</v>
      </c>
      <c r="C7909" s="6" t="s">
        <v>21</v>
      </c>
      <c r="D7909" s="6" t="str">
        <f t="shared" si="123"/>
        <v>m</v>
      </c>
    </row>
    <row r="7910" spans="1:4" x14ac:dyDescent="0.2">
      <c r="A7910" s="6" t="s">
        <v>15369</v>
      </c>
      <c r="B7910" s="6" t="s">
        <v>29048</v>
      </c>
      <c r="C7910" s="6" t="s">
        <v>21</v>
      </c>
      <c r="D7910" s="6" t="str">
        <f t="shared" si="123"/>
        <v>m</v>
      </c>
    </row>
    <row r="7911" spans="1:4" x14ac:dyDescent="0.2">
      <c r="A7911" s="6" t="s">
        <v>8069</v>
      </c>
      <c r="B7911" s="6" t="s">
        <v>29049</v>
      </c>
      <c r="C7911" s="6" t="s">
        <v>21</v>
      </c>
      <c r="D7911" s="6" t="str">
        <f t="shared" si="123"/>
        <v>m</v>
      </c>
    </row>
    <row r="7912" spans="1:4" x14ac:dyDescent="0.2">
      <c r="A7912" s="6" t="s">
        <v>15370</v>
      </c>
      <c r="B7912" s="6" t="s">
        <v>29049</v>
      </c>
      <c r="C7912" s="6" t="s">
        <v>21</v>
      </c>
      <c r="D7912" s="6" t="str">
        <f t="shared" si="123"/>
        <v>m</v>
      </c>
    </row>
    <row r="7913" spans="1:4" x14ac:dyDescent="0.2">
      <c r="A7913" s="6" t="s">
        <v>8070</v>
      </c>
      <c r="B7913" s="6" t="s">
        <v>29050</v>
      </c>
      <c r="C7913" s="6" t="s">
        <v>21</v>
      </c>
      <c r="D7913" s="6" t="str">
        <f t="shared" si="123"/>
        <v>m</v>
      </c>
    </row>
    <row r="7914" spans="1:4" x14ac:dyDescent="0.2">
      <c r="A7914" s="6" t="s">
        <v>15371</v>
      </c>
      <c r="B7914" s="6" t="s">
        <v>29050</v>
      </c>
      <c r="C7914" s="6" t="s">
        <v>21</v>
      </c>
      <c r="D7914" s="6" t="str">
        <f t="shared" si="123"/>
        <v>m</v>
      </c>
    </row>
    <row r="7915" spans="1:4" x14ac:dyDescent="0.2">
      <c r="A7915" s="6" t="s">
        <v>2242</v>
      </c>
      <c r="B7915" s="6" t="s">
        <v>29051</v>
      </c>
      <c r="C7915" s="6" t="s">
        <v>21</v>
      </c>
      <c r="D7915" s="6" t="str">
        <f t="shared" si="123"/>
        <v>m</v>
      </c>
    </row>
    <row r="7916" spans="1:4" x14ac:dyDescent="0.2">
      <c r="A7916" s="6" t="s">
        <v>15372</v>
      </c>
      <c r="B7916" s="6" t="s">
        <v>29051</v>
      </c>
      <c r="C7916" s="6" t="s">
        <v>21</v>
      </c>
      <c r="D7916" s="6" t="str">
        <f t="shared" si="123"/>
        <v>m</v>
      </c>
    </row>
    <row r="7917" spans="1:4" x14ac:dyDescent="0.2">
      <c r="A7917" s="6" t="s">
        <v>2243</v>
      </c>
      <c r="B7917" s="6" t="s">
        <v>29052</v>
      </c>
      <c r="C7917" s="6" t="s">
        <v>21</v>
      </c>
      <c r="D7917" s="6" t="str">
        <f t="shared" si="123"/>
        <v>m</v>
      </c>
    </row>
    <row r="7918" spans="1:4" x14ac:dyDescent="0.2">
      <c r="A7918" s="6" t="s">
        <v>15373</v>
      </c>
      <c r="B7918" s="6" t="s">
        <v>29052</v>
      </c>
      <c r="C7918" s="6" t="s">
        <v>21</v>
      </c>
      <c r="D7918" s="6" t="str">
        <f t="shared" si="123"/>
        <v>m</v>
      </c>
    </row>
    <row r="7919" spans="1:4" x14ac:dyDescent="0.2">
      <c r="A7919" s="6" t="s">
        <v>2244</v>
      </c>
      <c r="B7919" s="6" t="s">
        <v>29053</v>
      </c>
      <c r="C7919" s="6" t="s">
        <v>21</v>
      </c>
      <c r="D7919" s="6" t="str">
        <f t="shared" si="123"/>
        <v>m</v>
      </c>
    </row>
    <row r="7920" spans="1:4" x14ac:dyDescent="0.2">
      <c r="A7920" s="6" t="s">
        <v>15374</v>
      </c>
      <c r="B7920" s="6" t="s">
        <v>29053</v>
      </c>
      <c r="C7920" s="6" t="s">
        <v>21</v>
      </c>
      <c r="D7920" s="6" t="str">
        <f t="shared" si="123"/>
        <v>m</v>
      </c>
    </row>
    <row r="7921" spans="1:4" x14ac:dyDescent="0.2">
      <c r="A7921" s="6" t="s">
        <v>2245</v>
      </c>
      <c r="B7921" s="6" t="s">
        <v>29054</v>
      </c>
      <c r="C7921" s="6" t="s">
        <v>21</v>
      </c>
      <c r="D7921" s="6" t="str">
        <f t="shared" si="123"/>
        <v>m</v>
      </c>
    </row>
    <row r="7922" spans="1:4" x14ac:dyDescent="0.2">
      <c r="A7922" s="6" t="s">
        <v>15375</v>
      </c>
      <c r="B7922" s="6" t="s">
        <v>29054</v>
      </c>
      <c r="C7922" s="6" t="s">
        <v>21</v>
      </c>
      <c r="D7922" s="6" t="str">
        <f t="shared" si="123"/>
        <v>m</v>
      </c>
    </row>
    <row r="7923" spans="1:4" x14ac:dyDescent="0.2">
      <c r="A7923" s="6" t="s">
        <v>2246</v>
      </c>
      <c r="B7923" s="6" t="s">
        <v>29055</v>
      </c>
      <c r="C7923" s="6" t="s">
        <v>21</v>
      </c>
      <c r="D7923" s="6" t="str">
        <f t="shared" si="123"/>
        <v>m</v>
      </c>
    </row>
    <row r="7924" spans="1:4" x14ac:dyDescent="0.2">
      <c r="A7924" s="6" t="s">
        <v>15376</v>
      </c>
      <c r="B7924" s="6" t="s">
        <v>29055</v>
      </c>
      <c r="C7924" s="6" t="s">
        <v>21</v>
      </c>
      <c r="D7924" s="6" t="str">
        <f t="shared" si="123"/>
        <v>m</v>
      </c>
    </row>
    <row r="7925" spans="1:4" x14ac:dyDescent="0.2">
      <c r="A7925" s="6" t="s">
        <v>2247</v>
      </c>
      <c r="B7925" s="6" t="s">
        <v>29056</v>
      </c>
      <c r="C7925" s="6" t="s">
        <v>21</v>
      </c>
      <c r="D7925" s="6" t="str">
        <f t="shared" si="123"/>
        <v>m</v>
      </c>
    </row>
    <row r="7926" spans="1:4" x14ac:dyDescent="0.2">
      <c r="A7926" s="6" t="s">
        <v>15377</v>
      </c>
      <c r="B7926" s="6" t="s">
        <v>29056</v>
      </c>
      <c r="C7926" s="6" t="s">
        <v>21</v>
      </c>
      <c r="D7926" s="6" t="str">
        <f t="shared" si="123"/>
        <v>m</v>
      </c>
    </row>
    <row r="7927" spans="1:4" x14ac:dyDescent="0.2">
      <c r="A7927" s="6" t="s">
        <v>2248</v>
      </c>
      <c r="B7927" s="6" t="s">
        <v>29057</v>
      </c>
      <c r="C7927" s="6" t="s">
        <v>21</v>
      </c>
      <c r="D7927" s="6" t="str">
        <f t="shared" si="123"/>
        <v>m</v>
      </c>
    </row>
    <row r="7928" spans="1:4" x14ac:dyDescent="0.2">
      <c r="A7928" s="6" t="s">
        <v>15378</v>
      </c>
      <c r="B7928" s="6" t="s">
        <v>29057</v>
      </c>
      <c r="C7928" s="6" t="s">
        <v>21</v>
      </c>
      <c r="D7928" s="6" t="str">
        <f t="shared" si="123"/>
        <v>m</v>
      </c>
    </row>
    <row r="7929" spans="1:4" x14ac:dyDescent="0.2">
      <c r="A7929" s="6" t="s">
        <v>2249</v>
      </c>
      <c r="B7929" s="6" t="s">
        <v>29058</v>
      </c>
      <c r="C7929" s="6" t="s">
        <v>21</v>
      </c>
      <c r="D7929" s="6" t="str">
        <f t="shared" si="123"/>
        <v>m</v>
      </c>
    </row>
    <row r="7930" spans="1:4" x14ac:dyDescent="0.2">
      <c r="A7930" s="6" t="s">
        <v>15379</v>
      </c>
      <c r="B7930" s="6" t="s">
        <v>29058</v>
      </c>
      <c r="C7930" s="6" t="s">
        <v>21</v>
      </c>
      <c r="D7930" s="6" t="str">
        <f t="shared" si="123"/>
        <v>m</v>
      </c>
    </row>
    <row r="7931" spans="1:4" x14ac:dyDescent="0.2">
      <c r="A7931" s="6" t="s">
        <v>2250</v>
      </c>
      <c r="B7931" s="6" t="s">
        <v>29059</v>
      </c>
      <c r="C7931" s="6" t="s">
        <v>21</v>
      </c>
      <c r="D7931" s="6" t="str">
        <f t="shared" si="123"/>
        <v>m</v>
      </c>
    </row>
    <row r="7932" spans="1:4" x14ac:dyDescent="0.2">
      <c r="A7932" s="6" t="s">
        <v>15380</v>
      </c>
      <c r="B7932" s="6" t="s">
        <v>29059</v>
      </c>
      <c r="C7932" s="6" t="s">
        <v>21</v>
      </c>
      <c r="D7932" s="6" t="str">
        <f t="shared" si="123"/>
        <v>m</v>
      </c>
    </row>
    <row r="7933" spans="1:4" x14ac:dyDescent="0.2">
      <c r="A7933" s="6" t="s">
        <v>2251</v>
      </c>
      <c r="B7933" s="6" t="s">
        <v>29060</v>
      </c>
      <c r="C7933" s="6" t="s">
        <v>21</v>
      </c>
      <c r="D7933" s="6" t="str">
        <f t="shared" si="123"/>
        <v>m</v>
      </c>
    </row>
    <row r="7934" spans="1:4" x14ac:dyDescent="0.2">
      <c r="A7934" s="6" t="s">
        <v>15381</v>
      </c>
      <c r="B7934" s="6" t="s">
        <v>29060</v>
      </c>
      <c r="C7934" s="6" t="s">
        <v>21</v>
      </c>
      <c r="D7934" s="6" t="str">
        <f t="shared" si="123"/>
        <v>m</v>
      </c>
    </row>
    <row r="7935" spans="1:4" x14ac:dyDescent="0.2">
      <c r="A7935" s="6" t="s">
        <v>8071</v>
      </c>
      <c r="B7935" s="6" t="s">
        <v>29061</v>
      </c>
      <c r="C7935" s="6" t="s">
        <v>21</v>
      </c>
      <c r="D7935" s="6" t="str">
        <f t="shared" si="123"/>
        <v>m</v>
      </c>
    </row>
    <row r="7936" spans="1:4" x14ac:dyDescent="0.2">
      <c r="A7936" s="6" t="s">
        <v>15382</v>
      </c>
      <c r="B7936" s="6" t="s">
        <v>29061</v>
      </c>
      <c r="C7936" s="6" t="s">
        <v>21</v>
      </c>
      <c r="D7936" s="6" t="str">
        <f t="shared" si="123"/>
        <v>m</v>
      </c>
    </row>
    <row r="7937" spans="1:4" x14ac:dyDescent="0.2">
      <c r="A7937" s="6" t="s">
        <v>8072</v>
      </c>
      <c r="B7937" s="6" t="s">
        <v>29062</v>
      </c>
      <c r="C7937" s="6" t="s">
        <v>21</v>
      </c>
      <c r="D7937" s="6" t="str">
        <f t="shared" si="123"/>
        <v>m</v>
      </c>
    </row>
    <row r="7938" spans="1:4" x14ac:dyDescent="0.2">
      <c r="A7938" s="6" t="s">
        <v>15383</v>
      </c>
      <c r="B7938" s="6" t="s">
        <v>29062</v>
      </c>
      <c r="C7938" s="6" t="s">
        <v>21</v>
      </c>
      <c r="D7938" s="6" t="str">
        <f t="shared" ref="D7938:D8001" si="124">LOWER(C7938)</f>
        <v>m</v>
      </c>
    </row>
    <row r="7939" spans="1:4" x14ac:dyDescent="0.2">
      <c r="A7939" s="6" t="s">
        <v>8073</v>
      </c>
      <c r="B7939" s="6" t="s">
        <v>29063</v>
      </c>
      <c r="C7939" s="6" t="s">
        <v>21</v>
      </c>
      <c r="D7939" s="6" t="str">
        <f t="shared" si="124"/>
        <v>m</v>
      </c>
    </row>
    <row r="7940" spans="1:4" x14ac:dyDescent="0.2">
      <c r="A7940" s="6" t="s">
        <v>15384</v>
      </c>
      <c r="B7940" s="6" t="s">
        <v>29063</v>
      </c>
      <c r="C7940" s="6" t="s">
        <v>21</v>
      </c>
      <c r="D7940" s="6" t="str">
        <f t="shared" si="124"/>
        <v>m</v>
      </c>
    </row>
    <row r="7941" spans="1:4" x14ac:dyDescent="0.2">
      <c r="A7941" s="6" t="s">
        <v>8074</v>
      </c>
      <c r="B7941" s="6" t="s">
        <v>29064</v>
      </c>
      <c r="C7941" s="6" t="s">
        <v>21</v>
      </c>
      <c r="D7941" s="6" t="str">
        <f t="shared" si="124"/>
        <v>m</v>
      </c>
    </row>
    <row r="7942" spans="1:4" x14ac:dyDescent="0.2">
      <c r="A7942" s="6" t="s">
        <v>15385</v>
      </c>
      <c r="B7942" s="6" t="s">
        <v>29064</v>
      </c>
      <c r="C7942" s="6" t="s">
        <v>21</v>
      </c>
      <c r="D7942" s="6" t="str">
        <f t="shared" si="124"/>
        <v>m</v>
      </c>
    </row>
    <row r="7943" spans="1:4" x14ac:dyDescent="0.2">
      <c r="A7943" s="6" t="s">
        <v>8075</v>
      </c>
      <c r="B7943" s="6" t="s">
        <v>29065</v>
      </c>
      <c r="C7943" s="6" t="s">
        <v>21</v>
      </c>
      <c r="D7943" s="6" t="str">
        <f t="shared" si="124"/>
        <v>m</v>
      </c>
    </row>
    <row r="7944" spans="1:4" x14ac:dyDescent="0.2">
      <c r="A7944" s="6" t="s">
        <v>15386</v>
      </c>
      <c r="B7944" s="6" t="s">
        <v>29065</v>
      </c>
      <c r="C7944" s="6" t="s">
        <v>21</v>
      </c>
      <c r="D7944" s="6" t="str">
        <f t="shared" si="124"/>
        <v>m</v>
      </c>
    </row>
    <row r="7945" spans="1:4" x14ac:dyDescent="0.2">
      <c r="A7945" s="6" t="s">
        <v>8076</v>
      </c>
      <c r="B7945" s="6" t="s">
        <v>29066</v>
      </c>
      <c r="C7945" s="6" t="s">
        <v>21</v>
      </c>
      <c r="D7945" s="6" t="str">
        <f t="shared" si="124"/>
        <v>m</v>
      </c>
    </row>
    <row r="7946" spans="1:4" x14ac:dyDescent="0.2">
      <c r="A7946" s="6" t="s">
        <v>15387</v>
      </c>
      <c r="B7946" s="6" t="s">
        <v>29066</v>
      </c>
      <c r="C7946" s="6" t="s">
        <v>21</v>
      </c>
      <c r="D7946" s="6" t="str">
        <f t="shared" si="124"/>
        <v>m</v>
      </c>
    </row>
    <row r="7947" spans="1:4" x14ac:dyDescent="0.2">
      <c r="A7947" s="6" t="s">
        <v>8077</v>
      </c>
      <c r="B7947" s="6" t="s">
        <v>29067</v>
      </c>
      <c r="C7947" s="6" t="s">
        <v>21</v>
      </c>
      <c r="D7947" s="6" t="str">
        <f t="shared" si="124"/>
        <v>m</v>
      </c>
    </row>
    <row r="7948" spans="1:4" x14ac:dyDescent="0.2">
      <c r="A7948" s="6" t="s">
        <v>15388</v>
      </c>
      <c r="B7948" s="6" t="s">
        <v>29067</v>
      </c>
      <c r="C7948" s="6" t="s">
        <v>21</v>
      </c>
      <c r="D7948" s="6" t="str">
        <f t="shared" si="124"/>
        <v>m</v>
      </c>
    </row>
    <row r="7949" spans="1:4" x14ac:dyDescent="0.2">
      <c r="A7949" s="6" t="s">
        <v>8078</v>
      </c>
      <c r="B7949" s="6" t="s">
        <v>29068</v>
      </c>
      <c r="C7949" s="6" t="s">
        <v>21</v>
      </c>
      <c r="D7949" s="6" t="str">
        <f t="shared" si="124"/>
        <v>m</v>
      </c>
    </row>
    <row r="7950" spans="1:4" x14ac:dyDescent="0.2">
      <c r="A7950" s="6" t="s">
        <v>15389</v>
      </c>
      <c r="B7950" s="6" t="s">
        <v>29068</v>
      </c>
      <c r="C7950" s="6" t="s">
        <v>21</v>
      </c>
      <c r="D7950" s="6" t="str">
        <f t="shared" si="124"/>
        <v>m</v>
      </c>
    </row>
    <row r="7951" spans="1:4" x14ac:dyDescent="0.2">
      <c r="A7951" s="6" t="s">
        <v>8079</v>
      </c>
      <c r="B7951" s="6" t="s">
        <v>29069</v>
      </c>
      <c r="C7951" s="6" t="s">
        <v>21</v>
      </c>
      <c r="D7951" s="6" t="str">
        <f t="shared" si="124"/>
        <v>m</v>
      </c>
    </row>
    <row r="7952" spans="1:4" x14ac:dyDescent="0.2">
      <c r="A7952" s="6" t="s">
        <v>15390</v>
      </c>
      <c r="B7952" s="6" t="s">
        <v>29069</v>
      </c>
      <c r="C7952" s="6" t="s">
        <v>21</v>
      </c>
      <c r="D7952" s="6" t="str">
        <f t="shared" si="124"/>
        <v>m</v>
      </c>
    </row>
    <row r="7953" spans="1:4" x14ac:dyDescent="0.2">
      <c r="A7953" s="6" t="s">
        <v>8080</v>
      </c>
      <c r="B7953" s="6" t="s">
        <v>29070</v>
      </c>
      <c r="C7953" s="6" t="s">
        <v>21</v>
      </c>
      <c r="D7953" s="6" t="str">
        <f t="shared" si="124"/>
        <v>m</v>
      </c>
    </row>
    <row r="7954" spans="1:4" x14ac:dyDescent="0.2">
      <c r="A7954" s="6" t="s">
        <v>15391</v>
      </c>
      <c r="B7954" s="6" t="s">
        <v>29070</v>
      </c>
      <c r="C7954" s="6" t="s">
        <v>21</v>
      </c>
      <c r="D7954" s="6" t="str">
        <f t="shared" si="124"/>
        <v>m</v>
      </c>
    </row>
    <row r="7955" spans="1:4" x14ac:dyDescent="0.2">
      <c r="A7955" s="6" t="s">
        <v>8081</v>
      </c>
      <c r="B7955" s="6" t="s">
        <v>29071</v>
      </c>
      <c r="C7955" s="6" t="s">
        <v>21</v>
      </c>
      <c r="D7955" s="6" t="str">
        <f t="shared" si="124"/>
        <v>m</v>
      </c>
    </row>
    <row r="7956" spans="1:4" x14ac:dyDescent="0.2">
      <c r="A7956" s="6" t="s">
        <v>15392</v>
      </c>
      <c r="B7956" s="6" t="s">
        <v>29071</v>
      </c>
      <c r="C7956" s="6" t="s">
        <v>21</v>
      </c>
      <c r="D7956" s="6" t="str">
        <f t="shared" si="124"/>
        <v>m</v>
      </c>
    </row>
    <row r="7957" spans="1:4" x14ac:dyDescent="0.2">
      <c r="A7957" s="6" t="s">
        <v>8082</v>
      </c>
      <c r="B7957" s="6" t="s">
        <v>29072</v>
      </c>
      <c r="C7957" s="6" t="s">
        <v>21</v>
      </c>
      <c r="D7957" s="6" t="str">
        <f t="shared" si="124"/>
        <v>m</v>
      </c>
    </row>
    <row r="7958" spans="1:4" x14ac:dyDescent="0.2">
      <c r="A7958" s="6" t="s">
        <v>15393</v>
      </c>
      <c r="B7958" s="6" t="s">
        <v>29072</v>
      </c>
      <c r="C7958" s="6" t="s">
        <v>21</v>
      </c>
      <c r="D7958" s="6" t="str">
        <f t="shared" si="124"/>
        <v>m</v>
      </c>
    </row>
    <row r="7959" spans="1:4" x14ac:dyDescent="0.2">
      <c r="A7959" s="6" t="s">
        <v>8083</v>
      </c>
      <c r="B7959" s="6" t="s">
        <v>29073</v>
      </c>
      <c r="C7959" s="6" t="s">
        <v>21</v>
      </c>
      <c r="D7959" s="6" t="str">
        <f t="shared" si="124"/>
        <v>m</v>
      </c>
    </row>
    <row r="7960" spans="1:4" x14ac:dyDescent="0.2">
      <c r="A7960" s="6" t="s">
        <v>15394</v>
      </c>
      <c r="B7960" s="6" t="s">
        <v>29073</v>
      </c>
      <c r="C7960" s="6" t="s">
        <v>21</v>
      </c>
      <c r="D7960" s="6" t="str">
        <f t="shared" si="124"/>
        <v>m</v>
      </c>
    </row>
    <row r="7961" spans="1:4" x14ac:dyDescent="0.2">
      <c r="A7961" s="6" t="s">
        <v>8084</v>
      </c>
      <c r="B7961" s="6" t="s">
        <v>29074</v>
      </c>
      <c r="C7961" s="6" t="s">
        <v>21</v>
      </c>
      <c r="D7961" s="6" t="str">
        <f t="shared" si="124"/>
        <v>m</v>
      </c>
    </row>
    <row r="7962" spans="1:4" x14ac:dyDescent="0.2">
      <c r="A7962" s="6" t="s">
        <v>15395</v>
      </c>
      <c r="B7962" s="6" t="s">
        <v>29074</v>
      </c>
      <c r="C7962" s="6" t="s">
        <v>21</v>
      </c>
      <c r="D7962" s="6" t="str">
        <f t="shared" si="124"/>
        <v>m</v>
      </c>
    </row>
    <row r="7963" spans="1:4" x14ac:dyDescent="0.2">
      <c r="A7963" s="6" t="s">
        <v>8085</v>
      </c>
      <c r="B7963" s="6" t="s">
        <v>29075</v>
      </c>
      <c r="C7963" s="6" t="s">
        <v>21</v>
      </c>
      <c r="D7963" s="6" t="str">
        <f t="shared" si="124"/>
        <v>m</v>
      </c>
    </row>
    <row r="7964" spans="1:4" x14ac:dyDescent="0.2">
      <c r="A7964" s="6" t="s">
        <v>15396</v>
      </c>
      <c r="B7964" s="6" t="s">
        <v>29075</v>
      </c>
      <c r="C7964" s="6" t="s">
        <v>21</v>
      </c>
      <c r="D7964" s="6" t="str">
        <f t="shared" si="124"/>
        <v>m</v>
      </c>
    </row>
    <row r="7965" spans="1:4" x14ac:dyDescent="0.2">
      <c r="A7965" s="6" t="s">
        <v>8086</v>
      </c>
      <c r="B7965" s="6" t="s">
        <v>29076</v>
      </c>
      <c r="C7965" s="6" t="s">
        <v>21</v>
      </c>
      <c r="D7965" s="6" t="str">
        <f t="shared" si="124"/>
        <v>m</v>
      </c>
    </row>
    <row r="7966" spans="1:4" x14ac:dyDescent="0.2">
      <c r="A7966" s="6" t="s">
        <v>15397</v>
      </c>
      <c r="B7966" s="6" t="s">
        <v>29076</v>
      </c>
      <c r="C7966" s="6" t="s">
        <v>21</v>
      </c>
      <c r="D7966" s="6" t="str">
        <f t="shared" si="124"/>
        <v>m</v>
      </c>
    </row>
    <row r="7967" spans="1:4" x14ac:dyDescent="0.2">
      <c r="A7967" s="6" t="s">
        <v>8087</v>
      </c>
      <c r="B7967" s="6" t="s">
        <v>29077</v>
      </c>
      <c r="C7967" s="6" t="s">
        <v>21</v>
      </c>
      <c r="D7967" s="6" t="str">
        <f t="shared" si="124"/>
        <v>m</v>
      </c>
    </row>
    <row r="7968" spans="1:4" x14ac:dyDescent="0.2">
      <c r="A7968" s="6" t="s">
        <v>15398</v>
      </c>
      <c r="B7968" s="6" t="s">
        <v>29077</v>
      </c>
      <c r="C7968" s="6" t="s">
        <v>21</v>
      </c>
      <c r="D7968" s="6" t="str">
        <f t="shared" si="124"/>
        <v>m</v>
      </c>
    </row>
    <row r="7969" spans="1:4" x14ac:dyDescent="0.2">
      <c r="A7969" s="6" t="s">
        <v>8088</v>
      </c>
      <c r="B7969" s="6" t="s">
        <v>29078</v>
      </c>
      <c r="C7969" s="6" t="s">
        <v>21</v>
      </c>
      <c r="D7969" s="6" t="str">
        <f t="shared" si="124"/>
        <v>m</v>
      </c>
    </row>
    <row r="7970" spans="1:4" x14ac:dyDescent="0.2">
      <c r="A7970" s="6" t="s">
        <v>15399</v>
      </c>
      <c r="B7970" s="6" t="s">
        <v>29078</v>
      </c>
      <c r="C7970" s="6" t="s">
        <v>21</v>
      </c>
      <c r="D7970" s="6" t="str">
        <f t="shared" si="124"/>
        <v>m</v>
      </c>
    </row>
    <row r="7971" spans="1:4" x14ac:dyDescent="0.2">
      <c r="A7971" s="6" t="s">
        <v>8089</v>
      </c>
      <c r="B7971" s="6" t="s">
        <v>29079</v>
      </c>
      <c r="C7971" s="6" t="s">
        <v>21</v>
      </c>
      <c r="D7971" s="6" t="str">
        <f t="shared" si="124"/>
        <v>m</v>
      </c>
    </row>
    <row r="7972" spans="1:4" x14ac:dyDescent="0.2">
      <c r="A7972" s="6" t="s">
        <v>15400</v>
      </c>
      <c r="B7972" s="6" t="s">
        <v>29079</v>
      </c>
      <c r="C7972" s="6" t="s">
        <v>21</v>
      </c>
      <c r="D7972" s="6" t="str">
        <f t="shared" si="124"/>
        <v>m</v>
      </c>
    </row>
    <row r="7973" spans="1:4" x14ac:dyDescent="0.2">
      <c r="A7973" s="6" t="s">
        <v>8090</v>
      </c>
      <c r="B7973" s="6" t="s">
        <v>29080</v>
      </c>
      <c r="C7973" s="6" t="s">
        <v>21</v>
      </c>
      <c r="D7973" s="6" t="str">
        <f t="shared" si="124"/>
        <v>m</v>
      </c>
    </row>
    <row r="7974" spans="1:4" x14ac:dyDescent="0.2">
      <c r="A7974" s="6" t="s">
        <v>15401</v>
      </c>
      <c r="B7974" s="6" t="s">
        <v>29080</v>
      </c>
      <c r="C7974" s="6" t="s">
        <v>21</v>
      </c>
      <c r="D7974" s="6" t="str">
        <f t="shared" si="124"/>
        <v>m</v>
      </c>
    </row>
    <row r="7975" spans="1:4" x14ac:dyDescent="0.2">
      <c r="A7975" s="6" t="s">
        <v>8091</v>
      </c>
      <c r="B7975" s="6" t="s">
        <v>29081</v>
      </c>
      <c r="C7975" s="6" t="s">
        <v>21</v>
      </c>
      <c r="D7975" s="6" t="str">
        <f t="shared" si="124"/>
        <v>m</v>
      </c>
    </row>
    <row r="7976" spans="1:4" x14ac:dyDescent="0.2">
      <c r="A7976" s="6" t="s">
        <v>15402</v>
      </c>
      <c r="B7976" s="6" t="s">
        <v>29081</v>
      </c>
      <c r="C7976" s="6" t="s">
        <v>21</v>
      </c>
      <c r="D7976" s="6" t="str">
        <f t="shared" si="124"/>
        <v>m</v>
      </c>
    </row>
    <row r="7977" spans="1:4" x14ac:dyDescent="0.2">
      <c r="A7977" s="6" t="s">
        <v>8092</v>
      </c>
      <c r="B7977" s="6" t="s">
        <v>29082</v>
      </c>
      <c r="C7977" s="6" t="s">
        <v>21</v>
      </c>
      <c r="D7977" s="6" t="str">
        <f t="shared" si="124"/>
        <v>m</v>
      </c>
    </row>
    <row r="7978" spans="1:4" x14ac:dyDescent="0.2">
      <c r="A7978" s="6" t="s">
        <v>15403</v>
      </c>
      <c r="B7978" s="6" t="s">
        <v>29082</v>
      </c>
      <c r="C7978" s="6" t="s">
        <v>21</v>
      </c>
      <c r="D7978" s="6" t="str">
        <f t="shared" si="124"/>
        <v>m</v>
      </c>
    </row>
    <row r="7979" spans="1:4" x14ac:dyDescent="0.2">
      <c r="A7979" s="6" t="s">
        <v>8093</v>
      </c>
      <c r="B7979" s="6" t="s">
        <v>29083</v>
      </c>
      <c r="C7979" s="6" t="s">
        <v>21</v>
      </c>
      <c r="D7979" s="6" t="str">
        <f t="shared" si="124"/>
        <v>m</v>
      </c>
    </row>
    <row r="7980" spans="1:4" x14ac:dyDescent="0.2">
      <c r="A7980" s="6" t="s">
        <v>15404</v>
      </c>
      <c r="B7980" s="6" t="s">
        <v>29083</v>
      </c>
      <c r="C7980" s="6" t="s">
        <v>21</v>
      </c>
      <c r="D7980" s="6" t="str">
        <f t="shared" si="124"/>
        <v>m</v>
      </c>
    </row>
    <row r="7981" spans="1:4" x14ac:dyDescent="0.2">
      <c r="A7981" s="6" t="s">
        <v>8094</v>
      </c>
      <c r="B7981" s="6" t="s">
        <v>29084</v>
      </c>
      <c r="C7981" s="6" t="s">
        <v>21</v>
      </c>
      <c r="D7981" s="6" t="str">
        <f t="shared" si="124"/>
        <v>m</v>
      </c>
    </row>
    <row r="7982" spans="1:4" x14ac:dyDescent="0.2">
      <c r="A7982" s="6" t="s">
        <v>15405</v>
      </c>
      <c r="B7982" s="6" t="s">
        <v>29084</v>
      </c>
      <c r="C7982" s="6" t="s">
        <v>21</v>
      </c>
      <c r="D7982" s="6" t="str">
        <f t="shared" si="124"/>
        <v>m</v>
      </c>
    </row>
    <row r="7983" spans="1:4" x14ac:dyDescent="0.2">
      <c r="A7983" s="6" t="s">
        <v>8095</v>
      </c>
      <c r="B7983" s="6" t="s">
        <v>29085</v>
      </c>
      <c r="C7983" s="6" t="s">
        <v>21</v>
      </c>
      <c r="D7983" s="6" t="str">
        <f t="shared" si="124"/>
        <v>m</v>
      </c>
    </row>
    <row r="7984" spans="1:4" x14ac:dyDescent="0.2">
      <c r="A7984" s="6" t="s">
        <v>15406</v>
      </c>
      <c r="B7984" s="6" t="s">
        <v>29085</v>
      </c>
      <c r="C7984" s="6" t="s">
        <v>21</v>
      </c>
      <c r="D7984" s="6" t="str">
        <f t="shared" si="124"/>
        <v>m</v>
      </c>
    </row>
    <row r="7985" spans="1:4" x14ac:dyDescent="0.2">
      <c r="A7985" s="6" t="s">
        <v>8096</v>
      </c>
      <c r="B7985" s="6" t="s">
        <v>29086</v>
      </c>
      <c r="C7985" s="6" t="s">
        <v>21</v>
      </c>
      <c r="D7985" s="6" t="str">
        <f t="shared" si="124"/>
        <v>m</v>
      </c>
    </row>
    <row r="7986" spans="1:4" x14ac:dyDescent="0.2">
      <c r="A7986" s="6" t="s">
        <v>15407</v>
      </c>
      <c r="B7986" s="6" t="s">
        <v>29086</v>
      </c>
      <c r="C7986" s="6" t="s">
        <v>21</v>
      </c>
      <c r="D7986" s="6" t="str">
        <f t="shared" si="124"/>
        <v>m</v>
      </c>
    </row>
    <row r="7987" spans="1:4" x14ac:dyDescent="0.2">
      <c r="A7987" s="6" t="s">
        <v>8097</v>
      </c>
      <c r="B7987" s="6" t="s">
        <v>29087</v>
      </c>
      <c r="C7987" s="6" t="s">
        <v>21</v>
      </c>
      <c r="D7987" s="6" t="str">
        <f t="shared" si="124"/>
        <v>m</v>
      </c>
    </row>
    <row r="7988" spans="1:4" x14ac:dyDescent="0.2">
      <c r="A7988" s="6" t="s">
        <v>15408</v>
      </c>
      <c r="B7988" s="6" t="s">
        <v>29087</v>
      </c>
      <c r="C7988" s="6" t="s">
        <v>21</v>
      </c>
      <c r="D7988" s="6" t="str">
        <f t="shared" si="124"/>
        <v>m</v>
      </c>
    </row>
    <row r="7989" spans="1:4" x14ac:dyDescent="0.2">
      <c r="A7989" s="6" t="s">
        <v>8098</v>
      </c>
      <c r="B7989" s="6" t="s">
        <v>29088</v>
      </c>
      <c r="C7989" s="6" t="s">
        <v>21</v>
      </c>
      <c r="D7989" s="6" t="str">
        <f t="shared" si="124"/>
        <v>m</v>
      </c>
    </row>
    <row r="7990" spans="1:4" x14ac:dyDescent="0.2">
      <c r="A7990" s="6" t="s">
        <v>15409</v>
      </c>
      <c r="B7990" s="6" t="s">
        <v>29088</v>
      </c>
      <c r="C7990" s="6" t="s">
        <v>21</v>
      </c>
      <c r="D7990" s="6" t="str">
        <f t="shared" si="124"/>
        <v>m</v>
      </c>
    </row>
    <row r="7991" spans="1:4" x14ac:dyDescent="0.2">
      <c r="A7991" s="6" t="s">
        <v>8099</v>
      </c>
      <c r="B7991" s="6" t="s">
        <v>29089</v>
      </c>
      <c r="C7991" s="6" t="s">
        <v>21</v>
      </c>
      <c r="D7991" s="6" t="str">
        <f t="shared" si="124"/>
        <v>m</v>
      </c>
    </row>
    <row r="7992" spans="1:4" x14ac:dyDescent="0.2">
      <c r="A7992" s="6" t="s">
        <v>15410</v>
      </c>
      <c r="B7992" s="6" t="s">
        <v>29089</v>
      </c>
      <c r="C7992" s="6" t="s">
        <v>21</v>
      </c>
      <c r="D7992" s="6" t="str">
        <f t="shared" si="124"/>
        <v>m</v>
      </c>
    </row>
    <row r="7993" spans="1:4" x14ac:dyDescent="0.2">
      <c r="A7993" s="6" t="s">
        <v>8100</v>
      </c>
      <c r="B7993" s="6" t="s">
        <v>29090</v>
      </c>
      <c r="C7993" s="6" t="s">
        <v>21</v>
      </c>
      <c r="D7993" s="6" t="str">
        <f t="shared" si="124"/>
        <v>m</v>
      </c>
    </row>
    <row r="7994" spans="1:4" x14ac:dyDescent="0.2">
      <c r="A7994" s="6" t="s">
        <v>15411</v>
      </c>
      <c r="B7994" s="6" t="s">
        <v>29090</v>
      </c>
      <c r="C7994" s="6" t="s">
        <v>21</v>
      </c>
      <c r="D7994" s="6" t="str">
        <f t="shared" si="124"/>
        <v>m</v>
      </c>
    </row>
    <row r="7995" spans="1:4" x14ac:dyDescent="0.2">
      <c r="A7995" s="6" t="s">
        <v>8101</v>
      </c>
      <c r="B7995" s="6" t="s">
        <v>29091</v>
      </c>
      <c r="C7995" s="6" t="s">
        <v>21</v>
      </c>
      <c r="D7995" s="6" t="str">
        <f t="shared" si="124"/>
        <v>m</v>
      </c>
    </row>
    <row r="7996" spans="1:4" x14ac:dyDescent="0.2">
      <c r="A7996" s="6" t="s">
        <v>15412</v>
      </c>
      <c r="B7996" s="6" t="s">
        <v>29091</v>
      </c>
      <c r="C7996" s="6" t="s">
        <v>21</v>
      </c>
      <c r="D7996" s="6" t="str">
        <f t="shared" si="124"/>
        <v>m</v>
      </c>
    </row>
    <row r="7997" spans="1:4" x14ac:dyDescent="0.2">
      <c r="A7997" s="6" t="s">
        <v>8102</v>
      </c>
      <c r="B7997" s="6" t="s">
        <v>29092</v>
      </c>
      <c r="C7997" s="6" t="s">
        <v>21</v>
      </c>
      <c r="D7997" s="6" t="str">
        <f t="shared" si="124"/>
        <v>m</v>
      </c>
    </row>
    <row r="7998" spans="1:4" x14ac:dyDescent="0.2">
      <c r="A7998" s="6" t="s">
        <v>15413</v>
      </c>
      <c r="B7998" s="6" t="s">
        <v>29092</v>
      </c>
      <c r="C7998" s="6" t="s">
        <v>21</v>
      </c>
      <c r="D7998" s="6" t="str">
        <f t="shared" si="124"/>
        <v>m</v>
      </c>
    </row>
    <row r="7999" spans="1:4" x14ac:dyDescent="0.2">
      <c r="A7999" s="6" t="s">
        <v>8103</v>
      </c>
      <c r="B7999" s="6" t="s">
        <v>29093</v>
      </c>
      <c r="C7999" s="6" t="s">
        <v>21</v>
      </c>
      <c r="D7999" s="6" t="str">
        <f t="shared" si="124"/>
        <v>m</v>
      </c>
    </row>
    <row r="8000" spans="1:4" x14ac:dyDescent="0.2">
      <c r="A8000" s="6" t="s">
        <v>15414</v>
      </c>
      <c r="B8000" s="6" t="s">
        <v>29093</v>
      </c>
      <c r="C8000" s="6" t="s">
        <v>21</v>
      </c>
      <c r="D8000" s="6" t="str">
        <f t="shared" si="124"/>
        <v>m</v>
      </c>
    </row>
    <row r="8001" spans="1:4" x14ac:dyDescent="0.2">
      <c r="A8001" s="6" t="s">
        <v>8104</v>
      </c>
      <c r="B8001" s="6" t="s">
        <v>29094</v>
      </c>
      <c r="C8001" s="6" t="s">
        <v>21</v>
      </c>
      <c r="D8001" s="6" t="str">
        <f t="shared" si="124"/>
        <v>m</v>
      </c>
    </row>
    <row r="8002" spans="1:4" x14ac:dyDescent="0.2">
      <c r="A8002" s="6" t="s">
        <v>15415</v>
      </c>
      <c r="B8002" s="6" t="s">
        <v>29094</v>
      </c>
      <c r="C8002" s="6" t="s">
        <v>21</v>
      </c>
      <c r="D8002" s="6" t="str">
        <f t="shared" ref="D8002:D8065" si="125">LOWER(C8002)</f>
        <v>m</v>
      </c>
    </row>
    <row r="8003" spans="1:4" x14ac:dyDescent="0.2">
      <c r="A8003" s="6" t="s">
        <v>8105</v>
      </c>
      <c r="B8003" s="6" t="s">
        <v>29095</v>
      </c>
      <c r="C8003" s="6" t="s">
        <v>21</v>
      </c>
      <c r="D8003" s="6" t="str">
        <f t="shared" si="125"/>
        <v>m</v>
      </c>
    </row>
    <row r="8004" spans="1:4" x14ac:dyDescent="0.2">
      <c r="A8004" s="6" t="s">
        <v>15416</v>
      </c>
      <c r="B8004" s="6" t="s">
        <v>29095</v>
      </c>
      <c r="C8004" s="6" t="s">
        <v>21</v>
      </c>
      <c r="D8004" s="6" t="str">
        <f t="shared" si="125"/>
        <v>m</v>
      </c>
    </row>
    <row r="8005" spans="1:4" x14ac:dyDescent="0.2">
      <c r="A8005" s="6" t="s">
        <v>8106</v>
      </c>
      <c r="B8005" s="6" t="s">
        <v>29096</v>
      </c>
      <c r="C8005" s="6" t="s">
        <v>21</v>
      </c>
      <c r="D8005" s="6" t="str">
        <f t="shared" si="125"/>
        <v>m</v>
      </c>
    </row>
    <row r="8006" spans="1:4" x14ac:dyDescent="0.2">
      <c r="A8006" s="6" t="s">
        <v>15417</v>
      </c>
      <c r="B8006" s="6" t="s">
        <v>29096</v>
      </c>
      <c r="C8006" s="6" t="s">
        <v>21</v>
      </c>
      <c r="D8006" s="6" t="str">
        <f t="shared" si="125"/>
        <v>m</v>
      </c>
    </row>
    <row r="8007" spans="1:4" x14ac:dyDescent="0.2">
      <c r="A8007" s="6" t="s">
        <v>8107</v>
      </c>
      <c r="B8007" s="6" t="s">
        <v>29097</v>
      </c>
      <c r="C8007" s="6" t="s">
        <v>21</v>
      </c>
      <c r="D8007" s="6" t="str">
        <f t="shared" si="125"/>
        <v>m</v>
      </c>
    </row>
    <row r="8008" spans="1:4" x14ac:dyDescent="0.2">
      <c r="A8008" s="6" t="s">
        <v>15418</v>
      </c>
      <c r="B8008" s="6" t="s">
        <v>29097</v>
      </c>
      <c r="C8008" s="6" t="s">
        <v>21</v>
      </c>
      <c r="D8008" s="6" t="str">
        <f t="shared" si="125"/>
        <v>m</v>
      </c>
    </row>
    <row r="8009" spans="1:4" x14ac:dyDescent="0.2">
      <c r="A8009" s="6" t="s">
        <v>8108</v>
      </c>
      <c r="B8009" s="6" t="s">
        <v>29098</v>
      </c>
      <c r="C8009" s="6" t="s">
        <v>21</v>
      </c>
      <c r="D8009" s="6" t="str">
        <f t="shared" si="125"/>
        <v>m</v>
      </c>
    </row>
    <row r="8010" spans="1:4" x14ac:dyDescent="0.2">
      <c r="A8010" s="6" t="s">
        <v>15419</v>
      </c>
      <c r="B8010" s="6" t="s">
        <v>29098</v>
      </c>
      <c r="C8010" s="6" t="s">
        <v>21</v>
      </c>
      <c r="D8010" s="6" t="str">
        <f t="shared" si="125"/>
        <v>m</v>
      </c>
    </row>
    <row r="8011" spans="1:4" x14ac:dyDescent="0.2">
      <c r="A8011" s="6" t="s">
        <v>8109</v>
      </c>
      <c r="B8011" s="6" t="s">
        <v>29099</v>
      </c>
      <c r="C8011" s="6" t="s">
        <v>21</v>
      </c>
      <c r="D8011" s="6" t="str">
        <f t="shared" si="125"/>
        <v>m</v>
      </c>
    </row>
    <row r="8012" spans="1:4" x14ac:dyDescent="0.2">
      <c r="A8012" s="6" t="s">
        <v>15420</v>
      </c>
      <c r="B8012" s="6" t="s">
        <v>29099</v>
      </c>
      <c r="C8012" s="6" t="s">
        <v>21</v>
      </c>
      <c r="D8012" s="6" t="str">
        <f t="shared" si="125"/>
        <v>m</v>
      </c>
    </row>
    <row r="8013" spans="1:4" x14ac:dyDescent="0.2">
      <c r="A8013" s="6" t="s">
        <v>8110</v>
      </c>
      <c r="B8013" s="6" t="s">
        <v>29100</v>
      </c>
      <c r="C8013" s="6" t="s">
        <v>21</v>
      </c>
      <c r="D8013" s="6" t="str">
        <f t="shared" si="125"/>
        <v>m</v>
      </c>
    </row>
    <row r="8014" spans="1:4" x14ac:dyDescent="0.2">
      <c r="A8014" s="6" t="s">
        <v>15421</v>
      </c>
      <c r="B8014" s="6" t="s">
        <v>29100</v>
      </c>
      <c r="C8014" s="6" t="s">
        <v>21</v>
      </c>
      <c r="D8014" s="6" t="str">
        <f t="shared" si="125"/>
        <v>m</v>
      </c>
    </row>
    <row r="8015" spans="1:4" x14ac:dyDescent="0.2">
      <c r="A8015" s="6" t="s">
        <v>8111</v>
      </c>
      <c r="B8015" s="6" t="s">
        <v>29101</v>
      </c>
      <c r="C8015" s="6" t="s">
        <v>21</v>
      </c>
      <c r="D8015" s="6" t="str">
        <f t="shared" si="125"/>
        <v>m</v>
      </c>
    </row>
    <row r="8016" spans="1:4" x14ac:dyDescent="0.2">
      <c r="A8016" s="6" t="s">
        <v>15422</v>
      </c>
      <c r="B8016" s="6" t="s">
        <v>29101</v>
      </c>
      <c r="C8016" s="6" t="s">
        <v>21</v>
      </c>
      <c r="D8016" s="6" t="str">
        <f t="shared" si="125"/>
        <v>m</v>
      </c>
    </row>
    <row r="8017" spans="1:4" x14ac:dyDescent="0.2">
      <c r="A8017" s="6" t="s">
        <v>8112</v>
      </c>
      <c r="B8017" s="6" t="s">
        <v>29102</v>
      </c>
      <c r="C8017" s="6" t="s">
        <v>21</v>
      </c>
      <c r="D8017" s="6" t="str">
        <f t="shared" si="125"/>
        <v>m</v>
      </c>
    </row>
    <row r="8018" spans="1:4" x14ac:dyDescent="0.2">
      <c r="A8018" s="6" t="s">
        <v>15423</v>
      </c>
      <c r="B8018" s="6" t="s">
        <v>29102</v>
      </c>
      <c r="C8018" s="6" t="s">
        <v>21</v>
      </c>
      <c r="D8018" s="6" t="str">
        <f t="shared" si="125"/>
        <v>m</v>
      </c>
    </row>
    <row r="8019" spans="1:4" x14ac:dyDescent="0.2">
      <c r="A8019" s="6" t="s">
        <v>8113</v>
      </c>
      <c r="B8019" s="6" t="s">
        <v>29103</v>
      </c>
      <c r="C8019" s="6" t="s">
        <v>21</v>
      </c>
      <c r="D8019" s="6" t="str">
        <f t="shared" si="125"/>
        <v>m</v>
      </c>
    </row>
    <row r="8020" spans="1:4" x14ac:dyDescent="0.2">
      <c r="A8020" s="6" t="s">
        <v>15424</v>
      </c>
      <c r="B8020" s="6" t="s">
        <v>29103</v>
      </c>
      <c r="C8020" s="6" t="s">
        <v>21</v>
      </c>
      <c r="D8020" s="6" t="str">
        <f t="shared" si="125"/>
        <v>m</v>
      </c>
    </row>
    <row r="8021" spans="1:4" x14ac:dyDescent="0.2">
      <c r="A8021" s="6" t="s">
        <v>8114</v>
      </c>
      <c r="B8021" s="6" t="s">
        <v>29104</v>
      </c>
      <c r="C8021" s="6" t="s">
        <v>21</v>
      </c>
      <c r="D8021" s="6" t="str">
        <f t="shared" si="125"/>
        <v>m</v>
      </c>
    </row>
    <row r="8022" spans="1:4" x14ac:dyDescent="0.2">
      <c r="A8022" s="6" t="s">
        <v>15425</v>
      </c>
      <c r="B8022" s="6" t="s">
        <v>29104</v>
      </c>
      <c r="C8022" s="6" t="s">
        <v>21</v>
      </c>
      <c r="D8022" s="6" t="str">
        <f t="shared" si="125"/>
        <v>m</v>
      </c>
    </row>
    <row r="8023" spans="1:4" x14ac:dyDescent="0.2">
      <c r="A8023" s="6" t="s">
        <v>8115</v>
      </c>
      <c r="B8023" s="6" t="s">
        <v>29105</v>
      </c>
      <c r="C8023" s="6" t="s">
        <v>21</v>
      </c>
      <c r="D8023" s="6" t="str">
        <f t="shared" si="125"/>
        <v>m</v>
      </c>
    </row>
    <row r="8024" spans="1:4" x14ac:dyDescent="0.2">
      <c r="A8024" s="6" t="s">
        <v>15426</v>
      </c>
      <c r="B8024" s="6" t="s">
        <v>29105</v>
      </c>
      <c r="C8024" s="6" t="s">
        <v>21</v>
      </c>
      <c r="D8024" s="6" t="str">
        <f t="shared" si="125"/>
        <v>m</v>
      </c>
    </row>
    <row r="8025" spans="1:4" x14ac:dyDescent="0.2">
      <c r="A8025" s="6" t="s">
        <v>8116</v>
      </c>
      <c r="B8025" s="6" t="s">
        <v>29106</v>
      </c>
      <c r="C8025" s="6" t="s">
        <v>21</v>
      </c>
      <c r="D8025" s="6" t="str">
        <f t="shared" si="125"/>
        <v>m</v>
      </c>
    </row>
    <row r="8026" spans="1:4" x14ac:dyDescent="0.2">
      <c r="A8026" s="6" t="s">
        <v>15427</v>
      </c>
      <c r="B8026" s="6" t="s">
        <v>29106</v>
      </c>
      <c r="C8026" s="6" t="s">
        <v>21</v>
      </c>
      <c r="D8026" s="6" t="str">
        <f t="shared" si="125"/>
        <v>m</v>
      </c>
    </row>
    <row r="8027" spans="1:4" x14ac:dyDescent="0.2">
      <c r="A8027" s="6" t="s">
        <v>8117</v>
      </c>
      <c r="B8027" s="6" t="s">
        <v>29107</v>
      </c>
      <c r="C8027" s="6" t="s">
        <v>21</v>
      </c>
      <c r="D8027" s="6" t="str">
        <f t="shared" si="125"/>
        <v>m</v>
      </c>
    </row>
    <row r="8028" spans="1:4" x14ac:dyDescent="0.2">
      <c r="A8028" s="6" t="s">
        <v>15428</v>
      </c>
      <c r="B8028" s="6" t="s">
        <v>29107</v>
      </c>
      <c r="C8028" s="6" t="s">
        <v>21</v>
      </c>
      <c r="D8028" s="6" t="str">
        <f t="shared" si="125"/>
        <v>m</v>
      </c>
    </row>
    <row r="8029" spans="1:4" x14ac:dyDescent="0.2">
      <c r="A8029" s="6" t="s">
        <v>8118</v>
      </c>
      <c r="B8029" s="6" t="s">
        <v>29108</v>
      </c>
      <c r="C8029" s="6" t="s">
        <v>21</v>
      </c>
      <c r="D8029" s="6" t="str">
        <f t="shared" si="125"/>
        <v>m</v>
      </c>
    </row>
    <row r="8030" spans="1:4" x14ac:dyDescent="0.2">
      <c r="A8030" s="6" t="s">
        <v>15429</v>
      </c>
      <c r="B8030" s="6" t="s">
        <v>29108</v>
      </c>
      <c r="C8030" s="6" t="s">
        <v>21</v>
      </c>
      <c r="D8030" s="6" t="str">
        <f t="shared" si="125"/>
        <v>m</v>
      </c>
    </row>
    <row r="8031" spans="1:4" x14ac:dyDescent="0.2">
      <c r="A8031" s="6" t="s">
        <v>8119</v>
      </c>
      <c r="B8031" s="6" t="s">
        <v>29109</v>
      </c>
      <c r="C8031" s="6" t="s">
        <v>21</v>
      </c>
      <c r="D8031" s="6" t="str">
        <f t="shared" si="125"/>
        <v>m</v>
      </c>
    </row>
    <row r="8032" spans="1:4" x14ac:dyDescent="0.2">
      <c r="A8032" s="6" t="s">
        <v>15430</v>
      </c>
      <c r="B8032" s="6" t="s">
        <v>29109</v>
      </c>
      <c r="C8032" s="6" t="s">
        <v>21</v>
      </c>
      <c r="D8032" s="6" t="str">
        <f t="shared" si="125"/>
        <v>m</v>
      </c>
    </row>
    <row r="8033" spans="1:4" x14ac:dyDescent="0.2">
      <c r="A8033" s="6" t="s">
        <v>8120</v>
      </c>
      <c r="B8033" s="6" t="s">
        <v>29110</v>
      </c>
      <c r="C8033" s="6" t="s">
        <v>21</v>
      </c>
      <c r="D8033" s="6" t="str">
        <f t="shared" si="125"/>
        <v>m</v>
      </c>
    </row>
    <row r="8034" spans="1:4" x14ac:dyDescent="0.2">
      <c r="A8034" s="6" t="s">
        <v>15431</v>
      </c>
      <c r="B8034" s="6" t="s">
        <v>29110</v>
      </c>
      <c r="C8034" s="6" t="s">
        <v>21</v>
      </c>
      <c r="D8034" s="6" t="str">
        <f t="shared" si="125"/>
        <v>m</v>
      </c>
    </row>
    <row r="8035" spans="1:4" x14ac:dyDescent="0.2">
      <c r="A8035" s="6" t="s">
        <v>8121</v>
      </c>
      <c r="B8035" s="6" t="s">
        <v>29111</v>
      </c>
      <c r="C8035" s="6" t="s">
        <v>21</v>
      </c>
      <c r="D8035" s="6" t="str">
        <f t="shared" si="125"/>
        <v>m</v>
      </c>
    </row>
    <row r="8036" spans="1:4" x14ac:dyDescent="0.2">
      <c r="A8036" s="6" t="s">
        <v>15432</v>
      </c>
      <c r="B8036" s="6" t="s">
        <v>29111</v>
      </c>
      <c r="C8036" s="6" t="s">
        <v>21</v>
      </c>
      <c r="D8036" s="6" t="str">
        <f t="shared" si="125"/>
        <v>m</v>
      </c>
    </row>
    <row r="8037" spans="1:4" x14ac:dyDescent="0.2">
      <c r="A8037" s="6" t="s">
        <v>8122</v>
      </c>
      <c r="B8037" s="6" t="s">
        <v>29112</v>
      </c>
      <c r="C8037" s="6" t="s">
        <v>21</v>
      </c>
      <c r="D8037" s="6" t="str">
        <f t="shared" si="125"/>
        <v>m</v>
      </c>
    </row>
    <row r="8038" spans="1:4" x14ac:dyDescent="0.2">
      <c r="A8038" s="6" t="s">
        <v>15433</v>
      </c>
      <c r="B8038" s="6" t="s">
        <v>29112</v>
      </c>
      <c r="C8038" s="6" t="s">
        <v>21</v>
      </c>
      <c r="D8038" s="6" t="str">
        <f t="shared" si="125"/>
        <v>m</v>
      </c>
    </row>
    <row r="8039" spans="1:4" x14ac:dyDescent="0.2">
      <c r="A8039" s="6" t="s">
        <v>8123</v>
      </c>
      <c r="B8039" s="6" t="s">
        <v>29113</v>
      </c>
      <c r="C8039" s="6" t="s">
        <v>21</v>
      </c>
      <c r="D8039" s="6" t="str">
        <f t="shared" si="125"/>
        <v>m</v>
      </c>
    </row>
    <row r="8040" spans="1:4" x14ac:dyDescent="0.2">
      <c r="A8040" s="6" t="s">
        <v>15434</v>
      </c>
      <c r="B8040" s="6" t="s">
        <v>29113</v>
      </c>
      <c r="C8040" s="6" t="s">
        <v>21</v>
      </c>
      <c r="D8040" s="6" t="str">
        <f t="shared" si="125"/>
        <v>m</v>
      </c>
    </row>
    <row r="8041" spans="1:4" x14ac:dyDescent="0.2">
      <c r="A8041" s="6" t="s">
        <v>8124</v>
      </c>
      <c r="B8041" s="6" t="s">
        <v>29114</v>
      </c>
      <c r="C8041" s="6" t="s">
        <v>21</v>
      </c>
      <c r="D8041" s="6" t="str">
        <f t="shared" si="125"/>
        <v>m</v>
      </c>
    </row>
    <row r="8042" spans="1:4" x14ac:dyDescent="0.2">
      <c r="A8042" s="6" t="s">
        <v>15435</v>
      </c>
      <c r="B8042" s="6" t="s">
        <v>29114</v>
      </c>
      <c r="C8042" s="6" t="s">
        <v>21</v>
      </c>
      <c r="D8042" s="6" t="str">
        <f t="shared" si="125"/>
        <v>m</v>
      </c>
    </row>
    <row r="8043" spans="1:4" x14ac:dyDescent="0.2">
      <c r="A8043" s="6" t="s">
        <v>8125</v>
      </c>
      <c r="B8043" s="6" t="s">
        <v>29115</v>
      </c>
      <c r="C8043" s="6" t="s">
        <v>21</v>
      </c>
      <c r="D8043" s="6" t="str">
        <f t="shared" si="125"/>
        <v>m</v>
      </c>
    </row>
    <row r="8044" spans="1:4" x14ac:dyDescent="0.2">
      <c r="A8044" s="6" t="s">
        <v>15436</v>
      </c>
      <c r="B8044" s="6" t="s">
        <v>29115</v>
      </c>
      <c r="C8044" s="6" t="s">
        <v>21</v>
      </c>
      <c r="D8044" s="6" t="str">
        <f t="shared" si="125"/>
        <v>m</v>
      </c>
    </row>
    <row r="8045" spans="1:4" x14ac:dyDescent="0.2">
      <c r="A8045" s="6" t="s">
        <v>8126</v>
      </c>
      <c r="B8045" s="6" t="s">
        <v>29116</v>
      </c>
      <c r="C8045" s="6" t="s">
        <v>21</v>
      </c>
      <c r="D8045" s="6" t="str">
        <f t="shared" si="125"/>
        <v>m</v>
      </c>
    </row>
    <row r="8046" spans="1:4" x14ac:dyDescent="0.2">
      <c r="A8046" s="6" t="s">
        <v>15437</v>
      </c>
      <c r="B8046" s="6" t="s">
        <v>29116</v>
      </c>
      <c r="C8046" s="6" t="s">
        <v>21</v>
      </c>
      <c r="D8046" s="6" t="str">
        <f t="shared" si="125"/>
        <v>m</v>
      </c>
    </row>
    <row r="8047" spans="1:4" x14ac:dyDescent="0.2">
      <c r="A8047" s="6" t="s">
        <v>8127</v>
      </c>
      <c r="B8047" s="6" t="s">
        <v>29117</v>
      </c>
      <c r="C8047" s="6" t="s">
        <v>21</v>
      </c>
      <c r="D8047" s="6" t="str">
        <f t="shared" si="125"/>
        <v>m</v>
      </c>
    </row>
    <row r="8048" spans="1:4" x14ac:dyDescent="0.2">
      <c r="A8048" s="6" t="s">
        <v>15438</v>
      </c>
      <c r="B8048" s="6" t="s">
        <v>29117</v>
      </c>
      <c r="C8048" s="6" t="s">
        <v>21</v>
      </c>
      <c r="D8048" s="6" t="str">
        <f t="shared" si="125"/>
        <v>m</v>
      </c>
    </row>
    <row r="8049" spans="1:4" x14ac:dyDescent="0.2">
      <c r="A8049" s="6" t="s">
        <v>2252</v>
      </c>
      <c r="B8049" s="6" t="s">
        <v>29118</v>
      </c>
      <c r="C8049" s="6" t="s">
        <v>21</v>
      </c>
      <c r="D8049" s="6" t="str">
        <f t="shared" si="125"/>
        <v>m</v>
      </c>
    </row>
    <row r="8050" spans="1:4" x14ac:dyDescent="0.2">
      <c r="A8050" s="6" t="s">
        <v>15439</v>
      </c>
      <c r="B8050" s="6" t="s">
        <v>29118</v>
      </c>
      <c r="C8050" s="6" t="s">
        <v>21</v>
      </c>
      <c r="D8050" s="6" t="str">
        <f t="shared" si="125"/>
        <v>m</v>
      </c>
    </row>
    <row r="8051" spans="1:4" x14ac:dyDescent="0.2">
      <c r="A8051" s="6" t="s">
        <v>2253</v>
      </c>
      <c r="B8051" s="6" t="s">
        <v>29119</v>
      </c>
      <c r="C8051" s="6" t="s">
        <v>21</v>
      </c>
      <c r="D8051" s="6" t="str">
        <f t="shared" si="125"/>
        <v>m</v>
      </c>
    </row>
    <row r="8052" spans="1:4" x14ac:dyDescent="0.2">
      <c r="A8052" s="6" t="s">
        <v>15440</v>
      </c>
      <c r="B8052" s="6" t="s">
        <v>29119</v>
      </c>
      <c r="C8052" s="6" t="s">
        <v>21</v>
      </c>
      <c r="D8052" s="6" t="str">
        <f t="shared" si="125"/>
        <v>m</v>
      </c>
    </row>
    <row r="8053" spans="1:4" x14ac:dyDescent="0.2">
      <c r="A8053" s="6" t="s">
        <v>2254</v>
      </c>
      <c r="B8053" s="6" t="s">
        <v>29120</v>
      </c>
      <c r="C8053" s="6" t="s">
        <v>21</v>
      </c>
      <c r="D8053" s="6" t="str">
        <f t="shared" si="125"/>
        <v>m</v>
      </c>
    </row>
    <row r="8054" spans="1:4" x14ac:dyDescent="0.2">
      <c r="A8054" s="6" t="s">
        <v>15441</v>
      </c>
      <c r="B8054" s="6" t="s">
        <v>29120</v>
      </c>
      <c r="C8054" s="6" t="s">
        <v>21</v>
      </c>
      <c r="D8054" s="6" t="str">
        <f t="shared" si="125"/>
        <v>m</v>
      </c>
    </row>
    <row r="8055" spans="1:4" x14ac:dyDescent="0.2">
      <c r="A8055" s="6" t="s">
        <v>2255</v>
      </c>
      <c r="B8055" s="6" t="s">
        <v>29121</v>
      </c>
      <c r="C8055" s="6" t="s">
        <v>21</v>
      </c>
      <c r="D8055" s="6" t="str">
        <f t="shared" si="125"/>
        <v>m</v>
      </c>
    </row>
    <row r="8056" spans="1:4" x14ac:dyDescent="0.2">
      <c r="A8056" s="6" t="s">
        <v>15442</v>
      </c>
      <c r="B8056" s="6" t="s">
        <v>29121</v>
      </c>
      <c r="C8056" s="6" t="s">
        <v>21</v>
      </c>
      <c r="D8056" s="6" t="str">
        <f t="shared" si="125"/>
        <v>m</v>
      </c>
    </row>
    <row r="8057" spans="1:4" x14ac:dyDescent="0.2">
      <c r="A8057" s="6" t="s">
        <v>2256</v>
      </c>
      <c r="B8057" s="6" t="s">
        <v>29122</v>
      </c>
      <c r="C8057" s="6" t="s">
        <v>21</v>
      </c>
      <c r="D8057" s="6" t="str">
        <f t="shared" si="125"/>
        <v>m</v>
      </c>
    </row>
    <row r="8058" spans="1:4" x14ac:dyDescent="0.2">
      <c r="A8058" s="6" t="s">
        <v>15443</v>
      </c>
      <c r="B8058" s="6" t="s">
        <v>29122</v>
      </c>
      <c r="C8058" s="6" t="s">
        <v>21</v>
      </c>
      <c r="D8058" s="6" t="str">
        <f t="shared" si="125"/>
        <v>m</v>
      </c>
    </row>
    <row r="8059" spans="1:4" x14ac:dyDescent="0.2">
      <c r="A8059" s="6" t="s">
        <v>2257</v>
      </c>
      <c r="B8059" s="6" t="s">
        <v>29123</v>
      </c>
      <c r="C8059" s="6" t="s">
        <v>21</v>
      </c>
      <c r="D8059" s="6" t="str">
        <f t="shared" si="125"/>
        <v>m</v>
      </c>
    </row>
    <row r="8060" spans="1:4" x14ac:dyDescent="0.2">
      <c r="A8060" s="6" t="s">
        <v>15444</v>
      </c>
      <c r="B8060" s="6" t="s">
        <v>29123</v>
      </c>
      <c r="C8060" s="6" t="s">
        <v>21</v>
      </c>
      <c r="D8060" s="6" t="str">
        <f t="shared" si="125"/>
        <v>m</v>
      </c>
    </row>
    <row r="8061" spans="1:4" x14ac:dyDescent="0.2">
      <c r="A8061" s="6" t="s">
        <v>2258</v>
      </c>
      <c r="B8061" s="6" t="s">
        <v>29124</v>
      </c>
      <c r="C8061" s="6" t="s">
        <v>21</v>
      </c>
      <c r="D8061" s="6" t="str">
        <f t="shared" si="125"/>
        <v>m</v>
      </c>
    </row>
    <row r="8062" spans="1:4" x14ac:dyDescent="0.2">
      <c r="A8062" s="6" t="s">
        <v>15445</v>
      </c>
      <c r="B8062" s="6" t="s">
        <v>29124</v>
      </c>
      <c r="C8062" s="6" t="s">
        <v>21</v>
      </c>
      <c r="D8062" s="6" t="str">
        <f t="shared" si="125"/>
        <v>m</v>
      </c>
    </row>
    <row r="8063" spans="1:4" x14ac:dyDescent="0.2">
      <c r="A8063" s="6" t="s">
        <v>2259</v>
      </c>
      <c r="B8063" s="6" t="s">
        <v>29125</v>
      </c>
      <c r="C8063" s="6" t="s">
        <v>21</v>
      </c>
      <c r="D8063" s="6" t="str">
        <f t="shared" si="125"/>
        <v>m</v>
      </c>
    </row>
    <row r="8064" spans="1:4" x14ac:dyDescent="0.2">
      <c r="A8064" s="6" t="s">
        <v>15446</v>
      </c>
      <c r="B8064" s="6" t="s">
        <v>29125</v>
      </c>
      <c r="C8064" s="6" t="s">
        <v>21</v>
      </c>
      <c r="D8064" s="6" t="str">
        <f t="shared" si="125"/>
        <v>m</v>
      </c>
    </row>
    <row r="8065" spans="1:4" x14ac:dyDescent="0.2">
      <c r="A8065" s="6" t="s">
        <v>2260</v>
      </c>
      <c r="B8065" s="6" t="s">
        <v>29126</v>
      </c>
      <c r="C8065" s="6" t="s">
        <v>21</v>
      </c>
      <c r="D8065" s="6" t="str">
        <f t="shared" si="125"/>
        <v>m</v>
      </c>
    </row>
    <row r="8066" spans="1:4" x14ac:dyDescent="0.2">
      <c r="A8066" s="6" t="s">
        <v>15447</v>
      </c>
      <c r="B8066" s="6" t="s">
        <v>29126</v>
      </c>
      <c r="C8066" s="6" t="s">
        <v>21</v>
      </c>
      <c r="D8066" s="6" t="str">
        <f t="shared" ref="D8066:D8129" si="126">LOWER(C8066)</f>
        <v>m</v>
      </c>
    </row>
    <row r="8067" spans="1:4" x14ac:dyDescent="0.2">
      <c r="A8067" s="6" t="s">
        <v>8128</v>
      </c>
      <c r="B8067" s="6" t="s">
        <v>29127</v>
      </c>
      <c r="C8067" s="6" t="s">
        <v>21</v>
      </c>
      <c r="D8067" s="6" t="str">
        <f t="shared" si="126"/>
        <v>m</v>
      </c>
    </row>
    <row r="8068" spans="1:4" x14ac:dyDescent="0.2">
      <c r="A8068" s="6" t="s">
        <v>15448</v>
      </c>
      <c r="B8068" s="6" t="s">
        <v>29127</v>
      </c>
      <c r="C8068" s="6" t="s">
        <v>21</v>
      </c>
      <c r="D8068" s="6" t="str">
        <f t="shared" si="126"/>
        <v>m</v>
      </c>
    </row>
    <row r="8069" spans="1:4" x14ac:dyDescent="0.2">
      <c r="A8069" s="6" t="s">
        <v>8129</v>
      </c>
      <c r="B8069" s="6" t="s">
        <v>29128</v>
      </c>
      <c r="C8069" s="6" t="s">
        <v>21</v>
      </c>
      <c r="D8069" s="6" t="str">
        <f t="shared" si="126"/>
        <v>m</v>
      </c>
    </row>
    <row r="8070" spans="1:4" x14ac:dyDescent="0.2">
      <c r="A8070" s="6" t="s">
        <v>15449</v>
      </c>
      <c r="B8070" s="6" t="s">
        <v>29128</v>
      </c>
      <c r="C8070" s="6" t="s">
        <v>21</v>
      </c>
      <c r="D8070" s="6" t="str">
        <f t="shared" si="126"/>
        <v>m</v>
      </c>
    </row>
    <row r="8071" spans="1:4" x14ac:dyDescent="0.2">
      <c r="A8071" s="6" t="s">
        <v>8130</v>
      </c>
      <c r="B8071" s="6" t="s">
        <v>29129</v>
      </c>
      <c r="C8071" s="6" t="s">
        <v>21</v>
      </c>
      <c r="D8071" s="6" t="str">
        <f t="shared" si="126"/>
        <v>m</v>
      </c>
    </row>
    <row r="8072" spans="1:4" x14ac:dyDescent="0.2">
      <c r="A8072" s="6" t="s">
        <v>15450</v>
      </c>
      <c r="B8072" s="6" t="s">
        <v>29129</v>
      </c>
      <c r="C8072" s="6" t="s">
        <v>21</v>
      </c>
      <c r="D8072" s="6" t="str">
        <f t="shared" si="126"/>
        <v>m</v>
      </c>
    </row>
    <row r="8073" spans="1:4" x14ac:dyDescent="0.2">
      <c r="A8073" s="6" t="s">
        <v>8131</v>
      </c>
      <c r="B8073" s="6" t="s">
        <v>29130</v>
      </c>
      <c r="C8073" s="6" t="s">
        <v>21</v>
      </c>
      <c r="D8073" s="6" t="str">
        <f t="shared" si="126"/>
        <v>m</v>
      </c>
    </row>
    <row r="8074" spans="1:4" x14ac:dyDescent="0.2">
      <c r="A8074" s="6" t="s">
        <v>15451</v>
      </c>
      <c r="B8074" s="6" t="s">
        <v>29130</v>
      </c>
      <c r="C8074" s="6" t="s">
        <v>21</v>
      </c>
      <c r="D8074" s="6" t="str">
        <f t="shared" si="126"/>
        <v>m</v>
      </c>
    </row>
    <row r="8075" spans="1:4" x14ac:dyDescent="0.2">
      <c r="A8075" s="6" t="s">
        <v>8132</v>
      </c>
      <c r="B8075" s="6" t="s">
        <v>29131</v>
      </c>
      <c r="C8075" s="6" t="s">
        <v>21</v>
      </c>
      <c r="D8075" s="6" t="str">
        <f t="shared" si="126"/>
        <v>m</v>
      </c>
    </row>
    <row r="8076" spans="1:4" x14ac:dyDescent="0.2">
      <c r="A8076" s="6" t="s">
        <v>15452</v>
      </c>
      <c r="B8076" s="6" t="s">
        <v>29131</v>
      </c>
      <c r="C8076" s="6" t="s">
        <v>21</v>
      </c>
      <c r="D8076" s="6" t="str">
        <f t="shared" si="126"/>
        <v>m</v>
      </c>
    </row>
    <row r="8077" spans="1:4" x14ac:dyDescent="0.2">
      <c r="A8077" s="6" t="s">
        <v>8133</v>
      </c>
      <c r="B8077" s="6" t="s">
        <v>29132</v>
      </c>
      <c r="C8077" s="6" t="s">
        <v>21</v>
      </c>
      <c r="D8077" s="6" t="str">
        <f t="shared" si="126"/>
        <v>m</v>
      </c>
    </row>
    <row r="8078" spans="1:4" x14ac:dyDescent="0.2">
      <c r="A8078" s="6" t="s">
        <v>15453</v>
      </c>
      <c r="B8078" s="6" t="s">
        <v>29132</v>
      </c>
      <c r="C8078" s="6" t="s">
        <v>21</v>
      </c>
      <c r="D8078" s="6" t="str">
        <f t="shared" si="126"/>
        <v>m</v>
      </c>
    </row>
    <row r="8079" spans="1:4" x14ac:dyDescent="0.2">
      <c r="A8079" s="6" t="s">
        <v>8134</v>
      </c>
      <c r="B8079" s="6" t="s">
        <v>29133</v>
      </c>
      <c r="C8079" s="6" t="s">
        <v>21</v>
      </c>
      <c r="D8079" s="6" t="str">
        <f t="shared" si="126"/>
        <v>m</v>
      </c>
    </row>
    <row r="8080" spans="1:4" x14ac:dyDescent="0.2">
      <c r="A8080" s="6" t="s">
        <v>15454</v>
      </c>
      <c r="B8080" s="6" t="s">
        <v>29133</v>
      </c>
      <c r="C8080" s="6" t="s">
        <v>21</v>
      </c>
      <c r="D8080" s="6" t="str">
        <f t="shared" si="126"/>
        <v>m</v>
      </c>
    </row>
    <row r="8081" spans="1:4" x14ac:dyDescent="0.2">
      <c r="A8081" s="6" t="s">
        <v>8135</v>
      </c>
      <c r="B8081" s="6" t="s">
        <v>29134</v>
      </c>
      <c r="C8081" s="6" t="s">
        <v>21</v>
      </c>
      <c r="D8081" s="6" t="str">
        <f t="shared" si="126"/>
        <v>m</v>
      </c>
    </row>
    <row r="8082" spans="1:4" x14ac:dyDescent="0.2">
      <c r="A8082" s="6" t="s">
        <v>15455</v>
      </c>
      <c r="B8082" s="6" t="s">
        <v>29134</v>
      </c>
      <c r="C8082" s="6" t="s">
        <v>21</v>
      </c>
      <c r="D8082" s="6" t="str">
        <f t="shared" si="126"/>
        <v>m</v>
      </c>
    </row>
    <row r="8083" spans="1:4" x14ac:dyDescent="0.2">
      <c r="A8083" s="6" t="s">
        <v>8136</v>
      </c>
      <c r="B8083" s="6" t="s">
        <v>29135</v>
      </c>
      <c r="C8083" s="6" t="s">
        <v>21</v>
      </c>
      <c r="D8083" s="6" t="str">
        <f t="shared" si="126"/>
        <v>m</v>
      </c>
    </row>
    <row r="8084" spans="1:4" x14ac:dyDescent="0.2">
      <c r="A8084" s="6" t="s">
        <v>15456</v>
      </c>
      <c r="B8084" s="6" t="s">
        <v>29135</v>
      </c>
      <c r="C8084" s="6" t="s">
        <v>21</v>
      </c>
      <c r="D8084" s="6" t="str">
        <f t="shared" si="126"/>
        <v>m</v>
      </c>
    </row>
    <row r="8085" spans="1:4" x14ac:dyDescent="0.2">
      <c r="A8085" s="6" t="s">
        <v>8137</v>
      </c>
      <c r="B8085" s="6" t="s">
        <v>29136</v>
      </c>
      <c r="C8085" s="6" t="s">
        <v>21</v>
      </c>
      <c r="D8085" s="6" t="str">
        <f t="shared" si="126"/>
        <v>m</v>
      </c>
    </row>
    <row r="8086" spans="1:4" x14ac:dyDescent="0.2">
      <c r="A8086" s="6" t="s">
        <v>15457</v>
      </c>
      <c r="B8086" s="6" t="s">
        <v>29136</v>
      </c>
      <c r="C8086" s="6" t="s">
        <v>21</v>
      </c>
      <c r="D8086" s="6" t="str">
        <f t="shared" si="126"/>
        <v>m</v>
      </c>
    </row>
    <row r="8087" spans="1:4" x14ac:dyDescent="0.2">
      <c r="A8087" s="6" t="s">
        <v>8138</v>
      </c>
      <c r="B8087" s="6" t="s">
        <v>29137</v>
      </c>
      <c r="C8087" s="6" t="s">
        <v>21</v>
      </c>
      <c r="D8087" s="6" t="str">
        <f t="shared" si="126"/>
        <v>m</v>
      </c>
    </row>
    <row r="8088" spans="1:4" x14ac:dyDescent="0.2">
      <c r="A8088" s="6" t="s">
        <v>15458</v>
      </c>
      <c r="B8088" s="6" t="s">
        <v>29137</v>
      </c>
      <c r="C8088" s="6" t="s">
        <v>21</v>
      </c>
      <c r="D8088" s="6" t="str">
        <f t="shared" si="126"/>
        <v>m</v>
      </c>
    </row>
    <row r="8089" spans="1:4" x14ac:dyDescent="0.2">
      <c r="A8089" s="6" t="s">
        <v>8139</v>
      </c>
      <c r="B8089" s="6" t="s">
        <v>29138</v>
      </c>
      <c r="C8089" s="6" t="s">
        <v>21</v>
      </c>
      <c r="D8089" s="6" t="str">
        <f t="shared" si="126"/>
        <v>m</v>
      </c>
    </row>
    <row r="8090" spans="1:4" x14ac:dyDescent="0.2">
      <c r="A8090" s="6" t="s">
        <v>15459</v>
      </c>
      <c r="B8090" s="6" t="s">
        <v>29138</v>
      </c>
      <c r="C8090" s="6" t="s">
        <v>21</v>
      </c>
      <c r="D8090" s="6" t="str">
        <f t="shared" si="126"/>
        <v>m</v>
      </c>
    </row>
    <row r="8091" spans="1:4" x14ac:dyDescent="0.2">
      <c r="A8091" s="6" t="s">
        <v>8140</v>
      </c>
      <c r="B8091" s="6" t="s">
        <v>29139</v>
      </c>
      <c r="C8091" s="6" t="s">
        <v>21</v>
      </c>
      <c r="D8091" s="6" t="str">
        <f t="shared" si="126"/>
        <v>m</v>
      </c>
    </row>
    <row r="8092" spans="1:4" x14ac:dyDescent="0.2">
      <c r="A8092" s="6" t="s">
        <v>15460</v>
      </c>
      <c r="B8092" s="6" t="s">
        <v>29139</v>
      </c>
      <c r="C8092" s="6" t="s">
        <v>21</v>
      </c>
      <c r="D8092" s="6" t="str">
        <f t="shared" si="126"/>
        <v>m</v>
      </c>
    </row>
    <row r="8093" spans="1:4" x14ac:dyDescent="0.2">
      <c r="A8093" s="6" t="s">
        <v>8141</v>
      </c>
      <c r="B8093" s="6" t="s">
        <v>29140</v>
      </c>
      <c r="C8093" s="6" t="s">
        <v>21</v>
      </c>
      <c r="D8093" s="6" t="str">
        <f t="shared" si="126"/>
        <v>m</v>
      </c>
    </row>
    <row r="8094" spans="1:4" x14ac:dyDescent="0.2">
      <c r="A8094" s="6" t="s">
        <v>15461</v>
      </c>
      <c r="B8094" s="6" t="s">
        <v>29140</v>
      </c>
      <c r="C8094" s="6" t="s">
        <v>21</v>
      </c>
      <c r="D8094" s="6" t="str">
        <f t="shared" si="126"/>
        <v>m</v>
      </c>
    </row>
    <row r="8095" spans="1:4" x14ac:dyDescent="0.2">
      <c r="A8095" s="6" t="s">
        <v>8142</v>
      </c>
      <c r="B8095" s="6" t="s">
        <v>29141</v>
      </c>
      <c r="C8095" s="6" t="s">
        <v>21</v>
      </c>
      <c r="D8095" s="6" t="str">
        <f t="shared" si="126"/>
        <v>m</v>
      </c>
    </row>
    <row r="8096" spans="1:4" x14ac:dyDescent="0.2">
      <c r="A8096" s="6" t="s">
        <v>15462</v>
      </c>
      <c r="B8096" s="6" t="s">
        <v>29141</v>
      </c>
      <c r="C8096" s="6" t="s">
        <v>21</v>
      </c>
      <c r="D8096" s="6" t="str">
        <f t="shared" si="126"/>
        <v>m</v>
      </c>
    </row>
    <row r="8097" spans="1:4" x14ac:dyDescent="0.2">
      <c r="A8097" s="6" t="s">
        <v>8143</v>
      </c>
      <c r="B8097" s="6" t="s">
        <v>29142</v>
      </c>
      <c r="C8097" s="6" t="s">
        <v>21</v>
      </c>
      <c r="D8097" s="6" t="str">
        <f t="shared" si="126"/>
        <v>m</v>
      </c>
    </row>
    <row r="8098" spans="1:4" x14ac:dyDescent="0.2">
      <c r="A8098" s="6" t="s">
        <v>15463</v>
      </c>
      <c r="B8098" s="6" t="s">
        <v>29142</v>
      </c>
      <c r="C8098" s="6" t="s">
        <v>21</v>
      </c>
      <c r="D8098" s="6" t="str">
        <f t="shared" si="126"/>
        <v>m</v>
      </c>
    </row>
    <row r="8099" spans="1:4" x14ac:dyDescent="0.2">
      <c r="A8099" s="6" t="s">
        <v>8144</v>
      </c>
      <c r="B8099" s="6" t="s">
        <v>29143</v>
      </c>
      <c r="C8099" s="6" t="s">
        <v>21</v>
      </c>
      <c r="D8099" s="6" t="str">
        <f t="shared" si="126"/>
        <v>m</v>
      </c>
    </row>
    <row r="8100" spans="1:4" x14ac:dyDescent="0.2">
      <c r="A8100" s="6" t="s">
        <v>15464</v>
      </c>
      <c r="B8100" s="6" t="s">
        <v>29143</v>
      </c>
      <c r="C8100" s="6" t="s">
        <v>21</v>
      </c>
      <c r="D8100" s="6" t="str">
        <f t="shared" si="126"/>
        <v>m</v>
      </c>
    </row>
    <row r="8101" spans="1:4" x14ac:dyDescent="0.2">
      <c r="A8101" s="6" t="s">
        <v>8145</v>
      </c>
      <c r="B8101" s="6" t="s">
        <v>29144</v>
      </c>
      <c r="C8101" s="6" t="s">
        <v>21</v>
      </c>
      <c r="D8101" s="6" t="str">
        <f t="shared" si="126"/>
        <v>m</v>
      </c>
    </row>
    <row r="8102" spans="1:4" x14ac:dyDescent="0.2">
      <c r="A8102" s="6" t="s">
        <v>15465</v>
      </c>
      <c r="B8102" s="6" t="s">
        <v>29144</v>
      </c>
      <c r="C8102" s="6" t="s">
        <v>21</v>
      </c>
      <c r="D8102" s="6" t="str">
        <f t="shared" si="126"/>
        <v>m</v>
      </c>
    </row>
    <row r="8103" spans="1:4" x14ac:dyDescent="0.2">
      <c r="A8103" s="6" t="s">
        <v>8146</v>
      </c>
      <c r="B8103" s="6" t="s">
        <v>29145</v>
      </c>
      <c r="C8103" s="6" t="s">
        <v>21</v>
      </c>
      <c r="D8103" s="6" t="str">
        <f t="shared" si="126"/>
        <v>m</v>
      </c>
    </row>
    <row r="8104" spans="1:4" x14ac:dyDescent="0.2">
      <c r="A8104" s="6" t="s">
        <v>15466</v>
      </c>
      <c r="B8104" s="6" t="s">
        <v>29145</v>
      </c>
      <c r="C8104" s="6" t="s">
        <v>21</v>
      </c>
      <c r="D8104" s="6" t="str">
        <f t="shared" si="126"/>
        <v>m</v>
      </c>
    </row>
    <row r="8105" spans="1:4" x14ac:dyDescent="0.2">
      <c r="A8105" s="6" t="s">
        <v>8147</v>
      </c>
      <c r="B8105" s="6" t="s">
        <v>29146</v>
      </c>
      <c r="C8105" s="6" t="s">
        <v>21</v>
      </c>
      <c r="D8105" s="6" t="str">
        <f t="shared" si="126"/>
        <v>m</v>
      </c>
    </row>
    <row r="8106" spans="1:4" x14ac:dyDescent="0.2">
      <c r="A8106" s="6" t="s">
        <v>15467</v>
      </c>
      <c r="B8106" s="6" t="s">
        <v>29146</v>
      </c>
      <c r="C8106" s="6" t="s">
        <v>21</v>
      </c>
      <c r="D8106" s="6" t="str">
        <f t="shared" si="126"/>
        <v>m</v>
      </c>
    </row>
    <row r="8107" spans="1:4" x14ac:dyDescent="0.2">
      <c r="A8107" s="6" t="s">
        <v>8148</v>
      </c>
      <c r="B8107" s="6" t="s">
        <v>29147</v>
      </c>
      <c r="C8107" s="6" t="s">
        <v>21</v>
      </c>
      <c r="D8107" s="6" t="str">
        <f t="shared" si="126"/>
        <v>m</v>
      </c>
    </row>
    <row r="8108" spans="1:4" x14ac:dyDescent="0.2">
      <c r="A8108" s="6" t="s">
        <v>15468</v>
      </c>
      <c r="B8108" s="6" t="s">
        <v>29147</v>
      </c>
      <c r="C8108" s="6" t="s">
        <v>21</v>
      </c>
      <c r="D8108" s="6" t="str">
        <f t="shared" si="126"/>
        <v>m</v>
      </c>
    </row>
    <row r="8109" spans="1:4" x14ac:dyDescent="0.2">
      <c r="A8109" s="6" t="s">
        <v>2261</v>
      </c>
      <c r="B8109" s="6" t="s">
        <v>29148</v>
      </c>
      <c r="C8109" s="6" t="s">
        <v>21</v>
      </c>
      <c r="D8109" s="6" t="str">
        <f t="shared" si="126"/>
        <v>m</v>
      </c>
    </row>
    <row r="8110" spans="1:4" x14ac:dyDescent="0.2">
      <c r="A8110" s="6" t="s">
        <v>15469</v>
      </c>
      <c r="B8110" s="6" t="s">
        <v>29148</v>
      </c>
      <c r="C8110" s="6" t="s">
        <v>21</v>
      </c>
      <c r="D8110" s="6" t="str">
        <f t="shared" si="126"/>
        <v>m</v>
      </c>
    </row>
    <row r="8111" spans="1:4" x14ac:dyDescent="0.2">
      <c r="A8111" s="6" t="s">
        <v>2262</v>
      </c>
      <c r="B8111" s="6" t="s">
        <v>29149</v>
      </c>
      <c r="C8111" s="6" t="s">
        <v>21</v>
      </c>
      <c r="D8111" s="6" t="str">
        <f t="shared" si="126"/>
        <v>m</v>
      </c>
    </row>
    <row r="8112" spans="1:4" x14ac:dyDescent="0.2">
      <c r="A8112" s="6" t="s">
        <v>15470</v>
      </c>
      <c r="B8112" s="6" t="s">
        <v>29149</v>
      </c>
      <c r="C8112" s="6" t="s">
        <v>21</v>
      </c>
      <c r="D8112" s="6" t="str">
        <f t="shared" si="126"/>
        <v>m</v>
      </c>
    </row>
    <row r="8113" spans="1:4" x14ac:dyDescent="0.2">
      <c r="A8113" s="6" t="s">
        <v>2263</v>
      </c>
      <c r="B8113" s="6" t="s">
        <v>29150</v>
      </c>
      <c r="C8113" s="6" t="s">
        <v>21</v>
      </c>
      <c r="D8113" s="6" t="str">
        <f t="shared" si="126"/>
        <v>m</v>
      </c>
    </row>
    <row r="8114" spans="1:4" x14ac:dyDescent="0.2">
      <c r="A8114" s="6" t="s">
        <v>15471</v>
      </c>
      <c r="B8114" s="6" t="s">
        <v>29150</v>
      </c>
      <c r="C8114" s="6" t="s">
        <v>21</v>
      </c>
      <c r="D8114" s="6" t="str">
        <f t="shared" si="126"/>
        <v>m</v>
      </c>
    </row>
    <row r="8115" spans="1:4" x14ac:dyDescent="0.2">
      <c r="A8115" s="6" t="s">
        <v>2264</v>
      </c>
      <c r="B8115" s="6" t="s">
        <v>29151</v>
      </c>
      <c r="C8115" s="6" t="s">
        <v>21</v>
      </c>
      <c r="D8115" s="6" t="str">
        <f t="shared" si="126"/>
        <v>m</v>
      </c>
    </row>
    <row r="8116" spans="1:4" x14ac:dyDescent="0.2">
      <c r="A8116" s="6" t="s">
        <v>15472</v>
      </c>
      <c r="B8116" s="6" t="s">
        <v>29151</v>
      </c>
      <c r="C8116" s="6" t="s">
        <v>21</v>
      </c>
      <c r="D8116" s="6" t="str">
        <f t="shared" si="126"/>
        <v>m</v>
      </c>
    </row>
    <row r="8117" spans="1:4" x14ac:dyDescent="0.2">
      <c r="A8117" s="6" t="s">
        <v>2265</v>
      </c>
      <c r="B8117" s="6" t="s">
        <v>29152</v>
      </c>
      <c r="C8117" s="6" t="s">
        <v>21</v>
      </c>
      <c r="D8117" s="6" t="str">
        <f t="shared" si="126"/>
        <v>m</v>
      </c>
    </row>
    <row r="8118" spans="1:4" x14ac:dyDescent="0.2">
      <c r="A8118" s="6" t="s">
        <v>15473</v>
      </c>
      <c r="B8118" s="6" t="s">
        <v>29152</v>
      </c>
      <c r="C8118" s="6" t="s">
        <v>21</v>
      </c>
      <c r="D8118" s="6" t="str">
        <f t="shared" si="126"/>
        <v>m</v>
      </c>
    </row>
    <row r="8119" spans="1:4" x14ac:dyDescent="0.2">
      <c r="A8119" s="6" t="s">
        <v>2266</v>
      </c>
      <c r="B8119" s="6" t="s">
        <v>29153</v>
      </c>
      <c r="C8119" s="6" t="s">
        <v>21</v>
      </c>
      <c r="D8119" s="6" t="str">
        <f t="shared" si="126"/>
        <v>m</v>
      </c>
    </row>
    <row r="8120" spans="1:4" x14ac:dyDescent="0.2">
      <c r="A8120" s="6" t="s">
        <v>15474</v>
      </c>
      <c r="B8120" s="6" t="s">
        <v>29153</v>
      </c>
      <c r="C8120" s="6" t="s">
        <v>21</v>
      </c>
      <c r="D8120" s="6" t="str">
        <f t="shared" si="126"/>
        <v>m</v>
      </c>
    </row>
    <row r="8121" spans="1:4" x14ac:dyDescent="0.2">
      <c r="A8121" s="6" t="s">
        <v>2267</v>
      </c>
      <c r="B8121" s="6" t="s">
        <v>29154</v>
      </c>
      <c r="C8121" s="6" t="s">
        <v>21</v>
      </c>
      <c r="D8121" s="6" t="str">
        <f t="shared" si="126"/>
        <v>m</v>
      </c>
    </row>
    <row r="8122" spans="1:4" x14ac:dyDescent="0.2">
      <c r="A8122" s="6" t="s">
        <v>15475</v>
      </c>
      <c r="B8122" s="6" t="s">
        <v>29154</v>
      </c>
      <c r="C8122" s="6" t="s">
        <v>21</v>
      </c>
      <c r="D8122" s="6" t="str">
        <f t="shared" si="126"/>
        <v>m</v>
      </c>
    </row>
    <row r="8123" spans="1:4" x14ac:dyDescent="0.2">
      <c r="A8123" s="6" t="s">
        <v>2268</v>
      </c>
      <c r="B8123" s="6" t="s">
        <v>29155</v>
      </c>
      <c r="C8123" s="6" t="s">
        <v>21</v>
      </c>
      <c r="D8123" s="6" t="str">
        <f t="shared" si="126"/>
        <v>m</v>
      </c>
    </row>
    <row r="8124" spans="1:4" x14ac:dyDescent="0.2">
      <c r="A8124" s="6" t="s">
        <v>15476</v>
      </c>
      <c r="B8124" s="6" t="s">
        <v>29155</v>
      </c>
      <c r="C8124" s="6" t="s">
        <v>21</v>
      </c>
      <c r="D8124" s="6" t="str">
        <f t="shared" si="126"/>
        <v>m</v>
      </c>
    </row>
    <row r="8125" spans="1:4" x14ac:dyDescent="0.2">
      <c r="A8125" s="6" t="s">
        <v>2269</v>
      </c>
      <c r="B8125" s="6" t="s">
        <v>29156</v>
      </c>
      <c r="C8125" s="6" t="s">
        <v>21</v>
      </c>
      <c r="D8125" s="6" t="str">
        <f t="shared" si="126"/>
        <v>m</v>
      </c>
    </row>
    <row r="8126" spans="1:4" x14ac:dyDescent="0.2">
      <c r="A8126" s="6" t="s">
        <v>15477</v>
      </c>
      <c r="B8126" s="6" t="s">
        <v>29156</v>
      </c>
      <c r="C8126" s="6" t="s">
        <v>21</v>
      </c>
      <c r="D8126" s="6" t="str">
        <f t="shared" si="126"/>
        <v>m</v>
      </c>
    </row>
    <row r="8127" spans="1:4" x14ac:dyDescent="0.2">
      <c r="A8127" s="6" t="s">
        <v>8149</v>
      </c>
      <c r="B8127" s="6" t="s">
        <v>29157</v>
      </c>
      <c r="C8127" s="6" t="s">
        <v>21</v>
      </c>
      <c r="D8127" s="6" t="str">
        <f t="shared" si="126"/>
        <v>m</v>
      </c>
    </row>
    <row r="8128" spans="1:4" x14ac:dyDescent="0.2">
      <c r="A8128" s="6" t="s">
        <v>15478</v>
      </c>
      <c r="B8128" s="6" t="s">
        <v>29157</v>
      </c>
      <c r="C8128" s="6" t="s">
        <v>21</v>
      </c>
      <c r="D8128" s="6" t="str">
        <f t="shared" si="126"/>
        <v>m</v>
      </c>
    </row>
    <row r="8129" spans="1:4" x14ac:dyDescent="0.2">
      <c r="A8129" s="6" t="s">
        <v>2270</v>
      </c>
      <c r="B8129" s="6" t="s">
        <v>29158</v>
      </c>
      <c r="C8129" s="6" t="s">
        <v>21</v>
      </c>
      <c r="D8129" s="6" t="str">
        <f t="shared" si="126"/>
        <v>m</v>
      </c>
    </row>
    <row r="8130" spans="1:4" x14ac:dyDescent="0.2">
      <c r="A8130" s="6" t="s">
        <v>15479</v>
      </c>
      <c r="B8130" s="6" t="s">
        <v>29158</v>
      </c>
      <c r="C8130" s="6" t="s">
        <v>21</v>
      </c>
      <c r="D8130" s="6" t="str">
        <f t="shared" ref="D8130:D8193" si="127">LOWER(C8130)</f>
        <v>m</v>
      </c>
    </row>
    <row r="8131" spans="1:4" x14ac:dyDescent="0.2">
      <c r="A8131" s="6" t="s">
        <v>2271</v>
      </c>
      <c r="B8131" s="6" t="s">
        <v>29159</v>
      </c>
      <c r="C8131" s="6" t="s">
        <v>21</v>
      </c>
      <c r="D8131" s="6" t="str">
        <f t="shared" si="127"/>
        <v>m</v>
      </c>
    </row>
    <row r="8132" spans="1:4" x14ac:dyDescent="0.2">
      <c r="A8132" s="6" t="s">
        <v>15480</v>
      </c>
      <c r="B8132" s="6" t="s">
        <v>29159</v>
      </c>
      <c r="C8132" s="6" t="s">
        <v>21</v>
      </c>
      <c r="D8132" s="6" t="str">
        <f t="shared" si="127"/>
        <v>m</v>
      </c>
    </row>
    <row r="8133" spans="1:4" x14ac:dyDescent="0.2">
      <c r="A8133" s="6" t="s">
        <v>2272</v>
      </c>
      <c r="B8133" s="6" t="s">
        <v>29160</v>
      </c>
      <c r="C8133" s="6" t="s">
        <v>21</v>
      </c>
      <c r="D8133" s="6" t="str">
        <f t="shared" si="127"/>
        <v>m</v>
      </c>
    </row>
    <row r="8134" spans="1:4" x14ac:dyDescent="0.2">
      <c r="A8134" s="6" t="s">
        <v>15481</v>
      </c>
      <c r="B8134" s="6" t="s">
        <v>29160</v>
      </c>
      <c r="C8134" s="6" t="s">
        <v>21</v>
      </c>
      <c r="D8134" s="6" t="str">
        <f t="shared" si="127"/>
        <v>m</v>
      </c>
    </row>
    <row r="8135" spans="1:4" x14ac:dyDescent="0.2">
      <c r="A8135" s="6" t="s">
        <v>2273</v>
      </c>
      <c r="B8135" s="6" t="s">
        <v>29161</v>
      </c>
      <c r="C8135" s="6" t="s">
        <v>21</v>
      </c>
      <c r="D8135" s="6" t="str">
        <f t="shared" si="127"/>
        <v>m</v>
      </c>
    </row>
    <row r="8136" spans="1:4" x14ac:dyDescent="0.2">
      <c r="A8136" s="6" t="s">
        <v>15482</v>
      </c>
      <c r="B8136" s="6" t="s">
        <v>29161</v>
      </c>
      <c r="C8136" s="6" t="s">
        <v>21</v>
      </c>
      <c r="D8136" s="6" t="str">
        <f t="shared" si="127"/>
        <v>m</v>
      </c>
    </row>
    <row r="8137" spans="1:4" x14ac:dyDescent="0.2">
      <c r="A8137" s="6" t="s">
        <v>2274</v>
      </c>
      <c r="B8137" s="6" t="s">
        <v>29162</v>
      </c>
      <c r="C8137" s="6" t="s">
        <v>21</v>
      </c>
      <c r="D8137" s="6" t="str">
        <f t="shared" si="127"/>
        <v>m</v>
      </c>
    </row>
    <row r="8138" spans="1:4" x14ac:dyDescent="0.2">
      <c r="A8138" s="6" t="s">
        <v>15483</v>
      </c>
      <c r="B8138" s="6" t="s">
        <v>29162</v>
      </c>
      <c r="C8138" s="6" t="s">
        <v>21</v>
      </c>
      <c r="D8138" s="6" t="str">
        <f t="shared" si="127"/>
        <v>m</v>
      </c>
    </row>
    <row r="8139" spans="1:4" x14ac:dyDescent="0.2">
      <c r="A8139" s="6" t="s">
        <v>2275</v>
      </c>
      <c r="B8139" s="6" t="s">
        <v>29163</v>
      </c>
      <c r="C8139" s="6" t="s">
        <v>21</v>
      </c>
      <c r="D8139" s="6" t="str">
        <f t="shared" si="127"/>
        <v>m</v>
      </c>
    </row>
    <row r="8140" spans="1:4" x14ac:dyDescent="0.2">
      <c r="A8140" s="6" t="s">
        <v>15484</v>
      </c>
      <c r="B8140" s="6" t="s">
        <v>29163</v>
      </c>
      <c r="C8140" s="6" t="s">
        <v>21</v>
      </c>
      <c r="D8140" s="6" t="str">
        <f t="shared" si="127"/>
        <v>m</v>
      </c>
    </row>
    <row r="8141" spans="1:4" x14ac:dyDescent="0.2">
      <c r="A8141" s="6" t="s">
        <v>2276</v>
      </c>
      <c r="B8141" s="6" t="s">
        <v>29164</v>
      </c>
      <c r="C8141" s="6" t="s">
        <v>21</v>
      </c>
      <c r="D8141" s="6" t="str">
        <f t="shared" si="127"/>
        <v>m</v>
      </c>
    </row>
    <row r="8142" spans="1:4" x14ac:dyDescent="0.2">
      <c r="A8142" s="6" t="s">
        <v>15485</v>
      </c>
      <c r="B8142" s="6" t="s">
        <v>29164</v>
      </c>
      <c r="C8142" s="6" t="s">
        <v>21</v>
      </c>
      <c r="D8142" s="6" t="str">
        <f t="shared" si="127"/>
        <v>m</v>
      </c>
    </row>
    <row r="8143" spans="1:4" x14ac:dyDescent="0.2">
      <c r="A8143" s="6" t="s">
        <v>2277</v>
      </c>
      <c r="B8143" s="6" t="s">
        <v>29165</v>
      </c>
      <c r="C8143" s="6" t="s">
        <v>21</v>
      </c>
      <c r="D8143" s="6" t="str">
        <f t="shared" si="127"/>
        <v>m</v>
      </c>
    </row>
    <row r="8144" spans="1:4" x14ac:dyDescent="0.2">
      <c r="A8144" s="6" t="s">
        <v>15486</v>
      </c>
      <c r="B8144" s="6" t="s">
        <v>29165</v>
      </c>
      <c r="C8144" s="6" t="s">
        <v>21</v>
      </c>
      <c r="D8144" s="6" t="str">
        <f t="shared" si="127"/>
        <v>m</v>
      </c>
    </row>
    <row r="8145" spans="1:4" x14ac:dyDescent="0.2">
      <c r="A8145" s="6" t="s">
        <v>2278</v>
      </c>
      <c r="B8145" s="6" t="s">
        <v>29166</v>
      </c>
      <c r="C8145" s="6" t="s">
        <v>21</v>
      </c>
      <c r="D8145" s="6" t="str">
        <f t="shared" si="127"/>
        <v>m</v>
      </c>
    </row>
    <row r="8146" spans="1:4" x14ac:dyDescent="0.2">
      <c r="A8146" s="6" t="s">
        <v>15487</v>
      </c>
      <c r="B8146" s="6" t="s">
        <v>29166</v>
      </c>
      <c r="C8146" s="6" t="s">
        <v>21</v>
      </c>
      <c r="D8146" s="6" t="str">
        <f t="shared" si="127"/>
        <v>m</v>
      </c>
    </row>
    <row r="8147" spans="1:4" x14ac:dyDescent="0.2">
      <c r="A8147" s="6" t="s">
        <v>8150</v>
      </c>
      <c r="B8147" s="6" t="s">
        <v>29167</v>
      </c>
      <c r="C8147" s="6" t="s">
        <v>21</v>
      </c>
      <c r="D8147" s="6" t="str">
        <f t="shared" si="127"/>
        <v>m</v>
      </c>
    </row>
    <row r="8148" spans="1:4" x14ac:dyDescent="0.2">
      <c r="A8148" s="6" t="s">
        <v>15488</v>
      </c>
      <c r="B8148" s="6" t="s">
        <v>29167</v>
      </c>
      <c r="C8148" s="6" t="s">
        <v>21</v>
      </c>
      <c r="D8148" s="6" t="str">
        <f t="shared" si="127"/>
        <v>m</v>
      </c>
    </row>
    <row r="8149" spans="1:4" x14ac:dyDescent="0.2">
      <c r="A8149" s="6" t="s">
        <v>2279</v>
      </c>
      <c r="B8149" s="6" t="s">
        <v>29168</v>
      </c>
      <c r="C8149" s="6" t="s">
        <v>21</v>
      </c>
      <c r="D8149" s="6" t="str">
        <f t="shared" si="127"/>
        <v>m</v>
      </c>
    </row>
    <row r="8150" spans="1:4" x14ac:dyDescent="0.2">
      <c r="A8150" s="6" t="s">
        <v>15489</v>
      </c>
      <c r="B8150" s="6" t="s">
        <v>29168</v>
      </c>
      <c r="C8150" s="6" t="s">
        <v>21</v>
      </c>
      <c r="D8150" s="6" t="str">
        <f t="shared" si="127"/>
        <v>m</v>
      </c>
    </row>
    <row r="8151" spans="1:4" x14ac:dyDescent="0.2">
      <c r="A8151" s="6" t="s">
        <v>2280</v>
      </c>
      <c r="B8151" s="6" t="s">
        <v>29169</v>
      </c>
      <c r="C8151" s="6" t="s">
        <v>21</v>
      </c>
      <c r="D8151" s="6" t="str">
        <f t="shared" si="127"/>
        <v>m</v>
      </c>
    </row>
    <row r="8152" spans="1:4" x14ac:dyDescent="0.2">
      <c r="A8152" s="6" t="s">
        <v>15490</v>
      </c>
      <c r="B8152" s="6" t="s">
        <v>29169</v>
      </c>
      <c r="C8152" s="6" t="s">
        <v>21</v>
      </c>
      <c r="D8152" s="6" t="str">
        <f t="shared" si="127"/>
        <v>m</v>
      </c>
    </row>
    <row r="8153" spans="1:4" x14ac:dyDescent="0.2">
      <c r="A8153" s="6" t="s">
        <v>2281</v>
      </c>
      <c r="B8153" s="6" t="s">
        <v>29170</v>
      </c>
      <c r="C8153" s="6" t="s">
        <v>21</v>
      </c>
      <c r="D8153" s="6" t="str">
        <f t="shared" si="127"/>
        <v>m</v>
      </c>
    </row>
    <row r="8154" spans="1:4" x14ac:dyDescent="0.2">
      <c r="A8154" s="6" t="s">
        <v>15491</v>
      </c>
      <c r="B8154" s="6" t="s">
        <v>29170</v>
      </c>
      <c r="C8154" s="6" t="s">
        <v>21</v>
      </c>
      <c r="D8154" s="6" t="str">
        <f t="shared" si="127"/>
        <v>m</v>
      </c>
    </row>
    <row r="8155" spans="1:4" x14ac:dyDescent="0.2">
      <c r="A8155" s="6" t="s">
        <v>2282</v>
      </c>
      <c r="B8155" s="6" t="s">
        <v>29171</v>
      </c>
      <c r="C8155" s="6" t="s">
        <v>21</v>
      </c>
      <c r="D8155" s="6" t="str">
        <f t="shared" si="127"/>
        <v>m</v>
      </c>
    </row>
    <row r="8156" spans="1:4" x14ac:dyDescent="0.2">
      <c r="A8156" s="6" t="s">
        <v>15492</v>
      </c>
      <c r="B8156" s="6" t="s">
        <v>29171</v>
      </c>
      <c r="C8156" s="6" t="s">
        <v>21</v>
      </c>
      <c r="D8156" s="6" t="str">
        <f t="shared" si="127"/>
        <v>m</v>
      </c>
    </row>
    <row r="8157" spans="1:4" x14ac:dyDescent="0.2">
      <c r="A8157" s="6" t="s">
        <v>2283</v>
      </c>
      <c r="B8157" s="6" t="s">
        <v>29172</v>
      </c>
      <c r="C8157" s="6" t="s">
        <v>21</v>
      </c>
      <c r="D8157" s="6" t="str">
        <f t="shared" si="127"/>
        <v>m</v>
      </c>
    </row>
    <row r="8158" spans="1:4" x14ac:dyDescent="0.2">
      <c r="A8158" s="6" t="s">
        <v>15493</v>
      </c>
      <c r="B8158" s="6" t="s">
        <v>29172</v>
      </c>
      <c r="C8158" s="6" t="s">
        <v>21</v>
      </c>
      <c r="D8158" s="6" t="str">
        <f t="shared" si="127"/>
        <v>m</v>
      </c>
    </row>
    <row r="8159" spans="1:4" x14ac:dyDescent="0.2">
      <c r="A8159" s="6" t="s">
        <v>2284</v>
      </c>
      <c r="B8159" s="6" t="s">
        <v>29173</v>
      </c>
      <c r="C8159" s="6" t="s">
        <v>21</v>
      </c>
      <c r="D8159" s="6" t="str">
        <f t="shared" si="127"/>
        <v>m</v>
      </c>
    </row>
    <row r="8160" spans="1:4" x14ac:dyDescent="0.2">
      <c r="A8160" s="6" t="s">
        <v>15494</v>
      </c>
      <c r="B8160" s="6" t="s">
        <v>29173</v>
      </c>
      <c r="C8160" s="6" t="s">
        <v>21</v>
      </c>
      <c r="D8160" s="6" t="str">
        <f t="shared" si="127"/>
        <v>m</v>
      </c>
    </row>
    <row r="8161" spans="1:4" x14ac:dyDescent="0.2">
      <c r="A8161" s="6" t="s">
        <v>2285</v>
      </c>
      <c r="B8161" s="6" t="s">
        <v>29174</v>
      </c>
      <c r="C8161" s="6" t="s">
        <v>21</v>
      </c>
      <c r="D8161" s="6" t="str">
        <f t="shared" si="127"/>
        <v>m</v>
      </c>
    </row>
    <row r="8162" spans="1:4" x14ac:dyDescent="0.2">
      <c r="A8162" s="6" t="s">
        <v>15495</v>
      </c>
      <c r="B8162" s="6" t="s">
        <v>29174</v>
      </c>
      <c r="C8162" s="6" t="s">
        <v>21</v>
      </c>
      <c r="D8162" s="6" t="str">
        <f t="shared" si="127"/>
        <v>m</v>
      </c>
    </row>
    <row r="8163" spans="1:4" x14ac:dyDescent="0.2">
      <c r="A8163" s="6" t="s">
        <v>2286</v>
      </c>
      <c r="B8163" s="6" t="s">
        <v>29175</v>
      </c>
      <c r="C8163" s="6" t="s">
        <v>21</v>
      </c>
      <c r="D8163" s="6" t="str">
        <f t="shared" si="127"/>
        <v>m</v>
      </c>
    </row>
    <row r="8164" spans="1:4" x14ac:dyDescent="0.2">
      <c r="A8164" s="6" t="s">
        <v>15496</v>
      </c>
      <c r="B8164" s="6" t="s">
        <v>29175</v>
      </c>
      <c r="C8164" s="6" t="s">
        <v>21</v>
      </c>
      <c r="D8164" s="6" t="str">
        <f t="shared" si="127"/>
        <v>m</v>
      </c>
    </row>
    <row r="8165" spans="1:4" x14ac:dyDescent="0.2">
      <c r="A8165" s="6" t="s">
        <v>2287</v>
      </c>
      <c r="B8165" s="6" t="s">
        <v>29176</v>
      </c>
      <c r="C8165" s="6" t="s">
        <v>21</v>
      </c>
      <c r="D8165" s="6" t="str">
        <f t="shared" si="127"/>
        <v>m</v>
      </c>
    </row>
    <row r="8166" spans="1:4" x14ac:dyDescent="0.2">
      <c r="A8166" s="6" t="s">
        <v>15497</v>
      </c>
      <c r="B8166" s="6" t="s">
        <v>29176</v>
      </c>
      <c r="C8166" s="6" t="s">
        <v>21</v>
      </c>
      <c r="D8166" s="6" t="str">
        <f t="shared" si="127"/>
        <v>m</v>
      </c>
    </row>
    <row r="8167" spans="1:4" x14ac:dyDescent="0.2">
      <c r="A8167" s="6" t="s">
        <v>8151</v>
      </c>
      <c r="B8167" s="6" t="s">
        <v>29177</v>
      </c>
      <c r="C8167" s="6" t="s">
        <v>21</v>
      </c>
      <c r="D8167" s="6" t="str">
        <f t="shared" si="127"/>
        <v>m</v>
      </c>
    </row>
    <row r="8168" spans="1:4" x14ac:dyDescent="0.2">
      <c r="A8168" s="6" t="s">
        <v>15498</v>
      </c>
      <c r="B8168" s="6" t="s">
        <v>29177</v>
      </c>
      <c r="C8168" s="6" t="s">
        <v>21</v>
      </c>
      <c r="D8168" s="6" t="str">
        <f t="shared" si="127"/>
        <v>m</v>
      </c>
    </row>
    <row r="8169" spans="1:4" x14ac:dyDescent="0.2">
      <c r="A8169" s="6" t="s">
        <v>8152</v>
      </c>
      <c r="B8169" s="6" t="s">
        <v>29178</v>
      </c>
      <c r="C8169" s="6" t="s">
        <v>21</v>
      </c>
      <c r="D8169" s="6" t="str">
        <f t="shared" si="127"/>
        <v>m</v>
      </c>
    </row>
    <row r="8170" spans="1:4" x14ac:dyDescent="0.2">
      <c r="A8170" s="6" t="s">
        <v>15499</v>
      </c>
      <c r="B8170" s="6" t="s">
        <v>29178</v>
      </c>
      <c r="C8170" s="6" t="s">
        <v>21</v>
      </c>
      <c r="D8170" s="6" t="str">
        <f t="shared" si="127"/>
        <v>m</v>
      </c>
    </row>
    <row r="8171" spans="1:4" x14ac:dyDescent="0.2">
      <c r="A8171" s="6" t="s">
        <v>8153</v>
      </c>
      <c r="B8171" s="6" t="s">
        <v>29179</v>
      </c>
      <c r="C8171" s="6" t="s">
        <v>21</v>
      </c>
      <c r="D8171" s="6" t="str">
        <f t="shared" si="127"/>
        <v>m</v>
      </c>
    </row>
    <row r="8172" spans="1:4" x14ac:dyDescent="0.2">
      <c r="A8172" s="6" t="s">
        <v>15500</v>
      </c>
      <c r="B8172" s="6" t="s">
        <v>29179</v>
      </c>
      <c r="C8172" s="6" t="s">
        <v>21</v>
      </c>
      <c r="D8172" s="6" t="str">
        <f t="shared" si="127"/>
        <v>m</v>
      </c>
    </row>
    <row r="8173" spans="1:4" x14ac:dyDescent="0.2">
      <c r="A8173" s="6" t="s">
        <v>8154</v>
      </c>
      <c r="B8173" s="6" t="s">
        <v>29180</v>
      </c>
      <c r="C8173" s="6" t="s">
        <v>21</v>
      </c>
      <c r="D8173" s="6" t="str">
        <f t="shared" si="127"/>
        <v>m</v>
      </c>
    </row>
    <row r="8174" spans="1:4" x14ac:dyDescent="0.2">
      <c r="A8174" s="6" t="s">
        <v>15501</v>
      </c>
      <c r="B8174" s="6" t="s">
        <v>29180</v>
      </c>
      <c r="C8174" s="6" t="s">
        <v>21</v>
      </c>
      <c r="D8174" s="6" t="str">
        <f t="shared" si="127"/>
        <v>m</v>
      </c>
    </row>
    <row r="8175" spans="1:4" x14ac:dyDescent="0.2">
      <c r="A8175" s="6" t="s">
        <v>8155</v>
      </c>
      <c r="B8175" s="6" t="s">
        <v>29181</v>
      </c>
      <c r="C8175" s="6" t="s">
        <v>21</v>
      </c>
      <c r="D8175" s="6" t="str">
        <f t="shared" si="127"/>
        <v>m</v>
      </c>
    </row>
    <row r="8176" spans="1:4" x14ac:dyDescent="0.2">
      <c r="A8176" s="6" t="s">
        <v>15502</v>
      </c>
      <c r="B8176" s="6" t="s">
        <v>29181</v>
      </c>
      <c r="C8176" s="6" t="s">
        <v>21</v>
      </c>
      <c r="D8176" s="6" t="str">
        <f t="shared" si="127"/>
        <v>m</v>
      </c>
    </row>
    <row r="8177" spans="1:4" x14ac:dyDescent="0.2">
      <c r="A8177" s="6" t="s">
        <v>8156</v>
      </c>
      <c r="B8177" s="6" t="s">
        <v>29182</v>
      </c>
      <c r="C8177" s="6" t="s">
        <v>21</v>
      </c>
      <c r="D8177" s="6" t="str">
        <f t="shared" si="127"/>
        <v>m</v>
      </c>
    </row>
    <row r="8178" spans="1:4" x14ac:dyDescent="0.2">
      <c r="A8178" s="6" t="s">
        <v>15503</v>
      </c>
      <c r="B8178" s="6" t="s">
        <v>29182</v>
      </c>
      <c r="C8178" s="6" t="s">
        <v>21</v>
      </c>
      <c r="D8178" s="6" t="str">
        <f t="shared" si="127"/>
        <v>m</v>
      </c>
    </row>
    <row r="8179" spans="1:4" x14ac:dyDescent="0.2">
      <c r="A8179" s="6" t="s">
        <v>8157</v>
      </c>
      <c r="B8179" s="6" t="s">
        <v>29183</v>
      </c>
      <c r="C8179" s="6" t="s">
        <v>21</v>
      </c>
      <c r="D8179" s="6" t="str">
        <f t="shared" si="127"/>
        <v>m</v>
      </c>
    </row>
    <row r="8180" spans="1:4" x14ac:dyDescent="0.2">
      <c r="A8180" s="6" t="s">
        <v>15504</v>
      </c>
      <c r="B8180" s="6" t="s">
        <v>29183</v>
      </c>
      <c r="C8180" s="6" t="s">
        <v>21</v>
      </c>
      <c r="D8180" s="6" t="str">
        <f t="shared" si="127"/>
        <v>m</v>
      </c>
    </row>
    <row r="8181" spans="1:4" x14ac:dyDescent="0.2">
      <c r="A8181" s="6" t="s">
        <v>8158</v>
      </c>
      <c r="B8181" s="6" t="s">
        <v>29184</v>
      </c>
      <c r="C8181" s="6" t="s">
        <v>21</v>
      </c>
      <c r="D8181" s="6" t="str">
        <f t="shared" si="127"/>
        <v>m</v>
      </c>
    </row>
    <row r="8182" spans="1:4" x14ac:dyDescent="0.2">
      <c r="A8182" s="6" t="s">
        <v>15505</v>
      </c>
      <c r="B8182" s="6" t="s">
        <v>29184</v>
      </c>
      <c r="C8182" s="6" t="s">
        <v>21</v>
      </c>
      <c r="D8182" s="6" t="str">
        <f t="shared" si="127"/>
        <v>m</v>
      </c>
    </row>
    <row r="8183" spans="1:4" x14ac:dyDescent="0.2">
      <c r="A8183" s="6" t="s">
        <v>8159</v>
      </c>
      <c r="B8183" s="6" t="s">
        <v>29185</v>
      </c>
      <c r="C8183" s="6" t="s">
        <v>21</v>
      </c>
      <c r="D8183" s="6" t="str">
        <f t="shared" si="127"/>
        <v>m</v>
      </c>
    </row>
    <row r="8184" spans="1:4" x14ac:dyDescent="0.2">
      <c r="A8184" s="6" t="s">
        <v>15506</v>
      </c>
      <c r="B8184" s="6" t="s">
        <v>29185</v>
      </c>
      <c r="C8184" s="6" t="s">
        <v>21</v>
      </c>
      <c r="D8184" s="6" t="str">
        <f t="shared" si="127"/>
        <v>m</v>
      </c>
    </row>
    <row r="8185" spans="1:4" x14ac:dyDescent="0.2">
      <c r="A8185" s="6" t="s">
        <v>8160</v>
      </c>
      <c r="B8185" s="6" t="s">
        <v>29186</v>
      </c>
      <c r="C8185" s="6" t="s">
        <v>21</v>
      </c>
      <c r="D8185" s="6" t="str">
        <f t="shared" si="127"/>
        <v>m</v>
      </c>
    </row>
    <row r="8186" spans="1:4" x14ac:dyDescent="0.2">
      <c r="A8186" s="6" t="s">
        <v>15507</v>
      </c>
      <c r="B8186" s="6" t="s">
        <v>29186</v>
      </c>
      <c r="C8186" s="6" t="s">
        <v>21</v>
      </c>
      <c r="D8186" s="6" t="str">
        <f t="shared" si="127"/>
        <v>m</v>
      </c>
    </row>
    <row r="8187" spans="1:4" x14ac:dyDescent="0.2">
      <c r="A8187" s="6" t="s">
        <v>2288</v>
      </c>
      <c r="B8187" s="6" t="s">
        <v>29187</v>
      </c>
      <c r="C8187" s="6" t="s">
        <v>21</v>
      </c>
      <c r="D8187" s="6" t="str">
        <f t="shared" si="127"/>
        <v>m</v>
      </c>
    </row>
    <row r="8188" spans="1:4" x14ac:dyDescent="0.2">
      <c r="A8188" s="6" t="s">
        <v>15508</v>
      </c>
      <c r="B8188" s="6" t="s">
        <v>29187</v>
      </c>
      <c r="C8188" s="6" t="s">
        <v>21</v>
      </c>
      <c r="D8188" s="6" t="str">
        <f t="shared" si="127"/>
        <v>m</v>
      </c>
    </row>
    <row r="8189" spans="1:4" x14ac:dyDescent="0.2">
      <c r="A8189" s="6" t="s">
        <v>2289</v>
      </c>
      <c r="B8189" s="6" t="s">
        <v>29188</v>
      </c>
      <c r="C8189" s="6" t="s">
        <v>21</v>
      </c>
      <c r="D8189" s="6" t="str">
        <f t="shared" si="127"/>
        <v>m</v>
      </c>
    </row>
    <row r="8190" spans="1:4" x14ac:dyDescent="0.2">
      <c r="A8190" s="6" t="s">
        <v>15509</v>
      </c>
      <c r="B8190" s="6" t="s">
        <v>29188</v>
      </c>
      <c r="C8190" s="6" t="s">
        <v>21</v>
      </c>
      <c r="D8190" s="6" t="str">
        <f t="shared" si="127"/>
        <v>m</v>
      </c>
    </row>
    <row r="8191" spans="1:4" x14ac:dyDescent="0.2">
      <c r="A8191" s="6" t="s">
        <v>2290</v>
      </c>
      <c r="B8191" s="6" t="s">
        <v>29189</v>
      </c>
      <c r="C8191" s="6" t="s">
        <v>21</v>
      </c>
      <c r="D8191" s="6" t="str">
        <f t="shared" si="127"/>
        <v>m</v>
      </c>
    </row>
    <row r="8192" spans="1:4" x14ac:dyDescent="0.2">
      <c r="A8192" s="6" t="s">
        <v>15510</v>
      </c>
      <c r="B8192" s="6" t="s">
        <v>29189</v>
      </c>
      <c r="C8192" s="6" t="s">
        <v>21</v>
      </c>
      <c r="D8192" s="6" t="str">
        <f t="shared" si="127"/>
        <v>m</v>
      </c>
    </row>
    <row r="8193" spans="1:4" x14ac:dyDescent="0.2">
      <c r="A8193" s="6" t="s">
        <v>2291</v>
      </c>
      <c r="B8193" s="6" t="s">
        <v>29190</v>
      </c>
      <c r="C8193" s="6" t="s">
        <v>21</v>
      </c>
      <c r="D8193" s="6" t="str">
        <f t="shared" si="127"/>
        <v>m</v>
      </c>
    </row>
    <row r="8194" spans="1:4" x14ac:dyDescent="0.2">
      <c r="A8194" s="6" t="s">
        <v>15511</v>
      </c>
      <c r="B8194" s="6" t="s">
        <v>29190</v>
      </c>
      <c r="C8194" s="6" t="s">
        <v>21</v>
      </c>
      <c r="D8194" s="6" t="str">
        <f t="shared" ref="D8194:D8257" si="128">LOWER(C8194)</f>
        <v>m</v>
      </c>
    </row>
    <row r="8195" spans="1:4" x14ac:dyDescent="0.2">
      <c r="A8195" s="6" t="s">
        <v>2292</v>
      </c>
      <c r="B8195" s="6" t="s">
        <v>29191</v>
      </c>
      <c r="C8195" s="6" t="s">
        <v>21</v>
      </c>
      <c r="D8195" s="6" t="str">
        <f t="shared" si="128"/>
        <v>m</v>
      </c>
    </row>
    <row r="8196" spans="1:4" x14ac:dyDescent="0.2">
      <c r="A8196" s="6" t="s">
        <v>15512</v>
      </c>
      <c r="B8196" s="6" t="s">
        <v>29191</v>
      </c>
      <c r="C8196" s="6" t="s">
        <v>21</v>
      </c>
      <c r="D8196" s="6" t="str">
        <f t="shared" si="128"/>
        <v>m</v>
      </c>
    </row>
    <row r="8197" spans="1:4" x14ac:dyDescent="0.2">
      <c r="A8197" s="6" t="s">
        <v>2293</v>
      </c>
      <c r="B8197" s="6" t="s">
        <v>29192</v>
      </c>
      <c r="C8197" s="6" t="s">
        <v>21</v>
      </c>
      <c r="D8197" s="6" t="str">
        <f t="shared" si="128"/>
        <v>m</v>
      </c>
    </row>
    <row r="8198" spans="1:4" x14ac:dyDescent="0.2">
      <c r="A8198" s="6" t="s">
        <v>15513</v>
      </c>
      <c r="B8198" s="6" t="s">
        <v>29192</v>
      </c>
      <c r="C8198" s="6" t="s">
        <v>21</v>
      </c>
      <c r="D8198" s="6" t="str">
        <f t="shared" si="128"/>
        <v>m</v>
      </c>
    </row>
    <row r="8199" spans="1:4" x14ac:dyDescent="0.2">
      <c r="A8199" s="6" t="s">
        <v>8161</v>
      </c>
      <c r="B8199" s="6" t="s">
        <v>29193</v>
      </c>
      <c r="C8199" s="6" t="s">
        <v>12</v>
      </c>
      <c r="D8199" s="6" t="str">
        <f t="shared" si="128"/>
        <v>un</v>
      </c>
    </row>
    <row r="8200" spans="1:4" x14ac:dyDescent="0.2">
      <c r="A8200" s="6" t="s">
        <v>15514</v>
      </c>
      <c r="B8200" s="6" t="s">
        <v>29193</v>
      </c>
      <c r="C8200" s="6" t="s">
        <v>12</v>
      </c>
      <c r="D8200" s="6" t="str">
        <f t="shared" si="128"/>
        <v>un</v>
      </c>
    </row>
    <row r="8201" spans="1:4" x14ac:dyDescent="0.2">
      <c r="A8201" s="6" t="s">
        <v>8162</v>
      </c>
      <c r="B8201" s="6" t="s">
        <v>29194</v>
      </c>
      <c r="C8201" s="6" t="s">
        <v>12</v>
      </c>
      <c r="D8201" s="6" t="str">
        <f t="shared" si="128"/>
        <v>un</v>
      </c>
    </row>
    <row r="8202" spans="1:4" x14ac:dyDescent="0.2">
      <c r="A8202" s="6" t="s">
        <v>15515</v>
      </c>
      <c r="B8202" s="6" t="s">
        <v>29194</v>
      </c>
      <c r="C8202" s="6" t="s">
        <v>12</v>
      </c>
      <c r="D8202" s="6" t="str">
        <f t="shared" si="128"/>
        <v>un</v>
      </c>
    </row>
    <row r="8203" spans="1:4" x14ac:dyDescent="0.2">
      <c r="A8203" s="6" t="s">
        <v>8163</v>
      </c>
      <c r="B8203" s="6" t="s">
        <v>29195</v>
      </c>
      <c r="C8203" s="6" t="s">
        <v>12</v>
      </c>
      <c r="D8203" s="6" t="str">
        <f t="shared" si="128"/>
        <v>un</v>
      </c>
    </row>
    <row r="8204" spans="1:4" x14ac:dyDescent="0.2">
      <c r="A8204" s="6" t="s">
        <v>15516</v>
      </c>
      <c r="B8204" s="6" t="s">
        <v>29195</v>
      </c>
      <c r="C8204" s="6" t="s">
        <v>12</v>
      </c>
      <c r="D8204" s="6" t="str">
        <f t="shared" si="128"/>
        <v>un</v>
      </c>
    </row>
    <row r="8205" spans="1:4" x14ac:dyDescent="0.2">
      <c r="A8205" s="6" t="s">
        <v>8164</v>
      </c>
      <c r="B8205" s="6" t="s">
        <v>29196</v>
      </c>
      <c r="C8205" s="6" t="s">
        <v>12</v>
      </c>
      <c r="D8205" s="6" t="str">
        <f t="shared" si="128"/>
        <v>un</v>
      </c>
    </row>
    <row r="8206" spans="1:4" x14ac:dyDescent="0.2">
      <c r="A8206" s="6" t="s">
        <v>15517</v>
      </c>
      <c r="B8206" s="6" t="s">
        <v>29196</v>
      </c>
      <c r="C8206" s="6" t="s">
        <v>12</v>
      </c>
      <c r="D8206" s="6" t="str">
        <f t="shared" si="128"/>
        <v>un</v>
      </c>
    </row>
    <row r="8207" spans="1:4" x14ac:dyDescent="0.2">
      <c r="A8207" s="6" t="s">
        <v>8165</v>
      </c>
      <c r="B8207" s="6" t="s">
        <v>29197</v>
      </c>
      <c r="C8207" s="6" t="s">
        <v>12</v>
      </c>
      <c r="D8207" s="6" t="str">
        <f t="shared" si="128"/>
        <v>un</v>
      </c>
    </row>
    <row r="8208" spans="1:4" x14ac:dyDescent="0.2">
      <c r="A8208" s="6" t="s">
        <v>15518</v>
      </c>
      <c r="B8208" s="6" t="s">
        <v>29197</v>
      </c>
      <c r="C8208" s="6" t="s">
        <v>12</v>
      </c>
      <c r="D8208" s="6" t="str">
        <f t="shared" si="128"/>
        <v>un</v>
      </c>
    </row>
    <row r="8209" spans="1:4" x14ac:dyDescent="0.2">
      <c r="A8209" s="6" t="s">
        <v>8166</v>
      </c>
      <c r="B8209" s="6" t="s">
        <v>29198</v>
      </c>
      <c r="C8209" s="6" t="s">
        <v>12</v>
      </c>
      <c r="D8209" s="6" t="str">
        <f t="shared" si="128"/>
        <v>un</v>
      </c>
    </row>
    <row r="8210" spans="1:4" x14ac:dyDescent="0.2">
      <c r="A8210" s="6" t="s">
        <v>15519</v>
      </c>
      <c r="B8210" s="6" t="s">
        <v>29198</v>
      </c>
      <c r="C8210" s="6" t="s">
        <v>12</v>
      </c>
      <c r="D8210" s="6" t="str">
        <f t="shared" si="128"/>
        <v>un</v>
      </c>
    </row>
    <row r="8211" spans="1:4" x14ac:dyDescent="0.2">
      <c r="A8211" s="6" t="s">
        <v>8167</v>
      </c>
      <c r="B8211" s="6" t="s">
        <v>29199</v>
      </c>
      <c r="C8211" s="6" t="s">
        <v>12</v>
      </c>
      <c r="D8211" s="6" t="str">
        <f t="shared" si="128"/>
        <v>un</v>
      </c>
    </row>
    <row r="8212" spans="1:4" x14ac:dyDescent="0.2">
      <c r="A8212" s="6" t="s">
        <v>15520</v>
      </c>
      <c r="B8212" s="6" t="s">
        <v>29199</v>
      </c>
      <c r="C8212" s="6" t="s">
        <v>12</v>
      </c>
      <c r="D8212" s="6" t="str">
        <f t="shared" si="128"/>
        <v>un</v>
      </c>
    </row>
    <row r="8213" spans="1:4" x14ac:dyDescent="0.2">
      <c r="A8213" s="6" t="s">
        <v>8168</v>
      </c>
      <c r="B8213" s="6" t="s">
        <v>29200</v>
      </c>
      <c r="C8213" s="6" t="s">
        <v>12</v>
      </c>
      <c r="D8213" s="6" t="str">
        <f t="shared" si="128"/>
        <v>un</v>
      </c>
    </row>
    <row r="8214" spans="1:4" x14ac:dyDescent="0.2">
      <c r="A8214" s="6" t="s">
        <v>15521</v>
      </c>
      <c r="B8214" s="6" t="s">
        <v>29200</v>
      </c>
      <c r="C8214" s="6" t="s">
        <v>12</v>
      </c>
      <c r="D8214" s="6" t="str">
        <f t="shared" si="128"/>
        <v>un</v>
      </c>
    </row>
    <row r="8215" spans="1:4" x14ac:dyDescent="0.2">
      <c r="A8215" s="6" t="s">
        <v>8169</v>
      </c>
      <c r="B8215" s="6" t="s">
        <v>29201</v>
      </c>
      <c r="C8215" s="6" t="s">
        <v>12</v>
      </c>
      <c r="D8215" s="6" t="str">
        <f t="shared" si="128"/>
        <v>un</v>
      </c>
    </row>
    <row r="8216" spans="1:4" x14ac:dyDescent="0.2">
      <c r="A8216" s="6" t="s">
        <v>15522</v>
      </c>
      <c r="B8216" s="6" t="s">
        <v>29201</v>
      </c>
      <c r="C8216" s="6" t="s">
        <v>12</v>
      </c>
      <c r="D8216" s="6" t="str">
        <f t="shared" si="128"/>
        <v>un</v>
      </c>
    </row>
    <row r="8217" spans="1:4" x14ac:dyDescent="0.2">
      <c r="A8217" s="6" t="s">
        <v>8170</v>
      </c>
      <c r="B8217" s="6" t="s">
        <v>29202</v>
      </c>
      <c r="C8217" s="6" t="s">
        <v>12</v>
      </c>
      <c r="D8217" s="6" t="str">
        <f t="shared" si="128"/>
        <v>un</v>
      </c>
    </row>
    <row r="8218" spans="1:4" x14ac:dyDescent="0.2">
      <c r="A8218" s="6" t="s">
        <v>15523</v>
      </c>
      <c r="B8218" s="6" t="s">
        <v>29202</v>
      </c>
      <c r="C8218" s="6" t="s">
        <v>12</v>
      </c>
      <c r="D8218" s="6" t="str">
        <f t="shared" si="128"/>
        <v>un</v>
      </c>
    </row>
    <row r="8219" spans="1:4" x14ac:dyDescent="0.2">
      <c r="A8219" s="6" t="s">
        <v>8171</v>
      </c>
      <c r="B8219" s="6" t="s">
        <v>29203</v>
      </c>
      <c r="C8219" s="6" t="s">
        <v>12</v>
      </c>
      <c r="D8219" s="6" t="str">
        <f t="shared" si="128"/>
        <v>un</v>
      </c>
    </row>
    <row r="8220" spans="1:4" x14ac:dyDescent="0.2">
      <c r="A8220" s="6" t="s">
        <v>15524</v>
      </c>
      <c r="B8220" s="6" t="s">
        <v>29203</v>
      </c>
      <c r="C8220" s="6" t="s">
        <v>12</v>
      </c>
      <c r="D8220" s="6" t="str">
        <f t="shared" si="128"/>
        <v>un</v>
      </c>
    </row>
    <row r="8221" spans="1:4" x14ac:dyDescent="0.2">
      <c r="A8221" s="6" t="s">
        <v>8172</v>
      </c>
      <c r="B8221" s="6" t="s">
        <v>29204</v>
      </c>
      <c r="C8221" s="6" t="s">
        <v>12</v>
      </c>
      <c r="D8221" s="6" t="str">
        <f t="shared" si="128"/>
        <v>un</v>
      </c>
    </row>
    <row r="8222" spans="1:4" x14ac:dyDescent="0.2">
      <c r="A8222" s="6" t="s">
        <v>15525</v>
      </c>
      <c r="B8222" s="6" t="s">
        <v>29204</v>
      </c>
      <c r="C8222" s="6" t="s">
        <v>12</v>
      </c>
      <c r="D8222" s="6" t="str">
        <f t="shared" si="128"/>
        <v>un</v>
      </c>
    </row>
    <row r="8223" spans="1:4" x14ac:dyDescent="0.2">
      <c r="A8223" s="6" t="s">
        <v>8173</v>
      </c>
      <c r="B8223" s="6" t="s">
        <v>29205</v>
      </c>
      <c r="C8223" s="6" t="s">
        <v>12</v>
      </c>
      <c r="D8223" s="6" t="str">
        <f t="shared" si="128"/>
        <v>un</v>
      </c>
    </row>
    <row r="8224" spans="1:4" x14ac:dyDescent="0.2">
      <c r="A8224" s="6" t="s">
        <v>15526</v>
      </c>
      <c r="B8224" s="6" t="s">
        <v>29205</v>
      </c>
      <c r="C8224" s="6" t="s">
        <v>12</v>
      </c>
      <c r="D8224" s="6" t="str">
        <f t="shared" si="128"/>
        <v>un</v>
      </c>
    </row>
    <row r="8225" spans="1:4" x14ac:dyDescent="0.2">
      <c r="A8225" s="6" t="s">
        <v>8174</v>
      </c>
      <c r="B8225" s="6" t="s">
        <v>29206</v>
      </c>
      <c r="C8225" s="6" t="s">
        <v>12</v>
      </c>
      <c r="D8225" s="6" t="str">
        <f t="shared" si="128"/>
        <v>un</v>
      </c>
    </row>
    <row r="8226" spans="1:4" x14ac:dyDescent="0.2">
      <c r="A8226" s="6" t="s">
        <v>15527</v>
      </c>
      <c r="B8226" s="6" t="s">
        <v>29206</v>
      </c>
      <c r="C8226" s="6" t="s">
        <v>12</v>
      </c>
      <c r="D8226" s="6" t="str">
        <f t="shared" si="128"/>
        <v>un</v>
      </c>
    </row>
    <row r="8227" spans="1:4" x14ac:dyDescent="0.2">
      <c r="A8227" s="6" t="s">
        <v>8175</v>
      </c>
      <c r="B8227" s="6" t="s">
        <v>29207</v>
      </c>
      <c r="C8227" s="6" t="s">
        <v>12</v>
      </c>
      <c r="D8227" s="6" t="str">
        <f t="shared" si="128"/>
        <v>un</v>
      </c>
    </row>
    <row r="8228" spans="1:4" x14ac:dyDescent="0.2">
      <c r="A8228" s="6" t="s">
        <v>15528</v>
      </c>
      <c r="B8228" s="6" t="s">
        <v>29207</v>
      </c>
      <c r="C8228" s="6" t="s">
        <v>12</v>
      </c>
      <c r="D8228" s="6" t="str">
        <f t="shared" si="128"/>
        <v>un</v>
      </c>
    </row>
    <row r="8229" spans="1:4" x14ac:dyDescent="0.2">
      <c r="A8229" s="6" t="s">
        <v>8176</v>
      </c>
      <c r="B8229" s="6" t="s">
        <v>29208</v>
      </c>
      <c r="C8229" s="6" t="s">
        <v>12</v>
      </c>
      <c r="D8229" s="6" t="str">
        <f t="shared" si="128"/>
        <v>un</v>
      </c>
    </row>
    <row r="8230" spans="1:4" x14ac:dyDescent="0.2">
      <c r="A8230" s="6" t="s">
        <v>15529</v>
      </c>
      <c r="B8230" s="6" t="s">
        <v>29208</v>
      </c>
      <c r="C8230" s="6" t="s">
        <v>12</v>
      </c>
      <c r="D8230" s="6" t="str">
        <f t="shared" si="128"/>
        <v>un</v>
      </c>
    </row>
    <row r="8231" spans="1:4" x14ac:dyDescent="0.2">
      <c r="A8231" s="6" t="s">
        <v>8177</v>
      </c>
      <c r="B8231" s="6" t="s">
        <v>29209</v>
      </c>
      <c r="C8231" s="6" t="s">
        <v>12</v>
      </c>
      <c r="D8231" s="6" t="str">
        <f t="shared" si="128"/>
        <v>un</v>
      </c>
    </row>
    <row r="8232" spans="1:4" x14ac:dyDescent="0.2">
      <c r="A8232" s="6" t="s">
        <v>15530</v>
      </c>
      <c r="B8232" s="6" t="s">
        <v>29209</v>
      </c>
      <c r="C8232" s="6" t="s">
        <v>12</v>
      </c>
      <c r="D8232" s="6" t="str">
        <f t="shared" si="128"/>
        <v>un</v>
      </c>
    </row>
    <row r="8233" spans="1:4" x14ac:dyDescent="0.2">
      <c r="A8233" s="6" t="s">
        <v>8178</v>
      </c>
      <c r="B8233" s="6" t="s">
        <v>29210</v>
      </c>
      <c r="C8233" s="6" t="s">
        <v>12</v>
      </c>
      <c r="D8233" s="6" t="str">
        <f t="shared" si="128"/>
        <v>un</v>
      </c>
    </row>
    <row r="8234" spans="1:4" x14ac:dyDescent="0.2">
      <c r="A8234" s="6" t="s">
        <v>15531</v>
      </c>
      <c r="B8234" s="6" t="s">
        <v>29210</v>
      </c>
      <c r="C8234" s="6" t="s">
        <v>12</v>
      </c>
      <c r="D8234" s="6" t="str">
        <f t="shared" si="128"/>
        <v>un</v>
      </c>
    </row>
    <row r="8235" spans="1:4" x14ac:dyDescent="0.2">
      <c r="A8235" s="6" t="s">
        <v>8179</v>
      </c>
      <c r="B8235" s="6" t="s">
        <v>29211</v>
      </c>
      <c r="C8235" s="6" t="s">
        <v>12</v>
      </c>
      <c r="D8235" s="6" t="str">
        <f t="shared" si="128"/>
        <v>un</v>
      </c>
    </row>
    <row r="8236" spans="1:4" x14ac:dyDescent="0.2">
      <c r="A8236" s="6" t="s">
        <v>15532</v>
      </c>
      <c r="B8236" s="6" t="s">
        <v>29211</v>
      </c>
      <c r="C8236" s="6" t="s">
        <v>12</v>
      </c>
      <c r="D8236" s="6" t="str">
        <f t="shared" si="128"/>
        <v>un</v>
      </c>
    </row>
    <row r="8237" spans="1:4" x14ac:dyDescent="0.2">
      <c r="A8237" s="6" t="s">
        <v>8180</v>
      </c>
      <c r="B8237" s="6" t="s">
        <v>29212</v>
      </c>
      <c r="C8237" s="6" t="s">
        <v>12</v>
      </c>
      <c r="D8237" s="6" t="str">
        <f t="shared" si="128"/>
        <v>un</v>
      </c>
    </row>
    <row r="8238" spans="1:4" x14ac:dyDescent="0.2">
      <c r="A8238" s="6" t="s">
        <v>15533</v>
      </c>
      <c r="B8238" s="6" t="s">
        <v>29212</v>
      </c>
      <c r="C8238" s="6" t="s">
        <v>12</v>
      </c>
      <c r="D8238" s="6" t="str">
        <f t="shared" si="128"/>
        <v>un</v>
      </c>
    </row>
    <row r="8239" spans="1:4" x14ac:dyDescent="0.2">
      <c r="A8239" s="6" t="s">
        <v>8181</v>
      </c>
      <c r="B8239" s="6" t="s">
        <v>29213</v>
      </c>
      <c r="C8239" s="6" t="s">
        <v>12</v>
      </c>
      <c r="D8239" s="6" t="str">
        <f t="shared" si="128"/>
        <v>un</v>
      </c>
    </row>
    <row r="8240" spans="1:4" x14ac:dyDescent="0.2">
      <c r="A8240" s="6" t="s">
        <v>15534</v>
      </c>
      <c r="B8240" s="6" t="s">
        <v>29213</v>
      </c>
      <c r="C8240" s="6" t="s">
        <v>12</v>
      </c>
      <c r="D8240" s="6" t="str">
        <f t="shared" si="128"/>
        <v>un</v>
      </c>
    </row>
    <row r="8241" spans="1:4" x14ac:dyDescent="0.2">
      <c r="A8241" s="6" t="s">
        <v>8182</v>
      </c>
      <c r="B8241" s="6" t="s">
        <v>29214</v>
      </c>
      <c r="C8241" s="6" t="s">
        <v>12</v>
      </c>
      <c r="D8241" s="6" t="str">
        <f t="shared" si="128"/>
        <v>un</v>
      </c>
    </row>
    <row r="8242" spans="1:4" x14ac:dyDescent="0.2">
      <c r="A8242" s="6" t="s">
        <v>15535</v>
      </c>
      <c r="B8242" s="6" t="s">
        <v>29214</v>
      </c>
      <c r="C8242" s="6" t="s">
        <v>12</v>
      </c>
      <c r="D8242" s="6" t="str">
        <f t="shared" si="128"/>
        <v>un</v>
      </c>
    </row>
    <row r="8243" spans="1:4" x14ac:dyDescent="0.2">
      <c r="A8243" s="6" t="s">
        <v>8183</v>
      </c>
      <c r="B8243" s="6" t="s">
        <v>29215</v>
      </c>
      <c r="C8243" s="6" t="s">
        <v>12</v>
      </c>
      <c r="D8243" s="6" t="str">
        <f t="shared" si="128"/>
        <v>un</v>
      </c>
    </row>
    <row r="8244" spans="1:4" x14ac:dyDescent="0.2">
      <c r="A8244" s="6" t="s">
        <v>15536</v>
      </c>
      <c r="B8244" s="6" t="s">
        <v>29215</v>
      </c>
      <c r="C8244" s="6" t="s">
        <v>12</v>
      </c>
      <c r="D8244" s="6" t="str">
        <f t="shared" si="128"/>
        <v>un</v>
      </c>
    </row>
    <row r="8245" spans="1:4" x14ac:dyDescent="0.2">
      <c r="A8245" s="6" t="s">
        <v>8184</v>
      </c>
      <c r="B8245" s="6" t="s">
        <v>29216</v>
      </c>
      <c r="C8245" s="6" t="s">
        <v>12</v>
      </c>
      <c r="D8245" s="6" t="str">
        <f t="shared" si="128"/>
        <v>un</v>
      </c>
    </row>
    <row r="8246" spans="1:4" x14ac:dyDescent="0.2">
      <c r="A8246" s="6" t="s">
        <v>15537</v>
      </c>
      <c r="B8246" s="6" t="s">
        <v>29216</v>
      </c>
      <c r="C8246" s="6" t="s">
        <v>12</v>
      </c>
      <c r="D8246" s="6" t="str">
        <f t="shared" si="128"/>
        <v>un</v>
      </c>
    </row>
    <row r="8247" spans="1:4" x14ac:dyDescent="0.2">
      <c r="A8247" s="6" t="s">
        <v>8185</v>
      </c>
      <c r="B8247" s="6" t="s">
        <v>29217</v>
      </c>
      <c r="C8247" s="6" t="s">
        <v>12</v>
      </c>
      <c r="D8247" s="6" t="str">
        <f t="shared" si="128"/>
        <v>un</v>
      </c>
    </row>
    <row r="8248" spans="1:4" x14ac:dyDescent="0.2">
      <c r="A8248" s="6" t="s">
        <v>15538</v>
      </c>
      <c r="B8248" s="6" t="s">
        <v>29217</v>
      </c>
      <c r="C8248" s="6" t="s">
        <v>12</v>
      </c>
      <c r="D8248" s="6" t="str">
        <f t="shared" si="128"/>
        <v>un</v>
      </c>
    </row>
    <row r="8249" spans="1:4" x14ac:dyDescent="0.2">
      <c r="A8249" s="6" t="s">
        <v>8186</v>
      </c>
      <c r="B8249" s="6" t="s">
        <v>29218</v>
      </c>
      <c r="C8249" s="6" t="s">
        <v>12</v>
      </c>
      <c r="D8249" s="6" t="str">
        <f t="shared" si="128"/>
        <v>un</v>
      </c>
    </row>
    <row r="8250" spans="1:4" x14ac:dyDescent="0.2">
      <c r="A8250" s="6" t="s">
        <v>15539</v>
      </c>
      <c r="B8250" s="6" t="s">
        <v>29218</v>
      </c>
      <c r="C8250" s="6" t="s">
        <v>12</v>
      </c>
      <c r="D8250" s="6" t="str">
        <f t="shared" si="128"/>
        <v>un</v>
      </c>
    </row>
    <row r="8251" spans="1:4" x14ac:dyDescent="0.2">
      <c r="A8251" s="6" t="s">
        <v>8187</v>
      </c>
      <c r="B8251" s="6" t="s">
        <v>29219</v>
      </c>
      <c r="C8251" s="6" t="s">
        <v>12</v>
      </c>
      <c r="D8251" s="6" t="str">
        <f t="shared" si="128"/>
        <v>un</v>
      </c>
    </row>
    <row r="8252" spans="1:4" x14ac:dyDescent="0.2">
      <c r="A8252" s="6" t="s">
        <v>15540</v>
      </c>
      <c r="B8252" s="6" t="s">
        <v>29219</v>
      </c>
      <c r="C8252" s="6" t="s">
        <v>12</v>
      </c>
      <c r="D8252" s="6" t="str">
        <f t="shared" si="128"/>
        <v>un</v>
      </c>
    </row>
    <row r="8253" spans="1:4" x14ac:dyDescent="0.2">
      <c r="A8253" s="6" t="s">
        <v>8188</v>
      </c>
      <c r="B8253" s="6" t="s">
        <v>29220</v>
      </c>
      <c r="C8253" s="6" t="s">
        <v>12</v>
      </c>
      <c r="D8253" s="6" t="str">
        <f t="shared" si="128"/>
        <v>un</v>
      </c>
    </row>
    <row r="8254" spans="1:4" x14ac:dyDescent="0.2">
      <c r="A8254" s="6" t="s">
        <v>15541</v>
      </c>
      <c r="B8254" s="6" t="s">
        <v>29220</v>
      </c>
      <c r="C8254" s="6" t="s">
        <v>12</v>
      </c>
      <c r="D8254" s="6" t="str">
        <f t="shared" si="128"/>
        <v>un</v>
      </c>
    </row>
    <row r="8255" spans="1:4" x14ac:dyDescent="0.2">
      <c r="A8255" s="6" t="s">
        <v>8189</v>
      </c>
      <c r="B8255" s="6" t="s">
        <v>29221</v>
      </c>
      <c r="C8255" s="6" t="s">
        <v>12</v>
      </c>
      <c r="D8255" s="6" t="str">
        <f t="shared" si="128"/>
        <v>un</v>
      </c>
    </row>
    <row r="8256" spans="1:4" x14ac:dyDescent="0.2">
      <c r="A8256" s="6" t="s">
        <v>15542</v>
      </c>
      <c r="B8256" s="6" t="s">
        <v>29221</v>
      </c>
      <c r="C8256" s="6" t="s">
        <v>12</v>
      </c>
      <c r="D8256" s="6" t="str">
        <f t="shared" si="128"/>
        <v>un</v>
      </c>
    </row>
    <row r="8257" spans="1:4" x14ac:dyDescent="0.2">
      <c r="A8257" s="6" t="s">
        <v>8190</v>
      </c>
      <c r="B8257" s="6" t="s">
        <v>29222</v>
      </c>
      <c r="C8257" s="6" t="s">
        <v>12</v>
      </c>
      <c r="D8257" s="6" t="str">
        <f t="shared" si="128"/>
        <v>un</v>
      </c>
    </row>
    <row r="8258" spans="1:4" x14ac:dyDescent="0.2">
      <c r="A8258" s="6" t="s">
        <v>15543</v>
      </c>
      <c r="B8258" s="6" t="s">
        <v>29222</v>
      </c>
      <c r="C8258" s="6" t="s">
        <v>12</v>
      </c>
      <c r="D8258" s="6" t="str">
        <f t="shared" ref="D8258:D8321" si="129">LOWER(C8258)</f>
        <v>un</v>
      </c>
    </row>
    <row r="8259" spans="1:4" x14ac:dyDescent="0.2">
      <c r="A8259" s="6" t="s">
        <v>8191</v>
      </c>
      <c r="B8259" s="6" t="s">
        <v>29223</v>
      </c>
      <c r="C8259" s="6" t="s">
        <v>12</v>
      </c>
      <c r="D8259" s="6" t="str">
        <f t="shared" si="129"/>
        <v>un</v>
      </c>
    </row>
    <row r="8260" spans="1:4" x14ac:dyDescent="0.2">
      <c r="A8260" s="6" t="s">
        <v>15544</v>
      </c>
      <c r="B8260" s="6" t="s">
        <v>29223</v>
      </c>
      <c r="C8260" s="6" t="s">
        <v>12</v>
      </c>
      <c r="D8260" s="6" t="str">
        <f t="shared" si="129"/>
        <v>un</v>
      </c>
    </row>
    <row r="8261" spans="1:4" x14ac:dyDescent="0.2">
      <c r="A8261" s="6" t="s">
        <v>8192</v>
      </c>
      <c r="B8261" s="6" t="s">
        <v>29224</v>
      </c>
      <c r="C8261" s="6" t="s">
        <v>12</v>
      </c>
      <c r="D8261" s="6" t="str">
        <f t="shared" si="129"/>
        <v>un</v>
      </c>
    </row>
    <row r="8262" spans="1:4" x14ac:dyDescent="0.2">
      <c r="A8262" s="6" t="s">
        <v>15545</v>
      </c>
      <c r="B8262" s="6" t="s">
        <v>29224</v>
      </c>
      <c r="C8262" s="6" t="s">
        <v>12</v>
      </c>
      <c r="D8262" s="6" t="str">
        <f t="shared" si="129"/>
        <v>un</v>
      </c>
    </row>
    <row r="8263" spans="1:4" x14ac:dyDescent="0.2">
      <c r="A8263" s="6" t="s">
        <v>8193</v>
      </c>
      <c r="B8263" s="6" t="s">
        <v>29225</v>
      </c>
      <c r="C8263" s="6" t="s">
        <v>12</v>
      </c>
      <c r="D8263" s="6" t="str">
        <f t="shared" si="129"/>
        <v>un</v>
      </c>
    </row>
    <row r="8264" spans="1:4" x14ac:dyDescent="0.2">
      <c r="A8264" s="6" t="s">
        <v>15546</v>
      </c>
      <c r="B8264" s="6" t="s">
        <v>29225</v>
      </c>
      <c r="C8264" s="6" t="s">
        <v>12</v>
      </c>
      <c r="D8264" s="6" t="str">
        <f t="shared" si="129"/>
        <v>un</v>
      </c>
    </row>
    <row r="8265" spans="1:4" x14ac:dyDescent="0.2">
      <c r="A8265" s="6" t="s">
        <v>8194</v>
      </c>
      <c r="B8265" s="6" t="s">
        <v>29226</v>
      </c>
      <c r="C8265" s="6" t="s">
        <v>12</v>
      </c>
      <c r="D8265" s="6" t="str">
        <f t="shared" si="129"/>
        <v>un</v>
      </c>
    </row>
    <row r="8266" spans="1:4" x14ac:dyDescent="0.2">
      <c r="A8266" s="6" t="s">
        <v>15547</v>
      </c>
      <c r="B8266" s="6" t="s">
        <v>29226</v>
      </c>
      <c r="C8266" s="6" t="s">
        <v>12</v>
      </c>
      <c r="D8266" s="6" t="str">
        <f t="shared" si="129"/>
        <v>un</v>
      </c>
    </row>
    <row r="8267" spans="1:4" x14ac:dyDescent="0.2">
      <c r="A8267" s="6" t="s">
        <v>8195</v>
      </c>
      <c r="B8267" s="6" t="s">
        <v>29227</v>
      </c>
      <c r="C8267" s="6" t="s">
        <v>12</v>
      </c>
      <c r="D8267" s="6" t="str">
        <f t="shared" si="129"/>
        <v>un</v>
      </c>
    </row>
    <row r="8268" spans="1:4" x14ac:dyDescent="0.2">
      <c r="A8268" s="6" t="s">
        <v>15548</v>
      </c>
      <c r="B8268" s="6" t="s">
        <v>29227</v>
      </c>
      <c r="C8268" s="6" t="s">
        <v>12</v>
      </c>
      <c r="D8268" s="6" t="str">
        <f t="shared" si="129"/>
        <v>un</v>
      </c>
    </row>
    <row r="8269" spans="1:4" x14ac:dyDescent="0.2">
      <c r="A8269" s="6" t="s">
        <v>8196</v>
      </c>
      <c r="B8269" s="6" t="s">
        <v>29228</v>
      </c>
      <c r="C8269" s="6" t="s">
        <v>12</v>
      </c>
      <c r="D8269" s="6" t="str">
        <f t="shared" si="129"/>
        <v>un</v>
      </c>
    </row>
    <row r="8270" spans="1:4" x14ac:dyDescent="0.2">
      <c r="A8270" s="6" t="s">
        <v>15549</v>
      </c>
      <c r="B8270" s="6" t="s">
        <v>29228</v>
      </c>
      <c r="C8270" s="6" t="s">
        <v>12</v>
      </c>
      <c r="D8270" s="6" t="str">
        <f t="shared" si="129"/>
        <v>un</v>
      </c>
    </row>
    <row r="8271" spans="1:4" x14ac:dyDescent="0.2">
      <c r="A8271" s="6" t="s">
        <v>8197</v>
      </c>
      <c r="B8271" s="6" t="s">
        <v>29229</v>
      </c>
      <c r="C8271" s="6" t="s">
        <v>12</v>
      </c>
      <c r="D8271" s="6" t="str">
        <f t="shared" si="129"/>
        <v>un</v>
      </c>
    </row>
    <row r="8272" spans="1:4" x14ac:dyDescent="0.2">
      <c r="A8272" s="6" t="s">
        <v>15550</v>
      </c>
      <c r="B8272" s="6" t="s">
        <v>29229</v>
      </c>
      <c r="C8272" s="6" t="s">
        <v>12</v>
      </c>
      <c r="D8272" s="6" t="str">
        <f t="shared" si="129"/>
        <v>un</v>
      </c>
    </row>
    <row r="8273" spans="1:4" x14ac:dyDescent="0.2">
      <c r="A8273" s="6" t="s">
        <v>8198</v>
      </c>
      <c r="B8273" s="6" t="s">
        <v>29230</v>
      </c>
      <c r="C8273" s="6" t="s">
        <v>12</v>
      </c>
      <c r="D8273" s="6" t="str">
        <f t="shared" si="129"/>
        <v>un</v>
      </c>
    </row>
    <row r="8274" spans="1:4" x14ac:dyDescent="0.2">
      <c r="A8274" s="6" t="s">
        <v>15551</v>
      </c>
      <c r="B8274" s="6" t="s">
        <v>29230</v>
      </c>
      <c r="C8274" s="6" t="s">
        <v>12</v>
      </c>
      <c r="D8274" s="6" t="str">
        <f t="shared" si="129"/>
        <v>un</v>
      </c>
    </row>
    <row r="8275" spans="1:4" x14ac:dyDescent="0.2">
      <c r="A8275" s="6" t="s">
        <v>8199</v>
      </c>
      <c r="B8275" s="6" t="s">
        <v>29231</v>
      </c>
      <c r="C8275" s="6" t="s">
        <v>12</v>
      </c>
      <c r="D8275" s="6" t="str">
        <f t="shared" si="129"/>
        <v>un</v>
      </c>
    </row>
    <row r="8276" spans="1:4" x14ac:dyDescent="0.2">
      <c r="A8276" s="6" t="s">
        <v>15552</v>
      </c>
      <c r="B8276" s="6" t="s">
        <v>29231</v>
      </c>
      <c r="C8276" s="6" t="s">
        <v>12</v>
      </c>
      <c r="D8276" s="6" t="str">
        <f t="shared" si="129"/>
        <v>un</v>
      </c>
    </row>
    <row r="8277" spans="1:4" x14ac:dyDescent="0.2">
      <c r="A8277" s="6" t="s">
        <v>8200</v>
      </c>
      <c r="B8277" s="6" t="s">
        <v>29232</v>
      </c>
      <c r="C8277" s="6" t="s">
        <v>12</v>
      </c>
      <c r="D8277" s="6" t="str">
        <f t="shared" si="129"/>
        <v>un</v>
      </c>
    </row>
    <row r="8278" spans="1:4" x14ac:dyDescent="0.2">
      <c r="A8278" s="6" t="s">
        <v>15553</v>
      </c>
      <c r="B8278" s="6" t="s">
        <v>29232</v>
      </c>
      <c r="C8278" s="6" t="s">
        <v>12</v>
      </c>
      <c r="D8278" s="6" t="str">
        <f t="shared" si="129"/>
        <v>un</v>
      </c>
    </row>
    <row r="8279" spans="1:4" x14ac:dyDescent="0.2">
      <c r="A8279" s="6" t="s">
        <v>8201</v>
      </c>
      <c r="B8279" s="6" t="s">
        <v>29233</v>
      </c>
      <c r="C8279" s="6" t="s">
        <v>12</v>
      </c>
      <c r="D8279" s="6" t="str">
        <f t="shared" si="129"/>
        <v>un</v>
      </c>
    </row>
    <row r="8280" spans="1:4" x14ac:dyDescent="0.2">
      <c r="A8280" s="6" t="s">
        <v>15554</v>
      </c>
      <c r="B8280" s="6" t="s">
        <v>29233</v>
      </c>
      <c r="C8280" s="6" t="s">
        <v>12</v>
      </c>
      <c r="D8280" s="6" t="str">
        <f t="shared" si="129"/>
        <v>un</v>
      </c>
    </row>
    <row r="8281" spans="1:4" x14ac:dyDescent="0.2">
      <c r="A8281" s="6" t="s">
        <v>8202</v>
      </c>
      <c r="B8281" s="6" t="s">
        <v>29234</v>
      </c>
      <c r="C8281" s="6" t="s">
        <v>12</v>
      </c>
      <c r="D8281" s="6" t="str">
        <f t="shared" si="129"/>
        <v>un</v>
      </c>
    </row>
    <row r="8282" spans="1:4" x14ac:dyDescent="0.2">
      <c r="A8282" s="6" t="s">
        <v>15555</v>
      </c>
      <c r="B8282" s="6" t="s">
        <v>29234</v>
      </c>
      <c r="C8282" s="6" t="s">
        <v>12</v>
      </c>
      <c r="D8282" s="6" t="str">
        <f t="shared" si="129"/>
        <v>un</v>
      </c>
    </row>
    <row r="8283" spans="1:4" x14ac:dyDescent="0.2">
      <c r="A8283" s="6" t="s">
        <v>8203</v>
      </c>
      <c r="B8283" s="6" t="s">
        <v>29235</v>
      </c>
      <c r="C8283" s="6" t="s">
        <v>12</v>
      </c>
      <c r="D8283" s="6" t="str">
        <f t="shared" si="129"/>
        <v>un</v>
      </c>
    </row>
    <row r="8284" spans="1:4" x14ac:dyDescent="0.2">
      <c r="A8284" s="6" t="s">
        <v>15556</v>
      </c>
      <c r="B8284" s="6" t="s">
        <v>29235</v>
      </c>
      <c r="C8284" s="6" t="s">
        <v>12</v>
      </c>
      <c r="D8284" s="6" t="str">
        <f t="shared" si="129"/>
        <v>un</v>
      </c>
    </row>
    <row r="8285" spans="1:4" x14ac:dyDescent="0.2">
      <c r="A8285" s="6" t="s">
        <v>8204</v>
      </c>
      <c r="B8285" s="6" t="s">
        <v>29236</v>
      </c>
      <c r="C8285" s="6" t="s">
        <v>12</v>
      </c>
      <c r="D8285" s="6" t="str">
        <f t="shared" si="129"/>
        <v>un</v>
      </c>
    </row>
    <row r="8286" spans="1:4" x14ac:dyDescent="0.2">
      <c r="A8286" s="6" t="s">
        <v>15557</v>
      </c>
      <c r="B8286" s="6" t="s">
        <v>29236</v>
      </c>
      <c r="C8286" s="6" t="s">
        <v>12</v>
      </c>
      <c r="D8286" s="6" t="str">
        <f t="shared" si="129"/>
        <v>un</v>
      </c>
    </row>
    <row r="8287" spans="1:4" x14ac:dyDescent="0.2">
      <c r="A8287" s="6" t="s">
        <v>2294</v>
      </c>
      <c r="B8287" s="6" t="s">
        <v>29237</v>
      </c>
      <c r="C8287" s="6" t="s">
        <v>21</v>
      </c>
      <c r="D8287" s="6" t="str">
        <f t="shared" si="129"/>
        <v>m</v>
      </c>
    </row>
    <row r="8288" spans="1:4" x14ac:dyDescent="0.2">
      <c r="A8288" s="6" t="s">
        <v>15558</v>
      </c>
      <c r="B8288" s="6" t="s">
        <v>29237</v>
      </c>
      <c r="C8288" s="6" t="s">
        <v>21</v>
      </c>
      <c r="D8288" s="6" t="str">
        <f t="shared" si="129"/>
        <v>m</v>
      </c>
    </row>
    <row r="8289" spans="1:4" x14ac:dyDescent="0.2">
      <c r="A8289" s="6" t="s">
        <v>2295</v>
      </c>
      <c r="B8289" s="6" t="s">
        <v>29238</v>
      </c>
      <c r="C8289" s="6" t="s">
        <v>21</v>
      </c>
      <c r="D8289" s="6" t="str">
        <f t="shared" si="129"/>
        <v>m</v>
      </c>
    </row>
    <row r="8290" spans="1:4" x14ac:dyDescent="0.2">
      <c r="A8290" s="6" t="s">
        <v>15559</v>
      </c>
      <c r="B8290" s="6" t="s">
        <v>29238</v>
      </c>
      <c r="C8290" s="6" t="s">
        <v>21</v>
      </c>
      <c r="D8290" s="6" t="str">
        <f t="shared" si="129"/>
        <v>m</v>
      </c>
    </row>
    <row r="8291" spans="1:4" x14ac:dyDescent="0.2">
      <c r="A8291" s="6" t="s">
        <v>2296</v>
      </c>
      <c r="B8291" s="6" t="s">
        <v>29239</v>
      </c>
      <c r="C8291" s="6" t="s">
        <v>21</v>
      </c>
      <c r="D8291" s="6" t="str">
        <f t="shared" si="129"/>
        <v>m</v>
      </c>
    </row>
    <row r="8292" spans="1:4" x14ac:dyDescent="0.2">
      <c r="A8292" s="6" t="s">
        <v>15560</v>
      </c>
      <c r="B8292" s="6" t="s">
        <v>29239</v>
      </c>
      <c r="C8292" s="6" t="s">
        <v>21</v>
      </c>
      <c r="D8292" s="6" t="str">
        <f t="shared" si="129"/>
        <v>m</v>
      </c>
    </row>
    <row r="8293" spans="1:4" x14ac:dyDescent="0.2">
      <c r="A8293" s="6" t="s">
        <v>2297</v>
      </c>
      <c r="B8293" s="6" t="s">
        <v>29240</v>
      </c>
      <c r="C8293" s="6" t="s">
        <v>21</v>
      </c>
      <c r="D8293" s="6" t="str">
        <f t="shared" si="129"/>
        <v>m</v>
      </c>
    </row>
    <row r="8294" spans="1:4" x14ac:dyDescent="0.2">
      <c r="A8294" s="6" t="s">
        <v>15561</v>
      </c>
      <c r="B8294" s="6" t="s">
        <v>29240</v>
      </c>
      <c r="C8294" s="6" t="s">
        <v>21</v>
      </c>
      <c r="D8294" s="6" t="str">
        <f t="shared" si="129"/>
        <v>m</v>
      </c>
    </row>
    <row r="8295" spans="1:4" x14ac:dyDescent="0.2">
      <c r="A8295" s="6" t="s">
        <v>2298</v>
      </c>
      <c r="B8295" s="6" t="s">
        <v>29241</v>
      </c>
      <c r="C8295" s="6" t="s">
        <v>21</v>
      </c>
      <c r="D8295" s="6" t="str">
        <f t="shared" si="129"/>
        <v>m</v>
      </c>
    </row>
    <row r="8296" spans="1:4" x14ac:dyDescent="0.2">
      <c r="A8296" s="6" t="s">
        <v>15562</v>
      </c>
      <c r="B8296" s="6" t="s">
        <v>29241</v>
      </c>
      <c r="C8296" s="6" t="s">
        <v>21</v>
      </c>
      <c r="D8296" s="6" t="str">
        <f t="shared" si="129"/>
        <v>m</v>
      </c>
    </row>
    <row r="8297" spans="1:4" x14ac:dyDescent="0.2">
      <c r="A8297" s="6" t="s">
        <v>8205</v>
      </c>
      <c r="B8297" s="6" t="s">
        <v>29242</v>
      </c>
      <c r="C8297" s="6" t="s">
        <v>21</v>
      </c>
      <c r="D8297" s="6" t="str">
        <f t="shared" si="129"/>
        <v>m</v>
      </c>
    </row>
    <row r="8298" spans="1:4" x14ac:dyDescent="0.2">
      <c r="A8298" s="6" t="s">
        <v>15563</v>
      </c>
      <c r="B8298" s="6" t="s">
        <v>29242</v>
      </c>
      <c r="C8298" s="6" t="s">
        <v>21</v>
      </c>
      <c r="D8298" s="6" t="str">
        <f t="shared" si="129"/>
        <v>m</v>
      </c>
    </row>
    <row r="8299" spans="1:4" x14ac:dyDescent="0.2">
      <c r="A8299" s="6" t="s">
        <v>8206</v>
      </c>
      <c r="B8299" s="6" t="s">
        <v>29243</v>
      </c>
      <c r="C8299" s="6" t="s">
        <v>21</v>
      </c>
      <c r="D8299" s="6" t="str">
        <f t="shared" si="129"/>
        <v>m</v>
      </c>
    </row>
    <row r="8300" spans="1:4" x14ac:dyDescent="0.2">
      <c r="A8300" s="6" t="s">
        <v>15564</v>
      </c>
      <c r="B8300" s="6" t="s">
        <v>29243</v>
      </c>
      <c r="C8300" s="6" t="s">
        <v>21</v>
      </c>
      <c r="D8300" s="6" t="str">
        <f t="shared" si="129"/>
        <v>m</v>
      </c>
    </row>
    <row r="8301" spans="1:4" x14ac:dyDescent="0.2">
      <c r="A8301" s="6" t="s">
        <v>8207</v>
      </c>
      <c r="B8301" s="6" t="s">
        <v>29244</v>
      </c>
      <c r="C8301" s="6" t="s">
        <v>12</v>
      </c>
      <c r="D8301" s="6" t="str">
        <f t="shared" si="129"/>
        <v>un</v>
      </c>
    </row>
    <row r="8302" spans="1:4" x14ac:dyDescent="0.2">
      <c r="A8302" s="6" t="s">
        <v>15565</v>
      </c>
      <c r="B8302" s="6" t="s">
        <v>29244</v>
      </c>
      <c r="C8302" s="6" t="s">
        <v>12</v>
      </c>
      <c r="D8302" s="6" t="str">
        <f t="shared" si="129"/>
        <v>un</v>
      </c>
    </row>
    <row r="8303" spans="1:4" x14ac:dyDescent="0.2">
      <c r="A8303" s="6" t="s">
        <v>8208</v>
      </c>
      <c r="B8303" s="6" t="s">
        <v>29245</v>
      </c>
      <c r="C8303" s="6" t="s">
        <v>12</v>
      </c>
      <c r="D8303" s="6" t="str">
        <f t="shared" si="129"/>
        <v>un</v>
      </c>
    </row>
    <row r="8304" spans="1:4" x14ac:dyDescent="0.2">
      <c r="A8304" s="6" t="s">
        <v>15566</v>
      </c>
      <c r="B8304" s="6" t="s">
        <v>29245</v>
      </c>
      <c r="C8304" s="6" t="s">
        <v>12</v>
      </c>
      <c r="D8304" s="6" t="str">
        <f t="shared" si="129"/>
        <v>un</v>
      </c>
    </row>
    <row r="8305" spans="1:4" x14ac:dyDescent="0.2">
      <c r="A8305" s="6" t="s">
        <v>8209</v>
      </c>
      <c r="B8305" s="6" t="s">
        <v>29246</v>
      </c>
      <c r="C8305" s="6" t="s">
        <v>12</v>
      </c>
      <c r="D8305" s="6" t="str">
        <f t="shared" si="129"/>
        <v>un</v>
      </c>
    </row>
    <row r="8306" spans="1:4" x14ac:dyDescent="0.2">
      <c r="A8306" s="6" t="s">
        <v>15567</v>
      </c>
      <c r="B8306" s="6" t="s">
        <v>29246</v>
      </c>
      <c r="C8306" s="6" t="s">
        <v>12</v>
      </c>
      <c r="D8306" s="6" t="str">
        <f t="shared" si="129"/>
        <v>un</v>
      </c>
    </row>
    <row r="8307" spans="1:4" x14ac:dyDescent="0.2">
      <c r="A8307" s="6" t="s">
        <v>8210</v>
      </c>
      <c r="B8307" s="6" t="s">
        <v>29247</v>
      </c>
      <c r="C8307" s="6" t="s">
        <v>12</v>
      </c>
      <c r="D8307" s="6" t="str">
        <f t="shared" si="129"/>
        <v>un</v>
      </c>
    </row>
    <row r="8308" spans="1:4" x14ac:dyDescent="0.2">
      <c r="A8308" s="6" t="s">
        <v>15568</v>
      </c>
      <c r="B8308" s="6" t="s">
        <v>29247</v>
      </c>
      <c r="C8308" s="6" t="s">
        <v>12</v>
      </c>
      <c r="D8308" s="6" t="str">
        <f t="shared" si="129"/>
        <v>un</v>
      </c>
    </row>
    <row r="8309" spans="1:4" x14ac:dyDescent="0.2">
      <c r="A8309" s="6" t="s">
        <v>8211</v>
      </c>
      <c r="B8309" s="6" t="s">
        <v>29248</v>
      </c>
      <c r="C8309" s="6" t="s">
        <v>12</v>
      </c>
      <c r="D8309" s="6" t="str">
        <f t="shared" si="129"/>
        <v>un</v>
      </c>
    </row>
    <row r="8310" spans="1:4" x14ac:dyDescent="0.2">
      <c r="A8310" s="6" t="s">
        <v>15569</v>
      </c>
      <c r="B8310" s="6" t="s">
        <v>29248</v>
      </c>
      <c r="C8310" s="6" t="s">
        <v>12</v>
      </c>
      <c r="D8310" s="6" t="str">
        <f t="shared" si="129"/>
        <v>un</v>
      </c>
    </row>
    <row r="8311" spans="1:4" x14ac:dyDescent="0.2">
      <c r="A8311" s="6" t="s">
        <v>8212</v>
      </c>
      <c r="B8311" s="6" t="s">
        <v>29249</v>
      </c>
      <c r="C8311" s="6" t="s">
        <v>12</v>
      </c>
      <c r="D8311" s="6" t="str">
        <f t="shared" si="129"/>
        <v>un</v>
      </c>
    </row>
    <row r="8312" spans="1:4" x14ac:dyDescent="0.2">
      <c r="A8312" s="6" t="s">
        <v>15570</v>
      </c>
      <c r="B8312" s="6" t="s">
        <v>29249</v>
      </c>
      <c r="C8312" s="6" t="s">
        <v>12</v>
      </c>
      <c r="D8312" s="6" t="str">
        <f t="shared" si="129"/>
        <v>un</v>
      </c>
    </row>
    <row r="8313" spans="1:4" x14ac:dyDescent="0.2">
      <c r="A8313" s="6" t="s">
        <v>8213</v>
      </c>
      <c r="B8313" s="6" t="s">
        <v>29250</v>
      </c>
      <c r="C8313" s="6" t="s">
        <v>12</v>
      </c>
      <c r="D8313" s="6" t="str">
        <f t="shared" si="129"/>
        <v>un</v>
      </c>
    </row>
    <row r="8314" spans="1:4" x14ac:dyDescent="0.2">
      <c r="A8314" s="6" t="s">
        <v>15571</v>
      </c>
      <c r="B8314" s="6" t="s">
        <v>29250</v>
      </c>
      <c r="C8314" s="6" t="s">
        <v>12</v>
      </c>
      <c r="D8314" s="6" t="str">
        <f t="shared" si="129"/>
        <v>un</v>
      </c>
    </row>
    <row r="8315" spans="1:4" x14ac:dyDescent="0.2">
      <c r="A8315" s="6" t="s">
        <v>2299</v>
      </c>
      <c r="B8315" s="6" t="s">
        <v>29251</v>
      </c>
      <c r="C8315" s="6" t="s">
        <v>21</v>
      </c>
      <c r="D8315" s="6" t="str">
        <f t="shared" si="129"/>
        <v>m</v>
      </c>
    </row>
    <row r="8316" spans="1:4" x14ac:dyDescent="0.2">
      <c r="A8316" s="6" t="s">
        <v>15572</v>
      </c>
      <c r="B8316" s="6" t="s">
        <v>29251</v>
      </c>
      <c r="C8316" s="6" t="s">
        <v>21</v>
      </c>
      <c r="D8316" s="6" t="str">
        <f t="shared" si="129"/>
        <v>m</v>
      </c>
    </row>
    <row r="8317" spans="1:4" x14ac:dyDescent="0.2">
      <c r="A8317" s="6" t="s">
        <v>2300</v>
      </c>
      <c r="B8317" s="6" t="s">
        <v>29252</v>
      </c>
      <c r="C8317" s="6" t="s">
        <v>21</v>
      </c>
      <c r="D8317" s="6" t="str">
        <f t="shared" si="129"/>
        <v>m</v>
      </c>
    </row>
    <row r="8318" spans="1:4" x14ac:dyDescent="0.2">
      <c r="A8318" s="6" t="s">
        <v>15573</v>
      </c>
      <c r="B8318" s="6" t="s">
        <v>29252</v>
      </c>
      <c r="C8318" s="6" t="s">
        <v>21</v>
      </c>
      <c r="D8318" s="6" t="str">
        <f t="shared" si="129"/>
        <v>m</v>
      </c>
    </row>
    <row r="8319" spans="1:4" x14ac:dyDescent="0.2">
      <c r="A8319" s="6" t="s">
        <v>2301</v>
      </c>
      <c r="B8319" s="6" t="s">
        <v>29253</v>
      </c>
      <c r="C8319" s="6" t="s">
        <v>21</v>
      </c>
      <c r="D8319" s="6" t="str">
        <f t="shared" si="129"/>
        <v>m</v>
      </c>
    </row>
    <row r="8320" spans="1:4" x14ac:dyDescent="0.2">
      <c r="A8320" s="6" t="s">
        <v>15574</v>
      </c>
      <c r="B8320" s="6" t="s">
        <v>29253</v>
      </c>
      <c r="C8320" s="6" t="s">
        <v>21</v>
      </c>
      <c r="D8320" s="6" t="str">
        <f t="shared" si="129"/>
        <v>m</v>
      </c>
    </row>
    <row r="8321" spans="1:4" x14ac:dyDescent="0.2">
      <c r="A8321" s="6" t="s">
        <v>2302</v>
      </c>
      <c r="B8321" s="6" t="s">
        <v>29254</v>
      </c>
      <c r="C8321" s="6" t="s">
        <v>21</v>
      </c>
      <c r="D8321" s="6" t="str">
        <f t="shared" si="129"/>
        <v>m</v>
      </c>
    </row>
    <row r="8322" spans="1:4" x14ac:dyDescent="0.2">
      <c r="A8322" s="6" t="s">
        <v>15575</v>
      </c>
      <c r="B8322" s="6" t="s">
        <v>29254</v>
      </c>
      <c r="C8322" s="6" t="s">
        <v>21</v>
      </c>
      <c r="D8322" s="6" t="str">
        <f t="shared" ref="D8322:D8385" si="130">LOWER(C8322)</f>
        <v>m</v>
      </c>
    </row>
    <row r="8323" spans="1:4" x14ac:dyDescent="0.2">
      <c r="A8323" s="6" t="s">
        <v>2303</v>
      </c>
      <c r="B8323" s="6" t="s">
        <v>29255</v>
      </c>
      <c r="C8323" s="6" t="s">
        <v>21</v>
      </c>
      <c r="D8323" s="6" t="str">
        <f t="shared" si="130"/>
        <v>m</v>
      </c>
    </row>
    <row r="8324" spans="1:4" x14ac:dyDescent="0.2">
      <c r="A8324" s="6" t="s">
        <v>15576</v>
      </c>
      <c r="B8324" s="6" t="s">
        <v>29255</v>
      </c>
      <c r="C8324" s="6" t="s">
        <v>21</v>
      </c>
      <c r="D8324" s="6" t="str">
        <f t="shared" si="130"/>
        <v>m</v>
      </c>
    </row>
    <row r="8325" spans="1:4" x14ac:dyDescent="0.2">
      <c r="A8325" s="6" t="s">
        <v>2304</v>
      </c>
      <c r="B8325" s="6" t="s">
        <v>29256</v>
      </c>
      <c r="C8325" s="6" t="s">
        <v>21</v>
      </c>
      <c r="D8325" s="6" t="str">
        <f t="shared" si="130"/>
        <v>m</v>
      </c>
    </row>
    <row r="8326" spans="1:4" x14ac:dyDescent="0.2">
      <c r="A8326" s="6" t="s">
        <v>15577</v>
      </c>
      <c r="B8326" s="6" t="s">
        <v>29256</v>
      </c>
      <c r="C8326" s="6" t="s">
        <v>21</v>
      </c>
      <c r="D8326" s="6" t="str">
        <f t="shared" si="130"/>
        <v>m</v>
      </c>
    </row>
    <row r="8327" spans="1:4" x14ac:dyDescent="0.2">
      <c r="A8327" s="6" t="s">
        <v>2305</v>
      </c>
      <c r="B8327" s="6" t="s">
        <v>29257</v>
      </c>
      <c r="C8327" s="6" t="s">
        <v>21</v>
      </c>
      <c r="D8327" s="6" t="str">
        <f t="shared" si="130"/>
        <v>m</v>
      </c>
    </row>
    <row r="8328" spans="1:4" x14ac:dyDescent="0.2">
      <c r="A8328" s="6" t="s">
        <v>15578</v>
      </c>
      <c r="B8328" s="6" t="s">
        <v>29257</v>
      </c>
      <c r="C8328" s="6" t="s">
        <v>21</v>
      </c>
      <c r="D8328" s="6" t="str">
        <f t="shared" si="130"/>
        <v>m</v>
      </c>
    </row>
    <row r="8329" spans="1:4" x14ac:dyDescent="0.2">
      <c r="A8329" s="6" t="s">
        <v>2306</v>
      </c>
      <c r="B8329" s="6" t="s">
        <v>29258</v>
      </c>
      <c r="C8329" s="6" t="s">
        <v>21</v>
      </c>
      <c r="D8329" s="6" t="str">
        <f t="shared" si="130"/>
        <v>m</v>
      </c>
    </row>
    <row r="8330" spans="1:4" x14ac:dyDescent="0.2">
      <c r="A8330" s="6" t="s">
        <v>15579</v>
      </c>
      <c r="B8330" s="6" t="s">
        <v>29258</v>
      </c>
      <c r="C8330" s="6" t="s">
        <v>21</v>
      </c>
      <c r="D8330" s="6" t="str">
        <f t="shared" si="130"/>
        <v>m</v>
      </c>
    </row>
    <row r="8331" spans="1:4" x14ac:dyDescent="0.2">
      <c r="A8331" s="6" t="s">
        <v>2307</v>
      </c>
      <c r="B8331" s="6" t="s">
        <v>29259</v>
      </c>
      <c r="C8331" s="6" t="s">
        <v>21</v>
      </c>
      <c r="D8331" s="6" t="str">
        <f t="shared" si="130"/>
        <v>m</v>
      </c>
    </row>
    <row r="8332" spans="1:4" x14ac:dyDescent="0.2">
      <c r="A8332" s="6" t="s">
        <v>15580</v>
      </c>
      <c r="B8332" s="6" t="s">
        <v>29259</v>
      </c>
      <c r="C8332" s="6" t="s">
        <v>21</v>
      </c>
      <c r="D8332" s="6" t="str">
        <f t="shared" si="130"/>
        <v>m</v>
      </c>
    </row>
    <row r="8333" spans="1:4" x14ac:dyDescent="0.2">
      <c r="A8333" s="6" t="s">
        <v>2308</v>
      </c>
      <c r="B8333" s="6" t="s">
        <v>29260</v>
      </c>
      <c r="C8333" s="6" t="s">
        <v>21</v>
      </c>
      <c r="D8333" s="6" t="str">
        <f t="shared" si="130"/>
        <v>m</v>
      </c>
    </row>
    <row r="8334" spans="1:4" x14ac:dyDescent="0.2">
      <c r="A8334" s="6" t="s">
        <v>15581</v>
      </c>
      <c r="B8334" s="6" t="s">
        <v>29260</v>
      </c>
      <c r="C8334" s="6" t="s">
        <v>21</v>
      </c>
      <c r="D8334" s="6" t="str">
        <f t="shared" si="130"/>
        <v>m</v>
      </c>
    </row>
    <row r="8335" spans="1:4" x14ac:dyDescent="0.2">
      <c r="A8335" s="6" t="s">
        <v>2309</v>
      </c>
      <c r="B8335" s="6" t="s">
        <v>29261</v>
      </c>
      <c r="C8335" s="6" t="s">
        <v>21</v>
      </c>
      <c r="D8335" s="6" t="str">
        <f t="shared" si="130"/>
        <v>m</v>
      </c>
    </row>
    <row r="8336" spans="1:4" x14ac:dyDescent="0.2">
      <c r="A8336" s="6" t="s">
        <v>15582</v>
      </c>
      <c r="B8336" s="6" t="s">
        <v>29261</v>
      </c>
      <c r="C8336" s="6" t="s">
        <v>21</v>
      </c>
      <c r="D8336" s="6" t="str">
        <f t="shared" si="130"/>
        <v>m</v>
      </c>
    </row>
    <row r="8337" spans="1:4" x14ac:dyDescent="0.2">
      <c r="A8337" s="6" t="s">
        <v>2310</v>
      </c>
      <c r="B8337" s="6" t="s">
        <v>29262</v>
      </c>
      <c r="C8337" s="6" t="s">
        <v>21</v>
      </c>
      <c r="D8337" s="6" t="str">
        <f t="shared" si="130"/>
        <v>m</v>
      </c>
    </row>
    <row r="8338" spans="1:4" x14ac:dyDescent="0.2">
      <c r="A8338" s="6" t="s">
        <v>15583</v>
      </c>
      <c r="B8338" s="6" t="s">
        <v>29262</v>
      </c>
      <c r="C8338" s="6" t="s">
        <v>21</v>
      </c>
      <c r="D8338" s="6" t="str">
        <f t="shared" si="130"/>
        <v>m</v>
      </c>
    </row>
    <row r="8339" spans="1:4" x14ac:dyDescent="0.2">
      <c r="A8339" s="6" t="s">
        <v>2311</v>
      </c>
      <c r="B8339" s="6" t="s">
        <v>29263</v>
      </c>
      <c r="C8339" s="6" t="s">
        <v>21</v>
      </c>
      <c r="D8339" s="6" t="str">
        <f t="shared" si="130"/>
        <v>m</v>
      </c>
    </row>
    <row r="8340" spans="1:4" x14ac:dyDescent="0.2">
      <c r="A8340" s="6" t="s">
        <v>15584</v>
      </c>
      <c r="B8340" s="6" t="s">
        <v>29263</v>
      </c>
      <c r="C8340" s="6" t="s">
        <v>21</v>
      </c>
      <c r="D8340" s="6" t="str">
        <f t="shared" si="130"/>
        <v>m</v>
      </c>
    </row>
    <row r="8341" spans="1:4" x14ac:dyDescent="0.2">
      <c r="A8341" s="6" t="s">
        <v>2312</v>
      </c>
      <c r="B8341" s="6" t="s">
        <v>29264</v>
      </c>
      <c r="C8341" s="6" t="s">
        <v>21</v>
      </c>
      <c r="D8341" s="6" t="str">
        <f t="shared" si="130"/>
        <v>m</v>
      </c>
    </row>
    <row r="8342" spans="1:4" x14ac:dyDescent="0.2">
      <c r="A8342" s="6" t="s">
        <v>15585</v>
      </c>
      <c r="B8342" s="6" t="s">
        <v>29264</v>
      </c>
      <c r="C8342" s="6" t="s">
        <v>21</v>
      </c>
      <c r="D8342" s="6" t="str">
        <f t="shared" si="130"/>
        <v>m</v>
      </c>
    </row>
    <row r="8343" spans="1:4" x14ac:dyDescent="0.2">
      <c r="A8343" s="6" t="s">
        <v>2313</v>
      </c>
      <c r="B8343" s="6" t="s">
        <v>29265</v>
      </c>
      <c r="C8343" s="6" t="s">
        <v>21</v>
      </c>
      <c r="D8343" s="6" t="str">
        <f t="shared" si="130"/>
        <v>m</v>
      </c>
    </row>
    <row r="8344" spans="1:4" x14ac:dyDescent="0.2">
      <c r="A8344" s="6" t="s">
        <v>15586</v>
      </c>
      <c r="B8344" s="6" t="s">
        <v>29265</v>
      </c>
      <c r="C8344" s="6" t="s">
        <v>21</v>
      </c>
      <c r="D8344" s="6" t="str">
        <f t="shared" si="130"/>
        <v>m</v>
      </c>
    </row>
    <row r="8345" spans="1:4" x14ac:dyDescent="0.2">
      <c r="A8345" s="6" t="s">
        <v>2314</v>
      </c>
      <c r="B8345" s="6" t="s">
        <v>29266</v>
      </c>
      <c r="C8345" s="6" t="s">
        <v>21</v>
      </c>
      <c r="D8345" s="6" t="str">
        <f t="shared" si="130"/>
        <v>m</v>
      </c>
    </row>
    <row r="8346" spans="1:4" x14ac:dyDescent="0.2">
      <c r="A8346" s="6" t="s">
        <v>15587</v>
      </c>
      <c r="B8346" s="6" t="s">
        <v>29266</v>
      </c>
      <c r="C8346" s="6" t="s">
        <v>21</v>
      </c>
      <c r="D8346" s="6" t="str">
        <f t="shared" si="130"/>
        <v>m</v>
      </c>
    </row>
    <row r="8347" spans="1:4" x14ac:dyDescent="0.2">
      <c r="A8347" s="6" t="s">
        <v>2315</v>
      </c>
      <c r="B8347" s="6" t="s">
        <v>29267</v>
      </c>
      <c r="C8347" s="6" t="s">
        <v>21</v>
      </c>
      <c r="D8347" s="6" t="str">
        <f t="shared" si="130"/>
        <v>m</v>
      </c>
    </row>
    <row r="8348" spans="1:4" x14ac:dyDescent="0.2">
      <c r="A8348" s="6" t="s">
        <v>15588</v>
      </c>
      <c r="B8348" s="6" t="s">
        <v>29267</v>
      </c>
      <c r="C8348" s="6" t="s">
        <v>21</v>
      </c>
      <c r="D8348" s="6" t="str">
        <f t="shared" si="130"/>
        <v>m</v>
      </c>
    </row>
    <row r="8349" spans="1:4" x14ac:dyDescent="0.2">
      <c r="A8349" s="6" t="s">
        <v>2316</v>
      </c>
      <c r="B8349" s="6" t="s">
        <v>29268</v>
      </c>
      <c r="C8349" s="6" t="s">
        <v>21</v>
      </c>
      <c r="D8349" s="6" t="str">
        <f t="shared" si="130"/>
        <v>m</v>
      </c>
    </row>
    <row r="8350" spans="1:4" x14ac:dyDescent="0.2">
      <c r="A8350" s="6" t="s">
        <v>15589</v>
      </c>
      <c r="B8350" s="6" t="s">
        <v>29268</v>
      </c>
      <c r="C8350" s="6" t="s">
        <v>21</v>
      </c>
      <c r="D8350" s="6" t="str">
        <f t="shared" si="130"/>
        <v>m</v>
      </c>
    </row>
    <row r="8351" spans="1:4" x14ac:dyDescent="0.2">
      <c r="A8351" s="6" t="s">
        <v>2317</v>
      </c>
      <c r="B8351" s="6" t="s">
        <v>29269</v>
      </c>
      <c r="C8351" s="6" t="s">
        <v>21</v>
      </c>
      <c r="D8351" s="6" t="str">
        <f t="shared" si="130"/>
        <v>m</v>
      </c>
    </row>
    <row r="8352" spans="1:4" x14ac:dyDescent="0.2">
      <c r="A8352" s="6" t="s">
        <v>15590</v>
      </c>
      <c r="B8352" s="6" t="s">
        <v>29269</v>
      </c>
      <c r="C8352" s="6" t="s">
        <v>21</v>
      </c>
      <c r="D8352" s="6" t="str">
        <f t="shared" si="130"/>
        <v>m</v>
      </c>
    </row>
    <row r="8353" spans="1:4" x14ac:dyDescent="0.2">
      <c r="A8353" s="6" t="s">
        <v>2318</v>
      </c>
      <c r="B8353" s="6" t="s">
        <v>29270</v>
      </c>
      <c r="C8353" s="6" t="s">
        <v>21</v>
      </c>
      <c r="D8353" s="6" t="str">
        <f t="shared" si="130"/>
        <v>m</v>
      </c>
    </row>
    <row r="8354" spans="1:4" x14ac:dyDescent="0.2">
      <c r="A8354" s="6" t="s">
        <v>15591</v>
      </c>
      <c r="B8354" s="6" t="s">
        <v>29270</v>
      </c>
      <c r="C8354" s="6" t="s">
        <v>21</v>
      </c>
      <c r="D8354" s="6" t="str">
        <f t="shared" si="130"/>
        <v>m</v>
      </c>
    </row>
    <row r="8355" spans="1:4" x14ac:dyDescent="0.2">
      <c r="A8355" s="6" t="s">
        <v>2319</v>
      </c>
      <c r="B8355" s="6" t="s">
        <v>29271</v>
      </c>
      <c r="C8355" s="6" t="s">
        <v>21</v>
      </c>
      <c r="D8355" s="6" t="str">
        <f t="shared" si="130"/>
        <v>m</v>
      </c>
    </row>
    <row r="8356" spans="1:4" x14ac:dyDescent="0.2">
      <c r="A8356" s="6" t="s">
        <v>15592</v>
      </c>
      <c r="B8356" s="6" t="s">
        <v>29271</v>
      </c>
      <c r="C8356" s="6" t="s">
        <v>21</v>
      </c>
      <c r="D8356" s="6" t="str">
        <f t="shared" si="130"/>
        <v>m</v>
      </c>
    </row>
    <row r="8357" spans="1:4" x14ac:dyDescent="0.2">
      <c r="A8357" s="6" t="s">
        <v>8214</v>
      </c>
      <c r="B8357" s="6" t="s">
        <v>29272</v>
      </c>
      <c r="C8357" s="6" t="s">
        <v>21</v>
      </c>
      <c r="D8357" s="6" t="str">
        <f t="shared" si="130"/>
        <v>m</v>
      </c>
    </row>
    <row r="8358" spans="1:4" x14ac:dyDescent="0.2">
      <c r="A8358" s="6" t="s">
        <v>15593</v>
      </c>
      <c r="B8358" s="6" t="s">
        <v>29272</v>
      </c>
      <c r="C8358" s="6" t="s">
        <v>21</v>
      </c>
      <c r="D8358" s="6" t="str">
        <f t="shared" si="130"/>
        <v>m</v>
      </c>
    </row>
    <row r="8359" spans="1:4" x14ac:dyDescent="0.2">
      <c r="A8359" s="6" t="s">
        <v>8215</v>
      </c>
      <c r="B8359" s="6" t="s">
        <v>29273</v>
      </c>
      <c r="C8359" s="6" t="s">
        <v>21</v>
      </c>
      <c r="D8359" s="6" t="str">
        <f t="shared" si="130"/>
        <v>m</v>
      </c>
    </row>
    <row r="8360" spans="1:4" x14ac:dyDescent="0.2">
      <c r="A8360" s="6" t="s">
        <v>15594</v>
      </c>
      <c r="B8360" s="6" t="s">
        <v>29273</v>
      </c>
      <c r="C8360" s="6" t="s">
        <v>21</v>
      </c>
      <c r="D8360" s="6" t="str">
        <f t="shared" si="130"/>
        <v>m</v>
      </c>
    </row>
    <row r="8361" spans="1:4" x14ac:dyDescent="0.2">
      <c r="A8361" s="6" t="s">
        <v>8216</v>
      </c>
      <c r="B8361" s="6" t="s">
        <v>29274</v>
      </c>
      <c r="C8361" s="6" t="s">
        <v>12</v>
      </c>
      <c r="D8361" s="6" t="str">
        <f t="shared" si="130"/>
        <v>un</v>
      </c>
    </row>
    <row r="8362" spans="1:4" x14ac:dyDescent="0.2">
      <c r="A8362" s="6" t="s">
        <v>15595</v>
      </c>
      <c r="B8362" s="6" t="s">
        <v>29274</v>
      </c>
      <c r="C8362" s="6" t="s">
        <v>12</v>
      </c>
      <c r="D8362" s="6" t="str">
        <f t="shared" si="130"/>
        <v>un</v>
      </c>
    </row>
    <row r="8363" spans="1:4" x14ac:dyDescent="0.2">
      <c r="A8363" s="6" t="s">
        <v>8217</v>
      </c>
      <c r="B8363" s="6" t="s">
        <v>29275</v>
      </c>
      <c r="C8363" s="6" t="s">
        <v>12</v>
      </c>
      <c r="D8363" s="6" t="str">
        <f t="shared" si="130"/>
        <v>un</v>
      </c>
    </row>
    <row r="8364" spans="1:4" x14ac:dyDescent="0.2">
      <c r="A8364" s="6" t="s">
        <v>15596</v>
      </c>
      <c r="B8364" s="6" t="s">
        <v>29275</v>
      </c>
      <c r="C8364" s="6" t="s">
        <v>12</v>
      </c>
      <c r="D8364" s="6" t="str">
        <f t="shared" si="130"/>
        <v>un</v>
      </c>
    </row>
    <row r="8365" spans="1:4" x14ac:dyDescent="0.2">
      <c r="A8365" s="6" t="s">
        <v>8218</v>
      </c>
      <c r="B8365" s="6" t="s">
        <v>29276</v>
      </c>
      <c r="C8365" s="6" t="s">
        <v>12</v>
      </c>
      <c r="D8365" s="6" t="str">
        <f t="shared" si="130"/>
        <v>un</v>
      </c>
    </row>
    <row r="8366" spans="1:4" x14ac:dyDescent="0.2">
      <c r="A8366" s="6" t="s">
        <v>15597</v>
      </c>
      <c r="B8366" s="6" t="s">
        <v>29276</v>
      </c>
      <c r="C8366" s="6" t="s">
        <v>12</v>
      </c>
      <c r="D8366" s="6" t="str">
        <f t="shared" si="130"/>
        <v>un</v>
      </c>
    </row>
    <row r="8367" spans="1:4" x14ac:dyDescent="0.2">
      <c r="A8367" s="6" t="s">
        <v>8219</v>
      </c>
      <c r="B8367" s="6" t="s">
        <v>29277</v>
      </c>
      <c r="C8367" s="6" t="s">
        <v>12</v>
      </c>
      <c r="D8367" s="6" t="str">
        <f t="shared" si="130"/>
        <v>un</v>
      </c>
    </row>
    <row r="8368" spans="1:4" x14ac:dyDescent="0.2">
      <c r="A8368" s="6" t="s">
        <v>15598</v>
      </c>
      <c r="B8368" s="6" t="s">
        <v>29277</v>
      </c>
      <c r="C8368" s="6" t="s">
        <v>12</v>
      </c>
      <c r="D8368" s="6" t="str">
        <f t="shared" si="130"/>
        <v>un</v>
      </c>
    </row>
    <row r="8369" spans="1:4" x14ac:dyDescent="0.2">
      <c r="A8369" s="6" t="s">
        <v>8220</v>
      </c>
      <c r="B8369" s="6" t="s">
        <v>29278</v>
      </c>
      <c r="C8369" s="6" t="s">
        <v>12</v>
      </c>
      <c r="D8369" s="6" t="str">
        <f t="shared" si="130"/>
        <v>un</v>
      </c>
    </row>
    <row r="8370" spans="1:4" x14ac:dyDescent="0.2">
      <c r="A8370" s="6" t="s">
        <v>15599</v>
      </c>
      <c r="B8370" s="6" t="s">
        <v>29278</v>
      </c>
      <c r="C8370" s="6" t="s">
        <v>12</v>
      </c>
      <c r="D8370" s="6" t="str">
        <f t="shared" si="130"/>
        <v>un</v>
      </c>
    </row>
    <row r="8371" spans="1:4" x14ac:dyDescent="0.2">
      <c r="A8371" s="6" t="s">
        <v>8221</v>
      </c>
      <c r="B8371" s="6" t="s">
        <v>29279</v>
      </c>
      <c r="C8371" s="6" t="s">
        <v>12</v>
      </c>
      <c r="D8371" s="6" t="str">
        <f t="shared" si="130"/>
        <v>un</v>
      </c>
    </row>
    <row r="8372" spans="1:4" x14ac:dyDescent="0.2">
      <c r="A8372" s="6" t="s">
        <v>15600</v>
      </c>
      <c r="B8372" s="6" t="s">
        <v>29279</v>
      </c>
      <c r="C8372" s="6" t="s">
        <v>12</v>
      </c>
      <c r="D8372" s="6" t="str">
        <f t="shared" si="130"/>
        <v>un</v>
      </c>
    </row>
    <row r="8373" spans="1:4" x14ac:dyDescent="0.2">
      <c r="A8373" s="6" t="s">
        <v>8222</v>
      </c>
      <c r="B8373" s="6" t="s">
        <v>29280</v>
      </c>
      <c r="C8373" s="6" t="s">
        <v>12</v>
      </c>
      <c r="D8373" s="6" t="str">
        <f t="shared" si="130"/>
        <v>un</v>
      </c>
    </row>
    <row r="8374" spans="1:4" x14ac:dyDescent="0.2">
      <c r="A8374" s="6" t="s">
        <v>15601</v>
      </c>
      <c r="B8374" s="6" t="s">
        <v>29280</v>
      </c>
      <c r="C8374" s="6" t="s">
        <v>12</v>
      </c>
      <c r="D8374" s="6" t="str">
        <f t="shared" si="130"/>
        <v>un</v>
      </c>
    </row>
    <row r="8375" spans="1:4" x14ac:dyDescent="0.2">
      <c r="A8375" s="6" t="s">
        <v>8223</v>
      </c>
      <c r="B8375" s="6" t="s">
        <v>29281</v>
      </c>
      <c r="C8375" s="6" t="s">
        <v>12</v>
      </c>
      <c r="D8375" s="6" t="str">
        <f t="shared" si="130"/>
        <v>un</v>
      </c>
    </row>
    <row r="8376" spans="1:4" x14ac:dyDescent="0.2">
      <c r="A8376" s="6" t="s">
        <v>15602</v>
      </c>
      <c r="B8376" s="6" t="s">
        <v>29281</v>
      </c>
      <c r="C8376" s="6" t="s">
        <v>12</v>
      </c>
      <c r="D8376" s="6" t="str">
        <f t="shared" si="130"/>
        <v>un</v>
      </c>
    </row>
    <row r="8377" spans="1:4" x14ac:dyDescent="0.2">
      <c r="A8377" s="6" t="s">
        <v>8224</v>
      </c>
      <c r="B8377" s="6" t="s">
        <v>29282</v>
      </c>
      <c r="C8377" s="6" t="s">
        <v>12</v>
      </c>
      <c r="D8377" s="6" t="str">
        <f t="shared" si="130"/>
        <v>un</v>
      </c>
    </row>
    <row r="8378" spans="1:4" x14ac:dyDescent="0.2">
      <c r="A8378" s="6" t="s">
        <v>15603</v>
      </c>
      <c r="B8378" s="6" t="s">
        <v>29282</v>
      </c>
      <c r="C8378" s="6" t="s">
        <v>12</v>
      </c>
      <c r="D8378" s="6" t="str">
        <f t="shared" si="130"/>
        <v>un</v>
      </c>
    </row>
    <row r="8379" spans="1:4" x14ac:dyDescent="0.2">
      <c r="A8379" s="6" t="s">
        <v>8225</v>
      </c>
      <c r="B8379" s="6" t="s">
        <v>29283</v>
      </c>
      <c r="C8379" s="6" t="s">
        <v>12</v>
      </c>
      <c r="D8379" s="6" t="str">
        <f t="shared" si="130"/>
        <v>un</v>
      </c>
    </row>
    <row r="8380" spans="1:4" x14ac:dyDescent="0.2">
      <c r="A8380" s="6" t="s">
        <v>15604</v>
      </c>
      <c r="B8380" s="6" t="s">
        <v>29283</v>
      </c>
      <c r="C8380" s="6" t="s">
        <v>12</v>
      </c>
      <c r="D8380" s="6" t="str">
        <f t="shared" si="130"/>
        <v>un</v>
      </c>
    </row>
    <row r="8381" spans="1:4" x14ac:dyDescent="0.2">
      <c r="A8381" s="6" t="s">
        <v>8226</v>
      </c>
      <c r="B8381" s="6" t="s">
        <v>29284</v>
      </c>
      <c r="C8381" s="6" t="s">
        <v>12</v>
      </c>
      <c r="D8381" s="6" t="str">
        <f t="shared" si="130"/>
        <v>un</v>
      </c>
    </row>
    <row r="8382" spans="1:4" x14ac:dyDescent="0.2">
      <c r="A8382" s="6" t="s">
        <v>15605</v>
      </c>
      <c r="B8382" s="6" t="s">
        <v>29284</v>
      </c>
      <c r="C8382" s="6" t="s">
        <v>12</v>
      </c>
      <c r="D8382" s="6" t="str">
        <f t="shared" si="130"/>
        <v>un</v>
      </c>
    </row>
    <row r="8383" spans="1:4" x14ac:dyDescent="0.2">
      <c r="A8383" s="6" t="s">
        <v>8227</v>
      </c>
      <c r="B8383" s="6" t="s">
        <v>29285</v>
      </c>
      <c r="C8383" s="6" t="s">
        <v>12</v>
      </c>
      <c r="D8383" s="6" t="str">
        <f t="shared" si="130"/>
        <v>un</v>
      </c>
    </row>
    <row r="8384" spans="1:4" x14ac:dyDescent="0.2">
      <c r="A8384" s="6" t="s">
        <v>15606</v>
      </c>
      <c r="B8384" s="6" t="s">
        <v>29285</v>
      </c>
      <c r="C8384" s="6" t="s">
        <v>12</v>
      </c>
      <c r="D8384" s="6" t="str">
        <f t="shared" si="130"/>
        <v>un</v>
      </c>
    </row>
    <row r="8385" spans="1:4" x14ac:dyDescent="0.2">
      <c r="A8385" s="6" t="s">
        <v>8228</v>
      </c>
      <c r="B8385" s="6" t="s">
        <v>29286</v>
      </c>
      <c r="C8385" s="6" t="s">
        <v>12</v>
      </c>
      <c r="D8385" s="6" t="str">
        <f t="shared" si="130"/>
        <v>un</v>
      </c>
    </row>
    <row r="8386" spans="1:4" x14ac:dyDescent="0.2">
      <c r="A8386" s="6" t="s">
        <v>15607</v>
      </c>
      <c r="B8386" s="6" t="s">
        <v>29286</v>
      </c>
      <c r="C8386" s="6" t="s">
        <v>12</v>
      </c>
      <c r="D8386" s="6" t="str">
        <f t="shared" ref="D8386:D8449" si="131">LOWER(C8386)</f>
        <v>un</v>
      </c>
    </row>
    <row r="8387" spans="1:4" x14ac:dyDescent="0.2">
      <c r="A8387" s="6" t="s">
        <v>2320</v>
      </c>
      <c r="B8387" s="6" t="s">
        <v>29287</v>
      </c>
      <c r="C8387" s="6" t="s">
        <v>21</v>
      </c>
      <c r="D8387" s="6" t="str">
        <f t="shared" si="131"/>
        <v>m</v>
      </c>
    </row>
    <row r="8388" spans="1:4" x14ac:dyDescent="0.2">
      <c r="A8388" s="6" t="s">
        <v>15608</v>
      </c>
      <c r="B8388" s="6" t="s">
        <v>29287</v>
      </c>
      <c r="C8388" s="6" t="s">
        <v>21</v>
      </c>
      <c r="D8388" s="6" t="str">
        <f t="shared" si="131"/>
        <v>m</v>
      </c>
    </row>
    <row r="8389" spans="1:4" x14ac:dyDescent="0.2">
      <c r="A8389" s="6" t="s">
        <v>2321</v>
      </c>
      <c r="B8389" s="6" t="s">
        <v>29288</v>
      </c>
      <c r="C8389" s="6" t="s">
        <v>21</v>
      </c>
      <c r="D8389" s="6" t="str">
        <f t="shared" si="131"/>
        <v>m</v>
      </c>
    </row>
    <row r="8390" spans="1:4" x14ac:dyDescent="0.2">
      <c r="A8390" s="6" t="s">
        <v>15609</v>
      </c>
      <c r="B8390" s="6" t="s">
        <v>29288</v>
      </c>
      <c r="C8390" s="6" t="s">
        <v>21</v>
      </c>
      <c r="D8390" s="6" t="str">
        <f t="shared" si="131"/>
        <v>m</v>
      </c>
    </row>
    <row r="8391" spans="1:4" x14ac:dyDescent="0.2">
      <c r="A8391" s="6" t="s">
        <v>2322</v>
      </c>
      <c r="B8391" s="6" t="s">
        <v>29289</v>
      </c>
      <c r="C8391" s="6" t="s">
        <v>21</v>
      </c>
      <c r="D8391" s="6" t="str">
        <f t="shared" si="131"/>
        <v>m</v>
      </c>
    </row>
    <row r="8392" spans="1:4" x14ac:dyDescent="0.2">
      <c r="A8392" s="6" t="s">
        <v>15610</v>
      </c>
      <c r="B8392" s="6" t="s">
        <v>29289</v>
      </c>
      <c r="C8392" s="6" t="s">
        <v>21</v>
      </c>
      <c r="D8392" s="6" t="str">
        <f t="shared" si="131"/>
        <v>m</v>
      </c>
    </row>
    <row r="8393" spans="1:4" x14ac:dyDescent="0.2">
      <c r="A8393" s="6" t="s">
        <v>2323</v>
      </c>
      <c r="B8393" s="6" t="s">
        <v>29290</v>
      </c>
      <c r="C8393" s="6" t="s">
        <v>21</v>
      </c>
      <c r="D8393" s="6" t="str">
        <f t="shared" si="131"/>
        <v>m</v>
      </c>
    </row>
    <row r="8394" spans="1:4" x14ac:dyDescent="0.2">
      <c r="A8394" s="6" t="s">
        <v>15611</v>
      </c>
      <c r="B8394" s="6" t="s">
        <v>29290</v>
      </c>
      <c r="C8394" s="6" t="s">
        <v>21</v>
      </c>
      <c r="D8394" s="6" t="str">
        <f t="shared" si="131"/>
        <v>m</v>
      </c>
    </row>
    <row r="8395" spans="1:4" x14ac:dyDescent="0.2">
      <c r="A8395" s="6" t="s">
        <v>2324</v>
      </c>
      <c r="B8395" s="6" t="s">
        <v>29291</v>
      </c>
      <c r="C8395" s="6" t="s">
        <v>21</v>
      </c>
      <c r="D8395" s="6" t="str">
        <f t="shared" si="131"/>
        <v>m</v>
      </c>
    </row>
    <row r="8396" spans="1:4" x14ac:dyDescent="0.2">
      <c r="A8396" s="6" t="s">
        <v>15612</v>
      </c>
      <c r="B8396" s="6" t="s">
        <v>29291</v>
      </c>
      <c r="C8396" s="6" t="s">
        <v>21</v>
      </c>
      <c r="D8396" s="6" t="str">
        <f t="shared" si="131"/>
        <v>m</v>
      </c>
    </row>
    <row r="8397" spans="1:4" x14ac:dyDescent="0.2">
      <c r="A8397" s="6" t="s">
        <v>2325</v>
      </c>
      <c r="B8397" s="6" t="s">
        <v>29292</v>
      </c>
      <c r="C8397" s="6" t="s">
        <v>21</v>
      </c>
      <c r="D8397" s="6" t="str">
        <f t="shared" si="131"/>
        <v>m</v>
      </c>
    </row>
    <row r="8398" spans="1:4" x14ac:dyDescent="0.2">
      <c r="A8398" s="6" t="s">
        <v>15613</v>
      </c>
      <c r="B8398" s="6" t="s">
        <v>29292</v>
      </c>
      <c r="C8398" s="6" t="s">
        <v>21</v>
      </c>
      <c r="D8398" s="6" t="str">
        <f t="shared" si="131"/>
        <v>m</v>
      </c>
    </row>
    <row r="8399" spans="1:4" x14ac:dyDescent="0.2">
      <c r="A8399" s="6" t="s">
        <v>2326</v>
      </c>
      <c r="B8399" s="6" t="s">
        <v>29293</v>
      </c>
      <c r="C8399" s="6" t="s">
        <v>21</v>
      </c>
      <c r="D8399" s="6" t="str">
        <f t="shared" si="131"/>
        <v>m</v>
      </c>
    </row>
    <row r="8400" spans="1:4" x14ac:dyDescent="0.2">
      <c r="A8400" s="6" t="s">
        <v>15614</v>
      </c>
      <c r="B8400" s="6" t="s">
        <v>29293</v>
      </c>
      <c r="C8400" s="6" t="s">
        <v>21</v>
      </c>
      <c r="D8400" s="6" t="str">
        <f t="shared" si="131"/>
        <v>m</v>
      </c>
    </row>
    <row r="8401" spans="1:4" x14ac:dyDescent="0.2">
      <c r="A8401" s="6" t="s">
        <v>2327</v>
      </c>
      <c r="B8401" s="6" t="s">
        <v>29294</v>
      </c>
      <c r="C8401" s="6" t="s">
        <v>21</v>
      </c>
      <c r="D8401" s="6" t="str">
        <f t="shared" si="131"/>
        <v>m</v>
      </c>
    </row>
    <row r="8402" spans="1:4" x14ac:dyDescent="0.2">
      <c r="A8402" s="6" t="s">
        <v>15615</v>
      </c>
      <c r="B8402" s="6" t="s">
        <v>29294</v>
      </c>
      <c r="C8402" s="6" t="s">
        <v>21</v>
      </c>
      <c r="D8402" s="6" t="str">
        <f t="shared" si="131"/>
        <v>m</v>
      </c>
    </row>
    <row r="8403" spans="1:4" x14ac:dyDescent="0.2">
      <c r="A8403" s="6" t="s">
        <v>2328</v>
      </c>
      <c r="B8403" s="6" t="s">
        <v>29295</v>
      </c>
      <c r="C8403" s="6" t="s">
        <v>21</v>
      </c>
      <c r="D8403" s="6" t="str">
        <f t="shared" si="131"/>
        <v>m</v>
      </c>
    </row>
    <row r="8404" spans="1:4" x14ac:dyDescent="0.2">
      <c r="A8404" s="6" t="s">
        <v>15616</v>
      </c>
      <c r="B8404" s="6" t="s">
        <v>29295</v>
      </c>
      <c r="C8404" s="6" t="s">
        <v>21</v>
      </c>
      <c r="D8404" s="6" t="str">
        <f t="shared" si="131"/>
        <v>m</v>
      </c>
    </row>
    <row r="8405" spans="1:4" x14ac:dyDescent="0.2">
      <c r="A8405" s="6" t="s">
        <v>2329</v>
      </c>
      <c r="B8405" s="6" t="s">
        <v>29296</v>
      </c>
      <c r="C8405" s="6" t="s">
        <v>21</v>
      </c>
      <c r="D8405" s="6" t="str">
        <f t="shared" si="131"/>
        <v>m</v>
      </c>
    </row>
    <row r="8406" spans="1:4" x14ac:dyDescent="0.2">
      <c r="A8406" s="6" t="s">
        <v>15617</v>
      </c>
      <c r="B8406" s="6" t="s">
        <v>29296</v>
      </c>
      <c r="C8406" s="6" t="s">
        <v>21</v>
      </c>
      <c r="D8406" s="6" t="str">
        <f t="shared" si="131"/>
        <v>m</v>
      </c>
    </row>
    <row r="8407" spans="1:4" x14ac:dyDescent="0.2">
      <c r="A8407" s="6" t="s">
        <v>2330</v>
      </c>
      <c r="B8407" s="6" t="s">
        <v>29297</v>
      </c>
      <c r="C8407" s="6" t="s">
        <v>21</v>
      </c>
      <c r="D8407" s="6" t="str">
        <f t="shared" si="131"/>
        <v>m</v>
      </c>
    </row>
    <row r="8408" spans="1:4" x14ac:dyDescent="0.2">
      <c r="A8408" s="6" t="s">
        <v>15618</v>
      </c>
      <c r="B8408" s="6" t="s">
        <v>29297</v>
      </c>
      <c r="C8408" s="6" t="s">
        <v>21</v>
      </c>
      <c r="D8408" s="6" t="str">
        <f t="shared" si="131"/>
        <v>m</v>
      </c>
    </row>
    <row r="8409" spans="1:4" x14ac:dyDescent="0.2">
      <c r="A8409" s="6" t="s">
        <v>2331</v>
      </c>
      <c r="B8409" s="6" t="s">
        <v>29298</v>
      </c>
      <c r="C8409" s="6" t="s">
        <v>21</v>
      </c>
      <c r="D8409" s="6" t="str">
        <f t="shared" si="131"/>
        <v>m</v>
      </c>
    </row>
    <row r="8410" spans="1:4" x14ac:dyDescent="0.2">
      <c r="A8410" s="6" t="s">
        <v>15619</v>
      </c>
      <c r="B8410" s="6" t="s">
        <v>29298</v>
      </c>
      <c r="C8410" s="6" t="s">
        <v>21</v>
      </c>
      <c r="D8410" s="6" t="str">
        <f t="shared" si="131"/>
        <v>m</v>
      </c>
    </row>
    <row r="8411" spans="1:4" x14ac:dyDescent="0.2">
      <c r="A8411" s="6" t="s">
        <v>2332</v>
      </c>
      <c r="B8411" s="6" t="s">
        <v>29299</v>
      </c>
      <c r="C8411" s="6" t="s">
        <v>21</v>
      </c>
      <c r="D8411" s="6" t="str">
        <f t="shared" si="131"/>
        <v>m</v>
      </c>
    </row>
    <row r="8412" spans="1:4" x14ac:dyDescent="0.2">
      <c r="A8412" s="6" t="s">
        <v>15620</v>
      </c>
      <c r="B8412" s="6" t="s">
        <v>29299</v>
      </c>
      <c r="C8412" s="6" t="s">
        <v>21</v>
      </c>
      <c r="D8412" s="6" t="str">
        <f t="shared" si="131"/>
        <v>m</v>
      </c>
    </row>
    <row r="8413" spans="1:4" x14ac:dyDescent="0.2">
      <c r="A8413" s="6" t="s">
        <v>2333</v>
      </c>
      <c r="B8413" s="6" t="s">
        <v>29300</v>
      </c>
      <c r="C8413" s="6" t="s">
        <v>21</v>
      </c>
      <c r="D8413" s="6" t="str">
        <f t="shared" si="131"/>
        <v>m</v>
      </c>
    </row>
    <row r="8414" spans="1:4" x14ac:dyDescent="0.2">
      <c r="A8414" s="6" t="s">
        <v>15621</v>
      </c>
      <c r="B8414" s="6" t="s">
        <v>29300</v>
      </c>
      <c r="C8414" s="6" t="s">
        <v>21</v>
      </c>
      <c r="D8414" s="6" t="str">
        <f t="shared" si="131"/>
        <v>m</v>
      </c>
    </row>
    <row r="8415" spans="1:4" x14ac:dyDescent="0.2">
      <c r="A8415" s="6" t="s">
        <v>2334</v>
      </c>
      <c r="B8415" s="6" t="s">
        <v>29301</v>
      </c>
      <c r="C8415" s="6" t="s">
        <v>21</v>
      </c>
      <c r="D8415" s="6" t="str">
        <f t="shared" si="131"/>
        <v>m</v>
      </c>
    </row>
    <row r="8416" spans="1:4" x14ac:dyDescent="0.2">
      <c r="A8416" s="6" t="s">
        <v>15622</v>
      </c>
      <c r="B8416" s="6" t="s">
        <v>29301</v>
      </c>
      <c r="C8416" s="6" t="s">
        <v>21</v>
      </c>
      <c r="D8416" s="6" t="str">
        <f t="shared" si="131"/>
        <v>m</v>
      </c>
    </row>
    <row r="8417" spans="1:4" x14ac:dyDescent="0.2">
      <c r="A8417" s="6" t="s">
        <v>2335</v>
      </c>
      <c r="B8417" s="6" t="s">
        <v>29302</v>
      </c>
      <c r="C8417" s="6" t="s">
        <v>12</v>
      </c>
      <c r="D8417" s="6" t="str">
        <f t="shared" si="131"/>
        <v>un</v>
      </c>
    </row>
    <row r="8418" spans="1:4" x14ac:dyDescent="0.2">
      <c r="A8418" s="6" t="s">
        <v>15623</v>
      </c>
      <c r="B8418" s="6" t="s">
        <v>29302</v>
      </c>
      <c r="C8418" s="6" t="s">
        <v>12</v>
      </c>
      <c r="D8418" s="6" t="str">
        <f t="shared" si="131"/>
        <v>un</v>
      </c>
    </row>
    <row r="8419" spans="1:4" x14ac:dyDescent="0.2">
      <c r="A8419" s="6" t="s">
        <v>2336</v>
      </c>
      <c r="B8419" s="6" t="s">
        <v>29303</v>
      </c>
      <c r="C8419" s="6" t="s">
        <v>12</v>
      </c>
      <c r="D8419" s="6" t="str">
        <f t="shared" si="131"/>
        <v>un</v>
      </c>
    </row>
    <row r="8420" spans="1:4" x14ac:dyDescent="0.2">
      <c r="A8420" s="6" t="s">
        <v>15624</v>
      </c>
      <c r="B8420" s="6" t="s">
        <v>29303</v>
      </c>
      <c r="C8420" s="6" t="s">
        <v>12</v>
      </c>
      <c r="D8420" s="6" t="str">
        <f t="shared" si="131"/>
        <v>un</v>
      </c>
    </row>
    <row r="8421" spans="1:4" x14ac:dyDescent="0.2">
      <c r="A8421" s="6" t="s">
        <v>2337</v>
      </c>
      <c r="B8421" s="6" t="s">
        <v>29304</v>
      </c>
      <c r="C8421" s="6" t="s">
        <v>12</v>
      </c>
      <c r="D8421" s="6" t="str">
        <f t="shared" si="131"/>
        <v>un</v>
      </c>
    </row>
    <row r="8422" spans="1:4" x14ac:dyDescent="0.2">
      <c r="A8422" s="6" t="s">
        <v>15625</v>
      </c>
      <c r="B8422" s="6" t="s">
        <v>29304</v>
      </c>
      <c r="C8422" s="6" t="s">
        <v>12</v>
      </c>
      <c r="D8422" s="6" t="str">
        <f t="shared" si="131"/>
        <v>un</v>
      </c>
    </row>
    <row r="8423" spans="1:4" x14ac:dyDescent="0.2">
      <c r="A8423" s="6" t="s">
        <v>2338</v>
      </c>
      <c r="B8423" s="6" t="s">
        <v>29305</v>
      </c>
      <c r="C8423" s="6" t="s">
        <v>12</v>
      </c>
      <c r="D8423" s="6" t="str">
        <f t="shared" si="131"/>
        <v>un</v>
      </c>
    </row>
    <row r="8424" spans="1:4" x14ac:dyDescent="0.2">
      <c r="A8424" s="6" t="s">
        <v>15626</v>
      </c>
      <c r="B8424" s="6" t="s">
        <v>29305</v>
      </c>
      <c r="C8424" s="6" t="s">
        <v>12</v>
      </c>
      <c r="D8424" s="6" t="str">
        <f t="shared" si="131"/>
        <v>un</v>
      </c>
    </row>
    <row r="8425" spans="1:4" x14ac:dyDescent="0.2">
      <c r="A8425" s="6" t="s">
        <v>2339</v>
      </c>
      <c r="B8425" s="6" t="s">
        <v>29306</v>
      </c>
      <c r="C8425" s="6" t="s">
        <v>12</v>
      </c>
      <c r="D8425" s="6" t="str">
        <f t="shared" si="131"/>
        <v>un</v>
      </c>
    </row>
    <row r="8426" spans="1:4" x14ac:dyDescent="0.2">
      <c r="A8426" s="6" t="s">
        <v>15627</v>
      </c>
      <c r="B8426" s="6" t="s">
        <v>29306</v>
      </c>
      <c r="C8426" s="6" t="s">
        <v>12</v>
      </c>
      <c r="D8426" s="6" t="str">
        <f t="shared" si="131"/>
        <v>un</v>
      </c>
    </row>
    <row r="8427" spans="1:4" x14ac:dyDescent="0.2">
      <c r="A8427" s="6" t="s">
        <v>2340</v>
      </c>
      <c r="B8427" s="6" t="s">
        <v>29307</v>
      </c>
      <c r="C8427" s="6" t="s">
        <v>12</v>
      </c>
      <c r="D8427" s="6" t="str">
        <f t="shared" si="131"/>
        <v>un</v>
      </c>
    </row>
    <row r="8428" spans="1:4" x14ac:dyDescent="0.2">
      <c r="A8428" s="6" t="s">
        <v>15628</v>
      </c>
      <c r="B8428" s="6" t="s">
        <v>29307</v>
      </c>
      <c r="C8428" s="6" t="s">
        <v>12</v>
      </c>
      <c r="D8428" s="6" t="str">
        <f t="shared" si="131"/>
        <v>un</v>
      </c>
    </row>
    <row r="8429" spans="1:4" x14ac:dyDescent="0.2">
      <c r="A8429" s="6" t="s">
        <v>2341</v>
      </c>
      <c r="B8429" s="6" t="s">
        <v>29308</v>
      </c>
      <c r="C8429" s="6" t="s">
        <v>21</v>
      </c>
      <c r="D8429" s="6" t="str">
        <f t="shared" si="131"/>
        <v>m</v>
      </c>
    </row>
    <row r="8430" spans="1:4" x14ac:dyDescent="0.2">
      <c r="A8430" s="6" t="s">
        <v>15629</v>
      </c>
      <c r="B8430" s="6" t="s">
        <v>29308</v>
      </c>
      <c r="C8430" s="6" t="s">
        <v>21</v>
      </c>
      <c r="D8430" s="6" t="str">
        <f t="shared" si="131"/>
        <v>m</v>
      </c>
    </row>
    <row r="8431" spans="1:4" x14ac:dyDescent="0.2">
      <c r="A8431" s="6" t="s">
        <v>2342</v>
      </c>
      <c r="B8431" s="6" t="s">
        <v>29309</v>
      </c>
      <c r="C8431" s="6" t="s">
        <v>21</v>
      </c>
      <c r="D8431" s="6" t="str">
        <f t="shared" si="131"/>
        <v>m</v>
      </c>
    </row>
    <row r="8432" spans="1:4" x14ac:dyDescent="0.2">
      <c r="A8432" s="6" t="s">
        <v>15630</v>
      </c>
      <c r="B8432" s="6" t="s">
        <v>29309</v>
      </c>
      <c r="C8432" s="6" t="s">
        <v>21</v>
      </c>
      <c r="D8432" s="6" t="str">
        <f t="shared" si="131"/>
        <v>m</v>
      </c>
    </row>
    <row r="8433" spans="1:4" x14ac:dyDescent="0.2">
      <c r="A8433" s="6" t="s">
        <v>2343</v>
      </c>
      <c r="B8433" s="6" t="s">
        <v>29310</v>
      </c>
      <c r="C8433" s="6" t="s">
        <v>21</v>
      </c>
      <c r="D8433" s="6" t="str">
        <f t="shared" si="131"/>
        <v>m</v>
      </c>
    </row>
    <row r="8434" spans="1:4" x14ac:dyDescent="0.2">
      <c r="A8434" s="6" t="s">
        <v>15631</v>
      </c>
      <c r="B8434" s="6" t="s">
        <v>29310</v>
      </c>
      <c r="C8434" s="6" t="s">
        <v>21</v>
      </c>
      <c r="D8434" s="6" t="str">
        <f t="shared" si="131"/>
        <v>m</v>
      </c>
    </row>
    <row r="8435" spans="1:4" x14ac:dyDescent="0.2">
      <c r="A8435" s="6" t="s">
        <v>2344</v>
      </c>
      <c r="B8435" s="6" t="s">
        <v>29311</v>
      </c>
      <c r="C8435" s="6" t="s">
        <v>21</v>
      </c>
      <c r="D8435" s="6" t="str">
        <f t="shared" si="131"/>
        <v>m</v>
      </c>
    </row>
    <row r="8436" spans="1:4" x14ac:dyDescent="0.2">
      <c r="A8436" s="6" t="s">
        <v>15632</v>
      </c>
      <c r="B8436" s="6" t="s">
        <v>29311</v>
      </c>
      <c r="C8436" s="6" t="s">
        <v>21</v>
      </c>
      <c r="D8436" s="6" t="str">
        <f t="shared" si="131"/>
        <v>m</v>
      </c>
    </row>
    <row r="8437" spans="1:4" x14ac:dyDescent="0.2">
      <c r="A8437" s="6" t="s">
        <v>2345</v>
      </c>
      <c r="B8437" s="6" t="s">
        <v>29312</v>
      </c>
      <c r="C8437" s="6" t="s">
        <v>21</v>
      </c>
      <c r="D8437" s="6" t="str">
        <f t="shared" si="131"/>
        <v>m</v>
      </c>
    </row>
    <row r="8438" spans="1:4" x14ac:dyDescent="0.2">
      <c r="A8438" s="6" t="s">
        <v>15633</v>
      </c>
      <c r="B8438" s="6" t="s">
        <v>29312</v>
      </c>
      <c r="C8438" s="6" t="s">
        <v>21</v>
      </c>
      <c r="D8438" s="6" t="str">
        <f t="shared" si="131"/>
        <v>m</v>
      </c>
    </row>
    <row r="8439" spans="1:4" x14ac:dyDescent="0.2">
      <c r="A8439" s="6" t="s">
        <v>2346</v>
      </c>
      <c r="B8439" s="6" t="s">
        <v>29313</v>
      </c>
      <c r="C8439" s="6" t="s">
        <v>12</v>
      </c>
      <c r="D8439" s="6" t="str">
        <f t="shared" si="131"/>
        <v>un</v>
      </c>
    </row>
    <row r="8440" spans="1:4" x14ac:dyDescent="0.2">
      <c r="A8440" s="6" t="s">
        <v>15634</v>
      </c>
      <c r="B8440" s="6" t="s">
        <v>29313</v>
      </c>
      <c r="C8440" s="6" t="s">
        <v>12</v>
      </c>
      <c r="D8440" s="6" t="str">
        <f t="shared" si="131"/>
        <v>un</v>
      </c>
    </row>
    <row r="8441" spans="1:4" x14ac:dyDescent="0.2">
      <c r="A8441" s="6" t="s">
        <v>2347</v>
      </c>
      <c r="B8441" s="6" t="s">
        <v>29314</v>
      </c>
      <c r="C8441" s="6" t="s">
        <v>12</v>
      </c>
      <c r="D8441" s="6" t="str">
        <f t="shared" si="131"/>
        <v>un</v>
      </c>
    </row>
    <row r="8442" spans="1:4" x14ac:dyDescent="0.2">
      <c r="A8442" s="6" t="s">
        <v>15635</v>
      </c>
      <c r="B8442" s="6" t="s">
        <v>29314</v>
      </c>
      <c r="C8442" s="6" t="s">
        <v>12</v>
      </c>
      <c r="D8442" s="6" t="str">
        <f t="shared" si="131"/>
        <v>un</v>
      </c>
    </row>
    <row r="8443" spans="1:4" x14ac:dyDescent="0.2">
      <c r="A8443" s="6" t="s">
        <v>2348</v>
      </c>
      <c r="B8443" s="6" t="s">
        <v>29315</v>
      </c>
      <c r="C8443" s="6" t="s">
        <v>12</v>
      </c>
      <c r="D8443" s="6" t="str">
        <f t="shared" si="131"/>
        <v>un</v>
      </c>
    </row>
    <row r="8444" spans="1:4" x14ac:dyDescent="0.2">
      <c r="A8444" s="6" t="s">
        <v>15636</v>
      </c>
      <c r="B8444" s="6" t="s">
        <v>29315</v>
      </c>
      <c r="C8444" s="6" t="s">
        <v>12</v>
      </c>
      <c r="D8444" s="6" t="str">
        <f t="shared" si="131"/>
        <v>un</v>
      </c>
    </row>
    <row r="8445" spans="1:4" x14ac:dyDescent="0.2">
      <c r="A8445" s="6" t="s">
        <v>2349</v>
      </c>
      <c r="B8445" s="6" t="s">
        <v>29316</v>
      </c>
      <c r="C8445" s="6" t="s">
        <v>12</v>
      </c>
      <c r="D8445" s="6" t="str">
        <f t="shared" si="131"/>
        <v>un</v>
      </c>
    </row>
    <row r="8446" spans="1:4" x14ac:dyDescent="0.2">
      <c r="A8446" s="6" t="s">
        <v>15637</v>
      </c>
      <c r="B8446" s="6" t="s">
        <v>29316</v>
      </c>
      <c r="C8446" s="6" t="s">
        <v>12</v>
      </c>
      <c r="D8446" s="6" t="str">
        <f t="shared" si="131"/>
        <v>un</v>
      </c>
    </row>
    <row r="8447" spans="1:4" x14ac:dyDescent="0.2">
      <c r="A8447" s="6" t="s">
        <v>2350</v>
      </c>
      <c r="B8447" s="6" t="s">
        <v>29317</v>
      </c>
      <c r="C8447" s="6" t="s">
        <v>12</v>
      </c>
      <c r="D8447" s="6" t="str">
        <f t="shared" si="131"/>
        <v>un</v>
      </c>
    </row>
    <row r="8448" spans="1:4" x14ac:dyDescent="0.2">
      <c r="A8448" s="6" t="s">
        <v>15638</v>
      </c>
      <c r="B8448" s="6" t="s">
        <v>29317</v>
      </c>
      <c r="C8448" s="6" t="s">
        <v>12</v>
      </c>
      <c r="D8448" s="6" t="str">
        <f t="shared" si="131"/>
        <v>un</v>
      </c>
    </row>
    <row r="8449" spans="1:4" x14ac:dyDescent="0.2">
      <c r="A8449" s="6" t="s">
        <v>2351</v>
      </c>
      <c r="B8449" s="6" t="s">
        <v>29318</v>
      </c>
      <c r="C8449" s="6" t="s">
        <v>12</v>
      </c>
      <c r="D8449" s="6" t="str">
        <f t="shared" si="131"/>
        <v>un</v>
      </c>
    </row>
    <row r="8450" spans="1:4" x14ac:dyDescent="0.2">
      <c r="A8450" s="6" t="s">
        <v>15639</v>
      </c>
      <c r="B8450" s="6" t="s">
        <v>29318</v>
      </c>
      <c r="C8450" s="6" t="s">
        <v>12</v>
      </c>
      <c r="D8450" s="6" t="str">
        <f t="shared" ref="D8450:D8513" si="132">LOWER(C8450)</f>
        <v>un</v>
      </c>
    </row>
    <row r="8451" spans="1:4" x14ac:dyDescent="0.2">
      <c r="A8451" s="6" t="s">
        <v>2352</v>
      </c>
      <c r="B8451" s="6" t="s">
        <v>29319</v>
      </c>
      <c r="C8451" s="6" t="s">
        <v>12</v>
      </c>
      <c r="D8451" s="6" t="str">
        <f t="shared" si="132"/>
        <v>un</v>
      </c>
    </row>
    <row r="8452" spans="1:4" x14ac:dyDescent="0.2">
      <c r="A8452" s="6" t="s">
        <v>15640</v>
      </c>
      <c r="B8452" s="6" t="s">
        <v>29319</v>
      </c>
      <c r="C8452" s="6" t="s">
        <v>12</v>
      </c>
      <c r="D8452" s="6" t="str">
        <f t="shared" si="132"/>
        <v>un</v>
      </c>
    </row>
    <row r="8453" spans="1:4" x14ac:dyDescent="0.2">
      <c r="A8453" s="6" t="s">
        <v>2353</v>
      </c>
      <c r="B8453" s="6" t="s">
        <v>29320</v>
      </c>
      <c r="C8453" s="6" t="s">
        <v>12</v>
      </c>
      <c r="D8453" s="6" t="str">
        <f t="shared" si="132"/>
        <v>un</v>
      </c>
    </row>
    <row r="8454" spans="1:4" x14ac:dyDescent="0.2">
      <c r="A8454" s="6" t="s">
        <v>15641</v>
      </c>
      <c r="B8454" s="6" t="s">
        <v>29320</v>
      </c>
      <c r="C8454" s="6" t="s">
        <v>12</v>
      </c>
      <c r="D8454" s="6" t="str">
        <f t="shared" si="132"/>
        <v>un</v>
      </c>
    </row>
    <row r="8455" spans="1:4" x14ac:dyDescent="0.2">
      <c r="A8455" s="6" t="s">
        <v>2354</v>
      </c>
      <c r="B8455" s="6" t="s">
        <v>29321</v>
      </c>
      <c r="C8455" s="6" t="s">
        <v>12</v>
      </c>
      <c r="D8455" s="6" t="str">
        <f t="shared" si="132"/>
        <v>un</v>
      </c>
    </row>
    <row r="8456" spans="1:4" x14ac:dyDescent="0.2">
      <c r="A8456" s="6" t="s">
        <v>15642</v>
      </c>
      <c r="B8456" s="6" t="s">
        <v>29321</v>
      </c>
      <c r="C8456" s="6" t="s">
        <v>12</v>
      </c>
      <c r="D8456" s="6" t="str">
        <f t="shared" si="132"/>
        <v>un</v>
      </c>
    </row>
    <row r="8457" spans="1:4" x14ac:dyDescent="0.2">
      <c r="A8457" s="6" t="s">
        <v>2355</v>
      </c>
      <c r="B8457" s="6" t="s">
        <v>29322</v>
      </c>
      <c r="C8457" s="6" t="s">
        <v>12</v>
      </c>
      <c r="D8457" s="6" t="str">
        <f t="shared" si="132"/>
        <v>un</v>
      </c>
    </row>
    <row r="8458" spans="1:4" x14ac:dyDescent="0.2">
      <c r="A8458" s="6" t="s">
        <v>15643</v>
      </c>
      <c r="B8458" s="6" t="s">
        <v>29322</v>
      </c>
      <c r="C8458" s="6" t="s">
        <v>12</v>
      </c>
      <c r="D8458" s="6" t="str">
        <f t="shared" si="132"/>
        <v>un</v>
      </c>
    </row>
    <row r="8459" spans="1:4" x14ac:dyDescent="0.2">
      <c r="A8459" s="6" t="s">
        <v>2356</v>
      </c>
      <c r="B8459" s="6" t="s">
        <v>29323</v>
      </c>
      <c r="C8459" s="6" t="s">
        <v>12</v>
      </c>
      <c r="D8459" s="6" t="str">
        <f t="shared" si="132"/>
        <v>un</v>
      </c>
    </row>
    <row r="8460" spans="1:4" x14ac:dyDescent="0.2">
      <c r="A8460" s="6" t="s">
        <v>15644</v>
      </c>
      <c r="B8460" s="6" t="s">
        <v>29323</v>
      </c>
      <c r="C8460" s="6" t="s">
        <v>12</v>
      </c>
      <c r="D8460" s="6" t="str">
        <f t="shared" si="132"/>
        <v>un</v>
      </c>
    </row>
    <row r="8461" spans="1:4" x14ac:dyDescent="0.2">
      <c r="A8461" s="6" t="s">
        <v>2357</v>
      </c>
      <c r="B8461" s="6" t="s">
        <v>29324</v>
      </c>
      <c r="C8461" s="6" t="s">
        <v>12</v>
      </c>
      <c r="D8461" s="6" t="str">
        <f t="shared" si="132"/>
        <v>un</v>
      </c>
    </row>
    <row r="8462" spans="1:4" x14ac:dyDescent="0.2">
      <c r="A8462" s="6" t="s">
        <v>15645</v>
      </c>
      <c r="B8462" s="6" t="s">
        <v>29324</v>
      </c>
      <c r="C8462" s="6" t="s">
        <v>12</v>
      </c>
      <c r="D8462" s="6" t="str">
        <f t="shared" si="132"/>
        <v>un</v>
      </c>
    </row>
    <row r="8463" spans="1:4" x14ac:dyDescent="0.2">
      <c r="A8463" s="6" t="s">
        <v>2358</v>
      </c>
      <c r="B8463" s="6" t="s">
        <v>29325</v>
      </c>
      <c r="C8463" s="6" t="s">
        <v>12</v>
      </c>
      <c r="D8463" s="6" t="str">
        <f t="shared" si="132"/>
        <v>un</v>
      </c>
    </row>
    <row r="8464" spans="1:4" x14ac:dyDescent="0.2">
      <c r="A8464" s="6" t="s">
        <v>15646</v>
      </c>
      <c r="B8464" s="6" t="s">
        <v>29325</v>
      </c>
      <c r="C8464" s="6" t="s">
        <v>12</v>
      </c>
      <c r="D8464" s="6" t="str">
        <f t="shared" si="132"/>
        <v>un</v>
      </c>
    </row>
    <row r="8465" spans="1:4" x14ac:dyDescent="0.2">
      <c r="A8465" s="6" t="s">
        <v>2359</v>
      </c>
      <c r="B8465" s="6" t="s">
        <v>29326</v>
      </c>
      <c r="C8465" s="6" t="s">
        <v>25323</v>
      </c>
      <c r="D8465" s="6" t="str">
        <f t="shared" si="132"/>
        <v>m3</v>
      </c>
    </row>
    <row r="8466" spans="1:4" x14ac:dyDescent="0.2">
      <c r="A8466" s="6" t="s">
        <v>15647</v>
      </c>
      <c r="B8466" s="6" t="s">
        <v>29326</v>
      </c>
      <c r="C8466" s="6" t="s">
        <v>25323</v>
      </c>
      <c r="D8466" s="6" t="str">
        <f t="shared" si="132"/>
        <v>m3</v>
      </c>
    </row>
    <row r="8467" spans="1:4" x14ac:dyDescent="0.2">
      <c r="A8467" s="6" t="s">
        <v>2360</v>
      </c>
      <c r="B8467" s="6" t="s">
        <v>29327</v>
      </c>
      <c r="C8467" s="6" t="s">
        <v>25323</v>
      </c>
      <c r="D8467" s="6" t="str">
        <f t="shared" si="132"/>
        <v>m3</v>
      </c>
    </row>
    <row r="8468" spans="1:4" x14ac:dyDescent="0.2">
      <c r="A8468" s="6" t="s">
        <v>15648</v>
      </c>
      <c r="B8468" s="6" t="s">
        <v>29327</v>
      </c>
      <c r="C8468" s="6" t="s">
        <v>25323</v>
      </c>
      <c r="D8468" s="6" t="str">
        <f t="shared" si="132"/>
        <v>m3</v>
      </c>
    </row>
    <row r="8469" spans="1:4" x14ac:dyDescent="0.2">
      <c r="A8469" s="6" t="s">
        <v>2361</v>
      </c>
      <c r="B8469" s="6" t="s">
        <v>29328</v>
      </c>
      <c r="C8469" s="6" t="s">
        <v>25323</v>
      </c>
      <c r="D8469" s="6" t="str">
        <f t="shared" si="132"/>
        <v>m3</v>
      </c>
    </row>
    <row r="8470" spans="1:4" x14ac:dyDescent="0.2">
      <c r="A8470" s="6" t="s">
        <v>15649</v>
      </c>
      <c r="B8470" s="6" t="s">
        <v>29328</v>
      </c>
      <c r="C8470" s="6" t="s">
        <v>25323</v>
      </c>
      <c r="D8470" s="6" t="str">
        <f t="shared" si="132"/>
        <v>m3</v>
      </c>
    </row>
    <row r="8471" spans="1:4" x14ac:dyDescent="0.2">
      <c r="A8471" s="6" t="s">
        <v>8229</v>
      </c>
      <c r="B8471" s="6" t="s">
        <v>29329</v>
      </c>
      <c r="C8471" s="6" t="s">
        <v>25323</v>
      </c>
      <c r="D8471" s="6" t="str">
        <f t="shared" si="132"/>
        <v>m3</v>
      </c>
    </row>
    <row r="8472" spans="1:4" x14ac:dyDescent="0.2">
      <c r="A8472" s="6" t="s">
        <v>15650</v>
      </c>
      <c r="B8472" s="6" t="s">
        <v>29329</v>
      </c>
      <c r="C8472" s="6" t="s">
        <v>25323</v>
      </c>
      <c r="D8472" s="6" t="str">
        <f t="shared" si="132"/>
        <v>m3</v>
      </c>
    </row>
    <row r="8473" spans="1:4" x14ac:dyDescent="0.2">
      <c r="A8473" s="6" t="s">
        <v>8230</v>
      </c>
      <c r="B8473" s="6" t="s">
        <v>29330</v>
      </c>
      <c r="C8473" s="6" t="s">
        <v>25323</v>
      </c>
      <c r="D8473" s="6" t="str">
        <f t="shared" si="132"/>
        <v>m3</v>
      </c>
    </row>
    <row r="8474" spans="1:4" x14ac:dyDescent="0.2">
      <c r="A8474" s="6" t="s">
        <v>15651</v>
      </c>
      <c r="B8474" s="6" t="s">
        <v>29330</v>
      </c>
      <c r="C8474" s="6" t="s">
        <v>25323</v>
      </c>
      <c r="D8474" s="6" t="str">
        <f t="shared" si="132"/>
        <v>m3</v>
      </c>
    </row>
    <row r="8475" spans="1:4" x14ac:dyDescent="0.2">
      <c r="A8475" s="6" t="s">
        <v>8231</v>
      </c>
      <c r="B8475" s="6" t="s">
        <v>29331</v>
      </c>
      <c r="C8475" s="6" t="s">
        <v>25323</v>
      </c>
      <c r="D8475" s="6" t="str">
        <f t="shared" si="132"/>
        <v>m3</v>
      </c>
    </row>
    <row r="8476" spans="1:4" x14ac:dyDescent="0.2">
      <c r="A8476" s="6" t="s">
        <v>15652</v>
      </c>
      <c r="B8476" s="6" t="s">
        <v>29331</v>
      </c>
      <c r="C8476" s="6" t="s">
        <v>25323</v>
      </c>
      <c r="D8476" s="6" t="str">
        <f t="shared" si="132"/>
        <v>m3</v>
      </c>
    </row>
    <row r="8477" spans="1:4" x14ac:dyDescent="0.2">
      <c r="A8477" s="6" t="s">
        <v>2362</v>
      </c>
      <c r="B8477" s="6" t="s">
        <v>8232</v>
      </c>
      <c r="C8477" s="6" t="s">
        <v>25323</v>
      </c>
      <c r="D8477" s="6" t="str">
        <f t="shared" si="132"/>
        <v>m3</v>
      </c>
    </row>
    <row r="8478" spans="1:4" x14ac:dyDescent="0.2">
      <c r="A8478" s="6" t="s">
        <v>15653</v>
      </c>
      <c r="B8478" s="6" t="s">
        <v>8232</v>
      </c>
      <c r="C8478" s="6" t="s">
        <v>25323</v>
      </c>
      <c r="D8478" s="6" t="str">
        <f t="shared" si="132"/>
        <v>m3</v>
      </c>
    </row>
    <row r="8479" spans="1:4" x14ac:dyDescent="0.2">
      <c r="A8479" s="6" t="s">
        <v>2363</v>
      </c>
      <c r="B8479" s="6" t="s">
        <v>8233</v>
      </c>
      <c r="C8479" s="6" t="s">
        <v>25323</v>
      </c>
      <c r="D8479" s="6" t="str">
        <f t="shared" si="132"/>
        <v>m3</v>
      </c>
    </row>
    <row r="8480" spans="1:4" x14ac:dyDescent="0.2">
      <c r="A8480" s="6" t="s">
        <v>15654</v>
      </c>
      <c r="B8480" s="6" t="s">
        <v>8233</v>
      </c>
      <c r="C8480" s="6" t="s">
        <v>25323</v>
      </c>
      <c r="D8480" s="6" t="str">
        <f t="shared" si="132"/>
        <v>m3</v>
      </c>
    </row>
    <row r="8481" spans="1:4" x14ac:dyDescent="0.2">
      <c r="A8481" s="6" t="s">
        <v>2364</v>
      </c>
      <c r="B8481" s="6" t="s">
        <v>2365</v>
      </c>
      <c r="C8481" s="6" t="s">
        <v>25323</v>
      </c>
      <c r="D8481" s="6" t="str">
        <f t="shared" si="132"/>
        <v>m3</v>
      </c>
    </row>
    <row r="8482" spans="1:4" x14ac:dyDescent="0.2">
      <c r="A8482" s="6" t="s">
        <v>15655</v>
      </c>
      <c r="B8482" s="6" t="s">
        <v>2365</v>
      </c>
      <c r="C8482" s="6" t="s">
        <v>25323</v>
      </c>
      <c r="D8482" s="6" t="str">
        <f t="shared" si="132"/>
        <v>m3</v>
      </c>
    </row>
    <row r="8483" spans="1:4" x14ac:dyDescent="0.2">
      <c r="A8483" s="6" t="s">
        <v>2366</v>
      </c>
      <c r="B8483" s="6" t="s">
        <v>2367</v>
      </c>
      <c r="C8483" s="6" t="s">
        <v>25323</v>
      </c>
      <c r="D8483" s="6" t="str">
        <f t="shared" si="132"/>
        <v>m3</v>
      </c>
    </row>
    <row r="8484" spans="1:4" x14ac:dyDescent="0.2">
      <c r="A8484" s="6" t="s">
        <v>15656</v>
      </c>
      <c r="B8484" s="6" t="s">
        <v>2367</v>
      </c>
      <c r="C8484" s="6" t="s">
        <v>25323</v>
      </c>
      <c r="D8484" s="6" t="str">
        <f t="shared" si="132"/>
        <v>m3</v>
      </c>
    </row>
    <row r="8485" spans="1:4" x14ac:dyDescent="0.2">
      <c r="A8485" s="6" t="s">
        <v>2368</v>
      </c>
      <c r="B8485" s="6" t="s">
        <v>29332</v>
      </c>
      <c r="C8485" s="6" t="s">
        <v>25323</v>
      </c>
      <c r="D8485" s="6" t="str">
        <f t="shared" si="132"/>
        <v>m3</v>
      </c>
    </row>
    <row r="8486" spans="1:4" x14ac:dyDescent="0.2">
      <c r="A8486" s="6" t="s">
        <v>15657</v>
      </c>
      <c r="B8486" s="6" t="s">
        <v>29332</v>
      </c>
      <c r="C8486" s="6" t="s">
        <v>25323</v>
      </c>
      <c r="D8486" s="6" t="str">
        <f t="shared" si="132"/>
        <v>m3</v>
      </c>
    </row>
    <row r="8487" spans="1:4" x14ac:dyDescent="0.2">
      <c r="A8487" s="6" t="s">
        <v>2369</v>
      </c>
      <c r="B8487" s="6" t="s">
        <v>29333</v>
      </c>
      <c r="C8487" s="6" t="s">
        <v>25323</v>
      </c>
      <c r="D8487" s="6" t="str">
        <f t="shared" si="132"/>
        <v>m3</v>
      </c>
    </row>
    <row r="8488" spans="1:4" x14ac:dyDescent="0.2">
      <c r="A8488" s="6" t="s">
        <v>15658</v>
      </c>
      <c r="B8488" s="6" t="s">
        <v>29333</v>
      </c>
      <c r="C8488" s="6" t="s">
        <v>25323</v>
      </c>
      <c r="D8488" s="6" t="str">
        <f t="shared" si="132"/>
        <v>m3</v>
      </c>
    </row>
    <row r="8489" spans="1:4" x14ac:dyDescent="0.2">
      <c r="A8489" s="6" t="s">
        <v>2370</v>
      </c>
      <c r="B8489" s="6" t="s">
        <v>29334</v>
      </c>
      <c r="C8489" s="6" t="s">
        <v>25323</v>
      </c>
      <c r="D8489" s="6" t="str">
        <f t="shared" si="132"/>
        <v>m3</v>
      </c>
    </row>
    <row r="8490" spans="1:4" x14ac:dyDescent="0.2">
      <c r="A8490" s="6" t="s">
        <v>15659</v>
      </c>
      <c r="B8490" s="6" t="s">
        <v>29334</v>
      </c>
      <c r="C8490" s="6" t="s">
        <v>25323</v>
      </c>
      <c r="D8490" s="6" t="str">
        <f t="shared" si="132"/>
        <v>m3</v>
      </c>
    </row>
    <row r="8491" spans="1:4" x14ac:dyDescent="0.2">
      <c r="A8491" s="6" t="s">
        <v>2371</v>
      </c>
      <c r="B8491" s="6" t="s">
        <v>29335</v>
      </c>
      <c r="C8491" s="6" t="s">
        <v>25323</v>
      </c>
      <c r="D8491" s="6" t="str">
        <f t="shared" si="132"/>
        <v>m3</v>
      </c>
    </row>
    <row r="8492" spans="1:4" x14ac:dyDescent="0.2">
      <c r="A8492" s="6" t="s">
        <v>15660</v>
      </c>
      <c r="B8492" s="6" t="s">
        <v>29335</v>
      </c>
      <c r="C8492" s="6" t="s">
        <v>25323</v>
      </c>
      <c r="D8492" s="6" t="str">
        <f t="shared" si="132"/>
        <v>m3</v>
      </c>
    </row>
    <row r="8493" spans="1:4" x14ac:dyDescent="0.2">
      <c r="A8493" s="6" t="s">
        <v>2372</v>
      </c>
      <c r="B8493" s="6" t="s">
        <v>29336</v>
      </c>
      <c r="C8493" s="6" t="s">
        <v>25323</v>
      </c>
      <c r="D8493" s="6" t="str">
        <f t="shared" si="132"/>
        <v>m3</v>
      </c>
    </row>
    <row r="8494" spans="1:4" x14ac:dyDescent="0.2">
      <c r="A8494" s="6" t="s">
        <v>15661</v>
      </c>
      <c r="B8494" s="6" t="s">
        <v>29336</v>
      </c>
      <c r="C8494" s="6" t="s">
        <v>25323</v>
      </c>
      <c r="D8494" s="6" t="str">
        <f t="shared" si="132"/>
        <v>m3</v>
      </c>
    </row>
    <row r="8495" spans="1:4" x14ac:dyDescent="0.2">
      <c r="A8495" s="6" t="s">
        <v>2373</v>
      </c>
      <c r="B8495" s="6" t="s">
        <v>29337</v>
      </c>
      <c r="C8495" s="6" t="s">
        <v>25323</v>
      </c>
      <c r="D8495" s="6" t="str">
        <f t="shared" si="132"/>
        <v>m3</v>
      </c>
    </row>
    <row r="8496" spans="1:4" x14ac:dyDescent="0.2">
      <c r="A8496" s="6" t="s">
        <v>15662</v>
      </c>
      <c r="B8496" s="6" t="s">
        <v>29337</v>
      </c>
      <c r="C8496" s="6" t="s">
        <v>25323</v>
      </c>
      <c r="D8496" s="6" t="str">
        <f t="shared" si="132"/>
        <v>m3</v>
      </c>
    </row>
    <row r="8497" spans="1:4" x14ac:dyDescent="0.2">
      <c r="A8497" s="6" t="s">
        <v>2374</v>
      </c>
      <c r="B8497" s="6" t="s">
        <v>29338</v>
      </c>
      <c r="C8497" s="6" t="s">
        <v>25323</v>
      </c>
      <c r="D8497" s="6" t="str">
        <f t="shared" si="132"/>
        <v>m3</v>
      </c>
    </row>
    <row r="8498" spans="1:4" x14ac:dyDescent="0.2">
      <c r="A8498" s="6" t="s">
        <v>15663</v>
      </c>
      <c r="B8498" s="6" t="s">
        <v>29338</v>
      </c>
      <c r="C8498" s="6" t="s">
        <v>25323</v>
      </c>
      <c r="D8498" s="6" t="str">
        <f t="shared" si="132"/>
        <v>m3</v>
      </c>
    </row>
    <row r="8499" spans="1:4" x14ac:dyDescent="0.2">
      <c r="A8499" s="6" t="s">
        <v>2375</v>
      </c>
      <c r="B8499" s="6" t="s">
        <v>29339</v>
      </c>
      <c r="C8499" s="6" t="s">
        <v>25323</v>
      </c>
      <c r="D8499" s="6" t="str">
        <f t="shared" si="132"/>
        <v>m3</v>
      </c>
    </row>
    <row r="8500" spans="1:4" x14ac:dyDescent="0.2">
      <c r="A8500" s="6" t="s">
        <v>15664</v>
      </c>
      <c r="B8500" s="6" t="s">
        <v>29339</v>
      </c>
      <c r="C8500" s="6" t="s">
        <v>25323</v>
      </c>
      <c r="D8500" s="6" t="str">
        <f t="shared" si="132"/>
        <v>m3</v>
      </c>
    </row>
    <row r="8501" spans="1:4" x14ac:dyDescent="0.2">
      <c r="A8501" s="6" t="s">
        <v>2376</v>
      </c>
      <c r="B8501" s="6" t="s">
        <v>29340</v>
      </c>
      <c r="C8501" s="6" t="s">
        <v>25323</v>
      </c>
      <c r="D8501" s="6" t="str">
        <f t="shared" si="132"/>
        <v>m3</v>
      </c>
    </row>
    <row r="8502" spans="1:4" x14ac:dyDescent="0.2">
      <c r="A8502" s="6" t="s">
        <v>15665</v>
      </c>
      <c r="B8502" s="6" t="s">
        <v>29340</v>
      </c>
      <c r="C8502" s="6" t="s">
        <v>25323</v>
      </c>
      <c r="D8502" s="6" t="str">
        <f t="shared" si="132"/>
        <v>m3</v>
      </c>
    </row>
    <row r="8503" spans="1:4" x14ac:dyDescent="0.2">
      <c r="A8503" s="6" t="s">
        <v>2377</v>
      </c>
      <c r="B8503" s="6" t="s">
        <v>29341</v>
      </c>
      <c r="C8503" s="6" t="s">
        <v>25323</v>
      </c>
      <c r="D8503" s="6" t="str">
        <f t="shared" si="132"/>
        <v>m3</v>
      </c>
    </row>
    <row r="8504" spans="1:4" x14ac:dyDescent="0.2">
      <c r="A8504" s="6" t="s">
        <v>15666</v>
      </c>
      <c r="B8504" s="6" t="s">
        <v>29341</v>
      </c>
      <c r="C8504" s="6" t="s">
        <v>25323</v>
      </c>
      <c r="D8504" s="6" t="str">
        <f t="shared" si="132"/>
        <v>m3</v>
      </c>
    </row>
    <row r="8505" spans="1:4" x14ac:dyDescent="0.2">
      <c r="A8505" s="6" t="s">
        <v>2378</v>
      </c>
      <c r="B8505" s="6" t="s">
        <v>29342</v>
      </c>
      <c r="C8505" s="6" t="s">
        <v>25323</v>
      </c>
      <c r="D8505" s="6" t="str">
        <f t="shared" si="132"/>
        <v>m3</v>
      </c>
    </row>
    <row r="8506" spans="1:4" x14ac:dyDescent="0.2">
      <c r="A8506" s="6" t="s">
        <v>15667</v>
      </c>
      <c r="B8506" s="6" t="s">
        <v>29342</v>
      </c>
      <c r="C8506" s="6" t="s">
        <v>25323</v>
      </c>
      <c r="D8506" s="6" t="str">
        <f t="shared" si="132"/>
        <v>m3</v>
      </c>
    </row>
    <row r="8507" spans="1:4" x14ac:dyDescent="0.2">
      <c r="A8507" s="6" t="s">
        <v>2379</v>
      </c>
      <c r="B8507" s="6" t="s">
        <v>29343</v>
      </c>
      <c r="C8507" s="6" t="s">
        <v>25323</v>
      </c>
      <c r="D8507" s="6" t="str">
        <f t="shared" si="132"/>
        <v>m3</v>
      </c>
    </row>
    <row r="8508" spans="1:4" x14ac:dyDescent="0.2">
      <c r="A8508" s="6" t="s">
        <v>15668</v>
      </c>
      <c r="B8508" s="6" t="s">
        <v>29343</v>
      </c>
      <c r="C8508" s="6" t="s">
        <v>25323</v>
      </c>
      <c r="D8508" s="6" t="str">
        <f t="shared" si="132"/>
        <v>m3</v>
      </c>
    </row>
    <row r="8509" spans="1:4" x14ac:dyDescent="0.2">
      <c r="A8509" s="6" t="s">
        <v>2380</v>
      </c>
      <c r="B8509" s="6" t="s">
        <v>29344</v>
      </c>
      <c r="C8509" s="6" t="s">
        <v>25323</v>
      </c>
      <c r="D8509" s="6" t="str">
        <f t="shared" si="132"/>
        <v>m3</v>
      </c>
    </row>
    <row r="8510" spans="1:4" x14ac:dyDescent="0.2">
      <c r="A8510" s="6" t="s">
        <v>15669</v>
      </c>
      <c r="B8510" s="6" t="s">
        <v>29344</v>
      </c>
      <c r="C8510" s="6" t="s">
        <v>25323</v>
      </c>
      <c r="D8510" s="6" t="str">
        <f t="shared" si="132"/>
        <v>m3</v>
      </c>
    </row>
    <row r="8511" spans="1:4" x14ac:dyDescent="0.2">
      <c r="A8511" s="6" t="s">
        <v>2381</v>
      </c>
      <c r="B8511" s="6" t="s">
        <v>29345</v>
      </c>
      <c r="C8511" s="6" t="s">
        <v>25323</v>
      </c>
      <c r="D8511" s="6" t="str">
        <f t="shared" si="132"/>
        <v>m3</v>
      </c>
    </row>
    <row r="8512" spans="1:4" x14ac:dyDescent="0.2">
      <c r="A8512" s="6" t="s">
        <v>15670</v>
      </c>
      <c r="B8512" s="6" t="s">
        <v>29345</v>
      </c>
      <c r="C8512" s="6" t="s">
        <v>25323</v>
      </c>
      <c r="D8512" s="6" t="str">
        <f t="shared" si="132"/>
        <v>m3</v>
      </c>
    </row>
    <row r="8513" spans="1:4" x14ac:dyDescent="0.2">
      <c r="A8513" s="6" t="s">
        <v>2382</v>
      </c>
      <c r="B8513" s="6" t="s">
        <v>29346</v>
      </c>
      <c r="C8513" s="6" t="s">
        <v>25323</v>
      </c>
      <c r="D8513" s="6" t="str">
        <f t="shared" si="132"/>
        <v>m3</v>
      </c>
    </row>
    <row r="8514" spans="1:4" x14ac:dyDescent="0.2">
      <c r="A8514" s="6" t="s">
        <v>15671</v>
      </c>
      <c r="B8514" s="6" t="s">
        <v>29346</v>
      </c>
      <c r="C8514" s="6" t="s">
        <v>25323</v>
      </c>
      <c r="D8514" s="6" t="str">
        <f t="shared" ref="D8514:D8577" si="133">LOWER(C8514)</f>
        <v>m3</v>
      </c>
    </row>
    <row r="8515" spans="1:4" x14ac:dyDescent="0.2">
      <c r="A8515" s="6" t="s">
        <v>2383</v>
      </c>
      <c r="B8515" s="6" t="s">
        <v>29347</v>
      </c>
      <c r="C8515" s="6" t="s">
        <v>25323</v>
      </c>
      <c r="D8515" s="6" t="str">
        <f t="shared" si="133"/>
        <v>m3</v>
      </c>
    </row>
    <row r="8516" spans="1:4" x14ac:dyDescent="0.2">
      <c r="A8516" s="6" t="s">
        <v>15672</v>
      </c>
      <c r="B8516" s="6" t="s">
        <v>29347</v>
      </c>
      <c r="C8516" s="6" t="s">
        <v>25323</v>
      </c>
      <c r="D8516" s="6" t="str">
        <f t="shared" si="133"/>
        <v>m3</v>
      </c>
    </row>
    <row r="8517" spans="1:4" x14ac:dyDescent="0.2">
      <c r="A8517" s="6" t="s">
        <v>2384</v>
      </c>
      <c r="B8517" s="6" t="s">
        <v>29348</v>
      </c>
      <c r="C8517" s="6" t="s">
        <v>25323</v>
      </c>
      <c r="D8517" s="6" t="str">
        <f t="shared" si="133"/>
        <v>m3</v>
      </c>
    </row>
    <row r="8518" spans="1:4" x14ac:dyDescent="0.2">
      <c r="A8518" s="6" t="s">
        <v>15673</v>
      </c>
      <c r="B8518" s="6" t="s">
        <v>29348</v>
      </c>
      <c r="C8518" s="6" t="s">
        <v>25323</v>
      </c>
      <c r="D8518" s="6" t="str">
        <f t="shared" si="133"/>
        <v>m3</v>
      </c>
    </row>
    <row r="8519" spans="1:4" x14ac:dyDescent="0.2">
      <c r="A8519" s="6" t="s">
        <v>2385</v>
      </c>
      <c r="B8519" s="6" t="s">
        <v>29349</v>
      </c>
      <c r="C8519" s="6" t="s">
        <v>25323</v>
      </c>
      <c r="D8519" s="6" t="str">
        <f t="shared" si="133"/>
        <v>m3</v>
      </c>
    </row>
    <row r="8520" spans="1:4" x14ac:dyDescent="0.2">
      <c r="A8520" s="6" t="s">
        <v>15674</v>
      </c>
      <c r="B8520" s="6" t="s">
        <v>29349</v>
      </c>
      <c r="C8520" s="6" t="s">
        <v>25323</v>
      </c>
      <c r="D8520" s="6" t="str">
        <f t="shared" si="133"/>
        <v>m3</v>
      </c>
    </row>
    <row r="8521" spans="1:4" x14ac:dyDescent="0.2">
      <c r="A8521" s="6" t="s">
        <v>2386</v>
      </c>
      <c r="B8521" s="6" t="s">
        <v>29350</v>
      </c>
      <c r="C8521" s="6" t="s">
        <v>25323</v>
      </c>
      <c r="D8521" s="6" t="str">
        <f t="shared" si="133"/>
        <v>m3</v>
      </c>
    </row>
    <row r="8522" spans="1:4" x14ac:dyDescent="0.2">
      <c r="A8522" s="6" t="s">
        <v>15675</v>
      </c>
      <c r="B8522" s="6" t="s">
        <v>29350</v>
      </c>
      <c r="C8522" s="6" t="s">
        <v>25323</v>
      </c>
      <c r="D8522" s="6" t="str">
        <f t="shared" si="133"/>
        <v>m3</v>
      </c>
    </row>
    <row r="8523" spans="1:4" x14ac:dyDescent="0.2">
      <c r="A8523" s="6" t="s">
        <v>2387</v>
      </c>
      <c r="B8523" s="6" t="s">
        <v>29351</v>
      </c>
      <c r="C8523" s="6" t="s">
        <v>25323</v>
      </c>
      <c r="D8523" s="6" t="str">
        <f t="shared" si="133"/>
        <v>m3</v>
      </c>
    </row>
    <row r="8524" spans="1:4" x14ac:dyDescent="0.2">
      <c r="A8524" s="6" t="s">
        <v>15676</v>
      </c>
      <c r="B8524" s="6" t="s">
        <v>29351</v>
      </c>
      <c r="C8524" s="6" t="s">
        <v>25323</v>
      </c>
      <c r="D8524" s="6" t="str">
        <f t="shared" si="133"/>
        <v>m3</v>
      </c>
    </row>
    <row r="8525" spans="1:4" x14ac:dyDescent="0.2">
      <c r="A8525" s="6" t="s">
        <v>2388</v>
      </c>
      <c r="B8525" s="6" t="s">
        <v>29352</v>
      </c>
      <c r="C8525" s="6" t="s">
        <v>25323</v>
      </c>
      <c r="D8525" s="6" t="str">
        <f t="shared" si="133"/>
        <v>m3</v>
      </c>
    </row>
    <row r="8526" spans="1:4" x14ac:dyDescent="0.2">
      <c r="A8526" s="6" t="s">
        <v>15677</v>
      </c>
      <c r="B8526" s="6" t="s">
        <v>29352</v>
      </c>
      <c r="C8526" s="6" t="s">
        <v>25323</v>
      </c>
      <c r="D8526" s="6" t="str">
        <f t="shared" si="133"/>
        <v>m3</v>
      </c>
    </row>
    <row r="8527" spans="1:4" x14ac:dyDescent="0.2">
      <c r="A8527" s="6" t="s">
        <v>2389</v>
      </c>
      <c r="B8527" s="6" t="s">
        <v>29353</v>
      </c>
      <c r="C8527" s="6" t="s">
        <v>25323</v>
      </c>
      <c r="D8527" s="6" t="str">
        <f t="shared" si="133"/>
        <v>m3</v>
      </c>
    </row>
    <row r="8528" spans="1:4" x14ac:dyDescent="0.2">
      <c r="A8528" s="6" t="s">
        <v>15678</v>
      </c>
      <c r="B8528" s="6" t="s">
        <v>29353</v>
      </c>
      <c r="C8528" s="6" t="s">
        <v>25323</v>
      </c>
      <c r="D8528" s="6" t="str">
        <f t="shared" si="133"/>
        <v>m3</v>
      </c>
    </row>
    <row r="8529" spans="1:4" x14ac:dyDescent="0.2">
      <c r="A8529" s="6" t="s">
        <v>2390</v>
      </c>
      <c r="B8529" s="6" t="s">
        <v>29354</v>
      </c>
      <c r="C8529" s="6" t="s">
        <v>25323</v>
      </c>
      <c r="D8529" s="6" t="str">
        <f t="shared" si="133"/>
        <v>m3</v>
      </c>
    </row>
    <row r="8530" spans="1:4" x14ac:dyDescent="0.2">
      <c r="A8530" s="6" t="s">
        <v>15679</v>
      </c>
      <c r="B8530" s="6" t="s">
        <v>29354</v>
      </c>
      <c r="C8530" s="6" t="s">
        <v>25323</v>
      </c>
      <c r="D8530" s="6" t="str">
        <f t="shared" si="133"/>
        <v>m3</v>
      </c>
    </row>
    <row r="8531" spans="1:4" x14ac:dyDescent="0.2">
      <c r="A8531" s="6" t="s">
        <v>2391</v>
      </c>
      <c r="B8531" s="6" t="s">
        <v>29355</v>
      </c>
      <c r="C8531" s="6" t="s">
        <v>25323</v>
      </c>
      <c r="D8531" s="6" t="str">
        <f t="shared" si="133"/>
        <v>m3</v>
      </c>
    </row>
    <row r="8532" spans="1:4" x14ac:dyDescent="0.2">
      <c r="A8532" s="6" t="s">
        <v>15680</v>
      </c>
      <c r="B8532" s="6" t="s">
        <v>29355</v>
      </c>
      <c r="C8532" s="6" t="s">
        <v>25323</v>
      </c>
      <c r="D8532" s="6" t="str">
        <f t="shared" si="133"/>
        <v>m3</v>
      </c>
    </row>
    <row r="8533" spans="1:4" x14ac:dyDescent="0.2">
      <c r="A8533" s="6" t="s">
        <v>2392</v>
      </c>
      <c r="B8533" s="6" t="s">
        <v>29356</v>
      </c>
      <c r="C8533" s="6" t="s">
        <v>25323</v>
      </c>
      <c r="D8533" s="6" t="str">
        <f t="shared" si="133"/>
        <v>m3</v>
      </c>
    </row>
    <row r="8534" spans="1:4" x14ac:dyDescent="0.2">
      <c r="A8534" s="6" t="s">
        <v>15681</v>
      </c>
      <c r="B8534" s="6" t="s">
        <v>29356</v>
      </c>
      <c r="C8534" s="6" t="s">
        <v>25323</v>
      </c>
      <c r="D8534" s="6" t="str">
        <f t="shared" si="133"/>
        <v>m3</v>
      </c>
    </row>
    <row r="8535" spans="1:4" x14ac:dyDescent="0.2">
      <c r="A8535" s="6" t="s">
        <v>2393</v>
      </c>
      <c r="B8535" s="6" t="s">
        <v>29357</v>
      </c>
      <c r="C8535" s="6" t="s">
        <v>25323</v>
      </c>
      <c r="D8535" s="6" t="str">
        <f t="shared" si="133"/>
        <v>m3</v>
      </c>
    </row>
    <row r="8536" spans="1:4" x14ac:dyDescent="0.2">
      <c r="A8536" s="6" t="s">
        <v>15682</v>
      </c>
      <c r="B8536" s="6" t="s">
        <v>29357</v>
      </c>
      <c r="C8536" s="6" t="s">
        <v>25323</v>
      </c>
      <c r="D8536" s="6" t="str">
        <f t="shared" si="133"/>
        <v>m3</v>
      </c>
    </row>
    <row r="8537" spans="1:4" x14ac:dyDescent="0.2">
      <c r="A8537" s="6" t="s">
        <v>8234</v>
      </c>
      <c r="B8537" s="6" t="s">
        <v>29358</v>
      </c>
      <c r="C8537" s="6" t="s">
        <v>25323</v>
      </c>
      <c r="D8537" s="6" t="str">
        <f t="shared" si="133"/>
        <v>m3</v>
      </c>
    </row>
    <row r="8538" spans="1:4" x14ac:dyDescent="0.2">
      <c r="A8538" s="6" t="s">
        <v>15683</v>
      </c>
      <c r="B8538" s="6" t="s">
        <v>29358</v>
      </c>
      <c r="C8538" s="6" t="s">
        <v>25323</v>
      </c>
      <c r="D8538" s="6" t="str">
        <f t="shared" si="133"/>
        <v>m3</v>
      </c>
    </row>
    <row r="8539" spans="1:4" x14ac:dyDescent="0.2">
      <c r="A8539" s="6" t="s">
        <v>2394</v>
      </c>
      <c r="B8539" s="6" t="s">
        <v>29359</v>
      </c>
      <c r="C8539" s="6" t="s">
        <v>25323</v>
      </c>
      <c r="D8539" s="6" t="str">
        <f t="shared" si="133"/>
        <v>m3</v>
      </c>
    </row>
    <row r="8540" spans="1:4" x14ac:dyDescent="0.2">
      <c r="A8540" s="6" t="s">
        <v>15684</v>
      </c>
      <c r="B8540" s="6" t="s">
        <v>29359</v>
      </c>
      <c r="C8540" s="6" t="s">
        <v>25323</v>
      </c>
      <c r="D8540" s="6" t="str">
        <f t="shared" si="133"/>
        <v>m3</v>
      </c>
    </row>
    <row r="8541" spans="1:4" x14ac:dyDescent="0.2">
      <c r="A8541" s="6" t="s">
        <v>2395</v>
      </c>
      <c r="B8541" s="6" t="s">
        <v>29360</v>
      </c>
      <c r="C8541" s="6" t="s">
        <v>25323</v>
      </c>
      <c r="D8541" s="6" t="str">
        <f t="shared" si="133"/>
        <v>m3</v>
      </c>
    </row>
    <row r="8542" spans="1:4" x14ac:dyDescent="0.2">
      <c r="A8542" s="6" t="s">
        <v>15685</v>
      </c>
      <c r="B8542" s="6" t="s">
        <v>29360</v>
      </c>
      <c r="C8542" s="6" t="s">
        <v>25323</v>
      </c>
      <c r="D8542" s="6" t="str">
        <f t="shared" si="133"/>
        <v>m3</v>
      </c>
    </row>
    <row r="8543" spans="1:4" x14ac:dyDescent="0.2">
      <c r="A8543" s="6" t="s">
        <v>2396</v>
      </c>
      <c r="B8543" s="6" t="s">
        <v>29361</v>
      </c>
      <c r="C8543" s="6" t="s">
        <v>25323</v>
      </c>
      <c r="D8543" s="6" t="str">
        <f t="shared" si="133"/>
        <v>m3</v>
      </c>
    </row>
    <row r="8544" spans="1:4" x14ac:dyDescent="0.2">
      <c r="A8544" s="6" t="s">
        <v>15686</v>
      </c>
      <c r="B8544" s="6" t="s">
        <v>29361</v>
      </c>
      <c r="C8544" s="6" t="s">
        <v>25323</v>
      </c>
      <c r="D8544" s="6" t="str">
        <f t="shared" si="133"/>
        <v>m3</v>
      </c>
    </row>
    <row r="8545" spans="1:4" x14ac:dyDescent="0.2">
      <c r="A8545" s="6" t="s">
        <v>2397</v>
      </c>
      <c r="B8545" s="6" t="s">
        <v>29362</v>
      </c>
      <c r="C8545" s="6" t="s">
        <v>25323</v>
      </c>
      <c r="D8545" s="6" t="str">
        <f t="shared" si="133"/>
        <v>m3</v>
      </c>
    </row>
    <row r="8546" spans="1:4" x14ac:dyDescent="0.2">
      <c r="A8546" s="6" t="s">
        <v>15687</v>
      </c>
      <c r="B8546" s="6" t="s">
        <v>29362</v>
      </c>
      <c r="C8546" s="6" t="s">
        <v>25323</v>
      </c>
      <c r="D8546" s="6" t="str">
        <f t="shared" si="133"/>
        <v>m3</v>
      </c>
    </row>
    <row r="8547" spans="1:4" x14ac:dyDescent="0.2">
      <c r="A8547" s="6" t="s">
        <v>2398</v>
      </c>
      <c r="B8547" s="6" t="s">
        <v>29363</v>
      </c>
      <c r="C8547" s="6" t="s">
        <v>25323</v>
      </c>
      <c r="D8547" s="6" t="str">
        <f t="shared" si="133"/>
        <v>m3</v>
      </c>
    </row>
    <row r="8548" spans="1:4" x14ac:dyDescent="0.2">
      <c r="A8548" s="6" t="s">
        <v>15688</v>
      </c>
      <c r="B8548" s="6" t="s">
        <v>29363</v>
      </c>
      <c r="C8548" s="6" t="s">
        <v>25323</v>
      </c>
      <c r="D8548" s="6" t="str">
        <f t="shared" si="133"/>
        <v>m3</v>
      </c>
    </row>
    <row r="8549" spans="1:4" x14ac:dyDescent="0.2">
      <c r="A8549" s="6" t="s">
        <v>2399</v>
      </c>
      <c r="B8549" s="6" t="s">
        <v>29364</v>
      </c>
      <c r="C8549" s="6" t="s">
        <v>25323</v>
      </c>
      <c r="D8549" s="6" t="str">
        <f t="shared" si="133"/>
        <v>m3</v>
      </c>
    </row>
    <row r="8550" spans="1:4" x14ac:dyDescent="0.2">
      <c r="A8550" s="6" t="s">
        <v>15689</v>
      </c>
      <c r="B8550" s="6" t="s">
        <v>29364</v>
      </c>
      <c r="C8550" s="6" t="s">
        <v>25323</v>
      </c>
      <c r="D8550" s="6" t="str">
        <f t="shared" si="133"/>
        <v>m3</v>
      </c>
    </row>
    <row r="8551" spans="1:4" x14ac:dyDescent="0.2">
      <c r="A8551" s="6" t="s">
        <v>2400</v>
      </c>
      <c r="B8551" s="6" t="s">
        <v>29365</v>
      </c>
      <c r="C8551" s="6" t="s">
        <v>25323</v>
      </c>
      <c r="D8551" s="6" t="str">
        <f t="shared" si="133"/>
        <v>m3</v>
      </c>
    </row>
    <row r="8552" spans="1:4" x14ac:dyDescent="0.2">
      <c r="A8552" s="6" t="s">
        <v>15690</v>
      </c>
      <c r="B8552" s="6" t="s">
        <v>29365</v>
      </c>
      <c r="C8552" s="6" t="s">
        <v>25323</v>
      </c>
      <c r="D8552" s="6" t="str">
        <f t="shared" si="133"/>
        <v>m3</v>
      </c>
    </row>
    <row r="8553" spans="1:4" x14ac:dyDescent="0.2">
      <c r="A8553" s="6" t="s">
        <v>2401</v>
      </c>
      <c r="B8553" s="6" t="s">
        <v>29366</v>
      </c>
      <c r="C8553" s="6" t="s">
        <v>25323</v>
      </c>
      <c r="D8553" s="6" t="str">
        <f t="shared" si="133"/>
        <v>m3</v>
      </c>
    </row>
    <row r="8554" spans="1:4" x14ac:dyDescent="0.2">
      <c r="A8554" s="6" t="s">
        <v>15691</v>
      </c>
      <c r="B8554" s="6" t="s">
        <v>29366</v>
      </c>
      <c r="C8554" s="6" t="s">
        <v>25323</v>
      </c>
      <c r="D8554" s="6" t="str">
        <f t="shared" si="133"/>
        <v>m3</v>
      </c>
    </row>
    <row r="8555" spans="1:4" x14ac:dyDescent="0.2">
      <c r="A8555" s="6" t="s">
        <v>2402</v>
      </c>
      <c r="B8555" s="6" t="s">
        <v>29367</v>
      </c>
      <c r="C8555" s="6" t="s">
        <v>25323</v>
      </c>
      <c r="D8555" s="6" t="str">
        <f t="shared" si="133"/>
        <v>m3</v>
      </c>
    </row>
    <row r="8556" spans="1:4" x14ac:dyDescent="0.2">
      <c r="A8556" s="6" t="s">
        <v>15692</v>
      </c>
      <c r="B8556" s="6" t="s">
        <v>29367</v>
      </c>
      <c r="C8556" s="6" t="s">
        <v>25323</v>
      </c>
      <c r="D8556" s="6" t="str">
        <f t="shared" si="133"/>
        <v>m3</v>
      </c>
    </row>
    <row r="8557" spans="1:4" x14ac:dyDescent="0.2">
      <c r="A8557" s="6" t="s">
        <v>2403</v>
      </c>
      <c r="B8557" s="6" t="s">
        <v>29368</v>
      </c>
      <c r="C8557" s="6" t="s">
        <v>25323</v>
      </c>
      <c r="D8557" s="6" t="str">
        <f t="shared" si="133"/>
        <v>m3</v>
      </c>
    </row>
    <row r="8558" spans="1:4" x14ac:dyDescent="0.2">
      <c r="A8558" s="6" t="s">
        <v>15693</v>
      </c>
      <c r="B8558" s="6" t="s">
        <v>29368</v>
      </c>
      <c r="C8558" s="6" t="s">
        <v>25323</v>
      </c>
      <c r="D8558" s="6" t="str">
        <f t="shared" si="133"/>
        <v>m3</v>
      </c>
    </row>
    <row r="8559" spans="1:4" x14ac:dyDescent="0.2">
      <c r="A8559" s="6" t="s">
        <v>2404</v>
      </c>
      <c r="B8559" s="6" t="s">
        <v>29369</v>
      </c>
      <c r="C8559" s="6" t="s">
        <v>25323</v>
      </c>
      <c r="D8559" s="6" t="str">
        <f t="shared" si="133"/>
        <v>m3</v>
      </c>
    </row>
    <row r="8560" spans="1:4" x14ac:dyDescent="0.2">
      <c r="A8560" s="6" t="s">
        <v>15694</v>
      </c>
      <c r="B8560" s="6" t="s">
        <v>29369</v>
      </c>
      <c r="C8560" s="6" t="s">
        <v>25323</v>
      </c>
      <c r="D8560" s="6" t="str">
        <f t="shared" si="133"/>
        <v>m3</v>
      </c>
    </row>
    <row r="8561" spans="1:4" x14ac:dyDescent="0.2">
      <c r="A8561" s="6" t="s">
        <v>2405</v>
      </c>
      <c r="B8561" s="6" t="s">
        <v>29370</v>
      </c>
      <c r="C8561" s="6" t="s">
        <v>25323</v>
      </c>
      <c r="D8561" s="6" t="str">
        <f t="shared" si="133"/>
        <v>m3</v>
      </c>
    </row>
    <row r="8562" spans="1:4" x14ac:dyDescent="0.2">
      <c r="A8562" s="6" t="s">
        <v>15695</v>
      </c>
      <c r="B8562" s="6" t="s">
        <v>29370</v>
      </c>
      <c r="C8562" s="6" t="s">
        <v>25323</v>
      </c>
      <c r="D8562" s="6" t="str">
        <f t="shared" si="133"/>
        <v>m3</v>
      </c>
    </row>
    <row r="8563" spans="1:4" x14ac:dyDescent="0.2">
      <c r="A8563" s="6" t="s">
        <v>2406</v>
      </c>
      <c r="B8563" s="6" t="s">
        <v>29371</v>
      </c>
      <c r="C8563" s="6" t="s">
        <v>25323</v>
      </c>
      <c r="D8563" s="6" t="str">
        <f t="shared" si="133"/>
        <v>m3</v>
      </c>
    </row>
    <row r="8564" spans="1:4" x14ac:dyDescent="0.2">
      <c r="A8564" s="6" t="s">
        <v>15696</v>
      </c>
      <c r="B8564" s="6" t="s">
        <v>29371</v>
      </c>
      <c r="C8564" s="6" t="s">
        <v>25323</v>
      </c>
      <c r="D8564" s="6" t="str">
        <f t="shared" si="133"/>
        <v>m3</v>
      </c>
    </row>
    <row r="8565" spans="1:4" x14ac:dyDescent="0.2">
      <c r="A8565" s="6" t="s">
        <v>8235</v>
      </c>
      <c r="B8565" s="6" t="s">
        <v>29372</v>
      </c>
      <c r="C8565" s="6" t="s">
        <v>25323</v>
      </c>
      <c r="D8565" s="6" t="str">
        <f t="shared" si="133"/>
        <v>m3</v>
      </c>
    </row>
    <row r="8566" spans="1:4" x14ac:dyDescent="0.2">
      <c r="A8566" s="6" t="s">
        <v>15697</v>
      </c>
      <c r="B8566" s="6" t="s">
        <v>29372</v>
      </c>
      <c r="C8566" s="6" t="s">
        <v>25323</v>
      </c>
      <c r="D8566" s="6" t="str">
        <f t="shared" si="133"/>
        <v>m3</v>
      </c>
    </row>
    <row r="8567" spans="1:4" x14ac:dyDescent="0.2">
      <c r="A8567" s="6" t="s">
        <v>8236</v>
      </c>
      <c r="B8567" s="6" t="s">
        <v>29373</v>
      </c>
      <c r="C8567" s="6" t="s">
        <v>25323</v>
      </c>
      <c r="D8567" s="6" t="str">
        <f t="shared" si="133"/>
        <v>m3</v>
      </c>
    </row>
    <row r="8568" spans="1:4" x14ac:dyDescent="0.2">
      <c r="A8568" s="6" t="s">
        <v>15698</v>
      </c>
      <c r="B8568" s="6" t="s">
        <v>29373</v>
      </c>
      <c r="C8568" s="6" t="s">
        <v>25323</v>
      </c>
      <c r="D8568" s="6" t="str">
        <f t="shared" si="133"/>
        <v>m3</v>
      </c>
    </row>
    <row r="8569" spans="1:4" x14ac:dyDescent="0.2">
      <c r="A8569" s="6" t="s">
        <v>8237</v>
      </c>
      <c r="B8569" s="6" t="s">
        <v>29374</v>
      </c>
      <c r="C8569" s="6" t="s">
        <v>25323</v>
      </c>
      <c r="D8569" s="6" t="str">
        <f t="shared" si="133"/>
        <v>m3</v>
      </c>
    </row>
    <row r="8570" spans="1:4" x14ac:dyDescent="0.2">
      <c r="A8570" s="6" t="s">
        <v>15699</v>
      </c>
      <c r="B8570" s="6" t="s">
        <v>29374</v>
      </c>
      <c r="C8570" s="6" t="s">
        <v>25323</v>
      </c>
      <c r="D8570" s="6" t="str">
        <f t="shared" si="133"/>
        <v>m3</v>
      </c>
    </row>
    <row r="8571" spans="1:4" x14ac:dyDescent="0.2">
      <c r="A8571" s="6" t="s">
        <v>2407</v>
      </c>
      <c r="B8571" s="6" t="s">
        <v>29375</v>
      </c>
      <c r="C8571" s="6" t="s">
        <v>25323</v>
      </c>
      <c r="D8571" s="6" t="str">
        <f t="shared" si="133"/>
        <v>m3</v>
      </c>
    </row>
    <row r="8572" spans="1:4" x14ac:dyDescent="0.2">
      <c r="A8572" s="6" t="s">
        <v>15700</v>
      </c>
      <c r="B8572" s="6" t="s">
        <v>29375</v>
      </c>
      <c r="C8572" s="6" t="s">
        <v>25323</v>
      </c>
      <c r="D8572" s="6" t="str">
        <f t="shared" si="133"/>
        <v>m3</v>
      </c>
    </row>
    <row r="8573" spans="1:4" x14ac:dyDescent="0.2">
      <c r="A8573" s="6" t="s">
        <v>2408</v>
      </c>
      <c r="B8573" s="6" t="s">
        <v>29376</v>
      </c>
      <c r="C8573" s="6" t="s">
        <v>25323</v>
      </c>
      <c r="D8573" s="6" t="str">
        <f t="shared" si="133"/>
        <v>m3</v>
      </c>
    </row>
    <row r="8574" spans="1:4" x14ac:dyDescent="0.2">
      <c r="A8574" s="6" t="s">
        <v>15701</v>
      </c>
      <c r="B8574" s="6" t="s">
        <v>29376</v>
      </c>
      <c r="C8574" s="6" t="s">
        <v>25323</v>
      </c>
      <c r="D8574" s="6" t="str">
        <f t="shared" si="133"/>
        <v>m3</v>
      </c>
    </row>
    <row r="8575" spans="1:4" x14ac:dyDescent="0.2">
      <c r="A8575" s="6" t="s">
        <v>2409</v>
      </c>
      <c r="B8575" s="6" t="s">
        <v>29377</v>
      </c>
      <c r="C8575" s="6" t="s">
        <v>25323</v>
      </c>
      <c r="D8575" s="6" t="str">
        <f t="shared" si="133"/>
        <v>m3</v>
      </c>
    </row>
    <row r="8576" spans="1:4" x14ac:dyDescent="0.2">
      <c r="A8576" s="6" t="s">
        <v>15702</v>
      </c>
      <c r="B8576" s="6" t="s">
        <v>29377</v>
      </c>
      <c r="C8576" s="6" t="s">
        <v>25323</v>
      </c>
      <c r="D8576" s="6" t="str">
        <f t="shared" si="133"/>
        <v>m3</v>
      </c>
    </row>
    <row r="8577" spans="1:4" x14ac:dyDescent="0.2">
      <c r="A8577" s="6" t="s">
        <v>2410</v>
      </c>
      <c r="B8577" s="6" t="s">
        <v>29378</v>
      </c>
      <c r="C8577" s="6" t="s">
        <v>25323</v>
      </c>
      <c r="D8577" s="6" t="str">
        <f t="shared" si="133"/>
        <v>m3</v>
      </c>
    </row>
    <row r="8578" spans="1:4" x14ac:dyDescent="0.2">
      <c r="A8578" s="6" t="s">
        <v>15703</v>
      </c>
      <c r="B8578" s="6" t="s">
        <v>29378</v>
      </c>
      <c r="C8578" s="6" t="s">
        <v>25323</v>
      </c>
      <c r="D8578" s="6" t="str">
        <f t="shared" ref="D8578:D8641" si="134">LOWER(C8578)</f>
        <v>m3</v>
      </c>
    </row>
    <row r="8579" spans="1:4" x14ac:dyDescent="0.2">
      <c r="A8579" s="6" t="s">
        <v>2411</v>
      </c>
      <c r="B8579" s="6" t="s">
        <v>29379</v>
      </c>
      <c r="C8579" s="6" t="s">
        <v>25323</v>
      </c>
      <c r="D8579" s="6" t="str">
        <f t="shared" si="134"/>
        <v>m3</v>
      </c>
    </row>
    <row r="8580" spans="1:4" x14ac:dyDescent="0.2">
      <c r="A8580" s="6" t="s">
        <v>15704</v>
      </c>
      <c r="B8580" s="6" t="s">
        <v>29379</v>
      </c>
      <c r="C8580" s="6" t="s">
        <v>25323</v>
      </c>
      <c r="D8580" s="6" t="str">
        <f t="shared" si="134"/>
        <v>m3</v>
      </c>
    </row>
    <row r="8581" spans="1:4" x14ac:dyDescent="0.2">
      <c r="A8581" s="6" t="s">
        <v>2412</v>
      </c>
      <c r="B8581" s="6" t="s">
        <v>29380</v>
      </c>
      <c r="C8581" s="6" t="s">
        <v>25323</v>
      </c>
      <c r="D8581" s="6" t="str">
        <f t="shared" si="134"/>
        <v>m3</v>
      </c>
    </row>
    <row r="8582" spans="1:4" x14ac:dyDescent="0.2">
      <c r="A8582" s="6" t="s">
        <v>15705</v>
      </c>
      <c r="B8582" s="6" t="s">
        <v>29380</v>
      </c>
      <c r="C8582" s="6" t="s">
        <v>25323</v>
      </c>
      <c r="D8582" s="6" t="str">
        <f t="shared" si="134"/>
        <v>m3</v>
      </c>
    </row>
    <row r="8583" spans="1:4" x14ac:dyDescent="0.2">
      <c r="A8583" s="6" t="s">
        <v>2413</v>
      </c>
      <c r="B8583" s="6" t="s">
        <v>29381</v>
      </c>
      <c r="C8583" s="6" t="s">
        <v>25323</v>
      </c>
      <c r="D8583" s="6" t="str">
        <f t="shared" si="134"/>
        <v>m3</v>
      </c>
    </row>
    <row r="8584" spans="1:4" x14ac:dyDescent="0.2">
      <c r="A8584" s="6" t="s">
        <v>15706</v>
      </c>
      <c r="B8584" s="6" t="s">
        <v>29381</v>
      </c>
      <c r="C8584" s="6" t="s">
        <v>25323</v>
      </c>
      <c r="D8584" s="6" t="str">
        <f t="shared" si="134"/>
        <v>m3</v>
      </c>
    </row>
    <row r="8585" spans="1:4" x14ac:dyDescent="0.2">
      <c r="A8585" s="6" t="s">
        <v>2414</v>
      </c>
      <c r="B8585" s="6" t="s">
        <v>29382</v>
      </c>
      <c r="C8585" s="6" t="s">
        <v>25323</v>
      </c>
      <c r="D8585" s="6" t="str">
        <f t="shared" si="134"/>
        <v>m3</v>
      </c>
    </row>
    <row r="8586" spans="1:4" x14ac:dyDescent="0.2">
      <c r="A8586" s="6" t="s">
        <v>15707</v>
      </c>
      <c r="B8586" s="6" t="s">
        <v>29382</v>
      </c>
      <c r="C8586" s="6" t="s">
        <v>25323</v>
      </c>
      <c r="D8586" s="6" t="str">
        <f t="shared" si="134"/>
        <v>m3</v>
      </c>
    </row>
    <row r="8587" spans="1:4" x14ac:dyDescent="0.2">
      <c r="A8587" s="6" t="s">
        <v>2415</v>
      </c>
      <c r="B8587" s="6" t="s">
        <v>29383</v>
      </c>
      <c r="C8587" s="6" t="s">
        <v>25323</v>
      </c>
      <c r="D8587" s="6" t="str">
        <f t="shared" si="134"/>
        <v>m3</v>
      </c>
    </row>
    <row r="8588" spans="1:4" x14ac:dyDescent="0.2">
      <c r="A8588" s="6" t="s">
        <v>15708</v>
      </c>
      <c r="B8588" s="6" t="s">
        <v>29383</v>
      </c>
      <c r="C8588" s="6" t="s">
        <v>25323</v>
      </c>
      <c r="D8588" s="6" t="str">
        <f t="shared" si="134"/>
        <v>m3</v>
      </c>
    </row>
    <row r="8589" spans="1:4" x14ac:dyDescent="0.2">
      <c r="A8589" s="6" t="s">
        <v>2416</v>
      </c>
      <c r="B8589" s="6" t="s">
        <v>29384</v>
      </c>
      <c r="C8589" s="6" t="s">
        <v>25323</v>
      </c>
      <c r="D8589" s="6" t="str">
        <f t="shared" si="134"/>
        <v>m3</v>
      </c>
    </row>
    <row r="8590" spans="1:4" x14ac:dyDescent="0.2">
      <c r="A8590" s="6" t="s">
        <v>15709</v>
      </c>
      <c r="B8590" s="6" t="s">
        <v>29384</v>
      </c>
      <c r="C8590" s="6" t="s">
        <v>25323</v>
      </c>
      <c r="D8590" s="6" t="str">
        <f t="shared" si="134"/>
        <v>m3</v>
      </c>
    </row>
    <row r="8591" spans="1:4" x14ac:dyDescent="0.2">
      <c r="A8591" s="6" t="s">
        <v>2417</v>
      </c>
      <c r="B8591" s="6" t="s">
        <v>29385</v>
      </c>
      <c r="C8591" s="6" t="s">
        <v>25323</v>
      </c>
      <c r="D8591" s="6" t="str">
        <f t="shared" si="134"/>
        <v>m3</v>
      </c>
    </row>
    <row r="8592" spans="1:4" x14ac:dyDescent="0.2">
      <c r="A8592" s="6" t="s">
        <v>15710</v>
      </c>
      <c r="B8592" s="6" t="s">
        <v>29385</v>
      </c>
      <c r="C8592" s="6" t="s">
        <v>25323</v>
      </c>
      <c r="D8592" s="6" t="str">
        <f t="shared" si="134"/>
        <v>m3</v>
      </c>
    </row>
    <row r="8593" spans="1:4" x14ac:dyDescent="0.2">
      <c r="A8593" s="6" t="s">
        <v>2418</v>
      </c>
      <c r="B8593" s="6" t="s">
        <v>29386</v>
      </c>
      <c r="C8593" s="6" t="s">
        <v>25323</v>
      </c>
      <c r="D8593" s="6" t="str">
        <f t="shared" si="134"/>
        <v>m3</v>
      </c>
    </row>
    <row r="8594" spans="1:4" x14ac:dyDescent="0.2">
      <c r="A8594" s="6" t="s">
        <v>15711</v>
      </c>
      <c r="B8594" s="6" t="s">
        <v>29386</v>
      </c>
      <c r="C8594" s="6" t="s">
        <v>25323</v>
      </c>
      <c r="D8594" s="6" t="str">
        <f t="shared" si="134"/>
        <v>m3</v>
      </c>
    </row>
    <row r="8595" spans="1:4" x14ac:dyDescent="0.2">
      <c r="A8595" s="6" t="s">
        <v>2419</v>
      </c>
      <c r="B8595" s="6" t="s">
        <v>29387</v>
      </c>
      <c r="C8595" s="6" t="s">
        <v>25323</v>
      </c>
      <c r="D8595" s="6" t="str">
        <f t="shared" si="134"/>
        <v>m3</v>
      </c>
    </row>
    <row r="8596" spans="1:4" x14ac:dyDescent="0.2">
      <c r="A8596" s="6" t="s">
        <v>15712</v>
      </c>
      <c r="B8596" s="6" t="s">
        <v>29387</v>
      </c>
      <c r="C8596" s="6" t="s">
        <v>25323</v>
      </c>
      <c r="D8596" s="6" t="str">
        <f t="shared" si="134"/>
        <v>m3</v>
      </c>
    </row>
    <row r="8597" spans="1:4" x14ac:dyDescent="0.2">
      <c r="A8597" s="6" t="s">
        <v>2420</v>
      </c>
      <c r="B8597" s="6" t="s">
        <v>29388</v>
      </c>
      <c r="C8597" s="6" t="s">
        <v>2421</v>
      </c>
      <c r="D8597" s="6" t="str">
        <f t="shared" si="134"/>
        <v>saco</v>
      </c>
    </row>
    <row r="8598" spans="1:4" x14ac:dyDescent="0.2">
      <c r="A8598" s="6" t="s">
        <v>15713</v>
      </c>
      <c r="B8598" s="6" t="s">
        <v>29388</v>
      </c>
      <c r="C8598" s="6" t="s">
        <v>2421</v>
      </c>
      <c r="D8598" s="6" t="str">
        <f t="shared" si="134"/>
        <v>saco</v>
      </c>
    </row>
    <row r="8599" spans="1:4" x14ac:dyDescent="0.2">
      <c r="A8599" s="6" t="s">
        <v>2422</v>
      </c>
      <c r="B8599" s="6" t="s">
        <v>29389</v>
      </c>
      <c r="C8599" s="6" t="s">
        <v>2421</v>
      </c>
      <c r="D8599" s="6" t="str">
        <f t="shared" si="134"/>
        <v>saco</v>
      </c>
    </row>
    <row r="8600" spans="1:4" x14ac:dyDescent="0.2">
      <c r="A8600" s="6" t="s">
        <v>15714</v>
      </c>
      <c r="B8600" s="6" t="s">
        <v>29389</v>
      </c>
      <c r="C8600" s="6" t="s">
        <v>2421</v>
      </c>
      <c r="D8600" s="6" t="str">
        <f t="shared" si="134"/>
        <v>saco</v>
      </c>
    </row>
    <row r="8601" spans="1:4" x14ac:dyDescent="0.2">
      <c r="A8601" s="6" t="s">
        <v>2423</v>
      </c>
      <c r="B8601" s="6" t="s">
        <v>29390</v>
      </c>
      <c r="C8601" s="6" t="s">
        <v>2421</v>
      </c>
      <c r="D8601" s="6" t="str">
        <f t="shared" si="134"/>
        <v>saco</v>
      </c>
    </row>
    <row r="8602" spans="1:4" x14ac:dyDescent="0.2">
      <c r="A8602" s="6" t="s">
        <v>15715</v>
      </c>
      <c r="B8602" s="6" t="s">
        <v>29390</v>
      </c>
      <c r="C8602" s="6" t="s">
        <v>2421</v>
      </c>
      <c r="D8602" s="6" t="str">
        <f t="shared" si="134"/>
        <v>saco</v>
      </c>
    </row>
    <row r="8603" spans="1:4" x14ac:dyDescent="0.2">
      <c r="A8603" s="6" t="s">
        <v>2424</v>
      </c>
      <c r="B8603" s="6" t="s">
        <v>29391</v>
      </c>
      <c r="C8603" s="6" t="s">
        <v>25323</v>
      </c>
      <c r="D8603" s="6" t="str">
        <f t="shared" si="134"/>
        <v>m3</v>
      </c>
    </row>
    <row r="8604" spans="1:4" x14ac:dyDescent="0.2">
      <c r="A8604" s="6" t="s">
        <v>15716</v>
      </c>
      <c r="B8604" s="6" t="s">
        <v>29391</v>
      </c>
      <c r="C8604" s="6" t="s">
        <v>25323</v>
      </c>
      <c r="D8604" s="6" t="str">
        <f t="shared" si="134"/>
        <v>m3</v>
      </c>
    </row>
    <row r="8605" spans="1:4" x14ac:dyDescent="0.2">
      <c r="A8605" s="6" t="s">
        <v>2425</v>
      </c>
      <c r="B8605" s="6" t="s">
        <v>29392</v>
      </c>
      <c r="C8605" s="6" t="s">
        <v>25323</v>
      </c>
      <c r="D8605" s="6" t="str">
        <f t="shared" si="134"/>
        <v>m3</v>
      </c>
    </row>
    <row r="8606" spans="1:4" x14ac:dyDescent="0.2">
      <c r="A8606" s="6" t="s">
        <v>15717</v>
      </c>
      <c r="B8606" s="6" t="s">
        <v>29392</v>
      </c>
      <c r="C8606" s="6" t="s">
        <v>25323</v>
      </c>
      <c r="D8606" s="6" t="str">
        <f t="shared" si="134"/>
        <v>m3</v>
      </c>
    </row>
    <row r="8607" spans="1:4" x14ac:dyDescent="0.2">
      <c r="A8607" s="6" t="s">
        <v>2426</v>
      </c>
      <c r="B8607" s="6" t="s">
        <v>29393</v>
      </c>
      <c r="C8607" s="6" t="s">
        <v>25323</v>
      </c>
      <c r="D8607" s="6" t="str">
        <f t="shared" si="134"/>
        <v>m3</v>
      </c>
    </row>
    <row r="8608" spans="1:4" x14ac:dyDescent="0.2">
      <c r="A8608" s="6" t="s">
        <v>15718</v>
      </c>
      <c r="B8608" s="6" t="s">
        <v>29393</v>
      </c>
      <c r="C8608" s="6" t="s">
        <v>25323</v>
      </c>
      <c r="D8608" s="6" t="str">
        <f t="shared" si="134"/>
        <v>m3</v>
      </c>
    </row>
    <row r="8609" spans="1:4" x14ac:dyDescent="0.2">
      <c r="A8609" s="6" t="s">
        <v>2427</v>
      </c>
      <c r="B8609" s="6" t="s">
        <v>29394</v>
      </c>
      <c r="C8609" s="6" t="s">
        <v>25323</v>
      </c>
      <c r="D8609" s="6" t="str">
        <f t="shared" si="134"/>
        <v>m3</v>
      </c>
    </row>
    <row r="8610" spans="1:4" x14ac:dyDescent="0.2">
      <c r="A8610" s="6" t="s">
        <v>15719</v>
      </c>
      <c r="B8610" s="6" t="s">
        <v>29394</v>
      </c>
      <c r="C8610" s="6" t="s">
        <v>25323</v>
      </c>
      <c r="D8610" s="6" t="str">
        <f t="shared" si="134"/>
        <v>m3</v>
      </c>
    </row>
    <row r="8611" spans="1:4" x14ac:dyDescent="0.2">
      <c r="A8611" s="6" t="s">
        <v>2428</v>
      </c>
      <c r="B8611" s="6" t="s">
        <v>29395</v>
      </c>
      <c r="C8611" s="6" t="s">
        <v>25323</v>
      </c>
      <c r="D8611" s="6" t="str">
        <f t="shared" si="134"/>
        <v>m3</v>
      </c>
    </row>
    <row r="8612" spans="1:4" x14ac:dyDescent="0.2">
      <c r="A8612" s="6" t="s">
        <v>15720</v>
      </c>
      <c r="B8612" s="6" t="s">
        <v>29395</v>
      </c>
      <c r="C8612" s="6" t="s">
        <v>25323</v>
      </c>
      <c r="D8612" s="6" t="str">
        <f t="shared" si="134"/>
        <v>m3</v>
      </c>
    </row>
    <row r="8613" spans="1:4" x14ac:dyDescent="0.2">
      <c r="A8613" s="6" t="s">
        <v>2429</v>
      </c>
      <c r="B8613" s="6" t="s">
        <v>29396</v>
      </c>
      <c r="C8613" s="6" t="s">
        <v>891</v>
      </c>
      <c r="D8613" s="6" t="str">
        <f t="shared" si="134"/>
        <v>kg</v>
      </c>
    </row>
    <row r="8614" spans="1:4" x14ac:dyDescent="0.2">
      <c r="A8614" s="6" t="s">
        <v>15721</v>
      </c>
      <c r="B8614" s="6" t="s">
        <v>29396</v>
      </c>
      <c r="C8614" s="6" t="s">
        <v>891</v>
      </c>
      <c r="D8614" s="6" t="str">
        <f t="shared" si="134"/>
        <v>kg</v>
      </c>
    </row>
    <row r="8615" spans="1:4" x14ac:dyDescent="0.2">
      <c r="A8615" s="6" t="s">
        <v>2430</v>
      </c>
      <c r="B8615" s="6" t="s">
        <v>29397</v>
      </c>
      <c r="C8615" s="6" t="s">
        <v>891</v>
      </c>
      <c r="D8615" s="6" t="str">
        <f t="shared" si="134"/>
        <v>kg</v>
      </c>
    </row>
    <row r="8616" spans="1:4" x14ac:dyDescent="0.2">
      <c r="A8616" s="6" t="s">
        <v>15722</v>
      </c>
      <c r="B8616" s="6" t="s">
        <v>29397</v>
      </c>
      <c r="C8616" s="6" t="s">
        <v>891</v>
      </c>
      <c r="D8616" s="6" t="str">
        <f t="shared" si="134"/>
        <v>kg</v>
      </c>
    </row>
    <row r="8617" spans="1:4" x14ac:dyDescent="0.2">
      <c r="A8617" s="6" t="s">
        <v>2431</v>
      </c>
      <c r="B8617" s="6" t="s">
        <v>29398</v>
      </c>
      <c r="C8617" s="6" t="s">
        <v>891</v>
      </c>
      <c r="D8617" s="6" t="str">
        <f t="shared" si="134"/>
        <v>kg</v>
      </c>
    </row>
    <row r="8618" spans="1:4" x14ac:dyDescent="0.2">
      <c r="A8618" s="6" t="s">
        <v>15723</v>
      </c>
      <c r="B8618" s="6" t="s">
        <v>29398</v>
      </c>
      <c r="C8618" s="6" t="s">
        <v>891</v>
      </c>
      <c r="D8618" s="6" t="str">
        <f t="shared" si="134"/>
        <v>kg</v>
      </c>
    </row>
    <row r="8619" spans="1:4" x14ac:dyDescent="0.2">
      <c r="A8619" s="6" t="s">
        <v>2432</v>
      </c>
      <c r="B8619" s="6" t="s">
        <v>29399</v>
      </c>
      <c r="C8619" s="6" t="s">
        <v>891</v>
      </c>
      <c r="D8619" s="6" t="str">
        <f t="shared" si="134"/>
        <v>kg</v>
      </c>
    </row>
    <row r="8620" spans="1:4" x14ac:dyDescent="0.2">
      <c r="A8620" s="6" t="s">
        <v>15724</v>
      </c>
      <c r="B8620" s="6" t="s">
        <v>29399</v>
      </c>
      <c r="C8620" s="6" t="s">
        <v>891</v>
      </c>
      <c r="D8620" s="6" t="str">
        <f t="shared" si="134"/>
        <v>kg</v>
      </c>
    </row>
    <row r="8621" spans="1:4" x14ac:dyDescent="0.2">
      <c r="A8621" s="6" t="s">
        <v>2433</v>
      </c>
      <c r="B8621" s="6" t="s">
        <v>29400</v>
      </c>
      <c r="C8621" s="6" t="s">
        <v>25323</v>
      </c>
      <c r="D8621" s="6" t="str">
        <f t="shared" si="134"/>
        <v>m3</v>
      </c>
    </row>
    <row r="8622" spans="1:4" x14ac:dyDescent="0.2">
      <c r="A8622" s="6" t="s">
        <v>15725</v>
      </c>
      <c r="B8622" s="6" t="s">
        <v>29400</v>
      </c>
      <c r="C8622" s="6" t="s">
        <v>25323</v>
      </c>
      <c r="D8622" s="6" t="str">
        <f t="shared" si="134"/>
        <v>m3</v>
      </c>
    </row>
    <row r="8623" spans="1:4" x14ac:dyDescent="0.2">
      <c r="A8623" s="6" t="s">
        <v>8238</v>
      </c>
      <c r="B8623" s="6" t="s">
        <v>29401</v>
      </c>
      <c r="C8623" s="6" t="s">
        <v>25323</v>
      </c>
      <c r="D8623" s="6" t="str">
        <f t="shared" si="134"/>
        <v>m3</v>
      </c>
    </row>
    <row r="8624" spans="1:4" x14ac:dyDescent="0.2">
      <c r="A8624" s="6" t="s">
        <v>15726</v>
      </c>
      <c r="B8624" s="6" t="s">
        <v>29401</v>
      </c>
      <c r="C8624" s="6" t="s">
        <v>25323</v>
      </c>
      <c r="D8624" s="6" t="str">
        <f t="shared" si="134"/>
        <v>m3</v>
      </c>
    </row>
    <row r="8625" spans="1:4" x14ac:dyDescent="0.2">
      <c r="A8625" s="6" t="s">
        <v>2434</v>
      </c>
      <c r="B8625" s="6" t="s">
        <v>29402</v>
      </c>
      <c r="C8625" s="6" t="s">
        <v>25323</v>
      </c>
      <c r="D8625" s="6" t="str">
        <f t="shared" si="134"/>
        <v>m3</v>
      </c>
    </row>
    <row r="8626" spans="1:4" x14ac:dyDescent="0.2">
      <c r="A8626" s="6" t="s">
        <v>15727</v>
      </c>
      <c r="B8626" s="6" t="s">
        <v>29402</v>
      </c>
      <c r="C8626" s="6" t="s">
        <v>25323</v>
      </c>
      <c r="D8626" s="6" t="str">
        <f t="shared" si="134"/>
        <v>m3</v>
      </c>
    </row>
    <row r="8627" spans="1:4" x14ac:dyDescent="0.2">
      <c r="A8627" s="6" t="s">
        <v>8239</v>
      </c>
      <c r="B8627" s="6" t="s">
        <v>29403</v>
      </c>
      <c r="C8627" s="6" t="s">
        <v>25323</v>
      </c>
      <c r="D8627" s="6" t="str">
        <f t="shared" si="134"/>
        <v>m3</v>
      </c>
    </row>
    <row r="8628" spans="1:4" x14ac:dyDescent="0.2">
      <c r="A8628" s="6" t="s">
        <v>15728</v>
      </c>
      <c r="B8628" s="6" t="s">
        <v>29403</v>
      </c>
      <c r="C8628" s="6" t="s">
        <v>25323</v>
      </c>
      <c r="D8628" s="6" t="str">
        <f t="shared" si="134"/>
        <v>m3</v>
      </c>
    </row>
    <row r="8629" spans="1:4" x14ac:dyDescent="0.2">
      <c r="A8629" s="6" t="s">
        <v>8240</v>
      </c>
      <c r="B8629" s="6" t="s">
        <v>29404</v>
      </c>
      <c r="C8629" s="6" t="s">
        <v>25323</v>
      </c>
      <c r="D8629" s="6" t="str">
        <f t="shared" si="134"/>
        <v>m3</v>
      </c>
    </row>
    <row r="8630" spans="1:4" x14ac:dyDescent="0.2">
      <c r="A8630" s="6" t="s">
        <v>15729</v>
      </c>
      <c r="B8630" s="6" t="s">
        <v>29404</v>
      </c>
      <c r="C8630" s="6" t="s">
        <v>25323</v>
      </c>
      <c r="D8630" s="6" t="str">
        <f t="shared" si="134"/>
        <v>m3</v>
      </c>
    </row>
    <row r="8631" spans="1:4" x14ac:dyDescent="0.2">
      <c r="A8631" s="6" t="s">
        <v>8241</v>
      </c>
      <c r="B8631" s="6" t="s">
        <v>29405</v>
      </c>
      <c r="C8631" s="6" t="s">
        <v>25323</v>
      </c>
      <c r="D8631" s="6" t="str">
        <f t="shared" si="134"/>
        <v>m3</v>
      </c>
    </row>
    <row r="8632" spans="1:4" x14ac:dyDescent="0.2">
      <c r="A8632" s="6" t="s">
        <v>15730</v>
      </c>
      <c r="B8632" s="6" t="s">
        <v>29405</v>
      </c>
      <c r="C8632" s="6" t="s">
        <v>25323</v>
      </c>
      <c r="D8632" s="6" t="str">
        <f t="shared" si="134"/>
        <v>m3</v>
      </c>
    </row>
    <row r="8633" spans="1:4" x14ac:dyDescent="0.2">
      <c r="A8633" s="6" t="s">
        <v>2435</v>
      </c>
      <c r="B8633" s="6" t="s">
        <v>29406</v>
      </c>
      <c r="C8633" s="6" t="s">
        <v>25323</v>
      </c>
      <c r="D8633" s="6" t="str">
        <f t="shared" si="134"/>
        <v>m3</v>
      </c>
    </row>
    <row r="8634" spans="1:4" x14ac:dyDescent="0.2">
      <c r="A8634" s="6" t="s">
        <v>15731</v>
      </c>
      <c r="B8634" s="6" t="s">
        <v>29406</v>
      </c>
      <c r="C8634" s="6" t="s">
        <v>25323</v>
      </c>
      <c r="D8634" s="6" t="str">
        <f t="shared" si="134"/>
        <v>m3</v>
      </c>
    </row>
    <row r="8635" spans="1:4" x14ac:dyDescent="0.2">
      <c r="A8635" s="6" t="s">
        <v>8242</v>
      </c>
      <c r="B8635" s="6" t="s">
        <v>29407</v>
      </c>
      <c r="C8635" s="6" t="s">
        <v>25323</v>
      </c>
      <c r="D8635" s="6" t="str">
        <f t="shared" si="134"/>
        <v>m3</v>
      </c>
    </row>
    <row r="8636" spans="1:4" x14ac:dyDescent="0.2">
      <c r="A8636" s="6" t="s">
        <v>15732</v>
      </c>
      <c r="B8636" s="6" t="s">
        <v>29407</v>
      </c>
      <c r="C8636" s="6" t="s">
        <v>25323</v>
      </c>
      <c r="D8636" s="6" t="str">
        <f t="shared" si="134"/>
        <v>m3</v>
      </c>
    </row>
    <row r="8637" spans="1:4" x14ac:dyDescent="0.2">
      <c r="A8637" s="6" t="s">
        <v>2436</v>
      </c>
      <c r="B8637" s="6" t="s">
        <v>29408</v>
      </c>
      <c r="C8637" s="6" t="s">
        <v>25323</v>
      </c>
      <c r="D8637" s="6" t="str">
        <f t="shared" si="134"/>
        <v>m3</v>
      </c>
    </row>
    <row r="8638" spans="1:4" x14ac:dyDescent="0.2">
      <c r="A8638" s="6" t="s">
        <v>15733</v>
      </c>
      <c r="B8638" s="6" t="s">
        <v>29408</v>
      </c>
      <c r="C8638" s="6" t="s">
        <v>25323</v>
      </c>
      <c r="D8638" s="6" t="str">
        <f t="shared" si="134"/>
        <v>m3</v>
      </c>
    </row>
    <row r="8639" spans="1:4" x14ac:dyDescent="0.2">
      <c r="A8639" s="6" t="s">
        <v>2437</v>
      </c>
      <c r="B8639" s="6" t="s">
        <v>29409</v>
      </c>
      <c r="C8639" s="6" t="s">
        <v>25323</v>
      </c>
      <c r="D8639" s="6" t="str">
        <f t="shared" si="134"/>
        <v>m3</v>
      </c>
    </row>
    <row r="8640" spans="1:4" x14ac:dyDescent="0.2">
      <c r="A8640" s="6" t="s">
        <v>15734</v>
      </c>
      <c r="B8640" s="6" t="s">
        <v>29409</v>
      </c>
      <c r="C8640" s="6" t="s">
        <v>25323</v>
      </c>
      <c r="D8640" s="6" t="str">
        <f t="shared" si="134"/>
        <v>m3</v>
      </c>
    </row>
    <row r="8641" spans="1:4" x14ac:dyDescent="0.2">
      <c r="A8641" s="6" t="s">
        <v>2438</v>
      </c>
      <c r="B8641" s="6" t="s">
        <v>29410</v>
      </c>
      <c r="C8641" s="6" t="s">
        <v>25323</v>
      </c>
      <c r="D8641" s="6" t="str">
        <f t="shared" si="134"/>
        <v>m3</v>
      </c>
    </row>
    <row r="8642" spans="1:4" x14ac:dyDescent="0.2">
      <c r="A8642" s="6" t="s">
        <v>15735</v>
      </c>
      <c r="B8642" s="6" t="s">
        <v>29410</v>
      </c>
      <c r="C8642" s="6" t="s">
        <v>25323</v>
      </c>
      <c r="D8642" s="6" t="str">
        <f t="shared" ref="D8642:D8705" si="135">LOWER(C8642)</f>
        <v>m3</v>
      </c>
    </row>
    <row r="8643" spans="1:4" x14ac:dyDescent="0.2">
      <c r="A8643" s="6" t="s">
        <v>8243</v>
      </c>
      <c r="B8643" s="6" t="s">
        <v>29411</v>
      </c>
      <c r="C8643" s="6" t="s">
        <v>25323</v>
      </c>
      <c r="D8643" s="6" t="str">
        <f t="shared" si="135"/>
        <v>m3</v>
      </c>
    </row>
    <row r="8644" spans="1:4" x14ac:dyDescent="0.2">
      <c r="A8644" s="6" t="s">
        <v>15736</v>
      </c>
      <c r="B8644" s="6" t="s">
        <v>29411</v>
      </c>
      <c r="C8644" s="6" t="s">
        <v>25323</v>
      </c>
      <c r="D8644" s="6" t="str">
        <f t="shared" si="135"/>
        <v>m3</v>
      </c>
    </row>
    <row r="8645" spans="1:4" x14ac:dyDescent="0.2">
      <c r="A8645" s="6" t="s">
        <v>8244</v>
      </c>
      <c r="B8645" s="6" t="s">
        <v>29412</v>
      </c>
      <c r="C8645" s="6" t="s">
        <v>25323</v>
      </c>
      <c r="D8645" s="6" t="str">
        <f t="shared" si="135"/>
        <v>m3</v>
      </c>
    </row>
    <row r="8646" spans="1:4" x14ac:dyDescent="0.2">
      <c r="A8646" s="6" t="s">
        <v>23489</v>
      </c>
      <c r="B8646" s="6" t="s">
        <v>29412</v>
      </c>
      <c r="C8646" s="6" t="s">
        <v>25323</v>
      </c>
      <c r="D8646" s="6" t="str">
        <f t="shared" si="135"/>
        <v>m3</v>
      </c>
    </row>
    <row r="8647" spans="1:4" x14ac:dyDescent="0.2">
      <c r="A8647" s="6" t="s">
        <v>8245</v>
      </c>
      <c r="B8647" s="6" t="s">
        <v>29413</v>
      </c>
      <c r="C8647" s="6" t="s">
        <v>25323</v>
      </c>
      <c r="D8647" s="6" t="str">
        <f t="shared" si="135"/>
        <v>m3</v>
      </c>
    </row>
    <row r="8648" spans="1:4" x14ac:dyDescent="0.2">
      <c r="A8648" s="6" t="s">
        <v>23490</v>
      </c>
      <c r="B8648" s="6" t="s">
        <v>29413</v>
      </c>
      <c r="C8648" s="6" t="s">
        <v>25323</v>
      </c>
      <c r="D8648" s="6" t="str">
        <f t="shared" si="135"/>
        <v>m3</v>
      </c>
    </row>
    <row r="8649" spans="1:4" x14ac:dyDescent="0.2">
      <c r="A8649" s="6" t="s">
        <v>8246</v>
      </c>
      <c r="B8649" s="6" t="s">
        <v>29414</v>
      </c>
      <c r="C8649" s="6" t="s">
        <v>25323</v>
      </c>
      <c r="D8649" s="6" t="str">
        <f t="shared" si="135"/>
        <v>m3</v>
      </c>
    </row>
    <row r="8650" spans="1:4" x14ac:dyDescent="0.2">
      <c r="A8650" s="6" t="s">
        <v>15737</v>
      </c>
      <c r="B8650" s="6" t="s">
        <v>29414</v>
      </c>
      <c r="C8650" s="6" t="s">
        <v>25323</v>
      </c>
      <c r="D8650" s="6" t="str">
        <f t="shared" si="135"/>
        <v>m3</v>
      </c>
    </row>
    <row r="8651" spans="1:4" x14ac:dyDescent="0.2">
      <c r="A8651" s="6" t="s">
        <v>8247</v>
      </c>
      <c r="B8651" s="6" t="s">
        <v>29415</v>
      </c>
      <c r="C8651" s="6" t="s">
        <v>25323</v>
      </c>
      <c r="D8651" s="6" t="str">
        <f t="shared" si="135"/>
        <v>m3</v>
      </c>
    </row>
    <row r="8652" spans="1:4" x14ac:dyDescent="0.2">
      <c r="A8652" s="6" t="s">
        <v>15738</v>
      </c>
      <c r="B8652" s="6" t="s">
        <v>29415</v>
      </c>
      <c r="C8652" s="6" t="s">
        <v>25323</v>
      </c>
      <c r="D8652" s="6" t="str">
        <f t="shared" si="135"/>
        <v>m3</v>
      </c>
    </row>
    <row r="8653" spans="1:4" x14ac:dyDescent="0.2">
      <c r="A8653" s="6" t="s">
        <v>2439</v>
      </c>
      <c r="B8653" s="6" t="s">
        <v>29416</v>
      </c>
      <c r="C8653" s="6" t="s">
        <v>25323</v>
      </c>
      <c r="D8653" s="6" t="str">
        <f t="shared" si="135"/>
        <v>m3</v>
      </c>
    </row>
    <row r="8654" spans="1:4" x14ac:dyDescent="0.2">
      <c r="A8654" s="6" t="s">
        <v>15739</v>
      </c>
      <c r="B8654" s="6" t="s">
        <v>29416</v>
      </c>
      <c r="C8654" s="6" t="s">
        <v>25323</v>
      </c>
      <c r="D8654" s="6" t="str">
        <f t="shared" si="135"/>
        <v>m3</v>
      </c>
    </row>
    <row r="8655" spans="1:4" x14ac:dyDescent="0.2">
      <c r="A8655" s="6" t="s">
        <v>2440</v>
      </c>
      <c r="B8655" s="6" t="s">
        <v>29417</v>
      </c>
      <c r="C8655" s="6" t="s">
        <v>25323</v>
      </c>
      <c r="D8655" s="6" t="str">
        <f t="shared" si="135"/>
        <v>m3</v>
      </c>
    </row>
    <row r="8656" spans="1:4" x14ac:dyDescent="0.2">
      <c r="A8656" s="6" t="s">
        <v>15740</v>
      </c>
      <c r="B8656" s="6" t="s">
        <v>29417</v>
      </c>
      <c r="C8656" s="6" t="s">
        <v>25323</v>
      </c>
      <c r="D8656" s="6" t="str">
        <f t="shared" si="135"/>
        <v>m3</v>
      </c>
    </row>
    <row r="8657" spans="1:4" x14ac:dyDescent="0.2">
      <c r="A8657" s="6" t="s">
        <v>2441</v>
      </c>
      <c r="B8657" s="6" t="s">
        <v>29418</v>
      </c>
      <c r="C8657" s="6" t="s">
        <v>25323</v>
      </c>
      <c r="D8657" s="6" t="str">
        <f t="shared" si="135"/>
        <v>m3</v>
      </c>
    </row>
    <row r="8658" spans="1:4" x14ac:dyDescent="0.2">
      <c r="A8658" s="6" t="s">
        <v>15741</v>
      </c>
      <c r="B8658" s="6" t="s">
        <v>29418</v>
      </c>
      <c r="C8658" s="6" t="s">
        <v>25323</v>
      </c>
      <c r="D8658" s="6" t="str">
        <f t="shared" si="135"/>
        <v>m3</v>
      </c>
    </row>
    <row r="8659" spans="1:4" x14ac:dyDescent="0.2">
      <c r="A8659" s="6" t="s">
        <v>8248</v>
      </c>
      <c r="B8659" s="6" t="s">
        <v>29419</v>
      </c>
      <c r="C8659" s="6" t="s">
        <v>25323</v>
      </c>
      <c r="D8659" s="6" t="str">
        <f t="shared" si="135"/>
        <v>m3</v>
      </c>
    </row>
    <row r="8660" spans="1:4" x14ac:dyDescent="0.2">
      <c r="A8660" s="6" t="s">
        <v>15742</v>
      </c>
      <c r="B8660" s="6" t="s">
        <v>29419</v>
      </c>
      <c r="C8660" s="6" t="s">
        <v>25323</v>
      </c>
      <c r="D8660" s="6" t="str">
        <f t="shared" si="135"/>
        <v>m3</v>
      </c>
    </row>
    <row r="8661" spans="1:4" x14ac:dyDescent="0.2">
      <c r="A8661" s="6" t="s">
        <v>2442</v>
      </c>
      <c r="B8661" s="6" t="s">
        <v>29420</v>
      </c>
      <c r="C8661" s="6" t="s">
        <v>25323</v>
      </c>
      <c r="D8661" s="6" t="str">
        <f t="shared" si="135"/>
        <v>m3</v>
      </c>
    </row>
    <row r="8662" spans="1:4" x14ac:dyDescent="0.2">
      <c r="A8662" s="6" t="s">
        <v>15743</v>
      </c>
      <c r="B8662" s="6" t="s">
        <v>29420</v>
      </c>
      <c r="C8662" s="6" t="s">
        <v>25323</v>
      </c>
      <c r="D8662" s="6" t="str">
        <f t="shared" si="135"/>
        <v>m3</v>
      </c>
    </row>
    <row r="8663" spans="1:4" x14ac:dyDescent="0.2">
      <c r="A8663" s="6" t="s">
        <v>2443</v>
      </c>
      <c r="B8663" s="6" t="s">
        <v>29421</v>
      </c>
      <c r="C8663" s="6" t="s">
        <v>25323</v>
      </c>
      <c r="D8663" s="6" t="str">
        <f t="shared" si="135"/>
        <v>m3</v>
      </c>
    </row>
    <row r="8664" spans="1:4" x14ac:dyDescent="0.2">
      <c r="A8664" s="6" t="s">
        <v>15744</v>
      </c>
      <c r="B8664" s="6" t="s">
        <v>29421</v>
      </c>
      <c r="C8664" s="6" t="s">
        <v>25323</v>
      </c>
      <c r="D8664" s="6" t="str">
        <f t="shared" si="135"/>
        <v>m3</v>
      </c>
    </row>
    <row r="8665" spans="1:4" x14ac:dyDescent="0.2">
      <c r="A8665" s="6" t="s">
        <v>2444</v>
      </c>
      <c r="B8665" s="6" t="s">
        <v>29422</v>
      </c>
      <c r="C8665" s="6" t="s">
        <v>25323</v>
      </c>
      <c r="D8665" s="6" t="str">
        <f t="shared" si="135"/>
        <v>m3</v>
      </c>
    </row>
    <row r="8666" spans="1:4" x14ac:dyDescent="0.2">
      <c r="A8666" s="6" t="s">
        <v>15745</v>
      </c>
      <c r="B8666" s="6" t="s">
        <v>29422</v>
      </c>
      <c r="C8666" s="6" t="s">
        <v>25323</v>
      </c>
      <c r="D8666" s="6" t="str">
        <f t="shared" si="135"/>
        <v>m3</v>
      </c>
    </row>
    <row r="8667" spans="1:4" x14ac:dyDescent="0.2">
      <c r="A8667" s="6" t="s">
        <v>8249</v>
      </c>
      <c r="B8667" s="6" t="s">
        <v>29423</v>
      </c>
      <c r="C8667" s="6" t="s">
        <v>25536</v>
      </c>
      <c r="D8667" s="6" t="str">
        <f t="shared" si="135"/>
        <v>m2</v>
      </c>
    </row>
    <row r="8668" spans="1:4" x14ac:dyDescent="0.2">
      <c r="A8668" s="6" t="s">
        <v>15746</v>
      </c>
      <c r="B8668" s="6" t="s">
        <v>29423</v>
      </c>
      <c r="C8668" s="6" t="s">
        <v>25536</v>
      </c>
      <c r="D8668" s="6" t="str">
        <f t="shared" si="135"/>
        <v>m2</v>
      </c>
    </row>
    <row r="8669" spans="1:4" x14ac:dyDescent="0.2">
      <c r="A8669" s="6" t="s">
        <v>2445</v>
      </c>
      <c r="B8669" s="6" t="s">
        <v>29424</v>
      </c>
      <c r="C8669" s="6" t="s">
        <v>25536</v>
      </c>
      <c r="D8669" s="6" t="str">
        <f t="shared" si="135"/>
        <v>m2</v>
      </c>
    </row>
    <row r="8670" spans="1:4" x14ac:dyDescent="0.2">
      <c r="A8670" s="6" t="s">
        <v>15747</v>
      </c>
      <c r="B8670" s="6" t="s">
        <v>29424</v>
      </c>
      <c r="C8670" s="6" t="s">
        <v>25536</v>
      </c>
      <c r="D8670" s="6" t="str">
        <f t="shared" si="135"/>
        <v>m2</v>
      </c>
    </row>
    <row r="8671" spans="1:4" x14ac:dyDescent="0.2">
      <c r="A8671" s="6" t="s">
        <v>2446</v>
      </c>
      <c r="B8671" s="6" t="s">
        <v>29425</v>
      </c>
      <c r="C8671" s="6" t="s">
        <v>25536</v>
      </c>
      <c r="D8671" s="6" t="str">
        <f t="shared" si="135"/>
        <v>m2</v>
      </c>
    </row>
    <row r="8672" spans="1:4" x14ac:dyDescent="0.2">
      <c r="A8672" s="6" t="s">
        <v>15748</v>
      </c>
      <c r="B8672" s="6" t="s">
        <v>29425</v>
      </c>
      <c r="C8672" s="6" t="s">
        <v>25536</v>
      </c>
      <c r="D8672" s="6" t="str">
        <f t="shared" si="135"/>
        <v>m2</v>
      </c>
    </row>
    <row r="8673" spans="1:4" x14ac:dyDescent="0.2">
      <c r="A8673" s="6" t="s">
        <v>8250</v>
      </c>
      <c r="B8673" s="6" t="s">
        <v>29426</v>
      </c>
      <c r="C8673" s="6" t="s">
        <v>25536</v>
      </c>
      <c r="D8673" s="6" t="str">
        <f t="shared" si="135"/>
        <v>m2</v>
      </c>
    </row>
    <row r="8674" spans="1:4" x14ac:dyDescent="0.2">
      <c r="A8674" s="6" t="s">
        <v>15749</v>
      </c>
      <c r="B8674" s="6" t="s">
        <v>29426</v>
      </c>
      <c r="C8674" s="6" t="s">
        <v>25536</v>
      </c>
      <c r="D8674" s="6" t="str">
        <f t="shared" si="135"/>
        <v>m2</v>
      </c>
    </row>
    <row r="8675" spans="1:4" x14ac:dyDescent="0.2">
      <c r="A8675" s="6" t="s">
        <v>8251</v>
      </c>
      <c r="B8675" s="6" t="s">
        <v>29427</v>
      </c>
      <c r="C8675" s="6" t="s">
        <v>25536</v>
      </c>
      <c r="D8675" s="6" t="str">
        <f t="shared" si="135"/>
        <v>m2</v>
      </c>
    </row>
    <row r="8676" spans="1:4" x14ac:dyDescent="0.2">
      <c r="A8676" s="6" t="s">
        <v>15750</v>
      </c>
      <c r="B8676" s="6" t="s">
        <v>29427</v>
      </c>
      <c r="C8676" s="6" t="s">
        <v>25536</v>
      </c>
      <c r="D8676" s="6" t="str">
        <f t="shared" si="135"/>
        <v>m2</v>
      </c>
    </row>
    <row r="8677" spans="1:4" x14ac:dyDescent="0.2">
      <c r="A8677" s="6" t="s">
        <v>2447</v>
      </c>
      <c r="B8677" s="6" t="s">
        <v>29428</v>
      </c>
      <c r="C8677" s="6" t="s">
        <v>25536</v>
      </c>
      <c r="D8677" s="6" t="str">
        <f t="shared" si="135"/>
        <v>m2</v>
      </c>
    </row>
    <row r="8678" spans="1:4" x14ac:dyDescent="0.2">
      <c r="A8678" s="6" t="s">
        <v>15751</v>
      </c>
      <c r="B8678" s="6" t="s">
        <v>29428</v>
      </c>
      <c r="C8678" s="6" t="s">
        <v>25536</v>
      </c>
      <c r="D8678" s="6" t="str">
        <f t="shared" si="135"/>
        <v>m2</v>
      </c>
    </row>
    <row r="8679" spans="1:4" x14ac:dyDescent="0.2">
      <c r="A8679" s="6" t="s">
        <v>2448</v>
      </c>
      <c r="B8679" s="6" t="s">
        <v>29429</v>
      </c>
      <c r="C8679" s="6" t="s">
        <v>25536</v>
      </c>
      <c r="D8679" s="6" t="str">
        <f t="shared" si="135"/>
        <v>m2</v>
      </c>
    </row>
    <row r="8680" spans="1:4" x14ac:dyDescent="0.2">
      <c r="A8680" s="6" t="s">
        <v>15752</v>
      </c>
      <c r="B8680" s="6" t="s">
        <v>29429</v>
      </c>
      <c r="C8680" s="6" t="s">
        <v>25536</v>
      </c>
      <c r="D8680" s="6" t="str">
        <f t="shared" si="135"/>
        <v>m2</v>
      </c>
    </row>
    <row r="8681" spans="1:4" x14ac:dyDescent="0.2">
      <c r="A8681" s="6" t="s">
        <v>8252</v>
      </c>
      <c r="B8681" s="6" t="s">
        <v>29430</v>
      </c>
      <c r="C8681" s="6" t="s">
        <v>25536</v>
      </c>
      <c r="D8681" s="6" t="str">
        <f t="shared" si="135"/>
        <v>m2</v>
      </c>
    </row>
    <row r="8682" spans="1:4" x14ac:dyDescent="0.2">
      <c r="A8682" s="6" t="s">
        <v>15753</v>
      </c>
      <c r="B8682" s="6" t="s">
        <v>29430</v>
      </c>
      <c r="C8682" s="6" t="s">
        <v>25536</v>
      </c>
      <c r="D8682" s="6" t="str">
        <f t="shared" si="135"/>
        <v>m2</v>
      </c>
    </row>
    <row r="8683" spans="1:4" x14ac:dyDescent="0.2">
      <c r="A8683" s="6" t="s">
        <v>2449</v>
      </c>
      <c r="B8683" s="6" t="s">
        <v>29431</v>
      </c>
      <c r="C8683" s="6" t="s">
        <v>25536</v>
      </c>
      <c r="D8683" s="6" t="str">
        <f t="shared" si="135"/>
        <v>m2</v>
      </c>
    </row>
    <row r="8684" spans="1:4" x14ac:dyDescent="0.2">
      <c r="A8684" s="6" t="s">
        <v>15754</v>
      </c>
      <c r="B8684" s="6" t="s">
        <v>29431</v>
      </c>
      <c r="C8684" s="6" t="s">
        <v>25536</v>
      </c>
      <c r="D8684" s="6" t="str">
        <f t="shared" si="135"/>
        <v>m2</v>
      </c>
    </row>
    <row r="8685" spans="1:4" x14ac:dyDescent="0.2">
      <c r="A8685" s="6" t="s">
        <v>2450</v>
      </c>
      <c r="B8685" s="6" t="s">
        <v>29432</v>
      </c>
      <c r="C8685" s="6" t="s">
        <v>25536</v>
      </c>
      <c r="D8685" s="6" t="str">
        <f t="shared" si="135"/>
        <v>m2</v>
      </c>
    </row>
    <row r="8686" spans="1:4" x14ac:dyDescent="0.2">
      <c r="A8686" s="6" t="s">
        <v>15755</v>
      </c>
      <c r="B8686" s="6" t="s">
        <v>29432</v>
      </c>
      <c r="C8686" s="6" t="s">
        <v>25536</v>
      </c>
      <c r="D8686" s="6" t="str">
        <f t="shared" si="135"/>
        <v>m2</v>
      </c>
    </row>
    <row r="8687" spans="1:4" x14ac:dyDescent="0.2">
      <c r="A8687" s="6" t="s">
        <v>2451</v>
      </c>
      <c r="B8687" s="6" t="s">
        <v>29433</v>
      </c>
      <c r="C8687" s="6" t="s">
        <v>25536</v>
      </c>
      <c r="D8687" s="6" t="str">
        <f t="shared" si="135"/>
        <v>m2</v>
      </c>
    </row>
    <row r="8688" spans="1:4" x14ac:dyDescent="0.2">
      <c r="A8688" s="6" t="s">
        <v>15756</v>
      </c>
      <c r="B8688" s="6" t="s">
        <v>29433</v>
      </c>
      <c r="C8688" s="6" t="s">
        <v>25536</v>
      </c>
      <c r="D8688" s="6" t="str">
        <f t="shared" si="135"/>
        <v>m2</v>
      </c>
    </row>
    <row r="8689" spans="1:4" x14ac:dyDescent="0.2">
      <c r="A8689" s="6" t="s">
        <v>2452</v>
      </c>
      <c r="B8689" s="6" t="s">
        <v>29434</v>
      </c>
      <c r="C8689" s="6" t="s">
        <v>25536</v>
      </c>
      <c r="D8689" s="6" t="str">
        <f t="shared" si="135"/>
        <v>m2</v>
      </c>
    </row>
    <row r="8690" spans="1:4" x14ac:dyDescent="0.2">
      <c r="A8690" s="6" t="s">
        <v>15757</v>
      </c>
      <c r="B8690" s="6" t="s">
        <v>29434</v>
      </c>
      <c r="C8690" s="6" t="s">
        <v>25536</v>
      </c>
      <c r="D8690" s="6" t="str">
        <f t="shared" si="135"/>
        <v>m2</v>
      </c>
    </row>
    <row r="8691" spans="1:4" x14ac:dyDescent="0.2">
      <c r="A8691" s="6" t="s">
        <v>2453</v>
      </c>
      <c r="B8691" s="6" t="s">
        <v>29435</v>
      </c>
      <c r="C8691" s="6" t="s">
        <v>25536</v>
      </c>
      <c r="D8691" s="6" t="str">
        <f t="shared" si="135"/>
        <v>m2</v>
      </c>
    </row>
    <row r="8692" spans="1:4" x14ac:dyDescent="0.2">
      <c r="A8692" s="6" t="s">
        <v>15758</v>
      </c>
      <c r="B8692" s="6" t="s">
        <v>29435</v>
      </c>
      <c r="C8692" s="6" t="s">
        <v>25536</v>
      </c>
      <c r="D8692" s="6" t="str">
        <f t="shared" si="135"/>
        <v>m2</v>
      </c>
    </row>
    <row r="8693" spans="1:4" x14ac:dyDescent="0.2">
      <c r="A8693" s="6" t="s">
        <v>2454</v>
      </c>
      <c r="B8693" s="6" t="s">
        <v>29436</v>
      </c>
      <c r="C8693" s="6" t="s">
        <v>25536</v>
      </c>
      <c r="D8693" s="6" t="str">
        <f t="shared" si="135"/>
        <v>m2</v>
      </c>
    </row>
    <row r="8694" spans="1:4" x14ac:dyDescent="0.2">
      <c r="A8694" s="6" t="s">
        <v>15759</v>
      </c>
      <c r="B8694" s="6" t="s">
        <v>29436</v>
      </c>
      <c r="C8694" s="6" t="s">
        <v>25536</v>
      </c>
      <c r="D8694" s="6" t="str">
        <f t="shared" si="135"/>
        <v>m2</v>
      </c>
    </row>
    <row r="8695" spans="1:4" x14ac:dyDescent="0.2">
      <c r="A8695" s="6" t="s">
        <v>2455</v>
      </c>
      <c r="B8695" s="6" t="s">
        <v>29437</v>
      </c>
      <c r="C8695" s="6" t="s">
        <v>25536</v>
      </c>
      <c r="D8695" s="6" t="str">
        <f t="shared" si="135"/>
        <v>m2</v>
      </c>
    </row>
    <row r="8696" spans="1:4" x14ac:dyDescent="0.2">
      <c r="A8696" s="6" t="s">
        <v>15760</v>
      </c>
      <c r="B8696" s="6" t="s">
        <v>29437</v>
      </c>
      <c r="C8696" s="6" t="s">
        <v>25536</v>
      </c>
      <c r="D8696" s="6" t="str">
        <f t="shared" si="135"/>
        <v>m2</v>
      </c>
    </row>
    <row r="8697" spans="1:4" x14ac:dyDescent="0.2">
      <c r="A8697" s="6" t="s">
        <v>2456</v>
      </c>
      <c r="B8697" s="6" t="s">
        <v>29438</v>
      </c>
      <c r="C8697" s="6" t="s">
        <v>25536</v>
      </c>
      <c r="D8697" s="6" t="str">
        <f t="shared" si="135"/>
        <v>m2</v>
      </c>
    </row>
    <row r="8698" spans="1:4" x14ac:dyDescent="0.2">
      <c r="A8698" s="6" t="s">
        <v>15761</v>
      </c>
      <c r="B8698" s="6" t="s">
        <v>29438</v>
      </c>
      <c r="C8698" s="6" t="s">
        <v>25536</v>
      </c>
      <c r="D8698" s="6" t="str">
        <f t="shared" si="135"/>
        <v>m2</v>
      </c>
    </row>
    <row r="8699" spans="1:4" x14ac:dyDescent="0.2">
      <c r="A8699" s="6" t="s">
        <v>2457</v>
      </c>
      <c r="B8699" s="6" t="s">
        <v>29439</v>
      </c>
      <c r="C8699" s="6" t="s">
        <v>21</v>
      </c>
      <c r="D8699" s="6" t="str">
        <f t="shared" si="135"/>
        <v>m</v>
      </c>
    </row>
    <row r="8700" spans="1:4" x14ac:dyDescent="0.2">
      <c r="A8700" s="6" t="s">
        <v>15762</v>
      </c>
      <c r="B8700" s="6" t="s">
        <v>29439</v>
      </c>
      <c r="C8700" s="6" t="s">
        <v>21</v>
      </c>
      <c r="D8700" s="6" t="str">
        <f t="shared" si="135"/>
        <v>m</v>
      </c>
    </row>
    <row r="8701" spans="1:4" x14ac:dyDescent="0.2">
      <c r="A8701" s="6" t="s">
        <v>2458</v>
      </c>
      <c r="B8701" s="6" t="s">
        <v>29440</v>
      </c>
      <c r="C8701" s="6" t="s">
        <v>21</v>
      </c>
      <c r="D8701" s="6" t="str">
        <f t="shared" si="135"/>
        <v>m</v>
      </c>
    </row>
    <row r="8702" spans="1:4" x14ac:dyDescent="0.2">
      <c r="A8702" s="6" t="s">
        <v>15763</v>
      </c>
      <c r="B8702" s="6" t="s">
        <v>29440</v>
      </c>
      <c r="C8702" s="6" t="s">
        <v>21</v>
      </c>
      <c r="D8702" s="6" t="str">
        <f t="shared" si="135"/>
        <v>m</v>
      </c>
    </row>
    <row r="8703" spans="1:4" x14ac:dyDescent="0.2">
      <c r="A8703" s="6" t="s">
        <v>2459</v>
      </c>
      <c r="B8703" s="6" t="s">
        <v>8253</v>
      </c>
      <c r="C8703" s="6" t="s">
        <v>21</v>
      </c>
      <c r="D8703" s="6" t="str">
        <f t="shared" si="135"/>
        <v>m</v>
      </c>
    </row>
    <row r="8704" spans="1:4" x14ac:dyDescent="0.2">
      <c r="A8704" s="6" t="s">
        <v>15764</v>
      </c>
      <c r="B8704" s="6" t="s">
        <v>8253</v>
      </c>
      <c r="C8704" s="6" t="s">
        <v>21</v>
      </c>
      <c r="D8704" s="6" t="str">
        <f t="shared" si="135"/>
        <v>m</v>
      </c>
    </row>
    <row r="8705" spans="1:4" x14ac:dyDescent="0.2">
      <c r="A8705" s="6" t="s">
        <v>2460</v>
      </c>
      <c r="B8705" s="6" t="s">
        <v>29441</v>
      </c>
      <c r="C8705" s="6" t="s">
        <v>21</v>
      </c>
      <c r="D8705" s="6" t="str">
        <f t="shared" si="135"/>
        <v>m</v>
      </c>
    </row>
    <row r="8706" spans="1:4" x14ac:dyDescent="0.2">
      <c r="A8706" s="6" t="s">
        <v>15765</v>
      </c>
      <c r="B8706" s="6" t="s">
        <v>29441</v>
      </c>
      <c r="C8706" s="6" t="s">
        <v>21</v>
      </c>
      <c r="D8706" s="6" t="str">
        <f t="shared" ref="D8706:D8769" si="136">LOWER(C8706)</f>
        <v>m</v>
      </c>
    </row>
    <row r="8707" spans="1:4" x14ac:dyDescent="0.2">
      <c r="A8707" s="6" t="s">
        <v>2461</v>
      </c>
      <c r="B8707" s="6" t="s">
        <v>2462</v>
      </c>
      <c r="C8707" s="6" t="s">
        <v>21</v>
      </c>
      <c r="D8707" s="6" t="str">
        <f t="shared" si="136"/>
        <v>m</v>
      </c>
    </row>
    <row r="8708" spans="1:4" x14ac:dyDescent="0.2">
      <c r="A8708" s="6" t="s">
        <v>15766</v>
      </c>
      <c r="B8708" s="6" t="s">
        <v>2462</v>
      </c>
      <c r="C8708" s="6" t="s">
        <v>21</v>
      </c>
      <c r="D8708" s="6" t="str">
        <f t="shared" si="136"/>
        <v>m</v>
      </c>
    </row>
    <row r="8709" spans="1:4" x14ac:dyDescent="0.2">
      <c r="A8709" s="6" t="s">
        <v>2463</v>
      </c>
      <c r="B8709" s="6" t="s">
        <v>29442</v>
      </c>
      <c r="C8709" s="6" t="s">
        <v>21</v>
      </c>
      <c r="D8709" s="6" t="str">
        <f t="shared" si="136"/>
        <v>m</v>
      </c>
    </row>
    <row r="8710" spans="1:4" x14ac:dyDescent="0.2">
      <c r="A8710" s="6" t="s">
        <v>15767</v>
      </c>
      <c r="B8710" s="6" t="s">
        <v>29442</v>
      </c>
      <c r="C8710" s="6" t="s">
        <v>21</v>
      </c>
      <c r="D8710" s="6" t="str">
        <f t="shared" si="136"/>
        <v>m</v>
      </c>
    </row>
    <row r="8711" spans="1:4" x14ac:dyDescent="0.2">
      <c r="A8711" s="6" t="s">
        <v>2464</v>
      </c>
      <c r="B8711" s="6" t="s">
        <v>29443</v>
      </c>
      <c r="C8711" s="6" t="s">
        <v>21</v>
      </c>
      <c r="D8711" s="6" t="str">
        <f t="shared" si="136"/>
        <v>m</v>
      </c>
    </row>
    <row r="8712" spans="1:4" x14ac:dyDescent="0.2">
      <c r="A8712" s="6" t="s">
        <v>15768</v>
      </c>
      <c r="B8712" s="6" t="s">
        <v>29443</v>
      </c>
      <c r="C8712" s="6" t="s">
        <v>21</v>
      </c>
      <c r="D8712" s="6" t="str">
        <f t="shared" si="136"/>
        <v>m</v>
      </c>
    </row>
    <row r="8713" spans="1:4" x14ac:dyDescent="0.2">
      <c r="A8713" s="6" t="s">
        <v>8254</v>
      </c>
      <c r="B8713" s="6" t="s">
        <v>29444</v>
      </c>
      <c r="C8713" s="6" t="s">
        <v>21</v>
      </c>
      <c r="D8713" s="6" t="str">
        <f t="shared" si="136"/>
        <v>m</v>
      </c>
    </row>
    <row r="8714" spans="1:4" x14ac:dyDescent="0.2">
      <c r="A8714" s="6" t="s">
        <v>15769</v>
      </c>
      <c r="B8714" s="6" t="s">
        <v>29444</v>
      </c>
      <c r="C8714" s="6" t="s">
        <v>21</v>
      </c>
      <c r="D8714" s="6" t="str">
        <f t="shared" si="136"/>
        <v>m</v>
      </c>
    </row>
    <row r="8715" spans="1:4" x14ac:dyDescent="0.2">
      <c r="A8715" s="6" t="s">
        <v>8255</v>
      </c>
      <c r="B8715" s="6" t="s">
        <v>29445</v>
      </c>
      <c r="C8715" s="6" t="s">
        <v>21</v>
      </c>
      <c r="D8715" s="6" t="str">
        <f t="shared" si="136"/>
        <v>m</v>
      </c>
    </row>
    <row r="8716" spans="1:4" x14ac:dyDescent="0.2">
      <c r="A8716" s="6" t="s">
        <v>15770</v>
      </c>
      <c r="B8716" s="6" t="s">
        <v>29445</v>
      </c>
      <c r="C8716" s="6" t="s">
        <v>21</v>
      </c>
      <c r="D8716" s="6" t="str">
        <f t="shared" si="136"/>
        <v>m</v>
      </c>
    </row>
    <row r="8717" spans="1:4" x14ac:dyDescent="0.2">
      <c r="A8717" s="6" t="s">
        <v>2466</v>
      </c>
      <c r="B8717" s="6" t="s">
        <v>29446</v>
      </c>
      <c r="C8717" s="6" t="s">
        <v>25536</v>
      </c>
      <c r="D8717" s="6" t="str">
        <f t="shared" si="136"/>
        <v>m2</v>
      </c>
    </row>
    <row r="8718" spans="1:4" x14ac:dyDescent="0.2">
      <c r="A8718" s="6" t="s">
        <v>15771</v>
      </c>
      <c r="B8718" s="6" t="s">
        <v>29446</v>
      </c>
      <c r="C8718" s="6" t="s">
        <v>25536</v>
      </c>
      <c r="D8718" s="6" t="str">
        <f t="shared" si="136"/>
        <v>m2</v>
      </c>
    </row>
    <row r="8719" spans="1:4" x14ac:dyDescent="0.2">
      <c r="A8719" s="6" t="s">
        <v>2467</v>
      </c>
      <c r="B8719" s="6" t="s">
        <v>29447</v>
      </c>
      <c r="C8719" s="6" t="s">
        <v>25536</v>
      </c>
      <c r="D8719" s="6" t="str">
        <f t="shared" si="136"/>
        <v>m2</v>
      </c>
    </row>
    <row r="8720" spans="1:4" x14ac:dyDescent="0.2">
      <c r="A8720" s="6" t="s">
        <v>15772</v>
      </c>
      <c r="B8720" s="6" t="s">
        <v>29447</v>
      </c>
      <c r="C8720" s="6" t="s">
        <v>25536</v>
      </c>
      <c r="D8720" s="6" t="str">
        <f t="shared" si="136"/>
        <v>m2</v>
      </c>
    </row>
    <row r="8721" spans="1:4" x14ac:dyDescent="0.2">
      <c r="A8721" s="6" t="s">
        <v>8256</v>
      </c>
      <c r="B8721" s="6" t="s">
        <v>29448</v>
      </c>
      <c r="C8721" s="6" t="s">
        <v>25536</v>
      </c>
      <c r="D8721" s="6" t="str">
        <f t="shared" si="136"/>
        <v>m2</v>
      </c>
    </row>
    <row r="8722" spans="1:4" x14ac:dyDescent="0.2">
      <c r="A8722" s="6" t="s">
        <v>15773</v>
      </c>
      <c r="B8722" s="6" t="s">
        <v>29448</v>
      </c>
      <c r="C8722" s="6" t="s">
        <v>25536</v>
      </c>
      <c r="D8722" s="6" t="str">
        <f t="shared" si="136"/>
        <v>m2</v>
      </c>
    </row>
    <row r="8723" spans="1:4" x14ac:dyDescent="0.2">
      <c r="A8723" s="6" t="s">
        <v>2468</v>
      </c>
      <c r="B8723" s="6" t="s">
        <v>29449</v>
      </c>
      <c r="C8723" s="6" t="s">
        <v>25323</v>
      </c>
      <c r="D8723" s="6" t="str">
        <f t="shared" si="136"/>
        <v>m3</v>
      </c>
    </row>
    <row r="8724" spans="1:4" x14ac:dyDescent="0.2">
      <c r="A8724" s="6" t="s">
        <v>15774</v>
      </c>
      <c r="B8724" s="6" t="s">
        <v>29449</v>
      </c>
      <c r="C8724" s="6" t="s">
        <v>25323</v>
      </c>
      <c r="D8724" s="6" t="str">
        <f t="shared" si="136"/>
        <v>m3</v>
      </c>
    </row>
    <row r="8725" spans="1:4" x14ac:dyDescent="0.2">
      <c r="A8725" s="6" t="s">
        <v>2469</v>
      </c>
      <c r="B8725" s="6" t="s">
        <v>29450</v>
      </c>
      <c r="C8725" s="6" t="s">
        <v>25323</v>
      </c>
      <c r="D8725" s="6" t="str">
        <f t="shared" si="136"/>
        <v>m3</v>
      </c>
    </row>
    <row r="8726" spans="1:4" x14ac:dyDescent="0.2">
      <c r="A8726" s="6" t="s">
        <v>15775</v>
      </c>
      <c r="B8726" s="6" t="s">
        <v>29450</v>
      </c>
      <c r="C8726" s="6" t="s">
        <v>25323</v>
      </c>
      <c r="D8726" s="6" t="str">
        <f t="shared" si="136"/>
        <v>m3</v>
      </c>
    </row>
    <row r="8727" spans="1:4" x14ac:dyDescent="0.2">
      <c r="A8727" s="6" t="s">
        <v>2472</v>
      </c>
      <c r="B8727" s="6" t="s">
        <v>29451</v>
      </c>
      <c r="C8727" s="6" t="s">
        <v>25536</v>
      </c>
      <c r="D8727" s="6" t="str">
        <f t="shared" si="136"/>
        <v>m2</v>
      </c>
    </row>
    <row r="8728" spans="1:4" x14ac:dyDescent="0.2">
      <c r="A8728" s="6" t="s">
        <v>15776</v>
      </c>
      <c r="B8728" s="6" t="s">
        <v>29451</v>
      </c>
      <c r="C8728" s="6" t="s">
        <v>25536</v>
      </c>
      <c r="D8728" s="6" t="str">
        <f t="shared" si="136"/>
        <v>m2</v>
      </c>
    </row>
    <row r="8729" spans="1:4" x14ac:dyDescent="0.2">
      <c r="A8729" s="6" t="s">
        <v>2473</v>
      </c>
      <c r="B8729" s="6" t="s">
        <v>29452</v>
      </c>
      <c r="C8729" s="6" t="s">
        <v>20</v>
      </c>
      <c r="D8729" s="6" t="str">
        <f t="shared" si="136"/>
        <v>t</v>
      </c>
    </row>
    <row r="8730" spans="1:4" x14ac:dyDescent="0.2">
      <c r="A8730" s="6" t="s">
        <v>15777</v>
      </c>
      <c r="B8730" s="6" t="s">
        <v>29452</v>
      </c>
      <c r="C8730" s="6" t="s">
        <v>20</v>
      </c>
      <c r="D8730" s="6" t="str">
        <f t="shared" si="136"/>
        <v>t</v>
      </c>
    </row>
    <row r="8731" spans="1:4" x14ac:dyDescent="0.2">
      <c r="A8731" s="6" t="s">
        <v>8257</v>
      </c>
      <c r="B8731" s="6" t="s">
        <v>29453</v>
      </c>
      <c r="C8731" s="6" t="s">
        <v>25536</v>
      </c>
      <c r="D8731" s="6" t="str">
        <f t="shared" si="136"/>
        <v>m2</v>
      </c>
    </row>
    <row r="8732" spans="1:4" x14ac:dyDescent="0.2">
      <c r="A8732" s="6" t="s">
        <v>15778</v>
      </c>
      <c r="B8732" s="6" t="s">
        <v>29453</v>
      </c>
      <c r="C8732" s="6" t="s">
        <v>25536</v>
      </c>
      <c r="D8732" s="6" t="str">
        <f t="shared" si="136"/>
        <v>m2</v>
      </c>
    </row>
    <row r="8733" spans="1:4" x14ac:dyDescent="0.2">
      <c r="A8733" s="6" t="s">
        <v>8258</v>
      </c>
      <c r="B8733" s="6" t="s">
        <v>29454</v>
      </c>
      <c r="C8733" s="6" t="s">
        <v>21</v>
      </c>
      <c r="D8733" s="6" t="str">
        <f t="shared" si="136"/>
        <v>m</v>
      </c>
    </row>
    <row r="8734" spans="1:4" x14ac:dyDescent="0.2">
      <c r="A8734" s="6" t="s">
        <v>15779</v>
      </c>
      <c r="B8734" s="6" t="s">
        <v>29454</v>
      </c>
      <c r="C8734" s="6" t="s">
        <v>21</v>
      </c>
      <c r="D8734" s="6" t="str">
        <f t="shared" si="136"/>
        <v>m</v>
      </c>
    </row>
    <row r="8735" spans="1:4" x14ac:dyDescent="0.2">
      <c r="A8735" s="6" t="s">
        <v>8259</v>
      </c>
      <c r="B8735" s="6" t="s">
        <v>29455</v>
      </c>
      <c r="C8735" s="6" t="s">
        <v>25536</v>
      </c>
      <c r="D8735" s="6" t="str">
        <f t="shared" si="136"/>
        <v>m2</v>
      </c>
    </row>
    <row r="8736" spans="1:4" x14ac:dyDescent="0.2">
      <c r="A8736" s="6" t="s">
        <v>15780</v>
      </c>
      <c r="B8736" s="6" t="s">
        <v>29455</v>
      </c>
      <c r="C8736" s="6" t="s">
        <v>25536</v>
      </c>
      <c r="D8736" s="6" t="str">
        <f t="shared" si="136"/>
        <v>m2</v>
      </c>
    </row>
    <row r="8737" spans="1:4" x14ac:dyDescent="0.2">
      <c r="A8737" s="6" t="s">
        <v>2470</v>
      </c>
      <c r="B8737" s="6" t="s">
        <v>29456</v>
      </c>
      <c r="C8737" s="6" t="s">
        <v>25536</v>
      </c>
      <c r="D8737" s="6" t="str">
        <f t="shared" si="136"/>
        <v>m2</v>
      </c>
    </row>
    <row r="8738" spans="1:4" x14ac:dyDescent="0.2">
      <c r="A8738" s="6" t="s">
        <v>15781</v>
      </c>
      <c r="B8738" s="6" t="s">
        <v>29456</v>
      </c>
      <c r="C8738" s="6" t="s">
        <v>25536</v>
      </c>
      <c r="D8738" s="6" t="str">
        <f t="shared" si="136"/>
        <v>m2</v>
      </c>
    </row>
    <row r="8739" spans="1:4" x14ac:dyDescent="0.2">
      <c r="A8739" s="6" t="s">
        <v>2471</v>
      </c>
      <c r="B8739" s="6" t="s">
        <v>29457</v>
      </c>
      <c r="C8739" s="6" t="s">
        <v>25536</v>
      </c>
      <c r="D8739" s="6" t="str">
        <f t="shared" si="136"/>
        <v>m2</v>
      </c>
    </row>
    <row r="8740" spans="1:4" x14ac:dyDescent="0.2">
      <c r="A8740" s="6" t="s">
        <v>15782</v>
      </c>
      <c r="B8740" s="6" t="s">
        <v>29457</v>
      </c>
      <c r="C8740" s="6" t="s">
        <v>25536</v>
      </c>
      <c r="D8740" s="6" t="str">
        <f t="shared" si="136"/>
        <v>m2</v>
      </c>
    </row>
    <row r="8741" spans="1:4" x14ac:dyDescent="0.2">
      <c r="A8741" s="6" t="s">
        <v>8260</v>
      </c>
      <c r="B8741" s="6" t="s">
        <v>29458</v>
      </c>
      <c r="C8741" s="6" t="s">
        <v>25536</v>
      </c>
      <c r="D8741" s="6" t="str">
        <f t="shared" si="136"/>
        <v>m2</v>
      </c>
    </row>
    <row r="8742" spans="1:4" x14ac:dyDescent="0.2">
      <c r="A8742" s="6" t="s">
        <v>23491</v>
      </c>
      <c r="B8742" s="6" t="s">
        <v>29458</v>
      </c>
      <c r="C8742" s="6" t="s">
        <v>25536</v>
      </c>
      <c r="D8742" s="6" t="str">
        <f t="shared" si="136"/>
        <v>m2</v>
      </c>
    </row>
    <row r="8743" spans="1:4" x14ac:dyDescent="0.2">
      <c r="A8743" s="6" t="s">
        <v>2474</v>
      </c>
      <c r="B8743" s="6" t="s">
        <v>29459</v>
      </c>
      <c r="C8743" s="6" t="s">
        <v>25536</v>
      </c>
      <c r="D8743" s="6" t="str">
        <f t="shared" si="136"/>
        <v>m2</v>
      </c>
    </row>
    <row r="8744" spans="1:4" x14ac:dyDescent="0.2">
      <c r="A8744" s="6" t="s">
        <v>15783</v>
      </c>
      <c r="B8744" s="6" t="s">
        <v>29459</v>
      </c>
      <c r="C8744" s="6" t="s">
        <v>25536</v>
      </c>
      <c r="D8744" s="6" t="str">
        <f t="shared" si="136"/>
        <v>m2</v>
      </c>
    </row>
    <row r="8745" spans="1:4" x14ac:dyDescent="0.2">
      <c r="A8745" s="6" t="s">
        <v>2475</v>
      </c>
      <c r="B8745" s="6" t="s">
        <v>29460</v>
      </c>
      <c r="C8745" s="6" t="s">
        <v>25536</v>
      </c>
      <c r="D8745" s="6" t="str">
        <f t="shared" si="136"/>
        <v>m2</v>
      </c>
    </row>
    <row r="8746" spans="1:4" x14ac:dyDescent="0.2">
      <c r="A8746" s="6" t="s">
        <v>15784</v>
      </c>
      <c r="B8746" s="6" t="s">
        <v>29460</v>
      </c>
      <c r="C8746" s="6" t="s">
        <v>25536</v>
      </c>
      <c r="D8746" s="6" t="str">
        <f t="shared" si="136"/>
        <v>m2</v>
      </c>
    </row>
    <row r="8747" spans="1:4" x14ac:dyDescent="0.2">
      <c r="A8747" s="6" t="s">
        <v>2476</v>
      </c>
      <c r="B8747" s="6" t="s">
        <v>29461</v>
      </c>
      <c r="C8747" s="6" t="s">
        <v>25536</v>
      </c>
      <c r="D8747" s="6" t="str">
        <f t="shared" si="136"/>
        <v>m2</v>
      </c>
    </row>
    <row r="8748" spans="1:4" x14ac:dyDescent="0.2">
      <c r="A8748" s="6" t="s">
        <v>15785</v>
      </c>
      <c r="B8748" s="6" t="s">
        <v>29461</v>
      </c>
      <c r="C8748" s="6" t="s">
        <v>25536</v>
      </c>
      <c r="D8748" s="6" t="str">
        <f t="shared" si="136"/>
        <v>m2</v>
      </c>
    </row>
    <row r="8749" spans="1:4" x14ac:dyDescent="0.2">
      <c r="A8749" s="6" t="s">
        <v>2477</v>
      </c>
      <c r="B8749" s="6" t="s">
        <v>29462</v>
      </c>
      <c r="C8749" s="6" t="s">
        <v>25536</v>
      </c>
      <c r="D8749" s="6" t="str">
        <f t="shared" si="136"/>
        <v>m2</v>
      </c>
    </row>
    <row r="8750" spans="1:4" x14ac:dyDescent="0.2">
      <c r="A8750" s="6" t="s">
        <v>15786</v>
      </c>
      <c r="B8750" s="6" t="s">
        <v>29462</v>
      </c>
      <c r="C8750" s="6" t="s">
        <v>25536</v>
      </c>
      <c r="D8750" s="6" t="str">
        <f t="shared" si="136"/>
        <v>m2</v>
      </c>
    </row>
    <row r="8751" spans="1:4" x14ac:dyDescent="0.2">
      <c r="A8751" s="6" t="s">
        <v>2478</v>
      </c>
      <c r="B8751" s="6" t="s">
        <v>29463</v>
      </c>
      <c r="C8751" s="6" t="s">
        <v>25536</v>
      </c>
      <c r="D8751" s="6" t="str">
        <f t="shared" si="136"/>
        <v>m2</v>
      </c>
    </row>
    <row r="8752" spans="1:4" x14ac:dyDescent="0.2">
      <c r="A8752" s="6" t="s">
        <v>15787</v>
      </c>
      <c r="B8752" s="6" t="s">
        <v>29463</v>
      </c>
      <c r="C8752" s="6" t="s">
        <v>25536</v>
      </c>
      <c r="D8752" s="6" t="str">
        <f t="shared" si="136"/>
        <v>m2</v>
      </c>
    </row>
    <row r="8753" spans="1:4" x14ac:dyDescent="0.2">
      <c r="A8753" s="6" t="s">
        <v>2479</v>
      </c>
      <c r="B8753" s="6" t="s">
        <v>29464</v>
      </c>
      <c r="C8753" s="6" t="s">
        <v>25536</v>
      </c>
      <c r="D8753" s="6" t="str">
        <f t="shared" si="136"/>
        <v>m2</v>
      </c>
    </row>
    <row r="8754" spans="1:4" x14ac:dyDescent="0.2">
      <c r="A8754" s="6" t="s">
        <v>15788</v>
      </c>
      <c r="B8754" s="6" t="s">
        <v>29464</v>
      </c>
      <c r="C8754" s="6" t="s">
        <v>25536</v>
      </c>
      <c r="D8754" s="6" t="str">
        <f t="shared" si="136"/>
        <v>m2</v>
      </c>
    </row>
    <row r="8755" spans="1:4" x14ac:dyDescent="0.2">
      <c r="A8755" s="6" t="s">
        <v>2480</v>
      </c>
      <c r="B8755" s="6" t="s">
        <v>29465</v>
      </c>
      <c r="C8755" s="6" t="s">
        <v>25536</v>
      </c>
      <c r="D8755" s="6" t="str">
        <f t="shared" si="136"/>
        <v>m2</v>
      </c>
    </row>
    <row r="8756" spans="1:4" x14ac:dyDescent="0.2">
      <c r="A8756" s="6" t="s">
        <v>15789</v>
      </c>
      <c r="B8756" s="6" t="s">
        <v>29465</v>
      </c>
      <c r="C8756" s="6" t="s">
        <v>25536</v>
      </c>
      <c r="D8756" s="6" t="str">
        <f t="shared" si="136"/>
        <v>m2</v>
      </c>
    </row>
    <row r="8757" spans="1:4" x14ac:dyDescent="0.2">
      <c r="A8757" s="6" t="s">
        <v>2481</v>
      </c>
      <c r="B8757" s="6" t="s">
        <v>29466</v>
      </c>
      <c r="C8757" s="6" t="s">
        <v>25536</v>
      </c>
      <c r="D8757" s="6" t="str">
        <f t="shared" si="136"/>
        <v>m2</v>
      </c>
    </row>
    <row r="8758" spans="1:4" x14ac:dyDescent="0.2">
      <c r="A8758" s="6" t="s">
        <v>15790</v>
      </c>
      <c r="B8758" s="6" t="s">
        <v>29466</v>
      </c>
      <c r="C8758" s="6" t="s">
        <v>25536</v>
      </c>
      <c r="D8758" s="6" t="str">
        <f t="shared" si="136"/>
        <v>m2</v>
      </c>
    </row>
    <row r="8759" spans="1:4" x14ac:dyDescent="0.2">
      <c r="A8759" s="6" t="s">
        <v>2482</v>
      </c>
      <c r="B8759" s="6" t="s">
        <v>29467</v>
      </c>
      <c r="C8759" s="6" t="s">
        <v>25536</v>
      </c>
      <c r="D8759" s="6" t="str">
        <f t="shared" si="136"/>
        <v>m2</v>
      </c>
    </row>
    <row r="8760" spans="1:4" x14ac:dyDescent="0.2">
      <c r="A8760" s="6" t="s">
        <v>15791</v>
      </c>
      <c r="B8760" s="6" t="s">
        <v>29467</v>
      </c>
      <c r="C8760" s="6" t="s">
        <v>25536</v>
      </c>
      <c r="D8760" s="6" t="str">
        <f t="shared" si="136"/>
        <v>m2</v>
      </c>
    </row>
    <row r="8761" spans="1:4" x14ac:dyDescent="0.2">
      <c r="A8761" s="6" t="s">
        <v>2483</v>
      </c>
      <c r="B8761" s="6" t="s">
        <v>29468</v>
      </c>
      <c r="C8761" s="6" t="s">
        <v>25536</v>
      </c>
      <c r="D8761" s="6" t="str">
        <f t="shared" si="136"/>
        <v>m2</v>
      </c>
    </row>
    <row r="8762" spans="1:4" x14ac:dyDescent="0.2">
      <c r="A8762" s="6" t="s">
        <v>15792</v>
      </c>
      <c r="B8762" s="6" t="s">
        <v>29468</v>
      </c>
      <c r="C8762" s="6" t="s">
        <v>25536</v>
      </c>
      <c r="D8762" s="6" t="str">
        <f t="shared" si="136"/>
        <v>m2</v>
      </c>
    </row>
    <row r="8763" spans="1:4" x14ac:dyDescent="0.2">
      <c r="A8763" s="6" t="s">
        <v>2484</v>
      </c>
      <c r="B8763" s="6" t="s">
        <v>29469</v>
      </c>
      <c r="C8763" s="6" t="s">
        <v>25536</v>
      </c>
      <c r="D8763" s="6" t="str">
        <f t="shared" si="136"/>
        <v>m2</v>
      </c>
    </row>
    <row r="8764" spans="1:4" x14ac:dyDescent="0.2">
      <c r="A8764" s="6" t="s">
        <v>15793</v>
      </c>
      <c r="B8764" s="6" t="s">
        <v>29469</v>
      </c>
      <c r="C8764" s="6" t="s">
        <v>25536</v>
      </c>
      <c r="D8764" s="6" t="str">
        <f t="shared" si="136"/>
        <v>m2</v>
      </c>
    </row>
    <row r="8765" spans="1:4" x14ac:dyDescent="0.2">
      <c r="A8765" s="6" t="s">
        <v>2485</v>
      </c>
      <c r="B8765" s="6" t="s">
        <v>29470</v>
      </c>
      <c r="C8765" s="6" t="s">
        <v>25536</v>
      </c>
      <c r="D8765" s="6" t="str">
        <f t="shared" si="136"/>
        <v>m2</v>
      </c>
    </row>
    <row r="8766" spans="1:4" x14ac:dyDescent="0.2">
      <c r="A8766" s="6" t="s">
        <v>15794</v>
      </c>
      <c r="B8766" s="6" t="s">
        <v>29470</v>
      </c>
      <c r="C8766" s="6" t="s">
        <v>25536</v>
      </c>
      <c r="D8766" s="6" t="str">
        <f t="shared" si="136"/>
        <v>m2</v>
      </c>
    </row>
    <row r="8767" spans="1:4" x14ac:dyDescent="0.2">
      <c r="A8767" s="6" t="s">
        <v>8261</v>
      </c>
      <c r="B8767" s="6" t="s">
        <v>29471</v>
      </c>
      <c r="C8767" s="6" t="s">
        <v>25536</v>
      </c>
      <c r="D8767" s="6" t="str">
        <f t="shared" si="136"/>
        <v>m2</v>
      </c>
    </row>
    <row r="8768" spans="1:4" x14ac:dyDescent="0.2">
      <c r="A8768" s="6" t="s">
        <v>15795</v>
      </c>
      <c r="B8768" s="6" t="s">
        <v>29471</v>
      </c>
      <c r="C8768" s="6" t="s">
        <v>25536</v>
      </c>
      <c r="D8768" s="6" t="str">
        <f t="shared" si="136"/>
        <v>m2</v>
      </c>
    </row>
    <row r="8769" spans="1:4" x14ac:dyDescent="0.2">
      <c r="A8769" s="6" t="s">
        <v>8262</v>
      </c>
      <c r="B8769" s="6" t="s">
        <v>29472</v>
      </c>
      <c r="C8769" s="6" t="s">
        <v>25536</v>
      </c>
      <c r="D8769" s="6" t="str">
        <f t="shared" si="136"/>
        <v>m2</v>
      </c>
    </row>
    <row r="8770" spans="1:4" x14ac:dyDescent="0.2">
      <c r="A8770" s="6" t="s">
        <v>15796</v>
      </c>
      <c r="B8770" s="6" t="s">
        <v>29472</v>
      </c>
      <c r="C8770" s="6" t="s">
        <v>25536</v>
      </c>
      <c r="D8770" s="6" t="str">
        <f t="shared" ref="D8770:D8833" si="137">LOWER(C8770)</f>
        <v>m2</v>
      </c>
    </row>
    <row r="8771" spans="1:4" x14ac:dyDescent="0.2">
      <c r="A8771" s="6" t="s">
        <v>8263</v>
      </c>
      <c r="B8771" s="6" t="s">
        <v>29473</v>
      </c>
      <c r="C8771" s="6" t="s">
        <v>25536</v>
      </c>
      <c r="D8771" s="6" t="str">
        <f t="shared" si="137"/>
        <v>m2</v>
      </c>
    </row>
    <row r="8772" spans="1:4" x14ac:dyDescent="0.2">
      <c r="A8772" s="6" t="s">
        <v>15797</v>
      </c>
      <c r="B8772" s="6" t="s">
        <v>29473</v>
      </c>
      <c r="C8772" s="6" t="s">
        <v>25536</v>
      </c>
      <c r="D8772" s="6" t="str">
        <f t="shared" si="137"/>
        <v>m2</v>
      </c>
    </row>
    <row r="8773" spans="1:4" x14ac:dyDescent="0.2">
      <c r="A8773" s="6" t="s">
        <v>8264</v>
      </c>
      <c r="B8773" s="6" t="s">
        <v>29474</v>
      </c>
      <c r="C8773" s="6" t="s">
        <v>25536</v>
      </c>
      <c r="D8773" s="6" t="str">
        <f t="shared" si="137"/>
        <v>m2</v>
      </c>
    </row>
    <row r="8774" spans="1:4" x14ac:dyDescent="0.2">
      <c r="A8774" s="6" t="s">
        <v>15798</v>
      </c>
      <c r="B8774" s="6" t="s">
        <v>29474</v>
      </c>
      <c r="C8774" s="6" t="s">
        <v>25536</v>
      </c>
      <c r="D8774" s="6" t="str">
        <f t="shared" si="137"/>
        <v>m2</v>
      </c>
    </row>
    <row r="8775" spans="1:4" x14ac:dyDescent="0.2">
      <c r="A8775" s="6" t="s">
        <v>8265</v>
      </c>
      <c r="B8775" s="6" t="s">
        <v>29475</v>
      </c>
      <c r="C8775" s="6" t="s">
        <v>25536</v>
      </c>
      <c r="D8775" s="6" t="str">
        <f t="shared" si="137"/>
        <v>m2</v>
      </c>
    </row>
    <row r="8776" spans="1:4" x14ac:dyDescent="0.2">
      <c r="A8776" s="6" t="s">
        <v>15799</v>
      </c>
      <c r="B8776" s="6" t="s">
        <v>29475</v>
      </c>
      <c r="C8776" s="6" t="s">
        <v>25536</v>
      </c>
      <c r="D8776" s="6" t="str">
        <f t="shared" si="137"/>
        <v>m2</v>
      </c>
    </row>
    <row r="8777" spans="1:4" x14ac:dyDescent="0.2">
      <c r="A8777" s="6" t="s">
        <v>8266</v>
      </c>
      <c r="B8777" s="6" t="s">
        <v>29476</v>
      </c>
      <c r="C8777" s="6" t="s">
        <v>25536</v>
      </c>
      <c r="D8777" s="6" t="str">
        <f t="shared" si="137"/>
        <v>m2</v>
      </c>
    </row>
    <row r="8778" spans="1:4" x14ac:dyDescent="0.2">
      <c r="A8778" s="6" t="s">
        <v>15800</v>
      </c>
      <c r="B8778" s="6" t="s">
        <v>29476</v>
      </c>
      <c r="C8778" s="6" t="s">
        <v>25536</v>
      </c>
      <c r="D8778" s="6" t="str">
        <f t="shared" si="137"/>
        <v>m2</v>
      </c>
    </row>
    <row r="8779" spans="1:4" x14ac:dyDescent="0.2">
      <c r="A8779" s="6" t="s">
        <v>8267</v>
      </c>
      <c r="B8779" s="6" t="s">
        <v>29477</v>
      </c>
      <c r="C8779" s="6" t="s">
        <v>25536</v>
      </c>
      <c r="D8779" s="6" t="str">
        <f t="shared" si="137"/>
        <v>m2</v>
      </c>
    </row>
    <row r="8780" spans="1:4" x14ac:dyDescent="0.2">
      <c r="A8780" s="6" t="s">
        <v>15801</v>
      </c>
      <c r="B8780" s="6" t="s">
        <v>29477</v>
      </c>
      <c r="C8780" s="6" t="s">
        <v>25536</v>
      </c>
      <c r="D8780" s="6" t="str">
        <f t="shared" si="137"/>
        <v>m2</v>
      </c>
    </row>
    <row r="8781" spans="1:4" x14ac:dyDescent="0.2">
      <c r="A8781" s="6" t="s">
        <v>8268</v>
      </c>
      <c r="B8781" s="6" t="s">
        <v>29478</v>
      </c>
      <c r="C8781" s="6" t="s">
        <v>25536</v>
      </c>
      <c r="D8781" s="6" t="str">
        <f t="shared" si="137"/>
        <v>m2</v>
      </c>
    </row>
    <row r="8782" spans="1:4" x14ac:dyDescent="0.2">
      <c r="A8782" s="6" t="s">
        <v>15802</v>
      </c>
      <c r="B8782" s="6" t="s">
        <v>29478</v>
      </c>
      <c r="C8782" s="6" t="s">
        <v>25536</v>
      </c>
      <c r="D8782" s="6" t="str">
        <f t="shared" si="137"/>
        <v>m2</v>
      </c>
    </row>
    <row r="8783" spans="1:4" x14ac:dyDescent="0.2">
      <c r="A8783" s="6" t="s">
        <v>8269</v>
      </c>
      <c r="B8783" s="6" t="s">
        <v>29479</v>
      </c>
      <c r="C8783" s="6" t="s">
        <v>20</v>
      </c>
      <c r="D8783" s="6" t="str">
        <f t="shared" si="137"/>
        <v>t</v>
      </c>
    </row>
    <row r="8784" spans="1:4" x14ac:dyDescent="0.2">
      <c r="A8784" s="6" t="s">
        <v>15803</v>
      </c>
      <c r="B8784" s="6" t="s">
        <v>29479</v>
      </c>
      <c r="C8784" s="6" t="s">
        <v>20</v>
      </c>
      <c r="D8784" s="6" t="str">
        <f t="shared" si="137"/>
        <v>t</v>
      </c>
    </row>
    <row r="8785" spans="1:4" x14ac:dyDescent="0.2">
      <c r="A8785" s="6" t="s">
        <v>8270</v>
      </c>
      <c r="B8785" s="6" t="s">
        <v>29480</v>
      </c>
      <c r="C8785" s="6" t="s">
        <v>25536</v>
      </c>
      <c r="D8785" s="6" t="str">
        <f t="shared" si="137"/>
        <v>m2</v>
      </c>
    </row>
    <row r="8786" spans="1:4" x14ac:dyDescent="0.2">
      <c r="A8786" s="6" t="s">
        <v>15804</v>
      </c>
      <c r="B8786" s="6" t="s">
        <v>29480</v>
      </c>
      <c r="C8786" s="6" t="s">
        <v>25536</v>
      </c>
      <c r="D8786" s="6" t="str">
        <f t="shared" si="137"/>
        <v>m2</v>
      </c>
    </row>
    <row r="8787" spans="1:4" x14ac:dyDescent="0.2">
      <c r="A8787" s="6" t="s">
        <v>8271</v>
      </c>
      <c r="B8787" s="6" t="s">
        <v>29481</v>
      </c>
      <c r="C8787" s="6" t="s">
        <v>25536</v>
      </c>
      <c r="D8787" s="6" t="str">
        <f t="shared" si="137"/>
        <v>m2</v>
      </c>
    </row>
    <row r="8788" spans="1:4" x14ac:dyDescent="0.2">
      <c r="A8788" s="6" t="s">
        <v>15805</v>
      </c>
      <c r="B8788" s="6" t="s">
        <v>29481</v>
      </c>
      <c r="C8788" s="6" t="s">
        <v>25536</v>
      </c>
      <c r="D8788" s="6" t="str">
        <f t="shared" si="137"/>
        <v>m2</v>
      </c>
    </row>
    <row r="8789" spans="1:4" x14ac:dyDescent="0.2">
      <c r="A8789" s="6" t="s">
        <v>8272</v>
      </c>
      <c r="B8789" s="6" t="s">
        <v>29482</v>
      </c>
      <c r="C8789" s="6" t="s">
        <v>25536</v>
      </c>
      <c r="D8789" s="6" t="str">
        <f t="shared" si="137"/>
        <v>m2</v>
      </c>
    </row>
    <row r="8790" spans="1:4" x14ac:dyDescent="0.2">
      <c r="A8790" s="6" t="s">
        <v>15806</v>
      </c>
      <c r="B8790" s="6" t="s">
        <v>29482</v>
      </c>
      <c r="C8790" s="6" t="s">
        <v>25536</v>
      </c>
      <c r="D8790" s="6" t="str">
        <f t="shared" si="137"/>
        <v>m2</v>
      </c>
    </row>
    <row r="8791" spans="1:4" x14ac:dyDescent="0.2">
      <c r="A8791" s="6" t="s">
        <v>8273</v>
      </c>
      <c r="B8791" s="6" t="s">
        <v>29483</v>
      </c>
      <c r="C8791" s="6" t="s">
        <v>25536</v>
      </c>
      <c r="D8791" s="6" t="str">
        <f t="shared" si="137"/>
        <v>m2</v>
      </c>
    </row>
    <row r="8792" spans="1:4" x14ac:dyDescent="0.2">
      <c r="A8792" s="6" t="s">
        <v>15807</v>
      </c>
      <c r="B8792" s="6" t="s">
        <v>29483</v>
      </c>
      <c r="C8792" s="6" t="s">
        <v>25536</v>
      </c>
      <c r="D8792" s="6" t="str">
        <f t="shared" si="137"/>
        <v>m2</v>
      </c>
    </row>
    <row r="8793" spans="1:4" x14ac:dyDescent="0.2">
      <c r="A8793" s="6" t="s">
        <v>8274</v>
      </c>
      <c r="B8793" s="6" t="s">
        <v>29484</v>
      </c>
      <c r="C8793" s="6" t="s">
        <v>25536</v>
      </c>
      <c r="D8793" s="6" t="str">
        <f t="shared" si="137"/>
        <v>m2</v>
      </c>
    </row>
    <row r="8794" spans="1:4" x14ac:dyDescent="0.2">
      <c r="A8794" s="6" t="s">
        <v>15808</v>
      </c>
      <c r="B8794" s="6" t="s">
        <v>29484</v>
      </c>
      <c r="C8794" s="6" t="s">
        <v>25536</v>
      </c>
      <c r="D8794" s="6" t="str">
        <f t="shared" si="137"/>
        <v>m2</v>
      </c>
    </row>
    <row r="8795" spans="1:4" x14ac:dyDescent="0.2">
      <c r="A8795" s="6" t="s">
        <v>8275</v>
      </c>
      <c r="B8795" s="6" t="s">
        <v>29485</v>
      </c>
      <c r="C8795" s="6" t="s">
        <v>25536</v>
      </c>
      <c r="D8795" s="6" t="str">
        <f t="shared" si="137"/>
        <v>m2</v>
      </c>
    </row>
    <row r="8796" spans="1:4" x14ac:dyDescent="0.2">
      <c r="A8796" s="6" t="s">
        <v>15809</v>
      </c>
      <c r="B8796" s="6" t="s">
        <v>29485</v>
      </c>
      <c r="C8796" s="6" t="s">
        <v>25536</v>
      </c>
      <c r="D8796" s="6" t="str">
        <f t="shared" si="137"/>
        <v>m2</v>
      </c>
    </row>
    <row r="8797" spans="1:4" x14ac:dyDescent="0.2">
      <c r="A8797" s="6" t="s">
        <v>8276</v>
      </c>
      <c r="B8797" s="6" t="s">
        <v>29486</v>
      </c>
      <c r="C8797" s="6" t="s">
        <v>25536</v>
      </c>
      <c r="D8797" s="6" t="str">
        <f t="shared" si="137"/>
        <v>m2</v>
      </c>
    </row>
    <row r="8798" spans="1:4" x14ac:dyDescent="0.2">
      <c r="A8798" s="6" t="s">
        <v>15810</v>
      </c>
      <c r="B8798" s="6" t="s">
        <v>29486</v>
      </c>
      <c r="C8798" s="6" t="s">
        <v>25536</v>
      </c>
      <c r="D8798" s="6" t="str">
        <f t="shared" si="137"/>
        <v>m2</v>
      </c>
    </row>
    <row r="8799" spans="1:4" x14ac:dyDescent="0.2">
      <c r="A8799" s="6" t="s">
        <v>8277</v>
      </c>
      <c r="B8799" s="6" t="s">
        <v>29487</v>
      </c>
      <c r="C8799" s="6" t="s">
        <v>20</v>
      </c>
      <c r="D8799" s="6" t="str">
        <f t="shared" si="137"/>
        <v>t</v>
      </c>
    </row>
    <row r="8800" spans="1:4" x14ac:dyDescent="0.2">
      <c r="A8800" s="6" t="s">
        <v>15811</v>
      </c>
      <c r="B8800" s="6" t="s">
        <v>29487</v>
      </c>
      <c r="C8800" s="6" t="s">
        <v>20</v>
      </c>
      <c r="D8800" s="6" t="str">
        <f t="shared" si="137"/>
        <v>t</v>
      </c>
    </row>
    <row r="8801" spans="1:4" x14ac:dyDescent="0.2">
      <c r="A8801" s="6" t="s">
        <v>2486</v>
      </c>
      <c r="B8801" s="6" t="s">
        <v>29488</v>
      </c>
      <c r="C8801" s="6" t="s">
        <v>20</v>
      </c>
      <c r="D8801" s="6" t="str">
        <f t="shared" si="137"/>
        <v>t</v>
      </c>
    </row>
    <row r="8802" spans="1:4" x14ac:dyDescent="0.2">
      <c r="A8802" s="6" t="s">
        <v>15812</v>
      </c>
      <c r="B8802" s="6" t="s">
        <v>29488</v>
      </c>
      <c r="C8802" s="6" t="s">
        <v>20</v>
      </c>
      <c r="D8802" s="6" t="str">
        <f t="shared" si="137"/>
        <v>t</v>
      </c>
    </row>
    <row r="8803" spans="1:4" x14ac:dyDescent="0.2">
      <c r="A8803" s="6" t="s">
        <v>2487</v>
      </c>
      <c r="B8803" s="6" t="s">
        <v>29489</v>
      </c>
      <c r="C8803" s="6" t="s">
        <v>20</v>
      </c>
      <c r="D8803" s="6" t="str">
        <f t="shared" si="137"/>
        <v>t</v>
      </c>
    </row>
    <row r="8804" spans="1:4" x14ac:dyDescent="0.2">
      <c r="A8804" s="6" t="s">
        <v>15813</v>
      </c>
      <c r="B8804" s="6" t="s">
        <v>29489</v>
      </c>
      <c r="C8804" s="6" t="s">
        <v>20</v>
      </c>
      <c r="D8804" s="6" t="str">
        <f t="shared" si="137"/>
        <v>t</v>
      </c>
    </row>
    <row r="8805" spans="1:4" x14ac:dyDescent="0.2">
      <c r="A8805" s="6" t="s">
        <v>2488</v>
      </c>
      <c r="B8805" s="6" t="s">
        <v>29490</v>
      </c>
      <c r="C8805" s="6" t="s">
        <v>20</v>
      </c>
      <c r="D8805" s="6" t="str">
        <f t="shared" si="137"/>
        <v>t</v>
      </c>
    </row>
    <row r="8806" spans="1:4" x14ac:dyDescent="0.2">
      <c r="A8806" s="6" t="s">
        <v>15814</v>
      </c>
      <c r="B8806" s="6" t="s">
        <v>29490</v>
      </c>
      <c r="C8806" s="6" t="s">
        <v>20</v>
      </c>
      <c r="D8806" s="6" t="str">
        <f t="shared" si="137"/>
        <v>t</v>
      </c>
    </row>
    <row r="8807" spans="1:4" x14ac:dyDescent="0.2">
      <c r="A8807" s="6" t="s">
        <v>2489</v>
      </c>
      <c r="B8807" s="6" t="s">
        <v>29491</v>
      </c>
      <c r="C8807" s="6" t="s">
        <v>20</v>
      </c>
      <c r="D8807" s="6" t="str">
        <f t="shared" si="137"/>
        <v>t</v>
      </c>
    </row>
    <row r="8808" spans="1:4" x14ac:dyDescent="0.2">
      <c r="A8808" s="6" t="s">
        <v>15815</v>
      </c>
      <c r="B8808" s="6" t="s">
        <v>29491</v>
      </c>
      <c r="C8808" s="6" t="s">
        <v>20</v>
      </c>
      <c r="D8808" s="6" t="str">
        <f t="shared" si="137"/>
        <v>t</v>
      </c>
    </row>
    <row r="8809" spans="1:4" x14ac:dyDescent="0.2">
      <c r="A8809" s="6" t="s">
        <v>2490</v>
      </c>
      <c r="B8809" s="6" t="s">
        <v>29492</v>
      </c>
      <c r="C8809" s="6" t="s">
        <v>20</v>
      </c>
      <c r="D8809" s="6" t="str">
        <f t="shared" si="137"/>
        <v>t</v>
      </c>
    </row>
    <row r="8810" spans="1:4" x14ac:dyDescent="0.2">
      <c r="A8810" s="6" t="s">
        <v>15816</v>
      </c>
      <c r="B8810" s="6" t="s">
        <v>29492</v>
      </c>
      <c r="C8810" s="6" t="s">
        <v>20</v>
      </c>
      <c r="D8810" s="6" t="str">
        <f t="shared" si="137"/>
        <v>t</v>
      </c>
    </row>
    <row r="8811" spans="1:4" x14ac:dyDescent="0.2">
      <c r="A8811" s="6" t="s">
        <v>2491</v>
      </c>
      <c r="B8811" s="6" t="s">
        <v>29493</v>
      </c>
      <c r="C8811" s="6" t="s">
        <v>20</v>
      </c>
      <c r="D8811" s="6" t="str">
        <f t="shared" si="137"/>
        <v>t</v>
      </c>
    </row>
    <row r="8812" spans="1:4" x14ac:dyDescent="0.2">
      <c r="A8812" s="6" t="s">
        <v>15817</v>
      </c>
      <c r="B8812" s="6" t="s">
        <v>29493</v>
      </c>
      <c r="C8812" s="6" t="s">
        <v>20</v>
      </c>
      <c r="D8812" s="6" t="str">
        <f t="shared" si="137"/>
        <v>t</v>
      </c>
    </row>
    <row r="8813" spans="1:4" x14ac:dyDescent="0.2">
      <c r="A8813" s="6" t="s">
        <v>2492</v>
      </c>
      <c r="B8813" s="6" t="s">
        <v>29494</v>
      </c>
      <c r="C8813" s="6" t="s">
        <v>20</v>
      </c>
      <c r="D8813" s="6" t="str">
        <f t="shared" si="137"/>
        <v>t</v>
      </c>
    </row>
    <row r="8814" spans="1:4" x14ac:dyDescent="0.2">
      <c r="A8814" s="6" t="s">
        <v>15818</v>
      </c>
      <c r="B8814" s="6" t="s">
        <v>29494</v>
      </c>
      <c r="C8814" s="6" t="s">
        <v>20</v>
      </c>
      <c r="D8814" s="6" t="str">
        <f t="shared" si="137"/>
        <v>t</v>
      </c>
    </row>
    <row r="8815" spans="1:4" x14ac:dyDescent="0.2">
      <c r="A8815" s="6" t="s">
        <v>2493</v>
      </c>
      <c r="B8815" s="6" t="s">
        <v>29495</v>
      </c>
      <c r="C8815" s="6" t="s">
        <v>20</v>
      </c>
      <c r="D8815" s="6" t="str">
        <f t="shared" si="137"/>
        <v>t</v>
      </c>
    </row>
    <row r="8816" spans="1:4" x14ac:dyDescent="0.2">
      <c r="A8816" s="6" t="s">
        <v>15819</v>
      </c>
      <c r="B8816" s="6" t="s">
        <v>29495</v>
      </c>
      <c r="C8816" s="6" t="s">
        <v>20</v>
      </c>
      <c r="D8816" s="6" t="str">
        <f t="shared" si="137"/>
        <v>t</v>
      </c>
    </row>
    <row r="8817" spans="1:4" x14ac:dyDescent="0.2">
      <c r="A8817" s="6" t="s">
        <v>2494</v>
      </c>
      <c r="B8817" s="6" t="s">
        <v>29496</v>
      </c>
      <c r="C8817" s="6" t="s">
        <v>20</v>
      </c>
      <c r="D8817" s="6" t="str">
        <f t="shared" si="137"/>
        <v>t</v>
      </c>
    </row>
    <row r="8818" spans="1:4" x14ac:dyDescent="0.2">
      <c r="A8818" s="6" t="s">
        <v>15820</v>
      </c>
      <c r="B8818" s="6" t="s">
        <v>29496</v>
      </c>
      <c r="C8818" s="6" t="s">
        <v>20</v>
      </c>
      <c r="D8818" s="6" t="str">
        <f t="shared" si="137"/>
        <v>t</v>
      </c>
    </row>
    <row r="8819" spans="1:4" x14ac:dyDescent="0.2">
      <c r="A8819" s="6" t="s">
        <v>2495</v>
      </c>
      <c r="B8819" s="6" t="s">
        <v>29497</v>
      </c>
      <c r="C8819" s="6" t="s">
        <v>20</v>
      </c>
      <c r="D8819" s="6" t="str">
        <f t="shared" si="137"/>
        <v>t</v>
      </c>
    </row>
    <row r="8820" spans="1:4" x14ac:dyDescent="0.2">
      <c r="A8820" s="6" t="s">
        <v>15821</v>
      </c>
      <c r="B8820" s="6" t="s">
        <v>29497</v>
      </c>
      <c r="C8820" s="6" t="s">
        <v>20</v>
      </c>
      <c r="D8820" s="6" t="str">
        <f t="shared" si="137"/>
        <v>t</v>
      </c>
    </row>
    <row r="8821" spans="1:4" x14ac:dyDescent="0.2">
      <c r="A8821" s="6" t="s">
        <v>2496</v>
      </c>
      <c r="B8821" s="6" t="s">
        <v>29498</v>
      </c>
      <c r="C8821" s="6" t="s">
        <v>20</v>
      </c>
      <c r="D8821" s="6" t="str">
        <f t="shared" si="137"/>
        <v>t</v>
      </c>
    </row>
    <row r="8822" spans="1:4" x14ac:dyDescent="0.2">
      <c r="A8822" s="6" t="s">
        <v>15822</v>
      </c>
      <c r="B8822" s="6" t="s">
        <v>29498</v>
      </c>
      <c r="C8822" s="6" t="s">
        <v>20</v>
      </c>
      <c r="D8822" s="6" t="str">
        <f t="shared" si="137"/>
        <v>t</v>
      </c>
    </row>
    <row r="8823" spans="1:4" x14ac:dyDescent="0.2">
      <c r="A8823" s="6" t="s">
        <v>2497</v>
      </c>
      <c r="B8823" s="6" t="s">
        <v>29499</v>
      </c>
      <c r="C8823" s="6" t="s">
        <v>20</v>
      </c>
      <c r="D8823" s="6" t="str">
        <f t="shared" si="137"/>
        <v>t</v>
      </c>
    </row>
    <row r="8824" spans="1:4" x14ac:dyDescent="0.2">
      <c r="A8824" s="6" t="s">
        <v>15823</v>
      </c>
      <c r="B8824" s="6" t="s">
        <v>29499</v>
      </c>
      <c r="C8824" s="6" t="s">
        <v>20</v>
      </c>
      <c r="D8824" s="6" t="str">
        <f t="shared" si="137"/>
        <v>t</v>
      </c>
    </row>
    <row r="8825" spans="1:4" x14ac:dyDescent="0.2">
      <c r="A8825" s="6" t="s">
        <v>2498</v>
      </c>
      <c r="B8825" s="6" t="s">
        <v>29500</v>
      </c>
      <c r="C8825" s="6" t="s">
        <v>20</v>
      </c>
      <c r="D8825" s="6" t="str">
        <f t="shared" si="137"/>
        <v>t</v>
      </c>
    </row>
    <row r="8826" spans="1:4" x14ac:dyDescent="0.2">
      <c r="A8826" s="6" t="s">
        <v>15824</v>
      </c>
      <c r="B8826" s="6" t="s">
        <v>29500</v>
      </c>
      <c r="C8826" s="6" t="s">
        <v>20</v>
      </c>
      <c r="D8826" s="6" t="str">
        <f t="shared" si="137"/>
        <v>t</v>
      </c>
    </row>
    <row r="8827" spans="1:4" x14ac:dyDescent="0.2">
      <c r="A8827" s="6" t="s">
        <v>2499</v>
      </c>
      <c r="B8827" s="6" t="s">
        <v>29501</v>
      </c>
      <c r="C8827" s="6" t="s">
        <v>20</v>
      </c>
      <c r="D8827" s="6" t="str">
        <f t="shared" si="137"/>
        <v>t</v>
      </c>
    </row>
    <row r="8828" spans="1:4" x14ac:dyDescent="0.2">
      <c r="A8828" s="6" t="s">
        <v>15825</v>
      </c>
      <c r="B8828" s="6" t="s">
        <v>29501</v>
      </c>
      <c r="C8828" s="6" t="s">
        <v>20</v>
      </c>
      <c r="D8828" s="6" t="str">
        <f t="shared" si="137"/>
        <v>t</v>
      </c>
    </row>
    <row r="8829" spans="1:4" x14ac:dyDescent="0.2">
      <c r="A8829" s="6" t="s">
        <v>2500</v>
      </c>
      <c r="B8829" s="6" t="s">
        <v>29502</v>
      </c>
      <c r="C8829" s="6" t="s">
        <v>20</v>
      </c>
      <c r="D8829" s="6" t="str">
        <f t="shared" si="137"/>
        <v>t</v>
      </c>
    </row>
    <row r="8830" spans="1:4" x14ac:dyDescent="0.2">
      <c r="A8830" s="6" t="s">
        <v>15826</v>
      </c>
      <c r="B8830" s="6" t="s">
        <v>29502</v>
      </c>
      <c r="C8830" s="6" t="s">
        <v>20</v>
      </c>
      <c r="D8830" s="6" t="str">
        <f t="shared" si="137"/>
        <v>t</v>
      </c>
    </row>
    <row r="8831" spans="1:4" x14ac:dyDescent="0.2">
      <c r="A8831" s="6" t="s">
        <v>2501</v>
      </c>
      <c r="B8831" s="6" t="s">
        <v>29503</v>
      </c>
      <c r="C8831" s="6" t="s">
        <v>20</v>
      </c>
      <c r="D8831" s="6" t="str">
        <f t="shared" si="137"/>
        <v>t</v>
      </c>
    </row>
    <row r="8832" spans="1:4" x14ac:dyDescent="0.2">
      <c r="A8832" s="6" t="s">
        <v>15827</v>
      </c>
      <c r="B8832" s="6" t="s">
        <v>29503</v>
      </c>
      <c r="C8832" s="6" t="s">
        <v>20</v>
      </c>
      <c r="D8832" s="6" t="str">
        <f t="shared" si="137"/>
        <v>t</v>
      </c>
    </row>
    <row r="8833" spans="1:4" x14ac:dyDescent="0.2">
      <c r="A8833" s="6" t="s">
        <v>2502</v>
      </c>
      <c r="B8833" s="6" t="s">
        <v>29504</v>
      </c>
      <c r="C8833" s="6" t="s">
        <v>20</v>
      </c>
      <c r="D8833" s="6" t="str">
        <f t="shared" si="137"/>
        <v>t</v>
      </c>
    </row>
    <row r="8834" spans="1:4" x14ac:dyDescent="0.2">
      <c r="A8834" s="6" t="s">
        <v>15828</v>
      </c>
      <c r="B8834" s="6" t="s">
        <v>29504</v>
      </c>
      <c r="C8834" s="6" t="s">
        <v>20</v>
      </c>
      <c r="D8834" s="6" t="str">
        <f t="shared" ref="D8834:D8897" si="138">LOWER(C8834)</f>
        <v>t</v>
      </c>
    </row>
    <row r="8835" spans="1:4" x14ac:dyDescent="0.2">
      <c r="A8835" s="6" t="s">
        <v>2503</v>
      </c>
      <c r="B8835" s="6" t="s">
        <v>29505</v>
      </c>
      <c r="C8835" s="6" t="s">
        <v>20</v>
      </c>
      <c r="D8835" s="6" t="str">
        <f t="shared" si="138"/>
        <v>t</v>
      </c>
    </row>
    <row r="8836" spans="1:4" x14ac:dyDescent="0.2">
      <c r="A8836" s="6" t="s">
        <v>15829</v>
      </c>
      <c r="B8836" s="6" t="s">
        <v>29505</v>
      </c>
      <c r="C8836" s="6" t="s">
        <v>20</v>
      </c>
      <c r="D8836" s="6" t="str">
        <f t="shared" si="138"/>
        <v>t</v>
      </c>
    </row>
    <row r="8837" spans="1:4" x14ac:dyDescent="0.2">
      <c r="A8837" s="6" t="s">
        <v>2504</v>
      </c>
      <c r="B8837" s="6" t="s">
        <v>29506</v>
      </c>
      <c r="C8837" s="6" t="s">
        <v>25536</v>
      </c>
      <c r="D8837" s="6" t="str">
        <f t="shared" si="138"/>
        <v>m2</v>
      </c>
    </row>
    <row r="8838" spans="1:4" x14ac:dyDescent="0.2">
      <c r="A8838" s="6" t="s">
        <v>15830</v>
      </c>
      <c r="B8838" s="6" t="s">
        <v>29506</v>
      </c>
      <c r="C8838" s="6" t="s">
        <v>25536</v>
      </c>
      <c r="D8838" s="6" t="str">
        <f t="shared" si="138"/>
        <v>m2</v>
      </c>
    </row>
    <row r="8839" spans="1:4" x14ac:dyDescent="0.2">
      <c r="A8839" s="6" t="s">
        <v>2505</v>
      </c>
      <c r="B8839" s="6" t="s">
        <v>29507</v>
      </c>
      <c r="C8839" s="6" t="s">
        <v>25536</v>
      </c>
      <c r="D8839" s="6" t="str">
        <f t="shared" si="138"/>
        <v>m2</v>
      </c>
    </row>
    <row r="8840" spans="1:4" x14ac:dyDescent="0.2">
      <c r="A8840" s="6" t="s">
        <v>15831</v>
      </c>
      <c r="B8840" s="6" t="s">
        <v>29507</v>
      </c>
      <c r="C8840" s="6" t="s">
        <v>25536</v>
      </c>
      <c r="D8840" s="6" t="str">
        <f t="shared" si="138"/>
        <v>m2</v>
      </c>
    </row>
    <row r="8841" spans="1:4" x14ac:dyDescent="0.2">
      <c r="A8841" s="6" t="s">
        <v>2506</v>
      </c>
      <c r="B8841" s="6" t="s">
        <v>29508</v>
      </c>
      <c r="C8841" s="6" t="s">
        <v>25536</v>
      </c>
      <c r="D8841" s="6" t="str">
        <f t="shared" si="138"/>
        <v>m2</v>
      </c>
    </row>
    <row r="8842" spans="1:4" x14ac:dyDescent="0.2">
      <c r="A8842" s="6" t="s">
        <v>15832</v>
      </c>
      <c r="B8842" s="6" t="s">
        <v>29508</v>
      </c>
      <c r="C8842" s="6" t="s">
        <v>25536</v>
      </c>
      <c r="D8842" s="6" t="str">
        <f t="shared" si="138"/>
        <v>m2</v>
      </c>
    </row>
    <row r="8843" spans="1:4" x14ac:dyDescent="0.2">
      <c r="A8843" s="6" t="s">
        <v>2507</v>
      </c>
      <c r="B8843" s="6" t="s">
        <v>29509</v>
      </c>
      <c r="C8843" s="6" t="s">
        <v>25536</v>
      </c>
      <c r="D8843" s="6" t="str">
        <f t="shared" si="138"/>
        <v>m2</v>
      </c>
    </row>
    <row r="8844" spans="1:4" x14ac:dyDescent="0.2">
      <c r="A8844" s="6" t="s">
        <v>15833</v>
      </c>
      <c r="B8844" s="6" t="s">
        <v>29509</v>
      </c>
      <c r="C8844" s="6" t="s">
        <v>25536</v>
      </c>
      <c r="D8844" s="6" t="str">
        <f t="shared" si="138"/>
        <v>m2</v>
      </c>
    </row>
    <row r="8845" spans="1:4" x14ac:dyDescent="0.2">
      <c r="A8845" s="6" t="s">
        <v>2508</v>
      </c>
      <c r="B8845" s="6" t="s">
        <v>29510</v>
      </c>
      <c r="C8845" s="6" t="s">
        <v>25536</v>
      </c>
      <c r="D8845" s="6" t="str">
        <f t="shared" si="138"/>
        <v>m2</v>
      </c>
    </row>
    <row r="8846" spans="1:4" x14ac:dyDescent="0.2">
      <c r="A8846" s="6" t="s">
        <v>15834</v>
      </c>
      <c r="B8846" s="6" t="s">
        <v>29510</v>
      </c>
      <c r="C8846" s="6" t="s">
        <v>25536</v>
      </c>
      <c r="D8846" s="6" t="str">
        <f t="shared" si="138"/>
        <v>m2</v>
      </c>
    </row>
    <row r="8847" spans="1:4" x14ac:dyDescent="0.2">
      <c r="A8847" s="6" t="s">
        <v>2509</v>
      </c>
      <c r="B8847" s="6" t="s">
        <v>29511</v>
      </c>
      <c r="C8847" s="6" t="s">
        <v>25536</v>
      </c>
      <c r="D8847" s="6" t="str">
        <f t="shared" si="138"/>
        <v>m2</v>
      </c>
    </row>
    <row r="8848" spans="1:4" x14ac:dyDescent="0.2">
      <c r="A8848" s="6" t="s">
        <v>15835</v>
      </c>
      <c r="B8848" s="6" t="s">
        <v>29511</v>
      </c>
      <c r="C8848" s="6" t="s">
        <v>25536</v>
      </c>
      <c r="D8848" s="6" t="str">
        <f t="shared" si="138"/>
        <v>m2</v>
      </c>
    </row>
    <row r="8849" spans="1:4" x14ac:dyDescent="0.2">
      <c r="A8849" s="6" t="s">
        <v>2510</v>
      </c>
      <c r="B8849" s="6" t="s">
        <v>29512</v>
      </c>
      <c r="C8849" s="6" t="s">
        <v>25536</v>
      </c>
      <c r="D8849" s="6" t="str">
        <f t="shared" si="138"/>
        <v>m2</v>
      </c>
    </row>
    <row r="8850" spans="1:4" x14ac:dyDescent="0.2">
      <c r="A8850" s="6" t="s">
        <v>15836</v>
      </c>
      <c r="B8850" s="6" t="s">
        <v>29512</v>
      </c>
      <c r="C8850" s="6" t="s">
        <v>25536</v>
      </c>
      <c r="D8850" s="6" t="str">
        <f t="shared" si="138"/>
        <v>m2</v>
      </c>
    </row>
    <row r="8851" spans="1:4" x14ac:dyDescent="0.2">
      <c r="A8851" s="6" t="s">
        <v>2511</v>
      </c>
      <c r="B8851" s="6" t="s">
        <v>29513</v>
      </c>
      <c r="C8851" s="6" t="s">
        <v>25536</v>
      </c>
      <c r="D8851" s="6" t="str">
        <f t="shared" si="138"/>
        <v>m2</v>
      </c>
    </row>
    <row r="8852" spans="1:4" x14ac:dyDescent="0.2">
      <c r="A8852" s="6" t="s">
        <v>15837</v>
      </c>
      <c r="B8852" s="6" t="s">
        <v>29513</v>
      </c>
      <c r="C8852" s="6" t="s">
        <v>25536</v>
      </c>
      <c r="D8852" s="6" t="str">
        <f t="shared" si="138"/>
        <v>m2</v>
      </c>
    </row>
    <row r="8853" spans="1:4" x14ac:dyDescent="0.2">
      <c r="A8853" s="6" t="s">
        <v>2512</v>
      </c>
      <c r="B8853" s="6" t="s">
        <v>29514</v>
      </c>
      <c r="C8853" s="6" t="s">
        <v>25536</v>
      </c>
      <c r="D8853" s="6" t="str">
        <f t="shared" si="138"/>
        <v>m2</v>
      </c>
    </row>
    <row r="8854" spans="1:4" x14ac:dyDescent="0.2">
      <c r="A8854" s="6" t="s">
        <v>15838</v>
      </c>
      <c r="B8854" s="6" t="s">
        <v>29514</v>
      </c>
      <c r="C8854" s="6" t="s">
        <v>25536</v>
      </c>
      <c r="D8854" s="6" t="str">
        <f t="shared" si="138"/>
        <v>m2</v>
      </c>
    </row>
    <row r="8855" spans="1:4" x14ac:dyDescent="0.2">
      <c r="A8855" s="6" t="s">
        <v>2513</v>
      </c>
      <c r="B8855" s="6" t="s">
        <v>29515</v>
      </c>
      <c r="C8855" s="6" t="s">
        <v>25536</v>
      </c>
      <c r="D8855" s="6" t="str">
        <f t="shared" si="138"/>
        <v>m2</v>
      </c>
    </row>
    <row r="8856" spans="1:4" x14ac:dyDescent="0.2">
      <c r="A8856" s="6" t="s">
        <v>15839</v>
      </c>
      <c r="B8856" s="6" t="s">
        <v>29515</v>
      </c>
      <c r="C8856" s="6" t="s">
        <v>25536</v>
      </c>
      <c r="D8856" s="6" t="str">
        <f t="shared" si="138"/>
        <v>m2</v>
      </c>
    </row>
    <row r="8857" spans="1:4" x14ac:dyDescent="0.2">
      <c r="A8857" s="6" t="s">
        <v>2514</v>
      </c>
      <c r="B8857" s="6" t="s">
        <v>29516</v>
      </c>
      <c r="C8857" s="6" t="s">
        <v>25536</v>
      </c>
      <c r="D8857" s="6" t="str">
        <f t="shared" si="138"/>
        <v>m2</v>
      </c>
    </row>
    <row r="8858" spans="1:4" x14ac:dyDescent="0.2">
      <c r="A8858" s="6" t="s">
        <v>15840</v>
      </c>
      <c r="B8858" s="6" t="s">
        <v>29516</v>
      </c>
      <c r="C8858" s="6" t="s">
        <v>25536</v>
      </c>
      <c r="D8858" s="6" t="str">
        <f t="shared" si="138"/>
        <v>m2</v>
      </c>
    </row>
    <row r="8859" spans="1:4" x14ac:dyDescent="0.2">
      <c r="A8859" s="6" t="s">
        <v>2515</v>
      </c>
      <c r="B8859" s="6" t="s">
        <v>29517</v>
      </c>
      <c r="C8859" s="6" t="s">
        <v>25536</v>
      </c>
      <c r="D8859" s="6" t="str">
        <f t="shared" si="138"/>
        <v>m2</v>
      </c>
    </row>
    <row r="8860" spans="1:4" x14ac:dyDescent="0.2">
      <c r="A8860" s="6" t="s">
        <v>15841</v>
      </c>
      <c r="B8860" s="6" t="s">
        <v>29517</v>
      </c>
      <c r="C8860" s="6" t="s">
        <v>25536</v>
      </c>
      <c r="D8860" s="6" t="str">
        <f t="shared" si="138"/>
        <v>m2</v>
      </c>
    </row>
    <row r="8861" spans="1:4" x14ac:dyDescent="0.2">
      <c r="A8861" s="6" t="s">
        <v>2516</v>
      </c>
      <c r="B8861" s="6" t="s">
        <v>29518</v>
      </c>
      <c r="C8861" s="6" t="s">
        <v>20</v>
      </c>
      <c r="D8861" s="6" t="str">
        <f t="shared" si="138"/>
        <v>t</v>
      </c>
    </row>
    <row r="8862" spans="1:4" x14ac:dyDescent="0.2">
      <c r="A8862" s="6" t="s">
        <v>15842</v>
      </c>
      <c r="B8862" s="6" t="s">
        <v>29518</v>
      </c>
      <c r="C8862" s="6" t="s">
        <v>20</v>
      </c>
      <c r="D8862" s="6" t="str">
        <f t="shared" si="138"/>
        <v>t</v>
      </c>
    </row>
    <row r="8863" spans="1:4" x14ac:dyDescent="0.2">
      <c r="A8863" s="6" t="s">
        <v>2517</v>
      </c>
      <c r="B8863" s="6" t="s">
        <v>29519</v>
      </c>
      <c r="C8863" s="6" t="s">
        <v>20</v>
      </c>
      <c r="D8863" s="6" t="str">
        <f t="shared" si="138"/>
        <v>t</v>
      </c>
    </row>
    <row r="8864" spans="1:4" x14ac:dyDescent="0.2">
      <c r="A8864" s="6" t="s">
        <v>15843</v>
      </c>
      <c r="B8864" s="6" t="s">
        <v>29519</v>
      </c>
      <c r="C8864" s="6" t="s">
        <v>20</v>
      </c>
      <c r="D8864" s="6" t="str">
        <f t="shared" si="138"/>
        <v>t</v>
      </c>
    </row>
    <row r="8865" spans="1:4" x14ac:dyDescent="0.2">
      <c r="A8865" s="6" t="s">
        <v>2518</v>
      </c>
      <c r="B8865" s="6" t="s">
        <v>29520</v>
      </c>
      <c r="C8865" s="6" t="s">
        <v>20</v>
      </c>
      <c r="D8865" s="6" t="str">
        <f t="shared" si="138"/>
        <v>t</v>
      </c>
    </row>
    <row r="8866" spans="1:4" x14ac:dyDescent="0.2">
      <c r="A8866" s="6" t="s">
        <v>15844</v>
      </c>
      <c r="B8866" s="6" t="s">
        <v>29520</v>
      </c>
      <c r="C8866" s="6" t="s">
        <v>20</v>
      </c>
      <c r="D8866" s="6" t="str">
        <f t="shared" si="138"/>
        <v>t</v>
      </c>
    </row>
    <row r="8867" spans="1:4" x14ac:dyDescent="0.2">
      <c r="A8867" s="6" t="s">
        <v>2519</v>
      </c>
      <c r="B8867" s="6" t="s">
        <v>29521</v>
      </c>
      <c r="C8867" s="6" t="s">
        <v>20</v>
      </c>
      <c r="D8867" s="6" t="str">
        <f t="shared" si="138"/>
        <v>t</v>
      </c>
    </row>
    <row r="8868" spans="1:4" x14ac:dyDescent="0.2">
      <c r="A8868" s="6" t="s">
        <v>15845</v>
      </c>
      <c r="B8868" s="6" t="s">
        <v>29521</v>
      </c>
      <c r="C8868" s="6" t="s">
        <v>20</v>
      </c>
      <c r="D8868" s="6" t="str">
        <f t="shared" si="138"/>
        <v>t</v>
      </c>
    </row>
    <row r="8869" spans="1:4" x14ac:dyDescent="0.2">
      <c r="A8869" s="6" t="s">
        <v>2520</v>
      </c>
      <c r="B8869" s="6" t="s">
        <v>29522</v>
      </c>
      <c r="C8869" s="6" t="s">
        <v>20</v>
      </c>
      <c r="D8869" s="6" t="str">
        <f t="shared" si="138"/>
        <v>t</v>
      </c>
    </row>
    <row r="8870" spans="1:4" x14ac:dyDescent="0.2">
      <c r="A8870" s="6" t="s">
        <v>15846</v>
      </c>
      <c r="B8870" s="6" t="s">
        <v>29522</v>
      </c>
      <c r="C8870" s="6" t="s">
        <v>20</v>
      </c>
      <c r="D8870" s="6" t="str">
        <f t="shared" si="138"/>
        <v>t</v>
      </c>
    </row>
    <row r="8871" spans="1:4" x14ac:dyDescent="0.2">
      <c r="A8871" s="6" t="s">
        <v>2521</v>
      </c>
      <c r="B8871" s="6" t="s">
        <v>29523</v>
      </c>
      <c r="C8871" s="6" t="s">
        <v>20</v>
      </c>
      <c r="D8871" s="6" t="str">
        <f t="shared" si="138"/>
        <v>t</v>
      </c>
    </row>
    <row r="8872" spans="1:4" x14ac:dyDescent="0.2">
      <c r="A8872" s="6" t="s">
        <v>15847</v>
      </c>
      <c r="B8872" s="6" t="s">
        <v>29523</v>
      </c>
      <c r="C8872" s="6" t="s">
        <v>20</v>
      </c>
      <c r="D8872" s="6" t="str">
        <f t="shared" si="138"/>
        <v>t</v>
      </c>
    </row>
    <row r="8873" spans="1:4" x14ac:dyDescent="0.2">
      <c r="A8873" s="6" t="s">
        <v>2522</v>
      </c>
      <c r="B8873" s="6" t="s">
        <v>29524</v>
      </c>
      <c r="C8873" s="6" t="s">
        <v>20</v>
      </c>
      <c r="D8873" s="6" t="str">
        <f t="shared" si="138"/>
        <v>t</v>
      </c>
    </row>
    <row r="8874" spans="1:4" x14ac:dyDescent="0.2">
      <c r="A8874" s="6" t="s">
        <v>15848</v>
      </c>
      <c r="B8874" s="6" t="s">
        <v>29524</v>
      </c>
      <c r="C8874" s="6" t="s">
        <v>20</v>
      </c>
      <c r="D8874" s="6" t="str">
        <f t="shared" si="138"/>
        <v>t</v>
      </c>
    </row>
    <row r="8875" spans="1:4" x14ac:dyDescent="0.2">
      <c r="A8875" s="6" t="s">
        <v>2523</v>
      </c>
      <c r="B8875" s="6" t="s">
        <v>29525</v>
      </c>
      <c r="C8875" s="6" t="s">
        <v>20</v>
      </c>
      <c r="D8875" s="6" t="str">
        <f t="shared" si="138"/>
        <v>t</v>
      </c>
    </row>
    <row r="8876" spans="1:4" x14ac:dyDescent="0.2">
      <c r="A8876" s="6" t="s">
        <v>15849</v>
      </c>
      <c r="B8876" s="6" t="s">
        <v>29525</v>
      </c>
      <c r="C8876" s="6" t="s">
        <v>20</v>
      </c>
      <c r="D8876" s="6" t="str">
        <f t="shared" si="138"/>
        <v>t</v>
      </c>
    </row>
    <row r="8877" spans="1:4" x14ac:dyDescent="0.2">
      <c r="A8877" s="6" t="s">
        <v>2524</v>
      </c>
      <c r="B8877" s="6" t="s">
        <v>29526</v>
      </c>
      <c r="C8877" s="6" t="s">
        <v>20</v>
      </c>
      <c r="D8877" s="6" t="str">
        <f t="shared" si="138"/>
        <v>t</v>
      </c>
    </row>
    <row r="8878" spans="1:4" x14ac:dyDescent="0.2">
      <c r="A8878" s="6" t="s">
        <v>15850</v>
      </c>
      <c r="B8878" s="6" t="s">
        <v>29526</v>
      </c>
      <c r="C8878" s="6" t="s">
        <v>20</v>
      </c>
      <c r="D8878" s="6" t="str">
        <f t="shared" si="138"/>
        <v>t</v>
      </c>
    </row>
    <row r="8879" spans="1:4" x14ac:dyDescent="0.2">
      <c r="A8879" s="6" t="s">
        <v>2525</v>
      </c>
      <c r="B8879" s="6" t="s">
        <v>29527</v>
      </c>
      <c r="C8879" s="6" t="s">
        <v>20</v>
      </c>
      <c r="D8879" s="6" t="str">
        <f t="shared" si="138"/>
        <v>t</v>
      </c>
    </row>
    <row r="8880" spans="1:4" x14ac:dyDescent="0.2">
      <c r="A8880" s="6" t="s">
        <v>15851</v>
      </c>
      <c r="B8880" s="6" t="s">
        <v>29527</v>
      </c>
      <c r="C8880" s="6" t="s">
        <v>20</v>
      </c>
      <c r="D8880" s="6" t="str">
        <f t="shared" si="138"/>
        <v>t</v>
      </c>
    </row>
    <row r="8881" spans="1:4" x14ac:dyDescent="0.2">
      <c r="A8881" s="6" t="s">
        <v>2526</v>
      </c>
      <c r="B8881" s="6" t="s">
        <v>29528</v>
      </c>
      <c r="C8881" s="6" t="s">
        <v>20</v>
      </c>
      <c r="D8881" s="6" t="str">
        <f t="shared" si="138"/>
        <v>t</v>
      </c>
    </row>
    <row r="8882" spans="1:4" x14ac:dyDescent="0.2">
      <c r="A8882" s="6" t="s">
        <v>15852</v>
      </c>
      <c r="B8882" s="6" t="s">
        <v>29528</v>
      </c>
      <c r="C8882" s="6" t="s">
        <v>20</v>
      </c>
      <c r="D8882" s="6" t="str">
        <f t="shared" si="138"/>
        <v>t</v>
      </c>
    </row>
    <row r="8883" spans="1:4" x14ac:dyDescent="0.2">
      <c r="A8883" s="6" t="s">
        <v>2527</v>
      </c>
      <c r="B8883" s="6" t="s">
        <v>29529</v>
      </c>
      <c r="C8883" s="6" t="s">
        <v>20</v>
      </c>
      <c r="D8883" s="6" t="str">
        <f t="shared" si="138"/>
        <v>t</v>
      </c>
    </row>
    <row r="8884" spans="1:4" x14ac:dyDescent="0.2">
      <c r="A8884" s="6" t="s">
        <v>15853</v>
      </c>
      <c r="B8884" s="6" t="s">
        <v>29529</v>
      </c>
      <c r="C8884" s="6" t="s">
        <v>20</v>
      </c>
      <c r="D8884" s="6" t="str">
        <f t="shared" si="138"/>
        <v>t</v>
      </c>
    </row>
    <row r="8885" spans="1:4" x14ac:dyDescent="0.2">
      <c r="A8885" s="6" t="s">
        <v>2528</v>
      </c>
      <c r="B8885" s="6" t="s">
        <v>29530</v>
      </c>
      <c r="C8885" s="6" t="s">
        <v>20</v>
      </c>
      <c r="D8885" s="6" t="str">
        <f t="shared" si="138"/>
        <v>t</v>
      </c>
    </row>
    <row r="8886" spans="1:4" x14ac:dyDescent="0.2">
      <c r="A8886" s="6" t="s">
        <v>15854</v>
      </c>
      <c r="B8886" s="6" t="s">
        <v>29530</v>
      </c>
      <c r="C8886" s="6" t="s">
        <v>20</v>
      </c>
      <c r="D8886" s="6" t="str">
        <f t="shared" si="138"/>
        <v>t</v>
      </c>
    </row>
    <row r="8887" spans="1:4" x14ac:dyDescent="0.2">
      <c r="A8887" s="6" t="s">
        <v>2529</v>
      </c>
      <c r="B8887" s="6" t="s">
        <v>29531</v>
      </c>
      <c r="C8887" s="6" t="s">
        <v>20</v>
      </c>
      <c r="D8887" s="6" t="str">
        <f t="shared" si="138"/>
        <v>t</v>
      </c>
    </row>
    <row r="8888" spans="1:4" x14ac:dyDescent="0.2">
      <c r="A8888" s="6" t="s">
        <v>15855</v>
      </c>
      <c r="B8888" s="6" t="s">
        <v>29531</v>
      </c>
      <c r="C8888" s="6" t="s">
        <v>20</v>
      </c>
      <c r="D8888" s="6" t="str">
        <f t="shared" si="138"/>
        <v>t</v>
      </c>
    </row>
    <row r="8889" spans="1:4" x14ac:dyDescent="0.2">
      <c r="A8889" s="6" t="s">
        <v>2530</v>
      </c>
      <c r="B8889" s="6" t="s">
        <v>29532</v>
      </c>
      <c r="C8889" s="6" t="s">
        <v>20</v>
      </c>
      <c r="D8889" s="6" t="str">
        <f t="shared" si="138"/>
        <v>t</v>
      </c>
    </row>
    <row r="8890" spans="1:4" x14ac:dyDescent="0.2">
      <c r="A8890" s="6" t="s">
        <v>15856</v>
      </c>
      <c r="B8890" s="6" t="s">
        <v>29532</v>
      </c>
      <c r="C8890" s="6" t="s">
        <v>20</v>
      </c>
      <c r="D8890" s="6" t="str">
        <f t="shared" si="138"/>
        <v>t</v>
      </c>
    </row>
    <row r="8891" spans="1:4" x14ac:dyDescent="0.2">
      <c r="A8891" s="6" t="s">
        <v>2531</v>
      </c>
      <c r="B8891" s="6" t="s">
        <v>29533</v>
      </c>
      <c r="C8891" s="6" t="s">
        <v>20</v>
      </c>
      <c r="D8891" s="6" t="str">
        <f t="shared" si="138"/>
        <v>t</v>
      </c>
    </row>
    <row r="8892" spans="1:4" x14ac:dyDescent="0.2">
      <c r="A8892" s="6" t="s">
        <v>15857</v>
      </c>
      <c r="B8892" s="6" t="s">
        <v>29533</v>
      </c>
      <c r="C8892" s="6" t="s">
        <v>20</v>
      </c>
      <c r="D8892" s="6" t="str">
        <f t="shared" si="138"/>
        <v>t</v>
      </c>
    </row>
    <row r="8893" spans="1:4" x14ac:dyDescent="0.2">
      <c r="A8893" s="6" t="s">
        <v>2532</v>
      </c>
      <c r="B8893" s="6" t="s">
        <v>29534</v>
      </c>
      <c r="C8893" s="6" t="s">
        <v>20</v>
      </c>
      <c r="D8893" s="6" t="str">
        <f t="shared" si="138"/>
        <v>t</v>
      </c>
    </row>
    <row r="8894" spans="1:4" x14ac:dyDescent="0.2">
      <c r="A8894" s="6" t="s">
        <v>15858</v>
      </c>
      <c r="B8894" s="6" t="s">
        <v>29534</v>
      </c>
      <c r="C8894" s="6" t="s">
        <v>20</v>
      </c>
      <c r="D8894" s="6" t="str">
        <f t="shared" si="138"/>
        <v>t</v>
      </c>
    </row>
    <row r="8895" spans="1:4" x14ac:dyDescent="0.2">
      <c r="A8895" s="6" t="s">
        <v>2533</v>
      </c>
      <c r="B8895" s="6" t="s">
        <v>29535</v>
      </c>
      <c r="C8895" s="6" t="s">
        <v>20</v>
      </c>
      <c r="D8895" s="6" t="str">
        <f t="shared" si="138"/>
        <v>t</v>
      </c>
    </row>
    <row r="8896" spans="1:4" x14ac:dyDescent="0.2">
      <c r="A8896" s="6" t="s">
        <v>15859</v>
      </c>
      <c r="B8896" s="6" t="s">
        <v>29535</v>
      </c>
      <c r="C8896" s="6" t="s">
        <v>20</v>
      </c>
      <c r="D8896" s="6" t="str">
        <f t="shared" si="138"/>
        <v>t</v>
      </c>
    </row>
    <row r="8897" spans="1:4" x14ac:dyDescent="0.2">
      <c r="A8897" s="6" t="s">
        <v>8278</v>
      </c>
      <c r="B8897" s="6" t="s">
        <v>29536</v>
      </c>
      <c r="C8897" s="6" t="s">
        <v>20</v>
      </c>
      <c r="D8897" s="6" t="str">
        <f t="shared" si="138"/>
        <v>t</v>
      </c>
    </row>
    <row r="8898" spans="1:4" x14ac:dyDescent="0.2">
      <c r="A8898" s="6" t="s">
        <v>15860</v>
      </c>
      <c r="B8898" s="6" t="s">
        <v>29536</v>
      </c>
      <c r="C8898" s="6" t="s">
        <v>20</v>
      </c>
      <c r="D8898" s="6" t="str">
        <f t="shared" ref="D8898:D8961" si="139">LOWER(C8898)</f>
        <v>t</v>
      </c>
    </row>
    <row r="8899" spans="1:4" x14ac:dyDescent="0.2">
      <c r="A8899" s="6" t="s">
        <v>8279</v>
      </c>
      <c r="B8899" s="6" t="s">
        <v>29537</v>
      </c>
      <c r="C8899" s="6" t="s">
        <v>20</v>
      </c>
      <c r="D8899" s="6" t="str">
        <f t="shared" si="139"/>
        <v>t</v>
      </c>
    </row>
    <row r="8900" spans="1:4" x14ac:dyDescent="0.2">
      <c r="A8900" s="6" t="s">
        <v>15861</v>
      </c>
      <c r="B8900" s="6" t="s">
        <v>29537</v>
      </c>
      <c r="C8900" s="6" t="s">
        <v>20</v>
      </c>
      <c r="D8900" s="6" t="str">
        <f t="shared" si="139"/>
        <v>t</v>
      </c>
    </row>
    <row r="8901" spans="1:4" x14ac:dyDescent="0.2">
      <c r="A8901" s="6" t="s">
        <v>8280</v>
      </c>
      <c r="B8901" s="6" t="s">
        <v>29538</v>
      </c>
      <c r="C8901" s="6" t="s">
        <v>20</v>
      </c>
      <c r="D8901" s="6" t="str">
        <f t="shared" si="139"/>
        <v>t</v>
      </c>
    </row>
    <row r="8902" spans="1:4" x14ac:dyDescent="0.2">
      <c r="A8902" s="6" t="s">
        <v>15862</v>
      </c>
      <c r="B8902" s="6" t="s">
        <v>29538</v>
      </c>
      <c r="C8902" s="6" t="s">
        <v>20</v>
      </c>
      <c r="D8902" s="6" t="str">
        <f t="shared" si="139"/>
        <v>t</v>
      </c>
    </row>
    <row r="8903" spans="1:4" x14ac:dyDescent="0.2">
      <c r="A8903" s="6" t="s">
        <v>8281</v>
      </c>
      <c r="B8903" s="6" t="s">
        <v>29539</v>
      </c>
      <c r="C8903" s="6" t="s">
        <v>20</v>
      </c>
      <c r="D8903" s="6" t="str">
        <f t="shared" si="139"/>
        <v>t</v>
      </c>
    </row>
    <row r="8904" spans="1:4" x14ac:dyDescent="0.2">
      <c r="A8904" s="6" t="s">
        <v>15863</v>
      </c>
      <c r="B8904" s="6" t="s">
        <v>29539</v>
      </c>
      <c r="C8904" s="6" t="s">
        <v>20</v>
      </c>
      <c r="D8904" s="6" t="str">
        <f t="shared" si="139"/>
        <v>t</v>
      </c>
    </row>
    <row r="8905" spans="1:4" x14ac:dyDescent="0.2">
      <c r="A8905" s="6" t="s">
        <v>8282</v>
      </c>
      <c r="B8905" s="6" t="s">
        <v>29540</v>
      </c>
      <c r="C8905" s="6" t="s">
        <v>20</v>
      </c>
      <c r="D8905" s="6" t="str">
        <f t="shared" si="139"/>
        <v>t</v>
      </c>
    </row>
    <row r="8906" spans="1:4" x14ac:dyDescent="0.2">
      <c r="A8906" s="6" t="s">
        <v>15864</v>
      </c>
      <c r="B8906" s="6" t="s">
        <v>29540</v>
      </c>
      <c r="C8906" s="6" t="s">
        <v>20</v>
      </c>
      <c r="D8906" s="6" t="str">
        <f t="shared" si="139"/>
        <v>t</v>
      </c>
    </row>
    <row r="8907" spans="1:4" x14ac:dyDescent="0.2">
      <c r="A8907" s="6" t="s">
        <v>8283</v>
      </c>
      <c r="B8907" s="6" t="s">
        <v>29541</v>
      </c>
      <c r="C8907" s="6" t="s">
        <v>20</v>
      </c>
      <c r="D8907" s="6" t="str">
        <f t="shared" si="139"/>
        <v>t</v>
      </c>
    </row>
    <row r="8908" spans="1:4" x14ac:dyDescent="0.2">
      <c r="A8908" s="6" t="s">
        <v>15865</v>
      </c>
      <c r="B8908" s="6" t="s">
        <v>29541</v>
      </c>
      <c r="C8908" s="6" t="s">
        <v>20</v>
      </c>
      <c r="D8908" s="6" t="str">
        <f t="shared" si="139"/>
        <v>t</v>
      </c>
    </row>
    <row r="8909" spans="1:4" x14ac:dyDescent="0.2">
      <c r="A8909" s="6" t="s">
        <v>8284</v>
      </c>
      <c r="B8909" s="6" t="s">
        <v>29542</v>
      </c>
      <c r="C8909" s="6" t="s">
        <v>20</v>
      </c>
      <c r="D8909" s="6" t="str">
        <f t="shared" si="139"/>
        <v>t</v>
      </c>
    </row>
    <row r="8910" spans="1:4" x14ac:dyDescent="0.2">
      <c r="A8910" s="6" t="s">
        <v>15866</v>
      </c>
      <c r="B8910" s="6" t="s">
        <v>29542</v>
      </c>
      <c r="C8910" s="6" t="s">
        <v>20</v>
      </c>
      <c r="D8910" s="6" t="str">
        <f t="shared" si="139"/>
        <v>t</v>
      </c>
    </row>
    <row r="8911" spans="1:4" x14ac:dyDescent="0.2">
      <c r="A8911" s="6" t="s">
        <v>8285</v>
      </c>
      <c r="B8911" s="6" t="s">
        <v>29543</v>
      </c>
      <c r="C8911" s="6" t="s">
        <v>20</v>
      </c>
      <c r="D8911" s="6" t="str">
        <f t="shared" si="139"/>
        <v>t</v>
      </c>
    </row>
    <row r="8912" spans="1:4" x14ac:dyDescent="0.2">
      <c r="A8912" s="6" t="s">
        <v>15867</v>
      </c>
      <c r="B8912" s="6" t="s">
        <v>29543</v>
      </c>
      <c r="C8912" s="6" t="s">
        <v>20</v>
      </c>
      <c r="D8912" s="6" t="str">
        <f t="shared" si="139"/>
        <v>t</v>
      </c>
    </row>
    <row r="8913" spans="1:4" x14ac:dyDescent="0.2">
      <c r="A8913" s="6" t="s">
        <v>8286</v>
      </c>
      <c r="B8913" s="6" t="s">
        <v>29544</v>
      </c>
      <c r="C8913" s="6" t="s">
        <v>25323</v>
      </c>
      <c r="D8913" s="6" t="str">
        <f t="shared" si="139"/>
        <v>m3</v>
      </c>
    </row>
    <row r="8914" spans="1:4" x14ac:dyDescent="0.2">
      <c r="A8914" s="6" t="s">
        <v>15868</v>
      </c>
      <c r="B8914" s="6" t="s">
        <v>29544</v>
      </c>
      <c r="C8914" s="6" t="s">
        <v>25323</v>
      </c>
      <c r="D8914" s="6" t="str">
        <f t="shared" si="139"/>
        <v>m3</v>
      </c>
    </row>
    <row r="8915" spans="1:4" x14ac:dyDescent="0.2">
      <c r="A8915" s="6" t="s">
        <v>8287</v>
      </c>
      <c r="B8915" s="6" t="s">
        <v>29545</v>
      </c>
      <c r="C8915" s="6" t="s">
        <v>12</v>
      </c>
      <c r="D8915" s="6" t="str">
        <f t="shared" si="139"/>
        <v>un</v>
      </c>
    </row>
    <row r="8916" spans="1:4" x14ac:dyDescent="0.2">
      <c r="A8916" s="6" t="s">
        <v>15869</v>
      </c>
      <c r="B8916" s="6" t="s">
        <v>29545</v>
      </c>
      <c r="C8916" s="6" t="s">
        <v>12</v>
      </c>
      <c r="D8916" s="6" t="str">
        <f t="shared" si="139"/>
        <v>un</v>
      </c>
    </row>
    <row r="8917" spans="1:4" x14ac:dyDescent="0.2">
      <c r="A8917" s="6" t="s">
        <v>2534</v>
      </c>
      <c r="B8917" s="6" t="s">
        <v>29546</v>
      </c>
      <c r="C8917" s="6" t="s">
        <v>25323</v>
      </c>
      <c r="D8917" s="6" t="str">
        <f t="shared" si="139"/>
        <v>m3</v>
      </c>
    </row>
    <row r="8918" spans="1:4" x14ac:dyDescent="0.2">
      <c r="A8918" s="6" t="s">
        <v>15870</v>
      </c>
      <c r="B8918" s="6" t="s">
        <v>29546</v>
      </c>
      <c r="C8918" s="6" t="s">
        <v>25323</v>
      </c>
      <c r="D8918" s="6" t="str">
        <f t="shared" si="139"/>
        <v>m3</v>
      </c>
    </row>
    <row r="8919" spans="1:4" x14ac:dyDescent="0.2">
      <c r="A8919" s="6" t="s">
        <v>2535</v>
      </c>
      <c r="B8919" s="6" t="s">
        <v>29547</v>
      </c>
      <c r="C8919" s="6" t="s">
        <v>25323</v>
      </c>
      <c r="D8919" s="6" t="str">
        <f t="shared" si="139"/>
        <v>m3</v>
      </c>
    </row>
    <row r="8920" spans="1:4" x14ac:dyDescent="0.2">
      <c r="A8920" s="6" t="s">
        <v>15871</v>
      </c>
      <c r="B8920" s="6" t="s">
        <v>29547</v>
      </c>
      <c r="C8920" s="6" t="s">
        <v>25323</v>
      </c>
      <c r="D8920" s="6" t="str">
        <f t="shared" si="139"/>
        <v>m3</v>
      </c>
    </row>
    <row r="8921" spans="1:4" x14ac:dyDescent="0.2">
      <c r="A8921" s="6" t="s">
        <v>2536</v>
      </c>
      <c r="B8921" s="6" t="s">
        <v>29548</v>
      </c>
      <c r="C8921" s="6" t="s">
        <v>25323</v>
      </c>
      <c r="D8921" s="6" t="str">
        <f t="shared" si="139"/>
        <v>m3</v>
      </c>
    </row>
    <row r="8922" spans="1:4" x14ac:dyDescent="0.2">
      <c r="A8922" s="6" t="s">
        <v>15872</v>
      </c>
      <c r="B8922" s="6" t="s">
        <v>29548</v>
      </c>
      <c r="C8922" s="6" t="s">
        <v>25323</v>
      </c>
      <c r="D8922" s="6" t="str">
        <f t="shared" si="139"/>
        <v>m3</v>
      </c>
    </row>
    <row r="8923" spans="1:4" x14ac:dyDescent="0.2">
      <c r="A8923" s="6" t="s">
        <v>2537</v>
      </c>
      <c r="B8923" s="6" t="s">
        <v>29549</v>
      </c>
      <c r="C8923" s="6" t="s">
        <v>25323</v>
      </c>
      <c r="D8923" s="6" t="str">
        <f t="shared" si="139"/>
        <v>m3</v>
      </c>
    </row>
    <row r="8924" spans="1:4" x14ac:dyDescent="0.2">
      <c r="A8924" s="6" t="s">
        <v>15873</v>
      </c>
      <c r="B8924" s="6" t="s">
        <v>29549</v>
      </c>
      <c r="C8924" s="6" t="s">
        <v>25323</v>
      </c>
      <c r="D8924" s="6" t="str">
        <f t="shared" si="139"/>
        <v>m3</v>
      </c>
    </row>
    <row r="8925" spans="1:4" x14ac:dyDescent="0.2">
      <c r="A8925" s="6" t="s">
        <v>8288</v>
      </c>
      <c r="B8925" s="6" t="s">
        <v>29550</v>
      </c>
      <c r="C8925" s="6" t="s">
        <v>25536</v>
      </c>
      <c r="D8925" s="6" t="str">
        <f t="shared" si="139"/>
        <v>m2</v>
      </c>
    </row>
    <row r="8926" spans="1:4" x14ac:dyDescent="0.2">
      <c r="A8926" s="6" t="s">
        <v>15874</v>
      </c>
      <c r="B8926" s="6" t="s">
        <v>29550</v>
      </c>
      <c r="C8926" s="6" t="s">
        <v>25536</v>
      </c>
      <c r="D8926" s="6" t="str">
        <f t="shared" si="139"/>
        <v>m2</v>
      </c>
    </row>
    <row r="8927" spans="1:4" x14ac:dyDescent="0.2">
      <c r="A8927" s="6" t="s">
        <v>2538</v>
      </c>
      <c r="B8927" s="6" t="s">
        <v>29551</v>
      </c>
      <c r="C8927" s="6" t="s">
        <v>25323</v>
      </c>
      <c r="D8927" s="6" t="str">
        <f t="shared" si="139"/>
        <v>m3</v>
      </c>
    </row>
    <row r="8928" spans="1:4" x14ac:dyDescent="0.2">
      <c r="A8928" s="6" t="s">
        <v>15875</v>
      </c>
      <c r="B8928" s="6" t="s">
        <v>29551</v>
      </c>
      <c r="C8928" s="6" t="s">
        <v>25323</v>
      </c>
      <c r="D8928" s="6" t="str">
        <f t="shared" si="139"/>
        <v>m3</v>
      </c>
    </row>
    <row r="8929" spans="1:4" x14ac:dyDescent="0.2">
      <c r="A8929" s="6" t="s">
        <v>8289</v>
      </c>
      <c r="B8929" s="6" t="s">
        <v>29552</v>
      </c>
      <c r="C8929" s="6" t="s">
        <v>25323</v>
      </c>
      <c r="D8929" s="6" t="str">
        <f t="shared" si="139"/>
        <v>m3</v>
      </c>
    </row>
    <row r="8930" spans="1:4" x14ac:dyDescent="0.2">
      <c r="A8930" s="6" t="s">
        <v>15876</v>
      </c>
      <c r="B8930" s="6" t="s">
        <v>29552</v>
      </c>
      <c r="C8930" s="6" t="s">
        <v>25323</v>
      </c>
      <c r="D8930" s="6" t="str">
        <f t="shared" si="139"/>
        <v>m3</v>
      </c>
    </row>
    <row r="8931" spans="1:4" x14ac:dyDescent="0.2">
      <c r="A8931" s="6" t="s">
        <v>8290</v>
      </c>
      <c r="B8931" s="6" t="s">
        <v>29553</v>
      </c>
      <c r="C8931" s="6" t="s">
        <v>25323</v>
      </c>
      <c r="D8931" s="6" t="str">
        <f t="shared" si="139"/>
        <v>m3</v>
      </c>
    </row>
    <row r="8932" spans="1:4" x14ac:dyDescent="0.2">
      <c r="A8932" s="6" t="s">
        <v>15877</v>
      </c>
      <c r="B8932" s="6" t="s">
        <v>29553</v>
      </c>
      <c r="C8932" s="6" t="s">
        <v>25323</v>
      </c>
      <c r="D8932" s="6" t="str">
        <f t="shared" si="139"/>
        <v>m3</v>
      </c>
    </row>
    <row r="8933" spans="1:4" x14ac:dyDescent="0.2">
      <c r="A8933" s="6" t="s">
        <v>8291</v>
      </c>
      <c r="B8933" s="6" t="s">
        <v>29554</v>
      </c>
      <c r="C8933" s="6" t="s">
        <v>25323</v>
      </c>
      <c r="D8933" s="6" t="str">
        <f t="shared" si="139"/>
        <v>m3</v>
      </c>
    </row>
    <row r="8934" spans="1:4" x14ac:dyDescent="0.2">
      <c r="A8934" s="6" t="s">
        <v>15878</v>
      </c>
      <c r="B8934" s="6" t="s">
        <v>29554</v>
      </c>
      <c r="C8934" s="6" t="s">
        <v>25323</v>
      </c>
      <c r="D8934" s="6" t="str">
        <f t="shared" si="139"/>
        <v>m3</v>
      </c>
    </row>
    <row r="8935" spans="1:4" x14ac:dyDescent="0.2">
      <c r="A8935" s="6" t="s">
        <v>8292</v>
      </c>
      <c r="B8935" s="6" t="s">
        <v>29555</v>
      </c>
      <c r="C8935" s="6" t="s">
        <v>25323</v>
      </c>
      <c r="D8935" s="6" t="str">
        <f t="shared" si="139"/>
        <v>m3</v>
      </c>
    </row>
    <row r="8936" spans="1:4" x14ac:dyDescent="0.2">
      <c r="A8936" s="6" t="s">
        <v>15879</v>
      </c>
      <c r="B8936" s="6" t="s">
        <v>29555</v>
      </c>
      <c r="C8936" s="6" t="s">
        <v>25323</v>
      </c>
      <c r="D8936" s="6" t="str">
        <f t="shared" si="139"/>
        <v>m3</v>
      </c>
    </row>
    <row r="8937" spans="1:4" x14ac:dyDescent="0.2">
      <c r="A8937" s="6" t="s">
        <v>8293</v>
      </c>
      <c r="B8937" s="6" t="s">
        <v>29556</v>
      </c>
      <c r="C8937" s="6" t="s">
        <v>25536</v>
      </c>
      <c r="D8937" s="6" t="str">
        <f t="shared" si="139"/>
        <v>m2</v>
      </c>
    </row>
    <row r="8938" spans="1:4" x14ac:dyDescent="0.2">
      <c r="A8938" s="6" t="s">
        <v>15880</v>
      </c>
      <c r="B8938" s="6" t="s">
        <v>29556</v>
      </c>
      <c r="C8938" s="6" t="s">
        <v>25536</v>
      </c>
      <c r="D8938" s="6" t="str">
        <f t="shared" si="139"/>
        <v>m2</v>
      </c>
    </row>
    <row r="8939" spans="1:4" x14ac:dyDescent="0.2">
      <c r="A8939" s="6" t="s">
        <v>2539</v>
      </c>
      <c r="B8939" s="6" t="s">
        <v>29557</v>
      </c>
      <c r="C8939" s="6" t="s">
        <v>21</v>
      </c>
      <c r="D8939" s="6" t="str">
        <f t="shared" si="139"/>
        <v>m</v>
      </c>
    </row>
    <row r="8940" spans="1:4" x14ac:dyDescent="0.2">
      <c r="A8940" s="6" t="s">
        <v>15881</v>
      </c>
      <c r="B8940" s="6" t="s">
        <v>29557</v>
      </c>
      <c r="C8940" s="6" t="s">
        <v>21</v>
      </c>
      <c r="D8940" s="6" t="str">
        <f t="shared" si="139"/>
        <v>m</v>
      </c>
    </row>
    <row r="8941" spans="1:4" x14ac:dyDescent="0.2">
      <c r="A8941" s="6" t="s">
        <v>2540</v>
      </c>
      <c r="B8941" s="6" t="s">
        <v>29558</v>
      </c>
      <c r="C8941" s="6" t="s">
        <v>21</v>
      </c>
      <c r="D8941" s="6" t="str">
        <f t="shared" si="139"/>
        <v>m</v>
      </c>
    </row>
    <row r="8942" spans="1:4" x14ac:dyDescent="0.2">
      <c r="A8942" s="6" t="s">
        <v>15882</v>
      </c>
      <c r="B8942" s="6" t="s">
        <v>29558</v>
      </c>
      <c r="C8942" s="6" t="s">
        <v>21</v>
      </c>
      <c r="D8942" s="6" t="str">
        <f t="shared" si="139"/>
        <v>m</v>
      </c>
    </row>
    <row r="8943" spans="1:4" x14ac:dyDescent="0.2">
      <c r="A8943" s="6" t="s">
        <v>2541</v>
      </c>
      <c r="B8943" s="6" t="s">
        <v>29559</v>
      </c>
      <c r="C8943" s="6" t="s">
        <v>21</v>
      </c>
      <c r="D8943" s="6" t="str">
        <f t="shared" si="139"/>
        <v>m</v>
      </c>
    </row>
    <row r="8944" spans="1:4" x14ac:dyDescent="0.2">
      <c r="A8944" s="6" t="s">
        <v>15883</v>
      </c>
      <c r="B8944" s="6" t="s">
        <v>29559</v>
      </c>
      <c r="C8944" s="6" t="s">
        <v>21</v>
      </c>
      <c r="D8944" s="6" t="str">
        <f t="shared" si="139"/>
        <v>m</v>
      </c>
    </row>
    <row r="8945" spans="1:4" x14ac:dyDescent="0.2">
      <c r="A8945" s="6" t="s">
        <v>2542</v>
      </c>
      <c r="B8945" s="6" t="s">
        <v>29560</v>
      </c>
      <c r="C8945" s="6" t="s">
        <v>21</v>
      </c>
      <c r="D8945" s="6" t="str">
        <f t="shared" si="139"/>
        <v>m</v>
      </c>
    </row>
    <row r="8946" spans="1:4" x14ac:dyDescent="0.2">
      <c r="A8946" s="6" t="s">
        <v>15884</v>
      </c>
      <c r="B8946" s="6" t="s">
        <v>29560</v>
      </c>
      <c r="C8946" s="6" t="s">
        <v>21</v>
      </c>
      <c r="D8946" s="6" t="str">
        <f t="shared" si="139"/>
        <v>m</v>
      </c>
    </row>
    <row r="8947" spans="1:4" x14ac:dyDescent="0.2">
      <c r="A8947" s="6" t="s">
        <v>2568</v>
      </c>
      <c r="B8947" s="6" t="s">
        <v>29561</v>
      </c>
      <c r="C8947" s="6" t="s">
        <v>21</v>
      </c>
      <c r="D8947" s="6" t="str">
        <f t="shared" si="139"/>
        <v>m</v>
      </c>
    </row>
    <row r="8948" spans="1:4" x14ac:dyDescent="0.2">
      <c r="A8948" s="6" t="s">
        <v>15885</v>
      </c>
      <c r="B8948" s="6" t="s">
        <v>29561</v>
      </c>
      <c r="C8948" s="6" t="s">
        <v>21</v>
      </c>
      <c r="D8948" s="6" t="str">
        <f t="shared" si="139"/>
        <v>m</v>
      </c>
    </row>
    <row r="8949" spans="1:4" x14ac:dyDescent="0.2">
      <c r="A8949" s="6" t="s">
        <v>8294</v>
      </c>
      <c r="B8949" s="6" t="s">
        <v>29562</v>
      </c>
      <c r="C8949" s="6" t="s">
        <v>21</v>
      </c>
      <c r="D8949" s="6" t="str">
        <f t="shared" si="139"/>
        <v>m</v>
      </c>
    </row>
    <row r="8950" spans="1:4" x14ac:dyDescent="0.2">
      <c r="A8950" s="6" t="s">
        <v>15886</v>
      </c>
      <c r="B8950" s="6" t="s">
        <v>29562</v>
      </c>
      <c r="C8950" s="6" t="s">
        <v>21</v>
      </c>
      <c r="D8950" s="6" t="str">
        <f t="shared" si="139"/>
        <v>m</v>
      </c>
    </row>
    <row r="8951" spans="1:4" x14ac:dyDescent="0.2">
      <c r="A8951" s="6" t="s">
        <v>2543</v>
      </c>
      <c r="B8951" s="6" t="s">
        <v>29563</v>
      </c>
      <c r="C8951" s="6" t="s">
        <v>25536</v>
      </c>
      <c r="D8951" s="6" t="str">
        <f t="shared" si="139"/>
        <v>m2</v>
      </c>
    </row>
    <row r="8952" spans="1:4" x14ac:dyDescent="0.2">
      <c r="A8952" s="6" t="s">
        <v>15887</v>
      </c>
      <c r="B8952" s="6" t="s">
        <v>29563</v>
      </c>
      <c r="C8952" s="6" t="s">
        <v>25536</v>
      </c>
      <c r="D8952" s="6" t="str">
        <f t="shared" si="139"/>
        <v>m2</v>
      </c>
    </row>
    <row r="8953" spans="1:4" x14ac:dyDescent="0.2">
      <c r="A8953" s="6" t="s">
        <v>2544</v>
      </c>
      <c r="B8953" s="6" t="s">
        <v>29564</v>
      </c>
      <c r="C8953" s="6" t="s">
        <v>25536</v>
      </c>
      <c r="D8953" s="6" t="str">
        <f t="shared" si="139"/>
        <v>m2</v>
      </c>
    </row>
    <row r="8954" spans="1:4" x14ac:dyDescent="0.2">
      <c r="A8954" s="6" t="s">
        <v>15888</v>
      </c>
      <c r="B8954" s="6" t="s">
        <v>29564</v>
      </c>
      <c r="C8954" s="6" t="s">
        <v>25536</v>
      </c>
      <c r="D8954" s="6" t="str">
        <f t="shared" si="139"/>
        <v>m2</v>
      </c>
    </row>
    <row r="8955" spans="1:4" x14ac:dyDescent="0.2">
      <c r="A8955" s="6" t="s">
        <v>2545</v>
      </c>
      <c r="B8955" s="6" t="s">
        <v>29565</v>
      </c>
      <c r="C8955" s="6" t="s">
        <v>25536</v>
      </c>
      <c r="D8955" s="6" t="str">
        <f t="shared" si="139"/>
        <v>m2</v>
      </c>
    </row>
    <row r="8956" spans="1:4" x14ac:dyDescent="0.2">
      <c r="A8956" s="6" t="s">
        <v>15889</v>
      </c>
      <c r="B8956" s="6" t="s">
        <v>29565</v>
      </c>
      <c r="C8956" s="6" t="s">
        <v>25536</v>
      </c>
      <c r="D8956" s="6" t="str">
        <f t="shared" si="139"/>
        <v>m2</v>
      </c>
    </row>
    <row r="8957" spans="1:4" x14ac:dyDescent="0.2">
      <c r="A8957" s="6" t="s">
        <v>8295</v>
      </c>
      <c r="B8957" s="6" t="s">
        <v>29566</v>
      </c>
      <c r="C8957" s="6" t="s">
        <v>25536</v>
      </c>
      <c r="D8957" s="6" t="str">
        <f t="shared" si="139"/>
        <v>m2</v>
      </c>
    </row>
    <row r="8958" spans="1:4" x14ac:dyDescent="0.2">
      <c r="A8958" s="6" t="s">
        <v>15890</v>
      </c>
      <c r="B8958" s="6" t="s">
        <v>29566</v>
      </c>
      <c r="C8958" s="6" t="s">
        <v>25536</v>
      </c>
      <c r="D8958" s="6" t="str">
        <f t="shared" si="139"/>
        <v>m2</v>
      </c>
    </row>
    <row r="8959" spans="1:4" x14ac:dyDescent="0.2">
      <c r="A8959" s="6" t="s">
        <v>8296</v>
      </c>
      <c r="B8959" s="6" t="s">
        <v>29567</v>
      </c>
      <c r="C8959" s="6" t="s">
        <v>25536</v>
      </c>
      <c r="D8959" s="6" t="str">
        <f t="shared" si="139"/>
        <v>m2</v>
      </c>
    </row>
    <row r="8960" spans="1:4" x14ac:dyDescent="0.2">
      <c r="A8960" s="6" t="s">
        <v>15891</v>
      </c>
      <c r="B8960" s="6" t="s">
        <v>29567</v>
      </c>
      <c r="C8960" s="6" t="s">
        <v>25536</v>
      </c>
      <c r="D8960" s="6" t="str">
        <f t="shared" si="139"/>
        <v>m2</v>
      </c>
    </row>
    <row r="8961" spans="1:4" x14ac:dyDescent="0.2">
      <c r="A8961" s="6" t="s">
        <v>8297</v>
      </c>
      <c r="B8961" s="6" t="s">
        <v>29568</v>
      </c>
      <c r="C8961" s="6" t="s">
        <v>25536</v>
      </c>
      <c r="D8961" s="6" t="str">
        <f t="shared" si="139"/>
        <v>m2</v>
      </c>
    </row>
    <row r="8962" spans="1:4" x14ac:dyDescent="0.2">
      <c r="A8962" s="6" t="s">
        <v>15892</v>
      </c>
      <c r="B8962" s="6" t="s">
        <v>29568</v>
      </c>
      <c r="C8962" s="6" t="s">
        <v>25536</v>
      </c>
      <c r="D8962" s="6" t="str">
        <f t="shared" ref="D8962:D9025" si="140">LOWER(C8962)</f>
        <v>m2</v>
      </c>
    </row>
    <row r="8963" spans="1:4" x14ac:dyDescent="0.2">
      <c r="A8963" s="6" t="s">
        <v>8298</v>
      </c>
      <c r="B8963" s="6" t="s">
        <v>29569</v>
      </c>
      <c r="C8963" s="6" t="s">
        <v>25536</v>
      </c>
      <c r="D8963" s="6" t="str">
        <f t="shared" si="140"/>
        <v>m2</v>
      </c>
    </row>
    <row r="8964" spans="1:4" x14ac:dyDescent="0.2">
      <c r="A8964" s="6" t="s">
        <v>15893</v>
      </c>
      <c r="B8964" s="6" t="s">
        <v>29569</v>
      </c>
      <c r="C8964" s="6" t="s">
        <v>25536</v>
      </c>
      <c r="D8964" s="6" t="str">
        <f t="shared" si="140"/>
        <v>m2</v>
      </c>
    </row>
    <row r="8965" spans="1:4" x14ac:dyDescent="0.2">
      <c r="A8965" s="6" t="s">
        <v>8299</v>
      </c>
      <c r="B8965" s="6" t="s">
        <v>29570</v>
      </c>
      <c r="C8965" s="6" t="s">
        <v>25536</v>
      </c>
      <c r="D8965" s="6" t="str">
        <f t="shared" si="140"/>
        <v>m2</v>
      </c>
    </row>
    <row r="8966" spans="1:4" x14ac:dyDescent="0.2">
      <c r="A8966" s="6" t="s">
        <v>15894</v>
      </c>
      <c r="B8966" s="6" t="s">
        <v>29570</v>
      </c>
      <c r="C8966" s="6" t="s">
        <v>25536</v>
      </c>
      <c r="D8966" s="6" t="str">
        <f t="shared" si="140"/>
        <v>m2</v>
      </c>
    </row>
    <row r="8967" spans="1:4" x14ac:dyDescent="0.2">
      <c r="A8967" s="6" t="s">
        <v>8300</v>
      </c>
      <c r="B8967" s="6" t="s">
        <v>29571</v>
      </c>
      <c r="C8967" s="6" t="s">
        <v>25536</v>
      </c>
      <c r="D8967" s="6" t="str">
        <f t="shared" si="140"/>
        <v>m2</v>
      </c>
    </row>
    <row r="8968" spans="1:4" x14ac:dyDescent="0.2">
      <c r="A8968" s="6" t="s">
        <v>15895</v>
      </c>
      <c r="B8968" s="6" t="s">
        <v>29571</v>
      </c>
      <c r="C8968" s="6" t="s">
        <v>25536</v>
      </c>
      <c r="D8968" s="6" t="str">
        <f t="shared" si="140"/>
        <v>m2</v>
      </c>
    </row>
    <row r="8969" spans="1:4" x14ac:dyDescent="0.2">
      <c r="A8969" s="6" t="s">
        <v>8301</v>
      </c>
      <c r="B8969" s="6" t="s">
        <v>29572</v>
      </c>
      <c r="C8969" s="6" t="s">
        <v>25536</v>
      </c>
      <c r="D8969" s="6" t="str">
        <f t="shared" si="140"/>
        <v>m2</v>
      </c>
    </row>
    <row r="8970" spans="1:4" x14ac:dyDescent="0.2">
      <c r="A8970" s="6" t="s">
        <v>15896</v>
      </c>
      <c r="B8970" s="6" t="s">
        <v>29572</v>
      </c>
      <c r="C8970" s="6" t="s">
        <v>25536</v>
      </c>
      <c r="D8970" s="6" t="str">
        <f t="shared" si="140"/>
        <v>m2</v>
      </c>
    </row>
    <row r="8971" spans="1:4" x14ac:dyDescent="0.2">
      <c r="A8971" s="6" t="s">
        <v>2546</v>
      </c>
      <c r="B8971" s="6" t="s">
        <v>29573</v>
      </c>
      <c r="C8971" s="6" t="s">
        <v>25536</v>
      </c>
      <c r="D8971" s="6" t="str">
        <f t="shared" si="140"/>
        <v>m2</v>
      </c>
    </row>
    <row r="8972" spans="1:4" x14ac:dyDescent="0.2">
      <c r="A8972" s="6" t="s">
        <v>15897</v>
      </c>
      <c r="B8972" s="6" t="s">
        <v>29573</v>
      </c>
      <c r="C8972" s="6" t="s">
        <v>25536</v>
      </c>
      <c r="D8972" s="6" t="str">
        <f t="shared" si="140"/>
        <v>m2</v>
      </c>
    </row>
    <row r="8973" spans="1:4" x14ac:dyDescent="0.2">
      <c r="A8973" s="6" t="s">
        <v>2547</v>
      </c>
      <c r="B8973" s="6" t="s">
        <v>29574</v>
      </c>
      <c r="C8973" s="6" t="s">
        <v>25323</v>
      </c>
      <c r="D8973" s="6" t="str">
        <f t="shared" si="140"/>
        <v>m3</v>
      </c>
    </row>
    <row r="8974" spans="1:4" x14ac:dyDescent="0.2">
      <c r="A8974" s="6" t="s">
        <v>15898</v>
      </c>
      <c r="B8974" s="6" t="s">
        <v>29574</v>
      </c>
      <c r="C8974" s="6" t="s">
        <v>25323</v>
      </c>
      <c r="D8974" s="6" t="str">
        <f t="shared" si="140"/>
        <v>m3</v>
      </c>
    </row>
    <row r="8975" spans="1:4" x14ac:dyDescent="0.2">
      <c r="A8975" s="6" t="s">
        <v>2548</v>
      </c>
      <c r="B8975" s="6" t="s">
        <v>29575</v>
      </c>
      <c r="C8975" s="6" t="s">
        <v>25323</v>
      </c>
      <c r="D8975" s="6" t="str">
        <f t="shared" si="140"/>
        <v>m3</v>
      </c>
    </row>
    <row r="8976" spans="1:4" x14ac:dyDescent="0.2">
      <c r="A8976" s="6" t="s">
        <v>15899</v>
      </c>
      <c r="B8976" s="6" t="s">
        <v>29575</v>
      </c>
      <c r="C8976" s="6" t="s">
        <v>25323</v>
      </c>
      <c r="D8976" s="6" t="str">
        <f t="shared" si="140"/>
        <v>m3</v>
      </c>
    </row>
    <row r="8977" spans="1:4" x14ac:dyDescent="0.2">
      <c r="A8977" s="6" t="s">
        <v>2465</v>
      </c>
      <c r="B8977" s="6" t="s">
        <v>29576</v>
      </c>
      <c r="C8977" s="6" t="s">
        <v>25323</v>
      </c>
      <c r="D8977" s="6" t="str">
        <f t="shared" si="140"/>
        <v>m3</v>
      </c>
    </row>
    <row r="8978" spans="1:4" x14ac:dyDescent="0.2">
      <c r="A8978" s="6" t="s">
        <v>15900</v>
      </c>
      <c r="B8978" s="6" t="s">
        <v>29576</v>
      </c>
      <c r="C8978" s="6" t="s">
        <v>25323</v>
      </c>
      <c r="D8978" s="6" t="str">
        <f t="shared" si="140"/>
        <v>m3</v>
      </c>
    </row>
    <row r="8979" spans="1:4" x14ac:dyDescent="0.2">
      <c r="A8979" s="6" t="s">
        <v>2549</v>
      </c>
      <c r="B8979" s="6" t="s">
        <v>29577</v>
      </c>
      <c r="C8979" s="6" t="s">
        <v>20</v>
      </c>
      <c r="D8979" s="6" t="str">
        <f t="shared" si="140"/>
        <v>t</v>
      </c>
    </row>
    <row r="8980" spans="1:4" x14ac:dyDescent="0.2">
      <c r="A8980" s="6" t="s">
        <v>15901</v>
      </c>
      <c r="B8980" s="6" t="s">
        <v>29577</v>
      </c>
      <c r="C8980" s="6" t="s">
        <v>20</v>
      </c>
      <c r="D8980" s="6" t="str">
        <f t="shared" si="140"/>
        <v>t</v>
      </c>
    </row>
    <row r="8981" spans="1:4" x14ac:dyDescent="0.2">
      <c r="A8981" s="6" t="s">
        <v>2550</v>
      </c>
      <c r="B8981" s="6" t="s">
        <v>29578</v>
      </c>
      <c r="C8981" s="6" t="s">
        <v>25536</v>
      </c>
      <c r="D8981" s="6" t="str">
        <f t="shared" si="140"/>
        <v>m2</v>
      </c>
    </row>
    <row r="8982" spans="1:4" x14ac:dyDescent="0.2">
      <c r="A8982" s="6" t="s">
        <v>15902</v>
      </c>
      <c r="B8982" s="6" t="s">
        <v>29578</v>
      </c>
      <c r="C8982" s="6" t="s">
        <v>25536</v>
      </c>
      <c r="D8982" s="6" t="str">
        <f t="shared" si="140"/>
        <v>m2</v>
      </c>
    </row>
    <row r="8983" spans="1:4" x14ac:dyDescent="0.2">
      <c r="A8983" s="6" t="s">
        <v>2551</v>
      </c>
      <c r="B8983" s="6" t="s">
        <v>29579</v>
      </c>
      <c r="C8983" s="6" t="s">
        <v>25536</v>
      </c>
      <c r="D8983" s="6" t="str">
        <f t="shared" si="140"/>
        <v>m2</v>
      </c>
    </row>
    <row r="8984" spans="1:4" x14ac:dyDescent="0.2">
      <c r="A8984" s="6" t="s">
        <v>15903</v>
      </c>
      <c r="B8984" s="6" t="s">
        <v>29579</v>
      </c>
      <c r="C8984" s="6" t="s">
        <v>25536</v>
      </c>
      <c r="D8984" s="6" t="str">
        <f t="shared" si="140"/>
        <v>m2</v>
      </c>
    </row>
    <row r="8985" spans="1:4" x14ac:dyDescent="0.2">
      <c r="A8985" s="6" t="s">
        <v>8302</v>
      </c>
      <c r="B8985" s="6" t="s">
        <v>29580</v>
      </c>
      <c r="C8985" s="6" t="s">
        <v>25536</v>
      </c>
      <c r="D8985" s="6" t="str">
        <f t="shared" si="140"/>
        <v>m2</v>
      </c>
    </row>
    <row r="8986" spans="1:4" x14ac:dyDescent="0.2">
      <c r="A8986" s="6" t="s">
        <v>15904</v>
      </c>
      <c r="B8986" s="6" t="s">
        <v>29580</v>
      </c>
      <c r="C8986" s="6" t="s">
        <v>25536</v>
      </c>
      <c r="D8986" s="6" t="str">
        <f t="shared" si="140"/>
        <v>m2</v>
      </c>
    </row>
    <row r="8987" spans="1:4" x14ac:dyDescent="0.2">
      <c r="A8987" s="6" t="s">
        <v>8303</v>
      </c>
      <c r="B8987" s="6" t="s">
        <v>29581</v>
      </c>
      <c r="C8987" s="6" t="s">
        <v>25536</v>
      </c>
      <c r="D8987" s="6" t="str">
        <f t="shared" si="140"/>
        <v>m2</v>
      </c>
    </row>
    <row r="8988" spans="1:4" x14ac:dyDescent="0.2">
      <c r="A8988" s="6" t="s">
        <v>15905</v>
      </c>
      <c r="B8988" s="6" t="s">
        <v>29581</v>
      </c>
      <c r="C8988" s="6" t="s">
        <v>25536</v>
      </c>
      <c r="D8988" s="6" t="str">
        <f t="shared" si="140"/>
        <v>m2</v>
      </c>
    </row>
    <row r="8989" spans="1:4" x14ac:dyDescent="0.2">
      <c r="A8989" s="6" t="s">
        <v>2552</v>
      </c>
      <c r="B8989" s="6" t="s">
        <v>29582</v>
      </c>
      <c r="C8989" s="6" t="s">
        <v>21</v>
      </c>
      <c r="D8989" s="6" t="str">
        <f t="shared" si="140"/>
        <v>m</v>
      </c>
    </row>
    <row r="8990" spans="1:4" x14ac:dyDescent="0.2">
      <c r="A8990" s="6" t="s">
        <v>15906</v>
      </c>
      <c r="B8990" s="6" t="s">
        <v>29582</v>
      </c>
      <c r="C8990" s="6" t="s">
        <v>21</v>
      </c>
      <c r="D8990" s="6" t="str">
        <f t="shared" si="140"/>
        <v>m</v>
      </c>
    </row>
    <row r="8991" spans="1:4" x14ac:dyDescent="0.2">
      <c r="A8991" s="6" t="s">
        <v>2553</v>
      </c>
      <c r="B8991" s="6" t="s">
        <v>29583</v>
      </c>
      <c r="C8991" s="6" t="s">
        <v>21</v>
      </c>
      <c r="D8991" s="6" t="str">
        <f t="shared" si="140"/>
        <v>m</v>
      </c>
    </row>
    <row r="8992" spans="1:4" x14ac:dyDescent="0.2">
      <c r="A8992" s="6" t="s">
        <v>15907</v>
      </c>
      <c r="B8992" s="6" t="s">
        <v>29583</v>
      </c>
      <c r="C8992" s="6" t="s">
        <v>21</v>
      </c>
      <c r="D8992" s="6" t="str">
        <f t="shared" si="140"/>
        <v>m</v>
      </c>
    </row>
    <row r="8993" spans="1:4" x14ac:dyDescent="0.2">
      <c r="A8993" s="6" t="s">
        <v>2554</v>
      </c>
      <c r="B8993" s="6" t="s">
        <v>29584</v>
      </c>
      <c r="C8993" s="6" t="s">
        <v>21</v>
      </c>
      <c r="D8993" s="6" t="str">
        <f t="shared" si="140"/>
        <v>m</v>
      </c>
    </row>
    <row r="8994" spans="1:4" x14ac:dyDescent="0.2">
      <c r="A8994" s="6" t="s">
        <v>15908</v>
      </c>
      <c r="B8994" s="6" t="s">
        <v>29584</v>
      </c>
      <c r="C8994" s="6" t="s">
        <v>21</v>
      </c>
      <c r="D8994" s="6" t="str">
        <f t="shared" si="140"/>
        <v>m</v>
      </c>
    </row>
    <row r="8995" spans="1:4" x14ac:dyDescent="0.2">
      <c r="A8995" s="6" t="s">
        <v>2555</v>
      </c>
      <c r="B8995" s="6" t="s">
        <v>29585</v>
      </c>
      <c r="C8995" s="6" t="s">
        <v>21</v>
      </c>
      <c r="D8995" s="6" t="str">
        <f t="shared" si="140"/>
        <v>m</v>
      </c>
    </row>
    <row r="8996" spans="1:4" x14ac:dyDescent="0.2">
      <c r="A8996" s="6" t="s">
        <v>15909</v>
      </c>
      <c r="B8996" s="6" t="s">
        <v>29585</v>
      </c>
      <c r="C8996" s="6" t="s">
        <v>21</v>
      </c>
      <c r="D8996" s="6" t="str">
        <f t="shared" si="140"/>
        <v>m</v>
      </c>
    </row>
    <row r="8997" spans="1:4" x14ac:dyDescent="0.2">
      <c r="A8997" s="6" t="s">
        <v>2556</v>
      </c>
      <c r="B8997" s="6" t="s">
        <v>29586</v>
      </c>
      <c r="C8997" s="6" t="s">
        <v>21</v>
      </c>
      <c r="D8997" s="6" t="str">
        <f t="shared" si="140"/>
        <v>m</v>
      </c>
    </row>
    <row r="8998" spans="1:4" x14ac:dyDescent="0.2">
      <c r="A8998" s="6" t="s">
        <v>15910</v>
      </c>
      <c r="B8998" s="6" t="s">
        <v>29586</v>
      </c>
      <c r="C8998" s="6" t="s">
        <v>21</v>
      </c>
      <c r="D8998" s="6" t="str">
        <f t="shared" si="140"/>
        <v>m</v>
      </c>
    </row>
    <row r="8999" spans="1:4" x14ac:dyDescent="0.2">
      <c r="A8999" s="6" t="s">
        <v>2557</v>
      </c>
      <c r="B8999" s="6" t="s">
        <v>29587</v>
      </c>
      <c r="C8999" s="6" t="s">
        <v>21</v>
      </c>
      <c r="D8999" s="6" t="str">
        <f t="shared" si="140"/>
        <v>m</v>
      </c>
    </row>
    <row r="9000" spans="1:4" x14ac:dyDescent="0.2">
      <c r="A9000" s="6" t="s">
        <v>15911</v>
      </c>
      <c r="B9000" s="6" t="s">
        <v>29587</v>
      </c>
      <c r="C9000" s="6" t="s">
        <v>21</v>
      </c>
      <c r="D9000" s="6" t="str">
        <f t="shared" si="140"/>
        <v>m</v>
      </c>
    </row>
    <row r="9001" spans="1:4" x14ac:dyDescent="0.2">
      <c r="A9001" s="6" t="s">
        <v>8304</v>
      </c>
      <c r="B9001" s="6" t="s">
        <v>29588</v>
      </c>
      <c r="C9001" s="6" t="s">
        <v>21</v>
      </c>
      <c r="D9001" s="6" t="str">
        <f t="shared" si="140"/>
        <v>m</v>
      </c>
    </row>
    <row r="9002" spans="1:4" x14ac:dyDescent="0.2">
      <c r="A9002" s="6" t="s">
        <v>15912</v>
      </c>
      <c r="B9002" s="6" t="s">
        <v>29588</v>
      </c>
      <c r="C9002" s="6" t="s">
        <v>21</v>
      </c>
      <c r="D9002" s="6" t="str">
        <f t="shared" si="140"/>
        <v>m</v>
      </c>
    </row>
    <row r="9003" spans="1:4" x14ac:dyDescent="0.2">
      <c r="A9003" s="6" t="s">
        <v>2558</v>
      </c>
      <c r="B9003" s="6" t="s">
        <v>29589</v>
      </c>
      <c r="C9003" s="6" t="s">
        <v>21</v>
      </c>
      <c r="D9003" s="6" t="str">
        <f t="shared" si="140"/>
        <v>m</v>
      </c>
    </row>
    <row r="9004" spans="1:4" x14ac:dyDescent="0.2">
      <c r="A9004" s="6" t="s">
        <v>15913</v>
      </c>
      <c r="B9004" s="6" t="s">
        <v>29589</v>
      </c>
      <c r="C9004" s="6" t="s">
        <v>21</v>
      </c>
      <c r="D9004" s="6" t="str">
        <f t="shared" si="140"/>
        <v>m</v>
      </c>
    </row>
    <row r="9005" spans="1:4" x14ac:dyDescent="0.2">
      <c r="A9005" s="6" t="s">
        <v>2559</v>
      </c>
      <c r="B9005" s="6" t="s">
        <v>29590</v>
      </c>
      <c r="C9005" s="6" t="s">
        <v>21</v>
      </c>
      <c r="D9005" s="6" t="str">
        <f t="shared" si="140"/>
        <v>m</v>
      </c>
    </row>
    <row r="9006" spans="1:4" x14ac:dyDescent="0.2">
      <c r="A9006" s="6" t="s">
        <v>15914</v>
      </c>
      <c r="B9006" s="6" t="s">
        <v>29590</v>
      </c>
      <c r="C9006" s="6" t="s">
        <v>21</v>
      </c>
      <c r="D9006" s="6" t="str">
        <f t="shared" si="140"/>
        <v>m</v>
      </c>
    </row>
    <row r="9007" spans="1:4" x14ac:dyDescent="0.2">
      <c r="A9007" s="6" t="s">
        <v>8305</v>
      </c>
      <c r="B9007" s="6" t="s">
        <v>29591</v>
      </c>
      <c r="C9007" s="6" t="s">
        <v>21</v>
      </c>
      <c r="D9007" s="6" t="str">
        <f t="shared" si="140"/>
        <v>m</v>
      </c>
    </row>
    <row r="9008" spans="1:4" x14ac:dyDescent="0.2">
      <c r="A9008" s="6" t="s">
        <v>15915</v>
      </c>
      <c r="B9008" s="6" t="s">
        <v>29591</v>
      </c>
      <c r="C9008" s="6" t="s">
        <v>21</v>
      </c>
      <c r="D9008" s="6" t="str">
        <f t="shared" si="140"/>
        <v>m</v>
      </c>
    </row>
    <row r="9009" spans="1:4" x14ac:dyDescent="0.2">
      <c r="A9009" s="6" t="s">
        <v>8306</v>
      </c>
      <c r="B9009" s="6" t="s">
        <v>29592</v>
      </c>
      <c r="C9009" s="6" t="s">
        <v>21</v>
      </c>
      <c r="D9009" s="6" t="str">
        <f t="shared" si="140"/>
        <v>m</v>
      </c>
    </row>
    <row r="9010" spans="1:4" x14ac:dyDescent="0.2">
      <c r="A9010" s="6" t="s">
        <v>15916</v>
      </c>
      <c r="B9010" s="6" t="s">
        <v>29592</v>
      </c>
      <c r="C9010" s="6" t="s">
        <v>21</v>
      </c>
      <c r="D9010" s="6" t="str">
        <f t="shared" si="140"/>
        <v>m</v>
      </c>
    </row>
    <row r="9011" spans="1:4" x14ac:dyDescent="0.2">
      <c r="A9011" s="6" t="s">
        <v>8307</v>
      </c>
      <c r="B9011" s="6" t="s">
        <v>29593</v>
      </c>
      <c r="C9011" s="6" t="s">
        <v>21</v>
      </c>
      <c r="D9011" s="6" t="str">
        <f t="shared" si="140"/>
        <v>m</v>
      </c>
    </row>
    <row r="9012" spans="1:4" x14ac:dyDescent="0.2">
      <c r="A9012" s="6" t="s">
        <v>15917</v>
      </c>
      <c r="B9012" s="6" t="s">
        <v>29593</v>
      </c>
      <c r="C9012" s="6" t="s">
        <v>21</v>
      </c>
      <c r="D9012" s="6" t="str">
        <f t="shared" si="140"/>
        <v>m</v>
      </c>
    </row>
    <row r="9013" spans="1:4" x14ac:dyDescent="0.2">
      <c r="A9013" s="6" t="s">
        <v>8308</v>
      </c>
      <c r="B9013" s="6" t="s">
        <v>29594</v>
      </c>
      <c r="C9013" s="6" t="s">
        <v>21</v>
      </c>
      <c r="D9013" s="6" t="str">
        <f t="shared" si="140"/>
        <v>m</v>
      </c>
    </row>
    <row r="9014" spans="1:4" x14ac:dyDescent="0.2">
      <c r="A9014" s="6" t="s">
        <v>15918</v>
      </c>
      <c r="B9014" s="6" t="s">
        <v>29594</v>
      </c>
      <c r="C9014" s="6" t="s">
        <v>21</v>
      </c>
      <c r="D9014" s="6" t="str">
        <f t="shared" si="140"/>
        <v>m</v>
      </c>
    </row>
    <row r="9015" spans="1:4" x14ac:dyDescent="0.2">
      <c r="A9015" s="6" t="s">
        <v>8309</v>
      </c>
      <c r="B9015" s="6" t="s">
        <v>29595</v>
      </c>
      <c r="C9015" s="6" t="s">
        <v>21</v>
      </c>
      <c r="D9015" s="6" t="str">
        <f t="shared" si="140"/>
        <v>m</v>
      </c>
    </row>
    <row r="9016" spans="1:4" x14ac:dyDescent="0.2">
      <c r="A9016" s="6" t="s">
        <v>15919</v>
      </c>
      <c r="B9016" s="6" t="s">
        <v>29595</v>
      </c>
      <c r="C9016" s="6" t="s">
        <v>21</v>
      </c>
      <c r="D9016" s="6" t="str">
        <f t="shared" si="140"/>
        <v>m</v>
      </c>
    </row>
    <row r="9017" spans="1:4" x14ac:dyDescent="0.2">
      <c r="A9017" s="6" t="s">
        <v>8310</v>
      </c>
      <c r="B9017" s="6" t="s">
        <v>29596</v>
      </c>
      <c r="C9017" s="6" t="s">
        <v>21</v>
      </c>
      <c r="D9017" s="6" t="str">
        <f t="shared" si="140"/>
        <v>m</v>
      </c>
    </row>
    <row r="9018" spans="1:4" x14ac:dyDescent="0.2">
      <c r="A9018" s="6" t="s">
        <v>15920</v>
      </c>
      <c r="B9018" s="6" t="s">
        <v>29596</v>
      </c>
      <c r="C9018" s="6" t="s">
        <v>21</v>
      </c>
      <c r="D9018" s="6" t="str">
        <f t="shared" si="140"/>
        <v>m</v>
      </c>
    </row>
    <row r="9019" spans="1:4" x14ac:dyDescent="0.2">
      <c r="A9019" s="6" t="s">
        <v>8311</v>
      </c>
      <c r="B9019" s="6" t="s">
        <v>29597</v>
      </c>
      <c r="C9019" s="6" t="s">
        <v>21</v>
      </c>
      <c r="D9019" s="6" t="str">
        <f t="shared" si="140"/>
        <v>m</v>
      </c>
    </row>
    <row r="9020" spans="1:4" x14ac:dyDescent="0.2">
      <c r="A9020" s="6" t="s">
        <v>15921</v>
      </c>
      <c r="B9020" s="6" t="s">
        <v>29597</v>
      </c>
      <c r="C9020" s="6" t="s">
        <v>21</v>
      </c>
      <c r="D9020" s="6" t="str">
        <f t="shared" si="140"/>
        <v>m</v>
      </c>
    </row>
    <row r="9021" spans="1:4" x14ac:dyDescent="0.2">
      <c r="A9021" s="6" t="s">
        <v>8312</v>
      </c>
      <c r="B9021" s="6" t="s">
        <v>29598</v>
      </c>
      <c r="C9021" s="6" t="s">
        <v>21</v>
      </c>
      <c r="D9021" s="6" t="str">
        <f t="shared" si="140"/>
        <v>m</v>
      </c>
    </row>
    <row r="9022" spans="1:4" x14ac:dyDescent="0.2">
      <c r="A9022" s="6" t="s">
        <v>15922</v>
      </c>
      <c r="B9022" s="6" t="s">
        <v>29598</v>
      </c>
      <c r="C9022" s="6" t="s">
        <v>21</v>
      </c>
      <c r="D9022" s="6" t="str">
        <f t="shared" si="140"/>
        <v>m</v>
      </c>
    </row>
    <row r="9023" spans="1:4" x14ac:dyDescent="0.2">
      <c r="A9023" s="6" t="s">
        <v>8313</v>
      </c>
      <c r="B9023" s="6" t="s">
        <v>29599</v>
      </c>
      <c r="C9023" s="6" t="s">
        <v>21</v>
      </c>
      <c r="D9023" s="6" t="str">
        <f t="shared" si="140"/>
        <v>m</v>
      </c>
    </row>
    <row r="9024" spans="1:4" x14ac:dyDescent="0.2">
      <c r="A9024" s="6" t="s">
        <v>15923</v>
      </c>
      <c r="B9024" s="6" t="s">
        <v>29599</v>
      </c>
      <c r="C9024" s="6" t="s">
        <v>21</v>
      </c>
      <c r="D9024" s="6" t="str">
        <f t="shared" si="140"/>
        <v>m</v>
      </c>
    </row>
    <row r="9025" spans="1:4" x14ac:dyDescent="0.2">
      <c r="A9025" s="6" t="s">
        <v>8314</v>
      </c>
      <c r="B9025" s="6" t="s">
        <v>29600</v>
      </c>
      <c r="C9025" s="6" t="s">
        <v>21</v>
      </c>
      <c r="D9025" s="6" t="str">
        <f t="shared" si="140"/>
        <v>m</v>
      </c>
    </row>
    <row r="9026" spans="1:4" x14ac:dyDescent="0.2">
      <c r="A9026" s="6" t="s">
        <v>15924</v>
      </c>
      <c r="B9026" s="6" t="s">
        <v>29600</v>
      </c>
      <c r="C9026" s="6" t="s">
        <v>21</v>
      </c>
      <c r="D9026" s="6" t="str">
        <f t="shared" ref="D9026:D9089" si="141">LOWER(C9026)</f>
        <v>m</v>
      </c>
    </row>
    <row r="9027" spans="1:4" x14ac:dyDescent="0.2">
      <c r="A9027" s="6" t="s">
        <v>2560</v>
      </c>
      <c r="B9027" s="6" t="s">
        <v>29601</v>
      </c>
      <c r="C9027" s="6" t="s">
        <v>21</v>
      </c>
      <c r="D9027" s="6" t="str">
        <f t="shared" si="141"/>
        <v>m</v>
      </c>
    </row>
    <row r="9028" spans="1:4" x14ac:dyDescent="0.2">
      <c r="A9028" s="6" t="s">
        <v>15925</v>
      </c>
      <c r="B9028" s="6" t="s">
        <v>29601</v>
      </c>
      <c r="C9028" s="6" t="s">
        <v>21</v>
      </c>
      <c r="D9028" s="6" t="str">
        <f t="shared" si="141"/>
        <v>m</v>
      </c>
    </row>
    <row r="9029" spans="1:4" x14ac:dyDescent="0.2">
      <c r="A9029" s="6" t="s">
        <v>8315</v>
      </c>
      <c r="B9029" s="6" t="s">
        <v>29602</v>
      </c>
      <c r="C9029" s="6" t="s">
        <v>21</v>
      </c>
      <c r="D9029" s="6" t="str">
        <f t="shared" si="141"/>
        <v>m</v>
      </c>
    </row>
    <row r="9030" spans="1:4" x14ac:dyDescent="0.2">
      <c r="A9030" s="6" t="s">
        <v>15926</v>
      </c>
      <c r="B9030" s="6" t="s">
        <v>29602</v>
      </c>
      <c r="C9030" s="6" t="s">
        <v>21</v>
      </c>
      <c r="D9030" s="6" t="str">
        <f t="shared" si="141"/>
        <v>m</v>
      </c>
    </row>
    <row r="9031" spans="1:4" x14ac:dyDescent="0.2">
      <c r="A9031" s="6" t="s">
        <v>2561</v>
      </c>
      <c r="B9031" s="6" t="s">
        <v>29603</v>
      </c>
      <c r="C9031" s="6" t="s">
        <v>21</v>
      </c>
      <c r="D9031" s="6" t="str">
        <f t="shared" si="141"/>
        <v>m</v>
      </c>
    </row>
    <row r="9032" spans="1:4" x14ac:dyDescent="0.2">
      <c r="A9032" s="6" t="s">
        <v>15927</v>
      </c>
      <c r="B9032" s="6" t="s">
        <v>29603</v>
      </c>
      <c r="C9032" s="6" t="s">
        <v>21</v>
      </c>
      <c r="D9032" s="6" t="str">
        <f t="shared" si="141"/>
        <v>m</v>
      </c>
    </row>
    <row r="9033" spans="1:4" x14ac:dyDescent="0.2">
      <c r="A9033" s="6" t="s">
        <v>8316</v>
      </c>
      <c r="B9033" s="6" t="s">
        <v>29604</v>
      </c>
      <c r="C9033" s="6" t="s">
        <v>21</v>
      </c>
      <c r="D9033" s="6" t="str">
        <f t="shared" si="141"/>
        <v>m</v>
      </c>
    </row>
    <row r="9034" spans="1:4" x14ac:dyDescent="0.2">
      <c r="A9034" s="6" t="s">
        <v>15928</v>
      </c>
      <c r="B9034" s="6" t="s">
        <v>29604</v>
      </c>
      <c r="C9034" s="6" t="s">
        <v>21</v>
      </c>
      <c r="D9034" s="6" t="str">
        <f t="shared" si="141"/>
        <v>m</v>
      </c>
    </row>
    <row r="9035" spans="1:4" x14ac:dyDescent="0.2">
      <c r="A9035" s="6" t="s">
        <v>8317</v>
      </c>
      <c r="B9035" s="6" t="s">
        <v>29605</v>
      </c>
      <c r="C9035" s="6" t="s">
        <v>21</v>
      </c>
      <c r="D9035" s="6" t="str">
        <f t="shared" si="141"/>
        <v>m</v>
      </c>
    </row>
    <row r="9036" spans="1:4" x14ac:dyDescent="0.2">
      <c r="A9036" s="6" t="s">
        <v>15929</v>
      </c>
      <c r="B9036" s="6" t="s">
        <v>29605</v>
      </c>
      <c r="C9036" s="6" t="s">
        <v>21</v>
      </c>
      <c r="D9036" s="6" t="str">
        <f t="shared" si="141"/>
        <v>m</v>
      </c>
    </row>
    <row r="9037" spans="1:4" x14ac:dyDescent="0.2">
      <c r="A9037" s="6" t="s">
        <v>8318</v>
      </c>
      <c r="B9037" s="6" t="s">
        <v>29606</v>
      </c>
      <c r="C9037" s="6" t="s">
        <v>21</v>
      </c>
      <c r="D9037" s="6" t="str">
        <f t="shared" si="141"/>
        <v>m</v>
      </c>
    </row>
    <row r="9038" spans="1:4" x14ac:dyDescent="0.2">
      <c r="A9038" s="6" t="s">
        <v>15930</v>
      </c>
      <c r="B9038" s="6" t="s">
        <v>29606</v>
      </c>
      <c r="C9038" s="6" t="s">
        <v>21</v>
      </c>
      <c r="D9038" s="6" t="str">
        <f t="shared" si="141"/>
        <v>m</v>
      </c>
    </row>
    <row r="9039" spans="1:4" x14ac:dyDescent="0.2">
      <c r="A9039" s="6" t="s">
        <v>8319</v>
      </c>
      <c r="B9039" s="6" t="s">
        <v>29607</v>
      </c>
      <c r="C9039" s="6" t="s">
        <v>21</v>
      </c>
      <c r="D9039" s="6" t="str">
        <f t="shared" si="141"/>
        <v>m</v>
      </c>
    </row>
    <row r="9040" spans="1:4" x14ac:dyDescent="0.2">
      <c r="A9040" s="6" t="s">
        <v>15931</v>
      </c>
      <c r="B9040" s="6" t="s">
        <v>29607</v>
      </c>
      <c r="C9040" s="6" t="s">
        <v>21</v>
      </c>
      <c r="D9040" s="6" t="str">
        <f t="shared" si="141"/>
        <v>m</v>
      </c>
    </row>
    <row r="9041" spans="1:4" x14ac:dyDescent="0.2">
      <c r="A9041" s="6" t="s">
        <v>8320</v>
      </c>
      <c r="B9041" s="6" t="s">
        <v>29608</v>
      </c>
      <c r="C9041" s="6" t="s">
        <v>21</v>
      </c>
      <c r="D9041" s="6" t="str">
        <f t="shared" si="141"/>
        <v>m</v>
      </c>
    </row>
    <row r="9042" spans="1:4" x14ac:dyDescent="0.2">
      <c r="A9042" s="6" t="s">
        <v>15932</v>
      </c>
      <c r="B9042" s="6" t="s">
        <v>29608</v>
      </c>
      <c r="C9042" s="6" t="s">
        <v>21</v>
      </c>
      <c r="D9042" s="6" t="str">
        <f t="shared" si="141"/>
        <v>m</v>
      </c>
    </row>
    <row r="9043" spans="1:4" x14ac:dyDescent="0.2">
      <c r="A9043" s="6" t="s">
        <v>8321</v>
      </c>
      <c r="B9043" s="6" t="s">
        <v>29609</v>
      </c>
      <c r="C9043" s="6" t="s">
        <v>21</v>
      </c>
      <c r="D9043" s="6" t="str">
        <f t="shared" si="141"/>
        <v>m</v>
      </c>
    </row>
    <row r="9044" spans="1:4" x14ac:dyDescent="0.2">
      <c r="A9044" s="6" t="s">
        <v>15933</v>
      </c>
      <c r="B9044" s="6" t="s">
        <v>29609</v>
      </c>
      <c r="C9044" s="6" t="s">
        <v>21</v>
      </c>
      <c r="D9044" s="6" t="str">
        <f t="shared" si="141"/>
        <v>m</v>
      </c>
    </row>
    <row r="9045" spans="1:4" x14ac:dyDescent="0.2">
      <c r="A9045" s="6" t="s">
        <v>8322</v>
      </c>
      <c r="B9045" s="6" t="s">
        <v>29610</v>
      </c>
      <c r="C9045" s="6" t="s">
        <v>21</v>
      </c>
      <c r="D9045" s="6" t="str">
        <f t="shared" si="141"/>
        <v>m</v>
      </c>
    </row>
    <row r="9046" spans="1:4" x14ac:dyDescent="0.2">
      <c r="A9046" s="6" t="s">
        <v>15934</v>
      </c>
      <c r="B9046" s="6" t="s">
        <v>29610</v>
      </c>
      <c r="C9046" s="6" t="s">
        <v>21</v>
      </c>
      <c r="D9046" s="6" t="str">
        <f t="shared" si="141"/>
        <v>m</v>
      </c>
    </row>
    <row r="9047" spans="1:4" x14ac:dyDescent="0.2">
      <c r="A9047" s="6" t="s">
        <v>8323</v>
      </c>
      <c r="B9047" s="6" t="s">
        <v>29611</v>
      </c>
      <c r="C9047" s="6" t="s">
        <v>21</v>
      </c>
      <c r="D9047" s="6" t="str">
        <f t="shared" si="141"/>
        <v>m</v>
      </c>
    </row>
    <row r="9048" spans="1:4" x14ac:dyDescent="0.2">
      <c r="A9048" s="6" t="s">
        <v>15935</v>
      </c>
      <c r="B9048" s="6" t="s">
        <v>29611</v>
      </c>
      <c r="C9048" s="6" t="s">
        <v>21</v>
      </c>
      <c r="D9048" s="6" t="str">
        <f t="shared" si="141"/>
        <v>m</v>
      </c>
    </row>
    <row r="9049" spans="1:4" x14ac:dyDescent="0.2">
      <c r="A9049" s="6" t="s">
        <v>8324</v>
      </c>
      <c r="B9049" s="6" t="s">
        <v>29612</v>
      </c>
      <c r="C9049" s="6" t="s">
        <v>21</v>
      </c>
      <c r="D9049" s="6" t="str">
        <f t="shared" si="141"/>
        <v>m</v>
      </c>
    </row>
    <row r="9050" spans="1:4" x14ac:dyDescent="0.2">
      <c r="A9050" s="6" t="s">
        <v>15936</v>
      </c>
      <c r="B9050" s="6" t="s">
        <v>29612</v>
      </c>
      <c r="C9050" s="6" t="s">
        <v>21</v>
      </c>
      <c r="D9050" s="6" t="str">
        <f t="shared" si="141"/>
        <v>m</v>
      </c>
    </row>
    <row r="9051" spans="1:4" x14ac:dyDescent="0.2">
      <c r="A9051" s="6" t="s">
        <v>8325</v>
      </c>
      <c r="B9051" s="6" t="s">
        <v>29613</v>
      </c>
      <c r="C9051" s="6" t="s">
        <v>21</v>
      </c>
      <c r="D9051" s="6" t="str">
        <f t="shared" si="141"/>
        <v>m</v>
      </c>
    </row>
    <row r="9052" spans="1:4" x14ac:dyDescent="0.2">
      <c r="A9052" s="6" t="s">
        <v>15937</v>
      </c>
      <c r="B9052" s="6" t="s">
        <v>29613</v>
      </c>
      <c r="C9052" s="6" t="s">
        <v>21</v>
      </c>
      <c r="D9052" s="6" t="str">
        <f t="shared" si="141"/>
        <v>m</v>
      </c>
    </row>
    <row r="9053" spans="1:4" x14ac:dyDescent="0.2">
      <c r="A9053" s="6" t="s">
        <v>2565</v>
      </c>
      <c r="B9053" s="6" t="s">
        <v>29614</v>
      </c>
      <c r="C9053" s="6" t="s">
        <v>21</v>
      </c>
      <c r="D9053" s="6" t="str">
        <f t="shared" si="141"/>
        <v>m</v>
      </c>
    </row>
    <row r="9054" spans="1:4" x14ac:dyDescent="0.2">
      <c r="A9054" s="6" t="s">
        <v>15938</v>
      </c>
      <c r="B9054" s="6" t="s">
        <v>29614</v>
      </c>
      <c r="C9054" s="6" t="s">
        <v>21</v>
      </c>
      <c r="D9054" s="6" t="str">
        <f t="shared" si="141"/>
        <v>m</v>
      </c>
    </row>
    <row r="9055" spans="1:4" x14ac:dyDescent="0.2">
      <c r="A9055" s="6" t="s">
        <v>2566</v>
      </c>
      <c r="B9055" s="6" t="s">
        <v>29615</v>
      </c>
      <c r="C9055" s="6" t="s">
        <v>21</v>
      </c>
      <c r="D9055" s="6" t="str">
        <f t="shared" si="141"/>
        <v>m</v>
      </c>
    </row>
    <row r="9056" spans="1:4" x14ac:dyDescent="0.2">
      <c r="A9056" s="6" t="s">
        <v>15939</v>
      </c>
      <c r="B9056" s="6" t="s">
        <v>29615</v>
      </c>
      <c r="C9056" s="6" t="s">
        <v>21</v>
      </c>
      <c r="D9056" s="6" t="str">
        <f t="shared" si="141"/>
        <v>m</v>
      </c>
    </row>
    <row r="9057" spans="1:4" x14ac:dyDescent="0.2">
      <c r="A9057" s="6" t="s">
        <v>2567</v>
      </c>
      <c r="B9057" s="6" t="s">
        <v>29616</v>
      </c>
      <c r="C9057" s="6" t="s">
        <v>21</v>
      </c>
      <c r="D9057" s="6" t="str">
        <f t="shared" si="141"/>
        <v>m</v>
      </c>
    </row>
    <row r="9058" spans="1:4" x14ac:dyDescent="0.2">
      <c r="A9058" s="6" t="s">
        <v>15940</v>
      </c>
      <c r="B9058" s="6" t="s">
        <v>29616</v>
      </c>
      <c r="C9058" s="6" t="s">
        <v>21</v>
      </c>
      <c r="D9058" s="6" t="str">
        <f t="shared" si="141"/>
        <v>m</v>
      </c>
    </row>
    <row r="9059" spans="1:4" x14ac:dyDescent="0.2">
      <c r="A9059" s="6" t="s">
        <v>2147</v>
      </c>
      <c r="B9059" s="6" t="s">
        <v>29617</v>
      </c>
      <c r="C9059" s="6" t="s">
        <v>25536</v>
      </c>
      <c r="D9059" s="6" t="str">
        <f t="shared" si="141"/>
        <v>m2</v>
      </c>
    </row>
    <row r="9060" spans="1:4" x14ac:dyDescent="0.2">
      <c r="A9060" s="6" t="s">
        <v>15941</v>
      </c>
      <c r="B9060" s="6" t="s">
        <v>29617</v>
      </c>
      <c r="C9060" s="6" t="s">
        <v>25536</v>
      </c>
      <c r="D9060" s="6" t="str">
        <f t="shared" si="141"/>
        <v>m2</v>
      </c>
    </row>
    <row r="9061" spans="1:4" x14ac:dyDescent="0.2">
      <c r="A9061" s="6" t="s">
        <v>2569</v>
      </c>
      <c r="B9061" s="6" t="s">
        <v>29618</v>
      </c>
      <c r="C9061" s="6" t="s">
        <v>21</v>
      </c>
      <c r="D9061" s="6" t="str">
        <f t="shared" si="141"/>
        <v>m</v>
      </c>
    </row>
    <row r="9062" spans="1:4" x14ac:dyDescent="0.2">
      <c r="A9062" s="6" t="s">
        <v>15942</v>
      </c>
      <c r="B9062" s="6" t="s">
        <v>29618</v>
      </c>
      <c r="C9062" s="6" t="s">
        <v>21</v>
      </c>
      <c r="D9062" s="6" t="str">
        <f t="shared" si="141"/>
        <v>m</v>
      </c>
    </row>
    <row r="9063" spans="1:4" x14ac:dyDescent="0.2">
      <c r="A9063" s="6" t="s">
        <v>8326</v>
      </c>
      <c r="B9063" s="6" t="s">
        <v>29619</v>
      </c>
      <c r="C9063" s="6" t="s">
        <v>21</v>
      </c>
      <c r="D9063" s="6" t="str">
        <f t="shared" si="141"/>
        <v>m</v>
      </c>
    </row>
    <row r="9064" spans="1:4" x14ac:dyDescent="0.2">
      <c r="A9064" s="6" t="s">
        <v>15943</v>
      </c>
      <c r="B9064" s="6" t="s">
        <v>29619</v>
      </c>
      <c r="C9064" s="6" t="s">
        <v>21</v>
      </c>
      <c r="D9064" s="6" t="str">
        <f t="shared" si="141"/>
        <v>m</v>
      </c>
    </row>
    <row r="9065" spans="1:4" x14ac:dyDescent="0.2">
      <c r="A9065" s="6" t="s">
        <v>2570</v>
      </c>
      <c r="B9065" s="6" t="s">
        <v>29620</v>
      </c>
      <c r="C9065" s="6" t="s">
        <v>21</v>
      </c>
      <c r="D9065" s="6" t="str">
        <f t="shared" si="141"/>
        <v>m</v>
      </c>
    </row>
    <row r="9066" spans="1:4" x14ac:dyDescent="0.2">
      <c r="A9066" s="6" t="s">
        <v>15944</v>
      </c>
      <c r="B9066" s="6" t="s">
        <v>29620</v>
      </c>
      <c r="C9066" s="6" t="s">
        <v>21</v>
      </c>
      <c r="D9066" s="6" t="str">
        <f t="shared" si="141"/>
        <v>m</v>
      </c>
    </row>
    <row r="9067" spans="1:4" x14ac:dyDescent="0.2">
      <c r="A9067" s="6" t="s">
        <v>2571</v>
      </c>
      <c r="B9067" s="6" t="s">
        <v>29621</v>
      </c>
      <c r="C9067" s="6" t="s">
        <v>21</v>
      </c>
      <c r="D9067" s="6" t="str">
        <f t="shared" si="141"/>
        <v>m</v>
      </c>
    </row>
    <row r="9068" spans="1:4" x14ac:dyDescent="0.2">
      <c r="A9068" s="6" t="s">
        <v>15945</v>
      </c>
      <c r="B9068" s="6" t="s">
        <v>29621</v>
      </c>
      <c r="C9068" s="6" t="s">
        <v>21</v>
      </c>
      <c r="D9068" s="6" t="str">
        <f t="shared" si="141"/>
        <v>m</v>
      </c>
    </row>
    <row r="9069" spans="1:4" x14ac:dyDescent="0.2">
      <c r="A9069" s="6" t="s">
        <v>8327</v>
      </c>
      <c r="B9069" s="6" t="s">
        <v>29622</v>
      </c>
      <c r="C9069" s="6" t="s">
        <v>21</v>
      </c>
      <c r="D9069" s="6" t="str">
        <f t="shared" si="141"/>
        <v>m</v>
      </c>
    </row>
    <row r="9070" spans="1:4" x14ac:dyDescent="0.2">
      <c r="A9070" s="6" t="s">
        <v>15946</v>
      </c>
      <c r="B9070" s="6" t="s">
        <v>29622</v>
      </c>
      <c r="C9070" s="6" t="s">
        <v>21</v>
      </c>
      <c r="D9070" s="6" t="str">
        <f t="shared" si="141"/>
        <v>m</v>
      </c>
    </row>
    <row r="9071" spans="1:4" x14ac:dyDescent="0.2">
      <c r="A9071" s="6" t="s">
        <v>8328</v>
      </c>
      <c r="B9071" s="6" t="s">
        <v>29623</v>
      </c>
      <c r="C9071" s="6" t="s">
        <v>21</v>
      </c>
      <c r="D9071" s="6" t="str">
        <f t="shared" si="141"/>
        <v>m</v>
      </c>
    </row>
    <row r="9072" spans="1:4" x14ac:dyDescent="0.2">
      <c r="A9072" s="6" t="s">
        <v>15947</v>
      </c>
      <c r="B9072" s="6" t="s">
        <v>29623</v>
      </c>
      <c r="C9072" s="6" t="s">
        <v>21</v>
      </c>
      <c r="D9072" s="6" t="str">
        <f t="shared" si="141"/>
        <v>m</v>
      </c>
    </row>
    <row r="9073" spans="1:4" x14ac:dyDescent="0.2">
      <c r="A9073" s="6" t="s">
        <v>2572</v>
      </c>
      <c r="B9073" s="6" t="s">
        <v>29624</v>
      </c>
      <c r="C9073" s="6" t="s">
        <v>25323</v>
      </c>
      <c r="D9073" s="6" t="str">
        <f t="shared" si="141"/>
        <v>m3</v>
      </c>
    </row>
    <row r="9074" spans="1:4" x14ac:dyDescent="0.2">
      <c r="A9074" s="6" t="s">
        <v>15948</v>
      </c>
      <c r="B9074" s="6" t="s">
        <v>29624</v>
      </c>
      <c r="C9074" s="6" t="s">
        <v>25323</v>
      </c>
      <c r="D9074" s="6" t="str">
        <f t="shared" si="141"/>
        <v>m3</v>
      </c>
    </row>
    <row r="9075" spans="1:4" x14ac:dyDescent="0.2">
      <c r="A9075" s="6" t="s">
        <v>8329</v>
      </c>
      <c r="B9075" s="6" t="s">
        <v>29625</v>
      </c>
      <c r="C9075" s="6" t="s">
        <v>25323</v>
      </c>
      <c r="D9075" s="6" t="str">
        <f t="shared" si="141"/>
        <v>m3</v>
      </c>
    </row>
    <row r="9076" spans="1:4" x14ac:dyDescent="0.2">
      <c r="A9076" s="6" t="s">
        <v>15949</v>
      </c>
      <c r="B9076" s="6" t="s">
        <v>29625</v>
      </c>
      <c r="C9076" s="6" t="s">
        <v>25323</v>
      </c>
      <c r="D9076" s="6" t="str">
        <f t="shared" si="141"/>
        <v>m3</v>
      </c>
    </row>
    <row r="9077" spans="1:4" x14ac:dyDescent="0.2">
      <c r="A9077" s="6" t="s">
        <v>2573</v>
      </c>
      <c r="B9077" s="6" t="s">
        <v>29626</v>
      </c>
      <c r="C9077" s="6" t="s">
        <v>25323</v>
      </c>
      <c r="D9077" s="6" t="str">
        <f t="shared" si="141"/>
        <v>m3</v>
      </c>
    </row>
    <row r="9078" spans="1:4" x14ac:dyDescent="0.2">
      <c r="A9078" s="6" t="s">
        <v>15950</v>
      </c>
      <c r="B9078" s="6" t="s">
        <v>29626</v>
      </c>
      <c r="C9078" s="6" t="s">
        <v>25323</v>
      </c>
      <c r="D9078" s="6" t="str">
        <f t="shared" si="141"/>
        <v>m3</v>
      </c>
    </row>
    <row r="9079" spans="1:4" x14ac:dyDescent="0.2">
      <c r="A9079" s="6" t="s">
        <v>8330</v>
      </c>
      <c r="B9079" s="6" t="s">
        <v>29627</v>
      </c>
      <c r="C9079" s="6" t="s">
        <v>25323</v>
      </c>
      <c r="D9079" s="6" t="str">
        <f t="shared" si="141"/>
        <v>m3</v>
      </c>
    </row>
    <row r="9080" spans="1:4" x14ac:dyDescent="0.2">
      <c r="A9080" s="6" t="s">
        <v>15951</v>
      </c>
      <c r="B9080" s="6" t="s">
        <v>29627</v>
      </c>
      <c r="C9080" s="6" t="s">
        <v>25323</v>
      </c>
      <c r="D9080" s="6" t="str">
        <f t="shared" si="141"/>
        <v>m3</v>
      </c>
    </row>
    <row r="9081" spans="1:4" x14ac:dyDescent="0.2">
      <c r="A9081" s="6" t="s">
        <v>2574</v>
      </c>
      <c r="B9081" s="6" t="s">
        <v>29628</v>
      </c>
      <c r="C9081" s="6" t="s">
        <v>20</v>
      </c>
      <c r="D9081" s="6" t="str">
        <f t="shared" si="141"/>
        <v>t</v>
      </c>
    </row>
    <row r="9082" spans="1:4" x14ac:dyDescent="0.2">
      <c r="A9082" s="6" t="s">
        <v>15952</v>
      </c>
      <c r="B9082" s="6" t="s">
        <v>29628</v>
      </c>
      <c r="C9082" s="6" t="s">
        <v>20</v>
      </c>
      <c r="D9082" s="6" t="str">
        <f t="shared" si="141"/>
        <v>t</v>
      </c>
    </row>
    <row r="9083" spans="1:4" x14ac:dyDescent="0.2">
      <c r="A9083" s="6" t="s">
        <v>2575</v>
      </c>
      <c r="B9083" s="6" t="s">
        <v>29629</v>
      </c>
      <c r="C9083" s="6" t="s">
        <v>20</v>
      </c>
      <c r="D9083" s="6" t="str">
        <f t="shared" si="141"/>
        <v>t</v>
      </c>
    </row>
    <row r="9084" spans="1:4" x14ac:dyDescent="0.2">
      <c r="A9084" s="6" t="s">
        <v>15953</v>
      </c>
      <c r="B9084" s="6" t="s">
        <v>29629</v>
      </c>
      <c r="C9084" s="6" t="s">
        <v>20</v>
      </c>
      <c r="D9084" s="6" t="str">
        <f t="shared" si="141"/>
        <v>t</v>
      </c>
    </row>
    <row r="9085" spans="1:4" x14ac:dyDescent="0.2">
      <c r="A9085" s="6" t="s">
        <v>2576</v>
      </c>
      <c r="B9085" s="6" t="s">
        <v>29630</v>
      </c>
      <c r="C9085" s="6" t="s">
        <v>20</v>
      </c>
      <c r="D9085" s="6" t="str">
        <f t="shared" si="141"/>
        <v>t</v>
      </c>
    </row>
    <row r="9086" spans="1:4" x14ac:dyDescent="0.2">
      <c r="A9086" s="6" t="s">
        <v>15954</v>
      </c>
      <c r="B9086" s="6" t="s">
        <v>29630</v>
      </c>
      <c r="C9086" s="6" t="s">
        <v>20</v>
      </c>
      <c r="D9086" s="6" t="str">
        <f t="shared" si="141"/>
        <v>t</v>
      </c>
    </row>
    <row r="9087" spans="1:4" x14ac:dyDescent="0.2">
      <c r="A9087" s="6" t="s">
        <v>2577</v>
      </c>
      <c r="B9087" s="6" t="s">
        <v>29631</v>
      </c>
      <c r="C9087" s="6" t="s">
        <v>20</v>
      </c>
      <c r="D9087" s="6" t="str">
        <f t="shared" si="141"/>
        <v>t</v>
      </c>
    </row>
    <row r="9088" spans="1:4" x14ac:dyDescent="0.2">
      <c r="A9088" s="6" t="s">
        <v>15955</v>
      </c>
      <c r="B9088" s="6" t="s">
        <v>29631</v>
      </c>
      <c r="C9088" s="6" t="s">
        <v>20</v>
      </c>
      <c r="D9088" s="6" t="str">
        <f t="shared" si="141"/>
        <v>t</v>
      </c>
    </row>
    <row r="9089" spans="1:4" x14ac:dyDescent="0.2">
      <c r="A9089" s="6" t="s">
        <v>2578</v>
      </c>
      <c r="B9089" s="6" t="s">
        <v>29632</v>
      </c>
      <c r="C9089" s="6" t="s">
        <v>20</v>
      </c>
      <c r="D9089" s="6" t="str">
        <f t="shared" si="141"/>
        <v>t</v>
      </c>
    </row>
    <row r="9090" spans="1:4" x14ac:dyDescent="0.2">
      <c r="A9090" s="6" t="s">
        <v>15956</v>
      </c>
      <c r="B9090" s="6" t="s">
        <v>29632</v>
      </c>
      <c r="C9090" s="6" t="s">
        <v>20</v>
      </c>
      <c r="D9090" s="6" t="str">
        <f t="shared" ref="D9090:D9153" si="142">LOWER(C9090)</f>
        <v>t</v>
      </c>
    </row>
    <row r="9091" spans="1:4" x14ac:dyDescent="0.2">
      <c r="A9091" s="6" t="s">
        <v>2579</v>
      </c>
      <c r="B9091" s="6" t="s">
        <v>29633</v>
      </c>
      <c r="C9091" s="6" t="s">
        <v>20</v>
      </c>
      <c r="D9091" s="6" t="str">
        <f t="shared" si="142"/>
        <v>t</v>
      </c>
    </row>
    <row r="9092" spans="1:4" x14ac:dyDescent="0.2">
      <c r="A9092" s="6" t="s">
        <v>15957</v>
      </c>
      <c r="B9092" s="6" t="s">
        <v>29633</v>
      </c>
      <c r="C9092" s="6" t="s">
        <v>20</v>
      </c>
      <c r="D9092" s="6" t="str">
        <f t="shared" si="142"/>
        <v>t</v>
      </c>
    </row>
    <row r="9093" spans="1:4" x14ac:dyDescent="0.2">
      <c r="A9093" s="6" t="s">
        <v>8331</v>
      </c>
      <c r="B9093" s="6" t="s">
        <v>29634</v>
      </c>
      <c r="C9093" s="6" t="s">
        <v>20</v>
      </c>
      <c r="D9093" s="6" t="str">
        <f t="shared" si="142"/>
        <v>t</v>
      </c>
    </row>
    <row r="9094" spans="1:4" x14ac:dyDescent="0.2">
      <c r="A9094" s="6" t="s">
        <v>15958</v>
      </c>
      <c r="B9094" s="6" t="s">
        <v>29634</v>
      </c>
      <c r="C9094" s="6" t="s">
        <v>20</v>
      </c>
      <c r="D9094" s="6" t="str">
        <f t="shared" si="142"/>
        <v>t</v>
      </c>
    </row>
    <row r="9095" spans="1:4" x14ac:dyDescent="0.2">
      <c r="A9095" s="6" t="s">
        <v>8332</v>
      </c>
      <c r="B9095" s="6" t="s">
        <v>29635</v>
      </c>
      <c r="C9095" s="6" t="s">
        <v>20</v>
      </c>
      <c r="D9095" s="6" t="str">
        <f t="shared" si="142"/>
        <v>t</v>
      </c>
    </row>
    <row r="9096" spans="1:4" x14ac:dyDescent="0.2">
      <c r="A9096" s="6" t="s">
        <v>15959</v>
      </c>
      <c r="B9096" s="6" t="s">
        <v>29635</v>
      </c>
      <c r="C9096" s="6" t="s">
        <v>20</v>
      </c>
      <c r="D9096" s="6" t="str">
        <f t="shared" si="142"/>
        <v>t</v>
      </c>
    </row>
    <row r="9097" spans="1:4" x14ac:dyDescent="0.2">
      <c r="A9097" s="6" t="s">
        <v>8333</v>
      </c>
      <c r="B9097" s="6" t="s">
        <v>29636</v>
      </c>
      <c r="C9097" s="6" t="s">
        <v>20</v>
      </c>
      <c r="D9097" s="6" t="str">
        <f t="shared" si="142"/>
        <v>t</v>
      </c>
    </row>
    <row r="9098" spans="1:4" x14ac:dyDescent="0.2">
      <c r="A9098" s="6" t="s">
        <v>15960</v>
      </c>
      <c r="B9098" s="6" t="s">
        <v>29636</v>
      </c>
      <c r="C9098" s="6" t="s">
        <v>20</v>
      </c>
      <c r="D9098" s="6" t="str">
        <f t="shared" si="142"/>
        <v>t</v>
      </c>
    </row>
    <row r="9099" spans="1:4" x14ac:dyDescent="0.2">
      <c r="A9099" s="6" t="s">
        <v>8334</v>
      </c>
      <c r="B9099" s="6" t="s">
        <v>29637</v>
      </c>
      <c r="C9099" s="6" t="s">
        <v>20</v>
      </c>
      <c r="D9099" s="6" t="str">
        <f t="shared" si="142"/>
        <v>t</v>
      </c>
    </row>
    <row r="9100" spans="1:4" x14ac:dyDescent="0.2">
      <c r="A9100" s="6" t="s">
        <v>15961</v>
      </c>
      <c r="B9100" s="6" t="s">
        <v>29637</v>
      </c>
      <c r="C9100" s="6" t="s">
        <v>20</v>
      </c>
      <c r="D9100" s="6" t="str">
        <f t="shared" si="142"/>
        <v>t</v>
      </c>
    </row>
    <row r="9101" spans="1:4" x14ac:dyDescent="0.2">
      <c r="A9101" s="6" t="s">
        <v>8335</v>
      </c>
      <c r="B9101" s="6" t="s">
        <v>29638</v>
      </c>
      <c r="C9101" s="6" t="s">
        <v>20</v>
      </c>
      <c r="D9101" s="6" t="str">
        <f t="shared" si="142"/>
        <v>t</v>
      </c>
    </row>
    <row r="9102" spans="1:4" x14ac:dyDescent="0.2">
      <c r="A9102" s="6" t="s">
        <v>15962</v>
      </c>
      <c r="B9102" s="6" t="s">
        <v>29638</v>
      </c>
      <c r="C9102" s="6" t="s">
        <v>20</v>
      </c>
      <c r="D9102" s="6" t="str">
        <f t="shared" si="142"/>
        <v>t</v>
      </c>
    </row>
    <row r="9103" spans="1:4" x14ac:dyDescent="0.2">
      <c r="A9103" s="6" t="s">
        <v>8336</v>
      </c>
      <c r="B9103" s="6" t="s">
        <v>29639</v>
      </c>
      <c r="C9103" s="6" t="s">
        <v>20</v>
      </c>
      <c r="D9103" s="6" t="str">
        <f t="shared" si="142"/>
        <v>t</v>
      </c>
    </row>
    <row r="9104" spans="1:4" x14ac:dyDescent="0.2">
      <c r="A9104" s="6" t="s">
        <v>15963</v>
      </c>
      <c r="B9104" s="6" t="s">
        <v>29639</v>
      </c>
      <c r="C9104" s="6" t="s">
        <v>20</v>
      </c>
      <c r="D9104" s="6" t="str">
        <f t="shared" si="142"/>
        <v>t</v>
      </c>
    </row>
    <row r="9105" spans="1:4" x14ac:dyDescent="0.2">
      <c r="A9105" s="6" t="s">
        <v>8337</v>
      </c>
      <c r="B9105" s="6" t="s">
        <v>29640</v>
      </c>
      <c r="C9105" s="6" t="s">
        <v>20</v>
      </c>
      <c r="D9105" s="6" t="str">
        <f t="shared" si="142"/>
        <v>t</v>
      </c>
    </row>
    <row r="9106" spans="1:4" x14ac:dyDescent="0.2">
      <c r="A9106" s="6" t="s">
        <v>15964</v>
      </c>
      <c r="B9106" s="6" t="s">
        <v>29640</v>
      </c>
      <c r="C9106" s="6" t="s">
        <v>20</v>
      </c>
      <c r="D9106" s="6" t="str">
        <f t="shared" si="142"/>
        <v>t</v>
      </c>
    </row>
    <row r="9107" spans="1:4" x14ac:dyDescent="0.2">
      <c r="A9107" s="6" t="s">
        <v>8338</v>
      </c>
      <c r="B9107" s="6" t="s">
        <v>29641</v>
      </c>
      <c r="C9107" s="6" t="s">
        <v>20</v>
      </c>
      <c r="D9107" s="6" t="str">
        <f t="shared" si="142"/>
        <v>t</v>
      </c>
    </row>
    <row r="9108" spans="1:4" x14ac:dyDescent="0.2">
      <c r="A9108" s="6" t="s">
        <v>15965</v>
      </c>
      <c r="B9108" s="6" t="s">
        <v>29641</v>
      </c>
      <c r="C9108" s="6" t="s">
        <v>20</v>
      </c>
      <c r="D9108" s="6" t="str">
        <f t="shared" si="142"/>
        <v>t</v>
      </c>
    </row>
    <row r="9109" spans="1:4" x14ac:dyDescent="0.2">
      <c r="A9109" s="6" t="s">
        <v>8339</v>
      </c>
      <c r="B9109" s="6" t="s">
        <v>29642</v>
      </c>
      <c r="C9109" s="6" t="s">
        <v>20</v>
      </c>
      <c r="D9109" s="6" t="str">
        <f t="shared" si="142"/>
        <v>t</v>
      </c>
    </row>
    <row r="9110" spans="1:4" x14ac:dyDescent="0.2">
      <c r="A9110" s="6" t="s">
        <v>15966</v>
      </c>
      <c r="B9110" s="6" t="s">
        <v>29642</v>
      </c>
      <c r="C9110" s="6" t="s">
        <v>20</v>
      </c>
      <c r="D9110" s="6" t="str">
        <f t="shared" si="142"/>
        <v>t</v>
      </c>
    </row>
    <row r="9111" spans="1:4" x14ac:dyDescent="0.2">
      <c r="A9111" s="6" t="s">
        <v>8340</v>
      </c>
      <c r="B9111" s="6" t="s">
        <v>29643</v>
      </c>
      <c r="C9111" s="6" t="s">
        <v>20</v>
      </c>
      <c r="D9111" s="6" t="str">
        <f t="shared" si="142"/>
        <v>t</v>
      </c>
    </row>
    <row r="9112" spans="1:4" x14ac:dyDescent="0.2">
      <c r="A9112" s="6" t="s">
        <v>15967</v>
      </c>
      <c r="B9112" s="6" t="s">
        <v>29643</v>
      </c>
      <c r="C9112" s="6" t="s">
        <v>20</v>
      </c>
      <c r="D9112" s="6" t="str">
        <f t="shared" si="142"/>
        <v>t</v>
      </c>
    </row>
    <row r="9113" spans="1:4" x14ac:dyDescent="0.2">
      <c r="A9113" s="6" t="s">
        <v>8341</v>
      </c>
      <c r="B9113" s="6" t="s">
        <v>29644</v>
      </c>
      <c r="C9113" s="6" t="s">
        <v>20</v>
      </c>
      <c r="D9113" s="6" t="str">
        <f t="shared" si="142"/>
        <v>t</v>
      </c>
    </row>
    <row r="9114" spans="1:4" x14ac:dyDescent="0.2">
      <c r="A9114" s="6" t="s">
        <v>15968</v>
      </c>
      <c r="B9114" s="6" t="s">
        <v>29644</v>
      </c>
      <c r="C9114" s="6" t="s">
        <v>20</v>
      </c>
      <c r="D9114" s="6" t="str">
        <f t="shared" si="142"/>
        <v>t</v>
      </c>
    </row>
    <row r="9115" spans="1:4" x14ac:dyDescent="0.2">
      <c r="A9115" s="6" t="s">
        <v>8342</v>
      </c>
      <c r="B9115" s="6" t="s">
        <v>29645</v>
      </c>
      <c r="C9115" s="6" t="s">
        <v>20</v>
      </c>
      <c r="D9115" s="6" t="str">
        <f t="shared" si="142"/>
        <v>t</v>
      </c>
    </row>
    <row r="9116" spans="1:4" x14ac:dyDescent="0.2">
      <c r="A9116" s="6" t="s">
        <v>15969</v>
      </c>
      <c r="B9116" s="6" t="s">
        <v>29645</v>
      </c>
      <c r="C9116" s="6" t="s">
        <v>20</v>
      </c>
      <c r="D9116" s="6" t="str">
        <f t="shared" si="142"/>
        <v>t</v>
      </c>
    </row>
    <row r="9117" spans="1:4" x14ac:dyDescent="0.2">
      <c r="A9117" s="6" t="s">
        <v>2580</v>
      </c>
      <c r="B9117" s="6" t="s">
        <v>29646</v>
      </c>
      <c r="C9117" s="6" t="s">
        <v>20</v>
      </c>
      <c r="D9117" s="6" t="str">
        <f t="shared" si="142"/>
        <v>t</v>
      </c>
    </row>
    <row r="9118" spans="1:4" x14ac:dyDescent="0.2">
      <c r="A9118" s="6" t="s">
        <v>15970</v>
      </c>
      <c r="B9118" s="6" t="s">
        <v>29646</v>
      </c>
      <c r="C9118" s="6" t="s">
        <v>20</v>
      </c>
      <c r="D9118" s="6" t="str">
        <f t="shared" si="142"/>
        <v>t</v>
      </c>
    </row>
    <row r="9119" spans="1:4" x14ac:dyDescent="0.2">
      <c r="A9119" s="6" t="s">
        <v>8343</v>
      </c>
      <c r="B9119" s="6" t="s">
        <v>29647</v>
      </c>
      <c r="C9119" s="6" t="s">
        <v>20</v>
      </c>
      <c r="D9119" s="6" t="str">
        <f t="shared" si="142"/>
        <v>t</v>
      </c>
    </row>
    <row r="9120" spans="1:4" x14ac:dyDescent="0.2">
      <c r="A9120" s="6" t="s">
        <v>15971</v>
      </c>
      <c r="B9120" s="6" t="s">
        <v>29647</v>
      </c>
      <c r="C9120" s="6" t="s">
        <v>20</v>
      </c>
      <c r="D9120" s="6" t="str">
        <f t="shared" si="142"/>
        <v>t</v>
      </c>
    </row>
    <row r="9121" spans="1:4" x14ac:dyDescent="0.2">
      <c r="A9121" s="6" t="s">
        <v>2581</v>
      </c>
      <c r="B9121" s="6" t="s">
        <v>29648</v>
      </c>
      <c r="C9121" s="6" t="s">
        <v>20</v>
      </c>
      <c r="D9121" s="6" t="str">
        <f t="shared" si="142"/>
        <v>t</v>
      </c>
    </row>
    <row r="9122" spans="1:4" x14ac:dyDescent="0.2">
      <c r="A9122" s="6" t="s">
        <v>15972</v>
      </c>
      <c r="B9122" s="6" t="s">
        <v>29648</v>
      </c>
      <c r="C9122" s="6" t="s">
        <v>20</v>
      </c>
      <c r="D9122" s="6" t="str">
        <f t="shared" si="142"/>
        <v>t</v>
      </c>
    </row>
    <row r="9123" spans="1:4" x14ac:dyDescent="0.2">
      <c r="A9123" s="6" t="s">
        <v>2582</v>
      </c>
      <c r="B9123" s="6" t="s">
        <v>29649</v>
      </c>
      <c r="C9123" s="6" t="s">
        <v>20</v>
      </c>
      <c r="D9123" s="6" t="str">
        <f t="shared" si="142"/>
        <v>t</v>
      </c>
    </row>
    <row r="9124" spans="1:4" x14ac:dyDescent="0.2">
      <c r="A9124" s="6" t="s">
        <v>15973</v>
      </c>
      <c r="B9124" s="6" t="s">
        <v>29649</v>
      </c>
      <c r="C9124" s="6" t="s">
        <v>20</v>
      </c>
      <c r="D9124" s="6" t="str">
        <f t="shared" si="142"/>
        <v>t</v>
      </c>
    </row>
    <row r="9125" spans="1:4" x14ac:dyDescent="0.2">
      <c r="A9125" s="6" t="s">
        <v>2583</v>
      </c>
      <c r="B9125" s="6" t="s">
        <v>29650</v>
      </c>
      <c r="C9125" s="6" t="s">
        <v>20</v>
      </c>
      <c r="D9125" s="6" t="str">
        <f t="shared" si="142"/>
        <v>t</v>
      </c>
    </row>
    <row r="9126" spans="1:4" x14ac:dyDescent="0.2">
      <c r="A9126" s="6" t="s">
        <v>15974</v>
      </c>
      <c r="B9126" s="6" t="s">
        <v>29650</v>
      </c>
      <c r="C9126" s="6" t="s">
        <v>20</v>
      </c>
      <c r="D9126" s="6" t="str">
        <f t="shared" si="142"/>
        <v>t</v>
      </c>
    </row>
    <row r="9127" spans="1:4" x14ac:dyDescent="0.2">
      <c r="A9127" s="6" t="s">
        <v>2584</v>
      </c>
      <c r="B9127" s="6" t="s">
        <v>29651</v>
      </c>
      <c r="C9127" s="6" t="s">
        <v>20</v>
      </c>
      <c r="D9127" s="6" t="str">
        <f t="shared" si="142"/>
        <v>t</v>
      </c>
    </row>
    <row r="9128" spans="1:4" x14ac:dyDescent="0.2">
      <c r="A9128" s="6" t="s">
        <v>15975</v>
      </c>
      <c r="B9128" s="6" t="s">
        <v>29651</v>
      </c>
      <c r="C9128" s="6" t="s">
        <v>20</v>
      </c>
      <c r="D9128" s="6" t="str">
        <f t="shared" si="142"/>
        <v>t</v>
      </c>
    </row>
    <row r="9129" spans="1:4" x14ac:dyDescent="0.2">
      <c r="A9129" s="6" t="s">
        <v>2585</v>
      </c>
      <c r="B9129" s="6" t="s">
        <v>29652</v>
      </c>
      <c r="C9129" s="6" t="s">
        <v>25536</v>
      </c>
      <c r="D9129" s="6" t="str">
        <f t="shared" si="142"/>
        <v>m2</v>
      </c>
    </row>
    <row r="9130" spans="1:4" x14ac:dyDescent="0.2">
      <c r="A9130" s="6" t="s">
        <v>15976</v>
      </c>
      <c r="B9130" s="6" t="s">
        <v>29652</v>
      </c>
      <c r="C9130" s="6" t="s">
        <v>25536</v>
      </c>
      <c r="D9130" s="6" t="str">
        <f t="shared" si="142"/>
        <v>m2</v>
      </c>
    </row>
    <row r="9131" spans="1:4" x14ac:dyDescent="0.2">
      <c r="A9131" s="6" t="s">
        <v>2586</v>
      </c>
      <c r="B9131" s="6" t="s">
        <v>29653</v>
      </c>
      <c r="C9131" s="6" t="s">
        <v>21</v>
      </c>
      <c r="D9131" s="6" t="str">
        <f t="shared" si="142"/>
        <v>m</v>
      </c>
    </row>
    <row r="9132" spans="1:4" x14ac:dyDescent="0.2">
      <c r="A9132" s="6" t="s">
        <v>15977</v>
      </c>
      <c r="B9132" s="6" t="s">
        <v>29653</v>
      </c>
      <c r="C9132" s="6" t="s">
        <v>21</v>
      </c>
      <c r="D9132" s="6" t="str">
        <f t="shared" si="142"/>
        <v>m</v>
      </c>
    </row>
    <row r="9133" spans="1:4" x14ac:dyDescent="0.2">
      <c r="A9133" s="6" t="s">
        <v>2587</v>
      </c>
      <c r="B9133" s="6" t="s">
        <v>29654</v>
      </c>
      <c r="C9133" s="6" t="s">
        <v>21</v>
      </c>
      <c r="D9133" s="6" t="str">
        <f t="shared" si="142"/>
        <v>m</v>
      </c>
    </row>
    <row r="9134" spans="1:4" x14ac:dyDescent="0.2">
      <c r="A9134" s="6" t="s">
        <v>15978</v>
      </c>
      <c r="B9134" s="6" t="s">
        <v>29654</v>
      </c>
      <c r="C9134" s="6" t="s">
        <v>21</v>
      </c>
      <c r="D9134" s="6" t="str">
        <f t="shared" si="142"/>
        <v>m</v>
      </c>
    </row>
    <row r="9135" spans="1:4" x14ac:dyDescent="0.2">
      <c r="A9135" s="6" t="s">
        <v>2588</v>
      </c>
      <c r="B9135" s="6" t="s">
        <v>29655</v>
      </c>
      <c r="C9135" s="6" t="s">
        <v>21</v>
      </c>
      <c r="D9135" s="6" t="str">
        <f t="shared" si="142"/>
        <v>m</v>
      </c>
    </row>
    <row r="9136" spans="1:4" x14ac:dyDescent="0.2">
      <c r="A9136" s="6" t="s">
        <v>15979</v>
      </c>
      <c r="B9136" s="6" t="s">
        <v>29655</v>
      </c>
      <c r="C9136" s="6" t="s">
        <v>21</v>
      </c>
      <c r="D9136" s="6" t="str">
        <f t="shared" si="142"/>
        <v>m</v>
      </c>
    </row>
    <row r="9137" spans="1:4" x14ac:dyDescent="0.2">
      <c r="A9137" s="6" t="s">
        <v>2589</v>
      </c>
      <c r="B9137" s="6" t="s">
        <v>29656</v>
      </c>
      <c r="C9137" s="6" t="s">
        <v>21</v>
      </c>
      <c r="D9137" s="6" t="str">
        <f t="shared" si="142"/>
        <v>m</v>
      </c>
    </row>
    <row r="9138" spans="1:4" x14ac:dyDescent="0.2">
      <c r="A9138" s="6" t="s">
        <v>15980</v>
      </c>
      <c r="B9138" s="6" t="s">
        <v>29656</v>
      </c>
      <c r="C9138" s="6" t="s">
        <v>21</v>
      </c>
      <c r="D9138" s="6" t="str">
        <f t="shared" si="142"/>
        <v>m</v>
      </c>
    </row>
    <row r="9139" spans="1:4" x14ac:dyDescent="0.2">
      <c r="A9139" s="6" t="s">
        <v>2590</v>
      </c>
      <c r="B9139" s="6" t="s">
        <v>29657</v>
      </c>
      <c r="C9139" s="6" t="s">
        <v>21</v>
      </c>
      <c r="D9139" s="6" t="str">
        <f t="shared" si="142"/>
        <v>m</v>
      </c>
    </row>
    <row r="9140" spans="1:4" x14ac:dyDescent="0.2">
      <c r="A9140" s="6" t="s">
        <v>15981</v>
      </c>
      <c r="B9140" s="6" t="s">
        <v>29657</v>
      </c>
      <c r="C9140" s="6" t="s">
        <v>21</v>
      </c>
      <c r="D9140" s="6" t="str">
        <f t="shared" si="142"/>
        <v>m</v>
      </c>
    </row>
    <row r="9141" spans="1:4" x14ac:dyDescent="0.2">
      <c r="A9141" s="6" t="s">
        <v>2591</v>
      </c>
      <c r="B9141" s="6" t="s">
        <v>29658</v>
      </c>
      <c r="C9141" s="6" t="s">
        <v>21</v>
      </c>
      <c r="D9141" s="6" t="str">
        <f t="shared" si="142"/>
        <v>m</v>
      </c>
    </row>
    <row r="9142" spans="1:4" x14ac:dyDescent="0.2">
      <c r="A9142" s="6" t="s">
        <v>15982</v>
      </c>
      <c r="B9142" s="6" t="s">
        <v>29658</v>
      </c>
      <c r="C9142" s="6" t="s">
        <v>21</v>
      </c>
      <c r="D9142" s="6" t="str">
        <f t="shared" si="142"/>
        <v>m</v>
      </c>
    </row>
    <row r="9143" spans="1:4" x14ac:dyDescent="0.2">
      <c r="A9143" s="6" t="s">
        <v>8344</v>
      </c>
      <c r="B9143" s="6" t="s">
        <v>29659</v>
      </c>
      <c r="C9143" s="6" t="s">
        <v>25536</v>
      </c>
      <c r="D9143" s="6" t="str">
        <f t="shared" si="142"/>
        <v>m2</v>
      </c>
    </row>
    <row r="9144" spans="1:4" x14ac:dyDescent="0.2">
      <c r="A9144" s="6" t="s">
        <v>15983</v>
      </c>
      <c r="B9144" s="6" t="s">
        <v>29659</v>
      </c>
      <c r="C9144" s="6" t="s">
        <v>25536</v>
      </c>
      <c r="D9144" s="6" t="str">
        <f t="shared" si="142"/>
        <v>m2</v>
      </c>
    </row>
    <row r="9145" spans="1:4" x14ac:dyDescent="0.2">
      <c r="A9145" s="6" t="s">
        <v>8345</v>
      </c>
      <c r="B9145" s="6" t="s">
        <v>29660</v>
      </c>
      <c r="C9145" s="6" t="s">
        <v>25536</v>
      </c>
      <c r="D9145" s="6" t="str">
        <f t="shared" si="142"/>
        <v>m2</v>
      </c>
    </row>
    <row r="9146" spans="1:4" x14ac:dyDescent="0.2">
      <c r="A9146" s="6" t="s">
        <v>15984</v>
      </c>
      <c r="B9146" s="6" t="s">
        <v>29660</v>
      </c>
      <c r="C9146" s="6" t="s">
        <v>25536</v>
      </c>
      <c r="D9146" s="6" t="str">
        <f t="shared" si="142"/>
        <v>m2</v>
      </c>
    </row>
    <row r="9147" spans="1:4" x14ac:dyDescent="0.2">
      <c r="A9147" s="6" t="s">
        <v>2592</v>
      </c>
      <c r="B9147" s="6" t="s">
        <v>29661</v>
      </c>
      <c r="C9147" s="6" t="s">
        <v>25536</v>
      </c>
      <c r="D9147" s="6" t="str">
        <f t="shared" si="142"/>
        <v>m2</v>
      </c>
    </row>
    <row r="9148" spans="1:4" x14ac:dyDescent="0.2">
      <c r="A9148" s="6" t="s">
        <v>15985</v>
      </c>
      <c r="B9148" s="6" t="s">
        <v>29661</v>
      </c>
      <c r="C9148" s="6" t="s">
        <v>25536</v>
      </c>
      <c r="D9148" s="6" t="str">
        <f t="shared" si="142"/>
        <v>m2</v>
      </c>
    </row>
    <row r="9149" spans="1:4" x14ac:dyDescent="0.2">
      <c r="A9149" s="6" t="s">
        <v>2593</v>
      </c>
      <c r="B9149" s="6" t="s">
        <v>29662</v>
      </c>
      <c r="C9149" s="6" t="s">
        <v>25536</v>
      </c>
      <c r="D9149" s="6" t="str">
        <f t="shared" si="142"/>
        <v>m2</v>
      </c>
    </row>
    <row r="9150" spans="1:4" x14ac:dyDescent="0.2">
      <c r="A9150" s="6" t="s">
        <v>15986</v>
      </c>
      <c r="B9150" s="6" t="s">
        <v>29662</v>
      </c>
      <c r="C9150" s="6" t="s">
        <v>25536</v>
      </c>
      <c r="D9150" s="6" t="str">
        <f t="shared" si="142"/>
        <v>m2</v>
      </c>
    </row>
    <row r="9151" spans="1:4" x14ac:dyDescent="0.2">
      <c r="A9151" s="6" t="s">
        <v>2594</v>
      </c>
      <c r="B9151" s="6" t="s">
        <v>29663</v>
      </c>
      <c r="C9151" s="6" t="s">
        <v>25536</v>
      </c>
      <c r="D9151" s="6" t="str">
        <f t="shared" si="142"/>
        <v>m2</v>
      </c>
    </row>
    <row r="9152" spans="1:4" x14ac:dyDescent="0.2">
      <c r="A9152" s="6" t="s">
        <v>15987</v>
      </c>
      <c r="B9152" s="6" t="s">
        <v>29663</v>
      </c>
      <c r="C9152" s="6" t="s">
        <v>25536</v>
      </c>
      <c r="D9152" s="6" t="str">
        <f t="shared" si="142"/>
        <v>m2</v>
      </c>
    </row>
    <row r="9153" spans="1:4" x14ac:dyDescent="0.2">
      <c r="A9153" s="6" t="s">
        <v>2595</v>
      </c>
      <c r="B9153" s="6" t="s">
        <v>29664</v>
      </c>
      <c r="C9153" s="6" t="s">
        <v>25536</v>
      </c>
      <c r="D9153" s="6" t="str">
        <f t="shared" si="142"/>
        <v>m2</v>
      </c>
    </row>
    <row r="9154" spans="1:4" x14ac:dyDescent="0.2">
      <c r="A9154" s="6" t="s">
        <v>15988</v>
      </c>
      <c r="B9154" s="6" t="s">
        <v>29664</v>
      </c>
      <c r="C9154" s="6" t="s">
        <v>25536</v>
      </c>
      <c r="D9154" s="6" t="str">
        <f t="shared" ref="D9154:D9217" si="143">LOWER(C9154)</f>
        <v>m2</v>
      </c>
    </row>
    <row r="9155" spans="1:4" x14ac:dyDescent="0.2">
      <c r="A9155" s="6" t="s">
        <v>2596</v>
      </c>
      <c r="B9155" s="6" t="s">
        <v>29665</v>
      </c>
      <c r="C9155" s="6" t="s">
        <v>25536</v>
      </c>
      <c r="D9155" s="6" t="str">
        <f t="shared" si="143"/>
        <v>m2</v>
      </c>
    </row>
    <row r="9156" spans="1:4" x14ac:dyDescent="0.2">
      <c r="A9156" s="6" t="s">
        <v>15989</v>
      </c>
      <c r="B9156" s="6" t="s">
        <v>29665</v>
      </c>
      <c r="C9156" s="6" t="s">
        <v>25536</v>
      </c>
      <c r="D9156" s="6" t="str">
        <f t="shared" si="143"/>
        <v>m2</v>
      </c>
    </row>
    <row r="9157" spans="1:4" x14ac:dyDescent="0.2">
      <c r="A9157" s="6" t="s">
        <v>2597</v>
      </c>
      <c r="B9157" s="6" t="s">
        <v>29666</v>
      </c>
      <c r="C9157" s="6" t="s">
        <v>25536</v>
      </c>
      <c r="D9157" s="6" t="str">
        <f t="shared" si="143"/>
        <v>m2</v>
      </c>
    </row>
    <row r="9158" spans="1:4" x14ac:dyDescent="0.2">
      <c r="A9158" s="6" t="s">
        <v>15990</v>
      </c>
      <c r="B9158" s="6" t="s">
        <v>29666</v>
      </c>
      <c r="C9158" s="6" t="s">
        <v>25536</v>
      </c>
      <c r="D9158" s="6" t="str">
        <f t="shared" si="143"/>
        <v>m2</v>
      </c>
    </row>
    <row r="9159" spans="1:4" x14ac:dyDescent="0.2">
      <c r="A9159" s="6" t="s">
        <v>2598</v>
      </c>
      <c r="B9159" s="6" t="s">
        <v>29667</v>
      </c>
      <c r="C9159" s="6" t="s">
        <v>25536</v>
      </c>
      <c r="D9159" s="6" t="str">
        <f t="shared" si="143"/>
        <v>m2</v>
      </c>
    </row>
    <row r="9160" spans="1:4" x14ac:dyDescent="0.2">
      <c r="A9160" s="6" t="s">
        <v>15991</v>
      </c>
      <c r="B9160" s="6" t="s">
        <v>29667</v>
      </c>
      <c r="C9160" s="6" t="s">
        <v>25536</v>
      </c>
      <c r="D9160" s="6" t="str">
        <f t="shared" si="143"/>
        <v>m2</v>
      </c>
    </row>
    <row r="9161" spans="1:4" x14ac:dyDescent="0.2">
      <c r="A9161" s="6" t="s">
        <v>2599</v>
      </c>
      <c r="B9161" s="6" t="s">
        <v>29668</v>
      </c>
      <c r="C9161" s="6" t="s">
        <v>25536</v>
      </c>
      <c r="D9161" s="6" t="str">
        <f t="shared" si="143"/>
        <v>m2</v>
      </c>
    </row>
    <row r="9162" spans="1:4" x14ac:dyDescent="0.2">
      <c r="A9162" s="6" t="s">
        <v>15992</v>
      </c>
      <c r="B9162" s="6" t="s">
        <v>29668</v>
      </c>
      <c r="C9162" s="6" t="s">
        <v>25536</v>
      </c>
      <c r="D9162" s="6" t="str">
        <f t="shared" si="143"/>
        <v>m2</v>
      </c>
    </row>
    <row r="9163" spans="1:4" x14ac:dyDescent="0.2">
      <c r="A9163" s="6" t="s">
        <v>2600</v>
      </c>
      <c r="B9163" s="6" t="s">
        <v>29669</v>
      </c>
      <c r="C9163" s="6" t="s">
        <v>25536</v>
      </c>
      <c r="D9163" s="6" t="str">
        <f t="shared" si="143"/>
        <v>m2</v>
      </c>
    </row>
    <row r="9164" spans="1:4" x14ac:dyDescent="0.2">
      <c r="A9164" s="6" t="s">
        <v>15993</v>
      </c>
      <c r="B9164" s="6" t="s">
        <v>29669</v>
      </c>
      <c r="C9164" s="6" t="s">
        <v>25536</v>
      </c>
      <c r="D9164" s="6" t="str">
        <f t="shared" si="143"/>
        <v>m2</v>
      </c>
    </row>
    <row r="9165" spans="1:4" x14ac:dyDescent="0.2">
      <c r="A9165" s="6" t="s">
        <v>2601</v>
      </c>
      <c r="B9165" s="6" t="s">
        <v>29670</v>
      </c>
      <c r="C9165" s="6" t="s">
        <v>25536</v>
      </c>
      <c r="D9165" s="6" t="str">
        <f t="shared" si="143"/>
        <v>m2</v>
      </c>
    </row>
    <row r="9166" spans="1:4" x14ac:dyDescent="0.2">
      <c r="A9166" s="6" t="s">
        <v>15994</v>
      </c>
      <c r="B9166" s="6" t="s">
        <v>29670</v>
      </c>
      <c r="C9166" s="6" t="s">
        <v>25536</v>
      </c>
      <c r="D9166" s="6" t="str">
        <f t="shared" si="143"/>
        <v>m2</v>
      </c>
    </row>
    <row r="9167" spans="1:4" x14ac:dyDescent="0.2">
      <c r="A9167" s="6" t="s">
        <v>2602</v>
      </c>
      <c r="B9167" s="6" t="s">
        <v>29671</v>
      </c>
      <c r="C9167" s="6" t="s">
        <v>25536</v>
      </c>
      <c r="D9167" s="6" t="str">
        <f t="shared" si="143"/>
        <v>m2</v>
      </c>
    </row>
    <row r="9168" spans="1:4" x14ac:dyDescent="0.2">
      <c r="A9168" s="6" t="s">
        <v>15995</v>
      </c>
      <c r="B9168" s="6" t="s">
        <v>29671</v>
      </c>
      <c r="C9168" s="6" t="s">
        <v>25536</v>
      </c>
      <c r="D9168" s="6" t="str">
        <f t="shared" si="143"/>
        <v>m2</v>
      </c>
    </row>
    <row r="9169" spans="1:4" x14ac:dyDescent="0.2">
      <c r="A9169" s="6" t="s">
        <v>2603</v>
      </c>
      <c r="B9169" s="6" t="s">
        <v>29672</v>
      </c>
      <c r="C9169" s="6" t="s">
        <v>25536</v>
      </c>
      <c r="D9169" s="6" t="str">
        <f t="shared" si="143"/>
        <v>m2</v>
      </c>
    </row>
    <row r="9170" spans="1:4" x14ac:dyDescent="0.2">
      <c r="A9170" s="6" t="s">
        <v>15996</v>
      </c>
      <c r="B9170" s="6" t="s">
        <v>29672</v>
      </c>
      <c r="C9170" s="6" t="s">
        <v>25536</v>
      </c>
      <c r="D9170" s="6" t="str">
        <f t="shared" si="143"/>
        <v>m2</v>
      </c>
    </row>
    <row r="9171" spans="1:4" x14ac:dyDescent="0.2">
      <c r="A9171" s="6" t="s">
        <v>2604</v>
      </c>
      <c r="B9171" s="6" t="s">
        <v>29673</v>
      </c>
      <c r="C9171" s="6" t="s">
        <v>25536</v>
      </c>
      <c r="D9171" s="6" t="str">
        <f t="shared" si="143"/>
        <v>m2</v>
      </c>
    </row>
    <row r="9172" spans="1:4" x14ac:dyDescent="0.2">
      <c r="A9172" s="6" t="s">
        <v>15997</v>
      </c>
      <c r="B9172" s="6" t="s">
        <v>29673</v>
      </c>
      <c r="C9172" s="6" t="s">
        <v>25536</v>
      </c>
      <c r="D9172" s="6" t="str">
        <f t="shared" si="143"/>
        <v>m2</v>
      </c>
    </row>
    <row r="9173" spans="1:4" x14ac:dyDescent="0.2">
      <c r="A9173" s="6" t="s">
        <v>2605</v>
      </c>
      <c r="B9173" s="6" t="s">
        <v>29674</v>
      </c>
      <c r="C9173" s="6" t="s">
        <v>25536</v>
      </c>
      <c r="D9173" s="6" t="str">
        <f t="shared" si="143"/>
        <v>m2</v>
      </c>
    </row>
    <row r="9174" spans="1:4" x14ac:dyDescent="0.2">
      <c r="A9174" s="6" t="s">
        <v>15998</v>
      </c>
      <c r="B9174" s="6" t="s">
        <v>29674</v>
      </c>
      <c r="C9174" s="6" t="s">
        <v>25536</v>
      </c>
      <c r="D9174" s="6" t="str">
        <f t="shared" si="143"/>
        <v>m2</v>
      </c>
    </row>
    <row r="9175" spans="1:4" x14ac:dyDescent="0.2">
      <c r="A9175" s="6" t="s">
        <v>2606</v>
      </c>
      <c r="B9175" s="6" t="s">
        <v>29675</v>
      </c>
      <c r="C9175" s="6" t="s">
        <v>25536</v>
      </c>
      <c r="D9175" s="6" t="str">
        <f t="shared" si="143"/>
        <v>m2</v>
      </c>
    </row>
    <row r="9176" spans="1:4" x14ac:dyDescent="0.2">
      <c r="A9176" s="6" t="s">
        <v>15999</v>
      </c>
      <c r="B9176" s="6" t="s">
        <v>29675</v>
      </c>
      <c r="C9176" s="6" t="s">
        <v>25536</v>
      </c>
      <c r="D9176" s="6" t="str">
        <f t="shared" si="143"/>
        <v>m2</v>
      </c>
    </row>
    <row r="9177" spans="1:4" x14ac:dyDescent="0.2">
      <c r="A9177" s="6" t="s">
        <v>2607</v>
      </c>
      <c r="B9177" s="6" t="s">
        <v>29676</v>
      </c>
      <c r="C9177" s="6" t="s">
        <v>25536</v>
      </c>
      <c r="D9177" s="6" t="str">
        <f t="shared" si="143"/>
        <v>m2</v>
      </c>
    </row>
    <row r="9178" spans="1:4" x14ac:dyDescent="0.2">
      <c r="A9178" s="6" t="s">
        <v>16000</v>
      </c>
      <c r="B9178" s="6" t="s">
        <v>29676</v>
      </c>
      <c r="C9178" s="6" t="s">
        <v>25536</v>
      </c>
      <c r="D9178" s="6" t="str">
        <f t="shared" si="143"/>
        <v>m2</v>
      </c>
    </row>
    <row r="9179" spans="1:4" x14ac:dyDescent="0.2">
      <c r="A9179" s="6" t="s">
        <v>2613</v>
      </c>
      <c r="B9179" s="6" t="s">
        <v>29677</v>
      </c>
      <c r="C9179" s="6" t="s">
        <v>21</v>
      </c>
      <c r="D9179" s="6" t="str">
        <f t="shared" si="143"/>
        <v>m</v>
      </c>
    </row>
    <row r="9180" spans="1:4" x14ac:dyDescent="0.2">
      <c r="A9180" s="6" t="s">
        <v>16001</v>
      </c>
      <c r="B9180" s="6" t="s">
        <v>29677</v>
      </c>
      <c r="C9180" s="6" t="s">
        <v>21</v>
      </c>
      <c r="D9180" s="6" t="str">
        <f t="shared" si="143"/>
        <v>m</v>
      </c>
    </row>
    <row r="9181" spans="1:4" x14ac:dyDescent="0.2">
      <c r="A9181" s="6" t="s">
        <v>8346</v>
      </c>
      <c r="B9181" s="6" t="s">
        <v>29678</v>
      </c>
      <c r="C9181" s="6" t="s">
        <v>25536</v>
      </c>
      <c r="D9181" s="6" t="str">
        <f t="shared" si="143"/>
        <v>m2</v>
      </c>
    </row>
    <row r="9182" spans="1:4" x14ac:dyDescent="0.2">
      <c r="A9182" s="6" t="s">
        <v>16002</v>
      </c>
      <c r="B9182" s="6" t="s">
        <v>29678</v>
      </c>
      <c r="C9182" s="6" t="s">
        <v>25536</v>
      </c>
      <c r="D9182" s="6" t="str">
        <f t="shared" si="143"/>
        <v>m2</v>
      </c>
    </row>
    <row r="9183" spans="1:4" x14ac:dyDescent="0.2">
      <c r="A9183" s="6" t="s">
        <v>8347</v>
      </c>
      <c r="B9183" s="6" t="s">
        <v>29679</v>
      </c>
      <c r="C9183" s="6" t="s">
        <v>25536</v>
      </c>
      <c r="D9183" s="6" t="str">
        <f t="shared" si="143"/>
        <v>m2</v>
      </c>
    </row>
    <row r="9184" spans="1:4" x14ac:dyDescent="0.2">
      <c r="A9184" s="6" t="s">
        <v>16003</v>
      </c>
      <c r="B9184" s="6" t="s">
        <v>29679</v>
      </c>
      <c r="C9184" s="6" t="s">
        <v>25536</v>
      </c>
      <c r="D9184" s="6" t="str">
        <f t="shared" si="143"/>
        <v>m2</v>
      </c>
    </row>
    <row r="9185" spans="1:4" x14ac:dyDescent="0.2">
      <c r="A9185" s="6" t="s">
        <v>2608</v>
      </c>
      <c r="B9185" s="6" t="s">
        <v>29680</v>
      </c>
      <c r="C9185" s="6" t="s">
        <v>12</v>
      </c>
      <c r="D9185" s="6" t="str">
        <f t="shared" si="143"/>
        <v>un</v>
      </c>
    </row>
    <row r="9186" spans="1:4" x14ac:dyDescent="0.2">
      <c r="A9186" s="6" t="s">
        <v>16004</v>
      </c>
      <c r="B9186" s="6" t="s">
        <v>29680</v>
      </c>
      <c r="C9186" s="6" t="s">
        <v>12</v>
      </c>
      <c r="D9186" s="6" t="str">
        <f t="shared" si="143"/>
        <v>un</v>
      </c>
    </row>
    <row r="9187" spans="1:4" x14ac:dyDescent="0.2">
      <c r="A9187" s="6" t="s">
        <v>2609</v>
      </c>
      <c r="B9187" s="6" t="s">
        <v>29681</v>
      </c>
      <c r="C9187" s="6" t="s">
        <v>25536</v>
      </c>
      <c r="D9187" s="6" t="str">
        <f t="shared" si="143"/>
        <v>m2</v>
      </c>
    </row>
    <row r="9188" spans="1:4" x14ac:dyDescent="0.2">
      <c r="A9188" s="6" t="s">
        <v>16005</v>
      </c>
      <c r="B9188" s="6" t="s">
        <v>29681</v>
      </c>
      <c r="C9188" s="6" t="s">
        <v>25536</v>
      </c>
      <c r="D9188" s="6" t="str">
        <f t="shared" si="143"/>
        <v>m2</v>
      </c>
    </row>
    <row r="9189" spans="1:4" x14ac:dyDescent="0.2">
      <c r="A9189" s="6" t="s">
        <v>2610</v>
      </c>
      <c r="B9189" s="6" t="s">
        <v>29682</v>
      </c>
      <c r="C9189" s="6" t="s">
        <v>25536</v>
      </c>
      <c r="D9189" s="6" t="str">
        <f t="shared" si="143"/>
        <v>m2</v>
      </c>
    </row>
    <row r="9190" spans="1:4" x14ac:dyDescent="0.2">
      <c r="A9190" s="6" t="s">
        <v>16006</v>
      </c>
      <c r="B9190" s="6" t="s">
        <v>29682</v>
      </c>
      <c r="C9190" s="6" t="s">
        <v>25536</v>
      </c>
      <c r="D9190" s="6" t="str">
        <f t="shared" si="143"/>
        <v>m2</v>
      </c>
    </row>
    <row r="9191" spans="1:4" x14ac:dyDescent="0.2">
      <c r="A9191" s="6" t="s">
        <v>2611</v>
      </c>
      <c r="B9191" s="6" t="s">
        <v>29683</v>
      </c>
      <c r="C9191" s="6" t="s">
        <v>25536</v>
      </c>
      <c r="D9191" s="6" t="str">
        <f t="shared" si="143"/>
        <v>m2</v>
      </c>
    </row>
    <row r="9192" spans="1:4" x14ac:dyDescent="0.2">
      <c r="A9192" s="6" t="s">
        <v>16007</v>
      </c>
      <c r="B9192" s="6" t="s">
        <v>29683</v>
      </c>
      <c r="C9192" s="6" t="s">
        <v>25536</v>
      </c>
      <c r="D9192" s="6" t="str">
        <f t="shared" si="143"/>
        <v>m2</v>
      </c>
    </row>
    <row r="9193" spans="1:4" x14ac:dyDescent="0.2">
      <c r="A9193" s="6" t="s">
        <v>8348</v>
      </c>
      <c r="B9193" s="6" t="s">
        <v>29684</v>
      </c>
      <c r="C9193" s="6" t="s">
        <v>12</v>
      </c>
      <c r="D9193" s="6" t="str">
        <f t="shared" si="143"/>
        <v>un</v>
      </c>
    </row>
    <row r="9194" spans="1:4" x14ac:dyDescent="0.2">
      <c r="A9194" s="6" t="s">
        <v>16008</v>
      </c>
      <c r="B9194" s="6" t="s">
        <v>29684</v>
      </c>
      <c r="C9194" s="6" t="s">
        <v>12</v>
      </c>
      <c r="D9194" s="6" t="str">
        <f t="shared" si="143"/>
        <v>un</v>
      </c>
    </row>
    <row r="9195" spans="1:4" x14ac:dyDescent="0.2">
      <c r="A9195" s="6" t="s">
        <v>8349</v>
      </c>
      <c r="B9195" s="6" t="s">
        <v>29685</v>
      </c>
      <c r="C9195" s="6" t="s">
        <v>25536</v>
      </c>
      <c r="D9195" s="6" t="str">
        <f t="shared" si="143"/>
        <v>m2</v>
      </c>
    </row>
    <row r="9196" spans="1:4" x14ac:dyDescent="0.2">
      <c r="A9196" s="6" t="s">
        <v>16009</v>
      </c>
      <c r="B9196" s="6" t="s">
        <v>29685</v>
      </c>
      <c r="C9196" s="6" t="s">
        <v>25536</v>
      </c>
      <c r="D9196" s="6" t="str">
        <f t="shared" si="143"/>
        <v>m2</v>
      </c>
    </row>
    <row r="9197" spans="1:4" x14ac:dyDescent="0.2">
      <c r="A9197" s="6" t="s">
        <v>8350</v>
      </c>
      <c r="B9197" s="6" t="s">
        <v>29686</v>
      </c>
      <c r="C9197" s="6" t="s">
        <v>25536</v>
      </c>
      <c r="D9197" s="6" t="str">
        <f t="shared" si="143"/>
        <v>m2</v>
      </c>
    </row>
    <row r="9198" spans="1:4" x14ac:dyDescent="0.2">
      <c r="A9198" s="6" t="s">
        <v>16010</v>
      </c>
      <c r="B9198" s="6" t="s">
        <v>29686</v>
      </c>
      <c r="C9198" s="6" t="s">
        <v>25536</v>
      </c>
      <c r="D9198" s="6" t="str">
        <f t="shared" si="143"/>
        <v>m2</v>
      </c>
    </row>
    <row r="9199" spans="1:4" x14ac:dyDescent="0.2">
      <c r="A9199" s="6" t="s">
        <v>8351</v>
      </c>
      <c r="B9199" s="6" t="s">
        <v>29687</v>
      </c>
      <c r="C9199" s="6" t="s">
        <v>25536</v>
      </c>
      <c r="D9199" s="6" t="str">
        <f t="shared" si="143"/>
        <v>m2</v>
      </c>
    </row>
    <row r="9200" spans="1:4" x14ac:dyDescent="0.2">
      <c r="A9200" s="6" t="s">
        <v>16011</v>
      </c>
      <c r="B9200" s="6" t="s">
        <v>29687</v>
      </c>
      <c r="C9200" s="6" t="s">
        <v>25536</v>
      </c>
      <c r="D9200" s="6" t="str">
        <f t="shared" si="143"/>
        <v>m2</v>
      </c>
    </row>
    <row r="9201" spans="1:4" x14ac:dyDescent="0.2">
      <c r="A9201" s="6" t="s">
        <v>8352</v>
      </c>
      <c r="B9201" s="6" t="s">
        <v>29688</v>
      </c>
      <c r="C9201" s="6" t="s">
        <v>25536</v>
      </c>
      <c r="D9201" s="6" t="str">
        <f t="shared" si="143"/>
        <v>m2</v>
      </c>
    </row>
    <row r="9202" spans="1:4" x14ac:dyDescent="0.2">
      <c r="A9202" s="6" t="s">
        <v>16012</v>
      </c>
      <c r="B9202" s="6" t="s">
        <v>29688</v>
      </c>
      <c r="C9202" s="6" t="s">
        <v>25536</v>
      </c>
      <c r="D9202" s="6" t="str">
        <f t="shared" si="143"/>
        <v>m2</v>
      </c>
    </row>
    <row r="9203" spans="1:4" x14ac:dyDescent="0.2">
      <c r="A9203" s="6" t="s">
        <v>8353</v>
      </c>
      <c r="B9203" s="6" t="s">
        <v>29689</v>
      </c>
      <c r="C9203" s="6" t="s">
        <v>25536</v>
      </c>
      <c r="D9203" s="6" t="str">
        <f t="shared" si="143"/>
        <v>m2</v>
      </c>
    </row>
    <row r="9204" spans="1:4" x14ac:dyDescent="0.2">
      <c r="A9204" s="6" t="s">
        <v>16013</v>
      </c>
      <c r="B9204" s="6" t="s">
        <v>29689</v>
      </c>
      <c r="C9204" s="6" t="s">
        <v>25536</v>
      </c>
      <c r="D9204" s="6" t="str">
        <f t="shared" si="143"/>
        <v>m2</v>
      </c>
    </row>
    <row r="9205" spans="1:4" x14ac:dyDescent="0.2">
      <c r="A9205" s="6" t="s">
        <v>8354</v>
      </c>
      <c r="B9205" s="6" t="s">
        <v>29690</v>
      </c>
      <c r="C9205" s="6" t="s">
        <v>25536</v>
      </c>
      <c r="D9205" s="6" t="str">
        <f t="shared" si="143"/>
        <v>m2</v>
      </c>
    </row>
    <row r="9206" spans="1:4" x14ac:dyDescent="0.2">
      <c r="A9206" s="6" t="s">
        <v>16014</v>
      </c>
      <c r="B9206" s="6" t="s">
        <v>29690</v>
      </c>
      <c r="C9206" s="6" t="s">
        <v>25536</v>
      </c>
      <c r="D9206" s="6" t="str">
        <f t="shared" si="143"/>
        <v>m2</v>
      </c>
    </row>
    <row r="9207" spans="1:4" x14ac:dyDescent="0.2">
      <c r="A9207" s="6" t="s">
        <v>2629</v>
      </c>
      <c r="B9207" s="6" t="s">
        <v>29691</v>
      </c>
      <c r="C9207" s="6" t="s">
        <v>25536</v>
      </c>
      <c r="D9207" s="6" t="str">
        <f t="shared" si="143"/>
        <v>m2</v>
      </c>
    </row>
    <row r="9208" spans="1:4" x14ac:dyDescent="0.2">
      <c r="A9208" s="6" t="s">
        <v>16015</v>
      </c>
      <c r="B9208" s="6" t="s">
        <v>29691</v>
      </c>
      <c r="C9208" s="6" t="s">
        <v>25536</v>
      </c>
      <c r="D9208" s="6" t="str">
        <f t="shared" si="143"/>
        <v>m2</v>
      </c>
    </row>
    <row r="9209" spans="1:4" x14ac:dyDescent="0.2">
      <c r="A9209" s="6" t="s">
        <v>8355</v>
      </c>
      <c r="B9209" s="6" t="s">
        <v>29692</v>
      </c>
      <c r="C9209" s="6" t="s">
        <v>12</v>
      </c>
      <c r="D9209" s="6" t="str">
        <f t="shared" si="143"/>
        <v>un</v>
      </c>
    </row>
    <row r="9210" spans="1:4" x14ac:dyDescent="0.2">
      <c r="A9210" s="6" t="s">
        <v>16016</v>
      </c>
      <c r="B9210" s="6" t="s">
        <v>29692</v>
      </c>
      <c r="C9210" s="6" t="s">
        <v>12</v>
      </c>
      <c r="D9210" s="6" t="str">
        <f t="shared" si="143"/>
        <v>un</v>
      </c>
    </row>
    <row r="9211" spans="1:4" x14ac:dyDescent="0.2">
      <c r="A9211" s="6" t="s">
        <v>2612</v>
      </c>
      <c r="B9211" s="6" t="s">
        <v>29693</v>
      </c>
      <c r="C9211" s="6" t="s">
        <v>12</v>
      </c>
      <c r="D9211" s="6" t="str">
        <f t="shared" si="143"/>
        <v>un</v>
      </c>
    </row>
    <row r="9212" spans="1:4" x14ac:dyDescent="0.2">
      <c r="A9212" s="6" t="s">
        <v>16017</v>
      </c>
      <c r="B9212" s="6" t="s">
        <v>29693</v>
      </c>
      <c r="C9212" s="6" t="s">
        <v>12</v>
      </c>
      <c r="D9212" s="6" t="str">
        <f t="shared" si="143"/>
        <v>un</v>
      </c>
    </row>
    <row r="9213" spans="1:4" x14ac:dyDescent="0.2">
      <c r="A9213" s="6" t="s">
        <v>2614</v>
      </c>
      <c r="B9213" s="6" t="s">
        <v>29694</v>
      </c>
      <c r="C9213" s="6" t="s">
        <v>12</v>
      </c>
      <c r="D9213" s="6" t="str">
        <f t="shared" si="143"/>
        <v>un</v>
      </c>
    </row>
    <row r="9214" spans="1:4" x14ac:dyDescent="0.2">
      <c r="A9214" s="6" t="s">
        <v>16018</v>
      </c>
      <c r="B9214" s="6" t="s">
        <v>29694</v>
      </c>
      <c r="C9214" s="6" t="s">
        <v>12</v>
      </c>
      <c r="D9214" s="6" t="str">
        <f t="shared" si="143"/>
        <v>un</v>
      </c>
    </row>
    <row r="9215" spans="1:4" x14ac:dyDescent="0.2">
      <c r="A9215" s="6" t="s">
        <v>2615</v>
      </c>
      <c r="B9215" s="6" t="s">
        <v>29695</v>
      </c>
      <c r="C9215" s="6" t="s">
        <v>12</v>
      </c>
      <c r="D9215" s="6" t="str">
        <f t="shared" si="143"/>
        <v>un</v>
      </c>
    </row>
    <row r="9216" spans="1:4" x14ac:dyDescent="0.2">
      <c r="A9216" s="6" t="s">
        <v>16019</v>
      </c>
      <c r="B9216" s="6" t="s">
        <v>29695</v>
      </c>
      <c r="C9216" s="6" t="s">
        <v>12</v>
      </c>
      <c r="D9216" s="6" t="str">
        <f t="shared" si="143"/>
        <v>un</v>
      </c>
    </row>
    <row r="9217" spans="1:4" x14ac:dyDescent="0.2">
      <c r="A9217" s="6" t="s">
        <v>8356</v>
      </c>
      <c r="B9217" s="6" t="s">
        <v>29696</v>
      </c>
      <c r="C9217" s="6" t="s">
        <v>12</v>
      </c>
      <c r="D9217" s="6" t="str">
        <f t="shared" si="143"/>
        <v>un</v>
      </c>
    </row>
    <row r="9218" spans="1:4" x14ac:dyDescent="0.2">
      <c r="A9218" s="6" t="s">
        <v>16020</v>
      </c>
      <c r="B9218" s="6" t="s">
        <v>29696</v>
      </c>
      <c r="C9218" s="6" t="s">
        <v>12</v>
      </c>
      <c r="D9218" s="6" t="str">
        <f t="shared" ref="D9218:D9281" si="144">LOWER(C9218)</f>
        <v>un</v>
      </c>
    </row>
    <row r="9219" spans="1:4" x14ac:dyDescent="0.2">
      <c r="A9219" s="6" t="s">
        <v>8357</v>
      </c>
      <c r="B9219" s="6" t="s">
        <v>29697</v>
      </c>
      <c r="C9219" s="6" t="s">
        <v>12</v>
      </c>
      <c r="D9219" s="6" t="str">
        <f t="shared" si="144"/>
        <v>un</v>
      </c>
    </row>
    <row r="9220" spans="1:4" x14ac:dyDescent="0.2">
      <c r="A9220" s="6" t="s">
        <v>16021</v>
      </c>
      <c r="B9220" s="6" t="s">
        <v>29697</v>
      </c>
      <c r="C9220" s="6" t="s">
        <v>12</v>
      </c>
      <c r="D9220" s="6" t="str">
        <f t="shared" si="144"/>
        <v>un</v>
      </c>
    </row>
    <row r="9221" spans="1:4" x14ac:dyDescent="0.2">
      <c r="A9221" s="6" t="s">
        <v>8358</v>
      </c>
      <c r="B9221" s="6" t="s">
        <v>29698</v>
      </c>
      <c r="C9221" s="6" t="s">
        <v>12</v>
      </c>
      <c r="D9221" s="6" t="str">
        <f t="shared" si="144"/>
        <v>un</v>
      </c>
    </row>
    <row r="9222" spans="1:4" x14ac:dyDescent="0.2">
      <c r="A9222" s="6" t="s">
        <v>16022</v>
      </c>
      <c r="B9222" s="6" t="s">
        <v>29698</v>
      </c>
      <c r="C9222" s="6" t="s">
        <v>12</v>
      </c>
      <c r="D9222" s="6" t="str">
        <f t="shared" si="144"/>
        <v>un</v>
      </c>
    </row>
    <row r="9223" spans="1:4" x14ac:dyDescent="0.2">
      <c r="A9223" s="6" t="s">
        <v>8359</v>
      </c>
      <c r="B9223" s="6" t="s">
        <v>29699</v>
      </c>
      <c r="C9223" s="6" t="s">
        <v>12</v>
      </c>
      <c r="D9223" s="6" t="str">
        <f t="shared" si="144"/>
        <v>un</v>
      </c>
    </row>
    <row r="9224" spans="1:4" x14ac:dyDescent="0.2">
      <c r="A9224" s="6" t="s">
        <v>16023</v>
      </c>
      <c r="B9224" s="6" t="s">
        <v>29699</v>
      </c>
      <c r="C9224" s="6" t="s">
        <v>12</v>
      </c>
      <c r="D9224" s="6" t="str">
        <f t="shared" si="144"/>
        <v>un</v>
      </c>
    </row>
    <row r="9225" spans="1:4" x14ac:dyDescent="0.2">
      <c r="A9225" s="6" t="s">
        <v>8360</v>
      </c>
      <c r="B9225" s="6" t="s">
        <v>29700</v>
      </c>
      <c r="C9225" s="6" t="s">
        <v>12</v>
      </c>
      <c r="D9225" s="6" t="str">
        <f t="shared" si="144"/>
        <v>un</v>
      </c>
    </row>
    <row r="9226" spans="1:4" x14ac:dyDescent="0.2">
      <c r="A9226" s="6" t="s">
        <v>16024</v>
      </c>
      <c r="B9226" s="6" t="s">
        <v>29700</v>
      </c>
      <c r="C9226" s="6" t="s">
        <v>12</v>
      </c>
      <c r="D9226" s="6" t="str">
        <f t="shared" si="144"/>
        <v>un</v>
      </c>
    </row>
    <row r="9227" spans="1:4" x14ac:dyDescent="0.2">
      <c r="A9227" s="6" t="s">
        <v>8361</v>
      </c>
      <c r="B9227" s="6" t="s">
        <v>29701</v>
      </c>
      <c r="C9227" s="6" t="s">
        <v>12</v>
      </c>
      <c r="D9227" s="6" t="str">
        <f t="shared" si="144"/>
        <v>un</v>
      </c>
    </row>
    <row r="9228" spans="1:4" x14ac:dyDescent="0.2">
      <c r="A9228" s="6" t="s">
        <v>16025</v>
      </c>
      <c r="B9228" s="6" t="s">
        <v>29701</v>
      </c>
      <c r="C9228" s="6" t="s">
        <v>12</v>
      </c>
      <c r="D9228" s="6" t="str">
        <f t="shared" si="144"/>
        <v>un</v>
      </c>
    </row>
    <row r="9229" spans="1:4" x14ac:dyDescent="0.2">
      <c r="A9229" s="6" t="s">
        <v>8362</v>
      </c>
      <c r="B9229" s="6" t="s">
        <v>29702</v>
      </c>
      <c r="C9229" s="6" t="s">
        <v>12</v>
      </c>
      <c r="D9229" s="6" t="str">
        <f t="shared" si="144"/>
        <v>un</v>
      </c>
    </row>
    <row r="9230" spans="1:4" x14ac:dyDescent="0.2">
      <c r="A9230" s="6" t="s">
        <v>16026</v>
      </c>
      <c r="B9230" s="6" t="s">
        <v>29702</v>
      </c>
      <c r="C9230" s="6" t="s">
        <v>12</v>
      </c>
      <c r="D9230" s="6" t="str">
        <f t="shared" si="144"/>
        <v>un</v>
      </c>
    </row>
    <row r="9231" spans="1:4" x14ac:dyDescent="0.2">
      <c r="A9231" s="6" t="s">
        <v>8363</v>
      </c>
      <c r="B9231" s="6" t="s">
        <v>29703</v>
      </c>
      <c r="C9231" s="6" t="s">
        <v>25536</v>
      </c>
      <c r="D9231" s="6" t="str">
        <f t="shared" si="144"/>
        <v>m2</v>
      </c>
    </row>
    <row r="9232" spans="1:4" x14ac:dyDescent="0.2">
      <c r="A9232" s="6" t="s">
        <v>16027</v>
      </c>
      <c r="B9232" s="6" t="s">
        <v>29703</v>
      </c>
      <c r="C9232" s="6" t="s">
        <v>25536</v>
      </c>
      <c r="D9232" s="6" t="str">
        <f t="shared" si="144"/>
        <v>m2</v>
      </c>
    </row>
    <row r="9233" spans="1:4" x14ac:dyDescent="0.2">
      <c r="A9233" s="6" t="s">
        <v>8364</v>
      </c>
      <c r="B9233" s="6" t="s">
        <v>29704</v>
      </c>
      <c r="C9233" s="6" t="s">
        <v>25536</v>
      </c>
      <c r="D9233" s="6" t="str">
        <f t="shared" si="144"/>
        <v>m2</v>
      </c>
    </row>
    <row r="9234" spans="1:4" x14ac:dyDescent="0.2">
      <c r="A9234" s="6" t="s">
        <v>16028</v>
      </c>
      <c r="B9234" s="6" t="s">
        <v>29704</v>
      </c>
      <c r="C9234" s="6" t="s">
        <v>25536</v>
      </c>
      <c r="D9234" s="6" t="str">
        <f t="shared" si="144"/>
        <v>m2</v>
      </c>
    </row>
    <row r="9235" spans="1:4" x14ac:dyDescent="0.2">
      <c r="A9235" s="6" t="s">
        <v>8365</v>
      </c>
      <c r="B9235" s="6" t="s">
        <v>29705</v>
      </c>
      <c r="C9235" s="6" t="s">
        <v>25536</v>
      </c>
      <c r="D9235" s="6" t="str">
        <f t="shared" si="144"/>
        <v>m2</v>
      </c>
    </row>
    <row r="9236" spans="1:4" x14ac:dyDescent="0.2">
      <c r="A9236" s="6" t="s">
        <v>16029</v>
      </c>
      <c r="B9236" s="6" t="s">
        <v>29705</v>
      </c>
      <c r="C9236" s="6" t="s">
        <v>25536</v>
      </c>
      <c r="D9236" s="6" t="str">
        <f t="shared" si="144"/>
        <v>m2</v>
      </c>
    </row>
    <row r="9237" spans="1:4" x14ac:dyDescent="0.2">
      <c r="A9237" s="6" t="s">
        <v>8366</v>
      </c>
      <c r="B9237" s="6" t="s">
        <v>29706</v>
      </c>
      <c r="C9237" s="6" t="s">
        <v>25536</v>
      </c>
      <c r="D9237" s="6" t="str">
        <f t="shared" si="144"/>
        <v>m2</v>
      </c>
    </row>
    <row r="9238" spans="1:4" x14ac:dyDescent="0.2">
      <c r="A9238" s="6" t="s">
        <v>16030</v>
      </c>
      <c r="B9238" s="6" t="s">
        <v>29706</v>
      </c>
      <c r="C9238" s="6" t="s">
        <v>25536</v>
      </c>
      <c r="D9238" s="6" t="str">
        <f t="shared" si="144"/>
        <v>m2</v>
      </c>
    </row>
    <row r="9239" spans="1:4" x14ac:dyDescent="0.2">
      <c r="A9239" s="6" t="s">
        <v>8367</v>
      </c>
      <c r="B9239" s="6" t="s">
        <v>29707</v>
      </c>
      <c r="C9239" s="6" t="s">
        <v>25536</v>
      </c>
      <c r="D9239" s="6" t="str">
        <f t="shared" si="144"/>
        <v>m2</v>
      </c>
    </row>
    <row r="9240" spans="1:4" x14ac:dyDescent="0.2">
      <c r="A9240" s="6" t="s">
        <v>16031</v>
      </c>
      <c r="B9240" s="6" t="s">
        <v>29707</v>
      </c>
      <c r="C9240" s="6" t="s">
        <v>25536</v>
      </c>
      <c r="D9240" s="6" t="str">
        <f t="shared" si="144"/>
        <v>m2</v>
      </c>
    </row>
    <row r="9241" spans="1:4" x14ac:dyDescent="0.2">
      <c r="A9241" s="6" t="s">
        <v>8368</v>
      </c>
      <c r="B9241" s="6" t="s">
        <v>29708</v>
      </c>
      <c r="C9241" s="6" t="s">
        <v>25536</v>
      </c>
      <c r="D9241" s="6" t="str">
        <f t="shared" si="144"/>
        <v>m2</v>
      </c>
    </row>
    <row r="9242" spans="1:4" x14ac:dyDescent="0.2">
      <c r="A9242" s="6" t="s">
        <v>16032</v>
      </c>
      <c r="B9242" s="6" t="s">
        <v>29708</v>
      </c>
      <c r="C9242" s="6" t="s">
        <v>25536</v>
      </c>
      <c r="D9242" s="6" t="str">
        <f t="shared" si="144"/>
        <v>m2</v>
      </c>
    </row>
    <row r="9243" spans="1:4" x14ac:dyDescent="0.2">
      <c r="A9243" s="6" t="s">
        <v>8369</v>
      </c>
      <c r="B9243" s="6" t="s">
        <v>29709</v>
      </c>
      <c r="C9243" s="6" t="s">
        <v>25536</v>
      </c>
      <c r="D9243" s="6" t="str">
        <f t="shared" si="144"/>
        <v>m2</v>
      </c>
    </row>
    <row r="9244" spans="1:4" x14ac:dyDescent="0.2">
      <c r="A9244" s="6" t="s">
        <v>16033</v>
      </c>
      <c r="B9244" s="6" t="s">
        <v>29709</v>
      </c>
      <c r="C9244" s="6" t="s">
        <v>25536</v>
      </c>
      <c r="D9244" s="6" t="str">
        <f t="shared" si="144"/>
        <v>m2</v>
      </c>
    </row>
    <row r="9245" spans="1:4" x14ac:dyDescent="0.2">
      <c r="A9245" s="6" t="s">
        <v>8370</v>
      </c>
      <c r="B9245" s="6" t="s">
        <v>29710</v>
      </c>
      <c r="C9245" s="6" t="s">
        <v>25536</v>
      </c>
      <c r="D9245" s="6" t="str">
        <f t="shared" si="144"/>
        <v>m2</v>
      </c>
    </row>
    <row r="9246" spans="1:4" x14ac:dyDescent="0.2">
      <c r="A9246" s="6" t="s">
        <v>16034</v>
      </c>
      <c r="B9246" s="6" t="s">
        <v>29710</v>
      </c>
      <c r="C9246" s="6" t="s">
        <v>25536</v>
      </c>
      <c r="D9246" s="6" t="str">
        <f t="shared" si="144"/>
        <v>m2</v>
      </c>
    </row>
    <row r="9247" spans="1:4" x14ac:dyDescent="0.2">
      <c r="A9247" s="6" t="s">
        <v>8371</v>
      </c>
      <c r="B9247" s="6" t="s">
        <v>29711</v>
      </c>
      <c r="C9247" s="6" t="s">
        <v>25536</v>
      </c>
      <c r="D9247" s="6" t="str">
        <f t="shared" si="144"/>
        <v>m2</v>
      </c>
    </row>
    <row r="9248" spans="1:4" x14ac:dyDescent="0.2">
      <c r="A9248" s="6" t="s">
        <v>16035</v>
      </c>
      <c r="B9248" s="6" t="s">
        <v>29711</v>
      </c>
      <c r="C9248" s="6" t="s">
        <v>25536</v>
      </c>
      <c r="D9248" s="6" t="str">
        <f t="shared" si="144"/>
        <v>m2</v>
      </c>
    </row>
    <row r="9249" spans="1:4" x14ac:dyDescent="0.2">
      <c r="A9249" s="6" t="s">
        <v>8372</v>
      </c>
      <c r="B9249" s="6" t="s">
        <v>29712</v>
      </c>
      <c r="C9249" s="6" t="s">
        <v>25536</v>
      </c>
      <c r="D9249" s="6" t="str">
        <f t="shared" si="144"/>
        <v>m2</v>
      </c>
    </row>
    <row r="9250" spans="1:4" x14ac:dyDescent="0.2">
      <c r="A9250" s="6" t="s">
        <v>16036</v>
      </c>
      <c r="B9250" s="6" t="s">
        <v>29712</v>
      </c>
      <c r="C9250" s="6" t="s">
        <v>25536</v>
      </c>
      <c r="D9250" s="6" t="str">
        <f t="shared" si="144"/>
        <v>m2</v>
      </c>
    </row>
    <row r="9251" spans="1:4" x14ac:dyDescent="0.2">
      <c r="A9251" s="6" t="s">
        <v>8373</v>
      </c>
      <c r="B9251" s="6" t="s">
        <v>29713</v>
      </c>
      <c r="C9251" s="6" t="s">
        <v>25536</v>
      </c>
      <c r="D9251" s="6" t="str">
        <f t="shared" si="144"/>
        <v>m2</v>
      </c>
    </row>
    <row r="9252" spans="1:4" x14ac:dyDescent="0.2">
      <c r="A9252" s="6" t="s">
        <v>16037</v>
      </c>
      <c r="B9252" s="6" t="s">
        <v>29713</v>
      </c>
      <c r="C9252" s="6" t="s">
        <v>25536</v>
      </c>
      <c r="D9252" s="6" t="str">
        <f t="shared" si="144"/>
        <v>m2</v>
      </c>
    </row>
    <row r="9253" spans="1:4" x14ac:dyDescent="0.2">
      <c r="A9253" s="6" t="s">
        <v>8374</v>
      </c>
      <c r="B9253" s="6" t="s">
        <v>29714</v>
      </c>
      <c r="C9253" s="6" t="s">
        <v>25536</v>
      </c>
      <c r="D9253" s="6" t="str">
        <f t="shared" si="144"/>
        <v>m2</v>
      </c>
    </row>
    <row r="9254" spans="1:4" x14ac:dyDescent="0.2">
      <c r="A9254" s="6" t="s">
        <v>16038</v>
      </c>
      <c r="B9254" s="6" t="s">
        <v>29714</v>
      </c>
      <c r="C9254" s="6" t="s">
        <v>25536</v>
      </c>
      <c r="D9254" s="6" t="str">
        <f t="shared" si="144"/>
        <v>m2</v>
      </c>
    </row>
    <row r="9255" spans="1:4" x14ac:dyDescent="0.2">
      <c r="A9255" s="6" t="s">
        <v>2616</v>
      </c>
      <c r="B9255" s="6" t="s">
        <v>29715</v>
      </c>
      <c r="C9255" s="6" t="s">
        <v>12</v>
      </c>
      <c r="D9255" s="6" t="str">
        <f t="shared" si="144"/>
        <v>un</v>
      </c>
    </row>
    <row r="9256" spans="1:4" x14ac:dyDescent="0.2">
      <c r="A9256" s="6" t="s">
        <v>16039</v>
      </c>
      <c r="B9256" s="6" t="s">
        <v>29715</v>
      </c>
      <c r="C9256" s="6" t="s">
        <v>12</v>
      </c>
      <c r="D9256" s="6" t="str">
        <f t="shared" si="144"/>
        <v>un</v>
      </c>
    </row>
    <row r="9257" spans="1:4" x14ac:dyDescent="0.2">
      <c r="A9257" s="6" t="s">
        <v>2617</v>
      </c>
      <c r="B9257" s="6" t="s">
        <v>29716</v>
      </c>
      <c r="C9257" s="6" t="s">
        <v>12</v>
      </c>
      <c r="D9257" s="6" t="str">
        <f t="shared" si="144"/>
        <v>un</v>
      </c>
    </row>
    <row r="9258" spans="1:4" x14ac:dyDescent="0.2">
      <c r="A9258" s="6" t="s">
        <v>16040</v>
      </c>
      <c r="B9258" s="6" t="s">
        <v>29716</v>
      </c>
      <c r="C9258" s="6" t="s">
        <v>12</v>
      </c>
      <c r="D9258" s="6" t="str">
        <f t="shared" si="144"/>
        <v>un</v>
      </c>
    </row>
    <row r="9259" spans="1:4" x14ac:dyDescent="0.2">
      <c r="A9259" s="6" t="s">
        <v>8375</v>
      </c>
      <c r="B9259" s="6" t="s">
        <v>29717</v>
      </c>
      <c r="C9259" s="6" t="s">
        <v>12</v>
      </c>
      <c r="D9259" s="6" t="str">
        <f t="shared" si="144"/>
        <v>un</v>
      </c>
    </row>
    <row r="9260" spans="1:4" x14ac:dyDescent="0.2">
      <c r="A9260" s="6" t="s">
        <v>16041</v>
      </c>
      <c r="B9260" s="6" t="s">
        <v>29717</v>
      </c>
      <c r="C9260" s="6" t="s">
        <v>12</v>
      </c>
      <c r="D9260" s="6" t="str">
        <f t="shared" si="144"/>
        <v>un</v>
      </c>
    </row>
    <row r="9261" spans="1:4" x14ac:dyDescent="0.2">
      <c r="A9261" s="6" t="s">
        <v>8376</v>
      </c>
      <c r="B9261" s="6" t="s">
        <v>29718</v>
      </c>
      <c r="C9261" s="6" t="s">
        <v>12</v>
      </c>
      <c r="D9261" s="6" t="str">
        <f t="shared" si="144"/>
        <v>un</v>
      </c>
    </row>
    <row r="9262" spans="1:4" x14ac:dyDescent="0.2">
      <c r="A9262" s="6" t="s">
        <v>16042</v>
      </c>
      <c r="B9262" s="6" t="s">
        <v>29718</v>
      </c>
      <c r="C9262" s="6" t="s">
        <v>12</v>
      </c>
      <c r="D9262" s="6" t="str">
        <f t="shared" si="144"/>
        <v>un</v>
      </c>
    </row>
    <row r="9263" spans="1:4" x14ac:dyDescent="0.2">
      <c r="A9263" s="6" t="s">
        <v>2618</v>
      </c>
      <c r="B9263" s="6" t="s">
        <v>29719</v>
      </c>
      <c r="C9263" s="6" t="s">
        <v>21</v>
      </c>
      <c r="D9263" s="6" t="str">
        <f t="shared" si="144"/>
        <v>m</v>
      </c>
    </row>
    <row r="9264" spans="1:4" x14ac:dyDescent="0.2">
      <c r="A9264" s="6" t="s">
        <v>16043</v>
      </c>
      <c r="B9264" s="6" t="s">
        <v>29719</v>
      </c>
      <c r="C9264" s="6" t="s">
        <v>21</v>
      </c>
      <c r="D9264" s="6" t="str">
        <f t="shared" si="144"/>
        <v>m</v>
      </c>
    </row>
    <row r="9265" spans="1:4" x14ac:dyDescent="0.2">
      <c r="A9265" s="6" t="s">
        <v>2619</v>
      </c>
      <c r="B9265" s="6" t="s">
        <v>29720</v>
      </c>
      <c r="C9265" s="6" t="s">
        <v>21</v>
      </c>
      <c r="D9265" s="6" t="str">
        <f t="shared" si="144"/>
        <v>m</v>
      </c>
    </row>
    <row r="9266" spans="1:4" x14ac:dyDescent="0.2">
      <c r="A9266" s="6" t="s">
        <v>16044</v>
      </c>
      <c r="B9266" s="6" t="s">
        <v>29720</v>
      </c>
      <c r="C9266" s="6" t="s">
        <v>21</v>
      </c>
      <c r="D9266" s="6" t="str">
        <f t="shared" si="144"/>
        <v>m</v>
      </c>
    </row>
    <row r="9267" spans="1:4" x14ac:dyDescent="0.2">
      <c r="A9267" s="6" t="s">
        <v>2620</v>
      </c>
      <c r="B9267" s="6" t="s">
        <v>29721</v>
      </c>
      <c r="C9267" s="6" t="s">
        <v>21</v>
      </c>
      <c r="D9267" s="6" t="str">
        <f t="shared" si="144"/>
        <v>m</v>
      </c>
    </row>
    <row r="9268" spans="1:4" x14ac:dyDescent="0.2">
      <c r="A9268" s="6" t="s">
        <v>16045</v>
      </c>
      <c r="B9268" s="6" t="s">
        <v>29721</v>
      </c>
      <c r="C9268" s="6" t="s">
        <v>21</v>
      </c>
      <c r="D9268" s="6" t="str">
        <f t="shared" si="144"/>
        <v>m</v>
      </c>
    </row>
    <row r="9269" spans="1:4" x14ac:dyDescent="0.2">
      <c r="A9269" s="6" t="s">
        <v>2622</v>
      </c>
      <c r="B9269" s="6" t="s">
        <v>29722</v>
      </c>
      <c r="C9269" s="6" t="s">
        <v>12</v>
      </c>
      <c r="D9269" s="6" t="str">
        <f t="shared" si="144"/>
        <v>un</v>
      </c>
    </row>
    <row r="9270" spans="1:4" x14ac:dyDescent="0.2">
      <c r="A9270" s="6" t="s">
        <v>16046</v>
      </c>
      <c r="B9270" s="6" t="s">
        <v>29722</v>
      </c>
      <c r="C9270" s="6" t="s">
        <v>12</v>
      </c>
      <c r="D9270" s="6" t="str">
        <f t="shared" si="144"/>
        <v>un</v>
      </c>
    </row>
    <row r="9271" spans="1:4" x14ac:dyDescent="0.2">
      <c r="A9271" s="6" t="s">
        <v>8377</v>
      </c>
      <c r="B9271" s="6" t="s">
        <v>29723</v>
      </c>
      <c r="C9271" s="6" t="s">
        <v>21</v>
      </c>
      <c r="D9271" s="6" t="str">
        <f t="shared" si="144"/>
        <v>m</v>
      </c>
    </row>
    <row r="9272" spans="1:4" x14ac:dyDescent="0.2">
      <c r="A9272" s="6" t="s">
        <v>16047</v>
      </c>
      <c r="B9272" s="6" t="s">
        <v>29723</v>
      </c>
      <c r="C9272" s="6" t="s">
        <v>21</v>
      </c>
      <c r="D9272" s="6" t="str">
        <f t="shared" si="144"/>
        <v>m</v>
      </c>
    </row>
    <row r="9273" spans="1:4" x14ac:dyDescent="0.2">
      <c r="A9273" s="6" t="s">
        <v>8378</v>
      </c>
      <c r="B9273" s="6" t="s">
        <v>29724</v>
      </c>
      <c r="C9273" s="6" t="s">
        <v>21</v>
      </c>
      <c r="D9273" s="6" t="str">
        <f t="shared" si="144"/>
        <v>m</v>
      </c>
    </row>
    <row r="9274" spans="1:4" x14ac:dyDescent="0.2">
      <c r="A9274" s="6" t="s">
        <v>16048</v>
      </c>
      <c r="B9274" s="6" t="s">
        <v>29724</v>
      </c>
      <c r="C9274" s="6" t="s">
        <v>21</v>
      </c>
      <c r="D9274" s="6" t="str">
        <f t="shared" si="144"/>
        <v>m</v>
      </c>
    </row>
    <row r="9275" spans="1:4" x14ac:dyDescent="0.2">
      <c r="A9275" s="6" t="s">
        <v>8379</v>
      </c>
      <c r="B9275" s="6" t="s">
        <v>29725</v>
      </c>
      <c r="C9275" s="6" t="s">
        <v>12</v>
      </c>
      <c r="D9275" s="6" t="str">
        <f t="shared" si="144"/>
        <v>un</v>
      </c>
    </row>
    <row r="9276" spans="1:4" x14ac:dyDescent="0.2">
      <c r="A9276" s="6" t="s">
        <v>16049</v>
      </c>
      <c r="B9276" s="6" t="s">
        <v>29725</v>
      </c>
      <c r="C9276" s="6" t="s">
        <v>12</v>
      </c>
      <c r="D9276" s="6" t="str">
        <f t="shared" si="144"/>
        <v>un</v>
      </c>
    </row>
    <row r="9277" spans="1:4" x14ac:dyDescent="0.2">
      <c r="A9277" s="6" t="s">
        <v>8380</v>
      </c>
      <c r="B9277" s="6" t="s">
        <v>29726</v>
      </c>
      <c r="C9277" s="6" t="s">
        <v>21</v>
      </c>
      <c r="D9277" s="6" t="str">
        <f t="shared" si="144"/>
        <v>m</v>
      </c>
    </row>
    <row r="9278" spans="1:4" x14ac:dyDescent="0.2">
      <c r="A9278" s="6" t="s">
        <v>16050</v>
      </c>
      <c r="B9278" s="6" t="s">
        <v>29726</v>
      </c>
      <c r="C9278" s="6" t="s">
        <v>21</v>
      </c>
      <c r="D9278" s="6" t="str">
        <f t="shared" si="144"/>
        <v>m</v>
      </c>
    </row>
    <row r="9279" spans="1:4" x14ac:dyDescent="0.2">
      <c r="A9279" s="6" t="s">
        <v>8381</v>
      </c>
      <c r="B9279" s="6" t="s">
        <v>29727</v>
      </c>
      <c r="C9279" s="6" t="s">
        <v>21</v>
      </c>
      <c r="D9279" s="6" t="str">
        <f t="shared" si="144"/>
        <v>m</v>
      </c>
    </row>
    <row r="9280" spans="1:4" x14ac:dyDescent="0.2">
      <c r="A9280" s="6" t="s">
        <v>16051</v>
      </c>
      <c r="B9280" s="6" t="s">
        <v>29727</v>
      </c>
      <c r="C9280" s="6" t="s">
        <v>21</v>
      </c>
      <c r="D9280" s="6" t="str">
        <f t="shared" si="144"/>
        <v>m</v>
      </c>
    </row>
    <row r="9281" spans="1:4" x14ac:dyDescent="0.2">
      <c r="A9281" s="6" t="s">
        <v>8382</v>
      </c>
      <c r="B9281" s="6" t="s">
        <v>29728</v>
      </c>
      <c r="C9281" s="6" t="s">
        <v>21</v>
      </c>
      <c r="D9281" s="6" t="str">
        <f t="shared" si="144"/>
        <v>m</v>
      </c>
    </row>
    <row r="9282" spans="1:4" x14ac:dyDescent="0.2">
      <c r="A9282" s="6" t="s">
        <v>16052</v>
      </c>
      <c r="B9282" s="6" t="s">
        <v>29728</v>
      </c>
      <c r="C9282" s="6" t="s">
        <v>21</v>
      </c>
      <c r="D9282" s="6" t="str">
        <f t="shared" ref="D9282:D9345" si="145">LOWER(C9282)</f>
        <v>m</v>
      </c>
    </row>
    <row r="9283" spans="1:4" x14ac:dyDescent="0.2">
      <c r="A9283" s="6" t="s">
        <v>8383</v>
      </c>
      <c r="B9283" s="6" t="s">
        <v>29729</v>
      </c>
      <c r="C9283" s="6" t="s">
        <v>12</v>
      </c>
      <c r="D9283" s="6" t="str">
        <f t="shared" si="145"/>
        <v>un</v>
      </c>
    </row>
    <row r="9284" spans="1:4" x14ac:dyDescent="0.2">
      <c r="A9284" s="6" t="s">
        <v>16053</v>
      </c>
      <c r="B9284" s="6" t="s">
        <v>29729</v>
      </c>
      <c r="C9284" s="6" t="s">
        <v>12</v>
      </c>
      <c r="D9284" s="6" t="str">
        <f t="shared" si="145"/>
        <v>un</v>
      </c>
    </row>
    <row r="9285" spans="1:4" x14ac:dyDescent="0.2">
      <c r="A9285" s="6" t="s">
        <v>2621</v>
      </c>
      <c r="B9285" s="6" t="s">
        <v>29730</v>
      </c>
      <c r="C9285" s="6" t="s">
        <v>12</v>
      </c>
      <c r="D9285" s="6" t="str">
        <f t="shared" si="145"/>
        <v>un</v>
      </c>
    </row>
    <row r="9286" spans="1:4" x14ac:dyDescent="0.2">
      <c r="A9286" s="6" t="s">
        <v>16054</v>
      </c>
      <c r="B9286" s="6" t="s">
        <v>29730</v>
      </c>
      <c r="C9286" s="6" t="s">
        <v>12</v>
      </c>
      <c r="D9286" s="6" t="str">
        <f t="shared" si="145"/>
        <v>un</v>
      </c>
    </row>
    <row r="9287" spans="1:4" x14ac:dyDescent="0.2">
      <c r="A9287" s="6" t="s">
        <v>8384</v>
      </c>
      <c r="B9287" s="6" t="s">
        <v>29731</v>
      </c>
      <c r="C9287" s="6" t="s">
        <v>12</v>
      </c>
      <c r="D9287" s="6" t="str">
        <f t="shared" si="145"/>
        <v>un</v>
      </c>
    </row>
    <row r="9288" spans="1:4" x14ac:dyDescent="0.2">
      <c r="A9288" s="6" t="s">
        <v>16055</v>
      </c>
      <c r="B9288" s="6" t="s">
        <v>29731</v>
      </c>
      <c r="C9288" s="6" t="s">
        <v>12</v>
      </c>
      <c r="D9288" s="6" t="str">
        <f t="shared" si="145"/>
        <v>un</v>
      </c>
    </row>
    <row r="9289" spans="1:4" x14ac:dyDescent="0.2">
      <c r="A9289" s="6" t="s">
        <v>8385</v>
      </c>
      <c r="B9289" s="6" t="s">
        <v>29732</v>
      </c>
      <c r="C9289" s="6" t="s">
        <v>12</v>
      </c>
      <c r="D9289" s="6" t="str">
        <f t="shared" si="145"/>
        <v>un</v>
      </c>
    </row>
    <row r="9290" spans="1:4" x14ac:dyDescent="0.2">
      <c r="A9290" s="6" t="s">
        <v>16056</v>
      </c>
      <c r="B9290" s="6" t="s">
        <v>29732</v>
      </c>
      <c r="C9290" s="6" t="s">
        <v>12</v>
      </c>
      <c r="D9290" s="6" t="str">
        <f t="shared" si="145"/>
        <v>un</v>
      </c>
    </row>
    <row r="9291" spans="1:4" x14ac:dyDescent="0.2">
      <c r="A9291" s="6" t="s">
        <v>8386</v>
      </c>
      <c r="B9291" s="6" t="s">
        <v>29733</v>
      </c>
      <c r="C9291" s="6" t="s">
        <v>12</v>
      </c>
      <c r="D9291" s="6" t="str">
        <f t="shared" si="145"/>
        <v>un</v>
      </c>
    </row>
    <row r="9292" spans="1:4" x14ac:dyDescent="0.2">
      <c r="A9292" s="6" t="s">
        <v>16057</v>
      </c>
      <c r="B9292" s="6" t="s">
        <v>29733</v>
      </c>
      <c r="C9292" s="6" t="s">
        <v>12</v>
      </c>
      <c r="D9292" s="6" t="str">
        <f t="shared" si="145"/>
        <v>un</v>
      </c>
    </row>
    <row r="9293" spans="1:4" x14ac:dyDescent="0.2">
      <c r="A9293" s="6" t="s">
        <v>8387</v>
      </c>
      <c r="B9293" s="6" t="s">
        <v>29734</v>
      </c>
      <c r="C9293" s="6" t="s">
        <v>12</v>
      </c>
      <c r="D9293" s="6" t="str">
        <f t="shared" si="145"/>
        <v>un</v>
      </c>
    </row>
    <row r="9294" spans="1:4" x14ac:dyDescent="0.2">
      <c r="A9294" s="6" t="s">
        <v>16058</v>
      </c>
      <c r="B9294" s="6" t="s">
        <v>29734</v>
      </c>
      <c r="C9294" s="6" t="s">
        <v>12</v>
      </c>
      <c r="D9294" s="6" t="str">
        <f t="shared" si="145"/>
        <v>un</v>
      </c>
    </row>
    <row r="9295" spans="1:4" x14ac:dyDescent="0.2">
      <c r="A9295" s="6" t="s">
        <v>2623</v>
      </c>
      <c r="B9295" s="6" t="s">
        <v>29735</v>
      </c>
      <c r="C9295" s="6" t="s">
        <v>25536</v>
      </c>
      <c r="D9295" s="6" t="str">
        <f t="shared" si="145"/>
        <v>m2</v>
      </c>
    </row>
    <row r="9296" spans="1:4" x14ac:dyDescent="0.2">
      <c r="A9296" s="6" t="s">
        <v>16059</v>
      </c>
      <c r="B9296" s="6" t="s">
        <v>29735</v>
      </c>
      <c r="C9296" s="6" t="s">
        <v>25536</v>
      </c>
      <c r="D9296" s="6" t="str">
        <f t="shared" si="145"/>
        <v>m2</v>
      </c>
    </row>
    <row r="9297" spans="1:4" x14ac:dyDescent="0.2">
      <c r="A9297" s="6" t="s">
        <v>2624</v>
      </c>
      <c r="B9297" s="6" t="s">
        <v>8388</v>
      </c>
      <c r="C9297" s="6" t="s">
        <v>25536</v>
      </c>
      <c r="D9297" s="6" t="str">
        <f t="shared" si="145"/>
        <v>m2</v>
      </c>
    </row>
    <row r="9298" spans="1:4" x14ac:dyDescent="0.2">
      <c r="A9298" s="6" t="s">
        <v>16060</v>
      </c>
      <c r="B9298" s="6" t="s">
        <v>8388</v>
      </c>
      <c r="C9298" s="6" t="s">
        <v>25536</v>
      </c>
      <c r="D9298" s="6" t="str">
        <f t="shared" si="145"/>
        <v>m2</v>
      </c>
    </row>
    <row r="9299" spans="1:4" x14ac:dyDescent="0.2">
      <c r="A9299" s="6" t="s">
        <v>2625</v>
      </c>
      <c r="B9299" s="6" t="s">
        <v>8389</v>
      </c>
      <c r="C9299" s="6" t="s">
        <v>25536</v>
      </c>
      <c r="D9299" s="6" t="str">
        <f t="shared" si="145"/>
        <v>m2</v>
      </c>
    </row>
    <row r="9300" spans="1:4" x14ac:dyDescent="0.2">
      <c r="A9300" s="6" t="s">
        <v>16061</v>
      </c>
      <c r="B9300" s="6" t="s">
        <v>8389</v>
      </c>
      <c r="C9300" s="6" t="s">
        <v>25536</v>
      </c>
      <c r="D9300" s="6" t="str">
        <f t="shared" si="145"/>
        <v>m2</v>
      </c>
    </row>
    <row r="9301" spans="1:4" x14ac:dyDescent="0.2">
      <c r="A9301" s="6" t="s">
        <v>8390</v>
      </c>
      <c r="B9301" s="6" t="s">
        <v>29736</v>
      </c>
      <c r="C9301" s="6" t="s">
        <v>12</v>
      </c>
      <c r="D9301" s="6" t="str">
        <f t="shared" si="145"/>
        <v>un</v>
      </c>
    </row>
    <row r="9302" spans="1:4" x14ac:dyDescent="0.2">
      <c r="A9302" s="6" t="s">
        <v>16062</v>
      </c>
      <c r="B9302" s="6" t="s">
        <v>29736</v>
      </c>
      <c r="C9302" s="6" t="s">
        <v>12</v>
      </c>
      <c r="D9302" s="6" t="str">
        <f t="shared" si="145"/>
        <v>un</v>
      </c>
    </row>
    <row r="9303" spans="1:4" x14ac:dyDescent="0.2">
      <c r="A9303" s="6" t="s">
        <v>8391</v>
      </c>
      <c r="B9303" s="6" t="s">
        <v>29737</v>
      </c>
      <c r="C9303" s="6" t="s">
        <v>12</v>
      </c>
      <c r="D9303" s="6" t="str">
        <f t="shared" si="145"/>
        <v>un</v>
      </c>
    </row>
    <row r="9304" spans="1:4" x14ac:dyDescent="0.2">
      <c r="A9304" s="6" t="s">
        <v>16063</v>
      </c>
      <c r="B9304" s="6" t="s">
        <v>29737</v>
      </c>
      <c r="C9304" s="6" t="s">
        <v>12</v>
      </c>
      <c r="D9304" s="6" t="str">
        <f t="shared" si="145"/>
        <v>un</v>
      </c>
    </row>
    <row r="9305" spans="1:4" x14ac:dyDescent="0.2">
      <c r="A9305" s="6" t="s">
        <v>8392</v>
      </c>
      <c r="B9305" s="6" t="s">
        <v>29738</v>
      </c>
      <c r="C9305" s="6" t="s">
        <v>12</v>
      </c>
      <c r="D9305" s="6" t="str">
        <f t="shared" si="145"/>
        <v>un</v>
      </c>
    </row>
    <row r="9306" spans="1:4" x14ac:dyDescent="0.2">
      <c r="A9306" s="6" t="s">
        <v>16064</v>
      </c>
      <c r="B9306" s="6" t="s">
        <v>29738</v>
      </c>
      <c r="C9306" s="6" t="s">
        <v>12</v>
      </c>
      <c r="D9306" s="6" t="str">
        <f t="shared" si="145"/>
        <v>un</v>
      </c>
    </row>
    <row r="9307" spans="1:4" x14ac:dyDescent="0.2">
      <c r="A9307" s="6" t="s">
        <v>2654</v>
      </c>
      <c r="B9307" s="6" t="s">
        <v>29739</v>
      </c>
      <c r="C9307" s="6" t="s">
        <v>29740</v>
      </c>
      <c r="D9307" s="6" t="str">
        <f t="shared" si="145"/>
        <v>dam2</v>
      </c>
    </row>
    <row r="9308" spans="1:4" x14ac:dyDescent="0.2">
      <c r="A9308" s="6" t="s">
        <v>16065</v>
      </c>
      <c r="B9308" s="6" t="s">
        <v>29739</v>
      </c>
      <c r="C9308" s="6" t="s">
        <v>29740</v>
      </c>
      <c r="D9308" s="6" t="str">
        <f t="shared" si="145"/>
        <v>dam2</v>
      </c>
    </row>
    <row r="9309" spans="1:4" x14ac:dyDescent="0.2">
      <c r="A9309" s="6" t="s">
        <v>2626</v>
      </c>
      <c r="B9309" s="6" t="s">
        <v>29741</v>
      </c>
      <c r="C9309" s="6" t="s">
        <v>393</v>
      </c>
      <c r="D9309" s="6" t="str">
        <f t="shared" si="145"/>
        <v>ha</v>
      </c>
    </row>
    <row r="9310" spans="1:4" x14ac:dyDescent="0.2">
      <c r="A9310" s="6" t="s">
        <v>16066</v>
      </c>
      <c r="B9310" s="6" t="s">
        <v>29741</v>
      </c>
      <c r="C9310" s="6" t="s">
        <v>393</v>
      </c>
      <c r="D9310" s="6" t="str">
        <f t="shared" si="145"/>
        <v>ha</v>
      </c>
    </row>
    <row r="9311" spans="1:4" x14ac:dyDescent="0.2">
      <c r="A9311" s="6" t="s">
        <v>2627</v>
      </c>
      <c r="B9311" s="6" t="s">
        <v>2628</v>
      </c>
      <c r="C9311" s="6" t="s">
        <v>25536</v>
      </c>
      <c r="D9311" s="6" t="str">
        <f t="shared" si="145"/>
        <v>m2</v>
      </c>
    </row>
    <row r="9312" spans="1:4" x14ac:dyDescent="0.2">
      <c r="A9312" s="6" t="s">
        <v>16067</v>
      </c>
      <c r="B9312" s="6" t="s">
        <v>2628</v>
      </c>
      <c r="C9312" s="6" t="s">
        <v>25536</v>
      </c>
      <c r="D9312" s="6" t="str">
        <f t="shared" si="145"/>
        <v>m2</v>
      </c>
    </row>
    <row r="9313" spans="1:4" x14ac:dyDescent="0.2">
      <c r="A9313" s="6" t="s">
        <v>2630</v>
      </c>
      <c r="B9313" s="6" t="s">
        <v>29742</v>
      </c>
      <c r="C9313" s="6" t="s">
        <v>25323</v>
      </c>
      <c r="D9313" s="6" t="str">
        <f t="shared" si="145"/>
        <v>m3</v>
      </c>
    </row>
    <row r="9314" spans="1:4" x14ac:dyDescent="0.2">
      <c r="A9314" s="6" t="s">
        <v>16068</v>
      </c>
      <c r="B9314" s="6" t="s">
        <v>29742</v>
      </c>
      <c r="C9314" s="6" t="s">
        <v>25323</v>
      </c>
      <c r="D9314" s="6" t="str">
        <f t="shared" si="145"/>
        <v>m3</v>
      </c>
    </row>
    <row r="9315" spans="1:4" x14ac:dyDescent="0.2">
      <c r="A9315" s="6" t="s">
        <v>2631</v>
      </c>
      <c r="B9315" s="6" t="s">
        <v>29743</v>
      </c>
      <c r="C9315" s="6" t="s">
        <v>393</v>
      </c>
      <c r="D9315" s="6" t="str">
        <f t="shared" si="145"/>
        <v>ha</v>
      </c>
    </row>
    <row r="9316" spans="1:4" x14ac:dyDescent="0.2">
      <c r="A9316" s="6" t="s">
        <v>16069</v>
      </c>
      <c r="B9316" s="6" t="s">
        <v>29743</v>
      </c>
      <c r="C9316" s="6" t="s">
        <v>393</v>
      </c>
      <c r="D9316" s="6" t="str">
        <f t="shared" si="145"/>
        <v>ha</v>
      </c>
    </row>
    <row r="9317" spans="1:4" x14ac:dyDescent="0.2">
      <c r="A9317" s="6" t="s">
        <v>2638</v>
      </c>
      <c r="B9317" s="6" t="s">
        <v>29744</v>
      </c>
      <c r="C9317" s="6" t="s">
        <v>393</v>
      </c>
      <c r="D9317" s="6" t="str">
        <f t="shared" si="145"/>
        <v>ha</v>
      </c>
    </row>
    <row r="9318" spans="1:4" x14ac:dyDescent="0.2">
      <c r="A9318" s="6" t="s">
        <v>16070</v>
      </c>
      <c r="B9318" s="6" t="s">
        <v>29744</v>
      </c>
      <c r="C9318" s="6" t="s">
        <v>393</v>
      </c>
      <c r="D9318" s="6" t="str">
        <f t="shared" si="145"/>
        <v>ha</v>
      </c>
    </row>
    <row r="9319" spans="1:4" x14ac:dyDescent="0.2">
      <c r="A9319" s="6" t="s">
        <v>2639</v>
      </c>
      <c r="B9319" s="6" t="s">
        <v>29745</v>
      </c>
      <c r="C9319" s="6" t="s">
        <v>393</v>
      </c>
      <c r="D9319" s="6" t="str">
        <f t="shared" si="145"/>
        <v>ha</v>
      </c>
    </row>
    <row r="9320" spans="1:4" x14ac:dyDescent="0.2">
      <c r="A9320" s="6" t="s">
        <v>16071</v>
      </c>
      <c r="B9320" s="6" t="s">
        <v>29745</v>
      </c>
      <c r="C9320" s="6" t="s">
        <v>393</v>
      </c>
      <c r="D9320" s="6" t="str">
        <f t="shared" si="145"/>
        <v>ha</v>
      </c>
    </row>
    <row r="9321" spans="1:4" x14ac:dyDescent="0.2">
      <c r="A9321" s="6" t="s">
        <v>2640</v>
      </c>
      <c r="B9321" s="6" t="s">
        <v>29746</v>
      </c>
      <c r="C9321" s="6" t="s">
        <v>393</v>
      </c>
      <c r="D9321" s="6" t="str">
        <f t="shared" si="145"/>
        <v>ha</v>
      </c>
    </row>
    <row r="9322" spans="1:4" x14ac:dyDescent="0.2">
      <c r="A9322" s="6" t="s">
        <v>16072</v>
      </c>
      <c r="B9322" s="6" t="s">
        <v>29746</v>
      </c>
      <c r="C9322" s="6" t="s">
        <v>393</v>
      </c>
      <c r="D9322" s="6" t="str">
        <f t="shared" si="145"/>
        <v>ha</v>
      </c>
    </row>
    <row r="9323" spans="1:4" x14ac:dyDescent="0.2">
      <c r="A9323" s="6" t="s">
        <v>2641</v>
      </c>
      <c r="B9323" s="6" t="s">
        <v>29747</v>
      </c>
      <c r="C9323" s="6" t="s">
        <v>393</v>
      </c>
      <c r="D9323" s="6" t="str">
        <f t="shared" si="145"/>
        <v>ha</v>
      </c>
    </row>
    <row r="9324" spans="1:4" x14ac:dyDescent="0.2">
      <c r="A9324" s="6" t="s">
        <v>16073</v>
      </c>
      <c r="B9324" s="6" t="s">
        <v>29747</v>
      </c>
      <c r="C9324" s="6" t="s">
        <v>393</v>
      </c>
      <c r="D9324" s="6" t="str">
        <f t="shared" si="145"/>
        <v>ha</v>
      </c>
    </row>
    <row r="9325" spans="1:4" x14ac:dyDescent="0.2">
      <c r="A9325" s="6" t="s">
        <v>2642</v>
      </c>
      <c r="B9325" s="6" t="s">
        <v>29748</v>
      </c>
      <c r="C9325" s="6" t="s">
        <v>393</v>
      </c>
      <c r="D9325" s="6" t="str">
        <f t="shared" si="145"/>
        <v>ha</v>
      </c>
    </row>
    <row r="9326" spans="1:4" x14ac:dyDescent="0.2">
      <c r="A9326" s="6" t="s">
        <v>16074</v>
      </c>
      <c r="B9326" s="6" t="s">
        <v>29748</v>
      </c>
      <c r="C9326" s="6" t="s">
        <v>393</v>
      </c>
      <c r="D9326" s="6" t="str">
        <f t="shared" si="145"/>
        <v>ha</v>
      </c>
    </row>
    <row r="9327" spans="1:4" x14ac:dyDescent="0.2">
      <c r="A9327" s="6" t="s">
        <v>2643</v>
      </c>
      <c r="B9327" s="6" t="s">
        <v>29749</v>
      </c>
      <c r="C9327" s="6" t="s">
        <v>393</v>
      </c>
      <c r="D9327" s="6" t="str">
        <f t="shared" si="145"/>
        <v>ha</v>
      </c>
    </row>
    <row r="9328" spans="1:4" x14ac:dyDescent="0.2">
      <c r="A9328" s="6" t="s">
        <v>16075</v>
      </c>
      <c r="B9328" s="6" t="s">
        <v>29749</v>
      </c>
      <c r="C9328" s="6" t="s">
        <v>393</v>
      </c>
      <c r="D9328" s="6" t="str">
        <f t="shared" si="145"/>
        <v>ha</v>
      </c>
    </row>
    <row r="9329" spans="1:4" x14ac:dyDescent="0.2">
      <c r="A9329" s="6" t="s">
        <v>2644</v>
      </c>
      <c r="B9329" s="6" t="s">
        <v>29750</v>
      </c>
      <c r="C9329" s="6" t="s">
        <v>393</v>
      </c>
      <c r="D9329" s="6" t="str">
        <f t="shared" si="145"/>
        <v>ha</v>
      </c>
    </row>
    <row r="9330" spans="1:4" x14ac:dyDescent="0.2">
      <c r="A9330" s="6" t="s">
        <v>16076</v>
      </c>
      <c r="B9330" s="6" t="s">
        <v>29750</v>
      </c>
      <c r="C9330" s="6" t="s">
        <v>393</v>
      </c>
      <c r="D9330" s="6" t="str">
        <f t="shared" si="145"/>
        <v>ha</v>
      </c>
    </row>
    <row r="9331" spans="1:4" x14ac:dyDescent="0.2">
      <c r="A9331" s="6" t="s">
        <v>2645</v>
      </c>
      <c r="B9331" s="6" t="s">
        <v>29751</v>
      </c>
      <c r="C9331" s="6" t="s">
        <v>393</v>
      </c>
      <c r="D9331" s="6" t="str">
        <f t="shared" si="145"/>
        <v>ha</v>
      </c>
    </row>
    <row r="9332" spans="1:4" x14ac:dyDescent="0.2">
      <c r="A9332" s="6" t="s">
        <v>16077</v>
      </c>
      <c r="B9332" s="6" t="s">
        <v>29751</v>
      </c>
      <c r="C9332" s="6" t="s">
        <v>393</v>
      </c>
      <c r="D9332" s="6" t="str">
        <f t="shared" si="145"/>
        <v>ha</v>
      </c>
    </row>
    <row r="9333" spans="1:4" x14ac:dyDescent="0.2">
      <c r="A9333" s="6" t="s">
        <v>2646</v>
      </c>
      <c r="B9333" s="6" t="s">
        <v>29752</v>
      </c>
      <c r="C9333" s="6" t="s">
        <v>393</v>
      </c>
      <c r="D9333" s="6" t="str">
        <f t="shared" si="145"/>
        <v>ha</v>
      </c>
    </row>
    <row r="9334" spans="1:4" x14ac:dyDescent="0.2">
      <c r="A9334" s="6" t="s">
        <v>16078</v>
      </c>
      <c r="B9334" s="6" t="s">
        <v>29752</v>
      </c>
      <c r="C9334" s="6" t="s">
        <v>393</v>
      </c>
      <c r="D9334" s="6" t="str">
        <f t="shared" si="145"/>
        <v>ha</v>
      </c>
    </row>
    <row r="9335" spans="1:4" x14ac:dyDescent="0.2">
      <c r="A9335" s="6" t="s">
        <v>2647</v>
      </c>
      <c r="B9335" s="6" t="s">
        <v>29753</v>
      </c>
      <c r="C9335" s="6" t="s">
        <v>25536</v>
      </c>
      <c r="D9335" s="6" t="str">
        <f t="shared" si="145"/>
        <v>m2</v>
      </c>
    </row>
    <row r="9336" spans="1:4" x14ac:dyDescent="0.2">
      <c r="A9336" s="6" t="s">
        <v>16079</v>
      </c>
      <c r="B9336" s="6" t="s">
        <v>29753</v>
      </c>
      <c r="C9336" s="6" t="s">
        <v>25536</v>
      </c>
      <c r="D9336" s="6" t="str">
        <f t="shared" si="145"/>
        <v>m2</v>
      </c>
    </row>
    <row r="9337" spans="1:4" x14ac:dyDescent="0.2">
      <c r="A9337" s="6" t="s">
        <v>2648</v>
      </c>
      <c r="B9337" s="6" t="s">
        <v>29754</v>
      </c>
      <c r="C9337" s="6" t="s">
        <v>393</v>
      </c>
      <c r="D9337" s="6" t="str">
        <f t="shared" si="145"/>
        <v>ha</v>
      </c>
    </row>
    <row r="9338" spans="1:4" x14ac:dyDescent="0.2">
      <c r="A9338" s="6" t="s">
        <v>16080</v>
      </c>
      <c r="B9338" s="6" t="s">
        <v>29754</v>
      </c>
      <c r="C9338" s="6" t="s">
        <v>393</v>
      </c>
      <c r="D9338" s="6" t="str">
        <f t="shared" si="145"/>
        <v>ha</v>
      </c>
    </row>
    <row r="9339" spans="1:4" x14ac:dyDescent="0.2">
      <c r="A9339" s="6" t="s">
        <v>2649</v>
      </c>
      <c r="B9339" s="6" t="s">
        <v>29755</v>
      </c>
      <c r="C9339" s="6" t="s">
        <v>12</v>
      </c>
      <c r="D9339" s="6" t="str">
        <f t="shared" si="145"/>
        <v>un</v>
      </c>
    </row>
    <row r="9340" spans="1:4" x14ac:dyDescent="0.2">
      <c r="A9340" s="6" t="s">
        <v>16081</v>
      </c>
      <c r="B9340" s="6" t="s">
        <v>29755</v>
      </c>
      <c r="C9340" s="6" t="s">
        <v>12</v>
      </c>
      <c r="D9340" s="6" t="str">
        <f t="shared" si="145"/>
        <v>un</v>
      </c>
    </row>
    <row r="9341" spans="1:4" x14ac:dyDescent="0.2">
      <c r="A9341" s="6" t="s">
        <v>2650</v>
      </c>
      <c r="B9341" s="6" t="s">
        <v>29756</v>
      </c>
      <c r="C9341" s="6" t="s">
        <v>12</v>
      </c>
      <c r="D9341" s="6" t="str">
        <f t="shared" si="145"/>
        <v>un</v>
      </c>
    </row>
    <row r="9342" spans="1:4" x14ac:dyDescent="0.2">
      <c r="A9342" s="6" t="s">
        <v>16082</v>
      </c>
      <c r="B9342" s="6" t="s">
        <v>29756</v>
      </c>
      <c r="C9342" s="6" t="s">
        <v>12</v>
      </c>
      <c r="D9342" s="6" t="str">
        <f t="shared" si="145"/>
        <v>un</v>
      </c>
    </row>
    <row r="9343" spans="1:4" x14ac:dyDescent="0.2">
      <c r="A9343" s="6" t="s">
        <v>2651</v>
      </c>
      <c r="B9343" s="6" t="s">
        <v>29757</v>
      </c>
      <c r="C9343" s="6" t="s">
        <v>21</v>
      </c>
      <c r="D9343" s="6" t="str">
        <f t="shared" si="145"/>
        <v>m</v>
      </c>
    </row>
    <row r="9344" spans="1:4" x14ac:dyDescent="0.2">
      <c r="A9344" s="6" t="s">
        <v>16083</v>
      </c>
      <c r="B9344" s="6" t="s">
        <v>29757</v>
      </c>
      <c r="C9344" s="6" t="s">
        <v>21</v>
      </c>
      <c r="D9344" s="6" t="str">
        <f t="shared" si="145"/>
        <v>m</v>
      </c>
    </row>
    <row r="9345" spans="1:4" x14ac:dyDescent="0.2">
      <c r="A9345" s="6" t="s">
        <v>2652</v>
      </c>
      <c r="B9345" s="6" t="s">
        <v>29758</v>
      </c>
      <c r="C9345" s="6" t="s">
        <v>21</v>
      </c>
      <c r="D9345" s="6" t="str">
        <f t="shared" si="145"/>
        <v>m</v>
      </c>
    </row>
    <row r="9346" spans="1:4" x14ac:dyDescent="0.2">
      <c r="A9346" s="6" t="s">
        <v>16084</v>
      </c>
      <c r="B9346" s="6" t="s">
        <v>29758</v>
      </c>
      <c r="C9346" s="6" t="s">
        <v>21</v>
      </c>
      <c r="D9346" s="6" t="str">
        <f t="shared" ref="D9346:D9409" si="146">LOWER(C9346)</f>
        <v>m</v>
      </c>
    </row>
    <row r="9347" spans="1:4" x14ac:dyDescent="0.2">
      <c r="A9347" s="6" t="s">
        <v>2653</v>
      </c>
      <c r="B9347" s="6" t="s">
        <v>29759</v>
      </c>
      <c r="C9347" s="6" t="s">
        <v>25323</v>
      </c>
      <c r="D9347" s="6" t="str">
        <f t="shared" si="146"/>
        <v>m3</v>
      </c>
    </row>
    <row r="9348" spans="1:4" x14ac:dyDescent="0.2">
      <c r="A9348" s="6" t="s">
        <v>16085</v>
      </c>
      <c r="B9348" s="6" t="s">
        <v>29759</v>
      </c>
      <c r="C9348" s="6" t="s">
        <v>25323</v>
      </c>
      <c r="D9348" s="6" t="str">
        <f t="shared" si="146"/>
        <v>m3</v>
      </c>
    </row>
    <row r="9349" spans="1:4" x14ac:dyDescent="0.2">
      <c r="A9349" s="6" t="s">
        <v>8393</v>
      </c>
      <c r="B9349" s="6" t="s">
        <v>29760</v>
      </c>
      <c r="C9349" s="6" t="s">
        <v>12</v>
      </c>
      <c r="D9349" s="6" t="str">
        <f t="shared" si="146"/>
        <v>un</v>
      </c>
    </row>
    <row r="9350" spans="1:4" x14ac:dyDescent="0.2">
      <c r="A9350" s="6" t="s">
        <v>16086</v>
      </c>
      <c r="B9350" s="6" t="s">
        <v>29760</v>
      </c>
      <c r="C9350" s="6" t="s">
        <v>12</v>
      </c>
      <c r="D9350" s="6" t="str">
        <f t="shared" si="146"/>
        <v>un</v>
      </c>
    </row>
    <row r="9351" spans="1:4" x14ac:dyDescent="0.2">
      <c r="A9351" s="6" t="s">
        <v>2656</v>
      </c>
      <c r="B9351" s="6" t="s">
        <v>29761</v>
      </c>
      <c r="C9351" s="6" t="s">
        <v>12</v>
      </c>
      <c r="D9351" s="6" t="str">
        <f t="shared" si="146"/>
        <v>un</v>
      </c>
    </row>
    <row r="9352" spans="1:4" x14ac:dyDescent="0.2">
      <c r="A9352" s="6" t="s">
        <v>16087</v>
      </c>
      <c r="B9352" s="6" t="s">
        <v>29761</v>
      </c>
      <c r="C9352" s="6" t="s">
        <v>12</v>
      </c>
      <c r="D9352" s="6" t="str">
        <f t="shared" si="146"/>
        <v>un</v>
      </c>
    </row>
    <row r="9353" spans="1:4" x14ac:dyDescent="0.2">
      <c r="A9353" s="6" t="s">
        <v>8394</v>
      </c>
      <c r="B9353" s="6" t="s">
        <v>29762</v>
      </c>
      <c r="C9353" s="6" t="s">
        <v>25536</v>
      </c>
      <c r="D9353" s="6" t="str">
        <f t="shared" si="146"/>
        <v>m2</v>
      </c>
    </row>
    <row r="9354" spans="1:4" x14ac:dyDescent="0.2">
      <c r="A9354" s="6" t="s">
        <v>16088</v>
      </c>
      <c r="B9354" s="6" t="s">
        <v>29762</v>
      </c>
      <c r="C9354" s="6" t="s">
        <v>25536</v>
      </c>
      <c r="D9354" s="6" t="str">
        <f t="shared" si="146"/>
        <v>m2</v>
      </c>
    </row>
    <row r="9355" spans="1:4" x14ac:dyDescent="0.2">
      <c r="A9355" s="6" t="s">
        <v>2655</v>
      </c>
      <c r="B9355" s="6" t="s">
        <v>29763</v>
      </c>
      <c r="C9355" s="6" t="s">
        <v>29740</v>
      </c>
      <c r="D9355" s="6" t="str">
        <f t="shared" si="146"/>
        <v>dam2</v>
      </c>
    </row>
    <row r="9356" spans="1:4" x14ac:dyDescent="0.2">
      <c r="A9356" s="6" t="s">
        <v>16089</v>
      </c>
      <c r="B9356" s="6" t="s">
        <v>29763</v>
      </c>
      <c r="C9356" s="6" t="s">
        <v>29740</v>
      </c>
      <c r="D9356" s="6" t="str">
        <f t="shared" si="146"/>
        <v>dam2</v>
      </c>
    </row>
    <row r="9357" spans="1:4" x14ac:dyDescent="0.2">
      <c r="A9357" s="6" t="s">
        <v>2657</v>
      </c>
      <c r="B9357" s="6" t="s">
        <v>29764</v>
      </c>
      <c r="C9357" s="6" t="s">
        <v>12</v>
      </c>
      <c r="D9357" s="6" t="str">
        <f t="shared" si="146"/>
        <v>un</v>
      </c>
    </row>
    <row r="9358" spans="1:4" x14ac:dyDescent="0.2">
      <c r="A9358" s="6" t="s">
        <v>16090</v>
      </c>
      <c r="B9358" s="6" t="s">
        <v>29764</v>
      </c>
      <c r="C9358" s="6" t="s">
        <v>12</v>
      </c>
      <c r="D9358" s="6" t="str">
        <f t="shared" si="146"/>
        <v>un</v>
      </c>
    </row>
    <row r="9359" spans="1:4" x14ac:dyDescent="0.2">
      <c r="A9359" s="6" t="s">
        <v>2658</v>
      </c>
      <c r="B9359" s="6" t="s">
        <v>29765</v>
      </c>
      <c r="C9359" s="6" t="s">
        <v>12</v>
      </c>
      <c r="D9359" s="6" t="str">
        <f t="shared" si="146"/>
        <v>un</v>
      </c>
    </row>
    <row r="9360" spans="1:4" x14ac:dyDescent="0.2">
      <c r="A9360" s="6" t="s">
        <v>16091</v>
      </c>
      <c r="B9360" s="6" t="s">
        <v>29765</v>
      </c>
      <c r="C9360" s="6" t="s">
        <v>12</v>
      </c>
      <c r="D9360" s="6" t="str">
        <f t="shared" si="146"/>
        <v>un</v>
      </c>
    </row>
    <row r="9361" spans="1:4" x14ac:dyDescent="0.2">
      <c r="A9361" s="6" t="s">
        <v>2659</v>
      </c>
      <c r="B9361" s="6" t="s">
        <v>29766</v>
      </c>
      <c r="C9361" s="6" t="s">
        <v>12</v>
      </c>
      <c r="D9361" s="6" t="str">
        <f t="shared" si="146"/>
        <v>un</v>
      </c>
    </row>
    <row r="9362" spans="1:4" x14ac:dyDescent="0.2">
      <c r="A9362" s="6" t="s">
        <v>16092</v>
      </c>
      <c r="B9362" s="6" t="s">
        <v>29766</v>
      </c>
      <c r="C9362" s="6" t="s">
        <v>12</v>
      </c>
      <c r="D9362" s="6" t="str">
        <f t="shared" si="146"/>
        <v>un</v>
      </c>
    </row>
    <row r="9363" spans="1:4" x14ac:dyDescent="0.2">
      <c r="A9363" s="6" t="s">
        <v>2660</v>
      </c>
      <c r="B9363" s="6" t="s">
        <v>29767</v>
      </c>
      <c r="C9363" s="6" t="s">
        <v>25536</v>
      </c>
      <c r="D9363" s="6" t="str">
        <f t="shared" si="146"/>
        <v>m2</v>
      </c>
    </row>
    <row r="9364" spans="1:4" x14ac:dyDescent="0.2">
      <c r="A9364" s="6" t="s">
        <v>16093</v>
      </c>
      <c r="B9364" s="6" t="s">
        <v>29767</v>
      </c>
      <c r="C9364" s="6" t="s">
        <v>25536</v>
      </c>
      <c r="D9364" s="6" t="str">
        <f t="shared" si="146"/>
        <v>m2</v>
      </c>
    </row>
    <row r="9365" spans="1:4" x14ac:dyDescent="0.2">
      <c r="A9365" s="6" t="s">
        <v>2661</v>
      </c>
      <c r="B9365" s="6" t="s">
        <v>29768</v>
      </c>
      <c r="C9365" s="6" t="s">
        <v>25536</v>
      </c>
      <c r="D9365" s="6" t="str">
        <f t="shared" si="146"/>
        <v>m2</v>
      </c>
    </row>
    <row r="9366" spans="1:4" x14ac:dyDescent="0.2">
      <c r="A9366" s="6" t="s">
        <v>16094</v>
      </c>
      <c r="B9366" s="6" t="s">
        <v>29768</v>
      </c>
      <c r="C9366" s="6" t="s">
        <v>25536</v>
      </c>
      <c r="D9366" s="6" t="str">
        <f t="shared" si="146"/>
        <v>m2</v>
      </c>
    </row>
    <row r="9367" spans="1:4" x14ac:dyDescent="0.2">
      <c r="A9367" s="6" t="s">
        <v>8395</v>
      </c>
      <c r="B9367" s="6" t="s">
        <v>29769</v>
      </c>
      <c r="C9367" s="6" t="s">
        <v>25536</v>
      </c>
      <c r="D9367" s="6" t="str">
        <f t="shared" si="146"/>
        <v>m2</v>
      </c>
    </row>
    <row r="9368" spans="1:4" x14ac:dyDescent="0.2">
      <c r="A9368" s="6" t="s">
        <v>16095</v>
      </c>
      <c r="B9368" s="6" t="s">
        <v>29769</v>
      </c>
      <c r="C9368" s="6" t="s">
        <v>25536</v>
      </c>
      <c r="D9368" s="6" t="str">
        <f t="shared" si="146"/>
        <v>m2</v>
      </c>
    </row>
    <row r="9369" spans="1:4" x14ac:dyDescent="0.2">
      <c r="A9369" s="6" t="s">
        <v>2632</v>
      </c>
      <c r="B9369" s="6" t="s">
        <v>29770</v>
      </c>
      <c r="C9369" s="6" t="s">
        <v>393</v>
      </c>
      <c r="D9369" s="6" t="str">
        <f t="shared" si="146"/>
        <v>ha</v>
      </c>
    </row>
    <row r="9370" spans="1:4" x14ac:dyDescent="0.2">
      <c r="A9370" s="6" t="s">
        <v>16096</v>
      </c>
      <c r="B9370" s="6" t="s">
        <v>29770</v>
      </c>
      <c r="C9370" s="6" t="s">
        <v>393</v>
      </c>
      <c r="D9370" s="6" t="str">
        <f t="shared" si="146"/>
        <v>ha</v>
      </c>
    </row>
    <row r="9371" spans="1:4" x14ac:dyDescent="0.2">
      <c r="A9371" s="6" t="s">
        <v>2633</v>
      </c>
      <c r="B9371" s="6" t="s">
        <v>29771</v>
      </c>
      <c r="C9371" s="6" t="s">
        <v>393</v>
      </c>
      <c r="D9371" s="6" t="str">
        <f t="shared" si="146"/>
        <v>ha</v>
      </c>
    </row>
    <row r="9372" spans="1:4" x14ac:dyDescent="0.2">
      <c r="A9372" s="6" t="s">
        <v>16097</v>
      </c>
      <c r="B9372" s="6" t="s">
        <v>29771</v>
      </c>
      <c r="C9372" s="6" t="s">
        <v>393</v>
      </c>
      <c r="D9372" s="6" t="str">
        <f t="shared" si="146"/>
        <v>ha</v>
      </c>
    </row>
    <row r="9373" spans="1:4" x14ac:dyDescent="0.2">
      <c r="A9373" s="6" t="s">
        <v>2634</v>
      </c>
      <c r="B9373" s="6" t="s">
        <v>8396</v>
      </c>
      <c r="C9373" s="6" t="s">
        <v>25536</v>
      </c>
      <c r="D9373" s="6" t="str">
        <f t="shared" si="146"/>
        <v>m2</v>
      </c>
    </row>
    <row r="9374" spans="1:4" x14ac:dyDescent="0.2">
      <c r="A9374" s="6" t="s">
        <v>16098</v>
      </c>
      <c r="B9374" s="6" t="s">
        <v>8396</v>
      </c>
      <c r="C9374" s="6" t="s">
        <v>25536</v>
      </c>
      <c r="D9374" s="6" t="str">
        <f t="shared" si="146"/>
        <v>m2</v>
      </c>
    </row>
    <row r="9375" spans="1:4" x14ac:dyDescent="0.2">
      <c r="A9375" s="6" t="s">
        <v>2635</v>
      </c>
      <c r="B9375" s="6" t="s">
        <v>29772</v>
      </c>
      <c r="C9375" s="6" t="s">
        <v>12</v>
      </c>
      <c r="D9375" s="6" t="str">
        <f t="shared" si="146"/>
        <v>un</v>
      </c>
    </row>
    <row r="9376" spans="1:4" x14ac:dyDescent="0.2">
      <c r="A9376" s="6" t="s">
        <v>16099</v>
      </c>
      <c r="B9376" s="6" t="s">
        <v>29772</v>
      </c>
      <c r="C9376" s="6" t="s">
        <v>12</v>
      </c>
      <c r="D9376" s="6" t="str">
        <f t="shared" si="146"/>
        <v>un</v>
      </c>
    </row>
    <row r="9377" spans="1:4" x14ac:dyDescent="0.2">
      <c r="A9377" s="6" t="s">
        <v>2636</v>
      </c>
      <c r="B9377" s="6" t="s">
        <v>29773</v>
      </c>
      <c r="C9377" s="6" t="s">
        <v>393</v>
      </c>
      <c r="D9377" s="6" t="str">
        <f t="shared" si="146"/>
        <v>ha</v>
      </c>
    </row>
    <row r="9378" spans="1:4" x14ac:dyDescent="0.2">
      <c r="A9378" s="6" t="s">
        <v>16100</v>
      </c>
      <c r="B9378" s="6" t="s">
        <v>29773</v>
      </c>
      <c r="C9378" s="6" t="s">
        <v>393</v>
      </c>
      <c r="D9378" s="6" t="str">
        <f t="shared" si="146"/>
        <v>ha</v>
      </c>
    </row>
    <row r="9379" spans="1:4" x14ac:dyDescent="0.2">
      <c r="A9379" s="6" t="s">
        <v>2637</v>
      </c>
      <c r="B9379" s="6" t="s">
        <v>29774</v>
      </c>
      <c r="C9379" s="6" t="s">
        <v>408</v>
      </c>
      <c r="D9379" s="6" t="str">
        <f t="shared" si="146"/>
        <v>km</v>
      </c>
    </row>
    <row r="9380" spans="1:4" x14ac:dyDescent="0.2">
      <c r="A9380" s="6" t="s">
        <v>16101</v>
      </c>
      <c r="B9380" s="6" t="s">
        <v>29774</v>
      </c>
      <c r="C9380" s="6" t="s">
        <v>408</v>
      </c>
      <c r="D9380" s="6" t="str">
        <f t="shared" si="146"/>
        <v>km</v>
      </c>
    </row>
    <row r="9381" spans="1:4" x14ac:dyDescent="0.2">
      <c r="A9381" s="6" t="s">
        <v>8397</v>
      </c>
      <c r="B9381" s="6" t="s">
        <v>29775</v>
      </c>
      <c r="C9381" s="6" t="s">
        <v>21</v>
      </c>
      <c r="D9381" s="6" t="str">
        <f t="shared" si="146"/>
        <v>m</v>
      </c>
    </row>
    <row r="9382" spans="1:4" x14ac:dyDescent="0.2">
      <c r="A9382" s="6" t="s">
        <v>16102</v>
      </c>
      <c r="B9382" s="6" t="s">
        <v>29775</v>
      </c>
      <c r="C9382" s="6" t="s">
        <v>21</v>
      </c>
      <c r="D9382" s="6" t="str">
        <f t="shared" si="146"/>
        <v>m</v>
      </c>
    </row>
    <row r="9383" spans="1:4" x14ac:dyDescent="0.2">
      <c r="A9383" s="6" t="s">
        <v>8398</v>
      </c>
      <c r="B9383" s="6" t="s">
        <v>29776</v>
      </c>
      <c r="C9383" s="6" t="s">
        <v>21</v>
      </c>
      <c r="D9383" s="6" t="str">
        <f t="shared" si="146"/>
        <v>m</v>
      </c>
    </row>
    <row r="9384" spans="1:4" x14ac:dyDescent="0.2">
      <c r="A9384" s="6" t="s">
        <v>16103</v>
      </c>
      <c r="B9384" s="6" t="s">
        <v>29776</v>
      </c>
      <c r="C9384" s="6" t="s">
        <v>21</v>
      </c>
      <c r="D9384" s="6" t="str">
        <f t="shared" si="146"/>
        <v>m</v>
      </c>
    </row>
    <row r="9385" spans="1:4" x14ac:dyDescent="0.2">
      <c r="A9385" s="6" t="s">
        <v>8399</v>
      </c>
      <c r="B9385" s="6" t="s">
        <v>29777</v>
      </c>
      <c r="C9385" s="6" t="s">
        <v>25536</v>
      </c>
      <c r="D9385" s="6" t="str">
        <f t="shared" si="146"/>
        <v>m2</v>
      </c>
    </row>
    <row r="9386" spans="1:4" x14ac:dyDescent="0.2">
      <c r="A9386" s="6" t="s">
        <v>16104</v>
      </c>
      <c r="B9386" s="6" t="s">
        <v>29777</v>
      </c>
      <c r="C9386" s="6" t="s">
        <v>25536</v>
      </c>
      <c r="D9386" s="6" t="str">
        <f t="shared" si="146"/>
        <v>m2</v>
      </c>
    </row>
    <row r="9387" spans="1:4" x14ac:dyDescent="0.2">
      <c r="A9387" s="6" t="s">
        <v>8400</v>
      </c>
      <c r="B9387" s="6" t="s">
        <v>29778</v>
      </c>
      <c r="C9387" s="6" t="s">
        <v>25536</v>
      </c>
      <c r="D9387" s="6" t="str">
        <f t="shared" si="146"/>
        <v>m2</v>
      </c>
    </row>
    <row r="9388" spans="1:4" x14ac:dyDescent="0.2">
      <c r="A9388" s="6" t="s">
        <v>16105</v>
      </c>
      <c r="B9388" s="6" t="s">
        <v>29778</v>
      </c>
      <c r="C9388" s="6" t="s">
        <v>25536</v>
      </c>
      <c r="D9388" s="6" t="str">
        <f t="shared" si="146"/>
        <v>m2</v>
      </c>
    </row>
    <row r="9389" spans="1:4" x14ac:dyDescent="0.2">
      <c r="A9389" s="6" t="s">
        <v>8401</v>
      </c>
      <c r="B9389" s="6" t="s">
        <v>29779</v>
      </c>
      <c r="C9389" s="6" t="s">
        <v>25536</v>
      </c>
      <c r="D9389" s="6" t="str">
        <f t="shared" si="146"/>
        <v>m2</v>
      </c>
    </row>
    <row r="9390" spans="1:4" x14ac:dyDescent="0.2">
      <c r="A9390" s="6" t="s">
        <v>16106</v>
      </c>
      <c r="B9390" s="6" t="s">
        <v>29779</v>
      </c>
      <c r="C9390" s="6" t="s">
        <v>25536</v>
      </c>
      <c r="D9390" s="6" t="str">
        <f t="shared" si="146"/>
        <v>m2</v>
      </c>
    </row>
    <row r="9391" spans="1:4" x14ac:dyDescent="0.2">
      <c r="A9391" s="6" t="s">
        <v>8402</v>
      </c>
      <c r="B9391" s="6" t="s">
        <v>29780</v>
      </c>
      <c r="C9391" s="6" t="s">
        <v>25536</v>
      </c>
      <c r="D9391" s="6" t="str">
        <f t="shared" si="146"/>
        <v>m2</v>
      </c>
    </row>
    <row r="9392" spans="1:4" x14ac:dyDescent="0.2">
      <c r="A9392" s="6" t="s">
        <v>16107</v>
      </c>
      <c r="B9392" s="6" t="s">
        <v>29780</v>
      </c>
      <c r="C9392" s="6" t="s">
        <v>25536</v>
      </c>
      <c r="D9392" s="6" t="str">
        <f t="shared" si="146"/>
        <v>m2</v>
      </c>
    </row>
    <row r="9393" spans="1:4" x14ac:dyDescent="0.2">
      <c r="A9393" s="6" t="s">
        <v>2663</v>
      </c>
      <c r="B9393" s="6" t="s">
        <v>29781</v>
      </c>
      <c r="C9393" s="6" t="s">
        <v>25323</v>
      </c>
      <c r="D9393" s="6" t="str">
        <f t="shared" si="146"/>
        <v>m3</v>
      </c>
    </row>
    <row r="9394" spans="1:4" x14ac:dyDescent="0.2">
      <c r="A9394" s="6" t="s">
        <v>16108</v>
      </c>
      <c r="B9394" s="6" t="s">
        <v>29781</v>
      </c>
      <c r="C9394" s="6" t="s">
        <v>25323</v>
      </c>
      <c r="D9394" s="6" t="str">
        <f t="shared" si="146"/>
        <v>m3</v>
      </c>
    </row>
    <row r="9395" spans="1:4" x14ac:dyDescent="0.2">
      <c r="A9395" s="6" t="s">
        <v>2666</v>
      </c>
      <c r="B9395" s="6" t="s">
        <v>29782</v>
      </c>
      <c r="C9395" s="6" t="s">
        <v>393</v>
      </c>
      <c r="D9395" s="6" t="str">
        <f t="shared" si="146"/>
        <v>ha</v>
      </c>
    </row>
    <row r="9396" spans="1:4" x14ac:dyDescent="0.2">
      <c r="A9396" s="6" t="s">
        <v>16109</v>
      </c>
      <c r="B9396" s="6" t="s">
        <v>29782</v>
      </c>
      <c r="C9396" s="6" t="s">
        <v>393</v>
      </c>
      <c r="D9396" s="6" t="str">
        <f t="shared" si="146"/>
        <v>ha</v>
      </c>
    </row>
    <row r="9397" spans="1:4" x14ac:dyDescent="0.2">
      <c r="A9397" s="6" t="s">
        <v>2667</v>
      </c>
      <c r="B9397" s="6" t="s">
        <v>29783</v>
      </c>
      <c r="C9397" s="6" t="s">
        <v>393</v>
      </c>
      <c r="D9397" s="6" t="str">
        <f t="shared" si="146"/>
        <v>ha</v>
      </c>
    </row>
    <row r="9398" spans="1:4" x14ac:dyDescent="0.2">
      <c r="A9398" s="6" t="s">
        <v>16110</v>
      </c>
      <c r="B9398" s="6" t="s">
        <v>29783</v>
      </c>
      <c r="C9398" s="6" t="s">
        <v>393</v>
      </c>
      <c r="D9398" s="6" t="str">
        <f t="shared" si="146"/>
        <v>ha</v>
      </c>
    </row>
    <row r="9399" spans="1:4" x14ac:dyDescent="0.2">
      <c r="A9399" s="6" t="s">
        <v>2668</v>
      </c>
      <c r="B9399" s="6" t="s">
        <v>29784</v>
      </c>
      <c r="C9399" s="6" t="s">
        <v>393</v>
      </c>
      <c r="D9399" s="6" t="str">
        <f t="shared" si="146"/>
        <v>ha</v>
      </c>
    </row>
    <row r="9400" spans="1:4" x14ac:dyDescent="0.2">
      <c r="A9400" s="6" t="s">
        <v>16111</v>
      </c>
      <c r="B9400" s="6" t="s">
        <v>29784</v>
      </c>
      <c r="C9400" s="6" t="s">
        <v>393</v>
      </c>
      <c r="D9400" s="6" t="str">
        <f t="shared" si="146"/>
        <v>ha</v>
      </c>
    </row>
    <row r="9401" spans="1:4" x14ac:dyDescent="0.2">
      <c r="A9401" s="6" t="s">
        <v>2669</v>
      </c>
      <c r="B9401" s="6" t="s">
        <v>29785</v>
      </c>
      <c r="C9401" s="6" t="s">
        <v>393</v>
      </c>
      <c r="D9401" s="6" t="str">
        <f t="shared" si="146"/>
        <v>ha</v>
      </c>
    </row>
    <row r="9402" spans="1:4" x14ac:dyDescent="0.2">
      <c r="A9402" s="6" t="s">
        <v>16112</v>
      </c>
      <c r="B9402" s="6" t="s">
        <v>29785</v>
      </c>
      <c r="C9402" s="6" t="s">
        <v>393</v>
      </c>
      <c r="D9402" s="6" t="str">
        <f t="shared" si="146"/>
        <v>ha</v>
      </c>
    </row>
    <row r="9403" spans="1:4" x14ac:dyDescent="0.2">
      <c r="A9403" s="6" t="s">
        <v>2664</v>
      </c>
      <c r="B9403" s="6" t="s">
        <v>29786</v>
      </c>
      <c r="C9403" s="6" t="s">
        <v>393</v>
      </c>
      <c r="D9403" s="6" t="str">
        <f t="shared" si="146"/>
        <v>ha</v>
      </c>
    </row>
    <row r="9404" spans="1:4" x14ac:dyDescent="0.2">
      <c r="A9404" s="6" t="s">
        <v>16113</v>
      </c>
      <c r="B9404" s="6" t="s">
        <v>29786</v>
      </c>
      <c r="C9404" s="6" t="s">
        <v>393</v>
      </c>
      <c r="D9404" s="6" t="str">
        <f t="shared" si="146"/>
        <v>ha</v>
      </c>
    </row>
    <row r="9405" spans="1:4" x14ac:dyDescent="0.2">
      <c r="A9405" s="6" t="s">
        <v>2665</v>
      </c>
      <c r="B9405" s="6" t="s">
        <v>29787</v>
      </c>
      <c r="C9405" s="6" t="s">
        <v>393</v>
      </c>
      <c r="D9405" s="6" t="str">
        <f t="shared" si="146"/>
        <v>ha</v>
      </c>
    </row>
    <row r="9406" spans="1:4" x14ac:dyDescent="0.2">
      <c r="A9406" s="6" t="s">
        <v>16114</v>
      </c>
      <c r="B9406" s="6" t="s">
        <v>29787</v>
      </c>
      <c r="C9406" s="6" t="s">
        <v>393</v>
      </c>
      <c r="D9406" s="6" t="str">
        <f t="shared" si="146"/>
        <v>ha</v>
      </c>
    </row>
    <row r="9407" spans="1:4" x14ac:dyDescent="0.2">
      <c r="A9407" s="6" t="s">
        <v>8403</v>
      </c>
      <c r="B9407" s="6" t="s">
        <v>29788</v>
      </c>
      <c r="C9407" s="6" t="s">
        <v>25323</v>
      </c>
      <c r="D9407" s="6" t="str">
        <f t="shared" si="146"/>
        <v>m3</v>
      </c>
    </row>
    <row r="9408" spans="1:4" x14ac:dyDescent="0.2">
      <c r="A9408" s="6" t="s">
        <v>16115</v>
      </c>
      <c r="B9408" s="6" t="s">
        <v>29788</v>
      </c>
      <c r="C9408" s="6" t="s">
        <v>25323</v>
      </c>
      <c r="D9408" s="6" t="str">
        <f t="shared" si="146"/>
        <v>m3</v>
      </c>
    </row>
    <row r="9409" spans="1:4" x14ac:dyDescent="0.2">
      <c r="A9409" s="6" t="s">
        <v>2662</v>
      </c>
      <c r="B9409" s="6" t="s">
        <v>29789</v>
      </c>
      <c r="C9409" s="6" t="s">
        <v>25323</v>
      </c>
      <c r="D9409" s="6" t="str">
        <f t="shared" si="146"/>
        <v>m3</v>
      </c>
    </row>
    <row r="9410" spans="1:4" x14ac:dyDescent="0.2">
      <c r="A9410" s="6" t="s">
        <v>16116</v>
      </c>
      <c r="B9410" s="6" t="s">
        <v>29789</v>
      </c>
      <c r="C9410" s="6" t="s">
        <v>25323</v>
      </c>
      <c r="D9410" s="6" t="str">
        <f t="shared" ref="D9410:D9473" si="147">LOWER(C9410)</f>
        <v>m3</v>
      </c>
    </row>
    <row r="9411" spans="1:4" x14ac:dyDescent="0.2">
      <c r="A9411" s="6" t="s">
        <v>8404</v>
      </c>
      <c r="B9411" s="6" t="s">
        <v>29790</v>
      </c>
      <c r="C9411" s="6" t="s">
        <v>25323</v>
      </c>
      <c r="D9411" s="6" t="str">
        <f t="shared" si="147"/>
        <v>m3</v>
      </c>
    </row>
    <row r="9412" spans="1:4" x14ac:dyDescent="0.2">
      <c r="A9412" s="6" t="s">
        <v>16117</v>
      </c>
      <c r="B9412" s="6" t="s">
        <v>29790</v>
      </c>
      <c r="C9412" s="6" t="s">
        <v>25323</v>
      </c>
      <c r="D9412" s="6" t="str">
        <f t="shared" si="147"/>
        <v>m3</v>
      </c>
    </row>
    <row r="9413" spans="1:4" x14ac:dyDescent="0.2">
      <c r="A9413" s="6" t="s">
        <v>8405</v>
      </c>
      <c r="B9413" s="6" t="s">
        <v>29791</v>
      </c>
      <c r="C9413" s="6" t="s">
        <v>25323</v>
      </c>
      <c r="D9413" s="6" t="str">
        <f t="shared" si="147"/>
        <v>m3</v>
      </c>
    </row>
    <row r="9414" spans="1:4" x14ac:dyDescent="0.2">
      <c r="A9414" s="6" t="s">
        <v>16118</v>
      </c>
      <c r="B9414" s="6" t="s">
        <v>29791</v>
      </c>
      <c r="C9414" s="6" t="s">
        <v>25323</v>
      </c>
      <c r="D9414" s="6" t="str">
        <f t="shared" si="147"/>
        <v>m3</v>
      </c>
    </row>
    <row r="9415" spans="1:4" x14ac:dyDescent="0.2">
      <c r="A9415" s="6" t="s">
        <v>2670</v>
      </c>
      <c r="B9415" s="6" t="s">
        <v>29792</v>
      </c>
      <c r="C9415" s="6" t="s">
        <v>12</v>
      </c>
      <c r="D9415" s="6" t="str">
        <f t="shared" si="147"/>
        <v>un</v>
      </c>
    </row>
    <row r="9416" spans="1:4" x14ac:dyDescent="0.2">
      <c r="A9416" s="6" t="s">
        <v>16119</v>
      </c>
      <c r="B9416" s="6" t="s">
        <v>29792</v>
      </c>
      <c r="C9416" s="6" t="s">
        <v>12</v>
      </c>
      <c r="D9416" s="6" t="str">
        <f t="shared" si="147"/>
        <v>un</v>
      </c>
    </row>
    <row r="9417" spans="1:4" x14ac:dyDescent="0.2">
      <c r="A9417" s="6" t="s">
        <v>2671</v>
      </c>
      <c r="B9417" s="6" t="s">
        <v>29793</v>
      </c>
      <c r="C9417" s="6" t="s">
        <v>12</v>
      </c>
      <c r="D9417" s="6" t="str">
        <f t="shared" si="147"/>
        <v>un</v>
      </c>
    </row>
    <row r="9418" spans="1:4" x14ac:dyDescent="0.2">
      <c r="A9418" s="6" t="s">
        <v>16120</v>
      </c>
      <c r="B9418" s="6" t="s">
        <v>29793</v>
      </c>
      <c r="C9418" s="6" t="s">
        <v>12</v>
      </c>
      <c r="D9418" s="6" t="str">
        <f t="shared" si="147"/>
        <v>un</v>
      </c>
    </row>
    <row r="9419" spans="1:4" x14ac:dyDescent="0.2">
      <c r="A9419" s="6" t="s">
        <v>2672</v>
      </c>
      <c r="B9419" s="6" t="s">
        <v>29794</v>
      </c>
      <c r="C9419" s="6" t="s">
        <v>12</v>
      </c>
      <c r="D9419" s="6" t="str">
        <f t="shared" si="147"/>
        <v>un</v>
      </c>
    </row>
    <row r="9420" spans="1:4" x14ac:dyDescent="0.2">
      <c r="A9420" s="6" t="s">
        <v>16121</v>
      </c>
      <c r="B9420" s="6" t="s">
        <v>29794</v>
      </c>
      <c r="C9420" s="6" t="s">
        <v>12</v>
      </c>
      <c r="D9420" s="6" t="str">
        <f t="shared" si="147"/>
        <v>un</v>
      </c>
    </row>
    <row r="9421" spans="1:4" x14ac:dyDescent="0.2">
      <c r="A9421" s="6" t="s">
        <v>8406</v>
      </c>
      <c r="B9421" s="6" t="s">
        <v>29795</v>
      </c>
      <c r="C9421" s="6" t="s">
        <v>25536</v>
      </c>
      <c r="D9421" s="6" t="str">
        <f t="shared" si="147"/>
        <v>m2</v>
      </c>
    </row>
    <row r="9422" spans="1:4" x14ac:dyDescent="0.2">
      <c r="A9422" s="6" t="s">
        <v>16122</v>
      </c>
      <c r="B9422" s="6" t="s">
        <v>29795</v>
      </c>
      <c r="C9422" s="6" t="s">
        <v>25536</v>
      </c>
      <c r="D9422" s="6" t="str">
        <f t="shared" si="147"/>
        <v>m2</v>
      </c>
    </row>
    <row r="9423" spans="1:4" x14ac:dyDescent="0.2">
      <c r="A9423" s="6" t="s">
        <v>8407</v>
      </c>
      <c r="B9423" s="6" t="s">
        <v>8408</v>
      </c>
      <c r="C9423" s="6" t="s">
        <v>21</v>
      </c>
      <c r="D9423" s="6" t="str">
        <f t="shared" si="147"/>
        <v>m</v>
      </c>
    </row>
    <row r="9424" spans="1:4" x14ac:dyDescent="0.2">
      <c r="A9424" s="6" t="s">
        <v>16123</v>
      </c>
      <c r="B9424" s="6" t="s">
        <v>8408</v>
      </c>
      <c r="C9424" s="6" t="s">
        <v>21</v>
      </c>
      <c r="D9424" s="6" t="str">
        <f t="shared" si="147"/>
        <v>m</v>
      </c>
    </row>
    <row r="9425" spans="1:4" x14ac:dyDescent="0.2">
      <c r="A9425" s="6" t="s">
        <v>8409</v>
      </c>
      <c r="B9425" s="6" t="s">
        <v>29796</v>
      </c>
      <c r="C9425" s="6" t="s">
        <v>12</v>
      </c>
      <c r="D9425" s="6" t="str">
        <f t="shared" si="147"/>
        <v>un</v>
      </c>
    </row>
    <row r="9426" spans="1:4" x14ac:dyDescent="0.2">
      <c r="A9426" s="6" t="s">
        <v>16124</v>
      </c>
      <c r="B9426" s="6" t="s">
        <v>29796</v>
      </c>
      <c r="C9426" s="6" t="s">
        <v>12</v>
      </c>
      <c r="D9426" s="6" t="str">
        <f t="shared" si="147"/>
        <v>un</v>
      </c>
    </row>
    <row r="9427" spans="1:4" x14ac:dyDescent="0.2">
      <c r="A9427" s="6" t="s">
        <v>8410</v>
      </c>
      <c r="B9427" s="6" t="s">
        <v>8411</v>
      </c>
      <c r="C9427" s="6" t="s">
        <v>12</v>
      </c>
      <c r="D9427" s="6" t="str">
        <f t="shared" si="147"/>
        <v>un</v>
      </c>
    </row>
    <row r="9428" spans="1:4" x14ac:dyDescent="0.2">
      <c r="A9428" s="6" t="s">
        <v>16125</v>
      </c>
      <c r="B9428" s="6" t="s">
        <v>8411</v>
      </c>
      <c r="C9428" s="6" t="s">
        <v>12</v>
      </c>
      <c r="D9428" s="6" t="str">
        <f t="shared" si="147"/>
        <v>un</v>
      </c>
    </row>
    <row r="9429" spans="1:4" x14ac:dyDescent="0.2">
      <c r="A9429" s="6" t="s">
        <v>8412</v>
      </c>
      <c r="B9429" s="6" t="s">
        <v>29797</v>
      </c>
      <c r="C9429" s="6" t="s">
        <v>25323</v>
      </c>
      <c r="D9429" s="6" t="str">
        <f t="shared" si="147"/>
        <v>m3</v>
      </c>
    </row>
    <row r="9430" spans="1:4" x14ac:dyDescent="0.2">
      <c r="A9430" s="6" t="s">
        <v>16126</v>
      </c>
      <c r="B9430" s="6" t="s">
        <v>29797</v>
      </c>
      <c r="C9430" s="6" t="s">
        <v>25323</v>
      </c>
      <c r="D9430" s="6" t="str">
        <f t="shared" si="147"/>
        <v>m3</v>
      </c>
    </row>
    <row r="9431" spans="1:4" x14ac:dyDescent="0.2">
      <c r="A9431" s="6" t="s">
        <v>2673</v>
      </c>
      <c r="B9431" s="6" t="s">
        <v>29798</v>
      </c>
      <c r="C9431" s="6" t="s">
        <v>25536</v>
      </c>
      <c r="D9431" s="6" t="str">
        <f t="shared" si="147"/>
        <v>m2</v>
      </c>
    </row>
    <row r="9432" spans="1:4" x14ac:dyDescent="0.2">
      <c r="A9432" s="6" t="s">
        <v>16127</v>
      </c>
      <c r="B9432" s="6" t="s">
        <v>29798</v>
      </c>
      <c r="C9432" s="6" t="s">
        <v>25536</v>
      </c>
      <c r="D9432" s="6" t="str">
        <f t="shared" si="147"/>
        <v>m2</v>
      </c>
    </row>
    <row r="9433" spans="1:4" x14ac:dyDescent="0.2">
      <c r="A9433" s="6" t="s">
        <v>2674</v>
      </c>
      <c r="B9433" s="6" t="s">
        <v>29799</v>
      </c>
      <c r="C9433" s="6" t="s">
        <v>25536</v>
      </c>
      <c r="D9433" s="6" t="str">
        <f t="shared" si="147"/>
        <v>m2</v>
      </c>
    </row>
    <row r="9434" spans="1:4" x14ac:dyDescent="0.2">
      <c r="A9434" s="6" t="s">
        <v>16128</v>
      </c>
      <c r="B9434" s="6" t="s">
        <v>29799</v>
      </c>
      <c r="C9434" s="6" t="s">
        <v>25536</v>
      </c>
      <c r="D9434" s="6" t="str">
        <f t="shared" si="147"/>
        <v>m2</v>
      </c>
    </row>
    <row r="9435" spans="1:4" x14ac:dyDescent="0.2">
      <c r="A9435" s="6" t="s">
        <v>2675</v>
      </c>
      <c r="B9435" s="6" t="s">
        <v>29800</v>
      </c>
      <c r="C9435" s="6" t="s">
        <v>25536</v>
      </c>
      <c r="D9435" s="6" t="str">
        <f t="shared" si="147"/>
        <v>m2</v>
      </c>
    </row>
    <row r="9436" spans="1:4" x14ac:dyDescent="0.2">
      <c r="A9436" s="6" t="s">
        <v>16129</v>
      </c>
      <c r="B9436" s="6" t="s">
        <v>29800</v>
      </c>
      <c r="C9436" s="6" t="s">
        <v>25536</v>
      </c>
      <c r="D9436" s="6" t="str">
        <f t="shared" si="147"/>
        <v>m2</v>
      </c>
    </row>
    <row r="9437" spans="1:4" x14ac:dyDescent="0.2">
      <c r="A9437" s="6" t="s">
        <v>2676</v>
      </c>
      <c r="B9437" s="6" t="s">
        <v>29801</v>
      </c>
      <c r="C9437" s="6" t="s">
        <v>25323</v>
      </c>
      <c r="D9437" s="6" t="str">
        <f t="shared" si="147"/>
        <v>m3</v>
      </c>
    </row>
    <row r="9438" spans="1:4" x14ac:dyDescent="0.2">
      <c r="A9438" s="6" t="s">
        <v>16130</v>
      </c>
      <c r="B9438" s="6" t="s">
        <v>29801</v>
      </c>
      <c r="C9438" s="6" t="s">
        <v>25323</v>
      </c>
      <c r="D9438" s="6" t="str">
        <f t="shared" si="147"/>
        <v>m3</v>
      </c>
    </row>
    <row r="9439" spans="1:4" x14ac:dyDescent="0.2">
      <c r="A9439" s="6" t="s">
        <v>8413</v>
      </c>
      <c r="B9439" s="6" t="s">
        <v>29743</v>
      </c>
      <c r="C9439" s="6" t="s">
        <v>393</v>
      </c>
      <c r="D9439" s="6" t="str">
        <f t="shared" si="147"/>
        <v>ha</v>
      </c>
    </row>
    <row r="9440" spans="1:4" x14ac:dyDescent="0.2">
      <c r="A9440" s="6" t="s">
        <v>16131</v>
      </c>
      <c r="B9440" s="6" t="s">
        <v>29743</v>
      </c>
      <c r="C9440" s="6" t="s">
        <v>393</v>
      </c>
      <c r="D9440" s="6" t="str">
        <f t="shared" si="147"/>
        <v>ha</v>
      </c>
    </row>
    <row r="9441" spans="1:4" x14ac:dyDescent="0.2">
      <c r="A9441" s="6" t="s">
        <v>2677</v>
      </c>
      <c r="B9441" s="6" t="s">
        <v>29802</v>
      </c>
      <c r="C9441" s="6" t="s">
        <v>21</v>
      </c>
      <c r="D9441" s="6" t="str">
        <f t="shared" si="147"/>
        <v>m</v>
      </c>
    </row>
    <row r="9442" spans="1:4" x14ac:dyDescent="0.2">
      <c r="A9442" s="6" t="s">
        <v>16132</v>
      </c>
      <c r="B9442" s="6" t="s">
        <v>29802</v>
      </c>
      <c r="C9442" s="6" t="s">
        <v>21</v>
      </c>
      <c r="D9442" s="6" t="str">
        <f t="shared" si="147"/>
        <v>m</v>
      </c>
    </row>
    <row r="9443" spans="1:4" x14ac:dyDescent="0.2">
      <c r="A9443" s="6" t="s">
        <v>2678</v>
      </c>
      <c r="B9443" s="6" t="s">
        <v>29803</v>
      </c>
      <c r="C9443" s="6" t="s">
        <v>21</v>
      </c>
      <c r="D9443" s="6" t="str">
        <f t="shared" si="147"/>
        <v>m</v>
      </c>
    </row>
    <row r="9444" spans="1:4" x14ac:dyDescent="0.2">
      <c r="A9444" s="6" t="s">
        <v>16133</v>
      </c>
      <c r="B9444" s="6" t="s">
        <v>29803</v>
      </c>
      <c r="C9444" s="6" t="s">
        <v>21</v>
      </c>
      <c r="D9444" s="6" t="str">
        <f t="shared" si="147"/>
        <v>m</v>
      </c>
    </row>
    <row r="9445" spans="1:4" x14ac:dyDescent="0.2">
      <c r="A9445" s="6" t="s">
        <v>2679</v>
      </c>
      <c r="B9445" s="6" t="s">
        <v>29804</v>
      </c>
      <c r="C9445" s="6" t="s">
        <v>21</v>
      </c>
      <c r="D9445" s="6" t="str">
        <f t="shared" si="147"/>
        <v>m</v>
      </c>
    </row>
    <row r="9446" spans="1:4" x14ac:dyDescent="0.2">
      <c r="A9446" s="6" t="s">
        <v>16134</v>
      </c>
      <c r="B9446" s="6" t="s">
        <v>29804</v>
      </c>
      <c r="C9446" s="6" t="s">
        <v>21</v>
      </c>
      <c r="D9446" s="6" t="str">
        <f t="shared" si="147"/>
        <v>m</v>
      </c>
    </row>
    <row r="9447" spans="1:4" x14ac:dyDescent="0.2">
      <c r="A9447" s="6" t="s">
        <v>2680</v>
      </c>
      <c r="B9447" s="6" t="s">
        <v>29805</v>
      </c>
      <c r="C9447" s="6" t="s">
        <v>12</v>
      </c>
      <c r="D9447" s="6" t="str">
        <f t="shared" si="147"/>
        <v>un</v>
      </c>
    </row>
    <row r="9448" spans="1:4" x14ac:dyDescent="0.2">
      <c r="A9448" s="6" t="s">
        <v>16135</v>
      </c>
      <c r="B9448" s="6" t="s">
        <v>29805</v>
      </c>
      <c r="C9448" s="6" t="s">
        <v>12</v>
      </c>
      <c r="D9448" s="6" t="str">
        <f t="shared" si="147"/>
        <v>un</v>
      </c>
    </row>
    <row r="9449" spans="1:4" x14ac:dyDescent="0.2">
      <c r="A9449" s="6" t="s">
        <v>2681</v>
      </c>
      <c r="B9449" s="6" t="s">
        <v>29806</v>
      </c>
      <c r="C9449" s="6" t="s">
        <v>21</v>
      </c>
      <c r="D9449" s="6" t="str">
        <f t="shared" si="147"/>
        <v>m</v>
      </c>
    </row>
    <row r="9450" spans="1:4" x14ac:dyDescent="0.2">
      <c r="A9450" s="6" t="s">
        <v>16136</v>
      </c>
      <c r="B9450" s="6" t="s">
        <v>29806</v>
      </c>
      <c r="C9450" s="6" t="s">
        <v>21</v>
      </c>
      <c r="D9450" s="6" t="str">
        <f t="shared" si="147"/>
        <v>m</v>
      </c>
    </row>
    <row r="9451" spans="1:4" x14ac:dyDescent="0.2">
      <c r="A9451" s="6" t="s">
        <v>2682</v>
      </c>
      <c r="B9451" s="6" t="s">
        <v>29807</v>
      </c>
      <c r="C9451" s="6" t="s">
        <v>12</v>
      </c>
      <c r="D9451" s="6" t="str">
        <f t="shared" si="147"/>
        <v>un</v>
      </c>
    </row>
    <row r="9452" spans="1:4" x14ac:dyDescent="0.2">
      <c r="A9452" s="6" t="s">
        <v>16137</v>
      </c>
      <c r="B9452" s="6" t="s">
        <v>29807</v>
      </c>
      <c r="C9452" s="6" t="s">
        <v>12</v>
      </c>
      <c r="D9452" s="6" t="str">
        <f t="shared" si="147"/>
        <v>un</v>
      </c>
    </row>
    <row r="9453" spans="1:4" x14ac:dyDescent="0.2">
      <c r="A9453" s="6" t="s">
        <v>2683</v>
      </c>
      <c r="B9453" s="6" t="s">
        <v>29808</v>
      </c>
      <c r="C9453" s="6" t="s">
        <v>12</v>
      </c>
      <c r="D9453" s="6" t="str">
        <f t="shared" si="147"/>
        <v>un</v>
      </c>
    </row>
    <row r="9454" spans="1:4" x14ac:dyDescent="0.2">
      <c r="A9454" s="6" t="s">
        <v>16138</v>
      </c>
      <c r="B9454" s="6" t="s">
        <v>29808</v>
      </c>
      <c r="C9454" s="6" t="s">
        <v>12</v>
      </c>
      <c r="D9454" s="6" t="str">
        <f t="shared" si="147"/>
        <v>un</v>
      </c>
    </row>
    <row r="9455" spans="1:4" x14ac:dyDescent="0.2">
      <c r="A9455" s="6" t="s">
        <v>8414</v>
      </c>
      <c r="B9455" s="6" t="s">
        <v>29809</v>
      </c>
      <c r="C9455" s="6" t="s">
        <v>12</v>
      </c>
      <c r="D9455" s="6" t="str">
        <f t="shared" si="147"/>
        <v>un</v>
      </c>
    </row>
    <row r="9456" spans="1:4" x14ac:dyDescent="0.2">
      <c r="A9456" s="6" t="s">
        <v>16139</v>
      </c>
      <c r="B9456" s="6" t="s">
        <v>29809</v>
      </c>
      <c r="C9456" s="6" t="s">
        <v>12</v>
      </c>
      <c r="D9456" s="6" t="str">
        <f t="shared" si="147"/>
        <v>un</v>
      </c>
    </row>
    <row r="9457" spans="1:4" x14ac:dyDescent="0.2">
      <c r="A9457" s="6" t="s">
        <v>8415</v>
      </c>
      <c r="B9457" s="6" t="s">
        <v>29810</v>
      </c>
      <c r="C9457" s="6" t="s">
        <v>12</v>
      </c>
      <c r="D9457" s="6" t="str">
        <f t="shared" si="147"/>
        <v>un</v>
      </c>
    </row>
    <row r="9458" spans="1:4" x14ac:dyDescent="0.2">
      <c r="A9458" s="6" t="s">
        <v>16140</v>
      </c>
      <c r="B9458" s="6" t="s">
        <v>29810</v>
      </c>
      <c r="C9458" s="6" t="s">
        <v>12</v>
      </c>
      <c r="D9458" s="6" t="str">
        <f t="shared" si="147"/>
        <v>un</v>
      </c>
    </row>
    <row r="9459" spans="1:4" x14ac:dyDescent="0.2">
      <c r="A9459" s="6" t="s">
        <v>2684</v>
      </c>
      <c r="B9459" s="6" t="s">
        <v>29811</v>
      </c>
      <c r="C9459" s="6" t="s">
        <v>12</v>
      </c>
      <c r="D9459" s="6" t="str">
        <f t="shared" si="147"/>
        <v>un</v>
      </c>
    </row>
    <row r="9460" spans="1:4" x14ac:dyDescent="0.2">
      <c r="A9460" s="6" t="s">
        <v>16141</v>
      </c>
      <c r="B9460" s="6" t="s">
        <v>29811</v>
      </c>
      <c r="C9460" s="6" t="s">
        <v>12</v>
      </c>
      <c r="D9460" s="6" t="str">
        <f t="shared" si="147"/>
        <v>un</v>
      </c>
    </row>
    <row r="9461" spans="1:4" x14ac:dyDescent="0.2">
      <c r="A9461" s="6" t="s">
        <v>2685</v>
      </c>
      <c r="B9461" s="6" t="s">
        <v>29812</v>
      </c>
      <c r="C9461" s="6" t="s">
        <v>12</v>
      </c>
      <c r="D9461" s="6" t="str">
        <f t="shared" si="147"/>
        <v>un</v>
      </c>
    </row>
    <row r="9462" spans="1:4" x14ac:dyDescent="0.2">
      <c r="A9462" s="6" t="s">
        <v>16142</v>
      </c>
      <c r="B9462" s="6" t="s">
        <v>29812</v>
      </c>
      <c r="C9462" s="6" t="s">
        <v>12</v>
      </c>
      <c r="D9462" s="6" t="str">
        <f t="shared" si="147"/>
        <v>un</v>
      </c>
    </row>
    <row r="9463" spans="1:4" x14ac:dyDescent="0.2">
      <c r="A9463" s="6" t="s">
        <v>2686</v>
      </c>
      <c r="B9463" s="6" t="s">
        <v>29813</v>
      </c>
      <c r="C9463" s="6" t="s">
        <v>21</v>
      </c>
      <c r="D9463" s="6" t="str">
        <f t="shared" si="147"/>
        <v>m</v>
      </c>
    </row>
    <row r="9464" spans="1:4" x14ac:dyDescent="0.2">
      <c r="A9464" s="6" t="s">
        <v>16143</v>
      </c>
      <c r="B9464" s="6" t="s">
        <v>29813</v>
      </c>
      <c r="C9464" s="6" t="s">
        <v>21</v>
      </c>
      <c r="D9464" s="6" t="str">
        <f t="shared" si="147"/>
        <v>m</v>
      </c>
    </row>
    <row r="9465" spans="1:4" x14ac:dyDescent="0.2">
      <c r="A9465" s="6" t="s">
        <v>2687</v>
      </c>
      <c r="B9465" s="6" t="s">
        <v>29814</v>
      </c>
      <c r="C9465" s="6" t="s">
        <v>12</v>
      </c>
      <c r="D9465" s="6" t="str">
        <f t="shared" si="147"/>
        <v>un</v>
      </c>
    </row>
    <row r="9466" spans="1:4" x14ac:dyDescent="0.2">
      <c r="A9466" s="6" t="s">
        <v>16144</v>
      </c>
      <c r="B9466" s="6" t="s">
        <v>29814</v>
      </c>
      <c r="C9466" s="6" t="s">
        <v>12</v>
      </c>
      <c r="D9466" s="6" t="str">
        <f t="shared" si="147"/>
        <v>un</v>
      </c>
    </row>
    <row r="9467" spans="1:4" x14ac:dyDescent="0.2">
      <c r="A9467" s="6" t="s">
        <v>2688</v>
      </c>
      <c r="B9467" s="6" t="s">
        <v>29815</v>
      </c>
      <c r="C9467" s="6" t="s">
        <v>12</v>
      </c>
      <c r="D9467" s="6" t="str">
        <f t="shared" si="147"/>
        <v>un</v>
      </c>
    </row>
    <row r="9468" spans="1:4" x14ac:dyDescent="0.2">
      <c r="A9468" s="6" t="s">
        <v>16145</v>
      </c>
      <c r="B9468" s="6" t="s">
        <v>29815</v>
      </c>
      <c r="C9468" s="6" t="s">
        <v>12</v>
      </c>
      <c r="D9468" s="6" t="str">
        <f t="shared" si="147"/>
        <v>un</v>
      </c>
    </row>
    <row r="9469" spans="1:4" x14ac:dyDescent="0.2">
      <c r="A9469" s="6" t="s">
        <v>8416</v>
      </c>
      <c r="B9469" s="6" t="s">
        <v>29816</v>
      </c>
      <c r="C9469" s="6" t="s">
        <v>12</v>
      </c>
      <c r="D9469" s="6" t="str">
        <f t="shared" si="147"/>
        <v>un</v>
      </c>
    </row>
    <row r="9470" spans="1:4" x14ac:dyDescent="0.2">
      <c r="A9470" s="6" t="s">
        <v>16146</v>
      </c>
      <c r="B9470" s="6" t="s">
        <v>29816</v>
      </c>
      <c r="C9470" s="6" t="s">
        <v>12</v>
      </c>
      <c r="D9470" s="6" t="str">
        <f t="shared" si="147"/>
        <v>un</v>
      </c>
    </row>
    <row r="9471" spans="1:4" x14ac:dyDescent="0.2">
      <c r="A9471" s="6" t="s">
        <v>8417</v>
      </c>
      <c r="B9471" s="6" t="s">
        <v>29817</v>
      </c>
      <c r="C9471" s="6" t="s">
        <v>12</v>
      </c>
      <c r="D9471" s="6" t="str">
        <f t="shared" si="147"/>
        <v>un</v>
      </c>
    </row>
    <row r="9472" spans="1:4" x14ac:dyDescent="0.2">
      <c r="A9472" s="6" t="s">
        <v>16147</v>
      </c>
      <c r="B9472" s="6" t="s">
        <v>29817</v>
      </c>
      <c r="C9472" s="6" t="s">
        <v>12</v>
      </c>
      <c r="D9472" s="6" t="str">
        <f t="shared" si="147"/>
        <v>un</v>
      </c>
    </row>
    <row r="9473" spans="1:4" x14ac:dyDescent="0.2">
      <c r="A9473" s="6" t="s">
        <v>8418</v>
      </c>
      <c r="B9473" s="6" t="s">
        <v>29818</v>
      </c>
      <c r="C9473" s="6" t="s">
        <v>12</v>
      </c>
      <c r="D9473" s="6" t="str">
        <f t="shared" si="147"/>
        <v>un</v>
      </c>
    </row>
    <row r="9474" spans="1:4" x14ac:dyDescent="0.2">
      <c r="A9474" s="6" t="s">
        <v>16148</v>
      </c>
      <c r="B9474" s="6" t="s">
        <v>29818</v>
      </c>
      <c r="C9474" s="6" t="s">
        <v>12</v>
      </c>
      <c r="D9474" s="6" t="str">
        <f t="shared" ref="D9474:D9537" si="148">LOWER(C9474)</f>
        <v>un</v>
      </c>
    </row>
    <row r="9475" spans="1:4" x14ac:dyDescent="0.2">
      <c r="A9475" s="6" t="s">
        <v>8419</v>
      </c>
      <c r="B9475" s="6" t="s">
        <v>29819</v>
      </c>
      <c r="C9475" s="6" t="s">
        <v>12</v>
      </c>
      <c r="D9475" s="6" t="str">
        <f t="shared" si="148"/>
        <v>un</v>
      </c>
    </row>
    <row r="9476" spans="1:4" x14ac:dyDescent="0.2">
      <c r="A9476" s="6" t="s">
        <v>16149</v>
      </c>
      <c r="B9476" s="6" t="s">
        <v>29819</v>
      </c>
      <c r="C9476" s="6" t="s">
        <v>12</v>
      </c>
      <c r="D9476" s="6" t="str">
        <f t="shared" si="148"/>
        <v>un</v>
      </c>
    </row>
    <row r="9477" spans="1:4" x14ac:dyDescent="0.2">
      <c r="A9477" s="6" t="s">
        <v>8420</v>
      </c>
      <c r="B9477" s="6" t="s">
        <v>29820</v>
      </c>
      <c r="C9477" s="6" t="s">
        <v>12</v>
      </c>
      <c r="D9477" s="6" t="str">
        <f t="shared" si="148"/>
        <v>un</v>
      </c>
    </row>
    <row r="9478" spans="1:4" x14ac:dyDescent="0.2">
      <c r="A9478" s="6" t="s">
        <v>16150</v>
      </c>
      <c r="B9478" s="6" t="s">
        <v>29820</v>
      </c>
      <c r="C9478" s="6" t="s">
        <v>12</v>
      </c>
      <c r="D9478" s="6" t="str">
        <f t="shared" si="148"/>
        <v>un</v>
      </c>
    </row>
    <row r="9479" spans="1:4" x14ac:dyDescent="0.2">
      <c r="A9479" s="6" t="s">
        <v>2689</v>
      </c>
      <c r="B9479" s="6" t="s">
        <v>29821</v>
      </c>
      <c r="C9479" s="6" t="s">
        <v>25536</v>
      </c>
      <c r="D9479" s="6" t="str">
        <f t="shared" si="148"/>
        <v>m2</v>
      </c>
    </row>
    <row r="9480" spans="1:4" x14ac:dyDescent="0.2">
      <c r="A9480" s="6" t="s">
        <v>16151</v>
      </c>
      <c r="B9480" s="6" t="s">
        <v>29821</v>
      </c>
      <c r="C9480" s="6" t="s">
        <v>25536</v>
      </c>
      <c r="D9480" s="6" t="str">
        <f t="shared" si="148"/>
        <v>m2</v>
      </c>
    </row>
    <row r="9481" spans="1:4" x14ac:dyDescent="0.2">
      <c r="A9481" s="6" t="s">
        <v>2690</v>
      </c>
      <c r="B9481" s="6" t="s">
        <v>29822</v>
      </c>
      <c r="C9481" s="6" t="s">
        <v>25536</v>
      </c>
      <c r="D9481" s="6" t="str">
        <f t="shared" si="148"/>
        <v>m2</v>
      </c>
    </row>
    <row r="9482" spans="1:4" x14ac:dyDescent="0.2">
      <c r="A9482" s="6" t="s">
        <v>16152</v>
      </c>
      <c r="B9482" s="6" t="s">
        <v>29822</v>
      </c>
      <c r="C9482" s="6" t="s">
        <v>25536</v>
      </c>
      <c r="D9482" s="6" t="str">
        <f t="shared" si="148"/>
        <v>m2</v>
      </c>
    </row>
    <row r="9483" spans="1:4" x14ac:dyDescent="0.2">
      <c r="A9483" s="6" t="s">
        <v>2691</v>
      </c>
      <c r="B9483" s="6" t="s">
        <v>29823</v>
      </c>
      <c r="C9483" s="6" t="s">
        <v>25536</v>
      </c>
      <c r="D9483" s="6" t="str">
        <f t="shared" si="148"/>
        <v>m2</v>
      </c>
    </row>
    <row r="9484" spans="1:4" x14ac:dyDescent="0.2">
      <c r="A9484" s="6" t="s">
        <v>16153</v>
      </c>
      <c r="B9484" s="6" t="s">
        <v>29823</v>
      </c>
      <c r="C9484" s="6" t="s">
        <v>25536</v>
      </c>
      <c r="D9484" s="6" t="str">
        <f t="shared" si="148"/>
        <v>m2</v>
      </c>
    </row>
    <row r="9485" spans="1:4" x14ac:dyDescent="0.2">
      <c r="A9485" s="6" t="s">
        <v>2692</v>
      </c>
      <c r="B9485" s="6" t="s">
        <v>29824</v>
      </c>
      <c r="C9485" s="6" t="s">
        <v>25536</v>
      </c>
      <c r="D9485" s="6" t="str">
        <f t="shared" si="148"/>
        <v>m2</v>
      </c>
    </row>
    <row r="9486" spans="1:4" x14ac:dyDescent="0.2">
      <c r="A9486" s="6" t="s">
        <v>16154</v>
      </c>
      <c r="B9486" s="6" t="s">
        <v>29824</v>
      </c>
      <c r="C9486" s="6" t="s">
        <v>25536</v>
      </c>
      <c r="D9486" s="6" t="str">
        <f t="shared" si="148"/>
        <v>m2</v>
      </c>
    </row>
    <row r="9487" spans="1:4" x14ac:dyDescent="0.2">
      <c r="A9487" s="6" t="s">
        <v>2693</v>
      </c>
      <c r="B9487" s="6" t="s">
        <v>29825</v>
      </c>
      <c r="C9487" s="6" t="s">
        <v>25536</v>
      </c>
      <c r="D9487" s="6" t="str">
        <f t="shared" si="148"/>
        <v>m2</v>
      </c>
    </row>
    <row r="9488" spans="1:4" x14ac:dyDescent="0.2">
      <c r="A9488" s="6" t="s">
        <v>16155</v>
      </c>
      <c r="B9488" s="6" t="s">
        <v>29825</v>
      </c>
      <c r="C9488" s="6" t="s">
        <v>25536</v>
      </c>
      <c r="D9488" s="6" t="str">
        <f t="shared" si="148"/>
        <v>m2</v>
      </c>
    </row>
    <row r="9489" spans="1:4" x14ac:dyDescent="0.2">
      <c r="A9489" s="6" t="s">
        <v>2694</v>
      </c>
      <c r="B9489" s="6" t="s">
        <v>29826</v>
      </c>
      <c r="C9489" s="6" t="s">
        <v>25536</v>
      </c>
      <c r="D9489" s="6" t="str">
        <f t="shared" si="148"/>
        <v>m2</v>
      </c>
    </row>
    <row r="9490" spans="1:4" x14ac:dyDescent="0.2">
      <c r="A9490" s="6" t="s">
        <v>16156</v>
      </c>
      <c r="B9490" s="6" t="s">
        <v>29826</v>
      </c>
      <c r="C9490" s="6" t="s">
        <v>25536</v>
      </c>
      <c r="D9490" s="6" t="str">
        <f t="shared" si="148"/>
        <v>m2</v>
      </c>
    </row>
    <row r="9491" spans="1:4" x14ac:dyDescent="0.2">
      <c r="A9491" s="6" t="s">
        <v>2695</v>
      </c>
      <c r="B9491" s="6" t="s">
        <v>29827</v>
      </c>
      <c r="C9491" s="6" t="s">
        <v>25536</v>
      </c>
      <c r="D9491" s="6" t="str">
        <f t="shared" si="148"/>
        <v>m2</v>
      </c>
    </row>
    <row r="9492" spans="1:4" x14ac:dyDescent="0.2">
      <c r="A9492" s="6" t="s">
        <v>16157</v>
      </c>
      <c r="B9492" s="6" t="s">
        <v>29827</v>
      </c>
      <c r="C9492" s="6" t="s">
        <v>25536</v>
      </c>
      <c r="D9492" s="6" t="str">
        <f t="shared" si="148"/>
        <v>m2</v>
      </c>
    </row>
    <row r="9493" spans="1:4" x14ac:dyDescent="0.2">
      <c r="A9493" s="6" t="s">
        <v>2696</v>
      </c>
      <c r="B9493" s="6" t="s">
        <v>29828</v>
      </c>
      <c r="C9493" s="6" t="s">
        <v>25536</v>
      </c>
      <c r="D9493" s="6" t="str">
        <f t="shared" si="148"/>
        <v>m2</v>
      </c>
    </row>
    <row r="9494" spans="1:4" x14ac:dyDescent="0.2">
      <c r="A9494" s="6" t="s">
        <v>16158</v>
      </c>
      <c r="B9494" s="6" t="s">
        <v>29828</v>
      </c>
      <c r="C9494" s="6" t="s">
        <v>25536</v>
      </c>
      <c r="D9494" s="6" t="str">
        <f t="shared" si="148"/>
        <v>m2</v>
      </c>
    </row>
    <row r="9495" spans="1:4" x14ac:dyDescent="0.2">
      <c r="A9495" s="6" t="s">
        <v>2697</v>
      </c>
      <c r="B9495" s="6" t="s">
        <v>29829</v>
      </c>
      <c r="C9495" s="6" t="s">
        <v>25536</v>
      </c>
      <c r="D9495" s="6" t="str">
        <f t="shared" si="148"/>
        <v>m2</v>
      </c>
    </row>
    <row r="9496" spans="1:4" x14ac:dyDescent="0.2">
      <c r="A9496" s="6" t="s">
        <v>16159</v>
      </c>
      <c r="B9496" s="6" t="s">
        <v>29829</v>
      </c>
      <c r="C9496" s="6" t="s">
        <v>25536</v>
      </c>
      <c r="D9496" s="6" t="str">
        <f t="shared" si="148"/>
        <v>m2</v>
      </c>
    </row>
    <row r="9497" spans="1:4" x14ac:dyDescent="0.2">
      <c r="A9497" s="6" t="s">
        <v>2698</v>
      </c>
      <c r="B9497" s="6" t="s">
        <v>29830</v>
      </c>
      <c r="C9497" s="6" t="s">
        <v>25536</v>
      </c>
      <c r="D9497" s="6" t="str">
        <f t="shared" si="148"/>
        <v>m2</v>
      </c>
    </row>
    <row r="9498" spans="1:4" x14ac:dyDescent="0.2">
      <c r="A9498" s="6" t="s">
        <v>16160</v>
      </c>
      <c r="B9498" s="6" t="s">
        <v>29830</v>
      </c>
      <c r="C9498" s="6" t="s">
        <v>25536</v>
      </c>
      <c r="D9498" s="6" t="str">
        <f t="shared" si="148"/>
        <v>m2</v>
      </c>
    </row>
    <row r="9499" spans="1:4" x14ac:dyDescent="0.2">
      <c r="A9499" s="6" t="s">
        <v>2699</v>
      </c>
      <c r="B9499" s="6" t="s">
        <v>29831</v>
      </c>
      <c r="C9499" s="6" t="s">
        <v>25536</v>
      </c>
      <c r="D9499" s="6" t="str">
        <f t="shared" si="148"/>
        <v>m2</v>
      </c>
    </row>
    <row r="9500" spans="1:4" x14ac:dyDescent="0.2">
      <c r="A9500" s="6" t="s">
        <v>16161</v>
      </c>
      <c r="B9500" s="6" t="s">
        <v>29831</v>
      </c>
      <c r="C9500" s="6" t="s">
        <v>25536</v>
      </c>
      <c r="D9500" s="6" t="str">
        <f t="shared" si="148"/>
        <v>m2</v>
      </c>
    </row>
    <row r="9501" spans="1:4" x14ac:dyDescent="0.2">
      <c r="A9501" s="6" t="s">
        <v>2700</v>
      </c>
      <c r="B9501" s="6" t="s">
        <v>29832</v>
      </c>
      <c r="C9501" s="6" t="s">
        <v>25536</v>
      </c>
      <c r="D9501" s="6" t="str">
        <f t="shared" si="148"/>
        <v>m2</v>
      </c>
    </row>
    <row r="9502" spans="1:4" x14ac:dyDescent="0.2">
      <c r="A9502" s="6" t="s">
        <v>16162</v>
      </c>
      <c r="B9502" s="6" t="s">
        <v>29832</v>
      </c>
      <c r="C9502" s="6" t="s">
        <v>25536</v>
      </c>
      <c r="D9502" s="6" t="str">
        <f t="shared" si="148"/>
        <v>m2</v>
      </c>
    </row>
    <row r="9503" spans="1:4" x14ac:dyDescent="0.2">
      <c r="A9503" s="6" t="s">
        <v>2701</v>
      </c>
      <c r="B9503" s="6" t="s">
        <v>29833</v>
      </c>
      <c r="C9503" s="6" t="s">
        <v>25536</v>
      </c>
      <c r="D9503" s="6" t="str">
        <f t="shared" si="148"/>
        <v>m2</v>
      </c>
    </row>
    <row r="9504" spans="1:4" x14ac:dyDescent="0.2">
      <c r="A9504" s="6" t="s">
        <v>16163</v>
      </c>
      <c r="B9504" s="6" t="s">
        <v>29833</v>
      </c>
      <c r="C9504" s="6" t="s">
        <v>25536</v>
      </c>
      <c r="D9504" s="6" t="str">
        <f t="shared" si="148"/>
        <v>m2</v>
      </c>
    </row>
    <row r="9505" spans="1:4" x14ac:dyDescent="0.2">
      <c r="A9505" s="6" t="s">
        <v>8421</v>
      </c>
      <c r="B9505" s="6" t="s">
        <v>29834</v>
      </c>
      <c r="C9505" s="6" t="s">
        <v>25536</v>
      </c>
      <c r="D9505" s="6" t="str">
        <f t="shared" si="148"/>
        <v>m2</v>
      </c>
    </row>
    <row r="9506" spans="1:4" x14ac:dyDescent="0.2">
      <c r="A9506" s="6" t="s">
        <v>16164</v>
      </c>
      <c r="B9506" s="6" t="s">
        <v>29834</v>
      </c>
      <c r="C9506" s="6" t="s">
        <v>25536</v>
      </c>
      <c r="D9506" s="6" t="str">
        <f t="shared" si="148"/>
        <v>m2</v>
      </c>
    </row>
    <row r="9507" spans="1:4" x14ac:dyDescent="0.2">
      <c r="A9507" s="6" t="s">
        <v>8422</v>
      </c>
      <c r="B9507" s="6" t="s">
        <v>29835</v>
      </c>
      <c r="C9507" s="6" t="s">
        <v>25536</v>
      </c>
      <c r="D9507" s="6" t="str">
        <f t="shared" si="148"/>
        <v>m2</v>
      </c>
    </row>
    <row r="9508" spans="1:4" x14ac:dyDescent="0.2">
      <c r="A9508" s="6" t="s">
        <v>16165</v>
      </c>
      <c r="B9508" s="6" t="s">
        <v>29835</v>
      </c>
      <c r="C9508" s="6" t="s">
        <v>25536</v>
      </c>
      <c r="D9508" s="6" t="str">
        <f t="shared" si="148"/>
        <v>m2</v>
      </c>
    </row>
    <row r="9509" spans="1:4" x14ac:dyDescent="0.2">
      <c r="A9509" s="6" t="s">
        <v>8423</v>
      </c>
      <c r="B9509" s="6" t="s">
        <v>29836</v>
      </c>
      <c r="C9509" s="6" t="s">
        <v>25536</v>
      </c>
      <c r="D9509" s="6" t="str">
        <f t="shared" si="148"/>
        <v>m2</v>
      </c>
    </row>
    <row r="9510" spans="1:4" x14ac:dyDescent="0.2">
      <c r="A9510" s="6" t="s">
        <v>16166</v>
      </c>
      <c r="B9510" s="6" t="s">
        <v>29836</v>
      </c>
      <c r="C9510" s="6" t="s">
        <v>25536</v>
      </c>
      <c r="D9510" s="6" t="str">
        <f t="shared" si="148"/>
        <v>m2</v>
      </c>
    </row>
    <row r="9511" spans="1:4" x14ac:dyDescent="0.2">
      <c r="A9511" s="6" t="s">
        <v>8424</v>
      </c>
      <c r="B9511" s="6" t="s">
        <v>29837</v>
      </c>
      <c r="C9511" s="6" t="s">
        <v>25536</v>
      </c>
      <c r="D9511" s="6" t="str">
        <f t="shared" si="148"/>
        <v>m2</v>
      </c>
    </row>
    <row r="9512" spans="1:4" x14ac:dyDescent="0.2">
      <c r="A9512" s="6" t="s">
        <v>16167</v>
      </c>
      <c r="B9512" s="6" t="s">
        <v>29837</v>
      </c>
      <c r="C9512" s="6" t="s">
        <v>25536</v>
      </c>
      <c r="D9512" s="6" t="str">
        <f t="shared" si="148"/>
        <v>m2</v>
      </c>
    </row>
    <row r="9513" spans="1:4" x14ac:dyDescent="0.2">
      <c r="A9513" s="6" t="s">
        <v>8425</v>
      </c>
      <c r="B9513" s="6" t="s">
        <v>29838</v>
      </c>
      <c r="C9513" s="6" t="s">
        <v>25536</v>
      </c>
      <c r="D9513" s="6" t="str">
        <f t="shared" si="148"/>
        <v>m2</v>
      </c>
    </row>
    <row r="9514" spans="1:4" x14ac:dyDescent="0.2">
      <c r="A9514" s="6" t="s">
        <v>16168</v>
      </c>
      <c r="B9514" s="6" t="s">
        <v>29838</v>
      </c>
      <c r="C9514" s="6" t="s">
        <v>25536</v>
      </c>
      <c r="D9514" s="6" t="str">
        <f t="shared" si="148"/>
        <v>m2</v>
      </c>
    </row>
    <row r="9515" spans="1:4" x14ac:dyDescent="0.2">
      <c r="A9515" s="6" t="s">
        <v>8426</v>
      </c>
      <c r="B9515" s="6" t="s">
        <v>29839</v>
      </c>
      <c r="C9515" s="6" t="s">
        <v>25536</v>
      </c>
      <c r="D9515" s="6" t="str">
        <f t="shared" si="148"/>
        <v>m2</v>
      </c>
    </row>
    <row r="9516" spans="1:4" x14ac:dyDescent="0.2">
      <c r="A9516" s="6" t="s">
        <v>16169</v>
      </c>
      <c r="B9516" s="6" t="s">
        <v>29839</v>
      </c>
      <c r="C9516" s="6" t="s">
        <v>25536</v>
      </c>
      <c r="D9516" s="6" t="str">
        <f t="shared" si="148"/>
        <v>m2</v>
      </c>
    </row>
    <row r="9517" spans="1:4" x14ac:dyDescent="0.2">
      <c r="A9517" s="6" t="s">
        <v>8427</v>
      </c>
      <c r="B9517" s="6" t="s">
        <v>29840</v>
      </c>
      <c r="C9517" s="6" t="s">
        <v>25536</v>
      </c>
      <c r="D9517" s="6" t="str">
        <f t="shared" si="148"/>
        <v>m2</v>
      </c>
    </row>
    <row r="9518" spans="1:4" x14ac:dyDescent="0.2">
      <c r="A9518" s="6" t="s">
        <v>16170</v>
      </c>
      <c r="B9518" s="6" t="s">
        <v>29840</v>
      </c>
      <c r="C9518" s="6" t="s">
        <v>25536</v>
      </c>
      <c r="D9518" s="6" t="str">
        <f t="shared" si="148"/>
        <v>m2</v>
      </c>
    </row>
    <row r="9519" spans="1:4" x14ac:dyDescent="0.2">
      <c r="A9519" s="6" t="s">
        <v>8428</v>
      </c>
      <c r="B9519" s="6" t="s">
        <v>29841</v>
      </c>
      <c r="C9519" s="6" t="s">
        <v>25536</v>
      </c>
      <c r="D9519" s="6" t="str">
        <f t="shared" si="148"/>
        <v>m2</v>
      </c>
    </row>
    <row r="9520" spans="1:4" x14ac:dyDescent="0.2">
      <c r="A9520" s="6" t="s">
        <v>16171</v>
      </c>
      <c r="B9520" s="6" t="s">
        <v>29841</v>
      </c>
      <c r="C9520" s="6" t="s">
        <v>25536</v>
      </c>
      <c r="D9520" s="6" t="str">
        <f t="shared" si="148"/>
        <v>m2</v>
      </c>
    </row>
    <row r="9521" spans="1:4" x14ac:dyDescent="0.2">
      <c r="A9521" s="6" t="s">
        <v>8429</v>
      </c>
      <c r="B9521" s="6" t="s">
        <v>29842</v>
      </c>
      <c r="C9521" s="6" t="s">
        <v>25536</v>
      </c>
      <c r="D9521" s="6" t="str">
        <f t="shared" si="148"/>
        <v>m2</v>
      </c>
    </row>
    <row r="9522" spans="1:4" x14ac:dyDescent="0.2">
      <c r="A9522" s="6" t="s">
        <v>16172</v>
      </c>
      <c r="B9522" s="6" t="s">
        <v>29842</v>
      </c>
      <c r="C9522" s="6" t="s">
        <v>25536</v>
      </c>
      <c r="D9522" s="6" t="str">
        <f t="shared" si="148"/>
        <v>m2</v>
      </c>
    </row>
    <row r="9523" spans="1:4" x14ac:dyDescent="0.2">
      <c r="A9523" s="6" t="s">
        <v>8430</v>
      </c>
      <c r="B9523" s="6" t="s">
        <v>29843</v>
      </c>
      <c r="C9523" s="6" t="s">
        <v>25536</v>
      </c>
      <c r="D9523" s="6" t="str">
        <f t="shared" si="148"/>
        <v>m2</v>
      </c>
    </row>
    <row r="9524" spans="1:4" x14ac:dyDescent="0.2">
      <c r="A9524" s="6" t="s">
        <v>16173</v>
      </c>
      <c r="B9524" s="6" t="s">
        <v>29843</v>
      </c>
      <c r="C9524" s="6" t="s">
        <v>25536</v>
      </c>
      <c r="D9524" s="6" t="str">
        <f t="shared" si="148"/>
        <v>m2</v>
      </c>
    </row>
    <row r="9525" spans="1:4" x14ac:dyDescent="0.2">
      <c r="A9525" s="6" t="s">
        <v>8431</v>
      </c>
      <c r="B9525" s="6" t="s">
        <v>29844</v>
      </c>
      <c r="C9525" s="6" t="s">
        <v>25536</v>
      </c>
      <c r="D9525" s="6" t="str">
        <f t="shared" si="148"/>
        <v>m2</v>
      </c>
    </row>
    <row r="9526" spans="1:4" x14ac:dyDescent="0.2">
      <c r="A9526" s="6" t="s">
        <v>16174</v>
      </c>
      <c r="B9526" s="6" t="s">
        <v>29844</v>
      </c>
      <c r="C9526" s="6" t="s">
        <v>25536</v>
      </c>
      <c r="D9526" s="6" t="str">
        <f t="shared" si="148"/>
        <v>m2</v>
      </c>
    </row>
    <row r="9527" spans="1:4" x14ac:dyDescent="0.2">
      <c r="A9527" s="6" t="s">
        <v>8432</v>
      </c>
      <c r="B9527" s="6" t="s">
        <v>29845</v>
      </c>
      <c r="C9527" s="6" t="s">
        <v>25536</v>
      </c>
      <c r="D9527" s="6" t="str">
        <f t="shared" si="148"/>
        <v>m2</v>
      </c>
    </row>
    <row r="9528" spans="1:4" x14ac:dyDescent="0.2">
      <c r="A9528" s="6" t="s">
        <v>16175</v>
      </c>
      <c r="B9528" s="6" t="s">
        <v>29845</v>
      </c>
      <c r="C9528" s="6" t="s">
        <v>25536</v>
      </c>
      <c r="D9528" s="6" t="str">
        <f t="shared" si="148"/>
        <v>m2</v>
      </c>
    </row>
    <row r="9529" spans="1:4" x14ac:dyDescent="0.2">
      <c r="A9529" s="6" t="s">
        <v>8433</v>
      </c>
      <c r="B9529" s="6" t="s">
        <v>29846</v>
      </c>
      <c r="C9529" s="6" t="s">
        <v>25536</v>
      </c>
      <c r="D9529" s="6" t="str">
        <f t="shared" si="148"/>
        <v>m2</v>
      </c>
    </row>
    <row r="9530" spans="1:4" x14ac:dyDescent="0.2">
      <c r="A9530" s="6" t="s">
        <v>16176</v>
      </c>
      <c r="B9530" s="6" t="s">
        <v>29846</v>
      </c>
      <c r="C9530" s="6" t="s">
        <v>25536</v>
      </c>
      <c r="D9530" s="6" t="str">
        <f t="shared" si="148"/>
        <v>m2</v>
      </c>
    </row>
    <row r="9531" spans="1:4" x14ac:dyDescent="0.2">
      <c r="A9531" s="6" t="s">
        <v>8434</v>
      </c>
      <c r="B9531" s="6" t="s">
        <v>29847</v>
      </c>
      <c r="C9531" s="6" t="s">
        <v>25536</v>
      </c>
      <c r="D9531" s="6" t="str">
        <f t="shared" si="148"/>
        <v>m2</v>
      </c>
    </row>
    <row r="9532" spans="1:4" x14ac:dyDescent="0.2">
      <c r="A9532" s="6" t="s">
        <v>16177</v>
      </c>
      <c r="B9532" s="6" t="s">
        <v>29847</v>
      </c>
      <c r="C9532" s="6" t="s">
        <v>25536</v>
      </c>
      <c r="D9532" s="6" t="str">
        <f t="shared" si="148"/>
        <v>m2</v>
      </c>
    </row>
    <row r="9533" spans="1:4" x14ac:dyDescent="0.2">
      <c r="A9533" s="6" t="s">
        <v>8435</v>
      </c>
      <c r="B9533" s="6" t="s">
        <v>29848</v>
      </c>
      <c r="C9533" s="6" t="s">
        <v>25536</v>
      </c>
      <c r="D9533" s="6" t="str">
        <f t="shared" si="148"/>
        <v>m2</v>
      </c>
    </row>
    <row r="9534" spans="1:4" x14ac:dyDescent="0.2">
      <c r="A9534" s="6" t="s">
        <v>16178</v>
      </c>
      <c r="B9534" s="6" t="s">
        <v>29848</v>
      </c>
      <c r="C9534" s="6" t="s">
        <v>25536</v>
      </c>
      <c r="D9534" s="6" t="str">
        <f t="shared" si="148"/>
        <v>m2</v>
      </c>
    </row>
    <row r="9535" spans="1:4" x14ac:dyDescent="0.2">
      <c r="A9535" s="6" t="s">
        <v>8436</v>
      </c>
      <c r="B9535" s="6" t="s">
        <v>29849</v>
      </c>
      <c r="C9535" s="6" t="s">
        <v>25536</v>
      </c>
      <c r="D9535" s="6" t="str">
        <f t="shared" si="148"/>
        <v>m2</v>
      </c>
    </row>
    <row r="9536" spans="1:4" x14ac:dyDescent="0.2">
      <c r="A9536" s="6" t="s">
        <v>16179</v>
      </c>
      <c r="B9536" s="6" t="s">
        <v>29849</v>
      </c>
      <c r="C9536" s="6" t="s">
        <v>25536</v>
      </c>
      <c r="D9536" s="6" t="str">
        <f t="shared" si="148"/>
        <v>m2</v>
      </c>
    </row>
    <row r="9537" spans="1:4" x14ac:dyDescent="0.2">
      <c r="A9537" s="6" t="s">
        <v>8437</v>
      </c>
      <c r="B9537" s="6" t="s">
        <v>29850</v>
      </c>
      <c r="C9537" s="6" t="s">
        <v>21</v>
      </c>
      <c r="D9537" s="6" t="str">
        <f t="shared" si="148"/>
        <v>m</v>
      </c>
    </row>
    <row r="9538" spans="1:4" x14ac:dyDescent="0.2">
      <c r="A9538" s="6" t="s">
        <v>16180</v>
      </c>
      <c r="B9538" s="6" t="s">
        <v>29850</v>
      </c>
      <c r="C9538" s="6" t="s">
        <v>21</v>
      </c>
      <c r="D9538" s="6" t="str">
        <f t="shared" ref="D9538:D9601" si="149">LOWER(C9538)</f>
        <v>m</v>
      </c>
    </row>
    <row r="9539" spans="1:4" x14ac:dyDescent="0.2">
      <c r="A9539" s="6" t="s">
        <v>8438</v>
      </c>
      <c r="B9539" s="6" t="s">
        <v>29851</v>
      </c>
      <c r="C9539" s="6" t="s">
        <v>21</v>
      </c>
      <c r="D9539" s="6" t="str">
        <f t="shared" si="149"/>
        <v>m</v>
      </c>
    </row>
    <row r="9540" spans="1:4" x14ac:dyDescent="0.2">
      <c r="A9540" s="6" t="s">
        <v>16181</v>
      </c>
      <c r="B9540" s="6" t="s">
        <v>29851</v>
      </c>
      <c r="C9540" s="6" t="s">
        <v>21</v>
      </c>
      <c r="D9540" s="6" t="str">
        <f t="shared" si="149"/>
        <v>m</v>
      </c>
    </row>
    <row r="9541" spans="1:4" x14ac:dyDescent="0.2">
      <c r="A9541" s="6" t="s">
        <v>8439</v>
      </c>
      <c r="B9541" s="6" t="s">
        <v>29852</v>
      </c>
      <c r="C9541" s="6" t="s">
        <v>21</v>
      </c>
      <c r="D9541" s="6" t="str">
        <f t="shared" si="149"/>
        <v>m</v>
      </c>
    </row>
    <row r="9542" spans="1:4" x14ac:dyDescent="0.2">
      <c r="A9542" s="6" t="s">
        <v>16182</v>
      </c>
      <c r="B9542" s="6" t="s">
        <v>29852</v>
      </c>
      <c r="C9542" s="6" t="s">
        <v>21</v>
      </c>
      <c r="D9542" s="6" t="str">
        <f t="shared" si="149"/>
        <v>m</v>
      </c>
    </row>
    <row r="9543" spans="1:4" x14ac:dyDescent="0.2">
      <c r="A9543" s="6" t="s">
        <v>8440</v>
      </c>
      <c r="B9543" s="6" t="s">
        <v>29853</v>
      </c>
      <c r="C9543" s="6" t="s">
        <v>12</v>
      </c>
      <c r="D9543" s="6" t="str">
        <f t="shared" si="149"/>
        <v>un</v>
      </c>
    </row>
    <row r="9544" spans="1:4" x14ac:dyDescent="0.2">
      <c r="A9544" s="6" t="s">
        <v>16183</v>
      </c>
      <c r="B9544" s="6" t="s">
        <v>29853</v>
      </c>
      <c r="C9544" s="6" t="s">
        <v>12</v>
      </c>
      <c r="D9544" s="6" t="str">
        <f t="shared" si="149"/>
        <v>un</v>
      </c>
    </row>
    <row r="9545" spans="1:4" x14ac:dyDescent="0.2">
      <c r="A9545" s="6" t="s">
        <v>8441</v>
      </c>
      <c r="B9545" s="6" t="s">
        <v>29854</v>
      </c>
      <c r="C9545" s="6" t="s">
        <v>12</v>
      </c>
      <c r="D9545" s="6" t="str">
        <f t="shared" si="149"/>
        <v>un</v>
      </c>
    </row>
    <row r="9546" spans="1:4" x14ac:dyDescent="0.2">
      <c r="A9546" s="6" t="s">
        <v>16184</v>
      </c>
      <c r="B9546" s="6" t="s">
        <v>29854</v>
      </c>
      <c r="C9546" s="6" t="s">
        <v>12</v>
      </c>
      <c r="D9546" s="6" t="str">
        <f t="shared" si="149"/>
        <v>un</v>
      </c>
    </row>
    <row r="9547" spans="1:4" x14ac:dyDescent="0.2">
      <c r="A9547" s="6" t="s">
        <v>8442</v>
      </c>
      <c r="B9547" s="6" t="s">
        <v>29855</v>
      </c>
      <c r="C9547" s="6" t="s">
        <v>12</v>
      </c>
      <c r="D9547" s="6" t="str">
        <f t="shared" si="149"/>
        <v>un</v>
      </c>
    </row>
    <row r="9548" spans="1:4" x14ac:dyDescent="0.2">
      <c r="A9548" s="6" t="s">
        <v>16185</v>
      </c>
      <c r="B9548" s="6" t="s">
        <v>29855</v>
      </c>
      <c r="C9548" s="6" t="s">
        <v>12</v>
      </c>
      <c r="D9548" s="6" t="str">
        <f t="shared" si="149"/>
        <v>un</v>
      </c>
    </row>
    <row r="9549" spans="1:4" x14ac:dyDescent="0.2">
      <c r="A9549" s="6" t="s">
        <v>8443</v>
      </c>
      <c r="B9549" s="6" t="s">
        <v>29856</v>
      </c>
      <c r="C9549" s="6" t="s">
        <v>12</v>
      </c>
      <c r="D9549" s="6" t="str">
        <f t="shared" si="149"/>
        <v>un</v>
      </c>
    </row>
    <row r="9550" spans="1:4" x14ac:dyDescent="0.2">
      <c r="A9550" s="6" t="s">
        <v>16186</v>
      </c>
      <c r="B9550" s="6" t="s">
        <v>29856</v>
      </c>
      <c r="C9550" s="6" t="s">
        <v>12</v>
      </c>
      <c r="D9550" s="6" t="str">
        <f t="shared" si="149"/>
        <v>un</v>
      </c>
    </row>
    <row r="9551" spans="1:4" x14ac:dyDescent="0.2">
      <c r="A9551" s="6" t="s">
        <v>8444</v>
      </c>
      <c r="B9551" s="6" t="s">
        <v>29857</v>
      </c>
      <c r="C9551" s="6" t="s">
        <v>12</v>
      </c>
      <c r="D9551" s="6" t="str">
        <f t="shared" si="149"/>
        <v>un</v>
      </c>
    </row>
    <row r="9552" spans="1:4" x14ac:dyDescent="0.2">
      <c r="A9552" s="6" t="s">
        <v>16187</v>
      </c>
      <c r="B9552" s="6" t="s">
        <v>29857</v>
      </c>
      <c r="C9552" s="6" t="s">
        <v>12</v>
      </c>
      <c r="D9552" s="6" t="str">
        <f t="shared" si="149"/>
        <v>un</v>
      </c>
    </row>
    <row r="9553" spans="1:4" x14ac:dyDescent="0.2">
      <c r="A9553" s="6" t="s">
        <v>8445</v>
      </c>
      <c r="B9553" s="6" t="s">
        <v>29858</v>
      </c>
      <c r="C9553" s="6" t="s">
        <v>12</v>
      </c>
      <c r="D9553" s="6" t="str">
        <f t="shared" si="149"/>
        <v>un</v>
      </c>
    </row>
    <row r="9554" spans="1:4" x14ac:dyDescent="0.2">
      <c r="A9554" s="6" t="s">
        <v>16188</v>
      </c>
      <c r="B9554" s="6" t="s">
        <v>29858</v>
      </c>
      <c r="C9554" s="6" t="s">
        <v>12</v>
      </c>
      <c r="D9554" s="6" t="str">
        <f t="shared" si="149"/>
        <v>un</v>
      </c>
    </row>
    <row r="9555" spans="1:4" x14ac:dyDescent="0.2">
      <c r="A9555" s="6" t="s">
        <v>8446</v>
      </c>
      <c r="B9555" s="6" t="s">
        <v>29859</v>
      </c>
      <c r="C9555" s="6" t="s">
        <v>12</v>
      </c>
      <c r="D9555" s="6" t="str">
        <f t="shared" si="149"/>
        <v>un</v>
      </c>
    </row>
    <row r="9556" spans="1:4" x14ac:dyDescent="0.2">
      <c r="A9556" s="6" t="s">
        <v>16189</v>
      </c>
      <c r="B9556" s="6" t="s">
        <v>29859</v>
      </c>
      <c r="C9556" s="6" t="s">
        <v>12</v>
      </c>
      <c r="D9556" s="6" t="str">
        <f t="shared" si="149"/>
        <v>un</v>
      </c>
    </row>
    <row r="9557" spans="1:4" x14ac:dyDescent="0.2">
      <c r="A9557" s="6" t="s">
        <v>8447</v>
      </c>
      <c r="B9557" s="6" t="s">
        <v>29860</v>
      </c>
      <c r="C9557" s="6" t="s">
        <v>12</v>
      </c>
      <c r="D9557" s="6" t="str">
        <f t="shared" si="149"/>
        <v>un</v>
      </c>
    </row>
    <row r="9558" spans="1:4" x14ac:dyDescent="0.2">
      <c r="A9558" s="6" t="s">
        <v>16190</v>
      </c>
      <c r="B9558" s="6" t="s">
        <v>29860</v>
      </c>
      <c r="C9558" s="6" t="s">
        <v>12</v>
      </c>
      <c r="D9558" s="6" t="str">
        <f t="shared" si="149"/>
        <v>un</v>
      </c>
    </row>
    <row r="9559" spans="1:4" x14ac:dyDescent="0.2">
      <c r="A9559" s="6" t="s">
        <v>8448</v>
      </c>
      <c r="B9559" s="6" t="s">
        <v>29861</v>
      </c>
      <c r="C9559" s="6" t="s">
        <v>12</v>
      </c>
      <c r="D9559" s="6" t="str">
        <f t="shared" si="149"/>
        <v>un</v>
      </c>
    </row>
    <row r="9560" spans="1:4" x14ac:dyDescent="0.2">
      <c r="A9560" s="6" t="s">
        <v>16191</v>
      </c>
      <c r="B9560" s="6" t="s">
        <v>29861</v>
      </c>
      <c r="C9560" s="6" t="s">
        <v>12</v>
      </c>
      <c r="D9560" s="6" t="str">
        <f t="shared" si="149"/>
        <v>un</v>
      </c>
    </row>
    <row r="9561" spans="1:4" x14ac:dyDescent="0.2">
      <c r="A9561" s="6" t="s">
        <v>8449</v>
      </c>
      <c r="B9561" s="6" t="s">
        <v>29862</v>
      </c>
      <c r="C9561" s="6" t="s">
        <v>12</v>
      </c>
      <c r="D9561" s="6" t="str">
        <f t="shared" si="149"/>
        <v>un</v>
      </c>
    </row>
    <row r="9562" spans="1:4" x14ac:dyDescent="0.2">
      <c r="A9562" s="6" t="s">
        <v>16192</v>
      </c>
      <c r="B9562" s="6" t="s">
        <v>29862</v>
      </c>
      <c r="C9562" s="6" t="s">
        <v>12</v>
      </c>
      <c r="D9562" s="6" t="str">
        <f t="shared" si="149"/>
        <v>un</v>
      </c>
    </row>
    <row r="9563" spans="1:4" x14ac:dyDescent="0.2">
      <c r="A9563" s="6" t="s">
        <v>8450</v>
      </c>
      <c r="B9563" s="6" t="s">
        <v>29863</v>
      </c>
      <c r="C9563" s="6" t="s">
        <v>12</v>
      </c>
      <c r="D9563" s="6" t="str">
        <f t="shared" si="149"/>
        <v>un</v>
      </c>
    </row>
    <row r="9564" spans="1:4" x14ac:dyDescent="0.2">
      <c r="A9564" s="6" t="s">
        <v>16193</v>
      </c>
      <c r="B9564" s="6" t="s">
        <v>29863</v>
      </c>
      <c r="C9564" s="6" t="s">
        <v>12</v>
      </c>
      <c r="D9564" s="6" t="str">
        <f t="shared" si="149"/>
        <v>un</v>
      </c>
    </row>
    <row r="9565" spans="1:4" x14ac:dyDescent="0.2">
      <c r="A9565" s="6" t="s">
        <v>8451</v>
      </c>
      <c r="B9565" s="6" t="s">
        <v>29864</v>
      </c>
      <c r="C9565" s="6" t="s">
        <v>12</v>
      </c>
      <c r="D9565" s="6" t="str">
        <f t="shared" si="149"/>
        <v>un</v>
      </c>
    </row>
    <row r="9566" spans="1:4" x14ac:dyDescent="0.2">
      <c r="A9566" s="6" t="s">
        <v>16194</v>
      </c>
      <c r="B9566" s="6" t="s">
        <v>29864</v>
      </c>
      <c r="C9566" s="6" t="s">
        <v>12</v>
      </c>
      <c r="D9566" s="6" t="str">
        <f t="shared" si="149"/>
        <v>un</v>
      </c>
    </row>
    <row r="9567" spans="1:4" x14ac:dyDescent="0.2">
      <c r="A9567" s="6" t="s">
        <v>8452</v>
      </c>
      <c r="B9567" s="6" t="s">
        <v>29865</v>
      </c>
      <c r="C9567" s="6" t="s">
        <v>12</v>
      </c>
      <c r="D9567" s="6" t="str">
        <f t="shared" si="149"/>
        <v>un</v>
      </c>
    </row>
    <row r="9568" spans="1:4" x14ac:dyDescent="0.2">
      <c r="A9568" s="6" t="s">
        <v>16195</v>
      </c>
      <c r="B9568" s="6" t="s">
        <v>29865</v>
      </c>
      <c r="C9568" s="6" t="s">
        <v>12</v>
      </c>
      <c r="D9568" s="6" t="str">
        <f t="shared" si="149"/>
        <v>un</v>
      </c>
    </row>
    <row r="9569" spans="1:4" x14ac:dyDescent="0.2">
      <c r="A9569" s="6" t="s">
        <v>8453</v>
      </c>
      <c r="B9569" s="6" t="s">
        <v>29866</v>
      </c>
      <c r="C9569" s="6" t="s">
        <v>12</v>
      </c>
      <c r="D9569" s="6" t="str">
        <f t="shared" si="149"/>
        <v>un</v>
      </c>
    </row>
    <row r="9570" spans="1:4" x14ac:dyDescent="0.2">
      <c r="A9570" s="6" t="s">
        <v>16196</v>
      </c>
      <c r="B9570" s="6" t="s">
        <v>29866</v>
      </c>
      <c r="C9570" s="6" t="s">
        <v>12</v>
      </c>
      <c r="D9570" s="6" t="str">
        <f t="shared" si="149"/>
        <v>un</v>
      </c>
    </row>
    <row r="9571" spans="1:4" x14ac:dyDescent="0.2">
      <c r="A9571" s="6" t="s">
        <v>8454</v>
      </c>
      <c r="B9571" s="6" t="s">
        <v>29867</v>
      </c>
      <c r="C9571" s="6" t="s">
        <v>12</v>
      </c>
      <c r="D9571" s="6" t="str">
        <f t="shared" si="149"/>
        <v>un</v>
      </c>
    </row>
    <row r="9572" spans="1:4" x14ac:dyDescent="0.2">
      <c r="A9572" s="6" t="s">
        <v>16197</v>
      </c>
      <c r="B9572" s="6" t="s">
        <v>29867</v>
      </c>
      <c r="C9572" s="6" t="s">
        <v>12</v>
      </c>
      <c r="D9572" s="6" t="str">
        <f t="shared" si="149"/>
        <v>un</v>
      </c>
    </row>
    <row r="9573" spans="1:4" x14ac:dyDescent="0.2">
      <c r="A9573" s="6" t="s">
        <v>8455</v>
      </c>
      <c r="B9573" s="6" t="s">
        <v>29868</v>
      </c>
      <c r="C9573" s="6" t="s">
        <v>12</v>
      </c>
      <c r="D9573" s="6" t="str">
        <f t="shared" si="149"/>
        <v>un</v>
      </c>
    </row>
    <row r="9574" spans="1:4" x14ac:dyDescent="0.2">
      <c r="A9574" s="6" t="s">
        <v>16198</v>
      </c>
      <c r="B9574" s="6" t="s">
        <v>29868</v>
      </c>
      <c r="C9574" s="6" t="s">
        <v>12</v>
      </c>
      <c r="D9574" s="6" t="str">
        <f t="shared" si="149"/>
        <v>un</v>
      </c>
    </row>
    <row r="9575" spans="1:4" x14ac:dyDescent="0.2">
      <c r="A9575" s="6" t="s">
        <v>8456</v>
      </c>
      <c r="B9575" s="6" t="s">
        <v>29869</v>
      </c>
      <c r="C9575" s="6" t="s">
        <v>12</v>
      </c>
      <c r="D9575" s="6" t="str">
        <f t="shared" si="149"/>
        <v>un</v>
      </c>
    </row>
    <row r="9576" spans="1:4" x14ac:dyDescent="0.2">
      <c r="A9576" s="6" t="s">
        <v>16199</v>
      </c>
      <c r="B9576" s="6" t="s">
        <v>29869</v>
      </c>
      <c r="C9576" s="6" t="s">
        <v>12</v>
      </c>
      <c r="D9576" s="6" t="str">
        <f t="shared" si="149"/>
        <v>un</v>
      </c>
    </row>
    <row r="9577" spans="1:4" x14ac:dyDescent="0.2">
      <c r="A9577" s="6" t="s">
        <v>8457</v>
      </c>
      <c r="B9577" s="6" t="s">
        <v>29870</v>
      </c>
      <c r="C9577" s="6" t="s">
        <v>12</v>
      </c>
      <c r="D9577" s="6" t="str">
        <f t="shared" si="149"/>
        <v>un</v>
      </c>
    </row>
    <row r="9578" spans="1:4" x14ac:dyDescent="0.2">
      <c r="A9578" s="6" t="s">
        <v>16200</v>
      </c>
      <c r="B9578" s="6" t="s">
        <v>29870</v>
      </c>
      <c r="C9578" s="6" t="s">
        <v>12</v>
      </c>
      <c r="D9578" s="6" t="str">
        <f t="shared" si="149"/>
        <v>un</v>
      </c>
    </row>
    <row r="9579" spans="1:4" x14ac:dyDescent="0.2">
      <c r="A9579" s="6" t="s">
        <v>8458</v>
      </c>
      <c r="B9579" s="6" t="s">
        <v>29871</v>
      </c>
      <c r="C9579" s="6" t="s">
        <v>12</v>
      </c>
      <c r="D9579" s="6" t="str">
        <f t="shared" si="149"/>
        <v>un</v>
      </c>
    </row>
    <row r="9580" spans="1:4" x14ac:dyDescent="0.2">
      <c r="A9580" s="6" t="s">
        <v>16201</v>
      </c>
      <c r="B9580" s="6" t="s">
        <v>29871</v>
      </c>
      <c r="C9580" s="6" t="s">
        <v>12</v>
      </c>
      <c r="D9580" s="6" t="str">
        <f t="shared" si="149"/>
        <v>un</v>
      </c>
    </row>
    <row r="9581" spans="1:4" x14ac:dyDescent="0.2">
      <c r="A9581" s="6" t="s">
        <v>8459</v>
      </c>
      <c r="B9581" s="6" t="s">
        <v>29872</v>
      </c>
      <c r="C9581" s="6" t="s">
        <v>12</v>
      </c>
      <c r="D9581" s="6" t="str">
        <f t="shared" si="149"/>
        <v>un</v>
      </c>
    </row>
    <row r="9582" spans="1:4" x14ac:dyDescent="0.2">
      <c r="A9582" s="6" t="s">
        <v>16202</v>
      </c>
      <c r="B9582" s="6" t="s">
        <v>29872</v>
      </c>
      <c r="C9582" s="6" t="s">
        <v>12</v>
      </c>
      <c r="D9582" s="6" t="str">
        <f t="shared" si="149"/>
        <v>un</v>
      </c>
    </row>
    <row r="9583" spans="1:4" x14ac:dyDescent="0.2">
      <c r="A9583" s="6" t="s">
        <v>8460</v>
      </c>
      <c r="B9583" s="6" t="s">
        <v>29873</v>
      </c>
      <c r="C9583" s="6" t="s">
        <v>12</v>
      </c>
      <c r="D9583" s="6" t="str">
        <f t="shared" si="149"/>
        <v>un</v>
      </c>
    </row>
    <row r="9584" spans="1:4" x14ac:dyDescent="0.2">
      <c r="A9584" s="6" t="s">
        <v>16203</v>
      </c>
      <c r="B9584" s="6" t="s">
        <v>29873</v>
      </c>
      <c r="C9584" s="6" t="s">
        <v>12</v>
      </c>
      <c r="D9584" s="6" t="str">
        <f t="shared" si="149"/>
        <v>un</v>
      </c>
    </row>
    <row r="9585" spans="1:4" x14ac:dyDescent="0.2">
      <c r="A9585" s="6" t="s">
        <v>8461</v>
      </c>
      <c r="B9585" s="6" t="s">
        <v>29874</v>
      </c>
      <c r="C9585" s="6" t="s">
        <v>12</v>
      </c>
      <c r="D9585" s="6" t="str">
        <f t="shared" si="149"/>
        <v>un</v>
      </c>
    </row>
    <row r="9586" spans="1:4" x14ac:dyDescent="0.2">
      <c r="A9586" s="6" t="s">
        <v>16204</v>
      </c>
      <c r="B9586" s="6" t="s">
        <v>29874</v>
      </c>
      <c r="C9586" s="6" t="s">
        <v>12</v>
      </c>
      <c r="D9586" s="6" t="str">
        <f t="shared" si="149"/>
        <v>un</v>
      </c>
    </row>
    <row r="9587" spans="1:4" x14ac:dyDescent="0.2">
      <c r="A9587" s="6" t="s">
        <v>2702</v>
      </c>
      <c r="B9587" s="6" t="s">
        <v>29875</v>
      </c>
      <c r="C9587" s="6" t="s">
        <v>21</v>
      </c>
      <c r="D9587" s="6" t="str">
        <f t="shared" si="149"/>
        <v>m</v>
      </c>
    </row>
    <row r="9588" spans="1:4" x14ac:dyDescent="0.2">
      <c r="A9588" s="6" t="s">
        <v>16205</v>
      </c>
      <c r="B9588" s="6" t="s">
        <v>29875</v>
      </c>
      <c r="C9588" s="6" t="s">
        <v>21</v>
      </c>
      <c r="D9588" s="6" t="str">
        <f t="shared" si="149"/>
        <v>m</v>
      </c>
    </row>
    <row r="9589" spans="1:4" x14ac:dyDescent="0.2">
      <c r="A9589" s="6" t="s">
        <v>2703</v>
      </c>
      <c r="B9589" s="6" t="s">
        <v>29876</v>
      </c>
      <c r="C9589" s="6" t="s">
        <v>21</v>
      </c>
      <c r="D9589" s="6" t="str">
        <f t="shared" si="149"/>
        <v>m</v>
      </c>
    </row>
    <row r="9590" spans="1:4" x14ac:dyDescent="0.2">
      <c r="A9590" s="6" t="s">
        <v>16206</v>
      </c>
      <c r="B9590" s="6" t="s">
        <v>29876</v>
      </c>
      <c r="C9590" s="6" t="s">
        <v>21</v>
      </c>
      <c r="D9590" s="6" t="str">
        <f t="shared" si="149"/>
        <v>m</v>
      </c>
    </row>
    <row r="9591" spans="1:4" x14ac:dyDescent="0.2">
      <c r="A9591" s="6" t="s">
        <v>2704</v>
      </c>
      <c r="B9591" s="6" t="s">
        <v>29877</v>
      </c>
      <c r="C9591" s="6" t="s">
        <v>25536</v>
      </c>
      <c r="D9591" s="6" t="str">
        <f t="shared" si="149"/>
        <v>m2</v>
      </c>
    </row>
    <row r="9592" spans="1:4" x14ac:dyDescent="0.2">
      <c r="A9592" s="6" t="s">
        <v>16207</v>
      </c>
      <c r="B9592" s="6" t="s">
        <v>29877</v>
      </c>
      <c r="C9592" s="6" t="s">
        <v>25536</v>
      </c>
      <c r="D9592" s="6" t="str">
        <f t="shared" si="149"/>
        <v>m2</v>
      </c>
    </row>
    <row r="9593" spans="1:4" x14ac:dyDescent="0.2">
      <c r="A9593" s="6" t="s">
        <v>2705</v>
      </c>
      <c r="B9593" s="6" t="s">
        <v>29878</v>
      </c>
      <c r="C9593" s="6" t="s">
        <v>25536</v>
      </c>
      <c r="D9593" s="6" t="str">
        <f t="shared" si="149"/>
        <v>m2</v>
      </c>
    </row>
    <row r="9594" spans="1:4" x14ac:dyDescent="0.2">
      <c r="A9594" s="6" t="s">
        <v>16208</v>
      </c>
      <c r="B9594" s="6" t="s">
        <v>29878</v>
      </c>
      <c r="C9594" s="6" t="s">
        <v>25536</v>
      </c>
      <c r="D9594" s="6" t="str">
        <f t="shared" si="149"/>
        <v>m2</v>
      </c>
    </row>
    <row r="9595" spans="1:4" x14ac:dyDescent="0.2">
      <c r="A9595" s="6" t="s">
        <v>2706</v>
      </c>
      <c r="B9595" s="6" t="s">
        <v>29879</v>
      </c>
      <c r="C9595" s="6" t="s">
        <v>25536</v>
      </c>
      <c r="D9595" s="6" t="str">
        <f t="shared" si="149"/>
        <v>m2</v>
      </c>
    </row>
    <row r="9596" spans="1:4" x14ac:dyDescent="0.2">
      <c r="A9596" s="6" t="s">
        <v>16209</v>
      </c>
      <c r="B9596" s="6" t="s">
        <v>29879</v>
      </c>
      <c r="C9596" s="6" t="s">
        <v>25536</v>
      </c>
      <c r="D9596" s="6" t="str">
        <f t="shared" si="149"/>
        <v>m2</v>
      </c>
    </row>
    <row r="9597" spans="1:4" x14ac:dyDescent="0.2">
      <c r="A9597" s="6" t="s">
        <v>2707</v>
      </c>
      <c r="B9597" s="6" t="s">
        <v>29880</v>
      </c>
      <c r="C9597" s="6" t="s">
        <v>25536</v>
      </c>
      <c r="D9597" s="6" t="str">
        <f t="shared" si="149"/>
        <v>m2</v>
      </c>
    </row>
    <row r="9598" spans="1:4" x14ac:dyDescent="0.2">
      <c r="A9598" s="6" t="s">
        <v>16210</v>
      </c>
      <c r="B9598" s="6" t="s">
        <v>29880</v>
      </c>
      <c r="C9598" s="6" t="s">
        <v>25536</v>
      </c>
      <c r="D9598" s="6" t="str">
        <f t="shared" si="149"/>
        <v>m2</v>
      </c>
    </row>
    <row r="9599" spans="1:4" x14ac:dyDescent="0.2">
      <c r="A9599" s="6" t="s">
        <v>2708</v>
      </c>
      <c r="B9599" s="6" t="s">
        <v>29881</v>
      </c>
      <c r="C9599" s="6" t="s">
        <v>25536</v>
      </c>
      <c r="D9599" s="6" t="str">
        <f t="shared" si="149"/>
        <v>m2</v>
      </c>
    </row>
    <row r="9600" spans="1:4" x14ac:dyDescent="0.2">
      <c r="A9600" s="6" t="s">
        <v>16211</v>
      </c>
      <c r="B9600" s="6" t="s">
        <v>29881</v>
      </c>
      <c r="C9600" s="6" t="s">
        <v>25536</v>
      </c>
      <c r="D9600" s="6" t="str">
        <f t="shared" si="149"/>
        <v>m2</v>
      </c>
    </row>
    <row r="9601" spans="1:4" x14ac:dyDescent="0.2">
      <c r="A9601" s="6" t="s">
        <v>8462</v>
      </c>
      <c r="B9601" s="6" t="s">
        <v>29882</v>
      </c>
      <c r="C9601" s="6" t="s">
        <v>25536</v>
      </c>
      <c r="D9601" s="6" t="str">
        <f t="shared" si="149"/>
        <v>m2</v>
      </c>
    </row>
    <row r="9602" spans="1:4" x14ac:dyDescent="0.2">
      <c r="A9602" s="6" t="s">
        <v>16212</v>
      </c>
      <c r="B9602" s="6" t="s">
        <v>29882</v>
      </c>
      <c r="C9602" s="6" t="s">
        <v>25536</v>
      </c>
      <c r="D9602" s="6" t="str">
        <f t="shared" ref="D9602:D9665" si="150">LOWER(C9602)</f>
        <v>m2</v>
      </c>
    </row>
    <row r="9603" spans="1:4" x14ac:dyDescent="0.2">
      <c r="A9603" s="6" t="s">
        <v>2709</v>
      </c>
      <c r="B9603" s="6" t="s">
        <v>29883</v>
      </c>
      <c r="C9603" s="6" t="s">
        <v>21</v>
      </c>
      <c r="D9603" s="6" t="str">
        <f t="shared" si="150"/>
        <v>m</v>
      </c>
    </row>
    <row r="9604" spans="1:4" x14ac:dyDescent="0.2">
      <c r="A9604" s="6" t="s">
        <v>16213</v>
      </c>
      <c r="B9604" s="6" t="s">
        <v>29883</v>
      </c>
      <c r="C9604" s="6" t="s">
        <v>21</v>
      </c>
      <c r="D9604" s="6" t="str">
        <f t="shared" si="150"/>
        <v>m</v>
      </c>
    </row>
    <row r="9605" spans="1:4" x14ac:dyDescent="0.2">
      <c r="A9605" s="6" t="s">
        <v>8463</v>
      </c>
      <c r="B9605" s="6" t="s">
        <v>29884</v>
      </c>
      <c r="C9605" s="6" t="s">
        <v>12</v>
      </c>
      <c r="D9605" s="6" t="str">
        <f t="shared" si="150"/>
        <v>un</v>
      </c>
    </row>
    <row r="9606" spans="1:4" x14ac:dyDescent="0.2">
      <c r="A9606" s="6" t="s">
        <v>16214</v>
      </c>
      <c r="B9606" s="6" t="s">
        <v>29884</v>
      </c>
      <c r="C9606" s="6" t="s">
        <v>12</v>
      </c>
      <c r="D9606" s="6" t="str">
        <f t="shared" si="150"/>
        <v>un</v>
      </c>
    </row>
    <row r="9607" spans="1:4" x14ac:dyDescent="0.2">
      <c r="A9607" s="6" t="s">
        <v>8464</v>
      </c>
      <c r="B9607" s="6" t="s">
        <v>29885</v>
      </c>
      <c r="C9607" s="6" t="s">
        <v>12</v>
      </c>
      <c r="D9607" s="6" t="str">
        <f t="shared" si="150"/>
        <v>un</v>
      </c>
    </row>
    <row r="9608" spans="1:4" x14ac:dyDescent="0.2">
      <c r="A9608" s="6" t="s">
        <v>16215</v>
      </c>
      <c r="B9608" s="6" t="s">
        <v>29885</v>
      </c>
      <c r="C9608" s="6" t="s">
        <v>12</v>
      </c>
      <c r="D9608" s="6" t="str">
        <f t="shared" si="150"/>
        <v>un</v>
      </c>
    </row>
    <row r="9609" spans="1:4" x14ac:dyDescent="0.2">
      <c r="A9609" s="6" t="s">
        <v>8465</v>
      </c>
      <c r="B9609" s="6" t="s">
        <v>29886</v>
      </c>
      <c r="C9609" s="6" t="s">
        <v>891</v>
      </c>
      <c r="D9609" s="6" t="str">
        <f t="shared" si="150"/>
        <v>kg</v>
      </c>
    </row>
    <row r="9610" spans="1:4" x14ac:dyDescent="0.2">
      <c r="A9610" s="6" t="s">
        <v>16216</v>
      </c>
      <c r="B9610" s="6" t="s">
        <v>29886</v>
      </c>
      <c r="C9610" s="6" t="s">
        <v>891</v>
      </c>
      <c r="D9610" s="6" t="str">
        <f t="shared" si="150"/>
        <v>kg</v>
      </c>
    </row>
    <row r="9611" spans="1:4" x14ac:dyDescent="0.2">
      <c r="A9611" s="6" t="s">
        <v>8466</v>
      </c>
      <c r="B9611" s="6" t="s">
        <v>29887</v>
      </c>
      <c r="C9611" s="6" t="s">
        <v>12</v>
      </c>
      <c r="D9611" s="6" t="str">
        <f t="shared" si="150"/>
        <v>un</v>
      </c>
    </row>
    <row r="9612" spans="1:4" x14ac:dyDescent="0.2">
      <c r="A9612" s="6" t="s">
        <v>16217</v>
      </c>
      <c r="B9612" s="6" t="s">
        <v>29887</v>
      </c>
      <c r="C9612" s="6" t="s">
        <v>12</v>
      </c>
      <c r="D9612" s="6" t="str">
        <f t="shared" si="150"/>
        <v>un</v>
      </c>
    </row>
    <row r="9613" spans="1:4" x14ac:dyDescent="0.2">
      <c r="A9613" s="6" t="s">
        <v>8467</v>
      </c>
      <c r="B9613" s="6" t="s">
        <v>29888</v>
      </c>
      <c r="C9613" s="6" t="s">
        <v>12</v>
      </c>
      <c r="D9613" s="6" t="str">
        <f t="shared" si="150"/>
        <v>un</v>
      </c>
    </row>
    <row r="9614" spans="1:4" x14ac:dyDescent="0.2">
      <c r="A9614" s="6" t="s">
        <v>16218</v>
      </c>
      <c r="B9614" s="6" t="s">
        <v>29888</v>
      </c>
      <c r="C9614" s="6" t="s">
        <v>12</v>
      </c>
      <c r="D9614" s="6" t="str">
        <f t="shared" si="150"/>
        <v>un</v>
      </c>
    </row>
    <row r="9615" spans="1:4" x14ac:dyDescent="0.2">
      <c r="A9615" s="6" t="s">
        <v>8468</v>
      </c>
      <c r="B9615" s="6" t="s">
        <v>29889</v>
      </c>
      <c r="C9615" s="6" t="s">
        <v>12</v>
      </c>
      <c r="D9615" s="6" t="str">
        <f t="shared" si="150"/>
        <v>un</v>
      </c>
    </row>
    <row r="9616" spans="1:4" x14ac:dyDescent="0.2">
      <c r="A9616" s="6" t="s">
        <v>16219</v>
      </c>
      <c r="B9616" s="6" t="s">
        <v>29889</v>
      </c>
      <c r="C9616" s="6" t="s">
        <v>12</v>
      </c>
      <c r="D9616" s="6" t="str">
        <f t="shared" si="150"/>
        <v>un</v>
      </c>
    </row>
    <row r="9617" spans="1:4" x14ac:dyDescent="0.2">
      <c r="A9617" s="6" t="s">
        <v>8469</v>
      </c>
      <c r="B9617" s="6" t="s">
        <v>29890</v>
      </c>
      <c r="C9617" s="6" t="s">
        <v>12</v>
      </c>
      <c r="D9617" s="6" t="str">
        <f t="shared" si="150"/>
        <v>un</v>
      </c>
    </row>
    <row r="9618" spans="1:4" x14ac:dyDescent="0.2">
      <c r="A9618" s="6" t="s">
        <v>16220</v>
      </c>
      <c r="B9618" s="6" t="s">
        <v>29890</v>
      </c>
      <c r="C9618" s="6" t="s">
        <v>12</v>
      </c>
      <c r="D9618" s="6" t="str">
        <f t="shared" si="150"/>
        <v>un</v>
      </c>
    </row>
    <row r="9619" spans="1:4" x14ac:dyDescent="0.2">
      <c r="A9619" s="6" t="s">
        <v>8470</v>
      </c>
      <c r="B9619" s="6" t="s">
        <v>29891</v>
      </c>
      <c r="C9619" s="6" t="s">
        <v>12</v>
      </c>
      <c r="D9619" s="6" t="str">
        <f t="shared" si="150"/>
        <v>un</v>
      </c>
    </row>
    <row r="9620" spans="1:4" x14ac:dyDescent="0.2">
      <c r="A9620" s="6" t="s">
        <v>16221</v>
      </c>
      <c r="B9620" s="6" t="s">
        <v>29891</v>
      </c>
      <c r="C9620" s="6" t="s">
        <v>12</v>
      </c>
      <c r="D9620" s="6" t="str">
        <f t="shared" si="150"/>
        <v>un</v>
      </c>
    </row>
    <row r="9621" spans="1:4" x14ac:dyDescent="0.2">
      <c r="A9621" s="6" t="s">
        <v>2710</v>
      </c>
      <c r="B9621" s="6" t="s">
        <v>29892</v>
      </c>
      <c r="C9621" s="6" t="s">
        <v>21</v>
      </c>
      <c r="D9621" s="6" t="str">
        <f t="shared" si="150"/>
        <v>m</v>
      </c>
    </row>
    <row r="9622" spans="1:4" x14ac:dyDescent="0.2">
      <c r="A9622" s="6" t="s">
        <v>16222</v>
      </c>
      <c r="B9622" s="6" t="s">
        <v>29892</v>
      </c>
      <c r="C9622" s="6" t="s">
        <v>21</v>
      </c>
      <c r="D9622" s="6" t="str">
        <f t="shared" si="150"/>
        <v>m</v>
      </c>
    </row>
    <row r="9623" spans="1:4" x14ac:dyDescent="0.2">
      <c r="A9623" s="6" t="s">
        <v>8471</v>
      </c>
      <c r="B9623" s="6" t="s">
        <v>29893</v>
      </c>
      <c r="C9623" s="6" t="s">
        <v>25323</v>
      </c>
      <c r="D9623" s="6" t="str">
        <f t="shared" si="150"/>
        <v>m3</v>
      </c>
    </row>
    <row r="9624" spans="1:4" x14ac:dyDescent="0.2">
      <c r="A9624" s="6" t="s">
        <v>16223</v>
      </c>
      <c r="B9624" s="6" t="s">
        <v>29893</v>
      </c>
      <c r="C9624" s="6" t="s">
        <v>25323</v>
      </c>
      <c r="D9624" s="6" t="str">
        <f t="shared" si="150"/>
        <v>m3</v>
      </c>
    </row>
    <row r="9625" spans="1:4" x14ac:dyDescent="0.2">
      <c r="A9625" s="6" t="s">
        <v>8472</v>
      </c>
      <c r="B9625" s="6" t="s">
        <v>29894</v>
      </c>
      <c r="C9625" s="6" t="s">
        <v>25323</v>
      </c>
      <c r="D9625" s="6" t="str">
        <f t="shared" si="150"/>
        <v>m3</v>
      </c>
    </row>
    <row r="9626" spans="1:4" x14ac:dyDescent="0.2">
      <c r="A9626" s="6" t="s">
        <v>16224</v>
      </c>
      <c r="B9626" s="6" t="s">
        <v>29894</v>
      </c>
      <c r="C9626" s="6" t="s">
        <v>25323</v>
      </c>
      <c r="D9626" s="6" t="str">
        <f t="shared" si="150"/>
        <v>m3</v>
      </c>
    </row>
    <row r="9627" spans="1:4" x14ac:dyDescent="0.2">
      <c r="A9627" s="6" t="s">
        <v>2711</v>
      </c>
      <c r="B9627" s="6" t="s">
        <v>29895</v>
      </c>
      <c r="C9627" s="6" t="s">
        <v>21</v>
      </c>
      <c r="D9627" s="6" t="str">
        <f t="shared" si="150"/>
        <v>m</v>
      </c>
    </row>
    <row r="9628" spans="1:4" x14ac:dyDescent="0.2">
      <c r="A9628" s="6" t="s">
        <v>16225</v>
      </c>
      <c r="B9628" s="6" t="s">
        <v>29895</v>
      </c>
      <c r="C9628" s="6" t="s">
        <v>21</v>
      </c>
      <c r="D9628" s="6" t="str">
        <f t="shared" si="150"/>
        <v>m</v>
      </c>
    </row>
    <row r="9629" spans="1:4" x14ac:dyDescent="0.2">
      <c r="A9629" s="6" t="s">
        <v>2712</v>
      </c>
      <c r="B9629" s="6" t="s">
        <v>29896</v>
      </c>
      <c r="C9629" s="6" t="s">
        <v>21</v>
      </c>
      <c r="D9629" s="6" t="str">
        <f t="shared" si="150"/>
        <v>m</v>
      </c>
    </row>
    <row r="9630" spans="1:4" x14ac:dyDescent="0.2">
      <c r="A9630" s="6" t="s">
        <v>16226</v>
      </c>
      <c r="B9630" s="6" t="s">
        <v>29896</v>
      </c>
      <c r="C9630" s="6" t="s">
        <v>21</v>
      </c>
      <c r="D9630" s="6" t="str">
        <f t="shared" si="150"/>
        <v>m</v>
      </c>
    </row>
    <row r="9631" spans="1:4" x14ac:dyDescent="0.2">
      <c r="A9631" s="6" t="s">
        <v>2713</v>
      </c>
      <c r="B9631" s="6" t="s">
        <v>29897</v>
      </c>
      <c r="C9631" s="6" t="s">
        <v>21</v>
      </c>
      <c r="D9631" s="6" t="str">
        <f t="shared" si="150"/>
        <v>m</v>
      </c>
    </row>
    <row r="9632" spans="1:4" x14ac:dyDescent="0.2">
      <c r="A9632" s="6" t="s">
        <v>16227</v>
      </c>
      <c r="B9632" s="6" t="s">
        <v>29897</v>
      </c>
      <c r="C9632" s="6" t="s">
        <v>21</v>
      </c>
      <c r="D9632" s="6" t="str">
        <f t="shared" si="150"/>
        <v>m</v>
      </c>
    </row>
    <row r="9633" spans="1:4" x14ac:dyDescent="0.2">
      <c r="A9633" s="6" t="s">
        <v>2714</v>
      </c>
      <c r="B9633" s="6" t="s">
        <v>29898</v>
      </c>
      <c r="C9633" s="6" t="s">
        <v>21</v>
      </c>
      <c r="D9633" s="6" t="str">
        <f t="shared" si="150"/>
        <v>m</v>
      </c>
    </row>
    <row r="9634" spans="1:4" x14ac:dyDescent="0.2">
      <c r="A9634" s="6" t="s">
        <v>16228</v>
      </c>
      <c r="B9634" s="6" t="s">
        <v>29898</v>
      </c>
      <c r="C9634" s="6" t="s">
        <v>21</v>
      </c>
      <c r="D9634" s="6" t="str">
        <f t="shared" si="150"/>
        <v>m</v>
      </c>
    </row>
    <row r="9635" spans="1:4" x14ac:dyDescent="0.2">
      <c r="A9635" s="6" t="s">
        <v>2715</v>
      </c>
      <c r="B9635" s="6" t="s">
        <v>29899</v>
      </c>
      <c r="C9635" s="6" t="s">
        <v>21</v>
      </c>
      <c r="D9635" s="6" t="str">
        <f t="shared" si="150"/>
        <v>m</v>
      </c>
    </row>
    <row r="9636" spans="1:4" x14ac:dyDescent="0.2">
      <c r="A9636" s="6" t="s">
        <v>16229</v>
      </c>
      <c r="B9636" s="6" t="s">
        <v>29899</v>
      </c>
      <c r="C9636" s="6" t="s">
        <v>21</v>
      </c>
      <c r="D9636" s="6" t="str">
        <f t="shared" si="150"/>
        <v>m</v>
      </c>
    </row>
    <row r="9637" spans="1:4" x14ac:dyDescent="0.2">
      <c r="A9637" s="6" t="s">
        <v>2716</v>
      </c>
      <c r="B9637" s="6" t="s">
        <v>29900</v>
      </c>
      <c r="C9637" s="6" t="s">
        <v>21</v>
      </c>
      <c r="D9637" s="6" t="str">
        <f t="shared" si="150"/>
        <v>m</v>
      </c>
    </row>
    <row r="9638" spans="1:4" x14ac:dyDescent="0.2">
      <c r="A9638" s="6" t="s">
        <v>16230</v>
      </c>
      <c r="B9638" s="6" t="s">
        <v>29900</v>
      </c>
      <c r="C9638" s="6" t="s">
        <v>21</v>
      </c>
      <c r="D9638" s="6" t="str">
        <f t="shared" si="150"/>
        <v>m</v>
      </c>
    </row>
    <row r="9639" spans="1:4" x14ac:dyDescent="0.2">
      <c r="A9639" s="6" t="s">
        <v>2717</v>
      </c>
      <c r="B9639" s="6" t="s">
        <v>29901</v>
      </c>
      <c r="C9639" s="6" t="s">
        <v>21</v>
      </c>
      <c r="D9639" s="6" t="str">
        <f t="shared" si="150"/>
        <v>m</v>
      </c>
    </row>
    <row r="9640" spans="1:4" x14ac:dyDescent="0.2">
      <c r="A9640" s="6" t="s">
        <v>16231</v>
      </c>
      <c r="B9640" s="6" t="s">
        <v>29901</v>
      </c>
      <c r="C9640" s="6" t="s">
        <v>21</v>
      </c>
      <c r="D9640" s="6" t="str">
        <f t="shared" si="150"/>
        <v>m</v>
      </c>
    </row>
    <row r="9641" spans="1:4" x14ac:dyDescent="0.2">
      <c r="A9641" s="6" t="s">
        <v>2718</v>
      </c>
      <c r="B9641" s="6" t="s">
        <v>29902</v>
      </c>
      <c r="C9641" s="6" t="s">
        <v>21</v>
      </c>
      <c r="D9641" s="6" t="str">
        <f t="shared" si="150"/>
        <v>m</v>
      </c>
    </row>
    <row r="9642" spans="1:4" x14ac:dyDescent="0.2">
      <c r="A9642" s="6" t="s">
        <v>16232</v>
      </c>
      <c r="B9642" s="6" t="s">
        <v>29902</v>
      </c>
      <c r="C9642" s="6" t="s">
        <v>21</v>
      </c>
      <c r="D9642" s="6" t="str">
        <f t="shared" si="150"/>
        <v>m</v>
      </c>
    </row>
    <row r="9643" spans="1:4" x14ac:dyDescent="0.2">
      <c r="A9643" s="6" t="s">
        <v>2719</v>
      </c>
      <c r="B9643" s="6" t="s">
        <v>29903</v>
      </c>
      <c r="C9643" s="6" t="s">
        <v>21</v>
      </c>
      <c r="D9643" s="6" t="str">
        <f t="shared" si="150"/>
        <v>m</v>
      </c>
    </row>
    <row r="9644" spans="1:4" x14ac:dyDescent="0.2">
      <c r="A9644" s="6" t="s">
        <v>16233</v>
      </c>
      <c r="B9644" s="6" t="s">
        <v>29903</v>
      </c>
      <c r="C9644" s="6" t="s">
        <v>21</v>
      </c>
      <c r="D9644" s="6" t="str">
        <f t="shared" si="150"/>
        <v>m</v>
      </c>
    </row>
    <row r="9645" spans="1:4" x14ac:dyDescent="0.2">
      <c r="A9645" s="6" t="s">
        <v>2720</v>
      </c>
      <c r="B9645" s="6" t="s">
        <v>29904</v>
      </c>
      <c r="C9645" s="6" t="s">
        <v>21</v>
      </c>
      <c r="D9645" s="6" t="str">
        <f t="shared" si="150"/>
        <v>m</v>
      </c>
    </row>
    <row r="9646" spans="1:4" x14ac:dyDescent="0.2">
      <c r="A9646" s="6" t="s">
        <v>16234</v>
      </c>
      <c r="B9646" s="6" t="s">
        <v>29904</v>
      </c>
      <c r="C9646" s="6" t="s">
        <v>21</v>
      </c>
      <c r="D9646" s="6" t="str">
        <f t="shared" si="150"/>
        <v>m</v>
      </c>
    </row>
    <row r="9647" spans="1:4" x14ac:dyDescent="0.2">
      <c r="A9647" s="6" t="s">
        <v>2721</v>
      </c>
      <c r="B9647" s="6" t="s">
        <v>29905</v>
      </c>
      <c r="C9647" s="6" t="s">
        <v>21</v>
      </c>
      <c r="D9647" s="6" t="str">
        <f t="shared" si="150"/>
        <v>m</v>
      </c>
    </row>
    <row r="9648" spans="1:4" x14ac:dyDescent="0.2">
      <c r="A9648" s="6" t="s">
        <v>16235</v>
      </c>
      <c r="B9648" s="6" t="s">
        <v>29905</v>
      </c>
      <c r="C9648" s="6" t="s">
        <v>21</v>
      </c>
      <c r="D9648" s="6" t="str">
        <f t="shared" si="150"/>
        <v>m</v>
      </c>
    </row>
    <row r="9649" spans="1:4" x14ac:dyDescent="0.2">
      <c r="A9649" s="6" t="s">
        <v>2722</v>
      </c>
      <c r="B9649" s="6" t="s">
        <v>29906</v>
      </c>
      <c r="C9649" s="6" t="s">
        <v>21</v>
      </c>
      <c r="D9649" s="6" t="str">
        <f t="shared" si="150"/>
        <v>m</v>
      </c>
    </row>
    <row r="9650" spans="1:4" x14ac:dyDescent="0.2">
      <c r="A9650" s="6" t="s">
        <v>16236</v>
      </c>
      <c r="B9650" s="6" t="s">
        <v>29906</v>
      </c>
      <c r="C9650" s="6" t="s">
        <v>21</v>
      </c>
      <c r="D9650" s="6" t="str">
        <f t="shared" si="150"/>
        <v>m</v>
      </c>
    </row>
    <row r="9651" spans="1:4" x14ac:dyDescent="0.2">
      <c r="A9651" s="6" t="s">
        <v>2723</v>
      </c>
      <c r="B9651" s="6" t="s">
        <v>29907</v>
      </c>
      <c r="C9651" s="6" t="s">
        <v>21</v>
      </c>
      <c r="D9651" s="6" t="str">
        <f t="shared" si="150"/>
        <v>m</v>
      </c>
    </row>
    <row r="9652" spans="1:4" x14ac:dyDescent="0.2">
      <c r="A9652" s="6" t="s">
        <v>16237</v>
      </c>
      <c r="B9652" s="6" t="s">
        <v>29907</v>
      </c>
      <c r="C9652" s="6" t="s">
        <v>21</v>
      </c>
      <c r="D9652" s="6" t="str">
        <f t="shared" si="150"/>
        <v>m</v>
      </c>
    </row>
    <row r="9653" spans="1:4" x14ac:dyDescent="0.2">
      <c r="A9653" s="6" t="s">
        <v>2724</v>
      </c>
      <c r="B9653" s="6" t="s">
        <v>29908</v>
      </c>
      <c r="C9653" s="6" t="s">
        <v>21</v>
      </c>
      <c r="D9653" s="6" t="str">
        <f t="shared" si="150"/>
        <v>m</v>
      </c>
    </row>
    <row r="9654" spans="1:4" x14ac:dyDescent="0.2">
      <c r="A9654" s="6" t="s">
        <v>16238</v>
      </c>
      <c r="B9654" s="6" t="s">
        <v>29908</v>
      </c>
      <c r="C9654" s="6" t="s">
        <v>21</v>
      </c>
      <c r="D9654" s="6" t="str">
        <f t="shared" si="150"/>
        <v>m</v>
      </c>
    </row>
    <row r="9655" spans="1:4" x14ac:dyDescent="0.2">
      <c r="A9655" s="6" t="s">
        <v>2725</v>
      </c>
      <c r="B9655" s="6" t="s">
        <v>29909</v>
      </c>
      <c r="C9655" s="6" t="s">
        <v>21</v>
      </c>
      <c r="D9655" s="6" t="str">
        <f t="shared" si="150"/>
        <v>m</v>
      </c>
    </row>
    <row r="9656" spans="1:4" x14ac:dyDescent="0.2">
      <c r="A9656" s="6" t="s">
        <v>16239</v>
      </c>
      <c r="B9656" s="6" t="s">
        <v>29909</v>
      </c>
      <c r="C9656" s="6" t="s">
        <v>21</v>
      </c>
      <c r="D9656" s="6" t="str">
        <f t="shared" si="150"/>
        <v>m</v>
      </c>
    </row>
    <row r="9657" spans="1:4" x14ac:dyDescent="0.2">
      <c r="A9657" s="6" t="s">
        <v>2726</v>
      </c>
      <c r="B9657" s="6" t="s">
        <v>29910</v>
      </c>
      <c r="C9657" s="6" t="s">
        <v>21</v>
      </c>
      <c r="D9657" s="6" t="str">
        <f t="shared" si="150"/>
        <v>m</v>
      </c>
    </row>
    <row r="9658" spans="1:4" x14ac:dyDescent="0.2">
      <c r="A9658" s="6" t="s">
        <v>16240</v>
      </c>
      <c r="B9658" s="6" t="s">
        <v>29910</v>
      </c>
      <c r="C9658" s="6" t="s">
        <v>21</v>
      </c>
      <c r="D9658" s="6" t="str">
        <f t="shared" si="150"/>
        <v>m</v>
      </c>
    </row>
    <row r="9659" spans="1:4" x14ac:dyDescent="0.2">
      <c r="A9659" s="6" t="s">
        <v>2727</v>
      </c>
      <c r="B9659" s="6" t="s">
        <v>29911</v>
      </c>
      <c r="C9659" s="6" t="s">
        <v>21</v>
      </c>
      <c r="D9659" s="6" t="str">
        <f t="shared" si="150"/>
        <v>m</v>
      </c>
    </row>
    <row r="9660" spans="1:4" x14ac:dyDescent="0.2">
      <c r="A9660" s="6" t="s">
        <v>16241</v>
      </c>
      <c r="B9660" s="6" t="s">
        <v>29911</v>
      </c>
      <c r="C9660" s="6" t="s">
        <v>21</v>
      </c>
      <c r="D9660" s="6" t="str">
        <f t="shared" si="150"/>
        <v>m</v>
      </c>
    </row>
    <row r="9661" spans="1:4" x14ac:dyDescent="0.2">
      <c r="A9661" s="6" t="s">
        <v>2728</v>
      </c>
      <c r="B9661" s="6" t="s">
        <v>29912</v>
      </c>
      <c r="C9661" s="6" t="s">
        <v>21</v>
      </c>
      <c r="D9661" s="6" t="str">
        <f t="shared" si="150"/>
        <v>m</v>
      </c>
    </row>
    <row r="9662" spans="1:4" x14ac:dyDescent="0.2">
      <c r="A9662" s="6" t="s">
        <v>16242</v>
      </c>
      <c r="B9662" s="6" t="s">
        <v>29912</v>
      </c>
      <c r="C9662" s="6" t="s">
        <v>21</v>
      </c>
      <c r="D9662" s="6" t="str">
        <f t="shared" si="150"/>
        <v>m</v>
      </c>
    </row>
    <row r="9663" spans="1:4" x14ac:dyDescent="0.2">
      <c r="A9663" s="6" t="s">
        <v>2729</v>
      </c>
      <c r="B9663" s="6" t="s">
        <v>29913</v>
      </c>
      <c r="C9663" s="6" t="s">
        <v>21</v>
      </c>
      <c r="D9663" s="6" t="str">
        <f t="shared" si="150"/>
        <v>m</v>
      </c>
    </row>
    <row r="9664" spans="1:4" x14ac:dyDescent="0.2">
      <c r="A9664" s="6" t="s">
        <v>16243</v>
      </c>
      <c r="B9664" s="6" t="s">
        <v>29913</v>
      </c>
      <c r="C9664" s="6" t="s">
        <v>21</v>
      </c>
      <c r="D9664" s="6" t="str">
        <f t="shared" si="150"/>
        <v>m</v>
      </c>
    </row>
    <row r="9665" spans="1:4" x14ac:dyDescent="0.2">
      <c r="A9665" s="6" t="s">
        <v>2730</v>
      </c>
      <c r="B9665" s="6" t="s">
        <v>29914</v>
      </c>
      <c r="C9665" s="6" t="s">
        <v>21</v>
      </c>
      <c r="D9665" s="6" t="str">
        <f t="shared" si="150"/>
        <v>m</v>
      </c>
    </row>
    <row r="9666" spans="1:4" x14ac:dyDescent="0.2">
      <c r="A9666" s="6" t="s">
        <v>16244</v>
      </c>
      <c r="B9666" s="6" t="s">
        <v>29914</v>
      </c>
      <c r="C9666" s="6" t="s">
        <v>21</v>
      </c>
      <c r="D9666" s="6" t="str">
        <f t="shared" ref="D9666:D9729" si="151">LOWER(C9666)</f>
        <v>m</v>
      </c>
    </row>
    <row r="9667" spans="1:4" x14ac:dyDescent="0.2">
      <c r="A9667" s="6" t="s">
        <v>2731</v>
      </c>
      <c r="B9667" s="6" t="s">
        <v>29915</v>
      </c>
      <c r="C9667" s="6" t="s">
        <v>21</v>
      </c>
      <c r="D9667" s="6" t="str">
        <f t="shared" si="151"/>
        <v>m</v>
      </c>
    </row>
    <row r="9668" spans="1:4" x14ac:dyDescent="0.2">
      <c r="A9668" s="6" t="s">
        <v>16245</v>
      </c>
      <c r="B9668" s="6" t="s">
        <v>29915</v>
      </c>
      <c r="C9668" s="6" t="s">
        <v>21</v>
      </c>
      <c r="D9668" s="6" t="str">
        <f t="shared" si="151"/>
        <v>m</v>
      </c>
    </row>
    <row r="9669" spans="1:4" x14ac:dyDescent="0.2">
      <c r="A9669" s="6" t="s">
        <v>2732</v>
      </c>
      <c r="B9669" s="6" t="s">
        <v>29916</v>
      </c>
      <c r="C9669" s="6" t="s">
        <v>21</v>
      </c>
      <c r="D9669" s="6" t="str">
        <f t="shared" si="151"/>
        <v>m</v>
      </c>
    </row>
    <row r="9670" spans="1:4" x14ac:dyDescent="0.2">
      <c r="A9670" s="6" t="s">
        <v>16246</v>
      </c>
      <c r="B9670" s="6" t="s">
        <v>29916</v>
      </c>
      <c r="C9670" s="6" t="s">
        <v>21</v>
      </c>
      <c r="D9670" s="6" t="str">
        <f t="shared" si="151"/>
        <v>m</v>
      </c>
    </row>
    <row r="9671" spans="1:4" x14ac:dyDescent="0.2">
      <c r="A9671" s="6" t="s">
        <v>2733</v>
      </c>
      <c r="B9671" s="6" t="s">
        <v>29917</v>
      </c>
      <c r="C9671" s="6" t="s">
        <v>21</v>
      </c>
      <c r="D9671" s="6" t="str">
        <f t="shared" si="151"/>
        <v>m</v>
      </c>
    </row>
    <row r="9672" spans="1:4" x14ac:dyDescent="0.2">
      <c r="A9672" s="6" t="s">
        <v>16247</v>
      </c>
      <c r="B9672" s="6" t="s">
        <v>29917</v>
      </c>
      <c r="C9672" s="6" t="s">
        <v>21</v>
      </c>
      <c r="D9672" s="6" t="str">
        <f t="shared" si="151"/>
        <v>m</v>
      </c>
    </row>
    <row r="9673" spans="1:4" x14ac:dyDescent="0.2">
      <c r="A9673" s="6" t="s">
        <v>2734</v>
      </c>
      <c r="B9673" s="6" t="s">
        <v>29918</v>
      </c>
      <c r="C9673" s="6" t="s">
        <v>21</v>
      </c>
      <c r="D9673" s="6" t="str">
        <f t="shared" si="151"/>
        <v>m</v>
      </c>
    </row>
    <row r="9674" spans="1:4" x14ac:dyDescent="0.2">
      <c r="A9674" s="6" t="s">
        <v>16248</v>
      </c>
      <c r="B9674" s="6" t="s">
        <v>29918</v>
      </c>
      <c r="C9674" s="6" t="s">
        <v>21</v>
      </c>
      <c r="D9674" s="6" t="str">
        <f t="shared" si="151"/>
        <v>m</v>
      </c>
    </row>
    <row r="9675" spans="1:4" x14ac:dyDescent="0.2">
      <c r="A9675" s="6" t="s">
        <v>2735</v>
      </c>
      <c r="B9675" s="6" t="s">
        <v>29919</v>
      </c>
      <c r="C9675" s="6" t="s">
        <v>21</v>
      </c>
      <c r="D9675" s="6" t="str">
        <f t="shared" si="151"/>
        <v>m</v>
      </c>
    </row>
    <row r="9676" spans="1:4" x14ac:dyDescent="0.2">
      <c r="A9676" s="6" t="s">
        <v>16249</v>
      </c>
      <c r="B9676" s="6" t="s">
        <v>29919</v>
      </c>
      <c r="C9676" s="6" t="s">
        <v>21</v>
      </c>
      <c r="D9676" s="6" t="str">
        <f t="shared" si="151"/>
        <v>m</v>
      </c>
    </row>
    <row r="9677" spans="1:4" x14ac:dyDescent="0.2">
      <c r="A9677" s="6" t="s">
        <v>2736</v>
      </c>
      <c r="B9677" s="6" t="s">
        <v>29920</v>
      </c>
      <c r="C9677" s="6" t="s">
        <v>21</v>
      </c>
      <c r="D9677" s="6" t="str">
        <f t="shared" si="151"/>
        <v>m</v>
      </c>
    </row>
    <row r="9678" spans="1:4" x14ac:dyDescent="0.2">
      <c r="A9678" s="6" t="s">
        <v>16250</v>
      </c>
      <c r="B9678" s="6" t="s">
        <v>29920</v>
      </c>
      <c r="C9678" s="6" t="s">
        <v>21</v>
      </c>
      <c r="D9678" s="6" t="str">
        <f t="shared" si="151"/>
        <v>m</v>
      </c>
    </row>
    <row r="9679" spans="1:4" x14ac:dyDescent="0.2">
      <c r="A9679" s="6" t="s">
        <v>2737</v>
      </c>
      <c r="B9679" s="6" t="s">
        <v>29921</v>
      </c>
      <c r="C9679" s="6" t="s">
        <v>21</v>
      </c>
      <c r="D9679" s="6" t="str">
        <f t="shared" si="151"/>
        <v>m</v>
      </c>
    </row>
    <row r="9680" spans="1:4" x14ac:dyDescent="0.2">
      <c r="A9680" s="6" t="s">
        <v>16251</v>
      </c>
      <c r="B9680" s="6" t="s">
        <v>29921</v>
      </c>
      <c r="C9680" s="6" t="s">
        <v>21</v>
      </c>
      <c r="D9680" s="6" t="str">
        <f t="shared" si="151"/>
        <v>m</v>
      </c>
    </row>
    <row r="9681" spans="1:4" x14ac:dyDescent="0.2">
      <c r="A9681" s="6" t="s">
        <v>2738</v>
      </c>
      <c r="B9681" s="6" t="s">
        <v>29922</v>
      </c>
      <c r="C9681" s="6" t="s">
        <v>21</v>
      </c>
      <c r="D9681" s="6" t="str">
        <f t="shared" si="151"/>
        <v>m</v>
      </c>
    </row>
    <row r="9682" spans="1:4" x14ac:dyDescent="0.2">
      <c r="A9682" s="6" t="s">
        <v>16252</v>
      </c>
      <c r="B9682" s="6" t="s">
        <v>29922</v>
      </c>
      <c r="C9682" s="6" t="s">
        <v>21</v>
      </c>
      <c r="D9682" s="6" t="str">
        <f t="shared" si="151"/>
        <v>m</v>
      </c>
    </row>
    <row r="9683" spans="1:4" x14ac:dyDescent="0.2">
      <c r="A9683" s="6" t="s">
        <v>2739</v>
      </c>
      <c r="B9683" s="6" t="s">
        <v>29923</v>
      </c>
      <c r="C9683" s="6" t="s">
        <v>21</v>
      </c>
      <c r="D9683" s="6" t="str">
        <f t="shared" si="151"/>
        <v>m</v>
      </c>
    </row>
    <row r="9684" spans="1:4" x14ac:dyDescent="0.2">
      <c r="A9684" s="6" t="s">
        <v>16253</v>
      </c>
      <c r="B9684" s="6" t="s">
        <v>29923</v>
      </c>
      <c r="C9684" s="6" t="s">
        <v>21</v>
      </c>
      <c r="D9684" s="6" t="str">
        <f t="shared" si="151"/>
        <v>m</v>
      </c>
    </row>
    <row r="9685" spans="1:4" x14ac:dyDescent="0.2">
      <c r="A9685" s="6" t="s">
        <v>2740</v>
      </c>
      <c r="B9685" s="6" t="s">
        <v>29924</v>
      </c>
      <c r="C9685" s="6" t="s">
        <v>21</v>
      </c>
      <c r="D9685" s="6" t="str">
        <f t="shared" si="151"/>
        <v>m</v>
      </c>
    </row>
    <row r="9686" spans="1:4" x14ac:dyDescent="0.2">
      <c r="A9686" s="6" t="s">
        <v>16254</v>
      </c>
      <c r="B9686" s="6" t="s">
        <v>29924</v>
      </c>
      <c r="C9686" s="6" t="s">
        <v>21</v>
      </c>
      <c r="D9686" s="6" t="str">
        <f t="shared" si="151"/>
        <v>m</v>
      </c>
    </row>
    <row r="9687" spans="1:4" x14ac:dyDescent="0.2">
      <c r="A9687" s="6" t="s">
        <v>2741</v>
      </c>
      <c r="B9687" s="6" t="s">
        <v>29925</v>
      </c>
      <c r="C9687" s="6" t="s">
        <v>21</v>
      </c>
      <c r="D9687" s="6" t="str">
        <f t="shared" si="151"/>
        <v>m</v>
      </c>
    </row>
    <row r="9688" spans="1:4" x14ac:dyDescent="0.2">
      <c r="A9688" s="6" t="s">
        <v>16255</v>
      </c>
      <c r="B9688" s="6" t="s">
        <v>29925</v>
      </c>
      <c r="C9688" s="6" t="s">
        <v>21</v>
      </c>
      <c r="D9688" s="6" t="str">
        <f t="shared" si="151"/>
        <v>m</v>
      </c>
    </row>
    <row r="9689" spans="1:4" x14ac:dyDescent="0.2">
      <c r="A9689" s="6" t="s">
        <v>2742</v>
      </c>
      <c r="B9689" s="6" t="s">
        <v>29926</v>
      </c>
      <c r="C9689" s="6" t="s">
        <v>21</v>
      </c>
      <c r="D9689" s="6" t="str">
        <f t="shared" si="151"/>
        <v>m</v>
      </c>
    </row>
    <row r="9690" spans="1:4" x14ac:dyDescent="0.2">
      <c r="A9690" s="6" t="s">
        <v>16256</v>
      </c>
      <c r="B9690" s="6" t="s">
        <v>29926</v>
      </c>
      <c r="C9690" s="6" t="s">
        <v>21</v>
      </c>
      <c r="D9690" s="6" t="str">
        <f t="shared" si="151"/>
        <v>m</v>
      </c>
    </row>
    <row r="9691" spans="1:4" x14ac:dyDescent="0.2">
      <c r="A9691" s="6" t="s">
        <v>2743</v>
      </c>
      <c r="B9691" s="6" t="s">
        <v>29927</v>
      </c>
      <c r="C9691" s="6" t="s">
        <v>21</v>
      </c>
      <c r="D9691" s="6" t="str">
        <f t="shared" si="151"/>
        <v>m</v>
      </c>
    </row>
    <row r="9692" spans="1:4" x14ac:dyDescent="0.2">
      <c r="A9692" s="6" t="s">
        <v>16257</v>
      </c>
      <c r="B9692" s="6" t="s">
        <v>29927</v>
      </c>
      <c r="C9692" s="6" t="s">
        <v>21</v>
      </c>
      <c r="D9692" s="6" t="str">
        <f t="shared" si="151"/>
        <v>m</v>
      </c>
    </row>
    <row r="9693" spans="1:4" x14ac:dyDescent="0.2">
      <c r="A9693" s="6" t="s">
        <v>2744</v>
      </c>
      <c r="B9693" s="6" t="s">
        <v>29928</v>
      </c>
      <c r="C9693" s="6" t="s">
        <v>21</v>
      </c>
      <c r="D9693" s="6" t="str">
        <f t="shared" si="151"/>
        <v>m</v>
      </c>
    </row>
    <row r="9694" spans="1:4" x14ac:dyDescent="0.2">
      <c r="A9694" s="6" t="s">
        <v>16258</v>
      </c>
      <c r="B9694" s="6" t="s">
        <v>29928</v>
      </c>
      <c r="C9694" s="6" t="s">
        <v>21</v>
      </c>
      <c r="D9694" s="6" t="str">
        <f t="shared" si="151"/>
        <v>m</v>
      </c>
    </row>
    <row r="9695" spans="1:4" x14ac:dyDescent="0.2">
      <c r="A9695" s="6" t="s">
        <v>2745</v>
      </c>
      <c r="B9695" s="6" t="s">
        <v>29929</v>
      </c>
      <c r="C9695" s="6" t="s">
        <v>21</v>
      </c>
      <c r="D9695" s="6" t="str">
        <f t="shared" si="151"/>
        <v>m</v>
      </c>
    </row>
    <row r="9696" spans="1:4" x14ac:dyDescent="0.2">
      <c r="A9696" s="6" t="s">
        <v>16259</v>
      </c>
      <c r="B9696" s="6" t="s">
        <v>29929</v>
      </c>
      <c r="C9696" s="6" t="s">
        <v>21</v>
      </c>
      <c r="D9696" s="6" t="str">
        <f t="shared" si="151"/>
        <v>m</v>
      </c>
    </row>
    <row r="9697" spans="1:4" x14ac:dyDescent="0.2">
      <c r="A9697" s="6" t="s">
        <v>2746</v>
      </c>
      <c r="B9697" s="6" t="s">
        <v>29930</v>
      </c>
      <c r="C9697" s="6" t="s">
        <v>21</v>
      </c>
      <c r="D9697" s="6" t="str">
        <f t="shared" si="151"/>
        <v>m</v>
      </c>
    </row>
    <row r="9698" spans="1:4" x14ac:dyDescent="0.2">
      <c r="A9698" s="6" t="s">
        <v>16260</v>
      </c>
      <c r="B9698" s="6" t="s">
        <v>29930</v>
      </c>
      <c r="C9698" s="6" t="s">
        <v>21</v>
      </c>
      <c r="D9698" s="6" t="str">
        <f t="shared" si="151"/>
        <v>m</v>
      </c>
    </row>
    <row r="9699" spans="1:4" x14ac:dyDescent="0.2">
      <c r="A9699" s="6" t="s">
        <v>2747</v>
      </c>
      <c r="B9699" s="6" t="s">
        <v>29931</v>
      </c>
      <c r="C9699" s="6" t="s">
        <v>21</v>
      </c>
      <c r="D9699" s="6" t="str">
        <f t="shared" si="151"/>
        <v>m</v>
      </c>
    </row>
    <row r="9700" spans="1:4" x14ac:dyDescent="0.2">
      <c r="A9700" s="6" t="s">
        <v>16261</v>
      </c>
      <c r="B9700" s="6" t="s">
        <v>29931</v>
      </c>
      <c r="C9700" s="6" t="s">
        <v>21</v>
      </c>
      <c r="D9700" s="6" t="str">
        <f t="shared" si="151"/>
        <v>m</v>
      </c>
    </row>
    <row r="9701" spans="1:4" x14ac:dyDescent="0.2">
      <c r="A9701" s="6" t="s">
        <v>8473</v>
      </c>
      <c r="B9701" s="6" t="s">
        <v>29932</v>
      </c>
      <c r="C9701" s="6" t="s">
        <v>21</v>
      </c>
      <c r="D9701" s="6" t="str">
        <f t="shared" si="151"/>
        <v>m</v>
      </c>
    </row>
    <row r="9702" spans="1:4" x14ac:dyDescent="0.2">
      <c r="A9702" s="6" t="s">
        <v>16262</v>
      </c>
      <c r="B9702" s="6" t="s">
        <v>29932</v>
      </c>
      <c r="C9702" s="6" t="s">
        <v>21</v>
      </c>
      <c r="D9702" s="6" t="str">
        <f t="shared" si="151"/>
        <v>m</v>
      </c>
    </row>
    <row r="9703" spans="1:4" x14ac:dyDescent="0.2">
      <c r="A9703" s="6" t="s">
        <v>8474</v>
      </c>
      <c r="B9703" s="6" t="s">
        <v>29933</v>
      </c>
      <c r="C9703" s="6" t="s">
        <v>21</v>
      </c>
      <c r="D9703" s="6" t="str">
        <f t="shared" si="151"/>
        <v>m</v>
      </c>
    </row>
    <row r="9704" spans="1:4" x14ac:dyDescent="0.2">
      <c r="A9704" s="6" t="s">
        <v>16263</v>
      </c>
      <c r="B9704" s="6" t="s">
        <v>29933</v>
      </c>
      <c r="C9704" s="6" t="s">
        <v>21</v>
      </c>
      <c r="D9704" s="6" t="str">
        <f t="shared" si="151"/>
        <v>m</v>
      </c>
    </row>
    <row r="9705" spans="1:4" x14ac:dyDescent="0.2">
      <c r="A9705" s="6" t="s">
        <v>8475</v>
      </c>
      <c r="B9705" s="6" t="s">
        <v>29934</v>
      </c>
      <c r="C9705" s="6" t="s">
        <v>21</v>
      </c>
      <c r="D9705" s="6" t="str">
        <f t="shared" si="151"/>
        <v>m</v>
      </c>
    </row>
    <row r="9706" spans="1:4" x14ac:dyDescent="0.2">
      <c r="A9706" s="6" t="s">
        <v>16264</v>
      </c>
      <c r="B9706" s="6" t="s">
        <v>29934</v>
      </c>
      <c r="C9706" s="6" t="s">
        <v>21</v>
      </c>
      <c r="D9706" s="6" t="str">
        <f t="shared" si="151"/>
        <v>m</v>
      </c>
    </row>
    <row r="9707" spans="1:4" x14ac:dyDescent="0.2">
      <c r="A9707" s="6" t="s">
        <v>8476</v>
      </c>
      <c r="B9707" s="6" t="s">
        <v>29935</v>
      </c>
      <c r="C9707" s="6" t="s">
        <v>21</v>
      </c>
      <c r="D9707" s="6" t="str">
        <f t="shared" si="151"/>
        <v>m</v>
      </c>
    </row>
    <row r="9708" spans="1:4" x14ac:dyDescent="0.2">
      <c r="A9708" s="6" t="s">
        <v>16265</v>
      </c>
      <c r="B9708" s="6" t="s">
        <v>29935</v>
      </c>
      <c r="C9708" s="6" t="s">
        <v>21</v>
      </c>
      <c r="D9708" s="6" t="str">
        <f t="shared" si="151"/>
        <v>m</v>
      </c>
    </row>
    <row r="9709" spans="1:4" x14ac:dyDescent="0.2">
      <c r="A9709" s="6" t="s">
        <v>8477</v>
      </c>
      <c r="B9709" s="6" t="s">
        <v>29936</v>
      </c>
      <c r="C9709" s="6" t="s">
        <v>21</v>
      </c>
      <c r="D9709" s="6" t="str">
        <f t="shared" si="151"/>
        <v>m</v>
      </c>
    </row>
    <row r="9710" spans="1:4" x14ac:dyDescent="0.2">
      <c r="A9710" s="6" t="s">
        <v>16266</v>
      </c>
      <c r="B9710" s="6" t="s">
        <v>29936</v>
      </c>
      <c r="C9710" s="6" t="s">
        <v>21</v>
      </c>
      <c r="D9710" s="6" t="str">
        <f t="shared" si="151"/>
        <v>m</v>
      </c>
    </row>
    <row r="9711" spans="1:4" x14ac:dyDescent="0.2">
      <c r="A9711" s="6" t="s">
        <v>8478</v>
      </c>
      <c r="B9711" s="6" t="s">
        <v>29937</v>
      </c>
      <c r="C9711" s="6" t="s">
        <v>21</v>
      </c>
      <c r="D9711" s="6" t="str">
        <f t="shared" si="151"/>
        <v>m</v>
      </c>
    </row>
    <row r="9712" spans="1:4" x14ac:dyDescent="0.2">
      <c r="A9712" s="6" t="s">
        <v>16267</v>
      </c>
      <c r="B9712" s="6" t="s">
        <v>29937</v>
      </c>
      <c r="C9712" s="6" t="s">
        <v>21</v>
      </c>
      <c r="D9712" s="6" t="str">
        <f t="shared" si="151"/>
        <v>m</v>
      </c>
    </row>
    <row r="9713" spans="1:4" x14ac:dyDescent="0.2">
      <c r="A9713" s="6" t="s">
        <v>8479</v>
      </c>
      <c r="B9713" s="6" t="s">
        <v>29938</v>
      </c>
      <c r="C9713" s="6" t="s">
        <v>21</v>
      </c>
      <c r="D9713" s="6" t="str">
        <f t="shared" si="151"/>
        <v>m</v>
      </c>
    </row>
    <row r="9714" spans="1:4" x14ac:dyDescent="0.2">
      <c r="A9714" s="6" t="s">
        <v>16268</v>
      </c>
      <c r="B9714" s="6" t="s">
        <v>29938</v>
      </c>
      <c r="C9714" s="6" t="s">
        <v>21</v>
      </c>
      <c r="D9714" s="6" t="str">
        <f t="shared" si="151"/>
        <v>m</v>
      </c>
    </row>
    <row r="9715" spans="1:4" x14ac:dyDescent="0.2">
      <c r="A9715" s="6" t="s">
        <v>2748</v>
      </c>
      <c r="B9715" s="6" t="s">
        <v>29939</v>
      </c>
      <c r="C9715" s="6" t="s">
        <v>21</v>
      </c>
      <c r="D9715" s="6" t="str">
        <f t="shared" si="151"/>
        <v>m</v>
      </c>
    </row>
    <row r="9716" spans="1:4" x14ac:dyDescent="0.2">
      <c r="A9716" s="6" t="s">
        <v>16269</v>
      </c>
      <c r="B9716" s="6" t="s">
        <v>29939</v>
      </c>
      <c r="C9716" s="6" t="s">
        <v>21</v>
      </c>
      <c r="D9716" s="6" t="str">
        <f t="shared" si="151"/>
        <v>m</v>
      </c>
    </row>
    <row r="9717" spans="1:4" x14ac:dyDescent="0.2">
      <c r="A9717" s="6" t="s">
        <v>2749</v>
      </c>
      <c r="B9717" s="6" t="s">
        <v>29940</v>
      </c>
      <c r="C9717" s="6" t="s">
        <v>21</v>
      </c>
      <c r="D9717" s="6" t="str">
        <f t="shared" si="151"/>
        <v>m</v>
      </c>
    </row>
    <row r="9718" spans="1:4" x14ac:dyDescent="0.2">
      <c r="A9718" s="6" t="s">
        <v>16270</v>
      </c>
      <c r="B9718" s="6" t="s">
        <v>29940</v>
      </c>
      <c r="C9718" s="6" t="s">
        <v>21</v>
      </c>
      <c r="D9718" s="6" t="str">
        <f t="shared" si="151"/>
        <v>m</v>
      </c>
    </row>
    <row r="9719" spans="1:4" x14ac:dyDescent="0.2">
      <c r="A9719" s="6" t="s">
        <v>2750</v>
      </c>
      <c r="B9719" s="6" t="s">
        <v>29941</v>
      </c>
      <c r="C9719" s="6" t="s">
        <v>21</v>
      </c>
      <c r="D9719" s="6" t="str">
        <f t="shared" si="151"/>
        <v>m</v>
      </c>
    </row>
    <row r="9720" spans="1:4" x14ac:dyDescent="0.2">
      <c r="A9720" s="6" t="s">
        <v>16271</v>
      </c>
      <c r="B9720" s="6" t="s">
        <v>29941</v>
      </c>
      <c r="C9720" s="6" t="s">
        <v>21</v>
      </c>
      <c r="D9720" s="6" t="str">
        <f t="shared" si="151"/>
        <v>m</v>
      </c>
    </row>
    <row r="9721" spans="1:4" x14ac:dyDescent="0.2">
      <c r="A9721" s="6" t="s">
        <v>2751</v>
      </c>
      <c r="B9721" s="6" t="s">
        <v>29942</v>
      </c>
      <c r="C9721" s="6" t="s">
        <v>21</v>
      </c>
      <c r="D9721" s="6" t="str">
        <f t="shared" si="151"/>
        <v>m</v>
      </c>
    </row>
    <row r="9722" spans="1:4" x14ac:dyDescent="0.2">
      <c r="A9722" s="6" t="s">
        <v>16272</v>
      </c>
      <c r="B9722" s="6" t="s">
        <v>29942</v>
      </c>
      <c r="C9722" s="6" t="s">
        <v>21</v>
      </c>
      <c r="D9722" s="6" t="str">
        <f t="shared" si="151"/>
        <v>m</v>
      </c>
    </row>
    <row r="9723" spans="1:4" x14ac:dyDescent="0.2">
      <c r="A9723" s="6" t="s">
        <v>2752</v>
      </c>
      <c r="B9723" s="6" t="s">
        <v>29943</v>
      </c>
      <c r="C9723" s="6" t="s">
        <v>21</v>
      </c>
      <c r="D9723" s="6" t="str">
        <f t="shared" si="151"/>
        <v>m</v>
      </c>
    </row>
    <row r="9724" spans="1:4" x14ac:dyDescent="0.2">
      <c r="A9724" s="6" t="s">
        <v>16273</v>
      </c>
      <c r="B9724" s="6" t="s">
        <v>29943</v>
      </c>
      <c r="C9724" s="6" t="s">
        <v>21</v>
      </c>
      <c r="D9724" s="6" t="str">
        <f t="shared" si="151"/>
        <v>m</v>
      </c>
    </row>
    <row r="9725" spans="1:4" x14ac:dyDescent="0.2">
      <c r="A9725" s="6" t="s">
        <v>2753</v>
      </c>
      <c r="B9725" s="6" t="s">
        <v>29944</v>
      </c>
      <c r="C9725" s="6" t="s">
        <v>21</v>
      </c>
      <c r="D9725" s="6" t="str">
        <f t="shared" si="151"/>
        <v>m</v>
      </c>
    </row>
    <row r="9726" spans="1:4" x14ac:dyDescent="0.2">
      <c r="A9726" s="6" t="s">
        <v>16274</v>
      </c>
      <c r="B9726" s="6" t="s">
        <v>29944</v>
      </c>
      <c r="C9726" s="6" t="s">
        <v>21</v>
      </c>
      <c r="D9726" s="6" t="str">
        <f t="shared" si="151"/>
        <v>m</v>
      </c>
    </row>
    <row r="9727" spans="1:4" x14ac:dyDescent="0.2">
      <c r="A9727" s="6" t="s">
        <v>2754</v>
      </c>
      <c r="B9727" s="6" t="s">
        <v>29945</v>
      </c>
      <c r="C9727" s="6" t="s">
        <v>21</v>
      </c>
      <c r="D9727" s="6" t="str">
        <f t="shared" si="151"/>
        <v>m</v>
      </c>
    </row>
    <row r="9728" spans="1:4" x14ac:dyDescent="0.2">
      <c r="A9728" s="6" t="s">
        <v>16275</v>
      </c>
      <c r="B9728" s="6" t="s">
        <v>29945</v>
      </c>
      <c r="C9728" s="6" t="s">
        <v>21</v>
      </c>
      <c r="D9728" s="6" t="str">
        <f t="shared" si="151"/>
        <v>m</v>
      </c>
    </row>
    <row r="9729" spans="1:4" x14ac:dyDescent="0.2">
      <c r="A9729" s="6" t="s">
        <v>2755</v>
      </c>
      <c r="B9729" s="6" t="s">
        <v>29946</v>
      </c>
      <c r="C9729" s="6" t="s">
        <v>21</v>
      </c>
      <c r="D9729" s="6" t="str">
        <f t="shared" si="151"/>
        <v>m</v>
      </c>
    </row>
    <row r="9730" spans="1:4" x14ac:dyDescent="0.2">
      <c r="A9730" s="6" t="s">
        <v>16276</v>
      </c>
      <c r="B9730" s="6" t="s">
        <v>29946</v>
      </c>
      <c r="C9730" s="6" t="s">
        <v>21</v>
      </c>
      <c r="D9730" s="6" t="str">
        <f t="shared" ref="D9730:D9793" si="152">LOWER(C9730)</f>
        <v>m</v>
      </c>
    </row>
    <row r="9731" spans="1:4" x14ac:dyDescent="0.2">
      <c r="A9731" s="6" t="s">
        <v>8480</v>
      </c>
      <c r="B9731" s="6" t="s">
        <v>29947</v>
      </c>
      <c r="C9731" s="6" t="s">
        <v>21</v>
      </c>
      <c r="D9731" s="6" t="str">
        <f t="shared" si="152"/>
        <v>m</v>
      </c>
    </row>
    <row r="9732" spans="1:4" x14ac:dyDescent="0.2">
      <c r="A9732" s="6" t="s">
        <v>16277</v>
      </c>
      <c r="B9732" s="6" t="s">
        <v>29947</v>
      </c>
      <c r="C9732" s="6" t="s">
        <v>21</v>
      </c>
      <c r="D9732" s="6" t="str">
        <f t="shared" si="152"/>
        <v>m</v>
      </c>
    </row>
    <row r="9733" spans="1:4" x14ac:dyDescent="0.2">
      <c r="A9733" s="6" t="s">
        <v>8481</v>
      </c>
      <c r="B9733" s="6" t="s">
        <v>29948</v>
      </c>
      <c r="C9733" s="6" t="s">
        <v>21</v>
      </c>
      <c r="D9733" s="6" t="str">
        <f t="shared" si="152"/>
        <v>m</v>
      </c>
    </row>
    <row r="9734" spans="1:4" x14ac:dyDescent="0.2">
      <c r="A9734" s="6" t="s">
        <v>16278</v>
      </c>
      <c r="B9734" s="6" t="s">
        <v>29948</v>
      </c>
      <c r="C9734" s="6" t="s">
        <v>21</v>
      </c>
      <c r="D9734" s="6" t="str">
        <f t="shared" si="152"/>
        <v>m</v>
      </c>
    </row>
    <row r="9735" spans="1:4" x14ac:dyDescent="0.2">
      <c r="A9735" s="6" t="s">
        <v>8482</v>
      </c>
      <c r="B9735" s="6" t="s">
        <v>29949</v>
      </c>
      <c r="C9735" s="6" t="s">
        <v>21</v>
      </c>
      <c r="D9735" s="6" t="str">
        <f t="shared" si="152"/>
        <v>m</v>
      </c>
    </row>
    <row r="9736" spans="1:4" x14ac:dyDescent="0.2">
      <c r="A9736" s="6" t="s">
        <v>16279</v>
      </c>
      <c r="B9736" s="6" t="s">
        <v>29949</v>
      </c>
      <c r="C9736" s="6" t="s">
        <v>21</v>
      </c>
      <c r="D9736" s="6" t="str">
        <f t="shared" si="152"/>
        <v>m</v>
      </c>
    </row>
    <row r="9737" spans="1:4" x14ac:dyDescent="0.2">
      <c r="A9737" s="6" t="s">
        <v>8483</v>
      </c>
      <c r="B9737" s="6" t="s">
        <v>29950</v>
      </c>
      <c r="C9737" s="6" t="s">
        <v>21</v>
      </c>
      <c r="D9737" s="6" t="str">
        <f t="shared" si="152"/>
        <v>m</v>
      </c>
    </row>
    <row r="9738" spans="1:4" x14ac:dyDescent="0.2">
      <c r="A9738" s="6" t="s">
        <v>16280</v>
      </c>
      <c r="B9738" s="6" t="s">
        <v>29950</v>
      </c>
      <c r="C9738" s="6" t="s">
        <v>21</v>
      </c>
      <c r="D9738" s="6" t="str">
        <f t="shared" si="152"/>
        <v>m</v>
      </c>
    </row>
    <row r="9739" spans="1:4" x14ac:dyDescent="0.2">
      <c r="A9739" s="6" t="s">
        <v>8484</v>
      </c>
      <c r="B9739" s="6" t="s">
        <v>29951</v>
      </c>
      <c r="C9739" s="6" t="s">
        <v>21</v>
      </c>
      <c r="D9739" s="6" t="str">
        <f t="shared" si="152"/>
        <v>m</v>
      </c>
    </row>
    <row r="9740" spans="1:4" x14ac:dyDescent="0.2">
      <c r="A9740" s="6" t="s">
        <v>16281</v>
      </c>
      <c r="B9740" s="6" t="s">
        <v>29951</v>
      </c>
      <c r="C9740" s="6" t="s">
        <v>21</v>
      </c>
      <c r="D9740" s="6" t="str">
        <f t="shared" si="152"/>
        <v>m</v>
      </c>
    </row>
    <row r="9741" spans="1:4" x14ac:dyDescent="0.2">
      <c r="A9741" s="6" t="s">
        <v>8485</v>
      </c>
      <c r="B9741" s="6" t="s">
        <v>29952</v>
      </c>
      <c r="C9741" s="6" t="s">
        <v>21</v>
      </c>
      <c r="D9741" s="6" t="str">
        <f t="shared" si="152"/>
        <v>m</v>
      </c>
    </row>
    <row r="9742" spans="1:4" x14ac:dyDescent="0.2">
      <c r="A9742" s="6" t="s">
        <v>16282</v>
      </c>
      <c r="B9742" s="6" t="s">
        <v>29952</v>
      </c>
      <c r="C9742" s="6" t="s">
        <v>21</v>
      </c>
      <c r="D9742" s="6" t="str">
        <f t="shared" si="152"/>
        <v>m</v>
      </c>
    </row>
    <row r="9743" spans="1:4" x14ac:dyDescent="0.2">
      <c r="A9743" s="6" t="s">
        <v>8486</v>
      </c>
      <c r="B9743" s="6" t="s">
        <v>29953</v>
      </c>
      <c r="C9743" s="6" t="s">
        <v>21</v>
      </c>
      <c r="D9743" s="6" t="str">
        <f t="shared" si="152"/>
        <v>m</v>
      </c>
    </row>
    <row r="9744" spans="1:4" x14ac:dyDescent="0.2">
      <c r="A9744" s="6" t="s">
        <v>16283</v>
      </c>
      <c r="B9744" s="6" t="s">
        <v>29953</v>
      </c>
      <c r="C9744" s="6" t="s">
        <v>21</v>
      </c>
      <c r="D9744" s="6" t="str">
        <f t="shared" si="152"/>
        <v>m</v>
      </c>
    </row>
    <row r="9745" spans="1:4" x14ac:dyDescent="0.2">
      <c r="A9745" s="6" t="s">
        <v>8487</v>
      </c>
      <c r="B9745" s="6" t="s">
        <v>29954</v>
      </c>
      <c r="C9745" s="6" t="s">
        <v>21</v>
      </c>
      <c r="D9745" s="6" t="str">
        <f t="shared" si="152"/>
        <v>m</v>
      </c>
    </row>
    <row r="9746" spans="1:4" x14ac:dyDescent="0.2">
      <c r="A9746" s="6" t="s">
        <v>16284</v>
      </c>
      <c r="B9746" s="6" t="s">
        <v>29954</v>
      </c>
      <c r="C9746" s="6" t="s">
        <v>21</v>
      </c>
      <c r="D9746" s="6" t="str">
        <f t="shared" si="152"/>
        <v>m</v>
      </c>
    </row>
    <row r="9747" spans="1:4" x14ac:dyDescent="0.2">
      <c r="A9747" s="6" t="s">
        <v>2756</v>
      </c>
      <c r="B9747" s="6" t="s">
        <v>29955</v>
      </c>
      <c r="C9747" s="6" t="s">
        <v>21</v>
      </c>
      <c r="D9747" s="6" t="str">
        <f t="shared" si="152"/>
        <v>m</v>
      </c>
    </row>
    <row r="9748" spans="1:4" x14ac:dyDescent="0.2">
      <c r="A9748" s="6" t="s">
        <v>16285</v>
      </c>
      <c r="B9748" s="6" t="s">
        <v>29955</v>
      </c>
      <c r="C9748" s="6" t="s">
        <v>21</v>
      </c>
      <c r="D9748" s="6" t="str">
        <f t="shared" si="152"/>
        <v>m</v>
      </c>
    </row>
    <row r="9749" spans="1:4" x14ac:dyDescent="0.2">
      <c r="A9749" s="6" t="s">
        <v>2757</v>
      </c>
      <c r="B9749" s="6" t="s">
        <v>29956</v>
      </c>
      <c r="C9749" s="6" t="s">
        <v>21</v>
      </c>
      <c r="D9749" s="6" t="str">
        <f t="shared" si="152"/>
        <v>m</v>
      </c>
    </row>
    <row r="9750" spans="1:4" x14ac:dyDescent="0.2">
      <c r="A9750" s="6" t="s">
        <v>16286</v>
      </c>
      <c r="B9750" s="6" t="s">
        <v>29956</v>
      </c>
      <c r="C9750" s="6" t="s">
        <v>21</v>
      </c>
      <c r="D9750" s="6" t="str">
        <f t="shared" si="152"/>
        <v>m</v>
      </c>
    </row>
    <row r="9751" spans="1:4" x14ac:dyDescent="0.2">
      <c r="A9751" s="6" t="s">
        <v>2758</v>
      </c>
      <c r="B9751" s="6" t="s">
        <v>29957</v>
      </c>
      <c r="C9751" s="6" t="s">
        <v>21</v>
      </c>
      <c r="D9751" s="6" t="str">
        <f t="shared" si="152"/>
        <v>m</v>
      </c>
    </row>
    <row r="9752" spans="1:4" x14ac:dyDescent="0.2">
      <c r="A9752" s="6" t="s">
        <v>16287</v>
      </c>
      <c r="B9752" s="6" t="s">
        <v>29957</v>
      </c>
      <c r="C9752" s="6" t="s">
        <v>21</v>
      </c>
      <c r="D9752" s="6" t="str">
        <f t="shared" si="152"/>
        <v>m</v>
      </c>
    </row>
    <row r="9753" spans="1:4" x14ac:dyDescent="0.2">
      <c r="A9753" s="6" t="s">
        <v>2759</v>
      </c>
      <c r="B9753" s="6" t="s">
        <v>29958</v>
      </c>
      <c r="C9753" s="6" t="s">
        <v>21</v>
      </c>
      <c r="D9753" s="6" t="str">
        <f t="shared" si="152"/>
        <v>m</v>
      </c>
    </row>
    <row r="9754" spans="1:4" x14ac:dyDescent="0.2">
      <c r="A9754" s="6" t="s">
        <v>16288</v>
      </c>
      <c r="B9754" s="6" t="s">
        <v>29958</v>
      </c>
      <c r="C9754" s="6" t="s">
        <v>21</v>
      </c>
      <c r="D9754" s="6" t="str">
        <f t="shared" si="152"/>
        <v>m</v>
      </c>
    </row>
    <row r="9755" spans="1:4" x14ac:dyDescent="0.2">
      <c r="A9755" s="6" t="s">
        <v>2760</v>
      </c>
      <c r="B9755" s="6" t="s">
        <v>29959</v>
      </c>
      <c r="C9755" s="6" t="s">
        <v>21</v>
      </c>
      <c r="D9755" s="6" t="str">
        <f t="shared" si="152"/>
        <v>m</v>
      </c>
    </row>
    <row r="9756" spans="1:4" x14ac:dyDescent="0.2">
      <c r="A9756" s="6" t="s">
        <v>16289</v>
      </c>
      <c r="B9756" s="6" t="s">
        <v>29959</v>
      </c>
      <c r="C9756" s="6" t="s">
        <v>21</v>
      </c>
      <c r="D9756" s="6" t="str">
        <f t="shared" si="152"/>
        <v>m</v>
      </c>
    </row>
    <row r="9757" spans="1:4" x14ac:dyDescent="0.2">
      <c r="A9757" s="6" t="s">
        <v>2761</v>
      </c>
      <c r="B9757" s="6" t="s">
        <v>29960</v>
      </c>
      <c r="C9757" s="6" t="s">
        <v>21</v>
      </c>
      <c r="D9757" s="6" t="str">
        <f t="shared" si="152"/>
        <v>m</v>
      </c>
    </row>
    <row r="9758" spans="1:4" x14ac:dyDescent="0.2">
      <c r="A9758" s="6" t="s">
        <v>16290</v>
      </c>
      <c r="B9758" s="6" t="s">
        <v>29960</v>
      </c>
      <c r="C9758" s="6" t="s">
        <v>21</v>
      </c>
      <c r="D9758" s="6" t="str">
        <f t="shared" si="152"/>
        <v>m</v>
      </c>
    </row>
    <row r="9759" spans="1:4" x14ac:dyDescent="0.2">
      <c r="A9759" s="6" t="s">
        <v>2762</v>
      </c>
      <c r="B9759" s="6" t="s">
        <v>29961</v>
      </c>
      <c r="C9759" s="6" t="s">
        <v>21</v>
      </c>
      <c r="D9759" s="6" t="str">
        <f t="shared" si="152"/>
        <v>m</v>
      </c>
    </row>
    <row r="9760" spans="1:4" x14ac:dyDescent="0.2">
      <c r="A9760" s="6" t="s">
        <v>16291</v>
      </c>
      <c r="B9760" s="6" t="s">
        <v>29961</v>
      </c>
      <c r="C9760" s="6" t="s">
        <v>21</v>
      </c>
      <c r="D9760" s="6" t="str">
        <f t="shared" si="152"/>
        <v>m</v>
      </c>
    </row>
    <row r="9761" spans="1:4" x14ac:dyDescent="0.2">
      <c r="A9761" s="6" t="s">
        <v>2763</v>
      </c>
      <c r="B9761" s="6" t="s">
        <v>29962</v>
      </c>
      <c r="C9761" s="6" t="s">
        <v>21</v>
      </c>
      <c r="D9761" s="6" t="str">
        <f t="shared" si="152"/>
        <v>m</v>
      </c>
    </row>
    <row r="9762" spans="1:4" x14ac:dyDescent="0.2">
      <c r="A9762" s="6" t="s">
        <v>16292</v>
      </c>
      <c r="B9762" s="6" t="s">
        <v>29962</v>
      </c>
      <c r="C9762" s="6" t="s">
        <v>21</v>
      </c>
      <c r="D9762" s="6" t="str">
        <f t="shared" si="152"/>
        <v>m</v>
      </c>
    </row>
    <row r="9763" spans="1:4" x14ac:dyDescent="0.2">
      <c r="A9763" s="6" t="s">
        <v>2764</v>
      </c>
      <c r="B9763" s="6" t="s">
        <v>29963</v>
      </c>
      <c r="C9763" s="6" t="s">
        <v>12</v>
      </c>
      <c r="D9763" s="6" t="str">
        <f t="shared" si="152"/>
        <v>un</v>
      </c>
    </row>
    <row r="9764" spans="1:4" x14ac:dyDescent="0.2">
      <c r="A9764" s="6" t="s">
        <v>16293</v>
      </c>
      <c r="B9764" s="6" t="s">
        <v>29963</v>
      </c>
      <c r="C9764" s="6" t="s">
        <v>12</v>
      </c>
      <c r="D9764" s="6" t="str">
        <f t="shared" si="152"/>
        <v>un</v>
      </c>
    </row>
    <row r="9765" spans="1:4" x14ac:dyDescent="0.2">
      <c r="A9765" s="6" t="s">
        <v>2765</v>
      </c>
      <c r="B9765" s="6" t="s">
        <v>29964</v>
      </c>
      <c r="C9765" s="6" t="s">
        <v>12</v>
      </c>
      <c r="D9765" s="6" t="str">
        <f t="shared" si="152"/>
        <v>un</v>
      </c>
    </row>
    <row r="9766" spans="1:4" x14ac:dyDescent="0.2">
      <c r="A9766" s="6" t="s">
        <v>16294</v>
      </c>
      <c r="B9766" s="6" t="s">
        <v>29964</v>
      </c>
      <c r="C9766" s="6" t="s">
        <v>12</v>
      </c>
      <c r="D9766" s="6" t="str">
        <f t="shared" si="152"/>
        <v>un</v>
      </c>
    </row>
    <row r="9767" spans="1:4" x14ac:dyDescent="0.2">
      <c r="A9767" s="6" t="s">
        <v>2766</v>
      </c>
      <c r="B9767" s="6" t="s">
        <v>29965</v>
      </c>
      <c r="C9767" s="6" t="s">
        <v>12</v>
      </c>
      <c r="D9767" s="6" t="str">
        <f t="shared" si="152"/>
        <v>un</v>
      </c>
    </row>
    <row r="9768" spans="1:4" x14ac:dyDescent="0.2">
      <c r="A9768" s="6" t="s">
        <v>16295</v>
      </c>
      <c r="B9768" s="6" t="s">
        <v>29965</v>
      </c>
      <c r="C9768" s="6" t="s">
        <v>12</v>
      </c>
      <c r="D9768" s="6" t="str">
        <f t="shared" si="152"/>
        <v>un</v>
      </c>
    </row>
    <row r="9769" spans="1:4" x14ac:dyDescent="0.2">
      <c r="A9769" s="6" t="s">
        <v>2767</v>
      </c>
      <c r="B9769" s="6" t="s">
        <v>29966</v>
      </c>
      <c r="C9769" s="6" t="s">
        <v>12</v>
      </c>
      <c r="D9769" s="6" t="str">
        <f t="shared" si="152"/>
        <v>un</v>
      </c>
    </row>
    <row r="9770" spans="1:4" x14ac:dyDescent="0.2">
      <c r="A9770" s="6" t="s">
        <v>16296</v>
      </c>
      <c r="B9770" s="6" t="s">
        <v>29966</v>
      </c>
      <c r="C9770" s="6" t="s">
        <v>12</v>
      </c>
      <c r="D9770" s="6" t="str">
        <f t="shared" si="152"/>
        <v>un</v>
      </c>
    </row>
    <row r="9771" spans="1:4" x14ac:dyDescent="0.2">
      <c r="A9771" s="6" t="s">
        <v>2768</v>
      </c>
      <c r="B9771" s="6" t="s">
        <v>29967</v>
      </c>
      <c r="C9771" s="6" t="s">
        <v>12</v>
      </c>
      <c r="D9771" s="6" t="str">
        <f t="shared" si="152"/>
        <v>un</v>
      </c>
    </row>
    <row r="9772" spans="1:4" x14ac:dyDescent="0.2">
      <c r="A9772" s="6" t="s">
        <v>16297</v>
      </c>
      <c r="B9772" s="6" t="s">
        <v>29967</v>
      </c>
      <c r="C9772" s="6" t="s">
        <v>12</v>
      </c>
      <c r="D9772" s="6" t="str">
        <f t="shared" si="152"/>
        <v>un</v>
      </c>
    </row>
    <row r="9773" spans="1:4" x14ac:dyDescent="0.2">
      <c r="A9773" s="6" t="s">
        <v>2769</v>
      </c>
      <c r="B9773" s="6" t="s">
        <v>29968</v>
      </c>
      <c r="C9773" s="6" t="s">
        <v>12</v>
      </c>
      <c r="D9773" s="6" t="str">
        <f t="shared" si="152"/>
        <v>un</v>
      </c>
    </row>
    <row r="9774" spans="1:4" x14ac:dyDescent="0.2">
      <c r="A9774" s="6" t="s">
        <v>16298</v>
      </c>
      <c r="B9774" s="6" t="s">
        <v>29968</v>
      </c>
      <c r="C9774" s="6" t="s">
        <v>12</v>
      </c>
      <c r="D9774" s="6" t="str">
        <f t="shared" si="152"/>
        <v>un</v>
      </c>
    </row>
    <row r="9775" spans="1:4" x14ac:dyDescent="0.2">
      <c r="A9775" s="6" t="s">
        <v>2770</v>
      </c>
      <c r="B9775" s="6" t="s">
        <v>29969</v>
      </c>
      <c r="C9775" s="6" t="s">
        <v>12</v>
      </c>
      <c r="D9775" s="6" t="str">
        <f t="shared" si="152"/>
        <v>un</v>
      </c>
    </row>
    <row r="9776" spans="1:4" x14ac:dyDescent="0.2">
      <c r="A9776" s="6" t="s">
        <v>16299</v>
      </c>
      <c r="B9776" s="6" t="s">
        <v>29969</v>
      </c>
      <c r="C9776" s="6" t="s">
        <v>12</v>
      </c>
      <c r="D9776" s="6" t="str">
        <f t="shared" si="152"/>
        <v>un</v>
      </c>
    </row>
    <row r="9777" spans="1:4" x14ac:dyDescent="0.2">
      <c r="A9777" s="6" t="s">
        <v>2771</v>
      </c>
      <c r="B9777" s="6" t="s">
        <v>29970</v>
      </c>
      <c r="C9777" s="6" t="s">
        <v>12</v>
      </c>
      <c r="D9777" s="6" t="str">
        <f t="shared" si="152"/>
        <v>un</v>
      </c>
    </row>
    <row r="9778" spans="1:4" x14ac:dyDescent="0.2">
      <c r="A9778" s="6" t="s">
        <v>16300</v>
      </c>
      <c r="B9778" s="6" t="s">
        <v>29970</v>
      </c>
      <c r="C9778" s="6" t="s">
        <v>12</v>
      </c>
      <c r="D9778" s="6" t="str">
        <f t="shared" si="152"/>
        <v>un</v>
      </c>
    </row>
    <row r="9779" spans="1:4" x14ac:dyDescent="0.2">
      <c r="A9779" s="6" t="s">
        <v>2772</v>
      </c>
      <c r="B9779" s="6" t="s">
        <v>29971</v>
      </c>
      <c r="C9779" s="6" t="s">
        <v>21</v>
      </c>
      <c r="D9779" s="6" t="str">
        <f t="shared" si="152"/>
        <v>m</v>
      </c>
    </row>
    <row r="9780" spans="1:4" x14ac:dyDescent="0.2">
      <c r="A9780" s="6" t="s">
        <v>16301</v>
      </c>
      <c r="B9780" s="6" t="s">
        <v>29971</v>
      </c>
      <c r="C9780" s="6" t="s">
        <v>21</v>
      </c>
      <c r="D9780" s="6" t="str">
        <f t="shared" si="152"/>
        <v>m</v>
      </c>
    </row>
    <row r="9781" spans="1:4" x14ac:dyDescent="0.2">
      <c r="A9781" s="6" t="s">
        <v>2773</v>
      </c>
      <c r="B9781" s="6" t="s">
        <v>29972</v>
      </c>
      <c r="C9781" s="6" t="s">
        <v>21</v>
      </c>
      <c r="D9781" s="6" t="str">
        <f t="shared" si="152"/>
        <v>m</v>
      </c>
    </row>
    <row r="9782" spans="1:4" x14ac:dyDescent="0.2">
      <c r="A9782" s="6" t="s">
        <v>16302</v>
      </c>
      <c r="B9782" s="6" t="s">
        <v>29972</v>
      </c>
      <c r="C9782" s="6" t="s">
        <v>21</v>
      </c>
      <c r="D9782" s="6" t="str">
        <f t="shared" si="152"/>
        <v>m</v>
      </c>
    </row>
    <row r="9783" spans="1:4" x14ac:dyDescent="0.2">
      <c r="A9783" s="6" t="s">
        <v>2774</v>
      </c>
      <c r="B9783" s="6" t="s">
        <v>29973</v>
      </c>
      <c r="C9783" s="6" t="s">
        <v>21</v>
      </c>
      <c r="D9783" s="6" t="str">
        <f t="shared" si="152"/>
        <v>m</v>
      </c>
    </row>
    <row r="9784" spans="1:4" x14ac:dyDescent="0.2">
      <c r="A9784" s="6" t="s">
        <v>16303</v>
      </c>
      <c r="B9784" s="6" t="s">
        <v>29973</v>
      </c>
      <c r="C9784" s="6" t="s">
        <v>21</v>
      </c>
      <c r="D9784" s="6" t="str">
        <f t="shared" si="152"/>
        <v>m</v>
      </c>
    </row>
    <row r="9785" spans="1:4" x14ac:dyDescent="0.2">
      <c r="A9785" s="6" t="s">
        <v>2775</v>
      </c>
      <c r="B9785" s="6" t="s">
        <v>29974</v>
      </c>
      <c r="C9785" s="6" t="s">
        <v>21</v>
      </c>
      <c r="D9785" s="6" t="str">
        <f t="shared" si="152"/>
        <v>m</v>
      </c>
    </row>
    <row r="9786" spans="1:4" x14ac:dyDescent="0.2">
      <c r="A9786" s="6" t="s">
        <v>16304</v>
      </c>
      <c r="B9786" s="6" t="s">
        <v>29974</v>
      </c>
      <c r="C9786" s="6" t="s">
        <v>21</v>
      </c>
      <c r="D9786" s="6" t="str">
        <f t="shared" si="152"/>
        <v>m</v>
      </c>
    </row>
    <row r="9787" spans="1:4" x14ac:dyDescent="0.2">
      <c r="A9787" s="6" t="s">
        <v>2776</v>
      </c>
      <c r="B9787" s="6" t="s">
        <v>29975</v>
      </c>
      <c r="C9787" s="6" t="s">
        <v>21</v>
      </c>
      <c r="D9787" s="6" t="str">
        <f t="shared" si="152"/>
        <v>m</v>
      </c>
    </row>
    <row r="9788" spans="1:4" x14ac:dyDescent="0.2">
      <c r="A9788" s="6" t="s">
        <v>16305</v>
      </c>
      <c r="B9788" s="6" t="s">
        <v>29975</v>
      </c>
      <c r="C9788" s="6" t="s">
        <v>21</v>
      </c>
      <c r="D9788" s="6" t="str">
        <f t="shared" si="152"/>
        <v>m</v>
      </c>
    </row>
    <row r="9789" spans="1:4" x14ac:dyDescent="0.2">
      <c r="A9789" s="6" t="s">
        <v>2777</v>
      </c>
      <c r="B9789" s="6" t="s">
        <v>29976</v>
      </c>
      <c r="C9789" s="6" t="s">
        <v>21</v>
      </c>
      <c r="D9789" s="6" t="str">
        <f t="shared" si="152"/>
        <v>m</v>
      </c>
    </row>
    <row r="9790" spans="1:4" x14ac:dyDescent="0.2">
      <c r="A9790" s="6" t="s">
        <v>16306</v>
      </c>
      <c r="B9790" s="6" t="s">
        <v>29976</v>
      </c>
      <c r="C9790" s="6" t="s">
        <v>21</v>
      </c>
      <c r="D9790" s="6" t="str">
        <f t="shared" si="152"/>
        <v>m</v>
      </c>
    </row>
    <row r="9791" spans="1:4" x14ac:dyDescent="0.2">
      <c r="A9791" s="6" t="s">
        <v>2778</v>
      </c>
      <c r="B9791" s="6" t="s">
        <v>29977</v>
      </c>
      <c r="C9791" s="6" t="s">
        <v>21</v>
      </c>
      <c r="D9791" s="6" t="str">
        <f t="shared" si="152"/>
        <v>m</v>
      </c>
    </row>
    <row r="9792" spans="1:4" x14ac:dyDescent="0.2">
      <c r="A9792" s="6" t="s">
        <v>16307</v>
      </c>
      <c r="B9792" s="6" t="s">
        <v>29977</v>
      </c>
      <c r="C9792" s="6" t="s">
        <v>21</v>
      </c>
      <c r="D9792" s="6" t="str">
        <f t="shared" si="152"/>
        <v>m</v>
      </c>
    </row>
    <row r="9793" spans="1:4" x14ac:dyDescent="0.2">
      <c r="A9793" s="6" t="s">
        <v>2779</v>
      </c>
      <c r="B9793" s="6" t="s">
        <v>29978</v>
      </c>
      <c r="C9793" s="6" t="s">
        <v>21</v>
      </c>
      <c r="D9793" s="6" t="str">
        <f t="shared" si="152"/>
        <v>m</v>
      </c>
    </row>
    <row r="9794" spans="1:4" x14ac:dyDescent="0.2">
      <c r="A9794" s="6" t="s">
        <v>16308</v>
      </c>
      <c r="B9794" s="6" t="s">
        <v>29978</v>
      </c>
      <c r="C9794" s="6" t="s">
        <v>21</v>
      </c>
      <c r="D9794" s="6" t="str">
        <f t="shared" ref="D9794:D9857" si="153">LOWER(C9794)</f>
        <v>m</v>
      </c>
    </row>
    <row r="9795" spans="1:4" x14ac:dyDescent="0.2">
      <c r="A9795" s="6" t="s">
        <v>2780</v>
      </c>
      <c r="B9795" s="6" t="s">
        <v>29979</v>
      </c>
      <c r="C9795" s="6" t="s">
        <v>21</v>
      </c>
      <c r="D9795" s="6" t="str">
        <f t="shared" si="153"/>
        <v>m</v>
      </c>
    </row>
    <row r="9796" spans="1:4" x14ac:dyDescent="0.2">
      <c r="A9796" s="6" t="s">
        <v>16309</v>
      </c>
      <c r="B9796" s="6" t="s">
        <v>29979</v>
      </c>
      <c r="C9796" s="6" t="s">
        <v>21</v>
      </c>
      <c r="D9796" s="6" t="str">
        <f t="shared" si="153"/>
        <v>m</v>
      </c>
    </row>
    <row r="9797" spans="1:4" x14ac:dyDescent="0.2">
      <c r="A9797" s="6" t="s">
        <v>2781</v>
      </c>
      <c r="B9797" s="6" t="s">
        <v>29980</v>
      </c>
      <c r="C9797" s="6" t="s">
        <v>21</v>
      </c>
      <c r="D9797" s="6" t="str">
        <f t="shared" si="153"/>
        <v>m</v>
      </c>
    </row>
    <row r="9798" spans="1:4" x14ac:dyDescent="0.2">
      <c r="A9798" s="6" t="s">
        <v>16310</v>
      </c>
      <c r="B9798" s="6" t="s">
        <v>29980</v>
      </c>
      <c r="C9798" s="6" t="s">
        <v>21</v>
      </c>
      <c r="D9798" s="6" t="str">
        <f t="shared" si="153"/>
        <v>m</v>
      </c>
    </row>
    <row r="9799" spans="1:4" x14ac:dyDescent="0.2">
      <c r="A9799" s="6" t="s">
        <v>2782</v>
      </c>
      <c r="B9799" s="6" t="s">
        <v>29981</v>
      </c>
      <c r="C9799" s="6" t="s">
        <v>21</v>
      </c>
      <c r="D9799" s="6" t="str">
        <f t="shared" si="153"/>
        <v>m</v>
      </c>
    </row>
    <row r="9800" spans="1:4" x14ac:dyDescent="0.2">
      <c r="A9800" s="6" t="s">
        <v>16311</v>
      </c>
      <c r="B9800" s="6" t="s">
        <v>29981</v>
      </c>
      <c r="C9800" s="6" t="s">
        <v>21</v>
      </c>
      <c r="D9800" s="6" t="str">
        <f t="shared" si="153"/>
        <v>m</v>
      </c>
    </row>
    <row r="9801" spans="1:4" x14ac:dyDescent="0.2">
      <c r="A9801" s="6" t="s">
        <v>2783</v>
      </c>
      <c r="B9801" s="6" t="s">
        <v>29982</v>
      </c>
      <c r="C9801" s="6" t="s">
        <v>21</v>
      </c>
      <c r="D9801" s="6" t="str">
        <f t="shared" si="153"/>
        <v>m</v>
      </c>
    </row>
    <row r="9802" spans="1:4" x14ac:dyDescent="0.2">
      <c r="A9802" s="6" t="s">
        <v>16312</v>
      </c>
      <c r="B9802" s="6" t="s">
        <v>29982</v>
      </c>
      <c r="C9802" s="6" t="s">
        <v>21</v>
      </c>
      <c r="D9802" s="6" t="str">
        <f t="shared" si="153"/>
        <v>m</v>
      </c>
    </row>
    <row r="9803" spans="1:4" x14ac:dyDescent="0.2">
      <c r="A9803" s="6" t="s">
        <v>2784</v>
      </c>
      <c r="B9803" s="6" t="s">
        <v>29983</v>
      </c>
      <c r="C9803" s="6" t="s">
        <v>21</v>
      </c>
      <c r="D9803" s="6" t="str">
        <f t="shared" si="153"/>
        <v>m</v>
      </c>
    </row>
    <row r="9804" spans="1:4" x14ac:dyDescent="0.2">
      <c r="A9804" s="6" t="s">
        <v>16313</v>
      </c>
      <c r="B9804" s="6" t="s">
        <v>29983</v>
      </c>
      <c r="C9804" s="6" t="s">
        <v>21</v>
      </c>
      <c r="D9804" s="6" t="str">
        <f t="shared" si="153"/>
        <v>m</v>
      </c>
    </row>
    <row r="9805" spans="1:4" x14ac:dyDescent="0.2">
      <c r="A9805" s="6" t="s">
        <v>2785</v>
      </c>
      <c r="B9805" s="6" t="s">
        <v>29984</v>
      </c>
      <c r="C9805" s="6" t="s">
        <v>21</v>
      </c>
      <c r="D9805" s="6" t="str">
        <f t="shared" si="153"/>
        <v>m</v>
      </c>
    </row>
    <row r="9806" spans="1:4" x14ac:dyDescent="0.2">
      <c r="A9806" s="6" t="s">
        <v>16314</v>
      </c>
      <c r="B9806" s="6" t="s">
        <v>29984</v>
      </c>
      <c r="C9806" s="6" t="s">
        <v>21</v>
      </c>
      <c r="D9806" s="6" t="str">
        <f t="shared" si="153"/>
        <v>m</v>
      </c>
    </row>
    <row r="9807" spans="1:4" x14ac:dyDescent="0.2">
      <c r="A9807" s="6" t="s">
        <v>2786</v>
      </c>
      <c r="B9807" s="6" t="s">
        <v>29985</v>
      </c>
      <c r="C9807" s="6" t="s">
        <v>21</v>
      </c>
      <c r="D9807" s="6" t="str">
        <f t="shared" si="153"/>
        <v>m</v>
      </c>
    </row>
    <row r="9808" spans="1:4" x14ac:dyDescent="0.2">
      <c r="A9808" s="6" t="s">
        <v>16315</v>
      </c>
      <c r="B9808" s="6" t="s">
        <v>29985</v>
      </c>
      <c r="C9808" s="6" t="s">
        <v>21</v>
      </c>
      <c r="D9808" s="6" t="str">
        <f t="shared" si="153"/>
        <v>m</v>
      </c>
    </row>
    <row r="9809" spans="1:4" x14ac:dyDescent="0.2">
      <c r="A9809" s="6" t="s">
        <v>2787</v>
      </c>
      <c r="B9809" s="6" t="s">
        <v>29986</v>
      </c>
      <c r="C9809" s="6" t="s">
        <v>12</v>
      </c>
      <c r="D9809" s="6" t="str">
        <f t="shared" si="153"/>
        <v>un</v>
      </c>
    </row>
    <row r="9810" spans="1:4" x14ac:dyDescent="0.2">
      <c r="A9810" s="6" t="s">
        <v>16316</v>
      </c>
      <c r="B9810" s="6" t="s">
        <v>29986</v>
      </c>
      <c r="C9810" s="6" t="s">
        <v>12</v>
      </c>
      <c r="D9810" s="6" t="str">
        <f t="shared" si="153"/>
        <v>un</v>
      </c>
    </row>
    <row r="9811" spans="1:4" x14ac:dyDescent="0.2">
      <c r="A9811" s="6" t="s">
        <v>2788</v>
      </c>
      <c r="B9811" s="6" t="s">
        <v>29987</v>
      </c>
      <c r="C9811" s="6" t="s">
        <v>12</v>
      </c>
      <c r="D9811" s="6" t="str">
        <f t="shared" si="153"/>
        <v>un</v>
      </c>
    </row>
    <row r="9812" spans="1:4" x14ac:dyDescent="0.2">
      <c r="A9812" s="6" t="s">
        <v>16317</v>
      </c>
      <c r="B9812" s="6" t="s">
        <v>29987</v>
      </c>
      <c r="C9812" s="6" t="s">
        <v>12</v>
      </c>
      <c r="D9812" s="6" t="str">
        <f t="shared" si="153"/>
        <v>un</v>
      </c>
    </row>
    <row r="9813" spans="1:4" x14ac:dyDescent="0.2">
      <c r="A9813" s="6" t="s">
        <v>2789</v>
      </c>
      <c r="B9813" s="6" t="s">
        <v>29988</v>
      </c>
      <c r="C9813" s="6" t="s">
        <v>12</v>
      </c>
      <c r="D9813" s="6" t="str">
        <f t="shared" si="153"/>
        <v>un</v>
      </c>
    </row>
    <row r="9814" spans="1:4" x14ac:dyDescent="0.2">
      <c r="A9814" s="6" t="s">
        <v>16318</v>
      </c>
      <c r="B9814" s="6" t="s">
        <v>29988</v>
      </c>
      <c r="C9814" s="6" t="s">
        <v>12</v>
      </c>
      <c r="D9814" s="6" t="str">
        <f t="shared" si="153"/>
        <v>un</v>
      </c>
    </row>
    <row r="9815" spans="1:4" x14ac:dyDescent="0.2">
      <c r="A9815" s="6" t="s">
        <v>2790</v>
      </c>
      <c r="B9815" s="6" t="s">
        <v>29989</v>
      </c>
      <c r="C9815" s="6" t="s">
        <v>12</v>
      </c>
      <c r="D9815" s="6" t="str">
        <f t="shared" si="153"/>
        <v>un</v>
      </c>
    </row>
    <row r="9816" spans="1:4" x14ac:dyDescent="0.2">
      <c r="A9816" s="6" t="s">
        <v>16319</v>
      </c>
      <c r="B9816" s="6" t="s">
        <v>29989</v>
      </c>
      <c r="C9816" s="6" t="s">
        <v>12</v>
      </c>
      <c r="D9816" s="6" t="str">
        <f t="shared" si="153"/>
        <v>un</v>
      </c>
    </row>
    <row r="9817" spans="1:4" x14ac:dyDescent="0.2">
      <c r="A9817" s="6" t="s">
        <v>2791</v>
      </c>
      <c r="B9817" s="6" t="s">
        <v>29990</v>
      </c>
      <c r="C9817" s="6" t="s">
        <v>12</v>
      </c>
      <c r="D9817" s="6" t="str">
        <f t="shared" si="153"/>
        <v>un</v>
      </c>
    </row>
    <row r="9818" spans="1:4" x14ac:dyDescent="0.2">
      <c r="A9818" s="6" t="s">
        <v>16320</v>
      </c>
      <c r="B9818" s="6" t="s">
        <v>29990</v>
      </c>
      <c r="C9818" s="6" t="s">
        <v>12</v>
      </c>
      <c r="D9818" s="6" t="str">
        <f t="shared" si="153"/>
        <v>un</v>
      </c>
    </row>
    <row r="9819" spans="1:4" x14ac:dyDescent="0.2">
      <c r="A9819" s="6" t="s">
        <v>2792</v>
      </c>
      <c r="B9819" s="6" t="s">
        <v>29991</v>
      </c>
      <c r="C9819" s="6" t="s">
        <v>21</v>
      </c>
      <c r="D9819" s="6" t="str">
        <f t="shared" si="153"/>
        <v>m</v>
      </c>
    </row>
    <row r="9820" spans="1:4" x14ac:dyDescent="0.2">
      <c r="A9820" s="6" t="s">
        <v>16321</v>
      </c>
      <c r="B9820" s="6" t="s">
        <v>29991</v>
      </c>
      <c r="C9820" s="6" t="s">
        <v>21</v>
      </c>
      <c r="D9820" s="6" t="str">
        <f t="shared" si="153"/>
        <v>m</v>
      </c>
    </row>
    <row r="9821" spans="1:4" x14ac:dyDescent="0.2">
      <c r="A9821" s="6" t="s">
        <v>2793</v>
      </c>
      <c r="B9821" s="6" t="s">
        <v>29992</v>
      </c>
      <c r="C9821" s="6" t="s">
        <v>21</v>
      </c>
      <c r="D9821" s="6" t="str">
        <f t="shared" si="153"/>
        <v>m</v>
      </c>
    </row>
    <row r="9822" spans="1:4" x14ac:dyDescent="0.2">
      <c r="A9822" s="6" t="s">
        <v>16322</v>
      </c>
      <c r="B9822" s="6" t="s">
        <v>29992</v>
      </c>
      <c r="C9822" s="6" t="s">
        <v>21</v>
      </c>
      <c r="D9822" s="6" t="str">
        <f t="shared" si="153"/>
        <v>m</v>
      </c>
    </row>
    <row r="9823" spans="1:4" x14ac:dyDescent="0.2">
      <c r="A9823" s="6" t="s">
        <v>2794</v>
      </c>
      <c r="B9823" s="6" t="s">
        <v>29993</v>
      </c>
      <c r="C9823" s="6" t="s">
        <v>21</v>
      </c>
      <c r="D9823" s="6" t="str">
        <f t="shared" si="153"/>
        <v>m</v>
      </c>
    </row>
    <row r="9824" spans="1:4" x14ac:dyDescent="0.2">
      <c r="A9824" s="6" t="s">
        <v>16323</v>
      </c>
      <c r="B9824" s="6" t="s">
        <v>29993</v>
      </c>
      <c r="C9824" s="6" t="s">
        <v>21</v>
      </c>
      <c r="D9824" s="6" t="str">
        <f t="shared" si="153"/>
        <v>m</v>
      </c>
    </row>
    <row r="9825" spans="1:4" x14ac:dyDescent="0.2">
      <c r="A9825" s="6" t="s">
        <v>2795</v>
      </c>
      <c r="B9825" s="6" t="s">
        <v>29994</v>
      </c>
      <c r="C9825" s="6" t="s">
        <v>21</v>
      </c>
      <c r="D9825" s="6" t="str">
        <f t="shared" si="153"/>
        <v>m</v>
      </c>
    </row>
    <row r="9826" spans="1:4" x14ac:dyDescent="0.2">
      <c r="A9826" s="6" t="s">
        <v>16324</v>
      </c>
      <c r="B9826" s="6" t="s">
        <v>29994</v>
      </c>
      <c r="C9826" s="6" t="s">
        <v>21</v>
      </c>
      <c r="D9826" s="6" t="str">
        <f t="shared" si="153"/>
        <v>m</v>
      </c>
    </row>
    <row r="9827" spans="1:4" x14ac:dyDescent="0.2">
      <c r="A9827" s="6" t="s">
        <v>2796</v>
      </c>
      <c r="B9827" s="6" t="s">
        <v>29995</v>
      </c>
      <c r="C9827" s="6" t="s">
        <v>21</v>
      </c>
      <c r="D9827" s="6" t="str">
        <f t="shared" si="153"/>
        <v>m</v>
      </c>
    </row>
    <row r="9828" spans="1:4" x14ac:dyDescent="0.2">
      <c r="A9828" s="6" t="s">
        <v>16325</v>
      </c>
      <c r="B9828" s="6" t="s">
        <v>29995</v>
      </c>
      <c r="C9828" s="6" t="s">
        <v>21</v>
      </c>
      <c r="D9828" s="6" t="str">
        <f t="shared" si="153"/>
        <v>m</v>
      </c>
    </row>
    <row r="9829" spans="1:4" x14ac:dyDescent="0.2">
      <c r="A9829" s="6" t="s">
        <v>2797</v>
      </c>
      <c r="B9829" s="6" t="s">
        <v>29996</v>
      </c>
      <c r="C9829" s="6" t="s">
        <v>21</v>
      </c>
      <c r="D9829" s="6" t="str">
        <f t="shared" si="153"/>
        <v>m</v>
      </c>
    </row>
    <row r="9830" spans="1:4" x14ac:dyDescent="0.2">
      <c r="A9830" s="6" t="s">
        <v>16326</v>
      </c>
      <c r="B9830" s="6" t="s">
        <v>29996</v>
      </c>
      <c r="C9830" s="6" t="s">
        <v>21</v>
      </c>
      <c r="D9830" s="6" t="str">
        <f t="shared" si="153"/>
        <v>m</v>
      </c>
    </row>
    <row r="9831" spans="1:4" x14ac:dyDescent="0.2">
      <c r="A9831" s="6" t="s">
        <v>2798</v>
      </c>
      <c r="B9831" s="6" t="s">
        <v>29997</v>
      </c>
      <c r="C9831" s="6" t="s">
        <v>21</v>
      </c>
      <c r="D9831" s="6" t="str">
        <f t="shared" si="153"/>
        <v>m</v>
      </c>
    </row>
    <row r="9832" spans="1:4" x14ac:dyDescent="0.2">
      <c r="A9832" s="6" t="s">
        <v>16327</v>
      </c>
      <c r="B9832" s="6" t="s">
        <v>29997</v>
      </c>
      <c r="C9832" s="6" t="s">
        <v>21</v>
      </c>
      <c r="D9832" s="6" t="str">
        <f t="shared" si="153"/>
        <v>m</v>
      </c>
    </row>
    <row r="9833" spans="1:4" x14ac:dyDescent="0.2">
      <c r="A9833" s="6" t="s">
        <v>2799</v>
      </c>
      <c r="B9833" s="6" t="s">
        <v>29998</v>
      </c>
      <c r="C9833" s="6" t="s">
        <v>21</v>
      </c>
      <c r="D9833" s="6" t="str">
        <f t="shared" si="153"/>
        <v>m</v>
      </c>
    </row>
    <row r="9834" spans="1:4" x14ac:dyDescent="0.2">
      <c r="A9834" s="6" t="s">
        <v>16328</v>
      </c>
      <c r="B9834" s="6" t="s">
        <v>29998</v>
      </c>
      <c r="C9834" s="6" t="s">
        <v>21</v>
      </c>
      <c r="D9834" s="6" t="str">
        <f t="shared" si="153"/>
        <v>m</v>
      </c>
    </row>
    <row r="9835" spans="1:4" x14ac:dyDescent="0.2">
      <c r="A9835" s="6" t="s">
        <v>2800</v>
      </c>
      <c r="B9835" s="6" t="s">
        <v>29999</v>
      </c>
      <c r="C9835" s="6" t="s">
        <v>21</v>
      </c>
      <c r="D9835" s="6" t="str">
        <f t="shared" si="153"/>
        <v>m</v>
      </c>
    </row>
    <row r="9836" spans="1:4" x14ac:dyDescent="0.2">
      <c r="A9836" s="6" t="s">
        <v>16329</v>
      </c>
      <c r="B9836" s="6" t="s">
        <v>29999</v>
      </c>
      <c r="C9836" s="6" t="s">
        <v>21</v>
      </c>
      <c r="D9836" s="6" t="str">
        <f t="shared" si="153"/>
        <v>m</v>
      </c>
    </row>
    <row r="9837" spans="1:4" x14ac:dyDescent="0.2">
      <c r="A9837" s="6" t="s">
        <v>2801</v>
      </c>
      <c r="B9837" s="6" t="s">
        <v>30000</v>
      </c>
      <c r="C9837" s="6" t="s">
        <v>21</v>
      </c>
      <c r="D9837" s="6" t="str">
        <f t="shared" si="153"/>
        <v>m</v>
      </c>
    </row>
    <row r="9838" spans="1:4" x14ac:dyDescent="0.2">
      <c r="A9838" s="6" t="s">
        <v>16330</v>
      </c>
      <c r="B9838" s="6" t="s">
        <v>30000</v>
      </c>
      <c r="C9838" s="6" t="s">
        <v>21</v>
      </c>
      <c r="D9838" s="6" t="str">
        <f t="shared" si="153"/>
        <v>m</v>
      </c>
    </row>
    <row r="9839" spans="1:4" x14ac:dyDescent="0.2">
      <c r="A9839" s="6" t="s">
        <v>2802</v>
      </c>
      <c r="B9839" s="6" t="s">
        <v>30001</v>
      </c>
      <c r="C9839" s="6" t="s">
        <v>21</v>
      </c>
      <c r="D9839" s="6" t="str">
        <f t="shared" si="153"/>
        <v>m</v>
      </c>
    </row>
    <row r="9840" spans="1:4" x14ac:dyDescent="0.2">
      <c r="A9840" s="6" t="s">
        <v>16331</v>
      </c>
      <c r="B9840" s="6" t="s">
        <v>30001</v>
      </c>
      <c r="C9840" s="6" t="s">
        <v>21</v>
      </c>
      <c r="D9840" s="6" t="str">
        <f t="shared" si="153"/>
        <v>m</v>
      </c>
    </row>
    <row r="9841" spans="1:4" x14ac:dyDescent="0.2">
      <c r="A9841" s="6" t="s">
        <v>2803</v>
      </c>
      <c r="B9841" s="6" t="s">
        <v>30002</v>
      </c>
      <c r="C9841" s="6" t="s">
        <v>21</v>
      </c>
      <c r="D9841" s="6" t="str">
        <f t="shared" si="153"/>
        <v>m</v>
      </c>
    </row>
    <row r="9842" spans="1:4" x14ac:dyDescent="0.2">
      <c r="A9842" s="6" t="s">
        <v>16332</v>
      </c>
      <c r="B9842" s="6" t="s">
        <v>30002</v>
      </c>
      <c r="C9842" s="6" t="s">
        <v>21</v>
      </c>
      <c r="D9842" s="6" t="str">
        <f t="shared" si="153"/>
        <v>m</v>
      </c>
    </row>
    <row r="9843" spans="1:4" x14ac:dyDescent="0.2">
      <c r="A9843" s="6" t="s">
        <v>2804</v>
      </c>
      <c r="B9843" s="6" t="s">
        <v>30003</v>
      </c>
      <c r="C9843" s="6" t="s">
        <v>21</v>
      </c>
      <c r="D9843" s="6" t="str">
        <f t="shared" si="153"/>
        <v>m</v>
      </c>
    </row>
    <row r="9844" spans="1:4" x14ac:dyDescent="0.2">
      <c r="A9844" s="6" t="s">
        <v>16333</v>
      </c>
      <c r="B9844" s="6" t="s">
        <v>30003</v>
      </c>
      <c r="C9844" s="6" t="s">
        <v>21</v>
      </c>
      <c r="D9844" s="6" t="str">
        <f t="shared" si="153"/>
        <v>m</v>
      </c>
    </row>
    <row r="9845" spans="1:4" x14ac:dyDescent="0.2">
      <c r="A9845" s="6" t="s">
        <v>2805</v>
      </c>
      <c r="B9845" s="6" t="s">
        <v>30004</v>
      </c>
      <c r="C9845" s="6" t="s">
        <v>21</v>
      </c>
      <c r="D9845" s="6" t="str">
        <f t="shared" si="153"/>
        <v>m</v>
      </c>
    </row>
    <row r="9846" spans="1:4" x14ac:dyDescent="0.2">
      <c r="A9846" s="6" t="s">
        <v>16334</v>
      </c>
      <c r="B9846" s="6" t="s">
        <v>30004</v>
      </c>
      <c r="C9846" s="6" t="s">
        <v>21</v>
      </c>
      <c r="D9846" s="6" t="str">
        <f t="shared" si="153"/>
        <v>m</v>
      </c>
    </row>
    <row r="9847" spans="1:4" x14ac:dyDescent="0.2">
      <c r="A9847" s="6" t="s">
        <v>2806</v>
      </c>
      <c r="B9847" s="6" t="s">
        <v>30005</v>
      </c>
      <c r="C9847" s="6" t="s">
        <v>21</v>
      </c>
      <c r="D9847" s="6" t="str">
        <f t="shared" si="153"/>
        <v>m</v>
      </c>
    </row>
    <row r="9848" spans="1:4" x14ac:dyDescent="0.2">
      <c r="A9848" s="6" t="s">
        <v>16335</v>
      </c>
      <c r="B9848" s="6" t="s">
        <v>30005</v>
      </c>
      <c r="C9848" s="6" t="s">
        <v>21</v>
      </c>
      <c r="D9848" s="6" t="str">
        <f t="shared" si="153"/>
        <v>m</v>
      </c>
    </row>
    <row r="9849" spans="1:4" x14ac:dyDescent="0.2">
      <c r="A9849" s="6" t="s">
        <v>2807</v>
      </c>
      <c r="B9849" s="6" t="s">
        <v>30006</v>
      </c>
      <c r="C9849" s="6" t="s">
        <v>21</v>
      </c>
      <c r="D9849" s="6" t="str">
        <f t="shared" si="153"/>
        <v>m</v>
      </c>
    </row>
    <row r="9850" spans="1:4" x14ac:dyDescent="0.2">
      <c r="A9850" s="6" t="s">
        <v>16336</v>
      </c>
      <c r="B9850" s="6" t="s">
        <v>30006</v>
      </c>
      <c r="C9850" s="6" t="s">
        <v>21</v>
      </c>
      <c r="D9850" s="6" t="str">
        <f t="shared" si="153"/>
        <v>m</v>
      </c>
    </row>
    <row r="9851" spans="1:4" x14ac:dyDescent="0.2">
      <c r="A9851" s="6" t="s">
        <v>2808</v>
      </c>
      <c r="B9851" s="6" t="s">
        <v>30007</v>
      </c>
      <c r="C9851" s="6" t="s">
        <v>21</v>
      </c>
      <c r="D9851" s="6" t="str">
        <f t="shared" si="153"/>
        <v>m</v>
      </c>
    </row>
    <row r="9852" spans="1:4" x14ac:dyDescent="0.2">
      <c r="A9852" s="6" t="s">
        <v>16337</v>
      </c>
      <c r="B9852" s="6" t="s">
        <v>30007</v>
      </c>
      <c r="C9852" s="6" t="s">
        <v>21</v>
      </c>
      <c r="D9852" s="6" t="str">
        <f t="shared" si="153"/>
        <v>m</v>
      </c>
    </row>
    <row r="9853" spans="1:4" x14ac:dyDescent="0.2">
      <c r="A9853" s="6" t="s">
        <v>2809</v>
      </c>
      <c r="B9853" s="6" t="s">
        <v>30008</v>
      </c>
      <c r="C9853" s="6" t="s">
        <v>21</v>
      </c>
      <c r="D9853" s="6" t="str">
        <f t="shared" si="153"/>
        <v>m</v>
      </c>
    </row>
    <row r="9854" spans="1:4" x14ac:dyDescent="0.2">
      <c r="A9854" s="6" t="s">
        <v>16338</v>
      </c>
      <c r="B9854" s="6" t="s">
        <v>30008</v>
      </c>
      <c r="C9854" s="6" t="s">
        <v>21</v>
      </c>
      <c r="D9854" s="6" t="str">
        <f t="shared" si="153"/>
        <v>m</v>
      </c>
    </row>
    <row r="9855" spans="1:4" x14ac:dyDescent="0.2">
      <c r="A9855" s="6" t="s">
        <v>2810</v>
      </c>
      <c r="B9855" s="6" t="s">
        <v>30009</v>
      </c>
      <c r="C9855" s="6" t="s">
        <v>21</v>
      </c>
      <c r="D9855" s="6" t="str">
        <f t="shared" si="153"/>
        <v>m</v>
      </c>
    </row>
    <row r="9856" spans="1:4" x14ac:dyDescent="0.2">
      <c r="A9856" s="6" t="s">
        <v>16339</v>
      </c>
      <c r="B9856" s="6" t="s">
        <v>30009</v>
      </c>
      <c r="C9856" s="6" t="s">
        <v>21</v>
      </c>
      <c r="D9856" s="6" t="str">
        <f t="shared" si="153"/>
        <v>m</v>
      </c>
    </row>
    <row r="9857" spans="1:4" x14ac:dyDescent="0.2">
      <c r="A9857" s="6" t="s">
        <v>2811</v>
      </c>
      <c r="B9857" s="6" t="s">
        <v>30010</v>
      </c>
      <c r="C9857" s="6" t="s">
        <v>21</v>
      </c>
      <c r="D9857" s="6" t="str">
        <f t="shared" si="153"/>
        <v>m</v>
      </c>
    </row>
    <row r="9858" spans="1:4" x14ac:dyDescent="0.2">
      <c r="A9858" s="6" t="s">
        <v>16340</v>
      </c>
      <c r="B9858" s="6" t="s">
        <v>30010</v>
      </c>
      <c r="C9858" s="6" t="s">
        <v>21</v>
      </c>
      <c r="D9858" s="6" t="str">
        <f t="shared" ref="D9858:D9921" si="154">LOWER(C9858)</f>
        <v>m</v>
      </c>
    </row>
    <row r="9859" spans="1:4" x14ac:dyDescent="0.2">
      <c r="A9859" s="6" t="s">
        <v>2812</v>
      </c>
      <c r="B9859" s="6" t="s">
        <v>30011</v>
      </c>
      <c r="C9859" s="6" t="s">
        <v>21</v>
      </c>
      <c r="D9859" s="6" t="str">
        <f t="shared" si="154"/>
        <v>m</v>
      </c>
    </row>
    <row r="9860" spans="1:4" x14ac:dyDescent="0.2">
      <c r="A9860" s="6" t="s">
        <v>16341</v>
      </c>
      <c r="B9860" s="6" t="s">
        <v>30011</v>
      </c>
      <c r="C9860" s="6" t="s">
        <v>21</v>
      </c>
      <c r="D9860" s="6" t="str">
        <f t="shared" si="154"/>
        <v>m</v>
      </c>
    </row>
    <row r="9861" spans="1:4" x14ac:dyDescent="0.2">
      <c r="A9861" s="6" t="s">
        <v>2813</v>
      </c>
      <c r="B9861" s="6" t="s">
        <v>30012</v>
      </c>
      <c r="C9861" s="6" t="s">
        <v>21</v>
      </c>
      <c r="D9861" s="6" t="str">
        <f t="shared" si="154"/>
        <v>m</v>
      </c>
    </row>
    <row r="9862" spans="1:4" x14ac:dyDescent="0.2">
      <c r="A9862" s="6" t="s">
        <v>16342</v>
      </c>
      <c r="B9862" s="6" t="s">
        <v>30012</v>
      </c>
      <c r="C9862" s="6" t="s">
        <v>21</v>
      </c>
      <c r="D9862" s="6" t="str">
        <f t="shared" si="154"/>
        <v>m</v>
      </c>
    </row>
    <row r="9863" spans="1:4" x14ac:dyDescent="0.2">
      <c r="A9863" s="6" t="s">
        <v>2814</v>
      </c>
      <c r="B9863" s="6" t="s">
        <v>30013</v>
      </c>
      <c r="C9863" s="6" t="s">
        <v>21</v>
      </c>
      <c r="D9863" s="6" t="str">
        <f t="shared" si="154"/>
        <v>m</v>
      </c>
    </row>
    <row r="9864" spans="1:4" x14ac:dyDescent="0.2">
      <c r="A9864" s="6" t="s">
        <v>16343</v>
      </c>
      <c r="B9864" s="6" t="s">
        <v>30013</v>
      </c>
      <c r="C9864" s="6" t="s">
        <v>21</v>
      </c>
      <c r="D9864" s="6" t="str">
        <f t="shared" si="154"/>
        <v>m</v>
      </c>
    </row>
    <row r="9865" spans="1:4" x14ac:dyDescent="0.2">
      <c r="A9865" s="6" t="s">
        <v>2815</v>
      </c>
      <c r="B9865" s="6" t="s">
        <v>30014</v>
      </c>
      <c r="C9865" s="6" t="s">
        <v>21</v>
      </c>
      <c r="D9865" s="6" t="str">
        <f t="shared" si="154"/>
        <v>m</v>
      </c>
    </row>
    <row r="9866" spans="1:4" x14ac:dyDescent="0.2">
      <c r="A9866" s="6" t="s">
        <v>16344</v>
      </c>
      <c r="B9866" s="6" t="s">
        <v>30014</v>
      </c>
      <c r="C9866" s="6" t="s">
        <v>21</v>
      </c>
      <c r="D9866" s="6" t="str">
        <f t="shared" si="154"/>
        <v>m</v>
      </c>
    </row>
    <row r="9867" spans="1:4" x14ac:dyDescent="0.2">
      <c r="A9867" s="6" t="s">
        <v>2816</v>
      </c>
      <c r="B9867" s="6" t="s">
        <v>30015</v>
      </c>
      <c r="C9867" s="6" t="s">
        <v>21</v>
      </c>
      <c r="D9867" s="6" t="str">
        <f t="shared" si="154"/>
        <v>m</v>
      </c>
    </row>
    <row r="9868" spans="1:4" x14ac:dyDescent="0.2">
      <c r="A9868" s="6" t="s">
        <v>16345</v>
      </c>
      <c r="B9868" s="6" t="s">
        <v>30015</v>
      </c>
      <c r="C9868" s="6" t="s">
        <v>21</v>
      </c>
      <c r="D9868" s="6" t="str">
        <f t="shared" si="154"/>
        <v>m</v>
      </c>
    </row>
    <row r="9869" spans="1:4" x14ac:dyDescent="0.2">
      <c r="A9869" s="6" t="s">
        <v>2817</v>
      </c>
      <c r="B9869" s="6" t="s">
        <v>30016</v>
      </c>
      <c r="C9869" s="6" t="s">
        <v>21</v>
      </c>
      <c r="D9869" s="6" t="str">
        <f t="shared" si="154"/>
        <v>m</v>
      </c>
    </row>
    <row r="9870" spans="1:4" x14ac:dyDescent="0.2">
      <c r="A9870" s="6" t="s">
        <v>16346</v>
      </c>
      <c r="B9870" s="6" t="s">
        <v>30016</v>
      </c>
      <c r="C9870" s="6" t="s">
        <v>21</v>
      </c>
      <c r="D9870" s="6" t="str">
        <f t="shared" si="154"/>
        <v>m</v>
      </c>
    </row>
    <row r="9871" spans="1:4" x14ac:dyDescent="0.2">
      <c r="A9871" s="6" t="s">
        <v>2818</v>
      </c>
      <c r="B9871" s="6" t="s">
        <v>30017</v>
      </c>
      <c r="C9871" s="6" t="s">
        <v>21</v>
      </c>
      <c r="D9871" s="6" t="str">
        <f t="shared" si="154"/>
        <v>m</v>
      </c>
    </row>
    <row r="9872" spans="1:4" x14ac:dyDescent="0.2">
      <c r="A9872" s="6" t="s">
        <v>16347</v>
      </c>
      <c r="B9872" s="6" t="s">
        <v>30017</v>
      </c>
      <c r="C9872" s="6" t="s">
        <v>21</v>
      </c>
      <c r="D9872" s="6" t="str">
        <f t="shared" si="154"/>
        <v>m</v>
      </c>
    </row>
    <row r="9873" spans="1:4" x14ac:dyDescent="0.2">
      <c r="A9873" s="6" t="s">
        <v>2819</v>
      </c>
      <c r="B9873" s="6" t="s">
        <v>30018</v>
      </c>
      <c r="C9873" s="6" t="s">
        <v>21</v>
      </c>
      <c r="D9873" s="6" t="str">
        <f t="shared" si="154"/>
        <v>m</v>
      </c>
    </row>
    <row r="9874" spans="1:4" x14ac:dyDescent="0.2">
      <c r="A9874" s="6" t="s">
        <v>16348</v>
      </c>
      <c r="B9874" s="6" t="s">
        <v>30018</v>
      </c>
      <c r="C9874" s="6" t="s">
        <v>21</v>
      </c>
      <c r="D9874" s="6" t="str">
        <f t="shared" si="154"/>
        <v>m</v>
      </c>
    </row>
    <row r="9875" spans="1:4" x14ac:dyDescent="0.2">
      <c r="A9875" s="6" t="s">
        <v>2820</v>
      </c>
      <c r="B9875" s="6" t="s">
        <v>30019</v>
      </c>
      <c r="C9875" s="6" t="s">
        <v>21</v>
      </c>
      <c r="D9875" s="6" t="str">
        <f t="shared" si="154"/>
        <v>m</v>
      </c>
    </row>
    <row r="9876" spans="1:4" x14ac:dyDescent="0.2">
      <c r="A9876" s="6" t="s">
        <v>16349</v>
      </c>
      <c r="B9876" s="6" t="s">
        <v>30019</v>
      </c>
      <c r="C9876" s="6" t="s">
        <v>21</v>
      </c>
      <c r="D9876" s="6" t="str">
        <f t="shared" si="154"/>
        <v>m</v>
      </c>
    </row>
    <row r="9877" spans="1:4" x14ac:dyDescent="0.2">
      <c r="A9877" s="6" t="s">
        <v>2821</v>
      </c>
      <c r="B9877" s="6" t="s">
        <v>30020</v>
      </c>
      <c r="C9877" s="6" t="s">
        <v>21</v>
      </c>
      <c r="D9877" s="6" t="str">
        <f t="shared" si="154"/>
        <v>m</v>
      </c>
    </row>
    <row r="9878" spans="1:4" x14ac:dyDescent="0.2">
      <c r="A9878" s="6" t="s">
        <v>16350</v>
      </c>
      <c r="B9878" s="6" t="s">
        <v>30020</v>
      </c>
      <c r="C9878" s="6" t="s">
        <v>21</v>
      </c>
      <c r="D9878" s="6" t="str">
        <f t="shared" si="154"/>
        <v>m</v>
      </c>
    </row>
    <row r="9879" spans="1:4" x14ac:dyDescent="0.2">
      <c r="A9879" s="6" t="s">
        <v>2822</v>
      </c>
      <c r="B9879" s="6" t="s">
        <v>30021</v>
      </c>
      <c r="C9879" s="6" t="s">
        <v>21</v>
      </c>
      <c r="D9879" s="6" t="str">
        <f t="shared" si="154"/>
        <v>m</v>
      </c>
    </row>
    <row r="9880" spans="1:4" x14ac:dyDescent="0.2">
      <c r="A9880" s="6" t="s">
        <v>16351</v>
      </c>
      <c r="B9880" s="6" t="s">
        <v>30021</v>
      </c>
      <c r="C9880" s="6" t="s">
        <v>21</v>
      </c>
      <c r="D9880" s="6" t="str">
        <f t="shared" si="154"/>
        <v>m</v>
      </c>
    </row>
    <row r="9881" spans="1:4" x14ac:dyDescent="0.2">
      <c r="A9881" s="6" t="s">
        <v>2823</v>
      </c>
      <c r="B9881" s="6" t="s">
        <v>30022</v>
      </c>
      <c r="C9881" s="6" t="s">
        <v>21</v>
      </c>
      <c r="D9881" s="6" t="str">
        <f t="shared" si="154"/>
        <v>m</v>
      </c>
    </row>
    <row r="9882" spans="1:4" x14ac:dyDescent="0.2">
      <c r="A9882" s="6" t="s">
        <v>16352</v>
      </c>
      <c r="B9882" s="6" t="s">
        <v>30022</v>
      </c>
      <c r="C9882" s="6" t="s">
        <v>21</v>
      </c>
      <c r="D9882" s="6" t="str">
        <f t="shared" si="154"/>
        <v>m</v>
      </c>
    </row>
    <row r="9883" spans="1:4" x14ac:dyDescent="0.2">
      <c r="A9883" s="6" t="s">
        <v>2824</v>
      </c>
      <c r="B9883" s="6" t="s">
        <v>30023</v>
      </c>
      <c r="C9883" s="6" t="s">
        <v>21</v>
      </c>
      <c r="D9883" s="6" t="str">
        <f t="shared" si="154"/>
        <v>m</v>
      </c>
    </row>
    <row r="9884" spans="1:4" x14ac:dyDescent="0.2">
      <c r="A9884" s="6" t="s">
        <v>16353</v>
      </c>
      <c r="B9884" s="6" t="s">
        <v>30023</v>
      </c>
      <c r="C9884" s="6" t="s">
        <v>21</v>
      </c>
      <c r="D9884" s="6" t="str">
        <f t="shared" si="154"/>
        <v>m</v>
      </c>
    </row>
    <row r="9885" spans="1:4" x14ac:dyDescent="0.2">
      <c r="A9885" s="6" t="s">
        <v>2825</v>
      </c>
      <c r="B9885" s="6" t="s">
        <v>30024</v>
      </c>
      <c r="C9885" s="6" t="s">
        <v>21</v>
      </c>
      <c r="D9885" s="6" t="str">
        <f t="shared" si="154"/>
        <v>m</v>
      </c>
    </row>
    <row r="9886" spans="1:4" x14ac:dyDescent="0.2">
      <c r="A9886" s="6" t="s">
        <v>16354</v>
      </c>
      <c r="B9886" s="6" t="s">
        <v>30024</v>
      </c>
      <c r="C9886" s="6" t="s">
        <v>21</v>
      </c>
      <c r="D9886" s="6" t="str">
        <f t="shared" si="154"/>
        <v>m</v>
      </c>
    </row>
    <row r="9887" spans="1:4" x14ac:dyDescent="0.2">
      <c r="A9887" s="6" t="s">
        <v>2826</v>
      </c>
      <c r="B9887" s="6" t="s">
        <v>30025</v>
      </c>
      <c r="C9887" s="6" t="s">
        <v>21</v>
      </c>
      <c r="D9887" s="6" t="str">
        <f t="shared" si="154"/>
        <v>m</v>
      </c>
    </row>
    <row r="9888" spans="1:4" x14ac:dyDescent="0.2">
      <c r="A9888" s="6" t="s">
        <v>16355</v>
      </c>
      <c r="B9888" s="6" t="s">
        <v>30025</v>
      </c>
      <c r="C9888" s="6" t="s">
        <v>21</v>
      </c>
      <c r="D9888" s="6" t="str">
        <f t="shared" si="154"/>
        <v>m</v>
      </c>
    </row>
    <row r="9889" spans="1:4" x14ac:dyDescent="0.2">
      <c r="A9889" s="6" t="s">
        <v>2827</v>
      </c>
      <c r="B9889" s="6" t="s">
        <v>30026</v>
      </c>
      <c r="C9889" s="6" t="s">
        <v>21</v>
      </c>
      <c r="D9889" s="6" t="str">
        <f t="shared" si="154"/>
        <v>m</v>
      </c>
    </row>
    <row r="9890" spans="1:4" x14ac:dyDescent="0.2">
      <c r="A9890" s="6" t="s">
        <v>16356</v>
      </c>
      <c r="B9890" s="6" t="s">
        <v>30026</v>
      </c>
      <c r="C9890" s="6" t="s">
        <v>21</v>
      </c>
      <c r="D9890" s="6" t="str">
        <f t="shared" si="154"/>
        <v>m</v>
      </c>
    </row>
    <row r="9891" spans="1:4" x14ac:dyDescent="0.2">
      <c r="A9891" s="6" t="s">
        <v>2828</v>
      </c>
      <c r="B9891" s="6" t="s">
        <v>30027</v>
      </c>
      <c r="C9891" s="6" t="s">
        <v>21</v>
      </c>
      <c r="D9891" s="6" t="str">
        <f t="shared" si="154"/>
        <v>m</v>
      </c>
    </row>
    <row r="9892" spans="1:4" x14ac:dyDescent="0.2">
      <c r="A9892" s="6" t="s">
        <v>16357</v>
      </c>
      <c r="B9892" s="6" t="s">
        <v>30027</v>
      </c>
      <c r="C9892" s="6" t="s">
        <v>21</v>
      </c>
      <c r="D9892" s="6" t="str">
        <f t="shared" si="154"/>
        <v>m</v>
      </c>
    </row>
    <row r="9893" spans="1:4" x14ac:dyDescent="0.2">
      <c r="A9893" s="6" t="s">
        <v>2829</v>
      </c>
      <c r="B9893" s="6" t="s">
        <v>30028</v>
      </c>
      <c r="C9893" s="6" t="s">
        <v>21</v>
      </c>
      <c r="D9893" s="6" t="str">
        <f t="shared" si="154"/>
        <v>m</v>
      </c>
    </row>
    <row r="9894" spans="1:4" x14ac:dyDescent="0.2">
      <c r="A9894" s="6" t="s">
        <v>16358</v>
      </c>
      <c r="B9894" s="6" t="s">
        <v>30028</v>
      </c>
      <c r="C9894" s="6" t="s">
        <v>21</v>
      </c>
      <c r="D9894" s="6" t="str">
        <f t="shared" si="154"/>
        <v>m</v>
      </c>
    </row>
    <row r="9895" spans="1:4" x14ac:dyDescent="0.2">
      <c r="A9895" s="6" t="s">
        <v>2830</v>
      </c>
      <c r="B9895" s="6" t="s">
        <v>30029</v>
      </c>
      <c r="C9895" s="6" t="s">
        <v>21</v>
      </c>
      <c r="D9895" s="6" t="str">
        <f t="shared" si="154"/>
        <v>m</v>
      </c>
    </row>
    <row r="9896" spans="1:4" x14ac:dyDescent="0.2">
      <c r="A9896" s="6" t="s">
        <v>16359</v>
      </c>
      <c r="B9896" s="6" t="s">
        <v>30029</v>
      </c>
      <c r="C9896" s="6" t="s">
        <v>21</v>
      </c>
      <c r="D9896" s="6" t="str">
        <f t="shared" si="154"/>
        <v>m</v>
      </c>
    </row>
    <row r="9897" spans="1:4" x14ac:dyDescent="0.2">
      <c r="A9897" s="6" t="s">
        <v>2831</v>
      </c>
      <c r="B9897" s="6" t="s">
        <v>30030</v>
      </c>
      <c r="C9897" s="6" t="s">
        <v>21</v>
      </c>
      <c r="D9897" s="6" t="str">
        <f t="shared" si="154"/>
        <v>m</v>
      </c>
    </row>
    <row r="9898" spans="1:4" x14ac:dyDescent="0.2">
      <c r="A9898" s="6" t="s">
        <v>16360</v>
      </c>
      <c r="B9898" s="6" t="s">
        <v>30030</v>
      </c>
      <c r="C9898" s="6" t="s">
        <v>21</v>
      </c>
      <c r="D9898" s="6" t="str">
        <f t="shared" si="154"/>
        <v>m</v>
      </c>
    </row>
    <row r="9899" spans="1:4" x14ac:dyDescent="0.2">
      <c r="A9899" s="6" t="s">
        <v>2832</v>
      </c>
      <c r="B9899" s="6" t="s">
        <v>30031</v>
      </c>
      <c r="C9899" s="6" t="s">
        <v>21</v>
      </c>
      <c r="D9899" s="6" t="str">
        <f t="shared" si="154"/>
        <v>m</v>
      </c>
    </row>
    <row r="9900" spans="1:4" x14ac:dyDescent="0.2">
      <c r="A9900" s="6" t="s">
        <v>16361</v>
      </c>
      <c r="B9900" s="6" t="s">
        <v>30031</v>
      </c>
      <c r="C9900" s="6" t="s">
        <v>21</v>
      </c>
      <c r="D9900" s="6" t="str">
        <f t="shared" si="154"/>
        <v>m</v>
      </c>
    </row>
    <row r="9901" spans="1:4" x14ac:dyDescent="0.2">
      <c r="A9901" s="6" t="s">
        <v>2833</v>
      </c>
      <c r="B9901" s="6" t="s">
        <v>30032</v>
      </c>
      <c r="C9901" s="6" t="s">
        <v>21</v>
      </c>
      <c r="D9901" s="6" t="str">
        <f t="shared" si="154"/>
        <v>m</v>
      </c>
    </row>
    <row r="9902" spans="1:4" x14ac:dyDescent="0.2">
      <c r="A9902" s="6" t="s">
        <v>16362</v>
      </c>
      <c r="B9902" s="6" t="s">
        <v>30032</v>
      </c>
      <c r="C9902" s="6" t="s">
        <v>21</v>
      </c>
      <c r="D9902" s="6" t="str">
        <f t="shared" si="154"/>
        <v>m</v>
      </c>
    </row>
    <row r="9903" spans="1:4" x14ac:dyDescent="0.2">
      <c r="A9903" s="6" t="s">
        <v>2834</v>
      </c>
      <c r="B9903" s="6" t="s">
        <v>30033</v>
      </c>
      <c r="C9903" s="6" t="s">
        <v>30034</v>
      </c>
      <c r="D9903" s="6" t="str">
        <f t="shared" si="154"/>
        <v>j</v>
      </c>
    </row>
    <row r="9904" spans="1:4" x14ac:dyDescent="0.2">
      <c r="A9904" s="6" t="s">
        <v>16363</v>
      </c>
      <c r="B9904" s="6" t="s">
        <v>30033</v>
      </c>
      <c r="C9904" s="6" t="s">
        <v>30034</v>
      </c>
      <c r="D9904" s="6" t="str">
        <f t="shared" si="154"/>
        <v>j</v>
      </c>
    </row>
    <row r="9905" spans="1:4" x14ac:dyDescent="0.2">
      <c r="A9905" s="6" t="s">
        <v>2835</v>
      </c>
      <c r="B9905" s="6" t="s">
        <v>30035</v>
      </c>
      <c r="C9905" s="6" t="s">
        <v>21</v>
      </c>
      <c r="D9905" s="6" t="str">
        <f t="shared" si="154"/>
        <v>m</v>
      </c>
    </row>
    <row r="9906" spans="1:4" x14ac:dyDescent="0.2">
      <c r="A9906" s="6" t="s">
        <v>16364</v>
      </c>
      <c r="B9906" s="6" t="s">
        <v>30035</v>
      </c>
      <c r="C9906" s="6" t="s">
        <v>21</v>
      </c>
      <c r="D9906" s="6" t="str">
        <f t="shared" si="154"/>
        <v>m</v>
      </c>
    </row>
    <row r="9907" spans="1:4" x14ac:dyDescent="0.2">
      <c r="A9907" s="6" t="s">
        <v>2836</v>
      </c>
      <c r="B9907" s="6" t="s">
        <v>30036</v>
      </c>
      <c r="C9907" s="6" t="s">
        <v>21</v>
      </c>
      <c r="D9907" s="6" t="str">
        <f t="shared" si="154"/>
        <v>m</v>
      </c>
    </row>
    <row r="9908" spans="1:4" x14ac:dyDescent="0.2">
      <c r="A9908" s="6" t="s">
        <v>16365</v>
      </c>
      <c r="B9908" s="6" t="s">
        <v>30036</v>
      </c>
      <c r="C9908" s="6" t="s">
        <v>21</v>
      </c>
      <c r="D9908" s="6" t="str">
        <f t="shared" si="154"/>
        <v>m</v>
      </c>
    </row>
    <row r="9909" spans="1:4" x14ac:dyDescent="0.2">
      <c r="A9909" s="6" t="s">
        <v>2837</v>
      </c>
      <c r="B9909" s="6" t="s">
        <v>30037</v>
      </c>
      <c r="C9909" s="6" t="s">
        <v>21</v>
      </c>
      <c r="D9909" s="6" t="str">
        <f t="shared" si="154"/>
        <v>m</v>
      </c>
    </row>
    <row r="9910" spans="1:4" x14ac:dyDescent="0.2">
      <c r="A9910" s="6" t="s">
        <v>16366</v>
      </c>
      <c r="B9910" s="6" t="s">
        <v>30037</v>
      </c>
      <c r="C9910" s="6" t="s">
        <v>21</v>
      </c>
      <c r="D9910" s="6" t="str">
        <f t="shared" si="154"/>
        <v>m</v>
      </c>
    </row>
    <row r="9911" spans="1:4" x14ac:dyDescent="0.2">
      <c r="A9911" s="6" t="s">
        <v>2838</v>
      </c>
      <c r="B9911" s="6" t="s">
        <v>30038</v>
      </c>
      <c r="C9911" s="6" t="s">
        <v>21</v>
      </c>
      <c r="D9911" s="6" t="str">
        <f t="shared" si="154"/>
        <v>m</v>
      </c>
    </row>
    <row r="9912" spans="1:4" x14ac:dyDescent="0.2">
      <c r="A9912" s="6" t="s">
        <v>16367</v>
      </c>
      <c r="B9912" s="6" t="s">
        <v>30038</v>
      </c>
      <c r="C9912" s="6" t="s">
        <v>21</v>
      </c>
      <c r="D9912" s="6" t="str">
        <f t="shared" si="154"/>
        <v>m</v>
      </c>
    </row>
    <row r="9913" spans="1:4" x14ac:dyDescent="0.2">
      <c r="A9913" s="6" t="s">
        <v>2839</v>
      </c>
      <c r="B9913" s="6" t="s">
        <v>30039</v>
      </c>
      <c r="C9913" s="6" t="s">
        <v>21</v>
      </c>
      <c r="D9913" s="6" t="str">
        <f t="shared" si="154"/>
        <v>m</v>
      </c>
    </row>
    <row r="9914" spans="1:4" x14ac:dyDescent="0.2">
      <c r="A9914" s="6" t="s">
        <v>16368</v>
      </c>
      <c r="B9914" s="6" t="s">
        <v>30039</v>
      </c>
      <c r="C9914" s="6" t="s">
        <v>21</v>
      </c>
      <c r="D9914" s="6" t="str">
        <f t="shared" si="154"/>
        <v>m</v>
      </c>
    </row>
    <row r="9915" spans="1:4" x14ac:dyDescent="0.2">
      <c r="A9915" s="6" t="s">
        <v>2840</v>
      </c>
      <c r="B9915" s="6" t="s">
        <v>30040</v>
      </c>
      <c r="C9915" s="6" t="s">
        <v>21</v>
      </c>
      <c r="D9915" s="6" t="str">
        <f t="shared" si="154"/>
        <v>m</v>
      </c>
    </row>
    <row r="9916" spans="1:4" x14ac:dyDescent="0.2">
      <c r="A9916" s="6" t="s">
        <v>16369</v>
      </c>
      <c r="B9916" s="6" t="s">
        <v>30040</v>
      </c>
      <c r="C9916" s="6" t="s">
        <v>21</v>
      </c>
      <c r="D9916" s="6" t="str">
        <f t="shared" si="154"/>
        <v>m</v>
      </c>
    </row>
    <row r="9917" spans="1:4" x14ac:dyDescent="0.2">
      <c r="A9917" s="6" t="s">
        <v>2841</v>
      </c>
      <c r="B9917" s="6" t="s">
        <v>30041</v>
      </c>
      <c r="C9917" s="6" t="s">
        <v>21</v>
      </c>
      <c r="D9917" s="6" t="str">
        <f t="shared" si="154"/>
        <v>m</v>
      </c>
    </row>
    <row r="9918" spans="1:4" x14ac:dyDescent="0.2">
      <c r="A9918" s="6" t="s">
        <v>16370</v>
      </c>
      <c r="B9918" s="6" t="s">
        <v>30041</v>
      </c>
      <c r="C9918" s="6" t="s">
        <v>21</v>
      </c>
      <c r="D9918" s="6" t="str">
        <f t="shared" si="154"/>
        <v>m</v>
      </c>
    </row>
    <row r="9919" spans="1:4" x14ac:dyDescent="0.2">
      <c r="A9919" s="6" t="s">
        <v>2842</v>
      </c>
      <c r="B9919" s="6" t="s">
        <v>30042</v>
      </c>
      <c r="C9919" s="6" t="s">
        <v>21</v>
      </c>
      <c r="D9919" s="6" t="str">
        <f t="shared" si="154"/>
        <v>m</v>
      </c>
    </row>
    <row r="9920" spans="1:4" x14ac:dyDescent="0.2">
      <c r="A9920" s="6" t="s">
        <v>16371</v>
      </c>
      <c r="B9920" s="6" t="s">
        <v>30042</v>
      </c>
      <c r="C9920" s="6" t="s">
        <v>21</v>
      </c>
      <c r="D9920" s="6" t="str">
        <f t="shared" si="154"/>
        <v>m</v>
      </c>
    </row>
    <row r="9921" spans="1:4" x14ac:dyDescent="0.2">
      <c r="A9921" s="6" t="s">
        <v>2843</v>
      </c>
      <c r="B9921" s="6" t="s">
        <v>30043</v>
      </c>
      <c r="C9921" s="6" t="s">
        <v>21</v>
      </c>
      <c r="D9921" s="6" t="str">
        <f t="shared" si="154"/>
        <v>m</v>
      </c>
    </row>
    <row r="9922" spans="1:4" x14ac:dyDescent="0.2">
      <c r="A9922" s="6" t="s">
        <v>16372</v>
      </c>
      <c r="B9922" s="6" t="s">
        <v>30043</v>
      </c>
      <c r="C9922" s="6" t="s">
        <v>21</v>
      </c>
      <c r="D9922" s="6" t="str">
        <f t="shared" ref="D9922:D9985" si="155">LOWER(C9922)</f>
        <v>m</v>
      </c>
    </row>
    <row r="9923" spans="1:4" x14ac:dyDescent="0.2">
      <c r="A9923" s="6" t="s">
        <v>2844</v>
      </c>
      <c r="B9923" s="6" t="s">
        <v>30044</v>
      </c>
      <c r="C9923" s="6" t="s">
        <v>21</v>
      </c>
      <c r="D9923" s="6" t="str">
        <f t="shared" si="155"/>
        <v>m</v>
      </c>
    </row>
    <row r="9924" spans="1:4" x14ac:dyDescent="0.2">
      <c r="A9924" s="6" t="s">
        <v>16373</v>
      </c>
      <c r="B9924" s="6" t="s">
        <v>30044</v>
      </c>
      <c r="C9924" s="6" t="s">
        <v>21</v>
      </c>
      <c r="D9924" s="6" t="str">
        <f t="shared" si="155"/>
        <v>m</v>
      </c>
    </row>
    <row r="9925" spans="1:4" x14ac:dyDescent="0.2">
      <c r="A9925" s="6" t="s">
        <v>2845</v>
      </c>
      <c r="B9925" s="6" t="s">
        <v>30045</v>
      </c>
      <c r="C9925" s="6" t="s">
        <v>21</v>
      </c>
      <c r="D9925" s="6" t="str">
        <f t="shared" si="155"/>
        <v>m</v>
      </c>
    </row>
    <row r="9926" spans="1:4" x14ac:dyDescent="0.2">
      <c r="A9926" s="6" t="s">
        <v>16374</v>
      </c>
      <c r="B9926" s="6" t="s">
        <v>30045</v>
      </c>
      <c r="C9926" s="6" t="s">
        <v>21</v>
      </c>
      <c r="D9926" s="6" t="str">
        <f t="shared" si="155"/>
        <v>m</v>
      </c>
    </row>
    <row r="9927" spans="1:4" x14ac:dyDescent="0.2">
      <c r="A9927" s="6" t="s">
        <v>2846</v>
      </c>
      <c r="B9927" s="6" t="s">
        <v>30046</v>
      </c>
      <c r="C9927" s="6" t="s">
        <v>21</v>
      </c>
      <c r="D9927" s="6" t="str">
        <f t="shared" si="155"/>
        <v>m</v>
      </c>
    </row>
    <row r="9928" spans="1:4" x14ac:dyDescent="0.2">
      <c r="A9928" s="6" t="s">
        <v>16375</v>
      </c>
      <c r="B9928" s="6" t="s">
        <v>30046</v>
      </c>
      <c r="C9928" s="6" t="s">
        <v>21</v>
      </c>
      <c r="D9928" s="6" t="str">
        <f t="shared" si="155"/>
        <v>m</v>
      </c>
    </row>
    <row r="9929" spans="1:4" x14ac:dyDescent="0.2">
      <c r="A9929" s="6" t="s">
        <v>2847</v>
      </c>
      <c r="B9929" s="6" t="s">
        <v>30047</v>
      </c>
      <c r="C9929" s="6" t="s">
        <v>21</v>
      </c>
      <c r="D9929" s="6" t="str">
        <f t="shared" si="155"/>
        <v>m</v>
      </c>
    </row>
    <row r="9930" spans="1:4" x14ac:dyDescent="0.2">
      <c r="A9930" s="6" t="s">
        <v>16376</v>
      </c>
      <c r="B9930" s="6" t="s">
        <v>30047</v>
      </c>
      <c r="C9930" s="6" t="s">
        <v>21</v>
      </c>
      <c r="D9930" s="6" t="str">
        <f t="shared" si="155"/>
        <v>m</v>
      </c>
    </row>
    <row r="9931" spans="1:4" x14ac:dyDescent="0.2">
      <c r="A9931" s="6" t="s">
        <v>2848</v>
      </c>
      <c r="B9931" s="6" t="s">
        <v>30048</v>
      </c>
      <c r="C9931" s="6" t="s">
        <v>21</v>
      </c>
      <c r="D9931" s="6" t="str">
        <f t="shared" si="155"/>
        <v>m</v>
      </c>
    </row>
    <row r="9932" spans="1:4" x14ac:dyDescent="0.2">
      <c r="A9932" s="6" t="s">
        <v>16377</v>
      </c>
      <c r="B9932" s="6" t="s">
        <v>30048</v>
      </c>
      <c r="C9932" s="6" t="s">
        <v>21</v>
      </c>
      <c r="D9932" s="6" t="str">
        <f t="shared" si="155"/>
        <v>m</v>
      </c>
    </row>
    <row r="9933" spans="1:4" x14ac:dyDescent="0.2">
      <c r="A9933" s="6" t="s">
        <v>2849</v>
      </c>
      <c r="B9933" s="6" t="s">
        <v>30049</v>
      </c>
      <c r="C9933" s="6" t="s">
        <v>21</v>
      </c>
      <c r="D9933" s="6" t="str">
        <f t="shared" si="155"/>
        <v>m</v>
      </c>
    </row>
    <row r="9934" spans="1:4" x14ac:dyDescent="0.2">
      <c r="A9934" s="6" t="s">
        <v>16378</v>
      </c>
      <c r="B9934" s="6" t="s">
        <v>30049</v>
      </c>
      <c r="C9934" s="6" t="s">
        <v>21</v>
      </c>
      <c r="D9934" s="6" t="str">
        <f t="shared" si="155"/>
        <v>m</v>
      </c>
    </row>
    <row r="9935" spans="1:4" x14ac:dyDescent="0.2">
      <c r="A9935" s="6" t="s">
        <v>2850</v>
      </c>
      <c r="B9935" s="6" t="s">
        <v>30050</v>
      </c>
      <c r="C9935" s="6" t="s">
        <v>21</v>
      </c>
      <c r="D9935" s="6" t="str">
        <f t="shared" si="155"/>
        <v>m</v>
      </c>
    </row>
    <row r="9936" spans="1:4" x14ac:dyDescent="0.2">
      <c r="A9936" s="6" t="s">
        <v>16379</v>
      </c>
      <c r="B9936" s="6" t="s">
        <v>30050</v>
      </c>
      <c r="C9936" s="6" t="s">
        <v>21</v>
      </c>
      <c r="D9936" s="6" t="str">
        <f t="shared" si="155"/>
        <v>m</v>
      </c>
    </row>
    <row r="9937" spans="1:4" x14ac:dyDescent="0.2">
      <c r="A9937" s="6" t="s">
        <v>2851</v>
      </c>
      <c r="B9937" s="6" t="s">
        <v>30051</v>
      </c>
      <c r="C9937" s="6" t="s">
        <v>21</v>
      </c>
      <c r="D9937" s="6" t="str">
        <f t="shared" si="155"/>
        <v>m</v>
      </c>
    </row>
    <row r="9938" spans="1:4" x14ac:dyDescent="0.2">
      <c r="A9938" s="6" t="s">
        <v>16380</v>
      </c>
      <c r="B9938" s="6" t="s">
        <v>30051</v>
      </c>
      <c r="C9938" s="6" t="s">
        <v>21</v>
      </c>
      <c r="D9938" s="6" t="str">
        <f t="shared" si="155"/>
        <v>m</v>
      </c>
    </row>
    <row r="9939" spans="1:4" x14ac:dyDescent="0.2">
      <c r="A9939" s="6" t="s">
        <v>2852</v>
      </c>
      <c r="B9939" s="6" t="s">
        <v>30052</v>
      </c>
      <c r="C9939" s="6" t="s">
        <v>21</v>
      </c>
      <c r="D9939" s="6" t="str">
        <f t="shared" si="155"/>
        <v>m</v>
      </c>
    </row>
    <row r="9940" spans="1:4" x14ac:dyDescent="0.2">
      <c r="A9940" s="6" t="s">
        <v>16381</v>
      </c>
      <c r="B9940" s="6" t="s">
        <v>30052</v>
      </c>
      <c r="C9940" s="6" t="s">
        <v>21</v>
      </c>
      <c r="D9940" s="6" t="str">
        <f t="shared" si="155"/>
        <v>m</v>
      </c>
    </row>
    <row r="9941" spans="1:4" x14ac:dyDescent="0.2">
      <c r="A9941" s="6" t="s">
        <v>2853</v>
      </c>
      <c r="B9941" s="6" t="s">
        <v>30053</v>
      </c>
      <c r="C9941" s="6" t="s">
        <v>21</v>
      </c>
      <c r="D9941" s="6" t="str">
        <f t="shared" si="155"/>
        <v>m</v>
      </c>
    </row>
    <row r="9942" spans="1:4" x14ac:dyDescent="0.2">
      <c r="A9942" s="6" t="s">
        <v>16382</v>
      </c>
      <c r="B9942" s="6" t="s">
        <v>30053</v>
      </c>
      <c r="C9942" s="6" t="s">
        <v>21</v>
      </c>
      <c r="D9942" s="6" t="str">
        <f t="shared" si="155"/>
        <v>m</v>
      </c>
    </row>
    <row r="9943" spans="1:4" x14ac:dyDescent="0.2">
      <c r="A9943" s="6" t="s">
        <v>2854</v>
      </c>
      <c r="B9943" s="6" t="s">
        <v>30054</v>
      </c>
      <c r="C9943" s="6" t="s">
        <v>21</v>
      </c>
      <c r="D9943" s="6" t="str">
        <f t="shared" si="155"/>
        <v>m</v>
      </c>
    </row>
    <row r="9944" spans="1:4" x14ac:dyDescent="0.2">
      <c r="A9944" s="6" t="s">
        <v>16383</v>
      </c>
      <c r="B9944" s="6" t="s">
        <v>30054</v>
      </c>
      <c r="C9944" s="6" t="s">
        <v>21</v>
      </c>
      <c r="D9944" s="6" t="str">
        <f t="shared" si="155"/>
        <v>m</v>
      </c>
    </row>
    <row r="9945" spans="1:4" x14ac:dyDescent="0.2">
      <c r="A9945" s="6" t="s">
        <v>2855</v>
      </c>
      <c r="B9945" s="6" t="s">
        <v>30055</v>
      </c>
      <c r="C9945" s="6" t="s">
        <v>21</v>
      </c>
      <c r="D9945" s="6" t="str">
        <f t="shared" si="155"/>
        <v>m</v>
      </c>
    </row>
    <row r="9946" spans="1:4" x14ac:dyDescent="0.2">
      <c r="A9946" s="6" t="s">
        <v>16384</v>
      </c>
      <c r="B9946" s="6" t="s">
        <v>30055</v>
      </c>
      <c r="C9946" s="6" t="s">
        <v>21</v>
      </c>
      <c r="D9946" s="6" t="str">
        <f t="shared" si="155"/>
        <v>m</v>
      </c>
    </row>
    <row r="9947" spans="1:4" x14ac:dyDescent="0.2">
      <c r="A9947" s="6" t="s">
        <v>2856</v>
      </c>
      <c r="B9947" s="6" t="s">
        <v>30056</v>
      </c>
      <c r="C9947" s="6" t="s">
        <v>21</v>
      </c>
      <c r="D9947" s="6" t="str">
        <f t="shared" si="155"/>
        <v>m</v>
      </c>
    </row>
    <row r="9948" spans="1:4" x14ac:dyDescent="0.2">
      <c r="A9948" s="6" t="s">
        <v>16385</v>
      </c>
      <c r="B9948" s="6" t="s">
        <v>30056</v>
      </c>
      <c r="C9948" s="6" t="s">
        <v>21</v>
      </c>
      <c r="D9948" s="6" t="str">
        <f t="shared" si="155"/>
        <v>m</v>
      </c>
    </row>
    <row r="9949" spans="1:4" x14ac:dyDescent="0.2">
      <c r="A9949" s="6" t="s">
        <v>2857</v>
      </c>
      <c r="B9949" s="6" t="s">
        <v>30057</v>
      </c>
      <c r="C9949" s="6" t="s">
        <v>21</v>
      </c>
      <c r="D9949" s="6" t="str">
        <f t="shared" si="155"/>
        <v>m</v>
      </c>
    </row>
    <row r="9950" spans="1:4" x14ac:dyDescent="0.2">
      <c r="A9950" s="6" t="s">
        <v>16386</v>
      </c>
      <c r="B9950" s="6" t="s">
        <v>30057</v>
      </c>
      <c r="C9950" s="6" t="s">
        <v>21</v>
      </c>
      <c r="D9950" s="6" t="str">
        <f t="shared" si="155"/>
        <v>m</v>
      </c>
    </row>
    <row r="9951" spans="1:4" x14ac:dyDescent="0.2">
      <c r="A9951" s="6" t="s">
        <v>2858</v>
      </c>
      <c r="B9951" s="6" t="s">
        <v>30058</v>
      </c>
      <c r="C9951" s="6" t="s">
        <v>21</v>
      </c>
      <c r="D9951" s="6" t="str">
        <f t="shared" si="155"/>
        <v>m</v>
      </c>
    </row>
    <row r="9952" spans="1:4" x14ac:dyDescent="0.2">
      <c r="A9952" s="6" t="s">
        <v>16387</v>
      </c>
      <c r="B9952" s="6" t="s">
        <v>30058</v>
      </c>
      <c r="C9952" s="6" t="s">
        <v>21</v>
      </c>
      <c r="D9952" s="6" t="str">
        <f t="shared" si="155"/>
        <v>m</v>
      </c>
    </row>
    <row r="9953" spans="1:4" x14ac:dyDescent="0.2">
      <c r="A9953" s="6" t="s">
        <v>2859</v>
      </c>
      <c r="B9953" s="6" t="s">
        <v>30059</v>
      </c>
      <c r="C9953" s="6" t="s">
        <v>21</v>
      </c>
      <c r="D9953" s="6" t="str">
        <f t="shared" si="155"/>
        <v>m</v>
      </c>
    </row>
    <row r="9954" spans="1:4" x14ac:dyDescent="0.2">
      <c r="A9954" s="6" t="s">
        <v>16388</v>
      </c>
      <c r="B9954" s="6" t="s">
        <v>30059</v>
      </c>
      <c r="C9954" s="6" t="s">
        <v>21</v>
      </c>
      <c r="D9954" s="6" t="str">
        <f t="shared" si="155"/>
        <v>m</v>
      </c>
    </row>
    <row r="9955" spans="1:4" x14ac:dyDescent="0.2">
      <c r="A9955" s="6" t="s">
        <v>2860</v>
      </c>
      <c r="B9955" s="6" t="s">
        <v>30060</v>
      </c>
      <c r="C9955" s="6" t="s">
        <v>21</v>
      </c>
      <c r="D9955" s="6" t="str">
        <f t="shared" si="155"/>
        <v>m</v>
      </c>
    </row>
    <row r="9956" spans="1:4" x14ac:dyDescent="0.2">
      <c r="A9956" s="6" t="s">
        <v>16389</v>
      </c>
      <c r="B9956" s="6" t="s">
        <v>30060</v>
      </c>
      <c r="C9956" s="6" t="s">
        <v>21</v>
      </c>
      <c r="D9956" s="6" t="str">
        <f t="shared" si="155"/>
        <v>m</v>
      </c>
    </row>
    <row r="9957" spans="1:4" x14ac:dyDescent="0.2">
      <c r="A9957" s="6" t="s">
        <v>2861</v>
      </c>
      <c r="B9957" s="6" t="s">
        <v>30061</v>
      </c>
      <c r="C9957" s="6" t="s">
        <v>21</v>
      </c>
      <c r="D9957" s="6" t="str">
        <f t="shared" si="155"/>
        <v>m</v>
      </c>
    </row>
    <row r="9958" spans="1:4" x14ac:dyDescent="0.2">
      <c r="A9958" s="6" t="s">
        <v>16390</v>
      </c>
      <c r="B9958" s="6" t="s">
        <v>30061</v>
      </c>
      <c r="C9958" s="6" t="s">
        <v>21</v>
      </c>
      <c r="D9958" s="6" t="str">
        <f t="shared" si="155"/>
        <v>m</v>
      </c>
    </row>
    <row r="9959" spans="1:4" x14ac:dyDescent="0.2">
      <c r="A9959" s="6" t="s">
        <v>2862</v>
      </c>
      <c r="B9959" s="6" t="s">
        <v>30062</v>
      </c>
      <c r="C9959" s="6" t="s">
        <v>21</v>
      </c>
      <c r="D9959" s="6" t="str">
        <f t="shared" si="155"/>
        <v>m</v>
      </c>
    </row>
    <row r="9960" spans="1:4" x14ac:dyDescent="0.2">
      <c r="A9960" s="6" t="s">
        <v>16391</v>
      </c>
      <c r="B9960" s="6" t="s">
        <v>30062</v>
      </c>
      <c r="C9960" s="6" t="s">
        <v>21</v>
      </c>
      <c r="D9960" s="6" t="str">
        <f t="shared" si="155"/>
        <v>m</v>
      </c>
    </row>
    <row r="9961" spans="1:4" x14ac:dyDescent="0.2">
      <c r="A9961" s="6" t="s">
        <v>2863</v>
      </c>
      <c r="B9961" s="6" t="s">
        <v>30063</v>
      </c>
      <c r="C9961" s="6" t="s">
        <v>21</v>
      </c>
      <c r="D9961" s="6" t="str">
        <f t="shared" si="155"/>
        <v>m</v>
      </c>
    </row>
    <row r="9962" spans="1:4" x14ac:dyDescent="0.2">
      <c r="A9962" s="6" t="s">
        <v>16392</v>
      </c>
      <c r="B9962" s="6" t="s">
        <v>30063</v>
      </c>
      <c r="C9962" s="6" t="s">
        <v>21</v>
      </c>
      <c r="D9962" s="6" t="str">
        <f t="shared" si="155"/>
        <v>m</v>
      </c>
    </row>
    <row r="9963" spans="1:4" x14ac:dyDescent="0.2">
      <c r="A9963" s="6" t="s">
        <v>2864</v>
      </c>
      <c r="B9963" s="6" t="s">
        <v>30064</v>
      </c>
      <c r="C9963" s="6" t="s">
        <v>25323</v>
      </c>
      <c r="D9963" s="6" t="str">
        <f t="shared" si="155"/>
        <v>m3</v>
      </c>
    </row>
    <row r="9964" spans="1:4" x14ac:dyDescent="0.2">
      <c r="A9964" s="6" t="s">
        <v>16393</v>
      </c>
      <c r="B9964" s="6" t="s">
        <v>30064</v>
      </c>
      <c r="C9964" s="6" t="s">
        <v>25323</v>
      </c>
      <c r="D9964" s="6" t="str">
        <f t="shared" si="155"/>
        <v>m3</v>
      </c>
    </row>
    <row r="9965" spans="1:4" x14ac:dyDescent="0.2">
      <c r="A9965" s="6" t="s">
        <v>2865</v>
      </c>
      <c r="B9965" s="6" t="s">
        <v>30065</v>
      </c>
      <c r="C9965" s="6" t="s">
        <v>25323</v>
      </c>
      <c r="D9965" s="6" t="str">
        <f t="shared" si="155"/>
        <v>m3</v>
      </c>
    </row>
    <row r="9966" spans="1:4" x14ac:dyDescent="0.2">
      <c r="A9966" s="6" t="s">
        <v>16394</v>
      </c>
      <c r="B9966" s="6" t="s">
        <v>30065</v>
      </c>
      <c r="C9966" s="6" t="s">
        <v>25323</v>
      </c>
      <c r="D9966" s="6" t="str">
        <f t="shared" si="155"/>
        <v>m3</v>
      </c>
    </row>
    <row r="9967" spans="1:4" x14ac:dyDescent="0.2">
      <c r="A9967" s="6" t="s">
        <v>2866</v>
      </c>
      <c r="B9967" s="6" t="s">
        <v>30066</v>
      </c>
      <c r="C9967" s="6" t="s">
        <v>25323</v>
      </c>
      <c r="D9967" s="6" t="str">
        <f t="shared" si="155"/>
        <v>m3</v>
      </c>
    </row>
    <row r="9968" spans="1:4" x14ac:dyDescent="0.2">
      <c r="A9968" s="6" t="s">
        <v>16395</v>
      </c>
      <c r="B9968" s="6" t="s">
        <v>30066</v>
      </c>
      <c r="C9968" s="6" t="s">
        <v>25323</v>
      </c>
      <c r="D9968" s="6" t="str">
        <f t="shared" si="155"/>
        <v>m3</v>
      </c>
    </row>
    <row r="9969" spans="1:4" x14ac:dyDescent="0.2">
      <c r="A9969" s="6" t="s">
        <v>2867</v>
      </c>
      <c r="B9969" s="6" t="s">
        <v>30067</v>
      </c>
      <c r="C9969" s="6" t="s">
        <v>25323</v>
      </c>
      <c r="D9969" s="6" t="str">
        <f t="shared" si="155"/>
        <v>m3</v>
      </c>
    </row>
    <row r="9970" spans="1:4" x14ac:dyDescent="0.2">
      <c r="A9970" s="6" t="s">
        <v>16396</v>
      </c>
      <c r="B9970" s="6" t="s">
        <v>30067</v>
      </c>
      <c r="C9970" s="6" t="s">
        <v>25323</v>
      </c>
      <c r="D9970" s="6" t="str">
        <f t="shared" si="155"/>
        <v>m3</v>
      </c>
    </row>
    <row r="9971" spans="1:4" x14ac:dyDescent="0.2">
      <c r="A9971" s="6" t="s">
        <v>2868</v>
      </c>
      <c r="B9971" s="6" t="s">
        <v>30068</v>
      </c>
      <c r="C9971" s="6" t="s">
        <v>25323</v>
      </c>
      <c r="D9971" s="6" t="str">
        <f t="shared" si="155"/>
        <v>m3</v>
      </c>
    </row>
    <row r="9972" spans="1:4" x14ac:dyDescent="0.2">
      <c r="A9972" s="6" t="s">
        <v>16397</v>
      </c>
      <c r="B9972" s="6" t="s">
        <v>30068</v>
      </c>
      <c r="C9972" s="6" t="s">
        <v>25323</v>
      </c>
      <c r="D9972" s="6" t="str">
        <f t="shared" si="155"/>
        <v>m3</v>
      </c>
    </row>
    <row r="9973" spans="1:4" x14ac:dyDescent="0.2">
      <c r="A9973" s="6" t="s">
        <v>2869</v>
      </c>
      <c r="B9973" s="6" t="s">
        <v>30069</v>
      </c>
      <c r="C9973" s="6" t="s">
        <v>25323</v>
      </c>
      <c r="D9973" s="6" t="str">
        <f t="shared" si="155"/>
        <v>m3</v>
      </c>
    </row>
    <row r="9974" spans="1:4" x14ac:dyDescent="0.2">
      <c r="A9974" s="6" t="s">
        <v>16398</v>
      </c>
      <c r="B9974" s="6" t="s">
        <v>30069</v>
      </c>
      <c r="C9974" s="6" t="s">
        <v>25323</v>
      </c>
      <c r="D9974" s="6" t="str">
        <f t="shared" si="155"/>
        <v>m3</v>
      </c>
    </row>
    <row r="9975" spans="1:4" x14ac:dyDescent="0.2">
      <c r="A9975" s="6" t="s">
        <v>2870</v>
      </c>
      <c r="B9975" s="6" t="s">
        <v>30070</v>
      </c>
      <c r="C9975" s="6" t="s">
        <v>21</v>
      </c>
      <c r="D9975" s="6" t="str">
        <f t="shared" si="155"/>
        <v>m</v>
      </c>
    </row>
    <row r="9976" spans="1:4" x14ac:dyDescent="0.2">
      <c r="A9976" s="6" t="s">
        <v>16399</v>
      </c>
      <c r="B9976" s="6" t="s">
        <v>30070</v>
      </c>
      <c r="C9976" s="6" t="s">
        <v>21</v>
      </c>
      <c r="D9976" s="6" t="str">
        <f t="shared" si="155"/>
        <v>m</v>
      </c>
    </row>
    <row r="9977" spans="1:4" x14ac:dyDescent="0.2">
      <c r="A9977" s="6" t="s">
        <v>2871</v>
      </c>
      <c r="B9977" s="6" t="s">
        <v>30071</v>
      </c>
      <c r="C9977" s="6" t="s">
        <v>21</v>
      </c>
      <c r="D9977" s="6" t="str">
        <f t="shared" si="155"/>
        <v>m</v>
      </c>
    </row>
    <row r="9978" spans="1:4" x14ac:dyDescent="0.2">
      <c r="A9978" s="6" t="s">
        <v>16400</v>
      </c>
      <c r="B9978" s="6" t="s">
        <v>30071</v>
      </c>
      <c r="C9978" s="6" t="s">
        <v>21</v>
      </c>
      <c r="D9978" s="6" t="str">
        <f t="shared" si="155"/>
        <v>m</v>
      </c>
    </row>
    <row r="9979" spans="1:4" x14ac:dyDescent="0.2">
      <c r="A9979" s="6" t="s">
        <v>2872</v>
      </c>
      <c r="B9979" s="6" t="s">
        <v>30072</v>
      </c>
      <c r="C9979" s="6" t="s">
        <v>21</v>
      </c>
      <c r="D9979" s="6" t="str">
        <f t="shared" si="155"/>
        <v>m</v>
      </c>
    </row>
    <row r="9980" spans="1:4" x14ac:dyDescent="0.2">
      <c r="A9980" s="6" t="s">
        <v>16401</v>
      </c>
      <c r="B9980" s="6" t="s">
        <v>30072</v>
      </c>
      <c r="C9980" s="6" t="s">
        <v>21</v>
      </c>
      <c r="D9980" s="6" t="str">
        <f t="shared" si="155"/>
        <v>m</v>
      </c>
    </row>
    <row r="9981" spans="1:4" x14ac:dyDescent="0.2">
      <c r="A9981" s="6" t="s">
        <v>2873</v>
      </c>
      <c r="B9981" s="6" t="s">
        <v>30073</v>
      </c>
      <c r="C9981" s="6" t="s">
        <v>21</v>
      </c>
      <c r="D9981" s="6" t="str">
        <f t="shared" si="155"/>
        <v>m</v>
      </c>
    </row>
    <row r="9982" spans="1:4" x14ac:dyDescent="0.2">
      <c r="A9982" s="6" t="s">
        <v>16402</v>
      </c>
      <c r="B9982" s="6" t="s">
        <v>30073</v>
      </c>
      <c r="C9982" s="6" t="s">
        <v>21</v>
      </c>
      <c r="D9982" s="6" t="str">
        <f t="shared" si="155"/>
        <v>m</v>
      </c>
    </row>
    <row r="9983" spans="1:4" x14ac:dyDescent="0.2">
      <c r="A9983" s="6" t="s">
        <v>2874</v>
      </c>
      <c r="B9983" s="6" t="s">
        <v>30074</v>
      </c>
      <c r="C9983" s="6" t="s">
        <v>21</v>
      </c>
      <c r="D9983" s="6" t="str">
        <f t="shared" si="155"/>
        <v>m</v>
      </c>
    </row>
    <row r="9984" spans="1:4" x14ac:dyDescent="0.2">
      <c r="A9984" s="6" t="s">
        <v>16403</v>
      </c>
      <c r="B9984" s="6" t="s">
        <v>30074</v>
      </c>
      <c r="C9984" s="6" t="s">
        <v>21</v>
      </c>
      <c r="D9984" s="6" t="str">
        <f t="shared" si="155"/>
        <v>m</v>
      </c>
    </row>
    <row r="9985" spans="1:4" x14ac:dyDescent="0.2">
      <c r="A9985" s="6" t="s">
        <v>2875</v>
      </c>
      <c r="B9985" s="6" t="s">
        <v>30075</v>
      </c>
      <c r="C9985" s="6" t="s">
        <v>21</v>
      </c>
      <c r="D9985" s="6" t="str">
        <f t="shared" si="155"/>
        <v>m</v>
      </c>
    </row>
    <row r="9986" spans="1:4" x14ac:dyDescent="0.2">
      <c r="A9986" s="6" t="s">
        <v>16404</v>
      </c>
      <c r="B9986" s="6" t="s">
        <v>30075</v>
      </c>
      <c r="C9986" s="6" t="s">
        <v>21</v>
      </c>
      <c r="D9986" s="6" t="str">
        <f t="shared" ref="D9986:D10049" si="156">LOWER(C9986)</f>
        <v>m</v>
      </c>
    </row>
    <row r="9987" spans="1:4" x14ac:dyDescent="0.2">
      <c r="A9987" s="6" t="s">
        <v>2876</v>
      </c>
      <c r="B9987" s="6" t="s">
        <v>30076</v>
      </c>
      <c r="C9987" s="6" t="s">
        <v>21</v>
      </c>
      <c r="D9987" s="6" t="str">
        <f t="shared" si="156"/>
        <v>m</v>
      </c>
    </row>
    <row r="9988" spans="1:4" x14ac:dyDescent="0.2">
      <c r="A9988" s="6" t="s">
        <v>16405</v>
      </c>
      <c r="B9988" s="6" t="s">
        <v>30076</v>
      </c>
      <c r="C9988" s="6" t="s">
        <v>21</v>
      </c>
      <c r="D9988" s="6" t="str">
        <f t="shared" si="156"/>
        <v>m</v>
      </c>
    </row>
    <row r="9989" spans="1:4" x14ac:dyDescent="0.2">
      <c r="A9989" s="6" t="s">
        <v>2877</v>
      </c>
      <c r="B9989" s="6" t="s">
        <v>30077</v>
      </c>
      <c r="C9989" s="6" t="s">
        <v>21</v>
      </c>
      <c r="D9989" s="6" t="str">
        <f t="shared" si="156"/>
        <v>m</v>
      </c>
    </row>
    <row r="9990" spans="1:4" x14ac:dyDescent="0.2">
      <c r="A9990" s="6" t="s">
        <v>16406</v>
      </c>
      <c r="B9990" s="6" t="s">
        <v>30077</v>
      </c>
      <c r="C9990" s="6" t="s">
        <v>21</v>
      </c>
      <c r="D9990" s="6" t="str">
        <f t="shared" si="156"/>
        <v>m</v>
      </c>
    </row>
    <row r="9991" spans="1:4" x14ac:dyDescent="0.2">
      <c r="A9991" s="6" t="s">
        <v>2878</v>
      </c>
      <c r="B9991" s="6" t="s">
        <v>30078</v>
      </c>
      <c r="C9991" s="6" t="s">
        <v>21</v>
      </c>
      <c r="D9991" s="6" t="str">
        <f t="shared" si="156"/>
        <v>m</v>
      </c>
    </row>
    <row r="9992" spans="1:4" x14ac:dyDescent="0.2">
      <c r="A9992" s="6" t="s">
        <v>16407</v>
      </c>
      <c r="B9992" s="6" t="s">
        <v>30078</v>
      </c>
      <c r="C9992" s="6" t="s">
        <v>21</v>
      </c>
      <c r="D9992" s="6" t="str">
        <f t="shared" si="156"/>
        <v>m</v>
      </c>
    </row>
    <row r="9993" spans="1:4" x14ac:dyDescent="0.2">
      <c r="A9993" s="6" t="s">
        <v>2879</v>
      </c>
      <c r="B9993" s="6" t="s">
        <v>30079</v>
      </c>
      <c r="C9993" s="6" t="s">
        <v>21</v>
      </c>
      <c r="D9993" s="6" t="str">
        <f t="shared" si="156"/>
        <v>m</v>
      </c>
    </row>
    <row r="9994" spans="1:4" x14ac:dyDescent="0.2">
      <c r="A9994" s="6" t="s">
        <v>16408</v>
      </c>
      <c r="B9994" s="6" t="s">
        <v>30079</v>
      </c>
      <c r="C9994" s="6" t="s">
        <v>21</v>
      </c>
      <c r="D9994" s="6" t="str">
        <f t="shared" si="156"/>
        <v>m</v>
      </c>
    </row>
    <row r="9995" spans="1:4" x14ac:dyDescent="0.2">
      <c r="A9995" s="6" t="s">
        <v>2880</v>
      </c>
      <c r="B9995" s="6" t="s">
        <v>30080</v>
      </c>
      <c r="C9995" s="6" t="s">
        <v>21</v>
      </c>
      <c r="D9995" s="6" t="str">
        <f t="shared" si="156"/>
        <v>m</v>
      </c>
    </row>
    <row r="9996" spans="1:4" x14ac:dyDescent="0.2">
      <c r="A9996" s="6" t="s">
        <v>16409</v>
      </c>
      <c r="B9996" s="6" t="s">
        <v>30080</v>
      </c>
      <c r="C9996" s="6" t="s">
        <v>21</v>
      </c>
      <c r="D9996" s="6" t="str">
        <f t="shared" si="156"/>
        <v>m</v>
      </c>
    </row>
    <row r="9997" spans="1:4" x14ac:dyDescent="0.2">
      <c r="A9997" s="6" t="s">
        <v>2881</v>
      </c>
      <c r="B9997" s="6" t="s">
        <v>30081</v>
      </c>
      <c r="C9997" s="6" t="s">
        <v>21</v>
      </c>
      <c r="D9997" s="6" t="str">
        <f t="shared" si="156"/>
        <v>m</v>
      </c>
    </row>
    <row r="9998" spans="1:4" x14ac:dyDescent="0.2">
      <c r="A9998" s="6" t="s">
        <v>16410</v>
      </c>
      <c r="B9998" s="6" t="s">
        <v>30081</v>
      </c>
      <c r="C9998" s="6" t="s">
        <v>21</v>
      </c>
      <c r="D9998" s="6" t="str">
        <f t="shared" si="156"/>
        <v>m</v>
      </c>
    </row>
    <row r="9999" spans="1:4" x14ac:dyDescent="0.2">
      <c r="A9999" s="6" t="s">
        <v>2882</v>
      </c>
      <c r="B9999" s="6" t="s">
        <v>30082</v>
      </c>
      <c r="C9999" s="6" t="s">
        <v>21</v>
      </c>
      <c r="D9999" s="6" t="str">
        <f t="shared" si="156"/>
        <v>m</v>
      </c>
    </row>
    <row r="10000" spans="1:4" x14ac:dyDescent="0.2">
      <c r="A10000" s="6" t="s">
        <v>16411</v>
      </c>
      <c r="B10000" s="6" t="s">
        <v>30082</v>
      </c>
      <c r="C10000" s="6" t="s">
        <v>21</v>
      </c>
      <c r="D10000" s="6" t="str">
        <f t="shared" si="156"/>
        <v>m</v>
      </c>
    </row>
    <row r="10001" spans="1:4" x14ac:dyDescent="0.2">
      <c r="A10001" s="6" t="s">
        <v>2883</v>
      </c>
      <c r="B10001" s="6" t="s">
        <v>30083</v>
      </c>
      <c r="C10001" s="6" t="s">
        <v>21</v>
      </c>
      <c r="D10001" s="6" t="str">
        <f t="shared" si="156"/>
        <v>m</v>
      </c>
    </row>
    <row r="10002" spans="1:4" x14ac:dyDescent="0.2">
      <c r="A10002" s="6" t="s">
        <v>16412</v>
      </c>
      <c r="B10002" s="6" t="s">
        <v>30083</v>
      </c>
      <c r="C10002" s="6" t="s">
        <v>21</v>
      </c>
      <c r="D10002" s="6" t="str">
        <f t="shared" si="156"/>
        <v>m</v>
      </c>
    </row>
    <row r="10003" spans="1:4" x14ac:dyDescent="0.2">
      <c r="A10003" s="6" t="s">
        <v>2884</v>
      </c>
      <c r="B10003" s="6" t="s">
        <v>30084</v>
      </c>
      <c r="C10003" s="6" t="s">
        <v>21</v>
      </c>
      <c r="D10003" s="6" t="str">
        <f t="shared" si="156"/>
        <v>m</v>
      </c>
    </row>
    <row r="10004" spans="1:4" x14ac:dyDescent="0.2">
      <c r="A10004" s="6" t="s">
        <v>16413</v>
      </c>
      <c r="B10004" s="6" t="s">
        <v>30084</v>
      </c>
      <c r="C10004" s="6" t="s">
        <v>21</v>
      </c>
      <c r="D10004" s="6" t="str">
        <f t="shared" si="156"/>
        <v>m</v>
      </c>
    </row>
    <row r="10005" spans="1:4" x14ac:dyDescent="0.2">
      <c r="A10005" s="6" t="s">
        <v>2885</v>
      </c>
      <c r="B10005" s="6" t="s">
        <v>30085</v>
      </c>
      <c r="C10005" s="6" t="s">
        <v>21</v>
      </c>
      <c r="D10005" s="6" t="str">
        <f t="shared" si="156"/>
        <v>m</v>
      </c>
    </row>
    <row r="10006" spans="1:4" x14ac:dyDescent="0.2">
      <c r="A10006" s="6" t="s">
        <v>16414</v>
      </c>
      <c r="B10006" s="6" t="s">
        <v>30085</v>
      </c>
      <c r="C10006" s="6" t="s">
        <v>21</v>
      </c>
      <c r="D10006" s="6" t="str">
        <f t="shared" si="156"/>
        <v>m</v>
      </c>
    </row>
    <row r="10007" spans="1:4" x14ac:dyDescent="0.2">
      <c r="A10007" s="6" t="s">
        <v>2886</v>
      </c>
      <c r="B10007" s="6" t="s">
        <v>30086</v>
      </c>
      <c r="C10007" s="6" t="s">
        <v>21</v>
      </c>
      <c r="D10007" s="6" t="str">
        <f t="shared" si="156"/>
        <v>m</v>
      </c>
    </row>
    <row r="10008" spans="1:4" x14ac:dyDescent="0.2">
      <c r="A10008" s="6" t="s">
        <v>16415</v>
      </c>
      <c r="B10008" s="6" t="s">
        <v>30086</v>
      </c>
      <c r="C10008" s="6" t="s">
        <v>21</v>
      </c>
      <c r="D10008" s="6" t="str">
        <f t="shared" si="156"/>
        <v>m</v>
      </c>
    </row>
    <row r="10009" spans="1:4" x14ac:dyDescent="0.2">
      <c r="A10009" s="6" t="s">
        <v>2887</v>
      </c>
      <c r="B10009" s="6" t="s">
        <v>30087</v>
      </c>
      <c r="C10009" s="6" t="s">
        <v>21</v>
      </c>
      <c r="D10009" s="6" t="str">
        <f t="shared" si="156"/>
        <v>m</v>
      </c>
    </row>
    <row r="10010" spans="1:4" x14ac:dyDescent="0.2">
      <c r="A10010" s="6" t="s">
        <v>16416</v>
      </c>
      <c r="B10010" s="6" t="s">
        <v>30087</v>
      </c>
      <c r="C10010" s="6" t="s">
        <v>21</v>
      </c>
      <c r="D10010" s="6" t="str">
        <f t="shared" si="156"/>
        <v>m</v>
      </c>
    </row>
    <row r="10011" spans="1:4" x14ac:dyDescent="0.2">
      <c r="A10011" s="6" t="s">
        <v>2888</v>
      </c>
      <c r="B10011" s="6" t="s">
        <v>30088</v>
      </c>
      <c r="C10011" s="6" t="s">
        <v>21</v>
      </c>
      <c r="D10011" s="6" t="str">
        <f t="shared" si="156"/>
        <v>m</v>
      </c>
    </row>
    <row r="10012" spans="1:4" x14ac:dyDescent="0.2">
      <c r="A10012" s="6" t="s">
        <v>16417</v>
      </c>
      <c r="B10012" s="6" t="s">
        <v>30088</v>
      </c>
      <c r="C10012" s="6" t="s">
        <v>21</v>
      </c>
      <c r="D10012" s="6" t="str">
        <f t="shared" si="156"/>
        <v>m</v>
      </c>
    </row>
    <row r="10013" spans="1:4" x14ac:dyDescent="0.2">
      <c r="A10013" s="6" t="s">
        <v>2889</v>
      </c>
      <c r="B10013" s="6" t="s">
        <v>30089</v>
      </c>
      <c r="C10013" s="6" t="s">
        <v>21</v>
      </c>
      <c r="D10013" s="6" t="str">
        <f t="shared" si="156"/>
        <v>m</v>
      </c>
    </row>
    <row r="10014" spans="1:4" x14ac:dyDescent="0.2">
      <c r="A10014" s="6" t="s">
        <v>16418</v>
      </c>
      <c r="B10014" s="6" t="s">
        <v>30089</v>
      </c>
      <c r="C10014" s="6" t="s">
        <v>21</v>
      </c>
      <c r="D10014" s="6" t="str">
        <f t="shared" si="156"/>
        <v>m</v>
      </c>
    </row>
    <row r="10015" spans="1:4" x14ac:dyDescent="0.2">
      <c r="A10015" s="6" t="s">
        <v>2890</v>
      </c>
      <c r="B10015" s="6" t="s">
        <v>30090</v>
      </c>
      <c r="C10015" s="6" t="s">
        <v>21</v>
      </c>
      <c r="D10015" s="6" t="str">
        <f t="shared" si="156"/>
        <v>m</v>
      </c>
    </row>
    <row r="10016" spans="1:4" x14ac:dyDescent="0.2">
      <c r="A10016" s="6" t="s">
        <v>16419</v>
      </c>
      <c r="B10016" s="6" t="s">
        <v>30090</v>
      </c>
      <c r="C10016" s="6" t="s">
        <v>21</v>
      </c>
      <c r="D10016" s="6" t="str">
        <f t="shared" si="156"/>
        <v>m</v>
      </c>
    </row>
    <row r="10017" spans="1:4" x14ac:dyDescent="0.2">
      <c r="A10017" s="6" t="s">
        <v>2891</v>
      </c>
      <c r="B10017" s="6" t="s">
        <v>30091</v>
      </c>
      <c r="C10017" s="6" t="s">
        <v>21</v>
      </c>
      <c r="D10017" s="6" t="str">
        <f t="shared" si="156"/>
        <v>m</v>
      </c>
    </row>
    <row r="10018" spans="1:4" x14ac:dyDescent="0.2">
      <c r="A10018" s="6" t="s">
        <v>16420</v>
      </c>
      <c r="B10018" s="6" t="s">
        <v>30091</v>
      </c>
      <c r="C10018" s="6" t="s">
        <v>21</v>
      </c>
      <c r="D10018" s="6" t="str">
        <f t="shared" si="156"/>
        <v>m</v>
      </c>
    </row>
    <row r="10019" spans="1:4" x14ac:dyDescent="0.2">
      <c r="A10019" s="6" t="s">
        <v>2892</v>
      </c>
      <c r="B10019" s="6" t="s">
        <v>30092</v>
      </c>
      <c r="C10019" s="6" t="s">
        <v>21</v>
      </c>
      <c r="D10019" s="6" t="str">
        <f t="shared" si="156"/>
        <v>m</v>
      </c>
    </row>
    <row r="10020" spans="1:4" x14ac:dyDescent="0.2">
      <c r="A10020" s="6" t="s">
        <v>16421</v>
      </c>
      <c r="B10020" s="6" t="s">
        <v>30092</v>
      </c>
      <c r="C10020" s="6" t="s">
        <v>21</v>
      </c>
      <c r="D10020" s="6" t="str">
        <f t="shared" si="156"/>
        <v>m</v>
      </c>
    </row>
    <row r="10021" spans="1:4" x14ac:dyDescent="0.2">
      <c r="A10021" s="6" t="s">
        <v>2893</v>
      </c>
      <c r="B10021" s="6" t="s">
        <v>30093</v>
      </c>
      <c r="C10021" s="6" t="s">
        <v>21</v>
      </c>
      <c r="D10021" s="6" t="str">
        <f t="shared" si="156"/>
        <v>m</v>
      </c>
    </row>
    <row r="10022" spans="1:4" x14ac:dyDescent="0.2">
      <c r="A10022" s="6" t="s">
        <v>16422</v>
      </c>
      <c r="B10022" s="6" t="s">
        <v>30093</v>
      </c>
      <c r="C10022" s="6" t="s">
        <v>21</v>
      </c>
      <c r="D10022" s="6" t="str">
        <f t="shared" si="156"/>
        <v>m</v>
      </c>
    </row>
    <row r="10023" spans="1:4" x14ac:dyDescent="0.2">
      <c r="A10023" s="6" t="s">
        <v>2894</v>
      </c>
      <c r="B10023" s="6" t="s">
        <v>30094</v>
      </c>
      <c r="C10023" s="6" t="s">
        <v>21</v>
      </c>
      <c r="D10023" s="6" t="str">
        <f t="shared" si="156"/>
        <v>m</v>
      </c>
    </row>
    <row r="10024" spans="1:4" x14ac:dyDescent="0.2">
      <c r="A10024" s="6" t="s">
        <v>16423</v>
      </c>
      <c r="B10024" s="6" t="s">
        <v>30094</v>
      </c>
      <c r="C10024" s="6" t="s">
        <v>21</v>
      </c>
      <c r="D10024" s="6" t="str">
        <f t="shared" si="156"/>
        <v>m</v>
      </c>
    </row>
    <row r="10025" spans="1:4" x14ac:dyDescent="0.2">
      <c r="A10025" s="6" t="s">
        <v>2895</v>
      </c>
      <c r="B10025" s="6" t="s">
        <v>30095</v>
      </c>
      <c r="C10025" s="6" t="s">
        <v>21</v>
      </c>
      <c r="D10025" s="6" t="str">
        <f t="shared" si="156"/>
        <v>m</v>
      </c>
    </row>
    <row r="10026" spans="1:4" x14ac:dyDescent="0.2">
      <c r="A10026" s="6" t="s">
        <v>16424</v>
      </c>
      <c r="B10026" s="6" t="s">
        <v>30095</v>
      </c>
      <c r="C10026" s="6" t="s">
        <v>21</v>
      </c>
      <c r="D10026" s="6" t="str">
        <f t="shared" si="156"/>
        <v>m</v>
      </c>
    </row>
    <row r="10027" spans="1:4" x14ac:dyDescent="0.2">
      <c r="A10027" s="6" t="s">
        <v>2896</v>
      </c>
      <c r="B10027" s="6" t="s">
        <v>30096</v>
      </c>
      <c r="C10027" s="6" t="s">
        <v>21</v>
      </c>
      <c r="D10027" s="6" t="str">
        <f t="shared" si="156"/>
        <v>m</v>
      </c>
    </row>
    <row r="10028" spans="1:4" x14ac:dyDescent="0.2">
      <c r="A10028" s="6" t="s">
        <v>16425</v>
      </c>
      <c r="B10028" s="6" t="s">
        <v>30096</v>
      </c>
      <c r="C10028" s="6" t="s">
        <v>21</v>
      </c>
      <c r="D10028" s="6" t="str">
        <f t="shared" si="156"/>
        <v>m</v>
      </c>
    </row>
    <row r="10029" spans="1:4" x14ac:dyDescent="0.2">
      <c r="A10029" s="6" t="s">
        <v>2897</v>
      </c>
      <c r="B10029" s="6" t="s">
        <v>30097</v>
      </c>
      <c r="C10029" s="6" t="s">
        <v>21</v>
      </c>
      <c r="D10029" s="6" t="str">
        <f t="shared" si="156"/>
        <v>m</v>
      </c>
    </row>
    <row r="10030" spans="1:4" x14ac:dyDescent="0.2">
      <c r="A10030" s="6" t="s">
        <v>16426</v>
      </c>
      <c r="B10030" s="6" t="s">
        <v>30097</v>
      </c>
      <c r="C10030" s="6" t="s">
        <v>21</v>
      </c>
      <c r="D10030" s="6" t="str">
        <f t="shared" si="156"/>
        <v>m</v>
      </c>
    </row>
    <row r="10031" spans="1:4" x14ac:dyDescent="0.2">
      <c r="A10031" s="6" t="s">
        <v>2898</v>
      </c>
      <c r="B10031" s="6" t="s">
        <v>30098</v>
      </c>
      <c r="C10031" s="6" t="s">
        <v>21</v>
      </c>
      <c r="D10031" s="6" t="str">
        <f t="shared" si="156"/>
        <v>m</v>
      </c>
    </row>
    <row r="10032" spans="1:4" x14ac:dyDescent="0.2">
      <c r="A10032" s="6" t="s">
        <v>16427</v>
      </c>
      <c r="B10032" s="6" t="s">
        <v>30098</v>
      </c>
      <c r="C10032" s="6" t="s">
        <v>21</v>
      </c>
      <c r="D10032" s="6" t="str">
        <f t="shared" si="156"/>
        <v>m</v>
      </c>
    </row>
    <row r="10033" spans="1:4" x14ac:dyDescent="0.2">
      <c r="A10033" s="6" t="s">
        <v>2899</v>
      </c>
      <c r="B10033" s="6" t="s">
        <v>30099</v>
      </c>
      <c r="C10033" s="6" t="s">
        <v>21</v>
      </c>
      <c r="D10033" s="6" t="str">
        <f t="shared" si="156"/>
        <v>m</v>
      </c>
    </row>
    <row r="10034" spans="1:4" x14ac:dyDescent="0.2">
      <c r="A10034" s="6" t="s">
        <v>16428</v>
      </c>
      <c r="B10034" s="6" t="s">
        <v>30099</v>
      </c>
      <c r="C10034" s="6" t="s">
        <v>21</v>
      </c>
      <c r="D10034" s="6" t="str">
        <f t="shared" si="156"/>
        <v>m</v>
      </c>
    </row>
    <row r="10035" spans="1:4" x14ac:dyDescent="0.2">
      <c r="A10035" s="6" t="s">
        <v>2900</v>
      </c>
      <c r="B10035" s="6" t="s">
        <v>30100</v>
      </c>
      <c r="C10035" s="6" t="s">
        <v>25323</v>
      </c>
      <c r="D10035" s="6" t="str">
        <f t="shared" si="156"/>
        <v>m3</v>
      </c>
    </row>
    <row r="10036" spans="1:4" x14ac:dyDescent="0.2">
      <c r="A10036" s="6" t="s">
        <v>16429</v>
      </c>
      <c r="B10036" s="6" t="s">
        <v>30100</v>
      </c>
      <c r="C10036" s="6" t="s">
        <v>25323</v>
      </c>
      <c r="D10036" s="6" t="str">
        <f t="shared" si="156"/>
        <v>m3</v>
      </c>
    </row>
    <row r="10037" spans="1:4" x14ac:dyDescent="0.2">
      <c r="A10037" s="6" t="s">
        <v>2901</v>
      </c>
      <c r="B10037" s="6" t="s">
        <v>30101</v>
      </c>
      <c r="C10037" s="6" t="s">
        <v>25323</v>
      </c>
      <c r="D10037" s="6" t="str">
        <f t="shared" si="156"/>
        <v>m3</v>
      </c>
    </row>
    <row r="10038" spans="1:4" x14ac:dyDescent="0.2">
      <c r="A10038" s="6" t="s">
        <v>16430</v>
      </c>
      <c r="B10038" s="6" t="s">
        <v>30101</v>
      </c>
      <c r="C10038" s="6" t="s">
        <v>25323</v>
      </c>
      <c r="D10038" s="6" t="str">
        <f t="shared" si="156"/>
        <v>m3</v>
      </c>
    </row>
    <row r="10039" spans="1:4" x14ac:dyDescent="0.2">
      <c r="A10039" s="6" t="s">
        <v>2902</v>
      </c>
      <c r="B10039" s="6" t="s">
        <v>30102</v>
      </c>
      <c r="C10039" s="6" t="s">
        <v>25323</v>
      </c>
      <c r="D10039" s="6" t="str">
        <f t="shared" si="156"/>
        <v>m3</v>
      </c>
    </row>
    <row r="10040" spans="1:4" x14ac:dyDescent="0.2">
      <c r="A10040" s="6" t="s">
        <v>16431</v>
      </c>
      <c r="B10040" s="6" t="s">
        <v>30102</v>
      </c>
      <c r="C10040" s="6" t="s">
        <v>25323</v>
      </c>
      <c r="D10040" s="6" t="str">
        <f t="shared" si="156"/>
        <v>m3</v>
      </c>
    </row>
    <row r="10041" spans="1:4" x14ac:dyDescent="0.2">
      <c r="A10041" s="6" t="s">
        <v>2903</v>
      </c>
      <c r="B10041" s="6" t="s">
        <v>30103</v>
      </c>
      <c r="C10041" s="6" t="s">
        <v>25323</v>
      </c>
      <c r="D10041" s="6" t="str">
        <f t="shared" si="156"/>
        <v>m3</v>
      </c>
    </row>
    <row r="10042" spans="1:4" x14ac:dyDescent="0.2">
      <c r="A10042" s="6" t="s">
        <v>16432</v>
      </c>
      <c r="B10042" s="6" t="s">
        <v>30103</v>
      </c>
      <c r="C10042" s="6" t="s">
        <v>25323</v>
      </c>
      <c r="D10042" s="6" t="str">
        <f t="shared" si="156"/>
        <v>m3</v>
      </c>
    </row>
    <row r="10043" spans="1:4" x14ac:dyDescent="0.2">
      <c r="A10043" s="6" t="s">
        <v>2904</v>
      </c>
      <c r="B10043" s="6" t="s">
        <v>30104</v>
      </c>
      <c r="C10043" s="6" t="s">
        <v>25323</v>
      </c>
      <c r="D10043" s="6" t="str">
        <f t="shared" si="156"/>
        <v>m3</v>
      </c>
    </row>
    <row r="10044" spans="1:4" x14ac:dyDescent="0.2">
      <c r="A10044" s="6" t="s">
        <v>16433</v>
      </c>
      <c r="B10044" s="6" t="s">
        <v>30104</v>
      </c>
      <c r="C10044" s="6" t="s">
        <v>25323</v>
      </c>
      <c r="D10044" s="6" t="str">
        <f t="shared" si="156"/>
        <v>m3</v>
      </c>
    </row>
    <row r="10045" spans="1:4" x14ac:dyDescent="0.2">
      <c r="A10045" s="6" t="s">
        <v>2905</v>
      </c>
      <c r="B10045" s="6" t="s">
        <v>30105</v>
      </c>
      <c r="C10045" s="6" t="s">
        <v>25323</v>
      </c>
      <c r="D10045" s="6" t="str">
        <f t="shared" si="156"/>
        <v>m3</v>
      </c>
    </row>
    <row r="10046" spans="1:4" x14ac:dyDescent="0.2">
      <c r="A10046" s="6" t="s">
        <v>16434</v>
      </c>
      <c r="B10046" s="6" t="s">
        <v>30105</v>
      </c>
      <c r="C10046" s="6" t="s">
        <v>25323</v>
      </c>
      <c r="D10046" s="6" t="str">
        <f t="shared" si="156"/>
        <v>m3</v>
      </c>
    </row>
    <row r="10047" spans="1:4" x14ac:dyDescent="0.2">
      <c r="A10047" s="6" t="s">
        <v>2906</v>
      </c>
      <c r="B10047" s="6" t="s">
        <v>30106</v>
      </c>
      <c r="C10047" s="6" t="s">
        <v>21</v>
      </c>
      <c r="D10047" s="6" t="str">
        <f t="shared" si="156"/>
        <v>m</v>
      </c>
    </row>
    <row r="10048" spans="1:4" x14ac:dyDescent="0.2">
      <c r="A10048" s="6" t="s">
        <v>16435</v>
      </c>
      <c r="B10048" s="6" t="s">
        <v>30106</v>
      </c>
      <c r="C10048" s="6" t="s">
        <v>21</v>
      </c>
      <c r="D10048" s="6" t="str">
        <f t="shared" si="156"/>
        <v>m</v>
      </c>
    </row>
    <row r="10049" spans="1:4" x14ac:dyDescent="0.2">
      <c r="A10049" s="6" t="s">
        <v>2907</v>
      </c>
      <c r="B10049" s="6" t="s">
        <v>30107</v>
      </c>
      <c r="C10049" s="6" t="s">
        <v>21</v>
      </c>
      <c r="D10049" s="6" t="str">
        <f t="shared" si="156"/>
        <v>m</v>
      </c>
    </row>
    <row r="10050" spans="1:4" x14ac:dyDescent="0.2">
      <c r="A10050" s="6" t="s">
        <v>16436</v>
      </c>
      <c r="B10050" s="6" t="s">
        <v>30107</v>
      </c>
      <c r="C10050" s="6" t="s">
        <v>21</v>
      </c>
      <c r="D10050" s="6" t="str">
        <f t="shared" ref="D10050:D10113" si="157">LOWER(C10050)</f>
        <v>m</v>
      </c>
    </row>
    <row r="10051" spans="1:4" x14ac:dyDescent="0.2">
      <c r="A10051" s="6" t="s">
        <v>2908</v>
      </c>
      <c r="B10051" s="6" t="s">
        <v>30108</v>
      </c>
      <c r="C10051" s="6" t="s">
        <v>21</v>
      </c>
      <c r="D10051" s="6" t="str">
        <f t="shared" si="157"/>
        <v>m</v>
      </c>
    </row>
    <row r="10052" spans="1:4" x14ac:dyDescent="0.2">
      <c r="A10052" s="6" t="s">
        <v>16437</v>
      </c>
      <c r="B10052" s="6" t="s">
        <v>30108</v>
      </c>
      <c r="C10052" s="6" t="s">
        <v>21</v>
      </c>
      <c r="D10052" s="6" t="str">
        <f t="shared" si="157"/>
        <v>m</v>
      </c>
    </row>
    <row r="10053" spans="1:4" x14ac:dyDescent="0.2">
      <c r="A10053" s="6" t="s">
        <v>2909</v>
      </c>
      <c r="B10053" s="6" t="s">
        <v>30109</v>
      </c>
      <c r="C10053" s="6" t="s">
        <v>21</v>
      </c>
      <c r="D10053" s="6" t="str">
        <f t="shared" si="157"/>
        <v>m</v>
      </c>
    </row>
    <row r="10054" spans="1:4" x14ac:dyDescent="0.2">
      <c r="A10054" s="6" t="s">
        <v>16438</v>
      </c>
      <c r="B10054" s="6" t="s">
        <v>30109</v>
      </c>
      <c r="C10054" s="6" t="s">
        <v>21</v>
      </c>
      <c r="D10054" s="6" t="str">
        <f t="shared" si="157"/>
        <v>m</v>
      </c>
    </row>
    <row r="10055" spans="1:4" x14ac:dyDescent="0.2">
      <c r="A10055" s="6" t="s">
        <v>2910</v>
      </c>
      <c r="B10055" s="6" t="s">
        <v>30110</v>
      </c>
      <c r="C10055" s="6" t="s">
        <v>21</v>
      </c>
      <c r="D10055" s="6" t="str">
        <f t="shared" si="157"/>
        <v>m</v>
      </c>
    </row>
    <row r="10056" spans="1:4" x14ac:dyDescent="0.2">
      <c r="A10056" s="6" t="s">
        <v>16439</v>
      </c>
      <c r="B10056" s="6" t="s">
        <v>30110</v>
      </c>
      <c r="C10056" s="6" t="s">
        <v>21</v>
      </c>
      <c r="D10056" s="6" t="str">
        <f t="shared" si="157"/>
        <v>m</v>
      </c>
    </row>
    <row r="10057" spans="1:4" x14ac:dyDescent="0.2">
      <c r="A10057" s="6" t="s">
        <v>2911</v>
      </c>
      <c r="B10057" s="6" t="s">
        <v>30111</v>
      </c>
      <c r="C10057" s="6" t="s">
        <v>21</v>
      </c>
      <c r="D10057" s="6" t="str">
        <f t="shared" si="157"/>
        <v>m</v>
      </c>
    </row>
    <row r="10058" spans="1:4" x14ac:dyDescent="0.2">
      <c r="A10058" s="6" t="s">
        <v>16440</v>
      </c>
      <c r="B10058" s="6" t="s">
        <v>30111</v>
      </c>
      <c r="C10058" s="6" t="s">
        <v>21</v>
      </c>
      <c r="D10058" s="6" t="str">
        <f t="shared" si="157"/>
        <v>m</v>
      </c>
    </row>
    <row r="10059" spans="1:4" x14ac:dyDescent="0.2">
      <c r="A10059" s="6" t="s">
        <v>2912</v>
      </c>
      <c r="B10059" s="6" t="s">
        <v>30112</v>
      </c>
      <c r="C10059" s="6" t="s">
        <v>21</v>
      </c>
      <c r="D10059" s="6" t="str">
        <f t="shared" si="157"/>
        <v>m</v>
      </c>
    </row>
    <row r="10060" spans="1:4" x14ac:dyDescent="0.2">
      <c r="A10060" s="6" t="s">
        <v>16441</v>
      </c>
      <c r="B10060" s="6" t="s">
        <v>30112</v>
      </c>
      <c r="C10060" s="6" t="s">
        <v>21</v>
      </c>
      <c r="D10060" s="6" t="str">
        <f t="shared" si="157"/>
        <v>m</v>
      </c>
    </row>
    <row r="10061" spans="1:4" x14ac:dyDescent="0.2">
      <c r="A10061" s="6" t="s">
        <v>2913</v>
      </c>
      <c r="B10061" s="6" t="s">
        <v>30113</v>
      </c>
      <c r="C10061" s="6" t="s">
        <v>21</v>
      </c>
      <c r="D10061" s="6" t="str">
        <f t="shared" si="157"/>
        <v>m</v>
      </c>
    </row>
    <row r="10062" spans="1:4" x14ac:dyDescent="0.2">
      <c r="A10062" s="6" t="s">
        <v>16442</v>
      </c>
      <c r="B10062" s="6" t="s">
        <v>30113</v>
      </c>
      <c r="C10062" s="6" t="s">
        <v>21</v>
      </c>
      <c r="D10062" s="6" t="str">
        <f t="shared" si="157"/>
        <v>m</v>
      </c>
    </row>
    <row r="10063" spans="1:4" x14ac:dyDescent="0.2">
      <c r="A10063" s="6" t="s">
        <v>2914</v>
      </c>
      <c r="B10063" s="6" t="s">
        <v>30114</v>
      </c>
      <c r="C10063" s="6" t="s">
        <v>25323</v>
      </c>
      <c r="D10063" s="6" t="str">
        <f t="shared" si="157"/>
        <v>m3</v>
      </c>
    </row>
    <row r="10064" spans="1:4" x14ac:dyDescent="0.2">
      <c r="A10064" s="6" t="s">
        <v>16443</v>
      </c>
      <c r="B10064" s="6" t="s">
        <v>30114</v>
      </c>
      <c r="C10064" s="6" t="s">
        <v>25323</v>
      </c>
      <c r="D10064" s="6" t="str">
        <f t="shared" si="157"/>
        <v>m3</v>
      </c>
    </row>
    <row r="10065" spans="1:4" x14ac:dyDescent="0.2">
      <c r="A10065" s="6" t="s">
        <v>2915</v>
      </c>
      <c r="B10065" s="6" t="s">
        <v>30115</v>
      </c>
      <c r="C10065" s="6" t="s">
        <v>12</v>
      </c>
      <c r="D10065" s="6" t="str">
        <f t="shared" si="157"/>
        <v>un</v>
      </c>
    </row>
    <row r="10066" spans="1:4" x14ac:dyDescent="0.2">
      <c r="A10066" s="6" t="s">
        <v>16444</v>
      </c>
      <c r="B10066" s="6" t="s">
        <v>30115</v>
      </c>
      <c r="C10066" s="6" t="s">
        <v>12</v>
      </c>
      <c r="D10066" s="6" t="str">
        <f t="shared" si="157"/>
        <v>un</v>
      </c>
    </row>
    <row r="10067" spans="1:4" x14ac:dyDescent="0.2">
      <c r="A10067" s="6" t="s">
        <v>2916</v>
      </c>
      <c r="B10067" s="6" t="s">
        <v>30116</v>
      </c>
      <c r="C10067" s="6" t="s">
        <v>12</v>
      </c>
      <c r="D10067" s="6" t="str">
        <f t="shared" si="157"/>
        <v>un</v>
      </c>
    </row>
    <row r="10068" spans="1:4" x14ac:dyDescent="0.2">
      <c r="A10068" s="6" t="s">
        <v>16445</v>
      </c>
      <c r="B10068" s="6" t="s">
        <v>30116</v>
      </c>
      <c r="C10068" s="6" t="s">
        <v>12</v>
      </c>
      <c r="D10068" s="6" t="str">
        <f t="shared" si="157"/>
        <v>un</v>
      </c>
    </row>
    <row r="10069" spans="1:4" x14ac:dyDescent="0.2">
      <c r="A10069" s="6" t="s">
        <v>2917</v>
      </c>
      <c r="B10069" s="6" t="s">
        <v>30117</v>
      </c>
      <c r="C10069" s="6" t="s">
        <v>12</v>
      </c>
      <c r="D10069" s="6" t="str">
        <f t="shared" si="157"/>
        <v>un</v>
      </c>
    </row>
    <row r="10070" spans="1:4" x14ac:dyDescent="0.2">
      <c r="A10070" s="6" t="s">
        <v>16446</v>
      </c>
      <c r="B10070" s="6" t="s">
        <v>30117</v>
      </c>
      <c r="C10070" s="6" t="s">
        <v>12</v>
      </c>
      <c r="D10070" s="6" t="str">
        <f t="shared" si="157"/>
        <v>un</v>
      </c>
    </row>
    <row r="10071" spans="1:4" x14ac:dyDescent="0.2">
      <c r="A10071" s="6" t="s">
        <v>2918</v>
      </c>
      <c r="B10071" s="6" t="s">
        <v>30118</v>
      </c>
      <c r="C10071" s="6" t="s">
        <v>12</v>
      </c>
      <c r="D10071" s="6" t="str">
        <f t="shared" si="157"/>
        <v>un</v>
      </c>
    </row>
    <row r="10072" spans="1:4" x14ac:dyDescent="0.2">
      <c r="A10072" s="6" t="s">
        <v>16447</v>
      </c>
      <c r="B10072" s="6" t="s">
        <v>30118</v>
      </c>
      <c r="C10072" s="6" t="s">
        <v>12</v>
      </c>
      <c r="D10072" s="6" t="str">
        <f t="shared" si="157"/>
        <v>un</v>
      </c>
    </row>
    <row r="10073" spans="1:4" x14ac:dyDescent="0.2">
      <c r="A10073" s="6" t="s">
        <v>2919</v>
      </c>
      <c r="B10073" s="6" t="s">
        <v>30119</v>
      </c>
      <c r="C10073" s="6" t="s">
        <v>12</v>
      </c>
      <c r="D10073" s="6" t="str">
        <f t="shared" si="157"/>
        <v>un</v>
      </c>
    </row>
    <row r="10074" spans="1:4" x14ac:dyDescent="0.2">
      <c r="A10074" s="6" t="s">
        <v>16448</v>
      </c>
      <c r="B10074" s="6" t="s">
        <v>30119</v>
      </c>
      <c r="C10074" s="6" t="s">
        <v>12</v>
      </c>
      <c r="D10074" s="6" t="str">
        <f t="shared" si="157"/>
        <v>un</v>
      </c>
    </row>
    <row r="10075" spans="1:4" x14ac:dyDescent="0.2">
      <c r="A10075" s="6" t="s">
        <v>8488</v>
      </c>
      <c r="B10075" s="6" t="s">
        <v>30120</v>
      </c>
      <c r="C10075" s="6" t="s">
        <v>12</v>
      </c>
      <c r="D10075" s="6" t="str">
        <f t="shared" si="157"/>
        <v>un</v>
      </c>
    </row>
    <row r="10076" spans="1:4" x14ac:dyDescent="0.2">
      <c r="A10076" s="6" t="s">
        <v>16449</v>
      </c>
      <c r="B10076" s="6" t="s">
        <v>30120</v>
      </c>
      <c r="C10076" s="6" t="s">
        <v>12</v>
      </c>
      <c r="D10076" s="6" t="str">
        <f t="shared" si="157"/>
        <v>un</v>
      </c>
    </row>
    <row r="10077" spans="1:4" x14ac:dyDescent="0.2">
      <c r="A10077" s="6" t="s">
        <v>8489</v>
      </c>
      <c r="B10077" s="6" t="s">
        <v>30121</v>
      </c>
      <c r="C10077" s="6" t="s">
        <v>12</v>
      </c>
      <c r="D10077" s="6" t="str">
        <f t="shared" si="157"/>
        <v>un</v>
      </c>
    </row>
    <row r="10078" spans="1:4" x14ac:dyDescent="0.2">
      <c r="A10078" s="6" t="s">
        <v>16450</v>
      </c>
      <c r="B10078" s="6" t="s">
        <v>30121</v>
      </c>
      <c r="C10078" s="6" t="s">
        <v>12</v>
      </c>
      <c r="D10078" s="6" t="str">
        <f t="shared" si="157"/>
        <v>un</v>
      </c>
    </row>
    <row r="10079" spans="1:4" x14ac:dyDescent="0.2">
      <c r="A10079" s="6" t="s">
        <v>2920</v>
      </c>
      <c r="B10079" s="6" t="s">
        <v>30122</v>
      </c>
      <c r="C10079" s="6" t="s">
        <v>12</v>
      </c>
      <c r="D10079" s="6" t="str">
        <f t="shared" si="157"/>
        <v>un</v>
      </c>
    </row>
    <row r="10080" spans="1:4" x14ac:dyDescent="0.2">
      <c r="A10080" s="6" t="s">
        <v>16451</v>
      </c>
      <c r="B10080" s="6" t="s">
        <v>30122</v>
      </c>
      <c r="C10080" s="6" t="s">
        <v>12</v>
      </c>
      <c r="D10080" s="6" t="str">
        <f t="shared" si="157"/>
        <v>un</v>
      </c>
    </row>
    <row r="10081" spans="1:4" x14ac:dyDescent="0.2">
      <c r="A10081" s="6" t="s">
        <v>2921</v>
      </c>
      <c r="B10081" s="6" t="s">
        <v>30123</v>
      </c>
      <c r="C10081" s="6" t="s">
        <v>12</v>
      </c>
      <c r="D10081" s="6" t="str">
        <f t="shared" si="157"/>
        <v>un</v>
      </c>
    </row>
    <row r="10082" spans="1:4" x14ac:dyDescent="0.2">
      <c r="A10082" s="6" t="s">
        <v>16452</v>
      </c>
      <c r="B10082" s="6" t="s">
        <v>30123</v>
      </c>
      <c r="C10082" s="6" t="s">
        <v>12</v>
      </c>
      <c r="D10082" s="6" t="str">
        <f t="shared" si="157"/>
        <v>un</v>
      </c>
    </row>
    <row r="10083" spans="1:4" x14ac:dyDescent="0.2">
      <c r="A10083" s="6" t="s">
        <v>2922</v>
      </c>
      <c r="B10083" s="6" t="s">
        <v>30124</v>
      </c>
      <c r="C10083" s="6" t="s">
        <v>12</v>
      </c>
      <c r="D10083" s="6" t="str">
        <f t="shared" si="157"/>
        <v>un</v>
      </c>
    </row>
    <row r="10084" spans="1:4" x14ac:dyDescent="0.2">
      <c r="A10084" s="6" t="s">
        <v>16453</v>
      </c>
      <c r="B10084" s="6" t="s">
        <v>30124</v>
      </c>
      <c r="C10084" s="6" t="s">
        <v>12</v>
      </c>
      <c r="D10084" s="6" t="str">
        <f t="shared" si="157"/>
        <v>un</v>
      </c>
    </row>
    <row r="10085" spans="1:4" x14ac:dyDescent="0.2">
      <c r="A10085" s="6" t="s">
        <v>2923</v>
      </c>
      <c r="B10085" s="6" t="s">
        <v>30125</v>
      </c>
      <c r="C10085" s="6" t="s">
        <v>12</v>
      </c>
      <c r="D10085" s="6" t="str">
        <f t="shared" si="157"/>
        <v>un</v>
      </c>
    </row>
    <row r="10086" spans="1:4" x14ac:dyDescent="0.2">
      <c r="A10086" s="6" t="s">
        <v>16454</v>
      </c>
      <c r="B10086" s="6" t="s">
        <v>30125</v>
      </c>
      <c r="C10086" s="6" t="s">
        <v>12</v>
      </c>
      <c r="D10086" s="6" t="str">
        <f t="shared" si="157"/>
        <v>un</v>
      </c>
    </row>
    <row r="10087" spans="1:4" x14ac:dyDescent="0.2">
      <c r="A10087" s="6" t="s">
        <v>2924</v>
      </c>
      <c r="B10087" s="6" t="s">
        <v>30126</v>
      </c>
      <c r="C10087" s="6" t="s">
        <v>12</v>
      </c>
      <c r="D10087" s="6" t="str">
        <f t="shared" si="157"/>
        <v>un</v>
      </c>
    </row>
    <row r="10088" spans="1:4" x14ac:dyDescent="0.2">
      <c r="A10088" s="6" t="s">
        <v>16455</v>
      </c>
      <c r="B10088" s="6" t="s">
        <v>30126</v>
      </c>
      <c r="C10088" s="6" t="s">
        <v>12</v>
      </c>
      <c r="D10088" s="6" t="str">
        <f t="shared" si="157"/>
        <v>un</v>
      </c>
    </row>
    <row r="10089" spans="1:4" x14ac:dyDescent="0.2">
      <c r="A10089" s="6" t="s">
        <v>2925</v>
      </c>
      <c r="B10089" s="6" t="s">
        <v>30127</v>
      </c>
      <c r="C10089" s="6" t="s">
        <v>12</v>
      </c>
      <c r="D10089" s="6" t="str">
        <f t="shared" si="157"/>
        <v>un</v>
      </c>
    </row>
    <row r="10090" spans="1:4" x14ac:dyDescent="0.2">
      <c r="A10090" s="6" t="s">
        <v>16456</v>
      </c>
      <c r="B10090" s="6" t="s">
        <v>30127</v>
      </c>
      <c r="C10090" s="6" t="s">
        <v>12</v>
      </c>
      <c r="D10090" s="6" t="str">
        <f t="shared" si="157"/>
        <v>un</v>
      </c>
    </row>
    <row r="10091" spans="1:4" x14ac:dyDescent="0.2">
      <c r="A10091" s="6" t="s">
        <v>2926</v>
      </c>
      <c r="B10091" s="6" t="s">
        <v>30128</v>
      </c>
      <c r="C10091" s="6" t="s">
        <v>12</v>
      </c>
      <c r="D10091" s="6" t="str">
        <f t="shared" si="157"/>
        <v>un</v>
      </c>
    </row>
    <row r="10092" spans="1:4" x14ac:dyDescent="0.2">
      <c r="A10092" s="6" t="s">
        <v>16457</v>
      </c>
      <c r="B10092" s="6" t="s">
        <v>30128</v>
      </c>
      <c r="C10092" s="6" t="s">
        <v>12</v>
      </c>
      <c r="D10092" s="6" t="str">
        <f t="shared" si="157"/>
        <v>un</v>
      </c>
    </row>
    <row r="10093" spans="1:4" x14ac:dyDescent="0.2">
      <c r="A10093" s="6" t="s">
        <v>2927</v>
      </c>
      <c r="B10093" s="6" t="s">
        <v>30129</v>
      </c>
      <c r="C10093" s="6" t="s">
        <v>12</v>
      </c>
      <c r="D10093" s="6" t="str">
        <f t="shared" si="157"/>
        <v>un</v>
      </c>
    </row>
    <row r="10094" spans="1:4" x14ac:dyDescent="0.2">
      <c r="A10094" s="6" t="s">
        <v>16458</v>
      </c>
      <c r="B10094" s="6" t="s">
        <v>30129</v>
      </c>
      <c r="C10094" s="6" t="s">
        <v>12</v>
      </c>
      <c r="D10094" s="6" t="str">
        <f t="shared" si="157"/>
        <v>un</v>
      </c>
    </row>
    <row r="10095" spans="1:4" x14ac:dyDescent="0.2">
      <c r="A10095" s="6" t="s">
        <v>2928</v>
      </c>
      <c r="B10095" s="6" t="s">
        <v>30130</v>
      </c>
      <c r="C10095" s="6" t="s">
        <v>12</v>
      </c>
      <c r="D10095" s="6" t="str">
        <f t="shared" si="157"/>
        <v>un</v>
      </c>
    </row>
    <row r="10096" spans="1:4" x14ac:dyDescent="0.2">
      <c r="A10096" s="6" t="s">
        <v>16459</v>
      </c>
      <c r="B10096" s="6" t="s">
        <v>30130</v>
      </c>
      <c r="C10096" s="6" t="s">
        <v>12</v>
      </c>
      <c r="D10096" s="6" t="str">
        <f t="shared" si="157"/>
        <v>un</v>
      </c>
    </row>
    <row r="10097" spans="1:4" x14ac:dyDescent="0.2">
      <c r="A10097" s="6" t="s">
        <v>2929</v>
      </c>
      <c r="B10097" s="6" t="s">
        <v>30131</v>
      </c>
      <c r="C10097" s="6" t="s">
        <v>12</v>
      </c>
      <c r="D10097" s="6" t="str">
        <f t="shared" si="157"/>
        <v>un</v>
      </c>
    </row>
    <row r="10098" spans="1:4" x14ac:dyDescent="0.2">
      <c r="A10098" s="6" t="s">
        <v>16460</v>
      </c>
      <c r="B10098" s="6" t="s">
        <v>30131</v>
      </c>
      <c r="C10098" s="6" t="s">
        <v>12</v>
      </c>
      <c r="D10098" s="6" t="str">
        <f t="shared" si="157"/>
        <v>un</v>
      </c>
    </row>
    <row r="10099" spans="1:4" x14ac:dyDescent="0.2">
      <c r="A10099" s="6" t="s">
        <v>2930</v>
      </c>
      <c r="B10099" s="6" t="s">
        <v>30132</v>
      </c>
      <c r="C10099" s="6" t="s">
        <v>12</v>
      </c>
      <c r="D10099" s="6" t="str">
        <f t="shared" si="157"/>
        <v>un</v>
      </c>
    </row>
    <row r="10100" spans="1:4" x14ac:dyDescent="0.2">
      <c r="A10100" s="6" t="s">
        <v>16461</v>
      </c>
      <c r="B10100" s="6" t="s">
        <v>30132</v>
      </c>
      <c r="C10100" s="6" t="s">
        <v>12</v>
      </c>
      <c r="D10100" s="6" t="str">
        <f t="shared" si="157"/>
        <v>un</v>
      </c>
    </row>
    <row r="10101" spans="1:4" x14ac:dyDescent="0.2">
      <c r="A10101" s="6" t="s">
        <v>2931</v>
      </c>
      <c r="B10101" s="6" t="s">
        <v>30133</v>
      </c>
      <c r="C10101" s="6" t="s">
        <v>12</v>
      </c>
      <c r="D10101" s="6" t="str">
        <f t="shared" si="157"/>
        <v>un</v>
      </c>
    </row>
    <row r="10102" spans="1:4" x14ac:dyDescent="0.2">
      <c r="A10102" s="6" t="s">
        <v>16462</v>
      </c>
      <c r="B10102" s="6" t="s">
        <v>30133</v>
      </c>
      <c r="C10102" s="6" t="s">
        <v>12</v>
      </c>
      <c r="D10102" s="6" t="str">
        <f t="shared" si="157"/>
        <v>un</v>
      </c>
    </row>
    <row r="10103" spans="1:4" x14ac:dyDescent="0.2">
      <c r="A10103" s="6" t="s">
        <v>2932</v>
      </c>
      <c r="B10103" s="6" t="s">
        <v>30134</v>
      </c>
      <c r="C10103" s="6" t="s">
        <v>12</v>
      </c>
      <c r="D10103" s="6" t="str">
        <f t="shared" si="157"/>
        <v>un</v>
      </c>
    </row>
    <row r="10104" spans="1:4" x14ac:dyDescent="0.2">
      <c r="A10104" s="6" t="s">
        <v>16463</v>
      </c>
      <c r="B10104" s="6" t="s">
        <v>30134</v>
      </c>
      <c r="C10104" s="6" t="s">
        <v>12</v>
      </c>
      <c r="D10104" s="6" t="str">
        <f t="shared" si="157"/>
        <v>un</v>
      </c>
    </row>
    <row r="10105" spans="1:4" x14ac:dyDescent="0.2">
      <c r="A10105" s="6" t="s">
        <v>2933</v>
      </c>
      <c r="B10105" s="6" t="s">
        <v>30135</v>
      </c>
      <c r="C10105" s="6" t="s">
        <v>12</v>
      </c>
      <c r="D10105" s="6" t="str">
        <f t="shared" si="157"/>
        <v>un</v>
      </c>
    </row>
    <row r="10106" spans="1:4" x14ac:dyDescent="0.2">
      <c r="A10106" s="6" t="s">
        <v>16464</v>
      </c>
      <c r="B10106" s="6" t="s">
        <v>30135</v>
      </c>
      <c r="C10106" s="6" t="s">
        <v>12</v>
      </c>
      <c r="D10106" s="6" t="str">
        <f t="shared" si="157"/>
        <v>un</v>
      </c>
    </row>
    <row r="10107" spans="1:4" x14ac:dyDescent="0.2">
      <c r="A10107" s="6" t="s">
        <v>2934</v>
      </c>
      <c r="B10107" s="6" t="s">
        <v>30136</v>
      </c>
      <c r="C10107" s="6" t="s">
        <v>12</v>
      </c>
      <c r="D10107" s="6" t="str">
        <f t="shared" si="157"/>
        <v>un</v>
      </c>
    </row>
    <row r="10108" spans="1:4" x14ac:dyDescent="0.2">
      <c r="A10108" s="6" t="s">
        <v>16465</v>
      </c>
      <c r="B10108" s="6" t="s">
        <v>30136</v>
      </c>
      <c r="C10108" s="6" t="s">
        <v>12</v>
      </c>
      <c r="D10108" s="6" t="str">
        <f t="shared" si="157"/>
        <v>un</v>
      </c>
    </row>
    <row r="10109" spans="1:4" x14ac:dyDescent="0.2">
      <c r="A10109" s="6" t="s">
        <v>2935</v>
      </c>
      <c r="B10109" s="6" t="s">
        <v>30137</v>
      </c>
      <c r="C10109" s="6" t="s">
        <v>12</v>
      </c>
      <c r="D10109" s="6" t="str">
        <f t="shared" si="157"/>
        <v>un</v>
      </c>
    </row>
    <row r="10110" spans="1:4" x14ac:dyDescent="0.2">
      <c r="A10110" s="6" t="s">
        <v>16466</v>
      </c>
      <c r="B10110" s="6" t="s">
        <v>30137</v>
      </c>
      <c r="C10110" s="6" t="s">
        <v>12</v>
      </c>
      <c r="D10110" s="6" t="str">
        <f t="shared" si="157"/>
        <v>un</v>
      </c>
    </row>
    <row r="10111" spans="1:4" x14ac:dyDescent="0.2">
      <c r="A10111" s="6" t="s">
        <v>2936</v>
      </c>
      <c r="B10111" s="6" t="s">
        <v>30138</v>
      </c>
      <c r="C10111" s="6" t="s">
        <v>12</v>
      </c>
      <c r="D10111" s="6" t="str">
        <f t="shared" si="157"/>
        <v>un</v>
      </c>
    </row>
    <row r="10112" spans="1:4" x14ac:dyDescent="0.2">
      <c r="A10112" s="6" t="s">
        <v>16467</v>
      </c>
      <c r="B10112" s="6" t="s">
        <v>30138</v>
      </c>
      <c r="C10112" s="6" t="s">
        <v>12</v>
      </c>
      <c r="D10112" s="6" t="str">
        <f t="shared" si="157"/>
        <v>un</v>
      </c>
    </row>
    <row r="10113" spans="1:4" x14ac:dyDescent="0.2">
      <c r="A10113" s="6" t="s">
        <v>2937</v>
      </c>
      <c r="B10113" s="6" t="s">
        <v>30139</v>
      </c>
      <c r="C10113" s="6" t="s">
        <v>12</v>
      </c>
      <c r="D10113" s="6" t="str">
        <f t="shared" si="157"/>
        <v>un</v>
      </c>
    </row>
    <row r="10114" spans="1:4" x14ac:dyDescent="0.2">
      <c r="A10114" s="6" t="s">
        <v>16468</v>
      </c>
      <c r="B10114" s="6" t="s">
        <v>30139</v>
      </c>
      <c r="C10114" s="6" t="s">
        <v>12</v>
      </c>
      <c r="D10114" s="6" t="str">
        <f t="shared" ref="D10114:D10177" si="158">LOWER(C10114)</f>
        <v>un</v>
      </c>
    </row>
    <row r="10115" spans="1:4" x14ac:dyDescent="0.2">
      <c r="A10115" s="6" t="s">
        <v>2938</v>
      </c>
      <c r="B10115" s="6" t="s">
        <v>30140</v>
      </c>
      <c r="C10115" s="6" t="s">
        <v>12</v>
      </c>
      <c r="D10115" s="6" t="str">
        <f t="shared" si="158"/>
        <v>un</v>
      </c>
    </row>
    <row r="10116" spans="1:4" x14ac:dyDescent="0.2">
      <c r="A10116" s="6" t="s">
        <v>16469</v>
      </c>
      <c r="B10116" s="6" t="s">
        <v>30140</v>
      </c>
      <c r="C10116" s="6" t="s">
        <v>12</v>
      </c>
      <c r="D10116" s="6" t="str">
        <f t="shared" si="158"/>
        <v>un</v>
      </c>
    </row>
    <row r="10117" spans="1:4" x14ac:dyDescent="0.2">
      <c r="A10117" s="6" t="s">
        <v>2939</v>
      </c>
      <c r="B10117" s="6" t="s">
        <v>30141</v>
      </c>
      <c r="C10117" s="6" t="s">
        <v>12</v>
      </c>
      <c r="D10117" s="6" t="str">
        <f t="shared" si="158"/>
        <v>un</v>
      </c>
    </row>
    <row r="10118" spans="1:4" x14ac:dyDescent="0.2">
      <c r="A10118" s="6" t="s">
        <v>16470</v>
      </c>
      <c r="B10118" s="6" t="s">
        <v>30141</v>
      </c>
      <c r="C10118" s="6" t="s">
        <v>12</v>
      </c>
      <c r="D10118" s="6" t="str">
        <f t="shared" si="158"/>
        <v>un</v>
      </c>
    </row>
    <row r="10119" spans="1:4" x14ac:dyDescent="0.2">
      <c r="A10119" s="6" t="s">
        <v>2940</v>
      </c>
      <c r="B10119" s="6" t="s">
        <v>30142</v>
      </c>
      <c r="C10119" s="6" t="s">
        <v>12</v>
      </c>
      <c r="D10119" s="6" t="str">
        <f t="shared" si="158"/>
        <v>un</v>
      </c>
    </row>
    <row r="10120" spans="1:4" x14ac:dyDescent="0.2">
      <c r="A10120" s="6" t="s">
        <v>16471</v>
      </c>
      <c r="B10120" s="6" t="s">
        <v>30142</v>
      </c>
      <c r="C10120" s="6" t="s">
        <v>12</v>
      </c>
      <c r="D10120" s="6" t="str">
        <f t="shared" si="158"/>
        <v>un</v>
      </c>
    </row>
    <row r="10121" spans="1:4" x14ac:dyDescent="0.2">
      <c r="A10121" s="6" t="s">
        <v>2941</v>
      </c>
      <c r="B10121" s="6" t="s">
        <v>30143</v>
      </c>
      <c r="C10121" s="6" t="s">
        <v>12</v>
      </c>
      <c r="D10121" s="6" t="str">
        <f t="shared" si="158"/>
        <v>un</v>
      </c>
    </row>
    <row r="10122" spans="1:4" x14ac:dyDescent="0.2">
      <c r="A10122" s="6" t="s">
        <v>16472</v>
      </c>
      <c r="B10122" s="6" t="s">
        <v>30143</v>
      </c>
      <c r="C10122" s="6" t="s">
        <v>12</v>
      </c>
      <c r="D10122" s="6" t="str">
        <f t="shared" si="158"/>
        <v>un</v>
      </c>
    </row>
    <row r="10123" spans="1:4" x14ac:dyDescent="0.2">
      <c r="A10123" s="6" t="s">
        <v>2942</v>
      </c>
      <c r="B10123" s="6" t="s">
        <v>30144</v>
      </c>
      <c r="C10123" s="6" t="s">
        <v>12</v>
      </c>
      <c r="D10123" s="6" t="str">
        <f t="shared" si="158"/>
        <v>un</v>
      </c>
    </row>
    <row r="10124" spans="1:4" x14ac:dyDescent="0.2">
      <c r="A10124" s="6" t="s">
        <v>16473</v>
      </c>
      <c r="B10124" s="6" t="s">
        <v>30144</v>
      </c>
      <c r="C10124" s="6" t="s">
        <v>12</v>
      </c>
      <c r="D10124" s="6" t="str">
        <f t="shared" si="158"/>
        <v>un</v>
      </c>
    </row>
    <row r="10125" spans="1:4" x14ac:dyDescent="0.2">
      <c r="A10125" s="6" t="s">
        <v>2943</v>
      </c>
      <c r="B10125" s="6" t="s">
        <v>30145</v>
      </c>
      <c r="C10125" s="6" t="s">
        <v>12</v>
      </c>
      <c r="D10125" s="6" t="str">
        <f t="shared" si="158"/>
        <v>un</v>
      </c>
    </row>
    <row r="10126" spans="1:4" x14ac:dyDescent="0.2">
      <c r="A10126" s="6" t="s">
        <v>16474</v>
      </c>
      <c r="B10126" s="6" t="s">
        <v>30145</v>
      </c>
      <c r="C10126" s="6" t="s">
        <v>12</v>
      </c>
      <c r="D10126" s="6" t="str">
        <f t="shared" si="158"/>
        <v>un</v>
      </c>
    </row>
    <row r="10127" spans="1:4" x14ac:dyDescent="0.2">
      <c r="A10127" s="6" t="s">
        <v>2944</v>
      </c>
      <c r="B10127" s="6" t="s">
        <v>30146</v>
      </c>
      <c r="C10127" s="6" t="s">
        <v>12</v>
      </c>
      <c r="D10127" s="6" t="str">
        <f t="shared" si="158"/>
        <v>un</v>
      </c>
    </row>
    <row r="10128" spans="1:4" x14ac:dyDescent="0.2">
      <c r="A10128" s="6" t="s">
        <v>16475</v>
      </c>
      <c r="B10128" s="6" t="s">
        <v>30146</v>
      </c>
      <c r="C10128" s="6" t="s">
        <v>12</v>
      </c>
      <c r="D10128" s="6" t="str">
        <f t="shared" si="158"/>
        <v>un</v>
      </c>
    </row>
    <row r="10129" spans="1:4" x14ac:dyDescent="0.2">
      <c r="A10129" s="6" t="s">
        <v>2945</v>
      </c>
      <c r="B10129" s="6" t="s">
        <v>30147</v>
      </c>
      <c r="C10129" s="6" t="s">
        <v>12</v>
      </c>
      <c r="D10129" s="6" t="str">
        <f t="shared" si="158"/>
        <v>un</v>
      </c>
    </row>
    <row r="10130" spans="1:4" x14ac:dyDescent="0.2">
      <c r="A10130" s="6" t="s">
        <v>16476</v>
      </c>
      <c r="B10130" s="6" t="s">
        <v>30147</v>
      </c>
      <c r="C10130" s="6" t="s">
        <v>12</v>
      </c>
      <c r="D10130" s="6" t="str">
        <f t="shared" si="158"/>
        <v>un</v>
      </c>
    </row>
    <row r="10131" spans="1:4" x14ac:dyDescent="0.2">
      <c r="A10131" s="6" t="s">
        <v>8490</v>
      </c>
      <c r="B10131" s="6" t="s">
        <v>30148</v>
      </c>
      <c r="C10131" s="6" t="s">
        <v>891</v>
      </c>
      <c r="D10131" s="6" t="str">
        <f t="shared" si="158"/>
        <v>kg</v>
      </c>
    </row>
    <row r="10132" spans="1:4" x14ac:dyDescent="0.2">
      <c r="A10132" s="6" t="s">
        <v>16477</v>
      </c>
      <c r="B10132" s="6" t="s">
        <v>30148</v>
      </c>
      <c r="C10132" s="6" t="s">
        <v>891</v>
      </c>
      <c r="D10132" s="6" t="str">
        <f t="shared" si="158"/>
        <v>kg</v>
      </c>
    </row>
    <row r="10133" spans="1:4" x14ac:dyDescent="0.2">
      <c r="A10133" s="6" t="s">
        <v>2946</v>
      </c>
      <c r="B10133" s="6" t="s">
        <v>30149</v>
      </c>
      <c r="C10133" s="6" t="s">
        <v>12</v>
      </c>
      <c r="D10133" s="6" t="str">
        <f t="shared" si="158"/>
        <v>un</v>
      </c>
    </row>
    <row r="10134" spans="1:4" x14ac:dyDescent="0.2">
      <c r="A10134" s="6" t="s">
        <v>16478</v>
      </c>
      <c r="B10134" s="6" t="s">
        <v>30149</v>
      </c>
      <c r="C10134" s="6" t="s">
        <v>12</v>
      </c>
      <c r="D10134" s="6" t="str">
        <f t="shared" si="158"/>
        <v>un</v>
      </c>
    </row>
    <row r="10135" spans="1:4" x14ac:dyDescent="0.2">
      <c r="A10135" s="6" t="s">
        <v>2947</v>
      </c>
      <c r="B10135" s="6" t="s">
        <v>30150</v>
      </c>
      <c r="C10135" s="6" t="s">
        <v>12</v>
      </c>
      <c r="D10135" s="6" t="str">
        <f t="shared" si="158"/>
        <v>un</v>
      </c>
    </row>
    <row r="10136" spans="1:4" x14ac:dyDescent="0.2">
      <c r="A10136" s="6" t="s">
        <v>16479</v>
      </c>
      <c r="B10136" s="6" t="s">
        <v>30150</v>
      </c>
      <c r="C10136" s="6" t="s">
        <v>12</v>
      </c>
      <c r="D10136" s="6" t="str">
        <f t="shared" si="158"/>
        <v>un</v>
      </c>
    </row>
    <row r="10137" spans="1:4" x14ac:dyDescent="0.2">
      <c r="A10137" s="6" t="s">
        <v>2948</v>
      </c>
      <c r="B10137" s="6" t="s">
        <v>30151</v>
      </c>
      <c r="C10137" s="6" t="s">
        <v>12</v>
      </c>
      <c r="D10137" s="6" t="str">
        <f t="shared" si="158"/>
        <v>un</v>
      </c>
    </row>
    <row r="10138" spans="1:4" x14ac:dyDescent="0.2">
      <c r="A10138" s="6" t="s">
        <v>16480</v>
      </c>
      <c r="B10138" s="6" t="s">
        <v>30151</v>
      </c>
      <c r="C10138" s="6" t="s">
        <v>12</v>
      </c>
      <c r="D10138" s="6" t="str">
        <f t="shared" si="158"/>
        <v>un</v>
      </c>
    </row>
    <row r="10139" spans="1:4" x14ac:dyDescent="0.2">
      <c r="A10139" s="6" t="s">
        <v>2949</v>
      </c>
      <c r="B10139" s="6" t="s">
        <v>30152</v>
      </c>
      <c r="C10139" s="6" t="s">
        <v>12</v>
      </c>
      <c r="D10139" s="6" t="str">
        <f t="shared" si="158"/>
        <v>un</v>
      </c>
    </row>
    <row r="10140" spans="1:4" x14ac:dyDescent="0.2">
      <c r="A10140" s="6" t="s">
        <v>16481</v>
      </c>
      <c r="B10140" s="6" t="s">
        <v>30152</v>
      </c>
      <c r="C10140" s="6" t="s">
        <v>12</v>
      </c>
      <c r="D10140" s="6" t="str">
        <f t="shared" si="158"/>
        <v>un</v>
      </c>
    </row>
    <row r="10141" spans="1:4" x14ac:dyDescent="0.2">
      <c r="A10141" s="6" t="s">
        <v>2950</v>
      </c>
      <c r="B10141" s="6" t="s">
        <v>30153</v>
      </c>
      <c r="C10141" s="6" t="s">
        <v>12</v>
      </c>
      <c r="D10141" s="6" t="str">
        <f t="shared" si="158"/>
        <v>un</v>
      </c>
    </row>
    <row r="10142" spans="1:4" x14ac:dyDescent="0.2">
      <c r="A10142" s="6" t="s">
        <v>16482</v>
      </c>
      <c r="B10142" s="6" t="s">
        <v>30153</v>
      </c>
      <c r="C10142" s="6" t="s">
        <v>12</v>
      </c>
      <c r="D10142" s="6" t="str">
        <f t="shared" si="158"/>
        <v>un</v>
      </c>
    </row>
    <row r="10143" spans="1:4" x14ac:dyDescent="0.2">
      <c r="A10143" s="6" t="s">
        <v>2951</v>
      </c>
      <c r="B10143" s="6" t="s">
        <v>30154</v>
      </c>
      <c r="C10143" s="6" t="s">
        <v>12</v>
      </c>
      <c r="D10143" s="6" t="str">
        <f t="shared" si="158"/>
        <v>un</v>
      </c>
    </row>
    <row r="10144" spans="1:4" x14ac:dyDescent="0.2">
      <c r="A10144" s="6" t="s">
        <v>16483</v>
      </c>
      <c r="B10144" s="6" t="s">
        <v>30154</v>
      </c>
      <c r="C10144" s="6" t="s">
        <v>12</v>
      </c>
      <c r="D10144" s="6" t="str">
        <f t="shared" si="158"/>
        <v>un</v>
      </c>
    </row>
    <row r="10145" spans="1:4" x14ac:dyDescent="0.2">
      <c r="A10145" s="6" t="s">
        <v>2952</v>
      </c>
      <c r="B10145" s="6" t="s">
        <v>30155</v>
      </c>
      <c r="C10145" s="6" t="s">
        <v>12</v>
      </c>
      <c r="D10145" s="6" t="str">
        <f t="shared" si="158"/>
        <v>un</v>
      </c>
    </row>
    <row r="10146" spans="1:4" x14ac:dyDescent="0.2">
      <c r="A10146" s="6" t="s">
        <v>16484</v>
      </c>
      <c r="B10146" s="6" t="s">
        <v>30155</v>
      </c>
      <c r="C10146" s="6" t="s">
        <v>12</v>
      </c>
      <c r="D10146" s="6" t="str">
        <f t="shared" si="158"/>
        <v>un</v>
      </c>
    </row>
    <row r="10147" spans="1:4" x14ac:dyDescent="0.2">
      <c r="A10147" s="6" t="s">
        <v>2953</v>
      </c>
      <c r="B10147" s="6" t="s">
        <v>30156</v>
      </c>
      <c r="C10147" s="6" t="s">
        <v>12</v>
      </c>
      <c r="D10147" s="6" t="str">
        <f t="shared" si="158"/>
        <v>un</v>
      </c>
    </row>
    <row r="10148" spans="1:4" x14ac:dyDescent="0.2">
      <c r="A10148" s="6" t="s">
        <v>16485</v>
      </c>
      <c r="B10148" s="6" t="s">
        <v>30156</v>
      </c>
      <c r="C10148" s="6" t="s">
        <v>12</v>
      </c>
      <c r="D10148" s="6" t="str">
        <f t="shared" si="158"/>
        <v>un</v>
      </c>
    </row>
    <row r="10149" spans="1:4" x14ac:dyDescent="0.2">
      <c r="A10149" s="6" t="s">
        <v>2954</v>
      </c>
      <c r="B10149" s="6" t="s">
        <v>30157</v>
      </c>
      <c r="C10149" s="6" t="s">
        <v>12</v>
      </c>
      <c r="D10149" s="6" t="str">
        <f t="shared" si="158"/>
        <v>un</v>
      </c>
    </row>
    <row r="10150" spans="1:4" x14ac:dyDescent="0.2">
      <c r="A10150" s="6" t="s">
        <v>16486</v>
      </c>
      <c r="B10150" s="6" t="s">
        <v>30157</v>
      </c>
      <c r="C10150" s="6" t="s">
        <v>12</v>
      </c>
      <c r="D10150" s="6" t="str">
        <f t="shared" si="158"/>
        <v>un</v>
      </c>
    </row>
    <row r="10151" spans="1:4" x14ac:dyDescent="0.2">
      <c r="A10151" s="6" t="s">
        <v>2955</v>
      </c>
      <c r="B10151" s="6" t="s">
        <v>30158</v>
      </c>
      <c r="C10151" s="6" t="s">
        <v>12</v>
      </c>
      <c r="D10151" s="6" t="str">
        <f t="shared" si="158"/>
        <v>un</v>
      </c>
    </row>
    <row r="10152" spans="1:4" x14ac:dyDescent="0.2">
      <c r="A10152" s="6" t="s">
        <v>16487</v>
      </c>
      <c r="B10152" s="6" t="s">
        <v>30158</v>
      </c>
      <c r="C10152" s="6" t="s">
        <v>12</v>
      </c>
      <c r="D10152" s="6" t="str">
        <f t="shared" si="158"/>
        <v>un</v>
      </c>
    </row>
    <row r="10153" spans="1:4" x14ac:dyDescent="0.2">
      <c r="A10153" s="6" t="s">
        <v>8491</v>
      </c>
      <c r="B10153" s="6" t="s">
        <v>30159</v>
      </c>
      <c r="C10153" s="6" t="s">
        <v>12</v>
      </c>
      <c r="D10153" s="6" t="str">
        <f t="shared" si="158"/>
        <v>un</v>
      </c>
    </row>
    <row r="10154" spans="1:4" x14ac:dyDescent="0.2">
      <c r="A10154" s="6" t="s">
        <v>16488</v>
      </c>
      <c r="B10154" s="6" t="s">
        <v>30159</v>
      </c>
      <c r="C10154" s="6" t="s">
        <v>12</v>
      </c>
      <c r="D10154" s="6" t="str">
        <f t="shared" si="158"/>
        <v>un</v>
      </c>
    </row>
    <row r="10155" spans="1:4" x14ac:dyDescent="0.2">
      <c r="A10155" s="6" t="s">
        <v>8492</v>
      </c>
      <c r="B10155" s="6" t="s">
        <v>30160</v>
      </c>
      <c r="C10155" s="6" t="s">
        <v>12</v>
      </c>
      <c r="D10155" s="6" t="str">
        <f t="shared" si="158"/>
        <v>un</v>
      </c>
    </row>
    <row r="10156" spans="1:4" x14ac:dyDescent="0.2">
      <c r="A10156" s="6" t="s">
        <v>16489</v>
      </c>
      <c r="B10156" s="6" t="s">
        <v>30160</v>
      </c>
      <c r="C10156" s="6" t="s">
        <v>12</v>
      </c>
      <c r="D10156" s="6" t="str">
        <f t="shared" si="158"/>
        <v>un</v>
      </c>
    </row>
    <row r="10157" spans="1:4" x14ac:dyDescent="0.2">
      <c r="A10157" s="6" t="s">
        <v>8493</v>
      </c>
      <c r="B10157" s="6" t="s">
        <v>30161</v>
      </c>
      <c r="C10157" s="6" t="s">
        <v>12</v>
      </c>
      <c r="D10157" s="6" t="str">
        <f t="shared" si="158"/>
        <v>un</v>
      </c>
    </row>
    <row r="10158" spans="1:4" x14ac:dyDescent="0.2">
      <c r="A10158" s="6" t="s">
        <v>16490</v>
      </c>
      <c r="B10158" s="6" t="s">
        <v>30161</v>
      </c>
      <c r="C10158" s="6" t="s">
        <v>12</v>
      </c>
      <c r="D10158" s="6" t="str">
        <f t="shared" si="158"/>
        <v>un</v>
      </c>
    </row>
    <row r="10159" spans="1:4" x14ac:dyDescent="0.2">
      <c r="A10159" s="6" t="s">
        <v>8494</v>
      </c>
      <c r="B10159" s="6" t="s">
        <v>30162</v>
      </c>
      <c r="C10159" s="6" t="s">
        <v>12</v>
      </c>
      <c r="D10159" s="6" t="str">
        <f t="shared" si="158"/>
        <v>un</v>
      </c>
    </row>
    <row r="10160" spans="1:4" x14ac:dyDescent="0.2">
      <c r="A10160" s="6" t="s">
        <v>16491</v>
      </c>
      <c r="B10160" s="6" t="s">
        <v>30162</v>
      </c>
      <c r="C10160" s="6" t="s">
        <v>12</v>
      </c>
      <c r="D10160" s="6" t="str">
        <f t="shared" si="158"/>
        <v>un</v>
      </c>
    </row>
    <row r="10161" spans="1:4" x14ac:dyDescent="0.2">
      <c r="A10161" s="6" t="s">
        <v>8495</v>
      </c>
      <c r="B10161" s="6" t="s">
        <v>30163</v>
      </c>
      <c r="C10161" s="6" t="s">
        <v>12</v>
      </c>
      <c r="D10161" s="6" t="str">
        <f t="shared" si="158"/>
        <v>un</v>
      </c>
    </row>
    <row r="10162" spans="1:4" x14ac:dyDescent="0.2">
      <c r="A10162" s="6" t="s">
        <v>16492</v>
      </c>
      <c r="B10162" s="6" t="s">
        <v>30163</v>
      </c>
      <c r="C10162" s="6" t="s">
        <v>12</v>
      </c>
      <c r="D10162" s="6" t="str">
        <f t="shared" si="158"/>
        <v>un</v>
      </c>
    </row>
    <row r="10163" spans="1:4" x14ac:dyDescent="0.2">
      <c r="A10163" s="6" t="s">
        <v>8496</v>
      </c>
      <c r="B10163" s="6" t="s">
        <v>30164</v>
      </c>
      <c r="C10163" s="6" t="s">
        <v>12</v>
      </c>
      <c r="D10163" s="6" t="str">
        <f t="shared" si="158"/>
        <v>un</v>
      </c>
    </row>
    <row r="10164" spans="1:4" x14ac:dyDescent="0.2">
      <c r="A10164" s="6" t="s">
        <v>16493</v>
      </c>
      <c r="B10164" s="6" t="s">
        <v>30164</v>
      </c>
      <c r="C10164" s="6" t="s">
        <v>12</v>
      </c>
      <c r="D10164" s="6" t="str">
        <f t="shared" si="158"/>
        <v>un</v>
      </c>
    </row>
    <row r="10165" spans="1:4" x14ac:dyDescent="0.2">
      <c r="A10165" s="6" t="s">
        <v>8497</v>
      </c>
      <c r="B10165" s="6" t="s">
        <v>30165</v>
      </c>
      <c r="C10165" s="6" t="s">
        <v>12</v>
      </c>
      <c r="D10165" s="6" t="str">
        <f t="shared" si="158"/>
        <v>un</v>
      </c>
    </row>
    <row r="10166" spans="1:4" x14ac:dyDescent="0.2">
      <c r="A10166" s="6" t="s">
        <v>16494</v>
      </c>
      <c r="B10166" s="6" t="s">
        <v>30165</v>
      </c>
      <c r="C10166" s="6" t="s">
        <v>12</v>
      </c>
      <c r="D10166" s="6" t="str">
        <f t="shared" si="158"/>
        <v>un</v>
      </c>
    </row>
    <row r="10167" spans="1:4" x14ac:dyDescent="0.2">
      <c r="A10167" s="6" t="s">
        <v>8498</v>
      </c>
      <c r="B10167" s="6" t="s">
        <v>30166</v>
      </c>
      <c r="C10167" s="6" t="s">
        <v>12</v>
      </c>
      <c r="D10167" s="6" t="str">
        <f t="shared" si="158"/>
        <v>un</v>
      </c>
    </row>
    <row r="10168" spans="1:4" x14ac:dyDescent="0.2">
      <c r="A10168" s="6" t="s">
        <v>16495</v>
      </c>
      <c r="B10168" s="6" t="s">
        <v>30166</v>
      </c>
      <c r="C10168" s="6" t="s">
        <v>12</v>
      </c>
      <c r="D10168" s="6" t="str">
        <f t="shared" si="158"/>
        <v>un</v>
      </c>
    </row>
    <row r="10169" spans="1:4" x14ac:dyDescent="0.2">
      <c r="A10169" s="6" t="s">
        <v>8499</v>
      </c>
      <c r="B10169" s="6" t="s">
        <v>30167</v>
      </c>
      <c r="C10169" s="6" t="s">
        <v>12</v>
      </c>
      <c r="D10169" s="6" t="str">
        <f t="shared" si="158"/>
        <v>un</v>
      </c>
    </row>
    <row r="10170" spans="1:4" x14ac:dyDescent="0.2">
      <c r="A10170" s="6" t="s">
        <v>16496</v>
      </c>
      <c r="B10170" s="6" t="s">
        <v>30167</v>
      </c>
      <c r="C10170" s="6" t="s">
        <v>12</v>
      </c>
      <c r="D10170" s="6" t="str">
        <f t="shared" si="158"/>
        <v>un</v>
      </c>
    </row>
    <row r="10171" spans="1:4" x14ac:dyDescent="0.2">
      <c r="A10171" s="6" t="s">
        <v>8500</v>
      </c>
      <c r="B10171" s="6" t="s">
        <v>30168</v>
      </c>
      <c r="C10171" s="6" t="s">
        <v>12</v>
      </c>
      <c r="D10171" s="6" t="str">
        <f t="shared" si="158"/>
        <v>un</v>
      </c>
    </row>
    <row r="10172" spans="1:4" x14ac:dyDescent="0.2">
      <c r="A10172" s="6" t="s">
        <v>16497</v>
      </c>
      <c r="B10172" s="6" t="s">
        <v>30168</v>
      </c>
      <c r="C10172" s="6" t="s">
        <v>12</v>
      </c>
      <c r="D10172" s="6" t="str">
        <f t="shared" si="158"/>
        <v>un</v>
      </c>
    </row>
    <row r="10173" spans="1:4" x14ac:dyDescent="0.2">
      <c r="A10173" s="6" t="s">
        <v>8501</v>
      </c>
      <c r="B10173" s="6" t="s">
        <v>30169</v>
      </c>
      <c r="C10173" s="6" t="s">
        <v>12</v>
      </c>
      <c r="D10173" s="6" t="str">
        <f t="shared" si="158"/>
        <v>un</v>
      </c>
    </row>
    <row r="10174" spans="1:4" x14ac:dyDescent="0.2">
      <c r="A10174" s="6" t="s">
        <v>16498</v>
      </c>
      <c r="B10174" s="6" t="s">
        <v>30169</v>
      </c>
      <c r="C10174" s="6" t="s">
        <v>12</v>
      </c>
      <c r="D10174" s="6" t="str">
        <f t="shared" si="158"/>
        <v>un</v>
      </c>
    </row>
    <row r="10175" spans="1:4" x14ac:dyDescent="0.2">
      <c r="A10175" s="6" t="s">
        <v>2956</v>
      </c>
      <c r="B10175" s="6" t="s">
        <v>30170</v>
      </c>
      <c r="C10175" s="6" t="s">
        <v>21</v>
      </c>
      <c r="D10175" s="6" t="str">
        <f t="shared" si="158"/>
        <v>m</v>
      </c>
    </row>
    <row r="10176" spans="1:4" x14ac:dyDescent="0.2">
      <c r="A10176" s="6" t="s">
        <v>16499</v>
      </c>
      <c r="B10176" s="6" t="s">
        <v>30170</v>
      </c>
      <c r="C10176" s="6" t="s">
        <v>21</v>
      </c>
      <c r="D10176" s="6" t="str">
        <f t="shared" si="158"/>
        <v>m</v>
      </c>
    </row>
    <row r="10177" spans="1:4" x14ac:dyDescent="0.2">
      <c r="A10177" s="6" t="s">
        <v>2957</v>
      </c>
      <c r="B10177" s="6" t="s">
        <v>30171</v>
      </c>
      <c r="C10177" s="6" t="s">
        <v>21</v>
      </c>
      <c r="D10177" s="6" t="str">
        <f t="shared" si="158"/>
        <v>m</v>
      </c>
    </row>
    <row r="10178" spans="1:4" x14ac:dyDescent="0.2">
      <c r="A10178" s="6" t="s">
        <v>16500</v>
      </c>
      <c r="B10178" s="6" t="s">
        <v>30171</v>
      </c>
      <c r="C10178" s="6" t="s">
        <v>21</v>
      </c>
      <c r="D10178" s="6" t="str">
        <f t="shared" ref="D10178:D10241" si="159">LOWER(C10178)</f>
        <v>m</v>
      </c>
    </row>
    <row r="10179" spans="1:4" x14ac:dyDescent="0.2">
      <c r="A10179" s="6" t="s">
        <v>2958</v>
      </c>
      <c r="B10179" s="6" t="s">
        <v>30172</v>
      </c>
      <c r="C10179" s="6" t="s">
        <v>891</v>
      </c>
      <c r="D10179" s="6" t="str">
        <f t="shared" si="159"/>
        <v>kg</v>
      </c>
    </row>
    <row r="10180" spans="1:4" x14ac:dyDescent="0.2">
      <c r="A10180" s="6" t="s">
        <v>16501</v>
      </c>
      <c r="B10180" s="6" t="s">
        <v>30172</v>
      </c>
      <c r="C10180" s="6" t="s">
        <v>891</v>
      </c>
      <c r="D10180" s="6" t="str">
        <f t="shared" si="159"/>
        <v>kg</v>
      </c>
    </row>
    <row r="10181" spans="1:4" x14ac:dyDescent="0.2">
      <c r="A10181" s="6" t="s">
        <v>2959</v>
      </c>
      <c r="B10181" s="6" t="s">
        <v>30173</v>
      </c>
      <c r="C10181" s="6" t="s">
        <v>891</v>
      </c>
      <c r="D10181" s="6" t="str">
        <f t="shared" si="159"/>
        <v>kg</v>
      </c>
    </row>
    <row r="10182" spans="1:4" x14ac:dyDescent="0.2">
      <c r="A10182" s="6" t="s">
        <v>16502</v>
      </c>
      <c r="B10182" s="6" t="s">
        <v>30173</v>
      </c>
      <c r="C10182" s="6" t="s">
        <v>891</v>
      </c>
      <c r="D10182" s="6" t="str">
        <f t="shared" si="159"/>
        <v>kg</v>
      </c>
    </row>
    <row r="10183" spans="1:4" x14ac:dyDescent="0.2">
      <c r="A10183" s="6" t="s">
        <v>2960</v>
      </c>
      <c r="B10183" s="6" t="s">
        <v>30174</v>
      </c>
      <c r="C10183" s="6" t="s">
        <v>891</v>
      </c>
      <c r="D10183" s="6" t="str">
        <f t="shared" si="159"/>
        <v>kg</v>
      </c>
    </row>
    <row r="10184" spans="1:4" x14ac:dyDescent="0.2">
      <c r="A10184" s="6" t="s">
        <v>16503</v>
      </c>
      <c r="B10184" s="6" t="s">
        <v>30174</v>
      </c>
      <c r="C10184" s="6" t="s">
        <v>891</v>
      </c>
      <c r="D10184" s="6" t="str">
        <f t="shared" si="159"/>
        <v>kg</v>
      </c>
    </row>
    <row r="10185" spans="1:4" x14ac:dyDescent="0.2">
      <c r="A10185" s="6" t="s">
        <v>2961</v>
      </c>
      <c r="B10185" s="6" t="s">
        <v>30175</v>
      </c>
      <c r="C10185" s="6" t="s">
        <v>891</v>
      </c>
      <c r="D10185" s="6" t="str">
        <f t="shared" si="159"/>
        <v>kg</v>
      </c>
    </row>
    <row r="10186" spans="1:4" x14ac:dyDescent="0.2">
      <c r="A10186" s="6" t="s">
        <v>16504</v>
      </c>
      <c r="B10186" s="6" t="s">
        <v>30175</v>
      </c>
      <c r="C10186" s="6" t="s">
        <v>891</v>
      </c>
      <c r="D10186" s="6" t="str">
        <f t="shared" si="159"/>
        <v>kg</v>
      </c>
    </row>
    <row r="10187" spans="1:4" x14ac:dyDescent="0.2">
      <c r="A10187" s="6" t="s">
        <v>8502</v>
      </c>
      <c r="B10187" s="6" t="s">
        <v>30176</v>
      </c>
      <c r="C10187" s="6" t="s">
        <v>891</v>
      </c>
      <c r="D10187" s="6" t="str">
        <f t="shared" si="159"/>
        <v>kg</v>
      </c>
    </row>
    <row r="10188" spans="1:4" x14ac:dyDescent="0.2">
      <c r="A10188" s="6" t="s">
        <v>16505</v>
      </c>
      <c r="B10188" s="6" t="s">
        <v>30176</v>
      </c>
      <c r="C10188" s="6" t="s">
        <v>891</v>
      </c>
      <c r="D10188" s="6" t="str">
        <f t="shared" si="159"/>
        <v>kg</v>
      </c>
    </row>
    <row r="10189" spans="1:4" x14ac:dyDescent="0.2">
      <c r="A10189" s="6" t="s">
        <v>8503</v>
      </c>
      <c r="B10189" s="6" t="s">
        <v>30177</v>
      </c>
      <c r="C10189" s="6" t="s">
        <v>891</v>
      </c>
      <c r="D10189" s="6" t="str">
        <f t="shared" si="159"/>
        <v>kg</v>
      </c>
    </row>
    <row r="10190" spans="1:4" x14ac:dyDescent="0.2">
      <c r="A10190" s="6" t="s">
        <v>16506</v>
      </c>
      <c r="B10190" s="6" t="s">
        <v>30177</v>
      </c>
      <c r="C10190" s="6" t="s">
        <v>891</v>
      </c>
      <c r="D10190" s="6" t="str">
        <f t="shared" si="159"/>
        <v>kg</v>
      </c>
    </row>
    <row r="10191" spans="1:4" x14ac:dyDescent="0.2">
      <c r="A10191" s="6" t="s">
        <v>8504</v>
      </c>
      <c r="B10191" s="6" t="s">
        <v>30178</v>
      </c>
      <c r="C10191" s="6" t="s">
        <v>891</v>
      </c>
      <c r="D10191" s="6" t="str">
        <f t="shared" si="159"/>
        <v>kg</v>
      </c>
    </row>
    <row r="10192" spans="1:4" x14ac:dyDescent="0.2">
      <c r="A10192" s="6" t="s">
        <v>16507</v>
      </c>
      <c r="B10192" s="6" t="s">
        <v>30178</v>
      </c>
      <c r="C10192" s="6" t="s">
        <v>891</v>
      </c>
      <c r="D10192" s="6" t="str">
        <f t="shared" si="159"/>
        <v>kg</v>
      </c>
    </row>
    <row r="10193" spans="1:4" x14ac:dyDescent="0.2">
      <c r="A10193" s="6" t="s">
        <v>2962</v>
      </c>
      <c r="B10193" s="6" t="s">
        <v>30179</v>
      </c>
      <c r="C10193" s="6" t="s">
        <v>891</v>
      </c>
      <c r="D10193" s="6" t="str">
        <f t="shared" si="159"/>
        <v>kg</v>
      </c>
    </row>
    <row r="10194" spans="1:4" x14ac:dyDescent="0.2">
      <c r="A10194" s="6" t="s">
        <v>16508</v>
      </c>
      <c r="B10194" s="6" t="s">
        <v>30179</v>
      </c>
      <c r="C10194" s="6" t="s">
        <v>891</v>
      </c>
      <c r="D10194" s="6" t="str">
        <f t="shared" si="159"/>
        <v>kg</v>
      </c>
    </row>
    <row r="10195" spans="1:4" x14ac:dyDescent="0.2">
      <c r="A10195" s="6" t="s">
        <v>2963</v>
      </c>
      <c r="B10195" s="6" t="s">
        <v>30180</v>
      </c>
      <c r="C10195" s="6" t="s">
        <v>891</v>
      </c>
      <c r="D10195" s="6" t="str">
        <f t="shared" si="159"/>
        <v>kg</v>
      </c>
    </row>
    <row r="10196" spans="1:4" x14ac:dyDescent="0.2">
      <c r="A10196" s="6" t="s">
        <v>16509</v>
      </c>
      <c r="B10196" s="6" t="s">
        <v>30180</v>
      </c>
      <c r="C10196" s="6" t="s">
        <v>891</v>
      </c>
      <c r="D10196" s="6" t="str">
        <f t="shared" si="159"/>
        <v>kg</v>
      </c>
    </row>
    <row r="10197" spans="1:4" x14ac:dyDescent="0.2">
      <c r="A10197" s="6" t="s">
        <v>2964</v>
      </c>
      <c r="B10197" s="6" t="s">
        <v>30181</v>
      </c>
      <c r="C10197" s="6" t="s">
        <v>891</v>
      </c>
      <c r="D10197" s="6" t="str">
        <f t="shared" si="159"/>
        <v>kg</v>
      </c>
    </row>
    <row r="10198" spans="1:4" x14ac:dyDescent="0.2">
      <c r="A10198" s="6" t="s">
        <v>16510</v>
      </c>
      <c r="B10198" s="6" t="s">
        <v>30181</v>
      </c>
      <c r="C10198" s="6" t="s">
        <v>891</v>
      </c>
      <c r="D10198" s="6" t="str">
        <f t="shared" si="159"/>
        <v>kg</v>
      </c>
    </row>
    <row r="10199" spans="1:4" x14ac:dyDescent="0.2">
      <c r="A10199" s="6" t="s">
        <v>2965</v>
      </c>
      <c r="B10199" s="6" t="s">
        <v>30182</v>
      </c>
      <c r="C10199" s="6" t="s">
        <v>891</v>
      </c>
      <c r="D10199" s="6" t="str">
        <f t="shared" si="159"/>
        <v>kg</v>
      </c>
    </row>
    <row r="10200" spans="1:4" x14ac:dyDescent="0.2">
      <c r="A10200" s="6" t="s">
        <v>16511</v>
      </c>
      <c r="B10200" s="6" t="s">
        <v>30182</v>
      </c>
      <c r="C10200" s="6" t="s">
        <v>891</v>
      </c>
      <c r="D10200" s="6" t="str">
        <f t="shared" si="159"/>
        <v>kg</v>
      </c>
    </row>
    <row r="10201" spans="1:4" x14ac:dyDescent="0.2">
      <c r="A10201" s="6" t="s">
        <v>2966</v>
      </c>
      <c r="B10201" s="6" t="s">
        <v>30183</v>
      </c>
      <c r="C10201" s="6" t="s">
        <v>12</v>
      </c>
      <c r="D10201" s="6" t="str">
        <f t="shared" si="159"/>
        <v>un</v>
      </c>
    </row>
    <row r="10202" spans="1:4" x14ac:dyDescent="0.2">
      <c r="A10202" s="6" t="s">
        <v>16512</v>
      </c>
      <c r="B10202" s="6" t="s">
        <v>30183</v>
      </c>
      <c r="C10202" s="6" t="s">
        <v>12</v>
      </c>
      <c r="D10202" s="6" t="str">
        <f t="shared" si="159"/>
        <v>un</v>
      </c>
    </row>
    <row r="10203" spans="1:4" x14ac:dyDescent="0.2">
      <c r="A10203" s="6" t="s">
        <v>2967</v>
      </c>
      <c r="B10203" s="6" t="s">
        <v>30184</v>
      </c>
      <c r="C10203" s="6" t="s">
        <v>21</v>
      </c>
      <c r="D10203" s="6" t="str">
        <f t="shared" si="159"/>
        <v>m</v>
      </c>
    </row>
    <row r="10204" spans="1:4" x14ac:dyDescent="0.2">
      <c r="A10204" s="6" t="s">
        <v>16513</v>
      </c>
      <c r="B10204" s="6" t="s">
        <v>30184</v>
      </c>
      <c r="C10204" s="6" t="s">
        <v>21</v>
      </c>
      <c r="D10204" s="6" t="str">
        <f t="shared" si="159"/>
        <v>m</v>
      </c>
    </row>
    <row r="10205" spans="1:4" x14ac:dyDescent="0.2">
      <c r="A10205" s="6" t="s">
        <v>2968</v>
      </c>
      <c r="B10205" s="6" t="s">
        <v>30185</v>
      </c>
      <c r="C10205" s="6" t="s">
        <v>21</v>
      </c>
      <c r="D10205" s="6" t="str">
        <f t="shared" si="159"/>
        <v>m</v>
      </c>
    </row>
    <row r="10206" spans="1:4" x14ac:dyDescent="0.2">
      <c r="A10206" s="6" t="s">
        <v>16514</v>
      </c>
      <c r="B10206" s="6" t="s">
        <v>30185</v>
      </c>
      <c r="C10206" s="6" t="s">
        <v>21</v>
      </c>
      <c r="D10206" s="6" t="str">
        <f t="shared" si="159"/>
        <v>m</v>
      </c>
    </row>
    <row r="10207" spans="1:4" x14ac:dyDescent="0.2">
      <c r="A10207" s="6" t="s">
        <v>2969</v>
      </c>
      <c r="B10207" s="6" t="s">
        <v>30186</v>
      </c>
      <c r="C10207" s="6" t="s">
        <v>21</v>
      </c>
      <c r="D10207" s="6" t="str">
        <f t="shared" si="159"/>
        <v>m</v>
      </c>
    </row>
    <row r="10208" spans="1:4" x14ac:dyDescent="0.2">
      <c r="A10208" s="6" t="s">
        <v>16515</v>
      </c>
      <c r="B10208" s="6" t="s">
        <v>30186</v>
      </c>
      <c r="C10208" s="6" t="s">
        <v>21</v>
      </c>
      <c r="D10208" s="6" t="str">
        <f t="shared" si="159"/>
        <v>m</v>
      </c>
    </row>
    <row r="10209" spans="1:4" x14ac:dyDescent="0.2">
      <c r="A10209" s="6" t="s">
        <v>8505</v>
      </c>
      <c r="B10209" s="6" t="s">
        <v>30187</v>
      </c>
      <c r="C10209" s="6" t="s">
        <v>21</v>
      </c>
      <c r="D10209" s="6" t="str">
        <f t="shared" si="159"/>
        <v>m</v>
      </c>
    </row>
    <row r="10210" spans="1:4" x14ac:dyDescent="0.2">
      <c r="A10210" s="6" t="s">
        <v>16516</v>
      </c>
      <c r="B10210" s="6" t="s">
        <v>30187</v>
      </c>
      <c r="C10210" s="6" t="s">
        <v>21</v>
      </c>
      <c r="D10210" s="6" t="str">
        <f t="shared" si="159"/>
        <v>m</v>
      </c>
    </row>
    <row r="10211" spans="1:4" x14ac:dyDescent="0.2">
      <c r="A10211" s="6" t="s">
        <v>2970</v>
      </c>
      <c r="B10211" s="6" t="s">
        <v>30188</v>
      </c>
      <c r="C10211" s="6" t="s">
        <v>21</v>
      </c>
      <c r="D10211" s="6" t="str">
        <f t="shared" si="159"/>
        <v>m</v>
      </c>
    </row>
    <row r="10212" spans="1:4" x14ac:dyDescent="0.2">
      <c r="A10212" s="6" t="s">
        <v>16517</v>
      </c>
      <c r="B10212" s="6" t="s">
        <v>30188</v>
      </c>
      <c r="C10212" s="6" t="s">
        <v>21</v>
      </c>
      <c r="D10212" s="6" t="str">
        <f t="shared" si="159"/>
        <v>m</v>
      </c>
    </row>
    <row r="10213" spans="1:4" x14ac:dyDescent="0.2">
      <c r="A10213" s="6" t="s">
        <v>2971</v>
      </c>
      <c r="B10213" s="6" t="s">
        <v>30189</v>
      </c>
      <c r="C10213" s="6" t="s">
        <v>21</v>
      </c>
      <c r="D10213" s="6" t="str">
        <f t="shared" si="159"/>
        <v>m</v>
      </c>
    </row>
    <row r="10214" spans="1:4" x14ac:dyDescent="0.2">
      <c r="A10214" s="6" t="s">
        <v>16518</v>
      </c>
      <c r="B10214" s="6" t="s">
        <v>30189</v>
      </c>
      <c r="C10214" s="6" t="s">
        <v>21</v>
      </c>
      <c r="D10214" s="6" t="str">
        <f t="shared" si="159"/>
        <v>m</v>
      </c>
    </row>
    <row r="10215" spans="1:4" x14ac:dyDescent="0.2">
      <c r="A10215" s="6" t="s">
        <v>2972</v>
      </c>
      <c r="B10215" s="6" t="s">
        <v>30190</v>
      </c>
      <c r="C10215" s="6" t="s">
        <v>21</v>
      </c>
      <c r="D10215" s="6" t="str">
        <f t="shared" si="159"/>
        <v>m</v>
      </c>
    </row>
    <row r="10216" spans="1:4" x14ac:dyDescent="0.2">
      <c r="A10216" s="6" t="s">
        <v>16519</v>
      </c>
      <c r="B10216" s="6" t="s">
        <v>30190</v>
      </c>
      <c r="C10216" s="6" t="s">
        <v>21</v>
      </c>
      <c r="D10216" s="6" t="str">
        <f t="shared" si="159"/>
        <v>m</v>
      </c>
    </row>
    <row r="10217" spans="1:4" x14ac:dyDescent="0.2">
      <c r="A10217" s="6" t="s">
        <v>2973</v>
      </c>
      <c r="B10217" s="6" t="s">
        <v>30191</v>
      </c>
      <c r="C10217" s="6" t="s">
        <v>21</v>
      </c>
      <c r="D10217" s="6" t="str">
        <f t="shared" si="159"/>
        <v>m</v>
      </c>
    </row>
    <row r="10218" spans="1:4" x14ac:dyDescent="0.2">
      <c r="A10218" s="6" t="s">
        <v>16520</v>
      </c>
      <c r="B10218" s="6" t="s">
        <v>30191</v>
      </c>
      <c r="C10218" s="6" t="s">
        <v>21</v>
      </c>
      <c r="D10218" s="6" t="str">
        <f t="shared" si="159"/>
        <v>m</v>
      </c>
    </row>
    <row r="10219" spans="1:4" x14ac:dyDescent="0.2">
      <c r="A10219" s="6" t="s">
        <v>2974</v>
      </c>
      <c r="B10219" s="6" t="s">
        <v>30192</v>
      </c>
      <c r="C10219" s="6" t="s">
        <v>21</v>
      </c>
      <c r="D10219" s="6" t="str">
        <f t="shared" si="159"/>
        <v>m</v>
      </c>
    </row>
    <row r="10220" spans="1:4" x14ac:dyDescent="0.2">
      <c r="A10220" s="6" t="s">
        <v>16521</v>
      </c>
      <c r="B10220" s="6" t="s">
        <v>30192</v>
      </c>
      <c r="C10220" s="6" t="s">
        <v>21</v>
      </c>
      <c r="D10220" s="6" t="str">
        <f t="shared" si="159"/>
        <v>m</v>
      </c>
    </row>
    <row r="10221" spans="1:4" x14ac:dyDescent="0.2">
      <c r="A10221" s="6" t="s">
        <v>2975</v>
      </c>
      <c r="B10221" s="6" t="s">
        <v>30193</v>
      </c>
      <c r="C10221" s="6" t="s">
        <v>21</v>
      </c>
      <c r="D10221" s="6" t="str">
        <f t="shared" si="159"/>
        <v>m</v>
      </c>
    </row>
    <row r="10222" spans="1:4" x14ac:dyDescent="0.2">
      <c r="A10222" s="6" t="s">
        <v>16522</v>
      </c>
      <c r="B10222" s="6" t="s">
        <v>30193</v>
      </c>
      <c r="C10222" s="6" t="s">
        <v>21</v>
      </c>
      <c r="D10222" s="6" t="str">
        <f t="shared" si="159"/>
        <v>m</v>
      </c>
    </row>
    <row r="10223" spans="1:4" x14ac:dyDescent="0.2">
      <c r="A10223" s="6" t="s">
        <v>2976</v>
      </c>
      <c r="B10223" s="6" t="s">
        <v>30194</v>
      </c>
      <c r="C10223" s="6" t="s">
        <v>21</v>
      </c>
      <c r="D10223" s="6" t="str">
        <f t="shared" si="159"/>
        <v>m</v>
      </c>
    </row>
    <row r="10224" spans="1:4" x14ac:dyDescent="0.2">
      <c r="A10224" s="6" t="s">
        <v>16523</v>
      </c>
      <c r="B10224" s="6" t="s">
        <v>30194</v>
      </c>
      <c r="C10224" s="6" t="s">
        <v>21</v>
      </c>
      <c r="D10224" s="6" t="str">
        <f t="shared" si="159"/>
        <v>m</v>
      </c>
    </row>
    <row r="10225" spans="1:4" x14ac:dyDescent="0.2">
      <c r="A10225" s="6" t="s">
        <v>2977</v>
      </c>
      <c r="B10225" s="6" t="s">
        <v>30195</v>
      </c>
      <c r="C10225" s="6" t="s">
        <v>21</v>
      </c>
      <c r="D10225" s="6" t="str">
        <f t="shared" si="159"/>
        <v>m</v>
      </c>
    </row>
    <row r="10226" spans="1:4" x14ac:dyDescent="0.2">
      <c r="A10226" s="6" t="s">
        <v>16524</v>
      </c>
      <c r="B10226" s="6" t="s">
        <v>30195</v>
      </c>
      <c r="C10226" s="6" t="s">
        <v>21</v>
      </c>
      <c r="D10226" s="6" t="str">
        <f t="shared" si="159"/>
        <v>m</v>
      </c>
    </row>
    <row r="10227" spans="1:4" x14ac:dyDescent="0.2">
      <c r="A10227" s="6" t="s">
        <v>2978</v>
      </c>
      <c r="B10227" s="6" t="s">
        <v>30196</v>
      </c>
      <c r="C10227" s="6" t="s">
        <v>21</v>
      </c>
      <c r="D10227" s="6" t="str">
        <f t="shared" si="159"/>
        <v>m</v>
      </c>
    </row>
    <row r="10228" spans="1:4" x14ac:dyDescent="0.2">
      <c r="A10228" s="6" t="s">
        <v>16525</v>
      </c>
      <c r="B10228" s="6" t="s">
        <v>30196</v>
      </c>
      <c r="C10228" s="6" t="s">
        <v>21</v>
      </c>
      <c r="D10228" s="6" t="str">
        <f t="shared" si="159"/>
        <v>m</v>
      </c>
    </row>
    <row r="10229" spans="1:4" x14ac:dyDescent="0.2">
      <c r="A10229" s="6" t="s">
        <v>2979</v>
      </c>
      <c r="B10229" s="6" t="s">
        <v>30197</v>
      </c>
      <c r="C10229" s="6" t="s">
        <v>21</v>
      </c>
      <c r="D10229" s="6" t="str">
        <f t="shared" si="159"/>
        <v>m</v>
      </c>
    </row>
    <row r="10230" spans="1:4" x14ac:dyDescent="0.2">
      <c r="A10230" s="6" t="s">
        <v>16526</v>
      </c>
      <c r="B10230" s="6" t="s">
        <v>30197</v>
      </c>
      <c r="C10230" s="6" t="s">
        <v>21</v>
      </c>
      <c r="D10230" s="6" t="str">
        <f t="shared" si="159"/>
        <v>m</v>
      </c>
    </row>
    <row r="10231" spans="1:4" x14ac:dyDescent="0.2">
      <c r="A10231" s="6" t="s">
        <v>2980</v>
      </c>
      <c r="B10231" s="6" t="s">
        <v>30198</v>
      </c>
      <c r="C10231" s="6" t="s">
        <v>21</v>
      </c>
      <c r="D10231" s="6" t="str">
        <f t="shared" si="159"/>
        <v>m</v>
      </c>
    </row>
    <row r="10232" spans="1:4" x14ac:dyDescent="0.2">
      <c r="A10232" s="6" t="s">
        <v>16527</v>
      </c>
      <c r="B10232" s="6" t="s">
        <v>30198</v>
      </c>
      <c r="C10232" s="6" t="s">
        <v>21</v>
      </c>
      <c r="D10232" s="6" t="str">
        <f t="shared" si="159"/>
        <v>m</v>
      </c>
    </row>
    <row r="10233" spans="1:4" x14ac:dyDescent="0.2">
      <c r="A10233" s="6" t="s">
        <v>2981</v>
      </c>
      <c r="B10233" s="6" t="s">
        <v>30199</v>
      </c>
      <c r="C10233" s="6" t="s">
        <v>25536</v>
      </c>
      <c r="D10233" s="6" t="str">
        <f t="shared" si="159"/>
        <v>m2</v>
      </c>
    </row>
    <row r="10234" spans="1:4" x14ac:dyDescent="0.2">
      <c r="A10234" s="6" t="s">
        <v>16528</v>
      </c>
      <c r="B10234" s="6" t="s">
        <v>30199</v>
      </c>
      <c r="C10234" s="6" t="s">
        <v>25536</v>
      </c>
      <c r="D10234" s="6" t="str">
        <f t="shared" si="159"/>
        <v>m2</v>
      </c>
    </row>
    <row r="10235" spans="1:4" x14ac:dyDescent="0.2">
      <c r="A10235" s="6" t="s">
        <v>2982</v>
      </c>
      <c r="B10235" s="6" t="s">
        <v>30200</v>
      </c>
      <c r="C10235" s="6" t="s">
        <v>25536</v>
      </c>
      <c r="D10235" s="6" t="str">
        <f t="shared" si="159"/>
        <v>m2</v>
      </c>
    </row>
    <row r="10236" spans="1:4" x14ac:dyDescent="0.2">
      <c r="A10236" s="6" t="s">
        <v>16529</v>
      </c>
      <c r="B10236" s="6" t="s">
        <v>30200</v>
      </c>
      <c r="C10236" s="6" t="s">
        <v>25536</v>
      </c>
      <c r="D10236" s="6" t="str">
        <f t="shared" si="159"/>
        <v>m2</v>
      </c>
    </row>
    <row r="10237" spans="1:4" x14ac:dyDescent="0.2">
      <c r="A10237" s="6" t="s">
        <v>2983</v>
      </c>
      <c r="B10237" s="6" t="s">
        <v>30201</v>
      </c>
      <c r="C10237" s="6" t="s">
        <v>25536</v>
      </c>
      <c r="D10237" s="6" t="str">
        <f t="shared" si="159"/>
        <v>m2</v>
      </c>
    </row>
    <row r="10238" spans="1:4" x14ac:dyDescent="0.2">
      <c r="A10238" s="6" t="s">
        <v>16530</v>
      </c>
      <c r="B10238" s="6" t="s">
        <v>30201</v>
      </c>
      <c r="C10238" s="6" t="s">
        <v>25536</v>
      </c>
      <c r="D10238" s="6" t="str">
        <f t="shared" si="159"/>
        <v>m2</v>
      </c>
    </row>
    <row r="10239" spans="1:4" x14ac:dyDescent="0.2">
      <c r="A10239" s="6" t="s">
        <v>2984</v>
      </c>
      <c r="B10239" s="6" t="s">
        <v>30202</v>
      </c>
      <c r="C10239" s="6" t="s">
        <v>25536</v>
      </c>
      <c r="D10239" s="6" t="str">
        <f t="shared" si="159"/>
        <v>m2</v>
      </c>
    </row>
    <row r="10240" spans="1:4" x14ac:dyDescent="0.2">
      <c r="A10240" s="6" t="s">
        <v>16531</v>
      </c>
      <c r="B10240" s="6" t="s">
        <v>30202</v>
      </c>
      <c r="C10240" s="6" t="s">
        <v>25536</v>
      </c>
      <c r="D10240" s="6" t="str">
        <f t="shared" si="159"/>
        <v>m2</v>
      </c>
    </row>
    <row r="10241" spans="1:4" x14ac:dyDescent="0.2">
      <c r="A10241" s="6" t="s">
        <v>2985</v>
      </c>
      <c r="B10241" s="6" t="s">
        <v>30203</v>
      </c>
      <c r="C10241" s="6" t="s">
        <v>25536</v>
      </c>
      <c r="D10241" s="6" t="str">
        <f t="shared" si="159"/>
        <v>m2</v>
      </c>
    </row>
    <row r="10242" spans="1:4" x14ac:dyDescent="0.2">
      <c r="A10242" s="6" t="s">
        <v>16532</v>
      </c>
      <c r="B10242" s="6" t="s">
        <v>30203</v>
      </c>
      <c r="C10242" s="6" t="s">
        <v>25536</v>
      </c>
      <c r="D10242" s="6" t="str">
        <f t="shared" ref="D10242:D10305" si="160">LOWER(C10242)</f>
        <v>m2</v>
      </c>
    </row>
    <row r="10243" spans="1:4" x14ac:dyDescent="0.2">
      <c r="A10243" s="6" t="s">
        <v>2986</v>
      </c>
      <c r="B10243" s="6" t="s">
        <v>30204</v>
      </c>
      <c r="C10243" s="6" t="s">
        <v>891</v>
      </c>
      <c r="D10243" s="6" t="str">
        <f t="shared" si="160"/>
        <v>kg</v>
      </c>
    </row>
    <row r="10244" spans="1:4" x14ac:dyDescent="0.2">
      <c r="A10244" s="6" t="s">
        <v>16533</v>
      </c>
      <c r="B10244" s="6" t="s">
        <v>30204</v>
      </c>
      <c r="C10244" s="6" t="s">
        <v>891</v>
      </c>
      <c r="D10244" s="6" t="str">
        <f t="shared" si="160"/>
        <v>kg</v>
      </c>
    </row>
    <row r="10245" spans="1:4" x14ac:dyDescent="0.2">
      <c r="A10245" s="6" t="s">
        <v>2987</v>
      </c>
      <c r="B10245" s="6" t="s">
        <v>30205</v>
      </c>
      <c r="C10245" s="6" t="s">
        <v>20</v>
      </c>
      <c r="D10245" s="6" t="str">
        <f t="shared" si="160"/>
        <v>t</v>
      </c>
    </row>
    <row r="10246" spans="1:4" x14ac:dyDescent="0.2">
      <c r="A10246" s="6" t="s">
        <v>16534</v>
      </c>
      <c r="B10246" s="6" t="s">
        <v>30205</v>
      </c>
      <c r="C10246" s="6" t="s">
        <v>20</v>
      </c>
      <c r="D10246" s="6" t="str">
        <f t="shared" si="160"/>
        <v>t</v>
      </c>
    </row>
    <row r="10247" spans="1:4" x14ac:dyDescent="0.2">
      <c r="A10247" s="6" t="s">
        <v>2988</v>
      </c>
      <c r="B10247" s="6" t="s">
        <v>30206</v>
      </c>
      <c r="C10247" s="6" t="s">
        <v>25323</v>
      </c>
      <c r="D10247" s="6" t="str">
        <f t="shared" si="160"/>
        <v>m3</v>
      </c>
    </row>
    <row r="10248" spans="1:4" x14ac:dyDescent="0.2">
      <c r="A10248" s="6" t="s">
        <v>16535</v>
      </c>
      <c r="B10248" s="6" t="s">
        <v>30206</v>
      </c>
      <c r="C10248" s="6" t="s">
        <v>25323</v>
      </c>
      <c r="D10248" s="6" t="str">
        <f t="shared" si="160"/>
        <v>m3</v>
      </c>
    </row>
    <row r="10249" spans="1:4" x14ac:dyDescent="0.2">
      <c r="A10249" s="6" t="s">
        <v>2989</v>
      </c>
      <c r="B10249" s="6" t="s">
        <v>30207</v>
      </c>
      <c r="C10249" s="6" t="s">
        <v>25323</v>
      </c>
      <c r="D10249" s="6" t="str">
        <f t="shared" si="160"/>
        <v>m3</v>
      </c>
    </row>
    <row r="10250" spans="1:4" x14ac:dyDescent="0.2">
      <c r="A10250" s="6" t="s">
        <v>16536</v>
      </c>
      <c r="B10250" s="6" t="s">
        <v>30207</v>
      </c>
      <c r="C10250" s="6" t="s">
        <v>25323</v>
      </c>
      <c r="D10250" s="6" t="str">
        <f t="shared" si="160"/>
        <v>m3</v>
      </c>
    </row>
    <row r="10251" spans="1:4" x14ac:dyDescent="0.2">
      <c r="A10251" s="6" t="s">
        <v>2990</v>
      </c>
      <c r="B10251" s="6" t="s">
        <v>30208</v>
      </c>
      <c r="C10251" s="6" t="s">
        <v>25323</v>
      </c>
      <c r="D10251" s="6" t="str">
        <f t="shared" si="160"/>
        <v>m3</v>
      </c>
    </row>
    <row r="10252" spans="1:4" x14ac:dyDescent="0.2">
      <c r="A10252" s="6" t="s">
        <v>16537</v>
      </c>
      <c r="B10252" s="6" t="s">
        <v>30208</v>
      </c>
      <c r="C10252" s="6" t="s">
        <v>25323</v>
      </c>
      <c r="D10252" s="6" t="str">
        <f t="shared" si="160"/>
        <v>m3</v>
      </c>
    </row>
    <row r="10253" spans="1:4" x14ac:dyDescent="0.2">
      <c r="A10253" s="6" t="s">
        <v>2991</v>
      </c>
      <c r="B10253" s="6" t="s">
        <v>30209</v>
      </c>
      <c r="C10253" s="6" t="s">
        <v>25323</v>
      </c>
      <c r="D10253" s="6" t="str">
        <f t="shared" si="160"/>
        <v>m3</v>
      </c>
    </row>
    <row r="10254" spans="1:4" x14ac:dyDescent="0.2">
      <c r="A10254" s="6" t="s">
        <v>16538</v>
      </c>
      <c r="B10254" s="6" t="s">
        <v>30209</v>
      </c>
      <c r="C10254" s="6" t="s">
        <v>25323</v>
      </c>
      <c r="D10254" s="6" t="str">
        <f t="shared" si="160"/>
        <v>m3</v>
      </c>
    </row>
    <row r="10255" spans="1:4" x14ac:dyDescent="0.2">
      <c r="A10255" s="6" t="s">
        <v>2992</v>
      </c>
      <c r="B10255" s="6" t="s">
        <v>30210</v>
      </c>
      <c r="C10255" s="6" t="s">
        <v>25323</v>
      </c>
      <c r="D10255" s="6" t="str">
        <f t="shared" si="160"/>
        <v>m3</v>
      </c>
    </row>
    <row r="10256" spans="1:4" x14ac:dyDescent="0.2">
      <c r="A10256" s="6" t="s">
        <v>16539</v>
      </c>
      <c r="B10256" s="6" t="s">
        <v>30210</v>
      </c>
      <c r="C10256" s="6" t="s">
        <v>25323</v>
      </c>
      <c r="D10256" s="6" t="str">
        <f t="shared" si="160"/>
        <v>m3</v>
      </c>
    </row>
    <row r="10257" spans="1:4" x14ac:dyDescent="0.2">
      <c r="A10257" s="6" t="s">
        <v>2993</v>
      </c>
      <c r="B10257" s="6" t="s">
        <v>30211</v>
      </c>
      <c r="C10257" s="6" t="s">
        <v>25323</v>
      </c>
      <c r="D10257" s="6" t="str">
        <f t="shared" si="160"/>
        <v>m3</v>
      </c>
    </row>
    <row r="10258" spans="1:4" x14ac:dyDescent="0.2">
      <c r="A10258" s="6" t="s">
        <v>16540</v>
      </c>
      <c r="B10258" s="6" t="s">
        <v>30211</v>
      </c>
      <c r="C10258" s="6" t="s">
        <v>25323</v>
      </c>
      <c r="D10258" s="6" t="str">
        <f t="shared" si="160"/>
        <v>m3</v>
      </c>
    </row>
    <row r="10259" spans="1:4" x14ac:dyDescent="0.2">
      <c r="A10259" s="6" t="s">
        <v>8506</v>
      </c>
      <c r="B10259" s="6" t="s">
        <v>30212</v>
      </c>
      <c r="C10259" s="6" t="s">
        <v>25323</v>
      </c>
      <c r="D10259" s="6" t="str">
        <f t="shared" si="160"/>
        <v>m3</v>
      </c>
    </row>
    <row r="10260" spans="1:4" x14ac:dyDescent="0.2">
      <c r="A10260" s="6" t="s">
        <v>16541</v>
      </c>
      <c r="B10260" s="6" t="s">
        <v>30212</v>
      </c>
      <c r="C10260" s="6" t="s">
        <v>25323</v>
      </c>
      <c r="D10260" s="6" t="str">
        <f t="shared" si="160"/>
        <v>m3</v>
      </c>
    </row>
    <row r="10261" spans="1:4" x14ac:dyDescent="0.2">
      <c r="A10261" s="6" t="s">
        <v>30213</v>
      </c>
      <c r="B10261" s="6" t="s">
        <v>30214</v>
      </c>
      <c r="C10261" s="6" t="s">
        <v>25323</v>
      </c>
      <c r="D10261" s="6" t="str">
        <f t="shared" si="160"/>
        <v>m3</v>
      </c>
    </row>
    <row r="10262" spans="1:4" x14ac:dyDescent="0.2">
      <c r="A10262" s="6" t="s">
        <v>30215</v>
      </c>
      <c r="B10262" s="6" t="s">
        <v>30214</v>
      </c>
      <c r="C10262" s="6" t="s">
        <v>25323</v>
      </c>
      <c r="D10262" s="6" t="str">
        <f t="shared" si="160"/>
        <v>m3</v>
      </c>
    </row>
    <row r="10263" spans="1:4" x14ac:dyDescent="0.2">
      <c r="A10263" s="6" t="s">
        <v>2994</v>
      </c>
      <c r="B10263" s="6" t="s">
        <v>30216</v>
      </c>
      <c r="C10263" s="6" t="s">
        <v>25323</v>
      </c>
      <c r="D10263" s="6" t="str">
        <f t="shared" si="160"/>
        <v>m3</v>
      </c>
    </row>
    <row r="10264" spans="1:4" x14ac:dyDescent="0.2">
      <c r="A10264" s="6" t="s">
        <v>16542</v>
      </c>
      <c r="B10264" s="6" t="s">
        <v>30216</v>
      </c>
      <c r="C10264" s="6" t="s">
        <v>25323</v>
      </c>
      <c r="D10264" s="6" t="str">
        <f t="shared" si="160"/>
        <v>m3</v>
      </c>
    </row>
    <row r="10265" spans="1:4" x14ac:dyDescent="0.2">
      <c r="A10265" s="6" t="s">
        <v>8507</v>
      </c>
      <c r="B10265" s="6" t="s">
        <v>30217</v>
      </c>
      <c r="C10265" s="6" t="s">
        <v>25323</v>
      </c>
      <c r="D10265" s="6" t="str">
        <f t="shared" si="160"/>
        <v>m3</v>
      </c>
    </row>
    <row r="10266" spans="1:4" x14ac:dyDescent="0.2">
      <c r="A10266" s="6" t="s">
        <v>16543</v>
      </c>
      <c r="B10266" s="6" t="s">
        <v>30217</v>
      </c>
      <c r="C10266" s="6" t="s">
        <v>25323</v>
      </c>
      <c r="D10266" s="6" t="str">
        <f t="shared" si="160"/>
        <v>m3</v>
      </c>
    </row>
    <row r="10267" spans="1:4" x14ac:dyDescent="0.2">
      <c r="A10267" s="6" t="s">
        <v>2995</v>
      </c>
      <c r="B10267" s="6" t="s">
        <v>30218</v>
      </c>
      <c r="C10267" s="6" t="s">
        <v>25323</v>
      </c>
      <c r="D10267" s="6" t="str">
        <f t="shared" si="160"/>
        <v>m3</v>
      </c>
    </row>
    <row r="10268" spans="1:4" x14ac:dyDescent="0.2">
      <c r="A10268" s="6" t="s">
        <v>16544</v>
      </c>
      <c r="B10268" s="6" t="s">
        <v>30218</v>
      </c>
      <c r="C10268" s="6" t="s">
        <v>25323</v>
      </c>
      <c r="D10268" s="6" t="str">
        <f t="shared" si="160"/>
        <v>m3</v>
      </c>
    </row>
    <row r="10269" spans="1:4" x14ac:dyDescent="0.2">
      <c r="A10269" s="6" t="s">
        <v>8508</v>
      </c>
      <c r="B10269" s="6" t="s">
        <v>30219</v>
      </c>
      <c r="C10269" s="6" t="s">
        <v>25323</v>
      </c>
      <c r="D10269" s="6" t="str">
        <f t="shared" si="160"/>
        <v>m3</v>
      </c>
    </row>
    <row r="10270" spans="1:4" x14ac:dyDescent="0.2">
      <c r="A10270" s="6" t="s">
        <v>16545</v>
      </c>
      <c r="B10270" s="6" t="s">
        <v>30219</v>
      </c>
      <c r="C10270" s="6" t="s">
        <v>25323</v>
      </c>
      <c r="D10270" s="6" t="str">
        <f t="shared" si="160"/>
        <v>m3</v>
      </c>
    </row>
    <row r="10271" spans="1:4" x14ac:dyDescent="0.2">
      <c r="A10271" s="6" t="s">
        <v>30220</v>
      </c>
      <c r="B10271" s="6" t="s">
        <v>30221</v>
      </c>
      <c r="C10271" s="6" t="s">
        <v>25323</v>
      </c>
      <c r="D10271" s="6" t="str">
        <f t="shared" si="160"/>
        <v>m3</v>
      </c>
    </row>
    <row r="10272" spans="1:4" x14ac:dyDescent="0.2">
      <c r="A10272" s="6" t="s">
        <v>30222</v>
      </c>
      <c r="B10272" s="6" t="s">
        <v>30221</v>
      </c>
      <c r="C10272" s="6" t="s">
        <v>25323</v>
      </c>
      <c r="D10272" s="6" t="str">
        <f t="shared" si="160"/>
        <v>m3</v>
      </c>
    </row>
    <row r="10273" spans="1:4" x14ac:dyDescent="0.2">
      <c r="A10273" s="6" t="s">
        <v>30223</v>
      </c>
      <c r="B10273" s="6" t="s">
        <v>30224</v>
      </c>
      <c r="C10273" s="6" t="s">
        <v>25323</v>
      </c>
      <c r="D10273" s="6" t="str">
        <f t="shared" si="160"/>
        <v>m3</v>
      </c>
    </row>
    <row r="10274" spans="1:4" x14ac:dyDescent="0.2">
      <c r="A10274" s="6" t="s">
        <v>30225</v>
      </c>
      <c r="B10274" s="6" t="s">
        <v>30224</v>
      </c>
      <c r="C10274" s="6" t="s">
        <v>25323</v>
      </c>
      <c r="D10274" s="6" t="str">
        <f t="shared" si="160"/>
        <v>m3</v>
      </c>
    </row>
    <row r="10275" spans="1:4" x14ac:dyDescent="0.2">
      <c r="A10275" s="6" t="s">
        <v>30226</v>
      </c>
      <c r="B10275" s="6" t="s">
        <v>30227</v>
      </c>
      <c r="C10275" s="6" t="s">
        <v>25323</v>
      </c>
      <c r="D10275" s="6" t="str">
        <f t="shared" si="160"/>
        <v>m3</v>
      </c>
    </row>
    <row r="10276" spans="1:4" x14ac:dyDescent="0.2">
      <c r="A10276" s="6" t="s">
        <v>30228</v>
      </c>
      <c r="B10276" s="6" t="s">
        <v>30227</v>
      </c>
      <c r="C10276" s="6" t="s">
        <v>25323</v>
      </c>
      <c r="D10276" s="6" t="str">
        <f t="shared" si="160"/>
        <v>m3</v>
      </c>
    </row>
    <row r="10277" spans="1:4" x14ac:dyDescent="0.2">
      <c r="A10277" s="6" t="s">
        <v>30229</v>
      </c>
      <c r="B10277" s="6" t="s">
        <v>30230</v>
      </c>
      <c r="C10277" s="6" t="s">
        <v>25323</v>
      </c>
      <c r="D10277" s="6" t="str">
        <f t="shared" si="160"/>
        <v>m3</v>
      </c>
    </row>
    <row r="10278" spans="1:4" x14ac:dyDescent="0.2">
      <c r="A10278" s="6" t="s">
        <v>30231</v>
      </c>
      <c r="B10278" s="6" t="s">
        <v>30230</v>
      </c>
      <c r="C10278" s="6" t="s">
        <v>25323</v>
      </c>
      <c r="D10278" s="6" t="str">
        <f t="shared" si="160"/>
        <v>m3</v>
      </c>
    </row>
    <row r="10279" spans="1:4" x14ac:dyDescent="0.2">
      <c r="A10279" s="6" t="s">
        <v>2996</v>
      </c>
      <c r="B10279" s="6" t="s">
        <v>30232</v>
      </c>
      <c r="C10279" s="6" t="s">
        <v>25323</v>
      </c>
      <c r="D10279" s="6" t="str">
        <f t="shared" si="160"/>
        <v>m3</v>
      </c>
    </row>
    <row r="10280" spans="1:4" x14ac:dyDescent="0.2">
      <c r="A10280" s="6" t="s">
        <v>16546</v>
      </c>
      <c r="B10280" s="6" t="s">
        <v>30232</v>
      </c>
      <c r="C10280" s="6" t="s">
        <v>25323</v>
      </c>
      <c r="D10280" s="6" t="str">
        <f t="shared" si="160"/>
        <v>m3</v>
      </c>
    </row>
    <row r="10281" spans="1:4" x14ac:dyDescent="0.2">
      <c r="A10281" s="6" t="s">
        <v>2997</v>
      </c>
      <c r="B10281" s="6" t="s">
        <v>30233</v>
      </c>
      <c r="C10281" s="6" t="s">
        <v>25323</v>
      </c>
      <c r="D10281" s="6" t="str">
        <f t="shared" si="160"/>
        <v>m3</v>
      </c>
    </row>
    <row r="10282" spans="1:4" x14ac:dyDescent="0.2">
      <c r="A10282" s="6" t="s">
        <v>16547</v>
      </c>
      <c r="B10282" s="6" t="s">
        <v>30233</v>
      </c>
      <c r="C10282" s="6" t="s">
        <v>25323</v>
      </c>
      <c r="D10282" s="6" t="str">
        <f t="shared" si="160"/>
        <v>m3</v>
      </c>
    </row>
    <row r="10283" spans="1:4" x14ac:dyDescent="0.2">
      <c r="A10283" s="6" t="s">
        <v>2998</v>
      </c>
      <c r="B10283" s="6" t="s">
        <v>30234</v>
      </c>
      <c r="C10283" s="6" t="s">
        <v>25323</v>
      </c>
      <c r="D10283" s="6" t="str">
        <f t="shared" si="160"/>
        <v>m3</v>
      </c>
    </row>
    <row r="10284" spans="1:4" x14ac:dyDescent="0.2">
      <c r="A10284" s="6" t="s">
        <v>16548</v>
      </c>
      <c r="B10284" s="6" t="s">
        <v>30234</v>
      </c>
      <c r="C10284" s="6" t="s">
        <v>25323</v>
      </c>
      <c r="D10284" s="6" t="str">
        <f t="shared" si="160"/>
        <v>m3</v>
      </c>
    </row>
    <row r="10285" spans="1:4" x14ac:dyDescent="0.2">
      <c r="A10285" s="6" t="s">
        <v>2999</v>
      </c>
      <c r="B10285" s="6" t="s">
        <v>30235</v>
      </c>
      <c r="C10285" s="6" t="s">
        <v>25323</v>
      </c>
      <c r="D10285" s="6" t="str">
        <f t="shared" si="160"/>
        <v>m3</v>
      </c>
    </row>
    <row r="10286" spans="1:4" x14ac:dyDescent="0.2">
      <c r="A10286" s="6" t="s">
        <v>16549</v>
      </c>
      <c r="B10286" s="6" t="s">
        <v>30235</v>
      </c>
      <c r="C10286" s="6" t="s">
        <v>25323</v>
      </c>
      <c r="D10286" s="6" t="str">
        <f t="shared" si="160"/>
        <v>m3</v>
      </c>
    </row>
    <row r="10287" spans="1:4" x14ac:dyDescent="0.2">
      <c r="A10287" s="6" t="s">
        <v>3000</v>
      </c>
      <c r="B10287" s="6" t="s">
        <v>30236</v>
      </c>
      <c r="C10287" s="6" t="s">
        <v>25323</v>
      </c>
      <c r="D10287" s="6" t="str">
        <f t="shared" si="160"/>
        <v>m3</v>
      </c>
    </row>
    <row r="10288" spans="1:4" x14ac:dyDescent="0.2">
      <c r="A10288" s="6" t="s">
        <v>16550</v>
      </c>
      <c r="B10288" s="6" t="s">
        <v>30236</v>
      </c>
      <c r="C10288" s="6" t="s">
        <v>25323</v>
      </c>
      <c r="D10288" s="6" t="str">
        <f t="shared" si="160"/>
        <v>m3</v>
      </c>
    </row>
    <row r="10289" spans="1:4" x14ac:dyDescent="0.2">
      <c r="A10289" s="6" t="s">
        <v>3001</v>
      </c>
      <c r="B10289" s="6" t="s">
        <v>30237</v>
      </c>
      <c r="C10289" s="6" t="s">
        <v>25323</v>
      </c>
      <c r="D10289" s="6" t="str">
        <f t="shared" si="160"/>
        <v>m3</v>
      </c>
    </row>
    <row r="10290" spans="1:4" x14ac:dyDescent="0.2">
      <c r="A10290" s="6" t="s">
        <v>16551</v>
      </c>
      <c r="B10290" s="6" t="s">
        <v>30237</v>
      </c>
      <c r="C10290" s="6" t="s">
        <v>25323</v>
      </c>
      <c r="D10290" s="6" t="str">
        <f t="shared" si="160"/>
        <v>m3</v>
      </c>
    </row>
    <row r="10291" spans="1:4" x14ac:dyDescent="0.2">
      <c r="A10291" s="6" t="s">
        <v>3002</v>
      </c>
      <c r="B10291" s="6" t="s">
        <v>30238</v>
      </c>
      <c r="C10291" s="6" t="s">
        <v>25323</v>
      </c>
      <c r="D10291" s="6" t="str">
        <f t="shared" si="160"/>
        <v>m3</v>
      </c>
    </row>
    <row r="10292" spans="1:4" x14ac:dyDescent="0.2">
      <c r="A10292" s="6" t="s">
        <v>16552</v>
      </c>
      <c r="B10292" s="6" t="s">
        <v>30238</v>
      </c>
      <c r="C10292" s="6" t="s">
        <v>25323</v>
      </c>
      <c r="D10292" s="6" t="str">
        <f t="shared" si="160"/>
        <v>m3</v>
      </c>
    </row>
    <row r="10293" spans="1:4" x14ac:dyDescent="0.2">
      <c r="A10293" s="6" t="s">
        <v>3003</v>
      </c>
      <c r="B10293" s="6" t="s">
        <v>30239</v>
      </c>
      <c r="C10293" s="6" t="s">
        <v>25323</v>
      </c>
      <c r="D10293" s="6" t="str">
        <f t="shared" si="160"/>
        <v>m3</v>
      </c>
    </row>
    <row r="10294" spans="1:4" x14ac:dyDescent="0.2">
      <c r="A10294" s="6" t="s">
        <v>16553</v>
      </c>
      <c r="B10294" s="6" t="s">
        <v>30239</v>
      </c>
      <c r="C10294" s="6" t="s">
        <v>25323</v>
      </c>
      <c r="D10294" s="6" t="str">
        <f t="shared" si="160"/>
        <v>m3</v>
      </c>
    </row>
    <row r="10295" spans="1:4" x14ac:dyDescent="0.2">
      <c r="A10295" s="6" t="s">
        <v>3004</v>
      </c>
      <c r="B10295" s="6" t="s">
        <v>30240</v>
      </c>
      <c r="C10295" s="6" t="s">
        <v>25323</v>
      </c>
      <c r="D10295" s="6" t="str">
        <f t="shared" si="160"/>
        <v>m3</v>
      </c>
    </row>
    <row r="10296" spans="1:4" x14ac:dyDescent="0.2">
      <c r="A10296" s="6" t="s">
        <v>16554</v>
      </c>
      <c r="B10296" s="6" t="s">
        <v>30240</v>
      </c>
      <c r="C10296" s="6" t="s">
        <v>25323</v>
      </c>
      <c r="D10296" s="6" t="str">
        <f t="shared" si="160"/>
        <v>m3</v>
      </c>
    </row>
    <row r="10297" spans="1:4" x14ac:dyDescent="0.2">
      <c r="A10297" s="6" t="s">
        <v>3005</v>
      </c>
      <c r="B10297" s="6" t="s">
        <v>30241</v>
      </c>
      <c r="C10297" s="6" t="s">
        <v>25323</v>
      </c>
      <c r="D10297" s="6" t="str">
        <f t="shared" si="160"/>
        <v>m3</v>
      </c>
    </row>
    <row r="10298" spans="1:4" x14ac:dyDescent="0.2">
      <c r="A10298" s="6" t="s">
        <v>16555</v>
      </c>
      <c r="B10298" s="6" t="s">
        <v>30241</v>
      </c>
      <c r="C10298" s="6" t="s">
        <v>25323</v>
      </c>
      <c r="D10298" s="6" t="str">
        <f t="shared" si="160"/>
        <v>m3</v>
      </c>
    </row>
    <row r="10299" spans="1:4" x14ac:dyDescent="0.2">
      <c r="A10299" s="6" t="s">
        <v>3006</v>
      </c>
      <c r="B10299" s="6" t="s">
        <v>30242</v>
      </c>
      <c r="C10299" s="6" t="s">
        <v>25323</v>
      </c>
      <c r="D10299" s="6" t="str">
        <f t="shared" si="160"/>
        <v>m3</v>
      </c>
    </row>
    <row r="10300" spans="1:4" x14ac:dyDescent="0.2">
      <c r="A10300" s="6" t="s">
        <v>16556</v>
      </c>
      <c r="B10300" s="6" t="s">
        <v>30242</v>
      </c>
      <c r="C10300" s="6" t="s">
        <v>25323</v>
      </c>
      <c r="D10300" s="6" t="str">
        <f t="shared" si="160"/>
        <v>m3</v>
      </c>
    </row>
    <row r="10301" spans="1:4" x14ac:dyDescent="0.2">
      <c r="A10301" s="6" t="s">
        <v>3007</v>
      </c>
      <c r="B10301" s="6" t="s">
        <v>30243</v>
      </c>
      <c r="C10301" s="6" t="s">
        <v>25323</v>
      </c>
      <c r="D10301" s="6" t="str">
        <f t="shared" si="160"/>
        <v>m3</v>
      </c>
    </row>
    <row r="10302" spans="1:4" x14ac:dyDescent="0.2">
      <c r="A10302" s="6" t="s">
        <v>16557</v>
      </c>
      <c r="B10302" s="6" t="s">
        <v>30243</v>
      </c>
      <c r="C10302" s="6" t="s">
        <v>25323</v>
      </c>
      <c r="D10302" s="6" t="str">
        <f t="shared" si="160"/>
        <v>m3</v>
      </c>
    </row>
    <row r="10303" spans="1:4" x14ac:dyDescent="0.2">
      <c r="A10303" s="6" t="s">
        <v>3008</v>
      </c>
      <c r="B10303" s="6" t="s">
        <v>30244</v>
      </c>
      <c r="C10303" s="6" t="s">
        <v>25323</v>
      </c>
      <c r="D10303" s="6" t="str">
        <f t="shared" si="160"/>
        <v>m3</v>
      </c>
    </row>
    <row r="10304" spans="1:4" x14ac:dyDescent="0.2">
      <c r="A10304" s="6" t="s">
        <v>16558</v>
      </c>
      <c r="B10304" s="6" t="s">
        <v>30244</v>
      </c>
      <c r="C10304" s="6" t="s">
        <v>25323</v>
      </c>
      <c r="D10304" s="6" t="str">
        <f t="shared" si="160"/>
        <v>m3</v>
      </c>
    </row>
    <row r="10305" spans="1:4" x14ac:dyDescent="0.2">
      <c r="A10305" s="6" t="s">
        <v>3009</v>
      </c>
      <c r="B10305" s="6" t="s">
        <v>30245</v>
      </c>
      <c r="C10305" s="6" t="s">
        <v>25323</v>
      </c>
      <c r="D10305" s="6" t="str">
        <f t="shared" si="160"/>
        <v>m3</v>
      </c>
    </row>
    <row r="10306" spans="1:4" x14ac:dyDescent="0.2">
      <c r="A10306" s="6" t="s">
        <v>16559</v>
      </c>
      <c r="B10306" s="6" t="s">
        <v>30245</v>
      </c>
      <c r="C10306" s="6" t="s">
        <v>25323</v>
      </c>
      <c r="D10306" s="6" t="str">
        <f t="shared" ref="D10306:D10369" si="161">LOWER(C10306)</f>
        <v>m3</v>
      </c>
    </row>
    <row r="10307" spans="1:4" x14ac:dyDescent="0.2">
      <c r="A10307" s="6" t="s">
        <v>3010</v>
      </c>
      <c r="B10307" s="6" t="s">
        <v>30246</v>
      </c>
      <c r="C10307" s="6" t="s">
        <v>25323</v>
      </c>
      <c r="D10307" s="6" t="str">
        <f t="shared" si="161"/>
        <v>m3</v>
      </c>
    </row>
    <row r="10308" spans="1:4" x14ac:dyDescent="0.2">
      <c r="A10308" s="6" t="s">
        <v>16560</v>
      </c>
      <c r="B10308" s="6" t="s">
        <v>30246</v>
      </c>
      <c r="C10308" s="6" t="s">
        <v>25323</v>
      </c>
      <c r="D10308" s="6" t="str">
        <f t="shared" si="161"/>
        <v>m3</v>
      </c>
    </row>
    <row r="10309" spans="1:4" x14ac:dyDescent="0.2">
      <c r="A10309" s="6" t="s">
        <v>3011</v>
      </c>
      <c r="B10309" s="6" t="s">
        <v>30247</v>
      </c>
      <c r="C10309" s="6" t="s">
        <v>25323</v>
      </c>
      <c r="D10309" s="6" t="str">
        <f t="shared" si="161"/>
        <v>m3</v>
      </c>
    </row>
    <row r="10310" spans="1:4" x14ac:dyDescent="0.2">
      <c r="A10310" s="6" t="s">
        <v>16561</v>
      </c>
      <c r="B10310" s="6" t="s">
        <v>30247</v>
      </c>
      <c r="C10310" s="6" t="s">
        <v>25323</v>
      </c>
      <c r="D10310" s="6" t="str">
        <f t="shared" si="161"/>
        <v>m3</v>
      </c>
    </row>
    <row r="10311" spans="1:4" x14ac:dyDescent="0.2">
      <c r="A10311" s="6" t="s">
        <v>3012</v>
      </c>
      <c r="B10311" s="6" t="s">
        <v>30248</v>
      </c>
      <c r="C10311" s="6" t="s">
        <v>25323</v>
      </c>
      <c r="D10311" s="6" t="str">
        <f t="shared" si="161"/>
        <v>m3</v>
      </c>
    </row>
    <row r="10312" spans="1:4" x14ac:dyDescent="0.2">
      <c r="A10312" s="6" t="s">
        <v>16562</v>
      </c>
      <c r="B10312" s="6" t="s">
        <v>30248</v>
      </c>
      <c r="C10312" s="6" t="s">
        <v>25323</v>
      </c>
      <c r="D10312" s="6" t="str">
        <f t="shared" si="161"/>
        <v>m3</v>
      </c>
    </row>
    <row r="10313" spans="1:4" x14ac:dyDescent="0.2">
      <c r="A10313" s="6" t="s">
        <v>3013</v>
      </c>
      <c r="B10313" s="6" t="s">
        <v>30249</v>
      </c>
      <c r="C10313" s="6" t="s">
        <v>25323</v>
      </c>
      <c r="D10313" s="6" t="str">
        <f t="shared" si="161"/>
        <v>m3</v>
      </c>
    </row>
    <row r="10314" spans="1:4" x14ac:dyDescent="0.2">
      <c r="A10314" s="6" t="s">
        <v>16563</v>
      </c>
      <c r="B10314" s="6" t="s">
        <v>30249</v>
      </c>
      <c r="C10314" s="6" t="s">
        <v>25323</v>
      </c>
      <c r="D10314" s="6" t="str">
        <f t="shared" si="161"/>
        <v>m3</v>
      </c>
    </row>
    <row r="10315" spans="1:4" x14ac:dyDescent="0.2">
      <c r="A10315" s="6" t="s">
        <v>3014</v>
      </c>
      <c r="B10315" s="6" t="s">
        <v>30250</v>
      </c>
      <c r="C10315" s="6" t="s">
        <v>25323</v>
      </c>
      <c r="D10315" s="6" t="str">
        <f t="shared" si="161"/>
        <v>m3</v>
      </c>
    </row>
    <row r="10316" spans="1:4" x14ac:dyDescent="0.2">
      <c r="A10316" s="6" t="s">
        <v>16564</v>
      </c>
      <c r="B10316" s="6" t="s">
        <v>30250</v>
      </c>
      <c r="C10316" s="6" t="s">
        <v>25323</v>
      </c>
      <c r="D10316" s="6" t="str">
        <f t="shared" si="161"/>
        <v>m3</v>
      </c>
    </row>
    <row r="10317" spans="1:4" x14ac:dyDescent="0.2">
      <c r="A10317" s="6" t="s">
        <v>3015</v>
      </c>
      <c r="B10317" s="6" t="s">
        <v>30251</v>
      </c>
      <c r="C10317" s="6" t="s">
        <v>25323</v>
      </c>
      <c r="D10317" s="6" t="str">
        <f t="shared" si="161"/>
        <v>m3</v>
      </c>
    </row>
    <row r="10318" spans="1:4" x14ac:dyDescent="0.2">
      <c r="A10318" s="6" t="s">
        <v>16565</v>
      </c>
      <c r="B10318" s="6" t="s">
        <v>30251</v>
      </c>
      <c r="C10318" s="6" t="s">
        <v>25323</v>
      </c>
      <c r="D10318" s="6" t="str">
        <f t="shared" si="161"/>
        <v>m3</v>
      </c>
    </row>
    <row r="10319" spans="1:4" x14ac:dyDescent="0.2">
      <c r="A10319" s="6" t="s">
        <v>3016</v>
      </c>
      <c r="B10319" s="6" t="s">
        <v>30252</v>
      </c>
      <c r="C10319" s="6" t="s">
        <v>25323</v>
      </c>
      <c r="D10319" s="6" t="str">
        <f t="shared" si="161"/>
        <v>m3</v>
      </c>
    </row>
    <row r="10320" spans="1:4" x14ac:dyDescent="0.2">
      <c r="A10320" s="6" t="s">
        <v>16566</v>
      </c>
      <c r="B10320" s="6" t="s">
        <v>30252</v>
      </c>
      <c r="C10320" s="6" t="s">
        <v>25323</v>
      </c>
      <c r="D10320" s="6" t="str">
        <f t="shared" si="161"/>
        <v>m3</v>
      </c>
    </row>
    <row r="10321" spans="1:4" x14ac:dyDescent="0.2">
      <c r="A10321" s="6" t="s">
        <v>3017</v>
      </c>
      <c r="B10321" s="6" t="s">
        <v>30253</v>
      </c>
      <c r="C10321" s="6" t="s">
        <v>25323</v>
      </c>
      <c r="D10321" s="6" t="str">
        <f t="shared" si="161"/>
        <v>m3</v>
      </c>
    </row>
    <row r="10322" spans="1:4" x14ac:dyDescent="0.2">
      <c r="A10322" s="6" t="s">
        <v>16567</v>
      </c>
      <c r="B10322" s="6" t="s">
        <v>30253</v>
      </c>
      <c r="C10322" s="6" t="s">
        <v>25323</v>
      </c>
      <c r="D10322" s="6" t="str">
        <f t="shared" si="161"/>
        <v>m3</v>
      </c>
    </row>
    <row r="10323" spans="1:4" x14ac:dyDescent="0.2">
      <c r="A10323" s="6" t="s">
        <v>3018</v>
      </c>
      <c r="B10323" s="6" t="s">
        <v>30254</v>
      </c>
      <c r="C10323" s="6" t="s">
        <v>25323</v>
      </c>
      <c r="D10323" s="6" t="str">
        <f t="shared" si="161"/>
        <v>m3</v>
      </c>
    </row>
    <row r="10324" spans="1:4" x14ac:dyDescent="0.2">
      <c r="A10324" s="6" t="s">
        <v>16568</v>
      </c>
      <c r="B10324" s="6" t="s">
        <v>30254</v>
      </c>
      <c r="C10324" s="6" t="s">
        <v>25323</v>
      </c>
      <c r="D10324" s="6" t="str">
        <f t="shared" si="161"/>
        <v>m3</v>
      </c>
    </row>
    <row r="10325" spans="1:4" x14ac:dyDescent="0.2">
      <c r="A10325" s="6" t="s">
        <v>3019</v>
      </c>
      <c r="B10325" s="6" t="s">
        <v>30255</v>
      </c>
      <c r="C10325" s="6" t="s">
        <v>30256</v>
      </c>
      <c r="D10325" s="6" t="str">
        <f t="shared" si="161"/>
        <v>m3xdam</v>
      </c>
    </row>
    <row r="10326" spans="1:4" x14ac:dyDescent="0.2">
      <c r="A10326" s="6" t="s">
        <v>16569</v>
      </c>
      <c r="B10326" s="6" t="s">
        <v>30255</v>
      </c>
      <c r="C10326" s="6" t="s">
        <v>30256</v>
      </c>
      <c r="D10326" s="6" t="str">
        <f t="shared" si="161"/>
        <v>m3xdam</v>
      </c>
    </row>
    <row r="10327" spans="1:4" x14ac:dyDescent="0.2">
      <c r="A10327" s="6" t="s">
        <v>3020</v>
      </c>
      <c r="B10327" s="6" t="s">
        <v>30257</v>
      </c>
      <c r="C10327" s="6" t="s">
        <v>30256</v>
      </c>
      <c r="D10327" s="6" t="str">
        <f t="shared" si="161"/>
        <v>m3xdam</v>
      </c>
    </row>
    <row r="10328" spans="1:4" x14ac:dyDescent="0.2">
      <c r="A10328" s="6" t="s">
        <v>16570</v>
      </c>
      <c r="B10328" s="6" t="s">
        <v>30257</v>
      </c>
      <c r="C10328" s="6" t="s">
        <v>30256</v>
      </c>
      <c r="D10328" s="6" t="str">
        <f t="shared" si="161"/>
        <v>m3xdam</v>
      </c>
    </row>
    <row r="10329" spans="1:4" x14ac:dyDescent="0.2">
      <c r="A10329" s="6" t="s">
        <v>3021</v>
      </c>
      <c r="B10329" s="6" t="s">
        <v>30258</v>
      </c>
      <c r="C10329" s="6" t="s">
        <v>25323</v>
      </c>
      <c r="D10329" s="6" t="str">
        <f t="shared" si="161"/>
        <v>m3</v>
      </c>
    </row>
    <row r="10330" spans="1:4" x14ac:dyDescent="0.2">
      <c r="A10330" s="6" t="s">
        <v>16571</v>
      </c>
      <c r="B10330" s="6" t="s">
        <v>30258</v>
      </c>
      <c r="C10330" s="6" t="s">
        <v>25323</v>
      </c>
      <c r="D10330" s="6" t="str">
        <f t="shared" si="161"/>
        <v>m3</v>
      </c>
    </row>
    <row r="10331" spans="1:4" x14ac:dyDescent="0.2">
      <c r="A10331" s="6" t="s">
        <v>3022</v>
      </c>
      <c r="B10331" s="6" t="s">
        <v>30259</v>
      </c>
      <c r="C10331" s="6" t="s">
        <v>25323</v>
      </c>
      <c r="D10331" s="6" t="str">
        <f t="shared" si="161"/>
        <v>m3</v>
      </c>
    </row>
    <row r="10332" spans="1:4" x14ac:dyDescent="0.2">
      <c r="A10332" s="6" t="s">
        <v>16572</v>
      </c>
      <c r="B10332" s="6" t="s">
        <v>30259</v>
      </c>
      <c r="C10332" s="6" t="s">
        <v>25323</v>
      </c>
      <c r="D10332" s="6" t="str">
        <f t="shared" si="161"/>
        <v>m3</v>
      </c>
    </row>
    <row r="10333" spans="1:4" x14ac:dyDescent="0.2">
      <c r="A10333" s="6" t="s">
        <v>3023</v>
      </c>
      <c r="B10333" s="6" t="s">
        <v>30260</v>
      </c>
      <c r="C10333" s="6" t="s">
        <v>25323</v>
      </c>
      <c r="D10333" s="6" t="str">
        <f t="shared" si="161"/>
        <v>m3</v>
      </c>
    </row>
    <row r="10334" spans="1:4" x14ac:dyDescent="0.2">
      <c r="A10334" s="6" t="s">
        <v>16573</v>
      </c>
      <c r="B10334" s="6" t="s">
        <v>30260</v>
      </c>
      <c r="C10334" s="6" t="s">
        <v>25323</v>
      </c>
      <c r="D10334" s="6" t="str">
        <f t="shared" si="161"/>
        <v>m3</v>
      </c>
    </row>
    <row r="10335" spans="1:4" x14ac:dyDescent="0.2">
      <c r="A10335" s="6" t="s">
        <v>3024</v>
      </c>
      <c r="B10335" s="6" t="s">
        <v>30261</v>
      </c>
      <c r="C10335" s="6" t="s">
        <v>25323</v>
      </c>
      <c r="D10335" s="6" t="str">
        <f t="shared" si="161"/>
        <v>m3</v>
      </c>
    </row>
    <row r="10336" spans="1:4" x14ac:dyDescent="0.2">
      <c r="A10336" s="6" t="s">
        <v>16574</v>
      </c>
      <c r="B10336" s="6" t="s">
        <v>30261</v>
      </c>
      <c r="C10336" s="6" t="s">
        <v>25323</v>
      </c>
      <c r="D10336" s="6" t="str">
        <f t="shared" si="161"/>
        <v>m3</v>
      </c>
    </row>
    <row r="10337" spans="1:4" x14ac:dyDescent="0.2">
      <c r="A10337" s="6" t="s">
        <v>3025</v>
      </c>
      <c r="B10337" s="6" t="s">
        <v>30262</v>
      </c>
      <c r="C10337" s="6" t="s">
        <v>25323</v>
      </c>
      <c r="D10337" s="6" t="str">
        <f t="shared" si="161"/>
        <v>m3</v>
      </c>
    </row>
    <row r="10338" spans="1:4" x14ac:dyDescent="0.2">
      <c r="A10338" s="6" t="s">
        <v>16575</v>
      </c>
      <c r="B10338" s="6" t="s">
        <v>30262</v>
      </c>
      <c r="C10338" s="6" t="s">
        <v>25323</v>
      </c>
      <c r="D10338" s="6" t="str">
        <f t="shared" si="161"/>
        <v>m3</v>
      </c>
    </row>
    <row r="10339" spans="1:4" x14ac:dyDescent="0.2">
      <c r="A10339" s="6" t="s">
        <v>3026</v>
      </c>
      <c r="B10339" s="6" t="s">
        <v>30263</v>
      </c>
      <c r="C10339" s="6" t="s">
        <v>25323</v>
      </c>
      <c r="D10339" s="6" t="str">
        <f t="shared" si="161"/>
        <v>m3</v>
      </c>
    </row>
    <row r="10340" spans="1:4" x14ac:dyDescent="0.2">
      <c r="A10340" s="6" t="s">
        <v>16576</v>
      </c>
      <c r="B10340" s="6" t="s">
        <v>30263</v>
      </c>
      <c r="C10340" s="6" t="s">
        <v>25323</v>
      </c>
      <c r="D10340" s="6" t="str">
        <f t="shared" si="161"/>
        <v>m3</v>
      </c>
    </row>
    <row r="10341" spans="1:4" x14ac:dyDescent="0.2">
      <c r="A10341" s="6" t="s">
        <v>3027</v>
      </c>
      <c r="B10341" s="6" t="s">
        <v>30264</v>
      </c>
      <c r="C10341" s="6" t="s">
        <v>25323</v>
      </c>
      <c r="D10341" s="6" t="str">
        <f t="shared" si="161"/>
        <v>m3</v>
      </c>
    </row>
    <row r="10342" spans="1:4" x14ac:dyDescent="0.2">
      <c r="A10342" s="6" t="s">
        <v>16577</v>
      </c>
      <c r="B10342" s="6" t="s">
        <v>30264</v>
      </c>
      <c r="C10342" s="6" t="s">
        <v>25323</v>
      </c>
      <c r="D10342" s="6" t="str">
        <f t="shared" si="161"/>
        <v>m3</v>
      </c>
    </row>
    <row r="10343" spans="1:4" x14ac:dyDescent="0.2">
      <c r="A10343" s="6" t="s">
        <v>3028</v>
      </c>
      <c r="B10343" s="6" t="s">
        <v>30265</v>
      </c>
      <c r="C10343" s="6" t="s">
        <v>25323</v>
      </c>
      <c r="D10343" s="6" t="str">
        <f t="shared" si="161"/>
        <v>m3</v>
      </c>
    </row>
    <row r="10344" spans="1:4" x14ac:dyDescent="0.2">
      <c r="A10344" s="6" t="s">
        <v>16578</v>
      </c>
      <c r="B10344" s="6" t="s">
        <v>30265</v>
      </c>
      <c r="C10344" s="6" t="s">
        <v>25323</v>
      </c>
      <c r="D10344" s="6" t="str">
        <f t="shared" si="161"/>
        <v>m3</v>
      </c>
    </row>
    <row r="10345" spans="1:4" x14ac:dyDescent="0.2">
      <c r="A10345" s="6" t="s">
        <v>3029</v>
      </c>
      <c r="B10345" s="6" t="s">
        <v>30266</v>
      </c>
      <c r="C10345" s="6" t="s">
        <v>25323</v>
      </c>
      <c r="D10345" s="6" t="str">
        <f t="shared" si="161"/>
        <v>m3</v>
      </c>
    </row>
    <row r="10346" spans="1:4" x14ac:dyDescent="0.2">
      <c r="A10346" s="6" t="s">
        <v>16579</v>
      </c>
      <c r="B10346" s="6" t="s">
        <v>30266</v>
      </c>
      <c r="C10346" s="6" t="s">
        <v>25323</v>
      </c>
      <c r="D10346" s="6" t="str">
        <f t="shared" si="161"/>
        <v>m3</v>
      </c>
    </row>
    <row r="10347" spans="1:4" x14ac:dyDescent="0.2">
      <c r="A10347" s="6" t="s">
        <v>3030</v>
      </c>
      <c r="B10347" s="6" t="s">
        <v>30267</v>
      </c>
      <c r="C10347" s="6" t="s">
        <v>25323</v>
      </c>
      <c r="D10347" s="6" t="str">
        <f t="shared" si="161"/>
        <v>m3</v>
      </c>
    </row>
    <row r="10348" spans="1:4" x14ac:dyDescent="0.2">
      <c r="A10348" s="6" t="s">
        <v>16580</v>
      </c>
      <c r="B10348" s="6" t="s">
        <v>30267</v>
      </c>
      <c r="C10348" s="6" t="s">
        <v>25323</v>
      </c>
      <c r="D10348" s="6" t="str">
        <f t="shared" si="161"/>
        <v>m3</v>
      </c>
    </row>
    <row r="10349" spans="1:4" x14ac:dyDescent="0.2">
      <c r="A10349" s="6" t="s">
        <v>8509</v>
      </c>
      <c r="B10349" s="6" t="s">
        <v>30268</v>
      </c>
      <c r="C10349" s="6" t="s">
        <v>25323</v>
      </c>
      <c r="D10349" s="6" t="str">
        <f t="shared" si="161"/>
        <v>m3</v>
      </c>
    </row>
    <row r="10350" spans="1:4" x14ac:dyDescent="0.2">
      <c r="A10350" s="6" t="s">
        <v>16581</v>
      </c>
      <c r="B10350" s="6" t="s">
        <v>30268</v>
      </c>
      <c r="C10350" s="6" t="s">
        <v>25323</v>
      </c>
      <c r="D10350" s="6" t="str">
        <f t="shared" si="161"/>
        <v>m3</v>
      </c>
    </row>
    <row r="10351" spans="1:4" x14ac:dyDescent="0.2">
      <c r="A10351" s="6" t="s">
        <v>8510</v>
      </c>
      <c r="B10351" s="6" t="s">
        <v>30269</v>
      </c>
      <c r="C10351" s="6" t="s">
        <v>25323</v>
      </c>
      <c r="D10351" s="6" t="str">
        <f t="shared" si="161"/>
        <v>m3</v>
      </c>
    </row>
    <row r="10352" spans="1:4" x14ac:dyDescent="0.2">
      <c r="A10352" s="6" t="s">
        <v>16582</v>
      </c>
      <c r="B10352" s="6" t="s">
        <v>30269</v>
      </c>
      <c r="C10352" s="6" t="s">
        <v>25323</v>
      </c>
      <c r="D10352" s="6" t="str">
        <f t="shared" si="161"/>
        <v>m3</v>
      </c>
    </row>
    <row r="10353" spans="1:4" x14ac:dyDescent="0.2">
      <c r="A10353" s="6" t="s">
        <v>8511</v>
      </c>
      <c r="B10353" s="6" t="s">
        <v>30270</v>
      </c>
      <c r="C10353" s="6" t="s">
        <v>25323</v>
      </c>
      <c r="D10353" s="6" t="str">
        <f t="shared" si="161"/>
        <v>m3</v>
      </c>
    </row>
    <row r="10354" spans="1:4" x14ac:dyDescent="0.2">
      <c r="A10354" s="6" t="s">
        <v>16583</v>
      </c>
      <c r="B10354" s="6" t="s">
        <v>30270</v>
      </c>
      <c r="C10354" s="6" t="s">
        <v>25323</v>
      </c>
      <c r="D10354" s="6" t="str">
        <f t="shared" si="161"/>
        <v>m3</v>
      </c>
    </row>
    <row r="10355" spans="1:4" x14ac:dyDescent="0.2">
      <c r="A10355" s="6" t="s">
        <v>3031</v>
      </c>
      <c r="B10355" s="6" t="s">
        <v>30271</v>
      </c>
      <c r="C10355" s="6" t="s">
        <v>25323</v>
      </c>
      <c r="D10355" s="6" t="str">
        <f t="shared" si="161"/>
        <v>m3</v>
      </c>
    </row>
    <row r="10356" spans="1:4" x14ac:dyDescent="0.2">
      <c r="A10356" s="6" t="s">
        <v>16584</v>
      </c>
      <c r="B10356" s="6" t="s">
        <v>30271</v>
      </c>
      <c r="C10356" s="6" t="s">
        <v>25323</v>
      </c>
      <c r="D10356" s="6" t="str">
        <f t="shared" si="161"/>
        <v>m3</v>
      </c>
    </row>
    <row r="10357" spans="1:4" x14ac:dyDescent="0.2">
      <c r="A10357" s="6" t="s">
        <v>3032</v>
      </c>
      <c r="B10357" s="6" t="s">
        <v>30272</v>
      </c>
      <c r="C10357" s="6" t="s">
        <v>25323</v>
      </c>
      <c r="D10357" s="6" t="str">
        <f t="shared" si="161"/>
        <v>m3</v>
      </c>
    </row>
    <row r="10358" spans="1:4" x14ac:dyDescent="0.2">
      <c r="A10358" s="6" t="s">
        <v>16585</v>
      </c>
      <c r="B10358" s="6" t="s">
        <v>30272</v>
      </c>
      <c r="C10358" s="6" t="s">
        <v>25323</v>
      </c>
      <c r="D10358" s="6" t="str">
        <f t="shared" si="161"/>
        <v>m3</v>
      </c>
    </row>
    <row r="10359" spans="1:4" x14ac:dyDescent="0.2">
      <c r="A10359" s="6" t="s">
        <v>8512</v>
      </c>
      <c r="B10359" s="6" t="s">
        <v>30273</v>
      </c>
      <c r="C10359" s="6" t="s">
        <v>25323</v>
      </c>
      <c r="D10359" s="6" t="str">
        <f t="shared" si="161"/>
        <v>m3</v>
      </c>
    </row>
    <row r="10360" spans="1:4" x14ac:dyDescent="0.2">
      <c r="A10360" s="6" t="s">
        <v>16586</v>
      </c>
      <c r="B10360" s="6" t="s">
        <v>30273</v>
      </c>
      <c r="C10360" s="6" t="s">
        <v>25323</v>
      </c>
      <c r="D10360" s="6" t="str">
        <f t="shared" si="161"/>
        <v>m3</v>
      </c>
    </row>
    <row r="10361" spans="1:4" x14ac:dyDescent="0.2">
      <c r="A10361" s="6" t="s">
        <v>8513</v>
      </c>
      <c r="B10361" s="6" t="s">
        <v>30274</v>
      </c>
      <c r="C10361" s="6" t="s">
        <v>25323</v>
      </c>
      <c r="D10361" s="6" t="str">
        <f t="shared" si="161"/>
        <v>m3</v>
      </c>
    </row>
    <row r="10362" spans="1:4" x14ac:dyDescent="0.2">
      <c r="A10362" s="6" t="s">
        <v>16587</v>
      </c>
      <c r="B10362" s="6" t="s">
        <v>30274</v>
      </c>
      <c r="C10362" s="6" t="s">
        <v>25323</v>
      </c>
      <c r="D10362" s="6" t="str">
        <f t="shared" si="161"/>
        <v>m3</v>
      </c>
    </row>
    <row r="10363" spans="1:4" x14ac:dyDescent="0.2">
      <c r="A10363" s="6" t="s">
        <v>8514</v>
      </c>
      <c r="B10363" s="6" t="s">
        <v>30275</v>
      </c>
      <c r="C10363" s="6" t="s">
        <v>25536</v>
      </c>
      <c r="D10363" s="6" t="str">
        <f t="shared" si="161"/>
        <v>m2</v>
      </c>
    </row>
    <row r="10364" spans="1:4" x14ac:dyDescent="0.2">
      <c r="A10364" s="6" t="s">
        <v>16588</v>
      </c>
      <c r="B10364" s="6" t="s">
        <v>30275</v>
      </c>
      <c r="C10364" s="6" t="s">
        <v>25536</v>
      </c>
      <c r="D10364" s="6" t="str">
        <f t="shared" si="161"/>
        <v>m2</v>
      </c>
    </row>
    <row r="10365" spans="1:4" x14ac:dyDescent="0.2">
      <c r="A10365" s="6" t="s">
        <v>8515</v>
      </c>
      <c r="B10365" s="6" t="s">
        <v>30276</v>
      </c>
      <c r="C10365" s="6" t="s">
        <v>25536</v>
      </c>
      <c r="D10365" s="6" t="str">
        <f t="shared" si="161"/>
        <v>m2</v>
      </c>
    </row>
    <row r="10366" spans="1:4" x14ac:dyDescent="0.2">
      <c r="A10366" s="6" t="s">
        <v>16589</v>
      </c>
      <c r="B10366" s="6" t="s">
        <v>30276</v>
      </c>
      <c r="C10366" s="6" t="s">
        <v>25536</v>
      </c>
      <c r="D10366" s="6" t="str">
        <f t="shared" si="161"/>
        <v>m2</v>
      </c>
    </row>
    <row r="10367" spans="1:4" x14ac:dyDescent="0.2">
      <c r="A10367" s="6" t="s">
        <v>8516</v>
      </c>
      <c r="B10367" s="6" t="s">
        <v>30277</v>
      </c>
      <c r="C10367" s="6" t="s">
        <v>25536</v>
      </c>
      <c r="D10367" s="6" t="str">
        <f t="shared" si="161"/>
        <v>m2</v>
      </c>
    </row>
    <row r="10368" spans="1:4" x14ac:dyDescent="0.2">
      <c r="A10368" s="6" t="s">
        <v>16590</v>
      </c>
      <c r="B10368" s="6" t="s">
        <v>30277</v>
      </c>
      <c r="C10368" s="6" t="s">
        <v>25536</v>
      </c>
      <c r="D10368" s="6" t="str">
        <f t="shared" si="161"/>
        <v>m2</v>
      </c>
    </row>
    <row r="10369" spans="1:4" x14ac:dyDescent="0.2">
      <c r="A10369" s="6" t="s">
        <v>8517</v>
      </c>
      <c r="B10369" s="6" t="s">
        <v>30278</v>
      </c>
      <c r="C10369" s="6" t="s">
        <v>25536</v>
      </c>
      <c r="D10369" s="6" t="str">
        <f t="shared" si="161"/>
        <v>m2</v>
      </c>
    </row>
    <row r="10370" spans="1:4" x14ac:dyDescent="0.2">
      <c r="A10370" s="6" t="s">
        <v>16591</v>
      </c>
      <c r="B10370" s="6" t="s">
        <v>30278</v>
      </c>
      <c r="C10370" s="6" t="s">
        <v>25536</v>
      </c>
      <c r="D10370" s="6" t="str">
        <f t="shared" ref="D10370:D10433" si="162">LOWER(C10370)</f>
        <v>m2</v>
      </c>
    </row>
    <row r="10371" spans="1:4" x14ac:dyDescent="0.2">
      <c r="A10371" s="6" t="s">
        <v>8518</v>
      </c>
      <c r="B10371" s="6" t="s">
        <v>30279</v>
      </c>
      <c r="C10371" s="6" t="s">
        <v>25536</v>
      </c>
      <c r="D10371" s="6" t="str">
        <f t="shared" si="162"/>
        <v>m2</v>
      </c>
    </row>
    <row r="10372" spans="1:4" x14ac:dyDescent="0.2">
      <c r="A10372" s="6" t="s">
        <v>16592</v>
      </c>
      <c r="B10372" s="6" t="s">
        <v>30279</v>
      </c>
      <c r="C10372" s="6" t="s">
        <v>25536</v>
      </c>
      <c r="D10372" s="6" t="str">
        <f t="shared" si="162"/>
        <v>m2</v>
      </c>
    </row>
    <row r="10373" spans="1:4" x14ac:dyDescent="0.2">
      <c r="A10373" s="6" t="s">
        <v>8519</v>
      </c>
      <c r="B10373" s="6" t="s">
        <v>30280</v>
      </c>
      <c r="C10373" s="6" t="s">
        <v>25536</v>
      </c>
      <c r="D10373" s="6" t="str">
        <f t="shared" si="162"/>
        <v>m2</v>
      </c>
    </row>
    <row r="10374" spans="1:4" x14ac:dyDescent="0.2">
      <c r="A10374" s="6" t="s">
        <v>16593</v>
      </c>
      <c r="B10374" s="6" t="s">
        <v>30280</v>
      </c>
      <c r="C10374" s="6" t="s">
        <v>25536</v>
      </c>
      <c r="D10374" s="6" t="str">
        <f t="shared" si="162"/>
        <v>m2</v>
      </c>
    </row>
    <row r="10375" spans="1:4" x14ac:dyDescent="0.2">
      <c r="A10375" s="6" t="s">
        <v>8520</v>
      </c>
      <c r="B10375" s="6" t="s">
        <v>30281</v>
      </c>
      <c r="C10375" s="6" t="s">
        <v>25536</v>
      </c>
      <c r="D10375" s="6" t="str">
        <f t="shared" si="162"/>
        <v>m2</v>
      </c>
    </row>
    <row r="10376" spans="1:4" x14ac:dyDescent="0.2">
      <c r="A10376" s="6" t="s">
        <v>16594</v>
      </c>
      <c r="B10376" s="6" t="s">
        <v>30281</v>
      </c>
      <c r="C10376" s="6" t="s">
        <v>25536</v>
      </c>
      <c r="D10376" s="6" t="str">
        <f t="shared" si="162"/>
        <v>m2</v>
      </c>
    </row>
    <row r="10377" spans="1:4" x14ac:dyDescent="0.2">
      <c r="A10377" s="6" t="s">
        <v>8521</v>
      </c>
      <c r="B10377" s="6" t="s">
        <v>30282</v>
      </c>
      <c r="C10377" s="6" t="s">
        <v>25536</v>
      </c>
      <c r="D10377" s="6" t="str">
        <f t="shared" si="162"/>
        <v>m2</v>
      </c>
    </row>
    <row r="10378" spans="1:4" x14ac:dyDescent="0.2">
      <c r="A10378" s="6" t="s">
        <v>16595</v>
      </c>
      <c r="B10378" s="6" t="s">
        <v>30282</v>
      </c>
      <c r="C10378" s="6" t="s">
        <v>25536</v>
      </c>
      <c r="D10378" s="6" t="str">
        <f t="shared" si="162"/>
        <v>m2</v>
      </c>
    </row>
    <row r="10379" spans="1:4" x14ac:dyDescent="0.2">
      <c r="A10379" s="6" t="s">
        <v>8522</v>
      </c>
      <c r="B10379" s="6" t="s">
        <v>30283</v>
      </c>
      <c r="C10379" s="6" t="s">
        <v>25536</v>
      </c>
      <c r="D10379" s="6" t="str">
        <f t="shared" si="162"/>
        <v>m2</v>
      </c>
    </row>
    <row r="10380" spans="1:4" x14ac:dyDescent="0.2">
      <c r="A10380" s="6" t="s">
        <v>16596</v>
      </c>
      <c r="B10380" s="6" t="s">
        <v>30283</v>
      </c>
      <c r="C10380" s="6" t="s">
        <v>25536</v>
      </c>
      <c r="D10380" s="6" t="str">
        <f t="shared" si="162"/>
        <v>m2</v>
      </c>
    </row>
    <row r="10381" spans="1:4" x14ac:dyDescent="0.2">
      <c r="A10381" s="6" t="s">
        <v>8523</v>
      </c>
      <c r="B10381" s="6" t="s">
        <v>30284</v>
      </c>
      <c r="C10381" s="6" t="s">
        <v>25536</v>
      </c>
      <c r="D10381" s="6" t="str">
        <f t="shared" si="162"/>
        <v>m2</v>
      </c>
    </row>
    <row r="10382" spans="1:4" x14ac:dyDescent="0.2">
      <c r="A10382" s="6" t="s">
        <v>16597</v>
      </c>
      <c r="B10382" s="6" t="s">
        <v>30284</v>
      </c>
      <c r="C10382" s="6" t="s">
        <v>25536</v>
      </c>
      <c r="D10382" s="6" t="str">
        <f t="shared" si="162"/>
        <v>m2</v>
      </c>
    </row>
    <row r="10383" spans="1:4" x14ac:dyDescent="0.2">
      <c r="A10383" s="6" t="s">
        <v>8524</v>
      </c>
      <c r="B10383" s="6" t="s">
        <v>30285</v>
      </c>
      <c r="C10383" s="6" t="s">
        <v>25536</v>
      </c>
      <c r="D10383" s="6" t="str">
        <f t="shared" si="162"/>
        <v>m2</v>
      </c>
    </row>
    <row r="10384" spans="1:4" x14ac:dyDescent="0.2">
      <c r="A10384" s="6" t="s">
        <v>16598</v>
      </c>
      <c r="B10384" s="6" t="s">
        <v>30285</v>
      </c>
      <c r="C10384" s="6" t="s">
        <v>25536</v>
      </c>
      <c r="D10384" s="6" t="str">
        <f t="shared" si="162"/>
        <v>m2</v>
      </c>
    </row>
    <row r="10385" spans="1:4" x14ac:dyDescent="0.2">
      <c r="A10385" s="6" t="s">
        <v>8525</v>
      </c>
      <c r="B10385" s="6" t="s">
        <v>30286</v>
      </c>
      <c r="C10385" s="6" t="s">
        <v>25536</v>
      </c>
      <c r="D10385" s="6" t="str">
        <f t="shared" si="162"/>
        <v>m2</v>
      </c>
    </row>
    <row r="10386" spans="1:4" x14ac:dyDescent="0.2">
      <c r="A10386" s="6" t="s">
        <v>16599</v>
      </c>
      <c r="B10386" s="6" t="s">
        <v>30286</v>
      </c>
      <c r="C10386" s="6" t="s">
        <v>25536</v>
      </c>
      <c r="D10386" s="6" t="str">
        <f t="shared" si="162"/>
        <v>m2</v>
      </c>
    </row>
    <row r="10387" spans="1:4" x14ac:dyDescent="0.2">
      <c r="A10387" s="6" t="s">
        <v>3033</v>
      </c>
      <c r="B10387" s="6" t="s">
        <v>30287</v>
      </c>
      <c r="C10387" s="6" t="s">
        <v>25536</v>
      </c>
      <c r="D10387" s="6" t="str">
        <f t="shared" si="162"/>
        <v>m2</v>
      </c>
    </row>
    <row r="10388" spans="1:4" x14ac:dyDescent="0.2">
      <c r="A10388" s="6" t="s">
        <v>16600</v>
      </c>
      <c r="B10388" s="6" t="s">
        <v>30287</v>
      </c>
      <c r="C10388" s="6" t="s">
        <v>25536</v>
      </c>
      <c r="D10388" s="6" t="str">
        <f t="shared" si="162"/>
        <v>m2</v>
      </c>
    </row>
    <row r="10389" spans="1:4" x14ac:dyDescent="0.2">
      <c r="A10389" s="6" t="s">
        <v>3034</v>
      </c>
      <c r="B10389" s="6" t="s">
        <v>30288</v>
      </c>
      <c r="C10389" s="6" t="s">
        <v>25536</v>
      </c>
      <c r="D10389" s="6" t="str">
        <f t="shared" si="162"/>
        <v>m2</v>
      </c>
    </row>
    <row r="10390" spans="1:4" x14ac:dyDescent="0.2">
      <c r="A10390" s="6" t="s">
        <v>16601</v>
      </c>
      <c r="B10390" s="6" t="s">
        <v>30288</v>
      </c>
      <c r="C10390" s="6" t="s">
        <v>25536</v>
      </c>
      <c r="D10390" s="6" t="str">
        <f t="shared" si="162"/>
        <v>m2</v>
      </c>
    </row>
    <row r="10391" spans="1:4" x14ac:dyDescent="0.2">
      <c r="A10391" s="6" t="s">
        <v>3035</v>
      </c>
      <c r="B10391" s="6" t="s">
        <v>30289</v>
      </c>
      <c r="C10391" s="6" t="s">
        <v>25536</v>
      </c>
      <c r="D10391" s="6" t="str">
        <f t="shared" si="162"/>
        <v>m2</v>
      </c>
    </row>
    <row r="10392" spans="1:4" x14ac:dyDescent="0.2">
      <c r="A10392" s="6" t="s">
        <v>16602</v>
      </c>
      <c r="B10392" s="6" t="s">
        <v>30289</v>
      </c>
      <c r="C10392" s="6" t="s">
        <v>25536</v>
      </c>
      <c r="D10392" s="6" t="str">
        <f t="shared" si="162"/>
        <v>m2</v>
      </c>
    </row>
    <row r="10393" spans="1:4" x14ac:dyDescent="0.2">
      <c r="A10393" s="6" t="s">
        <v>3036</v>
      </c>
      <c r="B10393" s="6" t="s">
        <v>30290</v>
      </c>
      <c r="C10393" s="6" t="s">
        <v>25536</v>
      </c>
      <c r="D10393" s="6" t="str">
        <f t="shared" si="162"/>
        <v>m2</v>
      </c>
    </row>
    <row r="10394" spans="1:4" x14ac:dyDescent="0.2">
      <c r="A10394" s="6" t="s">
        <v>16603</v>
      </c>
      <c r="B10394" s="6" t="s">
        <v>30290</v>
      </c>
      <c r="C10394" s="6" t="s">
        <v>25536</v>
      </c>
      <c r="D10394" s="6" t="str">
        <f t="shared" si="162"/>
        <v>m2</v>
      </c>
    </row>
    <row r="10395" spans="1:4" x14ac:dyDescent="0.2">
      <c r="A10395" s="6" t="s">
        <v>3037</v>
      </c>
      <c r="B10395" s="6" t="s">
        <v>30291</v>
      </c>
      <c r="C10395" s="6" t="s">
        <v>25536</v>
      </c>
      <c r="D10395" s="6" t="str">
        <f t="shared" si="162"/>
        <v>m2</v>
      </c>
    </row>
    <row r="10396" spans="1:4" x14ac:dyDescent="0.2">
      <c r="A10396" s="6" t="s">
        <v>16604</v>
      </c>
      <c r="B10396" s="6" t="s">
        <v>30291</v>
      </c>
      <c r="C10396" s="6" t="s">
        <v>25536</v>
      </c>
      <c r="D10396" s="6" t="str">
        <f t="shared" si="162"/>
        <v>m2</v>
      </c>
    </row>
    <row r="10397" spans="1:4" x14ac:dyDescent="0.2">
      <c r="A10397" s="6" t="s">
        <v>3038</v>
      </c>
      <c r="B10397" s="6" t="s">
        <v>30292</v>
      </c>
      <c r="C10397" s="6" t="s">
        <v>25536</v>
      </c>
      <c r="D10397" s="6" t="str">
        <f t="shared" si="162"/>
        <v>m2</v>
      </c>
    </row>
    <row r="10398" spans="1:4" x14ac:dyDescent="0.2">
      <c r="A10398" s="6" t="s">
        <v>16605</v>
      </c>
      <c r="B10398" s="6" t="s">
        <v>30292</v>
      </c>
      <c r="C10398" s="6" t="s">
        <v>25536</v>
      </c>
      <c r="D10398" s="6" t="str">
        <f t="shared" si="162"/>
        <v>m2</v>
      </c>
    </row>
    <row r="10399" spans="1:4" x14ac:dyDescent="0.2">
      <c r="A10399" s="6" t="s">
        <v>3039</v>
      </c>
      <c r="B10399" s="6" t="s">
        <v>30293</v>
      </c>
      <c r="C10399" s="6" t="s">
        <v>25536</v>
      </c>
      <c r="D10399" s="6" t="str">
        <f t="shared" si="162"/>
        <v>m2</v>
      </c>
    </row>
    <row r="10400" spans="1:4" x14ac:dyDescent="0.2">
      <c r="A10400" s="6" t="s">
        <v>16606</v>
      </c>
      <c r="B10400" s="6" t="s">
        <v>30293</v>
      </c>
      <c r="C10400" s="6" t="s">
        <v>25536</v>
      </c>
      <c r="D10400" s="6" t="str">
        <f t="shared" si="162"/>
        <v>m2</v>
      </c>
    </row>
    <row r="10401" spans="1:4" x14ac:dyDescent="0.2">
      <c r="A10401" s="6" t="s">
        <v>3040</v>
      </c>
      <c r="B10401" s="6" t="s">
        <v>30294</v>
      </c>
      <c r="C10401" s="6" t="s">
        <v>25536</v>
      </c>
      <c r="D10401" s="6" t="str">
        <f t="shared" si="162"/>
        <v>m2</v>
      </c>
    </row>
    <row r="10402" spans="1:4" x14ac:dyDescent="0.2">
      <c r="A10402" s="6" t="s">
        <v>16607</v>
      </c>
      <c r="B10402" s="6" t="s">
        <v>30294</v>
      </c>
      <c r="C10402" s="6" t="s">
        <v>25536</v>
      </c>
      <c r="D10402" s="6" t="str">
        <f t="shared" si="162"/>
        <v>m2</v>
      </c>
    </row>
    <row r="10403" spans="1:4" x14ac:dyDescent="0.2">
      <c r="A10403" s="6" t="s">
        <v>3041</v>
      </c>
      <c r="B10403" s="6" t="s">
        <v>30295</v>
      </c>
      <c r="C10403" s="6" t="s">
        <v>25536</v>
      </c>
      <c r="D10403" s="6" t="str">
        <f t="shared" si="162"/>
        <v>m2</v>
      </c>
    </row>
    <row r="10404" spans="1:4" x14ac:dyDescent="0.2">
      <c r="A10404" s="6" t="s">
        <v>16608</v>
      </c>
      <c r="B10404" s="6" t="s">
        <v>30295</v>
      </c>
      <c r="C10404" s="6" t="s">
        <v>25536</v>
      </c>
      <c r="D10404" s="6" t="str">
        <f t="shared" si="162"/>
        <v>m2</v>
      </c>
    </row>
    <row r="10405" spans="1:4" x14ac:dyDescent="0.2">
      <c r="A10405" s="6" t="s">
        <v>3042</v>
      </c>
      <c r="B10405" s="6" t="s">
        <v>30296</v>
      </c>
      <c r="C10405" s="6" t="s">
        <v>25536</v>
      </c>
      <c r="D10405" s="6" t="str">
        <f t="shared" si="162"/>
        <v>m2</v>
      </c>
    </row>
    <row r="10406" spans="1:4" x14ac:dyDescent="0.2">
      <c r="A10406" s="6" t="s">
        <v>16609</v>
      </c>
      <c r="B10406" s="6" t="s">
        <v>30296</v>
      </c>
      <c r="C10406" s="6" t="s">
        <v>25536</v>
      </c>
      <c r="D10406" s="6" t="str">
        <f t="shared" si="162"/>
        <v>m2</v>
      </c>
    </row>
    <row r="10407" spans="1:4" x14ac:dyDescent="0.2">
      <c r="A10407" s="6" t="s">
        <v>3043</v>
      </c>
      <c r="B10407" s="6" t="s">
        <v>30297</v>
      </c>
      <c r="C10407" s="6" t="s">
        <v>25536</v>
      </c>
      <c r="D10407" s="6" t="str">
        <f t="shared" si="162"/>
        <v>m2</v>
      </c>
    </row>
    <row r="10408" spans="1:4" x14ac:dyDescent="0.2">
      <c r="A10408" s="6" t="s">
        <v>16610</v>
      </c>
      <c r="B10408" s="6" t="s">
        <v>30297</v>
      </c>
      <c r="C10408" s="6" t="s">
        <v>25536</v>
      </c>
      <c r="D10408" s="6" t="str">
        <f t="shared" si="162"/>
        <v>m2</v>
      </c>
    </row>
    <row r="10409" spans="1:4" x14ac:dyDescent="0.2">
      <c r="A10409" s="6" t="s">
        <v>3044</v>
      </c>
      <c r="B10409" s="6" t="s">
        <v>30298</v>
      </c>
      <c r="C10409" s="6" t="s">
        <v>25536</v>
      </c>
      <c r="D10409" s="6" t="str">
        <f t="shared" si="162"/>
        <v>m2</v>
      </c>
    </row>
    <row r="10410" spans="1:4" x14ac:dyDescent="0.2">
      <c r="A10410" s="6" t="s">
        <v>16611</v>
      </c>
      <c r="B10410" s="6" t="s">
        <v>30298</v>
      </c>
      <c r="C10410" s="6" t="s">
        <v>25536</v>
      </c>
      <c r="D10410" s="6" t="str">
        <f t="shared" si="162"/>
        <v>m2</v>
      </c>
    </row>
    <row r="10411" spans="1:4" x14ac:dyDescent="0.2">
      <c r="A10411" s="6" t="s">
        <v>3045</v>
      </c>
      <c r="B10411" s="6" t="s">
        <v>30299</v>
      </c>
      <c r="C10411" s="6" t="s">
        <v>25536</v>
      </c>
      <c r="D10411" s="6" t="str">
        <f t="shared" si="162"/>
        <v>m2</v>
      </c>
    </row>
    <row r="10412" spans="1:4" x14ac:dyDescent="0.2">
      <c r="A10412" s="6" t="s">
        <v>16612</v>
      </c>
      <c r="B10412" s="6" t="s">
        <v>30299</v>
      </c>
      <c r="C10412" s="6" t="s">
        <v>25536</v>
      </c>
      <c r="D10412" s="6" t="str">
        <f t="shared" si="162"/>
        <v>m2</v>
      </c>
    </row>
    <row r="10413" spans="1:4" x14ac:dyDescent="0.2">
      <c r="A10413" s="6" t="s">
        <v>3046</v>
      </c>
      <c r="B10413" s="6" t="s">
        <v>30300</v>
      </c>
      <c r="C10413" s="6" t="s">
        <v>25323</v>
      </c>
      <c r="D10413" s="6" t="str">
        <f t="shared" si="162"/>
        <v>m3</v>
      </c>
    </row>
    <row r="10414" spans="1:4" x14ac:dyDescent="0.2">
      <c r="A10414" s="6" t="s">
        <v>16613</v>
      </c>
      <c r="B10414" s="6" t="s">
        <v>30300</v>
      </c>
      <c r="C10414" s="6" t="s">
        <v>25323</v>
      </c>
      <c r="D10414" s="6" t="str">
        <f t="shared" si="162"/>
        <v>m3</v>
      </c>
    </row>
    <row r="10415" spans="1:4" x14ac:dyDescent="0.2">
      <c r="A10415" s="6" t="s">
        <v>3047</v>
      </c>
      <c r="B10415" s="6" t="s">
        <v>30301</v>
      </c>
      <c r="C10415" s="6" t="s">
        <v>25323</v>
      </c>
      <c r="D10415" s="6" t="str">
        <f t="shared" si="162"/>
        <v>m3</v>
      </c>
    </row>
    <row r="10416" spans="1:4" x14ac:dyDescent="0.2">
      <c r="A10416" s="6" t="s">
        <v>16614</v>
      </c>
      <c r="B10416" s="6" t="s">
        <v>30301</v>
      </c>
      <c r="C10416" s="6" t="s">
        <v>25323</v>
      </c>
      <c r="D10416" s="6" t="str">
        <f t="shared" si="162"/>
        <v>m3</v>
      </c>
    </row>
    <row r="10417" spans="1:4" x14ac:dyDescent="0.2">
      <c r="A10417" s="6" t="s">
        <v>3048</v>
      </c>
      <c r="B10417" s="6" t="s">
        <v>30302</v>
      </c>
      <c r="C10417" s="6" t="s">
        <v>25323</v>
      </c>
      <c r="D10417" s="6" t="str">
        <f t="shared" si="162"/>
        <v>m3</v>
      </c>
    </row>
    <row r="10418" spans="1:4" x14ac:dyDescent="0.2">
      <c r="A10418" s="6" t="s">
        <v>16615</v>
      </c>
      <c r="B10418" s="6" t="s">
        <v>30302</v>
      </c>
      <c r="C10418" s="6" t="s">
        <v>25323</v>
      </c>
      <c r="D10418" s="6" t="str">
        <f t="shared" si="162"/>
        <v>m3</v>
      </c>
    </row>
    <row r="10419" spans="1:4" x14ac:dyDescent="0.2">
      <c r="A10419" s="6" t="s">
        <v>3049</v>
      </c>
      <c r="B10419" s="6" t="s">
        <v>30303</v>
      </c>
      <c r="C10419" s="6" t="s">
        <v>25323</v>
      </c>
      <c r="D10419" s="6" t="str">
        <f t="shared" si="162"/>
        <v>m3</v>
      </c>
    </row>
    <row r="10420" spans="1:4" x14ac:dyDescent="0.2">
      <c r="A10420" s="6" t="s">
        <v>16616</v>
      </c>
      <c r="B10420" s="6" t="s">
        <v>30303</v>
      </c>
      <c r="C10420" s="6" t="s">
        <v>25323</v>
      </c>
      <c r="D10420" s="6" t="str">
        <f t="shared" si="162"/>
        <v>m3</v>
      </c>
    </row>
    <row r="10421" spans="1:4" x14ac:dyDescent="0.2">
      <c r="A10421" s="6" t="s">
        <v>3050</v>
      </c>
      <c r="B10421" s="6" t="s">
        <v>30304</v>
      </c>
      <c r="C10421" s="6" t="s">
        <v>25323</v>
      </c>
      <c r="D10421" s="6" t="str">
        <f t="shared" si="162"/>
        <v>m3</v>
      </c>
    </row>
    <row r="10422" spans="1:4" x14ac:dyDescent="0.2">
      <c r="A10422" s="6" t="s">
        <v>16617</v>
      </c>
      <c r="B10422" s="6" t="s">
        <v>30304</v>
      </c>
      <c r="C10422" s="6" t="s">
        <v>25323</v>
      </c>
      <c r="D10422" s="6" t="str">
        <f t="shared" si="162"/>
        <v>m3</v>
      </c>
    </row>
    <row r="10423" spans="1:4" x14ac:dyDescent="0.2">
      <c r="A10423" s="6" t="s">
        <v>3051</v>
      </c>
      <c r="B10423" s="6" t="s">
        <v>30305</v>
      </c>
      <c r="C10423" s="6" t="s">
        <v>25536</v>
      </c>
      <c r="D10423" s="6" t="str">
        <f t="shared" si="162"/>
        <v>m2</v>
      </c>
    </row>
    <row r="10424" spans="1:4" x14ac:dyDescent="0.2">
      <c r="A10424" s="6" t="s">
        <v>16618</v>
      </c>
      <c r="B10424" s="6" t="s">
        <v>30305</v>
      </c>
      <c r="C10424" s="6" t="s">
        <v>25536</v>
      </c>
      <c r="D10424" s="6" t="str">
        <f t="shared" si="162"/>
        <v>m2</v>
      </c>
    </row>
    <row r="10425" spans="1:4" x14ac:dyDescent="0.2">
      <c r="A10425" s="6" t="s">
        <v>3052</v>
      </c>
      <c r="B10425" s="6" t="s">
        <v>30306</v>
      </c>
      <c r="C10425" s="6" t="s">
        <v>25323</v>
      </c>
      <c r="D10425" s="6" t="str">
        <f t="shared" si="162"/>
        <v>m3</v>
      </c>
    </row>
    <row r="10426" spans="1:4" x14ac:dyDescent="0.2">
      <c r="A10426" s="6" t="s">
        <v>16619</v>
      </c>
      <c r="B10426" s="6" t="s">
        <v>30306</v>
      </c>
      <c r="C10426" s="6" t="s">
        <v>25323</v>
      </c>
      <c r="D10426" s="6" t="str">
        <f t="shared" si="162"/>
        <v>m3</v>
      </c>
    </row>
    <row r="10427" spans="1:4" x14ac:dyDescent="0.2">
      <c r="A10427" s="6" t="s">
        <v>3053</v>
      </c>
      <c r="B10427" s="6" t="s">
        <v>30307</v>
      </c>
      <c r="C10427" s="6" t="s">
        <v>25536</v>
      </c>
      <c r="D10427" s="6" t="str">
        <f t="shared" si="162"/>
        <v>m2</v>
      </c>
    </row>
    <row r="10428" spans="1:4" x14ac:dyDescent="0.2">
      <c r="A10428" s="6" t="s">
        <v>16620</v>
      </c>
      <c r="B10428" s="6" t="s">
        <v>30307</v>
      </c>
      <c r="C10428" s="6" t="s">
        <v>25536</v>
      </c>
      <c r="D10428" s="6" t="str">
        <f t="shared" si="162"/>
        <v>m2</v>
      </c>
    </row>
    <row r="10429" spans="1:4" x14ac:dyDescent="0.2">
      <c r="A10429" s="6" t="s">
        <v>3054</v>
      </c>
      <c r="B10429" s="6" t="s">
        <v>30308</v>
      </c>
      <c r="C10429" s="6" t="s">
        <v>25536</v>
      </c>
      <c r="D10429" s="6" t="str">
        <f t="shared" si="162"/>
        <v>m2</v>
      </c>
    </row>
    <row r="10430" spans="1:4" x14ac:dyDescent="0.2">
      <c r="A10430" s="6" t="s">
        <v>16621</v>
      </c>
      <c r="B10430" s="6" t="s">
        <v>30308</v>
      </c>
      <c r="C10430" s="6" t="s">
        <v>25536</v>
      </c>
      <c r="D10430" s="6" t="str">
        <f t="shared" si="162"/>
        <v>m2</v>
      </c>
    </row>
    <row r="10431" spans="1:4" x14ac:dyDescent="0.2">
      <c r="A10431" s="6" t="s">
        <v>3055</v>
      </c>
      <c r="B10431" s="6" t="s">
        <v>30309</v>
      </c>
      <c r="C10431" s="6" t="s">
        <v>25536</v>
      </c>
      <c r="D10431" s="6" t="str">
        <f t="shared" si="162"/>
        <v>m2</v>
      </c>
    </row>
    <row r="10432" spans="1:4" x14ac:dyDescent="0.2">
      <c r="A10432" s="6" t="s">
        <v>16622</v>
      </c>
      <c r="B10432" s="6" t="s">
        <v>30309</v>
      </c>
      <c r="C10432" s="6" t="s">
        <v>25536</v>
      </c>
      <c r="D10432" s="6" t="str">
        <f t="shared" si="162"/>
        <v>m2</v>
      </c>
    </row>
    <row r="10433" spans="1:4" x14ac:dyDescent="0.2">
      <c r="A10433" s="6" t="s">
        <v>3056</v>
      </c>
      <c r="B10433" s="6" t="s">
        <v>30310</v>
      </c>
      <c r="C10433" s="6" t="s">
        <v>25536</v>
      </c>
      <c r="D10433" s="6" t="str">
        <f t="shared" si="162"/>
        <v>m2</v>
      </c>
    </row>
    <row r="10434" spans="1:4" x14ac:dyDescent="0.2">
      <c r="A10434" s="6" t="s">
        <v>16623</v>
      </c>
      <c r="B10434" s="6" t="s">
        <v>30310</v>
      </c>
      <c r="C10434" s="6" t="s">
        <v>25536</v>
      </c>
      <c r="D10434" s="6" t="str">
        <f t="shared" ref="D10434:D10497" si="163">LOWER(C10434)</f>
        <v>m2</v>
      </c>
    </row>
    <row r="10435" spans="1:4" x14ac:dyDescent="0.2">
      <c r="A10435" s="6" t="s">
        <v>3057</v>
      </c>
      <c r="B10435" s="6" t="s">
        <v>30311</v>
      </c>
      <c r="C10435" s="6" t="s">
        <v>25536</v>
      </c>
      <c r="D10435" s="6" t="str">
        <f t="shared" si="163"/>
        <v>m2</v>
      </c>
    </row>
    <row r="10436" spans="1:4" x14ac:dyDescent="0.2">
      <c r="A10436" s="6" t="s">
        <v>16624</v>
      </c>
      <c r="B10436" s="6" t="s">
        <v>30311</v>
      </c>
      <c r="C10436" s="6" t="s">
        <v>25536</v>
      </c>
      <c r="D10436" s="6" t="str">
        <f t="shared" si="163"/>
        <v>m2</v>
      </c>
    </row>
    <row r="10437" spans="1:4" x14ac:dyDescent="0.2">
      <c r="A10437" s="6" t="s">
        <v>3058</v>
      </c>
      <c r="B10437" s="6" t="s">
        <v>30312</v>
      </c>
      <c r="C10437" s="6" t="s">
        <v>25536</v>
      </c>
      <c r="D10437" s="6" t="str">
        <f t="shared" si="163"/>
        <v>m2</v>
      </c>
    </row>
    <row r="10438" spans="1:4" x14ac:dyDescent="0.2">
      <c r="A10438" s="6" t="s">
        <v>16625</v>
      </c>
      <c r="B10438" s="6" t="s">
        <v>30312</v>
      </c>
      <c r="C10438" s="6" t="s">
        <v>25536</v>
      </c>
      <c r="D10438" s="6" t="str">
        <f t="shared" si="163"/>
        <v>m2</v>
      </c>
    </row>
    <row r="10439" spans="1:4" x14ac:dyDescent="0.2">
      <c r="A10439" s="6" t="s">
        <v>3059</v>
      </c>
      <c r="B10439" s="6" t="s">
        <v>30313</v>
      </c>
      <c r="C10439" s="6" t="s">
        <v>25536</v>
      </c>
      <c r="D10439" s="6" t="str">
        <f t="shared" si="163"/>
        <v>m2</v>
      </c>
    </row>
    <row r="10440" spans="1:4" x14ac:dyDescent="0.2">
      <c r="A10440" s="6" t="s">
        <v>16626</v>
      </c>
      <c r="B10440" s="6" t="s">
        <v>30313</v>
      </c>
      <c r="C10440" s="6" t="s">
        <v>25536</v>
      </c>
      <c r="D10440" s="6" t="str">
        <f t="shared" si="163"/>
        <v>m2</v>
      </c>
    </row>
    <row r="10441" spans="1:4" x14ac:dyDescent="0.2">
      <c r="A10441" s="6" t="s">
        <v>3060</v>
      </c>
      <c r="B10441" s="6" t="s">
        <v>30314</v>
      </c>
      <c r="C10441" s="6" t="s">
        <v>25536</v>
      </c>
      <c r="D10441" s="6" t="str">
        <f t="shared" si="163"/>
        <v>m2</v>
      </c>
    </row>
    <row r="10442" spans="1:4" x14ac:dyDescent="0.2">
      <c r="A10442" s="6" t="s">
        <v>16627</v>
      </c>
      <c r="B10442" s="6" t="s">
        <v>30314</v>
      </c>
      <c r="C10442" s="6" t="s">
        <v>25536</v>
      </c>
      <c r="D10442" s="6" t="str">
        <f t="shared" si="163"/>
        <v>m2</v>
      </c>
    </row>
    <row r="10443" spans="1:4" x14ac:dyDescent="0.2">
      <c r="A10443" s="6" t="s">
        <v>3061</v>
      </c>
      <c r="B10443" s="6" t="s">
        <v>30315</v>
      </c>
      <c r="C10443" s="6" t="s">
        <v>25536</v>
      </c>
      <c r="D10443" s="6" t="str">
        <f t="shared" si="163"/>
        <v>m2</v>
      </c>
    </row>
    <row r="10444" spans="1:4" x14ac:dyDescent="0.2">
      <c r="A10444" s="6" t="s">
        <v>16628</v>
      </c>
      <c r="B10444" s="6" t="s">
        <v>30315</v>
      </c>
      <c r="C10444" s="6" t="s">
        <v>25536</v>
      </c>
      <c r="D10444" s="6" t="str">
        <f t="shared" si="163"/>
        <v>m2</v>
      </c>
    </row>
    <row r="10445" spans="1:4" x14ac:dyDescent="0.2">
      <c r="A10445" s="6" t="s">
        <v>3062</v>
      </c>
      <c r="B10445" s="6" t="s">
        <v>30316</v>
      </c>
      <c r="C10445" s="6" t="s">
        <v>25536</v>
      </c>
      <c r="D10445" s="6" t="str">
        <f t="shared" si="163"/>
        <v>m2</v>
      </c>
    </row>
    <row r="10446" spans="1:4" x14ac:dyDescent="0.2">
      <c r="A10446" s="6" t="s">
        <v>16629</v>
      </c>
      <c r="B10446" s="6" t="s">
        <v>30316</v>
      </c>
      <c r="C10446" s="6" t="s">
        <v>25536</v>
      </c>
      <c r="D10446" s="6" t="str">
        <f t="shared" si="163"/>
        <v>m2</v>
      </c>
    </row>
    <row r="10447" spans="1:4" x14ac:dyDescent="0.2">
      <c r="A10447" s="6" t="s">
        <v>3063</v>
      </c>
      <c r="B10447" s="6" t="s">
        <v>30317</v>
      </c>
      <c r="C10447" s="6" t="s">
        <v>25536</v>
      </c>
      <c r="D10447" s="6" t="str">
        <f t="shared" si="163"/>
        <v>m2</v>
      </c>
    </row>
    <row r="10448" spans="1:4" x14ac:dyDescent="0.2">
      <c r="A10448" s="6" t="s">
        <v>16630</v>
      </c>
      <c r="B10448" s="6" t="s">
        <v>30317</v>
      </c>
      <c r="C10448" s="6" t="s">
        <v>25536</v>
      </c>
      <c r="D10448" s="6" t="str">
        <f t="shared" si="163"/>
        <v>m2</v>
      </c>
    </row>
    <row r="10449" spans="1:4" x14ac:dyDescent="0.2">
      <c r="A10449" s="6" t="s">
        <v>3064</v>
      </c>
      <c r="B10449" s="6" t="s">
        <v>30318</v>
      </c>
      <c r="C10449" s="6" t="s">
        <v>21</v>
      </c>
      <c r="D10449" s="6" t="str">
        <f t="shared" si="163"/>
        <v>m</v>
      </c>
    </row>
    <row r="10450" spans="1:4" x14ac:dyDescent="0.2">
      <c r="A10450" s="6" t="s">
        <v>16631</v>
      </c>
      <c r="B10450" s="6" t="s">
        <v>30318</v>
      </c>
      <c r="C10450" s="6" t="s">
        <v>21</v>
      </c>
      <c r="D10450" s="6" t="str">
        <f t="shared" si="163"/>
        <v>m</v>
      </c>
    </row>
    <row r="10451" spans="1:4" x14ac:dyDescent="0.2">
      <c r="A10451" s="6" t="s">
        <v>8526</v>
      </c>
      <c r="B10451" s="6" t="s">
        <v>30319</v>
      </c>
      <c r="C10451" s="6" t="s">
        <v>21</v>
      </c>
      <c r="D10451" s="6" t="str">
        <f t="shared" si="163"/>
        <v>m</v>
      </c>
    </row>
    <row r="10452" spans="1:4" x14ac:dyDescent="0.2">
      <c r="A10452" s="6" t="s">
        <v>16632</v>
      </c>
      <c r="B10452" s="6" t="s">
        <v>30319</v>
      </c>
      <c r="C10452" s="6" t="s">
        <v>21</v>
      </c>
      <c r="D10452" s="6" t="str">
        <f t="shared" si="163"/>
        <v>m</v>
      </c>
    </row>
    <row r="10453" spans="1:4" x14ac:dyDescent="0.2">
      <c r="A10453" s="6" t="s">
        <v>8527</v>
      </c>
      <c r="B10453" s="6" t="s">
        <v>30320</v>
      </c>
      <c r="C10453" s="6" t="s">
        <v>25536</v>
      </c>
      <c r="D10453" s="6" t="str">
        <f t="shared" si="163"/>
        <v>m2</v>
      </c>
    </row>
    <row r="10454" spans="1:4" x14ac:dyDescent="0.2">
      <c r="A10454" s="6" t="s">
        <v>16633</v>
      </c>
      <c r="B10454" s="6" t="s">
        <v>30320</v>
      </c>
      <c r="C10454" s="6" t="s">
        <v>25536</v>
      </c>
      <c r="D10454" s="6" t="str">
        <f t="shared" si="163"/>
        <v>m2</v>
      </c>
    </row>
    <row r="10455" spans="1:4" x14ac:dyDescent="0.2">
      <c r="A10455" s="6" t="s">
        <v>3065</v>
      </c>
      <c r="B10455" s="6" t="s">
        <v>30321</v>
      </c>
      <c r="C10455" s="6" t="s">
        <v>25536</v>
      </c>
      <c r="D10455" s="6" t="str">
        <f t="shared" si="163"/>
        <v>m2</v>
      </c>
    </row>
    <row r="10456" spans="1:4" x14ac:dyDescent="0.2">
      <c r="A10456" s="6" t="s">
        <v>16634</v>
      </c>
      <c r="B10456" s="6" t="s">
        <v>30321</v>
      </c>
      <c r="C10456" s="6" t="s">
        <v>25536</v>
      </c>
      <c r="D10456" s="6" t="str">
        <f t="shared" si="163"/>
        <v>m2</v>
      </c>
    </row>
    <row r="10457" spans="1:4" x14ac:dyDescent="0.2">
      <c r="A10457" s="6" t="s">
        <v>3066</v>
      </c>
      <c r="B10457" s="6" t="s">
        <v>30322</v>
      </c>
      <c r="C10457" s="6" t="s">
        <v>25536</v>
      </c>
      <c r="D10457" s="6" t="str">
        <f t="shared" si="163"/>
        <v>m2</v>
      </c>
    </row>
    <row r="10458" spans="1:4" x14ac:dyDescent="0.2">
      <c r="A10458" s="6" t="s">
        <v>16635</v>
      </c>
      <c r="B10458" s="6" t="s">
        <v>30322</v>
      </c>
      <c r="C10458" s="6" t="s">
        <v>25536</v>
      </c>
      <c r="D10458" s="6" t="str">
        <f t="shared" si="163"/>
        <v>m2</v>
      </c>
    </row>
    <row r="10459" spans="1:4" x14ac:dyDescent="0.2">
      <c r="A10459" s="6" t="s">
        <v>3067</v>
      </c>
      <c r="B10459" s="6" t="s">
        <v>30323</v>
      </c>
      <c r="C10459" s="6" t="s">
        <v>25536</v>
      </c>
      <c r="D10459" s="6" t="str">
        <f t="shared" si="163"/>
        <v>m2</v>
      </c>
    </row>
    <row r="10460" spans="1:4" x14ac:dyDescent="0.2">
      <c r="A10460" s="6" t="s">
        <v>16636</v>
      </c>
      <c r="B10460" s="6" t="s">
        <v>30323</v>
      </c>
      <c r="C10460" s="6" t="s">
        <v>25536</v>
      </c>
      <c r="D10460" s="6" t="str">
        <f t="shared" si="163"/>
        <v>m2</v>
      </c>
    </row>
    <row r="10461" spans="1:4" x14ac:dyDescent="0.2">
      <c r="A10461" s="6" t="s">
        <v>3068</v>
      </c>
      <c r="B10461" s="6" t="s">
        <v>30324</v>
      </c>
      <c r="C10461" s="6" t="s">
        <v>25536</v>
      </c>
      <c r="D10461" s="6" t="str">
        <f t="shared" si="163"/>
        <v>m2</v>
      </c>
    </row>
    <row r="10462" spans="1:4" x14ac:dyDescent="0.2">
      <c r="A10462" s="6" t="s">
        <v>16637</v>
      </c>
      <c r="B10462" s="6" t="s">
        <v>30324</v>
      </c>
      <c r="C10462" s="6" t="s">
        <v>25536</v>
      </c>
      <c r="D10462" s="6" t="str">
        <f t="shared" si="163"/>
        <v>m2</v>
      </c>
    </row>
    <row r="10463" spans="1:4" x14ac:dyDescent="0.2">
      <c r="A10463" s="6" t="s">
        <v>3069</v>
      </c>
      <c r="B10463" s="6" t="s">
        <v>30325</v>
      </c>
      <c r="C10463" s="6" t="s">
        <v>25536</v>
      </c>
      <c r="D10463" s="6" t="str">
        <f t="shared" si="163"/>
        <v>m2</v>
      </c>
    </row>
    <row r="10464" spans="1:4" x14ac:dyDescent="0.2">
      <c r="A10464" s="6" t="s">
        <v>16638</v>
      </c>
      <c r="B10464" s="6" t="s">
        <v>30325</v>
      </c>
      <c r="C10464" s="6" t="s">
        <v>25536</v>
      </c>
      <c r="D10464" s="6" t="str">
        <f t="shared" si="163"/>
        <v>m2</v>
      </c>
    </row>
    <row r="10465" spans="1:4" x14ac:dyDescent="0.2">
      <c r="A10465" s="6" t="s">
        <v>3070</v>
      </c>
      <c r="B10465" s="6" t="s">
        <v>30326</v>
      </c>
      <c r="C10465" s="6" t="s">
        <v>25536</v>
      </c>
      <c r="D10465" s="6" t="str">
        <f t="shared" si="163"/>
        <v>m2</v>
      </c>
    </row>
    <row r="10466" spans="1:4" x14ac:dyDescent="0.2">
      <c r="A10466" s="6" t="s">
        <v>16639</v>
      </c>
      <c r="B10466" s="6" t="s">
        <v>30326</v>
      </c>
      <c r="C10466" s="6" t="s">
        <v>25536</v>
      </c>
      <c r="D10466" s="6" t="str">
        <f t="shared" si="163"/>
        <v>m2</v>
      </c>
    </row>
    <row r="10467" spans="1:4" x14ac:dyDescent="0.2">
      <c r="A10467" s="6" t="s">
        <v>3071</v>
      </c>
      <c r="B10467" s="6" t="s">
        <v>30327</v>
      </c>
      <c r="C10467" s="6" t="s">
        <v>25536</v>
      </c>
      <c r="D10467" s="6" t="str">
        <f t="shared" si="163"/>
        <v>m2</v>
      </c>
    </row>
    <row r="10468" spans="1:4" x14ac:dyDescent="0.2">
      <c r="A10468" s="6" t="s">
        <v>16640</v>
      </c>
      <c r="B10468" s="6" t="s">
        <v>30327</v>
      </c>
      <c r="C10468" s="6" t="s">
        <v>25536</v>
      </c>
      <c r="D10468" s="6" t="str">
        <f t="shared" si="163"/>
        <v>m2</v>
      </c>
    </row>
    <row r="10469" spans="1:4" x14ac:dyDescent="0.2">
      <c r="A10469" s="6" t="s">
        <v>3072</v>
      </c>
      <c r="B10469" s="6" t="s">
        <v>30328</v>
      </c>
      <c r="C10469" s="6" t="s">
        <v>21</v>
      </c>
      <c r="D10469" s="6" t="str">
        <f t="shared" si="163"/>
        <v>m</v>
      </c>
    </row>
    <row r="10470" spans="1:4" x14ac:dyDescent="0.2">
      <c r="A10470" s="6" t="s">
        <v>16641</v>
      </c>
      <c r="B10470" s="6" t="s">
        <v>30328</v>
      </c>
      <c r="C10470" s="6" t="s">
        <v>21</v>
      </c>
      <c r="D10470" s="6" t="str">
        <f t="shared" si="163"/>
        <v>m</v>
      </c>
    </row>
    <row r="10471" spans="1:4" x14ac:dyDescent="0.2">
      <c r="A10471" s="6" t="s">
        <v>3073</v>
      </c>
      <c r="B10471" s="6" t="s">
        <v>30329</v>
      </c>
      <c r="C10471" s="6" t="s">
        <v>25536</v>
      </c>
      <c r="D10471" s="6" t="str">
        <f t="shared" si="163"/>
        <v>m2</v>
      </c>
    </row>
    <row r="10472" spans="1:4" x14ac:dyDescent="0.2">
      <c r="A10472" s="6" t="s">
        <v>16642</v>
      </c>
      <c r="B10472" s="6" t="s">
        <v>30329</v>
      </c>
      <c r="C10472" s="6" t="s">
        <v>25536</v>
      </c>
      <c r="D10472" s="6" t="str">
        <f t="shared" si="163"/>
        <v>m2</v>
      </c>
    </row>
    <row r="10473" spans="1:4" x14ac:dyDescent="0.2">
      <c r="A10473" s="6" t="s">
        <v>3074</v>
      </c>
      <c r="B10473" s="6" t="s">
        <v>30330</v>
      </c>
      <c r="C10473" s="6" t="s">
        <v>25536</v>
      </c>
      <c r="D10473" s="6" t="str">
        <f t="shared" si="163"/>
        <v>m2</v>
      </c>
    </row>
    <row r="10474" spans="1:4" x14ac:dyDescent="0.2">
      <c r="A10474" s="6" t="s">
        <v>16643</v>
      </c>
      <c r="B10474" s="6" t="s">
        <v>30330</v>
      </c>
      <c r="C10474" s="6" t="s">
        <v>25536</v>
      </c>
      <c r="D10474" s="6" t="str">
        <f t="shared" si="163"/>
        <v>m2</v>
      </c>
    </row>
    <row r="10475" spans="1:4" x14ac:dyDescent="0.2">
      <c r="A10475" s="6" t="s">
        <v>8528</v>
      </c>
      <c r="B10475" s="6" t="s">
        <v>30331</v>
      </c>
      <c r="C10475" s="6" t="s">
        <v>26085</v>
      </c>
      <c r="D10475" s="6" t="str">
        <f t="shared" si="163"/>
        <v>m2xmes</v>
      </c>
    </row>
    <row r="10476" spans="1:4" x14ac:dyDescent="0.2">
      <c r="A10476" s="6" t="s">
        <v>16644</v>
      </c>
      <c r="B10476" s="6" t="s">
        <v>30331</v>
      </c>
      <c r="C10476" s="6" t="s">
        <v>26085</v>
      </c>
      <c r="D10476" s="6" t="str">
        <f t="shared" si="163"/>
        <v>m2xmes</v>
      </c>
    </row>
    <row r="10477" spans="1:4" x14ac:dyDescent="0.2">
      <c r="A10477" s="6" t="s">
        <v>8529</v>
      </c>
      <c r="B10477" s="6" t="s">
        <v>30332</v>
      </c>
      <c r="C10477" s="6" t="s">
        <v>26048</v>
      </c>
      <c r="D10477" s="6" t="str">
        <f t="shared" si="163"/>
        <v>unxmes</v>
      </c>
    </row>
    <row r="10478" spans="1:4" x14ac:dyDescent="0.2">
      <c r="A10478" s="6" t="s">
        <v>16645</v>
      </c>
      <c r="B10478" s="6" t="s">
        <v>30332</v>
      </c>
      <c r="C10478" s="6" t="s">
        <v>26048</v>
      </c>
      <c r="D10478" s="6" t="str">
        <f t="shared" si="163"/>
        <v>unxmes</v>
      </c>
    </row>
    <row r="10479" spans="1:4" x14ac:dyDescent="0.2">
      <c r="A10479" s="6" t="s">
        <v>8530</v>
      </c>
      <c r="B10479" s="6" t="s">
        <v>30333</v>
      </c>
      <c r="C10479" s="6" t="s">
        <v>26048</v>
      </c>
      <c r="D10479" s="6" t="str">
        <f t="shared" si="163"/>
        <v>unxmes</v>
      </c>
    </row>
    <row r="10480" spans="1:4" x14ac:dyDescent="0.2">
      <c r="A10480" s="6" t="s">
        <v>16646</v>
      </c>
      <c r="B10480" s="6" t="s">
        <v>30333</v>
      </c>
      <c r="C10480" s="6" t="s">
        <v>26048</v>
      </c>
      <c r="D10480" s="6" t="str">
        <f t="shared" si="163"/>
        <v>unxmes</v>
      </c>
    </row>
    <row r="10481" spans="1:4" x14ac:dyDescent="0.2">
      <c r="A10481" s="6" t="s">
        <v>8531</v>
      </c>
      <c r="B10481" s="6" t="s">
        <v>30334</v>
      </c>
      <c r="C10481" s="6" t="s">
        <v>26048</v>
      </c>
      <c r="D10481" s="6" t="str">
        <f t="shared" si="163"/>
        <v>unxmes</v>
      </c>
    </row>
    <row r="10482" spans="1:4" x14ac:dyDescent="0.2">
      <c r="A10482" s="6" t="s">
        <v>16647</v>
      </c>
      <c r="B10482" s="6" t="s">
        <v>30334</v>
      </c>
      <c r="C10482" s="6" t="s">
        <v>26048</v>
      </c>
      <c r="D10482" s="6" t="str">
        <f t="shared" si="163"/>
        <v>unxmes</v>
      </c>
    </row>
    <row r="10483" spans="1:4" x14ac:dyDescent="0.2">
      <c r="A10483" s="6" t="s">
        <v>8532</v>
      </c>
      <c r="B10483" s="6" t="s">
        <v>30335</v>
      </c>
      <c r="C10483" s="6" t="s">
        <v>26048</v>
      </c>
      <c r="D10483" s="6" t="str">
        <f t="shared" si="163"/>
        <v>unxmes</v>
      </c>
    </row>
    <row r="10484" spans="1:4" x14ac:dyDescent="0.2">
      <c r="A10484" s="6" t="s">
        <v>16648</v>
      </c>
      <c r="B10484" s="6" t="s">
        <v>30335</v>
      </c>
      <c r="C10484" s="6" t="s">
        <v>26048</v>
      </c>
      <c r="D10484" s="6" t="str">
        <f t="shared" si="163"/>
        <v>unxmes</v>
      </c>
    </row>
    <row r="10485" spans="1:4" x14ac:dyDescent="0.2">
      <c r="A10485" s="6" t="s">
        <v>8533</v>
      </c>
      <c r="B10485" s="6" t="s">
        <v>30336</v>
      </c>
      <c r="C10485" s="6" t="s">
        <v>26048</v>
      </c>
      <c r="D10485" s="6" t="str">
        <f t="shared" si="163"/>
        <v>unxmes</v>
      </c>
    </row>
    <row r="10486" spans="1:4" x14ac:dyDescent="0.2">
      <c r="A10486" s="6" t="s">
        <v>16649</v>
      </c>
      <c r="B10486" s="6" t="s">
        <v>30336</v>
      </c>
      <c r="C10486" s="6" t="s">
        <v>26048</v>
      </c>
      <c r="D10486" s="6" t="str">
        <f t="shared" si="163"/>
        <v>unxmes</v>
      </c>
    </row>
    <row r="10487" spans="1:4" x14ac:dyDescent="0.2">
      <c r="A10487" s="6" t="s">
        <v>8534</v>
      </c>
      <c r="B10487" s="6" t="s">
        <v>30337</v>
      </c>
      <c r="C10487" s="6" t="s">
        <v>26048</v>
      </c>
      <c r="D10487" s="6" t="str">
        <f t="shared" si="163"/>
        <v>unxmes</v>
      </c>
    </row>
    <row r="10488" spans="1:4" x14ac:dyDescent="0.2">
      <c r="A10488" s="6" t="s">
        <v>16650</v>
      </c>
      <c r="B10488" s="6" t="s">
        <v>30337</v>
      </c>
      <c r="C10488" s="6" t="s">
        <v>26048</v>
      </c>
      <c r="D10488" s="6" t="str">
        <f t="shared" si="163"/>
        <v>unxmes</v>
      </c>
    </row>
    <row r="10489" spans="1:4" x14ac:dyDescent="0.2">
      <c r="A10489" s="6" t="s">
        <v>8535</v>
      </c>
      <c r="B10489" s="6" t="s">
        <v>30338</v>
      </c>
      <c r="C10489" s="6" t="s">
        <v>25536</v>
      </c>
      <c r="D10489" s="6" t="str">
        <f t="shared" si="163"/>
        <v>m2</v>
      </c>
    </row>
    <row r="10490" spans="1:4" x14ac:dyDescent="0.2">
      <c r="A10490" s="6" t="s">
        <v>16651</v>
      </c>
      <c r="B10490" s="6" t="s">
        <v>30338</v>
      </c>
      <c r="C10490" s="6" t="s">
        <v>25536</v>
      </c>
      <c r="D10490" s="6" t="str">
        <f t="shared" si="163"/>
        <v>m2</v>
      </c>
    </row>
    <row r="10491" spans="1:4" x14ac:dyDescent="0.2">
      <c r="A10491" s="6" t="s">
        <v>8536</v>
      </c>
      <c r="B10491" s="6" t="s">
        <v>30339</v>
      </c>
      <c r="C10491" s="6" t="s">
        <v>12</v>
      </c>
      <c r="D10491" s="6" t="str">
        <f t="shared" si="163"/>
        <v>un</v>
      </c>
    </row>
    <row r="10492" spans="1:4" x14ac:dyDescent="0.2">
      <c r="A10492" s="6" t="s">
        <v>16652</v>
      </c>
      <c r="B10492" s="6" t="s">
        <v>30339</v>
      </c>
      <c r="C10492" s="6" t="s">
        <v>12</v>
      </c>
      <c r="D10492" s="6" t="str">
        <f t="shared" si="163"/>
        <v>un</v>
      </c>
    </row>
    <row r="10493" spans="1:4" x14ac:dyDescent="0.2">
      <c r="A10493" s="6" t="s">
        <v>8537</v>
      </c>
      <c r="B10493" s="6" t="s">
        <v>30340</v>
      </c>
      <c r="C10493" s="6" t="s">
        <v>12</v>
      </c>
      <c r="D10493" s="6" t="str">
        <f t="shared" si="163"/>
        <v>un</v>
      </c>
    </row>
    <row r="10494" spans="1:4" x14ac:dyDescent="0.2">
      <c r="A10494" s="6" t="s">
        <v>16653</v>
      </c>
      <c r="B10494" s="6" t="s">
        <v>30340</v>
      </c>
      <c r="C10494" s="6" t="s">
        <v>12</v>
      </c>
      <c r="D10494" s="6" t="str">
        <f t="shared" si="163"/>
        <v>un</v>
      </c>
    </row>
    <row r="10495" spans="1:4" x14ac:dyDescent="0.2">
      <c r="A10495" s="6" t="s">
        <v>3075</v>
      </c>
      <c r="B10495" s="6" t="s">
        <v>30341</v>
      </c>
      <c r="C10495" s="6" t="s">
        <v>891</v>
      </c>
      <c r="D10495" s="6" t="str">
        <f t="shared" si="163"/>
        <v>kg</v>
      </c>
    </row>
    <row r="10496" spans="1:4" x14ac:dyDescent="0.2">
      <c r="A10496" s="6" t="s">
        <v>16654</v>
      </c>
      <c r="B10496" s="6" t="s">
        <v>30341</v>
      </c>
      <c r="C10496" s="6" t="s">
        <v>891</v>
      </c>
      <c r="D10496" s="6" t="str">
        <f t="shared" si="163"/>
        <v>kg</v>
      </c>
    </row>
    <row r="10497" spans="1:4" x14ac:dyDescent="0.2">
      <c r="A10497" s="6" t="s">
        <v>3076</v>
      </c>
      <c r="B10497" s="6" t="s">
        <v>30342</v>
      </c>
      <c r="C10497" s="6" t="s">
        <v>891</v>
      </c>
      <c r="D10497" s="6" t="str">
        <f t="shared" si="163"/>
        <v>kg</v>
      </c>
    </row>
    <row r="10498" spans="1:4" x14ac:dyDescent="0.2">
      <c r="A10498" s="6" t="s">
        <v>16655</v>
      </c>
      <c r="B10498" s="6" t="s">
        <v>30342</v>
      </c>
      <c r="C10498" s="6" t="s">
        <v>891</v>
      </c>
      <c r="D10498" s="6" t="str">
        <f t="shared" ref="D10498:D10561" si="164">LOWER(C10498)</f>
        <v>kg</v>
      </c>
    </row>
    <row r="10499" spans="1:4" x14ac:dyDescent="0.2">
      <c r="A10499" s="6" t="s">
        <v>3077</v>
      </c>
      <c r="B10499" s="6" t="s">
        <v>30343</v>
      </c>
      <c r="C10499" s="6" t="s">
        <v>891</v>
      </c>
      <c r="D10499" s="6" t="str">
        <f t="shared" si="164"/>
        <v>kg</v>
      </c>
    </row>
    <row r="10500" spans="1:4" x14ac:dyDescent="0.2">
      <c r="A10500" s="6" t="s">
        <v>16656</v>
      </c>
      <c r="B10500" s="6" t="s">
        <v>30343</v>
      </c>
      <c r="C10500" s="6" t="s">
        <v>891</v>
      </c>
      <c r="D10500" s="6" t="str">
        <f t="shared" si="164"/>
        <v>kg</v>
      </c>
    </row>
    <row r="10501" spans="1:4" x14ac:dyDescent="0.2">
      <c r="A10501" s="6" t="s">
        <v>3078</v>
      </c>
      <c r="B10501" s="6" t="s">
        <v>30344</v>
      </c>
      <c r="C10501" s="6" t="s">
        <v>891</v>
      </c>
      <c r="D10501" s="6" t="str">
        <f t="shared" si="164"/>
        <v>kg</v>
      </c>
    </row>
    <row r="10502" spans="1:4" x14ac:dyDescent="0.2">
      <c r="A10502" s="6" t="s">
        <v>16657</v>
      </c>
      <c r="B10502" s="6" t="s">
        <v>30344</v>
      </c>
      <c r="C10502" s="6" t="s">
        <v>891</v>
      </c>
      <c r="D10502" s="6" t="str">
        <f t="shared" si="164"/>
        <v>kg</v>
      </c>
    </row>
    <row r="10503" spans="1:4" x14ac:dyDescent="0.2">
      <c r="A10503" s="6" t="s">
        <v>8538</v>
      </c>
      <c r="B10503" s="6" t="s">
        <v>30345</v>
      </c>
      <c r="C10503" s="6" t="s">
        <v>891</v>
      </c>
      <c r="D10503" s="6" t="str">
        <f t="shared" si="164"/>
        <v>kg</v>
      </c>
    </row>
    <row r="10504" spans="1:4" x14ac:dyDescent="0.2">
      <c r="A10504" s="6" t="s">
        <v>16658</v>
      </c>
      <c r="B10504" s="6" t="s">
        <v>30345</v>
      </c>
      <c r="C10504" s="6" t="s">
        <v>891</v>
      </c>
      <c r="D10504" s="6" t="str">
        <f t="shared" si="164"/>
        <v>kg</v>
      </c>
    </row>
    <row r="10505" spans="1:4" x14ac:dyDescent="0.2">
      <c r="A10505" s="6" t="s">
        <v>3079</v>
      </c>
      <c r="B10505" s="6" t="s">
        <v>30346</v>
      </c>
      <c r="C10505" s="6" t="s">
        <v>891</v>
      </c>
      <c r="D10505" s="6" t="str">
        <f t="shared" si="164"/>
        <v>kg</v>
      </c>
    </row>
    <row r="10506" spans="1:4" x14ac:dyDescent="0.2">
      <c r="A10506" s="6" t="s">
        <v>16659</v>
      </c>
      <c r="B10506" s="6" t="s">
        <v>30346</v>
      </c>
      <c r="C10506" s="6" t="s">
        <v>891</v>
      </c>
      <c r="D10506" s="6" t="str">
        <f t="shared" si="164"/>
        <v>kg</v>
      </c>
    </row>
    <row r="10507" spans="1:4" x14ac:dyDescent="0.2">
      <c r="A10507" s="6" t="s">
        <v>3080</v>
      </c>
      <c r="B10507" s="6" t="s">
        <v>30347</v>
      </c>
      <c r="C10507" s="6" t="s">
        <v>891</v>
      </c>
      <c r="D10507" s="6" t="str">
        <f t="shared" si="164"/>
        <v>kg</v>
      </c>
    </row>
    <row r="10508" spans="1:4" x14ac:dyDescent="0.2">
      <c r="A10508" s="6" t="s">
        <v>16660</v>
      </c>
      <c r="B10508" s="6" t="s">
        <v>30347</v>
      </c>
      <c r="C10508" s="6" t="s">
        <v>891</v>
      </c>
      <c r="D10508" s="6" t="str">
        <f t="shared" si="164"/>
        <v>kg</v>
      </c>
    </row>
    <row r="10509" spans="1:4" x14ac:dyDescent="0.2">
      <c r="A10509" s="6" t="s">
        <v>3081</v>
      </c>
      <c r="B10509" s="6" t="s">
        <v>30348</v>
      </c>
      <c r="C10509" s="6" t="s">
        <v>891</v>
      </c>
      <c r="D10509" s="6" t="str">
        <f t="shared" si="164"/>
        <v>kg</v>
      </c>
    </row>
    <row r="10510" spans="1:4" x14ac:dyDescent="0.2">
      <c r="A10510" s="6" t="s">
        <v>16661</v>
      </c>
      <c r="B10510" s="6" t="s">
        <v>30348</v>
      </c>
      <c r="C10510" s="6" t="s">
        <v>891</v>
      </c>
      <c r="D10510" s="6" t="str">
        <f t="shared" si="164"/>
        <v>kg</v>
      </c>
    </row>
    <row r="10511" spans="1:4" x14ac:dyDescent="0.2">
      <c r="A10511" s="6" t="s">
        <v>30349</v>
      </c>
      <c r="B10511" s="6" t="s">
        <v>30350</v>
      </c>
      <c r="C10511" s="6" t="s">
        <v>891</v>
      </c>
      <c r="D10511" s="6" t="str">
        <f t="shared" si="164"/>
        <v>kg</v>
      </c>
    </row>
    <row r="10512" spans="1:4" x14ac:dyDescent="0.2">
      <c r="A10512" s="6" t="s">
        <v>30351</v>
      </c>
      <c r="B10512" s="6" t="s">
        <v>30350</v>
      </c>
      <c r="C10512" s="6" t="s">
        <v>891</v>
      </c>
      <c r="D10512" s="6" t="str">
        <f t="shared" si="164"/>
        <v>kg</v>
      </c>
    </row>
    <row r="10513" spans="1:4" x14ac:dyDescent="0.2">
      <c r="A10513" s="6" t="s">
        <v>30352</v>
      </c>
      <c r="B10513" s="6" t="s">
        <v>30353</v>
      </c>
      <c r="C10513" s="6" t="s">
        <v>891</v>
      </c>
      <c r="D10513" s="6" t="str">
        <f t="shared" si="164"/>
        <v>kg</v>
      </c>
    </row>
    <row r="10514" spans="1:4" x14ac:dyDescent="0.2">
      <c r="A10514" s="6" t="s">
        <v>30354</v>
      </c>
      <c r="B10514" s="6" t="s">
        <v>30353</v>
      </c>
      <c r="C10514" s="6" t="s">
        <v>891</v>
      </c>
      <c r="D10514" s="6" t="str">
        <f t="shared" si="164"/>
        <v>kg</v>
      </c>
    </row>
    <row r="10515" spans="1:4" x14ac:dyDescent="0.2">
      <c r="A10515" s="6" t="s">
        <v>30355</v>
      </c>
      <c r="B10515" s="6" t="s">
        <v>30356</v>
      </c>
      <c r="C10515" s="6" t="s">
        <v>891</v>
      </c>
      <c r="D10515" s="6" t="str">
        <f t="shared" si="164"/>
        <v>kg</v>
      </c>
    </row>
    <row r="10516" spans="1:4" x14ac:dyDescent="0.2">
      <c r="A10516" s="6" t="s">
        <v>30357</v>
      </c>
      <c r="B10516" s="6" t="s">
        <v>30356</v>
      </c>
      <c r="C10516" s="6" t="s">
        <v>891</v>
      </c>
      <c r="D10516" s="6" t="str">
        <f t="shared" si="164"/>
        <v>kg</v>
      </c>
    </row>
    <row r="10517" spans="1:4" x14ac:dyDescent="0.2">
      <c r="A10517" s="6" t="s">
        <v>30358</v>
      </c>
      <c r="B10517" s="6" t="s">
        <v>30359</v>
      </c>
      <c r="C10517" s="6" t="s">
        <v>891</v>
      </c>
      <c r="D10517" s="6" t="str">
        <f t="shared" si="164"/>
        <v>kg</v>
      </c>
    </row>
    <row r="10518" spans="1:4" x14ac:dyDescent="0.2">
      <c r="A10518" s="6" t="s">
        <v>30360</v>
      </c>
      <c r="B10518" s="6" t="s">
        <v>30359</v>
      </c>
      <c r="C10518" s="6" t="s">
        <v>891</v>
      </c>
      <c r="D10518" s="6" t="str">
        <f t="shared" si="164"/>
        <v>kg</v>
      </c>
    </row>
    <row r="10519" spans="1:4" x14ac:dyDescent="0.2">
      <c r="A10519" s="6" t="s">
        <v>30361</v>
      </c>
      <c r="B10519" s="6" t="s">
        <v>30362</v>
      </c>
      <c r="C10519" s="6" t="s">
        <v>891</v>
      </c>
      <c r="D10519" s="6" t="str">
        <f t="shared" si="164"/>
        <v>kg</v>
      </c>
    </row>
    <row r="10520" spans="1:4" x14ac:dyDescent="0.2">
      <c r="A10520" s="6" t="s">
        <v>30363</v>
      </c>
      <c r="B10520" s="6" t="s">
        <v>30362</v>
      </c>
      <c r="C10520" s="6" t="s">
        <v>891</v>
      </c>
      <c r="D10520" s="6" t="str">
        <f t="shared" si="164"/>
        <v>kg</v>
      </c>
    </row>
    <row r="10521" spans="1:4" x14ac:dyDescent="0.2">
      <c r="A10521" s="6" t="s">
        <v>30364</v>
      </c>
      <c r="B10521" s="6" t="s">
        <v>30365</v>
      </c>
      <c r="C10521" s="6" t="s">
        <v>891</v>
      </c>
      <c r="D10521" s="6" t="str">
        <f t="shared" si="164"/>
        <v>kg</v>
      </c>
    </row>
    <row r="10522" spans="1:4" x14ac:dyDescent="0.2">
      <c r="A10522" s="6" t="s">
        <v>30366</v>
      </c>
      <c r="B10522" s="6" t="s">
        <v>30365</v>
      </c>
      <c r="C10522" s="6" t="s">
        <v>891</v>
      </c>
      <c r="D10522" s="6" t="str">
        <f t="shared" si="164"/>
        <v>kg</v>
      </c>
    </row>
    <row r="10523" spans="1:4" x14ac:dyDescent="0.2">
      <c r="A10523" s="6" t="s">
        <v>30367</v>
      </c>
      <c r="B10523" s="6" t="s">
        <v>30368</v>
      </c>
      <c r="C10523" s="6" t="s">
        <v>891</v>
      </c>
      <c r="D10523" s="6" t="str">
        <f t="shared" si="164"/>
        <v>kg</v>
      </c>
    </row>
    <row r="10524" spans="1:4" x14ac:dyDescent="0.2">
      <c r="A10524" s="6" t="s">
        <v>30369</v>
      </c>
      <c r="B10524" s="6" t="s">
        <v>30368</v>
      </c>
      <c r="C10524" s="6" t="s">
        <v>891</v>
      </c>
      <c r="D10524" s="6" t="str">
        <f t="shared" si="164"/>
        <v>kg</v>
      </c>
    </row>
    <row r="10525" spans="1:4" x14ac:dyDescent="0.2">
      <c r="A10525" s="6" t="s">
        <v>30370</v>
      </c>
      <c r="B10525" s="6" t="s">
        <v>30371</v>
      </c>
      <c r="C10525" s="6" t="s">
        <v>891</v>
      </c>
      <c r="D10525" s="6" t="str">
        <f t="shared" si="164"/>
        <v>kg</v>
      </c>
    </row>
    <row r="10526" spans="1:4" x14ac:dyDescent="0.2">
      <c r="A10526" s="6" t="s">
        <v>30372</v>
      </c>
      <c r="B10526" s="6" t="s">
        <v>30371</v>
      </c>
      <c r="C10526" s="6" t="s">
        <v>891</v>
      </c>
      <c r="D10526" s="6" t="str">
        <f t="shared" si="164"/>
        <v>kg</v>
      </c>
    </row>
    <row r="10527" spans="1:4" x14ac:dyDescent="0.2">
      <c r="A10527" s="6" t="s">
        <v>30373</v>
      </c>
      <c r="B10527" s="6" t="s">
        <v>30374</v>
      </c>
      <c r="C10527" s="6" t="s">
        <v>891</v>
      </c>
      <c r="D10527" s="6" t="str">
        <f t="shared" si="164"/>
        <v>kg</v>
      </c>
    </row>
    <row r="10528" spans="1:4" x14ac:dyDescent="0.2">
      <c r="A10528" s="6" t="s">
        <v>30375</v>
      </c>
      <c r="B10528" s="6" t="s">
        <v>30374</v>
      </c>
      <c r="C10528" s="6" t="s">
        <v>891</v>
      </c>
      <c r="D10528" s="6" t="str">
        <f t="shared" si="164"/>
        <v>kg</v>
      </c>
    </row>
    <row r="10529" spans="1:4" x14ac:dyDescent="0.2">
      <c r="A10529" s="6" t="s">
        <v>30376</v>
      </c>
      <c r="B10529" s="6" t="s">
        <v>30377</v>
      </c>
      <c r="C10529" s="6" t="s">
        <v>891</v>
      </c>
      <c r="D10529" s="6" t="str">
        <f t="shared" si="164"/>
        <v>kg</v>
      </c>
    </row>
    <row r="10530" spans="1:4" x14ac:dyDescent="0.2">
      <c r="A10530" s="6" t="s">
        <v>30378</v>
      </c>
      <c r="B10530" s="6" t="s">
        <v>30377</v>
      </c>
      <c r="C10530" s="6" t="s">
        <v>891</v>
      </c>
      <c r="D10530" s="6" t="str">
        <f t="shared" si="164"/>
        <v>kg</v>
      </c>
    </row>
    <row r="10531" spans="1:4" x14ac:dyDescent="0.2">
      <c r="A10531" s="6" t="s">
        <v>30379</v>
      </c>
      <c r="B10531" s="6" t="s">
        <v>30380</v>
      </c>
      <c r="C10531" s="6" t="s">
        <v>891</v>
      </c>
      <c r="D10531" s="6" t="str">
        <f t="shared" si="164"/>
        <v>kg</v>
      </c>
    </row>
    <row r="10532" spans="1:4" x14ac:dyDescent="0.2">
      <c r="A10532" s="6" t="s">
        <v>30381</v>
      </c>
      <c r="B10532" s="6" t="s">
        <v>30380</v>
      </c>
      <c r="C10532" s="6" t="s">
        <v>891</v>
      </c>
      <c r="D10532" s="6" t="str">
        <f t="shared" si="164"/>
        <v>kg</v>
      </c>
    </row>
    <row r="10533" spans="1:4" x14ac:dyDescent="0.2">
      <c r="A10533" s="6" t="s">
        <v>30382</v>
      </c>
      <c r="B10533" s="6" t="s">
        <v>30383</v>
      </c>
      <c r="C10533" s="6" t="s">
        <v>891</v>
      </c>
      <c r="D10533" s="6" t="str">
        <f t="shared" si="164"/>
        <v>kg</v>
      </c>
    </row>
    <row r="10534" spans="1:4" x14ac:dyDescent="0.2">
      <c r="A10534" s="6" t="s">
        <v>30384</v>
      </c>
      <c r="B10534" s="6" t="s">
        <v>30383</v>
      </c>
      <c r="C10534" s="6" t="s">
        <v>891</v>
      </c>
      <c r="D10534" s="6" t="str">
        <f t="shared" si="164"/>
        <v>kg</v>
      </c>
    </row>
    <row r="10535" spans="1:4" x14ac:dyDescent="0.2">
      <c r="A10535" s="6" t="s">
        <v>30385</v>
      </c>
      <c r="B10535" s="6" t="s">
        <v>30386</v>
      </c>
      <c r="C10535" s="6" t="s">
        <v>891</v>
      </c>
      <c r="D10535" s="6" t="str">
        <f t="shared" si="164"/>
        <v>kg</v>
      </c>
    </row>
    <row r="10536" spans="1:4" x14ac:dyDescent="0.2">
      <c r="A10536" s="6" t="s">
        <v>30387</v>
      </c>
      <c r="B10536" s="6" t="s">
        <v>30386</v>
      </c>
      <c r="C10536" s="6" t="s">
        <v>891</v>
      </c>
      <c r="D10536" s="6" t="str">
        <f t="shared" si="164"/>
        <v>kg</v>
      </c>
    </row>
    <row r="10537" spans="1:4" x14ac:dyDescent="0.2">
      <c r="A10537" s="6" t="s">
        <v>30388</v>
      </c>
      <c r="B10537" s="6" t="s">
        <v>30389</v>
      </c>
      <c r="C10537" s="6" t="s">
        <v>891</v>
      </c>
      <c r="D10537" s="6" t="str">
        <f t="shared" si="164"/>
        <v>kg</v>
      </c>
    </row>
    <row r="10538" spans="1:4" x14ac:dyDescent="0.2">
      <c r="A10538" s="6" t="s">
        <v>30390</v>
      </c>
      <c r="B10538" s="6" t="s">
        <v>30389</v>
      </c>
      <c r="C10538" s="6" t="s">
        <v>891</v>
      </c>
      <c r="D10538" s="6" t="str">
        <f t="shared" si="164"/>
        <v>kg</v>
      </c>
    </row>
    <row r="10539" spans="1:4" x14ac:dyDescent="0.2">
      <c r="A10539" s="6" t="s">
        <v>30391</v>
      </c>
      <c r="B10539" s="6" t="s">
        <v>30392</v>
      </c>
      <c r="C10539" s="6" t="s">
        <v>891</v>
      </c>
      <c r="D10539" s="6" t="str">
        <f t="shared" si="164"/>
        <v>kg</v>
      </c>
    </row>
    <row r="10540" spans="1:4" x14ac:dyDescent="0.2">
      <c r="A10540" s="6" t="s">
        <v>30393</v>
      </c>
      <c r="B10540" s="6" t="s">
        <v>30392</v>
      </c>
      <c r="C10540" s="6" t="s">
        <v>891</v>
      </c>
      <c r="D10540" s="6" t="str">
        <f t="shared" si="164"/>
        <v>kg</v>
      </c>
    </row>
    <row r="10541" spans="1:4" x14ac:dyDescent="0.2">
      <c r="A10541" s="6" t="s">
        <v>30394</v>
      </c>
      <c r="B10541" s="6" t="s">
        <v>30395</v>
      </c>
      <c r="C10541" s="6" t="s">
        <v>891</v>
      </c>
      <c r="D10541" s="6" t="str">
        <f t="shared" si="164"/>
        <v>kg</v>
      </c>
    </row>
    <row r="10542" spans="1:4" x14ac:dyDescent="0.2">
      <c r="A10542" s="6" t="s">
        <v>30396</v>
      </c>
      <c r="B10542" s="6" t="s">
        <v>30395</v>
      </c>
      <c r="C10542" s="6" t="s">
        <v>891</v>
      </c>
      <c r="D10542" s="6" t="str">
        <f t="shared" si="164"/>
        <v>kg</v>
      </c>
    </row>
    <row r="10543" spans="1:4" x14ac:dyDescent="0.2">
      <c r="A10543" s="6" t="s">
        <v>3082</v>
      </c>
      <c r="B10543" s="6" t="s">
        <v>30397</v>
      </c>
      <c r="C10543" s="6" t="s">
        <v>891</v>
      </c>
      <c r="D10543" s="6" t="str">
        <f t="shared" si="164"/>
        <v>kg</v>
      </c>
    </row>
    <row r="10544" spans="1:4" x14ac:dyDescent="0.2">
      <c r="A10544" s="6" t="s">
        <v>16662</v>
      </c>
      <c r="B10544" s="6" t="s">
        <v>30397</v>
      </c>
      <c r="C10544" s="6" t="s">
        <v>891</v>
      </c>
      <c r="D10544" s="6" t="str">
        <f t="shared" si="164"/>
        <v>kg</v>
      </c>
    </row>
    <row r="10545" spans="1:4" x14ac:dyDescent="0.2">
      <c r="A10545" s="6" t="s">
        <v>3083</v>
      </c>
      <c r="B10545" s="6" t="s">
        <v>30398</v>
      </c>
      <c r="C10545" s="6" t="s">
        <v>891</v>
      </c>
      <c r="D10545" s="6" t="str">
        <f t="shared" si="164"/>
        <v>kg</v>
      </c>
    </row>
    <row r="10546" spans="1:4" x14ac:dyDescent="0.2">
      <c r="A10546" s="6" t="s">
        <v>16663</v>
      </c>
      <c r="B10546" s="6" t="s">
        <v>30398</v>
      </c>
      <c r="C10546" s="6" t="s">
        <v>891</v>
      </c>
      <c r="D10546" s="6" t="str">
        <f t="shared" si="164"/>
        <v>kg</v>
      </c>
    </row>
    <row r="10547" spans="1:4" x14ac:dyDescent="0.2">
      <c r="A10547" s="6" t="s">
        <v>3084</v>
      </c>
      <c r="B10547" s="6" t="s">
        <v>30399</v>
      </c>
      <c r="C10547" s="6" t="s">
        <v>891</v>
      </c>
      <c r="D10547" s="6" t="str">
        <f t="shared" si="164"/>
        <v>kg</v>
      </c>
    </row>
    <row r="10548" spans="1:4" x14ac:dyDescent="0.2">
      <c r="A10548" s="6" t="s">
        <v>16664</v>
      </c>
      <c r="B10548" s="6" t="s">
        <v>30399</v>
      </c>
      <c r="C10548" s="6" t="s">
        <v>891</v>
      </c>
      <c r="D10548" s="6" t="str">
        <f t="shared" si="164"/>
        <v>kg</v>
      </c>
    </row>
    <row r="10549" spans="1:4" x14ac:dyDescent="0.2">
      <c r="A10549" s="6" t="s">
        <v>3085</v>
      </c>
      <c r="B10549" s="6" t="s">
        <v>30400</v>
      </c>
      <c r="C10549" s="6" t="s">
        <v>891</v>
      </c>
      <c r="D10549" s="6" t="str">
        <f t="shared" si="164"/>
        <v>kg</v>
      </c>
    </row>
    <row r="10550" spans="1:4" x14ac:dyDescent="0.2">
      <c r="A10550" s="6" t="s">
        <v>16665</v>
      </c>
      <c r="B10550" s="6" t="s">
        <v>30400</v>
      </c>
      <c r="C10550" s="6" t="s">
        <v>891</v>
      </c>
      <c r="D10550" s="6" t="str">
        <f t="shared" si="164"/>
        <v>kg</v>
      </c>
    </row>
    <row r="10551" spans="1:4" x14ac:dyDescent="0.2">
      <c r="A10551" s="6" t="s">
        <v>3086</v>
      </c>
      <c r="B10551" s="6" t="s">
        <v>30401</v>
      </c>
      <c r="C10551" s="6" t="s">
        <v>891</v>
      </c>
      <c r="D10551" s="6" t="str">
        <f t="shared" si="164"/>
        <v>kg</v>
      </c>
    </row>
    <row r="10552" spans="1:4" x14ac:dyDescent="0.2">
      <c r="A10552" s="6" t="s">
        <v>16666</v>
      </c>
      <c r="B10552" s="6" t="s">
        <v>30401</v>
      </c>
      <c r="C10552" s="6" t="s">
        <v>891</v>
      </c>
      <c r="D10552" s="6" t="str">
        <f t="shared" si="164"/>
        <v>kg</v>
      </c>
    </row>
    <row r="10553" spans="1:4" x14ac:dyDescent="0.2">
      <c r="A10553" s="6" t="s">
        <v>3087</v>
      </c>
      <c r="B10553" s="6" t="s">
        <v>30402</v>
      </c>
      <c r="C10553" s="6" t="s">
        <v>891</v>
      </c>
      <c r="D10553" s="6" t="str">
        <f t="shared" si="164"/>
        <v>kg</v>
      </c>
    </row>
    <row r="10554" spans="1:4" x14ac:dyDescent="0.2">
      <c r="A10554" s="6" t="s">
        <v>16667</v>
      </c>
      <c r="B10554" s="6" t="s">
        <v>30402</v>
      </c>
      <c r="C10554" s="6" t="s">
        <v>891</v>
      </c>
      <c r="D10554" s="6" t="str">
        <f t="shared" si="164"/>
        <v>kg</v>
      </c>
    </row>
    <row r="10555" spans="1:4" x14ac:dyDescent="0.2">
      <c r="A10555" s="6" t="s">
        <v>3088</v>
      </c>
      <c r="B10555" s="6" t="s">
        <v>30403</v>
      </c>
      <c r="C10555" s="6" t="s">
        <v>891</v>
      </c>
      <c r="D10555" s="6" t="str">
        <f t="shared" si="164"/>
        <v>kg</v>
      </c>
    </row>
    <row r="10556" spans="1:4" x14ac:dyDescent="0.2">
      <c r="A10556" s="6" t="s">
        <v>16668</v>
      </c>
      <c r="B10556" s="6" t="s">
        <v>30403</v>
      </c>
      <c r="C10556" s="6" t="s">
        <v>891</v>
      </c>
      <c r="D10556" s="6" t="str">
        <f t="shared" si="164"/>
        <v>kg</v>
      </c>
    </row>
    <row r="10557" spans="1:4" x14ac:dyDescent="0.2">
      <c r="A10557" s="6" t="s">
        <v>3089</v>
      </c>
      <c r="B10557" s="6" t="s">
        <v>30404</v>
      </c>
      <c r="C10557" s="6" t="s">
        <v>891</v>
      </c>
      <c r="D10557" s="6" t="str">
        <f t="shared" si="164"/>
        <v>kg</v>
      </c>
    </row>
    <row r="10558" spans="1:4" x14ac:dyDescent="0.2">
      <c r="A10558" s="6" t="s">
        <v>16669</v>
      </c>
      <c r="B10558" s="6" t="s">
        <v>30404</v>
      </c>
      <c r="C10558" s="6" t="s">
        <v>891</v>
      </c>
      <c r="D10558" s="6" t="str">
        <f t="shared" si="164"/>
        <v>kg</v>
      </c>
    </row>
    <row r="10559" spans="1:4" x14ac:dyDescent="0.2">
      <c r="A10559" s="6" t="s">
        <v>3090</v>
      </c>
      <c r="B10559" s="6" t="s">
        <v>30405</v>
      </c>
      <c r="C10559" s="6" t="s">
        <v>891</v>
      </c>
      <c r="D10559" s="6" t="str">
        <f t="shared" si="164"/>
        <v>kg</v>
      </c>
    </row>
    <row r="10560" spans="1:4" x14ac:dyDescent="0.2">
      <c r="A10560" s="6" t="s">
        <v>16670</v>
      </c>
      <c r="B10560" s="6" t="s">
        <v>30405</v>
      </c>
      <c r="C10560" s="6" t="s">
        <v>891</v>
      </c>
      <c r="D10560" s="6" t="str">
        <f t="shared" si="164"/>
        <v>kg</v>
      </c>
    </row>
    <row r="10561" spans="1:4" x14ac:dyDescent="0.2">
      <c r="A10561" s="6" t="s">
        <v>3091</v>
      </c>
      <c r="B10561" s="6" t="s">
        <v>30406</v>
      </c>
      <c r="C10561" s="6" t="s">
        <v>891</v>
      </c>
      <c r="D10561" s="6" t="str">
        <f t="shared" si="164"/>
        <v>kg</v>
      </c>
    </row>
    <row r="10562" spans="1:4" x14ac:dyDescent="0.2">
      <c r="A10562" s="6" t="s">
        <v>16671</v>
      </c>
      <c r="B10562" s="6" t="s">
        <v>30406</v>
      </c>
      <c r="C10562" s="6" t="s">
        <v>891</v>
      </c>
      <c r="D10562" s="6" t="str">
        <f t="shared" ref="D10562:D10625" si="165">LOWER(C10562)</f>
        <v>kg</v>
      </c>
    </row>
    <row r="10563" spans="1:4" x14ac:dyDescent="0.2">
      <c r="A10563" s="6" t="s">
        <v>3092</v>
      </c>
      <c r="B10563" s="6" t="s">
        <v>30407</v>
      </c>
      <c r="C10563" s="6" t="s">
        <v>891</v>
      </c>
      <c r="D10563" s="6" t="str">
        <f t="shared" si="165"/>
        <v>kg</v>
      </c>
    </row>
    <row r="10564" spans="1:4" x14ac:dyDescent="0.2">
      <c r="A10564" s="6" t="s">
        <v>16672</v>
      </c>
      <c r="B10564" s="6" t="s">
        <v>30407</v>
      </c>
      <c r="C10564" s="6" t="s">
        <v>891</v>
      </c>
      <c r="D10564" s="6" t="str">
        <f t="shared" si="165"/>
        <v>kg</v>
      </c>
    </row>
    <row r="10565" spans="1:4" x14ac:dyDescent="0.2">
      <c r="A10565" s="6" t="s">
        <v>8539</v>
      </c>
      <c r="B10565" s="6" t="s">
        <v>30408</v>
      </c>
      <c r="C10565" s="6" t="s">
        <v>891</v>
      </c>
      <c r="D10565" s="6" t="str">
        <f t="shared" si="165"/>
        <v>kg</v>
      </c>
    </row>
    <row r="10566" spans="1:4" x14ac:dyDescent="0.2">
      <c r="A10566" s="6" t="s">
        <v>16673</v>
      </c>
      <c r="B10566" s="6" t="s">
        <v>30408</v>
      </c>
      <c r="C10566" s="6" t="s">
        <v>891</v>
      </c>
      <c r="D10566" s="6" t="str">
        <f t="shared" si="165"/>
        <v>kg</v>
      </c>
    </row>
    <row r="10567" spans="1:4" x14ac:dyDescent="0.2">
      <c r="A10567" s="6" t="s">
        <v>8540</v>
      </c>
      <c r="B10567" s="6" t="s">
        <v>30409</v>
      </c>
      <c r="C10567" s="6" t="s">
        <v>891</v>
      </c>
      <c r="D10567" s="6" t="str">
        <f t="shared" si="165"/>
        <v>kg</v>
      </c>
    </row>
    <row r="10568" spans="1:4" x14ac:dyDescent="0.2">
      <c r="A10568" s="6" t="s">
        <v>16674</v>
      </c>
      <c r="B10568" s="6" t="s">
        <v>30409</v>
      </c>
      <c r="C10568" s="6" t="s">
        <v>891</v>
      </c>
      <c r="D10568" s="6" t="str">
        <f t="shared" si="165"/>
        <v>kg</v>
      </c>
    </row>
    <row r="10569" spans="1:4" x14ac:dyDescent="0.2">
      <c r="A10569" s="6" t="s">
        <v>8541</v>
      </c>
      <c r="B10569" s="6" t="s">
        <v>30410</v>
      </c>
      <c r="C10569" s="6" t="s">
        <v>891</v>
      </c>
      <c r="D10569" s="6" t="str">
        <f t="shared" si="165"/>
        <v>kg</v>
      </c>
    </row>
    <row r="10570" spans="1:4" x14ac:dyDescent="0.2">
      <c r="A10570" s="6" t="s">
        <v>16675</v>
      </c>
      <c r="B10570" s="6" t="s">
        <v>30410</v>
      </c>
      <c r="C10570" s="6" t="s">
        <v>891</v>
      </c>
      <c r="D10570" s="6" t="str">
        <f t="shared" si="165"/>
        <v>kg</v>
      </c>
    </row>
    <row r="10571" spans="1:4" x14ac:dyDescent="0.2">
      <c r="A10571" s="6" t="s">
        <v>8542</v>
      </c>
      <c r="B10571" s="6" t="s">
        <v>30411</v>
      </c>
      <c r="C10571" s="6" t="s">
        <v>891</v>
      </c>
      <c r="D10571" s="6" t="str">
        <f t="shared" si="165"/>
        <v>kg</v>
      </c>
    </row>
    <row r="10572" spans="1:4" x14ac:dyDescent="0.2">
      <c r="A10572" s="6" t="s">
        <v>16676</v>
      </c>
      <c r="B10572" s="6" t="s">
        <v>30411</v>
      </c>
      <c r="C10572" s="6" t="s">
        <v>891</v>
      </c>
      <c r="D10572" s="6" t="str">
        <f t="shared" si="165"/>
        <v>kg</v>
      </c>
    </row>
    <row r="10573" spans="1:4" x14ac:dyDescent="0.2">
      <c r="A10573" s="6" t="s">
        <v>8543</v>
      </c>
      <c r="B10573" s="6" t="s">
        <v>30412</v>
      </c>
      <c r="C10573" s="6" t="s">
        <v>891</v>
      </c>
      <c r="D10573" s="6" t="str">
        <f t="shared" si="165"/>
        <v>kg</v>
      </c>
    </row>
    <row r="10574" spans="1:4" x14ac:dyDescent="0.2">
      <c r="A10574" s="6" t="s">
        <v>16677</v>
      </c>
      <c r="B10574" s="6" t="s">
        <v>30412</v>
      </c>
      <c r="C10574" s="6" t="s">
        <v>891</v>
      </c>
      <c r="D10574" s="6" t="str">
        <f t="shared" si="165"/>
        <v>kg</v>
      </c>
    </row>
    <row r="10575" spans="1:4" x14ac:dyDescent="0.2">
      <c r="A10575" s="6" t="s">
        <v>8544</v>
      </c>
      <c r="B10575" s="6" t="s">
        <v>30413</v>
      </c>
      <c r="C10575" s="6" t="s">
        <v>891</v>
      </c>
      <c r="D10575" s="6" t="str">
        <f t="shared" si="165"/>
        <v>kg</v>
      </c>
    </row>
    <row r="10576" spans="1:4" x14ac:dyDescent="0.2">
      <c r="A10576" s="6" t="s">
        <v>16678</v>
      </c>
      <c r="B10576" s="6" t="s">
        <v>30413</v>
      </c>
      <c r="C10576" s="6" t="s">
        <v>891</v>
      </c>
      <c r="D10576" s="6" t="str">
        <f t="shared" si="165"/>
        <v>kg</v>
      </c>
    </row>
    <row r="10577" spans="1:4" x14ac:dyDescent="0.2">
      <c r="A10577" s="6" t="s">
        <v>8545</v>
      </c>
      <c r="B10577" s="6" t="s">
        <v>30414</v>
      </c>
      <c r="C10577" s="6" t="s">
        <v>891</v>
      </c>
      <c r="D10577" s="6" t="str">
        <f t="shared" si="165"/>
        <v>kg</v>
      </c>
    </row>
    <row r="10578" spans="1:4" x14ac:dyDescent="0.2">
      <c r="A10578" s="6" t="s">
        <v>16679</v>
      </c>
      <c r="B10578" s="6" t="s">
        <v>30414</v>
      </c>
      <c r="C10578" s="6" t="s">
        <v>891</v>
      </c>
      <c r="D10578" s="6" t="str">
        <f t="shared" si="165"/>
        <v>kg</v>
      </c>
    </row>
    <row r="10579" spans="1:4" x14ac:dyDescent="0.2">
      <c r="A10579" s="6" t="s">
        <v>8546</v>
      </c>
      <c r="B10579" s="6" t="s">
        <v>30415</v>
      </c>
      <c r="C10579" s="6" t="s">
        <v>891</v>
      </c>
      <c r="D10579" s="6" t="str">
        <f t="shared" si="165"/>
        <v>kg</v>
      </c>
    </row>
    <row r="10580" spans="1:4" x14ac:dyDescent="0.2">
      <c r="A10580" s="6" t="s">
        <v>16680</v>
      </c>
      <c r="B10580" s="6" t="s">
        <v>30415</v>
      </c>
      <c r="C10580" s="6" t="s">
        <v>891</v>
      </c>
      <c r="D10580" s="6" t="str">
        <f t="shared" si="165"/>
        <v>kg</v>
      </c>
    </row>
    <row r="10581" spans="1:4" x14ac:dyDescent="0.2">
      <c r="A10581" s="6" t="s">
        <v>8547</v>
      </c>
      <c r="B10581" s="6" t="s">
        <v>30416</v>
      </c>
      <c r="C10581" s="6" t="s">
        <v>891</v>
      </c>
      <c r="D10581" s="6" t="str">
        <f t="shared" si="165"/>
        <v>kg</v>
      </c>
    </row>
    <row r="10582" spans="1:4" x14ac:dyDescent="0.2">
      <c r="A10582" s="6" t="s">
        <v>16681</v>
      </c>
      <c r="B10582" s="6" t="s">
        <v>30416</v>
      </c>
      <c r="C10582" s="6" t="s">
        <v>891</v>
      </c>
      <c r="D10582" s="6" t="str">
        <f t="shared" si="165"/>
        <v>kg</v>
      </c>
    </row>
    <row r="10583" spans="1:4" x14ac:dyDescent="0.2">
      <c r="A10583" s="6" t="s">
        <v>8548</v>
      </c>
      <c r="B10583" s="6" t="s">
        <v>30417</v>
      </c>
      <c r="C10583" s="6" t="s">
        <v>891</v>
      </c>
      <c r="D10583" s="6" t="str">
        <f t="shared" si="165"/>
        <v>kg</v>
      </c>
    </row>
    <row r="10584" spans="1:4" x14ac:dyDescent="0.2">
      <c r="A10584" s="6" t="s">
        <v>16682</v>
      </c>
      <c r="B10584" s="6" t="s">
        <v>30417</v>
      </c>
      <c r="C10584" s="6" t="s">
        <v>891</v>
      </c>
      <c r="D10584" s="6" t="str">
        <f t="shared" si="165"/>
        <v>kg</v>
      </c>
    </row>
    <row r="10585" spans="1:4" x14ac:dyDescent="0.2">
      <c r="A10585" s="6" t="s">
        <v>8549</v>
      </c>
      <c r="B10585" s="6" t="s">
        <v>30418</v>
      </c>
      <c r="C10585" s="6" t="s">
        <v>891</v>
      </c>
      <c r="D10585" s="6" t="str">
        <f t="shared" si="165"/>
        <v>kg</v>
      </c>
    </row>
    <row r="10586" spans="1:4" x14ac:dyDescent="0.2">
      <c r="A10586" s="6" t="s">
        <v>16683</v>
      </c>
      <c r="B10586" s="6" t="s">
        <v>30418</v>
      </c>
      <c r="C10586" s="6" t="s">
        <v>891</v>
      </c>
      <c r="D10586" s="6" t="str">
        <f t="shared" si="165"/>
        <v>kg</v>
      </c>
    </row>
    <row r="10587" spans="1:4" x14ac:dyDescent="0.2">
      <c r="A10587" s="6" t="s">
        <v>8550</v>
      </c>
      <c r="B10587" s="6" t="s">
        <v>30419</v>
      </c>
      <c r="C10587" s="6" t="s">
        <v>891</v>
      </c>
      <c r="D10587" s="6" t="str">
        <f t="shared" si="165"/>
        <v>kg</v>
      </c>
    </row>
    <row r="10588" spans="1:4" x14ac:dyDescent="0.2">
      <c r="A10588" s="6" t="s">
        <v>16684</v>
      </c>
      <c r="B10588" s="6" t="s">
        <v>30419</v>
      </c>
      <c r="C10588" s="6" t="s">
        <v>891</v>
      </c>
      <c r="D10588" s="6" t="str">
        <f t="shared" si="165"/>
        <v>kg</v>
      </c>
    </row>
    <row r="10589" spans="1:4" x14ac:dyDescent="0.2">
      <c r="A10589" s="6" t="s">
        <v>8551</v>
      </c>
      <c r="B10589" s="6" t="s">
        <v>30420</v>
      </c>
      <c r="C10589" s="6" t="s">
        <v>891</v>
      </c>
      <c r="D10589" s="6" t="str">
        <f t="shared" si="165"/>
        <v>kg</v>
      </c>
    </row>
    <row r="10590" spans="1:4" x14ac:dyDescent="0.2">
      <c r="A10590" s="6" t="s">
        <v>16685</v>
      </c>
      <c r="B10590" s="6" t="s">
        <v>30420</v>
      </c>
      <c r="C10590" s="6" t="s">
        <v>891</v>
      </c>
      <c r="D10590" s="6" t="str">
        <f t="shared" si="165"/>
        <v>kg</v>
      </c>
    </row>
    <row r="10591" spans="1:4" x14ac:dyDescent="0.2">
      <c r="A10591" s="6" t="s">
        <v>8552</v>
      </c>
      <c r="B10591" s="6" t="s">
        <v>30421</v>
      </c>
      <c r="C10591" s="6" t="s">
        <v>891</v>
      </c>
      <c r="D10591" s="6" t="str">
        <f t="shared" si="165"/>
        <v>kg</v>
      </c>
    </row>
    <row r="10592" spans="1:4" x14ac:dyDescent="0.2">
      <c r="A10592" s="6" t="s">
        <v>16686</v>
      </c>
      <c r="B10592" s="6" t="s">
        <v>30421</v>
      </c>
      <c r="C10592" s="6" t="s">
        <v>891</v>
      </c>
      <c r="D10592" s="6" t="str">
        <f t="shared" si="165"/>
        <v>kg</v>
      </c>
    </row>
    <row r="10593" spans="1:4" x14ac:dyDescent="0.2">
      <c r="A10593" s="6" t="s">
        <v>8553</v>
      </c>
      <c r="B10593" s="6" t="s">
        <v>30422</v>
      </c>
      <c r="C10593" s="6" t="s">
        <v>891</v>
      </c>
      <c r="D10593" s="6" t="str">
        <f t="shared" si="165"/>
        <v>kg</v>
      </c>
    </row>
    <row r="10594" spans="1:4" x14ac:dyDescent="0.2">
      <c r="A10594" s="6" t="s">
        <v>16687</v>
      </c>
      <c r="B10594" s="6" t="s">
        <v>30422</v>
      </c>
      <c r="C10594" s="6" t="s">
        <v>891</v>
      </c>
      <c r="D10594" s="6" t="str">
        <f t="shared" si="165"/>
        <v>kg</v>
      </c>
    </row>
    <row r="10595" spans="1:4" x14ac:dyDescent="0.2">
      <c r="A10595" s="6" t="s">
        <v>8554</v>
      </c>
      <c r="B10595" s="6" t="s">
        <v>30423</v>
      </c>
      <c r="C10595" s="6" t="s">
        <v>891</v>
      </c>
      <c r="D10595" s="6" t="str">
        <f t="shared" si="165"/>
        <v>kg</v>
      </c>
    </row>
    <row r="10596" spans="1:4" x14ac:dyDescent="0.2">
      <c r="A10596" s="6" t="s">
        <v>16688</v>
      </c>
      <c r="B10596" s="6" t="s">
        <v>30423</v>
      </c>
      <c r="C10596" s="6" t="s">
        <v>891</v>
      </c>
      <c r="D10596" s="6" t="str">
        <f t="shared" si="165"/>
        <v>kg</v>
      </c>
    </row>
    <row r="10597" spans="1:4" x14ac:dyDescent="0.2">
      <c r="A10597" s="6" t="s">
        <v>8555</v>
      </c>
      <c r="B10597" s="6" t="s">
        <v>30424</v>
      </c>
      <c r="C10597" s="6" t="s">
        <v>891</v>
      </c>
      <c r="D10597" s="6" t="str">
        <f t="shared" si="165"/>
        <v>kg</v>
      </c>
    </row>
    <row r="10598" spans="1:4" x14ac:dyDescent="0.2">
      <c r="A10598" s="6" t="s">
        <v>16689</v>
      </c>
      <c r="B10598" s="6" t="s">
        <v>30424</v>
      </c>
      <c r="C10598" s="6" t="s">
        <v>891</v>
      </c>
      <c r="D10598" s="6" t="str">
        <f t="shared" si="165"/>
        <v>kg</v>
      </c>
    </row>
    <row r="10599" spans="1:4" x14ac:dyDescent="0.2">
      <c r="A10599" s="6" t="s">
        <v>8556</v>
      </c>
      <c r="B10599" s="6" t="s">
        <v>30425</v>
      </c>
      <c r="C10599" s="6" t="s">
        <v>891</v>
      </c>
      <c r="D10599" s="6" t="str">
        <f t="shared" si="165"/>
        <v>kg</v>
      </c>
    </row>
    <row r="10600" spans="1:4" x14ac:dyDescent="0.2">
      <c r="A10600" s="6" t="s">
        <v>16690</v>
      </c>
      <c r="B10600" s="6" t="s">
        <v>30425</v>
      </c>
      <c r="C10600" s="6" t="s">
        <v>891</v>
      </c>
      <c r="D10600" s="6" t="str">
        <f t="shared" si="165"/>
        <v>kg</v>
      </c>
    </row>
    <row r="10601" spans="1:4" x14ac:dyDescent="0.2">
      <c r="A10601" s="6" t="s">
        <v>8557</v>
      </c>
      <c r="B10601" s="6" t="s">
        <v>30426</v>
      </c>
      <c r="C10601" s="6" t="s">
        <v>891</v>
      </c>
      <c r="D10601" s="6" t="str">
        <f t="shared" si="165"/>
        <v>kg</v>
      </c>
    </row>
    <row r="10602" spans="1:4" x14ac:dyDescent="0.2">
      <c r="A10602" s="6" t="s">
        <v>16691</v>
      </c>
      <c r="B10602" s="6" t="s">
        <v>30426</v>
      </c>
      <c r="C10602" s="6" t="s">
        <v>891</v>
      </c>
      <c r="D10602" s="6" t="str">
        <f t="shared" si="165"/>
        <v>kg</v>
      </c>
    </row>
    <row r="10603" spans="1:4" x14ac:dyDescent="0.2">
      <c r="A10603" s="6" t="s">
        <v>3093</v>
      </c>
      <c r="B10603" s="6" t="s">
        <v>30427</v>
      </c>
      <c r="C10603" s="6" t="s">
        <v>891</v>
      </c>
      <c r="D10603" s="6" t="str">
        <f t="shared" si="165"/>
        <v>kg</v>
      </c>
    </row>
    <row r="10604" spans="1:4" x14ac:dyDescent="0.2">
      <c r="A10604" s="6" t="s">
        <v>16692</v>
      </c>
      <c r="B10604" s="6" t="s">
        <v>30427</v>
      </c>
      <c r="C10604" s="6" t="s">
        <v>891</v>
      </c>
      <c r="D10604" s="6" t="str">
        <f t="shared" si="165"/>
        <v>kg</v>
      </c>
    </row>
    <row r="10605" spans="1:4" x14ac:dyDescent="0.2">
      <c r="A10605" s="6" t="s">
        <v>3094</v>
      </c>
      <c r="B10605" s="6" t="s">
        <v>30428</v>
      </c>
      <c r="C10605" s="6" t="s">
        <v>891</v>
      </c>
      <c r="D10605" s="6" t="str">
        <f t="shared" si="165"/>
        <v>kg</v>
      </c>
    </row>
    <row r="10606" spans="1:4" x14ac:dyDescent="0.2">
      <c r="A10606" s="6" t="s">
        <v>16693</v>
      </c>
      <c r="B10606" s="6" t="s">
        <v>30428</v>
      </c>
      <c r="C10606" s="6" t="s">
        <v>891</v>
      </c>
      <c r="D10606" s="6" t="str">
        <f t="shared" si="165"/>
        <v>kg</v>
      </c>
    </row>
    <row r="10607" spans="1:4" x14ac:dyDescent="0.2">
      <c r="A10607" s="6" t="s">
        <v>3095</v>
      </c>
      <c r="B10607" s="6" t="s">
        <v>30429</v>
      </c>
      <c r="C10607" s="6" t="s">
        <v>891</v>
      </c>
      <c r="D10607" s="6" t="str">
        <f t="shared" si="165"/>
        <v>kg</v>
      </c>
    </row>
    <row r="10608" spans="1:4" x14ac:dyDescent="0.2">
      <c r="A10608" s="6" t="s">
        <v>16694</v>
      </c>
      <c r="B10608" s="6" t="s">
        <v>30429</v>
      </c>
      <c r="C10608" s="6" t="s">
        <v>891</v>
      </c>
      <c r="D10608" s="6" t="str">
        <f t="shared" si="165"/>
        <v>kg</v>
      </c>
    </row>
    <row r="10609" spans="1:4" x14ac:dyDescent="0.2">
      <c r="A10609" s="6" t="s">
        <v>3096</v>
      </c>
      <c r="B10609" s="6" t="s">
        <v>30430</v>
      </c>
      <c r="C10609" s="6" t="s">
        <v>891</v>
      </c>
      <c r="D10609" s="6" t="str">
        <f t="shared" si="165"/>
        <v>kg</v>
      </c>
    </row>
    <row r="10610" spans="1:4" x14ac:dyDescent="0.2">
      <c r="A10610" s="6" t="s">
        <v>16695</v>
      </c>
      <c r="B10610" s="6" t="s">
        <v>30430</v>
      </c>
      <c r="C10610" s="6" t="s">
        <v>891</v>
      </c>
      <c r="D10610" s="6" t="str">
        <f t="shared" si="165"/>
        <v>kg</v>
      </c>
    </row>
    <row r="10611" spans="1:4" x14ac:dyDescent="0.2">
      <c r="A10611" s="6" t="s">
        <v>3097</v>
      </c>
      <c r="B10611" s="6" t="s">
        <v>30431</v>
      </c>
      <c r="C10611" s="6" t="s">
        <v>891</v>
      </c>
      <c r="D10611" s="6" t="str">
        <f t="shared" si="165"/>
        <v>kg</v>
      </c>
    </row>
    <row r="10612" spans="1:4" x14ac:dyDescent="0.2">
      <c r="A10612" s="6" t="s">
        <v>16696</v>
      </c>
      <c r="B10612" s="6" t="s">
        <v>30431</v>
      </c>
      <c r="C10612" s="6" t="s">
        <v>891</v>
      </c>
      <c r="D10612" s="6" t="str">
        <f t="shared" si="165"/>
        <v>kg</v>
      </c>
    </row>
    <row r="10613" spans="1:4" x14ac:dyDescent="0.2">
      <c r="A10613" s="6" t="s">
        <v>3098</v>
      </c>
      <c r="B10613" s="6" t="s">
        <v>30432</v>
      </c>
      <c r="C10613" s="6" t="s">
        <v>891</v>
      </c>
      <c r="D10613" s="6" t="str">
        <f t="shared" si="165"/>
        <v>kg</v>
      </c>
    </row>
    <row r="10614" spans="1:4" x14ac:dyDescent="0.2">
      <c r="A10614" s="6" t="s">
        <v>16697</v>
      </c>
      <c r="B10614" s="6" t="s">
        <v>30432</v>
      </c>
      <c r="C10614" s="6" t="s">
        <v>891</v>
      </c>
      <c r="D10614" s="6" t="str">
        <f t="shared" si="165"/>
        <v>kg</v>
      </c>
    </row>
    <row r="10615" spans="1:4" x14ac:dyDescent="0.2">
      <c r="A10615" s="6" t="s">
        <v>3099</v>
      </c>
      <c r="B10615" s="6" t="s">
        <v>30433</v>
      </c>
      <c r="C10615" s="6" t="s">
        <v>891</v>
      </c>
      <c r="D10615" s="6" t="str">
        <f t="shared" si="165"/>
        <v>kg</v>
      </c>
    </row>
    <row r="10616" spans="1:4" x14ac:dyDescent="0.2">
      <c r="A10616" s="6" t="s">
        <v>16698</v>
      </c>
      <c r="B10616" s="6" t="s">
        <v>30433</v>
      </c>
      <c r="C10616" s="6" t="s">
        <v>891</v>
      </c>
      <c r="D10616" s="6" t="str">
        <f t="shared" si="165"/>
        <v>kg</v>
      </c>
    </row>
    <row r="10617" spans="1:4" x14ac:dyDescent="0.2">
      <c r="A10617" s="6" t="s">
        <v>3100</v>
      </c>
      <c r="B10617" s="6" t="s">
        <v>30434</v>
      </c>
      <c r="C10617" s="6" t="s">
        <v>891</v>
      </c>
      <c r="D10617" s="6" t="str">
        <f t="shared" si="165"/>
        <v>kg</v>
      </c>
    </row>
    <row r="10618" spans="1:4" x14ac:dyDescent="0.2">
      <c r="A10618" s="6" t="s">
        <v>16699</v>
      </c>
      <c r="B10618" s="6" t="s">
        <v>30434</v>
      </c>
      <c r="C10618" s="6" t="s">
        <v>891</v>
      </c>
      <c r="D10618" s="6" t="str">
        <f t="shared" si="165"/>
        <v>kg</v>
      </c>
    </row>
    <row r="10619" spans="1:4" x14ac:dyDescent="0.2">
      <c r="A10619" s="6" t="s">
        <v>3101</v>
      </c>
      <c r="B10619" s="6" t="s">
        <v>30435</v>
      </c>
      <c r="C10619" s="6" t="s">
        <v>891</v>
      </c>
      <c r="D10619" s="6" t="str">
        <f t="shared" si="165"/>
        <v>kg</v>
      </c>
    </row>
    <row r="10620" spans="1:4" x14ac:dyDescent="0.2">
      <c r="A10620" s="6" t="s">
        <v>16700</v>
      </c>
      <c r="B10620" s="6" t="s">
        <v>30435</v>
      </c>
      <c r="C10620" s="6" t="s">
        <v>891</v>
      </c>
      <c r="D10620" s="6" t="str">
        <f t="shared" si="165"/>
        <v>kg</v>
      </c>
    </row>
    <row r="10621" spans="1:4" x14ac:dyDescent="0.2">
      <c r="A10621" s="6" t="s">
        <v>3102</v>
      </c>
      <c r="B10621" s="6" t="s">
        <v>30436</v>
      </c>
      <c r="C10621" s="6" t="s">
        <v>891</v>
      </c>
      <c r="D10621" s="6" t="str">
        <f t="shared" si="165"/>
        <v>kg</v>
      </c>
    </row>
    <row r="10622" spans="1:4" x14ac:dyDescent="0.2">
      <c r="A10622" s="6" t="s">
        <v>16701</v>
      </c>
      <c r="B10622" s="6" t="s">
        <v>30436</v>
      </c>
      <c r="C10622" s="6" t="s">
        <v>891</v>
      </c>
      <c r="D10622" s="6" t="str">
        <f t="shared" si="165"/>
        <v>kg</v>
      </c>
    </row>
    <row r="10623" spans="1:4" x14ac:dyDescent="0.2">
      <c r="A10623" s="6" t="s">
        <v>3103</v>
      </c>
      <c r="B10623" s="6" t="s">
        <v>30437</v>
      </c>
      <c r="C10623" s="6" t="s">
        <v>891</v>
      </c>
      <c r="D10623" s="6" t="str">
        <f t="shared" si="165"/>
        <v>kg</v>
      </c>
    </row>
    <row r="10624" spans="1:4" x14ac:dyDescent="0.2">
      <c r="A10624" s="6" t="s">
        <v>16702</v>
      </c>
      <c r="B10624" s="6" t="s">
        <v>30437</v>
      </c>
      <c r="C10624" s="6" t="s">
        <v>891</v>
      </c>
      <c r="D10624" s="6" t="str">
        <f t="shared" si="165"/>
        <v>kg</v>
      </c>
    </row>
    <row r="10625" spans="1:4" x14ac:dyDescent="0.2">
      <c r="A10625" s="6" t="s">
        <v>3104</v>
      </c>
      <c r="B10625" s="6" t="s">
        <v>30438</v>
      </c>
      <c r="C10625" s="6" t="s">
        <v>891</v>
      </c>
      <c r="D10625" s="6" t="str">
        <f t="shared" si="165"/>
        <v>kg</v>
      </c>
    </row>
    <row r="10626" spans="1:4" x14ac:dyDescent="0.2">
      <c r="A10626" s="6" t="s">
        <v>16703</v>
      </c>
      <c r="B10626" s="6" t="s">
        <v>30438</v>
      </c>
      <c r="C10626" s="6" t="s">
        <v>891</v>
      </c>
      <c r="D10626" s="6" t="str">
        <f t="shared" ref="D10626:D10689" si="166">LOWER(C10626)</f>
        <v>kg</v>
      </c>
    </row>
    <row r="10627" spans="1:4" x14ac:dyDescent="0.2">
      <c r="A10627" s="6" t="s">
        <v>3105</v>
      </c>
      <c r="B10627" s="6" t="s">
        <v>30439</v>
      </c>
      <c r="C10627" s="6" t="s">
        <v>891</v>
      </c>
      <c r="D10627" s="6" t="str">
        <f t="shared" si="166"/>
        <v>kg</v>
      </c>
    </row>
    <row r="10628" spans="1:4" x14ac:dyDescent="0.2">
      <c r="A10628" s="6" t="s">
        <v>16704</v>
      </c>
      <c r="B10628" s="6" t="s">
        <v>30439</v>
      </c>
      <c r="C10628" s="6" t="s">
        <v>891</v>
      </c>
      <c r="D10628" s="6" t="str">
        <f t="shared" si="166"/>
        <v>kg</v>
      </c>
    </row>
    <row r="10629" spans="1:4" x14ac:dyDescent="0.2">
      <c r="A10629" s="6" t="s">
        <v>3106</v>
      </c>
      <c r="B10629" s="6" t="s">
        <v>30440</v>
      </c>
      <c r="C10629" s="6" t="s">
        <v>891</v>
      </c>
      <c r="D10629" s="6" t="str">
        <f t="shared" si="166"/>
        <v>kg</v>
      </c>
    </row>
    <row r="10630" spans="1:4" x14ac:dyDescent="0.2">
      <c r="A10630" s="6" t="s">
        <v>16705</v>
      </c>
      <c r="B10630" s="6" t="s">
        <v>30440</v>
      </c>
      <c r="C10630" s="6" t="s">
        <v>891</v>
      </c>
      <c r="D10630" s="6" t="str">
        <f t="shared" si="166"/>
        <v>kg</v>
      </c>
    </row>
    <row r="10631" spans="1:4" x14ac:dyDescent="0.2">
      <c r="A10631" s="6" t="s">
        <v>3107</v>
      </c>
      <c r="B10631" s="6" t="s">
        <v>30441</v>
      </c>
      <c r="C10631" s="6" t="s">
        <v>891</v>
      </c>
      <c r="D10631" s="6" t="str">
        <f t="shared" si="166"/>
        <v>kg</v>
      </c>
    </row>
    <row r="10632" spans="1:4" x14ac:dyDescent="0.2">
      <c r="A10632" s="6" t="s">
        <v>16706</v>
      </c>
      <c r="B10632" s="6" t="s">
        <v>30441</v>
      </c>
      <c r="C10632" s="6" t="s">
        <v>891</v>
      </c>
      <c r="D10632" s="6" t="str">
        <f t="shared" si="166"/>
        <v>kg</v>
      </c>
    </row>
    <row r="10633" spans="1:4" x14ac:dyDescent="0.2">
      <c r="A10633" s="6" t="s">
        <v>3108</v>
      </c>
      <c r="B10633" s="6" t="s">
        <v>30442</v>
      </c>
      <c r="C10633" s="6" t="s">
        <v>891</v>
      </c>
      <c r="D10633" s="6" t="str">
        <f t="shared" si="166"/>
        <v>kg</v>
      </c>
    </row>
    <row r="10634" spans="1:4" x14ac:dyDescent="0.2">
      <c r="A10634" s="6" t="s">
        <v>16707</v>
      </c>
      <c r="B10634" s="6" t="s">
        <v>30442</v>
      </c>
      <c r="C10634" s="6" t="s">
        <v>891</v>
      </c>
      <c r="D10634" s="6" t="str">
        <f t="shared" si="166"/>
        <v>kg</v>
      </c>
    </row>
    <row r="10635" spans="1:4" x14ac:dyDescent="0.2">
      <c r="A10635" s="6" t="s">
        <v>3109</v>
      </c>
      <c r="B10635" s="6" t="s">
        <v>30443</v>
      </c>
      <c r="C10635" s="6" t="s">
        <v>891</v>
      </c>
      <c r="D10635" s="6" t="str">
        <f t="shared" si="166"/>
        <v>kg</v>
      </c>
    </row>
    <row r="10636" spans="1:4" x14ac:dyDescent="0.2">
      <c r="A10636" s="6" t="s">
        <v>16708</v>
      </c>
      <c r="B10636" s="6" t="s">
        <v>30443</v>
      </c>
      <c r="C10636" s="6" t="s">
        <v>891</v>
      </c>
      <c r="D10636" s="6" t="str">
        <f t="shared" si="166"/>
        <v>kg</v>
      </c>
    </row>
    <row r="10637" spans="1:4" x14ac:dyDescent="0.2">
      <c r="A10637" s="6" t="s">
        <v>8558</v>
      </c>
      <c r="B10637" s="6" t="s">
        <v>30444</v>
      </c>
      <c r="C10637" s="6" t="s">
        <v>891</v>
      </c>
      <c r="D10637" s="6" t="str">
        <f t="shared" si="166"/>
        <v>kg</v>
      </c>
    </row>
    <row r="10638" spans="1:4" x14ac:dyDescent="0.2">
      <c r="A10638" s="6" t="s">
        <v>16709</v>
      </c>
      <c r="B10638" s="6" t="s">
        <v>30444</v>
      </c>
      <c r="C10638" s="6" t="s">
        <v>891</v>
      </c>
      <c r="D10638" s="6" t="str">
        <f t="shared" si="166"/>
        <v>kg</v>
      </c>
    </row>
    <row r="10639" spans="1:4" x14ac:dyDescent="0.2">
      <c r="A10639" s="6" t="s">
        <v>3110</v>
      </c>
      <c r="B10639" s="6" t="s">
        <v>30445</v>
      </c>
      <c r="C10639" s="6" t="s">
        <v>891</v>
      </c>
      <c r="D10639" s="6" t="str">
        <f t="shared" si="166"/>
        <v>kg</v>
      </c>
    </row>
    <row r="10640" spans="1:4" x14ac:dyDescent="0.2">
      <c r="A10640" s="6" t="s">
        <v>16710</v>
      </c>
      <c r="B10640" s="6" t="s">
        <v>30445</v>
      </c>
      <c r="C10640" s="6" t="s">
        <v>891</v>
      </c>
      <c r="D10640" s="6" t="str">
        <f t="shared" si="166"/>
        <v>kg</v>
      </c>
    </row>
    <row r="10641" spans="1:4" x14ac:dyDescent="0.2">
      <c r="A10641" s="6" t="s">
        <v>3111</v>
      </c>
      <c r="B10641" s="6" t="s">
        <v>30446</v>
      </c>
      <c r="C10641" s="6" t="s">
        <v>891</v>
      </c>
      <c r="D10641" s="6" t="str">
        <f t="shared" si="166"/>
        <v>kg</v>
      </c>
    </row>
    <row r="10642" spans="1:4" x14ac:dyDescent="0.2">
      <c r="A10642" s="6" t="s">
        <v>16711</v>
      </c>
      <c r="B10642" s="6" t="s">
        <v>30446</v>
      </c>
      <c r="C10642" s="6" t="s">
        <v>891</v>
      </c>
      <c r="D10642" s="6" t="str">
        <f t="shared" si="166"/>
        <v>kg</v>
      </c>
    </row>
    <row r="10643" spans="1:4" x14ac:dyDescent="0.2">
      <c r="A10643" s="6" t="s">
        <v>3112</v>
      </c>
      <c r="B10643" s="6" t="s">
        <v>30447</v>
      </c>
      <c r="C10643" s="6" t="s">
        <v>891</v>
      </c>
      <c r="D10643" s="6" t="str">
        <f t="shared" si="166"/>
        <v>kg</v>
      </c>
    </row>
    <row r="10644" spans="1:4" x14ac:dyDescent="0.2">
      <c r="A10644" s="6" t="s">
        <v>16712</v>
      </c>
      <c r="B10644" s="6" t="s">
        <v>30447</v>
      </c>
      <c r="C10644" s="6" t="s">
        <v>891</v>
      </c>
      <c r="D10644" s="6" t="str">
        <f t="shared" si="166"/>
        <v>kg</v>
      </c>
    </row>
    <row r="10645" spans="1:4" x14ac:dyDescent="0.2">
      <c r="A10645" s="6" t="s">
        <v>3113</v>
      </c>
      <c r="B10645" s="6" t="s">
        <v>30448</v>
      </c>
      <c r="C10645" s="6" t="s">
        <v>891</v>
      </c>
      <c r="D10645" s="6" t="str">
        <f t="shared" si="166"/>
        <v>kg</v>
      </c>
    </row>
    <row r="10646" spans="1:4" x14ac:dyDescent="0.2">
      <c r="A10646" s="6" t="s">
        <v>16713</v>
      </c>
      <c r="B10646" s="6" t="s">
        <v>30448</v>
      </c>
      <c r="C10646" s="6" t="s">
        <v>891</v>
      </c>
      <c r="D10646" s="6" t="str">
        <f t="shared" si="166"/>
        <v>kg</v>
      </c>
    </row>
    <row r="10647" spans="1:4" x14ac:dyDescent="0.2">
      <c r="A10647" s="6" t="s">
        <v>3114</v>
      </c>
      <c r="B10647" s="6" t="s">
        <v>30449</v>
      </c>
      <c r="C10647" s="6" t="s">
        <v>891</v>
      </c>
      <c r="D10647" s="6" t="str">
        <f t="shared" si="166"/>
        <v>kg</v>
      </c>
    </row>
    <row r="10648" spans="1:4" x14ac:dyDescent="0.2">
      <c r="A10648" s="6" t="s">
        <v>16714</v>
      </c>
      <c r="B10648" s="6" t="s">
        <v>30449</v>
      </c>
      <c r="C10648" s="6" t="s">
        <v>891</v>
      </c>
      <c r="D10648" s="6" t="str">
        <f t="shared" si="166"/>
        <v>kg</v>
      </c>
    </row>
    <row r="10649" spans="1:4" x14ac:dyDescent="0.2">
      <c r="A10649" s="6" t="s">
        <v>3115</v>
      </c>
      <c r="B10649" s="6" t="s">
        <v>30450</v>
      </c>
      <c r="C10649" s="6" t="s">
        <v>891</v>
      </c>
      <c r="D10649" s="6" t="str">
        <f t="shared" si="166"/>
        <v>kg</v>
      </c>
    </row>
    <row r="10650" spans="1:4" x14ac:dyDescent="0.2">
      <c r="A10650" s="6" t="s">
        <v>16715</v>
      </c>
      <c r="B10650" s="6" t="s">
        <v>30450</v>
      </c>
      <c r="C10650" s="6" t="s">
        <v>891</v>
      </c>
      <c r="D10650" s="6" t="str">
        <f t="shared" si="166"/>
        <v>kg</v>
      </c>
    </row>
    <row r="10651" spans="1:4" x14ac:dyDescent="0.2">
      <c r="A10651" s="6" t="s">
        <v>3116</v>
      </c>
      <c r="B10651" s="6" t="s">
        <v>30451</v>
      </c>
      <c r="C10651" s="6" t="s">
        <v>891</v>
      </c>
      <c r="D10651" s="6" t="str">
        <f t="shared" si="166"/>
        <v>kg</v>
      </c>
    </row>
    <row r="10652" spans="1:4" x14ac:dyDescent="0.2">
      <c r="A10652" s="6" t="s">
        <v>16716</v>
      </c>
      <c r="B10652" s="6" t="s">
        <v>30451</v>
      </c>
      <c r="C10652" s="6" t="s">
        <v>891</v>
      </c>
      <c r="D10652" s="6" t="str">
        <f t="shared" si="166"/>
        <v>kg</v>
      </c>
    </row>
    <row r="10653" spans="1:4" x14ac:dyDescent="0.2">
      <c r="A10653" s="6" t="s">
        <v>8559</v>
      </c>
      <c r="B10653" s="6" t="s">
        <v>30452</v>
      </c>
      <c r="C10653" s="6" t="s">
        <v>12</v>
      </c>
      <c r="D10653" s="6" t="str">
        <f t="shared" si="166"/>
        <v>un</v>
      </c>
    </row>
    <row r="10654" spans="1:4" x14ac:dyDescent="0.2">
      <c r="A10654" s="6" t="s">
        <v>16717</v>
      </c>
      <c r="B10654" s="6" t="s">
        <v>30452</v>
      </c>
      <c r="C10654" s="6" t="s">
        <v>12</v>
      </c>
      <c r="D10654" s="6" t="str">
        <f t="shared" si="166"/>
        <v>un</v>
      </c>
    </row>
    <row r="10655" spans="1:4" x14ac:dyDescent="0.2">
      <c r="A10655" s="6" t="s">
        <v>8560</v>
      </c>
      <c r="B10655" s="6" t="s">
        <v>30453</v>
      </c>
      <c r="C10655" s="6" t="s">
        <v>12</v>
      </c>
      <c r="D10655" s="6" t="str">
        <f t="shared" si="166"/>
        <v>un</v>
      </c>
    </row>
    <row r="10656" spans="1:4" x14ac:dyDescent="0.2">
      <c r="A10656" s="6" t="s">
        <v>16718</v>
      </c>
      <c r="B10656" s="6" t="s">
        <v>30453</v>
      </c>
      <c r="C10656" s="6" t="s">
        <v>12</v>
      </c>
      <c r="D10656" s="6" t="str">
        <f t="shared" si="166"/>
        <v>un</v>
      </c>
    </row>
    <row r="10657" spans="1:4" x14ac:dyDescent="0.2">
      <c r="A10657" s="6" t="s">
        <v>8561</v>
      </c>
      <c r="B10657" s="6" t="s">
        <v>30454</v>
      </c>
      <c r="C10657" s="6" t="s">
        <v>12</v>
      </c>
      <c r="D10657" s="6" t="str">
        <f t="shared" si="166"/>
        <v>un</v>
      </c>
    </row>
    <row r="10658" spans="1:4" x14ac:dyDescent="0.2">
      <c r="A10658" s="6" t="s">
        <v>16719</v>
      </c>
      <c r="B10658" s="6" t="s">
        <v>30454</v>
      </c>
      <c r="C10658" s="6" t="s">
        <v>12</v>
      </c>
      <c r="D10658" s="6" t="str">
        <f t="shared" si="166"/>
        <v>un</v>
      </c>
    </row>
    <row r="10659" spans="1:4" x14ac:dyDescent="0.2">
      <c r="A10659" s="6" t="s">
        <v>3117</v>
      </c>
      <c r="B10659" s="6" t="s">
        <v>30455</v>
      </c>
      <c r="C10659" s="6" t="s">
        <v>12</v>
      </c>
      <c r="D10659" s="6" t="str">
        <f t="shared" si="166"/>
        <v>un</v>
      </c>
    </row>
    <row r="10660" spans="1:4" x14ac:dyDescent="0.2">
      <c r="A10660" s="6" t="s">
        <v>16720</v>
      </c>
      <c r="B10660" s="6" t="s">
        <v>30455</v>
      </c>
      <c r="C10660" s="6" t="s">
        <v>12</v>
      </c>
      <c r="D10660" s="6" t="str">
        <f t="shared" si="166"/>
        <v>un</v>
      </c>
    </row>
    <row r="10661" spans="1:4" x14ac:dyDescent="0.2">
      <c r="A10661" s="6" t="s">
        <v>8562</v>
      </c>
      <c r="B10661" s="6" t="s">
        <v>30456</v>
      </c>
      <c r="C10661" s="6" t="s">
        <v>12</v>
      </c>
      <c r="D10661" s="6" t="str">
        <f t="shared" si="166"/>
        <v>un</v>
      </c>
    </row>
    <row r="10662" spans="1:4" x14ac:dyDescent="0.2">
      <c r="A10662" s="6" t="s">
        <v>16721</v>
      </c>
      <c r="B10662" s="6" t="s">
        <v>30456</v>
      </c>
      <c r="C10662" s="6" t="s">
        <v>12</v>
      </c>
      <c r="D10662" s="6" t="str">
        <f t="shared" si="166"/>
        <v>un</v>
      </c>
    </row>
    <row r="10663" spans="1:4" x14ac:dyDescent="0.2">
      <c r="A10663" s="6" t="s">
        <v>3118</v>
      </c>
      <c r="B10663" s="6" t="s">
        <v>30457</v>
      </c>
      <c r="C10663" s="6" t="s">
        <v>12</v>
      </c>
      <c r="D10663" s="6" t="str">
        <f t="shared" si="166"/>
        <v>un</v>
      </c>
    </row>
    <row r="10664" spans="1:4" x14ac:dyDescent="0.2">
      <c r="A10664" s="6" t="s">
        <v>16722</v>
      </c>
      <c r="B10664" s="6" t="s">
        <v>30457</v>
      </c>
      <c r="C10664" s="6" t="s">
        <v>12</v>
      </c>
      <c r="D10664" s="6" t="str">
        <f t="shared" si="166"/>
        <v>un</v>
      </c>
    </row>
    <row r="10665" spans="1:4" x14ac:dyDescent="0.2">
      <c r="A10665" s="6" t="s">
        <v>8563</v>
      </c>
      <c r="B10665" s="6" t="s">
        <v>30458</v>
      </c>
      <c r="C10665" s="6" t="s">
        <v>12</v>
      </c>
      <c r="D10665" s="6" t="str">
        <f t="shared" si="166"/>
        <v>un</v>
      </c>
    </row>
    <row r="10666" spans="1:4" x14ac:dyDescent="0.2">
      <c r="A10666" s="6" t="s">
        <v>16723</v>
      </c>
      <c r="B10666" s="6" t="s">
        <v>30458</v>
      </c>
      <c r="C10666" s="6" t="s">
        <v>12</v>
      </c>
      <c r="D10666" s="6" t="str">
        <f t="shared" si="166"/>
        <v>un</v>
      </c>
    </row>
    <row r="10667" spans="1:4" x14ac:dyDescent="0.2">
      <c r="A10667" s="6" t="s">
        <v>3119</v>
      </c>
      <c r="B10667" s="6" t="s">
        <v>30459</v>
      </c>
      <c r="C10667" s="6" t="s">
        <v>12</v>
      </c>
      <c r="D10667" s="6" t="str">
        <f t="shared" si="166"/>
        <v>un</v>
      </c>
    </row>
    <row r="10668" spans="1:4" x14ac:dyDescent="0.2">
      <c r="A10668" s="6" t="s">
        <v>16724</v>
      </c>
      <c r="B10668" s="6" t="s">
        <v>30459</v>
      </c>
      <c r="C10668" s="6" t="s">
        <v>12</v>
      </c>
      <c r="D10668" s="6" t="str">
        <f t="shared" si="166"/>
        <v>un</v>
      </c>
    </row>
    <row r="10669" spans="1:4" x14ac:dyDescent="0.2">
      <c r="A10669" s="6" t="s">
        <v>3120</v>
      </c>
      <c r="B10669" s="6" t="s">
        <v>30460</v>
      </c>
      <c r="C10669" s="6" t="s">
        <v>12</v>
      </c>
      <c r="D10669" s="6" t="str">
        <f t="shared" si="166"/>
        <v>un</v>
      </c>
    </row>
    <row r="10670" spans="1:4" x14ac:dyDescent="0.2">
      <c r="A10670" s="6" t="s">
        <v>16725</v>
      </c>
      <c r="B10670" s="6" t="s">
        <v>30460</v>
      </c>
      <c r="C10670" s="6" t="s">
        <v>12</v>
      </c>
      <c r="D10670" s="6" t="str">
        <f t="shared" si="166"/>
        <v>un</v>
      </c>
    </row>
    <row r="10671" spans="1:4" x14ac:dyDescent="0.2">
      <c r="A10671" s="6" t="s">
        <v>3121</v>
      </c>
      <c r="B10671" s="6" t="s">
        <v>30461</v>
      </c>
      <c r="C10671" s="6" t="s">
        <v>12</v>
      </c>
      <c r="D10671" s="6" t="str">
        <f t="shared" si="166"/>
        <v>un</v>
      </c>
    </row>
    <row r="10672" spans="1:4" x14ac:dyDescent="0.2">
      <c r="A10672" s="6" t="s">
        <v>16726</v>
      </c>
      <c r="B10672" s="6" t="s">
        <v>30461</v>
      </c>
      <c r="C10672" s="6" t="s">
        <v>12</v>
      </c>
      <c r="D10672" s="6" t="str">
        <f t="shared" si="166"/>
        <v>un</v>
      </c>
    </row>
    <row r="10673" spans="1:4" x14ac:dyDescent="0.2">
      <c r="A10673" s="6" t="s">
        <v>8564</v>
      </c>
      <c r="B10673" s="6" t="s">
        <v>30462</v>
      </c>
      <c r="C10673" s="6" t="s">
        <v>12</v>
      </c>
      <c r="D10673" s="6" t="str">
        <f t="shared" si="166"/>
        <v>un</v>
      </c>
    </row>
    <row r="10674" spans="1:4" x14ac:dyDescent="0.2">
      <c r="A10674" s="6" t="s">
        <v>16727</v>
      </c>
      <c r="B10674" s="6" t="s">
        <v>30462</v>
      </c>
      <c r="C10674" s="6" t="s">
        <v>12</v>
      </c>
      <c r="D10674" s="6" t="str">
        <f t="shared" si="166"/>
        <v>un</v>
      </c>
    </row>
    <row r="10675" spans="1:4" x14ac:dyDescent="0.2">
      <c r="A10675" s="6" t="s">
        <v>3122</v>
      </c>
      <c r="B10675" s="6" t="s">
        <v>30463</v>
      </c>
      <c r="C10675" s="6" t="s">
        <v>12</v>
      </c>
      <c r="D10675" s="6" t="str">
        <f t="shared" si="166"/>
        <v>un</v>
      </c>
    </row>
    <row r="10676" spans="1:4" x14ac:dyDescent="0.2">
      <c r="A10676" s="6" t="s">
        <v>16728</v>
      </c>
      <c r="B10676" s="6" t="s">
        <v>30463</v>
      </c>
      <c r="C10676" s="6" t="s">
        <v>12</v>
      </c>
      <c r="D10676" s="6" t="str">
        <f t="shared" si="166"/>
        <v>un</v>
      </c>
    </row>
    <row r="10677" spans="1:4" x14ac:dyDescent="0.2">
      <c r="A10677" s="6" t="s">
        <v>3123</v>
      </c>
      <c r="B10677" s="6" t="s">
        <v>30464</v>
      </c>
      <c r="C10677" s="6" t="s">
        <v>12</v>
      </c>
      <c r="D10677" s="6" t="str">
        <f t="shared" si="166"/>
        <v>un</v>
      </c>
    </row>
    <row r="10678" spans="1:4" x14ac:dyDescent="0.2">
      <c r="A10678" s="6" t="s">
        <v>16729</v>
      </c>
      <c r="B10678" s="6" t="s">
        <v>30464</v>
      </c>
      <c r="C10678" s="6" t="s">
        <v>12</v>
      </c>
      <c r="D10678" s="6" t="str">
        <f t="shared" si="166"/>
        <v>un</v>
      </c>
    </row>
    <row r="10679" spans="1:4" x14ac:dyDescent="0.2">
      <c r="A10679" s="6" t="s">
        <v>8565</v>
      </c>
      <c r="B10679" s="6" t="s">
        <v>30465</v>
      </c>
      <c r="C10679" s="6" t="s">
        <v>12</v>
      </c>
      <c r="D10679" s="6" t="str">
        <f t="shared" si="166"/>
        <v>un</v>
      </c>
    </row>
    <row r="10680" spans="1:4" x14ac:dyDescent="0.2">
      <c r="A10680" s="6" t="s">
        <v>16730</v>
      </c>
      <c r="B10680" s="6" t="s">
        <v>30465</v>
      </c>
      <c r="C10680" s="6" t="s">
        <v>12</v>
      </c>
      <c r="D10680" s="6" t="str">
        <f t="shared" si="166"/>
        <v>un</v>
      </c>
    </row>
    <row r="10681" spans="1:4" x14ac:dyDescent="0.2">
      <c r="A10681" s="6" t="s">
        <v>8566</v>
      </c>
      <c r="B10681" s="6" t="s">
        <v>30466</v>
      </c>
      <c r="C10681" s="6" t="s">
        <v>12</v>
      </c>
      <c r="D10681" s="6" t="str">
        <f t="shared" si="166"/>
        <v>un</v>
      </c>
    </row>
    <row r="10682" spans="1:4" x14ac:dyDescent="0.2">
      <c r="A10682" s="6" t="s">
        <v>16731</v>
      </c>
      <c r="B10682" s="6" t="s">
        <v>30466</v>
      </c>
      <c r="C10682" s="6" t="s">
        <v>12</v>
      </c>
      <c r="D10682" s="6" t="str">
        <f t="shared" si="166"/>
        <v>un</v>
      </c>
    </row>
    <row r="10683" spans="1:4" x14ac:dyDescent="0.2">
      <c r="A10683" s="6" t="s">
        <v>8567</v>
      </c>
      <c r="B10683" s="6" t="s">
        <v>30467</v>
      </c>
      <c r="C10683" s="6" t="s">
        <v>12</v>
      </c>
      <c r="D10683" s="6" t="str">
        <f t="shared" si="166"/>
        <v>un</v>
      </c>
    </row>
    <row r="10684" spans="1:4" x14ac:dyDescent="0.2">
      <c r="A10684" s="6" t="s">
        <v>16732</v>
      </c>
      <c r="B10684" s="6" t="s">
        <v>30467</v>
      </c>
      <c r="C10684" s="6" t="s">
        <v>12</v>
      </c>
      <c r="D10684" s="6" t="str">
        <f t="shared" si="166"/>
        <v>un</v>
      </c>
    </row>
    <row r="10685" spans="1:4" x14ac:dyDescent="0.2">
      <c r="A10685" s="6" t="s">
        <v>8568</v>
      </c>
      <c r="B10685" s="6" t="s">
        <v>30468</v>
      </c>
      <c r="C10685" s="6" t="s">
        <v>12</v>
      </c>
      <c r="D10685" s="6" t="str">
        <f t="shared" si="166"/>
        <v>un</v>
      </c>
    </row>
    <row r="10686" spans="1:4" x14ac:dyDescent="0.2">
      <c r="A10686" s="6" t="s">
        <v>16733</v>
      </c>
      <c r="B10686" s="6" t="s">
        <v>30468</v>
      </c>
      <c r="C10686" s="6" t="s">
        <v>12</v>
      </c>
      <c r="D10686" s="6" t="str">
        <f t="shared" si="166"/>
        <v>un</v>
      </c>
    </row>
    <row r="10687" spans="1:4" x14ac:dyDescent="0.2">
      <c r="A10687" s="6" t="s">
        <v>8569</v>
      </c>
      <c r="B10687" s="6" t="s">
        <v>30469</v>
      </c>
      <c r="C10687" s="6" t="s">
        <v>12</v>
      </c>
      <c r="D10687" s="6" t="str">
        <f t="shared" si="166"/>
        <v>un</v>
      </c>
    </row>
    <row r="10688" spans="1:4" x14ac:dyDescent="0.2">
      <c r="A10688" s="6" t="s">
        <v>16734</v>
      </c>
      <c r="B10688" s="6" t="s">
        <v>30469</v>
      </c>
      <c r="C10688" s="6" t="s">
        <v>12</v>
      </c>
      <c r="D10688" s="6" t="str">
        <f t="shared" si="166"/>
        <v>un</v>
      </c>
    </row>
    <row r="10689" spans="1:4" x14ac:dyDescent="0.2">
      <c r="A10689" s="6" t="s">
        <v>8570</v>
      </c>
      <c r="B10689" s="6" t="s">
        <v>30470</v>
      </c>
      <c r="C10689" s="6" t="s">
        <v>12</v>
      </c>
      <c r="D10689" s="6" t="str">
        <f t="shared" si="166"/>
        <v>un</v>
      </c>
    </row>
    <row r="10690" spans="1:4" x14ac:dyDescent="0.2">
      <c r="A10690" s="6" t="s">
        <v>16735</v>
      </c>
      <c r="B10690" s="6" t="s">
        <v>30470</v>
      </c>
      <c r="C10690" s="6" t="s">
        <v>12</v>
      </c>
      <c r="D10690" s="6" t="str">
        <f t="shared" ref="D10690:D10753" si="167">LOWER(C10690)</f>
        <v>un</v>
      </c>
    </row>
    <row r="10691" spans="1:4" x14ac:dyDescent="0.2">
      <c r="A10691" s="6" t="s">
        <v>8571</v>
      </c>
      <c r="B10691" s="6" t="s">
        <v>30471</v>
      </c>
      <c r="C10691" s="6" t="s">
        <v>12</v>
      </c>
      <c r="D10691" s="6" t="str">
        <f t="shared" si="167"/>
        <v>un</v>
      </c>
    </row>
    <row r="10692" spans="1:4" x14ac:dyDescent="0.2">
      <c r="A10692" s="6" t="s">
        <v>16736</v>
      </c>
      <c r="B10692" s="6" t="s">
        <v>30471</v>
      </c>
      <c r="C10692" s="6" t="s">
        <v>12</v>
      </c>
      <c r="D10692" s="6" t="str">
        <f t="shared" si="167"/>
        <v>un</v>
      </c>
    </row>
    <row r="10693" spans="1:4" x14ac:dyDescent="0.2">
      <c r="A10693" s="6" t="s">
        <v>8572</v>
      </c>
      <c r="B10693" s="6" t="s">
        <v>30472</v>
      </c>
      <c r="C10693" s="6" t="s">
        <v>12</v>
      </c>
      <c r="D10693" s="6" t="str">
        <f t="shared" si="167"/>
        <v>un</v>
      </c>
    </row>
    <row r="10694" spans="1:4" x14ac:dyDescent="0.2">
      <c r="A10694" s="6" t="s">
        <v>16737</v>
      </c>
      <c r="B10694" s="6" t="s">
        <v>30472</v>
      </c>
      <c r="C10694" s="6" t="s">
        <v>12</v>
      </c>
      <c r="D10694" s="6" t="str">
        <f t="shared" si="167"/>
        <v>un</v>
      </c>
    </row>
    <row r="10695" spans="1:4" x14ac:dyDescent="0.2">
      <c r="A10695" s="6" t="s">
        <v>8573</v>
      </c>
      <c r="B10695" s="6" t="s">
        <v>30473</v>
      </c>
      <c r="C10695" s="6" t="s">
        <v>12</v>
      </c>
      <c r="D10695" s="6" t="str">
        <f t="shared" si="167"/>
        <v>un</v>
      </c>
    </row>
    <row r="10696" spans="1:4" x14ac:dyDescent="0.2">
      <c r="A10696" s="6" t="s">
        <v>16738</v>
      </c>
      <c r="B10696" s="6" t="s">
        <v>30473</v>
      </c>
      <c r="C10696" s="6" t="s">
        <v>12</v>
      </c>
      <c r="D10696" s="6" t="str">
        <f t="shared" si="167"/>
        <v>un</v>
      </c>
    </row>
    <row r="10697" spans="1:4" x14ac:dyDescent="0.2">
      <c r="A10697" s="6" t="s">
        <v>8574</v>
      </c>
      <c r="B10697" s="6" t="s">
        <v>30474</v>
      </c>
      <c r="C10697" s="6" t="s">
        <v>12</v>
      </c>
      <c r="D10697" s="6" t="str">
        <f t="shared" si="167"/>
        <v>un</v>
      </c>
    </row>
    <row r="10698" spans="1:4" x14ac:dyDescent="0.2">
      <c r="A10698" s="6" t="s">
        <v>16739</v>
      </c>
      <c r="B10698" s="6" t="s">
        <v>30474</v>
      </c>
      <c r="C10698" s="6" t="s">
        <v>12</v>
      </c>
      <c r="D10698" s="6" t="str">
        <f t="shared" si="167"/>
        <v>un</v>
      </c>
    </row>
    <row r="10699" spans="1:4" x14ac:dyDescent="0.2">
      <c r="A10699" s="6" t="s">
        <v>8575</v>
      </c>
      <c r="B10699" s="6" t="s">
        <v>30475</v>
      </c>
      <c r="C10699" s="6" t="s">
        <v>12</v>
      </c>
      <c r="D10699" s="6" t="str">
        <f t="shared" si="167"/>
        <v>un</v>
      </c>
    </row>
    <row r="10700" spans="1:4" x14ac:dyDescent="0.2">
      <c r="A10700" s="6" t="s">
        <v>16740</v>
      </c>
      <c r="B10700" s="6" t="s">
        <v>30475</v>
      </c>
      <c r="C10700" s="6" t="s">
        <v>12</v>
      </c>
      <c r="D10700" s="6" t="str">
        <f t="shared" si="167"/>
        <v>un</v>
      </c>
    </row>
    <row r="10701" spans="1:4" x14ac:dyDescent="0.2">
      <c r="A10701" s="6" t="s">
        <v>8576</v>
      </c>
      <c r="B10701" s="6" t="s">
        <v>30476</v>
      </c>
      <c r="C10701" s="6" t="s">
        <v>12</v>
      </c>
      <c r="D10701" s="6" t="str">
        <f t="shared" si="167"/>
        <v>un</v>
      </c>
    </row>
    <row r="10702" spans="1:4" x14ac:dyDescent="0.2">
      <c r="A10702" s="6" t="s">
        <v>16741</v>
      </c>
      <c r="B10702" s="6" t="s">
        <v>30476</v>
      </c>
      <c r="C10702" s="6" t="s">
        <v>12</v>
      </c>
      <c r="D10702" s="6" t="str">
        <f t="shared" si="167"/>
        <v>un</v>
      </c>
    </row>
    <row r="10703" spans="1:4" x14ac:dyDescent="0.2">
      <c r="A10703" s="6" t="s">
        <v>8577</v>
      </c>
      <c r="B10703" s="6" t="s">
        <v>30477</v>
      </c>
      <c r="C10703" s="6" t="s">
        <v>12</v>
      </c>
      <c r="D10703" s="6" t="str">
        <f t="shared" si="167"/>
        <v>un</v>
      </c>
    </row>
    <row r="10704" spans="1:4" x14ac:dyDescent="0.2">
      <c r="A10704" s="6" t="s">
        <v>16742</v>
      </c>
      <c r="B10704" s="6" t="s">
        <v>30477</v>
      </c>
      <c r="C10704" s="6" t="s">
        <v>12</v>
      </c>
      <c r="D10704" s="6" t="str">
        <f t="shared" si="167"/>
        <v>un</v>
      </c>
    </row>
    <row r="10705" spans="1:4" x14ac:dyDescent="0.2">
      <c r="A10705" s="6" t="s">
        <v>3124</v>
      </c>
      <c r="B10705" s="6" t="s">
        <v>30478</v>
      </c>
      <c r="C10705" s="6" t="s">
        <v>25323</v>
      </c>
      <c r="D10705" s="6" t="str">
        <f t="shared" si="167"/>
        <v>m3</v>
      </c>
    </row>
    <row r="10706" spans="1:4" x14ac:dyDescent="0.2">
      <c r="A10706" s="6" t="s">
        <v>16743</v>
      </c>
      <c r="B10706" s="6" t="s">
        <v>30478</v>
      </c>
      <c r="C10706" s="6" t="s">
        <v>25323</v>
      </c>
      <c r="D10706" s="6" t="str">
        <f t="shared" si="167"/>
        <v>m3</v>
      </c>
    </row>
    <row r="10707" spans="1:4" x14ac:dyDescent="0.2">
      <c r="A10707" s="6" t="s">
        <v>3125</v>
      </c>
      <c r="B10707" s="6" t="s">
        <v>30479</v>
      </c>
      <c r="C10707" s="6" t="s">
        <v>21</v>
      </c>
      <c r="D10707" s="6" t="str">
        <f t="shared" si="167"/>
        <v>m</v>
      </c>
    </row>
    <row r="10708" spans="1:4" x14ac:dyDescent="0.2">
      <c r="A10708" s="6" t="s">
        <v>16744</v>
      </c>
      <c r="B10708" s="6" t="s">
        <v>30479</v>
      </c>
      <c r="C10708" s="6" t="s">
        <v>21</v>
      </c>
      <c r="D10708" s="6" t="str">
        <f t="shared" si="167"/>
        <v>m</v>
      </c>
    </row>
    <row r="10709" spans="1:4" x14ac:dyDescent="0.2">
      <c r="A10709" s="6" t="s">
        <v>3126</v>
      </c>
      <c r="B10709" s="6" t="s">
        <v>30480</v>
      </c>
      <c r="C10709" s="6" t="s">
        <v>21</v>
      </c>
      <c r="D10709" s="6" t="str">
        <f t="shared" si="167"/>
        <v>m</v>
      </c>
    </row>
    <row r="10710" spans="1:4" x14ac:dyDescent="0.2">
      <c r="A10710" s="6" t="s">
        <v>16745</v>
      </c>
      <c r="B10710" s="6" t="s">
        <v>30480</v>
      </c>
      <c r="C10710" s="6" t="s">
        <v>21</v>
      </c>
      <c r="D10710" s="6" t="str">
        <f t="shared" si="167"/>
        <v>m</v>
      </c>
    </row>
    <row r="10711" spans="1:4" x14ac:dyDescent="0.2">
      <c r="A10711" s="6" t="s">
        <v>3127</v>
      </c>
      <c r="B10711" s="6" t="s">
        <v>30481</v>
      </c>
      <c r="C10711" s="6" t="s">
        <v>25536</v>
      </c>
      <c r="D10711" s="6" t="str">
        <f t="shared" si="167"/>
        <v>m2</v>
      </c>
    </row>
    <row r="10712" spans="1:4" x14ac:dyDescent="0.2">
      <c r="A10712" s="6" t="s">
        <v>16746</v>
      </c>
      <c r="B10712" s="6" t="s">
        <v>30481</v>
      </c>
      <c r="C10712" s="6" t="s">
        <v>25536</v>
      </c>
      <c r="D10712" s="6" t="str">
        <f t="shared" si="167"/>
        <v>m2</v>
      </c>
    </row>
    <row r="10713" spans="1:4" x14ac:dyDescent="0.2">
      <c r="A10713" s="6" t="s">
        <v>3131</v>
      </c>
      <c r="B10713" s="6" t="s">
        <v>30482</v>
      </c>
      <c r="C10713" s="6" t="s">
        <v>25323</v>
      </c>
      <c r="D10713" s="6" t="str">
        <f t="shared" si="167"/>
        <v>m3</v>
      </c>
    </row>
    <row r="10714" spans="1:4" x14ac:dyDescent="0.2">
      <c r="A10714" s="6" t="s">
        <v>16747</v>
      </c>
      <c r="B10714" s="6" t="s">
        <v>30482</v>
      </c>
      <c r="C10714" s="6" t="s">
        <v>25323</v>
      </c>
      <c r="D10714" s="6" t="str">
        <f t="shared" si="167"/>
        <v>m3</v>
      </c>
    </row>
    <row r="10715" spans="1:4" x14ac:dyDescent="0.2">
      <c r="A10715" s="6" t="s">
        <v>8578</v>
      </c>
      <c r="B10715" s="6" t="s">
        <v>30483</v>
      </c>
      <c r="C10715" s="6" t="s">
        <v>25323</v>
      </c>
      <c r="D10715" s="6" t="str">
        <f t="shared" si="167"/>
        <v>m3</v>
      </c>
    </row>
    <row r="10716" spans="1:4" x14ac:dyDescent="0.2">
      <c r="A10716" s="6" t="s">
        <v>16748</v>
      </c>
      <c r="B10716" s="6" t="s">
        <v>30483</v>
      </c>
      <c r="C10716" s="6" t="s">
        <v>25323</v>
      </c>
      <c r="D10716" s="6" t="str">
        <f t="shared" si="167"/>
        <v>m3</v>
      </c>
    </row>
    <row r="10717" spans="1:4" x14ac:dyDescent="0.2">
      <c r="A10717" s="6" t="s">
        <v>8579</v>
      </c>
      <c r="B10717" s="6" t="s">
        <v>30484</v>
      </c>
      <c r="C10717" s="6" t="s">
        <v>25323</v>
      </c>
      <c r="D10717" s="6" t="str">
        <f t="shared" si="167"/>
        <v>m3</v>
      </c>
    </row>
    <row r="10718" spans="1:4" x14ac:dyDescent="0.2">
      <c r="A10718" s="6" t="s">
        <v>16749</v>
      </c>
      <c r="B10718" s="6" t="s">
        <v>30484</v>
      </c>
      <c r="C10718" s="6" t="s">
        <v>25323</v>
      </c>
      <c r="D10718" s="6" t="str">
        <f t="shared" si="167"/>
        <v>m3</v>
      </c>
    </row>
    <row r="10719" spans="1:4" x14ac:dyDescent="0.2">
      <c r="A10719" s="6" t="s">
        <v>8580</v>
      </c>
      <c r="B10719" s="6" t="s">
        <v>30485</v>
      </c>
      <c r="C10719" s="6" t="s">
        <v>25536</v>
      </c>
      <c r="D10719" s="6" t="str">
        <f t="shared" si="167"/>
        <v>m2</v>
      </c>
    </row>
    <row r="10720" spans="1:4" x14ac:dyDescent="0.2">
      <c r="A10720" s="6" t="s">
        <v>16750</v>
      </c>
      <c r="B10720" s="6" t="s">
        <v>30485</v>
      </c>
      <c r="C10720" s="6" t="s">
        <v>25536</v>
      </c>
      <c r="D10720" s="6" t="str">
        <f t="shared" si="167"/>
        <v>m2</v>
      </c>
    </row>
    <row r="10721" spans="1:4" x14ac:dyDescent="0.2">
      <c r="A10721" s="6" t="s">
        <v>8581</v>
      </c>
      <c r="B10721" s="6" t="s">
        <v>30486</v>
      </c>
      <c r="C10721" s="6" t="s">
        <v>25536</v>
      </c>
      <c r="D10721" s="6" t="str">
        <f t="shared" si="167"/>
        <v>m2</v>
      </c>
    </row>
    <row r="10722" spans="1:4" x14ac:dyDescent="0.2">
      <c r="A10722" s="6" t="s">
        <v>16751</v>
      </c>
      <c r="B10722" s="6" t="s">
        <v>30486</v>
      </c>
      <c r="C10722" s="6" t="s">
        <v>25536</v>
      </c>
      <c r="D10722" s="6" t="str">
        <f t="shared" si="167"/>
        <v>m2</v>
      </c>
    </row>
    <row r="10723" spans="1:4" x14ac:dyDescent="0.2">
      <c r="A10723" s="6" t="s">
        <v>8582</v>
      </c>
      <c r="B10723" s="6" t="s">
        <v>30487</v>
      </c>
      <c r="C10723" s="6" t="s">
        <v>25536</v>
      </c>
      <c r="D10723" s="6" t="str">
        <f t="shared" si="167"/>
        <v>m2</v>
      </c>
    </row>
    <row r="10724" spans="1:4" x14ac:dyDescent="0.2">
      <c r="A10724" s="6" t="s">
        <v>16752</v>
      </c>
      <c r="B10724" s="6" t="s">
        <v>30487</v>
      </c>
      <c r="C10724" s="6" t="s">
        <v>25536</v>
      </c>
      <c r="D10724" s="6" t="str">
        <f t="shared" si="167"/>
        <v>m2</v>
      </c>
    </row>
    <row r="10725" spans="1:4" x14ac:dyDescent="0.2">
      <c r="A10725" s="6" t="s">
        <v>8583</v>
      </c>
      <c r="B10725" s="6" t="s">
        <v>30488</v>
      </c>
      <c r="C10725" s="6" t="s">
        <v>25536</v>
      </c>
      <c r="D10725" s="6" t="str">
        <f t="shared" si="167"/>
        <v>m2</v>
      </c>
    </row>
    <row r="10726" spans="1:4" x14ac:dyDescent="0.2">
      <c r="A10726" s="6" t="s">
        <v>16753</v>
      </c>
      <c r="B10726" s="6" t="s">
        <v>30488</v>
      </c>
      <c r="C10726" s="6" t="s">
        <v>25536</v>
      </c>
      <c r="D10726" s="6" t="str">
        <f t="shared" si="167"/>
        <v>m2</v>
      </c>
    </row>
    <row r="10727" spans="1:4" x14ac:dyDescent="0.2">
      <c r="A10727" s="6" t="s">
        <v>8584</v>
      </c>
      <c r="B10727" s="6" t="s">
        <v>30489</v>
      </c>
      <c r="C10727" s="6" t="s">
        <v>25536</v>
      </c>
      <c r="D10727" s="6" t="str">
        <f t="shared" si="167"/>
        <v>m2</v>
      </c>
    </row>
    <row r="10728" spans="1:4" x14ac:dyDescent="0.2">
      <c r="A10728" s="6" t="s">
        <v>16754</v>
      </c>
      <c r="B10728" s="6" t="s">
        <v>30489</v>
      </c>
      <c r="C10728" s="6" t="s">
        <v>25536</v>
      </c>
      <c r="D10728" s="6" t="str">
        <f t="shared" si="167"/>
        <v>m2</v>
      </c>
    </row>
    <row r="10729" spans="1:4" x14ac:dyDescent="0.2">
      <c r="A10729" s="6" t="s">
        <v>8585</v>
      </c>
      <c r="B10729" s="6" t="s">
        <v>30490</v>
      </c>
      <c r="C10729" s="6" t="s">
        <v>25536</v>
      </c>
      <c r="D10729" s="6" t="str">
        <f t="shared" si="167"/>
        <v>m2</v>
      </c>
    </row>
    <row r="10730" spans="1:4" x14ac:dyDescent="0.2">
      <c r="A10730" s="6" t="s">
        <v>16755</v>
      </c>
      <c r="B10730" s="6" t="s">
        <v>30490</v>
      </c>
      <c r="C10730" s="6" t="s">
        <v>25536</v>
      </c>
      <c r="D10730" s="6" t="str">
        <f t="shared" si="167"/>
        <v>m2</v>
      </c>
    </row>
    <row r="10731" spans="1:4" x14ac:dyDescent="0.2">
      <c r="A10731" s="6" t="s">
        <v>8586</v>
      </c>
      <c r="B10731" s="6" t="s">
        <v>30491</v>
      </c>
      <c r="C10731" s="6" t="s">
        <v>25536</v>
      </c>
      <c r="D10731" s="6" t="str">
        <f t="shared" si="167"/>
        <v>m2</v>
      </c>
    </row>
    <row r="10732" spans="1:4" x14ac:dyDescent="0.2">
      <c r="A10732" s="6" t="s">
        <v>16756</v>
      </c>
      <c r="B10732" s="6" t="s">
        <v>30491</v>
      </c>
      <c r="C10732" s="6" t="s">
        <v>25536</v>
      </c>
      <c r="D10732" s="6" t="str">
        <f t="shared" si="167"/>
        <v>m2</v>
      </c>
    </row>
    <row r="10733" spans="1:4" x14ac:dyDescent="0.2">
      <c r="A10733" s="6" t="s">
        <v>8587</v>
      </c>
      <c r="B10733" s="6" t="s">
        <v>30492</v>
      </c>
      <c r="C10733" s="6" t="s">
        <v>25536</v>
      </c>
      <c r="D10733" s="6" t="str">
        <f t="shared" si="167"/>
        <v>m2</v>
      </c>
    </row>
    <row r="10734" spans="1:4" x14ac:dyDescent="0.2">
      <c r="A10734" s="6" t="s">
        <v>16757</v>
      </c>
      <c r="B10734" s="6" t="s">
        <v>30492</v>
      </c>
      <c r="C10734" s="6" t="s">
        <v>25536</v>
      </c>
      <c r="D10734" s="6" t="str">
        <f t="shared" si="167"/>
        <v>m2</v>
      </c>
    </row>
    <row r="10735" spans="1:4" x14ac:dyDescent="0.2">
      <c r="A10735" s="6" t="s">
        <v>8588</v>
      </c>
      <c r="B10735" s="6" t="s">
        <v>30493</v>
      </c>
      <c r="C10735" s="6" t="s">
        <v>25536</v>
      </c>
      <c r="D10735" s="6" t="str">
        <f t="shared" si="167"/>
        <v>m2</v>
      </c>
    </row>
    <row r="10736" spans="1:4" x14ac:dyDescent="0.2">
      <c r="A10736" s="6" t="s">
        <v>16758</v>
      </c>
      <c r="B10736" s="6" t="s">
        <v>30493</v>
      </c>
      <c r="C10736" s="6" t="s">
        <v>25536</v>
      </c>
      <c r="D10736" s="6" t="str">
        <f t="shared" si="167"/>
        <v>m2</v>
      </c>
    </row>
    <row r="10737" spans="1:4" x14ac:dyDescent="0.2">
      <c r="A10737" s="6" t="s">
        <v>8589</v>
      </c>
      <c r="B10737" s="6" t="s">
        <v>30494</v>
      </c>
      <c r="C10737" s="6" t="s">
        <v>25536</v>
      </c>
      <c r="D10737" s="6" t="str">
        <f t="shared" si="167"/>
        <v>m2</v>
      </c>
    </row>
    <row r="10738" spans="1:4" x14ac:dyDescent="0.2">
      <c r="A10738" s="6" t="s">
        <v>16759</v>
      </c>
      <c r="B10738" s="6" t="s">
        <v>30494</v>
      </c>
      <c r="C10738" s="6" t="s">
        <v>25536</v>
      </c>
      <c r="D10738" s="6" t="str">
        <f t="shared" si="167"/>
        <v>m2</v>
      </c>
    </row>
    <row r="10739" spans="1:4" x14ac:dyDescent="0.2">
      <c r="A10739" s="6" t="s">
        <v>8590</v>
      </c>
      <c r="B10739" s="6" t="s">
        <v>30495</v>
      </c>
      <c r="C10739" s="6" t="s">
        <v>25536</v>
      </c>
      <c r="D10739" s="6" t="str">
        <f t="shared" si="167"/>
        <v>m2</v>
      </c>
    </row>
    <row r="10740" spans="1:4" x14ac:dyDescent="0.2">
      <c r="A10740" s="6" t="s">
        <v>16760</v>
      </c>
      <c r="B10740" s="6" t="s">
        <v>30495</v>
      </c>
      <c r="C10740" s="6" t="s">
        <v>25536</v>
      </c>
      <c r="D10740" s="6" t="str">
        <f t="shared" si="167"/>
        <v>m2</v>
      </c>
    </row>
    <row r="10741" spans="1:4" x14ac:dyDescent="0.2">
      <c r="A10741" s="6" t="s">
        <v>3128</v>
      </c>
      <c r="B10741" s="6" t="s">
        <v>30496</v>
      </c>
      <c r="C10741" s="6" t="s">
        <v>25323</v>
      </c>
      <c r="D10741" s="6" t="str">
        <f t="shared" si="167"/>
        <v>m3</v>
      </c>
    </row>
    <row r="10742" spans="1:4" x14ac:dyDescent="0.2">
      <c r="A10742" s="6" t="s">
        <v>16761</v>
      </c>
      <c r="B10742" s="6" t="s">
        <v>30496</v>
      </c>
      <c r="C10742" s="6" t="s">
        <v>25323</v>
      </c>
      <c r="D10742" s="6" t="str">
        <f t="shared" si="167"/>
        <v>m3</v>
      </c>
    </row>
    <row r="10743" spans="1:4" x14ac:dyDescent="0.2">
      <c r="A10743" s="6" t="s">
        <v>8591</v>
      </c>
      <c r="B10743" s="6" t="s">
        <v>30497</v>
      </c>
      <c r="C10743" s="6" t="s">
        <v>25323</v>
      </c>
      <c r="D10743" s="6" t="str">
        <f t="shared" si="167"/>
        <v>m3</v>
      </c>
    </row>
    <row r="10744" spans="1:4" x14ac:dyDescent="0.2">
      <c r="A10744" s="6" t="s">
        <v>16762</v>
      </c>
      <c r="B10744" s="6" t="s">
        <v>30497</v>
      </c>
      <c r="C10744" s="6" t="s">
        <v>25323</v>
      </c>
      <c r="D10744" s="6" t="str">
        <f t="shared" si="167"/>
        <v>m3</v>
      </c>
    </row>
    <row r="10745" spans="1:4" x14ac:dyDescent="0.2">
      <c r="A10745" s="6" t="s">
        <v>8592</v>
      </c>
      <c r="B10745" s="6" t="s">
        <v>30498</v>
      </c>
      <c r="C10745" s="6" t="s">
        <v>25323</v>
      </c>
      <c r="D10745" s="6" t="str">
        <f t="shared" si="167"/>
        <v>m3</v>
      </c>
    </row>
    <row r="10746" spans="1:4" x14ac:dyDescent="0.2">
      <c r="A10746" s="6" t="s">
        <v>16763</v>
      </c>
      <c r="B10746" s="6" t="s">
        <v>30498</v>
      </c>
      <c r="C10746" s="6" t="s">
        <v>25323</v>
      </c>
      <c r="D10746" s="6" t="str">
        <f t="shared" si="167"/>
        <v>m3</v>
      </c>
    </row>
    <row r="10747" spans="1:4" x14ac:dyDescent="0.2">
      <c r="A10747" s="6" t="s">
        <v>3129</v>
      </c>
      <c r="B10747" s="6" t="s">
        <v>30499</v>
      </c>
      <c r="C10747" s="6" t="s">
        <v>25323</v>
      </c>
      <c r="D10747" s="6" t="str">
        <f t="shared" si="167"/>
        <v>m3</v>
      </c>
    </row>
    <row r="10748" spans="1:4" x14ac:dyDescent="0.2">
      <c r="A10748" s="6" t="s">
        <v>16764</v>
      </c>
      <c r="B10748" s="6" t="s">
        <v>30499</v>
      </c>
      <c r="C10748" s="6" t="s">
        <v>25323</v>
      </c>
      <c r="D10748" s="6" t="str">
        <f t="shared" si="167"/>
        <v>m3</v>
      </c>
    </row>
    <row r="10749" spans="1:4" x14ac:dyDescent="0.2">
      <c r="A10749" s="6" t="s">
        <v>8593</v>
      </c>
      <c r="B10749" s="6" t="s">
        <v>30500</v>
      </c>
      <c r="C10749" s="6" t="s">
        <v>25323</v>
      </c>
      <c r="D10749" s="6" t="str">
        <f t="shared" si="167"/>
        <v>m3</v>
      </c>
    </row>
    <row r="10750" spans="1:4" x14ac:dyDescent="0.2">
      <c r="A10750" s="6" t="s">
        <v>16765</v>
      </c>
      <c r="B10750" s="6" t="s">
        <v>30500</v>
      </c>
      <c r="C10750" s="6" t="s">
        <v>25323</v>
      </c>
      <c r="D10750" s="6" t="str">
        <f t="shared" si="167"/>
        <v>m3</v>
      </c>
    </row>
    <row r="10751" spans="1:4" x14ac:dyDescent="0.2">
      <c r="A10751" s="6" t="s">
        <v>8594</v>
      </c>
      <c r="B10751" s="6" t="s">
        <v>30501</v>
      </c>
      <c r="C10751" s="6" t="s">
        <v>25323</v>
      </c>
      <c r="D10751" s="6" t="str">
        <f t="shared" si="167"/>
        <v>m3</v>
      </c>
    </row>
    <row r="10752" spans="1:4" x14ac:dyDescent="0.2">
      <c r="A10752" s="6" t="s">
        <v>16766</v>
      </c>
      <c r="B10752" s="6" t="s">
        <v>30501</v>
      </c>
      <c r="C10752" s="6" t="s">
        <v>25323</v>
      </c>
      <c r="D10752" s="6" t="str">
        <f t="shared" si="167"/>
        <v>m3</v>
      </c>
    </row>
    <row r="10753" spans="1:4" x14ac:dyDescent="0.2">
      <c r="A10753" s="6" t="s">
        <v>3130</v>
      </c>
      <c r="B10753" s="6" t="s">
        <v>30502</v>
      </c>
      <c r="C10753" s="6" t="s">
        <v>25323</v>
      </c>
      <c r="D10753" s="6" t="str">
        <f t="shared" si="167"/>
        <v>m3</v>
      </c>
    </row>
    <row r="10754" spans="1:4" x14ac:dyDescent="0.2">
      <c r="A10754" s="6" t="s">
        <v>16767</v>
      </c>
      <c r="B10754" s="6" t="s">
        <v>30502</v>
      </c>
      <c r="C10754" s="6" t="s">
        <v>25323</v>
      </c>
      <c r="D10754" s="6" t="str">
        <f t="shared" ref="D10754:D10817" si="168">LOWER(C10754)</f>
        <v>m3</v>
      </c>
    </row>
    <row r="10755" spans="1:4" x14ac:dyDescent="0.2">
      <c r="A10755" s="6" t="s">
        <v>8595</v>
      </c>
      <c r="B10755" s="6" t="s">
        <v>30503</v>
      </c>
      <c r="C10755" s="6" t="s">
        <v>25323</v>
      </c>
      <c r="D10755" s="6" t="str">
        <f t="shared" si="168"/>
        <v>m3</v>
      </c>
    </row>
    <row r="10756" spans="1:4" x14ac:dyDescent="0.2">
      <c r="A10756" s="6" t="s">
        <v>16768</v>
      </c>
      <c r="B10756" s="6" t="s">
        <v>30503</v>
      </c>
      <c r="C10756" s="6" t="s">
        <v>25323</v>
      </c>
      <c r="D10756" s="6" t="str">
        <f t="shared" si="168"/>
        <v>m3</v>
      </c>
    </row>
    <row r="10757" spans="1:4" x14ac:dyDescent="0.2">
      <c r="A10757" s="6" t="s">
        <v>8596</v>
      </c>
      <c r="B10757" s="6" t="s">
        <v>30504</v>
      </c>
      <c r="C10757" s="6" t="s">
        <v>25323</v>
      </c>
      <c r="D10757" s="6" t="str">
        <f t="shared" si="168"/>
        <v>m3</v>
      </c>
    </row>
    <row r="10758" spans="1:4" x14ac:dyDescent="0.2">
      <c r="A10758" s="6" t="s">
        <v>16769</v>
      </c>
      <c r="B10758" s="6" t="s">
        <v>30504</v>
      </c>
      <c r="C10758" s="6" t="s">
        <v>25323</v>
      </c>
      <c r="D10758" s="6" t="str">
        <f t="shared" si="168"/>
        <v>m3</v>
      </c>
    </row>
    <row r="10759" spans="1:4" x14ac:dyDescent="0.2">
      <c r="A10759" s="6" t="s">
        <v>3132</v>
      </c>
      <c r="B10759" s="6" t="s">
        <v>30505</v>
      </c>
      <c r="C10759" s="6" t="s">
        <v>891</v>
      </c>
      <c r="D10759" s="6" t="str">
        <f t="shared" si="168"/>
        <v>kg</v>
      </c>
    </row>
    <row r="10760" spans="1:4" x14ac:dyDescent="0.2">
      <c r="A10760" s="6" t="s">
        <v>16770</v>
      </c>
      <c r="B10760" s="6" t="s">
        <v>30505</v>
      </c>
      <c r="C10760" s="6" t="s">
        <v>891</v>
      </c>
      <c r="D10760" s="6" t="str">
        <f t="shared" si="168"/>
        <v>kg</v>
      </c>
    </row>
    <row r="10761" spans="1:4" x14ac:dyDescent="0.2">
      <c r="A10761" s="6" t="s">
        <v>3133</v>
      </c>
      <c r="B10761" s="6" t="s">
        <v>30506</v>
      </c>
      <c r="C10761" s="6" t="s">
        <v>891</v>
      </c>
      <c r="D10761" s="6" t="str">
        <f t="shared" si="168"/>
        <v>kg</v>
      </c>
    </row>
    <row r="10762" spans="1:4" x14ac:dyDescent="0.2">
      <c r="A10762" s="6" t="s">
        <v>16771</v>
      </c>
      <c r="B10762" s="6" t="s">
        <v>30506</v>
      </c>
      <c r="C10762" s="6" t="s">
        <v>891</v>
      </c>
      <c r="D10762" s="6" t="str">
        <f t="shared" si="168"/>
        <v>kg</v>
      </c>
    </row>
    <row r="10763" spans="1:4" x14ac:dyDescent="0.2">
      <c r="A10763" s="6" t="s">
        <v>3134</v>
      </c>
      <c r="B10763" s="6" t="s">
        <v>30507</v>
      </c>
      <c r="C10763" s="6" t="s">
        <v>891</v>
      </c>
      <c r="D10763" s="6" t="str">
        <f t="shared" si="168"/>
        <v>kg</v>
      </c>
    </row>
    <row r="10764" spans="1:4" x14ac:dyDescent="0.2">
      <c r="A10764" s="6" t="s">
        <v>16772</v>
      </c>
      <c r="B10764" s="6" t="s">
        <v>30507</v>
      </c>
      <c r="C10764" s="6" t="s">
        <v>891</v>
      </c>
      <c r="D10764" s="6" t="str">
        <f t="shared" si="168"/>
        <v>kg</v>
      </c>
    </row>
    <row r="10765" spans="1:4" x14ac:dyDescent="0.2">
      <c r="A10765" s="6" t="s">
        <v>8597</v>
      </c>
      <c r="B10765" s="6" t="s">
        <v>30508</v>
      </c>
      <c r="C10765" s="6" t="s">
        <v>25323</v>
      </c>
      <c r="D10765" s="6" t="str">
        <f t="shared" si="168"/>
        <v>m3</v>
      </c>
    </row>
    <row r="10766" spans="1:4" x14ac:dyDescent="0.2">
      <c r="A10766" s="6" t="s">
        <v>16773</v>
      </c>
      <c r="B10766" s="6" t="s">
        <v>30508</v>
      </c>
      <c r="C10766" s="6" t="s">
        <v>25323</v>
      </c>
      <c r="D10766" s="6" t="str">
        <f t="shared" si="168"/>
        <v>m3</v>
      </c>
    </row>
    <row r="10767" spans="1:4" x14ac:dyDescent="0.2">
      <c r="A10767" s="6" t="s">
        <v>3135</v>
      </c>
      <c r="B10767" s="6" t="s">
        <v>30509</v>
      </c>
      <c r="C10767" s="6" t="s">
        <v>25323</v>
      </c>
      <c r="D10767" s="6" t="str">
        <f t="shared" si="168"/>
        <v>m3</v>
      </c>
    </row>
    <row r="10768" spans="1:4" x14ac:dyDescent="0.2">
      <c r="A10768" s="6" t="s">
        <v>16774</v>
      </c>
      <c r="B10768" s="6" t="s">
        <v>30509</v>
      </c>
      <c r="C10768" s="6" t="s">
        <v>25323</v>
      </c>
      <c r="D10768" s="6" t="str">
        <f t="shared" si="168"/>
        <v>m3</v>
      </c>
    </row>
    <row r="10769" spans="1:4" x14ac:dyDescent="0.2">
      <c r="A10769" s="6" t="s">
        <v>8598</v>
      </c>
      <c r="B10769" s="6" t="s">
        <v>30510</v>
      </c>
      <c r="C10769" s="6" t="s">
        <v>30511</v>
      </c>
      <c r="D10769" s="6" t="str">
        <f t="shared" si="168"/>
        <v>dm3</v>
      </c>
    </row>
    <row r="10770" spans="1:4" x14ac:dyDescent="0.2">
      <c r="A10770" s="6" t="s">
        <v>16775</v>
      </c>
      <c r="B10770" s="6" t="s">
        <v>30510</v>
      </c>
      <c r="C10770" s="6" t="s">
        <v>30511</v>
      </c>
      <c r="D10770" s="6" t="str">
        <f t="shared" si="168"/>
        <v>dm3</v>
      </c>
    </row>
    <row r="10771" spans="1:4" x14ac:dyDescent="0.2">
      <c r="A10771" s="6" t="s">
        <v>8599</v>
      </c>
      <c r="B10771" s="6" t="s">
        <v>30512</v>
      </c>
      <c r="C10771" s="6" t="s">
        <v>30511</v>
      </c>
      <c r="D10771" s="6" t="str">
        <f t="shared" si="168"/>
        <v>dm3</v>
      </c>
    </row>
    <row r="10772" spans="1:4" x14ac:dyDescent="0.2">
      <c r="A10772" s="6" t="s">
        <v>16776</v>
      </c>
      <c r="B10772" s="6" t="s">
        <v>30512</v>
      </c>
      <c r="C10772" s="6" t="s">
        <v>30511</v>
      </c>
      <c r="D10772" s="6" t="str">
        <f t="shared" si="168"/>
        <v>dm3</v>
      </c>
    </row>
    <row r="10773" spans="1:4" x14ac:dyDescent="0.2">
      <c r="A10773" s="6" t="s">
        <v>8600</v>
      </c>
      <c r="B10773" s="6" t="s">
        <v>30513</v>
      </c>
      <c r="C10773" s="6" t="s">
        <v>25323</v>
      </c>
      <c r="D10773" s="6" t="str">
        <f t="shared" si="168"/>
        <v>m3</v>
      </c>
    </row>
    <row r="10774" spans="1:4" x14ac:dyDescent="0.2">
      <c r="A10774" s="6" t="s">
        <v>16777</v>
      </c>
      <c r="B10774" s="6" t="s">
        <v>30513</v>
      </c>
      <c r="C10774" s="6" t="s">
        <v>25323</v>
      </c>
      <c r="D10774" s="6" t="str">
        <f t="shared" si="168"/>
        <v>m3</v>
      </c>
    </row>
    <row r="10775" spans="1:4" x14ac:dyDescent="0.2">
      <c r="A10775" s="6" t="s">
        <v>3136</v>
      </c>
      <c r="B10775" s="6" t="s">
        <v>30514</v>
      </c>
      <c r="C10775" s="6" t="s">
        <v>891</v>
      </c>
      <c r="D10775" s="6" t="str">
        <f t="shared" si="168"/>
        <v>kg</v>
      </c>
    </row>
    <row r="10776" spans="1:4" x14ac:dyDescent="0.2">
      <c r="A10776" s="6" t="s">
        <v>16778</v>
      </c>
      <c r="B10776" s="6" t="s">
        <v>30514</v>
      </c>
      <c r="C10776" s="6" t="s">
        <v>891</v>
      </c>
      <c r="D10776" s="6" t="str">
        <f t="shared" si="168"/>
        <v>kg</v>
      </c>
    </row>
    <row r="10777" spans="1:4" x14ac:dyDescent="0.2">
      <c r="A10777" s="6" t="s">
        <v>3137</v>
      </c>
      <c r="B10777" s="6" t="s">
        <v>30515</v>
      </c>
      <c r="C10777" s="6" t="s">
        <v>20</v>
      </c>
      <c r="D10777" s="6" t="str">
        <f t="shared" si="168"/>
        <v>t</v>
      </c>
    </row>
    <row r="10778" spans="1:4" x14ac:dyDescent="0.2">
      <c r="A10778" s="6" t="s">
        <v>16779</v>
      </c>
      <c r="B10778" s="6" t="s">
        <v>30515</v>
      </c>
      <c r="C10778" s="6" t="s">
        <v>20</v>
      </c>
      <c r="D10778" s="6" t="str">
        <f t="shared" si="168"/>
        <v>t</v>
      </c>
    </row>
    <row r="10779" spans="1:4" x14ac:dyDescent="0.2">
      <c r="A10779" s="6" t="s">
        <v>3138</v>
      </c>
      <c r="B10779" s="6" t="s">
        <v>30516</v>
      </c>
      <c r="C10779" s="6" t="s">
        <v>25536</v>
      </c>
      <c r="D10779" s="6" t="str">
        <f t="shared" si="168"/>
        <v>m2</v>
      </c>
    </row>
    <row r="10780" spans="1:4" x14ac:dyDescent="0.2">
      <c r="A10780" s="6" t="s">
        <v>16780</v>
      </c>
      <c r="B10780" s="6" t="s">
        <v>30516</v>
      </c>
      <c r="C10780" s="6" t="s">
        <v>25536</v>
      </c>
      <c r="D10780" s="6" t="str">
        <f t="shared" si="168"/>
        <v>m2</v>
      </c>
    </row>
    <row r="10781" spans="1:4" x14ac:dyDescent="0.2">
      <c r="A10781" s="6" t="s">
        <v>3139</v>
      </c>
      <c r="B10781" s="6" t="s">
        <v>30517</v>
      </c>
      <c r="C10781" s="6" t="s">
        <v>25536</v>
      </c>
      <c r="D10781" s="6" t="str">
        <f t="shared" si="168"/>
        <v>m2</v>
      </c>
    </row>
    <row r="10782" spans="1:4" x14ac:dyDescent="0.2">
      <c r="A10782" s="6" t="s">
        <v>16781</v>
      </c>
      <c r="B10782" s="6" t="s">
        <v>30517</v>
      </c>
      <c r="C10782" s="6" t="s">
        <v>25536</v>
      </c>
      <c r="D10782" s="6" t="str">
        <f t="shared" si="168"/>
        <v>m2</v>
      </c>
    </row>
    <row r="10783" spans="1:4" x14ac:dyDescent="0.2">
      <c r="A10783" s="6" t="s">
        <v>3140</v>
      </c>
      <c r="B10783" s="6" t="s">
        <v>30518</v>
      </c>
      <c r="C10783" s="6" t="s">
        <v>25536</v>
      </c>
      <c r="D10783" s="6" t="str">
        <f t="shared" si="168"/>
        <v>m2</v>
      </c>
    </row>
    <row r="10784" spans="1:4" x14ac:dyDescent="0.2">
      <c r="A10784" s="6" t="s">
        <v>16782</v>
      </c>
      <c r="B10784" s="6" t="s">
        <v>30518</v>
      </c>
      <c r="C10784" s="6" t="s">
        <v>25536</v>
      </c>
      <c r="D10784" s="6" t="str">
        <f t="shared" si="168"/>
        <v>m2</v>
      </c>
    </row>
    <row r="10785" spans="1:4" x14ac:dyDescent="0.2">
      <c r="A10785" s="6" t="s">
        <v>3141</v>
      </c>
      <c r="B10785" s="6" t="s">
        <v>30519</v>
      </c>
      <c r="C10785" s="6" t="s">
        <v>25536</v>
      </c>
      <c r="D10785" s="6" t="str">
        <f t="shared" si="168"/>
        <v>m2</v>
      </c>
    </row>
    <row r="10786" spans="1:4" x14ac:dyDescent="0.2">
      <c r="A10786" s="6" t="s">
        <v>16783</v>
      </c>
      <c r="B10786" s="6" t="s">
        <v>30519</v>
      </c>
      <c r="C10786" s="6" t="s">
        <v>25536</v>
      </c>
      <c r="D10786" s="6" t="str">
        <f t="shared" si="168"/>
        <v>m2</v>
      </c>
    </row>
    <row r="10787" spans="1:4" x14ac:dyDescent="0.2">
      <c r="A10787" s="6" t="s">
        <v>8601</v>
      </c>
      <c r="B10787" s="6" t="s">
        <v>30520</v>
      </c>
      <c r="C10787" s="6" t="s">
        <v>891</v>
      </c>
      <c r="D10787" s="6" t="str">
        <f t="shared" si="168"/>
        <v>kg</v>
      </c>
    </row>
    <row r="10788" spans="1:4" x14ac:dyDescent="0.2">
      <c r="A10788" s="6" t="s">
        <v>16784</v>
      </c>
      <c r="B10788" s="6" t="s">
        <v>30520</v>
      </c>
      <c r="C10788" s="6" t="s">
        <v>891</v>
      </c>
      <c r="D10788" s="6" t="str">
        <f t="shared" si="168"/>
        <v>kg</v>
      </c>
    </row>
    <row r="10789" spans="1:4" x14ac:dyDescent="0.2">
      <c r="A10789" s="6" t="s">
        <v>3142</v>
      </c>
      <c r="B10789" s="6" t="s">
        <v>30521</v>
      </c>
      <c r="C10789" s="6" t="s">
        <v>891</v>
      </c>
      <c r="D10789" s="6" t="str">
        <f t="shared" si="168"/>
        <v>kg</v>
      </c>
    </row>
    <row r="10790" spans="1:4" x14ac:dyDescent="0.2">
      <c r="A10790" s="6" t="s">
        <v>16785</v>
      </c>
      <c r="B10790" s="6" t="s">
        <v>30521</v>
      </c>
      <c r="C10790" s="6" t="s">
        <v>891</v>
      </c>
      <c r="D10790" s="6" t="str">
        <f t="shared" si="168"/>
        <v>kg</v>
      </c>
    </row>
    <row r="10791" spans="1:4" x14ac:dyDescent="0.2">
      <c r="A10791" s="6" t="s">
        <v>3143</v>
      </c>
      <c r="B10791" s="6" t="s">
        <v>30522</v>
      </c>
      <c r="C10791" s="6" t="s">
        <v>891</v>
      </c>
      <c r="D10791" s="6" t="str">
        <f t="shared" si="168"/>
        <v>kg</v>
      </c>
    </row>
    <row r="10792" spans="1:4" x14ac:dyDescent="0.2">
      <c r="A10792" s="6" t="s">
        <v>16786</v>
      </c>
      <c r="B10792" s="6" t="s">
        <v>30522</v>
      </c>
      <c r="C10792" s="6" t="s">
        <v>891</v>
      </c>
      <c r="D10792" s="6" t="str">
        <f t="shared" si="168"/>
        <v>kg</v>
      </c>
    </row>
    <row r="10793" spans="1:4" x14ac:dyDescent="0.2">
      <c r="A10793" s="6" t="s">
        <v>8602</v>
      </c>
      <c r="B10793" s="6" t="s">
        <v>30523</v>
      </c>
      <c r="C10793" s="6" t="s">
        <v>891</v>
      </c>
      <c r="D10793" s="6" t="str">
        <f t="shared" si="168"/>
        <v>kg</v>
      </c>
    </row>
    <row r="10794" spans="1:4" x14ac:dyDescent="0.2">
      <c r="A10794" s="6" t="s">
        <v>16787</v>
      </c>
      <c r="B10794" s="6" t="s">
        <v>30523</v>
      </c>
      <c r="C10794" s="6" t="s">
        <v>891</v>
      </c>
      <c r="D10794" s="6" t="str">
        <f t="shared" si="168"/>
        <v>kg</v>
      </c>
    </row>
    <row r="10795" spans="1:4" x14ac:dyDescent="0.2">
      <c r="A10795" s="6" t="s">
        <v>8603</v>
      </c>
      <c r="B10795" s="6" t="s">
        <v>30524</v>
      </c>
      <c r="C10795" s="6" t="s">
        <v>25536</v>
      </c>
      <c r="D10795" s="6" t="str">
        <f t="shared" si="168"/>
        <v>m2</v>
      </c>
    </row>
    <row r="10796" spans="1:4" x14ac:dyDescent="0.2">
      <c r="A10796" s="6" t="s">
        <v>16788</v>
      </c>
      <c r="B10796" s="6" t="s">
        <v>30524</v>
      </c>
      <c r="C10796" s="6" t="s">
        <v>25536</v>
      </c>
      <c r="D10796" s="6" t="str">
        <f t="shared" si="168"/>
        <v>m2</v>
      </c>
    </row>
    <row r="10797" spans="1:4" x14ac:dyDescent="0.2">
      <c r="A10797" s="6" t="s">
        <v>8604</v>
      </c>
      <c r="B10797" s="6" t="s">
        <v>30525</v>
      </c>
      <c r="C10797" s="6" t="s">
        <v>25536</v>
      </c>
      <c r="D10797" s="6" t="str">
        <f t="shared" si="168"/>
        <v>m2</v>
      </c>
    </row>
    <row r="10798" spans="1:4" x14ac:dyDescent="0.2">
      <c r="A10798" s="6" t="s">
        <v>16789</v>
      </c>
      <c r="B10798" s="6" t="s">
        <v>30525</v>
      </c>
      <c r="C10798" s="6" t="s">
        <v>25536</v>
      </c>
      <c r="D10798" s="6" t="str">
        <f t="shared" si="168"/>
        <v>m2</v>
      </c>
    </row>
    <row r="10799" spans="1:4" x14ac:dyDescent="0.2">
      <c r="A10799" s="6" t="s">
        <v>8605</v>
      </c>
      <c r="B10799" s="6" t="s">
        <v>30526</v>
      </c>
      <c r="C10799" s="6" t="s">
        <v>25536</v>
      </c>
      <c r="D10799" s="6" t="str">
        <f t="shared" si="168"/>
        <v>m2</v>
      </c>
    </row>
    <row r="10800" spans="1:4" x14ac:dyDescent="0.2">
      <c r="A10800" s="6" t="s">
        <v>16790</v>
      </c>
      <c r="B10800" s="6" t="s">
        <v>30526</v>
      </c>
      <c r="C10800" s="6" t="s">
        <v>25536</v>
      </c>
      <c r="D10800" s="6" t="str">
        <f t="shared" si="168"/>
        <v>m2</v>
      </c>
    </row>
    <row r="10801" spans="1:4" x14ac:dyDescent="0.2">
      <c r="A10801" s="6" t="s">
        <v>8606</v>
      </c>
      <c r="B10801" s="6" t="s">
        <v>30527</v>
      </c>
      <c r="C10801" s="6" t="s">
        <v>891</v>
      </c>
      <c r="D10801" s="6" t="str">
        <f t="shared" si="168"/>
        <v>kg</v>
      </c>
    </row>
    <row r="10802" spans="1:4" x14ac:dyDescent="0.2">
      <c r="A10802" s="6" t="s">
        <v>16791</v>
      </c>
      <c r="B10802" s="6" t="s">
        <v>30527</v>
      </c>
      <c r="C10802" s="6" t="s">
        <v>891</v>
      </c>
      <c r="D10802" s="6" t="str">
        <f t="shared" si="168"/>
        <v>kg</v>
      </c>
    </row>
    <row r="10803" spans="1:4" x14ac:dyDescent="0.2">
      <c r="A10803" s="6" t="s">
        <v>8607</v>
      </c>
      <c r="B10803" s="6" t="s">
        <v>30528</v>
      </c>
      <c r="C10803" s="6" t="s">
        <v>891</v>
      </c>
      <c r="D10803" s="6" t="str">
        <f t="shared" si="168"/>
        <v>kg</v>
      </c>
    </row>
    <row r="10804" spans="1:4" x14ac:dyDescent="0.2">
      <c r="A10804" s="6" t="s">
        <v>16792</v>
      </c>
      <c r="B10804" s="6" t="s">
        <v>30528</v>
      </c>
      <c r="C10804" s="6" t="s">
        <v>891</v>
      </c>
      <c r="D10804" s="6" t="str">
        <f t="shared" si="168"/>
        <v>kg</v>
      </c>
    </row>
    <row r="10805" spans="1:4" x14ac:dyDescent="0.2">
      <c r="A10805" s="6" t="s">
        <v>11568</v>
      </c>
      <c r="B10805" s="6" t="s">
        <v>30529</v>
      </c>
      <c r="C10805" s="6" t="s">
        <v>891</v>
      </c>
      <c r="D10805" s="6" t="str">
        <f t="shared" si="168"/>
        <v>kg</v>
      </c>
    </row>
    <row r="10806" spans="1:4" x14ac:dyDescent="0.2">
      <c r="A10806" s="6" t="s">
        <v>16793</v>
      </c>
      <c r="B10806" s="6" t="s">
        <v>30529</v>
      </c>
      <c r="C10806" s="6" t="s">
        <v>891</v>
      </c>
      <c r="D10806" s="6" t="str">
        <f t="shared" si="168"/>
        <v>kg</v>
      </c>
    </row>
    <row r="10807" spans="1:4" x14ac:dyDescent="0.2">
      <c r="A10807" s="6" t="s">
        <v>8608</v>
      </c>
      <c r="B10807" s="6" t="s">
        <v>30530</v>
      </c>
      <c r="C10807" s="6" t="s">
        <v>891</v>
      </c>
      <c r="D10807" s="6" t="str">
        <f t="shared" si="168"/>
        <v>kg</v>
      </c>
    </row>
    <row r="10808" spans="1:4" x14ac:dyDescent="0.2">
      <c r="A10808" s="6" t="s">
        <v>16794</v>
      </c>
      <c r="B10808" s="6" t="s">
        <v>30530</v>
      </c>
      <c r="C10808" s="6" t="s">
        <v>891</v>
      </c>
      <c r="D10808" s="6" t="str">
        <f t="shared" si="168"/>
        <v>kg</v>
      </c>
    </row>
    <row r="10809" spans="1:4" x14ac:dyDescent="0.2">
      <c r="A10809" s="6" t="s">
        <v>8609</v>
      </c>
      <c r="B10809" s="6" t="s">
        <v>30531</v>
      </c>
      <c r="C10809" s="6" t="s">
        <v>891</v>
      </c>
      <c r="D10809" s="6" t="str">
        <f t="shared" si="168"/>
        <v>kg</v>
      </c>
    </row>
    <row r="10810" spans="1:4" x14ac:dyDescent="0.2">
      <c r="A10810" s="6" t="s">
        <v>16795</v>
      </c>
      <c r="B10810" s="6" t="s">
        <v>30531</v>
      </c>
      <c r="C10810" s="6" t="s">
        <v>891</v>
      </c>
      <c r="D10810" s="6" t="str">
        <f t="shared" si="168"/>
        <v>kg</v>
      </c>
    </row>
    <row r="10811" spans="1:4" x14ac:dyDescent="0.2">
      <c r="A10811" s="6" t="s">
        <v>3144</v>
      </c>
      <c r="B10811" s="6" t="s">
        <v>30532</v>
      </c>
      <c r="C10811" s="6" t="s">
        <v>891</v>
      </c>
      <c r="D10811" s="6" t="str">
        <f t="shared" si="168"/>
        <v>kg</v>
      </c>
    </row>
    <row r="10812" spans="1:4" x14ac:dyDescent="0.2">
      <c r="A10812" s="6" t="s">
        <v>16796</v>
      </c>
      <c r="B10812" s="6" t="s">
        <v>30532</v>
      </c>
      <c r="C10812" s="6" t="s">
        <v>891</v>
      </c>
      <c r="D10812" s="6" t="str">
        <f t="shared" si="168"/>
        <v>kg</v>
      </c>
    </row>
    <row r="10813" spans="1:4" x14ac:dyDescent="0.2">
      <c r="A10813" s="6" t="s">
        <v>3147</v>
      </c>
      <c r="B10813" s="6" t="s">
        <v>30533</v>
      </c>
      <c r="C10813" s="6" t="s">
        <v>21</v>
      </c>
      <c r="D10813" s="6" t="str">
        <f t="shared" si="168"/>
        <v>m</v>
      </c>
    </row>
    <row r="10814" spans="1:4" x14ac:dyDescent="0.2">
      <c r="A10814" s="6" t="s">
        <v>16797</v>
      </c>
      <c r="B10814" s="6" t="s">
        <v>30533</v>
      </c>
      <c r="C10814" s="6" t="s">
        <v>21</v>
      </c>
      <c r="D10814" s="6" t="str">
        <f t="shared" si="168"/>
        <v>m</v>
      </c>
    </row>
    <row r="10815" spans="1:4" x14ac:dyDescent="0.2">
      <c r="A10815" s="6" t="s">
        <v>3148</v>
      </c>
      <c r="B10815" s="6" t="s">
        <v>30534</v>
      </c>
      <c r="C10815" s="6" t="s">
        <v>21</v>
      </c>
      <c r="D10815" s="6" t="str">
        <f t="shared" si="168"/>
        <v>m</v>
      </c>
    </row>
    <row r="10816" spans="1:4" x14ac:dyDescent="0.2">
      <c r="A10816" s="6" t="s">
        <v>16798</v>
      </c>
      <c r="B10816" s="6" t="s">
        <v>30534</v>
      </c>
      <c r="C10816" s="6" t="s">
        <v>21</v>
      </c>
      <c r="D10816" s="6" t="str">
        <f t="shared" si="168"/>
        <v>m</v>
      </c>
    </row>
    <row r="10817" spans="1:4" x14ac:dyDescent="0.2">
      <c r="A10817" s="6" t="s">
        <v>3149</v>
      </c>
      <c r="B10817" s="6" t="s">
        <v>30535</v>
      </c>
      <c r="C10817" s="6" t="s">
        <v>21</v>
      </c>
      <c r="D10817" s="6" t="str">
        <f t="shared" si="168"/>
        <v>m</v>
      </c>
    </row>
    <row r="10818" spans="1:4" x14ac:dyDescent="0.2">
      <c r="A10818" s="6" t="s">
        <v>16799</v>
      </c>
      <c r="B10818" s="6" t="s">
        <v>30535</v>
      </c>
      <c r="C10818" s="6" t="s">
        <v>21</v>
      </c>
      <c r="D10818" s="6" t="str">
        <f t="shared" ref="D10818:D10881" si="169">LOWER(C10818)</f>
        <v>m</v>
      </c>
    </row>
    <row r="10819" spans="1:4" x14ac:dyDescent="0.2">
      <c r="A10819" s="6" t="s">
        <v>3150</v>
      </c>
      <c r="B10819" s="6" t="s">
        <v>30536</v>
      </c>
      <c r="C10819" s="6" t="s">
        <v>21</v>
      </c>
      <c r="D10819" s="6" t="str">
        <f t="shared" si="169"/>
        <v>m</v>
      </c>
    </row>
    <row r="10820" spans="1:4" x14ac:dyDescent="0.2">
      <c r="A10820" s="6" t="s">
        <v>16800</v>
      </c>
      <c r="B10820" s="6" t="s">
        <v>30536</v>
      </c>
      <c r="C10820" s="6" t="s">
        <v>21</v>
      </c>
      <c r="D10820" s="6" t="str">
        <f t="shared" si="169"/>
        <v>m</v>
      </c>
    </row>
    <row r="10821" spans="1:4" x14ac:dyDescent="0.2">
      <c r="A10821" s="6" t="s">
        <v>3151</v>
      </c>
      <c r="B10821" s="6" t="s">
        <v>30537</v>
      </c>
      <c r="C10821" s="6" t="s">
        <v>21</v>
      </c>
      <c r="D10821" s="6" t="str">
        <f t="shared" si="169"/>
        <v>m</v>
      </c>
    </row>
    <row r="10822" spans="1:4" x14ac:dyDescent="0.2">
      <c r="A10822" s="6" t="s">
        <v>16801</v>
      </c>
      <c r="B10822" s="6" t="s">
        <v>30537</v>
      </c>
      <c r="C10822" s="6" t="s">
        <v>21</v>
      </c>
      <c r="D10822" s="6" t="str">
        <f t="shared" si="169"/>
        <v>m</v>
      </c>
    </row>
    <row r="10823" spans="1:4" x14ac:dyDescent="0.2">
      <c r="A10823" s="6" t="s">
        <v>3152</v>
      </c>
      <c r="B10823" s="6" t="s">
        <v>30538</v>
      </c>
      <c r="C10823" s="6" t="s">
        <v>21</v>
      </c>
      <c r="D10823" s="6" t="str">
        <f t="shared" si="169"/>
        <v>m</v>
      </c>
    </row>
    <row r="10824" spans="1:4" x14ac:dyDescent="0.2">
      <c r="A10824" s="6" t="s">
        <v>16802</v>
      </c>
      <c r="B10824" s="6" t="s">
        <v>30538</v>
      </c>
      <c r="C10824" s="6" t="s">
        <v>21</v>
      </c>
      <c r="D10824" s="6" t="str">
        <f t="shared" si="169"/>
        <v>m</v>
      </c>
    </row>
    <row r="10825" spans="1:4" x14ac:dyDescent="0.2">
      <c r="A10825" s="6" t="s">
        <v>3153</v>
      </c>
      <c r="B10825" s="6" t="s">
        <v>30539</v>
      </c>
      <c r="C10825" s="6" t="s">
        <v>21</v>
      </c>
      <c r="D10825" s="6" t="str">
        <f t="shared" si="169"/>
        <v>m</v>
      </c>
    </row>
    <row r="10826" spans="1:4" x14ac:dyDescent="0.2">
      <c r="A10826" s="6" t="s">
        <v>16803</v>
      </c>
      <c r="B10826" s="6" t="s">
        <v>30539</v>
      </c>
      <c r="C10826" s="6" t="s">
        <v>21</v>
      </c>
      <c r="D10826" s="6" t="str">
        <f t="shared" si="169"/>
        <v>m</v>
      </c>
    </row>
    <row r="10827" spans="1:4" x14ac:dyDescent="0.2">
      <c r="A10827" s="6" t="s">
        <v>3154</v>
      </c>
      <c r="B10827" s="6" t="s">
        <v>30540</v>
      </c>
      <c r="C10827" s="6" t="s">
        <v>21</v>
      </c>
      <c r="D10827" s="6" t="str">
        <f t="shared" si="169"/>
        <v>m</v>
      </c>
    </row>
    <row r="10828" spans="1:4" x14ac:dyDescent="0.2">
      <c r="A10828" s="6" t="s">
        <v>16804</v>
      </c>
      <c r="B10828" s="6" t="s">
        <v>30540</v>
      </c>
      <c r="C10828" s="6" t="s">
        <v>21</v>
      </c>
      <c r="D10828" s="6" t="str">
        <f t="shared" si="169"/>
        <v>m</v>
      </c>
    </row>
    <row r="10829" spans="1:4" x14ac:dyDescent="0.2">
      <c r="A10829" s="6" t="s">
        <v>3155</v>
      </c>
      <c r="B10829" s="6" t="s">
        <v>30541</v>
      </c>
      <c r="C10829" s="6" t="s">
        <v>21</v>
      </c>
      <c r="D10829" s="6" t="str">
        <f t="shared" si="169"/>
        <v>m</v>
      </c>
    </row>
    <row r="10830" spans="1:4" x14ac:dyDescent="0.2">
      <c r="A10830" s="6" t="s">
        <v>16805</v>
      </c>
      <c r="B10830" s="6" t="s">
        <v>30541</v>
      </c>
      <c r="C10830" s="6" t="s">
        <v>21</v>
      </c>
      <c r="D10830" s="6" t="str">
        <f t="shared" si="169"/>
        <v>m</v>
      </c>
    </row>
    <row r="10831" spans="1:4" x14ac:dyDescent="0.2">
      <c r="A10831" s="6" t="s">
        <v>3156</v>
      </c>
      <c r="B10831" s="6" t="s">
        <v>30542</v>
      </c>
      <c r="C10831" s="6" t="s">
        <v>21</v>
      </c>
      <c r="D10831" s="6" t="str">
        <f t="shared" si="169"/>
        <v>m</v>
      </c>
    </row>
    <row r="10832" spans="1:4" x14ac:dyDescent="0.2">
      <c r="A10832" s="6" t="s">
        <v>16806</v>
      </c>
      <c r="B10832" s="6" t="s">
        <v>30542</v>
      </c>
      <c r="C10832" s="6" t="s">
        <v>21</v>
      </c>
      <c r="D10832" s="6" t="str">
        <f t="shared" si="169"/>
        <v>m</v>
      </c>
    </row>
    <row r="10833" spans="1:4" x14ac:dyDescent="0.2">
      <c r="A10833" s="6" t="s">
        <v>3157</v>
      </c>
      <c r="B10833" s="6" t="s">
        <v>30543</v>
      </c>
      <c r="C10833" s="6" t="s">
        <v>21</v>
      </c>
      <c r="D10833" s="6" t="str">
        <f t="shared" si="169"/>
        <v>m</v>
      </c>
    </row>
    <row r="10834" spans="1:4" x14ac:dyDescent="0.2">
      <c r="A10834" s="6" t="s">
        <v>16807</v>
      </c>
      <c r="B10834" s="6" t="s">
        <v>30543</v>
      </c>
      <c r="C10834" s="6" t="s">
        <v>21</v>
      </c>
      <c r="D10834" s="6" t="str">
        <f t="shared" si="169"/>
        <v>m</v>
      </c>
    </row>
    <row r="10835" spans="1:4" x14ac:dyDescent="0.2">
      <c r="A10835" s="6" t="s">
        <v>3158</v>
      </c>
      <c r="B10835" s="6" t="s">
        <v>30544</v>
      </c>
      <c r="C10835" s="6" t="s">
        <v>21</v>
      </c>
      <c r="D10835" s="6" t="str">
        <f t="shared" si="169"/>
        <v>m</v>
      </c>
    </row>
    <row r="10836" spans="1:4" x14ac:dyDescent="0.2">
      <c r="A10836" s="6" t="s">
        <v>16808</v>
      </c>
      <c r="B10836" s="6" t="s">
        <v>30544</v>
      </c>
      <c r="C10836" s="6" t="s">
        <v>21</v>
      </c>
      <c r="D10836" s="6" t="str">
        <f t="shared" si="169"/>
        <v>m</v>
      </c>
    </row>
    <row r="10837" spans="1:4" x14ac:dyDescent="0.2">
      <c r="A10837" s="6" t="s">
        <v>8610</v>
      </c>
      <c r="B10837" s="6" t="s">
        <v>30545</v>
      </c>
      <c r="C10837" s="6" t="s">
        <v>25536</v>
      </c>
      <c r="D10837" s="6" t="str">
        <f t="shared" si="169"/>
        <v>m2</v>
      </c>
    </row>
    <row r="10838" spans="1:4" x14ac:dyDescent="0.2">
      <c r="A10838" s="6" t="s">
        <v>16809</v>
      </c>
      <c r="B10838" s="6" t="s">
        <v>30545</v>
      </c>
      <c r="C10838" s="6" t="s">
        <v>25536</v>
      </c>
      <c r="D10838" s="6" t="str">
        <f t="shared" si="169"/>
        <v>m2</v>
      </c>
    </row>
    <row r="10839" spans="1:4" x14ac:dyDescent="0.2">
      <c r="A10839" s="6" t="s">
        <v>8611</v>
      </c>
      <c r="B10839" s="6" t="s">
        <v>30546</v>
      </c>
      <c r="C10839" s="6" t="s">
        <v>25536</v>
      </c>
      <c r="D10839" s="6" t="str">
        <f t="shared" si="169"/>
        <v>m2</v>
      </c>
    </row>
    <row r="10840" spans="1:4" x14ac:dyDescent="0.2">
      <c r="A10840" s="6" t="s">
        <v>16810</v>
      </c>
      <c r="B10840" s="6" t="s">
        <v>30546</v>
      </c>
      <c r="C10840" s="6" t="s">
        <v>25536</v>
      </c>
      <c r="D10840" s="6" t="str">
        <f t="shared" si="169"/>
        <v>m2</v>
      </c>
    </row>
    <row r="10841" spans="1:4" x14ac:dyDescent="0.2">
      <c r="A10841" s="6" t="s">
        <v>8612</v>
      </c>
      <c r="B10841" s="6" t="s">
        <v>30547</v>
      </c>
      <c r="C10841" s="6" t="s">
        <v>25536</v>
      </c>
      <c r="D10841" s="6" t="str">
        <f t="shared" si="169"/>
        <v>m2</v>
      </c>
    </row>
    <row r="10842" spans="1:4" x14ac:dyDescent="0.2">
      <c r="A10842" s="6" t="s">
        <v>16811</v>
      </c>
      <c r="B10842" s="6" t="s">
        <v>30547</v>
      </c>
      <c r="C10842" s="6" t="s">
        <v>25536</v>
      </c>
      <c r="D10842" s="6" t="str">
        <f t="shared" si="169"/>
        <v>m2</v>
      </c>
    </row>
    <row r="10843" spans="1:4" x14ac:dyDescent="0.2">
      <c r="A10843" s="6" t="s">
        <v>8613</v>
      </c>
      <c r="B10843" s="6" t="s">
        <v>30548</v>
      </c>
      <c r="C10843" s="6" t="s">
        <v>25536</v>
      </c>
      <c r="D10843" s="6" t="str">
        <f t="shared" si="169"/>
        <v>m2</v>
      </c>
    </row>
    <row r="10844" spans="1:4" x14ac:dyDescent="0.2">
      <c r="A10844" s="6" t="s">
        <v>16812</v>
      </c>
      <c r="B10844" s="6" t="s">
        <v>30548</v>
      </c>
      <c r="C10844" s="6" t="s">
        <v>25536</v>
      </c>
      <c r="D10844" s="6" t="str">
        <f t="shared" si="169"/>
        <v>m2</v>
      </c>
    </row>
    <row r="10845" spans="1:4" x14ac:dyDescent="0.2">
      <c r="A10845" s="6" t="s">
        <v>3159</v>
      </c>
      <c r="B10845" s="6" t="s">
        <v>30549</v>
      </c>
      <c r="C10845" s="6" t="s">
        <v>25536</v>
      </c>
      <c r="D10845" s="6" t="str">
        <f t="shared" si="169"/>
        <v>m2</v>
      </c>
    </row>
    <row r="10846" spans="1:4" x14ac:dyDescent="0.2">
      <c r="A10846" s="6" t="s">
        <v>16813</v>
      </c>
      <c r="B10846" s="6" t="s">
        <v>30549</v>
      </c>
      <c r="C10846" s="6" t="s">
        <v>25536</v>
      </c>
      <c r="D10846" s="6" t="str">
        <f t="shared" si="169"/>
        <v>m2</v>
      </c>
    </row>
    <row r="10847" spans="1:4" x14ac:dyDescent="0.2">
      <c r="A10847" s="6" t="s">
        <v>8614</v>
      </c>
      <c r="B10847" s="6" t="s">
        <v>30550</v>
      </c>
      <c r="C10847" s="6" t="s">
        <v>25536</v>
      </c>
      <c r="D10847" s="6" t="str">
        <f t="shared" si="169"/>
        <v>m2</v>
      </c>
    </row>
    <row r="10848" spans="1:4" x14ac:dyDescent="0.2">
      <c r="A10848" s="6" t="s">
        <v>16814</v>
      </c>
      <c r="B10848" s="6" t="s">
        <v>30550</v>
      </c>
      <c r="C10848" s="6" t="s">
        <v>25536</v>
      </c>
      <c r="D10848" s="6" t="str">
        <f t="shared" si="169"/>
        <v>m2</v>
      </c>
    </row>
    <row r="10849" spans="1:4" x14ac:dyDescent="0.2">
      <c r="A10849" s="6" t="s">
        <v>8615</v>
      </c>
      <c r="B10849" s="6" t="s">
        <v>30551</v>
      </c>
      <c r="C10849" s="6" t="s">
        <v>25536</v>
      </c>
      <c r="D10849" s="6" t="str">
        <f t="shared" si="169"/>
        <v>m2</v>
      </c>
    </row>
    <row r="10850" spans="1:4" x14ac:dyDescent="0.2">
      <c r="A10850" s="6" t="s">
        <v>16815</v>
      </c>
      <c r="B10850" s="6" t="s">
        <v>30551</v>
      </c>
      <c r="C10850" s="6" t="s">
        <v>25536</v>
      </c>
      <c r="D10850" s="6" t="str">
        <f t="shared" si="169"/>
        <v>m2</v>
      </c>
    </row>
    <row r="10851" spans="1:4" x14ac:dyDescent="0.2">
      <c r="A10851" s="6" t="s">
        <v>8616</v>
      </c>
      <c r="B10851" s="6" t="s">
        <v>30552</v>
      </c>
      <c r="C10851" s="6" t="s">
        <v>25536</v>
      </c>
      <c r="D10851" s="6" t="str">
        <f t="shared" si="169"/>
        <v>m2</v>
      </c>
    </row>
    <row r="10852" spans="1:4" x14ac:dyDescent="0.2">
      <c r="A10852" s="6" t="s">
        <v>16816</v>
      </c>
      <c r="B10852" s="6" t="s">
        <v>30552</v>
      </c>
      <c r="C10852" s="6" t="s">
        <v>25536</v>
      </c>
      <c r="D10852" s="6" t="str">
        <f t="shared" si="169"/>
        <v>m2</v>
      </c>
    </row>
    <row r="10853" spans="1:4" x14ac:dyDescent="0.2">
      <c r="A10853" s="6" t="s">
        <v>3160</v>
      </c>
      <c r="B10853" s="6" t="s">
        <v>30553</v>
      </c>
      <c r="C10853" s="6" t="s">
        <v>891</v>
      </c>
      <c r="D10853" s="6" t="str">
        <f t="shared" si="169"/>
        <v>kg</v>
      </c>
    </row>
    <row r="10854" spans="1:4" x14ac:dyDescent="0.2">
      <c r="A10854" s="6" t="s">
        <v>16817</v>
      </c>
      <c r="B10854" s="6" t="s">
        <v>30553</v>
      </c>
      <c r="C10854" s="6" t="s">
        <v>891</v>
      </c>
      <c r="D10854" s="6" t="str">
        <f t="shared" si="169"/>
        <v>kg</v>
      </c>
    </row>
    <row r="10855" spans="1:4" x14ac:dyDescent="0.2">
      <c r="A10855" s="6" t="s">
        <v>3161</v>
      </c>
      <c r="B10855" s="6" t="s">
        <v>30554</v>
      </c>
      <c r="C10855" s="6" t="s">
        <v>891</v>
      </c>
      <c r="D10855" s="6" t="str">
        <f t="shared" si="169"/>
        <v>kg</v>
      </c>
    </row>
    <row r="10856" spans="1:4" x14ac:dyDescent="0.2">
      <c r="A10856" s="6" t="s">
        <v>16818</v>
      </c>
      <c r="B10856" s="6" t="s">
        <v>30554</v>
      </c>
      <c r="C10856" s="6" t="s">
        <v>891</v>
      </c>
      <c r="D10856" s="6" t="str">
        <f t="shared" si="169"/>
        <v>kg</v>
      </c>
    </row>
    <row r="10857" spans="1:4" x14ac:dyDescent="0.2">
      <c r="A10857" s="6" t="s">
        <v>3162</v>
      </c>
      <c r="B10857" s="6" t="s">
        <v>30555</v>
      </c>
      <c r="C10857" s="6" t="s">
        <v>21</v>
      </c>
      <c r="D10857" s="6" t="str">
        <f t="shared" si="169"/>
        <v>m</v>
      </c>
    </row>
    <row r="10858" spans="1:4" x14ac:dyDescent="0.2">
      <c r="A10858" s="6" t="s">
        <v>16819</v>
      </c>
      <c r="B10858" s="6" t="s">
        <v>30555</v>
      </c>
      <c r="C10858" s="6" t="s">
        <v>21</v>
      </c>
      <c r="D10858" s="6" t="str">
        <f t="shared" si="169"/>
        <v>m</v>
      </c>
    </row>
    <row r="10859" spans="1:4" x14ac:dyDescent="0.2">
      <c r="A10859" s="6" t="s">
        <v>3163</v>
      </c>
      <c r="B10859" s="6" t="s">
        <v>30556</v>
      </c>
      <c r="C10859" s="6" t="s">
        <v>21</v>
      </c>
      <c r="D10859" s="6" t="str">
        <f t="shared" si="169"/>
        <v>m</v>
      </c>
    </row>
    <row r="10860" spans="1:4" x14ac:dyDescent="0.2">
      <c r="A10860" s="6" t="s">
        <v>16820</v>
      </c>
      <c r="B10860" s="6" t="s">
        <v>30556</v>
      </c>
      <c r="C10860" s="6" t="s">
        <v>21</v>
      </c>
      <c r="D10860" s="6" t="str">
        <f t="shared" si="169"/>
        <v>m</v>
      </c>
    </row>
    <row r="10861" spans="1:4" x14ac:dyDescent="0.2">
      <c r="A10861" s="6" t="s">
        <v>3164</v>
      </c>
      <c r="B10861" s="6" t="s">
        <v>30557</v>
      </c>
      <c r="C10861" s="6" t="s">
        <v>21</v>
      </c>
      <c r="D10861" s="6" t="str">
        <f t="shared" si="169"/>
        <v>m</v>
      </c>
    </row>
    <row r="10862" spans="1:4" x14ac:dyDescent="0.2">
      <c r="A10862" s="6" t="s">
        <v>16821</v>
      </c>
      <c r="B10862" s="6" t="s">
        <v>30557</v>
      </c>
      <c r="C10862" s="6" t="s">
        <v>21</v>
      </c>
      <c r="D10862" s="6" t="str">
        <f t="shared" si="169"/>
        <v>m</v>
      </c>
    </row>
    <row r="10863" spans="1:4" x14ac:dyDescent="0.2">
      <c r="A10863" s="6" t="s">
        <v>3165</v>
      </c>
      <c r="B10863" s="6" t="s">
        <v>30558</v>
      </c>
      <c r="C10863" s="6" t="s">
        <v>21</v>
      </c>
      <c r="D10863" s="6" t="str">
        <f t="shared" si="169"/>
        <v>m</v>
      </c>
    </row>
    <row r="10864" spans="1:4" x14ac:dyDescent="0.2">
      <c r="A10864" s="6" t="s">
        <v>16822</v>
      </c>
      <c r="B10864" s="6" t="s">
        <v>30558</v>
      </c>
      <c r="C10864" s="6" t="s">
        <v>21</v>
      </c>
      <c r="D10864" s="6" t="str">
        <f t="shared" si="169"/>
        <v>m</v>
      </c>
    </row>
    <row r="10865" spans="1:4" x14ac:dyDescent="0.2">
      <c r="A10865" s="6" t="s">
        <v>3166</v>
      </c>
      <c r="B10865" s="6" t="s">
        <v>30559</v>
      </c>
      <c r="C10865" s="6" t="s">
        <v>21</v>
      </c>
      <c r="D10865" s="6" t="str">
        <f t="shared" si="169"/>
        <v>m</v>
      </c>
    </row>
    <row r="10866" spans="1:4" x14ac:dyDescent="0.2">
      <c r="A10866" s="6" t="s">
        <v>16823</v>
      </c>
      <c r="B10866" s="6" t="s">
        <v>30559</v>
      </c>
      <c r="C10866" s="6" t="s">
        <v>21</v>
      </c>
      <c r="D10866" s="6" t="str">
        <f t="shared" si="169"/>
        <v>m</v>
      </c>
    </row>
    <row r="10867" spans="1:4" x14ac:dyDescent="0.2">
      <c r="A10867" s="6" t="s">
        <v>3167</v>
      </c>
      <c r="B10867" s="6" t="s">
        <v>30560</v>
      </c>
      <c r="C10867" s="6" t="s">
        <v>21</v>
      </c>
      <c r="D10867" s="6" t="str">
        <f t="shared" si="169"/>
        <v>m</v>
      </c>
    </row>
    <row r="10868" spans="1:4" x14ac:dyDescent="0.2">
      <c r="A10868" s="6" t="s">
        <v>16824</v>
      </c>
      <c r="B10868" s="6" t="s">
        <v>30560</v>
      </c>
      <c r="C10868" s="6" t="s">
        <v>21</v>
      </c>
      <c r="D10868" s="6" t="str">
        <f t="shared" si="169"/>
        <v>m</v>
      </c>
    </row>
    <row r="10869" spans="1:4" x14ac:dyDescent="0.2">
      <c r="A10869" s="6" t="s">
        <v>3168</v>
      </c>
      <c r="B10869" s="6" t="s">
        <v>30561</v>
      </c>
      <c r="C10869" s="6" t="s">
        <v>12</v>
      </c>
      <c r="D10869" s="6" t="str">
        <f t="shared" si="169"/>
        <v>un</v>
      </c>
    </row>
    <row r="10870" spans="1:4" x14ac:dyDescent="0.2">
      <c r="A10870" s="6" t="s">
        <v>16825</v>
      </c>
      <c r="B10870" s="6" t="s">
        <v>30561</v>
      </c>
      <c r="C10870" s="6" t="s">
        <v>12</v>
      </c>
      <c r="D10870" s="6" t="str">
        <f t="shared" si="169"/>
        <v>un</v>
      </c>
    </row>
    <row r="10871" spans="1:4" x14ac:dyDescent="0.2">
      <c r="A10871" s="6" t="s">
        <v>3169</v>
      </c>
      <c r="B10871" s="6" t="s">
        <v>30562</v>
      </c>
      <c r="C10871" s="6" t="s">
        <v>21</v>
      </c>
      <c r="D10871" s="6" t="str">
        <f t="shared" si="169"/>
        <v>m</v>
      </c>
    </row>
    <row r="10872" spans="1:4" x14ac:dyDescent="0.2">
      <c r="A10872" s="6" t="s">
        <v>16826</v>
      </c>
      <c r="B10872" s="6" t="s">
        <v>30562</v>
      </c>
      <c r="C10872" s="6" t="s">
        <v>21</v>
      </c>
      <c r="D10872" s="6" t="str">
        <f t="shared" si="169"/>
        <v>m</v>
      </c>
    </row>
    <row r="10873" spans="1:4" x14ac:dyDescent="0.2">
      <c r="A10873" s="6" t="s">
        <v>3170</v>
      </c>
      <c r="B10873" s="6" t="s">
        <v>30563</v>
      </c>
      <c r="C10873" s="6" t="s">
        <v>891</v>
      </c>
      <c r="D10873" s="6" t="str">
        <f t="shared" si="169"/>
        <v>kg</v>
      </c>
    </row>
    <row r="10874" spans="1:4" x14ac:dyDescent="0.2">
      <c r="A10874" s="6" t="s">
        <v>16827</v>
      </c>
      <c r="B10874" s="6" t="s">
        <v>30563</v>
      </c>
      <c r="C10874" s="6" t="s">
        <v>891</v>
      </c>
      <c r="D10874" s="6" t="str">
        <f t="shared" si="169"/>
        <v>kg</v>
      </c>
    </row>
    <row r="10875" spans="1:4" x14ac:dyDescent="0.2">
      <c r="A10875" s="6" t="s">
        <v>3171</v>
      </c>
      <c r="B10875" s="6" t="s">
        <v>30564</v>
      </c>
      <c r="C10875" s="6" t="s">
        <v>891</v>
      </c>
      <c r="D10875" s="6" t="str">
        <f t="shared" si="169"/>
        <v>kg</v>
      </c>
    </row>
    <row r="10876" spans="1:4" x14ac:dyDescent="0.2">
      <c r="A10876" s="6" t="s">
        <v>16828</v>
      </c>
      <c r="B10876" s="6" t="s">
        <v>30564</v>
      </c>
      <c r="C10876" s="6" t="s">
        <v>891</v>
      </c>
      <c r="D10876" s="6" t="str">
        <f t="shared" si="169"/>
        <v>kg</v>
      </c>
    </row>
    <row r="10877" spans="1:4" x14ac:dyDescent="0.2">
      <c r="A10877" s="6" t="s">
        <v>3172</v>
      </c>
      <c r="B10877" s="6" t="s">
        <v>30565</v>
      </c>
      <c r="C10877" s="6" t="s">
        <v>891</v>
      </c>
      <c r="D10877" s="6" t="str">
        <f t="shared" si="169"/>
        <v>kg</v>
      </c>
    </row>
    <row r="10878" spans="1:4" x14ac:dyDescent="0.2">
      <c r="A10878" s="6" t="s">
        <v>16829</v>
      </c>
      <c r="B10878" s="6" t="s">
        <v>30565</v>
      </c>
      <c r="C10878" s="6" t="s">
        <v>891</v>
      </c>
      <c r="D10878" s="6" t="str">
        <f t="shared" si="169"/>
        <v>kg</v>
      </c>
    </row>
    <row r="10879" spans="1:4" x14ac:dyDescent="0.2">
      <c r="A10879" s="6" t="s">
        <v>3173</v>
      </c>
      <c r="B10879" s="6" t="s">
        <v>30566</v>
      </c>
      <c r="C10879" s="6" t="s">
        <v>891</v>
      </c>
      <c r="D10879" s="6" t="str">
        <f t="shared" si="169"/>
        <v>kg</v>
      </c>
    </row>
    <row r="10880" spans="1:4" x14ac:dyDescent="0.2">
      <c r="A10880" s="6" t="s">
        <v>16830</v>
      </c>
      <c r="B10880" s="6" t="s">
        <v>30566</v>
      </c>
      <c r="C10880" s="6" t="s">
        <v>891</v>
      </c>
      <c r="D10880" s="6" t="str">
        <f t="shared" si="169"/>
        <v>kg</v>
      </c>
    </row>
    <row r="10881" spans="1:4" x14ac:dyDescent="0.2">
      <c r="A10881" s="6" t="s">
        <v>3174</v>
      </c>
      <c r="B10881" s="6" t="s">
        <v>30567</v>
      </c>
      <c r="C10881" s="6" t="s">
        <v>25536</v>
      </c>
      <c r="D10881" s="6" t="str">
        <f t="shared" si="169"/>
        <v>m2</v>
      </c>
    </row>
    <row r="10882" spans="1:4" x14ac:dyDescent="0.2">
      <c r="A10882" s="6" t="s">
        <v>16831</v>
      </c>
      <c r="B10882" s="6" t="s">
        <v>30567</v>
      </c>
      <c r="C10882" s="6" t="s">
        <v>25536</v>
      </c>
      <c r="D10882" s="6" t="str">
        <f t="shared" ref="D10882:D10945" si="170">LOWER(C10882)</f>
        <v>m2</v>
      </c>
    </row>
    <row r="10883" spans="1:4" x14ac:dyDescent="0.2">
      <c r="A10883" s="6" t="s">
        <v>3175</v>
      </c>
      <c r="B10883" s="6" t="s">
        <v>30568</v>
      </c>
      <c r="C10883" s="6" t="s">
        <v>25536</v>
      </c>
      <c r="D10883" s="6" t="str">
        <f t="shared" si="170"/>
        <v>m2</v>
      </c>
    </row>
    <row r="10884" spans="1:4" x14ac:dyDescent="0.2">
      <c r="A10884" s="6" t="s">
        <v>16832</v>
      </c>
      <c r="B10884" s="6" t="s">
        <v>30568</v>
      </c>
      <c r="C10884" s="6" t="s">
        <v>25536</v>
      </c>
      <c r="D10884" s="6" t="str">
        <f t="shared" si="170"/>
        <v>m2</v>
      </c>
    </row>
    <row r="10885" spans="1:4" x14ac:dyDescent="0.2">
      <c r="A10885" s="6" t="s">
        <v>3176</v>
      </c>
      <c r="B10885" s="6" t="s">
        <v>30569</v>
      </c>
      <c r="C10885" s="6" t="s">
        <v>25536</v>
      </c>
      <c r="D10885" s="6" t="str">
        <f t="shared" si="170"/>
        <v>m2</v>
      </c>
    </row>
    <row r="10886" spans="1:4" x14ac:dyDescent="0.2">
      <c r="A10886" s="6" t="s">
        <v>16833</v>
      </c>
      <c r="B10886" s="6" t="s">
        <v>30569</v>
      </c>
      <c r="C10886" s="6" t="s">
        <v>25536</v>
      </c>
      <c r="D10886" s="6" t="str">
        <f t="shared" si="170"/>
        <v>m2</v>
      </c>
    </row>
    <row r="10887" spans="1:4" x14ac:dyDescent="0.2">
      <c r="A10887" s="6" t="s">
        <v>3177</v>
      </c>
      <c r="B10887" s="6" t="s">
        <v>30570</v>
      </c>
      <c r="C10887" s="6" t="s">
        <v>25536</v>
      </c>
      <c r="D10887" s="6" t="str">
        <f t="shared" si="170"/>
        <v>m2</v>
      </c>
    </row>
    <row r="10888" spans="1:4" x14ac:dyDescent="0.2">
      <c r="A10888" s="6" t="s">
        <v>16834</v>
      </c>
      <c r="B10888" s="6" t="s">
        <v>30570</v>
      </c>
      <c r="C10888" s="6" t="s">
        <v>25536</v>
      </c>
      <c r="D10888" s="6" t="str">
        <f t="shared" si="170"/>
        <v>m2</v>
      </c>
    </row>
    <row r="10889" spans="1:4" x14ac:dyDescent="0.2">
      <c r="A10889" s="6" t="s">
        <v>3178</v>
      </c>
      <c r="B10889" s="6" t="s">
        <v>30571</v>
      </c>
      <c r="C10889" s="6" t="s">
        <v>25536</v>
      </c>
      <c r="D10889" s="6" t="str">
        <f t="shared" si="170"/>
        <v>m2</v>
      </c>
    </row>
    <row r="10890" spans="1:4" x14ac:dyDescent="0.2">
      <c r="A10890" s="6" t="s">
        <v>16835</v>
      </c>
      <c r="B10890" s="6" t="s">
        <v>30571</v>
      </c>
      <c r="C10890" s="6" t="s">
        <v>25536</v>
      </c>
      <c r="D10890" s="6" t="str">
        <f t="shared" si="170"/>
        <v>m2</v>
      </c>
    </row>
    <row r="10891" spans="1:4" x14ac:dyDescent="0.2">
      <c r="A10891" s="6" t="s">
        <v>3179</v>
      </c>
      <c r="B10891" s="6" t="s">
        <v>30572</v>
      </c>
      <c r="C10891" s="6" t="s">
        <v>25536</v>
      </c>
      <c r="D10891" s="6" t="str">
        <f t="shared" si="170"/>
        <v>m2</v>
      </c>
    </row>
    <row r="10892" spans="1:4" x14ac:dyDescent="0.2">
      <c r="A10892" s="6" t="s">
        <v>16836</v>
      </c>
      <c r="B10892" s="6" t="s">
        <v>30572</v>
      </c>
      <c r="C10892" s="6" t="s">
        <v>25536</v>
      </c>
      <c r="D10892" s="6" t="str">
        <f t="shared" si="170"/>
        <v>m2</v>
      </c>
    </row>
    <row r="10893" spans="1:4" x14ac:dyDescent="0.2">
      <c r="A10893" s="6" t="s">
        <v>3180</v>
      </c>
      <c r="B10893" s="6" t="s">
        <v>30573</v>
      </c>
      <c r="C10893" s="6" t="s">
        <v>25536</v>
      </c>
      <c r="D10893" s="6" t="str">
        <f t="shared" si="170"/>
        <v>m2</v>
      </c>
    </row>
    <row r="10894" spans="1:4" x14ac:dyDescent="0.2">
      <c r="A10894" s="6" t="s">
        <v>16837</v>
      </c>
      <c r="B10894" s="6" t="s">
        <v>30573</v>
      </c>
      <c r="C10894" s="6" t="s">
        <v>25536</v>
      </c>
      <c r="D10894" s="6" t="str">
        <f t="shared" si="170"/>
        <v>m2</v>
      </c>
    </row>
    <row r="10895" spans="1:4" x14ac:dyDescent="0.2">
      <c r="A10895" s="6" t="s">
        <v>3182</v>
      </c>
      <c r="B10895" s="6" t="s">
        <v>30574</v>
      </c>
      <c r="C10895" s="6" t="s">
        <v>25323</v>
      </c>
      <c r="D10895" s="6" t="str">
        <f t="shared" si="170"/>
        <v>m3</v>
      </c>
    </row>
    <row r="10896" spans="1:4" x14ac:dyDescent="0.2">
      <c r="A10896" s="6" t="s">
        <v>16838</v>
      </c>
      <c r="B10896" s="6" t="s">
        <v>30574</v>
      </c>
      <c r="C10896" s="6" t="s">
        <v>25323</v>
      </c>
      <c r="D10896" s="6" t="str">
        <f t="shared" si="170"/>
        <v>m3</v>
      </c>
    </row>
    <row r="10897" spans="1:4" x14ac:dyDescent="0.2">
      <c r="A10897" s="6" t="s">
        <v>3183</v>
      </c>
      <c r="B10897" s="6" t="s">
        <v>30575</v>
      </c>
      <c r="C10897" s="6" t="s">
        <v>25323</v>
      </c>
      <c r="D10897" s="6" t="str">
        <f t="shared" si="170"/>
        <v>m3</v>
      </c>
    </row>
    <row r="10898" spans="1:4" x14ac:dyDescent="0.2">
      <c r="A10898" s="6" t="s">
        <v>16839</v>
      </c>
      <c r="B10898" s="6" t="s">
        <v>30575</v>
      </c>
      <c r="C10898" s="6" t="s">
        <v>25323</v>
      </c>
      <c r="D10898" s="6" t="str">
        <f t="shared" si="170"/>
        <v>m3</v>
      </c>
    </row>
    <row r="10899" spans="1:4" x14ac:dyDescent="0.2">
      <c r="A10899" s="6" t="s">
        <v>3184</v>
      </c>
      <c r="B10899" s="6" t="s">
        <v>30576</v>
      </c>
      <c r="C10899" s="6" t="s">
        <v>25323</v>
      </c>
      <c r="D10899" s="6" t="str">
        <f t="shared" si="170"/>
        <v>m3</v>
      </c>
    </row>
    <row r="10900" spans="1:4" x14ac:dyDescent="0.2">
      <c r="A10900" s="6" t="s">
        <v>16840</v>
      </c>
      <c r="B10900" s="6" t="s">
        <v>30576</v>
      </c>
      <c r="C10900" s="6" t="s">
        <v>25323</v>
      </c>
      <c r="D10900" s="6" t="str">
        <f t="shared" si="170"/>
        <v>m3</v>
      </c>
    </row>
    <row r="10901" spans="1:4" x14ac:dyDescent="0.2">
      <c r="A10901" s="6" t="s">
        <v>3185</v>
      </c>
      <c r="B10901" s="6" t="s">
        <v>30577</v>
      </c>
      <c r="C10901" s="6" t="s">
        <v>25323</v>
      </c>
      <c r="D10901" s="6" t="str">
        <f t="shared" si="170"/>
        <v>m3</v>
      </c>
    </row>
    <row r="10902" spans="1:4" x14ac:dyDescent="0.2">
      <c r="A10902" s="6" t="s">
        <v>16841</v>
      </c>
      <c r="B10902" s="6" t="s">
        <v>30577</v>
      </c>
      <c r="C10902" s="6" t="s">
        <v>25323</v>
      </c>
      <c r="D10902" s="6" t="str">
        <f t="shared" si="170"/>
        <v>m3</v>
      </c>
    </row>
    <row r="10903" spans="1:4" x14ac:dyDescent="0.2">
      <c r="A10903" s="6" t="s">
        <v>3186</v>
      </c>
      <c r="B10903" s="6" t="s">
        <v>30578</v>
      </c>
      <c r="C10903" s="6" t="s">
        <v>25323</v>
      </c>
      <c r="D10903" s="6" t="str">
        <f t="shared" si="170"/>
        <v>m3</v>
      </c>
    </row>
    <row r="10904" spans="1:4" x14ac:dyDescent="0.2">
      <c r="A10904" s="6" t="s">
        <v>16842</v>
      </c>
      <c r="B10904" s="6" t="s">
        <v>30578</v>
      </c>
      <c r="C10904" s="6" t="s">
        <v>25323</v>
      </c>
      <c r="D10904" s="6" t="str">
        <f t="shared" si="170"/>
        <v>m3</v>
      </c>
    </row>
    <row r="10905" spans="1:4" x14ac:dyDescent="0.2">
      <c r="A10905" s="6" t="s">
        <v>3187</v>
      </c>
      <c r="B10905" s="6" t="s">
        <v>30579</v>
      </c>
      <c r="C10905" s="6" t="s">
        <v>25323</v>
      </c>
      <c r="D10905" s="6" t="str">
        <f t="shared" si="170"/>
        <v>m3</v>
      </c>
    </row>
    <row r="10906" spans="1:4" x14ac:dyDescent="0.2">
      <c r="A10906" s="6" t="s">
        <v>16843</v>
      </c>
      <c r="B10906" s="6" t="s">
        <v>30579</v>
      </c>
      <c r="C10906" s="6" t="s">
        <v>25323</v>
      </c>
      <c r="D10906" s="6" t="str">
        <f t="shared" si="170"/>
        <v>m3</v>
      </c>
    </row>
    <row r="10907" spans="1:4" x14ac:dyDescent="0.2">
      <c r="A10907" s="6" t="s">
        <v>3188</v>
      </c>
      <c r="B10907" s="6" t="s">
        <v>30580</v>
      </c>
      <c r="C10907" s="6" t="s">
        <v>25323</v>
      </c>
      <c r="D10907" s="6" t="str">
        <f t="shared" si="170"/>
        <v>m3</v>
      </c>
    </row>
    <row r="10908" spans="1:4" x14ac:dyDescent="0.2">
      <c r="A10908" s="6" t="s">
        <v>16844</v>
      </c>
      <c r="B10908" s="6" t="s">
        <v>30580</v>
      </c>
      <c r="C10908" s="6" t="s">
        <v>25323</v>
      </c>
      <c r="D10908" s="6" t="str">
        <f t="shared" si="170"/>
        <v>m3</v>
      </c>
    </row>
    <row r="10909" spans="1:4" x14ac:dyDescent="0.2">
      <c r="A10909" s="6" t="s">
        <v>3189</v>
      </c>
      <c r="B10909" s="6" t="s">
        <v>30581</v>
      </c>
      <c r="C10909" s="6" t="s">
        <v>25323</v>
      </c>
      <c r="D10909" s="6" t="str">
        <f t="shared" si="170"/>
        <v>m3</v>
      </c>
    </row>
    <row r="10910" spans="1:4" x14ac:dyDescent="0.2">
      <c r="A10910" s="6" t="s">
        <v>16845</v>
      </c>
      <c r="B10910" s="6" t="s">
        <v>30581</v>
      </c>
      <c r="C10910" s="6" t="s">
        <v>25323</v>
      </c>
      <c r="D10910" s="6" t="str">
        <f t="shared" si="170"/>
        <v>m3</v>
      </c>
    </row>
    <row r="10911" spans="1:4" x14ac:dyDescent="0.2">
      <c r="A10911" s="6" t="s">
        <v>3190</v>
      </c>
      <c r="B10911" s="6" t="s">
        <v>30582</v>
      </c>
      <c r="C10911" s="6" t="s">
        <v>25323</v>
      </c>
      <c r="D10911" s="6" t="str">
        <f t="shared" si="170"/>
        <v>m3</v>
      </c>
    </row>
    <row r="10912" spans="1:4" x14ac:dyDescent="0.2">
      <c r="A10912" s="6" t="s">
        <v>16846</v>
      </c>
      <c r="B10912" s="6" t="s">
        <v>30582</v>
      </c>
      <c r="C10912" s="6" t="s">
        <v>25323</v>
      </c>
      <c r="D10912" s="6" t="str">
        <f t="shared" si="170"/>
        <v>m3</v>
      </c>
    </row>
    <row r="10913" spans="1:4" x14ac:dyDescent="0.2">
      <c r="A10913" s="6" t="s">
        <v>3191</v>
      </c>
      <c r="B10913" s="6" t="s">
        <v>30583</v>
      </c>
      <c r="C10913" s="6" t="s">
        <v>25323</v>
      </c>
      <c r="D10913" s="6" t="str">
        <f t="shared" si="170"/>
        <v>m3</v>
      </c>
    </row>
    <row r="10914" spans="1:4" x14ac:dyDescent="0.2">
      <c r="A10914" s="6" t="s">
        <v>16847</v>
      </c>
      <c r="B10914" s="6" t="s">
        <v>30583</v>
      </c>
      <c r="C10914" s="6" t="s">
        <v>25323</v>
      </c>
      <c r="D10914" s="6" t="str">
        <f t="shared" si="170"/>
        <v>m3</v>
      </c>
    </row>
    <row r="10915" spans="1:4" x14ac:dyDescent="0.2">
      <c r="A10915" s="6" t="s">
        <v>3192</v>
      </c>
      <c r="B10915" s="6" t="s">
        <v>30584</v>
      </c>
      <c r="C10915" s="6" t="s">
        <v>25323</v>
      </c>
      <c r="D10915" s="6" t="str">
        <f t="shared" si="170"/>
        <v>m3</v>
      </c>
    </row>
    <row r="10916" spans="1:4" x14ac:dyDescent="0.2">
      <c r="A10916" s="6" t="s">
        <v>16848</v>
      </c>
      <c r="B10916" s="6" t="s">
        <v>30584</v>
      </c>
      <c r="C10916" s="6" t="s">
        <v>25323</v>
      </c>
      <c r="D10916" s="6" t="str">
        <f t="shared" si="170"/>
        <v>m3</v>
      </c>
    </row>
    <row r="10917" spans="1:4" x14ac:dyDescent="0.2">
      <c r="A10917" s="6" t="s">
        <v>3193</v>
      </c>
      <c r="B10917" s="6" t="s">
        <v>30585</v>
      </c>
      <c r="C10917" s="6" t="s">
        <v>25323</v>
      </c>
      <c r="D10917" s="6" t="str">
        <f t="shared" si="170"/>
        <v>m3</v>
      </c>
    </row>
    <row r="10918" spans="1:4" x14ac:dyDescent="0.2">
      <c r="A10918" s="6" t="s">
        <v>16849</v>
      </c>
      <c r="B10918" s="6" t="s">
        <v>30585</v>
      </c>
      <c r="C10918" s="6" t="s">
        <v>25323</v>
      </c>
      <c r="D10918" s="6" t="str">
        <f t="shared" si="170"/>
        <v>m3</v>
      </c>
    </row>
    <row r="10919" spans="1:4" x14ac:dyDescent="0.2">
      <c r="A10919" s="6" t="s">
        <v>3194</v>
      </c>
      <c r="B10919" s="6" t="s">
        <v>30586</v>
      </c>
      <c r="C10919" s="6" t="s">
        <v>25323</v>
      </c>
      <c r="D10919" s="6" t="str">
        <f t="shared" si="170"/>
        <v>m3</v>
      </c>
    </row>
    <row r="10920" spans="1:4" x14ac:dyDescent="0.2">
      <c r="A10920" s="6" t="s">
        <v>16850</v>
      </c>
      <c r="B10920" s="6" t="s">
        <v>30586</v>
      </c>
      <c r="C10920" s="6" t="s">
        <v>25323</v>
      </c>
      <c r="D10920" s="6" t="str">
        <f t="shared" si="170"/>
        <v>m3</v>
      </c>
    </row>
    <row r="10921" spans="1:4" x14ac:dyDescent="0.2">
      <c r="A10921" s="6" t="s">
        <v>8617</v>
      </c>
      <c r="B10921" s="6" t="s">
        <v>30587</v>
      </c>
      <c r="C10921" s="6" t="s">
        <v>25323</v>
      </c>
      <c r="D10921" s="6" t="str">
        <f t="shared" si="170"/>
        <v>m3</v>
      </c>
    </row>
    <row r="10922" spans="1:4" x14ac:dyDescent="0.2">
      <c r="A10922" s="6" t="s">
        <v>16851</v>
      </c>
      <c r="B10922" s="6" t="s">
        <v>30587</v>
      </c>
      <c r="C10922" s="6" t="s">
        <v>25323</v>
      </c>
      <c r="D10922" s="6" t="str">
        <f t="shared" si="170"/>
        <v>m3</v>
      </c>
    </row>
    <row r="10923" spans="1:4" x14ac:dyDescent="0.2">
      <c r="A10923" s="6" t="s">
        <v>3195</v>
      </c>
      <c r="B10923" s="6" t="s">
        <v>30588</v>
      </c>
      <c r="C10923" s="6" t="s">
        <v>25536</v>
      </c>
      <c r="D10923" s="6" t="str">
        <f t="shared" si="170"/>
        <v>m2</v>
      </c>
    </row>
    <row r="10924" spans="1:4" x14ac:dyDescent="0.2">
      <c r="A10924" s="6" t="s">
        <v>16852</v>
      </c>
      <c r="B10924" s="6" t="s">
        <v>30588</v>
      </c>
      <c r="C10924" s="6" t="s">
        <v>25536</v>
      </c>
      <c r="D10924" s="6" t="str">
        <f t="shared" si="170"/>
        <v>m2</v>
      </c>
    </row>
    <row r="10925" spans="1:4" x14ac:dyDescent="0.2">
      <c r="A10925" s="6" t="s">
        <v>3196</v>
      </c>
      <c r="B10925" s="6" t="s">
        <v>30589</v>
      </c>
      <c r="C10925" s="6" t="s">
        <v>25536</v>
      </c>
      <c r="D10925" s="6" t="str">
        <f t="shared" si="170"/>
        <v>m2</v>
      </c>
    </row>
    <row r="10926" spans="1:4" x14ac:dyDescent="0.2">
      <c r="A10926" s="6" t="s">
        <v>16853</v>
      </c>
      <c r="B10926" s="6" t="s">
        <v>30589</v>
      </c>
      <c r="C10926" s="6" t="s">
        <v>25536</v>
      </c>
      <c r="D10926" s="6" t="str">
        <f t="shared" si="170"/>
        <v>m2</v>
      </c>
    </row>
    <row r="10927" spans="1:4" x14ac:dyDescent="0.2">
      <c r="A10927" s="6" t="s">
        <v>3197</v>
      </c>
      <c r="B10927" s="6" t="s">
        <v>30590</v>
      </c>
      <c r="C10927" s="6" t="s">
        <v>25536</v>
      </c>
      <c r="D10927" s="6" t="str">
        <f t="shared" si="170"/>
        <v>m2</v>
      </c>
    </row>
    <row r="10928" spans="1:4" x14ac:dyDescent="0.2">
      <c r="A10928" s="6" t="s">
        <v>16854</v>
      </c>
      <c r="B10928" s="6" t="s">
        <v>30590</v>
      </c>
      <c r="C10928" s="6" t="s">
        <v>25536</v>
      </c>
      <c r="D10928" s="6" t="str">
        <f t="shared" si="170"/>
        <v>m2</v>
      </c>
    </row>
    <row r="10929" spans="1:4" x14ac:dyDescent="0.2">
      <c r="A10929" s="6" t="s">
        <v>3198</v>
      </c>
      <c r="B10929" s="6" t="s">
        <v>30591</v>
      </c>
      <c r="C10929" s="6" t="s">
        <v>25536</v>
      </c>
      <c r="D10929" s="6" t="str">
        <f t="shared" si="170"/>
        <v>m2</v>
      </c>
    </row>
    <row r="10930" spans="1:4" x14ac:dyDescent="0.2">
      <c r="A10930" s="6" t="s">
        <v>16855</v>
      </c>
      <c r="B10930" s="6" t="s">
        <v>30591</v>
      </c>
      <c r="C10930" s="6" t="s">
        <v>25536</v>
      </c>
      <c r="D10930" s="6" t="str">
        <f t="shared" si="170"/>
        <v>m2</v>
      </c>
    </row>
    <row r="10931" spans="1:4" x14ac:dyDescent="0.2">
      <c r="A10931" s="6" t="s">
        <v>8618</v>
      </c>
      <c r="B10931" s="6" t="s">
        <v>30592</v>
      </c>
      <c r="C10931" s="6" t="s">
        <v>25536</v>
      </c>
      <c r="D10931" s="6" t="str">
        <f t="shared" si="170"/>
        <v>m2</v>
      </c>
    </row>
    <row r="10932" spans="1:4" x14ac:dyDescent="0.2">
      <c r="A10932" s="6" t="s">
        <v>16856</v>
      </c>
      <c r="B10932" s="6" t="s">
        <v>30592</v>
      </c>
      <c r="C10932" s="6" t="s">
        <v>25536</v>
      </c>
      <c r="D10932" s="6" t="str">
        <f t="shared" si="170"/>
        <v>m2</v>
      </c>
    </row>
    <row r="10933" spans="1:4" x14ac:dyDescent="0.2">
      <c r="A10933" s="6" t="s">
        <v>8619</v>
      </c>
      <c r="B10933" s="6" t="s">
        <v>30593</v>
      </c>
      <c r="C10933" s="6" t="s">
        <v>25536</v>
      </c>
      <c r="D10933" s="6" t="str">
        <f t="shared" si="170"/>
        <v>m2</v>
      </c>
    </row>
    <row r="10934" spans="1:4" x14ac:dyDescent="0.2">
      <c r="A10934" s="6" t="s">
        <v>16857</v>
      </c>
      <c r="B10934" s="6" t="s">
        <v>30593</v>
      </c>
      <c r="C10934" s="6" t="s">
        <v>25536</v>
      </c>
      <c r="D10934" s="6" t="str">
        <f t="shared" si="170"/>
        <v>m2</v>
      </c>
    </row>
    <row r="10935" spans="1:4" x14ac:dyDescent="0.2">
      <c r="A10935" s="6" t="s">
        <v>8620</v>
      </c>
      <c r="B10935" s="6" t="s">
        <v>30594</v>
      </c>
      <c r="C10935" s="6" t="s">
        <v>25536</v>
      </c>
      <c r="D10935" s="6" t="str">
        <f t="shared" si="170"/>
        <v>m2</v>
      </c>
    </row>
    <row r="10936" spans="1:4" x14ac:dyDescent="0.2">
      <c r="A10936" s="6" t="s">
        <v>16858</v>
      </c>
      <c r="B10936" s="6" t="s">
        <v>30594</v>
      </c>
      <c r="C10936" s="6" t="s">
        <v>25536</v>
      </c>
      <c r="D10936" s="6" t="str">
        <f t="shared" si="170"/>
        <v>m2</v>
      </c>
    </row>
    <row r="10937" spans="1:4" x14ac:dyDescent="0.2">
      <c r="A10937" s="6" t="s">
        <v>8621</v>
      </c>
      <c r="B10937" s="6" t="s">
        <v>30595</v>
      </c>
      <c r="C10937" s="6" t="s">
        <v>25536</v>
      </c>
      <c r="D10937" s="6" t="str">
        <f t="shared" si="170"/>
        <v>m2</v>
      </c>
    </row>
    <row r="10938" spans="1:4" x14ac:dyDescent="0.2">
      <c r="A10938" s="6" t="s">
        <v>16859</v>
      </c>
      <c r="B10938" s="6" t="s">
        <v>30595</v>
      </c>
      <c r="C10938" s="6" t="s">
        <v>25536</v>
      </c>
      <c r="D10938" s="6" t="str">
        <f t="shared" si="170"/>
        <v>m2</v>
      </c>
    </row>
    <row r="10939" spans="1:4" x14ac:dyDescent="0.2">
      <c r="A10939" s="6" t="s">
        <v>8622</v>
      </c>
      <c r="B10939" s="6" t="s">
        <v>30596</v>
      </c>
      <c r="C10939" s="6" t="s">
        <v>25536</v>
      </c>
      <c r="D10939" s="6" t="str">
        <f t="shared" si="170"/>
        <v>m2</v>
      </c>
    </row>
    <row r="10940" spans="1:4" x14ac:dyDescent="0.2">
      <c r="A10940" s="6" t="s">
        <v>16860</v>
      </c>
      <c r="B10940" s="6" t="s">
        <v>30596</v>
      </c>
      <c r="C10940" s="6" t="s">
        <v>25536</v>
      </c>
      <c r="D10940" s="6" t="str">
        <f t="shared" si="170"/>
        <v>m2</v>
      </c>
    </row>
    <row r="10941" spans="1:4" x14ac:dyDescent="0.2">
      <c r="A10941" s="6" t="s">
        <v>8623</v>
      </c>
      <c r="B10941" s="6" t="s">
        <v>30597</v>
      </c>
      <c r="C10941" s="6" t="s">
        <v>25536</v>
      </c>
      <c r="D10941" s="6" t="str">
        <f t="shared" si="170"/>
        <v>m2</v>
      </c>
    </row>
    <row r="10942" spans="1:4" x14ac:dyDescent="0.2">
      <c r="A10942" s="6" t="s">
        <v>16861</v>
      </c>
      <c r="B10942" s="6" t="s">
        <v>30597</v>
      </c>
      <c r="C10942" s="6" t="s">
        <v>25536</v>
      </c>
      <c r="D10942" s="6" t="str">
        <f t="shared" si="170"/>
        <v>m2</v>
      </c>
    </row>
    <row r="10943" spans="1:4" x14ac:dyDescent="0.2">
      <c r="A10943" s="6" t="s">
        <v>3199</v>
      </c>
      <c r="B10943" s="6" t="s">
        <v>30598</v>
      </c>
      <c r="C10943" s="6" t="s">
        <v>25536</v>
      </c>
      <c r="D10943" s="6" t="str">
        <f t="shared" si="170"/>
        <v>m2</v>
      </c>
    </row>
    <row r="10944" spans="1:4" x14ac:dyDescent="0.2">
      <c r="A10944" s="6" t="s">
        <v>16862</v>
      </c>
      <c r="B10944" s="6" t="s">
        <v>30598</v>
      </c>
      <c r="C10944" s="6" t="s">
        <v>25536</v>
      </c>
      <c r="D10944" s="6" t="str">
        <f t="shared" si="170"/>
        <v>m2</v>
      </c>
    </row>
    <row r="10945" spans="1:4" x14ac:dyDescent="0.2">
      <c r="A10945" s="6" t="s">
        <v>8624</v>
      </c>
      <c r="B10945" s="6" t="s">
        <v>30599</v>
      </c>
      <c r="C10945" s="6" t="s">
        <v>25536</v>
      </c>
      <c r="D10945" s="6" t="str">
        <f t="shared" si="170"/>
        <v>m2</v>
      </c>
    </row>
    <row r="10946" spans="1:4" x14ac:dyDescent="0.2">
      <c r="A10946" s="6" t="s">
        <v>16863</v>
      </c>
      <c r="B10946" s="6" t="s">
        <v>30599</v>
      </c>
      <c r="C10946" s="6" t="s">
        <v>25536</v>
      </c>
      <c r="D10946" s="6" t="str">
        <f t="shared" ref="D10946:D11009" si="171">LOWER(C10946)</f>
        <v>m2</v>
      </c>
    </row>
    <row r="10947" spans="1:4" x14ac:dyDescent="0.2">
      <c r="A10947" s="6" t="s">
        <v>8625</v>
      </c>
      <c r="B10947" s="6" t="s">
        <v>30600</v>
      </c>
      <c r="C10947" s="6" t="s">
        <v>25536</v>
      </c>
      <c r="D10947" s="6" t="str">
        <f t="shared" si="171"/>
        <v>m2</v>
      </c>
    </row>
    <row r="10948" spans="1:4" x14ac:dyDescent="0.2">
      <c r="A10948" s="6" t="s">
        <v>16864</v>
      </c>
      <c r="B10948" s="6" t="s">
        <v>30600</v>
      </c>
      <c r="C10948" s="6" t="s">
        <v>25536</v>
      </c>
      <c r="D10948" s="6" t="str">
        <f t="shared" si="171"/>
        <v>m2</v>
      </c>
    </row>
    <row r="10949" spans="1:4" x14ac:dyDescent="0.2">
      <c r="A10949" s="6" t="s">
        <v>3200</v>
      </c>
      <c r="B10949" s="6" t="s">
        <v>30601</v>
      </c>
      <c r="C10949" s="6" t="s">
        <v>25536</v>
      </c>
      <c r="D10949" s="6" t="str">
        <f t="shared" si="171"/>
        <v>m2</v>
      </c>
    </row>
    <row r="10950" spans="1:4" x14ac:dyDescent="0.2">
      <c r="A10950" s="6" t="s">
        <v>16865</v>
      </c>
      <c r="B10950" s="6" t="s">
        <v>30601</v>
      </c>
      <c r="C10950" s="6" t="s">
        <v>25536</v>
      </c>
      <c r="D10950" s="6" t="str">
        <f t="shared" si="171"/>
        <v>m2</v>
      </c>
    </row>
    <row r="10951" spans="1:4" x14ac:dyDescent="0.2">
      <c r="A10951" s="6" t="s">
        <v>8626</v>
      </c>
      <c r="B10951" s="6" t="s">
        <v>30602</v>
      </c>
      <c r="C10951" s="6" t="s">
        <v>25536</v>
      </c>
      <c r="D10951" s="6" t="str">
        <f t="shared" si="171"/>
        <v>m2</v>
      </c>
    </row>
    <row r="10952" spans="1:4" x14ac:dyDescent="0.2">
      <c r="A10952" s="6" t="s">
        <v>16866</v>
      </c>
      <c r="B10952" s="6" t="s">
        <v>30602</v>
      </c>
      <c r="C10952" s="6" t="s">
        <v>25536</v>
      </c>
      <c r="D10952" s="6" t="str">
        <f t="shared" si="171"/>
        <v>m2</v>
      </c>
    </row>
    <row r="10953" spans="1:4" x14ac:dyDescent="0.2">
      <c r="A10953" s="6" t="s">
        <v>8627</v>
      </c>
      <c r="B10953" s="6" t="s">
        <v>30603</v>
      </c>
      <c r="C10953" s="6" t="s">
        <v>25536</v>
      </c>
      <c r="D10953" s="6" t="str">
        <f t="shared" si="171"/>
        <v>m2</v>
      </c>
    </row>
    <row r="10954" spans="1:4" x14ac:dyDescent="0.2">
      <c r="A10954" s="6" t="s">
        <v>16867</v>
      </c>
      <c r="B10954" s="6" t="s">
        <v>30603</v>
      </c>
      <c r="C10954" s="6" t="s">
        <v>25536</v>
      </c>
      <c r="D10954" s="6" t="str">
        <f t="shared" si="171"/>
        <v>m2</v>
      </c>
    </row>
    <row r="10955" spans="1:4" x14ac:dyDescent="0.2">
      <c r="A10955" s="6" t="s">
        <v>3201</v>
      </c>
      <c r="B10955" s="6" t="s">
        <v>30604</v>
      </c>
      <c r="C10955" s="6" t="s">
        <v>25536</v>
      </c>
      <c r="D10955" s="6" t="str">
        <f t="shared" si="171"/>
        <v>m2</v>
      </c>
    </row>
    <row r="10956" spans="1:4" x14ac:dyDescent="0.2">
      <c r="A10956" s="6" t="s">
        <v>16868</v>
      </c>
      <c r="B10956" s="6" t="s">
        <v>30604</v>
      </c>
      <c r="C10956" s="6" t="s">
        <v>25536</v>
      </c>
      <c r="D10956" s="6" t="str">
        <f t="shared" si="171"/>
        <v>m2</v>
      </c>
    </row>
    <row r="10957" spans="1:4" x14ac:dyDescent="0.2">
      <c r="A10957" s="6" t="s">
        <v>8628</v>
      </c>
      <c r="B10957" s="6" t="s">
        <v>30605</v>
      </c>
      <c r="C10957" s="6" t="s">
        <v>25536</v>
      </c>
      <c r="D10957" s="6" t="str">
        <f t="shared" si="171"/>
        <v>m2</v>
      </c>
    </row>
    <row r="10958" spans="1:4" x14ac:dyDescent="0.2">
      <c r="A10958" s="6" t="s">
        <v>16869</v>
      </c>
      <c r="B10958" s="6" t="s">
        <v>30605</v>
      </c>
      <c r="C10958" s="6" t="s">
        <v>25536</v>
      </c>
      <c r="D10958" s="6" t="str">
        <f t="shared" si="171"/>
        <v>m2</v>
      </c>
    </row>
    <row r="10959" spans="1:4" x14ac:dyDescent="0.2">
      <c r="A10959" s="6" t="s">
        <v>8629</v>
      </c>
      <c r="B10959" s="6" t="s">
        <v>30606</v>
      </c>
      <c r="C10959" s="6" t="s">
        <v>25536</v>
      </c>
      <c r="D10959" s="6" t="str">
        <f t="shared" si="171"/>
        <v>m2</v>
      </c>
    </row>
    <row r="10960" spans="1:4" x14ac:dyDescent="0.2">
      <c r="A10960" s="6" t="s">
        <v>16870</v>
      </c>
      <c r="B10960" s="6" t="s">
        <v>30606</v>
      </c>
      <c r="C10960" s="6" t="s">
        <v>25536</v>
      </c>
      <c r="D10960" s="6" t="str">
        <f t="shared" si="171"/>
        <v>m2</v>
      </c>
    </row>
    <row r="10961" spans="1:4" x14ac:dyDescent="0.2">
      <c r="A10961" s="6" t="s">
        <v>3202</v>
      </c>
      <c r="B10961" s="6" t="s">
        <v>30607</v>
      </c>
      <c r="C10961" s="6" t="s">
        <v>25536</v>
      </c>
      <c r="D10961" s="6" t="str">
        <f t="shared" si="171"/>
        <v>m2</v>
      </c>
    </row>
    <row r="10962" spans="1:4" x14ac:dyDescent="0.2">
      <c r="A10962" s="6" t="s">
        <v>16871</v>
      </c>
      <c r="B10962" s="6" t="s">
        <v>30607</v>
      </c>
      <c r="C10962" s="6" t="s">
        <v>25536</v>
      </c>
      <c r="D10962" s="6" t="str">
        <f t="shared" si="171"/>
        <v>m2</v>
      </c>
    </row>
    <row r="10963" spans="1:4" x14ac:dyDescent="0.2">
      <c r="A10963" s="6" t="s">
        <v>8630</v>
      </c>
      <c r="B10963" s="6" t="s">
        <v>30608</v>
      </c>
      <c r="C10963" s="6" t="s">
        <v>25536</v>
      </c>
      <c r="D10963" s="6" t="str">
        <f t="shared" si="171"/>
        <v>m2</v>
      </c>
    </row>
    <row r="10964" spans="1:4" x14ac:dyDescent="0.2">
      <c r="A10964" s="6" t="s">
        <v>16872</v>
      </c>
      <c r="B10964" s="6" t="s">
        <v>30608</v>
      </c>
      <c r="C10964" s="6" t="s">
        <v>25536</v>
      </c>
      <c r="D10964" s="6" t="str">
        <f t="shared" si="171"/>
        <v>m2</v>
      </c>
    </row>
    <row r="10965" spans="1:4" x14ac:dyDescent="0.2">
      <c r="A10965" s="6" t="s">
        <v>8631</v>
      </c>
      <c r="B10965" s="6" t="s">
        <v>30609</v>
      </c>
      <c r="C10965" s="6" t="s">
        <v>25536</v>
      </c>
      <c r="D10965" s="6" t="str">
        <f t="shared" si="171"/>
        <v>m2</v>
      </c>
    </row>
    <row r="10966" spans="1:4" x14ac:dyDescent="0.2">
      <c r="A10966" s="6" t="s">
        <v>16873</v>
      </c>
      <c r="B10966" s="6" t="s">
        <v>30609</v>
      </c>
      <c r="C10966" s="6" t="s">
        <v>25536</v>
      </c>
      <c r="D10966" s="6" t="str">
        <f t="shared" si="171"/>
        <v>m2</v>
      </c>
    </row>
    <row r="10967" spans="1:4" x14ac:dyDescent="0.2">
      <c r="A10967" s="6" t="s">
        <v>8632</v>
      </c>
      <c r="B10967" s="6" t="s">
        <v>30610</v>
      </c>
      <c r="C10967" s="6" t="s">
        <v>25536</v>
      </c>
      <c r="D10967" s="6" t="str">
        <f t="shared" si="171"/>
        <v>m2</v>
      </c>
    </row>
    <row r="10968" spans="1:4" x14ac:dyDescent="0.2">
      <c r="A10968" s="6" t="s">
        <v>16874</v>
      </c>
      <c r="B10968" s="6" t="s">
        <v>30610</v>
      </c>
      <c r="C10968" s="6" t="s">
        <v>25536</v>
      </c>
      <c r="D10968" s="6" t="str">
        <f t="shared" si="171"/>
        <v>m2</v>
      </c>
    </row>
    <row r="10969" spans="1:4" x14ac:dyDescent="0.2">
      <c r="A10969" s="6" t="s">
        <v>8633</v>
      </c>
      <c r="B10969" s="6" t="s">
        <v>30611</v>
      </c>
      <c r="C10969" s="6" t="s">
        <v>25536</v>
      </c>
      <c r="D10969" s="6" t="str">
        <f t="shared" si="171"/>
        <v>m2</v>
      </c>
    </row>
    <row r="10970" spans="1:4" x14ac:dyDescent="0.2">
      <c r="A10970" s="6" t="s">
        <v>16875</v>
      </c>
      <c r="B10970" s="6" t="s">
        <v>30611</v>
      </c>
      <c r="C10970" s="6" t="s">
        <v>25536</v>
      </c>
      <c r="D10970" s="6" t="str">
        <f t="shared" si="171"/>
        <v>m2</v>
      </c>
    </row>
    <row r="10971" spans="1:4" x14ac:dyDescent="0.2">
      <c r="A10971" s="6" t="s">
        <v>8634</v>
      </c>
      <c r="B10971" s="6" t="s">
        <v>30612</v>
      </c>
      <c r="C10971" s="6" t="s">
        <v>25536</v>
      </c>
      <c r="D10971" s="6" t="str">
        <f t="shared" si="171"/>
        <v>m2</v>
      </c>
    </row>
    <row r="10972" spans="1:4" x14ac:dyDescent="0.2">
      <c r="A10972" s="6" t="s">
        <v>16876</v>
      </c>
      <c r="B10972" s="6" t="s">
        <v>30612</v>
      </c>
      <c r="C10972" s="6" t="s">
        <v>25536</v>
      </c>
      <c r="D10972" s="6" t="str">
        <f t="shared" si="171"/>
        <v>m2</v>
      </c>
    </row>
    <row r="10973" spans="1:4" x14ac:dyDescent="0.2">
      <c r="A10973" s="6" t="s">
        <v>8635</v>
      </c>
      <c r="B10973" s="6" t="s">
        <v>30613</v>
      </c>
      <c r="C10973" s="6" t="s">
        <v>25536</v>
      </c>
      <c r="D10973" s="6" t="str">
        <f t="shared" si="171"/>
        <v>m2</v>
      </c>
    </row>
    <row r="10974" spans="1:4" x14ac:dyDescent="0.2">
      <c r="A10974" s="6" t="s">
        <v>16877</v>
      </c>
      <c r="B10974" s="6" t="s">
        <v>30613</v>
      </c>
      <c r="C10974" s="6" t="s">
        <v>25536</v>
      </c>
      <c r="D10974" s="6" t="str">
        <f t="shared" si="171"/>
        <v>m2</v>
      </c>
    </row>
    <row r="10975" spans="1:4" x14ac:dyDescent="0.2">
      <c r="A10975" s="6" t="s">
        <v>8636</v>
      </c>
      <c r="B10975" s="6" t="s">
        <v>30614</v>
      </c>
      <c r="C10975" s="6" t="s">
        <v>25536</v>
      </c>
      <c r="D10975" s="6" t="str">
        <f t="shared" si="171"/>
        <v>m2</v>
      </c>
    </row>
    <row r="10976" spans="1:4" x14ac:dyDescent="0.2">
      <c r="A10976" s="6" t="s">
        <v>16878</v>
      </c>
      <c r="B10976" s="6" t="s">
        <v>30614</v>
      </c>
      <c r="C10976" s="6" t="s">
        <v>25536</v>
      </c>
      <c r="D10976" s="6" t="str">
        <f t="shared" si="171"/>
        <v>m2</v>
      </c>
    </row>
    <row r="10977" spans="1:4" x14ac:dyDescent="0.2">
      <c r="A10977" s="6" t="s">
        <v>8637</v>
      </c>
      <c r="B10977" s="6" t="s">
        <v>30615</v>
      </c>
      <c r="C10977" s="6" t="s">
        <v>25536</v>
      </c>
      <c r="D10977" s="6" t="str">
        <f t="shared" si="171"/>
        <v>m2</v>
      </c>
    </row>
    <row r="10978" spans="1:4" x14ac:dyDescent="0.2">
      <c r="A10978" s="6" t="s">
        <v>16879</v>
      </c>
      <c r="B10978" s="6" t="s">
        <v>30615</v>
      </c>
      <c r="C10978" s="6" t="s">
        <v>25536</v>
      </c>
      <c r="D10978" s="6" t="str">
        <f t="shared" si="171"/>
        <v>m2</v>
      </c>
    </row>
    <row r="10979" spans="1:4" x14ac:dyDescent="0.2">
      <c r="A10979" s="6" t="s">
        <v>8638</v>
      </c>
      <c r="B10979" s="6" t="s">
        <v>30616</v>
      </c>
      <c r="C10979" s="6" t="s">
        <v>25536</v>
      </c>
      <c r="D10979" s="6" t="str">
        <f t="shared" si="171"/>
        <v>m2</v>
      </c>
    </row>
    <row r="10980" spans="1:4" x14ac:dyDescent="0.2">
      <c r="A10980" s="6" t="s">
        <v>16880</v>
      </c>
      <c r="B10980" s="6" t="s">
        <v>30616</v>
      </c>
      <c r="C10980" s="6" t="s">
        <v>25536</v>
      </c>
      <c r="D10980" s="6" t="str">
        <f t="shared" si="171"/>
        <v>m2</v>
      </c>
    </row>
    <row r="10981" spans="1:4" x14ac:dyDescent="0.2">
      <c r="A10981" s="6" t="s">
        <v>3203</v>
      </c>
      <c r="B10981" s="6" t="s">
        <v>30617</v>
      </c>
      <c r="C10981" s="6" t="s">
        <v>21</v>
      </c>
      <c r="D10981" s="6" t="str">
        <f t="shared" si="171"/>
        <v>m</v>
      </c>
    </row>
    <row r="10982" spans="1:4" x14ac:dyDescent="0.2">
      <c r="A10982" s="6" t="s">
        <v>16881</v>
      </c>
      <c r="B10982" s="6" t="s">
        <v>30617</v>
      </c>
      <c r="C10982" s="6" t="s">
        <v>21</v>
      </c>
      <c r="D10982" s="6" t="str">
        <f t="shared" si="171"/>
        <v>m</v>
      </c>
    </row>
    <row r="10983" spans="1:4" x14ac:dyDescent="0.2">
      <c r="A10983" s="6" t="s">
        <v>3204</v>
      </c>
      <c r="B10983" s="6" t="s">
        <v>30618</v>
      </c>
      <c r="C10983" s="6" t="s">
        <v>21</v>
      </c>
      <c r="D10983" s="6" t="str">
        <f t="shared" si="171"/>
        <v>m</v>
      </c>
    </row>
    <row r="10984" spans="1:4" x14ac:dyDescent="0.2">
      <c r="A10984" s="6" t="s">
        <v>16882</v>
      </c>
      <c r="B10984" s="6" t="s">
        <v>30618</v>
      </c>
      <c r="C10984" s="6" t="s">
        <v>21</v>
      </c>
      <c r="D10984" s="6" t="str">
        <f t="shared" si="171"/>
        <v>m</v>
      </c>
    </row>
    <row r="10985" spans="1:4" x14ac:dyDescent="0.2">
      <c r="A10985" s="6" t="s">
        <v>3205</v>
      </c>
      <c r="B10985" s="6" t="s">
        <v>30619</v>
      </c>
      <c r="C10985" s="6" t="s">
        <v>25536</v>
      </c>
      <c r="D10985" s="6" t="str">
        <f t="shared" si="171"/>
        <v>m2</v>
      </c>
    </row>
    <row r="10986" spans="1:4" x14ac:dyDescent="0.2">
      <c r="A10986" s="6" t="s">
        <v>16883</v>
      </c>
      <c r="B10986" s="6" t="s">
        <v>30619</v>
      </c>
      <c r="C10986" s="6" t="s">
        <v>25536</v>
      </c>
      <c r="D10986" s="6" t="str">
        <f t="shared" si="171"/>
        <v>m2</v>
      </c>
    </row>
    <row r="10987" spans="1:4" x14ac:dyDescent="0.2">
      <c r="A10987" s="6" t="s">
        <v>3206</v>
      </c>
      <c r="B10987" s="6" t="s">
        <v>30620</v>
      </c>
      <c r="C10987" s="6" t="s">
        <v>25536</v>
      </c>
      <c r="D10987" s="6" t="str">
        <f t="shared" si="171"/>
        <v>m2</v>
      </c>
    </row>
    <row r="10988" spans="1:4" x14ac:dyDescent="0.2">
      <c r="A10988" s="6" t="s">
        <v>16884</v>
      </c>
      <c r="B10988" s="6" t="s">
        <v>30620</v>
      </c>
      <c r="C10988" s="6" t="s">
        <v>25536</v>
      </c>
      <c r="D10988" s="6" t="str">
        <f t="shared" si="171"/>
        <v>m2</v>
      </c>
    </row>
    <row r="10989" spans="1:4" x14ac:dyDescent="0.2">
      <c r="A10989" s="6" t="s">
        <v>8639</v>
      </c>
      <c r="B10989" s="6" t="s">
        <v>30621</v>
      </c>
      <c r="C10989" s="6" t="s">
        <v>25536</v>
      </c>
      <c r="D10989" s="6" t="str">
        <f t="shared" si="171"/>
        <v>m2</v>
      </c>
    </row>
    <row r="10990" spans="1:4" x14ac:dyDescent="0.2">
      <c r="A10990" s="6" t="s">
        <v>16885</v>
      </c>
      <c r="B10990" s="6" t="s">
        <v>30621</v>
      </c>
      <c r="C10990" s="6" t="s">
        <v>25536</v>
      </c>
      <c r="D10990" s="6" t="str">
        <f t="shared" si="171"/>
        <v>m2</v>
      </c>
    </row>
    <row r="10991" spans="1:4" x14ac:dyDescent="0.2">
      <c r="A10991" s="6" t="s">
        <v>8640</v>
      </c>
      <c r="B10991" s="6" t="s">
        <v>30622</v>
      </c>
      <c r="C10991" s="6" t="s">
        <v>25536</v>
      </c>
      <c r="D10991" s="6" t="str">
        <f t="shared" si="171"/>
        <v>m2</v>
      </c>
    </row>
    <row r="10992" spans="1:4" x14ac:dyDescent="0.2">
      <c r="A10992" s="6" t="s">
        <v>16886</v>
      </c>
      <c r="B10992" s="6" t="s">
        <v>30622</v>
      </c>
      <c r="C10992" s="6" t="s">
        <v>25536</v>
      </c>
      <c r="D10992" s="6" t="str">
        <f t="shared" si="171"/>
        <v>m2</v>
      </c>
    </row>
    <row r="10993" spans="1:4" x14ac:dyDescent="0.2">
      <c r="A10993" s="6" t="s">
        <v>8641</v>
      </c>
      <c r="B10993" s="6" t="s">
        <v>30623</v>
      </c>
      <c r="C10993" s="6" t="s">
        <v>25536</v>
      </c>
      <c r="D10993" s="6" t="str">
        <f t="shared" si="171"/>
        <v>m2</v>
      </c>
    </row>
    <row r="10994" spans="1:4" x14ac:dyDescent="0.2">
      <c r="A10994" s="6" t="s">
        <v>16887</v>
      </c>
      <c r="B10994" s="6" t="s">
        <v>30623</v>
      </c>
      <c r="C10994" s="6" t="s">
        <v>25536</v>
      </c>
      <c r="D10994" s="6" t="str">
        <f t="shared" si="171"/>
        <v>m2</v>
      </c>
    </row>
    <row r="10995" spans="1:4" x14ac:dyDescent="0.2">
      <c r="A10995" s="6" t="s">
        <v>8642</v>
      </c>
      <c r="B10995" s="6" t="s">
        <v>30624</v>
      </c>
      <c r="C10995" s="6" t="s">
        <v>25536</v>
      </c>
      <c r="D10995" s="6" t="str">
        <f t="shared" si="171"/>
        <v>m2</v>
      </c>
    </row>
    <row r="10996" spans="1:4" x14ac:dyDescent="0.2">
      <c r="A10996" s="6" t="s">
        <v>16888</v>
      </c>
      <c r="B10996" s="6" t="s">
        <v>30624</v>
      </c>
      <c r="C10996" s="6" t="s">
        <v>25536</v>
      </c>
      <c r="D10996" s="6" t="str">
        <f t="shared" si="171"/>
        <v>m2</v>
      </c>
    </row>
    <row r="10997" spans="1:4" x14ac:dyDescent="0.2">
      <c r="A10997" s="6" t="s">
        <v>3145</v>
      </c>
      <c r="B10997" s="6" t="s">
        <v>30625</v>
      </c>
      <c r="C10997" s="6" t="s">
        <v>30511</v>
      </c>
      <c r="D10997" s="6" t="str">
        <f t="shared" si="171"/>
        <v>dm3</v>
      </c>
    </row>
    <row r="10998" spans="1:4" x14ac:dyDescent="0.2">
      <c r="A10998" s="6" t="s">
        <v>16889</v>
      </c>
      <c r="B10998" s="6" t="s">
        <v>30625</v>
      </c>
      <c r="C10998" s="6" t="s">
        <v>30511</v>
      </c>
      <c r="D10998" s="6" t="str">
        <f t="shared" si="171"/>
        <v>dm3</v>
      </c>
    </row>
    <row r="10999" spans="1:4" x14ac:dyDescent="0.2">
      <c r="A10999" s="6" t="s">
        <v>3146</v>
      </c>
      <c r="B10999" s="6" t="s">
        <v>30626</v>
      </c>
      <c r="C10999" s="6" t="s">
        <v>30511</v>
      </c>
      <c r="D10999" s="6" t="str">
        <f t="shared" si="171"/>
        <v>dm3</v>
      </c>
    </row>
    <row r="11000" spans="1:4" x14ac:dyDescent="0.2">
      <c r="A11000" s="6" t="s">
        <v>16890</v>
      </c>
      <c r="B11000" s="6" t="s">
        <v>30626</v>
      </c>
      <c r="C11000" s="6" t="s">
        <v>30511</v>
      </c>
      <c r="D11000" s="6" t="str">
        <f t="shared" si="171"/>
        <v>dm3</v>
      </c>
    </row>
    <row r="11001" spans="1:4" x14ac:dyDescent="0.2">
      <c r="A11001" s="6" t="s">
        <v>3207</v>
      </c>
      <c r="B11001" s="6" t="s">
        <v>30627</v>
      </c>
      <c r="C11001" s="6" t="s">
        <v>891</v>
      </c>
      <c r="D11001" s="6" t="str">
        <f t="shared" si="171"/>
        <v>kg</v>
      </c>
    </row>
    <row r="11002" spans="1:4" x14ac:dyDescent="0.2">
      <c r="A11002" s="6" t="s">
        <v>16891</v>
      </c>
      <c r="B11002" s="6" t="s">
        <v>30627</v>
      </c>
      <c r="C11002" s="6" t="s">
        <v>891</v>
      </c>
      <c r="D11002" s="6" t="str">
        <f t="shared" si="171"/>
        <v>kg</v>
      </c>
    </row>
    <row r="11003" spans="1:4" x14ac:dyDescent="0.2">
      <c r="A11003" s="6" t="s">
        <v>3208</v>
      </c>
      <c r="B11003" s="6" t="s">
        <v>30628</v>
      </c>
      <c r="C11003" s="6" t="s">
        <v>25536</v>
      </c>
      <c r="D11003" s="6" t="str">
        <f t="shared" si="171"/>
        <v>m2</v>
      </c>
    </row>
    <row r="11004" spans="1:4" x14ac:dyDescent="0.2">
      <c r="A11004" s="6" t="s">
        <v>16892</v>
      </c>
      <c r="B11004" s="6" t="s">
        <v>30628</v>
      </c>
      <c r="C11004" s="6" t="s">
        <v>25536</v>
      </c>
      <c r="D11004" s="6" t="str">
        <f t="shared" si="171"/>
        <v>m2</v>
      </c>
    </row>
    <row r="11005" spans="1:4" x14ac:dyDescent="0.2">
      <c r="A11005" s="6" t="s">
        <v>3209</v>
      </c>
      <c r="B11005" s="6" t="s">
        <v>30629</v>
      </c>
      <c r="C11005" s="6" t="s">
        <v>12</v>
      </c>
      <c r="D11005" s="6" t="str">
        <f t="shared" si="171"/>
        <v>un</v>
      </c>
    </row>
    <row r="11006" spans="1:4" x14ac:dyDescent="0.2">
      <c r="A11006" s="6" t="s">
        <v>16893</v>
      </c>
      <c r="B11006" s="6" t="s">
        <v>30629</v>
      </c>
      <c r="C11006" s="6" t="s">
        <v>12</v>
      </c>
      <c r="D11006" s="6" t="str">
        <f t="shared" si="171"/>
        <v>un</v>
      </c>
    </row>
    <row r="11007" spans="1:4" x14ac:dyDescent="0.2">
      <c r="A11007" s="6" t="s">
        <v>8643</v>
      </c>
      <c r="B11007" s="6" t="s">
        <v>30630</v>
      </c>
      <c r="C11007" s="6" t="s">
        <v>25536</v>
      </c>
      <c r="D11007" s="6" t="str">
        <f t="shared" si="171"/>
        <v>m2</v>
      </c>
    </row>
    <row r="11008" spans="1:4" x14ac:dyDescent="0.2">
      <c r="A11008" s="6" t="s">
        <v>16894</v>
      </c>
      <c r="B11008" s="6" t="s">
        <v>30630</v>
      </c>
      <c r="C11008" s="6" t="s">
        <v>25536</v>
      </c>
      <c r="D11008" s="6" t="str">
        <f t="shared" si="171"/>
        <v>m2</v>
      </c>
    </row>
    <row r="11009" spans="1:4" x14ac:dyDescent="0.2">
      <c r="A11009" s="6" t="s">
        <v>8644</v>
      </c>
      <c r="B11009" s="6" t="s">
        <v>30631</v>
      </c>
      <c r="C11009" s="6" t="s">
        <v>25536</v>
      </c>
      <c r="D11009" s="6" t="str">
        <f t="shared" si="171"/>
        <v>m2</v>
      </c>
    </row>
    <row r="11010" spans="1:4" x14ac:dyDescent="0.2">
      <c r="A11010" s="6" t="s">
        <v>16895</v>
      </c>
      <c r="B11010" s="6" t="s">
        <v>30631</v>
      </c>
      <c r="C11010" s="6" t="s">
        <v>25536</v>
      </c>
      <c r="D11010" s="6" t="str">
        <f t="shared" ref="D11010:D11073" si="172">LOWER(C11010)</f>
        <v>m2</v>
      </c>
    </row>
    <row r="11011" spans="1:4" x14ac:dyDescent="0.2">
      <c r="A11011" s="6" t="s">
        <v>8645</v>
      </c>
      <c r="B11011" s="6" t="s">
        <v>30632</v>
      </c>
      <c r="C11011" s="6" t="s">
        <v>25536</v>
      </c>
      <c r="D11011" s="6" t="str">
        <f t="shared" si="172"/>
        <v>m2</v>
      </c>
    </row>
    <row r="11012" spans="1:4" x14ac:dyDescent="0.2">
      <c r="A11012" s="6" t="s">
        <v>16896</v>
      </c>
      <c r="B11012" s="6" t="s">
        <v>30632</v>
      </c>
      <c r="C11012" s="6" t="s">
        <v>25536</v>
      </c>
      <c r="D11012" s="6" t="str">
        <f t="shared" si="172"/>
        <v>m2</v>
      </c>
    </row>
    <row r="11013" spans="1:4" x14ac:dyDescent="0.2">
      <c r="A11013" s="6" t="s">
        <v>8646</v>
      </c>
      <c r="B11013" s="6" t="s">
        <v>30633</v>
      </c>
      <c r="C11013" s="6" t="s">
        <v>25536</v>
      </c>
      <c r="D11013" s="6" t="str">
        <f t="shared" si="172"/>
        <v>m2</v>
      </c>
    </row>
    <row r="11014" spans="1:4" x14ac:dyDescent="0.2">
      <c r="A11014" s="6" t="s">
        <v>16897</v>
      </c>
      <c r="B11014" s="6" t="s">
        <v>30633</v>
      </c>
      <c r="C11014" s="6" t="s">
        <v>25536</v>
      </c>
      <c r="D11014" s="6" t="str">
        <f t="shared" si="172"/>
        <v>m2</v>
      </c>
    </row>
    <row r="11015" spans="1:4" x14ac:dyDescent="0.2">
      <c r="A11015" s="6" t="s">
        <v>3210</v>
      </c>
      <c r="B11015" s="6" t="s">
        <v>30634</v>
      </c>
      <c r="C11015" s="6" t="s">
        <v>21</v>
      </c>
      <c r="D11015" s="6" t="str">
        <f t="shared" si="172"/>
        <v>m</v>
      </c>
    </row>
    <row r="11016" spans="1:4" x14ac:dyDescent="0.2">
      <c r="A11016" s="6" t="s">
        <v>16898</v>
      </c>
      <c r="B11016" s="6" t="s">
        <v>30634</v>
      </c>
      <c r="C11016" s="6" t="s">
        <v>21</v>
      </c>
      <c r="D11016" s="6" t="str">
        <f t="shared" si="172"/>
        <v>m</v>
      </c>
    </row>
    <row r="11017" spans="1:4" x14ac:dyDescent="0.2">
      <c r="A11017" s="6" t="s">
        <v>3211</v>
      </c>
      <c r="B11017" s="6" t="s">
        <v>30635</v>
      </c>
      <c r="C11017" s="6" t="s">
        <v>21</v>
      </c>
      <c r="D11017" s="6" t="str">
        <f t="shared" si="172"/>
        <v>m</v>
      </c>
    </row>
    <row r="11018" spans="1:4" x14ac:dyDescent="0.2">
      <c r="A11018" s="6" t="s">
        <v>16899</v>
      </c>
      <c r="B11018" s="6" t="s">
        <v>30635</v>
      </c>
      <c r="C11018" s="6" t="s">
        <v>21</v>
      </c>
      <c r="D11018" s="6" t="str">
        <f t="shared" si="172"/>
        <v>m</v>
      </c>
    </row>
    <row r="11019" spans="1:4" x14ac:dyDescent="0.2">
      <c r="A11019" s="6" t="s">
        <v>3212</v>
      </c>
      <c r="B11019" s="6" t="s">
        <v>30636</v>
      </c>
      <c r="C11019" s="6" t="s">
        <v>21</v>
      </c>
      <c r="D11019" s="6" t="str">
        <f t="shared" si="172"/>
        <v>m</v>
      </c>
    </row>
    <row r="11020" spans="1:4" x14ac:dyDescent="0.2">
      <c r="A11020" s="6" t="s">
        <v>16900</v>
      </c>
      <c r="B11020" s="6" t="s">
        <v>30636</v>
      </c>
      <c r="C11020" s="6" t="s">
        <v>21</v>
      </c>
      <c r="D11020" s="6" t="str">
        <f t="shared" si="172"/>
        <v>m</v>
      </c>
    </row>
    <row r="11021" spans="1:4" x14ac:dyDescent="0.2">
      <c r="A11021" s="6" t="s">
        <v>3213</v>
      </c>
      <c r="B11021" s="6" t="s">
        <v>30637</v>
      </c>
      <c r="C11021" s="6" t="s">
        <v>21</v>
      </c>
      <c r="D11021" s="6" t="str">
        <f t="shared" si="172"/>
        <v>m</v>
      </c>
    </row>
    <row r="11022" spans="1:4" x14ac:dyDescent="0.2">
      <c r="A11022" s="6" t="s">
        <v>16901</v>
      </c>
      <c r="B11022" s="6" t="s">
        <v>30637</v>
      </c>
      <c r="C11022" s="6" t="s">
        <v>21</v>
      </c>
      <c r="D11022" s="6" t="str">
        <f t="shared" si="172"/>
        <v>m</v>
      </c>
    </row>
    <row r="11023" spans="1:4" x14ac:dyDescent="0.2">
      <c r="A11023" s="6" t="s">
        <v>3214</v>
      </c>
      <c r="B11023" s="6" t="s">
        <v>30638</v>
      </c>
      <c r="C11023" s="6" t="s">
        <v>21</v>
      </c>
      <c r="D11023" s="6" t="str">
        <f t="shared" si="172"/>
        <v>m</v>
      </c>
    </row>
    <row r="11024" spans="1:4" x14ac:dyDescent="0.2">
      <c r="A11024" s="6" t="s">
        <v>16902</v>
      </c>
      <c r="B11024" s="6" t="s">
        <v>30638</v>
      </c>
      <c r="C11024" s="6" t="s">
        <v>21</v>
      </c>
      <c r="D11024" s="6" t="str">
        <f t="shared" si="172"/>
        <v>m</v>
      </c>
    </row>
    <row r="11025" spans="1:4" x14ac:dyDescent="0.2">
      <c r="A11025" s="6" t="s">
        <v>3215</v>
      </c>
      <c r="B11025" s="6" t="s">
        <v>30639</v>
      </c>
      <c r="C11025" s="6" t="s">
        <v>21</v>
      </c>
      <c r="D11025" s="6" t="str">
        <f t="shared" si="172"/>
        <v>m</v>
      </c>
    </row>
    <row r="11026" spans="1:4" x14ac:dyDescent="0.2">
      <c r="A11026" s="6" t="s">
        <v>16903</v>
      </c>
      <c r="B11026" s="6" t="s">
        <v>30639</v>
      </c>
      <c r="C11026" s="6" t="s">
        <v>21</v>
      </c>
      <c r="D11026" s="6" t="str">
        <f t="shared" si="172"/>
        <v>m</v>
      </c>
    </row>
    <row r="11027" spans="1:4" x14ac:dyDescent="0.2">
      <c r="A11027" s="6" t="s">
        <v>3216</v>
      </c>
      <c r="B11027" s="6" t="s">
        <v>30640</v>
      </c>
      <c r="C11027" s="6" t="s">
        <v>21</v>
      </c>
      <c r="D11027" s="6" t="str">
        <f t="shared" si="172"/>
        <v>m</v>
      </c>
    </row>
    <row r="11028" spans="1:4" x14ac:dyDescent="0.2">
      <c r="A11028" s="6" t="s">
        <v>16904</v>
      </c>
      <c r="B11028" s="6" t="s">
        <v>30640</v>
      </c>
      <c r="C11028" s="6" t="s">
        <v>21</v>
      </c>
      <c r="D11028" s="6" t="str">
        <f t="shared" si="172"/>
        <v>m</v>
      </c>
    </row>
    <row r="11029" spans="1:4" x14ac:dyDescent="0.2">
      <c r="A11029" s="6" t="s">
        <v>3217</v>
      </c>
      <c r="B11029" s="6" t="s">
        <v>30641</v>
      </c>
      <c r="C11029" s="6" t="s">
        <v>21</v>
      </c>
      <c r="D11029" s="6" t="str">
        <f t="shared" si="172"/>
        <v>m</v>
      </c>
    </row>
    <row r="11030" spans="1:4" x14ac:dyDescent="0.2">
      <c r="A11030" s="6" t="s">
        <v>16905</v>
      </c>
      <c r="B11030" s="6" t="s">
        <v>30641</v>
      </c>
      <c r="C11030" s="6" t="s">
        <v>21</v>
      </c>
      <c r="D11030" s="6" t="str">
        <f t="shared" si="172"/>
        <v>m</v>
      </c>
    </row>
    <row r="11031" spans="1:4" x14ac:dyDescent="0.2">
      <c r="A11031" s="6" t="s">
        <v>3218</v>
      </c>
      <c r="B11031" s="6" t="s">
        <v>30642</v>
      </c>
      <c r="C11031" s="6" t="s">
        <v>21</v>
      </c>
      <c r="D11031" s="6" t="str">
        <f t="shared" si="172"/>
        <v>m</v>
      </c>
    </row>
    <row r="11032" spans="1:4" x14ac:dyDescent="0.2">
      <c r="A11032" s="6" t="s">
        <v>16906</v>
      </c>
      <c r="B11032" s="6" t="s">
        <v>30642</v>
      </c>
      <c r="C11032" s="6" t="s">
        <v>21</v>
      </c>
      <c r="D11032" s="6" t="str">
        <f t="shared" si="172"/>
        <v>m</v>
      </c>
    </row>
    <row r="11033" spans="1:4" x14ac:dyDescent="0.2">
      <c r="A11033" s="6" t="s">
        <v>3219</v>
      </c>
      <c r="B11033" s="6" t="s">
        <v>30643</v>
      </c>
      <c r="C11033" s="6" t="s">
        <v>21</v>
      </c>
      <c r="D11033" s="6" t="str">
        <f t="shared" si="172"/>
        <v>m</v>
      </c>
    </row>
    <row r="11034" spans="1:4" x14ac:dyDescent="0.2">
      <c r="A11034" s="6" t="s">
        <v>16907</v>
      </c>
      <c r="B11034" s="6" t="s">
        <v>30643</v>
      </c>
      <c r="C11034" s="6" t="s">
        <v>21</v>
      </c>
      <c r="D11034" s="6" t="str">
        <f t="shared" si="172"/>
        <v>m</v>
      </c>
    </row>
    <row r="11035" spans="1:4" x14ac:dyDescent="0.2">
      <c r="A11035" s="6" t="s">
        <v>3220</v>
      </c>
      <c r="B11035" s="6" t="s">
        <v>30644</v>
      </c>
      <c r="C11035" s="6" t="s">
        <v>21</v>
      </c>
      <c r="D11035" s="6" t="str">
        <f t="shared" si="172"/>
        <v>m</v>
      </c>
    </row>
    <row r="11036" spans="1:4" x14ac:dyDescent="0.2">
      <c r="A11036" s="6" t="s">
        <v>16908</v>
      </c>
      <c r="B11036" s="6" t="s">
        <v>30644</v>
      </c>
      <c r="C11036" s="6" t="s">
        <v>21</v>
      </c>
      <c r="D11036" s="6" t="str">
        <f t="shared" si="172"/>
        <v>m</v>
      </c>
    </row>
    <row r="11037" spans="1:4" x14ac:dyDescent="0.2">
      <c r="A11037" s="6" t="s">
        <v>3221</v>
      </c>
      <c r="B11037" s="6" t="s">
        <v>30645</v>
      </c>
      <c r="C11037" s="6" t="s">
        <v>21</v>
      </c>
      <c r="D11037" s="6" t="str">
        <f t="shared" si="172"/>
        <v>m</v>
      </c>
    </row>
    <row r="11038" spans="1:4" x14ac:dyDescent="0.2">
      <c r="A11038" s="6" t="s">
        <v>16909</v>
      </c>
      <c r="B11038" s="6" t="s">
        <v>30645</v>
      </c>
      <c r="C11038" s="6" t="s">
        <v>21</v>
      </c>
      <c r="D11038" s="6" t="str">
        <f t="shared" si="172"/>
        <v>m</v>
      </c>
    </row>
    <row r="11039" spans="1:4" x14ac:dyDescent="0.2">
      <c r="A11039" s="6" t="s">
        <v>3222</v>
      </c>
      <c r="B11039" s="6" t="s">
        <v>30646</v>
      </c>
      <c r="C11039" s="6" t="s">
        <v>21</v>
      </c>
      <c r="D11039" s="6" t="str">
        <f t="shared" si="172"/>
        <v>m</v>
      </c>
    </row>
    <row r="11040" spans="1:4" x14ac:dyDescent="0.2">
      <c r="A11040" s="6" t="s">
        <v>16910</v>
      </c>
      <c r="B11040" s="6" t="s">
        <v>30646</v>
      </c>
      <c r="C11040" s="6" t="s">
        <v>21</v>
      </c>
      <c r="D11040" s="6" t="str">
        <f t="shared" si="172"/>
        <v>m</v>
      </c>
    </row>
    <row r="11041" spans="1:4" x14ac:dyDescent="0.2">
      <c r="A11041" s="6" t="s">
        <v>3223</v>
      </c>
      <c r="B11041" s="6" t="s">
        <v>30647</v>
      </c>
      <c r="C11041" s="6" t="s">
        <v>21</v>
      </c>
      <c r="D11041" s="6" t="str">
        <f t="shared" si="172"/>
        <v>m</v>
      </c>
    </row>
    <row r="11042" spans="1:4" x14ac:dyDescent="0.2">
      <c r="A11042" s="6" t="s">
        <v>16911</v>
      </c>
      <c r="B11042" s="6" t="s">
        <v>30647</v>
      </c>
      <c r="C11042" s="6" t="s">
        <v>21</v>
      </c>
      <c r="D11042" s="6" t="str">
        <f t="shared" si="172"/>
        <v>m</v>
      </c>
    </row>
    <row r="11043" spans="1:4" x14ac:dyDescent="0.2">
      <c r="A11043" s="6" t="s">
        <v>3224</v>
      </c>
      <c r="B11043" s="6" t="s">
        <v>30648</v>
      </c>
      <c r="C11043" s="6" t="s">
        <v>21</v>
      </c>
      <c r="D11043" s="6" t="str">
        <f t="shared" si="172"/>
        <v>m</v>
      </c>
    </row>
    <row r="11044" spans="1:4" x14ac:dyDescent="0.2">
      <c r="A11044" s="6" t="s">
        <v>16912</v>
      </c>
      <c r="B11044" s="6" t="s">
        <v>30648</v>
      </c>
      <c r="C11044" s="6" t="s">
        <v>21</v>
      </c>
      <c r="D11044" s="6" t="str">
        <f t="shared" si="172"/>
        <v>m</v>
      </c>
    </row>
    <row r="11045" spans="1:4" x14ac:dyDescent="0.2">
      <c r="A11045" s="6" t="s">
        <v>3225</v>
      </c>
      <c r="B11045" s="6" t="s">
        <v>30649</v>
      </c>
      <c r="C11045" s="6" t="s">
        <v>21</v>
      </c>
      <c r="D11045" s="6" t="str">
        <f t="shared" si="172"/>
        <v>m</v>
      </c>
    </row>
    <row r="11046" spans="1:4" x14ac:dyDescent="0.2">
      <c r="A11046" s="6" t="s">
        <v>16913</v>
      </c>
      <c r="B11046" s="6" t="s">
        <v>30649</v>
      </c>
      <c r="C11046" s="6" t="s">
        <v>21</v>
      </c>
      <c r="D11046" s="6" t="str">
        <f t="shared" si="172"/>
        <v>m</v>
      </c>
    </row>
    <row r="11047" spans="1:4" x14ac:dyDescent="0.2">
      <c r="A11047" s="6" t="s">
        <v>3226</v>
      </c>
      <c r="B11047" s="6" t="s">
        <v>30650</v>
      </c>
      <c r="C11047" s="6" t="s">
        <v>21</v>
      </c>
      <c r="D11047" s="6" t="str">
        <f t="shared" si="172"/>
        <v>m</v>
      </c>
    </row>
    <row r="11048" spans="1:4" x14ac:dyDescent="0.2">
      <c r="A11048" s="6" t="s">
        <v>16914</v>
      </c>
      <c r="B11048" s="6" t="s">
        <v>30650</v>
      </c>
      <c r="C11048" s="6" t="s">
        <v>21</v>
      </c>
      <c r="D11048" s="6" t="str">
        <f t="shared" si="172"/>
        <v>m</v>
      </c>
    </row>
    <row r="11049" spans="1:4" x14ac:dyDescent="0.2">
      <c r="A11049" s="6" t="s">
        <v>3227</v>
      </c>
      <c r="B11049" s="6" t="s">
        <v>30651</v>
      </c>
      <c r="C11049" s="6" t="s">
        <v>21</v>
      </c>
      <c r="D11049" s="6" t="str">
        <f t="shared" si="172"/>
        <v>m</v>
      </c>
    </row>
    <row r="11050" spans="1:4" x14ac:dyDescent="0.2">
      <c r="A11050" s="6" t="s">
        <v>16915</v>
      </c>
      <c r="B11050" s="6" t="s">
        <v>30651</v>
      </c>
      <c r="C11050" s="6" t="s">
        <v>21</v>
      </c>
      <c r="D11050" s="6" t="str">
        <f t="shared" si="172"/>
        <v>m</v>
      </c>
    </row>
    <row r="11051" spans="1:4" x14ac:dyDescent="0.2">
      <c r="A11051" s="6" t="s">
        <v>3228</v>
      </c>
      <c r="B11051" s="6" t="s">
        <v>30652</v>
      </c>
      <c r="C11051" s="6" t="s">
        <v>21</v>
      </c>
      <c r="D11051" s="6" t="str">
        <f t="shared" si="172"/>
        <v>m</v>
      </c>
    </row>
    <row r="11052" spans="1:4" x14ac:dyDescent="0.2">
      <c r="A11052" s="6" t="s">
        <v>16916</v>
      </c>
      <c r="B11052" s="6" t="s">
        <v>30652</v>
      </c>
      <c r="C11052" s="6" t="s">
        <v>21</v>
      </c>
      <c r="D11052" s="6" t="str">
        <f t="shared" si="172"/>
        <v>m</v>
      </c>
    </row>
    <row r="11053" spans="1:4" x14ac:dyDescent="0.2">
      <c r="A11053" s="6" t="s">
        <v>3229</v>
      </c>
      <c r="B11053" s="6" t="s">
        <v>30653</v>
      </c>
      <c r="C11053" s="6" t="s">
        <v>21</v>
      </c>
      <c r="D11053" s="6" t="str">
        <f t="shared" si="172"/>
        <v>m</v>
      </c>
    </row>
    <row r="11054" spans="1:4" x14ac:dyDescent="0.2">
      <c r="A11054" s="6" t="s">
        <v>16917</v>
      </c>
      <c r="B11054" s="6" t="s">
        <v>30653</v>
      </c>
      <c r="C11054" s="6" t="s">
        <v>21</v>
      </c>
      <c r="D11054" s="6" t="str">
        <f t="shared" si="172"/>
        <v>m</v>
      </c>
    </row>
    <row r="11055" spans="1:4" x14ac:dyDescent="0.2">
      <c r="A11055" s="6" t="s">
        <v>3230</v>
      </c>
      <c r="B11055" s="6" t="s">
        <v>30654</v>
      </c>
      <c r="C11055" s="6" t="s">
        <v>21</v>
      </c>
      <c r="D11055" s="6" t="str">
        <f t="shared" si="172"/>
        <v>m</v>
      </c>
    </row>
    <row r="11056" spans="1:4" x14ac:dyDescent="0.2">
      <c r="A11056" s="6" t="s">
        <v>16918</v>
      </c>
      <c r="B11056" s="6" t="s">
        <v>30654</v>
      </c>
      <c r="C11056" s="6" t="s">
        <v>21</v>
      </c>
      <c r="D11056" s="6" t="str">
        <f t="shared" si="172"/>
        <v>m</v>
      </c>
    </row>
    <row r="11057" spans="1:4" x14ac:dyDescent="0.2">
      <c r="A11057" s="6" t="s">
        <v>3231</v>
      </c>
      <c r="B11057" s="6" t="s">
        <v>30655</v>
      </c>
      <c r="C11057" s="6" t="s">
        <v>21</v>
      </c>
      <c r="D11057" s="6" t="str">
        <f t="shared" si="172"/>
        <v>m</v>
      </c>
    </row>
    <row r="11058" spans="1:4" x14ac:dyDescent="0.2">
      <c r="A11058" s="6" t="s">
        <v>16919</v>
      </c>
      <c r="B11058" s="6" t="s">
        <v>30655</v>
      </c>
      <c r="C11058" s="6" t="s">
        <v>21</v>
      </c>
      <c r="D11058" s="6" t="str">
        <f t="shared" si="172"/>
        <v>m</v>
      </c>
    </row>
    <row r="11059" spans="1:4" x14ac:dyDescent="0.2">
      <c r="A11059" s="6" t="s">
        <v>3232</v>
      </c>
      <c r="B11059" s="6" t="s">
        <v>30656</v>
      </c>
      <c r="C11059" s="6" t="s">
        <v>21</v>
      </c>
      <c r="D11059" s="6" t="str">
        <f t="shared" si="172"/>
        <v>m</v>
      </c>
    </row>
    <row r="11060" spans="1:4" x14ac:dyDescent="0.2">
      <c r="A11060" s="6" t="s">
        <v>16920</v>
      </c>
      <c r="B11060" s="6" t="s">
        <v>30656</v>
      </c>
      <c r="C11060" s="6" t="s">
        <v>21</v>
      </c>
      <c r="D11060" s="6" t="str">
        <f t="shared" si="172"/>
        <v>m</v>
      </c>
    </row>
    <row r="11061" spans="1:4" x14ac:dyDescent="0.2">
      <c r="A11061" s="6" t="s">
        <v>3233</v>
      </c>
      <c r="B11061" s="6" t="s">
        <v>30657</v>
      </c>
      <c r="C11061" s="6" t="s">
        <v>21</v>
      </c>
      <c r="D11061" s="6" t="str">
        <f t="shared" si="172"/>
        <v>m</v>
      </c>
    </row>
    <row r="11062" spans="1:4" x14ac:dyDescent="0.2">
      <c r="A11062" s="6" t="s">
        <v>16921</v>
      </c>
      <c r="B11062" s="6" t="s">
        <v>30657</v>
      </c>
      <c r="C11062" s="6" t="s">
        <v>21</v>
      </c>
      <c r="D11062" s="6" t="str">
        <f t="shared" si="172"/>
        <v>m</v>
      </c>
    </row>
    <row r="11063" spans="1:4" x14ac:dyDescent="0.2">
      <c r="A11063" s="6" t="s">
        <v>3234</v>
      </c>
      <c r="B11063" s="6" t="s">
        <v>30658</v>
      </c>
      <c r="C11063" s="6" t="s">
        <v>21</v>
      </c>
      <c r="D11063" s="6" t="str">
        <f t="shared" si="172"/>
        <v>m</v>
      </c>
    </row>
    <row r="11064" spans="1:4" x14ac:dyDescent="0.2">
      <c r="A11064" s="6" t="s">
        <v>16922</v>
      </c>
      <c r="B11064" s="6" t="s">
        <v>30658</v>
      </c>
      <c r="C11064" s="6" t="s">
        <v>21</v>
      </c>
      <c r="D11064" s="6" t="str">
        <f t="shared" si="172"/>
        <v>m</v>
      </c>
    </row>
    <row r="11065" spans="1:4" x14ac:dyDescent="0.2">
      <c r="A11065" s="6" t="s">
        <v>3235</v>
      </c>
      <c r="B11065" s="6" t="s">
        <v>30659</v>
      </c>
      <c r="C11065" s="6" t="s">
        <v>21</v>
      </c>
      <c r="D11065" s="6" t="str">
        <f t="shared" si="172"/>
        <v>m</v>
      </c>
    </row>
    <row r="11066" spans="1:4" x14ac:dyDescent="0.2">
      <c r="A11066" s="6" t="s">
        <v>16923</v>
      </c>
      <c r="B11066" s="6" t="s">
        <v>30659</v>
      </c>
      <c r="C11066" s="6" t="s">
        <v>21</v>
      </c>
      <c r="D11066" s="6" t="str">
        <f t="shared" si="172"/>
        <v>m</v>
      </c>
    </row>
    <row r="11067" spans="1:4" x14ac:dyDescent="0.2">
      <c r="A11067" s="6" t="s">
        <v>3236</v>
      </c>
      <c r="B11067" s="6" t="s">
        <v>30660</v>
      </c>
      <c r="C11067" s="6" t="s">
        <v>21</v>
      </c>
      <c r="D11067" s="6" t="str">
        <f t="shared" si="172"/>
        <v>m</v>
      </c>
    </row>
    <row r="11068" spans="1:4" x14ac:dyDescent="0.2">
      <c r="A11068" s="6" t="s">
        <v>16924</v>
      </c>
      <c r="B11068" s="6" t="s">
        <v>30660</v>
      </c>
      <c r="C11068" s="6" t="s">
        <v>21</v>
      </c>
      <c r="D11068" s="6" t="str">
        <f t="shared" si="172"/>
        <v>m</v>
      </c>
    </row>
    <row r="11069" spans="1:4" x14ac:dyDescent="0.2">
      <c r="A11069" s="6" t="s">
        <v>3237</v>
      </c>
      <c r="B11069" s="6" t="s">
        <v>30661</v>
      </c>
      <c r="C11069" s="6" t="s">
        <v>21</v>
      </c>
      <c r="D11069" s="6" t="str">
        <f t="shared" si="172"/>
        <v>m</v>
      </c>
    </row>
    <row r="11070" spans="1:4" x14ac:dyDescent="0.2">
      <c r="A11070" s="6" t="s">
        <v>16925</v>
      </c>
      <c r="B11070" s="6" t="s">
        <v>30661</v>
      </c>
      <c r="C11070" s="6" t="s">
        <v>21</v>
      </c>
      <c r="D11070" s="6" t="str">
        <f t="shared" si="172"/>
        <v>m</v>
      </c>
    </row>
    <row r="11071" spans="1:4" x14ac:dyDescent="0.2">
      <c r="A11071" s="6" t="s">
        <v>3238</v>
      </c>
      <c r="B11071" s="6" t="s">
        <v>30662</v>
      </c>
      <c r="C11071" s="6" t="s">
        <v>21</v>
      </c>
      <c r="D11071" s="6" t="str">
        <f t="shared" si="172"/>
        <v>m</v>
      </c>
    </row>
    <row r="11072" spans="1:4" x14ac:dyDescent="0.2">
      <c r="A11072" s="6" t="s">
        <v>16926</v>
      </c>
      <c r="B11072" s="6" t="s">
        <v>30662</v>
      </c>
      <c r="C11072" s="6" t="s">
        <v>21</v>
      </c>
      <c r="D11072" s="6" t="str">
        <f t="shared" si="172"/>
        <v>m</v>
      </c>
    </row>
    <row r="11073" spans="1:4" x14ac:dyDescent="0.2">
      <c r="A11073" s="6" t="s">
        <v>3239</v>
      </c>
      <c r="B11073" s="6" t="s">
        <v>30663</v>
      </c>
      <c r="C11073" s="6" t="s">
        <v>12</v>
      </c>
      <c r="D11073" s="6" t="str">
        <f t="shared" si="172"/>
        <v>un</v>
      </c>
    </row>
    <row r="11074" spans="1:4" x14ac:dyDescent="0.2">
      <c r="A11074" s="6" t="s">
        <v>16927</v>
      </c>
      <c r="B11074" s="6" t="s">
        <v>30663</v>
      </c>
      <c r="C11074" s="6" t="s">
        <v>12</v>
      </c>
      <c r="D11074" s="6" t="str">
        <f t="shared" ref="D11074:D11137" si="173">LOWER(C11074)</f>
        <v>un</v>
      </c>
    </row>
    <row r="11075" spans="1:4" x14ac:dyDescent="0.2">
      <c r="A11075" s="6" t="s">
        <v>3240</v>
      </c>
      <c r="B11075" s="6" t="s">
        <v>30664</v>
      </c>
      <c r="C11075" s="6" t="s">
        <v>12</v>
      </c>
      <c r="D11075" s="6" t="str">
        <f t="shared" si="173"/>
        <v>un</v>
      </c>
    </row>
    <row r="11076" spans="1:4" x14ac:dyDescent="0.2">
      <c r="A11076" s="6" t="s">
        <v>16928</v>
      </c>
      <c r="B11076" s="6" t="s">
        <v>30664</v>
      </c>
      <c r="C11076" s="6" t="s">
        <v>12</v>
      </c>
      <c r="D11076" s="6" t="str">
        <f t="shared" si="173"/>
        <v>un</v>
      </c>
    </row>
    <row r="11077" spans="1:4" x14ac:dyDescent="0.2">
      <c r="A11077" s="6" t="s">
        <v>3241</v>
      </c>
      <c r="B11077" s="6" t="s">
        <v>30665</v>
      </c>
      <c r="C11077" s="6" t="s">
        <v>12</v>
      </c>
      <c r="D11077" s="6" t="str">
        <f t="shared" si="173"/>
        <v>un</v>
      </c>
    </row>
    <row r="11078" spans="1:4" x14ac:dyDescent="0.2">
      <c r="A11078" s="6" t="s">
        <v>16929</v>
      </c>
      <c r="B11078" s="6" t="s">
        <v>30665</v>
      </c>
      <c r="C11078" s="6" t="s">
        <v>12</v>
      </c>
      <c r="D11078" s="6" t="str">
        <f t="shared" si="173"/>
        <v>un</v>
      </c>
    </row>
    <row r="11079" spans="1:4" x14ac:dyDescent="0.2">
      <c r="A11079" s="6" t="s">
        <v>3242</v>
      </c>
      <c r="B11079" s="6" t="s">
        <v>30666</v>
      </c>
      <c r="C11079" s="6" t="s">
        <v>12</v>
      </c>
      <c r="D11079" s="6" t="str">
        <f t="shared" si="173"/>
        <v>un</v>
      </c>
    </row>
    <row r="11080" spans="1:4" x14ac:dyDescent="0.2">
      <c r="A11080" s="6" t="s">
        <v>16930</v>
      </c>
      <c r="B11080" s="6" t="s">
        <v>30666</v>
      </c>
      <c r="C11080" s="6" t="s">
        <v>12</v>
      </c>
      <c r="D11080" s="6" t="str">
        <f t="shared" si="173"/>
        <v>un</v>
      </c>
    </row>
    <row r="11081" spans="1:4" x14ac:dyDescent="0.2">
      <c r="A11081" s="6" t="s">
        <v>3243</v>
      </c>
      <c r="B11081" s="6" t="s">
        <v>30667</v>
      </c>
      <c r="C11081" s="6" t="s">
        <v>12</v>
      </c>
      <c r="D11081" s="6" t="str">
        <f t="shared" si="173"/>
        <v>un</v>
      </c>
    </row>
    <row r="11082" spans="1:4" x14ac:dyDescent="0.2">
      <c r="A11082" s="6" t="s">
        <v>16931</v>
      </c>
      <c r="B11082" s="6" t="s">
        <v>30667</v>
      </c>
      <c r="C11082" s="6" t="s">
        <v>12</v>
      </c>
      <c r="D11082" s="6" t="str">
        <f t="shared" si="173"/>
        <v>un</v>
      </c>
    </row>
    <row r="11083" spans="1:4" x14ac:dyDescent="0.2">
      <c r="A11083" s="6" t="s">
        <v>3244</v>
      </c>
      <c r="B11083" s="6" t="s">
        <v>30668</v>
      </c>
      <c r="C11083" s="6" t="s">
        <v>12</v>
      </c>
      <c r="D11083" s="6" t="str">
        <f t="shared" si="173"/>
        <v>un</v>
      </c>
    </row>
    <row r="11084" spans="1:4" x14ac:dyDescent="0.2">
      <c r="A11084" s="6" t="s">
        <v>16932</v>
      </c>
      <c r="B11084" s="6" t="s">
        <v>30668</v>
      </c>
      <c r="C11084" s="6" t="s">
        <v>12</v>
      </c>
      <c r="D11084" s="6" t="str">
        <f t="shared" si="173"/>
        <v>un</v>
      </c>
    </row>
    <row r="11085" spans="1:4" x14ac:dyDescent="0.2">
      <c r="A11085" s="6" t="s">
        <v>3245</v>
      </c>
      <c r="B11085" s="6" t="s">
        <v>30669</v>
      </c>
      <c r="C11085" s="6" t="s">
        <v>12</v>
      </c>
      <c r="D11085" s="6" t="str">
        <f t="shared" si="173"/>
        <v>un</v>
      </c>
    </row>
    <row r="11086" spans="1:4" x14ac:dyDescent="0.2">
      <c r="A11086" s="6" t="s">
        <v>16933</v>
      </c>
      <c r="B11086" s="6" t="s">
        <v>30669</v>
      </c>
      <c r="C11086" s="6" t="s">
        <v>12</v>
      </c>
      <c r="D11086" s="6" t="str">
        <f t="shared" si="173"/>
        <v>un</v>
      </c>
    </row>
    <row r="11087" spans="1:4" x14ac:dyDescent="0.2">
      <c r="A11087" s="6" t="s">
        <v>3246</v>
      </c>
      <c r="B11087" s="6" t="s">
        <v>30670</v>
      </c>
      <c r="C11087" s="6" t="s">
        <v>12</v>
      </c>
      <c r="D11087" s="6" t="str">
        <f t="shared" si="173"/>
        <v>un</v>
      </c>
    </row>
    <row r="11088" spans="1:4" x14ac:dyDescent="0.2">
      <c r="A11088" s="6" t="s">
        <v>16934</v>
      </c>
      <c r="B11088" s="6" t="s">
        <v>30670</v>
      </c>
      <c r="C11088" s="6" t="s">
        <v>12</v>
      </c>
      <c r="D11088" s="6" t="str">
        <f t="shared" si="173"/>
        <v>un</v>
      </c>
    </row>
    <row r="11089" spans="1:4" x14ac:dyDescent="0.2">
      <c r="A11089" s="6" t="s">
        <v>3247</v>
      </c>
      <c r="B11089" s="6" t="s">
        <v>30671</v>
      </c>
      <c r="C11089" s="6" t="s">
        <v>12</v>
      </c>
      <c r="D11089" s="6" t="str">
        <f t="shared" si="173"/>
        <v>un</v>
      </c>
    </row>
    <row r="11090" spans="1:4" x14ac:dyDescent="0.2">
      <c r="A11090" s="6" t="s">
        <v>16935</v>
      </c>
      <c r="B11090" s="6" t="s">
        <v>30671</v>
      </c>
      <c r="C11090" s="6" t="s">
        <v>12</v>
      </c>
      <c r="D11090" s="6" t="str">
        <f t="shared" si="173"/>
        <v>un</v>
      </c>
    </row>
    <row r="11091" spans="1:4" x14ac:dyDescent="0.2">
      <c r="A11091" s="6" t="s">
        <v>3248</v>
      </c>
      <c r="B11091" s="6" t="s">
        <v>30672</v>
      </c>
      <c r="C11091" s="6" t="s">
        <v>12</v>
      </c>
      <c r="D11091" s="6" t="str">
        <f t="shared" si="173"/>
        <v>un</v>
      </c>
    </row>
    <row r="11092" spans="1:4" x14ac:dyDescent="0.2">
      <c r="A11092" s="6" t="s">
        <v>16936</v>
      </c>
      <c r="B11092" s="6" t="s">
        <v>30672</v>
      </c>
      <c r="C11092" s="6" t="s">
        <v>12</v>
      </c>
      <c r="D11092" s="6" t="str">
        <f t="shared" si="173"/>
        <v>un</v>
      </c>
    </row>
    <row r="11093" spans="1:4" x14ac:dyDescent="0.2">
      <c r="A11093" s="6" t="s">
        <v>3249</v>
      </c>
      <c r="B11093" s="6" t="s">
        <v>30673</v>
      </c>
      <c r="C11093" s="6" t="s">
        <v>12</v>
      </c>
      <c r="D11093" s="6" t="str">
        <f t="shared" si="173"/>
        <v>un</v>
      </c>
    </row>
    <row r="11094" spans="1:4" x14ac:dyDescent="0.2">
      <c r="A11094" s="6" t="s">
        <v>16937</v>
      </c>
      <c r="B11094" s="6" t="s">
        <v>30673</v>
      </c>
      <c r="C11094" s="6" t="s">
        <v>12</v>
      </c>
      <c r="D11094" s="6" t="str">
        <f t="shared" si="173"/>
        <v>un</v>
      </c>
    </row>
    <row r="11095" spans="1:4" x14ac:dyDescent="0.2">
      <c r="A11095" s="6" t="s">
        <v>3250</v>
      </c>
      <c r="B11095" s="6" t="s">
        <v>30674</v>
      </c>
      <c r="C11095" s="6" t="s">
        <v>12</v>
      </c>
      <c r="D11095" s="6" t="str">
        <f t="shared" si="173"/>
        <v>un</v>
      </c>
    </row>
    <row r="11096" spans="1:4" x14ac:dyDescent="0.2">
      <c r="A11096" s="6" t="s">
        <v>16938</v>
      </c>
      <c r="B11096" s="6" t="s">
        <v>30674</v>
      </c>
      <c r="C11096" s="6" t="s">
        <v>12</v>
      </c>
      <c r="D11096" s="6" t="str">
        <f t="shared" si="173"/>
        <v>un</v>
      </c>
    </row>
    <row r="11097" spans="1:4" x14ac:dyDescent="0.2">
      <c r="A11097" s="6" t="s">
        <v>3251</v>
      </c>
      <c r="B11097" s="6" t="s">
        <v>30675</v>
      </c>
      <c r="C11097" s="6" t="s">
        <v>12</v>
      </c>
      <c r="D11097" s="6" t="str">
        <f t="shared" si="173"/>
        <v>un</v>
      </c>
    </row>
    <row r="11098" spans="1:4" x14ac:dyDescent="0.2">
      <c r="A11098" s="6" t="s">
        <v>16939</v>
      </c>
      <c r="B11098" s="6" t="s">
        <v>30675</v>
      </c>
      <c r="C11098" s="6" t="s">
        <v>12</v>
      </c>
      <c r="D11098" s="6" t="str">
        <f t="shared" si="173"/>
        <v>un</v>
      </c>
    </row>
    <row r="11099" spans="1:4" x14ac:dyDescent="0.2">
      <c r="A11099" s="6" t="s">
        <v>3252</v>
      </c>
      <c r="B11099" s="6" t="s">
        <v>30676</v>
      </c>
      <c r="C11099" s="6" t="s">
        <v>25323</v>
      </c>
      <c r="D11099" s="6" t="str">
        <f t="shared" si="173"/>
        <v>m3</v>
      </c>
    </row>
    <row r="11100" spans="1:4" x14ac:dyDescent="0.2">
      <c r="A11100" s="6" t="s">
        <v>16940</v>
      </c>
      <c r="B11100" s="6" t="s">
        <v>30676</v>
      </c>
      <c r="C11100" s="6" t="s">
        <v>25323</v>
      </c>
      <c r="D11100" s="6" t="str">
        <f t="shared" si="173"/>
        <v>m3</v>
      </c>
    </row>
    <row r="11101" spans="1:4" x14ac:dyDescent="0.2">
      <c r="A11101" s="6" t="s">
        <v>3253</v>
      </c>
      <c r="B11101" s="6" t="s">
        <v>30677</v>
      </c>
      <c r="C11101" s="6" t="s">
        <v>25323</v>
      </c>
      <c r="D11101" s="6" t="str">
        <f t="shared" si="173"/>
        <v>m3</v>
      </c>
    </row>
    <row r="11102" spans="1:4" x14ac:dyDescent="0.2">
      <c r="A11102" s="6" t="s">
        <v>16941</v>
      </c>
      <c r="B11102" s="6" t="s">
        <v>30677</v>
      </c>
      <c r="C11102" s="6" t="s">
        <v>25323</v>
      </c>
      <c r="D11102" s="6" t="str">
        <f t="shared" si="173"/>
        <v>m3</v>
      </c>
    </row>
    <row r="11103" spans="1:4" x14ac:dyDescent="0.2">
      <c r="A11103" s="6" t="s">
        <v>3254</v>
      </c>
      <c r="B11103" s="6" t="s">
        <v>30678</v>
      </c>
      <c r="C11103" s="6" t="s">
        <v>25323</v>
      </c>
      <c r="D11103" s="6" t="str">
        <f t="shared" si="173"/>
        <v>m3</v>
      </c>
    </row>
    <row r="11104" spans="1:4" x14ac:dyDescent="0.2">
      <c r="A11104" s="6" t="s">
        <v>16942</v>
      </c>
      <c r="B11104" s="6" t="s">
        <v>30678</v>
      </c>
      <c r="C11104" s="6" t="s">
        <v>25323</v>
      </c>
      <c r="D11104" s="6" t="str">
        <f t="shared" si="173"/>
        <v>m3</v>
      </c>
    </row>
    <row r="11105" spans="1:4" x14ac:dyDescent="0.2">
      <c r="A11105" s="6" t="s">
        <v>3255</v>
      </c>
      <c r="B11105" s="6" t="s">
        <v>30679</v>
      </c>
      <c r="C11105" s="6" t="s">
        <v>25323</v>
      </c>
      <c r="D11105" s="6" t="str">
        <f t="shared" si="173"/>
        <v>m3</v>
      </c>
    </row>
    <row r="11106" spans="1:4" x14ac:dyDescent="0.2">
      <c r="A11106" s="6" t="s">
        <v>16943</v>
      </c>
      <c r="B11106" s="6" t="s">
        <v>30679</v>
      </c>
      <c r="C11106" s="6" t="s">
        <v>25323</v>
      </c>
      <c r="D11106" s="6" t="str">
        <f t="shared" si="173"/>
        <v>m3</v>
      </c>
    </row>
    <row r="11107" spans="1:4" x14ac:dyDescent="0.2">
      <c r="A11107" s="6" t="s">
        <v>3256</v>
      </c>
      <c r="B11107" s="6" t="s">
        <v>30680</v>
      </c>
      <c r="C11107" s="6" t="s">
        <v>25323</v>
      </c>
      <c r="D11107" s="6" t="str">
        <f t="shared" si="173"/>
        <v>m3</v>
      </c>
    </row>
    <row r="11108" spans="1:4" x14ac:dyDescent="0.2">
      <c r="A11108" s="6" t="s">
        <v>16944</v>
      </c>
      <c r="B11108" s="6" t="s">
        <v>30680</v>
      </c>
      <c r="C11108" s="6" t="s">
        <v>25323</v>
      </c>
      <c r="D11108" s="6" t="str">
        <f t="shared" si="173"/>
        <v>m3</v>
      </c>
    </row>
    <row r="11109" spans="1:4" x14ac:dyDescent="0.2">
      <c r="A11109" s="6" t="s">
        <v>3257</v>
      </c>
      <c r="B11109" s="6" t="s">
        <v>30681</v>
      </c>
      <c r="C11109" s="6" t="s">
        <v>25323</v>
      </c>
      <c r="D11109" s="6" t="str">
        <f t="shared" si="173"/>
        <v>m3</v>
      </c>
    </row>
    <row r="11110" spans="1:4" x14ac:dyDescent="0.2">
      <c r="A11110" s="6" t="s">
        <v>16945</v>
      </c>
      <c r="B11110" s="6" t="s">
        <v>30681</v>
      </c>
      <c r="C11110" s="6" t="s">
        <v>25323</v>
      </c>
      <c r="D11110" s="6" t="str">
        <f t="shared" si="173"/>
        <v>m3</v>
      </c>
    </row>
    <row r="11111" spans="1:4" x14ac:dyDescent="0.2">
      <c r="A11111" s="6" t="s">
        <v>8647</v>
      </c>
      <c r="B11111" s="6" t="s">
        <v>30682</v>
      </c>
      <c r="C11111" s="6" t="s">
        <v>25323</v>
      </c>
      <c r="D11111" s="6" t="str">
        <f t="shared" si="173"/>
        <v>m3</v>
      </c>
    </row>
    <row r="11112" spans="1:4" x14ac:dyDescent="0.2">
      <c r="A11112" s="6" t="s">
        <v>16946</v>
      </c>
      <c r="B11112" s="6" t="s">
        <v>30682</v>
      </c>
      <c r="C11112" s="6" t="s">
        <v>25323</v>
      </c>
      <c r="D11112" s="6" t="str">
        <f t="shared" si="173"/>
        <v>m3</v>
      </c>
    </row>
    <row r="11113" spans="1:4" x14ac:dyDescent="0.2">
      <c r="A11113" s="6" t="s">
        <v>8648</v>
      </c>
      <c r="B11113" s="6" t="s">
        <v>30683</v>
      </c>
      <c r="C11113" s="6" t="s">
        <v>25323</v>
      </c>
      <c r="D11113" s="6" t="str">
        <f t="shared" si="173"/>
        <v>m3</v>
      </c>
    </row>
    <row r="11114" spans="1:4" x14ac:dyDescent="0.2">
      <c r="A11114" s="6" t="s">
        <v>16947</v>
      </c>
      <c r="B11114" s="6" t="s">
        <v>30683</v>
      </c>
      <c r="C11114" s="6" t="s">
        <v>25323</v>
      </c>
      <c r="D11114" s="6" t="str">
        <f t="shared" si="173"/>
        <v>m3</v>
      </c>
    </row>
    <row r="11115" spans="1:4" x14ac:dyDescent="0.2">
      <c r="A11115" s="6" t="s">
        <v>30684</v>
      </c>
      <c r="B11115" s="6" t="s">
        <v>30685</v>
      </c>
      <c r="C11115" s="6" t="s">
        <v>25323</v>
      </c>
      <c r="D11115" s="6" t="str">
        <f t="shared" si="173"/>
        <v>m3</v>
      </c>
    </row>
    <row r="11116" spans="1:4" x14ac:dyDescent="0.2">
      <c r="A11116" s="6" t="s">
        <v>30686</v>
      </c>
      <c r="B11116" s="6" t="s">
        <v>30685</v>
      </c>
      <c r="C11116" s="6" t="s">
        <v>25323</v>
      </c>
      <c r="D11116" s="6" t="str">
        <f t="shared" si="173"/>
        <v>m3</v>
      </c>
    </row>
    <row r="11117" spans="1:4" x14ac:dyDescent="0.2">
      <c r="A11117" s="6" t="s">
        <v>8649</v>
      </c>
      <c r="B11117" s="6" t="s">
        <v>30687</v>
      </c>
      <c r="C11117" s="6" t="s">
        <v>25323</v>
      </c>
      <c r="D11117" s="6" t="str">
        <f t="shared" si="173"/>
        <v>m3</v>
      </c>
    </row>
    <row r="11118" spans="1:4" x14ac:dyDescent="0.2">
      <c r="A11118" s="6" t="s">
        <v>16948</v>
      </c>
      <c r="B11118" s="6" t="s">
        <v>30687</v>
      </c>
      <c r="C11118" s="6" t="s">
        <v>25323</v>
      </c>
      <c r="D11118" s="6" t="str">
        <f t="shared" si="173"/>
        <v>m3</v>
      </c>
    </row>
    <row r="11119" spans="1:4" x14ac:dyDescent="0.2">
      <c r="A11119" s="6" t="s">
        <v>8650</v>
      </c>
      <c r="B11119" s="6" t="s">
        <v>30688</v>
      </c>
      <c r="C11119" s="6" t="s">
        <v>25323</v>
      </c>
      <c r="D11119" s="6" t="str">
        <f t="shared" si="173"/>
        <v>m3</v>
      </c>
    </row>
    <row r="11120" spans="1:4" x14ac:dyDescent="0.2">
      <c r="A11120" s="6" t="s">
        <v>16949</v>
      </c>
      <c r="B11120" s="6" t="s">
        <v>30688</v>
      </c>
      <c r="C11120" s="6" t="s">
        <v>25323</v>
      </c>
      <c r="D11120" s="6" t="str">
        <f t="shared" si="173"/>
        <v>m3</v>
      </c>
    </row>
    <row r="11121" spans="1:4" x14ac:dyDescent="0.2">
      <c r="A11121" s="6" t="s">
        <v>8651</v>
      </c>
      <c r="B11121" s="6" t="s">
        <v>30689</v>
      </c>
      <c r="C11121" s="6" t="s">
        <v>25323</v>
      </c>
      <c r="D11121" s="6" t="str">
        <f t="shared" si="173"/>
        <v>m3</v>
      </c>
    </row>
    <row r="11122" spans="1:4" x14ac:dyDescent="0.2">
      <c r="A11122" s="6" t="s">
        <v>16950</v>
      </c>
      <c r="B11122" s="6" t="s">
        <v>30689</v>
      </c>
      <c r="C11122" s="6" t="s">
        <v>25323</v>
      </c>
      <c r="D11122" s="6" t="str">
        <f t="shared" si="173"/>
        <v>m3</v>
      </c>
    </row>
    <row r="11123" spans="1:4" x14ac:dyDescent="0.2">
      <c r="A11123" s="6" t="s">
        <v>8652</v>
      </c>
      <c r="B11123" s="6" t="s">
        <v>8653</v>
      </c>
      <c r="C11123" s="6" t="s">
        <v>25323</v>
      </c>
      <c r="D11123" s="6" t="str">
        <f t="shared" si="173"/>
        <v>m3</v>
      </c>
    </row>
    <row r="11124" spans="1:4" x14ac:dyDescent="0.2">
      <c r="A11124" s="6" t="s">
        <v>16951</v>
      </c>
      <c r="B11124" s="6" t="s">
        <v>8653</v>
      </c>
      <c r="C11124" s="6" t="s">
        <v>25323</v>
      </c>
      <c r="D11124" s="6" t="str">
        <f t="shared" si="173"/>
        <v>m3</v>
      </c>
    </row>
    <row r="11125" spans="1:4" x14ac:dyDescent="0.2">
      <c r="A11125" s="6" t="s">
        <v>3258</v>
      </c>
      <c r="B11125" s="6" t="s">
        <v>30690</v>
      </c>
      <c r="C11125" s="6" t="s">
        <v>21</v>
      </c>
      <c r="D11125" s="6" t="str">
        <f t="shared" si="173"/>
        <v>m</v>
      </c>
    </row>
    <row r="11126" spans="1:4" x14ac:dyDescent="0.2">
      <c r="A11126" s="6" t="s">
        <v>16952</v>
      </c>
      <c r="B11126" s="6" t="s">
        <v>30690</v>
      </c>
      <c r="C11126" s="6" t="s">
        <v>21</v>
      </c>
      <c r="D11126" s="6" t="str">
        <f t="shared" si="173"/>
        <v>m</v>
      </c>
    </row>
    <row r="11127" spans="1:4" x14ac:dyDescent="0.2">
      <c r="A11127" s="6" t="s">
        <v>3259</v>
      </c>
      <c r="B11127" s="6" t="s">
        <v>30691</v>
      </c>
      <c r="C11127" s="6" t="s">
        <v>12</v>
      </c>
      <c r="D11127" s="6" t="str">
        <f t="shared" si="173"/>
        <v>un</v>
      </c>
    </row>
    <row r="11128" spans="1:4" x14ac:dyDescent="0.2">
      <c r="A11128" s="6" t="s">
        <v>16953</v>
      </c>
      <c r="B11128" s="6" t="s">
        <v>30691</v>
      </c>
      <c r="C11128" s="6" t="s">
        <v>12</v>
      </c>
      <c r="D11128" s="6" t="str">
        <f t="shared" si="173"/>
        <v>un</v>
      </c>
    </row>
    <row r="11129" spans="1:4" x14ac:dyDescent="0.2">
      <c r="A11129" s="6" t="s">
        <v>3260</v>
      </c>
      <c r="B11129" s="6" t="s">
        <v>30692</v>
      </c>
      <c r="C11129" s="6" t="s">
        <v>21</v>
      </c>
      <c r="D11129" s="6" t="str">
        <f t="shared" si="173"/>
        <v>m</v>
      </c>
    </row>
    <row r="11130" spans="1:4" x14ac:dyDescent="0.2">
      <c r="A11130" s="6" t="s">
        <v>16954</v>
      </c>
      <c r="B11130" s="6" t="s">
        <v>30692</v>
      </c>
      <c r="C11130" s="6" t="s">
        <v>21</v>
      </c>
      <c r="D11130" s="6" t="str">
        <f t="shared" si="173"/>
        <v>m</v>
      </c>
    </row>
    <row r="11131" spans="1:4" x14ac:dyDescent="0.2">
      <c r="A11131" s="6" t="s">
        <v>3261</v>
      </c>
      <c r="B11131" s="6" t="s">
        <v>30693</v>
      </c>
      <c r="C11131" s="6" t="s">
        <v>21</v>
      </c>
      <c r="D11131" s="6" t="str">
        <f t="shared" si="173"/>
        <v>m</v>
      </c>
    </row>
    <row r="11132" spans="1:4" x14ac:dyDescent="0.2">
      <c r="A11132" s="6" t="s">
        <v>16955</v>
      </c>
      <c r="B11132" s="6" t="s">
        <v>30693</v>
      </c>
      <c r="C11132" s="6" t="s">
        <v>21</v>
      </c>
      <c r="D11132" s="6" t="str">
        <f t="shared" si="173"/>
        <v>m</v>
      </c>
    </row>
    <row r="11133" spans="1:4" x14ac:dyDescent="0.2">
      <c r="A11133" s="6" t="s">
        <v>3262</v>
      </c>
      <c r="B11133" s="6" t="s">
        <v>30694</v>
      </c>
      <c r="C11133" s="6" t="s">
        <v>12</v>
      </c>
      <c r="D11133" s="6" t="str">
        <f t="shared" si="173"/>
        <v>un</v>
      </c>
    </row>
    <row r="11134" spans="1:4" x14ac:dyDescent="0.2">
      <c r="A11134" s="6" t="s">
        <v>16956</v>
      </c>
      <c r="B11134" s="6" t="s">
        <v>30694</v>
      </c>
      <c r="C11134" s="6" t="s">
        <v>12</v>
      </c>
      <c r="D11134" s="6" t="str">
        <f t="shared" si="173"/>
        <v>un</v>
      </c>
    </row>
    <row r="11135" spans="1:4" x14ac:dyDescent="0.2">
      <c r="A11135" s="6" t="s">
        <v>3263</v>
      </c>
      <c r="B11135" s="6" t="s">
        <v>30695</v>
      </c>
      <c r="C11135" s="6" t="s">
        <v>12</v>
      </c>
      <c r="D11135" s="6" t="str">
        <f t="shared" si="173"/>
        <v>un</v>
      </c>
    </row>
    <row r="11136" spans="1:4" x14ac:dyDescent="0.2">
      <c r="A11136" s="6" t="s">
        <v>16957</v>
      </c>
      <c r="B11136" s="6" t="s">
        <v>30695</v>
      </c>
      <c r="C11136" s="6" t="s">
        <v>12</v>
      </c>
      <c r="D11136" s="6" t="str">
        <f t="shared" si="173"/>
        <v>un</v>
      </c>
    </row>
    <row r="11137" spans="1:4" x14ac:dyDescent="0.2">
      <c r="A11137" s="6" t="s">
        <v>8654</v>
      </c>
      <c r="B11137" s="6" t="s">
        <v>30696</v>
      </c>
      <c r="C11137" s="6" t="s">
        <v>25323</v>
      </c>
      <c r="D11137" s="6" t="str">
        <f t="shared" si="173"/>
        <v>m3</v>
      </c>
    </row>
    <row r="11138" spans="1:4" x14ac:dyDescent="0.2">
      <c r="A11138" s="6" t="s">
        <v>16958</v>
      </c>
      <c r="B11138" s="6" t="s">
        <v>30696</v>
      </c>
      <c r="C11138" s="6" t="s">
        <v>25323</v>
      </c>
      <c r="D11138" s="6" t="str">
        <f t="shared" ref="D11138:D11201" si="174">LOWER(C11138)</f>
        <v>m3</v>
      </c>
    </row>
    <row r="11139" spans="1:4" x14ac:dyDescent="0.2">
      <c r="A11139" s="6" t="s">
        <v>8655</v>
      </c>
      <c r="B11139" s="6" t="s">
        <v>30697</v>
      </c>
      <c r="C11139" s="6" t="s">
        <v>25323</v>
      </c>
      <c r="D11139" s="6" t="str">
        <f t="shared" si="174"/>
        <v>m3</v>
      </c>
    </row>
    <row r="11140" spans="1:4" x14ac:dyDescent="0.2">
      <c r="A11140" s="6" t="s">
        <v>16959</v>
      </c>
      <c r="B11140" s="6" t="s">
        <v>30697</v>
      </c>
      <c r="C11140" s="6" t="s">
        <v>25323</v>
      </c>
      <c r="D11140" s="6" t="str">
        <f t="shared" si="174"/>
        <v>m3</v>
      </c>
    </row>
    <row r="11141" spans="1:4" x14ac:dyDescent="0.2">
      <c r="A11141" s="6" t="s">
        <v>8656</v>
      </c>
      <c r="B11141" s="6" t="s">
        <v>30698</v>
      </c>
      <c r="C11141" s="6" t="s">
        <v>25323</v>
      </c>
      <c r="D11141" s="6" t="str">
        <f t="shared" si="174"/>
        <v>m3</v>
      </c>
    </row>
    <row r="11142" spans="1:4" x14ac:dyDescent="0.2">
      <c r="A11142" s="6" t="s">
        <v>16960</v>
      </c>
      <c r="B11142" s="6" t="s">
        <v>30698</v>
      </c>
      <c r="C11142" s="6" t="s">
        <v>25323</v>
      </c>
      <c r="D11142" s="6" t="str">
        <f t="shared" si="174"/>
        <v>m3</v>
      </c>
    </row>
    <row r="11143" spans="1:4" x14ac:dyDescent="0.2">
      <c r="A11143" s="6" t="s">
        <v>8657</v>
      </c>
      <c r="B11143" s="6" t="s">
        <v>30699</v>
      </c>
      <c r="C11143" s="6" t="s">
        <v>25323</v>
      </c>
      <c r="D11143" s="6" t="str">
        <f t="shared" si="174"/>
        <v>m3</v>
      </c>
    </row>
    <row r="11144" spans="1:4" x14ac:dyDescent="0.2">
      <c r="A11144" s="6" t="s">
        <v>16961</v>
      </c>
      <c r="B11144" s="6" t="s">
        <v>30699</v>
      </c>
      <c r="C11144" s="6" t="s">
        <v>25323</v>
      </c>
      <c r="D11144" s="6" t="str">
        <f t="shared" si="174"/>
        <v>m3</v>
      </c>
    </row>
    <row r="11145" spans="1:4" x14ac:dyDescent="0.2">
      <c r="A11145" s="6" t="s">
        <v>8658</v>
      </c>
      <c r="B11145" s="6" t="s">
        <v>30700</v>
      </c>
      <c r="C11145" s="6" t="s">
        <v>25323</v>
      </c>
      <c r="D11145" s="6" t="str">
        <f t="shared" si="174"/>
        <v>m3</v>
      </c>
    </row>
    <row r="11146" spans="1:4" x14ac:dyDescent="0.2">
      <c r="A11146" s="6" t="s">
        <v>16962</v>
      </c>
      <c r="B11146" s="6" t="s">
        <v>30700</v>
      </c>
      <c r="C11146" s="6" t="s">
        <v>25323</v>
      </c>
      <c r="D11146" s="6" t="str">
        <f t="shared" si="174"/>
        <v>m3</v>
      </c>
    </row>
    <row r="11147" spans="1:4" x14ac:dyDescent="0.2">
      <c r="A11147" s="6" t="s">
        <v>8659</v>
      </c>
      <c r="B11147" s="6" t="s">
        <v>30701</v>
      </c>
      <c r="C11147" s="6" t="s">
        <v>25323</v>
      </c>
      <c r="D11147" s="6" t="str">
        <f t="shared" si="174"/>
        <v>m3</v>
      </c>
    </row>
    <row r="11148" spans="1:4" x14ac:dyDescent="0.2">
      <c r="A11148" s="6" t="s">
        <v>16963</v>
      </c>
      <c r="B11148" s="6" t="s">
        <v>30701</v>
      </c>
      <c r="C11148" s="6" t="s">
        <v>25323</v>
      </c>
      <c r="D11148" s="6" t="str">
        <f t="shared" si="174"/>
        <v>m3</v>
      </c>
    </row>
    <row r="11149" spans="1:4" x14ac:dyDescent="0.2">
      <c r="A11149" s="6" t="s">
        <v>8660</v>
      </c>
      <c r="B11149" s="6" t="s">
        <v>30702</v>
      </c>
      <c r="C11149" s="6" t="s">
        <v>25323</v>
      </c>
      <c r="D11149" s="6" t="str">
        <f t="shared" si="174"/>
        <v>m3</v>
      </c>
    </row>
    <row r="11150" spans="1:4" x14ac:dyDescent="0.2">
      <c r="A11150" s="6" t="s">
        <v>16964</v>
      </c>
      <c r="B11150" s="6" t="s">
        <v>30702</v>
      </c>
      <c r="C11150" s="6" t="s">
        <v>25323</v>
      </c>
      <c r="D11150" s="6" t="str">
        <f t="shared" si="174"/>
        <v>m3</v>
      </c>
    </row>
    <row r="11151" spans="1:4" x14ac:dyDescent="0.2">
      <c r="A11151" s="6" t="s">
        <v>8661</v>
      </c>
      <c r="B11151" s="6" t="s">
        <v>30703</v>
      </c>
      <c r="C11151" s="6" t="s">
        <v>25536</v>
      </c>
      <c r="D11151" s="6" t="str">
        <f t="shared" si="174"/>
        <v>m2</v>
      </c>
    </row>
    <row r="11152" spans="1:4" x14ac:dyDescent="0.2">
      <c r="A11152" s="6" t="s">
        <v>16965</v>
      </c>
      <c r="B11152" s="6" t="s">
        <v>30703</v>
      </c>
      <c r="C11152" s="6" t="s">
        <v>25536</v>
      </c>
      <c r="D11152" s="6" t="str">
        <f t="shared" si="174"/>
        <v>m2</v>
      </c>
    </row>
    <row r="11153" spans="1:4" x14ac:dyDescent="0.2">
      <c r="A11153" s="6" t="s">
        <v>8662</v>
      </c>
      <c r="B11153" s="6" t="s">
        <v>30704</v>
      </c>
      <c r="C11153" s="6" t="s">
        <v>25536</v>
      </c>
      <c r="D11153" s="6" t="str">
        <f t="shared" si="174"/>
        <v>m2</v>
      </c>
    </row>
    <row r="11154" spans="1:4" x14ac:dyDescent="0.2">
      <c r="A11154" s="6" t="s">
        <v>16966</v>
      </c>
      <c r="B11154" s="6" t="s">
        <v>30704</v>
      </c>
      <c r="C11154" s="6" t="s">
        <v>25536</v>
      </c>
      <c r="D11154" s="6" t="str">
        <f t="shared" si="174"/>
        <v>m2</v>
      </c>
    </row>
    <row r="11155" spans="1:4" x14ac:dyDescent="0.2">
      <c r="A11155" s="6" t="s">
        <v>8663</v>
      </c>
      <c r="B11155" s="6" t="s">
        <v>30705</v>
      </c>
      <c r="C11155" s="6" t="s">
        <v>25536</v>
      </c>
      <c r="D11155" s="6" t="str">
        <f t="shared" si="174"/>
        <v>m2</v>
      </c>
    </row>
    <row r="11156" spans="1:4" x14ac:dyDescent="0.2">
      <c r="A11156" s="6" t="s">
        <v>16967</v>
      </c>
      <c r="B11156" s="6" t="s">
        <v>30705</v>
      </c>
      <c r="C11156" s="6" t="s">
        <v>25536</v>
      </c>
      <c r="D11156" s="6" t="str">
        <f t="shared" si="174"/>
        <v>m2</v>
      </c>
    </row>
    <row r="11157" spans="1:4" x14ac:dyDescent="0.2">
      <c r="A11157" s="6" t="s">
        <v>3264</v>
      </c>
      <c r="B11157" s="6" t="s">
        <v>30706</v>
      </c>
      <c r="C11157" s="6" t="s">
        <v>30707</v>
      </c>
      <c r="D11157" s="6" t="str">
        <f t="shared" si="174"/>
        <v>m3xmes</v>
      </c>
    </row>
    <row r="11158" spans="1:4" x14ac:dyDescent="0.2">
      <c r="A11158" s="6" t="s">
        <v>16968</v>
      </c>
      <c r="B11158" s="6" t="s">
        <v>30706</v>
      </c>
      <c r="C11158" s="6" t="s">
        <v>30707</v>
      </c>
      <c r="D11158" s="6" t="str">
        <f t="shared" si="174"/>
        <v>m3xmes</v>
      </c>
    </row>
    <row r="11159" spans="1:4" x14ac:dyDescent="0.2">
      <c r="A11159" s="6" t="s">
        <v>3265</v>
      </c>
      <c r="B11159" s="6" t="s">
        <v>30708</v>
      </c>
      <c r="C11159" s="6" t="s">
        <v>26762</v>
      </c>
      <c r="D11159" s="6" t="str">
        <f t="shared" si="174"/>
        <v>mxmes</v>
      </c>
    </row>
    <row r="11160" spans="1:4" x14ac:dyDescent="0.2">
      <c r="A11160" s="6" t="s">
        <v>16969</v>
      </c>
      <c r="B11160" s="6" t="s">
        <v>30708</v>
      </c>
      <c r="C11160" s="6" t="s">
        <v>26762</v>
      </c>
      <c r="D11160" s="6" t="str">
        <f t="shared" si="174"/>
        <v>mxmes</v>
      </c>
    </row>
    <row r="11161" spans="1:4" x14ac:dyDescent="0.2">
      <c r="A11161" s="6" t="s">
        <v>8664</v>
      </c>
      <c r="B11161" s="6" t="s">
        <v>30709</v>
      </c>
      <c r="C11161" s="6" t="s">
        <v>30707</v>
      </c>
      <c r="D11161" s="6" t="str">
        <f t="shared" si="174"/>
        <v>m3xmes</v>
      </c>
    </row>
    <row r="11162" spans="1:4" x14ac:dyDescent="0.2">
      <c r="A11162" s="6" t="s">
        <v>16970</v>
      </c>
      <c r="B11162" s="6" t="s">
        <v>30709</v>
      </c>
      <c r="C11162" s="6" t="s">
        <v>30707</v>
      </c>
      <c r="D11162" s="6" t="str">
        <f t="shared" si="174"/>
        <v>m3xmes</v>
      </c>
    </row>
    <row r="11163" spans="1:4" x14ac:dyDescent="0.2">
      <c r="A11163" s="6" t="s">
        <v>3266</v>
      </c>
      <c r="B11163" s="6" t="s">
        <v>30710</v>
      </c>
      <c r="C11163" s="6" t="s">
        <v>25323</v>
      </c>
      <c r="D11163" s="6" t="str">
        <f t="shared" si="174"/>
        <v>m3</v>
      </c>
    </row>
    <row r="11164" spans="1:4" x14ac:dyDescent="0.2">
      <c r="A11164" s="6" t="s">
        <v>16971</v>
      </c>
      <c r="B11164" s="6" t="s">
        <v>30710</v>
      </c>
      <c r="C11164" s="6" t="s">
        <v>25323</v>
      </c>
      <c r="D11164" s="6" t="str">
        <f t="shared" si="174"/>
        <v>m3</v>
      </c>
    </row>
    <row r="11165" spans="1:4" x14ac:dyDescent="0.2">
      <c r="A11165" s="6" t="s">
        <v>3267</v>
      </c>
      <c r="B11165" s="6" t="s">
        <v>30711</v>
      </c>
      <c r="C11165" s="6" t="s">
        <v>21</v>
      </c>
      <c r="D11165" s="6" t="str">
        <f t="shared" si="174"/>
        <v>m</v>
      </c>
    </row>
    <row r="11166" spans="1:4" x14ac:dyDescent="0.2">
      <c r="A11166" s="6" t="s">
        <v>16972</v>
      </c>
      <c r="B11166" s="6" t="s">
        <v>30711</v>
      </c>
      <c r="C11166" s="6" t="s">
        <v>21</v>
      </c>
      <c r="D11166" s="6" t="str">
        <f t="shared" si="174"/>
        <v>m</v>
      </c>
    </row>
    <row r="11167" spans="1:4" x14ac:dyDescent="0.2">
      <c r="A11167" s="6" t="s">
        <v>8665</v>
      </c>
      <c r="B11167" s="6" t="s">
        <v>30712</v>
      </c>
      <c r="C11167" s="6" t="s">
        <v>25323</v>
      </c>
      <c r="D11167" s="6" t="str">
        <f t="shared" si="174"/>
        <v>m3</v>
      </c>
    </row>
    <row r="11168" spans="1:4" x14ac:dyDescent="0.2">
      <c r="A11168" s="6" t="s">
        <v>16973</v>
      </c>
      <c r="B11168" s="6" t="s">
        <v>30712</v>
      </c>
      <c r="C11168" s="6" t="s">
        <v>25323</v>
      </c>
      <c r="D11168" s="6" t="str">
        <f t="shared" si="174"/>
        <v>m3</v>
      </c>
    </row>
    <row r="11169" spans="1:4" x14ac:dyDescent="0.2">
      <c r="A11169" s="6" t="s">
        <v>8666</v>
      </c>
      <c r="B11169" s="6" t="s">
        <v>30713</v>
      </c>
      <c r="C11169" s="6" t="s">
        <v>26048</v>
      </c>
      <c r="D11169" s="6" t="str">
        <f t="shared" si="174"/>
        <v>unxmes</v>
      </c>
    </row>
    <row r="11170" spans="1:4" x14ac:dyDescent="0.2">
      <c r="A11170" s="6" t="s">
        <v>16974</v>
      </c>
      <c r="B11170" s="6" t="s">
        <v>30713</v>
      </c>
      <c r="C11170" s="6" t="s">
        <v>26048</v>
      </c>
      <c r="D11170" s="6" t="str">
        <f t="shared" si="174"/>
        <v>unxmes</v>
      </c>
    </row>
    <row r="11171" spans="1:4" x14ac:dyDescent="0.2">
      <c r="A11171" s="6" t="s">
        <v>8667</v>
      </c>
      <c r="B11171" s="6" t="s">
        <v>30714</v>
      </c>
      <c r="C11171" s="6" t="s">
        <v>26085</v>
      </c>
      <c r="D11171" s="6" t="str">
        <f t="shared" si="174"/>
        <v>m2xmes</v>
      </c>
    </row>
    <row r="11172" spans="1:4" x14ac:dyDescent="0.2">
      <c r="A11172" s="6" t="s">
        <v>16975</v>
      </c>
      <c r="B11172" s="6" t="s">
        <v>30714</v>
      </c>
      <c r="C11172" s="6" t="s">
        <v>26085</v>
      </c>
      <c r="D11172" s="6" t="str">
        <f t="shared" si="174"/>
        <v>m2xmes</v>
      </c>
    </row>
    <row r="11173" spans="1:4" x14ac:dyDescent="0.2">
      <c r="A11173" s="6" t="s">
        <v>8668</v>
      </c>
      <c r="B11173" s="6" t="s">
        <v>30715</v>
      </c>
      <c r="C11173" s="6" t="s">
        <v>25536</v>
      </c>
      <c r="D11173" s="6" t="str">
        <f t="shared" si="174"/>
        <v>m2</v>
      </c>
    </row>
    <row r="11174" spans="1:4" x14ac:dyDescent="0.2">
      <c r="A11174" s="6" t="s">
        <v>16976</v>
      </c>
      <c r="B11174" s="6" t="s">
        <v>30715</v>
      </c>
      <c r="C11174" s="6" t="s">
        <v>25536</v>
      </c>
      <c r="D11174" s="6" t="str">
        <f t="shared" si="174"/>
        <v>m2</v>
      </c>
    </row>
    <row r="11175" spans="1:4" x14ac:dyDescent="0.2">
      <c r="A11175" s="6" t="s">
        <v>3268</v>
      </c>
      <c r="B11175" s="6" t="s">
        <v>30716</v>
      </c>
      <c r="C11175" s="6" t="s">
        <v>21</v>
      </c>
      <c r="D11175" s="6" t="str">
        <f t="shared" si="174"/>
        <v>m</v>
      </c>
    </row>
    <row r="11176" spans="1:4" x14ac:dyDescent="0.2">
      <c r="A11176" s="6" t="s">
        <v>16977</v>
      </c>
      <c r="B11176" s="6" t="s">
        <v>30716</v>
      </c>
      <c r="C11176" s="6" t="s">
        <v>21</v>
      </c>
      <c r="D11176" s="6" t="str">
        <f t="shared" si="174"/>
        <v>m</v>
      </c>
    </row>
    <row r="11177" spans="1:4" x14ac:dyDescent="0.2">
      <c r="A11177" s="6" t="s">
        <v>3269</v>
      </c>
      <c r="B11177" s="6" t="s">
        <v>30717</v>
      </c>
      <c r="C11177" s="6" t="s">
        <v>21</v>
      </c>
      <c r="D11177" s="6" t="str">
        <f t="shared" si="174"/>
        <v>m</v>
      </c>
    </row>
    <row r="11178" spans="1:4" x14ac:dyDescent="0.2">
      <c r="A11178" s="6" t="s">
        <v>16978</v>
      </c>
      <c r="B11178" s="6" t="s">
        <v>30717</v>
      </c>
      <c r="C11178" s="6" t="s">
        <v>21</v>
      </c>
      <c r="D11178" s="6" t="str">
        <f t="shared" si="174"/>
        <v>m</v>
      </c>
    </row>
    <row r="11179" spans="1:4" x14ac:dyDescent="0.2">
      <c r="A11179" s="6" t="s">
        <v>3270</v>
      </c>
      <c r="B11179" s="6" t="s">
        <v>30718</v>
      </c>
      <c r="C11179" s="6" t="s">
        <v>21</v>
      </c>
      <c r="D11179" s="6" t="str">
        <f t="shared" si="174"/>
        <v>m</v>
      </c>
    </row>
    <row r="11180" spans="1:4" x14ac:dyDescent="0.2">
      <c r="A11180" s="6" t="s">
        <v>16979</v>
      </c>
      <c r="B11180" s="6" t="s">
        <v>30718</v>
      </c>
      <c r="C11180" s="6" t="s">
        <v>21</v>
      </c>
      <c r="D11180" s="6" t="str">
        <f t="shared" si="174"/>
        <v>m</v>
      </c>
    </row>
    <row r="11181" spans="1:4" x14ac:dyDescent="0.2">
      <c r="A11181" s="6" t="s">
        <v>3271</v>
      </c>
      <c r="B11181" s="6" t="s">
        <v>30719</v>
      </c>
      <c r="C11181" s="6" t="s">
        <v>21</v>
      </c>
      <c r="D11181" s="6" t="str">
        <f t="shared" si="174"/>
        <v>m</v>
      </c>
    </row>
    <row r="11182" spans="1:4" x14ac:dyDescent="0.2">
      <c r="A11182" s="6" t="s">
        <v>16980</v>
      </c>
      <c r="B11182" s="6" t="s">
        <v>30719</v>
      </c>
      <c r="C11182" s="6" t="s">
        <v>21</v>
      </c>
      <c r="D11182" s="6" t="str">
        <f t="shared" si="174"/>
        <v>m</v>
      </c>
    </row>
    <row r="11183" spans="1:4" x14ac:dyDescent="0.2">
      <c r="A11183" s="6" t="s">
        <v>3272</v>
      </c>
      <c r="B11183" s="6" t="s">
        <v>30720</v>
      </c>
      <c r="C11183" s="6" t="s">
        <v>21</v>
      </c>
      <c r="D11183" s="6" t="str">
        <f t="shared" si="174"/>
        <v>m</v>
      </c>
    </row>
    <row r="11184" spans="1:4" x14ac:dyDescent="0.2">
      <c r="A11184" s="6" t="s">
        <v>16981</v>
      </c>
      <c r="B11184" s="6" t="s">
        <v>30720</v>
      </c>
      <c r="C11184" s="6" t="s">
        <v>21</v>
      </c>
      <c r="D11184" s="6" t="str">
        <f t="shared" si="174"/>
        <v>m</v>
      </c>
    </row>
    <row r="11185" spans="1:4" x14ac:dyDescent="0.2">
      <c r="A11185" s="6" t="s">
        <v>3273</v>
      </c>
      <c r="B11185" s="6" t="s">
        <v>30721</v>
      </c>
      <c r="C11185" s="6" t="s">
        <v>21</v>
      </c>
      <c r="D11185" s="6" t="str">
        <f t="shared" si="174"/>
        <v>m</v>
      </c>
    </row>
    <row r="11186" spans="1:4" x14ac:dyDescent="0.2">
      <c r="A11186" s="6" t="s">
        <v>16982</v>
      </c>
      <c r="B11186" s="6" t="s">
        <v>30721</v>
      </c>
      <c r="C11186" s="6" t="s">
        <v>21</v>
      </c>
      <c r="D11186" s="6" t="str">
        <f t="shared" si="174"/>
        <v>m</v>
      </c>
    </row>
    <row r="11187" spans="1:4" x14ac:dyDescent="0.2">
      <c r="A11187" s="6" t="s">
        <v>3274</v>
      </c>
      <c r="B11187" s="6" t="s">
        <v>30722</v>
      </c>
      <c r="C11187" s="6" t="s">
        <v>21</v>
      </c>
      <c r="D11187" s="6" t="str">
        <f t="shared" si="174"/>
        <v>m</v>
      </c>
    </row>
    <row r="11188" spans="1:4" x14ac:dyDescent="0.2">
      <c r="A11188" s="6" t="s">
        <v>16983</v>
      </c>
      <c r="B11188" s="6" t="s">
        <v>30722</v>
      </c>
      <c r="C11188" s="6" t="s">
        <v>21</v>
      </c>
      <c r="D11188" s="6" t="str">
        <f t="shared" si="174"/>
        <v>m</v>
      </c>
    </row>
    <row r="11189" spans="1:4" x14ac:dyDescent="0.2">
      <c r="A11189" s="6" t="s">
        <v>3275</v>
      </c>
      <c r="B11189" s="6" t="s">
        <v>30723</v>
      </c>
      <c r="C11189" s="6" t="s">
        <v>21</v>
      </c>
      <c r="D11189" s="6" t="str">
        <f t="shared" si="174"/>
        <v>m</v>
      </c>
    </row>
    <row r="11190" spans="1:4" x14ac:dyDescent="0.2">
      <c r="A11190" s="6" t="s">
        <v>16984</v>
      </c>
      <c r="B11190" s="6" t="s">
        <v>30723</v>
      </c>
      <c r="C11190" s="6" t="s">
        <v>21</v>
      </c>
      <c r="D11190" s="6" t="str">
        <f t="shared" si="174"/>
        <v>m</v>
      </c>
    </row>
    <row r="11191" spans="1:4" x14ac:dyDescent="0.2">
      <c r="A11191" s="6" t="s">
        <v>8669</v>
      </c>
      <c r="B11191" s="6" t="s">
        <v>30724</v>
      </c>
      <c r="C11191" s="6" t="s">
        <v>21</v>
      </c>
      <c r="D11191" s="6" t="str">
        <f t="shared" si="174"/>
        <v>m</v>
      </c>
    </row>
    <row r="11192" spans="1:4" x14ac:dyDescent="0.2">
      <c r="A11192" s="6" t="s">
        <v>16985</v>
      </c>
      <c r="B11192" s="6" t="s">
        <v>30724</v>
      </c>
      <c r="C11192" s="6" t="s">
        <v>21</v>
      </c>
      <c r="D11192" s="6" t="str">
        <f t="shared" si="174"/>
        <v>m</v>
      </c>
    </row>
    <row r="11193" spans="1:4" x14ac:dyDescent="0.2">
      <c r="A11193" s="6" t="s">
        <v>8670</v>
      </c>
      <c r="B11193" s="6" t="s">
        <v>30725</v>
      </c>
      <c r="C11193" s="6" t="s">
        <v>12</v>
      </c>
      <c r="D11193" s="6" t="str">
        <f t="shared" si="174"/>
        <v>un</v>
      </c>
    </row>
    <row r="11194" spans="1:4" x14ac:dyDescent="0.2">
      <c r="A11194" s="6" t="s">
        <v>16986</v>
      </c>
      <c r="B11194" s="6" t="s">
        <v>30725</v>
      </c>
      <c r="C11194" s="6" t="s">
        <v>12</v>
      </c>
      <c r="D11194" s="6" t="str">
        <f t="shared" si="174"/>
        <v>un</v>
      </c>
    </row>
    <row r="11195" spans="1:4" x14ac:dyDescent="0.2">
      <c r="A11195" s="6" t="s">
        <v>8671</v>
      </c>
      <c r="B11195" s="6" t="s">
        <v>30726</v>
      </c>
      <c r="C11195" s="6" t="s">
        <v>25536</v>
      </c>
      <c r="D11195" s="6" t="str">
        <f t="shared" si="174"/>
        <v>m2</v>
      </c>
    </row>
    <row r="11196" spans="1:4" x14ac:dyDescent="0.2">
      <c r="A11196" s="6" t="s">
        <v>16987</v>
      </c>
      <c r="B11196" s="6" t="s">
        <v>30726</v>
      </c>
      <c r="C11196" s="6" t="s">
        <v>25536</v>
      </c>
      <c r="D11196" s="6" t="str">
        <f t="shared" si="174"/>
        <v>m2</v>
      </c>
    </row>
    <row r="11197" spans="1:4" x14ac:dyDescent="0.2">
      <c r="A11197" s="6" t="s">
        <v>8672</v>
      </c>
      <c r="B11197" s="6" t="s">
        <v>30727</v>
      </c>
      <c r="C11197" s="6" t="s">
        <v>25536</v>
      </c>
      <c r="D11197" s="6" t="str">
        <f t="shared" si="174"/>
        <v>m2</v>
      </c>
    </row>
    <row r="11198" spans="1:4" x14ac:dyDescent="0.2">
      <c r="A11198" s="6" t="s">
        <v>16988</v>
      </c>
      <c r="B11198" s="6" t="s">
        <v>30727</v>
      </c>
      <c r="C11198" s="6" t="s">
        <v>25536</v>
      </c>
      <c r="D11198" s="6" t="str">
        <f t="shared" si="174"/>
        <v>m2</v>
      </c>
    </row>
    <row r="11199" spans="1:4" x14ac:dyDescent="0.2">
      <c r="A11199" s="6" t="s">
        <v>3276</v>
      </c>
      <c r="B11199" s="6" t="s">
        <v>30728</v>
      </c>
      <c r="C11199" s="6" t="s">
        <v>25323</v>
      </c>
      <c r="D11199" s="6" t="str">
        <f t="shared" si="174"/>
        <v>m3</v>
      </c>
    </row>
    <row r="11200" spans="1:4" x14ac:dyDescent="0.2">
      <c r="A11200" s="6" t="s">
        <v>16989</v>
      </c>
      <c r="B11200" s="6" t="s">
        <v>30728</v>
      </c>
      <c r="C11200" s="6" t="s">
        <v>25323</v>
      </c>
      <c r="D11200" s="6" t="str">
        <f t="shared" si="174"/>
        <v>m3</v>
      </c>
    </row>
    <row r="11201" spans="1:4" x14ac:dyDescent="0.2">
      <c r="A11201" s="6" t="s">
        <v>3277</v>
      </c>
      <c r="B11201" s="6" t="s">
        <v>30729</v>
      </c>
      <c r="C11201" s="6" t="s">
        <v>25323</v>
      </c>
      <c r="D11201" s="6" t="str">
        <f t="shared" si="174"/>
        <v>m3</v>
      </c>
    </row>
    <row r="11202" spans="1:4" x14ac:dyDescent="0.2">
      <c r="A11202" s="6" t="s">
        <v>16990</v>
      </c>
      <c r="B11202" s="6" t="s">
        <v>30729</v>
      </c>
      <c r="C11202" s="6" t="s">
        <v>25323</v>
      </c>
      <c r="D11202" s="6" t="str">
        <f t="shared" ref="D11202:D11265" si="175">LOWER(C11202)</f>
        <v>m3</v>
      </c>
    </row>
    <row r="11203" spans="1:4" x14ac:dyDescent="0.2">
      <c r="A11203" s="6" t="s">
        <v>8673</v>
      </c>
      <c r="B11203" s="6" t="s">
        <v>30730</v>
      </c>
      <c r="C11203" s="6" t="s">
        <v>21</v>
      </c>
      <c r="D11203" s="6" t="str">
        <f t="shared" si="175"/>
        <v>m</v>
      </c>
    </row>
    <row r="11204" spans="1:4" x14ac:dyDescent="0.2">
      <c r="A11204" s="6" t="s">
        <v>16991</v>
      </c>
      <c r="B11204" s="6" t="s">
        <v>30730</v>
      </c>
      <c r="C11204" s="6" t="s">
        <v>21</v>
      </c>
      <c r="D11204" s="6" t="str">
        <f t="shared" si="175"/>
        <v>m</v>
      </c>
    </row>
    <row r="11205" spans="1:4" x14ac:dyDescent="0.2">
      <c r="A11205" s="6" t="s">
        <v>3278</v>
      </c>
      <c r="B11205" s="6" t="s">
        <v>30731</v>
      </c>
      <c r="C11205" s="6" t="s">
        <v>891</v>
      </c>
      <c r="D11205" s="6" t="str">
        <f t="shared" si="175"/>
        <v>kg</v>
      </c>
    </row>
    <row r="11206" spans="1:4" x14ac:dyDescent="0.2">
      <c r="A11206" s="6" t="s">
        <v>16992</v>
      </c>
      <c r="B11206" s="6" t="s">
        <v>30731</v>
      </c>
      <c r="C11206" s="6" t="s">
        <v>891</v>
      </c>
      <c r="D11206" s="6" t="str">
        <f t="shared" si="175"/>
        <v>kg</v>
      </c>
    </row>
    <row r="11207" spans="1:4" x14ac:dyDescent="0.2">
      <c r="A11207" s="6" t="s">
        <v>3279</v>
      </c>
      <c r="B11207" s="6" t="s">
        <v>30732</v>
      </c>
      <c r="C11207" s="6" t="s">
        <v>891</v>
      </c>
      <c r="D11207" s="6" t="str">
        <f t="shared" si="175"/>
        <v>kg</v>
      </c>
    </row>
    <row r="11208" spans="1:4" x14ac:dyDescent="0.2">
      <c r="A11208" s="6" t="s">
        <v>16993</v>
      </c>
      <c r="B11208" s="6" t="s">
        <v>30732</v>
      </c>
      <c r="C11208" s="6" t="s">
        <v>891</v>
      </c>
      <c r="D11208" s="6" t="str">
        <f t="shared" si="175"/>
        <v>kg</v>
      </c>
    </row>
    <row r="11209" spans="1:4" x14ac:dyDescent="0.2">
      <c r="A11209" s="6" t="s">
        <v>3280</v>
      </c>
      <c r="B11209" s="6" t="s">
        <v>30733</v>
      </c>
      <c r="C11209" s="6" t="s">
        <v>891</v>
      </c>
      <c r="D11209" s="6" t="str">
        <f t="shared" si="175"/>
        <v>kg</v>
      </c>
    </row>
    <row r="11210" spans="1:4" x14ac:dyDescent="0.2">
      <c r="A11210" s="6" t="s">
        <v>16994</v>
      </c>
      <c r="B11210" s="6" t="s">
        <v>30733</v>
      </c>
      <c r="C11210" s="6" t="s">
        <v>891</v>
      </c>
      <c r="D11210" s="6" t="str">
        <f t="shared" si="175"/>
        <v>kg</v>
      </c>
    </row>
    <row r="11211" spans="1:4" x14ac:dyDescent="0.2">
      <c r="A11211" s="6" t="s">
        <v>8674</v>
      </c>
      <c r="B11211" s="6" t="s">
        <v>30734</v>
      </c>
      <c r="C11211" s="6" t="s">
        <v>25536</v>
      </c>
      <c r="D11211" s="6" t="str">
        <f t="shared" si="175"/>
        <v>m2</v>
      </c>
    </row>
    <row r="11212" spans="1:4" x14ac:dyDescent="0.2">
      <c r="A11212" s="6" t="s">
        <v>16995</v>
      </c>
      <c r="B11212" s="6" t="s">
        <v>30734</v>
      </c>
      <c r="C11212" s="6" t="s">
        <v>25536</v>
      </c>
      <c r="D11212" s="6" t="str">
        <f t="shared" si="175"/>
        <v>m2</v>
      </c>
    </row>
    <row r="11213" spans="1:4" x14ac:dyDescent="0.2">
      <c r="A11213" s="6" t="s">
        <v>8675</v>
      </c>
      <c r="B11213" s="6" t="s">
        <v>30735</v>
      </c>
      <c r="C11213" s="6" t="s">
        <v>25536</v>
      </c>
      <c r="D11213" s="6" t="str">
        <f t="shared" si="175"/>
        <v>m2</v>
      </c>
    </row>
    <row r="11214" spans="1:4" x14ac:dyDescent="0.2">
      <c r="A11214" s="6" t="s">
        <v>16996</v>
      </c>
      <c r="B11214" s="6" t="s">
        <v>30735</v>
      </c>
      <c r="C11214" s="6" t="s">
        <v>25536</v>
      </c>
      <c r="D11214" s="6" t="str">
        <f t="shared" si="175"/>
        <v>m2</v>
      </c>
    </row>
    <row r="11215" spans="1:4" x14ac:dyDescent="0.2">
      <c r="A11215" s="6" t="s">
        <v>8676</v>
      </c>
      <c r="B11215" s="6" t="s">
        <v>30736</v>
      </c>
      <c r="C11215" s="6" t="s">
        <v>21</v>
      </c>
      <c r="D11215" s="6" t="str">
        <f t="shared" si="175"/>
        <v>m</v>
      </c>
    </row>
    <row r="11216" spans="1:4" x14ac:dyDescent="0.2">
      <c r="A11216" s="6" t="s">
        <v>16997</v>
      </c>
      <c r="B11216" s="6" t="s">
        <v>30736</v>
      </c>
      <c r="C11216" s="6" t="s">
        <v>21</v>
      </c>
      <c r="D11216" s="6" t="str">
        <f t="shared" si="175"/>
        <v>m</v>
      </c>
    </row>
    <row r="11217" spans="1:4" x14ac:dyDescent="0.2">
      <c r="A11217" s="6" t="s">
        <v>8677</v>
      </c>
      <c r="B11217" s="6" t="s">
        <v>30737</v>
      </c>
      <c r="C11217" s="6" t="s">
        <v>25536</v>
      </c>
      <c r="D11217" s="6" t="str">
        <f t="shared" si="175"/>
        <v>m2</v>
      </c>
    </row>
    <row r="11218" spans="1:4" x14ac:dyDescent="0.2">
      <c r="A11218" s="6" t="s">
        <v>16998</v>
      </c>
      <c r="B11218" s="6" t="s">
        <v>30737</v>
      </c>
      <c r="C11218" s="6" t="s">
        <v>25536</v>
      </c>
      <c r="D11218" s="6" t="str">
        <f t="shared" si="175"/>
        <v>m2</v>
      </c>
    </row>
    <row r="11219" spans="1:4" x14ac:dyDescent="0.2">
      <c r="A11219" s="6" t="s">
        <v>8678</v>
      </c>
      <c r="B11219" s="6" t="s">
        <v>30738</v>
      </c>
      <c r="C11219" s="6" t="s">
        <v>25323</v>
      </c>
      <c r="D11219" s="6" t="str">
        <f t="shared" si="175"/>
        <v>m3</v>
      </c>
    </row>
    <row r="11220" spans="1:4" x14ac:dyDescent="0.2">
      <c r="A11220" s="6" t="s">
        <v>16999</v>
      </c>
      <c r="B11220" s="6" t="s">
        <v>30738</v>
      </c>
      <c r="C11220" s="6" t="s">
        <v>25323</v>
      </c>
      <c r="D11220" s="6" t="str">
        <f t="shared" si="175"/>
        <v>m3</v>
      </c>
    </row>
    <row r="11221" spans="1:4" x14ac:dyDescent="0.2">
      <c r="A11221" s="6" t="s">
        <v>8679</v>
      </c>
      <c r="B11221" s="6" t="s">
        <v>30739</v>
      </c>
      <c r="C11221" s="6" t="s">
        <v>25323</v>
      </c>
      <c r="D11221" s="6" t="str">
        <f t="shared" si="175"/>
        <v>m3</v>
      </c>
    </row>
    <row r="11222" spans="1:4" x14ac:dyDescent="0.2">
      <c r="A11222" s="6" t="s">
        <v>17000</v>
      </c>
      <c r="B11222" s="6" t="s">
        <v>30739</v>
      </c>
      <c r="C11222" s="6" t="s">
        <v>25323</v>
      </c>
      <c r="D11222" s="6" t="str">
        <f t="shared" si="175"/>
        <v>m3</v>
      </c>
    </row>
    <row r="11223" spans="1:4" x14ac:dyDescent="0.2">
      <c r="A11223" s="6" t="s">
        <v>8680</v>
      </c>
      <c r="B11223" s="6" t="s">
        <v>30740</v>
      </c>
      <c r="C11223" s="6" t="s">
        <v>25536</v>
      </c>
      <c r="D11223" s="6" t="str">
        <f t="shared" si="175"/>
        <v>m2</v>
      </c>
    </row>
    <row r="11224" spans="1:4" x14ac:dyDescent="0.2">
      <c r="A11224" s="6" t="s">
        <v>17001</v>
      </c>
      <c r="B11224" s="6" t="s">
        <v>30740</v>
      </c>
      <c r="C11224" s="6" t="s">
        <v>25536</v>
      </c>
      <c r="D11224" s="6" t="str">
        <f t="shared" si="175"/>
        <v>m2</v>
      </c>
    </row>
    <row r="11225" spans="1:4" x14ac:dyDescent="0.2">
      <c r="A11225" s="6" t="s">
        <v>8681</v>
      </c>
      <c r="B11225" s="6" t="s">
        <v>30741</v>
      </c>
      <c r="C11225" s="6" t="s">
        <v>25536</v>
      </c>
      <c r="D11225" s="6" t="str">
        <f t="shared" si="175"/>
        <v>m2</v>
      </c>
    </row>
    <row r="11226" spans="1:4" x14ac:dyDescent="0.2">
      <c r="A11226" s="6" t="s">
        <v>17002</v>
      </c>
      <c r="B11226" s="6" t="s">
        <v>30741</v>
      </c>
      <c r="C11226" s="6" t="s">
        <v>25536</v>
      </c>
      <c r="D11226" s="6" t="str">
        <f t="shared" si="175"/>
        <v>m2</v>
      </c>
    </row>
    <row r="11227" spans="1:4" x14ac:dyDescent="0.2">
      <c r="A11227" s="6" t="s">
        <v>8682</v>
      </c>
      <c r="B11227" s="6" t="s">
        <v>30742</v>
      </c>
      <c r="C11227" s="6" t="s">
        <v>12</v>
      </c>
      <c r="D11227" s="6" t="str">
        <f t="shared" si="175"/>
        <v>un</v>
      </c>
    </row>
    <row r="11228" spans="1:4" x14ac:dyDescent="0.2">
      <c r="A11228" s="6" t="s">
        <v>17003</v>
      </c>
      <c r="B11228" s="6" t="s">
        <v>30742</v>
      </c>
      <c r="C11228" s="6" t="s">
        <v>12</v>
      </c>
      <c r="D11228" s="6" t="str">
        <f t="shared" si="175"/>
        <v>un</v>
      </c>
    </row>
    <row r="11229" spans="1:4" x14ac:dyDescent="0.2">
      <c r="A11229" s="6" t="s">
        <v>8683</v>
      </c>
      <c r="B11229" s="6" t="s">
        <v>30743</v>
      </c>
      <c r="C11229" s="6" t="s">
        <v>12</v>
      </c>
      <c r="D11229" s="6" t="str">
        <f t="shared" si="175"/>
        <v>un</v>
      </c>
    </row>
    <row r="11230" spans="1:4" x14ac:dyDescent="0.2">
      <c r="A11230" s="6" t="s">
        <v>17004</v>
      </c>
      <c r="B11230" s="6" t="s">
        <v>30743</v>
      </c>
      <c r="C11230" s="6" t="s">
        <v>12</v>
      </c>
      <c r="D11230" s="6" t="str">
        <f t="shared" si="175"/>
        <v>un</v>
      </c>
    </row>
    <row r="11231" spans="1:4" x14ac:dyDescent="0.2">
      <c r="A11231" s="6" t="s">
        <v>3281</v>
      </c>
      <c r="B11231" s="6" t="s">
        <v>29894</v>
      </c>
      <c r="C11231" s="6" t="s">
        <v>25323</v>
      </c>
      <c r="D11231" s="6" t="str">
        <f t="shared" si="175"/>
        <v>m3</v>
      </c>
    </row>
    <row r="11232" spans="1:4" x14ac:dyDescent="0.2">
      <c r="A11232" s="6" t="s">
        <v>17005</v>
      </c>
      <c r="B11232" s="6" t="s">
        <v>29894</v>
      </c>
      <c r="C11232" s="6" t="s">
        <v>25323</v>
      </c>
      <c r="D11232" s="6" t="str">
        <f t="shared" si="175"/>
        <v>m3</v>
      </c>
    </row>
    <row r="11233" spans="1:4" x14ac:dyDescent="0.2">
      <c r="A11233" s="6" t="s">
        <v>3282</v>
      </c>
      <c r="B11233" s="6" t="s">
        <v>29893</v>
      </c>
      <c r="C11233" s="6" t="s">
        <v>25323</v>
      </c>
      <c r="D11233" s="6" t="str">
        <f t="shared" si="175"/>
        <v>m3</v>
      </c>
    </row>
    <row r="11234" spans="1:4" x14ac:dyDescent="0.2">
      <c r="A11234" s="6" t="s">
        <v>17006</v>
      </c>
      <c r="B11234" s="6" t="s">
        <v>29893</v>
      </c>
      <c r="C11234" s="6" t="s">
        <v>25323</v>
      </c>
      <c r="D11234" s="6" t="str">
        <f t="shared" si="175"/>
        <v>m3</v>
      </c>
    </row>
    <row r="11235" spans="1:4" x14ac:dyDescent="0.2">
      <c r="A11235" s="6" t="s">
        <v>3283</v>
      </c>
      <c r="B11235" s="6" t="s">
        <v>30744</v>
      </c>
      <c r="C11235" s="6" t="s">
        <v>25323</v>
      </c>
      <c r="D11235" s="6" t="str">
        <f t="shared" si="175"/>
        <v>m3</v>
      </c>
    </row>
    <row r="11236" spans="1:4" x14ac:dyDescent="0.2">
      <c r="A11236" s="6" t="s">
        <v>17007</v>
      </c>
      <c r="B11236" s="6" t="s">
        <v>30744</v>
      </c>
      <c r="C11236" s="6" t="s">
        <v>25323</v>
      </c>
      <c r="D11236" s="6" t="str">
        <f t="shared" si="175"/>
        <v>m3</v>
      </c>
    </row>
    <row r="11237" spans="1:4" x14ac:dyDescent="0.2">
      <c r="A11237" s="6" t="s">
        <v>3284</v>
      </c>
      <c r="B11237" s="6" t="s">
        <v>30745</v>
      </c>
      <c r="C11237" s="6" t="s">
        <v>25323</v>
      </c>
      <c r="D11237" s="6" t="str">
        <f t="shared" si="175"/>
        <v>m3</v>
      </c>
    </row>
    <row r="11238" spans="1:4" x14ac:dyDescent="0.2">
      <c r="A11238" s="6" t="s">
        <v>17008</v>
      </c>
      <c r="B11238" s="6" t="s">
        <v>30745</v>
      </c>
      <c r="C11238" s="6" t="s">
        <v>25323</v>
      </c>
      <c r="D11238" s="6" t="str">
        <f t="shared" si="175"/>
        <v>m3</v>
      </c>
    </row>
    <row r="11239" spans="1:4" x14ac:dyDescent="0.2">
      <c r="A11239" s="6" t="s">
        <v>3285</v>
      </c>
      <c r="B11239" s="6" t="s">
        <v>30746</v>
      </c>
      <c r="C11239" s="6" t="s">
        <v>25323</v>
      </c>
      <c r="D11239" s="6" t="str">
        <f t="shared" si="175"/>
        <v>m3</v>
      </c>
    </row>
    <row r="11240" spans="1:4" x14ac:dyDescent="0.2">
      <c r="A11240" s="6" t="s">
        <v>17009</v>
      </c>
      <c r="B11240" s="6" t="s">
        <v>30746</v>
      </c>
      <c r="C11240" s="6" t="s">
        <v>25323</v>
      </c>
      <c r="D11240" s="6" t="str">
        <f t="shared" si="175"/>
        <v>m3</v>
      </c>
    </row>
    <row r="11241" spans="1:4" x14ac:dyDescent="0.2">
      <c r="A11241" s="6" t="s">
        <v>3286</v>
      </c>
      <c r="B11241" s="6" t="s">
        <v>30747</v>
      </c>
      <c r="C11241" s="6" t="s">
        <v>25323</v>
      </c>
      <c r="D11241" s="6" t="str">
        <f t="shared" si="175"/>
        <v>m3</v>
      </c>
    </row>
    <row r="11242" spans="1:4" x14ac:dyDescent="0.2">
      <c r="A11242" s="6" t="s">
        <v>17010</v>
      </c>
      <c r="B11242" s="6" t="s">
        <v>30747</v>
      </c>
      <c r="C11242" s="6" t="s">
        <v>25323</v>
      </c>
      <c r="D11242" s="6" t="str">
        <f t="shared" si="175"/>
        <v>m3</v>
      </c>
    </row>
    <row r="11243" spans="1:4" x14ac:dyDescent="0.2">
      <c r="A11243" s="6" t="s">
        <v>3287</v>
      </c>
      <c r="B11243" s="6" t="s">
        <v>30748</v>
      </c>
      <c r="C11243" s="6" t="s">
        <v>25536</v>
      </c>
      <c r="D11243" s="6" t="str">
        <f t="shared" si="175"/>
        <v>m2</v>
      </c>
    </row>
    <row r="11244" spans="1:4" x14ac:dyDescent="0.2">
      <c r="A11244" s="6" t="s">
        <v>17011</v>
      </c>
      <c r="B11244" s="6" t="s">
        <v>30748</v>
      </c>
      <c r="C11244" s="6" t="s">
        <v>25536</v>
      </c>
      <c r="D11244" s="6" t="str">
        <f t="shared" si="175"/>
        <v>m2</v>
      </c>
    </row>
    <row r="11245" spans="1:4" x14ac:dyDescent="0.2">
      <c r="A11245" s="6" t="s">
        <v>3288</v>
      </c>
      <c r="B11245" s="6" t="s">
        <v>30749</v>
      </c>
      <c r="C11245" s="6" t="s">
        <v>25536</v>
      </c>
      <c r="D11245" s="6" t="str">
        <f t="shared" si="175"/>
        <v>m2</v>
      </c>
    </row>
    <row r="11246" spans="1:4" x14ac:dyDescent="0.2">
      <c r="A11246" s="6" t="s">
        <v>17012</v>
      </c>
      <c r="B11246" s="6" t="s">
        <v>30749</v>
      </c>
      <c r="C11246" s="6" t="s">
        <v>25536</v>
      </c>
      <c r="D11246" s="6" t="str">
        <f t="shared" si="175"/>
        <v>m2</v>
      </c>
    </row>
    <row r="11247" spans="1:4" x14ac:dyDescent="0.2">
      <c r="A11247" s="6" t="s">
        <v>3289</v>
      </c>
      <c r="B11247" s="6" t="s">
        <v>30750</v>
      </c>
      <c r="C11247" s="6" t="s">
        <v>25323</v>
      </c>
      <c r="D11247" s="6" t="str">
        <f t="shared" si="175"/>
        <v>m3</v>
      </c>
    </row>
    <row r="11248" spans="1:4" x14ac:dyDescent="0.2">
      <c r="A11248" s="6" t="s">
        <v>17013</v>
      </c>
      <c r="B11248" s="6" t="s">
        <v>30750</v>
      </c>
      <c r="C11248" s="6" t="s">
        <v>25323</v>
      </c>
      <c r="D11248" s="6" t="str">
        <f t="shared" si="175"/>
        <v>m3</v>
      </c>
    </row>
    <row r="11249" spans="1:4" x14ac:dyDescent="0.2">
      <c r="A11249" s="6" t="s">
        <v>3290</v>
      </c>
      <c r="B11249" s="6" t="s">
        <v>30751</v>
      </c>
      <c r="C11249" s="6" t="s">
        <v>25323</v>
      </c>
      <c r="D11249" s="6" t="str">
        <f t="shared" si="175"/>
        <v>m3</v>
      </c>
    </row>
    <row r="11250" spans="1:4" x14ac:dyDescent="0.2">
      <c r="A11250" s="6" t="s">
        <v>17014</v>
      </c>
      <c r="B11250" s="6" t="s">
        <v>30751</v>
      </c>
      <c r="C11250" s="6" t="s">
        <v>25323</v>
      </c>
      <c r="D11250" s="6" t="str">
        <f t="shared" si="175"/>
        <v>m3</v>
      </c>
    </row>
    <row r="11251" spans="1:4" x14ac:dyDescent="0.2">
      <c r="A11251" s="6" t="s">
        <v>3291</v>
      </c>
      <c r="B11251" s="6" t="s">
        <v>30752</v>
      </c>
      <c r="C11251" s="6" t="s">
        <v>25323</v>
      </c>
      <c r="D11251" s="6" t="str">
        <f t="shared" si="175"/>
        <v>m3</v>
      </c>
    </row>
    <row r="11252" spans="1:4" x14ac:dyDescent="0.2">
      <c r="A11252" s="6" t="s">
        <v>17015</v>
      </c>
      <c r="B11252" s="6" t="s">
        <v>30752</v>
      </c>
      <c r="C11252" s="6" t="s">
        <v>25323</v>
      </c>
      <c r="D11252" s="6" t="str">
        <f t="shared" si="175"/>
        <v>m3</v>
      </c>
    </row>
    <row r="11253" spans="1:4" x14ac:dyDescent="0.2">
      <c r="A11253" s="6" t="s">
        <v>3292</v>
      </c>
      <c r="B11253" s="6" t="s">
        <v>30753</v>
      </c>
      <c r="C11253" s="6" t="s">
        <v>25323</v>
      </c>
      <c r="D11253" s="6" t="str">
        <f t="shared" si="175"/>
        <v>m3</v>
      </c>
    </row>
    <row r="11254" spans="1:4" x14ac:dyDescent="0.2">
      <c r="A11254" s="6" t="s">
        <v>17016</v>
      </c>
      <c r="B11254" s="6" t="s">
        <v>30753</v>
      </c>
      <c r="C11254" s="6" t="s">
        <v>25323</v>
      </c>
      <c r="D11254" s="6" t="str">
        <f t="shared" si="175"/>
        <v>m3</v>
      </c>
    </row>
    <row r="11255" spans="1:4" x14ac:dyDescent="0.2">
      <c r="A11255" s="6" t="s">
        <v>3293</v>
      </c>
      <c r="B11255" s="6" t="s">
        <v>30754</v>
      </c>
      <c r="C11255" s="6" t="s">
        <v>25323</v>
      </c>
      <c r="D11255" s="6" t="str">
        <f t="shared" si="175"/>
        <v>m3</v>
      </c>
    </row>
    <row r="11256" spans="1:4" x14ac:dyDescent="0.2">
      <c r="A11256" s="6" t="s">
        <v>17017</v>
      </c>
      <c r="B11256" s="6" t="s">
        <v>30754</v>
      </c>
      <c r="C11256" s="6" t="s">
        <v>25323</v>
      </c>
      <c r="D11256" s="6" t="str">
        <f t="shared" si="175"/>
        <v>m3</v>
      </c>
    </row>
    <row r="11257" spans="1:4" x14ac:dyDescent="0.2">
      <c r="A11257" s="6" t="s">
        <v>3294</v>
      </c>
      <c r="B11257" s="6" t="s">
        <v>30755</v>
      </c>
      <c r="C11257" s="6" t="s">
        <v>25323</v>
      </c>
      <c r="D11257" s="6" t="str">
        <f t="shared" si="175"/>
        <v>m3</v>
      </c>
    </row>
    <row r="11258" spans="1:4" x14ac:dyDescent="0.2">
      <c r="A11258" s="6" t="s">
        <v>17018</v>
      </c>
      <c r="B11258" s="6" t="s">
        <v>30755</v>
      </c>
      <c r="C11258" s="6" t="s">
        <v>25323</v>
      </c>
      <c r="D11258" s="6" t="str">
        <f t="shared" si="175"/>
        <v>m3</v>
      </c>
    </row>
    <row r="11259" spans="1:4" x14ac:dyDescent="0.2">
      <c r="A11259" s="6" t="s">
        <v>3295</v>
      </c>
      <c r="B11259" s="6" t="s">
        <v>30756</v>
      </c>
      <c r="C11259" s="6" t="s">
        <v>25536</v>
      </c>
      <c r="D11259" s="6" t="str">
        <f t="shared" si="175"/>
        <v>m2</v>
      </c>
    </row>
    <row r="11260" spans="1:4" x14ac:dyDescent="0.2">
      <c r="A11260" s="6" t="s">
        <v>17019</v>
      </c>
      <c r="B11260" s="6" t="s">
        <v>30756</v>
      </c>
      <c r="C11260" s="6" t="s">
        <v>25536</v>
      </c>
      <c r="D11260" s="6" t="str">
        <f t="shared" si="175"/>
        <v>m2</v>
      </c>
    </row>
    <row r="11261" spans="1:4" x14ac:dyDescent="0.2">
      <c r="A11261" s="6" t="s">
        <v>3296</v>
      </c>
      <c r="B11261" s="6" t="s">
        <v>30757</v>
      </c>
      <c r="C11261" s="6" t="s">
        <v>25323</v>
      </c>
      <c r="D11261" s="6" t="str">
        <f t="shared" si="175"/>
        <v>m3</v>
      </c>
    </row>
    <row r="11262" spans="1:4" x14ac:dyDescent="0.2">
      <c r="A11262" s="6" t="s">
        <v>17020</v>
      </c>
      <c r="B11262" s="6" t="s">
        <v>30757</v>
      </c>
      <c r="C11262" s="6" t="s">
        <v>25323</v>
      </c>
      <c r="D11262" s="6" t="str">
        <f t="shared" si="175"/>
        <v>m3</v>
      </c>
    </row>
    <row r="11263" spans="1:4" x14ac:dyDescent="0.2">
      <c r="A11263" s="6" t="s">
        <v>3297</v>
      </c>
      <c r="B11263" s="6" t="s">
        <v>30758</v>
      </c>
      <c r="C11263" s="6" t="s">
        <v>25323</v>
      </c>
      <c r="D11263" s="6" t="str">
        <f t="shared" si="175"/>
        <v>m3</v>
      </c>
    </row>
    <row r="11264" spans="1:4" x14ac:dyDescent="0.2">
      <c r="A11264" s="6" t="s">
        <v>17021</v>
      </c>
      <c r="B11264" s="6" t="s">
        <v>30758</v>
      </c>
      <c r="C11264" s="6" t="s">
        <v>25323</v>
      </c>
      <c r="D11264" s="6" t="str">
        <f t="shared" si="175"/>
        <v>m3</v>
      </c>
    </row>
    <row r="11265" spans="1:4" x14ac:dyDescent="0.2">
      <c r="A11265" s="6" t="s">
        <v>3298</v>
      </c>
      <c r="B11265" s="6" t="s">
        <v>30759</v>
      </c>
      <c r="C11265" s="6" t="s">
        <v>25536</v>
      </c>
      <c r="D11265" s="6" t="str">
        <f t="shared" si="175"/>
        <v>m2</v>
      </c>
    </row>
    <row r="11266" spans="1:4" x14ac:dyDescent="0.2">
      <c r="A11266" s="6" t="s">
        <v>17022</v>
      </c>
      <c r="B11266" s="6" t="s">
        <v>30759</v>
      </c>
      <c r="C11266" s="6" t="s">
        <v>25536</v>
      </c>
      <c r="D11266" s="6" t="str">
        <f t="shared" ref="D11266:D11329" si="176">LOWER(C11266)</f>
        <v>m2</v>
      </c>
    </row>
    <row r="11267" spans="1:4" x14ac:dyDescent="0.2">
      <c r="A11267" s="6" t="s">
        <v>3299</v>
      </c>
      <c r="B11267" s="6" t="s">
        <v>30760</v>
      </c>
      <c r="C11267" s="6" t="s">
        <v>25536</v>
      </c>
      <c r="D11267" s="6" t="str">
        <f t="shared" si="176"/>
        <v>m2</v>
      </c>
    </row>
    <row r="11268" spans="1:4" x14ac:dyDescent="0.2">
      <c r="A11268" s="6" t="s">
        <v>17023</v>
      </c>
      <c r="B11268" s="6" t="s">
        <v>30760</v>
      </c>
      <c r="C11268" s="6" t="s">
        <v>25536</v>
      </c>
      <c r="D11268" s="6" t="str">
        <f t="shared" si="176"/>
        <v>m2</v>
      </c>
    </row>
    <row r="11269" spans="1:4" x14ac:dyDescent="0.2">
      <c r="A11269" s="6" t="s">
        <v>3300</v>
      </c>
      <c r="B11269" s="6" t="s">
        <v>30761</v>
      </c>
      <c r="C11269" s="6" t="s">
        <v>25536</v>
      </c>
      <c r="D11269" s="6" t="str">
        <f t="shared" si="176"/>
        <v>m2</v>
      </c>
    </row>
    <row r="11270" spans="1:4" x14ac:dyDescent="0.2">
      <c r="A11270" s="6" t="s">
        <v>17024</v>
      </c>
      <c r="B11270" s="6" t="s">
        <v>30761</v>
      </c>
      <c r="C11270" s="6" t="s">
        <v>25536</v>
      </c>
      <c r="D11270" s="6" t="str">
        <f t="shared" si="176"/>
        <v>m2</v>
      </c>
    </row>
    <row r="11271" spans="1:4" x14ac:dyDescent="0.2">
      <c r="A11271" s="6" t="s">
        <v>3301</v>
      </c>
      <c r="B11271" s="6" t="s">
        <v>30762</v>
      </c>
      <c r="C11271" s="6" t="s">
        <v>25536</v>
      </c>
      <c r="D11271" s="6" t="str">
        <f t="shared" si="176"/>
        <v>m2</v>
      </c>
    </row>
    <row r="11272" spans="1:4" x14ac:dyDescent="0.2">
      <c r="A11272" s="6" t="s">
        <v>17025</v>
      </c>
      <c r="B11272" s="6" t="s">
        <v>30762</v>
      </c>
      <c r="C11272" s="6" t="s">
        <v>25536</v>
      </c>
      <c r="D11272" s="6" t="str">
        <f t="shared" si="176"/>
        <v>m2</v>
      </c>
    </row>
    <row r="11273" spans="1:4" x14ac:dyDescent="0.2">
      <c r="A11273" s="6" t="s">
        <v>3302</v>
      </c>
      <c r="B11273" s="6" t="s">
        <v>30763</v>
      </c>
      <c r="C11273" s="6" t="s">
        <v>25536</v>
      </c>
      <c r="D11273" s="6" t="str">
        <f t="shared" si="176"/>
        <v>m2</v>
      </c>
    </row>
    <row r="11274" spans="1:4" x14ac:dyDescent="0.2">
      <c r="A11274" s="6" t="s">
        <v>17026</v>
      </c>
      <c r="B11274" s="6" t="s">
        <v>30763</v>
      </c>
      <c r="C11274" s="6" t="s">
        <v>25536</v>
      </c>
      <c r="D11274" s="6" t="str">
        <f t="shared" si="176"/>
        <v>m2</v>
      </c>
    </row>
    <row r="11275" spans="1:4" x14ac:dyDescent="0.2">
      <c r="A11275" s="6" t="s">
        <v>3303</v>
      </c>
      <c r="B11275" s="6" t="s">
        <v>30764</v>
      </c>
      <c r="C11275" s="6" t="s">
        <v>25536</v>
      </c>
      <c r="D11275" s="6" t="str">
        <f t="shared" si="176"/>
        <v>m2</v>
      </c>
    </row>
    <row r="11276" spans="1:4" x14ac:dyDescent="0.2">
      <c r="A11276" s="6" t="s">
        <v>17027</v>
      </c>
      <c r="B11276" s="6" t="s">
        <v>30764</v>
      </c>
      <c r="C11276" s="6" t="s">
        <v>25536</v>
      </c>
      <c r="D11276" s="6" t="str">
        <f t="shared" si="176"/>
        <v>m2</v>
      </c>
    </row>
    <row r="11277" spans="1:4" x14ac:dyDescent="0.2">
      <c r="A11277" s="6" t="s">
        <v>3304</v>
      </c>
      <c r="B11277" s="6" t="s">
        <v>30765</v>
      </c>
      <c r="C11277" s="6" t="s">
        <v>25536</v>
      </c>
      <c r="D11277" s="6" t="str">
        <f t="shared" si="176"/>
        <v>m2</v>
      </c>
    </row>
    <row r="11278" spans="1:4" x14ac:dyDescent="0.2">
      <c r="A11278" s="6" t="s">
        <v>17028</v>
      </c>
      <c r="B11278" s="6" t="s">
        <v>30765</v>
      </c>
      <c r="C11278" s="6" t="s">
        <v>25536</v>
      </c>
      <c r="D11278" s="6" t="str">
        <f t="shared" si="176"/>
        <v>m2</v>
      </c>
    </row>
    <row r="11279" spans="1:4" x14ac:dyDescent="0.2">
      <c r="A11279" s="6" t="s">
        <v>3305</v>
      </c>
      <c r="B11279" s="6" t="s">
        <v>30766</v>
      </c>
      <c r="C11279" s="6" t="s">
        <v>25536</v>
      </c>
      <c r="D11279" s="6" t="str">
        <f t="shared" si="176"/>
        <v>m2</v>
      </c>
    </row>
    <row r="11280" spans="1:4" x14ac:dyDescent="0.2">
      <c r="A11280" s="6" t="s">
        <v>17029</v>
      </c>
      <c r="B11280" s="6" t="s">
        <v>30766</v>
      </c>
      <c r="C11280" s="6" t="s">
        <v>25536</v>
      </c>
      <c r="D11280" s="6" t="str">
        <f t="shared" si="176"/>
        <v>m2</v>
      </c>
    </row>
    <row r="11281" spans="1:4" x14ac:dyDescent="0.2">
      <c r="A11281" s="6" t="s">
        <v>3306</v>
      </c>
      <c r="B11281" s="6" t="s">
        <v>30767</v>
      </c>
      <c r="C11281" s="6" t="s">
        <v>25536</v>
      </c>
      <c r="D11281" s="6" t="str">
        <f t="shared" si="176"/>
        <v>m2</v>
      </c>
    </row>
    <row r="11282" spans="1:4" x14ac:dyDescent="0.2">
      <c r="A11282" s="6" t="s">
        <v>17030</v>
      </c>
      <c r="B11282" s="6" t="s">
        <v>30767</v>
      </c>
      <c r="C11282" s="6" t="s">
        <v>25536</v>
      </c>
      <c r="D11282" s="6" t="str">
        <f t="shared" si="176"/>
        <v>m2</v>
      </c>
    </row>
    <row r="11283" spans="1:4" x14ac:dyDescent="0.2">
      <c r="A11283" s="6" t="s">
        <v>3307</v>
      </c>
      <c r="B11283" s="6" t="s">
        <v>30768</v>
      </c>
      <c r="C11283" s="6" t="s">
        <v>25536</v>
      </c>
      <c r="D11283" s="6" t="str">
        <f t="shared" si="176"/>
        <v>m2</v>
      </c>
    </row>
    <row r="11284" spans="1:4" x14ac:dyDescent="0.2">
      <c r="A11284" s="6" t="s">
        <v>17031</v>
      </c>
      <c r="B11284" s="6" t="s">
        <v>30768</v>
      </c>
      <c r="C11284" s="6" t="s">
        <v>25536</v>
      </c>
      <c r="D11284" s="6" t="str">
        <f t="shared" si="176"/>
        <v>m2</v>
      </c>
    </row>
    <row r="11285" spans="1:4" x14ac:dyDescent="0.2">
      <c r="A11285" s="6" t="s">
        <v>3308</v>
      </c>
      <c r="B11285" s="6" t="s">
        <v>30769</v>
      </c>
      <c r="C11285" s="6" t="s">
        <v>25536</v>
      </c>
      <c r="D11285" s="6" t="str">
        <f t="shared" si="176"/>
        <v>m2</v>
      </c>
    </row>
    <row r="11286" spans="1:4" x14ac:dyDescent="0.2">
      <c r="A11286" s="6" t="s">
        <v>17032</v>
      </c>
      <c r="B11286" s="6" t="s">
        <v>30769</v>
      </c>
      <c r="C11286" s="6" t="s">
        <v>25536</v>
      </c>
      <c r="D11286" s="6" t="str">
        <f t="shared" si="176"/>
        <v>m2</v>
      </c>
    </row>
    <row r="11287" spans="1:4" x14ac:dyDescent="0.2">
      <c r="A11287" s="6" t="s">
        <v>3309</v>
      </c>
      <c r="B11287" s="6" t="s">
        <v>30770</v>
      </c>
      <c r="C11287" s="6" t="s">
        <v>25536</v>
      </c>
      <c r="D11287" s="6" t="str">
        <f t="shared" si="176"/>
        <v>m2</v>
      </c>
    </row>
    <row r="11288" spans="1:4" x14ac:dyDescent="0.2">
      <c r="A11288" s="6" t="s">
        <v>17033</v>
      </c>
      <c r="B11288" s="6" t="s">
        <v>30770</v>
      </c>
      <c r="C11288" s="6" t="s">
        <v>25536</v>
      </c>
      <c r="D11288" s="6" t="str">
        <f t="shared" si="176"/>
        <v>m2</v>
      </c>
    </row>
    <row r="11289" spans="1:4" x14ac:dyDescent="0.2">
      <c r="A11289" s="6" t="s">
        <v>3310</v>
      </c>
      <c r="B11289" s="6" t="s">
        <v>30771</v>
      </c>
      <c r="C11289" s="6" t="s">
        <v>25536</v>
      </c>
      <c r="D11289" s="6" t="str">
        <f t="shared" si="176"/>
        <v>m2</v>
      </c>
    </row>
    <row r="11290" spans="1:4" x14ac:dyDescent="0.2">
      <c r="A11290" s="6" t="s">
        <v>17034</v>
      </c>
      <c r="B11290" s="6" t="s">
        <v>30771</v>
      </c>
      <c r="C11290" s="6" t="s">
        <v>25536</v>
      </c>
      <c r="D11290" s="6" t="str">
        <f t="shared" si="176"/>
        <v>m2</v>
      </c>
    </row>
    <row r="11291" spans="1:4" x14ac:dyDescent="0.2">
      <c r="A11291" s="6" t="s">
        <v>3311</v>
      </c>
      <c r="B11291" s="6" t="s">
        <v>30772</v>
      </c>
      <c r="C11291" s="6" t="s">
        <v>21</v>
      </c>
      <c r="D11291" s="6" t="str">
        <f t="shared" si="176"/>
        <v>m</v>
      </c>
    </row>
    <row r="11292" spans="1:4" x14ac:dyDescent="0.2">
      <c r="A11292" s="6" t="s">
        <v>17035</v>
      </c>
      <c r="B11292" s="6" t="s">
        <v>30772</v>
      </c>
      <c r="C11292" s="6" t="s">
        <v>21</v>
      </c>
      <c r="D11292" s="6" t="str">
        <f t="shared" si="176"/>
        <v>m</v>
      </c>
    </row>
    <row r="11293" spans="1:4" x14ac:dyDescent="0.2">
      <c r="A11293" s="6" t="s">
        <v>3312</v>
      </c>
      <c r="B11293" s="6" t="s">
        <v>30773</v>
      </c>
      <c r="C11293" s="6" t="s">
        <v>21</v>
      </c>
      <c r="D11293" s="6" t="str">
        <f t="shared" si="176"/>
        <v>m</v>
      </c>
    </row>
    <row r="11294" spans="1:4" x14ac:dyDescent="0.2">
      <c r="A11294" s="6" t="s">
        <v>17036</v>
      </c>
      <c r="B11294" s="6" t="s">
        <v>30773</v>
      </c>
      <c r="C11294" s="6" t="s">
        <v>21</v>
      </c>
      <c r="D11294" s="6" t="str">
        <f t="shared" si="176"/>
        <v>m</v>
      </c>
    </row>
    <row r="11295" spans="1:4" x14ac:dyDescent="0.2">
      <c r="A11295" s="6" t="s">
        <v>8684</v>
      </c>
      <c r="B11295" s="6" t="s">
        <v>30774</v>
      </c>
      <c r="C11295" s="6" t="s">
        <v>25323</v>
      </c>
      <c r="D11295" s="6" t="str">
        <f t="shared" si="176"/>
        <v>m3</v>
      </c>
    </row>
    <row r="11296" spans="1:4" x14ac:dyDescent="0.2">
      <c r="A11296" s="6" t="s">
        <v>17037</v>
      </c>
      <c r="B11296" s="6" t="s">
        <v>30774</v>
      </c>
      <c r="C11296" s="6" t="s">
        <v>25323</v>
      </c>
      <c r="D11296" s="6" t="str">
        <f t="shared" si="176"/>
        <v>m3</v>
      </c>
    </row>
    <row r="11297" spans="1:4" x14ac:dyDescent="0.2">
      <c r="A11297" s="6" t="s">
        <v>3313</v>
      </c>
      <c r="B11297" s="6" t="s">
        <v>30775</v>
      </c>
      <c r="C11297" s="6" t="s">
        <v>25536</v>
      </c>
      <c r="D11297" s="6" t="str">
        <f t="shared" si="176"/>
        <v>m2</v>
      </c>
    </row>
    <row r="11298" spans="1:4" x14ac:dyDescent="0.2">
      <c r="A11298" s="6" t="s">
        <v>17038</v>
      </c>
      <c r="B11298" s="6" t="s">
        <v>30775</v>
      </c>
      <c r="C11298" s="6" t="s">
        <v>25536</v>
      </c>
      <c r="D11298" s="6" t="str">
        <f t="shared" si="176"/>
        <v>m2</v>
      </c>
    </row>
    <row r="11299" spans="1:4" x14ac:dyDescent="0.2">
      <c r="A11299" s="6" t="s">
        <v>3314</v>
      </c>
      <c r="B11299" s="6" t="s">
        <v>30776</v>
      </c>
      <c r="C11299" s="6" t="s">
        <v>25536</v>
      </c>
      <c r="D11299" s="6" t="str">
        <f t="shared" si="176"/>
        <v>m2</v>
      </c>
    </row>
    <row r="11300" spans="1:4" x14ac:dyDescent="0.2">
      <c r="A11300" s="6" t="s">
        <v>17039</v>
      </c>
      <c r="B11300" s="6" t="s">
        <v>30776</v>
      </c>
      <c r="C11300" s="6" t="s">
        <v>25536</v>
      </c>
      <c r="D11300" s="6" t="str">
        <f t="shared" si="176"/>
        <v>m2</v>
      </c>
    </row>
    <row r="11301" spans="1:4" x14ac:dyDescent="0.2">
      <c r="A11301" s="6" t="s">
        <v>3315</v>
      </c>
      <c r="B11301" s="6" t="s">
        <v>30777</v>
      </c>
      <c r="C11301" s="6" t="s">
        <v>25536</v>
      </c>
      <c r="D11301" s="6" t="str">
        <f t="shared" si="176"/>
        <v>m2</v>
      </c>
    </row>
    <row r="11302" spans="1:4" x14ac:dyDescent="0.2">
      <c r="A11302" s="6" t="s">
        <v>17040</v>
      </c>
      <c r="B11302" s="6" t="s">
        <v>30777</v>
      </c>
      <c r="C11302" s="6" t="s">
        <v>25536</v>
      </c>
      <c r="D11302" s="6" t="str">
        <f t="shared" si="176"/>
        <v>m2</v>
      </c>
    </row>
    <row r="11303" spans="1:4" x14ac:dyDescent="0.2">
      <c r="A11303" s="6" t="s">
        <v>3316</v>
      </c>
      <c r="B11303" s="6" t="s">
        <v>30778</v>
      </c>
      <c r="C11303" s="6" t="s">
        <v>25536</v>
      </c>
      <c r="D11303" s="6" t="str">
        <f t="shared" si="176"/>
        <v>m2</v>
      </c>
    </row>
    <row r="11304" spans="1:4" x14ac:dyDescent="0.2">
      <c r="A11304" s="6" t="s">
        <v>17041</v>
      </c>
      <c r="B11304" s="6" t="s">
        <v>30778</v>
      </c>
      <c r="C11304" s="6" t="s">
        <v>25536</v>
      </c>
      <c r="D11304" s="6" t="str">
        <f t="shared" si="176"/>
        <v>m2</v>
      </c>
    </row>
    <row r="11305" spans="1:4" x14ac:dyDescent="0.2">
      <c r="A11305" s="6" t="s">
        <v>3317</v>
      </c>
      <c r="B11305" s="6" t="s">
        <v>30779</v>
      </c>
      <c r="C11305" s="6" t="s">
        <v>25536</v>
      </c>
      <c r="D11305" s="6" t="str">
        <f t="shared" si="176"/>
        <v>m2</v>
      </c>
    </row>
    <row r="11306" spans="1:4" x14ac:dyDescent="0.2">
      <c r="A11306" s="6" t="s">
        <v>17042</v>
      </c>
      <c r="B11306" s="6" t="s">
        <v>30779</v>
      </c>
      <c r="C11306" s="6" t="s">
        <v>25536</v>
      </c>
      <c r="D11306" s="6" t="str">
        <f t="shared" si="176"/>
        <v>m2</v>
      </c>
    </row>
    <row r="11307" spans="1:4" x14ac:dyDescent="0.2">
      <c r="A11307" s="6" t="s">
        <v>3318</v>
      </c>
      <c r="B11307" s="6" t="s">
        <v>30780</v>
      </c>
      <c r="C11307" s="6" t="s">
        <v>25536</v>
      </c>
      <c r="D11307" s="6" t="str">
        <f t="shared" si="176"/>
        <v>m2</v>
      </c>
    </row>
    <row r="11308" spans="1:4" x14ac:dyDescent="0.2">
      <c r="A11308" s="6" t="s">
        <v>17043</v>
      </c>
      <c r="B11308" s="6" t="s">
        <v>30780</v>
      </c>
      <c r="C11308" s="6" t="s">
        <v>25536</v>
      </c>
      <c r="D11308" s="6" t="str">
        <f t="shared" si="176"/>
        <v>m2</v>
      </c>
    </row>
    <row r="11309" spans="1:4" x14ac:dyDescent="0.2">
      <c r="A11309" s="6" t="s">
        <v>3319</v>
      </c>
      <c r="B11309" s="6" t="s">
        <v>30781</v>
      </c>
      <c r="C11309" s="6" t="s">
        <v>25536</v>
      </c>
      <c r="D11309" s="6" t="str">
        <f t="shared" si="176"/>
        <v>m2</v>
      </c>
    </row>
    <row r="11310" spans="1:4" x14ac:dyDescent="0.2">
      <c r="A11310" s="6" t="s">
        <v>17044</v>
      </c>
      <c r="B11310" s="6" t="s">
        <v>30781</v>
      </c>
      <c r="C11310" s="6" t="s">
        <v>25536</v>
      </c>
      <c r="D11310" s="6" t="str">
        <f t="shared" si="176"/>
        <v>m2</v>
      </c>
    </row>
    <row r="11311" spans="1:4" x14ac:dyDescent="0.2">
      <c r="A11311" s="6" t="s">
        <v>3320</v>
      </c>
      <c r="B11311" s="6" t="s">
        <v>30782</v>
      </c>
      <c r="C11311" s="6" t="s">
        <v>25536</v>
      </c>
      <c r="D11311" s="6" t="str">
        <f t="shared" si="176"/>
        <v>m2</v>
      </c>
    </row>
    <row r="11312" spans="1:4" x14ac:dyDescent="0.2">
      <c r="A11312" s="6" t="s">
        <v>17045</v>
      </c>
      <c r="B11312" s="6" t="s">
        <v>30782</v>
      </c>
      <c r="C11312" s="6" t="s">
        <v>25536</v>
      </c>
      <c r="D11312" s="6" t="str">
        <f t="shared" si="176"/>
        <v>m2</v>
      </c>
    </row>
    <row r="11313" spans="1:4" x14ac:dyDescent="0.2">
      <c r="A11313" s="6" t="s">
        <v>3321</v>
      </c>
      <c r="B11313" s="6" t="s">
        <v>30783</v>
      </c>
      <c r="C11313" s="6" t="s">
        <v>25536</v>
      </c>
      <c r="D11313" s="6" t="str">
        <f t="shared" si="176"/>
        <v>m2</v>
      </c>
    </row>
    <row r="11314" spans="1:4" x14ac:dyDescent="0.2">
      <c r="A11314" s="6" t="s">
        <v>17046</v>
      </c>
      <c r="B11314" s="6" t="s">
        <v>30783</v>
      </c>
      <c r="C11314" s="6" t="s">
        <v>25536</v>
      </c>
      <c r="D11314" s="6" t="str">
        <f t="shared" si="176"/>
        <v>m2</v>
      </c>
    </row>
    <row r="11315" spans="1:4" x14ac:dyDescent="0.2">
      <c r="A11315" s="6" t="s">
        <v>3322</v>
      </c>
      <c r="B11315" s="6" t="s">
        <v>30784</v>
      </c>
      <c r="C11315" s="6" t="s">
        <v>25536</v>
      </c>
      <c r="D11315" s="6" t="str">
        <f t="shared" si="176"/>
        <v>m2</v>
      </c>
    </row>
    <row r="11316" spans="1:4" x14ac:dyDescent="0.2">
      <c r="A11316" s="6" t="s">
        <v>17047</v>
      </c>
      <c r="B11316" s="6" t="s">
        <v>30784</v>
      </c>
      <c r="C11316" s="6" t="s">
        <v>25536</v>
      </c>
      <c r="D11316" s="6" t="str">
        <f t="shared" si="176"/>
        <v>m2</v>
      </c>
    </row>
    <row r="11317" spans="1:4" x14ac:dyDescent="0.2">
      <c r="A11317" s="6" t="s">
        <v>3323</v>
      </c>
      <c r="B11317" s="6" t="s">
        <v>30785</v>
      </c>
      <c r="C11317" s="6" t="s">
        <v>25536</v>
      </c>
      <c r="D11317" s="6" t="str">
        <f t="shared" si="176"/>
        <v>m2</v>
      </c>
    </row>
    <row r="11318" spans="1:4" x14ac:dyDescent="0.2">
      <c r="A11318" s="6" t="s">
        <v>17048</v>
      </c>
      <c r="B11318" s="6" t="s">
        <v>30785</v>
      </c>
      <c r="C11318" s="6" t="s">
        <v>25536</v>
      </c>
      <c r="D11318" s="6" t="str">
        <f t="shared" si="176"/>
        <v>m2</v>
      </c>
    </row>
    <row r="11319" spans="1:4" x14ac:dyDescent="0.2">
      <c r="A11319" s="6" t="s">
        <v>3324</v>
      </c>
      <c r="B11319" s="6" t="s">
        <v>30786</v>
      </c>
      <c r="C11319" s="6" t="s">
        <v>25536</v>
      </c>
      <c r="D11319" s="6" t="str">
        <f t="shared" si="176"/>
        <v>m2</v>
      </c>
    </row>
    <row r="11320" spans="1:4" x14ac:dyDescent="0.2">
      <c r="A11320" s="6" t="s">
        <v>17049</v>
      </c>
      <c r="B11320" s="6" t="s">
        <v>30786</v>
      </c>
      <c r="C11320" s="6" t="s">
        <v>25536</v>
      </c>
      <c r="D11320" s="6" t="str">
        <f t="shared" si="176"/>
        <v>m2</v>
      </c>
    </row>
    <row r="11321" spans="1:4" x14ac:dyDescent="0.2">
      <c r="A11321" s="6" t="s">
        <v>3325</v>
      </c>
      <c r="B11321" s="6" t="s">
        <v>30787</v>
      </c>
      <c r="C11321" s="6" t="s">
        <v>25536</v>
      </c>
      <c r="D11321" s="6" t="str">
        <f t="shared" si="176"/>
        <v>m2</v>
      </c>
    </row>
    <row r="11322" spans="1:4" x14ac:dyDescent="0.2">
      <c r="A11322" s="6" t="s">
        <v>17050</v>
      </c>
      <c r="B11322" s="6" t="s">
        <v>30787</v>
      </c>
      <c r="C11322" s="6" t="s">
        <v>25536</v>
      </c>
      <c r="D11322" s="6" t="str">
        <f t="shared" si="176"/>
        <v>m2</v>
      </c>
    </row>
    <row r="11323" spans="1:4" x14ac:dyDescent="0.2">
      <c r="A11323" s="6" t="s">
        <v>3326</v>
      </c>
      <c r="B11323" s="6" t="s">
        <v>30788</v>
      </c>
      <c r="C11323" s="6" t="s">
        <v>25536</v>
      </c>
      <c r="D11323" s="6" t="str">
        <f t="shared" si="176"/>
        <v>m2</v>
      </c>
    </row>
    <row r="11324" spans="1:4" x14ac:dyDescent="0.2">
      <c r="A11324" s="6" t="s">
        <v>17051</v>
      </c>
      <c r="B11324" s="6" t="s">
        <v>30788</v>
      </c>
      <c r="C11324" s="6" t="s">
        <v>25536</v>
      </c>
      <c r="D11324" s="6" t="str">
        <f t="shared" si="176"/>
        <v>m2</v>
      </c>
    </row>
    <row r="11325" spans="1:4" x14ac:dyDescent="0.2">
      <c r="A11325" s="6" t="s">
        <v>3327</v>
      </c>
      <c r="B11325" s="6" t="s">
        <v>30789</v>
      </c>
      <c r="C11325" s="6" t="s">
        <v>25536</v>
      </c>
      <c r="D11325" s="6" t="str">
        <f t="shared" si="176"/>
        <v>m2</v>
      </c>
    </row>
    <row r="11326" spans="1:4" x14ac:dyDescent="0.2">
      <c r="A11326" s="6" t="s">
        <v>17052</v>
      </c>
      <c r="B11326" s="6" t="s">
        <v>30789</v>
      </c>
      <c r="C11326" s="6" t="s">
        <v>25536</v>
      </c>
      <c r="D11326" s="6" t="str">
        <f t="shared" si="176"/>
        <v>m2</v>
      </c>
    </row>
    <row r="11327" spans="1:4" x14ac:dyDescent="0.2">
      <c r="A11327" s="6" t="s">
        <v>3328</v>
      </c>
      <c r="B11327" s="6" t="s">
        <v>30790</v>
      </c>
      <c r="C11327" s="6" t="s">
        <v>25536</v>
      </c>
      <c r="D11327" s="6" t="str">
        <f t="shared" si="176"/>
        <v>m2</v>
      </c>
    </row>
    <row r="11328" spans="1:4" x14ac:dyDescent="0.2">
      <c r="A11328" s="6" t="s">
        <v>17053</v>
      </c>
      <c r="B11328" s="6" t="s">
        <v>30790</v>
      </c>
      <c r="C11328" s="6" t="s">
        <v>25536</v>
      </c>
      <c r="D11328" s="6" t="str">
        <f t="shared" si="176"/>
        <v>m2</v>
      </c>
    </row>
    <row r="11329" spans="1:4" x14ac:dyDescent="0.2">
      <c r="A11329" s="6" t="s">
        <v>3329</v>
      </c>
      <c r="B11329" s="6" t="s">
        <v>30791</v>
      </c>
      <c r="C11329" s="6" t="s">
        <v>25536</v>
      </c>
      <c r="D11329" s="6" t="str">
        <f t="shared" si="176"/>
        <v>m2</v>
      </c>
    </row>
    <row r="11330" spans="1:4" x14ac:dyDescent="0.2">
      <c r="A11330" s="6" t="s">
        <v>17054</v>
      </c>
      <c r="B11330" s="6" t="s">
        <v>30791</v>
      </c>
      <c r="C11330" s="6" t="s">
        <v>25536</v>
      </c>
      <c r="D11330" s="6" t="str">
        <f t="shared" ref="D11330:D11393" si="177">LOWER(C11330)</f>
        <v>m2</v>
      </c>
    </row>
    <row r="11331" spans="1:4" x14ac:dyDescent="0.2">
      <c r="A11331" s="6" t="s">
        <v>3330</v>
      </c>
      <c r="B11331" s="6" t="s">
        <v>30792</v>
      </c>
      <c r="C11331" s="6" t="s">
        <v>25536</v>
      </c>
      <c r="D11331" s="6" t="str">
        <f t="shared" si="177"/>
        <v>m2</v>
      </c>
    </row>
    <row r="11332" spans="1:4" x14ac:dyDescent="0.2">
      <c r="A11332" s="6" t="s">
        <v>17055</v>
      </c>
      <c r="B11332" s="6" t="s">
        <v>30792</v>
      </c>
      <c r="C11332" s="6" t="s">
        <v>25536</v>
      </c>
      <c r="D11332" s="6" t="str">
        <f t="shared" si="177"/>
        <v>m2</v>
      </c>
    </row>
    <row r="11333" spans="1:4" x14ac:dyDescent="0.2">
      <c r="A11333" s="6" t="s">
        <v>3331</v>
      </c>
      <c r="B11333" s="6" t="s">
        <v>30793</v>
      </c>
      <c r="C11333" s="6" t="s">
        <v>25536</v>
      </c>
      <c r="D11333" s="6" t="str">
        <f t="shared" si="177"/>
        <v>m2</v>
      </c>
    </row>
    <row r="11334" spans="1:4" x14ac:dyDescent="0.2">
      <c r="A11334" s="6" t="s">
        <v>17056</v>
      </c>
      <c r="B11334" s="6" t="s">
        <v>30793</v>
      </c>
      <c r="C11334" s="6" t="s">
        <v>25536</v>
      </c>
      <c r="D11334" s="6" t="str">
        <f t="shared" si="177"/>
        <v>m2</v>
      </c>
    </row>
    <row r="11335" spans="1:4" x14ac:dyDescent="0.2">
      <c r="A11335" s="6" t="s">
        <v>3332</v>
      </c>
      <c r="B11335" s="6" t="s">
        <v>30794</v>
      </c>
      <c r="C11335" s="6" t="s">
        <v>25536</v>
      </c>
      <c r="D11335" s="6" t="str">
        <f t="shared" si="177"/>
        <v>m2</v>
      </c>
    </row>
    <row r="11336" spans="1:4" x14ac:dyDescent="0.2">
      <c r="A11336" s="6" t="s">
        <v>17057</v>
      </c>
      <c r="B11336" s="6" t="s">
        <v>30794</v>
      </c>
      <c r="C11336" s="6" t="s">
        <v>25536</v>
      </c>
      <c r="D11336" s="6" t="str">
        <f t="shared" si="177"/>
        <v>m2</v>
      </c>
    </row>
    <row r="11337" spans="1:4" x14ac:dyDescent="0.2">
      <c r="A11337" s="6" t="s">
        <v>8685</v>
      </c>
      <c r="B11337" s="6" t="s">
        <v>30795</v>
      </c>
      <c r="C11337" s="6" t="s">
        <v>25536</v>
      </c>
      <c r="D11337" s="6" t="str">
        <f t="shared" si="177"/>
        <v>m2</v>
      </c>
    </row>
    <row r="11338" spans="1:4" x14ac:dyDescent="0.2">
      <c r="A11338" s="6" t="s">
        <v>17058</v>
      </c>
      <c r="B11338" s="6" t="s">
        <v>30795</v>
      </c>
      <c r="C11338" s="6" t="s">
        <v>25536</v>
      </c>
      <c r="D11338" s="6" t="str">
        <f t="shared" si="177"/>
        <v>m2</v>
      </c>
    </row>
    <row r="11339" spans="1:4" x14ac:dyDescent="0.2">
      <c r="A11339" s="6" t="s">
        <v>8686</v>
      </c>
      <c r="B11339" s="6" t="s">
        <v>30796</v>
      </c>
      <c r="C11339" s="6" t="s">
        <v>25536</v>
      </c>
      <c r="D11339" s="6" t="str">
        <f t="shared" si="177"/>
        <v>m2</v>
      </c>
    </row>
    <row r="11340" spans="1:4" x14ac:dyDescent="0.2">
      <c r="A11340" s="6" t="s">
        <v>17059</v>
      </c>
      <c r="B11340" s="6" t="s">
        <v>30796</v>
      </c>
      <c r="C11340" s="6" t="s">
        <v>25536</v>
      </c>
      <c r="D11340" s="6" t="str">
        <f t="shared" si="177"/>
        <v>m2</v>
      </c>
    </row>
    <row r="11341" spans="1:4" x14ac:dyDescent="0.2">
      <c r="A11341" s="6" t="s">
        <v>8687</v>
      </c>
      <c r="B11341" s="6" t="s">
        <v>30797</v>
      </c>
      <c r="C11341" s="6" t="s">
        <v>25536</v>
      </c>
      <c r="D11341" s="6" t="str">
        <f t="shared" si="177"/>
        <v>m2</v>
      </c>
    </row>
    <row r="11342" spans="1:4" x14ac:dyDescent="0.2">
      <c r="A11342" s="6" t="s">
        <v>17060</v>
      </c>
      <c r="B11342" s="6" t="s">
        <v>30797</v>
      </c>
      <c r="C11342" s="6" t="s">
        <v>25536</v>
      </c>
      <c r="D11342" s="6" t="str">
        <f t="shared" si="177"/>
        <v>m2</v>
      </c>
    </row>
    <row r="11343" spans="1:4" x14ac:dyDescent="0.2">
      <c r="A11343" s="6" t="s">
        <v>8688</v>
      </c>
      <c r="B11343" s="6" t="s">
        <v>30798</v>
      </c>
      <c r="C11343" s="6" t="s">
        <v>25536</v>
      </c>
      <c r="D11343" s="6" t="str">
        <f t="shared" si="177"/>
        <v>m2</v>
      </c>
    </row>
    <row r="11344" spans="1:4" x14ac:dyDescent="0.2">
      <c r="A11344" s="6" t="s">
        <v>17061</v>
      </c>
      <c r="B11344" s="6" t="s">
        <v>30798</v>
      </c>
      <c r="C11344" s="6" t="s">
        <v>25536</v>
      </c>
      <c r="D11344" s="6" t="str">
        <f t="shared" si="177"/>
        <v>m2</v>
      </c>
    </row>
    <row r="11345" spans="1:4" x14ac:dyDescent="0.2">
      <c r="A11345" s="6" t="s">
        <v>8689</v>
      </c>
      <c r="B11345" s="6" t="s">
        <v>30799</v>
      </c>
      <c r="C11345" s="6" t="s">
        <v>25536</v>
      </c>
      <c r="D11345" s="6" t="str">
        <f t="shared" si="177"/>
        <v>m2</v>
      </c>
    </row>
    <row r="11346" spans="1:4" x14ac:dyDescent="0.2">
      <c r="A11346" s="6" t="s">
        <v>17062</v>
      </c>
      <c r="B11346" s="6" t="s">
        <v>30799</v>
      </c>
      <c r="C11346" s="6" t="s">
        <v>25536</v>
      </c>
      <c r="D11346" s="6" t="str">
        <f t="shared" si="177"/>
        <v>m2</v>
      </c>
    </row>
    <row r="11347" spans="1:4" x14ac:dyDescent="0.2">
      <c r="A11347" s="6" t="s">
        <v>8690</v>
      </c>
      <c r="B11347" s="6" t="s">
        <v>30800</v>
      </c>
      <c r="C11347" s="6" t="s">
        <v>25536</v>
      </c>
      <c r="D11347" s="6" t="str">
        <f t="shared" si="177"/>
        <v>m2</v>
      </c>
    </row>
    <row r="11348" spans="1:4" x14ac:dyDescent="0.2">
      <c r="A11348" s="6" t="s">
        <v>17063</v>
      </c>
      <c r="B11348" s="6" t="s">
        <v>30800</v>
      </c>
      <c r="C11348" s="6" t="s">
        <v>25536</v>
      </c>
      <c r="D11348" s="6" t="str">
        <f t="shared" si="177"/>
        <v>m2</v>
      </c>
    </row>
    <row r="11349" spans="1:4" x14ac:dyDescent="0.2">
      <c r="A11349" s="6" t="s">
        <v>8691</v>
      </c>
      <c r="B11349" s="6" t="s">
        <v>30801</v>
      </c>
      <c r="C11349" s="6" t="s">
        <v>25536</v>
      </c>
      <c r="D11349" s="6" t="str">
        <f t="shared" si="177"/>
        <v>m2</v>
      </c>
    </row>
    <row r="11350" spans="1:4" x14ac:dyDescent="0.2">
      <c r="A11350" s="6" t="s">
        <v>17064</v>
      </c>
      <c r="B11350" s="6" t="s">
        <v>30801</v>
      </c>
      <c r="C11350" s="6" t="s">
        <v>25536</v>
      </c>
      <c r="D11350" s="6" t="str">
        <f t="shared" si="177"/>
        <v>m2</v>
      </c>
    </row>
    <row r="11351" spans="1:4" x14ac:dyDescent="0.2">
      <c r="A11351" s="6" t="s">
        <v>8692</v>
      </c>
      <c r="B11351" s="6" t="s">
        <v>30802</v>
      </c>
      <c r="C11351" s="6" t="s">
        <v>25536</v>
      </c>
      <c r="D11351" s="6" t="str">
        <f t="shared" si="177"/>
        <v>m2</v>
      </c>
    </row>
    <row r="11352" spans="1:4" x14ac:dyDescent="0.2">
      <c r="A11352" s="6" t="s">
        <v>17065</v>
      </c>
      <c r="B11352" s="6" t="s">
        <v>30802</v>
      </c>
      <c r="C11352" s="6" t="s">
        <v>25536</v>
      </c>
      <c r="D11352" s="6" t="str">
        <f t="shared" si="177"/>
        <v>m2</v>
      </c>
    </row>
    <row r="11353" spans="1:4" x14ac:dyDescent="0.2">
      <c r="A11353" s="6" t="s">
        <v>8693</v>
      </c>
      <c r="B11353" s="6" t="s">
        <v>30803</v>
      </c>
      <c r="C11353" s="6" t="s">
        <v>25536</v>
      </c>
      <c r="D11353" s="6" t="str">
        <f t="shared" si="177"/>
        <v>m2</v>
      </c>
    </row>
    <row r="11354" spans="1:4" x14ac:dyDescent="0.2">
      <c r="A11354" s="6" t="s">
        <v>17066</v>
      </c>
      <c r="B11354" s="6" t="s">
        <v>30803</v>
      </c>
      <c r="C11354" s="6" t="s">
        <v>25536</v>
      </c>
      <c r="D11354" s="6" t="str">
        <f t="shared" si="177"/>
        <v>m2</v>
      </c>
    </row>
    <row r="11355" spans="1:4" x14ac:dyDescent="0.2">
      <c r="A11355" s="6" t="s">
        <v>8694</v>
      </c>
      <c r="B11355" s="6" t="s">
        <v>30804</v>
      </c>
      <c r="C11355" s="6" t="s">
        <v>25536</v>
      </c>
      <c r="D11355" s="6" t="str">
        <f t="shared" si="177"/>
        <v>m2</v>
      </c>
    </row>
    <row r="11356" spans="1:4" x14ac:dyDescent="0.2">
      <c r="A11356" s="6" t="s">
        <v>17067</v>
      </c>
      <c r="B11356" s="6" t="s">
        <v>30804</v>
      </c>
      <c r="C11356" s="6" t="s">
        <v>25536</v>
      </c>
      <c r="D11356" s="6" t="str">
        <f t="shared" si="177"/>
        <v>m2</v>
      </c>
    </row>
    <row r="11357" spans="1:4" x14ac:dyDescent="0.2">
      <c r="A11357" s="6" t="s">
        <v>8695</v>
      </c>
      <c r="B11357" s="6" t="s">
        <v>30805</v>
      </c>
      <c r="C11357" s="6" t="s">
        <v>25536</v>
      </c>
      <c r="D11357" s="6" t="str">
        <f t="shared" si="177"/>
        <v>m2</v>
      </c>
    </row>
    <row r="11358" spans="1:4" x14ac:dyDescent="0.2">
      <c r="A11358" s="6" t="s">
        <v>17068</v>
      </c>
      <c r="B11358" s="6" t="s">
        <v>30805</v>
      </c>
      <c r="C11358" s="6" t="s">
        <v>25536</v>
      </c>
      <c r="D11358" s="6" t="str">
        <f t="shared" si="177"/>
        <v>m2</v>
      </c>
    </row>
    <row r="11359" spans="1:4" x14ac:dyDescent="0.2">
      <c r="A11359" s="6" t="s">
        <v>8696</v>
      </c>
      <c r="B11359" s="6" t="s">
        <v>30806</v>
      </c>
      <c r="C11359" s="6" t="s">
        <v>25536</v>
      </c>
      <c r="D11359" s="6" t="str">
        <f t="shared" si="177"/>
        <v>m2</v>
      </c>
    </row>
    <row r="11360" spans="1:4" x14ac:dyDescent="0.2">
      <c r="A11360" s="6" t="s">
        <v>17069</v>
      </c>
      <c r="B11360" s="6" t="s">
        <v>30806</v>
      </c>
      <c r="C11360" s="6" t="s">
        <v>25536</v>
      </c>
      <c r="D11360" s="6" t="str">
        <f t="shared" si="177"/>
        <v>m2</v>
      </c>
    </row>
    <row r="11361" spans="1:4" x14ac:dyDescent="0.2">
      <c r="A11361" s="6" t="s">
        <v>8697</v>
      </c>
      <c r="B11361" s="6" t="s">
        <v>30807</v>
      </c>
      <c r="C11361" s="6" t="s">
        <v>25536</v>
      </c>
      <c r="D11361" s="6" t="str">
        <f t="shared" si="177"/>
        <v>m2</v>
      </c>
    </row>
    <row r="11362" spans="1:4" x14ac:dyDescent="0.2">
      <c r="A11362" s="6" t="s">
        <v>17070</v>
      </c>
      <c r="B11362" s="6" t="s">
        <v>30807</v>
      </c>
      <c r="C11362" s="6" t="s">
        <v>25536</v>
      </c>
      <c r="D11362" s="6" t="str">
        <f t="shared" si="177"/>
        <v>m2</v>
      </c>
    </row>
    <row r="11363" spans="1:4" x14ac:dyDescent="0.2">
      <c r="A11363" s="6" t="s">
        <v>8698</v>
      </c>
      <c r="B11363" s="6" t="s">
        <v>30808</v>
      </c>
      <c r="C11363" s="6" t="s">
        <v>25536</v>
      </c>
      <c r="D11363" s="6" t="str">
        <f t="shared" si="177"/>
        <v>m2</v>
      </c>
    </row>
    <row r="11364" spans="1:4" x14ac:dyDescent="0.2">
      <c r="A11364" s="6" t="s">
        <v>17071</v>
      </c>
      <c r="B11364" s="6" t="s">
        <v>30808</v>
      </c>
      <c r="C11364" s="6" t="s">
        <v>25536</v>
      </c>
      <c r="D11364" s="6" t="str">
        <f t="shared" si="177"/>
        <v>m2</v>
      </c>
    </row>
    <row r="11365" spans="1:4" x14ac:dyDescent="0.2">
      <c r="A11365" s="6" t="s">
        <v>8699</v>
      </c>
      <c r="B11365" s="6" t="s">
        <v>30809</v>
      </c>
      <c r="C11365" s="6" t="s">
        <v>25536</v>
      </c>
      <c r="D11365" s="6" t="str">
        <f t="shared" si="177"/>
        <v>m2</v>
      </c>
    </row>
    <row r="11366" spans="1:4" x14ac:dyDescent="0.2">
      <c r="A11366" s="6" t="s">
        <v>17072</v>
      </c>
      <c r="B11366" s="6" t="s">
        <v>30809</v>
      </c>
      <c r="C11366" s="6" t="s">
        <v>25536</v>
      </c>
      <c r="D11366" s="6" t="str">
        <f t="shared" si="177"/>
        <v>m2</v>
      </c>
    </row>
    <row r="11367" spans="1:4" x14ac:dyDescent="0.2">
      <c r="A11367" s="6" t="s">
        <v>8700</v>
      </c>
      <c r="B11367" s="6" t="s">
        <v>30810</v>
      </c>
      <c r="C11367" s="6" t="s">
        <v>25536</v>
      </c>
      <c r="D11367" s="6" t="str">
        <f t="shared" si="177"/>
        <v>m2</v>
      </c>
    </row>
    <row r="11368" spans="1:4" x14ac:dyDescent="0.2">
      <c r="A11368" s="6" t="s">
        <v>17073</v>
      </c>
      <c r="B11368" s="6" t="s">
        <v>30810</v>
      </c>
      <c r="C11368" s="6" t="s">
        <v>25536</v>
      </c>
      <c r="D11368" s="6" t="str">
        <f t="shared" si="177"/>
        <v>m2</v>
      </c>
    </row>
    <row r="11369" spans="1:4" x14ac:dyDescent="0.2">
      <c r="A11369" s="6" t="s">
        <v>8701</v>
      </c>
      <c r="B11369" s="6" t="s">
        <v>30811</v>
      </c>
      <c r="C11369" s="6" t="s">
        <v>25536</v>
      </c>
      <c r="D11369" s="6" t="str">
        <f t="shared" si="177"/>
        <v>m2</v>
      </c>
    </row>
    <row r="11370" spans="1:4" x14ac:dyDescent="0.2">
      <c r="A11370" s="6" t="s">
        <v>17074</v>
      </c>
      <c r="B11370" s="6" t="s">
        <v>30811</v>
      </c>
      <c r="C11370" s="6" t="s">
        <v>25536</v>
      </c>
      <c r="D11370" s="6" t="str">
        <f t="shared" si="177"/>
        <v>m2</v>
      </c>
    </row>
    <row r="11371" spans="1:4" x14ac:dyDescent="0.2">
      <c r="A11371" s="6" t="s">
        <v>8702</v>
      </c>
      <c r="B11371" s="6" t="s">
        <v>30812</v>
      </c>
      <c r="C11371" s="6" t="s">
        <v>25536</v>
      </c>
      <c r="D11371" s="6" t="str">
        <f t="shared" si="177"/>
        <v>m2</v>
      </c>
    </row>
    <row r="11372" spans="1:4" x14ac:dyDescent="0.2">
      <c r="A11372" s="6" t="s">
        <v>17075</v>
      </c>
      <c r="B11372" s="6" t="s">
        <v>30812</v>
      </c>
      <c r="C11372" s="6" t="s">
        <v>25536</v>
      </c>
      <c r="D11372" s="6" t="str">
        <f t="shared" si="177"/>
        <v>m2</v>
      </c>
    </row>
    <row r="11373" spans="1:4" x14ac:dyDescent="0.2">
      <c r="A11373" s="6" t="s">
        <v>8703</v>
      </c>
      <c r="B11373" s="6" t="s">
        <v>30813</v>
      </c>
      <c r="C11373" s="6" t="s">
        <v>25536</v>
      </c>
      <c r="D11373" s="6" t="str">
        <f t="shared" si="177"/>
        <v>m2</v>
      </c>
    </row>
    <row r="11374" spans="1:4" x14ac:dyDescent="0.2">
      <c r="A11374" s="6" t="s">
        <v>17076</v>
      </c>
      <c r="B11374" s="6" t="s">
        <v>30813</v>
      </c>
      <c r="C11374" s="6" t="s">
        <v>25536</v>
      </c>
      <c r="D11374" s="6" t="str">
        <f t="shared" si="177"/>
        <v>m2</v>
      </c>
    </row>
    <row r="11375" spans="1:4" x14ac:dyDescent="0.2">
      <c r="A11375" s="6" t="s">
        <v>8704</v>
      </c>
      <c r="B11375" s="6" t="s">
        <v>30814</v>
      </c>
      <c r="C11375" s="6" t="s">
        <v>25536</v>
      </c>
      <c r="D11375" s="6" t="str">
        <f t="shared" si="177"/>
        <v>m2</v>
      </c>
    </row>
    <row r="11376" spans="1:4" x14ac:dyDescent="0.2">
      <c r="A11376" s="6" t="s">
        <v>17077</v>
      </c>
      <c r="B11376" s="6" t="s">
        <v>30814</v>
      </c>
      <c r="C11376" s="6" t="s">
        <v>25536</v>
      </c>
      <c r="D11376" s="6" t="str">
        <f t="shared" si="177"/>
        <v>m2</v>
      </c>
    </row>
    <row r="11377" spans="1:4" x14ac:dyDescent="0.2">
      <c r="A11377" s="6" t="s">
        <v>3333</v>
      </c>
      <c r="B11377" s="6" t="s">
        <v>30815</v>
      </c>
      <c r="C11377" s="6" t="s">
        <v>25536</v>
      </c>
      <c r="D11377" s="6" t="str">
        <f t="shared" si="177"/>
        <v>m2</v>
      </c>
    </row>
    <row r="11378" spans="1:4" x14ac:dyDescent="0.2">
      <c r="A11378" s="6" t="s">
        <v>17078</v>
      </c>
      <c r="B11378" s="6" t="s">
        <v>30815</v>
      </c>
      <c r="C11378" s="6" t="s">
        <v>25536</v>
      </c>
      <c r="D11378" s="6" t="str">
        <f t="shared" si="177"/>
        <v>m2</v>
      </c>
    </row>
    <row r="11379" spans="1:4" x14ac:dyDescent="0.2">
      <c r="A11379" s="6" t="s">
        <v>3334</v>
      </c>
      <c r="B11379" s="6" t="s">
        <v>30816</v>
      </c>
      <c r="C11379" s="6" t="s">
        <v>25536</v>
      </c>
      <c r="D11379" s="6" t="str">
        <f t="shared" si="177"/>
        <v>m2</v>
      </c>
    </row>
    <row r="11380" spans="1:4" x14ac:dyDescent="0.2">
      <c r="A11380" s="6" t="s">
        <v>17079</v>
      </c>
      <c r="B11380" s="6" t="s">
        <v>30816</v>
      </c>
      <c r="C11380" s="6" t="s">
        <v>25536</v>
      </c>
      <c r="D11380" s="6" t="str">
        <f t="shared" si="177"/>
        <v>m2</v>
      </c>
    </row>
    <row r="11381" spans="1:4" x14ac:dyDescent="0.2">
      <c r="A11381" s="6" t="s">
        <v>3335</v>
      </c>
      <c r="B11381" s="6" t="s">
        <v>30817</v>
      </c>
      <c r="C11381" s="6" t="s">
        <v>25536</v>
      </c>
      <c r="D11381" s="6" t="str">
        <f t="shared" si="177"/>
        <v>m2</v>
      </c>
    </row>
    <row r="11382" spans="1:4" x14ac:dyDescent="0.2">
      <c r="A11382" s="6" t="s">
        <v>17080</v>
      </c>
      <c r="B11382" s="6" t="s">
        <v>30817</v>
      </c>
      <c r="C11382" s="6" t="s">
        <v>25536</v>
      </c>
      <c r="D11382" s="6" t="str">
        <f t="shared" si="177"/>
        <v>m2</v>
      </c>
    </row>
    <row r="11383" spans="1:4" x14ac:dyDescent="0.2">
      <c r="A11383" s="6" t="s">
        <v>3336</v>
      </c>
      <c r="B11383" s="6" t="s">
        <v>30818</v>
      </c>
      <c r="C11383" s="6" t="s">
        <v>25536</v>
      </c>
      <c r="D11383" s="6" t="str">
        <f t="shared" si="177"/>
        <v>m2</v>
      </c>
    </row>
    <row r="11384" spans="1:4" x14ac:dyDescent="0.2">
      <c r="A11384" s="6" t="s">
        <v>17081</v>
      </c>
      <c r="B11384" s="6" t="s">
        <v>30818</v>
      </c>
      <c r="C11384" s="6" t="s">
        <v>25536</v>
      </c>
      <c r="D11384" s="6" t="str">
        <f t="shared" si="177"/>
        <v>m2</v>
      </c>
    </row>
    <row r="11385" spans="1:4" x14ac:dyDescent="0.2">
      <c r="A11385" s="6" t="s">
        <v>3337</v>
      </c>
      <c r="B11385" s="6" t="s">
        <v>30819</v>
      </c>
      <c r="C11385" s="6" t="s">
        <v>25536</v>
      </c>
      <c r="D11385" s="6" t="str">
        <f t="shared" si="177"/>
        <v>m2</v>
      </c>
    </row>
    <row r="11386" spans="1:4" x14ac:dyDescent="0.2">
      <c r="A11386" s="6" t="s">
        <v>17082</v>
      </c>
      <c r="B11386" s="6" t="s">
        <v>30819</v>
      </c>
      <c r="C11386" s="6" t="s">
        <v>25536</v>
      </c>
      <c r="D11386" s="6" t="str">
        <f t="shared" si="177"/>
        <v>m2</v>
      </c>
    </row>
    <row r="11387" spans="1:4" x14ac:dyDescent="0.2">
      <c r="A11387" s="6" t="s">
        <v>8705</v>
      </c>
      <c r="B11387" s="6" t="s">
        <v>30820</v>
      </c>
      <c r="C11387" s="6" t="s">
        <v>25536</v>
      </c>
      <c r="D11387" s="6" t="str">
        <f t="shared" si="177"/>
        <v>m2</v>
      </c>
    </row>
    <row r="11388" spans="1:4" x14ac:dyDescent="0.2">
      <c r="A11388" s="6" t="s">
        <v>17083</v>
      </c>
      <c r="B11388" s="6" t="s">
        <v>30820</v>
      </c>
      <c r="C11388" s="6" t="s">
        <v>25536</v>
      </c>
      <c r="D11388" s="6" t="str">
        <f t="shared" si="177"/>
        <v>m2</v>
      </c>
    </row>
    <row r="11389" spans="1:4" x14ac:dyDescent="0.2">
      <c r="A11389" s="6" t="s">
        <v>8706</v>
      </c>
      <c r="B11389" s="6" t="s">
        <v>30821</v>
      </c>
      <c r="C11389" s="6" t="s">
        <v>25536</v>
      </c>
      <c r="D11389" s="6" t="str">
        <f t="shared" si="177"/>
        <v>m2</v>
      </c>
    </row>
    <row r="11390" spans="1:4" x14ac:dyDescent="0.2">
      <c r="A11390" s="6" t="s">
        <v>17084</v>
      </c>
      <c r="B11390" s="6" t="s">
        <v>30821</v>
      </c>
      <c r="C11390" s="6" t="s">
        <v>25536</v>
      </c>
      <c r="D11390" s="6" t="str">
        <f t="shared" si="177"/>
        <v>m2</v>
      </c>
    </row>
    <row r="11391" spans="1:4" x14ac:dyDescent="0.2">
      <c r="A11391" s="6" t="s">
        <v>8707</v>
      </c>
      <c r="B11391" s="6" t="s">
        <v>30822</v>
      </c>
      <c r="C11391" s="6" t="s">
        <v>25536</v>
      </c>
      <c r="D11391" s="6" t="str">
        <f t="shared" si="177"/>
        <v>m2</v>
      </c>
    </row>
    <row r="11392" spans="1:4" x14ac:dyDescent="0.2">
      <c r="A11392" s="6" t="s">
        <v>17085</v>
      </c>
      <c r="B11392" s="6" t="s">
        <v>30822</v>
      </c>
      <c r="C11392" s="6" t="s">
        <v>25536</v>
      </c>
      <c r="D11392" s="6" t="str">
        <f t="shared" si="177"/>
        <v>m2</v>
      </c>
    </row>
    <row r="11393" spans="1:4" x14ac:dyDescent="0.2">
      <c r="A11393" s="6" t="s">
        <v>8708</v>
      </c>
      <c r="B11393" s="6" t="s">
        <v>30823</v>
      </c>
      <c r="C11393" s="6" t="s">
        <v>25536</v>
      </c>
      <c r="D11393" s="6" t="str">
        <f t="shared" si="177"/>
        <v>m2</v>
      </c>
    </row>
    <row r="11394" spans="1:4" x14ac:dyDescent="0.2">
      <c r="A11394" s="6" t="s">
        <v>17086</v>
      </c>
      <c r="B11394" s="6" t="s">
        <v>30823</v>
      </c>
      <c r="C11394" s="6" t="s">
        <v>25536</v>
      </c>
      <c r="D11394" s="6" t="str">
        <f t="shared" ref="D11394:D11457" si="178">LOWER(C11394)</f>
        <v>m2</v>
      </c>
    </row>
    <row r="11395" spans="1:4" x14ac:dyDescent="0.2">
      <c r="A11395" s="6" t="s">
        <v>3338</v>
      </c>
      <c r="B11395" s="6" t="s">
        <v>30824</v>
      </c>
      <c r="C11395" s="6" t="s">
        <v>25536</v>
      </c>
      <c r="D11395" s="6" t="str">
        <f t="shared" si="178"/>
        <v>m2</v>
      </c>
    </row>
    <row r="11396" spans="1:4" x14ac:dyDescent="0.2">
      <c r="A11396" s="6" t="s">
        <v>17087</v>
      </c>
      <c r="B11396" s="6" t="s">
        <v>30824</v>
      </c>
      <c r="C11396" s="6" t="s">
        <v>25536</v>
      </c>
      <c r="D11396" s="6" t="str">
        <f t="shared" si="178"/>
        <v>m2</v>
      </c>
    </row>
    <row r="11397" spans="1:4" x14ac:dyDescent="0.2">
      <c r="A11397" s="6" t="s">
        <v>3339</v>
      </c>
      <c r="B11397" s="6" t="s">
        <v>30825</v>
      </c>
      <c r="C11397" s="6" t="s">
        <v>25536</v>
      </c>
      <c r="D11397" s="6" t="str">
        <f t="shared" si="178"/>
        <v>m2</v>
      </c>
    </row>
    <row r="11398" spans="1:4" x14ac:dyDescent="0.2">
      <c r="A11398" s="6" t="s">
        <v>17088</v>
      </c>
      <c r="B11398" s="6" t="s">
        <v>30825</v>
      </c>
      <c r="C11398" s="6" t="s">
        <v>25536</v>
      </c>
      <c r="D11398" s="6" t="str">
        <f t="shared" si="178"/>
        <v>m2</v>
      </c>
    </row>
    <row r="11399" spans="1:4" x14ac:dyDescent="0.2">
      <c r="A11399" s="6" t="s">
        <v>3340</v>
      </c>
      <c r="B11399" s="6" t="s">
        <v>30826</v>
      </c>
      <c r="C11399" s="6" t="s">
        <v>25536</v>
      </c>
      <c r="D11399" s="6" t="str">
        <f t="shared" si="178"/>
        <v>m2</v>
      </c>
    </row>
    <row r="11400" spans="1:4" x14ac:dyDescent="0.2">
      <c r="A11400" s="6" t="s">
        <v>17089</v>
      </c>
      <c r="B11400" s="6" t="s">
        <v>30826</v>
      </c>
      <c r="C11400" s="6" t="s">
        <v>25536</v>
      </c>
      <c r="D11400" s="6" t="str">
        <f t="shared" si="178"/>
        <v>m2</v>
      </c>
    </row>
    <row r="11401" spans="1:4" x14ac:dyDescent="0.2">
      <c r="A11401" s="6" t="s">
        <v>3341</v>
      </c>
      <c r="B11401" s="6" t="s">
        <v>30827</v>
      </c>
      <c r="C11401" s="6" t="s">
        <v>25536</v>
      </c>
      <c r="D11401" s="6" t="str">
        <f t="shared" si="178"/>
        <v>m2</v>
      </c>
    </row>
    <row r="11402" spans="1:4" x14ac:dyDescent="0.2">
      <c r="A11402" s="6" t="s">
        <v>17090</v>
      </c>
      <c r="B11402" s="6" t="s">
        <v>30827</v>
      </c>
      <c r="C11402" s="6" t="s">
        <v>25536</v>
      </c>
      <c r="D11402" s="6" t="str">
        <f t="shared" si="178"/>
        <v>m2</v>
      </c>
    </row>
    <row r="11403" spans="1:4" x14ac:dyDescent="0.2">
      <c r="A11403" s="6" t="s">
        <v>8709</v>
      </c>
      <c r="B11403" s="6" t="s">
        <v>30828</v>
      </c>
      <c r="C11403" s="6" t="s">
        <v>25536</v>
      </c>
      <c r="D11403" s="6" t="str">
        <f t="shared" si="178"/>
        <v>m2</v>
      </c>
    </row>
    <row r="11404" spans="1:4" x14ac:dyDescent="0.2">
      <c r="A11404" s="6" t="s">
        <v>17091</v>
      </c>
      <c r="B11404" s="6" t="s">
        <v>30828</v>
      </c>
      <c r="C11404" s="6" t="s">
        <v>25536</v>
      </c>
      <c r="D11404" s="6" t="str">
        <f t="shared" si="178"/>
        <v>m2</v>
      </c>
    </row>
    <row r="11405" spans="1:4" x14ac:dyDescent="0.2">
      <c r="A11405" s="6" t="s">
        <v>8710</v>
      </c>
      <c r="B11405" s="6" t="s">
        <v>30829</v>
      </c>
      <c r="C11405" s="6" t="s">
        <v>25536</v>
      </c>
      <c r="D11405" s="6" t="str">
        <f t="shared" si="178"/>
        <v>m2</v>
      </c>
    </row>
    <row r="11406" spans="1:4" x14ac:dyDescent="0.2">
      <c r="A11406" s="6" t="s">
        <v>17092</v>
      </c>
      <c r="B11406" s="6" t="s">
        <v>30829</v>
      </c>
      <c r="C11406" s="6" t="s">
        <v>25536</v>
      </c>
      <c r="D11406" s="6" t="str">
        <f t="shared" si="178"/>
        <v>m2</v>
      </c>
    </row>
    <row r="11407" spans="1:4" x14ac:dyDescent="0.2">
      <c r="A11407" s="6" t="s">
        <v>8711</v>
      </c>
      <c r="B11407" s="6" t="s">
        <v>30830</v>
      </c>
      <c r="C11407" s="6" t="s">
        <v>25536</v>
      </c>
      <c r="D11407" s="6" t="str">
        <f t="shared" si="178"/>
        <v>m2</v>
      </c>
    </row>
    <row r="11408" spans="1:4" x14ac:dyDescent="0.2">
      <c r="A11408" s="6" t="s">
        <v>17093</v>
      </c>
      <c r="B11408" s="6" t="s">
        <v>30830</v>
      </c>
      <c r="C11408" s="6" t="s">
        <v>25536</v>
      </c>
      <c r="D11408" s="6" t="str">
        <f t="shared" si="178"/>
        <v>m2</v>
      </c>
    </row>
    <row r="11409" spans="1:4" x14ac:dyDescent="0.2">
      <c r="A11409" s="6" t="s">
        <v>8712</v>
      </c>
      <c r="B11409" s="6" t="s">
        <v>30831</v>
      </c>
      <c r="C11409" s="6" t="s">
        <v>25536</v>
      </c>
      <c r="D11409" s="6" t="str">
        <f t="shared" si="178"/>
        <v>m2</v>
      </c>
    </row>
    <row r="11410" spans="1:4" x14ac:dyDescent="0.2">
      <c r="A11410" s="6" t="s">
        <v>17094</v>
      </c>
      <c r="B11410" s="6" t="s">
        <v>30831</v>
      </c>
      <c r="C11410" s="6" t="s">
        <v>25536</v>
      </c>
      <c r="D11410" s="6" t="str">
        <f t="shared" si="178"/>
        <v>m2</v>
      </c>
    </row>
    <row r="11411" spans="1:4" x14ac:dyDescent="0.2">
      <c r="A11411" s="6" t="s">
        <v>8713</v>
      </c>
      <c r="B11411" s="6" t="s">
        <v>30832</v>
      </c>
      <c r="C11411" s="6" t="s">
        <v>25536</v>
      </c>
      <c r="D11411" s="6" t="str">
        <f t="shared" si="178"/>
        <v>m2</v>
      </c>
    </row>
    <row r="11412" spans="1:4" x14ac:dyDescent="0.2">
      <c r="A11412" s="6" t="s">
        <v>17095</v>
      </c>
      <c r="B11412" s="6" t="s">
        <v>30832</v>
      </c>
      <c r="C11412" s="6" t="s">
        <v>25536</v>
      </c>
      <c r="D11412" s="6" t="str">
        <f t="shared" si="178"/>
        <v>m2</v>
      </c>
    </row>
    <row r="11413" spans="1:4" x14ac:dyDescent="0.2">
      <c r="A11413" s="6" t="s">
        <v>8714</v>
      </c>
      <c r="B11413" s="6" t="s">
        <v>30833</v>
      </c>
      <c r="C11413" s="6" t="s">
        <v>25536</v>
      </c>
      <c r="D11413" s="6" t="str">
        <f t="shared" si="178"/>
        <v>m2</v>
      </c>
    </row>
    <row r="11414" spans="1:4" x14ac:dyDescent="0.2">
      <c r="A11414" s="6" t="s">
        <v>17096</v>
      </c>
      <c r="B11414" s="6" t="s">
        <v>30833</v>
      </c>
      <c r="C11414" s="6" t="s">
        <v>25536</v>
      </c>
      <c r="D11414" s="6" t="str">
        <f t="shared" si="178"/>
        <v>m2</v>
      </c>
    </row>
    <row r="11415" spans="1:4" x14ac:dyDescent="0.2">
      <c r="A11415" s="6" t="s">
        <v>8715</v>
      </c>
      <c r="B11415" s="6" t="s">
        <v>30834</v>
      </c>
      <c r="C11415" s="6" t="s">
        <v>25536</v>
      </c>
      <c r="D11415" s="6" t="str">
        <f t="shared" si="178"/>
        <v>m2</v>
      </c>
    </row>
    <row r="11416" spans="1:4" x14ac:dyDescent="0.2">
      <c r="A11416" s="6" t="s">
        <v>17097</v>
      </c>
      <c r="B11416" s="6" t="s">
        <v>30834</v>
      </c>
      <c r="C11416" s="6" t="s">
        <v>25536</v>
      </c>
      <c r="D11416" s="6" t="str">
        <f t="shared" si="178"/>
        <v>m2</v>
      </c>
    </row>
    <row r="11417" spans="1:4" x14ac:dyDescent="0.2">
      <c r="A11417" s="6" t="s">
        <v>8716</v>
      </c>
      <c r="B11417" s="6" t="s">
        <v>30835</v>
      </c>
      <c r="C11417" s="6" t="s">
        <v>25536</v>
      </c>
      <c r="D11417" s="6" t="str">
        <f t="shared" si="178"/>
        <v>m2</v>
      </c>
    </row>
    <row r="11418" spans="1:4" x14ac:dyDescent="0.2">
      <c r="A11418" s="6" t="s">
        <v>17098</v>
      </c>
      <c r="B11418" s="6" t="s">
        <v>30835</v>
      </c>
      <c r="C11418" s="6" t="s">
        <v>25536</v>
      </c>
      <c r="D11418" s="6" t="str">
        <f t="shared" si="178"/>
        <v>m2</v>
      </c>
    </row>
    <row r="11419" spans="1:4" x14ac:dyDescent="0.2">
      <c r="A11419" s="6" t="s">
        <v>8717</v>
      </c>
      <c r="B11419" s="6" t="s">
        <v>30836</v>
      </c>
      <c r="C11419" s="6" t="s">
        <v>25536</v>
      </c>
      <c r="D11419" s="6" t="str">
        <f t="shared" si="178"/>
        <v>m2</v>
      </c>
    </row>
    <row r="11420" spans="1:4" x14ac:dyDescent="0.2">
      <c r="A11420" s="6" t="s">
        <v>17099</v>
      </c>
      <c r="B11420" s="6" t="s">
        <v>30836</v>
      </c>
      <c r="C11420" s="6" t="s">
        <v>25536</v>
      </c>
      <c r="D11420" s="6" t="str">
        <f t="shared" si="178"/>
        <v>m2</v>
      </c>
    </row>
    <row r="11421" spans="1:4" x14ac:dyDescent="0.2">
      <c r="A11421" s="6" t="s">
        <v>8718</v>
      </c>
      <c r="B11421" s="6" t="s">
        <v>30837</v>
      </c>
      <c r="C11421" s="6" t="s">
        <v>25536</v>
      </c>
      <c r="D11421" s="6" t="str">
        <f t="shared" si="178"/>
        <v>m2</v>
      </c>
    </row>
    <row r="11422" spans="1:4" x14ac:dyDescent="0.2">
      <c r="A11422" s="6" t="s">
        <v>17100</v>
      </c>
      <c r="B11422" s="6" t="s">
        <v>30837</v>
      </c>
      <c r="C11422" s="6" t="s">
        <v>25536</v>
      </c>
      <c r="D11422" s="6" t="str">
        <f t="shared" si="178"/>
        <v>m2</v>
      </c>
    </row>
    <row r="11423" spans="1:4" x14ac:dyDescent="0.2">
      <c r="A11423" s="6" t="s">
        <v>8719</v>
      </c>
      <c r="B11423" s="6" t="s">
        <v>30838</v>
      </c>
      <c r="C11423" s="6" t="s">
        <v>25536</v>
      </c>
      <c r="D11423" s="6" t="str">
        <f t="shared" si="178"/>
        <v>m2</v>
      </c>
    </row>
    <row r="11424" spans="1:4" x14ac:dyDescent="0.2">
      <c r="A11424" s="6" t="s">
        <v>17101</v>
      </c>
      <c r="B11424" s="6" t="s">
        <v>30838</v>
      </c>
      <c r="C11424" s="6" t="s">
        <v>25536</v>
      </c>
      <c r="D11424" s="6" t="str">
        <f t="shared" si="178"/>
        <v>m2</v>
      </c>
    </row>
    <row r="11425" spans="1:4" x14ac:dyDescent="0.2">
      <c r="A11425" s="6" t="s">
        <v>8720</v>
      </c>
      <c r="B11425" s="6" t="s">
        <v>30839</v>
      </c>
      <c r="C11425" s="6" t="s">
        <v>25536</v>
      </c>
      <c r="D11425" s="6" t="str">
        <f t="shared" si="178"/>
        <v>m2</v>
      </c>
    </row>
    <row r="11426" spans="1:4" x14ac:dyDescent="0.2">
      <c r="A11426" s="6" t="s">
        <v>17102</v>
      </c>
      <c r="B11426" s="6" t="s">
        <v>30839</v>
      </c>
      <c r="C11426" s="6" t="s">
        <v>25536</v>
      </c>
      <c r="D11426" s="6" t="str">
        <f t="shared" si="178"/>
        <v>m2</v>
      </c>
    </row>
    <row r="11427" spans="1:4" x14ac:dyDescent="0.2">
      <c r="A11427" s="6" t="s">
        <v>3342</v>
      </c>
      <c r="B11427" s="6" t="s">
        <v>30840</v>
      </c>
      <c r="C11427" s="6" t="s">
        <v>25536</v>
      </c>
      <c r="D11427" s="6" t="str">
        <f t="shared" si="178"/>
        <v>m2</v>
      </c>
    </row>
    <row r="11428" spans="1:4" x14ac:dyDescent="0.2">
      <c r="A11428" s="6" t="s">
        <v>17103</v>
      </c>
      <c r="B11428" s="6" t="s">
        <v>30840</v>
      </c>
      <c r="C11428" s="6" t="s">
        <v>25536</v>
      </c>
      <c r="D11428" s="6" t="str">
        <f t="shared" si="178"/>
        <v>m2</v>
      </c>
    </row>
    <row r="11429" spans="1:4" x14ac:dyDescent="0.2">
      <c r="A11429" s="6" t="s">
        <v>3343</v>
      </c>
      <c r="B11429" s="6" t="s">
        <v>30841</v>
      </c>
      <c r="C11429" s="6" t="s">
        <v>25536</v>
      </c>
      <c r="D11429" s="6" t="str">
        <f t="shared" si="178"/>
        <v>m2</v>
      </c>
    </row>
    <row r="11430" spans="1:4" x14ac:dyDescent="0.2">
      <c r="A11430" s="6" t="s">
        <v>17104</v>
      </c>
      <c r="B11430" s="6" t="s">
        <v>30841</v>
      </c>
      <c r="C11430" s="6" t="s">
        <v>25536</v>
      </c>
      <c r="D11430" s="6" t="str">
        <f t="shared" si="178"/>
        <v>m2</v>
      </c>
    </row>
    <row r="11431" spans="1:4" x14ac:dyDescent="0.2">
      <c r="A11431" s="6" t="s">
        <v>3344</v>
      </c>
      <c r="B11431" s="6" t="s">
        <v>30842</v>
      </c>
      <c r="C11431" s="6" t="s">
        <v>25536</v>
      </c>
      <c r="D11431" s="6" t="str">
        <f t="shared" si="178"/>
        <v>m2</v>
      </c>
    </row>
    <row r="11432" spans="1:4" x14ac:dyDescent="0.2">
      <c r="A11432" s="6" t="s">
        <v>17105</v>
      </c>
      <c r="B11432" s="6" t="s">
        <v>30842</v>
      </c>
      <c r="C11432" s="6" t="s">
        <v>25536</v>
      </c>
      <c r="D11432" s="6" t="str">
        <f t="shared" si="178"/>
        <v>m2</v>
      </c>
    </row>
    <row r="11433" spans="1:4" x14ac:dyDescent="0.2">
      <c r="A11433" s="6" t="s">
        <v>8721</v>
      </c>
      <c r="B11433" s="6" t="s">
        <v>30843</v>
      </c>
      <c r="C11433" s="6" t="s">
        <v>25536</v>
      </c>
      <c r="D11433" s="6" t="str">
        <f t="shared" si="178"/>
        <v>m2</v>
      </c>
    </row>
    <row r="11434" spans="1:4" x14ac:dyDescent="0.2">
      <c r="A11434" s="6" t="s">
        <v>17106</v>
      </c>
      <c r="B11434" s="6" t="s">
        <v>30843</v>
      </c>
      <c r="C11434" s="6" t="s">
        <v>25536</v>
      </c>
      <c r="D11434" s="6" t="str">
        <f t="shared" si="178"/>
        <v>m2</v>
      </c>
    </row>
    <row r="11435" spans="1:4" x14ac:dyDescent="0.2">
      <c r="A11435" s="6" t="s">
        <v>8722</v>
      </c>
      <c r="B11435" s="6" t="s">
        <v>30844</v>
      </c>
      <c r="C11435" s="6" t="s">
        <v>25536</v>
      </c>
      <c r="D11435" s="6" t="str">
        <f t="shared" si="178"/>
        <v>m2</v>
      </c>
    </row>
    <row r="11436" spans="1:4" x14ac:dyDescent="0.2">
      <c r="A11436" s="6" t="s">
        <v>17107</v>
      </c>
      <c r="B11436" s="6" t="s">
        <v>30844</v>
      </c>
      <c r="C11436" s="6" t="s">
        <v>25536</v>
      </c>
      <c r="D11436" s="6" t="str">
        <f t="shared" si="178"/>
        <v>m2</v>
      </c>
    </row>
    <row r="11437" spans="1:4" x14ac:dyDescent="0.2">
      <c r="A11437" s="6" t="s">
        <v>8723</v>
      </c>
      <c r="B11437" s="6" t="s">
        <v>30845</v>
      </c>
      <c r="C11437" s="6" t="s">
        <v>25536</v>
      </c>
      <c r="D11437" s="6" t="str">
        <f t="shared" si="178"/>
        <v>m2</v>
      </c>
    </row>
    <row r="11438" spans="1:4" x14ac:dyDescent="0.2">
      <c r="A11438" s="6" t="s">
        <v>17108</v>
      </c>
      <c r="B11438" s="6" t="s">
        <v>30845</v>
      </c>
      <c r="C11438" s="6" t="s">
        <v>25536</v>
      </c>
      <c r="D11438" s="6" t="str">
        <f t="shared" si="178"/>
        <v>m2</v>
      </c>
    </row>
    <row r="11439" spans="1:4" x14ac:dyDescent="0.2">
      <c r="A11439" s="6" t="s">
        <v>8724</v>
      </c>
      <c r="B11439" s="6" t="s">
        <v>30846</v>
      </c>
      <c r="C11439" s="6" t="s">
        <v>25536</v>
      </c>
      <c r="D11439" s="6" t="str">
        <f t="shared" si="178"/>
        <v>m2</v>
      </c>
    </row>
    <row r="11440" spans="1:4" x14ac:dyDescent="0.2">
      <c r="A11440" s="6" t="s">
        <v>17109</v>
      </c>
      <c r="B11440" s="6" t="s">
        <v>30846</v>
      </c>
      <c r="C11440" s="6" t="s">
        <v>25536</v>
      </c>
      <c r="D11440" s="6" t="str">
        <f t="shared" si="178"/>
        <v>m2</v>
      </c>
    </row>
    <row r="11441" spans="1:4" x14ac:dyDescent="0.2">
      <c r="A11441" s="6" t="s">
        <v>8725</v>
      </c>
      <c r="B11441" s="6" t="s">
        <v>30847</v>
      </c>
      <c r="C11441" s="6" t="s">
        <v>25536</v>
      </c>
      <c r="D11441" s="6" t="str">
        <f t="shared" si="178"/>
        <v>m2</v>
      </c>
    </row>
    <row r="11442" spans="1:4" x14ac:dyDescent="0.2">
      <c r="A11442" s="6" t="s">
        <v>17110</v>
      </c>
      <c r="B11442" s="6" t="s">
        <v>30847</v>
      </c>
      <c r="C11442" s="6" t="s">
        <v>25536</v>
      </c>
      <c r="D11442" s="6" t="str">
        <f t="shared" si="178"/>
        <v>m2</v>
      </c>
    </row>
    <row r="11443" spans="1:4" x14ac:dyDescent="0.2">
      <c r="A11443" s="6" t="s">
        <v>8726</v>
      </c>
      <c r="B11443" s="6" t="s">
        <v>30848</v>
      </c>
      <c r="C11443" s="6" t="s">
        <v>25536</v>
      </c>
      <c r="D11443" s="6" t="str">
        <f t="shared" si="178"/>
        <v>m2</v>
      </c>
    </row>
    <row r="11444" spans="1:4" x14ac:dyDescent="0.2">
      <c r="A11444" s="6" t="s">
        <v>17111</v>
      </c>
      <c r="B11444" s="6" t="s">
        <v>30848</v>
      </c>
      <c r="C11444" s="6" t="s">
        <v>25536</v>
      </c>
      <c r="D11444" s="6" t="str">
        <f t="shared" si="178"/>
        <v>m2</v>
      </c>
    </row>
    <row r="11445" spans="1:4" x14ac:dyDescent="0.2">
      <c r="A11445" s="6" t="s">
        <v>8727</v>
      </c>
      <c r="B11445" s="6" t="s">
        <v>30849</v>
      </c>
      <c r="C11445" s="6" t="s">
        <v>25536</v>
      </c>
      <c r="D11445" s="6" t="str">
        <f t="shared" si="178"/>
        <v>m2</v>
      </c>
    </row>
    <row r="11446" spans="1:4" x14ac:dyDescent="0.2">
      <c r="A11446" s="6" t="s">
        <v>17112</v>
      </c>
      <c r="B11446" s="6" t="s">
        <v>30849</v>
      </c>
      <c r="C11446" s="6" t="s">
        <v>25536</v>
      </c>
      <c r="D11446" s="6" t="str">
        <f t="shared" si="178"/>
        <v>m2</v>
      </c>
    </row>
    <row r="11447" spans="1:4" x14ac:dyDescent="0.2">
      <c r="A11447" s="6" t="s">
        <v>8728</v>
      </c>
      <c r="B11447" s="6" t="s">
        <v>30850</v>
      </c>
      <c r="C11447" s="6" t="s">
        <v>25536</v>
      </c>
      <c r="D11447" s="6" t="str">
        <f t="shared" si="178"/>
        <v>m2</v>
      </c>
    </row>
    <row r="11448" spans="1:4" x14ac:dyDescent="0.2">
      <c r="A11448" s="6" t="s">
        <v>17113</v>
      </c>
      <c r="B11448" s="6" t="s">
        <v>30850</v>
      </c>
      <c r="C11448" s="6" t="s">
        <v>25536</v>
      </c>
      <c r="D11448" s="6" t="str">
        <f t="shared" si="178"/>
        <v>m2</v>
      </c>
    </row>
    <row r="11449" spans="1:4" x14ac:dyDescent="0.2">
      <c r="A11449" s="6" t="s">
        <v>3345</v>
      </c>
      <c r="B11449" s="6" t="s">
        <v>30851</v>
      </c>
      <c r="C11449" s="6" t="s">
        <v>25536</v>
      </c>
      <c r="D11449" s="6" t="str">
        <f t="shared" si="178"/>
        <v>m2</v>
      </c>
    </row>
    <row r="11450" spans="1:4" x14ac:dyDescent="0.2">
      <c r="A11450" s="6" t="s">
        <v>17114</v>
      </c>
      <c r="B11450" s="6" t="s">
        <v>30851</v>
      </c>
      <c r="C11450" s="6" t="s">
        <v>25536</v>
      </c>
      <c r="D11450" s="6" t="str">
        <f t="shared" si="178"/>
        <v>m2</v>
      </c>
    </row>
    <row r="11451" spans="1:4" x14ac:dyDescent="0.2">
      <c r="A11451" s="6" t="s">
        <v>3346</v>
      </c>
      <c r="B11451" s="6" t="s">
        <v>30852</v>
      </c>
      <c r="C11451" s="6" t="s">
        <v>25536</v>
      </c>
      <c r="D11451" s="6" t="str">
        <f t="shared" si="178"/>
        <v>m2</v>
      </c>
    </row>
    <row r="11452" spans="1:4" x14ac:dyDescent="0.2">
      <c r="A11452" s="6" t="s">
        <v>17115</v>
      </c>
      <c r="B11452" s="6" t="s">
        <v>30852</v>
      </c>
      <c r="C11452" s="6" t="s">
        <v>25536</v>
      </c>
      <c r="D11452" s="6" t="str">
        <f t="shared" si="178"/>
        <v>m2</v>
      </c>
    </row>
    <row r="11453" spans="1:4" x14ac:dyDescent="0.2">
      <c r="A11453" s="6" t="s">
        <v>3347</v>
      </c>
      <c r="B11453" s="6" t="s">
        <v>30853</v>
      </c>
      <c r="C11453" s="6" t="s">
        <v>25536</v>
      </c>
      <c r="D11453" s="6" t="str">
        <f t="shared" si="178"/>
        <v>m2</v>
      </c>
    </row>
    <row r="11454" spans="1:4" x14ac:dyDescent="0.2">
      <c r="A11454" s="6" t="s">
        <v>17116</v>
      </c>
      <c r="B11454" s="6" t="s">
        <v>30853</v>
      </c>
      <c r="C11454" s="6" t="s">
        <v>25536</v>
      </c>
      <c r="D11454" s="6" t="str">
        <f t="shared" si="178"/>
        <v>m2</v>
      </c>
    </row>
    <row r="11455" spans="1:4" x14ac:dyDescent="0.2">
      <c r="A11455" s="6" t="s">
        <v>3348</v>
      </c>
      <c r="B11455" s="6" t="s">
        <v>30854</v>
      </c>
      <c r="C11455" s="6" t="s">
        <v>25536</v>
      </c>
      <c r="D11455" s="6" t="str">
        <f t="shared" si="178"/>
        <v>m2</v>
      </c>
    </row>
    <row r="11456" spans="1:4" x14ac:dyDescent="0.2">
      <c r="A11456" s="6" t="s">
        <v>17117</v>
      </c>
      <c r="B11456" s="6" t="s">
        <v>30854</v>
      </c>
      <c r="C11456" s="6" t="s">
        <v>25536</v>
      </c>
      <c r="D11456" s="6" t="str">
        <f t="shared" si="178"/>
        <v>m2</v>
      </c>
    </row>
    <row r="11457" spans="1:4" x14ac:dyDescent="0.2">
      <c r="A11457" s="6" t="s">
        <v>3349</v>
      </c>
      <c r="B11457" s="6" t="s">
        <v>30855</v>
      </c>
      <c r="C11457" s="6" t="s">
        <v>25536</v>
      </c>
      <c r="D11457" s="6" t="str">
        <f t="shared" si="178"/>
        <v>m2</v>
      </c>
    </row>
    <row r="11458" spans="1:4" x14ac:dyDescent="0.2">
      <c r="A11458" s="6" t="s">
        <v>17118</v>
      </c>
      <c r="B11458" s="6" t="s">
        <v>30855</v>
      </c>
      <c r="C11458" s="6" t="s">
        <v>25536</v>
      </c>
      <c r="D11458" s="6" t="str">
        <f t="shared" ref="D11458:D11521" si="179">LOWER(C11458)</f>
        <v>m2</v>
      </c>
    </row>
    <row r="11459" spans="1:4" x14ac:dyDescent="0.2">
      <c r="A11459" s="6" t="s">
        <v>3350</v>
      </c>
      <c r="B11459" s="6" t="s">
        <v>30856</v>
      </c>
      <c r="C11459" s="6" t="s">
        <v>25536</v>
      </c>
      <c r="D11459" s="6" t="str">
        <f t="shared" si="179"/>
        <v>m2</v>
      </c>
    </row>
    <row r="11460" spans="1:4" x14ac:dyDescent="0.2">
      <c r="A11460" s="6" t="s">
        <v>17119</v>
      </c>
      <c r="B11460" s="6" t="s">
        <v>30856</v>
      </c>
      <c r="C11460" s="6" t="s">
        <v>25536</v>
      </c>
      <c r="D11460" s="6" t="str">
        <f t="shared" si="179"/>
        <v>m2</v>
      </c>
    </row>
    <row r="11461" spans="1:4" x14ac:dyDescent="0.2">
      <c r="A11461" s="6" t="s">
        <v>3351</v>
      </c>
      <c r="B11461" s="6" t="s">
        <v>30857</v>
      </c>
      <c r="C11461" s="6" t="s">
        <v>25536</v>
      </c>
      <c r="D11461" s="6" t="str">
        <f t="shared" si="179"/>
        <v>m2</v>
      </c>
    </row>
    <row r="11462" spans="1:4" x14ac:dyDescent="0.2">
      <c r="A11462" s="6" t="s">
        <v>17120</v>
      </c>
      <c r="B11462" s="6" t="s">
        <v>30857</v>
      </c>
      <c r="C11462" s="6" t="s">
        <v>25536</v>
      </c>
      <c r="D11462" s="6" t="str">
        <f t="shared" si="179"/>
        <v>m2</v>
      </c>
    </row>
    <row r="11463" spans="1:4" x14ac:dyDescent="0.2">
      <c r="A11463" s="6" t="s">
        <v>3352</v>
      </c>
      <c r="B11463" s="6" t="s">
        <v>30858</v>
      </c>
      <c r="C11463" s="6" t="s">
        <v>25536</v>
      </c>
      <c r="D11463" s="6" t="str">
        <f t="shared" si="179"/>
        <v>m2</v>
      </c>
    </row>
    <row r="11464" spans="1:4" x14ac:dyDescent="0.2">
      <c r="A11464" s="6" t="s">
        <v>17121</v>
      </c>
      <c r="B11464" s="6" t="s">
        <v>30858</v>
      </c>
      <c r="C11464" s="6" t="s">
        <v>25536</v>
      </c>
      <c r="D11464" s="6" t="str">
        <f t="shared" si="179"/>
        <v>m2</v>
      </c>
    </row>
    <row r="11465" spans="1:4" x14ac:dyDescent="0.2">
      <c r="A11465" s="6" t="s">
        <v>8729</v>
      </c>
      <c r="B11465" s="6" t="s">
        <v>30859</v>
      </c>
      <c r="C11465" s="6" t="s">
        <v>25536</v>
      </c>
      <c r="D11465" s="6" t="str">
        <f t="shared" si="179"/>
        <v>m2</v>
      </c>
    </row>
    <row r="11466" spans="1:4" x14ac:dyDescent="0.2">
      <c r="A11466" s="6" t="s">
        <v>17122</v>
      </c>
      <c r="B11466" s="6" t="s">
        <v>30859</v>
      </c>
      <c r="C11466" s="6" t="s">
        <v>25536</v>
      </c>
      <c r="D11466" s="6" t="str">
        <f t="shared" si="179"/>
        <v>m2</v>
      </c>
    </row>
    <row r="11467" spans="1:4" x14ac:dyDescent="0.2">
      <c r="A11467" s="6" t="s">
        <v>3353</v>
      </c>
      <c r="B11467" s="6" t="s">
        <v>30860</v>
      </c>
      <c r="C11467" s="6" t="s">
        <v>25536</v>
      </c>
      <c r="D11467" s="6" t="str">
        <f t="shared" si="179"/>
        <v>m2</v>
      </c>
    </row>
    <row r="11468" spans="1:4" x14ac:dyDescent="0.2">
      <c r="A11468" s="6" t="s">
        <v>17123</v>
      </c>
      <c r="B11468" s="6" t="s">
        <v>30860</v>
      </c>
      <c r="C11468" s="6" t="s">
        <v>25536</v>
      </c>
      <c r="D11468" s="6" t="str">
        <f t="shared" si="179"/>
        <v>m2</v>
      </c>
    </row>
    <row r="11469" spans="1:4" x14ac:dyDescent="0.2">
      <c r="A11469" s="6" t="s">
        <v>8730</v>
      </c>
      <c r="B11469" s="6" t="s">
        <v>30861</v>
      </c>
      <c r="C11469" s="6" t="s">
        <v>25536</v>
      </c>
      <c r="D11469" s="6" t="str">
        <f t="shared" si="179"/>
        <v>m2</v>
      </c>
    </row>
    <row r="11470" spans="1:4" x14ac:dyDescent="0.2">
      <c r="A11470" s="6" t="s">
        <v>17124</v>
      </c>
      <c r="B11470" s="6" t="s">
        <v>30861</v>
      </c>
      <c r="C11470" s="6" t="s">
        <v>25536</v>
      </c>
      <c r="D11470" s="6" t="str">
        <f t="shared" si="179"/>
        <v>m2</v>
      </c>
    </row>
    <row r="11471" spans="1:4" x14ac:dyDescent="0.2">
      <c r="A11471" s="6" t="s">
        <v>8731</v>
      </c>
      <c r="B11471" s="6" t="s">
        <v>30862</v>
      </c>
      <c r="C11471" s="6" t="s">
        <v>25536</v>
      </c>
      <c r="D11471" s="6" t="str">
        <f t="shared" si="179"/>
        <v>m2</v>
      </c>
    </row>
    <row r="11472" spans="1:4" x14ac:dyDescent="0.2">
      <c r="A11472" s="6" t="s">
        <v>17125</v>
      </c>
      <c r="B11472" s="6" t="s">
        <v>30862</v>
      </c>
      <c r="C11472" s="6" t="s">
        <v>25536</v>
      </c>
      <c r="D11472" s="6" t="str">
        <f t="shared" si="179"/>
        <v>m2</v>
      </c>
    </row>
    <row r="11473" spans="1:4" x14ac:dyDescent="0.2">
      <c r="A11473" s="6" t="s">
        <v>3354</v>
      </c>
      <c r="B11473" s="6" t="s">
        <v>30863</v>
      </c>
      <c r="C11473" s="6" t="s">
        <v>25536</v>
      </c>
      <c r="D11473" s="6" t="str">
        <f t="shared" si="179"/>
        <v>m2</v>
      </c>
    </row>
    <row r="11474" spans="1:4" x14ac:dyDescent="0.2">
      <c r="A11474" s="6" t="s">
        <v>17126</v>
      </c>
      <c r="B11474" s="6" t="s">
        <v>30863</v>
      </c>
      <c r="C11474" s="6" t="s">
        <v>25536</v>
      </c>
      <c r="D11474" s="6" t="str">
        <f t="shared" si="179"/>
        <v>m2</v>
      </c>
    </row>
    <row r="11475" spans="1:4" x14ac:dyDescent="0.2">
      <c r="A11475" s="6" t="s">
        <v>3355</v>
      </c>
      <c r="B11475" s="6" t="s">
        <v>30864</v>
      </c>
      <c r="C11475" s="6" t="s">
        <v>25536</v>
      </c>
      <c r="D11475" s="6" t="str">
        <f t="shared" si="179"/>
        <v>m2</v>
      </c>
    </row>
    <row r="11476" spans="1:4" x14ac:dyDescent="0.2">
      <c r="A11476" s="6" t="s">
        <v>17127</v>
      </c>
      <c r="B11476" s="6" t="s">
        <v>30864</v>
      </c>
      <c r="C11476" s="6" t="s">
        <v>25536</v>
      </c>
      <c r="D11476" s="6" t="str">
        <f t="shared" si="179"/>
        <v>m2</v>
      </c>
    </row>
    <row r="11477" spans="1:4" x14ac:dyDescent="0.2">
      <c r="A11477" s="6" t="s">
        <v>3356</v>
      </c>
      <c r="B11477" s="6" t="s">
        <v>30865</v>
      </c>
      <c r="C11477" s="6" t="s">
        <v>25536</v>
      </c>
      <c r="D11477" s="6" t="str">
        <f t="shared" si="179"/>
        <v>m2</v>
      </c>
    </row>
    <row r="11478" spans="1:4" x14ac:dyDescent="0.2">
      <c r="A11478" s="6" t="s">
        <v>17128</v>
      </c>
      <c r="B11478" s="6" t="s">
        <v>30865</v>
      </c>
      <c r="C11478" s="6" t="s">
        <v>25536</v>
      </c>
      <c r="D11478" s="6" t="str">
        <f t="shared" si="179"/>
        <v>m2</v>
      </c>
    </row>
    <row r="11479" spans="1:4" x14ac:dyDescent="0.2">
      <c r="A11479" s="6" t="s">
        <v>3357</v>
      </c>
      <c r="B11479" s="6" t="s">
        <v>30866</v>
      </c>
      <c r="C11479" s="6" t="s">
        <v>25536</v>
      </c>
      <c r="D11479" s="6" t="str">
        <f t="shared" si="179"/>
        <v>m2</v>
      </c>
    </row>
    <row r="11480" spans="1:4" x14ac:dyDescent="0.2">
      <c r="A11480" s="6" t="s">
        <v>17129</v>
      </c>
      <c r="B11480" s="6" t="s">
        <v>30866</v>
      </c>
      <c r="C11480" s="6" t="s">
        <v>25536</v>
      </c>
      <c r="D11480" s="6" t="str">
        <f t="shared" si="179"/>
        <v>m2</v>
      </c>
    </row>
    <row r="11481" spans="1:4" x14ac:dyDescent="0.2">
      <c r="A11481" s="6" t="s">
        <v>8732</v>
      </c>
      <c r="B11481" s="6" t="s">
        <v>30867</v>
      </c>
      <c r="C11481" s="6" t="s">
        <v>25536</v>
      </c>
      <c r="D11481" s="6" t="str">
        <f t="shared" si="179"/>
        <v>m2</v>
      </c>
    </row>
    <row r="11482" spans="1:4" x14ac:dyDescent="0.2">
      <c r="A11482" s="6" t="s">
        <v>17130</v>
      </c>
      <c r="B11482" s="6" t="s">
        <v>30867</v>
      </c>
      <c r="C11482" s="6" t="s">
        <v>25536</v>
      </c>
      <c r="D11482" s="6" t="str">
        <f t="shared" si="179"/>
        <v>m2</v>
      </c>
    </row>
    <row r="11483" spans="1:4" x14ac:dyDescent="0.2">
      <c r="A11483" s="6" t="s">
        <v>8733</v>
      </c>
      <c r="B11483" s="6" t="s">
        <v>30868</v>
      </c>
      <c r="C11483" s="6" t="s">
        <v>25536</v>
      </c>
      <c r="D11483" s="6" t="str">
        <f t="shared" si="179"/>
        <v>m2</v>
      </c>
    </row>
    <row r="11484" spans="1:4" x14ac:dyDescent="0.2">
      <c r="A11484" s="6" t="s">
        <v>17131</v>
      </c>
      <c r="B11484" s="6" t="s">
        <v>30868</v>
      </c>
      <c r="C11484" s="6" t="s">
        <v>25536</v>
      </c>
      <c r="D11484" s="6" t="str">
        <f t="shared" si="179"/>
        <v>m2</v>
      </c>
    </row>
    <row r="11485" spans="1:4" x14ac:dyDescent="0.2">
      <c r="A11485" s="6" t="s">
        <v>3358</v>
      </c>
      <c r="B11485" s="6" t="s">
        <v>30869</v>
      </c>
      <c r="C11485" s="6" t="s">
        <v>25536</v>
      </c>
      <c r="D11485" s="6" t="str">
        <f t="shared" si="179"/>
        <v>m2</v>
      </c>
    </row>
    <row r="11486" spans="1:4" x14ac:dyDescent="0.2">
      <c r="A11486" s="6" t="s">
        <v>17132</v>
      </c>
      <c r="B11486" s="6" t="s">
        <v>30869</v>
      </c>
      <c r="C11486" s="6" t="s">
        <v>25536</v>
      </c>
      <c r="D11486" s="6" t="str">
        <f t="shared" si="179"/>
        <v>m2</v>
      </c>
    </row>
    <row r="11487" spans="1:4" x14ac:dyDescent="0.2">
      <c r="A11487" s="6" t="s">
        <v>3359</v>
      </c>
      <c r="B11487" s="6" t="s">
        <v>30870</v>
      </c>
      <c r="C11487" s="6" t="s">
        <v>25536</v>
      </c>
      <c r="D11487" s="6" t="str">
        <f t="shared" si="179"/>
        <v>m2</v>
      </c>
    </row>
    <row r="11488" spans="1:4" x14ac:dyDescent="0.2">
      <c r="A11488" s="6" t="s">
        <v>17133</v>
      </c>
      <c r="B11488" s="6" t="s">
        <v>30870</v>
      </c>
      <c r="C11488" s="6" t="s">
        <v>25536</v>
      </c>
      <c r="D11488" s="6" t="str">
        <f t="shared" si="179"/>
        <v>m2</v>
      </c>
    </row>
    <row r="11489" spans="1:4" x14ac:dyDescent="0.2">
      <c r="A11489" s="6" t="s">
        <v>3360</v>
      </c>
      <c r="B11489" s="6" t="s">
        <v>30871</v>
      </c>
      <c r="C11489" s="6" t="s">
        <v>25536</v>
      </c>
      <c r="D11489" s="6" t="str">
        <f t="shared" si="179"/>
        <v>m2</v>
      </c>
    </row>
    <row r="11490" spans="1:4" x14ac:dyDescent="0.2">
      <c r="A11490" s="6" t="s">
        <v>17134</v>
      </c>
      <c r="B11490" s="6" t="s">
        <v>30871</v>
      </c>
      <c r="C11490" s="6" t="s">
        <v>25536</v>
      </c>
      <c r="D11490" s="6" t="str">
        <f t="shared" si="179"/>
        <v>m2</v>
      </c>
    </row>
    <row r="11491" spans="1:4" x14ac:dyDescent="0.2">
      <c r="A11491" s="6" t="s">
        <v>3361</v>
      </c>
      <c r="B11491" s="6" t="s">
        <v>30872</v>
      </c>
      <c r="C11491" s="6" t="s">
        <v>25536</v>
      </c>
      <c r="D11491" s="6" t="str">
        <f t="shared" si="179"/>
        <v>m2</v>
      </c>
    </row>
    <row r="11492" spans="1:4" x14ac:dyDescent="0.2">
      <c r="A11492" s="6" t="s">
        <v>17135</v>
      </c>
      <c r="B11492" s="6" t="s">
        <v>30872</v>
      </c>
      <c r="C11492" s="6" t="s">
        <v>25536</v>
      </c>
      <c r="D11492" s="6" t="str">
        <f t="shared" si="179"/>
        <v>m2</v>
      </c>
    </row>
    <row r="11493" spans="1:4" x14ac:dyDescent="0.2">
      <c r="A11493" s="6" t="s">
        <v>8734</v>
      </c>
      <c r="B11493" s="6" t="s">
        <v>30873</v>
      </c>
      <c r="C11493" s="6" t="s">
        <v>25536</v>
      </c>
      <c r="D11493" s="6" t="str">
        <f t="shared" si="179"/>
        <v>m2</v>
      </c>
    </row>
    <row r="11494" spans="1:4" x14ac:dyDescent="0.2">
      <c r="A11494" s="6" t="s">
        <v>17136</v>
      </c>
      <c r="B11494" s="6" t="s">
        <v>30873</v>
      </c>
      <c r="C11494" s="6" t="s">
        <v>25536</v>
      </c>
      <c r="D11494" s="6" t="str">
        <f t="shared" si="179"/>
        <v>m2</v>
      </c>
    </row>
    <row r="11495" spans="1:4" x14ac:dyDescent="0.2">
      <c r="A11495" s="6" t="s">
        <v>3362</v>
      </c>
      <c r="B11495" s="6" t="s">
        <v>30874</v>
      </c>
      <c r="C11495" s="6" t="s">
        <v>25536</v>
      </c>
      <c r="D11495" s="6" t="str">
        <f t="shared" si="179"/>
        <v>m2</v>
      </c>
    </row>
    <row r="11496" spans="1:4" x14ac:dyDescent="0.2">
      <c r="A11496" s="6" t="s">
        <v>17137</v>
      </c>
      <c r="B11496" s="6" t="s">
        <v>30874</v>
      </c>
      <c r="C11496" s="6" t="s">
        <v>25536</v>
      </c>
      <c r="D11496" s="6" t="str">
        <f t="shared" si="179"/>
        <v>m2</v>
      </c>
    </row>
    <row r="11497" spans="1:4" x14ac:dyDescent="0.2">
      <c r="A11497" s="6" t="s">
        <v>8735</v>
      </c>
      <c r="B11497" s="6" t="s">
        <v>30875</v>
      </c>
      <c r="C11497" s="6" t="s">
        <v>25536</v>
      </c>
      <c r="D11497" s="6" t="str">
        <f t="shared" si="179"/>
        <v>m2</v>
      </c>
    </row>
    <row r="11498" spans="1:4" x14ac:dyDescent="0.2">
      <c r="A11498" s="6" t="s">
        <v>17138</v>
      </c>
      <c r="B11498" s="6" t="s">
        <v>30875</v>
      </c>
      <c r="C11498" s="6" t="s">
        <v>25536</v>
      </c>
      <c r="D11498" s="6" t="str">
        <f t="shared" si="179"/>
        <v>m2</v>
      </c>
    </row>
    <row r="11499" spans="1:4" x14ac:dyDescent="0.2">
      <c r="A11499" s="6" t="s">
        <v>3363</v>
      </c>
      <c r="B11499" s="6" t="s">
        <v>30876</v>
      </c>
      <c r="C11499" s="6" t="s">
        <v>25536</v>
      </c>
      <c r="D11499" s="6" t="str">
        <f t="shared" si="179"/>
        <v>m2</v>
      </c>
    </row>
    <row r="11500" spans="1:4" x14ac:dyDescent="0.2">
      <c r="A11500" s="6" t="s">
        <v>17139</v>
      </c>
      <c r="B11500" s="6" t="s">
        <v>30876</v>
      </c>
      <c r="C11500" s="6" t="s">
        <v>25536</v>
      </c>
      <c r="D11500" s="6" t="str">
        <f t="shared" si="179"/>
        <v>m2</v>
      </c>
    </row>
    <row r="11501" spans="1:4" x14ac:dyDescent="0.2">
      <c r="A11501" s="6" t="s">
        <v>8736</v>
      </c>
      <c r="B11501" s="6" t="s">
        <v>30877</v>
      </c>
      <c r="C11501" s="6" t="s">
        <v>25536</v>
      </c>
      <c r="D11501" s="6" t="str">
        <f t="shared" si="179"/>
        <v>m2</v>
      </c>
    </row>
    <row r="11502" spans="1:4" x14ac:dyDescent="0.2">
      <c r="A11502" s="6" t="s">
        <v>17140</v>
      </c>
      <c r="B11502" s="6" t="s">
        <v>30877</v>
      </c>
      <c r="C11502" s="6" t="s">
        <v>25536</v>
      </c>
      <c r="D11502" s="6" t="str">
        <f t="shared" si="179"/>
        <v>m2</v>
      </c>
    </row>
    <row r="11503" spans="1:4" x14ac:dyDescent="0.2">
      <c r="A11503" s="6" t="s">
        <v>3364</v>
      </c>
      <c r="B11503" s="6" t="s">
        <v>30878</v>
      </c>
      <c r="C11503" s="6" t="s">
        <v>25536</v>
      </c>
      <c r="D11503" s="6" t="str">
        <f t="shared" si="179"/>
        <v>m2</v>
      </c>
    </row>
    <row r="11504" spans="1:4" x14ac:dyDescent="0.2">
      <c r="A11504" s="6" t="s">
        <v>17141</v>
      </c>
      <c r="B11504" s="6" t="s">
        <v>30878</v>
      </c>
      <c r="C11504" s="6" t="s">
        <v>25536</v>
      </c>
      <c r="D11504" s="6" t="str">
        <f t="shared" si="179"/>
        <v>m2</v>
      </c>
    </row>
    <row r="11505" spans="1:4" x14ac:dyDescent="0.2">
      <c r="A11505" s="6" t="s">
        <v>8737</v>
      </c>
      <c r="B11505" s="6" t="s">
        <v>30879</v>
      </c>
      <c r="C11505" s="6" t="s">
        <v>25536</v>
      </c>
      <c r="D11505" s="6" t="str">
        <f t="shared" si="179"/>
        <v>m2</v>
      </c>
    </row>
    <row r="11506" spans="1:4" x14ac:dyDescent="0.2">
      <c r="A11506" s="6" t="s">
        <v>17142</v>
      </c>
      <c r="B11506" s="6" t="s">
        <v>30879</v>
      </c>
      <c r="C11506" s="6" t="s">
        <v>25536</v>
      </c>
      <c r="D11506" s="6" t="str">
        <f t="shared" si="179"/>
        <v>m2</v>
      </c>
    </row>
    <row r="11507" spans="1:4" x14ac:dyDescent="0.2">
      <c r="A11507" s="6" t="s">
        <v>3365</v>
      </c>
      <c r="B11507" s="6" t="s">
        <v>30880</v>
      </c>
      <c r="C11507" s="6" t="s">
        <v>25536</v>
      </c>
      <c r="D11507" s="6" t="str">
        <f t="shared" si="179"/>
        <v>m2</v>
      </c>
    </row>
    <row r="11508" spans="1:4" x14ac:dyDescent="0.2">
      <c r="A11508" s="6" t="s">
        <v>17143</v>
      </c>
      <c r="B11508" s="6" t="s">
        <v>30880</v>
      </c>
      <c r="C11508" s="6" t="s">
        <v>25536</v>
      </c>
      <c r="D11508" s="6" t="str">
        <f t="shared" si="179"/>
        <v>m2</v>
      </c>
    </row>
    <row r="11509" spans="1:4" x14ac:dyDescent="0.2">
      <c r="A11509" s="6" t="s">
        <v>8738</v>
      </c>
      <c r="B11509" s="6" t="s">
        <v>30881</v>
      </c>
      <c r="C11509" s="6" t="s">
        <v>25536</v>
      </c>
      <c r="D11509" s="6" t="str">
        <f t="shared" si="179"/>
        <v>m2</v>
      </c>
    </row>
    <row r="11510" spans="1:4" x14ac:dyDescent="0.2">
      <c r="A11510" s="6" t="s">
        <v>17144</v>
      </c>
      <c r="B11510" s="6" t="s">
        <v>30881</v>
      </c>
      <c r="C11510" s="6" t="s">
        <v>25536</v>
      </c>
      <c r="D11510" s="6" t="str">
        <f t="shared" si="179"/>
        <v>m2</v>
      </c>
    </row>
    <row r="11511" spans="1:4" x14ac:dyDescent="0.2">
      <c r="A11511" s="6" t="s">
        <v>3366</v>
      </c>
      <c r="B11511" s="6" t="s">
        <v>30882</v>
      </c>
      <c r="C11511" s="6" t="s">
        <v>25536</v>
      </c>
      <c r="D11511" s="6" t="str">
        <f t="shared" si="179"/>
        <v>m2</v>
      </c>
    </row>
    <row r="11512" spans="1:4" x14ac:dyDescent="0.2">
      <c r="A11512" s="6" t="s">
        <v>17145</v>
      </c>
      <c r="B11512" s="6" t="s">
        <v>30882</v>
      </c>
      <c r="C11512" s="6" t="s">
        <v>25536</v>
      </c>
      <c r="D11512" s="6" t="str">
        <f t="shared" si="179"/>
        <v>m2</v>
      </c>
    </row>
    <row r="11513" spans="1:4" x14ac:dyDescent="0.2">
      <c r="A11513" s="6" t="s">
        <v>8739</v>
      </c>
      <c r="B11513" s="6" t="s">
        <v>30883</v>
      </c>
      <c r="C11513" s="6" t="s">
        <v>25536</v>
      </c>
      <c r="D11513" s="6" t="str">
        <f t="shared" si="179"/>
        <v>m2</v>
      </c>
    </row>
    <row r="11514" spans="1:4" x14ac:dyDescent="0.2">
      <c r="A11514" s="6" t="s">
        <v>17146</v>
      </c>
      <c r="B11514" s="6" t="s">
        <v>30883</v>
      </c>
      <c r="C11514" s="6" t="s">
        <v>25536</v>
      </c>
      <c r="D11514" s="6" t="str">
        <f t="shared" si="179"/>
        <v>m2</v>
      </c>
    </row>
    <row r="11515" spans="1:4" x14ac:dyDescent="0.2">
      <c r="A11515" s="6" t="s">
        <v>3367</v>
      </c>
      <c r="B11515" s="6" t="s">
        <v>30884</v>
      </c>
      <c r="C11515" s="6" t="s">
        <v>25536</v>
      </c>
      <c r="D11515" s="6" t="str">
        <f t="shared" si="179"/>
        <v>m2</v>
      </c>
    </row>
    <row r="11516" spans="1:4" x14ac:dyDescent="0.2">
      <c r="A11516" s="6" t="s">
        <v>17147</v>
      </c>
      <c r="B11516" s="6" t="s">
        <v>30884</v>
      </c>
      <c r="C11516" s="6" t="s">
        <v>25536</v>
      </c>
      <c r="D11516" s="6" t="str">
        <f t="shared" si="179"/>
        <v>m2</v>
      </c>
    </row>
    <row r="11517" spans="1:4" x14ac:dyDescent="0.2">
      <c r="A11517" s="6" t="s">
        <v>8740</v>
      </c>
      <c r="B11517" s="6" t="s">
        <v>30885</v>
      </c>
      <c r="C11517" s="6" t="s">
        <v>25536</v>
      </c>
      <c r="D11517" s="6" t="str">
        <f t="shared" si="179"/>
        <v>m2</v>
      </c>
    </row>
    <row r="11518" spans="1:4" x14ac:dyDescent="0.2">
      <c r="A11518" s="6" t="s">
        <v>17148</v>
      </c>
      <c r="B11518" s="6" t="s">
        <v>30885</v>
      </c>
      <c r="C11518" s="6" t="s">
        <v>25536</v>
      </c>
      <c r="D11518" s="6" t="str">
        <f t="shared" si="179"/>
        <v>m2</v>
      </c>
    </row>
    <row r="11519" spans="1:4" x14ac:dyDescent="0.2">
      <c r="A11519" s="6" t="s">
        <v>3368</v>
      </c>
      <c r="B11519" s="6" t="s">
        <v>30886</v>
      </c>
      <c r="C11519" s="6" t="s">
        <v>25536</v>
      </c>
      <c r="D11519" s="6" t="str">
        <f t="shared" si="179"/>
        <v>m2</v>
      </c>
    </row>
    <row r="11520" spans="1:4" x14ac:dyDescent="0.2">
      <c r="A11520" s="6" t="s">
        <v>17149</v>
      </c>
      <c r="B11520" s="6" t="s">
        <v>30886</v>
      </c>
      <c r="C11520" s="6" t="s">
        <v>25536</v>
      </c>
      <c r="D11520" s="6" t="str">
        <f t="shared" si="179"/>
        <v>m2</v>
      </c>
    </row>
    <row r="11521" spans="1:4" x14ac:dyDescent="0.2">
      <c r="A11521" s="6" t="s">
        <v>8741</v>
      </c>
      <c r="B11521" s="6" t="s">
        <v>30887</v>
      </c>
      <c r="C11521" s="6" t="s">
        <v>25536</v>
      </c>
      <c r="D11521" s="6" t="str">
        <f t="shared" si="179"/>
        <v>m2</v>
      </c>
    </row>
    <row r="11522" spans="1:4" x14ac:dyDescent="0.2">
      <c r="A11522" s="6" t="s">
        <v>17150</v>
      </c>
      <c r="B11522" s="6" t="s">
        <v>30887</v>
      </c>
      <c r="C11522" s="6" t="s">
        <v>25536</v>
      </c>
      <c r="D11522" s="6" t="str">
        <f t="shared" ref="D11522:D11585" si="180">LOWER(C11522)</f>
        <v>m2</v>
      </c>
    </row>
    <row r="11523" spans="1:4" x14ac:dyDescent="0.2">
      <c r="A11523" s="6" t="s">
        <v>3369</v>
      </c>
      <c r="B11523" s="6" t="s">
        <v>30888</v>
      </c>
      <c r="C11523" s="6" t="s">
        <v>25536</v>
      </c>
      <c r="D11523" s="6" t="str">
        <f t="shared" si="180"/>
        <v>m2</v>
      </c>
    </row>
    <row r="11524" spans="1:4" x14ac:dyDescent="0.2">
      <c r="A11524" s="6" t="s">
        <v>17151</v>
      </c>
      <c r="B11524" s="6" t="s">
        <v>30888</v>
      </c>
      <c r="C11524" s="6" t="s">
        <v>25536</v>
      </c>
      <c r="D11524" s="6" t="str">
        <f t="shared" si="180"/>
        <v>m2</v>
      </c>
    </row>
    <row r="11525" spans="1:4" x14ac:dyDescent="0.2">
      <c r="A11525" s="6" t="s">
        <v>8742</v>
      </c>
      <c r="B11525" s="6" t="s">
        <v>30889</v>
      </c>
      <c r="C11525" s="6" t="s">
        <v>25536</v>
      </c>
      <c r="D11525" s="6" t="str">
        <f t="shared" si="180"/>
        <v>m2</v>
      </c>
    </row>
    <row r="11526" spans="1:4" x14ac:dyDescent="0.2">
      <c r="A11526" s="6" t="s">
        <v>17152</v>
      </c>
      <c r="B11526" s="6" t="s">
        <v>30889</v>
      </c>
      <c r="C11526" s="6" t="s">
        <v>25536</v>
      </c>
      <c r="D11526" s="6" t="str">
        <f t="shared" si="180"/>
        <v>m2</v>
      </c>
    </row>
    <row r="11527" spans="1:4" x14ac:dyDescent="0.2">
      <c r="A11527" s="6" t="s">
        <v>3370</v>
      </c>
      <c r="B11527" s="6" t="s">
        <v>30890</v>
      </c>
      <c r="C11527" s="6" t="s">
        <v>25536</v>
      </c>
      <c r="D11527" s="6" t="str">
        <f t="shared" si="180"/>
        <v>m2</v>
      </c>
    </row>
    <row r="11528" spans="1:4" x14ac:dyDescent="0.2">
      <c r="A11528" s="6" t="s">
        <v>17153</v>
      </c>
      <c r="B11528" s="6" t="s">
        <v>30890</v>
      </c>
      <c r="C11528" s="6" t="s">
        <v>25536</v>
      </c>
      <c r="D11528" s="6" t="str">
        <f t="shared" si="180"/>
        <v>m2</v>
      </c>
    </row>
    <row r="11529" spans="1:4" x14ac:dyDescent="0.2">
      <c r="A11529" s="6" t="s">
        <v>8743</v>
      </c>
      <c r="B11529" s="6" t="s">
        <v>30891</v>
      </c>
      <c r="C11529" s="6" t="s">
        <v>25536</v>
      </c>
      <c r="D11529" s="6" t="str">
        <f t="shared" si="180"/>
        <v>m2</v>
      </c>
    </row>
    <row r="11530" spans="1:4" x14ac:dyDescent="0.2">
      <c r="A11530" s="6" t="s">
        <v>17154</v>
      </c>
      <c r="B11530" s="6" t="s">
        <v>30891</v>
      </c>
      <c r="C11530" s="6" t="s">
        <v>25536</v>
      </c>
      <c r="D11530" s="6" t="str">
        <f t="shared" si="180"/>
        <v>m2</v>
      </c>
    </row>
    <row r="11531" spans="1:4" x14ac:dyDescent="0.2">
      <c r="A11531" s="6" t="s">
        <v>3371</v>
      </c>
      <c r="B11531" s="6" t="s">
        <v>30892</v>
      </c>
      <c r="C11531" s="6" t="s">
        <v>25536</v>
      </c>
      <c r="D11531" s="6" t="str">
        <f t="shared" si="180"/>
        <v>m2</v>
      </c>
    </row>
    <row r="11532" spans="1:4" x14ac:dyDescent="0.2">
      <c r="A11532" s="6" t="s">
        <v>17155</v>
      </c>
      <c r="B11532" s="6" t="s">
        <v>30892</v>
      </c>
      <c r="C11532" s="6" t="s">
        <v>25536</v>
      </c>
      <c r="D11532" s="6" t="str">
        <f t="shared" si="180"/>
        <v>m2</v>
      </c>
    </row>
    <row r="11533" spans="1:4" x14ac:dyDescent="0.2">
      <c r="A11533" s="6" t="s">
        <v>8744</v>
      </c>
      <c r="B11533" s="6" t="s">
        <v>30893</v>
      </c>
      <c r="C11533" s="6" t="s">
        <v>25536</v>
      </c>
      <c r="D11533" s="6" t="str">
        <f t="shared" si="180"/>
        <v>m2</v>
      </c>
    </row>
    <row r="11534" spans="1:4" x14ac:dyDescent="0.2">
      <c r="A11534" s="6" t="s">
        <v>17156</v>
      </c>
      <c r="B11534" s="6" t="s">
        <v>30893</v>
      </c>
      <c r="C11534" s="6" t="s">
        <v>25536</v>
      </c>
      <c r="D11534" s="6" t="str">
        <f t="shared" si="180"/>
        <v>m2</v>
      </c>
    </row>
    <row r="11535" spans="1:4" x14ac:dyDescent="0.2">
      <c r="A11535" s="6" t="s">
        <v>3372</v>
      </c>
      <c r="B11535" s="6" t="s">
        <v>30894</v>
      </c>
      <c r="C11535" s="6" t="s">
        <v>25536</v>
      </c>
      <c r="D11535" s="6" t="str">
        <f t="shared" si="180"/>
        <v>m2</v>
      </c>
    </row>
    <row r="11536" spans="1:4" x14ac:dyDescent="0.2">
      <c r="A11536" s="6" t="s">
        <v>17157</v>
      </c>
      <c r="B11536" s="6" t="s">
        <v>30894</v>
      </c>
      <c r="C11536" s="6" t="s">
        <v>25536</v>
      </c>
      <c r="D11536" s="6" t="str">
        <f t="shared" si="180"/>
        <v>m2</v>
      </c>
    </row>
    <row r="11537" spans="1:4" x14ac:dyDescent="0.2">
      <c r="A11537" s="6" t="s">
        <v>8745</v>
      </c>
      <c r="B11537" s="6" t="s">
        <v>30895</v>
      </c>
      <c r="C11537" s="6" t="s">
        <v>25536</v>
      </c>
      <c r="D11537" s="6" t="str">
        <f t="shared" si="180"/>
        <v>m2</v>
      </c>
    </row>
    <row r="11538" spans="1:4" x14ac:dyDescent="0.2">
      <c r="A11538" s="6" t="s">
        <v>17158</v>
      </c>
      <c r="B11538" s="6" t="s">
        <v>30895</v>
      </c>
      <c r="C11538" s="6" t="s">
        <v>25536</v>
      </c>
      <c r="D11538" s="6" t="str">
        <f t="shared" si="180"/>
        <v>m2</v>
      </c>
    </row>
    <row r="11539" spans="1:4" x14ac:dyDescent="0.2">
      <c r="A11539" s="6" t="s">
        <v>8746</v>
      </c>
      <c r="B11539" s="6" t="s">
        <v>30896</v>
      </c>
      <c r="C11539" s="6" t="s">
        <v>25536</v>
      </c>
      <c r="D11539" s="6" t="str">
        <f t="shared" si="180"/>
        <v>m2</v>
      </c>
    </row>
    <row r="11540" spans="1:4" x14ac:dyDescent="0.2">
      <c r="A11540" s="6" t="s">
        <v>17159</v>
      </c>
      <c r="B11540" s="6" t="s">
        <v>30896</v>
      </c>
      <c r="C11540" s="6" t="s">
        <v>25536</v>
      </c>
      <c r="D11540" s="6" t="str">
        <f t="shared" si="180"/>
        <v>m2</v>
      </c>
    </row>
    <row r="11541" spans="1:4" x14ac:dyDescent="0.2">
      <c r="A11541" s="6" t="s">
        <v>8747</v>
      </c>
      <c r="B11541" s="6" t="s">
        <v>30897</v>
      </c>
      <c r="C11541" s="6" t="s">
        <v>25536</v>
      </c>
      <c r="D11541" s="6" t="str">
        <f t="shared" si="180"/>
        <v>m2</v>
      </c>
    </row>
    <row r="11542" spans="1:4" x14ac:dyDescent="0.2">
      <c r="A11542" s="6" t="s">
        <v>17160</v>
      </c>
      <c r="B11542" s="6" t="s">
        <v>30897</v>
      </c>
      <c r="C11542" s="6" t="s">
        <v>25536</v>
      </c>
      <c r="D11542" s="6" t="str">
        <f t="shared" si="180"/>
        <v>m2</v>
      </c>
    </row>
    <row r="11543" spans="1:4" x14ac:dyDescent="0.2">
      <c r="A11543" s="6" t="s">
        <v>8748</v>
      </c>
      <c r="B11543" s="6" t="s">
        <v>30898</v>
      </c>
      <c r="C11543" s="6" t="s">
        <v>25536</v>
      </c>
      <c r="D11543" s="6" t="str">
        <f t="shared" si="180"/>
        <v>m2</v>
      </c>
    </row>
    <row r="11544" spans="1:4" x14ac:dyDescent="0.2">
      <c r="A11544" s="6" t="s">
        <v>17161</v>
      </c>
      <c r="B11544" s="6" t="s">
        <v>30898</v>
      </c>
      <c r="C11544" s="6" t="s">
        <v>25536</v>
      </c>
      <c r="D11544" s="6" t="str">
        <f t="shared" si="180"/>
        <v>m2</v>
      </c>
    </row>
    <row r="11545" spans="1:4" x14ac:dyDescent="0.2">
      <c r="A11545" s="6" t="s">
        <v>8749</v>
      </c>
      <c r="B11545" s="6" t="s">
        <v>30899</v>
      </c>
      <c r="C11545" s="6" t="s">
        <v>25536</v>
      </c>
      <c r="D11545" s="6" t="str">
        <f t="shared" si="180"/>
        <v>m2</v>
      </c>
    </row>
    <row r="11546" spans="1:4" x14ac:dyDescent="0.2">
      <c r="A11546" s="6" t="s">
        <v>17162</v>
      </c>
      <c r="B11546" s="6" t="s">
        <v>30899</v>
      </c>
      <c r="C11546" s="6" t="s">
        <v>25536</v>
      </c>
      <c r="D11546" s="6" t="str">
        <f t="shared" si="180"/>
        <v>m2</v>
      </c>
    </row>
    <row r="11547" spans="1:4" x14ac:dyDescent="0.2">
      <c r="A11547" s="6" t="s">
        <v>8750</v>
      </c>
      <c r="B11547" s="6" t="s">
        <v>30900</v>
      </c>
      <c r="C11547" s="6" t="s">
        <v>25536</v>
      </c>
      <c r="D11547" s="6" t="str">
        <f t="shared" si="180"/>
        <v>m2</v>
      </c>
    </row>
    <row r="11548" spans="1:4" x14ac:dyDescent="0.2">
      <c r="A11548" s="6" t="s">
        <v>17163</v>
      </c>
      <c r="B11548" s="6" t="s">
        <v>30900</v>
      </c>
      <c r="C11548" s="6" t="s">
        <v>25536</v>
      </c>
      <c r="D11548" s="6" t="str">
        <f t="shared" si="180"/>
        <v>m2</v>
      </c>
    </row>
    <row r="11549" spans="1:4" x14ac:dyDescent="0.2">
      <c r="A11549" s="6" t="s">
        <v>8751</v>
      </c>
      <c r="B11549" s="6" t="s">
        <v>30901</v>
      </c>
      <c r="C11549" s="6" t="s">
        <v>25536</v>
      </c>
      <c r="D11549" s="6" t="str">
        <f t="shared" si="180"/>
        <v>m2</v>
      </c>
    </row>
    <row r="11550" spans="1:4" x14ac:dyDescent="0.2">
      <c r="A11550" s="6" t="s">
        <v>17164</v>
      </c>
      <c r="B11550" s="6" t="s">
        <v>30901</v>
      </c>
      <c r="C11550" s="6" t="s">
        <v>25536</v>
      </c>
      <c r="D11550" s="6" t="str">
        <f t="shared" si="180"/>
        <v>m2</v>
      </c>
    </row>
    <row r="11551" spans="1:4" x14ac:dyDescent="0.2">
      <c r="A11551" s="6" t="s">
        <v>8752</v>
      </c>
      <c r="B11551" s="6" t="s">
        <v>30902</v>
      </c>
      <c r="C11551" s="6" t="s">
        <v>25536</v>
      </c>
      <c r="D11551" s="6" t="str">
        <f t="shared" si="180"/>
        <v>m2</v>
      </c>
    </row>
    <row r="11552" spans="1:4" x14ac:dyDescent="0.2">
      <c r="A11552" s="6" t="s">
        <v>17165</v>
      </c>
      <c r="B11552" s="6" t="s">
        <v>30902</v>
      </c>
      <c r="C11552" s="6" t="s">
        <v>25536</v>
      </c>
      <c r="D11552" s="6" t="str">
        <f t="shared" si="180"/>
        <v>m2</v>
      </c>
    </row>
    <row r="11553" spans="1:4" x14ac:dyDescent="0.2">
      <c r="A11553" s="6" t="s">
        <v>8753</v>
      </c>
      <c r="B11553" s="6" t="s">
        <v>30903</v>
      </c>
      <c r="C11553" s="6" t="s">
        <v>25536</v>
      </c>
      <c r="D11553" s="6" t="str">
        <f t="shared" si="180"/>
        <v>m2</v>
      </c>
    </row>
    <row r="11554" spans="1:4" x14ac:dyDescent="0.2">
      <c r="A11554" s="6" t="s">
        <v>17166</v>
      </c>
      <c r="B11554" s="6" t="s">
        <v>30903</v>
      </c>
      <c r="C11554" s="6" t="s">
        <v>25536</v>
      </c>
      <c r="D11554" s="6" t="str">
        <f t="shared" si="180"/>
        <v>m2</v>
      </c>
    </row>
    <row r="11555" spans="1:4" x14ac:dyDescent="0.2">
      <c r="A11555" s="6" t="s">
        <v>8754</v>
      </c>
      <c r="B11555" s="6" t="s">
        <v>30904</v>
      </c>
      <c r="C11555" s="6" t="s">
        <v>25536</v>
      </c>
      <c r="D11555" s="6" t="str">
        <f t="shared" si="180"/>
        <v>m2</v>
      </c>
    </row>
    <row r="11556" spans="1:4" x14ac:dyDescent="0.2">
      <c r="A11556" s="6" t="s">
        <v>17167</v>
      </c>
      <c r="B11556" s="6" t="s">
        <v>30904</v>
      </c>
      <c r="C11556" s="6" t="s">
        <v>25536</v>
      </c>
      <c r="D11556" s="6" t="str">
        <f t="shared" si="180"/>
        <v>m2</v>
      </c>
    </row>
    <row r="11557" spans="1:4" x14ac:dyDescent="0.2">
      <c r="A11557" s="6" t="s">
        <v>8755</v>
      </c>
      <c r="B11557" s="6" t="s">
        <v>30905</v>
      </c>
      <c r="C11557" s="6" t="s">
        <v>25536</v>
      </c>
      <c r="D11557" s="6" t="str">
        <f t="shared" si="180"/>
        <v>m2</v>
      </c>
    </row>
    <row r="11558" spans="1:4" x14ac:dyDescent="0.2">
      <c r="A11558" s="6" t="s">
        <v>17168</v>
      </c>
      <c r="B11558" s="6" t="s">
        <v>30905</v>
      </c>
      <c r="C11558" s="6" t="s">
        <v>25536</v>
      </c>
      <c r="D11558" s="6" t="str">
        <f t="shared" si="180"/>
        <v>m2</v>
      </c>
    </row>
    <row r="11559" spans="1:4" x14ac:dyDescent="0.2">
      <c r="A11559" s="6" t="s">
        <v>8756</v>
      </c>
      <c r="B11559" s="6" t="s">
        <v>30906</v>
      </c>
      <c r="C11559" s="6" t="s">
        <v>25536</v>
      </c>
      <c r="D11559" s="6" t="str">
        <f t="shared" si="180"/>
        <v>m2</v>
      </c>
    </row>
    <row r="11560" spans="1:4" x14ac:dyDescent="0.2">
      <c r="A11560" s="6" t="s">
        <v>17169</v>
      </c>
      <c r="B11560" s="6" t="s">
        <v>30906</v>
      </c>
      <c r="C11560" s="6" t="s">
        <v>25536</v>
      </c>
      <c r="D11560" s="6" t="str">
        <f t="shared" si="180"/>
        <v>m2</v>
      </c>
    </row>
    <row r="11561" spans="1:4" x14ac:dyDescent="0.2">
      <c r="A11561" s="6" t="s">
        <v>8757</v>
      </c>
      <c r="B11561" s="6" t="s">
        <v>30907</v>
      </c>
      <c r="C11561" s="6" t="s">
        <v>25536</v>
      </c>
      <c r="D11561" s="6" t="str">
        <f t="shared" si="180"/>
        <v>m2</v>
      </c>
    </row>
    <row r="11562" spans="1:4" x14ac:dyDescent="0.2">
      <c r="A11562" s="6" t="s">
        <v>17170</v>
      </c>
      <c r="B11562" s="6" t="s">
        <v>30907</v>
      </c>
      <c r="C11562" s="6" t="s">
        <v>25536</v>
      </c>
      <c r="D11562" s="6" t="str">
        <f t="shared" si="180"/>
        <v>m2</v>
      </c>
    </row>
    <row r="11563" spans="1:4" x14ac:dyDescent="0.2">
      <c r="A11563" s="6" t="s">
        <v>8758</v>
      </c>
      <c r="B11563" s="6" t="s">
        <v>30908</v>
      </c>
      <c r="C11563" s="6" t="s">
        <v>25536</v>
      </c>
      <c r="D11563" s="6" t="str">
        <f t="shared" si="180"/>
        <v>m2</v>
      </c>
    </row>
    <row r="11564" spans="1:4" x14ac:dyDescent="0.2">
      <c r="A11564" s="6" t="s">
        <v>17171</v>
      </c>
      <c r="B11564" s="6" t="s">
        <v>30908</v>
      </c>
      <c r="C11564" s="6" t="s">
        <v>25536</v>
      </c>
      <c r="D11564" s="6" t="str">
        <f t="shared" si="180"/>
        <v>m2</v>
      </c>
    </row>
    <row r="11565" spans="1:4" x14ac:dyDescent="0.2">
      <c r="A11565" s="6" t="s">
        <v>8759</v>
      </c>
      <c r="B11565" s="6" t="s">
        <v>30909</v>
      </c>
      <c r="C11565" s="6" t="s">
        <v>25536</v>
      </c>
      <c r="D11565" s="6" t="str">
        <f t="shared" si="180"/>
        <v>m2</v>
      </c>
    </row>
    <row r="11566" spans="1:4" x14ac:dyDescent="0.2">
      <c r="A11566" s="6" t="s">
        <v>17172</v>
      </c>
      <c r="B11566" s="6" t="s">
        <v>30909</v>
      </c>
      <c r="C11566" s="6" t="s">
        <v>25536</v>
      </c>
      <c r="D11566" s="6" t="str">
        <f t="shared" si="180"/>
        <v>m2</v>
      </c>
    </row>
    <row r="11567" spans="1:4" x14ac:dyDescent="0.2">
      <c r="A11567" s="6" t="s">
        <v>8760</v>
      </c>
      <c r="B11567" s="6" t="s">
        <v>30910</v>
      </c>
      <c r="C11567" s="6" t="s">
        <v>25536</v>
      </c>
      <c r="D11567" s="6" t="str">
        <f t="shared" si="180"/>
        <v>m2</v>
      </c>
    </row>
    <row r="11568" spans="1:4" x14ac:dyDescent="0.2">
      <c r="A11568" s="6" t="s">
        <v>17173</v>
      </c>
      <c r="B11568" s="6" t="s">
        <v>30910</v>
      </c>
      <c r="C11568" s="6" t="s">
        <v>25536</v>
      </c>
      <c r="D11568" s="6" t="str">
        <f t="shared" si="180"/>
        <v>m2</v>
      </c>
    </row>
    <row r="11569" spans="1:4" x14ac:dyDescent="0.2">
      <c r="A11569" s="6" t="s">
        <v>8761</v>
      </c>
      <c r="B11569" s="6" t="s">
        <v>30911</v>
      </c>
      <c r="C11569" s="6" t="s">
        <v>25536</v>
      </c>
      <c r="D11569" s="6" t="str">
        <f t="shared" si="180"/>
        <v>m2</v>
      </c>
    </row>
    <row r="11570" spans="1:4" x14ac:dyDescent="0.2">
      <c r="A11570" s="6" t="s">
        <v>17174</v>
      </c>
      <c r="B11570" s="6" t="s">
        <v>30911</v>
      </c>
      <c r="C11570" s="6" t="s">
        <v>25536</v>
      </c>
      <c r="D11570" s="6" t="str">
        <f t="shared" si="180"/>
        <v>m2</v>
      </c>
    </row>
    <row r="11571" spans="1:4" x14ac:dyDescent="0.2">
      <c r="A11571" s="6" t="s">
        <v>3373</v>
      </c>
      <c r="B11571" s="6" t="s">
        <v>30912</v>
      </c>
      <c r="C11571" s="6" t="s">
        <v>25536</v>
      </c>
      <c r="D11571" s="6" t="str">
        <f t="shared" si="180"/>
        <v>m2</v>
      </c>
    </row>
    <row r="11572" spans="1:4" x14ac:dyDescent="0.2">
      <c r="A11572" s="6" t="s">
        <v>17175</v>
      </c>
      <c r="B11572" s="6" t="s">
        <v>30912</v>
      </c>
      <c r="C11572" s="6" t="s">
        <v>25536</v>
      </c>
      <c r="D11572" s="6" t="str">
        <f t="shared" si="180"/>
        <v>m2</v>
      </c>
    </row>
    <row r="11573" spans="1:4" x14ac:dyDescent="0.2">
      <c r="A11573" s="6" t="s">
        <v>3374</v>
      </c>
      <c r="B11573" s="6" t="s">
        <v>30913</v>
      </c>
      <c r="C11573" s="6" t="s">
        <v>25536</v>
      </c>
      <c r="D11573" s="6" t="str">
        <f t="shared" si="180"/>
        <v>m2</v>
      </c>
    </row>
    <row r="11574" spans="1:4" x14ac:dyDescent="0.2">
      <c r="A11574" s="6" t="s">
        <v>17176</v>
      </c>
      <c r="B11574" s="6" t="s">
        <v>30913</v>
      </c>
      <c r="C11574" s="6" t="s">
        <v>25536</v>
      </c>
      <c r="D11574" s="6" t="str">
        <f t="shared" si="180"/>
        <v>m2</v>
      </c>
    </row>
    <row r="11575" spans="1:4" x14ac:dyDescent="0.2">
      <c r="A11575" s="6" t="s">
        <v>3375</v>
      </c>
      <c r="B11575" s="6" t="s">
        <v>30914</v>
      </c>
      <c r="C11575" s="6" t="s">
        <v>25536</v>
      </c>
      <c r="D11575" s="6" t="str">
        <f t="shared" si="180"/>
        <v>m2</v>
      </c>
    </row>
    <row r="11576" spans="1:4" x14ac:dyDescent="0.2">
      <c r="A11576" s="6" t="s">
        <v>17177</v>
      </c>
      <c r="B11576" s="6" t="s">
        <v>30914</v>
      </c>
      <c r="C11576" s="6" t="s">
        <v>25536</v>
      </c>
      <c r="D11576" s="6" t="str">
        <f t="shared" si="180"/>
        <v>m2</v>
      </c>
    </row>
    <row r="11577" spans="1:4" x14ac:dyDescent="0.2">
      <c r="A11577" s="6" t="s">
        <v>8762</v>
      </c>
      <c r="B11577" s="6" t="s">
        <v>30915</v>
      </c>
      <c r="C11577" s="6" t="s">
        <v>25536</v>
      </c>
      <c r="D11577" s="6" t="str">
        <f t="shared" si="180"/>
        <v>m2</v>
      </c>
    </row>
    <row r="11578" spans="1:4" x14ac:dyDescent="0.2">
      <c r="A11578" s="6" t="s">
        <v>17178</v>
      </c>
      <c r="B11578" s="6" t="s">
        <v>30915</v>
      </c>
      <c r="C11578" s="6" t="s">
        <v>25536</v>
      </c>
      <c r="D11578" s="6" t="str">
        <f t="shared" si="180"/>
        <v>m2</v>
      </c>
    </row>
    <row r="11579" spans="1:4" x14ac:dyDescent="0.2">
      <c r="A11579" s="6" t="s">
        <v>8763</v>
      </c>
      <c r="B11579" s="6" t="s">
        <v>30916</v>
      </c>
      <c r="C11579" s="6" t="s">
        <v>25536</v>
      </c>
      <c r="D11579" s="6" t="str">
        <f t="shared" si="180"/>
        <v>m2</v>
      </c>
    </row>
    <row r="11580" spans="1:4" x14ac:dyDescent="0.2">
      <c r="A11580" s="6" t="s">
        <v>17179</v>
      </c>
      <c r="B11580" s="6" t="s">
        <v>30916</v>
      </c>
      <c r="C11580" s="6" t="s">
        <v>25536</v>
      </c>
      <c r="D11580" s="6" t="str">
        <f t="shared" si="180"/>
        <v>m2</v>
      </c>
    </row>
    <row r="11581" spans="1:4" x14ac:dyDescent="0.2">
      <c r="A11581" s="6" t="s">
        <v>8764</v>
      </c>
      <c r="B11581" s="6" t="s">
        <v>30917</v>
      </c>
      <c r="C11581" s="6" t="s">
        <v>25536</v>
      </c>
      <c r="D11581" s="6" t="str">
        <f t="shared" si="180"/>
        <v>m2</v>
      </c>
    </row>
    <row r="11582" spans="1:4" x14ac:dyDescent="0.2">
      <c r="A11582" s="6" t="s">
        <v>17180</v>
      </c>
      <c r="B11582" s="6" t="s">
        <v>30917</v>
      </c>
      <c r="C11582" s="6" t="s">
        <v>25536</v>
      </c>
      <c r="D11582" s="6" t="str">
        <f t="shared" si="180"/>
        <v>m2</v>
      </c>
    </row>
    <row r="11583" spans="1:4" x14ac:dyDescent="0.2">
      <c r="A11583" s="6" t="s">
        <v>8765</v>
      </c>
      <c r="B11583" s="6" t="s">
        <v>30918</v>
      </c>
      <c r="C11583" s="6" t="s">
        <v>25536</v>
      </c>
      <c r="D11583" s="6" t="str">
        <f t="shared" si="180"/>
        <v>m2</v>
      </c>
    </row>
    <row r="11584" spans="1:4" x14ac:dyDescent="0.2">
      <c r="A11584" s="6" t="s">
        <v>17181</v>
      </c>
      <c r="B11584" s="6" t="s">
        <v>30918</v>
      </c>
      <c r="C11584" s="6" t="s">
        <v>25536</v>
      </c>
      <c r="D11584" s="6" t="str">
        <f t="shared" si="180"/>
        <v>m2</v>
      </c>
    </row>
    <row r="11585" spans="1:4" x14ac:dyDescent="0.2">
      <c r="A11585" s="6" t="s">
        <v>8766</v>
      </c>
      <c r="B11585" s="6" t="s">
        <v>30919</v>
      </c>
      <c r="C11585" s="6" t="s">
        <v>25536</v>
      </c>
      <c r="D11585" s="6" t="str">
        <f t="shared" si="180"/>
        <v>m2</v>
      </c>
    </row>
    <row r="11586" spans="1:4" x14ac:dyDescent="0.2">
      <c r="A11586" s="6" t="s">
        <v>17182</v>
      </c>
      <c r="B11586" s="6" t="s">
        <v>30919</v>
      </c>
      <c r="C11586" s="6" t="s">
        <v>25536</v>
      </c>
      <c r="D11586" s="6" t="str">
        <f t="shared" ref="D11586:D11649" si="181">LOWER(C11586)</f>
        <v>m2</v>
      </c>
    </row>
    <row r="11587" spans="1:4" x14ac:dyDescent="0.2">
      <c r="A11587" s="6" t="s">
        <v>8767</v>
      </c>
      <c r="B11587" s="6" t="s">
        <v>30920</v>
      </c>
      <c r="C11587" s="6" t="s">
        <v>25536</v>
      </c>
      <c r="D11587" s="6" t="str">
        <f t="shared" si="181"/>
        <v>m2</v>
      </c>
    </row>
    <row r="11588" spans="1:4" x14ac:dyDescent="0.2">
      <c r="A11588" s="6" t="s">
        <v>17183</v>
      </c>
      <c r="B11588" s="6" t="s">
        <v>30920</v>
      </c>
      <c r="C11588" s="6" t="s">
        <v>25536</v>
      </c>
      <c r="D11588" s="6" t="str">
        <f t="shared" si="181"/>
        <v>m2</v>
      </c>
    </row>
    <row r="11589" spans="1:4" x14ac:dyDescent="0.2">
      <c r="A11589" s="6" t="s">
        <v>8768</v>
      </c>
      <c r="B11589" s="6" t="s">
        <v>30921</v>
      </c>
      <c r="C11589" s="6" t="s">
        <v>25536</v>
      </c>
      <c r="D11589" s="6" t="str">
        <f t="shared" si="181"/>
        <v>m2</v>
      </c>
    </row>
    <row r="11590" spans="1:4" x14ac:dyDescent="0.2">
      <c r="A11590" s="6" t="s">
        <v>17184</v>
      </c>
      <c r="B11590" s="6" t="s">
        <v>30921</v>
      </c>
      <c r="C11590" s="6" t="s">
        <v>25536</v>
      </c>
      <c r="D11590" s="6" t="str">
        <f t="shared" si="181"/>
        <v>m2</v>
      </c>
    </row>
    <row r="11591" spans="1:4" x14ac:dyDescent="0.2">
      <c r="A11591" s="6" t="s">
        <v>8769</v>
      </c>
      <c r="B11591" s="6" t="s">
        <v>30922</v>
      </c>
      <c r="C11591" s="6" t="s">
        <v>25536</v>
      </c>
      <c r="D11591" s="6" t="str">
        <f t="shared" si="181"/>
        <v>m2</v>
      </c>
    </row>
    <row r="11592" spans="1:4" x14ac:dyDescent="0.2">
      <c r="A11592" s="6" t="s">
        <v>17185</v>
      </c>
      <c r="B11592" s="6" t="s">
        <v>30922</v>
      </c>
      <c r="C11592" s="6" t="s">
        <v>25536</v>
      </c>
      <c r="D11592" s="6" t="str">
        <f t="shared" si="181"/>
        <v>m2</v>
      </c>
    </row>
    <row r="11593" spans="1:4" x14ac:dyDescent="0.2">
      <c r="A11593" s="6" t="s">
        <v>30923</v>
      </c>
      <c r="B11593" s="6" t="s">
        <v>30924</v>
      </c>
      <c r="C11593" s="6" t="s">
        <v>25536</v>
      </c>
      <c r="D11593" s="6" t="str">
        <f t="shared" si="181"/>
        <v>m2</v>
      </c>
    </row>
    <row r="11594" spans="1:4" x14ac:dyDescent="0.2">
      <c r="A11594" s="6" t="s">
        <v>30925</v>
      </c>
      <c r="B11594" s="6" t="s">
        <v>30924</v>
      </c>
      <c r="C11594" s="6" t="s">
        <v>25536</v>
      </c>
      <c r="D11594" s="6" t="str">
        <f t="shared" si="181"/>
        <v>m2</v>
      </c>
    </row>
    <row r="11595" spans="1:4" x14ac:dyDescent="0.2">
      <c r="A11595" s="6" t="s">
        <v>3376</v>
      </c>
      <c r="B11595" s="6" t="s">
        <v>30926</v>
      </c>
      <c r="C11595" s="6" t="s">
        <v>25536</v>
      </c>
      <c r="D11595" s="6" t="str">
        <f t="shared" si="181"/>
        <v>m2</v>
      </c>
    </row>
    <row r="11596" spans="1:4" x14ac:dyDescent="0.2">
      <c r="A11596" s="6" t="s">
        <v>17186</v>
      </c>
      <c r="B11596" s="6" t="s">
        <v>30926</v>
      </c>
      <c r="C11596" s="6" t="s">
        <v>25536</v>
      </c>
      <c r="D11596" s="6" t="str">
        <f t="shared" si="181"/>
        <v>m2</v>
      </c>
    </row>
    <row r="11597" spans="1:4" x14ac:dyDescent="0.2">
      <c r="A11597" s="6" t="s">
        <v>3377</v>
      </c>
      <c r="B11597" s="6" t="s">
        <v>30927</v>
      </c>
      <c r="C11597" s="6" t="s">
        <v>21</v>
      </c>
      <c r="D11597" s="6" t="str">
        <f t="shared" si="181"/>
        <v>m</v>
      </c>
    </row>
    <row r="11598" spans="1:4" x14ac:dyDescent="0.2">
      <c r="A11598" s="6" t="s">
        <v>17187</v>
      </c>
      <c r="B11598" s="6" t="s">
        <v>30927</v>
      </c>
      <c r="C11598" s="6" t="s">
        <v>21</v>
      </c>
      <c r="D11598" s="6" t="str">
        <f t="shared" si="181"/>
        <v>m</v>
      </c>
    </row>
    <row r="11599" spans="1:4" x14ac:dyDescent="0.2">
      <c r="A11599" s="6" t="s">
        <v>3378</v>
      </c>
      <c r="B11599" s="6" t="s">
        <v>30928</v>
      </c>
      <c r="C11599" s="6" t="s">
        <v>21</v>
      </c>
      <c r="D11599" s="6" t="str">
        <f t="shared" si="181"/>
        <v>m</v>
      </c>
    </row>
    <row r="11600" spans="1:4" x14ac:dyDescent="0.2">
      <c r="A11600" s="6" t="s">
        <v>17188</v>
      </c>
      <c r="B11600" s="6" t="s">
        <v>30928</v>
      </c>
      <c r="C11600" s="6" t="s">
        <v>21</v>
      </c>
      <c r="D11600" s="6" t="str">
        <f t="shared" si="181"/>
        <v>m</v>
      </c>
    </row>
    <row r="11601" spans="1:4" x14ac:dyDescent="0.2">
      <c r="A11601" s="6" t="s">
        <v>3379</v>
      </c>
      <c r="B11601" s="6" t="s">
        <v>30929</v>
      </c>
      <c r="C11601" s="6" t="s">
        <v>25536</v>
      </c>
      <c r="D11601" s="6" t="str">
        <f t="shared" si="181"/>
        <v>m2</v>
      </c>
    </row>
    <row r="11602" spans="1:4" x14ac:dyDescent="0.2">
      <c r="A11602" s="6" t="s">
        <v>17189</v>
      </c>
      <c r="B11602" s="6" t="s">
        <v>30929</v>
      </c>
      <c r="C11602" s="6" t="s">
        <v>25536</v>
      </c>
      <c r="D11602" s="6" t="str">
        <f t="shared" si="181"/>
        <v>m2</v>
      </c>
    </row>
    <row r="11603" spans="1:4" x14ac:dyDescent="0.2">
      <c r="A11603" s="6" t="s">
        <v>3380</v>
      </c>
      <c r="B11603" s="6" t="s">
        <v>30930</v>
      </c>
      <c r="C11603" s="6" t="s">
        <v>25536</v>
      </c>
      <c r="D11603" s="6" t="str">
        <f t="shared" si="181"/>
        <v>m2</v>
      </c>
    </row>
    <row r="11604" spans="1:4" x14ac:dyDescent="0.2">
      <c r="A11604" s="6" t="s">
        <v>17190</v>
      </c>
      <c r="B11604" s="6" t="s">
        <v>30930</v>
      </c>
      <c r="C11604" s="6" t="s">
        <v>25536</v>
      </c>
      <c r="D11604" s="6" t="str">
        <f t="shared" si="181"/>
        <v>m2</v>
      </c>
    </row>
    <row r="11605" spans="1:4" x14ac:dyDescent="0.2">
      <c r="A11605" s="6" t="s">
        <v>3381</v>
      </c>
      <c r="B11605" s="6" t="s">
        <v>30931</v>
      </c>
      <c r="C11605" s="6" t="s">
        <v>25536</v>
      </c>
      <c r="D11605" s="6" t="str">
        <f t="shared" si="181"/>
        <v>m2</v>
      </c>
    </row>
    <row r="11606" spans="1:4" x14ac:dyDescent="0.2">
      <c r="A11606" s="6" t="s">
        <v>17191</v>
      </c>
      <c r="B11606" s="6" t="s">
        <v>30931</v>
      </c>
      <c r="C11606" s="6" t="s">
        <v>25536</v>
      </c>
      <c r="D11606" s="6" t="str">
        <f t="shared" si="181"/>
        <v>m2</v>
      </c>
    </row>
    <row r="11607" spans="1:4" x14ac:dyDescent="0.2">
      <c r="A11607" s="6" t="s">
        <v>3382</v>
      </c>
      <c r="B11607" s="6" t="s">
        <v>30932</v>
      </c>
      <c r="C11607" s="6" t="s">
        <v>25536</v>
      </c>
      <c r="D11607" s="6" t="str">
        <f t="shared" si="181"/>
        <v>m2</v>
      </c>
    </row>
    <row r="11608" spans="1:4" x14ac:dyDescent="0.2">
      <c r="A11608" s="6" t="s">
        <v>17192</v>
      </c>
      <c r="B11608" s="6" t="s">
        <v>30932</v>
      </c>
      <c r="C11608" s="6" t="s">
        <v>25536</v>
      </c>
      <c r="D11608" s="6" t="str">
        <f t="shared" si="181"/>
        <v>m2</v>
      </c>
    </row>
    <row r="11609" spans="1:4" x14ac:dyDescent="0.2">
      <c r="A11609" s="6" t="s">
        <v>3383</v>
      </c>
      <c r="B11609" s="6" t="s">
        <v>30933</v>
      </c>
      <c r="C11609" s="6" t="s">
        <v>25536</v>
      </c>
      <c r="D11609" s="6" t="str">
        <f t="shared" si="181"/>
        <v>m2</v>
      </c>
    </row>
    <row r="11610" spans="1:4" x14ac:dyDescent="0.2">
      <c r="A11610" s="6" t="s">
        <v>17193</v>
      </c>
      <c r="B11610" s="6" t="s">
        <v>30933</v>
      </c>
      <c r="C11610" s="6" t="s">
        <v>25536</v>
      </c>
      <c r="D11610" s="6" t="str">
        <f t="shared" si="181"/>
        <v>m2</v>
      </c>
    </row>
    <row r="11611" spans="1:4" x14ac:dyDescent="0.2">
      <c r="A11611" s="6" t="s">
        <v>3384</v>
      </c>
      <c r="B11611" s="6" t="s">
        <v>30934</v>
      </c>
      <c r="C11611" s="6" t="s">
        <v>25536</v>
      </c>
      <c r="D11611" s="6" t="str">
        <f t="shared" si="181"/>
        <v>m2</v>
      </c>
    </row>
    <row r="11612" spans="1:4" x14ac:dyDescent="0.2">
      <c r="A11612" s="6" t="s">
        <v>17194</v>
      </c>
      <c r="B11612" s="6" t="s">
        <v>30934</v>
      </c>
      <c r="C11612" s="6" t="s">
        <v>25536</v>
      </c>
      <c r="D11612" s="6" t="str">
        <f t="shared" si="181"/>
        <v>m2</v>
      </c>
    </row>
    <row r="11613" spans="1:4" x14ac:dyDescent="0.2">
      <c r="A11613" s="6" t="s">
        <v>3385</v>
      </c>
      <c r="B11613" s="6" t="s">
        <v>30935</v>
      </c>
      <c r="C11613" s="6" t="s">
        <v>25536</v>
      </c>
      <c r="D11613" s="6" t="str">
        <f t="shared" si="181"/>
        <v>m2</v>
      </c>
    </row>
    <row r="11614" spans="1:4" x14ac:dyDescent="0.2">
      <c r="A11614" s="6" t="s">
        <v>17195</v>
      </c>
      <c r="B11614" s="6" t="s">
        <v>30935</v>
      </c>
      <c r="C11614" s="6" t="s">
        <v>25536</v>
      </c>
      <c r="D11614" s="6" t="str">
        <f t="shared" si="181"/>
        <v>m2</v>
      </c>
    </row>
    <row r="11615" spans="1:4" x14ac:dyDescent="0.2">
      <c r="A11615" s="6" t="s">
        <v>3386</v>
      </c>
      <c r="B11615" s="6" t="s">
        <v>30936</v>
      </c>
      <c r="C11615" s="6" t="s">
        <v>25536</v>
      </c>
      <c r="D11615" s="6" t="str">
        <f t="shared" si="181"/>
        <v>m2</v>
      </c>
    </row>
    <row r="11616" spans="1:4" x14ac:dyDescent="0.2">
      <c r="A11616" s="6" t="s">
        <v>17196</v>
      </c>
      <c r="B11616" s="6" t="s">
        <v>30936</v>
      </c>
      <c r="C11616" s="6" t="s">
        <v>25536</v>
      </c>
      <c r="D11616" s="6" t="str">
        <f t="shared" si="181"/>
        <v>m2</v>
      </c>
    </row>
    <row r="11617" spans="1:4" x14ac:dyDescent="0.2">
      <c r="A11617" s="6" t="s">
        <v>3387</v>
      </c>
      <c r="B11617" s="6" t="s">
        <v>30937</v>
      </c>
      <c r="C11617" s="6" t="s">
        <v>25536</v>
      </c>
      <c r="D11617" s="6" t="str">
        <f t="shared" si="181"/>
        <v>m2</v>
      </c>
    </row>
    <row r="11618" spans="1:4" x14ac:dyDescent="0.2">
      <c r="A11618" s="6" t="s">
        <v>17197</v>
      </c>
      <c r="B11618" s="6" t="s">
        <v>30937</v>
      </c>
      <c r="C11618" s="6" t="s">
        <v>25536</v>
      </c>
      <c r="D11618" s="6" t="str">
        <f t="shared" si="181"/>
        <v>m2</v>
      </c>
    </row>
    <row r="11619" spans="1:4" x14ac:dyDescent="0.2">
      <c r="A11619" s="6" t="s">
        <v>3388</v>
      </c>
      <c r="B11619" s="6" t="s">
        <v>30938</v>
      </c>
      <c r="C11619" s="6" t="s">
        <v>25536</v>
      </c>
      <c r="D11619" s="6" t="str">
        <f t="shared" si="181"/>
        <v>m2</v>
      </c>
    </row>
    <row r="11620" spans="1:4" x14ac:dyDescent="0.2">
      <c r="A11620" s="6" t="s">
        <v>17198</v>
      </c>
      <c r="B11620" s="6" t="s">
        <v>30938</v>
      </c>
      <c r="C11620" s="6" t="s">
        <v>25536</v>
      </c>
      <c r="D11620" s="6" t="str">
        <f t="shared" si="181"/>
        <v>m2</v>
      </c>
    </row>
    <row r="11621" spans="1:4" x14ac:dyDescent="0.2">
      <c r="A11621" s="6" t="s">
        <v>3389</v>
      </c>
      <c r="B11621" s="6" t="s">
        <v>30939</v>
      </c>
      <c r="C11621" s="6" t="s">
        <v>25536</v>
      </c>
      <c r="D11621" s="6" t="str">
        <f t="shared" si="181"/>
        <v>m2</v>
      </c>
    </row>
    <row r="11622" spans="1:4" x14ac:dyDescent="0.2">
      <c r="A11622" s="6" t="s">
        <v>17199</v>
      </c>
      <c r="B11622" s="6" t="s">
        <v>30939</v>
      </c>
      <c r="C11622" s="6" t="s">
        <v>25536</v>
      </c>
      <c r="D11622" s="6" t="str">
        <f t="shared" si="181"/>
        <v>m2</v>
      </c>
    </row>
    <row r="11623" spans="1:4" x14ac:dyDescent="0.2">
      <c r="A11623" s="6" t="s">
        <v>3390</v>
      </c>
      <c r="B11623" s="6" t="s">
        <v>30940</v>
      </c>
      <c r="C11623" s="6" t="s">
        <v>25536</v>
      </c>
      <c r="D11623" s="6" t="str">
        <f t="shared" si="181"/>
        <v>m2</v>
      </c>
    </row>
    <row r="11624" spans="1:4" x14ac:dyDescent="0.2">
      <c r="A11624" s="6" t="s">
        <v>17200</v>
      </c>
      <c r="B11624" s="6" t="s">
        <v>30940</v>
      </c>
      <c r="C11624" s="6" t="s">
        <v>25536</v>
      </c>
      <c r="D11624" s="6" t="str">
        <f t="shared" si="181"/>
        <v>m2</v>
      </c>
    </row>
    <row r="11625" spans="1:4" x14ac:dyDescent="0.2">
      <c r="A11625" s="6" t="s">
        <v>8770</v>
      </c>
      <c r="B11625" s="6" t="s">
        <v>30941</v>
      </c>
      <c r="C11625" s="6" t="s">
        <v>25536</v>
      </c>
      <c r="D11625" s="6" t="str">
        <f t="shared" si="181"/>
        <v>m2</v>
      </c>
    </row>
    <row r="11626" spans="1:4" x14ac:dyDescent="0.2">
      <c r="A11626" s="6" t="s">
        <v>17201</v>
      </c>
      <c r="B11626" s="6" t="s">
        <v>30941</v>
      </c>
      <c r="C11626" s="6" t="s">
        <v>25536</v>
      </c>
      <c r="D11626" s="6" t="str">
        <f t="shared" si="181"/>
        <v>m2</v>
      </c>
    </row>
    <row r="11627" spans="1:4" x14ac:dyDescent="0.2">
      <c r="A11627" s="6" t="s">
        <v>8771</v>
      </c>
      <c r="B11627" s="6" t="s">
        <v>30942</v>
      </c>
      <c r="C11627" s="6" t="s">
        <v>25536</v>
      </c>
      <c r="D11627" s="6" t="str">
        <f t="shared" si="181"/>
        <v>m2</v>
      </c>
    </row>
    <row r="11628" spans="1:4" x14ac:dyDescent="0.2">
      <c r="A11628" s="6" t="s">
        <v>17202</v>
      </c>
      <c r="B11628" s="6" t="s">
        <v>30942</v>
      </c>
      <c r="C11628" s="6" t="s">
        <v>25536</v>
      </c>
      <c r="D11628" s="6" t="str">
        <f t="shared" si="181"/>
        <v>m2</v>
      </c>
    </row>
    <row r="11629" spans="1:4" x14ac:dyDescent="0.2">
      <c r="A11629" s="6" t="s">
        <v>8772</v>
      </c>
      <c r="B11629" s="6" t="s">
        <v>30943</v>
      </c>
      <c r="C11629" s="6" t="s">
        <v>25536</v>
      </c>
      <c r="D11629" s="6" t="str">
        <f t="shared" si="181"/>
        <v>m2</v>
      </c>
    </row>
    <row r="11630" spans="1:4" x14ac:dyDescent="0.2">
      <c r="A11630" s="6" t="s">
        <v>17203</v>
      </c>
      <c r="B11630" s="6" t="s">
        <v>30943</v>
      </c>
      <c r="C11630" s="6" t="s">
        <v>25536</v>
      </c>
      <c r="D11630" s="6" t="str">
        <f t="shared" si="181"/>
        <v>m2</v>
      </c>
    </row>
    <row r="11631" spans="1:4" x14ac:dyDescent="0.2">
      <c r="A11631" s="6" t="s">
        <v>8773</v>
      </c>
      <c r="B11631" s="6" t="s">
        <v>30944</v>
      </c>
      <c r="C11631" s="6" t="s">
        <v>25536</v>
      </c>
      <c r="D11631" s="6" t="str">
        <f t="shared" si="181"/>
        <v>m2</v>
      </c>
    </row>
    <row r="11632" spans="1:4" x14ac:dyDescent="0.2">
      <c r="A11632" s="6" t="s">
        <v>17204</v>
      </c>
      <c r="B11632" s="6" t="s">
        <v>30944</v>
      </c>
      <c r="C11632" s="6" t="s">
        <v>25536</v>
      </c>
      <c r="D11632" s="6" t="str">
        <f t="shared" si="181"/>
        <v>m2</v>
      </c>
    </row>
    <row r="11633" spans="1:4" x14ac:dyDescent="0.2">
      <c r="A11633" s="6" t="s">
        <v>3391</v>
      </c>
      <c r="B11633" s="6" t="s">
        <v>30945</v>
      </c>
      <c r="C11633" s="6" t="s">
        <v>25536</v>
      </c>
      <c r="D11633" s="6" t="str">
        <f t="shared" si="181"/>
        <v>m2</v>
      </c>
    </row>
    <row r="11634" spans="1:4" x14ac:dyDescent="0.2">
      <c r="A11634" s="6" t="s">
        <v>17205</v>
      </c>
      <c r="B11634" s="6" t="s">
        <v>30945</v>
      </c>
      <c r="C11634" s="6" t="s">
        <v>25536</v>
      </c>
      <c r="D11634" s="6" t="str">
        <f t="shared" si="181"/>
        <v>m2</v>
      </c>
    </row>
    <row r="11635" spans="1:4" x14ac:dyDescent="0.2">
      <c r="A11635" s="6" t="s">
        <v>3392</v>
      </c>
      <c r="B11635" s="6" t="s">
        <v>30946</v>
      </c>
      <c r="C11635" s="6" t="s">
        <v>25536</v>
      </c>
      <c r="D11635" s="6" t="str">
        <f t="shared" si="181"/>
        <v>m2</v>
      </c>
    </row>
    <row r="11636" spans="1:4" x14ac:dyDescent="0.2">
      <c r="A11636" s="6" t="s">
        <v>17206</v>
      </c>
      <c r="B11636" s="6" t="s">
        <v>30946</v>
      </c>
      <c r="C11636" s="6" t="s">
        <v>25536</v>
      </c>
      <c r="D11636" s="6" t="str">
        <f t="shared" si="181"/>
        <v>m2</v>
      </c>
    </row>
    <row r="11637" spans="1:4" x14ac:dyDescent="0.2">
      <c r="A11637" s="6" t="s">
        <v>3393</v>
      </c>
      <c r="B11637" s="6" t="s">
        <v>30947</v>
      </c>
      <c r="C11637" s="6" t="s">
        <v>25536</v>
      </c>
      <c r="D11637" s="6" t="str">
        <f t="shared" si="181"/>
        <v>m2</v>
      </c>
    </row>
    <row r="11638" spans="1:4" x14ac:dyDescent="0.2">
      <c r="A11638" s="6" t="s">
        <v>17207</v>
      </c>
      <c r="B11638" s="6" t="s">
        <v>30947</v>
      </c>
      <c r="C11638" s="6" t="s">
        <v>25536</v>
      </c>
      <c r="D11638" s="6" t="str">
        <f t="shared" si="181"/>
        <v>m2</v>
      </c>
    </row>
    <row r="11639" spans="1:4" x14ac:dyDescent="0.2">
      <c r="A11639" s="6" t="s">
        <v>8774</v>
      </c>
      <c r="B11639" s="6" t="s">
        <v>30948</v>
      </c>
      <c r="C11639" s="6" t="s">
        <v>25536</v>
      </c>
      <c r="D11639" s="6" t="str">
        <f t="shared" si="181"/>
        <v>m2</v>
      </c>
    </row>
    <row r="11640" spans="1:4" x14ac:dyDescent="0.2">
      <c r="A11640" s="6" t="s">
        <v>17208</v>
      </c>
      <c r="B11640" s="6" t="s">
        <v>30948</v>
      </c>
      <c r="C11640" s="6" t="s">
        <v>25536</v>
      </c>
      <c r="D11640" s="6" t="str">
        <f t="shared" si="181"/>
        <v>m2</v>
      </c>
    </row>
    <row r="11641" spans="1:4" x14ac:dyDescent="0.2">
      <c r="A11641" s="6" t="s">
        <v>8775</v>
      </c>
      <c r="B11641" s="6" t="s">
        <v>30949</v>
      </c>
      <c r="C11641" s="6" t="s">
        <v>25536</v>
      </c>
      <c r="D11641" s="6" t="str">
        <f t="shared" si="181"/>
        <v>m2</v>
      </c>
    </row>
    <row r="11642" spans="1:4" x14ac:dyDescent="0.2">
      <c r="A11642" s="6" t="s">
        <v>17209</v>
      </c>
      <c r="B11642" s="6" t="s">
        <v>30949</v>
      </c>
      <c r="C11642" s="6" t="s">
        <v>25536</v>
      </c>
      <c r="D11642" s="6" t="str">
        <f t="shared" si="181"/>
        <v>m2</v>
      </c>
    </row>
    <row r="11643" spans="1:4" x14ac:dyDescent="0.2">
      <c r="A11643" s="6" t="s">
        <v>8776</v>
      </c>
      <c r="B11643" s="6" t="s">
        <v>30950</v>
      </c>
      <c r="C11643" s="6" t="s">
        <v>25536</v>
      </c>
      <c r="D11643" s="6" t="str">
        <f t="shared" si="181"/>
        <v>m2</v>
      </c>
    </row>
    <row r="11644" spans="1:4" x14ac:dyDescent="0.2">
      <c r="A11644" s="6" t="s">
        <v>17210</v>
      </c>
      <c r="B11644" s="6" t="s">
        <v>30950</v>
      </c>
      <c r="C11644" s="6" t="s">
        <v>25536</v>
      </c>
      <c r="D11644" s="6" t="str">
        <f t="shared" si="181"/>
        <v>m2</v>
      </c>
    </row>
    <row r="11645" spans="1:4" x14ac:dyDescent="0.2">
      <c r="A11645" s="6" t="s">
        <v>8777</v>
      </c>
      <c r="B11645" s="6" t="s">
        <v>30951</v>
      </c>
      <c r="C11645" s="6" t="s">
        <v>25536</v>
      </c>
      <c r="D11645" s="6" t="str">
        <f t="shared" si="181"/>
        <v>m2</v>
      </c>
    </row>
    <row r="11646" spans="1:4" x14ac:dyDescent="0.2">
      <c r="A11646" s="6" t="s">
        <v>17211</v>
      </c>
      <c r="B11646" s="6" t="s">
        <v>30951</v>
      </c>
      <c r="C11646" s="6" t="s">
        <v>25536</v>
      </c>
      <c r="D11646" s="6" t="str">
        <f t="shared" si="181"/>
        <v>m2</v>
      </c>
    </row>
    <row r="11647" spans="1:4" x14ac:dyDescent="0.2">
      <c r="A11647" s="6" t="s">
        <v>8778</v>
      </c>
      <c r="B11647" s="6" t="s">
        <v>30952</v>
      </c>
      <c r="C11647" s="6" t="s">
        <v>25536</v>
      </c>
      <c r="D11647" s="6" t="str">
        <f t="shared" si="181"/>
        <v>m2</v>
      </c>
    </row>
    <row r="11648" spans="1:4" x14ac:dyDescent="0.2">
      <c r="A11648" s="6" t="s">
        <v>17212</v>
      </c>
      <c r="B11648" s="6" t="s">
        <v>30952</v>
      </c>
      <c r="C11648" s="6" t="s">
        <v>25536</v>
      </c>
      <c r="D11648" s="6" t="str">
        <f t="shared" si="181"/>
        <v>m2</v>
      </c>
    </row>
    <row r="11649" spans="1:4" x14ac:dyDescent="0.2">
      <c r="A11649" s="6" t="s">
        <v>3394</v>
      </c>
      <c r="B11649" s="6" t="s">
        <v>30953</v>
      </c>
      <c r="C11649" s="6" t="s">
        <v>25536</v>
      </c>
      <c r="D11649" s="6" t="str">
        <f t="shared" si="181"/>
        <v>m2</v>
      </c>
    </row>
    <row r="11650" spans="1:4" x14ac:dyDescent="0.2">
      <c r="A11650" s="6" t="s">
        <v>17213</v>
      </c>
      <c r="B11650" s="6" t="s">
        <v>30953</v>
      </c>
      <c r="C11650" s="6" t="s">
        <v>25536</v>
      </c>
      <c r="D11650" s="6" t="str">
        <f t="shared" ref="D11650:D11713" si="182">LOWER(C11650)</f>
        <v>m2</v>
      </c>
    </row>
    <row r="11651" spans="1:4" x14ac:dyDescent="0.2">
      <c r="A11651" s="6" t="s">
        <v>3395</v>
      </c>
      <c r="B11651" s="6" t="s">
        <v>30954</v>
      </c>
      <c r="C11651" s="6" t="s">
        <v>25536</v>
      </c>
      <c r="D11651" s="6" t="str">
        <f t="shared" si="182"/>
        <v>m2</v>
      </c>
    </row>
    <row r="11652" spans="1:4" x14ac:dyDescent="0.2">
      <c r="A11652" s="6" t="s">
        <v>17214</v>
      </c>
      <c r="B11652" s="6" t="s">
        <v>30954</v>
      </c>
      <c r="C11652" s="6" t="s">
        <v>25536</v>
      </c>
      <c r="D11652" s="6" t="str">
        <f t="shared" si="182"/>
        <v>m2</v>
      </c>
    </row>
    <row r="11653" spans="1:4" x14ac:dyDescent="0.2">
      <c r="A11653" s="6" t="s">
        <v>3396</v>
      </c>
      <c r="B11653" s="6" t="s">
        <v>30955</v>
      </c>
      <c r="C11653" s="6" t="s">
        <v>25536</v>
      </c>
      <c r="D11653" s="6" t="str">
        <f t="shared" si="182"/>
        <v>m2</v>
      </c>
    </row>
    <row r="11654" spans="1:4" x14ac:dyDescent="0.2">
      <c r="A11654" s="6" t="s">
        <v>17215</v>
      </c>
      <c r="B11654" s="6" t="s">
        <v>30955</v>
      </c>
      <c r="C11654" s="6" t="s">
        <v>25536</v>
      </c>
      <c r="D11654" s="6" t="str">
        <f t="shared" si="182"/>
        <v>m2</v>
      </c>
    </row>
    <row r="11655" spans="1:4" x14ac:dyDescent="0.2">
      <c r="A11655" s="6" t="s">
        <v>3397</v>
      </c>
      <c r="B11655" s="6" t="s">
        <v>30956</v>
      </c>
      <c r="C11655" s="6" t="s">
        <v>25536</v>
      </c>
      <c r="D11655" s="6" t="str">
        <f t="shared" si="182"/>
        <v>m2</v>
      </c>
    </row>
    <row r="11656" spans="1:4" x14ac:dyDescent="0.2">
      <c r="A11656" s="6" t="s">
        <v>17216</v>
      </c>
      <c r="B11656" s="6" t="s">
        <v>30956</v>
      </c>
      <c r="C11656" s="6" t="s">
        <v>25536</v>
      </c>
      <c r="D11656" s="6" t="str">
        <f t="shared" si="182"/>
        <v>m2</v>
      </c>
    </row>
    <row r="11657" spans="1:4" x14ac:dyDescent="0.2">
      <c r="A11657" s="6" t="s">
        <v>3398</v>
      </c>
      <c r="B11657" s="6" t="s">
        <v>30957</v>
      </c>
      <c r="C11657" s="6" t="s">
        <v>25536</v>
      </c>
      <c r="D11657" s="6" t="str">
        <f t="shared" si="182"/>
        <v>m2</v>
      </c>
    </row>
    <row r="11658" spans="1:4" x14ac:dyDescent="0.2">
      <c r="A11658" s="6" t="s">
        <v>17217</v>
      </c>
      <c r="B11658" s="6" t="s">
        <v>30957</v>
      </c>
      <c r="C11658" s="6" t="s">
        <v>25536</v>
      </c>
      <c r="D11658" s="6" t="str">
        <f t="shared" si="182"/>
        <v>m2</v>
      </c>
    </row>
    <row r="11659" spans="1:4" x14ac:dyDescent="0.2">
      <c r="A11659" s="6" t="s">
        <v>3399</v>
      </c>
      <c r="B11659" s="6" t="s">
        <v>30958</v>
      </c>
      <c r="C11659" s="6" t="s">
        <v>25536</v>
      </c>
      <c r="D11659" s="6" t="str">
        <f t="shared" si="182"/>
        <v>m2</v>
      </c>
    </row>
    <row r="11660" spans="1:4" x14ac:dyDescent="0.2">
      <c r="A11660" s="6" t="s">
        <v>17218</v>
      </c>
      <c r="B11660" s="6" t="s">
        <v>30958</v>
      </c>
      <c r="C11660" s="6" t="s">
        <v>25536</v>
      </c>
      <c r="D11660" s="6" t="str">
        <f t="shared" si="182"/>
        <v>m2</v>
      </c>
    </row>
    <row r="11661" spans="1:4" x14ac:dyDescent="0.2">
      <c r="A11661" s="6" t="s">
        <v>3401</v>
      </c>
      <c r="B11661" s="6" t="s">
        <v>30959</v>
      </c>
      <c r="C11661" s="6" t="s">
        <v>25536</v>
      </c>
      <c r="D11661" s="6" t="str">
        <f t="shared" si="182"/>
        <v>m2</v>
      </c>
    </row>
    <row r="11662" spans="1:4" x14ac:dyDescent="0.2">
      <c r="A11662" s="6" t="s">
        <v>17219</v>
      </c>
      <c r="B11662" s="6" t="s">
        <v>30959</v>
      </c>
      <c r="C11662" s="6" t="s">
        <v>25536</v>
      </c>
      <c r="D11662" s="6" t="str">
        <f t="shared" si="182"/>
        <v>m2</v>
      </c>
    </row>
    <row r="11663" spans="1:4" x14ac:dyDescent="0.2">
      <c r="A11663" s="6" t="s">
        <v>3402</v>
      </c>
      <c r="B11663" s="6" t="s">
        <v>30960</v>
      </c>
      <c r="C11663" s="6" t="s">
        <v>25536</v>
      </c>
      <c r="D11663" s="6" t="str">
        <f t="shared" si="182"/>
        <v>m2</v>
      </c>
    </row>
    <row r="11664" spans="1:4" x14ac:dyDescent="0.2">
      <c r="A11664" s="6" t="s">
        <v>17220</v>
      </c>
      <c r="B11664" s="6" t="s">
        <v>30960</v>
      </c>
      <c r="C11664" s="6" t="s">
        <v>25536</v>
      </c>
      <c r="D11664" s="6" t="str">
        <f t="shared" si="182"/>
        <v>m2</v>
      </c>
    </row>
    <row r="11665" spans="1:4" x14ac:dyDescent="0.2">
      <c r="A11665" s="6" t="s">
        <v>3403</v>
      </c>
      <c r="B11665" s="6" t="s">
        <v>30961</v>
      </c>
      <c r="C11665" s="6" t="s">
        <v>25536</v>
      </c>
      <c r="D11665" s="6" t="str">
        <f t="shared" si="182"/>
        <v>m2</v>
      </c>
    </row>
    <row r="11666" spans="1:4" x14ac:dyDescent="0.2">
      <c r="A11666" s="6" t="s">
        <v>17221</v>
      </c>
      <c r="B11666" s="6" t="s">
        <v>30961</v>
      </c>
      <c r="C11666" s="6" t="s">
        <v>25536</v>
      </c>
      <c r="D11666" s="6" t="str">
        <f t="shared" si="182"/>
        <v>m2</v>
      </c>
    </row>
    <row r="11667" spans="1:4" x14ac:dyDescent="0.2">
      <c r="A11667" s="6" t="s">
        <v>8779</v>
      </c>
      <c r="B11667" s="6" t="s">
        <v>30962</v>
      </c>
      <c r="C11667" s="6" t="s">
        <v>25536</v>
      </c>
      <c r="D11667" s="6" t="str">
        <f t="shared" si="182"/>
        <v>m2</v>
      </c>
    </row>
    <row r="11668" spans="1:4" x14ac:dyDescent="0.2">
      <c r="A11668" s="6" t="s">
        <v>17222</v>
      </c>
      <c r="B11668" s="6" t="s">
        <v>30962</v>
      </c>
      <c r="C11668" s="6" t="s">
        <v>25536</v>
      </c>
      <c r="D11668" s="6" t="str">
        <f t="shared" si="182"/>
        <v>m2</v>
      </c>
    </row>
    <row r="11669" spans="1:4" x14ac:dyDescent="0.2">
      <c r="A11669" s="6" t="s">
        <v>3404</v>
      </c>
      <c r="B11669" s="6" t="s">
        <v>30963</v>
      </c>
      <c r="C11669" s="6" t="s">
        <v>25536</v>
      </c>
      <c r="D11669" s="6" t="str">
        <f t="shared" si="182"/>
        <v>m2</v>
      </c>
    </row>
    <row r="11670" spans="1:4" x14ac:dyDescent="0.2">
      <c r="A11670" s="6" t="s">
        <v>17223</v>
      </c>
      <c r="B11670" s="6" t="s">
        <v>30963</v>
      </c>
      <c r="C11670" s="6" t="s">
        <v>25536</v>
      </c>
      <c r="D11670" s="6" t="str">
        <f t="shared" si="182"/>
        <v>m2</v>
      </c>
    </row>
    <row r="11671" spans="1:4" x14ac:dyDescent="0.2">
      <c r="A11671" s="6" t="s">
        <v>3405</v>
      </c>
      <c r="B11671" s="6" t="s">
        <v>30964</v>
      </c>
      <c r="C11671" s="6" t="s">
        <v>25536</v>
      </c>
      <c r="D11671" s="6" t="str">
        <f t="shared" si="182"/>
        <v>m2</v>
      </c>
    </row>
    <row r="11672" spans="1:4" x14ac:dyDescent="0.2">
      <c r="A11672" s="6" t="s">
        <v>17224</v>
      </c>
      <c r="B11672" s="6" t="s">
        <v>30964</v>
      </c>
      <c r="C11672" s="6" t="s">
        <v>25536</v>
      </c>
      <c r="D11672" s="6" t="str">
        <f t="shared" si="182"/>
        <v>m2</v>
      </c>
    </row>
    <row r="11673" spans="1:4" x14ac:dyDescent="0.2">
      <c r="A11673" s="6" t="s">
        <v>3406</v>
      </c>
      <c r="B11673" s="6" t="s">
        <v>30965</v>
      </c>
      <c r="C11673" s="6" t="s">
        <v>25536</v>
      </c>
      <c r="D11673" s="6" t="str">
        <f t="shared" si="182"/>
        <v>m2</v>
      </c>
    </row>
    <row r="11674" spans="1:4" x14ac:dyDescent="0.2">
      <c r="A11674" s="6" t="s">
        <v>17225</v>
      </c>
      <c r="B11674" s="6" t="s">
        <v>30965</v>
      </c>
      <c r="C11674" s="6" t="s">
        <v>25536</v>
      </c>
      <c r="D11674" s="6" t="str">
        <f t="shared" si="182"/>
        <v>m2</v>
      </c>
    </row>
    <row r="11675" spans="1:4" x14ac:dyDescent="0.2">
      <c r="A11675" s="6" t="s">
        <v>3407</v>
      </c>
      <c r="B11675" s="6" t="s">
        <v>30966</v>
      </c>
      <c r="C11675" s="6" t="s">
        <v>25536</v>
      </c>
      <c r="D11675" s="6" t="str">
        <f t="shared" si="182"/>
        <v>m2</v>
      </c>
    </row>
    <row r="11676" spans="1:4" x14ac:dyDescent="0.2">
      <c r="A11676" s="6" t="s">
        <v>17226</v>
      </c>
      <c r="B11676" s="6" t="s">
        <v>30966</v>
      </c>
      <c r="C11676" s="6" t="s">
        <v>25536</v>
      </c>
      <c r="D11676" s="6" t="str">
        <f t="shared" si="182"/>
        <v>m2</v>
      </c>
    </row>
    <row r="11677" spans="1:4" x14ac:dyDescent="0.2">
      <c r="A11677" s="6" t="s">
        <v>3408</v>
      </c>
      <c r="B11677" s="6" t="s">
        <v>30967</v>
      </c>
      <c r="C11677" s="6" t="s">
        <v>25536</v>
      </c>
      <c r="D11677" s="6" t="str">
        <f t="shared" si="182"/>
        <v>m2</v>
      </c>
    </row>
    <row r="11678" spans="1:4" x14ac:dyDescent="0.2">
      <c r="A11678" s="6" t="s">
        <v>17227</v>
      </c>
      <c r="B11678" s="6" t="s">
        <v>30967</v>
      </c>
      <c r="C11678" s="6" t="s">
        <v>25536</v>
      </c>
      <c r="D11678" s="6" t="str">
        <f t="shared" si="182"/>
        <v>m2</v>
      </c>
    </row>
    <row r="11679" spans="1:4" x14ac:dyDescent="0.2">
      <c r="A11679" s="6" t="s">
        <v>8780</v>
      </c>
      <c r="B11679" s="6" t="s">
        <v>30968</v>
      </c>
      <c r="C11679" s="6" t="s">
        <v>25536</v>
      </c>
      <c r="D11679" s="6" t="str">
        <f t="shared" si="182"/>
        <v>m2</v>
      </c>
    </row>
    <row r="11680" spans="1:4" x14ac:dyDescent="0.2">
      <c r="A11680" s="6" t="s">
        <v>17228</v>
      </c>
      <c r="B11680" s="6" t="s">
        <v>30968</v>
      </c>
      <c r="C11680" s="6" t="s">
        <v>25536</v>
      </c>
      <c r="D11680" s="6" t="str">
        <f t="shared" si="182"/>
        <v>m2</v>
      </c>
    </row>
    <row r="11681" spans="1:4" x14ac:dyDescent="0.2">
      <c r="A11681" s="6" t="s">
        <v>3409</v>
      </c>
      <c r="B11681" s="6" t="s">
        <v>30969</v>
      </c>
      <c r="C11681" s="6" t="s">
        <v>25536</v>
      </c>
      <c r="D11681" s="6" t="str">
        <f t="shared" si="182"/>
        <v>m2</v>
      </c>
    </row>
    <row r="11682" spans="1:4" x14ac:dyDescent="0.2">
      <c r="A11682" s="6" t="s">
        <v>17229</v>
      </c>
      <c r="B11682" s="6" t="s">
        <v>30969</v>
      </c>
      <c r="C11682" s="6" t="s">
        <v>25536</v>
      </c>
      <c r="D11682" s="6" t="str">
        <f t="shared" si="182"/>
        <v>m2</v>
      </c>
    </row>
    <row r="11683" spans="1:4" x14ac:dyDescent="0.2">
      <c r="A11683" s="6" t="s">
        <v>3410</v>
      </c>
      <c r="B11683" s="6" t="s">
        <v>30970</v>
      </c>
      <c r="C11683" s="6" t="s">
        <v>25536</v>
      </c>
      <c r="D11683" s="6" t="str">
        <f t="shared" si="182"/>
        <v>m2</v>
      </c>
    </row>
    <row r="11684" spans="1:4" x14ac:dyDescent="0.2">
      <c r="A11684" s="6" t="s">
        <v>17230</v>
      </c>
      <c r="B11684" s="6" t="s">
        <v>30970</v>
      </c>
      <c r="C11684" s="6" t="s">
        <v>25536</v>
      </c>
      <c r="D11684" s="6" t="str">
        <f t="shared" si="182"/>
        <v>m2</v>
      </c>
    </row>
    <row r="11685" spans="1:4" x14ac:dyDescent="0.2">
      <c r="A11685" s="6" t="s">
        <v>3411</v>
      </c>
      <c r="B11685" s="6" t="s">
        <v>30971</v>
      </c>
      <c r="C11685" s="6" t="s">
        <v>25536</v>
      </c>
      <c r="D11685" s="6" t="str">
        <f t="shared" si="182"/>
        <v>m2</v>
      </c>
    </row>
    <row r="11686" spans="1:4" x14ac:dyDescent="0.2">
      <c r="A11686" s="6" t="s">
        <v>17231</v>
      </c>
      <c r="B11686" s="6" t="s">
        <v>30971</v>
      </c>
      <c r="C11686" s="6" t="s">
        <v>25536</v>
      </c>
      <c r="D11686" s="6" t="str">
        <f t="shared" si="182"/>
        <v>m2</v>
      </c>
    </row>
    <row r="11687" spans="1:4" x14ac:dyDescent="0.2">
      <c r="A11687" s="6" t="s">
        <v>3413</v>
      </c>
      <c r="B11687" s="6" t="s">
        <v>30972</v>
      </c>
      <c r="C11687" s="6" t="s">
        <v>25536</v>
      </c>
      <c r="D11687" s="6" t="str">
        <f t="shared" si="182"/>
        <v>m2</v>
      </c>
    </row>
    <row r="11688" spans="1:4" x14ac:dyDescent="0.2">
      <c r="A11688" s="6" t="s">
        <v>17232</v>
      </c>
      <c r="B11688" s="6" t="s">
        <v>30972</v>
      </c>
      <c r="C11688" s="6" t="s">
        <v>25536</v>
      </c>
      <c r="D11688" s="6" t="str">
        <f t="shared" si="182"/>
        <v>m2</v>
      </c>
    </row>
    <row r="11689" spans="1:4" x14ac:dyDescent="0.2">
      <c r="A11689" s="6" t="s">
        <v>3414</v>
      </c>
      <c r="B11689" s="6" t="s">
        <v>30973</v>
      </c>
      <c r="C11689" s="6" t="s">
        <v>25536</v>
      </c>
      <c r="D11689" s="6" t="str">
        <f t="shared" si="182"/>
        <v>m2</v>
      </c>
    </row>
    <row r="11690" spans="1:4" x14ac:dyDescent="0.2">
      <c r="A11690" s="6" t="s">
        <v>17233</v>
      </c>
      <c r="B11690" s="6" t="s">
        <v>30973</v>
      </c>
      <c r="C11690" s="6" t="s">
        <v>25536</v>
      </c>
      <c r="D11690" s="6" t="str">
        <f t="shared" si="182"/>
        <v>m2</v>
      </c>
    </row>
    <row r="11691" spans="1:4" x14ac:dyDescent="0.2">
      <c r="A11691" s="6" t="s">
        <v>3415</v>
      </c>
      <c r="B11691" s="6" t="s">
        <v>30974</v>
      </c>
      <c r="C11691" s="6" t="s">
        <v>25536</v>
      </c>
      <c r="D11691" s="6" t="str">
        <f t="shared" si="182"/>
        <v>m2</v>
      </c>
    </row>
    <row r="11692" spans="1:4" x14ac:dyDescent="0.2">
      <c r="A11692" s="6" t="s">
        <v>17234</v>
      </c>
      <c r="B11692" s="6" t="s">
        <v>30974</v>
      </c>
      <c r="C11692" s="6" t="s">
        <v>25536</v>
      </c>
      <c r="D11692" s="6" t="str">
        <f t="shared" si="182"/>
        <v>m2</v>
      </c>
    </row>
    <row r="11693" spans="1:4" x14ac:dyDescent="0.2">
      <c r="A11693" s="6" t="s">
        <v>8781</v>
      </c>
      <c r="B11693" s="6" t="s">
        <v>30975</v>
      </c>
      <c r="C11693" s="6" t="s">
        <v>25536</v>
      </c>
      <c r="D11693" s="6" t="str">
        <f t="shared" si="182"/>
        <v>m2</v>
      </c>
    </row>
    <row r="11694" spans="1:4" x14ac:dyDescent="0.2">
      <c r="A11694" s="6" t="s">
        <v>17235</v>
      </c>
      <c r="B11694" s="6" t="s">
        <v>30975</v>
      </c>
      <c r="C11694" s="6" t="s">
        <v>25536</v>
      </c>
      <c r="D11694" s="6" t="str">
        <f t="shared" si="182"/>
        <v>m2</v>
      </c>
    </row>
    <row r="11695" spans="1:4" x14ac:dyDescent="0.2">
      <c r="A11695" s="6" t="s">
        <v>8782</v>
      </c>
      <c r="B11695" s="6" t="s">
        <v>30976</v>
      </c>
      <c r="C11695" s="6" t="s">
        <v>25536</v>
      </c>
      <c r="D11695" s="6" t="str">
        <f t="shared" si="182"/>
        <v>m2</v>
      </c>
    </row>
    <row r="11696" spans="1:4" x14ac:dyDescent="0.2">
      <c r="A11696" s="6" t="s">
        <v>17236</v>
      </c>
      <c r="B11696" s="6" t="s">
        <v>30976</v>
      </c>
      <c r="C11696" s="6" t="s">
        <v>25536</v>
      </c>
      <c r="D11696" s="6" t="str">
        <f t="shared" si="182"/>
        <v>m2</v>
      </c>
    </row>
    <row r="11697" spans="1:4" x14ac:dyDescent="0.2">
      <c r="A11697" s="6" t="s">
        <v>3400</v>
      </c>
      <c r="B11697" s="6" t="s">
        <v>30977</v>
      </c>
      <c r="C11697" s="6" t="s">
        <v>21</v>
      </c>
      <c r="D11697" s="6" t="str">
        <f t="shared" si="182"/>
        <v>m</v>
      </c>
    </row>
    <row r="11698" spans="1:4" x14ac:dyDescent="0.2">
      <c r="A11698" s="6" t="s">
        <v>17237</v>
      </c>
      <c r="B11698" s="6" t="s">
        <v>30977</v>
      </c>
      <c r="C11698" s="6" t="s">
        <v>21</v>
      </c>
      <c r="D11698" s="6" t="str">
        <f t="shared" si="182"/>
        <v>m</v>
      </c>
    </row>
    <row r="11699" spans="1:4" x14ac:dyDescent="0.2">
      <c r="A11699" s="6" t="s">
        <v>3412</v>
      </c>
      <c r="B11699" s="6" t="s">
        <v>30978</v>
      </c>
      <c r="C11699" s="6" t="s">
        <v>21</v>
      </c>
      <c r="D11699" s="6" t="str">
        <f t="shared" si="182"/>
        <v>m</v>
      </c>
    </row>
    <row r="11700" spans="1:4" x14ac:dyDescent="0.2">
      <c r="A11700" s="6" t="s">
        <v>17238</v>
      </c>
      <c r="B11700" s="6" t="s">
        <v>30978</v>
      </c>
      <c r="C11700" s="6" t="s">
        <v>21</v>
      </c>
      <c r="D11700" s="6" t="str">
        <f t="shared" si="182"/>
        <v>m</v>
      </c>
    </row>
    <row r="11701" spans="1:4" x14ac:dyDescent="0.2">
      <c r="A11701" s="6" t="s">
        <v>8783</v>
      </c>
      <c r="B11701" s="6" t="s">
        <v>30979</v>
      </c>
      <c r="C11701" s="6" t="s">
        <v>21</v>
      </c>
      <c r="D11701" s="6" t="str">
        <f t="shared" si="182"/>
        <v>m</v>
      </c>
    </row>
    <row r="11702" spans="1:4" x14ac:dyDescent="0.2">
      <c r="A11702" s="6" t="s">
        <v>17239</v>
      </c>
      <c r="B11702" s="6" t="s">
        <v>30979</v>
      </c>
      <c r="C11702" s="6" t="s">
        <v>21</v>
      </c>
      <c r="D11702" s="6" t="str">
        <f t="shared" si="182"/>
        <v>m</v>
      </c>
    </row>
    <row r="11703" spans="1:4" x14ac:dyDescent="0.2">
      <c r="A11703" s="6" t="s">
        <v>8784</v>
      </c>
      <c r="B11703" s="6" t="s">
        <v>30980</v>
      </c>
      <c r="C11703" s="6" t="s">
        <v>25323</v>
      </c>
      <c r="D11703" s="6" t="str">
        <f t="shared" si="182"/>
        <v>m3</v>
      </c>
    </row>
    <row r="11704" spans="1:4" x14ac:dyDescent="0.2">
      <c r="A11704" s="6" t="s">
        <v>17240</v>
      </c>
      <c r="B11704" s="6" t="s">
        <v>30980</v>
      </c>
      <c r="C11704" s="6" t="s">
        <v>25323</v>
      </c>
      <c r="D11704" s="6" t="str">
        <f t="shared" si="182"/>
        <v>m3</v>
      </c>
    </row>
    <row r="11705" spans="1:4" x14ac:dyDescent="0.2">
      <c r="A11705" s="6" t="s">
        <v>8785</v>
      </c>
      <c r="B11705" s="6" t="s">
        <v>30981</v>
      </c>
      <c r="C11705" s="6" t="s">
        <v>25323</v>
      </c>
      <c r="D11705" s="6" t="str">
        <f t="shared" si="182"/>
        <v>m3</v>
      </c>
    </row>
    <row r="11706" spans="1:4" x14ac:dyDescent="0.2">
      <c r="A11706" s="6" t="s">
        <v>17241</v>
      </c>
      <c r="B11706" s="6" t="s">
        <v>30981</v>
      </c>
      <c r="C11706" s="6" t="s">
        <v>25323</v>
      </c>
      <c r="D11706" s="6" t="str">
        <f t="shared" si="182"/>
        <v>m3</v>
      </c>
    </row>
    <row r="11707" spans="1:4" x14ac:dyDescent="0.2">
      <c r="A11707" s="6" t="s">
        <v>3416</v>
      </c>
      <c r="B11707" s="6" t="s">
        <v>30982</v>
      </c>
      <c r="C11707" s="6" t="s">
        <v>25536</v>
      </c>
      <c r="D11707" s="6" t="str">
        <f t="shared" si="182"/>
        <v>m2</v>
      </c>
    </row>
    <row r="11708" spans="1:4" x14ac:dyDescent="0.2">
      <c r="A11708" s="6" t="s">
        <v>17242</v>
      </c>
      <c r="B11708" s="6" t="s">
        <v>30982</v>
      </c>
      <c r="C11708" s="6" t="s">
        <v>25536</v>
      </c>
      <c r="D11708" s="6" t="str">
        <f t="shared" si="182"/>
        <v>m2</v>
      </c>
    </row>
    <row r="11709" spans="1:4" x14ac:dyDescent="0.2">
      <c r="A11709" s="6" t="s">
        <v>8786</v>
      </c>
      <c r="B11709" s="6" t="s">
        <v>30983</v>
      </c>
      <c r="C11709" s="6" t="s">
        <v>25536</v>
      </c>
      <c r="D11709" s="6" t="str">
        <f t="shared" si="182"/>
        <v>m2</v>
      </c>
    </row>
    <row r="11710" spans="1:4" x14ac:dyDescent="0.2">
      <c r="A11710" s="6" t="s">
        <v>17243</v>
      </c>
      <c r="B11710" s="6" t="s">
        <v>30983</v>
      </c>
      <c r="C11710" s="6" t="s">
        <v>25536</v>
      </c>
      <c r="D11710" s="6" t="str">
        <f t="shared" si="182"/>
        <v>m2</v>
      </c>
    </row>
    <row r="11711" spans="1:4" x14ac:dyDescent="0.2">
      <c r="A11711" s="6" t="s">
        <v>3181</v>
      </c>
      <c r="B11711" s="6" t="s">
        <v>30984</v>
      </c>
      <c r="C11711" s="6" t="s">
        <v>25536</v>
      </c>
      <c r="D11711" s="6" t="str">
        <f t="shared" si="182"/>
        <v>m2</v>
      </c>
    </row>
    <row r="11712" spans="1:4" x14ac:dyDescent="0.2">
      <c r="A11712" s="6" t="s">
        <v>17244</v>
      </c>
      <c r="B11712" s="6" t="s">
        <v>30984</v>
      </c>
      <c r="C11712" s="6" t="s">
        <v>25536</v>
      </c>
      <c r="D11712" s="6" t="str">
        <f t="shared" si="182"/>
        <v>m2</v>
      </c>
    </row>
    <row r="11713" spans="1:4" x14ac:dyDescent="0.2">
      <c r="A11713" s="6" t="s">
        <v>3418</v>
      </c>
      <c r="B11713" s="6" t="s">
        <v>30985</v>
      </c>
      <c r="C11713" s="6" t="s">
        <v>25536</v>
      </c>
      <c r="D11713" s="6" t="str">
        <f t="shared" si="182"/>
        <v>m2</v>
      </c>
    </row>
    <row r="11714" spans="1:4" x14ac:dyDescent="0.2">
      <c r="A11714" s="6" t="s">
        <v>17245</v>
      </c>
      <c r="B11714" s="6" t="s">
        <v>30985</v>
      </c>
      <c r="C11714" s="6" t="s">
        <v>25536</v>
      </c>
      <c r="D11714" s="6" t="str">
        <f t="shared" ref="D11714:D11777" si="183">LOWER(C11714)</f>
        <v>m2</v>
      </c>
    </row>
    <row r="11715" spans="1:4" x14ac:dyDescent="0.2">
      <c r="A11715" s="6" t="s">
        <v>3419</v>
      </c>
      <c r="B11715" s="6" t="s">
        <v>30986</v>
      </c>
      <c r="C11715" s="6" t="s">
        <v>25536</v>
      </c>
      <c r="D11715" s="6" t="str">
        <f t="shared" si="183"/>
        <v>m2</v>
      </c>
    </row>
    <row r="11716" spans="1:4" x14ac:dyDescent="0.2">
      <c r="A11716" s="6" t="s">
        <v>17246</v>
      </c>
      <c r="B11716" s="6" t="s">
        <v>30986</v>
      </c>
      <c r="C11716" s="6" t="s">
        <v>25536</v>
      </c>
      <c r="D11716" s="6" t="str">
        <f t="shared" si="183"/>
        <v>m2</v>
      </c>
    </row>
    <row r="11717" spans="1:4" x14ac:dyDescent="0.2">
      <c r="A11717" s="6" t="s">
        <v>3420</v>
      </c>
      <c r="B11717" s="6" t="s">
        <v>30987</v>
      </c>
      <c r="C11717" s="6" t="s">
        <v>25536</v>
      </c>
      <c r="D11717" s="6" t="str">
        <f t="shared" si="183"/>
        <v>m2</v>
      </c>
    </row>
    <row r="11718" spans="1:4" x14ac:dyDescent="0.2">
      <c r="A11718" s="6" t="s">
        <v>17247</v>
      </c>
      <c r="B11718" s="6" t="s">
        <v>30987</v>
      </c>
      <c r="C11718" s="6" t="s">
        <v>25536</v>
      </c>
      <c r="D11718" s="6" t="str">
        <f t="shared" si="183"/>
        <v>m2</v>
      </c>
    </row>
    <row r="11719" spans="1:4" x14ac:dyDescent="0.2">
      <c r="A11719" s="6" t="s">
        <v>3421</v>
      </c>
      <c r="B11719" s="6" t="s">
        <v>30988</v>
      </c>
      <c r="C11719" s="6" t="s">
        <v>25536</v>
      </c>
      <c r="D11719" s="6" t="str">
        <f t="shared" si="183"/>
        <v>m2</v>
      </c>
    </row>
    <row r="11720" spans="1:4" x14ac:dyDescent="0.2">
      <c r="A11720" s="6" t="s">
        <v>17248</v>
      </c>
      <c r="B11720" s="6" t="s">
        <v>30988</v>
      </c>
      <c r="C11720" s="6" t="s">
        <v>25536</v>
      </c>
      <c r="D11720" s="6" t="str">
        <f t="shared" si="183"/>
        <v>m2</v>
      </c>
    </row>
    <row r="11721" spans="1:4" x14ac:dyDescent="0.2">
      <c r="A11721" s="6" t="s">
        <v>8787</v>
      </c>
      <c r="B11721" s="6" t="s">
        <v>30989</v>
      </c>
      <c r="C11721" s="6" t="s">
        <v>25536</v>
      </c>
      <c r="D11721" s="6" t="str">
        <f t="shared" si="183"/>
        <v>m2</v>
      </c>
    </row>
    <row r="11722" spans="1:4" x14ac:dyDescent="0.2">
      <c r="A11722" s="6" t="s">
        <v>17249</v>
      </c>
      <c r="B11722" s="6" t="s">
        <v>30989</v>
      </c>
      <c r="C11722" s="6" t="s">
        <v>25536</v>
      </c>
      <c r="D11722" s="6" t="str">
        <f t="shared" si="183"/>
        <v>m2</v>
      </c>
    </row>
    <row r="11723" spans="1:4" x14ac:dyDescent="0.2">
      <c r="A11723" s="6" t="s">
        <v>8788</v>
      </c>
      <c r="B11723" s="6" t="s">
        <v>30990</v>
      </c>
      <c r="C11723" s="6" t="s">
        <v>25536</v>
      </c>
      <c r="D11723" s="6" t="str">
        <f t="shared" si="183"/>
        <v>m2</v>
      </c>
    </row>
    <row r="11724" spans="1:4" x14ac:dyDescent="0.2">
      <c r="A11724" s="6" t="s">
        <v>17250</v>
      </c>
      <c r="B11724" s="6" t="s">
        <v>30990</v>
      </c>
      <c r="C11724" s="6" t="s">
        <v>25536</v>
      </c>
      <c r="D11724" s="6" t="str">
        <f t="shared" si="183"/>
        <v>m2</v>
      </c>
    </row>
    <row r="11725" spans="1:4" x14ac:dyDescent="0.2">
      <c r="A11725" s="6" t="s">
        <v>8789</v>
      </c>
      <c r="B11725" s="6" t="s">
        <v>30991</v>
      </c>
      <c r="C11725" s="6" t="s">
        <v>25536</v>
      </c>
      <c r="D11725" s="6" t="str">
        <f t="shared" si="183"/>
        <v>m2</v>
      </c>
    </row>
    <row r="11726" spans="1:4" x14ac:dyDescent="0.2">
      <c r="A11726" s="6" t="s">
        <v>17251</v>
      </c>
      <c r="B11726" s="6" t="s">
        <v>30991</v>
      </c>
      <c r="C11726" s="6" t="s">
        <v>25536</v>
      </c>
      <c r="D11726" s="6" t="str">
        <f t="shared" si="183"/>
        <v>m2</v>
      </c>
    </row>
    <row r="11727" spans="1:4" x14ac:dyDescent="0.2">
      <c r="A11727" s="6" t="s">
        <v>8790</v>
      </c>
      <c r="B11727" s="6" t="s">
        <v>30992</v>
      </c>
      <c r="C11727" s="6" t="s">
        <v>25536</v>
      </c>
      <c r="D11727" s="6" t="str">
        <f t="shared" si="183"/>
        <v>m2</v>
      </c>
    </row>
    <row r="11728" spans="1:4" x14ac:dyDescent="0.2">
      <c r="A11728" s="6" t="s">
        <v>17252</v>
      </c>
      <c r="B11728" s="6" t="s">
        <v>30992</v>
      </c>
      <c r="C11728" s="6" t="s">
        <v>25536</v>
      </c>
      <c r="D11728" s="6" t="str">
        <f t="shared" si="183"/>
        <v>m2</v>
      </c>
    </row>
    <row r="11729" spans="1:4" x14ac:dyDescent="0.2">
      <c r="A11729" s="6" t="s">
        <v>3422</v>
      </c>
      <c r="B11729" s="6" t="s">
        <v>30993</v>
      </c>
      <c r="C11729" s="6" t="s">
        <v>25536</v>
      </c>
      <c r="D11729" s="6" t="str">
        <f t="shared" si="183"/>
        <v>m2</v>
      </c>
    </row>
    <row r="11730" spans="1:4" x14ac:dyDescent="0.2">
      <c r="A11730" s="6" t="s">
        <v>17253</v>
      </c>
      <c r="B11730" s="6" t="s">
        <v>30993</v>
      </c>
      <c r="C11730" s="6" t="s">
        <v>25536</v>
      </c>
      <c r="D11730" s="6" t="str">
        <f t="shared" si="183"/>
        <v>m2</v>
      </c>
    </row>
    <row r="11731" spans="1:4" x14ac:dyDescent="0.2">
      <c r="A11731" s="6" t="s">
        <v>3423</v>
      </c>
      <c r="B11731" s="6" t="s">
        <v>30994</v>
      </c>
      <c r="C11731" s="6" t="s">
        <v>25536</v>
      </c>
      <c r="D11731" s="6" t="str">
        <f t="shared" si="183"/>
        <v>m2</v>
      </c>
    </row>
    <row r="11732" spans="1:4" x14ac:dyDescent="0.2">
      <c r="A11732" s="6" t="s">
        <v>17254</v>
      </c>
      <c r="B11732" s="6" t="s">
        <v>30994</v>
      </c>
      <c r="C11732" s="6" t="s">
        <v>25536</v>
      </c>
      <c r="D11732" s="6" t="str">
        <f t="shared" si="183"/>
        <v>m2</v>
      </c>
    </row>
    <row r="11733" spans="1:4" x14ac:dyDescent="0.2">
      <c r="A11733" s="6" t="s">
        <v>8791</v>
      </c>
      <c r="B11733" s="6" t="s">
        <v>30995</v>
      </c>
      <c r="C11733" s="6" t="s">
        <v>25536</v>
      </c>
      <c r="D11733" s="6" t="str">
        <f t="shared" si="183"/>
        <v>m2</v>
      </c>
    </row>
    <row r="11734" spans="1:4" x14ac:dyDescent="0.2">
      <c r="A11734" s="6" t="s">
        <v>17255</v>
      </c>
      <c r="B11734" s="6" t="s">
        <v>30995</v>
      </c>
      <c r="C11734" s="6" t="s">
        <v>25536</v>
      </c>
      <c r="D11734" s="6" t="str">
        <f t="shared" si="183"/>
        <v>m2</v>
      </c>
    </row>
    <row r="11735" spans="1:4" x14ac:dyDescent="0.2">
      <c r="A11735" s="6" t="s">
        <v>8792</v>
      </c>
      <c r="B11735" s="6" t="s">
        <v>30996</v>
      </c>
      <c r="C11735" s="6" t="s">
        <v>25536</v>
      </c>
      <c r="D11735" s="6" t="str">
        <f t="shared" si="183"/>
        <v>m2</v>
      </c>
    </row>
    <row r="11736" spans="1:4" x14ac:dyDescent="0.2">
      <c r="A11736" s="6" t="s">
        <v>17256</v>
      </c>
      <c r="B11736" s="6" t="s">
        <v>30996</v>
      </c>
      <c r="C11736" s="6" t="s">
        <v>25536</v>
      </c>
      <c r="D11736" s="6" t="str">
        <f t="shared" si="183"/>
        <v>m2</v>
      </c>
    </row>
    <row r="11737" spans="1:4" x14ac:dyDescent="0.2">
      <c r="A11737" s="6" t="s">
        <v>8793</v>
      </c>
      <c r="B11737" s="6" t="s">
        <v>30997</v>
      </c>
      <c r="C11737" s="6" t="s">
        <v>25536</v>
      </c>
      <c r="D11737" s="6" t="str">
        <f t="shared" si="183"/>
        <v>m2</v>
      </c>
    </row>
    <row r="11738" spans="1:4" x14ac:dyDescent="0.2">
      <c r="A11738" s="6" t="s">
        <v>17257</v>
      </c>
      <c r="B11738" s="6" t="s">
        <v>30997</v>
      </c>
      <c r="C11738" s="6" t="s">
        <v>25536</v>
      </c>
      <c r="D11738" s="6" t="str">
        <f t="shared" si="183"/>
        <v>m2</v>
      </c>
    </row>
    <row r="11739" spans="1:4" x14ac:dyDescent="0.2">
      <c r="A11739" s="6" t="s">
        <v>8794</v>
      </c>
      <c r="B11739" s="6" t="s">
        <v>30998</v>
      </c>
      <c r="C11739" s="6" t="s">
        <v>25536</v>
      </c>
      <c r="D11739" s="6" t="str">
        <f t="shared" si="183"/>
        <v>m2</v>
      </c>
    </row>
    <row r="11740" spans="1:4" x14ac:dyDescent="0.2">
      <c r="A11740" s="6" t="s">
        <v>17258</v>
      </c>
      <c r="B11740" s="6" t="s">
        <v>30998</v>
      </c>
      <c r="C11740" s="6" t="s">
        <v>25536</v>
      </c>
      <c r="D11740" s="6" t="str">
        <f t="shared" si="183"/>
        <v>m2</v>
      </c>
    </row>
    <row r="11741" spans="1:4" x14ac:dyDescent="0.2">
      <c r="A11741" s="6" t="s">
        <v>8795</v>
      </c>
      <c r="B11741" s="6" t="s">
        <v>30999</v>
      </c>
      <c r="C11741" s="6" t="s">
        <v>25536</v>
      </c>
      <c r="D11741" s="6" t="str">
        <f t="shared" si="183"/>
        <v>m2</v>
      </c>
    </row>
    <row r="11742" spans="1:4" x14ac:dyDescent="0.2">
      <c r="A11742" s="6" t="s">
        <v>17259</v>
      </c>
      <c r="B11742" s="6" t="s">
        <v>30999</v>
      </c>
      <c r="C11742" s="6" t="s">
        <v>25536</v>
      </c>
      <c r="D11742" s="6" t="str">
        <f t="shared" si="183"/>
        <v>m2</v>
      </c>
    </row>
    <row r="11743" spans="1:4" x14ac:dyDescent="0.2">
      <c r="A11743" s="6" t="s">
        <v>8796</v>
      </c>
      <c r="B11743" s="6" t="s">
        <v>31000</v>
      </c>
      <c r="C11743" s="6" t="s">
        <v>25536</v>
      </c>
      <c r="D11743" s="6" t="str">
        <f t="shared" si="183"/>
        <v>m2</v>
      </c>
    </row>
    <row r="11744" spans="1:4" x14ac:dyDescent="0.2">
      <c r="A11744" s="6" t="s">
        <v>17260</v>
      </c>
      <c r="B11744" s="6" t="s">
        <v>31000</v>
      </c>
      <c r="C11744" s="6" t="s">
        <v>25536</v>
      </c>
      <c r="D11744" s="6" t="str">
        <f t="shared" si="183"/>
        <v>m2</v>
      </c>
    </row>
    <row r="11745" spans="1:4" x14ac:dyDescent="0.2">
      <c r="A11745" s="6" t="s">
        <v>8797</v>
      </c>
      <c r="B11745" s="6" t="s">
        <v>31001</v>
      </c>
      <c r="C11745" s="6" t="s">
        <v>25536</v>
      </c>
      <c r="D11745" s="6" t="str">
        <f t="shared" si="183"/>
        <v>m2</v>
      </c>
    </row>
    <row r="11746" spans="1:4" x14ac:dyDescent="0.2">
      <c r="A11746" s="6" t="s">
        <v>17261</v>
      </c>
      <c r="B11746" s="6" t="s">
        <v>31001</v>
      </c>
      <c r="C11746" s="6" t="s">
        <v>25536</v>
      </c>
      <c r="D11746" s="6" t="str">
        <f t="shared" si="183"/>
        <v>m2</v>
      </c>
    </row>
    <row r="11747" spans="1:4" x14ac:dyDescent="0.2">
      <c r="A11747" s="6" t="s">
        <v>3424</v>
      </c>
      <c r="B11747" s="6" t="s">
        <v>31002</v>
      </c>
      <c r="C11747" s="6" t="s">
        <v>25536</v>
      </c>
      <c r="D11747" s="6" t="str">
        <f t="shared" si="183"/>
        <v>m2</v>
      </c>
    </row>
    <row r="11748" spans="1:4" x14ac:dyDescent="0.2">
      <c r="A11748" s="6" t="s">
        <v>17262</v>
      </c>
      <c r="B11748" s="6" t="s">
        <v>31002</v>
      </c>
      <c r="C11748" s="6" t="s">
        <v>25536</v>
      </c>
      <c r="D11748" s="6" t="str">
        <f t="shared" si="183"/>
        <v>m2</v>
      </c>
    </row>
    <row r="11749" spans="1:4" x14ac:dyDescent="0.2">
      <c r="A11749" s="6" t="s">
        <v>3417</v>
      </c>
      <c r="B11749" s="6" t="s">
        <v>31003</v>
      </c>
      <c r="C11749" s="6" t="s">
        <v>25536</v>
      </c>
      <c r="D11749" s="6" t="str">
        <f t="shared" si="183"/>
        <v>m2</v>
      </c>
    </row>
    <row r="11750" spans="1:4" x14ac:dyDescent="0.2">
      <c r="A11750" s="6" t="s">
        <v>17263</v>
      </c>
      <c r="B11750" s="6" t="s">
        <v>31003</v>
      </c>
      <c r="C11750" s="6" t="s">
        <v>25536</v>
      </c>
      <c r="D11750" s="6" t="str">
        <f t="shared" si="183"/>
        <v>m2</v>
      </c>
    </row>
    <row r="11751" spans="1:4" x14ac:dyDescent="0.2">
      <c r="A11751" s="6" t="s">
        <v>3425</v>
      </c>
      <c r="B11751" s="6" t="s">
        <v>31004</v>
      </c>
      <c r="C11751" s="6" t="s">
        <v>25536</v>
      </c>
      <c r="D11751" s="6" t="str">
        <f t="shared" si="183"/>
        <v>m2</v>
      </c>
    </row>
    <row r="11752" spans="1:4" x14ac:dyDescent="0.2">
      <c r="A11752" s="6" t="s">
        <v>17264</v>
      </c>
      <c r="B11752" s="6" t="s">
        <v>31004</v>
      </c>
      <c r="C11752" s="6" t="s">
        <v>25536</v>
      </c>
      <c r="D11752" s="6" t="str">
        <f t="shared" si="183"/>
        <v>m2</v>
      </c>
    </row>
    <row r="11753" spans="1:4" x14ac:dyDescent="0.2">
      <c r="A11753" s="6" t="s">
        <v>3426</v>
      </c>
      <c r="B11753" s="6" t="s">
        <v>31005</v>
      </c>
      <c r="C11753" s="6" t="s">
        <v>25536</v>
      </c>
      <c r="D11753" s="6" t="str">
        <f t="shared" si="183"/>
        <v>m2</v>
      </c>
    </row>
    <row r="11754" spans="1:4" x14ac:dyDescent="0.2">
      <c r="A11754" s="6" t="s">
        <v>17265</v>
      </c>
      <c r="B11754" s="6" t="s">
        <v>31005</v>
      </c>
      <c r="C11754" s="6" t="s">
        <v>25536</v>
      </c>
      <c r="D11754" s="6" t="str">
        <f t="shared" si="183"/>
        <v>m2</v>
      </c>
    </row>
    <row r="11755" spans="1:4" x14ac:dyDescent="0.2">
      <c r="A11755" s="6" t="s">
        <v>8798</v>
      </c>
      <c r="B11755" s="6" t="s">
        <v>31006</v>
      </c>
      <c r="C11755" s="6" t="s">
        <v>25536</v>
      </c>
      <c r="D11755" s="6" t="str">
        <f t="shared" si="183"/>
        <v>m2</v>
      </c>
    </row>
    <row r="11756" spans="1:4" x14ac:dyDescent="0.2">
      <c r="A11756" s="6" t="s">
        <v>17266</v>
      </c>
      <c r="B11756" s="6" t="s">
        <v>31006</v>
      </c>
      <c r="C11756" s="6" t="s">
        <v>25536</v>
      </c>
      <c r="D11756" s="6" t="str">
        <f t="shared" si="183"/>
        <v>m2</v>
      </c>
    </row>
    <row r="11757" spans="1:4" x14ac:dyDescent="0.2">
      <c r="A11757" s="6" t="s">
        <v>8799</v>
      </c>
      <c r="B11757" s="6" t="s">
        <v>31007</v>
      </c>
      <c r="C11757" s="6" t="s">
        <v>25536</v>
      </c>
      <c r="D11757" s="6" t="str">
        <f t="shared" si="183"/>
        <v>m2</v>
      </c>
    </row>
    <row r="11758" spans="1:4" x14ac:dyDescent="0.2">
      <c r="A11758" s="6" t="s">
        <v>17267</v>
      </c>
      <c r="B11758" s="6" t="s">
        <v>31007</v>
      </c>
      <c r="C11758" s="6" t="s">
        <v>25536</v>
      </c>
      <c r="D11758" s="6" t="str">
        <f t="shared" si="183"/>
        <v>m2</v>
      </c>
    </row>
    <row r="11759" spans="1:4" x14ac:dyDescent="0.2">
      <c r="A11759" s="6" t="s">
        <v>8800</v>
      </c>
      <c r="B11759" s="6" t="s">
        <v>31008</v>
      </c>
      <c r="C11759" s="6" t="s">
        <v>25536</v>
      </c>
      <c r="D11759" s="6" t="str">
        <f t="shared" si="183"/>
        <v>m2</v>
      </c>
    </row>
    <row r="11760" spans="1:4" x14ac:dyDescent="0.2">
      <c r="A11760" s="6" t="s">
        <v>17268</v>
      </c>
      <c r="B11760" s="6" t="s">
        <v>31008</v>
      </c>
      <c r="C11760" s="6" t="s">
        <v>25536</v>
      </c>
      <c r="D11760" s="6" t="str">
        <f t="shared" si="183"/>
        <v>m2</v>
      </c>
    </row>
    <row r="11761" spans="1:4" x14ac:dyDescent="0.2">
      <c r="A11761" s="6" t="s">
        <v>8801</v>
      </c>
      <c r="B11761" s="6" t="s">
        <v>31009</v>
      </c>
      <c r="C11761" s="6" t="s">
        <v>21</v>
      </c>
      <c r="D11761" s="6" t="str">
        <f t="shared" si="183"/>
        <v>m</v>
      </c>
    </row>
    <row r="11762" spans="1:4" x14ac:dyDescent="0.2">
      <c r="A11762" s="6" t="s">
        <v>17269</v>
      </c>
      <c r="B11762" s="6" t="s">
        <v>31009</v>
      </c>
      <c r="C11762" s="6" t="s">
        <v>21</v>
      </c>
      <c r="D11762" s="6" t="str">
        <f t="shared" si="183"/>
        <v>m</v>
      </c>
    </row>
    <row r="11763" spans="1:4" x14ac:dyDescent="0.2">
      <c r="A11763" s="6" t="s">
        <v>8802</v>
      </c>
      <c r="B11763" s="6" t="s">
        <v>31010</v>
      </c>
      <c r="C11763" s="6" t="s">
        <v>21</v>
      </c>
      <c r="D11763" s="6" t="str">
        <f t="shared" si="183"/>
        <v>m</v>
      </c>
    </row>
    <row r="11764" spans="1:4" x14ac:dyDescent="0.2">
      <c r="A11764" s="6" t="s">
        <v>17270</v>
      </c>
      <c r="B11764" s="6" t="s">
        <v>31010</v>
      </c>
      <c r="C11764" s="6" t="s">
        <v>21</v>
      </c>
      <c r="D11764" s="6" t="str">
        <f t="shared" si="183"/>
        <v>m</v>
      </c>
    </row>
    <row r="11765" spans="1:4" x14ac:dyDescent="0.2">
      <c r="A11765" s="6" t="s">
        <v>3427</v>
      </c>
      <c r="B11765" s="6" t="s">
        <v>31011</v>
      </c>
      <c r="C11765" s="6" t="s">
        <v>25536</v>
      </c>
      <c r="D11765" s="6" t="str">
        <f t="shared" si="183"/>
        <v>m2</v>
      </c>
    </row>
    <row r="11766" spans="1:4" x14ac:dyDescent="0.2">
      <c r="A11766" s="6" t="s">
        <v>17271</v>
      </c>
      <c r="B11766" s="6" t="s">
        <v>31011</v>
      </c>
      <c r="C11766" s="6" t="s">
        <v>25536</v>
      </c>
      <c r="D11766" s="6" t="str">
        <f t="shared" si="183"/>
        <v>m2</v>
      </c>
    </row>
    <row r="11767" spans="1:4" x14ac:dyDescent="0.2">
      <c r="A11767" s="6" t="s">
        <v>3428</v>
      </c>
      <c r="B11767" s="6" t="s">
        <v>31012</v>
      </c>
      <c r="C11767" s="6" t="s">
        <v>25536</v>
      </c>
      <c r="D11767" s="6" t="str">
        <f t="shared" si="183"/>
        <v>m2</v>
      </c>
    </row>
    <row r="11768" spans="1:4" x14ac:dyDescent="0.2">
      <c r="A11768" s="6" t="s">
        <v>17272</v>
      </c>
      <c r="B11768" s="6" t="s">
        <v>31012</v>
      </c>
      <c r="C11768" s="6" t="s">
        <v>25536</v>
      </c>
      <c r="D11768" s="6" t="str">
        <f t="shared" si="183"/>
        <v>m2</v>
      </c>
    </row>
    <row r="11769" spans="1:4" x14ac:dyDescent="0.2">
      <c r="A11769" s="6" t="s">
        <v>8803</v>
      </c>
      <c r="B11769" s="6" t="s">
        <v>31013</v>
      </c>
      <c r="C11769" s="6" t="s">
        <v>25536</v>
      </c>
      <c r="D11769" s="6" t="str">
        <f t="shared" si="183"/>
        <v>m2</v>
      </c>
    </row>
    <row r="11770" spans="1:4" x14ac:dyDescent="0.2">
      <c r="A11770" s="6" t="s">
        <v>17273</v>
      </c>
      <c r="B11770" s="6" t="s">
        <v>31013</v>
      </c>
      <c r="C11770" s="6" t="s">
        <v>25536</v>
      </c>
      <c r="D11770" s="6" t="str">
        <f t="shared" si="183"/>
        <v>m2</v>
      </c>
    </row>
    <row r="11771" spans="1:4" x14ac:dyDescent="0.2">
      <c r="A11771" s="6" t="s">
        <v>8804</v>
      </c>
      <c r="B11771" s="6" t="s">
        <v>31014</v>
      </c>
      <c r="C11771" s="6" t="s">
        <v>25536</v>
      </c>
      <c r="D11771" s="6" t="str">
        <f t="shared" si="183"/>
        <v>m2</v>
      </c>
    </row>
    <row r="11772" spans="1:4" x14ac:dyDescent="0.2">
      <c r="A11772" s="6" t="s">
        <v>17274</v>
      </c>
      <c r="B11772" s="6" t="s">
        <v>31014</v>
      </c>
      <c r="C11772" s="6" t="s">
        <v>25536</v>
      </c>
      <c r="D11772" s="6" t="str">
        <f t="shared" si="183"/>
        <v>m2</v>
      </c>
    </row>
    <row r="11773" spans="1:4" x14ac:dyDescent="0.2">
      <c r="A11773" s="6" t="s">
        <v>3430</v>
      </c>
      <c r="B11773" s="6" t="s">
        <v>31015</v>
      </c>
      <c r="C11773" s="6" t="s">
        <v>25536</v>
      </c>
      <c r="D11773" s="6" t="str">
        <f t="shared" si="183"/>
        <v>m2</v>
      </c>
    </row>
    <row r="11774" spans="1:4" x14ac:dyDescent="0.2">
      <c r="A11774" s="6" t="s">
        <v>17275</v>
      </c>
      <c r="B11774" s="6" t="s">
        <v>31015</v>
      </c>
      <c r="C11774" s="6" t="s">
        <v>25536</v>
      </c>
      <c r="D11774" s="6" t="str">
        <f t="shared" si="183"/>
        <v>m2</v>
      </c>
    </row>
    <row r="11775" spans="1:4" x14ac:dyDescent="0.2">
      <c r="A11775" s="6" t="s">
        <v>3431</v>
      </c>
      <c r="B11775" s="6" t="s">
        <v>31016</v>
      </c>
      <c r="C11775" s="6" t="s">
        <v>25536</v>
      </c>
      <c r="D11775" s="6" t="str">
        <f t="shared" si="183"/>
        <v>m2</v>
      </c>
    </row>
    <row r="11776" spans="1:4" x14ac:dyDescent="0.2">
      <c r="A11776" s="6" t="s">
        <v>17276</v>
      </c>
      <c r="B11776" s="6" t="s">
        <v>31016</v>
      </c>
      <c r="C11776" s="6" t="s">
        <v>25536</v>
      </c>
      <c r="D11776" s="6" t="str">
        <f t="shared" si="183"/>
        <v>m2</v>
      </c>
    </row>
    <row r="11777" spans="1:4" x14ac:dyDescent="0.2">
      <c r="A11777" s="6" t="s">
        <v>8805</v>
      </c>
      <c r="B11777" s="6" t="s">
        <v>31017</v>
      </c>
      <c r="C11777" s="6" t="s">
        <v>25536</v>
      </c>
      <c r="D11777" s="6" t="str">
        <f t="shared" si="183"/>
        <v>m2</v>
      </c>
    </row>
    <row r="11778" spans="1:4" x14ac:dyDescent="0.2">
      <c r="A11778" s="6" t="s">
        <v>17277</v>
      </c>
      <c r="B11778" s="6" t="s">
        <v>31017</v>
      </c>
      <c r="C11778" s="6" t="s">
        <v>25536</v>
      </c>
      <c r="D11778" s="6" t="str">
        <f t="shared" ref="D11778:D11841" si="184">LOWER(C11778)</f>
        <v>m2</v>
      </c>
    </row>
    <row r="11779" spans="1:4" x14ac:dyDescent="0.2">
      <c r="A11779" s="6" t="s">
        <v>8806</v>
      </c>
      <c r="B11779" s="6" t="s">
        <v>31018</v>
      </c>
      <c r="C11779" s="6" t="s">
        <v>25536</v>
      </c>
      <c r="D11779" s="6" t="str">
        <f t="shared" si="184"/>
        <v>m2</v>
      </c>
    </row>
    <row r="11780" spans="1:4" x14ac:dyDescent="0.2">
      <c r="A11780" s="6" t="s">
        <v>17278</v>
      </c>
      <c r="B11780" s="6" t="s">
        <v>31018</v>
      </c>
      <c r="C11780" s="6" t="s">
        <v>25536</v>
      </c>
      <c r="D11780" s="6" t="str">
        <f t="shared" si="184"/>
        <v>m2</v>
      </c>
    </row>
    <row r="11781" spans="1:4" x14ac:dyDescent="0.2">
      <c r="A11781" s="6" t="s">
        <v>23492</v>
      </c>
      <c r="B11781" s="6" t="s">
        <v>31019</v>
      </c>
      <c r="C11781" s="6" t="s">
        <v>25536</v>
      </c>
      <c r="D11781" s="6" t="str">
        <f t="shared" si="184"/>
        <v>m2</v>
      </c>
    </row>
    <row r="11782" spans="1:4" x14ac:dyDescent="0.2">
      <c r="A11782" s="6" t="s">
        <v>23493</v>
      </c>
      <c r="B11782" s="6" t="s">
        <v>31019</v>
      </c>
      <c r="C11782" s="6" t="s">
        <v>25536</v>
      </c>
      <c r="D11782" s="6" t="str">
        <f t="shared" si="184"/>
        <v>m2</v>
      </c>
    </row>
    <row r="11783" spans="1:4" x14ac:dyDescent="0.2">
      <c r="A11783" s="6" t="s">
        <v>3429</v>
      </c>
      <c r="B11783" s="6" t="s">
        <v>31020</v>
      </c>
      <c r="C11783" s="6" t="s">
        <v>25536</v>
      </c>
      <c r="D11783" s="6" t="str">
        <f t="shared" si="184"/>
        <v>m2</v>
      </c>
    </row>
    <row r="11784" spans="1:4" x14ac:dyDescent="0.2">
      <c r="A11784" s="6" t="s">
        <v>17279</v>
      </c>
      <c r="B11784" s="6" t="s">
        <v>31020</v>
      </c>
      <c r="C11784" s="6" t="s">
        <v>25536</v>
      </c>
      <c r="D11784" s="6" t="str">
        <f t="shared" si="184"/>
        <v>m2</v>
      </c>
    </row>
    <row r="11785" spans="1:4" x14ac:dyDescent="0.2">
      <c r="A11785" s="6" t="s">
        <v>8807</v>
      </c>
      <c r="B11785" s="6" t="s">
        <v>31021</v>
      </c>
      <c r="C11785" s="6" t="s">
        <v>25536</v>
      </c>
      <c r="D11785" s="6" t="str">
        <f t="shared" si="184"/>
        <v>m2</v>
      </c>
    </row>
    <row r="11786" spans="1:4" x14ac:dyDescent="0.2">
      <c r="A11786" s="6" t="s">
        <v>17280</v>
      </c>
      <c r="B11786" s="6" t="s">
        <v>31021</v>
      </c>
      <c r="C11786" s="6" t="s">
        <v>25536</v>
      </c>
      <c r="D11786" s="6" t="str">
        <f t="shared" si="184"/>
        <v>m2</v>
      </c>
    </row>
    <row r="11787" spans="1:4" x14ac:dyDescent="0.2">
      <c r="A11787" s="6" t="s">
        <v>8808</v>
      </c>
      <c r="B11787" s="6" t="s">
        <v>31022</v>
      </c>
      <c r="C11787" s="6" t="s">
        <v>25536</v>
      </c>
      <c r="D11787" s="6" t="str">
        <f t="shared" si="184"/>
        <v>m2</v>
      </c>
    </row>
    <row r="11788" spans="1:4" x14ac:dyDescent="0.2">
      <c r="A11788" s="6" t="s">
        <v>17281</v>
      </c>
      <c r="B11788" s="6" t="s">
        <v>31022</v>
      </c>
      <c r="C11788" s="6" t="s">
        <v>25536</v>
      </c>
      <c r="D11788" s="6" t="str">
        <f t="shared" si="184"/>
        <v>m2</v>
      </c>
    </row>
    <row r="11789" spans="1:4" x14ac:dyDescent="0.2">
      <c r="A11789" s="6" t="s">
        <v>8809</v>
      </c>
      <c r="B11789" s="6" t="s">
        <v>31023</v>
      </c>
      <c r="C11789" s="6" t="s">
        <v>25536</v>
      </c>
      <c r="D11789" s="6" t="str">
        <f t="shared" si="184"/>
        <v>m2</v>
      </c>
    </row>
    <row r="11790" spans="1:4" x14ac:dyDescent="0.2">
      <c r="A11790" s="6" t="s">
        <v>17282</v>
      </c>
      <c r="B11790" s="6" t="s">
        <v>31023</v>
      </c>
      <c r="C11790" s="6" t="s">
        <v>25536</v>
      </c>
      <c r="D11790" s="6" t="str">
        <f t="shared" si="184"/>
        <v>m2</v>
      </c>
    </row>
    <row r="11791" spans="1:4" x14ac:dyDescent="0.2">
      <c r="A11791" s="6" t="s">
        <v>8810</v>
      </c>
      <c r="B11791" s="6" t="s">
        <v>31024</v>
      </c>
      <c r="C11791" s="6" t="s">
        <v>25536</v>
      </c>
      <c r="D11791" s="6" t="str">
        <f t="shared" si="184"/>
        <v>m2</v>
      </c>
    </row>
    <row r="11792" spans="1:4" x14ac:dyDescent="0.2">
      <c r="A11792" s="6" t="s">
        <v>17283</v>
      </c>
      <c r="B11792" s="6" t="s">
        <v>31024</v>
      </c>
      <c r="C11792" s="6" t="s">
        <v>25536</v>
      </c>
      <c r="D11792" s="6" t="str">
        <f t="shared" si="184"/>
        <v>m2</v>
      </c>
    </row>
    <row r="11793" spans="1:4" x14ac:dyDescent="0.2">
      <c r="A11793" s="6" t="s">
        <v>8811</v>
      </c>
      <c r="B11793" s="6" t="s">
        <v>31025</v>
      </c>
      <c r="C11793" s="6" t="s">
        <v>25536</v>
      </c>
      <c r="D11793" s="6" t="str">
        <f t="shared" si="184"/>
        <v>m2</v>
      </c>
    </row>
    <row r="11794" spans="1:4" x14ac:dyDescent="0.2">
      <c r="A11794" s="6" t="s">
        <v>17284</v>
      </c>
      <c r="B11794" s="6" t="s">
        <v>31025</v>
      </c>
      <c r="C11794" s="6" t="s">
        <v>25536</v>
      </c>
      <c r="D11794" s="6" t="str">
        <f t="shared" si="184"/>
        <v>m2</v>
      </c>
    </row>
    <row r="11795" spans="1:4" x14ac:dyDescent="0.2">
      <c r="A11795" s="6" t="s">
        <v>8812</v>
      </c>
      <c r="B11795" s="6" t="s">
        <v>31026</v>
      </c>
      <c r="C11795" s="6" t="s">
        <v>25536</v>
      </c>
      <c r="D11795" s="6" t="str">
        <f t="shared" si="184"/>
        <v>m2</v>
      </c>
    </row>
    <row r="11796" spans="1:4" x14ac:dyDescent="0.2">
      <c r="A11796" s="6" t="s">
        <v>17285</v>
      </c>
      <c r="B11796" s="6" t="s">
        <v>31026</v>
      </c>
      <c r="C11796" s="6" t="s">
        <v>25536</v>
      </c>
      <c r="D11796" s="6" t="str">
        <f t="shared" si="184"/>
        <v>m2</v>
      </c>
    </row>
    <row r="11797" spans="1:4" x14ac:dyDescent="0.2">
      <c r="A11797" s="6" t="s">
        <v>8813</v>
      </c>
      <c r="B11797" s="6" t="s">
        <v>31027</v>
      </c>
      <c r="C11797" s="6" t="s">
        <v>25536</v>
      </c>
      <c r="D11797" s="6" t="str">
        <f t="shared" si="184"/>
        <v>m2</v>
      </c>
    </row>
    <row r="11798" spans="1:4" x14ac:dyDescent="0.2">
      <c r="A11798" s="6" t="s">
        <v>17286</v>
      </c>
      <c r="B11798" s="6" t="s">
        <v>31027</v>
      </c>
      <c r="C11798" s="6" t="s">
        <v>25536</v>
      </c>
      <c r="D11798" s="6" t="str">
        <f t="shared" si="184"/>
        <v>m2</v>
      </c>
    </row>
    <row r="11799" spans="1:4" x14ac:dyDescent="0.2">
      <c r="A11799" s="6" t="s">
        <v>8814</v>
      </c>
      <c r="B11799" s="6" t="s">
        <v>31028</v>
      </c>
      <c r="C11799" s="6" t="s">
        <v>25536</v>
      </c>
      <c r="D11799" s="6" t="str">
        <f t="shared" si="184"/>
        <v>m2</v>
      </c>
    </row>
    <row r="11800" spans="1:4" x14ac:dyDescent="0.2">
      <c r="A11800" s="6" t="s">
        <v>17287</v>
      </c>
      <c r="B11800" s="6" t="s">
        <v>31028</v>
      </c>
      <c r="C11800" s="6" t="s">
        <v>25536</v>
      </c>
      <c r="D11800" s="6" t="str">
        <f t="shared" si="184"/>
        <v>m2</v>
      </c>
    </row>
    <row r="11801" spans="1:4" x14ac:dyDescent="0.2">
      <c r="A11801" s="6" t="s">
        <v>8815</v>
      </c>
      <c r="B11801" s="6" t="s">
        <v>31029</v>
      </c>
      <c r="C11801" s="6" t="s">
        <v>25536</v>
      </c>
      <c r="D11801" s="6" t="str">
        <f t="shared" si="184"/>
        <v>m2</v>
      </c>
    </row>
    <row r="11802" spans="1:4" x14ac:dyDescent="0.2">
      <c r="A11802" s="6" t="s">
        <v>17288</v>
      </c>
      <c r="B11802" s="6" t="s">
        <v>31029</v>
      </c>
      <c r="C11802" s="6" t="s">
        <v>25536</v>
      </c>
      <c r="D11802" s="6" t="str">
        <f t="shared" si="184"/>
        <v>m2</v>
      </c>
    </row>
    <row r="11803" spans="1:4" x14ac:dyDescent="0.2">
      <c r="A11803" s="6" t="s">
        <v>8816</v>
      </c>
      <c r="B11803" s="6" t="s">
        <v>31030</v>
      </c>
      <c r="C11803" s="6" t="s">
        <v>25536</v>
      </c>
      <c r="D11803" s="6" t="str">
        <f t="shared" si="184"/>
        <v>m2</v>
      </c>
    </row>
    <row r="11804" spans="1:4" x14ac:dyDescent="0.2">
      <c r="A11804" s="6" t="s">
        <v>17289</v>
      </c>
      <c r="B11804" s="6" t="s">
        <v>31030</v>
      </c>
      <c r="C11804" s="6" t="s">
        <v>25536</v>
      </c>
      <c r="D11804" s="6" t="str">
        <f t="shared" si="184"/>
        <v>m2</v>
      </c>
    </row>
    <row r="11805" spans="1:4" x14ac:dyDescent="0.2">
      <c r="A11805" s="6" t="s">
        <v>8817</v>
      </c>
      <c r="B11805" s="6" t="s">
        <v>31031</v>
      </c>
      <c r="C11805" s="6" t="s">
        <v>25536</v>
      </c>
      <c r="D11805" s="6" t="str">
        <f t="shared" si="184"/>
        <v>m2</v>
      </c>
    </row>
    <row r="11806" spans="1:4" x14ac:dyDescent="0.2">
      <c r="A11806" s="6" t="s">
        <v>17290</v>
      </c>
      <c r="B11806" s="6" t="s">
        <v>31031</v>
      </c>
      <c r="C11806" s="6" t="s">
        <v>25536</v>
      </c>
      <c r="D11806" s="6" t="str">
        <f t="shared" si="184"/>
        <v>m2</v>
      </c>
    </row>
    <row r="11807" spans="1:4" x14ac:dyDescent="0.2">
      <c r="A11807" s="6" t="s">
        <v>8818</v>
      </c>
      <c r="B11807" s="6" t="s">
        <v>31032</v>
      </c>
      <c r="C11807" s="6" t="s">
        <v>25536</v>
      </c>
      <c r="D11807" s="6" t="str">
        <f t="shared" si="184"/>
        <v>m2</v>
      </c>
    </row>
    <row r="11808" spans="1:4" x14ac:dyDescent="0.2">
      <c r="A11808" s="6" t="s">
        <v>17291</v>
      </c>
      <c r="B11808" s="6" t="s">
        <v>31032</v>
      </c>
      <c r="C11808" s="6" t="s">
        <v>25536</v>
      </c>
      <c r="D11808" s="6" t="str">
        <f t="shared" si="184"/>
        <v>m2</v>
      </c>
    </row>
    <row r="11809" spans="1:4" x14ac:dyDescent="0.2">
      <c r="A11809" s="6" t="s">
        <v>8819</v>
      </c>
      <c r="B11809" s="6" t="s">
        <v>31033</v>
      </c>
      <c r="C11809" s="6" t="s">
        <v>25536</v>
      </c>
      <c r="D11809" s="6" t="str">
        <f t="shared" si="184"/>
        <v>m2</v>
      </c>
    </row>
    <row r="11810" spans="1:4" x14ac:dyDescent="0.2">
      <c r="A11810" s="6" t="s">
        <v>17292</v>
      </c>
      <c r="B11810" s="6" t="s">
        <v>31033</v>
      </c>
      <c r="C11810" s="6" t="s">
        <v>25536</v>
      </c>
      <c r="D11810" s="6" t="str">
        <f t="shared" si="184"/>
        <v>m2</v>
      </c>
    </row>
    <row r="11811" spans="1:4" x14ac:dyDescent="0.2">
      <c r="A11811" s="6" t="s">
        <v>8820</v>
      </c>
      <c r="B11811" s="6" t="s">
        <v>31034</v>
      </c>
      <c r="C11811" s="6" t="s">
        <v>25536</v>
      </c>
      <c r="D11811" s="6" t="str">
        <f t="shared" si="184"/>
        <v>m2</v>
      </c>
    </row>
    <row r="11812" spans="1:4" x14ac:dyDescent="0.2">
      <c r="A11812" s="6" t="s">
        <v>17293</v>
      </c>
      <c r="B11812" s="6" t="s">
        <v>31034</v>
      </c>
      <c r="C11812" s="6" t="s">
        <v>25536</v>
      </c>
      <c r="D11812" s="6" t="str">
        <f t="shared" si="184"/>
        <v>m2</v>
      </c>
    </row>
    <row r="11813" spans="1:4" x14ac:dyDescent="0.2">
      <c r="A11813" s="6" t="s">
        <v>8821</v>
      </c>
      <c r="B11813" s="6" t="s">
        <v>31035</v>
      </c>
      <c r="C11813" s="6" t="s">
        <v>25536</v>
      </c>
      <c r="D11813" s="6" t="str">
        <f t="shared" si="184"/>
        <v>m2</v>
      </c>
    </row>
    <row r="11814" spans="1:4" x14ac:dyDescent="0.2">
      <c r="A11814" s="6" t="s">
        <v>17294</v>
      </c>
      <c r="B11814" s="6" t="s">
        <v>31035</v>
      </c>
      <c r="C11814" s="6" t="s">
        <v>25536</v>
      </c>
      <c r="D11814" s="6" t="str">
        <f t="shared" si="184"/>
        <v>m2</v>
      </c>
    </row>
    <row r="11815" spans="1:4" x14ac:dyDescent="0.2">
      <c r="A11815" s="6" t="s">
        <v>8822</v>
      </c>
      <c r="B11815" s="6" t="s">
        <v>31036</v>
      </c>
      <c r="C11815" s="6" t="s">
        <v>25536</v>
      </c>
      <c r="D11815" s="6" t="str">
        <f t="shared" si="184"/>
        <v>m2</v>
      </c>
    </row>
    <row r="11816" spans="1:4" x14ac:dyDescent="0.2">
      <c r="A11816" s="6" t="s">
        <v>17295</v>
      </c>
      <c r="B11816" s="6" t="s">
        <v>31036</v>
      </c>
      <c r="C11816" s="6" t="s">
        <v>25536</v>
      </c>
      <c r="D11816" s="6" t="str">
        <f t="shared" si="184"/>
        <v>m2</v>
      </c>
    </row>
    <row r="11817" spans="1:4" x14ac:dyDescent="0.2">
      <c r="A11817" s="6" t="s">
        <v>8823</v>
      </c>
      <c r="B11817" s="6" t="s">
        <v>31037</v>
      </c>
      <c r="C11817" s="6" t="s">
        <v>25536</v>
      </c>
      <c r="D11817" s="6" t="str">
        <f t="shared" si="184"/>
        <v>m2</v>
      </c>
    </row>
    <row r="11818" spans="1:4" x14ac:dyDescent="0.2">
      <c r="A11818" s="6" t="s">
        <v>17296</v>
      </c>
      <c r="B11818" s="6" t="s">
        <v>31037</v>
      </c>
      <c r="C11818" s="6" t="s">
        <v>25536</v>
      </c>
      <c r="D11818" s="6" t="str">
        <f t="shared" si="184"/>
        <v>m2</v>
      </c>
    </row>
    <row r="11819" spans="1:4" x14ac:dyDescent="0.2">
      <c r="A11819" s="6" t="s">
        <v>3432</v>
      </c>
      <c r="B11819" s="6" t="s">
        <v>31038</v>
      </c>
      <c r="C11819" s="6" t="s">
        <v>25536</v>
      </c>
      <c r="D11819" s="6" t="str">
        <f t="shared" si="184"/>
        <v>m2</v>
      </c>
    </row>
    <row r="11820" spans="1:4" x14ac:dyDescent="0.2">
      <c r="A11820" s="6" t="s">
        <v>17297</v>
      </c>
      <c r="B11820" s="6" t="s">
        <v>31038</v>
      </c>
      <c r="C11820" s="6" t="s">
        <v>25536</v>
      </c>
      <c r="D11820" s="6" t="str">
        <f t="shared" si="184"/>
        <v>m2</v>
      </c>
    </row>
    <row r="11821" spans="1:4" x14ac:dyDescent="0.2">
      <c r="A11821" s="6" t="s">
        <v>3433</v>
      </c>
      <c r="B11821" s="6" t="s">
        <v>31039</v>
      </c>
      <c r="C11821" s="6" t="s">
        <v>25536</v>
      </c>
      <c r="D11821" s="6" t="str">
        <f t="shared" si="184"/>
        <v>m2</v>
      </c>
    </row>
    <row r="11822" spans="1:4" x14ac:dyDescent="0.2">
      <c r="A11822" s="6" t="s">
        <v>17298</v>
      </c>
      <c r="B11822" s="6" t="s">
        <v>31039</v>
      </c>
      <c r="C11822" s="6" t="s">
        <v>25536</v>
      </c>
      <c r="D11822" s="6" t="str">
        <f t="shared" si="184"/>
        <v>m2</v>
      </c>
    </row>
    <row r="11823" spans="1:4" x14ac:dyDescent="0.2">
      <c r="A11823" s="6" t="s">
        <v>3434</v>
      </c>
      <c r="B11823" s="6" t="s">
        <v>31040</v>
      </c>
      <c r="C11823" s="6" t="s">
        <v>25536</v>
      </c>
      <c r="D11823" s="6" t="str">
        <f t="shared" si="184"/>
        <v>m2</v>
      </c>
    </row>
    <row r="11824" spans="1:4" x14ac:dyDescent="0.2">
      <c r="A11824" s="6" t="s">
        <v>17299</v>
      </c>
      <c r="B11824" s="6" t="s">
        <v>31040</v>
      </c>
      <c r="C11824" s="6" t="s">
        <v>25536</v>
      </c>
      <c r="D11824" s="6" t="str">
        <f t="shared" si="184"/>
        <v>m2</v>
      </c>
    </row>
    <row r="11825" spans="1:4" x14ac:dyDescent="0.2">
      <c r="A11825" s="6" t="s">
        <v>3435</v>
      </c>
      <c r="B11825" s="6" t="s">
        <v>31041</v>
      </c>
      <c r="C11825" s="6" t="s">
        <v>25536</v>
      </c>
      <c r="D11825" s="6" t="str">
        <f t="shared" si="184"/>
        <v>m2</v>
      </c>
    </row>
    <row r="11826" spans="1:4" x14ac:dyDescent="0.2">
      <c r="A11826" s="6" t="s">
        <v>17300</v>
      </c>
      <c r="B11826" s="6" t="s">
        <v>31041</v>
      </c>
      <c r="C11826" s="6" t="s">
        <v>25536</v>
      </c>
      <c r="D11826" s="6" t="str">
        <f t="shared" si="184"/>
        <v>m2</v>
      </c>
    </row>
    <row r="11827" spans="1:4" x14ac:dyDescent="0.2">
      <c r="A11827" s="6" t="s">
        <v>8824</v>
      </c>
      <c r="B11827" s="6" t="s">
        <v>31042</v>
      </c>
      <c r="C11827" s="6" t="s">
        <v>25536</v>
      </c>
      <c r="D11827" s="6" t="str">
        <f t="shared" si="184"/>
        <v>m2</v>
      </c>
    </row>
    <row r="11828" spans="1:4" x14ac:dyDescent="0.2">
      <c r="A11828" s="6" t="s">
        <v>17301</v>
      </c>
      <c r="B11828" s="6" t="s">
        <v>31042</v>
      </c>
      <c r="C11828" s="6" t="s">
        <v>25536</v>
      </c>
      <c r="D11828" s="6" t="str">
        <f t="shared" si="184"/>
        <v>m2</v>
      </c>
    </row>
    <row r="11829" spans="1:4" x14ac:dyDescent="0.2">
      <c r="A11829" s="6" t="s">
        <v>8825</v>
      </c>
      <c r="B11829" s="6" t="s">
        <v>31043</v>
      </c>
      <c r="C11829" s="6" t="s">
        <v>25536</v>
      </c>
      <c r="D11829" s="6" t="str">
        <f t="shared" si="184"/>
        <v>m2</v>
      </c>
    </row>
    <row r="11830" spans="1:4" x14ac:dyDescent="0.2">
      <c r="A11830" s="6" t="s">
        <v>17302</v>
      </c>
      <c r="B11830" s="6" t="s">
        <v>31043</v>
      </c>
      <c r="C11830" s="6" t="s">
        <v>25536</v>
      </c>
      <c r="D11830" s="6" t="str">
        <f t="shared" si="184"/>
        <v>m2</v>
      </c>
    </row>
    <row r="11831" spans="1:4" x14ac:dyDescent="0.2">
      <c r="A11831" s="6" t="s">
        <v>8826</v>
      </c>
      <c r="B11831" s="6" t="s">
        <v>31044</v>
      </c>
      <c r="C11831" s="6" t="s">
        <v>21</v>
      </c>
      <c r="D11831" s="6" t="str">
        <f t="shared" si="184"/>
        <v>m</v>
      </c>
    </row>
    <row r="11832" spans="1:4" x14ac:dyDescent="0.2">
      <c r="A11832" s="6" t="s">
        <v>17303</v>
      </c>
      <c r="B11832" s="6" t="s">
        <v>31044</v>
      </c>
      <c r="C11832" s="6" t="s">
        <v>21</v>
      </c>
      <c r="D11832" s="6" t="str">
        <f t="shared" si="184"/>
        <v>m</v>
      </c>
    </row>
    <row r="11833" spans="1:4" x14ac:dyDescent="0.2">
      <c r="A11833" s="6" t="s">
        <v>8827</v>
      </c>
      <c r="B11833" s="6" t="s">
        <v>31045</v>
      </c>
      <c r="C11833" s="6" t="s">
        <v>21</v>
      </c>
      <c r="D11833" s="6" t="str">
        <f t="shared" si="184"/>
        <v>m</v>
      </c>
    </row>
    <row r="11834" spans="1:4" x14ac:dyDescent="0.2">
      <c r="A11834" s="6" t="s">
        <v>17304</v>
      </c>
      <c r="B11834" s="6" t="s">
        <v>31045</v>
      </c>
      <c r="C11834" s="6" t="s">
        <v>21</v>
      </c>
      <c r="D11834" s="6" t="str">
        <f t="shared" si="184"/>
        <v>m</v>
      </c>
    </row>
    <row r="11835" spans="1:4" x14ac:dyDescent="0.2">
      <c r="A11835" s="6" t="s">
        <v>8828</v>
      </c>
      <c r="B11835" s="6" t="s">
        <v>31046</v>
      </c>
      <c r="C11835" s="6" t="s">
        <v>25536</v>
      </c>
      <c r="D11835" s="6" t="str">
        <f t="shared" si="184"/>
        <v>m2</v>
      </c>
    </row>
    <row r="11836" spans="1:4" x14ac:dyDescent="0.2">
      <c r="A11836" s="6" t="s">
        <v>17305</v>
      </c>
      <c r="B11836" s="6" t="s">
        <v>31046</v>
      </c>
      <c r="C11836" s="6" t="s">
        <v>25536</v>
      </c>
      <c r="D11836" s="6" t="str">
        <f t="shared" si="184"/>
        <v>m2</v>
      </c>
    </row>
    <row r="11837" spans="1:4" x14ac:dyDescent="0.2">
      <c r="A11837" s="6" t="s">
        <v>8829</v>
      </c>
      <c r="B11837" s="6" t="s">
        <v>31047</v>
      </c>
      <c r="C11837" s="6" t="s">
        <v>25536</v>
      </c>
      <c r="D11837" s="6" t="str">
        <f t="shared" si="184"/>
        <v>m2</v>
      </c>
    </row>
    <row r="11838" spans="1:4" x14ac:dyDescent="0.2">
      <c r="A11838" s="6" t="s">
        <v>17306</v>
      </c>
      <c r="B11838" s="6" t="s">
        <v>31047</v>
      </c>
      <c r="C11838" s="6" t="s">
        <v>25536</v>
      </c>
      <c r="D11838" s="6" t="str">
        <f t="shared" si="184"/>
        <v>m2</v>
      </c>
    </row>
    <row r="11839" spans="1:4" x14ac:dyDescent="0.2">
      <c r="A11839" s="6" t="s">
        <v>8830</v>
      </c>
      <c r="B11839" s="6" t="s">
        <v>31048</v>
      </c>
      <c r="C11839" s="6" t="s">
        <v>25536</v>
      </c>
      <c r="D11839" s="6" t="str">
        <f t="shared" si="184"/>
        <v>m2</v>
      </c>
    </row>
    <row r="11840" spans="1:4" x14ac:dyDescent="0.2">
      <c r="A11840" s="6" t="s">
        <v>17307</v>
      </c>
      <c r="B11840" s="6" t="s">
        <v>31048</v>
      </c>
      <c r="C11840" s="6" t="s">
        <v>25536</v>
      </c>
      <c r="D11840" s="6" t="str">
        <f t="shared" si="184"/>
        <v>m2</v>
      </c>
    </row>
    <row r="11841" spans="1:4" x14ac:dyDescent="0.2">
      <c r="A11841" s="6" t="s">
        <v>8831</v>
      </c>
      <c r="B11841" s="6" t="s">
        <v>31049</v>
      </c>
      <c r="C11841" s="6" t="s">
        <v>25536</v>
      </c>
      <c r="D11841" s="6" t="str">
        <f t="shared" si="184"/>
        <v>m2</v>
      </c>
    </row>
    <row r="11842" spans="1:4" x14ac:dyDescent="0.2">
      <c r="A11842" s="6" t="s">
        <v>17308</v>
      </c>
      <c r="B11842" s="6" t="s">
        <v>31049</v>
      </c>
      <c r="C11842" s="6" t="s">
        <v>25536</v>
      </c>
      <c r="D11842" s="6" t="str">
        <f t="shared" ref="D11842:D11905" si="185">LOWER(C11842)</f>
        <v>m2</v>
      </c>
    </row>
    <row r="11843" spans="1:4" x14ac:dyDescent="0.2">
      <c r="A11843" s="6" t="s">
        <v>3436</v>
      </c>
      <c r="B11843" s="6" t="s">
        <v>31050</v>
      </c>
      <c r="C11843" s="6" t="s">
        <v>21</v>
      </c>
      <c r="D11843" s="6" t="str">
        <f t="shared" si="185"/>
        <v>m</v>
      </c>
    </row>
    <row r="11844" spans="1:4" x14ac:dyDescent="0.2">
      <c r="A11844" s="6" t="s">
        <v>17309</v>
      </c>
      <c r="B11844" s="6" t="s">
        <v>31050</v>
      </c>
      <c r="C11844" s="6" t="s">
        <v>21</v>
      </c>
      <c r="D11844" s="6" t="str">
        <f t="shared" si="185"/>
        <v>m</v>
      </c>
    </row>
    <row r="11845" spans="1:4" x14ac:dyDescent="0.2">
      <c r="A11845" s="6" t="s">
        <v>3437</v>
      </c>
      <c r="B11845" s="6" t="s">
        <v>31051</v>
      </c>
      <c r="C11845" s="6" t="s">
        <v>21</v>
      </c>
      <c r="D11845" s="6" t="str">
        <f t="shared" si="185"/>
        <v>m</v>
      </c>
    </row>
    <row r="11846" spans="1:4" x14ac:dyDescent="0.2">
      <c r="A11846" s="6" t="s">
        <v>17310</v>
      </c>
      <c r="B11846" s="6" t="s">
        <v>31051</v>
      </c>
      <c r="C11846" s="6" t="s">
        <v>21</v>
      </c>
      <c r="D11846" s="6" t="str">
        <f t="shared" si="185"/>
        <v>m</v>
      </c>
    </row>
    <row r="11847" spans="1:4" x14ac:dyDescent="0.2">
      <c r="A11847" s="6" t="s">
        <v>3438</v>
      </c>
      <c r="B11847" s="6" t="s">
        <v>31052</v>
      </c>
      <c r="C11847" s="6" t="s">
        <v>21</v>
      </c>
      <c r="D11847" s="6" t="str">
        <f t="shared" si="185"/>
        <v>m</v>
      </c>
    </row>
    <row r="11848" spans="1:4" x14ac:dyDescent="0.2">
      <c r="A11848" s="6" t="s">
        <v>17311</v>
      </c>
      <c r="B11848" s="6" t="s">
        <v>31052</v>
      </c>
      <c r="C11848" s="6" t="s">
        <v>21</v>
      </c>
      <c r="D11848" s="6" t="str">
        <f t="shared" si="185"/>
        <v>m</v>
      </c>
    </row>
    <row r="11849" spans="1:4" x14ac:dyDescent="0.2">
      <c r="A11849" s="6" t="s">
        <v>3439</v>
      </c>
      <c r="B11849" s="6" t="s">
        <v>31053</v>
      </c>
      <c r="C11849" s="6" t="s">
        <v>21</v>
      </c>
      <c r="D11849" s="6" t="str">
        <f t="shared" si="185"/>
        <v>m</v>
      </c>
    </row>
    <row r="11850" spans="1:4" x14ac:dyDescent="0.2">
      <c r="A11850" s="6" t="s">
        <v>17312</v>
      </c>
      <c r="B11850" s="6" t="s">
        <v>31053</v>
      </c>
      <c r="C11850" s="6" t="s">
        <v>21</v>
      </c>
      <c r="D11850" s="6" t="str">
        <f t="shared" si="185"/>
        <v>m</v>
      </c>
    </row>
    <row r="11851" spans="1:4" x14ac:dyDescent="0.2">
      <c r="A11851" s="6" t="s">
        <v>3440</v>
      </c>
      <c r="B11851" s="6" t="s">
        <v>31054</v>
      </c>
      <c r="C11851" s="6" t="s">
        <v>21</v>
      </c>
      <c r="D11851" s="6" t="str">
        <f t="shared" si="185"/>
        <v>m</v>
      </c>
    </row>
    <row r="11852" spans="1:4" x14ac:dyDescent="0.2">
      <c r="A11852" s="6" t="s">
        <v>17313</v>
      </c>
      <c r="B11852" s="6" t="s">
        <v>31054</v>
      </c>
      <c r="C11852" s="6" t="s">
        <v>21</v>
      </c>
      <c r="D11852" s="6" t="str">
        <f t="shared" si="185"/>
        <v>m</v>
      </c>
    </row>
    <row r="11853" spans="1:4" x14ac:dyDescent="0.2">
      <c r="A11853" s="6" t="s">
        <v>8832</v>
      </c>
      <c r="B11853" s="6" t="s">
        <v>31055</v>
      </c>
      <c r="C11853" s="6" t="s">
        <v>21</v>
      </c>
      <c r="D11853" s="6" t="str">
        <f t="shared" si="185"/>
        <v>m</v>
      </c>
    </row>
    <row r="11854" spans="1:4" x14ac:dyDescent="0.2">
      <c r="A11854" s="6" t="s">
        <v>17314</v>
      </c>
      <c r="B11854" s="6" t="s">
        <v>31055</v>
      </c>
      <c r="C11854" s="6" t="s">
        <v>21</v>
      </c>
      <c r="D11854" s="6" t="str">
        <f t="shared" si="185"/>
        <v>m</v>
      </c>
    </row>
    <row r="11855" spans="1:4" x14ac:dyDescent="0.2">
      <c r="A11855" s="6" t="s">
        <v>3441</v>
      </c>
      <c r="B11855" s="6" t="s">
        <v>31056</v>
      </c>
      <c r="C11855" s="6" t="s">
        <v>25536</v>
      </c>
      <c r="D11855" s="6" t="str">
        <f t="shared" si="185"/>
        <v>m2</v>
      </c>
    </row>
    <row r="11856" spans="1:4" x14ac:dyDescent="0.2">
      <c r="A11856" s="6" t="s">
        <v>17315</v>
      </c>
      <c r="B11856" s="6" t="s">
        <v>31056</v>
      </c>
      <c r="C11856" s="6" t="s">
        <v>25536</v>
      </c>
      <c r="D11856" s="6" t="str">
        <f t="shared" si="185"/>
        <v>m2</v>
      </c>
    </row>
    <row r="11857" spans="1:4" x14ac:dyDescent="0.2">
      <c r="A11857" s="6" t="s">
        <v>8833</v>
      </c>
      <c r="B11857" s="6" t="s">
        <v>31057</v>
      </c>
      <c r="C11857" s="6" t="s">
        <v>25536</v>
      </c>
      <c r="D11857" s="6" t="str">
        <f t="shared" si="185"/>
        <v>m2</v>
      </c>
    </row>
    <row r="11858" spans="1:4" x14ac:dyDescent="0.2">
      <c r="A11858" s="6" t="s">
        <v>17316</v>
      </c>
      <c r="B11858" s="6" t="s">
        <v>31057</v>
      </c>
      <c r="C11858" s="6" t="s">
        <v>25536</v>
      </c>
      <c r="D11858" s="6" t="str">
        <f t="shared" si="185"/>
        <v>m2</v>
      </c>
    </row>
    <row r="11859" spans="1:4" x14ac:dyDescent="0.2">
      <c r="A11859" s="6" t="s">
        <v>3442</v>
      </c>
      <c r="B11859" s="6" t="s">
        <v>31058</v>
      </c>
      <c r="C11859" s="6" t="s">
        <v>25536</v>
      </c>
      <c r="D11859" s="6" t="str">
        <f t="shared" si="185"/>
        <v>m2</v>
      </c>
    </row>
    <row r="11860" spans="1:4" x14ac:dyDescent="0.2">
      <c r="A11860" s="6" t="s">
        <v>17317</v>
      </c>
      <c r="B11860" s="6" t="s">
        <v>31058</v>
      </c>
      <c r="C11860" s="6" t="s">
        <v>25536</v>
      </c>
      <c r="D11860" s="6" t="str">
        <f t="shared" si="185"/>
        <v>m2</v>
      </c>
    </row>
    <row r="11861" spans="1:4" x14ac:dyDescent="0.2">
      <c r="A11861" s="6" t="s">
        <v>8834</v>
      </c>
      <c r="B11861" s="6" t="s">
        <v>31059</v>
      </c>
      <c r="C11861" s="6" t="s">
        <v>25536</v>
      </c>
      <c r="D11861" s="6" t="str">
        <f t="shared" si="185"/>
        <v>m2</v>
      </c>
    </row>
    <row r="11862" spans="1:4" x14ac:dyDescent="0.2">
      <c r="A11862" s="6" t="s">
        <v>17318</v>
      </c>
      <c r="B11862" s="6" t="s">
        <v>31059</v>
      </c>
      <c r="C11862" s="6" t="s">
        <v>25536</v>
      </c>
      <c r="D11862" s="6" t="str">
        <f t="shared" si="185"/>
        <v>m2</v>
      </c>
    </row>
    <row r="11863" spans="1:4" x14ac:dyDescent="0.2">
      <c r="A11863" s="6" t="s">
        <v>8835</v>
      </c>
      <c r="B11863" s="6" t="s">
        <v>31060</v>
      </c>
      <c r="C11863" s="6" t="s">
        <v>25536</v>
      </c>
      <c r="D11863" s="6" t="str">
        <f t="shared" si="185"/>
        <v>m2</v>
      </c>
    </row>
    <row r="11864" spans="1:4" x14ac:dyDescent="0.2">
      <c r="A11864" s="6" t="s">
        <v>17319</v>
      </c>
      <c r="B11864" s="6" t="s">
        <v>31060</v>
      </c>
      <c r="C11864" s="6" t="s">
        <v>25536</v>
      </c>
      <c r="D11864" s="6" t="str">
        <f t="shared" si="185"/>
        <v>m2</v>
      </c>
    </row>
    <row r="11865" spans="1:4" x14ac:dyDescent="0.2">
      <c r="A11865" s="6" t="s">
        <v>8836</v>
      </c>
      <c r="B11865" s="6" t="s">
        <v>31061</v>
      </c>
      <c r="C11865" s="6" t="s">
        <v>25536</v>
      </c>
      <c r="D11865" s="6" t="str">
        <f t="shared" si="185"/>
        <v>m2</v>
      </c>
    </row>
    <row r="11866" spans="1:4" x14ac:dyDescent="0.2">
      <c r="A11866" s="6" t="s">
        <v>17320</v>
      </c>
      <c r="B11866" s="6" t="s">
        <v>31061</v>
      </c>
      <c r="C11866" s="6" t="s">
        <v>25536</v>
      </c>
      <c r="D11866" s="6" t="str">
        <f t="shared" si="185"/>
        <v>m2</v>
      </c>
    </row>
    <row r="11867" spans="1:4" x14ac:dyDescent="0.2">
      <c r="A11867" s="6" t="s">
        <v>8837</v>
      </c>
      <c r="B11867" s="6" t="s">
        <v>31062</v>
      </c>
      <c r="C11867" s="6" t="s">
        <v>25536</v>
      </c>
      <c r="D11867" s="6" t="str">
        <f t="shared" si="185"/>
        <v>m2</v>
      </c>
    </row>
    <row r="11868" spans="1:4" x14ac:dyDescent="0.2">
      <c r="A11868" s="6" t="s">
        <v>17321</v>
      </c>
      <c r="B11868" s="6" t="s">
        <v>31062</v>
      </c>
      <c r="C11868" s="6" t="s">
        <v>25536</v>
      </c>
      <c r="D11868" s="6" t="str">
        <f t="shared" si="185"/>
        <v>m2</v>
      </c>
    </row>
    <row r="11869" spans="1:4" x14ac:dyDescent="0.2">
      <c r="A11869" s="6" t="s">
        <v>8838</v>
      </c>
      <c r="B11869" s="6" t="s">
        <v>31063</v>
      </c>
      <c r="C11869" s="6" t="s">
        <v>25536</v>
      </c>
      <c r="D11869" s="6" t="str">
        <f t="shared" si="185"/>
        <v>m2</v>
      </c>
    </row>
    <row r="11870" spans="1:4" x14ac:dyDescent="0.2">
      <c r="A11870" s="6" t="s">
        <v>17322</v>
      </c>
      <c r="B11870" s="6" t="s">
        <v>31063</v>
      </c>
      <c r="C11870" s="6" t="s">
        <v>25536</v>
      </c>
      <c r="D11870" s="6" t="str">
        <f t="shared" si="185"/>
        <v>m2</v>
      </c>
    </row>
    <row r="11871" spans="1:4" x14ac:dyDescent="0.2">
      <c r="A11871" s="6" t="s">
        <v>3443</v>
      </c>
      <c r="B11871" s="6" t="s">
        <v>31064</v>
      </c>
      <c r="C11871" s="6" t="s">
        <v>21</v>
      </c>
      <c r="D11871" s="6" t="str">
        <f t="shared" si="185"/>
        <v>m</v>
      </c>
    </row>
    <row r="11872" spans="1:4" x14ac:dyDescent="0.2">
      <c r="A11872" s="6" t="s">
        <v>17323</v>
      </c>
      <c r="B11872" s="6" t="s">
        <v>31064</v>
      </c>
      <c r="C11872" s="6" t="s">
        <v>21</v>
      </c>
      <c r="D11872" s="6" t="str">
        <f t="shared" si="185"/>
        <v>m</v>
      </c>
    </row>
    <row r="11873" spans="1:4" x14ac:dyDescent="0.2">
      <c r="A11873" s="6" t="s">
        <v>3444</v>
      </c>
      <c r="B11873" s="6" t="s">
        <v>31065</v>
      </c>
      <c r="C11873" s="6" t="s">
        <v>25536</v>
      </c>
      <c r="D11873" s="6" t="str">
        <f t="shared" si="185"/>
        <v>m2</v>
      </c>
    </row>
    <row r="11874" spans="1:4" x14ac:dyDescent="0.2">
      <c r="A11874" s="6" t="s">
        <v>17324</v>
      </c>
      <c r="B11874" s="6" t="s">
        <v>31065</v>
      </c>
      <c r="C11874" s="6" t="s">
        <v>25536</v>
      </c>
      <c r="D11874" s="6" t="str">
        <f t="shared" si="185"/>
        <v>m2</v>
      </c>
    </row>
    <row r="11875" spans="1:4" x14ac:dyDescent="0.2">
      <c r="A11875" s="6" t="s">
        <v>3445</v>
      </c>
      <c r="B11875" s="6" t="s">
        <v>31066</v>
      </c>
      <c r="C11875" s="6" t="s">
        <v>25536</v>
      </c>
      <c r="D11875" s="6" t="str">
        <f t="shared" si="185"/>
        <v>m2</v>
      </c>
    </row>
    <row r="11876" spans="1:4" x14ac:dyDescent="0.2">
      <c r="A11876" s="6" t="s">
        <v>17325</v>
      </c>
      <c r="B11876" s="6" t="s">
        <v>31066</v>
      </c>
      <c r="C11876" s="6" t="s">
        <v>25536</v>
      </c>
      <c r="D11876" s="6" t="str">
        <f t="shared" si="185"/>
        <v>m2</v>
      </c>
    </row>
    <row r="11877" spans="1:4" x14ac:dyDescent="0.2">
      <c r="A11877" s="6" t="s">
        <v>3446</v>
      </c>
      <c r="B11877" s="6" t="s">
        <v>31067</v>
      </c>
      <c r="C11877" s="6" t="s">
        <v>25536</v>
      </c>
      <c r="D11877" s="6" t="str">
        <f t="shared" si="185"/>
        <v>m2</v>
      </c>
    </row>
    <row r="11878" spans="1:4" x14ac:dyDescent="0.2">
      <c r="A11878" s="6" t="s">
        <v>17326</v>
      </c>
      <c r="B11878" s="6" t="s">
        <v>31067</v>
      </c>
      <c r="C11878" s="6" t="s">
        <v>25536</v>
      </c>
      <c r="D11878" s="6" t="str">
        <f t="shared" si="185"/>
        <v>m2</v>
      </c>
    </row>
    <row r="11879" spans="1:4" x14ac:dyDescent="0.2">
      <c r="A11879" s="6" t="s">
        <v>3447</v>
      </c>
      <c r="B11879" s="6" t="s">
        <v>31068</v>
      </c>
      <c r="C11879" s="6" t="s">
        <v>25536</v>
      </c>
      <c r="D11879" s="6" t="str">
        <f t="shared" si="185"/>
        <v>m2</v>
      </c>
    </row>
    <row r="11880" spans="1:4" x14ac:dyDescent="0.2">
      <c r="A11880" s="6" t="s">
        <v>17327</v>
      </c>
      <c r="B11880" s="6" t="s">
        <v>31068</v>
      </c>
      <c r="C11880" s="6" t="s">
        <v>25536</v>
      </c>
      <c r="D11880" s="6" t="str">
        <f t="shared" si="185"/>
        <v>m2</v>
      </c>
    </row>
    <row r="11881" spans="1:4" x14ac:dyDescent="0.2">
      <c r="A11881" s="6" t="s">
        <v>3448</v>
      </c>
      <c r="B11881" s="6" t="s">
        <v>31069</v>
      </c>
      <c r="C11881" s="6" t="s">
        <v>25536</v>
      </c>
      <c r="D11881" s="6" t="str">
        <f t="shared" si="185"/>
        <v>m2</v>
      </c>
    </row>
    <row r="11882" spans="1:4" x14ac:dyDescent="0.2">
      <c r="A11882" s="6" t="s">
        <v>17328</v>
      </c>
      <c r="B11882" s="6" t="s">
        <v>31069</v>
      </c>
      <c r="C11882" s="6" t="s">
        <v>25536</v>
      </c>
      <c r="D11882" s="6" t="str">
        <f t="shared" si="185"/>
        <v>m2</v>
      </c>
    </row>
    <row r="11883" spans="1:4" x14ac:dyDescent="0.2">
      <c r="A11883" s="6" t="s">
        <v>8839</v>
      </c>
      <c r="B11883" s="6" t="s">
        <v>31070</v>
      </c>
      <c r="C11883" s="6" t="s">
        <v>25536</v>
      </c>
      <c r="D11883" s="6" t="str">
        <f t="shared" si="185"/>
        <v>m2</v>
      </c>
    </row>
    <row r="11884" spans="1:4" x14ac:dyDescent="0.2">
      <c r="A11884" s="6" t="s">
        <v>17329</v>
      </c>
      <c r="B11884" s="6" t="s">
        <v>31070</v>
      </c>
      <c r="C11884" s="6" t="s">
        <v>25536</v>
      </c>
      <c r="D11884" s="6" t="str">
        <f t="shared" si="185"/>
        <v>m2</v>
      </c>
    </row>
    <row r="11885" spans="1:4" x14ac:dyDescent="0.2">
      <c r="A11885" s="6" t="s">
        <v>8840</v>
      </c>
      <c r="B11885" s="6" t="s">
        <v>31071</v>
      </c>
      <c r="C11885" s="6" t="s">
        <v>25536</v>
      </c>
      <c r="D11885" s="6" t="str">
        <f t="shared" si="185"/>
        <v>m2</v>
      </c>
    </row>
    <row r="11886" spans="1:4" x14ac:dyDescent="0.2">
      <c r="A11886" s="6" t="s">
        <v>17330</v>
      </c>
      <c r="B11886" s="6" t="s">
        <v>31071</v>
      </c>
      <c r="C11886" s="6" t="s">
        <v>25536</v>
      </c>
      <c r="D11886" s="6" t="str">
        <f t="shared" si="185"/>
        <v>m2</v>
      </c>
    </row>
    <row r="11887" spans="1:4" x14ac:dyDescent="0.2">
      <c r="A11887" s="6" t="s">
        <v>8841</v>
      </c>
      <c r="B11887" s="6" t="s">
        <v>31072</v>
      </c>
      <c r="C11887" s="6" t="s">
        <v>25536</v>
      </c>
      <c r="D11887" s="6" t="str">
        <f t="shared" si="185"/>
        <v>m2</v>
      </c>
    </row>
    <row r="11888" spans="1:4" x14ac:dyDescent="0.2">
      <c r="A11888" s="6" t="s">
        <v>17331</v>
      </c>
      <c r="B11888" s="6" t="s">
        <v>31072</v>
      </c>
      <c r="C11888" s="6" t="s">
        <v>25536</v>
      </c>
      <c r="D11888" s="6" t="str">
        <f t="shared" si="185"/>
        <v>m2</v>
      </c>
    </row>
    <row r="11889" spans="1:4" x14ac:dyDescent="0.2">
      <c r="A11889" s="6" t="s">
        <v>3449</v>
      </c>
      <c r="B11889" s="6" t="s">
        <v>31073</v>
      </c>
      <c r="C11889" s="6" t="s">
        <v>25536</v>
      </c>
      <c r="D11889" s="6" t="str">
        <f t="shared" si="185"/>
        <v>m2</v>
      </c>
    </row>
    <row r="11890" spans="1:4" x14ac:dyDescent="0.2">
      <c r="A11890" s="6" t="s">
        <v>17332</v>
      </c>
      <c r="B11890" s="6" t="s">
        <v>31073</v>
      </c>
      <c r="C11890" s="6" t="s">
        <v>25536</v>
      </c>
      <c r="D11890" s="6" t="str">
        <f t="shared" si="185"/>
        <v>m2</v>
      </c>
    </row>
    <row r="11891" spans="1:4" x14ac:dyDescent="0.2">
      <c r="A11891" s="6" t="s">
        <v>3450</v>
      </c>
      <c r="B11891" s="6" t="s">
        <v>31074</v>
      </c>
      <c r="C11891" s="6" t="s">
        <v>25536</v>
      </c>
      <c r="D11891" s="6" t="str">
        <f t="shared" si="185"/>
        <v>m2</v>
      </c>
    </row>
    <row r="11892" spans="1:4" x14ac:dyDescent="0.2">
      <c r="A11892" s="6" t="s">
        <v>17333</v>
      </c>
      <c r="B11892" s="6" t="s">
        <v>31074</v>
      </c>
      <c r="C11892" s="6" t="s">
        <v>25536</v>
      </c>
      <c r="D11892" s="6" t="str">
        <f t="shared" si="185"/>
        <v>m2</v>
      </c>
    </row>
    <row r="11893" spans="1:4" x14ac:dyDescent="0.2">
      <c r="A11893" s="6" t="s">
        <v>3451</v>
      </c>
      <c r="B11893" s="6" t="s">
        <v>31075</v>
      </c>
      <c r="C11893" s="6" t="s">
        <v>25536</v>
      </c>
      <c r="D11893" s="6" t="str">
        <f t="shared" si="185"/>
        <v>m2</v>
      </c>
    </row>
    <row r="11894" spans="1:4" x14ac:dyDescent="0.2">
      <c r="A11894" s="6" t="s">
        <v>17334</v>
      </c>
      <c r="B11894" s="6" t="s">
        <v>31075</v>
      </c>
      <c r="C11894" s="6" t="s">
        <v>25536</v>
      </c>
      <c r="D11894" s="6" t="str">
        <f t="shared" si="185"/>
        <v>m2</v>
      </c>
    </row>
    <row r="11895" spans="1:4" x14ac:dyDescent="0.2">
      <c r="A11895" s="6" t="s">
        <v>8842</v>
      </c>
      <c r="B11895" s="6" t="s">
        <v>31076</v>
      </c>
      <c r="C11895" s="6" t="s">
        <v>25536</v>
      </c>
      <c r="D11895" s="6" t="str">
        <f t="shared" si="185"/>
        <v>m2</v>
      </c>
    </row>
    <row r="11896" spans="1:4" x14ac:dyDescent="0.2">
      <c r="A11896" s="6" t="s">
        <v>17335</v>
      </c>
      <c r="B11896" s="6" t="s">
        <v>31076</v>
      </c>
      <c r="C11896" s="6" t="s">
        <v>25536</v>
      </c>
      <c r="D11896" s="6" t="str">
        <f t="shared" si="185"/>
        <v>m2</v>
      </c>
    </row>
    <row r="11897" spans="1:4" x14ac:dyDescent="0.2">
      <c r="A11897" s="6" t="s">
        <v>8843</v>
      </c>
      <c r="B11897" s="6" t="s">
        <v>31077</v>
      </c>
      <c r="C11897" s="6" t="s">
        <v>25536</v>
      </c>
      <c r="D11897" s="6" t="str">
        <f t="shared" si="185"/>
        <v>m2</v>
      </c>
    </row>
    <row r="11898" spans="1:4" x14ac:dyDescent="0.2">
      <c r="A11898" s="6" t="s">
        <v>17336</v>
      </c>
      <c r="B11898" s="6" t="s">
        <v>31077</v>
      </c>
      <c r="C11898" s="6" t="s">
        <v>25536</v>
      </c>
      <c r="D11898" s="6" t="str">
        <f t="shared" si="185"/>
        <v>m2</v>
      </c>
    </row>
    <row r="11899" spans="1:4" x14ac:dyDescent="0.2">
      <c r="A11899" s="6" t="s">
        <v>8844</v>
      </c>
      <c r="B11899" s="6" t="s">
        <v>31078</v>
      </c>
      <c r="C11899" s="6" t="s">
        <v>25536</v>
      </c>
      <c r="D11899" s="6" t="str">
        <f t="shared" si="185"/>
        <v>m2</v>
      </c>
    </row>
    <row r="11900" spans="1:4" x14ac:dyDescent="0.2">
      <c r="A11900" s="6" t="s">
        <v>17337</v>
      </c>
      <c r="B11900" s="6" t="s">
        <v>31078</v>
      </c>
      <c r="C11900" s="6" t="s">
        <v>25536</v>
      </c>
      <c r="D11900" s="6" t="str">
        <f t="shared" si="185"/>
        <v>m2</v>
      </c>
    </row>
    <row r="11901" spans="1:4" x14ac:dyDescent="0.2">
      <c r="A11901" s="6" t="s">
        <v>3452</v>
      </c>
      <c r="B11901" s="6" t="s">
        <v>31079</v>
      </c>
      <c r="C11901" s="6" t="s">
        <v>25536</v>
      </c>
      <c r="D11901" s="6" t="str">
        <f t="shared" si="185"/>
        <v>m2</v>
      </c>
    </row>
    <row r="11902" spans="1:4" x14ac:dyDescent="0.2">
      <c r="A11902" s="6" t="s">
        <v>17338</v>
      </c>
      <c r="B11902" s="6" t="s">
        <v>31079</v>
      </c>
      <c r="C11902" s="6" t="s">
        <v>25536</v>
      </c>
      <c r="D11902" s="6" t="str">
        <f t="shared" si="185"/>
        <v>m2</v>
      </c>
    </row>
    <row r="11903" spans="1:4" x14ac:dyDescent="0.2">
      <c r="A11903" s="6" t="s">
        <v>3453</v>
      </c>
      <c r="B11903" s="6" t="s">
        <v>31080</v>
      </c>
      <c r="C11903" s="6" t="s">
        <v>25536</v>
      </c>
      <c r="D11903" s="6" t="str">
        <f t="shared" si="185"/>
        <v>m2</v>
      </c>
    </row>
    <row r="11904" spans="1:4" x14ac:dyDescent="0.2">
      <c r="A11904" s="6" t="s">
        <v>17339</v>
      </c>
      <c r="B11904" s="6" t="s">
        <v>31080</v>
      </c>
      <c r="C11904" s="6" t="s">
        <v>25536</v>
      </c>
      <c r="D11904" s="6" t="str">
        <f t="shared" si="185"/>
        <v>m2</v>
      </c>
    </row>
    <row r="11905" spans="1:4" x14ac:dyDescent="0.2">
      <c r="A11905" s="6" t="s">
        <v>8845</v>
      </c>
      <c r="B11905" s="6" t="s">
        <v>31081</v>
      </c>
      <c r="C11905" s="6" t="s">
        <v>25536</v>
      </c>
      <c r="D11905" s="6" t="str">
        <f t="shared" si="185"/>
        <v>m2</v>
      </c>
    </row>
    <row r="11906" spans="1:4" x14ac:dyDescent="0.2">
      <c r="A11906" s="6" t="s">
        <v>17340</v>
      </c>
      <c r="B11906" s="6" t="s">
        <v>31081</v>
      </c>
      <c r="C11906" s="6" t="s">
        <v>25536</v>
      </c>
      <c r="D11906" s="6" t="str">
        <f t="shared" ref="D11906:D11969" si="186">LOWER(C11906)</f>
        <v>m2</v>
      </c>
    </row>
    <row r="11907" spans="1:4" x14ac:dyDescent="0.2">
      <c r="A11907" s="6" t="s">
        <v>3454</v>
      </c>
      <c r="B11907" s="6" t="s">
        <v>31082</v>
      </c>
      <c r="C11907" s="6" t="s">
        <v>25536</v>
      </c>
      <c r="D11907" s="6" t="str">
        <f t="shared" si="186"/>
        <v>m2</v>
      </c>
    </row>
    <row r="11908" spans="1:4" x14ac:dyDescent="0.2">
      <c r="A11908" s="6" t="s">
        <v>17341</v>
      </c>
      <c r="B11908" s="6" t="s">
        <v>31082</v>
      </c>
      <c r="C11908" s="6" t="s">
        <v>25536</v>
      </c>
      <c r="D11908" s="6" t="str">
        <f t="shared" si="186"/>
        <v>m2</v>
      </c>
    </row>
    <row r="11909" spans="1:4" x14ac:dyDescent="0.2">
      <c r="A11909" s="6" t="s">
        <v>3455</v>
      </c>
      <c r="B11909" s="6" t="s">
        <v>31083</v>
      </c>
      <c r="C11909" s="6" t="s">
        <v>25536</v>
      </c>
      <c r="D11909" s="6" t="str">
        <f t="shared" si="186"/>
        <v>m2</v>
      </c>
    </row>
    <row r="11910" spans="1:4" x14ac:dyDescent="0.2">
      <c r="A11910" s="6" t="s">
        <v>17342</v>
      </c>
      <c r="B11910" s="6" t="s">
        <v>31083</v>
      </c>
      <c r="C11910" s="6" t="s">
        <v>25536</v>
      </c>
      <c r="D11910" s="6" t="str">
        <f t="shared" si="186"/>
        <v>m2</v>
      </c>
    </row>
    <row r="11911" spans="1:4" x14ac:dyDescent="0.2">
      <c r="A11911" s="6" t="s">
        <v>8846</v>
      </c>
      <c r="B11911" s="6" t="s">
        <v>31084</v>
      </c>
      <c r="C11911" s="6" t="s">
        <v>25536</v>
      </c>
      <c r="D11911" s="6" t="str">
        <f t="shared" si="186"/>
        <v>m2</v>
      </c>
    </row>
    <row r="11912" spans="1:4" x14ac:dyDescent="0.2">
      <c r="A11912" s="6" t="s">
        <v>17343</v>
      </c>
      <c r="B11912" s="6" t="s">
        <v>31084</v>
      </c>
      <c r="C11912" s="6" t="s">
        <v>25536</v>
      </c>
      <c r="D11912" s="6" t="str">
        <f t="shared" si="186"/>
        <v>m2</v>
      </c>
    </row>
    <row r="11913" spans="1:4" x14ac:dyDescent="0.2">
      <c r="A11913" s="6" t="s">
        <v>8847</v>
      </c>
      <c r="B11913" s="6" t="s">
        <v>31085</v>
      </c>
      <c r="C11913" s="6" t="s">
        <v>25536</v>
      </c>
      <c r="D11913" s="6" t="str">
        <f t="shared" si="186"/>
        <v>m2</v>
      </c>
    </row>
    <row r="11914" spans="1:4" x14ac:dyDescent="0.2">
      <c r="A11914" s="6" t="s">
        <v>17344</v>
      </c>
      <c r="B11914" s="6" t="s">
        <v>31085</v>
      </c>
      <c r="C11914" s="6" t="s">
        <v>25536</v>
      </c>
      <c r="D11914" s="6" t="str">
        <f t="shared" si="186"/>
        <v>m2</v>
      </c>
    </row>
    <row r="11915" spans="1:4" x14ac:dyDescent="0.2">
      <c r="A11915" s="6" t="s">
        <v>8848</v>
      </c>
      <c r="B11915" s="6" t="s">
        <v>31086</v>
      </c>
      <c r="C11915" s="6" t="s">
        <v>25536</v>
      </c>
      <c r="D11915" s="6" t="str">
        <f t="shared" si="186"/>
        <v>m2</v>
      </c>
    </row>
    <row r="11916" spans="1:4" x14ac:dyDescent="0.2">
      <c r="A11916" s="6" t="s">
        <v>17345</v>
      </c>
      <c r="B11916" s="6" t="s">
        <v>31086</v>
      </c>
      <c r="C11916" s="6" t="s">
        <v>25536</v>
      </c>
      <c r="D11916" s="6" t="str">
        <f t="shared" si="186"/>
        <v>m2</v>
      </c>
    </row>
    <row r="11917" spans="1:4" x14ac:dyDescent="0.2">
      <c r="A11917" s="6" t="s">
        <v>8849</v>
      </c>
      <c r="B11917" s="6" t="s">
        <v>31087</v>
      </c>
      <c r="C11917" s="6" t="s">
        <v>25536</v>
      </c>
      <c r="D11917" s="6" t="str">
        <f t="shared" si="186"/>
        <v>m2</v>
      </c>
    </row>
    <row r="11918" spans="1:4" x14ac:dyDescent="0.2">
      <c r="A11918" s="6" t="s">
        <v>17346</v>
      </c>
      <c r="B11918" s="6" t="s">
        <v>31087</v>
      </c>
      <c r="C11918" s="6" t="s">
        <v>25536</v>
      </c>
      <c r="D11918" s="6" t="str">
        <f t="shared" si="186"/>
        <v>m2</v>
      </c>
    </row>
    <row r="11919" spans="1:4" x14ac:dyDescent="0.2">
      <c r="A11919" s="6" t="s">
        <v>3456</v>
      </c>
      <c r="B11919" s="6" t="s">
        <v>31088</v>
      </c>
      <c r="C11919" s="6" t="s">
        <v>25536</v>
      </c>
      <c r="D11919" s="6" t="str">
        <f t="shared" si="186"/>
        <v>m2</v>
      </c>
    </row>
    <row r="11920" spans="1:4" x14ac:dyDescent="0.2">
      <c r="A11920" s="6" t="s">
        <v>17347</v>
      </c>
      <c r="B11920" s="6" t="s">
        <v>31088</v>
      </c>
      <c r="C11920" s="6" t="s">
        <v>25536</v>
      </c>
      <c r="D11920" s="6" t="str">
        <f t="shared" si="186"/>
        <v>m2</v>
      </c>
    </row>
    <row r="11921" spans="1:4" x14ac:dyDescent="0.2">
      <c r="A11921" s="6" t="s">
        <v>3457</v>
      </c>
      <c r="B11921" s="6" t="s">
        <v>31089</v>
      </c>
      <c r="C11921" s="6" t="s">
        <v>25536</v>
      </c>
      <c r="D11921" s="6" t="str">
        <f t="shared" si="186"/>
        <v>m2</v>
      </c>
    </row>
    <row r="11922" spans="1:4" x14ac:dyDescent="0.2">
      <c r="A11922" s="6" t="s">
        <v>17348</v>
      </c>
      <c r="B11922" s="6" t="s">
        <v>31089</v>
      </c>
      <c r="C11922" s="6" t="s">
        <v>25536</v>
      </c>
      <c r="D11922" s="6" t="str">
        <f t="shared" si="186"/>
        <v>m2</v>
      </c>
    </row>
    <row r="11923" spans="1:4" x14ac:dyDescent="0.2">
      <c r="A11923" s="6" t="s">
        <v>8850</v>
      </c>
      <c r="B11923" s="6" t="s">
        <v>31090</v>
      </c>
      <c r="C11923" s="6" t="s">
        <v>25536</v>
      </c>
      <c r="D11923" s="6" t="str">
        <f t="shared" si="186"/>
        <v>m2</v>
      </c>
    </row>
    <row r="11924" spans="1:4" x14ac:dyDescent="0.2">
      <c r="A11924" s="6" t="s">
        <v>17349</v>
      </c>
      <c r="B11924" s="6" t="s">
        <v>31090</v>
      </c>
      <c r="C11924" s="6" t="s">
        <v>25536</v>
      </c>
      <c r="D11924" s="6" t="str">
        <f t="shared" si="186"/>
        <v>m2</v>
      </c>
    </row>
    <row r="11925" spans="1:4" x14ac:dyDescent="0.2">
      <c r="A11925" s="6" t="s">
        <v>3458</v>
      </c>
      <c r="B11925" s="6" t="s">
        <v>31091</v>
      </c>
      <c r="C11925" s="6" t="s">
        <v>25536</v>
      </c>
      <c r="D11925" s="6" t="str">
        <f t="shared" si="186"/>
        <v>m2</v>
      </c>
    </row>
    <row r="11926" spans="1:4" x14ac:dyDescent="0.2">
      <c r="A11926" s="6" t="s">
        <v>17350</v>
      </c>
      <c r="B11926" s="6" t="s">
        <v>31091</v>
      </c>
      <c r="C11926" s="6" t="s">
        <v>25536</v>
      </c>
      <c r="D11926" s="6" t="str">
        <f t="shared" si="186"/>
        <v>m2</v>
      </c>
    </row>
    <row r="11927" spans="1:4" x14ac:dyDescent="0.2">
      <c r="A11927" s="6" t="s">
        <v>8851</v>
      </c>
      <c r="B11927" s="6" t="s">
        <v>31092</v>
      </c>
      <c r="C11927" s="6" t="s">
        <v>25536</v>
      </c>
      <c r="D11927" s="6" t="str">
        <f t="shared" si="186"/>
        <v>m2</v>
      </c>
    </row>
    <row r="11928" spans="1:4" x14ac:dyDescent="0.2">
      <c r="A11928" s="6" t="s">
        <v>17351</v>
      </c>
      <c r="B11928" s="6" t="s">
        <v>31092</v>
      </c>
      <c r="C11928" s="6" t="s">
        <v>25536</v>
      </c>
      <c r="D11928" s="6" t="str">
        <f t="shared" si="186"/>
        <v>m2</v>
      </c>
    </row>
    <row r="11929" spans="1:4" x14ac:dyDescent="0.2">
      <c r="A11929" s="6" t="s">
        <v>3459</v>
      </c>
      <c r="B11929" s="6" t="s">
        <v>31093</v>
      </c>
      <c r="C11929" s="6" t="s">
        <v>25536</v>
      </c>
      <c r="D11929" s="6" t="str">
        <f t="shared" si="186"/>
        <v>m2</v>
      </c>
    </row>
    <row r="11930" spans="1:4" x14ac:dyDescent="0.2">
      <c r="A11930" s="6" t="s">
        <v>17352</v>
      </c>
      <c r="B11930" s="6" t="s">
        <v>31093</v>
      </c>
      <c r="C11930" s="6" t="s">
        <v>25536</v>
      </c>
      <c r="D11930" s="6" t="str">
        <f t="shared" si="186"/>
        <v>m2</v>
      </c>
    </row>
    <row r="11931" spans="1:4" x14ac:dyDescent="0.2">
      <c r="A11931" s="6" t="s">
        <v>8852</v>
      </c>
      <c r="B11931" s="6" t="s">
        <v>31094</v>
      </c>
      <c r="C11931" s="6" t="s">
        <v>25536</v>
      </c>
      <c r="D11931" s="6" t="str">
        <f t="shared" si="186"/>
        <v>m2</v>
      </c>
    </row>
    <row r="11932" spans="1:4" x14ac:dyDescent="0.2">
      <c r="A11932" s="6" t="s">
        <v>17353</v>
      </c>
      <c r="B11932" s="6" t="s">
        <v>31094</v>
      </c>
      <c r="C11932" s="6" t="s">
        <v>25536</v>
      </c>
      <c r="D11932" s="6" t="str">
        <f t="shared" si="186"/>
        <v>m2</v>
      </c>
    </row>
    <row r="11933" spans="1:4" x14ac:dyDescent="0.2">
      <c r="A11933" s="6" t="s">
        <v>3460</v>
      </c>
      <c r="B11933" s="6" t="s">
        <v>31095</v>
      </c>
      <c r="C11933" s="6" t="s">
        <v>25536</v>
      </c>
      <c r="D11933" s="6" t="str">
        <f t="shared" si="186"/>
        <v>m2</v>
      </c>
    </row>
    <row r="11934" spans="1:4" x14ac:dyDescent="0.2">
      <c r="A11934" s="6" t="s">
        <v>17354</v>
      </c>
      <c r="B11934" s="6" t="s">
        <v>31095</v>
      </c>
      <c r="C11934" s="6" t="s">
        <v>25536</v>
      </c>
      <c r="D11934" s="6" t="str">
        <f t="shared" si="186"/>
        <v>m2</v>
      </c>
    </row>
    <row r="11935" spans="1:4" x14ac:dyDescent="0.2">
      <c r="A11935" s="6" t="s">
        <v>8853</v>
      </c>
      <c r="B11935" s="6" t="s">
        <v>31096</v>
      </c>
      <c r="C11935" s="6" t="s">
        <v>25536</v>
      </c>
      <c r="D11935" s="6" t="str">
        <f t="shared" si="186"/>
        <v>m2</v>
      </c>
    </row>
    <row r="11936" spans="1:4" x14ac:dyDescent="0.2">
      <c r="A11936" s="6" t="s">
        <v>17355</v>
      </c>
      <c r="B11936" s="6" t="s">
        <v>31096</v>
      </c>
      <c r="C11936" s="6" t="s">
        <v>25536</v>
      </c>
      <c r="D11936" s="6" t="str">
        <f t="shared" si="186"/>
        <v>m2</v>
      </c>
    </row>
    <row r="11937" spans="1:4" x14ac:dyDescent="0.2">
      <c r="A11937" s="6" t="s">
        <v>8854</v>
      </c>
      <c r="B11937" s="6" t="s">
        <v>31097</v>
      </c>
      <c r="C11937" s="6" t="s">
        <v>25536</v>
      </c>
      <c r="D11937" s="6" t="str">
        <f t="shared" si="186"/>
        <v>m2</v>
      </c>
    </row>
    <row r="11938" spans="1:4" x14ac:dyDescent="0.2">
      <c r="A11938" s="6" t="s">
        <v>17356</v>
      </c>
      <c r="B11938" s="6" t="s">
        <v>31097</v>
      </c>
      <c r="C11938" s="6" t="s">
        <v>25536</v>
      </c>
      <c r="D11938" s="6" t="str">
        <f t="shared" si="186"/>
        <v>m2</v>
      </c>
    </row>
    <row r="11939" spans="1:4" x14ac:dyDescent="0.2">
      <c r="A11939" s="6" t="s">
        <v>8855</v>
      </c>
      <c r="B11939" s="6" t="s">
        <v>31098</v>
      </c>
      <c r="C11939" s="6" t="s">
        <v>25536</v>
      </c>
      <c r="D11939" s="6" t="str">
        <f t="shared" si="186"/>
        <v>m2</v>
      </c>
    </row>
    <row r="11940" spans="1:4" x14ac:dyDescent="0.2">
      <c r="A11940" s="6" t="s">
        <v>17357</v>
      </c>
      <c r="B11940" s="6" t="s">
        <v>31098</v>
      </c>
      <c r="C11940" s="6" t="s">
        <v>25536</v>
      </c>
      <c r="D11940" s="6" t="str">
        <f t="shared" si="186"/>
        <v>m2</v>
      </c>
    </row>
    <row r="11941" spans="1:4" x14ac:dyDescent="0.2">
      <c r="A11941" s="6" t="s">
        <v>8856</v>
      </c>
      <c r="B11941" s="6" t="s">
        <v>31099</v>
      </c>
      <c r="C11941" s="6" t="s">
        <v>25536</v>
      </c>
      <c r="D11941" s="6" t="str">
        <f t="shared" si="186"/>
        <v>m2</v>
      </c>
    </row>
    <row r="11942" spans="1:4" x14ac:dyDescent="0.2">
      <c r="A11942" s="6" t="s">
        <v>17358</v>
      </c>
      <c r="B11942" s="6" t="s">
        <v>31099</v>
      </c>
      <c r="C11942" s="6" t="s">
        <v>25536</v>
      </c>
      <c r="D11942" s="6" t="str">
        <f t="shared" si="186"/>
        <v>m2</v>
      </c>
    </row>
    <row r="11943" spans="1:4" x14ac:dyDescent="0.2">
      <c r="A11943" s="6" t="s">
        <v>8857</v>
      </c>
      <c r="B11943" s="6" t="s">
        <v>31100</v>
      </c>
      <c r="C11943" s="6" t="s">
        <v>25536</v>
      </c>
      <c r="D11943" s="6" t="str">
        <f t="shared" si="186"/>
        <v>m2</v>
      </c>
    </row>
    <row r="11944" spans="1:4" x14ac:dyDescent="0.2">
      <c r="A11944" s="6" t="s">
        <v>17359</v>
      </c>
      <c r="B11944" s="6" t="s">
        <v>31100</v>
      </c>
      <c r="C11944" s="6" t="s">
        <v>25536</v>
      </c>
      <c r="D11944" s="6" t="str">
        <f t="shared" si="186"/>
        <v>m2</v>
      </c>
    </row>
    <row r="11945" spans="1:4" x14ac:dyDescent="0.2">
      <c r="A11945" s="6" t="s">
        <v>8858</v>
      </c>
      <c r="B11945" s="6" t="s">
        <v>31101</v>
      </c>
      <c r="C11945" s="6" t="s">
        <v>25536</v>
      </c>
      <c r="D11945" s="6" t="str">
        <f t="shared" si="186"/>
        <v>m2</v>
      </c>
    </row>
    <row r="11946" spans="1:4" x14ac:dyDescent="0.2">
      <c r="A11946" s="6" t="s">
        <v>17360</v>
      </c>
      <c r="B11946" s="6" t="s">
        <v>31101</v>
      </c>
      <c r="C11946" s="6" t="s">
        <v>25536</v>
      </c>
      <c r="D11946" s="6" t="str">
        <f t="shared" si="186"/>
        <v>m2</v>
      </c>
    </row>
    <row r="11947" spans="1:4" x14ac:dyDescent="0.2">
      <c r="A11947" s="6" t="s">
        <v>8859</v>
      </c>
      <c r="B11947" s="6" t="s">
        <v>31102</v>
      </c>
      <c r="C11947" s="6" t="s">
        <v>25536</v>
      </c>
      <c r="D11947" s="6" t="str">
        <f t="shared" si="186"/>
        <v>m2</v>
      </c>
    </row>
    <row r="11948" spans="1:4" x14ac:dyDescent="0.2">
      <c r="A11948" s="6" t="s">
        <v>17361</v>
      </c>
      <c r="B11948" s="6" t="s">
        <v>31102</v>
      </c>
      <c r="C11948" s="6" t="s">
        <v>25536</v>
      </c>
      <c r="D11948" s="6" t="str">
        <f t="shared" si="186"/>
        <v>m2</v>
      </c>
    </row>
    <row r="11949" spans="1:4" x14ac:dyDescent="0.2">
      <c r="A11949" s="6" t="s">
        <v>8860</v>
      </c>
      <c r="B11949" s="6" t="s">
        <v>31103</v>
      </c>
      <c r="C11949" s="6" t="s">
        <v>25536</v>
      </c>
      <c r="D11949" s="6" t="str">
        <f t="shared" si="186"/>
        <v>m2</v>
      </c>
    </row>
    <row r="11950" spans="1:4" x14ac:dyDescent="0.2">
      <c r="A11950" s="6" t="s">
        <v>17362</v>
      </c>
      <c r="B11950" s="6" t="s">
        <v>31103</v>
      </c>
      <c r="C11950" s="6" t="s">
        <v>25536</v>
      </c>
      <c r="D11950" s="6" t="str">
        <f t="shared" si="186"/>
        <v>m2</v>
      </c>
    </row>
    <row r="11951" spans="1:4" x14ac:dyDescent="0.2">
      <c r="A11951" s="6" t="s">
        <v>8861</v>
      </c>
      <c r="B11951" s="6" t="s">
        <v>31104</v>
      </c>
      <c r="C11951" s="6" t="s">
        <v>25536</v>
      </c>
      <c r="D11951" s="6" t="str">
        <f t="shared" si="186"/>
        <v>m2</v>
      </c>
    </row>
    <row r="11952" spans="1:4" x14ac:dyDescent="0.2">
      <c r="A11952" s="6" t="s">
        <v>17363</v>
      </c>
      <c r="B11952" s="6" t="s">
        <v>31104</v>
      </c>
      <c r="C11952" s="6" t="s">
        <v>25536</v>
      </c>
      <c r="D11952" s="6" t="str">
        <f t="shared" si="186"/>
        <v>m2</v>
      </c>
    </row>
    <row r="11953" spans="1:4" x14ac:dyDescent="0.2">
      <c r="A11953" s="6" t="s">
        <v>8862</v>
      </c>
      <c r="B11953" s="6" t="s">
        <v>31105</v>
      </c>
      <c r="C11953" s="6" t="s">
        <v>25536</v>
      </c>
      <c r="D11953" s="6" t="str">
        <f t="shared" si="186"/>
        <v>m2</v>
      </c>
    </row>
    <row r="11954" spans="1:4" x14ac:dyDescent="0.2">
      <c r="A11954" s="6" t="s">
        <v>17364</v>
      </c>
      <c r="B11954" s="6" t="s">
        <v>31105</v>
      </c>
      <c r="C11954" s="6" t="s">
        <v>25536</v>
      </c>
      <c r="D11954" s="6" t="str">
        <f t="shared" si="186"/>
        <v>m2</v>
      </c>
    </row>
    <row r="11955" spans="1:4" x14ac:dyDescent="0.2">
      <c r="A11955" s="6" t="s">
        <v>8863</v>
      </c>
      <c r="B11955" s="6" t="s">
        <v>31106</v>
      </c>
      <c r="C11955" s="6" t="s">
        <v>25536</v>
      </c>
      <c r="D11955" s="6" t="str">
        <f t="shared" si="186"/>
        <v>m2</v>
      </c>
    </row>
    <row r="11956" spans="1:4" x14ac:dyDescent="0.2">
      <c r="A11956" s="6" t="s">
        <v>17365</v>
      </c>
      <c r="B11956" s="6" t="s">
        <v>31106</v>
      </c>
      <c r="C11956" s="6" t="s">
        <v>25536</v>
      </c>
      <c r="D11956" s="6" t="str">
        <f t="shared" si="186"/>
        <v>m2</v>
      </c>
    </row>
    <row r="11957" spans="1:4" x14ac:dyDescent="0.2">
      <c r="A11957" s="6" t="s">
        <v>8864</v>
      </c>
      <c r="B11957" s="6" t="s">
        <v>31107</v>
      </c>
      <c r="C11957" s="6" t="s">
        <v>25536</v>
      </c>
      <c r="D11957" s="6" t="str">
        <f t="shared" si="186"/>
        <v>m2</v>
      </c>
    </row>
    <row r="11958" spans="1:4" x14ac:dyDescent="0.2">
      <c r="A11958" s="6" t="s">
        <v>17366</v>
      </c>
      <c r="B11958" s="6" t="s">
        <v>31107</v>
      </c>
      <c r="C11958" s="6" t="s">
        <v>25536</v>
      </c>
      <c r="D11958" s="6" t="str">
        <f t="shared" si="186"/>
        <v>m2</v>
      </c>
    </row>
    <row r="11959" spans="1:4" x14ac:dyDescent="0.2">
      <c r="A11959" s="6" t="s">
        <v>8865</v>
      </c>
      <c r="B11959" s="6" t="s">
        <v>31108</v>
      </c>
      <c r="C11959" s="6" t="s">
        <v>25536</v>
      </c>
      <c r="D11959" s="6" t="str">
        <f t="shared" si="186"/>
        <v>m2</v>
      </c>
    </row>
    <row r="11960" spans="1:4" x14ac:dyDescent="0.2">
      <c r="A11960" s="6" t="s">
        <v>17367</v>
      </c>
      <c r="B11960" s="6" t="s">
        <v>31108</v>
      </c>
      <c r="C11960" s="6" t="s">
        <v>25536</v>
      </c>
      <c r="D11960" s="6" t="str">
        <f t="shared" si="186"/>
        <v>m2</v>
      </c>
    </row>
    <row r="11961" spans="1:4" x14ac:dyDescent="0.2">
      <c r="A11961" s="6" t="s">
        <v>8866</v>
      </c>
      <c r="B11961" s="6" t="s">
        <v>31109</v>
      </c>
      <c r="C11961" s="6" t="s">
        <v>25536</v>
      </c>
      <c r="D11961" s="6" t="str">
        <f t="shared" si="186"/>
        <v>m2</v>
      </c>
    </row>
    <row r="11962" spans="1:4" x14ac:dyDescent="0.2">
      <c r="A11962" s="6" t="s">
        <v>17368</v>
      </c>
      <c r="B11962" s="6" t="s">
        <v>31109</v>
      </c>
      <c r="C11962" s="6" t="s">
        <v>25536</v>
      </c>
      <c r="D11962" s="6" t="str">
        <f t="shared" si="186"/>
        <v>m2</v>
      </c>
    </row>
    <row r="11963" spans="1:4" x14ac:dyDescent="0.2">
      <c r="A11963" s="6" t="s">
        <v>8867</v>
      </c>
      <c r="B11963" s="6" t="s">
        <v>31110</v>
      </c>
      <c r="C11963" s="6" t="s">
        <v>25536</v>
      </c>
      <c r="D11963" s="6" t="str">
        <f t="shared" si="186"/>
        <v>m2</v>
      </c>
    </row>
    <row r="11964" spans="1:4" x14ac:dyDescent="0.2">
      <c r="A11964" s="6" t="s">
        <v>17369</v>
      </c>
      <c r="B11964" s="6" t="s">
        <v>31110</v>
      </c>
      <c r="C11964" s="6" t="s">
        <v>25536</v>
      </c>
      <c r="D11964" s="6" t="str">
        <f t="shared" si="186"/>
        <v>m2</v>
      </c>
    </row>
    <row r="11965" spans="1:4" x14ac:dyDescent="0.2">
      <c r="A11965" s="6" t="s">
        <v>8868</v>
      </c>
      <c r="B11965" s="6" t="s">
        <v>31111</v>
      </c>
      <c r="C11965" s="6" t="s">
        <v>25536</v>
      </c>
      <c r="D11965" s="6" t="str">
        <f t="shared" si="186"/>
        <v>m2</v>
      </c>
    </row>
    <row r="11966" spans="1:4" x14ac:dyDescent="0.2">
      <c r="A11966" s="6" t="s">
        <v>17370</v>
      </c>
      <c r="B11966" s="6" t="s">
        <v>31111</v>
      </c>
      <c r="C11966" s="6" t="s">
        <v>25536</v>
      </c>
      <c r="D11966" s="6" t="str">
        <f t="shared" si="186"/>
        <v>m2</v>
      </c>
    </row>
    <row r="11967" spans="1:4" x14ac:dyDescent="0.2">
      <c r="A11967" s="6" t="s">
        <v>8869</v>
      </c>
      <c r="B11967" s="6" t="s">
        <v>31112</v>
      </c>
      <c r="C11967" s="6" t="s">
        <v>25536</v>
      </c>
      <c r="D11967" s="6" t="str">
        <f t="shared" si="186"/>
        <v>m2</v>
      </c>
    </row>
    <row r="11968" spans="1:4" x14ac:dyDescent="0.2">
      <c r="A11968" s="6" t="s">
        <v>17371</v>
      </c>
      <c r="B11968" s="6" t="s">
        <v>31112</v>
      </c>
      <c r="C11968" s="6" t="s">
        <v>25536</v>
      </c>
      <c r="D11968" s="6" t="str">
        <f t="shared" si="186"/>
        <v>m2</v>
      </c>
    </row>
    <row r="11969" spans="1:4" x14ac:dyDescent="0.2">
      <c r="A11969" s="6" t="s">
        <v>8870</v>
      </c>
      <c r="B11969" s="6" t="s">
        <v>31113</v>
      </c>
      <c r="C11969" s="6" t="s">
        <v>25536</v>
      </c>
      <c r="D11969" s="6" t="str">
        <f t="shared" si="186"/>
        <v>m2</v>
      </c>
    </row>
    <row r="11970" spans="1:4" x14ac:dyDescent="0.2">
      <c r="A11970" s="6" t="s">
        <v>17372</v>
      </c>
      <c r="B11970" s="6" t="s">
        <v>31113</v>
      </c>
      <c r="C11970" s="6" t="s">
        <v>25536</v>
      </c>
      <c r="D11970" s="6" t="str">
        <f t="shared" ref="D11970:D12033" si="187">LOWER(C11970)</f>
        <v>m2</v>
      </c>
    </row>
    <row r="11971" spans="1:4" x14ac:dyDescent="0.2">
      <c r="A11971" s="6" t="s">
        <v>8871</v>
      </c>
      <c r="B11971" s="6" t="s">
        <v>31114</v>
      </c>
      <c r="C11971" s="6" t="s">
        <v>25536</v>
      </c>
      <c r="D11971" s="6" t="str">
        <f t="shared" si="187"/>
        <v>m2</v>
      </c>
    </row>
    <row r="11972" spans="1:4" x14ac:dyDescent="0.2">
      <c r="A11972" s="6" t="s">
        <v>17373</v>
      </c>
      <c r="B11972" s="6" t="s">
        <v>31114</v>
      </c>
      <c r="C11972" s="6" t="s">
        <v>25536</v>
      </c>
      <c r="D11972" s="6" t="str">
        <f t="shared" si="187"/>
        <v>m2</v>
      </c>
    </row>
    <row r="11973" spans="1:4" x14ac:dyDescent="0.2">
      <c r="A11973" s="6" t="s">
        <v>8872</v>
      </c>
      <c r="B11973" s="6" t="s">
        <v>31115</v>
      </c>
      <c r="C11973" s="6" t="s">
        <v>25536</v>
      </c>
      <c r="D11973" s="6" t="str">
        <f t="shared" si="187"/>
        <v>m2</v>
      </c>
    </row>
    <row r="11974" spans="1:4" x14ac:dyDescent="0.2">
      <c r="A11974" s="6" t="s">
        <v>17374</v>
      </c>
      <c r="B11974" s="6" t="s">
        <v>31115</v>
      </c>
      <c r="C11974" s="6" t="s">
        <v>25536</v>
      </c>
      <c r="D11974" s="6" t="str">
        <f t="shared" si="187"/>
        <v>m2</v>
      </c>
    </row>
    <row r="11975" spans="1:4" x14ac:dyDescent="0.2">
      <c r="A11975" s="6" t="s">
        <v>8873</v>
      </c>
      <c r="B11975" s="6" t="s">
        <v>31116</v>
      </c>
      <c r="C11975" s="6" t="s">
        <v>25536</v>
      </c>
      <c r="D11975" s="6" t="str">
        <f t="shared" si="187"/>
        <v>m2</v>
      </c>
    </row>
    <row r="11976" spans="1:4" x14ac:dyDescent="0.2">
      <c r="A11976" s="6" t="s">
        <v>17375</v>
      </c>
      <c r="B11976" s="6" t="s">
        <v>31116</v>
      </c>
      <c r="C11976" s="6" t="s">
        <v>25536</v>
      </c>
      <c r="D11976" s="6" t="str">
        <f t="shared" si="187"/>
        <v>m2</v>
      </c>
    </row>
    <row r="11977" spans="1:4" x14ac:dyDescent="0.2">
      <c r="A11977" s="6" t="s">
        <v>8874</v>
      </c>
      <c r="B11977" s="6" t="s">
        <v>31117</v>
      </c>
      <c r="C11977" s="6" t="s">
        <v>25536</v>
      </c>
      <c r="D11977" s="6" t="str">
        <f t="shared" si="187"/>
        <v>m2</v>
      </c>
    </row>
    <row r="11978" spans="1:4" x14ac:dyDescent="0.2">
      <c r="A11978" s="6" t="s">
        <v>17376</v>
      </c>
      <c r="B11978" s="6" t="s">
        <v>31117</v>
      </c>
      <c r="C11978" s="6" t="s">
        <v>25536</v>
      </c>
      <c r="D11978" s="6" t="str">
        <f t="shared" si="187"/>
        <v>m2</v>
      </c>
    </row>
    <row r="11979" spans="1:4" x14ac:dyDescent="0.2">
      <c r="A11979" s="6" t="s">
        <v>8875</v>
      </c>
      <c r="B11979" s="6" t="s">
        <v>31118</v>
      </c>
      <c r="C11979" s="6" t="s">
        <v>25536</v>
      </c>
      <c r="D11979" s="6" t="str">
        <f t="shared" si="187"/>
        <v>m2</v>
      </c>
    </row>
    <row r="11980" spans="1:4" x14ac:dyDescent="0.2">
      <c r="A11980" s="6" t="s">
        <v>17377</v>
      </c>
      <c r="B11980" s="6" t="s">
        <v>31118</v>
      </c>
      <c r="C11980" s="6" t="s">
        <v>25536</v>
      </c>
      <c r="D11980" s="6" t="str">
        <f t="shared" si="187"/>
        <v>m2</v>
      </c>
    </row>
    <row r="11981" spans="1:4" x14ac:dyDescent="0.2">
      <c r="A11981" s="6" t="s">
        <v>8876</v>
      </c>
      <c r="B11981" s="6" t="s">
        <v>31119</v>
      </c>
      <c r="C11981" s="6" t="s">
        <v>25536</v>
      </c>
      <c r="D11981" s="6" t="str">
        <f t="shared" si="187"/>
        <v>m2</v>
      </c>
    </row>
    <row r="11982" spans="1:4" x14ac:dyDescent="0.2">
      <c r="A11982" s="6" t="s">
        <v>17378</v>
      </c>
      <c r="B11982" s="6" t="s">
        <v>31119</v>
      </c>
      <c r="C11982" s="6" t="s">
        <v>25536</v>
      </c>
      <c r="D11982" s="6" t="str">
        <f t="shared" si="187"/>
        <v>m2</v>
      </c>
    </row>
    <row r="11983" spans="1:4" x14ac:dyDescent="0.2">
      <c r="A11983" s="6" t="s">
        <v>8877</v>
      </c>
      <c r="B11983" s="6" t="s">
        <v>31120</v>
      </c>
      <c r="C11983" s="6" t="s">
        <v>25536</v>
      </c>
      <c r="D11983" s="6" t="str">
        <f t="shared" si="187"/>
        <v>m2</v>
      </c>
    </row>
    <row r="11984" spans="1:4" x14ac:dyDescent="0.2">
      <c r="A11984" s="6" t="s">
        <v>17379</v>
      </c>
      <c r="B11984" s="6" t="s">
        <v>31120</v>
      </c>
      <c r="C11984" s="6" t="s">
        <v>25536</v>
      </c>
      <c r="D11984" s="6" t="str">
        <f t="shared" si="187"/>
        <v>m2</v>
      </c>
    </row>
    <row r="11985" spans="1:4" x14ac:dyDescent="0.2">
      <c r="A11985" s="6" t="s">
        <v>8878</v>
      </c>
      <c r="B11985" s="6" t="s">
        <v>31121</v>
      </c>
      <c r="C11985" s="6" t="s">
        <v>25536</v>
      </c>
      <c r="D11985" s="6" t="str">
        <f t="shared" si="187"/>
        <v>m2</v>
      </c>
    </row>
    <row r="11986" spans="1:4" x14ac:dyDescent="0.2">
      <c r="A11986" s="6" t="s">
        <v>17380</v>
      </c>
      <c r="B11986" s="6" t="s">
        <v>31121</v>
      </c>
      <c r="C11986" s="6" t="s">
        <v>25536</v>
      </c>
      <c r="D11986" s="6" t="str">
        <f t="shared" si="187"/>
        <v>m2</v>
      </c>
    </row>
    <row r="11987" spans="1:4" x14ac:dyDescent="0.2">
      <c r="A11987" s="6" t="s">
        <v>8879</v>
      </c>
      <c r="B11987" s="6" t="s">
        <v>31122</v>
      </c>
      <c r="C11987" s="6" t="s">
        <v>25536</v>
      </c>
      <c r="D11987" s="6" t="str">
        <f t="shared" si="187"/>
        <v>m2</v>
      </c>
    </row>
    <row r="11988" spans="1:4" x14ac:dyDescent="0.2">
      <c r="A11988" s="6" t="s">
        <v>17381</v>
      </c>
      <c r="B11988" s="6" t="s">
        <v>31122</v>
      </c>
      <c r="C11988" s="6" t="s">
        <v>25536</v>
      </c>
      <c r="D11988" s="6" t="str">
        <f t="shared" si="187"/>
        <v>m2</v>
      </c>
    </row>
    <row r="11989" spans="1:4" x14ac:dyDescent="0.2">
      <c r="A11989" s="6" t="s">
        <v>8880</v>
      </c>
      <c r="B11989" s="6" t="s">
        <v>31123</v>
      </c>
      <c r="C11989" s="6" t="s">
        <v>25536</v>
      </c>
      <c r="D11989" s="6" t="str">
        <f t="shared" si="187"/>
        <v>m2</v>
      </c>
    </row>
    <row r="11990" spans="1:4" x14ac:dyDescent="0.2">
      <c r="A11990" s="6" t="s">
        <v>17382</v>
      </c>
      <c r="B11990" s="6" t="s">
        <v>31123</v>
      </c>
      <c r="C11990" s="6" t="s">
        <v>25536</v>
      </c>
      <c r="D11990" s="6" t="str">
        <f t="shared" si="187"/>
        <v>m2</v>
      </c>
    </row>
    <row r="11991" spans="1:4" x14ac:dyDescent="0.2">
      <c r="A11991" s="6" t="s">
        <v>8881</v>
      </c>
      <c r="B11991" s="6" t="s">
        <v>31124</v>
      </c>
      <c r="C11991" s="6" t="s">
        <v>25536</v>
      </c>
      <c r="D11991" s="6" t="str">
        <f t="shared" si="187"/>
        <v>m2</v>
      </c>
    </row>
    <row r="11992" spans="1:4" x14ac:dyDescent="0.2">
      <c r="A11992" s="6" t="s">
        <v>17383</v>
      </c>
      <c r="B11992" s="6" t="s">
        <v>31124</v>
      </c>
      <c r="C11992" s="6" t="s">
        <v>25536</v>
      </c>
      <c r="D11992" s="6" t="str">
        <f t="shared" si="187"/>
        <v>m2</v>
      </c>
    </row>
    <row r="11993" spans="1:4" x14ac:dyDescent="0.2">
      <c r="A11993" s="6" t="s">
        <v>8882</v>
      </c>
      <c r="B11993" s="6" t="s">
        <v>31125</v>
      </c>
      <c r="C11993" s="6" t="s">
        <v>25536</v>
      </c>
      <c r="D11993" s="6" t="str">
        <f t="shared" si="187"/>
        <v>m2</v>
      </c>
    </row>
    <row r="11994" spans="1:4" x14ac:dyDescent="0.2">
      <c r="A11994" s="6" t="s">
        <v>17384</v>
      </c>
      <c r="B11994" s="6" t="s">
        <v>31125</v>
      </c>
      <c r="C11994" s="6" t="s">
        <v>25536</v>
      </c>
      <c r="D11994" s="6" t="str">
        <f t="shared" si="187"/>
        <v>m2</v>
      </c>
    </row>
    <row r="11995" spans="1:4" x14ac:dyDescent="0.2">
      <c r="A11995" s="6" t="s">
        <v>8883</v>
      </c>
      <c r="B11995" s="6" t="s">
        <v>31126</v>
      </c>
      <c r="C11995" s="6" t="s">
        <v>25536</v>
      </c>
      <c r="D11995" s="6" t="str">
        <f t="shared" si="187"/>
        <v>m2</v>
      </c>
    </row>
    <row r="11996" spans="1:4" x14ac:dyDescent="0.2">
      <c r="A11996" s="6" t="s">
        <v>17385</v>
      </c>
      <c r="B11996" s="6" t="s">
        <v>31126</v>
      </c>
      <c r="C11996" s="6" t="s">
        <v>25536</v>
      </c>
      <c r="D11996" s="6" t="str">
        <f t="shared" si="187"/>
        <v>m2</v>
      </c>
    </row>
    <row r="11997" spans="1:4" x14ac:dyDescent="0.2">
      <c r="A11997" s="6" t="s">
        <v>8884</v>
      </c>
      <c r="B11997" s="6" t="s">
        <v>31127</v>
      </c>
      <c r="C11997" s="6" t="s">
        <v>25536</v>
      </c>
      <c r="D11997" s="6" t="str">
        <f t="shared" si="187"/>
        <v>m2</v>
      </c>
    </row>
    <row r="11998" spans="1:4" x14ac:dyDescent="0.2">
      <c r="A11998" s="6" t="s">
        <v>17386</v>
      </c>
      <c r="B11998" s="6" t="s">
        <v>31127</v>
      </c>
      <c r="C11998" s="6" t="s">
        <v>25536</v>
      </c>
      <c r="D11998" s="6" t="str">
        <f t="shared" si="187"/>
        <v>m2</v>
      </c>
    </row>
    <row r="11999" spans="1:4" x14ac:dyDescent="0.2">
      <c r="A11999" s="6" t="s">
        <v>8885</v>
      </c>
      <c r="B11999" s="6" t="s">
        <v>31128</v>
      </c>
      <c r="C11999" s="6" t="s">
        <v>25536</v>
      </c>
      <c r="D11999" s="6" t="str">
        <f t="shared" si="187"/>
        <v>m2</v>
      </c>
    </row>
    <row r="12000" spans="1:4" x14ac:dyDescent="0.2">
      <c r="A12000" s="6" t="s">
        <v>17387</v>
      </c>
      <c r="B12000" s="6" t="s">
        <v>31128</v>
      </c>
      <c r="C12000" s="6" t="s">
        <v>25536</v>
      </c>
      <c r="D12000" s="6" t="str">
        <f t="shared" si="187"/>
        <v>m2</v>
      </c>
    </row>
    <row r="12001" spans="1:4" x14ac:dyDescent="0.2">
      <c r="A12001" s="6" t="s">
        <v>8886</v>
      </c>
      <c r="B12001" s="6" t="s">
        <v>31129</v>
      </c>
      <c r="C12001" s="6" t="s">
        <v>25536</v>
      </c>
      <c r="D12001" s="6" t="str">
        <f t="shared" si="187"/>
        <v>m2</v>
      </c>
    </row>
    <row r="12002" spans="1:4" x14ac:dyDescent="0.2">
      <c r="A12002" s="6" t="s">
        <v>17388</v>
      </c>
      <c r="B12002" s="6" t="s">
        <v>31129</v>
      </c>
      <c r="C12002" s="6" t="s">
        <v>25536</v>
      </c>
      <c r="D12002" s="6" t="str">
        <f t="shared" si="187"/>
        <v>m2</v>
      </c>
    </row>
    <row r="12003" spans="1:4" x14ac:dyDescent="0.2">
      <c r="A12003" s="6" t="s">
        <v>8887</v>
      </c>
      <c r="B12003" s="6" t="s">
        <v>31130</v>
      </c>
      <c r="C12003" s="6" t="s">
        <v>25536</v>
      </c>
      <c r="D12003" s="6" t="str">
        <f t="shared" si="187"/>
        <v>m2</v>
      </c>
    </row>
    <row r="12004" spans="1:4" x14ac:dyDescent="0.2">
      <c r="A12004" s="6" t="s">
        <v>17389</v>
      </c>
      <c r="B12004" s="6" t="s">
        <v>31130</v>
      </c>
      <c r="C12004" s="6" t="s">
        <v>25536</v>
      </c>
      <c r="D12004" s="6" t="str">
        <f t="shared" si="187"/>
        <v>m2</v>
      </c>
    </row>
    <row r="12005" spans="1:4" x14ac:dyDescent="0.2">
      <c r="A12005" s="6" t="s">
        <v>8888</v>
      </c>
      <c r="B12005" s="6" t="s">
        <v>31131</v>
      </c>
      <c r="C12005" s="6" t="s">
        <v>25536</v>
      </c>
      <c r="D12005" s="6" t="str">
        <f t="shared" si="187"/>
        <v>m2</v>
      </c>
    </row>
    <row r="12006" spans="1:4" x14ac:dyDescent="0.2">
      <c r="A12006" s="6" t="s">
        <v>17390</v>
      </c>
      <c r="B12006" s="6" t="s">
        <v>31131</v>
      </c>
      <c r="C12006" s="6" t="s">
        <v>25536</v>
      </c>
      <c r="D12006" s="6" t="str">
        <f t="shared" si="187"/>
        <v>m2</v>
      </c>
    </row>
    <row r="12007" spans="1:4" x14ac:dyDescent="0.2">
      <c r="A12007" s="6" t="s">
        <v>8889</v>
      </c>
      <c r="B12007" s="6" t="s">
        <v>31132</v>
      </c>
      <c r="C12007" s="6" t="s">
        <v>25536</v>
      </c>
      <c r="D12007" s="6" t="str">
        <f t="shared" si="187"/>
        <v>m2</v>
      </c>
    </row>
    <row r="12008" spans="1:4" x14ac:dyDescent="0.2">
      <c r="A12008" s="6" t="s">
        <v>17391</v>
      </c>
      <c r="B12008" s="6" t="s">
        <v>31132</v>
      </c>
      <c r="C12008" s="6" t="s">
        <v>25536</v>
      </c>
      <c r="D12008" s="6" t="str">
        <f t="shared" si="187"/>
        <v>m2</v>
      </c>
    </row>
    <row r="12009" spans="1:4" x14ac:dyDescent="0.2">
      <c r="A12009" s="6" t="s">
        <v>8890</v>
      </c>
      <c r="B12009" s="6" t="s">
        <v>31133</v>
      </c>
      <c r="C12009" s="6" t="s">
        <v>25536</v>
      </c>
      <c r="D12009" s="6" t="str">
        <f t="shared" si="187"/>
        <v>m2</v>
      </c>
    </row>
    <row r="12010" spans="1:4" x14ac:dyDescent="0.2">
      <c r="A12010" s="6" t="s">
        <v>17392</v>
      </c>
      <c r="B12010" s="6" t="s">
        <v>31133</v>
      </c>
      <c r="C12010" s="6" t="s">
        <v>25536</v>
      </c>
      <c r="D12010" s="6" t="str">
        <f t="shared" si="187"/>
        <v>m2</v>
      </c>
    </row>
    <row r="12011" spans="1:4" x14ac:dyDescent="0.2">
      <c r="A12011" s="6" t="s">
        <v>8891</v>
      </c>
      <c r="B12011" s="6" t="s">
        <v>31134</v>
      </c>
      <c r="C12011" s="6" t="s">
        <v>25536</v>
      </c>
      <c r="D12011" s="6" t="str">
        <f t="shared" si="187"/>
        <v>m2</v>
      </c>
    </row>
    <row r="12012" spans="1:4" x14ac:dyDescent="0.2">
      <c r="A12012" s="6" t="s">
        <v>17393</v>
      </c>
      <c r="B12012" s="6" t="s">
        <v>31134</v>
      </c>
      <c r="C12012" s="6" t="s">
        <v>25536</v>
      </c>
      <c r="D12012" s="6" t="str">
        <f t="shared" si="187"/>
        <v>m2</v>
      </c>
    </row>
    <row r="12013" spans="1:4" x14ac:dyDescent="0.2">
      <c r="A12013" s="6" t="s">
        <v>8892</v>
      </c>
      <c r="B12013" s="6" t="s">
        <v>31135</v>
      </c>
      <c r="C12013" s="6" t="s">
        <v>25536</v>
      </c>
      <c r="D12013" s="6" t="str">
        <f t="shared" si="187"/>
        <v>m2</v>
      </c>
    </row>
    <row r="12014" spans="1:4" x14ac:dyDescent="0.2">
      <c r="A12014" s="6" t="s">
        <v>17394</v>
      </c>
      <c r="B12014" s="6" t="s">
        <v>31135</v>
      </c>
      <c r="C12014" s="6" t="s">
        <v>25536</v>
      </c>
      <c r="D12014" s="6" t="str">
        <f t="shared" si="187"/>
        <v>m2</v>
      </c>
    </row>
    <row r="12015" spans="1:4" x14ac:dyDescent="0.2">
      <c r="A12015" s="6" t="s">
        <v>8893</v>
      </c>
      <c r="B12015" s="6" t="s">
        <v>31136</v>
      </c>
      <c r="C12015" s="6" t="s">
        <v>25536</v>
      </c>
      <c r="D12015" s="6" t="str">
        <f t="shared" si="187"/>
        <v>m2</v>
      </c>
    </row>
    <row r="12016" spans="1:4" x14ac:dyDescent="0.2">
      <c r="A12016" s="6" t="s">
        <v>17395</v>
      </c>
      <c r="B12016" s="6" t="s">
        <v>31136</v>
      </c>
      <c r="C12016" s="6" t="s">
        <v>25536</v>
      </c>
      <c r="D12016" s="6" t="str">
        <f t="shared" si="187"/>
        <v>m2</v>
      </c>
    </row>
    <row r="12017" spans="1:4" x14ac:dyDescent="0.2">
      <c r="A12017" s="6" t="s">
        <v>8894</v>
      </c>
      <c r="B12017" s="6" t="s">
        <v>31137</v>
      </c>
      <c r="C12017" s="6" t="s">
        <v>25536</v>
      </c>
      <c r="D12017" s="6" t="str">
        <f t="shared" si="187"/>
        <v>m2</v>
      </c>
    </row>
    <row r="12018" spans="1:4" x14ac:dyDescent="0.2">
      <c r="A12018" s="6" t="s">
        <v>17396</v>
      </c>
      <c r="B12018" s="6" t="s">
        <v>31137</v>
      </c>
      <c r="C12018" s="6" t="s">
        <v>25536</v>
      </c>
      <c r="D12018" s="6" t="str">
        <f t="shared" si="187"/>
        <v>m2</v>
      </c>
    </row>
    <row r="12019" spans="1:4" x14ac:dyDescent="0.2">
      <c r="A12019" s="6" t="s">
        <v>8895</v>
      </c>
      <c r="B12019" s="6" t="s">
        <v>31138</v>
      </c>
      <c r="C12019" s="6" t="s">
        <v>25536</v>
      </c>
      <c r="D12019" s="6" t="str">
        <f t="shared" si="187"/>
        <v>m2</v>
      </c>
    </row>
    <row r="12020" spans="1:4" x14ac:dyDescent="0.2">
      <c r="A12020" s="6" t="s">
        <v>17397</v>
      </c>
      <c r="B12020" s="6" t="s">
        <v>31138</v>
      </c>
      <c r="C12020" s="6" t="s">
        <v>25536</v>
      </c>
      <c r="D12020" s="6" t="str">
        <f t="shared" si="187"/>
        <v>m2</v>
      </c>
    </row>
    <row r="12021" spans="1:4" x14ac:dyDescent="0.2">
      <c r="A12021" s="6" t="s">
        <v>8896</v>
      </c>
      <c r="B12021" s="6" t="s">
        <v>31139</v>
      </c>
      <c r="C12021" s="6" t="s">
        <v>25536</v>
      </c>
      <c r="D12021" s="6" t="str">
        <f t="shared" si="187"/>
        <v>m2</v>
      </c>
    </row>
    <row r="12022" spans="1:4" x14ac:dyDescent="0.2">
      <c r="A12022" s="6" t="s">
        <v>17398</v>
      </c>
      <c r="B12022" s="6" t="s">
        <v>31139</v>
      </c>
      <c r="C12022" s="6" t="s">
        <v>25536</v>
      </c>
      <c r="D12022" s="6" t="str">
        <f t="shared" si="187"/>
        <v>m2</v>
      </c>
    </row>
    <row r="12023" spans="1:4" x14ac:dyDescent="0.2">
      <c r="A12023" s="6" t="s">
        <v>8897</v>
      </c>
      <c r="B12023" s="6" t="s">
        <v>31140</v>
      </c>
      <c r="C12023" s="6" t="s">
        <v>25536</v>
      </c>
      <c r="D12023" s="6" t="str">
        <f t="shared" si="187"/>
        <v>m2</v>
      </c>
    </row>
    <row r="12024" spans="1:4" x14ac:dyDescent="0.2">
      <c r="A12024" s="6" t="s">
        <v>17399</v>
      </c>
      <c r="B12024" s="6" t="s">
        <v>31140</v>
      </c>
      <c r="C12024" s="6" t="s">
        <v>25536</v>
      </c>
      <c r="D12024" s="6" t="str">
        <f t="shared" si="187"/>
        <v>m2</v>
      </c>
    </row>
    <row r="12025" spans="1:4" x14ac:dyDescent="0.2">
      <c r="A12025" s="6" t="s">
        <v>8898</v>
      </c>
      <c r="B12025" s="6" t="s">
        <v>31141</v>
      </c>
      <c r="C12025" s="6" t="s">
        <v>25536</v>
      </c>
      <c r="D12025" s="6" t="str">
        <f t="shared" si="187"/>
        <v>m2</v>
      </c>
    </row>
    <row r="12026" spans="1:4" x14ac:dyDescent="0.2">
      <c r="A12026" s="6" t="s">
        <v>17400</v>
      </c>
      <c r="B12026" s="6" t="s">
        <v>31141</v>
      </c>
      <c r="C12026" s="6" t="s">
        <v>25536</v>
      </c>
      <c r="D12026" s="6" t="str">
        <f t="shared" si="187"/>
        <v>m2</v>
      </c>
    </row>
    <row r="12027" spans="1:4" x14ac:dyDescent="0.2">
      <c r="A12027" s="6" t="s">
        <v>8899</v>
      </c>
      <c r="B12027" s="6" t="s">
        <v>31142</v>
      </c>
      <c r="C12027" s="6" t="s">
        <v>25536</v>
      </c>
      <c r="D12027" s="6" t="str">
        <f t="shared" si="187"/>
        <v>m2</v>
      </c>
    </row>
    <row r="12028" spans="1:4" x14ac:dyDescent="0.2">
      <c r="A12028" s="6" t="s">
        <v>17401</v>
      </c>
      <c r="B12028" s="6" t="s">
        <v>31142</v>
      </c>
      <c r="C12028" s="6" t="s">
        <v>25536</v>
      </c>
      <c r="D12028" s="6" t="str">
        <f t="shared" si="187"/>
        <v>m2</v>
      </c>
    </row>
    <row r="12029" spans="1:4" x14ac:dyDescent="0.2">
      <c r="A12029" s="6" t="s">
        <v>8900</v>
      </c>
      <c r="B12029" s="6" t="s">
        <v>31143</v>
      </c>
      <c r="C12029" s="6" t="s">
        <v>25536</v>
      </c>
      <c r="D12029" s="6" t="str">
        <f t="shared" si="187"/>
        <v>m2</v>
      </c>
    </row>
    <row r="12030" spans="1:4" x14ac:dyDescent="0.2">
      <c r="A12030" s="6" t="s">
        <v>17402</v>
      </c>
      <c r="B12030" s="6" t="s">
        <v>31143</v>
      </c>
      <c r="C12030" s="6" t="s">
        <v>25536</v>
      </c>
      <c r="D12030" s="6" t="str">
        <f t="shared" si="187"/>
        <v>m2</v>
      </c>
    </row>
    <row r="12031" spans="1:4" x14ac:dyDescent="0.2">
      <c r="A12031" s="6" t="s">
        <v>8901</v>
      </c>
      <c r="B12031" s="6" t="s">
        <v>31144</v>
      </c>
      <c r="C12031" s="6" t="s">
        <v>25536</v>
      </c>
      <c r="D12031" s="6" t="str">
        <f t="shared" si="187"/>
        <v>m2</v>
      </c>
    </row>
    <row r="12032" spans="1:4" x14ac:dyDescent="0.2">
      <c r="A12032" s="6" t="s">
        <v>17403</v>
      </c>
      <c r="B12032" s="6" t="s">
        <v>31144</v>
      </c>
      <c r="C12032" s="6" t="s">
        <v>25536</v>
      </c>
      <c r="D12032" s="6" t="str">
        <f t="shared" si="187"/>
        <v>m2</v>
      </c>
    </row>
    <row r="12033" spans="1:4" x14ac:dyDescent="0.2">
      <c r="A12033" s="6" t="s">
        <v>8902</v>
      </c>
      <c r="B12033" s="6" t="s">
        <v>31145</v>
      </c>
      <c r="C12033" s="6" t="s">
        <v>25536</v>
      </c>
      <c r="D12033" s="6" t="str">
        <f t="shared" si="187"/>
        <v>m2</v>
      </c>
    </row>
    <row r="12034" spans="1:4" x14ac:dyDescent="0.2">
      <c r="A12034" s="6" t="s">
        <v>17404</v>
      </c>
      <c r="B12034" s="6" t="s">
        <v>31145</v>
      </c>
      <c r="C12034" s="6" t="s">
        <v>25536</v>
      </c>
      <c r="D12034" s="6" t="str">
        <f t="shared" ref="D12034:D12097" si="188">LOWER(C12034)</f>
        <v>m2</v>
      </c>
    </row>
    <row r="12035" spans="1:4" x14ac:dyDescent="0.2">
      <c r="A12035" s="6" t="s">
        <v>8903</v>
      </c>
      <c r="B12035" s="6" t="s">
        <v>31146</v>
      </c>
      <c r="C12035" s="6" t="s">
        <v>25536</v>
      </c>
      <c r="D12035" s="6" t="str">
        <f t="shared" si="188"/>
        <v>m2</v>
      </c>
    </row>
    <row r="12036" spans="1:4" x14ac:dyDescent="0.2">
      <c r="A12036" s="6" t="s">
        <v>17405</v>
      </c>
      <c r="B12036" s="6" t="s">
        <v>31146</v>
      </c>
      <c r="C12036" s="6" t="s">
        <v>25536</v>
      </c>
      <c r="D12036" s="6" t="str">
        <f t="shared" si="188"/>
        <v>m2</v>
      </c>
    </row>
    <row r="12037" spans="1:4" x14ac:dyDescent="0.2">
      <c r="A12037" s="6" t="s">
        <v>8904</v>
      </c>
      <c r="B12037" s="6" t="s">
        <v>31147</v>
      </c>
      <c r="C12037" s="6" t="s">
        <v>25536</v>
      </c>
      <c r="D12037" s="6" t="str">
        <f t="shared" si="188"/>
        <v>m2</v>
      </c>
    </row>
    <row r="12038" spans="1:4" x14ac:dyDescent="0.2">
      <c r="A12038" s="6" t="s">
        <v>17406</v>
      </c>
      <c r="B12038" s="6" t="s">
        <v>31147</v>
      </c>
      <c r="C12038" s="6" t="s">
        <v>25536</v>
      </c>
      <c r="D12038" s="6" t="str">
        <f t="shared" si="188"/>
        <v>m2</v>
      </c>
    </row>
    <row r="12039" spans="1:4" x14ac:dyDescent="0.2">
      <c r="A12039" s="6" t="s">
        <v>8905</v>
      </c>
      <c r="B12039" s="6" t="s">
        <v>31148</v>
      </c>
      <c r="C12039" s="6" t="s">
        <v>25536</v>
      </c>
      <c r="D12039" s="6" t="str">
        <f t="shared" si="188"/>
        <v>m2</v>
      </c>
    </row>
    <row r="12040" spans="1:4" x14ac:dyDescent="0.2">
      <c r="A12040" s="6" t="s">
        <v>17407</v>
      </c>
      <c r="B12040" s="6" t="s">
        <v>31148</v>
      </c>
      <c r="C12040" s="6" t="s">
        <v>25536</v>
      </c>
      <c r="D12040" s="6" t="str">
        <f t="shared" si="188"/>
        <v>m2</v>
      </c>
    </row>
    <row r="12041" spans="1:4" x14ac:dyDescent="0.2">
      <c r="A12041" s="6" t="s">
        <v>8906</v>
      </c>
      <c r="B12041" s="6" t="s">
        <v>31149</v>
      </c>
      <c r="C12041" s="6" t="s">
        <v>25536</v>
      </c>
      <c r="D12041" s="6" t="str">
        <f t="shared" si="188"/>
        <v>m2</v>
      </c>
    </row>
    <row r="12042" spans="1:4" x14ac:dyDescent="0.2">
      <c r="A12042" s="6" t="s">
        <v>17408</v>
      </c>
      <c r="B12042" s="6" t="s">
        <v>31149</v>
      </c>
      <c r="C12042" s="6" t="s">
        <v>25536</v>
      </c>
      <c r="D12042" s="6" t="str">
        <f t="shared" si="188"/>
        <v>m2</v>
      </c>
    </row>
    <row r="12043" spans="1:4" x14ac:dyDescent="0.2">
      <c r="A12043" s="6" t="s">
        <v>8907</v>
      </c>
      <c r="B12043" s="6" t="s">
        <v>31150</v>
      </c>
      <c r="C12043" s="6" t="s">
        <v>25536</v>
      </c>
      <c r="D12043" s="6" t="str">
        <f t="shared" si="188"/>
        <v>m2</v>
      </c>
    </row>
    <row r="12044" spans="1:4" x14ac:dyDescent="0.2">
      <c r="A12044" s="6" t="s">
        <v>17409</v>
      </c>
      <c r="B12044" s="6" t="s">
        <v>31150</v>
      </c>
      <c r="C12044" s="6" t="s">
        <v>25536</v>
      </c>
      <c r="D12044" s="6" t="str">
        <f t="shared" si="188"/>
        <v>m2</v>
      </c>
    </row>
    <row r="12045" spans="1:4" x14ac:dyDescent="0.2">
      <c r="A12045" s="6" t="s">
        <v>8908</v>
      </c>
      <c r="B12045" s="6" t="s">
        <v>31151</v>
      </c>
      <c r="C12045" s="6" t="s">
        <v>25536</v>
      </c>
      <c r="D12045" s="6" t="str">
        <f t="shared" si="188"/>
        <v>m2</v>
      </c>
    </row>
    <row r="12046" spans="1:4" x14ac:dyDescent="0.2">
      <c r="A12046" s="6" t="s">
        <v>17410</v>
      </c>
      <c r="B12046" s="6" t="s">
        <v>31151</v>
      </c>
      <c r="C12046" s="6" t="s">
        <v>25536</v>
      </c>
      <c r="D12046" s="6" t="str">
        <f t="shared" si="188"/>
        <v>m2</v>
      </c>
    </row>
    <row r="12047" spans="1:4" x14ac:dyDescent="0.2">
      <c r="A12047" s="6" t="s">
        <v>8909</v>
      </c>
      <c r="B12047" s="6" t="s">
        <v>31152</v>
      </c>
      <c r="C12047" s="6" t="s">
        <v>25536</v>
      </c>
      <c r="D12047" s="6" t="str">
        <f t="shared" si="188"/>
        <v>m2</v>
      </c>
    </row>
    <row r="12048" spans="1:4" x14ac:dyDescent="0.2">
      <c r="A12048" s="6" t="s">
        <v>17411</v>
      </c>
      <c r="B12048" s="6" t="s">
        <v>31152</v>
      </c>
      <c r="C12048" s="6" t="s">
        <v>25536</v>
      </c>
      <c r="D12048" s="6" t="str">
        <f t="shared" si="188"/>
        <v>m2</v>
      </c>
    </row>
    <row r="12049" spans="1:4" x14ac:dyDescent="0.2">
      <c r="A12049" s="6" t="s">
        <v>8910</v>
      </c>
      <c r="B12049" s="6" t="s">
        <v>31153</v>
      </c>
      <c r="C12049" s="6" t="s">
        <v>25536</v>
      </c>
      <c r="D12049" s="6" t="str">
        <f t="shared" si="188"/>
        <v>m2</v>
      </c>
    </row>
    <row r="12050" spans="1:4" x14ac:dyDescent="0.2">
      <c r="A12050" s="6" t="s">
        <v>17412</v>
      </c>
      <c r="B12050" s="6" t="s">
        <v>31153</v>
      </c>
      <c r="C12050" s="6" t="s">
        <v>25536</v>
      </c>
      <c r="D12050" s="6" t="str">
        <f t="shared" si="188"/>
        <v>m2</v>
      </c>
    </row>
    <row r="12051" spans="1:4" x14ac:dyDescent="0.2">
      <c r="A12051" s="6" t="s">
        <v>8911</v>
      </c>
      <c r="B12051" s="6" t="s">
        <v>31154</v>
      </c>
      <c r="C12051" s="6" t="s">
        <v>25536</v>
      </c>
      <c r="D12051" s="6" t="str">
        <f t="shared" si="188"/>
        <v>m2</v>
      </c>
    </row>
    <row r="12052" spans="1:4" x14ac:dyDescent="0.2">
      <c r="A12052" s="6" t="s">
        <v>17413</v>
      </c>
      <c r="B12052" s="6" t="s">
        <v>31154</v>
      </c>
      <c r="C12052" s="6" t="s">
        <v>25536</v>
      </c>
      <c r="D12052" s="6" t="str">
        <f t="shared" si="188"/>
        <v>m2</v>
      </c>
    </row>
    <row r="12053" spans="1:4" x14ac:dyDescent="0.2">
      <c r="A12053" s="6" t="s">
        <v>8912</v>
      </c>
      <c r="B12053" s="6" t="s">
        <v>31155</v>
      </c>
      <c r="C12053" s="6" t="s">
        <v>25536</v>
      </c>
      <c r="D12053" s="6" t="str">
        <f t="shared" si="188"/>
        <v>m2</v>
      </c>
    </row>
    <row r="12054" spans="1:4" x14ac:dyDescent="0.2">
      <c r="A12054" s="6" t="s">
        <v>17414</v>
      </c>
      <c r="B12054" s="6" t="s">
        <v>31155</v>
      </c>
      <c r="C12054" s="6" t="s">
        <v>25536</v>
      </c>
      <c r="D12054" s="6" t="str">
        <f t="shared" si="188"/>
        <v>m2</v>
      </c>
    </row>
    <row r="12055" spans="1:4" x14ac:dyDescent="0.2">
      <c r="A12055" s="6" t="s">
        <v>8913</v>
      </c>
      <c r="B12055" s="6" t="s">
        <v>31156</v>
      </c>
      <c r="C12055" s="6" t="s">
        <v>25536</v>
      </c>
      <c r="D12055" s="6" t="str">
        <f t="shared" si="188"/>
        <v>m2</v>
      </c>
    </row>
    <row r="12056" spans="1:4" x14ac:dyDescent="0.2">
      <c r="A12056" s="6" t="s">
        <v>17415</v>
      </c>
      <c r="B12056" s="6" t="s">
        <v>31156</v>
      </c>
      <c r="C12056" s="6" t="s">
        <v>25536</v>
      </c>
      <c r="D12056" s="6" t="str">
        <f t="shared" si="188"/>
        <v>m2</v>
      </c>
    </row>
    <row r="12057" spans="1:4" x14ac:dyDescent="0.2">
      <c r="A12057" s="6" t="s">
        <v>8914</v>
      </c>
      <c r="B12057" s="6" t="s">
        <v>31157</v>
      </c>
      <c r="C12057" s="6" t="s">
        <v>25536</v>
      </c>
      <c r="D12057" s="6" t="str">
        <f t="shared" si="188"/>
        <v>m2</v>
      </c>
    </row>
    <row r="12058" spans="1:4" x14ac:dyDescent="0.2">
      <c r="A12058" s="6" t="s">
        <v>17416</v>
      </c>
      <c r="B12058" s="6" t="s">
        <v>31157</v>
      </c>
      <c r="C12058" s="6" t="s">
        <v>25536</v>
      </c>
      <c r="D12058" s="6" t="str">
        <f t="shared" si="188"/>
        <v>m2</v>
      </c>
    </row>
    <row r="12059" spans="1:4" x14ac:dyDescent="0.2">
      <c r="A12059" s="6" t="s">
        <v>8915</v>
      </c>
      <c r="B12059" s="6" t="s">
        <v>31158</v>
      </c>
      <c r="C12059" s="6" t="s">
        <v>25536</v>
      </c>
      <c r="D12059" s="6" t="str">
        <f t="shared" si="188"/>
        <v>m2</v>
      </c>
    </row>
    <row r="12060" spans="1:4" x14ac:dyDescent="0.2">
      <c r="A12060" s="6" t="s">
        <v>17417</v>
      </c>
      <c r="B12060" s="6" t="s">
        <v>31158</v>
      </c>
      <c r="C12060" s="6" t="s">
        <v>25536</v>
      </c>
      <c r="D12060" s="6" t="str">
        <f t="shared" si="188"/>
        <v>m2</v>
      </c>
    </row>
    <row r="12061" spans="1:4" x14ac:dyDescent="0.2">
      <c r="A12061" s="6" t="s">
        <v>8916</v>
      </c>
      <c r="B12061" s="6" t="s">
        <v>31159</v>
      </c>
      <c r="C12061" s="6" t="s">
        <v>25536</v>
      </c>
      <c r="D12061" s="6" t="str">
        <f t="shared" si="188"/>
        <v>m2</v>
      </c>
    </row>
    <row r="12062" spans="1:4" x14ac:dyDescent="0.2">
      <c r="A12062" s="6" t="s">
        <v>17418</v>
      </c>
      <c r="B12062" s="6" t="s">
        <v>31159</v>
      </c>
      <c r="C12062" s="6" t="s">
        <v>25536</v>
      </c>
      <c r="D12062" s="6" t="str">
        <f t="shared" si="188"/>
        <v>m2</v>
      </c>
    </row>
    <row r="12063" spans="1:4" x14ac:dyDescent="0.2">
      <c r="A12063" s="6" t="s">
        <v>8917</v>
      </c>
      <c r="B12063" s="6" t="s">
        <v>31160</v>
      </c>
      <c r="C12063" s="6" t="s">
        <v>25536</v>
      </c>
      <c r="D12063" s="6" t="str">
        <f t="shared" si="188"/>
        <v>m2</v>
      </c>
    </row>
    <row r="12064" spans="1:4" x14ac:dyDescent="0.2">
      <c r="A12064" s="6" t="s">
        <v>17419</v>
      </c>
      <c r="B12064" s="6" t="s">
        <v>31160</v>
      </c>
      <c r="C12064" s="6" t="s">
        <v>25536</v>
      </c>
      <c r="D12064" s="6" t="str">
        <f t="shared" si="188"/>
        <v>m2</v>
      </c>
    </row>
    <row r="12065" spans="1:4" x14ac:dyDescent="0.2">
      <c r="A12065" s="6" t="s">
        <v>8918</v>
      </c>
      <c r="B12065" s="6" t="s">
        <v>31161</v>
      </c>
      <c r="C12065" s="6" t="s">
        <v>25536</v>
      </c>
      <c r="D12065" s="6" t="str">
        <f t="shared" si="188"/>
        <v>m2</v>
      </c>
    </row>
    <row r="12066" spans="1:4" x14ac:dyDescent="0.2">
      <c r="A12066" s="6" t="s">
        <v>17420</v>
      </c>
      <c r="B12066" s="6" t="s">
        <v>31161</v>
      </c>
      <c r="C12066" s="6" t="s">
        <v>25536</v>
      </c>
      <c r="D12066" s="6" t="str">
        <f t="shared" si="188"/>
        <v>m2</v>
      </c>
    </row>
    <row r="12067" spans="1:4" x14ac:dyDescent="0.2">
      <c r="A12067" s="6" t="s">
        <v>8919</v>
      </c>
      <c r="B12067" s="6" t="s">
        <v>31162</v>
      </c>
      <c r="C12067" s="6" t="s">
        <v>25536</v>
      </c>
      <c r="D12067" s="6" t="str">
        <f t="shared" si="188"/>
        <v>m2</v>
      </c>
    </row>
    <row r="12068" spans="1:4" x14ac:dyDescent="0.2">
      <c r="A12068" s="6" t="s">
        <v>17421</v>
      </c>
      <c r="B12068" s="6" t="s">
        <v>31162</v>
      </c>
      <c r="C12068" s="6" t="s">
        <v>25536</v>
      </c>
      <c r="D12068" s="6" t="str">
        <f t="shared" si="188"/>
        <v>m2</v>
      </c>
    </row>
    <row r="12069" spans="1:4" x14ac:dyDescent="0.2">
      <c r="A12069" s="6" t="s">
        <v>8920</v>
      </c>
      <c r="B12069" s="6" t="s">
        <v>31163</v>
      </c>
      <c r="C12069" s="6" t="s">
        <v>25536</v>
      </c>
      <c r="D12069" s="6" t="str">
        <f t="shared" si="188"/>
        <v>m2</v>
      </c>
    </row>
    <row r="12070" spans="1:4" x14ac:dyDescent="0.2">
      <c r="A12070" s="6" t="s">
        <v>17422</v>
      </c>
      <c r="B12070" s="6" t="s">
        <v>31163</v>
      </c>
      <c r="C12070" s="6" t="s">
        <v>25536</v>
      </c>
      <c r="D12070" s="6" t="str">
        <f t="shared" si="188"/>
        <v>m2</v>
      </c>
    </row>
    <row r="12071" spans="1:4" x14ac:dyDescent="0.2">
      <c r="A12071" s="6" t="s">
        <v>8921</v>
      </c>
      <c r="B12071" s="6" t="s">
        <v>31164</v>
      </c>
      <c r="C12071" s="6" t="s">
        <v>25536</v>
      </c>
      <c r="D12071" s="6" t="str">
        <f t="shared" si="188"/>
        <v>m2</v>
      </c>
    </row>
    <row r="12072" spans="1:4" x14ac:dyDescent="0.2">
      <c r="A12072" s="6" t="s">
        <v>17423</v>
      </c>
      <c r="B12072" s="6" t="s">
        <v>31164</v>
      </c>
      <c r="C12072" s="6" t="s">
        <v>25536</v>
      </c>
      <c r="D12072" s="6" t="str">
        <f t="shared" si="188"/>
        <v>m2</v>
      </c>
    </row>
    <row r="12073" spans="1:4" x14ac:dyDescent="0.2">
      <c r="A12073" s="6" t="s">
        <v>8922</v>
      </c>
      <c r="B12073" s="6" t="s">
        <v>31165</v>
      </c>
      <c r="C12073" s="6" t="s">
        <v>25536</v>
      </c>
      <c r="D12073" s="6" t="str">
        <f t="shared" si="188"/>
        <v>m2</v>
      </c>
    </row>
    <row r="12074" spans="1:4" x14ac:dyDescent="0.2">
      <c r="A12074" s="6" t="s">
        <v>17424</v>
      </c>
      <c r="B12074" s="6" t="s">
        <v>31165</v>
      </c>
      <c r="C12074" s="6" t="s">
        <v>25536</v>
      </c>
      <c r="D12074" s="6" t="str">
        <f t="shared" si="188"/>
        <v>m2</v>
      </c>
    </row>
    <row r="12075" spans="1:4" x14ac:dyDescent="0.2">
      <c r="A12075" s="6" t="s">
        <v>8923</v>
      </c>
      <c r="B12075" s="6" t="s">
        <v>31166</v>
      </c>
      <c r="C12075" s="6" t="s">
        <v>25536</v>
      </c>
      <c r="D12075" s="6" t="str">
        <f t="shared" si="188"/>
        <v>m2</v>
      </c>
    </row>
    <row r="12076" spans="1:4" x14ac:dyDescent="0.2">
      <c r="A12076" s="6" t="s">
        <v>17425</v>
      </c>
      <c r="B12076" s="6" t="s">
        <v>31166</v>
      </c>
      <c r="C12076" s="6" t="s">
        <v>25536</v>
      </c>
      <c r="D12076" s="6" t="str">
        <f t="shared" si="188"/>
        <v>m2</v>
      </c>
    </row>
    <row r="12077" spans="1:4" x14ac:dyDescent="0.2">
      <c r="A12077" s="6" t="s">
        <v>8924</v>
      </c>
      <c r="B12077" s="6" t="s">
        <v>31167</v>
      </c>
      <c r="C12077" s="6" t="s">
        <v>25536</v>
      </c>
      <c r="D12077" s="6" t="str">
        <f t="shared" si="188"/>
        <v>m2</v>
      </c>
    </row>
    <row r="12078" spans="1:4" x14ac:dyDescent="0.2">
      <c r="A12078" s="6" t="s">
        <v>17426</v>
      </c>
      <c r="B12078" s="6" t="s">
        <v>31167</v>
      </c>
      <c r="C12078" s="6" t="s">
        <v>25536</v>
      </c>
      <c r="D12078" s="6" t="str">
        <f t="shared" si="188"/>
        <v>m2</v>
      </c>
    </row>
    <row r="12079" spans="1:4" x14ac:dyDescent="0.2">
      <c r="A12079" s="6" t="s">
        <v>8925</v>
      </c>
      <c r="B12079" s="6" t="s">
        <v>31168</v>
      </c>
      <c r="C12079" s="6" t="s">
        <v>25536</v>
      </c>
      <c r="D12079" s="6" t="str">
        <f t="shared" si="188"/>
        <v>m2</v>
      </c>
    </row>
    <row r="12080" spans="1:4" x14ac:dyDescent="0.2">
      <c r="A12080" s="6" t="s">
        <v>17427</v>
      </c>
      <c r="B12080" s="6" t="s">
        <v>31168</v>
      </c>
      <c r="C12080" s="6" t="s">
        <v>25536</v>
      </c>
      <c r="D12080" s="6" t="str">
        <f t="shared" si="188"/>
        <v>m2</v>
      </c>
    </row>
    <row r="12081" spans="1:4" x14ac:dyDescent="0.2">
      <c r="A12081" s="6" t="s">
        <v>8926</v>
      </c>
      <c r="B12081" s="6" t="s">
        <v>31169</v>
      </c>
      <c r="C12081" s="6" t="s">
        <v>25536</v>
      </c>
      <c r="D12081" s="6" t="str">
        <f t="shared" si="188"/>
        <v>m2</v>
      </c>
    </row>
    <row r="12082" spans="1:4" x14ac:dyDescent="0.2">
      <c r="A12082" s="6" t="s">
        <v>17428</v>
      </c>
      <c r="B12082" s="6" t="s">
        <v>31169</v>
      </c>
      <c r="C12082" s="6" t="s">
        <v>25536</v>
      </c>
      <c r="D12082" s="6" t="str">
        <f t="shared" si="188"/>
        <v>m2</v>
      </c>
    </row>
    <row r="12083" spans="1:4" x14ac:dyDescent="0.2">
      <c r="A12083" s="6" t="s">
        <v>8927</v>
      </c>
      <c r="B12083" s="6" t="s">
        <v>31170</v>
      </c>
      <c r="C12083" s="6" t="s">
        <v>25536</v>
      </c>
      <c r="D12083" s="6" t="str">
        <f t="shared" si="188"/>
        <v>m2</v>
      </c>
    </row>
    <row r="12084" spans="1:4" x14ac:dyDescent="0.2">
      <c r="A12084" s="6" t="s">
        <v>17429</v>
      </c>
      <c r="B12084" s="6" t="s">
        <v>31170</v>
      </c>
      <c r="C12084" s="6" t="s">
        <v>25536</v>
      </c>
      <c r="D12084" s="6" t="str">
        <f t="shared" si="188"/>
        <v>m2</v>
      </c>
    </row>
    <row r="12085" spans="1:4" x14ac:dyDescent="0.2">
      <c r="A12085" s="6" t="s">
        <v>8928</v>
      </c>
      <c r="B12085" s="6" t="s">
        <v>31171</v>
      </c>
      <c r="C12085" s="6" t="s">
        <v>25536</v>
      </c>
      <c r="D12085" s="6" t="str">
        <f t="shared" si="188"/>
        <v>m2</v>
      </c>
    </row>
    <row r="12086" spans="1:4" x14ac:dyDescent="0.2">
      <c r="A12086" s="6" t="s">
        <v>17430</v>
      </c>
      <c r="B12086" s="6" t="s">
        <v>31171</v>
      </c>
      <c r="C12086" s="6" t="s">
        <v>25536</v>
      </c>
      <c r="D12086" s="6" t="str">
        <f t="shared" si="188"/>
        <v>m2</v>
      </c>
    </row>
    <row r="12087" spans="1:4" x14ac:dyDescent="0.2">
      <c r="A12087" s="6" t="s">
        <v>8929</v>
      </c>
      <c r="B12087" s="6" t="s">
        <v>31172</v>
      </c>
      <c r="C12087" s="6" t="s">
        <v>25536</v>
      </c>
      <c r="D12087" s="6" t="str">
        <f t="shared" si="188"/>
        <v>m2</v>
      </c>
    </row>
    <row r="12088" spans="1:4" x14ac:dyDescent="0.2">
      <c r="A12088" s="6" t="s">
        <v>17431</v>
      </c>
      <c r="B12088" s="6" t="s">
        <v>31172</v>
      </c>
      <c r="C12088" s="6" t="s">
        <v>25536</v>
      </c>
      <c r="D12088" s="6" t="str">
        <f t="shared" si="188"/>
        <v>m2</v>
      </c>
    </row>
    <row r="12089" spans="1:4" x14ac:dyDescent="0.2">
      <c r="A12089" s="6" t="s">
        <v>8930</v>
      </c>
      <c r="B12089" s="6" t="s">
        <v>31173</v>
      </c>
      <c r="C12089" s="6" t="s">
        <v>25536</v>
      </c>
      <c r="D12089" s="6" t="str">
        <f t="shared" si="188"/>
        <v>m2</v>
      </c>
    </row>
    <row r="12090" spans="1:4" x14ac:dyDescent="0.2">
      <c r="A12090" s="6" t="s">
        <v>17432</v>
      </c>
      <c r="B12090" s="6" t="s">
        <v>31173</v>
      </c>
      <c r="C12090" s="6" t="s">
        <v>25536</v>
      </c>
      <c r="D12090" s="6" t="str">
        <f t="shared" si="188"/>
        <v>m2</v>
      </c>
    </row>
    <row r="12091" spans="1:4" x14ac:dyDescent="0.2">
      <c r="A12091" s="6" t="s">
        <v>8931</v>
      </c>
      <c r="B12091" s="6" t="s">
        <v>31174</v>
      </c>
      <c r="C12091" s="6" t="s">
        <v>25536</v>
      </c>
      <c r="D12091" s="6" t="str">
        <f t="shared" si="188"/>
        <v>m2</v>
      </c>
    </row>
    <row r="12092" spans="1:4" x14ac:dyDescent="0.2">
      <c r="A12092" s="6" t="s">
        <v>17433</v>
      </c>
      <c r="B12092" s="6" t="s">
        <v>31174</v>
      </c>
      <c r="C12092" s="6" t="s">
        <v>25536</v>
      </c>
      <c r="D12092" s="6" t="str">
        <f t="shared" si="188"/>
        <v>m2</v>
      </c>
    </row>
    <row r="12093" spans="1:4" x14ac:dyDescent="0.2">
      <c r="A12093" s="6" t="s">
        <v>8932</v>
      </c>
      <c r="B12093" s="6" t="s">
        <v>31175</v>
      </c>
      <c r="C12093" s="6" t="s">
        <v>25536</v>
      </c>
      <c r="D12093" s="6" t="str">
        <f t="shared" si="188"/>
        <v>m2</v>
      </c>
    </row>
    <row r="12094" spans="1:4" x14ac:dyDescent="0.2">
      <c r="A12094" s="6" t="s">
        <v>17434</v>
      </c>
      <c r="B12094" s="6" t="s">
        <v>31175</v>
      </c>
      <c r="C12094" s="6" t="s">
        <v>25536</v>
      </c>
      <c r="D12094" s="6" t="str">
        <f t="shared" si="188"/>
        <v>m2</v>
      </c>
    </row>
    <row r="12095" spans="1:4" x14ac:dyDescent="0.2">
      <c r="A12095" s="6" t="s">
        <v>8933</v>
      </c>
      <c r="B12095" s="6" t="s">
        <v>31176</v>
      </c>
      <c r="C12095" s="6" t="s">
        <v>25536</v>
      </c>
      <c r="D12095" s="6" t="str">
        <f t="shared" si="188"/>
        <v>m2</v>
      </c>
    </row>
    <row r="12096" spans="1:4" x14ac:dyDescent="0.2">
      <c r="A12096" s="6" t="s">
        <v>17435</v>
      </c>
      <c r="B12096" s="6" t="s">
        <v>31176</v>
      </c>
      <c r="C12096" s="6" t="s">
        <v>25536</v>
      </c>
      <c r="D12096" s="6" t="str">
        <f t="shared" si="188"/>
        <v>m2</v>
      </c>
    </row>
    <row r="12097" spans="1:4" x14ac:dyDescent="0.2">
      <c r="A12097" s="6" t="s">
        <v>8934</v>
      </c>
      <c r="B12097" s="6" t="s">
        <v>31177</v>
      </c>
      <c r="C12097" s="6" t="s">
        <v>25536</v>
      </c>
      <c r="D12097" s="6" t="str">
        <f t="shared" si="188"/>
        <v>m2</v>
      </c>
    </row>
    <row r="12098" spans="1:4" x14ac:dyDescent="0.2">
      <c r="A12098" s="6" t="s">
        <v>17436</v>
      </c>
      <c r="B12098" s="6" t="s">
        <v>31177</v>
      </c>
      <c r="C12098" s="6" t="s">
        <v>25536</v>
      </c>
      <c r="D12098" s="6" t="str">
        <f t="shared" ref="D12098:D12161" si="189">LOWER(C12098)</f>
        <v>m2</v>
      </c>
    </row>
    <row r="12099" spans="1:4" x14ac:dyDescent="0.2">
      <c r="A12099" s="6" t="s">
        <v>8935</v>
      </c>
      <c r="B12099" s="6" t="s">
        <v>31178</v>
      </c>
      <c r="C12099" s="6" t="s">
        <v>25536</v>
      </c>
      <c r="D12099" s="6" t="str">
        <f t="shared" si="189"/>
        <v>m2</v>
      </c>
    </row>
    <row r="12100" spans="1:4" x14ac:dyDescent="0.2">
      <c r="A12100" s="6" t="s">
        <v>17437</v>
      </c>
      <c r="B12100" s="6" t="s">
        <v>31178</v>
      </c>
      <c r="C12100" s="6" t="s">
        <v>25536</v>
      </c>
      <c r="D12100" s="6" t="str">
        <f t="shared" si="189"/>
        <v>m2</v>
      </c>
    </row>
    <row r="12101" spans="1:4" x14ac:dyDescent="0.2">
      <c r="A12101" s="6" t="s">
        <v>8936</v>
      </c>
      <c r="B12101" s="6" t="s">
        <v>31179</v>
      </c>
      <c r="C12101" s="6" t="s">
        <v>25536</v>
      </c>
      <c r="D12101" s="6" t="str">
        <f t="shared" si="189"/>
        <v>m2</v>
      </c>
    </row>
    <row r="12102" spans="1:4" x14ac:dyDescent="0.2">
      <c r="A12102" s="6" t="s">
        <v>17438</v>
      </c>
      <c r="B12102" s="6" t="s">
        <v>31179</v>
      </c>
      <c r="C12102" s="6" t="s">
        <v>25536</v>
      </c>
      <c r="D12102" s="6" t="str">
        <f t="shared" si="189"/>
        <v>m2</v>
      </c>
    </row>
    <row r="12103" spans="1:4" x14ac:dyDescent="0.2">
      <c r="A12103" s="6" t="s">
        <v>8937</v>
      </c>
      <c r="B12103" s="6" t="s">
        <v>31180</v>
      </c>
      <c r="C12103" s="6" t="s">
        <v>25536</v>
      </c>
      <c r="D12103" s="6" t="str">
        <f t="shared" si="189"/>
        <v>m2</v>
      </c>
    </row>
    <row r="12104" spans="1:4" x14ac:dyDescent="0.2">
      <c r="A12104" s="6" t="s">
        <v>17439</v>
      </c>
      <c r="B12104" s="6" t="s">
        <v>31180</v>
      </c>
      <c r="C12104" s="6" t="s">
        <v>25536</v>
      </c>
      <c r="D12104" s="6" t="str">
        <f t="shared" si="189"/>
        <v>m2</v>
      </c>
    </row>
    <row r="12105" spans="1:4" x14ac:dyDescent="0.2">
      <c r="A12105" s="6" t="s">
        <v>8938</v>
      </c>
      <c r="B12105" s="6" t="s">
        <v>31181</v>
      </c>
      <c r="C12105" s="6" t="s">
        <v>25536</v>
      </c>
      <c r="D12105" s="6" t="str">
        <f t="shared" si="189"/>
        <v>m2</v>
      </c>
    </row>
    <row r="12106" spans="1:4" x14ac:dyDescent="0.2">
      <c r="A12106" s="6" t="s">
        <v>17440</v>
      </c>
      <c r="B12106" s="6" t="s">
        <v>31181</v>
      </c>
      <c r="C12106" s="6" t="s">
        <v>25536</v>
      </c>
      <c r="D12106" s="6" t="str">
        <f t="shared" si="189"/>
        <v>m2</v>
      </c>
    </row>
    <row r="12107" spans="1:4" x14ac:dyDescent="0.2">
      <c r="A12107" s="6" t="s">
        <v>8939</v>
      </c>
      <c r="B12107" s="6" t="s">
        <v>31182</v>
      </c>
      <c r="C12107" s="6" t="s">
        <v>25536</v>
      </c>
      <c r="D12107" s="6" t="str">
        <f t="shared" si="189"/>
        <v>m2</v>
      </c>
    </row>
    <row r="12108" spans="1:4" x14ac:dyDescent="0.2">
      <c r="A12108" s="6" t="s">
        <v>17441</v>
      </c>
      <c r="B12108" s="6" t="s">
        <v>31182</v>
      </c>
      <c r="C12108" s="6" t="s">
        <v>25536</v>
      </c>
      <c r="D12108" s="6" t="str">
        <f t="shared" si="189"/>
        <v>m2</v>
      </c>
    </row>
    <row r="12109" spans="1:4" x14ac:dyDescent="0.2">
      <c r="A12109" s="6" t="s">
        <v>8940</v>
      </c>
      <c r="B12109" s="6" t="s">
        <v>31183</v>
      </c>
      <c r="C12109" s="6" t="s">
        <v>25536</v>
      </c>
      <c r="D12109" s="6" t="str">
        <f t="shared" si="189"/>
        <v>m2</v>
      </c>
    </row>
    <row r="12110" spans="1:4" x14ac:dyDescent="0.2">
      <c r="A12110" s="6" t="s">
        <v>17442</v>
      </c>
      <c r="B12110" s="6" t="s">
        <v>31183</v>
      </c>
      <c r="C12110" s="6" t="s">
        <v>25536</v>
      </c>
      <c r="D12110" s="6" t="str">
        <f t="shared" si="189"/>
        <v>m2</v>
      </c>
    </row>
    <row r="12111" spans="1:4" x14ac:dyDescent="0.2">
      <c r="A12111" s="6" t="s">
        <v>8941</v>
      </c>
      <c r="B12111" s="6" t="s">
        <v>31184</v>
      </c>
      <c r="C12111" s="6" t="s">
        <v>25536</v>
      </c>
      <c r="D12111" s="6" t="str">
        <f t="shared" si="189"/>
        <v>m2</v>
      </c>
    </row>
    <row r="12112" spans="1:4" x14ac:dyDescent="0.2">
      <c r="A12112" s="6" t="s">
        <v>17443</v>
      </c>
      <c r="B12112" s="6" t="s">
        <v>31184</v>
      </c>
      <c r="C12112" s="6" t="s">
        <v>25536</v>
      </c>
      <c r="D12112" s="6" t="str">
        <f t="shared" si="189"/>
        <v>m2</v>
      </c>
    </row>
    <row r="12113" spans="1:4" x14ac:dyDescent="0.2">
      <c r="A12113" s="6" t="s">
        <v>8942</v>
      </c>
      <c r="B12113" s="6" t="s">
        <v>31185</v>
      </c>
      <c r="C12113" s="6" t="s">
        <v>25536</v>
      </c>
      <c r="D12113" s="6" t="str">
        <f t="shared" si="189"/>
        <v>m2</v>
      </c>
    </row>
    <row r="12114" spans="1:4" x14ac:dyDescent="0.2">
      <c r="A12114" s="6" t="s">
        <v>17444</v>
      </c>
      <c r="B12114" s="6" t="s">
        <v>31185</v>
      </c>
      <c r="C12114" s="6" t="s">
        <v>25536</v>
      </c>
      <c r="D12114" s="6" t="str">
        <f t="shared" si="189"/>
        <v>m2</v>
      </c>
    </row>
    <row r="12115" spans="1:4" x14ac:dyDescent="0.2">
      <c r="A12115" s="6" t="s">
        <v>8943</v>
      </c>
      <c r="B12115" s="6" t="s">
        <v>31186</v>
      </c>
      <c r="C12115" s="6" t="s">
        <v>25536</v>
      </c>
      <c r="D12115" s="6" t="str">
        <f t="shared" si="189"/>
        <v>m2</v>
      </c>
    </row>
    <row r="12116" spans="1:4" x14ac:dyDescent="0.2">
      <c r="A12116" s="6" t="s">
        <v>17445</v>
      </c>
      <c r="B12116" s="6" t="s">
        <v>31186</v>
      </c>
      <c r="C12116" s="6" t="s">
        <v>25536</v>
      </c>
      <c r="D12116" s="6" t="str">
        <f t="shared" si="189"/>
        <v>m2</v>
      </c>
    </row>
    <row r="12117" spans="1:4" x14ac:dyDescent="0.2">
      <c r="A12117" s="6" t="s">
        <v>8944</v>
      </c>
      <c r="B12117" s="6" t="s">
        <v>31187</v>
      </c>
      <c r="C12117" s="6" t="s">
        <v>25536</v>
      </c>
      <c r="D12117" s="6" t="str">
        <f t="shared" si="189"/>
        <v>m2</v>
      </c>
    </row>
    <row r="12118" spans="1:4" x14ac:dyDescent="0.2">
      <c r="A12118" s="6" t="s">
        <v>17446</v>
      </c>
      <c r="B12118" s="6" t="s">
        <v>31187</v>
      </c>
      <c r="C12118" s="6" t="s">
        <v>25536</v>
      </c>
      <c r="D12118" s="6" t="str">
        <f t="shared" si="189"/>
        <v>m2</v>
      </c>
    </row>
    <row r="12119" spans="1:4" x14ac:dyDescent="0.2">
      <c r="A12119" s="6" t="s">
        <v>3461</v>
      </c>
      <c r="B12119" s="6" t="s">
        <v>31188</v>
      </c>
      <c r="C12119" s="6" t="s">
        <v>25536</v>
      </c>
      <c r="D12119" s="6" t="str">
        <f t="shared" si="189"/>
        <v>m2</v>
      </c>
    </row>
    <row r="12120" spans="1:4" x14ac:dyDescent="0.2">
      <c r="A12120" s="6" t="s">
        <v>17447</v>
      </c>
      <c r="B12120" s="6" t="s">
        <v>31188</v>
      </c>
      <c r="C12120" s="6" t="s">
        <v>25536</v>
      </c>
      <c r="D12120" s="6" t="str">
        <f t="shared" si="189"/>
        <v>m2</v>
      </c>
    </row>
    <row r="12121" spans="1:4" x14ac:dyDescent="0.2">
      <c r="A12121" s="6" t="s">
        <v>3462</v>
      </c>
      <c r="B12121" s="6" t="s">
        <v>31189</v>
      </c>
      <c r="C12121" s="6" t="s">
        <v>25536</v>
      </c>
      <c r="D12121" s="6" t="str">
        <f t="shared" si="189"/>
        <v>m2</v>
      </c>
    </row>
    <row r="12122" spans="1:4" x14ac:dyDescent="0.2">
      <c r="A12122" s="6" t="s">
        <v>17448</v>
      </c>
      <c r="B12122" s="6" t="s">
        <v>31189</v>
      </c>
      <c r="C12122" s="6" t="s">
        <v>25536</v>
      </c>
      <c r="D12122" s="6" t="str">
        <f t="shared" si="189"/>
        <v>m2</v>
      </c>
    </row>
    <row r="12123" spans="1:4" x14ac:dyDescent="0.2">
      <c r="A12123" s="6" t="s">
        <v>3463</v>
      </c>
      <c r="B12123" s="6" t="s">
        <v>31190</v>
      </c>
      <c r="C12123" s="6" t="s">
        <v>25536</v>
      </c>
      <c r="D12123" s="6" t="str">
        <f t="shared" si="189"/>
        <v>m2</v>
      </c>
    </row>
    <row r="12124" spans="1:4" x14ac:dyDescent="0.2">
      <c r="A12124" s="6" t="s">
        <v>17449</v>
      </c>
      <c r="B12124" s="6" t="s">
        <v>31190</v>
      </c>
      <c r="C12124" s="6" t="s">
        <v>25536</v>
      </c>
      <c r="D12124" s="6" t="str">
        <f t="shared" si="189"/>
        <v>m2</v>
      </c>
    </row>
    <row r="12125" spans="1:4" x14ac:dyDescent="0.2">
      <c r="A12125" s="6" t="s">
        <v>3464</v>
      </c>
      <c r="B12125" s="6" t="s">
        <v>31191</v>
      </c>
      <c r="C12125" s="6" t="s">
        <v>25536</v>
      </c>
      <c r="D12125" s="6" t="str">
        <f t="shared" si="189"/>
        <v>m2</v>
      </c>
    </row>
    <row r="12126" spans="1:4" x14ac:dyDescent="0.2">
      <c r="A12126" s="6" t="s">
        <v>17450</v>
      </c>
      <c r="B12126" s="6" t="s">
        <v>31191</v>
      </c>
      <c r="C12126" s="6" t="s">
        <v>25536</v>
      </c>
      <c r="D12126" s="6" t="str">
        <f t="shared" si="189"/>
        <v>m2</v>
      </c>
    </row>
    <row r="12127" spans="1:4" x14ac:dyDescent="0.2">
      <c r="A12127" s="6" t="s">
        <v>8945</v>
      </c>
      <c r="B12127" s="6" t="s">
        <v>31192</v>
      </c>
      <c r="C12127" s="6" t="s">
        <v>25536</v>
      </c>
      <c r="D12127" s="6" t="str">
        <f t="shared" si="189"/>
        <v>m2</v>
      </c>
    </row>
    <row r="12128" spans="1:4" x14ac:dyDescent="0.2">
      <c r="A12128" s="6" t="s">
        <v>17451</v>
      </c>
      <c r="B12128" s="6" t="s">
        <v>31192</v>
      </c>
      <c r="C12128" s="6" t="s">
        <v>25536</v>
      </c>
      <c r="D12128" s="6" t="str">
        <f t="shared" si="189"/>
        <v>m2</v>
      </c>
    </row>
    <row r="12129" spans="1:4" x14ac:dyDescent="0.2">
      <c r="A12129" s="6" t="s">
        <v>8946</v>
      </c>
      <c r="B12129" s="6" t="s">
        <v>31193</v>
      </c>
      <c r="C12129" s="6" t="s">
        <v>21</v>
      </c>
      <c r="D12129" s="6" t="str">
        <f t="shared" si="189"/>
        <v>m</v>
      </c>
    </row>
    <row r="12130" spans="1:4" x14ac:dyDescent="0.2">
      <c r="A12130" s="6" t="s">
        <v>17452</v>
      </c>
      <c r="B12130" s="6" t="s">
        <v>31193</v>
      </c>
      <c r="C12130" s="6" t="s">
        <v>21</v>
      </c>
      <c r="D12130" s="6" t="str">
        <f t="shared" si="189"/>
        <v>m</v>
      </c>
    </row>
    <row r="12131" spans="1:4" x14ac:dyDescent="0.2">
      <c r="A12131" s="6" t="s">
        <v>8947</v>
      </c>
      <c r="B12131" s="6" t="s">
        <v>31194</v>
      </c>
      <c r="C12131" s="6" t="s">
        <v>21</v>
      </c>
      <c r="D12131" s="6" t="str">
        <f t="shared" si="189"/>
        <v>m</v>
      </c>
    </row>
    <row r="12132" spans="1:4" x14ac:dyDescent="0.2">
      <c r="A12132" s="6" t="s">
        <v>17453</v>
      </c>
      <c r="B12132" s="6" t="s">
        <v>31194</v>
      </c>
      <c r="C12132" s="6" t="s">
        <v>21</v>
      </c>
      <c r="D12132" s="6" t="str">
        <f t="shared" si="189"/>
        <v>m</v>
      </c>
    </row>
    <row r="12133" spans="1:4" x14ac:dyDescent="0.2">
      <c r="A12133" s="6" t="s">
        <v>8948</v>
      </c>
      <c r="B12133" s="6" t="s">
        <v>31195</v>
      </c>
      <c r="C12133" s="6" t="s">
        <v>21</v>
      </c>
      <c r="D12133" s="6" t="str">
        <f t="shared" si="189"/>
        <v>m</v>
      </c>
    </row>
    <row r="12134" spans="1:4" x14ac:dyDescent="0.2">
      <c r="A12134" s="6" t="s">
        <v>17454</v>
      </c>
      <c r="B12134" s="6" t="s">
        <v>31195</v>
      </c>
      <c r="C12134" s="6" t="s">
        <v>21</v>
      </c>
      <c r="D12134" s="6" t="str">
        <f t="shared" si="189"/>
        <v>m</v>
      </c>
    </row>
    <row r="12135" spans="1:4" x14ac:dyDescent="0.2">
      <c r="A12135" s="6" t="s">
        <v>8949</v>
      </c>
      <c r="B12135" s="6" t="s">
        <v>31196</v>
      </c>
      <c r="C12135" s="6" t="s">
        <v>25536</v>
      </c>
      <c r="D12135" s="6" t="str">
        <f t="shared" si="189"/>
        <v>m2</v>
      </c>
    </row>
    <row r="12136" spans="1:4" x14ac:dyDescent="0.2">
      <c r="A12136" s="6" t="s">
        <v>17455</v>
      </c>
      <c r="B12136" s="6" t="s">
        <v>31196</v>
      </c>
      <c r="C12136" s="6" t="s">
        <v>25536</v>
      </c>
      <c r="D12136" s="6" t="str">
        <f t="shared" si="189"/>
        <v>m2</v>
      </c>
    </row>
    <row r="12137" spans="1:4" x14ac:dyDescent="0.2">
      <c r="A12137" s="6" t="s">
        <v>3465</v>
      </c>
      <c r="B12137" s="6" t="s">
        <v>31197</v>
      </c>
      <c r="C12137" s="6" t="s">
        <v>25536</v>
      </c>
      <c r="D12137" s="6" t="str">
        <f t="shared" si="189"/>
        <v>m2</v>
      </c>
    </row>
    <row r="12138" spans="1:4" x14ac:dyDescent="0.2">
      <c r="A12138" s="6" t="s">
        <v>17456</v>
      </c>
      <c r="B12138" s="6" t="s">
        <v>31197</v>
      </c>
      <c r="C12138" s="6" t="s">
        <v>25536</v>
      </c>
      <c r="D12138" s="6" t="str">
        <f t="shared" si="189"/>
        <v>m2</v>
      </c>
    </row>
    <row r="12139" spans="1:4" x14ac:dyDescent="0.2">
      <c r="A12139" s="6" t="s">
        <v>3466</v>
      </c>
      <c r="B12139" s="6" t="s">
        <v>31198</v>
      </c>
      <c r="C12139" s="6" t="s">
        <v>25536</v>
      </c>
      <c r="D12139" s="6" t="str">
        <f t="shared" si="189"/>
        <v>m2</v>
      </c>
    </row>
    <row r="12140" spans="1:4" x14ac:dyDescent="0.2">
      <c r="A12140" s="6" t="s">
        <v>17457</v>
      </c>
      <c r="B12140" s="6" t="s">
        <v>31198</v>
      </c>
      <c r="C12140" s="6" t="s">
        <v>25536</v>
      </c>
      <c r="D12140" s="6" t="str">
        <f t="shared" si="189"/>
        <v>m2</v>
      </c>
    </row>
    <row r="12141" spans="1:4" x14ac:dyDescent="0.2">
      <c r="A12141" s="6" t="s">
        <v>3467</v>
      </c>
      <c r="B12141" s="6" t="s">
        <v>31199</v>
      </c>
      <c r="C12141" s="6" t="s">
        <v>25536</v>
      </c>
      <c r="D12141" s="6" t="str">
        <f t="shared" si="189"/>
        <v>m2</v>
      </c>
    </row>
    <row r="12142" spans="1:4" x14ac:dyDescent="0.2">
      <c r="A12142" s="6" t="s">
        <v>17458</v>
      </c>
      <c r="B12142" s="6" t="s">
        <v>31199</v>
      </c>
      <c r="C12142" s="6" t="s">
        <v>25536</v>
      </c>
      <c r="D12142" s="6" t="str">
        <f t="shared" si="189"/>
        <v>m2</v>
      </c>
    </row>
    <row r="12143" spans="1:4" x14ac:dyDescent="0.2">
      <c r="A12143" s="6" t="s">
        <v>3468</v>
      </c>
      <c r="B12143" s="6" t="s">
        <v>31200</v>
      </c>
      <c r="C12143" s="6" t="s">
        <v>25536</v>
      </c>
      <c r="D12143" s="6" t="str">
        <f t="shared" si="189"/>
        <v>m2</v>
      </c>
    </row>
    <row r="12144" spans="1:4" x14ac:dyDescent="0.2">
      <c r="A12144" s="6" t="s">
        <v>17459</v>
      </c>
      <c r="B12144" s="6" t="s">
        <v>31200</v>
      </c>
      <c r="C12144" s="6" t="s">
        <v>25536</v>
      </c>
      <c r="D12144" s="6" t="str">
        <f t="shared" si="189"/>
        <v>m2</v>
      </c>
    </row>
    <row r="12145" spans="1:4" x14ac:dyDescent="0.2">
      <c r="A12145" s="6" t="s">
        <v>3469</v>
      </c>
      <c r="B12145" s="6" t="s">
        <v>31201</v>
      </c>
      <c r="C12145" s="6" t="s">
        <v>25536</v>
      </c>
      <c r="D12145" s="6" t="str">
        <f t="shared" si="189"/>
        <v>m2</v>
      </c>
    </row>
    <row r="12146" spans="1:4" x14ac:dyDescent="0.2">
      <c r="A12146" s="6" t="s">
        <v>17460</v>
      </c>
      <c r="B12146" s="6" t="s">
        <v>31201</v>
      </c>
      <c r="C12146" s="6" t="s">
        <v>25536</v>
      </c>
      <c r="D12146" s="6" t="str">
        <f t="shared" si="189"/>
        <v>m2</v>
      </c>
    </row>
    <row r="12147" spans="1:4" x14ac:dyDescent="0.2">
      <c r="A12147" s="6" t="s">
        <v>3470</v>
      </c>
      <c r="B12147" s="6" t="s">
        <v>31202</v>
      </c>
      <c r="C12147" s="6" t="s">
        <v>25536</v>
      </c>
      <c r="D12147" s="6" t="str">
        <f t="shared" si="189"/>
        <v>m2</v>
      </c>
    </row>
    <row r="12148" spans="1:4" x14ac:dyDescent="0.2">
      <c r="A12148" s="6" t="s">
        <v>17461</v>
      </c>
      <c r="B12148" s="6" t="s">
        <v>31202</v>
      </c>
      <c r="C12148" s="6" t="s">
        <v>25536</v>
      </c>
      <c r="D12148" s="6" t="str">
        <f t="shared" si="189"/>
        <v>m2</v>
      </c>
    </row>
    <row r="12149" spans="1:4" x14ac:dyDescent="0.2">
      <c r="A12149" s="6" t="s">
        <v>3471</v>
      </c>
      <c r="B12149" s="6" t="s">
        <v>31203</v>
      </c>
      <c r="C12149" s="6" t="s">
        <v>21</v>
      </c>
      <c r="D12149" s="6" t="str">
        <f t="shared" si="189"/>
        <v>m</v>
      </c>
    </row>
    <row r="12150" spans="1:4" x14ac:dyDescent="0.2">
      <c r="A12150" s="6" t="s">
        <v>17462</v>
      </c>
      <c r="B12150" s="6" t="s">
        <v>31203</v>
      </c>
      <c r="C12150" s="6" t="s">
        <v>21</v>
      </c>
      <c r="D12150" s="6" t="str">
        <f t="shared" si="189"/>
        <v>m</v>
      </c>
    </row>
    <row r="12151" spans="1:4" x14ac:dyDescent="0.2">
      <c r="A12151" s="6" t="s">
        <v>3472</v>
      </c>
      <c r="B12151" s="6" t="s">
        <v>31204</v>
      </c>
      <c r="C12151" s="6" t="s">
        <v>21</v>
      </c>
      <c r="D12151" s="6" t="str">
        <f t="shared" si="189"/>
        <v>m</v>
      </c>
    </row>
    <row r="12152" spans="1:4" x14ac:dyDescent="0.2">
      <c r="A12152" s="6" t="s">
        <v>17463</v>
      </c>
      <c r="B12152" s="6" t="s">
        <v>31204</v>
      </c>
      <c r="C12152" s="6" t="s">
        <v>21</v>
      </c>
      <c r="D12152" s="6" t="str">
        <f t="shared" si="189"/>
        <v>m</v>
      </c>
    </row>
    <row r="12153" spans="1:4" x14ac:dyDescent="0.2">
      <c r="A12153" s="6" t="s">
        <v>3473</v>
      </c>
      <c r="B12153" s="6" t="s">
        <v>31205</v>
      </c>
      <c r="C12153" s="6" t="s">
        <v>21</v>
      </c>
      <c r="D12153" s="6" t="str">
        <f t="shared" si="189"/>
        <v>m</v>
      </c>
    </row>
    <row r="12154" spans="1:4" x14ac:dyDescent="0.2">
      <c r="A12154" s="6" t="s">
        <v>17464</v>
      </c>
      <c r="B12154" s="6" t="s">
        <v>31205</v>
      </c>
      <c r="C12154" s="6" t="s">
        <v>21</v>
      </c>
      <c r="D12154" s="6" t="str">
        <f t="shared" si="189"/>
        <v>m</v>
      </c>
    </row>
    <row r="12155" spans="1:4" x14ac:dyDescent="0.2">
      <c r="A12155" s="6" t="s">
        <v>3474</v>
      </c>
      <c r="B12155" s="6" t="s">
        <v>31206</v>
      </c>
      <c r="C12155" s="6" t="s">
        <v>25536</v>
      </c>
      <c r="D12155" s="6" t="str">
        <f t="shared" si="189"/>
        <v>m2</v>
      </c>
    </row>
    <row r="12156" spans="1:4" x14ac:dyDescent="0.2">
      <c r="A12156" s="6" t="s">
        <v>17465</v>
      </c>
      <c r="B12156" s="6" t="s">
        <v>31206</v>
      </c>
      <c r="C12156" s="6" t="s">
        <v>25536</v>
      </c>
      <c r="D12156" s="6" t="str">
        <f t="shared" si="189"/>
        <v>m2</v>
      </c>
    </row>
    <row r="12157" spans="1:4" x14ac:dyDescent="0.2">
      <c r="A12157" s="6" t="s">
        <v>3475</v>
      </c>
      <c r="B12157" s="6" t="s">
        <v>31207</v>
      </c>
      <c r="C12157" s="6" t="s">
        <v>25536</v>
      </c>
      <c r="D12157" s="6" t="str">
        <f t="shared" si="189"/>
        <v>m2</v>
      </c>
    </row>
    <row r="12158" spans="1:4" x14ac:dyDescent="0.2">
      <c r="A12158" s="6" t="s">
        <v>17466</v>
      </c>
      <c r="B12158" s="6" t="s">
        <v>31207</v>
      </c>
      <c r="C12158" s="6" t="s">
        <v>25536</v>
      </c>
      <c r="D12158" s="6" t="str">
        <f t="shared" si="189"/>
        <v>m2</v>
      </c>
    </row>
    <row r="12159" spans="1:4" x14ac:dyDescent="0.2">
      <c r="A12159" s="6" t="s">
        <v>3476</v>
      </c>
      <c r="B12159" s="6" t="s">
        <v>31208</v>
      </c>
      <c r="C12159" s="6" t="s">
        <v>21</v>
      </c>
      <c r="D12159" s="6" t="str">
        <f t="shared" si="189"/>
        <v>m</v>
      </c>
    </row>
    <row r="12160" spans="1:4" x14ac:dyDescent="0.2">
      <c r="A12160" s="6" t="s">
        <v>17467</v>
      </c>
      <c r="B12160" s="6" t="s">
        <v>31208</v>
      </c>
      <c r="C12160" s="6" t="s">
        <v>21</v>
      </c>
      <c r="D12160" s="6" t="str">
        <f t="shared" si="189"/>
        <v>m</v>
      </c>
    </row>
    <row r="12161" spans="1:4" x14ac:dyDescent="0.2">
      <c r="A12161" s="6" t="s">
        <v>3477</v>
      </c>
      <c r="B12161" s="6" t="s">
        <v>31209</v>
      </c>
      <c r="C12161" s="6" t="s">
        <v>21</v>
      </c>
      <c r="D12161" s="6" t="str">
        <f t="shared" si="189"/>
        <v>m</v>
      </c>
    </row>
    <row r="12162" spans="1:4" x14ac:dyDescent="0.2">
      <c r="A12162" s="6" t="s">
        <v>17468</v>
      </c>
      <c r="B12162" s="6" t="s">
        <v>31209</v>
      </c>
      <c r="C12162" s="6" t="s">
        <v>21</v>
      </c>
      <c r="D12162" s="6" t="str">
        <f t="shared" ref="D12162:D12225" si="190">LOWER(C12162)</f>
        <v>m</v>
      </c>
    </row>
    <row r="12163" spans="1:4" x14ac:dyDescent="0.2">
      <c r="A12163" s="6" t="s">
        <v>8950</v>
      </c>
      <c r="B12163" s="6" t="s">
        <v>31210</v>
      </c>
      <c r="C12163" s="6" t="s">
        <v>21</v>
      </c>
      <c r="D12163" s="6" t="str">
        <f t="shared" si="190"/>
        <v>m</v>
      </c>
    </row>
    <row r="12164" spans="1:4" x14ac:dyDescent="0.2">
      <c r="A12164" s="6" t="s">
        <v>17469</v>
      </c>
      <c r="B12164" s="6" t="s">
        <v>31210</v>
      </c>
      <c r="C12164" s="6" t="s">
        <v>21</v>
      </c>
      <c r="D12164" s="6" t="str">
        <f t="shared" si="190"/>
        <v>m</v>
      </c>
    </row>
    <row r="12165" spans="1:4" x14ac:dyDescent="0.2">
      <c r="A12165" s="6" t="s">
        <v>3478</v>
      </c>
      <c r="B12165" s="6" t="s">
        <v>31211</v>
      </c>
      <c r="C12165" s="6" t="s">
        <v>25536</v>
      </c>
      <c r="D12165" s="6" t="str">
        <f t="shared" si="190"/>
        <v>m2</v>
      </c>
    </row>
    <row r="12166" spans="1:4" x14ac:dyDescent="0.2">
      <c r="A12166" s="6" t="s">
        <v>17470</v>
      </c>
      <c r="B12166" s="6" t="s">
        <v>31211</v>
      </c>
      <c r="C12166" s="6" t="s">
        <v>25536</v>
      </c>
      <c r="D12166" s="6" t="str">
        <f t="shared" si="190"/>
        <v>m2</v>
      </c>
    </row>
    <row r="12167" spans="1:4" x14ac:dyDescent="0.2">
      <c r="A12167" s="6" t="s">
        <v>3479</v>
      </c>
      <c r="B12167" s="6" t="s">
        <v>31212</v>
      </c>
      <c r="C12167" s="6" t="s">
        <v>25536</v>
      </c>
      <c r="D12167" s="6" t="str">
        <f t="shared" si="190"/>
        <v>m2</v>
      </c>
    </row>
    <row r="12168" spans="1:4" x14ac:dyDescent="0.2">
      <c r="A12168" s="6" t="s">
        <v>17471</v>
      </c>
      <c r="B12168" s="6" t="s">
        <v>31212</v>
      </c>
      <c r="C12168" s="6" t="s">
        <v>25536</v>
      </c>
      <c r="D12168" s="6" t="str">
        <f t="shared" si="190"/>
        <v>m2</v>
      </c>
    </row>
    <row r="12169" spans="1:4" x14ac:dyDescent="0.2">
      <c r="A12169" s="6" t="s">
        <v>3480</v>
      </c>
      <c r="B12169" s="6" t="s">
        <v>31213</v>
      </c>
      <c r="C12169" s="6" t="s">
        <v>25536</v>
      </c>
      <c r="D12169" s="6" t="str">
        <f t="shared" si="190"/>
        <v>m2</v>
      </c>
    </row>
    <row r="12170" spans="1:4" x14ac:dyDescent="0.2">
      <c r="A12170" s="6" t="s">
        <v>17472</v>
      </c>
      <c r="B12170" s="6" t="s">
        <v>31213</v>
      </c>
      <c r="C12170" s="6" t="s">
        <v>25536</v>
      </c>
      <c r="D12170" s="6" t="str">
        <f t="shared" si="190"/>
        <v>m2</v>
      </c>
    </row>
    <row r="12171" spans="1:4" x14ac:dyDescent="0.2">
      <c r="A12171" s="6" t="s">
        <v>3481</v>
      </c>
      <c r="B12171" s="6" t="s">
        <v>31214</v>
      </c>
      <c r="C12171" s="6" t="s">
        <v>25536</v>
      </c>
      <c r="D12171" s="6" t="str">
        <f t="shared" si="190"/>
        <v>m2</v>
      </c>
    </row>
    <row r="12172" spans="1:4" x14ac:dyDescent="0.2">
      <c r="A12172" s="6" t="s">
        <v>17473</v>
      </c>
      <c r="B12172" s="6" t="s">
        <v>31214</v>
      </c>
      <c r="C12172" s="6" t="s">
        <v>25536</v>
      </c>
      <c r="D12172" s="6" t="str">
        <f t="shared" si="190"/>
        <v>m2</v>
      </c>
    </row>
    <row r="12173" spans="1:4" x14ac:dyDescent="0.2">
      <c r="A12173" s="6" t="s">
        <v>3482</v>
      </c>
      <c r="B12173" s="6" t="s">
        <v>31215</v>
      </c>
      <c r="C12173" s="6" t="s">
        <v>25536</v>
      </c>
      <c r="D12173" s="6" t="str">
        <f t="shared" si="190"/>
        <v>m2</v>
      </c>
    </row>
    <row r="12174" spans="1:4" x14ac:dyDescent="0.2">
      <c r="A12174" s="6" t="s">
        <v>17474</v>
      </c>
      <c r="B12174" s="6" t="s">
        <v>31215</v>
      </c>
      <c r="C12174" s="6" t="s">
        <v>25536</v>
      </c>
      <c r="D12174" s="6" t="str">
        <f t="shared" si="190"/>
        <v>m2</v>
      </c>
    </row>
    <row r="12175" spans="1:4" x14ac:dyDescent="0.2">
      <c r="A12175" s="6" t="s">
        <v>3483</v>
      </c>
      <c r="B12175" s="6" t="s">
        <v>31216</v>
      </c>
      <c r="C12175" s="6" t="s">
        <v>25536</v>
      </c>
      <c r="D12175" s="6" t="str">
        <f t="shared" si="190"/>
        <v>m2</v>
      </c>
    </row>
    <row r="12176" spans="1:4" x14ac:dyDescent="0.2">
      <c r="A12176" s="6" t="s">
        <v>17475</v>
      </c>
      <c r="B12176" s="6" t="s">
        <v>31216</v>
      </c>
      <c r="C12176" s="6" t="s">
        <v>25536</v>
      </c>
      <c r="D12176" s="6" t="str">
        <f t="shared" si="190"/>
        <v>m2</v>
      </c>
    </row>
    <row r="12177" spans="1:4" x14ac:dyDescent="0.2">
      <c r="A12177" s="6" t="s">
        <v>3484</v>
      </c>
      <c r="B12177" s="6" t="s">
        <v>31217</v>
      </c>
      <c r="C12177" s="6" t="s">
        <v>25536</v>
      </c>
      <c r="D12177" s="6" t="str">
        <f t="shared" si="190"/>
        <v>m2</v>
      </c>
    </row>
    <row r="12178" spans="1:4" x14ac:dyDescent="0.2">
      <c r="A12178" s="6" t="s">
        <v>17476</v>
      </c>
      <c r="B12178" s="6" t="s">
        <v>31217</v>
      </c>
      <c r="C12178" s="6" t="s">
        <v>25536</v>
      </c>
      <c r="D12178" s="6" t="str">
        <f t="shared" si="190"/>
        <v>m2</v>
      </c>
    </row>
    <row r="12179" spans="1:4" x14ac:dyDescent="0.2">
      <c r="A12179" s="6" t="s">
        <v>3485</v>
      </c>
      <c r="B12179" s="6" t="s">
        <v>31218</v>
      </c>
      <c r="C12179" s="6" t="s">
        <v>25536</v>
      </c>
      <c r="D12179" s="6" t="str">
        <f t="shared" si="190"/>
        <v>m2</v>
      </c>
    </row>
    <row r="12180" spans="1:4" x14ac:dyDescent="0.2">
      <c r="A12180" s="6" t="s">
        <v>17477</v>
      </c>
      <c r="B12180" s="6" t="s">
        <v>31218</v>
      </c>
      <c r="C12180" s="6" t="s">
        <v>25536</v>
      </c>
      <c r="D12180" s="6" t="str">
        <f t="shared" si="190"/>
        <v>m2</v>
      </c>
    </row>
    <row r="12181" spans="1:4" x14ac:dyDescent="0.2">
      <c r="A12181" s="6" t="s">
        <v>3486</v>
      </c>
      <c r="B12181" s="6" t="s">
        <v>31219</v>
      </c>
      <c r="C12181" s="6" t="s">
        <v>25536</v>
      </c>
      <c r="D12181" s="6" t="str">
        <f t="shared" si="190"/>
        <v>m2</v>
      </c>
    </row>
    <row r="12182" spans="1:4" x14ac:dyDescent="0.2">
      <c r="A12182" s="6" t="s">
        <v>17478</v>
      </c>
      <c r="B12182" s="6" t="s">
        <v>31219</v>
      </c>
      <c r="C12182" s="6" t="s">
        <v>25536</v>
      </c>
      <c r="D12182" s="6" t="str">
        <f t="shared" si="190"/>
        <v>m2</v>
      </c>
    </row>
    <row r="12183" spans="1:4" x14ac:dyDescent="0.2">
      <c r="A12183" s="6" t="s">
        <v>8951</v>
      </c>
      <c r="B12183" s="6" t="s">
        <v>31220</v>
      </c>
      <c r="C12183" s="6" t="s">
        <v>25536</v>
      </c>
      <c r="D12183" s="6" t="str">
        <f t="shared" si="190"/>
        <v>m2</v>
      </c>
    </row>
    <row r="12184" spans="1:4" x14ac:dyDescent="0.2">
      <c r="A12184" s="6" t="s">
        <v>17479</v>
      </c>
      <c r="B12184" s="6" t="s">
        <v>31220</v>
      </c>
      <c r="C12184" s="6" t="s">
        <v>25536</v>
      </c>
      <c r="D12184" s="6" t="str">
        <f t="shared" si="190"/>
        <v>m2</v>
      </c>
    </row>
    <row r="12185" spans="1:4" x14ac:dyDescent="0.2">
      <c r="A12185" s="6" t="s">
        <v>8952</v>
      </c>
      <c r="B12185" s="6" t="s">
        <v>31221</v>
      </c>
      <c r="C12185" s="6" t="s">
        <v>25536</v>
      </c>
      <c r="D12185" s="6" t="str">
        <f t="shared" si="190"/>
        <v>m2</v>
      </c>
    </row>
    <row r="12186" spans="1:4" x14ac:dyDescent="0.2">
      <c r="A12186" s="6" t="s">
        <v>17480</v>
      </c>
      <c r="B12186" s="6" t="s">
        <v>31221</v>
      </c>
      <c r="C12186" s="6" t="s">
        <v>25536</v>
      </c>
      <c r="D12186" s="6" t="str">
        <f t="shared" si="190"/>
        <v>m2</v>
      </c>
    </row>
    <row r="12187" spans="1:4" x14ac:dyDescent="0.2">
      <c r="A12187" s="6" t="s">
        <v>3487</v>
      </c>
      <c r="B12187" s="6" t="s">
        <v>31222</v>
      </c>
      <c r="C12187" s="6" t="s">
        <v>25536</v>
      </c>
      <c r="D12187" s="6" t="str">
        <f t="shared" si="190"/>
        <v>m2</v>
      </c>
    </row>
    <row r="12188" spans="1:4" x14ac:dyDescent="0.2">
      <c r="A12188" s="6" t="s">
        <v>17481</v>
      </c>
      <c r="B12188" s="6" t="s">
        <v>31222</v>
      </c>
      <c r="C12188" s="6" t="s">
        <v>25536</v>
      </c>
      <c r="D12188" s="6" t="str">
        <f t="shared" si="190"/>
        <v>m2</v>
      </c>
    </row>
    <row r="12189" spans="1:4" x14ac:dyDescent="0.2">
      <c r="A12189" s="6" t="s">
        <v>3488</v>
      </c>
      <c r="B12189" s="6" t="s">
        <v>31223</v>
      </c>
      <c r="C12189" s="6" t="s">
        <v>25536</v>
      </c>
      <c r="D12189" s="6" t="str">
        <f t="shared" si="190"/>
        <v>m2</v>
      </c>
    </row>
    <row r="12190" spans="1:4" x14ac:dyDescent="0.2">
      <c r="A12190" s="6" t="s">
        <v>17482</v>
      </c>
      <c r="B12190" s="6" t="s">
        <v>31223</v>
      </c>
      <c r="C12190" s="6" t="s">
        <v>25536</v>
      </c>
      <c r="D12190" s="6" t="str">
        <f t="shared" si="190"/>
        <v>m2</v>
      </c>
    </row>
    <row r="12191" spans="1:4" x14ac:dyDescent="0.2">
      <c r="A12191" s="6" t="s">
        <v>8953</v>
      </c>
      <c r="B12191" s="6" t="s">
        <v>31224</v>
      </c>
      <c r="C12191" s="6" t="s">
        <v>25536</v>
      </c>
      <c r="D12191" s="6" t="str">
        <f t="shared" si="190"/>
        <v>m2</v>
      </c>
    </row>
    <row r="12192" spans="1:4" x14ac:dyDescent="0.2">
      <c r="A12192" s="6" t="s">
        <v>17483</v>
      </c>
      <c r="B12192" s="6" t="s">
        <v>31224</v>
      </c>
      <c r="C12192" s="6" t="s">
        <v>25536</v>
      </c>
      <c r="D12192" s="6" t="str">
        <f t="shared" si="190"/>
        <v>m2</v>
      </c>
    </row>
    <row r="12193" spans="1:4" x14ac:dyDescent="0.2">
      <c r="A12193" s="6" t="s">
        <v>8954</v>
      </c>
      <c r="B12193" s="6" t="s">
        <v>31225</v>
      </c>
      <c r="C12193" s="6" t="s">
        <v>25536</v>
      </c>
      <c r="D12193" s="6" t="str">
        <f t="shared" si="190"/>
        <v>m2</v>
      </c>
    </row>
    <row r="12194" spans="1:4" x14ac:dyDescent="0.2">
      <c r="A12194" s="6" t="s">
        <v>17484</v>
      </c>
      <c r="B12194" s="6" t="s">
        <v>31225</v>
      </c>
      <c r="C12194" s="6" t="s">
        <v>25536</v>
      </c>
      <c r="D12194" s="6" t="str">
        <f t="shared" si="190"/>
        <v>m2</v>
      </c>
    </row>
    <row r="12195" spans="1:4" x14ac:dyDescent="0.2">
      <c r="A12195" s="6" t="s">
        <v>3489</v>
      </c>
      <c r="B12195" s="6" t="s">
        <v>31226</v>
      </c>
      <c r="C12195" s="6" t="s">
        <v>25536</v>
      </c>
      <c r="D12195" s="6" t="str">
        <f t="shared" si="190"/>
        <v>m2</v>
      </c>
    </row>
    <row r="12196" spans="1:4" x14ac:dyDescent="0.2">
      <c r="A12196" s="6" t="s">
        <v>17485</v>
      </c>
      <c r="B12196" s="6" t="s">
        <v>31226</v>
      </c>
      <c r="C12196" s="6" t="s">
        <v>25536</v>
      </c>
      <c r="D12196" s="6" t="str">
        <f t="shared" si="190"/>
        <v>m2</v>
      </c>
    </row>
    <row r="12197" spans="1:4" x14ac:dyDescent="0.2">
      <c r="A12197" s="6" t="s">
        <v>8955</v>
      </c>
      <c r="B12197" s="6" t="s">
        <v>31227</v>
      </c>
      <c r="C12197" s="6" t="s">
        <v>25536</v>
      </c>
      <c r="D12197" s="6" t="str">
        <f t="shared" si="190"/>
        <v>m2</v>
      </c>
    </row>
    <row r="12198" spans="1:4" x14ac:dyDescent="0.2">
      <c r="A12198" s="6" t="s">
        <v>17486</v>
      </c>
      <c r="B12198" s="6" t="s">
        <v>31227</v>
      </c>
      <c r="C12198" s="6" t="s">
        <v>25536</v>
      </c>
      <c r="D12198" s="6" t="str">
        <f t="shared" si="190"/>
        <v>m2</v>
      </c>
    </row>
    <row r="12199" spans="1:4" x14ac:dyDescent="0.2">
      <c r="A12199" s="6" t="s">
        <v>8956</v>
      </c>
      <c r="B12199" s="6" t="s">
        <v>31228</v>
      </c>
      <c r="C12199" s="6" t="s">
        <v>25536</v>
      </c>
      <c r="D12199" s="6" t="str">
        <f t="shared" si="190"/>
        <v>m2</v>
      </c>
    </row>
    <row r="12200" spans="1:4" x14ac:dyDescent="0.2">
      <c r="A12200" s="6" t="s">
        <v>17487</v>
      </c>
      <c r="B12200" s="6" t="s">
        <v>31228</v>
      </c>
      <c r="C12200" s="6" t="s">
        <v>25536</v>
      </c>
      <c r="D12200" s="6" t="str">
        <f t="shared" si="190"/>
        <v>m2</v>
      </c>
    </row>
    <row r="12201" spans="1:4" x14ac:dyDescent="0.2">
      <c r="A12201" s="6" t="s">
        <v>8957</v>
      </c>
      <c r="B12201" s="6" t="s">
        <v>31229</v>
      </c>
      <c r="C12201" s="6" t="s">
        <v>25536</v>
      </c>
      <c r="D12201" s="6" t="str">
        <f t="shared" si="190"/>
        <v>m2</v>
      </c>
    </row>
    <row r="12202" spans="1:4" x14ac:dyDescent="0.2">
      <c r="A12202" s="6" t="s">
        <v>17488</v>
      </c>
      <c r="B12202" s="6" t="s">
        <v>31229</v>
      </c>
      <c r="C12202" s="6" t="s">
        <v>25536</v>
      </c>
      <c r="D12202" s="6" t="str">
        <f t="shared" si="190"/>
        <v>m2</v>
      </c>
    </row>
    <row r="12203" spans="1:4" x14ac:dyDescent="0.2">
      <c r="A12203" s="6" t="s">
        <v>3495</v>
      </c>
      <c r="B12203" s="6" t="s">
        <v>31230</v>
      </c>
      <c r="C12203" s="6" t="s">
        <v>25536</v>
      </c>
      <c r="D12203" s="6" t="str">
        <f t="shared" si="190"/>
        <v>m2</v>
      </c>
    </row>
    <row r="12204" spans="1:4" x14ac:dyDescent="0.2">
      <c r="A12204" s="6" t="s">
        <v>17489</v>
      </c>
      <c r="B12204" s="6" t="s">
        <v>31230</v>
      </c>
      <c r="C12204" s="6" t="s">
        <v>25536</v>
      </c>
      <c r="D12204" s="6" t="str">
        <f t="shared" si="190"/>
        <v>m2</v>
      </c>
    </row>
    <row r="12205" spans="1:4" x14ac:dyDescent="0.2">
      <c r="A12205" s="6" t="s">
        <v>8958</v>
      </c>
      <c r="B12205" s="6" t="s">
        <v>31231</v>
      </c>
      <c r="C12205" s="6" t="s">
        <v>25536</v>
      </c>
      <c r="D12205" s="6" t="str">
        <f t="shared" si="190"/>
        <v>m2</v>
      </c>
    </row>
    <row r="12206" spans="1:4" x14ac:dyDescent="0.2">
      <c r="A12206" s="6" t="s">
        <v>17490</v>
      </c>
      <c r="B12206" s="6" t="s">
        <v>31231</v>
      </c>
      <c r="C12206" s="6" t="s">
        <v>25536</v>
      </c>
      <c r="D12206" s="6" t="str">
        <f t="shared" si="190"/>
        <v>m2</v>
      </c>
    </row>
    <row r="12207" spans="1:4" x14ac:dyDescent="0.2">
      <c r="A12207" s="6" t="s">
        <v>8959</v>
      </c>
      <c r="B12207" s="6" t="s">
        <v>31232</v>
      </c>
      <c r="C12207" s="6" t="s">
        <v>25536</v>
      </c>
      <c r="D12207" s="6" t="str">
        <f t="shared" si="190"/>
        <v>m2</v>
      </c>
    </row>
    <row r="12208" spans="1:4" x14ac:dyDescent="0.2">
      <c r="A12208" s="6" t="s">
        <v>17491</v>
      </c>
      <c r="B12208" s="6" t="s">
        <v>31232</v>
      </c>
      <c r="C12208" s="6" t="s">
        <v>25536</v>
      </c>
      <c r="D12208" s="6" t="str">
        <f t="shared" si="190"/>
        <v>m2</v>
      </c>
    </row>
    <row r="12209" spans="1:4" x14ac:dyDescent="0.2">
      <c r="A12209" s="6" t="s">
        <v>8960</v>
      </c>
      <c r="B12209" s="6" t="s">
        <v>31233</v>
      </c>
      <c r="C12209" s="6" t="s">
        <v>25536</v>
      </c>
      <c r="D12209" s="6" t="str">
        <f t="shared" si="190"/>
        <v>m2</v>
      </c>
    </row>
    <row r="12210" spans="1:4" x14ac:dyDescent="0.2">
      <c r="A12210" s="6" t="s">
        <v>17492</v>
      </c>
      <c r="B12210" s="6" t="s">
        <v>31233</v>
      </c>
      <c r="C12210" s="6" t="s">
        <v>25536</v>
      </c>
      <c r="D12210" s="6" t="str">
        <f t="shared" si="190"/>
        <v>m2</v>
      </c>
    </row>
    <row r="12211" spans="1:4" x14ac:dyDescent="0.2">
      <c r="A12211" s="6" t="s">
        <v>8961</v>
      </c>
      <c r="B12211" s="6" t="s">
        <v>31234</v>
      </c>
      <c r="C12211" s="6" t="s">
        <v>25536</v>
      </c>
      <c r="D12211" s="6" t="str">
        <f t="shared" si="190"/>
        <v>m2</v>
      </c>
    </row>
    <row r="12212" spans="1:4" x14ac:dyDescent="0.2">
      <c r="A12212" s="6" t="s">
        <v>17493</v>
      </c>
      <c r="B12212" s="6" t="s">
        <v>31234</v>
      </c>
      <c r="C12212" s="6" t="s">
        <v>25536</v>
      </c>
      <c r="D12212" s="6" t="str">
        <f t="shared" si="190"/>
        <v>m2</v>
      </c>
    </row>
    <row r="12213" spans="1:4" x14ac:dyDescent="0.2">
      <c r="A12213" s="6" t="s">
        <v>3496</v>
      </c>
      <c r="B12213" s="6" t="s">
        <v>31235</v>
      </c>
      <c r="C12213" s="6" t="s">
        <v>21</v>
      </c>
      <c r="D12213" s="6" t="str">
        <f t="shared" si="190"/>
        <v>m</v>
      </c>
    </row>
    <row r="12214" spans="1:4" x14ac:dyDescent="0.2">
      <c r="A12214" s="6" t="s">
        <v>17494</v>
      </c>
      <c r="B12214" s="6" t="s">
        <v>31235</v>
      </c>
      <c r="C12214" s="6" t="s">
        <v>21</v>
      </c>
      <c r="D12214" s="6" t="str">
        <f t="shared" si="190"/>
        <v>m</v>
      </c>
    </row>
    <row r="12215" spans="1:4" x14ac:dyDescent="0.2">
      <c r="A12215" s="6" t="s">
        <v>3497</v>
      </c>
      <c r="B12215" s="6" t="s">
        <v>31236</v>
      </c>
      <c r="C12215" s="6" t="s">
        <v>21</v>
      </c>
      <c r="D12215" s="6" t="str">
        <f t="shared" si="190"/>
        <v>m</v>
      </c>
    </row>
    <row r="12216" spans="1:4" x14ac:dyDescent="0.2">
      <c r="A12216" s="6" t="s">
        <v>17495</v>
      </c>
      <c r="B12216" s="6" t="s">
        <v>31236</v>
      </c>
      <c r="C12216" s="6" t="s">
        <v>21</v>
      </c>
      <c r="D12216" s="6" t="str">
        <f t="shared" si="190"/>
        <v>m</v>
      </c>
    </row>
    <row r="12217" spans="1:4" x14ac:dyDescent="0.2">
      <c r="A12217" s="6" t="s">
        <v>3498</v>
      </c>
      <c r="B12217" s="6" t="s">
        <v>31237</v>
      </c>
      <c r="C12217" s="6" t="s">
        <v>21</v>
      </c>
      <c r="D12217" s="6" t="str">
        <f t="shared" si="190"/>
        <v>m</v>
      </c>
    </row>
    <row r="12218" spans="1:4" x14ac:dyDescent="0.2">
      <c r="A12218" s="6" t="s">
        <v>17496</v>
      </c>
      <c r="B12218" s="6" t="s">
        <v>31237</v>
      </c>
      <c r="C12218" s="6" t="s">
        <v>21</v>
      </c>
      <c r="D12218" s="6" t="str">
        <f t="shared" si="190"/>
        <v>m</v>
      </c>
    </row>
    <row r="12219" spans="1:4" x14ac:dyDescent="0.2">
      <c r="A12219" s="6" t="s">
        <v>3499</v>
      </c>
      <c r="B12219" s="6" t="s">
        <v>31238</v>
      </c>
      <c r="C12219" s="6" t="s">
        <v>21</v>
      </c>
      <c r="D12219" s="6" t="str">
        <f t="shared" si="190"/>
        <v>m</v>
      </c>
    </row>
    <row r="12220" spans="1:4" x14ac:dyDescent="0.2">
      <c r="A12220" s="6" t="s">
        <v>17497</v>
      </c>
      <c r="B12220" s="6" t="s">
        <v>31238</v>
      </c>
      <c r="C12220" s="6" t="s">
        <v>21</v>
      </c>
      <c r="D12220" s="6" t="str">
        <f t="shared" si="190"/>
        <v>m</v>
      </c>
    </row>
    <row r="12221" spans="1:4" x14ac:dyDescent="0.2">
      <c r="A12221" s="6" t="s">
        <v>3500</v>
      </c>
      <c r="B12221" s="6" t="s">
        <v>31239</v>
      </c>
      <c r="C12221" s="6" t="s">
        <v>21</v>
      </c>
      <c r="D12221" s="6" t="str">
        <f t="shared" si="190"/>
        <v>m</v>
      </c>
    </row>
    <row r="12222" spans="1:4" x14ac:dyDescent="0.2">
      <c r="A12222" s="6" t="s">
        <v>17498</v>
      </c>
      <c r="B12222" s="6" t="s">
        <v>31239</v>
      </c>
      <c r="C12222" s="6" t="s">
        <v>21</v>
      </c>
      <c r="D12222" s="6" t="str">
        <f t="shared" si="190"/>
        <v>m</v>
      </c>
    </row>
    <row r="12223" spans="1:4" x14ac:dyDescent="0.2">
      <c r="A12223" s="6" t="s">
        <v>3501</v>
      </c>
      <c r="B12223" s="6" t="s">
        <v>31240</v>
      </c>
      <c r="C12223" s="6" t="s">
        <v>21</v>
      </c>
      <c r="D12223" s="6" t="str">
        <f t="shared" si="190"/>
        <v>m</v>
      </c>
    </row>
    <row r="12224" spans="1:4" x14ac:dyDescent="0.2">
      <c r="A12224" s="6" t="s">
        <v>17499</v>
      </c>
      <c r="B12224" s="6" t="s">
        <v>31240</v>
      </c>
      <c r="C12224" s="6" t="s">
        <v>21</v>
      </c>
      <c r="D12224" s="6" t="str">
        <f t="shared" si="190"/>
        <v>m</v>
      </c>
    </row>
    <row r="12225" spans="1:4" x14ac:dyDescent="0.2">
      <c r="A12225" s="6" t="s">
        <v>3502</v>
      </c>
      <c r="B12225" s="6" t="s">
        <v>31241</v>
      </c>
      <c r="C12225" s="6" t="s">
        <v>21</v>
      </c>
      <c r="D12225" s="6" t="str">
        <f t="shared" si="190"/>
        <v>m</v>
      </c>
    </row>
    <row r="12226" spans="1:4" x14ac:dyDescent="0.2">
      <c r="A12226" s="6" t="s">
        <v>17500</v>
      </c>
      <c r="B12226" s="6" t="s">
        <v>31241</v>
      </c>
      <c r="C12226" s="6" t="s">
        <v>21</v>
      </c>
      <c r="D12226" s="6" t="str">
        <f t="shared" ref="D12226:D12289" si="191">LOWER(C12226)</f>
        <v>m</v>
      </c>
    </row>
    <row r="12227" spans="1:4" x14ac:dyDescent="0.2">
      <c r="A12227" s="6" t="s">
        <v>3490</v>
      </c>
      <c r="B12227" s="6" t="s">
        <v>31242</v>
      </c>
      <c r="C12227" s="6" t="s">
        <v>25536</v>
      </c>
      <c r="D12227" s="6" t="str">
        <f t="shared" si="191"/>
        <v>m2</v>
      </c>
    </row>
    <row r="12228" spans="1:4" x14ac:dyDescent="0.2">
      <c r="A12228" s="6" t="s">
        <v>17501</v>
      </c>
      <c r="B12228" s="6" t="s">
        <v>31242</v>
      </c>
      <c r="C12228" s="6" t="s">
        <v>25536</v>
      </c>
      <c r="D12228" s="6" t="str">
        <f t="shared" si="191"/>
        <v>m2</v>
      </c>
    </row>
    <row r="12229" spans="1:4" x14ac:dyDescent="0.2">
      <c r="A12229" s="6" t="s">
        <v>8962</v>
      </c>
      <c r="B12229" s="6" t="s">
        <v>31243</v>
      </c>
      <c r="C12229" s="6" t="s">
        <v>25536</v>
      </c>
      <c r="D12229" s="6" t="str">
        <f t="shared" si="191"/>
        <v>m2</v>
      </c>
    </row>
    <row r="12230" spans="1:4" x14ac:dyDescent="0.2">
      <c r="A12230" s="6" t="s">
        <v>17502</v>
      </c>
      <c r="B12230" s="6" t="s">
        <v>31243</v>
      </c>
      <c r="C12230" s="6" t="s">
        <v>25536</v>
      </c>
      <c r="D12230" s="6" t="str">
        <f t="shared" si="191"/>
        <v>m2</v>
      </c>
    </row>
    <row r="12231" spans="1:4" x14ac:dyDescent="0.2">
      <c r="A12231" s="6" t="s">
        <v>3491</v>
      </c>
      <c r="B12231" s="6" t="s">
        <v>31244</v>
      </c>
      <c r="C12231" s="6" t="s">
        <v>25536</v>
      </c>
      <c r="D12231" s="6" t="str">
        <f t="shared" si="191"/>
        <v>m2</v>
      </c>
    </row>
    <row r="12232" spans="1:4" x14ac:dyDescent="0.2">
      <c r="A12232" s="6" t="s">
        <v>17503</v>
      </c>
      <c r="B12232" s="6" t="s">
        <v>31244</v>
      </c>
      <c r="C12232" s="6" t="s">
        <v>25536</v>
      </c>
      <c r="D12232" s="6" t="str">
        <f t="shared" si="191"/>
        <v>m2</v>
      </c>
    </row>
    <row r="12233" spans="1:4" x14ac:dyDescent="0.2">
      <c r="A12233" s="5" t="s">
        <v>8963</v>
      </c>
      <c r="B12233" s="5" t="s">
        <v>31245</v>
      </c>
      <c r="C12233" s="5" t="s">
        <v>25536</v>
      </c>
      <c r="D12233" s="5" t="str">
        <f t="shared" si="191"/>
        <v>m2</v>
      </c>
    </row>
    <row r="12234" spans="1:4" x14ac:dyDescent="0.2">
      <c r="A12234" s="5" t="s">
        <v>17504</v>
      </c>
      <c r="B12234" s="5" t="s">
        <v>31245</v>
      </c>
      <c r="C12234" s="5" t="s">
        <v>25536</v>
      </c>
      <c r="D12234" s="5" t="str">
        <f t="shared" si="191"/>
        <v>m2</v>
      </c>
    </row>
    <row r="12235" spans="1:4" x14ac:dyDescent="0.2">
      <c r="A12235" s="5" t="s">
        <v>3492</v>
      </c>
      <c r="B12235" s="5" t="s">
        <v>31246</v>
      </c>
      <c r="C12235" s="5" t="s">
        <v>25536</v>
      </c>
      <c r="D12235" s="5" t="str">
        <f t="shared" si="191"/>
        <v>m2</v>
      </c>
    </row>
    <row r="12236" spans="1:4" x14ac:dyDescent="0.2">
      <c r="A12236" s="5" t="s">
        <v>17505</v>
      </c>
      <c r="B12236" s="5" t="s">
        <v>31246</v>
      </c>
      <c r="C12236" s="5" t="s">
        <v>25536</v>
      </c>
      <c r="D12236" s="5" t="str">
        <f t="shared" si="191"/>
        <v>m2</v>
      </c>
    </row>
    <row r="12237" spans="1:4" x14ac:dyDescent="0.2">
      <c r="A12237" s="5" t="s">
        <v>8964</v>
      </c>
      <c r="B12237" s="5" t="s">
        <v>31247</v>
      </c>
      <c r="C12237" s="5" t="s">
        <v>25536</v>
      </c>
      <c r="D12237" s="5" t="str">
        <f t="shared" si="191"/>
        <v>m2</v>
      </c>
    </row>
    <row r="12238" spans="1:4" x14ac:dyDescent="0.2">
      <c r="A12238" s="5" t="s">
        <v>17506</v>
      </c>
      <c r="B12238" s="5" t="s">
        <v>31247</v>
      </c>
      <c r="C12238" s="5" t="s">
        <v>25536</v>
      </c>
      <c r="D12238" s="5" t="str">
        <f t="shared" si="191"/>
        <v>m2</v>
      </c>
    </row>
    <row r="12239" spans="1:4" x14ac:dyDescent="0.2">
      <c r="A12239" s="5" t="s">
        <v>8965</v>
      </c>
      <c r="B12239" s="5" t="s">
        <v>31248</v>
      </c>
      <c r="C12239" s="5" t="s">
        <v>25536</v>
      </c>
      <c r="D12239" s="5" t="str">
        <f t="shared" si="191"/>
        <v>m2</v>
      </c>
    </row>
    <row r="12240" spans="1:4" x14ac:dyDescent="0.2">
      <c r="A12240" s="5" t="s">
        <v>17507</v>
      </c>
      <c r="B12240" s="5" t="s">
        <v>31248</v>
      </c>
      <c r="C12240" s="5" t="s">
        <v>25536</v>
      </c>
      <c r="D12240" s="5" t="str">
        <f t="shared" si="191"/>
        <v>m2</v>
      </c>
    </row>
    <row r="12241" spans="1:4" x14ac:dyDescent="0.2">
      <c r="A12241" s="5" t="s">
        <v>8966</v>
      </c>
      <c r="B12241" s="5" t="s">
        <v>31249</v>
      </c>
      <c r="C12241" s="5" t="s">
        <v>25536</v>
      </c>
      <c r="D12241" s="5" t="str">
        <f t="shared" si="191"/>
        <v>m2</v>
      </c>
    </row>
    <row r="12242" spans="1:4" x14ac:dyDescent="0.2">
      <c r="A12242" s="5" t="s">
        <v>17508</v>
      </c>
      <c r="B12242" s="5" t="s">
        <v>31249</v>
      </c>
      <c r="C12242" s="5" t="s">
        <v>25536</v>
      </c>
      <c r="D12242" s="5" t="str">
        <f t="shared" si="191"/>
        <v>m2</v>
      </c>
    </row>
    <row r="12243" spans="1:4" x14ac:dyDescent="0.2">
      <c r="A12243" s="5" t="s">
        <v>8967</v>
      </c>
      <c r="B12243" s="5" t="s">
        <v>31250</v>
      </c>
      <c r="C12243" s="5" t="s">
        <v>25536</v>
      </c>
      <c r="D12243" s="5" t="str">
        <f t="shared" si="191"/>
        <v>m2</v>
      </c>
    </row>
    <row r="12244" spans="1:4" x14ac:dyDescent="0.2">
      <c r="A12244" s="5" t="s">
        <v>17509</v>
      </c>
      <c r="B12244" s="5" t="s">
        <v>31250</v>
      </c>
      <c r="C12244" s="5" t="s">
        <v>25536</v>
      </c>
      <c r="D12244" s="5" t="str">
        <f t="shared" si="191"/>
        <v>m2</v>
      </c>
    </row>
    <row r="12245" spans="1:4" x14ac:dyDescent="0.2">
      <c r="A12245" s="5" t="s">
        <v>8968</v>
      </c>
      <c r="B12245" s="5" t="s">
        <v>31251</v>
      </c>
      <c r="C12245" s="5" t="s">
        <v>25536</v>
      </c>
      <c r="D12245" s="5" t="str">
        <f t="shared" si="191"/>
        <v>m2</v>
      </c>
    </row>
    <row r="12246" spans="1:4" x14ac:dyDescent="0.2">
      <c r="A12246" s="5" t="s">
        <v>17510</v>
      </c>
      <c r="B12246" s="5" t="s">
        <v>31251</v>
      </c>
      <c r="C12246" s="5" t="s">
        <v>25536</v>
      </c>
      <c r="D12246" s="5" t="str">
        <f t="shared" si="191"/>
        <v>m2</v>
      </c>
    </row>
    <row r="12247" spans="1:4" x14ac:dyDescent="0.2">
      <c r="A12247" s="5" t="s">
        <v>8969</v>
      </c>
      <c r="B12247" s="5" t="s">
        <v>31252</v>
      </c>
      <c r="C12247" s="5" t="s">
        <v>21</v>
      </c>
      <c r="D12247" s="5" t="str">
        <f t="shared" si="191"/>
        <v>m</v>
      </c>
    </row>
    <row r="12248" spans="1:4" x14ac:dyDescent="0.2">
      <c r="A12248" s="5" t="s">
        <v>17511</v>
      </c>
      <c r="B12248" s="5" t="s">
        <v>31252</v>
      </c>
      <c r="C12248" s="5" t="s">
        <v>21</v>
      </c>
      <c r="D12248" s="5" t="str">
        <f t="shared" si="191"/>
        <v>m</v>
      </c>
    </row>
    <row r="12249" spans="1:4" x14ac:dyDescent="0.2">
      <c r="A12249" s="5" t="s">
        <v>8970</v>
      </c>
      <c r="B12249" s="5" t="s">
        <v>31253</v>
      </c>
      <c r="C12249" s="5" t="s">
        <v>21</v>
      </c>
      <c r="D12249" s="5" t="str">
        <f t="shared" si="191"/>
        <v>m</v>
      </c>
    </row>
    <row r="12250" spans="1:4" x14ac:dyDescent="0.2">
      <c r="A12250" s="5" t="s">
        <v>17512</v>
      </c>
      <c r="B12250" s="5" t="s">
        <v>31253</v>
      </c>
      <c r="C12250" s="5" t="s">
        <v>21</v>
      </c>
      <c r="D12250" s="5" t="str">
        <f t="shared" si="191"/>
        <v>m</v>
      </c>
    </row>
    <row r="12251" spans="1:4" x14ac:dyDescent="0.2">
      <c r="A12251" s="5" t="s">
        <v>8971</v>
      </c>
      <c r="B12251" s="5" t="s">
        <v>31254</v>
      </c>
      <c r="C12251" s="5" t="s">
        <v>21</v>
      </c>
      <c r="D12251" s="5" t="str">
        <f t="shared" si="191"/>
        <v>m</v>
      </c>
    </row>
    <row r="12252" spans="1:4" x14ac:dyDescent="0.2">
      <c r="A12252" s="5" t="s">
        <v>17513</v>
      </c>
      <c r="B12252" s="5" t="s">
        <v>31254</v>
      </c>
      <c r="C12252" s="5" t="s">
        <v>21</v>
      </c>
      <c r="D12252" s="5" t="str">
        <f t="shared" si="191"/>
        <v>m</v>
      </c>
    </row>
    <row r="12253" spans="1:4" x14ac:dyDescent="0.2">
      <c r="A12253" s="5" t="s">
        <v>8972</v>
      </c>
      <c r="B12253" s="5" t="s">
        <v>31255</v>
      </c>
      <c r="C12253" s="5" t="s">
        <v>21</v>
      </c>
      <c r="D12253" s="5" t="str">
        <f t="shared" si="191"/>
        <v>m</v>
      </c>
    </row>
    <row r="12254" spans="1:4" x14ac:dyDescent="0.2">
      <c r="A12254" s="5" t="s">
        <v>17514</v>
      </c>
      <c r="B12254" s="5" t="s">
        <v>31255</v>
      </c>
      <c r="C12254" s="5" t="s">
        <v>21</v>
      </c>
      <c r="D12254" s="5" t="str">
        <f t="shared" si="191"/>
        <v>m</v>
      </c>
    </row>
    <row r="12255" spans="1:4" x14ac:dyDescent="0.2">
      <c r="A12255" s="5" t="s">
        <v>3493</v>
      </c>
      <c r="B12255" s="5" t="s">
        <v>31256</v>
      </c>
      <c r="C12255" s="5" t="s">
        <v>25536</v>
      </c>
      <c r="D12255" s="5" t="str">
        <f t="shared" si="191"/>
        <v>m2</v>
      </c>
    </row>
    <row r="12256" spans="1:4" x14ac:dyDescent="0.2">
      <c r="A12256" s="5" t="s">
        <v>17515</v>
      </c>
      <c r="B12256" s="5" t="s">
        <v>31256</v>
      </c>
      <c r="C12256" s="5" t="s">
        <v>25536</v>
      </c>
      <c r="D12256" s="5" t="str">
        <f t="shared" si="191"/>
        <v>m2</v>
      </c>
    </row>
    <row r="12257" spans="1:4" x14ac:dyDescent="0.2">
      <c r="A12257" s="5" t="s">
        <v>8973</v>
      </c>
      <c r="B12257" s="5" t="s">
        <v>31257</v>
      </c>
      <c r="C12257" s="5" t="s">
        <v>25536</v>
      </c>
      <c r="D12257" s="5" t="str">
        <f t="shared" si="191"/>
        <v>m2</v>
      </c>
    </row>
    <row r="12258" spans="1:4" x14ac:dyDescent="0.2">
      <c r="A12258" s="5" t="s">
        <v>17516</v>
      </c>
      <c r="B12258" s="5" t="s">
        <v>31257</v>
      </c>
      <c r="C12258" s="5" t="s">
        <v>25536</v>
      </c>
      <c r="D12258" s="5" t="str">
        <f t="shared" si="191"/>
        <v>m2</v>
      </c>
    </row>
    <row r="12259" spans="1:4" x14ac:dyDescent="0.2">
      <c r="A12259" s="5" t="s">
        <v>8974</v>
      </c>
      <c r="B12259" s="5" t="s">
        <v>31258</v>
      </c>
      <c r="C12259" s="5" t="s">
        <v>25536</v>
      </c>
      <c r="D12259" s="5" t="str">
        <f t="shared" si="191"/>
        <v>m2</v>
      </c>
    </row>
    <row r="12260" spans="1:4" x14ac:dyDescent="0.2">
      <c r="A12260" s="5" t="s">
        <v>17517</v>
      </c>
      <c r="B12260" s="5" t="s">
        <v>31258</v>
      </c>
      <c r="C12260" s="5" t="s">
        <v>25536</v>
      </c>
      <c r="D12260" s="5" t="str">
        <f t="shared" si="191"/>
        <v>m2</v>
      </c>
    </row>
    <row r="12261" spans="1:4" x14ac:dyDescent="0.2">
      <c r="A12261" s="5" t="s">
        <v>8975</v>
      </c>
      <c r="B12261" s="5" t="s">
        <v>31259</v>
      </c>
      <c r="C12261" s="5" t="s">
        <v>25536</v>
      </c>
      <c r="D12261" s="5" t="str">
        <f t="shared" si="191"/>
        <v>m2</v>
      </c>
    </row>
    <row r="12262" spans="1:4" x14ac:dyDescent="0.2">
      <c r="A12262" s="5" t="s">
        <v>17518</v>
      </c>
      <c r="B12262" s="5" t="s">
        <v>31259</v>
      </c>
      <c r="C12262" s="5" t="s">
        <v>25536</v>
      </c>
      <c r="D12262" s="5" t="str">
        <f t="shared" si="191"/>
        <v>m2</v>
      </c>
    </row>
    <row r="12263" spans="1:4" x14ac:dyDescent="0.2">
      <c r="A12263" s="5" t="s">
        <v>8976</v>
      </c>
      <c r="B12263" s="5" t="s">
        <v>31260</v>
      </c>
      <c r="C12263" s="5" t="s">
        <v>21</v>
      </c>
      <c r="D12263" s="5" t="str">
        <f t="shared" si="191"/>
        <v>m</v>
      </c>
    </row>
    <row r="12264" spans="1:4" x14ac:dyDescent="0.2">
      <c r="A12264" s="5" t="s">
        <v>17519</v>
      </c>
      <c r="B12264" s="5" t="s">
        <v>31260</v>
      </c>
      <c r="C12264" s="5" t="s">
        <v>21</v>
      </c>
      <c r="D12264" s="5" t="str">
        <f t="shared" si="191"/>
        <v>m</v>
      </c>
    </row>
    <row r="12265" spans="1:4" x14ac:dyDescent="0.2">
      <c r="A12265" s="5" t="s">
        <v>8977</v>
      </c>
      <c r="B12265" s="5" t="s">
        <v>31261</v>
      </c>
      <c r="C12265" s="5" t="s">
        <v>21</v>
      </c>
      <c r="D12265" s="5" t="str">
        <f t="shared" si="191"/>
        <v>m</v>
      </c>
    </row>
    <row r="12266" spans="1:4" x14ac:dyDescent="0.2">
      <c r="A12266" s="5" t="s">
        <v>17520</v>
      </c>
      <c r="B12266" s="5" t="s">
        <v>31261</v>
      </c>
      <c r="C12266" s="5" t="s">
        <v>21</v>
      </c>
      <c r="D12266" s="5" t="str">
        <f t="shared" si="191"/>
        <v>m</v>
      </c>
    </row>
    <row r="12267" spans="1:4" x14ac:dyDescent="0.2">
      <c r="A12267" s="5" t="s">
        <v>8978</v>
      </c>
      <c r="B12267" s="5" t="s">
        <v>31262</v>
      </c>
      <c r="C12267" s="5" t="s">
        <v>25536</v>
      </c>
      <c r="D12267" s="5" t="str">
        <f t="shared" si="191"/>
        <v>m2</v>
      </c>
    </row>
    <row r="12268" spans="1:4" x14ac:dyDescent="0.2">
      <c r="A12268" s="5" t="s">
        <v>17521</v>
      </c>
      <c r="B12268" s="5" t="s">
        <v>31262</v>
      </c>
      <c r="C12268" s="5" t="s">
        <v>25536</v>
      </c>
      <c r="D12268" s="5" t="str">
        <f t="shared" si="191"/>
        <v>m2</v>
      </c>
    </row>
    <row r="12269" spans="1:4" x14ac:dyDescent="0.2">
      <c r="A12269" s="5" t="s">
        <v>8979</v>
      </c>
      <c r="B12269" s="5" t="s">
        <v>31263</v>
      </c>
      <c r="C12269" s="5" t="s">
        <v>25536</v>
      </c>
      <c r="D12269" s="5" t="str">
        <f t="shared" si="191"/>
        <v>m2</v>
      </c>
    </row>
    <row r="12270" spans="1:4" x14ac:dyDescent="0.2">
      <c r="A12270" s="5" t="s">
        <v>17522</v>
      </c>
      <c r="B12270" s="5" t="s">
        <v>31263</v>
      </c>
      <c r="C12270" s="5" t="s">
        <v>25536</v>
      </c>
      <c r="D12270" s="5" t="str">
        <f t="shared" si="191"/>
        <v>m2</v>
      </c>
    </row>
    <row r="12271" spans="1:4" x14ac:dyDescent="0.2">
      <c r="A12271" s="5" t="s">
        <v>8980</v>
      </c>
      <c r="B12271" s="5" t="s">
        <v>31264</v>
      </c>
      <c r="C12271" s="5" t="s">
        <v>25536</v>
      </c>
      <c r="D12271" s="5" t="str">
        <f t="shared" si="191"/>
        <v>m2</v>
      </c>
    </row>
    <row r="12272" spans="1:4" x14ac:dyDescent="0.2">
      <c r="A12272" s="5" t="s">
        <v>17523</v>
      </c>
      <c r="B12272" s="5" t="s">
        <v>31264</v>
      </c>
      <c r="C12272" s="5" t="s">
        <v>25536</v>
      </c>
      <c r="D12272" s="5" t="str">
        <f t="shared" si="191"/>
        <v>m2</v>
      </c>
    </row>
    <row r="12273" spans="1:4" x14ac:dyDescent="0.2">
      <c r="A12273" s="5" t="s">
        <v>8981</v>
      </c>
      <c r="B12273" s="5" t="s">
        <v>31265</v>
      </c>
      <c r="C12273" s="5" t="s">
        <v>25536</v>
      </c>
      <c r="D12273" s="5" t="str">
        <f t="shared" si="191"/>
        <v>m2</v>
      </c>
    </row>
    <row r="12274" spans="1:4" x14ac:dyDescent="0.2">
      <c r="A12274" s="5" t="s">
        <v>17524</v>
      </c>
      <c r="B12274" s="5" t="s">
        <v>31265</v>
      </c>
      <c r="C12274" s="5" t="s">
        <v>25536</v>
      </c>
      <c r="D12274" s="5" t="str">
        <f t="shared" si="191"/>
        <v>m2</v>
      </c>
    </row>
    <row r="12275" spans="1:4" x14ac:dyDescent="0.2">
      <c r="A12275" s="5" t="s">
        <v>8982</v>
      </c>
      <c r="B12275" s="5" t="s">
        <v>31266</v>
      </c>
      <c r="C12275" s="5" t="s">
        <v>25536</v>
      </c>
      <c r="D12275" s="5" t="str">
        <f t="shared" si="191"/>
        <v>m2</v>
      </c>
    </row>
    <row r="12276" spans="1:4" x14ac:dyDescent="0.2">
      <c r="A12276" s="5" t="s">
        <v>17525</v>
      </c>
      <c r="B12276" s="5" t="s">
        <v>31266</v>
      </c>
      <c r="C12276" s="5" t="s">
        <v>25536</v>
      </c>
      <c r="D12276" s="5" t="str">
        <f t="shared" si="191"/>
        <v>m2</v>
      </c>
    </row>
    <row r="12277" spans="1:4" x14ac:dyDescent="0.2">
      <c r="A12277" s="5" t="s">
        <v>8983</v>
      </c>
      <c r="B12277" s="5" t="s">
        <v>31267</v>
      </c>
      <c r="C12277" s="5" t="s">
        <v>25536</v>
      </c>
      <c r="D12277" s="5" t="str">
        <f t="shared" si="191"/>
        <v>m2</v>
      </c>
    </row>
    <row r="12278" spans="1:4" x14ac:dyDescent="0.2">
      <c r="A12278" s="5" t="s">
        <v>17526</v>
      </c>
      <c r="B12278" s="5" t="s">
        <v>31267</v>
      </c>
      <c r="C12278" s="5" t="s">
        <v>25536</v>
      </c>
      <c r="D12278" s="5" t="str">
        <f t="shared" si="191"/>
        <v>m2</v>
      </c>
    </row>
    <row r="12279" spans="1:4" x14ac:dyDescent="0.2">
      <c r="A12279" s="5" t="s">
        <v>8984</v>
      </c>
      <c r="B12279" s="5" t="s">
        <v>31268</v>
      </c>
      <c r="C12279" s="5" t="s">
        <v>25536</v>
      </c>
      <c r="D12279" s="5" t="str">
        <f t="shared" si="191"/>
        <v>m2</v>
      </c>
    </row>
    <row r="12280" spans="1:4" x14ac:dyDescent="0.2">
      <c r="A12280" s="5" t="s">
        <v>17527</v>
      </c>
      <c r="B12280" s="5" t="s">
        <v>31268</v>
      </c>
      <c r="C12280" s="5" t="s">
        <v>25536</v>
      </c>
      <c r="D12280" s="5" t="str">
        <f t="shared" si="191"/>
        <v>m2</v>
      </c>
    </row>
    <row r="12281" spans="1:4" x14ac:dyDescent="0.2">
      <c r="A12281" s="5" t="s">
        <v>3494</v>
      </c>
      <c r="B12281" s="5" t="s">
        <v>31269</v>
      </c>
      <c r="C12281" s="5" t="s">
        <v>25536</v>
      </c>
      <c r="D12281" s="5" t="str">
        <f t="shared" si="191"/>
        <v>m2</v>
      </c>
    </row>
    <row r="12282" spans="1:4" x14ac:dyDescent="0.2">
      <c r="A12282" s="5" t="s">
        <v>17528</v>
      </c>
      <c r="B12282" s="5" t="s">
        <v>31269</v>
      </c>
      <c r="C12282" s="5" t="s">
        <v>25536</v>
      </c>
      <c r="D12282" s="5" t="str">
        <f t="shared" si="191"/>
        <v>m2</v>
      </c>
    </row>
    <row r="12283" spans="1:4" x14ac:dyDescent="0.2">
      <c r="A12283" s="5" t="s">
        <v>3503</v>
      </c>
      <c r="B12283" s="5" t="s">
        <v>31270</v>
      </c>
      <c r="C12283" s="5" t="s">
        <v>25536</v>
      </c>
      <c r="D12283" s="5" t="str">
        <f t="shared" si="191"/>
        <v>m2</v>
      </c>
    </row>
    <row r="12284" spans="1:4" x14ac:dyDescent="0.2">
      <c r="A12284" s="5" t="s">
        <v>17529</v>
      </c>
      <c r="B12284" s="5" t="s">
        <v>31270</v>
      </c>
      <c r="C12284" s="5" t="s">
        <v>25536</v>
      </c>
      <c r="D12284" s="5" t="str">
        <f t="shared" si="191"/>
        <v>m2</v>
      </c>
    </row>
    <row r="12285" spans="1:4" x14ac:dyDescent="0.2">
      <c r="A12285" s="5" t="s">
        <v>3504</v>
      </c>
      <c r="B12285" s="5" t="s">
        <v>31271</v>
      </c>
      <c r="C12285" s="5" t="s">
        <v>25536</v>
      </c>
      <c r="D12285" s="5" t="str">
        <f t="shared" si="191"/>
        <v>m2</v>
      </c>
    </row>
    <row r="12286" spans="1:4" x14ac:dyDescent="0.2">
      <c r="A12286" s="5" t="s">
        <v>17530</v>
      </c>
      <c r="B12286" s="5" t="s">
        <v>31271</v>
      </c>
      <c r="C12286" s="5" t="s">
        <v>25536</v>
      </c>
      <c r="D12286" s="5" t="str">
        <f t="shared" si="191"/>
        <v>m2</v>
      </c>
    </row>
    <row r="12287" spans="1:4" x14ac:dyDescent="0.2">
      <c r="A12287" s="5" t="s">
        <v>8985</v>
      </c>
      <c r="B12287" s="5" t="s">
        <v>31272</v>
      </c>
      <c r="C12287" s="5" t="s">
        <v>25536</v>
      </c>
      <c r="D12287" s="5" t="str">
        <f t="shared" si="191"/>
        <v>m2</v>
      </c>
    </row>
    <row r="12288" spans="1:4" x14ac:dyDescent="0.2">
      <c r="A12288" s="5" t="s">
        <v>17531</v>
      </c>
      <c r="B12288" s="5" t="s">
        <v>31272</v>
      </c>
      <c r="C12288" s="5" t="s">
        <v>25536</v>
      </c>
      <c r="D12288" s="5" t="str">
        <f t="shared" si="191"/>
        <v>m2</v>
      </c>
    </row>
    <row r="12289" spans="1:4" x14ac:dyDescent="0.2">
      <c r="A12289" s="5" t="s">
        <v>8986</v>
      </c>
      <c r="B12289" s="5" t="s">
        <v>31273</v>
      </c>
      <c r="C12289" s="5" t="s">
        <v>25536</v>
      </c>
      <c r="D12289" s="5" t="str">
        <f t="shared" si="191"/>
        <v>m2</v>
      </c>
    </row>
    <row r="12290" spans="1:4" x14ac:dyDescent="0.2">
      <c r="A12290" s="5" t="s">
        <v>17532</v>
      </c>
      <c r="B12290" s="5" t="s">
        <v>31273</v>
      </c>
      <c r="C12290" s="5" t="s">
        <v>25536</v>
      </c>
      <c r="D12290" s="5" t="str">
        <f t="shared" ref="D12290:D12353" si="192">LOWER(C12290)</f>
        <v>m2</v>
      </c>
    </row>
    <row r="12291" spans="1:4" x14ac:dyDescent="0.2">
      <c r="A12291" s="5" t="s">
        <v>3505</v>
      </c>
      <c r="B12291" s="5" t="s">
        <v>31274</v>
      </c>
      <c r="C12291" s="5" t="s">
        <v>21</v>
      </c>
      <c r="D12291" s="5" t="str">
        <f t="shared" si="192"/>
        <v>m</v>
      </c>
    </row>
    <row r="12292" spans="1:4" x14ac:dyDescent="0.2">
      <c r="A12292" s="5" t="s">
        <v>17533</v>
      </c>
      <c r="B12292" s="5" t="s">
        <v>31274</v>
      </c>
      <c r="C12292" s="5" t="s">
        <v>21</v>
      </c>
      <c r="D12292" s="5" t="str">
        <f t="shared" si="192"/>
        <v>m</v>
      </c>
    </row>
    <row r="12293" spans="1:4" x14ac:dyDescent="0.2">
      <c r="A12293" s="5" t="s">
        <v>8987</v>
      </c>
      <c r="B12293" s="5" t="s">
        <v>31275</v>
      </c>
      <c r="C12293" s="5" t="s">
        <v>21</v>
      </c>
      <c r="D12293" s="5" t="str">
        <f t="shared" si="192"/>
        <v>m</v>
      </c>
    </row>
    <row r="12294" spans="1:4" x14ac:dyDescent="0.2">
      <c r="A12294" s="5" t="s">
        <v>17534</v>
      </c>
      <c r="B12294" s="5" t="s">
        <v>31275</v>
      </c>
      <c r="C12294" s="5" t="s">
        <v>21</v>
      </c>
      <c r="D12294" s="5" t="str">
        <f t="shared" si="192"/>
        <v>m</v>
      </c>
    </row>
    <row r="12295" spans="1:4" x14ac:dyDescent="0.2">
      <c r="A12295" s="5" t="s">
        <v>3506</v>
      </c>
      <c r="B12295" s="5" t="s">
        <v>31276</v>
      </c>
      <c r="C12295" s="5" t="s">
        <v>21</v>
      </c>
      <c r="D12295" s="5" t="str">
        <f t="shared" si="192"/>
        <v>m</v>
      </c>
    </row>
    <row r="12296" spans="1:4" x14ac:dyDescent="0.2">
      <c r="A12296" s="5" t="s">
        <v>17535</v>
      </c>
      <c r="B12296" s="5" t="s">
        <v>31276</v>
      </c>
      <c r="C12296" s="5" t="s">
        <v>21</v>
      </c>
      <c r="D12296" s="5" t="str">
        <f t="shared" si="192"/>
        <v>m</v>
      </c>
    </row>
    <row r="12297" spans="1:4" x14ac:dyDescent="0.2">
      <c r="A12297" s="5" t="s">
        <v>8988</v>
      </c>
      <c r="B12297" s="5" t="s">
        <v>31277</v>
      </c>
      <c r="C12297" s="5" t="s">
        <v>21</v>
      </c>
      <c r="D12297" s="5" t="str">
        <f t="shared" si="192"/>
        <v>m</v>
      </c>
    </row>
    <row r="12298" spans="1:4" x14ac:dyDescent="0.2">
      <c r="A12298" s="5" t="s">
        <v>17536</v>
      </c>
      <c r="B12298" s="5" t="s">
        <v>31277</v>
      </c>
      <c r="C12298" s="5" t="s">
        <v>21</v>
      </c>
      <c r="D12298" s="5" t="str">
        <f t="shared" si="192"/>
        <v>m</v>
      </c>
    </row>
    <row r="12299" spans="1:4" x14ac:dyDescent="0.2">
      <c r="A12299" s="5" t="s">
        <v>3507</v>
      </c>
      <c r="B12299" s="5" t="s">
        <v>31278</v>
      </c>
      <c r="C12299" s="5" t="s">
        <v>21</v>
      </c>
      <c r="D12299" s="5" t="str">
        <f t="shared" si="192"/>
        <v>m</v>
      </c>
    </row>
    <row r="12300" spans="1:4" x14ac:dyDescent="0.2">
      <c r="A12300" s="5" t="s">
        <v>17537</v>
      </c>
      <c r="B12300" s="5" t="s">
        <v>31278</v>
      </c>
      <c r="C12300" s="5" t="s">
        <v>21</v>
      </c>
      <c r="D12300" s="5" t="str">
        <f t="shared" si="192"/>
        <v>m</v>
      </c>
    </row>
    <row r="12301" spans="1:4" x14ac:dyDescent="0.2">
      <c r="A12301" s="5" t="s">
        <v>8989</v>
      </c>
      <c r="B12301" s="5" t="s">
        <v>31279</v>
      </c>
      <c r="C12301" s="5" t="s">
        <v>21</v>
      </c>
      <c r="D12301" s="5" t="str">
        <f t="shared" si="192"/>
        <v>m</v>
      </c>
    </row>
    <row r="12302" spans="1:4" x14ac:dyDescent="0.2">
      <c r="A12302" s="5" t="s">
        <v>17538</v>
      </c>
      <c r="B12302" s="5" t="s">
        <v>31279</v>
      </c>
      <c r="C12302" s="5" t="s">
        <v>21</v>
      </c>
      <c r="D12302" s="5" t="str">
        <f t="shared" si="192"/>
        <v>m</v>
      </c>
    </row>
    <row r="12303" spans="1:4" x14ac:dyDescent="0.2">
      <c r="A12303" s="5" t="s">
        <v>3508</v>
      </c>
      <c r="B12303" s="5" t="s">
        <v>31280</v>
      </c>
      <c r="C12303" s="5" t="s">
        <v>21</v>
      </c>
      <c r="D12303" s="5" t="str">
        <f t="shared" si="192"/>
        <v>m</v>
      </c>
    </row>
    <row r="12304" spans="1:4" x14ac:dyDescent="0.2">
      <c r="A12304" s="5" t="s">
        <v>17539</v>
      </c>
      <c r="B12304" s="5" t="s">
        <v>31280</v>
      </c>
      <c r="C12304" s="5" t="s">
        <v>21</v>
      </c>
      <c r="D12304" s="5" t="str">
        <f t="shared" si="192"/>
        <v>m</v>
      </c>
    </row>
    <row r="12305" spans="1:4" x14ac:dyDescent="0.2">
      <c r="A12305" s="5" t="s">
        <v>8990</v>
      </c>
      <c r="B12305" s="5" t="s">
        <v>31281</v>
      </c>
      <c r="C12305" s="5" t="s">
        <v>21</v>
      </c>
      <c r="D12305" s="5" t="str">
        <f t="shared" si="192"/>
        <v>m</v>
      </c>
    </row>
    <row r="12306" spans="1:4" x14ac:dyDescent="0.2">
      <c r="A12306" s="5" t="s">
        <v>17540</v>
      </c>
      <c r="B12306" s="5" t="s">
        <v>31281</v>
      </c>
      <c r="C12306" s="5" t="s">
        <v>21</v>
      </c>
      <c r="D12306" s="5" t="str">
        <f t="shared" si="192"/>
        <v>m</v>
      </c>
    </row>
    <row r="12307" spans="1:4" x14ac:dyDescent="0.2">
      <c r="A12307" s="5" t="s">
        <v>8991</v>
      </c>
      <c r="B12307" s="5" t="s">
        <v>31282</v>
      </c>
      <c r="C12307" s="5" t="s">
        <v>21</v>
      </c>
      <c r="D12307" s="5" t="str">
        <f t="shared" si="192"/>
        <v>m</v>
      </c>
    </row>
    <row r="12308" spans="1:4" x14ac:dyDescent="0.2">
      <c r="A12308" s="5" t="s">
        <v>17541</v>
      </c>
      <c r="B12308" s="5" t="s">
        <v>31282</v>
      </c>
      <c r="C12308" s="5" t="s">
        <v>21</v>
      </c>
      <c r="D12308" s="5" t="str">
        <f t="shared" si="192"/>
        <v>m</v>
      </c>
    </row>
    <row r="12309" spans="1:4" x14ac:dyDescent="0.2">
      <c r="A12309" s="5" t="s">
        <v>8992</v>
      </c>
      <c r="B12309" s="5" t="s">
        <v>31283</v>
      </c>
      <c r="C12309" s="5" t="s">
        <v>21</v>
      </c>
      <c r="D12309" s="5" t="str">
        <f t="shared" si="192"/>
        <v>m</v>
      </c>
    </row>
    <row r="12310" spans="1:4" x14ac:dyDescent="0.2">
      <c r="A12310" s="5" t="s">
        <v>17542</v>
      </c>
      <c r="B12310" s="5" t="s">
        <v>31283</v>
      </c>
      <c r="C12310" s="5" t="s">
        <v>21</v>
      </c>
      <c r="D12310" s="5" t="str">
        <f t="shared" si="192"/>
        <v>m</v>
      </c>
    </row>
    <row r="12311" spans="1:4" x14ac:dyDescent="0.2">
      <c r="A12311" s="5" t="s">
        <v>3509</v>
      </c>
      <c r="B12311" s="5" t="s">
        <v>31284</v>
      </c>
      <c r="C12311" s="5" t="s">
        <v>21</v>
      </c>
      <c r="D12311" s="5" t="str">
        <f t="shared" si="192"/>
        <v>m</v>
      </c>
    </row>
    <row r="12312" spans="1:4" x14ac:dyDescent="0.2">
      <c r="A12312" s="5" t="s">
        <v>17543</v>
      </c>
      <c r="B12312" s="5" t="s">
        <v>31284</v>
      </c>
      <c r="C12312" s="5" t="s">
        <v>21</v>
      </c>
      <c r="D12312" s="5" t="str">
        <f t="shared" si="192"/>
        <v>m</v>
      </c>
    </row>
    <row r="12313" spans="1:4" x14ac:dyDescent="0.2">
      <c r="A12313" s="5" t="s">
        <v>8993</v>
      </c>
      <c r="B12313" s="5" t="s">
        <v>31285</v>
      </c>
      <c r="C12313" s="5" t="s">
        <v>21</v>
      </c>
      <c r="D12313" s="5" t="str">
        <f t="shared" si="192"/>
        <v>m</v>
      </c>
    </row>
    <row r="12314" spans="1:4" x14ac:dyDescent="0.2">
      <c r="A12314" s="5" t="s">
        <v>17544</v>
      </c>
      <c r="B12314" s="5" t="s">
        <v>31285</v>
      </c>
      <c r="C12314" s="5" t="s">
        <v>21</v>
      </c>
      <c r="D12314" s="5" t="str">
        <f t="shared" si="192"/>
        <v>m</v>
      </c>
    </row>
    <row r="12315" spans="1:4" x14ac:dyDescent="0.2">
      <c r="A12315" s="5" t="s">
        <v>3510</v>
      </c>
      <c r="B12315" s="5" t="s">
        <v>31286</v>
      </c>
      <c r="C12315" s="5" t="s">
        <v>21</v>
      </c>
      <c r="D12315" s="5" t="str">
        <f t="shared" si="192"/>
        <v>m</v>
      </c>
    </row>
    <row r="12316" spans="1:4" x14ac:dyDescent="0.2">
      <c r="A12316" s="5" t="s">
        <v>17545</v>
      </c>
      <c r="B12316" s="5" t="s">
        <v>31286</v>
      </c>
      <c r="C12316" s="5" t="s">
        <v>21</v>
      </c>
      <c r="D12316" s="5" t="str">
        <f t="shared" si="192"/>
        <v>m</v>
      </c>
    </row>
    <row r="12317" spans="1:4" x14ac:dyDescent="0.2">
      <c r="A12317" s="5" t="s">
        <v>8994</v>
      </c>
      <c r="B12317" s="5" t="s">
        <v>31287</v>
      </c>
      <c r="C12317" s="5" t="s">
        <v>21</v>
      </c>
      <c r="D12317" s="5" t="str">
        <f t="shared" si="192"/>
        <v>m</v>
      </c>
    </row>
    <row r="12318" spans="1:4" x14ac:dyDescent="0.2">
      <c r="A12318" s="5" t="s">
        <v>17546</v>
      </c>
      <c r="B12318" s="5" t="s">
        <v>31287</v>
      </c>
      <c r="C12318" s="5" t="s">
        <v>21</v>
      </c>
      <c r="D12318" s="5" t="str">
        <f t="shared" si="192"/>
        <v>m</v>
      </c>
    </row>
    <row r="12319" spans="1:4" x14ac:dyDescent="0.2">
      <c r="A12319" s="5" t="s">
        <v>3511</v>
      </c>
      <c r="B12319" s="5" t="s">
        <v>31288</v>
      </c>
      <c r="C12319" s="5" t="s">
        <v>21</v>
      </c>
      <c r="D12319" s="5" t="str">
        <f t="shared" si="192"/>
        <v>m</v>
      </c>
    </row>
    <row r="12320" spans="1:4" x14ac:dyDescent="0.2">
      <c r="A12320" s="5" t="s">
        <v>17547</v>
      </c>
      <c r="B12320" s="5" t="s">
        <v>31288</v>
      </c>
      <c r="C12320" s="5" t="s">
        <v>21</v>
      </c>
      <c r="D12320" s="5" t="str">
        <f t="shared" si="192"/>
        <v>m</v>
      </c>
    </row>
    <row r="12321" spans="1:4" x14ac:dyDescent="0.2">
      <c r="A12321" s="5" t="s">
        <v>8995</v>
      </c>
      <c r="B12321" s="5" t="s">
        <v>31289</v>
      </c>
      <c r="C12321" s="5" t="s">
        <v>21</v>
      </c>
      <c r="D12321" s="5" t="str">
        <f t="shared" si="192"/>
        <v>m</v>
      </c>
    </row>
    <row r="12322" spans="1:4" x14ac:dyDescent="0.2">
      <c r="A12322" s="5" t="s">
        <v>17548</v>
      </c>
      <c r="B12322" s="5" t="s">
        <v>31289</v>
      </c>
      <c r="C12322" s="5" t="s">
        <v>21</v>
      </c>
      <c r="D12322" s="5" t="str">
        <f t="shared" si="192"/>
        <v>m</v>
      </c>
    </row>
    <row r="12323" spans="1:4" x14ac:dyDescent="0.2">
      <c r="A12323" s="5" t="s">
        <v>8996</v>
      </c>
      <c r="B12323" s="5" t="s">
        <v>31290</v>
      </c>
      <c r="C12323" s="5" t="s">
        <v>25536</v>
      </c>
      <c r="D12323" s="5" t="str">
        <f t="shared" si="192"/>
        <v>m2</v>
      </c>
    </row>
    <row r="12324" spans="1:4" x14ac:dyDescent="0.2">
      <c r="A12324" s="5" t="s">
        <v>17549</v>
      </c>
      <c r="B12324" s="5" t="s">
        <v>31290</v>
      </c>
      <c r="C12324" s="5" t="s">
        <v>25536</v>
      </c>
      <c r="D12324" s="5" t="str">
        <f t="shared" si="192"/>
        <v>m2</v>
      </c>
    </row>
    <row r="12325" spans="1:4" x14ac:dyDescent="0.2">
      <c r="A12325" s="5" t="s">
        <v>8997</v>
      </c>
      <c r="B12325" s="5" t="s">
        <v>31291</v>
      </c>
      <c r="C12325" s="5" t="s">
        <v>25536</v>
      </c>
      <c r="D12325" s="5" t="str">
        <f t="shared" si="192"/>
        <v>m2</v>
      </c>
    </row>
    <row r="12326" spans="1:4" x14ac:dyDescent="0.2">
      <c r="A12326" s="5" t="s">
        <v>17550</v>
      </c>
      <c r="B12326" s="5" t="s">
        <v>31291</v>
      </c>
      <c r="C12326" s="5" t="s">
        <v>25536</v>
      </c>
      <c r="D12326" s="5" t="str">
        <f t="shared" si="192"/>
        <v>m2</v>
      </c>
    </row>
    <row r="12327" spans="1:4" x14ac:dyDescent="0.2">
      <c r="A12327" s="5" t="s">
        <v>8998</v>
      </c>
      <c r="B12327" s="5" t="s">
        <v>31292</v>
      </c>
      <c r="C12327" s="5" t="s">
        <v>25536</v>
      </c>
      <c r="D12327" s="5" t="str">
        <f t="shared" si="192"/>
        <v>m2</v>
      </c>
    </row>
    <row r="12328" spans="1:4" x14ac:dyDescent="0.2">
      <c r="A12328" s="5" t="s">
        <v>17551</v>
      </c>
      <c r="B12328" s="5" t="s">
        <v>31292</v>
      </c>
      <c r="C12328" s="5" t="s">
        <v>25536</v>
      </c>
      <c r="D12328" s="5" t="str">
        <f t="shared" si="192"/>
        <v>m2</v>
      </c>
    </row>
    <row r="12329" spans="1:4" x14ac:dyDescent="0.2">
      <c r="A12329" s="5" t="s">
        <v>8999</v>
      </c>
      <c r="B12329" s="5" t="s">
        <v>31293</v>
      </c>
      <c r="C12329" s="5" t="s">
        <v>21</v>
      </c>
      <c r="D12329" s="5" t="str">
        <f t="shared" si="192"/>
        <v>m</v>
      </c>
    </row>
    <row r="12330" spans="1:4" x14ac:dyDescent="0.2">
      <c r="A12330" s="5" t="s">
        <v>17552</v>
      </c>
      <c r="B12330" s="5" t="s">
        <v>31293</v>
      </c>
      <c r="C12330" s="5" t="s">
        <v>21</v>
      </c>
      <c r="D12330" s="5" t="str">
        <f t="shared" si="192"/>
        <v>m</v>
      </c>
    </row>
    <row r="12331" spans="1:4" x14ac:dyDescent="0.2">
      <c r="A12331" s="5" t="s">
        <v>9000</v>
      </c>
      <c r="B12331" s="5" t="s">
        <v>31294</v>
      </c>
      <c r="C12331" s="5" t="s">
        <v>21</v>
      </c>
      <c r="D12331" s="5" t="str">
        <f t="shared" si="192"/>
        <v>m</v>
      </c>
    </row>
    <row r="12332" spans="1:4" x14ac:dyDescent="0.2">
      <c r="A12332" s="5" t="s">
        <v>17553</v>
      </c>
      <c r="B12332" s="5" t="s">
        <v>31294</v>
      </c>
      <c r="C12332" s="5" t="s">
        <v>21</v>
      </c>
      <c r="D12332" s="5" t="str">
        <f t="shared" si="192"/>
        <v>m</v>
      </c>
    </row>
    <row r="12333" spans="1:4" x14ac:dyDescent="0.2">
      <c r="A12333" s="5" t="s">
        <v>9001</v>
      </c>
      <c r="B12333" s="5" t="s">
        <v>31295</v>
      </c>
      <c r="C12333" s="5" t="s">
        <v>21</v>
      </c>
      <c r="D12333" s="5" t="str">
        <f t="shared" si="192"/>
        <v>m</v>
      </c>
    </row>
    <row r="12334" spans="1:4" x14ac:dyDescent="0.2">
      <c r="A12334" s="5" t="s">
        <v>17554</v>
      </c>
      <c r="B12334" s="5" t="s">
        <v>31295</v>
      </c>
      <c r="C12334" s="5" t="s">
        <v>21</v>
      </c>
      <c r="D12334" s="5" t="str">
        <f t="shared" si="192"/>
        <v>m</v>
      </c>
    </row>
    <row r="12335" spans="1:4" x14ac:dyDescent="0.2">
      <c r="A12335" s="5" t="s">
        <v>9002</v>
      </c>
      <c r="B12335" s="5" t="s">
        <v>31296</v>
      </c>
      <c r="C12335" s="5" t="s">
        <v>21</v>
      </c>
      <c r="D12335" s="5" t="str">
        <f t="shared" si="192"/>
        <v>m</v>
      </c>
    </row>
    <row r="12336" spans="1:4" x14ac:dyDescent="0.2">
      <c r="A12336" s="5" t="s">
        <v>17555</v>
      </c>
      <c r="B12336" s="5" t="s">
        <v>31296</v>
      </c>
      <c r="C12336" s="5" t="s">
        <v>21</v>
      </c>
      <c r="D12336" s="5" t="str">
        <f t="shared" si="192"/>
        <v>m</v>
      </c>
    </row>
    <row r="12337" spans="1:4" x14ac:dyDescent="0.2">
      <c r="A12337" s="5" t="s">
        <v>9003</v>
      </c>
      <c r="B12337" s="5" t="s">
        <v>31297</v>
      </c>
      <c r="C12337" s="5" t="s">
        <v>21</v>
      </c>
      <c r="D12337" s="5" t="str">
        <f t="shared" si="192"/>
        <v>m</v>
      </c>
    </row>
    <row r="12338" spans="1:4" x14ac:dyDescent="0.2">
      <c r="A12338" s="5" t="s">
        <v>17556</v>
      </c>
      <c r="B12338" s="5" t="s">
        <v>31297</v>
      </c>
      <c r="C12338" s="5" t="s">
        <v>21</v>
      </c>
      <c r="D12338" s="5" t="str">
        <f t="shared" si="192"/>
        <v>m</v>
      </c>
    </row>
    <row r="12339" spans="1:4" x14ac:dyDescent="0.2">
      <c r="A12339" s="5" t="s">
        <v>9004</v>
      </c>
      <c r="B12339" s="5" t="s">
        <v>31298</v>
      </c>
      <c r="C12339" s="5" t="s">
        <v>21</v>
      </c>
      <c r="D12339" s="5" t="str">
        <f t="shared" si="192"/>
        <v>m</v>
      </c>
    </row>
    <row r="12340" spans="1:4" x14ac:dyDescent="0.2">
      <c r="A12340" s="5" t="s">
        <v>17557</v>
      </c>
      <c r="B12340" s="5" t="s">
        <v>31298</v>
      </c>
      <c r="C12340" s="5" t="s">
        <v>21</v>
      </c>
      <c r="D12340" s="5" t="str">
        <f t="shared" si="192"/>
        <v>m</v>
      </c>
    </row>
    <row r="12341" spans="1:4" x14ac:dyDescent="0.2">
      <c r="A12341" s="5" t="s">
        <v>9005</v>
      </c>
      <c r="B12341" s="5" t="s">
        <v>31299</v>
      </c>
      <c r="C12341" s="5" t="s">
        <v>21</v>
      </c>
      <c r="D12341" s="5" t="str">
        <f t="shared" si="192"/>
        <v>m</v>
      </c>
    </row>
    <row r="12342" spans="1:4" x14ac:dyDescent="0.2">
      <c r="A12342" s="5" t="s">
        <v>17558</v>
      </c>
      <c r="B12342" s="5" t="s">
        <v>31299</v>
      </c>
      <c r="C12342" s="5" t="s">
        <v>21</v>
      </c>
      <c r="D12342" s="5" t="str">
        <f t="shared" si="192"/>
        <v>m</v>
      </c>
    </row>
    <row r="12343" spans="1:4" x14ac:dyDescent="0.2">
      <c r="A12343" s="5" t="s">
        <v>9006</v>
      </c>
      <c r="B12343" s="5" t="s">
        <v>31300</v>
      </c>
      <c r="C12343" s="5" t="s">
        <v>21</v>
      </c>
      <c r="D12343" s="5" t="str">
        <f t="shared" si="192"/>
        <v>m</v>
      </c>
    </row>
    <row r="12344" spans="1:4" x14ac:dyDescent="0.2">
      <c r="A12344" s="5" t="s">
        <v>17559</v>
      </c>
      <c r="B12344" s="5" t="s">
        <v>31300</v>
      </c>
      <c r="C12344" s="5" t="s">
        <v>21</v>
      </c>
      <c r="D12344" s="5" t="str">
        <f t="shared" si="192"/>
        <v>m</v>
      </c>
    </row>
    <row r="12345" spans="1:4" x14ac:dyDescent="0.2">
      <c r="A12345" s="5" t="s">
        <v>9007</v>
      </c>
      <c r="B12345" s="5" t="s">
        <v>31301</v>
      </c>
      <c r="C12345" s="5" t="s">
        <v>21</v>
      </c>
      <c r="D12345" s="5" t="str">
        <f t="shared" si="192"/>
        <v>m</v>
      </c>
    </row>
    <row r="12346" spans="1:4" x14ac:dyDescent="0.2">
      <c r="A12346" s="5" t="s">
        <v>17560</v>
      </c>
      <c r="B12346" s="5" t="s">
        <v>31301</v>
      </c>
      <c r="C12346" s="5" t="s">
        <v>21</v>
      </c>
      <c r="D12346" s="5" t="str">
        <f t="shared" si="192"/>
        <v>m</v>
      </c>
    </row>
    <row r="12347" spans="1:4" x14ac:dyDescent="0.2">
      <c r="A12347" s="5" t="s">
        <v>9008</v>
      </c>
      <c r="B12347" s="5" t="s">
        <v>31302</v>
      </c>
      <c r="C12347" s="5" t="s">
        <v>21</v>
      </c>
      <c r="D12347" s="5" t="str">
        <f t="shared" si="192"/>
        <v>m</v>
      </c>
    </row>
    <row r="12348" spans="1:4" x14ac:dyDescent="0.2">
      <c r="A12348" s="5" t="s">
        <v>17561</v>
      </c>
      <c r="B12348" s="5" t="s">
        <v>31302</v>
      </c>
      <c r="C12348" s="5" t="s">
        <v>21</v>
      </c>
      <c r="D12348" s="5" t="str">
        <f t="shared" si="192"/>
        <v>m</v>
      </c>
    </row>
    <row r="12349" spans="1:4" x14ac:dyDescent="0.2">
      <c r="A12349" s="5" t="s">
        <v>9009</v>
      </c>
      <c r="B12349" s="5" t="s">
        <v>31303</v>
      </c>
      <c r="C12349" s="5" t="s">
        <v>21</v>
      </c>
      <c r="D12349" s="5" t="str">
        <f t="shared" si="192"/>
        <v>m</v>
      </c>
    </row>
    <row r="12350" spans="1:4" x14ac:dyDescent="0.2">
      <c r="A12350" s="5" t="s">
        <v>17562</v>
      </c>
      <c r="B12350" s="5" t="s">
        <v>31303</v>
      </c>
      <c r="C12350" s="5" t="s">
        <v>21</v>
      </c>
      <c r="D12350" s="5" t="str">
        <f t="shared" si="192"/>
        <v>m</v>
      </c>
    </row>
    <row r="12351" spans="1:4" x14ac:dyDescent="0.2">
      <c r="A12351" s="5" t="s">
        <v>9010</v>
      </c>
      <c r="B12351" s="5" t="s">
        <v>31304</v>
      </c>
      <c r="C12351" s="5" t="s">
        <v>21</v>
      </c>
      <c r="D12351" s="5" t="str">
        <f t="shared" si="192"/>
        <v>m</v>
      </c>
    </row>
    <row r="12352" spans="1:4" x14ac:dyDescent="0.2">
      <c r="A12352" s="5" t="s">
        <v>17563</v>
      </c>
      <c r="B12352" s="5" t="s">
        <v>31304</v>
      </c>
      <c r="C12352" s="5" t="s">
        <v>21</v>
      </c>
      <c r="D12352" s="5" t="str">
        <f t="shared" si="192"/>
        <v>m</v>
      </c>
    </row>
    <row r="12353" spans="1:4" x14ac:dyDescent="0.2">
      <c r="A12353" s="5" t="s">
        <v>9011</v>
      </c>
      <c r="B12353" s="5" t="s">
        <v>31305</v>
      </c>
      <c r="C12353" s="5" t="s">
        <v>21</v>
      </c>
      <c r="D12353" s="5" t="str">
        <f t="shared" si="192"/>
        <v>m</v>
      </c>
    </row>
    <row r="12354" spans="1:4" x14ac:dyDescent="0.2">
      <c r="A12354" s="5" t="s">
        <v>17564</v>
      </c>
      <c r="B12354" s="5" t="s">
        <v>31305</v>
      </c>
      <c r="C12354" s="5" t="s">
        <v>21</v>
      </c>
      <c r="D12354" s="5" t="str">
        <f t="shared" ref="D12354:D12417" si="193">LOWER(C12354)</f>
        <v>m</v>
      </c>
    </row>
    <row r="12355" spans="1:4" x14ac:dyDescent="0.2">
      <c r="A12355" s="5" t="s">
        <v>9012</v>
      </c>
      <c r="B12355" s="5" t="s">
        <v>31306</v>
      </c>
      <c r="C12355" s="5" t="s">
        <v>21</v>
      </c>
      <c r="D12355" s="5" t="str">
        <f t="shared" si="193"/>
        <v>m</v>
      </c>
    </row>
    <row r="12356" spans="1:4" x14ac:dyDescent="0.2">
      <c r="A12356" s="5" t="s">
        <v>17565</v>
      </c>
      <c r="B12356" s="5" t="s">
        <v>31306</v>
      </c>
      <c r="C12356" s="5" t="s">
        <v>21</v>
      </c>
      <c r="D12356" s="5" t="str">
        <f t="shared" si="193"/>
        <v>m</v>
      </c>
    </row>
    <row r="12357" spans="1:4" x14ac:dyDescent="0.2">
      <c r="A12357" s="5" t="s">
        <v>9013</v>
      </c>
      <c r="B12357" s="5" t="s">
        <v>31307</v>
      </c>
      <c r="C12357" s="5" t="s">
        <v>21</v>
      </c>
      <c r="D12357" s="5" t="str">
        <f t="shared" si="193"/>
        <v>m</v>
      </c>
    </row>
    <row r="12358" spans="1:4" x14ac:dyDescent="0.2">
      <c r="A12358" s="5" t="s">
        <v>17566</v>
      </c>
      <c r="B12358" s="5" t="s">
        <v>31307</v>
      </c>
      <c r="C12358" s="5" t="s">
        <v>21</v>
      </c>
      <c r="D12358" s="5" t="str">
        <f t="shared" si="193"/>
        <v>m</v>
      </c>
    </row>
    <row r="12359" spans="1:4" x14ac:dyDescent="0.2">
      <c r="A12359" s="5" t="s">
        <v>9014</v>
      </c>
      <c r="B12359" s="5" t="s">
        <v>31308</v>
      </c>
      <c r="C12359" s="5" t="s">
        <v>21</v>
      </c>
      <c r="D12359" s="5" t="str">
        <f t="shared" si="193"/>
        <v>m</v>
      </c>
    </row>
    <row r="12360" spans="1:4" x14ac:dyDescent="0.2">
      <c r="A12360" s="5" t="s">
        <v>17567</v>
      </c>
      <c r="B12360" s="5" t="s">
        <v>31308</v>
      </c>
      <c r="C12360" s="5" t="s">
        <v>21</v>
      </c>
      <c r="D12360" s="5" t="str">
        <f t="shared" si="193"/>
        <v>m</v>
      </c>
    </row>
    <row r="12361" spans="1:4" x14ac:dyDescent="0.2">
      <c r="A12361" s="5" t="s">
        <v>3512</v>
      </c>
      <c r="B12361" s="5" t="s">
        <v>31309</v>
      </c>
      <c r="C12361" s="5" t="s">
        <v>25536</v>
      </c>
      <c r="D12361" s="5" t="str">
        <f t="shared" si="193"/>
        <v>m2</v>
      </c>
    </row>
    <row r="12362" spans="1:4" x14ac:dyDescent="0.2">
      <c r="A12362" s="5" t="s">
        <v>17568</v>
      </c>
      <c r="B12362" s="5" t="s">
        <v>31309</v>
      </c>
      <c r="C12362" s="5" t="s">
        <v>25536</v>
      </c>
      <c r="D12362" s="5" t="str">
        <f t="shared" si="193"/>
        <v>m2</v>
      </c>
    </row>
    <row r="12363" spans="1:4" x14ac:dyDescent="0.2">
      <c r="A12363" s="5" t="s">
        <v>9015</v>
      </c>
      <c r="B12363" s="5" t="s">
        <v>31310</v>
      </c>
      <c r="C12363" s="5" t="s">
        <v>25536</v>
      </c>
      <c r="D12363" s="5" t="str">
        <f t="shared" si="193"/>
        <v>m2</v>
      </c>
    </row>
    <row r="12364" spans="1:4" x14ac:dyDescent="0.2">
      <c r="A12364" s="5" t="s">
        <v>17569</v>
      </c>
      <c r="B12364" s="5" t="s">
        <v>31310</v>
      </c>
      <c r="C12364" s="5" t="s">
        <v>25536</v>
      </c>
      <c r="D12364" s="5" t="str">
        <f t="shared" si="193"/>
        <v>m2</v>
      </c>
    </row>
    <row r="12365" spans="1:4" x14ac:dyDescent="0.2">
      <c r="A12365" s="5" t="s">
        <v>3513</v>
      </c>
      <c r="B12365" s="5" t="s">
        <v>31311</v>
      </c>
      <c r="C12365" s="5" t="s">
        <v>25536</v>
      </c>
      <c r="D12365" s="5" t="str">
        <f t="shared" si="193"/>
        <v>m2</v>
      </c>
    </row>
    <row r="12366" spans="1:4" x14ac:dyDescent="0.2">
      <c r="A12366" s="5" t="s">
        <v>17570</v>
      </c>
      <c r="B12366" s="5" t="s">
        <v>31311</v>
      </c>
      <c r="C12366" s="5" t="s">
        <v>25536</v>
      </c>
      <c r="D12366" s="5" t="str">
        <f t="shared" si="193"/>
        <v>m2</v>
      </c>
    </row>
    <row r="12367" spans="1:4" x14ac:dyDescent="0.2">
      <c r="A12367" s="5" t="s">
        <v>9016</v>
      </c>
      <c r="B12367" s="5" t="s">
        <v>31312</v>
      </c>
      <c r="C12367" s="5" t="s">
        <v>25536</v>
      </c>
      <c r="D12367" s="5" t="str">
        <f t="shared" si="193"/>
        <v>m2</v>
      </c>
    </row>
    <row r="12368" spans="1:4" x14ac:dyDescent="0.2">
      <c r="A12368" s="5" t="s">
        <v>17571</v>
      </c>
      <c r="B12368" s="5" t="s">
        <v>31312</v>
      </c>
      <c r="C12368" s="5" t="s">
        <v>25536</v>
      </c>
      <c r="D12368" s="5" t="str">
        <f t="shared" si="193"/>
        <v>m2</v>
      </c>
    </row>
    <row r="12369" spans="1:4" x14ac:dyDescent="0.2">
      <c r="A12369" s="5" t="s">
        <v>3514</v>
      </c>
      <c r="B12369" s="5" t="s">
        <v>31313</v>
      </c>
      <c r="C12369" s="5" t="s">
        <v>21</v>
      </c>
      <c r="D12369" s="5" t="str">
        <f t="shared" si="193"/>
        <v>m</v>
      </c>
    </row>
    <row r="12370" spans="1:4" x14ac:dyDescent="0.2">
      <c r="A12370" s="5" t="s">
        <v>17572</v>
      </c>
      <c r="B12370" s="5" t="s">
        <v>31313</v>
      </c>
      <c r="C12370" s="5" t="s">
        <v>21</v>
      </c>
      <c r="D12370" s="5" t="str">
        <f t="shared" si="193"/>
        <v>m</v>
      </c>
    </row>
    <row r="12371" spans="1:4" x14ac:dyDescent="0.2">
      <c r="A12371" s="5" t="s">
        <v>9017</v>
      </c>
      <c r="B12371" s="5" t="s">
        <v>31314</v>
      </c>
      <c r="C12371" s="5" t="s">
        <v>21</v>
      </c>
      <c r="D12371" s="5" t="str">
        <f t="shared" si="193"/>
        <v>m</v>
      </c>
    </row>
    <row r="12372" spans="1:4" x14ac:dyDescent="0.2">
      <c r="A12372" s="5" t="s">
        <v>17573</v>
      </c>
      <c r="B12372" s="5" t="s">
        <v>31314</v>
      </c>
      <c r="C12372" s="5" t="s">
        <v>21</v>
      </c>
      <c r="D12372" s="5" t="str">
        <f t="shared" si="193"/>
        <v>m</v>
      </c>
    </row>
    <row r="12373" spans="1:4" x14ac:dyDescent="0.2">
      <c r="A12373" s="5" t="s">
        <v>3515</v>
      </c>
      <c r="B12373" s="5" t="s">
        <v>31315</v>
      </c>
      <c r="C12373" s="5" t="s">
        <v>21</v>
      </c>
      <c r="D12373" s="5" t="str">
        <f t="shared" si="193"/>
        <v>m</v>
      </c>
    </row>
    <row r="12374" spans="1:4" x14ac:dyDescent="0.2">
      <c r="A12374" s="5" t="s">
        <v>17574</v>
      </c>
      <c r="B12374" s="5" t="s">
        <v>31315</v>
      </c>
      <c r="C12374" s="5" t="s">
        <v>21</v>
      </c>
      <c r="D12374" s="5" t="str">
        <f t="shared" si="193"/>
        <v>m</v>
      </c>
    </row>
    <row r="12375" spans="1:4" x14ac:dyDescent="0.2">
      <c r="A12375" s="5" t="s">
        <v>9018</v>
      </c>
      <c r="B12375" s="5" t="s">
        <v>31316</v>
      </c>
      <c r="C12375" s="5" t="s">
        <v>21</v>
      </c>
      <c r="D12375" s="5" t="str">
        <f t="shared" si="193"/>
        <v>m</v>
      </c>
    </row>
    <row r="12376" spans="1:4" x14ac:dyDescent="0.2">
      <c r="A12376" s="5" t="s">
        <v>17575</v>
      </c>
      <c r="B12376" s="5" t="s">
        <v>31316</v>
      </c>
      <c r="C12376" s="5" t="s">
        <v>21</v>
      </c>
      <c r="D12376" s="5" t="str">
        <f t="shared" si="193"/>
        <v>m</v>
      </c>
    </row>
    <row r="12377" spans="1:4" x14ac:dyDescent="0.2">
      <c r="A12377" s="5" t="s">
        <v>3516</v>
      </c>
      <c r="B12377" s="5" t="s">
        <v>31317</v>
      </c>
      <c r="C12377" s="5" t="s">
        <v>21</v>
      </c>
      <c r="D12377" s="5" t="str">
        <f t="shared" si="193"/>
        <v>m</v>
      </c>
    </row>
    <row r="12378" spans="1:4" x14ac:dyDescent="0.2">
      <c r="A12378" s="5" t="s">
        <v>17576</v>
      </c>
      <c r="B12378" s="5" t="s">
        <v>31317</v>
      </c>
      <c r="C12378" s="5" t="s">
        <v>21</v>
      </c>
      <c r="D12378" s="5" t="str">
        <f t="shared" si="193"/>
        <v>m</v>
      </c>
    </row>
    <row r="12379" spans="1:4" x14ac:dyDescent="0.2">
      <c r="A12379" s="5" t="s">
        <v>9019</v>
      </c>
      <c r="B12379" s="5" t="s">
        <v>31318</v>
      </c>
      <c r="C12379" s="5" t="s">
        <v>21</v>
      </c>
      <c r="D12379" s="5" t="str">
        <f t="shared" si="193"/>
        <v>m</v>
      </c>
    </row>
    <row r="12380" spans="1:4" x14ac:dyDescent="0.2">
      <c r="A12380" s="5" t="s">
        <v>17577</v>
      </c>
      <c r="B12380" s="5" t="s">
        <v>31318</v>
      </c>
      <c r="C12380" s="5" t="s">
        <v>21</v>
      </c>
      <c r="D12380" s="5" t="str">
        <f t="shared" si="193"/>
        <v>m</v>
      </c>
    </row>
    <row r="12381" spans="1:4" x14ac:dyDescent="0.2">
      <c r="A12381" s="5" t="s">
        <v>3517</v>
      </c>
      <c r="B12381" s="5" t="s">
        <v>31319</v>
      </c>
      <c r="C12381" s="5" t="s">
        <v>21</v>
      </c>
      <c r="D12381" s="5" t="str">
        <f t="shared" si="193"/>
        <v>m</v>
      </c>
    </row>
    <row r="12382" spans="1:4" x14ac:dyDescent="0.2">
      <c r="A12382" s="5" t="s">
        <v>17578</v>
      </c>
      <c r="B12382" s="5" t="s">
        <v>31319</v>
      </c>
      <c r="C12382" s="5" t="s">
        <v>21</v>
      </c>
      <c r="D12382" s="5" t="str">
        <f t="shared" si="193"/>
        <v>m</v>
      </c>
    </row>
    <row r="12383" spans="1:4" x14ac:dyDescent="0.2">
      <c r="A12383" s="5" t="s">
        <v>9020</v>
      </c>
      <c r="B12383" s="5" t="s">
        <v>31320</v>
      </c>
      <c r="C12383" s="5" t="s">
        <v>21</v>
      </c>
      <c r="D12383" s="5" t="str">
        <f t="shared" si="193"/>
        <v>m</v>
      </c>
    </row>
    <row r="12384" spans="1:4" x14ac:dyDescent="0.2">
      <c r="A12384" s="5" t="s">
        <v>17579</v>
      </c>
      <c r="B12384" s="5" t="s">
        <v>31320</v>
      </c>
      <c r="C12384" s="5" t="s">
        <v>21</v>
      </c>
      <c r="D12384" s="5" t="str">
        <f t="shared" si="193"/>
        <v>m</v>
      </c>
    </row>
    <row r="12385" spans="1:4" x14ac:dyDescent="0.2">
      <c r="A12385" s="5" t="s">
        <v>3518</v>
      </c>
      <c r="B12385" s="5" t="s">
        <v>31321</v>
      </c>
      <c r="C12385" s="5" t="s">
        <v>21</v>
      </c>
      <c r="D12385" s="5" t="str">
        <f t="shared" si="193"/>
        <v>m</v>
      </c>
    </row>
    <row r="12386" spans="1:4" x14ac:dyDescent="0.2">
      <c r="A12386" s="5" t="s">
        <v>17580</v>
      </c>
      <c r="B12386" s="5" t="s">
        <v>31321</v>
      </c>
      <c r="C12386" s="5" t="s">
        <v>21</v>
      </c>
      <c r="D12386" s="5" t="str">
        <f t="shared" si="193"/>
        <v>m</v>
      </c>
    </row>
    <row r="12387" spans="1:4" x14ac:dyDescent="0.2">
      <c r="A12387" s="5" t="s">
        <v>9021</v>
      </c>
      <c r="B12387" s="5" t="s">
        <v>31322</v>
      </c>
      <c r="C12387" s="5" t="s">
        <v>21</v>
      </c>
      <c r="D12387" s="5" t="str">
        <f t="shared" si="193"/>
        <v>m</v>
      </c>
    </row>
    <row r="12388" spans="1:4" x14ac:dyDescent="0.2">
      <c r="A12388" s="5" t="s">
        <v>17581</v>
      </c>
      <c r="B12388" s="5" t="s">
        <v>31322</v>
      </c>
      <c r="C12388" s="5" t="s">
        <v>21</v>
      </c>
      <c r="D12388" s="5" t="str">
        <f t="shared" si="193"/>
        <v>m</v>
      </c>
    </row>
    <row r="12389" spans="1:4" x14ac:dyDescent="0.2">
      <c r="A12389" s="5" t="s">
        <v>3519</v>
      </c>
      <c r="B12389" s="5" t="s">
        <v>31323</v>
      </c>
      <c r="C12389" s="5" t="s">
        <v>21</v>
      </c>
      <c r="D12389" s="5" t="str">
        <f t="shared" si="193"/>
        <v>m</v>
      </c>
    </row>
    <row r="12390" spans="1:4" x14ac:dyDescent="0.2">
      <c r="A12390" s="5" t="s">
        <v>17582</v>
      </c>
      <c r="B12390" s="5" t="s">
        <v>31323</v>
      </c>
      <c r="C12390" s="5" t="s">
        <v>21</v>
      </c>
      <c r="D12390" s="5" t="str">
        <f t="shared" si="193"/>
        <v>m</v>
      </c>
    </row>
    <row r="12391" spans="1:4" x14ac:dyDescent="0.2">
      <c r="A12391" s="5" t="s">
        <v>9022</v>
      </c>
      <c r="B12391" s="5" t="s">
        <v>31324</v>
      </c>
      <c r="C12391" s="5" t="s">
        <v>21</v>
      </c>
      <c r="D12391" s="5" t="str">
        <f t="shared" si="193"/>
        <v>m</v>
      </c>
    </row>
    <row r="12392" spans="1:4" x14ac:dyDescent="0.2">
      <c r="A12392" s="5" t="s">
        <v>17583</v>
      </c>
      <c r="B12392" s="5" t="s">
        <v>31324</v>
      </c>
      <c r="C12392" s="5" t="s">
        <v>21</v>
      </c>
      <c r="D12392" s="5" t="str">
        <f t="shared" si="193"/>
        <v>m</v>
      </c>
    </row>
    <row r="12393" spans="1:4" x14ac:dyDescent="0.2">
      <c r="A12393" s="5" t="s">
        <v>3520</v>
      </c>
      <c r="B12393" s="5" t="s">
        <v>31325</v>
      </c>
      <c r="C12393" s="5" t="s">
        <v>21</v>
      </c>
      <c r="D12393" s="5" t="str">
        <f t="shared" si="193"/>
        <v>m</v>
      </c>
    </row>
    <row r="12394" spans="1:4" x14ac:dyDescent="0.2">
      <c r="A12394" s="5" t="s">
        <v>17584</v>
      </c>
      <c r="B12394" s="5" t="s">
        <v>31325</v>
      </c>
      <c r="C12394" s="5" t="s">
        <v>21</v>
      </c>
      <c r="D12394" s="5" t="str">
        <f t="shared" si="193"/>
        <v>m</v>
      </c>
    </row>
    <row r="12395" spans="1:4" x14ac:dyDescent="0.2">
      <c r="A12395" s="5" t="s">
        <v>9023</v>
      </c>
      <c r="B12395" s="5" t="s">
        <v>31326</v>
      </c>
      <c r="C12395" s="5" t="s">
        <v>21</v>
      </c>
      <c r="D12395" s="5" t="str">
        <f t="shared" si="193"/>
        <v>m</v>
      </c>
    </row>
    <row r="12396" spans="1:4" x14ac:dyDescent="0.2">
      <c r="A12396" s="5" t="s">
        <v>17585</v>
      </c>
      <c r="B12396" s="5" t="s">
        <v>31326</v>
      </c>
      <c r="C12396" s="5" t="s">
        <v>21</v>
      </c>
      <c r="D12396" s="5" t="str">
        <f t="shared" si="193"/>
        <v>m</v>
      </c>
    </row>
    <row r="12397" spans="1:4" x14ac:dyDescent="0.2">
      <c r="A12397" s="5" t="s">
        <v>9024</v>
      </c>
      <c r="B12397" s="5" t="s">
        <v>31327</v>
      </c>
      <c r="C12397" s="5" t="s">
        <v>25536</v>
      </c>
      <c r="D12397" s="5" t="str">
        <f t="shared" si="193"/>
        <v>m2</v>
      </c>
    </row>
    <row r="12398" spans="1:4" x14ac:dyDescent="0.2">
      <c r="A12398" s="5" t="s">
        <v>17586</v>
      </c>
      <c r="B12398" s="5" t="s">
        <v>31327</v>
      </c>
      <c r="C12398" s="5" t="s">
        <v>25536</v>
      </c>
      <c r="D12398" s="5" t="str">
        <f t="shared" si="193"/>
        <v>m2</v>
      </c>
    </row>
    <row r="12399" spans="1:4" x14ac:dyDescent="0.2">
      <c r="A12399" s="5" t="s">
        <v>9025</v>
      </c>
      <c r="B12399" s="5" t="s">
        <v>31328</v>
      </c>
      <c r="C12399" s="5" t="s">
        <v>25536</v>
      </c>
      <c r="D12399" s="5" t="str">
        <f t="shared" si="193"/>
        <v>m2</v>
      </c>
    </row>
    <row r="12400" spans="1:4" x14ac:dyDescent="0.2">
      <c r="A12400" s="5" t="s">
        <v>17587</v>
      </c>
      <c r="B12400" s="5" t="s">
        <v>31328</v>
      </c>
      <c r="C12400" s="5" t="s">
        <v>25536</v>
      </c>
      <c r="D12400" s="5" t="str">
        <f t="shared" si="193"/>
        <v>m2</v>
      </c>
    </row>
    <row r="12401" spans="1:4" x14ac:dyDescent="0.2">
      <c r="A12401" s="5" t="s">
        <v>9026</v>
      </c>
      <c r="B12401" s="5" t="s">
        <v>31329</v>
      </c>
      <c r="C12401" s="5" t="s">
        <v>25536</v>
      </c>
      <c r="D12401" s="5" t="str">
        <f t="shared" si="193"/>
        <v>m2</v>
      </c>
    </row>
    <row r="12402" spans="1:4" x14ac:dyDescent="0.2">
      <c r="A12402" s="5" t="s">
        <v>17588</v>
      </c>
      <c r="B12402" s="5" t="s">
        <v>31329</v>
      </c>
      <c r="C12402" s="5" t="s">
        <v>25536</v>
      </c>
      <c r="D12402" s="5" t="str">
        <f t="shared" si="193"/>
        <v>m2</v>
      </c>
    </row>
    <row r="12403" spans="1:4" x14ac:dyDescent="0.2">
      <c r="A12403" s="5" t="s">
        <v>9027</v>
      </c>
      <c r="B12403" s="5" t="s">
        <v>31330</v>
      </c>
      <c r="C12403" s="5" t="s">
        <v>25536</v>
      </c>
      <c r="D12403" s="5" t="str">
        <f t="shared" si="193"/>
        <v>m2</v>
      </c>
    </row>
    <row r="12404" spans="1:4" x14ac:dyDescent="0.2">
      <c r="A12404" s="5" t="s">
        <v>17589</v>
      </c>
      <c r="B12404" s="5" t="s">
        <v>31330</v>
      </c>
      <c r="C12404" s="5" t="s">
        <v>25536</v>
      </c>
      <c r="D12404" s="5" t="str">
        <f t="shared" si="193"/>
        <v>m2</v>
      </c>
    </row>
    <row r="12405" spans="1:4" x14ac:dyDescent="0.2">
      <c r="A12405" s="5" t="s">
        <v>9028</v>
      </c>
      <c r="B12405" s="5" t="s">
        <v>31331</v>
      </c>
      <c r="C12405" s="5" t="s">
        <v>21</v>
      </c>
      <c r="D12405" s="5" t="str">
        <f t="shared" si="193"/>
        <v>m</v>
      </c>
    </row>
    <row r="12406" spans="1:4" x14ac:dyDescent="0.2">
      <c r="A12406" s="5" t="s">
        <v>17590</v>
      </c>
      <c r="B12406" s="5" t="s">
        <v>31331</v>
      </c>
      <c r="C12406" s="5" t="s">
        <v>21</v>
      </c>
      <c r="D12406" s="5" t="str">
        <f t="shared" si="193"/>
        <v>m</v>
      </c>
    </row>
    <row r="12407" spans="1:4" x14ac:dyDescent="0.2">
      <c r="A12407" s="5" t="s">
        <v>9029</v>
      </c>
      <c r="B12407" s="5" t="s">
        <v>31332</v>
      </c>
      <c r="C12407" s="5" t="s">
        <v>21</v>
      </c>
      <c r="D12407" s="5" t="str">
        <f t="shared" si="193"/>
        <v>m</v>
      </c>
    </row>
    <row r="12408" spans="1:4" x14ac:dyDescent="0.2">
      <c r="A12408" s="5" t="s">
        <v>17591</v>
      </c>
      <c r="B12408" s="5" t="s">
        <v>31332</v>
      </c>
      <c r="C12408" s="5" t="s">
        <v>21</v>
      </c>
      <c r="D12408" s="5" t="str">
        <f t="shared" si="193"/>
        <v>m</v>
      </c>
    </row>
    <row r="12409" spans="1:4" x14ac:dyDescent="0.2">
      <c r="A12409" s="5" t="s">
        <v>9030</v>
      </c>
      <c r="B12409" s="5" t="s">
        <v>31333</v>
      </c>
      <c r="C12409" s="5" t="s">
        <v>21</v>
      </c>
      <c r="D12409" s="5" t="str">
        <f t="shared" si="193"/>
        <v>m</v>
      </c>
    </row>
    <row r="12410" spans="1:4" x14ac:dyDescent="0.2">
      <c r="A12410" s="5" t="s">
        <v>17592</v>
      </c>
      <c r="B12410" s="5" t="s">
        <v>31333</v>
      </c>
      <c r="C12410" s="5" t="s">
        <v>21</v>
      </c>
      <c r="D12410" s="5" t="str">
        <f t="shared" si="193"/>
        <v>m</v>
      </c>
    </row>
    <row r="12411" spans="1:4" x14ac:dyDescent="0.2">
      <c r="A12411" s="5" t="s">
        <v>9031</v>
      </c>
      <c r="B12411" s="5" t="s">
        <v>31334</v>
      </c>
      <c r="C12411" s="5" t="s">
        <v>21</v>
      </c>
      <c r="D12411" s="5" t="str">
        <f t="shared" si="193"/>
        <v>m</v>
      </c>
    </row>
    <row r="12412" spans="1:4" x14ac:dyDescent="0.2">
      <c r="A12412" s="5" t="s">
        <v>17593</v>
      </c>
      <c r="B12412" s="5" t="s">
        <v>31334</v>
      </c>
      <c r="C12412" s="5" t="s">
        <v>21</v>
      </c>
      <c r="D12412" s="5" t="str">
        <f t="shared" si="193"/>
        <v>m</v>
      </c>
    </row>
    <row r="12413" spans="1:4" x14ac:dyDescent="0.2">
      <c r="A12413" s="5" t="s">
        <v>9032</v>
      </c>
      <c r="B12413" s="5" t="s">
        <v>31335</v>
      </c>
      <c r="C12413" s="5" t="s">
        <v>21</v>
      </c>
      <c r="D12413" s="5" t="str">
        <f t="shared" si="193"/>
        <v>m</v>
      </c>
    </row>
    <row r="12414" spans="1:4" x14ac:dyDescent="0.2">
      <c r="A12414" s="5" t="s">
        <v>17594</v>
      </c>
      <c r="B12414" s="5" t="s">
        <v>31335</v>
      </c>
      <c r="C12414" s="5" t="s">
        <v>21</v>
      </c>
      <c r="D12414" s="5" t="str">
        <f t="shared" si="193"/>
        <v>m</v>
      </c>
    </row>
    <row r="12415" spans="1:4" x14ac:dyDescent="0.2">
      <c r="A12415" s="5" t="s">
        <v>9033</v>
      </c>
      <c r="B12415" s="5" t="s">
        <v>31336</v>
      </c>
      <c r="C12415" s="5" t="s">
        <v>21</v>
      </c>
      <c r="D12415" s="5" t="str">
        <f t="shared" si="193"/>
        <v>m</v>
      </c>
    </row>
    <row r="12416" spans="1:4" x14ac:dyDescent="0.2">
      <c r="A12416" s="5" t="s">
        <v>17595</v>
      </c>
      <c r="B12416" s="5" t="s">
        <v>31336</v>
      </c>
      <c r="C12416" s="5" t="s">
        <v>21</v>
      </c>
      <c r="D12416" s="5" t="str">
        <f t="shared" si="193"/>
        <v>m</v>
      </c>
    </row>
    <row r="12417" spans="1:4" x14ac:dyDescent="0.2">
      <c r="A12417" s="5" t="s">
        <v>9034</v>
      </c>
      <c r="B12417" s="5" t="s">
        <v>31337</v>
      </c>
      <c r="C12417" s="5" t="s">
        <v>21</v>
      </c>
      <c r="D12417" s="5" t="str">
        <f t="shared" si="193"/>
        <v>m</v>
      </c>
    </row>
    <row r="12418" spans="1:4" x14ac:dyDescent="0.2">
      <c r="A12418" s="5" t="s">
        <v>17596</v>
      </c>
      <c r="B12418" s="5" t="s">
        <v>31337</v>
      </c>
      <c r="C12418" s="5" t="s">
        <v>21</v>
      </c>
      <c r="D12418" s="5" t="str">
        <f t="shared" ref="D12418:D12481" si="194">LOWER(C12418)</f>
        <v>m</v>
      </c>
    </row>
    <row r="12419" spans="1:4" x14ac:dyDescent="0.2">
      <c r="A12419" s="5" t="s">
        <v>9035</v>
      </c>
      <c r="B12419" s="5" t="s">
        <v>31338</v>
      </c>
      <c r="C12419" s="5" t="s">
        <v>21</v>
      </c>
      <c r="D12419" s="5" t="str">
        <f t="shared" si="194"/>
        <v>m</v>
      </c>
    </row>
    <row r="12420" spans="1:4" x14ac:dyDescent="0.2">
      <c r="A12420" s="5" t="s">
        <v>17597</v>
      </c>
      <c r="B12420" s="5" t="s">
        <v>31338</v>
      </c>
      <c r="C12420" s="5" t="s">
        <v>21</v>
      </c>
      <c r="D12420" s="5" t="str">
        <f t="shared" si="194"/>
        <v>m</v>
      </c>
    </row>
    <row r="12421" spans="1:4" x14ac:dyDescent="0.2">
      <c r="A12421" s="5" t="s">
        <v>9036</v>
      </c>
      <c r="B12421" s="5" t="s">
        <v>31339</v>
      </c>
      <c r="C12421" s="5" t="s">
        <v>21</v>
      </c>
      <c r="D12421" s="5" t="str">
        <f t="shared" si="194"/>
        <v>m</v>
      </c>
    </row>
    <row r="12422" spans="1:4" x14ac:dyDescent="0.2">
      <c r="A12422" s="5" t="s">
        <v>17598</v>
      </c>
      <c r="B12422" s="5" t="s">
        <v>31339</v>
      </c>
      <c r="C12422" s="5" t="s">
        <v>21</v>
      </c>
      <c r="D12422" s="5" t="str">
        <f t="shared" si="194"/>
        <v>m</v>
      </c>
    </row>
    <row r="12423" spans="1:4" x14ac:dyDescent="0.2">
      <c r="A12423" s="5" t="s">
        <v>9037</v>
      </c>
      <c r="B12423" s="5" t="s">
        <v>31340</v>
      </c>
      <c r="C12423" s="5" t="s">
        <v>21</v>
      </c>
      <c r="D12423" s="5" t="str">
        <f t="shared" si="194"/>
        <v>m</v>
      </c>
    </row>
    <row r="12424" spans="1:4" x14ac:dyDescent="0.2">
      <c r="A12424" s="5" t="s">
        <v>17599</v>
      </c>
      <c r="B12424" s="5" t="s">
        <v>31340</v>
      </c>
      <c r="C12424" s="5" t="s">
        <v>21</v>
      </c>
      <c r="D12424" s="5" t="str">
        <f t="shared" si="194"/>
        <v>m</v>
      </c>
    </row>
    <row r="12425" spans="1:4" x14ac:dyDescent="0.2">
      <c r="A12425" s="5" t="s">
        <v>9038</v>
      </c>
      <c r="B12425" s="5" t="s">
        <v>31341</v>
      </c>
      <c r="C12425" s="5" t="s">
        <v>21</v>
      </c>
      <c r="D12425" s="5" t="str">
        <f t="shared" si="194"/>
        <v>m</v>
      </c>
    </row>
    <row r="12426" spans="1:4" x14ac:dyDescent="0.2">
      <c r="A12426" s="5" t="s">
        <v>17600</v>
      </c>
      <c r="B12426" s="5" t="s">
        <v>31341</v>
      </c>
      <c r="C12426" s="5" t="s">
        <v>21</v>
      </c>
      <c r="D12426" s="5" t="str">
        <f t="shared" si="194"/>
        <v>m</v>
      </c>
    </row>
    <row r="12427" spans="1:4" x14ac:dyDescent="0.2">
      <c r="A12427" s="5" t="s">
        <v>9039</v>
      </c>
      <c r="B12427" s="5" t="s">
        <v>31342</v>
      </c>
      <c r="C12427" s="5" t="s">
        <v>21</v>
      </c>
      <c r="D12427" s="5" t="str">
        <f t="shared" si="194"/>
        <v>m</v>
      </c>
    </row>
    <row r="12428" spans="1:4" x14ac:dyDescent="0.2">
      <c r="A12428" s="5" t="s">
        <v>17601</v>
      </c>
      <c r="B12428" s="5" t="s">
        <v>31342</v>
      </c>
      <c r="C12428" s="5" t="s">
        <v>21</v>
      </c>
      <c r="D12428" s="5" t="str">
        <f t="shared" si="194"/>
        <v>m</v>
      </c>
    </row>
    <row r="12429" spans="1:4" x14ac:dyDescent="0.2">
      <c r="A12429" s="5" t="s">
        <v>9040</v>
      </c>
      <c r="B12429" s="5" t="s">
        <v>31343</v>
      </c>
      <c r="C12429" s="5" t="s">
        <v>21</v>
      </c>
      <c r="D12429" s="5" t="str">
        <f t="shared" si="194"/>
        <v>m</v>
      </c>
    </row>
    <row r="12430" spans="1:4" x14ac:dyDescent="0.2">
      <c r="A12430" s="5" t="s">
        <v>17602</v>
      </c>
      <c r="B12430" s="5" t="s">
        <v>31343</v>
      </c>
      <c r="C12430" s="5" t="s">
        <v>21</v>
      </c>
      <c r="D12430" s="5" t="str">
        <f t="shared" si="194"/>
        <v>m</v>
      </c>
    </row>
    <row r="12431" spans="1:4" x14ac:dyDescent="0.2">
      <c r="A12431" s="5" t="s">
        <v>9041</v>
      </c>
      <c r="B12431" s="5" t="s">
        <v>31344</v>
      </c>
      <c r="C12431" s="5" t="s">
        <v>21</v>
      </c>
      <c r="D12431" s="5" t="str">
        <f t="shared" si="194"/>
        <v>m</v>
      </c>
    </row>
    <row r="12432" spans="1:4" x14ac:dyDescent="0.2">
      <c r="A12432" s="5" t="s">
        <v>17603</v>
      </c>
      <c r="B12432" s="5" t="s">
        <v>31344</v>
      </c>
      <c r="C12432" s="5" t="s">
        <v>21</v>
      </c>
      <c r="D12432" s="5" t="str">
        <f t="shared" si="194"/>
        <v>m</v>
      </c>
    </row>
    <row r="12433" spans="1:4" x14ac:dyDescent="0.2">
      <c r="A12433" s="5" t="s">
        <v>9042</v>
      </c>
      <c r="B12433" s="5" t="s">
        <v>31345</v>
      </c>
      <c r="C12433" s="5" t="s">
        <v>21</v>
      </c>
      <c r="D12433" s="5" t="str">
        <f t="shared" si="194"/>
        <v>m</v>
      </c>
    </row>
    <row r="12434" spans="1:4" x14ac:dyDescent="0.2">
      <c r="A12434" s="5" t="s">
        <v>17604</v>
      </c>
      <c r="B12434" s="5" t="s">
        <v>31345</v>
      </c>
      <c r="C12434" s="5" t="s">
        <v>21</v>
      </c>
      <c r="D12434" s="5" t="str">
        <f t="shared" si="194"/>
        <v>m</v>
      </c>
    </row>
    <row r="12435" spans="1:4" x14ac:dyDescent="0.2">
      <c r="A12435" s="5" t="s">
        <v>9043</v>
      </c>
      <c r="B12435" s="5" t="s">
        <v>31346</v>
      </c>
      <c r="C12435" s="5" t="s">
        <v>21</v>
      </c>
      <c r="D12435" s="5" t="str">
        <f t="shared" si="194"/>
        <v>m</v>
      </c>
    </row>
    <row r="12436" spans="1:4" x14ac:dyDescent="0.2">
      <c r="A12436" s="5" t="s">
        <v>17605</v>
      </c>
      <c r="B12436" s="5" t="s">
        <v>31346</v>
      </c>
      <c r="C12436" s="5" t="s">
        <v>21</v>
      </c>
      <c r="D12436" s="5" t="str">
        <f t="shared" si="194"/>
        <v>m</v>
      </c>
    </row>
    <row r="12437" spans="1:4" x14ac:dyDescent="0.2">
      <c r="A12437" s="5" t="s">
        <v>9044</v>
      </c>
      <c r="B12437" s="5" t="s">
        <v>31347</v>
      </c>
      <c r="C12437" s="5" t="s">
        <v>21</v>
      </c>
      <c r="D12437" s="5" t="str">
        <f t="shared" si="194"/>
        <v>m</v>
      </c>
    </row>
    <row r="12438" spans="1:4" x14ac:dyDescent="0.2">
      <c r="A12438" s="5" t="s">
        <v>17606</v>
      </c>
      <c r="B12438" s="5" t="s">
        <v>31347</v>
      </c>
      <c r="C12438" s="5" t="s">
        <v>21</v>
      </c>
      <c r="D12438" s="5" t="str">
        <f t="shared" si="194"/>
        <v>m</v>
      </c>
    </row>
    <row r="12439" spans="1:4" x14ac:dyDescent="0.2">
      <c r="A12439" s="5" t="s">
        <v>9045</v>
      </c>
      <c r="B12439" s="5" t="s">
        <v>31348</v>
      </c>
      <c r="C12439" s="5" t="s">
        <v>21</v>
      </c>
      <c r="D12439" s="5" t="str">
        <f t="shared" si="194"/>
        <v>m</v>
      </c>
    </row>
    <row r="12440" spans="1:4" x14ac:dyDescent="0.2">
      <c r="A12440" s="5" t="s">
        <v>17607</v>
      </c>
      <c r="B12440" s="5" t="s">
        <v>31348</v>
      </c>
      <c r="C12440" s="5" t="s">
        <v>21</v>
      </c>
      <c r="D12440" s="5" t="str">
        <f t="shared" si="194"/>
        <v>m</v>
      </c>
    </row>
    <row r="12441" spans="1:4" x14ac:dyDescent="0.2">
      <c r="A12441" s="5" t="s">
        <v>9046</v>
      </c>
      <c r="B12441" s="5" t="s">
        <v>31349</v>
      </c>
      <c r="C12441" s="5" t="s">
        <v>25536</v>
      </c>
      <c r="D12441" s="5" t="str">
        <f t="shared" si="194"/>
        <v>m2</v>
      </c>
    </row>
    <row r="12442" spans="1:4" x14ac:dyDescent="0.2">
      <c r="A12442" s="5" t="s">
        <v>17608</v>
      </c>
      <c r="B12442" s="5" t="s">
        <v>31349</v>
      </c>
      <c r="C12442" s="5" t="s">
        <v>25536</v>
      </c>
      <c r="D12442" s="5" t="str">
        <f t="shared" si="194"/>
        <v>m2</v>
      </c>
    </row>
    <row r="12443" spans="1:4" x14ac:dyDescent="0.2">
      <c r="A12443" s="5" t="s">
        <v>9047</v>
      </c>
      <c r="B12443" s="5" t="s">
        <v>31350</v>
      </c>
      <c r="C12443" s="5" t="s">
        <v>25536</v>
      </c>
      <c r="D12443" s="5" t="str">
        <f t="shared" si="194"/>
        <v>m2</v>
      </c>
    </row>
    <row r="12444" spans="1:4" x14ac:dyDescent="0.2">
      <c r="A12444" s="5" t="s">
        <v>17609</v>
      </c>
      <c r="B12444" s="5" t="s">
        <v>31350</v>
      </c>
      <c r="C12444" s="5" t="s">
        <v>25536</v>
      </c>
      <c r="D12444" s="5" t="str">
        <f t="shared" si="194"/>
        <v>m2</v>
      </c>
    </row>
    <row r="12445" spans="1:4" x14ac:dyDescent="0.2">
      <c r="A12445" s="5" t="s">
        <v>9048</v>
      </c>
      <c r="B12445" s="5" t="s">
        <v>31351</v>
      </c>
      <c r="C12445" s="5" t="s">
        <v>25536</v>
      </c>
      <c r="D12445" s="5" t="str">
        <f t="shared" si="194"/>
        <v>m2</v>
      </c>
    </row>
    <row r="12446" spans="1:4" x14ac:dyDescent="0.2">
      <c r="A12446" s="5" t="s">
        <v>17610</v>
      </c>
      <c r="B12446" s="5" t="s">
        <v>31351</v>
      </c>
      <c r="C12446" s="5" t="s">
        <v>25536</v>
      </c>
      <c r="D12446" s="5" t="str">
        <f t="shared" si="194"/>
        <v>m2</v>
      </c>
    </row>
    <row r="12447" spans="1:4" x14ac:dyDescent="0.2">
      <c r="A12447" s="5" t="s">
        <v>9049</v>
      </c>
      <c r="B12447" s="5" t="s">
        <v>31352</v>
      </c>
      <c r="C12447" s="5" t="s">
        <v>25536</v>
      </c>
      <c r="D12447" s="5" t="str">
        <f t="shared" si="194"/>
        <v>m2</v>
      </c>
    </row>
    <row r="12448" spans="1:4" x14ac:dyDescent="0.2">
      <c r="A12448" s="5" t="s">
        <v>17611</v>
      </c>
      <c r="B12448" s="5" t="s">
        <v>31352</v>
      </c>
      <c r="C12448" s="5" t="s">
        <v>25536</v>
      </c>
      <c r="D12448" s="5" t="str">
        <f t="shared" si="194"/>
        <v>m2</v>
      </c>
    </row>
    <row r="12449" spans="1:4" x14ac:dyDescent="0.2">
      <c r="A12449" s="5" t="s">
        <v>9050</v>
      </c>
      <c r="B12449" s="5" t="s">
        <v>31353</v>
      </c>
      <c r="C12449" s="5" t="s">
        <v>25536</v>
      </c>
      <c r="D12449" s="5" t="str">
        <f t="shared" si="194"/>
        <v>m2</v>
      </c>
    </row>
    <row r="12450" spans="1:4" x14ac:dyDescent="0.2">
      <c r="A12450" s="5" t="s">
        <v>17612</v>
      </c>
      <c r="B12450" s="5" t="s">
        <v>31353</v>
      </c>
      <c r="C12450" s="5" t="s">
        <v>25536</v>
      </c>
      <c r="D12450" s="5" t="str">
        <f t="shared" si="194"/>
        <v>m2</v>
      </c>
    </row>
    <row r="12451" spans="1:4" x14ac:dyDescent="0.2">
      <c r="A12451" s="5" t="s">
        <v>9051</v>
      </c>
      <c r="B12451" s="5" t="s">
        <v>31354</v>
      </c>
      <c r="C12451" s="5" t="s">
        <v>25536</v>
      </c>
      <c r="D12451" s="5" t="str">
        <f t="shared" si="194"/>
        <v>m2</v>
      </c>
    </row>
    <row r="12452" spans="1:4" x14ac:dyDescent="0.2">
      <c r="A12452" s="5" t="s">
        <v>17613</v>
      </c>
      <c r="B12452" s="5" t="s">
        <v>31354</v>
      </c>
      <c r="C12452" s="5" t="s">
        <v>25536</v>
      </c>
      <c r="D12452" s="5" t="str">
        <f t="shared" si="194"/>
        <v>m2</v>
      </c>
    </row>
    <row r="12453" spans="1:4" x14ac:dyDescent="0.2">
      <c r="A12453" s="5" t="s">
        <v>9052</v>
      </c>
      <c r="B12453" s="5" t="s">
        <v>31355</v>
      </c>
      <c r="C12453" s="5" t="s">
        <v>25536</v>
      </c>
      <c r="D12453" s="5" t="str">
        <f t="shared" si="194"/>
        <v>m2</v>
      </c>
    </row>
    <row r="12454" spans="1:4" x14ac:dyDescent="0.2">
      <c r="A12454" s="5" t="s">
        <v>17614</v>
      </c>
      <c r="B12454" s="5" t="s">
        <v>31355</v>
      </c>
      <c r="C12454" s="5" t="s">
        <v>25536</v>
      </c>
      <c r="D12454" s="5" t="str">
        <f t="shared" si="194"/>
        <v>m2</v>
      </c>
    </row>
    <row r="12455" spans="1:4" x14ac:dyDescent="0.2">
      <c r="A12455" s="5" t="s">
        <v>9053</v>
      </c>
      <c r="B12455" s="5" t="s">
        <v>31356</v>
      </c>
      <c r="C12455" s="5" t="s">
        <v>25536</v>
      </c>
      <c r="D12455" s="5" t="str">
        <f t="shared" si="194"/>
        <v>m2</v>
      </c>
    </row>
    <row r="12456" spans="1:4" x14ac:dyDescent="0.2">
      <c r="A12456" s="5" t="s">
        <v>17615</v>
      </c>
      <c r="B12456" s="5" t="s">
        <v>31356</v>
      </c>
      <c r="C12456" s="5" t="s">
        <v>25536</v>
      </c>
      <c r="D12456" s="5" t="str">
        <f t="shared" si="194"/>
        <v>m2</v>
      </c>
    </row>
    <row r="12457" spans="1:4" x14ac:dyDescent="0.2">
      <c r="A12457" s="5" t="s">
        <v>9054</v>
      </c>
      <c r="B12457" s="5" t="s">
        <v>31357</v>
      </c>
      <c r="C12457" s="5" t="s">
        <v>25536</v>
      </c>
      <c r="D12457" s="5" t="str">
        <f t="shared" si="194"/>
        <v>m2</v>
      </c>
    </row>
    <row r="12458" spans="1:4" x14ac:dyDescent="0.2">
      <c r="A12458" s="5" t="s">
        <v>17616</v>
      </c>
      <c r="B12458" s="5" t="s">
        <v>31357</v>
      </c>
      <c r="C12458" s="5" t="s">
        <v>25536</v>
      </c>
      <c r="D12458" s="5" t="str">
        <f t="shared" si="194"/>
        <v>m2</v>
      </c>
    </row>
    <row r="12459" spans="1:4" x14ac:dyDescent="0.2">
      <c r="A12459" s="5" t="s">
        <v>9055</v>
      </c>
      <c r="B12459" s="5" t="s">
        <v>31358</v>
      </c>
      <c r="C12459" s="5" t="s">
        <v>25536</v>
      </c>
      <c r="D12459" s="5" t="str">
        <f t="shared" si="194"/>
        <v>m2</v>
      </c>
    </row>
    <row r="12460" spans="1:4" x14ac:dyDescent="0.2">
      <c r="A12460" s="5" t="s">
        <v>17617</v>
      </c>
      <c r="B12460" s="5" t="s">
        <v>31358</v>
      </c>
      <c r="C12460" s="5" t="s">
        <v>25536</v>
      </c>
      <c r="D12460" s="5" t="str">
        <f t="shared" si="194"/>
        <v>m2</v>
      </c>
    </row>
    <row r="12461" spans="1:4" x14ac:dyDescent="0.2">
      <c r="A12461" s="5" t="s">
        <v>9056</v>
      </c>
      <c r="B12461" s="5" t="s">
        <v>31359</v>
      </c>
      <c r="C12461" s="5" t="s">
        <v>25536</v>
      </c>
      <c r="D12461" s="5" t="str">
        <f t="shared" si="194"/>
        <v>m2</v>
      </c>
    </row>
    <row r="12462" spans="1:4" x14ac:dyDescent="0.2">
      <c r="A12462" s="5" t="s">
        <v>17618</v>
      </c>
      <c r="B12462" s="5" t="s">
        <v>31359</v>
      </c>
      <c r="C12462" s="5" t="s">
        <v>25536</v>
      </c>
      <c r="D12462" s="5" t="str">
        <f t="shared" si="194"/>
        <v>m2</v>
      </c>
    </row>
    <row r="12463" spans="1:4" x14ac:dyDescent="0.2">
      <c r="A12463" s="5" t="s">
        <v>9057</v>
      </c>
      <c r="B12463" s="5" t="s">
        <v>31360</v>
      </c>
      <c r="C12463" s="5" t="s">
        <v>25536</v>
      </c>
      <c r="D12463" s="5" t="str">
        <f t="shared" si="194"/>
        <v>m2</v>
      </c>
    </row>
    <row r="12464" spans="1:4" x14ac:dyDescent="0.2">
      <c r="A12464" s="5" t="s">
        <v>17619</v>
      </c>
      <c r="B12464" s="5" t="s">
        <v>31360</v>
      </c>
      <c r="C12464" s="5" t="s">
        <v>25536</v>
      </c>
      <c r="D12464" s="5" t="str">
        <f t="shared" si="194"/>
        <v>m2</v>
      </c>
    </row>
    <row r="12465" spans="1:4" x14ac:dyDescent="0.2">
      <c r="A12465" s="5" t="s">
        <v>9058</v>
      </c>
      <c r="B12465" s="5" t="s">
        <v>31361</v>
      </c>
      <c r="C12465" s="5" t="s">
        <v>25536</v>
      </c>
      <c r="D12465" s="5" t="str">
        <f t="shared" si="194"/>
        <v>m2</v>
      </c>
    </row>
    <row r="12466" spans="1:4" x14ac:dyDescent="0.2">
      <c r="A12466" s="5" t="s">
        <v>17620</v>
      </c>
      <c r="B12466" s="5" t="s">
        <v>31361</v>
      </c>
      <c r="C12466" s="5" t="s">
        <v>25536</v>
      </c>
      <c r="D12466" s="5" t="str">
        <f t="shared" si="194"/>
        <v>m2</v>
      </c>
    </row>
    <row r="12467" spans="1:4" x14ac:dyDescent="0.2">
      <c r="A12467" s="5" t="s">
        <v>9059</v>
      </c>
      <c r="B12467" s="5" t="s">
        <v>31362</v>
      </c>
      <c r="C12467" s="5" t="s">
        <v>25536</v>
      </c>
      <c r="D12467" s="5" t="str">
        <f t="shared" si="194"/>
        <v>m2</v>
      </c>
    </row>
    <row r="12468" spans="1:4" x14ac:dyDescent="0.2">
      <c r="A12468" s="5" t="s">
        <v>17621</v>
      </c>
      <c r="B12468" s="5" t="s">
        <v>31362</v>
      </c>
      <c r="C12468" s="5" t="s">
        <v>25536</v>
      </c>
      <c r="D12468" s="5" t="str">
        <f t="shared" si="194"/>
        <v>m2</v>
      </c>
    </row>
    <row r="12469" spans="1:4" x14ac:dyDescent="0.2">
      <c r="A12469" s="5" t="s">
        <v>9060</v>
      </c>
      <c r="B12469" s="5" t="s">
        <v>31363</v>
      </c>
      <c r="C12469" s="5" t="s">
        <v>25536</v>
      </c>
      <c r="D12469" s="5" t="str">
        <f t="shared" si="194"/>
        <v>m2</v>
      </c>
    </row>
    <row r="12470" spans="1:4" x14ac:dyDescent="0.2">
      <c r="A12470" s="5" t="s">
        <v>17622</v>
      </c>
      <c r="B12470" s="5" t="s">
        <v>31363</v>
      </c>
      <c r="C12470" s="5" t="s">
        <v>25536</v>
      </c>
      <c r="D12470" s="5" t="str">
        <f t="shared" si="194"/>
        <v>m2</v>
      </c>
    </row>
    <row r="12471" spans="1:4" x14ac:dyDescent="0.2">
      <c r="A12471" s="5" t="s">
        <v>9061</v>
      </c>
      <c r="B12471" s="5" t="s">
        <v>31364</v>
      </c>
      <c r="C12471" s="5" t="s">
        <v>25536</v>
      </c>
      <c r="D12471" s="5" t="str">
        <f t="shared" si="194"/>
        <v>m2</v>
      </c>
    </row>
    <row r="12472" spans="1:4" x14ac:dyDescent="0.2">
      <c r="A12472" s="5" t="s">
        <v>17623</v>
      </c>
      <c r="B12472" s="5" t="s">
        <v>31364</v>
      </c>
      <c r="C12472" s="5" t="s">
        <v>25536</v>
      </c>
      <c r="D12472" s="5" t="str">
        <f t="shared" si="194"/>
        <v>m2</v>
      </c>
    </row>
    <row r="12473" spans="1:4" x14ac:dyDescent="0.2">
      <c r="A12473" s="5" t="s">
        <v>3521</v>
      </c>
      <c r="B12473" s="5" t="s">
        <v>31365</v>
      </c>
      <c r="C12473" s="5" t="s">
        <v>25536</v>
      </c>
      <c r="D12473" s="5" t="str">
        <f t="shared" si="194"/>
        <v>m2</v>
      </c>
    </row>
    <row r="12474" spans="1:4" x14ac:dyDescent="0.2">
      <c r="A12474" s="5" t="s">
        <v>17624</v>
      </c>
      <c r="B12474" s="5" t="s">
        <v>31365</v>
      </c>
      <c r="C12474" s="5" t="s">
        <v>25536</v>
      </c>
      <c r="D12474" s="5" t="str">
        <f t="shared" si="194"/>
        <v>m2</v>
      </c>
    </row>
    <row r="12475" spans="1:4" x14ac:dyDescent="0.2">
      <c r="A12475" s="5" t="s">
        <v>3522</v>
      </c>
      <c r="B12475" s="5" t="s">
        <v>31366</v>
      </c>
      <c r="C12475" s="5" t="s">
        <v>25536</v>
      </c>
      <c r="D12475" s="5" t="str">
        <f t="shared" si="194"/>
        <v>m2</v>
      </c>
    </row>
    <row r="12476" spans="1:4" x14ac:dyDescent="0.2">
      <c r="A12476" s="5" t="s">
        <v>17625</v>
      </c>
      <c r="B12476" s="5" t="s">
        <v>31366</v>
      </c>
      <c r="C12476" s="5" t="s">
        <v>25536</v>
      </c>
      <c r="D12476" s="5" t="str">
        <f t="shared" si="194"/>
        <v>m2</v>
      </c>
    </row>
    <row r="12477" spans="1:4" x14ac:dyDescent="0.2">
      <c r="A12477" s="5" t="s">
        <v>3523</v>
      </c>
      <c r="B12477" s="5" t="s">
        <v>31367</v>
      </c>
      <c r="C12477" s="5" t="s">
        <v>25536</v>
      </c>
      <c r="D12477" s="5" t="str">
        <f t="shared" si="194"/>
        <v>m2</v>
      </c>
    </row>
    <row r="12478" spans="1:4" x14ac:dyDescent="0.2">
      <c r="A12478" s="5" t="s">
        <v>17626</v>
      </c>
      <c r="B12478" s="5" t="s">
        <v>31367</v>
      </c>
      <c r="C12478" s="5" t="s">
        <v>25536</v>
      </c>
      <c r="D12478" s="5" t="str">
        <f t="shared" si="194"/>
        <v>m2</v>
      </c>
    </row>
    <row r="12479" spans="1:4" x14ac:dyDescent="0.2">
      <c r="A12479" s="5" t="s">
        <v>3524</v>
      </c>
      <c r="B12479" s="5" t="s">
        <v>31368</v>
      </c>
      <c r="C12479" s="5" t="s">
        <v>25536</v>
      </c>
      <c r="D12479" s="5" t="str">
        <f t="shared" si="194"/>
        <v>m2</v>
      </c>
    </row>
    <row r="12480" spans="1:4" x14ac:dyDescent="0.2">
      <c r="A12480" s="5" t="s">
        <v>17627</v>
      </c>
      <c r="B12480" s="5" t="s">
        <v>31368</v>
      </c>
      <c r="C12480" s="5" t="s">
        <v>25536</v>
      </c>
      <c r="D12480" s="5" t="str">
        <f t="shared" si="194"/>
        <v>m2</v>
      </c>
    </row>
    <row r="12481" spans="1:4" x14ac:dyDescent="0.2">
      <c r="A12481" s="5" t="s">
        <v>3525</v>
      </c>
      <c r="B12481" s="5" t="s">
        <v>31369</v>
      </c>
      <c r="C12481" s="5" t="s">
        <v>25536</v>
      </c>
      <c r="D12481" s="5" t="str">
        <f t="shared" si="194"/>
        <v>m2</v>
      </c>
    </row>
    <row r="12482" spans="1:4" x14ac:dyDescent="0.2">
      <c r="A12482" s="5" t="s">
        <v>17628</v>
      </c>
      <c r="B12482" s="5" t="s">
        <v>31369</v>
      </c>
      <c r="C12482" s="5" t="s">
        <v>25536</v>
      </c>
      <c r="D12482" s="5" t="str">
        <f t="shared" ref="D12482:D12545" si="195">LOWER(C12482)</f>
        <v>m2</v>
      </c>
    </row>
    <row r="12483" spans="1:4" x14ac:dyDescent="0.2">
      <c r="A12483" s="5" t="s">
        <v>3526</v>
      </c>
      <c r="B12483" s="5" t="s">
        <v>31370</v>
      </c>
      <c r="C12483" s="5" t="s">
        <v>25536</v>
      </c>
      <c r="D12483" s="5" t="str">
        <f t="shared" si="195"/>
        <v>m2</v>
      </c>
    </row>
    <row r="12484" spans="1:4" x14ac:dyDescent="0.2">
      <c r="A12484" s="5" t="s">
        <v>17629</v>
      </c>
      <c r="B12484" s="5" t="s">
        <v>31370</v>
      </c>
      <c r="C12484" s="5" t="s">
        <v>25536</v>
      </c>
      <c r="D12484" s="5" t="str">
        <f t="shared" si="195"/>
        <v>m2</v>
      </c>
    </row>
    <row r="12485" spans="1:4" x14ac:dyDescent="0.2">
      <c r="A12485" s="5" t="s">
        <v>3527</v>
      </c>
      <c r="B12485" s="5" t="s">
        <v>31371</v>
      </c>
      <c r="C12485" s="5" t="s">
        <v>25536</v>
      </c>
      <c r="D12485" s="5" t="str">
        <f t="shared" si="195"/>
        <v>m2</v>
      </c>
    </row>
    <row r="12486" spans="1:4" x14ac:dyDescent="0.2">
      <c r="A12486" s="5" t="s">
        <v>17630</v>
      </c>
      <c r="B12486" s="5" t="s">
        <v>31371</v>
      </c>
      <c r="C12486" s="5" t="s">
        <v>25536</v>
      </c>
      <c r="D12486" s="5" t="str">
        <f t="shared" si="195"/>
        <v>m2</v>
      </c>
    </row>
    <row r="12487" spans="1:4" x14ac:dyDescent="0.2">
      <c r="A12487" s="5" t="s">
        <v>3528</v>
      </c>
      <c r="B12487" s="5" t="s">
        <v>31372</v>
      </c>
      <c r="C12487" s="5" t="s">
        <v>25536</v>
      </c>
      <c r="D12487" s="5" t="str">
        <f t="shared" si="195"/>
        <v>m2</v>
      </c>
    </row>
    <row r="12488" spans="1:4" x14ac:dyDescent="0.2">
      <c r="A12488" s="5" t="s">
        <v>17631</v>
      </c>
      <c r="B12488" s="5" t="s">
        <v>31372</v>
      </c>
      <c r="C12488" s="5" t="s">
        <v>25536</v>
      </c>
      <c r="D12488" s="5" t="str">
        <f t="shared" si="195"/>
        <v>m2</v>
      </c>
    </row>
    <row r="12489" spans="1:4" x14ac:dyDescent="0.2">
      <c r="A12489" s="5" t="s">
        <v>3529</v>
      </c>
      <c r="B12489" s="5" t="s">
        <v>31373</v>
      </c>
      <c r="C12489" s="5" t="s">
        <v>25536</v>
      </c>
      <c r="D12489" s="5" t="str">
        <f t="shared" si="195"/>
        <v>m2</v>
      </c>
    </row>
    <row r="12490" spans="1:4" x14ac:dyDescent="0.2">
      <c r="A12490" s="5" t="s">
        <v>17632</v>
      </c>
      <c r="B12490" s="5" t="s">
        <v>31373</v>
      </c>
      <c r="C12490" s="5" t="s">
        <v>25536</v>
      </c>
      <c r="D12490" s="5" t="str">
        <f t="shared" si="195"/>
        <v>m2</v>
      </c>
    </row>
    <row r="12491" spans="1:4" x14ac:dyDescent="0.2">
      <c r="A12491" s="5" t="s">
        <v>3530</v>
      </c>
      <c r="B12491" s="5" t="s">
        <v>31374</v>
      </c>
      <c r="C12491" s="5" t="s">
        <v>25536</v>
      </c>
      <c r="D12491" s="5" t="str">
        <f t="shared" si="195"/>
        <v>m2</v>
      </c>
    </row>
    <row r="12492" spans="1:4" x14ac:dyDescent="0.2">
      <c r="A12492" s="5" t="s">
        <v>17633</v>
      </c>
      <c r="B12492" s="5" t="s">
        <v>31374</v>
      </c>
      <c r="C12492" s="5" t="s">
        <v>25536</v>
      </c>
      <c r="D12492" s="5" t="str">
        <f t="shared" si="195"/>
        <v>m2</v>
      </c>
    </row>
    <row r="12493" spans="1:4" x14ac:dyDescent="0.2">
      <c r="A12493" s="5" t="s">
        <v>3531</v>
      </c>
      <c r="B12493" s="5" t="s">
        <v>31375</v>
      </c>
      <c r="C12493" s="5" t="s">
        <v>25536</v>
      </c>
      <c r="D12493" s="5" t="str">
        <f t="shared" si="195"/>
        <v>m2</v>
      </c>
    </row>
    <row r="12494" spans="1:4" x14ac:dyDescent="0.2">
      <c r="A12494" s="5" t="s">
        <v>17634</v>
      </c>
      <c r="B12494" s="5" t="s">
        <v>31375</v>
      </c>
      <c r="C12494" s="5" t="s">
        <v>25536</v>
      </c>
      <c r="D12494" s="5" t="str">
        <f t="shared" si="195"/>
        <v>m2</v>
      </c>
    </row>
    <row r="12495" spans="1:4" x14ac:dyDescent="0.2">
      <c r="A12495" s="5" t="s">
        <v>3532</v>
      </c>
      <c r="B12495" s="5" t="s">
        <v>31376</v>
      </c>
      <c r="C12495" s="5" t="s">
        <v>25536</v>
      </c>
      <c r="D12495" s="5" t="str">
        <f t="shared" si="195"/>
        <v>m2</v>
      </c>
    </row>
    <row r="12496" spans="1:4" x14ac:dyDescent="0.2">
      <c r="A12496" s="5" t="s">
        <v>17635</v>
      </c>
      <c r="B12496" s="5" t="s">
        <v>31376</v>
      </c>
      <c r="C12496" s="5" t="s">
        <v>25536</v>
      </c>
      <c r="D12496" s="5" t="str">
        <f t="shared" si="195"/>
        <v>m2</v>
      </c>
    </row>
    <row r="12497" spans="1:4" x14ac:dyDescent="0.2">
      <c r="A12497" s="5" t="s">
        <v>3533</v>
      </c>
      <c r="B12497" s="5" t="s">
        <v>31377</v>
      </c>
      <c r="C12497" s="5" t="s">
        <v>25536</v>
      </c>
      <c r="D12497" s="5" t="str">
        <f t="shared" si="195"/>
        <v>m2</v>
      </c>
    </row>
    <row r="12498" spans="1:4" x14ac:dyDescent="0.2">
      <c r="A12498" s="5" t="s">
        <v>17636</v>
      </c>
      <c r="B12498" s="5" t="s">
        <v>31377</v>
      </c>
      <c r="C12498" s="5" t="s">
        <v>25536</v>
      </c>
      <c r="D12498" s="5" t="str">
        <f t="shared" si="195"/>
        <v>m2</v>
      </c>
    </row>
    <row r="12499" spans="1:4" x14ac:dyDescent="0.2">
      <c r="A12499" s="5" t="s">
        <v>3534</v>
      </c>
      <c r="B12499" s="5" t="s">
        <v>31378</v>
      </c>
      <c r="C12499" s="5" t="s">
        <v>25536</v>
      </c>
      <c r="D12499" s="5" t="str">
        <f t="shared" si="195"/>
        <v>m2</v>
      </c>
    </row>
    <row r="12500" spans="1:4" x14ac:dyDescent="0.2">
      <c r="A12500" s="5" t="s">
        <v>17637</v>
      </c>
      <c r="B12500" s="5" t="s">
        <v>31378</v>
      </c>
      <c r="C12500" s="5" t="s">
        <v>25536</v>
      </c>
      <c r="D12500" s="5" t="str">
        <f t="shared" si="195"/>
        <v>m2</v>
      </c>
    </row>
    <row r="12501" spans="1:4" x14ac:dyDescent="0.2">
      <c r="A12501" s="5" t="s">
        <v>9062</v>
      </c>
      <c r="B12501" s="5" t="s">
        <v>31379</v>
      </c>
      <c r="C12501" s="5" t="s">
        <v>25536</v>
      </c>
      <c r="D12501" s="5" t="str">
        <f t="shared" si="195"/>
        <v>m2</v>
      </c>
    </row>
    <row r="12502" spans="1:4" x14ac:dyDescent="0.2">
      <c r="A12502" s="5" t="s">
        <v>17638</v>
      </c>
      <c r="B12502" s="5" t="s">
        <v>31379</v>
      </c>
      <c r="C12502" s="5" t="s">
        <v>25536</v>
      </c>
      <c r="D12502" s="5" t="str">
        <f t="shared" si="195"/>
        <v>m2</v>
      </c>
    </row>
    <row r="12503" spans="1:4" x14ac:dyDescent="0.2">
      <c r="A12503" s="5" t="s">
        <v>9063</v>
      </c>
      <c r="B12503" s="5" t="s">
        <v>31380</v>
      </c>
      <c r="C12503" s="5" t="s">
        <v>25536</v>
      </c>
      <c r="D12503" s="5" t="str">
        <f t="shared" si="195"/>
        <v>m2</v>
      </c>
    </row>
    <row r="12504" spans="1:4" x14ac:dyDescent="0.2">
      <c r="A12504" s="5" t="s">
        <v>17639</v>
      </c>
      <c r="B12504" s="5" t="s">
        <v>31380</v>
      </c>
      <c r="C12504" s="5" t="s">
        <v>25536</v>
      </c>
      <c r="D12504" s="5" t="str">
        <f t="shared" si="195"/>
        <v>m2</v>
      </c>
    </row>
    <row r="12505" spans="1:4" x14ac:dyDescent="0.2">
      <c r="A12505" s="5" t="s">
        <v>9064</v>
      </c>
      <c r="B12505" s="5" t="s">
        <v>31381</v>
      </c>
      <c r="C12505" s="5" t="s">
        <v>25536</v>
      </c>
      <c r="D12505" s="5" t="str">
        <f t="shared" si="195"/>
        <v>m2</v>
      </c>
    </row>
    <row r="12506" spans="1:4" x14ac:dyDescent="0.2">
      <c r="A12506" s="5" t="s">
        <v>17640</v>
      </c>
      <c r="B12506" s="5" t="s">
        <v>31381</v>
      </c>
      <c r="C12506" s="5" t="s">
        <v>25536</v>
      </c>
      <c r="D12506" s="5" t="str">
        <f t="shared" si="195"/>
        <v>m2</v>
      </c>
    </row>
    <row r="12507" spans="1:4" x14ac:dyDescent="0.2">
      <c r="A12507" s="5" t="s">
        <v>9065</v>
      </c>
      <c r="B12507" s="5" t="s">
        <v>31382</v>
      </c>
      <c r="C12507" s="5" t="s">
        <v>25536</v>
      </c>
      <c r="D12507" s="5" t="str">
        <f t="shared" si="195"/>
        <v>m2</v>
      </c>
    </row>
    <row r="12508" spans="1:4" x14ac:dyDescent="0.2">
      <c r="A12508" s="5" t="s">
        <v>17641</v>
      </c>
      <c r="B12508" s="5" t="s">
        <v>31382</v>
      </c>
      <c r="C12508" s="5" t="s">
        <v>25536</v>
      </c>
      <c r="D12508" s="5" t="str">
        <f t="shared" si="195"/>
        <v>m2</v>
      </c>
    </row>
    <row r="12509" spans="1:4" x14ac:dyDescent="0.2">
      <c r="A12509" s="5" t="s">
        <v>9066</v>
      </c>
      <c r="B12509" s="5" t="s">
        <v>31383</v>
      </c>
      <c r="C12509" s="5" t="s">
        <v>25536</v>
      </c>
      <c r="D12509" s="5" t="str">
        <f t="shared" si="195"/>
        <v>m2</v>
      </c>
    </row>
    <row r="12510" spans="1:4" x14ac:dyDescent="0.2">
      <c r="A12510" s="5" t="s">
        <v>17642</v>
      </c>
      <c r="B12510" s="5" t="s">
        <v>31383</v>
      </c>
      <c r="C12510" s="5" t="s">
        <v>25536</v>
      </c>
      <c r="D12510" s="5" t="str">
        <f t="shared" si="195"/>
        <v>m2</v>
      </c>
    </row>
    <row r="12511" spans="1:4" x14ac:dyDescent="0.2">
      <c r="A12511" s="5" t="s">
        <v>9067</v>
      </c>
      <c r="B12511" s="5" t="s">
        <v>31384</v>
      </c>
      <c r="C12511" s="5" t="s">
        <v>25536</v>
      </c>
      <c r="D12511" s="5" t="str">
        <f t="shared" si="195"/>
        <v>m2</v>
      </c>
    </row>
    <row r="12512" spans="1:4" x14ac:dyDescent="0.2">
      <c r="A12512" s="5" t="s">
        <v>17643</v>
      </c>
      <c r="B12512" s="5" t="s">
        <v>31384</v>
      </c>
      <c r="C12512" s="5" t="s">
        <v>25536</v>
      </c>
      <c r="D12512" s="5" t="str">
        <f t="shared" si="195"/>
        <v>m2</v>
      </c>
    </row>
    <row r="12513" spans="1:4" x14ac:dyDescent="0.2">
      <c r="A12513" s="5" t="s">
        <v>9068</v>
      </c>
      <c r="B12513" s="5" t="s">
        <v>31385</v>
      </c>
      <c r="C12513" s="5" t="s">
        <v>25536</v>
      </c>
      <c r="D12513" s="5" t="str">
        <f t="shared" si="195"/>
        <v>m2</v>
      </c>
    </row>
    <row r="12514" spans="1:4" x14ac:dyDescent="0.2">
      <c r="A12514" s="5" t="s">
        <v>17644</v>
      </c>
      <c r="B12514" s="5" t="s">
        <v>31385</v>
      </c>
      <c r="C12514" s="5" t="s">
        <v>25536</v>
      </c>
      <c r="D12514" s="5" t="str">
        <f t="shared" si="195"/>
        <v>m2</v>
      </c>
    </row>
    <row r="12515" spans="1:4" x14ac:dyDescent="0.2">
      <c r="A12515" s="5" t="s">
        <v>9069</v>
      </c>
      <c r="B12515" s="5" t="s">
        <v>31386</v>
      </c>
      <c r="C12515" s="5" t="s">
        <v>25536</v>
      </c>
      <c r="D12515" s="5" t="str">
        <f t="shared" si="195"/>
        <v>m2</v>
      </c>
    </row>
    <row r="12516" spans="1:4" x14ac:dyDescent="0.2">
      <c r="A12516" s="5" t="s">
        <v>17645</v>
      </c>
      <c r="B12516" s="5" t="s">
        <v>31386</v>
      </c>
      <c r="C12516" s="5" t="s">
        <v>25536</v>
      </c>
      <c r="D12516" s="5" t="str">
        <f t="shared" si="195"/>
        <v>m2</v>
      </c>
    </row>
    <row r="12517" spans="1:4" x14ac:dyDescent="0.2">
      <c r="A12517" s="5" t="s">
        <v>3535</v>
      </c>
      <c r="B12517" s="5" t="s">
        <v>31387</v>
      </c>
      <c r="C12517" s="5" t="s">
        <v>25536</v>
      </c>
      <c r="D12517" s="5" t="str">
        <f t="shared" si="195"/>
        <v>m2</v>
      </c>
    </row>
    <row r="12518" spans="1:4" x14ac:dyDescent="0.2">
      <c r="A12518" s="5" t="s">
        <v>17646</v>
      </c>
      <c r="B12518" s="5" t="s">
        <v>31387</v>
      </c>
      <c r="C12518" s="5" t="s">
        <v>25536</v>
      </c>
      <c r="D12518" s="5" t="str">
        <f t="shared" si="195"/>
        <v>m2</v>
      </c>
    </row>
    <row r="12519" spans="1:4" x14ac:dyDescent="0.2">
      <c r="A12519" s="5" t="s">
        <v>3536</v>
      </c>
      <c r="B12519" s="5" t="s">
        <v>31388</v>
      </c>
      <c r="C12519" s="5" t="s">
        <v>25536</v>
      </c>
      <c r="D12519" s="5" t="str">
        <f t="shared" si="195"/>
        <v>m2</v>
      </c>
    </row>
    <row r="12520" spans="1:4" x14ac:dyDescent="0.2">
      <c r="A12520" s="5" t="s">
        <v>17647</v>
      </c>
      <c r="B12520" s="5" t="s">
        <v>31388</v>
      </c>
      <c r="C12520" s="5" t="s">
        <v>25536</v>
      </c>
      <c r="D12520" s="5" t="str">
        <f t="shared" si="195"/>
        <v>m2</v>
      </c>
    </row>
    <row r="12521" spans="1:4" x14ac:dyDescent="0.2">
      <c r="A12521" s="5" t="s">
        <v>3537</v>
      </c>
      <c r="B12521" s="5" t="s">
        <v>31389</v>
      </c>
      <c r="C12521" s="5" t="s">
        <v>25536</v>
      </c>
      <c r="D12521" s="5" t="str">
        <f t="shared" si="195"/>
        <v>m2</v>
      </c>
    </row>
    <row r="12522" spans="1:4" x14ac:dyDescent="0.2">
      <c r="A12522" s="5" t="s">
        <v>17648</v>
      </c>
      <c r="B12522" s="5" t="s">
        <v>31389</v>
      </c>
      <c r="C12522" s="5" t="s">
        <v>25536</v>
      </c>
      <c r="D12522" s="5" t="str">
        <f t="shared" si="195"/>
        <v>m2</v>
      </c>
    </row>
    <row r="12523" spans="1:4" x14ac:dyDescent="0.2">
      <c r="A12523" s="5" t="s">
        <v>3538</v>
      </c>
      <c r="B12523" s="5" t="s">
        <v>31390</v>
      </c>
      <c r="C12523" s="5" t="s">
        <v>25536</v>
      </c>
      <c r="D12523" s="5" t="str">
        <f t="shared" si="195"/>
        <v>m2</v>
      </c>
    </row>
    <row r="12524" spans="1:4" x14ac:dyDescent="0.2">
      <c r="A12524" s="5" t="s">
        <v>17649</v>
      </c>
      <c r="B12524" s="5" t="s">
        <v>31390</v>
      </c>
      <c r="C12524" s="5" t="s">
        <v>25536</v>
      </c>
      <c r="D12524" s="5" t="str">
        <f t="shared" si="195"/>
        <v>m2</v>
      </c>
    </row>
    <row r="12525" spans="1:4" x14ac:dyDescent="0.2">
      <c r="A12525" s="5" t="s">
        <v>9070</v>
      </c>
      <c r="B12525" s="5" t="s">
        <v>31391</v>
      </c>
      <c r="C12525" s="5" t="s">
        <v>25536</v>
      </c>
      <c r="D12525" s="5" t="str">
        <f t="shared" si="195"/>
        <v>m2</v>
      </c>
    </row>
    <row r="12526" spans="1:4" x14ac:dyDescent="0.2">
      <c r="A12526" s="5" t="s">
        <v>17650</v>
      </c>
      <c r="B12526" s="5" t="s">
        <v>31391</v>
      </c>
      <c r="C12526" s="5" t="s">
        <v>25536</v>
      </c>
      <c r="D12526" s="5" t="str">
        <f t="shared" si="195"/>
        <v>m2</v>
      </c>
    </row>
    <row r="12527" spans="1:4" x14ac:dyDescent="0.2">
      <c r="A12527" s="5" t="s">
        <v>9071</v>
      </c>
      <c r="B12527" s="5" t="s">
        <v>31392</v>
      </c>
      <c r="C12527" s="5" t="s">
        <v>25536</v>
      </c>
      <c r="D12527" s="5" t="str">
        <f t="shared" si="195"/>
        <v>m2</v>
      </c>
    </row>
    <row r="12528" spans="1:4" x14ac:dyDescent="0.2">
      <c r="A12528" s="5" t="s">
        <v>17651</v>
      </c>
      <c r="B12528" s="5" t="s">
        <v>31392</v>
      </c>
      <c r="C12528" s="5" t="s">
        <v>25536</v>
      </c>
      <c r="D12528" s="5" t="str">
        <f t="shared" si="195"/>
        <v>m2</v>
      </c>
    </row>
    <row r="12529" spans="1:4" x14ac:dyDescent="0.2">
      <c r="A12529" s="5" t="s">
        <v>3539</v>
      </c>
      <c r="B12529" s="5" t="s">
        <v>31393</v>
      </c>
      <c r="C12529" s="5" t="s">
        <v>21</v>
      </c>
      <c r="D12529" s="5" t="str">
        <f t="shared" si="195"/>
        <v>m</v>
      </c>
    </row>
    <row r="12530" spans="1:4" x14ac:dyDescent="0.2">
      <c r="A12530" s="5" t="s">
        <v>17652</v>
      </c>
      <c r="B12530" s="5" t="s">
        <v>31393</v>
      </c>
      <c r="C12530" s="5" t="s">
        <v>21</v>
      </c>
      <c r="D12530" s="5" t="str">
        <f t="shared" si="195"/>
        <v>m</v>
      </c>
    </row>
    <row r="12531" spans="1:4" x14ac:dyDescent="0.2">
      <c r="A12531" s="5" t="s">
        <v>3540</v>
      </c>
      <c r="B12531" s="5" t="s">
        <v>31394</v>
      </c>
      <c r="C12531" s="5" t="s">
        <v>21</v>
      </c>
      <c r="D12531" s="5" t="str">
        <f t="shared" si="195"/>
        <v>m</v>
      </c>
    </row>
    <row r="12532" spans="1:4" x14ac:dyDescent="0.2">
      <c r="A12532" s="5" t="s">
        <v>17653</v>
      </c>
      <c r="B12532" s="5" t="s">
        <v>31394</v>
      </c>
      <c r="C12532" s="5" t="s">
        <v>21</v>
      </c>
      <c r="D12532" s="5" t="str">
        <f t="shared" si="195"/>
        <v>m</v>
      </c>
    </row>
    <row r="12533" spans="1:4" x14ac:dyDescent="0.2">
      <c r="A12533" s="5" t="s">
        <v>3541</v>
      </c>
      <c r="B12533" s="5" t="s">
        <v>31395</v>
      </c>
      <c r="C12533" s="5" t="s">
        <v>21</v>
      </c>
      <c r="D12533" s="5" t="str">
        <f t="shared" si="195"/>
        <v>m</v>
      </c>
    </row>
    <row r="12534" spans="1:4" x14ac:dyDescent="0.2">
      <c r="A12534" s="5" t="s">
        <v>17654</v>
      </c>
      <c r="B12534" s="5" t="s">
        <v>31395</v>
      </c>
      <c r="C12534" s="5" t="s">
        <v>21</v>
      </c>
      <c r="D12534" s="5" t="str">
        <f t="shared" si="195"/>
        <v>m</v>
      </c>
    </row>
    <row r="12535" spans="1:4" x14ac:dyDescent="0.2">
      <c r="A12535" s="5" t="s">
        <v>3542</v>
      </c>
      <c r="B12535" s="5" t="s">
        <v>31396</v>
      </c>
      <c r="C12535" s="5" t="s">
        <v>21</v>
      </c>
      <c r="D12535" s="5" t="str">
        <f t="shared" si="195"/>
        <v>m</v>
      </c>
    </row>
    <row r="12536" spans="1:4" x14ac:dyDescent="0.2">
      <c r="A12536" s="5" t="s">
        <v>17655</v>
      </c>
      <c r="B12536" s="5" t="s">
        <v>31396</v>
      </c>
      <c r="C12536" s="5" t="s">
        <v>21</v>
      </c>
      <c r="D12536" s="5" t="str">
        <f t="shared" si="195"/>
        <v>m</v>
      </c>
    </row>
    <row r="12537" spans="1:4" x14ac:dyDescent="0.2">
      <c r="A12537" s="5" t="s">
        <v>3543</v>
      </c>
      <c r="B12537" s="5" t="s">
        <v>31397</v>
      </c>
      <c r="C12537" s="5" t="s">
        <v>25536</v>
      </c>
      <c r="D12537" s="5" t="str">
        <f t="shared" si="195"/>
        <v>m2</v>
      </c>
    </row>
    <row r="12538" spans="1:4" x14ac:dyDescent="0.2">
      <c r="A12538" s="5" t="s">
        <v>17656</v>
      </c>
      <c r="B12538" s="5" t="s">
        <v>31397</v>
      </c>
      <c r="C12538" s="5" t="s">
        <v>25536</v>
      </c>
      <c r="D12538" s="5" t="str">
        <f t="shared" si="195"/>
        <v>m2</v>
      </c>
    </row>
    <row r="12539" spans="1:4" x14ac:dyDescent="0.2">
      <c r="A12539" s="5" t="s">
        <v>3544</v>
      </c>
      <c r="B12539" s="5" t="s">
        <v>31398</v>
      </c>
      <c r="C12539" s="5" t="s">
        <v>25536</v>
      </c>
      <c r="D12539" s="5" t="str">
        <f t="shared" si="195"/>
        <v>m2</v>
      </c>
    </row>
    <row r="12540" spans="1:4" x14ac:dyDescent="0.2">
      <c r="A12540" s="5" t="s">
        <v>17657</v>
      </c>
      <c r="B12540" s="5" t="s">
        <v>31398</v>
      </c>
      <c r="C12540" s="5" t="s">
        <v>25536</v>
      </c>
      <c r="D12540" s="5" t="str">
        <f t="shared" si="195"/>
        <v>m2</v>
      </c>
    </row>
    <row r="12541" spans="1:4" x14ac:dyDescent="0.2">
      <c r="A12541" s="5" t="s">
        <v>9072</v>
      </c>
      <c r="B12541" s="5" t="s">
        <v>31399</v>
      </c>
      <c r="C12541" s="5" t="s">
        <v>25536</v>
      </c>
      <c r="D12541" s="5" t="str">
        <f t="shared" si="195"/>
        <v>m2</v>
      </c>
    </row>
    <row r="12542" spans="1:4" x14ac:dyDescent="0.2">
      <c r="A12542" s="5" t="s">
        <v>17658</v>
      </c>
      <c r="B12542" s="5" t="s">
        <v>31399</v>
      </c>
      <c r="C12542" s="5" t="s">
        <v>25536</v>
      </c>
      <c r="D12542" s="5" t="str">
        <f t="shared" si="195"/>
        <v>m2</v>
      </c>
    </row>
    <row r="12543" spans="1:4" x14ac:dyDescent="0.2">
      <c r="A12543" s="5" t="s">
        <v>9073</v>
      </c>
      <c r="B12543" s="5" t="s">
        <v>31400</v>
      </c>
      <c r="C12543" s="5" t="s">
        <v>25536</v>
      </c>
      <c r="D12543" s="5" t="str">
        <f t="shared" si="195"/>
        <v>m2</v>
      </c>
    </row>
    <row r="12544" spans="1:4" x14ac:dyDescent="0.2">
      <c r="A12544" s="5" t="s">
        <v>17659</v>
      </c>
      <c r="B12544" s="5" t="s">
        <v>31400</v>
      </c>
      <c r="C12544" s="5" t="s">
        <v>25536</v>
      </c>
      <c r="D12544" s="5" t="str">
        <f t="shared" si="195"/>
        <v>m2</v>
      </c>
    </row>
    <row r="12545" spans="1:4" x14ac:dyDescent="0.2">
      <c r="A12545" s="5" t="s">
        <v>3545</v>
      </c>
      <c r="B12545" s="5" t="s">
        <v>31401</v>
      </c>
      <c r="C12545" s="5" t="s">
        <v>21</v>
      </c>
      <c r="D12545" s="5" t="str">
        <f t="shared" si="195"/>
        <v>m</v>
      </c>
    </row>
    <row r="12546" spans="1:4" x14ac:dyDescent="0.2">
      <c r="A12546" s="5" t="s">
        <v>17660</v>
      </c>
      <c r="B12546" s="5" t="s">
        <v>31401</v>
      </c>
      <c r="C12546" s="5" t="s">
        <v>21</v>
      </c>
      <c r="D12546" s="5" t="str">
        <f t="shared" ref="D12546:D12609" si="196">LOWER(C12546)</f>
        <v>m</v>
      </c>
    </row>
    <row r="12547" spans="1:4" x14ac:dyDescent="0.2">
      <c r="A12547" s="5" t="s">
        <v>3546</v>
      </c>
      <c r="B12547" s="5" t="s">
        <v>31402</v>
      </c>
      <c r="C12547" s="5" t="s">
        <v>21</v>
      </c>
      <c r="D12547" s="5" t="str">
        <f t="shared" si="196"/>
        <v>m</v>
      </c>
    </row>
    <row r="12548" spans="1:4" x14ac:dyDescent="0.2">
      <c r="A12548" s="5" t="s">
        <v>17661</v>
      </c>
      <c r="B12548" s="5" t="s">
        <v>31402</v>
      </c>
      <c r="C12548" s="5" t="s">
        <v>21</v>
      </c>
      <c r="D12548" s="5" t="str">
        <f t="shared" si="196"/>
        <v>m</v>
      </c>
    </row>
    <row r="12549" spans="1:4" x14ac:dyDescent="0.2">
      <c r="A12549" s="5" t="s">
        <v>3547</v>
      </c>
      <c r="B12549" s="5" t="s">
        <v>31403</v>
      </c>
      <c r="C12549" s="5" t="s">
        <v>21</v>
      </c>
      <c r="D12549" s="5" t="str">
        <f t="shared" si="196"/>
        <v>m</v>
      </c>
    </row>
    <row r="12550" spans="1:4" x14ac:dyDescent="0.2">
      <c r="A12550" s="5" t="s">
        <v>17662</v>
      </c>
      <c r="B12550" s="5" t="s">
        <v>31403</v>
      </c>
      <c r="C12550" s="5" t="s">
        <v>21</v>
      </c>
      <c r="D12550" s="5" t="str">
        <f t="shared" si="196"/>
        <v>m</v>
      </c>
    </row>
    <row r="12551" spans="1:4" x14ac:dyDescent="0.2">
      <c r="A12551" s="5" t="s">
        <v>3548</v>
      </c>
      <c r="B12551" s="5" t="s">
        <v>31404</v>
      </c>
      <c r="C12551" s="5" t="s">
        <v>21</v>
      </c>
      <c r="D12551" s="5" t="str">
        <f t="shared" si="196"/>
        <v>m</v>
      </c>
    </row>
    <row r="12552" spans="1:4" x14ac:dyDescent="0.2">
      <c r="A12552" s="5" t="s">
        <v>17663</v>
      </c>
      <c r="B12552" s="5" t="s">
        <v>31404</v>
      </c>
      <c r="C12552" s="5" t="s">
        <v>21</v>
      </c>
      <c r="D12552" s="5" t="str">
        <f t="shared" si="196"/>
        <v>m</v>
      </c>
    </row>
    <row r="12553" spans="1:4" x14ac:dyDescent="0.2">
      <c r="A12553" s="5" t="s">
        <v>3549</v>
      </c>
      <c r="B12553" s="5" t="s">
        <v>31405</v>
      </c>
      <c r="C12553" s="5" t="s">
        <v>21</v>
      </c>
      <c r="D12553" s="5" t="str">
        <f t="shared" si="196"/>
        <v>m</v>
      </c>
    </row>
    <row r="12554" spans="1:4" x14ac:dyDescent="0.2">
      <c r="A12554" s="5" t="s">
        <v>17664</v>
      </c>
      <c r="B12554" s="5" t="s">
        <v>31405</v>
      </c>
      <c r="C12554" s="5" t="s">
        <v>21</v>
      </c>
      <c r="D12554" s="5" t="str">
        <f t="shared" si="196"/>
        <v>m</v>
      </c>
    </row>
    <row r="12555" spans="1:4" x14ac:dyDescent="0.2">
      <c r="A12555" s="5" t="s">
        <v>3550</v>
      </c>
      <c r="B12555" s="5" t="s">
        <v>31406</v>
      </c>
      <c r="C12555" s="5" t="s">
        <v>21</v>
      </c>
      <c r="D12555" s="5" t="str">
        <f t="shared" si="196"/>
        <v>m</v>
      </c>
    </row>
    <row r="12556" spans="1:4" x14ac:dyDescent="0.2">
      <c r="A12556" s="5" t="s">
        <v>17665</v>
      </c>
      <c r="B12556" s="5" t="s">
        <v>31406</v>
      </c>
      <c r="C12556" s="5" t="s">
        <v>21</v>
      </c>
      <c r="D12556" s="5" t="str">
        <f t="shared" si="196"/>
        <v>m</v>
      </c>
    </row>
    <row r="12557" spans="1:4" x14ac:dyDescent="0.2">
      <c r="A12557" s="5" t="s">
        <v>3551</v>
      </c>
      <c r="B12557" s="5" t="s">
        <v>9074</v>
      </c>
      <c r="C12557" s="5" t="s">
        <v>21</v>
      </c>
      <c r="D12557" s="5" t="str">
        <f t="shared" si="196"/>
        <v>m</v>
      </c>
    </row>
    <row r="12558" spans="1:4" x14ac:dyDescent="0.2">
      <c r="A12558" s="5" t="s">
        <v>17666</v>
      </c>
      <c r="B12558" s="5" t="s">
        <v>9074</v>
      </c>
      <c r="C12558" s="5" t="s">
        <v>21</v>
      </c>
      <c r="D12558" s="5" t="str">
        <f t="shared" si="196"/>
        <v>m</v>
      </c>
    </row>
    <row r="12559" spans="1:4" x14ac:dyDescent="0.2">
      <c r="A12559" s="5" t="s">
        <v>3552</v>
      </c>
      <c r="B12559" s="5" t="s">
        <v>9075</v>
      </c>
      <c r="C12559" s="5" t="s">
        <v>21</v>
      </c>
      <c r="D12559" s="5" t="str">
        <f t="shared" si="196"/>
        <v>m</v>
      </c>
    </row>
    <row r="12560" spans="1:4" x14ac:dyDescent="0.2">
      <c r="A12560" s="5" t="s">
        <v>17667</v>
      </c>
      <c r="B12560" s="5" t="s">
        <v>9075</v>
      </c>
      <c r="C12560" s="5" t="s">
        <v>21</v>
      </c>
      <c r="D12560" s="5" t="str">
        <f t="shared" si="196"/>
        <v>m</v>
      </c>
    </row>
    <row r="12561" spans="1:4" x14ac:dyDescent="0.2">
      <c r="A12561" s="5" t="s">
        <v>3553</v>
      </c>
      <c r="B12561" s="5" t="s">
        <v>31407</v>
      </c>
      <c r="C12561" s="5" t="s">
        <v>25536</v>
      </c>
      <c r="D12561" s="5" t="str">
        <f t="shared" si="196"/>
        <v>m2</v>
      </c>
    </row>
    <row r="12562" spans="1:4" x14ac:dyDescent="0.2">
      <c r="A12562" s="5" t="s">
        <v>17668</v>
      </c>
      <c r="B12562" s="5" t="s">
        <v>31407</v>
      </c>
      <c r="C12562" s="5" t="s">
        <v>25536</v>
      </c>
      <c r="D12562" s="5" t="str">
        <f t="shared" si="196"/>
        <v>m2</v>
      </c>
    </row>
    <row r="12563" spans="1:4" x14ac:dyDescent="0.2">
      <c r="A12563" s="5" t="s">
        <v>3554</v>
      </c>
      <c r="B12563" s="5" t="s">
        <v>31408</v>
      </c>
      <c r="C12563" s="5" t="s">
        <v>25536</v>
      </c>
      <c r="D12563" s="5" t="str">
        <f t="shared" si="196"/>
        <v>m2</v>
      </c>
    </row>
    <row r="12564" spans="1:4" x14ac:dyDescent="0.2">
      <c r="A12564" s="5" t="s">
        <v>17669</v>
      </c>
      <c r="B12564" s="5" t="s">
        <v>31408</v>
      </c>
      <c r="C12564" s="5" t="s">
        <v>25536</v>
      </c>
      <c r="D12564" s="5" t="str">
        <f t="shared" si="196"/>
        <v>m2</v>
      </c>
    </row>
    <row r="12565" spans="1:4" x14ac:dyDescent="0.2">
      <c r="A12565" s="5" t="s">
        <v>9076</v>
      </c>
      <c r="B12565" s="5" t="s">
        <v>31409</v>
      </c>
      <c r="C12565" s="5" t="s">
        <v>25536</v>
      </c>
      <c r="D12565" s="5" t="str">
        <f t="shared" si="196"/>
        <v>m2</v>
      </c>
    </row>
    <row r="12566" spans="1:4" x14ac:dyDescent="0.2">
      <c r="A12566" s="5" t="s">
        <v>17670</v>
      </c>
      <c r="B12566" s="5" t="s">
        <v>31409</v>
      </c>
      <c r="C12566" s="5" t="s">
        <v>25536</v>
      </c>
      <c r="D12566" s="5" t="str">
        <f t="shared" si="196"/>
        <v>m2</v>
      </c>
    </row>
    <row r="12567" spans="1:4" x14ac:dyDescent="0.2">
      <c r="A12567" s="5" t="s">
        <v>3555</v>
      </c>
      <c r="B12567" s="5" t="s">
        <v>31410</v>
      </c>
      <c r="C12567" s="5" t="s">
        <v>21</v>
      </c>
      <c r="D12567" s="5" t="str">
        <f t="shared" si="196"/>
        <v>m</v>
      </c>
    </row>
    <row r="12568" spans="1:4" x14ac:dyDescent="0.2">
      <c r="A12568" s="5" t="s">
        <v>17671</v>
      </c>
      <c r="B12568" s="5" t="s">
        <v>31410</v>
      </c>
      <c r="C12568" s="5" t="s">
        <v>21</v>
      </c>
      <c r="D12568" s="5" t="str">
        <f t="shared" si="196"/>
        <v>m</v>
      </c>
    </row>
    <row r="12569" spans="1:4" x14ac:dyDescent="0.2">
      <c r="A12569" s="5" t="s">
        <v>3556</v>
      </c>
      <c r="B12569" s="5" t="s">
        <v>31411</v>
      </c>
      <c r="C12569" s="5" t="s">
        <v>21</v>
      </c>
      <c r="D12569" s="5" t="str">
        <f t="shared" si="196"/>
        <v>m</v>
      </c>
    </row>
    <row r="12570" spans="1:4" x14ac:dyDescent="0.2">
      <c r="A12570" s="5" t="s">
        <v>17672</v>
      </c>
      <c r="B12570" s="5" t="s">
        <v>31411</v>
      </c>
      <c r="C12570" s="5" t="s">
        <v>21</v>
      </c>
      <c r="D12570" s="5" t="str">
        <f t="shared" si="196"/>
        <v>m</v>
      </c>
    </row>
    <row r="12571" spans="1:4" x14ac:dyDescent="0.2">
      <c r="A12571" s="5" t="s">
        <v>9077</v>
      </c>
      <c r="B12571" s="5" t="s">
        <v>31412</v>
      </c>
      <c r="C12571" s="5" t="s">
        <v>21</v>
      </c>
      <c r="D12571" s="5" t="str">
        <f t="shared" si="196"/>
        <v>m</v>
      </c>
    </row>
    <row r="12572" spans="1:4" x14ac:dyDescent="0.2">
      <c r="A12572" s="5" t="s">
        <v>17673</v>
      </c>
      <c r="B12572" s="5" t="s">
        <v>31412</v>
      </c>
      <c r="C12572" s="5" t="s">
        <v>21</v>
      </c>
      <c r="D12572" s="5" t="str">
        <f t="shared" si="196"/>
        <v>m</v>
      </c>
    </row>
    <row r="12573" spans="1:4" x14ac:dyDescent="0.2">
      <c r="A12573" s="5" t="s">
        <v>3557</v>
      </c>
      <c r="B12573" s="5" t="s">
        <v>31413</v>
      </c>
      <c r="C12573" s="5" t="s">
        <v>21</v>
      </c>
      <c r="D12573" s="5" t="str">
        <f t="shared" si="196"/>
        <v>m</v>
      </c>
    </row>
    <row r="12574" spans="1:4" x14ac:dyDescent="0.2">
      <c r="A12574" s="5" t="s">
        <v>17674</v>
      </c>
      <c r="B12574" s="5" t="s">
        <v>31413</v>
      </c>
      <c r="C12574" s="5" t="s">
        <v>21</v>
      </c>
      <c r="D12574" s="5" t="str">
        <f t="shared" si="196"/>
        <v>m</v>
      </c>
    </row>
    <row r="12575" spans="1:4" x14ac:dyDescent="0.2">
      <c r="A12575" s="5" t="s">
        <v>3558</v>
      </c>
      <c r="B12575" s="5" t="s">
        <v>31414</v>
      </c>
      <c r="C12575" s="5" t="s">
        <v>21</v>
      </c>
      <c r="D12575" s="5" t="str">
        <f t="shared" si="196"/>
        <v>m</v>
      </c>
    </row>
    <row r="12576" spans="1:4" x14ac:dyDescent="0.2">
      <c r="A12576" s="5" t="s">
        <v>17675</v>
      </c>
      <c r="B12576" s="5" t="s">
        <v>31414</v>
      </c>
      <c r="C12576" s="5" t="s">
        <v>21</v>
      </c>
      <c r="D12576" s="5" t="str">
        <f t="shared" si="196"/>
        <v>m</v>
      </c>
    </row>
    <row r="12577" spans="1:4" x14ac:dyDescent="0.2">
      <c r="A12577" s="5" t="s">
        <v>9078</v>
      </c>
      <c r="B12577" s="5" t="s">
        <v>31415</v>
      </c>
      <c r="C12577" s="5" t="s">
        <v>21</v>
      </c>
      <c r="D12577" s="5" t="str">
        <f t="shared" si="196"/>
        <v>m</v>
      </c>
    </row>
    <row r="12578" spans="1:4" x14ac:dyDescent="0.2">
      <c r="A12578" s="5" t="s">
        <v>17676</v>
      </c>
      <c r="B12578" s="5" t="s">
        <v>31415</v>
      </c>
      <c r="C12578" s="5" t="s">
        <v>21</v>
      </c>
      <c r="D12578" s="5" t="str">
        <f t="shared" si="196"/>
        <v>m</v>
      </c>
    </row>
    <row r="12579" spans="1:4" x14ac:dyDescent="0.2">
      <c r="A12579" s="5" t="s">
        <v>9079</v>
      </c>
      <c r="B12579" s="5" t="s">
        <v>31416</v>
      </c>
      <c r="C12579" s="5" t="s">
        <v>25536</v>
      </c>
      <c r="D12579" s="5" t="str">
        <f t="shared" si="196"/>
        <v>m2</v>
      </c>
    </row>
    <row r="12580" spans="1:4" x14ac:dyDescent="0.2">
      <c r="A12580" s="5" t="s">
        <v>17677</v>
      </c>
      <c r="B12580" s="5" t="s">
        <v>31416</v>
      </c>
      <c r="C12580" s="5" t="s">
        <v>25536</v>
      </c>
      <c r="D12580" s="5" t="str">
        <f t="shared" si="196"/>
        <v>m2</v>
      </c>
    </row>
    <row r="12581" spans="1:4" x14ac:dyDescent="0.2">
      <c r="A12581" s="5" t="s">
        <v>9080</v>
      </c>
      <c r="B12581" s="5" t="s">
        <v>31417</v>
      </c>
      <c r="C12581" s="5" t="s">
        <v>25536</v>
      </c>
      <c r="D12581" s="5" t="str">
        <f t="shared" si="196"/>
        <v>m2</v>
      </c>
    </row>
    <row r="12582" spans="1:4" x14ac:dyDescent="0.2">
      <c r="A12582" s="5" t="s">
        <v>17678</v>
      </c>
      <c r="B12582" s="5" t="s">
        <v>31417</v>
      </c>
      <c r="C12582" s="5" t="s">
        <v>25536</v>
      </c>
      <c r="D12582" s="5" t="str">
        <f t="shared" si="196"/>
        <v>m2</v>
      </c>
    </row>
    <row r="12583" spans="1:4" x14ac:dyDescent="0.2">
      <c r="A12583" s="5" t="s">
        <v>9081</v>
      </c>
      <c r="B12583" s="5" t="s">
        <v>31418</v>
      </c>
      <c r="C12583" s="5" t="s">
        <v>25536</v>
      </c>
      <c r="D12583" s="5" t="str">
        <f t="shared" si="196"/>
        <v>m2</v>
      </c>
    </row>
    <row r="12584" spans="1:4" x14ac:dyDescent="0.2">
      <c r="A12584" s="5" t="s">
        <v>17679</v>
      </c>
      <c r="B12584" s="5" t="s">
        <v>31418</v>
      </c>
      <c r="C12584" s="5" t="s">
        <v>25536</v>
      </c>
      <c r="D12584" s="5" t="str">
        <f t="shared" si="196"/>
        <v>m2</v>
      </c>
    </row>
    <row r="12585" spans="1:4" x14ac:dyDescent="0.2">
      <c r="A12585" s="5" t="s">
        <v>9082</v>
      </c>
      <c r="B12585" s="5" t="s">
        <v>31419</v>
      </c>
      <c r="C12585" s="5" t="s">
        <v>25536</v>
      </c>
      <c r="D12585" s="5" t="str">
        <f t="shared" si="196"/>
        <v>m2</v>
      </c>
    </row>
    <row r="12586" spans="1:4" x14ac:dyDescent="0.2">
      <c r="A12586" s="5" t="s">
        <v>17680</v>
      </c>
      <c r="B12586" s="5" t="s">
        <v>31419</v>
      </c>
      <c r="C12586" s="5" t="s">
        <v>25536</v>
      </c>
      <c r="D12586" s="5" t="str">
        <f t="shared" si="196"/>
        <v>m2</v>
      </c>
    </row>
    <row r="12587" spans="1:4" x14ac:dyDescent="0.2">
      <c r="A12587" s="5" t="s">
        <v>9083</v>
      </c>
      <c r="B12587" s="5" t="s">
        <v>31420</v>
      </c>
      <c r="C12587" s="5" t="s">
        <v>21</v>
      </c>
      <c r="D12587" s="5" t="str">
        <f t="shared" si="196"/>
        <v>m</v>
      </c>
    </row>
    <row r="12588" spans="1:4" x14ac:dyDescent="0.2">
      <c r="A12588" s="5" t="s">
        <v>17681</v>
      </c>
      <c r="B12588" s="5" t="s">
        <v>31420</v>
      </c>
      <c r="C12588" s="5" t="s">
        <v>21</v>
      </c>
      <c r="D12588" s="5" t="str">
        <f t="shared" si="196"/>
        <v>m</v>
      </c>
    </row>
    <row r="12589" spans="1:4" x14ac:dyDescent="0.2">
      <c r="A12589" s="5" t="s">
        <v>9084</v>
      </c>
      <c r="B12589" s="5" t="s">
        <v>31421</v>
      </c>
      <c r="C12589" s="5" t="s">
        <v>21</v>
      </c>
      <c r="D12589" s="5" t="str">
        <f t="shared" si="196"/>
        <v>m</v>
      </c>
    </row>
    <row r="12590" spans="1:4" x14ac:dyDescent="0.2">
      <c r="A12590" s="5" t="s">
        <v>17682</v>
      </c>
      <c r="B12590" s="5" t="s">
        <v>31421</v>
      </c>
      <c r="C12590" s="5" t="s">
        <v>21</v>
      </c>
      <c r="D12590" s="5" t="str">
        <f t="shared" si="196"/>
        <v>m</v>
      </c>
    </row>
    <row r="12591" spans="1:4" x14ac:dyDescent="0.2">
      <c r="A12591" s="5" t="s">
        <v>3559</v>
      </c>
      <c r="B12591" s="5" t="s">
        <v>31422</v>
      </c>
      <c r="C12591" s="5" t="s">
        <v>25536</v>
      </c>
      <c r="D12591" s="5" t="str">
        <f t="shared" si="196"/>
        <v>m2</v>
      </c>
    </row>
    <row r="12592" spans="1:4" x14ac:dyDescent="0.2">
      <c r="A12592" s="5" t="s">
        <v>17683</v>
      </c>
      <c r="B12592" s="5" t="s">
        <v>31422</v>
      </c>
      <c r="C12592" s="5" t="s">
        <v>25536</v>
      </c>
      <c r="D12592" s="5" t="str">
        <f t="shared" si="196"/>
        <v>m2</v>
      </c>
    </row>
    <row r="12593" spans="1:4" x14ac:dyDescent="0.2">
      <c r="A12593" s="5" t="s">
        <v>9085</v>
      </c>
      <c r="B12593" s="5" t="s">
        <v>31423</v>
      </c>
      <c r="C12593" s="5" t="s">
        <v>25536</v>
      </c>
      <c r="D12593" s="5" t="str">
        <f t="shared" si="196"/>
        <v>m2</v>
      </c>
    </row>
    <row r="12594" spans="1:4" x14ac:dyDescent="0.2">
      <c r="A12594" s="5" t="s">
        <v>17684</v>
      </c>
      <c r="B12594" s="5" t="s">
        <v>31423</v>
      </c>
      <c r="C12594" s="5" t="s">
        <v>25536</v>
      </c>
      <c r="D12594" s="5" t="str">
        <f t="shared" si="196"/>
        <v>m2</v>
      </c>
    </row>
    <row r="12595" spans="1:4" x14ac:dyDescent="0.2">
      <c r="A12595" s="5" t="s">
        <v>9086</v>
      </c>
      <c r="B12595" s="5" t="s">
        <v>31424</v>
      </c>
      <c r="C12595" s="5" t="s">
        <v>25536</v>
      </c>
      <c r="D12595" s="5" t="str">
        <f t="shared" si="196"/>
        <v>m2</v>
      </c>
    </row>
    <row r="12596" spans="1:4" x14ac:dyDescent="0.2">
      <c r="A12596" s="5" t="s">
        <v>17685</v>
      </c>
      <c r="B12596" s="5" t="s">
        <v>31424</v>
      </c>
      <c r="C12596" s="5" t="s">
        <v>25536</v>
      </c>
      <c r="D12596" s="5" t="str">
        <f t="shared" si="196"/>
        <v>m2</v>
      </c>
    </row>
    <row r="12597" spans="1:4" x14ac:dyDescent="0.2">
      <c r="A12597" s="5" t="s">
        <v>9087</v>
      </c>
      <c r="B12597" s="5" t="s">
        <v>31425</v>
      </c>
      <c r="C12597" s="5" t="s">
        <v>25536</v>
      </c>
      <c r="D12597" s="5" t="str">
        <f t="shared" si="196"/>
        <v>m2</v>
      </c>
    </row>
    <row r="12598" spans="1:4" x14ac:dyDescent="0.2">
      <c r="A12598" s="5" t="s">
        <v>17686</v>
      </c>
      <c r="B12598" s="5" t="s">
        <v>31425</v>
      </c>
      <c r="C12598" s="5" t="s">
        <v>25536</v>
      </c>
      <c r="D12598" s="5" t="str">
        <f t="shared" si="196"/>
        <v>m2</v>
      </c>
    </row>
    <row r="12599" spans="1:4" x14ac:dyDescent="0.2">
      <c r="A12599" s="5" t="s">
        <v>9088</v>
      </c>
      <c r="B12599" s="5" t="s">
        <v>31426</v>
      </c>
      <c r="C12599" s="5" t="s">
        <v>25536</v>
      </c>
      <c r="D12599" s="5" t="str">
        <f t="shared" si="196"/>
        <v>m2</v>
      </c>
    </row>
    <row r="12600" spans="1:4" x14ac:dyDescent="0.2">
      <c r="A12600" s="5" t="s">
        <v>17687</v>
      </c>
      <c r="B12600" s="5" t="s">
        <v>31426</v>
      </c>
      <c r="C12600" s="5" t="s">
        <v>25536</v>
      </c>
      <c r="D12600" s="5" t="str">
        <f t="shared" si="196"/>
        <v>m2</v>
      </c>
    </row>
    <row r="12601" spans="1:4" x14ac:dyDescent="0.2">
      <c r="A12601" s="5" t="s">
        <v>9089</v>
      </c>
      <c r="B12601" s="5" t="s">
        <v>31427</v>
      </c>
      <c r="C12601" s="5" t="s">
        <v>25536</v>
      </c>
      <c r="D12601" s="5" t="str">
        <f t="shared" si="196"/>
        <v>m2</v>
      </c>
    </row>
    <row r="12602" spans="1:4" x14ac:dyDescent="0.2">
      <c r="A12602" s="5" t="s">
        <v>17688</v>
      </c>
      <c r="B12602" s="5" t="s">
        <v>31427</v>
      </c>
      <c r="C12602" s="5" t="s">
        <v>25536</v>
      </c>
      <c r="D12602" s="5" t="str">
        <f t="shared" si="196"/>
        <v>m2</v>
      </c>
    </row>
    <row r="12603" spans="1:4" x14ac:dyDescent="0.2">
      <c r="A12603" s="5" t="s">
        <v>9090</v>
      </c>
      <c r="B12603" s="5" t="s">
        <v>31428</v>
      </c>
      <c r="C12603" s="5" t="s">
        <v>25536</v>
      </c>
      <c r="D12603" s="5" t="str">
        <f t="shared" si="196"/>
        <v>m2</v>
      </c>
    </row>
    <row r="12604" spans="1:4" x14ac:dyDescent="0.2">
      <c r="A12604" s="5" t="s">
        <v>17689</v>
      </c>
      <c r="B12604" s="5" t="s">
        <v>31428</v>
      </c>
      <c r="C12604" s="5" t="s">
        <v>25536</v>
      </c>
      <c r="D12604" s="5" t="str">
        <f t="shared" si="196"/>
        <v>m2</v>
      </c>
    </row>
    <row r="12605" spans="1:4" x14ac:dyDescent="0.2">
      <c r="A12605" s="5" t="s">
        <v>9091</v>
      </c>
      <c r="B12605" s="5" t="s">
        <v>31429</v>
      </c>
      <c r="C12605" s="5" t="s">
        <v>25536</v>
      </c>
      <c r="D12605" s="5" t="str">
        <f t="shared" si="196"/>
        <v>m2</v>
      </c>
    </row>
    <row r="12606" spans="1:4" x14ac:dyDescent="0.2">
      <c r="A12606" s="5" t="s">
        <v>17690</v>
      </c>
      <c r="B12606" s="5" t="s">
        <v>31429</v>
      </c>
      <c r="C12606" s="5" t="s">
        <v>25536</v>
      </c>
      <c r="D12606" s="5" t="str">
        <f t="shared" si="196"/>
        <v>m2</v>
      </c>
    </row>
    <row r="12607" spans="1:4" x14ac:dyDescent="0.2">
      <c r="A12607" s="5" t="s">
        <v>9092</v>
      </c>
      <c r="B12607" s="5" t="s">
        <v>31430</v>
      </c>
      <c r="C12607" s="5" t="s">
        <v>25536</v>
      </c>
      <c r="D12607" s="5" t="str">
        <f t="shared" si="196"/>
        <v>m2</v>
      </c>
    </row>
    <row r="12608" spans="1:4" x14ac:dyDescent="0.2">
      <c r="A12608" s="5" t="s">
        <v>17691</v>
      </c>
      <c r="B12608" s="5" t="s">
        <v>31430</v>
      </c>
      <c r="C12608" s="5" t="s">
        <v>25536</v>
      </c>
      <c r="D12608" s="5" t="str">
        <f t="shared" si="196"/>
        <v>m2</v>
      </c>
    </row>
    <row r="12609" spans="1:4" x14ac:dyDescent="0.2">
      <c r="A12609" s="5" t="s">
        <v>9093</v>
      </c>
      <c r="B12609" s="5" t="s">
        <v>31431</v>
      </c>
      <c r="C12609" s="5" t="s">
        <v>25536</v>
      </c>
      <c r="D12609" s="5" t="str">
        <f t="shared" si="196"/>
        <v>m2</v>
      </c>
    </row>
    <row r="12610" spans="1:4" x14ac:dyDescent="0.2">
      <c r="A12610" s="5" t="s">
        <v>17692</v>
      </c>
      <c r="B12610" s="5" t="s">
        <v>31431</v>
      </c>
      <c r="C12610" s="5" t="s">
        <v>25536</v>
      </c>
      <c r="D12610" s="5" t="str">
        <f t="shared" ref="D12610:D12673" si="197">LOWER(C12610)</f>
        <v>m2</v>
      </c>
    </row>
    <row r="12611" spans="1:4" x14ac:dyDescent="0.2">
      <c r="A12611" s="5" t="s">
        <v>9094</v>
      </c>
      <c r="B12611" s="5" t="s">
        <v>31432</v>
      </c>
      <c r="C12611" s="5" t="s">
        <v>25536</v>
      </c>
      <c r="D12611" s="5" t="str">
        <f t="shared" si="197"/>
        <v>m2</v>
      </c>
    </row>
    <row r="12612" spans="1:4" x14ac:dyDescent="0.2">
      <c r="A12612" s="5" t="s">
        <v>17693</v>
      </c>
      <c r="B12612" s="5" t="s">
        <v>31432</v>
      </c>
      <c r="C12612" s="5" t="s">
        <v>25536</v>
      </c>
      <c r="D12612" s="5" t="str">
        <f t="shared" si="197"/>
        <v>m2</v>
      </c>
    </row>
    <row r="12613" spans="1:4" x14ac:dyDescent="0.2">
      <c r="A12613" s="5" t="s">
        <v>9095</v>
      </c>
      <c r="B12613" s="5" t="s">
        <v>31433</v>
      </c>
      <c r="C12613" s="5" t="s">
        <v>25536</v>
      </c>
      <c r="D12613" s="5" t="str">
        <f t="shared" si="197"/>
        <v>m2</v>
      </c>
    </row>
    <row r="12614" spans="1:4" x14ac:dyDescent="0.2">
      <c r="A12614" s="5" t="s">
        <v>17694</v>
      </c>
      <c r="B12614" s="5" t="s">
        <v>31433</v>
      </c>
      <c r="C12614" s="5" t="s">
        <v>25536</v>
      </c>
      <c r="D12614" s="5" t="str">
        <f t="shared" si="197"/>
        <v>m2</v>
      </c>
    </row>
    <row r="12615" spans="1:4" x14ac:dyDescent="0.2">
      <c r="A12615" s="5" t="s">
        <v>9096</v>
      </c>
      <c r="B12615" s="5" t="s">
        <v>31434</v>
      </c>
      <c r="C12615" s="5" t="s">
        <v>25536</v>
      </c>
      <c r="D12615" s="5" t="str">
        <f t="shared" si="197"/>
        <v>m2</v>
      </c>
    </row>
    <row r="12616" spans="1:4" x14ac:dyDescent="0.2">
      <c r="A12616" s="5" t="s">
        <v>17695</v>
      </c>
      <c r="B12616" s="5" t="s">
        <v>31434</v>
      </c>
      <c r="C12616" s="5" t="s">
        <v>25536</v>
      </c>
      <c r="D12616" s="5" t="str">
        <f t="shared" si="197"/>
        <v>m2</v>
      </c>
    </row>
    <row r="12617" spans="1:4" x14ac:dyDescent="0.2">
      <c r="A12617" s="5" t="s">
        <v>3560</v>
      </c>
      <c r="B12617" s="5" t="s">
        <v>31435</v>
      </c>
      <c r="C12617" s="5" t="s">
        <v>21</v>
      </c>
      <c r="D12617" s="5" t="str">
        <f t="shared" si="197"/>
        <v>m</v>
      </c>
    </row>
    <row r="12618" spans="1:4" x14ac:dyDescent="0.2">
      <c r="A12618" s="5" t="s">
        <v>17696</v>
      </c>
      <c r="B12618" s="5" t="s">
        <v>31435</v>
      </c>
      <c r="C12618" s="5" t="s">
        <v>21</v>
      </c>
      <c r="D12618" s="5" t="str">
        <f t="shared" si="197"/>
        <v>m</v>
      </c>
    </row>
    <row r="12619" spans="1:4" x14ac:dyDescent="0.2">
      <c r="A12619" s="5" t="s">
        <v>9097</v>
      </c>
      <c r="B12619" s="5" t="s">
        <v>31436</v>
      </c>
      <c r="C12619" s="5" t="s">
        <v>21</v>
      </c>
      <c r="D12619" s="5" t="str">
        <f t="shared" si="197"/>
        <v>m</v>
      </c>
    </row>
    <row r="12620" spans="1:4" x14ac:dyDescent="0.2">
      <c r="A12620" s="5" t="s">
        <v>17697</v>
      </c>
      <c r="B12620" s="5" t="s">
        <v>31436</v>
      </c>
      <c r="C12620" s="5" t="s">
        <v>21</v>
      </c>
      <c r="D12620" s="5" t="str">
        <f t="shared" si="197"/>
        <v>m</v>
      </c>
    </row>
    <row r="12621" spans="1:4" x14ac:dyDescent="0.2">
      <c r="A12621" s="5" t="s">
        <v>9098</v>
      </c>
      <c r="B12621" s="5" t="s">
        <v>31437</v>
      </c>
      <c r="C12621" s="5" t="s">
        <v>21</v>
      </c>
      <c r="D12621" s="5" t="str">
        <f t="shared" si="197"/>
        <v>m</v>
      </c>
    </row>
    <row r="12622" spans="1:4" x14ac:dyDescent="0.2">
      <c r="A12622" s="5" t="s">
        <v>17698</v>
      </c>
      <c r="B12622" s="5" t="s">
        <v>31437</v>
      </c>
      <c r="C12622" s="5" t="s">
        <v>21</v>
      </c>
      <c r="D12622" s="5" t="str">
        <f t="shared" si="197"/>
        <v>m</v>
      </c>
    </row>
    <row r="12623" spans="1:4" x14ac:dyDescent="0.2">
      <c r="A12623" s="5" t="s">
        <v>9099</v>
      </c>
      <c r="B12623" s="5" t="s">
        <v>31438</v>
      </c>
      <c r="C12623" s="5" t="s">
        <v>21</v>
      </c>
      <c r="D12623" s="5" t="str">
        <f t="shared" si="197"/>
        <v>m</v>
      </c>
    </row>
    <row r="12624" spans="1:4" x14ac:dyDescent="0.2">
      <c r="A12624" s="5" t="s">
        <v>17699</v>
      </c>
      <c r="B12624" s="5" t="s">
        <v>31438</v>
      </c>
      <c r="C12624" s="5" t="s">
        <v>21</v>
      </c>
      <c r="D12624" s="5" t="str">
        <f t="shared" si="197"/>
        <v>m</v>
      </c>
    </row>
    <row r="12625" spans="1:4" x14ac:dyDescent="0.2">
      <c r="A12625" s="5" t="s">
        <v>9100</v>
      </c>
      <c r="B12625" s="5" t="s">
        <v>31439</v>
      </c>
      <c r="C12625" s="5" t="s">
        <v>21</v>
      </c>
      <c r="D12625" s="5" t="str">
        <f t="shared" si="197"/>
        <v>m</v>
      </c>
    </row>
    <row r="12626" spans="1:4" x14ac:dyDescent="0.2">
      <c r="A12626" s="5" t="s">
        <v>17700</v>
      </c>
      <c r="B12626" s="5" t="s">
        <v>31439</v>
      </c>
      <c r="C12626" s="5" t="s">
        <v>21</v>
      </c>
      <c r="D12626" s="5" t="str">
        <f t="shared" si="197"/>
        <v>m</v>
      </c>
    </row>
    <row r="12627" spans="1:4" x14ac:dyDescent="0.2">
      <c r="A12627" s="5" t="s">
        <v>3561</v>
      </c>
      <c r="B12627" s="5" t="s">
        <v>31440</v>
      </c>
      <c r="C12627" s="5" t="s">
        <v>25536</v>
      </c>
      <c r="D12627" s="5" t="str">
        <f t="shared" si="197"/>
        <v>m2</v>
      </c>
    </row>
    <row r="12628" spans="1:4" x14ac:dyDescent="0.2">
      <c r="A12628" s="5" t="s">
        <v>17701</v>
      </c>
      <c r="B12628" s="5" t="s">
        <v>31440</v>
      </c>
      <c r="C12628" s="5" t="s">
        <v>25536</v>
      </c>
      <c r="D12628" s="5" t="str">
        <f t="shared" si="197"/>
        <v>m2</v>
      </c>
    </row>
    <row r="12629" spans="1:4" x14ac:dyDescent="0.2">
      <c r="A12629" s="5" t="s">
        <v>3562</v>
      </c>
      <c r="B12629" s="5" t="s">
        <v>31441</v>
      </c>
      <c r="C12629" s="5" t="s">
        <v>25536</v>
      </c>
      <c r="D12629" s="5" t="str">
        <f t="shared" si="197"/>
        <v>m2</v>
      </c>
    </row>
    <row r="12630" spans="1:4" x14ac:dyDescent="0.2">
      <c r="A12630" s="5" t="s">
        <v>17702</v>
      </c>
      <c r="B12630" s="5" t="s">
        <v>31441</v>
      </c>
      <c r="C12630" s="5" t="s">
        <v>25536</v>
      </c>
      <c r="D12630" s="5" t="str">
        <f t="shared" si="197"/>
        <v>m2</v>
      </c>
    </row>
    <row r="12631" spans="1:4" x14ac:dyDescent="0.2">
      <c r="A12631" s="5" t="s">
        <v>3563</v>
      </c>
      <c r="B12631" s="5" t="s">
        <v>31442</v>
      </c>
      <c r="C12631" s="5" t="s">
        <v>25536</v>
      </c>
      <c r="D12631" s="5" t="str">
        <f t="shared" si="197"/>
        <v>m2</v>
      </c>
    </row>
    <row r="12632" spans="1:4" x14ac:dyDescent="0.2">
      <c r="A12632" s="5" t="s">
        <v>17703</v>
      </c>
      <c r="B12632" s="5" t="s">
        <v>31442</v>
      </c>
      <c r="C12632" s="5" t="s">
        <v>25536</v>
      </c>
      <c r="D12632" s="5" t="str">
        <f t="shared" si="197"/>
        <v>m2</v>
      </c>
    </row>
    <row r="12633" spans="1:4" x14ac:dyDescent="0.2">
      <c r="A12633" s="5" t="s">
        <v>3564</v>
      </c>
      <c r="B12633" s="5" t="s">
        <v>31443</v>
      </c>
      <c r="C12633" s="5" t="s">
        <v>25536</v>
      </c>
      <c r="D12633" s="5" t="str">
        <f t="shared" si="197"/>
        <v>m2</v>
      </c>
    </row>
    <row r="12634" spans="1:4" x14ac:dyDescent="0.2">
      <c r="A12634" s="5" t="s">
        <v>17704</v>
      </c>
      <c r="B12634" s="5" t="s">
        <v>31443</v>
      </c>
      <c r="C12634" s="5" t="s">
        <v>25536</v>
      </c>
      <c r="D12634" s="5" t="str">
        <f t="shared" si="197"/>
        <v>m2</v>
      </c>
    </row>
    <row r="12635" spans="1:4" x14ac:dyDescent="0.2">
      <c r="A12635" s="5" t="s">
        <v>9101</v>
      </c>
      <c r="B12635" s="5" t="s">
        <v>31444</v>
      </c>
      <c r="C12635" s="5" t="s">
        <v>25536</v>
      </c>
      <c r="D12635" s="5" t="str">
        <f t="shared" si="197"/>
        <v>m2</v>
      </c>
    </row>
    <row r="12636" spans="1:4" x14ac:dyDescent="0.2">
      <c r="A12636" s="5" t="s">
        <v>17705</v>
      </c>
      <c r="B12636" s="5" t="s">
        <v>31444</v>
      </c>
      <c r="C12636" s="5" t="s">
        <v>25536</v>
      </c>
      <c r="D12636" s="5" t="str">
        <f t="shared" si="197"/>
        <v>m2</v>
      </c>
    </row>
    <row r="12637" spans="1:4" x14ac:dyDescent="0.2">
      <c r="A12637" s="5" t="s">
        <v>9102</v>
      </c>
      <c r="B12637" s="5" t="s">
        <v>31445</v>
      </c>
      <c r="C12637" s="5" t="s">
        <v>25536</v>
      </c>
      <c r="D12637" s="5" t="str">
        <f t="shared" si="197"/>
        <v>m2</v>
      </c>
    </row>
    <row r="12638" spans="1:4" x14ac:dyDescent="0.2">
      <c r="A12638" s="5" t="s">
        <v>17706</v>
      </c>
      <c r="B12638" s="5" t="s">
        <v>31445</v>
      </c>
      <c r="C12638" s="5" t="s">
        <v>25536</v>
      </c>
      <c r="D12638" s="5" t="str">
        <f t="shared" si="197"/>
        <v>m2</v>
      </c>
    </row>
    <row r="12639" spans="1:4" x14ac:dyDescent="0.2">
      <c r="A12639" s="5" t="s">
        <v>9103</v>
      </c>
      <c r="B12639" s="5" t="s">
        <v>31446</v>
      </c>
      <c r="C12639" s="5" t="s">
        <v>25536</v>
      </c>
      <c r="D12639" s="5" t="str">
        <f t="shared" si="197"/>
        <v>m2</v>
      </c>
    </row>
    <row r="12640" spans="1:4" x14ac:dyDescent="0.2">
      <c r="A12640" s="5" t="s">
        <v>17707</v>
      </c>
      <c r="B12640" s="5" t="s">
        <v>31446</v>
      </c>
      <c r="C12640" s="5" t="s">
        <v>25536</v>
      </c>
      <c r="D12640" s="5" t="str">
        <f t="shared" si="197"/>
        <v>m2</v>
      </c>
    </row>
    <row r="12641" spans="1:4" x14ac:dyDescent="0.2">
      <c r="A12641" s="5" t="s">
        <v>9104</v>
      </c>
      <c r="B12641" s="5" t="s">
        <v>31447</v>
      </c>
      <c r="C12641" s="5" t="s">
        <v>25536</v>
      </c>
      <c r="D12641" s="5" t="str">
        <f t="shared" si="197"/>
        <v>m2</v>
      </c>
    </row>
    <row r="12642" spans="1:4" x14ac:dyDescent="0.2">
      <c r="A12642" s="5" t="s">
        <v>17708</v>
      </c>
      <c r="B12642" s="5" t="s">
        <v>31447</v>
      </c>
      <c r="C12642" s="5" t="s">
        <v>25536</v>
      </c>
      <c r="D12642" s="5" t="str">
        <f t="shared" si="197"/>
        <v>m2</v>
      </c>
    </row>
    <row r="12643" spans="1:4" x14ac:dyDescent="0.2">
      <c r="A12643" s="5" t="s">
        <v>3565</v>
      </c>
      <c r="B12643" s="5" t="s">
        <v>31448</v>
      </c>
      <c r="C12643" s="5" t="s">
        <v>25536</v>
      </c>
      <c r="D12643" s="5" t="str">
        <f t="shared" si="197"/>
        <v>m2</v>
      </c>
    </row>
    <row r="12644" spans="1:4" x14ac:dyDescent="0.2">
      <c r="A12644" s="5" t="s">
        <v>17709</v>
      </c>
      <c r="B12644" s="5" t="s">
        <v>31448</v>
      </c>
      <c r="C12644" s="5" t="s">
        <v>25536</v>
      </c>
      <c r="D12644" s="5" t="str">
        <f t="shared" si="197"/>
        <v>m2</v>
      </c>
    </row>
    <row r="12645" spans="1:4" x14ac:dyDescent="0.2">
      <c r="A12645" s="5" t="s">
        <v>3566</v>
      </c>
      <c r="B12645" s="5" t="s">
        <v>31449</v>
      </c>
      <c r="C12645" s="5" t="s">
        <v>25536</v>
      </c>
      <c r="D12645" s="5" t="str">
        <f t="shared" si="197"/>
        <v>m2</v>
      </c>
    </row>
    <row r="12646" spans="1:4" x14ac:dyDescent="0.2">
      <c r="A12646" s="5" t="s">
        <v>17710</v>
      </c>
      <c r="B12646" s="5" t="s">
        <v>31449</v>
      </c>
      <c r="C12646" s="5" t="s">
        <v>25536</v>
      </c>
      <c r="D12646" s="5" t="str">
        <f t="shared" si="197"/>
        <v>m2</v>
      </c>
    </row>
    <row r="12647" spans="1:4" x14ac:dyDescent="0.2">
      <c r="A12647" s="5" t="s">
        <v>3567</v>
      </c>
      <c r="B12647" s="5" t="s">
        <v>31450</v>
      </c>
      <c r="C12647" s="5" t="s">
        <v>25536</v>
      </c>
      <c r="D12647" s="5" t="str">
        <f t="shared" si="197"/>
        <v>m2</v>
      </c>
    </row>
    <row r="12648" spans="1:4" x14ac:dyDescent="0.2">
      <c r="A12648" s="5" t="s">
        <v>17711</v>
      </c>
      <c r="B12648" s="5" t="s">
        <v>31450</v>
      </c>
      <c r="C12648" s="5" t="s">
        <v>25536</v>
      </c>
      <c r="D12648" s="5" t="str">
        <f t="shared" si="197"/>
        <v>m2</v>
      </c>
    </row>
    <row r="12649" spans="1:4" x14ac:dyDescent="0.2">
      <c r="A12649" s="5" t="s">
        <v>3568</v>
      </c>
      <c r="B12649" s="5" t="s">
        <v>31451</v>
      </c>
      <c r="C12649" s="5" t="s">
        <v>21</v>
      </c>
      <c r="D12649" s="5" t="str">
        <f t="shared" si="197"/>
        <v>m</v>
      </c>
    </row>
    <row r="12650" spans="1:4" x14ac:dyDescent="0.2">
      <c r="A12650" s="5" t="s">
        <v>17712</v>
      </c>
      <c r="B12650" s="5" t="s">
        <v>31451</v>
      </c>
      <c r="C12650" s="5" t="s">
        <v>21</v>
      </c>
      <c r="D12650" s="5" t="str">
        <f t="shared" si="197"/>
        <v>m</v>
      </c>
    </row>
    <row r="12651" spans="1:4" x14ac:dyDescent="0.2">
      <c r="A12651" s="5" t="s">
        <v>3569</v>
      </c>
      <c r="B12651" s="5" t="s">
        <v>31452</v>
      </c>
      <c r="C12651" s="5" t="s">
        <v>21</v>
      </c>
      <c r="D12651" s="5" t="str">
        <f t="shared" si="197"/>
        <v>m</v>
      </c>
    </row>
    <row r="12652" spans="1:4" x14ac:dyDescent="0.2">
      <c r="A12652" s="5" t="s">
        <v>17713</v>
      </c>
      <c r="B12652" s="5" t="s">
        <v>31452</v>
      </c>
      <c r="C12652" s="5" t="s">
        <v>21</v>
      </c>
      <c r="D12652" s="5" t="str">
        <f t="shared" si="197"/>
        <v>m</v>
      </c>
    </row>
    <row r="12653" spans="1:4" x14ac:dyDescent="0.2">
      <c r="A12653" s="5" t="s">
        <v>3570</v>
      </c>
      <c r="B12653" s="5" t="s">
        <v>31453</v>
      </c>
      <c r="C12653" s="5" t="s">
        <v>21</v>
      </c>
      <c r="D12653" s="5" t="str">
        <f t="shared" si="197"/>
        <v>m</v>
      </c>
    </row>
    <row r="12654" spans="1:4" x14ac:dyDescent="0.2">
      <c r="A12654" s="5" t="s">
        <v>17714</v>
      </c>
      <c r="B12654" s="5" t="s">
        <v>31453</v>
      </c>
      <c r="C12654" s="5" t="s">
        <v>21</v>
      </c>
      <c r="D12654" s="5" t="str">
        <f t="shared" si="197"/>
        <v>m</v>
      </c>
    </row>
    <row r="12655" spans="1:4" x14ac:dyDescent="0.2">
      <c r="A12655" s="5" t="s">
        <v>3571</v>
      </c>
      <c r="B12655" s="5" t="s">
        <v>31454</v>
      </c>
      <c r="C12655" s="5" t="s">
        <v>21</v>
      </c>
      <c r="D12655" s="5" t="str">
        <f t="shared" si="197"/>
        <v>m</v>
      </c>
    </row>
    <row r="12656" spans="1:4" x14ac:dyDescent="0.2">
      <c r="A12656" s="5" t="s">
        <v>17715</v>
      </c>
      <c r="B12656" s="5" t="s">
        <v>31454</v>
      </c>
      <c r="C12656" s="5" t="s">
        <v>21</v>
      </c>
      <c r="D12656" s="5" t="str">
        <f t="shared" si="197"/>
        <v>m</v>
      </c>
    </row>
    <row r="12657" spans="1:4" x14ac:dyDescent="0.2">
      <c r="A12657" s="5" t="s">
        <v>3572</v>
      </c>
      <c r="B12657" s="5" t="s">
        <v>31455</v>
      </c>
      <c r="C12657" s="5" t="s">
        <v>21</v>
      </c>
      <c r="D12657" s="5" t="str">
        <f t="shared" si="197"/>
        <v>m</v>
      </c>
    </row>
    <row r="12658" spans="1:4" x14ac:dyDescent="0.2">
      <c r="A12658" s="5" t="s">
        <v>17716</v>
      </c>
      <c r="B12658" s="5" t="s">
        <v>31455</v>
      </c>
      <c r="C12658" s="5" t="s">
        <v>21</v>
      </c>
      <c r="D12658" s="5" t="str">
        <f t="shared" si="197"/>
        <v>m</v>
      </c>
    </row>
    <row r="12659" spans="1:4" x14ac:dyDescent="0.2">
      <c r="A12659" s="5" t="s">
        <v>3573</v>
      </c>
      <c r="B12659" s="5" t="s">
        <v>31456</v>
      </c>
      <c r="C12659" s="5" t="s">
        <v>25536</v>
      </c>
      <c r="D12659" s="5" t="str">
        <f t="shared" si="197"/>
        <v>m2</v>
      </c>
    </row>
    <row r="12660" spans="1:4" x14ac:dyDescent="0.2">
      <c r="A12660" s="5" t="s">
        <v>17717</v>
      </c>
      <c r="B12660" s="5" t="s">
        <v>31456</v>
      </c>
      <c r="C12660" s="5" t="s">
        <v>25536</v>
      </c>
      <c r="D12660" s="5" t="str">
        <f t="shared" si="197"/>
        <v>m2</v>
      </c>
    </row>
    <row r="12661" spans="1:4" x14ac:dyDescent="0.2">
      <c r="A12661" s="5" t="s">
        <v>3574</v>
      </c>
      <c r="B12661" s="5" t="s">
        <v>31457</v>
      </c>
      <c r="C12661" s="5" t="s">
        <v>25536</v>
      </c>
      <c r="D12661" s="5" t="str">
        <f t="shared" si="197"/>
        <v>m2</v>
      </c>
    </row>
    <row r="12662" spans="1:4" x14ac:dyDescent="0.2">
      <c r="A12662" s="5" t="s">
        <v>17718</v>
      </c>
      <c r="B12662" s="5" t="s">
        <v>31457</v>
      </c>
      <c r="C12662" s="5" t="s">
        <v>25536</v>
      </c>
      <c r="D12662" s="5" t="str">
        <f t="shared" si="197"/>
        <v>m2</v>
      </c>
    </row>
    <row r="12663" spans="1:4" x14ac:dyDescent="0.2">
      <c r="A12663" s="5" t="s">
        <v>3575</v>
      </c>
      <c r="B12663" s="5" t="s">
        <v>31458</v>
      </c>
      <c r="C12663" s="5" t="s">
        <v>25536</v>
      </c>
      <c r="D12663" s="5" t="str">
        <f t="shared" si="197"/>
        <v>m2</v>
      </c>
    </row>
    <row r="12664" spans="1:4" x14ac:dyDescent="0.2">
      <c r="A12664" s="5" t="s">
        <v>17719</v>
      </c>
      <c r="B12664" s="5" t="s">
        <v>31458</v>
      </c>
      <c r="C12664" s="5" t="s">
        <v>25536</v>
      </c>
      <c r="D12664" s="5" t="str">
        <f t="shared" si="197"/>
        <v>m2</v>
      </c>
    </row>
    <row r="12665" spans="1:4" x14ac:dyDescent="0.2">
      <c r="A12665" s="5" t="s">
        <v>9105</v>
      </c>
      <c r="B12665" s="5" t="s">
        <v>31459</v>
      </c>
      <c r="C12665" s="5" t="s">
        <v>25536</v>
      </c>
      <c r="D12665" s="5" t="str">
        <f t="shared" si="197"/>
        <v>m2</v>
      </c>
    </row>
    <row r="12666" spans="1:4" x14ac:dyDescent="0.2">
      <c r="A12666" s="5" t="s">
        <v>17720</v>
      </c>
      <c r="B12666" s="5" t="s">
        <v>31459</v>
      </c>
      <c r="C12666" s="5" t="s">
        <v>25536</v>
      </c>
      <c r="D12666" s="5" t="str">
        <f t="shared" si="197"/>
        <v>m2</v>
      </c>
    </row>
    <row r="12667" spans="1:4" x14ac:dyDescent="0.2">
      <c r="A12667" s="5" t="s">
        <v>9106</v>
      </c>
      <c r="B12667" s="5" t="s">
        <v>31460</v>
      </c>
      <c r="C12667" s="5" t="s">
        <v>25536</v>
      </c>
      <c r="D12667" s="5" t="str">
        <f t="shared" si="197"/>
        <v>m2</v>
      </c>
    </row>
    <row r="12668" spans="1:4" x14ac:dyDescent="0.2">
      <c r="A12668" s="5" t="s">
        <v>17721</v>
      </c>
      <c r="B12668" s="5" t="s">
        <v>31460</v>
      </c>
      <c r="C12668" s="5" t="s">
        <v>25536</v>
      </c>
      <c r="D12668" s="5" t="str">
        <f t="shared" si="197"/>
        <v>m2</v>
      </c>
    </row>
    <row r="12669" spans="1:4" x14ac:dyDescent="0.2">
      <c r="A12669" s="5" t="s">
        <v>9107</v>
      </c>
      <c r="B12669" s="5" t="s">
        <v>31461</v>
      </c>
      <c r="C12669" s="5" t="s">
        <v>25536</v>
      </c>
      <c r="D12669" s="5" t="str">
        <f t="shared" si="197"/>
        <v>m2</v>
      </c>
    </row>
    <row r="12670" spans="1:4" x14ac:dyDescent="0.2">
      <c r="A12670" s="5" t="s">
        <v>17722</v>
      </c>
      <c r="B12670" s="5" t="s">
        <v>31461</v>
      </c>
      <c r="C12670" s="5" t="s">
        <v>25536</v>
      </c>
      <c r="D12670" s="5" t="str">
        <f t="shared" si="197"/>
        <v>m2</v>
      </c>
    </row>
    <row r="12671" spans="1:4" x14ac:dyDescent="0.2">
      <c r="A12671" s="5" t="s">
        <v>9108</v>
      </c>
      <c r="B12671" s="5" t="s">
        <v>31462</v>
      </c>
      <c r="C12671" s="5" t="s">
        <v>25536</v>
      </c>
      <c r="D12671" s="5" t="str">
        <f t="shared" si="197"/>
        <v>m2</v>
      </c>
    </row>
    <row r="12672" spans="1:4" x14ac:dyDescent="0.2">
      <c r="A12672" s="5" t="s">
        <v>17723</v>
      </c>
      <c r="B12672" s="5" t="s">
        <v>31462</v>
      </c>
      <c r="C12672" s="5" t="s">
        <v>25536</v>
      </c>
      <c r="D12672" s="5" t="str">
        <f t="shared" si="197"/>
        <v>m2</v>
      </c>
    </row>
    <row r="12673" spans="1:4" x14ac:dyDescent="0.2">
      <c r="A12673" s="5" t="s">
        <v>3576</v>
      </c>
      <c r="B12673" s="5" t="s">
        <v>31463</v>
      </c>
      <c r="C12673" s="5" t="s">
        <v>25536</v>
      </c>
      <c r="D12673" s="5" t="str">
        <f t="shared" si="197"/>
        <v>m2</v>
      </c>
    </row>
    <row r="12674" spans="1:4" x14ac:dyDescent="0.2">
      <c r="A12674" s="5" t="s">
        <v>17724</v>
      </c>
      <c r="B12674" s="5" t="s">
        <v>31463</v>
      </c>
      <c r="C12674" s="5" t="s">
        <v>25536</v>
      </c>
      <c r="D12674" s="5" t="str">
        <f t="shared" ref="D12674:D12737" si="198">LOWER(C12674)</f>
        <v>m2</v>
      </c>
    </row>
    <row r="12675" spans="1:4" x14ac:dyDescent="0.2">
      <c r="A12675" s="5" t="s">
        <v>3577</v>
      </c>
      <c r="B12675" s="5" t="s">
        <v>31464</v>
      </c>
      <c r="C12675" s="5" t="s">
        <v>25536</v>
      </c>
      <c r="D12675" s="5" t="str">
        <f t="shared" si="198"/>
        <v>m2</v>
      </c>
    </row>
    <row r="12676" spans="1:4" x14ac:dyDescent="0.2">
      <c r="A12676" s="5" t="s">
        <v>17725</v>
      </c>
      <c r="B12676" s="5" t="s">
        <v>31464</v>
      </c>
      <c r="C12676" s="5" t="s">
        <v>25536</v>
      </c>
      <c r="D12676" s="5" t="str">
        <f t="shared" si="198"/>
        <v>m2</v>
      </c>
    </row>
    <row r="12677" spans="1:4" x14ac:dyDescent="0.2">
      <c r="A12677" s="5" t="s">
        <v>9109</v>
      </c>
      <c r="B12677" s="5" t="s">
        <v>31465</v>
      </c>
      <c r="C12677" s="5" t="s">
        <v>25536</v>
      </c>
      <c r="D12677" s="5" t="str">
        <f t="shared" si="198"/>
        <v>m2</v>
      </c>
    </row>
    <row r="12678" spans="1:4" x14ac:dyDescent="0.2">
      <c r="A12678" s="5" t="s">
        <v>17726</v>
      </c>
      <c r="B12678" s="5" t="s">
        <v>31465</v>
      </c>
      <c r="C12678" s="5" t="s">
        <v>25536</v>
      </c>
      <c r="D12678" s="5" t="str">
        <f t="shared" si="198"/>
        <v>m2</v>
      </c>
    </row>
    <row r="12679" spans="1:4" x14ac:dyDescent="0.2">
      <c r="A12679" s="5" t="s">
        <v>9110</v>
      </c>
      <c r="B12679" s="5" t="s">
        <v>31466</v>
      </c>
      <c r="C12679" s="5" t="s">
        <v>25536</v>
      </c>
      <c r="D12679" s="5" t="str">
        <f t="shared" si="198"/>
        <v>m2</v>
      </c>
    </row>
    <row r="12680" spans="1:4" x14ac:dyDescent="0.2">
      <c r="A12680" s="5" t="s">
        <v>17727</v>
      </c>
      <c r="B12680" s="5" t="s">
        <v>31466</v>
      </c>
      <c r="C12680" s="5" t="s">
        <v>25536</v>
      </c>
      <c r="D12680" s="5" t="str">
        <f t="shared" si="198"/>
        <v>m2</v>
      </c>
    </row>
    <row r="12681" spans="1:4" x14ac:dyDescent="0.2">
      <c r="A12681" s="5" t="s">
        <v>9111</v>
      </c>
      <c r="B12681" s="5" t="s">
        <v>31467</v>
      </c>
      <c r="C12681" s="5" t="s">
        <v>25536</v>
      </c>
      <c r="D12681" s="5" t="str">
        <f t="shared" si="198"/>
        <v>m2</v>
      </c>
    </row>
    <row r="12682" spans="1:4" x14ac:dyDescent="0.2">
      <c r="A12682" s="5" t="s">
        <v>17728</v>
      </c>
      <c r="B12682" s="5" t="s">
        <v>31467</v>
      </c>
      <c r="C12682" s="5" t="s">
        <v>25536</v>
      </c>
      <c r="D12682" s="5" t="str">
        <f t="shared" si="198"/>
        <v>m2</v>
      </c>
    </row>
    <row r="12683" spans="1:4" x14ac:dyDescent="0.2">
      <c r="A12683" s="5" t="s">
        <v>3578</v>
      </c>
      <c r="B12683" s="5" t="s">
        <v>31468</v>
      </c>
      <c r="C12683" s="5" t="s">
        <v>25536</v>
      </c>
      <c r="D12683" s="5" t="str">
        <f t="shared" si="198"/>
        <v>m2</v>
      </c>
    </row>
    <row r="12684" spans="1:4" x14ac:dyDescent="0.2">
      <c r="A12684" s="5" t="s">
        <v>17729</v>
      </c>
      <c r="B12684" s="5" t="s">
        <v>31468</v>
      </c>
      <c r="C12684" s="5" t="s">
        <v>25536</v>
      </c>
      <c r="D12684" s="5" t="str">
        <f t="shared" si="198"/>
        <v>m2</v>
      </c>
    </row>
    <row r="12685" spans="1:4" x14ac:dyDescent="0.2">
      <c r="A12685" s="5" t="s">
        <v>9112</v>
      </c>
      <c r="B12685" s="5" t="s">
        <v>31469</v>
      </c>
      <c r="C12685" s="5" t="s">
        <v>25536</v>
      </c>
      <c r="D12685" s="5" t="str">
        <f t="shared" si="198"/>
        <v>m2</v>
      </c>
    </row>
    <row r="12686" spans="1:4" x14ac:dyDescent="0.2">
      <c r="A12686" s="5" t="s">
        <v>17730</v>
      </c>
      <c r="B12686" s="5" t="s">
        <v>31469</v>
      </c>
      <c r="C12686" s="5" t="s">
        <v>25536</v>
      </c>
      <c r="D12686" s="5" t="str">
        <f t="shared" si="198"/>
        <v>m2</v>
      </c>
    </row>
    <row r="12687" spans="1:4" x14ac:dyDescent="0.2">
      <c r="A12687" s="5" t="s">
        <v>3579</v>
      </c>
      <c r="B12687" s="5" t="s">
        <v>31470</v>
      </c>
      <c r="C12687" s="5" t="s">
        <v>25536</v>
      </c>
      <c r="D12687" s="5" t="str">
        <f t="shared" si="198"/>
        <v>m2</v>
      </c>
    </row>
    <row r="12688" spans="1:4" x14ac:dyDescent="0.2">
      <c r="A12688" s="5" t="s">
        <v>17731</v>
      </c>
      <c r="B12688" s="5" t="s">
        <v>31470</v>
      </c>
      <c r="C12688" s="5" t="s">
        <v>25536</v>
      </c>
      <c r="D12688" s="5" t="str">
        <f t="shared" si="198"/>
        <v>m2</v>
      </c>
    </row>
    <row r="12689" spans="1:4" x14ac:dyDescent="0.2">
      <c r="A12689" s="5" t="s">
        <v>9113</v>
      </c>
      <c r="B12689" s="5" t="s">
        <v>31471</v>
      </c>
      <c r="C12689" s="5" t="s">
        <v>25536</v>
      </c>
      <c r="D12689" s="5" t="str">
        <f t="shared" si="198"/>
        <v>m2</v>
      </c>
    </row>
    <row r="12690" spans="1:4" x14ac:dyDescent="0.2">
      <c r="A12690" s="5" t="s">
        <v>17732</v>
      </c>
      <c r="B12690" s="5" t="s">
        <v>31471</v>
      </c>
      <c r="C12690" s="5" t="s">
        <v>25536</v>
      </c>
      <c r="D12690" s="5" t="str">
        <f t="shared" si="198"/>
        <v>m2</v>
      </c>
    </row>
    <row r="12691" spans="1:4" x14ac:dyDescent="0.2">
      <c r="A12691" s="5" t="s">
        <v>9114</v>
      </c>
      <c r="B12691" s="5" t="s">
        <v>31472</v>
      </c>
      <c r="C12691" s="5" t="s">
        <v>25536</v>
      </c>
      <c r="D12691" s="5" t="str">
        <f t="shared" si="198"/>
        <v>m2</v>
      </c>
    </row>
    <row r="12692" spans="1:4" x14ac:dyDescent="0.2">
      <c r="A12692" s="5" t="s">
        <v>17733</v>
      </c>
      <c r="B12692" s="5" t="s">
        <v>31472</v>
      </c>
      <c r="C12692" s="5" t="s">
        <v>25536</v>
      </c>
      <c r="D12692" s="5" t="str">
        <f t="shared" si="198"/>
        <v>m2</v>
      </c>
    </row>
    <row r="12693" spans="1:4" x14ac:dyDescent="0.2">
      <c r="A12693" s="5" t="s">
        <v>9115</v>
      </c>
      <c r="B12693" s="5" t="s">
        <v>31473</v>
      </c>
      <c r="C12693" s="5" t="s">
        <v>25536</v>
      </c>
      <c r="D12693" s="5" t="str">
        <f t="shared" si="198"/>
        <v>m2</v>
      </c>
    </row>
    <row r="12694" spans="1:4" x14ac:dyDescent="0.2">
      <c r="A12694" s="5" t="s">
        <v>17734</v>
      </c>
      <c r="B12694" s="5" t="s">
        <v>31473</v>
      </c>
      <c r="C12694" s="5" t="s">
        <v>25536</v>
      </c>
      <c r="D12694" s="5" t="str">
        <f t="shared" si="198"/>
        <v>m2</v>
      </c>
    </row>
    <row r="12695" spans="1:4" x14ac:dyDescent="0.2">
      <c r="A12695" s="5" t="s">
        <v>3580</v>
      </c>
      <c r="B12695" s="5" t="s">
        <v>31474</v>
      </c>
      <c r="C12695" s="5" t="s">
        <v>21</v>
      </c>
      <c r="D12695" s="5" t="str">
        <f t="shared" si="198"/>
        <v>m</v>
      </c>
    </row>
    <row r="12696" spans="1:4" x14ac:dyDescent="0.2">
      <c r="A12696" s="5" t="s">
        <v>17735</v>
      </c>
      <c r="B12696" s="5" t="s">
        <v>31474</v>
      </c>
      <c r="C12696" s="5" t="s">
        <v>21</v>
      </c>
      <c r="D12696" s="5" t="str">
        <f t="shared" si="198"/>
        <v>m</v>
      </c>
    </row>
    <row r="12697" spans="1:4" x14ac:dyDescent="0.2">
      <c r="A12697" s="5" t="s">
        <v>9116</v>
      </c>
      <c r="B12697" s="5" t="s">
        <v>31475</v>
      </c>
      <c r="C12697" s="5" t="s">
        <v>21</v>
      </c>
      <c r="D12697" s="5" t="str">
        <f t="shared" si="198"/>
        <v>m</v>
      </c>
    </row>
    <row r="12698" spans="1:4" x14ac:dyDescent="0.2">
      <c r="A12698" s="5" t="s">
        <v>17736</v>
      </c>
      <c r="B12698" s="5" t="s">
        <v>31475</v>
      </c>
      <c r="C12698" s="5" t="s">
        <v>21</v>
      </c>
      <c r="D12698" s="5" t="str">
        <f t="shared" si="198"/>
        <v>m</v>
      </c>
    </row>
    <row r="12699" spans="1:4" x14ac:dyDescent="0.2">
      <c r="A12699" s="5" t="s">
        <v>9117</v>
      </c>
      <c r="B12699" s="5" t="s">
        <v>31476</v>
      </c>
      <c r="C12699" s="5" t="s">
        <v>21</v>
      </c>
      <c r="D12699" s="5" t="str">
        <f t="shared" si="198"/>
        <v>m</v>
      </c>
    </row>
    <row r="12700" spans="1:4" x14ac:dyDescent="0.2">
      <c r="A12700" s="5" t="s">
        <v>17737</v>
      </c>
      <c r="B12700" s="5" t="s">
        <v>31476</v>
      </c>
      <c r="C12700" s="5" t="s">
        <v>21</v>
      </c>
      <c r="D12700" s="5" t="str">
        <f t="shared" si="198"/>
        <v>m</v>
      </c>
    </row>
    <row r="12701" spans="1:4" x14ac:dyDescent="0.2">
      <c r="A12701" s="5" t="s">
        <v>9118</v>
      </c>
      <c r="B12701" s="5" t="s">
        <v>31477</v>
      </c>
      <c r="C12701" s="5" t="s">
        <v>21</v>
      </c>
      <c r="D12701" s="5" t="str">
        <f t="shared" si="198"/>
        <v>m</v>
      </c>
    </row>
    <row r="12702" spans="1:4" x14ac:dyDescent="0.2">
      <c r="A12702" s="5" t="s">
        <v>17738</v>
      </c>
      <c r="B12702" s="5" t="s">
        <v>31477</v>
      </c>
      <c r="C12702" s="5" t="s">
        <v>21</v>
      </c>
      <c r="D12702" s="5" t="str">
        <f t="shared" si="198"/>
        <v>m</v>
      </c>
    </row>
    <row r="12703" spans="1:4" x14ac:dyDescent="0.2">
      <c r="A12703" s="5" t="s">
        <v>3581</v>
      </c>
      <c r="B12703" s="5" t="s">
        <v>31478</v>
      </c>
      <c r="C12703" s="5" t="s">
        <v>25536</v>
      </c>
      <c r="D12703" s="5" t="str">
        <f t="shared" si="198"/>
        <v>m2</v>
      </c>
    </row>
    <row r="12704" spans="1:4" x14ac:dyDescent="0.2">
      <c r="A12704" s="5" t="s">
        <v>17739</v>
      </c>
      <c r="B12704" s="5" t="s">
        <v>31478</v>
      </c>
      <c r="C12704" s="5" t="s">
        <v>25536</v>
      </c>
      <c r="D12704" s="5" t="str">
        <f t="shared" si="198"/>
        <v>m2</v>
      </c>
    </row>
    <row r="12705" spans="1:4" x14ac:dyDescent="0.2">
      <c r="A12705" s="5" t="s">
        <v>9119</v>
      </c>
      <c r="B12705" s="5" t="s">
        <v>31479</v>
      </c>
      <c r="C12705" s="5" t="s">
        <v>25536</v>
      </c>
      <c r="D12705" s="5" t="str">
        <f t="shared" si="198"/>
        <v>m2</v>
      </c>
    </row>
    <row r="12706" spans="1:4" x14ac:dyDescent="0.2">
      <c r="A12706" s="5" t="s">
        <v>17740</v>
      </c>
      <c r="B12706" s="5" t="s">
        <v>31479</v>
      </c>
      <c r="C12706" s="5" t="s">
        <v>25536</v>
      </c>
      <c r="D12706" s="5" t="str">
        <f t="shared" si="198"/>
        <v>m2</v>
      </c>
    </row>
    <row r="12707" spans="1:4" x14ac:dyDescent="0.2">
      <c r="A12707" s="5" t="s">
        <v>3582</v>
      </c>
      <c r="B12707" s="5" t="s">
        <v>31480</v>
      </c>
      <c r="C12707" s="5" t="s">
        <v>21</v>
      </c>
      <c r="D12707" s="5" t="str">
        <f t="shared" si="198"/>
        <v>m</v>
      </c>
    </row>
    <row r="12708" spans="1:4" x14ac:dyDescent="0.2">
      <c r="A12708" s="5" t="s">
        <v>17741</v>
      </c>
      <c r="B12708" s="5" t="s">
        <v>31480</v>
      </c>
      <c r="C12708" s="5" t="s">
        <v>21</v>
      </c>
      <c r="D12708" s="5" t="str">
        <f t="shared" si="198"/>
        <v>m</v>
      </c>
    </row>
    <row r="12709" spans="1:4" x14ac:dyDescent="0.2">
      <c r="A12709" s="5" t="s">
        <v>3583</v>
      </c>
      <c r="B12709" s="5" t="s">
        <v>31481</v>
      </c>
      <c r="C12709" s="5" t="s">
        <v>21</v>
      </c>
      <c r="D12709" s="5" t="str">
        <f t="shared" si="198"/>
        <v>m</v>
      </c>
    </row>
    <row r="12710" spans="1:4" x14ac:dyDescent="0.2">
      <c r="A12710" s="5" t="s">
        <v>17742</v>
      </c>
      <c r="B12710" s="5" t="s">
        <v>31481</v>
      </c>
      <c r="C12710" s="5" t="s">
        <v>21</v>
      </c>
      <c r="D12710" s="5" t="str">
        <f t="shared" si="198"/>
        <v>m</v>
      </c>
    </row>
    <row r="12711" spans="1:4" x14ac:dyDescent="0.2">
      <c r="A12711" s="5" t="s">
        <v>9120</v>
      </c>
      <c r="B12711" s="5" t="s">
        <v>31482</v>
      </c>
      <c r="C12711" s="5" t="s">
        <v>25536</v>
      </c>
      <c r="D12711" s="5" t="str">
        <f t="shared" si="198"/>
        <v>m2</v>
      </c>
    </row>
    <row r="12712" spans="1:4" x14ac:dyDescent="0.2">
      <c r="A12712" s="5" t="s">
        <v>17743</v>
      </c>
      <c r="B12712" s="5" t="s">
        <v>31482</v>
      </c>
      <c r="C12712" s="5" t="s">
        <v>25536</v>
      </c>
      <c r="D12712" s="5" t="str">
        <f t="shared" si="198"/>
        <v>m2</v>
      </c>
    </row>
    <row r="12713" spans="1:4" x14ac:dyDescent="0.2">
      <c r="A12713" s="5" t="s">
        <v>9121</v>
      </c>
      <c r="B12713" s="5" t="s">
        <v>31483</v>
      </c>
      <c r="C12713" s="5" t="s">
        <v>25536</v>
      </c>
      <c r="D12713" s="5" t="str">
        <f t="shared" si="198"/>
        <v>m2</v>
      </c>
    </row>
    <row r="12714" spans="1:4" x14ac:dyDescent="0.2">
      <c r="A12714" s="5" t="s">
        <v>17744</v>
      </c>
      <c r="B12714" s="5" t="s">
        <v>31483</v>
      </c>
      <c r="C12714" s="5" t="s">
        <v>25536</v>
      </c>
      <c r="D12714" s="5" t="str">
        <f t="shared" si="198"/>
        <v>m2</v>
      </c>
    </row>
    <row r="12715" spans="1:4" x14ac:dyDescent="0.2">
      <c r="A12715" s="5" t="s">
        <v>9122</v>
      </c>
      <c r="B12715" s="5" t="s">
        <v>31484</v>
      </c>
      <c r="C12715" s="5" t="s">
        <v>25536</v>
      </c>
      <c r="D12715" s="5" t="str">
        <f t="shared" si="198"/>
        <v>m2</v>
      </c>
    </row>
    <row r="12716" spans="1:4" x14ac:dyDescent="0.2">
      <c r="A12716" s="5" t="s">
        <v>17745</v>
      </c>
      <c r="B12716" s="5" t="s">
        <v>31484</v>
      </c>
      <c r="C12716" s="5" t="s">
        <v>25536</v>
      </c>
      <c r="D12716" s="5" t="str">
        <f t="shared" si="198"/>
        <v>m2</v>
      </c>
    </row>
    <row r="12717" spans="1:4" x14ac:dyDescent="0.2">
      <c r="A12717" s="5" t="s">
        <v>9123</v>
      </c>
      <c r="B12717" s="5" t="s">
        <v>31485</v>
      </c>
      <c r="C12717" s="5" t="s">
        <v>25536</v>
      </c>
      <c r="D12717" s="5" t="str">
        <f t="shared" si="198"/>
        <v>m2</v>
      </c>
    </row>
    <row r="12718" spans="1:4" x14ac:dyDescent="0.2">
      <c r="A12718" s="5" t="s">
        <v>17746</v>
      </c>
      <c r="B12718" s="5" t="s">
        <v>31485</v>
      </c>
      <c r="C12718" s="5" t="s">
        <v>25536</v>
      </c>
      <c r="D12718" s="5" t="str">
        <f t="shared" si="198"/>
        <v>m2</v>
      </c>
    </row>
    <row r="12719" spans="1:4" x14ac:dyDescent="0.2">
      <c r="A12719" s="5" t="s">
        <v>9124</v>
      </c>
      <c r="B12719" s="5" t="s">
        <v>31486</v>
      </c>
      <c r="C12719" s="5" t="s">
        <v>25536</v>
      </c>
      <c r="D12719" s="5" t="str">
        <f t="shared" si="198"/>
        <v>m2</v>
      </c>
    </row>
    <row r="12720" spans="1:4" x14ac:dyDescent="0.2">
      <c r="A12720" s="5" t="s">
        <v>17747</v>
      </c>
      <c r="B12720" s="5" t="s">
        <v>31486</v>
      </c>
      <c r="C12720" s="5" t="s">
        <v>25536</v>
      </c>
      <c r="D12720" s="5" t="str">
        <f t="shared" si="198"/>
        <v>m2</v>
      </c>
    </row>
    <row r="12721" spans="1:4" x14ac:dyDescent="0.2">
      <c r="A12721" s="5" t="s">
        <v>9125</v>
      </c>
      <c r="B12721" s="5" t="s">
        <v>31487</v>
      </c>
      <c r="C12721" s="5" t="s">
        <v>25536</v>
      </c>
      <c r="D12721" s="5" t="str">
        <f t="shared" si="198"/>
        <v>m2</v>
      </c>
    </row>
    <row r="12722" spans="1:4" x14ac:dyDescent="0.2">
      <c r="A12722" s="5" t="s">
        <v>17748</v>
      </c>
      <c r="B12722" s="5" t="s">
        <v>31487</v>
      </c>
      <c r="C12722" s="5" t="s">
        <v>25536</v>
      </c>
      <c r="D12722" s="5" t="str">
        <f t="shared" si="198"/>
        <v>m2</v>
      </c>
    </row>
    <row r="12723" spans="1:4" x14ac:dyDescent="0.2">
      <c r="A12723" s="5" t="s">
        <v>3584</v>
      </c>
      <c r="B12723" s="5" t="s">
        <v>31488</v>
      </c>
      <c r="C12723" s="5" t="s">
        <v>25536</v>
      </c>
      <c r="D12723" s="5" t="str">
        <f t="shared" si="198"/>
        <v>m2</v>
      </c>
    </row>
    <row r="12724" spans="1:4" x14ac:dyDescent="0.2">
      <c r="A12724" s="5" t="s">
        <v>17749</v>
      </c>
      <c r="B12724" s="5" t="s">
        <v>31488</v>
      </c>
      <c r="C12724" s="5" t="s">
        <v>25536</v>
      </c>
      <c r="D12724" s="5" t="str">
        <f t="shared" si="198"/>
        <v>m2</v>
      </c>
    </row>
    <row r="12725" spans="1:4" x14ac:dyDescent="0.2">
      <c r="A12725" s="5" t="s">
        <v>3585</v>
      </c>
      <c r="B12725" s="5" t="s">
        <v>31489</v>
      </c>
      <c r="C12725" s="5" t="s">
        <v>25536</v>
      </c>
      <c r="D12725" s="5" t="str">
        <f t="shared" si="198"/>
        <v>m2</v>
      </c>
    </row>
    <row r="12726" spans="1:4" x14ac:dyDescent="0.2">
      <c r="A12726" s="5" t="s">
        <v>17750</v>
      </c>
      <c r="B12726" s="5" t="s">
        <v>31489</v>
      </c>
      <c r="C12726" s="5" t="s">
        <v>25536</v>
      </c>
      <c r="D12726" s="5" t="str">
        <f t="shared" si="198"/>
        <v>m2</v>
      </c>
    </row>
    <row r="12727" spans="1:4" x14ac:dyDescent="0.2">
      <c r="A12727" s="5" t="s">
        <v>9126</v>
      </c>
      <c r="B12727" s="5" t="s">
        <v>31490</v>
      </c>
      <c r="C12727" s="5" t="s">
        <v>25536</v>
      </c>
      <c r="D12727" s="5" t="str">
        <f t="shared" si="198"/>
        <v>m2</v>
      </c>
    </row>
    <row r="12728" spans="1:4" x14ac:dyDescent="0.2">
      <c r="A12728" s="5" t="s">
        <v>17751</v>
      </c>
      <c r="B12728" s="5" t="s">
        <v>31490</v>
      </c>
      <c r="C12728" s="5" t="s">
        <v>25536</v>
      </c>
      <c r="D12728" s="5" t="str">
        <f t="shared" si="198"/>
        <v>m2</v>
      </c>
    </row>
    <row r="12729" spans="1:4" x14ac:dyDescent="0.2">
      <c r="A12729" s="5" t="s">
        <v>9127</v>
      </c>
      <c r="B12729" s="5" t="s">
        <v>31491</v>
      </c>
      <c r="C12729" s="5" t="s">
        <v>25536</v>
      </c>
      <c r="D12729" s="5" t="str">
        <f t="shared" si="198"/>
        <v>m2</v>
      </c>
    </row>
    <row r="12730" spans="1:4" x14ac:dyDescent="0.2">
      <c r="A12730" s="5" t="s">
        <v>17752</v>
      </c>
      <c r="B12730" s="5" t="s">
        <v>31491</v>
      </c>
      <c r="C12730" s="5" t="s">
        <v>25536</v>
      </c>
      <c r="D12730" s="5" t="str">
        <f t="shared" si="198"/>
        <v>m2</v>
      </c>
    </row>
    <row r="12731" spans="1:4" x14ac:dyDescent="0.2">
      <c r="A12731" s="5" t="s">
        <v>9128</v>
      </c>
      <c r="B12731" s="5" t="s">
        <v>31492</v>
      </c>
      <c r="C12731" s="5" t="s">
        <v>25536</v>
      </c>
      <c r="D12731" s="5" t="str">
        <f t="shared" si="198"/>
        <v>m2</v>
      </c>
    </row>
    <row r="12732" spans="1:4" x14ac:dyDescent="0.2">
      <c r="A12732" s="5" t="s">
        <v>17753</v>
      </c>
      <c r="B12732" s="5" t="s">
        <v>31492</v>
      </c>
      <c r="C12732" s="5" t="s">
        <v>25536</v>
      </c>
      <c r="D12732" s="5" t="str">
        <f t="shared" si="198"/>
        <v>m2</v>
      </c>
    </row>
    <row r="12733" spans="1:4" x14ac:dyDescent="0.2">
      <c r="A12733" s="5" t="s">
        <v>9129</v>
      </c>
      <c r="B12733" s="5" t="s">
        <v>31493</v>
      </c>
      <c r="C12733" s="5" t="s">
        <v>25536</v>
      </c>
      <c r="D12733" s="5" t="str">
        <f t="shared" si="198"/>
        <v>m2</v>
      </c>
    </row>
    <row r="12734" spans="1:4" x14ac:dyDescent="0.2">
      <c r="A12734" s="5" t="s">
        <v>17754</v>
      </c>
      <c r="B12734" s="5" t="s">
        <v>31493</v>
      </c>
      <c r="C12734" s="5" t="s">
        <v>25536</v>
      </c>
      <c r="D12734" s="5" t="str">
        <f t="shared" si="198"/>
        <v>m2</v>
      </c>
    </row>
    <row r="12735" spans="1:4" x14ac:dyDescent="0.2">
      <c r="A12735" s="5" t="s">
        <v>9130</v>
      </c>
      <c r="B12735" s="5" t="s">
        <v>31494</v>
      </c>
      <c r="C12735" s="5" t="s">
        <v>25536</v>
      </c>
      <c r="D12735" s="5" t="str">
        <f t="shared" si="198"/>
        <v>m2</v>
      </c>
    </row>
    <row r="12736" spans="1:4" x14ac:dyDescent="0.2">
      <c r="A12736" s="5" t="s">
        <v>17755</v>
      </c>
      <c r="B12736" s="5" t="s">
        <v>31494</v>
      </c>
      <c r="C12736" s="5" t="s">
        <v>25536</v>
      </c>
      <c r="D12736" s="5" t="str">
        <f t="shared" si="198"/>
        <v>m2</v>
      </c>
    </row>
    <row r="12737" spans="1:4" x14ac:dyDescent="0.2">
      <c r="A12737" s="5" t="s">
        <v>3586</v>
      </c>
      <c r="B12737" s="5" t="s">
        <v>31495</v>
      </c>
      <c r="C12737" s="5" t="s">
        <v>25536</v>
      </c>
      <c r="D12737" s="5" t="str">
        <f t="shared" si="198"/>
        <v>m2</v>
      </c>
    </row>
    <row r="12738" spans="1:4" x14ac:dyDescent="0.2">
      <c r="A12738" s="5" t="s">
        <v>17756</v>
      </c>
      <c r="B12738" s="5" t="s">
        <v>31495</v>
      </c>
      <c r="C12738" s="5" t="s">
        <v>25536</v>
      </c>
      <c r="D12738" s="5" t="str">
        <f t="shared" ref="D12738:D12801" si="199">LOWER(C12738)</f>
        <v>m2</v>
      </c>
    </row>
    <row r="12739" spans="1:4" x14ac:dyDescent="0.2">
      <c r="A12739" s="5" t="s">
        <v>3587</v>
      </c>
      <c r="B12739" s="5" t="s">
        <v>31496</v>
      </c>
      <c r="C12739" s="5" t="s">
        <v>25536</v>
      </c>
      <c r="D12739" s="5" t="str">
        <f t="shared" si="199"/>
        <v>m2</v>
      </c>
    </row>
    <row r="12740" spans="1:4" x14ac:dyDescent="0.2">
      <c r="A12740" s="5" t="s">
        <v>17757</v>
      </c>
      <c r="B12740" s="5" t="s">
        <v>31496</v>
      </c>
      <c r="C12740" s="5" t="s">
        <v>25536</v>
      </c>
      <c r="D12740" s="5" t="str">
        <f t="shared" si="199"/>
        <v>m2</v>
      </c>
    </row>
    <row r="12741" spans="1:4" x14ac:dyDescent="0.2">
      <c r="A12741" s="5" t="s">
        <v>3588</v>
      </c>
      <c r="B12741" s="5" t="s">
        <v>31497</v>
      </c>
      <c r="C12741" s="5" t="s">
        <v>12</v>
      </c>
      <c r="D12741" s="5" t="str">
        <f t="shared" si="199"/>
        <v>un</v>
      </c>
    </row>
    <row r="12742" spans="1:4" x14ac:dyDescent="0.2">
      <c r="A12742" s="5" t="s">
        <v>17758</v>
      </c>
      <c r="B12742" s="5" t="s">
        <v>31497</v>
      </c>
      <c r="C12742" s="5" t="s">
        <v>12</v>
      </c>
      <c r="D12742" s="5" t="str">
        <f t="shared" si="199"/>
        <v>un</v>
      </c>
    </row>
    <row r="12743" spans="1:4" x14ac:dyDescent="0.2">
      <c r="A12743" s="5" t="s">
        <v>9131</v>
      </c>
      <c r="B12743" s="5" t="s">
        <v>31498</v>
      </c>
      <c r="C12743" s="5" t="s">
        <v>12</v>
      </c>
      <c r="D12743" s="5" t="str">
        <f t="shared" si="199"/>
        <v>un</v>
      </c>
    </row>
    <row r="12744" spans="1:4" x14ac:dyDescent="0.2">
      <c r="A12744" s="5" t="s">
        <v>17759</v>
      </c>
      <c r="B12744" s="5" t="s">
        <v>31498</v>
      </c>
      <c r="C12744" s="5" t="s">
        <v>12</v>
      </c>
      <c r="D12744" s="5" t="str">
        <f t="shared" si="199"/>
        <v>un</v>
      </c>
    </row>
    <row r="12745" spans="1:4" x14ac:dyDescent="0.2">
      <c r="A12745" s="5" t="s">
        <v>3589</v>
      </c>
      <c r="B12745" s="5" t="s">
        <v>31499</v>
      </c>
      <c r="C12745" s="5" t="s">
        <v>12</v>
      </c>
      <c r="D12745" s="5" t="str">
        <f t="shared" si="199"/>
        <v>un</v>
      </c>
    </row>
    <row r="12746" spans="1:4" x14ac:dyDescent="0.2">
      <c r="A12746" s="5" t="s">
        <v>17760</v>
      </c>
      <c r="B12746" s="5" t="s">
        <v>31499</v>
      </c>
      <c r="C12746" s="5" t="s">
        <v>12</v>
      </c>
      <c r="D12746" s="5" t="str">
        <f t="shared" si="199"/>
        <v>un</v>
      </c>
    </row>
    <row r="12747" spans="1:4" x14ac:dyDescent="0.2">
      <c r="A12747" s="5" t="s">
        <v>3590</v>
      </c>
      <c r="B12747" s="5" t="s">
        <v>31500</v>
      </c>
      <c r="C12747" s="5" t="s">
        <v>12</v>
      </c>
      <c r="D12747" s="5" t="str">
        <f t="shared" si="199"/>
        <v>un</v>
      </c>
    </row>
    <row r="12748" spans="1:4" x14ac:dyDescent="0.2">
      <c r="A12748" s="5" t="s">
        <v>17761</v>
      </c>
      <c r="B12748" s="5" t="s">
        <v>31500</v>
      </c>
      <c r="C12748" s="5" t="s">
        <v>12</v>
      </c>
      <c r="D12748" s="5" t="str">
        <f t="shared" si="199"/>
        <v>un</v>
      </c>
    </row>
    <row r="12749" spans="1:4" x14ac:dyDescent="0.2">
      <c r="A12749" s="5" t="s">
        <v>3591</v>
      </c>
      <c r="B12749" s="5" t="s">
        <v>31501</v>
      </c>
      <c r="C12749" s="5" t="s">
        <v>12</v>
      </c>
      <c r="D12749" s="5" t="str">
        <f t="shared" si="199"/>
        <v>un</v>
      </c>
    </row>
    <row r="12750" spans="1:4" x14ac:dyDescent="0.2">
      <c r="A12750" s="5" t="s">
        <v>17762</v>
      </c>
      <c r="B12750" s="5" t="s">
        <v>31501</v>
      </c>
      <c r="C12750" s="5" t="s">
        <v>12</v>
      </c>
      <c r="D12750" s="5" t="str">
        <f t="shared" si="199"/>
        <v>un</v>
      </c>
    </row>
    <row r="12751" spans="1:4" x14ac:dyDescent="0.2">
      <c r="A12751" s="5" t="s">
        <v>3592</v>
      </c>
      <c r="B12751" s="5" t="s">
        <v>31502</v>
      </c>
      <c r="C12751" s="5" t="s">
        <v>12</v>
      </c>
      <c r="D12751" s="5" t="str">
        <f t="shared" si="199"/>
        <v>un</v>
      </c>
    </row>
    <row r="12752" spans="1:4" x14ac:dyDescent="0.2">
      <c r="A12752" s="5" t="s">
        <v>17763</v>
      </c>
      <c r="B12752" s="5" t="s">
        <v>31502</v>
      </c>
      <c r="C12752" s="5" t="s">
        <v>12</v>
      </c>
      <c r="D12752" s="5" t="str">
        <f t="shared" si="199"/>
        <v>un</v>
      </c>
    </row>
    <row r="12753" spans="1:4" x14ac:dyDescent="0.2">
      <c r="A12753" s="5" t="s">
        <v>3593</v>
      </c>
      <c r="B12753" s="5" t="s">
        <v>31503</v>
      </c>
      <c r="C12753" s="5" t="s">
        <v>12</v>
      </c>
      <c r="D12753" s="5" t="str">
        <f t="shared" si="199"/>
        <v>un</v>
      </c>
    </row>
    <row r="12754" spans="1:4" x14ac:dyDescent="0.2">
      <c r="A12754" s="5" t="s">
        <v>17764</v>
      </c>
      <c r="B12754" s="5" t="s">
        <v>31503</v>
      </c>
      <c r="C12754" s="5" t="s">
        <v>12</v>
      </c>
      <c r="D12754" s="5" t="str">
        <f t="shared" si="199"/>
        <v>un</v>
      </c>
    </row>
    <row r="12755" spans="1:4" x14ac:dyDescent="0.2">
      <c r="A12755" s="5" t="s">
        <v>3594</v>
      </c>
      <c r="B12755" s="5" t="s">
        <v>31504</v>
      </c>
      <c r="C12755" s="5" t="s">
        <v>12</v>
      </c>
      <c r="D12755" s="5" t="str">
        <f t="shared" si="199"/>
        <v>un</v>
      </c>
    </row>
    <row r="12756" spans="1:4" x14ac:dyDescent="0.2">
      <c r="A12756" s="5" t="s">
        <v>17765</v>
      </c>
      <c r="B12756" s="5" t="s">
        <v>31504</v>
      </c>
      <c r="C12756" s="5" t="s">
        <v>12</v>
      </c>
      <c r="D12756" s="5" t="str">
        <f t="shared" si="199"/>
        <v>un</v>
      </c>
    </row>
    <row r="12757" spans="1:4" x14ac:dyDescent="0.2">
      <c r="A12757" s="5" t="s">
        <v>3595</v>
      </c>
      <c r="B12757" s="5" t="s">
        <v>31505</v>
      </c>
      <c r="C12757" s="5" t="s">
        <v>12</v>
      </c>
      <c r="D12757" s="5" t="str">
        <f t="shared" si="199"/>
        <v>un</v>
      </c>
    </row>
    <row r="12758" spans="1:4" x14ac:dyDescent="0.2">
      <c r="A12758" s="5" t="s">
        <v>17766</v>
      </c>
      <c r="B12758" s="5" t="s">
        <v>31505</v>
      </c>
      <c r="C12758" s="5" t="s">
        <v>12</v>
      </c>
      <c r="D12758" s="5" t="str">
        <f t="shared" si="199"/>
        <v>un</v>
      </c>
    </row>
    <row r="12759" spans="1:4" x14ac:dyDescent="0.2">
      <c r="A12759" s="5" t="s">
        <v>3596</v>
      </c>
      <c r="B12759" s="5" t="s">
        <v>31506</v>
      </c>
      <c r="C12759" s="5" t="s">
        <v>12</v>
      </c>
      <c r="D12759" s="5" t="str">
        <f t="shared" si="199"/>
        <v>un</v>
      </c>
    </row>
    <row r="12760" spans="1:4" x14ac:dyDescent="0.2">
      <c r="A12760" s="5" t="s">
        <v>17767</v>
      </c>
      <c r="B12760" s="5" t="s">
        <v>31506</v>
      </c>
      <c r="C12760" s="5" t="s">
        <v>12</v>
      </c>
      <c r="D12760" s="5" t="str">
        <f t="shared" si="199"/>
        <v>un</v>
      </c>
    </row>
    <row r="12761" spans="1:4" x14ac:dyDescent="0.2">
      <c r="A12761" s="5" t="s">
        <v>3597</v>
      </c>
      <c r="B12761" s="5" t="s">
        <v>31507</v>
      </c>
      <c r="C12761" s="5" t="s">
        <v>12</v>
      </c>
      <c r="D12761" s="5" t="str">
        <f t="shared" si="199"/>
        <v>un</v>
      </c>
    </row>
    <row r="12762" spans="1:4" x14ac:dyDescent="0.2">
      <c r="A12762" s="5" t="s">
        <v>17768</v>
      </c>
      <c r="B12762" s="5" t="s">
        <v>31507</v>
      </c>
      <c r="C12762" s="5" t="s">
        <v>12</v>
      </c>
      <c r="D12762" s="5" t="str">
        <f t="shared" si="199"/>
        <v>un</v>
      </c>
    </row>
    <row r="12763" spans="1:4" x14ac:dyDescent="0.2">
      <c r="A12763" s="5" t="s">
        <v>9132</v>
      </c>
      <c r="B12763" s="5" t="s">
        <v>31508</v>
      </c>
      <c r="C12763" s="5" t="s">
        <v>12</v>
      </c>
      <c r="D12763" s="5" t="str">
        <f t="shared" si="199"/>
        <v>un</v>
      </c>
    </row>
    <row r="12764" spans="1:4" x14ac:dyDescent="0.2">
      <c r="A12764" s="5" t="s">
        <v>17769</v>
      </c>
      <c r="B12764" s="5" t="s">
        <v>31508</v>
      </c>
      <c r="C12764" s="5" t="s">
        <v>12</v>
      </c>
      <c r="D12764" s="5" t="str">
        <f t="shared" si="199"/>
        <v>un</v>
      </c>
    </row>
    <row r="12765" spans="1:4" x14ac:dyDescent="0.2">
      <c r="A12765" s="5" t="s">
        <v>9133</v>
      </c>
      <c r="B12765" s="5" t="s">
        <v>31509</v>
      </c>
      <c r="C12765" s="5" t="s">
        <v>12</v>
      </c>
      <c r="D12765" s="5" t="str">
        <f t="shared" si="199"/>
        <v>un</v>
      </c>
    </row>
    <row r="12766" spans="1:4" x14ac:dyDescent="0.2">
      <c r="A12766" s="5" t="s">
        <v>17770</v>
      </c>
      <c r="B12766" s="5" t="s">
        <v>31509</v>
      </c>
      <c r="C12766" s="5" t="s">
        <v>12</v>
      </c>
      <c r="D12766" s="5" t="str">
        <f t="shared" si="199"/>
        <v>un</v>
      </c>
    </row>
    <row r="12767" spans="1:4" x14ac:dyDescent="0.2">
      <c r="A12767" s="5" t="s">
        <v>9134</v>
      </c>
      <c r="B12767" s="5" t="s">
        <v>31510</v>
      </c>
      <c r="C12767" s="5" t="s">
        <v>12</v>
      </c>
      <c r="D12767" s="5" t="str">
        <f t="shared" si="199"/>
        <v>un</v>
      </c>
    </row>
    <row r="12768" spans="1:4" x14ac:dyDescent="0.2">
      <c r="A12768" s="5" t="s">
        <v>17771</v>
      </c>
      <c r="B12768" s="5" t="s">
        <v>31510</v>
      </c>
      <c r="C12768" s="5" t="s">
        <v>12</v>
      </c>
      <c r="D12768" s="5" t="str">
        <f t="shared" si="199"/>
        <v>un</v>
      </c>
    </row>
    <row r="12769" spans="1:4" x14ac:dyDescent="0.2">
      <c r="A12769" s="5" t="s">
        <v>9135</v>
      </c>
      <c r="B12769" s="5" t="s">
        <v>31511</v>
      </c>
      <c r="C12769" s="5" t="s">
        <v>12</v>
      </c>
      <c r="D12769" s="5" t="str">
        <f t="shared" si="199"/>
        <v>un</v>
      </c>
    </row>
    <row r="12770" spans="1:4" x14ac:dyDescent="0.2">
      <c r="A12770" s="5" t="s">
        <v>17772</v>
      </c>
      <c r="B12770" s="5" t="s">
        <v>31511</v>
      </c>
      <c r="C12770" s="5" t="s">
        <v>12</v>
      </c>
      <c r="D12770" s="5" t="str">
        <f t="shared" si="199"/>
        <v>un</v>
      </c>
    </row>
    <row r="12771" spans="1:4" x14ac:dyDescent="0.2">
      <c r="A12771" s="5" t="s">
        <v>9136</v>
      </c>
      <c r="B12771" s="5" t="s">
        <v>31512</v>
      </c>
      <c r="C12771" s="5" t="s">
        <v>12</v>
      </c>
      <c r="D12771" s="5" t="str">
        <f t="shared" si="199"/>
        <v>un</v>
      </c>
    </row>
    <row r="12772" spans="1:4" x14ac:dyDescent="0.2">
      <c r="A12772" s="5" t="s">
        <v>17773</v>
      </c>
      <c r="B12772" s="5" t="s">
        <v>31512</v>
      </c>
      <c r="C12772" s="5" t="s">
        <v>12</v>
      </c>
      <c r="D12772" s="5" t="str">
        <f t="shared" si="199"/>
        <v>un</v>
      </c>
    </row>
    <row r="12773" spans="1:4" x14ac:dyDescent="0.2">
      <c r="A12773" s="5" t="s">
        <v>3598</v>
      </c>
      <c r="B12773" s="5" t="s">
        <v>31513</v>
      </c>
      <c r="C12773" s="5" t="s">
        <v>25536</v>
      </c>
      <c r="D12773" s="5" t="str">
        <f t="shared" si="199"/>
        <v>m2</v>
      </c>
    </row>
    <row r="12774" spans="1:4" x14ac:dyDescent="0.2">
      <c r="A12774" s="5" t="s">
        <v>17774</v>
      </c>
      <c r="B12774" s="5" t="s">
        <v>31513</v>
      </c>
      <c r="C12774" s="5" t="s">
        <v>25536</v>
      </c>
      <c r="D12774" s="5" t="str">
        <f t="shared" si="199"/>
        <v>m2</v>
      </c>
    </row>
    <row r="12775" spans="1:4" x14ac:dyDescent="0.2">
      <c r="A12775" s="5" t="s">
        <v>3599</v>
      </c>
      <c r="B12775" s="5" t="s">
        <v>31514</v>
      </c>
      <c r="C12775" s="5" t="s">
        <v>25536</v>
      </c>
      <c r="D12775" s="5" t="str">
        <f t="shared" si="199"/>
        <v>m2</v>
      </c>
    </row>
    <row r="12776" spans="1:4" x14ac:dyDescent="0.2">
      <c r="A12776" s="5" t="s">
        <v>17775</v>
      </c>
      <c r="B12776" s="5" t="s">
        <v>31514</v>
      </c>
      <c r="C12776" s="5" t="s">
        <v>25536</v>
      </c>
      <c r="D12776" s="5" t="str">
        <f t="shared" si="199"/>
        <v>m2</v>
      </c>
    </row>
    <row r="12777" spans="1:4" x14ac:dyDescent="0.2">
      <c r="A12777" s="5" t="s">
        <v>3600</v>
      </c>
      <c r="B12777" s="5" t="s">
        <v>31515</v>
      </c>
      <c r="C12777" s="5" t="s">
        <v>25536</v>
      </c>
      <c r="D12777" s="5" t="str">
        <f t="shared" si="199"/>
        <v>m2</v>
      </c>
    </row>
    <row r="12778" spans="1:4" x14ac:dyDescent="0.2">
      <c r="A12778" s="5" t="s">
        <v>17776</v>
      </c>
      <c r="B12778" s="5" t="s">
        <v>31515</v>
      </c>
      <c r="C12778" s="5" t="s">
        <v>25536</v>
      </c>
      <c r="D12778" s="5" t="str">
        <f t="shared" si="199"/>
        <v>m2</v>
      </c>
    </row>
    <row r="12779" spans="1:4" x14ac:dyDescent="0.2">
      <c r="A12779" s="5" t="s">
        <v>3601</v>
      </c>
      <c r="B12779" s="5" t="s">
        <v>31516</v>
      </c>
      <c r="C12779" s="5" t="s">
        <v>25536</v>
      </c>
      <c r="D12779" s="5" t="str">
        <f t="shared" si="199"/>
        <v>m2</v>
      </c>
    </row>
    <row r="12780" spans="1:4" x14ac:dyDescent="0.2">
      <c r="A12780" s="5" t="s">
        <v>17777</v>
      </c>
      <c r="B12780" s="5" t="s">
        <v>31516</v>
      </c>
      <c r="C12780" s="5" t="s">
        <v>25536</v>
      </c>
      <c r="D12780" s="5" t="str">
        <f t="shared" si="199"/>
        <v>m2</v>
      </c>
    </row>
    <row r="12781" spans="1:4" x14ac:dyDescent="0.2">
      <c r="A12781" s="5" t="s">
        <v>3602</v>
      </c>
      <c r="B12781" s="5" t="s">
        <v>31517</v>
      </c>
      <c r="C12781" s="5" t="s">
        <v>25536</v>
      </c>
      <c r="D12781" s="5" t="str">
        <f t="shared" si="199"/>
        <v>m2</v>
      </c>
    </row>
    <row r="12782" spans="1:4" x14ac:dyDescent="0.2">
      <c r="A12782" s="5" t="s">
        <v>17778</v>
      </c>
      <c r="B12782" s="5" t="s">
        <v>31517</v>
      </c>
      <c r="C12782" s="5" t="s">
        <v>25536</v>
      </c>
      <c r="D12782" s="5" t="str">
        <f t="shared" si="199"/>
        <v>m2</v>
      </c>
    </row>
    <row r="12783" spans="1:4" x14ac:dyDescent="0.2">
      <c r="A12783" s="5" t="s">
        <v>3603</v>
      </c>
      <c r="B12783" s="5" t="s">
        <v>31518</v>
      </c>
      <c r="C12783" s="5" t="s">
        <v>25536</v>
      </c>
      <c r="D12783" s="5" t="str">
        <f t="shared" si="199"/>
        <v>m2</v>
      </c>
    </row>
    <row r="12784" spans="1:4" x14ac:dyDescent="0.2">
      <c r="A12784" s="5" t="s">
        <v>17779</v>
      </c>
      <c r="B12784" s="5" t="s">
        <v>31518</v>
      </c>
      <c r="C12784" s="5" t="s">
        <v>25536</v>
      </c>
      <c r="D12784" s="5" t="str">
        <f t="shared" si="199"/>
        <v>m2</v>
      </c>
    </row>
    <row r="12785" spans="1:4" x14ac:dyDescent="0.2">
      <c r="A12785" s="5" t="s">
        <v>3604</v>
      </c>
      <c r="B12785" s="5" t="s">
        <v>31519</v>
      </c>
      <c r="C12785" s="5" t="s">
        <v>25536</v>
      </c>
      <c r="D12785" s="5" t="str">
        <f t="shared" si="199"/>
        <v>m2</v>
      </c>
    </row>
    <row r="12786" spans="1:4" x14ac:dyDescent="0.2">
      <c r="A12786" s="5" t="s">
        <v>17780</v>
      </c>
      <c r="B12786" s="5" t="s">
        <v>31519</v>
      </c>
      <c r="C12786" s="5" t="s">
        <v>25536</v>
      </c>
      <c r="D12786" s="5" t="str">
        <f t="shared" si="199"/>
        <v>m2</v>
      </c>
    </row>
    <row r="12787" spans="1:4" x14ac:dyDescent="0.2">
      <c r="A12787" s="5" t="s">
        <v>9137</v>
      </c>
      <c r="B12787" s="5" t="s">
        <v>31520</v>
      </c>
      <c r="C12787" s="5" t="s">
        <v>21</v>
      </c>
      <c r="D12787" s="5" t="str">
        <f t="shared" si="199"/>
        <v>m</v>
      </c>
    </row>
    <row r="12788" spans="1:4" x14ac:dyDescent="0.2">
      <c r="A12788" s="5" t="s">
        <v>17781</v>
      </c>
      <c r="B12788" s="5" t="s">
        <v>31520</v>
      </c>
      <c r="C12788" s="5" t="s">
        <v>21</v>
      </c>
      <c r="D12788" s="5" t="str">
        <f t="shared" si="199"/>
        <v>m</v>
      </c>
    </row>
    <row r="12789" spans="1:4" x14ac:dyDescent="0.2">
      <c r="A12789" s="5" t="s">
        <v>9138</v>
      </c>
      <c r="B12789" s="5" t="s">
        <v>31521</v>
      </c>
      <c r="C12789" s="5" t="s">
        <v>21</v>
      </c>
      <c r="D12789" s="5" t="str">
        <f t="shared" si="199"/>
        <v>m</v>
      </c>
    </row>
    <row r="12790" spans="1:4" x14ac:dyDescent="0.2">
      <c r="A12790" s="5" t="s">
        <v>17782</v>
      </c>
      <c r="B12790" s="5" t="s">
        <v>31521</v>
      </c>
      <c r="C12790" s="5" t="s">
        <v>21</v>
      </c>
      <c r="D12790" s="5" t="str">
        <f t="shared" si="199"/>
        <v>m</v>
      </c>
    </row>
    <row r="12791" spans="1:4" x14ac:dyDescent="0.2">
      <c r="A12791" s="5" t="s">
        <v>9139</v>
      </c>
      <c r="B12791" s="5" t="s">
        <v>31522</v>
      </c>
      <c r="C12791" s="5" t="s">
        <v>21</v>
      </c>
      <c r="D12791" s="5" t="str">
        <f t="shared" si="199"/>
        <v>m</v>
      </c>
    </row>
    <row r="12792" spans="1:4" x14ac:dyDescent="0.2">
      <c r="A12792" s="5" t="s">
        <v>17783</v>
      </c>
      <c r="B12792" s="5" t="s">
        <v>31522</v>
      </c>
      <c r="C12792" s="5" t="s">
        <v>21</v>
      </c>
      <c r="D12792" s="5" t="str">
        <f t="shared" si="199"/>
        <v>m</v>
      </c>
    </row>
    <row r="12793" spans="1:4" x14ac:dyDescent="0.2">
      <c r="A12793" s="5" t="s">
        <v>9140</v>
      </c>
      <c r="B12793" s="5" t="s">
        <v>31523</v>
      </c>
      <c r="C12793" s="5" t="s">
        <v>21</v>
      </c>
      <c r="D12793" s="5" t="str">
        <f t="shared" si="199"/>
        <v>m</v>
      </c>
    </row>
    <row r="12794" spans="1:4" x14ac:dyDescent="0.2">
      <c r="A12794" s="5" t="s">
        <v>17784</v>
      </c>
      <c r="B12794" s="5" t="s">
        <v>31523</v>
      </c>
      <c r="C12794" s="5" t="s">
        <v>21</v>
      </c>
      <c r="D12794" s="5" t="str">
        <f t="shared" si="199"/>
        <v>m</v>
      </c>
    </row>
    <row r="12795" spans="1:4" x14ac:dyDescent="0.2">
      <c r="A12795" s="5" t="s">
        <v>9141</v>
      </c>
      <c r="B12795" s="5" t="s">
        <v>31524</v>
      </c>
      <c r="C12795" s="5" t="s">
        <v>21</v>
      </c>
      <c r="D12795" s="5" t="str">
        <f t="shared" si="199"/>
        <v>m</v>
      </c>
    </row>
    <row r="12796" spans="1:4" x14ac:dyDescent="0.2">
      <c r="A12796" s="5" t="s">
        <v>17785</v>
      </c>
      <c r="B12796" s="5" t="s">
        <v>31524</v>
      </c>
      <c r="C12796" s="5" t="s">
        <v>21</v>
      </c>
      <c r="D12796" s="5" t="str">
        <f t="shared" si="199"/>
        <v>m</v>
      </c>
    </row>
    <row r="12797" spans="1:4" x14ac:dyDescent="0.2">
      <c r="A12797" s="5" t="s">
        <v>9142</v>
      </c>
      <c r="B12797" s="5" t="s">
        <v>31525</v>
      </c>
      <c r="C12797" s="5" t="s">
        <v>25536</v>
      </c>
      <c r="D12797" s="5" t="str">
        <f t="shared" si="199"/>
        <v>m2</v>
      </c>
    </row>
    <row r="12798" spans="1:4" x14ac:dyDescent="0.2">
      <c r="A12798" s="5" t="s">
        <v>17786</v>
      </c>
      <c r="B12798" s="5" t="s">
        <v>31525</v>
      </c>
      <c r="C12798" s="5" t="s">
        <v>25536</v>
      </c>
      <c r="D12798" s="5" t="str">
        <f t="shared" si="199"/>
        <v>m2</v>
      </c>
    </row>
    <row r="12799" spans="1:4" x14ac:dyDescent="0.2">
      <c r="A12799" s="5" t="s">
        <v>9143</v>
      </c>
      <c r="B12799" s="5" t="s">
        <v>31526</v>
      </c>
      <c r="C12799" s="5" t="s">
        <v>25536</v>
      </c>
      <c r="D12799" s="5" t="str">
        <f t="shared" si="199"/>
        <v>m2</v>
      </c>
    </row>
    <row r="12800" spans="1:4" x14ac:dyDescent="0.2">
      <c r="A12800" s="5" t="s">
        <v>17787</v>
      </c>
      <c r="B12800" s="5" t="s">
        <v>31526</v>
      </c>
      <c r="C12800" s="5" t="s">
        <v>25536</v>
      </c>
      <c r="D12800" s="5" t="str">
        <f t="shared" si="199"/>
        <v>m2</v>
      </c>
    </row>
    <row r="12801" spans="1:4" x14ac:dyDescent="0.2">
      <c r="A12801" s="5" t="s">
        <v>9144</v>
      </c>
      <c r="B12801" s="5" t="s">
        <v>31527</v>
      </c>
      <c r="C12801" s="5" t="s">
        <v>21</v>
      </c>
      <c r="D12801" s="5" t="str">
        <f t="shared" si="199"/>
        <v>m</v>
      </c>
    </row>
    <row r="12802" spans="1:4" x14ac:dyDescent="0.2">
      <c r="A12802" s="5" t="s">
        <v>17788</v>
      </c>
      <c r="B12802" s="5" t="s">
        <v>31527</v>
      </c>
      <c r="C12802" s="5" t="s">
        <v>21</v>
      </c>
      <c r="D12802" s="5" t="str">
        <f t="shared" ref="D12802:D12865" si="200">LOWER(C12802)</f>
        <v>m</v>
      </c>
    </row>
    <row r="12803" spans="1:4" x14ac:dyDescent="0.2">
      <c r="A12803" s="5" t="s">
        <v>9145</v>
      </c>
      <c r="B12803" s="5" t="s">
        <v>31528</v>
      </c>
      <c r="C12803" s="5" t="s">
        <v>21</v>
      </c>
      <c r="D12803" s="5" t="str">
        <f t="shared" si="200"/>
        <v>m</v>
      </c>
    </row>
    <row r="12804" spans="1:4" x14ac:dyDescent="0.2">
      <c r="A12804" s="5" t="s">
        <v>17789</v>
      </c>
      <c r="B12804" s="5" t="s">
        <v>31528</v>
      </c>
      <c r="C12804" s="5" t="s">
        <v>21</v>
      </c>
      <c r="D12804" s="5" t="str">
        <f t="shared" si="200"/>
        <v>m</v>
      </c>
    </row>
    <row r="12805" spans="1:4" x14ac:dyDescent="0.2">
      <c r="A12805" s="5" t="s">
        <v>9146</v>
      </c>
      <c r="B12805" s="5" t="s">
        <v>31529</v>
      </c>
      <c r="C12805" s="5" t="s">
        <v>21</v>
      </c>
      <c r="D12805" s="5" t="str">
        <f t="shared" si="200"/>
        <v>m</v>
      </c>
    </row>
    <row r="12806" spans="1:4" x14ac:dyDescent="0.2">
      <c r="A12806" s="5" t="s">
        <v>17790</v>
      </c>
      <c r="B12806" s="5" t="s">
        <v>31529</v>
      </c>
      <c r="C12806" s="5" t="s">
        <v>21</v>
      </c>
      <c r="D12806" s="5" t="str">
        <f t="shared" si="200"/>
        <v>m</v>
      </c>
    </row>
    <row r="12807" spans="1:4" x14ac:dyDescent="0.2">
      <c r="A12807" s="5" t="s">
        <v>9147</v>
      </c>
      <c r="B12807" s="5" t="s">
        <v>31530</v>
      </c>
      <c r="C12807" s="5" t="s">
        <v>25536</v>
      </c>
      <c r="D12807" s="5" t="str">
        <f t="shared" si="200"/>
        <v>m2</v>
      </c>
    </row>
    <row r="12808" spans="1:4" x14ac:dyDescent="0.2">
      <c r="A12808" s="5" t="s">
        <v>17791</v>
      </c>
      <c r="B12808" s="5" t="s">
        <v>31530</v>
      </c>
      <c r="C12808" s="5" t="s">
        <v>25536</v>
      </c>
      <c r="D12808" s="5" t="str">
        <f t="shared" si="200"/>
        <v>m2</v>
      </c>
    </row>
    <row r="12809" spans="1:4" x14ac:dyDescent="0.2">
      <c r="A12809" s="5" t="s">
        <v>3605</v>
      </c>
      <c r="B12809" s="5" t="s">
        <v>31531</v>
      </c>
      <c r="C12809" s="5" t="s">
        <v>25536</v>
      </c>
      <c r="D12809" s="5" t="str">
        <f t="shared" si="200"/>
        <v>m2</v>
      </c>
    </row>
    <row r="12810" spans="1:4" x14ac:dyDescent="0.2">
      <c r="A12810" s="5" t="s">
        <v>17792</v>
      </c>
      <c r="B12810" s="5" t="s">
        <v>31531</v>
      </c>
      <c r="C12810" s="5" t="s">
        <v>25536</v>
      </c>
      <c r="D12810" s="5" t="str">
        <f t="shared" si="200"/>
        <v>m2</v>
      </c>
    </row>
    <row r="12811" spans="1:4" x14ac:dyDescent="0.2">
      <c r="A12811" s="5" t="s">
        <v>3606</v>
      </c>
      <c r="B12811" s="5" t="s">
        <v>31532</v>
      </c>
      <c r="C12811" s="5" t="s">
        <v>25536</v>
      </c>
      <c r="D12811" s="5" t="str">
        <f t="shared" si="200"/>
        <v>m2</v>
      </c>
    </row>
    <row r="12812" spans="1:4" x14ac:dyDescent="0.2">
      <c r="A12812" s="5" t="s">
        <v>17793</v>
      </c>
      <c r="B12812" s="5" t="s">
        <v>31532</v>
      </c>
      <c r="C12812" s="5" t="s">
        <v>25536</v>
      </c>
      <c r="D12812" s="5" t="str">
        <f t="shared" si="200"/>
        <v>m2</v>
      </c>
    </row>
    <row r="12813" spans="1:4" x14ac:dyDescent="0.2">
      <c r="A12813" s="5" t="s">
        <v>3607</v>
      </c>
      <c r="B12813" s="5" t="s">
        <v>31533</v>
      </c>
      <c r="C12813" s="5" t="s">
        <v>25536</v>
      </c>
      <c r="D12813" s="5" t="str">
        <f t="shared" si="200"/>
        <v>m2</v>
      </c>
    </row>
    <row r="12814" spans="1:4" x14ac:dyDescent="0.2">
      <c r="A12814" s="5" t="s">
        <v>17794</v>
      </c>
      <c r="B12814" s="5" t="s">
        <v>31533</v>
      </c>
      <c r="C12814" s="5" t="s">
        <v>25536</v>
      </c>
      <c r="D12814" s="5" t="str">
        <f t="shared" si="200"/>
        <v>m2</v>
      </c>
    </row>
    <row r="12815" spans="1:4" x14ac:dyDescent="0.2">
      <c r="A12815" s="5" t="s">
        <v>3608</v>
      </c>
      <c r="B12815" s="5" t="s">
        <v>31534</v>
      </c>
      <c r="C12815" s="5" t="s">
        <v>25536</v>
      </c>
      <c r="D12815" s="5" t="str">
        <f t="shared" si="200"/>
        <v>m2</v>
      </c>
    </row>
    <row r="12816" spans="1:4" x14ac:dyDescent="0.2">
      <c r="A12816" s="5" t="s">
        <v>17795</v>
      </c>
      <c r="B12816" s="5" t="s">
        <v>31534</v>
      </c>
      <c r="C12816" s="5" t="s">
        <v>25536</v>
      </c>
      <c r="D12816" s="5" t="str">
        <f t="shared" si="200"/>
        <v>m2</v>
      </c>
    </row>
    <row r="12817" spans="1:4" x14ac:dyDescent="0.2">
      <c r="A12817" s="5" t="s">
        <v>3610</v>
      </c>
      <c r="B12817" s="5" t="s">
        <v>31535</v>
      </c>
      <c r="C12817" s="5" t="s">
        <v>25536</v>
      </c>
      <c r="D12817" s="5" t="str">
        <f t="shared" si="200"/>
        <v>m2</v>
      </c>
    </row>
    <row r="12818" spans="1:4" x14ac:dyDescent="0.2">
      <c r="A12818" s="5" t="s">
        <v>17796</v>
      </c>
      <c r="B12818" s="5" t="s">
        <v>31535</v>
      </c>
      <c r="C12818" s="5" t="s">
        <v>25536</v>
      </c>
      <c r="D12818" s="5" t="str">
        <f t="shared" si="200"/>
        <v>m2</v>
      </c>
    </row>
    <row r="12819" spans="1:4" x14ac:dyDescent="0.2">
      <c r="A12819" s="5" t="s">
        <v>3611</v>
      </c>
      <c r="B12819" s="5" t="s">
        <v>31536</v>
      </c>
      <c r="C12819" s="5" t="s">
        <v>25536</v>
      </c>
      <c r="D12819" s="5" t="str">
        <f t="shared" si="200"/>
        <v>m2</v>
      </c>
    </row>
    <row r="12820" spans="1:4" x14ac:dyDescent="0.2">
      <c r="A12820" s="5" t="s">
        <v>17797</v>
      </c>
      <c r="B12820" s="5" t="s">
        <v>31536</v>
      </c>
      <c r="C12820" s="5" t="s">
        <v>25536</v>
      </c>
      <c r="D12820" s="5" t="str">
        <f t="shared" si="200"/>
        <v>m2</v>
      </c>
    </row>
    <row r="12821" spans="1:4" x14ac:dyDescent="0.2">
      <c r="A12821" s="5" t="s">
        <v>3615</v>
      </c>
      <c r="B12821" s="5" t="s">
        <v>31537</v>
      </c>
      <c r="C12821" s="5" t="s">
        <v>25536</v>
      </c>
      <c r="D12821" s="5" t="str">
        <f t="shared" si="200"/>
        <v>m2</v>
      </c>
    </row>
    <row r="12822" spans="1:4" x14ac:dyDescent="0.2">
      <c r="A12822" s="5" t="s">
        <v>17798</v>
      </c>
      <c r="B12822" s="5" t="s">
        <v>31537</v>
      </c>
      <c r="C12822" s="5" t="s">
        <v>25536</v>
      </c>
      <c r="D12822" s="5" t="str">
        <f t="shared" si="200"/>
        <v>m2</v>
      </c>
    </row>
    <row r="12823" spans="1:4" x14ac:dyDescent="0.2">
      <c r="A12823" s="5" t="s">
        <v>3616</v>
      </c>
      <c r="B12823" s="5" t="s">
        <v>31538</v>
      </c>
      <c r="C12823" s="5" t="s">
        <v>25536</v>
      </c>
      <c r="D12823" s="5" t="str">
        <f t="shared" si="200"/>
        <v>m2</v>
      </c>
    </row>
    <row r="12824" spans="1:4" x14ac:dyDescent="0.2">
      <c r="A12824" s="5" t="s">
        <v>17799</v>
      </c>
      <c r="B12824" s="5" t="s">
        <v>31538</v>
      </c>
      <c r="C12824" s="5" t="s">
        <v>25536</v>
      </c>
      <c r="D12824" s="5" t="str">
        <f t="shared" si="200"/>
        <v>m2</v>
      </c>
    </row>
    <row r="12825" spans="1:4" x14ac:dyDescent="0.2">
      <c r="A12825" s="5" t="s">
        <v>3619</v>
      </c>
      <c r="B12825" s="5" t="s">
        <v>31539</v>
      </c>
      <c r="C12825" s="5" t="s">
        <v>25536</v>
      </c>
      <c r="D12825" s="5" t="str">
        <f t="shared" si="200"/>
        <v>m2</v>
      </c>
    </row>
    <row r="12826" spans="1:4" x14ac:dyDescent="0.2">
      <c r="A12826" s="5" t="s">
        <v>17800</v>
      </c>
      <c r="B12826" s="5" t="s">
        <v>31539</v>
      </c>
      <c r="C12826" s="5" t="s">
        <v>25536</v>
      </c>
      <c r="D12826" s="5" t="str">
        <f t="shared" si="200"/>
        <v>m2</v>
      </c>
    </row>
    <row r="12827" spans="1:4" x14ac:dyDescent="0.2">
      <c r="A12827" s="5" t="s">
        <v>3639</v>
      </c>
      <c r="B12827" s="5" t="s">
        <v>31540</v>
      </c>
      <c r="C12827" s="5" t="s">
        <v>25536</v>
      </c>
      <c r="D12827" s="5" t="str">
        <f t="shared" si="200"/>
        <v>m2</v>
      </c>
    </row>
    <row r="12828" spans="1:4" x14ac:dyDescent="0.2">
      <c r="A12828" s="5" t="s">
        <v>17801</v>
      </c>
      <c r="B12828" s="5" t="s">
        <v>31540</v>
      </c>
      <c r="C12828" s="5" t="s">
        <v>25536</v>
      </c>
      <c r="D12828" s="5" t="str">
        <f t="shared" si="200"/>
        <v>m2</v>
      </c>
    </row>
    <row r="12829" spans="1:4" x14ac:dyDescent="0.2">
      <c r="A12829" s="5" t="s">
        <v>3640</v>
      </c>
      <c r="B12829" s="5" t="s">
        <v>31541</v>
      </c>
      <c r="C12829" s="5" t="s">
        <v>25536</v>
      </c>
      <c r="D12829" s="5" t="str">
        <f t="shared" si="200"/>
        <v>m2</v>
      </c>
    </row>
    <row r="12830" spans="1:4" x14ac:dyDescent="0.2">
      <c r="A12830" s="5" t="s">
        <v>17802</v>
      </c>
      <c r="B12830" s="5" t="s">
        <v>31541</v>
      </c>
      <c r="C12830" s="5" t="s">
        <v>25536</v>
      </c>
      <c r="D12830" s="5" t="str">
        <f t="shared" si="200"/>
        <v>m2</v>
      </c>
    </row>
    <row r="12831" spans="1:4" x14ac:dyDescent="0.2">
      <c r="A12831" s="5" t="s">
        <v>9148</v>
      </c>
      <c r="B12831" s="5" t="s">
        <v>31542</v>
      </c>
      <c r="C12831" s="5" t="s">
        <v>12</v>
      </c>
      <c r="D12831" s="5" t="str">
        <f t="shared" si="200"/>
        <v>un</v>
      </c>
    </row>
    <row r="12832" spans="1:4" x14ac:dyDescent="0.2">
      <c r="A12832" s="5" t="s">
        <v>17803</v>
      </c>
      <c r="B12832" s="5" t="s">
        <v>31542</v>
      </c>
      <c r="C12832" s="5" t="s">
        <v>12</v>
      </c>
      <c r="D12832" s="5" t="str">
        <f t="shared" si="200"/>
        <v>un</v>
      </c>
    </row>
    <row r="12833" spans="1:4" x14ac:dyDescent="0.2">
      <c r="A12833" s="5" t="s">
        <v>3621</v>
      </c>
      <c r="B12833" s="5" t="s">
        <v>31543</v>
      </c>
      <c r="C12833" s="5" t="s">
        <v>12</v>
      </c>
      <c r="D12833" s="5" t="str">
        <f t="shared" si="200"/>
        <v>un</v>
      </c>
    </row>
    <row r="12834" spans="1:4" x14ac:dyDescent="0.2">
      <c r="A12834" s="5" t="s">
        <v>17804</v>
      </c>
      <c r="B12834" s="5" t="s">
        <v>31543</v>
      </c>
      <c r="C12834" s="5" t="s">
        <v>12</v>
      </c>
      <c r="D12834" s="5" t="str">
        <f t="shared" si="200"/>
        <v>un</v>
      </c>
    </row>
    <row r="12835" spans="1:4" x14ac:dyDescent="0.2">
      <c r="A12835" s="5" t="s">
        <v>9149</v>
      </c>
      <c r="B12835" s="5" t="s">
        <v>31544</v>
      </c>
      <c r="C12835" s="5" t="s">
        <v>12</v>
      </c>
      <c r="D12835" s="5" t="str">
        <f t="shared" si="200"/>
        <v>un</v>
      </c>
    </row>
    <row r="12836" spans="1:4" x14ac:dyDescent="0.2">
      <c r="A12836" s="5" t="s">
        <v>17805</v>
      </c>
      <c r="B12836" s="5" t="s">
        <v>31544</v>
      </c>
      <c r="C12836" s="5" t="s">
        <v>12</v>
      </c>
      <c r="D12836" s="5" t="str">
        <f t="shared" si="200"/>
        <v>un</v>
      </c>
    </row>
    <row r="12837" spans="1:4" x14ac:dyDescent="0.2">
      <c r="A12837" s="5" t="s">
        <v>9150</v>
      </c>
      <c r="B12837" s="5" t="s">
        <v>31545</v>
      </c>
      <c r="C12837" s="5" t="s">
        <v>12</v>
      </c>
      <c r="D12837" s="5" t="str">
        <f t="shared" si="200"/>
        <v>un</v>
      </c>
    </row>
    <row r="12838" spans="1:4" x14ac:dyDescent="0.2">
      <c r="A12838" s="5" t="s">
        <v>17806</v>
      </c>
      <c r="B12838" s="5" t="s">
        <v>31545</v>
      </c>
      <c r="C12838" s="5" t="s">
        <v>12</v>
      </c>
      <c r="D12838" s="5" t="str">
        <f t="shared" si="200"/>
        <v>un</v>
      </c>
    </row>
    <row r="12839" spans="1:4" x14ac:dyDescent="0.2">
      <c r="A12839" s="5" t="s">
        <v>31546</v>
      </c>
      <c r="B12839" s="5" t="s">
        <v>31547</v>
      </c>
      <c r="C12839" s="5" t="s">
        <v>12</v>
      </c>
      <c r="D12839" s="5" t="str">
        <f t="shared" si="200"/>
        <v>un</v>
      </c>
    </row>
    <row r="12840" spans="1:4" x14ac:dyDescent="0.2">
      <c r="A12840" s="5" t="s">
        <v>31548</v>
      </c>
      <c r="B12840" s="5" t="s">
        <v>31547</v>
      </c>
      <c r="C12840" s="5" t="s">
        <v>12</v>
      </c>
      <c r="D12840" s="5" t="str">
        <f t="shared" si="200"/>
        <v>un</v>
      </c>
    </row>
    <row r="12841" spans="1:4" x14ac:dyDescent="0.2">
      <c r="A12841" s="5" t="s">
        <v>31549</v>
      </c>
      <c r="B12841" s="5" t="s">
        <v>31550</v>
      </c>
      <c r="C12841" s="5" t="s">
        <v>12</v>
      </c>
      <c r="D12841" s="5" t="str">
        <f t="shared" si="200"/>
        <v>un</v>
      </c>
    </row>
    <row r="12842" spans="1:4" x14ac:dyDescent="0.2">
      <c r="A12842" s="5" t="s">
        <v>31551</v>
      </c>
      <c r="B12842" s="5" t="s">
        <v>31550</v>
      </c>
      <c r="C12842" s="5" t="s">
        <v>12</v>
      </c>
      <c r="D12842" s="5" t="str">
        <f t="shared" si="200"/>
        <v>un</v>
      </c>
    </row>
    <row r="12843" spans="1:4" x14ac:dyDescent="0.2">
      <c r="A12843" s="5" t="s">
        <v>31552</v>
      </c>
      <c r="B12843" s="5" t="s">
        <v>31553</v>
      </c>
      <c r="C12843" s="5" t="s">
        <v>12</v>
      </c>
      <c r="D12843" s="5" t="str">
        <f t="shared" si="200"/>
        <v>un</v>
      </c>
    </row>
    <row r="12844" spans="1:4" x14ac:dyDescent="0.2">
      <c r="A12844" s="5" t="s">
        <v>31554</v>
      </c>
      <c r="B12844" s="5" t="s">
        <v>31553</v>
      </c>
      <c r="C12844" s="5" t="s">
        <v>12</v>
      </c>
      <c r="D12844" s="5" t="str">
        <f t="shared" si="200"/>
        <v>un</v>
      </c>
    </row>
    <row r="12845" spans="1:4" x14ac:dyDescent="0.2">
      <c r="A12845" s="5" t="s">
        <v>3609</v>
      </c>
      <c r="B12845" s="5" t="s">
        <v>31555</v>
      </c>
      <c r="C12845" s="5" t="s">
        <v>25536</v>
      </c>
      <c r="D12845" s="5" t="str">
        <f t="shared" si="200"/>
        <v>m2</v>
      </c>
    </row>
    <row r="12846" spans="1:4" x14ac:dyDescent="0.2">
      <c r="A12846" s="5" t="s">
        <v>17807</v>
      </c>
      <c r="B12846" s="5" t="s">
        <v>31555</v>
      </c>
      <c r="C12846" s="5" t="s">
        <v>25536</v>
      </c>
      <c r="D12846" s="5" t="str">
        <f t="shared" si="200"/>
        <v>m2</v>
      </c>
    </row>
    <row r="12847" spans="1:4" x14ac:dyDescent="0.2">
      <c r="A12847" s="5" t="s">
        <v>9151</v>
      </c>
      <c r="B12847" s="5" t="s">
        <v>31556</v>
      </c>
      <c r="C12847" s="5" t="s">
        <v>25536</v>
      </c>
      <c r="D12847" s="5" t="str">
        <f t="shared" si="200"/>
        <v>m2</v>
      </c>
    </row>
    <row r="12848" spans="1:4" x14ac:dyDescent="0.2">
      <c r="A12848" s="5" t="s">
        <v>17808</v>
      </c>
      <c r="B12848" s="5" t="s">
        <v>31556</v>
      </c>
      <c r="C12848" s="5" t="s">
        <v>25536</v>
      </c>
      <c r="D12848" s="5" t="str">
        <f t="shared" si="200"/>
        <v>m2</v>
      </c>
    </row>
    <row r="12849" spans="1:4" x14ac:dyDescent="0.2">
      <c r="A12849" s="5" t="s">
        <v>3612</v>
      </c>
      <c r="B12849" s="5" t="s">
        <v>31557</v>
      </c>
      <c r="C12849" s="5" t="s">
        <v>25536</v>
      </c>
      <c r="D12849" s="5" t="str">
        <f t="shared" si="200"/>
        <v>m2</v>
      </c>
    </row>
    <row r="12850" spans="1:4" x14ac:dyDescent="0.2">
      <c r="A12850" s="5" t="s">
        <v>17809</v>
      </c>
      <c r="B12850" s="5" t="s">
        <v>31557</v>
      </c>
      <c r="C12850" s="5" t="s">
        <v>25536</v>
      </c>
      <c r="D12850" s="5" t="str">
        <f t="shared" si="200"/>
        <v>m2</v>
      </c>
    </row>
    <row r="12851" spans="1:4" x14ac:dyDescent="0.2">
      <c r="A12851" s="5" t="s">
        <v>3613</v>
      </c>
      <c r="B12851" s="5" t="s">
        <v>31558</v>
      </c>
      <c r="C12851" s="5" t="s">
        <v>25536</v>
      </c>
      <c r="D12851" s="5" t="str">
        <f t="shared" si="200"/>
        <v>m2</v>
      </c>
    </row>
    <row r="12852" spans="1:4" x14ac:dyDescent="0.2">
      <c r="A12852" s="5" t="s">
        <v>17810</v>
      </c>
      <c r="B12852" s="5" t="s">
        <v>31558</v>
      </c>
      <c r="C12852" s="5" t="s">
        <v>25536</v>
      </c>
      <c r="D12852" s="5" t="str">
        <f t="shared" si="200"/>
        <v>m2</v>
      </c>
    </row>
    <row r="12853" spans="1:4" x14ac:dyDescent="0.2">
      <c r="A12853" s="5" t="s">
        <v>3614</v>
      </c>
      <c r="B12853" s="5" t="s">
        <v>31559</v>
      </c>
      <c r="C12853" s="5" t="s">
        <v>25536</v>
      </c>
      <c r="D12853" s="5" t="str">
        <f t="shared" si="200"/>
        <v>m2</v>
      </c>
    </row>
    <row r="12854" spans="1:4" x14ac:dyDescent="0.2">
      <c r="A12854" s="5" t="s">
        <v>17811</v>
      </c>
      <c r="B12854" s="5" t="s">
        <v>31559</v>
      </c>
      <c r="C12854" s="5" t="s">
        <v>25536</v>
      </c>
      <c r="D12854" s="5" t="str">
        <f t="shared" si="200"/>
        <v>m2</v>
      </c>
    </row>
    <row r="12855" spans="1:4" x14ac:dyDescent="0.2">
      <c r="A12855" s="5" t="s">
        <v>3617</v>
      </c>
      <c r="B12855" s="5" t="s">
        <v>31560</v>
      </c>
      <c r="C12855" s="5" t="s">
        <v>25536</v>
      </c>
      <c r="D12855" s="5" t="str">
        <f t="shared" si="200"/>
        <v>m2</v>
      </c>
    </row>
    <row r="12856" spans="1:4" x14ac:dyDescent="0.2">
      <c r="A12856" s="5" t="s">
        <v>17812</v>
      </c>
      <c r="B12856" s="5" t="s">
        <v>31560</v>
      </c>
      <c r="C12856" s="5" t="s">
        <v>25536</v>
      </c>
      <c r="D12856" s="5" t="str">
        <f t="shared" si="200"/>
        <v>m2</v>
      </c>
    </row>
    <row r="12857" spans="1:4" x14ac:dyDescent="0.2">
      <c r="A12857" s="5" t="s">
        <v>9152</v>
      </c>
      <c r="B12857" s="5" t="s">
        <v>31561</v>
      </c>
      <c r="C12857" s="5" t="s">
        <v>25536</v>
      </c>
      <c r="D12857" s="5" t="str">
        <f t="shared" si="200"/>
        <v>m2</v>
      </c>
    </row>
    <row r="12858" spans="1:4" x14ac:dyDescent="0.2">
      <c r="A12858" s="5" t="s">
        <v>17813</v>
      </c>
      <c r="B12858" s="5" t="s">
        <v>31561</v>
      </c>
      <c r="C12858" s="5" t="s">
        <v>25536</v>
      </c>
      <c r="D12858" s="5" t="str">
        <f t="shared" si="200"/>
        <v>m2</v>
      </c>
    </row>
    <row r="12859" spans="1:4" x14ac:dyDescent="0.2">
      <c r="A12859" s="5" t="s">
        <v>3618</v>
      </c>
      <c r="B12859" s="5" t="s">
        <v>31562</v>
      </c>
      <c r="C12859" s="5" t="s">
        <v>25536</v>
      </c>
      <c r="D12859" s="5" t="str">
        <f t="shared" si="200"/>
        <v>m2</v>
      </c>
    </row>
    <row r="12860" spans="1:4" x14ac:dyDescent="0.2">
      <c r="A12860" s="5" t="s">
        <v>17814</v>
      </c>
      <c r="B12860" s="5" t="s">
        <v>31562</v>
      </c>
      <c r="C12860" s="5" t="s">
        <v>25536</v>
      </c>
      <c r="D12860" s="5" t="str">
        <f t="shared" si="200"/>
        <v>m2</v>
      </c>
    </row>
    <row r="12861" spans="1:4" x14ac:dyDescent="0.2">
      <c r="A12861" s="5" t="s">
        <v>9153</v>
      </c>
      <c r="B12861" s="5" t="s">
        <v>31563</v>
      </c>
      <c r="C12861" s="5" t="s">
        <v>12</v>
      </c>
      <c r="D12861" s="5" t="str">
        <f t="shared" si="200"/>
        <v>un</v>
      </c>
    </row>
    <row r="12862" spans="1:4" x14ac:dyDescent="0.2">
      <c r="A12862" s="5" t="s">
        <v>17815</v>
      </c>
      <c r="B12862" s="5" t="s">
        <v>31563</v>
      </c>
      <c r="C12862" s="5" t="s">
        <v>12</v>
      </c>
      <c r="D12862" s="5" t="str">
        <f t="shared" si="200"/>
        <v>un</v>
      </c>
    </row>
    <row r="12863" spans="1:4" x14ac:dyDescent="0.2">
      <c r="A12863" s="5" t="s">
        <v>3620</v>
      </c>
      <c r="B12863" s="5" t="s">
        <v>31564</v>
      </c>
      <c r="C12863" s="5" t="s">
        <v>25536</v>
      </c>
      <c r="D12863" s="5" t="str">
        <f t="shared" si="200"/>
        <v>m2</v>
      </c>
    </row>
    <row r="12864" spans="1:4" x14ac:dyDescent="0.2">
      <c r="A12864" s="5" t="s">
        <v>17816</v>
      </c>
      <c r="B12864" s="5" t="s">
        <v>31564</v>
      </c>
      <c r="C12864" s="5" t="s">
        <v>25536</v>
      </c>
      <c r="D12864" s="5" t="str">
        <f t="shared" si="200"/>
        <v>m2</v>
      </c>
    </row>
    <row r="12865" spans="1:4" x14ac:dyDescent="0.2">
      <c r="A12865" s="5" t="s">
        <v>9154</v>
      </c>
      <c r="B12865" s="5" t="s">
        <v>31565</v>
      </c>
      <c r="C12865" s="5" t="s">
        <v>12</v>
      </c>
      <c r="D12865" s="5" t="str">
        <f t="shared" si="200"/>
        <v>un</v>
      </c>
    </row>
    <row r="12866" spans="1:4" x14ac:dyDescent="0.2">
      <c r="A12866" s="5" t="s">
        <v>17817</v>
      </c>
      <c r="B12866" s="5" t="s">
        <v>31565</v>
      </c>
      <c r="C12866" s="5" t="s">
        <v>12</v>
      </c>
      <c r="D12866" s="5" t="str">
        <f t="shared" ref="D12866:D12929" si="201">LOWER(C12866)</f>
        <v>un</v>
      </c>
    </row>
    <row r="12867" spans="1:4" x14ac:dyDescent="0.2">
      <c r="A12867" s="5" t="s">
        <v>9155</v>
      </c>
      <c r="B12867" s="5" t="s">
        <v>31566</v>
      </c>
      <c r="C12867" s="5" t="s">
        <v>12</v>
      </c>
      <c r="D12867" s="5" t="str">
        <f t="shared" si="201"/>
        <v>un</v>
      </c>
    </row>
    <row r="12868" spans="1:4" x14ac:dyDescent="0.2">
      <c r="A12868" s="5" t="s">
        <v>17818</v>
      </c>
      <c r="B12868" s="5" t="s">
        <v>31566</v>
      </c>
      <c r="C12868" s="5" t="s">
        <v>12</v>
      </c>
      <c r="D12868" s="5" t="str">
        <f t="shared" si="201"/>
        <v>un</v>
      </c>
    </row>
    <row r="12869" spans="1:4" x14ac:dyDescent="0.2">
      <c r="A12869" s="5" t="s">
        <v>9156</v>
      </c>
      <c r="B12869" s="5" t="s">
        <v>31567</v>
      </c>
      <c r="C12869" s="5" t="s">
        <v>12</v>
      </c>
      <c r="D12869" s="5" t="str">
        <f t="shared" si="201"/>
        <v>un</v>
      </c>
    </row>
    <row r="12870" spans="1:4" x14ac:dyDescent="0.2">
      <c r="A12870" s="5" t="s">
        <v>17819</v>
      </c>
      <c r="B12870" s="5" t="s">
        <v>31567</v>
      </c>
      <c r="C12870" s="5" t="s">
        <v>12</v>
      </c>
      <c r="D12870" s="5" t="str">
        <f t="shared" si="201"/>
        <v>un</v>
      </c>
    </row>
    <row r="12871" spans="1:4" x14ac:dyDescent="0.2">
      <c r="A12871" s="5" t="s">
        <v>9157</v>
      </c>
      <c r="B12871" s="5" t="s">
        <v>31568</v>
      </c>
      <c r="C12871" s="5" t="s">
        <v>12</v>
      </c>
      <c r="D12871" s="5" t="str">
        <f t="shared" si="201"/>
        <v>un</v>
      </c>
    </row>
    <row r="12872" spans="1:4" x14ac:dyDescent="0.2">
      <c r="A12872" s="5" t="s">
        <v>17820</v>
      </c>
      <c r="B12872" s="5" t="s">
        <v>31568</v>
      </c>
      <c r="C12872" s="5" t="s">
        <v>12</v>
      </c>
      <c r="D12872" s="5" t="str">
        <f t="shared" si="201"/>
        <v>un</v>
      </c>
    </row>
    <row r="12873" spans="1:4" x14ac:dyDescent="0.2">
      <c r="A12873" s="5" t="s">
        <v>9158</v>
      </c>
      <c r="B12873" s="5" t="s">
        <v>31569</v>
      </c>
      <c r="C12873" s="5" t="s">
        <v>12</v>
      </c>
      <c r="D12873" s="5" t="str">
        <f t="shared" si="201"/>
        <v>un</v>
      </c>
    </row>
    <row r="12874" spans="1:4" x14ac:dyDescent="0.2">
      <c r="A12874" s="5" t="s">
        <v>17821</v>
      </c>
      <c r="B12874" s="5" t="s">
        <v>31569</v>
      </c>
      <c r="C12874" s="5" t="s">
        <v>12</v>
      </c>
      <c r="D12874" s="5" t="str">
        <f t="shared" si="201"/>
        <v>un</v>
      </c>
    </row>
    <row r="12875" spans="1:4" x14ac:dyDescent="0.2">
      <c r="A12875" s="5" t="s">
        <v>9159</v>
      </c>
      <c r="B12875" s="5" t="s">
        <v>31570</v>
      </c>
      <c r="C12875" s="5" t="s">
        <v>25536</v>
      </c>
      <c r="D12875" s="5" t="str">
        <f t="shared" si="201"/>
        <v>m2</v>
      </c>
    </row>
    <row r="12876" spans="1:4" x14ac:dyDescent="0.2">
      <c r="A12876" s="5" t="s">
        <v>17822</v>
      </c>
      <c r="B12876" s="5" t="s">
        <v>31570</v>
      </c>
      <c r="C12876" s="5" t="s">
        <v>25536</v>
      </c>
      <c r="D12876" s="5" t="str">
        <f t="shared" si="201"/>
        <v>m2</v>
      </c>
    </row>
    <row r="12877" spans="1:4" x14ac:dyDescent="0.2">
      <c r="A12877" s="5" t="s">
        <v>9160</v>
      </c>
      <c r="B12877" s="5" t="s">
        <v>31571</v>
      </c>
      <c r="C12877" s="5" t="s">
        <v>12</v>
      </c>
      <c r="D12877" s="5" t="str">
        <f t="shared" si="201"/>
        <v>un</v>
      </c>
    </row>
    <row r="12878" spans="1:4" x14ac:dyDescent="0.2">
      <c r="A12878" s="5" t="s">
        <v>17823</v>
      </c>
      <c r="B12878" s="5" t="s">
        <v>31571</v>
      </c>
      <c r="C12878" s="5" t="s">
        <v>12</v>
      </c>
      <c r="D12878" s="5" t="str">
        <f t="shared" si="201"/>
        <v>un</v>
      </c>
    </row>
    <row r="12879" spans="1:4" x14ac:dyDescent="0.2">
      <c r="A12879" s="5" t="s">
        <v>9161</v>
      </c>
      <c r="B12879" s="5" t="s">
        <v>31572</v>
      </c>
      <c r="C12879" s="5" t="s">
        <v>12</v>
      </c>
      <c r="D12879" s="5" t="str">
        <f t="shared" si="201"/>
        <v>un</v>
      </c>
    </row>
    <row r="12880" spans="1:4" x14ac:dyDescent="0.2">
      <c r="A12880" s="5" t="s">
        <v>17824</v>
      </c>
      <c r="B12880" s="5" t="s">
        <v>31572</v>
      </c>
      <c r="C12880" s="5" t="s">
        <v>12</v>
      </c>
      <c r="D12880" s="5" t="str">
        <f t="shared" si="201"/>
        <v>un</v>
      </c>
    </row>
    <row r="12881" spans="1:4" x14ac:dyDescent="0.2">
      <c r="A12881" s="5" t="s">
        <v>3622</v>
      </c>
      <c r="B12881" s="5" t="s">
        <v>31573</v>
      </c>
      <c r="C12881" s="5" t="s">
        <v>12</v>
      </c>
      <c r="D12881" s="5" t="str">
        <f t="shared" si="201"/>
        <v>un</v>
      </c>
    </row>
    <row r="12882" spans="1:4" x14ac:dyDescent="0.2">
      <c r="A12882" s="5" t="s">
        <v>17825</v>
      </c>
      <c r="B12882" s="5" t="s">
        <v>31573</v>
      </c>
      <c r="C12882" s="5" t="s">
        <v>12</v>
      </c>
      <c r="D12882" s="5" t="str">
        <f t="shared" si="201"/>
        <v>un</v>
      </c>
    </row>
    <row r="12883" spans="1:4" x14ac:dyDescent="0.2">
      <c r="A12883" s="5" t="s">
        <v>3623</v>
      </c>
      <c r="B12883" s="5" t="s">
        <v>31574</v>
      </c>
      <c r="C12883" s="5" t="s">
        <v>12</v>
      </c>
      <c r="D12883" s="5" t="str">
        <f t="shared" si="201"/>
        <v>un</v>
      </c>
    </row>
    <row r="12884" spans="1:4" x14ac:dyDescent="0.2">
      <c r="A12884" s="5" t="s">
        <v>17826</v>
      </c>
      <c r="B12884" s="5" t="s">
        <v>31574</v>
      </c>
      <c r="C12884" s="5" t="s">
        <v>12</v>
      </c>
      <c r="D12884" s="5" t="str">
        <f t="shared" si="201"/>
        <v>un</v>
      </c>
    </row>
    <row r="12885" spans="1:4" x14ac:dyDescent="0.2">
      <c r="A12885" s="5" t="s">
        <v>3624</v>
      </c>
      <c r="B12885" s="5" t="s">
        <v>31575</v>
      </c>
      <c r="C12885" s="5" t="s">
        <v>25536</v>
      </c>
      <c r="D12885" s="5" t="str">
        <f t="shared" si="201"/>
        <v>m2</v>
      </c>
    </row>
    <row r="12886" spans="1:4" x14ac:dyDescent="0.2">
      <c r="A12886" s="5" t="s">
        <v>17827</v>
      </c>
      <c r="B12886" s="5" t="s">
        <v>31575</v>
      </c>
      <c r="C12886" s="5" t="s">
        <v>25536</v>
      </c>
      <c r="D12886" s="5" t="str">
        <f t="shared" si="201"/>
        <v>m2</v>
      </c>
    </row>
    <row r="12887" spans="1:4" x14ac:dyDescent="0.2">
      <c r="A12887" s="5" t="s">
        <v>3625</v>
      </c>
      <c r="B12887" s="5" t="s">
        <v>31576</v>
      </c>
      <c r="C12887" s="5" t="s">
        <v>25536</v>
      </c>
      <c r="D12887" s="5" t="str">
        <f t="shared" si="201"/>
        <v>m2</v>
      </c>
    </row>
    <row r="12888" spans="1:4" x14ac:dyDescent="0.2">
      <c r="A12888" s="5" t="s">
        <v>17828</v>
      </c>
      <c r="B12888" s="5" t="s">
        <v>31576</v>
      </c>
      <c r="C12888" s="5" t="s">
        <v>25536</v>
      </c>
      <c r="D12888" s="5" t="str">
        <f t="shared" si="201"/>
        <v>m2</v>
      </c>
    </row>
    <row r="12889" spans="1:4" x14ac:dyDescent="0.2">
      <c r="A12889" s="5" t="s">
        <v>9162</v>
      </c>
      <c r="B12889" s="5" t="s">
        <v>31577</v>
      </c>
      <c r="C12889" s="5" t="s">
        <v>25536</v>
      </c>
      <c r="D12889" s="5" t="str">
        <f t="shared" si="201"/>
        <v>m2</v>
      </c>
    </row>
    <row r="12890" spans="1:4" x14ac:dyDescent="0.2">
      <c r="A12890" s="5" t="s">
        <v>17829</v>
      </c>
      <c r="B12890" s="5" t="s">
        <v>31577</v>
      </c>
      <c r="C12890" s="5" t="s">
        <v>25536</v>
      </c>
      <c r="D12890" s="5" t="str">
        <f t="shared" si="201"/>
        <v>m2</v>
      </c>
    </row>
    <row r="12891" spans="1:4" x14ac:dyDescent="0.2">
      <c r="A12891" s="5" t="s">
        <v>9163</v>
      </c>
      <c r="B12891" s="5" t="s">
        <v>31578</v>
      </c>
      <c r="C12891" s="5" t="s">
        <v>12</v>
      </c>
      <c r="D12891" s="5" t="str">
        <f t="shared" si="201"/>
        <v>un</v>
      </c>
    </row>
    <row r="12892" spans="1:4" x14ac:dyDescent="0.2">
      <c r="A12892" s="5" t="s">
        <v>17830</v>
      </c>
      <c r="B12892" s="5" t="s">
        <v>31578</v>
      </c>
      <c r="C12892" s="5" t="s">
        <v>12</v>
      </c>
      <c r="D12892" s="5" t="str">
        <f t="shared" si="201"/>
        <v>un</v>
      </c>
    </row>
    <row r="12893" spans="1:4" x14ac:dyDescent="0.2">
      <c r="A12893" s="5" t="s">
        <v>3626</v>
      </c>
      <c r="B12893" s="5" t="s">
        <v>31579</v>
      </c>
      <c r="C12893" s="5" t="s">
        <v>25536</v>
      </c>
      <c r="D12893" s="5" t="str">
        <f t="shared" si="201"/>
        <v>m2</v>
      </c>
    </row>
    <row r="12894" spans="1:4" x14ac:dyDescent="0.2">
      <c r="A12894" s="5" t="s">
        <v>17831</v>
      </c>
      <c r="B12894" s="5" t="s">
        <v>31579</v>
      </c>
      <c r="C12894" s="5" t="s">
        <v>25536</v>
      </c>
      <c r="D12894" s="5" t="str">
        <f t="shared" si="201"/>
        <v>m2</v>
      </c>
    </row>
    <row r="12895" spans="1:4" x14ac:dyDescent="0.2">
      <c r="A12895" s="5" t="s">
        <v>9164</v>
      </c>
      <c r="B12895" s="5" t="s">
        <v>31580</v>
      </c>
      <c r="C12895" s="5" t="s">
        <v>25536</v>
      </c>
      <c r="D12895" s="5" t="str">
        <f t="shared" si="201"/>
        <v>m2</v>
      </c>
    </row>
    <row r="12896" spans="1:4" x14ac:dyDescent="0.2">
      <c r="A12896" s="5" t="s">
        <v>17832</v>
      </c>
      <c r="B12896" s="5" t="s">
        <v>31580</v>
      </c>
      <c r="C12896" s="5" t="s">
        <v>25536</v>
      </c>
      <c r="D12896" s="5" t="str">
        <f t="shared" si="201"/>
        <v>m2</v>
      </c>
    </row>
    <row r="12897" spans="1:4" x14ac:dyDescent="0.2">
      <c r="A12897" s="5" t="s">
        <v>3627</v>
      </c>
      <c r="B12897" s="5" t="s">
        <v>31581</v>
      </c>
      <c r="C12897" s="5" t="s">
        <v>25536</v>
      </c>
      <c r="D12897" s="5" t="str">
        <f t="shared" si="201"/>
        <v>m2</v>
      </c>
    </row>
    <row r="12898" spans="1:4" x14ac:dyDescent="0.2">
      <c r="A12898" s="5" t="s">
        <v>17833</v>
      </c>
      <c r="B12898" s="5" t="s">
        <v>31581</v>
      </c>
      <c r="C12898" s="5" t="s">
        <v>25536</v>
      </c>
      <c r="D12898" s="5" t="str">
        <f t="shared" si="201"/>
        <v>m2</v>
      </c>
    </row>
    <row r="12899" spans="1:4" x14ac:dyDescent="0.2">
      <c r="A12899" s="5" t="s">
        <v>3628</v>
      </c>
      <c r="B12899" s="5" t="s">
        <v>31582</v>
      </c>
      <c r="C12899" s="5" t="s">
        <v>25536</v>
      </c>
      <c r="D12899" s="5" t="str">
        <f t="shared" si="201"/>
        <v>m2</v>
      </c>
    </row>
    <row r="12900" spans="1:4" x14ac:dyDescent="0.2">
      <c r="A12900" s="5" t="s">
        <v>17834</v>
      </c>
      <c r="B12900" s="5" t="s">
        <v>31582</v>
      </c>
      <c r="C12900" s="5" t="s">
        <v>25536</v>
      </c>
      <c r="D12900" s="5" t="str">
        <f t="shared" si="201"/>
        <v>m2</v>
      </c>
    </row>
    <row r="12901" spans="1:4" x14ac:dyDescent="0.2">
      <c r="A12901" s="5" t="s">
        <v>3633</v>
      </c>
      <c r="B12901" s="5" t="s">
        <v>31583</v>
      </c>
      <c r="C12901" s="5" t="s">
        <v>21</v>
      </c>
      <c r="D12901" s="5" t="str">
        <f t="shared" si="201"/>
        <v>m</v>
      </c>
    </row>
    <row r="12902" spans="1:4" x14ac:dyDescent="0.2">
      <c r="A12902" s="5" t="s">
        <v>17835</v>
      </c>
      <c r="B12902" s="5" t="s">
        <v>31583</v>
      </c>
      <c r="C12902" s="5" t="s">
        <v>21</v>
      </c>
      <c r="D12902" s="5" t="str">
        <f t="shared" si="201"/>
        <v>m</v>
      </c>
    </row>
    <row r="12903" spans="1:4" x14ac:dyDescent="0.2">
      <c r="A12903" s="5" t="s">
        <v>3634</v>
      </c>
      <c r="B12903" s="5" t="s">
        <v>31584</v>
      </c>
      <c r="C12903" s="5" t="s">
        <v>21</v>
      </c>
      <c r="D12903" s="5" t="str">
        <f t="shared" si="201"/>
        <v>m</v>
      </c>
    </row>
    <row r="12904" spans="1:4" x14ac:dyDescent="0.2">
      <c r="A12904" s="5" t="s">
        <v>17836</v>
      </c>
      <c r="B12904" s="5" t="s">
        <v>31584</v>
      </c>
      <c r="C12904" s="5" t="s">
        <v>21</v>
      </c>
      <c r="D12904" s="5" t="str">
        <f t="shared" si="201"/>
        <v>m</v>
      </c>
    </row>
    <row r="12905" spans="1:4" x14ac:dyDescent="0.2">
      <c r="A12905" s="5" t="s">
        <v>9165</v>
      </c>
      <c r="B12905" s="5" t="s">
        <v>31585</v>
      </c>
      <c r="C12905" s="5" t="s">
        <v>25536</v>
      </c>
      <c r="D12905" s="5" t="str">
        <f t="shared" si="201"/>
        <v>m2</v>
      </c>
    </row>
    <row r="12906" spans="1:4" x14ac:dyDescent="0.2">
      <c r="A12906" s="5" t="s">
        <v>17837</v>
      </c>
      <c r="B12906" s="5" t="s">
        <v>31585</v>
      </c>
      <c r="C12906" s="5" t="s">
        <v>25536</v>
      </c>
      <c r="D12906" s="5" t="str">
        <f t="shared" si="201"/>
        <v>m2</v>
      </c>
    </row>
    <row r="12907" spans="1:4" x14ac:dyDescent="0.2">
      <c r="A12907" s="5" t="s">
        <v>3636</v>
      </c>
      <c r="B12907" s="5" t="s">
        <v>31586</v>
      </c>
      <c r="C12907" s="5" t="s">
        <v>25536</v>
      </c>
      <c r="D12907" s="5" t="str">
        <f t="shared" si="201"/>
        <v>m2</v>
      </c>
    </row>
    <row r="12908" spans="1:4" x14ac:dyDescent="0.2">
      <c r="A12908" s="5" t="s">
        <v>17838</v>
      </c>
      <c r="B12908" s="5" t="s">
        <v>31586</v>
      </c>
      <c r="C12908" s="5" t="s">
        <v>25536</v>
      </c>
      <c r="D12908" s="5" t="str">
        <f t="shared" si="201"/>
        <v>m2</v>
      </c>
    </row>
    <row r="12909" spans="1:4" x14ac:dyDescent="0.2">
      <c r="A12909" s="5" t="s">
        <v>3637</v>
      </c>
      <c r="B12909" s="5" t="s">
        <v>31587</v>
      </c>
      <c r="C12909" s="5" t="s">
        <v>25536</v>
      </c>
      <c r="D12909" s="5" t="str">
        <f t="shared" si="201"/>
        <v>m2</v>
      </c>
    </row>
    <row r="12910" spans="1:4" x14ac:dyDescent="0.2">
      <c r="A12910" s="5" t="s">
        <v>17839</v>
      </c>
      <c r="B12910" s="5" t="s">
        <v>31587</v>
      </c>
      <c r="C12910" s="5" t="s">
        <v>25536</v>
      </c>
      <c r="D12910" s="5" t="str">
        <f t="shared" si="201"/>
        <v>m2</v>
      </c>
    </row>
    <row r="12911" spans="1:4" x14ac:dyDescent="0.2">
      <c r="A12911" s="5" t="s">
        <v>9166</v>
      </c>
      <c r="B12911" s="5" t="s">
        <v>31588</v>
      </c>
      <c r="C12911" s="5" t="s">
        <v>25536</v>
      </c>
      <c r="D12911" s="5" t="str">
        <f t="shared" si="201"/>
        <v>m2</v>
      </c>
    </row>
    <row r="12912" spans="1:4" x14ac:dyDescent="0.2">
      <c r="A12912" s="5" t="s">
        <v>17840</v>
      </c>
      <c r="B12912" s="5" t="s">
        <v>31588</v>
      </c>
      <c r="C12912" s="5" t="s">
        <v>25536</v>
      </c>
      <c r="D12912" s="5" t="str">
        <f t="shared" si="201"/>
        <v>m2</v>
      </c>
    </row>
    <row r="12913" spans="1:4" x14ac:dyDescent="0.2">
      <c r="A12913" s="5" t="s">
        <v>9167</v>
      </c>
      <c r="B12913" s="5" t="s">
        <v>31589</v>
      </c>
      <c r="C12913" s="5" t="s">
        <v>12</v>
      </c>
      <c r="D12913" s="5" t="str">
        <f t="shared" si="201"/>
        <v>un</v>
      </c>
    </row>
    <row r="12914" spans="1:4" x14ac:dyDescent="0.2">
      <c r="A12914" s="5" t="s">
        <v>17841</v>
      </c>
      <c r="B12914" s="5" t="s">
        <v>31589</v>
      </c>
      <c r="C12914" s="5" t="s">
        <v>12</v>
      </c>
      <c r="D12914" s="5" t="str">
        <f t="shared" si="201"/>
        <v>un</v>
      </c>
    </row>
    <row r="12915" spans="1:4" x14ac:dyDescent="0.2">
      <c r="A12915" s="5" t="s">
        <v>9168</v>
      </c>
      <c r="B12915" s="5" t="s">
        <v>31590</v>
      </c>
      <c r="C12915" s="5" t="s">
        <v>12</v>
      </c>
      <c r="D12915" s="5" t="str">
        <f t="shared" si="201"/>
        <v>un</v>
      </c>
    </row>
    <row r="12916" spans="1:4" x14ac:dyDescent="0.2">
      <c r="A12916" s="5" t="s">
        <v>17842</v>
      </c>
      <c r="B12916" s="5" t="s">
        <v>31590</v>
      </c>
      <c r="C12916" s="5" t="s">
        <v>12</v>
      </c>
      <c r="D12916" s="5" t="str">
        <f t="shared" si="201"/>
        <v>un</v>
      </c>
    </row>
    <row r="12917" spans="1:4" x14ac:dyDescent="0.2">
      <c r="A12917" s="5" t="s">
        <v>9169</v>
      </c>
      <c r="B12917" s="5" t="s">
        <v>31591</v>
      </c>
      <c r="C12917" s="5" t="s">
        <v>12</v>
      </c>
      <c r="D12917" s="5" t="str">
        <f t="shared" si="201"/>
        <v>un</v>
      </c>
    </row>
    <row r="12918" spans="1:4" x14ac:dyDescent="0.2">
      <c r="A12918" s="5" t="s">
        <v>17843</v>
      </c>
      <c r="B12918" s="5" t="s">
        <v>31591</v>
      </c>
      <c r="C12918" s="5" t="s">
        <v>12</v>
      </c>
      <c r="D12918" s="5" t="str">
        <f t="shared" si="201"/>
        <v>un</v>
      </c>
    </row>
    <row r="12919" spans="1:4" x14ac:dyDescent="0.2">
      <c r="A12919" s="5" t="s">
        <v>9170</v>
      </c>
      <c r="B12919" s="5" t="s">
        <v>31592</v>
      </c>
      <c r="C12919" s="5" t="s">
        <v>21</v>
      </c>
      <c r="D12919" s="5" t="str">
        <f t="shared" si="201"/>
        <v>m</v>
      </c>
    </row>
    <row r="12920" spans="1:4" x14ac:dyDescent="0.2">
      <c r="A12920" s="5" t="s">
        <v>17844</v>
      </c>
      <c r="B12920" s="5" t="s">
        <v>31592</v>
      </c>
      <c r="C12920" s="5" t="s">
        <v>21</v>
      </c>
      <c r="D12920" s="5" t="str">
        <f t="shared" si="201"/>
        <v>m</v>
      </c>
    </row>
    <row r="12921" spans="1:4" x14ac:dyDescent="0.2">
      <c r="A12921" s="5" t="s">
        <v>9171</v>
      </c>
      <c r="B12921" s="5" t="s">
        <v>31593</v>
      </c>
      <c r="C12921" s="5" t="s">
        <v>21</v>
      </c>
      <c r="D12921" s="5" t="str">
        <f t="shared" si="201"/>
        <v>m</v>
      </c>
    </row>
    <row r="12922" spans="1:4" x14ac:dyDescent="0.2">
      <c r="A12922" s="5" t="s">
        <v>17845</v>
      </c>
      <c r="B12922" s="5" t="s">
        <v>31593</v>
      </c>
      <c r="C12922" s="5" t="s">
        <v>21</v>
      </c>
      <c r="D12922" s="5" t="str">
        <f t="shared" si="201"/>
        <v>m</v>
      </c>
    </row>
    <row r="12923" spans="1:4" x14ac:dyDescent="0.2">
      <c r="A12923" s="5" t="s">
        <v>9172</v>
      </c>
      <c r="B12923" s="5" t="s">
        <v>31594</v>
      </c>
      <c r="C12923" s="5" t="s">
        <v>21</v>
      </c>
      <c r="D12923" s="5" t="str">
        <f t="shared" si="201"/>
        <v>m</v>
      </c>
    </row>
    <row r="12924" spans="1:4" x14ac:dyDescent="0.2">
      <c r="A12924" s="5" t="s">
        <v>17846</v>
      </c>
      <c r="B12924" s="5" t="s">
        <v>31594</v>
      </c>
      <c r="C12924" s="5" t="s">
        <v>21</v>
      </c>
      <c r="D12924" s="5" t="str">
        <f t="shared" si="201"/>
        <v>m</v>
      </c>
    </row>
    <row r="12925" spans="1:4" x14ac:dyDescent="0.2">
      <c r="A12925" s="5" t="s">
        <v>9173</v>
      </c>
      <c r="B12925" s="5" t="s">
        <v>31595</v>
      </c>
      <c r="C12925" s="5" t="s">
        <v>21</v>
      </c>
      <c r="D12925" s="5" t="str">
        <f t="shared" si="201"/>
        <v>m</v>
      </c>
    </row>
    <row r="12926" spans="1:4" x14ac:dyDescent="0.2">
      <c r="A12926" s="5" t="s">
        <v>17847</v>
      </c>
      <c r="B12926" s="5" t="s">
        <v>31595</v>
      </c>
      <c r="C12926" s="5" t="s">
        <v>21</v>
      </c>
      <c r="D12926" s="5" t="str">
        <f t="shared" si="201"/>
        <v>m</v>
      </c>
    </row>
    <row r="12927" spans="1:4" x14ac:dyDescent="0.2">
      <c r="A12927" s="5" t="s">
        <v>9174</v>
      </c>
      <c r="B12927" s="5" t="s">
        <v>31596</v>
      </c>
      <c r="C12927" s="5" t="s">
        <v>25536</v>
      </c>
      <c r="D12927" s="5" t="str">
        <f t="shared" si="201"/>
        <v>m2</v>
      </c>
    </row>
    <row r="12928" spans="1:4" x14ac:dyDescent="0.2">
      <c r="A12928" s="5" t="s">
        <v>17848</v>
      </c>
      <c r="B12928" s="5" t="s">
        <v>31596</v>
      </c>
      <c r="C12928" s="5" t="s">
        <v>25536</v>
      </c>
      <c r="D12928" s="5" t="str">
        <f t="shared" si="201"/>
        <v>m2</v>
      </c>
    </row>
    <row r="12929" spans="1:4" x14ac:dyDescent="0.2">
      <c r="A12929" s="5" t="s">
        <v>9175</v>
      </c>
      <c r="B12929" s="5" t="s">
        <v>31597</v>
      </c>
      <c r="C12929" s="5" t="s">
        <v>12</v>
      </c>
      <c r="D12929" s="5" t="str">
        <f t="shared" si="201"/>
        <v>un</v>
      </c>
    </row>
    <row r="12930" spans="1:4" x14ac:dyDescent="0.2">
      <c r="A12930" s="5" t="s">
        <v>17849</v>
      </c>
      <c r="B12930" s="5" t="s">
        <v>31597</v>
      </c>
      <c r="C12930" s="5" t="s">
        <v>12</v>
      </c>
      <c r="D12930" s="5" t="str">
        <f t="shared" ref="D12930:D12993" si="202">LOWER(C12930)</f>
        <v>un</v>
      </c>
    </row>
    <row r="12931" spans="1:4" x14ac:dyDescent="0.2">
      <c r="A12931" s="5" t="s">
        <v>9176</v>
      </c>
      <c r="B12931" s="5" t="s">
        <v>31598</v>
      </c>
      <c r="C12931" s="5" t="s">
        <v>12</v>
      </c>
      <c r="D12931" s="5" t="str">
        <f t="shared" si="202"/>
        <v>un</v>
      </c>
    </row>
    <row r="12932" spans="1:4" x14ac:dyDescent="0.2">
      <c r="A12932" s="5" t="s">
        <v>17850</v>
      </c>
      <c r="B12932" s="5" t="s">
        <v>31598</v>
      </c>
      <c r="C12932" s="5" t="s">
        <v>12</v>
      </c>
      <c r="D12932" s="5" t="str">
        <f t="shared" si="202"/>
        <v>un</v>
      </c>
    </row>
    <row r="12933" spans="1:4" x14ac:dyDescent="0.2">
      <c r="A12933" s="5" t="s">
        <v>9177</v>
      </c>
      <c r="B12933" s="5" t="s">
        <v>31599</v>
      </c>
      <c r="C12933" s="5" t="s">
        <v>12</v>
      </c>
      <c r="D12933" s="5" t="str">
        <f t="shared" si="202"/>
        <v>un</v>
      </c>
    </row>
    <row r="12934" spans="1:4" x14ac:dyDescent="0.2">
      <c r="A12934" s="5" t="s">
        <v>17851</v>
      </c>
      <c r="B12934" s="5" t="s">
        <v>31599</v>
      </c>
      <c r="C12934" s="5" t="s">
        <v>12</v>
      </c>
      <c r="D12934" s="5" t="str">
        <f t="shared" si="202"/>
        <v>un</v>
      </c>
    </row>
    <row r="12935" spans="1:4" x14ac:dyDescent="0.2">
      <c r="A12935" s="5" t="s">
        <v>9178</v>
      </c>
      <c r="B12935" s="5" t="s">
        <v>31600</v>
      </c>
      <c r="C12935" s="5" t="s">
        <v>12</v>
      </c>
      <c r="D12935" s="5" t="str">
        <f t="shared" si="202"/>
        <v>un</v>
      </c>
    </row>
    <row r="12936" spans="1:4" x14ac:dyDescent="0.2">
      <c r="A12936" s="5" t="s">
        <v>17852</v>
      </c>
      <c r="B12936" s="5" t="s">
        <v>31600</v>
      </c>
      <c r="C12936" s="5" t="s">
        <v>12</v>
      </c>
      <c r="D12936" s="5" t="str">
        <f t="shared" si="202"/>
        <v>un</v>
      </c>
    </row>
    <row r="12937" spans="1:4" x14ac:dyDescent="0.2">
      <c r="A12937" s="5" t="s">
        <v>9179</v>
      </c>
      <c r="B12937" s="5" t="s">
        <v>31601</v>
      </c>
      <c r="C12937" s="5" t="s">
        <v>12</v>
      </c>
      <c r="D12937" s="5" t="str">
        <f t="shared" si="202"/>
        <v>un</v>
      </c>
    </row>
    <row r="12938" spans="1:4" x14ac:dyDescent="0.2">
      <c r="A12938" s="5" t="s">
        <v>17853</v>
      </c>
      <c r="B12938" s="5" t="s">
        <v>31601</v>
      </c>
      <c r="C12938" s="5" t="s">
        <v>12</v>
      </c>
      <c r="D12938" s="5" t="str">
        <f t="shared" si="202"/>
        <v>un</v>
      </c>
    </row>
    <row r="12939" spans="1:4" x14ac:dyDescent="0.2">
      <c r="A12939" s="5" t="s">
        <v>9180</v>
      </c>
      <c r="B12939" s="5" t="s">
        <v>31602</v>
      </c>
      <c r="C12939" s="5" t="s">
        <v>12</v>
      </c>
      <c r="D12939" s="5" t="str">
        <f t="shared" si="202"/>
        <v>un</v>
      </c>
    </row>
    <row r="12940" spans="1:4" x14ac:dyDescent="0.2">
      <c r="A12940" s="5" t="s">
        <v>17854</v>
      </c>
      <c r="B12940" s="5" t="s">
        <v>31602</v>
      </c>
      <c r="C12940" s="5" t="s">
        <v>12</v>
      </c>
      <c r="D12940" s="5" t="str">
        <f t="shared" si="202"/>
        <v>un</v>
      </c>
    </row>
    <row r="12941" spans="1:4" x14ac:dyDescent="0.2">
      <c r="A12941" s="5" t="s">
        <v>9181</v>
      </c>
      <c r="B12941" s="5" t="s">
        <v>31603</v>
      </c>
      <c r="C12941" s="5" t="s">
        <v>12</v>
      </c>
      <c r="D12941" s="5" t="str">
        <f t="shared" si="202"/>
        <v>un</v>
      </c>
    </row>
    <row r="12942" spans="1:4" x14ac:dyDescent="0.2">
      <c r="A12942" s="5" t="s">
        <v>17855</v>
      </c>
      <c r="B12942" s="5" t="s">
        <v>31603</v>
      </c>
      <c r="C12942" s="5" t="s">
        <v>12</v>
      </c>
      <c r="D12942" s="5" t="str">
        <f t="shared" si="202"/>
        <v>un</v>
      </c>
    </row>
    <row r="12943" spans="1:4" x14ac:dyDescent="0.2">
      <c r="A12943" s="5" t="s">
        <v>9182</v>
      </c>
      <c r="B12943" s="5" t="s">
        <v>31604</v>
      </c>
      <c r="C12943" s="5" t="s">
        <v>21</v>
      </c>
      <c r="D12943" s="5" t="str">
        <f t="shared" si="202"/>
        <v>m</v>
      </c>
    </row>
    <row r="12944" spans="1:4" x14ac:dyDescent="0.2">
      <c r="A12944" s="5" t="s">
        <v>17856</v>
      </c>
      <c r="B12944" s="5" t="s">
        <v>31604</v>
      </c>
      <c r="C12944" s="5" t="s">
        <v>21</v>
      </c>
      <c r="D12944" s="5" t="str">
        <f t="shared" si="202"/>
        <v>m</v>
      </c>
    </row>
    <row r="12945" spans="1:4" x14ac:dyDescent="0.2">
      <c r="A12945" s="5" t="s">
        <v>9183</v>
      </c>
      <c r="B12945" s="5" t="s">
        <v>31605</v>
      </c>
      <c r="C12945" s="5" t="s">
        <v>25536</v>
      </c>
      <c r="D12945" s="5" t="str">
        <f t="shared" si="202"/>
        <v>m2</v>
      </c>
    </row>
    <row r="12946" spans="1:4" x14ac:dyDescent="0.2">
      <c r="A12946" s="5" t="s">
        <v>17857</v>
      </c>
      <c r="B12946" s="5" t="s">
        <v>31605</v>
      </c>
      <c r="C12946" s="5" t="s">
        <v>25536</v>
      </c>
      <c r="D12946" s="5" t="str">
        <f t="shared" si="202"/>
        <v>m2</v>
      </c>
    </row>
    <row r="12947" spans="1:4" x14ac:dyDescent="0.2">
      <c r="A12947" s="5" t="s">
        <v>9184</v>
      </c>
      <c r="B12947" s="5" t="s">
        <v>31606</v>
      </c>
      <c r="C12947" s="5" t="s">
        <v>25536</v>
      </c>
      <c r="D12947" s="5" t="str">
        <f t="shared" si="202"/>
        <v>m2</v>
      </c>
    </row>
    <row r="12948" spans="1:4" x14ac:dyDescent="0.2">
      <c r="A12948" s="5" t="s">
        <v>17858</v>
      </c>
      <c r="B12948" s="5" t="s">
        <v>31606</v>
      </c>
      <c r="C12948" s="5" t="s">
        <v>25536</v>
      </c>
      <c r="D12948" s="5" t="str">
        <f t="shared" si="202"/>
        <v>m2</v>
      </c>
    </row>
    <row r="12949" spans="1:4" x14ac:dyDescent="0.2">
      <c r="A12949" s="5" t="s">
        <v>3631</v>
      </c>
      <c r="B12949" s="5" t="s">
        <v>31607</v>
      </c>
      <c r="C12949" s="5" t="s">
        <v>21</v>
      </c>
      <c r="D12949" s="5" t="str">
        <f t="shared" si="202"/>
        <v>m</v>
      </c>
    </row>
    <row r="12950" spans="1:4" x14ac:dyDescent="0.2">
      <c r="A12950" s="5" t="s">
        <v>17859</v>
      </c>
      <c r="B12950" s="5" t="s">
        <v>31607</v>
      </c>
      <c r="C12950" s="5" t="s">
        <v>21</v>
      </c>
      <c r="D12950" s="5" t="str">
        <f t="shared" si="202"/>
        <v>m</v>
      </c>
    </row>
    <row r="12951" spans="1:4" x14ac:dyDescent="0.2">
      <c r="A12951" s="5" t="s">
        <v>3632</v>
      </c>
      <c r="B12951" s="5" t="s">
        <v>31608</v>
      </c>
      <c r="C12951" s="5" t="s">
        <v>21</v>
      </c>
      <c r="D12951" s="5" t="str">
        <f t="shared" si="202"/>
        <v>m</v>
      </c>
    </row>
    <row r="12952" spans="1:4" x14ac:dyDescent="0.2">
      <c r="A12952" s="5" t="s">
        <v>17860</v>
      </c>
      <c r="B12952" s="5" t="s">
        <v>31608</v>
      </c>
      <c r="C12952" s="5" t="s">
        <v>21</v>
      </c>
      <c r="D12952" s="5" t="str">
        <f t="shared" si="202"/>
        <v>m</v>
      </c>
    </row>
    <row r="12953" spans="1:4" x14ac:dyDescent="0.2">
      <c r="A12953" s="5" t="s">
        <v>9185</v>
      </c>
      <c r="B12953" s="5" t="s">
        <v>31609</v>
      </c>
      <c r="C12953" s="5" t="s">
        <v>21</v>
      </c>
      <c r="D12953" s="5" t="str">
        <f t="shared" si="202"/>
        <v>m</v>
      </c>
    </row>
    <row r="12954" spans="1:4" x14ac:dyDescent="0.2">
      <c r="A12954" s="5" t="s">
        <v>17861</v>
      </c>
      <c r="B12954" s="5" t="s">
        <v>31609</v>
      </c>
      <c r="C12954" s="5" t="s">
        <v>21</v>
      </c>
      <c r="D12954" s="5" t="str">
        <f t="shared" si="202"/>
        <v>m</v>
      </c>
    </row>
    <row r="12955" spans="1:4" x14ac:dyDescent="0.2">
      <c r="A12955" s="5" t="s">
        <v>9186</v>
      </c>
      <c r="B12955" s="5" t="s">
        <v>31610</v>
      </c>
      <c r="C12955" s="5" t="s">
        <v>21</v>
      </c>
      <c r="D12955" s="5" t="str">
        <f t="shared" si="202"/>
        <v>m</v>
      </c>
    </row>
    <row r="12956" spans="1:4" x14ac:dyDescent="0.2">
      <c r="A12956" s="5" t="s">
        <v>17862</v>
      </c>
      <c r="B12956" s="5" t="s">
        <v>31610</v>
      </c>
      <c r="C12956" s="5" t="s">
        <v>21</v>
      </c>
      <c r="D12956" s="5" t="str">
        <f t="shared" si="202"/>
        <v>m</v>
      </c>
    </row>
    <row r="12957" spans="1:4" x14ac:dyDescent="0.2">
      <c r="A12957" s="5" t="s">
        <v>9187</v>
      </c>
      <c r="B12957" s="5" t="s">
        <v>31611</v>
      </c>
      <c r="C12957" s="5" t="s">
        <v>21</v>
      </c>
      <c r="D12957" s="5" t="str">
        <f t="shared" si="202"/>
        <v>m</v>
      </c>
    </row>
    <row r="12958" spans="1:4" x14ac:dyDescent="0.2">
      <c r="A12958" s="5" t="s">
        <v>17863</v>
      </c>
      <c r="B12958" s="5" t="s">
        <v>31611</v>
      </c>
      <c r="C12958" s="5" t="s">
        <v>21</v>
      </c>
      <c r="D12958" s="5" t="str">
        <f t="shared" si="202"/>
        <v>m</v>
      </c>
    </row>
    <row r="12959" spans="1:4" x14ac:dyDescent="0.2">
      <c r="A12959" s="5" t="s">
        <v>9188</v>
      </c>
      <c r="B12959" s="5" t="s">
        <v>31612</v>
      </c>
      <c r="C12959" s="5" t="s">
        <v>12</v>
      </c>
      <c r="D12959" s="5" t="str">
        <f t="shared" si="202"/>
        <v>un</v>
      </c>
    </row>
    <row r="12960" spans="1:4" x14ac:dyDescent="0.2">
      <c r="A12960" s="5" t="s">
        <v>17864</v>
      </c>
      <c r="B12960" s="5" t="s">
        <v>31612</v>
      </c>
      <c r="C12960" s="5" t="s">
        <v>12</v>
      </c>
      <c r="D12960" s="5" t="str">
        <f t="shared" si="202"/>
        <v>un</v>
      </c>
    </row>
    <row r="12961" spans="1:4" x14ac:dyDescent="0.2">
      <c r="A12961" s="5" t="s">
        <v>9189</v>
      </c>
      <c r="B12961" s="5" t="s">
        <v>31613</v>
      </c>
      <c r="C12961" s="5" t="s">
        <v>21</v>
      </c>
      <c r="D12961" s="5" t="str">
        <f t="shared" si="202"/>
        <v>m</v>
      </c>
    </row>
    <row r="12962" spans="1:4" x14ac:dyDescent="0.2">
      <c r="A12962" s="5" t="s">
        <v>17865</v>
      </c>
      <c r="B12962" s="5" t="s">
        <v>31613</v>
      </c>
      <c r="C12962" s="5" t="s">
        <v>21</v>
      </c>
      <c r="D12962" s="5" t="str">
        <f t="shared" si="202"/>
        <v>m</v>
      </c>
    </row>
    <row r="12963" spans="1:4" x14ac:dyDescent="0.2">
      <c r="A12963" s="5" t="s">
        <v>9190</v>
      </c>
      <c r="B12963" s="5" t="s">
        <v>31614</v>
      </c>
      <c r="C12963" s="5" t="s">
        <v>21</v>
      </c>
      <c r="D12963" s="5" t="str">
        <f t="shared" si="202"/>
        <v>m</v>
      </c>
    </row>
    <row r="12964" spans="1:4" x14ac:dyDescent="0.2">
      <c r="A12964" s="5" t="s">
        <v>17866</v>
      </c>
      <c r="B12964" s="5" t="s">
        <v>31614</v>
      </c>
      <c r="C12964" s="5" t="s">
        <v>21</v>
      </c>
      <c r="D12964" s="5" t="str">
        <f t="shared" si="202"/>
        <v>m</v>
      </c>
    </row>
    <row r="12965" spans="1:4" x14ac:dyDescent="0.2">
      <c r="A12965" s="5" t="s">
        <v>9191</v>
      </c>
      <c r="B12965" s="5" t="s">
        <v>31615</v>
      </c>
      <c r="C12965" s="5" t="s">
        <v>12</v>
      </c>
      <c r="D12965" s="5" t="str">
        <f t="shared" si="202"/>
        <v>un</v>
      </c>
    </row>
    <row r="12966" spans="1:4" x14ac:dyDescent="0.2">
      <c r="A12966" s="5" t="s">
        <v>17867</v>
      </c>
      <c r="B12966" s="5" t="s">
        <v>31615</v>
      </c>
      <c r="C12966" s="5" t="s">
        <v>12</v>
      </c>
      <c r="D12966" s="5" t="str">
        <f t="shared" si="202"/>
        <v>un</v>
      </c>
    </row>
    <row r="12967" spans="1:4" x14ac:dyDescent="0.2">
      <c r="A12967" s="5" t="s">
        <v>9192</v>
      </c>
      <c r="B12967" s="5" t="s">
        <v>31616</v>
      </c>
      <c r="C12967" s="5" t="s">
        <v>12</v>
      </c>
      <c r="D12967" s="5" t="str">
        <f t="shared" si="202"/>
        <v>un</v>
      </c>
    </row>
    <row r="12968" spans="1:4" x14ac:dyDescent="0.2">
      <c r="A12968" s="5" t="s">
        <v>17868</v>
      </c>
      <c r="B12968" s="5" t="s">
        <v>31616</v>
      </c>
      <c r="C12968" s="5" t="s">
        <v>12</v>
      </c>
      <c r="D12968" s="5" t="str">
        <f t="shared" si="202"/>
        <v>un</v>
      </c>
    </row>
    <row r="12969" spans="1:4" x14ac:dyDescent="0.2">
      <c r="A12969" s="5" t="s">
        <v>3635</v>
      </c>
      <c r="B12969" s="5" t="s">
        <v>31617</v>
      </c>
      <c r="C12969" s="5" t="s">
        <v>21</v>
      </c>
      <c r="D12969" s="5" t="str">
        <f t="shared" si="202"/>
        <v>m</v>
      </c>
    </row>
    <row r="12970" spans="1:4" x14ac:dyDescent="0.2">
      <c r="A12970" s="5" t="s">
        <v>17869</v>
      </c>
      <c r="B12970" s="5" t="s">
        <v>31617</v>
      </c>
      <c r="C12970" s="5" t="s">
        <v>21</v>
      </c>
      <c r="D12970" s="5" t="str">
        <f t="shared" si="202"/>
        <v>m</v>
      </c>
    </row>
    <row r="12971" spans="1:4" x14ac:dyDescent="0.2">
      <c r="A12971" s="5" t="s">
        <v>9193</v>
      </c>
      <c r="B12971" s="5" t="s">
        <v>31618</v>
      </c>
      <c r="C12971" s="5" t="s">
        <v>21</v>
      </c>
      <c r="D12971" s="5" t="str">
        <f t="shared" si="202"/>
        <v>m</v>
      </c>
    </row>
    <row r="12972" spans="1:4" x14ac:dyDescent="0.2">
      <c r="A12972" s="5" t="s">
        <v>17870</v>
      </c>
      <c r="B12972" s="5" t="s">
        <v>31618</v>
      </c>
      <c r="C12972" s="5" t="s">
        <v>21</v>
      </c>
      <c r="D12972" s="5" t="str">
        <f t="shared" si="202"/>
        <v>m</v>
      </c>
    </row>
    <row r="12973" spans="1:4" x14ac:dyDescent="0.2">
      <c r="A12973" s="5" t="s">
        <v>3629</v>
      </c>
      <c r="B12973" s="5" t="s">
        <v>31619</v>
      </c>
      <c r="C12973" s="5" t="s">
        <v>25536</v>
      </c>
      <c r="D12973" s="5" t="str">
        <f t="shared" si="202"/>
        <v>m2</v>
      </c>
    </row>
    <row r="12974" spans="1:4" x14ac:dyDescent="0.2">
      <c r="A12974" s="5" t="s">
        <v>17871</v>
      </c>
      <c r="B12974" s="5" t="s">
        <v>31619</v>
      </c>
      <c r="C12974" s="5" t="s">
        <v>25536</v>
      </c>
      <c r="D12974" s="5" t="str">
        <f t="shared" si="202"/>
        <v>m2</v>
      </c>
    </row>
    <row r="12975" spans="1:4" x14ac:dyDescent="0.2">
      <c r="A12975" s="5" t="s">
        <v>3630</v>
      </c>
      <c r="B12975" s="5" t="s">
        <v>31620</v>
      </c>
      <c r="C12975" s="5" t="s">
        <v>25536</v>
      </c>
      <c r="D12975" s="5" t="str">
        <f t="shared" si="202"/>
        <v>m2</v>
      </c>
    </row>
    <row r="12976" spans="1:4" x14ac:dyDescent="0.2">
      <c r="A12976" s="5" t="s">
        <v>17872</v>
      </c>
      <c r="B12976" s="5" t="s">
        <v>31620</v>
      </c>
      <c r="C12976" s="5" t="s">
        <v>25536</v>
      </c>
      <c r="D12976" s="5" t="str">
        <f t="shared" si="202"/>
        <v>m2</v>
      </c>
    </row>
    <row r="12977" spans="1:4" x14ac:dyDescent="0.2">
      <c r="A12977" s="5" t="s">
        <v>9194</v>
      </c>
      <c r="B12977" s="5" t="s">
        <v>31621</v>
      </c>
      <c r="C12977" s="5" t="s">
        <v>25536</v>
      </c>
      <c r="D12977" s="5" t="str">
        <f t="shared" si="202"/>
        <v>m2</v>
      </c>
    </row>
    <row r="12978" spans="1:4" x14ac:dyDescent="0.2">
      <c r="A12978" s="5" t="s">
        <v>17873</v>
      </c>
      <c r="B12978" s="5" t="s">
        <v>31621</v>
      </c>
      <c r="C12978" s="5" t="s">
        <v>25536</v>
      </c>
      <c r="D12978" s="5" t="str">
        <f t="shared" si="202"/>
        <v>m2</v>
      </c>
    </row>
    <row r="12979" spans="1:4" x14ac:dyDescent="0.2">
      <c r="A12979" s="5" t="s">
        <v>9195</v>
      </c>
      <c r="B12979" s="5" t="s">
        <v>31622</v>
      </c>
      <c r="C12979" s="5" t="s">
        <v>21</v>
      </c>
      <c r="D12979" s="5" t="str">
        <f t="shared" si="202"/>
        <v>m</v>
      </c>
    </row>
    <row r="12980" spans="1:4" x14ac:dyDescent="0.2">
      <c r="A12980" s="5" t="s">
        <v>17874</v>
      </c>
      <c r="B12980" s="5" t="s">
        <v>31622</v>
      </c>
      <c r="C12980" s="5" t="s">
        <v>21</v>
      </c>
      <c r="D12980" s="5" t="str">
        <f t="shared" si="202"/>
        <v>m</v>
      </c>
    </row>
    <row r="12981" spans="1:4" x14ac:dyDescent="0.2">
      <c r="A12981" s="5" t="s">
        <v>9196</v>
      </c>
      <c r="B12981" s="5" t="s">
        <v>31623</v>
      </c>
      <c r="C12981" s="5" t="s">
        <v>21</v>
      </c>
      <c r="D12981" s="5" t="str">
        <f t="shared" si="202"/>
        <v>m</v>
      </c>
    </row>
    <row r="12982" spans="1:4" x14ac:dyDescent="0.2">
      <c r="A12982" s="5" t="s">
        <v>17875</v>
      </c>
      <c r="B12982" s="5" t="s">
        <v>31623</v>
      </c>
      <c r="C12982" s="5" t="s">
        <v>21</v>
      </c>
      <c r="D12982" s="5" t="str">
        <f t="shared" si="202"/>
        <v>m</v>
      </c>
    </row>
    <row r="12983" spans="1:4" x14ac:dyDescent="0.2">
      <c r="A12983" s="5" t="s">
        <v>9197</v>
      </c>
      <c r="B12983" s="5" t="s">
        <v>31624</v>
      </c>
      <c r="C12983" s="5" t="s">
        <v>21</v>
      </c>
      <c r="D12983" s="5" t="str">
        <f t="shared" si="202"/>
        <v>m</v>
      </c>
    </row>
    <row r="12984" spans="1:4" x14ac:dyDescent="0.2">
      <c r="A12984" s="5" t="s">
        <v>17876</v>
      </c>
      <c r="B12984" s="5" t="s">
        <v>31624</v>
      </c>
      <c r="C12984" s="5" t="s">
        <v>21</v>
      </c>
      <c r="D12984" s="5" t="str">
        <f t="shared" si="202"/>
        <v>m</v>
      </c>
    </row>
    <row r="12985" spans="1:4" x14ac:dyDescent="0.2">
      <c r="A12985" s="5" t="s">
        <v>9198</v>
      </c>
      <c r="B12985" s="5" t="s">
        <v>31625</v>
      </c>
      <c r="C12985" s="5" t="s">
        <v>21</v>
      </c>
      <c r="D12985" s="5" t="str">
        <f t="shared" si="202"/>
        <v>m</v>
      </c>
    </row>
    <row r="12986" spans="1:4" x14ac:dyDescent="0.2">
      <c r="A12986" s="5" t="s">
        <v>17877</v>
      </c>
      <c r="B12986" s="5" t="s">
        <v>31625</v>
      </c>
      <c r="C12986" s="5" t="s">
        <v>21</v>
      </c>
      <c r="D12986" s="5" t="str">
        <f t="shared" si="202"/>
        <v>m</v>
      </c>
    </row>
    <row r="12987" spans="1:4" x14ac:dyDescent="0.2">
      <c r="A12987" s="5" t="s">
        <v>9199</v>
      </c>
      <c r="B12987" s="5" t="s">
        <v>31626</v>
      </c>
      <c r="C12987" s="5" t="s">
        <v>21</v>
      </c>
      <c r="D12987" s="5" t="str">
        <f t="shared" si="202"/>
        <v>m</v>
      </c>
    </row>
    <row r="12988" spans="1:4" x14ac:dyDescent="0.2">
      <c r="A12988" s="5" t="s">
        <v>17878</v>
      </c>
      <c r="B12988" s="5" t="s">
        <v>31626</v>
      </c>
      <c r="C12988" s="5" t="s">
        <v>21</v>
      </c>
      <c r="D12988" s="5" t="str">
        <f t="shared" si="202"/>
        <v>m</v>
      </c>
    </row>
    <row r="12989" spans="1:4" x14ac:dyDescent="0.2">
      <c r="A12989" s="5" t="s">
        <v>3638</v>
      </c>
      <c r="B12989" s="5" t="s">
        <v>31627</v>
      </c>
      <c r="C12989" s="5" t="s">
        <v>21</v>
      </c>
      <c r="D12989" s="5" t="str">
        <f t="shared" si="202"/>
        <v>m</v>
      </c>
    </row>
    <row r="12990" spans="1:4" x14ac:dyDescent="0.2">
      <c r="A12990" s="5" t="s">
        <v>17879</v>
      </c>
      <c r="B12990" s="5" t="s">
        <v>31627</v>
      </c>
      <c r="C12990" s="5" t="s">
        <v>21</v>
      </c>
      <c r="D12990" s="5" t="str">
        <f t="shared" si="202"/>
        <v>m</v>
      </c>
    </row>
    <row r="12991" spans="1:4" x14ac:dyDescent="0.2">
      <c r="A12991" s="5" t="s">
        <v>9200</v>
      </c>
      <c r="B12991" s="5" t="s">
        <v>31628</v>
      </c>
      <c r="C12991" s="5" t="s">
        <v>12</v>
      </c>
      <c r="D12991" s="5" t="str">
        <f t="shared" si="202"/>
        <v>un</v>
      </c>
    </row>
    <row r="12992" spans="1:4" x14ac:dyDescent="0.2">
      <c r="A12992" s="5" t="s">
        <v>17880</v>
      </c>
      <c r="B12992" s="5" t="s">
        <v>31628</v>
      </c>
      <c r="C12992" s="5" t="s">
        <v>12</v>
      </c>
      <c r="D12992" s="5" t="str">
        <f t="shared" si="202"/>
        <v>un</v>
      </c>
    </row>
    <row r="12993" spans="1:4" x14ac:dyDescent="0.2">
      <c r="A12993" s="5" t="s">
        <v>3641</v>
      </c>
      <c r="B12993" s="5" t="s">
        <v>31629</v>
      </c>
      <c r="C12993" s="5" t="s">
        <v>12</v>
      </c>
      <c r="D12993" s="5" t="str">
        <f t="shared" si="202"/>
        <v>un</v>
      </c>
    </row>
    <row r="12994" spans="1:4" x14ac:dyDescent="0.2">
      <c r="A12994" s="5" t="s">
        <v>17881</v>
      </c>
      <c r="B12994" s="5" t="s">
        <v>31629</v>
      </c>
      <c r="C12994" s="5" t="s">
        <v>12</v>
      </c>
      <c r="D12994" s="5" t="str">
        <f t="shared" ref="D12994:D13057" si="203">LOWER(C12994)</f>
        <v>un</v>
      </c>
    </row>
    <row r="12995" spans="1:4" x14ac:dyDescent="0.2">
      <c r="A12995" s="5" t="s">
        <v>9201</v>
      </c>
      <c r="B12995" s="5" t="s">
        <v>31630</v>
      </c>
      <c r="C12995" s="5" t="s">
        <v>21</v>
      </c>
      <c r="D12995" s="5" t="str">
        <f t="shared" si="203"/>
        <v>m</v>
      </c>
    </row>
    <row r="12996" spans="1:4" x14ac:dyDescent="0.2">
      <c r="A12996" s="5" t="s">
        <v>17882</v>
      </c>
      <c r="B12996" s="5" t="s">
        <v>31630</v>
      </c>
      <c r="C12996" s="5" t="s">
        <v>21</v>
      </c>
      <c r="D12996" s="5" t="str">
        <f t="shared" si="203"/>
        <v>m</v>
      </c>
    </row>
    <row r="12997" spans="1:4" x14ac:dyDescent="0.2">
      <c r="A12997" s="5" t="s">
        <v>9202</v>
      </c>
      <c r="B12997" s="5" t="s">
        <v>31631</v>
      </c>
      <c r="C12997" s="5" t="s">
        <v>21</v>
      </c>
      <c r="D12997" s="5" t="str">
        <f t="shared" si="203"/>
        <v>m</v>
      </c>
    </row>
    <row r="12998" spans="1:4" x14ac:dyDescent="0.2">
      <c r="A12998" s="5" t="s">
        <v>17883</v>
      </c>
      <c r="B12998" s="5" t="s">
        <v>31631</v>
      </c>
      <c r="C12998" s="5" t="s">
        <v>21</v>
      </c>
      <c r="D12998" s="5" t="str">
        <f t="shared" si="203"/>
        <v>m</v>
      </c>
    </row>
    <row r="12999" spans="1:4" x14ac:dyDescent="0.2">
      <c r="A12999" s="5" t="s">
        <v>9203</v>
      </c>
      <c r="B12999" s="5" t="s">
        <v>31632</v>
      </c>
      <c r="C12999" s="5" t="s">
        <v>21</v>
      </c>
      <c r="D12999" s="5" t="str">
        <f t="shared" si="203"/>
        <v>m</v>
      </c>
    </row>
    <row r="13000" spans="1:4" x14ac:dyDescent="0.2">
      <c r="A13000" s="5" t="s">
        <v>17884</v>
      </c>
      <c r="B13000" s="5" t="s">
        <v>31632</v>
      </c>
      <c r="C13000" s="5" t="s">
        <v>21</v>
      </c>
      <c r="D13000" s="5" t="str">
        <f t="shared" si="203"/>
        <v>m</v>
      </c>
    </row>
    <row r="13001" spans="1:4" x14ac:dyDescent="0.2">
      <c r="A13001" s="5" t="s">
        <v>9204</v>
      </c>
      <c r="B13001" s="5" t="s">
        <v>31633</v>
      </c>
      <c r="C13001" s="5" t="s">
        <v>12</v>
      </c>
      <c r="D13001" s="5" t="str">
        <f t="shared" si="203"/>
        <v>un</v>
      </c>
    </row>
    <row r="13002" spans="1:4" x14ac:dyDescent="0.2">
      <c r="A13002" s="5" t="s">
        <v>17885</v>
      </c>
      <c r="B13002" s="5" t="s">
        <v>31633</v>
      </c>
      <c r="C13002" s="5" t="s">
        <v>12</v>
      </c>
      <c r="D13002" s="5" t="str">
        <f t="shared" si="203"/>
        <v>un</v>
      </c>
    </row>
    <row r="13003" spans="1:4" x14ac:dyDescent="0.2">
      <c r="A13003" s="5" t="s">
        <v>9205</v>
      </c>
      <c r="B13003" s="5" t="s">
        <v>31634</v>
      </c>
      <c r="C13003" s="5" t="s">
        <v>21</v>
      </c>
      <c r="D13003" s="5" t="str">
        <f t="shared" si="203"/>
        <v>m</v>
      </c>
    </row>
    <row r="13004" spans="1:4" x14ac:dyDescent="0.2">
      <c r="A13004" s="5" t="s">
        <v>17886</v>
      </c>
      <c r="B13004" s="5" t="s">
        <v>31634</v>
      </c>
      <c r="C13004" s="5" t="s">
        <v>21</v>
      </c>
      <c r="D13004" s="5" t="str">
        <f t="shared" si="203"/>
        <v>m</v>
      </c>
    </row>
    <row r="13005" spans="1:4" x14ac:dyDescent="0.2">
      <c r="A13005" s="5" t="s">
        <v>9206</v>
      </c>
      <c r="B13005" s="5" t="s">
        <v>31635</v>
      </c>
      <c r="C13005" s="5" t="s">
        <v>12</v>
      </c>
      <c r="D13005" s="5" t="str">
        <f t="shared" si="203"/>
        <v>un</v>
      </c>
    </row>
    <row r="13006" spans="1:4" x14ac:dyDescent="0.2">
      <c r="A13006" s="5" t="s">
        <v>17887</v>
      </c>
      <c r="B13006" s="5" t="s">
        <v>31635</v>
      </c>
      <c r="C13006" s="5" t="s">
        <v>12</v>
      </c>
      <c r="D13006" s="5" t="str">
        <f t="shared" si="203"/>
        <v>un</v>
      </c>
    </row>
    <row r="13007" spans="1:4" x14ac:dyDescent="0.2">
      <c r="A13007" s="5" t="s">
        <v>9207</v>
      </c>
      <c r="B13007" s="5" t="s">
        <v>31636</v>
      </c>
      <c r="C13007" s="5" t="s">
        <v>12</v>
      </c>
      <c r="D13007" s="5" t="str">
        <f t="shared" si="203"/>
        <v>un</v>
      </c>
    </row>
    <row r="13008" spans="1:4" x14ac:dyDescent="0.2">
      <c r="A13008" s="5" t="s">
        <v>17888</v>
      </c>
      <c r="B13008" s="5" t="s">
        <v>31636</v>
      </c>
      <c r="C13008" s="5" t="s">
        <v>12</v>
      </c>
      <c r="D13008" s="5" t="str">
        <f t="shared" si="203"/>
        <v>un</v>
      </c>
    </row>
    <row r="13009" spans="1:4" x14ac:dyDescent="0.2">
      <c r="A13009" s="5" t="s">
        <v>9208</v>
      </c>
      <c r="B13009" s="5" t="s">
        <v>31637</v>
      </c>
      <c r="C13009" s="5" t="s">
        <v>12</v>
      </c>
      <c r="D13009" s="5" t="str">
        <f t="shared" si="203"/>
        <v>un</v>
      </c>
    </row>
    <row r="13010" spans="1:4" x14ac:dyDescent="0.2">
      <c r="A13010" s="5" t="s">
        <v>17889</v>
      </c>
      <c r="B13010" s="5" t="s">
        <v>31637</v>
      </c>
      <c r="C13010" s="5" t="s">
        <v>12</v>
      </c>
      <c r="D13010" s="5" t="str">
        <f t="shared" si="203"/>
        <v>un</v>
      </c>
    </row>
    <row r="13011" spans="1:4" x14ac:dyDescent="0.2">
      <c r="A13011" s="5" t="s">
        <v>9209</v>
      </c>
      <c r="B13011" s="5" t="s">
        <v>31638</v>
      </c>
      <c r="C13011" s="5" t="s">
        <v>12</v>
      </c>
      <c r="D13011" s="5" t="str">
        <f t="shared" si="203"/>
        <v>un</v>
      </c>
    </row>
    <row r="13012" spans="1:4" x14ac:dyDescent="0.2">
      <c r="A13012" s="5" t="s">
        <v>17890</v>
      </c>
      <c r="B13012" s="5" t="s">
        <v>31638</v>
      </c>
      <c r="C13012" s="5" t="s">
        <v>12</v>
      </c>
      <c r="D13012" s="5" t="str">
        <f t="shared" si="203"/>
        <v>un</v>
      </c>
    </row>
    <row r="13013" spans="1:4" x14ac:dyDescent="0.2">
      <c r="A13013" s="5" t="s">
        <v>9210</v>
      </c>
      <c r="B13013" s="5" t="s">
        <v>31639</v>
      </c>
      <c r="C13013" s="5" t="s">
        <v>12</v>
      </c>
      <c r="D13013" s="5" t="str">
        <f t="shared" si="203"/>
        <v>un</v>
      </c>
    </row>
    <row r="13014" spans="1:4" x14ac:dyDescent="0.2">
      <c r="A13014" s="5" t="s">
        <v>17891</v>
      </c>
      <c r="B13014" s="5" t="s">
        <v>31639</v>
      </c>
      <c r="C13014" s="5" t="s">
        <v>12</v>
      </c>
      <c r="D13014" s="5" t="str">
        <f t="shared" si="203"/>
        <v>un</v>
      </c>
    </row>
    <row r="13015" spans="1:4" x14ac:dyDescent="0.2">
      <c r="A13015" s="5" t="s">
        <v>9211</v>
      </c>
      <c r="B13015" s="5" t="s">
        <v>31640</v>
      </c>
      <c r="C13015" s="5" t="s">
        <v>12</v>
      </c>
      <c r="D13015" s="5" t="str">
        <f t="shared" si="203"/>
        <v>un</v>
      </c>
    </row>
    <row r="13016" spans="1:4" x14ac:dyDescent="0.2">
      <c r="A13016" s="5" t="s">
        <v>17892</v>
      </c>
      <c r="B13016" s="5" t="s">
        <v>31640</v>
      </c>
      <c r="C13016" s="5" t="s">
        <v>12</v>
      </c>
      <c r="D13016" s="5" t="str">
        <f t="shared" si="203"/>
        <v>un</v>
      </c>
    </row>
    <row r="13017" spans="1:4" x14ac:dyDescent="0.2">
      <c r="A13017" s="5" t="s">
        <v>9212</v>
      </c>
      <c r="B13017" s="5" t="s">
        <v>31641</v>
      </c>
      <c r="C13017" s="5" t="s">
        <v>12</v>
      </c>
      <c r="D13017" s="5" t="str">
        <f t="shared" si="203"/>
        <v>un</v>
      </c>
    </row>
    <row r="13018" spans="1:4" x14ac:dyDescent="0.2">
      <c r="A13018" s="5" t="s">
        <v>17893</v>
      </c>
      <c r="B13018" s="5" t="s">
        <v>31641</v>
      </c>
      <c r="C13018" s="5" t="s">
        <v>12</v>
      </c>
      <c r="D13018" s="5" t="str">
        <f t="shared" si="203"/>
        <v>un</v>
      </c>
    </row>
    <row r="13019" spans="1:4" x14ac:dyDescent="0.2">
      <c r="A13019" s="5" t="s">
        <v>9213</v>
      </c>
      <c r="B13019" s="5" t="s">
        <v>31642</v>
      </c>
      <c r="C13019" s="5" t="s">
        <v>12</v>
      </c>
      <c r="D13019" s="5" t="str">
        <f t="shared" si="203"/>
        <v>un</v>
      </c>
    </row>
    <row r="13020" spans="1:4" x14ac:dyDescent="0.2">
      <c r="A13020" s="5" t="s">
        <v>17894</v>
      </c>
      <c r="B13020" s="5" t="s">
        <v>31642</v>
      </c>
      <c r="C13020" s="5" t="s">
        <v>12</v>
      </c>
      <c r="D13020" s="5" t="str">
        <f t="shared" si="203"/>
        <v>un</v>
      </c>
    </row>
    <row r="13021" spans="1:4" x14ac:dyDescent="0.2">
      <c r="A13021" s="5" t="s">
        <v>9214</v>
      </c>
      <c r="B13021" s="5" t="s">
        <v>31643</v>
      </c>
      <c r="C13021" s="5" t="s">
        <v>12</v>
      </c>
      <c r="D13021" s="5" t="str">
        <f t="shared" si="203"/>
        <v>un</v>
      </c>
    </row>
    <row r="13022" spans="1:4" x14ac:dyDescent="0.2">
      <c r="A13022" s="5" t="s">
        <v>17895</v>
      </c>
      <c r="B13022" s="5" t="s">
        <v>31643</v>
      </c>
      <c r="C13022" s="5" t="s">
        <v>12</v>
      </c>
      <c r="D13022" s="5" t="str">
        <f t="shared" si="203"/>
        <v>un</v>
      </c>
    </row>
    <row r="13023" spans="1:4" x14ac:dyDescent="0.2">
      <c r="A13023" s="5" t="s">
        <v>9215</v>
      </c>
      <c r="B13023" s="5" t="s">
        <v>31644</v>
      </c>
      <c r="C13023" s="5" t="s">
        <v>12</v>
      </c>
      <c r="D13023" s="5" t="str">
        <f t="shared" si="203"/>
        <v>un</v>
      </c>
    </row>
    <row r="13024" spans="1:4" x14ac:dyDescent="0.2">
      <c r="A13024" s="5" t="s">
        <v>17896</v>
      </c>
      <c r="B13024" s="5" t="s">
        <v>31644</v>
      </c>
      <c r="C13024" s="5" t="s">
        <v>12</v>
      </c>
      <c r="D13024" s="5" t="str">
        <f t="shared" si="203"/>
        <v>un</v>
      </c>
    </row>
    <row r="13025" spans="1:4" x14ac:dyDescent="0.2">
      <c r="A13025" s="5" t="s">
        <v>9216</v>
      </c>
      <c r="B13025" s="5" t="s">
        <v>31645</v>
      </c>
      <c r="C13025" s="5" t="s">
        <v>12</v>
      </c>
      <c r="D13025" s="5" t="str">
        <f t="shared" si="203"/>
        <v>un</v>
      </c>
    </row>
    <row r="13026" spans="1:4" x14ac:dyDescent="0.2">
      <c r="A13026" s="5" t="s">
        <v>17897</v>
      </c>
      <c r="B13026" s="5" t="s">
        <v>31645</v>
      </c>
      <c r="C13026" s="5" t="s">
        <v>12</v>
      </c>
      <c r="D13026" s="5" t="str">
        <f t="shared" si="203"/>
        <v>un</v>
      </c>
    </row>
    <row r="13027" spans="1:4" x14ac:dyDescent="0.2">
      <c r="A13027" s="5" t="s">
        <v>9217</v>
      </c>
      <c r="B13027" s="5" t="s">
        <v>31646</v>
      </c>
      <c r="C13027" s="5" t="s">
        <v>12</v>
      </c>
      <c r="D13027" s="5" t="str">
        <f t="shared" si="203"/>
        <v>un</v>
      </c>
    </row>
    <row r="13028" spans="1:4" x14ac:dyDescent="0.2">
      <c r="A13028" s="5" t="s">
        <v>17898</v>
      </c>
      <c r="B13028" s="5" t="s">
        <v>31646</v>
      </c>
      <c r="C13028" s="5" t="s">
        <v>12</v>
      </c>
      <c r="D13028" s="5" t="str">
        <f t="shared" si="203"/>
        <v>un</v>
      </c>
    </row>
    <row r="13029" spans="1:4" x14ac:dyDescent="0.2">
      <c r="A13029" s="5" t="s">
        <v>9218</v>
      </c>
      <c r="B13029" s="5" t="s">
        <v>31647</v>
      </c>
      <c r="C13029" s="5" t="s">
        <v>12</v>
      </c>
      <c r="D13029" s="5" t="str">
        <f t="shared" si="203"/>
        <v>un</v>
      </c>
    </row>
    <row r="13030" spans="1:4" x14ac:dyDescent="0.2">
      <c r="A13030" s="5" t="s">
        <v>17899</v>
      </c>
      <c r="B13030" s="5" t="s">
        <v>31647</v>
      </c>
      <c r="C13030" s="5" t="s">
        <v>12</v>
      </c>
      <c r="D13030" s="5" t="str">
        <f t="shared" si="203"/>
        <v>un</v>
      </c>
    </row>
    <row r="13031" spans="1:4" x14ac:dyDescent="0.2">
      <c r="A13031" s="5" t="s">
        <v>9219</v>
      </c>
      <c r="B13031" s="5" t="s">
        <v>31648</v>
      </c>
      <c r="C13031" s="5" t="s">
        <v>12</v>
      </c>
      <c r="D13031" s="5" t="str">
        <f t="shared" si="203"/>
        <v>un</v>
      </c>
    </row>
    <row r="13032" spans="1:4" x14ac:dyDescent="0.2">
      <c r="A13032" s="5" t="s">
        <v>17900</v>
      </c>
      <c r="B13032" s="5" t="s">
        <v>31648</v>
      </c>
      <c r="C13032" s="5" t="s">
        <v>12</v>
      </c>
      <c r="D13032" s="5" t="str">
        <f t="shared" si="203"/>
        <v>un</v>
      </c>
    </row>
    <row r="13033" spans="1:4" x14ac:dyDescent="0.2">
      <c r="A13033" s="5" t="s">
        <v>9220</v>
      </c>
      <c r="B13033" s="5" t="s">
        <v>31649</v>
      </c>
      <c r="C13033" s="5" t="s">
        <v>12</v>
      </c>
      <c r="D13033" s="5" t="str">
        <f t="shared" si="203"/>
        <v>un</v>
      </c>
    </row>
    <row r="13034" spans="1:4" x14ac:dyDescent="0.2">
      <c r="A13034" s="5" t="s">
        <v>17901</v>
      </c>
      <c r="B13034" s="5" t="s">
        <v>31649</v>
      </c>
      <c r="C13034" s="5" t="s">
        <v>12</v>
      </c>
      <c r="D13034" s="5" t="str">
        <f t="shared" si="203"/>
        <v>un</v>
      </c>
    </row>
    <row r="13035" spans="1:4" x14ac:dyDescent="0.2">
      <c r="A13035" s="5" t="s">
        <v>9221</v>
      </c>
      <c r="B13035" s="5" t="s">
        <v>31650</v>
      </c>
      <c r="C13035" s="5" t="s">
        <v>12</v>
      </c>
      <c r="D13035" s="5" t="str">
        <f t="shared" si="203"/>
        <v>un</v>
      </c>
    </row>
    <row r="13036" spans="1:4" x14ac:dyDescent="0.2">
      <c r="A13036" s="5" t="s">
        <v>17902</v>
      </c>
      <c r="B13036" s="5" t="s">
        <v>31650</v>
      </c>
      <c r="C13036" s="5" t="s">
        <v>12</v>
      </c>
      <c r="D13036" s="5" t="str">
        <f t="shared" si="203"/>
        <v>un</v>
      </c>
    </row>
    <row r="13037" spans="1:4" x14ac:dyDescent="0.2">
      <c r="A13037" s="5" t="s">
        <v>9222</v>
      </c>
      <c r="B13037" s="5" t="s">
        <v>31651</v>
      </c>
      <c r="C13037" s="5" t="s">
        <v>12</v>
      </c>
      <c r="D13037" s="5" t="str">
        <f t="shared" si="203"/>
        <v>un</v>
      </c>
    </row>
    <row r="13038" spans="1:4" x14ac:dyDescent="0.2">
      <c r="A13038" s="5" t="s">
        <v>17903</v>
      </c>
      <c r="B13038" s="5" t="s">
        <v>31651</v>
      </c>
      <c r="C13038" s="5" t="s">
        <v>12</v>
      </c>
      <c r="D13038" s="5" t="str">
        <f t="shared" si="203"/>
        <v>un</v>
      </c>
    </row>
    <row r="13039" spans="1:4" x14ac:dyDescent="0.2">
      <c r="A13039" s="5" t="s">
        <v>9223</v>
      </c>
      <c r="B13039" s="5" t="s">
        <v>31652</v>
      </c>
      <c r="C13039" s="5" t="s">
        <v>12</v>
      </c>
      <c r="D13039" s="5" t="str">
        <f t="shared" si="203"/>
        <v>un</v>
      </c>
    </row>
    <row r="13040" spans="1:4" x14ac:dyDescent="0.2">
      <c r="A13040" s="5" t="s">
        <v>17904</v>
      </c>
      <c r="B13040" s="5" t="s">
        <v>31652</v>
      </c>
      <c r="C13040" s="5" t="s">
        <v>12</v>
      </c>
      <c r="D13040" s="5" t="str">
        <f t="shared" si="203"/>
        <v>un</v>
      </c>
    </row>
    <row r="13041" spans="1:4" x14ac:dyDescent="0.2">
      <c r="A13041" s="5" t="s">
        <v>9224</v>
      </c>
      <c r="B13041" s="5" t="s">
        <v>31653</v>
      </c>
      <c r="C13041" s="5" t="s">
        <v>12</v>
      </c>
      <c r="D13041" s="5" t="str">
        <f t="shared" si="203"/>
        <v>un</v>
      </c>
    </row>
    <row r="13042" spans="1:4" x14ac:dyDescent="0.2">
      <c r="A13042" s="5" t="s">
        <v>17905</v>
      </c>
      <c r="B13042" s="5" t="s">
        <v>31653</v>
      </c>
      <c r="C13042" s="5" t="s">
        <v>12</v>
      </c>
      <c r="D13042" s="5" t="str">
        <f t="shared" si="203"/>
        <v>un</v>
      </c>
    </row>
    <row r="13043" spans="1:4" x14ac:dyDescent="0.2">
      <c r="A13043" s="5" t="s">
        <v>9225</v>
      </c>
      <c r="B13043" s="5" t="s">
        <v>31654</v>
      </c>
      <c r="C13043" s="5" t="s">
        <v>12</v>
      </c>
      <c r="D13043" s="5" t="str">
        <f t="shared" si="203"/>
        <v>un</v>
      </c>
    </row>
    <row r="13044" spans="1:4" x14ac:dyDescent="0.2">
      <c r="A13044" s="5" t="s">
        <v>17906</v>
      </c>
      <c r="B13044" s="5" t="s">
        <v>31654</v>
      </c>
      <c r="C13044" s="5" t="s">
        <v>12</v>
      </c>
      <c r="D13044" s="5" t="str">
        <f t="shared" si="203"/>
        <v>un</v>
      </c>
    </row>
    <row r="13045" spans="1:4" x14ac:dyDescent="0.2">
      <c r="A13045" s="5" t="s">
        <v>9226</v>
      </c>
      <c r="B13045" s="5" t="s">
        <v>31655</v>
      </c>
      <c r="C13045" s="5" t="s">
        <v>12</v>
      </c>
      <c r="D13045" s="5" t="str">
        <f t="shared" si="203"/>
        <v>un</v>
      </c>
    </row>
    <row r="13046" spans="1:4" x14ac:dyDescent="0.2">
      <c r="A13046" s="5" t="s">
        <v>17907</v>
      </c>
      <c r="B13046" s="5" t="s">
        <v>31655</v>
      </c>
      <c r="C13046" s="5" t="s">
        <v>12</v>
      </c>
      <c r="D13046" s="5" t="str">
        <f t="shared" si="203"/>
        <v>un</v>
      </c>
    </row>
    <row r="13047" spans="1:4" x14ac:dyDescent="0.2">
      <c r="A13047" s="5" t="s">
        <v>9227</v>
      </c>
      <c r="B13047" s="5" t="s">
        <v>31656</v>
      </c>
      <c r="C13047" s="5" t="s">
        <v>12</v>
      </c>
      <c r="D13047" s="5" t="str">
        <f t="shared" si="203"/>
        <v>un</v>
      </c>
    </row>
    <row r="13048" spans="1:4" x14ac:dyDescent="0.2">
      <c r="A13048" s="5" t="s">
        <v>17908</v>
      </c>
      <c r="B13048" s="5" t="s">
        <v>31656</v>
      </c>
      <c r="C13048" s="5" t="s">
        <v>12</v>
      </c>
      <c r="D13048" s="5" t="str">
        <f t="shared" si="203"/>
        <v>un</v>
      </c>
    </row>
    <row r="13049" spans="1:4" x14ac:dyDescent="0.2">
      <c r="A13049" s="5" t="s">
        <v>9228</v>
      </c>
      <c r="B13049" s="5" t="s">
        <v>31657</v>
      </c>
      <c r="C13049" s="5" t="s">
        <v>12</v>
      </c>
      <c r="D13049" s="5" t="str">
        <f t="shared" si="203"/>
        <v>un</v>
      </c>
    </row>
    <row r="13050" spans="1:4" x14ac:dyDescent="0.2">
      <c r="A13050" s="5" t="s">
        <v>17909</v>
      </c>
      <c r="B13050" s="5" t="s">
        <v>31657</v>
      </c>
      <c r="C13050" s="5" t="s">
        <v>12</v>
      </c>
      <c r="D13050" s="5" t="str">
        <f t="shared" si="203"/>
        <v>un</v>
      </c>
    </row>
    <row r="13051" spans="1:4" x14ac:dyDescent="0.2">
      <c r="A13051" s="5" t="s">
        <v>9229</v>
      </c>
      <c r="B13051" s="5" t="s">
        <v>31658</v>
      </c>
      <c r="C13051" s="5" t="s">
        <v>12</v>
      </c>
      <c r="D13051" s="5" t="str">
        <f t="shared" si="203"/>
        <v>un</v>
      </c>
    </row>
    <row r="13052" spans="1:4" x14ac:dyDescent="0.2">
      <c r="A13052" s="5" t="s">
        <v>17910</v>
      </c>
      <c r="B13052" s="5" t="s">
        <v>31658</v>
      </c>
      <c r="C13052" s="5" t="s">
        <v>12</v>
      </c>
      <c r="D13052" s="5" t="str">
        <f t="shared" si="203"/>
        <v>un</v>
      </c>
    </row>
    <row r="13053" spans="1:4" x14ac:dyDescent="0.2">
      <c r="A13053" s="5" t="s">
        <v>9230</v>
      </c>
      <c r="B13053" s="5" t="s">
        <v>31659</v>
      </c>
      <c r="C13053" s="5" t="s">
        <v>12</v>
      </c>
      <c r="D13053" s="5" t="str">
        <f t="shared" si="203"/>
        <v>un</v>
      </c>
    </row>
    <row r="13054" spans="1:4" x14ac:dyDescent="0.2">
      <c r="A13054" s="5" t="s">
        <v>17911</v>
      </c>
      <c r="B13054" s="5" t="s">
        <v>31659</v>
      </c>
      <c r="C13054" s="5" t="s">
        <v>12</v>
      </c>
      <c r="D13054" s="5" t="str">
        <f t="shared" si="203"/>
        <v>un</v>
      </c>
    </row>
    <row r="13055" spans="1:4" x14ac:dyDescent="0.2">
      <c r="A13055" s="5" t="s">
        <v>9231</v>
      </c>
      <c r="B13055" s="5" t="s">
        <v>31660</v>
      </c>
      <c r="C13055" s="5" t="s">
        <v>12</v>
      </c>
      <c r="D13055" s="5" t="str">
        <f t="shared" si="203"/>
        <v>un</v>
      </c>
    </row>
    <row r="13056" spans="1:4" x14ac:dyDescent="0.2">
      <c r="A13056" s="5" t="s">
        <v>17912</v>
      </c>
      <c r="B13056" s="5" t="s">
        <v>31660</v>
      </c>
      <c r="C13056" s="5" t="s">
        <v>12</v>
      </c>
      <c r="D13056" s="5" t="str">
        <f t="shared" si="203"/>
        <v>un</v>
      </c>
    </row>
    <row r="13057" spans="1:4" x14ac:dyDescent="0.2">
      <c r="A13057" s="5" t="s">
        <v>9232</v>
      </c>
      <c r="B13057" s="5" t="s">
        <v>31661</v>
      </c>
      <c r="C13057" s="5" t="s">
        <v>12</v>
      </c>
      <c r="D13057" s="5" t="str">
        <f t="shared" si="203"/>
        <v>un</v>
      </c>
    </row>
    <row r="13058" spans="1:4" x14ac:dyDescent="0.2">
      <c r="A13058" s="5" t="s">
        <v>17913</v>
      </c>
      <c r="B13058" s="5" t="s">
        <v>31661</v>
      </c>
      <c r="C13058" s="5" t="s">
        <v>12</v>
      </c>
      <c r="D13058" s="5" t="str">
        <f t="shared" ref="D13058:D13121" si="204">LOWER(C13058)</f>
        <v>un</v>
      </c>
    </row>
    <row r="13059" spans="1:4" x14ac:dyDescent="0.2">
      <c r="A13059" s="5" t="s">
        <v>9233</v>
      </c>
      <c r="B13059" s="5" t="s">
        <v>31662</v>
      </c>
      <c r="C13059" s="5" t="s">
        <v>12</v>
      </c>
      <c r="D13059" s="5" t="str">
        <f t="shared" si="204"/>
        <v>un</v>
      </c>
    </row>
    <row r="13060" spans="1:4" x14ac:dyDescent="0.2">
      <c r="A13060" s="5" t="s">
        <v>17914</v>
      </c>
      <c r="B13060" s="5" t="s">
        <v>31662</v>
      </c>
      <c r="C13060" s="5" t="s">
        <v>12</v>
      </c>
      <c r="D13060" s="5" t="str">
        <f t="shared" si="204"/>
        <v>un</v>
      </c>
    </row>
    <row r="13061" spans="1:4" x14ac:dyDescent="0.2">
      <c r="A13061" s="5" t="s">
        <v>9234</v>
      </c>
      <c r="B13061" s="5" t="s">
        <v>31663</v>
      </c>
      <c r="C13061" s="5" t="s">
        <v>12</v>
      </c>
      <c r="D13061" s="5" t="str">
        <f t="shared" si="204"/>
        <v>un</v>
      </c>
    </row>
    <row r="13062" spans="1:4" x14ac:dyDescent="0.2">
      <c r="A13062" s="5" t="s">
        <v>17915</v>
      </c>
      <c r="B13062" s="5" t="s">
        <v>31663</v>
      </c>
      <c r="C13062" s="5" t="s">
        <v>12</v>
      </c>
      <c r="D13062" s="5" t="str">
        <f t="shared" si="204"/>
        <v>un</v>
      </c>
    </row>
    <row r="13063" spans="1:4" x14ac:dyDescent="0.2">
      <c r="A13063" s="5" t="s">
        <v>9235</v>
      </c>
      <c r="B13063" s="5" t="s">
        <v>31664</v>
      </c>
      <c r="C13063" s="5" t="s">
        <v>12</v>
      </c>
      <c r="D13063" s="5" t="str">
        <f t="shared" si="204"/>
        <v>un</v>
      </c>
    </row>
    <row r="13064" spans="1:4" x14ac:dyDescent="0.2">
      <c r="A13064" s="5" t="s">
        <v>17916</v>
      </c>
      <c r="B13064" s="5" t="s">
        <v>31664</v>
      </c>
      <c r="C13064" s="5" t="s">
        <v>12</v>
      </c>
      <c r="D13064" s="5" t="str">
        <f t="shared" si="204"/>
        <v>un</v>
      </c>
    </row>
    <row r="13065" spans="1:4" x14ac:dyDescent="0.2">
      <c r="A13065" s="5" t="s">
        <v>9236</v>
      </c>
      <c r="B13065" s="5" t="s">
        <v>31665</v>
      </c>
      <c r="C13065" s="5" t="s">
        <v>12</v>
      </c>
      <c r="D13065" s="5" t="str">
        <f t="shared" si="204"/>
        <v>un</v>
      </c>
    </row>
    <row r="13066" spans="1:4" x14ac:dyDescent="0.2">
      <c r="A13066" s="5" t="s">
        <v>17917</v>
      </c>
      <c r="B13066" s="5" t="s">
        <v>31665</v>
      </c>
      <c r="C13066" s="5" t="s">
        <v>12</v>
      </c>
      <c r="D13066" s="5" t="str">
        <f t="shared" si="204"/>
        <v>un</v>
      </c>
    </row>
    <row r="13067" spans="1:4" x14ac:dyDescent="0.2">
      <c r="A13067" s="5" t="s">
        <v>9237</v>
      </c>
      <c r="B13067" s="5" t="s">
        <v>31666</v>
      </c>
      <c r="C13067" s="5" t="s">
        <v>12</v>
      </c>
      <c r="D13067" s="5" t="str">
        <f t="shared" si="204"/>
        <v>un</v>
      </c>
    </row>
    <row r="13068" spans="1:4" x14ac:dyDescent="0.2">
      <c r="A13068" s="5" t="s">
        <v>17918</v>
      </c>
      <c r="B13068" s="5" t="s">
        <v>31666</v>
      </c>
      <c r="C13068" s="5" t="s">
        <v>12</v>
      </c>
      <c r="D13068" s="5" t="str">
        <f t="shared" si="204"/>
        <v>un</v>
      </c>
    </row>
    <row r="13069" spans="1:4" x14ac:dyDescent="0.2">
      <c r="A13069" s="5" t="s">
        <v>9238</v>
      </c>
      <c r="B13069" s="5" t="s">
        <v>31667</v>
      </c>
      <c r="C13069" s="5" t="s">
        <v>12</v>
      </c>
      <c r="D13069" s="5" t="str">
        <f t="shared" si="204"/>
        <v>un</v>
      </c>
    </row>
    <row r="13070" spans="1:4" x14ac:dyDescent="0.2">
      <c r="A13070" s="5" t="s">
        <v>17919</v>
      </c>
      <c r="B13070" s="5" t="s">
        <v>31667</v>
      </c>
      <c r="C13070" s="5" t="s">
        <v>12</v>
      </c>
      <c r="D13070" s="5" t="str">
        <f t="shared" si="204"/>
        <v>un</v>
      </c>
    </row>
    <row r="13071" spans="1:4" x14ac:dyDescent="0.2">
      <c r="A13071" s="5" t="s">
        <v>9239</v>
      </c>
      <c r="B13071" s="5" t="s">
        <v>31668</v>
      </c>
      <c r="C13071" s="5" t="s">
        <v>12</v>
      </c>
      <c r="D13071" s="5" t="str">
        <f t="shared" si="204"/>
        <v>un</v>
      </c>
    </row>
    <row r="13072" spans="1:4" x14ac:dyDescent="0.2">
      <c r="A13072" s="5" t="s">
        <v>17920</v>
      </c>
      <c r="B13072" s="5" t="s">
        <v>31668</v>
      </c>
      <c r="C13072" s="5" t="s">
        <v>12</v>
      </c>
      <c r="D13072" s="5" t="str">
        <f t="shared" si="204"/>
        <v>un</v>
      </c>
    </row>
    <row r="13073" spans="1:4" x14ac:dyDescent="0.2">
      <c r="A13073" s="5" t="s">
        <v>9240</v>
      </c>
      <c r="B13073" s="5" t="s">
        <v>31669</v>
      </c>
      <c r="C13073" s="5" t="s">
        <v>12</v>
      </c>
      <c r="D13073" s="5" t="str">
        <f t="shared" si="204"/>
        <v>un</v>
      </c>
    </row>
    <row r="13074" spans="1:4" x14ac:dyDescent="0.2">
      <c r="A13074" s="5" t="s">
        <v>17921</v>
      </c>
      <c r="B13074" s="5" t="s">
        <v>31669</v>
      </c>
      <c r="C13074" s="5" t="s">
        <v>12</v>
      </c>
      <c r="D13074" s="5" t="str">
        <f t="shared" si="204"/>
        <v>un</v>
      </c>
    </row>
    <row r="13075" spans="1:4" x14ac:dyDescent="0.2">
      <c r="A13075" s="5" t="s">
        <v>9241</v>
      </c>
      <c r="B13075" s="5" t="s">
        <v>31670</v>
      </c>
      <c r="C13075" s="5" t="s">
        <v>12</v>
      </c>
      <c r="D13075" s="5" t="str">
        <f t="shared" si="204"/>
        <v>un</v>
      </c>
    </row>
    <row r="13076" spans="1:4" x14ac:dyDescent="0.2">
      <c r="A13076" s="5" t="s">
        <v>17922</v>
      </c>
      <c r="B13076" s="5" t="s">
        <v>31670</v>
      </c>
      <c r="C13076" s="5" t="s">
        <v>12</v>
      </c>
      <c r="D13076" s="5" t="str">
        <f t="shared" si="204"/>
        <v>un</v>
      </c>
    </row>
    <row r="13077" spans="1:4" x14ac:dyDescent="0.2">
      <c r="A13077" s="5" t="s">
        <v>9242</v>
      </c>
      <c r="B13077" s="5" t="s">
        <v>31671</v>
      </c>
      <c r="C13077" s="5" t="s">
        <v>12</v>
      </c>
      <c r="D13077" s="5" t="str">
        <f t="shared" si="204"/>
        <v>un</v>
      </c>
    </row>
    <row r="13078" spans="1:4" x14ac:dyDescent="0.2">
      <c r="A13078" s="5" t="s">
        <v>17923</v>
      </c>
      <c r="B13078" s="5" t="s">
        <v>31671</v>
      </c>
      <c r="C13078" s="5" t="s">
        <v>12</v>
      </c>
      <c r="D13078" s="5" t="str">
        <f t="shared" si="204"/>
        <v>un</v>
      </c>
    </row>
    <row r="13079" spans="1:4" x14ac:dyDescent="0.2">
      <c r="A13079" s="5" t="s">
        <v>9243</v>
      </c>
      <c r="B13079" s="5" t="s">
        <v>31672</v>
      </c>
      <c r="C13079" s="5" t="s">
        <v>12</v>
      </c>
      <c r="D13079" s="5" t="str">
        <f t="shared" si="204"/>
        <v>un</v>
      </c>
    </row>
    <row r="13080" spans="1:4" x14ac:dyDescent="0.2">
      <c r="A13080" s="5" t="s">
        <v>17924</v>
      </c>
      <c r="B13080" s="5" t="s">
        <v>31672</v>
      </c>
      <c r="C13080" s="5" t="s">
        <v>12</v>
      </c>
      <c r="D13080" s="5" t="str">
        <f t="shared" si="204"/>
        <v>un</v>
      </c>
    </row>
    <row r="13081" spans="1:4" x14ac:dyDescent="0.2">
      <c r="A13081" s="5" t="s">
        <v>9244</v>
      </c>
      <c r="B13081" s="5" t="s">
        <v>31673</v>
      </c>
      <c r="C13081" s="5" t="s">
        <v>12</v>
      </c>
      <c r="D13081" s="5" t="str">
        <f t="shared" si="204"/>
        <v>un</v>
      </c>
    </row>
    <row r="13082" spans="1:4" x14ac:dyDescent="0.2">
      <c r="A13082" s="5" t="s">
        <v>17925</v>
      </c>
      <c r="B13082" s="5" t="s">
        <v>31673</v>
      </c>
      <c r="C13082" s="5" t="s">
        <v>12</v>
      </c>
      <c r="D13082" s="5" t="str">
        <f t="shared" si="204"/>
        <v>un</v>
      </c>
    </row>
    <row r="13083" spans="1:4" x14ac:dyDescent="0.2">
      <c r="A13083" s="5" t="s">
        <v>9245</v>
      </c>
      <c r="B13083" s="5" t="s">
        <v>31674</v>
      </c>
      <c r="C13083" s="5" t="s">
        <v>12</v>
      </c>
      <c r="D13083" s="5" t="str">
        <f t="shared" si="204"/>
        <v>un</v>
      </c>
    </row>
    <row r="13084" spans="1:4" x14ac:dyDescent="0.2">
      <c r="A13084" s="5" t="s">
        <v>17926</v>
      </c>
      <c r="B13084" s="5" t="s">
        <v>31674</v>
      </c>
      <c r="C13084" s="5" t="s">
        <v>12</v>
      </c>
      <c r="D13084" s="5" t="str">
        <f t="shared" si="204"/>
        <v>un</v>
      </c>
    </row>
    <row r="13085" spans="1:4" x14ac:dyDescent="0.2">
      <c r="A13085" s="5" t="s">
        <v>9246</v>
      </c>
      <c r="B13085" s="5" t="s">
        <v>31675</v>
      </c>
      <c r="C13085" s="5" t="s">
        <v>12</v>
      </c>
      <c r="D13085" s="5" t="str">
        <f t="shared" si="204"/>
        <v>un</v>
      </c>
    </row>
    <row r="13086" spans="1:4" x14ac:dyDescent="0.2">
      <c r="A13086" s="5" t="s">
        <v>17927</v>
      </c>
      <c r="B13086" s="5" t="s">
        <v>31675</v>
      </c>
      <c r="C13086" s="5" t="s">
        <v>12</v>
      </c>
      <c r="D13086" s="5" t="str">
        <f t="shared" si="204"/>
        <v>un</v>
      </c>
    </row>
    <row r="13087" spans="1:4" x14ac:dyDescent="0.2">
      <c r="A13087" s="5" t="s">
        <v>9247</v>
      </c>
      <c r="B13087" s="5" t="s">
        <v>31676</v>
      </c>
      <c r="C13087" s="5" t="s">
        <v>12</v>
      </c>
      <c r="D13087" s="5" t="str">
        <f t="shared" si="204"/>
        <v>un</v>
      </c>
    </row>
    <row r="13088" spans="1:4" x14ac:dyDescent="0.2">
      <c r="A13088" s="5" t="s">
        <v>17928</v>
      </c>
      <c r="B13088" s="5" t="s">
        <v>31676</v>
      </c>
      <c r="C13088" s="5" t="s">
        <v>12</v>
      </c>
      <c r="D13088" s="5" t="str">
        <f t="shared" si="204"/>
        <v>un</v>
      </c>
    </row>
    <row r="13089" spans="1:4" x14ac:dyDescent="0.2">
      <c r="A13089" s="5" t="s">
        <v>9248</v>
      </c>
      <c r="B13089" s="5" t="s">
        <v>31677</v>
      </c>
      <c r="C13089" s="5" t="s">
        <v>12</v>
      </c>
      <c r="D13089" s="5" t="str">
        <f t="shared" si="204"/>
        <v>un</v>
      </c>
    </row>
    <row r="13090" spans="1:4" x14ac:dyDescent="0.2">
      <c r="A13090" s="5" t="s">
        <v>17929</v>
      </c>
      <c r="B13090" s="5" t="s">
        <v>31677</v>
      </c>
      <c r="C13090" s="5" t="s">
        <v>12</v>
      </c>
      <c r="D13090" s="5" t="str">
        <f t="shared" si="204"/>
        <v>un</v>
      </c>
    </row>
    <row r="13091" spans="1:4" x14ac:dyDescent="0.2">
      <c r="A13091" s="5" t="s">
        <v>9249</v>
      </c>
      <c r="B13091" s="5" t="s">
        <v>31678</v>
      </c>
      <c r="C13091" s="5" t="s">
        <v>12</v>
      </c>
      <c r="D13091" s="5" t="str">
        <f t="shared" si="204"/>
        <v>un</v>
      </c>
    </row>
    <row r="13092" spans="1:4" x14ac:dyDescent="0.2">
      <c r="A13092" s="5" t="s">
        <v>17930</v>
      </c>
      <c r="B13092" s="5" t="s">
        <v>31678</v>
      </c>
      <c r="C13092" s="5" t="s">
        <v>12</v>
      </c>
      <c r="D13092" s="5" t="str">
        <f t="shared" si="204"/>
        <v>un</v>
      </c>
    </row>
    <row r="13093" spans="1:4" x14ac:dyDescent="0.2">
      <c r="A13093" s="5" t="s">
        <v>9250</v>
      </c>
      <c r="B13093" s="5" t="s">
        <v>31679</v>
      </c>
      <c r="C13093" s="5" t="s">
        <v>12</v>
      </c>
      <c r="D13093" s="5" t="str">
        <f t="shared" si="204"/>
        <v>un</v>
      </c>
    </row>
    <row r="13094" spans="1:4" x14ac:dyDescent="0.2">
      <c r="A13094" s="5" t="s">
        <v>17931</v>
      </c>
      <c r="B13094" s="5" t="s">
        <v>31679</v>
      </c>
      <c r="C13094" s="5" t="s">
        <v>12</v>
      </c>
      <c r="D13094" s="5" t="str">
        <f t="shared" si="204"/>
        <v>un</v>
      </c>
    </row>
    <row r="13095" spans="1:4" x14ac:dyDescent="0.2">
      <c r="A13095" s="5" t="s">
        <v>9251</v>
      </c>
      <c r="B13095" s="5" t="s">
        <v>31680</v>
      </c>
      <c r="C13095" s="5" t="s">
        <v>12</v>
      </c>
      <c r="D13095" s="5" t="str">
        <f t="shared" si="204"/>
        <v>un</v>
      </c>
    </row>
    <row r="13096" spans="1:4" x14ac:dyDescent="0.2">
      <c r="A13096" s="5" t="s">
        <v>17932</v>
      </c>
      <c r="B13096" s="5" t="s">
        <v>31680</v>
      </c>
      <c r="C13096" s="5" t="s">
        <v>12</v>
      </c>
      <c r="D13096" s="5" t="str">
        <f t="shared" si="204"/>
        <v>un</v>
      </c>
    </row>
    <row r="13097" spans="1:4" x14ac:dyDescent="0.2">
      <c r="A13097" s="5" t="s">
        <v>9252</v>
      </c>
      <c r="B13097" s="5" t="s">
        <v>31681</v>
      </c>
      <c r="C13097" s="5" t="s">
        <v>12</v>
      </c>
      <c r="D13097" s="5" t="str">
        <f t="shared" si="204"/>
        <v>un</v>
      </c>
    </row>
    <row r="13098" spans="1:4" x14ac:dyDescent="0.2">
      <c r="A13098" s="5" t="s">
        <v>17933</v>
      </c>
      <c r="B13098" s="5" t="s">
        <v>31681</v>
      </c>
      <c r="C13098" s="5" t="s">
        <v>12</v>
      </c>
      <c r="D13098" s="5" t="str">
        <f t="shared" si="204"/>
        <v>un</v>
      </c>
    </row>
    <row r="13099" spans="1:4" x14ac:dyDescent="0.2">
      <c r="A13099" s="5" t="s">
        <v>9253</v>
      </c>
      <c r="B13099" s="5" t="s">
        <v>31682</v>
      </c>
      <c r="C13099" s="5" t="s">
        <v>12</v>
      </c>
      <c r="D13099" s="5" t="str">
        <f t="shared" si="204"/>
        <v>un</v>
      </c>
    </row>
    <row r="13100" spans="1:4" x14ac:dyDescent="0.2">
      <c r="A13100" s="5" t="s">
        <v>17934</v>
      </c>
      <c r="B13100" s="5" t="s">
        <v>31682</v>
      </c>
      <c r="C13100" s="5" t="s">
        <v>12</v>
      </c>
      <c r="D13100" s="5" t="str">
        <f t="shared" si="204"/>
        <v>un</v>
      </c>
    </row>
    <row r="13101" spans="1:4" x14ac:dyDescent="0.2">
      <c r="A13101" s="5" t="s">
        <v>9254</v>
      </c>
      <c r="B13101" s="5" t="s">
        <v>31683</v>
      </c>
      <c r="C13101" s="5" t="s">
        <v>12</v>
      </c>
      <c r="D13101" s="5" t="str">
        <f t="shared" si="204"/>
        <v>un</v>
      </c>
    </row>
    <row r="13102" spans="1:4" x14ac:dyDescent="0.2">
      <c r="A13102" s="5" t="s">
        <v>17935</v>
      </c>
      <c r="B13102" s="5" t="s">
        <v>31683</v>
      </c>
      <c r="C13102" s="5" t="s">
        <v>12</v>
      </c>
      <c r="D13102" s="5" t="str">
        <f t="shared" si="204"/>
        <v>un</v>
      </c>
    </row>
    <row r="13103" spans="1:4" x14ac:dyDescent="0.2">
      <c r="A13103" s="5" t="s">
        <v>9255</v>
      </c>
      <c r="B13103" s="5" t="s">
        <v>31684</v>
      </c>
      <c r="C13103" s="5" t="s">
        <v>12</v>
      </c>
      <c r="D13103" s="5" t="str">
        <f t="shared" si="204"/>
        <v>un</v>
      </c>
    </row>
    <row r="13104" spans="1:4" x14ac:dyDescent="0.2">
      <c r="A13104" s="5" t="s">
        <v>17936</v>
      </c>
      <c r="B13104" s="5" t="s">
        <v>31684</v>
      </c>
      <c r="C13104" s="5" t="s">
        <v>12</v>
      </c>
      <c r="D13104" s="5" t="str">
        <f t="shared" si="204"/>
        <v>un</v>
      </c>
    </row>
    <row r="13105" spans="1:4" x14ac:dyDescent="0.2">
      <c r="A13105" s="5" t="s">
        <v>9256</v>
      </c>
      <c r="B13105" s="5" t="s">
        <v>31685</v>
      </c>
      <c r="C13105" s="5" t="s">
        <v>12</v>
      </c>
      <c r="D13105" s="5" t="str">
        <f t="shared" si="204"/>
        <v>un</v>
      </c>
    </row>
    <row r="13106" spans="1:4" x14ac:dyDescent="0.2">
      <c r="A13106" s="5" t="s">
        <v>17937</v>
      </c>
      <c r="B13106" s="5" t="s">
        <v>31685</v>
      </c>
      <c r="C13106" s="5" t="s">
        <v>12</v>
      </c>
      <c r="D13106" s="5" t="str">
        <f t="shared" si="204"/>
        <v>un</v>
      </c>
    </row>
    <row r="13107" spans="1:4" x14ac:dyDescent="0.2">
      <c r="A13107" s="5" t="s">
        <v>9257</v>
      </c>
      <c r="B13107" s="5" t="s">
        <v>31686</v>
      </c>
      <c r="C13107" s="5" t="s">
        <v>12</v>
      </c>
      <c r="D13107" s="5" t="str">
        <f t="shared" si="204"/>
        <v>un</v>
      </c>
    </row>
    <row r="13108" spans="1:4" x14ac:dyDescent="0.2">
      <c r="A13108" s="5" t="s">
        <v>17938</v>
      </c>
      <c r="B13108" s="5" t="s">
        <v>31686</v>
      </c>
      <c r="C13108" s="5" t="s">
        <v>12</v>
      </c>
      <c r="D13108" s="5" t="str">
        <f t="shared" si="204"/>
        <v>un</v>
      </c>
    </row>
    <row r="13109" spans="1:4" x14ac:dyDescent="0.2">
      <c r="A13109" s="5" t="s">
        <v>9258</v>
      </c>
      <c r="B13109" s="5" t="s">
        <v>31687</v>
      </c>
      <c r="C13109" s="5" t="s">
        <v>12</v>
      </c>
      <c r="D13109" s="5" t="str">
        <f t="shared" si="204"/>
        <v>un</v>
      </c>
    </row>
    <row r="13110" spans="1:4" x14ac:dyDescent="0.2">
      <c r="A13110" s="5" t="s">
        <v>17939</v>
      </c>
      <c r="B13110" s="5" t="s">
        <v>31687</v>
      </c>
      <c r="C13110" s="5" t="s">
        <v>12</v>
      </c>
      <c r="D13110" s="5" t="str">
        <f t="shared" si="204"/>
        <v>un</v>
      </c>
    </row>
    <row r="13111" spans="1:4" x14ac:dyDescent="0.2">
      <c r="A13111" s="5" t="s">
        <v>9259</v>
      </c>
      <c r="B13111" s="5" t="s">
        <v>31688</v>
      </c>
      <c r="C13111" s="5" t="s">
        <v>12</v>
      </c>
      <c r="D13111" s="5" t="str">
        <f t="shared" si="204"/>
        <v>un</v>
      </c>
    </row>
    <row r="13112" spans="1:4" x14ac:dyDescent="0.2">
      <c r="A13112" s="5" t="s">
        <v>17940</v>
      </c>
      <c r="B13112" s="5" t="s">
        <v>31688</v>
      </c>
      <c r="C13112" s="5" t="s">
        <v>12</v>
      </c>
      <c r="D13112" s="5" t="str">
        <f t="shared" si="204"/>
        <v>un</v>
      </c>
    </row>
    <row r="13113" spans="1:4" x14ac:dyDescent="0.2">
      <c r="A13113" s="5" t="s">
        <v>9260</v>
      </c>
      <c r="B13113" s="5" t="s">
        <v>31689</v>
      </c>
      <c r="C13113" s="5" t="s">
        <v>12</v>
      </c>
      <c r="D13113" s="5" t="str">
        <f t="shared" si="204"/>
        <v>un</v>
      </c>
    </row>
    <row r="13114" spans="1:4" x14ac:dyDescent="0.2">
      <c r="A13114" s="5" t="s">
        <v>17941</v>
      </c>
      <c r="B13114" s="5" t="s">
        <v>31689</v>
      </c>
      <c r="C13114" s="5" t="s">
        <v>12</v>
      </c>
      <c r="D13114" s="5" t="str">
        <f t="shared" si="204"/>
        <v>un</v>
      </c>
    </row>
    <row r="13115" spans="1:4" x14ac:dyDescent="0.2">
      <c r="A13115" s="5" t="s">
        <v>9261</v>
      </c>
      <c r="B13115" s="5" t="s">
        <v>31690</v>
      </c>
      <c r="C13115" s="5" t="s">
        <v>12</v>
      </c>
      <c r="D13115" s="5" t="str">
        <f t="shared" si="204"/>
        <v>un</v>
      </c>
    </row>
    <row r="13116" spans="1:4" x14ac:dyDescent="0.2">
      <c r="A13116" s="5" t="s">
        <v>17942</v>
      </c>
      <c r="B13116" s="5" t="s">
        <v>31690</v>
      </c>
      <c r="C13116" s="5" t="s">
        <v>12</v>
      </c>
      <c r="D13116" s="5" t="str">
        <f t="shared" si="204"/>
        <v>un</v>
      </c>
    </row>
    <row r="13117" spans="1:4" x14ac:dyDescent="0.2">
      <c r="A13117" s="5" t="s">
        <v>9262</v>
      </c>
      <c r="B13117" s="5" t="s">
        <v>31691</v>
      </c>
      <c r="C13117" s="5" t="s">
        <v>12</v>
      </c>
      <c r="D13117" s="5" t="str">
        <f t="shared" si="204"/>
        <v>un</v>
      </c>
    </row>
    <row r="13118" spans="1:4" x14ac:dyDescent="0.2">
      <c r="A13118" s="5" t="s">
        <v>17943</v>
      </c>
      <c r="B13118" s="5" t="s">
        <v>31691</v>
      </c>
      <c r="C13118" s="5" t="s">
        <v>12</v>
      </c>
      <c r="D13118" s="5" t="str">
        <f t="shared" si="204"/>
        <v>un</v>
      </c>
    </row>
    <row r="13119" spans="1:4" x14ac:dyDescent="0.2">
      <c r="A13119" s="5" t="s">
        <v>9263</v>
      </c>
      <c r="B13119" s="5" t="s">
        <v>31692</v>
      </c>
      <c r="C13119" s="5" t="s">
        <v>12</v>
      </c>
      <c r="D13119" s="5" t="str">
        <f t="shared" si="204"/>
        <v>un</v>
      </c>
    </row>
    <row r="13120" spans="1:4" x14ac:dyDescent="0.2">
      <c r="A13120" s="5" t="s">
        <v>17944</v>
      </c>
      <c r="B13120" s="5" t="s">
        <v>31692</v>
      </c>
      <c r="C13120" s="5" t="s">
        <v>12</v>
      </c>
      <c r="D13120" s="5" t="str">
        <f t="shared" si="204"/>
        <v>un</v>
      </c>
    </row>
    <row r="13121" spans="1:4" x14ac:dyDescent="0.2">
      <c r="A13121" s="5" t="s">
        <v>9264</v>
      </c>
      <c r="B13121" s="5" t="s">
        <v>31693</v>
      </c>
      <c r="C13121" s="5" t="s">
        <v>12</v>
      </c>
      <c r="D13121" s="5" t="str">
        <f t="shared" si="204"/>
        <v>un</v>
      </c>
    </row>
    <row r="13122" spans="1:4" x14ac:dyDescent="0.2">
      <c r="A13122" s="5" t="s">
        <v>17945</v>
      </c>
      <c r="B13122" s="5" t="s">
        <v>31693</v>
      </c>
      <c r="C13122" s="5" t="s">
        <v>12</v>
      </c>
      <c r="D13122" s="5" t="str">
        <f t="shared" ref="D13122:D13185" si="205">LOWER(C13122)</f>
        <v>un</v>
      </c>
    </row>
    <row r="13123" spans="1:4" x14ac:dyDescent="0.2">
      <c r="A13123" s="5" t="s">
        <v>9265</v>
      </c>
      <c r="B13123" s="5" t="s">
        <v>31694</v>
      </c>
      <c r="C13123" s="5" t="s">
        <v>12</v>
      </c>
      <c r="D13123" s="5" t="str">
        <f t="shared" si="205"/>
        <v>un</v>
      </c>
    </row>
    <row r="13124" spans="1:4" x14ac:dyDescent="0.2">
      <c r="A13124" s="5" t="s">
        <v>17946</v>
      </c>
      <c r="B13124" s="5" t="s">
        <v>31694</v>
      </c>
      <c r="C13124" s="5" t="s">
        <v>12</v>
      </c>
      <c r="D13124" s="5" t="str">
        <f t="shared" si="205"/>
        <v>un</v>
      </c>
    </row>
    <row r="13125" spans="1:4" x14ac:dyDescent="0.2">
      <c r="A13125" s="5" t="s">
        <v>9266</v>
      </c>
      <c r="B13125" s="5" t="s">
        <v>31695</v>
      </c>
      <c r="C13125" s="5" t="s">
        <v>12</v>
      </c>
      <c r="D13125" s="5" t="str">
        <f t="shared" si="205"/>
        <v>un</v>
      </c>
    </row>
    <row r="13126" spans="1:4" x14ac:dyDescent="0.2">
      <c r="A13126" s="5" t="s">
        <v>17947</v>
      </c>
      <c r="B13126" s="5" t="s">
        <v>31695</v>
      </c>
      <c r="C13126" s="5" t="s">
        <v>12</v>
      </c>
      <c r="D13126" s="5" t="str">
        <f t="shared" si="205"/>
        <v>un</v>
      </c>
    </row>
    <row r="13127" spans="1:4" x14ac:dyDescent="0.2">
      <c r="A13127" s="5" t="s">
        <v>9267</v>
      </c>
      <c r="B13127" s="5" t="s">
        <v>31696</v>
      </c>
      <c r="C13127" s="5" t="s">
        <v>12</v>
      </c>
      <c r="D13127" s="5" t="str">
        <f t="shared" si="205"/>
        <v>un</v>
      </c>
    </row>
    <row r="13128" spans="1:4" x14ac:dyDescent="0.2">
      <c r="A13128" s="5" t="s">
        <v>17948</v>
      </c>
      <c r="B13128" s="5" t="s">
        <v>31696</v>
      </c>
      <c r="C13128" s="5" t="s">
        <v>12</v>
      </c>
      <c r="D13128" s="5" t="str">
        <f t="shared" si="205"/>
        <v>un</v>
      </c>
    </row>
    <row r="13129" spans="1:4" x14ac:dyDescent="0.2">
      <c r="A13129" s="5" t="s">
        <v>9268</v>
      </c>
      <c r="B13129" s="5" t="s">
        <v>31697</v>
      </c>
      <c r="C13129" s="5" t="s">
        <v>12</v>
      </c>
      <c r="D13129" s="5" t="str">
        <f t="shared" si="205"/>
        <v>un</v>
      </c>
    </row>
    <row r="13130" spans="1:4" x14ac:dyDescent="0.2">
      <c r="A13130" s="5" t="s">
        <v>17949</v>
      </c>
      <c r="B13130" s="5" t="s">
        <v>31697</v>
      </c>
      <c r="C13130" s="5" t="s">
        <v>12</v>
      </c>
      <c r="D13130" s="5" t="str">
        <f t="shared" si="205"/>
        <v>un</v>
      </c>
    </row>
    <row r="13131" spans="1:4" x14ac:dyDescent="0.2">
      <c r="A13131" s="5" t="s">
        <v>9269</v>
      </c>
      <c r="B13131" s="5" t="s">
        <v>31698</v>
      </c>
      <c r="C13131" s="5" t="s">
        <v>12</v>
      </c>
      <c r="D13131" s="5" t="str">
        <f t="shared" si="205"/>
        <v>un</v>
      </c>
    </row>
    <row r="13132" spans="1:4" x14ac:dyDescent="0.2">
      <c r="A13132" s="5" t="s">
        <v>17950</v>
      </c>
      <c r="B13132" s="5" t="s">
        <v>31698</v>
      </c>
      <c r="C13132" s="5" t="s">
        <v>12</v>
      </c>
      <c r="D13132" s="5" t="str">
        <f t="shared" si="205"/>
        <v>un</v>
      </c>
    </row>
    <row r="13133" spans="1:4" x14ac:dyDescent="0.2">
      <c r="A13133" s="5" t="s">
        <v>9270</v>
      </c>
      <c r="B13133" s="5" t="s">
        <v>31699</v>
      </c>
      <c r="C13133" s="5" t="s">
        <v>12</v>
      </c>
      <c r="D13133" s="5" t="str">
        <f t="shared" si="205"/>
        <v>un</v>
      </c>
    </row>
    <row r="13134" spans="1:4" x14ac:dyDescent="0.2">
      <c r="A13134" s="5" t="s">
        <v>17951</v>
      </c>
      <c r="B13134" s="5" t="s">
        <v>31699</v>
      </c>
      <c r="C13134" s="5" t="s">
        <v>12</v>
      </c>
      <c r="D13134" s="5" t="str">
        <f t="shared" si="205"/>
        <v>un</v>
      </c>
    </row>
    <row r="13135" spans="1:4" x14ac:dyDescent="0.2">
      <c r="A13135" s="5" t="s">
        <v>3642</v>
      </c>
      <c r="B13135" s="5" t="s">
        <v>31700</v>
      </c>
      <c r="C13135" s="5" t="s">
        <v>25536</v>
      </c>
      <c r="D13135" s="5" t="str">
        <f t="shared" si="205"/>
        <v>m2</v>
      </c>
    </row>
    <row r="13136" spans="1:4" x14ac:dyDescent="0.2">
      <c r="A13136" s="5" t="s">
        <v>17952</v>
      </c>
      <c r="B13136" s="5" t="s">
        <v>31700</v>
      </c>
      <c r="C13136" s="5" t="s">
        <v>25536</v>
      </c>
      <c r="D13136" s="5" t="str">
        <f t="shared" si="205"/>
        <v>m2</v>
      </c>
    </row>
    <row r="13137" spans="1:4" x14ac:dyDescent="0.2">
      <c r="A13137" s="5" t="s">
        <v>9271</v>
      </c>
      <c r="B13137" s="5" t="s">
        <v>31701</v>
      </c>
      <c r="C13137" s="5" t="s">
        <v>25536</v>
      </c>
      <c r="D13137" s="5" t="str">
        <f t="shared" si="205"/>
        <v>m2</v>
      </c>
    </row>
    <row r="13138" spans="1:4" x14ac:dyDescent="0.2">
      <c r="A13138" s="5" t="s">
        <v>17953</v>
      </c>
      <c r="B13138" s="5" t="s">
        <v>31701</v>
      </c>
      <c r="C13138" s="5" t="s">
        <v>25536</v>
      </c>
      <c r="D13138" s="5" t="str">
        <f t="shared" si="205"/>
        <v>m2</v>
      </c>
    </row>
    <row r="13139" spans="1:4" x14ac:dyDescent="0.2">
      <c r="A13139" s="5" t="s">
        <v>3643</v>
      </c>
      <c r="B13139" s="5" t="s">
        <v>31702</v>
      </c>
      <c r="C13139" s="5" t="s">
        <v>25536</v>
      </c>
      <c r="D13139" s="5" t="str">
        <f t="shared" si="205"/>
        <v>m2</v>
      </c>
    </row>
    <row r="13140" spans="1:4" x14ac:dyDescent="0.2">
      <c r="A13140" s="5" t="s">
        <v>17954</v>
      </c>
      <c r="B13140" s="5" t="s">
        <v>31702</v>
      </c>
      <c r="C13140" s="5" t="s">
        <v>25536</v>
      </c>
      <c r="D13140" s="5" t="str">
        <f t="shared" si="205"/>
        <v>m2</v>
      </c>
    </row>
    <row r="13141" spans="1:4" x14ac:dyDescent="0.2">
      <c r="A13141" s="5" t="s">
        <v>9272</v>
      </c>
      <c r="B13141" s="5" t="s">
        <v>31703</v>
      </c>
      <c r="C13141" s="5" t="s">
        <v>25536</v>
      </c>
      <c r="D13141" s="5" t="str">
        <f t="shared" si="205"/>
        <v>m2</v>
      </c>
    </row>
    <row r="13142" spans="1:4" x14ac:dyDescent="0.2">
      <c r="A13142" s="5" t="s">
        <v>17955</v>
      </c>
      <c r="B13142" s="5" t="s">
        <v>31703</v>
      </c>
      <c r="C13142" s="5" t="s">
        <v>25536</v>
      </c>
      <c r="D13142" s="5" t="str">
        <f t="shared" si="205"/>
        <v>m2</v>
      </c>
    </row>
    <row r="13143" spans="1:4" x14ac:dyDescent="0.2">
      <c r="A13143" s="5" t="s">
        <v>3644</v>
      </c>
      <c r="B13143" s="5" t="s">
        <v>31704</v>
      </c>
      <c r="C13143" s="5" t="s">
        <v>25536</v>
      </c>
      <c r="D13143" s="5" t="str">
        <f t="shared" si="205"/>
        <v>m2</v>
      </c>
    </row>
    <row r="13144" spans="1:4" x14ac:dyDescent="0.2">
      <c r="A13144" s="5" t="s">
        <v>17956</v>
      </c>
      <c r="B13144" s="5" t="s">
        <v>31704</v>
      </c>
      <c r="C13144" s="5" t="s">
        <v>25536</v>
      </c>
      <c r="D13144" s="5" t="str">
        <f t="shared" si="205"/>
        <v>m2</v>
      </c>
    </row>
    <row r="13145" spans="1:4" x14ac:dyDescent="0.2">
      <c r="A13145" s="5" t="s">
        <v>9273</v>
      </c>
      <c r="B13145" s="5" t="s">
        <v>31705</v>
      </c>
      <c r="C13145" s="5" t="s">
        <v>25536</v>
      </c>
      <c r="D13145" s="5" t="str">
        <f t="shared" si="205"/>
        <v>m2</v>
      </c>
    </row>
    <row r="13146" spans="1:4" x14ac:dyDescent="0.2">
      <c r="A13146" s="5" t="s">
        <v>17957</v>
      </c>
      <c r="B13146" s="5" t="s">
        <v>31705</v>
      </c>
      <c r="C13146" s="5" t="s">
        <v>25536</v>
      </c>
      <c r="D13146" s="5" t="str">
        <f t="shared" si="205"/>
        <v>m2</v>
      </c>
    </row>
    <row r="13147" spans="1:4" x14ac:dyDescent="0.2">
      <c r="A13147" s="5" t="s">
        <v>3645</v>
      </c>
      <c r="B13147" s="5" t="s">
        <v>31706</v>
      </c>
      <c r="C13147" s="5" t="s">
        <v>25536</v>
      </c>
      <c r="D13147" s="5" t="str">
        <f t="shared" si="205"/>
        <v>m2</v>
      </c>
    </row>
    <row r="13148" spans="1:4" x14ac:dyDescent="0.2">
      <c r="A13148" s="5" t="s">
        <v>17958</v>
      </c>
      <c r="B13148" s="5" t="s">
        <v>31706</v>
      </c>
      <c r="C13148" s="5" t="s">
        <v>25536</v>
      </c>
      <c r="D13148" s="5" t="str">
        <f t="shared" si="205"/>
        <v>m2</v>
      </c>
    </row>
    <row r="13149" spans="1:4" x14ac:dyDescent="0.2">
      <c r="A13149" s="5" t="s">
        <v>9274</v>
      </c>
      <c r="B13149" s="5" t="s">
        <v>31707</v>
      </c>
      <c r="C13149" s="5" t="s">
        <v>25536</v>
      </c>
      <c r="D13149" s="5" t="str">
        <f t="shared" si="205"/>
        <v>m2</v>
      </c>
    </row>
    <row r="13150" spans="1:4" x14ac:dyDescent="0.2">
      <c r="A13150" s="5" t="s">
        <v>17959</v>
      </c>
      <c r="B13150" s="5" t="s">
        <v>31707</v>
      </c>
      <c r="C13150" s="5" t="s">
        <v>25536</v>
      </c>
      <c r="D13150" s="5" t="str">
        <f t="shared" si="205"/>
        <v>m2</v>
      </c>
    </row>
    <row r="13151" spans="1:4" x14ac:dyDescent="0.2">
      <c r="A13151" s="5" t="s">
        <v>3647</v>
      </c>
      <c r="B13151" s="5" t="s">
        <v>31708</v>
      </c>
      <c r="C13151" s="5" t="s">
        <v>25536</v>
      </c>
      <c r="D13151" s="5" t="str">
        <f t="shared" si="205"/>
        <v>m2</v>
      </c>
    </row>
    <row r="13152" spans="1:4" x14ac:dyDescent="0.2">
      <c r="A13152" s="5" t="s">
        <v>17960</v>
      </c>
      <c r="B13152" s="5" t="s">
        <v>31708</v>
      </c>
      <c r="C13152" s="5" t="s">
        <v>25536</v>
      </c>
      <c r="D13152" s="5" t="str">
        <f t="shared" si="205"/>
        <v>m2</v>
      </c>
    </row>
    <row r="13153" spans="1:4" x14ac:dyDescent="0.2">
      <c r="A13153" s="5" t="s">
        <v>9275</v>
      </c>
      <c r="B13153" s="5" t="s">
        <v>31709</v>
      </c>
      <c r="C13153" s="5" t="s">
        <v>25536</v>
      </c>
      <c r="D13153" s="5" t="str">
        <f t="shared" si="205"/>
        <v>m2</v>
      </c>
    </row>
    <row r="13154" spans="1:4" x14ac:dyDescent="0.2">
      <c r="A13154" s="5" t="s">
        <v>17961</v>
      </c>
      <c r="B13154" s="5" t="s">
        <v>31709</v>
      </c>
      <c r="C13154" s="5" t="s">
        <v>25536</v>
      </c>
      <c r="D13154" s="5" t="str">
        <f t="shared" si="205"/>
        <v>m2</v>
      </c>
    </row>
    <row r="13155" spans="1:4" x14ac:dyDescent="0.2">
      <c r="A13155" s="5" t="s">
        <v>3648</v>
      </c>
      <c r="B13155" s="5" t="s">
        <v>31710</v>
      </c>
      <c r="C13155" s="5" t="s">
        <v>25536</v>
      </c>
      <c r="D13155" s="5" t="str">
        <f t="shared" si="205"/>
        <v>m2</v>
      </c>
    </row>
    <row r="13156" spans="1:4" x14ac:dyDescent="0.2">
      <c r="A13156" s="5" t="s">
        <v>17962</v>
      </c>
      <c r="B13156" s="5" t="s">
        <v>31710</v>
      </c>
      <c r="C13156" s="5" t="s">
        <v>25536</v>
      </c>
      <c r="D13156" s="5" t="str">
        <f t="shared" si="205"/>
        <v>m2</v>
      </c>
    </row>
    <row r="13157" spans="1:4" x14ac:dyDescent="0.2">
      <c r="A13157" s="5" t="s">
        <v>9276</v>
      </c>
      <c r="B13157" s="5" t="s">
        <v>31711</v>
      </c>
      <c r="C13157" s="5" t="s">
        <v>25536</v>
      </c>
      <c r="D13157" s="5" t="str">
        <f t="shared" si="205"/>
        <v>m2</v>
      </c>
    </row>
    <row r="13158" spans="1:4" x14ac:dyDescent="0.2">
      <c r="A13158" s="5" t="s">
        <v>17963</v>
      </c>
      <c r="B13158" s="5" t="s">
        <v>31711</v>
      </c>
      <c r="C13158" s="5" t="s">
        <v>25536</v>
      </c>
      <c r="D13158" s="5" t="str">
        <f t="shared" si="205"/>
        <v>m2</v>
      </c>
    </row>
    <row r="13159" spans="1:4" x14ac:dyDescent="0.2">
      <c r="A13159" s="5" t="s">
        <v>3649</v>
      </c>
      <c r="B13159" s="5" t="s">
        <v>31712</v>
      </c>
      <c r="C13159" s="5" t="s">
        <v>25536</v>
      </c>
      <c r="D13159" s="5" t="str">
        <f t="shared" si="205"/>
        <v>m2</v>
      </c>
    </row>
    <row r="13160" spans="1:4" x14ac:dyDescent="0.2">
      <c r="A13160" s="5" t="s">
        <v>17964</v>
      </c>
      <c r="B13160" s="5" t="s">
        <v>31712</v>
      </c>
      <c r="C13160" s="5" t="s">
        <v>25536</v>
      </c>
      <c r="D13160" s="5" t="str">
        <f t="shared" si="205"/>
        <v>m2</v>
      </c>
    </row>
    <row r="13161" spans="1:4" x14ac:dyDescent="0.2">
      <c r="A13161" s="5" t="s">
        <v>9277</v>
      </c>
      <c r="B13161" s="5" t="s">
        <v>31713</v>
      </c>
      <c r="C13161" s="5" t="s">
        <v>25536</v>
      </c>
      <c r="D13161" s="5" t="str">
        <f t="shared" si="205"/>
        <v>m2</v>
      </c>
    </row>
    <row r="13162" spans="1:4" x14ac:dyDescent="0.2">
      <c r="A13162" s="5" t="s">
        <v>17965</v>
      </c>
      <c r="B13162" s="5" t="s">
        <v>31713</v>
      </c>
      <c r="C13162" s="5" t="s">
        <v>25536</v>
      </c>
      <c r="D13162" s="5" t="str">
        <f t="shared" si="205"/>
        <v>m2</v>
      </c>
    </row>
    <row r="13163" spans="1:4" x14ac:dyDescent="0.2">
      <c r="A13163" s="5" t="s">
        <v>3650</v>
      </c>
      <c r="B13163" s="5" t="s">
        <v>31714</v>
      </c>
      <c r="C13163" s="5" t="s">
        <v>25536</v>
      </c>
      <c r="D13163" s="5" t="str">
        <f t="shared" si="205"/>
        <v>m2</v>
      </c>
    </row>
    <row r="13164" spans="1:4" x14ac:dyDescent="0.2">
      <c r="A13164" s="5" t="s">
        <v>17966</v>
      </c>
      <c r="B13164" s="5" t="s">
        <v>31714</v>
      </c>
      <c r="C13164" s="5" t="s">
        <v>25536</v>
      </c>
      <c r="D13164" s="5" t="str">
        <f t="shared" si="205"/>
        <v>m2</v>
      </c>
    </row>
    <row r="13165" spans="1:4" x14ac:dyDescent="0.2">
      <c r="A13165" s="5" t="s">
        <v>9278</v>
      </c>
      <c r="B13165" s="5" t="s">
        <v>31715</v>
      </c>
      <c r="C13165" s="5" t="s">
        <v>25536</v>
      </c>
      <c r="D13165" s="5" t="str">
        <f t="shared" si="205"/>
        <v>m2</v>
      </c>
    </row>
    <row r="13166" spans="1:4" x14ac:dyDescent="0.2">
      <c r="A13166" s="5" t="s">
        <v>17967</v>
      </c>
      <c r="B13166" s="5" t="s">
        <v>31715</v>
      </c>
      <c r="C13166" s="5" t="s">
        <v>25536</v>
      </c>
      <c r="D13166" s="5" t="str">
        <f t="shared" si="205"/>
        <v>m2</v>
      </c>
    </row>
    <row r="13167" spans="1:4" x14ac:dyDescent="0.2">
      <c r="A13167" s="5" t="s">
        <v>3654</v>
      </c>
      <c r="B13167" s="5" t="s">
        <v>31716</v>
      </c>
      <c r="C13167" s="5" t="s">
        <v>25536</v>
      </c>
      <c r="D13167" s="5" t="str">
        <f t="shared" si="205"/>
        <v>m2</v>
      </c>
    </row>
    <row r="13168" spans="1:4" x14ac:dyDescent="0.2">
      <c r="A13168" s="5" t="s">
        <v>17968</v>
      </c>
      <c r="B13168" s="5" t="s">
        <v>31716</v>
      </c>
      <c r="C13168" s="5" t="s">
        <v>25536</v>
      </c>
      <c r="D13168" s="5" t="str">
        <f t="shared" si="205"/>
        <v>m2</v>
      </c>
    </row>
    <row r="13169" spans="1:4" x14ac:dyDescent="0.2">
      <c r="A13169" s="5" t="s">
        <v>9279</v>
      </c>
      <c r="B13169" s="5" t="s">
        <v>31717</v>
      </c>
      <c r="C13169" s="5" t="s">
        <v>25536</v>
      </c>
      <c r="D13169" s="5" t="str">
        <f t="shared" si="205"/>
        <v>m2</v>
      </c>
    </row>
    <row r="13170" spans="1:4" x14ac:dyDescent="0.2">
      <c r="A13170" s="5" t="s">
        <v>17969</v>
      </c>
      <c r="B13170" s="5" t="s">
        <v>31717</v>
      </c>
      <c r="C13170" s="5" t="s">
        <v>25536</v>
      </c>
      <c r="D13170" s="5" t="str">
        <f t="shared" si="205"/>
        <v>m2</v>
      </c>
    </row>
    <row r="13171" spans="1:4" x14ac:dyDescent="0.2">
      <c r="A13171" s="5" t="s">
        <v>3655</v>
      </c>
      <c r="B13171" s="5" t="s">
        <v>31718</v>
      </c>
      <c r="C13171" s="5" t="s">
        <v>25536</v>
      </c>
      <c r="D13171" s="5" t="str">
        <f t="shared" si="205"/>
        <v>m2</v>
      </c>
    </row>
    <row r="13172" spans="1:4" x14ac:dyDescent="0.2">
      <c r="A13172" s="5" t="s">
        <v>17970</v>
      </c>
      <c r="B13172" s="5" t="s">
        <v>31718</v>
      </c>
      <c r="C13172" s="5" t="s">
        <v>25536</v>
      </c>
      <c r="D13172" s="5" t="str">
        <f t="shared" si="205"/>
        <v>m2</v>
      </c>
    </row>
    <row r="13173" spans="1:4" x14ac:dyDescent="0.2">
      <c r="A13173" s="5" t="s">
        <v>9280</v>
      </c>
      <c r="B13173" s="5" t="s">
        <v>31719</v>
      </c>
      <c r="C13173" s="5" t="s">
        <v>25536</v>
      </c>
      <c r="D13173" s="5" t="str">
        <f t="shared" si="205"/>
        <v>m2</v>
      </c>
    </row>
    <row r="13174" spans="1:4" x14ac:dyDescent="0.2">
      <c r="A13174" s="5" t="s">
        <v>17971</v>
      </c>
      <c r="B13174" s="5" t="s">
        <v>31719</v>
      </c>
      <c r="C13174" s="5" t="s">
        <v>25536</v>
      </c>
      <c r="D13174" s="5" t="str">
        <f t="shared" si="205"/>
        <v>m2</v>
      </c>
    </row>
    <row r="13175" spans="1:4" x14ac:dyDescent="0.2">
      <c r="A13175" s="5" t="s">
        <v>3656</v>
      </c>
      <c r="B13175" s="5" t="s">
        <v>31720</v>
      </c>
      <c r="C13175" s="5" t="s">
        <v>25536</v>
      </c>
      <c r="D13175" s="5" t="str">
        <f t="shared" si="205"/>
        <v>m2</v>
      </c>
    </row>
    <row r="13176" spans="1:4" x14ac:dyDescent="0.2">
      <c r="A13176" s="5" t="s">
        <v>17972</v>
      </c>
      <c r="B13176" s="5" t="s">
        <v>31720</v>
      </c>
      <c r="C13176" s="5" t="s">
        <v>25536</v>
      </c>
      <c r="D13176" s="5" t="str">
        <f t="shared" si="205"/>
        <v>m2</v>
      </c>
    </row>
    <row r="13177" spans="1:4" x14ac:dyDescent="0.2">
      <c r="A13177" s="5" t="s">
        <v>9281</v>
      </c>
      <c r="B13177" s="5" t="s">
        <v>31721</v>
      </c>
      <c r="C13177" s="5" t="s">
        <v>25536</v>
      </c>
      <c r="D13177" s="5" t="str">
        <f t="shared" si="205"/>
        <v>m2</v>
      </c>
    </row>
    <row r="13178" spans="1:4" x14ac:dyDescent="0.2">
      <c r="A13178" s="5" t="s">
        <v>17973</v>
      </c>
      <c r="B13178" s="5" t="s">
        <v>31721</v>
      </c>
      <c r="C13178" s="5" t="s">
        <v>25536</v>
      </c>
      <c r="D13178" s="5" t="str">
        <f t="shared" si="205"/>
        <v>m2</v>
      </c>
    </row>
    <row r="13179" spans="1:4" x14ac:dyDescent="0.2">
      <c r="A13179" s="5" t="s">
        <v>3646</v>
      </c>
      <c r="B13179" s="5" t="s">
        <v>31722</v>
      </c>
      <c r="C13179" s="5" t="s">
        <v>25536</v>
      </c>
      <c r="D13179" s="5" t="str">
        <f t="shared" si="205"/>
        <v>m2</v>
      </c>
    </row>
    <row r="13180" spans="1:4" x14ac:dyDescent="0.2">
      <c r="A13180" s="5" t="s">
        <v>17974</v>
      </c>
      <c r="B13180" s="5" t="s">
        <v>31722</v>
      </c>
      <c r="C13180" s="5" t="s">
        <v>25536</v>
      </c>
      <c r="D13180" s="5" t="str">
        <f t="shared" si="205"/>
        <v>m2</v>
      </c>
    </row>
    <row r="13181" spans="1:4" x14ac:dyDescent="0.2">
      <c r="A13181" s="5" t="s">
        <v>9282</v>
      </c>
      <c r="B13181" s="5" t="s">
        <v>31723</v>
      </c>
      <c r="C13181" s="5" t="s">
        <v>25536</v>
      </c>
      <c r="D13181" s="5" t="str">
        <f t="shared" si="205"/>
        <v>m2</v>
      </c>
    </row>
    <row r="13182" spans="1:4" x14ac:dyDescent="0.2">
      <c r="A13182" s="5" t="s">
        <v>17975</v>
      </c>
      <c r="B13182" s="5" t="s">
        <v>31723</v>
      </c>
      <c r="C13182" s="5" t="s">
        <v>25536</v>
      </c>
      <c r="D13182" s="5" t="str">
        <f t="shared" si="205"/>
        <v>m2</v>
      </c>
    </row>
    <row r="13183" spans="1:4" x14ac:dyDescent="0.2">
      <c r="A13183" s="5" t="s">
        <v>3657</v>
      </c>
      <c r="B13183" s="5" t="s">
        <v>31724</v>
      </c>
      <c r="C13183" s="5" t="s">
        <v>25536</v>
      </c>
      <c r="D13183" s="5" t="str">
        <f t="shared" si="205"/>
        <v>m2</v>
      </c>
    </row>
    <row r="13184" spans="1:4" x14ac:dyDescent="0.2">
      <c r="A13184" s="5" t="s">
        <v>17976</v>
      </c>
      <c r="B13184" s="5" t="s">
        <v>31724</v>
      </c>
      <c r="C13184" s="5" t="s">
        <v>25536</v>
      </c>
      <c r="D13184" s="5" t="str">
        <f t="shared" si="205"/>
        <v>m2</v>
      </c>
    </row>
    <row r="13185" spans="1:4" x14ac:dyDescent="0.2">
      <c r="A13185" s="5" t="s">
        <v>9283</v>
      </c>
      <c r="B13185" s="5" t="s">
        <v>31725</v>
      </c>
      <c r="C13185" s="5" t="s">
        <v>25536</v>
      </c>
      <c r="D13185" s="5" t="str">
        <f t="shared" si="205"/>
        <v>m2</v>
      </c>
    </row>
    <row r="13186" spans="1:4" x14ac:dyDescent="0.2">
      <c r="A13186" s="5" t="s">
        <v>17977</v>
      </c>
      <c r="B13186" s="5" t="s">
        <v>31725</v>
      </c>
      <c r="C13186" s="5" t="s">
        <v>25536</v>
      </c>
      <c r="D13186" s="5" t="str">
        <f t="shared" ref="D13186:D13249" si="206">LOWER(C13186)</f>
        <v>m2</v>
      </c>
    </row>
    <row r="13187" spans="1:4" x14ac:dyDescent="0.2">
      <c r="A13187" s="5" t="s">
        <v>9284</v>
      </c>
      <c r="B13187" s="5" t="s">
        <v>31726</v>
      </c>
      <c r="C13187" s="5" t="s">
        <v>25536</v>
      </c>
      <c r="D13187" s="5" t="str">
        <f t="shared" si="206"/>
        <v>m2</v>
      </c>
    </row>
    <row r="13188" spans="1:4" x14ac:dyDescent="0.2">
      <c r="A13188" s="5" t="s">
        <v>17978</v>
      </c>
      <c r="B13188" s="5" t="s">
        <v>31726</v>
      </c>
      <c r="C13188" s="5" t="s">
        <v>25536</v>
      </c>
      <c r="D13188" s="5" t="str">
        <f t="shared" si="206"/>
        <v>m2</v>
      </c>
    </row>
    <row r="13189" spans="1:4" x14ac:dyDescent="0.2">
      <c r="A13189" s="5" t="s">
        <v>9285</v>
      </c>
      <c r="B13189" s="5" t="s">
        <v>31727</v>
      </c>
      <c r="C13189" s="5" t="s">
        <v>25536</v>
      </c>
      <c r="D13189" s="5" t="str">
        <f t="shared" si="206"/>
        <v>m2</v>
      </c>
    </row>
    <row r="13190" spans="1:4" x14ac:dyDescent="0.2">
      <c r="A13190" s="5" t="s">
        <v>17979</v>
      </c>
      <c r="B13190" s="5" t="s">
        <v>31727</v>
      </c>
      <c r="C13190" s="5" t="s">
        <v>25536</v>
      </c>
      <c r="D13190" s="5" t="str">
        <f t="shared" si="206"/>
        <v>m2</v>
      </c>
    </row>
    <row r="13191" spans="1:4" x14ac:dyDescent="0.2">
      <c r="A13191" s="5" t="s">
        <v>9286</v>
      </c>
      <c r="B13191" s="5" t="s">
        <v>31728</v>
      </c>
      <c r="C13191" s="5" t="s">
        <v>25536</v>
      </c>
      <c r="D13191" s="5" t="str">
        <f t="shared" si="206"/>
        <v>m2</v>
      </c>
    </row>
    <row r="13192" spans="1:4" x14ac:dyDescent="0.2">
      <c r="A13192" s="5" t="s">
        <v>17980</v>
      </c>
      <c r="B13192" s="5" t="s">
        <v>31728</v>
      </c>
      <c r="C13192" s="5" t="s">
        <v>25536</v>
      </c>
      <c r="D13192" s="5" t="str">
        <f t="shared" si="206"/>
        <v>m2</v>
      </c>
    </row>
    <row r="13193" spans="1:4" x14ac:dyDescent="0.2">
      <c r="A13193" s="5" t="s">
        <v>9287</v>
      </c>
      <c r="B13193" s="5" t="s">
        <v>31729</v>
      </c>
      <c r="C13193" s="5" t="s">
        <v>25536</v>
      </c>
      <c r="D13193" s="5" t="str">
        <f t="shared" si="206"/>
        <v>m2</v>
      </c>
    </row>
    <row r="13194" spans="1:4" x14ac:dyDescent="0.2">
      <c r="A13194" s="5" t="s">
        <v>17981</v>
      </c>
      <c r="B13194" s="5" t="s">
        <v>31729</v>
      </c>
      <c r="C13194" s="5" t="s">
        <v>25536</v>
      </c>
      <c r="D13194" s="5" t="str">
        <f t="shared" si="206"/>
        <v>m2</v>
      </c>
    </row>
    <row r="13195" spans="1:4" x14ac:dyDescent="0.2">
      <c r="A13195" s="5" t="s">
        <v>9288</v>
      </c>
      <c r="B13195" s="5" t="s">
        <v>31730</v>
      </c>
      <c r="C13195" s="5" t="s">
        <v>25536</v>
      </c>
      <c r="D13195" s="5" t="str">
        <f t="shared" si="206"/>
        <v>m2</v>
      </c>
    </row>
    <row r="13196" spans="1:4" x14ac:dyDescent="0.2">
      <c r="A13196" s="5" t="s">
        <v>17982</v>
      </c>
      <c r="B13196" s="5" t="s">
        <v>31730</v>
      </c>
      <c r="C13196" s="5" t="s">
        <v>25536</v>
      </c>
      <c r="D13196" s="5" t="str">
        <f t="shared" si="206"/>
        <v>m2</v>
      </c>
    </row>
    <row r="13197" spans="1:4" x14ac:dyDescent="0.2">
      <c r="A13197" s="5" t="s">
        <v>9289</v>
      </c>
      <c r="B13197" s="5" t="s">
        <v>31731</v>
      </c>
      <c r="C13197" s="5" t="s">
        <v>25536</v>
      </c>
      <c r="D13197" s="5" t="str">
        <f t="shared" si="206"/>
        <v>m2</v>
      </c>
    </row>
    <row r="13198" spans="1:4" x14ac:dyDescent="0.2">
      <c r="A13198" s="5" t="s">
        <v>17983</v>
      </c>
      <c r="B13198" s="5" t="s">
        <v>31731</v>
      </c>
      <c r="C13198" s="5" t="s">
        <v>25536</v>
      </c>
      <c r="D13198" s="5" t="str">
        <f t="shared" si="206"/>
        <v>m2</v>
      </c>
    </row>
    <row r="13199" spans="1:4" x14ac:dyDescent="0.2">
      <c r="A13199" s="5" t="s">
        <v>3659</v>
      </c>
      <c r="B13199" s="5" t="s">
        <v>31732</v>
      </c>
      <c r="C13199" s="5" t="s">
        <v>25536</v>
      </c>
      <c r="D13199" s="5" t="str">
        <f t="shared" si="206"/>
        <v>m2</v>
      </c>
    </row>
    <row r="13200" spans="1:4" x14ac:dyDescent="0.2">
      <c r="A13200" s="5" t="s">
        <v>17984</v>
      </c>
      <c r="B13200" s="5" t="s">
        <v>31732</v>
      </c>
      <c r="C13200" s="5" t="s">
        <v>25536</v>
      </c>
      <c r="D13200" s="5" t="str">
        <f t="shared" si="206"/>
        <v>m2</v>
      </c>
    </row>
    <row r="13201" spans="1:4" x14ac:dyDescent="0.2">
      <c r="A13201" s="5" t="s">
        <v>9290</v>
      </c>
      <c r="B13201" s="5" t="s">
        <v>31733</v>
      </c>
      <c r="C13201" s="5" t="s">
        <v>25536</v>
      </c>
      <c r="D13201" s="5" t="str">
        <f t="shared" si="206"/>
        <v>m2</v>
      </c>
    </row>
    <row r="13202" spans="1:4" x14ac:dyDescent="0.2">
      <c r="A13202" s="5" t="s">
        <v>17985</v>
      </c>
      <c r="B13202" s="5" t="s">
        <v>31733</v>
      </c>
      <c r="C13202" s="5" t="s">
        <v>25536</v>
      </c>
      <c r="D13202" s="5" t="str">
        <f t="shared" si="206"/>
        <v>m2</v>
      </c>
    </row>
    <row r="13203" spans="1:4" x14ac:dyDescent="0.2">
      <c r="A13203" s="5" t="s">
        <v>3660</v>
      </c>
      <c r="B13203" s="5" t="s">
        <v>31734</v>
      </c>
      <c r="C13203" s="5" t="s">
        <v>25536</v>
      </c>
      <c r="D13203" s="5" t="str">
        <f t="shared" si="206"/>
        <v>m2</v>
      </c>
    </row>
    <row r="13204" spans="1:4" x14ac:dyDescent="0.2">
      <c r="A13204" s="5" t="s">
        <v>17986</v>
      </c>
      <c r="B13204" s="5" t="s">
        <v>31734</v>
      </c>
      <c r="C13204" s="5" t="s">
        <v>25536</v>
      </c>
      <c r="D13204" s="5" t="str">
        <f t="shared" si="206"/>
        <v>m2</v>
      </c>
    </row>
    <row r="13205" spans="1:4" x14ac:dyDescent="0.2">
      <c r="A13205" s="5" t="s">
        <v>9291</v>
      </c>
      <c r="B13205" s="5" t="s">
        <v>31735</v>
      </c>
      <c r="C13205" s="5" t="s">
        <v>25536</v>
      </c>
      <c r="D13205" s="5" t="str">
        <f t="shared" si="206"/>
        <v>m2</v>
      </c>
    </row>
    <row r="13206" spans="1:4" x14ac:dyDescent="0.2">
      <c r="A13206" s="5" t="s">
        <v>17987</v>
      </c>
      <c r="B13206" s="5" t="s">
        <v>31735</v>
      </c>
      <c r="C13206" s="5" t="s">
        <v>25536</v>
      </c>
      <c r="D13206" s="5" t="str">
        <f t="shared" si="206"/>
        <v>m2</v>
      </c>
    </row>
    <row r="13207" spans="1:4" x14ac:dyDescent="0.2">
      <c r="A13207" s="5" t="s">
        <v>9292</v>
      </c>
      <c r="B13207" s="5" t="s">
        <v>31736</v>
      </c>
      <c r="C13207" s="5" t="s">
        <v>21</v>
      </c>
      <c r="D13207" s="5" t="str">
        <f t="shared" si="206"/>
        <v>m</v>
      </c>
    </row>
    <row r="13208" spans="1:4" x14ac:dyDescent="0.2">
      <c r="A13208" s="5" t="s">
        <v>17988</v>
      </c>
      <c r="B13208" s="5" t="s">
        <v>31736</v>
      </c>
      <c r="C13208" s="5" t="s">
        <v>21</v>
      </c>
      <c r="D13208" s="5" t="str">
        <f t="shared" si="206"/>
        <v>m</v>
      </c>
    </row>
    <row r="13209" spans="1:4" x14ac:dyDescent="0.2">
      <c r="A13209" s="5" t="s">
        <v>3651</v>
      </c>
      <c r="B13209" s="5" t="s">
        <v>31737</v>
      </c>
      <c r="C13209" s="5" t="s">
        <v>25536</v>
      </c>
      <c r="D13209" s="5" t="str">
        <f t="shared" si="206"/>
        <v>m2</v>
      </c>
    </row>
    <row r="13210" spans="1:4" x14ac:dyDescent="0.2">
      <c r="A13210" s="5" t="s">
        <v>17989</v>
      </c>
      <c r="B13210" s="5" t="s">
        <v>31737</v>
      </c>
      <c r="C13210" s="5" t="s">
        <v>25536</v>
      </c>
      <c r="D13210" s="5" t="str">
        <f t="shared" si="206"/>
        <v>m2</v>
      </c>
    </row>
    <row r="13211" spans="1:4" x14ac:dyDescent="0.2">
      <c r="A13211" s="5" t="s">
        <v>9293</v>
      </c>
      <c r="B13211" s="5" t="s">
        <v>31738</v>
      </c>
      <c r="C13211" s="5" t="s">
        <v>25536</v>
      </c>
      <c r="D13211" s="5" t="str">
        <f t="shared" si="206"/>
        <v>m2</v>
      </c>
    </row>
    <row r="13212" spans="1:4" x14ac:dyDescent="0.2">
      <c r="A13212" s="5" t="s">
        <v>17990</v>
      </c>
      <c r="B13212" s="5" t="s">
        <v>31738</v>
      </c>
      <c r="C13212" s="5" t="s">
        <v>25536</v>
      </c>
      <c r="D13212" s="5" t="str">
        <f t="shared" si="206"/>
        <v>m2</v>
      </c>
    </row>
    <row r="13213" spans="1:4" x14ac:dyDescent="0.2">
      <c r="A13213" s="5" t="s">
        <v>3652</v>
      </c>
      <c r="B13213" s="5" t="s">
        <v>31739</v>
      </c>
      <c r="C13213" s="5" t="s">
        <v>25536</v>
      </c>
      <c r="D13213" s="5" t="str">
        <f t="shared" si="206"/>
        <v>m2</v>
      </c>
    </row>
    <row r="13214" spans="1:4" x14ac:dyDescent="0.2">
      <c r="A13214" s="5" t="s">
        <v>17991</v>
      </c>
      <c r="B13214" s="5" t="s">
        <v>31739</v>
      </c>
      <c r="C13214" s="5" t="s">
        <v>25536</v>
      </c>
      <c r="D13214" s="5" t="str">
        <f t="shared" si="206"/>
        <v>m2</v>
      </c>
    </row>
    <row r="13215" spans="1:4" x14ac:dyDescent="0.2">
      <c r="A13215" s="5" t="s">
        <v>9294</v>
      </c>
      <c r="B13215" s="5" t="s">
        <v>31740</v>
      </c>
      <c r="C13215" s="5" t="s">
        <v>25536</v>
      </c>
      <c r="D13215" s="5" t="str">
        <f t="shared" si="206"/>
        <v>m2</v>
      </c>
    </row>
    <row r="13216" spans="1:4" x14ac:dyDescent="0.2">
      <c r="A13216" s="5" t="s">
        <v>17992</v>
      </c>
      <c r="B13216" s="5" t="s">
        <v>31740</v>
      </c>
      <c r="C13216" s="5" t="s">
        <v>25536</v>
      </c>
      <c r="D13216" s="5" t="str">
        <f t="shared" si="206"/>
        <v>m2</v>
      </c>
    </row>
    <row r="13217" spans="1:4" x14ac:dyDescent="0.2">
      <c r="A13217" s="5" t="s">
        <v>3653</v>
      </c>
      <c r="B13217" s="5" t="s">
        <v>31741</v>
      </c>
      <c r="C13217" s="5" t="s">
        <v>25536</v>
      </c>
      <c r="D13217" s="5" t="str">
        <f t="shared" si="206"/>
        <v>m2</v>
      </c>
    </row>
    <row r="13218" spans="1:4" x14ac:dyDescent="0.2">
      <c r="A13218" s="5" t="s">
        <v>17993</v>
      </c>
      <c r="B13218" s="5" t="s">
        <v>31741</v>
      </c>
      <c r="C13218" s="5" t="s">
        <v>25536</v>
      </c>
      <c r="D13218" s="5" t="str">
        <f t="shared" si="206"/>
        <v>m2</v>
      </c>
    </row>
    <row r="13219" spans="1:4" x14ac:dyDescent="0.2">
      <c r="A13219" s="5" t="s">
        <v>9295</v>
      </c>
      <c r="B13219" s="5" t="s">
        <v>31742</v>
      </c>
      <c r="C13219" s="5" t="s">
        <v>25536</v>
      </c>
      <c r="D13219" s="5" t="str">
        <f t="shared" si="206"/>
        <v>m2</v>
      </c>
    </row>
    <row r="13220" spans="1:4" x14ac:dyDescent="0.2">
      <c r="A13220" s="5" t="s">
        <v>17994</v>
      </c>
      <c r="B13220" s="5" t="s">
        <v>31742</v>
      </c>
      <c r="C13220" s="5" t="s">
        <v>25536</v>
      </c>
      <c r="D13220" s="5" t="str">
        <f t="shared" si="206"/>
        <v>m2</v>
      </c>
    </row>
    <row r="13221" spans="1:4" x14ac:dyDescent="0.2">
      <c r="A13221" s="5" t="s">
        <v>3658</v>
      </c>
      <c r="B13221" s="5" t="s">
        <v>31743</v>
      </c>
      <c r="C13221" s="5" t="s">
        <v>25536</v>
      </c>
      <c r="D13221" s="5" t="str">
        <f t="shared" si="206"/>
        <v>m2</v>
      </c>
    </row>
    <row r="13222" spans="1:4" x14ac:dyDescent="0.2">
      <c r="A13222" s="5" t="s">
        <v>17995</v>
      </c>
      <c r="B13222" s="5" t="s">
        <v>31743</v>
      </c>
      <c r="C13222" s="5" t="s">
        <v>25536</v>
      </c>
      <c r="D13222" s="5" t="str">
        <f t="shared" si="206"/>
        <v>m2</v>
      </c>
    </row>
    <row r="13223" spans="1:4" x14ac:dyDescent="0.2">
      <c r="A13223" s="5" t="s">
        <v>9296</v>
      </c>
      <c r="B13223" s="5" t="s">
        <v>31744</v>
      </c>
      <c r="C13223" s="5" t="s">
        <v>25536</v>
      </c>
      <c r="D13223" s="5" t="str">
        <f t="shared" si="206"/>
        <v>m2</v>
      </c>
    </row>
    <row r="13224" spans="1:4" x14ac:dyDescent="0.2">
      <c r="A13224" s="5" t="s">
        <v>17996</v>
      </c>
      <c r="B13224" s="5" t="s">
        <v>31744</v>
      </c>
      <c r="C13224" s="5" t="s">
        <v>25536</v>
      </c>
      <c r="D13224" s="5" t="str">
        <f t="shared" si="206"/>
        <v>m2</v>
      </c>
    </row>
    <row r="13225" spans="1:4" x14ac:dyDescent="0.2">
      <c r="A13225" s="5" t="s">
        <v>9297</v>
      </c>
      <c r="B13225" s="5" t="s">
        <v>31745</v>
      </c>
      <c r="C13225" s="5" t="s">
        <v>25536</v>
      </c>
      <c r="D13225" s="5" t="str">
        <f t="shared" si="206"/>
        <v>m2</v>
      </c>
    </row>
    <row r="13226" spans="1:4" x14ac:dyDescent="0.2">
      <c r="A13226" s="5" t="s">
        <v>17997</v>
      </c>
      <c r="B13226" s="5" t="s">
        <v>31745</v>
      </c>
      <c r="C13226" s="5" t="s">
        <v>25536</v>
      </c>
      <c r="D13226" s="5" t="str">
        <f t="shared" si="206"/>
        <v>m2</v>
      </c>
    </row>
    <row r="13227" spans="1:4" x14ac:dyDescent="0.2">
      <c r="A13227" s="5" t="s">
        <v>9298</v>
      </c>
      <c r="B13227" s="5" t="s">
        <v>31746</v>
      </c>
      <c r="C13227" s="5" t="s">
        <v>25536</v>
      </c>
      <c r="D13227" s="5" t="str">
        <f t="shared" si="206"/>
        <v>m2</v>
      </c>
    </row>
    <row r="13228" spans="1:4" x14ac:dyDescent="0.2">
      <c r="A13228" s="5" t="s">
        <v>17998</v>
      </c>
      <c r="B13228" s="5" t="s">
        <v>31746</v>
      </c>
      <c r="C13228" s="5" t="s">
        <v>25536</v>
      </c>
      <c r="D13228" s="5" t="str">
        <f t="shared" si="206"/>
        <v>m2</v>
      </c>
    </row>
    <row r="13229" spans="1:4" x14ac:dyDescent="0.2">
      <c r="A13229" s="5" t="s">
        <v>9299</v>
      </c>
      <c r="B13229" s="5" t="s">
        <v>31747</v>
      </c>
      <c r="C13229" s="5" t="s">
        <v>25536</v>
      </c>
      <c r="D13229" s="5" t="str">
        <f t="shared" si="206"/>
        <v>m2</v>
      </c>
    </row>
    <row r="13230" spans="1:4" x14ac:dyDescent="0.2">
      <c r="A13230" s="5" t="s">
        <v>17999</v>
      </c>
      <c r="B13230" s="5" t="s">
        <v>31747</v>
      </c>
      <c r="C13230" s="5" t="s">
        <v>25536</v>
      </c>
      <c r="D13230" s="5" t="str">
        <f t="shared" si="206"/>
        <v>m2</v>
      </c>
    </row>
    <row r="13231" spans="1:4" x14ac:dyDescent="0.2">
      <c r="A13231" s="5" t="s">
        <v>9300</v>
      </c>
      <c r="B13231" s="5" t="s">
        <v>31748</v>
      </c>
      <c r="C13231" s="5" t="s">
        <v>25536</v>
      </c>
      <c r="D13231" s="5" t="str">
        <f t="shared" si="206"/>
        <v>m2</v>
      </c>
    </row>
    <row r="13232" spans="1:4" x14ac:dyDescent="0.2">
      <c r="A13232" s="5" t="s">
        <v>18000</v>
      </c>
      <c r="B13232" s="5" t="s">
        <v>31748</v>
      </c>
      <c r="C13232" s="5" t="s">
        <v>25536</v>
      </c>
      <c r="D13232" s="5" t="str">
        <f t="shared" si="206"/>
        <v>m2</v>
      </c>
    </row>
    <row r="13233" spans="1:4" x14ac:dyDescent="0.2">
      <c r="A13233" s="5" t="s">
        <v>9301</v>
      </c>
      <c r="B13233" s="5" t="s">
        <v>31749</v>
      </c>
      <c r="C13233" s="5" t="s">
        <v>12</v>
      </c>
      <c r="D13233" s="5" t="str">
        <f t="shared" si="206"/>
        <v>un</v>
      </c>
    </row>
    <row r="13234" spans="1:4" x14ac:dyDescent="0.2">
      <c r="A13234" s="5" t="s">
        <v>18001</v>
      </c>
      <c r="B13234" s="5" t="s">
        <v>31749</v>
      </c>
      <c r="C13234" s="5" t="s">
        <v>12</v>
      </c>
      <c r="D13234" s="5" t="str">
        <f t="shared" si="206"/>
        <v>un</v>
      </c>
    </row>
    <row r="13235" spans="1:4" x14ac:dyDescent="0.2">
      <c r="A13235" s="5" t="s">
        <v>18002</v>
      </c>
      <c r="B13235" s="5" t="s">
        <v>31750</v>
      </c>
      <c r="C13235" s="5" t="s">
        <v>25536</v>
      </c>
      <c r="D13235" s="5" t="str">
        <f t="shared" si="206"/>
        <v>m2</v>
      </c>
    </row>
    <row r="13236" spans="1:4" x14ac:dyDescent="0.2">
      <c r="A13236" s="5" t="s">
        <v>18003</v>
      </c>
      <c r="B13236" s="5" t="s">
        <v>31750</v>
      </c>
      <c r="C13236" s="5" t="s">
        <v>25536</v>
      </c>
      <c r="D13236" s="5" t="str">
        <f t="shared" si="206"/>
        <v>m2</v>
      </c>
    </row>
    <row r="13237" spans="1:4" x14ac:dyDescent="0.2">
      <c r="A13237" s="5" t="s">
        <v>9302</v>
      </c>
      <c r="B13237" s="5" t="s">
        <v>31751</v>
      </c>
      <c r="C13237" s="5" t="s">
        <v>12</v>
      </c>
      <c r="D13237" s="5" t="str">
        <f t="shared" si="206"/>
        <v>un</v>
      </c>
    </row>
    <row r="13238" spans="1:4" x14ac:dyDescent="0.2">
      <c r="A13238" s="5" t="s">
        <v>18004</v>
      </c>
      <c r="B13238" s="5" t="s">
        <v>31751</v>
      </c>
      <c r="C13238" s="5" t="s">
        <v>12</v>
      </c>
      <c r="D13238" s="5" t="str">
        <f t="shared" si="206"/>
        <v>un</v>
      </c>
    </row>
    <row r="13239" spans="1:4" x14ac:dyDescent="0.2">
      <c r="A13239" s="5" t="s">
        <v>9303</v>
      </c>
      <c r="B13239" s="5" t="s">
        <v>31752</v>
      </c>
      <c r="C13239" s="5" t="s">
        <v>12</v>
      </c>
      <c r="D13239" s="5" t="str">
        <f t="shared" si="206"/>
        <v>un</v>
      </c>
    </row>
    <row r="13240" spans="1:4" x14ac:dyDescent="0.2">
      <c r="A13240" s="5" t="s">
        <v>18005</v>
      </c>
      <c r="B13240" s="5" t="s">
        <v>31752</v>
      </c>
      <c r="C13240" s="5" t="s">
        <v>12</v>
      </c>
      <c r="D13240" s="5" t="str">
        <f t="shared" si="206"/>
        <v>un</v>
      </c>
    </row>
    <row r="13241" spans="1:4" x14ac:dyDescent="0.2">
      <c r="A13241" s="5" t="s">
        <v>3661</v>
      </c>
      <c r="B13241" s="5" t="s">
        <v>31753</v>
      </c>
      <c r="C13241" s="5" t="s">
        <v>21</v>
      </c>
      <c r="D13241" s="5" t="str">
        <f t="shared" si="206"/>
        <v>m</v>
      </c>
    </row>
    <row r="13242" spans="1:4" x14ac:dyDescent="0.2">
      <c r="A13242" s="5" t="s">
        <v>18006</v>
      </c>
      <c r="B13242" s="5" t="s">
        <v>31753</v>
      </c>
      <c r="C13242" s="5" t="s">
        <v>21</v>
      </c>
      <c r="D13242" s="5" t="str">
        <f t="shared" si="206"/>
        <v>m</v>
      </c>
    </row>
    <row r="13243" spans="1:4" x14ac:dyDescent="0.2">
      <c r="A13243" s="5" t="s">
        <v>3662</v>
      </c>
      <c r="B13243" s="5" t="s">
        <v>31754</v>
      </c>
      <c r="C13243" s="5" t="s">
        <v>21</v>
      </c>
      <c r="D13243" s="5" t="str">
        <f t="shared" si="206"/>
        <v>m</v>
      </c>
    </row>
    <row r="13244" spans="1:4" x14ac:dyDescent="0.2">
      <c r="A13244" s="5" t="s">
        <v>18007</v>
      </c>
      <c r="B13244" s="5" t="s">
        <v>31754</v>
      </c>
      <c r="C13244" s="5" t="s">
        <v>21</v>
      </c>
      <c r="D13244" s="5" t="str">
        <f t="shared" si="206"/>
        <v>m</v>
      </c>
    </row>
    <row r="13245" spans="1:4" x14ac:dyDescent="0.2">
      <c r="A13245" s="5" t="s">
        <v>3663</v>
      </c>
      <c r="B13245" s="5" t="s">
        <v>31755</v>
      </c>
      <c r="C13245" s="5" t="s">
        <v>21</v>
      </c>
      <c r="D13245" s="5" t="str">
        <f t="shared" si="206"/>
        <v>m</v>
      </c>
    </row>
    <row r="13246" spans="1:4" x14ac:dyDescent="0.2">
      <c r="A13246" s="5" t="s">
        <v>18008</v>
      </c>
      <c r="B13246" s="5" t="s">
        <v>31755</v>
      </c>
      <c r="C13246" s="5" t="s">
        <v>21</v>
      </c>
      <c r="D13246" s="5" t="str">
        <f t="shared" si="206"/>
        <v>m</v>
      </c>
    </row>
    <row r="13247" spans="1:4" x14ac:dyDescent="0.2">
      <c r="A13247" s="5" t="s">
        <v>9304</v>
      </c>
      <c r="B13247" s="5" t="s">
        <v>31756</v>
      </c>
      <c r="C13247" s="5" t="s">
        <v>25536</v>
      </c>
      <c r="D13247" s="5" t="str">
        <f t="shared" si="206"/>
        <v>m2</v>
      </c>
    </row>
    <row r="13248" spans="1:4" x14ac:dyDescent="0.2">
      <c r="A13248" s="5" t="s">
        <v>18009</v>
      </c>
      <c r="B13248" s="5" t="s">
        <v>31756</v>
      </c>
      <c r="C13248" s="5" t="s">
        <v>25536</v>
      </c>
      <c r="D13248" s="5" t="str">
        <f t="shared" si="206"/>
        <v>m2</v>
      </c>
    </row>
    <row r="13249" spans="1:4" x14ac:dyDescent="0.2">
      <c r="A13249" s="5" t="s">
        <v>9305</v>
      </c>
      <c r="B13249" s="5" t="s">
        <v>31757</v>
      </c>
      <c r="C13249" s="5" t="s">
        <v>25536</v>
      </c>
      <c r="D13249" s="5" t="str">
        <f t="shared" si="206"/>
        <v>m2</v>
      </c>
    </row>
    <row r="13250" spans="1:4" x14ac:dyDescent="0.2">
      <c r="A13250" s="5" t="s">
        <v>18010</v>
      </c>
      <c r="B13250" s="5" t="s">
        <v>31757</v>
      </c>
      <c r="C13250" s="5" t="s">
        <v>25536</v>
      </c>
      <c r="D13250" s="5" t="str">
        <f t="shared" ref="D13250:D13313" si="207">LOWER(C13250)</f>
        <v>m2</v>
      </c>
    </row>
    <row r="13251" spans="1:4" x14ac:dyDescent="0.2">
      <c r="A13251" s="5" t="s">
        <v>3664</v>
      </c>
      <c r="B13251" s="5" t="s">
        <v>31758</v>
      </c>
      <c r="C13251" s="5" t="s">
        <v>25536</v>
      </c>
      <c r="D13251" s="5" t="str">
        <f t="shared" si="207"/>
        <v>m2</v>
      </c>
    </row>
    <row r="13252" spans="1:4" x14ac:dyDescent="0.2">
      <c r="A13252" s="5" t="s">
        <v>18011</v>
      </c>
      <c r="B13252" s="5" t="s">
        <v>31758</v>
      </c>
      <c r="C13252" s="5" t="s">
        <v>25536</v>
      </c>
      <c r="D13252" s="5" t="str">
        <f t="shared" si="207"/>
        <v>m2</v>
      </c>
    </row>
    <row r="13253" spans="1:4" x14ac:dyDescent="0.2">
      <c r="A13253" s="5" t="s">
        <v>3665</v>
      </c>
      <c r="B13253" s="5" t="s">
        <v>31759</v>
      </c>
      <c r="C13253" s="5" t="s">
        <v>25536</v>
      </c>
      <c r="D13253" s="5" t="str">
        <f t="shared" si="207"/>
        <v>m2</v>
      </c>
    </row>
    <row r="13254" spans="1:4" x14ac:dyDescent="0.2">
      <c r="A13254" s="5" t="s">
        <v>18012</v>
      </c>
      <c r="B13254" s="5" t="s">
        <v>31759</v>
      </c>
      <c r="C13254" s="5" t="s">
        <v>25536</v>
      </c>
      <c r="D13254" s="5" t="str">
        <f t="shared" si="207"/>
        <v>m2</v>
      </c>
    </row>
    <row r="13255" spans="1:4" x14ac:dyDescent="0.2">
      <c r="A13255" s="5" t="s">
        <v>3666</v>
      </c>
      <c r="B13255" s="5" t="s">
        <v>31760</v>
      </c>
      <c r="C13255" s="5" t="s">
        <v>25536</v>
      </c>
      <c r="D13255" s="5" t="str">
        <f t="shared" si="207"/>
        <v>m2</v>
      </c>
    </row>
    <row r="13256" spans="1:4" x14ac:dyDescent="0.2">
      <c r="A13256" s="5" t="s">
        <v>18013</v>
      </c>
      <c r="B13256" s="5" t="s">
        <v>31760</v>
      </c>
      <c r="C13256" s="5" t="s">
        <v>25536</v>
      </c>
      <c r="D13256" s="5" t="str">
        <f t="shared" si="207"/>
        <v>m2</v>
      </c>
    </row>
    <row r="13257" spans="1:4" x14ac:dyDescent="0.2">
      <c r="A13257" s="5" t="s">
        <v>3667</v>
      </c>
      <c r="B13257" s="5" t="s">
        <v>31761</v>
      </c>
      <c r="C13257" s="5" t="s">
        <v>25536</v>
      </c>
      <c r="D13257" s="5" t="str">
        <f t="shared" si="207"/>
        <v>m2</v>
      </c>
    </row>
    <row r="13258" spans="1:4" x14ac:dyDescent="0.2">
      <c r="A13258" s="5" t="s">
        <v>18014</v>
      </c>
      <c r="B13258" s="5" t="s">
        <v>31761</v>
      </c>
      <c r="C13258" s="5" t="s">
        <v>25536</v>
      </c>
      <c r="D13258" s="5" t="str">
        <f t="shared" si="207"/>
        <v>m2</v>
      </c>
    </row>
    <row r="13259" spans="1:4" x14ac:dyDescent="0.2">
      <c r="A13259" s="5" t="s">
        <v>9306</v>
      </c>
      <c r="B13259" s="5" t="s">
        <v>31762</v>
      </c>
      <c r="C13259" s="5" t="s">
        <v>25536</v>
      </c>
      <c r="D13259" s="5" t="str">
        <f t="shared" si="207"/>
        <v>m2</v>
      </c>
    </row>
    <row r="13260" spans="1:4" x14ac:dyDescent="0.2">
      <c r="A13260" s="5" t="s">
        <v>18015</v>
      </c>
      <c r="B13260" s="5" t="s">
        <v>31762</v>
      </c>
      <c r="C13260" s="5" t="s">
        <v>25536</v>
      </c>
      <c r="D13260" s="5" t="str">
        <f t="shared" si="207"/>
        <v>m2</v>
      </c>
    </row>
    <row r="13261" spans="1:4" x14ac:dyDescent="0.2">
      <c r="A13261" s="5" t="s">
        <v>3668</v>
      </c>
      <c r="B13261" s="5" t="s">
        <v>31763</v>
      </c>
      <c r="C13261" s="5" t="s">
        <v>25536</v>
      </c>
      <c r="D13261" s="5" t="str">
        <f t="shared" si="207"/>
        <v>m2</v>
      </c>
    </row>
    <row r="13262" spans="1:4" x14ac:dyDescent="0.2">
      <c r="A13262" s="5" t="s">
        <v>18016</v>
      </c>
      <c r="B13262" s="5" t="s">
        <v>31763</v>
      </c>
      <c r="C13262" s="5" t="s">
        <v>25536</v>
      </c>
      <c r="D13262" s="5" t="str">
        <f t="shared" si="207"/>
        <v>m2</v>
      </c>
    </row>
    <row r="13263" spans="1:4" x14ac:dyDescent="0.2">
      <c r="A13263" s="5" t="s">
        <v>3669</v>
      </c>
      <c r="B13263" s="5" t="s">
        <v>31764</v>
      </c>
      <c r="C13263" s="5" t="s">
        <v>25536</v>
      </c>
      <c r="D13263" s="5" t="str">
        <f t="shared" si="207"/>
        <v>m2</v>
      </c>
    </row>
    <row r="13264" spans="1:4" x14ac:dyDescent="0.2">
      <c r="A13264" s="5" t="s">
        <v>18017</v>
      </c>
      <c r="B13264" s="5" t="s">
        <v>31764</v>
      </c>
      <c r="C13264" s="5" t="s">
        <v>25536</v>
      </c>
      <c r="D13264" s="5" t="str">
        <f t="shared" si="207"/>
        <v>m2</v>
      </c>
    </row>
    <row r="13265" spans="1:4" x14ac:dyDescent="0.2">
      <c r="A13265" s="5" t="s">
        <v>3670</v>
      </c>
      <c r="B13265" s="5" t="s">
        <v>31765</v>
      </c>
      <c r="C13265" s="5" t="s">
        <v>25536</v>
      </c>
      <c r="D13265" s="5" t="str">
        <f t="shared" si="207"/>
        <v>m2</v>
      </c>
    </row>
    <row r="13266" spans="1:4" x14ac:dyDescent="0.2">
      <c r="A13266" s="5" t="s">
        <v>18018</v>
      </c>
      <c r="B13266" s="5" t="s">
        <v>31765</v>
      </c>
      <c r="C13266" s="5" t="s">
        <v>25536</v>
      </c>
      <c r="D13266" s="5" t="str">
        <f t="shared" si="207"/>
        <v>m2</v>
      </c>
    </row>
    <row r="13267" spans="1:4" x14ac:dyDescent="0.2">
      <c r="A13267" s="5" t="s">
        <v>9307</v>
      </c>
      <c r="B13267" s="5" t="s">
        <v>31766</v>
      </c>
      <c r="C13267" s="5" t="s">
        <v>25536</v>
      </c>
      <c r="D13267" s="5" t="str">
        <f t="shared" si="207"/>
        <v>m2</v>
      </c>
    </row>
    <row r="13268" spans="1:4" x14ac:dyDescent="0.2">
      <c r="A13268" s="5" t="s">
        <v>18019</v>
      </c>
      <c r="B13268" s="5" t="s">
        <v>31766</v>
      </c>
      <c r="C13268" s="5" t="s">
        <v>25536</v>
      </c>
      <c r="D13268" s="5" t="str">
        <f t="shared" si="207"/>
        <v>m2</v>
      </c>
    </row>
    <row r="13269" spans="1:4" x14ac:dyDescent="0.2">
      <c r="A13269" s="5" t="s">
        <v>9308</v>
      </c>
      <c r="B13269" s="5" t="s">
        <v>31767</v>
      </c>
      <c r="C13269" s="5" t="s">
        <v>25536</v>
      </c>
      <c r="D13269" s="5" t="str">
        <f t="shared" si="207"/>
        <v>m2</v>
      </c>
    </row>
    <row r="13270" spans="1:4" x14ac:dyDescent="0.2">
      <c r="A13270" s="5" t="s">
        <v>18020</v>
      </c>
      <c r="B13270" s="5" t="s">
        <v>31767</v>
      </c>
      <c r="C13270" s="5" t="s">
        <v>25536</v>
      </c>
      <c r="D13270" s="5" t="str">
        <f t="shared" si="207"/>
        <v>m2</v>
      </c>
    </row>
    <row r="13271" spans="1:4" x14ac:dyDescent="0.2">
      <c r="A13271" s="5" t="s">
        <v>9309</v>
      </c>
      <c r="B13271" s="5" t="s">
        <v>31768</v>
      </c>
      <c r="C13271" s="5" t="s">
        <v>25536</v>
      </c>
      <c r="D13271" s="5" t="str">
        <f t="shared" si="207"/>
        <v>m2</v>
      </c>
    </row>
    <row r="13272" spans="1:4" x14ac:dyDescent="0.2">
      <c r="A13272" s="5" t="s">
        <v>18021</v>
      </c>
      <c r="B13272" s="5" t="s">
        <v>31768</v>
      </c>
      <c r="C13272" s="5" t="s">
        <v>25536</v>
      </c>
      <c r="D13272" s="5" t="str">
        <f t="shared" si="207"/>
        <v>m2</v>
      </c>
    </row>
    <row r="13273" spans="1:4" x14ac:dyDescent="0.2">
      <c r="A13273" s="5" t="s">
        <v>3671</v>
      </c>
      <c r="B13273" s="5" t="s">
        <v>31769</v>
      </c>
      <c r="C13273" s="5" t="s">
        <v>25536</v>
      </c>
      <c r="D13273" s="5" t="str">
        <f t="shared" si="207"/>
        <v>m2</v>
      </c>
    </row>
    <row r="13274" spans="1:4" x14ac:dyDescent="0.2">
      <c r="A13274" s="5" t="s">
        <v>18022</v>
      </c>
      <c r="B13274" s="5" t="s">
        <v>31769</v>
      </c>
      <c r="C13274" s="5" t="s">
        <v>25536</v>
      </c>
      <c r="D13274" s="5" t="str">
        <f t="shared" si="207"/>
        <v>m2</v>
      </c>
    </row>
    <row r="13275" spans="1:4" x14ac:dyDescent="0.2">
      <c r="A13275" s="5" t="s">
        <v>9310</v>
      </c>
      <c r="B13275" s="5" t="s">
        <v>31770</v>
      </c>
      <c r="C13275" s="5" t="s">
        <v>25536</v>
      </c>
      <c r="D13275" s="5" t="str">
        <f t="shared" si="207"/>
        <v>m2</v>
      </c>
    </row>
    <row r="13276" spans="1:4" x14ac:dyDescent="0.2">
      <c r="A13276" s="5" t="s">
        <v>18023</v>
      </c>
      <c r="B13276" s="5" t="s">
        <v>31770</v>
      </c>
      <c r="C13276" s="5" t="s">
        <v>25536</v>
      </c>
      <c r="D13276" s="5" t="str">
        <f t="shared" si="207"/>
        <v>m2</v>
      </c>
    </row>
    <row r="13277" spans="1:4" x14ac:dyDescent="0.2">
      <c r="A13277" s="5" t="s">
        <v>9311</v>
      </c>
      <c r="B13277" s="5" t="s">
        <v>31771</v>
      </c>
      <c r="C13277" s="5" t="s">
        <v>25536</v>
      </c>
      <c r="D13277" s="5" t="str">
        <f t="shared" si="207"/>
        <v>m2</v>
      </c>
    </row>
    <row r="13278" spans="1:4" x14ac:dyDescent="0.2">
      <c r="A13278" s="5" t="s">
        <v>18024</v>
      </c>
      <c r="B13278" s="5" t="s">
        <v>31771</v>
      </c>
      <c r="C13278" s="5" t="s">
        <v>25536</v>
      </c>
      <c r="D13278" s="5" t="str">
        <f t="shared" si="207"/>
        <v>m2</v>
      </c>
    </row>
    <row r="13279" spans="1:4" x14ac:dyDescent="0.2">
      <c r="A13279" s="5" t="s">
        <v>3672</v>
      </c>
      <c r="B13279" s="5" t="s">
        <v>31772</v>
      </c>
      <c r="C13279" s="5" t="s">
        <v>25536</v>
      </c>
      <c r="D13279" s="5" t="str">
        <f t="shared" si="207"/>
        <v>m2</v>
      </c>
    </row>
    <row r="13280" spans="1:4" x14ac:dyDescent="0.2">
      <c r="A13280" s="5" t="s">
        <v>18025</v>
      </c>
      <c r="B13280" s="5" t="s">
        <v>31772</v>
      </c>
      <c r="C13280" s="5" t="s">
        <v>25536</v>
      </c>
      <c r="D13280" s="5" t="str">
        <f t="shared" si="207"/>
        <v>m2</v>
      </c>
    </row>
    <row r="13281" spans="1:4" x14ac:dyDescent="0.2">
      <c r="A13281" s="5" t="s">
        <v>3673</v>
      </c>
      <c r="B13281" s="5" t="s">
        <v>31773</v>
      </c>
      <c r="C13281" s="5" t="s">
        <v>25536</v>
      </c>
      <c r="D13281" s="5" t="str">
        <f t="shared" si="207"/>
        <v>m2</v>
      </c>
    </row>
    <row r="13282" spans="1:4" x14ac:dyDescent="0.2">
      <c r="A13282" s="5" t="s">
        <v>18026</v>
      </c>
      <c r="B13282" s="5" t="s">
        <v>31773</v>
      </c>
      <c r="C13282" s="5" t="s">
        <v>25536</v>
      </c>
      <c r="D13282" s="5" t="str">
        <f t="shared" si="207"/>
        <v>m2</v>
      </c>
    </row>
    <row r="13283" spans="1:4" x14ac:dyDescent="0.2">
      <c r="A13283" s="5" t="s">
        <v>3674</v>
      </c>
      <c r="B13283" s="5" t="s">
        <v>31774</v>
      </c>
      <c r="C13283" s="5" t="s">
        <v>25536</v>
      </c>
      <c r="D13283" s="5" t="str">
        <f t="shared" si="207"/>
        <v>m2</v>
      </c>
    </row>
    <row r="13284" spans="1:4" x14ac:dyDescent="0.2">
      <c r="A13284" s="5" t="s">
        <v>18027</v>
      </c>
      <c r="B13284" s="5" t="s">
        <v>31774</v>
      </c>
      <c r="C13284" s="5" t="s">
        <v>25536</v>
      </c>
      <c r="D13284" s="5" t="str">
        <f t="shared" si="207"/>
        <v>m2</v>
      </c>
    </row>
    <row r="13285" spans="1:4" x14ac:dyDescent="0.2">
      <c r="A13285" s="5" t="s">
        <v>9312</v>
      </c>
      <c r="B13285" s="5" t="s">
        <v>31775</v>
      </c>
      <c r="C13285" s="5" t="s">
        <v>12</v>
      </c>
      <c r="D13285" s="5" t="str">
        <f t="shared" si="207"/>
        <v>un</v>
      </c>
    </row>
    <row r="13286" spans="1:4" x14ac:dyDescent="0.2">
      <c r="A13286" s="5" t="s">
        <v>18028</v>
      </c>
      <c r="B13286" s="5" t="s">
        <v>31775</v>
      </c>
      <c r="C13286" s="5" t="s">
        <v>12</v>
      </c>
      <c r="D13286" s="5" t="str">
        <f t="shared" si="207"/>
        <v>un</v>
      </c>
    </row>
    <row r="13287" spans="1:4" x14ac:dyDescent="0.2">
      <c r="A13287" s="5" t="s">
        <v>9313</v>
      </c>
      <c r="B13287" s="5" t="s">
        <v>31776</v>
      </c>
      <c r="C13287" s="5" t="s">
        <v>12</v>
      </c>
      <c r="D13287" s="5" t="str">
        <f t="shared" si="207"/>
        <v>un</v>
      </c>
    </row>
    <row r="13288" spans="1:4" x14ac:dyDescent="0.2">
      <c r="A13288" s="5" t="s">
        <v>18029</v>
      </c>
      <c r="B13288" s="5" t="s">
        <v>31776</v>
      </c>
      <c r="C13288" s="5" t="s">
        <v>12</v>
      </c>
      <c r="D13288" s="5" t="str">
        <f t="shared" si="207"/>
        <v>un</v>
      </c>
    </row>
    <row r="13289" spans="1:4" x14ac:dyDescent="0.2">
      <c r="A13289" s="5" t="s">
        <v>9314</v>
      </c>
      <c r="B13289" s="5" t="s">
        <v>31777</v>
      </c>
      <c r="C13289" s="5" t="s">
        <v>12</v>
      </c>
      <c r="D13289" s="5" t="str">
        <f t="shared" si="207"/>
        <v>un</v>
      </c>
    </row>
    <row r="13290" spans="1:4" x14ac:dyDescent="0.2">
      <c r="A13290" s="5" t="s">
        <v>18030</v>
      </c>
      <c r="B13290" s="5" t="s">
        <v>31777</v>
      </c>
      <c r="C13290" s="5" t="s">
        <v>12</v>
      </c>
      <c r="D13290" s="5" t="str">
        <f t="shared" si="207"/>
        <v>un</v>
      </c>
    </row>
    <row r="13291" spans="1:4" x14ac:dyDescent="0.2">
      <c r="A13291" s="5" t="s">
        <v>9315</v>
      </c>
      <c r="B13291" s="5" t="s">
        <v>31778</v>
      </c>
      <c r="C13291" s="5" t="s">
        <v>25536</v>
      </c>
      <c r="D13291" s="5" t="str">
        <f t="shared" si="207"/>
        <v>m2</v>
      </c>
    </row>
    <row r="13292" spans="1:4" x14ac:dyDescent="0.2">
      <c r="A13292" s="5" t="s">
        <v>18031</v>
      </c>
      <c r="B13292" s="5" t="s">
        <v>31778</v>
      </c>
      <c r="C13292" s="5" t="s">
        <v>25536</v>
      </c>
      <c r="D13292" s="5" t="str">
        <f t="shared" si="207"/>
        <v>m2</v>
      </c>
    </row>
    <row r="13293" spans="1:4" x14ac:dyDescent="0.2">
      <c r="A13293" s="5" t="s">
        <v>31779</v>
      </c>
      <c r="B13293" s="5" t="s">
        <v>31780</v>
      </c>
      <c r="C13293" s="5" t="s">
        <v>25536</v>
      </c>
      <c r="D13293" s="5" t="str">
        <f t="shared" si="207"/>
        <v>m2</v>
      </c>
    </row>
    <row r="13294" spans="1:4" x14ac:dyDescent="0.2">
      <c r="A13294" s="5" t="s">
        <v>31781</v>
      </c>
      <c r="B13294" s="5" t="s">
        <v>31780</v>
      </c>
      <c r="C13294" s="5" t="s">
        <v>25536</v>
      </c>
      <c r="D13294" s="5" t="str">
        <f t="shared" si="207"/>
        <v>m2</v>
      </c>
    </row>
    <row r="13295" spans="1:4" x14ac:dyDescent="0.2">
      <c r="A13295" s="5" t="s">
        <v>9316</v>
      </c>
      <c r="B13295" s="5" t="s">
        <v>31782</v>
      </c>
      <c r="C13295" s="5" t="s">
        <v>25536</v>
      </c>
      <c r="D13295" s="5" t="str">
        <f t="shared" si="207"/>
        <v>m2</v>
      </c>
    </row>
    <row r="13296" spans="1:4" x14ac:dyDescent="0.2">
      <c r="A13296" s="5" t="s">
        <v>18032</v>
      </c>
      <c r="B13296" s="5" t="s">
        <v>31782</v>
      </c>
      <c r="C13296" s="5" t="s">
        <v>25536</v>
      </c>
      <c r="D13296" s="5" t="str">
        <f t="shared" si="207"/>
        <v>m2</v>
      </c>
    </row>
    <row r="13297" spans="1:4" x14ac:dyDescent="0.2">
      <c r="A13297" s="5" t="s">
        <v>9317</v>
      </c>
      <c r="B13297" s="5" t="s">
        <v>31783</v>
      </c>
      <c r="C13297" s="5" t="s">
        <v>25536</v>
      </c>
      <c r="D13297" s="5" t="str">
        <f t="shared" si="207"/>
        <v>m2</v>
      </c>
    </row>
    <row r="13298" spans="1:4" x14ac:dyDescent="0.2">
      <c r="A13298" s="5" t="s">
        <v>18033</v>
      </c>
      <c r="B13298" s="5" t="s">
        <v>31783</v>
      </c>
      <c r="C13298" s="5" t="s">
        <v>25536</v>
      </c>
      <c r="D13298" s="5" t="str">
        <f t="shared" si="207"/>
        <v>m2</v>
      </c>
    </row>
    <row r="13299" spans="1:4" x14ac:dyDescent="0.2">
      <c r="A13299" s="5" t="s">
        <v>9318</v>
      </c>
      <c r="B13299" s="5" t="s">
        <v>31784</v>
      </c>
      <c r="C13299" s="5" t="s">
        <v>25536</v>
      </c>
      <c r="D13299" s="5" t="str">
        <f t="shared" si="207"/>
        <v>m2</v>
      </c>
    </row>
    <row r="13300" spans="1:4" x14ac:dyDescent="0.2">
      <c r="A13300" s="5" t="s">
        <v>18034</v>
      </c>
      <c r="B13300" s="5" t="s">
        <v>31784</v>
      </c>
      <c r="C13300" s="5" t="s">
        <v>25536</v>
      </c>
      <c r="D13300" s="5" t="str">
        <f t="shared" si="207"/>
        <v>m2</v>
      </c>
    </row>
    <row r="13301" spans="1:4" x14ac:dyDescent="0.2">
      <c r="A13301" s="5" t="s">
        <v>9319</v>
      </c>
      <c r="B13301" s="5" t="s">
        <v>31785</v>
      </c>
      <c r="C13301" s="5" t="s">
        <v>25536</v>
      </c>
      <c r="D13301" s="5" t="str">
        <f t="shared" si="207"/>
        <v>m2</v>
      </c>
    </row>
    <row r="13302" spans="1:4" x14ac:dyDescent="0.2">
      <c r="A13302" s="5" t="s">
        <v>18035</v>
      </c>
      <c r="B13302" s="5" t="s">
        <v>31785</v>
      </c>
      <c r="C13302" s="5" t="s">
        <v>25536</v>
      </c>
      <c r="D13302" s="5" t="str">
        <f t="shared" si="207"/>
        <v>m2</v>
      </c>
    </row>
    <row r="13303" spans="1:4" x14ac:dyDescent="0.2">
      <c r="A13303" s="5" t="s">
        <v>9320</v>
      </c>
      <c r="B13303" s="5" t="s">
        <v>31786</v>
      </c>
      <c r="C13303" s="5" t="s">
        <v>12</v>
      </c>
      <c r="D13303" s="5" t="str">
        <f t="shared" si="207"/>
        <v>un</v>
      </c>
    </row>
    <row r="13304" spans="1:4" x14ac:dyDescent="0.2">
      <c r="A13304" s="5" t="s">
        <v>18036</v>
      </c>
      <c r="B13304" s="5" t="s">
        <v>31786</v>
      </c>
      <c r="C13304" s="5" t="s">
        <v>12</v>
      </c>
      <c r="D13304" s="5" t="str">
        <f t="shared" si="207"/>
        <v>un</v>
      </c>
    </row>
    <row r="13305" spans="1:4" x14ac:dyDescent="0.2">
      <c r="A13305" s="5" t="s">
        <v>9321</v>
      </c>
      <c r="B13305" s="5" t="s">
        <v>31787</v>
      </c>
      <c r="C13305" s="5" t="s">
        <v>12</v>
      </c>
      <c r="D13305" s="5" t="str">
        <f t="shared" si="207"/>
        <v>un</v>
      </c>
    </row>
    <row r="13306" spans="1:4" x14ac:dyDescent="0.2">
      <c r="A13306" s="5" t="s">
        <v>18037</v>
      </c>
      <c r="B13306" s="5" t="s">
        <v>31787</v>
      </c>
      <c r="C13306" s="5" t="s">
        <v>12</v>
      </c>
      <c r="D13306" s="5" t="str">
        <f t="shared" si="207"/>
        <v>un</v>
      </c>
    </row>
    <row r="13307" spans="1:4" x14ac:dyDescent="0.2">
      <c r="A13307" s="5" t="s">
        <v>3675</v>
      </c>
      <c r="B13307" s="5" t="s">
        <v>31788</v>
      </c>
      <c r="C13307" s="5" t="s">
        <v>12</v>
      </c>
      <c r="D13307" s="5" t="str">
        <f t="shared" si="207"/>
        <v>un</v>
      </c>
    </row>
    <row r="13308" spans="1:4" x14ac:dyDescent="0.2">
      <c r="A13308" s="5" t="s">
        <v>18038</v>
      </c>
      <c r="B13308" s="5" t="s">
        <v>31788</v>
      </c>
      <c r="C13308" s="5" t="s">
        <v>12</v>
      </c>
      <c r="D13308" s="5" t="str">
        <f t="shared" si="207"/>
        <v>un</v>
      </c>
    </row>
    <row r="13309" spans="1:4" x14ac:dyDescent="0.2">
      <c r="A13309" s="5" t="s">
        <v>3676</v>
      </c>
      <c r="B13309" s="5" t="s">
        <v>31789</v>
      </c>
      <c r="C13309" s="5" t="s">
        <v>12</v>
      </c>
      <c r="D13309" s="5" t="str">
        <f t="shared" si="207"/>
        <v>un</v>
      </c>
    </row>
    <row r="13310" spans="1:4" x14ac:dyDescent="0.2">
      <c r="A13310" s="5" t="s">
        <v>18039</v>
      </c>
      <c r="B13310" s="5" t="s">
        <v>31789</v>
      </c>
      <c r="C13310" s="5" t="s">
        <v>12</v>
      </c>
      <c r="D13310" s="5" t="str">
        <f t="shared" si="207"/>
        <v>un</v>
      </c>
    </row>
    <row r="13311" spans="1:4" x14ac:dyDescent="0.2">
      <c r="A13311" s="5" t="s">
        <v>3677</v>
      </c>
      <c r="B13311" s="5" t="s">
        <v>31790</v>
      </c>
      <c r="C13311" s="5" t="s">
        <v>12</v>
      </c>
      <c r="D13311" s="5" t="str">
        <f t="shared" si="207"/>
        <v>un</v>
      </c>
    </row>
    <row r="13312" spans="1:4" x14ac:dyDescent="0.2">
      <c r="A13312" s="5" t="s">
        <v>18040</v>
      </c>
      <c r="B13312" s="5" t="s">
        <v>31790</v>
      </c>
      <c r="C13312" s="5" t="s">
        <v>12</v>
      </c>
      <c r="D13312" s="5" t="str">
        <f t="shared" si="207"/>
        <v>un</v>
      </c>
    </row>
    <row r="13313" spans="1:4" x14ac:dyDescent="0.2">
      <c r="A13313" s="5" t="s">
        <v>31791</v>
      </c>
      <c r="B13313" s="5" t="s">
        <v>31792</v>
      </c>
      <c r="C13313" s="5" t="s">
        <v>12</v>
      </c>
      <c r="D13313" s="5" t="str">
        <f t="shared" si="207"/>
        <v>un</v>
      </c>
    </row>
    <row r="13314" spans="1:4" x14ac:dyDescent="0.2">
      <c r="A13314" s="5" t="s">
        <v>31793</v>
      </c>
      <c r="B13314" s="5" t="s">
        <v>31792</v>
      </c>
      <c r="C13314" s="5" t="s">
        <v>12</v>
      </c>
      <c r="D13314" s="5" t="str">
        <f t="shared" ref="D13314:D13377" si="208">LOWER(C13314)</f>
        <v>un</v>
      </c>
    </row>
    <row r="13315" spans="1:4" x14ac:dyDescent="0.2">
      <c r="A13315" s="5" t="s">
        <v>3678</v>
      </c>
      <c r="B13315" s="5" t="s">
        <v>31794</v>
      </c>
      <c r="C13315" s="5" t="s">
        <v>12</v>
      </c>
      <c r="D13315" s="5" t="str">
        <f t="shared" si="208"/>
        <v>un</v>
      </c>
    </row>
    <row r="13316" spans="1:4" x14ac:dyDescent="0.2">
      <c r="A13316" s="5" t="s">
        <v>18041</v>
      </c>
      <c r="B13316" s="5" t="s">
        <v>31794</v>
      </c>
      <c r="C13316" s="5" t="s">
        <v>12</v>
      </c>
      <c r="D13316" s="5" t="str">
        <f t="shared" si="208"/>
        <v>un</v>
      </c>
    </row>
    <row r="13317" spans="1:4" x14ac:dyDescent="0.2">
      <c r="A13317" s="5" t="s">
        <v>3679</v>
      </c>
      <c r="B13317" s="5" t="s">
        <v>31795</v>
      </c>
      <c r="C13317" s="5" t="s">
        <v>12</v>
      </c>
      <c r="D13317" s="5" t="str">
        <f t="shared" si="208"/>
        <v>un</v>
      </c>
    </row>
    <row r="13318" spans="1:4" x14ac:dyDescent="0.2">
      <c r="A13318" s="5" t="s">
        <v>18042</v>
      </c>
      <c r="B13318" s="5" t="s">
        <v>31795</v>
      </c>
      <c r="C13318" s="5" t="s">
        <v>12</v>
      </c>
      <c r="D13318" s="5" t="str">
        <f t="shared" si="208"/>
        <v>un</v>
      </c>
    </row>
    <row r="13319" spans="1:4" x14ac:dyDescent="0.2">
      <c r="A13319" s="5" t="s">
        <v>3680</v>
      </c>
      <c r="B13319" s="5" t="s">
        <v>31796</v>
      </c>
      <c r="C13319" s="5" t="s">
        <v>12</v>
      </c>
      <c r="D13319" s="5" t="str">
        <f t="shared" si="208"/>
        <v>un</v>
      </c>
    </row>
    <row r="13320" spans="1:4" x14ac:dyDescent="0.2">
      <c r="A13320" s="5" t="s">
        <v>18043</v>
      </c>
      <c r="B13320" s="5" t="s">
        <v>31796</v>
      </c>
      <c r="C13320" s="5" t="s">
        <v>12</v>
      </c>
      <c r="D13320" s="5" t="str">
        <f t="shared" si="208"/>
        <v>un</v>
      </c>
    </row>
    <row r="13321" spans="1:4" x14ac:dyDescent="0.2">
      <c r="A13321" s="5" t="s">
        <v>3681</v>
      </c>
      <c r="B13321" s="5" t="s">
        <v>31797</v>
      </c>
      <c r="C13321" s="5" t="s">
        <v>12</v>
      </c>
      <c r="D13321" s="5" t="str">
        <f t="shared" si="208"/>
        <v>un</v>
      </c>
    </row>
    <row r="13322" spans="1:4" x14ac:dyDescent="0.2">
      <c r="A13322" s="5" t="s">
        <v>18044</v>
      </c>
      <c r="B13322" s="5" t="s">
        <v>31797</v>
      </c>
      <c r="C13322" s="5" t="s">
        <v>12</v>
      </c>
      <c r="D13322" s="5" t="str">
        <f t="shared" si="208"/>
        <v>un</v>
      </c>
    </row>
    <row r="13323" spans="1:4" x14ac:dyDescent="0.2">
      <c r="A13323" s="5" t="s">
        <v>3682</v>
      </c>
      <c r="B13323" s="5" t="s">
        <v>31798</v>
      </c>
      <c r="C13323" s="5" t="s">
        <v>12</v>
      </c>
      <c r="D13323" s="5" t="str">
        <f t="shared" si="208"/>
        <v>un</v>
      </c>
    </row>
    <row r="13324" spans="1:4" x14ac:dyDescent="0.2">
      <c r="A13324" s="5" t="s">
        <v>18045</v>
      </c>
      <c r="B13324" s="5" t="s">
        <v>31798</v>
      </c>
      <c r="C13324" s="5" t="s">
        <v>12</v>
      </c>
      <c r="D13324" s="5" t="str">
        <f t="shared" si="208"/>
        <v>un</v>
      </c>
    </row>
    <row r="13325" spans="1:4" x14ac:dyDescent="0.2">
      <c r="A13325" s="5" t="s">
        <v>3683</v>
      </c>
      <c r="B13325" s="5" t="s">
        <v>31799</v>
      </c>
      <c r="C13325" s="5" t="s">
        <v>12</v>
      </c>
      <c r="D13325" s="5" t="str">
        <f t="shared" si="208"/>
        <v>un</v>
      </c>
    </row>
    <row r="13326" spans="1:4" x14ac:dyDescent="0.2">
      <c r="A13326" s="5" t="s">
        <v>18046</v>
      </c>
      <c r="B13326" s="5" t="s">
        <v>31799</v>
      </c>
      <c r="C13326" s="5" t="s">
        <v>12</v>
      </c>
      <c r="D13326" s="5" t="str">
        <f t="shared" si="208"/>
        <v>un</v>
      </c>
    </row>
    <row r="13327" spans="1:4" x14ac:dyDescent="0.2">
      <c r="A13327" s="5" t="s">
        <v>3684</v>
      </c>
      <c r="B13327" s="5" t="s">
        <v>31800</v>
      </c>
      <c r="C13327" s="5" t="s">
        <v>12</v>
      </c>
      <c r="D13327" s="5" t="str">
        <f t="shared" si="208"/>
        <v>un</v>
      </c>
    </row>
    <row r="13328" spans="1:4" x14ac:dyDescent="0.2">
      <c r="A13328" s="5" t="s">
        <v>18047</v>
      </c>
      <c r="B13328" s="5" t="s">
        <v>31800</v>
      </c>
      <c r="C13328" s="5" t="s">
        <v>12</v>
      </c>
      <c r="D13328" s="5" t="str">
        <f t="shared" si="208"/>
        <v>un</v>
      </c>
    </row>
    <row r="13329" spans="1:4" x14ac:dyDescent="0.2">
      <c r="A13329" s="5" t="s">
        <v>3685</v>
      </c>
      <c r="B13329" s="5" t="s">
        <v>31801</v>
      </c>
      <c r="C13329" s="5" t="s">
        <v>12</v>
      </c>
      <c r="D13329" s="5" t="str">
        <f t="shared" si="208"/>
        <v>un</v>
      </c>
    </row>
    <row r="13330" spans="1:4" x14ac:dyDescent="0.2">
      <c r="A13330" s="5" t="s">
        <v>18048</v>
      </c>
      <c r="B13330" s="5" t="s">
        <v>31801</v>
      </c>
      <c r="C13330" s="5" t="s">
        <v>12</v>
      </c>
      <c r="D13330" s="5" t="str">
        <f t="shared" si="208"/>
        <v>un</v>
      </c>
    </row>
    <row r="13331" spans="1:4" x14ac:dyDescent="0.2">
      <c r="A13331" s="5" t="s">
        <v>3686</v>
      </c>
      <c r="B13331" s="5" t="s">
        <v>31802</v>
      </c>
      <c r="C13331" s="5" t="s">
        <v>12</v>
      </c>
      <c r="D13331" s="5" t="str">
        <f t="shared" si="208"/>
        <v>un</v>
      </c>
    </row>
    <row r="13332" spans="1:4" x14ac:dyDescent="0.2">
      <c r="A13332" s="5" t="s">
        <v>18049</v>
      </c>
      <c r="B13332" s="5" t="s">
        <v>31802</v>
      </c>
      <c r="C13332" s="5" t="s">
        <v>12</v>
      </c>
      <c r="D13332" s="5" t="str">
        <f t="shared" si="208"/>
        <v>un</v>
      </c>
    </row>
    <row r="13333" spans="1:4" x14ac:dyDescent="0.2">
      <c r="A13333" s="5" t="s">
        <v>3687</v>
      </c>
      <c r="B13333" s="5" t="s">
        <v>31803</v>
      </c>
      <c r="C13333" s="5" t="s">
        <v>12</v>
      </c>
      <c r="D13333" s="5" t="str">
        <f t="shared" si="208"/>
        <v>un</v>
      </c>
    </row>
    <row r="13334" spans="1:4" x14ac:dyDescent="0.2">
      <c r="A13334" s="5" t="s">
        <v>18050</v>
      </c>
      <c r="B13334" s="5" t="s">
        <v>31803</v>
      </c>
      <c r="C13334" s="5" t="s">
        <v>12</v>
      </c>
      <c r="D13334" s="5" t="str">
        <f t="shared" si="208"/>
        <v>un</v>
      </c>
    </row>
    <row r="13335" spans="1:4" x14ac:dyDescent="0.2">
      <c r="A13335" s="5" t="s">
        <v>3688</v>
      </c>
      <c r="B13335" s="5" t="s">
        <v>31804</v>
      </c>
      <c r="C13335" s="5" t="s">
        <v>12</v>
      </c>
      <c r="D13335" s="5" t="str">
        <f t="shared" si="208"/>
        <v>un</v>
      </c>
    </row>
    <row r="13336" spans="1:4" x14ac:dyDescent="0.2">
      <c r="A13336" s="5" t="s">
        <v>18051</v>
      </c>
      <c r="B13336" s="5" t="s">
        <v>31804</v>
      </c>
      <c r="C13336" s="5" t="s">
        <v>12</v>
      </c>
      <c r="D13336" s="5" t="str">
        <f t="shared" si="208"/>
        <v>un</v>
      </c>
    </row>
    <row r="13337" spans="1:4" x14ac:dyDescent="0.2">
      <c r="A13337" s="5" t="s">
        <v>3689</v>
      </c>
      <c r="B13337" s="5" t="s">
        <v>31805</v>
      </c>
      <c r="C13337" s="5" t="s">
        <v>12</v>
      </c>
      <c r="D13337" s="5" t="str">
        <f t="shared" si="208"/>
        <v>un</v>
      </c>
    </row>
    <row r="13338" spans="1:4" x14ac:dyDescent="0.2">
      <c r="A13338" s="5" t="s">
        <v>18052</v>
      </c>
      <c r="B13338" s="5" t="s">
        <v>31805</v>
      </c>
      <c r="C13338" s="5" t="s">
        <v>12</v>
      </c>
      <c r="D13338" s="5" t="str">
        <f t="shared" si="208"/>
        <v>un</v>
      </c>
    </row>
    <row r="13339" spans="1:4" x14ac:dyDescent="0.2">
      <c r="A13339" s="5" t="s">
        <v>3690</v>
      </c>
      <c r="B13339" s="5" t="s">
        <v>31806</v>
      </c>
      <c r="C13339" s="5" t="s">
        <v>12</v>
      </c>
      <c r="D13339" s="5" t="str">
        <f t="shared" si="208"/>
        <v>un</v>
      </c>
    </row>
    <row r="13340" spans="1:4" x14ac:dyDescent="0.2">
      <c r="A13340" s="5" t="s">
        <v>18053</v>
      </c>
      <c r="B13340" s="5" t="s">
        <v>31806</v>
      </c>
      <c r="C13340" s="5" t="s">
        <v>12</v>
      </c>
      <c r="D13340" s="5" t="str">
        <f t="shared" si="208"/>
        <v>un</v>
      </c>
    </row>
    <row r="13341" spans="1:4" x14ac:dyDescent="0.2">
      <c r="A13341" s="5" t="s">
        <v>3691</v>
      </c>
      <c r="B13341" s="5" t="s">
        <v>31807</v>
      </c>
      <c r="C13341" s="5" t="s">
        <v>12</v>
      </c>
      <c r="D13341" s="5" t="str">
        <f t="shared" si="208"/>
        <v>un</v>
      </c>
    </row>
    <row r="13342" spans="1:4" x14ac:dyDescent="0.2">
      <c r="A13342" s="5" t="s">
        <v>18054</v>
      </c>
      <c r="B13342" s="5" t="s">
        <v>31807</v>
      </c>
      <c r="C13342" s="5" t="s">
        <v>12</v>
      </c>
      <c r="D13342" s="5" t="str">
        <f t="shared" si="208"/>
        <v>un</v>
      </c>
    </row>
    <row r="13343" spans="1:4" x14ac:dyDescent="0.2">
      <c r="A13343" s="5" t="s">
        <v>3692</v>
      </c>
      <c r="B13343" s="5" t="s">
        <v>31808</v>
      </c>
      <c r="C13343" s="5" t="s">
        <v>12</v>
      </c>
      <c r="D13343" s="5" t="str">
        <f t="shared" si="208"/>
        <v>un</v>
      </c>
    </row>
    <row r="13344" spans="1:4" x14ac:dyDescent="0.2">
      <c r="A13344" s="5" t="s">
        <v>18055</v>
      </c>
      <c r="B13344" s="5" t="s">
        <v>31808</v>
      </c>
      <c r="C13344" s="5" t="s">
        <v>12</v>
      </c>
      <c r="D13344" s="5" t="str">
        <f t="shared" si="208"/>
        <v>un</v>
      </c>
    </row>
    <row r="13345" spans="1:4" x14ac:dyDescent="0.2">
      <c r="A13345" s="5" t="s">
        <v>3693</v>
      </c>
      <c r="B13345" s="5" t="s">
        <v>31809</v>
      </c>
      <c r="C13345" s="5" t="s">
        <v>12</v>
      </c>
      <c r="D13345" s="5" t="str">
        <f t="shared" si="208"/>
        <v>un</v>
      </c>
    </row>
    <row r="13346" spans="1:4" x14ac:dyDescent="0.2">
      <c r="A13346" s="5" t="s">
        <v>18056</v>
      </c>
      <c r="B13346" s="5" t="s">
        <v>31809</v>
      </c>
      <c r="C13346" s="5" t="s">
        <v>12</v>
      </c>
      <c r="D13346" s="5" t="str">
        <f t="shared" si="208"/>
        <v>un</v>
      </c>
    </row>
    <row r="13347" spans="1:4" x14ac:dyDescent="0.2">
      <c r="A13347" s="5" t="s">
        <v>3694</v>
      </c>
      <c r="B13347" s="5" t="s">
        <v>31810</v>
      </c>
      <c r="C13347" s="5" t="s">
        <v>12</v>
      </c>
      <c r="D13347" s="5" t="str">
        <f t="shared" si="208"/>
        <v>un</v>
      </c>
    </row>
    <row r="13348" spans="1:4" x14ac:dyDescent="0.2">
      <c r="A13348" s="5" t="s">
        <v>18057</v>
      </c>
      <c r="B13348" s="5" t="s">
        <v>31810</v>
      </c>
      <c r="C13348" s="5" t="s">
        <v>12</v>
      </c>
      <c r="D13348" s="5" t="str">
        <f t="shared" si="208"/>
        <v>un</v>
      </c>
    </row>
    <row r="13349" spans="1:4" x14ac:dyDescent="0.2">
      <c r="A13349" s="5" t="s">
        <v>3695</v>
      </c>
      <c r="B13349" s="5" t="s">
        <v>31811</v>
      </c>
      <c r="C13349" s="5" t="s">
        <v>12</v>
      </c>
      <c r="D13349" s="5" t="str">
        <f t="shared" si="208"/>
        <v>un</v>
      </c>
    </row>
    <row r="13350" spans="1:4" x14ac:dyDescent="0.2">
      <c r="A13350" s="5" t="s">
        <v>18058</v>
      </c>
      <c r="B13350" s="5" t="s">
        <v>31811</v>
      </c>
      <c r="C13350" s="5" t="s">
        <v>12</v>
      </c>
      <c r="D13350" s="5" t="str">
        <f t="shared" si="208"/>
        <v>un</v>
      </c>
    </row>
    <row r="13351" spans="1:4" x14ac:dyDescent="0.2">
      <c r="A13351" s="5" t="s">
        <v>3696</v>
      </c>
      <c r="B13351" s="5" t="s">
        <v>31812</v>
      </c>
      <c r="C13351" s="5" t="s">
        <v>12</v>
      </c>
      <c r="D13351" s="5" t="str">
        <f t="shared" si="208"/>
        <v>un</v>
      </c>
    </row>
    <row r="13352" spans="1:4" x14ac:dyDescent="0.2">
      <c r="A13352" s="5" t="s">
        <v>18059</v>
      </c>
      <c r="B13352" s="5" t="s">
        <v>31812</v>
      </c>
      <c r="C13352" s="5" t="s">
        <v>12</v>
      </c>
      <c r="D13352" s="5" t="str">
        <f t="shared" si="208"/>
        <v>un</v>
      </c>
    </row>
    <row r="13353" spans="1:4" x14ac:dyDescent="0.2">
      <c r="A13353" s="5" t="s">
        <v>3697</v>
      </c>
      <c r="B13353" s="5" t="s">
        <v>31813</v>
      </c>
      <c r="C13353" s="5" t="s">
        <v>12</v>
      </c>
      <c r="D13353" s="5" t="str">
        <f t="shared" si="208"/>
        <v>un</v>
      </c>
    </row>
    <row r="13354" spans="1:4" x14ac:dyDescent="0.2">
      <c r="A13354" s="5" t="s">
        <v>18060</v>
      </c>
      <c r="B13354" s="5" t="s">
        <v>31813</v>
      </c>
      <c r="C13354" s="5" t="s">
        <v>12</v>
      </c>
      <c r="D13354" s="5" t="str">
        <f t="shared" si="208"/>
        <v>un</v>
      </c>
    </row>
    <row r="13355" spans="1:4" x14ac:dyDescent="0.2">
      <c r="A13355" s="5" t="s">
        <v>3698</v>
      </c>
      <c r="B13355" s="5" t="s">
        <v>31814</v>
      </c>
      <c r="C13355" s="5" t="s">
        <v>12</v>
      </c>
      <c r="D13355" s="5" t="str">
        <f t="shared" si="208"/>
        <v>un</v>
      </c>
    </row>
    <row r="13356" spans="1:4" x14ac:dyDescent="0.2">
      <c r="A13356" s="5" t="s">
        <v>18061</v>
      </c>
      <c r="B13356" s="5" t="s">
        <v>31814</v>
      </c>
      <c r="C13356" s="5" t="s">
        <v>12</v>
      </c>
      <c r="D13356" s="5" t="str">
        <f t="shared" si="208"/>
        <v>un</v>
      </c>
    </row>
    <row r="13357" spans="1:4" x14ac:dyDescent="0.2">
      <c r="A13357" s="5" t="s">
        <v>3699</v>
      </c>
      <c r="B13357" s="5" t="s">
        <v>31815</v>
      </c>
      <c r="C13357" s="5" t="s">
        <v>12</v>
      </c>
      <c r="D13357" s="5" t="str">
        <f t="shared" si="208"/>
        <v>un</v>
      </c>
    </row>
    <row r="13358" spans="1:4" x14ac:dyDescent="0.2">
      <c r="A13358" s="5" t="s">
        <v>18062</v>
      </c>
      <c r="B13358" s="5" t="s">
        <v>31815</v>
      </c>
      <c r="C13358" s="5" t="s">
        <v>12</v>
      </c>
      <c r="D13358" s="5" t="str">
        <f t="shared" si="208"/>
        <v>un</v>
      </c>
    </row>
    <row r="13359" spans="1:4" x14ac:dyDescent="0.2">
      <c r="A13359" s="5" t="s">
        <v>3700</v>
      </c>
      <c r="B13359" s="5" t="s">
        <v>31816</v>
      </c>
      <c r="C13359" s="5" t="s">
        <v>12</v>
      </c>
      <c r="D13359" s="5" t="str">
        <f t="shared" si="208"/>
        <v>un</v>
      </c>
    </row>
    <row r="13360" spans="1:4" x14ac:dyDescent="0.2">
      <c r="A13360" s="5" t="s">
        <v>18063</v>
      </c>
      <c r="B13360" s="5" t="s">
        <v>31816</v>
      </c>
      <c r="C13360" s="5" t="s">
        <v>12</v>
      </c>
      <c r="D13360" s="5" t="str">
        <f t="shared" si="208"/>
        <v>un</v>
      </c>
    </row>
    <row r="13361" spans="1:4" x14ac:dyDescent="0.2">
      <c r="A13361" s="5" t="s">
        <v>3701</v>
      </c>
      <c r="B13361" s="5" t="s">
        <v>31817</v>
      </c>
      <c r="C13361" s="5" t="s">
        <v>12</v>
      </c>
      <c r="D13361" s="5" t="str">
        <f t="shared" si="208"/>
        <v>un</v>
      </c>
    </row>
    <row r="13362" spans="1:4" x14ac:dyDescent="0.2">
      <c r="A13362" s="5" t="s">
        <v>18064</v>
      </c>
      <c r="B13362" s="5" t="s">
        <v>31817</v>
      </c>
      <c r="C13362" s="5" t="s">
        <v>12</v>
      </c>
      <c r="D13362" s="5" t="str">
        <f t="shared" si="208"/>
        <v>un</v>
      </c>
    </row>
    <row r="13363" spans="1:4" x14ac:dyDescent="0.2">
      <c r="A13363" s="5" t="s">
        <v>3702</v>
      </c>
      <c r="B13363" s="5" t="s">
        <v>31818</v>
      </c>
      <c r="C13363" s="5" t="s">
        <v>12</v>
      </c>
      <c r="D13363" s="5" t="str">
        <f t="shared" si="208"/>
        <v>un</v>
      </c>
    </row>
    <row r="13364" spans="1:4" x14ac:dyDescent="0.2">
      <c r="A13364" s="5" t="s">
        <v>18065</v>
      </c>
      <c r="B13364" s="5" t="s">
        <v>31818</v>
      </c>
      <c r="C13364" s="5" t="s">
        <v>12</v>
      </c>
      <c r="D13364" s="5" t="str">
        <f t="shared" si="208"/>
        <v>un</v>
      </c>
    </row>
    <row r="13365" spans="1:4" x14ac:dyDescent="0.2">
      <c r="A13365" s="5" t="s">
        <v>3703</v>
      </c>
      <c r="B13365" s="5" t="s">
        <v>31819</v>
      </c>
      <c r="C13365" s="5" t="s">
        <v>12</v>
      </c>
      <c r="D13365" s="5" t="str">
        <f t="shared" si="208"/>
        <v>un</v>
      </c>
    </row>
    <row r="13366" spans="1:4" x14ac:dyDescent="0.2">
      <c r="A13366" s="5" t="s">
        <v>18066</v>
      </c>
      <c r="B13366" s="5" t="s">
        <v>31819</v>
      </c>
      <c r="C13366" s="5" t="s">
        <v>12</v>
      </c>
      <c r="D13366" s="5" t="str">
        <f t="shared" si="208"/>
        <v>un</v>
      </c>
    </row>
    <row r="13367" spans="1:4" x14ac:dyDescent="0.2">
      <c r="A13367" s="5" t="s">
        <v>3704</v>
      </c>
      <c r="B13367" s="5" t="s">
        <v>31820</v>
      </c>
      <c r="C13367" s="5" t="s">
        <v>12</v>
      </c>
      <c r="D13367" s="5" t="str">
        <f t="shared" si="208"/>
        <v>un</v>
      </c>
    </row>
    <row r="13368" spans="1:4" x14ac:dyDescent="0.2">
      <c r="A13368" s="5" t="s">
        <v>18067</v>
      </c>
      <c r="B13368" s="5" t="s">
        <v>31820</v>
      </c>
      <c r="C13368" s="5" t="s">
        <v>12</v>
      </c>
      <c r="D13368" s="5" t="str">
        <f t="shared" si="208"/>
        <v>un</v>
      </c>
    </row>
    <row r="13369" spans="1:4" x14ac:dyDescent="0.2">
      <c r="A13369" s="5" t="s">
        <v>3705</v>
      </c>
      <c r="B13369" s="5" t="s">
        <v>31821</v>
      </c>
      <c r="C13369" s="5" t="s">
        <v>12</v>
      </c>
      <c r="D13369" s="5" t="str">
        <f t="shared" si="208"/>
        <v>un</v>
      </c>
    </row>
    <row r="13370" spans="1:4" x14ac:dyDescent="0.2">
      <c r="A13370" s="5" t="s">
        <v>18068</v>
      </c>
      <c r="B13370" s="5" t="s">
        <v>31821</v>
      </c>
      <c r="C13370" s="5" t="s">
        <v>12</v>
      </c>
      <c r="D13370" s="5" t="str">
        <f t="shared" si="208"/>
        <v>un</v>
      </c>
    </row>
    <row r="13371" spans="1:4" x14ac:dyDescent="0.2">
      <c r="A13371" s="5" t="s">
        <v>3706</v>
      </c>
      <c r="B13371" s="5" t="s">
        <v>31822</v>
      </c>
      <c r="C13371" s="5" t="s">
        <v>12</v>
      </c>
      <c r="D13371" s="5" t="str">
        <f t="shared" si="208"/>
        <v>un</v>
      </c>
    </row>
    <row r="13372" spans="1:4" x14ac:dyDescent="0.2">
      <c r="A13372" s="5" t="s">
        <v>18069</v>
      </c>
      <c r="B13372" s="5" t="s">
        <v>31822</v>
      </c>
      <c r="C13372" s="5" t="s">
        <v>12</v>
      </c>
      <c r="D13372" s="5" t="str">
        <f t="shared" si="208"/>
        <v>un</v>
      </c>
    </row>
    <row r="13373" spans="1:4" x14ac:dyDescent="0.2">
      <c r="A13373" s="5" t="s">
        <v>3707</v>
      </c>
      <c r="B13373" s="5" t="s">
        <v>31823</v>
      </c>
      <c r="C13373" s="5" t="s">
        <v>12</v>
      </c>
      <c r="D13373" s="5" t="str">
        <f t="shared" si="208"/>
        <v>un</v>
      </c>
    </row>
    <row r="13374" spans="1:4" x14ac:dyDescent="0.2">
      <c r="A13374" s="5" t="s">
        <v>18070</v>
      </c>
      <c r="B13374" s="5" t="s">
        <v>31823</v>
      </c>
      <c r="C13374" s="5" t="s">
        <v>12</v>
      </c>
      <c r="D13374" s="5" t="str">
        <f t="shared" si="208"/>
        <v>un</v>
      </c>
    </row>
    <row r="13375" spans="1:4" x14ac:dyDescent="0.2">
      <c r="A13375" s="5" t="s">
        <v>3708</v>
      </c>
      <c r="B13375" s="5" t="s">
        <v>31824</v>
      </c>
      <c r="C13375" s="5" t="s">
        <v>12</v>
      </c>
      <c r="D13375" s="5" t="str">
        <f t="shared" si="208"/>
        <v>un</v>
      </c>
    </row>
    <row r="13376" spans="1:4" x14ac:dyDescent="0.2">
      <c r="A13376" s="5" t="s">
        <v>18071</v>
      </c>
      <c r="B13376" s="5" t="s">
        <v>31824</v>
      </c>
      <c r="C13376" s="5" t="s">
        <v>12</v>
      </c>
      <c r="D13376" s="5" t="str">
        <f t="shared" si="208"/>
        <v>un</v>
      </c>
    </row>
    <row r="13377" spans="1:4" x14ac:dyDescent="0.2">
      <c r="A13377" s="5" t="s">
        <v>31825</v>
      </c>
      <c r="B13377" s="5" t="s">
        <v>31826</v>
      </c>
      <c r="C13377" s="5" t="s">
        <v>12</v>
      </c>
      <c r="D13377" s="5" t="str">
        <f t="shared" si="208"/>
        <v>un</v>
      </c>
    </row>
    <row r="13378" spans="1:4" x14ac:dyDescent="0.2">
      <c r="A13378" s="5" t="s">
        <v>31827</v>
      </c>
      <c r="B13378" s="5" t="s">
        <v>31826</v>
      </c>
      <c r="C13378" s="5" t="s">
        <v>12</v>
      </c>
      <c r="D13378" s="5" t="str">
        <f t="shared" ref="D13378:D13441" si="209">LOWER(C13378)</f>
        <v>un</v>
      </c>
    </row>
    <row r="13379" spans="1:4" x14ac:dyDescent="0.2">
      <c r="A13379" s="5" t="s">
        <v>9322</v>
      </c>
      <c r="B13379" s="5" t="s">
        <v>31828</v>
      </c>
      <c r="C13379" s="5" t="s">
        <v>12</v>
      </c>
      <c r="D13379" s="5" t="str">
        <f t="shared" si="209"/>
        <v>un</v>
      </c>
    </row>
    <row r="13380" spans="1:4" x14ac:dyDescent="0.2">
      <c r="A13380" s="5" t="s">
        <v>18072</v>
      </c>
      <c r="B13380" s="5" t="s">
        <v>31828</v>
      </c>
      <c r="C13380" s="5" t="s">
        <v>12</v>
      </c>
      <c r="D13380" s="5" t="str">
        <f t="shared" si="209"/>
        <v>un</v>
      </c>
    </row>
    <row r="13381" spans="1:4" x14ac:dyDescent="0.2">
      <c r="A13381" s="5" t="s">
        <v>9323</v>
      </c>
      <c r="B13381" s="5" t="s">
        <v>31829</v>
      </c>
      <c r="C13381" s="5" t="s">
        <v>12</v>
      </c>
      <c r="D13381" s="5" t="str">
        <f t="shared" si="209"/>
        <v>un</v>
      </c>
    </row>
    <row r="13382" spans="1:4" x14ac:dyDescent="0.2">
      <c r="A13382" s="5" t="s">
        <v>18073</v>
      </c>
      <c r="B13382" s="5" t="s">
        <v>31829</v>
      </c>
      <c r="C13382" s="5" t="s">
        <v>12</v>
      </c>
      <c r="D13382" s="5" t="str">
        <f t="shared" si="209"/>
        <v>un</v>
      </c>
    </row>
    <row r="13383" spans="1:4" x14ac:dyDescent="0.2">
      <c r="A13383" s="5" t="s">
        <v>3709</v>
      </c>
      <c r="B13383" s="5" t="s">
        <v>31830</v>
      </c>
      <c r="C13383" s="5" t="s">
        <v>12</v>
      </c>
      <c r="D13383" s="5" t="str">
        <f t="shared" si="209"/>
        <v>un</v>
      </c>
    </row>
    <row r="13384" spans="1:4" x14ac:dyDescent="0.2">
      <c r="A13384" s="5" t="s">
        <v>18074</v>
      </c>
      <c r="B13384" s="5" t="s">
        <v>31830</v>
      </c>
      <c r="C13384" s="5" t="s">
        <v>12</v>
      </c>
      <c r="D13384" s="5" t="str">
        <f t="shared" si="209"/>
        <v>un</v>
      </c>
    </row>
    <row r="13385" spans="1:4" x14ac:dyDescent="0.2">
      <c r="A13385" s="5" t="s">
        <v>3710</v>
      </c>
      <c r="B13385" s="5" t="s">
        <v>31831</v>
      </c>
      <c r="C13385" s="5" t="s">
        <v>12</v>
      </c>
      <c r="D13385" s="5" t="str">
        <f t="shared" si="209"/>
        <v>un</v>
      </c>
    </row>
    <row r="13386" spans="1:4" x14ac:dyDescent="0.2">
      <c r="A13386" s="5" t="s">
        <v>18075</v>
      </c>
      <c r="B13386" s="5" t="s">
        <v>31831</v>
      </c>
      <c r="C13386" s="5" t="s">
        <v>12</v>
      </c>
      <c r="D13386" s="5" t="str">
        <f t="shared" si="209"/>
        <v>un</v>
      </c>
    </row>
    <row r="13387" spans="1:4" x14ac:dyDescent="0.2">
      <c r="A13387" s="5" t="s">
        <v>3711</v>
      </c>
      <c r="B13387" s="5" t="s">
        <v>31832</v>
      </c>
      <c r="C13387" s="5" t="s">
        <v>12</v>
      </c>
      <c r="D13387" s="5" t="str">
        <f t="shared" si="209"/>
        <v>un</v>
      </c>
    </row>
    <row r="13388" spans="1:4" x14ac:dyDescent="0.2">
      <c r="A13388" s="5" t="s">
        <v>18076</v>
      </c>
      <c r="B13388" s="5" t="s">
        <v>31832</v>
      </c>
      <c r="C13388" s="5" t="s">
        <v>12</v>
      </c>
      <c r="D13388" s="5" t="str">
        <f t="shared" si="209"/>
        <v>un</v>
      </c>
    </row>
    <row r="13389" spans="1:4" x14ac:dyDescent="0.2">
      <c r="A13389" s="5" t="s">
        <v>9324</v>
      </c>
      <c r="B13389" s="5" t="s">
        <v>31833</v>
      </c>
      <c r="C13389" s="5" t="s">
        <v>12</v>
      </c>
      <c r="D13389" s="5" t="str">
        <f t="shared" si="209"/>
        <v>un</v>
      </c>
    </row>
    <row r="13390" spans="1:4" x14ac:dyDescent="0.2">
      <c r="A13390" s="5" t="s">
        <v>18077</v>
      </c>
      <c r="B13390" s="5" t="s">
        <v>31833</v>
      </c>
      <c r="C13390" s="5" t="s">
        <v>12</v>
      </c>
      <c r="D13390" s="5" t="str">
        <f t="shared" si="209"/>
        <v>un</v>
      </c>
    </row>
    <row r="13391" spans="1:4" x14ac:dyDescent="0.2">
      <c r="A13391" s="5" t="s">
        <v>3712</v>
      </c>
      <c r="B13391" s="5" t="s">
        <v>31834</v>
      </c>
      <c r="C13391" s="5" t="s">
        <v>12</v>
      </c>
      <c r="D13391" s="5" t="str">
        <f t="shared" si="209"/>
        <v>un</v>
      </c>
    </row>
    <row r="13392" spans="1:4" x14ac:dyDescent="0.2">
      <c r="A13392" s="5" t="s">
        <v>18078</v>
      </c>
      <c r="B13392" s="5" t="s">
        <v>31834</v>
      </c>
      <c r="C13392" s="5" t="s">
        <v>12</v>
      </c>
      <c r="D13392" s="5" t="str">
        <f t="shared" si="209"/>
        <v>un</v>
      </c>
    </row>
    <row r="13393" spans="1:4" x14ac:dyDescent="0.2">
      <c r="A13393" s="5" t="s">
        <v>3713</v>
      </c>
      <c r="B13393" s="5" t="s">
        <v>31835</v>
      </c>
      <c r="C13393" s="5" t="s">
        <v>12</v>
      </c>
      <c r="D13393" s="5" t="str">
        <f t="shared" si="209"/>
        <v>un</v>
      </c>
    </row>
    <row r="13394" spans="1:4" x14ac:dyDescent="0.2">
      <c r="A13394" s="5" t="s">
        <v>18079</v>
      </c>
      <c r="B13394" s="5" t="s">
        <v>31835</v>
      </c>
      <c r="C13394" s="5" t="s">
        <v>12</v>
      </c>
      <c r="D13394" s="5" t="str">
        <f t="shared" si="209"/>
        <v>un</v>
      </c>
    </row>
    <row r="13395" spans="1:4" x14ac:dyDescent="0.2">
      <c r="A13395" s="5" t="s">
        <v>3714</v>
      </c>
      <c r="B13395" s="5" t="s">
        <v>31836</v>
      </c>
      <c r="C13395" s="5" t="s">
        <v>12</v>
      </c>
      <c r="D13395" s="5" t="str">
        <f t="shared" si="209"/>
        <v>un</v>
      </c>
    </row>
    <row r="13396" spans="1:4" x14ac:dyDescent="0.2">
      <c r="A13396" s="5" t="s">
        <v>18080</v>
      </c>
      <c r="B13396" s="5" t="s">
        <v>31836</v>
      </c>
      <c r="C13396" s="5" t="s">
        <v>12</v>
      </c>
      <c r="D13396" s="5" t="str">
        <f t="shared" si="209"/>
        <v>un</v>
      </c>
    </row>
    <row r="13397" spans="1:4" x14ac:dyDescent="0.2">
      <c r="A13397" s="5" t="s">
        <v>3715</v>
      </c>
      <c r="B13397" s="5" t="s">
        <v>31837</v>
      </c>
      <c r="C13397" s="5" t="s">
        <v>12</v>
      </c>
      <c r="D13397" s="5" t="str">
        <f t="shared" si="209"/>
        <v>un</v>
      </c>
    </row>
    <row r="13398" spans="1:4" x14ac:dyDescent="0.2">
      <c r="A13398" s="5" t="s">
        <v>18081</v>
      </c>
      <c r="B13398" s="5" t="s">
        <v>31837</v>
      </c>
      <c r="C13398" s="5" t="s">
        <v>12</v>
      </c>
      <c r="D13398" s="5" t="str">
        <f t="shared" si="209"/>
        <v>un</v>
      </c>
    </row>
    <row r="13399" spans="1:4" x14ac:dyDescent="0.2">
      <c r="A13399" s="5" t="s">
        <v>3716</v>
      </c>
      <c r="B13399" s="5" t="s">
        <v>31838</v>
      </c>
      <c r="C13399" s="5" t="s">
        <v>12</v>
      </c>
      <c r="D13399" s="5" t="str">
        <f t="shared" si="209"/>
        <v>un</v>
      </c>
    </row>
    <row r="13400" spans="1:4" x14ac:dyDescent="0.2">
      <c r="A13400" s="5" t="s">
        <v>18082</v>
      </c>
      <c r="B13400" s="5" t="s">
        <v>31838</v>
      </c>
      <c r="C13400" s="5" t="s">
        <v>12</v>
      </c>
      <c r="D13400" s="5" t="str">
        <f t="shared" si="209"/>
        <v>un</v>
      </c>
    </row>
    <row r="13401" spans="1:4" x14ac:dyDescent="0.2">
      <c r="A13401" s="5" t="s">
        <v>3717</v>
      </c>
      <c r="B13401" s="5" t="s">
        <v>31839</v>
      </c>
      <c r="C13401" s="5" t="s">
        <v>12</v>
      </c>
      <c r="D13401" s="5" t="str">
        <f t="shared" si="209"/>
        <v>un</v>
      </c>
    </row>
    <row r="13402" spans="1:4" x14ac:dyDescent="0.2">
      <c r="A13402" s="5" t="s">
        <v>18083</v>
      </c>
      <c r="B13402" s="5" t="s">
        <v>31839</v>
      </c>
      <c r="C13402" s="5" t="s">
        <v>12</v>
      </c>
      <c r="D13402" s="5" t="str">
        <f t="shared" si="209"/>
        <v>un</v>
      </c>
    </row>
    <row r="13403" spans="1:4" x14ac:dyDescent="0.2">
      <c r="A13403" s="5" t="s">
        <v>3718</v>
      </c>
      <c r="B13403" s="5" t="s">
        <v>31840</v>
      </c>
      <c r="C13403" s="5" t="s">
        <v>12</v>
      </c>
      <c r="D13403" s="5" t="str">
        <f t="shared" si="209"/>
        <v>un</v>
      </c>
    </row>
    <row r="13404" spans="1:4" x14ac:dyDescent="0.2">
      <c r="A13404" s="5" t="s">
        <v>18084</v>
      </c>
      <c r="B13404" s="5" t="s">
        <v>31840</v>
      </c>
      <c r="C13404" s="5" t="s">
        <v>12</v>
      </c>
      <c r="D13404" s="5" t="str">
        <f t="shared" si="209"/>
        <v>un</v>
      </c>
    </row>
    <row r="13405" spans="1:4" x14ac:dyDescent="0.2">
      <c r="A13405" s="5" t="s">
        <v>3719</v>
      </c>
      <c r="B13405" s="5" t="s">
        <v>31841</v>
      </c>
      <c r="C13405" s="5" t="s">
        <v>12</v>
      </c>
      <c r="D13405" s="5" t="str">
        <f t="shared" si="209"/>
        <v>un</v>
      </c>
    </row>
    <row r="13406" spans="1:4" x14ac:dyDescent="0.2">
      <c r="A13406" s="5" t="s">
        <v>18085</v>
      </c>
      <c r="B13406" s="5" t="s">
        <v>31841</v>
      </c>
      <c r="C13406" s="5" t="s">
        <v>12</v>
      </c>
      <c r="D13406" s="5" t="str">
        <f t="shared" si="209"/>
        <v>un</v>
      </c>
    </row>
    <row r="13407" spans="1:4" x14ac:dyDescent="0.2">
      <c r="A13407" s="5" t="s">
        <v>3720</v>
      </c>
      <c r="B13407" s="5" t="s">
        <v>31842</v>
      </c>
      <c r="C13407" s="5" t="s">
        <v>12</v>
      </c>
      <c r="D13407" s="5" t="str">
        <f t="shared" si="209"/>
        <v>un</v>
      </c>
    </row>
    <row r="13408" spans="1:4" x14ac:dyDescent="0.2">
      <c r="A13408" s="5" t="s">
        <v>18086</v>
      </c>
      <c r="B13408" s="5" t="s">
        <v>31842</v>
      </c>
      <c r="C13408" s="5" t="s">
        <v>12</v>
      </c>
      <c r="D13408" s="5" t="str">
        <f t="shared" si="209"/>
        <v>un</v>
      </c>
    </row>
    <row r="13409" spans="1:4" x14ac:dyDescent="0.2">
      <c r="A13409" s="5" t="s">
        <v>3721</v>
      </c>
      <c r="B13409" s="5" t="s">
        <v>31843</v>
      </c>
      <c r="C13409" s="5" t="s">
        <v>12</v>
      </c>
      <c r="D13409" s="5" t="str">
        <f t="shared" si="209"/>
        <v>un</v>
      </c>
    </row>
    <row r="13410" spans="1:4" x14ac:dyDescent="0.2">
      <c r="A13410" s="5" t="s">
        <v>18087</v>
      </c>
      <c r="B13410" s="5" t="s">
        <v>31843</v>
      </c>
      <c r="C13410" s="5" t="s">
        <v>12</v>
      </c>
      <c r="D13410" s="5" t="str">
        <f t="shared" si="209"/>
        <v>un</v>
      </c>
    </row>
    <row r="13411" spans="1:4" x14ac:dyDescent="0.2">
      <c r="A13411" s="5" t="s">
        <v>3722</v>
      </c>
      <c r="B13411" s="5" t="s">
        <v>31844</v>
      </c>
      <c r="C13411" s="5" t="s">
        <v>12</v>
      </c>
      <c r="D13411" s="5" t="str">
        <f t="shared" si="209"/>
        <v>un</v>
      </c>
    </row>
    <row r="13412" spans="1:4" x14ac:dyDescent="0.2">
      <c r="A13412" s="5" t="s">
        <v>18088</v>
      </c>
      <c r="B13412" s="5" t="s">
        <v>31844</v>
      </c>
      <c r="C13412" s="5" t="s">
        <v>12</v>
      </c>
      <c r="D13412" s="5" t="str">
        <f t="shared" si="209"/>
        <v>un</v>
      </c>
    </row>
    <row r="13413" spans="1:4" x14ac:dyDescent="0.2">
      <c r="A13413" s="5" t="s">
        <v>3723</v>
      </c>
      <c r="B13413" s="5" t="s">
        <v>31845</v>
      </c>
      <c r="C13413" s="5" t="s">
        <v>12</v>
      </c>
      <c r="D13413" s="5" t="str">
        <f t="shared" si="209"/>
        <v>un</v>
      </c>
    </row>
    <row r="13414" spans="1:4" x14ac:dyDescent="0.2">
      <c r="A13414" s="5" t="s">
        <v>18089</v>
      </c>
      <c r="B13414" s="5" t="s">
        <v>31845</v>
      </c>
      <c r="C13414" s="5" t="s">
        <v>12</v>
      </c>
      <c r="D13414" s="5" t="str">
        <f t="shared" si="209"/>
        <v>un</v>
      </c>
    </row>
    <row r="13415" spans="1:4" x14ac:dyDescent="0.2">
      <c r="A13415" s="5" t="s">
        <v>3724</v>
      </c>
      <c r="B13415" s="5" t="s">
        <v>31846</v>
      </c>
      <c r="C13415" s="5" t="s">
        <v>12</v>
      </c>
      <c r="D13415" s="5" t="str">
        <f t="shared" si="209"/>
        <v>un</v>
      </c>
    </row>
    <row r="13416" spans="1:4" x14ac:dyDescent="0.2">
      <c r="A13416" s="5" t="s">
        <v>18090</v>
      </c>
      <c r="B13416" s="5" t="s">
        <v>31846</v>
      </c>
      <c r="C13416" s="5" t="s">
        <v>12</v>
      </c>
      <c r="D13416" s="5" t="str">
        <f t="shared" si="209"/>
        <v>un</v>
      </c>
    </row>
    <row r="13417" spans="1:4" x14ac:dyDescent="0.2">
      <c r="A13417" s="5" t="s">
        <v>3725</v>
      </c>
      <c r="B13417" s="5" t="s">
        <v>31847</v>
      </c>
      <c r="C13417" s="5" t="s">
        <v>12</v>
      </c>
      <c r="D13417" s="5" t="str">
        <f t="shared" si="209"/>
        <v>un</v>
      </c>
    </row>
    <row r="13418" spans="1:4" x14ac:dyDescent="0.2">
      <c r="A13418" s="5" t="s">
        <v>18091</v>
      </c>
      <c r="B13418" s="5" t="s">
        <v>31847</v>
      </c>
      <c r="C13418" s="5" t="s">
        <v>12</v>
      </c>
      <c r="D13418" s="5" t="str">
        <f t="shared" si="209"/>
        <v>un</v>
      </c>
    </row>
    <row r="13419" spans="1:4" x14ac:dyDescent="0.2">
      <c r="A13419" s="5" t="s">
        <v>3726</v>
      </c>
      <c r="B13419" s="5" t="s">
        <v>31848</v>
      </c>
      <c r="C13419" s="5" t="s">
        <v>12</v>
      </c>
      <c r="D13419" s="5" t="str">
        <f t="shared" si="209"/>
        <v>un</v>
      </c>
    </row>
    <row r="13420" spans="1:4" x14ac:dyDescent="0.2">
      <c r="A13420" s="5" t="s">
        <v>18092</v>
      </c>
      <c r="B13420" s="5" t="s">
        <v>31848</v>
      </c>
      <c r="C13420" s="5" t="s">
        <v>12</v>
      </c>
      <c r="D13420" s="5" t="str">
        <f t="shared" si="209"/>
        <v>un</v>
      </c>
    </row>
    <row r="13421" spans="1:4" x14ac:dyDescent="0.2">
      <c r="A13421" s="5" t="s">
        <v>3727</v>
      </c>
      <c r="B13421" s="5" t="s">
        <v>31849</v>
      </c>
      <c r="C13421" s="5" t="s">
        <v>12</v>
      </c>
      <c r="D13421" s="5" t="str">
        <f t="shared" si="209"/>
        <v>un</v>
      </c>
    </row>
    <row r="13422" spans="1:4" x14ac:dyDescent="0.2">
      <c r="A13422" s="5" t="s">
        <v>18093</v>
      </c>
      <c r="B13422" s="5" t="s">
        <v>31849</v>
      </c>
      <c r="C13422" s="5" t="s">
        <v>12</v>
      </c>
      <c r="D13422" s="5" t="str">
        <f t="shared" si="209"/>
        <v>un</v>
      </c>
    </row>
    <row r="13423" spans="1:4" x14ac:dyDescent="0.2">
      <c r="A13423" s="5" t="s">
        <v>3728</v>
      </c>
      <c r="B13423" s="5" t="s">
        <v>31850</v>
      </c>
      <c r="C13423" s="5" t="s">
        <v>12</v>
      </c>
      <c r="D13423" s="5" t="str">
        <f t="shared" si="209"/>
        <v>un</v>
      </c>
    </row>
    <row r="13424" spans="1:4" x14ac:dyDescent="0.2">
      <c r="A13424" s="5" t="s">
        <v>18094</v>
      </c>
      <c r="B13424" s="5" t="s">
        <v>31850</v>
      </c>
      <c r="C13424" s="5" t="s">
        <v>12</v>
      </c>
      <c r="D13424" s="5" t="str">
        <f t="shared" si="209"/>
        <v>un</v>
      </c>
    </row>
    <row r="13425" spans="1:4" x14ac:dyDescent="0.2">
      <c r="A13425" s="5" t="s">
        <v>3729</v>
      </c>
      <c r="B13425" s="5" t="s">
        <v>31851</v>
      </c>
      <c r="C13425" s="5" t="s">
        <v>12</v>
      </c>
      <c r="D13425" s="5" t="str">
        <f t="shared" si="209"/>
        <v>un</v>
      </c>
    </row>
    <row r="13426" spans="1:4" x14ac:dyDescent="0.2">
      <c r="A13426" s="5" t="s">
        <v>18095</v>
      </c>
      <c r="B13426" s="5" t="s">
        <v>31851</v>
      </c>
      <c r="C13426" s="5" t="s">
        <v>12</v>
      </c>
      <c r="D13426" s="5" t="str">
        <f t="shared" si="209"/>
        <v>un</v>
      </c>
    </row>
    <row r="13427" spans="1:4" x14ac:dyDescent="0.2">
      <c r="A13427" s="5" t="s">
        <v>3730</v>
      </c>
      <c r="B13427" s="5" t="s">
        <v>31852</v>
      </c>
      <c r="C13427" s="5" t="s">
        <v>12</v>
      </c>
      <c r="D13427" s="5" t="str">
        <f t="shared" si="209"/>
        <v>un</v>
      </c>
    </row>
    <row r="13428" spans="1:4" x14ac:dyDescent="0.2">
      <c r="A13428" s="5" t="s">
        <v>18096</v>
      </c>
      <c r="B13428" s="5" t="s">
        <v>31852</v>
      </c>
      <c r="C13428" s="5" t="s">
        <v>12</v>
      </c>
      <c r="D13428" s="5" t="str">
        <f t="shared" si="209"/>
        <v>un</v>
      </c>
    </row>
    <row r="13429" spans="1:4" x14ac:dyDescent="0.2">
      <c r="A13429" s="5" t="s">
        <v>3733</v>
      </c>
      <c r="B13429" s="5" t="s">
        <v>31853</v>
      </c>
      <c r="C13429" s="5" t="s">
        <v>12</v>
      </c>
      <c r="D13429" s="5" t="str">
        <f t="shared" si="209"/>
        <v>un</v>
      </c>
    </row>
    <row r="13430" spans="1:4" x14ac:dyDescent="0.2">
      <c r="A13430" s="5" t="s">
        <v>18097</v>
      </c>
      <c r="B13430" s="5" t="s">
        <v>31853</v>
      </c>
      <c r="C13430" s="5" t="s">
        <v>12</v>
      </c>
      <c r="D13430" s="5" t="str">
        <f t="shared" si="209"/>
        <v>un</v>
      </c>
    </row>
    <row r="13431" spans="1:4" x14ac:dyDescent="0.2">
      <c r="A13431" s="5" t="s">
        <v>3734</v>
      </c>
      <c r="B13431" s="5" t="s">
        <v>31854</v>
      </c>
      <c r="C13431" s="5" t="s">
        <v>12</v>
      </c>
      <c r="D13431" s="5" t="str">
        <f t="shared" si="209"/>
        <v>un</v>
      </c>
    </row>
    <row r="13432" spans="1:4" x14ac:dyDescent="0.2">
      <c r="A13432" s="5" t="s">
        <v>18098</v>
      </c>
      <c r="B13432" s="5" t="s">
        <v>31854</v>
      </c>
      <c r="C13432" s="5" t="s">
        <v>12</v>
      </c>
      <c r="D13432" s="5" t="str">
        <f t="shared" si="209"/>
        <v>un</v>
      </c>
    </row>
    <row r="13433" spans="1:4" x14ac:dyDescent="0.2">
      <c r="A13433" s="5" t="s">
        <v>31855</v>
      </c>
      <c r="B13433" s="5" t="s">
        <v>31856</v>
      </c>
      <c r="C13433" s="5" t="s">
        <v>12</v>
      </c>
      <c r="D13433" s="5" t="str">
        <f t="shared" si="209"/>
        <v>un</v>
      </c>
    </row>
    <row r="13434" spans="1:4" x14ac:dyDescent="0.2">
      <c r="A13434" s="5" t="s">
        <v>31857</v>
      </c>
      <c r="B13434" s="5" t="s">
        <v>31856</v>
      </c>
      <c r="C13434" s="5" t="s">
        <v>12</v>
      </c>
      <c r="D13434" s="5" t="str">
        <f t="shared" si="209"/>
        <v>un</v>
      </c>
    </row>
    <row r="13435" spans="1:4" x14ac:dyDescent="0.2">
      <c r="A13435" s="5" t="s">
        <v>9325</v>
      </c>
      <c r="B13435" s="5" t="s">
        <v>31858</v>
      </c>
      <c r="C13435" s="5" t="s">
        <v>12</v>
      </c>
      <c r="D13435" s="5" t="str">
        <f t="shared" si="209"/>
        <v>un</v>
      </c>
    </row>
    <row r="13436" spans="1:4" x14ac:dyDescent="0.2">
      <c r="A13436" s="5" t="s">
        <v>18099</v>
      </c>
      <c r="B13436" s="5" t="s">
        <v>31858</v>
      </c>
      <c r="C13436" s="5" t="s">
        <v>12</v>
      </c>
      <c r="D13436" s="5" t="str">
        <f t="shared" si="209"/>
        <v>un</v>
      </c>
    </row>
    <row r="13437" spans="1:4" x14ac:dyDescent="0.2">
      <c r="A13437" s="5" t="s">
        <v>9326</v>
      </c>
      <c r="B13437" s="5" t="s">
        <v>31859</v>
      </c>
      <c r="C13437" s="5" t="s">
        <v>12</v>
      </c>
      <c r="D13437" s="5" t="str">
        <f t="shared" si="209"/>
        <v>un</v>
      </c>
    </row>
    <row r="13438" spans="1:4" x14ac:dyDescent="0.2">
      <c r="A13438" s="5" t="s">
        <v>18100</v>
      </c>
      <c r="B13438" s="5" t="s">
        <v>31859</v>
      </c>
      <c r="C13438" s="5" t="s">
        <v>12</v>
      </c>
      <c r="D13438" s="5" t="str">
        <f t="shared" si="209"/>
        <v>un</v>
      </c>
    </row>
    <row r="13439" spans="1:4" x14ac:dyDescent="0.2">
      <c r="A13439" s="5" t="s">
        <v>9327</v>
      </c>
      <c r="B13439" s="5" t="s">
        <v>31860</v>
      </c>
      <c r="C13439" s="5" t="s">
        <v>12</v>
      </c>
      <c r="D13439" s="5" t="str">
        <f t="shared" si="209"/>
        <v>un</v>
      </c>
    </row>
    <row r="13440" spans="1:4" x14ac:dyDescent="0.2">
      <c r="A13440" s="5" t="s">
        <v>18101</v>
      </c>
      <c r="B13440" s="5" t="s">
        <v>31860</v>
      </c>
      <c r="C13440" s="5" t="s">
        <v>12</v>
      </c>
      <c r="D13440" s="5" t="str">
        <f t="shared" si="209"/>
        <v>un</v>
      </c>
    </row>
    <row r="13441" spans="1:4" x14ac:dyDescent="0.2">
      <c r="A13441" s="5" t="s">
        <v>3737</v>
      </c>
      <c r="B13441" s="5" t="s">
        <v>31861</v>
      </c>
      <c r="C13441" s="5" t="s">
        <v>12</v>
      </c>
      <c r="D13441" s="5" t="str">
        <f t="shared" si="209"/>
        <v>un</v>
      </c>
    </row>
    <row r="13442" spans="1:4" x14ac:dyDescent="0.2">
      <c r="A13442" s="5" t="s">
        <v>18102</v>
      </c>
      <c r="B13442" s="5" t="s">
        <v>31861</v>
      </c>
      <c r="C13442" s="5" t="s">
        <v>12</v>
      </c>
      <c r="D13442" s="5" t="str">
        <f t="shared" ref="D13442:D13505" si="210">LOWER(C13442)</f>
        <v>un</v>
      </c>
    </row>
    <row r="13443" spans="1:4" x14ac:dyDescent="0.2">
      <c r="A13443" s="5" t="s">
        <v>9328</v>
      </c>
      <c r="B13443" s="5" t="s">
        <v>31862</v>
      </c>
      <c r="C13443" s="5" t="s">
        <v>12</v>
      </c>
      <c r="D13443" s="5" t="str">
        <f t="shared" si="210"/>
        <v>un</v>
      </c>
    </row>
    <row r="13444" spans="1:4" x14ac:dyDescent="0.2">
      <c r="A13444" s="5" t="s">
        <v>18103</v>
      </c>
      <c r="B13444" s="5" t="s">
        <v>31862</v>
      </c>
      <c r="C13444" s="5" t="s">
        <v>12</v>
      </c>
      <c r="D13444" s="5" t="str">
        <f t="shared" si="210"/>
        <v>un</v>
      </c>
    </row>
    <row r="13445" spans="1:4" x14ac:dyDescent="0.2">
      <c r="A13445" s="5" t="s">
        <v>3738</v>
      </c>
      <c r="B13445" s="5" t="s">
        <v>31863</v>
      </c>
      <c r="C13445" s="5" t="s">
        <v>12</v>
      </c>
      <c r="D13445" s="5" t="str">
        <f t="shared" si="210"/>
        <v>un</v>
      </c>
    </row>
    <row r="13446" spans="1:4" x14ac:dyDescent="0.2">
      <c r="A13446" s="5" t="s">
        <v>18104</v>
      </c>
      <c r="B13446" s="5" t="s">
        <v>31863</v>
      </c>
      <c r="C13446" s="5" t="s">
        <v>12</v>
      </c>
      <c r="D13446" s="5" t="str">
        <f t="shared" si="210"/>
        <v>un</v>
      </c>
    </row>
    <row r="13447" spans="1:4" x14ac:dyDescent="0.2">
      <c r="A13447" s="5" t="s">
        <v>3731</v>
      </c>
      <c r="B13447" s="5" t="s">
        <v>31864</v>
      </c>
      <c r="C13447" s="5" t="s">
        <v>25536</v>
      </c>
      <c r="D13447" s="5" t="str">
        <f t="shared" si="210"/>
        <v>m2</v>
      </c>
    </row>
    <row r="13448" spans="1:4" x14ac:dyDescent="0.2">
      <c r="A13448" s="5" t="s">
        <v>18105</v>
      </c>
      <c r="B13448" s="5" t="s">
        <v>31864</v>
      </c>
      <c r="C13448" s="5" t="s">
        <v>25536</v>
      </c>
      <c r="D13448" s="5" t="str">
        <f t="shared" si="210"/>
        <v>m2</v>
      </c>
    </row>
    <row r="13449" spans="1:4" x14ac:dyDescent="0.2">
      <c r="A13449" s="5" t="s">
        <v>3735</v>
      </c>
      <c r="B13449" s="5" t="s">
        <v>31865</v>
      </c>
      <c r="C13449" s="5" t="s">
        <v>12</v>
      </c>
      <c r="D13449" s="5" t="str">
        <f t="shared" si="210"/>
        <v>un</v>
      </c>
    </row>
    <row r="13450" spans="1:4" x14ac:dyDescent="0.2">
      <c r="A13450" s="5" t="s">
        <v>18106</v>
      </c>
      <c r="B13450" s="5" t="s">
        <v>31865</v>
      </c>
      <c r="C13450" s="5" t="s">
        <v>12</v>
      </c>
      <c r="D13450" s="5" t="str">
        <f t="shared" si="210"/>
        <v>un</v>
      </c>
    </row>
    <row r="13451" spans="1:4" x14ac:dyDescent="0.2">
      <c r="A13451" s="5" t="s">
        <v>3732</v>
      </c>
      <c r="B13451" s="5" t="s">
        <v>31866</v>
      </c>
      <c r="C13451" s="5" t="s">
        <v>25536</v>
      </c>
      <c r="D13451" s="5" t="str">
        <f t="shared" si="210"/>
        <v>m2</v>
      </c>
    </row>
    <row r="13452" spans="1:4" x14ac:dyDescent="0.2">
      <c r="A13452" s="5" t="s">
        <v>18107</v>
      </c>
      <c r="B13452" s="5" t="s">
        <v>31866</v>
      </c>
      <c r="C13452" s="5" t="s">
        <v>25536</v>
      </c>
      <c r="D13452" s="5" t="str">
        <f t="shared" si="210"/>
        <v>m2</v>
      </c>
    </row>
    <row r="13453" spans="1:4" x14ac:dyDescent="0.2">
      <c r="A13453" s="5" t="s">
        <v>3739</v>
      </c>
      <c r="B13453" s="5" t="s">
        <v>31867</v>
      </c>
      <c r="C13453" s="5" t="s">
        <v>12</v>
      </c>
      <c r="D13453" s="5" t="str">
        <f t="shared" si="210"/>
        <v>un</v>
      </c>
    </row>
    <row r="13454" spans="1:4" x14ac:dyDescent="0.2">
      <c r="A13454" s="5" t="s">
        <v>18108</v>
      </c>
      <c r="B13454" s="5" t="s">
        <v>31867</v>
      </c>
      <c r="C13454" s="5" t="s">
        <v>12</v>
      </c>
      <c r="D13454" s="5" t="str">
        <f t="shared" si="210"/>
        <v>un</v>
      </c>
    </row>
    <row r="13455" spans="1:4" x14ac:dyDescent="0.2">
      <c r="A13455" s="5" t="s">
        <v>3740</v>
      </c>
      <c r="B13455" s="5" t="s">
        <v>31868</v>
      </c>
      <c r="C13455" s="5" t="s">
        <v>12</v>
      </c>
      <c r="D13455" s="5" t="str">
        <f t="shared" si="210"/>
        <v>un</v>
      </c>
    </row>
    <row r="13456" spans="1:4" x14ac:dyDescent="0.2">
      <c r="A13456" s="5" t="s">
        <v>18109</v>
      </c>
      <c r="B13456" s="5" t="s">
        <v>31868</v>
      </c>
      <c r="C13456" s="5" t="s">
        <v>12</v>
      </c>
      <c r="D13456" s="5" t="str">
        <f t="shared" si="210"/>
        <v>un</v>
      </c>
    </row>
    <row r="13457" spans="1:4" x14ac:dyDescent="0.2">
      <c r="A13457" s="5" t="s">
        <v>3741</v>
      </c>
      <c r="B13457" s="5" t="s">
        <v>31869</v>
      </c>
      <c r="C13457" s="5" t="s">
        <v>12</v>
      </c>
      <c r="D13457" s="5" t="str">
        <f t="shared" si="210"/>
        <v>un</v>
      </c>
    </row>
    <row r="13458" spans="1:4" x14ac:dyDescent="0.2">
      <c r="A13458" s="5" t="s">
        <v>18110</v>
      </c>
      <c r="B13458" s="5" t="s">
        <v>31869</v>
      </c>
      <c r="C13458" s="5" t="s">
        <v>12</v>
      </c>
      <c r="D13458" s="5" t="str">
        <f t="shared" si="210"/>
        <v>un</v>
      </c>
    </row>
    <row r="13459" spans="1:4" x14ac:dyDescent="0.2">
      <c r="A13459" s="5" t="s">
        <v>3742</v>
      </c>
      <c r="B13459" s="5" t="s">
        <v>31870</v>
      </c>
      <c r="C13459" s="5" t="s">
        <v>12</v>
      </c>
      <c r="D13459" s="5" t="str">
        <f t="shared" si="210"/>
        <v>un</v>
      </c>
    </row>
    <row r="13460" spans="1:4" x14ac:dyDescent="0.2">
      <c r="A13460" s="5" t="s">
        <v>18111</v>
      </c>
      <c r="B13460" s="5" t="s">
        <v>31870</v>
      </c>
      <c r="C13460" s="5" t="s">
        <v>12</v>
      </c>
      <c r="D13460" s="5" t="str">
        <f t="shared" si="210"/>
        <v>un</v>
      </c>
    </row>
    <row r="13461" spans="1:4" x14ac:dyDescent="0.2">
      <c r="A13461" s="5" t="s">
        <v>3743</v>
      </c>
      <c r="B13461" s="5" t="s">
        <v>31871</v>
      </c>
      <c r="C13461" s="5" t="s">
        <v>12</v>
      </c>
      <c r="D13461" s="5" t="str">
        <f t="shared" si="210"/>
        <v>un</v>
      </c>
    </row>
    <row r="13462" spans="1:4" x14ac:dyDescent="0.2">
      <c r="A13462" s="5" t="s">
        <v>18112</v>
      </c>
      <c r="B13462" s="5" t="s">
        <v>31871</v>
      </c>
      <c r="C13462" s="5" t="s">
        <v>12</v>
      </c>
      <c r="D13462" s="5" t="str">
        <f t="shared" si="210"/>
        <v>un</v>
      </c>
    </row>
    <row r="13463" spans="1:4" x14ac:dyDescent="0.2">
      <c r="A13463" s="5" t="s">
        <v>9329</v>
      </c>
      <c r="B13463" s="5" t="s">
        <v>31872</v>
      </c>
      <c r="C13463" s="5" t="s">
        <v>12</v>
      </c>
      <c r="D13463" s="5" t="str">
        <f t="shared" si="210"/>
        <v>un</v>
      </c>
    </row>
    <row r="13464" spans="1:4" x14ac:dyDescent="0.2">
      <c r="A13464" s="5" t="s">
        <v>18113</v>
      </c>
      <c r="B13464" s="5" t="s">
        <v>31872</v>
      </c>
      <c r="C13464" s="5" t="s">
        <v>12</v>
      </c>
      <c r="D13464" s="5" t="str">
        <f t="shared" si="210"/>
        <v>un</v>
      </c>
    </row>
    <row r="13465" spans="1:4" x14ac:dyDescent="0.2">
      <c r="A13465" s="5" t="s">
        <v>9330</v>
      </c>
      <c r="B13465" s="5" t="s">
        <v>31873</v>
      </c>
      <c r="C13465" s="5" t="s">
        <v>12</v>
      </c>
      <c r="D13465" s="5" t="str">
        <f t="shared" si="210"/>
        <v>un</v>
      </c>
    </row>
    <row r="13466" spans="1:4" x14ac:dyDescent="0.2">
      <c r="A13466" s="5" t="s">
        <v>18114</v>
      </c>
      <c r="B13466" s="5" t="s">
        <v>31873</v>
      </c>
      <c r="C13466" s="5" t="s">
        <v>12</v>
      </c>
      <c r="D13466" s="5" t="str">
        <f t="shared" si="210"/>
        <v>un</v>
      </c>
    </row>
    <row r="13467" spans="1:4" x14ac:dyDescent="0.2">
      <c r="A13467" s="5" t="s">
        <v>3744</v>
      </c>
      <c r="B13467" s="5" t="s">
        <v>31874</v>
      </c>
      <c r="C13467" s="5" t="s">
        <v>12</v>
      </c>
      <c r="D13467" s="5" t="str">
        <f t="shared" si="210"/>
        <v>un</v>
      </c>
    </row>
    <row r="13468" spans="1:4" x14ac:dyDescent="0.2">
      <c r="A13468" s="5" t="s">
        <v>18115</v>
      </c>
      <c r="B13468" s="5" t="s">
        <v>31874</v>
      </c>
      <c r="C13468" s="5" t="s">
        <v>12</v>
      </c>
      <c r="D13468" s="5" t="str">
        <f t="shared" si="210"/>
        <v>un</v>
      </c>
    </row>
    <row r="13469" spans="1:4" x14ac:dyDescent="0.2">
      <c r="A13469" s="5" t="s">
        <v>3745</v>
      </c>
      <c r="B13469" s="5" t="s">
        <v>31875</v>
      </c>
      <c r="C13469" s="5" t="s">
        <v>12</v>
      </c>
      <c r="D13469" s="5" t="str">
        <f t="shared" si="210"/>
        <v>un</v>
      </c>
    </row>
    <row r="13470" spans="1:4" x14ac:dyDescent="0.2">
      <c r="A13470" s="5" t="s">
        <v>18116</v>
      </c>
      <c r="B13470" s="5" t="s">
        <v>31875</v>
      </c>
      <c r="C13470" s="5" t="s">
        <v>12</v>
      </c>
      <c r="D13470" s="5" t="str">
        <f t="shared" si="210"/>
        <v>un</v>
      </c>
    </row>
    <row r="13471" spans="1:4" x14ac:dyDescent="0.2">
      <c r="A13471" s="5" t="s">
        <v>3746</v>
      </c>
      <c r="B13471" s="5" t="s">
        <v>31876</v>
      </c>
      <c r="C13471" s="5" t="s">
        <v>12</v>
      </c>
      <c r="D13471" s="5" t="str">
        <f t="shared" si="210"/>
        <v>un</v>
      </c>
    </row>
    <row r="13472" spans="1:4" x14ac:dyDescent="0.2">
      <c r="A13472" s="5" t="s">
        <v>18117</v>
      </c>
      <c r="B13472" s="5" t="s">
        <v>31876</v>
      </c>
      <c r="C13472" s="5" t="s">
        <v>12</v>
      </c>
      <c r="D13472" s="5" t="str">
        <f t="shared" si="210"/>
        <v>un</v>
      </c>
    </row>
    <row r="13473" spans="1:4" x14ac:dyDescent="0.2">
      <c r="A13473" s="5" t="s">
        <v>3747</v>
      </c>
      <c r="B13473" s="5" t="s">
        <v>31877</v>
      </c>
      <c r="C13473" s="5" t="s">
        <v>12</v>
      </c>
      <c r="D13473" s="5" t="str">
        <f t="shared" si="210"/>
        <v>un</v>
      </c>
    </row>
    <row r="13474" spans="1:4" x14ac:dyDescent="0.2">
      <c r="A13474" s="5" t="s">
        <v>18118</v>
      </c>
      <c r="B13474" s="5" t="s">
        <v>31877</v>
      </c>
      <c r="C13474" s="5" t="s">
        <v>12</v>
      </c>
      <c r="D13474" s="5" t="str">
        <f t="shared" si="210"/>
        <v>un</v>
      </c>
    </row>
    <row r="13475" spans="1:4" x14ac:dyDescent="0.2">
      <c r="A13475" s="5" t="s">
        <v>3748</v>
      </c>
      <c r="B13475" s="5" t="s">
        <v>31878</v>
      </c>
      <c r="C13475" s="5" t="s">
        <v>12</v>
      </c>
      <c r="D13475" s="5" t="str">
        <f t="shared" si="210"/>
        <v>un</v>
      </c>
    </row>
    <row r="13476" spans="1:4" x14ac:dyDescent="0.2">
      <c r="A13476" s="5" t="s">
        <v>18119</v>
      </c>
      <c r="B13476" s="5" t="s">
        <v>31878</v>
      </c>
      <c r="C13476" s="5" t="s">
        <v>12</v>
      </c>
      <c r="D13476" s="5" t="str">
        <f t="shared" si="210"/>
        <v>un</v>
      </c>
    </row>
    <row r="13477" spans="1:4" x14ac:dyDescent="0.2">
      <c r="A13477" s="5" t="s">
        <v>3749</v>
      </c>
      <c r="B13477" s="5" t="s">
        <v>31879</v>
      </c>
      <c r="C13477" s="5" t="s">
        <v>12</v>
      </c>
      <c r="D13477" s="5" t="str">
        <f t="shared" si="210"/>
        <v>un</v>
      </c>
    </row>
    <row r="13478" spans="1:4" x14ac:dyDescent="0.2">
      <c r="A13478" s="5" t="s">
        <v>18120</v>
      </c>
      <c r="B13478" s="5" t="s">
        <v>31879</v>
      </c>
      <c r="C13478" s="5" t="s">
        <v>12</v>
      </c>
      <c r="D13478" s="5" t="str">
        <f t="shared" si="210"/>
        <v>un</v>
      </c>
    </row>
    <row r="13479" spans="1:4" x14ac:dyDescent="0.2">
      <c r="A13479" s="5" t="s">
        <v>9331</v>
      </c>
      <c r="B13479" s="5" t="s">
        <v>31880</v>
      </c>
      <c r="C13479" s="5" t="s">
        <v>12</v>
      </c>
      <c r="D13479" s="5" t="str">
        <f t="shared" si="210"/>
        <v>un</v>
      </c>
    </row>
    <row r="13480" spans="1:4" x14ac:dyDescent="0.2">
      <c r="A13480" s="5" t="s">
        <v>18121</v>
      </c>
      <c r="B13480" s="5" t="s">
        <v>31880</v>
      </c>
      <c r="C13480" s="5" t="s">
        <v>12</v>
      </c>
      <c r="D13480" s="5" t="str">
        <f t="shared" si="210"/>
        <v>un</v>
      </c>
    </row>
    <row r="13481" spans="1:4" x14ac:dyDescent="0.2">
      <c r="A13481" s="5" t="s">
        <v>9332</v>
      </c>
      <c r="B13481" s="5" t="s">
        <v>31881</v>
      </c>
      <c r="C13481" s="5" t="s">
        <v>12</v>
      </c>
      <c r="D13481" s="5" t="str">
        <f t="shared" si="210"/>
        <v>un</v>
      </c>
    </row>
    <row r="13482" spans="1:4" x14ac:dyDescent="0.2">
      <c r="A13482" s="5" t="s">
        <v>18122</v>
      </c>
      <c r="B13482" s="5" t="s">
        <v>31881</v>
      </c>
      <c r="C13482" s="5" t="s">
        <v>12</v>
      </c>
      <c r="D13482" s="5" t="str">
        <f t="shared" si="210"/>
        <v>un</v>
      </c>
    </row>
    <row r="13483" spans="1:4" x14ac:dyDescent="0.2">
      <c r="A13483" s="5" t="s">
        <v>9333</v>
      </c>
      <c r="B13483" s="5" t="s">
        <v>31882</v>
      </c>
      <c r="C13483" s="5" t="s">
        <v>21</v>
      </c>
      <c r="D13483" s="5" t="str">
        <f t="shared" si="210"/>
        <v>m</v>
      </c>
    </row>
    <row r="13484" spans="1:4" x14ac:dyDescent="0.2">
      <c r="A13484" s="5" t="s">
        <v>18123</v>
      </c>
      <c r="B13484" s="5" t="s">
        <v>31882</v>
      </c>
      <c r="C13484" s="5" t="s">
        <v>21</v>
      </c>
      <c r="D13484" s="5" t="str">
        <f t="shared" si="210"/>
        <v>m</v>
      </c>
    </row>
    <row r="13485" spans="1:4" x14ac:dyDescent="0.2">
      <c r="A13485" s="5" t="s">
        <v>3751</v>
      </c>
      <c r="B13485" s="5" t="s">
        <v>31883</v>
      </c>
      <c r="C13485" s="5" t="s">
        <v>25536</v>
      </c>
      <c r="D13485" s="5" t="str">
        <f t="shared" si="210"/>
        <v>m2</v>
      </c>
    </row>
    <row r="13486" spans="1:4" x14ac:dyDescent="0.2">
      <c r="A13486" s="5" t="s">
        <v>18124</v>
      </c>
      <c r="B13486" s="5" t="s">
        <v>31883</v>
      </c>
      <c r="C13486" s="5" t="s">
        <v>25536</v>
      </c>
      <c r="D13486" s="5" t="str">
        <f t="shared" si="210"/>
        <v>m2</v>
      </c>
    </row>
    <row r="13487" spans="1:4" x14ac:dyDescent="0.2">
      <c r="A13487" s="5" t="s">
        <v>3752</v>
      </c>
      <c r="B13487" s="5" t="s">
        <v>31884</v>
      </c>
      <c r="C13487" s="5" t="s">
        <v>25536</v>
      </c>
      <c r="D13487" s="5" t="str">
        <f t="shared" si="210"/>
        <v>m2</v>
      </c>
    </row>
    <row r="13488" spans="1:4" x14ac:dyDescent="0.2">
      <c r="A13488" s="5" t="s">
        <v>18125</v>
      </c>
      <c r="B13488" s="5" t="s">
        <v>31884</v>
      </c>
      <c r="C13488" s="5" t="s">
        <v>25536</v>
      </c>
      <c r="D13488" s="5" t="str">
        <f t="shared" si="210"/>
        <v>m2</v>
      </c>
    </row>
    <row r="13489" spans="1:4" x14ac:dyDescent="0.2">
      <c r="A13489" s="5" t="s">
        <v>3753</v>
      </c>
      <c r="B13489" s="5" t="s">
        <v>31885</v>
      </c>
      <c r="C13489" s="5" t="s">
        <v>12</v>
      </c>
      <c r="D13489" s="5" t="str">
        <f t="shared" si="210"/>
        <v>un</v>
      </c>
    </row>
    <row r="13490" spans="1:4" x14ac:dyDescent="0.2">
      <c r="A13490" s="5" t="s">
        <v>18126</v>
      </c>
      <c r="B13490" s="5" t="s">
        <v>31885</v>
      </c>
      <c r="C13490" s="5" t="s">
        <v>12</v>
      </c>
      <c r="D13490" s="5" t="str">
        <f t="shared" si="210"/>
        <v>un</v>
      </c>
    </row>
    <row r="13491" spans="1:4" x14ac:dyDescent="0.2">
      <c r="A13491" s="5" t="s">
        <v>3754</v>
      </c>
      <c r="B13491" s="5" t="s">
        <v>31886</v>
      </c>
      <c r="C13491" s="5" t="s">
        <v>25536</v>
      </c>
      <c r="D13491" s="5" t="str">
        <f t="shared" si="210"/>
        <v>m2</v>
      </c>
    </row>
    <row r="13492" spans="1:4" x14ac:dyDescent="0.2">
      <c r="A13492" s="5" t="s">
        <v>18127</v>
      </c>
      <c r="B13492" s="5" t="s">
        <v>31886</v>
      </c>
      <c r="C13492" s="5" t="s">
        <v>25536</v>
      </c>
      <c r="D13492" s="5" t="str">
        <f t="shared" si="210"/>
        <v>m2</v>
      </c>
    </row>
    <row r="13493" spans="1:4" x14ac:dyDescent="0.2">
      <c r="A13493" s="5" t="s">
        <v>3760</v>
      </c>
      <c r="B13493" s="5" t="s">
        <v>31887</v>
      </c>
      <c r="C13493" s="5" t="s">
        <v>25536</v>
      </c>
      <c r="D13493" s="5" t="str">
        <f t="shared" si="210"/>
        <v>m2</v>
      </c>
    </row>
    <row r="13494" spans="1:4" x14ac:dyDescent="0.2">
      <c r="A13494" s="5" t="s">
        <v>18128</v>
      </c>
      <c r="B13494" s="5" t="s">
        <v>31887</v>
      </c>
      <c r="C13494" s="5" t="s">
        <v>25536</v>
      </c>
      <c r="D13494" s="5" t="str">
        <f t="shared" si="210"/>
        <v>m2</v>
      </c>
    </row>
    <row r="13495" spans="1:4" x14ac:dyDescent="0.2">
      <c r="A13495" s="5" t="s">
        <v>3755</v>
      </c>
      <c r="B13495" s="5" t="s">
        <v>31888</v>
      </c>
      <c r="C13495" s="5" t="s">
        <v>12</v>
      </c>
      <c r="D13495" s="5" t="str">
        <f t="shared" si="210"/>
        <v>un</v>
      </c>
    </row>
    <row r="13496" spans="1:4" x14ac:dyDescent="0.2">
      <c r="A13496" s="5" t="s">
        <v>18129</v>
      </c>
      <c r="B13496" s="5" t="s">
        <v>31888</v>
      </c>
      <c r="C13496" s="5" t="s">
        <v>12</v>
      </c>
      <c r="D13496" s="5" t="str">
        <f t="shared" si="210"/>
        <v>un</v>
      </c>
    </row>
    <row r="13497" spans="1:4" x14ac:dyDescent="0.2">
      <c r="A13497" s="5" t="s">
        <v>3756</v>
      </c>
      <c r="B13497" s="5" t="s">
        <v>31889</v>
      </c>
      <c r="C13497" s="5" t="s">
        <v>12</v>
      </c>
      <c r="D13497" s="5" t="str">
        <f t="shared" si="210"/>
        <v>un</v>
      </c>
    </row>
    <row r="13498" spans="1:4" x14ac:dyDescent="0.2">
      <c r="A13498" s="5" t="s">
        <v>18130</v>
      </c>
      <c r="B13498" s="5" t="s">
        <v>31889</v>
      </c>
      <c r="C13498" s="5" t="s">
        <v>12</v>
      </c>
      <c r="D13498" s="5" t="str">
        <f t="shared" si="210"/>
        <v>un</v>
      </c>
    </row>
    <row r="13499" spans="1:4" x14ac:dyDescent="0.2">
      <c r="A13499" s="5" t="s">
        <v>9334</v>
      </c>
      <c r="B13499" s="5" t="s">
        <v>31890</v>
      </c>
      <c r="C13499" s="5" t="s">
        <v>12</v>
      </c>
      <c r="D13499" s="5" t="str">
        <f t="shared" si="210"/>
        <v>un</v>
      </c>
    </row>
    <row r="13500" spans="1:4" x14ac:dyDescent="0.2">
      <c r="A13500" s="5" t="s">
        <v>18131</v>
      </c>
      <c r="B13500" s="5" t="s">
        <v>31890</v>
      </c>
      <c r="C13500" s="5" t="s">
        <v>12</v>
      </c>
      <c r="D13500" s="5" t="str">
        <f t="shared" si="210"/>
        <v>un</v>
      </c>
    </row>
    <row r="13501" spans="1:4" x14ac:dyDescent="0.2">
      <c r="A13501" s="5" t="s">
        <v>3757</v>
      </c>
      <c r="B13501" s="5" t="s">
        <v>31891</v>
      </c>
      <c r="C13501" s="5" t="s">
        <v>21</v>
      </c>
      <c r="D13501" s="5" t="str">
        <f t="shared" si="210"/>
        <v>m</v>
      </c>
    </row>
    <row r="13502" spans="1:4" x14ac:dyDescent="0.2">
      <c r="A13502" s="5" t="s">
        <v>18132</v>
      </c>
      <c r="B13502" s="5" t="s">
        <v>31891</v>
      </c>
      <c r="C13502" s="5" t="s">
        <v>21</v>
      </c>
      <c r="D13502" s="5" t="str">
        <f t="shared" si="210"/>
        <v>m</v>
      </c>
    </row>
    <row r="13503" spans="1:4" x14ac:dyDescent="0.2">
      <c r="A13503" s="5" t="s">
        <v>3758</v>
      </c>
      <c r="B13503" s="5" t="s">
        <v>31892</v>
      </c>
      <c r="C13503" s="5" t="s">
        <v>21</v>
      </c>
      <c r="D13503" s="5" t="str">
        <f t="shared" si="210"/>
        <v>m</v>
      </c>
    </row>
    <row r="13504" spans="1:4" x14ac:dyDescent="0.2">
      <c r="A13504" s="5" t="s">
        <v>18133</v>
      </c>
      <c r="B13504" s="5" t="s">
        <v>31892</v>
      </c>
      <c r="C13504" s="5" t="s">
        <v>21</v>
      </c>
      <c r="D13504" s="5" t="str">
        <f t="shared" si="210"/>
        <v>m</v>
      </c>
    </row>
    <row r="13505" spans="1:4" x14ac:dyDescent="0.2">
      <c r="A13505" s="5" t="s">
        <v>3759</v>
      </c>
      <c r="B13505" s="5" t="s">
        <v>31893</v>
      </c>
      <c r="C13505" s="5" t="s">
        <v>21</v>
      </c>
      <c r="D13505" s="5" t="str">
        <f t="shared" si="210"/>
        <v>m</v>
      </c>
    </row>
    <row r="13506" spans="1:4" x14ac:dyDescent="0.2">
      <c r="A13506" s="5" t="s">
        <v>18134</v>
      </c>
      <c r="B13506" s="5" t="s">
        <v>31893</v>
      </c>
      <c r="C13506" s="5" t="s">
        <v>21</v>
      </c>
      <c r="D13506" s="5" t="str">
        <f t="shared" ref="D13506:D13569" si="211">LOWER(C13506)</f>
        <v>m</v>
      </c>
    </row>
    <row r="13507" spans="1:4" x14ac:dyDescent="0.2">
      <c r="A13507" s="5" t="s">
        <v>9335</v>
      </c>
      <c r="B13507" s="5" t="s">
        <v>31894</v>
      </c>
      <c r="C13507" s="5" t="s">
        <v>21</v>
      </c>
      <c r="D13507" s="5" t="str">
        <f t="shared" si="211"/>
        <v>m</v>
      </c>
    </row>
    <row r="13508" spans="1:4" x14ac:dyDescent="0.2">
      <c r="A13508" s="5" t="s">
        <v>18135</v>
      </c>
      <c r="B13508" s="5" t="s">
        <v>31894</v>
      </c>
      <c r="C13508" s="5" t="s">
        <v>21</v>
      </c>
      <c r="D13508" s="5" t="str">
        <f t="shared" si="211"/>
        <v>m</v>
      </c>
    </row>
    <row r="13509" spans="1:4" x14ac:dyDescent="0.2">
      <c r="A13509" s="5" t="s">
        <v>3761</v>
      </c>
      <c r="B13509" s="5" t="s">
        <v>31895</v>
      </c>
      <c r="C13509" s="5" t="s">
        <v>21</v>
      </c>
      <c r="D13509" s="5" t="str">
        <f t="shared" si="211"/>
        <v>m</v>
      </c>
    </row>
    <row r="13510" spans="1:4" x14ac:dyDescent="0.2">
      <c r="A13510" s="5" t="s">
        <v>18136</v>
      </c>
      <c r="B13510" s="5" t="s">
        <v>31895</v>
      </c>
      <c r="C13510" s="5" t="s">
        <v>21</v>
      </c>
      <c r="D13510" s="5" t="str">
        <f t="shared" si="211"/>
        <v>m</v>
      </c>
    </row>
    <row r="13511" spans="1:4" x14ac:dyDescent="0.2">
      <c r="A13511" s="5" t="s">
        <v>3762</v>
      </c>
      <c r="B13511" s="5" t="s">
        <v>31896</v>
      </c>
      <c r="C13511" s="5" t="s">
        <v>21</v>
      </c>
      <c r="D13511" s="5" t="str">
        <f t="shared" si="211"/>
        <v>m</v>
      </c>
    </row>
    <row r="13512" spans="1:4" x14ac:dyDescent="0.2">
      <c r="A13512" s="5" t="s">
        <v>18137</v>
      </c>
      <c r="B13512" s="5" t="s">
        <v>31896</v>
      </c>
      <c r="C13512" s="5" t="s">
        <v>21</v>
      </c>
      <c r="D13512" s="5" t="str">
        <f t="shared" si="211"/>
        <v>m</v>
      </c>
    </row>
    <row r="13513" spans="1:4" x14ac:dyDescent="0.2">
      <c r="A13513" s="5" t="s">
        <v>3763</v>
      </c>
      <c r="B13513" s="5" t="s">
        <v>31897</v>
      </c>
      <c r="C13513" s="5" t="s">
        <v>21</v>
      </c>
      <c r="D13513" s="5" t="str">
        <f t="shared" si="211"/>
        <v>m</v>
      </c>
    </row>
    <row r="13514" spans="1:4" x14ac:dyDescent="0.2">
      <c r="A13514" s="5" t="s">
        <v>18138</v>
      </c>
      <c r="B13514" s="5" t="s">
        <v>31897</v>
      </c>
      <c r="C13514" s="5" t="s">
        <v>21</v>
      </c>
      <c r="D13514" s="5" t="str">
        <f t="shared" si="211"/>
        <v>m</v>
      </c>
    </row>
    <row r="13515" spans="1:4" x14ac:dyDescent="0.2">
      <c r="A13515" s="5" t="s">
        <v>3764</v>
      </c>
      <c r="B13515" s="5" t="s">
        <v>31898</v>
      </c>
      <c r="C13515" s="5" t="s">
        <v>21</v>
      </c>
      <c r="D13515" s="5" t="str">
        <f t="shared" si="211"/>
        <v>m</v>
      </c>
    </row>
    <row r="13516" spans="1:4" x14ac:dyDescent="0.2">
      <c r="A13516" s="5" t="s">
        <v>18139</v>
      </c>
      <c r="B13516" s="5" t="s">
        <v>31898</v>
      </c>
      <c r="C13516" s="5" t="s">
        <v>21</v>
      </c>
      <c r="D13516" s="5" t="str">
        <f t="shared" si="211"/>
        <v>m</v>
      </c>
    </row>
    <row r="13517" spans="1:4" x14ac:dyDescent="0.2">
      <c r="A13517" s="5" t="s">
        <v>3765</v>
      </c>
      <c r="B13517" s="5" t="s">
        <v>31899</v>
      </c>
      <c r="C13517" s="5" t="s">
        <v>21</v>
      </c>
      <c r="D13517" s="5" t="str">
        <f t="shared" si="211"/>
        <v>m</v>
      </c>
    </row>
    <row r="13518" spans="1:4" x14ac:dyDescent="0.2">
      <c r="A13518" s="5" t="s">
        <v>18140</v>
      </c>
      <c r="B13518" s="5" t="s">
        <v>31899</v>
      </c>
      <c r="C13518" s="5" t="s">
        <v>21</v>
      </c>
      <c r="D13518" s="5" t="str">
        <f t="shared" si="211"/>
        <v>m</v>
      </c>
    </row>
    <row r="13519" spans="1:4" x14ac:dyDescent="0.2">
      <c r="A13519" s="5" t="s">
        <v>3766</v>
      </c>
      <c r="B13519" s="5" t="s">
        <v>31900</v>
      </c>
      <c r="C13519" s="5" t="s">
        <v>21</v>
      </c>
      <c r="D13519" s="5" t="str">
        <f t="shared" si="211"/>
        <v>m</v>
      </c>
    </row>
    <row r="13520" spans="1:4" x14ac:dyDescent="0.2">
      <c r="A13520" s="5" t="s">
        <v>18141</v>
      </c>
      <c r="B13520" s="5" t="s">
        <v>31900</v>
      </c>
      <c r="C13520" s="5" t="s">
        <v>21</v>
      </c>
      <c r="D13520" s="5" t="str">
        <f t="shared" si="211"/>
        <v>m</v>
      </c>
    </row>
    <row r="13521" spans="1:4" x14ac:dyDescent="0.2">
      <c r="A13521" s="5" t="s">
        <v>3767</v>
      </c>
      <c r="B13521" s="5" t="s">
        <v>31901</v>
      </c>
      <c r="C13521" s="5" t="s">
        <v>21</v>
      </c>
      <c r="D13521" s="5" t="str">
        <f t="shared" si="211"/>
        <v>m</v>
      </c>
    </row>
    <row r="13522" spans="1:4" x14ac:dyDescent="0.2">
      <c r="A13522" s="5" t="s">
        <v>18142</v>
      </c>
      <c r="B13522" s="5" t="s">
        <v>31901</v>
      </c>
      <c r="C13522" s="5" t="s">
        <v>21</v>
      </c>
      <c r="D13522" s="5" t="str">
        <f t="shared" si="211"/>
        <v>m</v>
      </c>
    </row>
    <row r="13523" spans="1:4" x14ac:dyDescent="0.2">
      <c r="A13523" s="5" t="s">
        <v>3768</v>
      </c>
      <c r="B13523" s="5" t="s">
        <v>31902</v>
      </c>
      <c r="C13523" s="5" t="s">
        <v>21</v>
      </c>
      <c r="D13523" s="5" t="str">
        <f t="shared" si="211"/>
        <v>m</v>
      </c>
    </row>
    <row r="13524" spans="1:4" x14ac:dyDescent="0.2">
      <c r="A13524" s="5" t="s">
        <v>18143</v>
      </c>
      <c r="B13524" s="5" t="s">
        <v>31902</v>
      </c>
      <c r="C13524" s="5" t="s">
        <v>21</v>
      </c>
      <c r="D13524" s="5" t="str">
        <f t="shared" si="211"/>
        <v>m</v>
      </c>
    </row>
    <row r="13525" spans="1:4" x14ac:dyDescent="0.2">
      <c r="A13525" s="5" t="s">
        <v>3769</v>
      </c>
      <c r="B13525" s="5" t="s">
        <v>31903</v>
      </c>
      <c r="C13525" s="5" t="s">
        <v>25536</v>
      </c>
      <c r="D13525" s="5" t="str">
        <f t="shared" si="211"/>
        <v>m2</v>
      </c>
    </row>
    <row r="13526" spans="1:4" x14ac:dyDescent="0.2">
      <c r="A13526" s="5" t="s">
        <v>18144</v>
      </c>
      <c r="B13526" s="5" t="s">
        <v>31903</v>
      </c>
      <c r="C13526" s="5" t="s">
        <v>25536</v>
      </c>
      <c r="D13526" s="5" t="str">
        <f t="shared" si="211"/>
        <v>m2</v>
      </c>
    </row>
    <row r="13527" spans="1:4" x14ac:dyDescent="0.2">
      <c r="A13527" s="5" t="s">
        <v>3770</v>
      </c>
      <c r="B13527" s="5" t="s">
        <v>31904</v>
      </c>
      <c r="C13527" s="5" t="s">
        <v>25536</v>
      </c>
      <c r="D13527" s="5" t="str">
        <f t="shared" si="211"/>
        <v>m2</v>
      </c>
    </row>
    <row r="13528" spans="1:4" x14ac:dyDescent="0.2">
      <c r="A13528" s="5" t="s">
        <v>18145</v>
      </c>
      <c r="B13528" s="5" t="s">
        <v>31904</v>
      </c>
      <c r="C13528" s="5" t="s">
        <v>25536</v>
      </c>
      <c r="D13528" s="5" t="str">
        <f t="shared" si="211"/>
        <v>m2</v>
      </c>
    </row>
    <row r="13529" spans="1:4" x14ac:dyDescent="0.2">
      <c r="A13529" s="5" t="s">
        <v>3771</v>
      </c>
      <c r="B13529" s="5" t="s">
        <v>31905</v>
      </c>
      <c r="C13529" s="5" t="s">
        <v>25536</v>
      </c>
      <c r="D13529" s="5" t="str">
        <f t="shared" si="211"/>
        <v>m2</v>
      </c>
    </row>
    <row r="13530" spans="1:4" x14ac:dyDescent="0.2">
      <c r="A13530" s="5" t="s">
        <v>18146</v>
      </c>
      <c r="B13530" s="5" t="s">
        <v>31905</v>
      </c>
      <c r="C13530" s="5" t="s">
        <v>25536</v>
      </c>
      <c r="D13530" s="5" t="str">
        <f t="shared" si="211"/>
        <v>m2</v>
      </c>
    </row>
    <row r="13531" spans="1:4" x14ac:dyDescent="0.2">
      <c r="A13531" s="5" t="s">
        <v>3772</v>
      </c>
      <c r="B13531" s="5" t="s">
        <v>31906</v>
      </c>
      <c r="C13531" s="5" t="s">
        <v>25536</v>
      </c>
      <c r="D13531" s="5" t="str">
        <f t="shared" si="211"/>
        <v>m2</v>
      </c>
    </row>
    <row r="13532" spans="1:4" x14ac:dyDescent="0.2">
      <c r="A13532" s="5" t="s">
        <v>18147</v>
      </c>
      <c r="B13532" s="5" t="s">
        <v>31906</v>
      </c>
      <c r="C13532" s="5" t="s">
        <v>25536</v>
      </c>
      <c r="D13532" s="5" t="str">
        <f t="shared" si="211"/>
        <v>m2</v>
      </c>
    </row>
    <row r="13533" spans="1:4" x14ac:dyDescent="0.2">
      <c r="A13533" s="5" t="s">
        <v>3773</v>
      </c>
      <c r="B13533" s="5" t="s">
        <v>31907</v>
      </c>
      <c r="C13533" s="5" t="s">
        <v>25536</v>
      </c>
      <c r="D13533" s="5" t="str">
        <f t="shared" si="211"/>
        <v>m2</v>
      </c>
    </row>
    <row r="13534" spans="1:4" x14ac:dyDescent="0.2">
      <c r="A13534" s="5" t="s">
        <v>18148</v>
      </c>
      <c r="B13534" s="5" t="s">
        <v>31907</v>
      </c>
      <c r="C13534" s="5" t="s">
        <v>25536</v>
      </c>
      <c r="D13534" s="5" t="str">
        <f t="shared" si="211"/>
        <v>m2</v>
      </c>
    </row>
    <row r="13535" spans="1:4" x14ac:dyDescent="0.2">
      <c r="A13535" s="5" t="s">
        <v>3774</v>
      </c>
      <c r="B13535" s="5" t="s">
        <v>31908</v>
      </c>
      <c r="C13535" s="5" t="s">
        <v>25536</v>
      </c>
      <c r="D13535" s="5" t="str">
        <f t="shared" si="211"/>
        <v>m2</v>
      </c>
    </row>
    <row r="13536" spans="1:4" x14ac:dyDescent="0.2">
      <c r="A13536" s="5" t="s">
        <v>18149</v>
      </c>
      <c r="B13536" s="5" t="s">
        <v>31909</v>
      </c>
      <c r="C13536" s="5" t="s">
        <v>25536</v>
      </c>
      <c r="D13536" s="5" t="str">
        <f t="shared" si="211"/>
        <v>m2</v>
      </c>
    </row>
    <row r="13537" spans="1:4" x14ac:dyDescent="0.2">
      <c r="A13537" s="5" t="s">
        <v>3775</v>
      </c>
      <c r="B13537" s="5" t="s">
        <v>31910</v>
      </c>
      <c r="C13537" s="5" t="s">
        <v>25536</v>
      </c>
      <c r="D13537" s="5" t="str">
        <f t="shared" si="211"/>
        <v>m2</v>
      </c>
    </row>
    <row r="13538" spans="1:4" x14ac:dyDescent="0.2">
      <c r="A13538" s="5" t="s">
        <v>18150</v>
      </c>
      <c r="B13538" s="5" t="s">
        <v>31910</v>
      </c>
      <c r="C13538" s="5" t="s">
        <v>25536</v>
      </c>
      <c r="D13538" s="5" t="str">
        <f t="shared" si="211"/>
        <v>m2</v>
      </c>
    </row>
    <row r="13539" spans="1:4" x14ac:dyDescent="0.2">
      <c r="A13539" s="5" t="s">
        <v>9336</v>
      </c>
      <c r="B13539" s="5" t="s">
        <v>31911</v>
      </c>
      <c r="C13539" s="5" t="s">
        <v>25536</v>
      </c>
      <c r="D13539" s="5" t="str">
        <f t="shared" si="211"/>
        <v>m2</v>
      </c>
    </row>
    <row r="13540" spans="1:4" x14ac:dyDescent="0.2">
      <c r="A13540" s="5" t="s">
        <v>18151</v>
      </c>
      <c r="B13540" s="5" t="s">
        <v>31911</v>
      </c>
      <c r="C13540" s="5" t="s">
        <v>25536</v>
      </c>
      <c r="D13540" s="5" t="str">
        <f t="shared" si="211"/>
        <v>m2</v>
      </c>
    </row>
    <row r="13541" spans="1:4" x14ac:dyDescent="0.2">
      <c r="A13541" s="5" t="s">
        <v>9337</v>
      </c>
      <c r="B13541" s="5" t="s">
        <v>31912</v>
      </c>
      <c r="C13541" s="5" t="s">
        <v>25536</v>
      </c>
      <c r="D13541" s="5" t="str">
        <f t="shared" si="211"/>
        <v>m2</v>
      </c>
    </row>
    <row r="13542" spans="1:4" x14ac:dyDescent="0.2">
      <c r="A13542" s="5" t="s">
        <v>18152</v>
      </c>
      <c r="B13542" s="5" t="s">
        <v>31912</v>
      </c>
      <c r="C13542" s="5" t="s">
        <v>25536</v>
      </c>
      <c r="D13542" s="5" t="str">
        <f t="shared" si="211"/>
        <v>m2</v>
      </c>
    </row>
    <row r="13543" spans="1:4" x14ac:dyDescent="0.2">
      <c r="A13543" s="5" t="s">
        <v>3776</v>
      </c>
      <c r="B13543" s="5" t="s">
        <v>31913</v>
      </c>
      <c r="C13543" s="5" t="s">
        <v>21</v>
      </c>
      <c r="D13543" s="5" t="str">
        <f t="shared" si="211"/>
        <v>m</v>
      </c>
    </row>
    <row r="13544" spans="1:4" x14ac:dyDescent="0.2">
      <c r="A13544" s="5" t="s">
        <v>18153</v>
      </c>
      <c r="B13544" s="5" t="s">
        <v>31913</v>
      </c>
      <c r="C13544" s="5" t="s">
        <v>21</v>
      </c>
      <c r="D13544" s="5" t="str">
        <f t="shared" si="211"/>
        <v>m</v>
      </c>
    </row>
    <row r="13545" spans="1:4" x14ac:dyDescent="0.2">
      <c r="A13545" s="5" t="s">
        <v>3777</v>
      </c>
      <c r="B13545" s="5" t="s">
        <v>31914</v>
      </c>
      <c r="C13545" s="5" t="s">
        <v>21</v>
      </c>
      <c r="D13545" s="5" t="str">
        <f t="shared" si="211"/>
        <v>m</v>
      </c>
    </row>
    <row r="13546" spans="1:4" x14ac:dyDescent="0.2">
      <c r="A13546" s="5" t="s">
        <v>18154</v>
      </c>
      <c r="B13546" s="5" t="s">
        <v>31914</v>
      </c>
      <c r="C13546" s="5" t="s">
        <v>21</v>
      </c>
      <c r="D13546" s="5" t="str">
        <f t="shared" si="211"/>
        <v>m</v>
      </c>
    </row>
    <row r="13547" spans="1:4" x14ac:dyDescent="0.2">
      <c r="A13547" s="5" t="s">
        <v>3778</v>
      </c>
      <c r="B13547" s="5" t="s">
        <v>31915</v>
      </c>
      <c r="C13547" s="5" t="s">
        <v>21</v>
      </c>
      <c r="D13547" s="5" t="str">
        <f t="shared" si="211"/>
        <v>m</v>
      </c>
    </row>
    <row r="13548" spans="1:4" x14ac:dyDescent="0.2">
      <c r="A13548" s="5" t="s">
        <v>18155</v>
      </c>
      <c r="B13548" s="5" t="s">
        <v>31915</v>
      </c>
      <c r="C13548" s="5" t="s">
        <v>21</v>
      </c>
      <c r="D13548" s="5" t="str">
        <f t="shared" si="211"/>
        <v>m</v>
      </c>
    </row>
    <row r="13549" spans="1:4" x14ac:dyDescent="0.2">
      <c r="A13549" s="5" t="s">
        <v>3779</v>
      </c>
      <c r="B13549" s="5" t="s">
        <v>31916</v>
      </c>
      <c r="C13549" s="5" t="s">
        <v>25536</v>
      </c>
      <c r="D13549" s="5" t="str">
        <f t="shared" si="211"/>
        <v>m2</v>
      </c>
    </row>
    <row r="13550" spans="1:4" x14ac:dyDescent="0.2">
      <c r="A13550" s="5" t="s">
        <v>18156</v>
      </c>
      <c r="B13550" s="5" t="s">
        <v>31916</v>
      </c>
      <c r="C13550" s="5" t="s">
        <v>25536</v>
      </c>
      <c r="D13550" s="5" t="str">
        <f t="shared" si="211"/>
        <v>m2</v>
      </c>
    </row>
    <row r="13551" spans="1:4" x14ac:dyDescent="0.2">
      <c r="A13551" s="5" t="s">
        <v>3780</v>
      </c>
      <c r="B13551" s="5" t="s">
        <v>31917</v>
      </c>
      <c r="C13551" s="5" t="s">
        <v>25536</v>
      </c>
      <c r="D13551" s="5" t="str">
        <f t="shared" si="211"/>
        <v>m2</v>
      </c>
    </row>
    <row r="13552" spans="1:4" x14ac:dyDescent="0.2">
      <c r="A13552" s="5" t="s">
        <v>18157</v>
      </c>
      <c r="B13552" s="5" t="s">
        <v>31917</v>
      </c>
      <c r="C13552" s="5" t="s">
        <v>25536</v>
      </c>
      <c r="D13552" s="5" t="str">
        <f t="shared" si="211"/>
        <v>m2</v>
      </c>
    </row>
    <row r="13553" spans="1:4" x14ac:dyDescent="0.2">
      <c r="A13553" s="5" t="s">
        <v>3781</v>
      </c>
      <c r="B13553" s="5" t="s">
        <v>31918</v>
      </c>
      <c r="C13553" s="5" t="s">
        <v>25536</v>
      </c>
      <c r="D13553" s="5" t="str">
        <f t="shared" si="211"/>
        <v>m2</v>
      </c>
    </row>
    <row r="13554" spans="1:4" x14ac:dyDescent="0.2">
      <c r="A13554" s="5" t="s">
        <v>18158</v>
      </c>
      <c r="B13554" s="5" t="s">
        <v>31918</v>
      </c>
      <c r="C13554" s="5" t="s">
        <v>25536</v>
      </c>
      <c r="D13554" s="5" t="str">
        <f t="shared" si="211"/>
        <v>m2</v>
      </c>
    </row>
    <row r="13555" spans="1:4" x14ac:dyDescent="0.2">
      <c r="A13555" s="5" t="s">
        <v>3782</v>
      </c>
      <c r="B13555" s="5" t="s">
        <v>31919</v>
      </c>
      <c r="C13555" s="5" t="s">
        <v>25536</v>
      </c>
      <c r="D13555" s="5" t="str">
        <f t="shared" si="211"/>
        <v>m2</v>
      </c>
    </row>
    <row r="13556" spans="1:4" x14ac:dyDescent="0.2">
      <c r="A13556" s="5" t="s">
        <v>18159</v>
      </c>
      <c r="B13556" s="5" t="s">
        <v>31919</v>
      </c>
      <c r="C13556" s="5" t="s">
        <v>25536</v>
      </c>
      <c r="D13556" s="5" t="str">
        <f t="shared" si="211"/>
        <v>m2</v>
      </c>
    </row>
    <row r="13557" spans="1:4" x14ac:dyDescent="0.2">
      <c r="A13557" s="5" t="s">
        <v>3783</v>
      </c>
      <c r="B13557" s="5" t="s">
        <v>31920</v>
      </c>
      <c r="C13557" s="5" t="s">
        <v>25536</v>
      </c>
      <c r="D13557" s="5" t="str">
        <f t="shared" si="211"/>
        <v>m2</v>
      </c>
    </row>
    <row r="13558" spans="1:4" x14ac:dyDescent="0.2">
      <c r="A13558" s="5" t="s">
        <v>18160</v>
      </c>
      <c r="B13558" s="5" t="s">
        <v>31920</v>
      </c>
      <c r="C13558" s="5" t="s">
        <v>25536</v>
      </c>
      <c r="D13558" s="5" t="str">
        <f t="shared" si="211"/>
        <v>m2</v>
      </c>
    </row>
    <row r="13559" spans="1:4" x14ac:dyDescent="0.2">
      <c r="A13559" s="5" t="s">
        <v>3784</v>
      </c>
      <c r="B13559" s="5" t="s">
        <v>31921</v>
      </c>
      <c r="C13559" s="5" t="s">
        <v>25536</v>
      </c>
      <c r="D13559" s="5" t="str">
        <f t="shared" si="211"/>
        <v>m2</v>
      </c>
    </row>
    <row r="13560" spans="1:4" x14ac:dyDescent="0.2">
      <c r="A13560" s="5" t="s">
        <v>18161</v>
      </c>
      <c r="B13560" s="5" t="s">
        <v>31921</v>
      </c>
      <c r="C13560" s="5" t="s">
        <v>25536</v>
      </c>
      <c r="D13560" s="5" t="str">
        <f t="shared" si="211"/>
        <v>m2</v>
      </c>
    </row>
    <row r="13561" spans="1:4" x14ac:dyDescent="0.2">
      <c r="A13561" s="5" t="s">
        <v>3785</v>
      </c>
      <c r="B13561" s="5" t="s">
        <v>31922</v>
      </c>
      <c r="C13561" s="5" t="s">
        <v>25536</v>
      </c>
      <c r="D13561" s="5" t="str">
        <f t="shared" si="211"/>
        <v>m2</v>
      </c>
    </row>
    <row r="13562" spans="1:4" x14ac:dyDescent="0.2">
      <c r="A13562" s="5" t="s">
        <v>18162</v>
      </c>
      <c r="B13562" s="5" t="s">
        <v>31922</v>
      </c>
      <c r="C13562" s="5" t="s">
        <v>25536</v>
      </c>
      <c r="D13562" s="5" t="str">
        <f t="shared" si="211"/>
        <v>m2</v>
      </c>
    </row>
    <row r="13563" spans="1:4" x14ac:dyDescent="0.2">
      <c r="A13563" s="5" t="s">
        <v>3786</v>
      </c>
      <c r="B13563" s="5" t="s">
        <v>31923</v>
      </c>
      <c r="C13563" s="5" t="s">
        <v>12</v>
      </c>
      <c r="D13563" s="5" t="str">
        <f t="shared" si="211"/>
        <v>un</v>
      </c>
    </row>
    <row r="13564" spans="1:4" x14ac:dyDescent="0.2">
      <c r="A13564" s="5" t="s">
        <v>18163</v>
      </c>
      <c r="B13564" s="5" t="s">
        <v>31923</v>
      </c>
      <c r="C13564" s="5" t="s">
        <v>12</v>
      </c>
      <c r="D13564" s="5" t="str">
        <f t="shared" si="211"/>
        <v>un</v>
      </c>
    </row>
    <row r="13565" spans="1:4" x14ac:dyDescent="0.2">
      <c r="A13565" s="5" t="s">
        <v>9338</v>
      </c>
      <c r="B13565" s="5" t="s">
        <v>31924</v>
      </c>
      <c r="C13565" s="5" t="s">
        <v>21</v>
      </c>
      <c r="D13565" s="5" t="str">
        <f t="shared" si="211"/>
        <v>m</v>
      </c>
    </row>
    <row r="13566" spans="1:4" x14ac:dyDescent="0.2">
      <c r="A13566" s="5" t="s">
        <v>18164</v>
      </c>
      <c r="B13566" s="5" t="s">
        <v>31924</v>
      </c>
      <c r="C13566" s="5" t="s">
        <v>21</v>
      </c>
      <c r="D13566" s="5" t="str">
        <f t="shared" si="211"/>
        <v>m</v>
      </c>
    </row>
    <row r="13567" spans="1:4" x14ac:dyDescent="0.2">
      <c r="A13567" s="5" t="s">
        <v>9339</v>
      </c>
      <c r="B13567" s="5" t="s">
        <v>31925</v>
      </c>
      <c r="C13567" s="5" t="s">
        <v>21</v>
      </c>
      <c r="D13567" s="5" t="str">
        <f t="shared" si="211"/>
        <v>m</v>
      </c>
    </row>
    <row r="13568" spans="1:4" x14ac:dyDescent="0.2">
      <c r="A13568" s="5" t="s">
        <v>18165</v>
      </c>
      <c r="B13568" s="5" t="s">
        <v>31925</v>
      </c>
      <c r="C13568" s="5" t="s">
        <v>21</v>
      </c>
      <c r="D13568" s="5" t="str">
        <f t="shared" si="211"/>
        <v>m</v>
      </c>
    </row>
    <row r="13569" spans="1:4" x14ac:dyDescent="0.2">
      <c r="A13569" s="5" t="s">
        <v>31926</v>
      </c>
      <c r="B13569" s="5" t="s">
        <v>31927</v>
      </c>
      <c r="C13569" s="5" t="s">
        <v>21</v>
      </c>
      <c r="D13569" s="5" t="str">
        <f t="shared" si="211"/>
        <v>m</v>
      </c>
    </row>
    <row r="13570" spans="1:4" x14ac:dyDescent="0.2">
      <c r="A13570" s="5" t="s">
        <v>31928</v>
      </c>
      <c r="B13570" s="5" t="s">
        <v>31927</v>
      </c>
      <c r="C13570" s="5" t="s">
        <v>21</v>
      </c>
      <c r="D13570" s="5" t="str">
        <f t="shared" ref="D13570:D13633" si="212">LOWER(C13570)</f>
        <v>m</v>
      </c>
    </row>
    <row r="13571" spans="1:4" x14ac:dyDescent="0.2">
      <c r="A13571" s="5" t="s">
        <v>9340</v>
      </c>
      <c r="B13571" s="5" t="s">
        <v>31929</v>
      </c>
      <c r="C13571" s="5" t="s">
        <v>21</v>
      </c>
      <c r="D13571" s="5" t="str">
        <f t="shared" si="212"/>
        <v>m</v>
      </c>
    </row>
    <row r="13572" spans="1:4" x14ac:dyDescent="0.2">
      <c r="A13572" s="5" t="s">
        <v>18166</v>
      </c>
      <c r="B13572" s="5" t="s">
        <v>31929</v>
      </c>
      <c r="C13572" s="5" t="s">
        <v>21</v>
      </c>
      <c r="D13572" s="5" t="str">
        <f t="shared" si="212"/>
        <v>m</v>
      </c>
    </row>
    <row r="13573" spans="1:4" x14ac:dyDescent="0.2">
      <c r="A13573" s="5" t="s">
        <v>3787</v>
      </c>
      <c r="B13573" s="5" t="s">
        <v>31930</v>
      </c>
      <c r="C13573" s="5" t="s">
        <v>12</v>
      </c>
      <c r="D13573" s="5" t="str">
        <f t="shared" si="212"/>
        <v>un</v>
      </c>
    </row>
    <row r="13574" spans="1:4" x14ac:dyDescent="0.2">
      <c r="A13574" s="5" t="s">
        <v>18167</v>
      </c>
      <c r="B13574" s="5" t="s">
        <v>31930</v>
      </c>
      <c r="C13574" s="5" t="s">
        <v>12</v>
      </c>
      <c r="D13574" s="5" t="str">
        <f t="shared" si="212"/>
        <v>un</v>
      </c>
    </row>
    <row r="13575" spans="1:4" x14ac:dyDescent="0.2">
      <c r="A13575" s="5" t="s">
        <v>3788</v>
      </c>
      <c r="B13575" s="5" t="s">
        <v>31931</v>
      </c>
      <c r="C13575" s="5" t="s">
        <v>12</v>
      </c>
      <c r="D13575" s="5" t="str">
        <f t="shared" si="212"/>
        <v>un</v>
      </c>
    </row>
    <row r="13576" spans="1:4" x14ac:dyDescent="0.2">
      <c r="A13576" s="5" t="s">
        <v>18168</v>
      </c>
      <c r="B13576" s="5" t="s">
        <v>31931</v>
      </c>
      <c r="C13576" s="5" t="s">
        <v>12</v>
      </c>
      <c r="D13576" s="5" t="str">
        <f t="shared" si="212"/>
        <v>un</v>
      </c>
    </row>
    <row r="13577" spans="1:4" x14ac:dyDescent="0.2">
      <c r="A13577" s="5" t="s">
        <v>3789</v>
      </c>
      <c r="B13577" s="5" t="s">
        <v>31932</v>
      </c>
      <c r="C13577" s="5" t="s">
        <v>12</v>
      </c>
      <c r="D13577" s="5" t="str">
        <f t="shared" si="212"/>
        <v>un</v>
      </c>
    </row>
    <row r="13578" spans="1:4" x14ac:dyDescent="0.2">
      <c r="A13578" s="5" t="s">
        <v>18169</v>
      </c>
      <c r="B13578" s="5" t="s">
        <v>31932</v>
      </c>
      <c r="C13578" s="5" t="s">
        <v>12</v>
      </c>
      <c r="D13578" s="5" t="str">
        <f t="shared" si="212"/>
        <v>un</v>
      </c>
    </row>
    <row r="13579" spans="1:4" x14ac:dyDescent="0.2">
      <c r="A13579" s="5" t="s">
        <v>3790</v>
      </c>
      <c r="B13579" s="5" t="s">
        <v>31933</v>
      </c>
      <c r="C13579" s="5" t="s">
        <v>12</v>
      </c>
      <c r="D13579" s="5" t="str">
        <f t="shared" si="212"/>
        <v>un</v>
      </c>
    </row>
    <row r="13580" spans="1:4" x14ac:dyDescent="0.2">
      <c r="A13580" s="5" t="s">
        <v>18170</v>
      </c>
      <c r="B13580" s="5" t="s">
        <v>31933</v>
      </c>
      <c r="C13580" s="5" t="s">
        <v>12</v>
      </c>
      <c r="D13580" s="5" t="str">
        <f t="shared" si="212"/>
        <v>un</v>
      </c>
    </row>
    <row r="13581" spans="1:4" x14ac:dyDescent="0.2">
      <c r="A13581" s="5" t="s">
        <v>3791</v>
      </c>
      <c r="B13581" s="5" t="s">
        <v>31934</v>
      </c>
      <c r="C13581" s="5" t="s">
        <v>12</v>
      </c>
      <c r="D13581" s="5" t="str">
        <f t="shared" si="212"/>
        <v>un</v>
      </c>
    </row>
    <row r="13582" spans="1:4" x14ac:dyDescent="0.2">
      <c r="A13582" s="5" t="s">
        <v>18171</v>
      </c>
      <c r="B13582" s="5" t="s">
        <v>31934</v>
      </c>
      <c r="C13582" s="5" t="s">
        <v>12</v>
      </c>
      <c r="D13582" s="5" t="str">
        <f t="shared" si="212"/>
        <v>un</v>
      </c>
    </row>
    <row r="13583" spans="1:4" x14ac:dyDescent="0.2">
      <c r="A13583" s="5" t="s">
        <v>3792</v>
      </c>
      <c r="B13583" s="5" t="s">
        <v>31935</v>
      </c>
      <c r="C13583" s="5" t="s">
        <v>12</v>
      </c>
      <c r="D13583" s="5" t="str">
        <f t="shared" si="212"/>
        <v>un</v>
      </c>
    </row>
    <row r="13584" spans="1:4" x14ac:dyDescent="0.2">
      <c r="A13584" s="5" t="s">
        <v>18172</v>
      </c>
      <c r="B13584" s="5" t="s">
        <v>31935</v>
      </c>
      <c r="C13584" s="5" t="s">
        <v>12</v>
      </c>
      <c r="D13584" s="5" t="str">
        <f t="shared" si="212"/>
        <v>un</v>
      </c>
    </row>
    <row r="13585" spans="1:4" x14ac:dyDescent="0.2">
      <c r="A13585" s="5" t="s">
        <v>3793</v>
      </c>
      <c r="B13585" s="5" t="s">
        <v>31936</v>
      </c>
      <c r="C13585" s="5" t="s">
        <v>12</v>
      </c>
      <c r="D13585" s="5" t="str">
        <f t="shared" si="212"/>
        <v>un</v>
      </c>
    </row>
    <row r="13586" spans="1:4" x14ac:dyDescent="0.2">
      <c r="A13586" s="5" t="s">
        <v>18173</v>
      </c>
      <c r="B13586" s="5" t="s">
        <v>31936</v>
      </c>
      <c r="C13586" s="5" t="s">
        <v>12</v>
      </c>
      <c r="D13586" s="5" t="str">
        <f t="shared" si="212"/>
        <v>un</v>
      </c>
    </row>
    <row r="13587" spans="1:4" x14ac:dyDescent="0.2">
      <c r="A13587" s="5" t="s">
        <v>9341</v>
      </c>
      <c r="B13587" s="5" t="s">
        <v>31937</v>
      </c>
      <c r="C13587" s="5" t="s">
        <v>12</v>
      </c>
      <c r="D13587" s="5" t="str">
        <f t="shared" si="212"/>
        <v>un</v>
      </c>
    </row>
    <row r="13588" spans="1:4" x14ac:dyDescent="0.2">
      <c r="A13588" s="5" t="s">
        <v>18174</v>
      </c>
      <c r="B13588" s="5" t="s">
        <v>31937</v>
      </c>
      <c r="C13588" s="5" t="s">
        <v>12</v>
      </c>
      <c r="D13588" s="5" t="str">
        <f t="shared" si="212"/>
        <v>un</v>
      </c>
    </row>
    <row r="13589" spans="1:4" x14ac:dyDescent="0.2">
      <c r="A13589" s="5" t="s">
        <v>3794</v>
      </c>
      <c r="B13589" s="5" t="s">
        <v>31938</v>
      </c>
      <c r="C13589" s="5" t="s">
        <v>12</v>
      </c>
      <c r="D13589" s="5" t="str">
        <f t="shared" si="212"/>
        <v>un</v>
      </c>
    </row>
    <row r="13590" spans="1:4" x14ac:dyDescent="0.2">
      <c r="A13590" s="5" t="s">
        <v>18175</v>
      </c>
      <c r="B13590" s="5" t="s">
        <v>31938</v>
      </c>
      <c r="C13590" s="5" t="s">
        <v>12</v>
      </c>
      <c r="D13590" s="5" t="str">
        <f t="shared" si="212"/>
        <v>un</v>
      </c>
    </row>
    <row r="13591" spans="1:4" x14ac:dyDescent="0.2">
      <c r="A13591" s="5" t="s">
        <v>3795</v>
      </c>
      <c r="B13591" s="5" t="s">
        <v>31939</v>
      </c>
      <c r="C13591" s="5" t="s">
        <v>12</v>
      </c>
      <c r="D13591" s="5" t="str">
        <f t="shared" si="212"/>
        <v>un</v>
      </c>
    </row>
    <row r="13592" spans="1:4" x14ac:dyDescent="0.2">
      <c r="A13592" s="5" t="s">
        <v>18176</v>
      </c>
      <c r="B13592" s="5" t="s">
        <v>31939</v>
      </c>
      <c r="C13592" s="5" t="s">
        <v>12</v>
      </c>
      <c r="D13592" s="5" t="str">
        <f t="shared" si="212"/>
        <v>un</v>
      </c>
    </row>
    <row r="13593" spans="1:4" x14ac:dyDescent="0.2">
      <c r="A13593" s="5" t="s">
        <v>3796</v>
      </c>
      <c r="B13593" s="5" t="s">
        <v>31940</v>
      </c>
      <c r="C13593" s="5" t="s">
        <v>12</v>
      </c>
      <c r="D13593" s="5" t="str">
        <f t="shared" si="212"/>
        <v>un</v>
      </c>
    </row>
    <row r="13594" spans="1:4" x14ac:dyDescent="0.2">
      <c r="A13594" s="5" t="s">
        <v>18177</v>
      </c>
      <c r="B13594" s="5" t="s">
        <v>31940</v>
      </c>
      <c r="C13594" s="5" t="s">
        <v>12</v>
      </c>
      <c r="D13594" s="5" t="str">
        <f t="shared" si="212"/>
        <v>un</v>
      </c>
    </row>
    <row r="13595" spans="1:4" x14ac:dyDescent="0.2">
      <c r="A13595" s="5" t="s">
        <v>3797</v>
      </c>
      <c r="B13595" s="5" t="s">
        <v>31941</v>
      </c>
      <c r="C13595" s="5" t="s">
        <v>12</v>
      </c>
      <c r="D13595" s="5" t="str">
        <f t="shared" si="212"/>
        <v>un</v>
      </c>
    </row>
    <row r="13596" spans="1:4" x14ac:dyDescent="0.2">
      <c r="A13596" s="5" t="s">
        <v>18178</v>
      </c>
      <c r="B13596" s="5" t="s">
        <v>31941</v>
      </c>
      <c r="C13596" s="5" t="s">
        <v>12</v>
      </c>
      <c r="D13596" s="5" t="str">
        <f t="shared" si="212"/>
        <v>un</v>
      </c>
    </row>
    <row r="13597" spans="1:4" x14ac:dyDescent="0.2">
      <c r="A13597" s="5" t="s">
        <v>9342</v>
      </c>
      <c r="B13597" s="5" t="s">
        <v>31942</v>
      </c>
      <c r="C13597" s="5" t="s">
        <v>12</v>
      </c>
      <c r="D13597" s="5" t="str">
        <f t="shared" si="212"/>
        <v>un</v>
      </c>
    </row>
    <row r="13598" spans="1:4" x14ac:dyDescent="0.2">
      <c r="A13598" s="5" t="s">
        <v>18179</v>
      </c>
      <c r="B13598" s="5" t="s">
        <v>31942</v>
      </c>
      <c r="C13598" s="5" t="s">
        <v>12</v>
      </c>
      <c r="D13598" s="5" t="str">
        <f t="shared" si="212"/>
        <v>un</v>
      </c>
    </row>
    <row r="13599" spans="1:4" x14ac:dyDescent="0.2">
      <c r="A13599" s="5" t="s">
        <v>3798</v>
      </c>
      <c r="B13599" s="5" t="s">
        <v>31943</v>
      </c>
      <c r="C13599" s="5" t="s">
        <v>12</v>
      </c>
      <c r="D13599" s="5" t="str">
        <f t="shared" si="212"/>
        <v>un</v>
      </c>
    </row>
    <row r="13600" spans="1:4" x14ac:dyDescent="0.2">
      <c r="A13600" s="5" t="s">
        <v>18180</v>
      </c>
      <c r="B13600" s="5" t="s">
        <v>31943</v>
      </c>
      <c r="C13600" s="5" t="s">
        <v>12</v>
      </c>
      <c r="D13600" s="5" t="str">
        <f t="shared" si="212"/>
        <v>un</v>
      </c>
    </row>
    <row r="13601" spans="1:4" x14ac:dyDescent="0.2">
      <c r="A13601" s="5" t="s">
        <v>3799</v>
      </c>
      <c r="B13601" s="5" t="s">
        <v>31944</v>
      </c>
      <c r="C13601" s="5" t="s">
        <v>12</v>
      </c>
      <c r="D13601" s="5" t="str">
        <f t="shared" si="212"/>
        <v>un</v>
      </c>
    </row>
    <row r="13602" spans="1:4" x14ac:dyDescent="0.2">
      <c r="A13602" s="5" t="s">
        <v>18181</v>
      </c>
      <c r="B13602" s="5" t="s">
        <v>31944</v>
      </c>
      <c r="C13602" s="5" t="s">
        <v>12</v>
      </c>
      <c r="D13602" s="5" t="str">
        <f t="shared" si="212"/>
        <v>un</v>
      </c>
    </row>
    <row r="13603" spans="1:4" x14ac:dyDescent="0.2">
      <c r="A13603" s="5" t="s">
        <v>3800</v>
      </c>
      <c r="B13603" s="5" t="s">
        <v>31945</v>
      </c>
      <c r="C13603" s="5" t="s">
        <v>12</v>
      </c>
      <c r="D13603" s="5" t="str">
        <f t="shared" si="212"/>
        <v>un</v>
      </c>
    </row>
    <row r="13604" spans="1:4" x14ac:dyDescent="0.2">
      <c r="A13604" s="5" t="s">
        <v>18182</v>
      </c>
      <c r="B13604" s="5" t="s">
        <v>31945</v>
      </c>
      <c r="C13604" s="5" t="s">
        <v>12</v>
      </c>
      <c r="D13604" s="5" t="str">
        <f t="shared" si="212"/>
        <v>un</v>
      </c>
    </row>
    <row r="13605" spans="1:4" x14ac:dyDescent="0.2">
      <c r="A13605" s="5" t="s">
        <v>3801</v>
      </c>
      <c r="B13605" s="5" t="s">
        <v>31946</v>
      </c>
      <c r="C13605" s="5" t="s">
        <v>12</v>
      </c>
      <c r="D13605" s="5" t="str">
        <f t="shared" si="212"/>
        <v>un</v>
      </c>
    </row>
    <row r="13606" spans="1:4" x14ac:dyDescent="0.2">
      <c r="A13606" s="5" t="s">
        <v>18183</v>
      </c>
      <c r="B13606" s="5" t="s">
        <v>31946</v>
      </c>
      <c r="C13606" s="5" t="s">
        <v>12</v>
      </c>
      <c r="D13606" s="5" t="str">
        <f t="shared" si="212"/>
        <v>un</v>
      </c>
    </row>
    <row r="13607" spans="1:4" x14ac:dyDescent="0.2">
      <c r="A13607" s="5" t="s">
        <v>3802</v>
      </c>
      <c r="B13607" s="5" t="s">
        <v>31947</v>
      </c>
      <c r="C13607" s="5" t="s">
        <v>12</v>
      </c>
      <c r="D13607" s="5" t="str">
        <f t="shared" si="212"/>
        <v>un</v>
      </c>
    </row>
    <row r="13608" spans="1:4" x14ac:dyDescent="0.2">
      <c r="A13608" s="5" t="s">
        <v>18184</v>
      </c>
      <c r="B13608" s="5" t="s">
        <v>31947</v>
      </c>
      <c r="C13608" s="5" t="s">
        <v>12</v>
      </c>
      <c r="D13608" s="5" t="str">
        <f t="shared" si="212"/>
        <v>un</v>
      </c>
    </row>
    <row r="13609" spans="1:4" x14ac:dyDescent="0.2">
      <c r="A13609" s="5" t="s">
        <v>3803</v>
      </c>
      <c r="B13609" s="5" t="s">
        <v>31948</v>
      </c>
      <c r="C13609" s="5" t="s">
        <v>12</v>
      </c>
      <c r="D13609" s="5" t="str">
        <f t="shared" si="212"/>
        <v>un</v>
      </c>
    </row>
    <row r="13610" spans="1:4" x14ac:dyDescent="0.2">
      <c r="A13610" s="5" t="s">
        <v>18185</v>
      </c>
      <c r="B13610" s="5" t="s">
        <v>31948</v>
      </c>
      <c r="C13610" s="5" t="s">
        <v>12</v>
      </c>
      <c r="D13610" s="5" t="str">
        <f t="shared" si="212"/>
        <v>un</v>
      </c>
    </row>
    <row r="13611" spans="1:4" x14ac:dyDescent="0.2">
      <c r="A13611" s="5" t="s">
        <v>3804</v>
      </c>
      <c r="B13611" s="5" t="s">
        <v>31949</v>
      </c>
      <c r="C13611" s="5" t="s">
        <v>12</v>
      </c>
      <c r="D13611" s="5" t="str">
        <f t="shared" si="212"/>
        <v>un</v>
      </c>
    </row>
    <row r="13612" spans="1:4" x14ac:dyDescent="0.2">
      <c r="A13612" s="5" t="s">
        <v>18186</v>
      </c>
      <c r="B13612" s="5" t="s">
        <v>31949</v>
      </c>
      <c r="C13612" s="5" t="s">
        <v>12</v>
      </c>
      <c r="D13612" s="5" t="str">
        <f t="shared" si="212"/>
        <v>un</v>
      </c>
    </row>
    <row r="13613" spans="1:4" x14ac:dyDescent="0.2">
      <c r="A13613" s="5" t="s">
        <v>3805</v>
      </c>
      <c r="B13613" s="5" t="s">
        <v>31950</v>
      </c>
      <c r="C13613" s="5" t="s">
        <v>12</v>
      </c>
      <c r="D13613" s="5" t="str">
        <f t="shared" si="212"/>
        <v>un</v>
      </c>
    </row>
    <row r="13614" spans="1:4" x14ac:dyDescent="0.2">
      <c r="A13614" s="5" t="s">
        <v>18187</v>
      </c>
      <c r="B13614" s="5" t="s">
        <v>31950</v>
      </c>
      <c r="C13614" s="5" t="s">
        <v>12</v>
      </c>
      <c r="D13614" s="5" t="str">
        <f t="shared" si="212"/>
        <v>un</v>
      </c>
    </row>
    <row r="13615" spans="1:4" x14ac:dyDescent="0.2">
      <c r="A13615" s="5" t="s">
        <v>3806</v>
      </c>
      <c r="B13615" s="5" t="s">
        <v>31951</v>
      </c>
      <c r="C13615" s="5" t="s">
        <v>12</v>
      </c>
      <c r="D13615" s="5" t="str">
        <f t="shared" si="212"/>
        <v>un</v>
      </c>
    </row>
    <row r="13616" spans="1:4" x14ac:dyDescent="0.2">
      <c r="A13616" s="5" t="s">
        <v>18188</v>
      </c>
      <c r="B13616" s="5" t="s">
        <v>31951</v>
      </c>
      <c r="C13616" s="5" t="s">
        <v>12</v>
      </c>
      <c r="D13616" s="5" t="str">
        <f t="shared" si="212"/>
        <v>un</v>
      </c>
    </row>
    <row r="13617" spans="1:4" x14ac:dyDescent="0.2">
      <c r="A13617" s="5" t="s">
        <v>3807</v>
      </c>
      <c r="B13617" s="5" t="s">
        <v>31952</v>
      </c>
      <c r="C13617" s="5" t="s">
        <v>12</v>
      </c>
      <c r="D13617" s="5" t="str">
        <f t="shared" si="212"/>
        <v>un</v>
      </c>
    </row>
    <row r="13618" spans="1:4" x14ac:dyDescent="0.2">
      <c r="A13618" s="5" t="s">
        <v>18189</v>
      </c>
      <c r="B13618" s="5" t="s">
        <v>31952</v>
      </c>
      <c r="C13618" s="5" t="s">
        <v>12</v>
      </c>
      <c r="D13618" s="5" t="str">
        <f t="shared" si="212"/>
        <v>un</v>
      </c>
    </row>
    <row r="13619" spans="1:4" x14ac:dyDescent="0.2">
      <c r="A13619" s="5" t="s">
        <v>3808</v>
      </c>
      <c r="B13619" s="5" t="s">
        <v>31953</v>
      </c>
      <c r="C13619" s="5" t="s">
        <v>12</v>
      </c>
      <c r="D13619" s="5" t="str">
        <f t="shared" si="212"/>
        <v>un</v>
      </c>
    </row>
    <row r="13620" spans="1:4" x14ac:dyDescent="0.2">
      <c r="A13620" s="5" t="s">
        <v>18190</v>
      </c>
      <c r="B13620" s="5" t="s">
        <v>31953</v>
      </c>
      <c r="C13620" s="5" t="s">
        <v>12</v>
      </c>
      <c r="D13620" s="5" t="str">
        <f t="shared" si="212"/>
        <v>un</v>
      </c>
    </row>
    <row r="13621" spans="1:4" x14ac:dyDescent="0.2">
      <c r="A13621" s="5" t="s">
        <v>3809</v>
      </c>
      <c r="B13621" s="5" t="s">
        <v>31954</v>
      </c>
      <c r="C13621" s="5" t="s">
        <v>12</v>
      </c>
      <c r="D13621" s="5" t="str">
        <f t="shared" si="212"/>
        <v>un</v>
      </c>
    </row>
    <row r="13622" spans="1:4" x14ac:dyDescent="0.2">
      <c r="A13622" s="5" t="s">
        <v>18191</v>
      </c>
      <c r="B13622" s="5" t="s">
        <v>31954</v>
      </c>
      <c r="C13622" s="5" t="s">
        <v>12</v>
      </c>
      <c r="D13622" s="5" t="str">
        <f t="shared" si="212"/>
        <v>un</v>
      </c>
    </row>
    <row r="13623" spans="1:4" x14ac:dyDescent="0.2">
      <c r="A13623" s="5" t="s">
        <v>3810</v>
      </c>
      <c r="B13623" s="5" t="s">
        <v>31955</v>
      </c>
      <c r="C13623" s="5" t="s">
        <v>12</v>
      </c>
      <c r="D13623" s="5" t="str">
        <f t="shared" si="212"/>
        <v>un</v>
      </c>
    </row>
    <row r="13624" spans="1:4" x14ac:dyDescent="0.2">
      <c r="A13624" s="5" t="s">
        <v>18192</v>
      </c>
      <c r="B13624" s="5" t="s">
        <v>31955</v>
      </c>
      <c r="C13624" s="5" t="s">
        <v>12</v>
      </c>
      <c r="D13624" s="5" t="str">
        <f t="shared" si="212"/>
        <v>un</v>
      </c>
    </row>
    <row r="13625" spans="1:4" x14ac:dyDescent="0.2">
      <c r="A13625" s="5" t="s">
        <v>3811</v>
      </c>
      <c r="B13625" s="5" t="s">
        <v>31956</v>
      </c>
      <c r="C13625" s="5" t="s">
        <v>12</v>
      </c>
      <c r="D13625" s="5" t="str">
        <f t="shared" si="212"/>
        <v>un</v>
      </c>
    </row>
    <row r="13626" spans="1:4" x14ac:dyDescent="0.2">
      <c r="A13626" s="5" t="s">
        <v>18193</v>
      </c>
      <c r="B13626" s="5" t="s">
        <v>31956</v>
      </c>
      <c r="C13626" s="5" t="s">
        <v>12</v>
      </c>
      <c r="D13626" s="5" t="str">
        <f t="shared" si="212"/>
        <v>un</v>
      </c>
    </row>
    <row r="13627" spans="1:4" x14ac:dyDescent="0.2">
      <c r="A13627" s="5" t="s">
        <v>3812</v>
      </c>
      <c r="B13627" s="5" t="s">
        <v>31957</v>
      </c>
      <c r="C13627" s="5" t="s">
        <v>12</v>
      </c>
      <c r="D13627" s="5" t="str">
        <f t="shared" si="212"/>
        <v>un</v>
      </c>
    </row>
    <row r="13628" spans="1:4" x14ac:dyDescent="0.2">
      <c r="A13628" s="5" t="s">
        <v>18194</v>
      </c>
      <c r="B13628" s="5" t="s">
        <v>31957</v>
      </c>
      <c r="C13628" s="5" t="s">
        <v>12</v>
      </c>
      <c r="D13628" s="5" t="str">
        <f t="shared" si="212"/>
        <v>un</v>
      </c>
    </row>
    <row r="13629" spans="1:4" x14ac:dyDescent="0.2">
      <c r="A13629" s="5" t="s">
        <v>3813</v>
      </c>
      <c r="B13629" s="5" t="s">
        <v>31958</v>
      </c>
      <c r="C13629" s="5" t="s">
        <v>12</v>
      </c>
      <c r="D13629" s="5" t="str">
        <f t="shared" si="212"/>
        <v>un</v>
      </c>
    </row>
    <row r="13630" spans="1:4" x14ac:dyDescent="0.2">
      <c r="A13630" s="5" t="s">
        <v>18195</v>
      </c>
      <c r="B13630" s="5" t="s">
        <v>31958</v>
      </c>
      <c r="C13630" s="5" t="s">
        <v>12</v>
      </c>
      <c r="D13630" s="5" t="str">
        <f t="shared" si="212"/>
        <v>un</v>
      </c>
    </row>
    <row r="13631" spans="1:4" x14ac:dyDescent="0.2">
      <c r="A13631" s="5" t="s">
        <v>3814</v>
      </c>
      <c r="B13631" s="5" t="s">
        <v>31959</v>
      </c>
      <c r="C13631" s="5" t="s">
        <v>12</v>
      </c>
      <c r="D13631" s="5" t="str">
        <f t="shared" si="212"/>
        <v>un</v>
      </c>
    </row>
    <row r="13632" spans="1:4" x14ac:dyDescent="0.2">
      <c r="A13632" s="5" t="s">
        <v>18196</v>
      </c>
      <c r="B13632" s="5" t="s">
        <v>31959</v>
      </c>
      <c r="C13632" s="5" t="s">
        <v>12</v>
      </c>
      <c r="D13632" s="5" t="str">
        <f t="shared" si="212"/>
        <v>un</v>
      </c>
    </row>
    <row r="13633" spans="1:4" x14ac:dyDescent="0.2">
      <c r="A13633" s="5" t="s">
        <v>3815</v>
      </c>
      <c r="B13633" s="5" t="s">
        <v>31960</v>
      </c>
      <c r="C13633" s="5" t="s">
        <v>12</v>
      </c>
      <c r="D13633" s="5" t="str">
        <f t="shared" si="212"/>
        <v>un</v>
      </c>
    </row>
    <row r="13634" spans="1:4" x14ac:dyDescent="0.2">
      <c r="A13634" s="5" t="s">
        <v>18197</v>
      </c>
      <c r="B13634" s="5" t="s">
        <v>31960</v>
      </c>
      <c r="C13634" s="5" t="s">
        <v>12</v>
      </c>
      <c r="D13634" s="5" t="str">
        <f t="shared" ref="D13634:D13697" si="213">LOWER(C13634)</f>
        <v>un</v>
      </c>
    </row>
    <row r="13635" spans="1:4" x14ac:dyDescent="0.2">
      <c r="A13635" s="5" t="s">
        <v>3816</v>
      </c>
      <c r="B13635" s="5" t="s">
        <v>31961</v>
      </c>
      <c r="C13635" s="5" t="s">
        <v>12</v>
      </c>
      <c r="D13635" s="5" t="str">
        <f t="shared" si="213"/>
        <v>un</v>
      </c>
    </row>
    <row r="13636" spans="1:4" x14ac:dyDescent="0.2">
      <c r="A13636" s="5" t="s">
        <v>18198</v>
      </c>
      <c r="B13636" s="5" t="s">
        <v>31961</v>
      </c>
      <c r="C13636" s="5" t="s">
        <v>12</v>
      </c>
      <c r="D13636" s="5" t="str">
        <f t="shared" si="213"/>
        <v>un</v>
      </c>
    </row>
    <row r="13637" spans="1:4" x14ac:dyDescent="0.2">
      <c r="A13637" s="5" t="s">
        <v>3817</v>
      </c>
      <c r="B13637" s="5" t="s">
        <v>31962</v>
      </c>
      <c r="C13637" s="5" t="s">
        <v>12</v>
      </c>
      <c r="D13637" s="5" t="str">
        <f t="shared" si="213"/>
        <v>un</v>
      </c>
    </row>
    <row r="13638" spans="1:4" x14ac:dyDescent="0.2">
      <c r="A13638" s="5" t="s">
        <v>18199</v>
      </c>
      <c r="B13638" s="5" t="s">
        <v>31962</v>
      </c>
      <c r="C13638" s="5" t="s">
        <v>12</v>
      </c>
      <c r="D13638" s="5" t="str">
        <f t="shared" si="213"/>
        <v>un</v>
      </c>
    </row>
    <row r="13639" spans="1:4" x14ac:dyDescent="0.2">
      <c r="A13639" s="5" t="s">
        <v>3818</v>
      </c>
      <c r="B13639" s="5" t="s">
        <v>31963</v>
      </c>
      <c r="C13639" s="5" t="s">
        <v>12</v>
      </c>
      <c r="D13639" s="5" t="str">
        <f t="shared" si="213"/>
        <v>un</v>
      </c>
    </row>
    <row r="13640" spans="1:4" x14ac:dyDescent="0.2">
      <c r="A13640" s="5" t="s">
        <v>18200</v>
      </c>
      <c r="B13640" s="5" t="s">
        <v>31963</v>
      </c>
      <c r="C13640" s="5" t="s">
        <v>12</v>
      </c>
      <c r="D13640" s="5" t="str">
        <f t="shared" si="213"/>
        <v>un</v>
      </c>
    </row>
    <row r="13641" spans="1:4" x14ac:dyDescent="0.2">
      <c r="A13641" s="5" t="s">
        <v>3819</v>
      </c>
      <c r="B13641" s="5" t="s">
        <v>31964</v>
      </c>
      <c r="C13641" s="5" t="s">
        <v>12</v>
      </c>
      <c r="D13641" s="5" t="str">
        <f t="shared" si="213"/>
        <v>un</v>
      </c>
    </row>
    <row r="13642" spans="1:4" x14ac:dyDescent="0.2">
      <c r="A13642" s="5" t="s">
        <v>18201</v>
      </c>
      <c r="B13642" s="5" t="s">
        <v>31964</v>
      </c>
      <c r="C13642" s="5" t="s">
        <v>12</v>
      </c>
      <c r="D13642" s="5" t="str">
        <f t="shared" si="213"/>
        <v>un</v>
      </c>
    </row>
    <row r="13643" spans="1:4" x14ac:dyDescent="0.2">
      <c r="A13643" s="5" t="s">
        <v>3820</v>
      </c>
      <c r="B13643" s="5" t="s">
        <v>31965</v>
      </c>
      <c r="C13643" s="5" t="s">
        <v>12</v>
      </c>
      <c r="D13643" s="5" t="str">
        <f t="shared" si="213"/>
        <v>un</v>
      </c>
    </row>
    <row r="13644" spans="1:4" x14ac:dyDescent="0.2">
      <c r="A13644" s="5" t="s">
        <v>18202</v>
      </c>
      <c r="B13644" s="5" t="s">
        <v>31965</v>
      </c>
      <c r="C13644" s="5" t="s">
        <v>12</v>
      </c>
      <c r="D13644" s="5" t="str">
        <f t="shared" si="213"/>
        <v>un</v>
      </c>
    </row>
    <row r="13645" spans="1:4" x14ac:dyDescent="0.2">
      <c r="A13645" s="5" t="s">
        <v>3821</v>
      </c>
      <c r="B13645" s="5" t="s">
        <v>31966</v>
      </c>
      <c r="C13645" s="5" t="s">
        <v>12</v>
      </c>
      <c r="D13645" s="5" t="str">
        <f t="shared" si="213"/>
        <v>un</v>
      </c>
    </row>
    <row r="13646" spans="1:4" x14ac:dyDescent="0.2">
      <c r="A13646" s="5" t="s">
        <v>18203</v>
      </c>
      <c r="B13646" s="5" t="s">
        <v>31966</v>
      </c>
      <c r="C13646" s="5" t="s">
        <v>12</v>
      </c>
      <c r="D13646" s="5" t="str">
        <f t="shared" si="213"/>
        <v>un</v>
      </c>
    </row>
    <row r="13647" spans="1:4" x14ac:dyDescent="0.2">
      <c r="A13647" s="5" t="s">
        <v>3822</v>
      </c>
      <c r="B13647" s="5" t="s">
        <v>31967</v>
      </c>
      <c r="C13647" s="5" t="s">
        <v>12</v>
      </c>
      <c r="D13647" s="5" t="str">
        <f t="shared" si="213"/>
        <v>un</v>
      </c>
    </row>
    <row r="13648" spans="1:4" x14ac:dyDescent="0.2">
      <c r="A13648" s="5" t="s">
        <v>18204</v>
      </c>
      <c r="B13648" s="5" t="s">
        <v>31967</v>
      </c>
      <c r="C13648" s="5" t="s">
        <v>12</v>
      </c>
      <c r="D13648" s="5" t="str">
        <f t="shared" si="213"/>
        <v>un</v>
      </c>
    </row>
    <row r="13649" spans="1:4" x14ac:dyDescent="0.2">
      <c r="A13649" s="5" t="s">
        <v>3823</v>
      </c>
      <c r="B13649" s="5" t="s">
        <v>31968</v>
      </c>
      <c r="C13649" s="5" t="s">
        <v>12</v>
      </c>
      <c r="D13649" s="5" t="str">
        <f t="shared" si="213"/>
        <v>un</v>
      </c>
    </row>
    <row r="13650" spans="1:4" x14ac:dyDescent="0.2">
      <c r="A13650" s="5" t="s">
        <v>18205</v>
      </c>
      <c r="B13650" s="5" t="s">
        <v>31968</v>
      </c>
      <c r="C13650" s="5" t="s">
        <v>12</v>
      </c>
      <c r="D13650" s="5" t="str">
        <f t="shared" si="213"/>
        <v>un</v>
      </c>
    </row>
    <row r="13651" spans="1:4" x14ac:dyDescent="0.2">
      <c r="A13651" s="5" t="s">
        <v>3824</v>
      </c>
      <c r="B13651" s="5" t="s">
        <v>31969</v>
      </c>
      <c r="C13651" s="5" t="s">
        <v>12</v>
      </c>
      <c r="D13651" s="5" t="str">
        <f t="shared" si="213"/>
        <v>un</v>
      </c>
    </row>
    <row r="13652" spans="1:4" x14ac:dyDescent="0.2">
      <c r="A13652" s="5" t="s">
        <v>18206</v>
      </c>
      <c r="B13652" s="5" t="s">
        <v>31969</v>
      </c>
      <c r="C13652" s="5" t="s">
        <v>12</v>
      </c>
      <c r="D13652" s="5" t="str">
        <f t="shared" si="213"/>
        <v>un</v>
      </c>
    </row>
    <row r="13653" spans="1:4" x14ac:dyDescent="0.2">
      <c r="A13653" s="5" t="s">
        <v>3825</v>
      </c>
      <c r="B13653" s="5" t="s">
        <v>31970</v>
      </c>
      <c r="C13653" s="5" t="s">
        <v>12</v>
      </c>
      <c r="D13653" s="5" t="str">
        <f t="shared" si="213"/>
        <v>un</v>
      </c>
    </row>
    <row r="13654" spans="1:4" x14ac:dyDescent="0.2">
      <c r="A13654" s="5" t="s">
        <v>18207</v>
      </c>
      <c r="B13654" s="5" t="s">
        <v>31970</v>
      </c>
      <c r="C13654" s="5" t="s">
        <v>12</v>
      </c>
      <c r="D13654" s="5" t="str">
        <f t="shared" si="213"/>
        <v>un</v>
      </c>
    </row>
    <row r="13655" spans="1:4" x14ac:dyDescent="0.2">
      <c r="A13655" s="5" t="s">
        <v>3826</v>
      </c>
      <c r="B13655" s="5" t="s">
        <v>31971</v>
      </c>
      <c r="C13655" s="5" t="s">
        <v>12</v>
      </c>
      <c r="D13655" s="5" t="str">
        <f t="shared" si="213"/>
        <v>un</v>
      </c>
    </row>
    <row r="13656" spans="1:4" x14ac:dyDescent="0.2">
      <c r="A13656" s="5" t="s">
        <v>18208</v>
      </c>
      <c r="B13656" s="5" t="s">
        <v>31971</v>
      </c>
      <c r="C13656" s="5" t="s">
        <v>12</v>
      </c>
      <c r="D13656" s="5" t="str">
        <f t="shared" si="213"/>
        <v>un</v>
      </c>
    </row>
    <row r="13657" spans="1:4" x14ac:dyDescent="0.2">
      <c r="A13657" s="5" t="s">
        <v>3827</v>
      </c>
      <c r="B13657" s="5" t="s">
        <v>31972</v>
      </c>
      <c r="C13657" s="5" t="s">
        <v>12</v>
      </c>
      <c r="D13657" s="5" t="str">
        <f t="shared" si="213"/>
        <v>un</v>
      </c>
    </row>
    <row r="13658" spans="1:4" x14ac:dyDescent="0.2">
      <c r="A13658" s="5" t="s">
        <v>18209</v>
      </c>
      <c r="B13658" s="5" t="s">
        <v>31972</v>
      </c>
      <c r="C13658" s="5" t="s">
        <v>12</v>
      </c>
      <c r="D13658" s="5" t="str">
        <f t="shared" si="213"/>
        <v>un</v>
      </c>
    </row>
    <row r="13659" spans="1:4" x14ac:dyDescent="0.2">
      <c r="A13659" s="5" t="s">
        <v>3828</v>
      </c>
      <c r="B13659" s="5" t="s">
        <v>31973</v>
      </c>
      <c r="C13659" s="5" t="s">
        <v>12</v>
      </c>
      <c r="D13659" s="5" t="str">
        <f t="shared" si="213"/>
        <v>un</v>
      </c>
    </row>
    <row r="13660" spans="1:4" x14ac:dyDescent="0.2">
      <c r="A13660" s="5" t="s">
        <v>18210</v>
      </c>
      <c r="B13660" s="5" t="s">
        <v>31973</v>
      </c>
      <c r="C13660" s="5" t="s">
        <v>12</v>
      </c>
      <c r="D13660" s="5" t="str">
        <f t="shared" si="213"/>
        <v>un</v>
      </c>
    </row>
    <row r="13661" spans="1:4" x14ac:dyDescent="0.2">
      <c r="A13661" s="5" t="s">
        <v>3829</v>
      </c>
      <c r="B13661" s="5" t="s">
        <v>31974</v>
      </c>
      <c r="C13661" s="5" t="s">
        <v>12</v>
      </c>
      <c r="D13661" s="5" t="str">
        <f t="shared" si="213"/>
        <v>un</v>
      </c>
    </row>
    <row r="13662" spans="1:4" x14ac:dyDescent="0.2">
      <c r="A13662" s="5" t="s">
        <v>18211</v>
      </c>
      <c r="B13662" s="5" t="s">
        <v>31974</v>
      </c>
      <c r="C13662" s="5" t="s">
        <v>12</v>
      </c>
      <c r="D13662" s="5" t="str">
        <f t="shared" si="213"/>
        <v>un</v>
      </c>
    </row>
    <row r="13663" spans="1:4" x14ac:dyDescent="0.2">
      <c r="A13663" s="5" t="s">
        <v>3830</v>
      </c>
      <c r="B13663" s="5" t="s">
        <v>31975</v>
      </c>
      <c r="C13663" s="5" t="s">
        <v>12</v>
      </c>
      <c r="D13663" s="5" t="str">
        <f t="shared" si="213"/>
        <v>un</v>
      </c>
    </row>
    <row r="13664" spans="1:4" x14ac:dyDescent="0.2">
      <c r="A13664" s="5" t="s">
        <v>18212</v>
      </c>
      <c r="B13664" s="5" t="s">
        <v>31975</v>
      </c>
      <c r="C13664" s="5" t="s">
        <v>12</v>
      </c>
      <c r="D13664" s="5" t="str">
        <f t="shared" si="213"/>
        <v>un</v>
      </c>
    </row>
    <row r="13665" spans="1:4" x14ac:dyDescent="0.2">
      <c r="A13665" s="5" t="s">
        <v>3831</v>
      </c>
      <c r="B13665" s="5" t="s">
        <v>31976</v>
      </c>
      <c r="C13665" s="5" t="s">
        <v>12</v>
      </c>
      <c r="D13665" s="5" t="str">
        <f t="shared" si="213"/>
        <v>un</v>
      </c>
    </row>
    <row r="13666" spans="1:4" x14ac:dyDescent="0.2">
      <c r="A13666" s="5" t="s">
        <v>18213</v>
      </c>
      <c r="B13666" s="5" t="s">
        <v>31976</v>
      </c>
      <c r="C13666" s="5" t="s">
        <v>12</v>
      </c>
      <c r="D13666" s="5" t="str">
        <f t="shared" si="213"/>
        <v>un</v>
      </c>
    </row>
    <row r="13667" spans="1:4" x14ac:dyDescent="0.2">
      <c r="A13667" s="5" t="s">
        <v>3832</v>
      </c>
      <c r="B13667" s="5" t="s">
        <v>31977</v>
      </c>
      <c r="C13667" s="5" t="s">
        <v>12</v>
      </c>
      <c r="D13667" s="5" t="str">
        <f t="shared" si="213"/>
        <v>un</v>
      </c>
    </row>
    <row r="13668" spans="1:4" x14ac:dyDescent="0.2">
      <c r="A13668" s="5" t="s">
        <v>18214</v>
      </c>
      <c r="B13668" s="5" t="s">
        <v>31977</v>
      </c>
      <c r="C13668" s="5" t="s">
        <v>12</v>
      </c>
      <c r="D13668" s="5" t="str">
        <f t="shared" si="213"/>
        <v>un</v>
      </c>
    </row>
    <row r="13669" spans="1:4" x14ac:dyDescent="0.2">
      <c r="A13669" s="5" t="s">
        <v>3833</v>
      </c>
      <c r="B13669" s="5" t="s">
        <v>31978</v>
      </c>
      <c r="C13669" s="5" t="s">
        <v>12</v>
      </c>
      <c r="D13669" s="5" t="str">
        <f t="shared" si="213"/>
        <v>un</v>
      </c>
    </row>
    <row r="13670" spans="1:4" x14ac:dyDescent="0.2">
      <c r="A13670" s="5" t="s">
        <v>18215</v>
      </c>
      <c r="B13670" s="5" t="s">
        <v>31978</v>
      </c>
      <c r="C13670" s="5" t="s">
        <v>12</v>
      </c>
      <c r="D13670" s="5" t="str">
        <f t="shared" si="213"/>
        <v>un</v>
      </c>
    </row>
    <row r="13671" spans="1:4" x14ac:dyDescent="0.2">
      <c r="A13671" s="5" t="s">
        <v>3882</v>
      </c>
      <c r="B13671" s="5" t="s">
        <v>31979</v>
      </c>
      <c r="C13671" s="5" t="s">
        <v>12</v>
      </c>
      <c r="D13671" s="5" t="str">
        <f t="shared" si="213"/>
        <v>un</v>
      </c>
    </row>
    <row r="13672" spans="1:4" x14ac:dyDescent="0.2">
      <c r="A13672" s="5" t="s">
        <v>18216</v>
      </c>
      <c r="B13672" s="5" t="s">
        <v>31979</v>
      </c>
      <c r="C13672" s="5" t="s">
        <v>12</v>
      </c>
      <c r="D13672" s="5" t="str">
        <f t="shared" si="213"/>
        <v>un</v>
      </c>
    </row>
    <row r="13673" spans="1:4" x14ac:dyDescent="0.2">
      <c r="A13673" s="5" t="s">
        <v>3883</v>
      </c>
      <c r="B13673" s="5" t="s">
        <v>31980</v>
      </c>
      <c r="C13673" s="5" t="s">
        <v>12</v>
      </c>
      <c r="D13673" s="5" t="str">
        <f t="shared" si="213"/>
        <v>un</v>
      </c>
    </row>
    <row r="13674" spans="1:4" x14ac:dyDescent="0.2">
      <c r="A13674" s="5" t="s">
        <v>18217</v>
      </c>
      <c r="B13674" s="5" t="s">
        <v>31980</v>
      </c>
      <c r="C13674" s="5" t="s">
        <v>12</v>
      </c>
      <c r="D13674" s="5" t="str">
        <f t="shared" si="213"/>
        <v>un</v>
      </c>
    </row>
    <row r="13675" spans="1:4" x14ac:dyDescent="0.2">
      <c r="A13675" s="5" t="s">
        <v>3884</v>
      </c>
      <c r="B13675" s="5" t="s">
        <v>31981</v>
      </c>
      <c r="C13675" s="5" t="s">
        <v>12</v>
      </c>
      <c r="D13675" s="5" t="str">
        <f t="shared" si="213"/>
        <v>un</v>
      </c>
    </row>
    <row r="13676" spans="1:4" x14ac:dyDescent="0.2">
      <c r="A13676" s="5" t="s">
        <v>18218</v>
      </c>
      <c r="B13676" s="5" t="s">
        <v>31981</v>
      </c>
      <c r="C13676" s="5" t="s">
        <v>12</v>
      </c>
      <c r="D13676" s="5" t="str">
        <f t="shared" si="213"/>
        <v>un</v>
      </c>
    </row>
    <row r="13677" spans="1:4" x14ac:dyDescent="0.2">
      <c r="A13677" s="5" t="s">
        <v>3834</v>
      </c>
      <c r="B13677" s="5" t="s">
        <v>31982</v>
      </c>
      <c r="C13677" s="5" t="s">
        <v>12</v>
      </c>
      <c r="D13677" s="5" t="str">
        <f t="shared" si="213"/>
        <v>un</v>
      </c>
    </row>
    <row r="13678" spans="1:4" x14ac:dyDescent="0.2">
      <c r="A13678" s="5" t="s">
        <v>18219</v>
      </c>
      <c r="B13678" s="5" t="s">
        <v>31982</v>
      </c>
      <c r="C13678" s="5" t="s">
        <v>12</v>
      </c>
      <c r="D13678" s="5" t="str">
        <f t="shared" si="213"/>
        <v>un</v>
      </c>
    </row>
    <row r="13679" spans="1:4" x14ac:dyDescent="0.2">
      <c r="A13679" s="5" t="s">
        <v>3835</v>
      </c>
      <c r="B13679" s="5" t="s">
        <v>31983</v>
      </c>
      <c r="C13679" s="5" t="s">
        <v>12</v>
      </c>
      <c r="D13679" s="5" t="str">
        <f t="shared" si="213"/>
        <v>un</v>
      </c>
    </row>
    <row r="13680" spans="1:4" x14ac:dyDescent="0.2">
      <c r="A13680" s="5" t="s">
        <v>18220</v>
      </c>
      <c r="B13680" s="5" t="s">
        <v>31983</v>
      </c>
      <c r="C13680" s="5" t="s">
        <v>12</v>
      </c>
      <c r="D13680" s="5" t="str">
        <f t="shared" si="213"/>
        <v>un</v>
      </c>
    </row>
    <row r="13681" spans="1:4" x14ac:dyDescent="0.2">
      <c r="A13681" s="5" t="s">
        <v>3836</v>
      </c>
      <c r="B13681" s="5" t="s">
        <v>31984</v>
      </c>
      <c r="C13681" s="5" t="s">
        <v>12</v>
      </c>
      <c r="D13681" s="5" t="str">
        <f t="shared" si="213"/>
        <v>un</v>
      </c>
    </row>
    <row r="13682" spans="1:4" x14ac:dyDescent="0.2">
      <c r="A13682" s="5" t="s">
        <v>18221</v>
      </c>
      <c r="B13682" s="5" t="s">
        <v>31984</v>
      </c>
      <c r="C13682" s="5" t="s">
        <v>12</v>
      </c>
      <c r="D13682" s="5" t="str">
        <f t="shared" si="213"/>
        <v>un</v>
      </c>
    </row>
    <row r="13683" spans="1:4" x14ac:dyDescent="0.2">
      <c r="A13683" s="5" t="s">
        <v>3885</v>
      </c>
      <c r="B13683" s="5" t="s">
        <v>31985</v>
      </c>
      <c r="C13683" s="5" t="s">
        <v>12</v>
      </c>
      <c r="D13683" s="5" t="str">
        <f t="shared" si="213"/>
        <v>un</v>
      </c>
    </row>
    <row r="13684" spans="1:4" x14ac:dyDescent="0.2">
      <c r="A13684" s="5" t="s">
        <v>18222</v>
      </c>
      <c r="B13684" s="5" t="s">
        <v>31985</v>
      </c>
      <c r="C13684" s="5" t="s">
        <v>12</v>
      </c>
      <c r="D13684" s="5" t="str">
        <f t="shared" si="213"/>
        <v>un</v>
      </c>
    </row>
    <row r="13685" spans="1:4" x14ac:dyDescent="0.2">
      <c r="A13685" s="5" t="s">
        <v>3837</v>
      </c>
      <c r="B13685" s="5" t="s">
        <v>31986</v>
      </c>
      <c r="C13685" s="5" t="s">
        <v>12</v>
      </c>
      <c r="D13685" s="5" t="str">
        <f t="shared" si="213"/>
        <v>un</v>
      </c>
    </row>
    <row r="13686" spans="1:4" x14ac:dyDescent="0.2">
      <c r="A13686" s="5" t="s">
        <v>18223</v>
      </c>
      <c r="B13686" s="5" t="s">
        <v>31986</v>
      </c>
      <c r="C13686" s="5" t="s">
        <v>12</v>
      </c>
      <c r="D13686" s="5" t="str">
        <f t="shared" si="213"/>
        <v>un</v>
      </c>
    </row>
    <row r="13687" spans="1:4" x14ac:dyDescent="0.2">
      <c r="A13687" s="5" t="s">
        <v>3886</v>
      </c>
      <c r="B13687" s="5" t="s">
        <v>31987</v>
      </c>
      <c r="C13687" s="5" t="s">
        <v>21</v>
      </c>
      <c r="D13687" s="5" t="str">
        <f t="shared" si="213"/>
        <v>m</v>
      </c>
    </row>
    <row r="13688" spans="1:4" x14ac:dyDescent="0.2">
      <c r="A13688" s="5" t="s">
        <v>18224</v>
      </c>
      <c r="B13688" s="5" t="s">
        <v>31987</v>
      </c>
      <c r="C13688" s="5" t="s">
        <v>21</v>
      </c>
      <c r="D13688" s="5" t="str">
        <f t="shared" si="213"/>
        <v>m</v>
      </c>
    </row>
    <row r="13689" spans="1:4" x14ac:dyDescent="0.2">
      <c r="A13689" s="5" t="s">
        <v>3838</v>
      </c>
      <c r="B13689" s="5" t="s">
        <v>31988</v>
      </c>
      <c r="C13689" s="5" t="s">
        <v>12</v>
      </c>
      <c r="D13689" s="5" t="str">
        <f t="shared" si="213"/>
        <v>un</v>
      </c>
    </row>
    <row r="13690" spans="1:4" x14ac:dyDescent="0.2">
      <c r="A13690" s="5" t="s">
        <v>18225</v>
      </c>
      <c r="B13690" s="5" t="s">
        <v>31988</v>
      </c>
      <c r="C13690" s="5" t="s">
        <v>12</v>
      </c>
      <c r="D13690" s="5" t="str">
        <f t="shared" si="213"/>
        <v>un</v>
      </c>
    </row>
    <row r="13691" spans="1:4" x14ac:dyDescent="0.2">
      <c r="A13691" s="5" t="s">
        <v>3887</v>
      </c>
      <c r="B13691" s="5" t="s">
        <v>31989</v>
      </c>
      <c r="C13691" s="5" t="s">
        <v>21</v>
      </c>
      <c r="D13691" s="5" t="str">
        <f t="shared" si="213"/>
        <v>m</v>
      </c>
    </row>
    <row r="13692" spans="1:4" x14ac:dyDescent="0.2">
      <c r="A13692" s="5" t="s">
        <v>18226</v>
      </c>
      <c r="B13692" s="5" t="s">
        <v>31989</v>
      </c>
      <c r="C13692" s="5" t="s">
        <v>21</v>
      </c>
      <c r="D13692" s="5" t="str">
        <f t="shared" si="213"/>
        <v>m</v>
      </c>
    </row>
    <row r="13693" spans="1:4" x14ac:dyDescent="0.2">
      <c r="A13693" s="5" t="s">
        <v>3839</v>
      </c>
      <c r="B13693" s="5" t="s">
        <v>31990</v>
      </c>
      <c r="C13693" s="5" t="s">
        <v>12</v>
      </c>
      <c r="D13693" s="5" t="str">
        <f t="shared" si="213"/>
        <v>un</v>
      </c>
    </row>
    <row r="13694" spans="1:4" x14ac:dyDescent="0.2">
      <c r="A13694" s="5" t="s">
        <v>18227</v>
      </c>
      <c r="B13694" s="5" t="s">
        <v>31990</v>
      </c>
      <c r="C13694" s="5" t="s">
        <v>12</v>
      </c>
      <c r="D13694" s="5" t="str">
        <f t="shared" si="213"/>
        <v>un</v>
      </c>
    </row>
    <row r="13695" spans="1:4" x14ac:dyDescent="0.2">
      <c r="A13695" s="5" t="s">
        <v>3888</v>
      </c>
      <c r="B13695" s="5" t="s">
        <v>31991</v>
      </c>
      <c r="C13695" s="5" t="s">
        <v>12</v>
      </c>
      <c r="D13695" s="5" t="str">
        <f t="shared" si="213"/>
        <v>un</v>
      </c>
    </row>
    <row r="13696" spans="1:4" x14ac:dyDescent="0.2">
      <c r="A13696" s="5" t="s">
        <v>18228</v>
      </c>
      <c r="B13696" s="5" t="s">
        <v>31991</v>
      </c>
      <c r="C13696" s="5" t="s">
        <v>12</v>
      </c>
      <c r="D13696" s="5" t="str">
        <f t="shared" si="213"/>
        <v>un</v>
      </c>
    </row>
    <row r="13697" spans="1:4" x14ac:dyDescent="0.2">
      <c r="A13697" s="5" t="s">
        <v>3840</v>
      </c>
      <c r="B13697" s="5" t="s">
        <v>31992</v>
      </c>
      <c r="C13697" s="5" t="s">
        <v>12</v>
      </c>
      <c r="D13697" s="5" t="str">
        <f t="shared" si="213"/>
        <v>un</v>
      </c>
    </row>
    <row r="13698" spans="1:4" x14ac:dyDescent="0.2">
      <c r="A13698" s="5" t="s">
        <v>18229</v>
      </c>
      <c r="B13698" s="5" t="s">
        <v>31992</v>
      </c>
      <c r="C13698" s="5" t="s">
        <v>12</v>
      </c>
      <c r="D13698" s="5" t="str">
        <f t="shared" ref="D13698:D13761" si="214">LOWER(C13698)</f>
        <v>un</v>
      </c>
    </row>
    <row r="13699" spans="1:4" x14ac:dyDescent="0.2">
      <c r="A13699" s="5" t="s">
        <v>9343</v>
      </c>
      <c r="B13699" s="5" t="s">
        <v>31993</v>
      </c>
      <c r="C13699" s="5" t="s">
        <v>12</v>
      </c>
      <c r="D13699" s="5" t="str">
        <f t="shared" si="214"/>
        <v>un</v>
      </c>
    </row>
    <row r="13700" spans="1:4" x14ac:dyDescent="0.2">
      <c r="A13700" s="5" t="s">
        <v>18230</v>
      </c>
      <c r="B13700" s="5" t="s">
        <v>31993</v>
      </c>
      <c r="C13700" s="5" t="s">
        <v>12</v>
      </c>
      <c r="D13700" s="5" t="str">
        <f t="shared" si="214"/>
        <v>un</v>
      </c>
    </row>
    <row r="13701" spans="1:4" x14ac:dyDescent="0.2">
      <c r="A13701" s="5" t="s">
        <v>3871</v>
      </c>
      <c r="B13701" s="5" t="s">
        <v>31994</v>
      </c>
      <c r="C13701" s="5" t="s">
        <v>12</v>
      </c>
      <c r="D13701" s="5" t="str">
        <f t="shared" si="214"/>
        <v>un</v>
      </c>
    </row>
    <row r="13702" spans="1:4" x14ac:dyDescent="0.2">
      <c r="A13702" s="5" t="s">
        <v>18231</v>
      </c>
      <c r="B13702" s="5" t="s">
        <v>31994</v>
      </c>
      <c r="C13702" s="5" t="s">
        <v>12</v>
      </c>
      <c r="D13702" s="5" t="str">
        <f t="shared" si="214"/>
        <v>un</v>
      </c>
    </row>
    <row r="13703" spans="1:4" x14ac:dyDescent="0.2">
      <c r="A13703" s="5" t="s">
        <v>3841</v>
      </c>
      <c r="B13703" s="5" t="s">
        <v>31995</v>
      </c>
      <c r="C13703" s="5" t="s">
        <v>12</v>
      </c>
      <c r="D13703" s="5" t="str">
        <f t="shared" si="214"/>
        <v>un</v>
      </c>
    </row>
    <row r="13704" spans="1:4" x14ac:dyDescent="0.2">
      <c r="A13704" s="5" t="s">
        <v>18232</v>
      </c>
      <c r="B13704" s="5" t="s">
        <v>31995</v>
      </c>
      <c r="C13704" s="5" t="s">
        <v>12</v>
      </c>
      <c r="D13704" s="5" t="str">
        <f t="shared" si="214"/>
        <v>un</v>
      </c>
    </row>
    <row r="13705" spans="1:4" x14ac:dyDescent="0.2">
      <c r="A13705" s="5" t="s">
        <v>3873</v>
      </c>
      <c r="B13705" s="5" t="s">
        <v>31996</v>
      </c>
      <c r="C13705" s="5" t="s">
        <v>12</v>
      </c>
      <c r="D13705" s="5" t="str">
        <f t="shared" si="214"/>
        <v>un</v>
      </c>
    </row>
    <row r="13706" spans="1:4" x14ac:dyDescent="0.2">
      <c r="A13706" s="5" t="s">
        <v>18233</v>
      </c>
      <c r="B13706" s="5" t="s">
        <v>31996</v>
      </c>
      <c r="C13706" s="5" t="s">
        <v>12</v>
      </c>
      <c r="D13706" s="5" t="str">
        <f t="shared" si="214"/>
        <v>un</v>
      </c>
    </row>
    <row r="13707" spans="1:4" x14ac:dyDescent="0.2">
      <c r="A13707" s="5" t="s">
        <v>3842</v>
      </c>
      <c r="B13707" s="5" t="s">
        <v>31997</v>
      </c>
      <c r="C13707" s="5" t="s">
        <v>12</v>
      </c>
      <c r="D13707" s="5" t="str">
        <f t="shared" si="214"/>
        <v>un</v>
      </c>
    </row>
    <row r="13708" spans="1:4" x14ac:dyDescent="0.2">
      <c r="A13708" s="5" t="s">
        <v>18234</v>
      </c>
      <c r="B13708" s="5" t="s">
        <v>31997</v>
      </c>
      <c r="C13708" s="5" t="s">
        <v>12</v>
      </c>
      <c r="D13708" s="5" t="str">
        <f t="shared" si="214"/>
        <v>un</v>
      </c>
    </row>
    <row r="13709" spans="1:4" x14ac:dyDescent="0.2">
      <c r="A13709" s="5" t="s">
        <v>3843</v>
      </c>
      <c r="B13709" s="5" t="s">
        <v>31998</v>
      </c>
      <c r="C13709" s="5" t="s">
        <v>12</v>
      </c>
      <c r="D13709" s="5" t="str">
        <f t="shared" si="214"/>
        <v>un</v>
      </c>
    </row>
    <row r="13710" spans="1:4" x14ac:dyDescent="0.2">
      <c r="A13710" s="5" t="s">
        <v>18235</v>
      </c>
      <c r="B13710" s="5" t="s">
        <v>31998</v>
      </c>
      <c r="C13710" s="5" t="s">
        <v>12</v>
      </c>
      <c r="D13710" s="5" t="str">
        <f t="shared" si="214"/>
        <v>un</v>
      </c>
    </row>
    <row r="13711" spans="1:4" x14ac:dyDescent="0.2">
      <c r="A13711" s="5" t="s">
        <v>3844</v>
      </c>
      <c r="B13711" s="5" t="s">
        <v>31999</v>
      </c>
      <c r="C13711" s="5" t="s">
        <v>12</v>
      </c>
      <c r="D13711" s="5" t="str">
        <f t="shared" si="214"/>
        <v>un</v>
      </c>
    </row>
    <row r="13712" spans="1:4" x14ac:dyDescent="0.2">
      <c r="A13712" s="5" t="s">
        <v>18236</v>
      </c>
      <c r="B13712" s="5" t="s">
        <v>31999</v>
      </c>
      <c r="C13712" s="5" t="s">
        <v>12</v>
      </c>
      <c r="D13712" s="5" t="str">
        <f t="shared" si="214"/>
        <v>un</v>
      </c>
    </row>
    <row r="13713" spans="1:4" x14ac:dyDescent="0.2">
      <c r="A13713" s="5" t="s">
        <v>3845</v>
      </c>
      <c r="B13713" s="5" t="s">
        <v>32000</v>
      </c>
      <c r="C13713" s="5" t="s">
        <v>12</v>
      </c>
      <c r="D13713" s="5" t="str">
        <f t="shared" si="214"/>
        <v>un</v>
      </c>
    </row>
    <row r="13714" spans="1:4" x14ac:dyDescent="0.2">
      <c r="A13714" s="5" t="s">
        <v>18237</v>
      </c>
      <c r="B13714" s="5" t="s">
        <v>32000</v>
      </c>
      <c r="C13714" s="5" t="s">
        <v>12</v>
      </c>
      <c r="D13714" s="5" t="str">
        <f t="shared" si="214"/>
        <v>un</v>
      </c>
    </row>
    <row r="13715" spans="1:4" x14ac:dyDescent="0.2">
      <c r="A13715" s="5" t="s">
        <v>3846</v>
      </c>
      <c r="B13715" s="5" t="s">
        <v>32001</v>
      </c>
      <c r="C13715" s="5" t="s">
        <v>12</v>
      </c>
      <c r="D13715" s="5" t="str">
        <f t="shared" si="214"/>
        <v>un</v>
      </c>
    </row>
    <row r="13716" spans="1:4" x14ac:dyDescent="0.2">
      <c r="A13716" s="5" t="s">
        <v>18238</v>
      </c>
      <c r="B13716" s="5" t="s">
        <v>32001</v>
      </c>
      <c r="C13716" s="5" t="s">
        <v>12</v>
      </c>
      <c r="D13716" s="5" t="str">
        <f t="shared" si="214"/>
        <v>un</v>
      </c>
    </row>
    <row r="13717" spans="1:4" x14ac:dyDescent="0.2">
      <c r="A13717" s="5" t="s">
        <v>3847</v>
      </c>
      <c r="B13717" s="5" t="s">
        <v>32002</v>
      </c>
      <c r="C13717" s="5" t="s">
        <v>12</v>
      </c>
      <c r="D13717" s="5" t="str">
        <f t="shared" si="214"/>
        <v>un</v>
      </c>
    </row>
    <row r="13718" spans="1:4" x14ac:dyDescent="0.2">
      <c r="A13718" s="5" t="s">
        <v>18239</v>
      </c>
      <c r="B13718" s="5" t="s">
        <v>32002</v>
      </c>
      <c r="C13718" s="5" t="s">
        <v>12</v>
      </c>
      <c r="D13718" s="5" t="str">
        <f t="shared" si="214"/>
        <v>un</v>
      </c>
    </row>
    <row r="13719" spans="1:4" x14ac:dyDescent="0.2">
      <c r="A13719" s="5" t="s">
        <v>3848</v>
      </c>
      <c r="B13719" s="5" t="s">
        <v>32003</v>
      </c>
      <c r="C13719" s="5" t="s">
        <v>12</v>
      </c>
      <c r="D13719" s="5" t="str">
        <f t="shared" si="214"/>
        <v>un</v>
      </c>
    </row>
    <row r="13720" spans="1:4" x14ac:dyDescent="0.2">
      <c r="A13720" s="5" t="s">
        <v>18240</v>
      </c>
      <c r="B13720" s="5" t="s">
        <v>32003</v>
      </c>
      <c r="C13720" s="5" t="s">
        <v>12</v>
      </c>
      <c r="D13720" s="5" t="str">
        <f t="shared" si="214"/>
        <v>un</v>
      </c>
    </row>
    <row r="13721" spans="1:4" x14ac:dyDescent="0.2">
      <c r="A13721" s="5" t="s">
        <v>3849</v>
      </c>
      <c r="B13721" s="5" t="s">
        <v>32004</v>
      </c>
      <c r="C13721" s="5" t="s">
        <v>12</v>
      </c>
      <c r="D13721" s="5" t="str">
        <f t="shared" si="214"/>
        <v>un</v>
      </c>
    </row>
    <row r="13722" spans="1:4" x14ac:dyDescent="0.2">
      <c r="A13722" s="5" t="s">
        <v>18241</v>
      </c>
      <c r="B13722" s="5" t="s">
        <v>32004</v>
      </c>
      <c r="C13722" s="5" t="s">
        <v>12</v>
      </c>
      <c r="D13722" s="5" t="str">
        <f t="shared" si="214"/>
        <v>un</v>
      </c>
    </row>
    <row r="13723" spans="1:4" x14ac:dyDescent="0.2">
      <c r="A13723" s="5" t="s">
        <v>3850</v>
      </c>
      <c r="B13723" s="5" t="s">
        <v>32005</v>
      </c>
      <c r="C13723" s="5" t="s">
        <v>12</v>
      </c>
      <c r="D13723" s="5" t="str">
        <f t="shared" si="214"/>
        <v>un</v>
      </c>
    </row>
    <row r="13724" spans="1:4" x14ac:dyDescent="0.2">
      <c r="A13724" s="5" t="s">
        <v>18242</v>
      </c>
      <c r="B13724" s="5" t="s">
        <v>32005</v>
      </c>
      <c r="C13724" s="5" t="s">
        <v>12</v>
      </c>
      <c r="D13724" s="5" t="str">
        <f t="shared" si="214"/>
        <v>un</v>
      </c>
    </row>
    <row r="13725" spans="1:4" x14ac:dyDescent="0.2">
      <c r="A13725" s="5" t="s">
        <v>3851</v>
      </c>
      <c r="B13725" s="5" t="s">
        <v>32006</v>
      </c>
      <c r="C13725" s="5" t="s">
        <v>12</v>
      </c>
      <c r="D13725" s="5" t="str">
        <f t="shared" si="214"/>
        <v>un</v>
      </c>
    </row>
    <row r="13726" spans="1:4" x14ac:dyDescent="0.2">
      <c r="A13726" s="5" t="s">
        <v>18243</v>
      </c>
      <c r="B13726" s="5" t="s">
        <v>32006</v>
      </c>
      <c r="C13726" s="5" t="s">
        <v>12</v>
      </c>
      <c r="D13726" s="5" t="str">
        <f t="shared" si="214"/>
        <v>un</v>
      </c>
    </row>
    <row r="13727" spans="1:4" x14ac:dyDescent="0.2">
      <c r="A13727" s="5" t="s">
        <v>3852</v>
      </c>
      <c r="B13727" s="5" t="s">
        <v>32007</v>
      </c>
      <c r="C13727" s="5" t="s">
        <v>12</v>
      </c>
      <c r="D13727" s="5" t="str">
        <f t="shared" si="214"/>
        <v>un</v>
      </c>
    </row>
    <row r="13728" spans="1:4" x14ac:dyDescent="0.2">
      <c r="A13728" s="5" t="s">
        <v>18244</v>
      </c>
      <c r="B13728" s="5" t="s">
        <v>32007</v>
      </c>
      <c r="C13728" s="5" t="s">
        <v>12</v>
      </c>
      <c r="D13728" s="5" t="str">
        <f t="shared" si="214"/>
        <v>un</v>
      </c>
    </row>
    <row r="13729" spans="1:4" x14ac:dyDescent="0.2">
      <c r="A13729" s="5" t="s">
        <v>3853</v>
      </c>
      <c r="B13729" s="5" t="s">
        <v>32008</v>
      </c>
      <c r="C13729" s="5" t="s">
        <v>12</v>
      </c>
      <c r="D13729" s="5" t="str">
        <f t="shared" si="214"/>
        <v>un</v>
      </c>
    </row>
    <row r="13730" spans="1:4" x14ac:dyDescent="0.2">
      <c r="A13730" s="5" t="s">
        <v>18245</v>
      </c>
      <c r="B13730" s="5" t="s">
        <v>32008</v>
      </c>
      <c r="C13730" s="5" t="s">
        <v>12</v>
      </c>
      <c r="D13730" s="5" t="str">
        <f t="shared" si="214"/>
        <v>un</v>
      </c>
    </row>
    <row r="13731" spans="1:4" x14ac:dyDescent="0.2">
      <c r="A13731" s="5" t="s">
        <v>3854</v>
      </c>
      <c r="B13731" s="5" t="s">
        <v>32009</v>
      </c>
      <c r="C13731" s="5" t="s">
        <v>12</v>
      </c>
      <c r="D13731" s="5" t="str">
        <f t="shared" si="214"/>
        <v>un</v>
      </c>
    </row>
    <row r="13732" spans="1:4" x14ac:dyDescent="0.2">
      <c r="A13732" s="5" t="s">
        <v>18246</v>
      </c>
      <c r="B13732" s="5" t="s">
        <v>32009</v>
      </c>
      <c r="C13732" s="5" t="s">
        <v>12</v>
      </c>
      <c r="D13732" s="5" t="str">
        <f t="shared" si="214"/>
        <v>un</v>
      </c>
    </row>
    <row r="13733" spans="1:4" x14ac:dyDescent="0.2">
      <c r="A13733" s="5" t="s">
        <v>3855</v>
      </c>
      <c r="B13733" s="5" t="s">
        <v>32010</v>
      </c>
      <c r="C13733" s="5" t="s">
        <v>12</v>
      </c>
      <c r="D13733" s="5" t="str">
        <f t="shared" si="214"/>
        <v>un</v>
      </c>
    </row>
    <row r="13734" spans="1:4" x14ac:dyDescent="0.2">
      <c r="A13734" s="5" t="s">
        <v>18247</v>
      </c>
      <c r="B13734" s="5" t="s">
        <v>32010</v>
      </c>
      <c r="C13734" s="5" t="s">
        <v>12</v>
      </c>
      <c r="D13734" s="5" t="str">
        <f t="shared" si="214"/>
        <v>un</v>
      </c>
    </row>
    <row r="13735" spans="1:4" x14ac:dyDescent="0.2">
      <c r="A13735" s="5" t="s">
        <v>3856</v>
      </c>
      <c r="B13735" s="5" t="s">
        <v>32011</v>
      </c>
      <c r="C13735" s="5" t="s">
        <v>12</v>
      </c>
      <c r="D13735" s="5" t="str">
        <f t="shared" si="214"/>
        <v>un</v>
      </c>
    </row>
    <row r="13736" spans="1:4" x14ac:dyDescent="0.2">
      <c r="A13736" s="5" t="s">
        <v>18248</v>
      </c>
      <c r="B13736" s="5" t="s">
        <v>32011</v>
      </c>
      <c r="C13736" s="5" t="s">
        <v>12</v>
      </c>
      <c r="D13736" s="5" t="str">
        <f t="shared" si="214"/>
        <v>un</v>
      </c>
    </row>
    <row r="13737" spans="1:4" x14ac:dyDescent="0.2">
      <c r="A13737" s="5" t="s">
        <v>3857</v>
      </c>
      <c r="B13737" s="5" t="s">
        <v>32012</v>
      </c>
      <c r="C13737" s="5" t="s">
        <v>12</v>
      </c>
      <c r="D13737" s="5" t="str">
        <f t="shared" si="214"/>
        <v>un</v>
      </c>
    </row>
    <row r="13738" spans="1:4" x14ac:dyDescent="0.2">
      <c r="A13738" s="5" t="s">
        <v>18249</v>
      </c>
      <c r="B13738" s="5" t="s">
        <v>32012</v>
      </c>
      <c r="C13738" s="5" t="s">
        <v>12</v>
      </c>
      <c r="D13738" s="5" t="str">
        <f t="shared" si="214"/>
        <v>un</v>
      </c>
    </row>
    <row r="13739" spans="1:4" x14ac:dyDescent="0.2">
      <c r="A13739" s="5" t="s">
        <v>3858</v>
      </c>
      <c r="B13739" s="5" t="s">
        <v>32013</v>
      </c>
      <c r="C13739" s="5" t="s">
        <v>12</v>
      </c>
      <c r="D13739" s="5" t="str">
        <f t="shared" si="214"/>
        <v>un</v>
      </c>
    </row>
    <row r="13740" spans="1:4" x14ac:dyDescent="0.2">
      <c r="A13740" s="5" t="s">
        <v>18250</v>
      </c>
      <c r="B13740" s="5" t="s">
        <v>32013</v>
      </c>
      <c r="C13740" s="5" t="s">
        <v>12</v>
      </c>
      <c r="D13740" s="5" t="str">
        <f t="shared" si="214"/>
        <v>un</v>
      </c>
    </row>
    <row r="13741" spans="1:4" x14ac:dyDescent="0.2">
      <c r="A13741" s="5" t="s">
        <v>3859</v>
      </c>
      <c r="B13741" s="5" t="s">
        <v>32014</v>
      </c>
      <c r="C13741" s="5" t="s">
        <v>12</v>
      </c>
      <c r="D13741" s="5" t="str">
        <f t="shared" si="214"/>
        <v>un</v>
      </c>
    </row>
    <row r="13742" spans="1:4" x14ac:dyDescent="0.2">
      <c r="A13742" s="5" t="s">
        <v>18251</v>
      </c>
      <c r="B13742" s="5" t="s">
        <v>32014</v>
      </c>
      <c r="C13742" s="5" t="s">
        <v>12</v>
      </c>
      <c r="D13742" s="5" t="str">
        <f t="shared" si="214"/>
        <v>un</v>
      </c>
    </row>
    <row r="13743" spans="1:4" x14ac:dyDescent="0.2">
      <c r="A13743" s="5" t="s">
        <v>9344</v>
      </c>
      <c r="B13743" s="5" t="s">
        <v>32015</v>
      </c>
      <c r="C13743" s="5" t="s">
        <v>12</v>
      </c>
      <c r="D13743" s="5" t="str">
        <f t="shared" si="214"/>
        <v>un</v>
      </c>
    </row>
    <row r="13744" spans="1:4" x14ac:dyDescent="0.2">
      <c r="A13744" s="5" t="s">
        <v>18252</v>
      </c>
      <c r="B13744" s="5" t="s">
        <v>32015</v>
      </c>
      <c r="C13744" s="5" t="s">
        <v>12</v>
      </c>
      <c r="D13744" s="5" t="str">
        <f t="shared" si="214"/>
        <v>un</v>
      </c>
    </row>
    <row r="13745" spans="1:4" x14ac:dyDescent="0.2">
      <c r="A13745" s="5" t="s">
        <v>3860</v>
      </c>
      <c r="B13745" s="5" t="s">
        <v>32016</v>
      </c>
      <c r="C13745" s="5" t="s">
        <v>12</v>
      </c>
      <c r="D13745" s="5" t="str">
        <f t="shared" si="214"/>
        <v>un</v>
      </c>
    </row>
    <row r="13746" spans="1:4" x14ac:dyDescent="0.2">
      <c r="A13746" s="5" t="s">
        <v>18253</v>
      </c>
      <c r="B13746" s="5" t="s">
        <v>32016</v>
      </c>
      <c r="C13746" s="5" t="s">
        <v>12</v>
      </c>
      <c r="D13746" s="5" t="str">
        <f t="shared" si="214"/>
        <v>un</v>
      </c>
    </row>
    <row r="13747" spans="1:4" x14ac:dyDescent="0.2">
      <c r="A13747" s="5" t="s">
        <v>3861</v>
      </c>
      <c r="B13747" s="5" t="s">
        <v>32017</v>
      </c>
      <c r="C13747" s="5" t="s">
        <v>12</v>
      </c>
      <c r="D13747" s="5" t="str">
        <f t="shared" si="214"/>
        <v>un</v>
      </c>
    </row>
    <row r="13748" spans="1:4" x14ac:dyDescent="0.2">
      <c r="A13748" s="5" t="s">
        <v>18254</v>
      </c>
      <c r="B13748" s="5" t="s">
        <v>32017</v>
      </c>
      <c r="C13748" s="5" t="s">
        <v>12</v>
      </c>
      <c r="D13748" s="5" t="str">
        <f t="shared" si="214"/>
        <v>un</v>
      </c>
    </row>
    <row r="13749" spans="1:4" x14ac:dyDescent="0.2">
      <c r="A13749" s="5" t="s">
        <v>3862</v>
      </c>
      <c r="B13749" s="5" t="s">
        <v>32018</v>
      </c>
      <c r="C13749" s="5" t="s">
        <v>12</v>
      </c>
      <c r="D13749" s="5" t="str">
        <f t="shared" si="214"/>
        <v>un</v>
      </c>
    </row>
    <row r="13750" spans="1:4" x14ac:dyDescent="0.2">
      <c r="A13750" s="5" t="s">
        <v>18255</v>
      </c>
      <c r="B13750" s="5" t="s">
        <v>32018</v>
      </c>
      <c r="C13750" s="5" t="s">
        <v>12</v>
      </c>
      <c r="D13750" s="5" t="str">
        <f t="shared" si="214"/>
        <v>un</v>
      </c>
    </row>
    <row r="13751" spans="1:4" x14ac:dyDescent="0.2">
      <c r="A13751" s="5" t="s">
        <v>3863</v>
      </c>
      <c r="B13751" s="5" t="s">
        <v>32019</v>
      </c>
      <c r="C13751" s="5" t="s">
        <v>12</v>
      </c>
      <c r="D13751" s="5" t="str">
        <f t="shared" si="214"/>
        <v>un</v>
      </c>
    </row>
    <row r="13752" spans="1:4" x14ac:dyDescent="0.2">
      <c r="A13752" s="5" t="s">
        <v>18256</v>
      </c>
      <c r="B13752" s="5" t="s">
        <v>32019</v>
      </c>
      <c r="C13752" s="5" t="s">
        <v>12</v>
      </c>
      <c r="D13752" s="5" t="str">
        <f t="shared" si="214"/>
        <v>un</v>
      </c>
    </row>
    <row r="13753" spans="1:4" x14ac:dyDescent="0.2">
      <c r="A13753" s="5" t="s">
        <v>3864</v>
      </c>
      <c r="B13753" s="5" t="s">
        <v>32020</v>
      </c>
      <c r="C13753" s="5" t="s">
        <v>12</v>
      </c>
      <c r="D13753" s="5" t="str">
        <f t="shared" si="214"/>
        <v>un</v>
      </c>
    </row>
    <row r="13754" spans="1:4" x14ac:dyDescent="0.2">
      <c r="A13754" s="5" t="s">
        <v>18257</v>
      </c>
      <c r="B13754" s="5" t="s">
        <v>32020</v>
      </c>
      <c r="C13754" s="5" t="s">
        <v>12</v>
      </c>
      <c r="D13754" s="5" t="str">
        <f t="shared" si="214"/>
        <v>un</v>
      </c>
    </row>
    <row r="13755" spans="1:4" x14ac:dyDescent="0.2">
      <c r="A13755" s="5" t="s">
        <v>3865</v>
      </c>
      <c r="B13755" s="5" t="s">
        <v>32021</v>
      </c>
      <c r="C13755" s="5" t="s">
        <v>12</v>
      </c>
      <c r="D13755" s="5" t="str">
        <f t="shared" si="214"/>
        <v>un</v>
      </c>
    </row>
    <row r="13756" spans="1:4" x14ac:dyDescent="0.2">
      <c r="A13756" s="5" t="s">
        <v>18258</v>
      </c>
      <c r="B13756" s="5" t="s">
        <v>32021</v>
      </c>
      <c r="C13756" s="5" t="s">
        <v>12</v>
      </c>
      <c r="D13756" s="5" t="str">
        <f t="shared" si="214"/>
        <v>un</v>
      </c>
    </row>
    <row r="13757" spans="1:4" x14ac:dyDescent="0.2">
      <c r="A13757" s="5" t="s">
        <v>3866</v>
      </c>
      <c r="B13757" s="5" t="s">
        <v>32022</v>
      </c>
      <c r="C13757" s="5" t="s">
        <v>12</v>
      </c>
      <c r="D13757" s="5" t="str">
        <f t="shared" si="214"/>
        <v>un</v>
      </c>
    </row>
    <row r="13758" spans="1:4" x14ac:dyDescent="0.2">
      <c r="A13758" s="5" t="s">
        <v>18259</v>
      </c>
      <c r="B13758" s="5" t="s">
        <v>32022</v>
      </c>
      <c r="C13758" s="5" t="s">
        <v>12</v>
      </c>
      <c r="D13758" s="5" t="str">
        <f t="shared" si="214"/>
        <v>un</v>
      </c>
    </row>
    <row r="13759" spans="1:4" x14ac:dyDescent="0.2">
      <c r="A13759" s="5" t="s">
        <v>3867</v>
      </c>
      <c r="B13759" s="5" t="s">
        <v>32023</v>
      </c>
      <c r="C13759" s="5" t="s">
        <v>12</v>
      </c>
      <c r="D13759" s="5" t="str">
        <f t="shared" si="214"/>
        <v>un</v>
      </c>
    </row>
    <row r="13760" spans="1:4" x14ac:dyDescent="0.2">
      <c r="A13760" s="5" t="s">
        <v>18260</v>
      </c>
      <c r="B13760" s="5" t="s">
        <v>32023</v>
      </c>
      <c r="C13760" s="5" t="s">
        <v>12</v>
      </c>
      <c r="D13760" s="5" t="str">
        <f t="shared" si="214"/>
        <v>un</v>
      </c>
    </row>
    <row r="13761" spans="1:4" x14ac:dyDescent="0.2">
      <c r="A13761" s="5" t="s">
        <v>3868</v>
      </c>
      <c r="B13761" s="5" t="s">
        <v>32024</v>
      </c>
      <c r="C13761" s="5" t="s">
        <v>12</v>
      </c>
      <c r="D13761" s="5" t="str">
        <f t="shared" si="214"/>
        <v>un</v>
      </c>
    </row>
    <row r="13762" spans="1:4" x14ac:dyDescent="0.2">
      <c r="A13762" s="5" t="s">
        <v>18261</v>
      </c>
      <c r="B13762" s="5" t="s">
        <v>32024</v>
      </c>
      <c r="C13762" s="5" t="s">
        <v>12</v>
      </c>
      <c r="D13762" s="5" t="str">
        <f t="shared" ref="D13762:D13825" si="215">LOWER(C13762)</f>
        <v>un</v>
      </c>
    </row>
    <row r="13763" spans="1:4" x14ac:dyDescent="0.2">
      <c r="A13763" s="5" t="s">
        <v>3869</v>
      </c>
      <c r="B13763" s="5" t="s">
        <v>32025</v>
      </c>
      <c r="C13763" s="5" t="s">
        <v>12</v>
      </c>
      <c r="D13763" s="5" t="str">
        <f t="shared" si="215"/>
        <v>un</v>
      </c>
    </row>
    <row r="13764" spans="1:4" x14ac:dyDescent="0.2">
      <c r="A13764" s="5" t="s">
        <v>18262</v>
      </c>
      <c r="B13764" s="5" t="s">
        <v>32025</v>
      </c>
      <c r="C13764" s="5" t="s">
        <v>12</v>
      </c>
      <c r="D13764" s="5" t="str">
        <f t="shared" si="215"/>
        <v>un</v>
      </c>
    </row>
    <row r="13765" spans="1:4" x14ac:dyDescent="0.2">
      <c r="A13765" s="5" t="s">
        <v>3870</v>
      </c>
      <c r="B13765" s="5" t="s">
        <v>32026</v>
      </c>
      <c r="C13765" s="5" t="s">
        <v>12</v>
      </c>
      <c r="D13765" s="5" t="str">
        <f t="shared" si="215"/>
        <v>un</v>
      </c>
    </row>
    <row r="13766" spans="1:4" x14ac:dyDescent="0.2">
      <c r="A13766" s="5" t="s">
        <v>18263</v>
      </c>
      <c r="B13766" s="5" t="s">
        <v>32026</v>
      </c>
      <c r="C13766" s="5" t="s">
        <v>12</v>
      </c>
      <c r="D13766" s="5" t="str">
        <f t="shared" si="215"/>
        <v>un</v>
      </c>
    </row>
    <row r="13767" spans="1:4" x14ac:dyDescent="0.2">
      <c r="A13767" s="5" t="s">
        <v>3872</v>
      </c>
      <c r="B13767" s="5" t="s">
        <v>32027</v>
      </c>
      <c r="C13767" s="5" t="s">
        <v>12</v>
      </c>
      <c r="D13767" s="5" t="str">
        <f t="shared" si="215"/>
        <v>un</v>
      </c>
    </row>
    <row r="13768" spans="1:4" x14ac:dyDescent="0.2">
      <c r="A13768" s="5" t="s">
        <v>18264</v>
      </c>
      <c r="B13768" s="5" t="s">
        <v>32027</v>
      </c>
      <c r="C13768" s="5" t="s">
        <v>12</v>
      </c>
      <c r="D13768" s="5" t="str">
        <f t="shared" si="215"/>
        <v>un</v>
      </c>
    </row>
    <row r="13769" spans="1:4" x14ac:dyDescent="0.2">
      <c r="A13769" s="5" t="s">
        <v>3874</v>
      </c>
      <c r="B13769" s="5" t="s">
        <v>32028</v>
      </c>
      <c r="C13769" s="5" t="s">
        <v>12</v>
      </c>
      <c r="D13769" s="5" t="str">
        <f t="shared" si="215"/>
        <v>un</v>
      </c>
    </row>
    <row r="13770" spans="1:4" x14ac:dyDescent="0.2">
      <c r="A13770" s="5" t="s">
        <v>18265</v>
      </c>
      <c r="B13770" s="5" t="s">
        <v>32028</v>
      </c>
      <c r="C13770" s="5" t="s">
        <v>12</v>
      </c>
      <c r="D13770" s="5" t="str">
        <f t="shared" si="215"/>
        <v>un</v>
      </c>
    </row>
    <row r="13771" spans="1:4" x14ac:dyDescent="0.2">
      <c r="A13771" s="5" t="s">
        <v>3875</v>
      </c>
      <c r="B13771" s="5" t="s">
        <v>32029</v>
      </c>
      <c r="C13771" s="5" t="s">
        <v>12</v>
      </c>
      <c r="D13771" s="5" t="str">
        <f t="shared" si="215"/>
        <v>un</v>
      </c>
    </row>
    <row r="13772" spans="1:4" x14ac:dyDescent="0.2">
      <c r="A13772" s="5" t="s">
        <v>18266</v>
      </c>
      <c r="B13772" s="5" t="s">
        <v>32029</v>
      </c>
      <c r="C13772" s="5" t="s">
        <v>12</v>
      </c>
      <c r="D13772" s="5" t="str">
        <f t="shared" si="215"/>
        <v>un</v>
      </c>
    </row>
    <row r="13773" spans="1:4" x14ac:dyDescent="0.2">
      <c r="A13773" s="5" t="s">
        <v>3876</v>
      </c>
      <c r="B13773" s="5" t="s">
        <v>32030</v>
      </c>
      <c r="C13773" s="5" t="s">
        <v>12</v>
      </c>
      <c r="D13773" s="5" t="str">
        <f t="shared" si="215"/>
        <v>un</v>
      </c>
    </row>
    <row r="13774" spans="1:4" x14ac:dyDescent="0.2">
      <c r="A13774" s="5" t="s">
        <v>18267</v>
      </c>
      <c r="B13774" s="5" t="s">
        <v>32030</v>
      </c>
      <c r="C13774" s="5" t="s">
        <v>12</v>
      </c>
      <c r="D13774" s="5" t="str">
        <f t="shared" si="215"/>
        <v>un</v>
      </c>
    </row>
    <row r="13775" spans="1:4" x14ac:dyDescent="0.2">
      <c r="A13775" s="5" t="s">
        <v>3877</v>
      </c>
      <c r="B13775" s="5" t="s">
        <v>32031</v>
      </c>
      <c r="C13775" s="5" t="s">
        <v>12</v>
      </c>
      <c r="D13775" s="5" t="str">
        <f t="shared" si="215"/>
        <v>un</v>
      </c>
    </row>
    <row r="13776" spans="1:4" x14ac:dyDescent="0.2">
      <c r="A13776" s="5" t="s">
        <v>18268</v>
      </c>
      <c r="B13776" s="5" t="s">
        <v>32031</v>
      </c>
      <c r="C13776" s="5" t="s">
        <v>12</v>
      </c>
      <c r="D13776" s="5" t="str">
        <f t="shared" si="215"/>
        <v>un</v>
      </c>
    </row>
    <row r="13777" spans="1:4" x14ac:dyDescent="0.2">
      <c r="A13777" s="5" t="s">
        <v>3878</v>
      </c>
      <c r="B13777" s="5" t="s">
        <v>32032</v>
      </c>
      <c r="C13777" s="5" t="s">
        <v>12</v>
      </c>
      <c r="D13777" s="5" t="str">
        <f t="shared" si="215"/>
        <v>un</v>
      </c>
    </row>
    <row r="13778" spans="1:4" x14ac:dyDescent="0.2">
      <c r="A13778" s="5" t="s">
        <v>18269</v>
      </c>
      <c r="B13778" s="5" t="s">
        <v>32032</v>
      </c>
      <c r="C13778" s="5" t="s">
        <v>12</v>
      </c>
      <c r="D13778" s="5" t="str">
        <f t="shared" si="215"/>
        <v>un</v>
      </c>
    </row>
    <row r="13779" spans="1:4" x14ac:dyDescent="0.2">
      <c r="A13779" s="5" t="s">
        <v>3879</v>
      </c>
      <c r="B13779" s="5" t="s">
        <v>32033</v>
      </c>
      <c r="C13779" s="5" t="s">
        <v>12</v>
      </c>
      <c r="D13779" s="5" t="str">
        <f t="shared" si="215"/>
        <v>un</v>
      </c>
    </row>
    <row r="13780" spans="1:4" x14ac:dyDescent="0.2">
      <c r="A13780" s="5" t="s">
        <v>18270</v>
      </c>
      <c r="B13780" s="5" t="s">
        <v>32033</v>
      </c>
      <c r="C13780" s="5" t="s">
        <v>12</v>
      </c>
      <c r="D13780" s="5" t="str">
        <f t="shared" si="215"/>
        <v>un</v>
      </c>
    </row>
    <row r="13781" spans="1:4" x14ac:dyDescent="0.2">
      <c r="A13781" s="5" t="s">
        <v>3880</v>
      </c>
      <c r="B13781" s="5" t="s">
        <v>32034</v>
      </c>
      <c r="C13781" s="5" t="s">
        <v>12</v>
      </c>
      <c r="D13781" s="5" t="str">
        <f t="shared" si="215"/>
        <v>un</v>
      </c>
    </row>
    <row r="13782" spans="1:4" x14ac:dyDescent="0.2">
      <c r="A13782" s="5" t="s">
        <v>18271</v>
      </c>
      <c r="B13782" s="5" t="s">
        <v>32034</v>
      </c>
      <c r="C13782" s="5" t="s">
        <v>12</v>
      </c>
      <c r="D13782" s="5" t="str">
        <f t="shared" si="215"/>
        <v>un</v>
      </c>
    </row>
    <row r="13783" spans="1:4" x14ac:dyDescent="0.2">
      <c r="A13783" s="5" t="s">
        <v>3881</v>
      </c>
      <c r="B13783" s="5" t="s">
        <v>32035</v>
      </c>
      <c r="C13783" s="5" t="s">
        <v>12</v>
      </c>
      <c r="D13783" s="5" t="str">
        <f t="shared" si="215"/>
        <v>un</v>
      </c>
    </row>
    <row r="13784" spans="1:4" x14ac:dyDescent="0.2">
      <c r="A13784" s="5" t="s">
        <v>18272</v>
      </c>
      <c r="B13784" s="5" t="s">
        <v>32035</v>
      </c>
      <c r="C13784" s="5" t="s">
        <v>12</v>
      </c>
      <c r="D13784" s="5" t="str">
        <f t="shared" si="215"/>
        <v>un</v>
      </c>
    </row>
    <row r="13785" spans="1:4" x14ac:dyDescent="0.2">
      <c r="A13785" s="5" t="s">
        <v>3889</v>
      </c>
      <c r="B13785" s="5" t="s">
        <v>32036</v>
      </c>
      <c r="C13785" s="5" t="s">
        <v>12</v>
      </c>
      <c r="D13785" s="5" t="str">
        <f t="shared" si="215"/>
        <v>un</v>
      </c>
    </row>
    <row r="13786" spans="1:4" x14ac:dyDescent="0.2">
      <c r="A13786" s="5" t="s">
        <v>18273</v>
      </c>
      <c r="B13786" s="5" t="s">
        <v>32036</v>
      </c>
      <c r="C13786" s="5" t="s">
        <v>12</v>
      </c>
      <c r="D13786" s="5" t="str">
        <f t="shared" si="215"/>
        <v>un</v>
      </c>
    </row>
    <row r="13787" spans="1:4" x14ac:dyDescent="0.2">
      <c r="A13787" s="5" t="s">
        <v>3890</v>
      </c>
      <c r="B13787" s="5" t="s">
        <v>32037</v>
      </c>
      <c r="C13787" s="5" t="s">
        <v>12</v>
      </c>
      <c r="D13787" s="5" t="str">
        <f t="shared" si="215"/>
        <v>un</v>
      </c>
    </row>
    <row r="13788" spans="1:4" x14ac:dyDescent="0.2">
      <c r="A13788" s="5" t="s">
        <v>18274</v>
      </c>
      <c r="B13788" s="5" t="s">
        <v>32037</v>
      </c>
      <c r="C13788" s="5" t="s">
        <v>12</v>
      </c>
      <c r="D13788" s="5" t="str">
        <f t="shared" si="215"/>
        <v>un</v>
      </c>
    </row>
    <row r="13789" spans="1:4" x14ac:dyDescent="0.2">
      <c r="A13789" s="5" t="s">
        <v>3891</v>
      </c>
      <c r="B13789" s="5" t="s">
        <v>32038</v>
      </c>
      <c r="C13789" s="5" t="s">
        <v>12</v>
      </c>
      <c r="D13789" s="5" t="str">
        <f t="shared" si="215"/>
        <v>un</v>
      </c>
    </row>
    <row r="13790" spans="1:4" x14ac:dyDescent="0.2">
      <c r="A13790" s="5" t="s">
        <v>18275</v>
      </c>
      <c r="B13790" s="5" t="s">
        <v>32038</v>
      </c>
      <c r="C13790" s="5" t="s">
        <v>12</v>
      </c>
      <c r="D13790" s="5" t="str">
        <f t="shared" si="215"/>
        <v>un</v>
      </c>
    </row>
    <row r="13791" spans="1:4" x14ac:dyDescent="0.2">
      <c r="A13791" s="5" t="s">
        <v>9345</v>
      </c>
      <c r="B13791" s="5" t="s">
        <v>32039</v>
      </c>
      <c r="C13791" s="5" t="s">
        <v>12</v>
      </c>
      <c r="D13791" s="5" t="str">
        <f t="shared" si="215"/>
        <v>un</v>
      </c>
    </row>
    <row r="13792" spans="1:4" x14ac:dyDescent="0.2">
      <c r="A13792" s="5" t="s">
        <v>18276</v>
      </c>
      <c r="B13792" s="5" t="s">
        <v>32039</v>
      </c>
      <c r="C13792" s="5" t="s">
        <v>12</v>
      </c>
      <c r="D13792" s="5" t="str">
        <f t="shared" si="215"/>
        <v>un</v>
      </c>
    </row>
    <row r="13793" spans="1:4" x14ac:dyDescent="0.2">
      <c r="A13793" s="5" t="s">
        <v>3892</v>
      </c>
      <c r="B13793" s="5" t="s">
        <v>32040</v>
      </c>
      <c r="C13793" s="5" t="s">
        <v>12</v>
      </c>
      <c r="D13793" s="5" t="str">
        <f t="shared" si="215"/>
        <v>un</v>
      </c>
    </row>
    <row r="13794" spans="1:4" x14ac:dyDescent="0.2">
      <c r="A13794" s="5" t="s">
        <v>18277</v>
      </c>
      <c r="B13794" s="5" t="s">
        <v>32040</v>
      </c>
      <c r="C13794" s="5" t="s">
        <v>12</v>
      </c>
      <c r="D13794" s="5" t="str">
        <f t="shared" si="215"/>
        <v>un</v>
      </c>
    </row>
    <row r="13795" spans="1:4" x14ac:dyDescent="0.2">
      <c r="A13795" s="5" t="s">
        <v>3893</v>
      </c>
      <c r="B13795" s="5" t="s">
        <v>32041</v>
      </c>
      <c r="C13795" s="5" t="s">
        <v>12</v>
      </c>
      <c r="D13795" s="5" t="str">
        <f t="shared" si="215"/>
        <v>un</v>
      </c>
    </row>
    <row r="13796" spans="1:4" x14ac:dyDescent="0.2">
      <c r="A13796" s="5" t="s">
        <v>18278</v>
      </c>
      <c r="B13796" s="5" t="s">
        <v>32041</v>
      </c>
      <c r="C13796" s="5" t="s">
        <v>12</v>
      </c>
      <c r="D13796" s="5" t="str">
        <f t="shared" si="215"/>
        <v>un</v>
      </c>
    </row>
    <row r="13797" spans="1:4" x14ac:dyDescent="0.2">
      <c r="A13797" s="5" t="s">
        <v>3894</v>
      </c>
      <c r="B13797" s="5" t="s">
        <v>32042</v>
      </c>
      <c r="C13797" s="5" t="s">
        <v>12</v>
      </c>
      <c r="D13797" s="5" t="str">
        <f t="shared" si="215"/>
        <v>un</v>
      </c>
    </row>
    <row r="13798" spans="1:4" x14ac:dyDescent="0.2">
      <c r="A13798" s="5" t="s">
        <v>18279</v>
      </c>
      <c r="B13798" s="5" t="s">
        <v>32042</v>
      </c>
      <c r="C13798" s="5" t="s">
        <v>12</v>
      </c>
      <c r="D13798" s="5" t="str">
        <f t="shared" si="215"/>
        <v>un</v>
      </c>
    </row>
    <row r="13799" spans="1:4" x14ac:dyDescent="0.2">
      <c r="A13799" s="5" t="s">
        <v>3895</v>
      </c>
      <c r="B13799" s="5" t="s">
        <v>32043</v>
      </c>
      <c r="C13799" s="5" t="s">
        <v>12</v>
      </c>
      <c r="D13799" s="5" t="str">
        <f t="shared" si="215"/>
        <v>un</v>
      </c>
    </row>
    <row r="13800" spans="1:4" x14ac:dyDescent="0.2">
      <c r="A13800" s="5" t="s">
        <v>18280</v>
      </c>
      <c r="B13800" s="5" t="s">
        <v>32043</v>
      </c>
      <c r="C13800" s="5" t="s">
        <v>12</v>
      </c>
      <c r="D13800" s="5" t="str">
        <f t="shared" si="215"/>
        <v>un</v>
      </c>
    </row>
    <row r="13801" spans="1:4" x14ac:dyDescent="0.2">
      <c r="A13801" s="5" t="s">
        <v>3896</v>
      </c>
      <c r="B13801" s="5" t="s">
        <v>32044</v>
      </c>
      <c r="C13801" s="5" t="s">
        <v>12</v>
      </c>
      <c r="D13801" s="5" t="str">
        <f t="shared" si="215"/>
        <v>un</v>
      </c>
    </row>
    <row r="13802" spans="1:4" x14ac:dyDescent="0.2">
      <c r="A13802" s="5" t="s">
        <v>18281</v>
      </c>
      <c r="B13802" s="5" t="s">
        <v>32044</v>
      </c>
      <c r="C13802" s="5" t="s">
        <v>12</v>
      </c>
      <c r="D13802" s="5" t="str">
        <f t="shared" si="215"/>
        <v>un</v>
      </c>
    </row>
    <row r="13803" spans="1:4" x14ac:dyDescent="0.2">
      <c r="A13803" s="5" t="s">
        <v>3897</v>
      </c>
      <c r="B13803" s="5" t="s">
        <v>32045</v>
      </c>
      <c r="C13803" s="5" t="s">
        <v>12</v>
      </c>
      <c r="D13803" s="5" t="str">
        <f t="shared" si="215"/>
        <v>un</v>
      </c>
    </row>
    <row r="13804" spans="1:4" x14ac:dyDescent="0.2">
      <c r="A13804" s="5" t="s">
        <v>18282</v>
      </c>
      <c r="B13804" s="5" t="s">
        <v>32045</v>
      </c>
      <c r="C13804" s="5" t="s">
        <v>12</v>
      </c>
      <c r="D13804" s="5" t="str">
        <f t="shared" si="215"/>
        <v>un</v>
      </c>
    </row>
    <row r="13805" spans="1:4" x14ac:dyDescent="0.2">
      <c r="A13805" s="5" t="s">
        <v>3898</v>
      </c>
      <c r="B13805" s="5" t="s">
        <v>32046</v>
      </c>
      <c r="C13805" s="5" t="s">
        <v>12</v>
      </c>
      <c r="D13805" s="5" t="str">
        <f t="shared" si="215"/>
        <v>un</v>
      </c>
    </row>
    <row r="13806" spans="1:4" x14ac:dyDescent="0.2">
      <c r="A13806" s="5" t="s">
        <v>18283</v>
      </c>
      <c r="B13806" s="5" t="s">
        <v>32046</v>
      </c>
      <c r="C13806" s="5" t="s">
        <v>12</v>
      </c>
      <c r="D13806" s="5" t="str">
        <f t="shared" si="215"/>
        <v>un</v>
      </c>
    </row>
    <row r="13807" spans="1:4" x14ac:dyDescent="0.2">
      <c r="A13807" s="5" t="s">
        <v>3736</v>
      </c>
      <c r="B13807" s="5" t="s">
        <v>32047</v>
      </c>
      <c r="C13807" s="5" t="s">
        <v>25536</v>
      </c>
      <c r="D13807" s="5" t="str">
        <f t="shared" si="215"/>
        <v>m2</v>
      </c>
    </row>
    <row r="13808" spans="1:4" x14ac:dyDescent="0.2">
      <c r="A13808" s="5" t="s">
        <v>18284</v>
      </c>
      <c r="B13808" s="5" t="s">
        <v>32047</v>
      </c>
      <c r="C13808" s="5" t="s">
        <v>25536</v>
      </c>
      <c r="D13808" s="5" t="str">
        <f t="shared" si="215"/>
        <v>m2</v>
      </c>
    </row>
    <row r="13809" spans="1:4" x14ac:dyDescent="0.2">
      <c r="A13809" s="5" t="s">
        <v>9346</v>
      </c>
      <c r="B13809" s="5" t="s">
        <v>32048</v>
      </c>
      <c r="C13809" s="5" t="s">
        <v>25536</v>
      </c>
      <c r="D13809" s="5" t="str">
        <f t="shared" si="215"/>
        <v>m2</v>
      </c>
    </row>
    <row r="13810" spans="1:4" x14ac:dyDescent="0.2">
      <c r="A13810" s="5" t="s">
        <v>18285</v>
      </c>
      <c r="B13810" s="5" t="s">
        <v>32048</v>
      </c>
      <c r="C13810" s="5" t="s">
        <v>25536</v>
      </c>
      <c r="D13810" s="5" t="str">
        <f t="shared" si="215"/>
        <v>m2</v>
      </c>
    </row>
    <row r="13811" spans="1:4" x14ac:dyDescent="0.2">
      <c r="A13811" s="5" t="s">
        <v>9347</v>
      </c>
      <c r="B13811" s="5" t="s">
        <v>32049</v>
      </c>
      <c r="C13811" s="5" t="s">
        <v>25536</v>
      </c>
      <c r="D13811" s="5" t="str">
        <f t="shared" si="215"/>
        <v>m2</v>
      </c>
    </row>
    <row r="13812" spans="1:4" x14ac:dyDescent="0.2">
      <c r="A13812" s="5" t="s">
        <v>18286</v>
      </c>
      <c r="B13812" s="5" t="s">
        <v>32049</v>
      </c>
      <c r="C13812" s="5" t="s">
        <v>25536</v>
      </c>
      <c r="D13812" s="5" t="str">
        <f t="shared" si="215"/>
        <v>m2</v>
      </c>
    </row>
    <row r="13813" spans="1:4" x14ac:dyDescent="0.2">
      <c r="A13813" s="5" t="s">
        <v>3904</v>
      </c>
      <c r="B13813" s="5" t="s">
        <v>32050</v>
      </c>
      <c r="C13813" s="5" t="s">
        <v>12</v>
      </c>
      <c r="D13813" s="5" t="str">
        <f t="shared" si="215"/>
        <v>un</v>
      </c>
    </row>
    <row r="13814" spans="1:4" x14ac:dyDescent="0.2">
      <c r="A13814" s="5" t="s">
        <v>18287</v>
      </c>
      <c r="B13814" s="5" t="s">
        <v>32050</v>
      </c>
      <c r="C13814" s="5" t="s">
        <v>12</v>
      </c>
      <c r="D13814" s="5" t="str">
        <f t="shared" si="215"/>
        <v>un</v>
      </c>
    </row>
    <row r="13815" spans="1:4" x14ac:dyDescent="0.2">
      <c r="A13815" s="5" t="s">
        <v>3899</v>
      </c>
      <c r="B13815" s="5" t="s">
        <v>32051</v>
      </c>
      <c r="C13815" s="5" t="s">
        <v>21</v>
      </c>
      <c r="D13815" s="5" t="str">
        <f t="shared" si="215"/>
        <v>m</v>
      </c>
    </row>
    <row r="13816" spans="1:4" x14ac:dyDescent="0.2">
      <c r="A13816" s="5" t="s">
        <v>18288</v>
      </c>
      <c r="B13816" s="5" t="s">
        <v>32051</v>
      </c>
      <c r="C13816" s="5" t="s">
        <v>21</v>
      </c>
      <c r="D13816" s="5" t="str">
        <f t="shared" si="215"/>
        <v>m</v>
      </c>
    </row>
    <row r="13817" spans="1:4" x14ac:dyDescent="0.2">
      <c r="A13817" s="5" t="s">
        <v>3900</v>
      </c>
      <c r="B13817" s="5" t="s">
        <v>32052</v>
      </c>
      <c r="C13817" s="5" t="s">
        <v>21</v>
      </c>
      <c r="D13817" s="5" t="str">
        <f t="shared" si="215"/>
        <v>m</v>
      </c>
    </row>
    <row r="13818" spans="1:4" x14ac:dyDescent="0.2">
      <c r="A13818" s="5" t="s">
        <v>18289</v>
      </c>
      <c r="B13818" s="5" t="s">
        <v>32052</v>
      </c>
      <c r="C13818" s="5" t="s">
        <v>21</v>
      </c>
      <c r="D13818" s="5" t="str">
        <f t="shared" si="215"/>
        <v>m</v>
      </c>
    </row>
    <row r="13819" spans="1:4" x14ac:dyDescent="0.2">
      <c r="A13819" s="5" t="s">
        <v>3901</v>
      </c>
      <c r="B13819" s="5" t="s">
        <v>32053</v>
      </c>
      <c r="C13819" s="5" t="s">
        <v>21</v>
      </c>
      <c r="D13819" s="5" t="str">
        <f t="shared" si="215"/>
        <v>m</v>
      </c>
    </row>
    <row r="13820" spans="1:4" x14ac:dyDescent="0.2">
      <c r="A13820" s="5" t="s">
        <v>18290</v>
      </c>
      <c r="B13820" s="5" t="s">
        <v>32053</v>
      </c>
      <c r="C13820" s="5" t="s">
        <v>21</v>
      </c>
      <c r="D13820" s="5" t="str">
        <f t="shared" si="215"/>
        <v>m</v>
      </c>
    </row>
    <row r="13821" spans="1:4" x14ac:dyDescent="0.2">
      <c r="A13821" s="5" t="s">
        <v>3902</v>
      </c>
      <c r="B13821" s="5" t="s">
        <v>32054</v>
      </c>
      <c r="C13821" s="5" t="s">
        <v>12</v>
      </c>
      <c r="D13821" s="5" t="str">
        <f t="shared" si="215"/>
        <v>un</v>
      </c>
    </row>
    <row r="13822" spans="1:4" x14ac:dyDescent="0.2">
      <c r="A13822" s="5" t="s">
        <v>18291</v>
      </c>
      <c r="B13822" s="5" t="s">
        <v>32054</v>
      </c>
      <c r="C13822" s="5" t="s">
        <v>12</v>
      </c>
      <c r="D13822" s="5" t="str">
        <f t="shared" si="215"/>
        <v>un</v>
      </c>
    </row>
    <row r="13823" spans="1:4" x14ac:dyDescent="0.2">
      <c r="A13823" s="5" t="s">
        <v>3903</v>
      </c>
      <c r="B13823" s="5" t="s">
        <v>32055</v>
      </c>
      <c r="C13823" s="5" t="s">
        <v>12</v>
      </c>
      <c r="D13823" s="5" t="str">
        <f t="shared" si="215"/>
        <v>un</v>
      </c>
    </row>
    <row r="13824" spans="1:4" x14ac:dyDescent="0.2">
      <c r="A13824" s="5" t="s">
        <v>18292</v>
      </c>
      <c r="B13824" s="5" t="s">
        <v>32055</v>
      </c>
      <c r="C13824" s="5" t="s">
        <v>12</v>
      </c>
      <c r="D13824" s="5" t="str">
        <f t="shared" si="215"/>
        <v>un</v>
      </c>
    </row>
    <row r="13825" spans="1:4" x14ac:dyDescent="0.2">
      <c r="A13825" s="5" t="s">
        <v>9348</v>
      </c>
      <c r="B13825" s="5" t="s">
        <v>32056</v>
      </c>
      <c r="C13825" s="5" t="s">
        <v>12</v>
      </c>
      <c r="D13825" s="5" t="str">
        <f t="shared" si="215"/>
        <v>un</v>
      </c>
    </row>
    <row r="13826" spans="1:4" x14ac:dyDescent="0.2">
      <c r="A13826" s="5" t="s">
        <v>18293</v>
      </c>
      <c r="B13826" s="5" t="s">
        <v>32056</v>
      </c>
      <c r="C13826" s="5" t="s">
        <v>12</v>
      </c>
      <c r="D13826" s="5" t="str">
        <f t="shared" ref="D13826:D13889" si="216">LOWER(C13826)</f>
        <v>un</v>
      </c>
    </row>
    <row r="13827" spans="1:4" x14ac:dyDescent="0.2">
      <c r="A13827" s="5" t="s">
        <v>9349</v>
      </c>
      <c r="B13827" s="5" t="s">
        <v>32057</v>
      </c>
      <c r="C13827" s="5" t="s">
        <v>12</v>
      </c>
      <c r="D13827" s="5" t="str">
        <f t="shared" si="216"/>
        <v>un</v>
      </c>
    </row>
    <row r="13828" spans="1:4" x14ac:dyDescent="0.2">
      <c r="A13828" s="5" t="s">
        <v>18294</v>
      </c>
      <c r="B13828" s="5" t="s">
        <v>32057</v>
      </c>
      <c r="C13828" s="5" t="s">
        <v>12</v>
      </c>
      <c r="D13828" s="5" t="str">
        <f t="shared" si="216"/>
        <v>un</v>
      </c>
    </row>
    <row r="13829" spans="1:4" x14ac:dyDescent="0.2">
      <c r="A13829" s="5" t="s">
        <v>9350</v>
      </c>
      <c r="B13829" s="5" t="s">
        <v>32058</v>
      </c>
      <c r="C13829" s="5" t="s">
        <v>12</v>
      </c>
      <c r="D13829" s="5" t="str">
        <f t="shared" si="216"/>
        <v>un</v>
      </c>
    </row>
    <row r="13830" spans="1:4" x14ac:dyDescent="0.2">
      <c r="A13830" s="5" t="s">
        <v>18295</v>
      </c>
      <c r="B13830" s="5" t="s">
        <v>32058</v>
      </c>
      <c r="C13830" s="5" t="s">
        <v>12</v>
      </c>
      <c r="D13830" s="5" t="str">
        <f t="shared" si="216"/>
        <v>un</v>
      </c>
    </row>
    <row r="13831" spans="1:4" x14ac:dyDescent="0.2">
      <c r="A13831" s="5" t="s">
        <v>9351</v>
      </c>
      <c r="B13831" s="5" t="s">
        <v>32059</v>
      </c>
      <c r="C13831" s="5" t="s">
        <v>12</v>
      </c>
      <c r="D13831" s="5" t="str">
        <f t="shared" si="216"/>
        <v>un</v>
      </c>
    </row>
    <row r="13832" spans="1:4" x14ac:dyDescent="0.2">
      <c r="A13832" s="5" t="s">
        <v>18296</v>
      </c>
      <c r="B13832" s="5" t="s">
        <v>32059</v>
      </c>
      <c r="C13832" s="5" t="s">
        <v>12</v>
      </c>
      <c r="D13832" s="5" t="str">
        <f t="shared" si="216"/>
        <v>un</v>
      </c>
    </row>
    <row r="13833" spans="1:4" x14ac:dyDescent="0.2">
      <c r="A13833" s="5" t="s">
        <v>3905</v>
      </c>
      <c r="B13833" s="5" t="s">
        <v>32060</v>
      </c>
      <c r="C13833" s="5" t="s">
        <v>12</v>
      </c>
      <c r="D13833" s="5" t="str">
        <f t="shared" si="216"/>
        <v>un</v>
      </c>
    </row>
    <row r="13834" spans="1:4" x14ac:dyDescent="0.2">
      <c r="A13834" s="5" t="s">
        <v>18297</v>
      </c>
      <c r="B13834" s="5" t="s">
        <v>32060</v>
      </c>
      <c r="C13834" s="5" t="s">
        <v>12</v>
      </c>
      <c r="D13834" s="5" t="str">
        <f t="shared" si="216"/>
        <v>un</v>
      </c>
    </row>
    <row r="13835" spans="1:4" x14ac:dyDescent="0.2">
      <c r="A13835" s="5" t="s">
        <v>3906</v>
      </c>
      <c r="B13835" s="5" t="s">
        <v>32061</v>
      </c>
      <c r="C13835" s="5" t="s">
        <v>12</v>
      </c>
      <c r="D13835" s="5" t="str">
        <f t="shared" si="216"/>
        <v>un</v>
      </c>
    </row>
    <row r="13836" spans="1:4" x14ac:dyDescent="0.2">
      <c r="A13836" s="5" t="s">
        <v>18298</v>
      </c>
      <c r="B13836" s="5" t="s">
        <v>32061</v>
      </c>
      <c r="C13836" s="5" t="s">
        <v>12</v>
      </c>
      <c r="D13836" s="5" t="str">
        <f t="shared" si="216"/>
        <v>un</v>
      </c>
    </row>
    <row r="13837" spans="1:4" x14ac:dyDescent="0.2">
      <c r="A13837" s="5" t="s">
        <v>3907</v>
      </c>
      <c r="B13837" s="5" t="s">
        <v>32062</v>
      </c>
      <c r="C13837" s="5" t="s">
        <v>12</v>
      </c>
      <c r="D13837" s="5" t="str">
        <f t="shared" si="216"/>
        <v>un</v>
      </c>
    </row>
    <row r="13838" spans="1:4" x14ac:dyDescent="0.2">
      <c r="A13838" s="5" t="s">
        <v>18299</v>
      </c>
      <c r="B13838" s="5" t="s">
        <v>32062</v>
      </c>
      <c r="C13838" s="5" t="s">
        <v>12</v>
      </c>
      <c r="D13838" s="5" t="str">
        <f t="shared" si="216"/>
        <v>un</v>
      </c>
    </row>
    <row r="13839" spans="1:4" x14ac:dyDescent="0.2">
      <c r="A13839" s="5" t="s">
        <v>3908</v>
      </c>
      <c r="B13839" s="5" t="s">
        <v>32063</v>
      </c>
      <c r="C13839" s="5" t="s">
        <v>12</v>
      </c>
      <c r="D13839" s="5" t="str">
        <f t="shared" si="216"/>
        <v>un</v>
      </c>
    </row>
    <row r="13840" spans="1:4" x14ac:dyDescent="0.2">
      <c r="A13840" s="5" t="s">
        <v>18300</v>
      </c>
      <c r="B13840" s="5" t="s">
        <v>32063</v>
      </c>
      <c r="C13840" s="5" t="s">
        <v>12</v>
      </c>
      <c r="D13840" s="5" t="str">
        <f t="shared" si="216"/>
        <v>un</v>
      </c>
    </row>
    <row r="13841" spans="1:4" x14ac:dyDescent="0.2">
      <c r="A13841" s="5" t="s">
        <v>3909</v>
      </c>
      <c r="B13841" s="5" t="s">
        <v>32064</v>
      </c>
      <c r="C13841" s="5" t="s">
        <v>12</v>
      </c>
      <c r="D13841" s="5" t="str">
        <f t="shared" si="216"/>
        <v>un</v>
      </c>
    </row>
    <row r="13842" spans="1:4" x14ac:dyDescent="0.2">
      <c r="A13842" s="5" t="s">
        <v>18301</v>
      </c>
      <c r="B13842" s="5" t="s">
        <v>32064</v>
      </c>
      <c r="C13842" s="5" t="s">
        <v>12</v>
      </c>
      <c r="D13842" s="5" t="str">
        <f t="shared" si="216"/>
        <v>un</v>
      </c>
    </row>
    <row r="13843" spans="1:4" x14ac:dyDescent="0.2">
      <c r="A13843" s="5" t="s">
        <v>3910</v>
      </c>
      <c r="B13843" s="5" t="s">
        <v>32065</v>
      </c>
      <c r="C13843" s="5" t="s">
        <v>12</v>
      </c>
      <c r="D13843" s="5" t="str">
        <f t="shared" si="216"/>
        <v>un</v>
      </c>
    </row>
    <row r="13844" spans="1:4" x14ac:dyDescent="0.2">
      <c r="A13844" s="5" t="s">
        <v>18302</v>
      </c>
      <c r="B13844" s="5" t="s">
        <v>32065</v>
      </c>
      <c r="C13844" s="5" t="s">
        <v>12</v>
      </c>
      <c r="D13844" s="5" t="str">
        <f t="shared" si="216"/>
        <v>un</v>
      </c>
    </row>
    <row r="13845" spans="1:4" x14ac:dyDescent="0.2">
      <c r="A13845" s="5" t="s">
        <v>3911</v>
      </c>
      <c r="B13845" s="5" t="s">
        <v>32066</v>
      </c>
      <c r="C13845" s="5" t="s">
        <v>12</v>
      </c>
      <c r="D13845" s="5" t="str">
        <f t="shared" si="216"/>
        <v>un</v>
      </c>
    </row>
    <row r="13846" spans="1:4" x14ac:dyDescent="0.2">
      <c r="A13846" s="5" t="s">
        <v>18303</v>
      </c>
      <c r="B13846" s="5" t="s">
        <v>32066</v>
      </c>
      <c r="C13846" s="5" t="s">
        <v>12</v>
      </c>
      <c r="D13846" s="5" t="str">
        <f t="shared" si="216"/>
        <v>un</v>
      </c>
    </row>
    <row r="13847" spans="1:4" x14ac:dyDescent="0.2">
      <c r="A13847" s="5" t="s">
        <v>3912</v>
      </c>
      <c r="B13847" s="5" t="s">
        <v>32067</v>
      </c>
      <c r="C13847" s="5" t="s">
        <v>12</v>
      </c>
      <c r="D13847" s="5" t="str">
        <f t="shared" si="216"/>
        <v>un</v>
      </c>
    </row>
    <row r="13848" spans="1:4" x14ac:dyDescent="0.2">
      <c r="A13848" s="5" t="s">
        <v>18304</v>
      </c>
      <c r="B13848" s="5" t="s">
        <v>32067</v>
      </c>
      <c r="C13848" s="5" t="s">
        <v>12</v>
      </c>
      <c r="D13848" s="5" t="str">
        <f t="shared" si="216"/>
        <v>un</v>
      </c>
    </row>
    <row r="13849" spans="1:4" x14ac:dyDescent="0.2">
      <c r="A13849" s="5" t="s">
        <v>3913</v>
      </c>
      <c r="B13849" s="5" t="s">
        <v>32068</v>
      </c>
      <c r="C13849" s="5" t="s">
        <v>12</v>
      </c>
      <c r="D13849" s="5" t="str">
        <f t="shared" si="216"/>
        <v>un</v>
      </c>
    </row>
    <row r="13850" spans="1:4" x14ac:dyDescent="0.2">
      <c r="A13850" s="5" t="s">
        <v>18305</v>
      </c>
      <c r="B13850" s="5" t="s">
        <v>32068</v>
      </c>
      <c r="C13850" s="5" t="s">
        <v>12</v>
      </c>
      <c r="D13850" s="5" t="str">
        <f t="shared" si="216"/>
        <v>un</v>
      </c>
    </row>
    <row r="13851" spans="1:4" x14ac:dyDescent="0.2">
      <c r="A13851" s="5" t="s">
        <v>3914</v>
      </c>
      <c r="B13851" s="5" t="s">
        <v>32069</v>
      </c>
      <c r="C13851" s="5" t="s">
        <v>12</v>
      </c>
      <c r="D13851" s="5" t="str">
        <f t="shared" si="216"/>
        <v>un</v>
      </c>
    </row>
    <row r="13852" spans="1:4" x14ac:dyDescent="0.2">
      <c r="A13852" s="5" t="s">
        <v>18306</v>
      </c>
      <c r="B13852" s="5" t="s">
        <v>32069</v>
      </c>
      <c r="C13852" s="5" t="s">
        <v>12</v>
      </c>
      <c r="D13852" s="5" t="str">
        <f t="shared" si="216"/>
        <v>un</v>
      </c>
    </row>
    <row r="13853" spans="1:4" x14ac:dyDescent="0.2">
      <c r="A13853" s="5" t="s">
        <v>3915</v>
      </c>
      <c r="B13853" s="5" t="s">
        <v>32070</v>
      </c>
      <c r="C13853" s="5" t="s">
        <v>12</v>
      </c>
      <c r="D13853" s="5" t="str">
        <f t="shared" si="216"/>
        <v>un</v>
      </c>
    </row>
    <row r="13854" spans="1:4" x14ac:dyDescent="0.2">
      <c r="A13854" s="5" t="s">
        <v>18307</v>
      </c>
      <c r="B13854" s="5" t="s">
        <v>32070</v>
      </c>
      <c r="C13854" s="5" t="s">
        <v>12</v>
      </c>
      <c r="D13854" s="5" t="str">
        <f t="shared" si="216"/>
        <v>un</v>
      </c>
    </row>
    <row r="13855" spans="1:4" x14ac:dyDescent="0.2">
      <c r="A13855" s="5" t="s">
        <v>3916</v>
      </c>
      <c r="B13855" s="5" t="s">
        <v>32071</v>
      </c>
      <c r="C13855" s="5" t="s">
        <v>12</v>
      </c>
      <c r="D13855" s="5" t="str">
        <f t="shared" si="216"/>
        <v>un</v>
      </c>
    </row>
    <row r="13856" spans="1:4" x14ac:dyDescent="0.2">
      <c r="A13856" s="5" t="s">
        <v>18308</v>
      </c>
      <c r="B13856" s="5" t="s">
        <v>32071</v>
      </c>
      <c r="C13856" s="5" t="s">
        <v>12</v>
      </c>
      <c r="D13856" s="5" t="str">
        <f t="shared" si="216"/>
        <v>un</v>
      </c>
    </row>
    <row r="13857" spans="1:4" x14ac:dyDescent="0.2">
      <c r="A13857" s="5" t="s">
        <v>3917</v>
      </c>
      <c r="B13857" s="5" t="s">
        <v>32072</v>
      </c>
      <c r="C13857" s="5" t="s">
        <v>12</v>
      </c>
      <c r="D13857" s="5" t="str">
        <f t="shared" si="216"/>
        <v>un</v>
      </c>
    </row>
    <row r="13858" spans="1:4" x14ac:dyDescent="0.2">
      <c r="A13858" s="5" t="s">
        <v>18309</v>
      </c>
      <c r="B13858" s="5" t="s">
        <v>32072</v>
      </c>
      <c r="C13858" s="5" t="s">
        <v>12</v>
      </c>
      <c r="D13858" s="5" t="str">
        <f t="shared" si="216"/>
        <v>un</v>
      </c>
    </row>
    <row r="13859" spans="1:4" x14ac:dyDescent="0.2">
      <c r="A13859" s="5" t="s">
        <v>3918</v>
      </c>
      <c r="B13859" s="5" t="s">
        <v>32073</v>
      </c>
      <c r="C13859" s="5" t="s">
        <v>12</v>
      </c>
      <c r="D13859" s="5" t="str">
        <f t="shared" si="216"/>
        <v>un</v>
      </c>
    </row>
    <row r="13860" spans="1:4" x14ac:dyDescent="0.2">
      <c r="A13860" s="5" t="s">
        <v>18310</v>
      </c>
      <c r="B13860" s="5" t="s">
        <v>32073</v>
      </c>
      <c r="C13860" s="5" t="s">
        <v>12</v>
      </c>
      <c r="D13860" s="5" t="str">
        <f t="shared" si="216"/>
        <v>un</v>
      </c>
    </row>
    <row r="13861" spans="1:4" x14ac:dyDescent="0.2">
      <c r="A13861" s="5" t="s">
        <v>3919</v>
      </c>
      <c r="B13861" s="5" t="s">
        <v>32074</v>
      </c>
      <c r="C13861" s="5" t="s">
        <v>12</v>
      </c>
      <c r="D13861" s="5" t="str">
        <f t="shared" si="216"/>
        <v>un</v>
      </c>
    </row>
    <row r="13862" spans="1:4" x14ac:dyDescent="0.2">
      <c r="A13862" s="5" t="s">
        <v>18311</v>
      </c>
      <c r="B13862" s="5" t="s">
        <v>32074</v>
      </c>
      <c r="C13862" s="5" t="s">
        <v>12</v>
      </c>
      <c r="D13862" s="5" t="str">
        <f t="shared" si="216"/>
        <v>un</v>
      </c>
    </row>
    <row r="13863" spans="1:4" x14ac:dyDescent="0.2">
      <c r="A13863" s="5" t="s">
        <v>3920</v>
      </c>
      <c r="B13863" s="5" t="s">
        <v>32075</v>
      </c>
      <c r="C13863" s="5" t="s">
        <v>12</v>
      </c>
      <c r="D13863" s="5" t="str">
        <f t="shared" si="216"/>
        <v>un</v>
      </c>
    </row>
    <row r="13864" spans="1:4" x14ac:dyDescent="0.2">
      <c r="A13864" s="5" t="s">
        <v>18312</v>
      </c>
      <c r="B13864" s="5" t="s">
        <v>32075</v>
      </c>
      <c r="C13864" s="5" t="s">
        <v>12</v>
      </c>
      <c r="D13864" s="5" t="str">
        <f t="shared" si="216"/>
        <v>un</v>
      </c>
    </row>
    <row r="13865" spans="1:4" x14ac:dyDescent="0.2">
      <c r="A13865" s="5" t="s">
        <v>3921</v>
      </c>
      <c r="B13865" s="5" t="s">
        <v>32076</v>
      </c>
      <c r="C13865" s="5" t="s">
        <v>12</v>
      </c>
      <c r="D13865" s="5" t="str">
        <f t="shared" si="216"/>
        <v>un</v>
      </c>
    </row>
    <row r="13866" spans="1:4" x14ac:dyDescent="0.2">
      <c r="A13866" s="5" t="s">
        <v>18313</v>
      </c>
      <c r="B13866" s="5" t="s">
        <v>32076</v>
      </c>
      <c r="C13866" s="5" t="s">
        <v>12</v>
      </c>
      <c r="D13866" s="5" t="str">
        <f t="shared" si="216"/>
        <v>un</v>
      </c>
    </row>
    <row r="13867" spans="1:4" x14ac:dyDescent="0.2">
      <c r="A13867" s="5" t="s">
        <v>3922</v>
      </c>
      <c r="B13867" s="5" t="s">
        <v>32077</v>
      </c>
      <c r="C13867" s="5" t="s">
        <v>12</v>
      </c>
      <c r="D13867" s="5" t="str">
        <f t="shared" si="216"/>
        <v>un</v>
      </c>
    </row>
    <row r="13868" spans="1:4" x14ac:dyDescent="0.2">
      <c r="A13868" s="5" t="s">
        <v>18314</v>
      </c>
      <c r="B13868" s="5" t="s">
        <v>32077</v>
      </c>
      <c r="C13868" s="5" t="s">
        <v>12</v>
      </c>
      <c r="D13868" s="5" t="str">
        <f t="shared" si="216"/>
        <v>un</v>
      </c>
    </row>
    <row r="13869" spans="1:4" x14ac:dyDescent="0.2">
      <c r="A13869" s="5" t="s">
        <v>3923</v>
      </c>
      <c r="B13869" s="5" t="s">
        <v>32078</v>
      </c>
      <c r="C13869" s="5" t="s">
        <v>12</v>
      </c>
      <c r="D13869" s="5" t="str">
        <f t="shared" si="216"/>
        <v>un</v>
      </c>
    </row>
    <row r="13870" spans="1:4" x14ac:dyDescent="0.2">
      <c r="A13870" s="5" t="s">
        <v>18315</v>
      </c>
      <c r="B13870" s="5" t="s">
        <v>32078</v>
      </c>
      <c r="C13870" s="5" t="s">
        <v>12</v>
      </c>
      <c r="D13870" s="5" t="str">
        <f t="shared" si="216"/>
        <v>un</v>
      </c>
    </row>
    <row r="13871" spans="1:4" x14ac:dyDescent="0.2">
      <c r="A13871" s="5" t="s">
        <v>3924</v>
      </c>
      <c r="B13871" s="5" t="s">
        <v>32079</v>
      </c>
      <c r="C13871" s="5" t="s">
        <v>12</v>
      </c>
      <c r="D13871" s="5" t="str">
        <f t="shared" si="216"/>
        <v>un</v>
      </c>
    </row>
    <row r="13872" spans="1:4" x14ac:dyDescent="0.2">
      <c r="A13872" s="5" t="s">
        <v>18316</v>
      </c>
      <c r="B13872" s="5" t="s">
        <v>32079</v>
      </c>
      <c r="C13872" s="5" t="s">
        <v>12</v>
      </c>
      <c r="D13872" s="5" t="str">
        <f t="shared" si="216"/>
        <v>un</v>
      </c>
    </row>
    <row r="13873" spans="1:4" x14ac:dyDescent="0.2">
      <c r="A13873" s="5" t="s">
        <v>3925</v>
      </c>
      <c r="B13873" s="5" t="s">
        <v>32080</v>
      </c>
      <c r="C13873" s="5" t="s">
        <v>12</v>
      </c>
      <c r="D13873" s="5" t="str">
        <f t="shared" si="216"/>
        <v>un</v>
      </c>
    </row>
    <row r="13874" spans="1:4" x14ac:dyDescent="0.2">
      <c r="A13874" s="5" t="s">
        <v>18317</v>
      </c>
      <c r="B13874" s="5" t="s">
        <v>32080</v>
      </c>
      <c r="C13874" s="5" t="s">
        <v>12</v>
      </c>
      <c r="D13874" s="5" t="str">
        <f t="shared" si="216"/>
        <v>un</v>
      </c>
    </row>
    <row r="13875" spans="1:4" x14ac:dyDescent="0.2">
      <c r="A13875" s="5" t="s">
        <v>3926</v>
      </c>
      <c r="B13875" s="5" t="s">
        <v>32081</v>
      </c>
      <c r="C13875" s="5" t="s">
        <v>12</v>
      </c>
      <c r="D13875" s="5" t="str">
        <f t="shared" si="216"/>
        <v>un</v>
      </c>
    </row>
    <row r="13876" spans="1:4" x14ac:dyDescent="0.2">
      <c r="A13876" s="5" t="s">
        <v>18318</v>
      </c>
      <c r="B13876" s="5" t="s">
        <v>32081</v>
      </c>
      <c r="C13876" s="5" t="s">
        <v>12</v>
      </c>
      <c r="D13876" s="5" t="str">
        <f t="shared" si="216"/>
        <v>un</v>
      </c>
    </row>
    <row r="13877" spans="1:4" x14ac:dyDescent="0.2">
      <c r="A13877" s="5" t="s">
        <v>3927</v>
      </c>
      <c r="B13877" s="5" t="s">
        <v>32082</v>
      </c>
      <c r="C13877" s="5" t="s">
        <v>12</v>
      </c>
      <c r="D13877" s="5" t="str">
        <f t="shared" si="216"/>
        <v>un</v>
      </c>
    </row>
    <row r="13878" spans="1:4" x14ac:dyDescent="0.2">
      <c r="A13878" s="5" t="s">
        <v>18319</v>
      </c>
      <c r="B13878" s="5" t="s">
        <v>32082</v>
      </c>
      <c r="C13878" s="5" t="s">
        <v>12</v>
      </c>
      <c r="D13878" s="5" t="str">
        <f t="shared" si="216"/>
        <v>un</v>
      </c>
    </row>
    <row r="13879" spans="1:4" x14ac:dyDescent="0.2">
      <c r="A13879" s="5" t="s">
        <v>3928</v>
      </c>
      <c r="B13879" s="5" t="s">
        <v>32083</v>
      </c>
      <c r="C13879" s="5" t="s">
        <v>12</v>
      </c>
      <c r="D13879" s="5" t="str">
        <f t="shared" si="216"/>
        <v>un</v>
      </c>
    </row>
    <row r="13880" spans="1:4" x14ac:dyDescent="0.2">
      <c r="A13880" s="5" t="s">
        <v>18320</v>
      </c>
      <c r="B13880" s="5" t="s">
        <v>32083</v>
      </c>
      <c r="C13880" s="5" t="s">
        <v>12</v>
      </c>
      <c r="D13880" s="5" t="str">
        <f t="shared" si="216"/>
        <v>un</v>
      </c>
    </row>
    <row r="13881" spans="1:4" x14ac:dyDescent="0.2">
      <c r="A13881" s="5" t="s">
        <v>3929</v>
      </c>
      <c r="B13881" s="5" t="s">
        <v>32084</v>
      </c>
      <c r="C13881" s="5" t="s">
        <v>12</v>
      </c>
      <c r="D13881" s="5" t="str">
        <f t="shared" si="216"/>
        <v>un</v>
      </c>
    </row>
    <row r="13882" spans="1:4" x14ac:dyDescent="0.2">
      <c r="A13882" s="5" t="s">
        <v>18321</v>
      </c>
      <c r="B13882" s="5" t="s">
        <v>32084</v>
      </c>
      <c r="C13882" s="5" t="s">
        <v>12</v>
      </c>
      <c r="D13882" s="5" t="str">
        <f t="shared" si="216"/>
        <v>un</v>
      </c>
    </row>
    <row r="13883" spans="1:4" x14ac:dyDescent="0.2">
      <c r="A13883" s="5" t="s">
        <v>3930</v>
      </c>
      <c r="B13883" s="5" t="s">
        <v>32085</v>
      </c>
      <c r="C13883" s="5" t="s">
        <v>12</v>
      </c>
      <c r="D13883" s="5" t="str">
        <f t="shared" si="216"/>
        <v>un</v>
      </c>
    </row>
    <row r="13884" spans="1:4" x14ac:dyDescent="0.2">
      <c r="A13884" s="5" t="s">
        <v>18322</v>
      </c>
      <c r="B13884" s="5" t="s">
        <v>32085</v>
      </c>
      <c r="C13884" s="5" t="s">
        <v>12</v>
      </c>
      <c r="D13884" s="5" t="str">
        <f t="shared" si="216"/>
        <v>un</v>
      </c>
    </row>
    <row r="13885" spans="1:4" x14ac:dyDescent="0.2">
      <c r="A13885" s="5" t="s">
        <v>3931</v>
      </c>
      <c r="B13885" s="5" t="s">
        <v>32086</v>
      </c>
      <c r="C13885" s="5" t="s">
        <v>12</v>
      </c>
      <c r="D13885" s="5" t="str">
        <f t="shared" si="216"/>
        <v>un</v>
      </c>
    </row>
    <row r="13886" spans="1:4" x14ac:dyDescent="0.2">
      <c r="A13886" s="5" t="s">
        <v>18323</v>
      </c>
      <c r="B13886" s="5" t="s">
        <v>32086</v>
      </c>
      <c r="C13886" s="5" t="s">
        <v>12</v>
      </c>
      <c r="D13886" s="5" t="str">
        <f t="shared" si="216"/>
        <v>un</v>
      </c>
    </row>
    <row r="13887" spans="1:4" x14ac:dyDescent="0.2">
      <c r="A13887" s="5" t="s">
        <v>3932</v>
      </c>
      <c r="B13887" s="5" t="s">
        <v>32087</v>
      </c>
      <c r="C13887" s="5" t="s">
        <v>12</v>
      </c>
      <c r="D13887" s="5" t="str">
        <f t="shared" si="216"/>
        <v>un</v>
      </c>
    </row>
    <row r="13888" spans="1:4" x14ac:dyDescent="0.2">
      <c r="A13888" s="5" t="s">
        <v>18324</v>
      </c>
      <c r="B13888" s="5" t="s">
        <v>32087</v>
      </c>
      <c r="C13888" s="5" t="s">
        <v>12</v>
      </c>
      <c r="D13888" s="5" t="str">
        <f t="shared" si="216"/>
        <v>un</v>
      </c>
    </row>
    <row r="13889" spans="1:4" x14ac:dyDescent="0.2">
      <c r="A13889" s="5" t="s">
        <v>3933</v>
      </c>
      <c r="B13889" s="5" t="s">
        <v>32088</v>
      </c>
      <c r="C13889" s="5" t="s">
        <v>12</v>
      </c>
      <c r="D13889" s="5" t="str">
        <f t="shared" si="216"/>
        <v>un</v>
      </c>
    </row>
    <row r="13890" spans="1:4" x14ac:dyDescent="0.2">
      <c r="A13890" s="5" t="s">
        <v>18325</v>
      </c>
      <c r="B13890" s="5" t="s">
        <v>32088</v>
      </c>
      <c r="C13890" s="5" t="s">
        <v>12</v>
      </c>
      <c r="D13890" s="5" t="str">
        <f t="shared" ref="D13890:D13953" si="217">LOWER(C13890)</f>
        <v>un</v>
      </c>
    </row>
    <row r="13891" spans="1:4" x14ac:dyDescent="0.2">
      <c r="A13891" s="5" t="s">
        <v>3934</v>
      </c>
      <c r="B13891" s="5" t="s">
        <v>32089</v>
      </c>
      <c r="C13891" s="5" t="s">
        <v>12</v>
      </c>
      <c r="D13891" s="5" t="str">
        <f t="shared" si="217"/>
        <v>un</v>
      </c>
    </row>
    <row r="13892" spans="1:4" x14ac:dyDescent="0.2">
      <c r="A13892" s="5" t="s">
        <v>18326</v>
      </c>
      <c r="B13892" s="5" t="s">
        <v>32089</v>
      </c>
      <c r="C13892" s="5" t="s">
        <v>12</v>
      </c>
      <c r="D13892" s="5" t="str">
        <f t="shared" si="217"/>
        <v>un</v>
      </c>
    </row>
    <row r="13893" spans="1:4" x14ac:dyDescent="0.2">
      <c r="A13893" s="5" t="s">
        <v>3935</v>
      </c>
      <c r="B13893" s="5" t="s">
        <v>32090</v>
      </c>
      <c r="C13893" s="5" t="s">
        <v>12</v>
      </c>
      <c r="D13893" s="5" t="str">
        <f t="shared" si="217"/>
        <v>un</v>
      </c>
    </row>
    <row r="13894" spans="1:4" x14ac:dyDescent="0.2">
      <c r="A13894" s="5" t="s">
        <v>18327</v>
      </c>
      <c r="B13894" s="5" t="s">
        <v>32090</v>
      </c>
      <c r="C13894" s="5" t="s">
        <v>12</v>
      </c>
      <c r="D13894" s="5" t="str">
        <f t="shared" si="217"/>
        <v>un</v>
      </c>
    </row>
    <row r="13895" spans="1:4" x14ac:dyDescent="0.2">
      <c r="A13895" s="5" t="s">
        <v>3936</v>
      </c>
      <c r="B13895" s="5" t="s">
        <v>32091</v>
      </c>
      <c r="C13895" s="5" t="s">
        <v>12</v>
      </c>
      <c r="D13895" s="5" t="str">
        <f t="shared" si="217"/>
        <v>un</v>
      </c>
    </row>
    <row r="13896" spans="1:4" x14ac:dyDescent="0.2">
      <c r="A13896" s="5" t="s">
        <v>18328</v>
      </c>
      <c r="B13896" s="5" t="s">
        <v>32091</v>
      </c>
      <c r="C13896" s="5" t="s">
        <v>12</v>
      </c>
      <c r="D13896" s="5" t="str">
        <f t="shared" si="217"/>
        <v>un</v>
      </c>
    </row>
    <row r="13897" spans="1:4" x14ac:dyDescent="0.2">
      <c r="A13897" s="5" t="s">
        <v>3937</v>
      </c>
      <c r="B13897" s="5" t="s">
        <v>32092</v>
      </c>
      <c r="C13897" s="5" t="s">
        <v>12</v>
      </c>
      <c r="D13897" s="5" t="str">
        <f t="shared" si="217"/>
        <v>un</v>
      </c>
    </row>
    <row r="13898" spans="1:4" x14ac:dyDescent="0.2">
      <c r="A13898" s="5" t="s">
        <v>18329</v>
      </c>
      <c r="B13898" s="5" t="s">
        <v>32092</v>
      </c>
      <c r="C13898" s="5" t="s">
        <v>12</v>
      </c>
      <c r="D13898" s="5" t="str">
        <f t="shared" si="217"/>
        <v>un</v>
      </c>
    </row>
    <row r="13899" spans="1:4" x14ac:dyDescent="0.2">
      <c r="A13899" s="5" t="s">
        <v>9352</v>
      </c>
      <c r="B13899" s="5" t="s">
        <v>32093</v>
      </c>
      <c r="C13899" s="5" t="s">
        <v>12</v>
      </c>
      <c r="D13899" s="5" t="str">
        <f t="shared" si="217"/>
        <v>un</v>
      </c>
    </row>
    <row r="13900" spans="1:4" x14ac:dyDescent="0.2">
      <c r="A13900" s="5" t="s">
        <v>18330</v>
      </c>
      <c r="B13900" s="5" t="s">
        <v>32093</v>
      </c>
      <c r="C13900" s="5" t="s">
        <v>12</v>
      </c>
      <c r="D13900" s="5" t="str">
        <f t="shared" si="217"/>
        <v>un</v>
      </c>
    </row>
    <row r="13901" spans="1:4" x14ac:dyDescent="0.2">
      <c r="A13901" s="5" t="s">
        <v>9353</v>
      </c>
      <c r="B13901" s="5" t="s">
        <v>32094</v>
      </c>
      <c r="C13901" s="5" t="s">
        <v>12</v>
      </c>
      <c r="D13901" s="5" t="str">
        <f t="shared" si="217"/>
        <v>un</v>
      </c>
    </row>
    <row r="13902" spans="1:4" x14ac:dyDescent="0.2">
      <c r="A13902" s="5" t="s">
        <v>18331</v>
      </c>
      <c r="B13902" s="5" t="s">
        <v>32094</v>
      </c>
      <c r="C13902" s="5" t="s">
        <v>12</v>
      </c>
      <c r="D13902" s="5" t="str">
        <f t="shared" si="217"/>
        <v>un</v>
      </c>
    </row>
    <row r="13903" spans="1:4" x14ac:dyDescent="0.2">
      <c r="A13903" s="5" t="s">
        <v>9354</v>
      </c>
      <c r="B13903" s="5" t="s">
        <v>32095</v>
      </c>
      <c r="C13903" s="5" t="s">
        <v>12</v>
      </c>
      <c r="D13903" s="5" t="str">
        <f t="shared" si="217"/>
        <v>un</v>
      </c>
    </row>
    <row r="13904" spans="1:4" x14ac:dyDescent="0.2">
      <c r="A13904" s="5" t="s">
        <v>18332</v>
      </c>
      <c r="B13904" s="5" t="s">
        <v>32095</v>
      </c>
      <c r="C13904" s="5" t="s">
        <v>12</v>
      </c>
      <c r="D13904" s="5" t="str">
        <f t="shared" si="217"/>
        <v>un</v>
      </c>
    </row>
    <row r="13905" spans="1:4" x14ac:dyDescent="0.2">
      <c r="A13905" s="5" t="s">
        <v>9355</v>
      </c>
      <c r="B13905" s="5" t="s">
        <v>32096</v>
      </c>
      <c r="C13905" s="5" t="s">
        <v>12</v>
      </c>
      <c r="D13905" s="5" t="str">
        <f t="shared" si="217"/>
        <v>un</v>
      </c>
    </row>
    <row r="13906" spans="1:4" x14ac:dyDescent="0.2">
      <c r="A13906" s="5" t="s">
        <v>18333</v>
      </c>
      <c r="B13906" s="5" t="s">
        <v>32096</v>
      </c>
      <c r="C13906" s="5" t="s">
        <v>12</v>
      </c>
      <c r="D13906" s="5" t="str">
        <f t="shared" si="217"/>
        <v>un</v>
      </c>
    </row>
    <row r="13907" spans="1:4" x14ac:dyDescent="0.2">
      <c r="A13907" s="5" t="s">
        <v>3938</v>
      </c>
      <c r="B13907" s="5" t="s">
        <v>32097</v>
      </c>
      <c r="C13907" s="5" t="s">
        <v>12</v>
      </c>
      <c r="D13907" s="5" t="str">
        <f t="shared" si="217"/>
        <v>un</v>
      </c>
    </row>
    <row r="13908" spans="1:4" x14ac:dyDescent="0.2">
      <c r="A13908" s="5" t="s">
        <v>18334</v>
      </c>
      <c r="B13908" s="5" t="s">
        <v>32097</v>
      </c>
      <c r="C13908" s="5" t="s">
        <v>12</v>
      </c>
      <c r="D13908" s="5" t="str">
        <f t="shared" si="217"/>
        <v>un</v>
      </c>
    </row>
    <row r="13909" spans="1:4" x14ac:dyDescent="0.2">
      <c r="A13909" s="5" t="s">
        <v>3939</v>
      </c>
      <c r="B13909" s="5" t="s">
        <v>32098</v>
      </c>
      <c r="C13909" s="5" t="s">
        <v>12</v>
      </c>
      <c r="D13909" s="5" t="str">
        <f t="shared" si="217"/>
        <v>un</v>
      </c>
    </row>
    <row r="13910" spans="1:4" x14ac:dyDescent="0.2">
      <c r="A13910" s="5" t="s">
        <v>18335</v>
      </c>
      <c r="B13910" s="5" t="s">
        <v>32098</v>
      </c>
      <c r="C13910" s="5" t="s">
        <v>12</v>
      </c>
      <c r="D13910" s="5" t="str">
        <f t="shared" si="217"/>
        <v>un</v>
      </c>
    </row>
    <row r="13911" spans="1:4" x14ac:dyDescent="0.2">
      <c r="A13911" s="5" t="s">
        <v>3940</v>
      </c>
      <c r="B13911" s="5" t="s">
        <v>32099</v>
      </c>
      <c r="C13911" s="5" t="s">
        <v>12</v>
      </c>
      <c r="D13911" s="5" t="str">
        <f t="shared" si="217"/>
        <v>un</v>
      </c>
    </row>
    <row r="13912" spans="1:4" x14ac:dyDescent="0.2">
      <c r="A13912" s="5" t="s">
        <v>18336</v>
      </c>
      <c r="B13912" s="5" t="s">
        <v>32099</v>
      </c>
      <c r="C13912" s="5" t="s">
        <v>12</v>
      </c>
      <c r="D13912" s="5" t="str">
        <f t="shared" si="217"/>
        <v>un</v>
      </c>
    </row>
    <row r="13913" spans="1:4" x14ac:dyDescent="0.2">
      <c r="A13913" s="5" t="s">
        <v>3941</v>
      </c>
      <c r="B13913" s="5" t="s">
        <v>32100</v>
      </c>
      <c r="C13913" s="5" t="s">
        <v>12</v>
      </c>
      <c r="D13913" s="5" t="str">
        <f t="shared" si="217"/>
        <v>un</v>
      </c>
    </row>
    <row r="13914" spans="1:4" x14ac:dyDescent="0.2">
      <c r="A13914" s="5" t="s">
        <v>18337</v>
      </c>
      <c r="B13914" s="5" t="s">
        <v>32100</v>
      </c>
      <c r="C13914" s="5" t="s">
        <v>12</v>
      </c>
      <c r="D13914" s="5" t="str">
        <f t="shared" si="217"/>
        <v>un</v>
      </c>
    </row>
    <row r="13915" spans="1:4" x14ac:dyDescent="0.2">
      <c r="A13915" s="5" t="s">
        <v>9356</v>
      </c>
      <c r="B13915" s="5" t="s">
        <v>32101</v>
      </c>
      <c r="C13915" s="5" t="s">
        <v>12</v>
      </c>
      <c r="D13915" s="5" t="str">
        <f t="shared" si="217"/>
        <v>un</v>
      </c>
    </row>
    <row r="13916" spans="1:4" x14ac:dyDescent="0.2">
      <c r="A13916" s="5" t="s">
        <v>18338</v>
      </c>
      <c r="B13916" s="5" t="s">
        <v>32101</v>
      </c>
      <c r="C13916" s="5" t="s">
        <v>12</v>
      </c>
      <c r="D13916" s="5" t="str">
        <f t="shared" si="217"/>
        <v>un</v>
      </c>
    </row>
    <row r="13917" spans="1:4" x14ac:dyDescent="0.2">
      <c r="A13917" s="5" t="s">
        <v>9357</v>
      </c>
      <c r="B13917" s="5" t="s">
        <v>32102</v>
      </c>
      <c r="C13917" s="5" t="s">
        <v>12</v>
      </c>
      <c r="D13917" s="5" t="str">
        <f t="shared" si="217"/>
        <v>un</v>
      </c>
    </row>
    <row r="13918" spans="1:4" x14ac:dyDescent="0.2">
      <c r="A13918" s="5" t="s">
        <v>18339</v>
      </c>
      <c r="B13918" s="5" t="s">
        <v>32102</v>
      </c>
      <c r="C13918" s="5" t="s">
        <v>12</v>
      </c>
      <c r="D13918" s="5" t="str">
        <f t="shared" si="217"/>
        <v>un</v>
      </c>
    </row>
    <row r="13919" spans="1:4" x14ac:dyDescent="0.2">
      <c r="A13919" s="5" t="s">
        <v>9358</v>
      </c>
      <c r="B13919" s="5" t="s">
        <v>32103</v>
      </c>
      <c r="C13919" s="5" t="s">
        <v>12</v>
      </c>
      <c r="D13919" s="5" t="str">
        <f t="shared" si="217"/>
        <v>un</v>
      </c>
    </row>
    <row r="13920" spans="1:4" x14ac:dyDescent="0.2">
      <c r="A13920" s="5" t="s">
        <v>18340</v>
      </c>
      <c r="B13920" s="5" t="s">
        <v>32103</v>
      </c>
      <c r="C13920" s="5" t="s">
        <v>12</v>
      </c>
      <c r="D13920" s="5" t="str">
        <f t="shared" si="217"/>
        <v>un</v>
      </c>
    </row>
    <row r="13921" spans="1:4" x14ac:dyDescent="0.2">
      <c r="A13921" s="5" t="s">
        <v>3942</v>
      </c>
      <c r="B13921" s="5" t="s">
        <v>32104</v>
      </c>
      <c r="C13921" s="5" t="s">
        <v>12</v>
      </c>
      <c r="D13921" s="5" t="str">
        <f t="shared" si="217"/>
        <v>un</v>
      </c>
    </row>
    <row r="13922" spans="1:4" x14ac:dyDescent="0.2">
      <c r="A13922" s="5" t="s">
        <v>18341</v>
      </c>
      <c r="B13922" s="5" t="s">
        <v>32104</v>
      </c>
      <c r="C13922" s="5" t="s">
        <v>12</v>
      </c>
      <c r="D13922" s="5" t="str">
        <f t="shared" si="217"/>
        <v>un</v>
      </c>
    </row>
    <row r="13923" spans="1:4" x14ac:dyDescent="0.2">
      <c r="A13923" s="5" t="s">
        <v>3943</v>
      </c>
      <c r="B13923" s="5" t="s">
        <v>32105</v>
      </c>
      <c r="C13923" s="5" t="s">
        <v>12</v>
      </c>
      <c r="D13923" s="5" t="str">
        <f t="shared" si="217"/>
        <v>un</v>
      </c>
    </row>
    <row r="13924" spans="1:4" x14ac:dyDescent="0.2">
      <c r="A13924" s="5" t="s">
        <v>18342</v>
      </c>
      <c r="B13924" s="5" t="s">
        <v>32105</v>
      </c>
      <c r="C13924" s="5" t="s">
        <v>12</v>
      </c>
      <c r="D13924" s="5" t="str">
        <f t="shared" si="217"/>
        <v>un</v>
      </c>
    </row>
    <row r="13925" spans="1:4" x14ac:dyDescent="0.2">
      <c r="A13925" s="5" t="s">
        <v>3944</v>
      </c>
      <c r="B13925" s="5" t="s">
        <v>32106</v>
      </c>
      <c r="C13925" s="5" t="s">
        <v>12</v>
      </c>
      <c r="D13925" s="5" t="str">
        <f t="shared" si="217"/>
        <v>un</v>
      </c>
    </row>
    <row r="13926" spans="1:4" x14ac:dyDescent="0.2">
      <c r="A13926" s="5" t="s">
        <v>18343</v>
      </c>
      <c r="B13926" s="5" t="s">
        <v>32106</v>
      </c>
      <c r="C13926" s="5" t="s">
        <v>12</v>
      </c>
      <c r="D13926" s="5" t="str">
        <f t="shared" si="217"/>
        <v>un</v>
      </c>
    </row>
    <row r="13927" spans="1:4" x14ac:dyDescent="0.2">
      <c r="A13927" s="5" t="s">
        <v>3945</v>
      </c>
      <c r="B13927" s="5" t="s">
        <v>32107</v>
      </c>
      <c r="C13927" s="5" t="s">
        <v>12</v>
      </c>
      <c r="D13927" s="5" t="str">
        <f t="shared" si="217"/>
        <v>un</v>
      </c>
    </row>
    <row r="13928" spans="1:4" x14ac:dyDescent="0.2">
      <c r="A13928" s="5" t="s">
        <v>18344</v>
      </c>
      <c r="B13928" s="5" t="s">
        <v>32107</v>
      </c>
      <c r="C13928" s="5" t="s">
        <v>12</v>
      </c>
      <c r="D13928" s="5" t="str">
        <f t="shared" si="217"/>
        <v>un</v>
      </c>
    </row>
    <row r="13929" spans="1:4" x14ac:dyDescent="0.2">
      <c r="A13929" s="5" t="s">
        <v>3946</v>
      </c>
      <c r="B13929" s="5" t="s">
        <v>32108</v>
      </c>
      <c r="C13929" s="5" t="s">
        <v>12</v>
      </c>
      <c r="D13929" s="5" t="str">
        <f t="shared" si="217"/>
        <v>un</v>
      </c>
    </row>
    <row r="13930" spans="1:4" x14ac:dyDescent="0.2">
      <c r="A13930" s="5" t="s">
        <v>18345</v>
      </c>
      <c r="B13930" s="5" t="s">
        <v>32108</v>
      </c>
      <c r="C13930" s="5" t="s">
        <v>12</v>
      </c>
      <c r="D13930" s="5" t="str">
        <f t="shared" si="217"/>
        <v>un</v>
      </c>
    </row>
    <row r="13931" spans="1:4" x14ac:dyDescent="0.2">
      <c r="A13931" s="5" t="s">
        <v>3947</v>
      </c>
      <c r="B13931" s="5" t="s">
        <v>32109</v>
      </c>
      <c r="C13931" s="5" t="s">
        <v>12</v>
      </c>
      <c r="D13931" s="5" t="str">
        <f t="shared" si="217"/>
        <v>un</v>
      </c>
    </row>
    <row r="13932" spans="1:4" x14ac:dyDescent="0.2">
      <c r="A13932" s="5" t="s">
        <v>18346</v>
      </c>
      <c r="B13932" s="5" t="s">
        <v>32109</v>
      </c>
      <c r="C13932" s="5" t="s">
        <v>12</v>
      </c>
      <c r="D13932" s="5" t="str">
        <f t="shared" si="217"/>
        <v>un</v>
      </c>
    </row>
    <row r="13933" spans="1:4" x14ac:dyDescent="0.2">
      <c r="A13933" s="5" t="s">
        <v>9359</v>
      </c>
      <c r="B13933" s="5" t="s">
        <v>32110</v>
      </c>
      <c r="C13933" s="5" t="s">
        <v>12</v>
      </c>
      <c r="D13933" s="5" t="str">
        <f t="shared" si="217"/>
        <v>un</v>
      </c>
    </row>
    <row r="13934" spans="1:4" x14ac:dyDescent="0.2">
      <c r="A13934" s="5" t="s">
        <v>18347</v>
      </c>
      <c r="B13934" s="5" t="s">
        <v>32110</v>
      </c>
      <c r="C13934" s="5" t="s">
        <v>12</v>
      </c>
      <c r="D13934" s="5" t="str">
        <f t="shared" si="217"/>
        <v>un</v>
      </c>
    </row>
    <row r="13935" spans="1:4" x14ac:dyDescent="0.2">
      <c r="A13935" s="5" t="s">
        <v>9360</v>
      </c>
      <c r="B13935" s="5" t="s">
        <v>32111</v>
      </c>
      <c r="C13935" s="5" t="s">
        <v>12</v>
      </c>
      <c r="D13935" s="5" t="str">
        <f t="shared" si="217"/>
        <v>un</v>
      </c>
    </row>
    <row r="13936" spans="1:4" x14ac:dyDescent="0.2">
      <c r="A13936" s="5" t="s">
        <v>18348</v>
      </c>
      <c r="B13936" s="5" t="s">
        <v>32111</v>
      </c>
      <c r="C13936" s="5" t="s">
        <v>12</v>
      </c>
      <c r="D13936" s="5" t="str">
        <f t="shared" si="217"/>
        <v>un</v>
      </c>
    </row>
    <row r="13937" spans="1:4" x14ac:dyDescent="0.2">
      <c r="A13937" s="5" t="s">
        <v>9361</v>
      </c>
      <c r="B13937" s="5" t="s">
        <v>32112</v>
      </c>
      <c r="C13937" s="5" t="s">
        <v>12</v>
      </c>
      <c r="D13937" s="5" t="str">
        <f t="shared" si="217"/>
        <v>un</v>
      </c>
    </row>
    <row r="13938" spans="1:4" x14ac:dyDescent="0.2">
      <c r="A13938" s="5" t="s">
        <v>18349</v>
      </c>
      <c r="B13938" s="5" t="s">
        <v>32112</v>
      </c>
      <c r="C13938" s="5" t="s">
        <v>12</v>
      </c>
      <c r="D13938" s="5" t="str">
        <f t="shared" si="217"/>
        <v>un</v>
      </c>
    </row>
    <row r="13939" spans="1:4" x14ac:dyDescent="0.2">
      <c r="A13939" s="5" t="s">
        <v>3948</v>
      </c>
      <c r="B13939" s="5" t="s">
        <v>32113</v>
      </c>
      <c r="C13939" s="5" t="s">
        <v>12</v>
      </c>
      <c r="D13939" s="5" t="str">
        <f t="shared" si="217"/>
        <v>un</v>
      </c>
    </row>
    <row r="13940" spans="1:4" x14ac:dyDescent="0.2">
      <c r="A13940" s="5" t="s">
        <v>18350</v>
      </c>
      <c r="B13940" s="5" t="s">
        <v>32113</v>
      </c>
      <c r="C13940" s="5" t="s">
        <v>12</v>
      </c>
      <c r="D13940" s="5" t="str">
        <f t="shared" si="217"/>
        <v>un</v>
      </c>
    </row>
    <row r="13941" spans="1:4" x14ac:dyDescent="0.2">
      <c r="A13941" s="5" t="s">
        <v>3949</v>
      </c>
      <c r="B13941" s="5" t="s">
        <v>32114</v>
      </c>
      <c r="C13941" s="5" t="s">
        <v>12</v>
      </c>
      <c r="D13941" s="5" t="str">
        <f t="shared" si="217"/>
        <v>un</v>
      </c>
    </row>
    <row r="13942" spans="1:4" x14ac:dyDescent="0.2">
      <c r="A13942" s="5" t="s">
        <v>18351</v>
      </c>
      <c r="B13942" s="5" t="s">
        <v>32114</v>
      </c>
      <c r="C13942" s="5" t="s">
        <v>12</v>
      </c>
      <c r="D13942" s="5" t="str">
        <f t="shared" si="217"/>
        <v>un</v>
      </c>
    </row>
    <row r="13943" spans="1:4" x14ac:dyDescent="0.2">
      <c r="A13943" s="5" t="s">
        <v>3950</v>
      </c>
      <c r="B13943" s="5" t="s">
        <v>32115</v>
      </c>
      <c r="C13943" s="5" t="s">
        <v>12</v>
      </c>
      <c r="D13943" s="5" t="str">
        <f t="shared" si="217"/>
        <v>un</v>
      </c>
    </row>
    <row r="13944" spans="1:4" x14ac:dyDescent="0.2">
      <c r="A13944" s="5" t="s">
        <v>18352</v>
      </c>
      <c r="B13944" s="5" t="s">
        <v>32115</v>
      </c>
      <c r="C13944" s="5" t="s">
        <v>12</v>
      </c>
      <c r="D13944" s="5" t="str">
        <f t="shared" si="217"/>
        <v>un</v>
      </c>
    </row>
    <row r="13945" spans="1:4" x14ac:dyDescent="0.2">
      <c r="A13945" s="5" t="s">
        <v>3951</v>
      </c>
      <c r="B13945" s="5" t="s">
        <v>32116</v>
      </c>
      <c r="C13945" s="5" t="s">
        <v>12</v>
      </c>
      <c r="D13945" s="5" t="str">
        <f t="shared" si="217"/>
        <v>un</v>
      </c>
    </row>
    <row r="13946" spans="1:4" x14ac:dyDescent="0.2">
      <c r="A13946" s="5" t="s">
        <v>18353</v>
      </c>
      <c r="B13946" s="5" t="s">
        <v>32116</v>
      </c>
      <c r="C13946" s="5" t="s">
        <v>12</v>
      </c>
      <c r="D13946" s="5" t="str">
        <f t="shared" si="217"/>
        <v>un</v>
      </c>
    </row>
    <row r="13947" spans="1:4" x14ac:dyDescent="0.2">
      <c r="A13947" s="5" t="s">
        <v>3952</v>
      </c>
      <c r="B13947" s="5" t="s">
        <v>32117</v>
      </c>
      <c r="C13947" s="5" t="s">
        <v>12</v>
      </c>
      <c r="D13947" s="5" t="str">
        <f t="shared" si="217"/>
        <v>un</v>
      </c>
    </row>
    <row r="13948" spans="1:4" x14ac:dyDescent="0.2">
      <c r="A13948" s="5" t="s">
        <v>18354</v>
      </c>
      <c r="B13948" s="5" t="s">
        <v>32117</v>
      </c>
      <c r="C13948" s="5" t="s">
        <v>12</v>
      </c>
      <c r="D13948" s="5" t="str">
        <f t="shared" si="217"/>
        <v>un</v>
      </c>
    </row>
    <row r="13949" spans="1:4" x14ac:dyDescent="0.2">
      <c r="A13949" s="5" t="s">
        <v>3953</v>
      </c>
      <c r="B13949" s="5" t="s">
        <v>32118</v>
      </c>
      <c r="C13949" s="5" t="s">
        <v>12</v>
      </c>
      <c r="D13949" s="5" t="str">
        <f t="shared" si="217"/>
        <v>un</v>
      </c>
    </row>
    <row r="13950" spans="1:4" x14ac:dyDescent="0.2">
      <c r="A13950" s="5" t="s">
        <v>18355</v>
      </c>
      <c r="B13950" s="5" t="s">
        <v>32118</v>
      </c>
      <c r="C13950" s="5" t="s">
        <v>12</v>
      </c>
      <c r="D13950" s="5" t="str">
        <f t="shared" si="217"/>
        <v>un</v>
      </c>
    </row>
    <row r="13951" spans="1:4" x14ac:dyDescent="0.2">
      <c r="A13951" s="5" t="s">
        <v>3954</v>
      </c>
      <c r="B13951" s="5" t="s">
        <v>32119</v>
      </c>
      <c r="C13951" s="5" t="s">
        <v>12</v>
      </c>
      <c r="D13951" s="5" t="str">
        <f t="shared" si="217"/>
        <v>un</v>
      </c>
    </row>
    <row r="13952" spans="1:4" x14ac:dyDescent="0.2">
      <c r="A13952" s="5" t="s">
        <v>18356</v>
      </c>
      <c r="B13952" s="5" t="s">
        <v>32119</v>
      </c>
      <c r="C13952" s="5" t="s">
        <v>12</v>
      </c>
      <c r="D13952" s="5" t="str">
        <f t="shared" si="217"/>
        <v>un</v>
      </c>
    </row>
    <row r="13953" spans="1:4" x14ac:dyDescent="0.2">
      <c r="A13953" s="5" t="s">
        <v>3955</v>
      </c>
      <c r="B13953" s="5" t="s">
        <v>32120</v>
      </c>
      <c r="C13953" s="5" t="s">
        <v>12</v>
      </c>
      <c r="D13953" s="5" t="str">
        <f t="shared" si="217"/>
        <v>un</v>
      </c>
    </row>
    <row r="13954" spans="1:4" x14ac:dyDescent="0.2">
      <c r="A13954" s="5" t="s">
        <v>18357</v>
      </c>
      <c r="B13954" s="5" t="s">
        <v>32120</v>
      </c>
      <c r="C13954" s="5" t="s">
        <v>12</v>
      </c>
      <c r="D13954" s="5" t="str">
        <f t="shared" ref="D13954:D14017" si="218">LOWER(C13954)</f>
        <v>un</v>
      </c>
    </row>
    <row r="13955" spans="1:4" x14ac:dyDescent="0.2">
      <c r="A13955" s="5" t="s">
        <v>3956</v>
      </c>
      <c r="B13955" s="5" t="s">
        <v>32121</v>
      </c>
      <c r="C13955" s="5" t="s">
        <v>12</v>
      </c>
      <c r="D13955" s="5" t="str">
        <f t="shared" si="218"/>
        <v>un</v>
      </c>
    </row>
    <row r="13956" spans="1:4" x14ac:dyDescent="0.2">
      <c r="A13956" s="5" t="s">
        <v>18358</v>
      </c>
      <c r="B13956" s="5" t="s">
        <v>32121</v>
      </c>
      <c r="C13956" s="5" t="s">
        <v>12</v>
      </c>
      <c r="D13956" s="5" t="str">
        <f t="shared" si="218"/>
        <v>un</v>
      </c>
    </row>
    <row r="13957" spans="1:4" x14ac:dyDescent="0.2">
      <c r="A13957" s="5" t="s">
        <v>3957</v>
      </c>
      <c r="B13957" s="5" t="s">
        <v>32122</v>
      </c>
      <c r="C13957" s="5" t="s">
        <v>12</v>
      </c>
      <c r="D13957" s="5" t="str">
        <f t="shared" si="218"/>
        <v>un</v>
      </c>
    </row>
    <row r="13958" spans="1:4" x14ac:dyDescent="0.2">
      <c r="A13958" s="5" t="s">
        <v>18359</v>
      </c>
      <c r="B13958" s="5" t="s">
        <v>32122</v>
      </c>
      <c r="C13958" s="5" t="s">
        <v>12</v>
      </c>
      <c r="D13958" s="5" t="str">
        <f t="shared" si="218"/>
        <v>un</v>
      </c>
    </row>
    <row r="13959" spans="1:4" x14ac:dyDescent="0.2">
      <c r="A13959" s="5" t="s">
        <v>3958</v>
      </c>
      <c r="B13959" s="5" t="s">
        <v>32123</v>
      </c>
      <c r="C13959" s="5" t="s">
        <v>12</v>
      </c>
      <c r="D13959" s="5" t="str">
        <f t="shared" si="218"/>
        <v>un</v>
      </c>
    </row>
    <row r="13960" spans="1:4" x14ac:dyDescent="0.2">
      <c r="A13960" s="5" t="s">
        <v>18360</v>
      </c>
      <c r="B13960" s="5" t="s">
        <v>32123</v>
      </c>
      <c r="C13960" s="5" t="s">
        <v>12</v>
      </c>
      <c r="D13960" s="5" t="str">
        <f t="shared" si="218"/>
        <v>un</v>
      </c>
    </row>
    <row r="13961" spans="1:4" x14ac:dyDescent="0.2">
      <c r="A13961" s="5" t="s">
        <v>3959</v>
      </c>
      <c r="B13961" s="5" t="s">
        <v>32124</v>
      </c>
      <c r="C13961" s="5" t="s">
        <v>12</v>
      </c>
      <c r="D13961" s="5" t="str">
        <f t="shared" si="218"/>
        <v>un</v>
      </c>
    </row>
    <row r="13962" spans="1:4" x14ac:dyDescent="0.2">
      <c r="A13962" s="5" t="s">
        <v>18361</v>
      </c>
      <c r="B13962" s="5" t="s">
        <v>32124</v>
      </c>
      <c r="C13962" s="5" t="s">
        <v>12</v>
      </c>
      <c r="D13962" s="5" t="str">
        <f t="shared" si="218"/>
        <v>un</v>
      </c>
    </row>
    <row r="13963" spans="1:4" x14ac:dyDescent="0.2">
      <c r="A13963" s="5" t="s">
        <v>3960</v>
      </c>
      <c r="B13963" s="5" t="s">
        <v>32125</v>
      </c>
      <c r="C13963" s="5" t="s">
        <v>12</v>
      </c>
      <c r="D13963" s="5" t="str">
        <f t="shared" si="218"/>
        <v>un</v>
      </c>
    </row>
    <row r="13964" spans="1:4" x14ac:dyDescent="0.2">
      <c r="A13964" s="5" t="s">
        <v>18362</v>
      </c>
      <c r="B13964" s="5" t="s">
        <v>32125</v>
      </c>
      <c r="C13964" s="5" t="s">
        <v>12</v>
      </c>
      <c r="D13964" s="5" t="str">
        <f t="shared" si="218"/>
        <v>un</v>
      </c>
    </row>
    <row r="13965" spans="1:4" x14ac:dyDescent="0.2">
      <c r="A13965" s="5" t="s">
        <v>3961</v>
      </c>
      <c r="B13965" s="5" t="s">
        <v>32126</v>
      </c>
      <c r="C13965" s="5" t="s">
        <v>12</v>
      </c>
      <c r="D13965" s="5" t="str">
        <f t="shared" si="218"/>
        <v>un</v>
      </c>
    </row>
    <row r="13966" spans="1:4" x14ac:dyDescent="0.2">
      <c r="A13966" s="5" t="s">
        <v>18363</v>
      </c>
      <c r="B13966" s="5" t="s">
        <v>32126</v>
      </c>
      <c r="C13966" s="5" t="s">
        <v>12</v>
      </c>
      <c r="D13966" s="5" t="str">
        <f t="shared" si="218"/>
        <v>un</v>
      </c>
    </row>
    <row r="13967" spans="1:4" x14ac:dyDescent="0.2">
      <c r="A13967" s="5" t="s">
        <v>3962</v>
      </c>
      <c r="B13967" s="5" t="s">
        <v>32127</v>
      </c>
      <c r="C13967" s="5" t="s">
        <v>12</v>
      </c>
      <c r="D13967" s="5" t="str">
        <f t="shared" si="218"/>
        <v>un</v>
      </c>
    </row>
    <row r="13968" spans="1:4" x14ac:dyDescent="0.2">
      <c r="A13968" s="5" t="s">
        <v>18364</v>
      </c>
      <c r="B13968" s="5" t="s">
        <v>32127</v>
      </c>
      <c r="C13968" s="5" t="s">
        <v>12</v>
      </c>
      <c r="D13968" s="5" t="str">
        <f t="shared" si="218"/>
        <v>un</v>
      </c>
    </row>
    <row r="13969" spans="1:4" x14ac:dyDescent="0.2">
      <c r="A13969" s="5" t="s">
        <v>3963</v>
      </c>
      <c r="B13969" s="5" t="s">
        <v>32128</v>
      </c>
      <c r="C13969" s="5" t="s">
        <v>12</v>
      </c>
      <c r="D13969" s="5" t="str">
        <f t="shared" si="218"/>
        <v>un</v>
      </c>
    </row>
    <row r="13970" spans="1:4" x14ac:dyDescent="0.2">
      <c r="A13970" s="5" t="s">
        <v>18365</v>
      </c>
      <c r="B13970" s="5" t="s">
        <v>32128</v>
      </c>
      <c r="C13970" s="5" t="s">
        <v>12</v>
      </c>
      <c r="D13970" s="5" t="str">
        <f t="shared" si="218"/>
        <v>un</v>
      </c>
    </row>
    <row r="13971" spans="1:4" x14ac:dyDescent="0.2">
      <c r="A13971" s="5" t="s">
        <v>3964</v>
      </c>
      <c r="B13971" s="5" t="s">
        <v>32129</v>
      </c>
      <c r="C13971" s="5" t="s">
        <v>12</v>
      </c>
      <c r="D13971" s="5" t="str">
        <f t="shared" si="218"/>
        <v>un</v>
      </c>
    </row>
    <row r="13972" spans="1:4" x14ac:dyDescent="0.2">
      <c r="A13972" s="5" t="s">
        <v>18366</v>
      </c>
      <c r="B13972" s="5" t="s">
        <v>32129</v>
      </c>
      <c r="C13972" s="5" t="s">
        <v>12</v>
      </c>
      <c r="D13972" s="5" t="str">
        <f t="shared" si="218"/>
        <v>un</v>
      </c>
    </row>
    <row r="13973" spans="1:4" x14ac:dyDescent="0.2">
      <c r="A13973" s="5" t="s">
        <v>3965</v>
      </c>
      <c r="B13973" s="5" t="s">
        <v>32130</v>
      </c>
      <c r="C13973" s="5" t="s">
        <v>12</v>
      </c>
      <c r="D13973" s="5" t="str">
        <f t="shared" si="218"/>
        <v>un</v>
      </c>
    </row>
    <row r="13974" spans="1:4" x14ac:dyDescent="0.2">
      <c r="A13974" s="5" t="s">
        <v>18367</v>
      </c>
      <c r="B13974" s="5" t="s">
        <v>32130</v>
      </c>
      <c r="C13974" s="5" t="s">
        <v>12</v>
      </c>
      <c r="D13974" s="5" t="str">
        <f t="shared" si="218"/>
        <v>un</v>
      </c>
    </row>
    <row r="13975" spans="1:4" x14ac:dyDescent="0.2">
      <c r="A13975" s="5" t="s">
        <v>3966</v>
      </c>
      <c r="B13975" s="5" t="s">
        <v>32131</v>
      </c>
      <c r="C13975" s="5" t="s">
        <v>12</v>
      </c>
      <c r="D13975" s="5" t="str">
        <f t="shared" si="218"/>
        <v>un</v>
      </c>
    </row>
    <row r="13976" spans="1:4" x14ac:dyDescent="0.2">
      <c r="A13976" s="5" t="s">
        <v>18368</v>
      </c>
      <c r="B13976" s="5" t="s">
        <v>32131</v>
      </c>
      <c r="C13976" s="5" t="s">
        <v>12</v>
      </c>
      <c r="D13976" s="5" t="str">
        <f t="shared" si="218"/>
        <v>un</v>
      </c>
    </row>
    <row r="13977" spans="1:4" x14ac:dyDescent="0.2">
      <c r="A13977" s="5" t="s">
        <v>3967</v>
      </c>
      <c r="B13977" s="5" t="s">
        <v>32132</v>
      </c>
      <c r="C13977" s="5" t="s">
        <v>12</v>
      </c>
      <c r="D13977" s="5" t="str">
        <f t="shared" si="218"/>
        <v>un</v>
      </c>
    </row>
    <row r="13978" spans="1:4" x14ac:dyDescent="0.2">
      <c r="A13978" s="5" t="s">
        <v>18369</v>
      </c>
      <c r="B13978" s="5" t="s">
        <v>32132</v>
      </c>
      <c r="C13978" s="5" t="s">
        <v>12</v>
      </c>
      <c r="D13978" s="5" t="str">
        <f t="shared" si="218"/>
        <v>un</v>
      </c>
    </row>
    <row r="13979" spans="1:4" x14ac:dyDescent="0.2">
      <c r="A13979" s="5" t="s">
        <v>3968</v>
      </c>
      <c r="B13979" s="5" t="s">
        <v>32133</v>
      </c>
      <c r="C13979" s="5" t="s">
        <v>12</v>
      </c>
      <c r="D13979" s="5" t="str">
        <f t="shared" si="218"/>
        <v>un</v>
      </c>
    </row>
    <row r="13980" spans="1:4" x14ac:dyDescent="0.2">
      <c r="A13980" s="5" t="s">
        <v>18370</v>
      </c>
      <c r="B13980" s="5" t="s">
        <v>32133</v>
      </c>
      <c r="C13980" s="5" t="s">
        <v>12</v>
      </c>
      <c r="D13980" s="5" t="str">
        <f t="shared" si="218"/>
        <v>un</v>
      </c>
    </row>
    <row r="13981" spans="1:4" x14ac:dyDescent="0.2">
      <c r="A13981" s="5" t="s">
        <v>3969</v>
      </c>
      <c r="B13981" s="5" t="s">
        <v>32134</v>
      </c>
      <c r="C13981" s="5" t="s">
        <v>12</v>
      </c>
      <c r="D13981" s="5" t="str">
        <f t="shared" si="218"/>
        <v>un</v>
      </c>
    </row>
    <row r="13982" spans="1:4" x14ac:dyDescent="0.2">
      <c r="A13982" s="5" t="s">
        <v>18371</v>
      </c>
      <c r="B13982" s="5" t="s">
        <v>32134</v>
      </c>
      <c r="C13982" s="5" t="s">
        <v>12</v>
      </c>
      <c r="D13982" s="5" t="str">
        <f t="shared" si="218"/>
        <v>un</v>
      </c>
    </row>
    <row r="13983" spans="1:4" x14ac:dyDescent="0.2">
      <c r="A13983" s="5" t="s">
        <v>3970</v>
      </c>
      <c r="B13983" s="5" t="s">
        <v>32135</v>
      </c>
      <c r="C13983" s="5" t="s">
        <v>12</v>
      </c>
      <c r="D13983" s="5" t="str">
        <f t="shared" si="218"/>
        <v>un</v>
      </c>
    </row>
    <row r="13984" spans="1:4" x14ac:dyDescent="0.2">
      <c r="A13984" s="5" t="s">
        <v>18372</v>
      </c>
      <c r="B13984" s="5" t="s">
        <v>32135</v>
      </c>
      <c r="C13984" s="5" t="s">
        <v>12</v>
      </c>
      <c r="D13984" s="5" t="str">
        <f t="shared" si="218"/>
        <v>un</v>
      </c>
    </row>
    <row r="13985" spans="1:4" x14ac:dyDescent="0.2">
      <c r="A13985" s="5" t="s">
        <v>3971</v>
      </c>
      <c r="B13985" s="5" t="s">
        <v>32136</v>
      </c>
      <c r="C13985" s="5" t="s">
        <v>12</v>
      </c>
      <c r="D13985" s="5" t="str">
        <f t="shared" si="218"/>
        <v>un</v>
      </c>
    </row>
    <row r="13986" spans="1:4" x14ac:dyDescent="0.2">
      <c r="A13986" s="5" t="s">
        <v>18373</v>
      </c>
      <c r="B13986" s="5" t="s">
        <v>32136</v>
      </c>
      <c r="C13986" s="5" t="s">
        <v>12</v>
      </c>
      <c r="D13986" s="5" t="str">
        <f t="shared" si="218"/>
        <v>un</v>
      </c>
    </row>
    <row r="13987" spans="1:4" x14ac:dyDescent="0.2">
      <c r="A13987" s="5" t="s">
        <v>9362</v>
      </c>
      <c r="B13987" s="5" t="s">
        <v>32137</v>
      </c>
      <c r="C13987" s="5" t="s">
        <v>12</v>
      </c>
      <c r="D13987" s="5" t="str">
        <f t="shared" si="218"/>
        <v>un</v>
      </c>
    </row>
    <row r="13988" spans="1:4" x14ac:dyDescent="0.2">
      <c r="A13988" s="5" t="s">
        <v>18374</v>
      </c>
      <c r="B13988" s="5" t="s">
        <v>32137</v>
      </c>
      <c r="C13988" s="5" t="s">
        <v>12</v>
      </c>
      <c r="D13988" s="5" t="str">
        <f t="shared" si="218"/>
        <v>un</v>
      </c>
    </row>
    <row r="13989" spans="1:4" x14ac:dyDescent="0.2">
      <c r="A13989" s="5" t="s">
        <v>9363</v>
      </c>
      <c r="B13989" s="5" t="s">
        <v>32138</v>
      </c>
      <c r="C13989" s="5" t="s">
        <v>12</v>
      </c>
      <c r="D13989" s="5" t="str">
        <f t="shared" si="218"/>
        <v>un</v>
      </c>
    </row>
    <row r="13990" spans="1:4" x14ac:dyDescent="0.2">
      <c r="A13990" s="5" t="s">
        <v>18375</v>
      </c>
      <c r="B13990" s="5" t="s">
        <v>32138</v>
      </c>
      <c r="C13990" s="5" t="s">
        <v>12</v>
      </c>
      <c r="D13990" s="5" t="str">
        <f t="shared" si="218"/>
        <v>un</v>
      </c>
    </row>
    <row r="13991" spans="1:4" x14ac:dyDescent="0.2">
      <c r="A13991" s="5" t="s">
        <v>9364</v>
      </c>
      <c r="B13991" s="5" t="s">
        <v>32139</v>
      </c>
      <c r="C13991" s="5" t="s">
        <v>12</v>
      </c>
      <c r="D13991" s="5" t="str">
        <f t="shared" si="218"/>
        <v>un</v>
      </c>
    </row>
    <row r="13992" spans="1:4" x14ac:dyDescent="0.2">
      <c r="A13992" s="5" t="s">
        <v>18376</v>
      </c>
      <c r="B13992" s="5" t="s">
        <v>32139</v>
      </c>
      <c r="C13992" s="5" t="s">
        <v>12</v>
      </c>
      <c r="D13992" s="5" t="str">
        <f t="shared" si="218"/>
        <v>un</v>
      </c>
    </row>
    <row r="13993" spans="1:4" x14ac:dyDescent="0.2">
      <c r="A13993" s="5" t="s">
        <v>9365</v>
      </c>
      <c r="B13993" s="5" t="s">
        <v>32140</v>
      </c>
      <c r="C13993" s="5" t="s">
        <v>12</v>
      </c>
      <c r="D13993" s="5" t="str">
        <f t="shared" si="218"/>
        <v>un</v>
      </c>
    </row>
    <row r="13994" spans="1:4" x14ac:dyDescent="0.2">
      <c r="A13994" s="5" t="s">
        <v>18377</v>
      </c>
      <c r="B13994" s="5" t="s">
        <v>32140</v>
      </c>
      <c r="C13994" s="5" t="s">
        <v>12</v>
      </c>
      <c r="D13994" s="5" t="str">
        <f t="shared" si="218"/>
        <v>un</v>
      </c>
    </row>
    <row r="13995" spans="1:4" x14ac:dyDescent="0.2">
      <c r="A13995" s="5" t="s">
        <v>9366</v>
      </c>
      <c r="B13995" s="5" t="s">
        <v>32141</v>
      </c>
      <c r="C13995" s="5" t="s">
        <v>12</v>
      </c>
      <c r="D13995" s="5" t="str">
        <f t="shared" si="218"/>
        <v>un</v>
      </c>
    </row>
    <row r="13996" spans="1:4" x14ac:dyDescent="0.2">
      <c r="A13996" s="5" t="s">
        <v>18378</v>
      </c>
      <c r="B13996" s="5" t="s">
        <v>32141</v>
      </c>
      <c r="C13996" s="5" t="s">
        <v>12</v>
      </c>
      <c r="D13996" s="5" t="str">
        <f t="shared" si="218"/>
        <v>un</v>
      </c>
    </row>
    <row r="13997" spans="1:4" x14ac:dyDescent="0.2">
      <c r="A13997" s="5" t="s">
        <v>9367</v>
      </c>
      <c r="B13997" s="5" t="s">
        <v>32142</v>
      </c>
      <c r="C13997" s="5" t="s">
        <v>12</v>
      </c>
      <c r="D13997" s="5" t="str">
        <f t="shared" si="218"/>
        <v>un</v>
      </c>
    </row>
    <row r="13998" spans="1:4" x14ac:dyDescent="0.2">
      <c r="A13998" s="5" t="s">
        <v>18379</v>
      </c>
      <c r="B13998" s="5" t="s">
        <v>32142</v>
      </c>
      <c r="C13998" s="5" t="s">
        <v>12</v>
      </c>
      <c r="D13998" s="5" t="str">
        <f t="shared" si="218"/>
        <v>un</v>
      </c>
    </row>
    <row r="13999" spans="1:4" x14ac:dyDescent="0.2">
      <c r="A13999" s="5" t="s">
        <v>9368</v>
      </c>
      <c r="B13999" s="5" t="s">
        <v>32143</v>
      </c>
      <c r="C13999" s="5" t="s">
        <v>12</v>
      </c>
      <c r="D13999" s="5" t="str">
        <f t="shared" si="218"/>
        <v>un</v>
      </c>
    </row>
    <row r="14000" spans="1:4" x14ac:dyDescent="0.2">
      <c r="A14000" s="5" t="s">
        <v>18380</v>
      </c>
      <c r="B14000" s="5" t="s">
        <v>32143</v>
      </c>
      <c r="C14000" s="5" t="s">
        <v>12</v>
      </c>
      <c r="D14000" s="5" t="str">
        <f t="shared" si="218"/>
        <v>un</v>
      </c>
    </row>
    <row r="14001" spans="1:4" x14ac:dyDescent="0.2">
      <c r="A14001" s="5" t="s">
        <v>9369</v>
      </c>
      <c r="B14001" s="5" t="s">
        <v>32144</v>
      </c>
      <c r="C14001" s="5" t="s">
        <v>12</v>
      </c>
      <c r="D14001" s="5" t="str">
        <f t="shared" si="218"/>
        <v>un</v>
      </c>
    </row>
    <row r="14002" spans="1:4" x14ac:dyDescent="0.2">
      <c r="A14002" s="5" t="s">
        <v>18381</v>
      </c>
      <c r="B14002" s="5" t="s">
        <v>32144</v>
      </c>
      <c r="C14002" s="5" t="s">
        <v>12</v>
      </c>
      <c r="D14002" s="5" t="str">
        <f t="shared" si="218"/>
        <v>un</v>
      </c>
    </row>
    <row r="14003" spans="1:4" x14ac:dyDescent="0.2">
      <c r="A14003" s="5" t="s">
        <v>9370</v>
      </c>
      <c r="B14003" s="5" t="s">
        <v>32145</v>
      </c>
      <c r="C14003" s="5" t="s">
        <v>12</v>
      </c>
      <c r="D14003" s="5" t="str">
        <f t="shared" si="218"/>
        <v>un</v>
      </c>
    </row>
    <row r="14004" spans="1:4" x14ac:dyDescent="0.2">
      <c r="A14004" s="5" t="s">
        <v>18382</v>
      </c>
      <c r="B14004" s="5" t="s">
        <v>32145</v>
      </c>
      <c r="C14004" s="5" t="s">
        <v>12</v>
      </c>
      <c r="D14004" s="5" t="str">
        <f t="shared" si="218"/>
        <v>un</v>
      </c>
    </row>
    <row r="14005" spans="1:4" x14ac:dyDescent="0.2">
      <c r="A14005" s="5" t="s">
        <v>9371</v>
      </c>
      <c r="B14005" s="5" t="s">
        <v>32146</v>
      </c>
      <c r="C14005" s="5" t="s">
        <v>12</v>
      </c>
      <c r="D14005" s="5" t="str">
        <f t="shared" si="218"/>
        <v>un</v>
      </c>
    </row>
    <row r="14006" spans="1:4" x14ac:dyDescent="0.2">
      <c r="A14006" s="5" t="s">
        <v>18383</v>
      </c>
      <c r="B14006" s="5" t="s">
        <v>32146</v>
      </c>
      <c r="C14006" s="5" t="s">
        <v>12</v>
      </c>
      <c r="D14006" s="5" t="str">
        <f t="shared" si="218"/>
        <v>un</v>
      </c>
    </row>
    <row r="14007" spans="1:4" x14ac:dyDescent="0.2">
      <c r="A14007" s="5" t="s">
        <v>9372</v>
      </c>
      <c r="B14007" s="5" t="s">
        <v>32147</v>
      </c>
      <c r="C14007" s="5" t="s">
        <v>12</v>
      </c>
      <c r="D14007" s="5" t="str">
        <f t="shared" si="218"/>
        <v>un</v>
      </c>
    </row>
    <row r="14008" spans="1:4" x14ac:dyDescent="0.2">
      <c r="A14008" s="5" t="s">
        <v>18384</v>
      </c>
      <c r="B14008" s="5" t="s">
        <v>32147</v>
      </c>
      <c r="C14008" s="5" t="s">
        <v>12</v>
      </c>
      <c r="D14008" s="5" t="str">
        <f t="shared" si="218"/>
        <v>un</v>
      </c>
    </row>
    <row r="14009" spans="1:4" x14ac:dyDescent="0.2">
      <c r="A14009" s="5" t="s">
        <v>9373</v>
      </c>
      <c r="B14009" s="5" t="s">
        <v>32148</v>
      </c>
      <c r="C14009" s="5" t="s">
        <v>12</v>
      </c>
      <c r="D14009" s="5" t="str">
        <f t="shared" si="218"/>
        <v>un</v>
      </c>
    </row>
    <row r="14010" spans="1:4" x14ac:dyDescent="0.2">
      <c r="A14010" s="5" t="s">
        <v>18385</v>
      </c>
      <c r="B14010" s="5" t="s">
        <v>32148</v>
      </c>
      <c r="C14010" s="5" t="s">
        <v>12</v>
      </c>
      <c r="D14010" s="5" t="str">
        <f t="shared" si="218"/>
        <v>un</v>
      </c>
    </row>
    <row r="14011" spans="1:4" x14ac:dyDescent="0.2">
      <c r="A14011" s="5" t="s">
        <v>9374</v>
      </c>
      <c r="B14011" s="5" t="s">
        <v>32149</v>
      </c>
      <c r="C14011" s="5" t="s">
        <v>12</v>
      </c>
      <c r="D14011" s="5" t="str">
        <f t="shared" si="218"/>
        <v>un</v>
      </c>
    </row>
    <row r="14012" spans="1:4" x14ac:dyDescent="0.2">
      <c r="A14012" s="5" t="s">
        <v>18386</v>
      </c>
      <c r="B14012" s="5" t="s">
        <v>32149</v>
      </c>
      <c r="C14012" s="5" t="s">
        <v>12</v>
      </c>
      <c r="D14012" s="5" t="str">
        <f t="shared" si="218"/>
        <v>un</v>
      </c>
    </row>
    <row r="14013" spans="1:4" x14ac:dyDescent="0.2">
      <c r="A14013" s="5" t="s">
        <v>9375</v>
      </c>
      <c r="B14013" s="5" t="s">
        <v>32150</v>
      </c>
      <c r="C14013" s="5" t="s">
        <v>12</v>
      </c>
      <c r="D14013" s="5" t="str">
        <f t="shared" si="218"/>
        <v>un</v>
      </c>
    </row>
    <row r="14014" spans="1:4" x14ac:dyDescent="0.2">
      <c r="A14014" s="5" t="s">
        <v>18387</v>
      </c>
      <c r="B14014" s="5" t="s">
        <v>32150</v>
      </c>
      <c r="C14014" s="5" t="s">
        <v>12</v>
      </c>
      <c r="D14014" s="5" t="str">
        <f t="shared" si="218"/>
        <v>un</v>
      </c>
    </row>
    <row r="14015" spans="1:4" x14ac:dyDescent="0.2">
      <c r="A14015" s="5" t="s">
        <v>9376</v>
      </c>
      <c r="B14015" s="5" t="s">
        <v>32151</v>
      </c>
      <c r="C14015" s="5" t="s">
        <v>12</v>
      </c>
      <c r="D14015" s="5" t="str">
        <f t="shared" si="218"/>
        <v>un</v>
      </c>
    </row>
    <row r="14016" spans="1:4" x14ac:dyDescent="0.2">
      <c r="A14016" s="5" t="s">
        <v>18388</v>
      </c>
      <c r="B14016" s="5" t="s">
        <v>32151</v>
      </c>
      <c r="C14016" s="5" t="s">
        <v>12</v>
      </c>
      <c r="D14016" s="5" t="str">
        <f t="shared" si="218"/>
        <v>un</v>
      </c>
    </row>
    <row r="14017" spans="1:4" x14ac:dyDescent="0.2">
      <c r="A14017" s="5" t="s">
        <v>9377</v>
      </c>
      <c r="B14017" s="5" t="s">
        <v>32152</v>
      </c>
      <c r="C14017" s="5" t="s">
        <v>12</v>
      </c>
      <c r="D14017" s="5" t="str">
        <f t="shared" si="218"/>
        <v>un</v>
      </c>
    </row>
    <row r="14018" spans="1:4" x14ac:dyDescent="0.2">
      <c r="A14018" s="5" t="s">
        <v>18389</v>
      </c>
      <c r="B14018" s="5" t="s">
        <v>32152</v>
      </c>
      <c r="C14018" s="5" t="s">
        <v>12</v>
      </c>
      <c r="D14018" s="5" t="str">
        <f t="shared" ref="D14018:D14081" si="219">LOWER(C14018)</f>
        <v>un</v>
      </c>
    </row>
    <row r="14019" spans="1:4" x14ac:dyDescent="0.2">
      <c r="A14019" s="5" t="s">
        <v>9378</v>
      </c>
      <c r="B14019" s="5" t="s">
        <v>32153</v>
      </c>
      <c r="C14019" s="5" t="s">
        <v>12</v>
      </c>
      <c r="D14019" s="5" t="str">
        <f t="shared" si="219"/>
        <v>un</v>
      </c>
    </row>
    <row r="14020" spans="1:4" x14ac:dyDescent="0.2">
      <c r="A14020" s="5" t="s">
        <v>18390</v>
      </c>
      <c r="B14020" s="5" t="s">
        <v>32153</v>
      </c>
      <c r="C14020" s="5" t="s">
        <v>12</v>
      </c>
      <c r="D14020" s="5" t="str">
        <f t="shared" si="219"/>
        <v>un</v>
      </c>
    </row>
    <row r="14021" spans="1:4" x14ac:dyDescent="0.2">
      <c r="A14021" s="5" t="s">
        <v>9379</v>
      </c>
      <c r="B14021" s="5" t="s">
        <v>32154</v>
      </c>
      <c r="C14021" s="5" t="s">
        <v>12</v>
      </c>
      <c r="D14021" s="5" t="str">
        <f t="shared" si="219"/>
        <v>un</v>
      </c>
    </row>
    <row r="14022" spans="1:4" x14ac:dyDescent="0.2">
      <c r="A14022" s="5" t="s">
        <v>18391</v>
      </c>
      <c r="B14022" s="5" t="s">
        <v>32154</v>
      </c>
      <c r="C14022" s="5" t="s">
        <v>12</v>
      </c>
      <c r="D14022" s="5" t="str">
        <f t="shared" si="219"/>
        <v>un</v>
      </c>
    </row>
    <row r="14023" spans="1:4" x14ac:dyDescent="0.2">
      <c r="A14023" s="5" t="s">
        <v>9380</v>
      </c>
      <c r="B14023" s="5" t="s">
        <v>32155</v>
      </c>
      <c r="C14023" s="5" t="s">
        <v>12</v>
      </c>
      <c r="D14023" s="5" t="str">
        <f t="shared" si="219"/>
        <v>un</v>
      </c>
    </row>
    <row r="14024" spans="1:4" x14ac:dyDescent="0.2">
      <c r="A14024" s="5" t="s">
        <v>18392</v>
      </c>
      <c r="B14024" s="5" t="s">
        <v>32155</v>
      </c>
      <c r="C14024" s="5" t="s">
        <v>12</v>
      </c>
      <c r="D14024" s="5" t="str">
        <f t="shared" si="219"/>
        <v>un</v>
      </c>
    </row>
    <row r="14025" spans="1:4" x14ac:dyDescent="0.2">
      <c r="A14025" s="5" t="s">
        <v>9381</v>
      </c>
      <c r="B14025" s="5" t="s">
        <v>32156</v>
      </c>
      <c r="C14025" s="5" t="s">
        <v>12</v>
      </c>
      <c r="D14025" s="5" t="str">
        <f t="shared" si="219"/>
        <v>un</v>
      </c>
    </row>
    <row r="14026" spans="1:4" x14ac:dyDescent="0.2">
      <c r="A14026" s="5" t="s">
        <v>18393</v>
      </c>
      <c r="B14026" s="5" t="s">
        <v>32156</v>
      </c>
      <c r="C14026" s="5" t="s">
        <v>12</v>
      </c>
      <c r="D14026" s="5" t="str">
        <f t="shared" si="219"/>
        <v>un</v>
      </c>
    </row>
    <row r="14027" spans="1:4" x14ac:dyDescent="0.2">
      <c r="A14027" s="5" t="s">
        <v>9382</v>
      </c>
      <c r="B14027" s="5" t="s">
        <v>32157</v>
      </c>
      <c r="C14027" s="5" t="s">
        <v>12</v>
      </c>
      <c r="D14027" s="5" t="str">
        <f t="shared" si="219"/>
        <v>un</v>
      </c>
    </row>
    <row r="14028" spans="1:4" x14ac:dyDescent="0.2">
      <c r="A14028" s="5" t="s">
        <v>18394</v>
      </c>
      <c r="B14028" s="5" t="s">
        <v>32157</v>
      </c>
      <c r="C14028" s="5" t="s">
        <v>12</v>
      </c>
      <c r="D14028" s="5" t="str">
        <f t="shared" si="219"/>
        <v>un</v>
      </c>
    </row>
    <row r="14029" spans="1:4" x14ac:dyDescent="0.2">
      <c r="A14029" s="5" t="s">
        <v>9383</v>
      </c>
      <c r="B14029" s="5" t="s">
        <v>32158</v>
      </c>
      <c r="C14029" s="5" t="s">
        <v>12</v>
      </c>
      <c r="D14029" s="5" t="str">
        <f t="shared" si="219"/>
        <v>un</v>
      </c>
    </row>
    <row r="14030" spans="1:4" x14ac:dyDescent="0.2">
      <c r="A14030" s="5" t="s">
        <v>18395</v>
      </c>
      <c r="B14030" s="5" t="s">
        <v>32158</v>
      </c>
      <c r="C14030" s="5" t="s">
        <v>12</v>
      </c>
      <c r="D14030" s="5" t="str">
        <f t="shared" si="219"/>
        <v>un</v>
      </c>
    </row>
    <row r="14031" spans="1:4" x14ac:dyDescent="0.2">
      <c r="A14031" s="5" t="s">
        <v>9384</v>
      </c>
      <c r="B14031" s="5" t="s">
        <v>32159</v>
      </c>
      <c r="C14031" s="5" t="s">
        <v>12</v>
      </c>
      <c r="D14031" s="5" t="str">
        <f t="shared" si="219"/>
        <v>un</v>
      </c>
    </row>
    <row r="14032" spans="1:4" x14ac:dyDescent="0.2">
      <c r="A14032" s="5" t="s">
        <v>18396</v>
      </c>
      <c r="B14032" s="5" t="s">
        <v>32159</v>
      </c>
      <c r="C14032" s="5" t="s">
        <v>12</v>
      </c>
      <c r="D14032" s="5" t="str">
        <f t="shared" si="219"/>
        <v>un</v>
      </c>
    </row>
    <row r="14033" spans="1:4" x14ac:dyDescent="0.2">
      <c r="A14033" s="5" t="s">
        <v>9385</v>
      </c>
      <c r="B14033" s="5" t="s">
        <v>32160</v>
      </c>
      <c r="C14033" s="5" t="s">
        <v>12</v>
      </c>
      <c r="D14033" s="5" t="str">
        <f t="shared" si="219"/>
        <v>un</v>
      </c>
    </row>
    <row r="14034" spans="1:4" x14ac:dyDescent="0.2">
      <c r="A14034" s="5" t="s">
        <v>18397</v>
      </c>
      <c r="B14034" s="5" t="s">
        <v>32160</v>
      </c>
      <c r="C14034" s="5" t="s">
        <v>12</v>
      </c>
      <c r="D14034" s="5" t="str">
        <f t="shared" si="219"/>
        <v>un</v>
      </c>
    </row>
    <row r="14035" spans="1:4" x14ac:dyDescent="0.2">
      <c r="A14035" s="5" t="s">
        <v>9386</v>
      </c>
      <c r="B14035" s="5" t="s">
        <v>32161</v>
      </c>
      <c r="C14035" s="5" t="s">
        <v>12</v>
      </c>
      <c r="D14035" s="5" t="str">
        <f t="shared" si="219"/>
        <v>un</v>
      </c>
    </row>
    <row r="14036" spans="1:4" x14ac:dyDescent="0.2">
      <c r="A14036" s="5" t="s">
        <v>18398</v>
      </c>
      <c r="B14036" s="5" t="s">
        <v>32161</v>
      </c>
      <c r="C14036" s="5" t="s">
        <v>12</v>
      </c>
      <c r="D14036" s="5" t="str">
        <f t="shared" si="219"/>
        <v>un</v>
      </c>
    </row>
    <row r="14037" spans="1:4" x14ac:dyDescent="0.2">
      <c r="A14037" s="5" t="s">
        <v>9387</v>
      </c>
      <c r="B14037" s="5" t="s">
        <v>32162</v>
      </c>
      <c r="C14037" s="5" t="s">
        <v>12</v>
      </c>
      <c r="D14037" s="5" t="str">
        <f t="shared" si="219"/>
        <v>un</v>
      </c>
    </row>
    <row r="14038" spans="1:4" x14ac:dyDescent="0.2">
      <c r="A14038" s="5" t="s">
        <v>18399</v>
      </c>
      <c r="B14038" s="5" t="s">
        <v>32162</v>
      </c>
      <c r="C14038" s="5" t="s">
        <v>12</v>
      </c>
      <c r="D14038" s="5" t="str">
        <f t="shared" si="219"/>
        <v>un</v>
      </c>
    </row>
    <row r="14039" spans="1:4" x14ac:dyDescent="0.2">
      <c r="A14039" s="5" t="s">
        <v>9388</v>
      </c>
      <c r="B14039" s="5" t="s">
        <v>32163</v>
      </c>
      <c r="C14039" s="5" t="s">
        <v>12</v>
      </c>
      <c r="D14039" s="5" t="str">
        <f t="shared" si="219"/>
        <v>un</v>
      </c>
    </row>
    <row r="14040" spans="1:4" x14ac:dyDescent="0.2">
      <c r="A14040" s="5" t="s">
        <v>18400</v>
      </c>
      <c r="B14040" s="5" t="s">
        <v>32163</v>
      </c>
      <c r="C14040" s="5" t="s">
        <v>12</v>
      </c>
      <c r="D14040" s="5" t="str">
        <f t="shared" si="219"/>
        <v>un</v>
      </c>
    </row>
    <row r="14041" spans="1:4" x14ac:dyDescent="0.2">
      <c r="A14041" s="5" t="s">
        <v>9389</v>
      </c>
      <c r="B14041" s="5" t="s">
        <v>32164</v>
      </c>
      <c r="C14041" s="5" t="s">
        <v>12</v>
      </c>
      <c r="D14041" s="5" t="str">
        <f t="shared" si="219"/>
        <v>un</v>
      </c>
    </row>
    <row r="14042" spans="1:4" x14ac:dyDescent="0.2">
      <c r="A14042" s="5" t="s">
        <v>18401</v>
      </c>
      <c r="B14042" s="5" t="s">
        <v>32164</v>
      </c>
      <c r="C14042" s="5" t="s">
        <v>12</v>
      </c>
      <c r="D14042" s="5" t="str">
        <f t="shared" si="219"/>
        <v>un</v>
      </c>
    </row>
    <row r="14043" spans="1:4" x14ac:dyDescent="0.2">
      <c r="A14043" s="5" t="s">
        <v>9390</v>
      </c>
      <c r="B14043" s="5" t="s">
        <v>32165</v>
      </c>
      <c r="C14043" s="5" t="s">
        <v>12</v>
      </c>
      <c r="D14043" s="5" t="str">
        <f t="shared" si="219"/>
        <v>un</v>
      </c>
    </row>
    <row r="14044" spans="1:4" x14ac:dyDescent="0.2">
      <c r="A14044" s="5" t="s">
        <v>18402</v>
      </c>
      <c r="B14044" s="5" t="s">
        <v>32165</v>
      </c>
      <c r="C14044" s="5" t="s">
        <v>12</v>
      </c>
      <c r="D14044" s="5" t="str">
        <f t="shared" si="219"/>
        <v>un</v>
      </c>
    </row>
    <row r="14045" spans="1:4" x14ac:dyDescent="0.2">
      <c r="A14045" s="5" t="s">
        <v>9391</v>
      </c>
      <c r="B14045" s="5" t="s">
        <v>32166</v>
      </c>
      <c r="C14045" s="5" t="s">
        <v>12</v>
      </c>
      <c r="D14045" s="5" t="str">
        <f t="shared" si="219"/>
        <v>un</v>
      </c>
    </row>
    <row r="14046" spans="1:4" x14ac:dyDescent="0.2">
      <c r="A14046" s="5" t="s">
        <v>18403</v>
      </c>
      <c r="B14046" s="5" t="s">
        <v>32166</v>
      </c>
      <c r="C14046" s="5" t="s">
        <v>12</v>
      </c>
      <c r="D14046" s="5" t="str">
        <f t="shared" si="219"/>
        <v>un</v>
      </c>
    </row>
    <row r="14047" spans="1:4" x14ac:dyDescent="0.2">
      <c r="A14047" s="5" t="s">
        <v>9392</v>
      </c>
      <c r="B14047" s="5" t="s">
        <v>32167</v>
      </c>
      <c r="C14047" s="5" t="s">
        <v>12</v>
      </c>
      <c r="D14047" s="5" t="str">
        <f t="shared" si="219"/>
        <v>un</v>
      </c>
    </row>
    <row r="14048" spans="1:4" x14ac:dyDescent="0.2">
      <c r="A14048" s="5" t="s">
        <v>18404</v>
      </c>
      <c r="B14048" s="5" t="s">
        <v>32167</v>
      </c>
      <c r="C14048" s="5" t="s">
        <v>12</v>
      </c>
      <c r="D14048" s="5" t="str">
        <f t="shared" si="219"/>
        <v>un</v>
      </c>
    </row>
    <row r="14049" spans="1:4" x14ac:dyDescent="0.2">
      <c r="A14049" s="5" t="s">
        <v>9393</v>
      </c>
      <c r="B14049" s="5" t="s">
        <v>32168</v>
      </c>
      <c r="C14049" s="5" t="s">
        <v>12</v>
      </c>
      <c r="D14049" s="5" t="str">
        <f t="shared" si="219"/>
        <v>un</v>
      </c>
    </row>
    <row r="14050" spans="1:4" x14ac:dyDescent="0.2">
      <c r="A14050" s="5" t="s">
        <v>18405</v>
      </c>
      <c r="B14050" s="5" t="s">
        <v>32168</v>
      </c>
      <c r="C14050" s="5" t="s">
        <v>12</v>
      </c>
      <c r="D14050" s="5" t="str">
        <f t="shared" si="219"/>
        <v>un</v>
      </c>
    </row>
    <row r="14051" spans="1:4" x14ac:dyDescent="0.2">
      <c r="A14051" s="5" t="s">
        <v>9394</v>
      </c>
      <c r="B14051" s="5" t="s">
        <v>32169</v>
      </c>
      <c r="C14051" s="5" t="s">
        <v>12</v>
      </c>
      <c r="D14051" s="5" t="str">
        <f t="shared" si="219"/>
        <v>un</v>
      </c>
    </row>
    <row r="14052" spans="1:4" x14ac:dyDescent="0.2">
      <c r="A14052" s="5" t="s">
        <v>18406</v>
      </c>
      <c r="B14052" s="5" t="s">
        <v>32169</v>
      </c>
      <c r="C14052" s="5" t="s">
        <v>12</v>
      </c>
      <c r="D14052" s="5" t="str">
        <f t="shared" si="219"/>
        <v>un</v>
      </c>
    </row>
    <row r="14053" spans="1:4" x14ac:dyDescent="0.2">
      <c r="A14053" s="5" t="s">
        <v>9395</v>
      </c>
      <c r="B14053" s="5" t="s">
        <v>32170</v>
      </c>
      <c r="C14053" s="5" t="s">
        <v>12</v>
      </c>
      <c r="D14053" s="5" t="str">
        <f t="shared" si="219"/>
        <v>un</v>
      </c>
    </row>
    <row r="14054" spans="1:4" x14ac:dyDescent="0.2">
      <c r="A14054" s="5" t="s">
        <v>18407</v>
      </c>
      <c r="B14054" s="5" t="s">
        <v>32170</v>
      </c>
      <c r="C14054" s="5" t="s">
        <v>12</v>
      </c>
      <c r="D14054" s="5" t="str">
        <f t="shared" si="219"/>
        <v>un</v>
      </c>
    </row>
    <row r="14055" spans="1:4" x14ac:dyDescent="0.2">
      <c r="A14055" s="5" t="s">
        <v>9396</v>
      </c>
      <c r="B14055" s="5" t="s">
        <v>32171</v>
      </c>
      <c r="C14055" s="5" t="s">
        <v>12</v>
      </c>
      <c r="D14055" s="5" t="str">
        <f t="shared" si="219"/>
        <v>un</v>
      </c>
    </row>
    <row r="14056" spans="1:4" x14ac:dyDescent="0.2">
      <c r="A14056" s="5" t="s">
        <v>18408</v>
      </c>
      <c r="B14056" s="5" t="s">
        <v>32171</v>
      </c>
      <c r="C14056" s="5" t="s">
        <v>12</v>
      </c>
      <c r="D14056" s="5" t="str">
        <f t="shared" si="219"/>
        <v>un</v>
      </c>
    </row>
    <row r="14057" spans="1:4" x14ac:dyDescent="0.2">
      <c r="A14057" s="5" t="s">
        <v>9397</v>
      </c>
      <c r="B14057" s="5" t="s">
        <v>32172</v>
      </c>
      <c r="C14057" s="5" t="s">
        <v>12</v>
      </c>
      <c r="D14057" s="5" t="str">
        <f t="shared" si="219"/>
        <v>un</v>
      </c>
    </row>
    <row r="14058" spans="1:4" x14ac:dyDescent="0.2">
      <c r="A14058" s="5" t="s">
        <v>18409</v>
      </c>
      <c r="B14058" s="5" t="s">
        <v>32172</v>
      </c>
      <c r="C14058" s="5" t="s">
        <v>12</v>
      </c>
      <c r="D14058" s="5" t="str">
        <f t="shared" si="219"/>
        <v>un</v>
      </c>
    </row>
    <row r="14059" spans="1:4" x14ac:dyDescent="0.2">
      <c r="A14059" s="5" t="s">
        <v>9398</v>
      </c>
      <c r="B14059" s="5" t="s">
        <v>32173</v>
      </c>
      <c r="C14059" s="5" t="s">
        <v>12</v>
      </c>
      <c r="D14059" s="5" t="str">
        <f t="shared" si="219"/>
        <v>un</v>
      </c>
    </row>
    <row r="14060" spans="1:4" x14ac:dyDescent="0.2">
      <c r="A14060" s="5" t="s">
        <v>18410</v>
      </c>
      <c r="B14060" s="5" t="s">
        <v>32173</v>
      </c>
      <c r="C14060" s="5" t="s">
        <v>12</v>
      </c>
      <c r="D14060" s="5" t="str">
        <f t="shared" si="219"/>
        <v>un</v>
      </c>
    </row>
    <row r="14061" spans="1:4" x14ac:dyDescent="0.2">
      <c r="A14061" s="5" t="s">
        <v>9399</v>
      </c>
      <c r="B14061" s="5" t="s">
        <v>32174</v>
      </c>
      <c r="C14061" s="5" t="s">
        <v>12</v>
      </c>
      <c r="D14061" s="5" t="str">
        <f t="shared" si="219"/>
        <v>un</v>
      </c>
    </row>
    <row r="14062" spans="1:4" x14ac:dyDescent="0.2">
      <c r="A14062" s="5" t="s">
        <v>18411</v>
      </c>
      <c r="B14062" s="5" t="s">
        <v>32174</v>
      </c>
      <c r="C14062" s="5" t="s">
        <v>12</v>
      </c>
      <c r="D14062" s="5" t="str">
        <f t="shared" si="219"/>
        <v>un</v>
      </c>
    </row>
    <row r="14063" spans="1:4" x14ac:dyDescent="0.2">
      <c r="A14063" s="5" t="s">
        <v>9400</v>
      </c>
      <c r="B14063" s="5" t="s">
        <v>32175</v>
      </c>
      <c r="C14063" s="5" t="s">
        <v>12</v>
      </c>
      <c r="D14063" s="5" t="str">
        <f t="shared" si="219"/>
        <v>un</v>
      </c>
    </row>
    <row r="14064" spans="1:4" x14ac:dyDescent="0.2">
      <c r="A14064" s="5" t="s">
        <v>18412</v>
      </c>
      <c r="B14064" s="5" t="s">
        <v>32175</v>
      </c>
      <c r="C14064" s="5" t="s">
        <v>12</v>
      </c>
      <c r="D14064" s="5" t="str">
        <f t="shared" si="219"/>
        <v>un</v>
      </c>
    </row>
    <row r="14065" spans="1:4" x14ac:dyDescent="0.2">
      <c r="A14065" s="5" t="s">
        <v>9401</v>
      </c>
      <c r="B14065" s="5" t="s">
        <v>32176</v>
      </c>
      <c r="C14065" s="5" t="s">
        <v>12</v>
      </c>
      <c r="D14065" s="5" t="str">
        <f t="shared" si="219"/>
        <v>un</v>
      </c>
    </row>
    <row r="14066" spans="1:4" x14ac:dyDescent="0.2">
      <c r="A14066" s="5" t="s">
        <v>18413</v>
      </c>
      <c r="B14066" s="5" t="s">
        <v>32176</v>
      </c>
      <c r="C14066" s="5" t="s">
        <v>12</v>
      </c>
      <c r="D14066" s="5" t="str">
        <f t="shared" si="219"/>
        <v>un</v>
      </c>
    </row>
    <row r="14067" spans="1:4" x14ac:dyDescent="0.2">
      <c r="A14067" s="5" t="s">
        <v>9402</v>
      </c>
      <c r="B14067" s="5" t="s">
        <v>32177</v>
      </c>
      <c r="C14067" s="5" t="s">
        <v>12</v>
      </c>
      <c r="D14067" s="5" t="str">
        <f t="shared" si="219"/>
        <v>un</v>
      </c>
    </row>
    <row r="14068" spans="1:4" x14ac:dyDescent="0.2">
      <c r="A14068" s="5" t="s">
        <v>18414</v>
      </c>
      <c r="B14068" s="5" t="s">
        <v>32177</v>
      </c>
      <c r="C14068" s="5" t="s">
        <v>12</v>
      </c>
      <c r="D14068" s="5" t="str">
        <f t="shared" si="219"/>
        <v>un</v>
      </c>
    </row>
    <row r="14069" spans="1:4" x14ac:dyDescent="0.2">
      <c r="A14069" s="5" t="s">
        <v>9403</v>
      </c>
      <c r="B14069" s="5" t="s">
        <v>32178</v>
      </c>
      <c r="C14069" s="5" t="s">
        <v>12</v>
      </c>
      <c r="D14069" s="5" t="str">
        <f t="shared" si="219"/>
        <v>un</v>
      </c>
    </row>
    <row r="14070" spans="1:4" x14ac:dyDescent="0.2">
      <c r="A14070" s="5" t="s">
        <v>18415</v>
      </c>
      <c r="B14070" s="5" t="s">
        <v>32178</v>
      </c>
      <c r="C14070" s="5" t="s">
        <v>12</v>
      </c>
      <c r="D14070" s="5" t="str">
        <f t="shared" si="219"/>
        <v>un</v>
      </c>
    </row>
    <row r="14071" spans="1:4" x14ac:dyDescent="0.2">
      <c r="A14071" s="5" t="s">
        <v>9404</v>
      </c>
      <c r="B14071" s="5" t="s">
        <v>32179</v>
      </c>
      <c r="C14071" s="5" t="s">
        <v>12</v>
      </c>
      <c r="D14071" s="5" t="str">
        <f t="shared" si="219"/>
        <v>un</v>
      </c>
    </row>
    <row r="14072" spans="1:4" x14ac:dyDescent="0.2">
      <c r="A14072" s="5" t="s">
        <v>18416</v>
      </c>
      <c r="B14072" s="5" t="s">
        <v>32179</v>
      </c>
      <c r="C14072" s="5" t="s">
        <v>12</v>
      </c>
      <c r="D14072" s="5" t="str">
        <f t="shared" si="219"/>
        <v>un</v>
      </c>
    </row>
    <row r="14073" spans="1:4" x14ac:dyDescent="0.2">
      <c r="A14073" s="5" t="s">
        <v>9405</v>
      </c>
      <c r="B14073" s="5" t="s">
        <v>32180</v>
      </c>
      <c r="C14073" s="5" t="s">
        <v>12</v>
      </c>
      <c r="D14073" s="5" t="str">
        <f t="shared" si="219"/>
        <v>un</v>
      </c>
    </row>
    <row r="14074" spans="1:4" x14ac:dyDescent="0.2">
      <c r="A14074" s="5" t="s">
        <v>18417</v>
      </c>
      <c r="B14074" s="5" t="s">
        <v>32180</v>
      </c>
      <c r="C14074" s="5" t="s">
        <v>12</v>
      </c>
      <c r="D14074" s="5" t="str">
        <f t="shared" si="219"/>
        <v>un</v>
      </c>
    </row>
    <row r="14075" spans="1:4" x14ac:dyDescent="0.2">
      <c r="A14075" s="5" t="s">
        <v>9406</v>
      </c>
      <c r="B14075" s="5" t="s">
        <v>32181</v>
      </c>
      <c r="C14075" s="5" t="s">
        <v>12</v>
      </c>
      <c r="D14075" s="5" t="str">
        <f t="shared" si="219"/>
        <v>un</v>
      </c>
    </row>
    <row r="14076" spans="1:4" x14ac:dyDescent="0.2">
      <c r="A14076" s="5" t="s">
        <v>18418</v>
      </c>
      <c r="B14076" s="5" t="s">
        <v>32181</v>
      </c>
      <c r="C14076" s="5" t="s">
        <v>12</v>
      </c>
      <c r="D14076" s="5" t="str">
        <f t="shared" si="219"/>
        <v>un</v>
      </c>
    </row>
    <row r="14077" spans="1:4" x14ac:dyDescent="0.2">
      <c r="A14077" s="5" t="s">
        <v>9407</v>
      </c>
      <c r="B14077" s="5" t="s">
        <v>32182</v>
      </c>
      <c r="C14077" s="5" t="s">
        <v>12</v>
      </c>
      <c r="D14077" s="5" t="str">
        <f t="shared" si="219"/>
        <v>un</v>
      </c>
    </row>
    <row r="14078" spans="1:4" x14ac:dyDescent="0.2">
      <c r="A14078" s="5" t="s">
        <v>18419</v>
      </c>
      <c r="B14078" s="5" t="s">
        <v>32182</v>
      </c>
      <c r="C14078" s="5" t="s">
        <v>12</v>
      </c>
      <c r="D14078" s="5" t="str">
        <f t="shared" si="219"/>
        <v>un</v>
      </c>
    </row>
    <row r="14079" spans="1:4" x14ac:dyDescent="0.2">
      <c r="A14079" s="5" t="s">
        <v>9408</v>
      </c>
      <c r="B14079" s="5" t="s">
        <v>32183</v>
      </c>
      <c r="C14079" s="5" t="s">
        <v>12</v>
      </c>
      <c r="D14079" s="5" t="str">
        <f t="shared" si="219"/>
        <v>un</v>
      </c>
    </row>
    <row r="14080" spans="1:4" x14ac:dyDescent="0.2">
      <c r="A14080" s="5" t="s">
        <v>18420</v>
      </c>
      <c r="B14080" s="5" t="s">
        <v>32183</v>
      </c>
      <c r="C14080" s="5" t="s">
        <v>12</v>
      </c>
      <c r="D14080" s="5" t="str">
        <f t="shared" si="219"/>
        <v>un</v>
      </c>
    </row>
    <row r="14081" spans="1:4" x14ac:dyDescent="0.2">
      <c r="A14081" s="5" t="s">
        <v>9409</v>
      </c>
      <c r="B14081" s="5" t="s">
        <v>32184</v>
      </c>
      <c r="C14081" s="5" t="s">
        <v>12</v>
      </c>
      <c r="D14081" s="5" t="str">
        <f t="shared" si="219"/>
        <v>un</v>
      </c>
    </row>
    <row r="14082" spans="1:4" x14ac:dyDescent="0.2">
      <c r="A14082" s="5" t="s">
        <v>18421</v>
      </c>
      <c r="B14082" s="5" t="s">
        <v>32184</v>
      </c>
      <c r="C14082" s="5" t="s">
        <v>12</v>
      </c>
      <c r="D14082" s="5" t="str">
        <f t="shared" ref="D14082:D14145" si="220">LOWER(C14082)</f>
        <v>un</v>
      </c>
    </row>
    <row r="14083" spans="1:4" x14ac:dyDescent="0.2">
      <c r="A14083" s="5" t="s">
        <v>9410</v>
      </c>
      <c r="B14083" s="5" t="s">
        <v>32185</v>
      </c>
      <c r="C14083" s="5" t="s">
        <v>12</v>
      </c>
      <c r="D14083" s="5" t="str">
        <f t="shared" si="220"/>
        <v>un</v>
      </c>
    </row>
    <row r="14084" spans="1:4" x14ac:dyDescent="0.2">
      <c r="A14084" s="5" t="s">
        <v>18422</v>
      </c>
      <c r="B14084" s="5" t="s">
        <v>32185</v>
      </c>
      <c r="C14084" s="5" t="s">
        <v>12</v>
      </c>
      <c r="D14084" s="5" t="str">
        <f t="shared" si="220"/>
        <v>un</v>
      </c>
    </row>
    <row r="14085" spans="1:4" x14ac:dyDescent="0.2">
      <c r="A14085" s="5" t="s">
        <v>9411</v>
      </c>
      <c r="B14085" s="5" t="s">
        <v>32186</v>
      </c>
      <c r="C14085" s="5" t="s">
        <v>12</v>
      </c>
      <c r="D14085" s="5" t="str">
        <f t="shared" si="220"/>
        <v>un</v>
      </c>
    </row>
    <row r="14086" spans="1:4" x14ac:dyDescent="0.2">
      <c r="A14086" s="5" t="s">
        <v>18423</v>
      </c>
      <c r="B14086" s="5" t="s">
        <v>32186</v>
      </c>
      <c r="C14086" s="5" t="s">
        <v>12</v>
      </c>
      <c r="D14086" s="5" t="str">
        <f t="shared" si="220"/>
        <v>un</v>
      </c>
    </row>
    <row r="14087" spans="1:4" x14ac:dyDescent="0.2">
      <c r="A14087" s="5" t="s">
        <v>9412</v>
      </c>
      <c r="B14087" s="5" t="s">
        <v>32187</v>
      </c>
      <c r="C14087" s="5" t="s">
        <v>12</v>
      </c>
      <c r="D14087" s="5" t="str">
        <f t="shared" si="220"/>
        <v>un</v>
      </c>
    </row>
    <row r="14088" spans="1:4" x14ac:dyDescent="0.2">
      <c r="A14088" s="5" t="s">
        <v>18424</v>
      </c>
      <c r="B14088" s="5" t="s">
        <v>32187</v>
      </c>
      <c r="C14088" s="5" t="s">
        <v>12</v>
      </c>
      <c r="D14088" s="5" t="str">
        <f t="shared" si="220"/>
        <v>un</v>
      </c>
    </row>
    <row r="14089" spans="1:4" x14ac:dyDescent="0.2">
      <c r="A14089" s="5" t="s">
        <v>9413</v>
      </c>
      <c r="B14089" s="5" t="s">
        <v>32188</v>
      </c>
      <c r="C14089" s="5" t="s">
        <v>12</v>
      </c>
      <c r="D14089" s="5" t="str">
        <f t="shared" si="220"/>
        <v>un</v>
      </c>
    </row>
    <row r="14090" spans="1:4" x14ac:dyDescent="0.2">
      <c r="A14090" s="5" t="s">
        <v>18425</v>
      </c>
      <c r="B14090" s="5" t="s">
        <v>32188</v>
      </c>
      <c r="C14090" s="5" t="s">
        <v>12</v>
      </c>
      <c r="D14090" s="5" t="str">
        <f t="shared" si="220"/>
        <v>un</v>
      </c>
    </row>
    <row r="14091" spans="1:4" x14ac:dyDescent="0.2">
      <c r="A14091" s="5" t="s">
        <v>9414</v>
      </c>
      <c r="B14091" s="5" t="s">
        <v>32189</v>
      </c>
      <c r="C14091" s="5" t="s">
        <v>12</v>
      </c>
      <c r="D14091" s="5" t="str">
        <f t="shared" si="220"/>
        <v>un</v>
      </c>
    </row>
    <row r="14092" spans="1:4" x14ac:dyDescent="0.2">
      <c r="A14092" s="5" t="s">
        <v>18426</v>
      </c>
      <c r="B14092" s="5" t="s">
        <v>32189</v>
      </c>
      <c r="C14092" s="5" t="s">
        <v>12</v>
      </c>
      <c r="D14092" s="5" t="str">
        <f t="shared" si="220"/>
        <v>un</v>
      </c>
    </row>
    <row r="14093" spans="1:4" x14ac:dyDescent="0.2">
      <c r="A14093" s="5" t="s">
        <v>9415</v>
      </c>
      <c r="B14093" s="5" t="s">
        <v>32190</v>
      </c>
      <c r="C14093" s="5" t="s">
        <v>12</v>
      </c>
      <c r="D14093" s="5" t="str">
        <f t="shared" si="220"/>
        <v>un</v>
      </c>
    </row>
    <row r="14094" spans="1:4" x14ac:dyDescent="0.2">
      <c r="A14094" s="5" t="s">
        <v>18427</v>
      </c>
      <c r="B14094" s="5" t="s">
        <v>32190</v>
      </c>
      <c r="C14094" s="5" t="s">
        <v>12</v>
      </c>
      <c r="D14094" s="5" t="str">
        <f t="shared" si="220"/>
        <v>un</v>
      </c>
    </row>
    <row r="14095" spans="1:4" x14ac:dyDescent="0.2">
      <c r="A14095" s="5" t="s">
        <v>9416</v>
      </c>
      <c r="B14095" s="5" t="s">
        <v>32191</v>
      </c>
      <c r="C14095" s="5" t="s">
        <v>12</v>
      </c>
      <c r="D14095" s="5" t="str">
        <f t="shared" si="220"/>
        <v>un</v>
      </c>
    </row>
    <row r="14096" spans="1:4" x14ac:dyDescent="0.2">
      <c r="A14096" s="5" t="s">
        <v>18428</v>
      </c>
      <c r="B14096" s="5" t="s">
        <v>32191</v>
      </c>
      <c r="C14096" s="5" t="s">
        <v>12</v>
      </c>
      <c r="D14096" s="5" t="str">
        <f t="shared" si="220"/>
        <v>un</v>
      </c>
    </row>
    <row r="14097" spans="1:4" x14ac:dyDescent="0.2">
      <c r="A14097" s="5" t="s">
        <v>9417</v>
      </c>
      <c r="B14097" s="5" t="s">
        <v>32192</v>
      </c>
      <c r="C14097" s="5" t="s">
        <v>12</v>
      </c>
      <c r="D14097" s="5" t="str">
        <f t="shared" si="220"/>
        <v>un</v>
      </c>
    </row>
    <row r="14098" spans="1:4" x14ac:dyDescent="0.2">
      <c r="A14098" s="5" t="s">
        <v>18429</v>
      </c>
      <c r="B14098" s="5" t="s">
        <v>32192</v>
      </c>
      <c r="C14098" s="5" t="s">
        <v>12</v>
      </c>
      <c r="D14098" s="5" t="str">
        <f t="shared" si="220"/>
        <v>un</v>
      </c>
    </row>
    <row r="14099" spans="1:4" x14ac:dyDescent="0.2">
      <c r="A14099" s="5" t="s">
        <v>9418</v>
      </c>
      <c r="B14099" s="5" t="s">
        <v>32193</v>
      </c>
      <c r="C14099" s="5" t="s">
        <v>12</v>
      </c>
      <c r="D14099" s="5" t="str">
        <f t="shared" si="220"/>
        <v>un</v>
      </c>
    </row>
    <row r="14100" spans="1:4" x14ac:dyDescent="0.2">
      <c r="A14100" s="5" t="s">
        <v>18430</v>
      </c>
      <c r="B14100" s="5" t="s">
        <v>32193</v>
      </c>
      <c r="C14100" s="5" t="s">
        <v>12</v>
      </c>
      <c r="D14100" s="5" t="str">
        <f t="shared" si="220"/>
        <v>un</v>
      </c>
    </row>
    <row r="14101" spans="1:4" x14ac:dyDescent="0.2">
      <c r="A14101" s="5" t="s">
        <v>9419</v>
      </c>
      <c r="B14101" s="5" t="s">
        <v>32194</v>
      </c>
      <c r="C14101" s="5" t="s">
        <v>12</v>
      </c>
      <c r="D14101" s="5" t="str">
        <f t="shared" si="220"/>
        <v>un</v>
      </c>
    </row>
    <row r="14102" spans="1:4" x14ac:dyDescent="0.2">
      <c r="A14102" s="5" t="s">
        <v>18431</v>
      </c>
      <c r="B14102" s="5" t="s">
        <v>32194</v>
      </c>
      <c r="C14102" s="5" t="s">
        <v>12</v>
      </c>
      <c r="D14102" s="5" t="str">
        <f t="shared" si="220"/>
        <v>un</v>
      </c>
    </row>
    <row r="14103" spans="1:4" x14ac:dyDescent="0.2">
      <c r="A14103" s="5" t="s">
        <v>9420</v>
      </c>
      <c r="B14103" s="5" t="s">
        <v>32195</v>
      </c>
      <c r="C14103" s="5" t="s">
        <v>12</v>
      </c>
      <c r="D14103" s="5" t="str">
        <f t="shared" si="220"/>
        <v>un</v>
      </c>
    </row>
    <row r="14104" spans="1:4" x14ac:dyDescent="0.2">
      <c r="A14104" s="5" t="s">
        <v>18432</v>
      </c>
      <c r="B14104" s="5" t="s">
        <v>32195</v>
      </c>
      <c r="C14104" s="5" t="s">
        <v>12</v>
      </c>
      <c r="D14104" s="5" t="str">
        <f t="shared" si="220"/>
        <v>un</v>
      </c>
    </row>
    <row r="14105" spans="1:4" x14ac:dyDescent="0.2">
      <c r="A14105" s="5" t="s">
        <v>9421</v>
      </c>
      <c r="B14105" s="5" t="s">
        <v>32196</v>
      </c>
      <c r="C14105" s="5" t="s">
        <v>12</v>
      </c>
      <c r="D14105" s="5" t="str">
        <f t="shared" si="220"/>
        <v>un</v>
      </c>
    </row>
    <row r="14106" spans="1:4" x14ac:dyDescent="0.2">
      <c r="A14106" s="5" t="s">
        <v>18433</v>
      </c>
      <c r="B14106" s="5" t="s">
        <v>32196</v>
      </c>
      <c r="C14106" s="5" t="s">
        <v>12</v>
      </c>
      <c r="D14106" s="5" t="str">
        <f t="shared" si="220"/>
        <v>un</v>
      </c>
    </row>
    <row r="14107" spans="1:4" x14ac:dyDescent="0.2">
      <c r="A14107" s="5" t="s">
        <v>9422</v>
      </c>
      <c r="B14107" s="5" t="s">
        <v>32197</v>
      </c>
      <c r="C14107" s="5" t="s">
        <v>12</v>
      </c>
      <c r="D14107" s="5" t="str">
        <f t="shared" si="220"/>
        <v>un</v>
      </c>
    </row>
    <row r="14108" spans="1:4" x14ac:dyDescent="0.2">
      <c r="A14108" s="5" t="s">
        <v>18434</v>
      </c>
      <c r="B14108" s="5" t="s">
        <v>32197</v>
      </c>
      <c r="C14108" s="5" t="s">
        <v>12</v>
      </c>
      <c r="D14108" s="5" t="str">
        <f t="shared" si="220"/>
        <v>un</v>
      </c>
    </row>
    <row r="14109" spans="1:4" x14ac:dyDescent="0.2">
      <c r="A14109" s="5" t="s">
        <v>9423</v>
      </c>
      <c r="B14109" s="5" t="s">
        <v>32198</v>
      </c>
      <c r="C14109" s="5" t="s">
        <v>12</v>
      </c>
      <c r="D14109" s="5" t="str">
        <f t="shared" si="220"/>
        <v>un</v>
      </c>
    </row>
    <row r="14110" spans="1:4" x14ac:dyDescent="0.2">
      <c r="A14110" s="5" t="s">
        <v>18435</v>
      </c>
      <c r="B14110" s="5" t="s">
        <v>32198</v>
      </c>
      <c r="C14110" s="5" t="s">
        <v>12</v>
      </c>
      <c r="D14110" s="5" t="str">
        <f t="shared" si="220"/>
        <v>un</v>
      </c>
    </row>
    <row r="14111" spans="1:4" x14ac:dyDescent="0.2">
      <c r="A14111" s="5" t="s">
        <v>9424</v>
      </c>
      <c r="B14111" s="5" t="s">
        <v>32199</v>
      </c>
      <c r="C14111" s="5" t="s">
        <v>12</v>
      </c>
      <c r="D14111" s="5" t="str">
        <f t="shared" si="220"/>
        <v>un</v>
      </c>
    </row>
    <row r="14112" spans="1:4" x14ac:dyDescent="0.2">
      <c r="A14112" s="5" t="s">
        <v>18436</v>
      </c>
      <c r="B14112" s="5" t="s">
        <v>32199</v>
      </c>
      <c r="C14112" s="5" t="s">
        <v>12</v>
      </c>
      <c r="D14112" s="5" t="str">
        <f t="shared" si="220"/>
        <v>un</v>
      </c>
    </row>
    <row r="14113" spans="1:4" x14ac:dyDescent="0.2">
      <c r="A14113" s="5" t="s">
        <v>9425</v>
      </c>
      <c r="B14113" s="5" t="s">
        <v>32200</v>
      </c>
      <c r="C14113" s="5" t="s">
        <v>12</v>
      </c>
      <c r="D14113" s="5" t="str">
        <f t="shared" si="220"/>
        <v>un</v>
      </c>
    </row>
    <row r="14114" spans="1:4" x14ac:dyDescent="0.2">
      <c r="A14114" s="5" t="s">
        <v>18437</v>
      </c>
      <c r="B14114" s="5" t="s">
        <v>32200</v>
      </c>
      <c r="C14114" s="5" t="s">
        <v>12</v>
      </c>
      <c r="D14114" s="5" t="str">
        <f t="shared" si="220"/>
        <v>un</v>
      </c>
    </row>
    <row r="14115" spans="1:4" x14ac:dyDescent="0.2">
      <c r="A14115" s="5" t="s">
        <v>9426</v>
      </c>
      <c r="B14115" s="5" t="s">
        <v>32201</v>
      </c>
      <c r="C14115" s="5" t="s">
        <v>12</v>
      </c>
      <c r="D14115" s="5" t="str">
        <f t="shared" si="220"/>
        <v>un</v>
      </c>
    </row>
    <row r="14116" spans="1:4" x14ac:dyDescent="0.2">
      <c r="A14116" s="5" t="s">
        <v>18438</v>
      </c>
      <c r="B14116" s="5" t="s">
        <v>32201</v>
      </c>
      <c r="C14116" s="5" t="s">
        <v>12</v>
      </c>
      <c r="D14116" s="5" t="str">
        <f t="shared" si="220"/>
        <v>un</v>
      </c>
    </row>
    <row r="14117" spans="1:4" x14ac:dyDescent="0.2">
      <c r="A14117" s="5" t="s">
        <v>9427</v>
      </c>
      <c r="B14117" s="5" t="s">
        <v>32202</v>
      </c>
      <c r="C14117" s="5" t="s">
        <v>12</v>
      </c>
      <c r="D14117" s="5" t="str">
        <f t="shared" si="220"/>
        <v>un</v>
      </c>
    </row>
    <row r="14118" spans="1:4" x14ac:dyDescent="0.2">
      <c r="A14118" s="5" t="s">
        <v>18439</v>
      </c>
      <c r="B14118" s="5" t="s">
        <v>32202</v>
      </c>
      <c r="C14118" s="5" t="s">
        <v>12</v>
      </c>
      <c r="D14118" s="5" t="str">
        <f t="shared" si="220"/>
        <v>un</v>
      </c>
    </row>
    <row r="14119" spans="1:4" x14ac:dyDescent="0.2">
      <c r="A14119" s="5" t="s">
        <v>9428</v>
      </c>
      <c r="B14119" s="5" t="s">
        <v>32203</v>
      </c>
      <c r="C14119" s="5" t="s">
        <v>12</v>
      </c>
      <c r="D14119" s="5" t="str">
        <f t="shared" si="220"/>
        <v>un</v>
      </c>
    </row>
    <row r="14120" spans="1:4" x14ac:dyDescent="0.2">
      <c r="A14120" s="5" t="s">
        <v>18440</v>
      </c>
      <c r="B14120" s="5" t="s">
        <v>32203</v>
      </c>
      <c r="C14120" s="5" t="s">
        <v>12</v>
      </c>
      <c r="D14120" s="5" t="str">
        <f t="shared" si="220"/>
        <v>un</v>
      </c>
    </row>
    <row r="14121" spans="1:4" x14ac:dyDescent="0.2">
      <c r="A14121" s="5" t="s">
        <v>9429</v>
      </c>
      <c r="B14121" s="5" t="s">
        <v>32204</v>
      </c>
      <c r="C14121" s="5" t="s">
        <v>12</v>
      </c>
      <c r="D14121" s="5" t="str">
        <f t="shared" si="220"/>
        <v>un</v>
      </c>
    </row>
    <row r="14122" spans="1:4" x14ac:dyDescent="0.2">
      <c r="A14122" s="5" t="s">
        <v>18441</v>
      </c>
      <c r="B14122" s="5" t="s">
        <v>32204</v>
      </c>
      <c r="C14122" s="5" t="s">
        <v>12</v>
      </c>
      <c r="D14122" s="5" t="str">
        <f t="shared" si="220"/>
        <v>un</v>
      </c>
    </row>
    <row r="14123" spans="1:4" x14ac:dyDescent="0.2">
      <c r="A14123" s="5" t="s">
        <v>9430</v>
      </c>
      <c r="B14123" s="5" t="s">
        <v>32205</v>
      </c>
      <c r="C14123" s="5" t="s">
        <v>12</v>
      </c>
      <c r="D14123" s="5" t="str">
        <f t="shared" si="220"/>
        <v>un</v>
      </c>
    </row>
    <row r="14124" spans="1:4" x14ac:dyDescent="0.2">
      <c r="A14124" s="5" t="s">
        <v>18442</v>
      </c>
      <c r="B14124" s="5" t="s">
        <v>32205</v>
      </c>
      <c r="C14124" s="5" t="s">
        <v>12</v>
      </c>
      <c r="D14124" s="5" t="str">
        <f t="shared" si="220"/>
        <v>un</v>
      </c>
    </row>
    <row r="14125" spans="1:4" x14ac:dyDescent="0.2">
      <c r="A14125" s="5" t="s">
        <v>9431</v>
      </c>
      <c r="B14125" s="5" t="s">
        <v>32206</v>
      </c>
      <c r="C14125" s="5" t="s">
        <v>12</v>
      </c>
      <c r="D14125" s="5" t="str">
        <f t="shared" si="220"/>
        <v>un</v>
      </c>
    </row>
    <row r="14126" spans="1:4" x14ac:dyDescent="0.2">
      <c r="A14126" s="5" t="s">
        <v>18443</v>
      </c>
      <c r="B14126" s="5" t="s">
        <v>32206</v>
      </c>
      <c r="C14126" s="5" t="s">
        <v>12</v>
      </c>
      <c r="D14126" s="5" t="str">
        <f t="shared" si="220"/>
        <v>un</v>
      </c>
    </row>
    <row r="14127" spans="1:4" x14ac:dyDescent="0.2">
      <c r="A14127" s="5" t="s">
        <v>9432</v>
      </c>
      <c r="B14127" s="5" t="s">
        <v>32207</v>
      </c>
      <c r="C14127" s="5" t="s">
        <v>12</v>
      </c>
      <c r="D14127" s="5" t="str">
        <f t="shared" si="220"/>
        <v>un</v>
      </c>
    </row>
    <row r="14128" spans="1:4" x14ac:dyDescent="0.2">
      <c r="A14128" s="5" t="s">
        <v>18444</v>
      </c>
      <c r="B14128" s="5" t="s">
        <v>32207</v>
      </c>
      <c r="C14128" s="5" t="s">
        <v>12</v>
      </c>
      <c r="D14128" s="5" t="str">
        <f t="shared" si="220"/>
        <v>un</v>
      </c>
    </row>
    <row r="14129" spans="1:4" x14ac:dyDescent="0.2">
      <c r="A14129" s="5" t="s">
        <v>9433</v>
      </c>
      <c r="B14129" s="5" t="s">
        <v>32208</v>
      </c>
      <c r="C14129" s="5" t="s">
        <v>12</v>
      </c>
      <c r="D14129" s="5" t="str">
        <f t="shared" si="220"/>
        <v>un</v>
      </c>
    </row>
    <row r="14130" spans="1:4" x14ac:dyDescent="0.2">
      <c r="A14130" s="5" t="s">
        <v>18445</v>
      </c>
      <c r="B14130" s="5" t="s">
        <v>32208</v>
      </c>
      <c r="C14130" s="5" t="s">
        <v>12</v>
      </c>
      <c r="D14130" s="5" t="str">
        <f t="shared" si="220"/>
        <v>un</v>
      </c>
    </row>
    <row r="14131" spans="1:4" x14ac:dyDescent="0.2">
      <c r="A14131" s="5" t="s">
        <v>9434</v>
      </c>
      <c r="B14131" s="5" t="s">
        <v>32209</v>
      </c>
      <c r="C14131" s="5" t="s">
        <v>12</v>
      </c>
      <c r="D14131" s="5" t="str">
        <f t="shared" si="220"/>
        <v>un</v>
      </c>
    </row>
    <row r="14132" spans="1:4" x14ac:dyDescent="0.2">
      <c r="A14132" s="5" t="s">
        <v>18446</v>
      </c>
      <c r="B14132" s="5" t="s">
        <v>32209</v>
      </c>
      <c r="C14132" s="5" t="s">
        <v>12</v>
      </c>
      <c r="D14132" s="5" t="str">
        <f t="shared" si="220"/>
        <v>un</v>
      </c>
    </row>
    <row r="14133" spans="1:4" x14ac:dyDescent="0.2">
      <c r="A14133" s="5" t="s">
        <v>9435</v>
      </c>
      <c r="B14133" s="5" t="s">
        <v>32210</v>
      </c>
      <c r="C14133" s="5" t="s">
        <v>12</v>
      </c>
      <c r="D14133" s="5" t="str">
        <f t="shared" si="220"/>
        <v>un</v>
      </c>
    </row>
    <row r="14134" spans="1:4" x14ac:dyDescent="0.2">
      <c r="A14134" s="5" t="s">
        <v>18447</v>
      </c>
      <c r="B14134" s="5" t="s">
        <v>32210</v>
      </c>
      <c r="C14134" s="5" t="s">
        <v>12</v>
      </c>
      <c r="D14134" s="5" t="str">
        <f t="shared" si="220"/>
        <v>un</v>
      </c>
    </row>
    <row r="14135" spans="1:4" x14ac:dyDescent="0.2">
      <c r="A14135" s="5" t="s">
        <v>9436</v>
      </c>
      <c r="B14135" s="5" t="s">
        <v>32211</v>
      </c>
      <c r="C14135" s="5" t="s">
        <v>12</v>
      </c>
      <c r="D14135" s="5" t="str">
        <f t="shared" si="220"/>
        <v>un</v>
      </c>
    </row>
    <row r="14136" spans="1:4" x14ac:dyDescent="0.2">
      <c r="A14136" s="5" t="s">
        <v>18448</v>
      </c>
      <c r="B14136" s="5" t="s">
        <v>32211</v>
      </c>
      <c r="C14136" s="5" t="s">
        <v>12</v>
      </c>
      <c r="D14136" s="5" t="str">
        <f t="shared" si="220"/>
        <v>un</v>
      </c>
    </row>
    <row r="14137" spans="1:4" x14ac:dyDescent="0.2">
      <c r="A14137" s="5" t="s">
        <v>9437</v>
      </c>
      <c r="B14137" s="5" t="s">
        <v>32212</v>
      </c>
      <c r="C14137" s="5" t="s">
        <v>12</v>
      </c>
      <c r="D14137" s="5" t="str">
        <f t="shared" si="220"/>
        <v>un</v>
      </c>
    </row>
    <row r="14138" spans="1:4" x14ac:dyDescent="0.2">
      <c r="A14138" s="5" t="s">
        <v>18449</v>
      </c>
      <c r="B14138" s="5" t="s">
        <v>32212</v>
      </c>
      <c r="C14138" s="5" t="s">
        <v>12</v>
      </c>
      <c r="D14138" s="5" t="str">
        <f t="shared" si="220"/>
        <v>un</v>
      </c>
    </row>
    <row r="14139" spans="1:4" x14ac:dyDescent="0.2">
      <c r="A14139" s="5" t="s">
        <v>9438</v>
      </c>
      <c r="B14139" s="5" t="s">
        <v>32213</v>
      </c>
      <c r="C14139" s="5" t="s">
        <v>12</v>
      </c>
      <c r="D14139" s="5" t="str">
        <f t="shared" si="220"/>
        <v>un</v>
      </c>
    </row>
    <row r="14140" spans="1:4" x14ac:dyDescent="0.2">
      <c r="A14140" s="5" t="s">
        <v>18450</v>
      </c>
      <c r="B14140" s="5" t="s">
        <v>32213</v>
      </c>
      <c r="C14140" s="5" t="s">
        <v>12</v>
      </c>
      <c r="D14140" s="5" t="str">
        <f t="shared" si="220"/>
        <v>un</v>
      </c>
    </row>
    <row r="14141" spans="1:4" x14ac:dyDescent="0.2">
      <c r="A14141" s="5" t="s">
        <v>9439</v>
      </c>
      <c r="B14141" s="5" t="s">
        <v>32214</v>
      </c>
      <c r="C14141" s="5" t="s">
        <v>12</v>
      </c>
      <c r="D14141" s="5" t="str">
        <f t="shared" si="220"/>
        <v>un</v>
      </c>
    </row>
    <row r="14142" spans="1:4" x14ac:dyDescent="0.2">
      <c r="A14142" s="5" t="s">
        <v>18451</v>
      </c>
      <c r="B14142" s="5" t="s">
        <v>32214</v>
      </c>
      <c r="C14142" s="5" t="s">
        <v>12</v>
      </c>
      <c r="D14142" s="5" t="str">
        <f t="shared" si="220"/>
        <v>un</v>
      </c>
    </row>
    <row r="14143" spans="1:4" x14ac:dyDescent="0.2">
      <c r="A14143" s="5" t="s">
        <v>9440</v>
      </c>
      <c r="B14143" s="5" t="s">
        <v>32215</v>
      </c>
      <c r="C14143" s="5" t="s">
        <v>12</v>
      </c>
      <c r="D14143" s="5" t="str">
        <f t="shared" si="220"/>
        <v>un</v>
      </c>
    </row>
    <row r="14144" spans="1:4" x14ac:dyDescent="0.2">
      <c r="A14144" s="5" t="s">
        <v>18452</v>
      </c>
      <c r="B14144" s="5" t="s">
        <v>32215</v>
      </c>
      <c r="C14144" s="5" t="s">
        <v>12</v>
      </c>
      <c r="D14144" s="5" t="str">
        <f t="shared" si="220"/>
        <v>un</v>
      </c>
    </row>
    <row r="14145" spans="1:4" x14ac:dyDescent="0.2">
      <c r="A14145" s="5" t="s">
        <v>9441</v>
      </c>
      <c r="B14145" s="5" t="s">
        <v>32216</v>
      </c>
      <c r="C14145" s="5" t="s">
        <v>12</v>
      </c>
      <c r="D14145" s="5" t="str">
        <f t="shared" si="220"/>
        <v>un</v>
      </c>
    </row>
    <row r="14146" spans="1:4" x14ac:dyDescent="0.2">
      <c r="A14146" s="5" t="s">
        <v>18453</v>
      </c>
      <c r="B14146" s="5" t="s">
        <v>32216</v>
      </c>
      <c r="C14146" s="5" t="s">
        <v>12</v>
      </c>
      <c r="D14146" s="5" t="str">
        <f t="shared" ref="D14146:D14209" si="221">LOWER(C14146)</f>
        <v>un</v>
      </c>
    </row>
    <row r="14147" spans="1:4" x14ac:dyDescent="0.2">
      <c r="A14147" s="5" t="s">
        <v>9442</v>
      </c>
      <c r="B14147" s="5" t="s">
        <v>32217</v>
      </c>
      <c r="C14147" s="5" t="s">
        <v>12</v>
      </c>
      <c r="D14147" s="5" t="str">
        <f t="shared" si="221"/>
        <v>un</v>
      </c>
    </row>
    <row r="14148" spans="1:4" x14ac:dyDescent="0.2">
      <c r="A14148" s="5" t="s">
        <v>18454</v>
      </c>
      <c r="B14148" s="5" t="s">
        <v>32217</v>
      </c>
      <c r="C14148" s="5" t="s">
        <v>12</v>
      </c>
      <c r="D14148" s="5" t="str">
        <f t="shared" si="221"/>
        <v>un</v>
      </c>
    </row>
    <row r="14149" spans="1:4" x14ac:dyDescent="0.2">
      <c r="A14149" s="5" t="s">
        <v>9443</v>
      </c>
      <c r="B14149" s="5" t="s">
        <v>32218</v>
      </c>
      <c r="C14149" s="5" t="s">
        <v>12</v>
      </c>
      <c r="D14149" s="5" t="str">
        <f t="shared" si="221"/>
        <v>un</v>
      </c>
    </row>
    <row r="14150" spans="1:4" x14ac:dyDescent="0.2">
      <c r="A14150" s="5" t="s">
        <v>18455</v>
      </c>
      <c r="B14150" s="5" t="s">
        <v>32218</v>
      </c>
      <c r="C14150" s="5" t="s">
        <v>12</v>
      </c>
      <c r="D14150" s="5" t="str">
        <f t="shared" si="221"/>
        <v>un</v>
      </c>
    </row>
    <row r="14151" spans="1:4" x14ac:dyDescent="0.2">
      <c r="A14151" s="5" t="s">
        <v>9444</v>
      </c>
      <c r="B14151" s="5" t="s">
        <v>32219</v>
      </c>
      <c r="C14151" s="5" t="s">
        <v>12</v>
      </c>
      <c r="D14151" s="5" t="str">
        <f t="shared" si="221"/>
        <v>un</v>
      </c>
    </row>
    <row r="14152" spans="1:4" x14ac:dyDescent="0.2">
      <c r="A14152" s="5" t="s">
        <v>18456</v>
      </c>
      <c r="B14152" s="5" t="s">
        <v>32219</v>
      </c>
      <c r="C14152" s="5" t="s">
        <v>12</v>
      </c>
      <c r="D14152" s="5" t="str">
        <f t="shared" si="221"/>
        <v>un</v>
      </c>
    </row>
    <row r="14153" spans="1:4" x14ac:dyDescent="0.2">
      <c r="A14153" s="5" t="s">
        <v>9445</v>
      </c>
      <c r="B14153" s="5" t="s">
        <v>32220</v>
      </c>
      <c r="C14153" s="5" t="s">
        <v>12</v>
      </c>
      <c r="D14153" s="5" t="str">
        <f t="shared" si="221"/>
        <v>un</v>
      </c>
    </row>
    <row r="14154" spans="1:4" x14ac:dyDescent="0.2">
      <c r="A14154" s="5" t="s">
        <v>18457</v>
      </c>
      <c r="B14154" s="5" t="s">
        <v>32220</v>
      </c>
      <c r="C14154" s="5" t="s">
        <v>12</v>
      </c>
      <c r="D14154" s="5" t="str">
        <f t="shared" si="221"/>
        <v>un</v>
      </c>
    </row>
    <row r="14155" spans="1:4" x14ac:dyDescent="0.2">
      <c r="A14155" s="5" t="s">
        <v>9446</v>
      </c>
      <c r="B14155" s="5" t="s">
        <v>32221</v>
      </c>
      <c r="C14155" s="5" t="s">
        <v>12</v>
      </c>
      <c r="D14155" s="5" t="str">
        <f t="shared" si="221"/>
        <v>un</v>
      </c>
    </row>
    <row r="14156" spans="1:4" x14ac:dyDescent="0.2">
      <c r="A14156" s="5" t="s">
        <v>18458</v>
      </c>
      <c r="B14156" s="5" t="s">
        <v>32221</v>
      </c>
      <c r="C14156" s="5" t="s">
        <v>12</v>
      </c>
      <c r="D14156" s="5" t="str">
        <f t="shared" si="221"/>
        <v>un</v>
      </c>
    </row>
    <row r="14157" spans="1:4" x14ac:dyDescent="0.2">
      <c r="A14157" s="5" t="s">
        <v>9447</v>
      </c>
      <c r="B14157" s="5" t="s">
        <v>32222</v>
      </c>
      <c r="C14157" s="5" t="s">
        <v>12</v>
      </c>
      <c r="D14157" s="5" t="str">
        <f t="shared" si="221"/>
        <v>un</v>
      </c>
    </row>
    <row r="14158" spans="1:4" x14ac:dyDescent="0.2">
      <c r="A14158" s="5" t="s">
        <v>18459</v>
      </c>
      <c r="B14158" s="5" t="s">
        <v>32222</v>
      </c>
      <c r="C14158" s="5" t="s">
        <v>12</v>
      </c>
      <c r="D14158" s="5" t="str">
        <f t="shared" si="221"/>
        <v>un</v>
      </c>
    </row>
    <row r="14159" spans="1:4" x14ac:dyDescent="0.2">
      <c r="A14159" s="5" t="s">
        <v>9448</v>
      </c>
      <c r="B14159" s="5" t="s">
        <v>32223</v>
      </c>
      <c r="C14159" s="5" t="s">
        <v>12</v>
      </c>
      <c r="D14159" s="5" t="str">
        <f t="shared" si="221"/>
        <v>un</v>
      </c>
    </row>
    <row r="14160" spans="1:4" x14ac:dyDescent="0.2">
      <c r="A14160" s="5" t="s">
        <v>18460</v>
      </c>
      <c r="B14160" s="5" t="s">
        <v>32223</v>
      </c>
      <c r="C14160" s="5" t="s">
        <v>12</v>
      </c>
      <c r="D14160" s="5" t="str">
        <f t="shared" si="221"/>
        <v>un</v>
      </c>
    </row>
    <row r="14161" spans="1:4" x14ac:dyDescent="0.2">
      <c r="A14161" s="5" t="s">
        <v>9449</v>
      </c>
      <c r="B14161" s="5" t="s">
        <v>32224</v>
      </c>
      <c r="C14161" s="5" t="s">
        <v>12</v>
      </c>
      <c r="D14161" s="5" t="str">
        <f t="shared" si="221"/>
        <v>un</v>
      </c>
    </row>
    <row r="14162" spans="1:4" x14ac:dyDescent="0.2">
      <c r="A14162" s="5" t="s">
        <v>18461</v>
      </c>
      <c r="B14162" s="5" t="s">
        <v>32224</v>
      </c>
      <c r="C14162" s="5" t="s">
        <v>12</v>
      </c>
      <c r="D14162" s="5" t="str">
        <f t="shared" si="221"/>
        <v>un</v>
      </c>
    </row>
    <row r="14163" spans="1:4" x14ac:dyDescent="0.2">
      <c r="A14163" s="5" t="s">
        <v>9450</v>
      </c>
      <c r="B14163" s="5" t="s">
        <v>32225</v>
      </c>
      <c r="C14163" s="5" t="s">
        <v>12</v>
      </c>
      <c r="D14163" s="5" t="str">
        <f t="shared" si="221"/>
        <v>un</v>
      </c>
    </row>
    <row r="14164" spans="1:4" x14ac:dyDescent="0.2">
      <c r="A14164" s="5" t="s">
        <v>18462</v>
      </c>
      <c r="B14164" s="5" t="s">
        <v>32225</v>
      </c>
      <c r="C14164" s="5" t="s">
        <v>12</v>
      </c>
      <c r="D14164" s="5" t="str">
        <f t="shared" si="221"/>
        <v>un</v>
      </c>
    </row>
    <row r="14165" spans="1:4" x14ac:dyDescent="0.2">
      <c r="A14165" s="5" t="s">
        <v>9451</v>
      </c>
      <c r="B14165" s="5" t="s">
        <v>32226</v>
      </c>
      <c r="C14165" s="5" t="s">
        <v>12</v>
      </c>
      <c r="D14165" s="5" t="str">
        <f t="shared" si="221"/>
        <v>un</v>
      </c>
    </row>
    <row r="14166" spans="1:4" x14ac:dyDescent="0.2">
      <c r="A14166" s="5" t="s">
        <v>18463</v>
      </c>
      <c r="B14166" s="5" t="s">
        <v>32226</v>
      </c>
      <c r="C14166" s="5" t="s">
        <v>12</v>
      </c>
      <c r="D14166" s="5" t="str">
        <f t="shared" si="221"/>
        <v>un</v>
      </c>
    </row>
    <row r="14167" spans="1:4" x14ac:dyDescent="0.2">
      <c r="A14167" s="5" t="s">
        <v>9452</v>
      </c>
      <c r="B14167" s="5" t="s">
        <v>32227</v>
      </c>
      <c r="C14167" s="5" t="s">
        <v>12</v>
      </c>
      <c r="D14167" s="5" t="str">
        <f t="shared" si="221"/>
        <v>un</v>
      </c>
    </row>
    <row r="14168" spans="1:4" x14ac:dyDescent="0.2">
      <c r="A14168" s="5" t="s">
        <v>18464</v>
      </c>
      <c r="B14168" s="5" t="s">
        <v>32227</v>
      </c>
      <c r="C14168" s="5" t="s">
        <v>12</v>
      </c>
      <c r="D14168" s="5" t="str">
        <f t="shared" si="221"/>
        <v>un</v>
      </c>
    </row>
    <row r="14169" spans="1:4" x14ac:dyDescent="0.2">
      <c r="A14169" s="5" t="s">
        <v>9453</v>
      </c>
      <c r="B14169" s="5" t="s">
        <v>32228</v>
      </c>
      <c r="C14169" s="5" t="s">
        <v>12</v>
      </c>
      <c r="D14169" s="5" t="str">
        <f t="shared" si="221"/>
        <v>un</v>
      </c>
    </row>
    <row r="14170" spans="1:4" x14ac:dyDescent="0.2">
      <c r="A14170" s="5" t="s">
        <v>18465</v>
      </c>
      <c r="B14170" s="5" t="s">
        <v>32228</v>
      </c>
      <c r="C14170" s="5" t="s">
        <v>12</v>
      </c>
      <c r="D14170" s="5" t="str">
        <f t="shared" si="221"/>
        <v>un</v>
      </c>
    </row>
    <row r="14171" spans="1:4" x14ac:dyDescent="0.2">
      <c r="A14171" s="5" t="s">
        <v>9454</v>
      </c>
      <c r="B14171" s="5" t="s">
        <v>32229</v>
      </c>
      <c r="C14171" s="5" t="s">
        <v>12</v>
      </c>
      <c r="D14171" s="5" t="str">
        <f t="shared" si="221"/>
        <v>un</v>
      </c>
    </row>
    <row r="14172" spans="1:4" x14ac:dyDescent="0.2">
      <c r="A14172" s="5" t="s">
        <v>18466</v>
      </c>
      <c r="B14172" s="5" t="s">
        <v>32229</v>
      </c>
      <c r="C14172" s="5" t="s">
        <v>12</v>
      </c>
      <c r="D14172" s="5" t="str">
        <f t="shared" si="221"/>
        <v>un</v>
      </c>
    </row>
    <row r="14173" spans="1:4" x14ac:dyDescent="0.2">
      <c r="A14173" s="5" t="s">
        <v>9455</v>
      </c>
      <c r="B14173" s="5" t="s">
        <v>32230</v>
      </c>
      <c r="C14173" s="5" t="s">
        <v>12</v>
      </c>
      <c r="D14173" s="5" t="str">
        <f t="shared" si="221"/>
        <v>un</v>
      </c>
    </row>
    <row r="14174" spans="1:4" x14ac:dyDescent="0.2">
      <c r="A14174" s="5" t="s">
        <v>18467</v>
      </c>
      <c r="B14174" s="5" t="s">
        <v>32230</v>
      </c>
      <c r="C14174" s="5" t="s">
        <v>12</v>
      </c>
      <c r="D14174" s="5" t="str">
        <f t="shared" si="221"/>
        <v>un</v>
      </c>
    </row>
    <row r="14175" spans="1:4" x14ac:dyDescent="0.2">
      <c r="A14175" s="5" t="s">
        <v>9456</v>
      </c>
      <c r="B14175" s="5" t="s">
        <v>32231</v>
      </c>
      <c r="C14175" s="5" t="s">
        <v>12</v>
      </c>
      <c r="D14175" s="5" t="str">
        <f t="shared" si="221"/>
        <v>un</v>
      </c>
    </row>
    <row r="14176" spans="1:4" x14ac:dyDescent="0.2">
      <c r="A14176" s="5" t="s">
        <v>18468</v>
      </c>
      <c r="B14176" s="5" t="s">
        <v>32231</v>
      </c>
      <c r="C14176" s="5" t="s">
        <v>12</v>
      </c>
      <c r="D14176" s="5" t="str">
        <f t="shared" si="221"/>
        <v>un</v>
      </c>
    </row>
    <row r="14177" spans="1:4" x14ac:dyDescent="0.2">
      <c r="A14177" s="5" t="s">
        <v>9457</v>
      </c>
      <c r="B14177" s="5" t="s">
        <v>32232</v>
      </c>
      <c r="C14177" s="5" t="s">
        <v>12</v>
      </c>
      <c r="D14177" s="5" t="str">
        <f t="shared" si="221"/>
        <v>un</v>
      </c>
    </row>
    <row r="14178" spans="1:4" x14ac:dyDescent="0.2">
      <c r="A14178" s="5" t="s">
        <v>18469</v>
      </c>
      <c r="B14178" s="5" t="s">
        <v>32232</v>
      </c>
      <c r="C14178" s="5" t="s">
        <v>12</v>
      </c>
      <c r="D14178" s="5" t="str">
        <f t="shared" si="221"/>
        <v>un</v>
      </c>
    </row>
    <row r="14179" spans="1:4" x14ac:dyDescent="0.2">
      <c r="A14179" s="5" t="s">
        <v>9458</v>
      </c>
      <c r="B14179" s="5" t="s">
        <v>32233</v>
      </c>
      <c r="C14179" s="5" t="s">
        <v>12</v>
      </c>
      <c r="D14179" s="5" t="str">
        <f t="shared" si="221"/>
        <v>un</v>
      </c>
    </row>
    <row r="14180" spans="1:4" x14ac:dyDescent="0.2">
      <c r="A14180" s="5" t="s">
        <v>18470</v>
      </c>
      <c r="B14180" s="5" t="s">
        <v>32233</v>
      </c>
      <c r="C14180" s="5" t="s">
        <v>12</v>
      </c>
      <c r="D14180" s="5" t="str">
        <f t="shared" si="221"/>
        <v>un</v>
      </c>
    </row>
    <row r="14181" spans="1:4" x14ac:dyDescent="0.2">
      <c r="A14181" s="5" t="s">
        <v>9459</v>
      </c>
      <c r="B14181" s="5" t="s">
        <v>32234</v>
      </c>
      <c r="C14181" s="5" t="s">
        <v>12</v>
      </c>
      <c r="D14181" s="5" t="str">
        <f t="shared" si="221"/>
        <v>un</v>
      </c>
    </row>
    <row r="14182" spans="1:4" x14ac:dyDescent="0.2">
      <c r="A14182" s="5" t="s">
        <v>18471</v>
      </c>
      <c r="B14182" s="5" t="s">
        <v>32234</v>
      </c>
      <c r="C14182" s="5" t="s">
        <v>12</v>
      </c>
      <c r="D14182" s="5" t="str">
        <f t="shared" si="221"/>
        <v>un</v>
      </c>
    </row>
    <row r="14183" spans="1:4" x14ac:dyDescent="0.2">
      <c r="A14183" s="5" t="s">
        <v>9460</v>
      </c>
      <c r="B14183" s="5" t="s">
        <v>32235</v>
      </c>
      <c r="C14183" s="5" t="s">
        <v>12</v>
      </c>
      <c r="D14183" s="5" t="str">
        <f t="shared" si="221"/>
        <v>un</v>
      </c>
    </row>
    <row r="14184" spans="1:4" x14ac:dyDescent="0.2">
      <c r="A14184" s="5" t="s">
        <v>18472</v>
      </c>
      <c r="B14184" s="5" t="s">
        <v>32235</v>
      </c>
      <c r="C14184" s="5" t="s">
        <v>12</v>
      </c>
      <c r="D14184" s="5" t="str">
        <f t="shared" si="221"/>
        <v>un</v>
      </c>
    </row>
    <row r="14185" spans="1:4" x14ac:dyDescent="0.2">
      <c r="A14185" s="5" t="s">
        <v>9461</v>
      </c>
      <c r="B14185" s="5" t="s">
        <v>32236</v>
      </c>
      <c r="C14185" s="5" t="s">
        <v>12</v>
      </c>
      <c r="D14185" s="5" t="str">
        <f t="shared" si="221"/>
        <v>un</v>
      </c>
    </row>
    <row r="14186" spans="1:4" x14ac:dyDescent="0.2">
      <c r="A14186" s="5" t="s">
        <v>18473</v>
      </c>
      <c r="B14186" s="5" t="s">
        <v>32236</v>
      </c>
      <c r="C14186" s="5" t="s">
        <v>12</v>
      </c>
      <c r="D14186" s="5" t="str">
        <f t="shared" si="221"/>
        <v>un</v>
      </c>
    </row>
    <row r="14187" spans="1:4" x14ac:dyDescent="0.2">
      <c r="A14187" s="5" t="s">
        <v>9462</v>
      </c>
      <c r="B14187" s="5" t="s">
        <v>32237</v>
      </c>
      <c r="C14187" s="5" t="s">
        <v>12</v>
      </c>
      <c r="D14187" s="5" t="str">
        <f t="shared" si="221"/>
        <v>un</v>
      </c>
    </row>
    <row r="14188" spans="1:4" x14ac:dyDescent="0.2">
      <c r="A14188" s="5" t="s">
        <v>18474</v>
      </c>
      <c r="B14188" s="5" t="s">
        <v>32237</v>
      </c>
      <c r="C14188" s="5" t="s">
        <v>12</v>
      </c>
      <c r="D14188" s="5" t="str">
        <f t="shared" si="221"/>
        <v>un</v>
      </c>
    </row>
    <row r="14189" spans="1:4" x14ac:dyDescent="0.2">
      <c r="A14189" s="5" t="s">
        <v>9463</v>
      </c>
      <c r="B14189" s="5" t="s">
        <v>32238</v>
      </c>
      <c r="C14189" s="5" t="s">
        <v>12</v>
      </c>
      <c r="D14189" s="5" t="str">
        <f t="shared" si="221"/>
        <v>un</v>
      </c>
    </row>
    <row r="14190" spans="1:4" x14ac:dyDescent="0.2">
      <c r="A14190" s="5" t="s">
        <v>18475</v>
      </c>
      <c r="B14190" s="5" t="s">
        <v>32238</v>
      </c>
      <c r="C14190" s="5" t="s">
        <v>12</v>
      </c>
      <c r="D14190" s="5" t="str">
        <f t="shared" si="221"/>
        <v>un</v>
      </c>
    </row>
    <row r="14191" spans="1:4" x14ac:dyDescent="0.2">
      <c r="A14191" s="5" t="s">
        <v>9464</v>
      </c>
      <c r="B14191" s="5" t="s">
        <v>32239</v>
      </c>
      <c r="C14191" s="5" t="s">
        <v>12</v>
      </c>
      <c r="D14191" s="5" t="str">
        <f t="shared" si="221"/>
        <v>un</v>
      </c>
    </row>
    <row r="14192" spans="1:4" x14ac:dyDescent="0.2">
      <c r="A14192" s="5" t="s">
        <v>18476</v>
      </c>
      <c r="B14192" s="5" t="s">
        <v>32239</v>
      </c>
      <c r="C14192" s="5" t="s">
        <v>12</v>
      </c>
      <c r="D14192" s="5" t="str">
        <f t="shared" si="221"/>
        <v>un</v>
      </c>
    </row>
    <row r="14193" spans="1:4" x14ac:dyDescent="0.2">
      <c r="A14193" s="5" t="s">
        <v>9465</v>
      </c>
      <c r="B14193" s="5" t="s">
        <v>32240</v>
      </c>
      <c r="C14193" s="5" t="s">
        <v>12</v>
      </c>
      <c r="D14193" s="5" t="str">
        <f t="shared" si="221"/>
        <v>un</v>
      </c>
    </row>
    <row r="14194" spans="1:4" x14ac:dyDescent="0.2">
      <c r="A14194" s="5" t="s">
        <v>18477</v>
      </c>
      <c r="B14194" s="5" t="s">
        <v>32240</v>
      </c>
      <c r="C14194" s="5" t="s">
        <v>12</v>
      </c>
      <c r="D14194" s="5" t="str">
        <f t="shared" si="221"/>
        <v>un</v>
      </c>
    </row>
    <row r="14195" spans="1:4" x14ac:dyDescent="0.2">
      <c r="A14195" s="5" t="s">
        <v>9466</v>
      </c>
      <c r="B14195" s="5" t="s">
        <v>32241</v>
      </c>
      <c r="C14195" s="5" t="s">
        <v>12</v>
      </c>
      <c r="D14195" s="5" t="str">
        <f t="shared" si="221"/>
        <v>un</v>
      </c>
    </row>
    <row r="14196" spans="1:4" x14ac:dyDescent="0.2">
      <c r="A14196" s="5" t="s">
        <v>18478</v>
      </c>
      <c r="B14196" s="5" t="s">
        <v>32241</v>
      </c>
      <c r="C14196" s="5" t="s">
        <v>12</v>
      </c>
      <c r="D14196" s="5" t="str">
        <f t="shared" si="221"/>
        <v>un</v>
      </c>
    </row>
    <row r="14197" spans="1:4" x14ac:dyDescent="0.2">
      <c r="A14197" s="5" t="s">
        <v>9467</v>
      </c>
      <c r="B14197" s="5" t="s">
        <v>32242</v>
      </c>
      <c r="C14197" s="5" t="s">
        <v>12</v>
      </c>
      <c r="D14197" s="5" t="str">
        <f t="shared" si="221"/>
        <v>un</v>
      </c>
    </row>
    <row r="14198" spans="1:4" x14ac:dyDescent="0.2">
      <c r="A14198" s="5" t="s">
        <v>18479</v>
      </c>
      <c r="B14198" s="5" t="s">
        <v>32242</v>
      </c>
      <c r="C14198" s="5" t="s">
        <v>12</v>
      </c>
      <c r="D14198" s="5" t="str">
        <f t="shared" si="221"/>
        <v>un</v>
      </c>
    </row>
    <row r="14199" spans="1:4" x14ac:dyDescent="0.2">
      <c r="A14199" s="5" t="s">
        <v>9468</v>
      </c>
      <c r="B14199" s="5" t="s">
        <v>32243</v>
      </c>
      <c r="C14199" s="5" t="s">
        <v>12</v>
      </c>
      <c r="D14199" s="5" t="str">
        <f t="shared" si="221"/>
        <v>un</v>
      </c>
    </row>
    <row r="14200" spans="1:4" x14ac:dyDescent="0.2">
      <c r="A14200" s="5" t="s">
        <v>18480</v>
      </c>
      <c r="B14200" s="5" t="s">
        <v>32243</v>
      </c>
      <c r="C14200" s="5" t="s">
        <v>12</v>
      </c>
      <c r="D14200" s="5" t="str">
        <f t="shared" si="221"/>
        <v>un</v>
      </c>
    </row>
    <row r="14201" spans="1:4" x14ac:dyDescent="0.2">
      <c r="A14201" s="5" t="s">
        <v>3972</v>
      </c>
      <c r="B14201" s="5" t="s">
        <v>32244</v>
      </c>
      <c r="C14201" s="5" t="s">
        <v>21</v>
      </c>
      <c r="D14201" s="5" t="str">
        <f t="shared" si="221"/>
        <v>m</v>
      </c>
    </row>
    <row r="14202" spans="1:4" x14ac:dyDescent="0.2">
      <c r="A14202" s="5" t="s">
        <v>18481</v>
      </c>
      <c r="B14202" s="5" t="s">
        <v>32244</v>
      </c>
      <c r="C14202" s="5" t="s">
        <v>21</v>
      </c>
      <c r="D14202" s="5" t="str">
        <f t="shared" si="221"/>
        <v>m</v>
      </c>
    </row>
    <row r="14203" spans="1:4" x14ac:dyDescent="0.2">
      <c r="A14203" s="5" t="s">
        <v>3973</v>
      </c>
      <c r="B14203" s="5" t="s">
        <v>32245</v>
      </c>
      <c r="C14203" s="5" t="s">
        <v>21</v>
      </c>
      <c r="D14203" s="5" t="str">
        <f t="shared" si="221"/>
        <v>m</v>
      </c>
    </row>
    <row r="14204" spans="1:4" x14ac:dyDescent="0.2">
      <c r="A14204" s="5" t="s">
        <v>18482</v>
      </c>
      <c r="B14204" s="5" t="s">
        <v>32245</v>
      </c>
      <c r="C14204" s="5" t="s">
        <v>21</v>
      </c>
      <c r="D14204" s="5" t="str">
        <f t="shared" si="221"/>
        <v>m</v>
      </c>
    </row>
    <row r="14205" spans="1:4" x14ac:dyDescent="0.2">
      <c r="A14205" s="5" t="s">
        <v>3974</v>
      </c>
      <c r="B14205" s="5" t="s">
        <v>32246</v>
      </c>
      <c r="C14205" s="5" t="s">
        <v>21</v>
      </c>
      <c r="D14205" s="5" t="str">
        <f t="shared" si="221"/>
        <v>m</v>
      </c>
    </row>
    <row r="14206" spans="1:4" x14ac:dyDescent="0.2">
      <c r="A14206" s="5" t="s">
        <v>18483</v>
      </c>
      <c r="B14206" s="5" t="s">
        <v>32246</v>
      </c>
      <c r="C14206" s="5" t="s">
        <v>21</v>
      </c>
      <c r="D14206" s="5" t="str">
        <f t="shared" si="221"/>
        <v>m</v>
      </c>
    </row>
    <row r="14207" spans="1:4" x14ac:dyDescent="0.2">
      <c r="A14207" s="5" t="s">
        <v>3975</v>
      </c>
      <c r="B14207" s="5" t="s">
        <v>32247</v>
      </c>
      <c r="C14207" s="5" t="s">
        <v>21</v>
      </c>
      <c r="D14207" s="5" t="str">
        <f t="shared" si="221"/>
        <v>m</v>
      </c>
    </row>
    <row r="14208" spans="1:4" x14ac:dyDescent="0.2">
      <c r="A14208" s="5" t="s">
        <v>18484</v>
      </c>
      <c r="B14208" s="5" t="s">
        <v>32247</v>
      </c>
      <c r="C14208" s="5" t="s">
        <v>21</v>
      </c>
      <c r="D14208" s="5" t="str">
        <f t="shared" si="221"/>
        <v>m</v>
      </c>
    </row>
    <row r="14209" spans="1:4" x14ac:dyDescent="0.2">
      <c r="A14209" s="5" t="s">
        <v>3976</v>
      </c>
      <c r="B14209" s="5" t="s">
        <v>32248</v>
      </c>
      <c r="C14209" s="5" t="s">
        <v>21</v>
      </c>
      <c r="D14209" s="5" t="str">
        <f t="shared" si="221"/>
        <v>m</v>
      </c>
    </row>
    <row r="14210" spans="1:4" x14ac:dyDescent="0.2">
      <c r="A14210" s="5" t="s">
        <v>18485</v>
      </c>
      <c r="B14210" s="5" t="s">
        <v>32248</v>
      </c>
      <c r="C14210" s="5" t="s">
        <v>21</v>
      </c>
      <c r="D14210" s="5" t="str">
        <f t="shared" ref="D14210:D14273" si="222">LOWER(C14210)</f>
        <v>m</v>
      </c>
    </row>
    <row r="14211" spans="1:4" x14ac:dyDescent="0.2">
      <c r="A14211" s="5" t="s">
        <v>3977</v>
      </c>
      <c r="B14211" s="5" t="s">
        <v>32249</v>
      </c>
      <c r="C14211" s="5" t="s">
        <v>21</v>
      </c>
      <c r="D14211" s="5" t="str">
        <f t="shared" si="222"/>
        <v>m</v>
      </c>
    </row>
    <row r="14212" spans="1:4" x14ac:dyDescent="0.2">
      <c r="A14212" s="5" t="s">
        <v>18486</v>
      </c>
      <c r="B14212" s="5" t="s">
        <v>32249</v>
      </c>
      <c r="C14212" s="5" t="s">
        <v>21</v>
      </c>
      <c r="D14212" s="5" t="str">
        <f t="shared" si="222"/>
        <v>m</v>
      </c>
    </row>
    <row r="14213" spans="1:4" x14ac:dyDescent="0.2">
      <c r="A14213" s="5" t="s">
        <v>9469</v>
      </c>
      <c r="B14213" s="5" t="s">
        <v>32250</v>
      </c>
      <c r="C14213" s="5" t="s">
        <v>12</v>
      </c>
      <c r="D14213" s="5" t="str">
        <f t="shared" si="222"/>
        <v>un</v>
      </c>
    </row>
    <row r="14214" spans="1:4" x14ac:dyDescent="0.2">
      <c r="A14214" s="5" t="s">
        <v>18487</v>
      </c>
      <c r="B14214" s="5" t="s">
        <v>32250</v>
      </c>
      <c r="C14214" s="5" t="s">
        <v>12</v>
      </c>
      <c r="D14214" s="5" t="str">
        <f t="shared" si="222"/>
        <v>un</v>
      </c>
    </row>
    <row r="14215" spans="1:4" x14ac:dyDescent="0.2">
      <c r="A14215" s="5" t="s">
        <v>3978</v>
      </c>
      <c r="B14215" s="5" t="s">
        <v>32251</v>
      </c>
      <c r="C14215" s="5" t="s">
        <v>12</v>
      </c>
      <c r="D14215" s="5" t="str">
        <f t="shared" si="222"/>
        <v>un</v>
      </c>
    </row>
    <row r="14216" spans="1:4" x14ac:dyDescent="0.2">
      <c r="A14216" s="5" t="s">
        <v>18488</v>
      </c>
      <c r="B14216" s="5" t="s">
        <v>32251</v>
      </c>
      <c r="C14216" s="5" t="s">
        <v>12</v>
      </c>
      <c r="D14216" s="5" t="str">
        <f t="shared" si="222"/>
        <v>un</v>
      </c>
    </row>
    <row r="14217" spans="1:4" x14ac:dyDescent="0.2">
      <c r="A14217" s="5" t="s">
        <v>3979</v>
      </c>
      <c r="B14217" s="5" t="s">
        <v>32252</v>
      </c>
      <c r="C14217" s="5" t="s">
        <v>12</v>
      </c>
      <c r="D14217" s="5" t="str">
        <f t="shared" si="222"/>
        <v>un</v>
      </c>
    </row>
    <row r="14218" spans="1:4" x14ac:dyDescent="0.2">
      <c r="A14218" s="5" t="s">
        <v>18489</v>
      </c>
      <c r="B14218" s="5" t="s">
        <v>32252</v>
      </c>
      <c r="C14218" s="5" t="s">
        <v>12</v>
      </c>
      <c r="D14218" s="5" t="str">
        <f t="shared" si="222"/>
        <v>un</v>
      </c>
    </row>
    <row r="14219" spans="1:4" x14ac:dyDescent="0.2">
      <c r="A14219" s="5" t="s">
        <v>3980</v>
      </c>
      <c r="B14219" s="5" t="s">
        <v>32253</v>
      </c>
      <c r="C14219" s="5" t="s">
        <v>12</v>
      </c>
      <c r="D14219" s="5" t="str">
        <f t="shared" si="222"/>
        <v>un</v>
      </c>
    </row>
    <row r="14220" spans="1:4" x14ac:dyDescent="0.2">
      <c r="A14220" s="5" t="s">
        <v>18490</v>
      </c>
      <c r="B14220" s="5" t="s">
        <v>32253</v>
      </c>
      <c r="C14220" s="5" t="s">
        <v>12</v>
      </c>
      <c r="D14220" s="5" t="str">
        <f t="shared" si="222"/>
        <v>un</v>
      </c>
    </row>
    <row r="14221" spans="1:4" x14ac:dyDescent="0.2">
      <c r="A14221" s="5" t="s">
        <v>3981</v>
      </c>
      <c r="B14221" s="5" t="s">
        <v>32254</v>
      </c>
      <c r="C14221" s="5" t="s">
        <v>12</v>
      </c>
      <c r="D14221" s="5" t="str">
        <f t="shared" si="222"/>
        <v>un</v>
      </c>
    </row>
    <row r="14222" spans="1:4" x14ac:dyDescent="0.2">
      <c r="A14222" s="5" t="s">
        <v>18491</v>
      </c>
      <c r="B14222" s="5" t="s">
        <v>32254</v>
      </c>
      <c r="C14222" s="5" t="s">
        <v>12</v>
      </c>
      <c r="D14222" s="5" t="str">
        <f t="shared" si="222"/>
        <v>un</v>
      </c>
    </row>
    <row r="14223" spans="1:4" x14ac:dyDescent="0.2">
      <c r="A14223" s="5" t="s">
        <v>3983</v>
      </c>
      <c r="B14223" s="5" t="s">
        <v>32255</v>
      </c>
      <c r="C14223" s="5" t="s">
        <v>12</v>
      </c>
      <c r="D14223" s="5" t="str">
        <f t="shared" si="222"/>
        <v>un</v>
      </c>
    </row>
    <row r="14224" spans="1:4" x14ac:dyDescent="0.2">
      <c r="A14224" s="5" t="s">
        <v>18492</v>
      </c>
      <c r="B14224" s="5" t="s">
        <v>32255</v>
      </c>
      <c r="C14224" s="5" t="s">
        <v>12</v>
      </c>
      <c r="D14224" s="5" t="str">
        <f t="shared" si="222"/>
        <v>un</v>
      </c>
    </row>
    <row r="14225" spans="1:4" x14ac:dyDescent="0.2">
      <c r="A14225" s="5" t="s">
        <v>3984</v>
      </c>
      <c r="B14225" s="5" t="s">
        <v>32256</v>
      </c>
      <c r="C14225" s="5" t="s">
        <v>12</v>
      </c>
      <c r="D14225" s="5" t="str">
        <f t="shared" si="222"/>
        <v>un</v>
      </c>
    </row>
    <row r="14226" spans="1:4" x14ac:dyDescent="0.2">
      <c r="A14226" s="5" t="s">
        <v>18493</v>
      </c>
      <c r="B14226" s="5" t="s">
        <v>32256</v>
      </c>
      <c r="C14226" s="5" t="s">
        <v>12</v>
      </c>
      <c r="D14226" s="5" t="str">
        <f t="shared" si="222"/>
        <v>un</v>
      </c>
    </row>
    <row r="14227" spans="1:4" x14ac:dyDescent="0.2">
      <c r="A14227" s="5" t="s">
        <v>3985</v>
      </c>
      <c r="B14227" s="5" t="s">
        <v>32257</v>
      </c>
      <c r="C14227" s="5" t="s">
        <v>12</v>
      </c>
      <c r="D14227" s="5" t="str">
        <f t="shared" si="222"/>
        <v>un</v>
      </c>
    </row>
    <row r="14228" spans="1:4" x14ac:dyDescent="0.2">
      <c r="A14228" s="5" t="s">
        <v>18494</v>
      </c>
      <c r="B14228" s="5" t="s">
        <v>32257</v>
      </c>
      <c r="C14228" s="5" t="s">
        <v>12</v>
      </c>
      <c r="D14228" s="5" t="str">
        <f t="shared" si="222"/>
        <v>un</v>
      </c>
    </row>
    <row r="14229" spans="1:4" x14ac:dyDescent="0.2">
      <c r="A14229" s="5" t="s">
        <v>3986</v>
      </c>
      <c r="B14229" s="5" t="s">
        <v>32258</v>
      </c>
      <c r="C14229" s="5" t="s">
        <v>12</v>
      </c>
      <c r="D14229" s="5" t="str">
        <f t="shared" si="222"/>
        <v>un</v>
      </c>
    </row>
    <row r="14230" spans="1:4" x14ac:dyDescent="0.2">
      <c r="A14230" s="5" t="s">
        <v>18495</v>
      </c>
      <c r="B14230" s="5" t="s">
        <v>32258</v>
      </c>
      <c r="C14230" s="5" t="s">
        <v>12</v>
      </c>
      <c r="D14230" s="5" t="str">
        <f t="shared" si="222"/>
        <v>un</v>
      </c>
    </row>
    <row r="14231" spans="1:4" x14ac:dyDescent="0.2">
      <c r="A14231" s="5" t="s">
        <v>9470</v>
      </c>
      <c r="B14231" s="5" t="s">
        <v>32259</v>
      </c>
      <c r="C14231" s="5" t="s">
        <v>12</v>
      </c>
      <c r="D14231" s="5" t="str">
        <f t="shared" si="222"/>
        <v>un</v>
      </c>
    </row>
    <row r="14232" spans="1:4" x14ac:dyDescent="0.2">
      <c r="A14232" s="5" t="s">
        <v>18496</v>
      </c>
      <c r="B14232" s="5" t="s">
        <v>32259</v>
      </c>
      <c r="C14232" s="5" t="s">
        <v>12</v>
      </c>
      <c r="D14232" s="5" t="str">
        <f t="shared" si="222"/>
        <v>un</v>
      </c>
    </row>
    <row r="14233" spans="1:4" x14ac:dyDescent="0.2">
      <c r="A14233" s="5" t="s">
        <v>3982</v>
      </c>
      <c r="B14233" s="5" t="s">
        <v>32260</v>
      </c>
      <c r="C14233" s="5" t="s">
        <v>12</v>
      </c>
      <c r="D14233" s="5" t="str">
        <f t="shared" si="222"/>
        <v>un</v>
      </c>
    </row>
    <row r="14234" spans="1:4" x14ac:dyDescent="0.2">
      <c r="A14234" s="5" t="s">
        <v>18497</v>
      </c>
      <c r="B14234" s="5" t="s">
        <v>32260</v>
      </c>
      <c r="C14234" s="5" t="s">
        <v>12</v>
      </c>
      <c r="D14234" s="5" t="str">
        <f t="shared" si="222"/>
        <v>un</v>
      </c>
    </row>
    <row r="14235" spans="1:4" x14ac:dyDescent="0.2">
      <c r="A14235" s="5" t="s">
        <v>9471</v>
      </c>
      <c r="B14235" s="5" t="s">
        <v>32261</v>
      </c>
      <c r="C14235" s="5" t="s">
        <v>12</v>
      </c>
      <c r="D14235" s="5" t="str">
        <f t="shared" si="222"/>
        <v>un</v>
      </c>
    </row>
    <row r="14236" spans="1:4" x14ac:dyDescent="0.2">
      <c r="A14236" s="5" t="s">
        <v>18498</v>
      </c>
      <c r="B14236" s="5" t="s">
        <v>32261</v>
      </c>
      <c r="C14236" s="5" t="s">
        <v>12</v>
      </c>
      <c r="D14236" s="5" t="str">
        <f t="shared" si="222"/>
        <v>un</v>
      </c>
    </row>
    <row r="14237" spans="1:4" x14ac:dyDescent="0.2">
      <c r="A14237" s="5" t="s">
        <v>9472</v>
      </c>
      <c r="B14237" s="5" t="s">
        <v>32262</v>
      </c>
      <c r="C14237" s="5" t="s">
        <v>12</v>
      </c>
      <c r="D14237" s="5" t="str">
        <f t="shared" si="222"/>
        <v>un</v>
      </c>
    </row>
    <row r="14238" spans="1:4" x14ac:dyDescent="0.2">
      <c r="A14238" s="5" t="s">
        <v>18499</v>
      </c>
      <c r="B14238" s="5" t="s">
        <v>32262</v>
      </c>
      <c r="C14238" s="5" t="s">
        <v>12</v>
      </c>
      <c r="D14238" s="5" t="str">
        <f t="shared" si="222"/>
        <v>un</v>
      </c>
    </row>
    <row r="14239" spans="1:4" x14ac:dyDescent="0.2">
      <c r="A14239" s="5" t="s">
        <v>9473</v>
      </c>
      <c r="B14239" s="5" t="s">
        <v>32263</v>
      </c>
      <c r="C14239" s="5" t="s">
        <v>12</v>
      </c>
      <c r="D14239" s="5" t="str">
        <f t="shared" si="222"/>
        <v>un</v>
      </c>
    </row>
    <row r="14240" spans="1:4" x14ac:dyDescent="0.2">
      <c r="A14240" s="5" t="s">
        <v>18500</v>
      </c>
      <c r="B14240" s="5" t="s">
        <v>32263</v>
      </c>
      <c r="C14240" s="5" t="s">
        <v>12</v>
      </c>
      <c r="D14240" s="5" t="str">
        <f t="shared" si="222"/>
        <v>un</v>
      </c>
    </row>
    <row r="14241" spans="1:4" x14ac:dyDescent="0.2">
      <c r="A14241" s="5" t="s">
        <v>9474</v>
      </c>
      <c r="B14241" s="5" t="s">
        <v>32264</v>
      </c>
      <c r="C14241" s="5" t="s">
        <v>12</v>
      </c>
      <c r="D14241" s="5" t="str">
        <f t="shared" si="222"/>
        <v>un</v>
      </c>
    </row>
    <row r="14242" spans="1:4" x14ac:dyDescent="0.2">
      <c r="A14242" s="5" t="s">
        <v>18501</v>
      </c>
      <c r="B14242" s="5" t="s">
        <v>32264</v>
      </c>
      <c r="C14242" s="5" t="s">
        <v>12</v>
      </c>
      <c r="D14242" s="5" t="str">
        <f t="shared" si="222"/>
        <v>un</v>
      </c>
    </row>
    <row r="14243" spans="1:4" x14ac:dyDescent="0.2">
      <c r="A14243" s="5" t="s">
        <v>9475</v>
      </c>
      <c r="B14243" s="5" t="s">
        <v>32265</v>
      </c>
      <c r="C14243" s="5" t="s">
        <v>21</v>
      </c>
      <c r="D14243" s="5" t="str">
        <f t="shared" si="222"/>
        <v>m</v>
      </c>
    </row>
    <row r="14244" spans="1:4" x14ac:dyDescent="0.2">
      <c r="A14244" s="5" t="s">
        <v>18502</v>
      </c>
      <c r="B14244" s="5" t="s">
        <v>32265</v>
      </c>
      <c r="C14244" s="5" t="s">
        <v>21</v>
      </c>
      <c r="D14244" s="5" t="str">
        <f t="shared" si="222"/>
        <v>m</v>
      </c>
    </row>
    <row r="14245" spans="1:4" x14ac:dyDescent="0.2">
      <c r="A14245" s="5" t="s">
        <v>9476</v>
      </c>
      <c r="B14245" s="5" t="s">
        <v>32266</v>
      </c>
      <c r="C14245" s="5" t="s">
        <v>21</v>
      </c>
      <c r="D14245" s="5" t="str">
        <f t="shared" si="222"/>
        <v>m</v>
      </c>
    </row>
    <row r="14246" spans="1:4" x14ac:dyDescent="0.2">
      <c r="A14246" s="5" t="s">
        <v>18503</v>
      </c>
      <c r="B14246" s="5" t="s">
        <v>32266</v>
      </c>
      <c r="C14246" s="5" t="s">
        <v>21</v>
      </c>
      <c r="D14246" s="5" t="str">
        <f t="shared" si="222"/>
        <v>m</v>
      </c>
    </row>
    <row r="14247" spans="1:4" x14ac:dyDescent="0.2">
      <c r="A14247" s="5" t="s">
        <v>9477</v>
      </c>
      <c r="B14247" s="5" t="s">
        <v>32267</v>
      </c>
      <c r="C14247" s="5" t="s">
        <v>21</v>
      </c>
      <c r="D14247" s="5" t="str">
        <f t="shared" si="222"/>
        <v>m</v>
      </c>
    </row>
    <row r="14248" spans="1:4" x14ac:dyDescent="0.2">
      <c r="A14248" s="5" t="s">
        <v>18504</v>
      </c>
      <c r="B14248" s="5" t="s">
        <v>32267</v>
      </c>
      <c r="C14248" s="5" t="s">
        <v>21</v>
      </c>
      <c r="D14248" s="5" t="str">
        <f t="shared" si="222"/>
        <v>m</v>
      </c>
    </row>
    <row r="14249" spans="1:4" x14ac:dyDescent="0.2">
      <c r="A14249" s="5" t="s">
        <v>9478</v>
      </c>
      <c r="B14249" s="5" t="s">
        <v>32268</v>
      </c>
      <c r="C14249" s="5" t="s">
        <v>21</v>
      </c>
      <c r="D14249" s="5" t="str">
        <f t="shared" si="222"/>
        <v>m</v>
      </c>
    </row>
    <row r="14250" spans="1:4" x14ac:dyDescent="0.2">
      <c r="A14250" s="5" t="s">
        <v>18505</v>
      </c>
      <c r="B14250" s="5" t="s">
        <v>32268</v>
      </c>
      <c r="C14250" s="5" t="s">
        <v>21</v>
      </c>
      <c r="D14250" s="5" t="str">
        <f t="shared" si="222"/>
        <v>m</v>
      </c>
    </row>
    <row r="14251" spans="1:4" x14ac:dyDescent="0.2">
      <c r="A14251" s="5" t="s">
        <v>9479</v>
      </c>
      <c r="B14251" s="5" t="s">
        <v>32269</v>
      </c>
      <c r="C14251" s="5" t="s">
        <v>21</v>
      </c>
      <c r="D14251" s="5" t="str">
        <f t="shared" si="222"/>
        <v>m</v>
      </c>
    </row>
    <row r="14252" spans="1:4" x14ac:dyDescent="0.2">
      <c r="A14252" s="5" t="s">
        <v>18506</v>
      </c>
      <c r="B14252" s="5" t="s">
        <v>32269</v>
      </c>
      <c r="C14252" s="5" t="s">
        <v>21</v>
      </c>
      <c r="D14252" s="5" t="str">
        <f t="shared" si="222"/>
        <v>m</v>
      </c>
    </row>
    <row r="14253" spans="1:4" x14ac:dyDescent="0.2">
      <c r="A14253" s="5" t="s">
        <v>9480</v>
      </c>
      <c r="B14253" s="5" t="s">
        <v>32270</v>
      </c>
      <c r="C14253" s="5" t="s">
        <v>21</v>
      </c>
      <c r="D14253" s="5" t="str">
        <f t="shared" si="222"/>
        <v>m</v>
      </c>
    </row>
    <row r="14254" spans="1:4" x14ac:dyDescent="0.2">
      <c r="A14254" s="5" t="s">
        <v>18507</v>
      </c>
      <c r="B14254" s="5" t="s">
        <v>32270</v>
      </c>
      <c r="C14254" s="5" t="s">
        <v>21</v>
      </c>
      <c r="D14254" s="5" t="str">
        <f t="shared" si="222"/>
        <v>m</v>
      </c>
    </row>
    <row r="14255" spans="1:4" x14ac:dyDescent="0.2">
      <c r="A14255" s="5" t="s">
        <v>9481</v>
      </c>
      <c r="B14255" s="5" t="s">
        <v>32271</v>
      </c>
      <c r="C14255" s="5" t="s">
        <v>21</v>
      </c>
      <c r="D14255" s="5" t="str">
        <f t="shared" si="222"/>
        <v>m</v>
      </c>
    </row>
    <row r="14256" spans="1:4" x14ac:dyDescent="0.2">
      <c r="A14256" s="5" t="s">
        <v>18508</v>
      </c>
      <c r="B14256" s="5" t="s">
        <v>32271</v>
      </c>
      <c r="C14256" s="5" t="s">
        <v>21</v>
      </c>
      <c r="D14256" s="5" t="str">
        <f t="shared" si="222"/>
        <v>m</v>
      </c>
    </row>
    <row r="14257" spans="1:4" x14ac:dyDescent="0.2">
      <c r="A14257" s="5" t="s">
        <v>9482</v>
      </c>
      <c r="B14257" s="5" t="s">
        <v>32272</v>
      </c>
      <c r="C14257" s="5" t="s">
        <v>21</v>
      </c>
      <c r="D14257" s="5" t="str">
        <f t="shared" si="222"/>
        <v>m</v>
      </c>
    </row>
    <row r="14258" spans="1:4" x14ac:dyDescent="0.2">
      <c r="A14258" s="5" t="s">
        <v>18509</v>
      </c>
      <c r="B14258" s="5" t="s">
        <v>32272</v>
      </c>
      <c r="C14258" s="5" t="s">
        <v>21</v>
      </c>
      <c r="D14258" s="5" t="str">
        <f t="shared" si="222"/>
        <v>m</v>
      </c>
    </row>
    <row r="14259" spans="1:4" x14ac:dyDescent="0.2">
      <c r="A14259" s="5" t="s">
        <v>9483</v>
      </c>
      <c r="B14259" s="5" t="s">
        <v>32273</v>
      </c>
      <c r="C14259" s="5" t="s">
        <v>21</v>
      </c>
      <c r="D14259" s="5" t="str">
        <f t="shared" si="222"/>
        <v>m</v>
      </c>
    </row>
    <row r="14260" spans="1:4" x14ac:dyDescent="0.2">
      <c r="A14260" s="5" t="s">
        <v>18510</v>
      </c>
      <c r="B14260" s="5" t="s">
        <v>32273</v>
      </c>
      <c r="C14260" s="5" t="s">
        <v>21</v>
      </c>
      <c r="D14260" s="5" t="str">
        <f t="shared" si="222"/>
        <v>m</v>
      </c>
    </row>
    <row r="14261" spans="1:4" x14ac:dyDescent="0.2">
      <c r="A14261" s="5" t="s">
        <v>3987</v>
      </c>
      <c r="B14261" s="5" t="s">
        <v>32274</v>
      </c>
      <c r="C14261" s="5" t="s">
        <v>12</v>
      </c>
      <c r="D14261" s="5" t="str">
        <f t="shared" si="222"/>
        <v>un</v>
      </c>
    </row>
    <row r="14262" spans="1:4" x14ac:dyDescent="0.2">
      <c r="A14262" s="5" t="s">
        <v>18511</v>
      </c>
      <c r="B14262" s="5" t="s">
        <v>32274</v>
      </c>
      <c r="C14262" s="5" t="s">
        <v>12</v>
      </c>
      <c r="D14262" s="5" t="str">
        <f t="shared" si="222"/>
        <v>un</v>
      </c>
    </row>
    <row r="14263" spans="1:4" x14ac:dyDescent="0.2">
      <c r="A14263" s="5" t="s">
        <v>3988</v>
      </c>
      <c r="B14263" s="5" t="s">
        <v>32275</v>
      </c>
      <c r="C14263" s="5" t="s">
        <v>12</v>
      </c>
      <c r="D14263" s="5" t="str">
        <f t="shared" si="222"/>
        <v>un</v>
      </c>
    </row>
    <row r="14264" spans="1:4" x14ac:dyDescent="0.2">
      <c r="A14264" s="5" t="s">
        <v>18512</v>
      </c>
      <c r="B14264" s="5" t="s">
        <v>32275</v>
      </c>
      <c r="C14264" s="5" t="s">
        <v>12</v>
      </c>
      <c r="D14264" s="5" t="str">
        <f t="shared" si="222"/>
        <v>un</v>
      </c>
    </row>
    <row r="14265" spans="1:4" x14ac:dyDescent="0.2">
      <c r="A14265" s="5" t="s">
        <v>3989</v>
      </c>
      <c r="B14265" s="5" t="s">
        <v>32276</v>
      </c>
      <c r="C14265" s="5" t="s">
        <v>12</v>
      </c>
      <c r="D14265" s="5" t="str">
        <f t="shared" si="222"/>
        <v>un</v>
      </c>
    </row>
    <row r="14266" spans="1:4" x14ac:dyDescent="0.2">
      <c r="A14266" s="5" t="s">
        <v>18513</v>
      </c>
      <c r="B14266" s="5" t="s">
        <v>32276</v>
      </c>
      <c r="C14266" s="5" t="s">
        <v>12</v>
      </c>
      <c r="D14266" s="5" t="str">
        <f t="shared" si="222"/>
        <v>un</v>
      </c>
    </row>
    <row r="14267" spans="1:4" x14ac:dyDescent="0.2">
      <c r="A14267" s="5" t="s">
        <v>3990</v>
      </c>
      <c r="B14267" s="5" t="s">
        <v>32277</v>
      </c>
      <c r="C14267" s="5" t="s">
        <v>12</v>
      </c>
      <c r="D14267" s="5" t="str">
        <f t="shared" si="222"/>
        <v>un</v>
      </c>
    </row>
    <row r="14268" spans="1:4" x14ac:dyDescent="0.2">
      <c r="A14268" s="5" t="s">
        <v>18514</v>
      </c>
      <c r="B14268" s="5" t="s">
        <v>32277</v>
      </c>
      <c r="C14268" s="5" t="s">
        <v>12</v>
      </c>
      <c r="D14268" s="5" t="str">
        <f t="shared" si="222"/>
        <v>un</v>
      </c>
    </row>
    <row r="14269" spans="1:4" x14ac:dyDescent="0.2">
      <c r="A14269" s="5" t="s">
        <v>3991</v>
      </c>
      <c r="B14269" s="5" t="s">
        <v>32278</v>
      </c>
      <c r="C14269" s="5" t="s">
        <v>12</v>
      </c>
      <c r="D14269" s="5" t="str">
        <f t="shared" si="222"/>
        <v>un</v>
      </c>
    </row>
    <row r="14270" spans="1:4" x14ac:dyDescent="0.2">
      <c r="A14270" s="5" t="s">
        <v>18515</v>
      </c>
      <c r="B14270" s="5" t="s">
        <v>32278</v>
      </c>
      <c r="C14270" s="5" t="s">
        <v>12</v>
      </c>
      <c r="D14270" s="5" t="str">
        <f t="shared" si="222"/>
        <v>un</v>
      </c>
    </row>
    <row r="14271" spans="1:4" x14ac:dyDescent="0.2">
      <c r="A14271" s="5" t="s">
        <v>3992</v>
      </c>
      <c r="B14271" s="5" t="s">
        <v>32279</v>
      </c>
      <c r="C14271" s="5" t="s">
        <v>12</v>
      </c>
      <c r="D14271" s="5" t="str">
        <f t="shared" si="222"/>
        <v>un</v>
      </c>
    </row>
    <row r="14272" spans="1:4" x14ac:dyDescent="0.2">
      <c r="A14272" s="5" t="s">
        <v>18516</v>
      </c>
      <c r="B14272" s="5" t="s">
        <v>32279</v>
      </c>
      <c r="C14272" s="5" t="s">
        <v>12</v>
      </c>
      <c r="D14272" s="5" t="str">
        <f t="shared" si="222"/>
        <v>un</v>
      </c>
    </row>
    <row r="14273" spans="1:4" x14ac:dyDescent="0.2">
      <c r="A14273" s="5" t="s">
        <v>3993</v>
      </c>
      <c r="B14273" s="5" t="s">
        <v>32280</v>
      </c>
      <c r="C14273" s="5" t="s">
        <v>12</v>
      </c>
      <c r="D14273" s="5" t="str">
        <f t="shared" si="222"/>
        <v>un</v>
      </c>
    </row>
    <row r="14274" spans="1:4" x14ac:dyDescent="0.2">
      <c r="A14274" s="5" t="s">
        <v>18517</v>
      </c>
      <c r="B14274" s="5" t="s">
        <v>32280</v>
      </c>
      <c r="C14274" s="5" t="s">
        <v>12</v>
      </c>
      <c r="D14274" s="5" t="str">
        <f t="shared" ref="D14274:D14337" si="223">LOWER(C14274)</f>
        <v>un</v>
      </c>
    </row>
    <row r="14275" spans="1:4" x14ac:dyDescent="0.2">
      <c r="A14275" s="5" t="s">
        <v>3994</v>
      </c>
      <c r="B14275" s="5" t="s">
        <v>32281</v>
      </c>
      <c r="C14275" s="5" t="s">
        <v>12</v>
      </c>
      <c r="D14275" s="5" t="str">
        <f t="shared" si="223"/>
        <v>un</v>
      </c>
    </row>
    <row r="14276" spans="1:4" x14ac:dyDescent="0.2">
      <c r="A14276" s="5" t="s">
        <v>18518</v>
      </c>
      <c r="B14276" s="5" t="s">
        <v>32281</v>
      </c>
      <c r="C14276" s="5" t="s">
        <v>12</v>
      </c>
      <c r="D14276" s="5" t="str">
        <f t="shared" si="223"/>
        <v>un</v>
      </c>
    </row>
    <row r="14277" spans="1:4" x14ac:dyDescent="0.2">
      <c r="A14277" s="5" t="s">
        <v>3995</v>
      </c>
      <c r="B14277" s="5" t="s">
        <v>32282</v>
      </c>
      <c r="C14277" s="5" t="s">
        <v>12</v>
      </c>
      <c r="D14277" s="5" t="str">
        <f t="shared" si="223"/>
        <v>un</v>
      </c>
    </row>
    <row r="14278" spans="1:4" x14ac:dyDescent="0.2">
      <c r="A14278" s="5" t="s">
        <v>18519</v>
      </c>
      <c r="B14278" s="5" t="s">
        <v>32282</v>
      </c>
      <c r="C14278" s="5" t="s">
        <v>12</v>
      </c>
      <c r="D14278" s="5" t="str">
        <f t="shared" si="223"/>
        <v>un</v>
      </c>
    </row>
    <row r="14279" spans="1:4" x14ac:dyDescent="0.2">
      <c r="A14279" s="5" t="s">
        <v>3996</v>
      </c>
      <c r="B14279" s="5" t="s">
        <v>32283</v>
      </c>
      <c r="C14279" s="5" t="s">
        <v>12</v>
      </c>
      <c r="D14279" s="5" t="str">
        <f t="shared" si="223"/>
        <v>un</v>
      </c>
    </row>
    <row r="14280" spans="1:4" x14ac:dyDescent="0.2">
      <c r="A14280" s="5" t="s">
        <v>18520</v>
      </c>
      <c r="B14280" s="5" t="s">
        <v>32283</v>
      </c>
      <c r="C14280" s="5" t="s">
        <v>12</v>
      </c>
      <c r="D14280" s="5" t="str">
        <f t="shared" si="223"/>
        <v>un</v>
      </c>
    </row>
    <row r="14281" spans="1:4" x14ac:dyDescent="0.2">
      <c r="A14281" s="5" t="s">
        <v>3997</v>
      </c>
      <c r="B14281" s="5" t="s">
        <v>32284</v>
      </c>
      <c r="C14281" s="5" t="s">
        <v>12</v>
      </c>
      <c r="D14281" s="5" t="str">
        <f t="shared" si="223"/>
        <v>un</v>
      </c>
    </row>
    <row r="14282" spans="1:4" x14ac:dyDescent="0.2">
      <c r="A14282" s="5" t="s">
        <v>18521</v>
      </c>
      <c r="B14282" s="5" t="s">
        <v>32284</v>
      </c>
      <c r="C14282" s="5" t="s">
        <v>12</v>
      </c>
      <c r="D14282" s="5" t="str">
        <f t="shared" si="223"/>
        <v>un</v>
      </c>
    </row>
    <row r="14283" spans="1:4" x14ac:dyDescent="0.2">
      <c r="A14283" s="5" t="s">
        <v>3998</v>
      </c>
      <c r="B14283" s="5" t="s">
        <v>32285</v>
      </c>
      <c r="C14283" s="5" t="s">
        <v>12</v>
      </c>
      <c r="D14283" s="5" t="str">
        <f t="shared" si="223"/>
        <v>un</v>
      </c>
    </row>
    <row r="14284" spans="1:4" x14ac:dyDescent="0.2">
      <c r="A14284" s="5" t="s">
        <v>18522</v>
      </c>
      <c r="B14284" s="5" t="s">
        <v>32285</v>
      </c>
      <c r="C14284" s="5" t="s">
        <v>12</v>
      </c>
      <c r="D14284" s="5" t="str">
        <f t="shared" si="223"/>
        <v>un</v>
      </c>
    </row>
    <row r="14285" spans="1:4" x14ac:dyDescent="0.2">
      <c r="A14285" s="5" t="s">
        <v>3999</v>
      </c>
      <c r="B14285" s="5" t="s">
        <v>32286</v>
      </c>
      <c r="C14285" s="5" t="s">
        <v>12</v>
      </c>
      <c r="D14285" s="5" t="str">
        <f t="shared" si="223"/>
        <v>un</v>
      </c>
    </row>
    <row r="14286" spans="1:4" x14ac:dyDescent="0.2">
      <c r="A14286" s="5" t="s">
        <v>18523</v>
      </c>
      <c r="B14286" s="5" t="s">
        <v>32286</v>
      </c>
      <c r="C14286" s="5" t="s">
        <v>12</v>
      </c>
      <c r="D14286" s="5" t="str">
        <f t="shared" si="223"/>
        <v>un</v>
      </c>
    </row>
    <row r="14287" spans="1:4" x14ac:dyDescent="0.2">
      <c r="A14287" s="5" t="s">
        <v>4000</v>
      </c>
      <c r="B14287" s="5" t="s">
        <v>32287</v>
      </c>
      <c r="C14287" s="5" t="s">
        <v>12</v>
      </c>
      <c r="D14287" s="5" t="str">
        <f t="shared" si="223"/>
        <v>un</v>
      </c>
    </row>
    <row r="14288" spans="1:4" x14ac:dyDescent="0.2">
      <c r="A14288" s="5" t="s">
        <v>18524</v>
      </c>
      <c r="B14288" s="5" t="s">
        <v>32287</v>
      </c>
      <c r="C14288" s="5" t="s">
        <v>12</v>
      </c>
      <c r="D14288" s="5" t="str">
        <f t="shared" si="223"/>
        <v>un</v>
      </c>
    </row>
    <row r="14289" spans="1:4" x14ac:dyDescent="0.2">
      <c r="A14289" s="5" t="s">
        <v>4001</v>
      </c>
      <c r="B14289" s="5" t="s">
        <v>32288</v>
      </c>
      <c r="C14289" s="5" t="s">
        <v>12</v>
      </c>
      <c r="D14289" s="5" t="str">
        <f t="shared" si="223"/>
        <v>un</v>
      </c>
    </row>
    <row r="14290" spans="1:4" x14ac:dyDescent="0.2">
      <c r="A14290" s="5" t="s">
        <v>18525</v>
      </c>
      <c r="B14290" s="5" t="s">
        <v>32288</v>
      </c>
      <c r="C14290" s="5" t="s">
        <v>12</v>
      </c>
      <c r="D14290" s="5" t="str">
        <f t="shared" si="223"/>
        <v>un</v>
      </c>
    </row>
    <row r="14291" spans="1:4" x14ac:dyDescent="0.2">
      <c r="A14291" s="5" t="s">
        <v>4002</v>
      </c>
      <c r="B14291" s="5" t="s">
        <v>32289</v>
      </c>
      <c r="C14291" s="5" t="s">
        <v>12</v>
      </c>
      <c r="D14291" s="5" t="str">
        <f t="shared" si="223"/>
        <v>un</v>
      </c>
    </row>
    <row r="14292" spans="1:4" x14ac:dyDescent="0.2">
      <c r="A14292" s="5" t="s">
        <v>18526</v>
      </c>
      <c r="B14292" s="5" t="s">
        <v>32289</v>
      </c>
      <c r="C14292" s="5" t="s">
        <v>12</v>
      </c>
      <c r="D14292" s="5" t="str">
        <f t="shared" si="223"/>
        <v>un</v>
      </c>
    </row>
    <row r="14293" spans="1:4" x14ac:dyDescent="0.2">
      <c r="A14293" s="5" t="s">
        <v>4003</v>
      </c>
      <c r="B14293" s="5" t="s">
        <v>32290</v>
      </c>
      <c r="C14293" s="5" t="s">
        <v>12</v>
      </c>
      <c r="D14293" s="5" t="str">
        <f t="shared" si="223"/>
        <v>un</v>
      </c>
    </row>
    <row r="14294" spans="1:4" x14ac:dyDescent="0.2">
      <c r="A14294" s="5" t="s">
        <v>18527</v>
      </c>
      <c r="B14294" s="5" t="s">
        <v>32290</v>
      </c>
      <c r="C14294" s="5" t="s">
        <v>12</v>
      </c>
      <c r="D14294" s="5" t="str">
        <f t="shared" si="223"/>
        <v>un</v>
      </c>
    </row>
    <row r="14295" spans="1:4" x14ac:dyDescent="0.2">
      <c r="A14295" s="5" t="s">
        <v>9484</v>
      </c>
      <c r="B14295" s="5" t="s">
        <v>32291</v>
      </c>
      <c r="C14295" s="5" t="s">
        <v>12</v>
      </c>
      <c r="D14295" s="5" t="str">
        <f t="shared" si="223"/>
        <v>un</v>
      </c>
    </row>
    <row r="14296" spans="1:4" x14ac:dyDescent="0.2">
      <c r="A14296" s="5" t="s">
        <v>18528</v>
      </c>
      <c r="B14296" s="5" t="s">
        <v>32291</v>
      </c>
      <c r="C14296" s="5" t="s">
        <v>12</v>
      </c>
      <c r="D14296" s="5" t="str">
        <f t="shared" si="223"/>
        <v>un</v>
      </c>
    </row>
    <row r="14297" spans="1:4" x14ac:dyDescent="0.2">
      <c r="A14297" s="5" t="s">
        <v>9485</v>
      </c>
      <c r="B14297" s="5" t="s">
        <v>32292</v>
      </c>
      <c r="C14297" s="5" t="s">
        <v>12</v>
      </c>
      <c r="D14297" s="5" t="str">
        <f t="shared" si="223"/>
        <v>un</v>
      </c>
    </row>
    <row r="14298" spans="1:4" x14ac:dyDescent="0.2">
      <c r="A14298" s="5" t="s">
        <v>18529</v>
      </c>
      <c r="B14298" s="5" t="s">
        <v>32292</v>
      </c>
      <c r="C14298" s="5" t="s">
        <v>12</v>
      </c>
      <c r="D14298" s="5" t="str">
        <f t="shared" si="223"/>
        <v>un</v>
      </c>
    </row>
    <row r="14299" spans="1:4" x14ac:dyDescent="0.2">
      <c r="A14299" s="5" t="s">
        <v>9486</v>
      </c>
      <c r="B14299" s="5" t="s">
        <v>32293</v>
      </c>
      <c r="C14299" s="5" t="s">
        <v>12</v>
      </c>
      <c r="D14299" s="5" t="str">
        <f t="shared" si="223"/>
        <v>un</v>
      </c>
    </row>
    <row r="14300" spans="1:4" x14ac:dyDescent="0.2">
      <c r="A14300" s="5" t="s">
        <v>18530</v>
      </c>
      <c r="B14300" s="5" t="s">
        <v>32293</v>
      </c>
      <c r="C14300" s="5" t="s">
        <v>12</v>
      </c>
      <c r="D14300" s="5" t="str">
        <f t="shared" si="223"/>
        <v>un</v>
      </c>
    </row>
    <row r="14301" spans="1:4" x14ac:dyDescent="0.2">
      <c r="A14301" s="5" t="s">
        <v>4004</v>
      </c>
      <c r="B14301" s="5" t="s">
        <v>32294</v>
      </c>
      <c r="C14301" s="5" t="s">
        <v>12</v>
      </c>
      <c r="D14301" s="5" t="str">
        <f t="shared" si="223"/>
        <v>un</v>
      </c>
    </row>
    <row r="14302" spans="1:4" x14ac:dyDescent="0.2">
      <c r="A14302" s="5" t="s">
        <v>18531</v>
      </c>
      <c r="B14302" s="5" t="s">
        <v>32294</v>
      </c>
      <c r="C14302" s="5" t="s">
        <v>12</v>
      </c>
      <c r="D14302" s="5" t="str">
        <f t="shared" si="223"/>
        <v>un</v>
      </c>
    </row>
    <row r="14303" spans="1:4" x14ac:dyDescent="0.2">
      <c r="A14303" s="5" t="s">
        <v>9487</v>
      </c>
      <c r="B14303" s="5" t="s">
        <v>32295</v>
      </c>
      <c r="C14303" s="5" t="s">
        <v>12</v>
      </c>
      <c r="D14303" s="5" t="str">
        <f t="shared" si="223"/>
        <v>un</v>
      </c>
    </row>
    <row r="14304" spans="1:4" x14ac:dyDescent="0.2">
      <c r="A14304" s="5" t="s">
        <v>18532</v>
      </c>
      <c r="B14304" s="5" t="s">
        <v>32295</v>
      </c>
      <c r="C14304" s="5" t="s">
        <v>12</v>
      </c>
      <c r="D14304" s="5" t="str">
        <f t="shared" si="223"/>
        <v>un</v>
      </c>
    </row>
    <row r="14305" spans="1:4" x14ac:dyDescent="0.2">
      <c r="A14305" s="5" t="s">
        <v>4005</v>
      </c>
      <c r="B14305" s="5" t="s">
        <v>32296</v>
      </c>
      <c r="C14305" s="5" t="s">
        <v>12</v>
      </c>
      <c r="D14305" s="5" t="str">
        <f t="shared" si="223"/>
        <v>un</v>
      </c>
    </row>
    <row r="14306" spans="1:4" x14ac:dyDescent="0.2">
      <c r="A14306" s="5" t="s">
        <v>18533</v>
      </c>
      <c r="B14306" s="5" t="s">
        <v>32296</v>
      </c>
      <c r="C14306" s="5" t="s">
        <v>12</v>
      </c>
      <c r="D14306" s="5" t="str">
        <f t="shared" si="223"/>
        <v>un</v>
      </c>
    </row>
    <row r="14307" spans="1:4" x14ac:dyDescent="0.2">
      <c r="A14307" s="5" t="s">
        <v>4006</v>
      </c>
      <c r="B14307" s="5" t="s">
        <v>32297</v>
      </c>
      <c r="C14307" s="5" t="s">
        <v>12</v>
      </c>
      <c r="D14307" s="5" t="str">
        <f t="shared" si="223"/>
        <v>un</v>
      </c>
    </row>
    <row r="14308" spans="1:4" x14ac:dyDescent="0.2">
      <c r="A14308" s="5" t="s">
        <v>18534</v>
      </c>
      <c r="B14308" s="5" t="s">
        <v>32297</v>
      </c>
      <c r="C14308" s="5" t="s">
        <v>12</v>
      </c>
      <c r="D14308" s="5" t="str">
        <f t="shared" si="223"/>
        <v>un</v>
      </c>
    </row>
    <row r="14309" spans="1:4" x14ac:dyDescent="0.2">
      <c r="A14309" s="5" t="s">
        <v>4007</v>
      </c>
      <c r="B14309" s="5" t="s">
        <v>32298</v>
      </c>
      <c r="C14309" s="5" t="s">
        <v>12</v>
      </c>
      <c r="D14309" s="5" t="str">
        <f t="shared" si="223"/>
        <v>un</v>
      </c>
    </row>
    <row r="14310" spans="1:4" x14ac:dyDescent="0.2">
      <c r="A14310" s="5" t="s">
        <v>18535</v>
      </c>
      <c r="B14310" s="5" t="s">
        <v>32298</v>
      </c>
      <c r="C14310" s="5" t="s">
        <v>12</v>
      </c>
      <c r="D14310" s="5" t="str">
        <f t="shared" si="223"/>
        <v>un</v>
      </c>
    </row>
    <row r="14311" spans="1:4" x14ac:dyDescent="0.2">
      <c r="A14311" s="5" t="s">
        <v>4008</v>
      </c>
      <c r="B14311" s="5" t="s">
        <v>32299</v>
      </c>
      <c r="C14311" s="5" t="s">
        <v>12</v>
      </c>
      <c r="D14311" s="5" t="str">
        <f t="shared" si="223"/>
        <v>un</v>
      </c>
    </row>
    <row r="14312" spans="1:4" x14ac:dyDescent="0.2">
      <c r="A14312" s="5" t="s">
        <v>18536</v>
      </c>
      <c r="B14312" s="5" t="s">
        <v>32299</v>
      </c>
      <c r="C14312" s="5" t="s">
        <v>12</v>
      </c>
      <c r="D14312" s="5" t="str">
        <f t="shared" si="223"/>
        <v>un</v>
      </c>
    </row>
    <row r="14313" spans="1:4" x14ac:dyDescent="0.2">
      <c r="A14313" s="5" t="s">
        <v>4009</v>
      </c>
      <c r="B14313" s="5" t="s">
        <v>32300</v>
      </c>
      <c r="C14313" s="5" t="s">
        <v>12</v>
      </c>
      <c r="D14313" s="5" t="str">
        <f t="shared" si="223"/>
        <v>un</v>
      </c>
    </row>
    <row r="14314" spans="1:4" x14ac:dyDescent="0.2">
      <c r="A14314" s="5" t="s">
        <v>18537</v>
      </c>
      <c r="B14314" s="5" t="s">
        <v>32300</v>
      </c>
      <c r="C14314" s="5" t="s">
        <v>12</v>
      </c>
      <c r="D14314" s="5" t="str">
        <f t="shared" si="223"/>
        <v>un</v>
      </c>
    </row>
    <row r="14315" spans="1:4" x14ac:dyDescent="0.2">
      <c r="A14315" s="5" t="s">
        <v>4010</v>
      </c>
      <c r="B14315" s="5" t="s">
        <v>32301</v>
      </c>
      <c r="C14315" s="5" t="s">
        <v>12</v>
      </c>
      <c r="D14315" s="5" t="str">
        <f t="shared" si="223"/>
        <v>un</v>
      </c>
    </row>
    <row r="14316" spans="1:4" x14ac:dyDescent="0.2">
      <c r="A14316" s="5" t="s">
        <v>18538</v>
      </c>
      <c r="B14316" s="5" t="s">
        <v>32301</v>
      </c>
      <c r="C14316" s="5" t="s">
        <v>12</v>
      </c>
      <c r="D14316" s="5" t="str">
        <f t="shared" si="223"/>
        <v>un</v>
      </c>
    </row>
    <row r="14317" spans="1:4" x14ac:dyDescent="0.2">
      <c r="A14317" s="5" t="s">
        <v>4011</v>
      </c>
      <c r="B14317" s="5" t="s">
        <v>32302</v>
      </c>
      <c r="C14317" s="5" t="s">
        <v>12</v>
      </c>
      <c r="D14317" s="5" t="str">
        <f t="shared" si="223"/>
        <v>un</v>
      </c>
    </row>
    <row r="14318" spans="1:4" x14ac:dyDescent="0.2">
      <c r="A14318" s="5" t="s">
        <v>18539</v>
      </c>
      <c r="B14318" s="5" t="s">
        <v>32302</v>
      </c>
      <c r="C14318" s="5" t="s">
        <v>12</v>
      </c>
      <c r="D14318" s="5" t="str">
        <f t="shared" si="223"/>
        <v>un</v>
      </c>
    </row>
    <row r="14319" spans="1:4" x14ac:dyDescent="0.2">
      <c r="A14319" s="5" t="s">
        <v>4012</v>
      </c>
      <c r="B14319" s="5" t="s">
        <v>32303</v>
      </c>
      <c r="C14319" s="5" t="s">
        <v>12</v>
      </c>
      <c r="D14319" s="5" t="str">
        <f t="shared" si="223"/>
        <v>un</v>
      </c>
    </row>
    <row r="14320" spans="1:4" x14ac:dyDescent="0.2">
      <c r="A14320" s="5" t="s">
        <v>18540</v>
      </c>
      <c r="B14320" s="5" t="s">
        <v>32303</v>
      </c>
      <c r="C14320" s="5" t="s">
        <v>12</v>
      </c>
      <c r="D14320" s="5" t="str">
        <f t="shared" si="223"/>
        <v>un</v>
      </c>
    </row>
    <row r="14321" spans="1:4" x14ac:dyDescent="0.2">
      <c r="A14321" s="5" t="s">
        <v>4013</v>
      </c>
      <c r="B14321" s="5" t="s">
        <v>32304</v>
      </c>
      <c r="C14321" s="5" t="s">
        <v>12</v>
      </c>
      <c r="D14321" s="5" t="str">
        <f t="shared" si="223"/>
        <v>un</v>
      </c>
    </row>
    <row r="14322" spans="1:4" x14ac:dyDescent="0.2">
      <c r="A14322" s="5" t="s">
        <v>18541</v>
      </c>
      <c r="B14322" s="5" t="s">
        <v>32304</v>
      </c>
      <c r="C14322" s="5" t="s">
        <v>12</v>
      </c>
      <c r="D14322" s="5" t="str">
        <f t="shared" si="223"/>
        <v>un</v>
      </c>
    </row>
    <row r="14323" spans="1:4" x14ac:dyDescent="0.2">
      <c r="A14323" s="5" t="s">
        <v>4014</v>
      </c>
      <c r="B14323" s="5" t="s">
        <v>32305</v>
      </c>
      <c r="C14323" s="5" t="s">
        <v>12</v>
      </c>
      <c r="D14323" s="5" t="str">
        <f t="shared" si="223"/>
        <v>un</v>
      </c>
    </row>
    <row r="14324" spans="1:4" x14ac:dyDescent="0.2">
      <c r="A14324" s="5" t="s">
        <v>18542</v>
      </c>
      <c r="B14324" s="5" t="s">
        <v>32305</v>
      </c>
      <c r="C14324" s="5" t="s">
        <v>12</v>
      </c>
      <c r="D14324" s="5" t="str">
        <f t="shared" si="223"/>
        <v>un</v>
      </c>
    </row>
    <row r="14325" spans="1:4" x14ac:dyDescent="0.2">
      <c r="A14325" s="5" t="s">
        <v>4015</v>
      </c>
      <c r="B14325" s="5" t="s">
        <v>32306</v>
      </c>
      <c r="C14325" s="5" t="s">
        <v>12</v>
      </c>
      <c r="D14325" s="5" t="str">
        <f t="shared" si="223"/>
        <v>un</v>
      </c>
    </row>
    <row r="14326" spans="1:4" x14ac:dyDescent="0.2">
      <c r="A14326" s="5" t="s">
        <v>18543</v>
      </c>
      <c r="B14326" s="5" t="s">
        <v>32306</v>
      </c>
      <c r="C14326" s="5" t="s">
        <v>12</v>
      </c>
      <c r="D14326" s="5" t="str">
        <f t="shared" si="223"/>
        <v>un</v>
      </c>
    </row>
    <row r="14327" spans="1:4" x14ac:dyDescent="0.2">
      <c r="A14327" s="5" t="s">
        <v>4016</v>
      </c>
      <c r="B14327" s="5" t="s">
        <v>32307</v>
      </c>
      <c r="C14327" s="5" t="s">
        <v>12</v>
      </c>
      <c r="D14327" s="5" t="str">
        <f t="shared" si="223"/>
        <v>un</v>
      </c>
    </row>
    <row r="14328" spans="1:4" x14ac:dyDescent="0.2">
      <c r="A14328" s="5" t="s">
        <v>18544</v>
      </c>
      <c r="B14328" s="5" t="s">
        <v>32307</v>
      </c>
      <c r="C14328" s="5" t="s">
        <v>12</v>
      </c>
      <c r="D14328" s="5" t="str">
        <f t="shared" si="223"/>
        <v>un</v>
      </c>
    </row>
    <row r="14329" spans="1:4" x14ac:dyDescent="0.2">
      <c r="A14329" s="5" t="s">
        <v>4017</v>
      </c>
      <c r="B14329" s="5" t="s">
        <v>32308</v>
      </c>
      <c r="C14329" s="5" t="s">
        <v>12</v>
      </c>
      <c r="D14329" s="5" t="str">
        <f t="shared" si="223"/>
        <v>un</v>
      </c>
    </row>
    <row r="14330" spans="1:4" x14ac:dyDescent="0.2">
      <c r="A14330" s="5" t="s">
        <v>18545</v>
      </c>
      <c r="B14330" s="5" t="s">
        <v>32308</v>
      </c>
      <c r="C14330" s="5" t="s">
        <v>12</v>
      </c>
      <c r="D14330" s="5" t="str">
        <f t="shared" si="223"/>
        <v>un</v>
      </c>
    </row>
    <row r="14331" spans="1:4" x14ac:dyDescent="0.2">
      <c r="A14331" s="5" t="s">
        <v>4018</v>
      </c>
      <c r="B14331" s="5" t="s">
        <v>32309</v>
      </c>
      <c r="C14331" s="5" t="s">
        <v>21</v>
      </c>
      <c r="D14331" s="5" t="str">
        <f t="shared" si="223"/>
        <v>m</v>
      </c>
    </row>
    <row r="14332" spans="1:4" x14ac:dyDescent="0.2">
      <c r="A14332" s="5" t="s">
        <v>18546</v>
      </c>
      <c r="B14332" s="5" t="s">
        <v>32309</v>
      </c>
      <c r="C14332" s="5" t="s">
        <v>21</v>
      </c>
      <c r="D14332" s="5" t="str">
        <f t="shared" si="223"/>
        <v>m</v>
      </c>
    </row>
    <row r="14333" spans="1:4" x14ac:dyDescent="0.2">
      <c r="A14333" s="5" t="s">
        <v>4019</v>
      </c>
      <c r="B14333" s="5" t="s">
        <v>32310</v>
      </c>
      <c r="C14333" s="5" t="s">
        <v>21</v>
      </c>
      <c r="D14333" s="5" t="str">
        <f t="shared" si="223"/>
        <v>m</v>
      </c>
    </row>
    <row r="14334" spans="1:4" x14ac:dyDescent="0.2">
      <c r="A14334" s="5" t="s">
        <v>18547</v>
      </c>
      <c r="B14334" s="5" t="s">
        <v>32310</v>
      </c>
      <c r="C14334" s="5" t="s">
        <v>21</v>
      </c>
      <c r="D14334" s="5" t="str">
        <f t="shared" si="223"/>
        <v>m</v>
      </c>
    </row>
    <row r="14335" spans="1:4" x14ac:dyDescent="0.2">
      <c r="A14335" s="5" t="s">
        <v>9488</v>
      </c>
      <c r="B14335" s="5" t="s">
        <v>32311</v>
      </c>
      <c r="C14335" s="5" t="s">
        <v>12</v>
      </c>
      <c r="D14335" s="5" t="str">
        <f t="shared" si="223"/>
        <v>un</v>
      </c>
    </row>
    <row r="14336" spans="1:4" x14ac:dyDescent="0.2">
      <c r="A14336" s="5" t="s">
        <v>18548</v>
      </c>
      <c r="B14336" s="5" t="s">
        <v>32311</v>
      </c>
      <c r="C14336" s="5" t="s">
        <v>12</v>
      </c>
      <c r="D14336" s="5" t="str">
        <f t="shared" si="223"/>
        <v>un</v>
      </c>
    </row>
    <row r="14337" spans="1:4" x14ac:dyDescent="0.2">
      <c r="A14337" s="5" t="s">
        <v>9489</v>
      </c>
      <c r="B14337" s="5" t="s">
        <v>32312</v>
      </c>
      <c r="C14337" s="5" t="s">
        <v>12</v>
      </c>
      <c r="D14337" s="5" t="str">
        <f t="shared" si="223"/>
        <v>un</v>
      </c>
    </row>
    <row r="14338" spans="1:4" x14ac:dyDescent="0.2">
      <c r="A14338" s="5" t="s">
        <v>18549</v>
      </c>
      <c r="B14338" s="5" t="s">
        <v>32312</v>
      </c>
      <c r="C14338" s="5" t="s">
        <v>12</v>
      </c>
      <c r="D14338" s="5" t="str">
        <f t="shared" ref="D14338:D14401" si="224">LOWER(C14338)</f>
        <v>un</v>
      </c>
    </row>
    <row r="14339" spans="1:4" x14ac:dyDescent="0.2">
      <c r="A14339" s="5" t="s">
        <v>9490</v>
      </c>
      <c r="B14339" s="5" t="s">
        <v>32313</v>
      </c>
      <c r="C14339" s="5" t="s">
        <v>12</v>
      </c>
      <c r="D14339" s="5" t="str">
        <f t="shared" si="224"/>
        <v>un</v>
      </c>
    </row>
    <row r="14340" spans="1:4" x14ac:dyDescent="0.2">
      <c r="A14340" s="5" t="s">
        <v>18550</v>
      </c>
      <c r="B14340" s="5" t="s">
        <v>32313</v>
      </c>
      <c r="C14340" s="5" t="s">
        <v>12</v>
      </c>
      <c r="D14340" s="5" t="str">
        <f t="shared" si="224"/>
        <v>un</v>
      </c>
    </row>
    <row r="14341" spans="1:4" x14ac:dyDescent="0.2">
      <c r="A14341" s="5" t="s">
        <v>9491</v>
      </c>
      <c r="B14341" s="5" t="s">
        <v>32314</v>
      </c>
      <c r="C14341" s="5" t="s">
        <v>12</v>
      </c>
      <c r="D14341" s="5" t="str">
        <f t="shared" si="224"/>
        <v>un</v>
      </c>
    </row>
    <row r="14342" spans="1:4" x14ac:dyDescent="0.2">
      <c r="A14342" s="5" t="s">
        <v>18551</v>
      </c>
      <c r="B14342" s="5" t="s">
        <v>32314</v>
      </c>
      <c r="C14342" s="5" t="s">
        <v>12</v>
      </c>
      <c r="D14342" s="5" t="str">
        <f t="shared" si="224"/>
        <v>un</v>
      </c>
    </row>
    <row r="14343" spans="1:4" x14ac:dyDescent="0.2">
      <c r="A14343" s="5" t="s">
        <v>9492</v>
      </c>
      <c r="B14343" s="5" t="s">
        <v>32315</v>
      </c>
      <c r="C14343" s="5" t="s">
        <v>21</v>
      </c>
      <c r="D14343" s="5" t="str">
        <f t="shared" si="224"/>
        <v>m</v>
      </c>
    </row>
    <row r="14344" spans="1:4" x14ac:dyDescent="0.2">
      <c r="A14344" s="5" t="s">
        <v>18552</v>
      </c>
      <c r="B14344" s="5" t="s">
        <v>32315</v>
      </c>
      <c r="C14344" s="5" t="s">
        <v>21</v>
      </c>
      <c r="D14344" s="5" t="str">
        <f t="shared" si="224"/>
        <v>m</v>
      </c>
    </row>
    <row r="14345" spans="1:4" x14ac:dyDescent="0.2">
      <c r="A14345" s="5" t="s">
        <v>9493</v>
      </c>
      <c r="B14345" s="5" t="s">
        <v>32316</v>
      </c>
      <c r="C14345" s="5" t="s">
        <v>21</v>
      </c>
      <c r="D14345" s="5" t="str">
        <f t="shared" si="224"/>
        <v>m</v>
      </c>
    </row>
    <row r="14346" spans="1:4" x14ac:dyDescent="0.2">
      <c r="A14346" s="5" t="s">
        <v>18553</v>
      </c>
      <c r="B14346" s="5" t="s">
        <v>32316</v>
      </c>
      <c r="C14346" s="5" t="s">
        <v>21</v>
      </c>
      <c r="D14346" s="5" t="str">
        <f t="shared" si="224"/>
        <v>m</v>
      </c>
    </row>
    <row r="14347" spans="1:4" x14ac:dyDescent="0.2">
      <c r="A14347" s="5" t="s">
        <v>9494</v>
      </c>
      <c r="B14347" s="5" t="s">
        <v>32317</v>
      </c>
      <c r="C14347" s="5" t="s">
        <v>21</v>
      </c>
      <c r="D14347" s="5" t="str">
        <f t="shared" si="224"/>
        <v>m</v>
      </c>
    </row>
    <row r="14348" spans="1:4" x14ac:dyDescent="0.2">
      <c r="A14348" s="5" t="s">
        <v>18554</v>
      </c>
      <c r="B14348" s="5" t="s">
        <v>32317</v>
      </c>
      <c r="C14348" s="5" t="s">
        <v>21</v>
      </c>
      <c r="D14348" s="5" t="str">
        <f t="shared" si="224"/>
        <v>m</v>
      </c>
    </row>
    <row r="14349" spans="1:4" x14ac:dyDescent="0.2">
      <c r="A14349" s="5" t="s">
        <v>9495</v>
      </c>
      <c r="B14349" s="5" t="s">
        <v>32318</v>
      </c>
      <c r="C14349" s="5" t="s">
        <v>21</v>
      </c>
      <c r="D14349" s="5" t="str">
        <f t="shared" si="224"/>
        <v>m</v>
      </c>
    </row>
    <row r="14350" spans="1:4" x14ac:dyDescent="0.2">
      <c r="A14350" s="5" t="s">
        <v>18555</v>
      </c>
      <c r="B14350" s="5" t="s">
        <v>32318</v>
      </c>
      <c r="C14350" s="5" t="s">
        <v>21</v>
      </c>
      <c r="D14350" s="5" t="str">
        <f t="shared" si="224"/>
        <v>m</v>
      </c>
    </row>
    <row r="14351" spans="1:4" x14ac:dyDescent="0.2">
      <c r="A14351" s="5" t="s">
        <v>4020</v>
      </c>
      <c r="B14351" s="5" t="s">
        <v>32319</v>
      </c>
      <c r="C14351" s="5" t="s">
        <v>12</v>
      </c>
      <c r="D14351" s="5" t="str">
        <f t="shared" si="224"/>
        <v>un</v>
      </c>
    </row>
    <row r="14352" spans="1:4" x14ac:dyDescent="0.2">
      <c r="A14352" s="5" t="s">
        <v>18556</v>
      </c>
      <c r="B14352" s="5" t="s">
        <v>32319</v>
      </c>
      <c r="C14352" s="5" t="s">
        <v>12</v>
      </c>
      <c r="D14352" s="5" t="str">
        <f t="shared" si="224"/>
        <v>un</v>
      </c>
    </row>
    <row r="14353" spans="1:4" x14ac:dyDescent="0.2">
      <c r="A14353" s="5" t="s">
        <v>4021</v>
      </c>
      <c r="B14353" s="5" t="s">
        <v>32320</v>
      </c>
      <c r="C14353" s="5" t="s">
        <v>12</v>
      </c>
      <c r="D14353" s="5" t="str">
        <f t="shared" si="224"/>
        <v>un</v>
      </c>
    </row>
    <row r="14354" spans="1:4" x14ac:dyDescent="0.2">
      <c r="A14354" s="5" t="s">
        <v>18557</v>
      </c>
      <c r="B14354" s="5" t="s">
        <v>32320</v>
      </c>
      <c r="C14354" s="5" t="s">
        <v>12</v>
      </c>
      <c r="D14354" s="5" t="str">
        <f t="shared" si="224"/>
        <v>un</v>
      </c>
    </row>
    <row r="14355" spans="1:4" x14ac:dyDescent="0.2">
      <c r="A14355" s="5" t="s">
        <v>4022</v>
      </c>
      <c r="B14355" s="5" t="s">
        <v>32321</v>
      </c>
      <c r="C14355" s="5" t="s">
        <v>12</v>
      </c>
      <c r="D14355" s="5" t="str">
        <f t="shared" si="224"/>
        <v>un</v>
      </c>
    </row>
    <row r="14356" spans="1:4" x14ac:dyDescent="0.2">
      <c r="A14356" s="5" t="s">
        <v>18558</v>
      </c>
      <c r="B14356" s="5" t="s">
        <v>32321</v>
      </c>
      <c r="C14356" s="5" t="s">
        <v>12</v>
      </c>
      <c r="D14356" s="5" t="str">
        <f t="shared" si="224"/>
        <v>un</v>
      </c>
    </row>
    <row r="14357" spans="1:4" x14ac:dyDescent="0.2">
      <c r="A14357" s="5" t="s">
        <v>4023</v>
      </c>
      <c r="B14357" s="5" t="s">
        <v>32322</v>
      </c>
      <c r="C14357" s="5" t="s">
        <v>12</v>
      </c>
      <c r="D14357" s="5" t="str">
        <f t="shared" si="224"/>
        <v>un</v>
      </c>
    </row>
    <row r="14358" spans="1:4" x14ac:dyDescent="0.2">
      <c r="A14358" s="5" t="s">
        <v>18559</v>
      </c>
      <c r="B14358" s="5" t="s">
        <v>32322</v>
      </c>
      <c r="C14358" s="5" t="s">
        <v>12</v>
      </c>
      <c r="D14358" s="5" t="str">
        <f t="shared" si="224"/>
        <v>un</v>
      </c>
    </row>
    <row r="14359" spans="1:4" x14ac:dyDescent="0.2">
      <c r="A14359" s="5" t="s">
        <v>4024</v>
      </c>
      <c r="B14359" s="5" t="s">
        <v>32323</v>
      </c>
      <c r="C14359" s="5" t="s">
        <v>12</v>
      </c>
      <c r="D14359" s="5" t="str">
        <f t="shared" si="224"/>
        <v>un</v>
      </c>
    </row>
    <row r="14360" spans="1:4" x14ac:dyDescent="0.2">
      <c r="A14360" s="5" t="s">
        <v>18560</v>
      </c>
      <c r="B14360" s="5" t="s">
        <v>32323</v>
      </c>
      <c r="C14360" s="5" t="s">
        <v>12</v>
      </c>
      <c r="D14360" s="5" t="str">
        <f t="shared" si="224"/>
        <v>un</v>
      </c>
    </row>
    <row r="14361" spans="1:4" x14ac:dyDescent="0.2">
      <c r="A14361" s="5" t="s">
        <v>4025</v>
      </c>
      <c r="B14361" s="5" t="s">
        <v>32324</v>
      </c>
      <c r="C14361" s="5" t="s">
        <v>21</v>
      </c>
      <c r="D14361" s="5" t="str">
        <f t="shared" si="224"/>
        <v>m</v>
      </c>
    </row>
    <row r="14362" spans="1:4" x14ac:dyDescent="0.2">
      <c r="A14362" s="5" t="s">
        <v>18561</v>
      </c>
      <c r="B14362" s="5" t="s">
        <v>32324</v>
      </c>
      <c r="C14362" s="5" t="s">
        <v>21</v>
      </c>
      <c r="D14362" s="5" t="str">
        <f t="shared" si="224"/>
        <v>m</v>
      </c>
    </row>
    <row r="14363" spans="1:4" x14ac:dyDescent="0.2">
      <c r="A14363" s="5" t="s">
        <v>4026</v>
      </c>
      <c r="B14363" s="5" t="s">
        <v>32325</v>
      </c>
      <c r="C14363" s="5" t="s">
        <v>21</v>
      </c>
      <c r="D14363" s="5" t="str">
        <f t="shared" si="224"/>
        <v>m</v>
      </c>
    </row>
    <row r="14364" spans="1:4" x14ac:dyDescent="0.2">
      <c r="A14364" s="5" t="s">
        <v>18562</v>
      </c>
      <c r="B14364" s="5" t="s">
        <v>32325</v>
      </c>
      <c r="C14364" s="5" t="s">
        <v>21</v>
      </c>
      <c r="D14364" s="5" t="str">
        <f t="shared" si="224"/>
        <v>m</v>
      </c>
    </row>
    <row r="14365" spans="1:4" x14ac:dyDescent="0.2">
      <c r="A14365" s="5" t="s">
        <v>4027</v>
      </c>
      <c r="B14365" s="5" t="s">
        <v>32326</v>
      </c>
      <c r="C14365" s="5" t="s">
        <v>21</v>
      </c>
      <c r="D14365" s="5" t="str">
        <f t="shared" si="224"/>
        <v>m</v>
      </c>
    </row>
    <row r="14366" spans="1:4" x14ac:dyDescent="0.2">
      <c r="A14366" s="5" t="s">
        <v>18563</v>
      </c>
      <c r="B14366" s="5" t="s">
        <v>32326</v>
      </c>
      <c r="C14366" s="5" t="s">
        <v>21</v>
      </c>
      <c r="D14366" s="5" t="str">
        <f t="shared" si="224"/>
        <v>m</v>
      </c>
    </row>
    <row r="14367" spans="1:4" x14ac:dyDescent="0.2">
      <c r="A14367" s="5" t="s">
        <v>4028</v>
      </c>
      <c r="B14367" s="5" t="s">
        <v>32327</v>
      </c>
      <c r="C14367" s="5" t="s">
        <v>21</v>
      </c>
      <c r="D14367" s="5" t="str">
        <f t="shared" si="224"/>
        <v>m</v>
      </c>
    </row>
    <row r="14368" spans="1:4" x14ac:dyDescent="0.2">
      <c r="A14368" s="5" t="s">
        <v>18564</v>
      </c>
      <c r="B14368" s="5" t="s">
        <v>32327</v>
      </c>
      <c r="C14368" s="5" t="s">
        <v>21</v>
      </c>
      <c r="D14368" s="5" t="str">
        <f t="shared" si="224"/>
        <v>m</v>
      </c>
    </row>
    <row r="14369" spans="1:4" x14ac:dyDescent="0.2">
      <c r="A14369" s="5" t="s">
        <v>4029</v>
      </c>
      <c r="B14369" s="5" t="s">
        <v>32328</v>
      </c>
      <c r="C14369" s="5" t="s">
        <v>21</v>
      </c>
      <c r="D14369" s="5" t="str">
        <f t="shared" si="224"/>
        <v>m</v>
      </c>
    </row>
    <row r="14370" spans="1:4" x14ac:dyDescent="0.2">
      <c r="A14370" s="5" t="s">
        <v>18565</v>
      </c>
      <c r="B14370" s="5" t="s">
        <v>32328</v>
      </c>
      <c r="C14370" s="5" t="s">
        <v>21</v>
      </c>
      <c r="D14370" s="5" t="str">
        <f t="shared" si="224"/>
        <v>m</v>
      </c>
    </row>
    <row r="14371" spans="1:4" x14ac:dyDescent="0.2">
      <c r="A14371" s="5" t="s">
        <v>4030</v>
      </c>
      <c r="B14371" s="5" t="s">
        <v>32329</v>
      </c>
      <c r="C14371" s="5" t="s">
        <v>21</v>
      </c>
      <c r="D14371" s="5" t="str">
        <f t="shared" si="224"/>
        <v>m</v>
      </c>
    </row>
    <row r="14372" spans="1:4" x14ac:dyDescent="0.2">
      <c r="A14372" s="5" t="s">
        <v>18566</v>
      </c>
      <c r="B14372" s="5" t="s">
        <v>32329</v>
      </c>
      <c r="C14372" s="5" t="s">
        <v>21</v>
      </c>
      <c r="D14372" s="5" t="str">
        <f t="shared" si="224"/>
        <v>m</v>
      </c>
    </row>
    <row r="14373" spans="1:4" x14ac:dyDescent="0.2">
      <c r="A14373" s="5" t="s">
        <v>4031</v>
      </c>
      <c r="B14373" s="5" t="s">
        <v>32330</v>
      </c>
      <c r="C14373" s="5" t="s">
        <v>12</v>
      </c>
      <c r="D14373" s="5" t="str">
        <f t="shared" si="224"/>
        <v>un</v>
      </c>
    </row>
    <row r="14374" spans="1:4" x14ac:dyDescent="0.2">
      <c r="A14374" s="5" t="s">
        <v>18567</v>
      </c>
      <c r="B14374" s="5" t="s">
        <v>32330</v>
      </c>
      <c r="C14374" s="5" t="s">
        <v>12</v>
      </c>
      <c r="D14374" s="5" t="str">
        <f t="shared" si="224"/>
        <v>un</v>
      </c>
    </row>
    <row r="14375" spans="1:4" x14ac:dyDescent="0.2">
      <c r="A14375" s="5" t="s">
        <v>4032</v>
      </c>
      <c r="B14375" s="5" t="s">
        <v>32331</v>
      </c>
      <c r="C14375" s="5" t="s">
        <v>12</v>
      </c>
      <c r="D14375" s="5" t="str">
        <f t="shared" si="224"/>
        <v>un</v>
      </c>
    </row>
    <row r="14376" spans="1:4" x14ac:dyDescent="0.2">
      <c r="A14376" s="5" t="s">
        <v>18568</v>
      </c>
      <c r="B14376" s="5" t="s">
        <v>32331</v>
      </c>
      <c r="C14376" s="5" t="s">
        <v>12</v>
      </c>
      <c r="D14376" s="5" t="str">
        <f t="shared" si="224"/>
        <v>un</v>
      </c>
    </row>
    <row r="14377" spans="1:4" x14ac:dyDescent="0.2">
      <c r="A14377" s="5" t="s">
        <v>4033</v>
      </c>
      <c r="B14377" s="5" t="s">
        <v>32332</v>
      </c>
      <c r="C14377" s="5" t="s">
        <v>12</v>
      </c>
      <c r="D14377" s="5" t="str">
        <f t="shared" si="224"/>
        <v>un</v>
      </c>
    </row>
    <row r="14378" spans="1:4" x14ac:dyDescent="0.2">
      <c r="A14378" s="5" t="s">
        <v>18569</v>
      </c>
      <c r="B14378" s="5" t="s">
        <v>32332</v>
      </c>
      <c r="C14378" s="5" t="s">
        <v>12</v>
      </c>
      <c r="D14378" s="5" t="str">
        <f t="shared" si="224"/>
        <v>un</v>
      </c>
    </row>
    <row r="14379" spans="1:4" x14ac:dyDescent="0.2">
      <c r="A14379" s="5" t="s">
        <v>9496</v>
      </c>
      <c r="B14379" s="5" t="s">
        <v>32333</v>
      </c>
      <c r="C14379" s="5" t="s">
        <v>12</v>
      </c>
      <c r="D14379" s="5" t="str">
        <f t="shared" si="224"/>
        <v>un</v>
      </c>
    </row>
    <row r="14380" spans="1:4" x14ac:dyDescent="0.2">
      <c r="A14380" s="5" t="s">
        <v>18570</v>
      </c>
      <c r="B14380" s="5" t="s">
        <v>32333</v>
      </c>
      <c r="C14380" s="5" t="s">
        <v>12</v>
      </c>
      <c r="D14380" s="5" t="str">
        <f t="shared" si="224"/>
        <v>un</v>
      </c>
    </row>
    <row r="14381" spans="1:4" x14ac:dyDescent="0.2">
      <c r="A14381" s="5" t="s">
        <v>4034</v>
      </c>
      <c r="B14381" s="5" t="s">
        <v>32334</v>
      </c>
      <c r="C14381" s="5" t="s">
        <v>12</v>
      </c>
      <c r="D14381" s="5" t="str">
        <f t="shared" si="224"/>
        <v>un</v>
      </c>
    </row>
    <row r="14382" spans="1:4" x14ac:dyDescent="0.2">
      <c r="A14382" s="5" t="s">
        <v>18571</v>
      </c>
      <c r="B14382" s="5" t="s">
        <v>32334</v>
      </c>
      <c r="C14382" s="5" t="s">
        <v>12</v>
      </c>
      <c r="D14382" s="5" t="str">
        <f t="shared" si="224"/>
        <v>un</v>
      </c>
    </row>
    <row r="14383" spans="1:4" x14ac:dyDescent="0.2">
      <c r="A14383" s="5" t="s">
        <v>4035</v>
      </c>
      <c r="B14383" s="5" t="s">
        <v>32335</v>
      </c>
      <c r="C14383" s="5" t="s">
        <v>12</v>
      </c>
      <c r="D14383" s="5" t="str">
        <f t="shared" si="224"/>
        <v>un</v>
      </c>
    </row>
    <row r="14384" spans="1:4" x14ac:dyDescent="0.2">
      <c r="A14384" s="5" t="s">
        <v>18572</v>
      </c>
      <c r="B14384" s="5" t="s">
        <v>32335</v>
      </c>
      <c r="C14384" s="5" t="s">
        <v>12</v>
      </c>
      <c r="D14384" s="5" t="str">
        <f t="shared" si="224"/>
        <v>un</v>
      </c>
    </row>
    <row r="14385" spans="1:4" x14ac:dyDescent="0.2">
      <c r="A14385" s="5" t="s">
        <v>4036</v>
      </c>
      <c r="B14385" s="5" t="s">
        <v>32336</v>
      </c>
      <c r="C14385" s="5" t="s">
        <v>12</v>
      </c>
      <c r="D14385" s="5" t="str">
        <f t="shared" si="224"/>
        <v>un</v>
      </c>
    </row>
    <row r="14386" spans="1:4" x14ac:dyDescent="0.2">
      <c r="A14386" s="5" t="s">
        <v>18573</v>
      </c>
      <c r="B14386" s="5" t="s">
        <v>32336</v>
      </c>
      <c r="C14386" s="5" t="s">
        <v>12</v>
      </c>
      <c r="D14386" s="5" t="str">
        <f t="shared" si="224"/>
        <v>un</v>
      </c>
    </row>
    <row r="14387" spans="1:4" x14ac:dyDescent="0.2">
      <c r="A14387" s="5" t="s">
        <v>4037</v>
      </c>
      <c r="B14387" s="5" t="s">
        <v>32337</v>
      </c>
      <c r="C14387" s="5" t="s">
        <v>12</v>
      </c>
      <c r="D14387" s="5" t="str">
        <f t="shared" si="224"/>
        <v>un</v>
      </c>
    </row>
    <row r="14388" spans="1:4" x14ac:dyDescent="0.2">
      <c r="A14388" s="5" t="s">
        <v>18574</v>
      </c>
      <c r="B14388" s="5" t="s">
        <v>32337</v>
      </c>
      <c r="C14388" s="5" t="s">
        <v>12</v>
      </c>
      <c r="D14388" s="5" t="str">
        <f t="shared" si="224"/>
        <v>un</v>
      </c>
    </row>
    <row r="14389" spans="1:4" x14ac:dyDescent="0.2">
      <c r="A14389" s="5" t="s">
        <v>4038</v>
      </c>
      <c r="B14389" s="5" t="s">
        <v>32338</v>
      </c>
      <c r="C14389" s="5" t="s">
        <v>12</v>
      </c>
      <c r="D14389" s="5" t="str">
        <f t="shared" si="224"/>
        <v>un</v>
      </c>
    </row>
    <row r="14390" spans="1:4" x14ac:dyDescent="0.2">
      <c r="A14390" s="5" t="s">
        <v>18575</v>
      </c>
      <c r="B14390" s="5" t="s">
        <v>32338</v>
      </c>
      <c r="C14390" s="5" t="s">
        <v>12</v>
      </c>
      <c r="D14390" s="5" t="str">
        <f t="shared" si="224"/>
        <v>un</v>
      </c>
    </row>
    <row r="14391" spans="1:4" x14ac:dyDescent="0.2">
      <c r="A14391" s="5" t="s">
        <v>4039</v>
      </c>
      <c r="B14391" s="5" t="s">
        <v>32339</v>
      </c>
      <c r="C14391" s="5" t="s">
        <v>12</v>
      </c>
      <c r="D14391" s="5" t="str">
        <f t="shared" si="224"/>
        <v>un</v>
      </c>
    </row>
    <row r="14392" spans="1:4" x14ac:dyDescent="0.2">
      <c r="A14392" s="5" t="s">
        <v>18576</v>
      </c>
      <c r="B14392" s="5" t="s">
        <v>32339</v>
      </c>
      <c r="C14392" s="5" t="s">
        <v>12</v>
      </c>
      <c r="D14392" s="5" t="str">
        <f t="shared" si="224"/>
        <v>un</v>
      </c>
    </row>
    <row r="14393" spans="1:4" x14ac:dyDescent="0.2">
      <c r="A14393" s="5" t="s">
        <v>4040</v>
      </c>
      <c r="B14393" s="5" t="s">
        <v>32340</v>
      </c>
      <c r="C14393" s="5" t="s">
        <v>12</v>
      </c>
      <c r="D14393" s="5" t="str">
        <f t="shared" si="224"/>
        <v>un</v>
      </c>
    </row>
    <row r="14394" spans="1:4" x14ac:dyDescent="0.2">
      <c r="A14394" s="5" t="s">
        <v>18577</v>
      </c>
      <c r="B14394" s="5" t="s">
        <v>32340</v>
      </c>
      <c r="C14394" s="5" t="s">
        <v>12</v>
      </c>
      <c r="D14394" s="5" t="str">
        <f t="shared" si="224"/>
        <v>un</v>
      </c>
    </row>
    <row r="14395" spans="1:4" x14ac:dyDescent="0.2">
      <c r="A14395" s="5" t="s">
        <v>4041</v>
      </c>
      <c r="B14395" s="5" t="s">
        <v>32341</v>
      </c>
      <c r="C14395" s="5" t="s">
        <v>12</v>
      </c>
      <c r="D14395" s="5" t="str">
        <f t="shared" si="224"/>
        <v>un</v>
      </c>
    </row>
    <row r="14396" spans="1:4" x14ac:dyDescent="0.2">
      <c r="A14396" s="5" t="s">
        <v>18578</v>
      </c>
      <c r="B14396" s="5" t="s">
        <v>32341</v>
      </c>
      <c r="C14396" s="5" t="s">
        <v>12</v>
      </c>
      <c r="D14396" s="5" t="str">
        <f t="shared" si="224"/>
        <v>un</v>
      </c>
    </row>
    <row r="14397" spans="1:4" x14ac:dyDescent="0.2">
      <c r="A14397" s="5" t="s">
        <v>4042</v>
      </c>
      <c r="B14397" s="5" t="s">
        <v>32342</v>
      </c>
      <c r="C14397" s="5" t="s">
        <v>12</v>
      </c>
      <c r="D14397" s="5" t="str">
        <f t="shared" si="224"/>
        <v>un</v>
      </c>
    </row>
    <row r="14398" spans="1:4" x14ac:dyDescent="0.2">
      <c r="A14398" s="5" t="s">
        <v>18579</v>
      </c>
      <c r="B14398" s="5" t="s">
        <v>32342</v>
      </c>
      <c r="C14398" s="5" t="s">
        <v>12</v>
      </c>
      <c r="D14398" s="5" t="str">
        <f t="shared" si="224"/>
        <v>un</v>
      </c>
    </row>
    <row r="14399" spans="1:4" x14ac:dyDescent="0.2">
      <c r="A14399" s="5" t="s">
        <v>4043</v>
      </c>
      <c r="B14399" s="5" t="s">
        <v>32343</v>
      </c>
      <c r="C14399" s="5" t="s">
        <v>12</v>
      </c>
      <c r="D14399" s="5" t="str">
        <f t="shared" si="224"/>
        <v>un</v>
      </c>
    </row>
    <row r="14400" spans="1:4" x14ac:dyDescent="0.2">
      <c r="A14400" s="5" t="s">
        <v>18580</v>
      </c>
      <c r="B14400" s="5" t="s">
        <v>32343</v>
      </c>
      <c r="C14400" s="5" t="s">
        <v>12</v>
      </c>
      <c r="D14400" s="5" t="str">
        <f t="shared" si="224"/>
        <v>un</v>
      </c>
    </row>
    <row r="14401" spans="1:4" x14ac:dyDescent="0.2">
      <c r="A14401" s="5" t="s">
        <v>4044</v>
      </c>
      <c r="B14401" s="5" t="s">
        <v>32344</v>
      </c>
      <c r="C14401" s="5" t="s">
        <v>12</v>
      </c>
      <c r="D14401" s="5" t="str">
        <f t="shared" si="224"/>
        <v>un</v>
      </c>
    </row>
    <row r="14402" spans="1:4" x14ac:dyDescent="0.2">
      <c r="A14402" s="5" t="s">
        <v>18581</v>
      </c>
      <c r="B14402" s="5" t="s">
        <v>32344</v>
      </c>
      <c r="C14402" s="5" t="s">
        <v>12</v>
      </c>
      <c r="D14402" s="5" t="str">
        <f t="shared" ref="D14402:D14465" si="225">LOWER(C14402)</f>
        <v>un</v>
      </c>
    </row>
    <row r="14403" spans="1:4" x14ac:dyDescent="0.2">
      <c r="A14403" s="5" t="s">
        <v>4045</v>
      </c>
      <c r="B14403" s="5" t="s">
        <v>32345</v>
      </c>
      <c r="C14403" s="5" t="s">
        <v>12</v>
      </c>
      <c r="D14403" s="5" t="str">
        <f t="shared" si="225"/>
        <v>un</v>
      </c>
    </row>
    <row r="14404" spans="1:4" x14ac:dyDescent="0.2">
      <c r="A14404" s="5" t="s">
        <v>18582</v>
      </c>
      <c r="B14404" s="5" t="s">
        <v>32345</v>
      </c>
      <c r="C14404" s="5" t="s">
        <v>12</v>
      </c>
      <c r="D14404" s="5" t="str">
        <f t="shared" si="225"/>
        <v>un</v>
      </c>
    </row>
    <row r="14405" spans="1:4" x14ac:dyDescent="0.2">
      <c r="A14405" s="5" t="s">
        <v>4046</v>
      </c>
      <c r="B14405" s="5" t="s">
        <v>32346</v>
      </c>
      <c r="C14405" s="5" t="s">
        <v>12</v>
      </c>
      <c r="D14405" s="5" t="str">
        <f t="shared" si="225"/>
        <v>un</v>
      </c>
    </row>
    <row r="14406" spans="1:4" x14ac:dyDescent="0.2">
      <c r="A14406" s="5" t="s">
        <v>18583</v>
      </c>
      <c r="B14406" s="5" t="s">
        <v>32346</v>
      </c>
      <c r="C14406" s="5" t="s">
        <v>12</v>
      </c>
      <c r="D14406" s="5" t="str">
        <f t="shared" si="225"/>
        <v>un</v>
      </c>
    </row>
    <row r="14407" spans="1:4" x14ac:dyDescent="0.2">
      <c r="A14407" s="5" t="s">
        <v>4047</v>
      </c>
      <c r="B14407" s="5" t="s">
        <v>32347</v>
      </c>
      <c r="C14407" s="5" t="s">
        <v>12</v>
      </c>
      <c r="D14407" s="5" t="str">
        <f t="shared" si="225"/>
        <v>un</v>
      </c>
    </row>
    <row r="14408" spans="1:4" x14ac:dyDescent="0.2">
      <c r="A14408" s="5" t="s">
        <v>18584</v>
      </c>
      <c r="B14408" s="5" t="s">
        <v>32347</v>
      </c>
      <c r="C14408" s="5" t="s">
        <v>12</v>
      </c>
      <c r="D14408" s="5" t="str">
        <f t="shared" si="225"/>
        <v>un</v>
      </c>
    </row>
    <row r="14409" spans="1:4" x14ac:dyDescent="0.2">
      <c r="A14409" s="5" t="s">
        <v>4048</v>
      </c>
      <c r="B14409" s="5" t="s">
        <v>32348</v>
      </c>
      <c r="C14409" s="5" t="s">
        <v>12</v>
      </c>
      <c r="D14409" s="5" t="str">
        <f t="shared" si="225"/>
        <v>un</v>
      </c>
    </row>
    <row r="14410" spans="1:4" x14ac:dyDescent="0.2">
      <c r="A14410" s="5" t="s">
        <v>18585</v>
      </c>
      <c r="B14410" s="5" t="s">
        <v>32348</v>
      </c>
      <c r="C14410" s="5" t="s">
        <v>12</v>
      </c>
      <c r="D14410" s="5" t="str">
        <f t="shared" si="225"/>
        <v>un</v>
      </c>
    </row>
    <row r="14411" spans="1:4" x14ac:dyDescent="0.2">
      <c r="A14411" s="5" t="s">
        <v>4049</v>
      </c>
      <c r="B14411" s="5" t="s">
        <v>32349</v>
      </c>
      <c r="C14411" s="5" t="s">
        <v>12</v>
      </c>
      <c r="D14411" s="5" t="str">
        <f t="shared" si="225"/>
        <v>un</v>
      </c>
    </row>
    <row r="14412" spans="1:4" x14ac:dyDescent="0.2">
      <c r="A14412" s="5" t="s">
        <v>18586</v>
      </c>
      <c r="B14412" s="5" t="s">
        <v>32349</v>
      </c>
      <c r="C14412" s="5" t="s">
        <v>12</v>
      </c>
      <c r="D14412" s="5" t="str">
        <f t="shared" si="225"/>
        <v>un</v>
      </c>
    </row>
    <row r="14413" spans="1:4" x14ac:dyDescent="0.2">
      <c r="A14413" s="5" t="s">
        <v>4050</v>
      </c>
      <c r="B14413" s="5" t="s">
        <v>32350</v>
      </c>
      <c r="C14413" s="5" t="s">
        <v>12</v>
      </c>
      <c r="D14413" s="5" t="str">
        <f t="shared" si="225"/>
        <v>un</v>
      </c>
    </row>
    <row r="14414" spans="1:4" x14ac:dyDescent="0.2">
      <c r="A14414" s="5" t="s">
        <v>18587</v>
      </c>
      <c r="B14414" s="5" t="s">
        <v>32350</v>
      </c>
      <c r="C14414" s="5" t="s">
        <v>12</v>
      </c>
      <c r="D14414" s="5" t="str">
        <f t="shared" si="225"/>
        <v>un</v>
      </c>
    </row>
    <row r="14415" spans="1:4" x14ac:dyDescent="0.2">
      <c r="A14415" s="5" t="s">
        <v>4051</v>
      </c>
      <c r="B14415" s="5" t="s">
        <v>32351</v>
      </c>
      <c r="C14415" s="5" t="s">
        <v>12</v>
      </c>
      <c r="D14415" s="5" t="str">
        <f t="shared" si="225"/>
        <v>un</v>
      </c>
    </row>
    <row r="14416" spans="1:4" x14ac:dyDescent="0.2">
      <c r="A14416" s="5" t="s">
        <v>18588</v>
      </c>
      <c r="B14416" s="5" t="s">
        <v>32351</v>
      </c>
      <c r="C14416" s="5" t="s">
        <v>12</v>
      </c>
      <c r="D14416" s="5" t="str">
        <f t="shared" si="225"/>
        <v>un</v>
      </c>
    </row>
    <row r="14417" spans="1:4" x14ac:dyDescent="0.2">
      <c r="A14417" s="5" t="s">
        <v>4052</v>
      </c>
      <c r="B14417" s="5" t="s">
        <v>32352</v>
      </c>
      <c r="C14417" s="5" t="s">
        <v>12</v>
      </c>
      <c r="D14417" s="5" t="str">
        <f t="shared" si="225"/>
        <v>un</v>
      </c>
    </row>
    <row r="14418" spans="1:4" x14ac:dyDescent="0.2">
      <c r="A14418" s="5" t="s">
        <v>18589</v>
      </c>
      <c r="B14418" s="5" t="s">
        <v>32352</v>
      </c>
      <c r="C14418" s="5" t="s">
        <v>12</v>
      </c>
      <c r="D14418" s="5" t="str">
        <f t="shared" si="225"/>
        <v>un</v>
      </c>
    </row>
    <row r="14419" spans="1:4" x14ac:dyDescent="0.2">
      <c r="A14419" s="5" t="s">
        <v>4053</v>
      </c>
      <c r="B14419" s="5" t="s">
        <v>32353</v>
      </c>
      <c r="C14419" s="5" t="s">
        <v>12</v>
      </c>
      <c r="D14419" s="5" t="str">
        <f t="shared" si="225"/>
        <v>un</v>
      </c>
    </row>
    <row r="14420" spans="1:4" x14ac:dyDescent="0.2">
      <c r="A14420" s="5" t="s">
        <v>18590</v>
      </c>
      <c r="B14420" s="5" t="s">
        <v>32353</v>
      </c>
      <c r="C14420" s="5" t="s">
        <v>12</v>
      </c>
      <c r="D14420" s="5" t="str">
        <f t="shared" si="225"/>
        <v>un</v>
      </c>
    </row>
    <row r="14421" spans="1:4" x14ac:dyDescent="0.2">
      <c r="A14421" s="5" t="s">
        <v>9497</v>
      </c>
      <c r="B14421" s="5" t="s">
        <v>32354</v>
      </c>
      <c r="C14421" s="5" t="s">
        <v>12</v>
      </c>
      <c r="D14421" s="5" t="str">
        <f t="shared" si="225"/>
        <v>un</v>
      </c>
    </row>
    <row r="14422" spans="1:4" x14ac:dyDescent="0.2">
      <c r="A14422" s="5" t="s">
        <v>18591</v>
      </c>
      <c r="B14422" s="5" t="s">
        <v>32354</v>
      </c>
      <c r="C14422" s="5" t="s">
        <v>12</v>
      </c>
      <c r="D14422" s="5" t="str">
        <f t="shared" si="225"/>
        <v>un</v>
      </c>
    </row>
    <row r="14423" spans="1:4" x14ac:dyDescent="0.2">
      <c r="A14423" s="5" t="s">
        <v>18592</v>
      </c>
      <c r="B14423" s="5" t="s">
        <v>32355</v>
      </c>
      <c r="C14423" s="5" t="s">
        <v>12</v>
      </c>
      <c r="D14423" s="5" t="str">
        <f t="shared" si="225"/>
        <v>un</v>
      </c>
    </row>
    <row r="14424" spans="1:4" x14ac:dyDescent="0.2">
      <c r="A14424" s="5" t="s">
        <v>18593</v>
      </c>
      <c r="B14424" s="5" t="s">
        <v>32355</v>
      </c>
      <c r="C14424" s="5" t="s">
        <v>12</v>
      </c>
      <c r="D14424" s="5" t="str">
        <f t="shared" si="225"/>
        <v>un</v>
      </c>
    </row>
    <row r="14425" spans="1:4" x14ac:dyDescent="0.2">
      <c r="A14425" s="5" t="s">
        <v>4054</v>
      </c>
      <c r="B14425" s="5" t="s">
        <v>32356</v>
      </c>
      <c r="C14425" s="5" t="s">
        <v>12</v>
      </c>
      <c r="D14425" s="5" t="str">
        <f t="shared" si="225"/>
        <v>un</v>
      </c>
    </row>
    <row r="14426" spans="1:4" x14ac:dyDescent="0.2">
      <c r="A14426" s="5" t="s">
        <v>18594</v>
      </c>
      <c r="B14426" s="5" t="s">
        <v>32356</v>
      </c>
      <c r="C14426" s="5" t="s">
        <v>12</v>
      </c>
      <c r="D14426" s="5" t="str">
        <f t="shared" si="225"/>
        <v>un</v>
      </c>
    </row>
    <row r="14427" spans="1:4" x14ac:dyDescent="0.2">
      <c r="A14427" s="5" t="s">
        <v>4055</v>
      </c>
      <c r="B14427" s="5" t="s">
        <v>32357</v>
      </c>
      <c r="C14427" s="5" t="s">
        <v>12</v>
      </c>
      <c r="D14427" s="5" t="str">
        <f t="shared" si="225"/>
        <v>un</v>
      </c>
    </row>
    <row r="14428" spans="1:4" x14ac:dyDescent="0.2">
      <c r="A14428" s="5" t="s">
        <v>18595</v>
      </c>
      <c r="B14428" s="5" t="s">
        <v>32357</v>
      </c>
      <c r="C14428" s="5" t="s">
        <v>12</v>
      </c>
      <c r="D14428" s="5" t="str">
        <f t="shared" si="225"/>
        <v>un</v>
      </c>
    </row>
    <row r="14429" spans="1:4" x14ac:dyDescent="0.2">
      <c r="A14429" s="5" t="s">
        <v>9498</v>
      </c>
      <c r="B14429" s="5" t="s">
        <v>32358</v>
      </c>
      <c r="C14429" s="5" t="s">
        <v>12</v>
      </c>
      <c r="D14429" s="5" t="str">
        <f t="shared" si="225"/>
        <v>un</v>
      </c>
    </row>
    <row r="14430" spans="1:4" x14ac:dyDescent="0.2">
      <c r="A14430" s="5" t="s">
        <v>18596</v>
      </c>
      <c r="B14430" s="5" t="s">
        <v>32358</v>
      </c>
      <c r="C14430" s="5" t="s">
        <v>12</v>
      </c>
      <c r="D14430" s="5" t="str">
        <f t="shared" si="225"/>
        <v>un</v>
      </c>
    </row>
    <row r="14431" spans="1:4" x14ac:dyDescent="0.2">
      <c r="A14431" s="5" t="s">
        <v>4056</v>
      </c>
      <c r="B14431" s="5" t="s">
        <v>32359</v>
      </c>
      <c r="C14431" s="5" t="s">
        <v>12</v>
      </c>
      <c r="D14431" s="5" t="str">
        <f t="shared" si="225"/>
        <v>un</v>
      </c>
    </row>
    <row r="14432" spans="1:4" x14ac:dyDescent="0.2">
      <c r="A14432" s="5" t="s">
        <v>18597</v>
      </c>
      <c r="B14432" s="5" t="s">
        <v>32359</v>
      </c>
      <c r="C14432" s="5" t="s">
        <v>12</v>
      </c>
      <c r="D14432" s="5" t="str">
        <f t="shared" si="225"/>
        <v>un</v>
      </c>
    </row>
    <row r="14433" spans="1:4" x14ac:dyDescent="0.2">
      <c r="A14433" s="5" t="s">
        <v>18598</v>
      </c>
      <c r="B14433" s="5" t="s">
        <v>32360</v>
      </c>
      <c r="C14433" s="5" t="s">
        <v>12</v>
      </c>
      <c r="D14433" s="5" t="str">
        <f t="shared" si="225"/>
        <v>un</v>
      </c>
    </row>
    <row r="14434" spans="1:4" x14ac:dyDescent="0.2">
      <c r="A14434" s="5" t="s">
        <v>18599</v>
      </c>
      <c r="B14434" s="5" t="s">
        <v>32360</v>
      </c>
      <c r="C14434" s="5" t="s">
        <v>12</v>
      </c>
      <c r="D14434" s="5" t="str">
        <f t="shared" si="225"/>
        <v>un</v>
      </c>
    </row>
    <row r="14435" spans="1:4" x14ac:dyDescent="0.2">
      <c r="A14435" s="5" t="s">
        <v>18600</v>
      </c>
      <c r="B14435" s="5" t="s">
        <v>32361</v>
      </c>
      <c r="C14435" s="5" t="s">
        <v>12</v>
      </c>
      <c r="D14435" s="5" t="str">
        <f t="shared" si="225"/>
        <v>un</v>
      </c>
    </row>
    <row r="14436" spans="1:4" x14ac:dyDescent="0.2">
      <c r="A14436" s="5" t="s">
        <v>18601</v>
      </c>
      <c r="B14436" s="5" t="s">
        <v>32361</v>
      </c>
      <c r="C14436" s="5" t="s">
        <v>12</v>
      </c>
      <c r="D14436" s="5" t="str">
        <f t="shared" si="225"/>
        <v>un</v>
      </c>
    </row>
    <row r="14437" spans="1:4" x14ac:dyDescent="0.2">
      <c r="A14437" s="5" t="s">
        <v>4057</v>
      </c>
      <c r="B14437" s="5" t="s">
        <v>32362</v>
      </c>
      <c r="C14437" s="5" t="s">
        <v>12</v>
      </c>
      <c r="D14437" s="5" t="str">
        <f t="shared" si="225"/>
        <v>un</v>
      </c>
    </row>
    <row r="14438" spans="1:4" x14ac:dyDescent="0.2">
      <c r="A14438" s="5" t="s">
        <v>18602</v>
      </c>
      <c r="B14438" s="5" t="s">
        <v>32362</v>
      </c>
      <c r="C14438" s="5" t="s">
        <v>12</v>
      </c>
      <c r="D14438" s="5" t="str">
        <f t="shared" si="225"/>
        <v>un</v>
      </c>
    </row>
    <row r="14439" spans="1:4" x14ac:dyDescent="0.2">
      <c r="A14439" s="5" t="s">
        <v>4058</v>
      </c>
      <c r="B14439" s="5" t="s">
        <v>32363</v>
      </c>
      <c r="C14439" s="5" t="s">
        <v>12</v>
      </c>
      <c r="D14439" s="5" t="str">
        <f t="shared" si="225"/>
        <v>un</v>
      </c>
    </row>
    <row r="14440" spans="1:4" x14ac:dyDescent="0.2">
      <c r="A14440" s="5" t="s">
        <v>18603</v>
      </c>
      <c r="B14440" s="5" t="s">
        <v>32363</v>
      </c>
      <c r="C14440" s="5" t="s">
        <v>12</v>
      </c>
      <c r="D14440" s="5" t="str">
        <f t="shared" si="225"/>
        <v>un</v>
      </c>
    </row>
    <row r="14441" spans="1:4" x14ac:dyDescent="0.2">
      <c r="A14441" s="5" t="s">
        <v>18604</v>
      </c>
      <c r="B14441" s="5" t="s">
        <v>32364</v>
      </c>
      <c r="C14441" s="5" t="s">
        <v>12</v>
      </c>
      <c r="D14441" s="5" t="str">
        <f t="shared" si="225"/>
        <v>un</v>
      </c>
    </row>
    <row r="14442" spans="1:4" x14ac:dyDescent="0.2">
      <c r="A14442" s="5" t="s">
        <v>18605</v>
      </c>
      <c r="B14442" s="5" t="s">
        <v>32364</v>
      </c>
      <c r="C14442" s="5" t="s">
        <v>12</v>
      </c>
      <c r="D14442" s="5" t="str">
        <f t="shared" si="225"/>
        <v>un</v>
      </c>
    </row>
    <row r="14443" spans="1:4" x14ac:dyDescent="0.2">
      <c r="A14443" s="5" t="s">
        <v>4059</v>
      </c>
      <c r="B14443" s="5" t="s">
        <v>32365</v>
      </c>
      <c r="C14443" s="5" t="s">
        <v>12</v>
      </c>
      <c r="D14443" s="5" t="str">
        <f t="shared" si="225"/>
        <v>un</v>
      </c>
    </row>
    <row r="14444" spans="1:4" x14ac:dyDescent="0.2">
      <c r="A14444" s="5" t="s">
        <v>18606</v>
      </c>
      <c r="B14444" s="5" t="s">
        <v>32365</v>
      </c>
      <c r="C14444" s="5" t="s">
        <v>12</v>
      </c>
      <c r="D14444" s="5" t="str">
        <f t="shared" si="225"/>
        <v>un</v>
      </c>
    </row>
    <row r="14445" spans="1:4" x14ac:dyDescent="0.2">
      <c r="A14445" s="5" t="s">
        <v>4060</v>
      </c>
      <c r="B14445" s="5" t="s">
        <v>32366</v>
      </c>
      <c r="C14445" s="5" t="s">
        <v>12</v>
      </c>
      <c r="D14445" s="5" t="str">
        <f t="shared" si="225"/>
        <v>un</v>
      </c>
    </row>
    <row r="14446" spans="1:4" x14ac:dyDescent="0.2">
      <c r="A14446" s="5" t="s">
        <v>18607</v>
      </c>
      <c r="B14446" s="5" t="s">
        <v>32366</v>
      </c>
      <c r="C14446" s="5" t="s">
        <v>12</v>
      </c>
      <c r="D14446" s="5" t="str">
        <f t="shared" si="225"/>
        <v>un</v>
      </c>
    </row>
    <row r="14447" spans="1:4" x14ac:dyDescent="0.2">
      <c r="A14447" s="5" t="s">
        <v>4061</v>
      </c>
      <c r="B14447" s="5" t="s">
        <v>32367</v>
      </c>
      <c r="C14447" s="5" t="s">
        <v>12</v>
      </c>
      <c r="D14447" s="5" t="str">
        <f t="shared" si="225"/>
        <v>un</v>
      </c>
    </row>
    <row r="14448" spans="1:4" x14ac:dyDescent="0.2">
      <c r="A14448" s="5" t="s">
        <v>18608</v>
      </c>
      <c r="B14448" s="5" t="s">
        <v>32367</v>
      </c>
      <c r="C14448" s="5" t="s">
        <v>12</v>
      </c>
      <c r="D14448" s="5" t="str">
        <f t="shared" si="225"/>
        <v>un</v>
      </c>
    </row>
    <row r="14449" spans="1:4" x14ac:dyDescent="0.2">
      <c r="A14449" s="5" t="s">
        <v>4062</v>
      </c>
      <c r="B14449" s="5" t="s">
        <v>32368</v>
      </c>
      <c r="C14449" s="5" t="s">
        <v>12</v>
      </c>
      <c r="D14449" s="5" t="str">
        <f t="shared" si="225"/>
        <v>un</v>
      </c>
    </row>
    <row r="14450" spans="1:4" x14ac:dyDescent="0.2">
      <c r="A14450" s="5" t="s">
        <v>18609</v>
      </c>
      <c r="B14450" s="5" t="s">
        <v>32368</v>
      </c>
      <c r="C14450" s="5" t="s">
        <v>12</v>
      </c>
      <c r="D14450" s="5" t="str">
        <f t="shared" si="225"/>
        <v>un</v>
      </c>
    </row>
    <row r="14451" spans="1:4" x14ac:dyDescent="0.2">
      <c r="A14451" s="5" t="s">
        <v>4063</v>
      </c>
      <c r="B14451" s="5" t="s">
        <v>32369</v>
      </c>
      <c r="C14451" s="5" t="s">
        <v>12</v>
      </c>
      <c r="D14451" s="5" t="str">
        <f t="shared" si="225"/>
        <v>un</v>
      </c>
    </row>
    <row r="14452" spans="1:4" x14ac:dyDescent="0.2">
      <c r="A14452" s="5" t="s">
        <v>18610</v>
      </c>
      <c r="B14452" s="5" t="s">
        <v>32369</v>
      </c>
      <c r="C14452" s="5" t="s">
        <v>12</v>
      </c>
      <c r="D14452" s="5" t="str">
        <f t="shared" si="225"/>
        <v>un</v>
      </c>
    </row>
    <row r="14453" spans="1:4" x14ac:dyDescent="0.2">
      <c r="A14453" s="5" t="s">
        <v>4064</v>
      </c>
      <c r="B14453" s="5" t="s">
        <v>32370</v>
      </c>
      <c r="C14453" s="5" t="s">
        <v>12</v>
      </c>
      <c r="D14453" s="5" t="str">
        <f t="shared" si="225"/>
        <v>un</v>
      </c>
    </row>
    <row r="14454" spans="1:4" x14ac:dyDescent="0.2">
      <c r="A14454" s="5" t="s">
        <v>18611</v>
      </c>
      <c r="B14454" s="5" t="s">
        <v>32370</v>
      </c>
      <c r="C14454" s="5" t="s">
        <v>12</v>
      </c>
      <c r="D14454" s="5" t="str">
        <f t="shared" si="225"/>
        <v>un</v>
      </c>
    </row>
    <row r="14455" spans="1:4" x14ac:dyDescent="0.2">
      <c r="A14455" s="5" t="s">
        <v>4065</v>
      </c>
      <c r="B14455" s="5" t="s">
        <v>32371</v>
      </c>
      <c r="C14455" s="5" t="s">
        <v>12</v>
      </c>
      <c r="D14455" s="5" t="str">
        <f t="shared" si="225"/>
        <v>un</v>
      </c>
    </row>
    <row r="14456" spans="1:4" x14ac:dyDescent="0.2">
      <c r="A14456" s="5" t="s">
        <v>18612</v>
      </c>
      <c r="B14456" s="5" t="s">
        <v>32371</v>
      </c>
      <c r="C14456" s="5" t="s">
        <v>12</v>
      </c>
      <c r="D14456" s="5" t="str">
        <f t="shared" si="225"/>
        <v>un</v>
      </c>
    </row>
    <row r="14457" spans="1:4" x14ac:dyDescent="0.2">
      <c r="A14457" s="5" t="s">
        <v>4066</v>
      </c>
      <c r="B14457" s="5" t="s">
        <v>32372</v>
      </c>
      <c r="C14457" s="5" t="s">
        <v>12</v>
      </c>
      <c r="D14457" s="5" t="str">
        <f t="shared" si="225"/>
        <v>un</v>
      </c>
    </row>
    <row r="14458" spans="1:4" x14ac:dyDescent="0.2">
      <c r="A14458" s="5" t="s">
        <v>18613</v>
      </c>
      <c r="B14458" s="5" t="s">
        <v>32372</v>
      </c>
      <c r="C14458" s="5" t="s">
        <v>12</v>
      </c>
      <c r="D14458" s="5" t="str">
        <f t="shared" si="225"/>
        <v>un</v>
      </c>
    </row>
    <row r="14459" spans="1:4" x14ac:dyDescent="0.2">
      <c r="A14459" s="5" t="s">
        <v>4067</v>
      </c>
      <c r="B14459" s="5" t="s">
        <v>32373</v>
      </c>
      <c r="C14459" s="5" t="s">
        <v>12</v>
      </c>
      <c r="D14459" s="5" t="str">
        <f t="shared" si="225"/>
        <v>un</v>
      </c>
    </row>
    <row r="14460" spans="1:4" x14ac:dyDescent="0.2">
      <c r="A14460" s="5" t="s">
        <v>18614</v>
      </c>
      <c r="B14460" s="5" t="s">
        <v>32373</v>
      </c>
      <c r="C14460" s="5" t="s">
        <v>12</v>
      </c>
      <c r="D14460" s="5" t="str">
        <f t="shared" si="225"/>
        <v>un</v>
      </c>
    </row>
    <row r="14461" spans="1:4" x14ac:dyDescent="0.2">
      <c r="A14461" s="5" t="s">
        <v>4068</v>
      </c>
      <c r="B14461" s="5" t="s">
        <v>32374</v>
      </c>
      <c r="C14461" s="5" t="s">
        <v>12</v>
      </c>
      <c r="D14461" s="5" t="str">
        <f t="shared" si="225"/>
        <v>un</v>
      </c>
    </row>
    <row r="14462" spans="1:4" x14ac:dyDescent="0.2">
      <c r="A14462" s="5" t="s">
        <v>18615</v>
      </c>
      <c r="B14462" s="5" t="s">
        <v>32374</v>
      </c>
      <c r="C14462" s="5" t="s">
        <v>12</v>
      </c>
      <c r="D14462" s="5" t="str">
        <f t="shared" si="225"/>
        <v>un</v>
      </c>
    </row>
    <row r="14463" spans="1:4" x14ac:dyDescent="0.2">
      <c r="A14463" s="5" t="s">
        <v>4069</v>
      </c>
      <c r="B14463" s="5" t="s">
        <v>32375</v>
      </c>
      <c r="C14463" s="5" t="s">
        <v>21</v>
      </c>
      <c r="D14463" s="5" t="str">
        <f t="shared" si="225"/>
        <v>m</v>
      </c>
    </row>
    <row r="14464" spans="1:4" x14ac:dyDescent="0.2">
      <c r="A14464" s="5" t="s">
        <v>18616</v>
      </c>
      <c r="B14464" s="5" t="s">
        <v>32375</v>
      </c>
      <c r="C14464" s="5" t="s">
        <v>21</v>
      </c>
      <c r="D14464" s="5" t="str">
        <f t="shared" si="225"/>
        <v>m</v>
      </c>
    </row>
    <row r="14465" spans="1:4" x14ac:dyDescent="0.2">
      <c r="A14465" s="5" t="s">
        <v>4070</v>
      </c>
      <c r="B14465" s="5" t="s">
        <v>32376</v>
      </c>
      <c r="C14465" s="5" t="s">
        <v>21</v>
      </c>
      <c r="D14465" s="5" t="str">
        <f t="shared" si="225"/>
        <v>m</v>
      </c>
    </row>
    <row r="14466" spans="1:4" x14ac:dyDescent="0.2">
      <c r="A14466" s="5" t="s">
        <v>18617</v>
      </c>
      <c r="B14466" s="5" t="s">
        <v>32376</v>
      </c>
      <c r="C14466" s="5" t="s">
        <v>21</v>
      </c>
      <c r="D14466" s="5" t="str">
        <f t="shared" ref="D14466:D14529" si="226">LOWER(C14466)</f>
        <v>m</v>
      </c>
    </row>
    <row r="14467" spans="1:4" x14ac:dyDescent="0.2">
      <c r="A14467" s="5" t="s">
        <v>4071</v>
      </c>
      <c r="B14467" s="5" t="s">
        <v>32377</v>
      </c>
      <c r="C14467" s="5" t="s">
        <v>21</v>
      </c>
      <c r="D14467" s="5" t="str">
        <f t="shared" si="226"/>
        <v>m</v>
      </c>
    </row>
    <row r="14468" spans="1:4" x14ac:dyDescent="0.2">
      <c r="A14468" s="5" t="s">
        <v>18618</v>
      </c>
      <c r="B14468" s="5" t="s">
        <v>32377</v>
      </c>
      <c r="C14468" s="5" t="s">
        <v>21</v>
      </c>
      <c r="D14468" s="5" t="str">
        <f t="shared" si="226"/>
        <v>m</v>
      </c>
    </row>
    <row r="14469" spans="1:4" x14ac:dyDescent="0.2">
      <c r="A14469" s="5" t="s">
        <v>4072</v>
      </c>
      <c r="B14469" s="5" t="s">
        <v>32378</v>
      </c>
      <c r="C14469" s="5" t="s">
        <v>21</v>
      </c>
      <c r="D14469" s="5" t="str">
        <f t="shared" si="226"/>
        <v>m</v>
      </c>
    </row>
    <row r="14470" spans="1:4" x14ac:dyDescent="0.2">
      <c r="A14470" s="5" t="s">
        <v>18619</v>
      </c>
      <c r="B14470" s="5" t="s">
        <v>32378</v>
      </c>
      <c r="C14470" s="5" t="s">
        <v>21</v>
      </c>
      <c r="D14470" s="5" t="str">
        <f t="shared" si="226"/>
        <v>m</v>
      </c>
    </row>
    <row r="14471" spans="1:4" x14ac:dyDescent="0.2">
      <c r="A14471" s="5" t="s">
        <v>4073</v>
      </c>
      <c r="B14471" s="5" t="s">
        <v>32379</v>
      </c>
      <c r="C14471" s="5" t="s">
        <v>21</v>
      </c>
      <c r="D14471" s="5" t="str">
        <f t="shared" si="226"/>
        <v>m</v>
      </c>
    </row>
    <row r="14472" spans="1:4" x14ac:dyDescent="0.2">
      <c r="A14472" s="5" t="s">
        <v>18620</v>
      </c>
      <c r="B14472" s="5" t="s">
        <v>32379</v>
      </c>
      <c r="C14472" s="5" t="s">
        <v>21</v>
      </c>
      <c r="D14472" s="5" t="str">
        <f t="shared" si="226"/>
        <v>m</v>
      </c>
    </row>
    <row r="14473" spans="1:4" x14ac:dyDescent="0.2">
      <c r="A14473" s="5" t="s">
        <v>4074</v>
      </c>
      <c r="B14473" s="5" t="s">
        <v>32380</v>
      </c>
      <c r="C14473" s="5" t="s">
        <v>21</v>
      </c>
      <c r="D14473" s="5" t="str">
        <f t="shared" si="226"/>
        <v>m</v>
      </c>
    </row>
    <row r="14474" spans="1:4" x14ac:dyDescent="0.2">
      <c r="A14474" s="5" t="s">
        <v>18621</v>
      </c>
      <c r="B14474" s="5" t="s">
        <v>32380</v>
      </c>
      <c r="C14474" s="5" t="s">
        <v>21</v>
      </c>
      <c r="D14474" s="5" t="str">
        <f t="shared" si="226"/>
        <v>m</v>
      </c>
    </row>
    <row r="14475" spans="1:4" x14ac:dyDescent="0.2">
      <c r="A14475" s="5" t="s">
        <v>4075</v>
      </c>
      <c r="B14475" s="5" t="s">
        <v>32381</v>
      </c>
      <c r="C14475" s="5" t="s">
        <v>21</v>
      </c>
      <c r="D14475" s="5" t="str">
        <f t="shared" si="226"/>
        <v>m</v>
      </c>
    </row>
    <row r="14476" spans="1:4" x14ac:dyDescent="0.2">
      <c r="A14476" s="5" t="s">
        <v>18622</v>
      </c>
      <c r="B14476" s="5" t="s">
        <v>32381</v>
      </c>
      <c r="C14476" s="5" t="s">
        <v>21</v>
      </c>
      <c r="D14476" s="5" t="str">
        <f t="shared" si="226"/>
        <v>m</v>
      </c>
    </row>
    <row r="14477" spans="1:4" x14ac:dyDescent="0.2">
      <c r="A14477" s="5" t="s">
        <v>4076</v>
      </c>
      <c r="B14477" s="5" t="s">
        <v>32382</v>
      </c>
      <c r="C14477" s="5" t="s">
        <v>21</v>
      </c>
      <c r="D14477" s="5" t="str">
        <f t="shared" si="226"/>
        <v>m</v>
      </c>
    </row>
    <row r="14478" spans="1:4" x14ac:dyDescent="0.2">
      <c r="A14478" s="5" t="s">
        <v>18623</v>
      </c>
      <c r="B14478" s="5" t="s">
        <v>32382</v>
      </c>
      <c r="C14478" s="5" t="s">
        <v>21</v>
      </c>
      <c r="D14478" s="5" t="str">
        <f t="shared" si="226"/>
        <v>m</v>
      </c>
    </row>
    <row r="14479" spans="1:4" x14ac:dyDescent="0.2">
      <c r="A14479" s="5" t="s">
        <v>4077</v>
      </c>
      <c r="B14479" s="5" t="s">
        <v>32383</v>
      </c>
      <c r="C14479" s="5" t="s">
        <v>12</v>
      </c>
      <c r="D14479" s="5" t="str">
        <f t="shared" si="226"/>
        <v>un</v>
      </c>
    </row>
    <row r="14480" spans="1:4" x14ac:dyDescent="0.2">
      <c r="A14480" s="5" t="s">
        <v>18624</v>
      </c>
      <c r="B14480" s="5" t="s">
        <v>32383</v>
      </c>
      <c r="C14480" s="5" t="s">
        <v>12</v>
      </c>
      <c r="D14480" s="5" t="str">
        <f t="shared" si="226"/>
        <v>un</v>
      </c>
    </row>
    <row r="14481" spans="1:4" x14ac:dyDescent="0.2">
      <c r="A14481" s="5" t="s">
        <v>4078</v>
      </c>
      <c r="B14481" s="5" t="s">
        <v>32384</v>
      </c>
      <c r="C14481" s="5" t="s">
        <v>12</v>
      </c>
      <c r="D14481" s="5" t="str">
        <f t="shared" si="226"/>
        <v>un</v>
      </c>
    </row>
    <row r="14482" spans="1:4" x14ac:dyDescent="0.2">
      <c r="A14482" s="5" t="s">
        <v>18625</v>
      </c>
      <c r="B14482" s="5" t="s">
        <v>32384</v>
      </c>
      <c r="C14482" s="5" t="s">
        <v>12</v>
      </c>
      <c r="D14482" s="5" t="str">
        <f t="shared" si="226"/>
        <v>un</v>
      </c>
    </row>
    <row r="14483" spans="1:4" x14ac:dyDescent="0.2">
      <c r="A14483" s="5" t="s">
        <v>4079</v>
      </c>
      <c r="B14483" s="5" t="s">
        <v>32385</v>
      </c>
      <c r="C14483" s="5" t="s">
        <v>12</v>
      </c>
      <c r="D14483" s="5" t="str">
        <f t="shared" si="226"/>
        <v>un</v>
      </c>
    </row>
    <row r="14484" spans="1:4" x14ac:dyDescent="0.2">
      <c r="A14484" s="5" t="s">
        <v>18626</v>
      </c>
      <c r="B14484" s="5" t="s">
        <v>32385</v>
      </c>
      <c r="C14484" s="5" t="s">
        <v>12</v>
      </c>
      <c r="D14484" s="5" t="str">
        <f t="shared" si="226"/>
        <v>un</v>
      </c>
    </row>
    <row r="14485" spans="1:4" x14ac:dyDescent="0.2">
      <c r="A14485" s="5" t="s">
        <v>9499</v>
      </c>
      <c r="B14485" s="5" t="s">
        <v>32386</v>
      </c>
      <c r="C14485" s="5" t="s">
        <v>21</v>
      </c>
      <c r="D14485" s="5" t="str">
        <f t="shared" si="226"/>
        <v>m</v>
      </c>
    </row>
    <row r="14486" spans="1:4" x14ac:dyDescent="0.2">
      <c r="A14486" s="5" t="s">
        <v>18627</v>
      </c>
      <c r="B14486" s="5" t="s">
        <v>32386</v>
      </c>
      <c r="C14486" s="5" t="s">
        <v>21</v>
      </c>
      <c r="D14486" s="5" t="str">
        <f t="shared" si="226"/>
        <v>m</v>
      </c>
    </row>
    <row r="14487" spans="1:4" x14ac:dyDescent="0.2">
      <c r="A14487" s="5" t="s">
        <v>9500</v>
      </c>
      <c r="B14487" s="5" t="s">
        <v>32387</v>
      </c>
      <c r="C14487" s="5" t="s">
        <v>12</v>
      </c>
      <c r="D14487" s="5" t="str">
        <f t="shared" si="226"/>
        <v>un</v>
      </c>
    </row>
    <row r="14488" spans="1:4" x14ac:dyDescent="0.2">
      <c r="A14488" s="5" t="s">
        <v>18628</v>
      </c>
      <c r="B14488" s="5" t="s">
        <v>32387</v>
      </c>
      <c r="C14488" s="5" t="s">
        <v>12</v>
      </c>
      <c r="D14488" s="5" t="str">
        <f t="shared" si="226"/>
        <v>un</v>
      </c>
    </row>
    <row r="14489" spans="1:4" x14ac:dyDescent="0.2">
      <c r="A14489" s="5" t="s">
        <v>9501</v>
      </c>
      <c r="B14489" s="5" t="s">
        <v>32388</v>
      </c>
      <c r="C14489" s="5" t="s">
        <v>12</v>
      </c>
      <c r="D14489" s="5" t="str">
        <f t="shared" si="226"/>
        <v>un</v>
      </c>
    </row>
    <row r="14490" spans="1:4" x14ac:dyDescent="0.2">
      <c r="A14490" s="5" t="s">
        <v>18629</v>
      </c>
      <c r="B14490" s="5" t="s">
        <v>32388</v>
      </c>
      <c r="C14490" s="5" t="s">
        <v>12</v>
      </c>
      <c r="D14490" s="5" t="str">
        <f t="shared" si="226"/>
        <v>un</v>
      </c>
    </row>
    <row r="14491" spans="1:4" x14ac:dyDescent="0.2">
      <c r="A14491" s="5" t="s">
        <v>9502</v>
      </c>
      <c r="B14491" s="5" t="s">
        <v>32389</v>
      </c>
      <c r="C14491" s="5" t="s">
        <v>12</v>
      </c>
      <c r="D14491" s="5" t="str">
        <f t="shared" si="226"/>
        <v>un</v>
      </c>
    </row>
    <row r="14492" spans="1:4" x14ac:dyDescent="0.2">
      <c r="A14492" s="5" t="s">
        <v>18630</v>
      </c>
      <c r="B14492" s="5" t="s">
        <v>32389</v>
      </c>
      <c r="C14492" s="5" t="s">
        <v>12</v>
      </c>
      <c r="D14492" s="5" t="str">
        <f t="shared" si="226"/>
        <v>un</v>
      </c>
    </row>
    <row r="14493" spans="1:4" x14ac:dyDescent="0.2">
      <c r="A14493" s="5" t="s">
        <v>9503</v>
      </c>
      <c r="B14493" s="5" t="s">
        <v>32390</v>
      </c>
      <c r="C14493" s="5" t="s">
        <v>12</v>
      </c>
      <c r="D14493" s="5" t="str">
        <f t="shared" si="226"/>
        <v>un</v>
      </c>
    </row>
    <row r="14494" spans="1:4" x14ac:dyDescent="0.2">
      <c r="A14494" s="5" t="s">
        <v>18631</v>
      </c>
      <c r="B14494" s="5" t="s">
        <v>32390</v>
      </c>
      <c r="C14494" s="5" t="s">
        <v>12</v>
      </c>
      <c r="D14494" s="5" t="str">
        <f t="shared" si="226"/>
        <v>un</v>
      </c>
    </row>
    <row r="14495" spans="1:4" x14ac:dyDescent="0.2">
      <c r="A14495" s="5" t="s">
        <v>9504</v>
      </c>
      <c r="B14495" s="5" t="s">
        <v>32391</v>
      </c>
      <c r="C14495" s="5" t="s">
        <v>12</v>
      </c>
      <c r="D14495" s="5" t="str">
        <f t="shared" si="226"/>
        <v>un</v>
      </c>
    </row>
    <row r="14496" spans="1:4" x14ac:dyDescent="0.2">
      <c r="A14496" s="5" t="s">
        <v>18632</v>
      </c>
      <c r="B14496" s="5" t="s">
        <v>32391</v>
      </c>
      <c r="C14496" s="5" t="s">
        <v>12</v>
      </c>
      <c r="D14496" s="5" t="str">
        <f t="shared" si="226"/>
        <v>un</v>
      </c>
    </row>
    <row r="14497" spans="1:4" x14ac:dyDescent="0.2">
      <c r="A14497" s="5" t="s">
        <v>9505</v>
      </c>
      <c r="B14497" s="5" t="s">
        <v>32392</v>
      </c>
      <c r="C14497" s="5" t="s">
        <v>12</v>
      </c>
      <c r="D14497" s="5" t="str">
        <f t="shared" si="226"/>
        <v>un</v>
      </c>
    </row>
    <row r="14498" spans="1:4" x14ac:dyDescent="0.2">
      <c r="A14498" s="5" t="s">
        <v>18633</v>
      </c>
      <c r="B14498" s="5" t="s">
        <v>32392</v>
      </c>
      <c r="C14498" s="5" t="s">
        <v>12</v>
      </c>
      <c r="D14498" s="5" t="str">
        <f t="shared" si="226"/>
        <v>un</v>
      </c>
    </row>
    <row r="14499" spans="1:4" x14ac:dyDescent="0.2">
      <c r="A14499" s="5" t="s">
        <v>9506</v>
      </c>
      <c r="B14499" s="5" t="s">
        <v>32393</v>
      </c>
      <c r="C14499" s="5" t="s">
        <v>12</v>
      </c>
      <c r="D14499" s="5" t="str">
        <f t="shared" si="226"/>
        <v>un</v>
      </c>
    </row>
    <row r="14500" spans="1:4" x14ac:dyDescent="0.2">
      <c r="A14500" s="5" t="s">
        <v>18634</v>
      </c>
      <c r="B14500" s="5" t="s">
        <v>32393</v>
      </c>
      <c r="C14500" s="5" t="s">
        <v>12</v>
      </c>
      <c r="D14500" s="5" t="str">
        <f t="shared" si="226"/>
        <v>un</v>
      </c>
    </row>
    <row r="14501" spans="1:4" x14ac:dyDescent="0.2">
      <c r="A14501" s="5" t="s">
        <v>32394</v>
      </c>
      <c r="B14501" s="5" t="s">
        <v>32395</v>
      </c>
      <c r="C14501" s="5" t="s">
        <v>21</v>
      </c>
      <c r="D14501" s="5" t="str">
        <f t="shared" si="226"/>
        <v>m</v>
      </c>
    </row>
    <row r="14502" spans="1:4" x14ac:dyDescent="0.2">
      <c r="A14502" s="5" t="s">
        <v>32396</v>
      </c>
      <c r="B14502" s="5" t="s">
        <v>32395</v>
      </c>
      <c r="C14502" s="5" t="s">
        <v>21</v>
      </c>
      <c r="D14502" s="5" t="str">
        <f t="shared" si="226"/>
        <v>m</v>
      </c>
    </row>
    <row r="14503" spans="1:4" x14ac:dyDescent="0.2">
      <c r="A14503" s="5" t="s">
        <v>32397</v>
      </c>
      <c r="B14503" s="5" t="s">
        <v>32398</v>
      </c>
      <c r="C14503" s="5" t="s">
        <v>21</v>
      </c>
      <c r="D14503" s="5" t="str">
        <f t="shared" si="226"/>
        <v>m</v>
      </c>
    </row>
    <row r="14504" spans="1:4" x14ac:dyDescent="0.2">
      <c r="A14504" s="5" t="s">
        <v>32399</v>
      </c>
      <c r="B14504" s="5" t="s">
        <v>32398</v>
      </c>
      <c r="C14504" s="5" t="s">
        <v>21</v>
      </c>
      <c r="D14504" s="5" t="str">
        <f t="shared" si="226"/>
        <v>m</v>
      </c>
    </row>
    <row r="14505" spans="1:4" x14ac:dyDescent="0.2">
      <c r="A14505" s="5" t="s">
        <v>9507</v>
      </c>
      <c r="B14505" s="5" t="s">
        <v>32400</v>
      </c>
      <c r="C14505" s="5" t="s">
        <v>12</v>
      </c>
      <c r="D14505" s="5" t="str">
        <f t="shared" si="226"/>
        <v>un</v>
      </c>
    </row>
    <row r="14506" spans="1:4" x14ac:dyDescent="0.2">
      <c r="A14506" s="5" t="s">
        <v>18635</v>
      </c>
      <c r="B14506" s="5" t="s">
        <v>32400</v>
      </c>
      <c r="C14506" s="5" t="s">
        <v>12</v>
      </c>
      <c r="D14506" s="5" t="str">
        <f t="shared" si="226"/>
        <v>un</v>
      </c>
    </row>
    <row r="14507" spans="1:4" x14ac:dyDescent="0.2">
      <c r="A14507" s="5" t="s">
        <v>9508</v>
      </c>
      <c r="B14507" s="5" t="s">
        <v>32401</v>
      </c>
      <c r="C14507" s="5" t="s">
        <v>12</v>
      </c>
      <c r="D14507" s="5" t="str">
        <f t="shared" si="226"/>
        <v>un</v>
      </c>
    </row>
    <row r="14508" spans="1:4" x14ac:dyDescent="0.2">
      <c r="A14508" s="5" t="s">
        <v>18636</v>
      </c>
      <c r="B14508" s="5" t="s">
        <v>32401</v>
      </c>
      <c r="C14508" s="5" t="s">
        <v>12</v>
      </c>
      <c r="D14508" s="5" t="str">
        <f t="shared" si="226"/>
        <v>un</v>
      </c>
    </row>
    <row r="14509" spans="1:4" x14ac:dyDescent="0.2">
      <c r="A14509" s="5" t="s">
        <v>32402</v>
      </c>
      <c r="B14509" s="5" t="s">
        <v>32403</v>
      </c>
      <c r="C14509" s="5" t="s">
        <v>12</v>
      </c>
      <c r="D14509" s="5" t="str">
        <f t="shared" si="226"/>
        <v>un</v>
      </c>
    </row>
    <row r="14510" spans="1:4" x14ac:dyDescent="0.2">
      <c r="A14510" s="5" t="s">
        <v>32404</v>
      </c>
      <c r="B14510" s="5" t="s">
        <v>32403</v>
      </c>
      <c r="C14510" s="5" t="s">
        <v>12</v>
      </c>
      <c r="D14510" s="5" t="str">
        <f t="shared" si="226"/>
        <v>un</v>
      </c>
    </row>
    <row r="14511" spans="1:4" x14ac:dyDescent="0.2">
      <c r="A14511" s="5" t="s">
        <v>9509</v>
      </c>
      <c r="B14511" s="5" t="s">
        <v>32405</v>
      </c>
      <c r="C14511" s="5" t="s">
        <v>12</v>
      </c>
      <c r="D14511" s="5" t="str">
        <f t="shared" si="226"/>
        <v>un</v>
      </c>
    </row>
    <row r="14512" spans="1:4" x14ac:dyDescent="0.2">
      <c r="A14512" s="5" t="s">
        <v>18637</v>
      </c>
      <c r="B14512" s="5" t="s">
        <v>32405</v>
      </c>
      <c r="C14512" s="5" t="s">
        <v>12</v>
      </c>
      <c r="D14512" s="5" t="str">
        <f t="shared" si="226"/>
        <v>un</v>
      </c>
    </row>
    <row r="14513" spans="1:4" x14ac:dyDescent="0.2">
      <c r="A14513" s="5" t="s">
        <v>9510</v>
      </c>
      <c r="B14513" s="5" t="s">
        <v>32406</v>
      </c>
      <c r="C14513" s="5" t="s">
        <v>12</v>
      </c>
      <c r="D14513" s="5" t="str">
        <f t="shared" si="226"/>
        <v>un</v>
      </c>
    </row>
    <row r="14514" spans="1:4" x14ac:dyDescent="0.2">
      <c r="A14514" s="5" t="s">
        <v>18638</v>
      </c>
      <c r="B14514" s="5" t="s">
        <v>32406</v>
      </c>
      <c r="C14514" s="5" t="s">
        <v>12</v>
      </c>
      <c r="D14514" s="5" t="str">
        <f t="shared" si="226"/>
        <v>un</v>
      </c>
    </row>
    <row r="14515" spans="1:4" x14ac:dyDescent="0.2">
      <c r="A14515" s="5" t="s">
        <v>9511</v>
      </c>
      <c r="B14515" s="5" t="s">
        <v>32407</v>
      </c>
      <c r="C14515" s="5" t="s">
        <v>12</v>
      </c>
      <c r="D14515" s="5" t="str">
        <f t="shared" si="226"/>
        <v>un</v>
      </c>
    </row>
    <row r="14516" spans="1:4" x14ac:dyDescent="0.2">
      <c r="A14516" s="5" t="s">
        <v>18639</v>
      </c>
      <c r="B14516" s="5" t="s">
        <v>32407</v>
      </c>
      <c r="C14516" s="5" t="s">
        <v>12</v>
      </c>
      <c r="D14516" s="5" t="str">
        <f t="shared" si="226"/>
        <v>un</v>
      </c>
    </row>
    <row r="14517" spans="1:4" x14ac:dyDescent="0.2">
      <c r="A14517" s="5" t="s">
        <v>9512</v>
      </c>
      <c r="B14517" s="5" t="s">
        <v>32408</v>
      </c>
      <c r="C14517" s="5" t="s">
        <v>12</v>
      </c>
      <c r="D14517" s="5" t="str">
        <f t="shared" si="226"/>
        <v>un</v>
      </c>
    </row>
    <row r="14518" spans="1:4" x14ac:dyDescent="0.2">
      <c r="A14518" s="5" t="s">
        <v>18640</v>
      </c>
      <c r="B14518" s="5" t="s">
        <v>32408</v>
      </c>
      <c r="C14518" s="5" t="s">
        <v>12</v>
      </c>
      <c r="D14518" s="5" t="str">
        <f t="shared" si="226"/>
        <v>un</v>
      </c>
    </row>
    <row r="14519" spans="1:4" x14ac:dyDescent="0.2">
      <c r="A14519" s="5" t="s">
        <v>9513</v>
      </c>
      <c r="B14519" s="5" t="s">
        <v>32409</v>
      </c>
      <c r="C14519" s="5" t="s">
        <v>12</v>
      </c>
      <c r="D14519" s="5" t="str">
        <f t="shared" si="226"/>
        <v>un</v>
      </c>
    </row>
    <row r="14520" spans="1:4" x14ac:dyDescent="0.2">
      <c r="A14520" s="5" t="s">
        <v>18641</v>
      </c>
      <c r="B14520" s="5" t="s">
        <v>32409</v>
      </c>
      <c r="C14520" s="5" t="s">
        <v>12</v>
      </c>
      <c r="D14520" s="5" t="str">
        <f t="shared" si="226"/>
        <v>un</v>
      </c>
    </row>
    <row r="14521" spans="1:4" x14ac:dyDescent="0.2">
      <c r="A14521" s="5" t="s">
        <v>4080</v>
      </c>
      <c r="B14521" s="5" t="s">
        <v>32410</v>
      </c>
      <c r="C14521" s="5" t="s">
        <v>12</v>
      </c>
      <c r="D14521" s="5" t="str">
        <f t="shared" si="226"/>
        <v>un</v>
      </c>
    </row>
    <row r="14522" spans="1:4" x14ac:dyDescent="0.2">
      <c r="A14522" s="5" t="s">
        <v>18642</v>
      </c>
      <c r="B14522" s="5" t="s">
        <v>32410</v>
      </c>
      <c r="C14522" s="5" t="s">
        <v>12</v>
      </c>
      <c r="D14522" s="5" t="str">
        <f t="shared" si="226"/>
        <v>un</v>
      </c>
    </row>
    <row r="14523" spans="1:4" x14ac:dyDescent="0.2">
      <c r="A14523" s="5" t="s">
        <v>4081</v>
      </c>
      <c r="B14523" s="5" t="s">
        <v>32411</v>
      </c>
      <c r="C14523" s="5" t="s">
        <v>12</v>
      </c>
      <c r="D14523" s="5" t="str">
        <f t="shared" si="226"/>
        <v>un</v>
      </c>
    </row>
    <row r="14524" spans="1:4" x14ac:dyDescent="0.2">
      <c r="A14524" s="5" t="s">
        <v>18643</v>
      </c>
      <c r="B14524" s="5" t="s">
        <v>32411</v>
      </c>
      <c r="C14524" s="5" t="s">
        <v>12</v>
      </c>
      <c r="D14524" s="5" t="str">
        <f t="shared" si="226"/>
        <v>un</v>
      </c>
    </row>
    <row r="14525" spans="1:4" x14ac:dyDescent="0.2">
      <c r="A14525" s="5" t="s">
        <v>4082</v>
      </c>
      <c r="B14525" s="5" t="s">
        <v>32412</v>
      </c>
      <c r="C14525" s="5" t="s">
        <v>12</v>
      </c>
      <c r="D14525" s="5" t="str">
        <f t="shared" si="226"/>
        <v>un</v>
      </c>
    </row>
    <row r="14526" spans="1:4" x14ac:dyDescent="0.2">
      <c r="A14526" s="5" t="s">
        <v>18644</v>
      </c>
      <c r="B14526" s="5" t="s">
        <v>32412</v>
      </c>
      <c r="C14526" s="5" t="s">
        <v>12</v>
      </c>
      <c r="D14526" s="5" t="str">
        <f t="shared" si="226"/>
        <v>un</v>
      </c>
    </row>
    <row r="14527" spans="1:4" x14ac:dyDescent="0.2">
      <c r="A14527" s="5" t="s">
        <v>4083</v>
      </c>
      <c r="B14527" s="5" t="s">
        <v>32413</v>
      </c>
      <c r="C14527" s="5" t="s">
        <v>12</v>
      </c>
      <c r="D14527" s="5" t="str">
        <f t="shared" si="226"/>
        <v>un</v>
      </c>
    </row>
    <row r="14528" spans="1:4" x14ac:dyDescent="0.2">
      <c r="A14528" s="5" t="s">
        <v>18645</v>
      </c>
      <c r="B14528" s="5" t="s">
        <v>32413</v>
      </c>
      <c r="C14528" s="5" t="s">
        <v>12</v>
      </c>
      <c r="D14528" s="5" t="str">
        <f t="shared" si="226"/>
        <v>un</v>
      </c>
    </row>
    <row r="14529" spans="1:4" x14ac:dyDescent="0.2">
      <c r="A14529" s="5" t="s">
        <v>4084</v>
      </c>
      <c r="B14529" s="5" t="s">
        <v>32414</v>
      </c>
      <c r="C14529" s="5" t="s">
        <v>12</v>
      </c>
      <c r="D14529" s="5" t="str">
        <f t="shared" si="226"/>
        <v>un</v>
      </c>
    </row>
    <row r="14530" spans="1:4" x14ac:dyDescent="0.2">
      <c r="A14530" s="5" t="s">
        <v>18646</v>
      </c>
      <c r="B14530" s="5" t="s">
        <v>32414</v>
      </c>
      <c r="C14530" s="5" t="s">
        <v>12</v>
      </c>
      <c r="D14530" s="5" t="str">
        <f t="shared" ref="D14530:D14593" si="227">LOWER(C14530)</f>
        <v>un</v>
      </c>
    </row>
    <row r="14531" spans="1:4" x14ac:dyDescent="0.2">
      <c r="A14531" s="5" t="s">
        <v>4085</v>
      </c>
      <c r="B14531" s="5" t="s">
        <v>32415</v>
      </c>
      <c r="C14531" s="5" t="s">
        <v>12</v>
      </c>
      <c r="D14531" s="5" t="str">
        <f t="shared" si="227"/>
        <v>un</v>
      </c>
    </row>
    <row r="14532" spans="1:4" x14ac:dyDescent="0.2">
      <c r="A14532" s="5" t="s">
        <v>18647</v>
      </c>
      <c r="B14532" s="5" t="s">
        <v>32415</v>
      </c>
      <c r="C14532" s="5" t="s">
        <v>12</v>
      </c>
      <c r="D14532" s="5" t="str">
        <f t="shared" si="227"/>
        <v>un</v>
      </c>
    </row>
    <row r="14533" spans="1:4" x14ac:dyDescent="0.2">
      <c r="A14533" s="5" t="s">
        <v>4086</v>
      </c>
      <c r="B14533" s="5" t="s">
        <v>32416</v>
      </c>
      <c r="C14533" s="5" t="s">
        <v>12</v>
      </c>
      <c r="D14533" s="5" t="str">
        <f t="shared" si="227"/>
        <v>un</v>
      </c>
    </row>
    <row r="14534" spans="1:4" x14ac:dyDescent="0.2">
      <c r="A14534" s="5" t="s">
        <v>18648</v>
      </c>
      <c r="B14534" s="5" t="s">
        <v>32416</v>
      </c>
      <c r="C14534" s="5" t="s">
        <v>12</v>
      </c>
      <c r="D14534" s="5" t="str">
        <f t="shared" si="227"/>
        <v>un</v>
      </c>
    </row>
    <row r="14535" spans="1:4" x14ac:dyDescent="0.2">
      <c r="A14535" s="5" t="s">
        <v>4087</v>
      </c>
      <c r="B14535" s="5" t="s">
        <v>32417</v>
      </c>
      <c r="C14535" s="5" t="s">
        <v>21</v>
      </c>
      <c r="D14535" s="5" t="str">
        <f t="shared" si="227"/>
        <v>m</v>
      </c>
    </row>
    <row r="14536" spans="1:4" x14ac:dyDescent="0.2">
      <c r="A14536" s="5" t="s">
        <v>18649</v>
      </c>
      <c r="B14536" s="5" t="s">
        <v>32417</v>
      </c>
      <c r="C14536" s="5" t="s">
        <v>21</v>
      </c>
      <c r="D14536" s="5" t="str">
        <f t="shared" si="227"/>
        <v>m</v>
      </c>
    </row>
    <row r="14537" spans="1:4" x14ac:dyDescent="0.2">
      <c r="A14537" s="5" t="s">
        <v>4088</v>
      </c>
      <c r="B14537" s="5" t="s">
        <v>32418</v>
      </c>
      <c r="C14537" s="5" t="s">
        <v>21</v>
      </c>
      <c r="D14537" s="5" t="str">
        <f t="shared" si="227"/>
        <v>m</v>
      </c>
    </row>
    <row r="14538" spans="1:4" x14ac:dyDescent="0.2">
      <c r="A14538" s="5" t="s">
        <v>18650</v>
      </c>
      <c r="B14538" s="5" t="s">
        <v>32418</v>
      </c>
      <c r="C14538" s="5" t="s">
        <v>21</v>
      </c>
      <c r="D14538" s="5" t="str">
        <f t="shared" si="227"/>
        <v>m</v>
      </c>
    </row>
    <row r="14539" spans="1:4" x14ac:dyDescent="0.2">
      <c r="A14539" s="5" t="s">
        <v>4089</v>
      </c>
      <c r="B14539" s="5" t="s">
        <v>32419</v>
      </c>
      <c r="C14539" s="5" t="s">
        <v>21</v>
      </c>
      <c r="D14539" s="5" t="str">
        <f t="shared" si="227"/>
        <v>m</v>
      </c>
    </row>
    <row r="14540" spans="1:4" x14ac:dyDescent="0.2">
      <c r="A14540" s="5" t="s">
        <v>18651</v>
      </c>
      <c r="B14540" s="5" t="s">
        <v>32419</v>
      </c>
      <c r="C14540" s="5" t="s">
        <v>21</v>
      </c>
      <c r="D14540" s="5" t="str">
        <f t="shared" si="227"/>
        <v>m</v>
      </c>
    </row>
    <row r="14541" spans="1:4" x14ac:dyDescent="0.2">
      <c r="A14541" s="5" t="s">
        <v>4090</v>
      </c>
      <c r="B14541" s="5" t="s">
        <v>32420</v>
      </c>
      <c r="C14541" s="5" t="s">
        <v>21</v>
      </c>
      <c r="D14541" s="5" t="str">
        <f t="shared" si="227"/>
        <v>m</v>
      </c>
    </row>
    <row r="14542" spans="1:4" x14ac:dyDescent="0.2">
      <c r="A14542" s="5" t="s">
        <v>18652</v>
      </c>
      <c r="B14542" s="5" t="s">
        <v>32420</v>
      </c>
      <c r="C14542" s="5" t="s">
        <v>21</v>
      </c>
      <c r="D14542" s="5" t="str">
        <f t="shared" si="227"/>
        <v>m</v>
      </c>
    </row>
    <row r="14543" spans="1:4" x14ac:dyDescent="0.2">
      <c r="A14543" s="5" t="s">
        <v>4091</v>
      </c>
      <c r="B14543" s="5" t="s">
        <v>32421</v>
      </c>
      <c r="C14543" s="5" t="s">
        <v>21</v>
      </c>
      <c r="D14543" s="5" t="str">
        <f t="shared" si="227"/>
        <v>m</v>
      </c>
    </row>
    <row r="14544" spans="1:4" x14ac:dyDescent="0.2">
      <c r="A14544" s="5" t="s">
        <v>18653</v>
      </c>
      <c r="B14544" s="5" t="s">
        <v>32421</v>
      </c>
      <c r="C14544" s="5" t="s">
        <v>21</v>
      </c>
      <c r="D14544" s="5" t="str">
        <f t="shared" si="227"/>
        <v>m</v>
      </c>
    </row>
    <row r="14545" spans="1:4" x14ac:dyDescent="0.2">
      <c r="A14545" s="5" t="s">
        <v>4092</v>
      </c>
      <c r="B14545" s="5" t="s">
        <v>32422</v>
      </c>
      <c r="C14545" s="5" t="s">
        <v>12</v>
      </c>
      <c r="D14545" s="5" t="str">
        <f t="shared" si="227"/>
        <v>un</v>
      </c>
    </row>
    <row r="14546" spans="1:4" x14ac:dyDescent="0.2">
      <c r="A14546" s="5" t="s">
        <v>18654</v>
      </c>
      <c r="B14546" s="5" t="s">
        <v>32422</v>
      </c>
      <c r="C14546" s="5" t="s">
        <v>12</v>
      </c>
      <c r="D14546" s="5" t="str">
        <f t="shared" si="227"/>
        <v>un</v>
      </c>
    </row>
    <row r="14547" spans="1:4" x14ac:dyDescent="0.2">
      <c r="A14547" s="5" t="s">
        <v>4093</v>
      </c>
      <c r="B14547" s="5" t="s">
        <v>32423</v>
      </c>
      <c r="C14547" s="5" t="s">
        <v>12</v>
      </c>
      <c r="D14547" s="5" t="str">
        <f t="shared" si="227"/>
        <v>un</v>
      </c>
    </row>
    <row r="14548" spans="1:4" x14ac:dyDescent="0.2">
      <c r="A14548" s="5" t="s">
        <v>18655</v>
      </c>
      <c r="B14548" s="5" t="s">
        <v>32423</v>
      </c>
      <c r="C14548" s="5" t="s">
        <v>12</v>
      </c>
      <c r="D14548" s="5" t="str">
        <f t="shared" si="227"/>
        <v>un</v>
      </c>
    </row>
    <row r="14549" spans="1:4" x14ac:dyDescent="0.2">
      <c r="A14549" s="5" t="s">
        <v>4094</v>
      </c>
      <c r="B14549" s="5" t="s">
        <v>32424</v>
      </c>
      <c r="C14549" s="5" t="s">
        <v>12</v>
      </c>
      <c r="D14549" s="5" t="str">
        <f t="shared" si="227"/>
        <v>un</v>
      </c>
    </row>
    <row r="14550" spans="1:4" x14ac:dyDescent="0.2">
      <c r="A14550" s="5" t="s">
        <v>18656</v>
      </c>
      <c r="B14550" s="5" t="s">
        <v>32424</v>
      </c>
      <c r="C14550" s="5" t="s">
        <v>12</v>
      </c>
      <c r="D14550" s="5" t="str">
        <f t="shared" si="227"/>
        <v>un</v>
      </c>
    </row>
    <row r="14551" spans="1:4" x14ac:dyDescent="0.2">
      <c r="A14551" s="5" t="s">
        <v>4095</v>
      </c>
      <c r="B14551" s="5" t="s">
        <v>32425</v>
      </c>
      <c r="C14551" s="5" t="s">
        <v>12</v>
      </c>
      <c r="D14551" s="5" t="str">
        <f t="shared" si="227"/>
        <v>un</v>
      </c>
    </row>
    <row r="14552" spans="1:4" x14ac:dyDescent="0.2">
      <c r="A14552" s="5" t="s">
        <v>18657</v>
      </c>
      <c r="B14552" s="5" t="s">
        <v>32425</v>
      </c>
      <c r="C14552" s="5" t="s">
        <v>12</v>
      </c>
      <c r="D14552" s="5" t="str">
        <f t="shared" si="227"/>
        <v>un</v>
      </c>
    </row>
    <row r="14553" spans="1:4" x14ac:dyDescent="0.2">
      <c r="A14553" s="5" t="s">
        <v>4096</v>
      </c>
      <c r="B14553" s="5" t="s">
        <v>32426</v>
      </c>
      <c r="C14553" s="5" t="s">
        <v>12</v>
      </c>
      <c r="D14553" s="5" t="str">
        <f t="shared" si="227"/>
        <v>un</v>
      </c>
    </row>
    <row r="14554" spans="1:4" x14ac:dyDescent="0.2">
      <c r="A14554" s="5" t="s">
        <v>18658</v>
      </c>
      <c r="B14554" s="5" t="s">
        <v>32426</v>
      </c>
      <c r="C14554" s="5" t="s">
        <v>12</v>
      </c>
      <c r="D14554" s="5" t="str">
        <f t="shared" si="227"/>
        <v>un</v>
      </c>
    </row>
    <row r="14555" spans="1:4" x14ac:dyDescent="0.2">
      <c r="A14555" s="5" t="s">
        <v>4097</v>
      </c>
      <c r="B14555" s="5" t="s">
        <v>32427</v>
      </c>
      <c r="C14555" s="5" t="s">
        <v>12</v>
      </c>
      <c r="D14555" s="5" t="str">
        <f t="shared" si="227"/>
        <v>un</v>
      </c>
    </row>
    <row r="14556" spans="1:4" x14ac:dyDescent="0.2">
      <c r="A14556" s="5" t="s">
        <v>18659</v>
      </c>
      <c r="B14556" s="5" t="s">
        <v>32427</v>
      </c>
      <c r="C14556" s="5" t="s">
        <v>12</v>
      </c>
      <c r="D14556" s="5" t="str">
        <f t="shared" si="227"/>
        <v>un</v>
      </c>
    </row>
    <row r="14557" spans="1:4" x14ac:dyDescent="0.2">
      <c r="A14557" s="5" t="s">
        <v>4098</v>
      </c>
      <c r="B14557" s="5" t="s">
        <v>32428</v>
      </c>
      <c r="C14557" s="5" t="s">
        <v>12</v>
      </c>
      <c r="D14557" s="5" t="str">
        <f t="shared" si="227"/>
        <v>un</v>
      </c>
    </row>
    <row r="14558" spans="1:4" x14ac:dyDescent="0.2">
      <c r="A14558" s="5" t="s">
        <v>18660</v>
      </c>
      <c r="B14558" s="5" t="s">
        <v>32428</v>
      </c>
      <c r="C14558" s="5" t="s">
        <v>12</v>
      </c>
      <c r="D14558" s="5" t="str">
        <f t="shared" si="227"/>
        <v>un</v>
      </c>
    </row>
    <row r="14559" spans="1:4" x14ac:dyDescent="0.2">
      <c r="A14559" s="5" t="s">
        <v>4099</v>
      </c>
      <c r="B14559" s="5" t="s">
        <v>32429</v>
      </c>
      <c r="C14559" s="5" t="s">
        <v>12</v>
      </c>
      <c r="D14559" s="5" t="str">
        <f t="shared" si="227"/>
        <v>un</v>
      </c>
    </row>
    <row r="14560" spans="1:4" x14ac:dyDescent="0.2">
      <c r="A14560" s="5" t="s">
        <v>18661</v>
      </c>
      <c r="B14560" s="5" t="s">
        <v>32429</v>
      </c>
      <c r="C14560" s="5" t="s">
        <v>12</v>
      </c>
      <c r="D14560" s="5" t="str">
        <f t="shared" si="227"/>
        <v>un</v>
      </c>
    </row>
    <row r="14561" spans="1:4" x14ac:dyDescent="0.2">
      <c r="A14561" s="5" t="s">
        <v>4100</v>
      </c>
      <c r="B14561" s="5" t="s">
        <v>32430</v>
      </c>
      <c r="C14561" s="5" t="s">
        <v>12</v>
      </c>
      <c r="D14561" s="5" t="str">
        <f t="shared" si="227"/>
        <v>un</v>
      </c>
    </row>
    <row r="14562" spans="1:4" x14ac:dyDescent="0.2">
      <c r="A14562" s="5" t="s">
        <v>18662</v>
      </c>
      <c r="B14562" s="5" t="s">
        <v>32430</v>
      </c>
      <c r="C14562" s="5" t="s">
        <v>12</v>
      </c>
      <c r="D14562" s="5" t="str">
        <f t="shared" si="227"/>
        <v>un</v>
      </c>
    </row>
    <row r="14563" spans="1:4" x14ac:dyDescent="0.2">
      <c r="A14563" s="5" t="s">
        <v>4101</v>
      </c>
      <c r="B14563" s="5" t="s">
        <v>32431</v>
      </c>
      <c r="C14563" s="5" t="s">
        <v>12</v>
      </c>
      <c r="D14563" s="5" t="str">
        <f t="shared" si="227"/>
        <v>un</v>
      </c>
    </row>
    <row r="14564" spans="1:4" x14ac:dyDescent="0.2">
      <c r="A14564" s="5" t="s">
        <v>18663</v>
      </c>
      <c r="B14564" s="5" t="s">
        <v>32431</v>
      </c>
      <c r="C14564" s="5" t="s">
        <v>12</v>
      </c>
      <c r="D14564" s="5" t="str">
        <f t="shared" si="227"/>
        <v>un</v>
      </c>
    </row>
    <row r="14565" spans="1:4" x14ac:dyDescent="0.2">
      <c r="A14565" s="5" t="s">
        <v>9514</v>
      </c>
      <c r="B14565" s="5" t="s">
        <v>32432</v>
      </c>
      <c r="C14565" s="5" t="s">
        <v>891</v>
      </c>
      <c r="D14565" s="5" t="str">
        <f t="shared" si="227"/>
        <v>kg</v>
      </c>
    </row>
    <row r="14566" spans="1:4" x14ac:dyDescent="0.2">
      <c r="A14566" s="5" t="s">
        <v>18664</v>
      </c>
      <c r="B14566" s="5" t="s">
        <v>32432</v>
      </c>
      <c r="C14566" s="5" t="s">
        <v>891</v>
      </c>
      <c r="D14566" s="5" t="str">
        <f t="shared" si="227"/>
        <v>kg</v>
      </c>
    </row>
    <row r="14567" spans="1:4" x14ac:dyDescent="0.2">
      <c r="A14567" s="5" t="s">
        <v>9515</v>
      </c>
      <c r="B14567" s="5" t="s">
        <v>32433</v>
      </c>
      <c r="C14567" s="5" t="s">
        <v>21</v>
      </c>
      <c r="D14567" s="5" t="str">
        <f t="shared" si="227"/>
        <v>m</v>
      </c>
    </row>
    <row r="14568" spans="1:4" x14ac:dyDescent="0.2">
      <c r="A14568" s="5" t="s">
        <v>18665</v>
      </c>
      <c r="B14568" s="5" t="s">
        <v>32433</v>
      </c>
      <c r="C14568" s="5" t="s">
        <v>21</v>
      </c>
      <c r="D14568" s="5" t="str">
        <f t="shared" si="227"/>
        <v>m</v>
      </c>
    </row>
    <row r="14569" spans="1:4" x14ac:dyDescent="0.2">
      <c r="A14569" s="5" t="s">
        <v>9516</v>
      </c>
      <c r="B14569" s="5" t="s">
        <v>32434</v>
      </c>
      <c r="C14569" s="5" t="s">
        <v>21</v>
      </c>
      <c r="D14569" s="5" t="str">
        <f t="shared" si="227"/>
        <v>m</v>
      </c>
    </row>
    <row r="14570" spans="1:4" x14ac:dyDescent="0.2">
      <c r="A14570" s="5" t="s">
        <v>18666</v>
      </c>
      <c r="B14570" s="5" t="s">
        <v>32434</v>
      </c>
      <c r="C14570" s="5" t="s">
        <v>21</v>
      </c>
      <c r="D14570" s="5" t="str">
        <f t="shared" si="227"/>
        <v>m</v>
      </c>
    </row>
    <row r="14571" spans="1:4" x14ac:dyDescent="0.2">
      <c r="A14571" s="5" t="s">
        <v>9517</v>
      </c>
      <c r="B14571" s="5" t="s">
        <v>32435</v>
      </c>
      <c r="C14571" s="5" t="s">
        <v>891</v>
      </c>
      <c r="D14571" s="5" t="str">
        <f t="shared" si="227"/>
        <v>kg</v>
      </c>
    </row>
    <row r="14572" spans="1:4" x14ac:dyDescent="0.2">
      <c r="A14572" s="5" t="s">
        <v>18667</v>
      </c>
      <c r="B14572" s="5" t="s">
        <v>32435</v>
      </c>
      <c r="C14572" s="5" t="s">
        <v>891</v>
      </c>
      <c r="D14572" s="5" t="str">
        <f t="shared" si="227"/>
        <v>kg</v>
      </c>
    </row>
    <row r="14573" spans="1:4" x14ac:dyDescent="0.2">
      <c r="A14573" s="5" t="s">
        <v>9518</v>
      </c>
      <c r="B14573" s="5" t="s">
        <v>32436</v>
      </c>
      <c r="C14573" s="5" t="s">
        <v>891</v>
      </c>
      <c r="D14573" s="5" t="str">
        <f t="shared" si="227"/>
        <v>kg</v>
      </c>
    </row>
    <row r="14574" spans="1:4" x14ac:dyDescent="0.2">
      <c r="A14574" s="5" t="s">
        <v>18668</v>
      </c>
      <c r="B14574" s="5" t="s">
        <v>32436</v>
      </c>
      <c r="C14574" s="5" t="s">
        <v>891</v>
      </c>
      <c r="D14574" s="5" t="str">
        <f t="shared" si="227"/>
        <v>kg</v>
      </c>
    </row>
    <row r="14575" spans="1:4" x14ac:dyDescent="0.2">
      <c r="A14575" s="5" t="s">
        <v>9519</v>
      </c>
      <c r="B14575" s="5" t="s">
        <v>32437</v>
      </c>
      <c r="C14575" s="5" t="s">
        <v>891</v>
      </c>
      <c r="D14575" s="5" t="str">
        <f t="shared" si="227"/>
        <v>kg</v>
      </c>
    </row>
    <row r="14576" spans="1:4" x14ac:dyDescent="0.2">
      <c r="A14576" s="5" t="s">
        <v>18669</v>
      </c>
      <c r="B14576" s="5" t="s">
        <v>32437</v>
      </c>
      <c r="C14576" s="5" t="s">
        <v>891</v>
      </c>
      <c r="D14576" s="5" t="str">
        <f t="shared" si="227"/>
        <v>kg</v>
      </c>
    </row>
    <row r="14577" spans="1:4" x14ac:dyDescent="0.2">
      <c r="A14577" s="5" t="s">
        <v>4102</v>
      </c>
      <c r="B14577" s="5" t="s">
        <v>32438</v>
      </c>
      <c r="C14577" s="5" t="s">
        <v>12</v>
      </c>
      <c r="D14577" s="5" t="str">
        <f t="shared" si="227"/>
        <v>un</v>
      </c>
    </row>
    <row r="14578" spans="1:4" x14ac:dyDescent="0.2">
      <c r="A14578" s="5" t="s">
        <v>18670</v>
      </c>
      <c r="B14578" s="5" t="s">
        <v>32438</v>
      </c>
      <c r="C14578" s="5" t="s">
        <v>12</v>
      </c>
      <c r="D14578" s="5" t="str">
        <f t="shared" si="227"/>
        <v>un</v>
      </c>
    </row>
    <row r="14579" spans="1:4" x14ac:dyDescent="0.2">
      <c r="A14579" s="5" t="s">
        <v>4103</v>
      </c>
      <c r="B14579" s="5" t="s">
        <v>32439</v>
      </c>
      <c r="C14579" s="5" t="s">
        <v>12</v>
      </c>
      <c r="D14579" s="5" t="str">
        <f t="shared" si="227"/>
        <v>un</v>
      </c>
    </row>
    <row r="14580" spans="1:4" x14ac:dyDescent="0.2">
      <c r="A14580" s="5" t="s">
        <v>18671</v>
      </c>
      <c r="B14580" s="5" t="s">
        <v>32439</v>
      </c>
      <c r="C14580" s="5" t="s">
        <v>12</v>
      </c>
      <c r="D14580" s="5" t="str">
        <f t="shared" si="227"/>
        <v>un</v>
      </c>
    </row>
    <row r="14581" spans="1:4" x14ac:dyDescent="0.2">
      <c r="A14581" s="5" t="s">
        <v>4104</v>
      </c>
      <c r="B14581" s="5" t="s">
        <v>32440</v>
      </c>
      <c r="C14581" s="5" t="s">
        <v>12</v>
      </c>
      <c r="D14581" s="5" t="str">
        <f t="shared" si="227"/>
        <v>un</v>
      </c>
    </row>
    <row r="14582" spans="1:4" x14ac:dyDescent="0.2">
      <c r="A14582" s="5" t="s">
        <v>18672</v>
      </c>
      <c r="B14582" s="5" t="s">
        <v>32440</v>
      </c>
      <c r="C14582" s="5" t="s">
        <v>12</v>
      </c>
      <c r="D14582" s="5" t="str">
        <f t="shared" si="227"/>
        <v>un</v>
      </c>
    </row>
    <row r="14583" spans="1:4" x14ac:dyDescent="0.2">
      <c r="A14583" s="5" t="s">
        <v>4105</v>
      </c>
      <c r="B14583" s="5" t="s">
        <v>32441</v>
      </c>
      <c r="C14583" s="5" t="s">
        <v>12</v>
      </c>
      <c r="D14583" s="5" t="str">
        <f t="shared" si="227"/>
        <v>un</v>
      </c>
    </row>
    <row r="14584" spans="1:4" x14ac:dyDescent="0.2">
      <c r="A14584" s="5" t="s">
        <v>18673</v>
      </c>
      <c r="B14584" s="5" t="s">
        <v>32441</v>
      </c>
      <c r="C14584" s="5" t="s">
        <v>12</v>
      </c>
      <c r="D14584" s="5" t="str">
        <f t="shared" si="227"/>
        <v>un</v>
      </c>
    </row>
    <row r="14585" spans="1:4" x14ac:dyDescent="0.2">
      <c r="A14585" s="5" t="s">
        <v>2089</v>
      </c>
      <c r="B14585" s="5" t="s">
        <v>32442</v>
      </c>
      <c r="C14585" s="5" t="s">
        <v>12</v>
      </c>
      <c r="D14585" s="5" t="str">
        <f t="shared" si="227"/>
        <v>un</v>
      </c>
    </row>
    <row r="14586" spans="1:4" x14ac:dyDescent="0.2">
      <c r="A14586" s="5" t="s">
        <v>18674</v>
      </c>
      <c r="B14586" s="5" t="s">
        <v>32442</v>
      </c>
      <c r="C14586" s="5" t="s">
        <v>12</v>
      </c>
      <c r="D14586" s="5" t="str">
        <f t="shared" si="227"/>
        <v>un</v>
      </c>
    </row>
    <row r="14587" spans="1:4" x14ac:dyDescent="0.2">
      <c r="A14587" s="5" t="s">
        <v>2090</v>
      </c>
      <c r="B14587" s="5" t="s">
        <v>32443</v>
      </c>
      <c r="C14587" s="5" t="s">
        <v>12</v>
      </c>
      <c r="D14587" s="5" t="str">
        <f t="shared" si="227"/>
        <v>un</v>
      </c>
    </row>
    <row r="14588" spans="1:4" x14ac:dyDescent="0.2">
      <c r="A14588" s="5" t="s">
        <v>18675</v>
      </c>
      <c r="B14588" s="5" t="s">
        <v>32443</v>
      </c>
      <c r="C14588" s="5" t="s">
        <v>12</v>
      </c>
      <c r="D14588" s="5" t="str">
        <f t="shared" si="227"/>
        <v>un</v>
      </c>
    </row>
    <row r="14589" spans="1:4" x14ac:dyDescent="0.2">
      <c r="A14589" s="5" t="s">
        <v>2091</v>
      </c>
      <c r="B14589" s="5" t="s">
        <v>32444</v>
      </c>
      <c r="C14589" s="5" t="s">
        <v>12</v>
      </c>
      <c r="D14589" s="5" t="str">
        <f t="shared" si="227"/>
        <v>un</v>
      </c>
    </row>
    <row r="14590" spans="1:4" x14ac:dyDescent="0.2">
      <c r="A14590" s="5" t="s">
        <v>18676</v>
      </c>
      <c r="B14590" s="5" t="s">
        <v>32444</v>
      </c>
      <c r="C14590" s="5" t="s">
        <v>12</v>
      </c>
      <c r="D14590" s="5" t="str">
        <f t="shared" si="227"/>
        <v>un</v>
      </c>
    </row>
    <row r="14591" spans="1:4" x14ac:dyDescent="0.2">
      <c r="A14591" s="5" t="s">
        <v>4108</v>
      </c>
      <c r="B14591" s="5" t="s">
        <v>32445</v>
      </c>
      <c r="C14591" s="5" t="s">
        <v>12</v>
      </c>
      <c r="D14591" s="5" t="str">
        <f t="shared" si="227"/>
        <v>un</v>
      </c>
    </row>
    <row r="14592" spans="1:4" x14ac:dyDescent="0.2">
      <c r="A14592" s="5" t="s">
        <v>18677</v>
      </c>
      <c r="B14592" s="5" t="s">
        <v>32445</v>
      </c>
      <c r="C14592" s="5" t="s">
        <v>12</v>
      </c>
      <c r="D14592" s="5" t="str">
        <f t="shared" si="227"/>
        <v>un</v>
      </c>
    </row>
    <row r="14593" spans="1:4" x14ac:dyDescent="0.2">
      <c r="A14593" s="5" t="s">
        <v>9520</v>
      </c>
      <c r="B14593" s="5" t="s">
        <v>32446</v>
      </c>
      <c r="C14593" s="5" t="s">
        <v>12</v>
      </c>
      <c r="D14593" s="5" t="str">
        <f t="shared" si="227"/>
        <v>un</v>
      </c>
    </row>
    <row r="14594" spans="1:4" x14ac:dyDescent="0.2">
      <c r="A14594" s="5" t="s">
        <v>18678</v>
      </c>
      <c r="B14594" s="5" t="s">
        <v>32446</v>
      </c>
      <c r="C14594" s="5" t="s">
        <v>12</v>
      </c>
      <c r="D14594" s="5" t="str">
        <f t="shared" ref="D14594:D14657" si="228">LOWER(C14594)</f>
        <v>un</v>
      </c>
    </row>
    <row r="14595" spans="1:4" x14ac:dyDescent="0.2">
      <c r="A14595" s="5" t="s">
        <v>4106</v>
      </c>
      <c r="B14595" s="5" t="s">
        <v>32447</v>
      </c>
      <c r="C14595" s="5" t="s">
        <v>12</v>
      </c>
      <c r="D14595" s="5" t="str">
        <f t="shared" si="228"/>
        <v>un</v>
      </c>
    </row>
    <row r="14596" spans="1:4" x14ac:dyDescent="0.2">
      <c r="A14596" s="5" t="s">
        <v>18679</v>
      </c>
      <c r="B14596" s="5" t="s">
        <v>32447</v>
      </c>
      <c r="C14596" s="5" t="s">
        <v>12</v>
      </c>
      <c r="D14596" s="5" t="str">
        <f t="shared" si="228"/>
        <v>un</v>
      </c>
    </row>
    <row r="14597" spans="1:4" x14ac:dyDescent="0.2">
      <c r="A14597" s="5" t="s">
        <v>9521</v>
      </c>
      <c r="B14597" s="5" t="s">
        <v>32448</v>
      </c>
      <c r="C14597" s="5" t="s">
        <v>12</v>
      </c>
      <c r="D14597" s="5" t="str">
        <f t="shared" si="228"/>
        <v>un</v>
      </c>
    </row>
    <row r="14598" spans="1:4" x14ac:dyDescent="0.2">
      <c r="A14598" s="5" t="s">
        <v>18680</v>
      </c>
      <c r="B14598" s="5" t="s">
        <v>32448</v>
      </c>
      <c r="C14598" s="5" t="s">
        <v>12</v>
      </c>
      <c r="D14598" s="5" t="str">
        <f t="shared" si="228"/>
        <v>un</v>
      </c>
    </row>
    <row r="14599" spans="1:4" x14ac:dyDescent="0.2">
      <c r="A14599" s="5" t="s">
        <v>9522</v>
      </c>
      <c r="B14599" s="5" t="s">
        <v>32449</v>
      </c>
      <c r="C14599" s="5" t="s">
        <v>12</v>
      </c>
      <c r="D14599" s="5" t="str">
        <f t="shared" si="228"/>
        <v>un</v>
      </c>
    </row>
    <row r="14600" spans="1:4" x14ac:dyDescent="0.2">
      <c r="A14600" s="5" t="s">
        <v>18681</v>
      </c>
      <c r="B14600" s="5" t="s">
        <v>32449</v>
      </c>
      <c r="C14600" s="5" t="s">
        <v>12</v>
      </c>
      <c r="D14600" s="5" t="str">
        <f t="shared" si="228"/>
        <v>un</v>
      </c>
    </row>
    <row r="14601" spans="1:4" x14ac:dyDescent="0.2">
      <c r="A14601" s="5" t="s">
        <v>9523</v>
      </c>
      <c r="B14601" s="5" t="s">
        <v>32450</v>
      </c>
      <c r="C14601" s="5" t="s">
        <v>12</v>
      </c>
      <c r="D14601" s="5" t="str">
        <f t="shared" si="228"/>
        <v>un</v>
      </c>
    </row>
    <row r="14602" spans="1:4" x14ac:dyDescent="0.2">
      <c r="A14602" s="5" t="s">
        <v>18682</v>
      </c>
      <c r="B14602" s="5" t="s">
        <v>32450</v>
      </c>
      <c r="C14602" s="5" t="s">
        <v>12</v>
      </c>
      <c r="D14602" s="5" t="str">
        <f t="shared" si="228"/>
        <v>un</v>
      </c>
    </row>
    <row r="14603" spans="1:4" x14ac:dyDescent="0.2">
      <c r="A14603" s="5" t="s">
        <v>4109</v>
      </c>
      <c r="B14603" s="5" t="s">
        <v>32451</v>
      </c>
      <c r="C14603" s="5" t="s">
        <v>12</v>
      </c>
      <c r="D14603" s="5" t="str">
        <f t="shared" si="228"/>
        <v>un</v>
      </c>
    </row>
    <row r="14604" spans="1:4" x14ac:dyDescent="0.2">
      <c r="A14604" s="5" t="s">
        <v>18683</v>
      </c>
      <c r="B14604" s="5" t="s">
        <v>32451</v>
      </c>
      <c r="C14604" s="5" t="s">
        <v>12</v>
      </c>
      <c r="D14604" s="5" t="str">
        <f t="shared" si="228"/>
        <v>un</v>
      </c>
    </row>
    <row r="14605" spans="1:4" x14ac:dyDescent="0.2">
      <c r="A14605" s="5" t="s">
        <v>4110</v>
      </c>
      <c r="B14605" s="5" t="s">
        <v>32452</v>
      </c>
      <c r="C14605" s="5" t="s">
        <v>12</v>
      </c>
      <c r="D14605" s="5" t="str">
        <f t="shared" si="228"/>
        <v>un</v>
      </c>
    </row>
    <row r="14606" spans="1:4" x14ac:dyDescent="0.2">
      <c r="A14606" s="5" t="s">
        <v>18684</v>
      </c>
      <c r="B14606" s="5" t="s">
        <v>32452</v>
      </c>
      <c r="C14606" s="5" t="s">
        <v>12</v>
      </c>
      <c r="D14606" s="5" t="str">
        <f t="shared" si="228"/>
        <v>un</v>
      </c>
    </row>
    <row r="14607" spans="1:4" x14ac:dyDescent="0.2">
      <c r="A14607" s="5" t="s">
        <v>9524</v>
      </c>
      <c r="B14607" s="5" t="s">
        <v>32453</v>
      </c>
      <c r="C14607" s="5" t="s">
        <v>12</v>
      </c>
      <c r="D14607" s="5" t="str">
        <f t="shared" si="228"/>
        <v>un</v>
      </c>
    </row>
    <row r="14608" spans="1:4" x14ac:dyDescent="0.2">
      <c r="A14608" s="5" t="s">
        <v>18685</v>
      </c>
      <c r="B14608" s="5" t="s">
        <v>32453</v>
      </c>
      <c r="C14608" s="5" t="s">
        <v>12</v>
      </c>
      <c r="D14608" s="5" t="str">
        <f t="shared" si="228"/>
        <v>un</v>
      </c>
    </row>
    <row r="14609" spans="1:4" x14ac:dyDescent="0.2">
      <c r="A14609" s="5" t="s">
        <v>4117</v>
      </c>
      <c r="B14609" s="5" t="s">
        <v>32454</v>
      </c>
      <c r="C14609" s="5" t="s">
        <v>12</v>
      </c>
      <c r="D14609" s="5" t="str">
        <f t="shared" si="228"/>
        <v>un</v>
      </c>
    </row>
    <row r="14610" spans="1:4" x14ac:dyDescent="0.2">
      <c r="A14610" s="5" t="s">
        <v>18686</v>
      </c>
      <c r="B14610" s="5" t="s">
        <v>32454</v>
      </c>
      <c r="C14610" s="5" t="s">
        <v>12</v>
      </c>
      <c r="D14610" s="5" t="str">
        <f t="shared" si="228"/>
        <v>un</v>
      </c>
    </row>
    <row r="14611" spans="1:4" x14ac:dyDescent="0.2">
      <c r="A14611" s="5" t="s">
        <v>4118</v>
      </c>
      <c r="B14611" s="5" t="s">
        <v>32455</v>
      </c>
      <c r="C14611" s="5" t="s">
        <v>12</v>
      </c>
      <c r="D14611" s="5" t="str">
        <f t="shared" si="228"/>
        <v>un</v>
      </c>
    </row>
    <row r="14612" spans="1:4" x14ac:dyDescent="0.2">
      <c r="A14612" s="5" t="s">
        <v>18687</v>
      </c>
      <c r="B14612" s="5" t="s">
        <v>32455</v>
      </c>
      <c r="C14612" s="5" t="s">
        <v>12</v>
      </c>
      <c r="D14612" s="5" t="str">
        <f t="shared" si="228"/>
        <v>un</v>
      </c>
    </row>
    <row r="14613" spans="1:4" x14ac:dyDescent="0.2">
      <c r="A14613" s="5" t="s">
        <v>4119</v>
      </c>
      <c r="B14613" s="5" t="s">
        <v>32456</v>
      </c>
      <c r="C14613" s="5" t="s">
        <v>12</v>
      </c>
      <c r="D14613" s="5" t="str">
        <f t="shared" si="228"/>
        <v>un</v>
      </c>
    </row>
    <row r="14614" spans="1:4" x14ac:dyDescent="0.2">
      <c r="A14614" s="5" t="s">
        <v>18688</v>
      </c>
      <c r="B14614" s="5" t="s">
        <v>32456</v>
      </c>
      <c r="C14614" s="5" t="s">
        <v>12</v>
      </c>
      <c r="D14614" s="5" t="str">
        <f t="shared" si="228"/>
        <v>un</v>
      </c>
    </row>
    <row r="14615" spans="1:4" x14ac:dyDescent="0.2">
      <c r="A14615" s="5" t="s">
        <v>4120</v>
      </c>
      <c r="B14615" s="5" t="s">
        <v>32457</v>
      </c>
      <c r="C14615" s="5" t="s">
        <v>12</v>
      </c>
      <c r="D14615" s="5" t="str">
        <f t="shared" si="228"/>
        <v>un</v>
      </c>
    </row>
    <row r="14616" spans="1:4" x14ac:dyDescent="0.2">
      <c r="A14616" s="5" t="s">
        <v>18689</v>
      </c>
      <c r="B14616" s="5" t="s">
        <v>32457</v>
      </c>
      <c r="C14616" s="5" t="s">
        <v>12</v>
      </c>
      <c r="D14616" s="5" t="str">
        <f t="shared" si="228"/>
        <v>un</v>
      </c>
    </row>
    <row r="14617" spans="1:4" x14ac:dyDescent="0.2">
      <c r="A14617" s="5" t="s">
        <v>4107</v>
      </c>
      <c r="B14617" s="5" t="s">
        <v>32458</v>
      </c>
      <c r="C14617" s="5" t="s">
        <v>12</v>
      </c>
      <c r="D14617" s="5" t="str">
        <f t="shared" si="228"/>
        <v>un</v>
      </c>
    </row>
    <row r="14618" spans="1:4" x14ac:dyDescent="0.2">
      <c r="A14618" s="5" t="s">
        <v>18690</v>
      </c>
      <c r="B14618" s="5" t="s">
        <v>32458</v>
      </c>
      <c r="C14618" s="5" t="s">
        <v>12</v>
      </c>
      <c r="D14618" s="5" t="str">
        <f t="shared" si="228"/>
        <v>un</v>
      </c>
    </row>
    <row r="14619" spans="1:4" x14ac:dyDescent="0.2">
      <c r="A14619" s="5" t="s">
        <v>4111</v>
      </c>
      <c r="B14619" s="5" t="s">
        <v>32459</v>
      </c>
      <c r="C14619" s="5" t="s">
        <v>12</v>
      </c>
      <c r="D14619" s="5" t="str">
        <f t="shared" si="228"/>
        <v>un</v>
      </c>
    </row>
    <row r="14620" spans="1:4" x14ac:dyDescent="0.2">
      <c r="A14620" s="5" t="s">
        <v>18691</v>
      </c>
      <c r="B14620" s="5" t="s">
        <v>32459</v>
      </c>
      <c r="C14620" s="5" t="s">
        <v>12</v>
      </c>
      <c r="D14620" s="5" t="str">
        <f t="shared" si="228"/>
        <v>un</v>
      </c>
    </row>
    <row r="14621" spans="1:4" x14ac:dyDescent="0.2">
      <c r="A14621" s="5" t="s">
        <v>4112</v>
      </c>
      <c r="B14621" s="5" t="s">
        <v>32460</v>
      </c>
      <c r="C14621" s="5" t="s">
        <v>21</v>
      </c>
      <c r="D14621" s="5" t="str">
        <f t="shared" si="228"/>
        <v>m</v>
      </c>
    </row>
    <row r="14622" spans="1:4" x14ac:dyDescent="0.2">
      <c r="A14622" s="5" t="s">
        <v>18692</v>
      </c>
      <c r="B14622" s="5" t="s">
        <v>32460</v>
      </c>
      <c r="C14622" s="5" t="s">
        <v>21</v>
      </c>
      <c r="D14622" s="5" t="str">
        <f t="shared" si="228"/>
        <v>m</v>
      </c>
    </row>
    <row r="14623" spans="1:4" x14ac:dyDescent="0.2">
      <c r="A14623" s="5" t="s">
        <v>4113</v>
      </c>
      <c r="B14623" s="5" t="s">
        <v>32461</v>
      </c>
      <c r="C14623" s="5" t="s">
        <v>12</v>
      </c>
      <c r="D14623" s="5" t="str">
        <f t="shared" si="228"/>
        <v>un</v>
      </c>
    </row>
    <row r="14624" spans="1:4" x14ac:dyDescent="0.2">
      <c r="A14624" s="5" t="s">
        <v>18693</v>
      </c>
      <c r="B14624" s="5" t="s">
        <v>32461</v>
      </c>
      <c r="C14624" s="5" t="s">
        <v>12</v>
      </c>
      <c r="D14624" s="5" t="str">
        <f t="shared" si="228"/>
        <v>un</v>
      </c>
    </row>
    <row r="14625" spans="1:4" x14ac:dyDescent="0.2">
      <c r="A14625" s="5" t="s">
        <v>4114</v>
      </c>
      <c r="B14625" s="5" t="s">
        <v>32462</v>
      </c>
      <c r="C14625" s="5" t="s">
        <v>12</v>
      </c>
      <c r="D14625" s="5" t="str">
        <f t="shared" si="228"/>
        <v>un</v>
      </c>
    </row>
    <row r="14626" spans="1:4" x14ac:dyDescent="0.2">
      <c r="A14626" s="5" t="s">
        <v>18694</v>
      </c>
      <c r="B14626" s="5" t="s">
        <v>32462</v>
      </c>
      <c r="C14626" s="5" t="s">
        <v>12</v>
      </c>
      <c r="D14626" s="5" t="str">
        <f t="shared" si="228"/>
        <v>un</v>
      </c>
    </row>
    <row r="14627" spans="1:4" x14ac:dyDescent="0.2">
      <c r="A14627" s="5" t="s">
        <v>4115</v>
      </c>
      <c r="B14627" s="5" t="s">
        <v>32463</v>
      </c>
      <c r="C14627" s="5" t="s">
        <v>12</v>
      </c>
      <c r="D14627" s="5" t="str">
        <f t="shared" si="228"/>
        <v>un</v>
      </c>
    </row>
    <row r="14628" spans="1:4" x14ac:dyDescent="0.2">
      <c r="A14628" s="5" t="s">
        <v>18695</v>
      </c>
      <c r="B14628" s="5" t="s">
        <v>32463</v>
      </c>
      <c r="C14628" s="5" t="s">
        <v>12</v>
      </c>
      <c r="D14628" s="5" t="str">
        <f t="shared" si="228"/>
        <v>un</v>
      </c>
    </row>
    <row r="14629" spans="1:4" x14ac:dyDescent="0.2">
      <c r="A14629" s="5" t="s">
        <v>4116</v>
      </c>
      <c r="B14629" s="5" t="s">
        <v>32464</v>
      </c>
      <c r="C14629" s="5" t="s">
        <v>12</v>
      </c>
      <c r="D14629" s="5" t="str">
        <f t="shared" si="228"/>
        <v>un</v>
      </c>
    </row>
    <row r="14630" spans="1:4" x14ac:dyDescent="0.2">
      <c r="A14630" s="5" t="s">
        <v>18696</v>
      </c>
      <c r="B14630" s="5" t="s">
        <v>32464</v>
      </c>
      <c r="C14630" s="5" t="s">
        <v>12</v>
      </c>
      <c r="D14630" s="5" t="str">
        <f t="shared" si="228"/>
        <v>un</v>
      </c>
    </row>
    <row r="14631" spans="1:4" x14ac:dyDescent="0.2">
      <c r="A14631" s="5" t="s">
        <v>4121</v>
      </c>
      <c r="B14631" s="5" t="s">
        <v>32465</v>
      </c>
      <c r="C14631" s="5" t="s">
        <v>12</v>
      </c>
      <c r="D14631" s="5" t="str">
        <f t="shared" si="228"/>
        <v>un</v>
      </c>
    </row>
    <row r="14632" spans="1:4" x14ac:dyDescent="0.2">
      <c r="A14632" s="5" t="s">
        <v>18697</v>
      </c>
      <c r="B14632" s="5" t="s">
        <v>32465</v>
      </c>
      <c r="C14632" s="5" t="s">
        <v>12</v>
      </c>
      <c r="D14632" s="5" t="str">
        <f t="shared" si="228"/>
        <v>un</v>
      </c>
    </row>
    <row r="14633" spans="1:4" x14ac:dyDescent="0.2">
      <c r="A14633" s="5" t="s">
        <v>4122</v>
      </c>
      <c r="B14633" s="5" t="s">
        <v>32466</v>
      </c>
      <c r="C14633" s="5" t="s">
        <v>12</v>
      </c>
      <c r="D14633" s="5" t="str">
        <f t="shared" si="228"/>
        <v>un</v>
      </c>
    </row>
    <row r="14634" spans="1:4" x14ac:dyDescent="0.2">
      <c r="A14634" s="5" t="s">
        <v>18698</v>
      </c>
      <c r="B14634" s="5" t="s">
        <v>32466</v>
      </c>
      <c r="C14634" s="5" t="s">
        <v>12</v>
      </c>
      <c r="D14634" s="5" t="str">
        <f t="shared" si="228"/>
        <v>un</v>
      </c>
    </row>
    <row r="14635" spans="1:4" x14ac:dyDescent="0.2">
      <c r="A14635" s="5" t="s">
        <v>9525</v>
      </c>
      <c r="B14635" s="5" t="s">
        <v>32467</v>
      </c>
      <c r="C14635" s="5" t="s">
        <v>12</v>
      </c>
      <c r="D14635" s="5" t="str">
        <f t="shared" si="228"/>
        <v>un</v>
      </c>
    </row>
    <row r="14636" spans="1:4" x14ac:dyDescent="0.2">
      <c r="A14636" s="5" t="s">
        <v>18699</v>
      </c>
      <c r="B14636" s="5" t="s">
        <v>32467</v>
      </c>
      <c r="C14636" s="5" t="s">
        <v>12</v>
      </c>
      <c r="D14636" s="5" t="str">
        <f t="shared" si="228"/>
        <v>un</v>
      </c>
    </row>
    <row r="14637" spans="1:4" x14ac:dyDescent="0.2">
      <c r="A14637" s="5" t="s">
        <v>9526</v>
      </c>
      <c r="B14637" s="5" t="s">
        <v>32468</v>
      </c>
      <c r="C14637" s="5" t="s">
        <v>12</v>
      </c>
      <c r="D14637" s="5" t="str">
        <f t="shared" si="228"/>
        <v>un</v>
      </c>
    </row>
    <row r="14638" spans="1:4" x14ac:dyDescent="0.2">
      <c r="A14638" s="5" t="s">
        <v>18700</v>
      </c>
      <c r="B14638" s="5" t="s">
        <v>32468</v>
      </c>
      <c r="C14638" s="5" t="s">
        <v>12</v>
      </c>
      <c r="D14638" s="5" t="str">
        <f t="shared" si="228"/>
        <v>un</v>
      </c>
    </row>
    <row r="14639" spans="1:4" x14ac:dyDescent="0.2">
      <c r="A14639" s="5" t="s">
        <v>9527</v>
      </c>
      <c r="B14639" s="5" t="s">
        <v>32469</v>
      </c>
      <c r="C14639" s="5" t="s">
        <v>12</v>
      </c>
      <c r="D14639" s="5" t="str">
        <f t="shared" si="228"/>
        <v>un</v>
      </c>
    </row>
    <row r="14640" spans="1:4" x14ac:dyDescent="0.2">
      <c r="A14640" s="5" t="s">
        <v>18701</v>
      </c>
      <c r="B14640" s="5" t="s">
        <v>32469</v>
      </c>
      <c r="C14640" s="5" t="s">
        <v>12</v>
      </c>
      <c r="D14640" s="5" t="str">
        <f t="shared" si="228"/>
        <v>un</v>
      </c>
    </row>
    <row r="14641" spans="1:4" x14ac:dyDescent="0.2">
      <c r="A14641" s="5" t="s">
        <v>9528</v>
      </c>
      <c r="B14641" s="5" t="s">
        <v>32470</v>
      </c>
      <c r="C14641" s="5" t="s">
        <v>12</v>
      </c>
      <c r="D14641" s="5" t="str">
        <f t="shared" si="228"/>
        <v>un</v>
      </c>
    </row>
    <row r="14642" spans="1:4" x14ac:dyDescent="0.2">
      <c r="A14642" s="5" t="s">
        <v>18702</v>
      </c>
      <c r="B14642" s="5" t="s">
        <v>32470</v>
      </c>
      <c r="C14642" s="5" t="s">
        <v>12</v>
      </c>
      <c r="D14642" s="5" t="str">
        <f t="shared" si="228"/>
        <v>un</v>
      </c>
    </row>
    <row r="14643" spans="1:4" x14ac:dyDescent="0.2">
      <c r="A14643" s="5" t="s">
        <v>9529</v>
      </c>
      <c r="B14643" s="5" t="s">
        <v>32471</v>
      </c>
      <c r="C14643" s="5" t="s">
        <v>12</v>
      </c>
      <c r="D14643" s="5" t="str">
        <f t="shared" si="228"/>
        <v>un</v>
      </c>
    </row>
    <row r="14644" spans="1:4" x14ac:dyDescent="0.2">
      <c r="A14644" s="5" t="s">
        <v>18703</v>
      </c>
      <c r="B14644" s="5" t="s">
        <v>32471</v>
      </c>
      <c r="C14644" s="5" t="s">
        <v>12</v>
      </c>
      <c r="D14644" s="5" t="str">
        <f t="shared" si="228"/>
        <v>un</v>
      </c>
    </row>
    <row r="14645" spans="1:4" x14ac:dyDescent="0.2">
      <c r="A14645" s="5" t="s">
        <v>9530</v>
      </c>
      <c r="B14645" s="5" t="s">
        <v>32472</v>
      </c>
      <c r="C14645" s="5" t="s">
        <v>12</v>
      </c>
      <c r="D14645" s="5" t="str">
        <f t="shared" si="228"/>
        <v>un</v>
      </c>
    </row>
    <row r="14646" spans="1:4" x14ac:dyDescent="0.2">
      <c r="A14646" s="5" t="s">
        <v>18704</v>
      </c>
      <c r="B14646" s="5" t="s">
        <v>32472</v>
      </c>
      <c r="C14646" s="5" t="s">
        <v>12</v>
      </c>
      <c r="D14646" s="5" t="str">
        <f t="shared" si="228"/>
        <v>un</v>
      </c>
    </row>
    <row r="14647" spans="1:4" x14ac:dyDescent="0.2">
      <c r="A14647" s="5" t="s">
        <v>9531</v>
      </c>
      <c r="B14647" s="5" t="s">
        <v>32473</v>
      </c>
      <c r="C14647" s="5" t="s">
        <v>12</v>
      </c>
      <c r="D14647" s="5" t="str">
        <f t="shared" si="228"/>
        <v>un</v>
      </c>
    </row>
    <row r="14648" spans="1:4" x14ac:dyDescent="0.2">
      <c r="A14648" s="5" t="s">
        <v>18705</v>
      </c>
      <c r="B14648" s="5" t="s">
        <v>32473</v>
      </c>
      <c r="C14648" s="5" t="s">
        <v>12</v>
      </c>
      <c r="D14648" s="5" t="str">
        <f t="shared" si="228"/>
        <v>un</v>
      </c>
    </row>
    <row r="14649" spans="1:4" x14ac:dyDescent="0.2">
      <c r="A14649" s="5" t="s">
        <v>9532</v>
      </c>
      <c r="B14649" s="5" t="s">
        <v>32474</v>
      </c>
      <c r="C14649" s="5" t="s">
        <v>12</v>
      </c>
      <c r="D14649" s="5" t="str">
        <f t="shared" si="228"/>
        <v>un</v>
      </c>
    </row>
    <row r="14650" spans="1:4" x14ac:dyDescent="0.2">
      <c r="A14650" s="5" t="s">
        <v>18706</v>
      </c>
      <c r="B14650" s="5" t="s">
        <v>32474</v>
      </c>
      <c r="C14650" s="5" t="s">
        <v>12</v>
      </c>
      <c r="D14650" s="5" t="str">
        <f t="shared" si="228"/>
        <v>un</v>
      </c>
    </row>
    <row r="14651" spans="1:4" x14ac:dyDescent="0.2">
      <c r="A14651" s="5" t="s">
        <v>32475</v>
      </c>
      <c r="B14651" s="5" t="s">
        <v>32476</v>
      </c>
      <c r="C14651" s="5" t="s">
        <v>12</v>
      </c>
      <c r="D14651" s="5" t="str">
        <f t="shared" si="228"/>
        <v>un</v>
      </c>
    </row>
    <row r="14652" spans="1:4" x14ac:dyDescent="0.2">
      <c r="A14652" s="5" t="s">
        <v>32477</v>
      </c>
      <c r="B14652" s="5" t="s">
        <v>32476</v>
      </c>
      <c r="C14652" s="5" t="s">
        <v>12</v>
      </c>
      <c r="D14652" s="5" t="str">
        <f t="shared" si="228"/>
        <v>un</v>
      </c>
    </row>
    <row r="14653" spans="1:4" x14ac:dyDescent="0.2">
      <c r="A14653" s="5" t="s">
        <v>4123</v>
      </c>
      <c r="B14653" s="5" t="s">
        <v>32478</v>
      </c>
      <c r="C14653" s="5" t="s">
        <v>12</v>
      </c>
      <c r="D14653" s="5" t="str">
        <f t="shared" si="228"/>
        <v>un</v>
      </c>
    </row>
    <row r="14654" spans="1:4" x14ac:dyDescent="0.2">
      <c r="A14654" s="5" t="s">
        <v>18707</v>
      </c>
      <c r="B14654" s="5" t="s">
        <v>32478</v>
      </c>
      <c r="C14654" s="5" t="s">
        <v>12</v>
      </c>
      <c r="D14654" s="5" t="str">
        <f t="shared" si="228"/>
        <v>un</v>
      </c>
    </row>
    <row r="14655" spans="1:4" x14ac:dyDescent="0.2">
      <c r="A14655" s="5" t="s">
        <v>4124</v>
      </c>
      <c r="B14655" s="5" t="s">
        <v>32479</v>
      </c>
      <c r="C14655" s="5" t="s">
        <v>12</v>
      </c>
      <c r="D14655" s="5" t="str">
        <f t="shared" si="228"/>
        <v>un</v>
      </c>
    </row>
    <row r="14656" spans="1:4" x14ac:dyDescent="0.2">
      <c r="A14656" s="5" t="s">
        <v>18708</v>
      </c>
      <c r="B14656" s="5" t="s">
        <v>32479</v>
      </c>
      <c r="C14656" s="5" t="s">
        <v>12</v>
      </c>
      <c r="D14656" s="5" t="str">
        <f t="shared" si="228"/>
        <v>un</v>
      </c>
    </row>
    <row r="14657" spans="1:4" x14ac:dyDescent="0.2">
      <c r="A14657" s="5" t="s">
        <v>4125</v>
      </c>
      <c r="B14657" s="5" t="s">
        <v>32480</v>
      </c>
      <c r="C14657" s="5" t="s">
        <v>12</v>
      </c>
      <c r="D14657" s="5" t="str">
        <f t="shared" si="228"/>
        <v>un</v>
      </c>
    </row>
    <row r="14658" spans="1:4" x14ac:dyDescent="0.2">
      <c r="A14658" s="5" t="s">
        <v>18709</v>
      </c>
      <c r="B14658" s="5" t="s">
        <v>32480</v>
      </c>
      <c r="C14658" s="5" t="s">
        <v>12</v>
      </c>
      <c r="D14658" s="5" t="str">
        <f t="shared" ref="D14658:D14721" si="229">LOWER(C14658)</f>
        <v>un</v>
      </c>
    </row>
    <row r="14659" spans="1:4" x14ac:dyDescent="0.2">
      <c r="A14659" s="5" t="s">
        <v>4126</v>
      </c>
      <c r="B14659" s="5" t="s">
        <v>32481</v>
      </c>
      <c r="C14659" s="5" t="s">
        <v>12</v>
      </c>
      <c r="D14659" s="5" t="str">
        <f t="shared" si="229"/>
        <v>un</v>
      </c>
    </row>
    <row r="14660" spans="1:4" x14ac:dyDescent="0.2">
      <c r="A14660" s="5" t="s">
        <v>18710</v>
      </c>
      <c r="B14660" s="5" t="s">
        <v>32481</v>
      </c>
      <c r="C14660" s="5" t="s">
        <v>12</v>
      </c>
      <c r="D14660" s="5" t="str">
        <f t="shared" si="229"/>
        <v>un</v>
      </c>
    </row>
    <row r="14661" spans="1:4" x14ac:dyDescent="0.2">
      <c r="A14661" s="5" t="s">
        <v>4127</v>
      </c>
      <c r="B14661" s="5" t="s">
        <v>32482</v>
      </c>
      <c r="C14661" s="5" t="s">
        <v>12</v>
      </c>
      <c r="D14661" s="5" t="str">
        <f t="shared" si="229"/>
        <v>un</v>
      </c>
    </row>
    <row r="14662" spans="1:4" x14ac:dyDescent="0.2">
      <c r="A14662" s="5" t="s">
        <v>18711</v>
      </c>
      <c r="B14662" s="5" t="s">
        <v>32482</v>
      </c>
      <c r="C14662" s="5" t="s">
        <v>12</v>
      </c>
      <c r="D14662" s="5" t="str">
        <f t="shared" si="229"/>
        <v>un</v>
      </c>
    </row>
    <row r="14663" spans="1:4" x14ac:dyDescent="0.2">
      <c r="A14663" s="5" t="s">
        <v>4128</v>
      </c>
      <c r="B14663" s="5" t="s">
        <v>32483</v>
      </c>
      <c r="C14663" s="5" t="s">
        <v>12</v>
      </c>
      <c r="D14663" s="5" t="str">
        <f t="shared" si="229"/>
        <v>un</v>
      </c>
    </row>
    <row r="14664" spans="1:4" x14ac:dyDescent="0.2">
      <c r="A14664" s="5" t="s">
        <v>18712</v>
      </c>
      <c r="B14664" s="5" t="s">
        <v>32483</v>
      </c>
      <c r="C14664" s="5" t="s">
        <v>12</v>
      </c>
      <c r="D14664" s="5" t="str">
        <f t="shared" si="229"/>
        <v>un</v>
      </c>
    </row>
    <row r="14665" spans="1:4" x14ac:dyDescent="0.2">
      <c r="A14665" s="5" t="s">
        <v>4129</v>
      </c>
      <c r="B14665" s="5" t="s">
        <v>32484</v>
      </c>
      <c r="C14665" s="5" t="s">
        <v>12</v>
      </c>
      <c r="D14665" s="5" t="str">
        <f t="shared" si="229"/>
        <v>un</v>
      </c>
    </row>
    <row r="14666" spans="1:4" x14ac:dyDescent="0.2">
      <c r="A14666" s="5" t="s">
        <v>18713</v>
      </c>
      <c r="B14666" s="5" t="s">
        <v>32484</v>
      </c>
      <c r="C14666" s="5" t="s">
        <v>12</v>
      </c>
      <c r="D14666" s="5" t="str">
        <f t="shared" si="229"/>
        <v>un</v>
      </c>
    </row>
    <row r="14667" spans="1:4" x14ac:dyDescent="0.2">
      <c r="A14667" s="5" t="s">
        <v>4130</v>
      </c>
      <c r="B14667" s="5" t="s">
        <v>32485</v>
      </c>
      <c r="C14667" s="5" t="s">
        <v>12</v>
      </c>
      <c r="D14667" s="5" t="str">
        <f t="shared" si="229"/>
        <v>un</v>
      </c>
    </row>
    <row r="14668" spans="1:4" x14ac:dyDescent="0.2">
      <c r="A14668" s="5" t="s">
        <v>18714</v>
      </c>
      <c r="B14668" s="5" t="s">
        <v>32485</v>
      </c>
      <c r="C14668" s="5" t="s">
        <v>12</v>
      </c>
      <c r="D14668" s="5" t="str">
        <f t="shared" si="229"/>
        <v>un</v>
      </c>
    </row>
    <row r="14669" spans="1:4" x14ac:dyDescent="0.2">
      <c r="A14669" s="5" t="s">
        <v>32486</v>
      </c>
      <c r="B14669" s="5" t="s">
        <v>32487</v>
      </c>
      <c r="C14669" s="5" t="s">
        <v>12</v>
      </c>
      <c r="D14669" s="5" t="str">
        <f t="shared" si="229"/>
        <v>un</v>
      </c>
    </row>
    <row r="14670" spans="1:4" x14ac:dyDescent="0.2">
      <c r="A14670" s="5" t="s">
        <v>32488</v>
      </c>
      <c r="B14670" s="5" t="s">
        <v>32487</v>
      </c>
      <c r="C14670" s="5" t="s">
        <v>12</v>
      </c>
      <c r="D14670" s="5" t="str">
        <f t="shared" si="229"/>
        <v>un</v>
      </c>
    </row>
    <row r="14671" spans="1:4" x14ac:dyDescent="0.2">
      <c r="A14671" s="5" t="s">
        <v>32489</v>
      </c>
      <c r="B14671" s="5" t="s">
        <v>32490</v>
      </c>
      <c r="C14671" s="5" t="s">
        <v>12</v>
      </c>
      <c r="D14671" s="5" t="str">
        <f t="shared" si="229"/>
        <v>un</v>
      </c>
    </row>
    <row r="14672" spans="1:4" x14ac:dyDescent="0.2">
      <c r="A14672" s="5" t="s">
        <v>32491</v>
      </c>
      <c r="B14672" s="5" t="s">
        <v>32490</v>
      </c>
      <c r="C14672" s="5" t="s">
        <v>12</v>
      </c>
      <c r="D14672" s="5" t="str">
        <f t="shared" si="229"/>
        <v>un</v>
      </c>
    </row>
    <row r="14673" spans="1:4" x14ac:dyDescent="0.2">
      <c r="A14673" s="5" t="s">
        <v>9533</v>
      </c>
      <c r="B14673" s="5" t="s">
        <v>32492</v>
      </c>
      <c r="C14673" s="5" t="s">
        <v>12</v>
      </c>
      <c r="D14673" s="5" t="str">
        <f t="shared" si="229"/>
        <v>un</v>
      </c>
    </row>
    <row r="14674" spans="1:4" x14ac:dyDescent="0.2">
      <c r="A14674" s="5" t="s">
        <v>18715</v>
      </c>
      <c r="B14674" s="5" t="s">
        <v>32492</v>
      </c>
      <c r="C14674" s="5" t="s">
        <v>12</v>
      </c>
      <c r="D14674" s="5" t="str">
        <f t="shared" si="229"/>
        <v>un</v>
      </c>
    </row>
    <row r="14675" spans="1:4" x14ac:dyDescent="0.2">
      <c r="A14675" s="5" t="s">
        <v>9534</v>
      </c>
      <c r="B14675" s="5" t="s">
        <v>32493</v>
      </c>
      <c r="C14675" s="5" t="s">
        <v>12</v>
      </c>
      <c r="D14675" s="5" t="str">
        <f t="shared" si="229"/>
        <v>un</v>
      </c>
    </row>
    <row r="14676" spans="1:4" x14ac:dyDescent="0.2">
      <c r="A14676" s="5" t="s">
        <v>18716</v>
      </c>
      <c r="B14676" s="5" t="s">
        <v>32493</v>
      </c>
      <c r="C14676" s="5" t="s">
        <v>12</v>
      </c>
      <c r="D14676" s="5" t="str">
        <f t="shared" si="229"/>
        <v>un</v>
      </c>
    </row>
    <row r="14677" spans="1:4" x14ac:dyDescent="0.2">
      <c r="A14677" s="5" t="s">
        <v>9535</v>
      </c>
      <c r="B14677" s="5" t="s">
        <v>32494</v>
      </c>
      <c r="C14677" s="5" t="s">
        <v>12</v>
      </c>
      <c r="D14677" s="5" t="str">
        <f t="shared" si="229"/>
        <v>un</v>
      </c>
    </row>
    <row r="14678" spans="1:4" x14ac:dyDescent="0.2">
      <c r="A14678" s="5" t="s">
        <v>18717</v>
      </c>
      <c r="B14678" s="5" t="s">
        <v>32494</v>
      </c>
      <c r="C14678" s="5" t="s">
        <v>12</v>
      </c>
      <c r="D14678" s="5" t="str">
        <f t="shared" si="229"/>
        <v>un</v>
      </c>
    </row>
    <row r="14679" spans="1:4" x14ac:dyDescent="0.2">
      <c r="A14679" s="5" t="s">
        <v>9536</v>
      </c>
      <c r="B14679" s="5" t="s">
        <v>32495</v>
      </c>
      <c r="C14679" s="5" t="s">
        <v>12</v>
      </c>
      <c r="D14679" s="5" t="str">
        <f t="shared" si="229"/>
        <v>un</v>
      </c>
    </row>
    <row r="14680" spans="1:4" x14ac:dyDescent="0.2">
      <c r="A14680" s="5" t="s">
        <v>18718</v>
      </c>
      <c r="B14680" s="5" t="s">
        <v>32495</v>
      </c>
      <c r="C14680" s="5" t="s">
        <v>12</v>
      </c>
      <c r="D14680" s="5" t="str">
        <f t="shared" si="229"/>
        <v>un</v>
      </c>
    </row>
    <row r="14681" spans="1:4" x14ac:dyDescent="0.2">
      <c r="A14681" s="5" t="s">
        <v>9537</v>
      </c>
      <c r="B14681" s="5" t="s">
        <v>32496</v>
      </c>
      <c r="C14681" s="5" t="s">
        <v>12</v>
      </c>
      <c r="D14681" s="5" t="str">
        <f t="shared" si="229"/>
        <v>un</v>
      </c>
    </row>
    <row r="14682" spans="1:4" x14ac:dyDescent="0.2">
      <c r="A14682" s="5" t="s">
        <v>18719</v>
      </c>
      <c r="B14682" s="5" t="s">
        <v>32496</v>
      </c>
      <c r="C14682" s="5" t="s">
        <v>12</v>
      </c>
      <c r="D14682" s="5" t="str">
        <f t="shared" si="229"/>
        <v>un</v>
      </c>
    </row>
    <row r="14683" spans="1:4" x14ac:dyDescent="0.2">
      <c r="A14683" s="5" t="s">
        <v>9538</v>
      </c>
      <c r="B14683" s="5" t="s">
        <v>32497</v>
      </c>
      <c r="C14683" s="5" t="s">
        <v>12</v>
      </c>
      <c r="D14683" s="5" t="str">
        <f t="shared" si="229"/>
        <v>un</v>
      </c>
    </row>
    <row r="14684" spans="1:4" x14ac:dyDescent="0.2">
      <c r="A14684" s="5" t="s">
        <v>18720</v>
      </c>
      <c r="B14684" s="5" t="s">
        <v>32497</v>
      </c>
      <c r="C14684" s="5" t="s">
        <v>12</v>
      </c>
      <c r="D14684" s="5" t="str">
        <f t="shared" si="229"/>
        <v>un</v>
      </c>
    </row>
    <row r="14685" spans="1:4" x14ac:dyDescent="0.2">
      <c r="A14685" s="5" t="s">
        <v>9539</v>
      </c>
      <c r="B14685" s="5" t="s">
        <v>32498</v>
      </c>
      <c r="C14685" s="5" t="s">
        <v>12</v>
      </c>
      <c r="D14685" s="5" t="str">
        <f t="shared" si="229"/>
        <v>un</v>
      </c>
    </row>
    <row r="14686" spans="1:4" x14ac:dyDescent="0.2">
      <c r="A14686" s="5" t="s">
        <v>18721</v>
      </c>
      <c r="B14686" s="5" t="s">
        <v>32498</v>
      </c>
      <c r="C14686" s="5" t="s">
        <v>12</v>
      </c>
      <c r="D14686" s="5" t="str">
        <f t="shared" si="229"/>
        <v>un</v>
      </c>
    </row>
    <row r="14687" spans="1:4" x14ac:dyDescent="0.2">
      <c r="A14687" s="5" t="s">
        <v>9540</v>
      </c>
      <c r="B14687" s="5" t="s">
        <v>32499</v>
      </c>
      <c r="C14687" s="5" t="s">
        <v>12</v>
      </c>
      <c r="D14687" s="5" t="str">
        <f t="shared" si="229"/>
        <v>un</v>
      </c>
    </row>
    <row r="14688" spans="1:4" x14ac:dyDescent="0.2">
      <c r="A14688" s="5" t="s">
        <v>18722</v>
      </c>
      <c r="B14688" s="5" t="s">
        <v>32499</v>
      </c>
      <c r="C14688" s="5" t="s">
        <v>12</v>
      </c>
      <c r="D14688" s="5" t="str">
        <f t="shared" si="229"/>
        <v>un</v>
      </c>
    </row>
    <row r="14689" spans="1:4" x14ac:dyDescent="0.2">
      <c r="A14689" s="5" t="s">
        <v>9541</v>
      </c>
      <c r="B14689" s="5" t="s">
        <v>32500</v>
      </c>
      <c r="C14689" s="5" t="s">
        <v>12</v>
      </c>
      <c r="D14689" s="5" t="str">
        <f t="shared" si="229"/>
        <v>un</v>
      </c>
    </row>
    <row r="14690" spans="1:4" x14ac:dyDescent="0.2">
      <c r="A14690" s="5" t="s">
        <v>18723</v>
      </c>
      <c r="B14690" s="5" t="s">
        <v>32500</v>
      </c>
      <c r="C14690" s="5" t="s">
        <v>12</v>
      </c>
      <c r="D14690" s="5" t="str">
        <f t="shared" si="229"/>
        <v>un</v>
      </c>
    </row>
    <row r="14691" spans="1:4" x14ac:dyDescent="0.2">
      <c r="A14691" s="5" t="s">
        <v>9542</v>
      </c>
      <c r="B14691" s="5" t="s">
        <v>32501</v>
      </c>
      <c r="C14691" s="5" t="s">
        <v>12</v>
      </c>
      <c r="D14691" s="5" t="str">
        <f t="shared" si="229"/>
        <v>un</v>
      </c>
    </row>
    <row r="14692" spans="1:4" x14ac:dyDescent="0.2">
      <c r="A14692" s="5" t="s">
        <v>18724</v>
      </c>
      <c r="B14692" s="5" t="s">
        <v>32501</v>
      </c>
      <c r="C14692" s="5" t="s">
        <v>12</v>
      </c>
      <c r="D14692" s="5" t="str">
        <f t="shared" si="229"/>
        <v>un</v>
      </c>
    </row>
    <row r="14693" spans="1:4" x14ac:dyDescent="0.2">
      <c r="A14693" s="5" t="s">
        <v>9543</v>
      </c>
      <c r="B14693" s="5" t="s">
        <v>32502</v>
      </c>
      <c r="C14693" s="5" t="s">
        <v>12</v>
      </c>
      <c r="D14693" s="5" t="str">
        <f t="shared" si="229"/>
        <v>un</v>
      </c>
    </row>
    <row r="14694" spans="1:4" x14ac:dyDescent="0.2">
      <c r="A14694" s="5" t="s">
        <v>18725</v>
      </c>
      <c r="B14694" s="5" t="s">
        <v>32502</v>
      </c>
      <c r="C14694" s="5" t="s">
        <v>12</v>
      </c>
      <c r="D14694" s="5" t="str">
        <f t="shared" si="229"/>
        <v>un</v>
      </c>
    </row>
    <row r="14695" spans="1:4" x14ac:dyDescent="0.2">
      <c r="A14695" s="5" t="s">
        <v>9544</v>
      </c>
      <c r="B14695" s="5" t="s">
        <v>32503</v>
      </c>
      <c r="C14695" s="5" t="s">
        <v>12</v>
      </c>
      <c r="D14695" s="5" t="str">
        <f t="shared" si="229"/>
        <v>un</v>
      </c>
    </row>
    <row r="14696" spans="1:4" x14ac:dyDescent="0.2">
      <c r="A14696" s="5" t="s">
        <v>18726</v>
      </c>
      <c r="B14696" s="5" t="s">
        <v>32503</v>
      </c>
      <c r="C14696" s="5" t="s">
        <v>12</v>
      </c>
      <c r="D14696" s="5" t="str">
        <f t="shared" si="229"/>
        <v>un</v>
      </c>
    </row>
    <row r="14697" spans="1:4" x14ac:dyDescent="0.2">
      <c r="A14697" s="5" t="s">
        <v>9545</v>
      </c>
      <c r="B14697" s="5" t="s">
        <v>32504</v>
      </c>
      <c r="C14697" s="5" t="s">
        <v>12</v>
      </c>
      <c r="D14697" s="5" t="str">
        <f t="shared" si="229"/>
        <v>un</v>
      </c>
    </row>
    <row r="14698" spans="1:4" x14ac:dyDescent="0.2">
      <c r="A14698" s="5" t="s">
        <v>18727</v>
      </c>
      <c r="B14698" s="5" t="s">
        <v>32504</v>
      </c>
      <c r="C14698" s="5" t="s">
        <v>12</v>
      </c>
      <c r="D14698" s="5" t="str">
        <f t="shared" si="229"/>
        <v>un</v>
      </c>
    </row>
    <row r="14699" spans="1:4" x14ac:dyDescent="0.2">
      <c r="A14699" s="5" t="s">
        <v>9546</v>
      </c>
      <c r="B14699" s="5" t="s">
        <v>32505</v>
      </c>
      <c r="C14699" s="5" t="s">
        <v>12</v>
      </c>
      <c r="D14699" s="5" t="str">
        <f t="shared" si="229"/>
        <v>un</v>
      </c>
    </row>
    <row r="14700" spans="1:4" x14ac:dyDescent="0.2">
      <c r="A14700" s="5" t="s">
        <v>18728</v>
      </c>
      <c r="B14700" s="5" t="s">
        <v>32505</v>
      </c>
      <c r="C14700" s="5" t="s">
        <v>12</v>
      </c>
      <c r="D14700" s="5" t="str">
        <f t="shared" si="229"/>
        <v>un</v>
      </c>
    </row>
    <row r="14701" spans="1:4" x14ac:dyDescent="0.2">
      <c r="A14701" s="5" t="s">
        <v>9547</v>
      </c>
      <c r="B14701" s="5" t="s">
        <v>32506</v>
      </c>
      <c r="C14701" s="5" t="s">
        <v>12</v>
      </c>
      <c r="D14701" s="5" t="str">
        <f t="shared" si="229"/>
        <v>un</v>
      </c>
    </row>
    <row r="14702" spans="1:4" x14ac:dyDescent="0.2">
      <c r="A14702" s="5" t="s">
        <v>18729</v>
      </c>
      <c r="B14702" s="5" t="s">
        <v>32506</v>
      </c>
      <c r="C14702" s="5" t="s">
        <v>12</v>
      </c>
      <c r="D14702" s="5" t="str">
        <f t="shared" si="229"/>
        <v>un</v>
      </c>
    </row>
    <row r="14703" spans="1:4" x14ac:dyDescent="0.2">
      <c r="A14703" s="5" t="s">
        <v>9548</v>
      </c>
      <c r="B14703" s="5" t="s">
        <v>32507</v>
      </c>
      <c r="C14703" s="5" t="s">
        <v>12</v>
      </c>
      <c r="D14703" s="5" t="str">
        <f t="shared" si="229"/>
        <v>un</v>
      </c>
    </row>
    <row r="14704" spans="1:4" x14ac:dyDescent="0.2">
      <c r="A14704" s="5" t="s">
        <v>18730</v>
      </c>
      <c r="B14704" s="5" t="s">
        <v>32507</v>
      </c>
      <c r="C14704" s="5" t="s">
        <v>12</v>
      </c>
      <c r="D14704" s="5" t="str">
        <f t="shared" si="229"/>
        <v>un</v>
      </c>
    </row>
    <row r="14705" spans="1:4" x14ac:dyDescent="0.2">
      <c r="A14705" s="5" t="s">
        <v>4131</v>
      </c>
      <c r="B14705" s="5" t="s">
        <v>32508</v>
      </c>
      <c r="C14705" s="5" t="s">
        <v>12</v>
      </c>
      <c r="D14705" s="5" t="str">
        <f t="shared" si="229"/>
        <v>un</v>
      </c>
    </row>
    <row r="14706" spans="1:4" x14ac:dyDescent="0.2">
      <c r="A14706" s="5" t="s">
        <v>18731</v>
      </c>
      <c r="B14706" s="5" t="s">
        <v>32508</v>
      </c>
      <c r="C14706" s="5" t="s">
        <v>12</v>
      </c>
      <c r="D14706" s="5" t="str">
        <f t="shared" si="229"/>
        <v>un</v>
      </c>
    </row>
    <row r="14707" spans="1:4" x14ac:dyDescent="0.2">
      <c r="A14707" s="5" t="s">
        <v>4132</v>
      </c>
      <c r="B14707" s="5" t="s">
        <v>32509</v>
      </c>
      <c r="C14707" s="5" t="s">
        <v>12</v>
      </c>
      <c r="D14707" s="5" t="str">
        <f t="shared" si="229"/>
        <v>un</v>
      </c>
    </row>
    <row r="14708" spans="1:4" x14ac:dyDescent="0.2">
      <c r="A14708" s="5" t="s">
        <v>18732</v>
      </c>
      <c r="B14708" s="5" t="s">
        <v>32509</v>
      </c>
      <c r="C14708" s="5" t="s">
        <v>12</v>
      </c>
      <c r="D14708" s="5" t="str">
        <f t="shared" si="229"/>
        <v>un</v>
      </c>
    </row>
    <row r="14709" spans="1:4" x14ac:dyDescent="0.2">
      <c r="A14709" s="5" t="s">
        <v>4133</v>
      </c>
      <c r="B14709" s="5" t="s">
        <v>32510</v>
      </c>
      <c r="C14709" s="5" t="s">
        <v>12</v>
      </c>
      <c r="D14709" s="5" t="str">
        <f t="shared" si="229"/>
        <v>un</v>
      </c>
    </row>
    <row r="14710" spans="1:4" x14ac:dyDescent="0.2">
      <c r="A14710" s="5" t="s">
        <v>18733</v>
      </c>
      <c r="B14710" s="5" t="s">
        <v>32510</v>
      </c>
      <c r="C14710" s="5" t="s">
        <v>12</v>
      </c>
      <c r="D14710" s="5" t="str">
        <f t="shared" si="229"/>
        <v>un</v>
      </c>
    </row>
    <row r="14711" spans="1:4" x14ac:dyDescent="0.2">
      <c r="A14711" s="5" t="s">
        <v>4134</v>
      </c>
      <c r="B14711" s="5" t="s">
        <v>32511</v>
      </c>
      <c r="C14711" s="5" t="s">
        <v>12</v>
      </c>
      <c r="D14711" s="5" t="str">
        <f t="shared" si="229"/>
        <v>un</v>
      </c>
    </row>
    <row r="14712" spans="1:4" x14ac:dyDescent="0.2">
      <c r="A14712" s="5" t="s">
        <v>18734</v>
      </c>
      <c r="B14712" s="5" t="s">
        <v>32511</v>
      </c>
      <c r="C14712" s="5" t="s">
        <v>12</v>
      </c>
      <c r="D14712" s="5" t="str">
        <f t="shared" si="229"/>
        <v>un</v>
      </c>
    </row>
    <row r="14713" spans="1:4" x14ac:dyDescent="0.2">
      <c r="A14713" s="5" t="s">
        <v>4135</v>
      </c>
      <c r="B14713" s="5" t="s">
        <v>32512</v>
      </c>
      <c r="C14713" s="5" t="s">
        <v>12</v>
      </c>
      <c r="D14713" s="5" t="str">
        <f t="shared" si="229"/>
        <v>un</v>
      </c>
    </row>
    <row r="14714" spans="1:4" x14ac:dyDescent="0.2">
      <c r="A14714" s="5" t="s">
        <v>18735</v>
      </c>
      <c r="B14714" s="5" t="s">
        <v>32512</v>
      </c>
      <c r="C14714" s="5" t="s">
        <v>12</v>
      </c>
      <c r="D14714" s="5" t="str">
        <f t="shared" si="229"/>
        <v>un</v>
      </c>
    </row>
    <row r="14715" spans="1:4" x14ac:dyDescent="0.2">
      <c r="A14715" s="5" t="s">
        <v>4136</v>
      </c>
      <c r="B14715" s="5" t="s">
        <v>32513</v>
      </c>
      <c r="C14715" s="5" t="s">
        <v>12</v>
      </c>
      <c r="D14715" s="5" t="str">
        <f t="shared" si="229"/>
        <v>un</v>
      </c>
    </row>
    <row r="14716" spans="1:4" x14ac:dyDescent="0.2">
      <c r="A14716" s="5" t="s">
        <v>18736</v>
      </c>
      <c r="B14716" s="5" t="s">
        <v>32513</v>
      </c>
      <c r="C14716" s="5" t="s">
        <v>12</v>
      </c>
      <c r="D14716" s="5" t="str">
        <f t="shared" si="229"/>
        <v>un</v>
      </c>
    </row>
    <row r="14717" spans="1:4" x14ac:dyDescent="0.2">
      <c r="A14717" s="5" t="s">
        <v>4137</v>
      </c>
      <c r="B14717" s="5" t="s">
        <v>32514</v>
      </c>
      <c r="C14717" s="5" t="s">
        <v>12</v>
      </c>
      <c r="D14717" s="5" t="str">
        <f t="shared" si="229"/>
        <v>un</v>
      </c>
    </row>
    <row r="14718" spans="1:4" x14ac:dyDescent="0.2">
      <c r="A14718" s="5" t="s">
        <v>18737</v>
      </c>
      <c r="B14718" s="5" t="s">
        <v>32514</v>
      </c>
      <c r="C14718" s="5" t="s">
        <v>12</v>
      </c>
      <c r="D14718" s="5" t="str">
        <f t="shared" si="229"/>
        <v>un</v>
      </c>
    </row>
    <row r="14719" spans="1:4" x14ac:dyDescent="0.2">
      <c r="A14719" s="5" t="s">
        <v>4138</v>
      </c>
      <c r="B14719" s="5" t="s">
        <v>32515</v>
      </c>
      <c r="C14719" s="5" t="s">
        <v>12</v>
      </c>
      <c r="D14719" s="5" t="str">
        <f t="shared" si="229"/>
        <v>un</v>
      </c>
    </row>
    <row r="14720" spans="1:4" x14ac:dyDescent="0.2">
      <c r="A14720" s="5" t="s">
        <v>18738</v>
      </c>
      <c r="B14720" s="5" t="s">
        <v>32515</v>
      </c>
      <c r="C14720" s="5" t="s">
        <v>12</v>
      </c>
      <c r="D14720" s="5" t="str">
        <f t="shared" si="229"/>
        <v>un</v>
      </c>
    </row>
    <row r="14721" spans="1:4" x14ac:dyDescent="0.2">
      <c r="A14721" s="5" t="s">
        <v>4139</v>
      </c>
      <c r="B14721" s="5" t="s">
        <v>32516</v>
      </c>
      <c r="C14721" s="5" t="s">
        <v>12</v>
      </c>
      <c r="D14721" s="5" t="str">
        <f t="shared" si="229"/>
        <v>un</v>
      </c>
    </row>
    <row r="14722" spans="1:4" x14ac:dyDescent="0.2">
      <c r="A14722" s="5" t="s">
        <v>18739</v>
      </c>
      <c r="B14722" s="5" t="s">
        <v>32516</v>
      </c>
      <c r="C14722" s="5" t="s">
        <v>12</v>
      </c>
      <c r="D14722" s="5" t="str">
        <f t="shared" ref="D14722:D14785" si="230">LOWER(C14722)</f>
        <v>un</v>
      </c>
    </row>
    <row r="14723" spans="1:4" x14ac:dyDescent="0.2">
      <c r="A14723" s="5" t="s">
        <v>4140</v>
      </c>
      <c r="B14723" s="5" t="s">
        <v>32517</v>
      </c>
      <c r="C14723" s="5" t="s">
        <v>12</v>
      </c>
      <c r="D14723" s="5" t="str">
        <f t="shared" si="230"/>
        <v>un</v>
      </c>
    </row>
    <row r="14724" spans="1:4" x14ac:dyDescent="0.2">
      <c r="A14724" s="5" t="s">
        <v>18740</v>
      </c>
      <c r="B14724" s="5" t="s">
        <v>32517</v>
      </c>
      <c r="C14724" s="5" t="s">
        <v>12</v>
      </c>
      <c r="D14724" s="5" t="str">
        <f t="shared" si="230"/>
        <v>un</v>
      </c>
    </row>
    <row r="14725" spans="1:4" x14ac:dyDescent="0.2">
      <c r="A14725" s="5" t="s">
        <v>4141</v>
      </c>
      <c r="B14725" s="5" t="s">
        <v>32518</v>
      </c>
      <c r="C14725" s="5" t="s">
        <v>12</v>
      </c>
      <c r="D14725" s="5" t="str">
        <f t="shared" si="230"/>
        <v>un</v>
      </c>
    </row>
    <row r="14726" spans="1:4" x14ac:dyDescent="0.2">
      <c r="A14726" s="5" t="s">
        <v>18741</v>
      </c>
      <c r="B14726" s="5" t="s">
        <v>32518</v>
      </c>
      <c r="C14726" s="5" t="s">
        <v>12</v>
      </c>
      <c r="D14726" s="5" t="str">
        <f t="shared" si="230"/>
        <v>un</v>
      </c>
    </row>
    <row r="14727" spans="1:4" x14ac:dyDescent="0.2">
      <c r="A14727" s="5" t="s">
        <v>4142</v>
      </c>
      <c r="B14727" s="5" t="s">
        <v>32519</v>
      </c>
      <c r="C14727" s="5" t="s">
        <v>12</v>
      </c>
      <c r="D14727" s="5" t="str">
        <f t="shared" si="230"/>
        <v>un</v>
      </c>
    </row>
    <row r="14728" spans="1:4" x14ac:dyDescent="0.2">
      <c r="A14728" s="5" t="s">
        <v>18742</v>
      </c>
      <c r="B14728" s="5" t="s">
        <v>32519</v>
      </c>
      <c r="C14728" s="5" t="s">
        <v>12</v>
      </c>
      <c r="D14728" s="5" t="str">
        <f t="shared" si="230"/>
        <v>un</v>
      </c>
    </row>
    <row r="14729" spans="1:4" x14ac:dyDescent="0.2">
      <c r="A14729" s="5" t="s">
        <v>4143</v>
      </c>
      <c r="B14729" s="5" t="s">
        <v>32520</v>
      </c>
      <c r="C14729" s="5" t="s">
        <v>12</v>
      </c>
      <c r="D14729" s="5" t="str">
        <f t="shared" si="230"/>
        <v>un</v>
      </c>
    </row>
    <row r="14730" spans="1:4" x14ac:dyDescent="0.2">
      <c r="A14730" s="5" t="s">
        <v>18743</v>
      </c>
      <c r="B14730" s="5" t="s">
        <v>32520</v>
      </c>
      <c r="C14730" s="5" t="s">
        <v>12</v>
      </c>
      <c r="D14730" s="5" t="str">
        <f t="shared" si="230"/>
        <v>un</v>
      </c>
    </row>
    <row r="14731" spans="1:4" x14ac:dyDescent="0.2">
      <c r="A14731" s="5" t="s">
        <v>4144</v>
      </c>
      <c r="B14731" s="5" t="s">
        <v>32521</v>
      </c>
      <c r="C14731" s="5" t="s">
        <v>12</v>
      </c>
      <c r="D14731" s="5" t="str">
        <f t="shared" si="230"/>
        <v>un</v>
      </c>
    </row>
    <row r="14732" spans="1:4" x14ac:dyDescent="0.2">
      <c r="A14732" s="5" t="s">
        <v>18744</v>
      </c>
      <c r="B14732" s="5" t="s">
        <v>32521</v>
      </c>
      <c r="C14732" s="5" t="s">
        <v>12</v>
      </c>
      <c r="D14732" s="5" t="str">
        <f t="shared" si="230"/>
        <v>un</v>
      </c>
    </row>
    <row r="14733" spans="1:4" x14ac:dyDescent="0.2">
      <c r="A14733" s="5" t="s">
        <v>4145</v>
      </c>
      <c r="B14733" s="5" t="s">
        <v>32522</v>
      </c>
      <c r="C14733" s="5" t="s">
        <v>12</v>
      </c>
      <c r="D14733" s="5" t="str">
        <f t="shared" si="230"/>
        <v>un</v>
      </c>
    </row>
    <row r="14734" spans="1:4" x14ac:dyDescent="0.2">
      <c r="A14734" s="5" t="s">
        <v>18745</v>
      </c>
      <c r="B14734" s="5" t="s">
        <v>32522</v>
      </c>
      <c r="C14734" s="5" t="s">
        <v>12</v>
      </c>
      <c r="D14734" s="5" t="str">
        <f t="shared" si="230"/>
        <v>un</v>
      </c>
    </row>
    <row r="14735" spans="1:4" x14ac:dyDescent="0.2">
      <c r="A14735" s="5" t="s">
        <v>4146</v>
      </c>
      <c r="B14735" s="5" t="s">
        <v>32523</v>
      </c>
      <c r="C14735" s="5" t="s">
        <v>12</v>
      </c>
      <c r="D14735" s="5" t="str">
        <f t="shared" si="230"/>
        <v>un</v>
      </c>
    </row>
    <row r="14736" spans="1:4" x14ac:dyDescent="0.2">
      <c r="A14736" s="5" t="s">
        <v>18746</v>
      </c>
      <c r="B14736" s="5" t="s">
        <v>32523</v>
      </c>
      <c r="C14736" s="5" t="s">
        <v>12</v>
      </c>
      <c r="D14736" s="5" t="str">
        <f t="shared" si="230"/>
        <v>un</v>
      </c>
    </row>
    <row r="14737" spans="1:4" x14ac:dyDescent="0.2">
      <c r="A14737" s="5" t="s">
        <v>4147</v>
      </c>
      <c r="B14737" s="5" t="s">
        <v>32524</v>
      </c>
      <c r="C14737" s="5" t="s">
        <v>12</v>
      </c>
      <c r="D14737" s="5" t="str">
        <f t="shared" si="230"/>
        <v>un</v>
      </c>
    </row>
    <row r="14738" spans="1:4" x14ac:dyDescent="0.2">
      <c r="A14738" s="5" t="s">
        <v>18747</v>
      </c>
      <c r="B14738" s="5" t="s">
        <v>32524</v>
      </c>
      <c r="C14738" s="5" t="s">
        <v>12</v>
      </c>
      <c r="D14738" s="5" t="str">
        <f t="shared" si="230"/>
        <v>un</v>
      </c>
    </row>
    <row r="14739" spans="1:4" x14ac:dyDescent="0.2">
      <c r="A14739" s="5" t="s">
        <v>4148</v>
      </c>
      <c r="B14739" s="5" t="s">
        <v>32525</v>
      </c>
      <c r="C14739" s="5" t="s">
        <v>12</v>
      </c>
      <c r="D14739" s="5" t="str">
        <f t="shared" si="230"/>
        <v>un</v>
      </c>
    </row>
    <row r="14740" spans="1:4" x14ac:dyDescent="0.2">
      <c r="A14740" s="5" t="s">
        <v>18748</v>
      </c>
      <c r="B14740" s="5" t="s">
        <v>32525</v>
      </c>
      <c r="C14740" s="5" t="s">
        <v>12</v>
      </c>
      <c r="D14740" s="5" t="str">
        <f t="shared" si="230"/>
        <v>un</v>
      </c>
    </row>
    <row r="14741" spans="1:4" x14ac:dyDescent="0.2">
      <c r="A14741" s="5" t="s">
        <v>4149</v>
      </c>
      <c r="B14741" s="5" t="s">
        <v>32526</v>
      </c>
      <c r="C14741" s="5" t="s">
        <v>12</v>
      </c>
      <c r="D14741" s="5" t="str">
        <f t="shared" si="230"/>
        <v>un</v>
      </c>
    </row>
    <row r="14742" spans="1:4" x14ac:dyDescent="0.2">
      <c r="A14742" s="5" t="s">
        <v>18749</v>
      </c>
      <c r="B14742" s="5" t="s">
        <v>32526</v>
      </c>
      <c r="C14742" s="5" t="s">
        <v>12</v>
      </c>
      <c r="D14742" s="5" t="str">
        <f t="shared" si="230"/>
        <v>un</v>
      </c>
    </row>
    <row r="14743" spans="1:4" x14ac:dyDescent="0.2">
      <c r="A14743" s="5" t="s">
        <v>4150</v>
      </c>
      <c r="B14743" s="5" t="s">
        <v>32527</v>
      </c>
      <c r="C14743" s="5" t="s">
        <v>12</v>
      </c>
      <c r="D14743" s="5" t="str">
        <f t="shared" si="230"/>
        <v>un</v>
      </c>
    </row>
    <row r="14744" spans="1:4" x14ac:dyDescent="0.2">
      <c r="A14744" s="5" t="s">
        <v>18750</v>
      </c>
      <c r="B14744" s="5" t="s">
        <v>32527</v>
      </c>
      <c r="C14744" s="5" t="s">
        <v>12</v>
      </c>
      <c r="D14744" s="5" t="str">
        <f t="shared" si="230"/>
        <v>un</v>
      </c>
    </row>
    <row r="14745" spans="1:4" x14ac:dyDescent="0.2">
      <c r="A14745" s="5" t="s">
        <v>32528</v>
      </c>
      <c r="B14745" s="5" t="s">
        <v>32529</v>
      </c>
      <c r="C14745" s="5" t="s">
        <v>12</v>
      </c>
      <c r="D14745" s="5" t="str">
        <f t="shared" si="230"/>
        <v>un</v>
      </c>
    </row>
    <row r="14746" spans="1:4" x14ac:dyDescent="0.2">
      <c r="A14746" s="5" t="s">
        <v>32530</v>
      </c>
      <c r="B14746" s="5" t="s">
        <v>32529</v>
      </c>
      <c r="C14746" s="5" t="s">
        <v>12</v>
      </c>
      <c r="D14746" s="5" t="str">
        <f t="shared" si="230"/>
        <v>un</v>
      </c>
    </row>
    <row r="14747" spans="1:4" x14ac:dyDescent="0.2">
      <c r="A14747" s="5" t="s">
        <v>4151</v>
      </c>
      <c r="B14747" s="5" t="s">
        <v>32531</v>
      </c>
      <c r="C14747" s="5" t="s">
        <v>12</v>
      </c>
      <c r="D14747" s="5" t="str">
        <f t="shared" si="230"/>
        <v>un</v>
      </c>
    </row>
    <row r="14748" spans="1:4" x14ac:dyDescent="0.2">
      <c r="A14748" s="5" t="s">
        <v>18751</v>
      </c>
      <c r="B14748" s="5" t="s">
        <v>32531</v>
      </c>
      <c r="C14748" s="5" t="s">
        <v>12</v>
      </c>
      <c r="D14748" s="5" t="str">
        <f t="shared" si="230"/>
        <v>un</v>
      </c>
    </row>
    <row r="14749" spans="1:4" x14ac:dyDescent="0.2">
      <c r="A14749" s="5" t="s">
        <v>4152</v>
      </c>
      <c r="B14749" s="5" t="s">
        <v>32532</v>
      </c>
      <c r="C14749" s="5" t="s">
        <v>12</v>
      </c>
      <c r="D14749" s="5" t="str">
        <f t="shared" si="230"/>
        <v>un</v>
      </c>
    </row>
    <row r="14750" spans="1:4" x14ac:dyDescent="0.2">
      <c r="A14750" s="5" t="s">
        <v>18752</v>
      </c>
      <c r="B14750" s="5" t="s">
        <v>32532</v>
      </c>
      <c r="C14750" s="5" t="s">
        <v>12</v>
      </c>
      <c r="D14750" s="5" t="str">
        <f t="shared" si="230"/>
        <v>un</v>
      </c>
    </row>
    <row r="14751" spans="1:4" x14ac:dyDescent="0.2">
      <c r="A14751" s="5" t="s">
        <v>4153</v>
      </c>
      <c r="B14751" s="5" t="s">
        <v>32533</v>
      </c>
      <c r="C14751" s="5" t="s">
        <v>12</v>
      </c>
      <c r="D14751" s="5" t="str">
        <f t="shared" si="230"/>
        <v>un</v>
      </c>
    </row>
    <row r="14752" spans="1:4" x14ac:dyDescent="0.2">
      <c r="A14752" s="5" t="s">
        <v>18753</v>
      </c>
      <c r="B14752" s="5" t="s">
        <v>32533</v>
      </c>
      <c r="C14752" s="5" t="s">
        <v>12</v>
      </c>
      <c r="D14752" s="5" t="str">
        <f t="shared" si="230"/>
        <v>un</v>
      </c>
    </row>
    <row r="14753" spans="1:4" x14ac:dyDescent="0.2">
      <c r="A14753" s="5" t="s">
        <v>4154</v>
      </c>
      <c r="B14753" s="5" t="s">
        <v>32534</v>
      </c>
      <c r="C14753" s="5" t="s">
        <v>12</v>
      </c>
      <c r="D14753" s="5" t="str">
        <f t="shared" si="230"/>
        <v>un</v>
      </c>
    </row>
    <row r="14754" spans="1:4" x14ac:dyDescent="0.2">
      <c r="A14754" s="5" t="s">
        <v>18754</v>
      </c>
      <c r="B14754" s="5" t="s">
        <v>32534</v>
      </c>
      <c r="C14754" s="5" t="s">
        <v>12</v>
      </c>
      <c r="D14754" s="5" t="str">
        <f t="shared" si="230"/>
        <v>un</v>
      </c>
    </row>
    <row r="14755" spans="1:4" x14ac:dyDescent="0.2">
      <c r="A14755" s="5" t="s">
        <v>4155</v>
      </c>
      <c r="B14755" s="5" t="s">
        <v>32535</v>
      </c>
      <c r="C14755" s="5" t="s">
        <v>12</v>
      </c>
      <c r="D14755" s="5" t="str">
        <f t="shared" si="230"/>
        <v>un</v>
      </c>
    </row>
    <row r="14756" spans="1:4" x14ac:dyDescent="0.2">
      <c r="A14756" s="5" t="s">
        <v>18755</v>
      </c>
      <c r="B14756" s="5" t="s">
        <v>32535</v>
      </c>
      <c r="C14756" s="5" t="s">
        <v>12</v>
      </c>
      <c r="D14756" s="5" t="str">
        <f t="shared" si="230"/>
        <v>un</v>
      </c>
    </row>
    <row r="14757" spans="1:4" x14ac:dyDescent="0.2">
      <c r="A14757" s="5" t="s">
        <v>4156</v>
      </c>
      <c r="B14757" s="5" t="s">
        <v>32536</v>
      </c>
      <c r="C14757" s="5" t="s">
        <v>12</v>
      </c>
      <c r="D14757" s="5" t="str">
        <f t="shared" si="230"/>
        <v>un</v>
      </c>
    </row>
    <row r="14758" spans="1:4" x14ac:dyDescent="0.2">
      <c r="A14758" s="5" t="s">
        <v>18756</v>
      </c>
      <c r="B14758" s="5" t="s">
        <v>32536</v>
      </c>
      <c r="C14758" s="5" t="s">
        <v>12</v>
      </c>
      <c r="D14758" s="5" t="str">
        <f t="shared" si="230"/>
        <v>un</v>
      </c>
    </row>
    <row r="14759" spans="1:4" x14ac:dyDescent="0.2">
      <c r="A14759" s="5" t="s">
        <v>4157</v>
      </c>
      <c r="B14759" s="5" t="s">
        <v>32537</v>
      </c>
      <c r="C14759" s="5" t="s">
        <v>12</v>
      </c>
      <c r="D14759" s="5" t="str">
        <f t="shared" si="230"/>
        <v>un</v>
      </c>
    </row>
    <row r="14760" spans="1:4" x14ac:dyDescent="0.2">
      <c r="A14760" s="5" t="s">
        <v>18757</v>
      </c>
      <c r="B14760" s="5" t="s">
        <v>32537</v>
      </c>
      <c r="C14760" s="5" t="s">
        <v>12</v>
      </c>
      <c r="D14760" s="5" t="str">
        <f t="shared" si="230"/>
        <v>un</v>
      </c>
    </row>
    <row r="14761" spans="1:4" x14ac:dyDescent="0.2">
      <c r="A14761" s="5" t="s">
        <v>4158</v>
      </c>
      <c r="B14761" s="5" t="s">
        <v>32538</v>
      </c>
      <c r="C14761" s="5" t="s">
        <v>12</v>
      </c>
      <c r="D14761" s="5" t="str">
        <f t="shared" si="230"/>
        <v>un</v>
      </c>
    </row>
    <row r="14762" spans="1:4" x14ac:dyDescent="0.2">
      <c r="A14762" s="5" t="s">
        <v>18758</v>
      </c>
      <c r="B14762" s="5" t="s">
        <v>32538</v>
      </c>
      <c r="C14762" s="5" t="s">
        <v>12</v>
      </c>
      <c r="D14762" s="5" t="str">
        <f t="shared" si="230"/>
        <v>un</v>
      </c>
    </row>
    <row r="14763" spans="1:4" x14ac:dyDescent="0.2">
      <c r="A14763" s="5" t="s">
        <v>4159</v>
      </c>
      <c r="B14763" s="5" t="s">
        <v>32539</v>
      </c>
      <c r="C14763" s="5" t="s">
        <v>12</v>
      </c>
      <c r="D14763" s="5" t="str">
        <f t="shared" si="230"/>
        <v>un</v>
      </c>
    </row>
    <row r="14764" spans="1:4" x14ac:dyDescent="0.2">
      <c r="A14764" s="5" t="s">
        <v>18759</v>
      </c>
      <c r="B14764" s="5" t="s">
        <v>32539</v>
      </c>
      <c r="C14764" s="5" t="s">
        <v>12</v>
      </c>
      <c r="D14764" s="5" t="str">
        <f t="shared" si="230"/>
        <v>un</v>
      </c>
    </row>
    <row r="14765" spans="1:4" x14ac:dyDescent="0.2">
      <c r="A14765" s="5" t="s">
        <v>4160</v>
      </c>
      <c r="B14765" s="5" t="s">
        <v>32540</v>
      </c>
      <c r="C14765" s="5" t="s">
        <v>12</v>
      </c>
      <c r="D14765" s="5" t="str">
        <f t="shared" si="230"/>
        <v>un</v>
      </c>
    </row>
    <row r="14766" spans="1:4" x14ac:dyDescent="0.2">
      <c r="A14766" s="5" t="s">
        <v>18760</v>
      </c>
      <c r="B14766" s="5" t="s">
        <v>32540</v>
      </c>
      <c r="C14766" s="5" t="s">
        <v>12</v>
      </c>
      <c r="D14766" s="5" t="str">
        <f t="shared" si="230"/>
        <v>un</v>
      </c>
    </row>
    <row r="14767" spans="1:4" x14ac:dyDescent="0.2">
      <c r="A14767" s="5" t="s">
        <v>4161</v>
      </c>
      <c r="B14767" s="5" t="s">
        <v>32541</v>
      </c>
      <c r="C14767" s="5" t="s">
        <v>12</v>
      </c>
      <c r="D14767" s="5" t="str">
        <f t="shared" si="230"/>
        <v>un</v>
      </c>
    </row>
    <row r="14768" spans="1:4" x14ac:dyDescent="0.2">
      <c r="A14768" s="5" t="s">
        <v>18761</v>
      </c>
      <c r="B14768" s="5" t="s">
        <v>32541</v>
      </c>
      <c r="C14768" s="5" t="s">
        <v>12</v>
      </c>
      <c r="D14768" s="5" t="str">
        <f t="shared" si="230"/>
        <v>un</v>
      </c>
    </row>
    <row r="14769" spans="1:4" x14ac:dyDescent="0.2">
      <c r="A14769" s="5" t="s">
        <v>4162</v>
      </c>
      <c r="B14769" s="5" t="s">
        <v>32542</v>
      </c>
      <c r="C14769" s="5" t="s">
        <v>12</v>
      </c>
      <c r="D14769" s="5" t="str">
        <f t="shared" si="230"/>
        <v>un</v>
      </c>
    </row>
    <row r="14770" spans="1:4" x14ac:dyDescent="0.2">
      <c r="A14770" s="5" t="s">
        <v>18762</v>
      </c>
      <c r="B14770" s="5" t="s">
        <v>32542</v>
      </c>
      <c r="C14770" s="5" t="s">
        <v>12</v>
      </c>
      <c r="D14770" s="5" t="str">
        <f t="shared" si="230"/>
        <v>un</v>
      </c>
    </row>
    <row r="14771" spans="1:4" x14ac:dyDescent="0.2">
      <c r="A14771" s="5" t="s">
        <v>4163</v>
      </c>
      <c r="B14771" s="5" t="s">
        <v>32543</v>
      </c>
      <c r="C14771" s="5" t="s">
        <v>12</v>
      </c>
      <c r="D14771" s="5" t="str">
        <f t="shared" si="230"/>
        <v>un</v>
      </c>
    </row>
    <row r="14772" spans="1:4" x14ac:dyDescent="0.2">
      <c r="A14772" s="5" t="s">
        <v>18763</v>
      </c>
      <c r="B14772" s="5" t="s">
        <v>32543</v>
      </c>
      <c r="C14772" s="5" t="s">
        <v>12</v>
      </c>
      <c r="D14772" s="5" t="str">
        <f t="shared" si="230"/>
        <v>un</v>
      </c>
    </row>
    <row r="14773" spans="1:4" x14ac:dyDescent="0.2">
      <c r="A14773" s="5" t="s">
        <v>4164</v>
      </c>
      <c r="B14773" s="5" t="s">
        <v>32544</v>
      </c>
      <c r="C14773" s="5" t="s">
        <v>21</v>
      </c>
      <c r="D14773" s="5" t="str">
        <f t="shared" si="230"/>
        <v>m</v>
      </c>
    </row>
    <row r="14774" spans="1:4" x14ac:dyDescent="0.2">
      <c r="A14774" s="5" t="s">
        <v>18764</v>
      </c>
      <c r="B14774" s="5" t="s">
        <v>32544</v>
      </c>
      <c r="C14774" s="5" t="s">
        <v>21</v>
      </c>
      <c r="D14774" s="5" t="str">
        <f t="shared" si="230"/>
        <v>m</v>
      </c>
    </row>
    <row r="14775" spans="1:4" x14ac:dyDescent="0.2">
      <c r="A14775" s="5" t="s">
        <v>4165</v>
      </c>
      <c r="B14775" s="5" t="s">
        <v>32545</v>
      </c>
      <c r="C14775" s="5" t="s">
        <v>21</v>
      </c>
      <c r="D14775" s="5" t="str">
        <f t="shared" si="230"/>
        <v>m</v>
      </c>
    </row>
    <row r="14776" spans="1:4" x14ac:dyDescent="0.2">
      <c r="A14776" s="5" t="s">
        <v>18765</v>
      </c>
      <c r="B14776" s="5" t="s">
        <v>32545</v>
      </c>
      <c r="C14776" s="5" t="s">
        <v>21</v>
      </c>
      <c r="D14776" s="5" t="str">
        <f t="shared" si="230"/>
        <v>m</v>
      </c>
    </row>
    <row r="14777" spans="1:4" x14ac:dyDescent="0.2">
      <c r="A14777" s="5" t="s">
        <v>4166</v>
      </c>
      <c r="B14777" s="5" t="s">
        <v>32546</v>
      </c>
      <c r="C14777" s="5" t="s">
        <v>21</v>
      </c>
      <c r="D14777" s="5" t="str">
        <f t="shared" si="230"/>
        <v>m</v>
      </c>
    </row>
    <row r="14778" spans="1:4" x14ac:dyDescent="0.2">
      <c r="A14778" s="5" t="s">
        <v>18766</v>
      </c>
      <c r="B14778" s="5" t="s">
        <v>32546</v>
      </c>
      <c r="C14778" s="5" t="s">
        <v>21</v>
      </c>
      <c r="D14778" s="5" t="str">
        <f t="shared" si="230"/>
        <v>m</v>
      </c>
    </row>
    <row r="14779" spans="1:4" x14ac:dyDescent="0.2">
      <c r="A14779" s="5" t="s">
        <v>4167</v>
      </c>
      <c r="B14779" s="5" t="s">
        <v>32547</v>
      </c>
      <c r="C14779" s="5" t="s">
        <v>21</v>
      </c>
      <c r="D14779" s="5" t="str">
        <f t="shared" si="230"/>
        <v>m</v>
      </c>
    </row>
    <row r="14780" spans="1:4" x14ac:dyDescent="0.2">
      <c r="A14780" s="5" t="s">
        <v>18767</v>
      </c>
      <c r="B14780" s="5" t="s">
        <v>32547</v>
      </c>
      <c r="C14780" s="5" t="s">
        <v>21</v>
      </c>
      <c r="D14780" s="5" t="str">
        <f t="shared" si="230"/>
        <v>m</v>
      </c>
    </row>
    <row r="14781" spans="1:4" x14ac:dyDescent="0.2">
      <c r="A14781" s="5" t="s">
        <v>4168</v>
      </c>
      <c r="B14781" s="5" t="s">
        <v>32548</v>
      </c>
      <c r="C14781" s="5" t="s">
        <v>21</v>
      </c>
      <c r="D14781" s="5" t="str">
        <f t="shared" si="230"/>
        <v>m</v>
      </c>
    </row>
    <row r="14782" spans="1:4" x14ac:dyDescent="0.2">
      <c r="A14782" s="5" t="s">
        <v>18768</v>
      </c>
      <c r="B14782" s="5" t="s">
        <v>32548</v>
      </c>
      <c r="C14782" s="5" t="s">
        <v>21</v>
      </c>
      <c r="D14782" s="5" t="str">
        <f t="shared" si="230"/>
        <v>m</v>
      </c>
    </row>
    <row r="14783" spans="1:4" x14ac:dyDescent="0.2">
      <c r="A14783" s="5" t="s">
        <v>4169</v>
      </c>
      <c r="B14783" s="5" t="s">
        <v>32549</v>
      </c>
      <c r="C14783" s="5" t="s">
        <v>21</v>
      </c>
      <c r="D14783" s="5" t="str">
        <f t="shared" si="230"/>
        <v>m</v>
      </c>
    </row>
    <row r="14784" spans="1:4" x14ac:dyDescent="0.2">
      <c r="A14784" s="5" t="s">
        <v>18769</v>
      </c>
      <c r="B14784" s="5" t="s">
        <v>32549</v>
      </c>
      <c r="C14784" s="5" t="s">
        <v>21</v>
      </c>
      <c r="D14784" s="5" t="str">
        <f t="shared" si="230"/>
        <v>m</v>
      </c>
    </row>
    <row r="14785" spans="1:4" x14ac:dyDescent="0.2">
      <c r="A14785" s="5" t="s">
        <v>4170</v>
      </c>
      <c r="B14785" s="5" t="s">
        <v>32550</v>
      </c>
      <c r="C14785" s="5" t="s">
        <v>21</v>
      </c>
      <c r="D14785" s="5" t="str">
        <f t="shared" si="230"/>
        <v>m</v>
      </c>
    </row>
    <row r="14786" spans="1:4" x14ac:dyDescent="0.2">
      <c r="A14786" s="5" t="s">
        <v>18770</v>
      </c>
      <c r="B14786" s="5" t="s">
        <v>32550</v>
      </c>
      <c r="C14786" s="5" t="s">
        <v>21</v>
      </c>
      <c r="D14786" s="5" t="str">
        <f t="shared" ref="D14786:D14849" si="231">LOWER(C14786)</f>
        <v>m</v>
      </c>
    </row>
    <row r="14787" spans="1:4" x14ac:dyDescent="0.2">
      <c r="A14787" s="5" t="s">
        <v>4171</v>
      </c>
      <c r="B14787" s="5" t="s">
        <v>32551</v>
      </c>
      <c r="C14787" s="5" t="s">
        <v>21</v>
      </c>
      <c r="D14787" s="5" t="str">
        <f t="shared" si="231"/>
        <v>m</v>
      </c>
    </row>
    <row r="14788" spans="1:4" x14ac:dyDescent="0.2">
      <c r="A14788" s="5" t="s">
        <v>18771</v>
      </c>
      <c r="B14788" s="5" t="s">
        <v>32551</v>
      </c>
      <c r="C14788" s="5" t="s">
        <v>21</v>
      </c>
      <c r="D14788" s="5" t="str">
        <f t="shared" si="231"/>
        <v>m</v>
      </c>
    </row>
    <row r="14789" spans="1:4" x14ac:dyDescent="0.2">
      <c r="A14789" s="5" t="s">
        <v>4172</v>
      </c>
      <c r="B14789" s="5" t="s">
        <v>32552</v>
      </c>
      <c r="C14789" s="5" t="s">
        <v>21</v>
      </c>
      <c r="D14789" s="5" t="str">
        <f t="shared" si="231"/>
        <v>m</v>
      </c>
    </row>
    <row r="14790" spans="1:4" x14ac:dyDescent="0.2">
      <c r="A14790" s="5" t="s">
        <v>18772</v>
      </c>
      <c r="B14790" s="5" t="s">
        <v>32552</v>
      </c>
      <c r="C14790" s="5" t="s">
        <v>21</v>
      </c>
      <c r="D14790" s="5" t="str">
        <f t="shared" si="231"/>
        <v>m</v>
      </c>
    </row>
    <row r="14791" spans="1:4" x14ac:dyDescent="0.2">
      <c r="A14791" s="5" t="s">
        <v>4173</v>
      </c>
      <c r="B14791" s="5" t="s">
        <v>32553</v>
      </c>
      <c r="C14791" s="5" t="s">
        <v>21</v>
      </c>
      <c r="D14791" s="5" t="str">
        <f t="shared" si="231"/>
        <v>m</v>
      </c>
    </row>
    <row r="14792" spans="1:4" x14ac:dyDescent="0.2">
      <c r="A14792" s="5" t="s">
        <v>18773</v>
      </c>
      <c r="B14792" s="5" t="s">
        <v>32553</v>
      </c>
      <c r="C14792" s="5" t="s">
        <v>21</v>
      </c>
      <c r="D14792" s="5" t="str">
        <f t="shared" si="231"/>
        <v>m</v>
      </c>
    </row>
    <row r="14793" spans="1:4" x14ac:dyDescent="0.2">
      <c r="A14793" s="5" t="s">
        <v>4174</v>
      </c>
      <c r="B14793" s="5" t="s">
        <v>32554</v>
      </c>
      <c r="C14793" s="5" t="s">
        <v>21</v>
      </c>
      <c r="D14793" s="5" t="str">
        <f t="shared" si="231"/>
        <v>m</v>
      </c>
    </row>
    <row r="14794" spans="1:4" x14ac:dyDescent="0.2">
      <c r="A14794" s="5" t="s">
        <v>18774</v>
      </c>
      <c r="B14794" s="5" t="s">
        <v>32554</v>
      </c>
      <c r="C14794" s="5" t="s">
        <v>21</v>
      </c>
      <c r="D14794" s="5" t="str">
        <f t="shared" si="231"/>
        <v>m</v>
      </c>
    </row>
    <row r="14795" spans="1:4" x14ac:dyDescent="0.2">
      <c r="A14795" s="5" t="s">
        <v>4175</v>
      </c>
      <c r="B14795" s="5" t="s">
        <v>32555</v>
      </c>
      <c r="C14795" s="5" t="s">
        <v>21</v>
      </c>
      <c r="D14795" s="5" t="str">
        <f t="shared" si="231"/>
        <v>m</v>
      </c>
    </row>
    <row r="14796" spans="1:4" x14ac:dyDescent="0.2">
      <c r="A14796" s="5" t="s">
        <v>18775</v>
      </c>
      <c r="B14796" s="5" t="s">
        <v>32555</v>
      </c>
      <c r="C14796" s="5" t="s">
        <v>21</v>
      </c>
      <c r="D14796" s="5" t="str">
        <f t="shared" si="231"/>
        <v>m</v>
      </c>
    </row>
    <row r="14797" spans="1:4" x14ac:dyDescent="0.2">
      <c r="A14797" s="5" t="s">
        <v>4176</v>
      </c>
      <c r="B14797" s="5" t="s">
        <v>32556</v>
      </c>
      <c r="C14797" s="5" t="s">
        <v>21</v>
      </c>
      <c r="D14797" s="5" t="str">
        <f t="shared" si="231"/>
        <v>m</v>
      </c>
    </row>
    <row r="14798" spans="1:4" x14ac:dyDescent="0.2">
      <c r="A14798" s="5" t="s">
        <v>18776</v>
      </c>
      <c r="B14798" s="5" t="s">
        <v>32556</v>
      </c>
      <c r="C14798" s="5" t="s">
        <v>21</v>
      </c>
      <c r="D14798" s="5" t="str">
        <f t="shared" si="231"/>
        <v>m</v>
      </c>
    </row>
    <row r="14799" spans="1:4" x14ac:dyDescent="0.2">
      <c r="A14799" s="5" t="s">
        <v>4177</v>
      </c>
      <c r="B14799" s="5" t="s">
        <v>32557</v>
      </c>
      <c r="C14799" s="5" t="s">
        <v>21</v>
      </c>
      <c r="D14799" s="5" t="str">
        <f t="shared" si="231"/>
        <v>m</v>
      </c>
    </row>
    <row r="14800" spans="1:4" x14ac:dyDescent="0.2">
      <c r="A14800" s="5" t="s">
        <v>18777</v>
      </c>
      <c r="B14800" s="5" t="s">
        <v>32557</v>
      </c>
      <c r="C14800" s="5" t="s">
        <v>21</v>
      </c>
      <c r="D14800" s="5" t="str">
        <f t="shared" si="231"/>
        <v>m</v>
      </c>
    </row>
    <row r="14801" spans="1:4" x14ac:dyDescent="0.2">
      <c r="A14801" s="5" t="s">
        <v>4178</v>
      </c>
      <c r="B14801" s="5" t="s">
        <v>32558</v>
      </c>
      <c r="C14801" s="5" t="s">
        <v>21</v>
      </c>
      <c r="D14801" s="5" t="str">
        <f t="shared" si="231"/>
        <v>m</v>
      </c>
    </row>
    <row r="14802" spans="1:4" x14ac:dyDescent="0.2">
      <c r="A14802" s="5" t="s">
        <v>18778</v>
      </c>
      <c r="B14802" s="5" t="s">
        <v>32558</v>
      </c>
      <c r="C14802" s="5" t="s">
        <v>21</v>
      </c>
      <c r="D14802" s="5" t="str">
        <f t="shared" si="231"/>
        <v>m</v>
      </c>
    </row>
    <row r="14803" spans="1:4" x14ac:dyDescent="0.2">
      <c r="A14803" s="5" t="s">
        <v>4179</v>
      </c>
      <c r="B14803" s="5" t="s">
        <v>32559</v>
      </c>
      <c r="C14803" s="5" t="s">
        <v>21</v>
      </c>
      <c r="D14803" s="5" t="str">
        <f t="shared" si="231"/>
        <v>m</v>
      </c>
    </row>
    <row r="14804" spans="1:4" x14ac:dyDescent="0.2">
      <c r="A14804" s="5" t="s">
        <v>18779</v>
      </c>
      <c r="B14804" s="5" t="s">
        <v>32559</v>
      </c>
      <c r="C14804" s="5" t="s">
        <v>21</v>
      </c>
      <c r="D14804" s="5" t="str">
        <f t="shared" si="231"/>
        <v>m</v>
      </c>
    </row>
    <row r="14805" spans="1:4" x14ac:dyDescent="0.2">
      <c r="A14805" s="5" t="s">
        <v>4180</v>
      </c>
      <c r="B14805" s="5" t="s">
        <v>32560</v>
      </c>
      <c r="C14805" s="5" t="s">
        <v>21</v>
      </c>
      <c r="D14805" s="5" t="str">
        <f t="shared" si="231"/>
        <v>m</v>
      </c>
    </row>
    <row r="14806" spans="1:4" x14ac:dyDescent="0.2">
      <c r="A14806" s="5" t="s">
        <v>18780</v>
      </c>
      <c r="B14806" s="5" t="s">
        <v>32560</v>
      </c>
      <c r="C14806" s="5" t="s">
        <v>21</v>
      </c>
      <c r="D14806" s="5" t="str">
        <f t="shared" si="231"/>
        <v>m</v>
      </c>
    </row>
    <row r="14807" spans="1:4" x14ac:dyDescent="0.2">
      <c r="A14807" s="5" t="s">
        <v>4181</v>
      </c>
      <c r="B14807" s="5" t="s">
        <v>32561</v>
      </c>
      <c r="C14807" s="5" t="s">
        <v>21</v>
      </c>
      <c r="D14807" s="5" t="str">
        <f t="shared" si="231"/>
        <v>m</v>
      </c>
    </row>
    <row r="14808" spans="1:4" x14ac:dyDescent="0.2">
      <c r="A14808" s="5" t="s">
        <v>18781</v>
      </c>
      <c r="B14808" s="5" t="s">
        <v>32561</v>
      </c>
      <c r="C14808" s="5" t="s">
        <v>21</v>
      </c>
      <c r="D14808" s="5" t="str">
        <f t="shared" si="231"/>
        <v>m</v>
      </c>
    </row>
    <row r="14809" spans="1:4" x14ac:dyDescent="0.2">
      <c r="A14809" s="5" t="s">
        <v>4182</v>
      </c>
      <c r="B14809" s="5" t="s">
        <v>32562</v>
      </c>
      <c r="C14809" s="5" t="s">
        <v>21</v>
      </c>
      <c r="D14809" s="5" t="str">
        <f t="shared" si="231"/>
        <v>m</v>
      </c>
    </row>
    <row r="14810" spans="1:4" x14ac:dyDescent="0.2">
      <c r="A14810" s="5" t="s">
        <v>18782</v>
      </c>
      <c r="B14810" s="5" t="s">
        <v>32562</v>
      </c>
      <c r="C14810" s="5" t="s">
        <v>21</v>
      </c>
      <c r="D14810" s="5" t="str">
        <f t="shared" si="231"/>
        <v>m</v>
      </c>
    </row>
    <row r="14811" spans="1:4" x14ac:dyDescent="0.2">
      <c r="A14811" s="5" t="s">
        <v>4183</v>
      </c>
      <c r="B14811" s="5" t="s">
        <v>32563</v>
      </c>
      <c r="C14811" s="5" t="s">
        <v>21</v>
      </c>
      <c r="D14811" s="5" t="str">
        <f t="shared" si="231"/>
        <v>m</v>
      </c>
    </row>
    <row r="14812" spans="1:4" x14ac:dyDescent="0.2">
      <c r="A14812" s="5" t="s">
        <v>18783</v>
      </c>
      <c r="B14812" s="5" t="s">
        <v>32563</v>
      </c>
      <c r="C14812" s="5" t="s">
        <v>21</v>
      </c>
      <c r="D14812" s="5" t="str">
        <f t="shared" si="231"/>
        <v>m</v>
      </c>
    </row>
    <row r="14813" spans="1:4" x14ac:dyDescent="0.2">
      <c r="A14813" s="5" t="s">
        <v>4184</v>
      </c>
      <c r="B14813" s="5" t="s">
        <v>32564</v>
      </c>
      <c r="C14813" s="5" t="s">
        <v>21</v>
      </c>
      <c r="D14813" s="5" t="str">
        <f t="shared" si="231"/>
        <v>m</v>
      </c>
    </row>
    <row r="14814" spans="1:4" x14ac:dyDescent="0.2">
      <c r="A14814" s="5" t="s">
        <v>18784</v>
      </c>
      <c r="B14814" s="5" t="s">
        <v>32564</v>
      </c>
      <c r="C14814" s="5" t="s">
        <v>21</v>
      </c>
      <c r="D14814" s="5" t="str">
        <f t="shared" si="231"/>
        <v>m</v>
      </c>
    </row>
    <row r="14815" spans="1:4" x14ac:dyDescent="0.2">
      <c r="A14815" s="5" t="s">
        <v>4185</v>
      </c>
      <c r="B14815" s="5" t="s">
        <v>32565</v>
      </c>
      <c r="C14815" s="5" t="s">
        <v>21</v>
      </c>
      <c r="D14815" s="5" t="str">
        <f t="shared" si="231"/>
        <v>m</v>
      </c>
    </row>
    <row r="14816" spans="1:4" x14ac:dyDescent="0.2">
      <c r="A14816" s="5" t="s">
        <v>18785</v>
      </c>
      <c r="B14816" s="5" t="s">
        <v>32565</v>
      </c>
      <c r="C14816" s="5" t="s">
        <v>21</v>
      </c>
      <c r="D14816" s="5" t="str">
        <f t="shared" si="231"/>
        <v>m</v>
      </c>
    </row>
    <row r="14817" spans="1:4" x14ac:dyDescent="0.2">
      <c r="A14817" s="5" t="s">
        <v>9549</v>
      </c>
      <c r="B14817" s="5" t="s">
        <v>32566</v>
      </c>
      <c r="C14817" s="5" t="s">
        <v>21</v>
      </c>
      <c r="D14817" s="5" t="str">
        <f t="shared" si="231"/>
        <v>m</v>
      </c>
    </row>
    <row r="14818" spans="1:4" x14ac:dyDescent="0.2">
      <c r="A14818" s="5" t="s">
        <v>18786</v>
      </c>
      <c r="B14818" s="5" t="s">
        <v>32566</v>
      </c>
      <c r="C14818" s="5" t="s">
        <v>21</v>
      </c>
      <c r="D14818" s="5" t="str">
        <f t="shared" si="231"/>
        <v>m</v>
      </c>
    </row>
    <row r="14819" spans="1:4" x14ac:dyDescent="0.2">
      <c r="A14819" s="5" t="s">
        <v>9550</v>
      </c>
      <c r="B14819" s="5" t="s">
        <v>32567</v>
      </c>
      <c r="C14819" s="5" t="s">
        <v>21</v>
      </c>
      <c r="D14819" s="5" t="str">
        <f t="shared" si="231"/>
        <v>m</v>
      </c>
    </row>
    <row r="14820" spans="1:4" x14ac:dyDescent="0.2">
      <c r="A14820" s="5" t="s">
        <v>18787</v>
      </c>
      <c r="B14820" s="5" t="s">
        <v>32567</v>
      </c>
      <c r="C14820" s="5" t="s">
        <v>21</v>
      </c>
      <c r="D14820" s="5" t="str">
        <f t="shared" si="231"/>
        <v>m</v>
      </c>
    </row>
    <row r="14821" spans="1:4" x14ac:dyDescent="0.2">
      <c r="A14821" s="5" t="s">
        <v>9551</v>
      </c>
      <c r="B14821" s="5" t="s">
        <v>32568</v>
      </c>
      <c r="C14821" s="5" t="s">
        <v>21</v>
      </c>
      <c r="D14821" s="5" t="str">
        <f t="shared" si="231"/>
        <v>m</v>
      </c>
    </row>
    <row r="14822" spans="1:4" x14ac:dyDescent="0.2">
      <c r="A14822" s="5" t="s">
        <v>18788</v>
      </c>
      <c r="B14822" s="5" t="s">
        <v>32568</v>
      </c>
      <c r="C14822" s="5" t="s">
        <v>21</v>
      </c>
      <c r="D14822" s="5" t="str">
        <f t="shared" si="231"/>
        <v>m</v>
      </c>
    </row>
    <row r="14823" spans="1:4" x14ac:dyDescent="0.2">
      <c r="A14823" s="5" t="s">
        <v>9552</v>
      </c>
      <c r="B14823" s="5" t="s">
        <v>32569</v>
      </c>
      <c r="C14823" s="5" t="s">
        <v>21</v>
      </c>
      <c r="D14823" s="5" t="str">
        <f t="shared" si="231"/>
        <v>m</v>
      </c>
    </row>
    <row r="14824" spans="1:4" x14ac:dyDescent="0.2">
      <c r="A14824" s="5" t="s">
        <v>18789</v>
      </c>
      <c r="B14824" s="5" t="s">
        <v>32569</v>
      </c>
      <c r="C14824" s="5" t="s">
        <v>21</v>
      </c>
      <c r="D14824" s="5" t="str">
        <f t="shared" si="231"/>
        <v>m</v>
      </c>
    </row>
    <row r="14825" spans="1:4" x14ac:dyDescent="0.2">
      <c r="A14825" s="5" t="s">
        <v>9553</v>
      </c>
      <c r="B14825" s="5" t="s">
        <v>32570</v>
      </c>
      <c r="C14825" s="5" t="s">
        <v>21</v>
      </c>
      <c r="D14825" s="5" t="str">
        <f t="shared" si="231"/>
        <v>m</v>
      </c>
    </row>
    <row r="14826" spans="1:4" x14ac:dyDescent="0.2">
      <c r="A14826" s="5" t="s">
        <v>18790</v>
      </c>
      <c r="B14826" s="5" t="s">
        <v>32570</v>
      </c>
      <c r="C14826" s="5" t="s">
        <v>21</v>
      </c>
      <c r="D14826" s="5" t="str">
        <f t="shared" si="231"/>
        <v>m</v>
      </c>
    </row>
    <row r="14827" spans="1:4" x14ac:dyDescent="0.2">
      <c r="A14827" s="5" t="s">
        <v>9554</v>
      </c>
      <c r="B14827" s="5" t="s">
        <v>32571</v>
      </c>
      <c r="C14827" s="5" t="s">
        <v>21</v>
      </c>
      <c r="D14827" s="5" t="str">
        <f t="shared" si="231"/>
        <v>m</v>
      </c>
    </row>
    <row r="14828" spans="1:4" x14ac:dyDescent="0.2">
      <c r="A14828" s="5" t="s">
        <v>18791</v>
      </c>
      <c r="B14828" s="5" t="s">
        <v>32571</v>
      </c>
      <c r="C14828" s="5" t="s">
        <v>21</v>
      </c>
      <c r="D14828" s="5" t="str">
        <f t="shared" si="231"/>
        <v>m</v>
      </c>
    </row>
    <row r="14829" spans="1:4" x14ac:dyDescent="0.2">
      <c r="A14829" s="5" t="s">
        <v>9555</v>
      </c>
      <c r="B14829" s="5" t="s">
        <v>32572</v>
      </c>
      <c r="C14829" s="5" t="s">
        <v>21</v>
      </c>
      <c r="D14829" s="5" t="str">
        <f t="shared" si="231"/>
        <v>m</v>
      </c>
    </row>
    <row r="14830" spans="1:4" x14ac:dyDescent="0.2">
      <c r="A14830" s="5" t="s">
        <v>18792</v>
      </c>
      <c r="B14830" s="5" t="s">
        <v>32572</v>
      </c>
      <c r="C14830" s="5" t="s">
        <v>21</v>
      </c>
      <c r="D14830" s="5" t="str">
        <f t="shared" si="231"/>
        <v>m</v>
      </c>
    </row>
    <row r="14831" spans="1:4" x14ac:dyDescent="0.2">
      <c r="A14831" s="5" t="s">
        <v>9556</v>
      </c>
      <c r="B14831" s="5" t="s">
        <v>32573</v>
      </c>
      <c r="C14831" s="5" t="s">
        <v>21</v>
      </c>
      <c r="D14831" s="5" t="str">
        <f t="shared" si="231"/>
        <v>m</v>
      </c>
    </row>
    <row r="14832" spans="1:4" x14ac:dyDescent="0.2">
      <c r="A14832" s="5" t="s">
        <v>18793</v>
      </c>
      <c r="B14832" s="5" t="s">
        <v>32573</v>
      </c>
      <c r="C14832" s="5" t="s">
        <v>21</v>
      </c>
      <c r="D14832" s="5" t="str">
        <f t="shared" si="231"/>
        <v>m</v>
      </c>
    </row>
    <row r="14833" spans="1:4" x14ac:dyDescent="0.2">
      <c r="A14833" s="5" t="s">
        <v>9557</v>
      </c>
      <c r="B14833" s="5" t="s">
        <v>32574</v>
      </c>
      <c r="C14833" s="5" t="s">
        <v>21</v>
      </c>
      <c r="D14833" s="5" t="str">
        <f t="shared" si="231"/>
        <v>m</v>
      </c>
    </row>
    <row r="14834" spans="1:4" x14ac:dyDescent="0.2">
      <c r="A14834" s="5" t="s">
        <v>18794</v>
      </c>
      <c r="B14834" s="5" t="s">
        <v>32574</v>
      </c>
      <c r="C14834" s="5" t="s">
        <v>21</v>
      </c>
      <c r="D14834" s="5" t="str">
        <f t="shared" si="231"/>
        <v>m</v>
      </c>
    </row>
    <row r="14835" spans="1:4" x14ac:dyDescent="0.2">
      <c r="A14835" s="5" t="s">
        <v>9558</v>
      </c>
      <c r="B14835" s="5" t="s">
        <v>32575</v>
      </c>
      <c r="C14835" s="5" t="s">
        <v>21</v>
      </c>
      <c r="D14835" s="5" t="str">
        <f t="shared" si="231"/>
        <v>m</v>
      </c>
    </row>
    <row r="14836" spans="1:4" x14ac:dyDescent="0.2">
      <c r="A14836" s="5" t="s">
        <v>18795</v>
      </c>
      <c r="B14836" s="5" t="s">
        <v>32575</v>
      </c>
      <c r="C14836" s="5" t="s">
        <v>21</v>
      </c>
      <c r="D14836" s="5" t="str">
        <f t="shared" si="231"/>
        <v>m</v>
      </c>
    </row>
    <row r="14837" spans="1:4" x14ac:dyDescent="0.2">
      <c r="A14837" s="5" t="s">
        <v>9559</v>
      </c>
      <c r="B14837" s="5" t="s">
        <v>32576</v>
      </c>
      <c r="C14837" s="5" t="s">
        <v>21</v>
      </c>
      <c r="D14837" s="5" t="str">
        <f t="shared" si="231"/>
        <v>m</v>
      </c>
    </row>
    <row r="14838" spans="1:4" x14ac:dyDescent="0.2">
      <c r="A14838" s="5" t="s">
        <v>18796</v>
      </c>
      <c r="B14838" s="5" t="s">
        <v>32576</v>
      </c>
      <c r="C14838" s="5" t="s">
        <v>21</v>
      </c>
      <c r="D14838" s="5" t="str">
        <f t="shared" si="231"/>
        <v>m</v>
      </c>
    </row>
    <row r="14839" spans="1:4" x14ac:dyDescent="0.2">
      <c r="A14839" s="5" t="s">
        <v>9560</v>
      </c>
      <c r="B14839" s="5" t="s">
        <v>32577</v>
      </c>
      <c r="C14839" s="5" t="s">
        <v>21</v>
      </c>
      <c r="D14839" s="5" t="str">
        <f t="shared" si="231"/>
        <v>m</v>
      </c>
    </row>
    <row r="14840" spans="1:4" x14ac:dyDescent="0.2">
      <c r="A14840" s="5" t="s">
        <v>18797</v>
      </c>
      <c r="B14840" s="5" t="s">
        <v>32577</v>
      </c>
      <c r="C14840" s="5" t="s">
        <v>21</v>
      </c>
      <c r="D14840" s="5" t="str">
        <f t="shared" si="231"/>
        <v>m</v>
      </c>
    </row>
    <row r="14841" spans="1:4" x14ac:dyDescent="0.2">
      <c r="A14841" s="5" t="s">
        <v>9561</v>
      </c>
      <c r="B14841" s="5" t="s">
        <v>32578</v>
      </c>
      <c r="C14841" s="5" t="s">
        <v>21</v>
      </c>
      <c r="D14841" s="5" t="str">
        <f t="shared" si="231"/>
        <v>m</v>
      </c>
    </row>
    <row r="14842" spans="1:4" x14ac:dyDescent="0.2">
      <c r="A14842" s="5" t="s">
        <v>18798</v>
      </c>
      <c r="B14842" s="5" t="s">
        <v>32578</v>
      </c>
      <c r="C14842" s="5" t="s">
        <v>21</v>
      </c>
      <c r="D14842" s="5" t="str">
        <f t="shared" si="231"/>
        <v>m</v>
      </c>
    </row>
    <row r="14843" spans="1:4" x14ac:dyDescent="0.2">
      <c r="A14843" s="5" t="s">
        <v>9562</v>
      </c>
      <c r="B14843" s="5" t="s">
        <v>32579</v>
      </c>
      <c r="C14843" s="5" t="s">
        <v>21</v>
      </c>
      <c r="D14843" s="5" t="str">
        <f t="shared" si="231"/>
        <v>m</v>
      </c>
    </row>
    <row r="14844" spans="1:4" x14ac:dyDescent="0.2">
      <c r="A14844" s="5" t="s">
        <v>18799</v>
      </c>
      <c r="B14844" s="5" t="s">
        <v>32579</v>
      </c>
      <c r="C14844" s="5" t="s">
        <v>21</v>
      </c>
      <c r="D14844" s="5" t="str">
        <f t="shared" si="231"/>
        <v>m</v>
      </c>
    </row>
    <row r="14845" spans="1:4" x14ac:dyDescent="0.2">
      <c r="A14845" s="5" t="s">
        <v>9563</v>
      </c>
      <c r="B14845" s="5" t="s">
        <v>32580</v>
      </c>
      <c r="C14845" s="5" t="s">
        <v>21</v>
      </c>
      <c r="D14845" s="5" t="str">
        <f t="shared" si="231"/>
        <v>m</v>
      </c>
    </row>
    <row r="14846" spans="1:4" x14ac:dyDescent="0.2">
      <c r="A14846" s="5" t="s">
        <v>18800</v>
      </c>
      <c r="B14846" s="5" t="s">
        <v>32580</v>
      </c>
      <c r="C14846" s="5" t="s">
        <v>21</v>
      </c>
      <c r="D14846" s="5" t="str">
        <f t="shared" si="231"/>
        <v>m</v>
      </c>
    </row>
    <row r="14847" spans="1:4" x14ac:dyDescent="0.2">
      <c r="A14847" s="5" t="s">
        <v>9564</v>
      </c>
      <c r="B14847" s="5" t="s">
        <v>32581</v>
      </c>
      <c r="C14847" s="5" t="s">
        <v>21</v>
      </c>
      <c r="D14847" s="5" t="str">
        <f t="shared" si="231"/>
        <v>m</v>
      </c>
    </row>
    <row r="14848" spans="1:4" x14ac:dyDescent="0.2">
      <c r="A14848" s="5" t="s">
        <v>18801</v>
      </c>
      <c r="B14848" s="5" t="s">
        <v>32581</v>
      </c>
      <c r="C14848" s="5" t="s">
        <v>21</v>
      </c>
      <c r="D14848" s="5" t="str">
        <f t="shared" si="231"/>
        <v>m</v>
      </c>
    </row>
    <row r="14849" spans="1:4" x14ac:dyDescent="0.2">
      <c r="A14849" s="5" t="s">
        <v>9565</v>
      </c>
      <c r="B14849" s="5" t="s">
        <v>32582</v>
      </c>
      <c r="C14849" s="5" t="s">
        <v>21</v>
      </c>
      <c r="D14849" s="5" t="str">
        <f t="shared" si="231"/>
        <v>m</v>
      </c>
    </row>
    <row r="14850" spans="1:4" x14ac:dyDescent="0.2">
      <c r="A14850" s="5" t="s">
        <v>18802</v>
      </c>
      <c r="B14850" s="5" t="s">
        <v>32582</v>
      </c>
      <c r="C14850" s="5" t="s">
        <v>21</v>
      </c>
      <c r="D14850" s="5" t="str">
        <f t="shared" ref="D14850:D14913" si="232">LOWER(C14850)</f>
        <v>m</v>
      </c>
    </row>
    <row r="14851" spans="1:4" x14ac:dyDescent="0.2">
      <c r="A14851" s="5" t="s">
        <v>9566</v>
      </c>
      <c r="B14851" s="5" t="s">
        <v>32583</v>
      </c>
      <c r="C14851" s="5" t="s">
        <v>21</v>
      </c>
      <c r="D14851" s="5" t="str">
        <f t="shared" si="232"/>
        <v>m</v>
      </c>
    </row>
    <row r="14852" spans="1:4" x14ac:dyDescent="0.2">
      <c r="A14852" s="5" t="s">
        <v>18803</v>
      </c>
      <c r="B14852" s="5" t="s">
        <v>32583</v>
      </c>
      <c r="C14852" s="5" t="s">
        <v>21</v>
      </c>
      <c r="D14852" s="5" t="str">
        <f t="shared" si="232"/>
        <v>m</v>
      </c>
    </row>
    <row r="14853" spans="1:4" x14ac:dyDescent="0.2">
      <c r="A14853" s="5" t="s">
        <v>9567</v>
      </c>
      <c r="B14853" s="5" t="s">
        <v>32584</v>
      </c>
      <c r="C14853" s="5" t="s">
        <v>21</v>
      </c>
      <c r="D14853" s="5" t="str">
        <f t="shared" si="232"/>
        <v>m</v>
      </c>
    </row>
    <row r="14854" spans="1:4" x14ac:dyDescent="0.2">
      <c r="A14854" s="5" t="s">
        <v>18804</v>
      </c>
      <c r="B14854" s="5" t="s">
        <v>32584</v>
      </c>
      <c r="C14854" s="5" t="s">
        <v>21</v>
      </c>
      <c r="D14854" s="5" t="str">
        <f t="shared" si="232"/>
        <v>m</v>
      </c>
    </row>
    <row r="14855" spans="1:4" x14ac:dyDescent="0.2">
      <c r="A14855" s="5" t="s">
        <v>9568</v>
      </c>
      <c r="B14855" s="5" t="s">
        <v>32585</v>
      </c>
      <c r="C14855" s="5" t="s">
        <v>21</v>
      </c>
      <c r="D14855" s="5" t="str">
        <f t="shared" si="232"/>
        <v>m</v>
      </c>
    </row>
    <row r="14856" spans="1:4" x14ac:dyDescent="0.2">
      <c r="A14856" s="5" t="s">
        <v>18805</v>
      </c>
      <c r="B14856" s="5" t="s">
        <v>32585</v>
      </c>
      <c r="C14856" s="5" t="s">
        <v>21</v>
      </c>
      <c r="D14856" s="5" t="str">
        <f t="shared" si="232"/>
        <v>m</v>
      </c>
    </row>
    <row r="14857" spans="1:4" x14ac:dyDescent="0.2">
      <c r="A14857" s="5" t="s">
        <v>9569</v>
      </c>
      <c r="B14857" s="5" t="s">
        <v>32586</v>
      </c>
      <c r="C14857" s="5" t="s">
        <v>21</v>
      </c>
      <c r="D14857" s="5" t="str">
        <f t="shared" si="232"/>
        <v>m</v>
      </c>
    </row>
    <row r="14858" spans="1:4" x14ac:dyDescent="0.2">
      <c r="A14858" s="5" t="s">
        <v>18806</v>
      </c>
      <c r="B14858" s="5" t="s">
        <v>32586</v>
      </c>
      <c r="C14858" s="5" t="s">
        <v>21</v>
      </c>
      <c r="D14858" s="5" t="str">
        <f t="shared" si="232"/>
        <v>m</v>
      </c>
    </row>
    <row r="14859" spans="1:4" x14ac:dyDescent="0.2">
      <c r="A14859" s="5" t="s">
        <v>9570</v>
      </c>
      <c r="B14859" s="5" t="s">
        <v>32587</v>
      </c>
      <c r="C14859" s="5" t="s">
        <v>21</v>
      </c>
      <c r="D14859" s="5" t="str">
        <f t="shared" si="232"/>
        <v>m</v>
      </c>
    </row>
    <row r="14860" spans="1:4" x14ac:dyDescent="0.2">
      <c r="A14860" s="5" t="s">
        <v>18807</v>
      </c>
      <c r="B14860" s="5" t="s">
        <v>32587</v>
      </c>
      <c r="C14860" s="5" t="s">
        <v>21</v>
      </c>
      <c r="D14860" s="5" t="str">
        <f t="shared" si="232"/>
        <v>m</v>
      </c>
    </row>
    <row r="14861" spans="1:4" x14ac:dyDescent="0.2">
      <c r="A14861" s="5" t="s">
        <v>9571</v>
      </c>
      <c r="B14861" s="5" t="s">
        <v>32588</v>
      </c>
      <c r="C14861" s="5" t="s">
        <v>21</v>
      </c>
      <c r="D14861" s="5" t="str">
        <f t="shared" si="232"/>
        <v>m</v>
      </c>
    </row>
    <row r="14862" spans="1:4" x14ac:dyDescent="0.2">
      <c r="A14862" s="5" t="s">
        <v>18808</v>
      </c>
      <c r="B14862" s="5" t="s">
        <v>32588</v>
      </c>
      <c r="C14862" s="5" t="s">
        <v>21</v>
      </c>
      <c r="D14862" s="5" t="str">
        <f t="shared" si="232"/>
        <v>m</v>
      </c>
    </row>
    <row r="14863" spans="1:4" x14ac:dyDescent="0.2">
      <c r="A14863" s="5" t="s">
        <v>4186</v>
      </c>
      <c r="B14863" s="5" t="s">
        <v>32589</v>
      </c>
      <c r="C14863" s="5" t="s">
        <v>21</v>
      </c>
      <c r="D14863" s="5" t="str">
        <f t="shared" si="232"/>
        <v>m</v>
      </c>
    </row>
    <row r="14864" spans="1:4" x14ac:dyDescent="0.2">
      <c r="A14864" s="5" t="s">
        <v>18809</v>
      </c>
      <c r="B14864" s="5" t="s">
        <v>32589</v>
      </c>
      <c r="C14864" s="5" t="s">
        <v>21</v>
      </c>
      <c r="D14864" s="5" t="str">
        <f t="shared" si="232"/>
        <v>m</v>
      </c>
    </row>
    <row r="14865" spans="1:4" x14ac:dyDescent="0.2">
      <c r="A14865" s="5" t="s">
        <v>4187</v>
      </c>
      <c r="B14865" s="5" t="s">
        <v>32590</v>
      </c>
      <c r="C14865" s="5" t="s">
        <v>21</v>
      </c>
      <c r="D14865" s="5" t="str">
        <f t="shared" si="232"/>
        <v>m</v>
      </c>
    </row>
    <row r="14866" spans="1:4" x14ac:dyDescent="0.2">
      <c r="A14866" s="5" t="s">
        <v>18810</v>
      </c>
      <c r="B14866" s="5" t="s">
        <v>32590</v>
      </c>
      <c r="C14866" s="5" t="s">
        <v>21</v>
      </c>
      <c r="D14866" s="5" t="str">
        <f t="shared" si="232"/>
        <v>m</v>
      </c>
    </row>
    <row r="14867" spans="1:4" x14ac:dyDescent="0.2">
      <c r="A14867" s="5" t="s">
        <v>4188</v>
      </c>
      <c r="B14867" s="5" t="s">
        <v>32591</v>
      </c>
      <c r="C14867" s="5" t="s">
        <v>21</v>
      </c>
      <c r="D14867" s="5" t="str">
        <f t="shared" si="232"/>
        <v>m</v>
      </c>
    </row>
    <row r="14868" spans="1:4" x14ac:dyDescent="0.2">
      <c r="A14868" s="5" t="s">
        <v>18811</v>
      </c>
      <c r="B14868" s="5" t="s">
        <v>32591</v>
      </c>
      <c r="C14868" s="5" t="s">
        <v>21</v>
      </c>
      <c r="D14868" s="5" t="str">
        <f t="shared" si="232"/>
        <v>m</v>
      </c>
    </row>
    <row r="14869" spans="1:4" x14ac:dyDescent="0.2">
      <c r="A14869" s="5" t="s">
        <v>4189</v>
      </c>
      <c r="B14869" s="5" t="s">
        <v>32592</v>
      </c>
      <c r="C14869" s="5" t="s">
        <v>21</v>
      </c>
      <c r="D14869" s="5" t="str">
        <f t="shared" si="232"/>
        <v>m</v>
      </c>
    </row>
    <row r="14870" spans="1:4" x14ac:dyDescent="0.2">
      <c r="A14870" s="5" t="s">
        <v>18812</v>
      </c>
      <c r="B14870" s="5" t="s">
        <v>32592</v>
      </c>
      <c r="C14870" s="5" t="s">
        <v>21</v>
      </c>
      <c r="D14870" s="5" t="str">
        <f t="shared" si="232"/>
        <v>m</v>
      </c>
    </row>
    <row r="14871" spans="1:4" x14ac:dyDescent="0.2">
      <c r="A14871" s="5" t="s">
        <v>4190</v>
      </c>
      <c r="B14871" s="5" t="s">
        <v>32593</v>
      </c>
      <c r="C14871" s="5" t="s">
        <v>21</v>
      </c>
      <c r="D14871" s="5" t="str">
        <f t="shared" si="232"/>
        <v>m</v>
      </c>
    </row>
    <row r="14872" spans="1:4" x14ac:dyDescent="0.2">
      <c r="A14872" s="5" t="s">
        <v>18813</v>
      </c>
      <c r="B14872" s="5" t="s">
        <v>32593</v>
      </c>
      <c r="C14872" s="5" t="s">
        <v>21</v>
      </c>
      <c r="D14872" s="5" t="str">
        <f t="shared" si="232"/>
        <v>m</v>
      </c>
    </row>
    <row r="14873" spans="1:4" x14ac:dyDescent="0.2">
      <c r="A14873" s="5" t="s">
        <v>4191</v>
      </c>
      <c r="B14873" s="5" t="s">
        <v>32594</v>
      </c>
      <c r="C14873" s="5" t="s">
        <v>21</v>
      </c>
      <c r="D14873" s="5" t="str">
        <f t="shared" si="232"/>
        <v>m</v>
      </c>
    </row>
    <row r="14874" spans="1:4" x14ac:dyDescent="0.2">
      <c r="A14874" s="5" t="s">
        <v>18814</v>
      </c>
      <c r="B14874" s="5" t="s">
        <v>32594</v>
      </c>
      <c r="C14874" s="5" t="s">
        <v>21</v>
      </c>
      <c r="D14874" s="5" t="str">
        <f t="shared" si="232"/>
        <v>m</v>
      </c>
    </row>
    <row r="14875" spans="1:4" x14ac:dyDescent="0.2">
      <c r="A14875" s="5" t="s">
        <v>4192</v>
      </c>
      <c r="B14875" s="5" t="s">
        <v>32595</v>
      </c>
      <c r="C14875" s="5" t="s">
        <v>21</v>
      </c>
      <c r="D14875" s="5" t="str">
        <f t="shared" si="232"/>
        <v>m</v>
      </c>
    </row>
    <row r="14876" spans="1:4" x14ac:dyDescent="0.2">
      <c r="A14876" s="5" t="s">
        <v>18815</v>
      </c>
      <c r="B14876" s="5" t="s">
        <v>32595</v>
      </c>
      <c r="C14876" s="5" t="s">
        <v>21</v>
      </c>
      <c r="D14876" s="5" t="str">
        <f t="shared" si="232"/>
        <v>m</v>
      </c>
    </row>
    <row r="14877" spans="1:4" x14ac:dyDescent="0.2">
      <c r="A14877" s="5" t="s">
        <v>4193</v>
      </c>
      <c r="B14877" s="5" t="s">
        <v>32596</v>
      </c>
      <c r="C14877" s="5" t="s">
        <v>21</v>
      </c>
      <c r="D14877" s="5" t="str">
        <f t="shared" si="232"/>
        <v>m</v>
      </c>
    </row>
    <row r="14878" spans="1:4" x14ac:dyDescent="0.2">
      <c r="A14878" s="5" t="s">
        <v>18816</v>
      </c>
      <c r="B14878" s="5" t="s">
        <v>32596</v>
      </c>
      <c r="C14878" s="5" t="s">
        <v>21</v>
      </c>
      <c r="D14878" s="5" t="str">
        <f t="shared" si="232"/>
        <v>m</v>
      </c>
    </row>
    <row r="14879" spans="1:4" x14ac:dyDescent="0.2">
      <c r="A14879" s="5" t="s">
        <v>4194</v>
      </c>
      <c r="B14879" s="5" t="s">
        <v>32597</v>
      </c>
      <c r="C14879" s="5" t="s">
        <v>21</v>
      </c>
      <c r="D14879" s="5" t="str">
        <f t="shared" si="232"/>
        <v>m</v>
      </c>
    </row>
    <row r="14880" spans="1:4" x14ac:dyDescent="0.2">
      <c r="A14880" s="5" t="s">
        <v>18817</v>
      </c>
      <c r="B14880" s="5" t="s">
        <v>32597</v>
      </c>
      <c r="C14880" s="5" t="s">
        <v>21</v>
      </c>
      <c r="D14880" s="5" t="str">
        <f t="shared" si="232"/>
        <v>m</v>
      </c>
    </row>
    <row r="14881" spans="1:4" x14ac:dyDescent="0.2">
      <c r="A14881" s="5" t="s">
        <v>4195</v>
      </c>
      <c r="B14881" s="5" t="s">
        <v>32598</v>
      </c>
      <c r="C14881" s="5" t="s">
        <v>21</v>
      </c>
      <c r="D14881" s="5" t="str">
        <f t="shared" si="232"/>
        <v>m</v>
      </c>
    </row>
    <row r="14882" spans="1:4" x14ac:dyDescent="0.2">
      <c r="A14882" s="5" t="s">
        <v>18818</v>
      </c>
      <c r="B14882" s="5" t="s">
        <v>32598</v>
      </c>
      <c r="C14882" s="5" t="s">
        <v>21</v>
      </c>
      <c r="D14882" s="5" t="str">
        <f t="shared" si="232"/>
        <v>m</v>
      </c>
    </row>
    <row r="14883" spans="1:4" x14ac:dyDescent="0.2">
      <c r="A14883" s="5" t="s">
        <v>4196</v>
      </c>
      <c r="B14883" s="5" t="s">
        <v>32599</v>
      </c>
      <c r="C14883" s="5" t="s">
        <v>21</v>
      </c>
      <c r="D14883" s="5" t="str">
        <f t="shared" si="232"/>
        <v>m</v>
      </c>
    </row>
    <row r="14884" spans="1:4" x14ac:dyDescent="0.2">
      <c r="A14884" s="5" t="s">
        <v>18819</v>
      </c>
      <c r="B14884" s="5" t="s">
        <v>32599</v>
      </c>
      <c r="C14884" s="5" t="s">
        <v>21</v>
      </c>
      <c r="D14884" s="5" t="str">
        <f t="shared" si="232"/>
        <v>m</v>
      </c>
    </row>
    <row r="14885" spans="1:4" x14ac:dyDescent="0.2">
      <c r="A14885" s="5" t="s">
        <v>4197</v>
      </c>
      <c r="B14885" s="5" t="s">
        <v>32600</v>
      </c>
      <c r="C14885" s="5" t="s">
        <v>21</v>
      </c>
      <c r="D14885" s="5" t="str">
        <f t="shared" si="232"/>
        <v>m</v>
      </c>
    </row>
    <row r="14886" spans="1:4" x14ac:dyDescent="0.2">
      <c r="A14886" s="5" t="s">
        <v>18820</v>
      </c>
      <c r="B14886" s="5" t="s">
        <v>32600</v>
      </c>
      <c r="C14886" s="5" t="s">
        <v>21</v>
      </c>
      <c r="D14886" s="5" t="str">
        <f t="shared" si="232"/>
        <v>m</v>
      </c>
    </row>
    <row r="14887" spans="1:4" x14ac:dyDescent="0.2">
      <c r="A14887" s="5" t="s">
        <v>4198</v>
      </c>
      <c r="B14887" s="5" t="s">
        <v>32601</v>
      </c>
      <c r="C14887" s="5" t="s">
        <v>21</v>
      </c>
      <c r="D14887" s="5" t="str">
        <f t="shared" si="232"/>
        <v>m</v>
      </c>
    </row>
    <row r="14888" spans="1:4" x14ac:dyDescent="0.2">
      <c r="A14888" s="5" t="s">
        <v>18821</v>
      </c>
      <c r="B14888" s="5" t="s">
        <v>32601</v>
      </c>
      <c r="C14888" s="5" t="s">
        <v>21</v>
      </c>
      <c r="D14888" s="5" t="str">
        <f t="shared" si="232"/>
        <v>m</v>
      </c>
    </row>
    <row r="14889" spans="1:4" x14ac:dyDescent="0.2">
      <c r="A14889" s="5" t="s">
        <v>4199</v>
      </c>
      <c r="B14889" s="5" t="s">
        <v>32602</v>
      </c>
      <c r="C14889" s="5" t="s">
        <v>21</v>
      </c>
      <c r="D14889" s="5" t="str">
        <f t="shared" si="232"/>
        <v>m</v>
      </c>
    </row>
    <row r="14890" spans="1:4" x14ac:dyDescent="0.2">
      <c r="A14890" s="5" t="s">
        <v>18822</v>
      </c>
      <c r="B14890" s="5" t="s">
        <v>32602</v>
      </c>
      <c r="C14890" s="5" t="s">
        <v>21</v>
      </c>
      <c r="D14890" s="5" t="str">
        <f t="shared" si="232"/>
        <v>m</v>
      </c>
    </row>
    <row r="14891" spans="1:4" x14ac:dyDescent="0.2">
      <c r="A14891" s="5" t="s">
        <v>4200</v>
      </c>
      <c r="B14891" s="5" t="s">
        <v>32603</v>
      </c>
      <c r="C14891" s="5" t="s">
        <v>21</v>
      </c>
      <c r="D14891" s="5" t="str">
        <f t="shared" si="232"/>
        <v>m</v>
      </c>
    </row>
    <row r="14892" spans="1:4" x14ac:dyDescent="0.2">
      <c r="A14892" s="5" t="s">
        <v>18823</v>
      </c>
      <c r="B14892" s="5" t="s">
        <v>32603</v>
      </c>
      <c r="C14892" s="5" t="s">
        <v>21</v>
      </c>
      <c r="D14892" s="5" t="str">
        <f t="shared" si="232"/>
        <v>m</v>
      </c>
    </row>
    <row r="14893" spans="1:4" x14ac:dyDescent="0.2">
      <c r="A14893" s="5" t="s">
        <v>4201</v>
      </c>
      <c r="B14893" s="5" t="s">
        <v>32604</v>
      </c>
      <c r="C14893" s="5" t="s">
        <v>21</v>
      </c>
      <c r="D14893" s="5" t="str">
        <f t="shared" si="232"/>
        <v>m</v>
      </c>
    </row>
    <row r="14894" spans="1:4" x14ac:dyDescent="0.2">
      <c r="A14894" s="5" t="s">
        <v>18824</v>
      </c>
      <c r="B14894" s="5" t="s">
        <v>32604</v>
      </c>
      <c r="C14894" s="5" t="s">
        <v>21</v>
      </c>
      <c r="D14894" s="5" t="str">
        <f t="shared" si="232"/>
        <v>m</v>
      </c>
    </row>
    <row r="14895" spans="1:4" x14ac:dyDescent="0.2">
      <c r="A14895" s="5" t="s">
        <v>4202</v>
      </c>
      <c r="B14895" s="5" t="s">
        <v>32605</v>
      </c>
      <c r="C14895" s="5" t="s">
        <v>21</v>
      </c>
      <c r="D14895" s="5" t="str">
        <f t="shared" si="232"/>
        <v>m</v>
      </c>
    </row>
    <row r="14896" spans="1:4" x14ac:dyDescent="0.2">
      <c r="A14896" s="5" t="s">
        <v>18825</v>
      </c>
      <c r="B14896" s="5" t="s">
        <v>32605</v>
      </c>
      <c r="C14896" s="5" t="s">
        <v>21</v>
      </c>
      <c r="D14896" s="5" t="str">
        <f t="shared" si="232"/>
        <v>m</v>
      </c>
    </row>
    <row r="14897" spans="1:4" x14ac:dyDescent="0.2">
      <c r="A14897" s="5" t="s">
        <v>4203</v>
      </c>
      <c r="B14897" s="5" t="s">
        <v>32606</v>
      </c>
      <c r="C14897" s="5" t="s">
        <v>21</v>
      </c>
      <c r="D14897" s="5" t="str">
        <f t="shared" si="232"/>
        <v>m</v>
      </c>
    </row>
    <row r="14898" spans="1:4" x14ac:dyDescent="0.2">
      <c r="A14898" s="5" t="s">
        <v>18826</v>
      </c>
      <c r="B14898" s="5" t="s">
        <v>32606</v>
      </c>
      <c r="C14898" s="5" t="s">
        <v>21</v>
      </c>
      <c r="D14898" s="5" t="str">
        <f t="shared" si="232"/>
        <v>m</v>
      </c>
    </row>
    <row r="14899" spans="1:4" x14ac:dyDescent="0.2">
      <c r="A14899" s="5" t="s">
        <v>4204</v>
      </c>
      <c r="B14899" s="5" t="s">
        <v>32607</v>
      </c>
      <c r="C14899" s="5" t="s">
        <v>21</v>
      </c>
      <c r="D14899" s="5" t="str">
        <f t="shared" si="232"/>
        <v>m</v>
      </c>
    </row>
    <row r="14900" spans="1:4" x14ac:dyDescent="0.2">
      <c r="A14900" s="5" t="s">
        <v>18827</v>
      </c>
      <c r="B14900" s="5" t="s">
        <v>32607</v>
      </c>
      <c r="C14900" s="5" t="s">
        <v>21</v>
      </c>
      <c r="D14900" s="5" t="str">
        <f t="shared" si="232"/>
        <v>m</v>
      </c>
    </row>
    <row r="14901" spans="1:4" x14ac:dyDescent="0.2">
      <c r="A14901" s="5" t="s">
        <v>9572</v>
      </c>
      <c r="B14901" s="5" t="s">
        <v>32608</v>
      </c>
      <c r="C14901" s="5" t="s">
        <v>21</v>
      </c>
      <c r="D14901" s="5" t="str">
        <f t="shared" si="232"/>
        <v>m</v>
      </c>
    </row>
    <row r="14902" spans="1:4" x14ac:dyDescent="0.2">
      <c r="A14902" s="5" t="s">
        <v>18828</v>
      </c>
      <c r="B14902" s="5" t="s">
        <v>32608</v>
      </c>
      <c r="C14902" s="5" t="s">
        <v>21</v>
      </c>
      <c r="D14902" s="5" t="str">
        <f t="shared" si="232"/>
        <v>m</v>
      </c>
    </row>
    <row r="14903" spans="1:4" x14ac:dyDescent="0.2">
      <c r="A14903" s="5" t="s">
        <v>9573</v>
      </c>
      <c r="B14903" s="5" t="s">
        <v>32609</v>
      </c>
      <c r="C14903" s="5" t="s">
        <v>21</v>
      </c>
      <c r="D14903" s="5" t="str">
        <f t="shared" si="232"/>
        <v>m</v>
      </c>
    </row>
    <row r="14904" spans="1:4" x14ac:dyDescent="0.2">
      <c r="A14904" s="5" t="s">
        <v>18829</v>
      </c>
      <c r="B14904" s="5" t="s">
        <v>32609</v>
      </c>
      <c r="C14904" s="5" t="s">
        <v>21</v>
      </c>
      <c r="D14904" s="5" t="str">
        <f t="shared" si="232"/>
        <v>m</v>
      </c>
    </row>
    <row r="14905" spans="1:4" x14ac:dyDescent="0.2">
      <c r="A14905" s="5" t="s">
        <v>4205</v>
      </c>
      <c r="B14905" s="5" t="s">
        <v>32610</v>
      </c>
      <c r="C14905" s="5" t="s">
        <v>21</v>
      </c>
      <c r="D14905" s="5" t="str">
        <f t="shared" si="232"/>
        <v>m</v>
      </c>
    </row>
    <row r="14906" spans="1:4" x14ac:dyDescent="0.2">
      <c r="A14906" s="5" t="s">
        <v>18830</v>
      </c>
      <c r="B14906" s="5" t="s">
        <v>32610</v>
      </c>
      <c r="C14906" s="5" t="s">
        <v>21</v>
      </c>
      <c r="D14906" s="5" t="str">
        <f t="shared" si="232"/>
        <v>m</v>
      </c>
    </row>
    <row r="14907" spans="1:4" x14ac:dyDescent="0.2">
      <c r="A14907" s="5" t="s">
        <v>4206</v>
      </c>
      <c r="B14907" s="5" t="s">
        <v>32611</v>
      </c>
      <c r="C14907" s="5" t="s">
        <v>21</v>
      </c>
      <c r="D14907" s="5" t="str">
        <f t="shared" si="232"/>
        <v>m</v>
      </c>
    </row>
    <row r="14908" spans="1:4" x14ac:dyDescent="0.2">
      <c r="A14908" s="5" t="s">
        <v>18831</v>
      </c>
      <c r="B14908" s="5" t="s">
        <v>32611</v>
      </c>
      <c r="C14908" s="5" t="s">
        <v>21</v>
      </c>
      <c r="D14908" s="5" t="str">
        <f t="shared" si="232"/>
        <v>m</v>
      </c>
    </row>
    <row r="14909" spans="1:4" x14ac:dyDescent="0.2">
      <c r="A14909" s="5" t="s">
        <v>4207</v>
      </c>
      <c r="B14909" s="5" t="s">
        <v>32612</v>
      </c>
      <c r="C14909" s="5" t="s">
        <v>21</v>
      </c>
      <c r="D14909" s="5" t="str">
        <f t="shared" si="232"/>
        <v>m</v>
      </c>
    </row>
    <row r="14910" spans="1:4" x14ac:dyDescent="0.2">
      <c r="A14910" s="5" t="s">
        <v>18832</v>
      </c>
      <c r="B14910" s="5" t="s">
        <v>32612</v>
      </c>
      <c r="C14910" s="5" t="s">
        <v>21</v>
      </c>
      <c r="D14910" s="5" t="str">
        <f t="shared" si="232"/>
        <v>m</v>
      </c>
    </row>
    <row r="14911" spans="1:4" x14ac:dyDescent="0.2">
      <c r="A14911" s="5" t="s">
        <v>4208</v>
      </c>
      <c r="B14911" s="5" t="s">
        <v>32613</v>
      </c>
      <c r="C14911" s="5" t="s">
        <v>21</v>
      </c>
      <c r="D14911" s="5" t="str">
        <f t="shared" si="232"/>
        <v>m</v>
      </c>
    </row>
    <row r="14912" spans="1:4" x14ac:dyDescent="0.2">
      <c r="A14912" s="5" t="s">
        <v>18833</v>
      </c>
      <c r="B14912" s="5" t="s">
        <v>32613</v>
      </c>
      <c r="C14912" s="5" t="s">
        <v>21</v>
      </c>
      <c r="D14912" s="5" t="str">
        <f t="shared" si="232"/>
        <v>m</v>
      </c>
    </row>
    <row r="14913" spans="1:4" x14ac:dyDescent="0.2">
      <c r="A14913" s="5" t="s">
        <v>4209</v>
      </c>
      <c r="B14913" s="5" t="s">
        <v>32614</v>
      </c>
      <c r="C14913" s="5" t="s">
        <v>21</v>
      </c>
      <c r="D14913" s="5" t="str">
        <f t="shared" si="232"/>
        <v>m</v>
      </c>
    </row>
    <row r="14914" spans="1:4" x14ac:dyDescent="0.2">
      <c r="A14914" s="5" t="s">
        <v>18834</v>
      </c>
      <c r="B14914" s="5" t="s">
        <v>32614</v>
      </c>
      <c r="C14914" s="5" t="s">
        <v>21</v>
      </c>
      <c r="D14914" s="5" t="str">
        <f t="shared" ref="D14914:D14977" si="233">LOWER(C14914)</f>
        <v>m</v>
      </c>
    </row>
    <row r="14915" spans="1:4" x14ac:dyDescent="0.2">
      <c r="A14915" s="5" t="s">
        <v>4210</v>
      </c>
      <c r="B14915" s="5" t="s">
        <v>32615</v>
      </c>
      <c r="C14915" s="5" t="s">
        <v>21</v>
      </c>
      <c r="D14915" s="5" t="str">
        <f t="shared" si="233"/>
        <v>m</v>
      </c>
    </row>
    <row r="14916" spans="1:4" x14ac:dyDescent="0.2">
      <c r="A14916" s="5" t="s">
        <v>18835</v>
      </c>
      <c r="B14916" s="5" t="s">
        <v>32615</v>
      </c>
      <c r="C14916" s="5" t="s">
        <v>21</v>
      </c>
      <c r="D14916" s="5" t="str">
        <f t="shared" si="233"/>
        <v>m</v>
      </c>
    </row>
    <row r="14917" spans="1:4" x14ac:dyDescent="0.2">
      <c r="A14917" s="5" t="s">
        <v>4211</v>
      </c>
      <c r="B14917" s="5" t="s">
        <v>32616</v>
      </c>
      <c r="C14917" s="5" t="s">
        <v>21</v>
      </c>
      <c r="D14917" s="5" t="str">
        <f t="shared" si="233"/>
        <v>m</v>
      </c>
    </row>
    <row r="14918" spans="1:4" x14ac:dyDescent="0.2">
      <c r="A14918" s="5" t="s">
        <v>18836</v>
      </c>
      <c r="B14918" s="5" t="s">
        <v>32616</v>
      </c>
      <c r="C14918" s="5" t="s">
        <v>21</v>
      </c>
      <c r="D14918" s="5" t="str">
        <f t="shared" si="233"/>
        <v>m</v>
      </c>
    </row>
    <row r="14919" spans="1:4" x14ac:dyDescent="0.2">
      <c r="A14919" s="5" t="s">
        <v>4212</v>
      </c>
      <c r="B14919" s="5" t="s">
        <v>32617</v>
      </c>
      <c r="C14919" s="5" t="s">
        <v>21</v>
      </c>
      <c r="D14919" s="5" t="str">
        <f t="shared" si="233"/>
        <v>m</v>
      </c>
    </row>
    <row r="14920" spans="1:4" x14ac:dyDescent="0.2">
      <c r="A14920" s="5" t="s">
        <v>18837</v>
      </c>
      <c r="B14920" s="5" t="s">
        <v>32617</v>
      </c>
      <c r="C14920" s="5" t="s">
        <v>21</v>
      </c>
      <c r="D14920" s="5" t="str">
        <f t="shared" si="233"/>
        <v>m</v>
      </c>
    </row>
    <row r="14921" spans="1:4" x14ac:dyDescent="0.2">
      <c r="A14921" s="5" t="s">
        <v>4213</v>
      </c>
      <c r="B14921" s="5" t="s">
        <v>32618</v>
      </c>
      <c r="C14921" s="5" t="s">
        <v>21</v>
      </c>
      <c r="D14921" s="5" t="str">
        <f t="shared" si="233"/>
        <v>m</v>
      </c>
    </row>
    <row r="14922" spans="1:4" x14ac:dyDescent="0.2">
      <c r="A14922" s="5" t="s">
        <v>18838</v>
      </c>
      <c r="B14922" s="5" t="s">
        <v>32618</v>
      </c>
      <c r="C14922" s="5" t="s">
        <v>21</v>
      </c>
      <c r="D14922" s="5" t="str">
        <f t="shared" si="233"/>
        <v>m</v>
      </c>
    </row>
    <row r="14923" spans="1:4" x14ac:dyDescent="0.2">
      <c r="A14923" s="5" t="s">
        <v>4214</v>
      </c>
      <c r="B14923" s="5" t="s">
        <v>32619</v>
      </c>
      <c r="C14923" s="5" t="s">
        <v>21</v>
      </c>
      <c r="D14923" s="5" t="str">
        <f t="shared" si="233"/>
        <v>m</v>
      </c>
    </row>
    <row r="14924" spans="1:4" x14ac:dyDescent="0.2">
      <c r="A14924" s="5" t="s">
        <v>18839</v>
      </c>
      <c r="B14924" s="5" t="s">
        <v>32619</v>
      </c>
      <c r="C14924" s="5" t="s">
        <v>21</v>
      </c>
      <c r="D14924" s="5" t="str">
        <f t="shared" si="233"/>
        <v>m</v>
      </c>
    </row>
    <row r="14925" spans="1:4" x14ac:dyDescent="0.2">
      <c r="A14925" s="5" t="s">
        <v>4215</v>
      </c>
      <c r="B14925" s="5" t="s">
        <v>32620</v>
      </c>
      <c r="C14925" s="5" t="s">
        <v>21</v>
      </c>
      <c r="D14925" s="5" t="str">
        <f t="shared" si="233"/>
        <v>m</v>
      </c>
    </row>
    <row r="14926" spans="1:4" x14ac:dyDescent="0.2">
      <c r="A14926" s="5" t="s">
        <v>18840</v>
      </c>
      <c r="B14926" s="5" t="s">
        <v>32620</v>
      </c>
      <c r="C14926" s="5" t="s">
        <v>21</v>
      </c>
      <c r="D14926" s="5" t="str">
        <f t="shared" si="233"/>
        <v>m</v>
      </c>
    </row>
    <row r="14927" spans="1:4" x14ac:dyDescent="0.2">
      <c r="A14927" s="5" t="s">
        <v>4216</v>
      </c>
      <c r="B14927" s="5" t="s">
        <v>32621</v>
      </c>
      <c r="C14927" s="5" t="s">
        <v>21</v>
      </c>
      <c r="D14927" s="5" t="str">
        <f t="shared" si="233"/>
        <v>m</v>
      </c>
    </row>
    <row r="14928" spans="1:4" x14ac:dyDescent="0.2">
      <c r="A14928" s="5" t="s">
        <v>18841</v>
      </c>
      <c r="B14928" s="5" t="s">
        <v>32621</v>
      </c>
      <c r="C14928" s="5" t="s">
        <v>21</v>
      </c>
      <c r="D14928" s="5" t="str">
        <f t="shared" si="233"/>
        <v>m</v>
      </c>
    </row>
    <row r="14929" spans="1:4" x14ac:dyDescent="0.2">
      <c r="A14929" s="5" t="s">
        <v>4217</v>
      </c>
      <c r="B14929" s="5" t="s">
        <v>32622</v>
      </c>
      <c r="C14929" s="5" t="s">
        <v>21</v>
      </c>
      <c r="D14929" s="5" t="str">
        <f t="shared" si="233"/>
        <v>m</v>
      </c>
    </row>
    <row r="14930" spans="1:4" x14ac:dyDescent="0.2">
      <c r="A14930" s="5" t="s">
        <v>18842</v>
      </c>
      <c r="B14930" s="5" t="s">
        <v>32622</v>
      </c>
      <c r="C14930" s="5" t="s">
        <v>21</v>
      </c>
      <c r="D14930" s="5" t="str">
        <f t="shared" si="233"/>
        <v>m</v>
      </c>
    </row>
    <row r="14931" spans="1:4" x14ac:dyDescent="0.2">
      <c r="A14931" s="5" t="s">
        <v>4218</v>
      </c>
      <c r="B14931" s="5" t="s">
        <v>32623</v>
      </c>
      <c r="C14931" s="5" t="s">
        <v>21</v>
      </c>
      <c r="D14931" s="5" t="str">
        <f t="shared" si="233"/>
        <v>m</v>
      </c>
    </row>
    <row r="14932" spans="1:4" x14ac:dyDescent="0.2">
      <c r="A14932" s="5" t="s">
        <v>18843</v>
      </c>
      <c r="B14932" s="5" t="s">
        <v>32623</v>
      </c>
      <c r="C14932" s="5" t="s">
        <v>21</v>
      </c>
      <c r="D14932" s="5" t="str">
        <f t="shared" si="233"/>
        <v>m</v>
      </c>
    </row>
    <row r="14933" spans="1:4" x14ac:dyDescent="0.2">
      <c r="A14933" s="5" t="s">
        <v>4219</v>
      </c>
      <c r="B14933" s="5" t="s">
        <v>32624</v>
      </c>
      <c r="C14933" s="5" t="s">
        <v>21</v>
      </c>
      <c r="D14933" s="5" t="str">
        <f t="shared" si="233"/>
        <v>m</v>
      </c>
    </row>
    <row r="14934" spans="1:4" x14ac:dyDescent="0.2">
      <c r="A14934" s="5" t="s">
        <v>18844</v>
      </c>
      <c r="B14934" s="5" t="s">
        <v>32624</v>
      </c>
      <c r="C14934" s="5" t="s">
        <v>21</v>
      </c>
      <c r="D14934" s="5" t="str">
        <f t="shared" si="233"/>
        <v>m</v>
      </c>
    </row>
    <row r="14935" spans="1:4" x14ac:dyDescent="0.2">
      <c r="A14935" s="5" t="s">
        <v>4220</v>
      </c>
      <c r="B14935" s="5" t="s">
        <v>32625</v>
      </c>
      <c r="C14935" s="5" t="s">
        <v>21</v>
      </c>
      <c r="D14935" s="5" t="str">
        <f t="shared" si="233"/>
        <v>m</v>
      </c>
    </row>
    <row r="14936" spans="1:4" x14ac:dyDescent="0.2">
      <c r="A14936" s="5" t="s">
        <v>18845</v>
      </c>
      <c r="B14936" s="5" t="s">
        <v>32625</v>
      </c>
      <c r="C14936" s="5" t="s">
        <v>21</v>
      </c>
      <c r="D14936" s="5" t="str">
        <f t="shared" si="233"/>
        <v>m</v>
      </c>
    </row>
    <row r="14937" spans="1:4" x14ac:dyDescent="0.2">
      <c r="A14937" s="5" t="s">
        <v>4221</v>
      </c>
      <c r="B14937" s="5" t="s">
        <v>32626</v>
      </c>
      <c r="C14937" s="5" t="s">
        <v>21</v>
      </c>
      <c r="D14937" s="5" t="str">
        <f t="shared" si="233"/>
        <v>m</v>
      </c>
    </row>
    <row r="14938" spans="1:4" x14ac:dyDescent="0.2">
      <c r="A14938" s="5" t="s">
        <v>18846</v>
      </c>
      <c r="B14938" s="5" t="s">
        <v>32626</v>
      </c>
      <c r="C14938" s="5" t="s">
        <v>21</v>
      </c>
      <c r="D14938" s="5" t="str">
        <f t="shared" si="233"/>
        <v>m</v>
      </c>
    </row>
    <row r="14939" spans="1:4" x14ac:dyDescent="0.2">
      <c r="A14939" s="5" t="s">
        <v>4222</v>
      </c>
      <c r="B14939" s="5" t="s">
        <v>32627</v>
      </c>
      <c r="C14939" s="5" t="s">
        <v>21</v>
      </c>
      <c r="D14939" s="5" t="str">
        <f t="shared" si="233"/>
        <v>m</v>
      </c>
    </row>
    <row r="14940" spans="1:4" x14ac:dyDescent="0.2">
      <c r="A14940" s="5" t="s">
        <v>18847</v>
      </c>
      <c r="B14940" s="5" t="s">
        <v>32627</v>
      </c>
      <c r="C14940" s="5" t="s">
        <v>21</v>
      </c>
      <c r="D14940" s="5" t="str">
        <f t="shared" si="233"/>
        <v>m</v>
      </c>
    </row>
    <row r="14941" spans="1:4" x14ac:dyDescent="0.2">
      <c r="A14941" s="5" t="s">
        <v>4223</v>
      </c>
      <c r="B14941" s="5" t="s">
        <v>32628</v>
      </c>
      <c r="C14941" s="5" t="s">
        <v>21</v>
      </c>
      <c r="D14941" s="5" t="str">
        <f t="shared" si="233"/>
        <v>m</v>
      </c>
    </row>
    <row r="14942" spans="1:4" x14ac:dyDescent="0.2">
      <c r="A14942" s="5" t="s">
        <v>18848</v>
      </c>
      <c r="B14942" s="5" t="s">
        <v>32628</v>
      </c>
      <c r="C14942" s="5" t="s">
        <v>21</v>
      </c>
      <c r="D14942" s="5" t="str">
        <f t="shared" si="233"/>
        <v>m</v>
      </c>
    </row>
    <row r="14943" spans="1:4" x14ac:dyDescent="0.2">
      <c r="A14943" s="5" t="s">
        <v>4224</v>
      </c>
      <c r="B14943" s="5" t="s">
        <v>32629</v>
      </c>
      <c r="C14943" s="5" t="s">
        <v>21</v>
      </c>
      <c r="D14943" s="5" t="str">
        <f t="shared" si="233"/>
        <v>m</v>
      </c>
    </row>
    <row r="14944" spans="1:4" x14ac:dyDescent="0.2">
      <c r="A14944" s="5" t="s">
        <v>18849</v>
      </c>
      <c r="B14944" s="5" t="s">
        <v>32629</v>
      </c>
      <c r="C14944" s="5" t="s">
        <v>21</v>
      </c>
      <c r="D14944" s="5" t="str">
        <f t="shared" si="233"/>
        <v>m</v>
      </c>
    </row>
    <row r="14945" spans="1:4" x14ac:dyDescent="0.2">
      <c r="A14945" s="5" t="s">
        <v>4225</v>
      </c>
      <c r="B14945" s="5" t="s">
        <v>32630</v>
      </c>
      <c r="C14945" s="5" t="s">
        <v>21</v>
      </c>
      <c r="D14945" s="5" t="str">
        <f t="shared" si="233"/>
        <v>m</v>
      </c>
    </row>
    <row r="14946" spans="1:4" x14ac:dyDescent="0.2">
      <c r="A14946" s="5" t="s">
        <v>18850</v>
      </c>
      <c r="B14946" s="5" t="s">
        <v>32630</v>
      </c>
      <c r="C14946" s="5" t="s">
        <v>21</v>
      </c>
      <c r="D14946" s="5" t="str">
        <f t="shared" si="233"/>
        <v>m</v>
      </c>
    </row>
    <row r="14947" spans="1:4" x14ac:dyDescent="0.2">
      <c r="A14947" s="5" t="s">
        <v>4226</v>
      </c>
      <c r="B14947" s="5" t="s">
        <v>32631</v>
      </c>
      <c r="C14947" s="5" t="s">
        <v>21</v>
      </c>
      <c r="D14947" s="5" t="str">
        <f t="shared" si="233"/>
        <v>m</v>
      </c>
    </row>
    <row r="14948" spans="1:4" x14ac:dyDescent="0.2">
      <c r="A14948" s="5" t="s">
        <v>18851</v>
      </c>
      <c r="B14948" s="5" t="s">
        <v>32631</v>
      </c>
      <c r="C14948" s="5" t="s">
        <v>21</v>
      </c>
      <c r="D14948" s="5" t="str">
        <f t="shared" si="233"/>
        <v>m</v>
      </c>
    </row>
    <row r="14949" spans="1:4" x14ac:dyDescent="0.2">
      <c r="A14949" s="5" t="s">
        <v>4227</v>
      </c>
      <c r="B14949" s="5" t="s">
        <v>32632</v>
      </c>
      <c r="C14949" s="5" t="s">
        <v>21</v>
      </c>
      <c r="D14949" s="5" t="str">
        <f t="shared" si="233"/>
        <v>m</v>
      </c>
    </row>
    <row r="14950" spans="1:4" x14ac:dyDescent="0.2">
      <c r="A14950" s="5" t="s">
        <v>18852</v>
      </c>
      <c r="B14950" s="5" t="s">
        <v>32632</v>
      </c>
      <c r="C14950" s="5" t="s">
        <v>21</v>
      </c>
      <c r="D14950" s="5" t="str">
        <f t="shared" si="233"/>
        <v>m</v>
      </c>
    </row>
    <row r="14951" spans="1:4" x14ac:dyDescent="0.2">
      <c r="A14951" s="5" t="s">
        <v>4228</v>
      </c>
      <c r="B14951" s="5" t="s">
        <v>32633</v>
      </c>
      <c r="C14951" s="5" t="s">
        <v>21</v>
      </c>
      <c r="D14951" s="5" t="str">
        <f t="shared" si="233"/>
        <v>m</v>
      </c>
    </row>
    <row r="14952" spans="1:4" x14ac:dyDescent="0.2">
      <c r="A14952" s="5" t="s">
        <v>18853</v>
      </c>
      <c r="B14952" s="5" t="s">
        <v>32633</v>
      </c>
      <c r="C14952" s="5" t="s">
        <v>21</v>
      </c>
      <c r="D14952" s="5" t="str">
        <f t="shared" si="233"/>
        <v>m</v>
      </c>
    </row>
    <row r="14953" spans="1:4" x14ac:dyDescent="0.2">
      <c r="A14953" s="5" t="s">
        <v>9574</v>
      </c>
      <c r="B14953" s="5" t="s">
        <v>32634</v>
      </c>
      <c r="C14953" s="5" t="s">
        <v>21</v>
      </c>
      <c r="D14953" s="5" t="str">
        <f t="shared" si="233"/>
        <v>m</v>
      </c>
    </row>
    <row r="14954" spans="1:4" x14ac:dyDescent="0.2">
      <c r="A14954" s="5" t="s">
        <v>18854</v>
      </c>
      <c r="B14954" s="5" t="s">
        <v>32634</v>
      </c>
      <c r="C14954" s="5" t="s">
        <v>21</v>
      </c>
      <c r="D14954" s="5" t="str">
        <f t="shared" si="233"/>
        <v>m</v>
      </c>
    </row>
    <row r="14955" spans="1:4" x14ac:dyDescent="0.2">
      <c r="A14955" s="5" t="s">
        <v>9575</v>
      </c>
      <c r="B14955" s="5" t="s">
        <v>32635</v>
      </c>
      <c r="C14955" s="5" t="s">
        <v>21</v>
      </c>
      <c r="D14955" s="5" t="str">
        <f t="shared" si="233"/>
        <v>m</v>
      </c>
    </row>
    <row r="14956" spans="1:4" x14ac:dyDescent="0.2">
      <c r="A14956" s="5" t="s">
        <v>18855</v>
      </c>
      <c r="B14956" s="5" t="s">
        <v>32635</v>
      </c>
      <c r="C14956" s="5" t="s">
        <v>21</v>
      </c>
      <c r="D14956" s="5" t="str">
        <f t="shared" si="233"/>
        <v>m</v>
      </c>
    </row>
    <row r="14957" spans="1:4" x14ac:dyDescent="0.2">
      <c r="A14957" s="5" t="s">
        <v>4229</v>
      </c>
      <c r="B14957" s="5" t="s">
        <v>32636</v>
      </c>
      <c r="C14957" s="5" t="s">
        <v>21</v>
      </c>
      <c r="D14957" s="5" t="str">
        <f t="shared" si="233"/>
        <v>m</v>
      </c>
    </row>
    <row r="14958" spans="1:4" x14ac:dyDescent="0.2">
      <c r="A14958" s="5" t="s">
        <v>18856</v>
      </c>
      <c r="B14958" s="5" t="s">
        <v>32636</v>
      </c>
      <c r="C14958" s="5" t="s">
        <v>21</v>
      </c>
      <c r="D14958" s="5" t="str">
        <f t="shared" si="233"/>
        <v>m</v>
      </c>
    </row>
    <row r="14959" spans="1:4" x14ac:dyDescent="0.2">
      <c r="A14959" s="5" t="s">
        <v>4230</v>
      </c>
      <c r="B14959" s="5" t="s">
        <v>32637</v>
      </c>
      <c r="C14959" s="5" t="s">
        <v>21</v>
      </c>
      <c r="D14959" s="5" t="str">
        <f t="shared" si="233"/>
        <v>m</v>
      </c>
    </row>
    <row r="14960" spans="1:4" x14ac:dyDescent="0.2">
      <c r="A14960" s="5" t="s">
        <v>18857</v>
      </c>
      <c r="B14960" s="5" t="s">
        <v>32637</v>
      </c>
      <c r="C14960" s="5" t="s">
        <v>21</v>
      </c>
      <c r="D14960" s="5" t="str">
        <f t="shared" si="233"/>
        <v>m</v>
      </c>
    </row>
    <row r="14961" spans="1:4" x14ac:dyDescent="0.2">
      <c r="A14961" s="5" t="s">
        <v>4231</v>
      </c>
      <c r="B14961" s="5" t="s">
        <v>32638</v>
      </c>
      <c r="C14961" s="5" t="s">
        <v>21</v>
      </c>
      <c r="D14961" s="5" t="str">
        <f t="shared" si="233"/>
        <v>m</v>
      </c>
    </row>
    <row r="14962" spans="1:4" x14ac:dyDescent="0.2">
      <c r="A14962" s="5" t="s">
        <v>18858</v>
      </c>
      <c r="B14962" s="5" t="s">
        <v>32638</v>
      </c>
      <c r="C14962" s="5" t="s">
        <v>21</v>
      </c>
      <c r="D14962" s="5" t="str">
        <f t="shared" si="233"/>
        <v>m</v>
      </c>
    </row>
    <row r="14963" spans="1:4" x14ac:dyDescent="0.2">
      <c r="A14963" s="5" t="s">
        <v>4232</v>
      </c>
      <c r="B14963" s="5" t="s">
        <v>32639</v>
      </c>
      <c r="C14963" s="5" t="s">
        <v>21</v>
      </c>
      <c r="D14963" s="5" t="str">
        <f t="shared" si="233"/>
        <v>m</v>
      </c>
    </row>
    <row r="14964" spans="1:4" x14ac:dyDescent="0.2">
      <c r="A14964" s="5" t="s">
        <v>18859</v>
      </c>
      <c r="B14964" s="5" t="s">
        <v>32639</v>
      </c>
      <c r="C14964" s="5" t="s">
        <v>21</v>
      </c>
      <c r="D14964" s="5" t="str">
        <f t="shared" si="233"/>
        <v>m</v>
      </c>
    </row>
    <row r="14965" spans="1:4" x14ac:dyDescent="0.2">
      <c r="A14965" s="5" t="s">
        <v>4233</v>
      </c>
      <c r="B14965" s="5" t="s">
        <v>32640</v>
      </c>
      <c r="C14965" s="5" t="s">
        <v>21</v>
      </c>
      <c r="D14965" s="5" t="str">
        <f t="shared" si="233"/>
        <v>m</v>
      </c>
    </row>
    <row r="14966" spans="1:4" x14ac:dyDescent="0.2">
      <c r="A14966" s="5" t="s">
        <v>18860</v>
      </c>
      <c r="B14966" s="5" t="s">
        <v>32640</v>
      </c>
      <c r="C14966" s="5" t="s">
        <v>21</v>
      </c>
      <c r="D14966" s="5" t="str">
        <f t="shared" si="233"/>
        <v>m</v>
      </c>
    </row>
    <row r="14967" spans="1:4" x14ac:dyDescent="0.2">
      <c r="A14967" s="5" t="s">
        <v>4234</v>
      </c>
      <c r="B14967" s="5" t="s">
        <v>32641</v>
      </c>
      <c r="C14967" s="5" t="s">
        <v>21</v>
      </c>
      <c r="D14967" s="5" t="str">
        <f t="shared" si="233"/>
        <v>m</v>
      </c>
    </row>
    <row r="14968" spans="1:4" x14ac:dyDescent="0.2">
      <c r="A14968" s="5" t="s">
        <v>18861</v>
      </c>
      <c r="B14968" s="5" t="s">
        <v>32641</v>
      </c>
      <c r="C14968" s="5" t="s">
        <v>21</v>
      </c>
      <c r="D14968" s="5" t="str">
        <f t="shared" si="233"/>
        <v>m</v>
      </c>
    </row>
    <row r="14969" spans="1:4" x14ac:dyDescent="0.2">
      <c r="A14969" s="5" t="s">
        <v>9576</v>
      </c>
      <c r="B14969" s="5" t="s">
        <v>32642</v>
      </c>
      <c r="C14969" s="5" t="s">
        <v>21</v>
      </c>
      <c r="D14969" s="5" t="str">
        <f t="shared" si="233"/>
        <v>m</v>
      </c>
    </row>
    <row r="14970" spans="1:4" x14ac:dyDescent="0.2">
      <c r="A14970" s="5" t="s">
        <v>18862</v>
      </c>
      <c r="B14970" s="5" t="s">
        <v>32642</v>
      </c>
      <c r="C14970" s="5" t="s">
        <v>21</v>
      </c>
      <c r="D14970" s="5" t="str">
        <f t="shared" si="233"/>
        <v>m</v>
      </c>
    </row>
    <row r="14971" spans="1:4" x14ac:dyDescent="0.2">
      <c r="A14971" s="5" t="s">
        <v>9577</v>
      </c>
      <c r="B14971" s="5" t="s">
        <v>32643</v>
      </c>
      <c r="C14971" s="5" t="s">
        <v>21</v>
      </c>
      <c r="D14971" s="5" t="str">
        <f t="shared" si="233"/>
        <v>m</v>
      </c>
    </row>
    <row r="14972" spans="1:4" x14ac:dyDescent="0.2">
      <c r="A14972" s="5" t="s">
        <v>18863</v>
      </c>
      <c r="B14972" s="5" t="s">
        <v>32643</v>
      </c>
      <c r="C14972" s="5" t="s">
        <v>21</v>
      </c>
      <c r="D14972" s="5" t="str">
        <f t="shared" si="233"/>
        <v>m</v>
      </c>
    </row>
    <row r="14973" spans="1:4" x14ac:dyDescent="0.2">
      <c r="A14973" s="5" t="s">
        <v>9578</v>
      </c>
      <c r="B14973" s="5" t="s">
        <v>32644</v>
      </c>
      <c r="C14973" s="5" t="s">
        <v>21</v>
      </c>
      <c r="D14973" s="5" t="str">
        <f t="shared" si="233"/>
        <v>m</v>
      </c>
    </row>
    <row r="14974" spans="1:4" x14ac:dyDescent="0.2">
      <c r="A14974" s="5" t="s">
        <v>18864</v>
      </c>
      <c r="B14974" s="5" t="s">
        <v>32644</v>
      </c>
      <c r="C14974" s="5" t="s">
        <v>21</v>
      </c>
      <c r="D14974" s="5" t="str">
        <f t="shared" si="233"/>
        <v>m</v>
      </c>
    </row>
    <row r="14975" spans="1:4" x14ac:dyDescent="0.2">
      <c r="A14975" s="5" t="s">
        <v>9579</v>
      </c>
      <c r="B14975" s="5" t="s">
        <v>32645</v>
      </c>
      <c r="C14975" s="5" t="s">
        <v>21</v>
      </c>
      <c r="D14975" s="5" t="str">
        <f t="shared" si="233"/>
        <v>m</v>
      </c>
    </row>
    <row r="14976" spans="1:4" x14ac:dyDescent="0.2">
      <c r="A14976" s="5" t="s">
        <v>18865</v>
      </c>
      <c r="B14976" s="5" t="s">
        <v>32645</v>
      </c>
      <c r="C14976" s="5" t="s">
        <v>21</v>
      </c>
      <c r="D14976" s="5" t="str">
        <f t="shared" si="233"/>
        <v>m</v>
      </c>
    </row>
    <row r="14977" spans="1:4" x14ac:dyDescent="0.2">
      <c r="A14977" s="5" t="s">
        <v>9580</v>
      </c>
      <c r="B14977" s="5" t="s">
        <v>32646</v>
      </c>
      <c r="C14977" s="5" t="s">
        <v>21</v>
      </c>
      <c r="D14977" s="5" t="str">
        <f t="shared" si="233"/>
        <v>m</v>
      </c>
    </row>
    <row r="14978" spans="1:4" x14ac:dyDescent="0.2">
      <c r="A14978" s="5" t="s">
        <v>18866</v>
      </c>
      <c r="B14978" s="5" t="s">
        <v>32646</v>
      </c>
      <c r="C14978" s="5" t="s">
        <v>21</v>
      </c>
      <c r="D14978" s="5" t="str">
        <f t="shared" ref="D14978:D15041" si="234">LOWER(C14978)</f>
        <v>m</v>
      </c>
    </row>
    <row r="14979" spans="1:4" x14ac:dyDescent="0.2">
      <c r="A14979" s="5" t="s">
        <v>9581</v>
      </c>
      <c r="B14979" s="5" t="s">
        <v>32647</v>
      </c>
      <c r="C14979" s="5" t="s">
        <v>21</v>
      </c>
      <c r="D14979" s="5" t="str">
        <f t="shared" si="234"/>
        <v>m</v>
      </c>
    </row>
    <row r="14980" spans="1:4" x14ac:dyDescent="0.2">
      <c r="A14980" s="5" t="s">
        <v>18867</v>
      </c>
      <c r="B14980" s="5" t="s">
        <v>32647</v>
      </c>
      <c r="C14980" s="5" t="s">
        <v>21</v>
      </c>
      <c r="D14980" s="5" t="str">
        <f t="shared" si="234"/>
        <v>m</v>
      </c>
    </row>
    <row r="14981" spans="1:4" x14ac:dyDescent="0.2">
      <c r="A14981" s="5" t="s">
        <v>9582</v>
      </c>
      <c r="B14981" s="5" t="s">
        <v>32648</v>
      </c>
      <c r="C14981" s="5" t="s">
        <v>21</v>
      </c>
      <c r="D14981" s="5" t="str">
        <f t="shared" si="234"/>
        <v>m</v>
      </c>
    </row>
    <row r="14982" spans="1:4" x14ac:dyDescent="0.2">
      <c r="A14982" s="5" t="s">
        <v>18868</v>
      </c>
      <c r="B14982" s="5" t="s">
        <v>32648</v>
      </c>
      <c r="C14982" s="5" t="s">
        <v>21</v>
      </c>
      <c r="D14982" s="5" t="str">
        <f t="shared" si="234"/>
        <v>m</v>
      </c>
    </row>
    <row r="14983" spans="1:4" x14ac:dyDescent="0.2">
      <c r="A14983" s="5" t="s">
        <v>9583</v>
      </c>
      <c r="B14983" s="5" t="s">
        <v>32649</v>
      </c>
      <c r="C14983" s="5" t="s">
        <v>21</v>
      </c>
      <c r="D14983" s="5" t="str">
        <f t="shared" si="234"/>
        <v>m</v>
      </c>
    </row>
    <row r="14984" spans="1:4" x14ac:dyDescent="0.2">
      <c r="A14984" s="5" t="s">
        <v>18869</v>
      </c>
      <c r="B14984" s="5" t="s">
        <v>32649</v>
      </c>
      <c r="C14984" s="5" t="s">
        <v>21</v>
      </c>
      <c r="D14984" s="5" t="str">
        <f t="shared" si="234"/>
        <v>m</v>
      </c>
    </row>
    <row r="14985" spans="1:4" x14ac:dyDescent="0.2">
      <c r="A14985" s="5" t="s">
        <v>9584</v>
      </c>
      <c r="B14985" s="5" t="s">
        <v>32650</v>
      </c>
      <c r="C14985" s="5" t="s">
        <v>21</v>
      </c>
      <c r="D14985" s="5" t="str">
        <f t="shared" si="234"/>
        <v>m</v>
      </c>
    </row>
    <row r="14986" spans="1:4" x14ac:dyDescent="0.2">
      <c r="A14986" s="5" t="s">
        <v>18870</v>
      </c>
      <c r="B14986" s="5" t="s">
        <v>32650</v>
      </c>
      <c r="C14986" s="5" t="s">
        <v>21</v>
      </c>
      <c r="D14986" s="5" t="str">
        <f t="shared" si="234"/>
        <v>m</v>
      </c>
    </row>
    <row r="14987" spans="1:4" x14ac:dyDescent="0.2">
      <c r="A14987" s="5" t="s">
        <v>9585</v>
      </c>
      <c r="B14987" s="5" t="s">
        <v>32651</v>
      </c>
      <c r="C14987" s="5" t="s">
        <v>21</v>
      </c>
      <c r="D14987" s="5" t="str">
        <f t="shared" si="234"/>
        <v>m</v>
      </c>
    </row>
    <row r="14988" spans="1:4" x14ac:dyDescent="0.2">
      <c r="A14988" s="5" t="s">
        <v>18871</v>
      </c>
      <c r="B14988" s="5" t="s">
        <v>32651</v>
      </c>
      <c r="C14988" s="5" t="s">
        <v>21</v>
      </c>
      <c r="D14988" s="5" t="str">
        <f t="shared" si="234"/>
        <v>m</v>
      </c>
    </row>
    <row r="14989" spans="1:4" x14ac:dyDescent="0.2">
      <c r="A14989" s="5" t="s">
        <v>9586</v>
      </c>
      <c r="B14989" s="5" t="s">
        <v>32652</v>
      </c>
      <c r="C14989" s="5" t="s">
        <v>21</v>
      </c>
      <c r="D14989" s="5" t="str">
        <f t="shared" si="234"/>
        <v>m</v>
      </c>
    </row>
    <row r="14990" spans="1:4" x14ac:dyDescent="0.2">
      <c r="A14990" s="5" t="s">
        <v>18872</v>
      </c>
      <c r="B14990" s="5" t="s">
        <v>32652</v>
      </c>
      <c r="C14990" s="5" t="s">
        <v>21</v>
      </c>
      <c r="D14990" s="5" t="str">
        <f t="shared" si="234"/>
        <v>m</v>
      </c>
    </row>
    <row r="14991" spans="1:4" x14ac:dyDescent="0.2">
      <c r="A14991" s="5" t="s">
        <v>9587</v>
      </c>
      <c r="B14991" s="5" t="s">
        <v>32653</v>
      </c>
      <c r="C14991" s="5" t="s">
        <v>21</v>
      </c>
      <c r="D14991" s="5" t="str">
        <f t="shared" si="234"/>
        <v>m</v>
      </c>
    </row>
    <row r="14992" spans="1:4" x14ac:dyDescent="0.2">
      <c r="A14992" s="5" t="s">
        <v>18873</v>
      </c>
      <c r="B14992" s="5" t="s">
        <v>32653</v>
      </c>
      <c r="C14992" s="5" t="s">
        <v>21</v>
      </c>
      <c r="D14992" s="5" t="str">
        <f t="shared" si="234"/>
        <v>m</v>
      </c>
    </row>
    <row r="14993" spans="1:4" x14ac:dyDescent="0.2">
      <c r="A14993" s="5" t="s">
        <v>9588</v>
      </c>
      <c r="B14993" s="5" t="s">
        <v>32654</v>
      </c>
      <c r="C14993" s="5" t="s">
        <v>21</v>
      </c>
      <c r="D14993" s="5" t="str">
        <f t="shared" si="234"/>
        <v>m</v>
      </c>
    </row>
    <row r="14994" spans="1:4" x14ac:dyDescent="0.2">
      <c r="A14994" s="5" t="s">
        <v>18874</v>
      </c>
      <c r="B14994" s="5" t="s">
        <v>32654</v>
      </c>
      <c r="C14994" s="5" t="s">
        <v>21</v>
      </c>
      <c r="D14994" s="5" t="str">
        <f t="shared" si="234"/>
        <v>m</v>
      </c>
    </row>
    <row r="14995" spans="1:4" x14ac:dyDescent="0.2">
      <c r="A14995" s="5" t="s">
        <v>9589</v>
      </c>
      <c r="B14995" s="5" t="s">
        <v>32655</v>
      </c>
      <c r="C14995" s="5" t="s">
        <v>21</v>
      </c>
      <c r="D14995" s="5" t="str">
        <f t="shared" si="234"/>
        <v>m</v>
      </c>
    </row>
    <row r="14996" spans="1:4" x14ac:dyDescent="0.2">
      <c r="A14996" s="5" t="s">
        <v>18875</v>
      </c>
      <c r="B14996" s="5" t="s">
        <v>32655</v>
      </c>
      <c r="C14996" s="5" t="s">
        <v>21</v>
      </c>
      <c r="D14996" s="5" t="str">
        <f t="shared" si="234"/>
        <v>m</v>
      </c>
    </row>
    <row r="14997" spans="1:4" x14ac:dyDescent="0.2">
      <c r="A14997" s="5" t="s">
        <v>9590</v>
      </c>
      <c r="B14997" s="5" t="s">
        <v>32656</v>
      </c>
      <c r="C14997" s="5" t="s">
        <v>21</v>
      </c>
      <c r="D14997" s="5" t="str">
        <f t="shared" si="234"/>
        <v>m</v>
      </c>
    </row>
    <row r="14998" spans="1:4" x14ac:dyDescent="0.2">
      <c r="A14998" s="5" t="s">
        <v>18876</v>
      </c>
      <c r="B14998" s="5" t="s">
        <v>32656</v>
      </c>
      <c r="C14998" s="5" t="s">
        <v>21</v>
      </c>
      <c r="D14998" s="5" t="str">
        <f t="shared" si="234"/>
        <v>m</v>
      </c>
    </row>
    <row r="14999" spans="1:4" x14ac:dyDescent="0.2">
      <c r="A14999" s="5" t="s">
        <v>9591</v>
      </c>
      <c r="B14999" s="5" t="s">
        <v>32657</v>
      </c>
      <c r="C14999" s="5" t="s">
        <v>21</v>
      </c>
      <c r="D14999" s="5" t="str">
        <f t="shared" si="234"/>
        <v>m</v>
      </c>
    </row>
    <row r="15000" spans="1:4" x14ac:dyDescent="0.2">
      <c r="A15000" s="5" t="s">
        <v>18877</v>
      </c>
      <c r="B15000" s="5" t="s">
        <v>32657</v>
      </c>
      <c r="C15000" s="5" t="s">
        <v>21</v>
      </c>
      <c r="D15000" s="5" t="str">
        <f t="shared" si="234"/>
        <v>m</v>
      </c>
    </row>
    <row r="15001" spans="1:4" x14ac:dyDescent="0.2">
      <c r="A15001" s="5" t="s">
        <v>4243</v>
      </c>
      <c r="B15001" s="5" t="s">
        <v>32658</v>
      </c>
      <c r="C15001" s="5" t="s">
        <v>12</v>
      </c>
      <c r="D15001" s="5" t="str">
        <f t="shared" si="234"/>
        <v>un</v>
      </c>
    </row>
    <row r="15002" spans="1:4" x14ac:dyDescent="0.2">
      <c r="A15002" s="5" t="s">
        <v>18878</v>
      </c>
      <c r="B15002" s="5" t="s">
        <v>32658</v>
      </c>
      <c r="C15002" s="5" t="s">
        <v>12</v>
      </c>
      <c r="D15002" s="5" t="str">
        <f t="shared" si="234"/>
        <v>un</v>
      </c>
    </row>
    <row r="15003" spans="1:4" x14ac:dyDescent="0.2">
      <c r="A15003" s="5" t="s">
        <v>4244</v>
      </c>
      <c r="B15003" s="5" t="s">
        <v>32659</v>
      </c>
      <c r="C15003" s="5" t="s">
        <v>12</v>
      </c>
      <c r="D15003" s="5" t="str">
        <f t="shared" si="234"/>
        <v>un</v>
      </c>
    </row>
    <row r="15004" spans="1:4" x14ac:dyDescent="0.2">
      <c r="A15004" s="5" t="s">
        <v>18879</v>
      </c>
      <c r="B15004" s="5" t="s">
        <v>32659</v>
      </c>
      <c r="C15004" s="5" t="s">
        <v>12</v>
      </c>
      <c r="D15004" s="5" t="str">
        <f t="shared" si="234"/>
        <v>un</v>
      </c>
    </row>
    <row r="15005" spans="1:4" x14ac:dyDescent="0.2">
      <c r="A15005" s="5" t="s">
        <v>4241</v>
      </c>
      <c r="B15005" s="5" t="s">
        <v>32660</v>
      </c>
      <c r="C15005" s="5" t="s">
        <v>12</v>
      </c>
      <c r="D15005" s="5" t="str">
        <f t="shared" si="234"/>
        <v>un</v>
      </c>
    </row>
    <row r="15006" spans="1:4" x14ac:dyDescent="0.2">
      <c r="A15006" s="5" t="s">
        <v>18880</v>
      </c>
      <c r="B15006" s="5" t="s">
        <v>32660</v>
      </c>
      <c r="C15006" s="5" t="s">
        <v>12</v>
      </c>
      <c r="D15006" s="5" t="str">
        <f t="shared" si="234"/>
        <v>un</v>
      </c>
    </row>
    <row r="15007" spans="1:4" x14ac:dyDescent="0.2">
      <c r="A15007" s="5" t="s">
        <v>4242</v>
      </c>
      <c r="B15007" s="5" t="s">
        <v>32661</v>
      </c>
      <c r="C15007" s="5" t="s">
        <v>12</v>
      </c>
      <c r="D15007" s="5" t="str">
        <f t="shared" si="234"/>
        <v>un</v>
      </c>
    </row>
    <row r="15008" spans="1:4" x14ac:dyDescent="0.2">
      <c r="A15008" s="5" t="s">
        <v>18881</v>
      </c>
      <c r="B15008" s="5" t="s">
        <v>32661</v>
      </c>
      <c r="C15008" s="5" t="s">
        <v>12</v>
      </c>
      <c r="D15008" s="5" t="str">
        <f t="shared" si="234"/>
        <v>un</v>
      </c>
    </row>
    <row r="15009" spans="1:4" x14ac:dyDescent="0.2">
      <c r="A15009" s="5" t="s">
        <v>9592</v>
      </c>
      <c r="B15009" s="5" t="s">
        <v>32662</v>
      </c>
      <c r="C15009" s="5" t="s">
        <v>12</v>
      </c>
      <c r="D15009" s="5" t="str">
        <f t="shared" si="234"/>
        <v>un</v>
      </c>
    </row>
    <row r="15010" spans="1:4" x14ac:dyDescent="0.2">
      <c r="A15010" s="5" t="s">
        <v>18882</v>
      </c>
      <c r="B15010" s="5" t="s">
        <v>32662</v>
      </c>
      <c r="C15010" s="5" t="s">
        <v>12</v>
      </c>
      <c r="D15010" s="5" t="str">
        <f t="shared" si="234"/>
        <v>un</v>
      </c>
    </row>
    <row r="15011" spans="1:4" x14ac:dyDescent="0.2">
      <c r="A15011" s="5" t="s">
        <v>9593</v>
      </c>
      <c r="B15011" s="5" t="s">
        <v>32663</v>
      </c>
      <c r="C15011" s="5" t="s">
        <v>12</v>
      </c>
      <c r="D15011" s="5" t="str">
        <f t="shared" si="234"/>
        <v>un</v>
      </c>
    </row>
    <row r="15012" spans="1:4" x14ac:dyDescent="0.2">
      <c r="A15012" s="5" t="s">
        <v>18883</v>
      </c>
      <c r="B15012" s="5" t="s">
        <v>32663</v>
      </c>
      <c r="C15012" s="5" t="s">
        <v>12</v>
      </c>
      <c r="D15012" s="5" t="str">
        <f t="shared" si="234"/>
        <v>un</v>
      </c>
    </row>
    <row r="15013" spans="1:4" x14ac:dyDescent="0.2">
      <c r="A15013" s="5" t="s">
        <v>9594</v>
      </c>
      <c r="B15013" s="5" t="s">
        <v>32664</v>
      </c>
      <c r="C15013" s="5" t="s">
        <v>12</v>
      </c>
      <c r="D15013" s="5" t="str">
        <f t="shared" si="234"/>
        <v>un</v>
      </c>
    </row>
    <row r="15014" spans="1:4" x14ac:dyDescent="0.2">
      <c r="A15014" s="5" t="s">
        <v>18884</v>
      </c>
      <c r="B15014" s="5" t="s">
        <v>32664</v>
      </c>
      <c r="C15014" s="5" t="s">
        <v>12</v>
      </c>
      <c r="D15014" s="5" t="str">
        <f t="shared" si="234"/>
        <v>un</v>
      </c>
    </row>
    <row r="15015" spans="1:4" x14ac:dyDescent="0.2">
      <c r="A15015" s="5" t="s">
        <v>9595</v>
      </c>
      <c r="B15015" s="5" t="s">
        <v>32665</v>
      </c>
      <c r="C15015" s="5" t="s">
        <v>12</v>
      </c>
      <c r="D15015" s="5" t="str">
        <f t="shared" si="234"/>
        <v>un</v>
      </c>
    </row>
    <row r="15016" spans="1:4" x14ac:dyDescent="0.2">
      <c r="A15016" s="5" t="s">
        <v>18885</v>
      </c>
      <c r="B15016" s="5" t="s">
        <v>32665</v>
      </c>
      <c r="C15016" s="5" t="s">
        <v>12</v>
      </c>
      <c r="D15016" s="5" t="str">
        <f t="shared" si="234"/>
        <v>un</v>
      </c>
    </row>
    <row r="15017" spans="1:4" x14ac:dyDescent="0.2">
      <c r="A15017" s="5" t="s">
        <v>4245</v>
      </c>
      <c r="B15017" s="5" t="s">
        <v>32666</v>
      </c>
      <c r="C15017" s="5" t="s">
        <v>12</v>
      </c>
      <c r="D15017" s="5" t="str">
        <f t="shared" si="234"/>
        <v>un</v>
      </c>
    </row>
    <row r="15018" spans="1:4" x14ac:dyDescent="0.2">
      <c r="A15018" s="5" t="s">
        <v>18886</v>
      </c>
      <c r="B15018" s="5" t="s">
        <v>32666</v>
      </c>
      <c r="C15018" s="5" t="s">
        <v>12</v>
      </c>
      <c r="D15018" s="5" t="str">
        <f t="shared" si="234"/>
        <v>un</v>
      </c>
    </row>
    <row r="15019" spans="1:4" x14ac:dyDescent="0.2">
      <c r="A15019" s="5" t="s">
        <v>4246</v>
      </c>
      <c r="B15019" s="5" t="s">
        <v>32667</v>
      </c>
      <c r="C15019" s="5" t="s">
        <v>12</v>
      </c>
      <c r="D15019" s="5" t="str">
        <f t="shared" si="234"/>
        <v>un</v>
      </c>
    </row>
    <row r="15020" spans="1:4" x14ac:dyDescent="0.2">
      <c r="A15020" s="5" t="s">
        <v>18887</v>
      </c>
      <c r="B15020" s="5" t="s">
        <v>32667</v>
      </c>
      <c r="C15020" s="5" t="s">
        <v>12</v>
      </c>
      <c r="D15020" s="5" t="str">
        <f t="shared" si="234"/>
        <v>un</v>
      </c>
    </row>
    <row r="15021" spans="1:4" x14ac:dyDescent="0.2">
      <c r="A15021" s="5" t="s">
        <v>4247</v>
      </c>
      <c r="B15021" s="5" t="s">
        <v>32668</v>
      </c>
      <c r="C15021" s="5" t="s">
        <v>12</v>
      </c>
      <c r="D15021" s="5" t="str">
        <f t="shared" si="234"/>
        <v>un</v>
      </c>
    </row>
    <row r="15022" spans="1:4" x14ac:dyDescent="0.2">
      <c r="A15022" s="5" t="s">
        <v>18888</v>
      </c>
      <c r="B15022" s="5" t="s">
        <v>32668</v>
      </c>
      <c r="C15022" s="5" t="s">
        <v>12</v>
      </c>
      <c r="D15022" s="5" t="str">
        <f t="shared" si="234"/>
        <v>un</v>
      </c>
    </row>
    <row r="15023" spans="1:4" x14ac:dyDescent="0.2">
      <c r="A15023" s="5" t="s">
        <v>9596</v>
      </c>
      <c r="B15023" s="5" t="s">
        <v>32669</v>
      </c>
      <c r="C15023" s="5" t="s">
        <v>12</v>
      </c>
      <c r="D15023" s="5" t="str">
        <f t="shared" si="234"/>
        <v>un</v>
      </c>
    </row>
    <row r="15024" spans="1:4" x14ac:dyDescent="0.2">
      <c r="A15024" s="5" t="s">
        <v>18889</v>
      </c>
      <c r="B15024" s="5" t="s">
        <v>32669</v>
      </c>
      <c r="C15024" s="5" t="s">
        <v>12</v>
      </c>
      <c r="D15024" s="5" t="str">
        <f t="shared" si="234"/>
        <v>un</v>
      </c>
    </row>
    <row r="15025" spans="1:4" x14ac:dyDescent="0.2">
      <c r="A15025" s="5" t="s">
        <v>9597</v>
      </c>
      <c r="B15025" s="5" t="s">
        <v>32670</v>
      </c>
      <c r="C15025" s="5" t="s">
        <v>12</v>
      </c>
      <c r="D15025" s="5" t="str">
        <f t="shared" si="234"/>
        <v>un</v>
      </c>
    </row>
    <row r="15026" spans="1:4" x14ac:dyDescent="0.2">
      <c r="A15026" s="5" t="s">
        <v>18890</v>
      </c>
      <c r="B15026" s="5" t="s">
        <v>32670</v>
      </c>
      <c r="C15026" s="5" t="s">
        <v>12</v>
      </c>
      <c r="D15026" s="5" t="str">
        <f t="shared" si="234"/>
        <v>un</v>
      </c>
    </row>
    <row r="15027" spans="1:4" x14ac:dyDescent="0.2">
      <c r="A15027" s="5" t="s">
        <v>9598</v>
      </c>
      <c r="B15027" s="5" t="s">
        <v>32671</v>
      </c>
      <c r="C15027" s="5" t="s">
        <v>12</v>
      </c>
      <c r="D15027" s="5" t="str">
        <f t="shared" si="234"/>
        <v>un</v>
      </c>
    </row>
    <row r="15028" spans="1:4" x14ac:dyDescent="0.2">
      <c r="A15028" s="5" t="s">
        <v>18891</v>
      </c>
      <c r="B15028" s="5" t="s">
        <v>32671</v>
      </c>
      <c r="C15028" s="5" t="s">
        <v>12</v>
      </c>
      <c r="D15028" s="5" t="str">
        <f t="shared" si="234"/>
        <v>un</v>
      </c>
    </row>
    <row r="15029" spans="1:4" x14ac:dyDescent="0.2">
      <c r="A15029" s="5" t="s">
        <v>9599</v>
      </c>
      <c r="B15029" s="5" t="s">
        <v>32672</v>
      </c>
      <c r="C15029" s="5" t="s">
        <v>12</v>
      </c>
      <c r="D15029" s="5" t="str">
        <f t="shared" si="234"/>
        <v>un</v>
      </c>
    </row>
    <row r="15030" spans="1:4" x14ac:dyDescent="0.2">
      <c r="A15030" s="5" t="s">
        <v>18892</v>
      </c>
      <c r="B15030" s="5" t="s">
        <v>32672</v>
      </c>
      <c r="C15030" s="5" t="s">
        <v>12</v>
      </c>
      <c r="D15030" s="5" t="str">
        <f t="shared" si="234"/>
        <v>un</v>
      </c>
    </row>
    <row r="15031" spans="1:4" x14ac:dyDescent="0.2">
      <c r="A15031" s="5" t="s">
        <v>9600</v>
      </c>
      <c r="B15031" s="5" t="s">
        <v>32673</v>
      </c>
      <c r="C15031" s="5" t="s">
        <v>12</v>
      </c>
      <c r="D15031" s="5" t="str">
        <f t="shared" si="234"/>
        <v>un</v>
      </c>
    </row>
    <row r="15032" spans="1:4" x14ac:dyDescent="0.2">
      <c r="A15032" s="5" t="s">
        <v>18893</v>
      </c>
      <c r="B15032" s="5" t="s">
        <v>32673</v>
      </c>
      <c r="C15032" s="5" t="s">
        <v>12</v>
      </c>
      <c r="D15032" s="5" t="str">
        <f t="shared" si="234"/>
        <v>un</v>
      </c>
    </row>
    <row r="15033" spans="1:4" x14ac:dyDescent="0.2">
      <c r="A15033" s="5" t="s">
        <v>9601</v>
      </c>
      <c r="B15033" s="5" t="s">
        <v>32674</v>
      </c>
      <c r="C15033" s="5" t="s">
        <v>12</v>
      </c>
      <c r="D15033" s="5" t="str">
        <f t="shared" si="234"/>
        <v>un</v>
      </c>
    </row>
    <row r="15034" spans="1:4" x14ac:dyDescent="0.2">
      <c r="A15034" s="5" t="s">
        <v>18894</v>
      </c>
      <c r="B15034" s="5" t="s">
        <v>32674</v>
      </c>
      <c r="C15034" s="5" t="s">
        <v>12</v>
      </c>
      <c r="D15034" s="5" t="str">
        <f t="shared" si="234"/>
        <v>un</v>
      </c>
    </row>
    <row r="15035" spans="1:4" x14ac:dyDescent="0.2">
      <c r="A15035" s="5" t="s">
        <v>9602</v>
      </c>
      <c r="B15035" s="5" t="s">
        <v>32675</v>
      </c>
      <c r="C15035" s="5" t="s">
        <v>12</v>
      </c>
      <c r="D15035" s="5" t="str">
        <f t="shared" si="234"/>
        <v>un</v>
      </c>
    </row>
    <row r="15036" spans="1:4" x14ac:dyDescent="0.2">
      <c r="A15036" s="5" t="s">
        <v>18895</v>
      </c>
      <c r="B15036" s="5" t="s">
        <v>32675</v>
      </c>
      <c r="C15036" s="5" t="s">
        <v>12</v>
      </c>
      <c r="D15036" s="5" t="str">
        <f t="shared" si="234"/>
        <v>un</v>
      </c>
    </row>
    <row r="15037" spans="1:4" x14ac:dyDescent="0.2">
      <c r="A15037" s="5" t="s">
        <v>9603</v>
      </c>
      <c r="B15037" s="5" t="s">
        <v>32676</v>
      </c>
      <c r="C15037" s="5" t="s">
        <v>12</v>
      </c>
      <c r="D15037" s="5" t="str">
        <f t="shared" si="234"/>
        <v>un</v>
      </c>
    </row>
    <row r="15038" spans="1:4" x14ac:dyDescent="0.2">
      <c r="A15038" s="5" t="s">
        <v>18896</v>
      </c>
      <c r="B15038" s="5" t="s">
        <v>32676</v>
      </c>
      <c r="C15038" s="5" t="s">
        <v>12</v>
      </c>
      <c r="D15038" s="5" t="str">
        <f t="shared" si="234"/>
        <v>un</v>
      </c>
    </row>
    <row r="15039" spans="1:4" x14ac:dyDescent="0.2">
      <c r="A15039" s="5" t="s">
        <v>9604</v>
      </c>
      <c r="B15039" s="5" t="s">
        <v>32677</v>
      </c>
      <c r="C15039" s="5" t="s">
        <v>12</v>
      </c>
      <c r="D15039" s="5" t="str">
        <f t="shared" si="234"/>
        <v>un</v>
      </c>
    </row>
    <row r="15040" spans="1:4" x14ac:dyDescent="0.2">
      <c r="A15040" s="5" t="s">
        <v>18897</v>
      </c>
      <c r="B15040" s="5" t="s">
        <v>32677</v>
      </c>
      <c r="C15040" s="5" t="s">
        <v>12</v>
      </c>
      <c r="D15040" s="5" t="str">
        <f t="shared" si="234"/>
        <v>un</v>
      </c>
    </row>
    <row r="15041" spans="1:4" x14ac:dyDescent="0.2">
      <c r="A15041" s="5" t="s">
        <v>9605</v>
      </c>
      <c r="B15041" s="5" t="s">
        <v>32678</v>
      </c>
      <c r="C15041" s="5" t="s">
        <v>12</v>
      </c>
      <c r="D15041" s="5" t="str">
        <f t="shared" si="234"/>
        <v>un</v>
      </c>
    </row>
    <row r="15042" spans="1:4" x14ac:dyDescent="0.2">
      <c r="A15042" s="5" t="s">
        <v>18898</v>
      </c>
      <c r="B15042" s="5" t="s">
        <v>32678</v>
      </c>
      <c r="C15042" s="5" t="s">
        <v>12</v>
      </c>
      <c r="D15042" s="5" t="str">
        <f t="shared" ref="D15042:D15105" si="235">LOWER(C15042)</f>
        <v>un</v>
      </c>
    </row>
    <row r="15043" spans="1:4" x14ac:dyDescent="0.2">
      <c r="A15043" s="5" t="s">
        <v>9606</v>
      </c>
      <c r="B15043" s="5" t="s">
        <v>32679</v>
      </c>
      <c r="C15043" s="5" t="s">
        <v>12</v>
      </c>
      <c r="D15043" s="5" t="str">
        <f t="shared" si="235"/>
        <v>un</v>
      </c>
    </row>
    <row r="15044" spans="1:4" x14ac:dyDescent="0.2">
      <c r="A15044" s="5" t="s">
        <v>18899</v>
      </c>
      <c r="B15044" s="5" t="s">
        <v>32679</v>
      </c>
      <c r="C15044" s="5" t="s">
        <v>12</v>
      </c>
      <c r="D15044" s="5" t="str">
        <f t="shared" si="235"/>
        <v>un</v>
      </c>
    </row>
    <row r="15045" spans="1:4" x14ac:dyDescent="0.2">
      <c r="A15045" s="5" t="s">
        <v>4235</v>
      </c>
      <c r="B15045" s="5" t="s">
        <v>32680</v>
      </c>
      <c r="C15045" s="5" t="s">
        <v>12</v>
      </c>
      <c r="D15045" s="5" t="str">
        <f t="shared" si="235"/>
        <v>un</v>
      </c>
    </row>
    <row r="15046" spans="1:4" x14ac:dyDescent="0.2">
      <c r="A15046" s="5" t="s">
        <v>18900</v>
      </c>
      <c r="B15046" s="5" t="s">
        <v>32680</v>
      </c>
      <c r="C15046" s="5" t="s">
        <v>12</v>
      </c>
      <c r="D15046" s="5" t="str">
        <f t="shared" si="235"/>
        <v>un</v>
      </c>
    </row>
    <row r="15047" spans="1:4" x14ac:dyDescent="0.2">
      <c r="A15047" s="5" t="s">
        <v>4236</v>
      </c>
      <c r="B15047" s="5" t="s">
        <v>32681</v>
      </c>
      <c r="C15047" s="5" t="s">
        <v>12</v>
      </c>
      <c r="D15047" s="5" t="str">
        <f t="shared" si="235"/>
        <v>un</v>
      </c>
    </row>
    <row r="15048" spans="1:4" x14ac:dyDescent="0.2">
      <c r="A15048" s="5" t="s">
        <v>18901</v>
      </c>
      <c r="B15048" s="5" t="s">
        <v>32681</v>
      </c>
      <c r="C15048" s="5" t="s">
        <v>12</v>
      </c>
      <c r="D15048" s="5" t="str">
        <f t="shared" si="235"/>
        <v>un</v>
      </c>
    </row>
    <row r="15049" spans="1:4" x14ac:dyDescent="0.2">
      <c r="A15049" s="5" t="s">
        <v>4237</v>
      </c>
      <c r="B15049" s="5" t="s">
        <v>32682</v>
      </c>
      <c r="C15049" s="5" t="s">
        <v>12</v>
      </c>
      <c r="D15049" s="5" t="str">
        <f t="shared" si="235"/>
        <v>un</v>
      </c>
    </row>
    <row r="15050" spans="1:4" x14ac:dyDescent="0.2">
      <c r="A15050" s="5" t="s">
        <v>18902</v>
      </c>
      <c r="B15050" s="5" t="s">
        <v>32682</v>
      </c>
      <c r="C15050" s="5" t="s">
        <v>12</v>
      </c>
      <c r="D15050" s="5" t="str">
        <f t="shared" si="235"/>
        <v>un</v>
      </c>
    </row>
    <row r="15051" spans="1:4" x14ac:dyDescent="0.2">
      <c r="A15051" s="5" t="s">
        <v>4238</v>
      </c>
      <c r="B15051" s="5" t="s">
        <v>32683</v>
      </c>
      <c r="C15051" s="5" t="s">
        <v>12</v>
      </c>
      <c r="D15051" s="5" t="str">
        <f t="shared" si="235"/>
        <v>un</v>
      </c>
    </row>
    <row r="15052" spans="1:4" x14ac:dyDescent="0.2">
      <c r="A15052" s="5" t="s">
        <v>18903</v>
      </c>
      <c r="B15052" s="5" t="s">
        <v>32683</v>
      </c>
      <c r="C15052" s="5" t="s">
        <v>12</v>
      </c>
      <c r="D15052" s="5" t="str">
        <f t="shared" si="235"/>
        <v>un</v>
      </c>
    </row>
    <row r="15053" spans="1:4" x14ac:dyDescent="0.2">
      <c r="A15053" s="5" t="s">
        <v>4239</v>
      </c>
      <c r="B15053" s="5" t="s">
        <v>32684</v>
      </c>
      <c r="C15053" s="5" t="s">
        <v>12</v>
      </c>
      <c r="D15053" s="5" t="str">
        <f t="shared" si="235"/>
        <v>un</v>
      </c>
    </row>
    <row r="15054" spans="1:4" x14ac:dyDescent="0.2">
      <c r="A15054" s="5" t="s">
        <v>18904</v>
      </c>
      <c r="B15054" s="5" t="s">
        <v>32684</v>
      </c>
      <c r="C15054" s="5" t="s">
        <v>12</v>
      </c>
      <c r="D15054" s="5" t="str">
        <f t="shared" si="235"/>
        <v>un</v>
      </c>
    </row>
    <row r="15055" spans="1:4" x14ac:dyDescent="0.2">
      <c r="A15055" s="5" t="s">
        <v>9607</v>
      </c>
      <c r="B15055" s="5" t="s">
        <v>32685</v>
      </c>
      <c r="C15055" s="5" t="s">
        <v>12</v>
      </c>
      <c r="D15055" s="5" t="str">
        <f t="shared" si="235"/>
        <v>un</v>
      </c>
    </row>
    <row r="15056" spans="1:4" x14ac:dyDescent="0.2">
      <c r="A15056" s="5" t="s">
        <v>18905</v>
      </c>
      <c r="B15056" s="5" t="s">
        <v>32685</v>
      </c>
      <c r="C15056" s="5" t="s">
        <v>12</v>
      </c>
      <c r="D15056" s="5" t="str">
        <f t="shared" si="235"/>
        <v>un</v>
      </c>
    </row>
    <row r="15057" spans="1:4" x14ac:dyDescent="0.2">
      <c r="A15057" s="5" t="s">
        <v>9608</v>
      </c>
      <c r="B15057" s="5" t="s">
        <v>32686</v>
      </c>
      <c r="C15057" s="5" t="s">
        <v>12</v>
      </c>
      <c r="D15057" s="5" t="str">
        <f t="shared" si="235"/>
        <v>un</v>
      </c>
    </row>
    <row r="15058" spans="1:4" x14ac:dyDescent="0.2">
      <c r="A15058" s="5" t="s">
        <v>18906</v>
      </c>
      <c r="B15058" s="5" t="s">
        <v>32686</v>
      </c>
      <c r="C15058" s="5" t="s">
        <v>12</v>
      </c>
      <c r="D15058" s="5" t="str">
        <f t="shared" si="235"/>
        <v>un</v>
      </c>
    </row>
    <row r="15059" spans="1:4" x14ac:dyDescent="0.2">
      <c r="A15059" s="5" t="s">
        <v>9609</v>
      </c>
      <c r="B15059" s="5" t="s">
        <v>32687</v>
      </c>
      <c r="C15059" s="5" t="s">
        <v>12</v>
      </c>
      <c r="D15059" s="5" t="str">
        <f t="shared" si="235"/>
        <v>un</v>
      </c>
    </row>
    <row r="15060" spans="1:4" x14ac:dyDescent="0.2">
      <c r="A15060" s="5" t="s">
        <v>18907</v>
      </c>
      <c r="B15060" s="5" t="s">
        <v>32687</v>
      </c>
      <c r="C15060" s="5" t="s">
        <v>12</v>
      </c>
      <c r="D15060" s="5" t="str">
        <f t="shared" si="235"/>
        <v>un</v>
      </c>
    </row>
    <row r="15061" spans="1:4" x14ac:dyDescent="0.2">
      <c r="A15061" s="5" t="s">
        <v>9610</v>
      </c>
      <c r="B15061" s="5" t="s">
        <v>32688</v>
      </c>
      <c r="C15061" s="5" t="s">
        <v>12</v>
      </c>
      <c r="D15061" s="5" t="str">
        <f t="shared" si="235"/>
        <v>un</v>
      </c>
    </row>
    <row r="15062" spans="1:4" x14ac:dyDescent="0.2">
      <c r="A15062" s="5" t="s">
        <v>18908</v>
      </c>
      <c r="B15062" s="5" t="s">
        <v>32688</v>
      </c>
      <c r="C15062" s="5" t="s">
        <v>12</v>
      </c>
      <c r="D15062" s="5" t="str">
        <f t="shared" si="235"/>
        <v>un</v>
      </c>
    </row>
    <row r="15063" spans="1:4" x14ac:dyDescent="0.2">
      <c r="A15063" s="5" t="s">
        <v>9611</v>
      </c>
      <c r="B15063" s="5" t="s">
        <v>32689</v>
      </c>
      <c r="C15063" s="5" t="s">
        <v>12</v>
      </c>
      <c r="D15063" s="5" t="str">
        <f t="shared" si="235"/>
        <v>un</v>
      </c>
    </row>
    <row r="15064" spans="1:4" x14ac:dyDescent="0.2">
      <c r="A15064" s="5" t="s">
        <v>18909</v>
      </c>
      <c r="B15064" s="5" t="s">
        <v>32689</v>
      </c>
      <c r="C15064" s="5" t="s">
        <v>12</v>
      </c>
      <c r="D15064" s="5" t="str">
        <f t="shared" si="235"/>
        <v>un</v>
      </c>
    </row>
    <row r="15065" spans="1:4" x14ac:dyDescent="0.2">
      <c r="A15065" s="5" t="s">
        <v>4240</v>
      </c>
      <c r="B15065" s="5" t="s">
        <v>32690</v>
      </c>
      <c r="C15065" s="5" t="s">
        <v>12</v>
      </c>
      <c r="D15065" s="5" t="str">
        <f t="shared" si="235"/>
        <v>un</v>
      </c>
    </row>
    <row r="15066" spans="1:4" x14ac:dyDescent="0.2">
      <c r="A15066" s="5" t="s">
        <v>18910</v>
      </c>
      <c r="B15066" s="5" t="s">
        <v>32690</v>
      </c>
      <c r="C15066" s="5" t="s">
        <v>12</v>
      </c>
      <c r="D15066" s="5" t="str">
        <f t="shared" si="235"/>
        <v>un</v>
      </c>
    </row>
    <row r="15067" spans="1:4" x14ac:dyDescent="0.2">
      <c r="A15067" s="5" t="s">
        <v>9612</v>
      </c>
      <c r="B15067" s="5" t="s">
        <v>32691</v>
      </c>
      <c r="C15067" s="5" t="s">
        <v>12</v>
      </c>
      <c r="D15067" s="5" t="str">
        <f t="shared" si="235"/>
        <v>un</v>
      </c>
    </row>
    <row r="15068" spans="1:4" x14ac:dyDescent="0.2">
      <c r="A15068" s="5" t="s">
        <v>18911</v>
      </c>
      <c r="B15068" s="5" t="s">
        <v>32691</v>
      </c>
      <c r="C15068" s="5" t="s">
        <v>12</v>
      </c>
      <c r="D15068" s="5" t="str">
        <f t="shared" si="235"/>
        <v>un</v>
      </c>
    </row>
    <row r="15069" spans="1:4" x14ac:dyDescent="0.2">
      <c r="A15069" s="5" t="s">
        <v>4248</v>
      </c>
      <c r="B15069" s="5" t="s">
        <v>32692</v>
      </c>
      <c r="C15069" s="5" t="s">
        <v>4249</v>
      </c>
      <c r="D15069" s="5" t="str">
        <f t="shared" si="235"/>
        <v>l</v>
      </c>
    </row>
    <row r="15070" spans="1:4" x14ac:dyDescent="0.2">
      <c r="A15070" s="5" t="s">
        <v>18912</v>
      </c>
      <c r="B15070" s="5" t="s">
        <v>32692</v>
      </c>
      <c r="C15070" s="5" t="s">
        <v>4249</v>
      </c>
      <c r="D15070" s="5" t="str">
        <f t="shared" si="235"/>
        <v>l</v>
      </c>
    </row>
    <row r="15071" spans="1:4" x14ac:dyDescent="0.2">
      <c r="A15071" s="5" t="s">
        <v>4266</v>
      </c>
      <c r="B15071" s="5" t="s">
        <v>32693</v>
      </c>
      <c r="C15071" s="5" t="s">
        <v>21</v>
      </c>
      <c r="D15071" s="5" t="str">
        <f t="shared" si="235"/>
        <v>m</v>
      </c>
    </row>
    <row r="15072" spans="1:4" x14ac:dyDescent="0.2">
      <c r="A15072" s="5" t="s">
        <v>18913</v>
      </c>
      <c r="B15072" s="5" t="s">
        <v>32693</v>
      </c>
      <c r="C15072" s="5" t="s">
        <v>21</v>
      </c>
      <c r="D15072" s="5" t="str">
        <f t="shared" si="235"/>
        <v>m</v>
      </c>
    </row>
    <row r="15073" spans="1:4" x14ac:dyDescent="0.2">
      <c r="A15073" s="5" t="s">
        <v>4267</v>
      </c>
      <c r="B15073" s="5" t="s">
        <v>32694</v>
      </c>
      <c r="C15073" s="5" t="s">
        <v>21</v>
      </c>
      <c r="D15073" s="5" t="str">
        <f t="shared" si="235"/>
        <v>m</v>
      </c>
    </row>
    <row r="15074" spans="1:4" x14ac:dyDescent="0.2">
      <c r="A15074" s="5" t="s">
        <v>18914</v>
      </c>
      <c r="B15074" s="5" t="s">
        <v>32694</v>
      </c>
      <c r="C15074" s="5" t="s">
        <v>21</v>
      </c>
      <c r="D15074" s="5" t="str">
        <f t="shared" si="235"/>
        <v>m</v>
      </c>
    </row>
    <row r="15075" spans="1:4" x14ac:dyDescent="0.2">
      <c r="A15075" s="5" t="s">
        <v>4268</v>
      </c>
      <c r="B15075" s="5" t="s">
        <v>32695</v>
      </c>
      <c r="C15075" s="5" t="s">
        <v>21</v>
      </c>
      <c r="D15075" s="5" t="str">
        <f t="shared" si="235"/>
        <v>m</v>
      </c>
    </row>
    <row r="15076" spans="1:4" x14ac:dyDescent="0.2">
      <c r="A15076" s="5" t="s">
        <v>18915</v>
      </c>
      <c r="B15076" s="5" t="s">
        <v>32695</v>
      </c>
      <c r="C15076" s="5" t="s">
        <v>21</v>
      </c>
      <c r="D15076" s="5" t="str">
        <f t="shared" si="235"/>
        <v>m</v>
      </c>
    </row>
    <row r="15077" spans="1:4" x14ac:dyDescent="0.2">
      <c r="A15077" s="5" t="s">
        <v>4269</v>
      </c>
      <c r="B15077" s="5" t="s">
        <v>32696</v>
      </c>
      <c r="C15077" s="5" t="s">
        <v>21</v>
      </c>
      <c r="D15077" s="5" t="str">
        <f t="shared" si="235"/>
        <v>m</v>
      </c>
    </row>
    <row r="15078" spans="1:4" x14ac:dyDescent="0.2">
      <c r="A15078" s="5" t="s">
        <v>18916</v>
      </c>
      <c r="B15078" s="5" t="s">
        <v>32696</v>
      </c>
      <c r="C15078" s="5" t="s">
        <v>21</v>
      </c>
      <c r="D15078" s="5" t="str">
        <f t="shared" si="235"/>
        <v>m</v>
      </c>
    </row>
    <row r="15079" spans="1:4" x14ac:dyDescent="0.2">
      <c r="A15079" s="5" t="s">
        <v>4270</v>
      </c>
      <c r="B15079" s="5" t="s">
        <v>32697</v>
      </c>
      <c r="C15079" s="5" t="s">
        <v>21</v>
      </c>
      <c r="D15079" s="5" t="str">
        <f t="shared" si="235"/>
        <v>m</v>
      </c>
    </row>
    <row r="15080" spans="1:4" x14ac:dyDescent="0.2">
      <c r="A15080" s="5" t="s">
        <v>18917</v>
      </c>
      <c r="B15080" s="5" t="s">
        <v>32697</v>
      </c>
      <c r="C15080" s="5" t="s">
        <v>21</v>
      </c>
      <c r="D15080" s="5" t="str">
        <f t="shared" si="235"/>
        <v>m</v>
      </c>
    </row>
    <row r="15081" spans="1:4" x14ac:dyDescent="0.2">
      <c r="A15081" s="5" t="s">
        <v>9613</v>
      </c>
      <c r="B15081" s="5" t="s">
        <v>32698</v>
      </c>
      <c r="C15081" s="5" t="s">
        <v>21</v>
      </c>
      <c r="D15081" s="5" t="str">
        <f t="shared" si="235"/>
        <v>m</v>
      </c>
    </row>
    <row r="15082" spans="1:4" x14ac:dyDescent="0.2">
      <c r="A15082" s="5" t="s">
        <v>18918</v>
      </c>
      <c r="B15082" s="5" t="s">
        <v>32698</v>
      </c>
      <c r="C15082" s="5" t="s">
        <v>21</v>
      </c>
      <c r="D15082" s="5" t="str">
        <f t="shared" si="235"/>
        <v>m</v>
      </c>
    </row>
    <row r="15083" spans="1:4" x14ac:dyDescent="0.2">
      <c r="A15083" s="5" t="s">
        <v>9614</v>
      </c>
      <c r="B15083" s="5" t="s">
        <v>32699</v>
      </c>
      <c r="C15083" s="5" t="s">
        <v>21</v>
      </c>
      <c r="D15083" s="5" t="str">
        <f t="shared" si="235"/>
        <v>m</v>
      </c>
    </row>
    <row r="15084" spans="1:4" x14ac:dyDescent="0.2">
      <c r="A15084" s="5" t="s">
        <v>18919</v>
      </c>
      <c r="B15084" s="5" t="s">
        <v>32699</v>
      </c>
      <c r="C15084" s="5" t="s">
        <v>21</v>
      </c>
      <c r="D15084" s="5" t="str">
        <f t="shared" si="235"/>
        <v>m</v>
      </c>
    </row>
    <row r="15085" spans="1:4" x14ac:dyDescent="0.2">
      <c r="A15085" s="5" t="s">
        <v>9615</v>
      </c>
      <c r="B15085" s="5" t="s">
        <v>32700</v>
      </c>
      <c r="C15085" s="5" t="s">
        <v>12</v>
      </c>
      <c r="D15085" s="5" t="str">
        <f t="shared" si="235"/>
        <v>un</v>
      </c>
    </row>
    <row r="15086" spans="1:4" x14ac:dyDescent="0.2">
      <c r="A15086" s="5" t="s">
        <v>18920</v>
      </c>
      <c r="B15086" s="5" t="s">
        <v>32700</v>
      </c>
      <c r="C15086" s="5" t="s">
        <v>12</v>
      </c>
      <c r="D15086" s="5" t="str">
        <f t="shared" si="235"/>
        <v>un</v>
      </c>
    </row>
    <row r="15087" spans="1:4" x14ac:dyDescent="0.2">
      <c r="A15087" s="5" t="s">
        <v>9616</v>
      </c>
      <c r="B15087" s="5" t="s">
        <v>32701</v>
      </c>
      <c r="C15087" s="5" t="s">
        <v>12</v>
      </c>
      <c r="D15087" s="5" t="str">
        <f t="shared" si="235"/>
        <v>un</v>
      </c>
    </row>
    <row r="15088" spans="1:4" x14ac:dyDescent="0.2">
      <c r="A15088" s="5" t="s">
        <v>18921</v>
      </c>
      <c r="B15088" s="5" t="s">
        <v>32701</v>
      </c>
      <c r="C15088" s="5" t="s">
        <v>12</v>
      </c>
      <c r="D15088" s="5" t="str">
        <f t="shared" si="235"/>
        <v>un</v>
      </c>
    </row>
    <row r="15089" spans="1:4" x14ac:dyDescent="0.2">
      <c r="A15089" s="5" t="s">
        <v>9617</v>
      </c>
      <c r="B15089" s="5" t="s">
        <v>32702</v>
      </c>
      <c r="C15089" s="5" t="s">
        <v>12</v>
      </c>
      <c r="D15089" s="5" t="str">
        <f t="shared" si="235"/>
        <v>un</v>
      </c>
    </row>
    <row r="15090" spans="1:4" x14ac:dyDescent="0.2">
      <c r="A15090" s="5" t="s">
        <v>18922</v>
      </c>
      <c r="B15090" s="5" t="s">
        <v>32702</v>
      </c>
      <c r="C15090" s="5" t="s">
        <v>12</v>
      </c>
      <c r="D15090" s="5" t="str">
        <f t="shared" si="235"/>
        <v>un</v>
      </c>
    </row>
    <row r="15091" spans="1:4" x14ac:dyDescent="0.2">
      <c r="A15091" s="5" t="s">
        <v>9618</v>
      </c>
      <c r="B15091" s="5" t="s">
        <v>32703</v>
      </c>
      <c r="C15091" s="5" t="s">
        <v>12</v>
      </c>
      <c r="D15091" s="5" t="str">
        <f t="shared" si="235"/>
        <v>un</v>
      </c>
    </row>
    <row r="15092" spans="1:4" x14ac:dyDescent="0.2">
      <c r="A15092" s="5" t="s">
        <v>18923</v>
      </c>
      <c r="B15092" s="5" t="s">
        <v>32703</v>
      </c>
      <c r="C15092" s="5" t="s">
        <v>12</v>
      </c>
      <c r="D15092" s="5" t="str">
        <f t="shared" si="235"/>
        <v>un</v>
      </c>
    </row>
    <row r="15093" spans="1:4" x14ac:dyDescent="0.2">
      <c r="A15093" s="5" t="s">
        <v>9619</v>
      </c>
      <c r="B15093" s="5" t="s">
        <v>32704</v>
      </c>
      <c r="C15093" s="5" t="s">
        <v>12</v>
      </c>
      <c r="D15093" s="5" t="str">
        <f t="shared" si="235"/>
        <v>un</v>
      </c>
    </row>
    <row r="15094" spans="1:4" x14ac:dyDescent="0.2">
      <c r="A15094" s="5" t="s">
        <v>18924</v>
      </c>
      <c r="B15094" s="5" t="s">
        <v>32704</v>
      </c>
      <c r="C15094" s="5" t="s">
        <v>12</v>
      </c>
      <c r="D15094" s="5" t="str">
        <f t="shared" si="235"/>
        <v>un</v>
      </c>
    </row>
    <row r="15095" spans="1:4" x14ac:dyDescent="0.2">
      <c r="A15095" s="5" t="s">
        <v>9620</v>
      </c>
      <c r="B15095" s="5" t="s">
        <v>32705</v>
      </c>
      <c r="C15095" s="5" t="s">
        <v>12</v>
      </c>
      <c r="D15095" s="5" t="str">
        <f t="shared" si="235"/>
        <v>un</v>
      </c>
    </row>
    <row r="15096" spans="1:4" x14ac:dyDescent="0.2">
      <c r="A15096" s="5" t="s">
        <v>18925</v>
      </c>
      <c r="B15096" s="5" t="s">
        <v>32705</v>
      </c>
      <c r="C15096" s="5" t="s">
        <v>12</v>
      </c>
      <c r="D15096" s="5" t="str">
        <f t="shared" si="235"/>
        <v>un</v>
      </c>
    </row>
    <row r="15097" spans="1:4" x14ac:dyDescent="0.2">
      <c r="A15097" s="5" t="s">
        <v>9621</v>
      </c>
      <c r="B15097" s="5" t="s">
        <v>32706</v>
      </c>
      <c r="C15097" s="5" t="s">
        <v>12</v>
      </c>
      <c r="D15097" s="5" t="str">
        <f t="shared" si="235"/>
        <v>un</v>
      </c>
    </row>
    <row r="15098" spans="1:4" x14ac:dyDescent="0.2">
      <c r="A15098" s="5" t="s">
        <v>18926</v>
      </c>
      <c r="B15098" s="5" t="s">
        <v>32706</v>
      </c>
      <c r="C15098" s="5" t="s">
        <v>12</v>
      </c>
      <c r="D15098" s="5" t="str">
        <f t="shared" si="235"/>
        <v>un</v>
      </c>
    </row>
    <row r="15099" spans="1:4" x14ac:dyDescent="0.2">
      <c r="A15099" s="5" t="s">
        <v>4271</v>
      </c>
      <c r="B15099" s="5" t="s">
        <v>32707</v>
      </c>
      <c r="C15099" s="5" t="s">
        <v>12</v>
      </c>
      <c r="D15099" s="5" t="str">
        <f t="shared" si="235"/>
        <v>un</v>
      </c>
    </row>
    <row r="15100" spans="1:4" x14ac:dyDescent="0.2">
      <c r="A15100" s="5" t="s">
        <v>18927</v>
      </c>
      <c r="B15100" s="5" t="s">
        <v>32707</v>
      </c>
      <c r="C15100" s="5" t="s">
        <v>12</v>
      </c>
      <c r="D15100" s="5" t="str">
        <f t="shared" si="235"/>
        <v>un</v>
      </c>
    </row>
    <row r="15101" spans="1:4" x14ac:dyDescent="0.2">
      <c r="A15101" s="5" t="s">
        <v>9622</v>
      </c>
      <c r="B15101" s="5" t="s">
        <v>32708</v>
      </c>
      <c r="C15101" s="5" t="s">
        <v>12</v>
      </c>
      <c r="D15101" s="5" t="str">
        <f t="shared" si="235"/>
        <v>un</v>
      </c>
    </row>
    <row r="15102" spans="1:4" x14ac:dyDescent="0.2">
      <c r="A15102" s="5" t="s">
        <v>18928</v>
      </c>
      <c r="B15102" s="5" t="s">
        <v>32708</v>
      </c>
      <c r="C15102" s="5" t="s">
        <v>12</v>
      </c>
      <c r="D15102" s="5" t="str">
        <f t="shared" si="235"/>
        <v>un</v>
      </c>
    </row>
    <row r="15103" spans="1:4" x14ac:dyDescent="0.2">
      <c r="A15103" s="5" t="s">
        <v>9623</v>
      </c>
      <c r="B15103" s="5" t="s">
        <v>32709</v>
      </c>
      <c r="C15103" s="5" t="s">
        <v>12</v>
      </c>
      <c r="D15103" s="5" t="str">
        <f t="shared" si="235"/>
        <v>un</v>
      </c>
    </row>
    <row r="15104" spans="1:4" x14ac:dyDescent="0.2">
      <c r="A15104" s="5" t="s">
        <v>18929</v>
      </c>
      <c r="B15104" s="5" t="s">
        <v>32709</v>
      </c>
      <c r="C15104" s="5" t="s">
        <v>12</v>
      </c>
      <c r="D15104" s="5" t="str">
        <f t="shared" si="235"/>
        <v>un</v>
      </c>
    </row>
    <row r="15105" spans="1:4" x14ac:dyDescent="0.2">
      <c r="A15105" s="5" t="s">
        <v>4272</v>
      </c>
      <c r="B15105" s="5" t="s">
        <v>32710</v>
      </c>
      <c r="C15105" s="5" t="s">
        <v>12</v>
      </c>
      <c r="D15105" s="5" t="str">
        <f t="shared" si="235"/>
        <v>un</v>
      </c>
    </row>
    <row r="15106" spans="1:4" x14ac:dyDescent="0.2">
      <c r="A15106" s="5" t="s">
        <v>18930</v>
      </c>
      <c r="B15106" s="5" t="s">
        <v>32710</v>
      </c>
      <c r="C15106" s="5" t="s">
        <v>12</v>
      </c>
      <c r="D15106" s="5" t="str">
        <f t="shared" ref="D15106:D15169" si="236">LOWER(C15106)</f>
        <v>un</v>
      </c>
    </row>
    <row r="15107" spans="1:4" x14ac:dyDescent="0.2">
      <c r="A15107" s="5" t="s">
        <v>9624</v>
      </c>
      <c r="B15107" s="5" t="s">
        <v>32711</v>
      </c>
      <c r="C15107" s="5" t="s">
        <v>12</v>
      </c>
      <c r="D15107" s="5" t="str">
        <f t="shared" si="236"/>
        <v>un</v>
      </c>
    </row>
    <row r="15108" spans="1:4" x14ac:dyDescent="0.2">
      <c r="A15108" s="5" t="s">
        <v>18931</v>
      </c>
      <c r="B15108" s="5" t="s">
        <v>32711</v>
      </c>
      <c r="C15108" s="5" t="s">
        <v>12</v>
      </c>
      <c r="D15108" s="5" t="str">
        <f t="shared" si="236"/>
        <v>un</v>
      </c>
    </row>
    <row r="15109" spans="1:4" x14ac:dyDescent="0.2">
      <c r="A15109" s="5" t="s">
        <v>9625</v>
      </c>
      <c r="B15109" s="5" t="s">
        <v>32712</v>
      </c>
      <c r="C15109" s="5" t="s">
        <v>12</v>
      </c>
      <c r="D15109" s="5" t="str">
        <f t="shared" si="236"/>
        <v>un</v>
      </c>
    </row>
    <row r="15110" spans="1:4" x14ac:dyDescent="0.2">
      <c r="A15110" s="5" t="s">
        <v>18932</v>
      </c>
      <c r="B15110" s="5" t="s">
        <v>32712</v>
      </c>
      <c r="C15110" s="5" t="s">
        <v>12</v>
      </c>
      <c r="D15110" s="5" t="str">
        <f t="shared" si="236"/>
        <v>un</v>
      </c>
    </row>
    <row r="15111" spans="1:4" x14ac:dyDescent="0.2">
      <c r="A15111" s="5" t="s">
        <v>4273</v>
      </c>
      <c r="B15111" s="5" t="s">
        <v>32713</v>
      </c>
      <c r="C15111" s="5" t="s">
        <v>12</v>
      </c>
      <c r="D15111" s="5" t="str">
        <f t="shared" si="236"/>
        <v>un</v>
      </c>
    </row>
    <row r="15112" spans="1:4" x14ac:dyDescent="0.2">
      <c r="A15112" s="5" t="s">
        <v>18933</v>
      </c>
      <c r="B15112" s="5" t="s">
        <v>32713</v>
      </c>
      <c r="C15112" s="5" t="s">
        <v>12</v>
      </c>
      <c r="D15112" s="5" t="str">
        <f t="shared" si="236"/>
        <v>un</v>
      </c>
    </row>
    <row r="15113" spans="1:4" x14ac:dyDescent="0.2">
      <c r="A15113" s="5" t="s">
        <v>9626</v>
      </c>
      <c r="B15113" s="5" t="s">
        <v>32714</v>
      </c>
      <c r="C15113" s="5" t="s">
        <v>12</v>
      </c>
      <c r="D15113" s="5" t="str">
        <f t="shared" si="236"/>
        <v>un</v>
      </c>
    </row>
    <row r="15114" spans="1:4" x14ac:dyDescent="0.2">
      <c r="A15114" s="5" t="s">
        <v>18934</v>
      </c>
      <c r="B15114" s="5" t="s">
        <v>32714</v>
      </c>
      <c r="C15114" s="5" t="s">
        <v>12</v>
      </c>
      <c r="D15114" s="5" t="str">
        <f t="shared" si="236"/>
        <v>un</v>
      </c>
    </row>
    <row r="15115" spans="1:4" x14ac:dyDescent="0.2">
      <c r="A15115" s="5" t="s">
        <v>9627</v>
      </c>
      <c r="B15115" s="5" t="s">
        <v>32715</v>
      </c>
      <c r="C15115" s="5" t="s">
        <v>12</v>
      </c>
      <c r="D15115" s="5" t="str">
        <f t="shared" si="236"/>
        <v>un</v>
      </c>
    </row>
    <row r="15116" spans="1:4" x14ac:dyDescent="0.2">
      <c r="A15116" s="5" t="s">
        <v>18935</v>
      </c>
      <c r="B15116" s="5" t="s">
        <v>32715</v>
      </c>
      <c r="C15116" s="5" t="s">
        <v>12</v>
      </c>
      <c r="D15116" s="5" t="str">
        <f t="shared" si="236"/>
        <v>un</v>
      </c>
    </row>
    <row r="15117" spans="1:4" x14ac:dyDescent="0.2">
      <c r="A15117" s="5" t="s">
        <v>4274</v>
      </c>
      <c r="B15117" s="5" t="s">
        <v>32716</v>
      </c>
      <c r="C15117" s="5" t="s">
        <v>12</v>
      </c>
      <c r="D15117" s="5" t="str">
        <f t="shared" si="236"/>
        <v>un</v>
      </c>
    </row>
    <row r="15118" spans="1:4" x14ac:dyDescent="0.2">
      <c r="A15118" s="5" t="s">
        <v>18936</v>
      </c>
      <c r="B15118" s="5" t="s">
        <v>32716</v>
      </c>
      <c r="C15118" s="5" t="s">
        <v>12</v>
      </c>
      <c r="D15118" s="5" t="str">
        <f t="shared" si="236"/>
        <v>un</v>
      </c>
    </row>
    <row r="15119" spans="1:4" x14ac:dyDescent="0.2">
      <c r="A15119" s="5" t="s">
        <v>9628</v>
      </c>
      <c r="B15119" s="5" t="s">
        <v>32717</v>
      </c>
      <c r="C15119" s="5" t="s">
        <v>12</v>
      </c>
      <c r="D15119" s="5" t="str">
        <f t="shared" si="236"/>
        <v>un</v>
      </c>
    </row>
    <row r="15120" spans="1:4" x14ac:dyDescent="0.2">
      <c r="A15120" s="5" t="s">
        <v>18937</v>
      </c>
      <c r="B15120" s="5" t="s">
        <v>32717</v>
      </c>
      <c r="C15120" s="5" t="s">
        <v>12</v>
      </c>
      <c r="D15120" s="5" t="str">
        <f t="shared" si="236"/>
        <v>un</v>
      </c>
    </row>
    <row r="15121" spans="1:4" x14ac:dyDescent="0.2">
      <c r="A15121" s="5" t="s">
        <v>9629</v>
      </c>
      <c r="B15121" s="5" t="s">
        <v>32718</v>
      </c>
      <c r="C15121" s="5" t="s">
        <v>12</v>
      </c>
      <c r="D15121" s="5" t="str">
        <f t="shared" si="236"/>
        <v>un</v>
      </c>
    </row>
    <row r="15122" spans="1:4" x14ac:dyDescent="0.2">
      <c r="A15122" s="5" t="s">
        <v>18938</v>
      </c>
      <c r="B15122" s="5" t="s">
        <v>32718</v>
      </c>
      <c r="C15122" s="5" t="s">
        <v>12</v>
      </c>
      <c r="D15122" s="5" t="str">
        <f t="shared" si="236"/>
        <v>un</v>
      </c>
    </row>
    <row r="15123" spans="1:4" x14ac:dyDescent="0.2">
      <c r="A15123" s="5" t="s">
        <v>4275</v>
      </c>
      <c r="B15123" s="5" t="s">
        <v>32719</v>
      </c>
      <c r="C15123" s="5" t="s">
        <v>12</v>
      </c>
      <c r="D15123" s="5" t="str">
        <f t="shared" si="236"/>
        <v>un</v>
      </c>
    </row>
    <row r="15124" spans="1:4" x14ac:dyDescent="0.2">
      <c r="A15124" s="5" t="s">
        <v>18939</v>
      </c>
      <c r="B15124" s="5" t="s">
        <v>32719</v>
      </c>
      <c r="C15124" s="5" t="s">
        <v>12</v>
      </c>
      <c r="D15124" s="5" t="str">
        <f t="shared" si="236"/>
        <v>un</v>
      </c>
    </row>
    <row r="15125" spans="1:4" x14ac:dyDescent="0.2">
      <c r="A15125" s="5" t="s">
        <v>9630</v>
      </c>
      <c r="B15125" s="5" t="s">
        <v>32720</v>
      </c>
      <c r="C15125" s="5" t="s">
        <v>12</v>
      </c>
      <c r="D15125" s="5" t="str">
        <f t="shared" si="236"/>
        <v>un</v>
      </c>
    </row>
    <row r="15126" spans="1:4" x14ac:dyDescent="0.2">
      <c r="A15126" s="5" t="s">
        <v>18940</v>
      </c>
      <c r="B15126" s="5" t="s">
        <v>32720</v>
      </c>
      <c r="C15126" s="5" t="s">
        <v>12</v>
      </c>
      <c r="D15126" s="5" t="str">
        <f t="shared" si="236"/>
        <v>un</v>
      </c>
    </row>
    <row r="15127" spans="1:4" x14ac:dyDescent="0.2">
      <c r="A15127" s="5" t="s">
        <v>9631</v>
      </c>
      <c r="B15127" s="5" t="s">
        <v>32721</v>
      </c>
      <c r="C15127" s="5" t="s">
        <v>12</v>
      </c>
      <c r="D15127" s="5" t="str">
        <f t="shared" si="236"/>
        <v>un</v>
      </c>
    </row>
    <row r="15128" spans="1:4" x14ac:dyDescent="0.2">
      <c r="A15128" s="5" t="s">
        <v>18941</v>
      </c>
      <c r="B15128" s="5" t="s">
        <v>32721</v>
      </c>
      <c r="C15128" s="5" t="s">
        <v>12</v>
      </c>
      <c r="D15128" s="5" t="str">
        <f t="shared" si="236"/>
        <v>un</v>
      </c>
    </row>
    <row r="15129" spans="1:4" x14ac:dyDescent="0.2">
      <c r="A15129" s="5" t="s">
        <v>4276</v>
      </c>
      <c r="B15129" s="5" t="s">
        <v>32722</v>
      </c>
      <c r="C15129" s="5" t="s">
        <v>12</v>
      </c>
      <c r="D15129" s="5" t="str">
        <f t="shared" si="236"/>
        <v>un</v>
      </c>
    </row>
    <row r="15130" spans="1:4" x14ac:dyDescent="0.2">
      <c r="A15130" s="5" t="s">
        <v>18942</v>
      </c>
      <c r="B15130" s="5" t="s">
        <v>32722</v>
      </c>
      <c r="C15130" s="5" t="s">
        <v>12</v>
      </c>
      <c r="D15130" s="5" t="str">
        <f t="shared" si="236"/>
        <v>un</v>
      </c>
    </row>
    <row r="15131" spans="1:4" x14ac:dyDescent="0.2">
      <c r="A15131" s="5" t="s">
        <v>9632</v>
      </c>
      <c r="B15131" s="5" t="s">
        <v>32723</v>
      </c>
      <c r="C15131" s="5" t="s">
        <v>12</v>
      </c>
      <c r="D15131" s="5" t="str">
        <f t="shared" si="236"/>
        <v>un</v>
      </c>
    </row>
    <row r="15132" spans="1:4" x14ac:dyDescent="0.2">
      <c r="A15132" s="5" t="s">
        <v>18943</v>
      </c>
      <c r="B15132" s="5" t="s">
        <v>32723</v>
      </c>
      <c r="C15132" s="5" t="s">
        <v>12</v>
      </c>
      <c r="D15132" s="5" t="str">
        <f t="shared" si="236"/>
        <v>un</v>
      </c>
    </row>
    <row r="15133" spans="1:4" x14ac:dyDescent="0.2">
      <c r="A15133" s="5" t="s">
        <v>9633</v>
      </c>
      <c r="B15133" s="5" t="s">
        <v>32724</v>
      </c>
      <c r="C15133" s="5" t="s">
        <v>12</v>
      </c>
      <c r="D15133" s="5" t="str">
        <f t="shared" si="236"/>
        <v>un</v>
      </c>
    </row>
    <row r="15134" spans="1:4" x14ac:dyDescent="0.2">
      <c r="A15134" s="5" t="s">
        <v>18944</v>
      </c>
      <c r="B15134" s="5" t="s">
        <v>32724</v>
      </c>
      <c r="C15134" s="5" t="s">
        <v>12</v>
      </c>
      <c r="D15134" s="5" t="str">
        <f t="shared" si="236"/>
        <v>un</v>
      </c>
    </row>
    <row r="15135" spans="1:4" x14ac:dyDescent="0.2">
      <c r="A15135" s="5" t="s">
        <v>4277</v>
      </c>
      <c r="B15135" s="5" t="s">
        <v>32725</v>
      </c>
      <c r="C15135" s="5" t="s">
        <v>12</v>
      </c>
      <c r="D15135" s="5" t="str">
        <f t="shared" si="236"/>
        <v>un</v>
      </c>
    </row>
    <row r="15136" spans="1:4" x14ac:dyDescent="0.2">
      <c r="A15136" s="5" t="s">
        <v>18945</v>
      </c>
      <c r="B15136" s="5" t="s">
        <v>32725</v>
      </c>
      <c r="C15136" s="5" t="s">
        <v>12</v>
      </c>
      <c r="D15136" s="5" t="str">
        <f t="shared" si="236"/>
        <v>un</v>
      </c>
    </row>
    <row r="15137" spans="1:4" x14ac:dyDescent="0.2">
      <c r="A15137" s="5" t="s">
        <v>9634</v>
      </c>
      <c r="B15137" s="5" t="s">
        <v>32726</v>
      </c>
      <c r="C15137" s="5" t="s">
        <v>12</v>
      </c>
      <c r="D15137" s="5" t="str">
        <f t="shared" si="236"/>
        <v>un</v>
      </c>
    </row>
    <row r="15138" spans="1:4" x14ac:dyDescent="0.2">
      <c r="A15138" s="5" t="s">
        <v>18946</v>
      </c>
      <c r="B15138" s="5" t="s">
        <v>32726</v>
      </c>
      <c r="C15138" s="5" t="s">
        <v>12</v>
      </c>
      <c r="D15138" s="5" t="str">
        <f t="shared" si="236"/>
        <v>un</v>
      </c>
    </row>
    <row r="15139" spans="1:4" x14ac:dyDescent="0.2">
      <c r="A15139" s="5" t="s">
        <v>9635</v>
      </c>
      <c r="B15139" s="5" t="s">
        <v>32727</v>
      </c>
      <c r="C15139" s="5" t="s">
        <v>12</v>
      </c>
      <c r="D15139" s="5" t="str">
        <f t="shared" si="236"/>
        <v>un</v>
      </c>
    </row>
    <row r="15140" spans="1:4" x14ac:dyDescent="0.2">
      <c r="A15140" s="5" t="s">
        <v>18947</v>
      </c>
      <c r="B15140" s="5" t="s">
        <v>32727</v>
      </c>
      <c r="C15140" s="5" t="s">
        <v>12</v>
      </c>
      <c r="D15140" s="5" t="str">
        <f t="shared" si="236"/>
        <v>un</v>
      </c>
    </row>
    <row r="15141" spans="1:4" x14ac:dyDescent="0.2">
      <c r="A15141" s="5" t="s">
        <v>4278</v>
      </c>
      <c r="B15141" s="5" t="s">
        <v>32728</v>
      </c>
      <c r="C15141" s="5" t="s">
        <v>12</v>
      </c>
      <c r="D15141" s="5" t="str">
        <f t="shared" si="236"/>
        <v>un</v>
      </c>
    </row>
    <row r="15142" spans="1:4" x14ac:dyDescent="0.2">
      <c r="A15142" s="5" t="s">
        <v>18948</v>
      </c>
      <c r="B15142" s="5" t="s">
        <v>32728</v>
      </c>
      <c r="C15142" s="5" t="s">
        <v>12</v>
      </c>
      <c r="D15142" s="5" t="str">
        <f t="shared" si="236"/>
        <v>un</v>
      </c>
    </row>
    <row r="15143" spans="1:4" x14ac:dyDescent="0.2">
      <c r="A15143" s="5" t="s">
        <v>9636</v>
      </c>
      <c r="B15143" s="5" t="s">
        <v>32729</v>
      </c>
      <c r="C15143" s="5" t="s">
        <v>12</v>
      </c>
      <c r="D15143" s="5" t="str">
        <f t="shared" si="236"/>
        <v>un</v>
      </c>
    </row>
    <row r="15144" spans="1:4" x14ac:dyDescent="0.2">
      <c r="A15144" s="5" t="s">
        <v>18949</v>
      </c>
      <c r="B15144" s="5" t="s">
        <v>32729</v>
      </c>
      <c r="C15144" s="5" t="s">
        <v>12</v>
      </c>
      <c r="D15144" s="5" t="str">
        <f t="shared" si="236"/>
        <v>un</v>
      </c>
    </row>
    <row r="15145" spans="1:4" x14ac:dyDescent="0.2">
      <c r="A15145" s="5" t="s">
        <v>9637</v>
      </c>
      <c r="B15145" s="5" t="s">
        <v>32730</v>
      </c>
      <c r="C15145" s="5" t="s">
        <v>12</v>
      </c>
      <c r="D15145" s="5" t="str">
        <f t="shared" si="236"/>
        <v>un</v>
      </c>
    </row>
    <row r="15146" spans="1:4" x14ac:dyDescent="0.2">
      <c r="A15146" s="5" t="s">
        <v>18950</v>
      </c>
      <c r="B15146" s="5" t="s">
        <v>32730</v>
      </c>
      <c r="C15146" s="5" t="s">
        <v>12</v>
      </c>
      <c r="D15146" s="5" t="str">
        <f t="shared" si="236"/>
        <v>un</v>
      </c>
    </row>
    <row r="15147" spans="1:4" x14ac:dyDescent="0.2">
      <c r="A15147" s="5" t="s">
        <v>4279</v>
      </c>
      <c r="B15147" s="5" t="s">
        <v>32731</v>
      </c>
      <c r="C15147" s="5" t="s">
        <v>12</v>
      </c>
      <c r="D15147" s="5" t="str">
        <f t="shared" si="236"/>
        <v>un</v>
      </c>
    </row>
    <row r="15148" spans="1:4" x14ac:dyDescent="0.2">
      <c r="A15148" s="5" t="s">
        <v>18951</v>
      </c>
      <c r="B15148" s="5" t="s">
        <v>32731</v>
      </c>
      <c r="C15148" s="5" t="s">
        <v>12</v>
      </c>
      <c r="D15148" s="5" t="str">
        <f t="shared" si="236"/>
        <v>un</v>
      </c>
    </row>
    <row r="15149" spans="1:4" x14ac:dyDescent="0.2">
      <c r="A15149" s="5" t="s">
        <v>9638</v>
      </c>
      <c r="B15149" s="5" t="s">
        <v>32732</v>
      </c>
      <c r="C15149" s="5" t="s">
        <v>12</v>
      </c>
      <c r="D15149" s="5" t="str">
        <f t="shared" si="236"/>
        <v>un</v>
      </c>
    </row>
    <row r="15150" spans="1:4" x14ac:dyDescent="0.2">
      <c r="A15150" s="5" t="s">
        <v>18952</v>
      </c>
      <c r="B15150" s="5" t="s">
        <v>32732</v>
      </c>
      <c r="C15150" s="5" t="s">
        <v>12</v>
      </c>
      <c r="D15150" s="5" t="str">
        <f t="shared" si="236"/>
        <v>un</v>
      </c>
    </row>
    <row r="15151" spans="1:4" x14ac:dyDescent="0.2">
      <c r="A15151" s="5" t="s">
        <v>9639</v>
      </c>
      <c r="B15151" s="5" t="s">
        <v>32733</v>
      </c>
      <c r="C15151" s="5" t="s">
        <v>12</v>
      </c>
      <c r="D15151" s="5" t="str">
        <f t="shared" si="236"/>
        <v>un</v>
      </c>
    </row>
    <row r="15152" spans="1:4" x14ac:dyDescent="0.2">
      <c r="A15152" s="5" t="s">
        <v>18953</v>
      </c>
      <c r="B15152" s="5" t="s">
        <v>32733</v>
      </c>
      <c r="C15152" s="5" t="s">
        <v>12</v>
      </c>
      <c r="D15152" s="5" t="str">
        <f t="shared" si="236"/>
        <v>un</v>
      </c>
    </row>
    <row r="15153" spans="1:4" x14ac:dyDescent="0.2">
      <c r="A15153" s="5" t="s">
        <v>4280</v>
      </c>
      <c r="B15153" s="5" t="s">
        <v>32734</v>
      </c>
      <c r="C15153" s="5" t="s">
        <v>12</v>
      </c>
      <c r="D15153" s="5" t="str">
        <f t="shared" si="236"/>
        <v>un</v>
      </c>
    </row>
    <row r="15154" spans="1:4" x14ac:dyDescent="0.2">
      <c r="A15154" s="5" t="s">
        <v>18954</v>
      </c>
      <c r="B15154" s="5" t="s">
        <v>32734</v>
      </c>
      <c r="C15154" s="5" t="s">
        <v>12</v>
      </c>
      <c r="D15154" s="5" t="str">
        <f t="shared" si="236"/>
        <v>un</v>
      </c>
    </row>
    <row r="15155" spans="1:4" x14ac:dyDescent="0.2">
      <c r="A15155" s="5" t="s">
        <v>9640</v>
      </c>
      <c r="B15155" s="5" t="s">
        <v>32735</v>
      </c>
      <c r="C15155" s="5" t="s">
        <v>12</v>
      </c>
      <c r="D15155" s="5" t="str">
        <f t="shared" si="236"/>
        <v>un</v>
      </c>
    </row>
    <row r="15156" spans="1:4" x14ac:dyDescent="0.2">
      <c r="A15156" s="5" t="s">
        <v>18955</v>
      </c>
      <c r="B15156" s="5" t="s">
        <v>32735</v>
      </c>
      <c r="C15156" s="5" t="s">
        <v>12</v>
      </c>
      <c r="D15156" s="5" t="str">
        <f t="shared" si="236"/>
        <v>un</v>
      </c>
    </row>
    <row r="15157" spans="1:4" x14ac:dyDescent="0.2">
      <c r="A15157" s="5" t="s">
        <v>9641</v>
      </c>
      <c r="B15157" s="5" t="s">
        <v>32736</v>
      </c>
      <c r="C15157" s="5" t="s">
        <v>12</v>
      </c>
      <c r="D15157" s="5" t="str">
        <f t="shared" si="236"/>
        <v>un</v>
      </c>
    </row>
    <row r="15158" spans="1:4" x14ac:dyDescent="0.2">
      <c r="A15158" s="5" t="s">
        <v>18956</v>
      </c>
      <c r="B15158" s="5" t="s">
        <v>32736</v>
      </c>
      <c r="C15158" s="5" t="s">
        <v>12</v>
      </c>
      <c r="D15158" s="5" t="str">
        <f t="shared" si="236"/>
        <v>un</v>
      </c>
    </row>
    <row r="15159" spans="1:4" x14ac:dyDescent="0.2">
      <c r="A15159" s="5" t="s">
        <v>4281</v>
      </c>
      <c r="B15159" s="5" t="s">
        <v>32737</v>
      </c>
      <c r="C15159" s="5" t="s">
        <v>12</v>
      </c>
      <c r="D15159" s="5" t="str">
        <f t="shared" si="236"/>
        <v>un</v>
      </c>
    </row>
    <row r="15160" spans="1:4" x14ac:dyDescent="0.2">
      <c r="A15160" s="5" t="s">
        <v>18957</v>
      </c>
      <c r="B15160" s="5" t="s">
        <v>32737</v>
      </c>
      <c r="C15160" s="5" t="s">
        <v>12</v>
      </c>
      <c r="D15160" s="5" t="str">
        <f t="shared" si="236"/>
        <v>un</v>
      </c>
    </row>
    <row r="15161" spans="1:4" x14ac:dyDescent="0.2">
      <c r="A15161" s="5" t="s">
        <v>9642</v>
      </c>
      <c r="B15161" s="5" t="s">
        <v>32738</v>
      </c>
      <c r="C15161" s="5" t="s">
        <v>12</v>
      </c>
      <c r="D15161" s="5" t="str">
        <f t="shared" si="236"/>
        <v>un</v>
      </c>
    </row>
    <row r="15162" spans="1:4" x14ac:dyDescent="0.2">
      <c r="A15162" s="5" t="s">
        <v>18958</v>
      </c>
      <c r="B15162" s="5" t="s">
        <v>32738</v>
      </c>
      <c r="C15162" s="5" t="s">
        <v>12</v>
      </c>
      <c r="D15162" s="5" t="str">
        <f t="shared" si="236"/>
        <v>un</v>
      </c>
    </row>
    <row r="15163" spans="1:4" x14ac:dyDescent="0.2">
      <c r="A15163" s="5" t="s">
        <v>9643</v>
      </c>
      <c r="B15163" s="5" t="s">
        <v>32739</v>
      </c>
      <c r="C15163" s="5" t="s">
        <v>12</v>
      </c>
      <c r="D15163" s="5" t="str">
        <f t="shared" si="236"/>
        <v>un</v>
      </c>
    </row>
    <row r="15164" spans="1:4" x14ac:dyDescent="0.2">
      <c r="A15164" s="5" t="s">
        <v>18959</v>
      </c>
      <c r="B15164" s="5" t="s">
        <v>32739</v>
      </c>
      <c r="C15164" s="5" t="s">
        <v>12</v>
      </c>
      <c r="D15164" s="5" t="str">
        <f t="shared" si="236"/>
        <v>un</v>
      </c>
    </row>
    <row r="15165" spans="1:4" x14ac:dyDescent="0.2">
      <c r="A15165" s="5" t="s">
        <v>4282</v>
      </c>
      <c r="B15165" s="5" t="s">
        <v>32740</v>
      </c>
      <c r="C15165" s="5" t="s">
        <v>12</v>
      </c>
      <c r="D15165" s="5" t="str">
        <f t="shared" si="236"/>
        <v>un</v>
      </c>
    </row>
    <row r="15166" spans="1:4" x14ac:dyDescent="0.2">
      <c r="A15166" s="5" t="s">
        <v>18960</v>
      </c>
      <c r="B15166" s="5" t="s">
        <v>32740</v>
      </c>
      <c r="C15166" s="5" t="s">
        <v>12</v>
      </c>
      <c r="D15166" s="5" t="str">
        <f t="shared" si="236"/>
        <v>un</v>
      </c>
    </row>
    <row r="15167" spans="1:4" x14ac:dyDescent="0.2">
      <c r="A15167" s="5" t="s">
        <v>9644</v>
      </c>
      <c r="B15167" s="5" t="s">
        <v>32741</v>
      </c>
      <c r="C15167" s="5" t="s">
        <v>12</v>
      </c>
      <c r="D15167" s="5" t="str">
        <f t="shared" si="236"/>
        <v>un</v>
      </c>
    </row>
    <row r="15168" spans="1:4" x14ac:dyDescent="0.2">
      <c r="A15168" s="5" t="s">
        <v>18961</v>
      </c>
      <c r="B15168" s="5" t="s">
        <v>32741</v>
      </c>
      <c r="C15168" s="5" t="s">
        <v>12</v>
      </c>
      <c r="D15168" s="5" t="str">
        <f t="shared" si="236"/>
        <v>un</v>
      </c>
    </row>
    <row r="15169" spans="1:4" x14ac:dyDescent="0.2">
      <c r="A15169" s="5" t="s">
        <v>9645</v>
      </c>
      <c r="B15169" s="5" t="s">
        <v>32742</v>
      </c>
      <c r="C15169" s="5" t="s">
        <v>12</v>
      </c>
      <c r="D15169" s="5" t="str">
        <f t="shared" si="236"/>
        <v>un</v>
      </c>
    </row>
    <row r="15170" spans="1:4" x14ac:dyDescent="0.2">
      <c r="A15170" s="5" t="s">
        <v>18962</v>
      </c>
      <c r="B15170" s="5" t="s">
        <v>32742</v>
      </c>
      <c r="C15170" s="5" t="s">
        <v>12</v>
      </c>
      <c r="D15170" s="5" t="str">
        <f t="shared" ref="D15170:D15233" si="237">LOWER(C15170)</f>
        <v>un</v>
      </c>
    </row>
    <row r="15171" spans="1:4" x14ac:dyDescent="0.2">
      <c r="A15171" s="5" t="s">
        <v>4283</v>
      </c>
      <c r="B15171" s="5" t="s">
        <v>32743</v>
      </c>
      <c r="C15171" s="5" t="s">
        <v>12</v>
      </c>
      <c r="D15171" s="5" t="str">
        <f t="shared" si="237"/>
        <v>un</v>
      </c>
    </row>
    <row r="15172" spans="1:4" x14ac:dyDescent="0.2">
      <c r="A15172" s="5" t="s">
        <v>18963</v>
      </c>
      <c r="B15172" s="5" t="s">
        <v>32743</v>
      </c>
      <c r="C15172" s="5" t="s">
        <v>12</v>
      </c>
      <c r="D15172" s="5" t="str">
        <f t="shared" si="237"/>
        <v>un</v>
      </c>
    </row>
    <row r="15173" spans="1:4" x14ac:dyDescent="0.2">
      <c r="A15173" s="5" t="s">
        <v>9646</v>
      </c>
      <c r="B15173" s="5" t="s">
        <v>32744</v>
      </c>
      <c r="C15173" s="5" t="s">
        <v>12</v>
      </c>
      <c r="D15173" s="5" t="str">
        <f t="shared" si="237"/>
        <v>un</v>
      </c>
    </row>
    <row r="15174" spans="1:4" x14ac:dyDescent="0.2">
      <c r="A15174" s="5" t="s">
        <v>18964</v>
      </c>
      <c r="B15174" s="5" t="s">
        <v>32744</v>
      </c>
      <c r="C15174" s="5" t="s">
        <v>12</v>
      </c>
      <c r="D15174" s="5" t="str">
        <f t="shared" si="237"/>
        <v>un</v>
      </c>
    </row>
    <row r="15175" spans="1:4" x14ac:dyDescent="0.2">
      <c r="A15175" s="5" t="s">
        <v>9647</v>
      </c>
      <c r="B15175" s="5" t="s">
        <v>32745</v>
      </c>
      <c r="C15175" s="5" t="s">
        <v>12</v>
      </c>
      <c r="D15175" s="5" t="str">
        <f t="shared" si="237"/>
        <v>un</v>
      </c>
    </row>
    <row r="15176" spans="1:4" x14ac:dyDescent="0.2">
      <c r="A15176" s="5" t="s">
        <v>18965</v>
      </c>
      <c r="B15176" s="5" t="s">
        <v>32745</v>
      </c>
      <c r="C15176" s="5" t="s">
        <v>12</v>
      </c>
      <c r="D15176" s="5" t="str">
        <f t="shared" si="237"/>
        <v>un</v>
      </c>
    </row>
    <row r="15177" spans="1:4" x14ac:dyDescent="0.2">
      <c r="A15177" s="5" t="s">
        <v>4284</v>
      </c>
      <c r="B15177" s="5" t="s">
        <v>32746</v>
      </c>
      <c r="C15177" s="5" t="s">
        <v>12</v>
      </c>
      <c r="D15177" s="5" t="str">
        <f t="shared" si="237"/>
        <v>un</v>
      </c>
    </row>
    <row r="15178" spans="1:4" x14ac:dyDescent="0.2">
      <c r="A15178" s="5" t="s">
        <v>18966</v>
      </c>
      <c r="B15178" s="5" t="s">
        <v>32746</v>
      </c>
      <c r="C15178" s="5" t="s">
        <v>12</v>
      </c>
      <c r="D15178" s="5" t="str">
        <f t="shared" si="237"/>
        <v>un</v>
      </c>
    </row>
    <row r="15179" spans="1:4" x14ac:dyDescent="0.2">
      <c r="A15179" s="5" t="s">
        <v>9648</v>
      </c>
      <c r="B15179" s="5" t="s">
        <v>32747</v>
      </c>
      <c r="C15179" s="5" t="s">
        <v>12</v>
      </c>
      <c r="D15179" s="5" t="str">
        <f t="shared" si="237"/>
        <v>un</v>
      </c>
    </row>
    <row r="15180" spans="1:4" x14ac:dyDescent="0.2">
      <c r="A15180" s="5" t="s">
        <v>18967</v>
      </c>
      <c r="B15180" s="5" t="s">
        <v>32747</v>
      </c>
      <c r="C15180" s="5" t="s">
        <v>12</v>
      </c>
      <c r="D15180" s="5" t="str">
        <f t="shared" si="237"/>
        <v>un</v>
      </c>
    </row>
    <row r="15181" spans="1:4" x14ac:dyDescent="0.2">
      <c r="A15181" s="5" t="s">
        <v>9649</v>
      </c>
      <c r="B15181" s="5" t="s">
        <v>32748</v>
      </c>
      <c r="C15181" s="5" t="s">
        <v>12</v>
      </c>
      <c r="D15181" s="5" t="str">
        <f t="shared" si="237"/>
        <v>un</v>
      </c>
    </row>
    <row r="15182" spans="1:4" x14ac:dyDescent="0.2">
      <c r="A15182" s="5" t="s">
        <v>18968</v>
      </c>
      <c r="B15182" s="5" t="s">
        <v>32748</v>
      </c>
      <c r="C15182" s="5" t="s">
        <v>12</v>
      </c>
      <c r="D15182" s="5" t="str">
        <f t="shared" si="237"/>
        <v>un</v>
      </c>
    </row>
    <row r="15183" spans="1:4" x14ac:dyDescent="0.2">
      <c r="A15183" s="5" t="s">
        <v>4285</v>
      </c>
      <c r="B15183" s="5" t="s">
        <v>32749</v>
      </c>
      <c r="C15183" s="5" t="s">
        <v>12</v>
      </c>
      <c r="D15183" s="5" t="str">
        <f t="shared" si="237"/>
        <v>un</v>
      </c>
    </row>
    <row r="15184" spans="1:4" x14ac:dyDescent="0.2">
      <c r="A15184" s="5" t="s">
        <v>18969</v>
      </c>
      <c r="B15184" s="5" t="s">
        <v>32749</v>
      </c>
      <c r="C15184" s="5" t="s">
        <v>12</v>
      </c>
      <c r="D15184" s="5" t="str">
        <f t="shared" si="237"/>
        <v>un</v>
      </c>
    </row>
    <row r="15185" spans="1:4" x14ac:dyDescent="0.2">
      <c r="A15185" s="5" t="s">
        <v>9650</v>
      </c>
      <c r="B15185" s="5" t="s">
        <v>32750</v>
      </c>
      <c r="C15185" s="5" t="s">
        <v>12</v>
      </c>
      <c r="D15185" s="5" t="str">
        <f t="shared" si="237"/>
        <v>un</v>
      </c>
    </row>
    <row r="15186" spans="1:4" x14ac:dyDescent="0.2">
      <c r="A15186" s="5" t="s">
        <v>18970</v>
      </c>
      <c r="B15186" s="5" t="s">
        <v>32750</v>
      </c>
      <c r="C15186" s="5" t="s">
        <v>12</v>
      </c>
      <c r="D15186" s="5" t="str">
        <f t="shared" si="237"/>
        <v>un</v>
      </c>
    </row>
    <row r="15187" spans="1:4" x14ac:dyDescent="0.2">
      <c r="A15187" s="5" t="s">
        <v>9651</v>
      </c>
      <c r="B15187" s="5" t="s">
        <v>32751</v>
      </c>
      <c r="C15187" s="5" t="s">
        <v>12</v>
      </c>
      <c r="D15187" s="5" t="str">
        <f t="shared" si="237"/>
        <v>un</v>
      </c>
    </row>
    <row r="15188" spans="1:4" x14ac:dyDescent="0.2">
      <c r="A15188" s="5" t="s">
        <v>18971</v>
      </c>
      <c r="B15188" s="5" t="s">
        <v>32751</v>
      </c>
      <c r="C15188" s="5" t="s">
        <v>12</v>
      </c>
      <c r="D15188" s="5" t="str">
        <f t="shared" si="237"/>
        <v>un</v>
      </c>
    </row>
    <row r="15189" spans="1:4" x14ac:dyDescent="0.2">
      <c r="A15189" s="5" t="s">
        <v>4286</v>
      </c>
      <c r="B15189" s="5" t="s">
        <v>32752</v>
      </c>
      <c r="C15189" s="5" t="s">
        <v>12</v>
      </c>
      <c r="D15189" s="5" t="str">
        <f t="shared" si="237"/>
        <v>un</v>
      </c>
    </row>
    <row r="15190" spans="1:4" x14ac:dyDescent="0.2">
      <c r="A15190" s="5" t="s">
        <v>18972</v>
      </c>
      <c r="B15190" s="5" t="s">
        <v>32752</v>
      </c>
      <c r="C15190" s="5" t="s">
        <v>12</v>
      </c>
      <c r="D15190" s="5" t="str">
        <f t="shared" si="237"/>
        <v>un</v>
      </c>
    </row>
    <row r="15191" spans="1:4" x14ac:dyDescent="0.2">
      <c r="A15191" s="5" t="s">
        <v>9652</v>
      </c>
      <c r="B15191" s="5" t="s">
        <v>32753</v>
      </c>
      <c r="C15191" s="5" t="s">
        <v>12</v>
      </c>
      <c r="D15191" s="5" t="str">
        <f t="shared" si="237"/>
        <v>un</v>
      </c>
    </row>
    <row r="15192" spans="1:4" x14ac:dyDescent="0.2">
      <c r="A15192" s="5" t="s">
        <v>18973</v>
      </c>
      <c r="B15192" s="5" t="s">
        <v>32753</v>
      </c>
      <c r="C15192" s="5" t="s">
        <v>12</v>
      </c>
      <c r="D15192" s="5" t="str">
        <f t="shared" si="237"/>
        <v>un</v>
      </c>
    </row>
    <row r="15193" spans="1:4" x14ac:dyDescent="0.2">
      <c r="A15193" s="5" t="s">
        <v>9653</v>
      </c>
      <c r="B15193" s="5" t="s">
        <v>32754</v>
      </c>
      <c r="C15193" s="5" t="s">
        <v>12</v>
      </c>
      <c r="D15193" s="5" t="str">
        <f t="shared" si="237"/>
        <v>un</v>
      </c>
    </row>
    <row r="15194" spans="1:4" x14ac:dyDescent="0.2">
      <c r="A15194" s="5" t="s">
        <v>18974</v>
      </c>
      <c r="B15194" s="5" t="s">
        <v>32754</v>
      </c>
      <c r="C15194" s="5" t="s">
        <v>12</v>
      </c>
      <c r="D15194" s="5" t="str">
        <f t="shared" si="237"/>
        <v>un</v>
      </c>
    </row>
    <row r="15195" spans="1:4" x14ac:dyDescent="0.2">
      <c r="A15195" s="5" t="s">
        <v>4287</v>
      </c>
      <c r="B15195" s="5" t="s">
        <v>32755</v>
      </c>
      <c r="C15195" s="5" t="s">
        <v>12</v>
      </c>
      <c r="D15195" s="5" t="str">
        <f t="shared" si="237"/>
        <v>un</v>
      </c>
    </row>
    <row r="15196" spans="1:4" x14ac:dyDescent="0.2">
      <c r="A15196" s="5" t="s">
        <v>18975</v>
      </c>
      <c r="B15196" s="5" t="s">
        <v>32755</v>
      </c>
      <c r="C15196" s="5" t="s">
        <v>12</v>
      </c>
      <c r="D15196" s="5" t="str">
        <f t="shared" si="237"/>
        <v>un</v>
      </c>
    </row>
    <row r="15197" spans="1:4" x14ac:dyDescent="0.2">
      <c r="A15197" s="5" t="s">
        <v>9654</v>
      </c>
      <c r="B15197" s="5" t="s">
        <v>32756</v>
      </c>
      <c r="C15197" s="5" t="s">
        <v>12</v>
      </c>
      <c r="D15197" s="5" t="str">
        <f t="shared" si="237"/>
        <v>un</v>
      </c>
    </row>
    <row r="15198" spans="1:4" x14ac:dyDescent="0.2">
      <c r="A15198" s="5" t="s">
        <v>18976</v>
      </c>
      <c r="B15198" s="5" t="s">
        <v>32756</v>
      </c>
      <c r="C15198" s="5" t="s">
        <v>12</v>
      </c>
      <c r="D15198" s="5" t="str">
        <f t="shared" si="237"/>
        <v>un</v>
      </c>
    </row>
    <row r="15199" spans="1:4" x14ac:dyDescent="0.2">
      <c r="A15199" s="5" t="s">
        <v>9655</v>
      </c>
      <c r="B15199" s="5" t="s">
        <v>32757</v>
      </c>
      <c r="C15199" s="5" t="s">
        <v>12</v>
      </c>
      <c r="D15199" s="5" t="str">
        <f t="shared" si="237"/>
        <v>un</v>
      </c>
    </row>
    <row r="15200" spans="1:4" x14ac:dyDescent="0.2">
      <c r="A15200" s="5" t="s">
        <v>18977</v>
      </c>
      <c r="B15200" s="5" t="s">
        <v>32757</v>
      </c>
      <c r="C15200" s="5" t="s">
        <v>12</v>
      </c>
      <c r="D15200" s="5" t="str">
        <f t="shared" si="237"/>
        <v>un</v>
      </c>
    </row>
    <row r="15201" spans="1:4" x14ac:dyDescent="0.2">
      <c r="A15201" s="5" t="s">
        <v>4288</v>
      </c>
      <c r="B15201" s="5" t="s">
        <v>32758</v>
      </c>
      <c r="C15201" s="5" t="s">
        <v>12</v>
      </c>
      <c r="D15201" s="5" t="str">
        <f t="shared" si="237"/>
        <v>un</v>
      </c>
    </row>
    <row r="15202" spans="1:4" x14ac:dyDescent="0.2">
      <c r="A15202" s="5" t="s">
        <v>18978</v>
      </c>
      <c r="B15202" s="5" t="s">
        <v>32758</v>
      </c>
      <c r="C15202" s="5" t="s">
        <v>12</v>
      </c>
      <c r="D15202" s="5" t="str">
        <f t="shared" si="237"/>
        <v>un</v>
      </c>
    </row>
    <row r="15203" spans="1:4" x14ac:dyDescent="0.2">
      <c r="A15203" s="5" t="s">
        <v>9656</v>
      </c>
      <c r="B15203" s="5" t="s">
        <v>32759</v>
      </c>
      <c r="C15203" s="5" t="s">
        <v>12</v>
      </c>
      <c r="D15203" s="5" t="str">
        <f t="shared" si="237"/>
        <v>un</v>
      </c>
    </row>
    <row r="15204" spans="1:4" x14ac:dyDescent="0.2">
      <c r="A15204" s="5" t="s">
        <v>18979</v>
      </c>
      <c r="B15204" s="5" t="s">
        <v>32759</v>
      </c>
      <c r="C15204" s="5" t="s">
        <v>12</v>
      </c>
      <c r="D15204" s="5" t="str">
        <f t="shared" si="237"/>
        <v>un</v>
      </c>
    </row>
    <row r="15205" spans="1:4" x14ac:dyDescent="0.2">
      <c r="A15205" s="5" t="s">
        <v>9657</v>
      </c>
      <c r="B15205" s="5" t="s">
        <v>32760</v>
      </c>
      <c r="C15205" s="5" t="s">
        <v>12</v>
      </c>
      <c r="D15205" s="5" t="str">
        <f t="shared" si="237"/>
        <v>un</v>
      </c>
    </row>
    <row r="15206" spans="1:4" x14ac:dyDescent="0.2">
      <c r="A15206" s="5" t="s">
        <v>18980</v>
      </c>
      <c r="B15206" s="5" t="s">
        <v>32760</v>
      </c>
      <c r="C15206" s="5" t="s">
        <v>12</v>
      </c>
      <c r="D15206" s="5" t="str">
        <f t="shared" si="237"/>
        <v>un</v>
      </c>
    </row>
    <row r="15207" spans="1:4" x14ac:dyDescent="0.2">
      <c r="A15207" s="5" t="s">
        <v>4289</v>
      </c>
      <c r="B15207" s="5" t="s">
        <v>32761</v>
      </c>
      <c r="C15207" s="5" t="s">
        <v>12</v>
      </c>
      <c r="D15207" s="5" t="str">
        <f t="shared" si="237"/>
        <v>un</v>
      </c>
    </row>
    <row r="15208" spans="1:4" x14ac:dyDescent="0.2">
      <c r="A15208" s="5" t="s">
        <v>18981</v>
      </c>
      <c r="B15208" s="5" t="s">
        <v>32761</v>
      </c>
      <c r="C15208" s="5" t="s">
        <v>12</v>
      </c>
      <c r="D15208" s="5" t="str">
        <f t="shared" si="237"/>
        <v>un</v>
      </c>
    </row>
    <row r="15209" spans="1:4" x14ac:dyDescent="0.2">
      <c r="A15209" s="5" t="s">
        <v>9658</v>
      </c>
      <c r="B15209" s="5" t="s">
        <v>32762</v>
      </c>
      <c r="C15209" s="5" t="s">
        <v>12</v>
      </c>
      <c r="D15209" s="5" t="str">
        <f t="shared" si="237"/>
        <v>un</v>
      </c>
    </row>
    <row r="15210" spans="1:4" x14ac:dyDescent="0.2">
      <c r="A15210" s="5" t="s">
        <v>18982</v>
      </c>
      <c r="B15210" s="5" t="s">
        <v>32762</v>
      </c>
      <c r="C15210" s="5" t="s">
        <v>12</v>
      </c>
      <c r="D15210" s="5" t="str">
        <f t="shared" si="237"/>
        <v>un</v>
      </c>
    </row>
    <row r="15211" spans="1:4" x14ac:dyDescent="0.2">
      <c r="A15211" s="5" t="s">
        <v>9659</v>
      </c>
      <c r="B15211" s="5" t="s">
        <v>32763</v>
      </c>
      <c r="C15211" s="5" t="s">
        <v>12</v>
      </c>
      <c r="D15211" s="5" t="str">
        <f t="shared" si="237"/>
        <v>un</v>
      </c>
    </row>
    <row r="15212" spans="1:4" x14ac:dyDescent="0.2">
      <c r="A15212" s="5" t="s">
        <v>18983</v>
      </c>
      <c r="B15212" s="5" t="s">
        <v>32763</v>
      </c>
      <c r="C15212" s="5" t="s">
        <v>12</v>
      </c>
      <c r="D15212" s="5" t="str">
        <f t="shared" si="237"/>
        <v>un</v>
      </c>
    </row>
    <row r="15213" spans="1:4" x14ac:dyDescent="0.2">
      <c r="A15213" s="5" t="s">
        <v>4290</v>
      </c>
      <c r="B15213" s="5" t="s">
        <v>32764</v>
      </c>
      <c r="C15213" s="5" t="s">
        <v>12</v>
      </c>
      <c r="D15213" s="5" t="str">
        <f t="shared" si="237"/>
        <v>un</v>
      </c>
    </row>
    <row r="15214" spans="1:4" x14ac:dyDescent="0.2">
      <c r="A15214" s="5" t="s">
        <v>18984</v>
      </c>
      <c r="B15214" s="5" t="s">
        <v>32764</v>
      </c>
      <c r="C15214" s="5" t="s">
        <v>12</v>
      </c>
      <c r="D15214" s="5" t="str">
        <f t="shared" si="237"/>
        <v>un</v>
      </c>
    </row>
    <row r="15215" spans="1:4" x14ac:dyDescent="0.2">
      <c r="A15215" s="5" t="s">
        <v>9660</v>
      </c>
      <c r="B15215" s="5" t="s">
        <v>32765</v>
      </c>
      <c r="C15215" s="5" t="s">
        <v>12</v>
      </c>
      <c r="D15215" s="5" t="str">
        <f t="shared" si="237"/>
        <v>un</v>
      </c>
    </row>
    <row r="15216" spans="1:4" x14ac:dyDescent="0.2">
      <c r="A15216" s="5" t="s">
        <v>18985</v>
      </c>
      <c r="B15216" s="5" t="s">
        <v>32765</v>
      </c>
      <c r="C15216" s="5" t="s">
        <v>12</v>
      </c>
      <c r="D15216" s="5" t="str">
        <f t="shared" si="237"/>
        <v>un</v>
      </c>
    </row>
    <row r="15217" spans="1:4" x14ac:dyDescent="0.2">
      <c r="A15217" s="5" t="s">
        <v>9661</v>
      </c>
      <c r="B15217" s="5" t="s">
        <v>32766</v>
      </c>
      <c r="C15217" s="5" t="s">
        <v>12</v>
      </c>
      <c r="D15217" s="5" t="str">
        <f t="shared" si="237"/>
        <v>un</v>
      </c>
    </row>
    <row r="15218" spans="1:4" x14ac:dyDescent="0.2">
      <c r="A15218" s="5" t="s">
        <v>18986</v>
      </c>
      <c r="B15218" s="5" t="s">
        <v>32766</v>
      </c>
      <c r="C15218" s="5" t="s">
        <v>12</v>
      </c>
      <c r="D15218" s="5" t="str">
        <f t="shared" si="237"/>
        <v>un</v>
      </c>
    </row>
    <row r="15219" spans="1:4" x14ac:dyDescent="0.2">
      <c r="A15219" s="5" t="s">
        <v>4291</v>
      </c>
      <c r="B15219" s="5" t="s">
        <v>32767</v>
      </c>
      <c r="C15219" s="5" t="s">
        <v>12</v>
      </c>
      <c r="D15219" s="5" t="str">
        <f t="shared" si="237"/>
        <v>un</v>
      </c>
    </row>
    <row r="15220" spans="1:4" x14ac:dyDescent="0.2">
      <c r="A15220" s="5" t="s">
        <v>18987</v>
      </c>
      <c r="B15220" s="5" t="s">
        <v>32767</v>
      </c>
      <c r="C15220" s="5" t="s">
        <v>12</v>
      </c>
      <c r="D15220" s="5" t="str">
        <f t="shared" si="237"/>
        <v>un</v>
      </c>
    </row>
    <row r="15221" spans="1:4" x14ac:dyDescent="0.2">
      <c r="A15221" s="5" t="s">
        <v>9662</v>
      </c>
      <c r="B15221" s="5" t="s">
        <v>32768</v>
      </c>
      <c r="C15221" s="5" t="s">
        <v>12</v>
      </c>
      <c r="D15221" s="5" t="str">
        <f t="shared" si="237"/>
        <v>un</v>
      </c>
    </row>
    <row r="15222" spans="1:4" x14ac:dyDescent="0.2">
      <c r="A15222" s="5" t="s">
        <v>18988</v>
      </c>
      <c r="B15222" s="5" t="s">
        <v>32768</v>
      </c>
      <c r="C15222" s="5" t="s">
        <v>12</v>
      </c>
      <c r="D15222" s="5" t="str">
        <f t="shared" si="237"/>
        <v>un</v>
      </c>
    </row>
    <row r="15223" spans="1:4" x14ac:dyDescent="0.2">
      <c r="A15223" s="5" t="s">
        <v>9663</v>
      </c>
      <c r="B15223" s="5" t="s">
        <v>32769</v>
      </c>
      <c r="C15223" s="5" t="s">
        <v>12</v>
      </c>
      <c r="D15223" s="5" t="str">
        <f t="shared" si="237"/>
        <v>un</v>
      </c>
    </row>
    <row r="15224" spans="1:4" x14ac:dyDescent="0.2">
      <c r="A15224" s="5" t="s">
        <v>18989</v>
      </c>
      <c r="B15224" s="5" t="s">
        <v>32769</v>
      </c>
      <c r="C15224" s="5" t="s">
        <v>12</v>
      </c>
      <c r="D15224" s="5" t="str">
        <f t="shared" si="237"/>
        <v>un</v>
      </c>
    </row>
    <row r="15225" spans="1:4" x14ac:dyDescent="0.2">
      <c r="A15225" s="5" t="s">
        <v>4292</v>
      </c>
      <c r="B15225" s="5" t="s">
        <v>32770</v>
      </c>
      <c r="C15225" s="5" t="s">
        <v>12</v>
      </c>
      <c r="D15225" s="5" t="str">
        <f t="shared" si="237"/>
        <v>un</v>
      </c>
    </row>
    <row r="15226" spans="1:4" x14ac:dyDescent="0.2">
      <c r="A15226" s="5" t="s">
        <v>18990</v>
      </c>
      <c r="B15226" s="5" t="s">
        <v>32770</v>
      </c>
      <c r="C15226" s="5" t="s">
        <v>12</v>
      </c>
      <c r="D15226" s="5" t="str">
        <f t="shared" si="237"/>
        <v>un</v>
      </c>
    </row>
    <row r="15227" spans="1:4" x14ac:dyDescent="0.2">
      <c r="A15227" s="5" t="s">
        <v>9664</v>
      </c>
      <c r="B15227" s="5" t="s">
        <v>32771</v>
      </c>
      <c r="C15227" s="5" t="s">
        <v>12</v>
      </c>
      <c r="D15227" s="5" t="str">
        <f t="shared" si="237"/>
        <v>un</v>
      </c>
    </row>
    <row r="15228" spans="1:4" x14ac:dyDescent="0.2">
      <c r="A15228" s="5" t="s">
        <v>18991</v>
      </c>
      <c r="B15228" s="5" t="s">
        <v>32771</v>
      </c>
      <c r="C15228" s="5" t="s">
        <v>12</v>
      </c>
      <c r="D15228" s="5" t="str">
        <f t="shared" si="237"/>
        <v>un</v>
      </c>
    </row>
    <row r="15229" spans="1:4" x14ac:dyDescent="0.2">
      <c r="A15229" s="5" t="s">
        <v>9665</v>
      </c>
      <c r="B15229" s="5" t="s">
        <v>32772</v>
      </c>
      <c r="C15229" s="5" t="s">
        <v>12</v>
      </c>
      <c r="D15229" s="5" t="str">
        <f t="shared" si="237"/>
        <v>un</v>
      </c>
    </row>
    <row r="15230" spans="1:4" x14ac:dyDescent="0.2">
      <c r="A15230" s="5" t="s">
        <v>18992</v>
      </c>
      <c r="B15230" s="5" t="s">
        <v>32772</v>
      </c>
      <c r="C15230" s="5" t="s">
        <v>12</v>
      </c>
      <c r="D15230" s="5" t="str">
        <f t="shared" si="237"/>
        <v>un</v>
      </c>
    </row>
    <row r="15231" spans="1:4" x14ac:dyDescent="0.2">
      <c r="A15231" s="5" t="s">
        <v>4293</v>
      </c>
      <c r="B15231" s="5" t="s">
        <v>32773</v>
      </c>
      <c r="C15231" s="5" t="s">
        <v>12</v>
      </c>
      <c r="D15231" s="5" t="str">
        <f t="shared" si="237"/>
        <v>un</v>
      </c>
    </row>
    <row r="15232" spans="1:4" x14ac:dyDescent="0.2">
      <c r="A15232" s="5" t="s">
        <v>18993</v>
      </c>
      <c r="B15232" s="5" t="s">
        <v>32773</v>
      </c>
      <c r="C15232" s="5" t="s">
        <v>12</v>
      </c>
      <c r="D15232" s="5" t="str">
        <f t="shared" si="237"/>
        <v>un</v>
      </c>
    </row>
    <row r="15233" spans="1:4" x14ac:dyDescent="0.2">
      <c r="A15233" s="5" t="s">
        <v>9666</v>
      </c>
      <c r="B15233" s="5" t="s">
        <v>32774</v>
      </c>
      <c r="C15233" s="5" t="s">
        <v>12</v>
      </c>
      <c r="D15233" s="5" t="str">
        <f t="shared" si="237"/>
        <v>un</v>
      </c>
    </row>
    <row r="15234" spans="1:4" x14ac:dyDescent="0.2">
      <c r="A15234" s="5" t="s">
        <v>18994</v>
      </c>
      <c r="B15234" s="5" t="s">
        <v>32774</v>
      </c>
      <c r="C15234" s="5" t="s">
        <v>12</v>
      </c>
      <c r="D15234" s="5" t="str">
        <f t="shared" ref="D15234:D15297" si="238">LOWER(C15234)</f>
        <v>un</v>
      </c>
    </row>
    <row r="15235" spans="1:4" x14ac:dyDescent="0.2">
      <c r="A15235" s="5" t="s">
        <v>9667</v>
      </c>
      <c r="B15235" s="5" t="s">
        <v>32775</v>
      </c>
      <c r="C15235" s="5" t="s">
        <v>12</v>
      </c>
      <c r="D15235" s="5" t="str">
        <f t="shared" si="238"/>
        <v>un</v>
      </c>
    </row>
    <row r="15236" spans="1:4" x14ac:dyDescent="0.2">
      <c r="A15236" s="5" t="s">
        <v>18995</v>
      </c>
      <c r="B15236" s="5" t="s">
        <v>32775</v>
      </c>
      <c r="C15236" s="5" t="s">
        <v>12</v>
      </c>
      <c r="D15236" s="5" t="str">
        <f t="shared" si="238"/>
        <v>un</v>
      </c>
    </row>
    <row r="15237" spans="1:4" x14ac:dyDescent="0.2">
      <c r="A15237" s="5" t="s">
        <v>4294</v>
      </c>
      <c r="B15237" s="5" t="s">
        <v>32776</v>
      </c>
      <c r="C15237" s="5" t="s">
        <v>12</v>
      </c>
      <c r="D15237" s="5" t="str">
        <f t="shared" si="238"/>
        <v>un</v>
      </c>
    </row>
    <row r="15238" spans="1:4" x14ac:dyDescent="0.2">
      <c r="A15238" s="5" t="s">
        <v>18996</v>
      </c>
      <c r="B15238" s="5" t="s">
        <v>32776</v>
      </c>
      <c r="C15238" s="5" t="s">
        <v>12</v>
      </c>
      <c r="D15238" s="5" t="str">
        <f t="shared" si="238"/>
        <v>un</v>
      </c>
    </row>
    <row r="15239" spans="1:4" x14ac:dyDescent="0.2">
      <c r="A15239" s="5" t="s">
        <v>9668</v>
      </c>
      <c r="B15239" s="5" t="s">
        <v>32777</v>
      </c>
      <c r="C15239" s="5" t="s">
        <v>12</v>
      </c>
      <c r="D15239" s="5" t="str">
        <f t="shared" si="238"/>
        <v>un</v>
      </c>
    </row>
    <row r="15240" spans="1:4" x14ac:dyDescent="0.2">
      <c r="A15240" s="5" t="s">
        <v>18997</v>
      </c>
      <c r="B15240" s="5" t="s">
        <v>32777</v>
      </c>
      <c r="C15240" s="5" t="s">
        <v>12</v>
      </c>
      <c r="D15240" s="5" t="str">
        <f t="shared" si="238"/>
        <v>un</v>
      </c>
    </row>
    <row r="15241" spans="1:4" x14ac:dyDescent="0.2">
      <c r="A15241" s="5" t="s">
        <v>9669</v>
      </c>
      <c r="B15241" s="5" t="s">
        <v>32778</v>
      </c>
      <c r="C15241" s="5" t="s">
        <v>12</v>
      </c>
      <c r="D15241" s="5" t="str">
        <f t="shared" si="238"/>
        <v>un</v>
      </c>
    </row>
    <row r="15242" spans="1:4" x14ac:dyDescent="0.2">
      <c r="A15242" s="5" t="s">
        <v>18998</v>
      </c>
      <c r="B15242" s="5" t="s">
        <v>32778</v>
      </c>
      <c r="C15242" s="5" t="s">
        <v>12</v>
      </c>
      <c r="D15242" s="5" t="str">
        <f t="shared" si="238"/>
        <v>un</v>
      </c>
    </row>
    <row r="15243" spans="1:4" x14ac:dyDescent="0.2">
      <c r="A15243" s="5" t="s">
        <v>4295</v>
      </c>
      <c r="B15243" s="5" t="s">
        <v>32779</v>
      </c>
      <c r="C15243" s="5" t="s">
        <v>12</v>
      </c>
      <c r="D15243" s="5" t="str">
        <f t="shared" si="238"/>
        <v>un</v>
      </c>
    </row>
    <row r="15244" spans="1:4" x14ac:dyDescent="0.2">
      <c r="A15244" s="5" t="s">
        <v>18999</v>
      </c>
      <c r="B15244" s="5" t="s">
        <v>32779</v>
      </c>
      <c r="C15244" s="5" t="s">
        <v>12</v>
      </c>
      <c r="D15244" s="5" t="str">
        <f t="shared" si="238"/>
        <v>un</v>
      </c>
    </row>
    <row r="15245" spans="1:4" x14ac:dyDescent="0.2">
      <c r="A15245" s="5" t="s">
        <v>4296</v>
      </c>
      <c r="B15245" s="5" t="s">
        <v>32780</v>
      </c>
      <c r="C15245" s="5" t="s">
        <v>12</v>
      </c>
      <c r="D15245" s="5" t="str">
        <f t="shared" si="238"/>
        <v>un</v>
      </c>
    </row>
    <row r="15246" spans="1:4" x14ac:dyDescent="0.2">
      <c r="A15246" s="5" t="s">
        <v>19000</v>
      </c>
      <c r="B15246" s="5" t="s">
        <v>32780</v>
      </c>
      <c r="C15246" s="5" t="s">
        <v>12</v>
      </c>
      <c r="D15246" s="5" t="str">
        <f t="shared" si="238"/>
        <v>un</v>
      </c>
    </row>
    <row r="15247" spans="1:4" x14ac:dyDescent="0.2">
      <c r="A15247" s="5" t="s">
        <v>4297</v>
      </c>
      <c r="B15247" s="5" t="s">
        <v>32781</v>
      </c>
      <c r="C15247" s="5" t="s">
        <v>12</v>
      </c>
      <c r="D15247" s="5" t="str">
        <f t="shared" si="238"/>
        <v>un</v>
      </c>
    </row>
    <row r="15248" spans="1:4" x14ac:dyDescent="0.2">
      <c r="A15248" s="5" t="s">
        <v>19001</v>
      </c>
      <c r="B15248" s="5" t="s">
        <v>32781</v>
      </c>
      <c r="C15248" s="5" t="s">
        <v>12</v>
      </c>
      <c r="D15248" s="5" t="str">
        <f t="shared" si="238"/>
        <v>un</v>
      </c>
    </row>
    <row r="15249" spans="1:4" x14ac:dyDescent="0.2">
      <c r="A15249" s="5" t="s">
        <v>4298</v>
      </c>
      <c r="B15249" s="5" t="s">
        <v>32782</v>
      </c>
      <c r="C15249" s="5" t="s">
        <v>12</v>
      </c>
      <c r="D15249" s="5" t="str">
        <f t="shared" si="238"/>
        <v>un</v>
      </c>
    </row>
    <row r="15250" spans="1:4" x14ac:dyDescent="0.2">
      <c r="A15250" s="5" t="s">
        <v>19002</v>
      </c>
      <c r="B15250" s="5" t="s">
        <v>32782</v>
      </c>
      <c r="C15250" s="5" t="s">
        <v>12</v>
      </c>
      <c r="D15250" s="5" t="str">
        <f t="shared" si="238"/>
        <v>un</v>
      </c>
    </row>
    <row r="15251" spans="1:4" x14ac:dyDescent="0.2">
      <c r="A15251" s="5" t="s">
        <v>4299</v>
      </c>
      <c r="B15251" s="5" t="s">
        <v>32783</v>
      </c>
      <c r="C15251" s="5" t="s">
        <v>12</v>
      </c>
      <c r="D15251" s="5" t="str">
        <f t="shared" si="238"/>
        <v>un</v>
      </c>
    </row>
    <row r="15252" spans="1:4" x14ac:dyDescent="0.2">
      <c r="A15252" s="5" t="s">
        <v>19003</v>
      </c>
      <c r="B15252" s="5" t="s">
        <v>32783</v>
      </c>
      <c r="C15252" s="5" t="s">
        <v>12</v>
      </c>
      <c r="D15252" s="5" t="str">
        <f t="shared" si="238"/>
        <v>un</v>
      </c>
    </row>
    <row r="15253" spans="1:4" x14ac:dyDescent="0.2">
      <c r="A15253" s="5" t="s">
        <v>9670</v>
      </c>
      <c r="B15253" s="5" t="s">
        <v>32784</v>
      </c>
      <c r="C15253" s="5" t="s">
        <v>12</v>
      </c>
      <c r="D15253" s="5" t="str">
        <f t="shared" si="238"/>
        <v>un</v>
      </c>
    </row>
    <row r="15254" spans="1:4" x14ac:dyDescent="0.2">
      <c r="A15254" s="5" t="s">
        <v>19004</v>
      </c>
      <c r="B15254" s="5" t="s">
        <v>32784</v>
      </c>
      <c r="C15254" s="5" t="s">
        <v>12</v>
      </c>
      <c r="D15254" s="5" t="str">
        <f t="shared" si="238"/>
        <v>un</v>
      </c>
    </row>
    <row r="15255" spans="1:4" x14ac:dyDescent="0.2">
      <c r="A15255" s="5" t="s">
        <v>4309</v>
      </c>
      <c r="B15255" s="5" t="s">
        <v>32785</v>
      </c>
      <c r="C15255" s="5" t="s">
        <v>12</v>
      </c>
      <c r="D15255" s="5" t="str">
        <f t="shared" si="238"/>
        <v>un</v>
      </c>
    </row>
    <row r="15256" spans="1:4" x14ac:dyDescent="0.2">
      <c r="A15256" s="5" t="s">
        <v>19005</v>
      </c>
      <c r="B15256" s="5" t="s">
        <v>32785</v>
      </c>
      <c r="C15256" s="5" t="s">
        <v>12</v>
      </c>
      <c r="D15256" s="5" t="str">
        <f t="shared" si="238"/>
        <v>un</v>
      </c>
    </row>
    <row r="15257" spans="1:4" x14ac:dyDescent="0.2">
      <c r="A15257" s="5" t="s">
        <v>9671</v>
      </c>
      <c r="B15257" s="5" t="s">
        <v>32786</v>
      </c>
      <c r="C15257" s="5" t="s">
        <v>12</v>
      </c>
      <c r="D15257" s="5" t="str">
        <f t="shared" si="238"/>
        <v>un</v>
      </c>
    </row>
    <row r="15258" spans="1:4" x14ac:dyDescent="0.2">
      <c r="A15258" s="5" t="s">
        <v>19006</v>
      </c>
      <c r="B15258" s="5" t="s">
        <v>32786</v>
      </c>
      <c r="C15258" s="5" t="s">
        <v>12</v>
      </c>
      <c r="D15258" s="5" t="str">
        <f t="shared" si="238"/>
        <v>un</v>
      </c>
    </row>
    <row r="15259" spans="1:4" x14ac:dyDescent="0.2">
      <c r="A15259" s="5" t="s">
        <v>4310</v>
      </c>
      <c r="B15259" s="5" t="s">
        <v>32787</v>
      </c>
      <c r="C15259" s="5" t="s">
        <v>12</v>
      </c>
      <c r="D15259" s="5" t="str">
        <f t="shared" si="238"/>
        <v>un</v>
      </c>
    </row>
    <row r="15260" spans="1:4" x14ac:dyDescent="0.2">
      <c r="A15260" s="5" t="s">
        <v>19007</v>
      </c>
      <c r="B15260" s="5" t="s">
        <v>32787</v>
      </c>
      <c r="C15260" s="5" t="s">
        <v>12</v>
      </c>
      <c r="D15260" s="5" t="str">
        <f t="shared" si="238"/>
        <v>un</v>
      </c>
    </row>
    <row r="15261" spans="1:4" x14ac:dyDescent="0.2">
      <c r="A15261" s="5" t="s">
        <v>4311</v>
      </c>
      <c r="B15261" s="5" t="s">
        <v>32788</v>
      </c>
      <c r="C15261" s="5" t="s">
        <v>12</v>
      </c>
      <c r="D15261" s="5" t="str">
        <f t="shared" si="238"/>
        <v>un</v>
      </c>
    </row>
    <row r="15262" spans="1:4" x14ac:dyDescent="0.2">
      <c r="A15262" s="5" t="s">
        <v>19008</v>
      </c>
      <c r="B15262" s="5" t="s">
        <v>32788</v>
      </c>
      <c r="C15262" s="5" t="s">
        <v>12</v>
      </c>
      <c r="D15262" s="5" t="str">
        <f t="shared" si="238"/>
        <v>un</v>
      </c>
    </row>
    <row r="15263" spans="1:4" x14ac:dyDescent="0.2">
      <c r="A15263" s="5" t="s">
        <v>9672</v>
      </c>
      <c r="B15263" s="5" t="s">
        <v>32789</v>
      </c>
      <c r="C15263" s="5" t="s">
        <v>12</v>
      </c>
      <c r="D15263" s="5" t="str">
        <f t="shared" si="238"/>
        <v>un</v>
      </c>
    </row>
    <row r="15264" spans="1:4" x14ac:dyDescent="0.2">
      <c r="A15264" s="5" t="s">
        <v>19009</v>
      </c>
      <c r="B15264" s="5" t="s">
        <v>32789</v>
      </c>
      <c r="C15264" s="5" t="s">
        <v>12</v>
      </c>
      <c r="D15264" s="5" t="str">
        <f t="shared" si="238"/>
        <v>un</v>
      </c>
    </row>
    <row r="15265" spans="1:4" x14ac:dyDescent="0.2">
      <c r="A15265" s="5" t="s">
        <v>4308</v>
      </c>
      <c r="B15265" s="5" t="s">
        <v>32790</v>
      </c>
      <c r="C15265" s="5" t="s">
        <v>12</v>
      </c>
      <c r="D15265" s="5" t="str">
        <f t="shared" si="238"/>
        <v>un</v>
      </c>
    </row>
    <row r="15266" spans="1:4" x14ac:dyDescent="0.2">
      <c r="A15266" s="5" t="s">
        <v>19010</v>
      </c>
      <c r="B15266" s="5" t="s">
        <v>32790</v>
      </c>
      <c r="C15266" s="5" t="s">
        <v>12</v>
      </c>
      <c r="D15266" s="5" t="str">
        <f t="shared" si="238"/>
        <v>un</v>
      </c>
    </row>
    <row r="15267" spans="1:4" x14ac:dyDescent="0.2">
      <c r="A15267" s="5" t="s">
        <v>9673</v>
      </c>
      <c r="B15267" s="5" t="s">
        <v>32791</v>
      </c>
      <c r="C15267" s="5" t="s">
        <v>12</v>
      </c>
      <c r="D15267" s="5" t="str">
        <f t="shared" si="238"/>
        <v>un</v>
      </c>
    </row>
    <row r="15268" spans="1:4" x14ac:dyDescent="0.2">
      <c r="A15268" s="5" t="s">
        <v>19011</v>
      </c>
      <c r="B15268" s="5" t="s">
        <v>32791</v>
      </c>
      <c r="C15268" s="5" t="s">
        <v>12</v>
      </c>
      <c r="D15268" s="5" t="str">
        <f t="shared" si="238"/>
        <v>un</v>
      </c>
    </row>
    <row r="15269" spans="1:4" x14ac:dyDescent="0.2">
      <c r="A15269" s="5" t="s">
        <v>9674</v>
      </c>
      <c r="B15269" s="5" t="s">
        <v>32792</v>
      </c>
      <c r="C15269" s="5" t="s">
        <v>12</v>
      </c>
      <c r="D15269" s="5" t="str">
        <f t="shared" si="238"/>
        <v>un</v>
      </c>
    </row>
    <row r="15270" spans="1:4" x14ac:dyDescent="0.2">
      <c r="A15270" s="5" t="s">
        <v>19012</v>
      </c>
      <c r="B15270" s="5" t="s">
        <v>32792</v>
      </c>
      <c r="C15270" s="5" t="s">
        <v>12</v>
      </c>
      <c r="D15270" s="5" t="str">
        <f t="shared" si="238"/>
        <v>un</v>
      </c>
    </row>
    <row r="15271" spans="1:4" x14ac:dyDescent="0.2">
      <c r="A15271" s="5" t="s">
        <v>9675</v>
      </c>
      <c r="B15271" s="5" t="s">
        <v>32793</v>
      </c>
      <c r="C15271" s="5" t="s">
        <v>12</v>
      </c>
      <c r="D15271" s="5" t="str">
        <f t="shared" si="238"/>
        <v>un</v>
      </c>
    </row>
    <row r="15272" spans="1:4" x14ac:dyDescent="0.2">
      <c r="A15272" s="5" t="s">
        <v>19013</v>
      </c>
      <c r="B15272" s="5" t="s">
        <v>32793</v>
      </c>
      <c r="C15272" s="5" t="s">
        <v>12</v>
      </c>
      <c r="D15272" s="5" t="str">
        <f t="shared" si="238"/>
        <v>un</v>
      </c>
    </row>
    <row r="15273" spans="1:4" x14ac:dyDescent="0.2">
      <c r="A15273" s="5" t="s">
        <v>9676</v>
      </c>
      <c r="B15273" s="5" t="s">
        <v>32794</v>
      </c>
      <c r="C15273" s="5" t="s">
        <v>12</v>
      </c>
      <c r="D15273" s="5" t="str">
        <f t="shared" si="238"/>
        <v>un</v>
      </c>
    </row>
    <row r="15274" spans="1:4" x14ac:dyDescent="0.2">
      <c r="A15274" s="5" t="s">
        <v>19014</v>
      </c>
      <c r="B15274" s="5" t="s">
        <v>32794</v>
      </c>
      <c r="C15274" s="5" t="s">
        <v>12</v>
      </c>
      <c r="D15274" s="5" t="str">
        <f t="shared" si="238"/>
        <v>un</v>
      </c>
    </row>
    <row r="15275" spans="1:4" x14ac:dyDescent="0.2">
      <c r="A15275" s="5" t="s">
        <v>9677</v>
      </c>
      <c r="B15275" s="5" t="s">
        <v>32795</v>
      </c>
      <c r="C15275" s="5" t="s">
        <v>12</v>
      </c>
      <c r="D15275" s="5" t="str">
        <f t="shared" si="238"/>
        <v>un</v>
      </c>
    </row>
    <row r="15276" spans="1:4" x14ac:dyDescent="0.2">
      <c r="A15276" s="5" t="s">
        <v>19015</v>
      </c>
      <c r="B15276" s="5" t="s">
        <v>32795</v>
      </c>
      <c r="C15276" s="5" t="s">
        <v>12</v>
      </c>
      <c r="D15276" s="5" t="str">
        <f t="shared" si="238"/>
        <v>un</v>
      </c>
    </row>
    <row r="15277" spans="1:4" x14ac:dyDescent="0.2">
      <c r="A15277" s="5" t="s">
        <v>9678</v>
      </c>
      <c r="B15277" s="5" t="s">
        <v>32796</v>
      </c>
      <c r="C15277" s="5" t="s">
        <v>12</v>
      </c>
      <c r="D15277" s="5" t="str">
        <f t="shared" si="238"/>
        <v>un</v>
      </c>
    </row>
    <row r="15278" spans="1:4" x14ac:dyDescent="0.2">
      <c r="A15278" s="5" t="s">
        <v>19016</v>
      </c>
      <c r="B15278" s="5" t="s">
        <v>32796</v>
      </c>
      <c r="C15278" s="5" t="s">
        <v>12</v>
      </c>
      <c r="D15278" s="5" t="str">
        <f t="shared" si="238"/>
        <v>un</v>
      </c>
    </row>
    <row r="15279" spans="1:4" x14ac:dyDescent="0.2">
      <c r="A15279" s="5" t="s">
        <v>9679</v>
      </c>
      <c r="B15279" s="5" t="s">
        <v>32797</v>
      </c>
      <c r="C15279" s="5" t="s">
        <v>12</v>
      </c>
      <c r="D15279" s="5" t="str">
        <f t="shared" si="238"/>
        <v>un</v>
      </c>
    </row>
    <row r="15280" spans="1:4" x14ac:dyDescent="0.2">
      <c r="A15280" s="5" t="s">
        <v>19017</v>
      </c>
      <c r="B15280" s="5" t="s">
        <v>32797</v>
      </c>
      <c r="C15280" s="5" t="s">
        <v>12</v>
      </c>
      <c r="D15280" s="5" t="str">
        <f t="shared" si="238"/>
        <v>un</v>
      </c>
    </row>
    <row r="15281" spans="1:4" x14ac:dyDescent="0.2">
      <c r="A15281" s="5" t="s">
        <v>9680</v>
      </c>
      <c r="B15281" s="5" t="s">
        <v>32798</v>
      </c>
      <c r="C15281" s="5" t="s">
        <v>12</v>
      </c>
      <c r="D15281" s="5" t="str">
        <f t="shared" si="238"/>
        <v>un</v>
      </c>
    </row>
    <row r="15282" spans="1:4" x14ac:dyDescent="0.2">
      <c r="A15282" s="5" t="s">
        <v>19018</v>
      </c>
      <c r="B15282" s="5" t="s">
        <v>32798</v>
      </c>
      <c r="C15282" s="5" t="s">
        <v>12</v>
      </c>
      <c r="D15282" s="5" t="str">
        <f t="shared" si="238"/>
        <v>un</v>
      </c>
    </row>
    <row r="15283" spans="1:4" x14ac:dyDescent="0.2">
      <c r="A15283" s="5" t="s">
        <v>4300</v>
      </c>
      <c r="B15283" s="5" t="s">
        <v>32799</v>
      </c>
      <c r="C15283" s="5" t="s">
        <v>12</v>
      </c>
      <c r="D15283" s="5" t="str">
        <f t="shared" si="238"/>
        <v>un</v>
      </c>
    </row>
    <row r="15284" spans="1:4" x14ac:dyDescent="0.2">
      <c r="A15284" s="5" t="s">
        <v>19019</v>
      </c>
      <c r="B15284" s="5" t="s">
        <v>32799</v>
      </c>
      <c r="C15284" s="5" t="s">
        <v>12</v>
      </c>
      <c r="D15284" s="5" t="str">
        <f t="shared" si="238"/>
        <v>un</v>
      </c>
    </row>
    <row r="15285" spans="1:4" x14ac:dyDescent="0.2">
      <c r="A15285" s="5" t="s">
        <v>9681</v>
      </c>
      <c r="B15285" s="5" t="s">
        <v>32800</v>
      </c>
      <c r="C15285" s="5" t="s">
        <v>12</v>
      </c>
      <c r="D15285" s="5" t="str">
        <f t="shared" si="238"/>
        <v>un</v>
      </c>
    </row>
    <row r="15286" spans="1:4" x14ac:dyDescent="0.2">
      <c r="A15286" s="5" t="s">
        <v>19020</v>
      </c>
      <c r="B15286" s="5" t="s">
        <v>32800</v>
      </c>
      <c r="C15286" s="5" t="s">
        <v>12</v>
      </c>
      <c r="D15286" s="5" t="str">
        <f t="shared" si="238"/>
        <v>un</v>
      </c>
    </row>
    <row r="15287" spans="1:4" x14ac:dyDescent="0.2">
      <c r="A15287" s="5" t="s">
        <v>9682</v>
      </c>
      <c r="B15287" s="5" t="s">
        <v>32801</v>
      </c>
      <c r="C15287" s="5" t="s">
        <v>12</v>
      </c>
      <c r="D15287" s="5" t="str">
        <f t="shared" si="238"/>
        <v>un</v>
      </c>
    </row>
    <row r="15288" spans="1:4" x14ac:dyDescent="0.2">
      <c r="A15288" s="5" t="s">
        <v>19021</v>
      </c>
      <c r="B15288" s="5" t="s">
        <v>32801</v>
      </c>
      <c r="C15288" s="5" t="s">
        <v>12</v>
      </c>
      <c r="D15288" s="5" t="str">
        <f t="shared" si="238"/>
        <v>un</v>
      </c>
    </row>
    <row r="15289" spans="1:4" x14ac:dyDescent="0.2">
      <c r="A15289" s="5" t="s">
        <v>9683</v>
      </c>
      <c r="B15289" s="5" t="s">
        <v>32802</v>
      </c>
      <c r="C15289" s="5" t="s">
        <v>12</v>
      </c>
      <c r="D15289" s="5" t="str">
        <f t="shared" si="238"/>
        <v>un</v>
      </c>
    </row>
    <row r="15290" spans="1:4" x14ac:dyDescent="0.2">
      <c r="A15290" s="5" t="s">
        <v>19022</v>
      </c>
      <c r="B15290" s="5" t="s">
        <v>32802</v>
      </c>
      <c r="C15290" s="5" t="s">
        <v>12</v>
      </c>
      <c r="D15290" s="5" t="str">
        <f t="shared" si="238"/>
        <v>un</v>
      </c>
    </row>
    <row r="15291" spans="1:4" x14ac:dyDescent="0.2">
      <c r="A15291" s="5" t="s">
        <v>9684</v>
      </c>
      <c r="B15291" s="5" t="s">
        <v>32803</v>
      </c>
      <c r="C15291" s="5" t="s">
        <v>12</v>
      </c>
      <c r="D15291" s="5" t="str">
        <f t="shared" si="238"/>
        <v>un</v>
      </c>
    </row>
    <row r="15292" spans="1:4" x14ac:dyDescent="0.2">
      <c r="A15292" s="5" t="s">
        <v>19023</v>
      </c>
      <c r="B15292" s="5" t="s">
        <v>32803</v>
      </c>
      <c r="C15292" s="5" t="s">
        <v>12</v>
      </c>
      <c r="D15292" s="5" t="str">
        <f t="shared" si="238"/>
        <v>un</v>
      </c>
    </row>
    <row r="15293" spans="1:4" x14ac:dyDescent="0.2">
      <c r="A15293" s="5" t="s">
        <v>9685</v>
      </c>
      <c r="B15293" s="5" t="s">
        <v>32804</v>
      </c>
      <c r="C15293" s="5" t="s">
        <v>12</v>
      </c>
      <c r="D15293" s="5" t="str">
        <f t="shared" si="238"/>
        <v>un</v>
      </c>
    </row>
    <row r="15294" spans="1:4" x14ac:dyDescent="0.2">
      <c r="A15294" s="5" t="s">
        <v>19024</v>
      </c>
      <c r="B15294" s="5" t="s">
        <v>32804</v>
      </c>
      <c r="C15294" s="5" t="s">
        <v>12</v>
      </c>
      <c r="D15294" s="5" t="str">
        <f t="shared" si="238"/>
        <v>un</v>
      </c>
    </row>
    <row r="15295" spans="1:4" x14ac:dyDescent="0.2">
      <c r="A15295" s="5" t="s">
        <v>4301</v>
      </c>
      <c r="B15295" s="5" t="s">
        <v>32805</v>
      </c>
      <c r="C15295" s="5" t="s">
        <v>12</v>
      </c>
      <c r="D15295" s="5" t="str">
        <f t="shared" si="238"/>
        <v>un</v>
      </c>
    </row>
    <row r="15296" spans="1:4" x14ac:dyDescent="0.2">
      <c r="A15296" s="5" t="s">
        <v>19025</v>
      </c>
      <c r="B15296" s="5" t="s">
        <v>32805</v>
      </c>
      <c r="C15296" s="5" t="s">
        <v>12</v>
      </c>
      <c r="D15296" s="5" t="str">
        <f t="shared" si="238"/>
        <v>un</v>
      </c>
    </row>
    <row r="15297" spans="1:4" x14ac:dyDescent="0.2">
      <c r="A15297" s="5" t="s">
        <v>9686</v>
      </c>
      <c r="B15297" s="5" t="s">
        <v>32806</v>
      </c>
      <c r="C15297" s="5" t="s">
        <v>12</v>
      </c>
      <c r="D15297" s="5" t="str">
        <f t="shared" si="238"/>
        <v>un</v>
      </c>
    </row>
    <row r="15298" spans="1:4" x14ac:dyDescent="0.2">
      <c r="A15298" s="5" t="s">
        <v>19026</v>
      </c>
      <c r="B15298" s="5" t="s">
        <v>32806</v>
      </c>
      <c r="C15298" s="5" t="s">
        <v>12</v>
      </c>
      <c r="D15298" s="5" t="str">
        <f t="shared" ref="D15298:D15361" si="239">LOWER(C15298)</f>
        <v>un</v>
      </c>
    </row>
    <row r="15299" spans="1:4" x14ac:dyDescent="0.2">
      <c r="A15299" s="5" t="s">
        <v>9687</v>
      </c>
      <c r="B15299" s="5" t="s">
        <v>32807</v>
      </c>
      <c r="C15299" s="5" t="s">
        <v>12</v>
      </c>
      <c r="D15299" s="5" t="str">
        <f t="shared" si="239"/>
        <v>un</v>
      </c>
    </row>
    <row r="15300" spans="1:4" x14ac:dyDescent="0.2">
      <c r="A15300" s="5" t="s">
        <v>19027</v>
      </c>
      <c r="B15300" s="5" t="s">
        <v>32807</v>
      </c>
      <c r="C15300" s="5" t="s">
        <v>12</v>
      </c>
      <c r="D15300" s="5" t="str">
        <f t="shared" si="239"/>
        <v>un</v>
      </c>
    </row>
    <row r="15301" spans="1:4" x14ac:dyDescent="0.2">
      <c r="A15301" s="5" t="s">
        <v>9688</v>
      </c>
      <c r="B15301" s="5" t="s">
        <v>32808</v>
      </c>
      <c r="C15301" s="5" t="s">
        <v>12</v>
      </c>
      <c r="D15301" s="5" t="str">
        <f t="shared" si="239"/>
        <v>un</v>
      </c>
    </row>
    <row r="15302" spans="1:4" x14ac:dyDescent="0.2">
      <c r="A15302" s="5" t="s">
        <v>19028</v>
      </c>
      <c r="B15302" s="5" t="s">
        <v>32808</v>
      </c>
      <c r="C15302" s="5" t="s">
        <v>12</v>
      </c>
      <c r="D15302" s="5" t="str">
        <f t="shared" si="239"/>
        <v>un</v>
      </c>
    </row>
    <row r="15303" spans="1:4" x14ac:dyDescent="0.2">
      <c r="A15303" s="5" t="s">
        <v>9689</v>
      </c>
      <c r="B15303" s="5" t="s">
        <v>32809</v>
      </c>
      <c r="C15303" s="5" t="s">
        <v>12</v>
      </c>
      <c r="D15303" s="5" t="str">
        <f t="shared" si="239"/>
        <v>un</v>
      </c>
    </row>
    <row r="15304" spans="1:4" x14ac:dyDescent="0.2">
      <c r="A15304" s="5" t="s">
        <v>19029</v>
      </c>
      <c r="B15304" s="5" t="s">
        <v>32809</v>
      </c>
      <c r="C15304" s="5" t="s">
        <v>12</v>
      </c>
      <c r="D15304" s="5" t="str">
        <f t="shared" si="239"/>
        <v>un</v>
      </c>
    </row>
    <row r="15305" spans="1:4" x14ac:dyDescent="0.2">
      <c r="A15305" s="5" t="s">
        <v>9690</v>
      </c>
      <c r="B15305" s="5" t="s">
        <v>32810</v>
      </c>
      <c r="C15305" s="5" t="s">
        <v>12</v>
      </c>
      <c r="D15305" s="5" t="str">
        <f t="shared" si="239"/>
        <v>un</v>
      </c>
    </row>
    <row r="15306" spans="1:4" x14ac:dyDescent="0.2">
      <c r="A15306" s="5" t="s">
        <v>19030</v>
      </c>
      <c r="B15306" s="5" t="s">
        <v>32810</v>
      </c>
      <c r="C15306" s="5" t="s">
        <v>12</v>
      </c>
      <c r="D15306" s="5" t="str">
        <f t="shared" si="239"/>
        <v>un</v>
      </c>
    </row>
    <row r="15307" spans="1:4" x14ac:dyDescent="0.2">
      <c r="A15307" s="5" t="s">
        <v>4302</v>
      </c>
      <c r="B15307" s="5" t="s">
        <v>32811</v>
      </c>
      <c r="C15307" s="5" t="s">
        <v>12</v>
      </c>
      <c r="D15307" s="5" t="str">
        <f t="shared" si="239"/>
        <v>un</v>
      </c>
    </row>
    <row r="15308" spans="1:4" x14ac:dyDescent="0.2">
      <c r="A15308" s="5" t="s">
        <v>19031</v>
      </c>
      <c r="B15308" s="5" t="s">
        <v>32811</v>
      </c>
      <c r="C15308" s="5" t="s">
        <v>12</v>
      </c>
      <c r="D15308" s="5" t="str">
        <f t="shared" si="239"/>
        <v>un</v>
      </c>
    </row>
    <row r="15309" spans="1:4" x14ac:dyDescent="0.2">
      <c r="A15309" s="5" t="s">
        <v>9691</v>
      </c>
      <c r="B15309" s="5" t="s">
        <v>32812</v>
      </c>
      <c r="C15309" s="5" t="s">
        <v>12</v>
      </c>
      <c r="D15309" s="5" t="str">
        <f t="shared" si="239"/>
        <v>un</v>
      </c>
    </row>
    <row r="15310" spans="1:4" x14ac:dyDescent="0.2">
      <c r="A15310" s="5" t="s">
        <v>19032</v>
      </c>
      <c r="B15310" s="5" t="s">
        <v>32812</v>
      </c>
      <c r="C15310" s="5" t="s">
        <v>12</v>
      </c>
      <c r="D15310" s="5" t="str">
        <f t="shared" si="239"/>
        <v>un</v>
      </c>
    </row>
    <row r="15311" spans="1:4" x14ac:dyDescent="0.2">
      <c r="A15311" s="5" t="s">
        <v>9692</v>
      </c>
      <c r="B15311" s="5" t="s">
        <v>32813</v>
      </c>
      <c r="C15311" s="5" t="s">
        <v>12</v>
      </c>
      <c r="D15311" s="5" t="str">
        <f t="shared" si="239"/>
        <v>un</v>
      </c>
    </row>
    <row r="15312" spans="1:4" x14ac:dyDescent="0.2">
      <c r="A15312" s="5" t="s">
        <v>19033</v>
      </c>
      <c r="B15312" s="5" t="s">
        <v>32813</v>
      </c>
      <c r="C15312" s="5" t="s">
        <v>12</v>
      </c>
      <c r="D15312" s="5" t="str">
        <f t="shared" si="239"/>
        <v>un</v>
      </c>
    </row>
    <row r="15313" spans="1:4" x14ac:dyDescent="0.2">
      <c r="A15313" s="5" t="s">
        <v>9693</v>
      </c>
      <c r="B15313" s="5" t="s">
        <v>32814</v>
      </c>
      <c r="C15313" s="5" t="s">
        <v>12</v>
      </c>
      <c r="D15313" s="5" t="str">
        <f t="shared" si="239"/>
        <v>un</v>
      </c>
    </row>
    <row r="15314" spans="1:4" x14ac:dyDescent="0.2">
      <c r="A15314" s="5" t="s">
        <v>19034</v>
      </c>
      <c r="B15314" s="5" t="s">
        <v>32814</v>
      </c>
      <c r="C15314" s="5" t="s">
        <v>12</v>
      </c>
      <c r="D15314" s="5" t="str">
        <f t="shared" si="239"/>
        <v>un</v>
      </c>
    </row>
    <row r="15315" spans="1:4" x14ac:dyDescent="0.2">
      <c r="A15315" s="5" t="s">
        <v>9694</v>
      </c>
      <c r="B15315" s="5" t="s">
        <v>32815</v>
      </c>
      <c r="C15315" s="5" t="s">
        <v>12</v>
      </c>
      <c r="D15315" s="5" t="str">
        <f t="shared" si="239"/>
        <v>un</v>
      </c>
    </row>
    <row r="15316" spans="1:4" x14ac:dyDescent="0.2">
      <c r="A15316" s="5" t="s">
        <v>19035</v>
      </c>
      <c r="B15316" s="5" t="s">
        <v>32815</v>
      </c>
      <c r="C15316" s="5" t="s">
        <v>12</v>
      </c>
      <c r="D15316" s="5" t="str">
        <f t="shared" si="239"/>
        <v>un</v>
      </c>
    </row>
    <row r="15317" spans="1:4" x14ac:dyDescent="0.2">
      <c r="A15317" s="5" t="s">
        <v>9695</v>
      </c>
      <c r="B15317" s="5" t="s">
        <v>32816</v>
      </c>
      <c r="C15317" s="5" t="s">
        <v>12</v>
      </c>
      <c r="D15317" s="5" t="str">
        <f t="shared" si="239"/>
        <v>un</v>
      </c>
    </row>
    <row r="15318" spans="1:4" x14ac:dyDescent="0.2">
      <c r="A15318" s="5" t="s">
        <v>19036</v>
      </c>
      <c r="B15318" s="5" t="s">
        <v>32816</v>
      </c>
      <c r="C15318" s="5" t="s">
        <v>12</v>
      </c>
      <c r="D15318" s="5" t="str">
        <f t="shared" si="239"/>
        <v>un</v>
      </c>
    </row>
    <row r="15319" spans="1:4" x14ac:dyDescent="0.2">
      <c r="A15319" s="5" t="s">
        <v>4303</v>
      </c>
      <c r="B15319" s="5" t="s">
        <v>32817</v>
      </c>
      <c r="C15319" s="5" t="s">
        <v>12</v>
      </c>
      <c r="D15319" s="5" t="str">
        <f t="shared" si="239"/>
        <v>un</v>
      </c>
    </row>
    <row r="15320" spans="1:4" x14ac:dyDescent="0.2">
      <c r="A15320" s="5" t="s">
        <v>19037</v>
      </c>
      <c r="B15320" s="5" t="s">
        <v>32817</v>
      </c>
      <c r="C15320" s="5" t="s">
        <v>12</v>
      </c>
      <c r="D15320" s="5" t="str">
        <f t="shared" si="239"/>
        <v>un</v>
      </c>
    </row>
    <row r="15321" spans="1:4" x14ac:dyDescent="0.2">
      <c r="A15321" s="5" t="s">
        <v>9696</v>
      </c>
      <c r="B15321" s="5" t="s">
        <v>32818</v>
      </c>
      <c r="C15321" s="5" t="s">
        <v>12</v>
      </c>
      <c r="D15321" s="5" t="str">
        <f t="shared" si="239"/>
        <v>un</v>
      </c>
    </row>
    <row r="15322" spans="1:4" x14ac:dyDescent="0.2">
      <c r="A15322" s="5" t="s">
        <v>19038</v>
      </c>
      <c r="B15322" s="5" t="s">
        <v>32818</v>
      </c>
      <c r="C15322" s="5" t="s">
        <v>12</v>
      </c>
      <c r="D15322" s="5" t="str">
        <f t="shared" si="239"/>
        <v>un</v>
      </c>
    </row>
    <row r="15323" spans="1:4" x14ac:dyDescent="0.2">
      <c r="A15323" s="5" t="s">
        <v>9697</v>
      </c>
      <c r="B15323" s="5" t="s">
        <v>32819</v>
      </c>
      <c r="C15323" s="5" t="s">
        <v>12</v>
      </c>
      <c r="D15323" s="5" t="str">
        <f t="shared" si="239"/>
        <v>un</v>
      </c>
    </row>
    <row r="15324" spans="1:4" x14ac:dyDescent="0.2">
      <c r="A15324" s="5" t="s">
        <v>19039</v>
      </c>
      <c r="B15324" s="5" t="s">
        <v>32819</v>
      </c>
      <c r="C15324" s="5" t="s">
        <v>12</v>
      </c>
      <c r="D15324" s="5" t="str">
        <f t="shared" si="239"/>
        <v>un</v>
      </c>
    </row>
    <row r="15325" spans="1:4" x14ac:dyDescent="0.2">
      <c r="A15325" s="5" t="s">
        <v>9698</v>
      </c>
      <c r="B15325" s="5" t="s">
        <v>32820</v>
      </c>
      <c r="C15325" s="5" t="s">
        <v>12</v>
      </c>
      <c r="D15325" s="5" t="str">
        <f t="shared" si="239"/>
        <v>un</v>
      </c>
    </row>
    <row r="15326" spans="1:4" x14ac:dyDescent="0.2">
      <c r="A15326" s="5" t="s">
        <v>19040</v>
      </c>
      <c r="B15326" s="5" t="s">
        <v>32820</v>
      </c>
      <c r="C15326" s="5" t="s">
        <v>12</v>
      </c>
      <c r="D15326" s="5" t="str">
        <f t="shared" si="239"/>
        <v>un</v>
      </c>
    </row>
    <row r="15327" spans="1:4" x14ac:dyDescent="0.2">
      <c r="A15327" s="5" t="s">
        <v>9699</v>
      </c>
      <c r="B15327" s="5" t="s">
        <v>32821</v>
      </c>
      <c r="C15327" s="5" t="s">
        <v>12</v>
      </c>
      <c r="D15327" s="5" t="str">
        <f t="shared" si="239"/>
        <v>un</v>
      </c>
    </row>
    <row r="15328" spans="1:4" x14ac:dyDescent="0.2">
      <c r="A15328" s="5" t="s">
        <v>19041</v>
      </c>
      <c r="B15328" s="5" t="s">
        <v>32821</v>
      </c>
      <c r="C15328" s="5" t="s">
        <v>12</v>
      </c>
      <c r="D15328" s="5" t="str">
        <f t="shared" si="239"/>
        <v>un</v>
      </c>
    </row>
    <row r="15329" spans="1:4" x14ac:dyDescent="0.2">
      <c r="A15329" s="5" t="s">
        <v>9700</v>
      </c>
      <c r="B15329" s="5" t="s">
        <v>32822</v>
      </c>
      <c r="C15329" s="5" t="s">
        <v>12</v>
      </c>
      <c r="D15329" s="5" t="str">
        <f t="shared" si="239"/>
        <v>un</v>
      </c>
    </row>
    <row r="15330" spans="1:4" x14ac:dyDescent="0.2">
      <c r="A15330" s="5" t="s">
        <v>19042</v>
      </c>
      <c r="B15330" s="5" t="s">
        <v>32822</v>
      </c>
      <c r="C15330" s="5" t="s">
        <v>12</v>
      </c>
      <c r="D15330" s="5" t="str">
        <f t="shared" si="239"/>
        <v>un</v>
      </c>
    </row>
    <row r="15331" spans="1:4" x14ac:dyDescent="0.2">
      <c r="A15331" s="5" t="s">
        <v>4304</v>
      </c>
      <c r="B15331" s="5" t="s">
        <v>32823</v>
      </c>
      <c r="C15331" s="5" t="s">
        <v>12</v>
      </c>
      <c r="D15331" s="5" t="str">
        <f t="shared" si="239"/>
        <v>un</v>
      </c>
    </row>
    <row r="15332" spans="1:4" x14ac:dyDescent="0.2">
      <c r="A15332" s="5" t="s">
        <v>19043</v>
      </c>
      <c r="B15332" s="5" t="s">
        <v>32823</v>
      </c>
      <c r="C15332" s="5" t="s">
        <v>12</v>
      </c>
      <c r="D15332" s="5" t="str">
        <f t="shared" si="239"/>
        <v>un</v>
      </c>
    </row>
    <row r="15333" spans="1:4" x14ac:dyDescent="0.2">
      <c r="A15333" s="5" t="s">
        <v>9701</v>
      </c>
      <c r="B15333" s="5" t="s">
        <v>32824</v>
      </c>
      <c r="C15333" s="5" t="s">
        <v>12</v>
      </c>
      <c r="D15333" s="5" t="str">
        <f t="shared" si="239"/>
        <v>un</v>
      </c>
    </row>
    <row r="15334" spans="1:4" x14ac:dyDescent="0.2">
      <c r="A15334" s="5" t="s">
        <v>19044</v>
      </c>
      <c r="B15334" s="5" t="s">
        <v>32824</v>
      </c>
      <c r="C15334" s="5" t="s">
        <v>12</v>
      </c>
      <c r="D15334" s="5" t="str">
        <f t="shared" si="239"/>
        <v>un</v>
      </c>
    </row>
    <row r="15335" spans="1:4" x14ac:dyDescent="0.2">
      <c r="A15335" s="5" t="s">
        <v>9702</v>
      </c>
      <c r="B15335" s="5" t="s">
        <v>32825</v>
      </c>
      <c r="C15335" s="5" t="s">
        <v>12</v>
      </c>
      <c r="D15335" s="5" t="str">
        <f t="shared" si="239"/>
        <v>un</v>
      </c>
    </row>
    <row r="15336" spans="1:4" x14ac:dyDescent="0.2">
      <c r="A15336" s="5" t="s">
        <v>19045</v>
      </c>
      <c r="B15336" s="5" t="s">
        <v>32825</v>
      </c>
      <c r="C15336" s="5" t="s">
        <v>12</v>
      </c>
      <c r="D15336" s="5" t="str">
        <f t="shared" si="239"/>
        <v>un</v>
      </c>
    </row>
    <row r="15337" spans="1:4" x14ac:dyDescent="0.2">
      <c r="A15337" s="5" t="s">
        <v>9703</v>
      </c>
      <c r="B15337" s="5" t="s">
        <v>32826</v>
      </c>
      <c r="C15337" s="5" t="s">
        <v>12</v>
      </c>
      <c r="D15337" s="5" t="str">
        <f t="shared" si="239"/>
        <v>un</v>
      </c>
    </row>
    <row r="15338" spans="1:4" x14ac:dyDescent="0.2">
      <c r="A15338" s="5" t="s">
        <v>19046</v>
      </c>
      <c r="B15338" s="5" t="s">
        <v>32826</v>
      </c>
      <c r="C15338" s="5" t="s">
        <v>12</v>
      </c>
      <c r="D15338" s="5" t="str">
        <f t="shared" si="239"/>
        <v>un</v>
      </c>
    </row>
    <row r="15339" spans="1:4" x14ac:dyDescent="0.2">
      <c r="A15339" s="5" t="s">
        <v>9704</v>
      </c>
      <c r="B15339" s="5" t="s">
        <v>32827</v>
      </c>
      <c r="C15339" s="5" t="s">
        <v>12</v>
      </c>
      <c r="D15339" s="5" t="str">
        <f t="shared" si="239"/>
        <v>un</v>
      </c>
    </row>
    <row r="15340" spans="1:4" x14ac:dyDescent="0.2">
      <c r="A15340" s="5" t="s">
        <v>19047</v>
      </c>
      <c r="B15340" s="5" t="s">
        <v>32827</v>
      </c>
      <c r="C15340" s="5" t="s">
        <v>12</v>
      </c>
      <c r="D15340" s="5" t="str">
        <f t="shared" si="239"/>
        <v>un</v>
      </c>
    </row>
    <row r="15341" spans="1:4" x14ac:dyDescent="0.2">
      <c r="A15341" s="5" t="s">
        <v>9705</v>
      </c>
      <c r="B15341" s="5" t="s">
        <v>32828</v>
      </c>
      <c r="C15341" s="5" t="s">
        <v>12</v>
      </c>
      <c r="D15341" s="5" t="str">
        <f t="shared" si="239"/>
        <v>un</v>
      </c>
    </row>
    <row r="15342" spans="1:4" x14ac:dyDescent="0.2">
      <c r="A15342" s="5" t="s">
        <v>19048</v>
      </c>
      <c r="B15342" s="5" t="s">
        <v>32828</v>
      </c>
      <c r="C15342" s="5" t="s">
        <v>12</v>
      </c>
      <c r="D15342" s="5" t="str">
        <f t="shared" si="239"/>
        <v>un</v>
      </c>
    </row>
    <row r="15343" spans="1:4" x14ac:dyDescent="0.2">
      <c r="A15343" s="5" t="s">
        <v>4305</v>
      </c>
      <c r="B15343" s="5" t="s">
        <v>32829</v>
      </c>
      <c r="C15343" s="5" t="s">
        <v>12</v>
      </c>
      <c r="D15343" s="5" t="str">
        <f t="shared" si="239"/>
        <v>un</v>
      </c>
    </row>
    <row r="15344" spans="1:4" x14ac:dyDescent="0.2">
      <c r="A15344" s="5" t="s">
        <v>19049</v>
      </c>
      <c r="B15344" s="5" t="s">
        <v>32829</v>
      </c>
      <c r="C15344" s="5" t="s">
        <v>12</v>
      </c>
      <c r="D15344" s="5" t="str">
        <f t="shared" si="239"/>
        <v>un</v>
      </c>
    </row>
    <row r="15345" spans="1:4" x14ac:dyDescent="0.2">
      <c r="A15345" s="5" t="s">
        <v>9706</v>
      </c>
      <c r="B15345" s="5" t="s">
        <v>32830</v>
      </c>
      <c r="C15345" s="5" t="s">
        <v>12</v>
      </c>
      <c r="D15345" s="5" t="str">
        <f t="shared" si="239"/>
        <v>un</v>
      </c>
    </row>
    <row r="15346" spans="1:4" x14ac:dyDescent="0.2">
      <c r="A15346" s="5" t="s">
        <v>19050</v>
      </c>
      <c r="B15346" s="5" t="s">
        <v>32830</v>
      </c>
      <c r="C15346" s="5" t="s">
        <v>12</v>
      </c>
      <c r="D15346" s="5" t="str">
        <f t="shared" si="239"/>
        <v>un</v>
      </c>
    </row>
    <row r="15347" spans="1:4" x14ac:dyDescent="0.2">
      <c r="A15347" s="5" t="s">
        <v>9707</v>
      </c>
      <c r="B15347" s="5" t="s">
        <v>32831</v>
      </c>
      <c r="C15347" s="5" t="s">
        <v>12</v>
      </c>
      <c r="D15347" s="5" t="str">
        <f t="shared" si="239"/>
        <v>un</v>
      </c>
    </row>
    <row r="15348" spans="1:4" x14ac:dyDescent="0.2">
      <c r="A15348" s="5" t="s">
        <v>19051</v>
      </c>
      <c r="B15348" s="5" t="s">
        <v>32831</v>
      </c>
      <c r="C15348" s="5" t="s">
        <v>12</v>
      </c>
      <c r="D15348" s="5" t="str">
        <f t="shared" si="239"/>
        <v>un</v>
      </c>
    </row>
    <row r="15349" spans="1:4" x14ac:dyDescent="0.2">
      <c r="A15349" s="5" t="s">
        <v>9708</v>
      </c>
      <c r="B15349" s="5" t="s">
        <v>32832</v>
      </c>
      <c r="C15349" s="5" t="s">
        <v>12</v>
      </c>
      <c r="D15349" s="5" t="str">
        <f t="shared" si="239"/>
        <v>un</v>
      </c>
    </row>
    <row r="15350" spans="1:4" x14ac:dyDescent="0.2">
      <c r="A15350" s="5" t="s">
        <v>19052</v>
      </c>
      <c r="B15350" s="5" t="s">
        <v>32832</v>
      </c>
      <c r="C15350" s="5" t="s">
        <v>12</v>
      </c>
      <c r="D15350" s="5" t="str">
        <f t="shared" si="239"/>
        <v>un</v>
      </c>
    </row>
    <row r="15351" spans="1:4" x14ac:dyDescent="0.2">
      <c r="A15351" s="5" t="s">
        <v>9709</v>
      </c>
      <c r="B15351" s="5" t="s">
        <v>32833</v>
      </c>
      <c r="C15351" s="5" t="s">
        <v>12</v>
      </c>
      <c r="D15351" s="5" t="str">
        <f t="shared" si="239"/>
        <v>un</v>
      </c>
    </row>
    <row r="15352" spans="1:4" x14ac:dyDescent="0.2">
      <c r="A15352" s="5" t="s">
        <v>19053</v>
      </c>
      <c r="B15352" s="5" t="s">
        <v>32833</v>
      </c>
      <c r="C15352" s="5" t="s">
        <v>12</v>
      </c>
      <c r="D15352" s="5" t="str">
        <f t="shared" si="239"/>
        <v>un</v>
      </c>
    </row>
    <row r="15353" spans="1:4" x14ac:dyDescent="0.2">
      <c r="A15353" s="5" t="s">
        <v>9710</v>
      </c>
      <c r="B15353" s="5" t="s">
        <v>32834</v>
      </c>
      <c r="C15353" s="5" t="s">
        <v>12</v>
      </c>
      <c r="D15353" s="5" t="str">
        <f t="shared" si="239"/>
        <v>un</v>
      </c>
    </row>
    <row r="15354" spans="1:4" x14ac:dyDescent="0.2">
      <c r="A15354" s="5" t="s">
        <v>19054</v>
      </c>
      <c r="B15354" s="5" t="s">
        <v>32834</v>
      </c>
      <c r="C15354" s="5" t="s">
        <v>12</v>
      </c>
      <c r="D15354" s="5" t="str">
        <f t="shared" si="239"/>
        <v>un</v>
      </c>
    </row>
    <row r="15355" spans="1:4" x14ac:dyDescent="0.2">
      <c r="A15355" s="5" t="s">
        <v>4306</v>
      </c>
      <c r="B15355" s="5" t="s">
        <v>32835</v>
      </c>
      <c r="C15355" s="5" t="s">
        <v>12</v>
      </c>
      <c r="D15355" s="5" t="str">
        <f t="shared" si="239"/>
        <v>un</v>
      </c>
    </row>
    <row r="15356" spans="1:4" x14ac:dyDescent="0.2">
      <c r="A15356" s="5" t="s">
        <v>19055</v>
      </c>
      <c r="B15356" s="5" t="s">
        <v>32835</v>
      </c>
      <c r="C15356" s="5" t="s">
        <v>12</v>
      </c>
      <c r="D15356" s="5" t="str">
        <f t="shared" si="239"/>
        <v>un</v>
      </c>
    </row>
    <row r="15357" spans="1:4" x14ac:dyDescent="0.2">
      <c r="A15357" s="5" t="s">
        <v>9711</v>
      </c>
      <c r="B15357" s="5" t="s">
        <v>32836</v>
      </c>
      <c r="C15357" s="5" t="s">
        <v>12</v>
      </c>
      <c r="D15357" s="5" t="str">
        <f t="shared" si="239"/>
        <v>un</v>
      </c>
    </row>
    <row r="15358" spans="1:4" x14ac:dyDescent="0.2">
      <c r="A15358" s="5" t="s">
        <v>19056</v>
      </c>
      <c r="B15358" s="5" t="s">
        <v>32836</v>
      </c>
      <c r="C15358" s="5" t="s">
        <v>12</v>
      </c>
      <c r="D15358" s="5" t="str">
        <f t="shared" si="239"/>
        <v>un</v>
      </c>
    </row>
    <row r="15359" spans="1:4" x14ac:dyDescent="0.2">
      <c r="A15359" s="5" t="s">
        <v>9712</v>
      </c>
      <c r="B15359" s="5" t="s">
        <v>32837</v>
      </c>
      <c r="C15359" s="5" t="s">
        <v>12</v>
      </c>
      <c r="D15359" s="5" t="str">
        <f t="shared" si="239"/>
        <v>un</v>
      </c>
    </row>
    <row r="15360" spans="1:4" x14ac:dyDescent="0.2">
      <c r="A15360" s="5" t="s">
        <v>19057</v>
      </c>
      <c r="B15360" s="5" t="s">
        <v>32837</v>
      </c>
      <c r="C15360" s="5" t="s">
        <v>12</v>
      </c>
      <c r="D15360" s="5" t="str">
        <f t="shared" si="239"/>
        <v>un</v>
      </c>
    </row>
    <row r="15361" spans="1:4" x14ac:dyDescent="0.2">
      <c r="A15361" s="5" t="s">
        <v>9713</v>
      </c>
      <c r="B15361" s="5" t="s">
        <v>32838</v>
      </c>
      <c r="C15361" s="5" t="s">
        <v>12</v>
      </c>
      <c r="D15361" s="5" t="str">
        <f t="shared" si="239"/>
        <v>un</v>
      </c>
    </row>
    <row r="15362" spans="1:4" x14ac:dyDescent="0.2">
      <c r="A15362" s="5" t="s">
        <v>19058</v>
      </c>
      <c r="B15362" s="5" t="s">
        <v>32838</v>
      </c>
      <c r="C15362" s="5" t="s">
        <v>12</v>
      </c>
      <c r="D15362" s="5" t="str">
        <f t="shared" ref="D15362:D15425" si="240">LOWER(C15362)</f>
        <v>un</v>
      </c>
    </row>
    <row r="15363" spans="1:4" x14ac:dyDescent="0.2">
      <c r="A15363" s="5" t="s">
        <v>9714</v>
      </c>
      <c r="B15363" s="5" t="s">
        <v>32839</v>
      </c>
      <c r="C15363" s="5" t="s">
        <v>12</v>
      </c>
      <c r="D15363" s="5" t="str">
        <f t="shared" si="240"/>
        <v>un</v>
      </c>
    </row>
    <row r="15364" spans="1:4" x14ac:dyDescent="0.2">
      <c r="A15364" s="5" t="s">
        <v>19059</v>
      </c>
      <c r="B15364" s="5" t="s">
        <v>32839</v>
      </c>
      <c r="C15364" s="5" t="s">
        <v>12</v>
      </c>
      <c r="D15364" s="5" t="str">
        <f t="shared" si="240"/>
        <v>un</v>
      </c>
    </row>
    <row r="15365" spans="1:4" x14ac:dyDescent="0.2">
      <c r="A15365" s="5" t="s">
        <v>9715</v>
      </c>
      <c r="B15365" s="5" t="s">
        <v>32840</v>
      </c>
      <c r="C15365" s="5" t="s">
        <v>12</v>
      </c>
      <c r="D15365" s="5" t="str">
        <f t="shared" si="240"/>
        <v>un</v>
      </c>
    </row>
    <row r="15366" spans="1:4" x14ac:dyDescent="0.2">
      <c r="A15366" s="5" t="s">
        <v>19060</v>
      </c>
      <c r="B15366" s="5" t="s">
        <v>32840</v>
      </c>
      <c r="C15366" s="5" t="s">
        <v>12</v>
      </c>
      <c r="D15366" s="5" t="str">
        <f t="shared" si="240"/>
        <v>un</v>
      </c>
    </row>
    <row r="15367" spans="1:4" x14ac:dyDescent="0.2">
      <c r="A15367" s="5" t="s">
        <v>4307</v>
      </c>
      <c r="B15367" s="5" t="s">
        <v>32841</v>
      </c>
      <c r="C15367" s="5" t="s">
        <v>12</v>
      </c>
      <c r="D15367" s="5" t="str">
        <f t="shared" si="240"/>
        <v>un</v>
      </c>
    </row>
    <row r="15368" spans="1:4" x14ac:dyDescent="0.2">
      <c r="A15368" s="5" t="s">
        <v>19061</v>
      </c>
      <c r="B15368" s="5" t="s">
        <v>32841</v>
      </c>
      <c r="C15368" s="5" t="s">
        <v>12</v>
      </c>
      <c r="D15368" s="5" t="str">
        <f t="shared" si="240"/>
        <v>un</v>
      </c>
    </row>
    <row r="15369" spans="1:4" x14ac:dyDescent="0.2">
      <c r="A15369" s="5" t="s">
        <v>9716</v>
      </c>
      <c r="B15369" s="5" t="s">
        <v>32842</v>
      </c>
      <c r="C15369" s="5" t="s">
        <v>12</v>
      </c>
      <c r="D15369" s="5" t="str">
        <f t="shared" si="240"/>
        <v>un</v>
      </c>
    </row>
    <row r="15370" spans="1:4" x14ac:dyDescent="0.2">
      <c r="A15370" s="5" t="s">
        <v>19062</v>
      </c>
      <c r="B15370" s="5" t="s">
        <v>32842</v>
      </c>
      <c r="C15370" s="5" t="s">
        <v>12</v>
      </c>
      <c r="D15370" s="5" t="str">
        <f t="shared" si="240"/>
        <v>un</v>
      </c>
    </row>
    <row r="15371" spans="1:4" x14ac:dyDescent="0.2">
      <c r="A15371" s="5" t="s">
        <v>9717</v>
      </c>
      <c r="B15371" s="5" t="s">
        <v>32843</v>
      </c>
      <c r="C15371" s="5" t="s">
        <v>12</v>
      </c>
      <c r="D15371" s="5" t="str">
        <f t="shared" si="240"/>
        <v>un</v>
      </c>
    </row>
    <row r="15372" spans="1:4" x14ac:dyDescent="0.2">
      <c r="A15372" s="5" t="s">
        <v>19063</v>
      </c>
      <c r="B15372" s="5" t="s">
        <v>32843</v>
      </c>
      <c r="C15372" s="5" t="s">
        <v>12</v>
      </c>
      <c r="D15372" s="5" t="str">
        <f t="shared" si="240"/>
        <v>un</v>
      </c>
    </row>
    <row r="15373" spans="1:4" x14ac:dyDescent="0.2">
      <c r="A15373" s="5" t="s">
        <v>9718</v>
      </c>
      <c r="B15373" s="5" t="s">
        <v>32844</v>
      </c>
      <c r="C15373" s="5" t="s">
        <v>12</v>
      </c>
      <c r="D15373" s="5" t="str">
        <f t="shared" si="240"/>
        <v>un</v>
      </c>
    </row>
    <row r="15374" spans="1:4" x14ac:dyDescent="0.2">
      <c r="A15374" s="5" t="s">
        <v>19064</v>
      </c>
      <c r="B15374" s="5" t="s">
        <v>32844</v>
      </c>
      <c r="C15374" s="5" t="s">
        <v>12</v>
      </c>
      <c r="D15374" s="5" t="str">
        <f t="shared" si="240"/>
        <v>un</v>
      </c>
    </row>
    <row r="15375" spans="1:4" x14ac:dyDescent="0.2">
      <c r="A15375" s="5" t="s">
        <v>9719</v>
      </c>
      <c r="B15375" s="5" t="s">
        <v>32845</v>
      </c>
      <c r="C15375" s="5" t="s">
        <v>12</v>
      </c>
      <c r="D15375" s="5" t="str">
        <f t="shared" si="240"/>
        <v>un</v>
      </c>
    </row>
    <row r="15376" spans="1:4" x14ac:dyDescent="0.2">
      <c r="A15376" s="5" t="s">
        <v>19065</v>
      </c>
      <c r="B15376" s="5" t="s">
        <v>32845</v>
      </c>
      <c r="C15376" s="5" t="s">
        <v>12</v>
      </c>
      <c r="D15376" s="5" t="str">
        <f t="shared" si="240"/>
        <v>un</v>
      </c>
    </row>
    <row r="15377" spans="1:4" x14ac:dyDescent="0.2">
      <c r="A15377" s="5" t="s">
        <v>9720</v>
      </c>
      <c r="B15377" s="5" t="s">
        <v>32846</v>
      </c>
      <c r="C15377" s="5" t="s">
        <v>12</v>
      </c>
      <c r="D15377" s="5" t="str">
        <f t="shared" si="240"/>
        <v>un</v>
      </c>
    </row>
    <row r="15378" spans="1:4" x14ac:dyDescent="0.2">
      <c r="A15378" s="5" t="s">
        <v>19066</v>
      </c>
      <c r="B15378" s="5" t="s">
        <v>32846</v>
      </c>
      <c r="C15378" s="5" t="s">
        <v>12</v>
      </c>
      <c r="D15378" s="5" t="str">
        <f t="shared" si="240"/>
        <v>un</v>
      </c>
    </row>
    <row r="15379" spans="1:4" x14ac:dyDescent="0.2">
      <c r="A15379" s="5" t="s">
        <v>9721</v>
      </c>
      <c r="B15379" s="5" t="s">
        <v>32847</v>
      </c>
      <c r="C15379" s="5" t="s">
        <v>12</v>
      </c>
      <c r="D15379" s="5" t="str">
        <f t="shared" si="240"/>
        <v>un</v>
      </c>
    </row>
    <row r="15380" spans="1:4" x14ac:dyDescent="0.2">
      <c r="A15380" s="5" t="s">
        <v>19067</v>
      </c>
      <c r="B15380" s="5" t="s">
        <v>32847</v>
      </c>
      <c r="C15380" s="5" t="s">
        <v>12</v>
      </c>
      <c r="D15380" s="5" t="str">
        <f t="shared" si="240"/>
        <v>un</v>
      </c>
    </row>
    <row r="15381" spans="1:4" x14ac:dyDescent="0.2">
      <c r="A15381" s="5" t="s">
        <v>4312</v>
      </c>
      <c r="B15381" s="5" t="s">
        <v>32848</v>
      </c>
      <c r="C15381" s="5" t="s">
        <v>12</v>
      </c>
      <c r="D15381" s="5" t="str">
        <f t="shared" si="240"/>
        <v>un</v>
      </c>
    </row>
    <row r="15382" spans="1:4" x14ac:dyDescent="0.2">
      <c r="A15382" s="5" t="s">
        <v>19068</v>
      </c>
      <c r="B15382" s="5" t="s">
        <v>32848</v>
      </c>
      <c r="C15382" s="5" t="s">
        <v>12</v>
      </c>
      <c r="D15382" s="5" t="str">
        <f t="shared" si="240"/>
        <v>un</v>
      </c>
    </row>
    <row r="15383" spans="1:4" x14ac:dyDescent="0.2">
      <c r="A15383" s="5" t="s">
        <v>4313</v>
      </c>
      <c r="B15383" s="5" t="s">
        <v>32849</v>
      </c>
      <c r="C15383" s="5" t="s">
        <v>12</v>
      </c>
      <c r="D15383" s="5" t="str">
        <f t="shared" si="240"/>
        <v>un</v>
      </c>
    </row>
    <row r="15384" spans="1:4" x14ac:dyDescent="0.2">
      <c r="A15384" s="5" t="s">
        <v>19069</v>
      </c>
      <c r="B15384" s="5" t="s">
        <v>32849</v>
      </c>
      <c r="C15384" s="5" t="s">
        <v>12</v>
      </c>
      <c r="D15384" s="5" t="str">
        <f t="shared" si="240"/>
        <v>un</v>
      </c>
    </row>
    <row r="15385" spans="1:4" x14ac:dyDescent="0.2">
      <c r="A15385" s="5" t="s">
        <v>4314</v>
      </c>
      <c r="B15385" s="5" t="s">
        <v>32850</v>
      </c>
      <c r="C15385" s="5" t="s">
        <v>12</v>
      </c>
      <c r="D15385" s="5" t="str">
        <f t="shared" si="240"/>
        <v>un</v>
      </c>
    </row>
    <row r="15386" spans="1:4" x14ac:dyDescent="0.2">
      <c r="A15386" s="5" t="s">
        <v>19070</v>
      </c>
      <c r="B15386" s="5" t="s">
        <v>32850</v>
      </c>
      <c r="C15386" s="5" t="s">
        <v>12</v>
      </c>
      <c r="D15386" s="5" t="str">
        <f t="shared" si="240"/>
        <v>un</v>
      </c>
    </row>
    <row r="15387" spans="1:4" x14ac:dyDescent="0.2">
      <c r="A15387" s="5" t="s">
        <v>4315</v>
      </c>
      <c r="B15387" s="5" t="s">
        <v>32851</v>
      </c>
      <c r="C15387" s="5" t="s">
        <v>12</v>
      </c>
      <c r="D15387" s="5" t="str">
        <f t="shared" si="240"/>
        <v>un</v>
      </c>
    </row>
    <row r="15388" spans="1:4" x14ac:dyDescent="0.2">
      <c r="A15388" s="5" t="s">
        <v>19071</v>
      </c>
      <c r="B15388" s="5" t="s">
        <v>32851</v>
      </c>
      <c r="C15388" s="5" t="s">
        <v>12</v>
      </c>
      <c r="D15388" s="5" t="str">
        <f t="shared" si="240"/>
        <v>un</v>
      </c>
    </row>
    <row r="15389" spans="1:4" x14ac:dyDescent="0.2">
      <c r="A15389" s="5" t="s">
        <v>4316</v>
      </c>
      <c r="B15389" s="5" t="s">
        <v>32852</v>
      </c>
      <c r="C15389" s="5" t="s">
        <v>12</v>
      </c>
      <c r="D15389" s="5" t="str">
        <f t="shared" si="240"/>
        <v>un</v>
      </c>
    </row>
    <row r="15390" spans="1:4" x14ac:dyDescent="0.2">
      <c r="A15390" s="5" t="s">
        <v>19072</v>
      </c>
      <c r="B15390" s="5" t="s">
        <v>32852</v>
      </c>
      <c r="C15390" s="5" t="s">
        <v>12</v>
      </c>
      <c r="D15390" s="5" t="str">
        <f t="shared" si="240"/>
        <v>un</v>
      </c>
    </row>
    <row r="15391" spans="1:4" x14ac:dyDescent="0.2">
      <c r="A15391" s="5" t="s">
        <v>4317</v>
      </c>
      <c r="B15391" s="5" t="s">
        <v>32853</v>
      </c>
      <c r="C15391" s="5" t="s">
        <v>12</v>
      </c>
      <c r="D15391" s="5" t="str">
        <f t="shared" si="240"/>
        <v>un</v>
      </c>
    </row>
    <row r="15392" spans="1:4" x14ac:dyDescent="0.2">
      <c r="A15392" s="5" t="s">
        <v>19073</v>
      </c>
      <c r="B15392" s="5" t="s">
        <v>32853</v>
      </c>
      <c r="C15392" s="5" t="s">
        <v>12</v>
      </c>
      <c r="D15392" s="5" t="str">
        <f t="shared" si="240"/>
        <v>un</v>
      </c>
    </row>
    <row r="15393" spans="1:4" x14ac:dyDescent="0.2">
      <c r="A15393" s="5" t="s">
        <v>4318</v>
      </c>
      <c r="B15393" s="5" t="s">
        <v>32854</v>
      </c>
      <c r="C15393" s="5" t="s">
        <v>12</v>
      </c>
      <c r="D15393" s="5" t="str">
        <f t="shared" si="240"/>
        <v>un</v>
      </c>
    </row>
    <row r="15394" spans="1:4" x14ac:dyDescent="0.2">
      <c r="A15394" s="5" t="s">
        <v>19074</v>
      </c>
      <c r="B15394" s="5" t="s">
        <v>32854</v>
      </c>
      <c r="C15394" s="5" t="s">
        <v>12</v>
      </c>
      <c r="D15394" s="5" t="str">
        <f t="shared" si="240"/>
        <v>un</v>
      </c>
    </row>
    <row r="15395" spans="1:4" x14ac:dyDescent="0.2">
      <c r="A15395" s="5" t="s">
        <v>4319</v>
      </c>
      <c r="B15395" s="5" t="s">
        <v>32855</v>
      </c>
      <c r="C15395" s="5" t="s">
        <v>12</v>
      </c>
      <c r="D15395" s="5" t="str">
        <f t="shared" si="240"/>
        <v>un</v>
      </c>
    </row>
    <row r="15396" spans="1:4" x14ac:dyDescent="0.2">
      <c r="A15396" s="5" t="s">
        <v>19075</v>
      </c>
      <c r="B15396" s="5" t="s">
        <v>32855</v>
      </c>
      <c r="C15396" s="5" t="s">
        <v>12</v>
      </c>
      <c r="D15396" s="5" t="str">
        <f t="shared" si="240"/>
        <v>un</v>
      </c>
    </row>
    <row r="15397" spans="1:4" x14ac:dyDescent="0.2">
      <c r="A15397" s="5" t="s">
        <v>4320</v>
      </c>
      <c r="B15397" s="5" t="s">
        <v>32856</v>
      </c>
      <c r="C15397" s="5" t="s">
        <v>12</v>
      </c>
      <c r="D15397" s="5" t="str">
        <f t="shared" si="240"/>
        <v>un</v>
      </c>
    </row>
    <row r="15398" spans="1:4" x14ac:dyDescent="0.2">
      <c r="A15398" s="5" t="s">
        <v>19076</v>
      </c>
      <c r="B15398" s="5" t="s">
        <v>32856</v>
      </c>
      <c r="C15398" s="5" t="s">
        <v>12</v>
      </c>
      <c r="D15398" s="5" t="str">
        <f t="shared" si="240"/>
        <v>un</v>
      </c>
    </row>
    <row r="15399" spans="1:4" x14ac:dyDescent="0.2">
      <c r="A15399" s="5" t="s">
        <v>4321</v>
      </c>
      <c r="B15399" s="5" t="s">
        <v>32857</v>
      </c>
      <c r="C15399" s="5" t="s">
        <v>12</v>
      </c>
      <c r="D15399" s="5" t="str">
        <f t="shared" si="240"/>
        <v>un</v>
      </c>
    </row>
    <row r="15400" spans="1:4" x14ac:dyDescent="0.2">
      <c r="A15400" s="5" t="s">
        <v>19077</v>
      </c>
      <c r="B15400" s="5" t="s">
        <v>32857</v>
      </c>
      <c r="C15400" s="5" t="s">
        <v>12</v>
      </c>
      <c r="D15400" s="5" t="str">
        <f t="shared" si="240"/>
        <v>un</v>
      </c>
    </row>
    <row r="15401" spans="1:4" x14ac:dyDescent="0.2">
      <c r="A15401" s="5" t="s">
        <v>4322</v>
      </c>
      <c r="B15401" s="5" t="s">
        <v>32858</v>
      </c>
      <c r="C15401" s="5" t="s">
        <v>12</v>
      </c>
      <c r="D15401" s="5" t="str">
        <f t="shared" si="240"/>
        <v>un</v>
      </c>
    </row>
    <row r="15402" spans="1:4" x14ac:dyDescent="0.2">
      <c r="A15402" s="5" t="s">
        <v>19078</v>
      </c>
      <c r="B15402" s="5" t="s">
        <v>32858</v>
      </c>
      <c r="C15402" s="5" t="s">
        <v>12</v>
      </c>
      <c r="D15402" s="5" t="str">
        <f t="shared" si="240"/>
        <v>un</v>
      </c>
    </row>
    <row r="15403" spans="1:4" x14ac:dyDescent="0.2">
      <c r="A15403" s="5" t="s">
        <v>4323</v>
      </c>
      <c r="B15403" s="5" t="s">
        <v>32859</v>
      </c>
      <c r="C15403" s="5" t="s">
        <v>12</v>
      </c>
      <c r="D15403" s="5" t="str">
        <f t="shared" si="240"/>
        <v>un</v>
      </c>
    </row>
    <row r="15404" spans="1:4" x14ac:dyDescent="0.2">
      <c r="A15404" s="5" t="s">
        <v>19079</v>
      </c>
      <c r="B15404" s="5" t="s">
        <v>32859</v>
      </c>
      <c r="C15404" s="5" t="s">
        <v>12</v>
      </c>
      <c r="D15404" s="5" t="str">
        <f t="shared" si="240"/>
        <v>un</v>
      </c>
    </row>
    <row r="15405" spans="1:4" x14ac:dyDescent="0.2">
      <c r="A15405" s="5" t="s">
        <v>4324</v>
      </c>
      <c r="B15405" s="5" t="s">
        <v>32860</v>
      </c>
      <c r="C15405" s="5" t="s">
        <v>12</v>
      </c>
      <c r="D15405" s="5" t="str">
        <f t="shared" si="240"/>
        <v>un</v>
      </c>
    </row>
    <row r="15406" spans="1:4" x14ac:dyDescent="0.2">
      <c r="A15406" s="5" t="s">
        <v>19080</v>
      </c>
      <c r="B15406" s="5" t="s">
        <v>32860</v>
      </c>
      <c r="C15406" s="5" t="s">
        <v>12</v>
      </c>
      <c r="D15406" s="5" t="str">
        <f t="shared" si="240"/>
        <v>un</v>
      </c>
    </row>
    <row r="15407" spans="1:4" x14ac:dyDescent="0.2">
      <c r="A15407" s="5" t="s">
        <v>4325</v>
      </c>
      <c r="B15407" s="5" t="s">
        <v>32861</v>
      </c>
      <c r="C15407" s="5" t="s">
        <v>12</v>
      </c>
      <c r="D15407" s="5" t="str">
        <f t="shared" si="240"/>
        <v>un</v>
      </c>
    </row>
    <row r="15408" spans="1:4" x14ac:dyDescent="0.2">
      <c r="A15408" s="5" t="s">
        <v>19081</v>
      </c>
      <c r="B15408" s="5" t="s">
        <v>32861</v>
      </c>
      <c r="C15408" s="5" t="s">
        <v>12</v>
      </c>
      <c r="D15408" s="5" t="str">
        <f t="shared" si="240"/>
        <v>un</v>
      </c>
    </row>
    <row r="15409" spans="1:4" x14ac:dyDescent="0.2">
      <c r="A15409" s="5" t="s">
        <v>4326</v>
      </c>
      <c r="B15409" s="5" t="s">
        <v>32862</v>
      </c>
      <c r="C15409" s="5" t="s">
        <v>12</v>
      </c>
      <c r="D15409" s="5" t="str">
        <f t="shared" si="240"/>
        <v>un</v>
      </c>
    </row>
    <row r="15410" spans="1:4" x14ac:dyDescent="0.2">
      <c r="A15410" s="5" t="s">
        <v>19082</v>
      </c>
      <c r="B15410" s="5" t="s">
        <v>32862</v>
      </c>
      <c r="C15410" s="5" t="s">
        <v>12</v>
      </c>
      <c r="D15410" s="5" t="str">
        <f t="shared" si="240"/>
        <v>un</v>
      </c>
    </row>
    <row r="15411" spans="1:4" x14ac:dyDescent="0.2">
      <c r="A15411" s="5" t="s">
        <v>4327</v>
      </c>
      <c r="B15411" s="5" t="s">
        <v>32863</v>
      </c>
      <c r="C15411" s="5" t="s">
        <v>12</v>
      </c>
      <c r="D15411" s="5" t="str">
        <f t="shared" si="240"/>
        <v>un</v>
      </c>
    </row>
    <row r="15412" spans="1:4" x14ac:dyDescent="0.2">
      <c r="A15412" s="5" t="s">
        <v>19083</v>
      </c>
      <c r="B15412" s="5" t="s">
        <v>32863</v>
      </c>
      <c r="C15412" s="5" t="s">
        <v>12</v>
      </c>
      <c r="D15412" s="5" t="str">
        <f t="shared" si="240"/>
        <v>un</v>
      </c>
    </row>
    <row r="15413" spans="1:4" x14ac:dyDescent="0.2">
      <c r="A15413" s="5" t="s">
        <v>4328</v>
      </c>
      <c r="B15413" s="5" t="s">
        <v>32864</v>
      </c>
      <c r="C15413" s="5" t="s">
        <v>12</v>
      </c>
      <c r="D15413" s="5" t="str">
        <f t="shared" si="240"/>
        <v>un</v>
      </c>
    </row>
    <row r="15414" spans="1:4" x14ac:dyDescent="0.2">
      <c r="A15414" s="5" t="s">
        <v>19084</v>
      </c>
      <c r="B15414" s="5" t="s">
        <v>32864</v>
      </c>
      <c r="C15414" s="5" t="s">
        <v>12</v>
      </c>
      <c r="D15414" s="5" t="str">
        <f t="shared" si="240"/>
        <v>un</v>
      </c>
    </row>
    <row r="15415" spans="1:4" x14ac:dyDescent="0.2">
      <c r="A15415" s="5" t="s">
        <v>4329</v>
      </c>
      <c r="B15415" s="5" t="s">
        <v>32865</v>
      </c>
      <c r="C15415" s="5" t="s">
        <v>12</v>
      </c>
      <c r="D15415" s="5" t="str">
        <f t="shared" si="240"/>
        <v>un</v>
      </c>
    </row>
    <row r="15416" spans="1:4" x14ac:dyDescent="0.2">
      <c r="A15416" s="5" t="s">
        <v>19085</v>
      </c>
      <c r="B15416" s="5" t="s">
        <v>32865</v>
      </c>
      <c r="C15416" s="5" t="s">
        <v>12</v>
      </c>
      <c r="D15416" s="5" t="str">
        <f t="shared" si="240"/>
        <v>un</v>
      </c>
    </row>
    <row r="15417" spans="1:4" x14ac:dyDescent="0.2">
      <c r="A15417" s="5" t="s">
        <v>4330</v>
      </c>
      <c r="B15417" s="5" t="s">
        <v>32866</v>
      </c>
      <c r="C15417" s="5" t="s">
        <v>12</v>
      </c>
      <c r="D15417" s="5" t="str">
        <f t="shared" si="240"/>
        <v>un</v>
      </c>
    </row>
    <row r="15418" spans="1:4" x14ac:dyDescent="0.2">
      <c r="A15418" s="5" t="s">
        <v>19086</v>
      </c>
      <c r="B15418" s="5" t="s">
        <v>32866</v>
      </c>
      <c r="C15418" s="5" t="s">
        <v>12</v>
      </c>
      <c r="D15418" s="5" t="str">
        <f t="shared" si="240"/>
        <v>un</v>
      </c>
    </row>
    <row r="15419" spans="1:4" x14ac:dyDescent="0.2">
      <c r="A15419" s="5" t="s">
        <v>4331</v>
      </c>
      <c r="B15419" s="5" t="s">
        <v>32867</v>
      </c>
      <c r="C15419" s="5" t="s">
        <v>12</v>
      </c>
      <c r="D15419" s="5" t="str">
        <f t="shared" si="240"/>
        <v>un</v>
      </c>
    </row>
    <row r="15420" spans="1:4" x14ac:dyDescent="0.2">
      <c r="A15420" s="5" t="s">
        <v>19087</v>
      </c>
      <c r="B15420" s="5" t="s">
        <v>32867</v>
      </c>
      <c r="C15420" s="5" t="s">
        <v>12</v>
      </c>
      <c r="D15420" s="5" t="str">
        <f t="shared" si="240"/>
        <v>un</v>
      </c>
    </row>
    <row r="15421" spans="1:4" x14ac:dyDescent="0.2">
      <c r="A15421" s="5" t="s">
        <v>4332</v>
      </c>
      <c r="B15421" s="5" t="s">
        <v>32868</v>
      </c>
      <c r="C15421" s="5" t="s">
        <v>12</v>
      </c>
      <c r="D15421" s="5" t="str">
        <f t="shared" si="240"/>
        <v>un</v>
      </c>
    </row>
    <row r="15422" spans="1:4" x14ac:dyDescent="0.2">
      <c r="A15422" s="5" t="s">
        <v>19088</v>
      </c>
      <c r="B15422" s="5" t="s">
        <v>32868</v>
      </c>
      <c r="C15422" s="5" t="s">
        <v>12</v>
      </c>
      <c r="D15422" s="5" t="str">
        <f t="shared" si="240"/>
        <v>un</v>
      </c>
    </row>
    <row r="15423" spans="1:4" x14ac:dyDescent="0.2">
      <c r="A15423" s="5" t="s">
        <v>4333</v>
      </c>
      <c r="B15423" s="5" t="s">
        <v>32869</v>
      </c>
      <c r="C15423" s="5" t="s">
        <v>12</v>
      </c>
      <c r="D15423" s="5" t="str">
        <f t="shared" si="240"/>
        <v>un</v>
      </c>
    </row>
    <row r="15424" spans="1:4" x14ac:dyDescent="0.2">
      <c r="A15424" s="5" t="s">
        <v>19089</v>
      </c>
      <c r="B15424" s="5" t="s">
        <v>32869</v>
      </c>
      <c r="C15424" s="5" t="s">
        <v>12</v>
      </c>
      <c r="D15424" s="5" t="str">
        <f t="shared" si="240"/>
        <v>un</v>
      </c>
    </row>
    <row r="15425" spans="1:4" x14ac:dyDescent="0.2">
      <c r="A15425" s="5" t="s">
        <v>4334</v>
      </c>
      <c r="B15425" s="5" t="s">
        <v>32870</v>
      </c>
      <c r="C15425" s="5" t="s">
        <v>12</v>
      </c>
      <c r="D15425" s="5" t="str">
        <f t="shared" si="240"/>
        <v>un</v>
      </c>
    </row>
    <row r="15426" spans="1:4" x14ac:dyDescent="0.2">
      <c r="A15426" s="5" t="s">
        <v>19090</v>
      </c>
      <c r="B15426" s="5" t="s">
        <v>32870</v>
      </c>
      <c r="C15426" s="5" t="s">
        <v>12</v>
      </c>
      <c r="D15426" s="5" t="str">
        <f t="shared" ref="D15426:D15489" si="241">LOWER(C15426)</f>
        <v>un</v>
      </c>
    </row>
    <row r="15427" spans="1:4" x14ac:dyDescent="0.2">
      <c r="A15427" s="5" t="s">
        <v>4335</v>
      </c>
      <c r="B15427" s="5" t="s">
        <v>32871</v>
      </c>
      <c r="C15427" s="5" t="s">
        <v>12</v>
      </c>
      <c r="D15427" s="5" t="str">
        <f t="shared" si="241"/>
        <v>un</v>
      </c>
    </row>
    <row r="15428" spans="1:4" x14ac:dyDescent="0.2">
      <c r="A15428" s="5" t="s">
        <v>19091</v>
      </c>
      <c r="B15428" s="5" t="s">
        <v>32871</v>
      </c>
      <c r="C15428" s="5" t="s">
        <v>12</v>
      </c>
      <c r="D15428" s="5" t="str">
        <f t="shared" si="241"/>
        <v>un</v>
      </c>
    </row>
    <row r="15429" spans="1:4" x14ac:dyDescent="0.2">
      <c r="A15429" s="5" t="s">
        <v>4336</v>
      </c>
      <c r="B15429" s="5" t="s">
        <v>32872</v>
      </c>
      <c r="C15429" s="5" t="s">
        <v>12</v>
      </c>
      <c r="D15429" s="5" t="str">
        <f t="shared" si="241"/>
        <v>un</v>
      </c>
    </row>
    <row r="15430" spans="1:4" x14ac:dyDescent="0.2">
      <c r="A15430" s="5" t="s">
        <v>19092</v>
      </c>
      <c r="B15430" s="5" t="s">
        <v>32872</v>
      </c>
      <c r="C15430" s="5" t="s">
        <v>12</v>
      </c>
      <c r="D15430" s="5" t="str">
        <f t="shared" si="241"/>
        <v>un</v>
      </c>
    </row>
    <row r="15431" spans="1:4" x14ac:dyDescent="0.2">
      <c r="A15431" s="5" t="s">
        <v>4337</v>
      </c>
      <c r="B15431" s="5" t="s">
        <v>32873</v>
      </c>
      <c r="C15431" s="5" t="s">
        <v>12</v>
      </c>
      <c r="D15431" s="5" t="str">
        <f t="shared" si="241"/>
        <v>un</v>
      </c>
    </row>
    <row r="15432" spans="1:4" x14ac:dyDescent="0.2">
      <c r="A15432" s="5" t="s">
        <v>19093</v>
      </c>
      <c r="B15432" s="5" t="s">
        <v>32873</v>
      </c>
      <c r="C15432" s="5" t="s">
        <v>12</v>
      </c>
      <c r="D15432" s="5" t="str">
        <f t="shared" si="241"/>
        <v>un</v>
      </c>
    </row>
    <row r="15433" spans="1:4" x14ac:dyDescent="0.2">
      <c r="A15433" s="5" t="s">
        <v>4338</v>
      </c>
      <c r="B15433" s="5" t="s">
        <v>32874</v>
      </c>
      <c r="C15433" s="5" t="s">
        <v>12</v>
      </c>
      <c r="D15433" s="5" t="str">
        <f t="shared" si="241"/>
        <v>un</v>
      </c>
    </row>
    <row r="15434" spans="1:4" x14ac:dyDescent="0.2">
      <c r="A15434" s="5" t="s">
        <v>19094</v>
      </c>
      <c r="B15434" s="5" t="s">
        <v>32874</v>
      </c>
      <c r="C15434" s="5" t="s">
        <v>12</v>
      </c>
      <c r="D15434" s="5" t="str">
        <f t="shared" si="241"/>
        <v>un</v>
      </c>
    </row>
    <row r="15435" spans="1:4" x14ac:dyDescent="0.2">
      <c r="A15435" s="5" t="s">
        <v>4339</v>
      </c>
      <c r="B15435" s="5" t="s">
        <v>32875</v>
      </c>
      <c r="C15435" s="5" t="s">
        <v>12</v>
      </c>
      <c r="D15435" s="5" t="str">
        <f t="shared" si="241"/>
        <v>un</v>
      </c>
    </row>
    <row r="15436" spans="1:4" x14ac:dyDescent="0.2">
      <c r="A15436" s="5" t="s">
        <v>19095</v>
      </c>
      <c r="B15436" s="5" t="s">
        <v>32875</v>
      </c>
      <c r="C15436" s="5" t="s">
        <v>12</v>
      </c>
      <c r="D15436" s="5" t="str">
        <f t="shared" si="241"/>
        <v>un</v>
      </c>
    </row>
    <row r="15437" spans="1:4" x14ac:dyDescent="0.2">
      <c r="A15437" s="5" t="s">
        <v>4340</v>
      </c>
      <c r="B15437" s="5" t="s">
        <v>32876</v>
      </c>
      <c r="C15437" s="5" t="s">
        <v>12</v>
      </c>
      <c r="D15437" s="5" t="str">
        <f t="shared" si="241"/>
        <v>un</v>
      </c>
    </row>
    <row r="15438" spans="1:4" x14ac:dyDescent="0.2">
      <c r="A15438" s="5" t="s">
        <v>19096</v>
      </c>
      <c r="B15438" s="5" t="s">
        <v>32876</v>
      </c>
      <c r="C15438" s="5" t="s">
        <v>12</v>
      </c>
      <c r="D15438" s="5" t="str">
        <f t="shared" si="241"/>
        <v>un</v>
      </c>
    </row>
    <row r="15439" spans="1:4" x14ac:dyDescent="0.2">
      <c r="A15439" s="5" t="s">
        <v>4341</v>
      </c>
      <c r="B15439" s="5" t="s">
        <v>32877</v>
      </c>
      <c r="C15439" s="5" t="s">
        <v>12</v>
      </c>
      <c r="D15439" s="5" t="str">
        <f t="shared" si="241"/>
        <v>un</v>
      </c>
    </row>
    <row r="15440" spans="1:4" x14ac:dyDescent="0.2">
      <c r="A15440" s="5" t="s">
        <v>19097</v>
      </c>
      <c r="B15440" s="5" t="s">
        <v>32877</v>
      </c>
      <c r="C15440" s="5" t="s">
        <v>12</v>
      </c>
      <c r="D15440" s="5" t="str">
        <f t="shared" si="241"/>
        <v>un</v>
      </c>
    </row>
    <row r="15441" spans="1:4" x14ac:dyDescent="0.2">
      <c r="A15441" s="5" t="s">
        <v>4342</v>
      </c>
      <c r="B15441" s="5" t="s">
        <v>32878</v>
      </c>
      <c r="C15441" s="5" t="s">
        <v>12</v>
      </c>
      <c r="D15441" s="5" t="str">
        <f t="shared" si="241"/>
        <v>un</v>
      </c>
    </row>
    <row r="15442" spans="1:4" x14ac:dyDescent="0.2">
      <c r="A15442" s="5" t="s">
        <v>19098</v>
      </c>
      <c r="B15442" s="5" t="s">
        <v>32878</v>
      </c>
      <c r="C15442" s="5" t="s">
        <v>12</v>
      </c>
      <c r="D15442" s="5" t="str">
        <f t="shared" si="241"/>
        <v>un</v>
      </c>
    </row>
    <row r="15443" spans="1:4" x14ac:dyDescent="0.2">
      <c r="A15443" s="5" t="s">
        <v>4343</v>
      </c>
      <c r="B15443" s="5" t="s">
        <v>32879</v>
      </c>
      <c r="C15443" s="5" t="s">
        <v>12</v>
      </c>
      <c r="D15443" s="5" t="str">
        <f t="shared" si="241"/>
        <v>un</v>
      </c>
    </row>
    <row r="15444" spans="1:4" x14ac:dyDescent="0.2">
      <c r="A15444" s="5" t="s">
        <v>19099</v>
      </c>
      <c r="B15444" s="5" t="s">
        <v>32879</v>
      </c>
      <c r="C15444" s="5" t="s">
        <v>12</v>
      </c>
      <c r="D15444" s="5" t="str">
        <f t="shared" si="241"/>
        <v>un</v>
      </c>
    </row>
    <row r="15445" spans="1:4" x14ac:dyDescent="0.2">
      <c r="A15445" s="5" t="s">
        <v>4344</v>
      </c>
      <c r="B15445" s="5" t="s">
        <v>32880</v>
      </c>
      <c r="C15445" s="5" t="s">
        <v>12</v>
      </c>
      <c r="D15445" s="5" t="str">
        <f t="shared" si="241"/>
        <v>un</v>
      </c>
    </row>
    <row r="15446" spans="1:4" x14ac:dyDescent="0.2">
      <c r="A15446" s="5" t="s">
        <v>19100</v>
      </c>
      <c r="B15446" s="5" t="s">
        <v>32880</v>
      </c>
      <c r="C15446" s="5" t="s">
        <v>12</v>
      </c>
      <c r="D15446" s="5" t="str">
        <f t="shared" si="241"/>
        <v>un</v>
      </c>
    </row>
    <row r="15447" spans="1:4" x14ac:dyDescent="0.2">
      <c r="A15447" s="5" t="s">
        <v>4345</v>
      </c>
      <c r="B15447" s="5" t="s">
        <v>32881</v>
      </c>
      <c r="C15447" s="5" t="s">
        <v>12</v>
      </c>
      <c r="D15447" s="5" t="str">
        <f t="shared" si="241"/>
        <v>un</v>
      </c>
    </row>
    <row r="15448" spans="1:4" x14ac:dyDescent="0.2">
      <c r="A15448" s="5" t="s">
        <v>19101</v>
      </c>
      <c r="B15448" s="5" t="s">
        <v>32881</v>
      </c>
      <c r="C15448" s="5" t="s">
        <v>12</v>
      </c>
      <c r="D15448" s="5" t="str">
        <f t="shared" si="241"/>
        <v>un</v>
      </c>
    </row>
    <row r="15449" spans="1:4" x14ac:dyDescent="0.2">
      <c r="A15449" s="5" t="s">
        <v>4346</v>
      </c>
      <c r="B15449" s="5" t="s">
        <v>32882</v>
      </c>
      <c r="C15449" s="5" t="s">
        <v>12</v>
      </c>
      <c r="D15449" s="5" t="str">
        <f t="shared" si="241"/>
        <v>un</v>
      </c>
    </row>
    <row r="15450" spans="1:4" x14ac:dyDescent="0.2">
      <c r="A15450" s="5" t="s">
        <v>19102</v>
      </c>
      <c r="B15450" s="5" t="s">
        <v>32882</v>
      </c>
      <c r="C15450" s="5" t="s">
        <v>12</v>
      </c>
      <c r="D15450" s="5" t="str">
        <f t="shared" si="241"/>
        <v>un</v>
      </c>
    </row>
    <row r="15451" spans="1:4" x14ac:dyDescent="0.2">
      <c r="A15451" s="5" t="s">
        <v>4347</v>
      </c>
      <c r="B15451" s="5" t="s">
        <v>32883</v>
      </c>
      <c r="C15451" s="5" t="s">
        <v>12</v>
      </c>
      <c r="D15451" s="5" t="str">
        <f t="shared" si="241"/>
        <v>un</v>
      </c>
    </row>
    <row r="15452" spans="1:4" x14ac:dyDescent="0.2">
      <c r="A15452" s="5" t="s">
        <v>19103</v>
      </c>
      <c r="B15452" s="5" t="s">
        <v>32883</v>
      </c>
      <c r="C15452" s="5" t="s">
        <v>12</v>
      </c>
      <c r="D15452" s="5" t="str">
        <f t="shared" si="241"/>
        <v>un</v>
      </c>
    </row>
    <row r="15453" spans="1:4" x14ac:dyDescent="0.2">
      <c r="A15453" s="5" t="s">
        <v>4348</v>
      </c>
      <c r="B15453" s="5" t="s">
        <v>32884</v>
      </c>
      <c r="C15453" s="5" t="s">
        <v>12</v>
      </c>
      <c r="D15453" s="5" t="str">
        <f t="shared" si="241"/>
        <v>un</v>
      </c>
    </row>
    <row r="15454" spans="1:4" x14ac:dyDescent="0.2">
      <c r="A15454" s="5" t="s">
        <v>19104</v>
      </c>
      <c r="B15454" s="5" t="s">
        <v>32884</v>
      </c>
      <c r="C15454" s="5" t="s">
        <v>12</v>
      </c>
      <c r="D15454" s="5" t="str">
        <f t="shared" si="241"/>
        <v>un</v>
      </c>
    </row>
    <row r="15455" spans="1:4" x14ac:dyDescent="0.2">
      <c r="A15455" s="5" t="s">
        <v>4349</v>
      </c>
      <c r="B15455" s="5" t="s">
        <v>32885</v>
      </c>
      <c r="C15455" s="5" t="s">
        <v>12</v>
      </c>
      <c r="D15455" s="5" t="str">
        <f t="shared" si="241"/>
        <v>un</v>
      </c>
    </row>
    <row r="15456" spans="1:4" x14ac:dyDescent="0.2">
      <c r="A15456" s="5" t="s">
        <v>19105</v>
      </c>
      <c r="B15456" s="5" t="s">
        <v>32885</v>
      </c>
      <c r="C15456" s="5" t="s">
        <v>12</v>
      </c>
      <c r="D15456" s="5" t="str">
        <f t="shared" si="241"/>
        <v>un</v>
      </c>
    </row>
    <row r="15457" spans="1:4" x14ac:dyDescent="0.2">
      <c r="A15457" s="5" t="s">
        <v>4350</v>
      </c>
      <c r="B15457" s="5" t="s">
        <v>32886</v>
      </c>
      <c r="C15457" s="5" t="s">
        <v>12</v>
      </c>
      <c r="D15457" s="5" t="str">
        <f t="shared" si="241"/>
        <v>un</v>
      </c>
    </row>
    <row r="15458" spans="1:4" x14ac:dyDescent="0.2">
      <c r="A15458" s="5" t="s">
        <v>19106</v>
      </c>
      <c r="B15458" s="5" t="s">
        <v>32886</v>
      </c>
      <c r="C15458" s="5" t="s">
        <v>12</v>
      </c>
      <c r="D15458" s="5" t="str">
        <f t="shared" si="241"/>
        <v>un</v>
      </c>
    </row>
    <row r="15459" spans="1:4" x14ac:dyDescent="0.2">
      <c r="A15459" s="5" t="s">
        <v>4351</v>
      </c>
      <c r="B15459" s="5" t="s">
        <v>32887</v>
      </c>
      <c r="C15459" s="5" t="s">
        <v>12</v>
      </c>
      <c r="D15459" s="5" t="str">
        <f t="shared" si="241"/>
        <v>un</v>
      </c>
    </row>
    <row r="15460" spans="1:4" x14ac:dyDescent="0.2">
      <c r="A15460" s="5" t="s">
        <v>19107</v>
      </c>
      <c r="B15460" s="5" t="s">
        <v>32887</v>
      </c>
      <c r="C15460" s="5" t="s">
        <v>12</v>
      </c>
      <c r="D15460" s="5" t="str">
        <f t="shared" si="241"/>
        <v>un</v>
      </c>
    </row>
    <row r="15461" spans="1:4" x14ac:dyDescent="0.2">
      <c r="A15461" s="5" t="s">
        <v>4352</v>
      </c>
      <c r="B15461" s="5" t="s">
        <v>32888</v>
      </c>
      <c r="C15461" s="5" t="s">
        <v>12</v>
      </c>
      <c r="D15461" s="5" t="str">
        <f t="shared" si="241"/>
        <v>un</v>
      </c>
    </row>
    <row r="15462" spans="1:4" x14ac:dyDescent="0.2">
      <c r="A15462" s="5" t="s">
        <v>19108</v>
      </c>
      <c r="B15462" s="5" t="s">
        <v>32888</v>
      </c>
      <c r="C15462" s="5" t="s">
        <v>12</v>
      </c>
      <c r="D15462" s="5" t="str">
        <f t="shared" si="241"/>
        <v>un</v>
      </c>
    </row>
    <row r="15463" spans="1:4" x14ac:dyDescent="0.2">
      <c r="A15463" s="5" t="s">
        <v>4353</v>
      </c>
      <c r="B15463" s="5" t="s">
        <v>32889</v>
      </c>
      <c r="C15463" s="5" t="s">
        <v>12</v>
      </c>
      <c r="D15463" s="5" t="str">
        <f t="shared" si="241"/>
        <v>un</v>
      </c>
    </row>
    <row r="15464" spans="1:4" x14ac:dyDescent="0.2">
      <c r="A15464" s="5" t="s">
        <v>19109</v>
      </c>
      <c r="B15464" s="5" t="s">
        <v>32889</v>
      </c>
      <c r="C15464" s="5" t="s">
        <v>12</v>
      </c>
      <c r="D15464" s="5" t="str">
        <f t="shared" si="241"/>
        <v>un</v>
      </c>
    </row>
    <row r="15465" spans="1:4" x14ac:dyDescent="0.2">
      <c r="A15465" s="5" t="s">
        <v>4354</v>
      </c>
      <c r="B15465" s="5" t="s">
        <v>32890</v>
      </c>
      <c r="C15465" s="5" t="s">
        <v>12</v>
      </c>
      <c r="D15465" s="5" t="str">
        <f t="shared" si="241"/>
        <v>un</v>
      </c>
    </row>
    <row r="15466" spans="1:4" x14ac:dyDescent="0.2">
      <c r="A15466" s="5" t="s">
        <v>19110</v>
      </c>
      <c r="B15466" s="5" t="s">
        <v>32890</v>
      </c>
      <c r="C15466" s="5" t="s">
        <v>12</v>
      </c>
      <c r="D15466" s="5" t="str">
        <f t="shared" si="241"/>
        <v>un</v>
      </c>
    </row>
    <row r="15467" spans="1:4" x14ac:dyDescent="0.2">
      <c r="A15467" s="5" t="s">
        <v>4355</v>
      </c>
      <c r="B15467" s="5" t="s">
        <v>32891</v>
      </c>
      <c r="C15467" s="5" t="s">
        <v>12</v>
      </c>
      <c r="D15467" s="5" t="str">
        <f t="shared" si="241"/>
        <v>un</v>
      </c>
    </row>
    <row r="15468" spans="1:4" x14ac:dyDescent="0.2">
      <c r="A15468" s="5" t="s">
        <v>19111</v>
      </c>
      <c r="B15468" s="5" t="s">
        <v>32891</v>
      </c>
      <c r="C15468" s="5" t="s">
        <v>12</v>
      </c>
      <c r="D15468" s="5" t="str">
        <f t="shared" si="241"/>
        <v>un</v>
      </c>
    </row>
    <row r="15469" spans="1:4" x14ac:dyDescent="0.2">
      <c r="A15469" s="5" t="s">
        <v>4356</v>
      </c>
      <c r="B15469" s="5" t="s">
        <v>32892</v>
      </c>
      <c r="C15469" s="5" t="s">
        <v>12</v>
      </c>
      <c r="D15469" s="5" t="str">
        <f t="shared" si="241"/>
        <v>un</v>
      </c>
    </row>
    <row r="15470" spans="1:4" x14ac:dyDescent="0.2">
      <c r="A15470" s="5" t="s">
        <v>19112</v>
      </c>
      <c r="B15470" s="5" t="s">
        <v>32892</v>
      </c>
      <c r="C15470" s="5" t="s">
        <v>12</v>
      </c>
      <c r="D15470" s="5" t="str">
        <f t="shared" si="241"/>
        <v>un</v>
      </c>
    </row>
    <row r="15471" spans="1:4" x14ac:dyDescent="0.2">
      <c r="A15471" s="5" t="s">
        <v>4357</v>
      </c>
      <c r="B15471" s="5" t="s">
        <v>32893</v>
      </c>
      <c r="C15471" s="5" t="s">
        <v>12</v>
      </c>
      <c r="D15471" s="5" t="str">
        <f t="shared" si="241"/>
        <v>un</v>
      </c>
    </row>
    <row r="15472" spans="1:4" x14ac:dyDescent="0.2">
      <c r="A15472" s="5" t="s">
        <v>19113</v>
      </c>
      <c r="B15472" s="5" t="s">
        <v>32893</v>
      </c>
      <c r="C15472" s="5" t="s">
        <v>12</v>
      </c>
      <c r="D15472" s="5" t="str">
        <f t="shared" si="241"/>
        <v>un</v>
      </c>
    </row>
    <row r="15473" spans="1:4" x14ac:dyDescent="0.2">
      <c r="A15473" s="5" t="s">
        <v>4358</v>
      </c>
      <c r="B15473" s="5" t="s">
        <v>32894</v>
      </c>
      <c r="C15473" s="5" t="s">
        <v>12</v>
      </c>
      <c r="D15473" s="5" t="str">
        <f t="shared" si="241"/>
        <v>un</v>
      </c>
    </row>
    <row r="15474" spans="1:4" x14ac:dyDescent="0.2">
      <c r="A15474" s="5" t="s">
        <v>19114</v>
      </c>
      <c r="B15474" s="5" t="s">
        <v>32894</v>
      </c>
      <c r="C15474" s="5" t="s">
        <v>12</v>
      </c>
      <c r="D15474" s="5" t="str">
        <f t="shared" si="241"/>
        <v>un</v>
      </c>
    </row>
    <row r="15475" spans="1:4" x14ac:dyDescent="0.2">
      <c r="A15475" s="5" t="s">
        <v>4359</v>
      </c>
      <c r="B15475" s="5" t="s">
        <v>32895</v>
      </c>
      <c r="C15475" s="5" t="s">
        <v>12</v>
      </c>
      <c r="D15475" s="5" t="str">
        <f t="shared" si="241"/>
        <v>un</v>
      </c>
    </row>
    <row r="15476" spans="1:4" x14ac:dyDescent="0.2">
      <c r="A15476" s="5" t="s">
        <v>19115</v>
      </c>
      <c r="B15476" s="5" t="s">
        <v>32895</v>
      </c>
      <c r="C15476" s="5" t="s">
        <v>12</v>
      </c>
      <c r="D15476" s="5" t="str">
        <f t="shared" si="241"/>
        <v>un</v>
      </c>
    </row>
    <row r="15477" spans="1:4" x14ac:dyDescent="0.2">
      <c r="A15477" s="5" t="s">
        <v>4360</v>
      </c>
      <c r="B15477" s="5" t="s">
        <v>32896</v>
      </c>
      <c r="C15477" s="5" t="s">
        <v>12</v>
      </c>
      <c r="D15477" s="5" t="str">
        <f t="shared" si="241"/>
        <v>un</v>
      </c>
    </row>
    <row r="15478" spans="1:4" x14ac:dyDescent="0.2">
      <c r="A15478" s="5" t="s">
        <v>19116</v>
      </c>
      <c r="B15478" s="5" t="s">
        <v>32896</v>
      </c>
      <c r="C15478" s="5" t="s">
        <v>12</v>
      </c>
      <c r="D15478" s="5" t="str">
        <f t="shared" si="241"/>
        <v>un</v>
      </c>
    </row>
    <row r="15479" spans="1:4" x14ac:dyDescent="0.2">
      <c r="A15479" s="5" t="s">
        <v>4361</v>
      </c>
      <c r="B15479" s="5" t="s">
        <v>32897</v>
      </c>
      <c r="C15479" s="5" t="s">
        <v>12</v>
      </c>
      <c r="D15479" s="5" t="str">
        <f t="shared" si="241"/>
        <v>un</v>
      </c>
    </row>
    <row r="15480" spans="1:4" x14ac:dyDescent="0.2">
      <c r="A15480" s="5" t="s">
        <v>19117</v>
      </c>
      <c r="B15480" s="5" t="s">
        <v>32897</v>
      </c>
      <c r="C15480" s="5" t="s">
        <v>12</v>
      </c>
      <c r="D15480" s="5" t="str">
        <f t="shared" si="241"/>
        <v>un</v>
      </c>
    </row>
    <row r="15481" spans="1:4" x14ac:dyDescent="0.2">
      <c r="A15481" s="5" t="s">
        <v>4362</v>
      </c>
      <c r="B15481" s="5" t="s">
        <v>32898</v>
      </c>
      <c r="C15481" s="5" t="s">
        <v>12</v>
      </c>
      <c r="D15481" s="5" t="str">
        <f t="shared" si="241"/>
        <v>un</v>
      </c>
    </row>
    <row r="15482" spans="1:4" x14ac:dyDescent="0.2">
      <c r="A15482" s="5" t="s">
        <v>19118</v>
      </c>
      <c r="B15482" s="5" t="s">
        <v>32898</v>
      </c>
      <c r="C15482" s="5" t="s">
        <v>12</v>
      </c>
      <c r="D15482" s="5" t="str">
        <f t="shared" si="241"/>
        <v>un</v>
      </c>
    </row>
    <row r="15483" spans="1:4" x14ac:dyDescent="0.2">
      <c r="A15483" s="5" t="s">
        <v>4363</v>
      </c>
      <c r="B15483" s="5" t="s">
        <v>32899</v>
      </c>
      <c r="C15483" s="5" t="s">
        <v>12</v>
      </c>
      <c r="D15483" s="5" t="str">
        <f t="shared" si="241"/>
        <v>un</v>
      </c>
    </row>
    <row r="15484" spans="1:4" x14ac:dyDescent="0.2">
      <c r="A15484" s="5" t="s">
        <v>19119</v>
      </c>
      <c r="B15484" s="5" t="s">
        <v>32899</v>
      </c>
      <c r="C15484" s="5" t="s">
        <v>12</v>
      </c>
      <c r="D15484" s="5" t="str">
        <f t="shared" si="241"/>
        <v>un</v>
      </c>
    </row>
    <row r="15485" spans="1:4" x14ac:dyDescent="0.2">
      <c r="A15485" s="5" t="s">
        <v>4364</v>
      </c>
      <c r="B15485" s="5" t="s">
        <v>32900</v>
      </c>
      <c r="C15485" s="5" t="s">
        <v>12</v>
      </c>
      <c r="D15485" s="5" t="str">
        <f t="shared" si="241"/>
        <v>un</v>
      </c>
    </row>
    <row r="15486" spans="1:4" x14ac:dyDescent="0.2">
      <c r="A15486" s="5" t="s">
        <v>19120</v>
      </c>
      <c r="B15486" s="5" t="s">
        <v>32900</v>
      </c>
      <c r="C15486" s="5" t="s">
        <v>12</v>
      </c>
      <c r="D15486" s="5" t="str">
        <f t="shared" si="241"/>
        <v>un</v>
      </c>
    </row>
    <row r="15487" spans="1:4" x14ac:dyDescent="0.2">
      <c r="A15487" s="5" t="s">
        <v>4365</v>
      </c>
      <c r="B15487" s="5" t="s">
        <v>32901</v>
      </c>
      <c r="C15487" s="5" t="s">
        <v>12</v>
      </c>
      <c r="D15487" s="5" t="str">
        <f t="shared" si="241"/>
        <v>un</v>
      </c>
    </row>
    <row r="15488" spans="1:4" x14ac:dyDescent="0.2">
      <c r="A15488" s="5" t="s">
        <v>19121</v>
      </c>
      <c r="B15488" s="5" t="s">
        <v>32901</v>
      </c>
      <c r="C15488" s="5" t="s">
        <v>12</v>
      </c>
      <c r="D15488" s="5" t="str">
        <f t="shared" si="241"/>
        <v>un</v>
      </c>
    </row>
    <row r="15489" spans="1:4" x14ac:dyDescent="0.2">
      <c r="A15489" s="5" t="s">
        <v>4366</v>
      </c>
      <c r="B15489" s="5" t="s">
        <v>32902</v>
      </c>
      <c r="C15489" s="5" t="s">
        <v>12</v>
      </c>
      <c r="D15489" s="5" t="str">
        <f t="shared" si="241"/>
        <v>un</v>
      </c>
    </row>
    <row r="15490" spans="1:4" x14ac:dyDescent="0.2">
      <c r="A15490" s="5" t="s">
        <v>19122</v>
      </c>
      <c r="B15490" s="5" t="s">
        <v>32902</v>
      </c>
      <c r="C15490" s="5" t="s">
        <v>12</v>
      </c>
      <c r="D15490" s="5" t="str">
        <f t="shared" ref="D15490:D15553" si="242">LOWER(C15490)</f>
        <v>un</v>
      </c>
    </row>
    <row r="15491" spans="1:4" x14ac:dyDescent="0.2">
      <c r="A15491" s="5" t="s">
        <v>4367</v>
      </c>
      <c r="B15491" s="5" t="s">
        <v>32903</v>
      </c>
      <c r="C15491" s="5" t="s">
        <v>12</v>
      </c>
      <c r="D15491" s="5" t="str">
        <f t="shared" si="242"/>
        <v>un</v>
      </c>
    </row>
    <row r="15492" spans="1:4" x14ac:dyDescent="0.2">
      <c r="A15492" s="5" t="s">
        <v>19123</v>
      </c>
      <c r="B15492" s="5" t="s">
        <v>32903</v>
      </c>
      <c r="C15492" s="5" t="s">
        <v>12</v>
      </c>
      <c r="D15492" s="5" t="str">
        <f t="shared" si="242"/>
        <v>un</v>
      </c>
    </row>
    <row r="15493" spans="1:4" x14ac:dyDescent="0.2">
      <c r="A15493" s="5" t="s">
        <v>4368</v>
      </c>
      <c r="B15493" s="5" t="s">
        <v>32904</v>
      </c>
      <c r="C15493" s="5" t="s">
        <v>12</v>
      </c>
      <c r="D15493" s="5" t="str">
        <f t="shared" si="242"/>
        <v>un</v>
      </c>
    </row>
    <row r="15494" spans="1:4" x14ac:dyDescent="0.2">
      <c r="A15494" s="5" t="s">
        <v>19124</v>
      </c>
      <c r="B15494" s="5" t="s">
        <v>32904</v>
      </c>
      <c r="C15494" s="5" t="s">
        <v>12</v>
      </c>
      <c r="D15494" s="5" t="str">
        <f t="shared" si="242"/>
        <v>un</v>
      </c>
    </row>
    <row r="15495" spans="1:4" x14ac:dyDescent="0.2">
      <c r="A15495" s="5" t="s">
        <v>4369</v>
      </c>
      <c r="B15495" s="5" t="s">
        <v>32905</v>
      </c>
      <c r="C15495" s="5" t="s">
        <v>12</v>
      </c>
      <c r="D15495" s="5" t="str">
        <f t="shared" si="242"/>
        <v>un</v>
      </c>
    </row>
    <row r="15496" spans="1:4" x14ac:dyDescent="0.2">
      <c r="A15496" s="5" t="s">
        <v>19125</v>
      </c>
      <c r="B15496" s="5" t="s">
        <v>32905</v>
      </c>
      <c r="C15496" s="5" t="s">
        <v>12</v>
      </c>
      <c r="D15496" s="5" t="str">
        <f t="shared" si="242"/>
        <v>un</v>
      </c>
    </row>
    <row r="15497" spans="1:4" x14ac:dyDescent="0.2">
      <c r="A15497" s="5" t="s">
        <v>9722</v>
      </c>
      <c r="B15497" s="5" t="s">
        <v>32906</v>
      </c>
      <c r="C15497" s="5" t="s">
        <v>12</v>
      </c>
      <c r="D15497" s="5" t="str">
        <f t="shared" si="242"/>
        <v>un</v>
      </c>
    </row>
    <row r="15498" spans="1:4" x14ac:dyDescent="0.2">
      <c r="A15498" s="5" t="s">
        <v>19126</v>
      </c>
      <c r="B15498" s="5" t="s">
        <v>32906</v>
      </c>
      <c r="C15498" s="5" t="s">
        <v>12</v>
      </c>
      <c r="D15498" s="5" t="str">
        <f t="shared" si="242"/>
        <v>un</v>
      </c>
    </row>
    <row r="15499" spans="1:4" x14ac:dyDescent="0.2">
      <c r="A15499" s="5" t="s">
        <v>4370</v>
      </c>
      <c r="B15499" s="5" t="s">
        <v>32907</v>
      </c>
      <c r="C15499" s="5" t="s">
        <v>12</v>
      </c>
      <c r="D15499" s="5" t="str">
        <f t="shared" si="242"/>
        <v>un</v>
      </c>
    </row>
    <row r="15500" spans="1:4" x14ac:dyDescent="0.2">
      <c r="A15500" s="5" t="s">
        <v>19127</v>
      </c>
      <c r="B15500" s="5" t="s">
        <v>32907</v>
      </c>
      <c r="C15500" s="5" t="s">
        <v>12</v>
      </c>
      <c r="D15500" s="5" t="str">
        <f t="shared" si="242"/>
        <v>un</v>
      </c>
    </row>
    <row r="15501" spans="1:4" x14ac:dyDescent="0.2">
      <c r="A15501" s="5" t="s">
        <v>9723</v>
      </c>
      <c r="B15501" s="5" t="s">
        <v>32908</v>
      </c>
      <c r="C15501" s="5" t="s">
        <v>12</v>
      </c>
      <c r="D15501" s="5" t="str">
        <f t="shared" si="242"/>
        <v>un</v>
      </c>
    </row>
    <row r="15502" spans="1:4" x14ac:dyDescent="0.2">
      <c r="A15502" s="5" t="s">
        <v>19128</v>
      </c>
      <c r="B15502" s="5" t="s">
        <v>32908</v>
      </c>
      <c r="C15502" s="5" t="s">
        <v>12</v>
      </c>
      <c r="D15502" s="5" t="str">
        <f t="shared" si="242"/>
        <v>un</v>
      </c>
    </row>
    <row r="15503" spans="1:4" x14ac:dyDescent="0.2">
      <c r="A15503" s="5" t="s">
        <v>9724</v>
      </c>
      <c r="B15503" s="5" t="s">
        <v>32909</v>
      </c>
      <c r="C15503" s="5" t="s">
        <v>12</v>
      </c>
      <c r="D15503" s="5" t="str">
        <f t="shared" si="242"/>
        <v>un</v>
      </c>
    </row>
    <row r="15504" spans="1:4" x14ac:dyDescent="0.2">
      <c r="A15504" s="5" t="s">
        <v>19129</v>
      </c>
      <c r="B15504" s="5" t="s">
        <v>32909</v>
      </c>
      <c r="C15504" s="5" t="s">
        <v>12</v>
      </c>
      <c r="D15504" s="5" t="str">
        <f t="shared" si="242"/>
        <v>un</v>
      </c>
    </row>
    <row r="15505" spans="1:4" x14ac:dyDescent="0.2">
      <c r="A15505" s="5" t="s">
        <v>9725</v>
      </c>
      <c r="B15505" s="5" t="s">
        <v>32910</v>
      </c>
      <c r="C15505" s="5" t="s">
        <v>12</v>
      </c>
      <c r="D15505" s="5" t="str">
        <f t="shared" si="242"/>
        <v>un</v>
      </c>
    </row>
    <row r="15506" spans="1:4" x14ac:dyDescent="0.2">
      <c r="A15506" s="5" t="s">
        <v>19130</v>
      </c>
      <c r="B15506" s="5" t="s">
        <v>32910</v>
      </c>
      <c r="C15506" s="5" t="s">
        <v>12</v>
      </c>
      <c r="D15506" s="5" t="str">
        <f t="shared" si="242"/>
        <v>un</v>
      </c>
    </row>
    <row r="15507" spans="1:4" x14ac:dyDescent="0.2">
      <c r="A15507" s="5" t="s">
        <v>4371</v>
      </c>
      <c r="B15507" s="5" t="s">
        <v>32911</v>
      </c>
      <c r="C15507" s="5" t="s">
        <v>12</v>
      </c>
      <c r="D15507" s="5" t="str">
        <f t="shared" si="242"/>
        <v>un</v>
      </c>
    </row>
    <row r="15508" spans="1:4" x14ac:dyDescent="0.2">
      <c r="A15508" s="5" t="s">
        <v>19131</v>
      </c>
      <c r="B15508" s="5" t="s">
        <v>32911</v>
      </c>
      <c r="C15508" s="5" t="s">
        <v>12</v>
      </c>
      <c r="D15508" s="5" t="str">
        <f t="shared" si="242"/>
        <v>un</v>
      </c>
    </row>
    <row r="15509" spans="1:4" x14ac:dyDescent="0.2">
      <c r="A15509" s="5" t="s">
        <v>9726</v>
      </c>
      <c r="B15509" s="5" t="s">
        <v>32912</v>
      </c>
      <c r="C15509" s="5" t="s">
        <v>12</v>
      </c>
      <c r="D15509" s="5" t="str">
        <f t="shared" si="242"/>
        <v>un</v>
      </c>
    </row>
    <row r="15510" spans="1:4" x14ac:dyDescent="0.2">
      <c r="A15510" s="5" t="s">
        <v>19132</v>
      </c>
      <c r="B15510" s="5" t="s">
        <v>32912</v>
      </c>
      <c r="C15510" s="5" t="s">
        <v>12</v>
      </c>
      <c r="D15510" s="5" t="str">
        <f t="shared" si="242"/>
        <v>un</v>
      </c>
    </row>
    <row r="15511" spans="1:4" x14ac:dyDescent="0.2">
      <c r="A15511" s="5" t="s">
        <v>9727</v>
      </c>
      <c r="B15511" s="5" t="s">
        <v>32913</v>
      </c>
      <c r="C15511" s="5" t="s">
        <v>12</v>
      </c>
      <c r="D15511" s="5" t="str">
        <f t="shared" si="242"/>
        <v>un</v>
      </c>
    </row>
    <row r="15512" spans="1:4" x14ac:dyDescent="0.2">
      <c r="A15512" s="5" t="s">
        <v>19133</v>
      </c>
      <c r="B15512" s="5" t="s">
        <v>32913</v>
      </c>
      <c r="C15512" s="5" t="s">
        <v>12</v>
      </c>
      <c r="D15512" s="5" t="str">
        <f t="shared" si="242"/>
        <v>un</v>
      </c>
    </row>
    <row r="15513" spans="1:4" x14ac:dyDescent="0.2">
      <c r="A15513" s="5" t="s">
        <v>4372</v>
      </c>
      <c r="B15513" s="5" t="s">
        <v>32914</v>
      </c>
      <c r="C15513" s="5" t="s">
        <v>12</v>
      </c>
      <c r="D15513" s="5" t="str">
        <f t="shared" si="242"/>
        <v>un</v>
      </c>
    </row>
    <row r="15514" spans="1:4" x14ac:dyDescent="0.2">
      <c r="A15514" s="5" t="s">
        <v>19134</v>
      </c>
      <c r="B15514" s="5" t="s">
        <v>32914</v>
      </c>
      <c r="C15514" s="5" t="s">
        <v>12</v>
      </c>
      <c r="D15514" s="5" t="str">
        <f t="shared" si="242"/>
        <v>un</v>
      </c>
    </row>
    <row r="15515" spans="1:4" x14ac:dyDescent="0.2">
      <c r="A15515" s="5" t="s">
        <v>4373</v>
      </c>
      <c r="B15515" s="5" t="s">
        <v>32915</v>
      </c>
      <c r="C15515" s="5" t="s">
        <v>12</v>
      </c>
      <c r="D15515" s="5" t="str">
        <f t="shared" si="242"/>
        <v>un</v>
      </c>
    </row>
    <row r="15516" spans="1:4" x14ac:dyDescent="0.2">
      <c r="A15516" s="5" t="s">
        <v>19135</v>
      </c>
      <c r="B15516" s="5" t="s">
        <v>32915</v>
      </c>
      <c r="C15516" s="5" t="s">
        <v>12</v>
      </c>
      <c r="D15516" s="5" t="str">
        <f t="shared" si="242"/>
        <v>un</v>
      </c>
    </row>
    <row r="15517" spans="1:4" x14ac:dyDescent="0.2">
      <c r="A15517" s="5" t="s">
        <v>4374</v>
      </c>
      <c r="B15517" s="5" t="s">
        <v>32916</v>
      </c>
      <c r="C15517" s="5" t="s">
        <v>12</v>
      </c>
      <c r="D15517" s="5" t="str">
        <f t="shared" si="242"/>
        <v>un</v>
      </c>
    </row>
    <row r="15518" spans="1:4" x14ac:dyDescent="0.2">
      <c r="A15518" s="5" t="s">
        <v>19136</v>
      </c>
      <c r="B15518" s="5" t="s">
        <v>32916</v>
      </c>
      <c r="C15518" s="5" t="s">
        <v>12</v>
      </c>
      <c r="D15518" s="5" t="str">
        <f t="shared" si="242"/>
        <v>un</v>
      </c>
    </row>
    <row r="15519" spans="1:4" x14ac:dyDescent="0.2">
      <c r="A15519" s="5" t="s">
        <v>4375</v>
      </c>
      <c r="B15519" s="5" t="s">
        <v>32917</v>
      </c>
      <c r="C15519" s="5" t="s">
        <v>12</v>
      </c>
      <c r="D15519" s="5" t="str">
        <f t="shared" si="242"/>
        <v>un</v>
      </c>
    </row>
    <row r="15520" spans="1:4" x14ac:dyDescent="0.2">
      <c r="A15520" s="5" t="s">
        <v>19137</v>
      </c>
      <c r="B15520" s="5" t="s">
        <v>32917</v>
      </c>
      <c r="C15520" s="5" t="s">
        <v>12</v>
      </c>
      <c r="D15520" s="5" t="str">
        <f t="shared" si="242"/>
        <v>un</v>
      </c>
    </row>
    <row r="15521" spans="1:4" x14ac:dyDescent="0.2">
      <c r="A15521" s="5" t="s">
        <v>4376</v>
      </c>
      <c r="B15521" s="5" t="s">
        <v>32918</v>
      </c>
      <c r="C15521" s="5" t="s">
        <v>12</v>
      </c>
      <c r="D15521" s="5" t="str">
        <f t="shared" si="242"/>
        <v>un</v>
      </c>
    </row>
    <row r="15522" spans="1:4" x14ac:dyDescent="0.2">
      <c r="A15522" s="5" t="s">
        <v>19138</v>
      </c>
      <c r="B15522" s="5" t="s">
        <v>32918</v>
      </c>
      <c r="C15522" s="5" t="s">
        <v>12</v>
      </c>
      <c r="D15522" s="5" t="str">
        <f t="shared" si="242"/>
        <v>un</v>
      </c>
    </row>
    <row r="15523" spans="1:4" x14ac:dyDescent="0.2">
      <c r="A15523" s="5" t="s">
        <v>4377</v>
      </c>
      <c r="B15523" s="5" t="s">
        <v>32919</v>
      </c>
      <c r="C15523" s="5" t="s">
        <v>12</v>
      </c>
      <c r="D15523" s="5" t="str">
        <f t="shared" si="242"/>
        <v>un</v>
      </c>
    </row>
    <row r="15524" spans="1:4" x14ac:dyDescent="0.2">
      <c r="A15524" s="5" t="s">
        <v>19139</v>
      </c>
      <c r="B15524" s="5" t="s">
        <v>32919</v>
      </c>
      <c r="C15524" s="5" t="s">
        <v>12</v>
      </c>
      <c r="D15524" s="5" t="str">
        <f t="shared" si="242"/>
        <v>un</v>
      </c>
    </row>
    <row r="15525" spans="1:4" x14ac:dyDescent="0.2">
      <c r="A15525" s="5" t="s">
        <v>4378</v>
      </c>
      <c r="B15525" s="5" t="s">
        <v>32920</v>
      </c>
      <c r="C15525" s="5" t="s">
        <v>12</v>
      </c>
      <c r="D15525" s="5" t="str">
        <f t="shared" si="242"/>
        <v>un</v>
      </c>
    </row>
    <row r="15526" spans="1:4" x14ac:dyDescent="0.2">
      <c r="A15526" s="5" t="s">
        <v>19140</v>
      </c>
      <c r="B15526" s="5" t="s">
        <v>32920</v>
      </c>
      <c r="C15526" s="5" t="s">
        <v>12</v>
      </c>
      <c r="D15526" s="5" t="str">
        <f t="shared" si="242"/>
        <v>un</v>
      </c>
    </row>
    <row r="15527" spans="1:4" x14ac:dyDescent="0.2">
      <c r="A15527" s="5" t="s">
        <v>4379</v>
      </c>
      <c r="B15527" s="5" t="s">
        <v>32921</v>
      </c>
      <c r="C15527" s="5" t="s">
        <v>12</v>
      </c>
      <c r="D15527" s="5" t="str">
        <f t="shared" si="242"/>
        <v>un</v>
      </c>
    </row>
    <row r="15528" spans="1:4" x14ac:dyDescent="0.2">
      <c r="A15528" s="5" t="s">
        <v>19141</v>
      </c>
      <c r="B15528" s="5" t="s">
        <v>32921</v>
      </c>
      <c r="C15528" s="5" t="s">
        <v>12</v>
      </c>
      <c r="D15528" s="5" t="str">
        <f t="shared" si="242"/>
        <v>un</v>
      </c>
    </row>
    <row r="15529" spans="1:4" x14ac:dyDescent="0.2">
      <c r="A15529" s="5" t="s">
        <v>4380</v>
      </c>
      <c r="B15529" s="5" t="s">
        <v>32922</v>
      </c>
      <c r="C15529" s="5" t="s">
        <v>12</v>
      </c>
      <c r="D15529" s="5" t="str">
        <f t="shared" si="242"/>
        <v>un</v>
      </c>
    </row>
    <row r="15530" spans="1:4" x14ac:dyDescent="0.2">
      <c r="A15530" s="5" t="s">
        <v>19142</v>
      </c>
      <c r="B15530" s="5" t="s">
        <v>32922</v>
      </c>
      <c r="C15530" s="5" t="s">
        <v>12</v>
      </c>
      <c r="D15530" s="5" t="str">
        <f t="shared" si="242"/>
        <v>un</v>
      </c>
    </row>
    <row r="15531" spans="1:4" x14ac:dyDescent="0.2">
      <c r="A15531" s="5" t="s">
        <v>4381</v>
      </c>
      <c r="B15531" s="5" t="s">
        <v>32923</v>
      </c>
      <c r="C15531" s="5" t="s">
        <v>12</v>
      </c>
      <c r="D15531" s="5" t="str">
        <f t="shared" si="242"/>
        <v>un</v>
      </c>
    </row>
    <row r="15532" spans="1:4" x14ac:dyDescent="0.2">
      <c r="A15532" s="5" t="s">
        <v>19143</v>
      </c>
      <c r="B15532" s="5" t="s">
        <v>32923</v>
      </c>
      <c r="C15532" s="5" t="s">
        <v>12</v>
      </c>
      <c r="D15532" s="5" t="str">
        <f t="shared" si="242"/>
        <v>un</v>
      </c>
    </row>
    <row r="15533" spans="1:4" x14ac:dyDescent="0.2">
      <c r="A15533" s="5" t="s">
        <v>4382</v>
      </c>
      <c r="B15533" s="5" t="s">
        <v>32924</v>
      </c>
      <c r="C15533" s="5" t="s">
        <v>12</v>
      </c>
      <c r="D15533" s="5" t="str">
        <f t="shared" si="242"/>
        <v>un</v>
      </c>
    </row>
    <row r="15534" spans="1:4" x14ac:dyDescent="0.2">
      <c r="A15534" s="5" t="s">
        <v>19144</v>
      </c>
      <c r="B15534" s="5" t="s">
        <v>32924</v>
      </c>
      <c r="C15534" s="5" t="s">
        <v>12</v>
      </c>
      <c r="D15534" s="5" t="str">
        <f t="shared" si="242"/>
        <v>un</v>
      </c>
    </row>
    <row r="15535" spans="1:4" x14ac:dyDescent="0.2">
      <c r="A15535" s="5" t="s">
        <v>4383</v>
      </c>
      <c r="B15535" s="5" t="s">
        <v>32925</v>
      </c>
      <c r="C15535" s="5" t="s">
        <v>12</v>
      </c>
      <c r="D15535" s="5" t="str">
        <f t="shared" si="242"/>
        <v>un</v>
      </c>
    </row>
    <row r="15536" spans="1:4" x14ac:dyDescent="0.2">
      <c r="A15536" s="5" t="s">
        <v>19145</v>
      </c>
      <c r="B15536" s="5" t="s">
        <v>32925</v>
      </c>
      <c r="C15536" s="5" t="s">
        <v>12</v>
      </c>
      <c r="D15536" s="5" t="str">
        <f t="shared" si="242"/>
        <v>un</v>
      </c>
    </row>
    <row r="15537" spans="1:4" x14ac:dyDescent="0.2">
      <c r="A15537" s="5" t="s">
        <v>4384</v>
      </c>
      <c r="B15537" s="5" t="s">
        <v>32926</v>
      </c>
      <c r="C15537" s="5" t="s">
        <v>12</v>
      </c>
      <c r="D15537" s="5" t="str">
        <f t="shared" si="242"/>
        <v>un</v>
      </c>
    </row>
    <row r="15538" spans="1:4" x14ac:dyDescent="0.2">
      <c r="A15538" s="5" t="s">
        <v>19146</v>
      </c>
      <c r="B15538" s="5" t="s">
        <v>32926</v>
      </c>
      <c r="C15538" s="5" t="s">
        <v>12</v>
      </c>
      <c r="D15538" s="5" t="str">
        <f t="shared" si="242"/>
        <v>un</v>
      </c>
    </row>
    <row r="15539" spans="1:4" x14ac:dyDescent="0.2">
      <c r="A15539" s="5" t="s">
        <v>4385</v>
      </c>
      <c r="B15539" s="5" t="s">
        <v>32927</v>
      </c>
      <c r="C15539" s="5" t="s">
        <v>12</v>
      </c>
      <c r="D15539" s="5" t="str">
        <f t="shared" si="242"/>
        <v>un</v>
      </c>
    </row>
    <row r="15540" spans="1:4" x14ac:dyDescent="0.2">
      <c r="A15540" s="5" t="s">
        <v>19147</v>
      </c>
      <c r="B15540" s="5" t="s">
        <v>32927</v>
      </c>
      <c r="C15540" s="5" t="s">
        <v>12</v>
      </c>
      <c r="D15540" s="5" t="str">
        <f t="shared" si="242"/>
        <v>un</v>
      </c>
    </row>
    <row r="15541" spans="1:4" x14ac:dyDescent="0.2">
      <c r="A15541" s="5" t="s">
        <v>4386</v>
      </c>
      <c r="B15541" s="5" t="s">
        <v>32928</v>
      </c>
      <c r="C15541" s="5" t="s">
        <v>12</v>
      </c>
      <c r="D15541" s="5" t="str">
        <f t="shared" si="242"/>
        <v>un</v>
      </c>
    </row>
    <row r="15542" spans="1:4" x14ac:dyDescent="0.2">
      <c r="A15542" s="5" t="s">
        <v>19148</v>
      </c>
      <c r="B15542" s="5" t="s">
        <v>32928</v>
      </c>
      <c r="C15542" s="5" t="s">
        <v>12</v>
      </c>
      <c r="D15542" s="5" t="str">
        <f t="shared" si="242"/>
        <v>un</v>
      </c>
    </row>
    <row r="15543" spans="1:4" x14ac:dyDescent="0.2">
      <c r="A15543" s="5" t="s">
        <v>4387</v>
      </c>
      <c r="B15543" s="5" t="s">
        <v>32929</v>
      </c>
      <c r="C15543" s="5" t="s">
        <v>12</v>
      </c>
      <c r="D15543" s="5" t="str">
        <f t="shared" si="242"/>
        <v>un</v>
      </c>
    </row>
    <row r="15544" spans="1:4" x14ac:dyDescent="0.2">
      <c r="A15544" s="5" t="s">
        <v>19149</v>
      </c>
      <c r="B15544" s="5" t="s">
        <v>32929</v>
      </c>
      <c r="C15544" s="5" t="s">
        <v>12</v>
      </c>
      <c r="D15544" s="5" t="str">
        <f t="shared" si="242"/>
        <v>un</v>
      </c>
    </row>
    <row r="15545" spans="1:4" x14ac:dyDescent="0.2">
      <c r="A15545" s="5" t="s">
        <v>4388</v>
      </c>
      <c r="B15545" s="5" t="s">
        <v>32930</v>
      </c>
      <c r="C15545" s="5" t="s">
        <v>12</v>
      </c>
      <c r="D15545" s="5" t="str">
        <f t="shared" si="242"/>
        <v>un</v>
      </c>
    </row>
    <row r="15546" spans="1:4" x14ac:dyDescent="0.2">
      <c r="A15546" s="5" t="s">
        <v>19150</v>
      </c>
      <c r="B15546" s="5" t="s">
        <v>32930</v>
      </c>
      <c r="C15546" s="5" t="s">
        <v>12</v>
      </c>
      <c r="D15546" s="5" t="str">
        <f t="shared" si="242"/>
        <v>un</v>
      </c>
    </row>
    <row r="15547" spans="1:4" x14ac:dyDescent="0.2">
      <c r="A15547" s="5" t="s">
        <v>4389</v>
      </c>
      <c r="B15547" s="5" t="s">
        <v>32931</v>
      </c>
      <c r="C15547" s="5" t="s">
        <v>12</v>
      </c>
      <c r="D15547" s="5" t="str">
        <f t="shared" si="242"/>
        <v>un</v>
      </c>
    </row>
    <row r="15548" spans="1:4" x14ac:dyDescent="0.2">
      <c r="A15548" s="5" t="s">
        <v>19151</v>
      </c>
      <c r="B15548" s="5" t="s">
        <v>32931</v>
      </c>
      <c r="C15548" s="5" t="s">
        <v>12</v>
      </c>
      <c r="D15548" s="5" t="str">
        <f t="shared" si="242"/>
        <v>un</v>
      </c>
    </row>
    <row r="15549" spans="1:4" x14ac:dyDescent="0.2">
      <c r="A15549" s="5" t="s">
        <v>4390</v>
      </c>
      <c r="B15549" s="5" t="s">
        <v>32932</v>
      </c>
      <c r="C15549" s="5" t="s">
        <v>12</v>
      </c>
      <c r="D15549" s="5" t="str">
        <f t="shared" si="242"/>
        <v>un</v>
      </c>
    </row>
    <row r="15550" spans="1:4" x14ac:dyDescent="0.2">
      <c r="A15550" s="5" t="s">
        <v>19152</v>
      </c>
      <c r="B15550" s="5" t="s">
        <v>32932</v>
      </c>
      <c r="C15550" s="5" t="s">
        <v>12</v>
      </c>
      <c r="D15550" s="5" t="str">
        <f t="shared" si="242"/>
        <v>un</v>
      </c>
    </row>
    <row r="15551" spans="1:4" x14ac:dyDescent="0.2">
      <c r="A15551" s="5" t="s">
        <v>4391</v>
      </c>
      <c r="B15551" s="5" t="s">
        <v>32933</v>
      </c>
      <c r="C15551" s="5" t="s">
        <v>12</v>
      </c>
      <c r="D15551" s="5" t="str">
        <f t="shared" si="242"/>
        <v>un</v>
      </c>
    </row>
    <row r="15552" spans="1:4" x14ac:dyDescent="0.2">
      <c r="A15552" s="5" t="s">
        <v>19153</v>
      </c>
      <c r="B15552" s="5" t="s">
        <v>32933</v>
      </c>
      <c r="C15552" s="5" t="s">
        <v>12</v>
      </c>
      <c r="D15552" s="5" t="str">
        <f t="shared" si="242"/>
        <v>un</v>
      </c>
    </row>
    <row r="15553" spans="1:4" x14ac:dyDescent="0.2">
      <c r="A15553" s="5" t="s">
        <v>4392</v>
      </c>
      <c r="B15553" s="5" t="s">
        <v>32934</v>
      </c>
      <c r="C15553" s="5" t="s">
        <v>12</v>
      </c>
      <c r="D15553" s="5" t="str">
        <f t="shared" si="242"/>
        <v>un</v>
      </c>
    </row>
    <row r="15554" spans="1:4" x14ac:dyDescent="0.2">
      <c r="A15554" s="5" t="s">
        <v>19154</v>
      </c>
      <c r="B15554" s="5" t="s">
        <v>32934</v>
      </c>
      <c r="C15554" s="5" t="s">
        <v>12</v>
      </c>
      <c r="D15554" s="5" t="str">
        <f t="shared" ref="D15554:D15617" si="243">LOWER(C15554)</f>
        <v>un</v>
      </c>
    </row>
    <row r="15555" spans="1:4" x14ac:dyDescent="0.2">
      <c r="A15555" s="5" t="s">
        <v>4393</v>
      </c>
      <c r="B15555" s="5" t="s">
        <v>32935</v>
      </c>
      <c r="C15555" s="5" t="s">
        <v>12</v>
      </c>
      <c r="D15555" s="5" t="str">
        <f t="shared" si="243"/>
        <v>un</v>
      </c>
    </row>
    <row r="15556" spans="1:4" x14ac:dyDescent="0.2">
      <c r="A15556" s="5" t="s">
        <v>19155</v>
      </c>
      <c r="B15556" s="5" t="s">
        <v>32935</v>
      </c>
      <c r="C15556" s="5" t="s">
        <v>12</v>
      </c>
      <c r="D15556" s="5" t="str">
        <f t="shared" si="243"/>
        <v>un</v>
      </c>
    </row>
    <row r="15557" spans="1:4" x14ac:dyDescent="0.2">
      <c r="A15557" s="5" t="s">
        <v>9728</v>
      </c>
      <c r="B15557" s="5" t="s">
        <v>32936</v>
      </c>
      <c r="C15557" s="5" t="s">
        <v>12</v>
      </c>
      <c r="D15557" s="5" t="str">
        <f t="shared" si="243"/>
        <v>un</v>
      </c>
    </row>
    <row r="15558" spans="1:4" x14ac:dyDescent="0.2">
      <c r="A15558" s="5" t="s">
        <v>19156</v>
      </c>
      <c r="B15558" s="5" t="s">
        <v>32936</v>
      </c>
      <c r="C15558" s="5" t="s">
        <v>12</v>
      </c>
      <c r="D15558" s="5" t="str">
        <f t="shared" si="243"/>
        <v>un</v>
      </c>
    </row>
    <row r="15559" spans="1:4" x14ac:dyDescent="0.2">
      <c r="A15559" s="5" t="s">
        <v>9729</v>
      </c>
      <c r="B15559" s="5" t="s">
        <v>32937</v>
      </c>
      <c r="C15559" s="5" t="s">
        <v>12</v>
      </c>
      <c r="D15559" s="5" t="str">
        <f t="shared" si="243"/>
        <v>un</v>
      </c>
    </row>
    <row r="15560" spans="1:4" x14ac:dyDescent="0.2">
      <c r="A15560" s="5" t="s">
        <v>19157</v>
      </c>
      <c r="B15560" s="5" t="s">
        <v>32937</v>
      </c>
      <c r="C15560" s="5" t="s">
        <v>12</v>
      </c>
      <c r="D15560" s="5" t="str">
        <f t="shared" si="243"/>
        <v>un</v>
      </c>
    </row>
    <row r="15561" spans="1:4" x14ac:dyDescent="0.2">
      <c r="A15561" s="5" t="s">
        <v>9730</v>
      </c>
      <c r="B15561" s="5" t="s">
        <v>32938</v>
      </c>
      <c r="C15561" s="5" t="s">
        <v>12</v>
      </c>
      <c r="D15561" s="5" t="str">
        <f t="shared" si="243"/>
        <v>un</v>
      </c>
    </row>
    <row r="15562" spans="1:4" x14ac:dyDescent="0.2">
      <c r="A15562" s="5" t="s">
        <v>19158</v>
      </c>
      <c r="B15562" s="5" t="s">
        <v>32938</v>
      </c>
      <c r="C15562" s="5" t="s">
        <v>12</v>
      </c>
      <c r="D15562" s="5" t="str">
        <f t="shared" si="243"/>
        <v>un</v>
      </c>
    </row>
    <row r="15563" spans="1:4" x14ac:dyDescent="0.2">
      <c r="A15563" s="5" t="s">
        <v>4394</v>
      </c>
      <c r="B15563" s="5" t="s">
        <v>32939</v>
      </c>
      <c r="C15563" s="5" t="s">
        <v>12</v>
      </c>
      <c r="D15563" s="5" t="str">
        <f t="shared" si="243"/>
        <v>un</v>
      </c>
    </row>
    <row r="15564" spans="1:4" x14ac:dyDescent="0.2">
      <c r="A15564" s="5" t="s">
        <v>19159</v>
      </c>
      <c r="B15564" s="5" t="s">
        <v>32939</v>
      </c>
      <c r="C15564" s="5" t="s">
        <v>12</v>
      </c>
      <c r="D15564" s="5" t="str">
        <f t="shared" si="243"/>
        <v>un</v>
      </c>
    </row>
    <row r="15565" spans="1:4" x14ac:dyDescent="0.2">
      <c r="A15565" s="5" t="s">
        <v>4395</v>
      </c>
      <c r="B15565" s="5" t="s">
        <v>32940</v>
      </c>
      <c r="C15565" s="5" t="s">
        <v>12</v>
      </c>
      <c r="D15565" s="5" t="str">
        <f t="shared" si="243"/>
        <v>un</v>
      </c>
    </row>
    <row r="15566" spans="1:4" x14ac:dyDescent="0.2">
      <c r="A15566" s="5" t="s">
        <v>19160</v>
      </c>
      <c r="B15566" s="5" t="s">
        <v>32940</v>
      </c>
      <c r="C15566" s="5" t="s">
        <v>12</v>
      </c>
      <c r="D15566" s="5" t="str">
        <f t="shared" si="243"/>
        <v>un</v>
      </c>
    </row>
    <row r="15567" spans="1:4" x14ac:dyDescent="0.2">
      <c r="A15567" s="5" t="s">
        <v>4396</v>
      </c>
      <c r="B15567" s="5" t="s">
        <v>32941</v>
      </c>
      <c r="C15567" s="5" t="s">
        <v>12</v>
      </c>
      <c r="D15567" s="5" t="str">
        <f t="shared" si="243"/>
        <v>un</v>
      </c>
    </row>
    <row r="15568" spans="1:4" x14ac:dyDescent="0.2">
      <c r="A15568" s="5" t="s">
        <v>19161</v>
      </c>
      <c r="B15568" s="5" t="s">
        <v>32941</v>
      </c>
      <c r="C15568" s="5" t="s">
        <v>12</v>
      </c>
      <c r="D15568" s="5" t="str">
        <f t="shared" si="243"/>
        <v>un</v>
      </c>
    </row>
    <row r="15569" spans="1:4" x14ac:dyDescent="0.2">
      <c r="A15569" s="5" t="s">
        <v>9731</v>
      </c>
      <c r="B15569" s="5" t="s">
        <v>32942</v>
      </c>
      <c r="C15569" s="5" t="s">
        <v>12</v>
      </c>
      <c r="D15569" s="5" t="str">
        <f t="shared" si="243"/>
        <v>un</v>
      </c>
    </row>
    <row r="15570" spans="1:4" x14ac:dyDescent="0.2">
      <c r="A15570" s="5" t="s">
        <v>19162</v>
      </c>
      <c r="B15570" s="5" t="s">
        <v>32942</v>
      </c>
      <c r="C15570" s="5" t="s">
        <v>12</v>
      </c>
      <c r="D15570" s="5" t="str">
        <f t="shared" si="243"/>
        <v>un</v>
      </c>
    </row>
    <row r="15571" spans="1:4" x14ac:dyDescent="0.2">
      <c r="A15571" s="5" t="s">
        <v>4397</v>
      </c>
      <c r="B15571" s="5" t="s">
        <v>32943</v>
      </c>
      <c r="C15571" s="5" t="s">
        <v>12</v>
      </c>
      <c r="D15571" s="5" t="str">
        <f t="shared" si="243"/>
        <v>un</v>
      </c>
    </row>
    <row r="15572" spans="1:4" x14ac:dyDescent="0.2">
      <c r="A15572" s="5" t="s">
        <v>19163</v>
      </c>
      <c r="B15572" s="5" t="s">
        <v>32943</v>
      </c>
      <c r="C15572" s="5" t="s">
        <v>12</v>
      </c>
      <c r="D15572" s="5" t="str">
        <f t="shared" si="243"/>
        <v>un</v>
      </c>
    </row>
    <row r="15573" spans="1:4" x14ac:dyDescent="0.2">
      <c r="A15573" s="5" t="s">
        <v>4398</v>
      </c>
      <c r="B15573" s="5" t="s">
        <v>32944</v>
      </c>
      <c r="C15573" s="5" t="s">
        <v>12</v>
      </c>
      <c r="D15573" s="5" t="str">
        <f t="shared" si="243"/>
        <v>un</v>
      </c>
    </row>
    <row r="15574" spans="1:4" x14ac:dyDescent="0.2">
      <c r="A15574" s="5" t="s">
        <v>19164</v>
      </c>
      <c r="B15574" s="5" t="s">
        <v>32944</v>
      </c>
      <c r="C15574" s="5" t="s">
        <v>12</v>
      </c>
      <c r="D15574" s="5" t="str">
        <f t="shared" si="243"/>
        <v>un</v>
      </c>
    </row>
    <row r="15575" spans="1:4" x14ac:dyDescent="0.2">
      <c r="A15575" s="5" t="s">
        <v>4399</v>
      </c>
      <c r="B15575" s="5" t="s">
        <v>32945</v>
      </c>
      <c r="C15575" s="5" t="s">
        <v>12</v>
      </c>
      <c r="D15575" s="5" t="str">
        <f t="shared" si="243"/>
        <v>un</v>
      </c>
    </row>
    <row r="15576" spans="1:4" x14ac:dyDescent="0.2">
      <c r="A15576" s="5" t="s">
        <v>19165</v>
      </c>
      <c r="B15576" s="5" t="s">
        <v>32945</v>
      </c>
      <c r="C15576" s="5" t="s">
        <v>12</v>
      </c>
      <c r="D15576" s="5" t="str">
        <f t="shared" si="243"/>
        <v>un</v>
      </c>
    </row>
    <row r="15577" spans="1:4" x14ac:dyDescent="0.2">
      <c r="A15577" s="5" t="s">
        <v>4400</v>
      </c>
      <c r="B15577" s="5" t="s">
        <v>32946</v>
      </c>
      <c r="C15577" s="5" t="s">
        <v>12</v>
      </c>
      <c r="D15577" s="5" t="str">
        <f t="shared" si="243"/>
        <v>un</v>
      </c>
    </row>
    <row r="15578" spans="1:4" x14ac:dyDescent="0.2">
      <c r="A15578" s="5" t="s">
        <v>19166</v>
      </c>
      <c r="B15578" s="5" t="s">
        <v>32946</v>
      </c>
      <c r="C15578" s="5" t="s">
        <v>12</v>
      </c>
      <c r="D15578" s="5" t="str">
        <f t="shared" si="243"/>
        <v>un</v>
      </c>
    </row>
    <row r="15579" spans="1:4" x14ac:dyDescent="0.2">
      <c r="A15579" s="5" t="s">
        <v>4401</v>
      </c>
      <c r="B15579" s="5" t="s">
        <v>32947</v>
      </c>
      <c r="C15579" s="5" t="s">
        <v>12</v>
      </c>
      <c r="D15579" s="5" t="str">
        <f t="shared" si="243"/>
        <v>un</v>
      </c>
    </row>
    <row r="15580" spans="1:4" x14ac:dyDescent="0.2">
      <c r="A15580" s="5" t="s">
        <v>19167</v>
      </c>
      <c r="B15580" s="5" t="s">
        <v>32947</v>
      </c>
      <c r="C15580" s="5" t="s">
        <v>12</v>
      </c>
      <c r="D15580" s="5" t="str">
        <f t="shared" si="243"/>
        <v>un</v>
      </c>
    </row>
    <row r="15581" spans="1:4" x14ac:dyDescent="0.2">
      <c r="A15581" s="5" t="s">
        <v>4402</v>
      </c>
      <c r="B15581" s="5" t="s">
        <v>32948</v>
      </c>
      <c r="C15581" s="5" t="s">
        <v>12</v>
      </c>
      <c r="D15581" s="5" t="str">
        <f t="shared" si="243"/>
        <v>un</v>
      </c>
    </row>
    <row r="15582" spans="1:4" x14ac:dyDescent="0.2">
      <c r="A15582" s="5" t="s">
        <v>19168</v>
      </c>
      <c r="B15582" s="5" t="s">
        <v>32948</v>
      </c>
      <c r="C15582" s="5" t="s">
        <v>12</v>
      </c>
      <c r="D15582" s="5" t="str">
        <f t="shared" si="243"/>
        <v>un</v>
      </c>
    </row>
    <row r="15583" spans="1:4" x14ac:dyDescent="0.2">
      <c r="A15583" s="5" t="s">
        <v>4403</v>
      </c>
      <c r="B15583" s="5" t="s">
        <v>32949</v>
      </c>
      <c r="C15583" s="5" t="s">
        <v>12</v>
      </c>
      <c r="D15583" s="5" t="str">
        <f t="shared" si="243"/>
        <v>un</v>
      </c>
    </row>
    <row r="15584" spans="1:4" x14ac:dyDescent="0.2">
      <c r="A15584" s="5" t="s">
        <v>19169</v>
      </c>
      <c r="B15584" s="5" t="s">
        <v>32949</v>
      </c>
      <c r="C15584" s="5" t="s">
        <v>12</v>
      </c>
      <c r="D15584" s="5" t="str">
        <f t="shared" si="243"/>
        <v>un</v>
      </c>
    </row>
    <row r="15585" spans="1:4" x14ac:dyDescent="0.2">
      <c r="A15585" s="5" t="s">
        <v>4404</v>
      </c>
      <c r="B15585" s="5" t="s">
        <v>32950</v>
      </c>
      <c r="C15585" s="5" t="s">
        <v>12</v>
      </c>
      <c r="D15585" s="5" t="str">
        <f t="shared" si="243"/>
        <v>un</v>
      </c>
    </row>
    <row r="15586" spans="1:4" x14ac:dyDescent="0.2">
      <c r="A15586" s="5" t="s">
        <v>19170</v>
      </c>
      <c r="B15586" s="5" t="s">
        <v>32950</v>
      </c>
      <c r="C15586" s="5" t="s">
        <v>12</v>
      </c>
      <c r="D15586" s="5" t="str">
        <f t="shared" si="243"/>
        <v>un</v>
      </c>
    </row>
    <row r="15587" spans="1:4" x14ac:dyDescent="0.2">
      <c r="A15587" s="5" t="s">
        <v>4405</v>
      </c>
      <c r="B15587" s="5" t="s">
        <v>32951</v>
      </c>
      <c r="C15587" s="5" t="s">
        <v>21</v>
      </c>
      <c r="D15587" s="5" t="str">
        <f t="shared" si="243"/>
        <v>m</v>
      </c>
    </row>
    <row r="15588" spans="1:4" x14ac:dyDescent="0.2">
      <c r="A15588" s="5" t="s">
        <v>19171</v>
      </c>
      <c r="B15588" s="5" t="s">
        <v>32951</v>
      </c>
      <c r="C15588" s="5" t="s">
        <v>21</v>
      </c>
      <c r="D15588" s="5" t="str">
        <f t="shared" si="243"/>
        <v>m</v>
      </c>
    </row>
    <row r="15589" spans="1:4" x14ac:dyDescent="0.2">
      <c r="A15589" s="5" t="s">
        <v>4406</v>
      </c>
      <c r="B15589" s="5" t="s">
        <v>32952</v>
      </c>
      <c r="C15589" s="5" t="s">
        <v>12</v>
      </c>
      <c r="D15589" s="5" t="str">
        <f t="shared" si="243"/>
        <v>un</v>
      </c>
    </row>
    <row r="15590" spans="1:4" x14ac:dyDescent="0.2">
      <c r="A15590" s="5" t="s">
        <v>19172</v>
      </c>
      <c r="B15590" s="5" t="s">
        <v>32952</v>
      </c>
      <c r="C15590" s="5" t="s">
        <v>12</v>
      </c>
      <c r="D15590" s="5" t="str">
        <f t="shared" si="243"/>
        <v>un</v>
      </c>
    </row>
    <row r="15591" spans="1:4" x14ac:dyDescent="0.2">
      <c r="A15591" s="5" t="s">
        <v>4415</v>
      </c>
      <c r="B15591" s="5" t="s">
        <v>32953</v>
      </c>
      <c r="C15591" s="5" t="s">
        <v>12</v>
      </c>
      <c r="D15591" s="5" t="str">
        <f t="shared" si="243"/>
        <v>un</v>
      </c>
    </row>
    <row r="15592" spans="1:4" x14ac:dyDescent="0.2">
      <c r="A15592" s="5" t="s">
        <v>19173</v>
      </c>
      <c r="B15592" s="5" t="s">
        <v>32953</v>
      </c>
      <c r="C15592" s="5" t="s">
        <v>12</v>
      </c>
      <c r="D15592" s="5" t="str">
        <f t="shared" si="243"/>
        <v>un</v>
      </c>
    </row>
    <row r="15593" spans="1:4" x14ac:dyDescent="0.2">
      <c r="A15593" s="5" t="s">
        <v>4416</v>
      </c>
      <c r="B15593" s="5" t="s">
        <v>32954</v>
      </c>
      <c r="C15593" s="5" t="s">
        <v>12</v>
      </c>
      <c r="D15593" s="5" t="str">
        <f t="shared" si="243"/>
        <v>un</v>
      </c>
    </row>
    <row r="15594" spans="1:4" x14ac:dyDescent="0.2">
      <c r="A15594" s="5" t="s">
        <v>19174</v>
      </c>
      <c r="B15594" s="5" t="s">
        <v>32954</v>
      </c>
      <c r="C15594" s="5" t="s">
        <v>12</v>
      </c>
      <c r="D15594" s="5" t="str">
        <f t="shared" si="243"/>
        <v>un</v>
      </c>
    </row>
    <row r="15595" spans="1:4" x14ac:dyDescent="0.2">
      <c r="A15595" s="5" t="s">
        <v>4417</v>
      </c>
      <c r="B15595" s="5" t="s">
        <v>32955</v>
      </c>
      <c r="C15595" s="5" t="s">
        <v>12</v>
      </c>
      <c r="D15595" s="5" t="str">
        <f t="shared" si="243"/>
        <v>un</v>
      </c>
    </row>
    <row r="15596" spans="1:4" x14ac:dyDescent="0.2">
      <c r="A15596" s="5" t="s">
        <v>19175</v>
      </c>
      <c r="B15596" s="5" t="s">
        <v>32955</v>
      </c>
      <c r="C15596" s="5" t="s">
        <v>12</v>
      </c>
      <c r="D15596" s="5" t="str">
        <f t="shared" si="243"/>
        <v>un</v>
      </c>
    </row>
    <row r="15597" spans="1:4" x14ac:dyDescent="0.2">
      <c r="A15597" s="5" t="s">
        <v>4418</v>
      </c>
      <c r="B15597" s="5" t="s">
        <v>32956</v>
      </c>
      <c r="C15597" s="5" t="s">
        <v>12</v>
      </c>
      <c r="D15597" s="5" t="str">
        <f t="shared" si="243"/>
        <v>un</v>
      </c>
    </row>
    <row r="15598" spans="1:4" x14ac:dyDescent="0.2">
      <c r="A15598" s="5" t="s">
        <v>19176</v>
      </c>
      <c r="B15598" s="5" t="s">
        <v>32956</v>
      </c>
      <c r="C15598" s="5" t="s">
        <v>12</v>
      </c>
      <c r="D15598" s="5" t="str">
        <f t="shared" si="243"/>
        <v>un</v>
      </c>
    </row>
    <row r="15599" spans="1:4" x14ac:dyDescent="0.2">
      <c r="A15599" s="5" t="s">
        <v>4419</v>
      </c>
      <c r="B15599" s="5" t="s">
        <v>32957</v>
      </c>
      <c r="C15599" s="5" t="s">
        <v>12</v>
      </c>
      <c r="D15599" s="5" t="str">
        <f t="shared" si="243"/>
        <v>un</v>
      </c>
    </row>
    <row r="15600" spans="1:4" x14ac:dyDescent="0.2">
      <c r="A15600" s="5" t="s">
        <v>19177</v>
      </c>
      <c r="B15600" s="5" t="s">
        <v>32957</v>
      </c>
      <c r="C15600" s="5" t="s">
        <v>12</v>
      </c>
      <c r="D15600" s="5" t="str">
        <f t="shared" si="243"/>
        <v>un</v>
      </c>
    </row>
    <row r="15601" spans="1:4" x14ac:dyDescent="0.2">
      <c r="A15601" s="5" t="s">
        <v>4420</v>
      </c>
      <c r="B15601" s="5" t="s">
        <v>32958</v>
      </c>
      <c r="C15601" s="5" t="s">
        <v>12</v>
      </c>
      <c r="D15601" s="5" t="str">
        <f t="shared" si="243"/>
        <v>un</v>
      </c>
    </row>
    <row r="15602" spans="1:4" x14ac:dyDescent="0.2">
      <c r="A15602" s="5" t="s">
        <v>19178</v>
      </c>
      <c r="B15602" s="5" t="s">
        <v>32958</v>
      </c>
      <c r="C15602" s="5" t="s">
        <v>12</v>
      </c>
      <c r="D15602" s="5" t="str">
        <f t="shared" si="243"/>
        <v>un</v>
      </c>
    </row>
    <row r="15603" spans="1:4" x14ac:dyDescent="0.2">
      <c r="A15603" s="5" t="s">
        <v>4421</v>
      </c>
      <c r="B15603" s="5" t="s">
        <v>32959</v>
      </c>
      <c r="C15603" s="5" t="s">
        <v>12</v>
      </c>
      <c r="D15603" s="5" t="str">
        <f t="shared" si="243"/>
        <v>un</v>
      </c>
    </row>
    <row r="15604" spans="1:4" x14ac:dyDescent="0.2">
      <c r="A15604" s="5" t="s">
        <v>19179</v>
      </c>
      <c r="B15604" s="5" t="s">
        <v>32959</v>
      </c>
      <c r="C15604" s="5" t="s">
        <v>12</v>
      </c>
      <c r="D15604" s="5" t="str">
        <f t="shared" si="243"/>
        <v>un</v>
      </c>
    </row>
    <row r="15605" spans="1:4" x14ac:dyDescent="0.2">
      <c r="A15605" s="5" t="s">
        <v>4411</v>
      </c>
      <c r="B15605" s="5" t="s">
        <v>32960</v>
      </c>
      <c r="C15605" s="5" t="s">
        <v>12</v>
      </c>
      <c r="D15605" s="5" t="str">
        <f t="shared" si="243"/>
        <v>un</v>
      </c>
    </row>
    <row r="15606" spans="1:4" x14ac:dyDescent="0.2">
      <c r="A15606" s="5" t="s">
        <v>19180</v>
      </c>
      <c r="B15606" s="5" t="s">
        <v>32960</v>
      </c>
      <c r="C15606" s="5" t="s">
        <v>12</v>
      </c>
      <c r="D15606" s="5" t="str">
        <f t="shared" si="243"/>
        <v>un</v>
      </c>
    </row>
    <row r="15607" spans="1:4" x14ac:dyDescent="0.2">
      <c r="A15607" s="5" t="s">
        <v>4412</v>
      </c>
      <c r="B15607" s="5" t="s">
        <v>32961</v>
      </c>
      <c r="C15607" s="5" t="s">
        <v>12</v>
      </c>
      <c r="D15607" s="5" t="str">
        <f t="shared" si="243"/>
        <v>un</v>
      </c>
    </row>
    <row r="15608" spans="1:4" x14ac:dyDescent="0.2">
      <c r="A15608" s="5" t="s">
        <v>19181</v>
      </c>
      <c r="B15608" s="5" t="s">
        <v>32961</v>
      </c>
      <c r="C15608" s="5" t="s">
        <v>12</v>
      </c>
      <c r="D15608" s="5" t="str">
        <f t="shared" si="243"/>
        <v>un</v>
      </c>
    </row>
    <row r="15609" spans="1:4" x14ac:dyDescent="0.2">
      <c r="A15609" s="5" t="s">
        <v>4413</v>
      </c>
      <c r="B15609" s="5" t="s">
        <v>32962</v>
      </c>
      <c r="C15609" s="5" t="s">
        <v>12</v>
      </c>
      <c r="D15609" s="5" t="str">
        <f t="shared" si="243"/>
        <v>un</v>
      </c>
    </row>
    <row r="15610" spans="1:4" x14ac:dyDescent="0.2">
      <c r="A15610" s="5" t="s">
        <v>19182</v>
      </c>
      <c r="B15610" s="5" t="s">
        <v>32962</v>
      </c>
      <c r="C15610" s="5" t="s">
        <v>12</v>
      </c>
      <c r="D15610" s="5" t="str">
        <f t="shared" si="243"/>
        <v>un</v>
      </c>
    </row>
    <row r="15611" spans="1:4" x14ac:dyDescent="0.2">
      <c r="A15611" s="5" t="s">
        <v>4414</v>
      </c>
      <c r="B15611" s="5" t="s">
        <v>32963</v>
      </c>
      <c r="C15611" s="5" t="s">
        <v>12</v>
      </c>
      <c r="D15611" s="5" t="str">
        <f t="shared" si="243"/>
        <v>un</v>
      </c>
    </row>
    <row r="15612" spans="1:4" x14ac:dyDescent="0.2">
      <c r="A15612" s="5" t="s">
        <v>19183</v>
      </c>
      <c r="B15612" s="5" t="s">
        <v>32963</v>
      </c>
      <c r="C15612" s="5" t="s">
        <v>12</v>
      </c>
      <c r="D15612" s="5" t="str">
        <f t="shared" si="243"/>
        <v>un</v>
      </c>
    </row>
    <row r="15613" spans="1:4" x14ac:dyDescent="0.2">
      <c r="A15613" s="5" t="s">
        <v>9732</v>
      </c>
      <c r="B15613" s="5" t="s">
        <v>32964</v>
      </c>
      <c r="C15613" s="5" t="s">
        <v>21</v>
      </c>
      <c r="D15613" s="5" t="str">
        <f t="shared" si="243"/>
        <v>m</v>
      </c>
    </row>
    <row r="15614" spans="1:4" x14ac:dyDescent="0.2">
      <c r="A15614" s="5" t="s">
        <v>19184</v>
      </c>
      <c r="B15614" s="5" t="s">
        <v>32964</v>
      </c>
      <c r="C15614" s="5" t="s">
        <v>21</v>
      </c>
      <c r="D15614" s="5" t="str">
        <f t="shared" si="243"/>
        <v>m</v>
      </c>
    </row>
    <row r="15615" spans="1:4" x14ac:dyDescent="0.2">
      <c r="A15615" s="5" t="s">
        <v>9733</v>
      </c>
      <c r="B15615" s="5" t="s">
        <v>32965</v>
      </c>
      <c r="C15615" s="5" t="s">
        <v>21</v>
      </c>
      <c r="D15615" s="5" t="str">
        <f t="shared" si="243"/>
        <v>m</v>
      </c>
    </row>
    <row r="15616" spans="1:4" x14ac:dyDescent="0.2">
      <c r="A15616" s="5" t="s">
        <v>19185</v>
      </c>
      <c r="B15616" s="5" t="s">
        <v>32965</v>
      </c>
      <c r="C15616" s="5" t="s">
        <v>21</v>
      </c>
      <c r="D15616" s="5" t="str">
        <f t="shared" si="243"/>
        <v>m</v>
      </c>
    </row>
    <row r="15617" spans="1:4" x14ac:dyDescent="0.2">
      <c r="A15617" s="5" t="s">
        <v>9734</v>
      </c>
      <c r="B15617" s="5" t="s">
        <v>32966</v>
      </c>
      <c r="C15617" s="5" t="s">
        <v>21</v>
      </c>
      <c r="D15617" s="5" t="str">
        <f t="shared" si="243"/>
        <v>m</v>
      </c>
    </row>
    <row r="15618" spans="1:4" x14ac:dyDescent="0.2">
      <c r="A15618" s="5" t="s">
        <v>19186</v>
      </c>
      <c r="B15618" s="5" t="s">
        <v>32966</v>
      </c>
      <c r="C15618" s="5" t="s">
        <v>21</v>
      </c>
      <c r="D15618" s="5" t="str">
        <f t="shared" ref="D15618:D15681" si="244">LOWER(C15618)</f>
        <v>m</v>
      </c>
    </row>
    <row r="15619" spans="1:4" x14ac:dyDescent="0.2">
      <c r="A15619" s="5" t="s">
        <v>9735</v>
      </c>
      <c r="B15619" s="5" t="s">
        <v>32967</v>
      </c>
      <c r="C15619" s="5" t="s">
        <v>21</v>
      </c>
      <c r="D15619" s="5" t="str">
        <f t="shared" si="244"/>
        <v>m</v>
      </c>
    </row>
    <row r="15620" spans="1:4" x14ac:dyDescent="0.2">
      <c r="A15620" s="5" t="s">
        <v>19187</v>
      </c>
      <c r="B15620" s="5" t="s">
        <v>32967</v>
      </c>
      <c r="C15620" s="5" t="s">
        <v>21</v>
      </c>
      <c r="D15620" s="5" t="str">
        <f t="shared" si="244"/>
        <v>m</v>
      </c>
    </row>
    <row r="15621" spans="1:4" x14ac:dyDescent="0.2">
      <c r="A15621" s="5" t="s">
        <v>9736</v>
      </c>
      <c r="B15621" s="5" t="s">
        <v>32968</v>
      </c>
      <c r="C15621" s="5" t="s">
        <v>21</v>
      </c>
      <c r="D15621" s="5" t="str">
        <f t="shared" si="244"/>
        <v>m</v>
      </c>
    </row>
    <row r="15622" spans="1:4" x14ac:dyDescent="0.2">
      <c r="A15622" s="5" t="s">
        <v>19188</v>
      </c>
      <c r="B15622" s="5" t="s">
        <v>32968</v>
      </c>
      <c r="C15622" s="5" t="s">
        <v>21</v>
      </c>
      <c r="D15622" s="5" t="str">
        <f t="shared" si="244"/>
        <v>m</v>
      </c>
    </row>
    <row r="15623" spans="1:4" x14ac:dyDescent="0.2">
      <c r="A15623" s="5" t="s">
        <v>9737</v>
      </c>
      <c r="B15623" s="5" t="s">
        <v>32969</v>
      </c>
      <c r="C15623" s="5" t="s">
        <v>21</v>
      </c>
      <c r="D15623" s="5" t="str">
        <f t="shared" si="244"/>
        <v>m</v>
      </c>
    </row>
    <row r="15624" spans="1:4" x14ac:dyDescent="0.2">
      <c r="A15624" s="5" t="s">
        <v>19189</v>
      </c>
      <c r="B15624" s="5" t="s">
        <v>32969</v>
      </c>
      <c r="C15624" s="5" t="s">
        <v>21</v>
      </c>
      <c r="D15624" s="5" t="str">
        <f t="shared" si="244"/>
        <v>m</v>
      </c>
    </row>
    <row r="15625" spans="1:4" x14ac:dyDescent="0.2">
      <c r="A15625" s="5" t="s">
        <v>4407</v>
      </c>
      <c r="B15625" s="5" t="s">
        <v>32970</v>
      </c>
      <c r="C15625" s="5" t="s">
        <v>21</v>
      </c>
      <c r="D15625" s="5" t="str">
        <f t="shared" si="244"/>
        <v>m</v>
      </c>
    </row>
    <row r="15626" spans="1:4" x14ac:dyDescent="0.2">
      <c r="A15626" s="5" t="s">
        <v>19190</v>
      </c>
      <c r="B15626" s="5" t="s">
        <v>32970</v>
      </c>
      <c r="C15626" s="5" t="s">
        <v>21</v>
      </c>
      <c r="D15626" s="5" t="str">
        <f t="shared" si="244"/>
        <v>m</v>
      </c>
    </row>
    <row r="15627" spans="1:4" x14ac:dyDescent="0.2">
      <c r="A15627" s="5" t="s">
        <v>9738</v>
      </c>
      <c r="B15627" s="5" t="s">
        <v>32971</v>
      </c>
      <c r="C15627" s="5" t="s">
        <v>21</v>
      </c>
      <c r="D15627" s="5" t="str">
        <f t="shared" si="244"/>
        <v>m</v>
      </c>
    </row>
    <row r="15628" spans="1:4" x14ac:dyDescent="0.2">
      <c r="A15628" s="5" t="s">
        <v>19191</v>
      </c>
      <c r="B15628" s="5" t="s">
        <v>32971</v>
      </c>
      <c r="C15628" s="5" t="s">
        <v>21</v>
      </c>
      <c r="D15628" s="5" t="str">
        <f t="shared" si="244"/>
        <v>m</v>
      </c>
    </row>
    <row r="15629" spans="1:4" x14ac:dyDescent="0.2">
      <c r="A15629" s="5" t="s">
        <v>9739</v>
      </c>
      <c r="B15629" s="5" t="s">
        <v>32972</v>
      </c>
      <c r="C15629" s="5" t="s">
        <v>21</v>
      </c>
      <c r="D15629" s="5" t="str">
        <f t="shared" si="244"/>
        <v>m</v>
      </c>
    </row>
    <row r="15630" spans="1:4" x14ac:dyDescent="0.2">
      <c r="A15630" s="5" t="s">
        <v>19192</v>
      </c>
      <c r="B15630" s="5" t="s">
        <v>32972</v>
      </c>
      <c r="C15630" s="5" t="s">
        <v>21</v>
      </c>
      <c r="D15630" s="5" t="str">
        <f t="shared" si="244"/>
        <v>m</v>
      </c>
    </row>
    <row r="15631" spans="1:4" x14ac:dyDescent="0.2">
      <c r="A15631" s="5" t="s">
        <v>9740</v>
      </c>
      <c r="B15631" s="5" t="s">
        <v>32973</v>
      </c>
      <c r="C15631" s="5" t="s">
        <v>21</v>
      </c>
      <c r="D15631" s="5" t="str">
        <f t="shared" si="244"/>
        <v>m</v>
      </c>
    </row>
    <row r="15632" spans="1:4" x14ac:dyDescent="0.2">
      <c r="A15632" s="5" t="s">
        <v>19193</v>
      </c>
      <c r="B15632" s="5" t="s">
        <v>32973</v>
      </c>
      <c r="C15632" s="5" t="s">
        <v>21</v>
      </c>
      <c r="D15632" s="5" t="str">
        <f t="shared" si="244"/>
        <v>m</v>
      </c>
    </row>
    <row r="15633" spans="1:4" x14ac:dyDescent="0.2">
      <c r="A15633" s="5" t="s">
        <v>9741</v>
      </c>
      <c r="B15633" s="5" t="s">
        <v>32974</v>
      </c>
      <c r="C15633" s="5" t="s">
        <v>21</v>
      </c>
      <c r="D15633" s="5" t="str">
        <f t="shared" si="244"/>
        <v>m</v>
      </c>
    </row>
    <row r="15634" spans="1:4" x14ac:dyDescent="0.2">
      <c r="A15634" s="5" t="s">
        <v>19194</v>
      </c>
      <c r="B15634" s="5" t="s">
        <v>32974</v>
      </c>
      <c r="C15634" s="5" t="s">
        <v>21</v>
      </c>
      <c r="D15634" s="5" t="str">
        <f t="shared" si="244"/>
        <v>m</v>
      </c>
    </row>
    <row r="15635" spans="1:4" x14ac:dyDescent="0.2">
      <c r="A15635" s="5" t="s">
        <v>4408</v>
      </c>
      <c r="B15635" s="5" t="s">
        <v>32975</v>
      </c>
      <c r="C15635" s="5" t="s">
        <v>21</v>
      </c>
      <c r="D15635" s="5" t="str">
        <f t="shared" si="244"/>
        <v>m</v>
      </c>
    </row>
    <row r="15636" spans="1:4" x14ac:dyDescent="0.2">
      <c r="A15636" s="5" t="s">
        <v>19195</v>
      </c>
      <c r="B15636" s="5" t="s">
        <v>32975</v>
      </c>
      <c r="C15636" s="5" t="s">
        <v>21</v>
      </c>
      <c r="D15636" s="5" t="str">
        <f t="shared" si="244"/>
        <v>m</v>
      </c>
    </row>
    <row r="15637" spans="1:4" x14ac:dyDescent="0.2">
      <c r="A15637" s="5" t="s">
        <v>9742</v>
      </c>
      <c r="B15637" s="5" t="s">
        <v>32976</v>
      </c>
      <c r="C15637" s="5" t="s">
        <v>21</v>
      </c>
      <c r="D15637" s="5" t="str">
        <f t="shared" si="244"/>
        <v>m</v>
      </c>
    </row>
    <row r="15638" spans="1:4" x14ac:dyDescent="0.2">
      <c r="A15638" s="5" t="s">
        <v>19196</v>
      </c>
      <c r="B15638" s="5" t="s">
        <v>32976</v>
      </c>
      <c r="C15638" s="5" t="s">
        <v>21</v>
      </c>
      <c r="D15638" s="5" t="str">
        <f t="shared" si="244"/>
        <v>m</v>
      </c>
    </row>
    <row r="15639" spans="1:4" x14ac:dyDescent="0.2">
      <c r="A15639" s="5" t="s">
        <v>4409</v>
      </c>
      <c r="B15639" s="5" t="s">
        <v>32977</v>
      </c>
      <c r="C15639" s="5" t="s">
        <v>21</v>
      </c>
      <c r="D15639" s="5" t="str">
        <f t="shared" si="244"/>
        <v>m</v>
      </c>
    </row>
    <row r="15640" spans="1:4" x14ac:dyDescent="0.2">
      <c r="A15640" s="5" t="s">
        <v>19197</v>
      </c>
      <c r="B15640" s="5" t="s">
        <v>32977</v>
      </c>
      <c r="C15640" s="5" t="s">
        <v>21</v>
      </c>
      <c r="D15640" s="5" t="str">
        <f t="shared" si="244"/>
        <v>m</v>
      </c>
    </row>
    <row r="15641" spans="1:4" x14ac:dyDescent="0.2">
      <c r="A15641" s="5" t="s">
        <v>4410</v>
      </c>
      <c r="B15641" s="5" t="s">
        <v>32978</v>
      </c>
      <c r="C15641" s="5" t="s">
        <v>21</v>
      </c>
      <c r="D15641" s="5" t="str">
        <f t="shared" si="244"/>
        <v>m</v>
      </c>
    </row>
    <row r="15642" spans="1:4" x14ac:dyDescent="0.2">
      <c r="A15642" s="5" t="s">
        <v>19198</v>
      </c>
      <c r="B15642" s="5" t="s">
        <v>32978</v>
      </c>
      <c r="C15642" s="5" t="s">
        <v>21</v>
      </c>
      <c r="D15642" s="5" t="str">
        <f t="shared" si="244"/>
        <v>m</v>
      </c>
    </row>
    <row r="15643" spans="1:4" x14ac:dyDescent="0.2">
      <c r="A15643" s="5" t="s">
        <v>9743</v>
      </c>
      <c r="B15643" s="5" t="s">
        <v>32979</v>
      </c>
      <c r="C15643" s="5" t="s">
        <v>21</v>
      </c>
      <c r="D15643" s="5" t="str">
        <f t="shared" si="244"/>
        <v>m</v>
      </c>
    </row>
    <row r="15644" spans="1:4" x14ac:dyDescent="0.2">
      <c r="A15644" s="5" t="s">
        <v>19199</v>
      </c>
      <c r="B15644" s="5" t="s">
        <v>32979</v>
      </c>
      <c r="C15644" s="5" t="s">
        <v>21</v>
      </c>
      <c r="D15644" s="5" t="str">
        <f t="shared" si="244"/>
        <v>m</v>
      </c>
    </row>
    <row r="15645" spans="1:4" x14ac:dyDescent="0.2">
      <c r="A15645" s="5" t="s">
        <v>9744</v>
      </c>
      <c r="B15645" s="5" t="s">
        <v>32980</v>
      </c>
      <c r="C15645" s="5" t="s">
        <v>21</v>
      </c>
      <c r="D15645" s="5" t="str">
        <f t="shared" si="244"/>
        <v>m</v>
      </c>
    </row>
    <row r="15646" spans="1:4" x14ac:dyDescent="0.2">
      <c r="A15646" s="5" t="s">
        <v>19200</v>
      </c>
      <c r="B15646" s="5" t="s">
        <v>32980</v>
      </c>
      <c r="C15646" s="5" t="s">
        <v>21</v>
      </c>
      <c r="D15646" s="5" t="str">
        <f t="shared" si="244"/>
        <v>m</v>
      </c>
    </row>
    <row r="15647" spans="1:4" x14ac:dyDescent="0.2">
      <c r="A15647" s="5" t="s">
        <v>9745</v>
      </c>
      <c r="B15647" s="5" t="s">
        <v>32981</v>
      </c>
      <c r="C15647" s="5" t="s">
        <v>21</v>
      </c>
      <c r="D15647" s="5" t="str">
        <f t="shared" si="244"/>
        <v>m</v>
      </c>
    </row>
    <row r="15648" spans="1:4" x14ac:dyDescent="0.2">
      <c r="A15648" s="5" t="s">
        <v>19201</v>
      </c>
      <c r="B15648" s="5" t="s">
        <v>32981</v>
      </c>
      <c r="C15648" s="5" t="s">
        <v>21</v>
      </c>
      <c r="D15648" s="5" t="str">
        <f t="shared" si="244"/>
        <v>m</v>
      </c>
    </row>
    <row r="15649" spans="1:4" x14ac:dyDescent="0.2">
      <c r="A15649" s="5" t="s">
        <v>9746</v>
      </c>
      <c r="B15649" s="5" t="s">
        <v>32982</v>
      </c>
      <c r="C15649" s="5" t="s">
        <v>21</v>
      </c>
      <c r="D15649" s="5" t="str">
        <f t="shared" si="244"/>
        <v>m</v>
      </c>
    </row>
    <row r="15650" spans="1:4" x14ac:dyDescent="0.2">
      <c r="A15650" s="5" t="s">
        <v>19202</v>
      </c>
      <c r="B15650" s="5" t="s">
        <v>32982</v>
      </c>
      <c r="C15650" s="5" t="s">
        <v>21</v>
      </c>
      <c r="D15650" s="5" t="str">
        <f t="shared" si="244"/>
        <v>m</v>
      </c>
    </row>
    <row r="15651" spans="1:4" x14ac:dyDescent="0.2">
      <c r="A15651" s="5" t="s">
        <v>9747</v>
      </c>
      <c r="B15651" s="5" t="s">
        <v>32983</v>
      </c>
      <c r="C15651" s="5" t="s">
        <v>21</v>
      </c>
      <c r="D15651" s="5" t="str">
        <f t="shared" si="244"/>
        <v>m</v>
      </c>
    </row>
    <row r="15652" spans="1:4" x14ac:dyDescent="0.2">
      <c r="A15652" s="5" t="s">
        <v>19203</v>
      </c>
      <c r="B15652" s="5" t="s">
        <v>32983</v>
      </c>
      <c r="C15652" s="5" t="s">
        <v>21</v>
      </c>
      <c r="D15652" s="5" t="str">
        <f t="shared" si="244"/>
        <v>m</v>
      </c>
    </row>
    <row r="15653" spans="1:4" x14ac:dyDescent="0.2">
      <c r="A15653" s="5" t="s">
        <v>9748</v>
      </c>
      <c r="B15653" s="5" t="s">
        <v>32984</v>
      </c>
      <c r="C15653" s="5" t="s">
        <v>21</v>
      </c>
      <c r="D15653" s="5" t="str">
        <f t="shared" si="244"/>
        <v>m</v>
      </c>
    </row>
    <row r="15654" spans="1:4" x14ac:dyDescent="0.2">
      <c r="A15654" s="5" t="s">
        <v>19204</v>
      </c>
      <c r="B15654" s="5" t="s">
        <v>32984</v>
      </c>
      <c r="C15654" s="5" t="s">
        <v>21</v>
      </c>
      <c r="D15654" s="5" t="str">
        <f t="shared" si="244"/>
        <v>m</v>
      </c>
    </row>
    <row r="15655" spans="1:4" x14ac:dyDescent="0.2">
      <c r="A15655" s="5" t="s">
        <v>9749</v>
      </c>
      <c r="B15655" s="5" t="s">
        <v>32985</v>
      </c>
      <c r="C15655" s="5" t="s">
        <v>21</v>
      </c>
      <c r="D15655" s="5" t="str">
        <f t="shared" si="244"/>
        <v>m</v>
      </c>
    </row>
    <row r="15656" spans="1:4" x14ac:dyDescent="0.2">
      <c r="A15656" s="5" t="s">
        <v>19205</v>
      </c>
      <c r="B15656" s="5" t="s">
        <v>32985</v>
      </c>
      <c r="C15656" s="5" t="s">
        <v>21</v>
      </c>
      <c r="D15656" s="5" t="str">
        <f t="shared" si="244"/>
        <v>m</v>
      </c>
    </row>
    <row r="15657" spans="1:4" x14ac:dyDescent="0.2">
      <c r="A15657" s="5" t="s">
        <v>9750</v>
      </c>
      <c r="B15657" s="5" t="s">
        <v>32986</v>
      </c>
      <c r="C15657" s="5" t="s">
        <v>21</v>
      </c>
      <c r="D15657" s="5" t="str">
        <f t="shared" si="244"/>
        <v>m</v>
      </c>
    </row>
    <row r="15658" spans="1:4" x14ac:dyDescent="0.2">
      <c r="A15658" s="5" t="s">
        <v>19206</v>
      </c>
      <c r="B15658" s="5" t="s">
        <v>32986</v>
      </c>
      <c r="C15658" s="5" t="s">
        <v>21</v>
      </c>
      <c r="D15658" s="5" t="str">
        <f t="shared" si="244"/>
        <v>m</v>
      </c>
    </row>
    <row r="15659" spans="1:4" x14ac:dyDescent="0.2">
      <c r="A15659" s="5" t="s">
        <v>9751</v>
      </c>
      <c r="B15659" s="5" t="s">
        <v>32987</v>
      </c>
      <c r="C15659" s="5" t="s">
        <v>21</v>
      </c>
      <c r="D15659" s="5" t="str">
        <f t="shared" si="244"/>
        <v>m</v>
      </c>
    </row>
    <row r="15660" spans="1:4" x14ac:dyDescent="0.2">
      <c r="A15660" s="5" t="s">
        <v>19207</v>
      </c>
      <c r="B15660" s="5" t="s">
        <v>32987</v>
      </c>
      <c r="C15660" s="5" t="s">
        <v>21</v>
      </c>
      <c r="D15660" s="5" t="str">
        <f t="shared" si="244"/>
        <v>m</v>
      </c>
    </row>
    <row r="15661" spans="1:4" x14ac:dyDescent="0.2">
      <c r="A15661" s="5" t="s">
        <v>9752</v>
      </c>
      <c r="B15661" s="5" t="s">
        <v>32988</v>
      </c>
      <c r="C15661" s="5" t="s">
        <v>21</v>
      </c>
      <c r="D15661" s="5" t="str">
        <f t="shared" si="244"/>
        <v>m</v>
      </c>
    </row>
    <row r="15662" spans="1:4" x14ac:dyDescent="0.2">
      <c r="A15662" s="5" t="s">
        <v>19208</v>
      </c>
      <c r="B15662" s="5" t="s">
        <v>32988</v>
      </c>
      <c r="C15662" s="5" t="s">
        <v>21</v>
      </c>
      <c r="D15662" s="5" t="str">
        <f t="shared" si="244"/>
        <v>m</v>
      </c>
    </row>
    <row r="15663" spans="1:4" x14ac:dyDescent="0.2">
      <c r="A15663" s="5" t="s">
        <v>9753</v>
      </c>
      <c r="B15663" s="5" t="s">
        <v>32989</v>
      </c>
      <c r="C15663" s="5" t="s">
        <v>21</v>
      </c>
      <c r="D15663" s="5" t="str">
        <f t="shared" si="244"/>
        <v>m</v>
      </c>
    </row>
    <row r="15664" spans="1:4" x14ac:dyDescent="0.2">
      <c r="A15664" s="5" t="s">
        <v>19209</v>
      </c>
      <c r="B15664" s="5" t="s">
        <v>32989</v>
      </c>
      <c r="C15664" s="5" t="s">
        <v>21</v>
      </c>
      <c r="D15664" s="5" t="str">
        <f t="shared" si="244"/>
        <v>m</v>
      </c>
    </row>
    <row r="15665" spans="1:4" x14ac:dyDescent="0.2">
      <c r="A15665" s="5" t="s">
        <v>9754</v>
      </c>
      <c r="B15665" s="5" t="s">
        <v>32990</v>
      </c>
      <c r="C15665" s="5" t="s">
        <v>21</v>
      </c>
      <c r="D15665" s="5" t="str">
        <f t="shared" si="244"/>
        <v>m</v>
      </c>
    </row>
    <row r="15666" spans="1:4" x14ac:dyDescent="0.2">
      <c r="A15666" s="5" t="s">
        <v>19210</v>
      </c>
      <c r="B15666" s="5" t="s">
        <v>32990</v>
      </c>
      <c r="C15666" s="5" t="s">
        <v>21</v>
      </c>
      <c r="D15666" s="5" t="str">
        <f t="shared" si="244"/>
        <v>m</v>
      </c>
    </row>
    <row r="15667" spans="1:4" x14ac:dyDescent="0.2">
      <c r="A15667" s="5" t="s">
        <v>9755</v>
      </c>
      <c r="B15667" s="5" t="s">
        <v>32991</v>
      </c>
      <c r="C15667" s="5" t="s">
        <v>21</v>
      </c>
      <c r="D15667" s="5" t="str">
        <f t="shared" si="244"/>
        <v>m</v>
      </c>
    </row>
    <row r="15668" spans="1:4" x14ac:dyDescent="0.2">
      <c r="A15668" s="5" t="s">
        <v>19211</v>
      </c>
      <c r="B15668" s="5" t="s">
        <v>32991</v>
      </c>
      <c r="C15668" s="5" t="s">
        <v>21</v>
      </c>
      <c r="D15668" s="5" t="str">
        <f t="shared" si="244"/>
        <v>m</v>
      </c>
    </row>
    <row r="15669" spans="1:4" x14ac:dyDescent="0.2">
      <c r="A15669" s="5" t="s">
        <v>9756</v>
      </c>
      <c r="B15669" s="5" t="s">
        <v>32992</v>
      </c>
      <c r="C15669" s="5" t="s">
        <v>21</v>
      </c>
      <c r="D15669" s="5" t="str">
        <f t="shared" si="244"/>
        <v>m</v>
      </c>
    </row>
    <row r="15670" spans="1:4" x14ac:dyDescent="0.2">
      <c r="A15670" s="5" t="s">
        <v>19212</v>
      </c>
      <c r="B15670" s="5" t="s">
        <v>32992</v>
      </c>
      <c r="C15670" s="5" t="s">
        <v>21</v>
      </c>
      <c r="D15670" s="5" t="str">
        <f t="shared" si="244"/>
        <v>m</v>
      </c>
    </row>
    <row r="15671" spans="1:4" x14ac:dyDescent="0.2">
      <c r="A15671" s="5" t="s">
        <v>9757</v>
      </c>
      <c r="B15671" s="5" t="s">
        <v>32993</v>
      </c>
      <c r="C15671" s="5" t="s">
        <v>21</v>
      </c>
      <c r="D15671" s="5" t="str">
        <f t="shared" si="244"/>
        <v>m</v>
      </c>
    </row>
    <row r="15672" spans="1:4" x14ac:dyDescent="0.2">
      <c r="A15672" s="5" t="s">
        <v>19213</v>
      </c>
      <c r="B15672" s="5" t="s">
        <v>32993</v>
      </c>
      <c r="C15672" s="5" t="s">
        <v>21</v>
      </c>
      <c r="D15672" s="5" t="str">
        <f t="shared" si="244"/>
        <v>m</v>
      </c>
    </row>
    <row r="15673" spans="1:4" x14ac:dyDescent="0.2">
      <c r="A15673" s="5" t="s">
        <v>9758</v>
      </c>
      <c r="B15673" s="5" t="s">
        <v>32994</v>
      </c>
      <c r="C15673" s="5" t="s">
        <v>21</v>
      </c>
      <c r="D15673" s="5" t="str">
        <f t="shared" si="244"/>
        <v>m</v>
      </c>
    </row>
    <row r="15674" spans="1:4" x14ac:dyDescent="0.2">
      <c r="A15674" s="5" t="s">
        <v>19214</v>
      </c>
      <c r="B15674" s="5" t="s">
        <v>32994</v>
      </c>
      <c r="C15674" s="5" t="s">
        <v>21</v>
      </c>
      <c r="D15674" s="5" t="str">
        <f t="shared" si="244"/>
        <v>m</v>
      </c>
    </row>
    <row r="15675" spans="1:4" x14ac:dyDescent="0.2">
      <c r="A15675" s="5" t="s">
        <v>9759</v>
      </c>
      <c r="B15675" s="5" t="s">
        <v>32995</v>
      </c>
      <c r="C15675" s="5" t="s">
        <v>21</v>
      </c>
      <c r="D15675" s="5" t="str">
        <f t="shared" si="244"/>
        <v>m</v>
      </c>
    </row>
    <row r="15676" spans="1:4" x14ac:dyDescent="0.2">
      <c r="A15676" s="5" t="s">
        <v>19215</v>
      </c>
      <c r="B15676" s="5" t="s">
        <v>32995</v>
      </c>
      <c r="C15676" s="5" t="s">
        <v>21</v>
      </c>
      <c r="D15676" s="5" t="str">
        <f t="shared" si="244"/>
        <v>m</v>
      </c>
    </row>
    <row r="15677" spans="1:4" x14ac:dyDescent="0.2">
      <c r="A15677" s="5" t="s">
        <v>9760</v>
      </c>
      <c r="B15677" s="5" t="s">
        <v>32996</v>
      </c>
      <c r="C15677" s="5" t="s">
        <v>21</v>
      </c>
      <c r="D15677" s="5" t="str">
        <f t="shared" si="244"/>
        <v>m</v>
      </c>
    </row>
    <row r="15678" spans="1:4" x14ac:dyDescent="0.2">
      <c r="A15678" s="5" t="s">
        <v>19216</v>
      </c>
      <c r="B15678" s="5" t="s">
        <v>32996</v>
      </c>
      <c r="C15678" s="5" t="s">
        <v>21</v>
      </c>
      <c r="D15678" s="5" t="str">
        <f t="shared" si="244"/>
        <v>m</v>
      </c>
    </row>
    <row r="15679" spans="1:4" x14ac:dyDescent="0.2">
      <c r="A15679" s="5" t="s">
        <v>9761</v>
      </c>
      <c r="B15679" s="5" t="s">
        <v>32997</v>
      </c>
      <c r="C15679" s="5" t="s">
        <v>21</v>
      </c>
      <c r="D15679" s="5" t="str">
        <f t="shared" si="244"/>
        <v>m</v>
      </c>
    </row>
    <row r="15680" spans="1:4" x14ac:dyDescent="0.2">
      <c r="A15680" s="5" t="s">
        <v>19217</v>
      </c>
      <c r="B15680" s="5" t="s">
        <v>32997</v>
      </c>
      <c r="C15680" s="5" t="s">
        <v>21</v>
      </c>
      <c r="D15680" s="5" t="str">
        <f t="shared" si="244"/>
        <v>m</v>
      </c>
    </row>
    <row r="15681" spans="1:4" x14ac:dyDescent="0.2">
      <c r="A15681" s="5" t="s">
        <v>9762</v>
      </c>
      <c r="B15681" s="5" t="s">
        <v>32998</v>
      </c>
      <c r="C15681" s="5" t="s">
        <v>21</v>
      </c>
      <c r="D15681" s="5" t="str">
        <f t="shared" si="244"/>
        <v>m</v>
      </c>
    </row>
    <row r="15682" spans="1:4" x14ac:dyDescent="0.2">
      <c r="A15682" s="5" t="s">
        <v>19218</v>
      </c>
      <c r="B15682" s="5" t="s">
        <v>32998</v>
      </c>
      <c r="C15682" s="5" t="s">
        <v>21</v>
      </c>
      <c r="D15682" s="5" t="str">
        <f t="shared" ref="D15682:D15745" si="245">LOWER(C15682)</f>
        <v>m</v>
      </c>
    </row>
    <row r="15683" spans="1:4" x14ac:dyDescent="0.2">
      <c r="A15683" s="5" t="s">
        <v>9763</v>
      </c>
      <c r="B15683" s="5" t="s">
        <v>32999</v>
      </c>
      <c r="C15683" s="5" t="s">
        <v>21</v>
      </c>
      <c r="D15683" s="5" t="str">
        <f t="shared" si="245"/>
        <v>m</v>
      </c>
    </row>
    <row r="15684" spans="1:4" x14ac:dyDescent="0.2">
      <c r="A15684" s="5" t="s">
        <v>19219</v>
      </c>
      <c r="B15684" s="5" t="s">
        <v>32999</v>
      </c>
      <c r="C15684" s="5" t="s">
        <v>21</v>
      </c>
      <c r="D15684" s="5" t="str">
        <f t="shared" si="245"/>
        <v>m</v>
      </c>
    </row>
    <row r="15685" spans="1:4" x14ac:dyDescent="0.2">
      <c r="A15685" s="5" t="s">
        <v>9764</v>
      </c>
      <c r="B15685" s="5" t="s">
        <v>33000</v>
      </c>
      <c r="C15685" s="5" t="s">
        <v>21</v>
      </c>
      <c r="D15685" s="5" t="str">
        <f t="shared" si="245"/>
        <v>m</v>
      </c>
    </row>
    <row r="15686" spans="1:4" x14ac:dyDescent="0.2">
      <c r="A15686" s="5" t="s">
        <v>19220</v>
      </c>
      <c r="B15686" s="5" t="s">
        <v>33000</v>
      </c>
      <c r="C15686" s="5" t="s">
        <v>21</v>
      </c>
      <c r="D15686" s="5" t="str">
        <f t="shared" si="245"/>
        <v>m</v>
      </c>
    </row>
    <row r="15687" spans="1:4" x14ac:dyDescent="0.2">
      <c r="A15687" s="5" t="s">
        <v>9765</v>
      </c>
      <c r="B15687" s="5" t="s">
        <v>33001</v>
      </c>
      <c r="C15687" s="5" t="s">
        <v>21</v>
      </c>
      <c r="D15687" s="5" t="str">
        <f t="shared" si="245"/>
        <v>m</v>
      </c>
    </row>
    <row r="15688" spans="1:4" x14ac:dyDescent="0.2">
      <c r="A15688" s="5" t="s">
        <v>19221</v>
      </c>
      <c r="B15688" s="5" t="s">
        <v>33001</v>
      </c>
      <c r="C15688" s="5" t="s">
        <v>21</v>
      </c>
      <c r="D15688" s="5" t="str">
        <f t="shared" si="245"/>
        <v>m</v>
      </c>
    </row>
    <row r="15689" spans="1:4" x14ac:dyDescent="0.2">
      <c r="A15689" s="5" t="s">
        <v>9766</v>
      </c>
      <c r="B15689" s="5" t="s">
        <v>33002</v>
      </c>
      <c r="C15689" s="5" t="s">
        <v>21</v>
      </c>
      <c r="D15689" s="5" t="str">
        <f t="shared" si="245"/>
        <v>m</v>
      </c>
    </row>
    <row r="15690" spans="1:4" x14ac:dyDescent="0.2">
      <c r="A15690" s="5" t="s">
        <v>19222</v>
      </c>
      <c r="B15690" s="5" t="s">
        <v>33002</v>
      </c>
      <c r="C15690" s="5" t="s">
        <v>21</v>
      </c>
      <c r="D15690" s="5" t="str">
        <f t="shared" si="245"/>
        <v>m</v>
      </c>
    </row>
    <row r="15691" spans="1:4" x14ac:dyDescent="0.2">
      <c r="A15691" s="5" t="s">
        <v>9767</v>
      </c>
      <c r="B15691" s="5" t="s">
        <v>33003</v>
      </c>
      <c r="C15691" s="5" t="s">
        <v>21</v>
      </c>
      <c r="D15691" s="5" t="str">
        <f t="shared" si="245"/>
        <v>m</v>
      </c>
    </row>
    <row r="15692" spans="1:4" x14ac:dyDescent="0.2">
      <c r="A15692" s="5" t="s">
        <v>19223</v>
      </c>
      <c r="B15692" s="5" t="s">
        <v>33003</v>
      </c>
      <c r="C15692" s="5" t="s">
        <v>21</v>
      </c>
      <c r="D15692" s="5" t="str">
        <f t="shared" si="245"/>
        <v>m</v>
      </c>
    </row>
    <row r="15693" spans="1:4" x14ac:dyDescent="0.2">
      <c r="A15693" s="5" t="s">
        <v>9768</v>
      </c>
      <c r="B15693" s="5" t="s">
        <v>33004</v>
      </c>
      <c r="C15693" s="5" t="s">
        <v>21</v>
      </c>
      <c r="D15693" s="5" t="str">
        <f t="shared" si="245"/>
        <v>m</v>
      </c>
    </row>
    <row r="15694" spans="1:4" x14ac:dyDescent="0.2">
      <c r="A15694" s="5" t="s">
        <v>19224</v>
      </c>
      <c r="B15694" s="5" t="s">
        <v>33004</v>
      </c>
      <c r="C15694" s="5" t="s">
        <v>21</v>
      </c>
      <c r="D15694" s="5" t="str">
        <f t="shared" si="245"/>
        <v>m</v>
      </c>
    </row>
    <row r="15695" spans="1:4" x14ac:dyDescent="0.2">
      <c r="A15695" s="5" t="s">
        <v>9769</v>
      </c>
      <c r="B15695" s="5" t="s">
        <v>33005</v>
      </c>
      <c r="C15695" s="5" t="s">
        <v>21</v>
      </c>
      <c r="D15695" s="5" t="str">
        <f t="shared" si="245"/>
        <v>m</v>
      </c>
    </row>
    <row r="15696" spans="1:4" x14ac:dyDescent="0.2">
      <c r="A15696" s="5" t="s">
        <v>19225</v>
      </c>
      <c r="B15696" s="5" t="s">
        <v>33005</v>
      </c>
      <c r="C15696" s="5" t="s">
        <v>21</v>
      </c>
      <c r="D15696" s="5" t="str">
        <f t="shared" si="245"/>
        <v>m</v>
      </c>
    </row>
    <row r="15697" spans="1:4" x14ac:dyDescent="0.2">
      <c r="A15697" s="5" t="s">
        <v>9770</v>
      </c>
      <c r="B15697" s="5" t="s">
        <v>33006</v>
      </c>
      <c r="C15697" s="5" t="s">
        <v>21</v>
      </c>
      <c r="D15697" s="5" t="str">
        <f t="shared" si="245"/>
        <v>m</v>
      </c>
    </row>
    <row r="15698" spans="1:4" x14ac:dyDescent="0.2">
      <c r="A15698" s="5" t="s">
        <v>19226</v>
      </c>
      <c r="B15698" s="5" t="s">
        <v>33006</v>
      </c>
      <c r="C15698" s="5" t="s">
        <v>21</v>
      </c>
      <c r="D15698" s="5" t="str">
        <f t="shared" si="245"/>
        <v>m</v>
      </c>
    </row>
    <row r="15699" spans="1:4" x14ac:dyDescent="0.2">
      <c r="A15699" s="5" t="s">
        <v>9771</v>
      </c>
      <c r="B15699" s="5" t="s">
        <v>33007</v>
      </c>
      <c r="C15699" s="5" t="s">
        <v>21</v>
      </c>
      <c r="D15699" s="5" t="str">
        <f t="shared" si="245"/>
        <v>m</v>
      </c>
    </row>
    <row r="15700" spans="1:4" x14ac:dyDescent="0.2">
      <c r="A15700" s="5" t="s">
        <v>19227</v>
      </c>
      <c r="B15700" s="5" t="s">
        <v>33007</v>
      </c>
      <c r="C15700" s="5" t="s">
        <v>21</v>
      </c>
      <c r="D15700" s="5" t="str">
        <f t="shared" si="245"/>
        <v>m</v>
      </c>
    </row>
    <row r="15701" spans="1:4" x14ac:dyDescent="0.2">
      <c r="A15701" s="5" t="s">
        <v>9772</v>
      </c>
      <c r="B15701" s="5" t="s">
        <v>33008</v>
      </c>
      <c r="C15701" s="5" t="s">
        <v>21</v>
      </c>
      <c r="D15701" s="5" t="str">
        <f t="shared" si="245"/>
        <v>m</v>
      </c>
    </row>
    <row r="15702" spans="1:4" x14ac:dyDescent="0.2">
      <c r="A15702" s="5" t="s">
        <v>19228</v>
      </c>
      <c r="B15702" s="5" t="s">
        <v>33008</v>
      </c>
      <c r="C15702" s="5" t="s">
        <v>21</v>
      </c>
      <c r="D15702" s="5" t="str">
        <f t="shared" si="245"/>
        <v>m</v>
      </c>
    </row>
    <row r="15703" spans="1:4" x14ac:dyDescent="0.2">
      <c r="A15703" s="5" t="s">
        <v>9773</v>
      </c>
      <c r="B15703" s="5" t="s">
        <v>33009</v>
      </c>
      <c r="C15703" s="5" t="s">
        <v>21</v>
      </c>
      <c r="D15703" s="5" t="str">
        <f t="shared" si="245"/>
        <v>m</v>
      </c>
    </row>
    <row r="15704" spans="1:4" x14ac:dyDescent="0.2">
      <c r="A15704" s="5" t="s">
        <v>19229</v>
      </c>
      <c r="B15704" s="5" t="s">
        <v>33009</v>
      </c>
      <c r="C15704" s="5" t="s">
        <v>21</v>
      </c>
      <c r="D15704" s="5" t="str">
        <f t="shared" si="245"/>
        <v>m</v>
      </c>
    </row>
    <row r="15705" spans="1:4" x14ac:dyDescent="0.2">
      <c r="A15705" s="5" t="s">
        <v>9774</v>
      </c>
      <c r="B15705" s="5" t="s">
        <v>33010</v>
      </c>
      <c r="C15705" s="5" t="s">
        <v>21</v>
      </c>
      <c r="D15705" s="5" t="str">
        <f t="shared" si="245"/>
        <v>m</v>
      </c>
    </row>
    <row r="15706" spans="1:4" x14ac:dyDescent="0.2">
      <c r="A15706" s="5" t="s">
        <v>19230</v>
      </c>
      <c r="B15706" s="5" t="s">
        <v>33010</v>
      </c>
      <c r="C15706" s="5" t="s">
        <v>21</v>
      </c>
      <c r="D15706" s="5" t="str">
        <f t="shared" si="245"/>
        <v>m</v>
      </c>
    </row>
    <row r="15707" spans="1:4" x14ac:dyDescent="0.2">
      <c r="A15707" s="5" t="s">
        <v>9775</v>
      </c>
      <c r="B15707" s="5" t="s">
        <v>33011</v>
      </c>
      <c r="C15707" s="5" t="s">
        <v>21</v>
      </c>
      <c r="D15707" s="5" t="str">
        <f t="shared" si="245"/>
        <v>m</v>
      </c>
    </row>
    <row r="15708" spans="1:4" x14ac:dyDescent="0.2">
      <c r="A15708" s="5" t="s">
        <v>19231</v>
      </c>
      <c r="B15708" s="5" t="s">
        <v>33011</v>
      </c>
      <c r="C15708" s="5" t="s">
        <v>21</v>
      </c>
      <c r="D15708" s="5" t="str">
        <f t="shared" si="245"/>
        <v>m</v>
      </c>
    </row>
    <row r="15709" spans="1:4" x14ac:dyDescent="0.2">
      <c r="A15709" s="5" t="s">
        <v>9776</v>
      </c>
      <c r="B15709" s="5" t="s">
        <v>33012</v>
      </c>
      <c r="C15709" s="5" t="s">
        <v>21</v>
      </c>
      <c r="D15709" s="5" t="str">
        <f t="shared" si="245"/>
        <v>m</v>
      </c>
    </row>
    <row r="15710" spans="1:4" x14ac:dyDescent="0.2">
      <c r="A15710" s="5" t="s">
        <v>19232</v>
      </c>
      <c r="B15710" s="5" t="s">
        <v>33012</v>
      </c>
      <c r="C15710" s="5" t="s">
        <v>21</v>
      </c>
      <c r="D15710" s="5" t="str">
        <f t="shared" si="245"/>
        <v>m</v>
      </c>
    </row>
    <row r="15711" spans="1:4" x14ac:dyDescent="0.2">
      <c r="A15711" s="5" t="s">
        <v>9777</v>
      </c>
      <c r="B15711" s="5" t="s">
        <v>33013</v>
      </c>
      <c r="C15711" s="5" t="s">
        <v>21</v>
      </c>
      <c r="D15711" s="5" t="str">
        <f t="shared" si="245"/>
        <v>m</v>
      </c>
    </row>
    <row r="15712" spans="1:4" x14ac:dyDescent="0.2">
      <c r="A15712" s="5" t="s">
        <v>19233</v>
      </c>
      <c r="B15712" s="5" t="s">
        <v>33013</v>
      </c>
      <c r="C15712" s="5" t="s">
        <v>21</v>
      </c>
      <c r="D15712" s="5" t="str">
        <f t="shared" si="245"/>
        <v>m</v>
      </c>
    </row>
    <row r="15713" spans="1:4" x14ac:dyDescent="0.2">
      <c r="A15713" s="5" t="s">
        <v>9778</v>
      </c>
      <c r="B15713" s="5" t="s">
        <v>33014</v>
      </c>
      <c r="C15713" s="5" t="s">
        <v>21</v>
      </c>
      <c r="D15713" s="5" t="str">
        <f t="shared" si="245"/>
        <v>m</v>
      </c>
    </row>
    <row r="15714" spans="1:4" x14ac:dyDescent="0.2">
      <c r="A15714" s="5" t="s">
        <v>19234</v>
      </c>
      <c r="B15714" s="5" t="s">
        <v>33014</v>
      </c>
      <c r="C15714" s="5" t="s">
        <v>21</v>
      </c>
      <c r="D15714" s="5" t="str">
        <f t="shared" si="245"/>
        <v>m</v>
      </c>
    </row>
    <row r="15715" spans="1:4" x14ac:dyDescent="0.2">
      <c r="A15715" s="5" t="s">
        <v>9779</v>
      </c>
      <c r="B15715" s="5" t="s">
        <v>33015</v>
      </c>
      <c r="C15715" s="5" t="s">
        <v>21</v>
      </c>
      <c r="D15715" s="5" t="str">
        <f t="shared" si="245"/>
        <v>m</v>
      </c>
    </row>
    <row r="15716" spans="1:4" x14ac:dyDescent="0.2">
      <c r="A15716" s="5" t="s">
        <v>19235</v>
      </c>
      <c r="B15716" s="5" t="s">
        <v>33015</v>
      </c>
      <c r="C15716" s="5" t="s">
        <v>21</v>
      </c>
      <c r="D15716" s="5" t="str">
        <f t="shared" si="245"/>
        <v>m</v>
      </c>
    </row>
    <row r="15717" spans="1:4" x14ac:dyDescent="0.2">
      <c r="A15717" s="5" t="s">
        <v>9780</v>
      </c>
      <c r="B15717" s="5" t="s">
        <v>33016</v>
      </c>
      <c r="C15717" s="5" t="s">
        <v>21</v>
      </c>
      <c r="D15717" s="5" t="str">
        <f t="shared" si="245"/>
        <v>m</v>
      </c>
    </row>
    <row r="15718" spans="1:4" x14ac:dyDescent="0.2">
      <c r="A15718" s="5" t="s">
        <v>19236</v>
      </c>
      <c r="B15718" s="5" t="s">
        <v>33016</v>
      </c>
      <c r="C15718" s="5" t="s">
        <v>21</v>
      </c>
      <c r="D15718" s="5" t="str">
        <f t="shared" si="245"/>
        <v>m</v>
      </c>
    </row>
    <row r="15719" spans="1:4" x14ac:dyDescent="0.2">
      <c r="A15719" s="5" t="s">
        <v>9781</v>
      </c>
      <c r="B15719" s="5" t="s">
        <v>33017</v>
      </c>
      <c r="C15719" s="5" t="s">
        <v>21</v>
      </c>
      <c r="D15719" s="5" t="str">
        <f t="shared" si="245"/>
        <v>m</v>
      </c>
    </row>
    <row r="15720" spans="1:4" x14ac:dyDescent="0.2">
      <c r="A15720" s="5" t="s">
        <v>19237</v>
      </c>
      <c r="B15720" s="5" t="s">
        <v>33017</v>
      </c>
      <c r="C15720" s="5" t="s">
        <v>21</v>
      </c>
      <c r="D15720" s="5" t="str">
        <f t="shared" si="245"/>
        <v>m</v>
      </c>
    </row>
    <row r="15721" spans="1:4" x14ac:dyDescent="0.2">
      <c r="A15721" s="5" t="s">
        <v>9782</v>
      </c>
      <c r="B15721" s="5" t="s">
        <v>33018</v>
      </c>
      <c r="C15721" s="5" t="s">
        <v>21</v>
      </c>
      <c r="D15721" s="5" t="str">
        <f t="shared" si="245"/>
        <v>m</v>
      </c>
    </row>
    <row r="15722" spans="1:4" x14ac:dyDescent="0.2">
      <c r="A15722" s="5" t="s">
        <v>19238</v>
      </c>
      <c r="B15722" s="5" t="s">
        <v>33018</v>
      </c>
      <c r="C15722" s="5" t="s">
        <v>21</v>
      </c>
      <c r="D15722" s="5" t="str">
        <f t="shared" si="245"/>
        <v>m</v>
      </c>
    </row>
    <row r="15723" spans="1:4" x14ac:dyDescent="0.2">
      <c r="A15723" s="5" t="s">
        <v>9783</v>
      </c>
      <c r="B15723" s="5" t="s">
        <v>33019</v>
      </c>
      <c r="C15723" s="5" t="s">
        <v>21</v>
      </c>
      <c r="D15723" s="5" t="str">
        <f t="shared" si="245"/>
        <v>m</v>
      </c>
    </row>
    <row r="15724" spans="1:4" x14ac:dyDescent="0.2">
      <c r="A15724" s="5" t="s">
        <v>19239</v>
      </c>
      <c r="B15724" s="5" t="s">
        <v>33019</v>
      </c>
      <c r="C15724" s="5" t="s">
        <v>21</v>
      </c>
      <c r="D15724" s="5" t="str">
        <f t="shared" si="245"/>
        <v>m</v>
      </c>
    </row>
    <row r="15725" spans="1:4" x14ac:dyDescent="0.2">
      <c r="A15725" s="5" t="s">
        <v>9784</v>
      </c>
      <c r="B15725" s="5" t="s">
        <v>33020</v>
      </c>
      <c r="C15725" s="5" t="s">
        <v>21</v>
      </c>
      <c r="D15725" s="5" t="str">
        <f t="shared" si="245"/>
        <v>m</v>
      </c>
    </row>
    <row r="15726" spans="1:4" x14ac:dyDescent="0.2">
      <c r="A15726" s="5" t="s">
        <v>19240</v>
      </c>
      <c r="B15726" s="5" t="s">
        <v>33020</v>
      </c>
      <c r="C15726" s="5" t="s">
        <v>21</v>
      </c>
      <c r="D15726" s="5" t="str">
        <f t="shared" si="245"/>
        <v>m</v>
      </c>
    </row>
    <row r="15727" spans="1:4" x14ac:dyDescent="0.2">
      <c r="A15727" s="5" t="s">
        <v>9785</v>
      </c>
      <c r="B15727" s="5" t="s">
        <v>33021</v>
      </c>
      <c r="C15727" s="5" t="s">
        <v>21</v>
      </c>
      <c r="D15727" s="5" t="str">
        <f t="shared" si="245"/>
        <v>m</v>
      </c>
    </row>
    <row r="15728" spans="1:4" x14ac:dyDescent="0.2">
      <c r="A15728" s="5" t="s">
        <v>19241</v>
      </c>
      <c r="B15728" s="5" t="s">
        <v>33021</v>
      </c>
      <c r="C15728" s="5" t="s">
        <v>21</v>
      </c>
      <c r="D15728" s="5" t="str">
        <f t="shared" si="245"/>
        <v>m</v>
      </c>
    </row>
    <row r="15729" spans="1:4" x14ac:dyDescent="0.2">
      <c r="A15729" s="5" t="s">
        <v>9786</v>
      </c>
      <c r="B15729" s="5" t="s">
        <v>33022</v>
      </c>
      <c r="C15729" s="5" t="s">
        <v>21</v>
      </c>
      <c r="D15729" s="5" t="str">
        <f t="shared" si="245"/>
        <v>m</v>
      </c>
    </row>
    <row r="15730" spans="1:4" x14ac:dyDescent="0.2">
      <c r="A15730" s="5" t="s">
        <v>19242</v>
      </c>
      <c r="B15730" s="5" t="s">
        <v>33022</v>
      </c>
      <c r="C15730" s="5" t="s">
        <v>21</v>
      </c>
      <c r="D15730" s="5" t="str">
        <f t="shared" si="245"/>
        <v>m</v>
      </c>
    </row>
    <row r="15731" spans="1:4" x14ac:dyDescent="0.2">
      <c r="A15731" s="5" t="s">
        <v>9787</v>
      </c>
      <c r="B15731" s="5" t="s">
        <v>33023</v>
      </c>
      <c r="C15731" s="5" t="s">
        <v>21</v>
      </c>
      <c r="D15731" s="5" t="str">
        <f t="shared" si="245"/>
        <v>m</v>
      </c>
    </row>
    <row r="15732" spans="1:4" x14ac:dyDescent="0.2">
      <c r="A15732" s="5" t="s">
        <v>19243</v>
      </c>
      <c r="B15732" s="5" t="s">
        <v>33023</v>
      </c>
      <c r="C15732" s="5" t="s">
        <v>21</v>
      </c>
      <c r="D15732" s="5" t="str">
        <f t="shared" si="245"/>
        <v>m</v>
      </c>
    </row>
    <row r="15733" spans="1:4" x14ac:dyDescent="0.2">
      <c r="A15733" s="5" t="s">
        <v>9788</v>
      </c>
      <c r="B15733" s="5" t="s">
        <v>33024</v>
      </c>
      <c r="C15733" s="5" t="s">
        <v>21</v>
      </c>
      <c r="D15733" s="5" t="str">
        <f t="shared" si="245"/>
        <v>m</v>
      </c>
    </row>
    <row r="15734" spans="1:4" x14ac:dyDescent="0.2">
      <c r="A15734" s="5" t="s">
        <v>19244</v>
      </c>
      <c r="B15734" s="5" t="s">
        <v>33024</v>
      </c>
      <c r="C15734" s="5" t="s">
        <v>21</v>
      </c>
      <c r="D15734" s="5" t="str">
        <f t="shared" si="245"/>
        <v>m</v>
      </c>
    </row>
    <row r="15735" spans="1:4" x14ac:dyDescent="0.2">
      <c r="A15735" s="5" t="s">
        <v>9789</v>
      </c>
      <c r="B15735" s="5" t="s">
        <v>33025</v>
      </c>
      <c r="C15735" s="5" t="s">
        <v>21</v>
      </c>
      <c r="D15735" s="5" t="str">
        <f t="shared" si="245"/>
        <v>m</v>
      </c>
    </row>
    <row r="15736" spans="1:4" x14ac:dyDescent="0.2">
      <c r="A15736" s="5" t="s">
        <v>19245</v>
      </c>
      <c r="B15736" s="5" t="s">
        <v>33025</v>
      </c>
      <c r="C15736" s="5" t="s">
        <v>21</v>
      </c>
      <c r="D15736" s="5" t="str">
        <f t="shared" si="245"/>
        <v>m</v>
      </c>
    </row>
    <row r="15737" spans="1:4" x14ac:dyDescent="0.2">
      <c r="A15737" s="5" t="s">
        <v>9790</v>
      </c>
      <c r="B15737" s="5" t="s">
        <v>33026</v>
      </c>
      <c r="C15737" s="5" t="s">
        <v>21</v>
      </c>
      <c r="D15737" s="5" t="str">
        <f t="shared" si="245"/>
        <v>m</v>
      </c>
    </row>
    <row r="15738" spans="1:4" x14ac:dyDescent="0.2">
      <c r="A15738" s="5" t="s">
        <v>19246</v>
      </c>
      <c r="B15738" s="5" t="s">
        <v>33026</v>
      </c>
      <c r="C15738" s="5" t="s">
        <v>21</v>
      </c>
      <c r="D15738" s="5" t="str">
        <f t="shared" si="245"/>
        <v>m</v>
      </c>
    </row>
    <row r="15739" spans="1:4" x14ac:dyDescent="0.2">
      <c r="A15739" s="5" t="s">
        <v>9791</v>
      </c>
      <c r="B15739" s="5" t="s">
        <v>33027</v>
      </c>
      <c r="C15739" s="5" t="s">
        <v>21</v>
      </c>
      <c r="D15739" s="5" t="str">
        <f t="shared" si="245"/>
        <v>m</v>
      </c>
    </row>
    <row r="15740" spans="1:4" x14ac:dyDescent="0.2">
      <c r="A15740" s="5" t="s">
        <v>19247</v>
      </c>
      <c r="B15740" s="5" t="s">
        <v>33027</v>
      </c>
      <c r="C15740" s="5" t="s">
        <v>21</v>
      </c>
      <c r="D15740" s="5" t="str">
        <f t="shared" si="245"/>
        <v>m</v>
      </c>
    </row>
    <row r="15741" spans="1:4" x14ac:dyDescent="0.2">
      <c r="A15741" s="5" t="s">
        <v>9792</v>
      </c>
      <c r="B15741" s="5" t="s">
        <v>33028</v>
      </c>
      <c r="C15741" s="5" t="s">
        <v>21</v>
      </c>
      <c r="D15741" s="5" t="str">
        <f t="shared" si="245"/>
        <v>m</v>
      </c>
    </row>
    <row r="15742" spans="1:4" x14ac:dyDescent="0.2">
      <c r="A15742" s="5" t="s">
        <v>19248</v>
      </c>
      <c r="B15742" s="5" t="s">
        <v>33028</v>
      </c>
      <c r="C15742" s="5" t="s">
        <v>21</v>
      </c>
      <c r="D15742" s="5" t="str">
        <f t="shared" si="245"/>
        <v>m</v>
      </c>
    </row>
    <row r="15743" spans="1:4" x14ac:dyDescent="0.2">
      <c r="A15743" s="5" t="s">
        <v>9793</v>
      </c>
      <c r="B15743" s="5" t="s">
        <v>33029</v>
      </c>
      <c r="C15743" s="5" t="s">
        <v>21</v>
      </c>
      <c r="D15743" s="5" t="str">
        <f t="shared" si="245"/>
        <v>m</v>
      </c>
    </row>
    <row r="15744" spans="1:4" x14ac:dyDescent="0.2">
      <c r="A15744" s="5" t="s">
        <v>19249</v>
      </c>
      <c r="B15744" s="5" t="s">
        <v>33029</v>
      </c>
      <c r="C15744" s="5" t="s">
        <v>21</v>
      </c>
      <c r="D15744" s="5" t="str">
        <f t="shared" si="245"/>
        <v>m</v>
      </c>
    </row>
    <row r="15745" spans="1:4" x14ac:dyDescent="0.2">
      <c r="A15745" s="5" t="s">
        <v>9794</v>
      </c>
      <c r="B15745" s="5" t="s">
        <v>33030</v>
      </c>
      <c r="C15745" s="5" t="s">
        <v>21</v>
      </c>
      <c r="D15745" s="5" t="str">
        <f t="shared" si="245"/>
        <v>m</v>
      </c>
    </row>
    <row r="15746" spans="1:4" x14ac:dyDescent="0.2">
      <c r="A15746" s="5" t="s">
        <v>19250</v>
      </c>
      <c r="B15746" s="5" t="s">
        <v>33030</v>
      </c>
      <c r="C15746" s="5" t="s">
        <v>21</v>
      </c>
      <c r="D15746" s="5" t="str">
        <f t="shared" ref="D15746:D15809" si="246">LOWER(C15746)</f>
        <v>m</v>
      </c>
    </row>
    <row r="15747" spans="1:4" x14ac:dyDescent="0.2">
      <c r="A15747" s="5" t="s">
        <v>9795</v>
      </c>
      <c r="B15747" s="5" t="s">
        <v>33031</v>
      </c>
      <c r="C15747" s="5" t="s">
        <v>21</v>
      </c>
      <c r="D15747" s="5" t="str">
        <f t="shared" si="246"/>
        <v>m</v>
      </c>
    </row>
    <row r="15748" spans="1:4" x14ac:dyDescent="0.2">
      <c r="A15748" s="5" t="s">
        <v>19251</v>
      </c>
      <c r="B15748" s="5" t="s">
        <v>33031</v>
      </c>
      <c r="C15748" s="5" t="s">
        <v>21</v>
      </c>
      <c r="D15748" s="5" t="str">
        <f t="shared" si="246"/>
        <v>m</v>
      </c>
    </row>
    <row r="15749" spans="1:4" x14ac:dyDescent="0.2">
      <c r="A15749" s="5" t="s">
        <v>9796</v>
      </c>
      <c r="B15749" s="5" t="s">
        <v>33032</v>
      </c>
      <c r="C15749" s="5" t="s">
        <v>21</v>
      </c>
      <c r="D15749" s="5" t="str">
        <f t="shared" si="246"/>
        <v>m</v>
      </c>
    </row>
    <row r="15750" spans="1:4" x14ac:dyDescent="0.2">
      <c r="A15750" s="5" t="s">
        <v>19252</v>
      </c>
      <c r="B15750" s="5" t="s">
        <v>33032</v>
      </c>
      <c r="C15750" s="5" t="s">
        <v>21</v>
      </c>
      <c r="D15750" s="5" t="str">
        <f t="shared" si="246"/>
        <v>m</v>
      </c>
    </row>
    <row r="15751" spans="1:4" x14ac:dyDescent="0.2">
      <c r="A15751" s="5" t="s">
        <v>9797</v>
      </c>
      <c r="B15751" s="5" t="s">
        <v>33033</v>
      </c>
      <c r="C15751" s="5" t="s">
        <v>21</v>
      </c>
      <c r="D15751" s="5" t="str">
        <f t="shared" si="246"/>
        <v>m</v>
      </c>
    </row>
    <row r="15752" spans="1:4" x14ac:dyDescent="0.2">
      <c r="A15752" s="5" t="s">
        <v>19253</v>
      </c>
      <c r="B15752" s="5" t="s">
        <v>33033</v>
      </c>
      <c r="C15752" s="5" t="s">
        <v>21</v>
      </c>
      <c r="D15752" s="5" t="str">
        <f t="shared" si="246"/>
        <v>m</v>
      </c>
    </row>
    <row r="15753" spans="1:4" x14ac:dyDescent="0.2">
      <c r="A15753" s="5" t="s">
        <v>9798</v>
      </c>
      <c r="B15753" s="5" t="s">
        <v>33034</v>
      </c>
      <c r="C15753" s="5" t="s">
        <v>21</v>
      </c>
      <c r="D15753" s="5" t="str">
        <f t="shared" si="246"/>
        <v>m</v>
      </c>
    </row>
    <row r="15754" spans="1:4" x14ac:dyDescent="0.2">
      <c r="A15754" s="5" t="s">
        <v>19254</v>
      </c>
      <c r="B15754" s="5" t="s">
        <v>33034</v>
      </c>
      <c r="C15754" s="5" t="s">
        <v>21</v>
      </c>
      <c r="D15754" s="5" t="str">
        <f t="shared" si="246"/>
        <v>m</v>
      </c>
    </row>
    <row r="15755" spans="1:4" x14ac:dyDescent="0.2">
      <c r="A15755" s="5" t="s">
        <v>9799</v>
      </c>
      <c r="B15755" s="5" t="s">
        <v>33035</v>
      </c>
      <c r="C15755" s="5" t="s">
        <v>21</v>
      </c>
      <c r="D15755" s="5" t="str">
        <f t="shared" si="246"/>
        <v>m</v>
      </c>
    </row>
    <row r="15756" spans="1:4" x14ac:dyDescent="0.2">
      <c r="A15756" s="5" t="s">
        <v>19255</v>
      </c>
      <c r="B15756" s="5" t="s">
        <v>33035</v>
      </c>
      <c r="C15756" s="5" t="s">
        <v>21</v>
      </c>
      <c r="D15756" s="5" t="str">
        <f t="shared" si="246"/>
        <v>m</v>
      </c>
    </row>
    <row r="15757" spans="1:4" x14ac:dyDescent="0.2">
      <c r="A15757" s="5" t="s">
        <v>9800</v>
      </c>
      <c r="B15757" s="5" t="s">
        <v>33036</v>
      </c>
      <c r="C15757" s="5" t="s">
        <v>21</v>
      </c>
      <c r="D15757" s="5" t="str">
        <f t="shared" si="246"/>
        <v>m</v>
      </c>
    </row>
    <row r="15758" spans="1:4" x14ac:dyDescent="0.2">
      <c r="A15758" s="5" t="s">
        <v>19256</v>
      </c>
      <c r="B15758" s="5" t="s">
        <v>33036</v>
      </c>
      <c r="C15758" s="5" t="s">
        <v>21</v>
      </c>
      <c r="D15758" s="5" t="str">
        <f t="shared" si="246"/>
        <v>m</v>
      </c>
    </row>
    <row r="15759" spans="1:4" x14ac:dyDescent="0.2">
      <c r="A15759" s="5" t="s">
        <v>9801</v>
      </c>
      <c r="B15759" s="5" t="s">
        <v>33037</v>
      </c>
      <c r="C15759" s="5" t="s">
        <v>21</v>
      </c>
      <c r="D15759" s="5" t="str">
        <f t="shared" si="246"/>
        <v>m</v>
      </c>
    </row>
    <row r="15760" spans="1:4" x14ac:dyDescent="0.2">
      <c r="A15760" s="5" t="s">
        <v>19257</v>
      </c>
      <c r="B15760" s="5" t="s">
        <v>33037</v>
      </c>
      <c r="C15760" s="5" t="s">
        <v>21</v>
      </c>
      <c r="D15760" s="5" t="str">
        <f t="shared" si="246"/>
        <v>m</v>
      </c>
    </row>
    <row r="15761" spans="1:4" x14ac:dyDescent="0.2">
      <c r="A15761" s="5" t="s">
        <v>9802</v>
      </c>
      <c r="B15761" s="5" t="s">
        <v>33038</v>
      </c>
      <c r="C15761" s="5" t="s">
        <v>21</v>
      </c>
      <c r="D15761" s="5" t="str">
        <f t="shared" si="246"/>
        <v>m</v>
      </c>
    </row>
    <row r="15762" spans="1:4" x14ac:dyDescent="0.2">
      <c r="A15762" s="5" t="s">
        <v>19258</v>
      </c>
      <c r="B15762" s="5" t="s">
        <v>33038</v>
      </c>
      <c r="C15762" s="5" t="s">
        <v>21</v>
      </c>
      <c r="D15762" s="5" t="str">
        <f t="shared" si="246"/>
        <v>m</v>
      </c>
    </row>
    <row r="15763" spans="1:4" x14ac:dyDescent="0.2">
      <c r="A15763" s="5" t="s">
        <v>9803</v>
      </c>
      <c r="B15763" s="5" t="s">
        <v>33039</v>
      </c>
      <c r="C15763" s="5" t="s">
        <v>21</v>
      </c>
      <c r="D15763" s="5" t="str">
        <f t="shared" si="246"/>
        <v>m</v>
      </c>
    </row>
    <row r="15764" spans="1:4" x14ac:dyDescent="0.2">
      <c r="A15764" s="5" t="s">
        <v>19259</v>
      </c>
      <c r="B15764" s="5" t="s">
        <v>33039</v>
      </c>
      <c r="C15764" s="5" t="s">
        <v>21</v>
      </c>
      <c r="D15764" s="5" t="str">
        <f t="shared" si="246"/>
        <v>m</v>
      </c>
    </row>
    <row r="15765" spans="1:4" x14ac:dyDescent="0.2">
      <c r="A15765" s="5" t="s">
        <v>9804</v>
      </c>
      <c r="B15765" s="5" t="s">
        <v>33040</v>
      </c>
      <c r="C15765" s="5" t="s">
        <v>21</v>
      </c>
      <c r="D15765" s="5" t="str">
        <f t="shared" si="246"/>
        <v>m</v>
      </c>
    </row>
    <row r="15766" spans="1:4" x14ac:dyDescent="0.2">
      <c r="A15766" s="5" t="s">
        <v>19260</v>
      </c>
      <c r="B15766" s="5" t="s">
        <v>33040</v>
      </c>
      <c r="C15766" s="5" t="s">
        <v>21</v>
      </c>
      <c r="D15766" s="5" t="str">
        <f t="shared" si="246"/>
        <v>m</v>
      </c>
    </row>
    <row r="15767" spans="1:4" x14ac:dyDescent="0.2">
      <c r="A15767" s="5" t="s">
        <v>9805</v>
      </c>
      <c r="B15767" s="5" t="s">
        <v>33041</v>
      </c>
      <c r="C15767" s="5" t="s">
        <v>21</v>
      </c>
      <c r="D15767" s="5" t="str">
        <f t="shared" si="246"/>
        <v>m</v>
      </c>
    </row>
    <row r="15768" spans="1:4" x14ac:dyDescent="0.2">
      <c r="A15768" s="5" t="s">
        <v>19261</v>
      </c>
      <c r="B15768" s="5" t="s">
        <v>33041</v>
      </c>
      <c r="C15768" s="5" t="s">
        <v>21</v>
      </c>
      <c r="D15768" s="5" t="str">
        <f t="shared" si="246"/>
        <v>m</v>
      </c>
    </row>
    <row r="15769" spans="1:4" x14ac:dyDescent="0.2">
      <c r="A15769" s="5" t="s">
        <v>9806</v>
      </c>
      <c r="B15769" s="5" t="s">
        <v>33042</v>
      </c>
      <c r="C15769" s="5" t="s">
        <v>21</v>
      </c>
      <c r="D15769" s="5" t="str">
        <f t="shared" si="246"/>
        <v>m</v>
      </c>
    </row>
    <row r="15770" spans="1:4" x14ac:dyDescent="0.2">
      <c r="A15770" s="5" t="s">
        <v>19262</v>
      </c>
      <c r="B15770" s="5" t="s">
        <v>33042</v>
      </c>
      <c r="C15770" s="5" t="s">
        <v>21</v>
      </c>
      <c r="D15770" s="5" t="str">
        <f t="shared" si="246"/>
        <v>m</v>
      </c>
    </row>
    <row r="15771" spans="1:4" x14ac:dyDescent="0.2">
      <c r="A15771" s="5" t="s">
        <v>9807</v>
      </c>
      <c r="B15771" s="5" t="s">
        <v>33043</v>
      </c>
      <c r="C15771" s="5" t="s">
        <v>21</v>
      </c>
      <c r="D15771" s="5" t="str">
        <f t="shared" si="246"/>
        <v>m</v>
      </c>
    </row>
    <row r="15772" spans="1:4" x14ac:dyDescent="0.2">
      <c r="A15772" s="5" t="s">
        <v>19263</v>
      </c>
      <c r="B15772" s="5" t="s">
        <v>33043</v>
      </c>
      <c r="C15772" s="5" t="s">
        <v>21</v>
      </c>
      <c r="D15772" s="5" t="str">
        <f t="shared" si="246"/>
        <v>m</v>
      </c>
    </row>
    <row r="15773" spans="1:4" x14ac:dyDescent="0.2">
      <c r="A15773" s="5" t="s">
        <v>9808</v>
      </c>
      <c r="B15773" s="5" t="s">
        <v>33044</v>
      </c>
      <c r="C15773" s="5" t="s">
        <v>21</v>
      </c>
      <c r="D15773" s="5" t="str">
        <f t="shared" si="246"/>
        <v>m</v>
      </c>
    </row>
    <row r="15774" spans="1:4" x14ac:dyDescent="0.2">
      <c r="A15774" s="5" t="s">
        <v>19264</v>
      </c>
      <c r="B15774" s="5" t="s">
        <v>33044</v>
      </c>
      <c r="C15774" s="5" t="s">
        <v>21</v>
      </c>
      <c r="D15774" s="5" t="str">
        <f t="shared" si="246"/>
        <v>m</v>
      </c>
    </row>
    <row r="15775" spans="1:4" x14ac:dyDescent="0.2">
      <c r="A15775" s="5" t="s">
        <v>9809</v>
      </c>
      <c r="B15775" s="5" t="s">
        <v>33045</v>
      </c>
      <c r="C15775" s="5" t="s">
        <v>21</v>
      </c>
      <c r="D15775" s="5" t="str">
        <f t="shared" si="246"/>
        <v>m</v>
      </c>
    </row>
    <row r="15776" spans="1:4" x14ac:dyDescent="0.2">
      <c r="A15776" s="5" t="s">
        <v>19265</v>
      </c>
      <c r="B15776" s="5" t="s">
        <v>33045</v>
      </c>
      <c r="C15776" s="5" t="s">
        <v>21</v>
      </c>
      <c r="D15776" s="5" t="str">
        <f t="shared" si="246"/>
        <v>m</v>
      </c>
    </row>
    <row r="15777" spans="1:4" x14ac:dyDescent="0.2">
      <c r="A15777" s="5" t="s">
        <v>9810</v>
      </c>
      <c r="B15777" s="5" t="s">
        <v>33046</v>
      </c>
      <c r="C15777" s="5" t="s">
        <v>21</v>
      </c>
      <c r="D15777" s="5" t="str">
        <f t="shared" si="246"/>
        <v>m</v>
      </c>
    </row>
    <row r="15778" spans="1:4" x14ac:dyDescent="0.2">
      <c r="A15778" s="5" t="s">
        <v>19266</v>
      </c>
      <c r="B15778" s="5" t="s">
        <v>33046</v>
      </c>
      <c r="C15778" s="5" t="s">
        <v>21</v>
      </c>
      <c r="D15778" s="5" t="str">
        <f t="shared" si="246"/>
        <v>m</v>
      </c>
    </row>
    <row r="15779" spans="1:4" x14ac:dyDescent="0.2">
      <c r="A15779" s="5" t="s">
        <v>9811</v>
      </c>
      <c r="B15779" s="5" t="s">
        <v>33047</v>
      </c>
      <c r="C15779" s="5" t="s">
        <v>21</v>
      </c>
      <c r="D15779" s="5" t="str">
        <f t="shared" si="246"/>
        <v>m</v>
      </c>
    </row>
    <row r="15780" spans="1:4" x14ac:dyDescent="0.2">
      <c r="A15780" s="5" t="s">
        <v>19267</v>
      </c>
      <c r="B15780" s="5" t="s">
        <v>33047</v>
      </c>
      <c r="C15780" s="5" t="s">
        <v>21</v>
      </c>
      <c r="D15780" s="5" t="str">
        <f t="shared" si="246"/>
        <v>m</v>
      </c>
    </row>
    <row r="15781" spans="1:4" x14ac:dyDescent="0.2">
      <c r="A15781" s="5" t="s">
        <v>9812</v>
      </c>
      <c r="B15781" s="5" t="s">
        <v>33048</v>
      </c>
      <c r="C15781" s="5" t="s">
        <v>21</v>
      </c>
      <c r="D15781" s="5" t="str">
        <f t="shared" si="246"/>
        <v>m</v>
      </c>
    </row>
    <row r="15782" spans="1:4" x14ac:dyDescent="0.2">
      <c r="A15782" s="5" t="s">
        <v>19268</v>
      </c>
      <c r="B15782" s="5" t="s">
        <v>33048</v>
      </c>
      <c r="C15782" s="5" t="s">
        <v>21</v>
      </c>
      <c r="D15782" s="5" t="str">
        <f t="shared" si="246"/>
        <v>m</v>
      </c>
    </row>
    <row r="15783" spans="1:4" x14ac:dyDescent="0.2">
      <c r="A15783" s="5" t="s">
        <v>9813</v>
      </c>
      <c r="B15783" s="5" t="s">
        <v>33049</v>
      </c>
      <c r="C15783" s="5" t="s">
        <v>21</v>
      </c>
      <c r="D15783" s="5" t="str">
        <f t="shared" si="246"/>
        <v>m</v>
      </c>
    </row>
    <row r="15784" spans="1:4" x14ac:dyDescent="0.2">
      <c r="A15784" s="5" t="s">
        <v>19269</v>
      </c>
      <c r="B15784" s="5" t="s">
        <v>33049</v>
      </c>
      <c r="C15784" s="5" t="s">
        <v>21</v>
      </c>
      <c r="D15784" s="5" t="str">
        <f t="shared" si="246"/>
        <v>m</v>
      </c>
    </row>
    <row r="15785" spans="1:4" x14ac:dyDescent="0.2">
      <c r="A15785" s="5" t="s">
        <v>9814</v>
      </c>
      <c r="B15785" s="5" t="s">
        <v>33050</v>
      </c>
      <c r="C15785" s="5" t="s">
        <v>21</v>
      </c>
      <c r="D15785" s="5" t="str">
        <f t="shared" si="246"/>
        <v>m</v>
      </c>
    </row>
    <row r="15786" spans="1:4" x14ac:dyDescent="0.2">
      <c r="A15786" s="5" t="s">
        <v>19270</v>
      </c>
      <c r="B15786" s="5" t="s">
        <v>33050</v>
      </c>
      <c r="C15786" s="5" t="s">
        <v>21</v>
      </c>
      <c r="D15786" s="5" t="str">
        <f t="shared" si="246"/>
        <v>m</v>
      </c>
    </row>
    <row r="15787" spans="1:4" x14ac:dyDescent="0.2">
      <c r="A15787" s="5" t="s">
        <v>9815</v>
      </c>
      <c r="B15787" s="5" t="s">
        <v>33051</v>
      </c>
      <c r="C15787" s="5" t="s">
        <v>21</v>
      </c>
      <c r="D15787" s="5" t="str">
        <f t="shared" si="246"/>
        <v>m</v>
      </c>
    </row>
    <row r="15788" spans="1:4" x14ac:dyDescent="0.2">
      <c r="A15788" s="5" t="s">
        <v>19271</v>
      </c>
      <c r="B15788" s="5" t="s">
        <v>33051</v>
      </c>
      <c r="C15788" s="5" t="s">
        <v>21</v>
      </c>
      <c r="D15788" s="5" t="str">
        <f t="shared" si="246"/>
        <v>m</v>
      </c>
    </row>
    <row r="15789" spans="1:4" x14ac:dyDescent="0.2">
      <c r="A15789" s="5" t="s">
        <v>9816</v>
      </c>
      <c r="B15789" s="5" t="s">
        <v>33052</v>
      </c>
      <c r="C15789" s="5" t="s">
        <v>21</v>
      </c>
      <c r="D15789" s="5" t="str">
        <f t="shared" si="246"/>
        <v>m</v>
      </c>
    </row>
    <row r="15790" spans="1:4" x14ac:dyDescent="0.2">
      <c r="A15790" s="5" t="s">
        <v>19272</v>
      </c>
      <c r="B15790" s="5" t="s">
        <v>33052</v>
      </c>
      <c r="C15790" s="5" t="s">
        <v>21</v>
      </c>
      <c r="D15790" s="5" t="str">
        <f t="shared" si="246"/>
        <v>m</v>
      </c>
    </row>
    <row r="15791" spans="1:4" x14ac:dyDescent="0.2">
      <c r="A15791" s="5" t="s">
        <v>9817</v>
      </c>
      <c r="B15791" s="5" t="s">
        <v>33053</v>
      </c>
      <c r="C15791" s="5" t="s">
        <v>21</v>
      </c>
      <c r="D15791" s="5" t="str">
        <f t="shared" si="246"/>
        <v>m</v>
      </c>
    </row>
    <row r="15792" spans="1:4" x14ac:dyDescent="0.2">
      <c r="A15792" s="5" t="s">
        <v>19273</v>
      </c>
      <c r="B15792" s="5" t="s">
        <v>33053</v>
      </c>
      <c r="C15792" s="5" t="s">
        <v>21</v>
      </c>
      <c r="D15792" s="5" t="str">
        <f t="shared" si="246"/>
        <v>m</v>
      </c>
    </row>
    <row r="15793" spans="1:4" x14ac:dyDescent="0.2">
      <c r="A15793" s="5" t="s">
        <v>9818</v>
      </c>
      <c r="B15793" s="5" t="s">
        <v>33054</v>
      </c>
      <c r="C15793" s="5" t="s">
        <v>21</v>
      </c>
      <c r="D15793" s="5" t="str">
        <f t="shared" si="246"/>
        <v>m</v>
      </c>
    </row>
    <row r="15794" spans="1:4" x14ac:dyDescent="0.2">
      <c r="A15794" s="5" t="s">
        <v>19274</v>
      </c>
      <c r="B15794" s="5" t="s">
        <v>33054</v>
      </c>
      <c r="C15794" s="5" t="s">
        <v>21</v>
      </c>
      <c r="D15794" s="5" t="str">
        <f t="shared" si="246"/>
        <v>m</v>
      </c>
    </row>
    <row r="15795" spans="1:4" x14ac:dyDescent="0.2">
      <c r="A15795" s="5" t="s">
        <v>9819</v>
      </c>
      <c r="B15795" s="5" t="s">
        <v>33055</v>
      </c>
      <c r="C15795" s="5" t="s">
        <v>21</v>
      </c>
      <c r="D15795" s="5" t="str">
        <f t="shared" si="246"/>
        <v>m</v>
      </c>
    </row>
    <row r="15796" spans="1:4" x14ac:dyDescent="0.2">
      <c r="A15796" s="5" t="s">
        <v>19275</v>
      </c>
      <c r="B15796" s="5" t="s">
        <v>33055</v>
      </c>
      <c r="C15796" s="5" t="s">
        <v>21</v>
      </c>
      <c r="D15796" s="5" t="str">
        <f t="shared" si="246"/>
        <v>m</v>
      </c>
    </row>
    <row r="15797" spans="1:4" x14ac:dyDescent="0.2">
      <c r="A15797" s="5" t="s">
        <v>9820</v>
      </c>
      <c r="B15797" s="5" t="s">
        <v>33056</v>
      </c>
      <c r="C15797" s="5" t="s">
        <v>21</v>
      </c>
      <c r="D15797" s="5" t="str">
        <f t="shared" si="246"/>
        <v>m</v>
      </c>
    </row>
    <row r="15798" spans="1:4" x14ac:dyDescent="0.2">
      <c r="A15798" s="5" t="s">
        <v>19276</v>
      </c>
      <c r="B15798" s="5" t="s">
        <v>33056</v>
      </c>
      <c r="C15798" s="5" t="s">
        <v>21</v>
      </c>
      <c r="D15798" s="5" t="str">
        <f t="shared" si="246"/>
        <v>m</v>
      </c>
    </row>
    <row r="15799" spans="1:4" x14ac:dyDescent="0.2">
      <c r="A15799" s="5" t="s">
        <v>9821</v>
      </c>
      <c r="B15799" s="5" t="s">
        <v>33057</v>
      </c>
      <c r="C15799" s="5" t="s">
        <v>21</v>
      </c>
      <c r="D15799" s="5" t="str">
        <f t="shared" si="246"/>
        <v>m</v>
      </c>
    </row>
    <row r="15800" spans="1:4" x14ac:dyDescent="0.2">
      <c r="A15800" s="5" t="s">
        <v>19277</v>
      </c>
      <c r="B15800" s="5" t="s">
        <v>33057</v>
      </c>
      <c r="C15800" s="5" t="s">
        <v>21</v>
      </c>
      <c r="D15800" s="5" t="str">
        <f t="shared" si="246"/>
        <v>m</v>
      </c>
    </row>
    <row r="15801" spans="1:4" x14ac:dyDescent="0.2">
      <c r="A15801" s="5" t="s">
        <v>9822</v>
      </c>
      <c r="B15801" s="5" t="s">
        <v>33058</v>
      </c>
      <c r="C15801" s="5" t="s">
        <v>21</v>
      </c>
      <c r="D15801" s="5" t="str">
        <f t="shared" si="246"/>
        <v>m</v>
      </c>
    </row>
    <row r="15802" spans="1:4" x14ac:dyDescent="0.2">
      <c r="A15802" s="5" t="s">
        <v>19278</v>
      </c>
      <c r="B15802" s="5" t="s">
        <v>33058</v>
      </c>
      <c r="C15802" s="5" t="s">
        <v>21</v>
      </c>
      <c r="D15802" s="5" t="str">
        <f t="shared" si="246"/>
        <v>m</v>
      </c>
    </row>
    <row r="15803" spans="1:4" x14ac:dyDescent="0.2">
      <c r="A15803" s="5" t="s">
        <v>9823</v>
      </c>
      <c r="B15803" s="5" t="s">
        <v>33059</v>
      </c>
      <c r="C15803" s="5" t="s">
        <v>21</v>
      </c>
      <c r="D15803" s="5" t="str">
        <f t="shared" si="246"/>
        <v>m</v>
      </c>
    </row>
    <row r="15804" spans="1:4" x14ac:dyDescent="0.2">
      <c r="A15804" s="5" t="s">
        <v>19279</v>
      </c>
      <c r="B15804" s="5" t="s">
        <v>33059</v>
      </c>
      <c r="C15804" s="5" t="s">
        <v>21</v>
      </c>
      <c r="D15804" s="5" t="str">
        <f t="shared" si="246"/>
        <v>m</v>
      </c>
    </row>
    <row r="15805" spans="1:4" x14ac:dyDescent="0.2">
      <c r="A15805" s="5" t="s">
        <v>9824</v>
      </c>
      <c r="B15805" s="5" t="s">
        <v>33060</v>
      </c>
      <c r="C15805" s="5" t="s">
        <v>12</v>
      </c>
      <c r="D15805" s="5" t="str">
        <f t="shared" si="246"/>
        <v>un</v>
      </c>
    </row>
    <row r="15806" spans="1:4" x14ac:dyDescent="0.2">
      <c r="A15806" s="5" t="s">
        <v>19280</v>
      </c>
      <c r="B15806" s="5" t="s">
        <v>33060</v>
      </c>
      <c r="C15806" s="5" t="s">
        <v>12</v>
      </c>
      <c r="D15806" s="5" t="str">
        <f t="shared" si="246"/>
        <v>un</v>
      </c>
    </row>
    <row r="15807" spans="1:4" x14ac:dyDescent="0.2">
      <c r="A15807" s="5" t="s">
        <v>9825</v>
      </c>
      <c r="B15807" s="5" t="s">
        <v>33061</v>
      </c>
      <c r="C15807" s="5" t="s">
        <v>12</v>
      </c>
      <c r="D15807" s="5" t="str">
        <f t="shared" si="246"/>
        <v>un</v>
      </c>
    </row>
    <row r="15808" spans="1:4" x14ac:dyDescent="0.2">
      <c r="A15808" s="5" t="s">
        <v>19281</v>
      </c>
      <c r="B15808" s="5" t="s">
        <v>33061</v>
      </c>
      <c r="C15808" s="5" t="s">
        <v>12</v>
      </c>
      <c r="D15808" s="5" t="str">
        <f t="shared" si="246"/>
        <v>un</v>
      </c>
    </row>
    <row r="15809" spans="1:4" x14ac:dyDescent="0.2">
      <c r="A15809" s="5" t="s">
        <v>9826</v>
      </c>
      <c r="B15809" s="5" t="s">
        <v>33062</v>
      </c>
      <c r="C15809" s="5" t="s">
        <v>12</v>
      </c>
      <c r="D15809" s="5" t="str">
        <f t="shared" si="246"/>
        <v>un</v>
      </c>
    </row>
    <row r="15810" spans="1:4" x14ac:dyDescent="0.2">
      <c r="A15810" s="5" t="s">
        <v>19282</v>
      </c>
      <c r="B15810" s="5" t="s">
        <v>33062</v>
      </c>
      <c r="C15810" s="5" t="s">
        <v>12</v>
      </c>
      <c r="D15810" s="5" t="str">
        <f t="shared" ref="D15810:D15873" si="247">LOWER(C15810)</f>
        <v>un</v>
      </c>
    </row>
    <row r="15811" spans="1:4" x14ac:dyDescent="0.2">
      <c r="A15811" s="5" t="s">
        <v>9827</v>
      </c>
      <c r="B15811" s="5" t="s">
        <v>33063</v>
      </c>
      <c r="C15811" s="5" t="s">
        <v>12</v>
      </c>
      <c r="D15811" s="5" t="str">
        <f t="shared" si="247"/>
        <v>un</v>
      </c>
    </row>
    <row r="15812" spans="1:4" x14ac:dyDescent="0.2">
      <c r="A15812" s="5" t="s">
        <v>19283</v>
      </c>
      <c r="B15812" s="5" t="s">
        <v>33063</v>
      </c>
      <c r="C15812" s="5" t="s">
        <v>12</v>
      </c>
      <c r="D15812" s="5" t="str">
        <f t="shared" si="247"/>
        <v>un</v>
      </c>
    </row>
    <row r="15813" spans="1:4" x14ac:dyDescent="0.2">
      <c r="A15813" s="5" t="s">
        <v>9828</v>
      </c>
      <c r="B15813" s="5" t="s">
        <v>33064</v>
      </c>
      <c r="C15813" s="5" t="s">
        <v>12</v>
      </c>
      <c r="D15813" s="5" t="str">
        <f t="shared" si="247"/>
        <v>un</v>
      </c>
    </row>
    <row r="15814" spans="1:4" x14ac:dyDescent="0.2">
      <c r="A15814" s="5" t="s">
        <v>19284</v>
      </c>
      <c r="B15814" s="5" t="s">
        <v>33064</v>
      </c>
      <c r="C15814" s="5" t="s">
        <v>12</v>
      </c>
      <c r="D15814" s="5" t="str">
        <f t="shared" si="247"/>
        <v>un</v>
      </c>
    </row>
    <row r="15815" spans="1:4" x14ac:dyDescent="0.2">
      <c r="A15815" s="5" t="s">
        <v>9829</v>
      </c>
      <c r="B15815" s="5" t="s">
        <v>33065</v>
      </c>
      <c r="C15815" s="5" t="s">
        <v>12</v>
      </c>
      <c r="D15815" s="5" t="str">
        <f t="shared" si="247"/>
        <v>un</v>
      </c>
    </row>
    <row r="15816" spans="1:4" x14ac:dyDescent="0.2">
      <c r="A15816" s="5" t="s">
        <v>19285</v>
      </c>
      <c r="B15816" s="5" t="s">
        <v>33065</v>
      </c>
      <c r="C15816" s="5" t="s">
        <v>12</v>
      </c>
      <c r="D15816" s="5" t="str">
        <f t="shared" si="247"/>
        <v>un</v>
      </c>
    </row>
    <row r="15817" spans="1:4" x14ac:dyDescent="0.2">
      <c r="A15817" s="5" t="s">
        <v>9830</v>
      </c>
      <c r="B15817" s="5" t="s">
        <v>33066</v>
      </c>
      <c r="C15817" s="5" t="s">
        <v>12</v>
      </c>
      <c r="D15817" s="5" t="str">
        <f t="shared" si="247"/>
        <v>un</v>
      </c>
    </row>
    <row r="15818" spans="1:4" x14ac:dyDescent="0.2">
      <c r="A15818" s="5" t="s">
        <v>19286</v>
      </c>
      <c r="B15818" s="5" t="s">
        <v>33066</v>
      </c>
      <c r="C15818" s="5" t="s">
        <v>12</v>
      </c>
      <c r="D15818" s="5" t="str">
        <f t="shared" si="247"/>
        <v>un</v>
      </c>
    </row>
    <row r="15819" spans="1:4" x14ac:dyDescent="0.2">
      <c r="A15819" s="5" t="s">
        <v>9831</v>
      </c>
      <c r="B15819" s="5" t="s">
        <v>33067</v>
      </c>
      <c r="C15819" s="5" t="s">
        <v>12</v>
      </c>
      <c r="D15819" s="5" t="str">
        <f t="shared" si="247"/>
        <v>un</v>
      </c>
    </row>
    <row r="15820" spans="1:4" x14ac:dyDescent="0.2">
      <c r="A15820" s="5" t="s">
        <v>19287</v>
      </c>
      <c r="B15820" s="5" t="s">
        <v>33067</v>
      </c>
      <c r="C15820" s="5" t="s">
        <v>12</v>
      </c>
      <c r="D15820" s="5" t="str">
        <f t="shared" si="247"/>
        <v>un</v>
      </c>
    </row>
    <row r="15821" spans="1:4" x14ac:dyDescent="0.2">
      <c r="A15821" s="5" t="s">
        <v>9832</v>
      </c>
      <c r="B15821" s="5" t="s">
        <v>33068</v>
      </c>
      <c r="C15821" s="5" t="s">
        <v>12</v>
      </c>
      <c r="D15821" s="5" t="str">
        <f t="shared" si="247"/>
        <v>un</v>
      </c>
    </row>
    <row r="15822" spans="1:4" x14ac:dyDescent="0.2">
      <c r="A15822" s="5" t="s">
        <v>19288</v>
      </c>
      <c r="B15822" s="5" t="s">
        <v>33068</v>
      </c>
      <c r="C15822" s="5" t="s">
        <v>12</v>
      </c>
      <c r="D15822" s="5" t="str">
        <f t="shared" si="247"/>
        <v>un</v>
      </c>
    </row>
    <row r="15823" spans="1:4" x14ac:dyDescent="0.2">
      <c r="A15823" s="5" t="s">
        <v>9833</v>
      </c>
      <c r="B15823" s="5" t="s">
        <v>33069</v>
      </c>
      <c r="C15823" s="5" t="s">
        <v>12</v>
      </c>
      <c r="D15823" s="5" t="str">
        <f t="shared" si="247"/>
        <v>un</v>
      </c>
    </row>
    <row r="15824" spans="1:4" x14ac:dyDescent="0.2">
      <c r="A15824" s="5" t="s">
        <v>19289</v>
      </c>
      <c r="B15824" s="5" t="s">
        <v>33069</v>
      </c>
      <c r="C15824" s="5" t="s">
        <v>12</v>
      </c>
      <c r="D15824" s="5" t="str">
        <f t="shared" si="247"/>
        <v>un</v>
      </c>
    </row>
    <row r="15825" spans="1:4" x14ac:dyDescent="0.2">
      <c r="A15825" s="5" t="s">
        <v>9834</v>
      </c>
      <c r="B15825" s="5" t="s">
        <v>33070</v>
      </c>
      <c r="C15825" s="5" t="s">
        <v>12</v>
      </c>
      <c r="D15825" s="5" t="str">
        <f t="shared" si="247"/>
        <v>un</v>
      </c>
    </row>
    <row r="15826" spans="1:4" x14ac:dyDescent="0.2">
      <c r="A15826" s="5" t="s">
        <v>19290</v>
      </c>
      <c r="B15826" s="5" t="s">
        <v>33070</v>
      </c>
      <c r="C15826" s="5" t="s">
        <v>12</v>
      </c>
      <c r="D15826" s="5" t="str">
        <f t="shared" si="247"/>
        <v>un</v>
      </c>
    </row>
    <row r="15827" spans="1:4" x14ac:dyDescent="0.2">
      <c r="A15827" s="5" t="s">
        <v>9835</v>
      </c>
      <c r="B15827" s="5" t="s">
        <v>33071</v>
      </c>
      <c r="C15827" s="5" t="s">
        <v>12</v>
      </c>
      <c r="D15827" s="5" t="str">
        <f t="shared" si="247"/>
        <v>un</v>
      </c>
    </row>
    <row r="15828" spans="1:4" x14ac:dyDescent="0.2">
      <c r="A15828" s="5" t="s">
        <v>19291</v>
      </c>
      <c r="B15828" s="5" t="s">
        <v>33071</v>
      </c>
      <c r="C15828" s="5" t="s">
        <v>12</v>
      </c>
      <c r="D15828" s="5" t="str">
        <f t="shared" si="247"/>
        <v>un</v>
      </c>
    </row>
    <row r="15829" spans="1:4" x14ac:dyDescent="0.2">
      <c r="A15829" s="5" t="s">
        <v>9836</v>
      </c>
      <c r="B15829" s="5" t="s">
        <v>33072</v>
      </c>
      <c r="C15829" s="5" t="s">
        <v>12</v>
      </c>
      <c r="D15829" s="5" t="str">
        <f t="shared" si="247"/>
        <v>un</v>
      </c>
    </row>
    <row r="15830" spans="1:4" x14ac:dyDescent="0.2">
      <c r="A15830" s="5" t="s">
        <v>19292</v>
      </c>
      <c r="B15830" s="5" t="s">
        <v>33072</v>
      </c>
      <c r="C15830" s="5" t="s">
        <v>12</v>
      </c>
      <c r="D15830" s="5" t="str">
        <f t="shared" si="247"/>
        <v>un</v>
      </c>
    </row>
    <row r="15831" spans="1:4" x14ac:dyDescent="0.2">
      <c r="A15831" s="5" t="s">
        <v>9837</v>
      </c>
      <c r="B15831" s="5" t="s">
        <v>33073</v>
      </c>
      <c r="C15831" s="5" t="s">
        <v>12</v>
      </c>
      <c r="D15831" s="5" t="str">
        <f t="shared" si="247"/>
        <v>un</v>
      </c>
    </row>
    <row r="15832" spans="1:4" x14ac:dyDescent="0.2">
      <c r="A15832" s="5" t="s">
        <v>19293</v>
      </c>
      <c r="B15832" s="5" t="s">
        <v>33073</v>
      </c>
      <c r="C15832" s="5" t="s">
        <v>12</v>
      </c>
      <c r="D15832" s="5" t="str">
        <f t="shared" si="247"/>
        <v>un</v>
      </c>
    </row>
    <row r="15833" spans="1:4" x14ac:dyDescent="0.2">
      <c r="A15833" s="5" t="s">
        <v>9838</v>
      </c>
      <c r="B15833" s="5" t="s">
        <v>33074</v>
      </c>
      <c r="C15833" s="5" t="s">
        <v>12</v>
      </c>
      <c r="D15833" s="5" t="str">
        <f t="shared" si="247"/>
        <v>un</v>
      </c>
    </row>
    <row r="15834" spans="1:4" x14ac:dyDescent="0.2">
      <c r="A15834" s="5" t="s">
        <v>19294</v>
      </c>
      <c r="B15834" s="5" t="s">
        <v>33074</v>
      </c>
      <c r="C15834" s="5" t="s">
        <v>12</v>
      </c>
      <c r="D15834" s="5" t="str">
        <f t="shared" si="247"/>
        <v>un</v>
      </c>
    </row>
    <row r="15835" spans="1:4" x14ac:dyDescent="0.2">
      <c r="A15835" s="5" t="s">
        <v>9839</v>
      </c>
      <c r="B15835" s="5" t="s">
        <v>33075</v>
      </c>
      <c r="C15835" s="5" t="s">
        <v>12</v>
      </c>
      <c r="D15835" s="5" t="str">
        <f t="shared" si="247"/>
        <v>un</v>
      </c>
    </row>
    <row r="15836" spans="1:4" x14ac:dyDescent="0.2">
      <c r="A15836" s="5" t="s">
        <v>19295</v>
      </c>
      <c r="B15836" s="5" t="s">
        <v>33075</v>
      </c>
      <c r="C15836" s="5" t="s">
        <v>12</v>
      </c>
      <c r="D15836" s="5" t="str">
        <f t="shared" si="247"/>
        <v>un</v>
      </c>
    </row>
    <row r="15837" spans="1:4" x14ac:dyDescent="0.2">
      <c r="A15837" s="5" t="s">
        <v>9840</v>
      </c>
      <c r="B15837" s="5" t="s">
        <v>33076</v>
      </c>
      <c r="C15837" s="5" t="s">
        <v>12</v>
      </c>
      <c r="D15837" s="5" t="str">
        <f t="shared" si="247"/>
        <v>un</v>
      </c>
    </row>
    <row r="15838" spans="1:4" x14ac:dyDescent="0.2">
      <c r="A15838" s="5" t="s">
        <v>19296</v>
      </c>
      <c r="B15838" s="5" t="s">
        <v>33076</v>
      </c>
      <c r="C15838" s="5" t="s">
        <v>12</v>
      </c>
      <c r="D15838" s="5" t="str">
        <f t="shared" si="247"/>
        <v>un</v>
      </c>
    </row>
    <row r="15839" spans="1:4" x14ac:dyDescent="0.2">
      <c r="A15839" s="5" t="s">
        <v>9841</v>
      </c>
      <c r="B15839" s="5" t="s">
        <v>33077</v>
      </c>
      <c r="C15839" s="5" t="s">
        <v>12</v>
      </c>
      <c r="D15839" s="5" t="str">
        <f t="shared" si="247"/>
        <v>un</v>
      </c>
    </row>
    <row r="15840" spans="1:4" x14ac:dyDescent="0.2">
      <c r="A15840" s="5" t="s">
        <v>19297</v>
      </c>
      <c r="B15840" s="5" t="s">
        <v>33077</v>
      </c>
      <c r="C15840" s="5" t="s">
        <v>12</v>
      </c>
      <c r="D15840" s="5" t="str">
        <f t="shared" si="247"/>
        <v>un</v>
      </c>
    </row>
    <row r="15841" spans="1:4" x14ac:dyDescent="0.2">
      <c r="A15841" s="5" t="s">
        <v>9842</v>
      </c>
      <c r="B15841" s="5" t="s">
        <v>33078</v>
      </c>
      <c r="C15841" s="5" t="s">
        <v>12</v>
      </c>
      <c r="D15841" s="5" t="str">
        <f t="shared" si="247"/>
        <v>un</v>
      </c>
    </row>
    <row r="15842" spans="1:4" x14ac:dyDescent="0.2">
      <c r="A15842" s="5" t="s">
        <v>19298</v>
      </c>
      <c r="B15842" s="5" t="s">
        <v>33078</v>
      </c>
      <c r="C15842" s="5" t="s">
        <v>12</v>
      </c>
      <c r="D15842" s="5" t="str">
        <f t="shared" si="247"/>
        <v>un</v>
      </c>
    </row>
    <row r="15843" spans="1:4" x14ac:dyDescent="0.2">
      <c r="A15843" s="5" t="s">
        <v>9843</v>
      </c>
      <c r="B15843" s="5" t="s">
        <v>33079</v>
      </c>
      <c r="C15843" s="5" t="s">
        <v>12</v>
      </c>
      <c r="D15843" s="5" t="str">
        <f t="shared" si="247"/>
        <v>un</v>
      </c>
    </row>
    <row r="15844" spans="1:4" x14ac:dyDescent="0.2">
      <c r="A15844" s="5" t="s">
        <v>19299</v>
      </c>
      <c r="B15844" s="5" t="s">
        <v>33079</v>
      </c>
      <c r="C15844" s="5" t="s">
        <v>12</v>
      </c>
      <c r="D15844" s="5" t="str">
        <f t="shared" si="247"/>
        <v>un</v>
      </c>
    </row>
    <row r="15845" spans="1:4" x14ac:dyDescent="0.2">
      <c r="A15845" s="5" t="s">
        <v>9844</v>
      </c>
      <c r="B15845" s="5" t="s">
        <v>33080</v>
      </c>
      <c r="C15845" s="5" t="s">
        <v>12</v>
      </c>
      <c r="D15845" s="5" t="str">
        <f t="shared" si="247"/>
        <v>un</v>
      </c>
    </row>
    <row r="15846" spans="1:4" x14ac:dyDescent="0.2">
      <c r="A15846" s="5" t="s">
        <v>19300</v>
      </c>
      <c r="B15846" s="5" t="s">
        <v>33080</v>
      </c>
      <c r="C15846" s="5" t="s">
        <v>12</v>
      </c>
      <c r="D15846" s="5" t="str">
        <f t="shared" si="247"/>
        <v>un</v>
      </c>
    </row>
    <row r="15847" spans="1:4" x14ac:dyDescent="0.2">
      <c r="A15847" s="5" t="s">
        <v>9845</v>
      </c>
      <c r="B15847" s="5" t="s">
        <v>33081</v>
      </c>
      <c r="C15847" s="5" t="s">
        <v>12</v>
      </c>
      <c r="D15847" s="5" t="str">
        <f t="shared" si="247"/>
        <v>un</v>
      </c>
    </row>
    <row r="15848" spans="1:4" x14ac:dyDescent="0.2">
      <c r="A15848" s="5" t="s">
        <v>19301</v>
      </c>
      <c r="B15848" s="5" t="s">
        <v>33081</v>
      </c>
      <c r="C15848" s="5" t="s">
        <v>12</v>
      </c>
      <c r="D15848" s="5" t="str">
        <f t="shared" si="247"/>
        <v>un</v>
      </c>
    </row>
    <row r="15849" spans="1:4" x14ac:dyDescent="0.2">
      <c r="A15849" s="5" t="s">
        <v>9846</v>
      </c>
      <c r="B15849" s="5" t="s">
        <v>33082</v>
      </c>
      <c r="C15849" s="5" t="s">
        <v>12</v>
      </c>
      <c r="D15849" s="5" t="str">
        <f t="shared" si="247"/>
        <v>un</v>
      </c>
    </row>
    <row r="15850" spans="1:4" x14ac:dyDescent="0.2">
      <c r="A15850" s="5" t="s">
        <v>19302</v>
      </c>
      <c r="B15850" s="5" t="s">
        <v>33082</v>
      </c>
      <c r="C15850" s="5" t="s">
        <v>12</v>
      </c>
      <c r="D15850" s="5" t="str">
        <f t="shared" si="247"/>
        <v>un</v>
      </c>
    </row>
    <row r="15851" spans="1:4" x14ac:dyDescent="0.2">
      <c r="A15851" s="5" t="s">
        <v>9847</v>
      </c>
      <c r="B15851" s="5" t="s">
        <v>33083</v>
      </c>
      <c r="C15851" s="5" t="s">
        <v>12</v>
      </c>
      <c r="D15851" s="5" t="str">
        <f t="shared" si="247"/>
        <v>un</v>
      </c>
    </row>
    <row r="15852" spans="1:4" x14ac:dyDescent="0.2">
      <c r="A15852" s="5" t="s">
        <v>19303</v>
      </c>
      <c r="B15852" s="5" t="s">
        <v>33083</v>
      </c>
      <c r="C15852" s="5" t="s">
        <v>12</v>
      </c>
      <c r="D15852" s="5" t="str">
        <f t="shared" si="247"/>
        <v>un</v>
      </c>
    </row>
    <row r="15853" spans="1:4" x14ac:dyDescent="0.2">
      <c r="A15853" s="5" t="s">
        <v>9848</v>
      </c>
      <c r="B15853" s="5" t="s">
        <v>33084</v>
      </c>
      <c r="C15853" s="5" t="s">
        <v>12</v>
      </c>
      <c r="D15853" s="5" t="str">
        <f t="shared" si="247"/>
        <v>un</v>
      </c>
    </row>
    <row r="15854" spans="1:4" x14ac:dyDescent="0.2">
      <c r="A15854" s="5" t="s">
        <v>19304</v>
      </c>
      <c r="B15854" s="5" t="s">
        <v>33084</v>
      </c>
      <c r="C15854" s="5" t="s">
        <v>12</v>
      </c>
      <c r="D15854" s="5" t="str">
        <f t="shared" si="247"/>
        <v>un</v>
      </c>
    </row>
    <row r="15855" spans="1:4" x14ac:dyDescent="0.2">
      <c r="A15855" s="5" t="s">
        <v>9849</v>
      </c>
      <c r="B15855" s="5" t="s">
        <v>33085</v>
      </c>
      <c r="C15855" s="5" t="s">
        <v>12</v>
      </c>
      <c r="D15855" s="5" t="str">
        <f t="shared" si="247"/>
        <v>un</v>
      </c>
    </row>
    <row r="15856" spans="1:4" x14ac:dyDescent="0.2">
      <c r="A15856" s="5" t="s">
        <v>19305</v>
      </c>
      <c r="B15856" s="5" t="s">
        <v>33085</v>
      </c>
      <c r="C15856" s="5" t="s">
        <v>12</v>
      </c>
      <c r="D15856" s="5" t="str">
        <f t="shared" si="247"/>
        <v>un</v>
      </c>
    </row>
    <row r="15857" spans="1:4" x14ac:dyDescent="0.2">
      <c r="A15857" s="5" t="s">
        <v>9850</v>
      </c>
      <c r="B15857" s="5" t="s">
        <v>33086</v>
      </c>
      <c r="C15857" s="5" t="s">
        <v>12</v>
      </c>
      <c r="D15857" s="5" t="str">
        <f t="shared" si="247"/>
        <v>un</v>
      </c>
    </row>
    <row r="15858" spans="1:4" x14ac:dyDescent="0.2">
      <c r="A15858" s="5" t="s">
        <v>19306</v>
      </c>
      <c r="B15858" s="5" t="s">
        <v>33086</v>
      </c>
      <c r="C15858" s="5" t="s">
        <v>12</v>
      </c>
      <c r="D15858" s="5" t="str">
        <f t="shared" si="247"/>
        <v>un</v>
      </c>
    </row>
    <row r="15859" spans="1:4" x14ac:dyDescent="0.2">
      <c r="A15859" s="5" t="s">
        <v>9851</v>
      </c>
      <c r="B15859" s="5" t="s">
        <v>33087</v>
      </c>
      <c r="C15859" s="5" t="s">
        <v>12</v>
      </c>
      <c r="D15859" s="5" t="str">
        <f t="shared" si="247"/>
        <v>un</v>
      </c>
    </row>
    <row r="15860" spans="1:4" x14ac:dyDescent="0.2">
      <c r="A15860" s="5" t="s">
        <v>19307</v>
      </c>
      <c r="B15860" s="5" t="s">
        <v>33087</v>
      </c>
      <c r="C15860" s="5" t="s">
        <v>12</v>
      </c>
      <c r="D15860" s="5" t="str">
        <f t="shared" si="247"/>
        <v>un</v>
      </c>
    </row>
    <row r="15861" spans="1:4" x14ac:dyDescent="0.2">
      <c r="A15861" s="5" t="s">
        <v>9852</v>
      </c>
      <c r="B15861" s="5" t="s">
        <v>33088</v>
      </c>
      <c r="C15861" s="5" t="s">
        <v>12</v>
      </c>
      <c r="D15861" s="5" t="str">
        <f t="shared" si="247"/>
        <v>un</v>
      </c>
    </row>
    <row r="15862" spans="1:4" x14ac:dyDescent="0.2">
      <c r="A15862" s="5" t="s">
        <v>19308</v>
      </c>
      <c r="B15862" s="5" t="s">
        <v>33088</v>
      </c>
      <c r="C15862" s="5" t="s">
        <v>12</v>
      </c>
      <c r="D15862" s="5" t="str">
        <f t="shared" si="247"/>
        <v>un</v>
      </c>
    </row>
    <row r="15863" spans="1:4" x14ac:dyDescent="0.2">
      <c r="A15863" s="5" t="s">
        <v>9853</v>
      </c>
      <c r="B15863" s="5" t="s">
        <v>33089</v>
      </c>
      <c r="C15863" s="5" t="s">
        <v>12</v>
      </c>
      <c r="D15863" s="5" t="str">
        <f t="shared" si="247"/>
        <v>un</v>
      </c>
    </row>
    <row r="15864" spans="1:4" x14ac:dyDescent="0.2">
      <c r="A15864" s="5" t="s">
        <v>19309</v>
      </c>
      <c r="B15864" s="5" t="s">
        <v>33089</v>
      </c>
      <c r="C15864" s="5" t="s">
        <v>12</v>
      </c>
      <c r="D15864" s="5" t="str">
        <f t="shared" si="247"/>
        <v>un</v>
      </c>
    </row>
    <row r="15865" spans="1:4" x14ac:dyDescent="0.2">
      <c r="A15865" s="5" t="s">
        <v>9854</v>
      </c>
      <c r="B15865" s="5" t="s">
        <v>33090</v>
      </c>
      <c r="C15865" s="5" t="s">
        <v>12</v>
      </c>
      <c r="D15865" s="5" t="str">
        <f t="shared" si="247"/>
        <v>un</v>
      </c>
    </row>
    <row r="15866" spans="1:4" x14ac:dyDescent="0.2">
      <c r="A15866" s="5" t="s">
        <v>19310</v>
      </c>
      <c r="B15866" s="5" t="s">
        <v>33090</v>
      </c>
      <c r="C15866" s="5" t="s">
        <v>12</v>
      </c>
      <c r="D15866" s="5" t="str">
        <f t="shared" si="247"/>
        <v>un</v>
      </c>
    </row>
    <row r="15867" spans="1:4" x14ac:dyDescent="0.2">
      <c r="A15867" s="5" t="s">
        <v>9855</v>
      </c>
      <c r="B15867" s="5" t="s">
        <v>33091</v>
      </c>
      <c r="C15867" s="5" t="s">
        <v>12</v>
      </c>
      <c r="D15867" s="5" t="str">
        <f t="shared" si="247"/>
        <v>un</v>
      </c>
    </row>
    <row r="15868" spans="1:4" x14ac:dyDescent="0.2">
      <c r="A15868" s="5" t="s">
        <v>19311</v>
      </c>
      <c r="B15868" s="5" t="s">
        <v>33091</v>
      </c>
      <c r="C15868" s="5" t="s">
        <v>12</v>
      </c>
      <c r="D15868" s="5" t="str">
        <f t="shared" si="247"/>
        <v>un</v>
      </c>
    </row>
    <row r="15869" spans="1:4" x14ac:dyDescent="0.2">
      <c r="A15869" s="5" t="s">
        <v>9856</v>
      </c>
      <c r="B15869" s="5" t="s">
        <v>33092</v>
      </c>
      <c r="C15869" s="5" t="s">
        <v>12</v>
      </c>
      <c r="D15869" s="5" t="str">
        <f t="shared" si="247"/>
        <v>un</v>
      </c>
    </row>
    <row r="15870" spans="1:4" x14ac:dyDescent="0.2">
      <c r="A15870" s="5" t="s">
        <v>19312</v>
      </c>
      <c r="B15870" s="5" t="s">
        <v>33092</v>
      </c>
      <c r="C15870" s="5" t="s">
        <v>12</v>
      </c>
      <c r="D15870" s="5" t="str">
        <f t="shared" si="247"/>
        <v>un</v>
      </c>
    </row>
    <row r="15871" spans="1:4" x14ac:dyDescent="0.2">
      <c r="A15871" s="5" t="s">
        <v>9857</v>
      </c>
      <c r="B15871" s="5" t="s">
        <v>33093</v>
      </c>
      <c r="C15871" s="5" t="s">
        <v>12</v>
      </c>
      <c r="D15871" s="5" t="str">
        <f t="shared" si="247"/>
        <v>un</v>
      </c>
    </row>
    <row r="15872" spans="1:4" x14ac:dyDescent="0.2">
      <c r="A15872" s="5" t="s">
        <v>19313</v>
      </c>
      <c r="B15872" s="5" t="s">
        <v>33093</v>
      </c>
      <c r="C15872" s="5" t="s">
        <v>12</v>
      </c>
      <c r="D15872" s="5" t="str">
        <f t="shared" si="247"/>
        <v>un</v>
      </c>
    </row>
    <row r="15873" spans="1:4" x14ac:dyDescent="0.2">
      <c r="A15873" s="5" t="s">
        <v>9858</v>
      </c>
      <c r="B15873" s="5" t="s">
        <v>33094</v>
      </c>
      <c r="C15873" s="5" t="s">
        <v>12</v>
      </c>
      <c r="D15873" s="5" t="str">
        <f t="shared" si="247"/>
        <v>un</v>
      </c>
    </row>
    <row r="15874" spans="1:4" x14ac:dyDescent="0.2">
      <c r="A15874" s="5" t="s">
        <v>19314</v>
      </c>
      <c r="B15874" s="5" t="s">
        <v>33094</v>
      </c>
      <c r="C15874" s="5" t="s">
        <v>12</v>
      </c>
      <c r="D15874" s="5" t="str">
        <f t="shared" ref="D15874:D15937" si="248">LOWER(C15874)</f>
        <v>un</v>
      </c>
    </row>
    <row r="15875" spans="1:4" x14ac:dyDescent="0.2">
      <c r="A15875" s="5" t="s">
        <v>9859</v>
      </c>
      <c r="B15875" s="5" t="s">
        <v>33095</v>
      </c>
      <c r="C15875" s="5" t="s">
        <v>12</v>
      </c>
      <c r="D15875" s="5" t="str">
        <f t="shared" si="248"/>
        <v>un</v>
      </c>
    </row>
    <row r="15876" spans="1:4" x14ac:dyDescent="0.2">
      <c r="A15876" s="5" t="s">
        <v>19315</v>
      </c>
      <c r="B15876" s="5" t="s">
        <v>33095</v>
      </c>
      <c r="C15876" s="5" t="s">
        <v>12</v>
      </c>
      <c r="D15876" s="5" t="str">
        <f t="shared" si="248"/>
        <v>un</v>
      </c>
    </row>
    <row r="15877" spans="1:4" x14ac:dyDescent="0.2">
      <c r="A15877" s="5" t="s">
        <v>9860</v>
      </c>
      <c r="B15877" s="5" t="s">
        <v>33096</v>
      </c>
      <c r="C15877" s="5" t="s">
        <v>12</v>
      </c>
      <c r="D15877" s="5" t="str">
        <f t="shared" si="248"/>
        <v>un</v>
      </c>
    </row>
    <row r="15878" spans="1:4" x14ac:dyDescent="0.2">
      <c r="A15878" s="5" t="s">
        <v>19316</v>
      </c>
      <c r="B15878" s="5" t="s">
        <v>33096</v>
      </c>
      <c r="C15878" s="5" t="s">
        <v>12</v>
      </c>
      <c r="D15878" s="5" t="str">
        <f t="shared" si="248"/>
        <v>un</v>
      </c>
    </row>
    <row r="15879" spans="1:4" x14ac:dyDescent="0.2">
      <c r="A15879" s="5" t="s">
        <v>9861</v>
      </c>
      <c r="B15879" s="5" t="s">
        <v>33097</v>
      </c>
      <c r="C15879" s="5" t="s">
        <v>12</v>
      </c>
      <c r="D15879" s="5" t="str">
        <f t="shared" si="248"/>
        <v>un</v>
      </c>
    </row>
    <row r="15880" spans="1:4" x14ac:dyDescent="0.2">
      <c r="A15880" s="5" t="s">
        <v>19317</v>
      </c>
      <c r="B15880" s="5" t="s">
        <v>33097</v>
      </c>
      <c r="C15880" s="5" t="s">
        <v>12</v>
      </c>
      <c r="D15880" s="5" t="str">
        <f t="shared" si="248"/>
        <v>un</v>
      </c>
    </row>
    <row r="15881" spans="1:4" x14ac:dyDescent="0.2">
      <c r="A15881" s="5" t="s">
        <v>9862</v>
      </c>
      <c r="B15881" s="5" t="s">
        <v>33098</v>
      </c>
      <c r="C15881" s="5" t="s">
        <v>12</v>
      </c>
      <c r="D15881" s="5" t="str">
        <f t="shared" si="248"/>
        <v>un</v>
      </c>
    </row>
    <row r="15882" spans="1:4" x14ac:dyDescent="0.2">
      <c r="A15882" s="5" t="s">
        <v>19318</v>
      </c>
      <c r="B15882" s="5" t="s">
        <v>33098</v>
      </c>
      <c r="C15882" s="5" t="s">
        <v>12</v>
      </c>
      <c r="D15882" s="5" t="str">
        <f t="shared" si="248"/>
        <v>un</v>
      </c>
    </row>
    <row r="15883" spans="1:4" x14ac:dyDescent="0.2">
      <c r="A15883" s="5" t="s">
        <v>9863</v>
      </c>
      <c r="B15883" s="5" t="s">
        <v>33099</v>
      </c>
      <c r="C15883" s="5" t="s">
        <v>12</v>
      </c>
      <c r="D15883" s="5" t="str">
        <f t="shared" si="248"/>
        <v>un</v>
      </c>
    </row>
    <row r="15884" spans="1:4" x14ac:dyDescent="0.2">
      <c r="A15884" s="5" t="s">
        <v>19319</v>
      </c>
      <c r="B15884" s="5" t="s">
        <v>33099</v>
      </c>
      <c r="C15884" s="5" t="s">
        <v>12</v>
      </c>
      <c r="D15884" s="5" t="str">
        <f t="shared" si="248"/>
        <v>un</v>
      </c>
    </row>
    <row r="15885" spans="1:4" x14ac:dyDescent="0.2">
      <c r="A15885" s="5" t="s">
        <v>9864</v>
      </c>
      <c r="B15885" s="5" t="s">
        <v>33100</v>
      </c>
      <c r="C15885" s="5" t="s">
        <v>12</v>
      </c>
      <c r="D15885" s="5" t="str">
        <f t="shared" si="248"/>
        <v>un</v>
      </c>
    </row>
    <row r="15886" spans="1:4" x14ac:dyDescent="0.2">
      <c r="A15886" s="5" t="s">
        <v>19320</v>
      </c>
      <c r="B15886" s="5" t="s">
        <v>33100</v>
      </c>
      <c r="C15886" s="5" t="s">
        <v>12</v>
      </c>
      <c r="D15886" s="5" t="str">
        <f t="shared" si="248"/>
        <v>un</v>
      </c>
    </row>
    <row r="15887" spans="1:4" x14ac:dyDescent="0.2">
      <c r="A15887" s="5" t="s">
        <v>9865</v>
      </c>
      <c r="B15887" s="5" t="s">
        <v>33101</v>
      </c>
      <c r="C15887" s="5" t="s">
        <v>12</v>
      </c>
      <c r="D15887" s="5" t="str">
        <f t="shared" si="248"/>
        <v>un</v>
      </c>
    </row>
    <row r="15888" spans="1:4" x14ac:dyDescent="0.2">
      <c r="A15888" s="5" t="s">
        <v>19321</v>
      </c>
      <c r="B15888" s="5" t="s">
        <v>33101</v>
      </c>
      <c r="C15888" s="5" t="s">
        <v>12</v>
      </c>
      <c r="D15888" s="5" t="str">
        <f t="shared" si="248"/>
        <v>un</v>
      </c>
    </row>
    <row r="15889" spans="1:4" x14ac:dyDescent="0.2">
      <c r="A15889" s="5" t="s">
        <v>9866</v>
      </c>
      <c r="B15889" s="5" t="s">
        <v>33102</v>
      </c>
      <c r="C15889" s="5" t="s">
        <v>12</v>
      </c>
      <c r="D15889" s="5" t="str">
        <f t="shared" si="248"/>
        <v>un</v>
      </c>
    </row>
    <row r="15890" spans="1:4" x14ac:dyDescent="0.2">
      <c r="A15890" s="5" t="s">
        <v>19322</v>
      </c>
      <c r="B15890" s="5" t="s">
        <v>33102</v>
      </c>
      <c r="C15890" s="5" t="s">
        <v>12</v>
      </c>
      <c r="D15890" s="5" t="str">
        <f t="shared" si="248"/>
        <v>un</v>
      </c>
    </row>
    <row r="15891" spans="1:4" x14ac:dyDescent="0.2">
      <c r="A15891" s="5" t="s">
        <v>9867</v>
      </c>
      <c r="B15891" s="5" t="s">
        <v>33103</v>
      </c>
      <c r="C15891" s="5" t="s">
        <v>12</v>
      </c>
      <c r="D15891" s="5" t="str">
        <f t="shared" si="248"/>
        <v>un</v>
      </c>
    </row>
    <row r="15892" spans="1:4" x14ac:dyDescent="0.2">
      <c r="A15892" s="5" t="s">
        <v>19323</v>
      </c>
      <c r="B15892" s="5" t="s">
        <v>33103</v>
      </c>
      <c r="C15892" s="5" t="s">
        <v>12</v>
      </c>
      <c r="D15892" s="5" t="str">
        <f t="shared" si="248"/>
        <v>un</v>
      </c>
    </row>
    <row r="15893" spans="1:4" x14ac:dyDescent="0.2">
      <c r="A15893" s="5" t="s">
        <v>9868</v>
      </c>
      <c r="B15893" s="5" t="s">
        <v>33104</v>
      </c>
      <c r="C15893" s="5" t="s">
        <v>12</v>
      </c>
      <c r="D15893" s="5" t="str">
        <f t="shared" si="248"/>
        <v>un</v>
      </c>
    </row>
    <row r="15894" spans="1:4" x14ac:dyDescent="0.2">
      <c r="A15894" s="5" t="s">
        <v>19324</v>
      </c>
      <c r="B15894" s="5" t="s">
        <v>33104</v>
      </c>
      <c r="C15894" s="5" t="s">
        <v>12</v>
      </c>
      <c r="D15894" s="5" t="str">
        <f t="shared" si="248"/>
        <v>un</v>
      </c>
    </row>
    <row r="15895" spans="1:4" x14ac:dyDescent="0.2">
      <c r="A15895" s="5" t="s">
        <v>9869</v>
      </c>
      <c r="B15895" s="5" t="s">
        <v>33105</v>
      </c>
      <c r="C15895" s="5" t="s">
        <v>12</v>
      </c>
      <c r="D15895" s="5" t="str">
        <f t="shared" si="248"/>
        <v>un</v>
      </c>
    </row>
    <row r="15896" spans="1:4" x14ac:dyDescent="0.2">
      <c r="A15896" s="5" t="s">
        <v>19325</v>
      </c>
      <c r="B15896" s="5" t="s">
        <v>33105</v>
      </c>
      <c r="C15896" s="5" t="s">
        <v>12</v>
      </c>
      <c r="D15896" s="5" t="str">
        <f t="shared" si="248"/>
        <v>un</v>
      </c>
    </row>
    <row r="15897" spans="1:4" x14ac:dyDescent="0.2">
      <c r="A15897" s="5" t="s">
        <v>9870</v>
      </c>
      <c r="B15897" s="5" t="s">
        <v>33106</v>
      </c>
      <c r="C15897" s="5" t="s">
        <v>12</v>
      </c>
      <c r="D15897" s="5" t="str">
        <f t="shared" si="248"/>
        <v>un</v>
      </c>
    </row>
    <row r="15898" spans="1:4" x14ac:dyDescent="0.2">
      <c r="A15898" s="5" t="s">
        <v>19326</v>
      </c>
      <c r="B15898" s="5" t="s">
        <v>33106</v>
      </c>
      <c r="C15898" s="5" t="s">
        <v>12</v>
      </c>
      <c r="D15898" s="5" t="str">
        <f t="shared" si="248"/>
        <v>un</v>
      </c>
    </row>
    <row r="15899" spans="1:4" x14ac:dyDescent="0.2">
      <c r="A15899" s="5" t="s">
        <v>9871</v>
      </c>
      <c r="B15899" s="5" t="s">
        <v>33107</v>
      </c>
      <c r="C15899" s="5" t="s">
        <v>12</v>
      </c>
      <c r="D15899" s="5" t="str">
        <f t="shared" si="248"/>
        <v>un</v>
      </c>
    </row>
    <row r="15900" spans="1:4" x14ac:dyDescent="0.2">
      <c r="A15900" s="5" t="s">
        <v>19327</v>
      </c>
      <c r="B15900" s="5" t="s">
        <v>33107</v>
      </c>
      <c r="C15900" s="5" t="s">
        <v>12</v>
      </c>
      <c r="D15900" s="5" t="str">
        <f t="shared" si="248"/>
        <v>un</v>
      </c>
    </row>
    <row r="15901" spans="1:4" x14ac:dyDescent="0.2">
      <c r="A15901" s="5" t="s">
        <v>9872</v>
      </c>
      <c r="B15901" s="5" t="s">
        <v>33108</v>
      </c>
      <c r="C15901" s="5" t="s">
        <v>12</v>
      </c>
      <c r="D15901" s="5" t="str">
        <f t="shared" si="248"/>
        <v>un</v>
      </c>
    </row>
    <row r="15902" spans="1:4" x14ac:dyDescent="0.2">
      <c r="A15902" s="5" t="s">
        <v>19328</v>
      </c>
      <c r="B15902" s="5" t="s">
        <v>33108</v>
      </c>
      <c r="C15902" s="5" t="s">
        <v>12</v>
      </c>
      <c r="D15902" s="5" t="str">
        <f t="shared" si="248"/>
        <v>un</v>
      </c>
    </row>
    <row r="15903" spans="1:4" x14ac:dyDescent="0.2">
      <c r="A15903" s="5" t="s">
        <v>9873</v>
      </c>
      <c r="B15903" s="5" t="s">
        <v>33109</v>
      </c>
      <c r="C15903" s="5" t="s">
        <v>12</v>
      </c>
      <c r="D15903" s="5" t="str">
        <f t="shared" si="248"/>
        <v>un</v>
      </c>
    </row>
    <row r="15904" spans="1:4" x14ac:dyDescent="0.2">
      <c r="A15904" s="5" t="s">
        <v>19329</v>
      </c>
      <c r="B15904" s="5" t="s">
        <v>33109</v>
      </c>
      <c r="C15904" s="5" t="s">
        <v>12</v>
      </c>
      <c r="D15904" s="5" t="str">
        <f t="shared" si="248"/>
        <v>un</v>
      </c>
    </row>
    <row r="15905" spans="1:4" x14ac:dyDescent="0.2">
      <c r="A15905" s="5" t="s">
        <v>9874</v>
      </c>
      <c r="B15905" s="5" t="s">
        <v>33110</v>
      </c>
      <c r="C15905" s="5" t="s">
        <v>12</v>
      </c>
      <c r="D15905" s="5" t="str">
        <f t="shared" si="248"/>
        <v>un</v>
      </c>
    </row>
    <row r="15906" spans="1:4" x14ac:dyDescent="0.2">
      <c r="A15906" s="5" t="s">
        <v>19330</v>
      </c>
      <c r="B15906" s="5" t="s">
        <v>33110</v>
      </c>
      <c r="C15906" s="5" t="s">
        <v>12</v>
      </c>
      <c r="D15906" s="5" t="str">
        <f t="shared" si="248"/>
        <v>un</v>
      </c>
    </row>
    <row r="15907" spans="1:4" x14ac:dyDescent="0.2">
      <c r="A15907" s="5" t="s">
        <v>9875</v>
      </c>
      <c r="B15907" s="5" t="s">
        <v>33111</v>
      </c>
      <c r="C15907" s="5" t="s">
        <v>12</v>
      </c>
      <c r="D15907" s="5" t="str">
        <f t="shared" si="248"/>
        <v>un</v>
      </c>
    </row>
    <row r="15908" spans="1:4" x14ac:dyDescent="0.2">
      <c r="A15908" s="5" t="s">
        <v>19331</v>
      </c>
      <c r="B15908" s="5" t="s">
        <v>33111</v>
      </c>
      <c r="C15908" s="5" t="s">
        <v>12</v>
      </c>
      <c r="D15908" s="5" t="str">
        <f t="shared" si="248"/>
        <v>un</v>
      </c>
    </row>
    <row r="15909" spans="1:4" x14ac:dyDescent="0.2">
      <c r="A15909" s="5" t="s">
        <v>9876</v>
      </c>
      <c r="B15909" s="5" t="s">
        <v>33112</v>
      </c>
      <c r="C15909" s="5" t="s">
        <v>12</v>
      </c>
      <c r="D15909" s="5" t="str">
        <f t="shared" si="248"/>
        <v>un</v>
      </c>
    </row>
    <row r="15910" spans="1:4" x14ac:dyDescent="0.2">
      <c r="A15910" s="5" t="s">
        <v>19332</v>
      </c>
      <c r="B15910" s="5" t="s">
        <v>33112</v>
      </c>
      <c r="C15910" s="5" t="s">
        <v>12</v>
      </c>
      <c r="D15910" s="5" t="str">
        <f t="shared" si="248"/>
        <v>un</v>
      </c>
    </row>
    <row r="15911" spans="1:4" x14ac:dyDescent="0.2">
      <c r="A15911" s="5" t="s">
        <v>9877</v>
      </c>
      <c r="B15911" s="5" t="s">
        <v>33113</v>
      </c>
      <c r="C15911" s="5" t="s">
        <v>12</v>
      </c>
      <c r="D15911" s="5" t="str">
        <f t="shared" si="248"/>
        <v>un</v>
      </c>
    </row>
    <row r="15912" spans="1:4" x14ac:dyDescent="0.2">
      <c r="A15912" s="5" t="s">
        <v>19333</v>
      </c>
      <c r="B15912" s="5" t="s">
        <v>33113</v>
      </c>
      <c r="C15912" s="5" t="s">
        <v>12</v>
      </c>
      <c r="D15912" s="5" t="str">
        <f t="shared" si="248"/>
        <v>un</v>
      </c>
    </row>
    <row r="15913" spans="1:4" x14ac:dyDescent="0.2">
      <c r="A15913" s="5" t="s">
        <v>9878</v>
      </c>
      <c r="B15913" s="5" t="s">
        <v>33114</v>
      </c>
      <c r="C15913" s="5" t="s">
        <v>12</v>
      </c>
      <c r="D15913" s="5" t="str">
        <f t="shared" si="248"/>
        <v>un</v>
      </c>
    </row>
    <row r="15914" spans="1:4" x14ac:dyDescent="0.2">
      <c r="A15914" s="5" t="s">
        <v>19334</v>
      </c>
      <c r="B15914" s="5" t="s">
        <v>33114</v>
      </c>
      <c r="C15914" s="5" t="s">
        <v>12</v>
      </c>
      <c r="D15914" s="5" t="str">
        <f t="shared" si="248"/>
        <v>un</v>
      </c>
    </row>
    <row r="15915" spans="1:4" x14ac:dyDescent="0.2">
      <c r="A15915" s="5" t="s">
        <v>9879</v>
      </c>
      <c r="B15915" s="5" t="s">
        <v>33115</v>
      </c>
      <c r="C15915" s="5" t="s">
        <v>12</v>
      </c>
      <c r="D15915" s="5" t="str">
        <f t="shared" si="248"/>
        <v>un</v>
      </c>
    </row>
    <row r="15916" spans="1:4" x14ac:dyDescent="0.2">
      <c r="A15916" s="5" t="s">
        <v>19335</v>
      </c>
      <c r="B15916" s="5" t="s">
        <v>33115</v>
      </c>
      <c r="C15916" s="5" t="s">
        <v>12</v>
      </c>
      <c r="D15916" s="5" t="str">
        <f t="shared" si="248"/>
        <v>un</v>
      </c>
    </row>
    <row r="15917" spans="1:4" x14ac:dyDescent="0.2">
      <c r="A15917" s="5" t="s">
        <v>9880</v>
      </c>
      <c r="B15917" s="5" t="s">
        <v>33116</v>
      </c>
      <c r="C15917" s="5" t="s">
        <v>12</v>
      </c>
      <c r="D15917" s="5" t="str">
        <f t="shared" si="248"/>
        <v>un</v>
      </c>
    </row>
    <row r="15918" spans="1:4" x14ac:dyDescent="0.2">
      <c r="A15918" s="5" t="s">
        <v>19336</v>
      </c>
      <c r="B15918" s="5" t="s">
        <v>33116</v>
      </c>
      <c r="C15918" s="5" t="s">
        <v>12</v>
      </c>
      <c r="D15918" s="5" t="str">
        <f t="shared" si="248"/>
        <v>un</v>
      </c>
    </row>
    <row r="15919" spans="1:4" x14ac:dyDescent="0.2">
      <c r="A15919" s="5" t="s">
        <v>9881</v>
      </c>
      <c r="B15919" s="5" t="s">
        <v>33117</v>
      </c>
      <c r="C15919" s="5" t="s">
        <v>12</v>
      </c>
      <c r="D15919" s="5" t="str">
        <f t="shared" si="248"/>
        <v>un</v>
      </c>
    </row>
    <row r="15920" spans="1:4" x14ac:dyDescent="0.2">
      <c r="A15920" s="5" t="s">
        <v>19337</v>
      </c>
      <c r="B15920" s="5" t="s">
        <v>33117</v>
      </c>
      <c r="C15920" s="5" t="s">
        <v>12</v>
      </c>
      <c r="D15920" s="5" t="str">
        <f t="shared" si="248"/>
        <v>un</v>
      </c>
    </row>
    <row r="15921" spans="1:4" x14ac:dyDescent="0.2">
      <c r="A15921" s="5" t="s">
        <v>9882</v>
      </c>
      <c r="B15921" s="5" t="s">
        <v>33118</v>
      </c>
      <c r="C15921" s="5" t="s">
        <v>12</v>
      </c>
      <c r="D15921" s="5" t="str">
        <f t="shared" si="248"/>
        <v>un</v>
      </c>
    </row>
    <row r="15922" spans="1:4" x14ac:dyDescent="0.2">
      <c r="A15922" s="5" t="s">
        <v>19338</v>
      </c>
      <c r="B15922" s="5" t="s">
        <v>33118</v>
      </c>
      <c r="C15922" s="5" t="s">
        <v>12</v>
      </c>
      <c r="D15922" s="5" t="str">
        <f t="shared" si="248"/>
        <v>un</v>
      </c>
    </row>
    <row r="15923" spans="1:4" x14ac:dyDescent="0.2">
      <c r="A15923" s="5" t="s">
        <v>9883</v>
      </c>
      <c r="B15923" s="5" t="s">
        <v>33119</v>
      </c>
      <c r="C15923" s="5" t="s">
        <v>12</v>
      </c>
      <c r="D15923" s="5" t="str">
        <f t="shared" si="248"/>
        <v>un</v>
      </c>
    </row>
    <row r="15924" spans="1:4" x14ac:dyDescent="0.2">
      <c r="A15924" s="5" t="s">
        <v>19339</v>
      </c>
      <c r="B15924" s="5" t="s">
        <v>33119</v>
      </c>
      <c r="C15924" s="5" t="s">
        <v>12</v>
      </c>
      <c r="D15924" s="5" t="str">
        <f t="shared" si="248"/>
        <v>un</v>
      </c>
    </row>
    <row r="15925" spans="1:4" x14ac:dyDescent="0.2">
      <c r="A15925" s="5" t="s">
        <v>9884</v>
      </c>
      <c r="B15925" s="5" t="s">
        <v>33120</v>
      </c>
      <c r="C15925" s="5" t="s">
        <v>12</v>
      </c>
      <c r="D15925" s="5" t="str">
        <f t="shared" si="248"/>
        <v>un</v>
      </c>
    </row>
    <row r="15926" spans="1:4" x14ac:dyDescent="0.2">
      <c r="A15926" s="5" t="s">
        <v>19340</v>
      </c>
      <c r="B15926" s="5" t="s">
        <v>33120</v>
      </c>
      <c r="C15926" s="5" t="s">
        <v>12</v>
      </c>
      <c r="D15926" s="5" t="str">
        <f t="shared" si="248"/>
        <v>un</v>
      </c>
    </row>
    <row r="15927" spans="1:4" x14ac:dyDescent="0.2">
      <c r="A15927" s="5" t="s">
        <v>9885</v>
      </c>
      <c r="B15927" s="5" t="s">
        <v>33121</v>
      </c>
      <c r="C15927" s="5" t="s">
        <v>12</v>
      </c>
      <c r="D15927" s="5" t="str">
        <f t="shared" si="248"/>
        <v>un</v>
      </c>
    </row>
    <row r="15928" spans="1:4" x14ac:dyDescent="0.2">
      <c r="A15928" s="5" t="s">
        <v>19341</v>
      </c>
      <c r="B15928" s="5" t="s">
        <v>33121</v>
      </c>
      <c r="C15928" s="5" t="s">
        <v>12</v>
      </c>
      <c r="D15928" s="5" t="str">
        <f t="shared" si="248"/>
        <v>un</v>
      </c>
    </row>
    <row r="15929" spans="1:4" x14ac:dyDescent="0.2">
      <c r="A15929" s="5" t="s">
        <v>9886</v>
      </c>
      <c r="B15929" s="5" t="s">
        <v>33122</v>
      </c>
      <c r="C15929" s="5" t="s">
        <v>12</v>
      </c>
      <c r="D15929" s="5" t="str">
        <f t="shared" si="248"/>
        <v>un</v>
      </c>
    </row>
    <row r="15930" spans="1:4" x14ac:dyDescent="0.2">
      <c r="A15930" s="5" t="s">
        <v>19342</v>
      </c>
      <c r="B15930" s="5" t="s">
        <v>33122</v>
      </c>
      <c r="C15930" s="5" t="s">
        <v>12</v>
      </c>
      <c r="D15930" s="5" t="str">
        <f t="shared" si="248"/>
        <v>un</v>
      </c>
    </row>
    <row r="15931" spans="1:4" x14ac:dyDescent="0.2">
      <c r="A15931" s="5" t="s">
        <v>9887</v>
      </c>
      <c r="B15931" s="5" t="s">
        <v>33123</v>
      </c>
      <c r="C15931" s="5" t="s">
        <v>12</v>
      </c>
      <c r="D15931" s="5" t="str">
        <f t="shared" si="248"/>
        <v>un</v>
      </c>
    </row>
    <row r="15932" spans="1:4" x14ac:dyDescent="0.2">
      <c r="A15932" s="5" t="s">
        <v>19343</v>
      </c>
      <c r="B15932" s="5" t="s">
        <v>33123</v>
      </c>
      <c r="C15932" s="5" t="s">
        <v>12</v>
      </c>
      <c r="D15932" s="5" t="str">
        <f t="shared" si="248"/>
        <v>un</v>
      </c>
    </row>
    <row r="15933" spans="1:4" x14ac:dyDescent="0.2">
      <c r="A15933" s="5" t="s">
        <v>9888</v>
      </c>
      <c r="B15933" s="5" t="s">
        <v>33124</v>
      </c>
      <c r="C15933" s="5" t="s">
        <v>12</v>
      </c>
      <c r="D15933" s="5" t="str">
        <f t="shared" si="248"/>
        <v>un</v>
      </c>
    </row>
    <row r="15934" spans="1:4" x14ac:dyDescent="0.2">
      <c r="A15934" s="5" t="s">
        <v>19344</v>
      </c>
      <c r="B15934" s="5" t="s">
        <v>33124</v>
      </c>
      <c r="C15934" s="5" t="s">
        <v>12</v>
      </c>
      <c r="D15934" s="5" t="str">
        <f t="shared" si="248"/>
        <v>un</v>
      </c>
    </row>
    <row r="15935" spans="1:4" x14ac:dyDescent="0.2">
      <c r="A15935" s="5" t="s">
        <v>9889</v>
      </c>
      <c r="B15935" s="5" t="s">
        <v>33125</v>
      </c>
      <c r="C15935" s="5" t="s">
        <v>12</v>
      </c>
      <c r="D15935" s="5" t="str">
        <f t="shared" si="248"/>
        <v>un</v>
      </c>
    </row>
    <row r="15936" spans="1:4" x14ac:dyDescent="0.2">
      <c r="A15936" s="5" t="s">
        <v>19345</v>
      </c>
      <c r="B15936" s="5" t="s">
        <v>33125</v>
      </c>
      <c r="C15936" s="5" t="s">
        <v>12</v>
      </c>
      <c r="D15936" s="5" t="str">
        <f t="shared" si="248"/>
        <v>un</v>
      </c>
    </row>
    <row r="15937" spans="1:4" x14ac:dyDescent="0.2">
      <c r="A15937" s="5" t="s">
        <v>9890</v>
      </c>
      <c r="B15937" s="5" t="s">
        <v>33126</v>
      </c>
      <c r="C15937" s="5" t="s">
        <v>12</v>
      </c>
      <c r="D15937" s="5" t="str">
        <f t="shared" si="248"/>
        <v>un</v>
      </c>
    </row>
    <row r="15938" spans="1:4" x14ac:dyDescent="0.2">
      <c r="A15938" s="5" t="s">
        <v>19346</v>
      </c>
      <c r="B15938" s="5" t="s">
        <v>33126</v>
      </c>
      <c r="C15938" s="5" t="s">
        <v>12</v>
      </c>
      <c r="D15938" s="5" t="str">
        <f t="shared" ref="D15938:D16001" si="249">LOWER(C15938)</f>
        <v>un</v>
      </c>
    </row>
    <row r="15939" spans="1:4" x14ac:dyDescent="0.2">
      <c r="A15939" s="5" t="s">
        <v>9891</v>
      </c>
      <c r="B15939" s="5" t="s">
        <v>33127</v>
      </c>
      <c r="C15939" s="5" t="s">
        <v>12</v>
      </c>
      <c r="D15939" s="5" t="str">
        <f t="shared" si="249"/>
        <v>un</v>
      </c>
    </row>
    <row r="15940" spans="1:4" x14ac:dyDescent="0.2">
      <c r="A15940" s="5" t="s">
        <v>19347</v>
      </c>
      <c r="B15940" s="5" t="s">
        <v>33127</v>
      </c>
      <c r="C15940" s="5" t="s">
        <v>12</v>
      </c>
      <c r="D15940" s="5" t="str">
        <f t="shared" si="249"/>
        <v>un</v>
      </c>
    </row>
    <row r="15941" spans="1:4" x14ac:dyDescent="0.2">
      <c r="A15941" s="5" t="s">
        <v>9892</v>
      </c>
      <c r="B15941" s="5" t="s">
        <v>33128</v>
      </c>
      <c r="C15941" s="5" t="s">
        <v>12</v>
      </c>
      <c r="D15941" s="5" t="str">
        <f t="shared" si="249"/>
        <v>un</v>
      </c>
    </row>
    <row r="15942" spans="1:4" x14ac:dyDescent="0.2">
      <c r="A15942" s="5" t="s">
        <v>19348</v>
      </c>
      <c r="B15942" s="5" t="s">
        <v>33128</v>
      </c>
      <c r="C15942" s="5" t="s">
        <v>12</v>
      </c>
      <c r="D15942" s="5" t="str">
        <f t="shared" si="249"/>
        <v>un</v>
      </c>
    </row>
    <row r="15943" spans="1:4" x14ac:dyDescent="0.2">
      <c r="A15943" s="5" t="s">
        <v>9893</v>
      </c>
      <c r="B15943" s="5" t="s">
        <v>33129</v>
      </c>
      <c r="C15943" s="5" t="s">
        <v>12</v>
      </c>
      <c r="D15943" s="5" t="str">
        <f t="shared" si="249"/>
        <v>un</v>
      </c>
    </row>
    <row r="15944" spans="1:4" x14ac:dyDescent="0.2">
      <c r="A15944" s="5" t="s">
        <v>19349</v>
      </c>
      <c r="B15944" s="5" t="s">
        <v>33129</v>
      </c>
      <c r="C15944" s="5" t="s">
        <v>12</v>
      </c>
      <c r="D15944" s="5" t="str">
        <f t="shared" si="249"/>
        <v>un</v>
      </c>
    </row>
    <row r="15945" spans="1:4" x14ac:dyDescent="0.2">
      <c r="A15945" s="5" t="s">
        <v>9894</v>
      </c>
      <c r="B15945" s="5" t="s">
        <v>33130</v>
      </c>
      <c r="C15945" s="5" t="s">
        <v>12</v>
      </c>
      <c r="D15945" s="5" t="str">
        <f t="shared" si="249"/>
        <v>un</v>
      </c>
    </row>
    <row r="15946" spans="1:4" x14ac:dyDescent="0.2">
      <c r="A15946" s="5" t="s">
        <v>19350</v>
      </c>
      <c r="B15946" s="5" t="s">
        <v>33130</v>
      </c>
      <c r="C15946" s="5" t="s">
        <v>12</v>
      </c>
      <c r="D15946" s="5" t="str">
        <f t="shared" si="249"/>
        <v>un</v>
      </c>
    </row>
    <row r="15947" spans="1:4" x14ac:dyDescent="0.2">
      <c r="A15947" s="5" t="s">
        <v>9895</v>
      </c>
      <c r="B15947" s="5" t="s">
        <v>33131</v>
      </c>
      <c r="C15947" s="5" t="s">
        <v>12</v>
      </c>
      <c r="D15947" s="5" t="str">
        <f t="shared" si="249"/>
        <v>un</v>
      </c>
    </row>
    <row r="15948" spans="1:4" x14ac:dyDescent="0.2">
      <c r="A15948" s="5" t="s">
        <v>19351</v>
      </c>
      <c r="B15948" s="5" t="s">
        <v>33131</v>
      </c>
      <c r="C15948" s="5" t="s">
        <v>12</v>
      </c>
      <c r="D15948" s="5" t="str">
        <f t="shared" si="249"/>
        <v>un</v>
      </c>
    </row>
    <row r="15949" spans="1:4" x14ac:dyDescent="0.2">
      <c r="A15949" s="5" t="s">
        <v>9896</v>
      </c>
      <c r="B15949" s="5" t="s">
        <v>33132</v>
      </c>
      <c r="C15949" s="5" t="s">
        <v>12</v>
      </c>
      <c r="D15949" s="5" t="str">
        <f t="shared" si="249"/>
        <v>un</v>
      </c>
    </row>
    <row r="15950" spans="1:4" x14ac:dyDescent="0.2">
      <c r="A15950" s="5" t="s">
        <v>19352</v>
      </c>
      <c r="B15950" s="5" t="s">
        <v>33132</v>
      </c>
      <c r="C15950" s="5" t="s">
        <v>12</v>
      </c>
      <c r="D15950" s="5" t="str">
        <f t="shared" si="249"/>
        <v>un</v>
      </c>
    </row>
    <row r="15951" spans="1:4" x14ac:dyDescent="0.2">
      <c r="A15951" s="5" t="s">
        <v>9897</v>
      </c>
      <c r="B15951" s="5" t="s">
        <v>33133</v>
      </c>
      <c r="C15951" s="5" t="s">
        <v>12</v>
      </c>
      <c r="D15951" s="5" t="str">
        <f t="shared" si="249"/>
        <v>un</v>
      </c>
    </row>
    <row r="15952" spans="1:4" x14ac:dyDescent="0.2">
      <c r="A15952" s="5" t="s">
        <v>19353</v>
      </c>
      <c r="B15952" s="5" t="s">
        <v>33133</v>
      </c>
      <c r="C15952" s="5" t="s">
        <v>12</v>
      </c>
      <c r="D15952" s="5" t="str">
        <f t="shared" si="249"/>
        <v>un</v>
      </c>
    </row>
    <row r="15953" spans="1:4" x14ac:dyDescent="0.2">
      <c r="A15953" s="5" t="s">
        <v>9898</v>
      </c>
      <c r="B15953" s="5" t="s">
        <v>33134</v>
      </c>
      <c r="C15953" s="5" t="s">
        <v>12</v>
      </c>
      <c r="D15953" s="5" t="str">
        <f t="shared" si="249"/>
        <v>un</v>
      </c>
    </row>
    <row r="15954" spans="1:4" x14ac:dyDescent="0.2">
      <c r="A15954" s="5" t="s">
        <v>19354</v>
      </c>
      <c r="B15954" s="5" t="s">
        <v>33134</v>
      </c>
      <c r="C15954" s="5" t="s">
        <v>12</v>
      </c>
      <c r="D15954" s="5" t="str">
        <f t="shared" si="249"/>
        <v>un</v>
      </c>
    </row>
    <row r="15955" spans="1:4" x14ac:dyDescent="0.2">
      <c r="A15955" s="5" t="s">
        <v>9899</v>
      </c>
      <c r="B15955" s="5" t="s">
        <v>33135</v>
      </c>
      <c r="C15955" s="5" t="s">
        <v>12</v>
      </c>
      <c r="D15955" s="5" t="str">
        <f t="shared" si="249"/>
        <v>un</v>
      </c>
    </row>
    <row r="15956" spans="1:4" x14ac:dyDescent="0.2">
      <c r="A15956" s="5" t="s">
        <v>19355</v>
      </c>
      <c r="B15956" s="5" t="s">
        <v>33135</v>
      </c>
      <c r="C15956" s="5" t="s">
        <v>12</v>
      </c>
      <c r="D15956" s="5" t="str">
        <f t="shared" si="249"/>
        <v>un</v>
      </c>
    </row>
    <row r="15957" spans="1:4" x14ac:dyDescent="0.2">
      <c r="A15957" s="5" t="s">
        <v>9900</v>
      </c>
      <c r="B15957" s="5" t="s">
        <v>33136</v>
      </c>
      <c r="C15957" s="5" t="s">
        <v>12</v>
      </c>
      <c r="D15957" s="5" t="str">
        <f t="shared" si="249"/>
        <v>un</v>
      </c>
    </row>
    <row r="15958" spans="1:4" x14ac:dyDescent="0.2">
      <c r="A15958" s="5" t="s">
        <v>19356</v>
      </c>
      <c r="B15958" s="5" t="s">
        <v>33136</v>
      </c>
      <c r="C15958" s="5" t="s">
        <v>12</v>
      </c>
      <c r="D15958" s="5" t="str">
        <f t="shared" si="249"/>
        <v>un</v>
      </c>
    </row>
    <row r="15959" spans="1:4" x14ac:dyDescent="0.2">
      <c r="A15959" s="5" t="s">
        <v>9901</v>
      </c>
      <c r="B15959" s="5" t="s">
        <v>33137</v>
      </c>
      <c r="C15959" s="5" t="s">
        <v>12</v>
      </c>
      <c r="D15959" s="5" t="str">
        <f t="shared" si="249"/>
        <v>un</v>
      </c>
    </row>
    <row r="15960" spans="1:4" x14ac:dyDescent="0.2">
      <c r="A15960" s="5" t="s">
        <v>19357</v>
      </c>
      <c r="B15960" s="5" t="s">
        <v>33137</v>
      </c>
      <c r="C15960" s="5" t="s">
        <v>12</v>
      </c>
      <c r="D15960" s="5" t="str">
        <f t="shared" si="249"/>
        <v>un</v>
      </c>
    </row>
    <row r="15961" spans="1:4" x14ac:dyDescent="0.2">
      <c r="A15961" s="5" t="s">
        <v>9902</v>
      </c>
      <c r="B15961" s="5" t="s">
        <v>33138</v>
      </c>
      <c r="C15961" s="5" t="s">
        <v>12</v>
      </c>
      <c r="D15961" s="5" t="str">
        <f t="shared" si="249"/>
        <v>un</v>
      </c>
    </row>
    <row r="15962" spans="1:4" x14ac:dyDescent="0.2">
      <c r="A15962" s="5" t="s">
        <v>19358</v>
      </c>
      <c r="B15962" s="5" t="s">
        <v>33138</v>
      </c>
      <c r="C15962" s="5" t="s">
        <v>12</v>
      </c>
      <c r="D15962" s="5" t="str">
        <f t="shared" si="249"/>
        <v>un</v>
      </c>
    </row>
    <row r="15963" spans="1:4" x14ac:dyDescent="0.2">
      <c r="A15963" s="5" t="s">
        <v>9903</v>
      </c>
      <c r="B15963" s="5" t="s">
        <v>33139</v>
      </c>
      <c r="C15963" s="5" t="s">
        <v>12</v>
      </c>
      <c r="D15963" s="5" t="str">
        <f t="shared" si="249"/>
        <v>un</v>
      </c>
    </row>
    <row r="15964" spans="1:4" x14ac:dyDescent="0.2">
      <c r="A15964" s="5" t="s">
        <v>19359</v>
      </c>
      <c r="B15964" s="5" t="s">
        <v>33139</v>
      </c>
      <c r="C15964" s="5" t="s">
        <v>12</v>
      </c>
      <c r="D15964" s="5" t="str">
        <f t="shared" si="249"/>
        <v>un</v>
      </c>
    </row>
    <row r="15965" spans="1:4" x14ac:dyDescent="0.2">
      <c r="A15965" s="5" t="s">
        <v>9904</v>
      </c>
      <c r="B15965" s="5" t="s">
        <v>33140</v>
      </c>
      <c r="C15965" s="5" t="s">
        <v>12</v>
      </c>
      <c r="D15965" s="5" t="str">
        <f t="shared" si="249"/>
        <v>un</v>
      </c>
    </row>
    <row r="15966" spans="1:4" x14ac:dyDescent="0.2">
      <c r="A15966" s="5" t="s">
        <v>19360</v>
      </c>
      <c r="B15966" s="5" t="s">
        <v>33140</v>
      </c>
      <c r="C15966" s="5" t="s">
        <v>12</v>
      </c>
      <c r="D15966" s="5" t="str">
        <f t="shared" si="249"/>
        <v>un</v>
      </c>
    </row>
    <row r="15967" spans="1:4" x14ac:dyDescent="0.2">
      <c r="A15967" s="5" t="s">
        <v>9905</v>
      </c>
      <c r="B15967" s="5" t="s">
        <v>33141</v>
      </c>
      <c r="C15967" s="5" t="s">
        <v>12</v>
      </c>
      <c r="D15967" s="5" t="str">
        <f t="shared" si="249"/>
        <v>un</v>
      </c>
    </row>
    <row r="15968" spans="1:4" x14ac:dyDescent="0.2">
      <c r="A15968" s="5" t="s">
        <v>19361</v>
      </c>
      <c r="B15968" s="5" t="s">
        <v>33141</v>
      </c>
      <c r="C15968" s="5" t="s">
        <v>12</v>
      </c>
      <c r="D15968" s="5" t="str">
        <f t="shared" si="249"/>
        <v>un</v>
      </c>
    </row>
    <row r="15969" spans="1:4" x14ac:dyDescent="0.2">
      <c r="A15969" s="5" t="s">
        <v>9906</v>
      </c>
      <c r="B15969" s="5" t="s">
        <v>33142</v>
      </c>
      <c r="C15969" s="5" t="s">
        <v>12</v>
      </c>
      <c r="D15969" s="5" t="str">
        <f t="shared" si="249"/>
        <v>un</v>
      </c>
    </row>
    <row r="15970" spans="1:4" x14ac:dyDescent="0.2">
      <c r="A15970" s="5" t="s">
        <v>19362</v>
      </c>
      <c r="B15970" s="5" t="s">
        <v>33142</v>
      </c>
      <c r="C15970" s="5" t="s">
        <v>12</v>
      </c>
      <c r="D15970" s="5" t="str">
        <f t="shared" si="249"/>
        <v>un</v>
      </c>
    </row>
    <row r="15971" spans="1:4" x14ac:dyDescent="0.2">
      <c r="A15971" s="5" t="s">
        <v>9907</v>
      </c>
      <c r="B15971" s="5" t="s">
        <v>33143</v>
      </c>
      <c r="C15971" s="5" t="s">
        <v>12</v>
      </c>
      <c r="D15971" s="5" t="str">
        <f t="shared" si="249"/>
        <v>un</v>
      </c>
    </row>
    <row r="15972" spans="1:4" x14ac:dyDescent="0.2">
      <c r="A15972" s="5" t="s">
        <v>19363</v>
      </c>
      <c r="B15972" s="5" t="s">
        <v>33143</v>
      </c>
      <c r="C15972" s="5" t="s">
        <v>12</v>
      </c>
      <c r="D15972" s="5" t="str">
        <f t="shared" si="249"/>
        <v>un</v>
      </c>
    </row>
    <row r="15973" spans="1:4" x14ac:dyDescent="0.2">
      <c r="A15973" s="5" t="s">
        <v>9908</v>
      </c>
      <c r="B15973" s="5" t="s">
        <v>33144</v>
      </c>
      <c r="C15973" s="5" t="s">
        <v>12</v>
      </c>
      <c r="D15973" s="5" t="str">
        <f t="shared" si="249"/>
        <v>un</v>
      </c>
    </row>
    <row r="15974" spans="1:4" x14ac:dyDescent="0.2">
      <c r="A15974" s="5" t="s">
        <v>19364</v>
      </c>
      <c r="B15974" s="5" t="s">
        <v>33144</v>
      </c>
      <c r="C15974" s="5" t="s">
        <v>12</v>
      </c>
      <c r="D15974" s="5" t="str">
        <f t="shared" si="249"/>
        <v>un</v>
      </c>
    </row>
    <row r="15975" spans="1:4" x14ac:dyDescent="0.2">
      <c r="A15975" s="5" t="s">
        <v>9909</v>
      </c>
      <c r="B15975" s="5" t="s">
        <v>33145</v>
      </c>
      <c r="C15975" s="5" t="s">
        <v>12</v>
      </c>
      <c r="D15975" s="5" t="str">
        <f t="shared" si="249"/>
        <v>un</v>
      </c>
    </row>
    <row r="15976" spans="1:4" x14ac:dyDescent="0.2">
      <c r="A15976" s="5" t="s">
        <v>19365</v>
      </c>
      <c r="B15976" s="5" t="s">
        <v>33145</v>
      </c>
      <c r="C15976" s="5" t="s">
        <v>12</v>
      </c>
      <c r="D15976" s="5" t="str">
        <f t="shared" si="249"/>
        <v>un</v>
      </c>
    </row>
    <row r="15977" spans="1:4" x14ac:dyDescent="0.2">
      <c r="A15977" s="5" t="s">
        <v>9910</v>
      </c>
      <c r="B15977" s="5" t="s">
        <v>33146</v>
      </c>
      <c r="C15977" s="5" t="s">
        <v>12</v>
      </c>
      <c r="D15977" s="5" t="str">
        <f t="shared" si="249"/>
        <v>un</v>
      </c>
    </row>
    <row r="15978" spans="1:4" x14ac:dyDescent="0.2">
      <c r="A15978" s="5" t="s">
        <v>19366</v>
      </c>
      <c r="B15978" s="5" t="s">
        <v>33146</v>
      </c>
      <c r="C15978" s="5" t="s">
        <v>12</v>
      </c>
      <c r="D15978" s="5" t="str">
        <f t="shared" si="249"/>
        <v>un</v>
      </c>
    </row>
    <row r="15979" spans="1:4" x14ac:dyDescent="0.2">
      <c r="A15979" s="5" t="s">
        <v>9911</v>
      </c>
      <c r="B15979" s="5" t="s">
        <v>33147</v>
      </c>
      <c r="C15979" s="5" t="s">
        <v>12</v>
      </c>
      <c r="D15979" s="5" t="str">
        <f t="shared" si="249"/>
        <v>un</v>
      </c>
    </row>
    <row r="15980" spans="1:4" x14ac:dyDescent="0.2">
      <c r="A15980" s="5" t="s">
        <v>19367</v>
      </c>
      <c r="B15980" s="5" t="s">
        <v>33147</v>
      </c>
      <c r="C15980" s="5" t="s">
        <v>12</v>
      </c>
      <c r="D15980" s="5" t="str">
        <f t="shared" si="249"/>
        <v>un</v>
      </c>
    </row>
    <row r="15981" spans="1:4" x14ac:dyDescent="0.2">
      <c r="A15981" s="5" t="s">
        <v>9912</v>
      </c>
      <c r="B15981" s="5" t="s">
        <v>33148</v>
      </c>
      <c r="C15981" s="5" t="s">
        <v>12</v>
      </c>
      <c r="D15981" s="5" t="str">
        <f t="shared" si="249"/>
        <v>un</v>
      </c>
    </row>
    <row r="15982" spans="1:4" x14ac:dyDescent="0.2">
      <c r="A15982" s="5" t="s">
        <v>19368</v>
      </c>
      <c r="B15982" s="5" t="s">
        <v>33148</v>
      </c>
      <c r="C15982" s="5" t="s">
        <v>12</v>
      </c>
      <c r="D15982" s="5" t="str">
        <f t="shared" si="249"/>
        <v>un</v>
      </c>
    </row>
    <row r="15983" spans="1:4" x14ac:dyDescent="0.2">
      <c r="A15983" s="5" t="s">
        <v>9913</v>
      </c>
      <c r="B15983" s="5" t="s">
        <v>33149</v>
      </c>
      <c r="C15983" s="5" t="s">
        <v>12</v>
      </c>
      <c r="D15983" s="5" t="str">
        <f t="shared" si="249"/>
        <v>un</v>
      </c>
    </row>
    <row r="15984" spans="1:4" x14ac:dyDescent="0.2">
      <c r="A15984" s="5" t="s">
        <v>19369</v>
      </c>
      <c r="B15984" s="5" t="s">
        <v>33149</v>
      </c>
      <c r="C15984" s="5" t="s">
        <v>12</v>
      </c>
      <c r="D15984" s="5" t="str">
        <f t="shared" si="249"/>
        <v>un</v>
      </c>
    </row>
    <row r="15985" spans="1:4" x14ac:dyDescent="0.2">
      <c r="A15985" s="5" t="s">
        <v>9914</v>
      </c>
      <c r="B15985" s="5" t="s">
        <v>33150</v>
      </c>
      <c r="C15985" s="5" t="s">
        <v>12</v>
      </c>
      <c r="D15985" s="5" t="str">
        <f t="shared" si="249"/>
        <v>un</v>
      </c>
    </row>
    <row r="15986" spans="1:4" x14ac:dyDescent="0.2">
      <c r="A15986" s="5" t="s">
        <v>19370</v>
      </c>
      <c r="B15986" s="5" t="s">
        <v>33150</v>
      </c>
      <c r="C15986" s="5" t="s">
        <v>12</v>
      </c>
      <c r="D15986" s="5" t="str">
        <f t="shared" si="249"/>
        <v>un</v>
      </c>
    </row>
    <row r="15987" spans="1:4" x14ac:dyDescent="0.2">
      <c r="A15987" s="5" t="s">
        <v>9915</v>
      </c>
      <c r="B15987" s="5" t="s">
        <v>33151</v>
      </c>
      <c r="C15987" s="5" t="s">
        <v>12</v>
      </c>
      <c r="D15987" s="5" t="str">
        <f t="shared" si="249"/>
        <v>un</v>
      </c>
    </row>
    <row r="15988" spans="1:4" x14ac:dyDescent="0.2">
      <c r="A15988" s="5" t="s">
        <v>19371</v>
      </c>
      <c r="B15988" s="5" t="s">
        <v>33151</v>
      </c>
      <c r="C15988" s="5" t="s">
        <v>12</v>
      </c>
      <c r="D15988" s="5" t="str">
        <f t="shared" si="249"/>
        <v>un</v>
      </c>
    </row>
    <row r="15989" spans="1:4" x14ac:dyDescent="0.2">
      <c r="A15989" s="5" t="s">
        <v>9916</v>
      </c>
      <c r="B15989" s="5" t="s">
        <v>33152</v>
      </c>
      <c r="C15989" s="5" t="s">
        <v>12</v>
      </c>
      <c r="D15989" s="5" t="str">
        <f t="shared" si="249"/>
        <v>un</v>
      </c>
    </row>
    <row r="15990" spans="1:4" x14ac:dyDescent="0.2">
      <c r="A15990" s="5" t="s">
        <v>19372</v>
      </c>
      <c r="B15990" s="5" t="s">
        <v>33152</v>
      </c>
      <c r="C15990" s="5" t="s">
        <v>12</v>
      </c>
      <c r="D15990" s="5" t="str">
        <f t="shared" si="249"/>
        <v>un</v>
      </c>
    </row>
    <row r="15991" spans="1:4" x14ac:dyDescent="0.2">
      <c r="A15991" s="5" t="s">
        <v>9917</v>
      </c>
      <c r="B15991" s="5" t="s">
        <v>33153</v>
      </c>
      <c r="C15991" s="5" t="s">
        <v>12</v>
      </c>
      <c r="D15991" s="5" t="str">
        <f t="shared" si="249"/>
        <v>un</v>
      </c>
    </row>
    <row r="15992" spans="1:4" x14ac:dyDescent="0.2">
      <c r="A15992" s="5" t="s">
        <v>19373</v>
      </c>
      <c r="B15992" s="5" t="s">
        <v>33153</v>
      </c>
      <c r="C15992" s="5" t="s">
        <v>12</v>
      </c>
      <c r="D15992" s="5" t="str">
        <f t="shared" si="249"/>
        <v>un</v>
      </c>
    </row>
    <row r="15993" spans="1:4" x14ac:dyDescent="0.2">
      <c r="A15993" s="5" t="s">
        <v>9918</v>
      </c>
      <c r="B15993" s="5" t="s">
        <v>33154</v>
      </c>
      <c r="C15993" s="5" t="s">
        <v>12</v>
      </c>
      <c r="D15993" s="5" t="str">
        <f t="shared" si="249"/>
        <v>un</v>
      </c>
    </row>
    <row r="15994" spans="1:4" x14ac:dyDescent="0.2">
      <c r="A15994" s="5" t="s">
        <v>19374</v>
      </c>
      <c r="B15994" s="5" t="s">
        <v>33154</v>
      </c>
      <c r="C15994" s="5" t="s">
        <v>12</v>
      </c>
      <c r="D15994" s="5" t="str">
        <f t="shared" si="249"/>
        <v>un</v>
      </c>
    </row>
    <row r="15995" spans="1:4" x14ac:dyDescent="0.2">
      <c r="A15995" s="5" t="s">
        <v>9919</v>
      </c>
      <c r="B15995" s="5" t="s">
        <v>33155</v>
      </c>
      <c r="C15995" s="5" t="s">
        <v>12</v>
      </c>
      <c r="D15995" s="5" t="str">
        <f t="shared" si="249"/>
        <v>un</v>
      </c>
    </row>
    <row r="15996" spans="1:4" x14ac:dyDescent="0.2">
      <c r="A15996" s="5" t="s">
        <v>19375</v>
      </c>
      <c r="B15996" s="5" t="s">
        <v>33155</v>
      </c>
      <c r="C15996" s="5" t="s">
        <v>12</v>
      </c>
      <c r="D15996" s="5" t="str">
        <f t="shared" si="249"/>
        <v>un</v>
      </c>
    </row>
    <row r="15997" spans="1:4" x14ac:dyDescent="0.2">
      <c r="A15997" s="5" t="s">
        <v>9920</v>
      </c>
      <c r="B15997" s="5" t="s">
        <v>33156</v>
      </c>
      <c r="C15997" s="5" t="s">
        <v>12</v>
      </c>
      <c r="D15997" s="5" t="str">
        <f t="shared" si="249"/>
        <v>un</v>
      </c>
    </row>
    <row r="15998" spans="1:4" x14ac:dyDescent="0.2">
      <c r="A15998" s="5" t="s">
        <v>19376</v>
      </c>
      <c r="B15998" s="5" t="s">
        <v>33156</v>
      </c>
      <c r="C15998" s="5" t="s">
        <v>12</v>
      </c>
      <c r="D15998" s="5" t="str">
        <f t="shared" si="249"/>
        <v>un</v>
      </c>
    </row>
    <row r="15999" spans="1:4" x14ac:dyDescent="0.2">
      <c r="A15999" s="5" t="s">
        <v>9921</v>
      </c>
      <c r="B15999" s="5" t="s">
        <v>33157</v>
      </c>
      <c r="C15999" s="5" t="s">
        <v>12</v>
      </c>
      <c r="D15999" s="5" t="str">
        <f t="shared" si="249"/>
        <v>un</v>
      </c>
    </row>
    <row r="16000" spans="1:4" x14ac:dyDescent="0.2">
      <c r="A16000" s="5" t="s">
        <v>19377</v>
      </c>
      <c r="B16000" s="5" t="s">
        <v>33157</v>
      </c>
      <c r="C16000" s="5" t="s">
        <v>12</v>
      </c>
      <c r="D16000" s="5" t="str">
        <f t="shared" si="249"/>
        <v>un</v>
      </c>
    </row>
    <row r="16001" spans="1:4" x14ac:dyDescent="0.2">
      <c r="A16001" s="5" t="s">
        <v>9922</v>
      </c>
      <c r="B16001" s="5" t="s">
        <v>33158</v>
      </c>
      <c r="C16001" s="5" t="s">
        <v>12</v>
      </c>
      <c r="D16001" s="5" t="str">
        <f t="shared" si="249"/>
        <v>un</v>
      </c>
    </row>
    <row r="16002" spans="1:4" x14ac:dyDescent="0.2">
      <c r="A16002" s="5" t="s">
        <v>19378</v>
      </c>
      <c r="B16002" s="5" t="s">
        <v>33158</v>
      </c>
      <c r="C16002" s="5" t="s">
        <v>12</v>
      </c>
      <c r="D16002" s="5" t="str">
        <f t="shared" ref="D16002:D16065" si="250">LOWER(C16002)</f>
        <v>un</v>
      </c>
    </row>
    <row r="16003" spans="1:4" x14ac:dyDescent="0.2">
      <c r="A16003" s="5" t="s">
        <v>9923</v>
      </c>
      <c r="B16003" s="5" t="s">
        <v>33159</v>
      </c>
      <c r="C16003" s="5" t="s">
        <v>12</v>
      </c>
      <c r="D16003" s="5" t="str">
        <f t="shared" si="250"/>
        <v>un</v>
      </c>
    </row>
    <row r="16004" spans="1:4" x14ac:dyDescent="0.2">
      <c r="A16004" s="5" t="s">
        <v>19379</v>
      </c>
      <c r="B16004" s="5" t="s">
        <v>33159</v>
      </c>
      <c r="C16004" s="5" t="s">
        <v>12</v>
      </c>
      <c r="D16004" s="5" t="str">
        <f t="shared" si="250"/>
        <v>un</v>
      </c>
    </row>
    <row r="16005" spans="1:4" x14ac:dyDescent="0.2">
      <c r="A16005" s="5" t="s">
        <v>9924</v>
      </c>
      <c r="B16005" s="5" t="s">
        <v>33160</v>
      </c>
      <c r="C16005" s="5" t="s">
        <v>12</v>
      </c>
      <c r="D16005" s="5" t="str">
        <f t="shared" si="250"/>
        <v>un</v>
      </c>
    </row>
    <row r="16006" spans="1:4" x14ac:dyDescent="0.2">
      <c r="A16006" s="5" t="s">
        <v>19380</v>
      </c>
      <c r="B16006" s="5" t="s">
        <v>33160</v>
      </c>
      <c r="C16006" s="5" t="s">
        <v>12</v>
      </c>
      <c r="D16006" s="5" t="str">
        <f t="shared" si="250"/>
        <v>un</v>
      </c>
    </row>
    <row r="16007" spans="1:4" x14ac:dyDescent="0.2">
      <c r="A16007" s="5" t="s">
        <v>9925</v>
      </c>
      <c r="B16007" s="5" t="s">
        <v>33161</v>
      </c>
      <c r="C16007" s="5" t="s">
        <v>12</v>
      </c>
      <c r="D16007" s="5" t="str">
        <f t="shared" si="250"/>
        <v>un</v>
      </c>
    </row>
    <row r="16008" spans="1:4" x14ac:dyDescent="0.2">
      <c r="A16008" s="5" t="s">
        <v>19381</v>
      </c>
      <c r="B16008" s="5" t="s">
        <v>33161</v>
      </c>
      <c r="C16008" s="5" t="s">
        <v>12</v>
      </c>
      <c r="D16008" s="5" t="str">
        <f t="shared" si="250"/>
        <v>un</v>
      </c>
    </row>
    <row r="16009" spans="1:4" x14ac:dyDescent="0.2">
      <c r="A16009" s="5" t="s">
        <v>9926</v>
      </c>
      <c r="B16009" s="5" t="s">
        <v>33162</v>
      </c>
      <c r="C16009" s="5" t="s">
        <v>12</v>
      </c>
      <c r="D16009" s="5" t="str">
        <f t="shared" si="250"/>
        <v>un</v>
      </c>
    </row>
    <row r="16010" spans="1:4" x14ac:dyDescent="0.2">
      <c r="A16010" s="5" t="s">
        <v>19382</v>
      </c>
      <c r="B16010" s="5" t="s">
        <v>33162</v>
      </c>
      <c r="C16010" s="5" t="s">
        <v>12</v>
      </c>
      <c r="D16010" s="5" t="str">
        <f t="shared" si="250"/>
        <v>un</v>
      </c>
    </row>
    <row r="16011" spans="1:4" x14ac:dyDescent="0.2">
      <c r="A16011" s="5" t="s">
        <v>9927</v>
      </c>
      <c r="B16011" s="5" t="s">
        <v>33163</v>
      </c>
      <c r="C16011" s="5" t="s">
        <v>12</v>
      </c>
      <c r="D16011" s="5" t="str">
        <f t="shared" si="250"/>
        <v>un</v>
      </c>
    </row>
    <row r="16012" spans="1:4" x14ac:dyDescent="0.2">
      <c r="A16012" s="5" t="s">
        <v>19383</v>
      </c>
      <c r="B16012" s="5" t="s">
        <v>33163</v>
      </c>
      <c r="C16012" s="5" t="s">
        <v>12</v>
      </c>
      <c r="D16012" s="5" t="str">
        <f t="shared" si="250"/>
        <v>un</v>
      </c>
    </row>
    <row r="16013" spans="1:4" x14ac:dyDescent="0.2">
      <c r="A16013" s="5" t="s">
        <v>9928</v>
      </c>
      <c r="B16013" s="5" t="s">
        <v>33164</v>
      </c>
      <c r="C16013" s="5" t="s">
        <v>12</v>
      </c>
      <c r="D16013" s="5" t="str">
        <f t="shared" si="250"/>
        <v>un</v>
      </c>
    </row>
    <row r="16014" spans="1:4" x14ac:dyDescent="0.2">
      <c r="A16014" s="5" t="s">
        <v>19384</v>
      </c>
      <c r="B16014" s="5" t="s">
        <v>33164</v>
      </c>
      <c r="C16014" s="5" t="s">
        <v>12</v>
      </c>
      <c r="D16014" s="5" t="str">
        <f t="shared" si="250"/>
        <v>un</v>
      </c>
    </row>
    <row r="16015" spans="1:4" x14ac:dyDescent="0.2">
      <c r="A16015" s="5" t="s">
        <v>9929</v>
      </c>
      <c r="B16015" s="5" t="s">
        <v>33165</v>
      </c>
      <c r="C16015" s="5" t="s">
        <v>12</v>
      </c>
      <c r="D16015" s="5" t="str">
        <f t="shared" si="250"/>
        <v>un</v>
      </c>
    </row>
    <row r="16016" spans="1:4" x14ac:dyDescent="0.2">
      <c r="A16016" s="5" t="s">
        <v>19385</v>
      </c>
      <c r="B16016" s="5" t="s">
        <v>33165</v>
      </c>
      <c r="C16016" s="5" t="s">
        <v>12</v>
      </c>
      <c r="D16016" s="5" t="str">
        <f t="shared" si="250"/>
        <v>un</v>
      </c>
    </row>
    <row r="16017" spans="1:4" x14ac:dyDescent="0.2">
      <c r="A16017" s="5" t="s">
        <v>9930</v>
      </c>
      <c r="B16017" s="5" t="s">
        <v>33166</v>
      </c>
      <c r="C16017" s="5" t="s">
        <v>12</v>
      </c>
      <c r="D16017" s="5" t="str">
        <f t="shared" si="250"/>
        <v>un</v>
      </c>
    </row>
    <row r="16018" spans="1:4" x14ac:dyDescent="0.2">
      <c r="A16018" s="5" t="s">
        <v>19386</v>
      </c>
      <c r="B16018" s="5" t="s">
        <v>33166</v>
      </c>
      <c r="C16018" s="5" t="s">
        <v>12</v>
      </c>
      <c r="D16018" s="5" t="str">
        <f t="shared" si="250"/>
        <v>un</v>
      </c>
    </row>
    <row r="16019" spans="1:4" x14ac:dyDescent="0.2">
      <c r="A16019" s="5" t="s">
        <v>9931</v>
      </c>
      <c r="B16019" s="5" t="s">
        <v>33167</v>
      </c>
      <c r="C16019" s="5" t="s">
        <v>12</v>
      </c>
      <c r="D16019" s="5" t="str">
        <f t="shared" si="250"/>
        <v>un</v>
      </c>
    </row>
    <row r="16020" spans="1:4" x14ac:dyDescent="0.2">
      <c r="A16020" s="5" t="s">
        <v>19387</v>
      </c>
      <c r="B16020" s="5" t="s">
        <v>33167</v>
      </c>
      <c r="C16020" s="5" t="s">
        <v>12</v>
      </c>
      <c r="D16020" s="5" t="str">
        <f t="shared" si="250"/>
        <v>un</v>
      </c>
    </row>
    <row r="16021" spans="1:4" x14ac:dyDescent="0.2">
      <c r="A16021" s="5" t="s">
        <v>9932</v>
      </c>
      <c r="B16021" s="5" t="s">
        <v>33168</v>
      </c>
      <c r="C16021" s="5" t="s">
        <v>12</v>
      </c>
      <c r="D16021" s="5" t="str">
        <f t="shared" si="250"/>
        <v>un</v>
      </c>
    </row>
    <row r="16022" spans="1:4" x14ac:dyDescent="0.2">
      <c r="A16022" s="5" t="s">
        <v>19388</v>
      </c>
      <c r="B16022" s="5" t="s">
        <v>33168</v>
      </c>
      <c r="C16022" s="5" t="s">
        <v>12</v>
      </c>
      <c r="D16022" s="5" t="str">
        <f t="shared" si="250"/>
        <v>un</v>
      </c>
    </row>
    <row r="16023" spans="1:4" x14ac:dyDescent="0.2">
      <c r="A16023" s="5" t="s">
        <v>9933</v>
      </c>
      <c r="B16023" s="5" t="s">
        <v>33169</v>
      </c>
      <c r="C16023" s="5" t="s">
        <v>12</v>
      </c>
      <c r="D16023" s="5" t="str">
        <f t="shared" si="250"/>
        <v>un</v>
      </c>
    </row>
    <row r="16024" spans="1:4" x14ac:dyDescent="0.2">
      <c r="A16024" s="5" t="s">
        <v>19389</v>
      </c>
      <c r="B16024" s="5" t="s">
        <v>33169</v>
      </c>
      <c r="C16024" s="5" t="s">
        <v>12</v>
      </c>
      <c r="D16024" s="5" t="str">
        <f t="shared" si="250"/>
        <v>un</v>
      </c>
    </row>
    <row r="16025" spans="1:4" x14ac:dyDescent="0.2">
      <c r="A16025" s="5" t="s">
        <v>9934</v>
      </c>
      <c r="B16025" s="5" t="s">
        <v>33170</v>
      </c>
      <c r="C16025" s="5" t="s">
        <v>12</v>
      </c>
      <c r="D16025" s="5" t="str">
        <f t="shared" si="250"/>
        <v>un</v>
      </c>
    </row>
    <row r="16026" spans="1:4" x14ac:dyDescent="0.2">
      <c r="A16026" s="5" t="s">
        <v>19390</v>
      </c>
      <c r="B16026" s="5" t="s">
        <v>33170</v>
      </c>
      <c r="C16026" s="5" t="s">
        <v>12</v>
      </c>
      <c r="D16026" s="5" t="str">
        <f t="shared" si="250"/>
        <v>un</v>
      </c>
    </row>
    <row r="16027" spans="1:4" x14ac:dyDescent="0.2">
      <c r="A16027" s="5" t="s">
        <v>9935</v>
      </c>
      <c r="B16027" s="5" t="s">
        <v>33171</v>
      </c>
      <c r="C16027" s="5" t="s">
        <v>12</v>
      </c>
      <c r="D16027" s="5" t="str">
        <f t="shared" si="250"/>
        <v>un</v>
      </c>
    </row>
    <row r="16028" spans="1:4" x14ac:dyDescent="0.2">
      <c r="A16028" s="5" t="s">
        <v>19391</v>
      </c>
      <c r="B16028" s="5" t="s">
        <v>33171</v>
      </c>
      <c r="C16028" s="5" t="s">
        <v>12</v>
      </c>
      <c r="D16028" s="5" t="str">
        <f t="shared" si="250"/>
        <v>un</v>
      </c>
    </row>
    <row r="16029" spans="1:4" x14ac:dyDescent="0.2">
      <c r="A16029" s="5" t="s">
        <v>9936</v>
      </c>
      <c r="B16029" s="5" t="s">
        <v>33172</v>
      </c>
      <c r="C16029" s="5" t="s">
        <v>12</v>
      </c>
      <c r="D16029" s="5" t="str">
        <f t="shared" si="250"/>
        <v>un</v>
      </c>
    </row>
    <row r="16030" spans="1:4" x14ac:dyDescent="0.2">
      <c r="A16030" s="5" t="s">
        <v>19392</v>
      </c>
      <c r="B16030" s="5" t="s">
        <v>33172</v>
      </c>
      <c r="C16030" s="5" t="s">
        <v>12</v>
      </c>
      <c r="D16030" s="5" t="str">
        <f t="shared" si="250"/>
        <v>un</v>
      </c>
    </row>
    <row r="16031" spans="1:4" x14ac:dyDescent="0.2">
      <c r="A16031" s="5" t="s">
        <v>9937</v>
      </c>
      <c r="B16031" s="5" t="s">
        <v>33173</v>
      </c>
      <c r="C16031" s="5" t="s">
        <v>12</v>
      </c>
      <c r="D16031" s="5" t="str">
        <f t="shared" si="250"/>
        <v>un</v>
      </c>
    </row>
    <row r="16032" spans="1:4" x14ac:dyDescent="0.2">
      <c r="A16032" s="5" t="s">
        <v>19393</v>
      </c>
      <c r="B16032" s="5" t="s">
        <v>33173</v>
      </c>
      <c r="C16032" s="5" t="s">
        <v>12</v>
      </c>
      <c r="D16032" s="5" t="str">
        <f t="shared" si="250"/>
        <v>un</v>
      </c>
    </row>
    <row r="16033" spans="1:4" x14ac:dyDescent="0.2">
      <c r="A16033" s="5" t="s">
        <v>9938</v>
      </c>
      <c r="B16033" s="5" t="s">
        <v>33174</v>
      </c>
      <c r="C16033" s="5" t="s">
        <v>12</v>
      </c>
      <c r="D16033" s="5" t="str">
        <f t="shared" si="250"/>
        <v>un</v>
      </c>
    </row>
    <row r="16034" spans="1:4" x14ac:dyDescent="0.2">
      <c r="A16034" s="5" t="s">
        <v>19394</v>
      </c>
      <c r="B16034" s="5" t="s">
        <v>33174</v>
      </c>
      <c r="C16034" s="5" t="s">
        <v>12</v>
      </c>
      <c r="D16034" s="5" t="str">
        <f t="shared" si="250"/>
        <v>un</v>
      </c>
    </row>
    <row r="16035" spans="1:4" x14ac:dyDescent="0.2">
      <c r="A16035" s="5" t="s">
        <v>9939</v>
      </c>
      <c r="B16035" s="5" t="s">
        <v>33175</v>
      </c>
      <c r="C16035" s="5" t="s">
        <v>12</v>
      </c>
      <c r="D16035" s="5" t="str">
        <f t="shared" si="250"/>
        <v>un</v>
      </c>
    </row>
    <row r="16036" spans="1:4" x14ac:dyDescent="0.2">
      <c r="A16036" s="5" t="s">
        <v>19395</v>
      </c>
      <c r="B16036" s="5" t="s">
        <v>33175</v>
      </c>
      <c r="C16036" s="5" t="s">
        <v>12</v>
      </c>
      <c r="D16036" s="5" t="str">
        <f t="shared" si="250"/>
        <v>un</v>
      </c>
    </row>
    <row r="16037" spans="1:4" x14ac:dyDescent="0.2">
      <c r="A16037" s="5" t="s">
        <v>9940</v>
      </c>
      <c r="B16037" s="5" t="s">
        <v>33176</v>
      </c>
      <c r="C16037" s="5" t="s">
        <v>12</v>
      </c>
      <c r="D16037" s="5" t="str">
        <f t="shared" si="250"/>
        <v>un</v>
      </c>
    </row>
    <row r="16038" spans="1:4" x14ac:dyDescent="0.2">
      <c r="A16038" s="5" t="s">
        <v>19396</v>
      </c>
      <c r="B16038" s="5" t="s">
        <v>33176</v>
      </c>
      <c r="C16038" s="5" t="s">
        <v>12</v>
      </c>
      <c r="D16038" s="5" t="str">
        <f t="shared" si="250"/>
        <v>un</v>
      </c>
    </row>
    <row r="16039" spans="1:4" x14ac:dyDescent="0.2">
      <c r="A16039" s="5" t="s">
        <v>9941</v>
      </c>
      <c r="B16039" s="5" t="s">
        <v>33177</v>
      </c>
      <c r="C16039" s="5" t="s">
        <v>12</v>
      </c>
      <c r="D16039" s="5" t="str">
        <f t="shared" si="250"/>
        <v>un</v>
      </c>
    </row>
    <row r="16040" spans="1:4" x14ac:dyDescent="0.2">
      <c r="A16040" s="5" t="s">
        <v>19397</v>
      </c>
      <c r="B16040" s="5" t="s">
        <v>33177</v>
      </c>
      <c r="C16040" s="5" t="s">
        <v>12</v>
      </c>
      <c r="D16040" s="5" t="str">
        <f t="shared" si="250"/>
        <v>un</v>
      </c>
    </row>
    <row r="16041" spans="1:4" x14ac:dyDescent="0.2">
      <c r="A16041" s="5" t="s">
        <v>9942</v>
      </c>
      <c r="B16041" s="5" t="s">
        <v>33178</v>
      </c>
      <c r="C16041" s="5" t="s">
        <v>12</v>
      </c>
      <c r="D16041" s="5" t="str">
        <f t="shared" si="250"/>
        <v>un</v>
      </c>
    </row>
    <row r="16042" spans="1:4" x14ac:dyDescent="0.2">
      <c r="A16042" s="5" t="s">
        <v>19398</v>
      </c>
      <c r="B16042" s="5" t="s">
        <v>33178</v>
      </c>
      <c r="C16042" s="5" t="s">
        <v>12</v>
      </c>
      <c r="D16042" s="5" t="str">
        <f t="shared" si="250"/>
        <v>un</v>
      </c>
    </row>
    <row r="16043" spans="1:4" x14ac:dyDescent="0.2">
      <c r="A16043" s="5" t="s">
        <v>9943</v>
      </c>
      <c r="B16043" s="5" t="s">
        <v>33179</v>
      </c>
      <c r="C16043" s="5" t="s">
        <v>12</v>
      </c>
      <c r="D16043" s="5" t="str">
        <f t="shared" si="250"/>
        <v>un</v>
      </c>
    </row>
    <row r="16044" spans="1:4" x14ac:dyDescent="0.2">
      <c r="A16044" s="5" t="s">
        <v>19399</v>
      </c>
      <c r="B16044" s="5" t="s">
        <v>33179</v>
      </c>
      <c r="C16044" s="5" t="s">
        <v>12</v>
      </c>
      <c r="D16044" s="5" t="str">
        <f t="shared" si="250"/>
        <v>un</v>
      </c>
    </row>
    <row r="16045" spans="1:4" x14ac:dyDescent="0.2">
      <c r="A16045" s="5" t="s">
        <v>9944</v>
      </c>
      <c r="B16045" s="5" t="s">
        <v>33180</v>
      </c>
      <c r="C16045" s="5" t="s">
        <v>12</v>
      </c>
      <c r="D16045" s="5" t="str">
        <f t="shared" si="250"/>
        <v>un</v>
      </c>
    </row>
    <row r="16046" spans="1:4" x14ac:dyDescent="0.2">
      <c r="A16046" s="5" t="s">
        <v>19400</v>
      </c>
      <c r="B16046" s="5" t="s">
        <v>33180</v>
      </c>
      <c r="C16046" s="5" t="s">
        <v>12</v>
      </c>
      <c r="D16046" s="5" t="str">
        <f t="shared" si="250"/>
        <v>un</v>
      </c>
    </row>
    <row r="16047" spans="1:4" x14ac:dyDescent="0.2">
      <c r="A16047" s="5" t="s">
        <v>9945</v>
      </c>
      <c r="B16047" s="5" t="s">
        <v>33181</v>
      </c>
      <c r="C16047" s="5" t="s">
        <v>12</v>
      </c>
      <c r="D16047" s="5" t="str">
        <f t="shared" si="250"/>
        <v>un</v>
      </c>
    </row>
    <row r="16048" spans="1:4" x14ac:dyDescent="0.2">
      <c r="A16048" s="5" t="s">
        <v>19401</v>
      </c>
      <c r="B16048" s="5" t="s">
        <v>33181</v>
      </c>
      <c r="C16048" s="5" t="s">
        <v>12</v>
      </c>
      <c r="D16048" s="5" t="str">
        <f t="shared" si="250"/>
        <v>un</v>
      </c>
    </row>
    <row r="16049" spans="1:4" x14ac:dyDescent="0.2">
      <c r="A16049" s="5" t="s">
        <v>9946</v>
      </c>
      <c r="B16049" s="5" t="s">
        <v>33182</v>
      </c>
      <c r="C16049" s="5" t="s">
        <v>12</v>
      </c>
      <c r="D16049" s="5" t="str">
        <f t="shared" si="250"/>
        <v>un</v>
      </c>
    </row>
    <row r="16050" spans="1:4" x14ac:dyDescent="0.2">
      <c r="A16050" s="5" t="s">
        <v>19402</v>
      </c>
      <c r="B16050" s="5" t="s">
        <v>33182</v>
      </c>
      <c r="C16050" s="5" t="s">
        <v>12</v>
      </c>
      <c r="D16050" s="5" t="str">
        <f t="shared" si="250"/>
        <v>un</v>
      </c>
    </row>
    <row r="16051" spans="1:4" x14ac:dyDescent="0.2">
      <c r="A16051" s="5" t="s">
        <v>9947</v>
      </c>
      <c r="B16051" s="5" t="s">
        <v>33183</v>
      </c>
      <c r="C16051" s="5" t="s">
        <v>12</v>
      </c>
      <c r="D16051" s="5" t="str">
        <f t="shared" si="250"/>
        <v>un</v>
      </c>
    </row>
    <row r="16052" spans="1:4" x14ac:dyDescent="0.2">
      <c r="A16052" s="5" t="s">
        <v>19403</v>
      </c>
      <c r="B16052" s="5" t="s">
        <v>33183</v>
      </c>
      <c r="C16052" s="5" t="s">
        <v>12</v>
      </c>
      <c r="D16052" s="5" t="str">
        <f t="shared" si="250"/>
        <v>un</v>
      </c>
    </row>
    <row r="16053" spans="1:4" x14ac:dyDescent="0.2">
      <c r="A16053" s="5" t="s">
        <v>9948</v>
      </c>
      <c r="B16053" s="5" t="s">
        <v>33184</v>
      </c>
      <c r="C16053" s="5" t="s">
        <v>12</v>
      </c>
      <c r="D16053" s="5" t="str">
        <f t="shared" si="250"/>
        <v>un</v>
      </c>
    </row>
    <row r="16054" spans="1:4" x14ac:dyDescent="0.2">
      <c r="A16054" s="5" t="s">
        <v>19404</v>
      </c>
      <c r="B16054" s="5" t="s">
        <v>33184</v>
      </c>
      <c r="C16054" s="5" t="s">
        <v>12</v>
      </c>
      <c r="D16054" s="5" t="str">
        <f t="shared" si="250"/>
        <v>un</v>
      </c>
    </row>
    <row r="16055" spans="1:4" x14ac:dyDescent="0.2">
      <c r="A16055" s="5" t="s">
        <v>9949</v>
      </c>
      <c r="B16055" s="5" t="s">
        <v>33185</v>
      </c>
      <c r="C16055" s="5" t="s">
        <v>12</v>
      </c>
      <c r="D16055" s="5" t="str">
        <f t="shared" si="250"/>
        <v>un</v>
      </c>
    </row>
    <row r="16056" spans="1:4" x14ac:dyDescent="0.2">
      <c r="A16056" s="5" t="s">
        <v>19405</v>
      </c>
      <c r="B16056" s="5" t="s">
        <v>33185</v>
      </c>
      <c r="C16056" s="5" t="s">
        <v>12</v>
      </c>
      <c r="D16056" s="5" t="str">
        <f t="shared" si="250"/>
        <v>un</v>
      </c>
    </row>
    <row r="16057" spans="1:4" x14ac:dyDescent="0.2">
      <c r="A16057" s="5" t="s">
        <v>9950</v>
      </c>
      <c r="B16057" s="5" t="s">
        <v>33186</v>
      </c>
      <c r="C16057" s="5" t="s">
        <v>12</v>
      </c>
      <c r="D16057" s="5" t="str">
        <f t="shared" si="250"/>
        <v>un</v>
      </c>
    </row>
    <row r="16058" spans="1:4" x14ac:dyDescent="0.2">
      <c r="A16058" s="5" t="s">
        <v>19406</v>
      </c>
      <c r="B16058" s="5" t="s">
        <v>33186</v>
      </c>
      <c r="C16058" s="5" t="s">
        <v>12</v>
      </c>
      <c r="D16058" s="5" t="str">
        <f t="shared" si="250"/>
        <v>un</v>
      </c>
    </row>
    <row r="16059" spans="1:4" x14ac:dyDescent="0.2">
      <c r="A16059" s="5" t="s">
        <v>9951</v>
      </c>
      <c r="B16059" s="5" t="s">
        <v>33187</v>
      </c>
      <c r="C16059" s="5" t="s">
        <v>12</v>
      </c>
      <c r="D16059" s="5" t="str">
        <f t="shared" si="250"/>
        <v>un</v>
      </c>
    </row>
    <row r="16060" spans="1:4" x14ac:dyDescent="0.2">
      <c r="A16060" s="5" t="s">
        <v>19407</v>
      </c>
      <c r="B16060" s="5" t="s">
        <v>33187</v>
      </c>
      <c r="C16060" s="5" t="s">
        <v>12</v>
      </c>
      <c r="D16060" s="5" t="str">
        <f t="shared" si="250"/>
        <v>un</v>
      </c>
    </row>
    <row r="16061" spans="1:4" x14ac:dyDescent="0.2">
      <c r="A16061" s="5" t="s">
        <v>9952</v>
      </c>
      <c r="B16061" s="5" t="s">
        <v>33188</v>
      </c>
      <c r="C16061" s="5" t="s">
        <v>12</v>
      </c>
      <c r="D16061" s="5" t="str">
        <f t="shared" si="250"/>
        <v>un</v>
      </c>
    </row>
    <row r="16062" spans="1:4" x14ac:dyDescent="0.2">
      <c r="A16062" s="5" t="s">
        <v>19408</v>
      </c>
      <c r="B16062" s="5" t="s">
        <v>33188</v>
      </c>
      <c r="C16062" s="5" t="s">
        <v>12</v>
      </c>
      <c r="D16062" s="5" t="str">
        <f t="shared" si="250"/>
        <v>un</v>
      </c>
    </row>
    <row r="16063" spans="1:4" x14ac:dyDescent="0.2">
      <c r="A16063" s="5" t="s">
        <v>9953</v>
      </c>
      <c r="B16063" s="5" t="s">
        <v>33189</v>
      </c>
      <c r="C16063" s="5" t="s">
        <v>12</v>
      </c>
      <c r="D16063" s="5" t="str">
        <f t="shared" si="250"/>
        <v>un</v>
      </c>
    </row>
    <row r="16064" spans="1:4" x14ac:dyDescent="0.2">
      <c r="A16064" s="5" t="s">
        <v>19409</v>
      </c>
      <c r="B16064" s="5" t="s">
        <v>33189</v>
      </c>
      <c r="C16064" s="5" t="s">
        <v>12</v>
      </c>
      <c r="D16064" s="5" t="str">
        <f t="shared" si="250"/>
        <v>un</v>
      </c>
    </row>
    <row r="16065" spans="1:4" x14ac:dyDescent="0.2">
      <c r="A16065" s="5" t="s">
        <v>9954</v>
      </c>
      <c r="B16065" s="5" t="s">
        <v>33190</v>
      </c>
      <c r="C16065" s="5" t="s">
        <v>12</v>
      </c>
      <c r="D16065" s="5" t="str">
        <f t="shared" si="250"/>
        <v>un</v>
      </c>
    </row>
    <row r="16066" spans="1:4" x14ac:dyDescent="0.2">
      <c r="A16066" s="5" t="s">
        <v>19410</v>
      </c>
      <c r="B16066" s="5" t="s">
        <v>33190</v>
      </c>
      <c r="C16066" s="5" t="s">
        <v>12</v>
      </c>
      <c r="D16066" s="5" t="str">
        <f t="shared" ref="D16066:D16129" si="251">LOWER(C16066)</f>
        <v>un</v>
      </c>
    </row>
    <row r="16067" spans="1:4" x14ac:dyDescent="0.2">
      <c r="A16067" s="5" t="s">
        <v>9955</v>
      </c>
      <c r="B16067" s="5" t="s">
        <v>33191</v>
      </c>
      <c r="C16067" s="5" t="s">
        <v>12</v>
      </c>
      <c r="D16067" s="5" t="str">
        <f t="shared" si="251"/>
        <v>un</v>
      </c>
    </row>
    <row r="16068" spans="1:4" x14ac:dyDescent="0.2">
      <c r="A16068" s="5" t="s">
        <v>19411</v>
      </c>
      <c r="B16068" s="5" t="s">
        <v>33191</v>
      </c>
      <c r="C16068" s="5" t="s">
        <v>12</v>
      </c>
      <c r="D16068" s="5" t="str">
        <f t="shared" si="251"/>
        <v>un</v>
      </c>
    </row>
    <row r="16069" spans="1:4" x14ac:dyDescent="0.2">
      <c r="A16069" s="5" t="s">
        <v>9956</v>
      </c>
      <c r="B16069" s="5" t="s">
        <v>33192</v>
      </c>
      <c r="C16069" s="5" t="s">
        <v>12</v>
      </c>
      <c r="D16069" s="5" t="str">
        <f t="shared" si="251"/>
        <v>un</v>
      </c>
    </row>
    <row r="16070" spans="1:4" x14ac:dyDescent="0.2">
      <c r="A16070" s="5" t="s">
        <v>19412</v>
      </c>
      <c r="B16070" s="5" t="s">
        <v>33192</v>
      </c>
      <c r="C16070" s="5" t="s">
        <v>12</v>
      </c>
      <c r="D16070" s="5" t="str">
        <f t="shared" si="251"/>
        <v>un</v>
      </c>
    </row>
    <row r="16071" spans="1:4" x14ac:dyDescent="0.2">
      <c r="A16071" s="5" t="s">
        <v>9957</v>
      </c>
      <c r="B16071" s="5" t="s">
        <v>33193</v>
      </c>
      <c r="C16071" s="5" t="s">
        <v>12</v>
      </c>
      <c r="D16071" s="5" t="str">
        <f t="shared" si="251"/>
        <v>un</v>
      </c>
    </row>
    <row r="16072" spans="1:4" x14ac:dyDescent="0.2">
      <c r="A16072" s="5" t="s">
        <v>19413</v>
      </c>
      <c r="B16072" s="5" t="s">
        <v>33193</v>
      </c>
      <c r="C16072" s="5" t="s">
        <v>12</v>
      </c>
      <c r="D16072" s="5" t="str">
        <f t="shared" si="251"/>
        <v>un</v>
      </c>
    </row>
    <row r="16073" spans="1:4" x14ac:dyDescent="0.2">
      <c r="A16073" s="5" t="s">
        <v>9958</v>
      </c>
      <c r="B16073" s="5" t="s">
        <v>33194</v>
      </c>
      <c r="C16073" s="5" t="s">
        <v>12</v>
      </c>
      <c r="D16073" s="5" t="str">
        <f t="shared" si="251"/>
        <v>un</v>
      </c>
    </row>
    <row r="16074" spans="1:4" x14ac:dyDescent="0.2">
      <c r="A16074" s="5" t="s">
        <v>19414</v>
      </c>
      <c r="B16074" s="5" t="s">
        <v>33194</v>
      </c>
      <c r="C16074" s="5" t="s">
        <v>12</v>
      </c>
      <c r="D16074" s="5" t="str">
        <f t="shared" si="251"/>
        <v>un</v>
      </c>
    </row>
    <row r="16075" spans="1:4" x14ac:dyDescent="0.2">
      <c r="A16075" s="5" t="s">
        <v>9959</v>
      </c>
      <c r="B16075" s="5" t="s">
        <v>33195</v>
      </c>
      <c r="C16075" s="5" t="s">
        <v>12</v>
      </c>
      <c r="D16075" s="5" t="str">
        <f t="shared" si="251"/>
        <v>un</v>
      </c>
    </row>
    <row r="16076" spans="1:4" x14ac:dyDescent="0.2">
      <c r="A16076" s="5" t="s">
        <v>19415</v>
      </c>
      <c r="B16076" s="5" t="s">
        <v>33195</v>
      </c>
      <c r="C16076" s="5" t="s">
        <v>12</v>
      </c>
      <c r="D16076" s="5" t="str">
        <f t="shared" si="251"/>
        <v>un</v>
      </c>
    </row>
    <row r="16077" spans="1:4" x14ac:dyDescent="0.2">
      <c r="A16077" s="5" t="s">
        <v>9960</v>
      </c>
      <c r="B16077" s="5" t="s">
        <v>33196</v>
      </c>
      <c r="C16077" s="5" t="s">
        <v>12</v>
      </c>
      <c r="D16077" s="5" t="str">
        <f t="shared" si="251"/>
        <v>un</v>
      </c>
    </row>
    <row r="16078" spans="1:4" x14ac:dyDescent="0.2">
      <c r="A16078" s="5" t="s">
        <v>19416</v>
      </c>
      <c r="B16078" s="5" t="s">
        <v>33196</v>
      </c>
      <c r="C16078" s="5" t="s">
        <v>12</v>
      </c>
      <c r="D16078" s="5" t="str">
        <f t="shared" si="251"/>
        <v>un</v>
      </c>
    </row>
    <row r="16079" spans="1:4" x14ac:dyDescent="0.2">
      <c r="A16079" s="5" t="s">
        <v>9961</v>
      </c>
      <c r="B16079" s="5" t="s">
        <v>33197</v>
      </c>
      <c r="C16079" s="5" t="s">
        <v>12</v>
      </c>
      <c r="D16079" s="5" t="str">
        <f t="shared" si="251"/>
        <v>un</v>
      </c>
    </row>
    <row r="16080" spans="1:4" x14ac:dyDescent="0.2">
      <c r="A16080" s="5" t="s">
        <v>19417</v>
      </c>
      <c r="B16080" s="5" t="s">
        <v>33197</v>
      </c>
      <c r="C16080" s="5" t="s">
        <v>12</v>
      </c>
      <c r="D16080" s="5" t="str">
        <f t="shared" si="251"/>
        <v>un</v>
      </c>
    </row>
    <row r="16081" spans="1:4" x14ac:dyDescent="0.2">
      <c r="A16081" s="5" t="s">
        <v>9962</v>
      </c>
      <c r="B16081" s="5" t="s">
        <v>33198</v>
      </c>
      <c r="C16081" s="5" t="s">
        <v>12</v>
      </c>
      <c r="D16081" s="5" t="str">
        <f t="shared" si="251"/>
        <v>un</v>
      </c>
    </row>
    <row r="16082" spans="1:4" x14ac:dyDescent="0.2">
      <c r="A16082" s="5" t="s">
        <v>19418</v>
      </c>
      <c r="B16082" s="5" t="s">
        <v>33198</v>
      </c>
      <c r="C16082" s="5" t="s">
        <v>12</v>
      </c>
      <c r="D16082" s="5" t="str">
        <f t="shared" si="251"/>
        <v>un</v>
      </c>
    </row>
    <row r="16083" spans="1:4" x14ac:dyDescent="0.2">
      <c r="A16083" s="5" t="s">
        <v>9963</v>
      </c>
      <c r="B16083" s="5" t="s">
        <v>33199</v>
      </c>
      <c r="C16083" s="5" t="s">
        <v>12</v>
      </c>
      <c r="D16083" s="5" t="str">
        <f t="shared" si="251"/>
        <v>un</v>
      </c>
    </row>
    <row r="16084" spans="1:4" x14ac:dyDescent="0.2">
      <c r="A16084" s="5" t="s">
        <v>19419</v>
      </c>
      <c r="B16084" s="5" t="s">
        <v>33199</v>
      </c>
      <c r="C16084" s="5" t="s">
        <v>12</v>
      </c>
      <c r="D16084" s="5" t="str">
        <f t="shared" si="251"/>
        <v>un</v>
      </c>
    </row>
    <row r="16085" spans="1:4" x14ac:dyDescent="0.2">
      <c r="A16085" s="5" t="s">
        <v>9964</v>
      </c>
      <c r="B16085" s="5" t="s">
        <v>33200</v>
      </c>
      <c r="C16085" s="5" t="s">
        <v>12</v>
      </c>
      <c r="D16085" s="5" t="str">
        <f t="shared" si="251"/>
        <v>un</v>
      </c>
    </row>
    <row r="16086" spans="1:4" x14ac:dyDescent="0.2">
      <c r="A16086" s="5" t="s">
        <v>19420</v>
      </c>
      <c r="B16086" s="5" t="s">
        <v>33200</v>
      </c>
      <c r="C16086" s="5" t="s">
        <v>12</v>
      </c>
      <c r="D16086" s="5" t="str">
        <f t="shared" si="251"/>
        <v>un</v>
      </c>
    </row>
    <row r="16087" spans="1:4" x14ac:dyDescent="0.2">
      <c r="A16087" s="5" t="s">
        <v>9965</v>
      </c>
      <c r="B16087" s="5" t="s">
        <v>33201</v>
      </c>
      <c r="C16087" s="5" t="s">
        <v>12</v>
      </c>
      <c r="D16087" s="5" t="str">
        <f t="shared" si="251"/>
        <v>un</v>
      </c>
    </row>
    <row r="16088" spans="1:4" x14ac:dyDescent="0.2">
      <c r="A16088" s="5" t="s">
        <v>19421</v>
      </c>
      <c r="B16088" s="5" t="s">
        <v>33201</v>
      </c>
      <c r="C16088" s="5" t="s">
        <v>12</v>
      </c>
      <c r="D16088" s="5" t="str">
        <f t="shared" si="251"/>
        <v>un</v>
      </c>
    </row>
    <row r="16089" spans="1:4" x14ac:dyDescent="0.2">
      <c r="A16089" s="5" t="s">
        <v>9966</v>
      </c>
      <c r="B16089" s="5" t="s">
        <v>33202</v>
      </c>
      <c r="C16089" s="5" t="s">
        <v>12</v>
      </c>
      <c r="D16089" s="5" t="str">
        <f t="shared" si="251"/>
        <v>un</v>
      </c>
    </row>
    <row r="16090" spans="1:4" x14ac:dyDescent="0.2">
      <c r="A16090" s="5" t="s">
        <v>19422</v>
      </c>
      <c r="B16090" s="5" t="s">
        <v>33202</v>
      </c>
      <c r="C16090" s="5" t="s">
        <v>12</v>
      </c>
      <c r="D16090" s="5" t="str">
        <f t="shared" si="251"/>
        <v>un</v>
      </c>
    </row>
    <row r="16091" spans="1:4" x14ac:dyDescent="0.2">
      <c r="A16091" s="5" t="s">
        <v>9967</v>
      </c>
      <c r="B16091" s="5" t="s">
        <v>33203</v>
      </c>
      <c r="C16091" s="5" t="s">
        <v>12</v>
      </c>
      <c r="D16091" s="5" t="str">
        <f t="shared" si="251"/>
        <v>un</v>
      </c>
    </row>
    <row r="16092" spans="1:4" x14ac:dyDescent="0.2">
      <c r="A16092" s="5" t="s">
        <v>19423</v>
      </c>
      <c r="B16092" s="5" t="s">
        <v>33203</v>
      </c>
      <c r="C16092" s="5" t="s">
        <v>12</v>
      </c>
      <c r="D16092" s="5" t="str">
        <f t="shared" si="251"/>
        <v>un</v>
      </c>
    </row>
    <row r="16093" spans="1:4" x14ac:dyDescent="0.2">
      <c r="A16093" s="5" t="s">
        <v>9968</v>
      </c>
      <c r="B16093" s="5" t="s">
        <v>33204</v>
      </c>
      <c r="C16093" s="5" t="s">
        <v>12</v>
      </c>
      <c r="D16093" s="5" t="str">
        <f t="shared" si="251"/>
        <v>un</v>
      </c>
    </row>
    <row r="16094" spans="1:4" x14ac:dyDescent="0.2">
      <c r="A16094" s="5" t="s">
        <v>19424</v>
      </c>
      <c r="B16094" s="5" t="s">
        <v>33204</v>
      </c>
      <c r="C16094" s="5" t="s">
        <v>12</v>
      </c>
      <c r="D16094" s="5" t="str">
        <f t="shared" si="251"/>
        <v>un</v>
      </c>
    </row>
    <row r="16095" spans="1:4" x14ac:dyDescent="0.2">
      <c r="A16095" s="5" t="s">
        <v>9969</v>
      </c>
      <c r="B16095" s="5" t="s">
        <v>33205</v>
      </c>
      <c r="C16095" s="5" t="s">
        <v>12</v>
      </c>
      <c r="D16095" s="5" t="str">
        <f t="shared" si="251"/>
        <v>un</v>
      </c>
    </row>
    <row r="16096" spans="1:4" x14ac:dyDescent="0.2">
      <c r="A16096" s="5" t="s">
        <v>19425</v>
      </c>
      <c r="B16096" s="5" t="s">
        <v>33205</v>
      </c>
      <c r="C16096" s="5" t="s">
        <v>12</v>
      </c>
      <c r="D16096" s="5" t="str">
        <f t="shared" si="251"/>
        <v>un</v>
      </c>
    </row>
    <row r="16097" spans="1:4" x14ac:dyDescent="0.2">
      <c r="A16097" s="5" t="s">
        <v>9970</v>
      </c>
      <c r="B16097" s="5" t="s">
        <v>33206</v>
      </c>
      <c r="C16097" s="5" t="s">
        <v>12</v>
      </c>
      <c r="D16097" s="5" t="str">
        <f t="shared" si="251"/>
        <v>un</v>
      </c>
    </row>
    <row r="16098" spans="1:4" x14ac:dyDescent="0.2">
      <c r="A16098" s="5" t="s">
        <v>19426</v>
      </c>
      <c r="B16098" s="5" t="s">
        <v>33206</v>
      </c>
      <c r="C16098" s="5" t="s">
        <v>12</v>
      </c>
      <c r="D16098" s="5" t="str">
        <f t="shared" si="251"/>
        <v>un</v>
      </c>
    </row>
    <row r="16099" spans="1:4" x14ac:dyDescent="0.2">
      <c r="A16099" s="5" t="s">
        <v>9971</v>
      </c>
      <c r="B16099" s="5" t="s">
        <v>33207</v>
      </c>
      <c r="C16099" s="5" t="s">
        <v>12</v>
      </c>
      <c r="D16099" s="5" t="str">
        <f t="shared" si="251"/>
        <v>un</v>
      </c>
    </row>
    <row r="16100" spans="1:4" x14ac:dyDescent="0.2">
      <c r="A16100" s="5" t="s">
        <v>19427</v>
      </c>
      <c r="B16100" s="5" t="s">
        <v>33207</v>
      </c>
      <c r="C16100" s="5" t="s">
        <v>12</v>
      </c>
      <c r="D16100" s="5" t="str">
        <f t="shared" si="251"/>
        <v>un</v>
      </c>
    </row>
    <row r="16101" spans="1:4" x14ac:dyDescent="0.2">
      <c r="A16101" s="5" t="s">
        <v>9972</v>
      </c>
      <c r="B16101" s="5" t="s">
        <v>33208</v>
      </c>
      <c r="C16101" s="5" t="s">
        <v>12</v>
      </c>
      <c r="D16101" s="5" t="str">
        <f t="shared" si="251"/>
        <v>un</v>
      </c>
    </row>
    <row r="16102" spans="1:4" x14ac:dyDescent="0.2">
      <c r="A16102" s="5" t="s">
        <v>19428</v>
      </c>
      <c r="B16102" s="5" t="s">
        <v>33208</v>
      </c>
      <c r="C16102" s="5" t="s">
        <v>12</v>
      </c>
      <c r="D16102" s="5" t="str">
        <f t="shared" si="251"/>
        <v>un</v>
      </c>
    </row>
    <row r="16103" spans="1:4" x14ac:dyDescent="0.2">
      <c r="A16103" s="5" t="s">
        <v>9973</v>
      </c>
      <c r="B16103" s="5" t="s">
        <v>33209</v>
      </c>
      <c r="C16103" s="5" t="s">
        <v>12</v>
      </c>
      <c r="D16103" s="5" t="str">
        <f t="shared" si="251"/>
        <v>un</v>
      </c>
    </row>
    <row r="16104" spans="1:4" x14ac:dyDescent="0.2">
      <c r="A16104" s="5" t="s">
        <v>19429</v>
      </c>
      <c r="B16104" s="5" t="s">
        <v>33209</v>
      </c>
      <c r="C16104" s="5" t="s">
        <v>12</v>
      </c>
      <c r="D16104" s="5" t="str">
        <f t="shared" si="251"/>
        <v>un</v>
      </c>
    </row>
    <row r="16105" spans="1:4" x14ac:dyDescent="0.2">
      <c r="A16105" s="5" t="s">
        <v>9974</v>
      </c>
      <c r="B16105" s="5" t="s">
        <v>33210</v>
      </c>
      <c r="C16105" s="5" t="s">
        <v>12</v>
      </c>
      <c r="D16105" s="5" t="str">
        <f t="shared" si="251"/>
        <v>un</v>
      </c>
    </row>
    <row r="16106" spans="1:4" x14ac:dyDescent="0.2">
      <c r="A16106" s="5" t="s">
        <v>19430</v>
      </c>
      <c r="B16106" s="5" t="s">
        <v>33210</v>
      </c>
      <c r="C16106" s="5" t="s">
        <v>12</v>
      </c>
      <c r="D16106" s="5" t="str">
        <f t="shared" si="251"/>
        <v>un</v>
      </c>
    </row>
    <row r="16107" spans="1:4" x14ac:dyDescent="0.2">
      <c r="A16107" s="5" t="s">
        <v>9975</v>
      </c>
      <c r="B16107" s="5" t="s">
        <v>33211</v>
      </c>
      <c r="C16107" s="5" t="s">
        <v>12</v>
      </c>
      <c r="D16107" s="5" t="str">
        <f t="shared" si="251"/>
        <v>un</v>
      </c>
    </row>
    <row r="16108" spans="1:4" x14ac:dyDescent="0.2">
      <c r="A16108" s="5" t="s">
        <v>19431</v>
      </c>
      <c r="B16108" s="5" t="s">
        <v>33211</v>
      </c>
      <c r="C16108" s="5" t="s">
        <v>12</v>
      </c>
      <c r="D16108" s="5" t="str">
        <f t="shared" si="251"/>
        <v>un</v>
      </c>
    </row>
    <row r="16109" spans="1:4" x14ac:dyDescent="0.2">
      <c r="A16109" s="5" t="s">
        <v>9976</v>
      </c>
      <c r="B16109" s="5" t="s">
        <v>33212</v>
      </c>
      <c r="C16109" s="5" t="s">
        <v>12</v>
      </c>
      <c r="D16109" s="5" t="str">
        <f t="shared" si="251"/>
        <v>un</v>
      </c>
    </row>
    <row r="16110" spans="1:4" x14ac:dyDescent="0.2">
      <c r="A16110" s="5" t="s">
        <v>19432</v>
      </c>
      <c r="B16110" s="5" t="s">
        <v>33212</v>
      </c>
      <c r="C16110" s="5" t="s">
        <v>12</v>
      </c>
      <c r="D16110" s="5" t="str">
        <f t="shared" si="251"/>
        <v>un</v>
      </c>
    </row>
    <row r="16111" spans="1:4" x14ac:dyDescent="0.2">
      <c r="A16111" s="5" t="s">
        <v>9977</v>
      </c>
      <c r="B16111" s="5" t="s">
        <v>33213</v>
      </c>
      <c r="C16111" s="5" t="s">
        <v>12</v>
      </c>
      <c r="D16111" s="5" t="str">
        <f t="shared" si="251"/>
        <v>un</v>
      </c>
    </row>
    <row r="16112" spans="1:4" x14ac:dyDescent="0.2">
      <c r="A16112" s="5" t="s">
        <v>19433</v>
      </c>
      <c r="B16112" s="5" t="s">
        <v>33213</v>
      </c>
      <c r="C16112" s="5" t="s">
        <v>12</v>
      </c>
      <c r="D16112" s="5" t="str">
        <f t="shared" si="251"/>
        <v>un</v>
      </c>
    </row>
    <row r="16113" spans="1:4" x14ac:dyDescent="0.2">
      <c r="A16113" s="5" t="s">
        <v>9978</v>
      </c>
      <c r="B16113" s="5" t="s">
        <v>33214</v>
      </c>
      <c r="C16113" s="5" t="s">
        <v>12</v>
      </c>
      <c r="D16113" s="5" t="str">
        <f t="shared" si="251"/>
        <v>un</v>
      </c>
    </row>
    <row r="16114" spans="1:4" x14ac:dyDescent="0.2">
      <c r="A16114" s="5" t="s">
        <v>19434</v>
      </c>
      <c r="B16114" s="5" t="s">
        <v>33214</v>
      </c>
      <c r="C16114" s="5" t="s">
        <v>12</v>
      </c>
      <c r="D16114" s="5" t="str">
        <f t="shared" si="251"/>
        <v>un</v>
      </c>
    </row>
    <row r="16115" spans="1:4" x14ac:dyDescent="0.2">
      <c r="A16115" s="5" t="s">
        <v>9979</v>
      </c>
      <c r="B16115" s="5" t="s">
        <v>33215</v>
      </c>
      <c r="C16115" s="5" t="s">
        <v>12</v>
      </c>
      <c r="D16115" s="5" t="str">
        <f t="shared" si="251"/>
        <v>un</v>
      </c>
    </row>
    <row r="16116" spans="1:4" x14ac:dyDescent="0.2">
      <c r="A16116" s="5" t="s">
        <v>19435</v>
      </c>
      <c r="B16116" s="5" t="s">
        <v>33215</v>
      </c>
      <c r="C16116" s="5" t="s">
        <v>12</v>
      </c>
      <c r="D16116" s="5" t="str">
        <f t="shared" si="251"/>
        <v>un</v>
      </c>
    </row>
    <row r="16117" spans="1:4" x14ac:dyDescent="0.2">
      <c r="A16117" s="5" t="s">
        <v>9980</v>
      </c>
      <c r="B16117" s="5" t="s">
        <v>33216</v>
      </c>
      <c r="C16117" s="5" t="s">
        <v>12</v>
      </c>
      <c r="D16117" s="5" t="str">
        <f t="shared" si="251"/>
        <v>un</v>
      </c>
    </row>
    <row r="16118" spans="1:4" x14ac:dyDescent="0.2">
      <c r="A16118" s="5" t="s">
        <v>19436</v>
      </c>
      <c r="B16118" s="5" t="s">
        <v>33216</v>
      </c>
      <c r="C16118" s="5" t="s">
        <v>12</v>
      </c>
      <c r="D16118" s="5" t="str">
        <f t="shared" si="251"/>
        <v>un</v>
      </c>
    </row>
    <row r="16119" spans="1:4" x14ac:dyDescent="0.2">
      <c r="A16119" s="5" t="s">
        <v>9981</v>
      </c>
      <c r="B16119" s="5" t="s">
        <v>33217</v>
      </c>
      <c r="C16119" s="5" t="s">
        <v>12</v>
      </c>
      <c r="D16119" s="5" t="str">
        <f t="shared" si="251"/>
        <v>un</v>
      </c>
    </row>
    <row r="16120" spans="1:4" x14ac:dyDescent="0.2">
      <c r="A16120" s="5" t="s">
        <v>19437</v>
      </c>
      <c r="B16120" s="5" t="s">
        <v>33217</v>
      </c>
      <c r="C16120" s="5" t="s">
        <v>12</v>
      </c>
      <c r="D16120" s="5" t="str">
        <f t="shared" si="251"/>
        <v>un</v>
      </c>
    </row>
    <row r="16121" spans="1:4" x14ac:dyDescent="0.2">
      <c r="A16121" s="5" t="s">
        <v>9982</v>
      </c>
      <c r="B16121" s="5" t="s">
        <v>33218</v>
      </c>
      <c r="C16121" s="5" t="s">
        <v>12</v>
      </c>
      <c r="D16121" s="5" t="str">
        <f t="shared" si="251"/>
        <v>un</v>
      </c>
    </row>
    <row r="16122" spans="1:4" x14ac:dyDescent="0.2">
      <c r="A16122" s="5" t="s">
        <v>19438</v>
      </c>
      <c r="B16122" s="5" t="s">
        <v>33218</v>
      </c>
      <c r="C16122" s="5" t="s">
        <v>12</v>
      </c>
      <c r="D16122" s="5" t="str">
        <f t="shared" si="251"/>
        <v>un</v>
      </c>
    </row>
    <row r="16123" spans="1:4" x14ac:dyDescent="0.2">
      <c r="A16123" s="5" t="s">
        <v>9983</v>
      </c>
      <c r="B16123" s="5" t="s">
        <v>33219</v>
      </c>
      <c r="C16123" s="5" t="s">
        <v>12</v>
      </c>
      <c r="D16123" s="5" t="str">
        <f t="shared" si="251"/>
        <v>un</v>
      </c>
    </row>
    <row r="16124" spans="1:4" x14ac:dyDescent="0.2">
      <c r="A16124" s="5" t="s">
        <v>19439</v>
      </c>
      <c r="B16124" s="5" t="s">
        <v>33219</v>
      </c>
      <c r="C16124" s="5" t="s">
        <v>12</v>
      </c>
      <c r="D16124" s="5" t="str">
        <f t="shared" si="251"/>
        <v>un</v>
      </c>
    </row>
    <row r="16125" spans="1:4" x14ac:dyDescent="0.2">
      <c r="A16125" s="5" t="s">
        <v>9984</v>
      </c>
      <c r="B16125" s="5" t="s">
        <v>33220</v>
      </c>
      <c r="C16125" s="5" t="s">
        <v>12</v>
      </c>
      <c r="D16125" s="5" t="str">
        <f t="shared" si="251"/>
        <v>un</v>
      </c>
    </row>
    <row r="16126" spans="1:4" x14ac:dyDescent="0.2">
      <c r="A16126" s="5" t="s">
        <v>19440</v>
      </c>
      <c r="B16126" s="5" t="s">
        <v>33220</v>
      </c>
      <c r="C16126" s="5" t="s">
        <v>12</v>
      </c>
      <c r="D16126" s="5" t="str">
        <f t="shared" si="251"/>
        <v>un</v>
      </c>
    </row>
    <row r="16127" spans="1:4" x14ac:dyDescent="0.2">
      <c r="A16127" s="5" t="s">
        <v>9985</v>
      </c>
      <c r="B16127" s="5" t="s">
        <v>33221</v>
      </c>
      <c r="C16127" s="5" t="s">
        <v>12</v>
      </c>
      <c r="D16127" s="5" t="str">
        <f t="shared" si="251"/>
        <v>un</v>
      </c>
    </row>
    <row r="16128" spans="1:4" x14ac:dyDescent="0.2">
      <c r="A16128" s="5" t="s">
        <v>19441</v>
      </c>
      <c r="B16128" s="5" t="s">
        <v>33221</v>
      </c>
      <c r="C16128" s="5" t="s">
        <v>12</v>
      </c>
      <c r="D16128" s="5" t="str">
        <f t="shared" si="251"/>
        <v>un</v>
      </c>
    </row>
    <row r="16129" spans="1:4" x14ac:dyDescent="0.2">
      <c r="A16129" s="5" t="s">
        <v>9986</v>
      </c>
      <c r="B16129" s="5" t="s">
        <v>33222</v>
      </c>
      <c r="C16129" s="5" t="s">
        <v>12</v>
      </c>
      <c r="D16129" s="5" t="str">
        <f t="shared" si="251"/>
        <v>un</v>
      </c>
    </row>
    <row r="16130" spans="1:4" x14ac:dyDescent="0.2">
      <c r="A16130" s="5" t="s">
        <v>19442</v>
      </c>
      <c r="B16130" s="5" t="s">
        <v>33222</v>
      </c>
      <c r="C16130" s="5" t="s">
        <v>12</v>
      </c>
      <c r="D16130" s="5" t="str">
        <f t="shared" ref="D16130:D16193" si="252">LOWER(C16130)</f>
        <v>un</v>
      </c>
    </row>
    <row r="16131" spans="1:4" x14ac:dyDescent="0.2">
      <c r="A16131" s="5" t="s">
        <v>9987</v>
      </c>
      <c r="B16131" s="5" t="s">
        <v>33223</v>
      </c>
      <c r="C16131" s="5" t="s">
        <v>12</v>
      </c>
      <c r="D16131" s="5" t="str">
        <f t="shared" si="252"/>
        <v>un</v>
      </c>
    </row>
    <row r="16132" spans="1:4" x14ac:dyDescent="0.2">
      <c r="A16132" s="5" t="s">
        <v>19443</v>
      </c>
      <c r="B16132" s="5" t="s">
        <v>33223</v>
      </c>
      <c r="C16132" s="5" t="s">
        <v>12</v>
      </c>
      <c r="D16132" s="5" t="str">
        <f t="shared" si="252"/>
        <v>un</v>
      </c>
    </row>
    <row r="16133" spans="1:4" x14ac:dyDescent="0.2">
      <c r="A16133" s="5" t="s">
        <v>9988</v>
      </c>
      <c r="B16133" s="5" t="s">
        <v>33224</v>
      </c>
      <c r="C16133" s="5" t="s">
        <v>12</v>
      </c>
      <c r="D16133" s="5" t="str">
        <f t="shared" si="252"/>
        <v>un</v>
      </c>
    </row>
    <row r="16134" spans="1:4" x14ac:dyDescent="0.2">
      <c r="A16134" s="5" t="s">
        <v>19444</v>
      </c>
      <c r="B16134" s="5" t="s">
        <v>33224</v>
      </c>
      <c r="C16134" s="5" t="s">
        <v>12</v>
      </c>
      <c r="D16134" s="5" t="str">
        <f t="shared" si="252"/>
        <v>un</v>
      </c>
    </row>
    <row r="16135" spans="1:4" x14ac:dyDescent="0.2">
      <c r="A16135" s="5" t="s">
        <v>9989</v>
      </c>
      <c r="B16135" s="5" t="s">
        <v>33225</v>
      </c>
      <c r="C16135" s="5" t="s">
        <v>12</v>
      </c>
      <c r="D16135" s="5" t="str">
        <f t="shared" si="252"/>
        <v>un</v>
      </c>
    </row>
    <row r="16136" spans="1:4" x14ac:dyDescent="0.2">
      <c r="A16136" s="5" t="s">
        <v>19445</v>
      </c>
      <c r="B16136" s="5" t="s">
        <v>33225</v>
      </c>
      <c r="C16136" s="5" t="s">
        <v>12</v>
      </c>
      <c r="D16136" s="5" t="str">
        <f t="shared" si="252"/>
        <v>un</v>
      </c>
    </row>
    <row r="16137" spans="1:4" x14ac:dyDescent="0.2">
      <c r="A16137" s="5" t="s">
        <v>9990</v>
      </c>
      <c r="B16137" s="5" t="s">
        <v>33226</v>
      </c>
      <c r="C16137" s="5" t="s">
        <v>12</v>
      </c>
      <c r="D16137" s="5" t="str">
        <f t="shared" si="252"/>
        <v>un</v>
      </c>
    </row>
    <row r="16138" spans="1:4" x14ac:dyDescent="0.2">
      <c r="A16138" s="5" t="s">
        <v>19446</v>
      </c>
      <c r="B16138" s="5" t="s">
        <v>33226</v>
      </c>
      <c r="C16138" s="5" t="s">
        <v>12</v>
      </c>
      <c r="D16138" s="5" t="str">
        <f t="shared" si="252"/>
        <v>un</v>
      </c>
    </row>
    <row r="16139" spans="1:4" x14ac:dyDescent="0.2">
      <c r="A16139" s="5" t="s">
        <v>9991</v>
      </c>
      <c r="B16139" s="5" t="s">
        <v>33227</v>
      </c>
      <c r="C16139" s="5" t="s">
        <v>12</v>
      </c>
      <c r="D16139" s="5" t="str">
        <f t="shared" si="252"/>
        <v>un</v>
      </c>
    </row>
    <row r="16140" spans="1:4" x14ac:dyDescent="0.2">
      <c r="A16140" s="5" t="s">
        <v>19447</v>
      </c>
      <c r="B16140" s="5" t="s">
        <v>33227</v>
      </c>
      <c r="C16140" s="5" t="s">
        <v>12</v>
      </c>
      <c r="D16140" s="5" t="str">
        <f t="shared" si="252"/>
        <v>un</v>
      </c>
    </row>
    <row r="16141" spans="1:4" x14ac:dyDescent="0.2">
      <c r="A16141" s="5" t="s">
        <v>9992</v>
      </c>
      <c r="B16141" s="5" t="s">
        <v>33228</v>
      </c>
      <c r="C16141" s="5" t="s">
        <v>12</v>
      </c>
      <c r="D16141" s="5" t="str">
        <f t="shared" si="252"/>
        <v>un</v>
      </c>
    </row>
    <row r="16142" spans="1:4" x14ac:dyDescent="0.2">
      <c r="A16142" s="5" t="s">
        <v>19448</v>
      </c>
      <c r="B16142" s="5" t="s">
        <v>33228</v>
      </c>
      <c r="C16142" s="5" t="s">
        <v>12</v>
      </c>
      <c r="D16142" s="5" t="str">
        <f t="shared" si="252"/>
        <v>un</v>
      </c>
    </row>
    <row r="16143" spans="1:4" x14ac:dyDescent="0.2">
      <c r="A16143" s="5" t="s">
        <v>9993</v>
      </c>
      <c r="B16143" s="5" t="s">
        <v>33229</v>
      </c>
      <c r="C16143" s="5" t="s">
        <v>12</v>
      </c>
      <c r="D16143" s="5" t="str">
        <f t="shared" si="252"/>
        <v>un</v>
      </c>
    </row>
    <row r="16144" spans="1:4" x14ac:dyDescent="0.2">
      <c r="A16144" s="5" t="s">
        <v>19449</v>
      </c>
      <c r="B16144" s="5" t="s">
        <v>33229</v>
      </c>
      <c r="C16144" s="5" t="s">
        <v>12</v>
      </c>
      <c r="D16144" s="5" t="str">
        <f t="shared" si="252"/>
        <v>un</v>
      </c>
    </row>
    <row r="16145" spans="1:4" x14ac:dyDescent="0.2">
      <c r="A16145" s="5" t="s">
        <v>9994</v>
      </c>
      <c r="B16145" s="5" t="s">
        <v>33230</v>
      </c>
      <c r="C16145" s="5" t="s">
        <v>12</v>
      </c>
      <c r="D16145" s="5" t="str">
        <f t="shared" si="252"/>
        <v>un</v>
      </c>
    </row>
    <row r="16146" spans="1:4" x14ac:dyDescent="0.2">
      <c r="A16146" s="5" t="s">
        <v>19450</v>
      </c>
      <c r="B16146" s="5" t="s">
        <v>33230</v>
      </c>
      <c r="C16146" s="5" t="s">
        <v>12</v>
      </c>
      <c r="D16146" s="5" t="str">
        <f t="shared" si="252"/>
        <v>un</v>
      </c>
    </row>
    <row r="16147" spans="1:4" x14ac:dyDescent="0.2">
      <c r="A16147" s="5" t="s">
        <v>9995</v>
      </c>
      <c r="B16147" s="5" t="s">
        <v>33231</v>
      </c>
      <c r="C16147" s="5" t="s">
        <v>12</v>
      </c>
      <c r="D16147" s="5" t="str">
        <f t="shared" si="252"/>
        <v>un</v>
      </c>
    </row>
    <row r="16148" spans="1:4" x14ac:dyDescent="0.2">
      <c r="A16148" s="5" t="s">
        <v>19451</v>
      </c>
      <c r="B16148" s="5" t="s">
        <v>33231</v>
      </c>
      <c r="C16148" s="5" t="s">
        <v>12</v>
      </c>
      <c r="D16148" s="5" t="str">
        <f t="shared" si="252"/>
        <v>un</v>
      </c>
    </row>
    <row r="16149" spans="1:4" x14ac:dyDescent="0.2">
      <c r="A16149" s="5" t="s">
        <v>9996</v>
      </c>
      <c r="B16149" s="5" t="s">
        <v>33232</v>
      </c>
      <c r="C16149" s="5" t="s">
        <v>12</v>
      </c>
      <c r="D16149" s="5" t="str">
        <f t="shared" si="252"/>
        <v>un</v>
      </c>
    </row>
    <row r="16150" spans="1:4" x14ac:dyDescent="0.2">
      <c r="A16150" s="5" t="s">
        <v>19452</v>
      </c>
      <c r="B16150" s="5" t="s">
        <v>33232</v>
      </c>
      <c r="C16150" s="5" t="s">
        <v>12</v>
      </c>
      <c r="D16150" s="5" t="str">
        <f t="shared" si="252"/>
        <v>un</v>
      </c>
    </row>
    <row r="16151" spans="1:4" x14ac:dyDescent="0.2">
      <c r="A16151" s="5" t="s">
        <v>9997</v>
      </c>
      <c r="B16151" s="5" t="s">
        <v>33233</v>
      </c>
      <c r="C16151" s="5" t="s">
        <v>12</v>
      </c>
      <c r="D16151" s="5" t="str">
        <f t="shared" si="252"/>
        <v>un</v>
      </c>
    </row>
    <row r="16152" spans="1:4" x14ac:dyDescent="0.2">
      <c r="A16152" s="5" t="s">
        <v>19453</v>
      </c>
      <c r="B16152" s="5" t="s">
        <v>33233</v>
      </c>
      <c r="C16152" s="5" t="s">
        <v>12</v>
      </c>
      <c r="D16152" s="5" t="str">
        <f t="shared" si="252"/>
        <v>un</v>
      </c>
    </row>
    <row r="16153" spans="1:4" x14ac:dyDescent="0.2">
      <c r="A16153" s="5" t="s">
        <v>9998</v>
      </c>
      <c r="B16153" s="5" t="s">
        <v>33234</v>
      </c>
      <c r="C16153" s="5" t="s">
        <v>12</v>
      </c>
      <c r="D16153" s="5" t="str">
        <f t="shared" si="252"/>
        <v>un</v>
      </c>
    </row>
    <row r="16154" spans="1:4" x14ac:dyDescent="0.2">
      <c r="A16154" s="5" t="s">
        <v>19454</v>
      </c>
      <c r="B16154" s="5" t="s">
        <v>33234</v>
      </c>
      <c r="C16154" s="5" t="s">
        <v>12</v>
      </c>
      <c r="D16154" s="5" t="str">
        <f t="shared" si="252"/>
        <v>un</v>
      </c>
    </row>
    <row r="16155" spans="1:4" x14ac:dyDescent="0.2">
      <c r="A16155" s="5" t="s">
        <v>9999</v>
      </c>
      <c r="B16155" s="5" t="s">
        <v>33235</v>
      </c>
      <c r="C16155" s="5" t="s">
        <v>12</v>
      </c>
      <c r="D16155" s="5" t="str">
        <f t="shared" si="252"/>
        <v>un</v>
      </c>
    </row>
    <row r="16156" spans="1:4" x14ac:dyDescent="0.2">
      <c r="A16156" s="5" t="s">
        <v>19455</v>
      </c>
      <c r="B16156" s="5" t="s">
        <v>33235</v>
      </c>
      <c r="C16156" s="5" t="s">
        <v>12</v>
      </c>
      <c r="D16156" s="5" t="str">
        <f t="shared" si="252"/>
        <v>un</v>
      </c>
    </row>
    <row r="16157" spans="1:4" x14ac:dyDescent="0.2">
      <c r="A16157" s="5" t="s">
        <v>10000</v>
      </c>
      <c r="B16157" s="5" t="s">
        <v>33236</v>
      </c>
      <c r="C16157" s="5" t="s">
        <v>12</v>
      </c>
      <c r="D16157" s="5" t="str">
        <f t="shared" si="252"/>
        <v>un</v>
      </c>
    </row>
    <row r="16158" spans="1:4" x14ac:dyDescent="0.2">
      <c r="A16158" s="5" t="s">
        <v>19456</v>
      </c>
      <c r="B16158" s="5" t="s">
        <v>33236</v>
      </c>
      <c r="C16158" s="5" t="s">
        <v>12</v>
      </c>
      <c r="D16158" s="5" t="str">
        <f t="shared" si="252"/>
        <v>un</v>
      </c>
    </row>
    <row r="16159" spans="1:4" x14ac:dyDescent="0.2">
      <c r="A16159" s="5" t="s">
        <v>10001</v>
      </c>
      <c r="B16159" s="5" t="s">
        <v>33237</v>
      </c>
      <c r="C16159" s="5" t="s">
        <v>12</v>
      </c>
      <c r="D16159" s="5" t="str">
        <f t="shared" si="252"/>
        <v>un</v>
      </c>
    </row>
    <row r="16160" spans="1:4" x14ac:dyDescent="0.2">
      <c r="A16160" s="5" t="s">
        <v>19457</v>
      </c>
      <c r="B16160" s="5" t="s">
        <v>33237</v>
      </c>
      <c r="C16160" s="5" t="s">
        <v>12</v>
      </c>
      <c r="D16160" s="5" t="str">
        <f t="shared" si="252"/>
        <v>un</v>
      </c>
    </row>
    <row r="16161" spans="1:4" x14ac:dyDescent="0.2">
      <c r="A16161" s="5" t="s">
        <v>10002</v>
      </c>
      <c r="B16161" s="5" t="s">
        <v>33238</v>
      </c>
      <c r="C16161" s="5" t="s">
        <v>12</v>
      </c>
      <c r="D16161" s="5" t="str">
        <f t="shared" si="252"/>
        <v>un</v>
      </c>
    </row>
    <row r="16162" spans="1:4" x14ac:dyDescent="0.2">
      <c r="A16162" s="5" t="s">
        <v>19458</v>
      </c>
      <c r="B16162" s="5" t="s">
        <v>33238</v>
      </c>
      <c r="C16162" s="5" t="s">
        <v>12</v>
      </c>
      <c r="D16162" s="5" t="str">
        <f t="shared" si="252"/>
        <v>un</v>
      </c>
    </row>
    <row r="16163" spans="1:4" x14ac:dyDescent="0.2">
      <c r="A16163" s="5" t="s">
        <v>10003</v>
      </c>
      <c r="B16163" s="5" t="s">
        <v>33239</v>
      </c>
      <c r="C16163" s="5" t="s">
        <v>12</v>
      </c>
      <c r="D16163" s="5" t="str">
        <f t="shared" si="252"/>
        <v>un</v>
      </c>
    </row>
    <row r="16164" spans="1:4" x14ac:dyDescent="0.2">
      <c r="A16164" s="5" t="s">
        <v>19459</v>
      </c>
      <c r="B16164" s="5" t="s">
        <v>33239</v>
      </c>
      <c r="C16164" s="5" t="s">
        <v>12</v>
      </c>
      <c r="D16164" s="5" t="str">
        <f t="shared" si="252"/>
        <v>un</v>
      </c>
    </row>
    <row r="16165" spans="1:4" x14ac:dyDescent="0.2">
      <c r="A16165" s="5" t="s">
        <v>10004</v>
      </c>
      <c r="B16165" s="5" t="s">
        <v>33240</v>
      </c>
      <c r="C16165" s="5" t="s">
        <v>12</v>
      </c>
      <c r="D16165" s="5" t="str">
        <f t="shared" si="252"/>
        <v>un</v>
      </c>
    </row>
    <row r="16166" spans="1:4" x14ac:dyDescent="0.2">
      <c r="A16166" s="5" t="s">
        <v>19460</v>
      </c>
      <c r="B16166" s="5" t="s">
        <v>33240</v>
      </c>
      <c r="C16166" s="5" t="s">
        <v>12</v>
      </c>
      <c r="D16166" s="5" t="str">
        <f t="shared" si="252"/>
        <v>un</v>
      </c>
    </row>
    <row r="16167" spans="1:4" x14ac:dyDescent="0.2">
      <c r="A16167" s="5" t="s">
        <v>10005</v>
      </c>
      <c r="B16167" s="5" t="s">
        <v>33241</v>
      </c>
      <c r="C16167" s="5" t="s">
        <v>12</v>
      </c>
      <c r="D16167" s="5" t="str">
        <f t="shared" si="252"/>
        <v>un</v>
      </c>
    </row>
    <row r="16168" spans="1:4" x14ac:dyDescent="0.2">
      <c r="A16168" s="5" t="s">
        <v>19461</v>
      </c>
      <c r="B16168" s="5" t="s">
        <v>33241</v>
      </c>
      <c r="C16168" s="5" t="s">
        <v>12</v>
      </c>
      <c r="D16168" s="5" t="str">
        <f t="shared" si="252"/>
        <v>un</v>
      </c>
    </row>
    <row r="16169" spans="1:4" x14ac:dyDescent="0.2">
      <c r="A16169" s="5" t="s">
        <v>10006</v>
      </c>
      <c r="B16169" s="5" t="s">
        <v>33242</v>
      </c>
      <c r="C16169" s="5" t="s">
        <v>12</v>
      </c>
      <c r="D16169" s="5" t="str">
        <f t="shared" si="252"/>
        <v>un</v>
      </c>
    </row>
    <row r="16170" spans="1:4" x14ac:dyDescent="0.2">
      <c r="A16170" s="5" t="s">
        <v>19462</v>
      </c>
      <c r="B16170" s="5" t="s">
        <v>33242</v>
      </c>
      <c r="C16170" s="5" t="s">
        <v>12</v>
      </c>
      <c r="D16170" s="5" t="str">
        <f t="shared" si="252"/>
        <v>un</v>
      </c>
    </row>
    <row r="16171" spans="1:4" x14ac:dyDescent="0.2">
      <c r="A16171" s="5" t="s">
        <v>10007</v>
      </c>
      <c r="B16171" s="5" t="s">
        <v>33243</v>
      </c>
      <c r="C16171" s="5" t="s">
        <v>12</v>
      </c>
      <c r="D16171" s="5" t="str">
        <f t="shared" si="252"/>
        <v>un</v>
      </c>
    </row>
    <row r="16172" spans="1:4" x14ac:dyDescent="0.2">
      <c r="A16172" s="5" t="s">
        <v>19463</v>
      </c>
      <c r="B16172" s="5" t="s">
        <v>33243</v>
      </c>
      <c r="C16172" s="5" t="s">
        <v>12</v>
      </c>
      <c r="D16172" s="5" t="str">
        <f t="shared" si="252"/>
        <v>un</v>
      </c>
    </row>
    <row r="16173" spans="1:4" x14ac:dyDescent="0.2">
      <c r="A16173" s="5" t="s">
        <v>10008</v>
      </c>
      <c r="B16173" s="5" t="s">
        <v>33244</v>
      </c>
      <c r="C16173" s="5" t="s">
        <v>12</v>
      </c>
      <c r="D16173" s="5" t="str">
        <f t="shared" si="252"/>
        <v>un</v>
      </c>
    </row>
    <row r="16174" spans="1:4" x14ac:dyDescent="0.2">
      <c r="A16174" s="5" t="s">
        <v>19464</v>
      </c>
      <c r="B16174" s="5" t="s">
        <v>33244</v>
      </c>
      <c r="C16174" s="5" t="s">
        <v>12</v>
      </c>
      <c r="D16174" s="5" t="str">
        <f t="shared" si="252"/>
        <v>un</v>
      </c>
    </row>
    <row r="16175" spans="1:4" x14ac:dyDescent="0.2">
      <c r="A16175" s="5" t="s">
        <v>10009</v>
      </c>
      <c r="B16175" s="5" t="s">
        <v>33245</v>
      </c>
      <c r="C16175" s="5" t="s">
        <v>12</v>
      </c>
      <c r="D16175" s="5" t="str">
        <f t="shared" si="252"/>
        <v>un</v>
      </c>
    </row>
    <row r="16176" spans="1:4" x14ac:dyDescent="0.2">
      <c r="A16176" s="5" t="s">
        <v>19465</v>
      </c>
      <c r="B16176" s="5" t="s">
        <v>33245</v>
      </c>
      <c r="C16176" s="5" t="s">
        <v>12</v>
      </c>
      <c r="D16176" s="5" t="str">
        <f t="shared" si="252"/>
        <v>un</v>
      </c>
    </row>
    <row r="16177" spans="1:4" x14ac:dyDescent="0.2">
      <c r="A16177" s="5" t="s">
        <v>10010</v>
      </c>
      <c r="B16177" s="5" t="s">
        <v>33246</v>
      </c>
      <c r="C16177" s="5" t="s">
        <v>12</v>
      </c>
      <c r="D16177" s="5" t="str">
        <f t="shared" si="252"/>
        <v>un</v>
      </c>
    </row>
    <row r="16178" spans="1:4" x14ac:dyDescent="0.2">
      <c r="A16178" s="5" t="s">
        <v>19466</v>
      </c>
      <c r="B16178" s="5" t="s">
        <v>33246</v>
      </c>
      <c r="C16178" s="5" t="s">
        <v>12</v>
      </c>
      <c r="D16178" s="5" t="str">
        <f t="shared" si="252"/>
        <v>un</v>
      </c>
    </row>
    <row r="16179" spans="1:4" x14ac:dyDescent="0.2">
      <c r="A16179" s="5" t="s">
        <v>10011</v>
      </c>
      <c r="B16179" s="5" t="s">
        <v>33247</v>
      </c>
      <c r="C16179" s="5" t="s">
        <v>12</v>
      </c>
      <c r="D16179" s="5" t="str">
        <f t="shared" si="252"/>
        <v>un</v>
      </c>
    </row>
    <row r="16180" spans="1:4" x14ac:dyDescent="0.2">
      <c r="A16180" s="5" t="s">
        <v>19467</v>
      </c>
      <c r="B16180" s="5" t="s">
        <v>33247</v>
      </c>
      <c r="C16180" s="5" t="s">
        <v>12</v>
      </c>
      <c r="D16180" s="5" t="str">
        <f t="shared" si="252"/>
        <v>un</v>
      </c>
    </row>
    <row r="16181" spans="1:4" x14ac:dyDescent="0.2">
      <c r="A16181" s="5" t="s">
        <v>10012</v>
      </c>
      <c r="B16181" s="5" t="s">
        <v>33248</v>
      </c>
      <c r="C16181" s="5" t="s">
        <v>12</v>
      </c>
      <c r="D16181" s="5" t="str">
        <f t="shared" si="252"/>
        <v>un</v>
      </c>
    </row>
    <row r="16182" spans="1:4" x14ac:dyDescent="0.2">
      <c r="A16182" s="5" t="s">
        <v>19468</v>
      </c>
      <c r="B16182" s="5" t="s">
        <v>33248</v>
      </c>
      <c r="C16182" s="5" t="s">
        <v>12</v>
      </c>
      <c r="D16182" s="5" t="str">
        <f t="shared" si="252"/>
        <v>un</v>
      </c>
    </row>
    <row r="16183" spans="1:4" x14ac:dyDescent="0.2">
      <c r="A16183" s="5" t="s">
        <v>10013</v>
      </c>
      <c r="B16183" s="5" t="s">
        <v>33249</v>
      </c>
      <c r="C16183" s="5" t="s">
        <v>12</v>
      </c>
      <c r="D16183" s="5" t="str">
        <f t="shared" si="252"/>
        <v>un</v>
      </c>
    </row>
    <row r="16184" spans="1:4" x14ac:dyDescent="0.2">
      <c r="A16184" s="5" t="s">
        <v>19469</v>
      </c>
      <c r="B16184" s="5" t="s">
        <v>33249</v>
      </c>
      <c r="C16184" s="5" t="s">
        <v>12</v>
      </c>
      <c r="D16184" s="5" t="str">
        <f t="shared" si="252"/>
        <v>un</v>
      </c>
    </row>
    <row r="16185" spans="1:4" x14ac:dyDescent="0.2">
      <c r="A16185" s="5" t="s">
        <v>10014</v>
      </c>
      <c r="B16185" s="5" t="s">
        <v>33250</v>
      </c>
      <c r="C16185" s="5" t="s">
        <v>12</v>
      </c>
      <c r="D16185" s="5" t="str">
        <f t="shared" si="252"/>
        <v>un</v>
      </c>
    </row>
    <row r="16186" spans="1:4" x14ac:dyDescent="0.2">
      <c r="A16186" s="5" t="s">
        <v>19470</v>
      </c>
      <c r="B16186" s="5" t="s">
        <v>33250</v>
      </c>
      <c r="C16186" s="5" t="s">
        <v>12</v>
      </c>
      <c r="D16186" s="5" t="str">
        <f t="shared" si="252"/>
        <v>un</v>
      </c>
    </row>
    <row r="16187" spans="1:4" x14ac:dyDescent="0.2">
      <c r="A16187" s="5" t="s">
        <v>10015</v>
      </c>
      <c r="B16187" s="5" t="s">
        <v>33251</v>
      </c>
      <c r="C16187" s="5" t="s">
        <v>12</v>
      </c>
      <c r="D16187" s="5" t="str">
        <f t="shared" si="252"/>
        <v>un</v>
      </c>
    </row>
    <row r="16188" spans="1:4" x14ac:dyDescent="0.2">
      <c r="A16188" s="5" t="s">
        <v>19471</v>
      </c>
      <c r="B16188" s="5" t="s">
        <v>33251</v>
      </c>
      <c r="C16188" s="5" t="s">
        <v>12</v>
      </c>
      <c r="D16188" s="5" t="str">
        <f t="shared" si="252"/>
        <v>un</v>
      </c>
    </row>
    <row r="16189" spans="1:4" x14ac:dyDescent="0.2">
      <c r="A16189" s="5" t="s">
        <v>10016</v>
      </c>
      <c r="B16189" s="5" t="s">
        <v>33252</v>
      </c>
      <c r="C16189" s="5" t="s">
        <v>12</v>
      </c>
      <c r="D16189" s="5" t="str">
        <f t="shared" si="252"/>
        <v>un</v>
      </c>
    </row>
    <row r="16190" spans="1:4" x14ac:dyDescent="0.2">
      <c r="A16190" s="5" t="s">
        <v>19472</v>
      </c>
      <c r="B16190" s="5" t="s">
        <v>33252</v>
      </c>
      <c r="C16190" s="5" t="s">
        <v>12</v>
      </c>
      <c r="D16190" s="5" t="str">
        <f t="shared" si="252"/>
        <v>un</v>
      </c>
    </row>
    <row r="16191" spans="1:4" x14ac:dyDescent="0.2">
      <c r="A16191" s="5" t="s">
        <v>10017</v>
      </c>
      <c r="B16191" s="5" t="s">
        <v>33253</v>
      </c>
      <c r="C16191" s="5" t="s">
        <v>12</v>
      </c>
      <c r="D16191" s="5" t="str">
        <f t="shared" si="252"/>
        <v>un</v>
      </c>
    </row>
    <row r="16192" spans="1:4" x14ac:dyDescent="0.2">
      <c r="A16192" s="5" t="s">
        <v>19473</v>
      </c>
      <c r="B16192" s="5" t="s">
        <v>33253</v>
      </c>
      <c r="C16192" s="5" t="s">
        <v>12</v>
      </c>
      <c r="D16192" s="5" t="str">
        <f t="shared" si="252"/>
        <v>un</v>
      </c>
    </row>
    <row r="16193" spans="1:4" x14ac:dyDescent="0.2">
      <c r="A16193" s="5" t="s">
        <v>10018</v>
      </c>
      <c r="B16193" s="5" t="s">
        <v>33254</v>
      </c>
      <c r="C16193" s="5" t="s">
        <v>12</v>
      </c>
      <c r="D16193" s="5" t="str">
        <f t="shared" si="252"/>
        <v>un</v>
      </c>
    </row>
    <row r="16194" spans="1:4" x14ac:dyDescent="0.2">
      <c r="A16194" s="5" t="s">
        <v>19474</v>
      </c>
      <c r="B16194" s="5" t="s">
        <v>33254</v>
      </c>
      <c r="C16194" s="5" t="s">
        <v>12</v>
      </c>
      <c r="D16194" s="5" t="str">
        <f t="shared" ref="D16194:D16257" si="253">LOWER(C16194)</f>
        <v>un</v>
      </c>
    </row>
    <row r="16195" spans="1:4" x14ac:dyDescent="0.2">
      <c r="A16195" s="5" t="s">
        <v>10019</v>
      </c>
      <c r="B16195" s="5" t="s">
        <v>33255</v>
      </c>
      <c r="C16195" s="5" t="s">
        <v>12</v>
      </c>
      <c r="D16195" s="5" t="str">
        <f t="shared" si="253"/>
        <v>un</v>
      </c>
    </row>
    <row r="16196" spans="1:4" x14ac:dyDescent="0.2">
      <c r="A16196" s="5" t="s">
        <v>19475</v>
      </c>
      <c r="B16196" s="5" t="s">
        <v>33255</v>
      </c>
      <c r="C16196" s="5" t="s">
        <v>12</v>
      </c>
      <c r="D16196" s="5" t="str">
        <f t="shared" si="253"/>
        <v>un</v>
      </c>
    </row>
    <row r="16197" spans="1:4" x14ac:dyDescent="0.2">
      <c r="A16197" s="5" t="s">
        <v>10020</v>
      </c>
      <c r="B16197" s="5" t="s">
        <v>33256</v>
      </c>
      <c r="C16197" s="5" t="s">
        <v>12</v>
      </c>
      <c r="D16197" s="5" t="str">
        <f t="shared" si="253"/>
        <v>un</v>
      </c>
    </row>
    <row r="16198" spans="1:4" x14ac:dyDescent="0.2">
      <c r="A16198" s="5" t="s">
        <v>19476</v>
      </c>
      <c r="B16198" s="5" t="s">
        <v>33256</v>
      </c>
      <c r="C16198" s="5" t="s">
        <v>12</v>
      </c>
      <c r="D16198" s="5" t="str">
        <f t="shared" si="253"/>
        <v>un</v>
      </c>
    </row>
    <row r="16199" spans="1:4" x14ac:dyDescent="0.2">
      <c r="A16199" s="5" t="s">
        <v>10021</v>
      </c>
      <c r="B16199" s="5" t="s">
        <v>33257</v>
      </c>
      <c r="C16199" s="5" t="s">
        <v>12</v>
      </c>
      <c r="D16199" s="5" t="str">
        <f t="shared" si="253"/>
        <v>un</v>
      </c>
    </row>
    <row r="16200" spans="1:4" x14ac:dyDescent="0.2">
      <c r="A16200" s="5" t="s">
        <v>19477</v>
      </c>
      <c r="B16200" s="5" t="s">
        <v>33257</v>
      </c>
      <c r="C16200" s="5" t="s">
        <v>12</v>
      </c>
      <c r="D16200" s="5" t="str">
        <f t="shared" si="253"/>
        <v>un</v>
      </c>
    </row>
    <row r="16201" spans="1:4" x14ac:dyDescent="0.2">
      <c r="A16201" s="5" t="s">
        <v>10022</v>
      </c>
      <c r="B16201" s="5" t="s">
        <v>33258</v>
      </c>
      <c r="C16201" s="5" t="s">
        <v>12</v>
      </c>
      <c r="D16201" s="5" t="str">
        <f t="shared" si="253"/>
        <v>un</v>
      </c>
    </row>
    <row r="16202" spans="1:4" x14ac:dyDescent="0.2">
      <c r="A16202" s="5" t="s">
        <v>19478</v>
      </c>
      <c r="B16202" s="5" t="s">
        <v>33258</v>
      </c>
      <c r="C16202" s="5" t="s">
        <v>12</v>
      </c>
      <c r="D16202" s="5" t="str">
        <f t="shared" si="253"/>
        <v>un</v>
      </c>
    </row>
    <row r="16203" spans="1:4" x14ac:dyDescent="0.2">
      <c r="A16203" s="5" t="s">
        <v>10023</v>
      </c>
      <c r="B16203" s="5" t="s">
        <v>33259</v>
      </c>
      <c r="C16203" s="5" t="s">
        <v>12</v>
      </c>
      <c r="D16203" s="5" t="str">
        <f t="shared" si="253"/>
        <v>un</v>
      </c>
    </row>
    <row r="16204" spans="1:4" x14ac:dyDescent="0.2">
      <c r="A16204" s="5" t="s">
        <v>19479</v>
      </c>
      <c r="B16204" s="5" t="s">
        <v>33259</v>
      </c>
      <c r="C16204" s="5" t="s">
        <v>12</v>
      </c>
      <c r="D16204" s="5" t="str">
        <f t="shared" si="253"/>
        <v>un</v>
      </c>
    </row>
    <row r="16205" spans="1:4" x14ac:dyDescent="0.2">
      <c r="A16205" s="5" t="s">
        <v>10024</v>
      </c>
      <c r="B16205" s="5" t="s">
        <v>33260</v>
      </c>
      <c r="C16205" s="5" t="s">
        <v>12</v>
      </c>
      <c r="D16205" s="5" t="str">
        <f t="shared" si="253"/>
        <v>un</v>
      </c>
    </row>
    <row r="16206" spans="1:4" x14ac:dyDescent="0.2">
      <c r="A16206" s="5" t="s">
        <v>19480</v>
      </c>
      <c r="B16206" s="5" t="s">
        <v>33260</v>
      </c>
      <c r="C16206" s="5" t="s">
        <v>12</v>
      </c>
      <c r="D16206" s="5" t="str">
        <f t="shared" si="253"/>
        <v>un</v>
      </c>
    </row>
    <row r="16207" spans="1:4" x14ac:dyDescent="0.2">
      <c r="A16207" s="5" t="s">
        <v>10025</v>
      </c>
      <c r="B16207" s="5" t="s">
        <v>33261</v>
      </c>
      <c r="C16207" s="5" t="s">
        <v>12</v>
      </c>
      <c r="D16207" s="5" t="str">
        <f t="shared" si="253"/>
        <v>un</v>
      </c>
    </row>
    <row r="16208" spans="1:4" x14ac:dyDescent="0.2">
      <c r="A16208" s="5" t="s">
        <v>19481</v>
      </c>
      <c r="B16208" s="5" t="s">
        <v>33261</v>
      </c>
      <c r="C16208" s="5" t="s">
        <v>12</v>
      </c>
      <c r="D16208" s="5" t="str">
        <f t="shared" si="253"/>
        <v>un</v>
      </c>
    </row>
    <row r="16209" spans="1:4" x14ac:dyDescent="0.2">
      <c r="A16209" s="5" t="s">
        <v>10026</v>
      </c>
      <c r="B16209" s="5" t="s">
        <v>33262</v>
      </c>
      <c r="C16209" s="5" t="s">
        <v>12</v>
      </c>
      <c r="D16209" s="5" t="str">
        <f t="shared" si="253"/>
        <v>un</v>
      </c>
    </row>
    <row r="16210" spans="1:4" x14ac:dyDescent="0.2">
      <c r="A16210" s="5" t="s">
        <v>19482</v>
      </c>
      <c r="B16210" s="5" t="s">
        <v>33262</v>
      </c>
      <c r="C16210" s="5" t="s">
        <v>12</v>
      </c>
      <c r="D16210" s="5" t="str">
        <f t="shared" si="253"/>
        <v>un</v>
      </c>
    </row>
    <row r="16211" spans="1:4" x14ac:dyDescent="0.2">
      <c r="A16211" s="5" t="s">
        <v>10027</v>
      </c>
      <c r="B16211" s="5" t="s">
        <v>33263</v>
      </c>
      <c r="C16211" s="5" t="s">
        <v>12</v>
      </c>
      <c r="D16211" s="5" t="str">
        <f t="shared" si="253"/>
        <v>un</v>
      </c>
    </row>
    <row r="16212" spans="1:4" x14ac:dyDescent="0.2">
      <c r="A16212" s="5" t="s">
        <v>19483</v>
      </c>
      <c r="B16212" s="5" t="s">
        <v>33263</v>
      </c>
      <c r="C16212" s="5" t="s">
        <v>12</v>
      </c>
      <c r="D16212" s="5" t="str">
        <f t="shared" si="253"/>
        <v>un</v>
      </c>
    </row>
    <row r="16213" spans="1:4" x14ac:dyDescent="0.2">
      <c r="A16213" s="5" t="s">
        <v>10028</v>
      </c>
      <c r="B16213" s="5" t="s">
        <v>33264</v>
      </c>
      <c r="C16213" s="5" t="s">
        <v>12</v>
      </c>
      <c r="D16213" s="5" t="str">
        <f t="shared" si="253"/>
        <v>un</v>
      </c>
    </row>
    <row r="16214" spans="1:4" x14ac:dyDescent="0.2">
      <c r="A16214" s="5" t="s">
        <v>19484</v>
      </c>
      <c r="B16214" s="5" t="s">
        <v>33264</v>
      </c>
      <c r="C16214" s="5" t="s">
        <v>12</v>
      </c>
      <c r="D16214" s="5" t="str">
        <f t="shared" si="253"/>
        <v>un</v>
      </c>
    </row>
    <row r="16215" spans="1:4" x14ac:dyDescent="0.2">
      <c r="A16215" s="5" t="s">
        <v>10029</v>
      </c>
      <c r="B16215" s="5" t="s">
        <v>33265</v>
      </c>
      <c r="C16215" s="5" t="s">
        <v>12</v>
      </c>
      <c r="D16215" s="5" t="str">
        <f t="shared" si="253"/>
        <v>un</v>
      </c>
    </row>
    <row r="16216" spans="1:4" x14ac:dyDescent="0.2">
      <c r="A16216" s="5" t="s">
        <v>19485</v>
      </c>
      <c r="B16216" s="5" t="s">
        <v>33265</v>
      </c>
      <c r="C16216" s="5" t="s">
        <v>12</v>
      </c>
      <c r="D16216" s="5" t="str">
        <f t="shared" si="253"/>
        <v>un</v>
      </c>
    </row>
    <row r="16217" spans="1:4" x14ac:dyDescent="0.2">
      <c r="A16217" s="5" t="s">
        <v>10030</v>
      </c>
      <c r="B16217" s="5" t="s">
        <v>33266</v>
      </c>
      <c r="C16217" s="5" t="s">
        <v>12</v>
      </c>
      <c r="D16217" s="5" t="str">
        <f t="shared" si="253"/>
        <v>un</v>
      </c>
    </row>
    <row r="16218" spans="1:4" x14ac:dyDescent="0.2">
      <c r="A16218" s="5" t="s">
        <v>19486</v>
      </c>
      <c r="B16218" s="5" t="s">
        <v>33266</v>
      </c>
      <c r="C16218" s="5" t="s">
        <v>12</v>
      </c>
      <c r="D16218" s="5" t="str">
        <f t="shared" si="253"/>
        <v>un</v>
      </c>
    </row>
    <row r="16219" spans="1:4" x14ac:dyDescent="0.2">
      <c r="A16219" s="5" t="s">
        <v>10031</v>
      </c>
      <c r="B16219" s="5" t="s">
        <v>33267</v>
      </c>
      <c r="C16219" s="5" t="s">
        <v>12</v>
      </c>
      <c r="D16219" s="5" t="str">
        <f t="shared" si="253"/>
        <v>un</v>
      </c>
    </row>
    <row r="16220" spans="1:4" x14ac:dyDescent="0.2">
      <c r="A16220" s="5" t="s">
        <v>19487</v>
      </c>
      <c r="B16220" s="5" t="s">
        <v>33267</v>
      </c>
      <c r="C16220" s="5" t="s">
        <v>12</v>
      </c>
      <c r="D16220" s="5" t="str">
        <f t="shared" si="253"/>
        <v>un</v>
      </c>
    </row>
    <row r="16221" spans="1:4" x14ac:dyDescent="0.2">
      <c r="A16221" s="5" t="s">
        <v>10032</v>
      </c>
      <c r="B16221" s="5" t="s">
        <v>33268</v>
      </c>
      <c r="C16221" s="5" t="s">
        <v>12</v>
      </c>
      <c r="D16221" s="5" t="str">
        <f t="shared" si="253"/>
        <v>un</v>
      </c>
    </row>
    <row r="16222" spans="1:4" x14ac:dyDescent="0.2">
      <c r="A16222" s="5" t="s">
        <v>19488</v>
      </c>
      <c r="B16222" s="5" t="s">
        <v>33268</v>
      </c>
      <c r="C16222" s="5" t="s">
        <v>12</v>
      </c>
      <c r="D16222" s="5" t="str">
        <f t="shared" si="253"/>
        <v>un</v>
      </c>
    </row>
    <row r="16223" spans="1:4" x14ac:dyDescent="0.2">
      <c r="A16223" s="5" t="s">
        <v>10033</v>
      </c>
      <c r="B16223" s="5" t="s">
        <v>33269</v>
      </c>
      <c r="C16223" s="5" t="s">
        <v>12</v>
      </c>
      <c r="D16223" s="5" t="str">
        <f t="shared" si="253"/>
        <v>un</v>
      </c>
    </row>
    <row r="16224" spans="1:4" x14ac:dyDescent="0.2">
      <c r="A16224" s="5" t="s">
        <v>19489</v>
      </c>
      <c r="B16224" s="5" t="s">
        <v>33269</v>
      </c>
      <c r="C16224" s="5" t="s">
        <v>12</v>
      </c>
      <c r="D16224" s="5" t="str">
        <f t="shared" si="253"/>
        <v>un</v>
      </c>
    </row>
    <row r="16225" spans="1:4" x14ac:dyDescent="0.2">
      <c r="A16225" s="5" t="s">
        <v>10034</v>
      </c>
      <c r="B16225" s="5" t="s">
        <v>33270</v>
      </c>
      <c r="C16225" s="5" t="s">
        <v>12</v>
      </c>
      <c r="D16225" s="5" t="str">
        <f t="shared" si="253"/>
        <v>un</v>
      </c>
    </row>
    <row r="16226" spans="1:4" x14ac:dyDescent="0.2">
      <c r="A16226" s="5" t="s">
        <v>19490</v>
      </c>
      <c r="B16226" s="5" t="s">
        <v>33270</v>
      </c>
      <c r="C16226" s="5" t="s">
        <v>12</v>
      </c>
      <c r="D16226" s="5" t="str">
        <f t="shared" si="253"/>
        <v>un</v>
      </c>
    </row>
    <row r="16227" spans="1:4" x14ac:dyDescent="0.2">
      <c r="A16227" s="5" t="s">
        <v>10035</v>
      </c>
      <c r="B16227" s="5" t="s">
        <v>33271</v>
      </c>
      <c r="C16227" s="5" t="s">
        <v>12</v>
      </c>
      <c r="D16227" s="5" t="str">
        <f t="shared" si="253"/>
        <v>un</v>
      </c>
    </row>
    <row r="16228" spans="1:4" x14ac:dyDescent="0.2">
      <c r="A16228" s="5" t="s">
        <v>19491</v>
      </c>
      <c r="B16228" s="5" t="s">
        <v>33271</v>
      </c>
      <c r="C16228" s="5" t="s">
        <v>12</v>
      </c>
      <c r="D16228" s="5" t="str">
        <f t="shared" si="253"/>
        <v>un</v>
      </c>
    </row>
    <row r="16229" spans="1:4" x14ac:dyDescent="0.2">
      <c r="A16229" s="5" t="s">
        <v>10036</v>
      </c>
      <c r="B16229" s="5" t="s">
        <v>33272</v>
      </c>
      <c r="C16229" s="5" t="s">
        <v>12</v>
      </c>
      <c r="D16229" s="5" t="str">
        <f t="shared" si="253"/>
        <v>un</v>
      </c>
    </row>
    <row r="16230" spans="1:4" x14ac:dyDescent="0.2">
      <c r="A16230" s="5" t="s">
        <v>19492</v>
      </c>
      <c r="B16230" s="5" t="s">
        <v>33272</v>
      </c>
      <c r="C16230" s="5" t="s">
        <v>12</v>
      </c>
      <c r="D16230" s="5" t="str">
        <f t="shared" si="253"/>
        <v>un</v>
      </c>
    </row>
    <row r="16231" spans="1:4" x14ac:dyDescent="0.2">
      <c r="A16231" s="5" t="s">
        <v>10037</v>
      </c>
      <c r="B16231" s="5" t="s">
        <v>33273</v>
      </c>
      <c r="C16231" s="5" t="s">
        <v>12</v>
      </c>
      <c r="D16231" s="5" t="str">
        <f t="shared" si="253"/>
        <v>un</v>
      </c>
    </row>
    <row r="16232" spans="1:4" x14ac:dyDescent="0.2">
      <c r="A16232" s="5" t="s">
        <v>19493</v>
      </c>
      <c r="B16232" s="5" t="s">
        <v>33273</v>
      </c>
      <c r="C16232" s="5" t="s">
        <v>12</v>
      </c>
      <c r="D16232" s="5" t="str">
        <f t="shared" si="253"/>
        <v>un</v>
      </c>
    </row>
    <row r="16233" spans="1:4" x14ac:dyDescent="0.2">
      <c r="A16233" s="5" t="s">
        <v>10038</v>
      </c>
      <c r="B16233" s="5" t="s">
        <v>33274</v>
      </c>
      <c r="C16233" s="5" t="s">
        <v>12</v>
      </c>
      <c r="D16233" s="5" t="str">
        <f t="shared" si="253"/>
        <v>un</v>
      </c>
    </row>
    <row r="16234" spans="1:4" x14ac:dyDescent="0.2">
      <c r="A16234" s="5" t="s">
        <v>19494</v>
      </c>
      <c r="B16234" s="5" t="s">
        <v>33274</v>
      </c>
      <c r="C16234" s="5" t="s">
        <v>12</v>
      </c>
      <c r="D16234" s="5" t="str">
        <f t="shared" si="253"/>
        <v>un</v>
      </c>
    </row>
    <row r="16235" spans="1:4" x14ac:dyDescent="0.2">
      <c r="A16235" s="5" t="s">
        <v>10039</v>
      </c>
      <c r="B16235" s="5" t="s">
        <v>33275</v>
      </c>
      <c r="C16235" s="5" t="s">
        <v>12</v>
      </c>
      <c r="D16235" s="5" t="str">
        <f t="shared" si="253"/>
        <v>un</v>
      </c>
    </row>
    <row r="16236" spans="1:4" x14ac:dyDescent="0.2">
      <c r="A16236" s="5" t="s">
        <v>19495</v>
      </c>
      <c r="B16236" s="5" t="s">
        <v>33275</v>
      </c>
      <c r="C16236" s="5" t="s">
        <v>12</v>
      </c>
      <c r="D16236" s="5" t="str">
        <f t="shared" si="253"/>
        <v>un</v>
      </c>
    </row>
    <row r="16237" spans="1:4" x14ac:dyDescent="0.2">
      <c r="A16237" s="5" t="s">
        <v>10040</v>
      </c>
      <c r="B16237" s="5" t="s">
        <v>33276</v>
      </c>
      <c r="C16237" s="5" t="s">
        <v>12</v>
      </c>
      <c r="D16237" s="5" t="str">
        <f t="shared" si="253"/>
        <v>un</v>
      </c>
    </row>
    <row r="16238" spans="1:4" x14ac:dyDescent="0.2">
      <c r="A16238" s="5" t="s">
        <v>19496</v>
      </c>
      <c r="B16238" s="5" t="s">
        <v>33276</v>
      </c>
      <c r="C16238" s="5" t="s">
        <v>12</v>
      </c>
      <c r="D16238" s="5" t="str">
        <f t="shared" si="253"/>
        <v>un</v>
      </c>
    </row>
    <row r="16239" spans="1:4" x14ac:dyDescent="0.2">
      <c r="A16239" s="5" t="s">
        <v>10041</v>
      </c>
      <c r="B16239" s="5" t="s">
        <v>33277</v>
      </c>
      <c r="C16239" s="5" t="s">
        <v>12</v>
      </c>
      <c r="D16239" s="5" t="str">
        <f t="shared" si="253"/>
        <v>un</v>
      </c>
    </row>
    <row r="16240" spans="1:4" x14ac:dyDescent="0.2">
      <c r="A16240" s="5" t="s">
        <v>19497</v>
      </c>
      <c r="B16240" s="5" t="s">
        <v>33277</v>
      </c>
      <c r="C16240" s="5" t="s">
        <v>12</v>
      </c>
      <c r="D16240" s="5" t="str">
        <f t="shared" si="253"/>
        <v>un</v>
      </c>
    </row>
    <row r="16241" spans="1:4" x14ac:dyDescent="0.2">
      <c r="A16241" s="5" t="s">
        <v>10042</v>
      </c>
      <c r="B16241" s="5" t="s">
        <v>33278</v>
      </c>
      <c r="C16241" s="5" t="s">
        <v>12</v>
      </c>
      <c r="D16241" s="5" t="str">
        <f t="shared" si="253"/>
        <v>un</v>
      </c>
    </row>
    <row r="16242" spans="1:4" x14ac:dyDescent="0.2">
      <c r="A16242" s="5" t="s">
        <v>19498</v>
      </c>
      <c r="B16242" s="5" t="s">
        <v>33278</v>
      </c>
      <c r="C16242" s="5" t="s">
        <v>12</v>
      </c>
      <c r="D16242" s="5" t="str">
        <f t="shared" si="253"/>
        <v>un</v>
      </c>
    </row>
    <row r="16243" spans="1:4" x14ac:dyDescent="0.2">
      <c r="A16243" s="5" t="s">
        <v>10043</v>
      </c>
      <c r="B16243" s="5" t="s">
        <v>33279</v>
      </c>
      <c r="C16243" s="5" t="s">
        <v>12</v>
      </c>
      <c r="D16243" s="5" t="str">
        <f t="shared" si="253"/>
        <v>un</v>
      </c>
    </row>
    <row r="16244" spans="1:4" x14ac:dyDescent="0.2">
      <c r="A16244" s="5" t="s">
        <v>19499</v>
      </c>
      <c r="B16244" s="5" t="s">
        <v>33279</v>
      </c>
      <c r="C16244" s="5" t="s">
        <v>12</v>
      </c>
      <c r="D16244" s="5" t="str">
        <f t="shared" si="253"/>
        <v>un</v>
      </c>
    </row>
    <row r="16245" spans="1:4" x14ac:dyDescent="0.2">
      <c r="A16245" s="5" t="s">
        <v>10044</v>
      </c>
      <c r="B16245" s="5" t="s">
        <v>33280</v>
      </c>
      <c r="C16245" s="5" t="s">
        <v>12</v>
      </c>
      <c r="D16245" s="5" t="str">
        <f t="shared" si="253"/>
        <v>un</v>
      </c>
    </row>
    <row r="16246" spans="1:4" x14ac:dyDescent="0.2">
      <c r="A16246" s="5" t="s">
        <v>19500</v>
      </c>
      <c r="B16246" s="5" t="s">
        <v>33280</v>
      </c>
      <c r="C16246" s="5" t="s">
        <v>12</v>
      </c>
      <c r="D16246" s="5" t="str">
        <f t="shared" si="253"/>
        <v>un</v>
      </c>
    </row>
    <row r="16247" spans="1:4" x14ac:dyDescent="0.2">
      <c r="A16247" s="5" t="s">
        <v>10045</v>
      </c>
      <c r="B16247" s="5" t="s">
        <v>33281</v>
      </c>
      <c r="C16247" s="5" t="s">
        <v>12</v>
      </c>
      <c r="D16247" s="5" t="str">
        <f t="shared" si="253"/>
        <v>un</v>
      </c>
    </row>
    <row r="16248" spans="1:4" x14ac:dyDescent="0.2">
      <c r="A16248" s="5" t="s">
        <v>19501</v>
      </c>
      <c r="B16248" s="5" t="s">
        <v>33281</v>
      </c>
      <c r="C16248" s="5" t="s">
        <v>12</v>
      </c>
      <c r="D16248" s="5" t="str">
        <f t="shared" si="253"/>
        <v>un</v>
      </c>
    </row>
    <row r="16249" spans="1:4" x14ac:dyDescent="0.2">
      <c r="A16249" s="5" t="s">
        <v>10046</v>
      </c>
      <c r="B16249" s="5" t="s">
        <v>33282</v>
      </c>
      <c r="C16249" s="5" t="s">
        <v>12</v>
      </c>
      <c r="D16249" s="5" t="str">
        <f t="shared" si="253"/>
        <v>un</v>
      </c>
    </row>
    <row r="16250" spans="1:4" x14ac:dyDescent="0.2">
      <c r="A16250" s="5" t="s">
        <v>19502</v>
      </c>
      <c r="B16250" s="5" t="s">
        <v>33282</v>
      </c>
      <c r="C16250" s="5" t="s">
        <v>12</v>
      </c>
      <c r="D16250" s="5" t="str">
        <f t="shared" si="253"/>
        <v>un</v>
      </c>
    </row>
    <row r="16251" spans="1:4" x14ac:dyDescent="0.2">
      <c r="A16251" s="5" t="s">
        <v>10047</v>
      </c>
      <c r="B16251" s="5" t="s">
        <v>33283</v>
      </c>
      <c r="C16251" s="5" t="s">
        <v>12</v>
      </c>
      <c r="D16251" s="5" t="str">
        <f t="shared" si="253"/>
        <v>un</v>
      </c>
    </row>
    <row r="16252" spans="1:4" x14ac:dyDescent="0.2">
      <c r="A16252" s="5" t="s">
        <v>19503</v>
      </c>
      <c r="B16252" s="5" t="s">
        <v>33283</v>
      </c>
      <c r="C16252" s="5" t="s">
        <v>12</v>
      </c>
      <c r="D16252" s="5" t="str">
        <f t="shared" si="253"/>
        <v>un</v>
      </c>
    </row>
    <row r="16253" spans="1:4" x14ac:dyDescent="0.2">
      <c r="A16253" s="5" t="s">
        <v>10048</v>
      </c>
      <c r="B16253" s="5" t="s">
        <v>33284</v>
      </c>
      <c r="C16253" s="5" t="s">
        <v>12</v>
      </c>
      <c r="D16253" s="5" t="str">
        <f t="shared" si="253"/>
        <v>un</v>
      </c>
    </row>
    <row r="16254" spans="1:4" x14ac:dyDescent="0.2">
      <c r="A16254" s="5" t="s">
        <v>19504</v>
      </c>
      <c r="B16254" s="5" t="s">
        <v>33284</v>
      </c>
      <c r="C16254" s="5" t="s">
        <v>12</v>
      </c>
      <c r="D16254" s="5" t="str">
        <f t="shared" si="253"/>
        <v>un</v>
      </c>
    </row>
    <row r="16255" spans="1:4" x14ac:dyDescent="0.2">
      <c r="A16255" s="5" t="s">
        <v>10049</v>
      </c>
      <c r="B16255" s="5" t="s">
        <v>33285</v>
      </c>
      <c r="C16255" s="5" t="s">
        <v>12</v>
      </c>
      <c r="D16255" s="5" t="str">
        <f t="shared" si="253"/>
        <v>un</v>
      </c>
    </row>
    <row r="16256" spans="1:4" x14ac:dyDescent="0.2">
      <c r="A16256" s="5" t="s">
        <v>19505</v>
      </c>
      <c r="B16256" s="5" t="s">
        <v>33285</v>
      </c>
      <c r="C16256" s="5" t="s">
        <v>12</v>
      </c>
      <c r="D16256" s="5" t="str">
        <f t="shared" si="253"/>
        <v>un</v>
      </c>
    </row>
    <row r="16257" spans="1:4" x14ac:dyDescent="0.2">
      <c r="A16257" s="5" t="s">
        <v>10050</v>
      </c>
      <c r="B16257" s="5" t="s">
        <v>33286</v>
      </c>
      <c r="C16257" s="5" t="s">
        <v>12</v>
      </c>
      <c r="D16257" s="5" t="str">
        <f t="shared" si="253"/>
        <v>un</v>
      </c>
    </row>
    <row r="16258" spans="1:4" x14ac:dyDescent="0.2">
      <c r="A16258" s="5" t="s">
        <v>19506</v>
      </c>
      <c r="B16258" s="5" t="s">
        <v>33286</v>
      </c>
      <c r="C16258" s="5" t="s">
        <v>12</v>
      </c>
      <c r="D16258" s="5" t="str">
        <f t="shared" ref="D16258:D16321" si="254">LOWER(C16258)</f>
        <v>un</v>
      </c>
    </row>
    <row r="16259" spans="1:4" x14ac:dyDescent="0.2">
      <c r="A16259" s="5" t="s">
        <v>10051</v>
      </c>
      <c r="B16259" s="5" t="s">
        <v>33287</v>
      </c>
      <c r="C16259" s="5" t="s">
        <v>12</v>
      </c>
      <c r="D16259" s="5" t="str">
        <f t="shared" si="254"/>
        <v>un</v>
      </c>
    </row>
    <row r="16260" spans="1:4" x14ac:dyDescent="0.2">
      <c r="A16260" s="5" t="s">
        <v>19507</v>
      </c>
      <c r="B16260" s="5" t="s">
        <v>33287</v>
      </c>
      <c r="C16260" s="5" t="s">
        <v>12</v>
      </c>
      <c r="D16260" s="5" t="str">
        <f t="shared" si="254"/>
        <v>un</v>
      </c>
    </row>
    <row r="16261" spans="1:4" x14ac:dyDescent="0.2">
      <c r="A16261" s="5" t="s">
        <v>10052</v>
      </c>
      <c r="B16261" s="5" t="s">
        <v>33288</v>
      </c>
      <c r="C16261" s="5" t="s">
        <v>12</v>
      </c>
      <c r="D16261" s="5" t="str">
        <f t="shared" si="254"/>
        <v>un</v>
      </c>
    </row>
    <row r="16262" spans="1:4" x14ac:dyDescent="0.2">
      <c r="A16262" s="5" t="s">
        <v>19508</v>
      </c>
      <c r="B16262" s="5" t="s">
        <v>33288</v>
      </c>
      <c r="C16262" s="5" t="s">
        <v>12</v>
      </c>
      <c r="D16262" s="5" t="str">
        <f t="shared" si="254"/>
        <v>un</v>
      </c>
    </row>
    <row r="16263" spans="1:4" x14ac:dyDescent="0.2">
      <c r="A16263" s="5" t="s">
        <v>10053</v>
      </c>
      <c r="B16263" s="5" t="s">
        <v>33289</v>
      </c>
      <c r="C16263" s="5" t="s">
        <v>12</v>
      </c>
      <c r="D16263" s="5" t="str">
        <f t="shared" si="254"/>
        <v>un</v>
      </c>
    </row>
    <row r="16264" spans="1:4" x14ac:dyDescent="0.2">
      <c r="A16264" s="5" t="s">
        <v>19509</v>
      </c>
      <c r="B16264" s="5" t="s">
        <v>33289</v>
      </c>
      <c r="C16264" s="5" t="s">
        <v>12</v>
      </c>
      <c r="D16264" s="5" t="str">
        <f t="shared" si="254"/>
        <v>un</v>
      </c>
    </row>
    <row r="16265" spans="1:4" x14ac:dyDescent="0.2">
      <c r="A16265" s="5" t="s">
        <v>10054</v>
      </c>
      <c r="B16265" s="5" t="s">
        <v>33290</v>
      </c>
      <c r="C16265" s="5" t="s">
        <v>12</v>
      </c>
      <c r="D16265" s="5" t="str">
        <f t="shared" si="254"/>
        <v>un</v>
      </c>
    </row>
    <row r="16266" spans="1:4" x14ac:dyDescent="0.2">
      <c r="A16266" s="5" t="s">
        <v>19510</v>
      </c>
      <c r="B16266" s="5" t="s">
        <v>33290</v>
      </c>
      <c r="C16266" s="5" t="s">
        <v>12</v>
      </c>
      <c r="D16266" s="5" t="str">
        <f t="shared" si="254"/>
        <v>un</v>
      </c>
    </row>
    <row r="16267" spans="1:4" x14ac:dyDescent="0.2">
      <c r="A16267" s="5" t="s">
        <v>10055</v>
      </c>
      <c r="B16267" s="5" t="s">
        <v>33291</v>
      </c>
      <c r="C16267" s="5" t="s">
        <v>12</v>
      </c>
      <c r="D16267" s="5" t="str">
        <f t="shared" si="254"/>
        <v>un</v>
      </c>
    </row>
    <row r="16268" spans="1:4" x14ac:dyDescent="0.2">
      <c r="A16268" s="5" t="s">
        <v>19511</v>
      </c>
      <c r="B16268" s="5" t="s">
        <v>33291</v>
      </c>
      <c r="C16268" s="5" t="s">
        <v>12</v>
      </c>
      <c r="D16268" s="5" t="str">
        <f t="shared" si="254"/>
        <v>un</v>
      </c>
    </row>
    <row r="16269" spans="1:4" x14ac:dyDescent="0.2">
      <c r="A16269" s="5" t="s">
        <v>10056</v>
      </c>
      <c r="B16269" s="5" t="s">
        <v>33292</v>
      </c>
      <c r="C16269" s="5" t="s">
        <v>12</v>
      </c>
      <c r="D16269" s="5" t="str">
        <f t="shared" si="254"/>
        <v>un</v>
      </c>
    </row>
    <row r="16270" spans="1:4" x14ac:dyDescent="0.2">
      <c r="A16270" s="5" t="s">
        <v>19512</v>
      </c>
      <c r="B16270" s="5" t="s">
        <v>33292</v>
      </c>
      <c r="C16270" s="5" t="s">
        <v>12</v>
      </c>
      <c r="D16270" s="5" t="str">
        <f t="shared" si="254"/>
        <v>un</v>
      </c>
    </row>
    <row r="16271" spans="1:4" x14ac:dyDescent="0.2">
      <c r="A16271" s="5" t="s">
        <v>10057</v>
      </c>
      <c r="B16271" s="5" t="s">
        <v>33293</v>
      </c>
      <c r="C16271" s="5" t="s">
        <v>12</v>
      </c>
      <c r="D16271" s="5" t="str">
        <f t="shared" si="254"/>
        <v>un</v>
      </c>
    </row>
    <row r="16272" spans="1:4" x14ac:dyDescent="0.2">
      <c r="A16272" s="5" t="s">
        <v>19513</v>
      </c>
      <c r="B16272" s="5" t="s">
        <v>33293</v>
      </c>
      <c r="C16272" s="5" t="s">
        <v>12</v>
      </c>
      <c r="D16272" s="5" t="str">
        <f t="shared" si="254"/>
        <v>un</v>
      </c>
    </row>
    <row r="16273" spans="1:4" x14ac:dyDescent="0.2">
      <c r="A16273" s="5" t="s">
        <v>10058</v>
      </c>
      <c r="B16273" s="5" t="s">
        <v>33294</v>
      </c>
      <c r="C16273" s="5" t="s">
        <v>12</v>
      </c>
      <c r="D16273" s="5" t="str">
        <f t="shared" si="254"/>
        <v>un</v>
      </c>
    </row>
    <row r="16274" spans="1:4" x14ac:dyDescent="0.2">
      <c r="A16274" s="5" t="s">
        <v>19514</v>
      </c>
      <c r="B16274" s="5" t="s">
        <v>33294</v>
      </c>
      <c r="C16274" s="5" t="s">
        <v>12</v>
      </c>
      <c r="D16274" s="5" t="str">
        <f t="shared" si="254"/>
        <v>un</v>
      </c>
    </row>
    <row r="16275" spans="1:4" x14ac:dyDescent="0.2">
      <c r="A16275" s="5" t="s">
        <v>10059</v>
      </c>
      <c r="B16275" s="5" t="s">
        <v>33295</v>
      </c>
      <c r="C16275" s="5" t="s">
        <v>12</v>
      </c>
      <c r="D16275" s="5" t="str">
        <f t="shared" si="254"/>
        <v>un</v>
      </c>
    </row>
    <row r="16276" spans="1:4" x14ac:dyDescent="0.2">
      <c r="A16276" s="5" t="s">
        <v>19515</v>
      </c>
      <c r="B16276" s="5" t="s">
        <v>33295</v>
      </c>
      <c r="C16276" s="5" t="s">
        <v>12</v>
      </c>
      <c r="D16276" s="5" t="str">
        <f t="shared" si="254"/>
        <v>un</v>
      </c>
    </row>
    <row r="16277" spans="1:4" x14ac:dyDescent="0.2">
      <c r="A16277" s="5" t="s">
        <v>10060</v>
      </c>
      <c r="B16277" s="5" t="s">
        <v>33296</v>
      </c>
      <c r="C16277" s="5" t="s">
        <v>12</v>
      </c>
      <c r="D16277" s="5" t="str">
        <f t="shared" si="254"/>
        <v>un</v>
      </c>
    </row>
    <row r="16278" spans="1:4" x14ac:dyDescent="0.2">
      <c r="A16278" s="5" t="s">
        <v>19516</v>
      </c>
      <c r="B16278" s="5" t="s">
        <v>33296</v>
      </c>
      <c r="C16278" s="5" t="s">
        <v>12</v>
      </c>
      <c r="D16278" s="5" t="str">
        <f t="shared" si="254"/>
        <v>un</v>
      </c>
    </row>
    <row r="16279" spans="1:4" x14ac:dyDescent="0.2">
      <c r="A16279" s="5" t="s">
        <v>10061</v>
      </c>
      <c r="B16279" s="5" t="s">
        <v>33297</v>
      </c>
      <c r="C16279" s="5" t="s">
        <v>12</v>
      </c>
      <c r="D16279" s="5" t="str">
        <f t="shared" si="254"/>
        <v>un</v>
      </c>
    </row>
    <row r="16280" spans="1:4" x14ac:dyDescent="0.2">
      <c r="A16280" s="5" t="s">
        <v>19517</v>
      </c>
      <c r="B16280" s="5" t="s">
        <v>33297</v>
      </c>
      <c r="C16280" s="5" t="s">
        <v>12</v>
      </c>
      <c r="D16280" s="5" t="str">
        <f t="shared" si="254"/>
        <v>un</v>
      </c>
    </row>
    <row r="16281" spans="1:4" x14ac:dyDescent="0.2">
      <c r="A16281" s="5" t="s">
        <v>10062</v>
      </c>
      <c r="B16281" s="5" t="s">
        <v>33298</v>
      </c>
      <c r="C16281" s="5" t="s">
        <v>12</v>
      </c>
      <c r="D16281" s="5" t="str">
        <f t="shared" si="254"/>
        <v>un</v>
      </c>
    </row>
    <row r="16282" spans="1:4" x14ac:dyDescent="0.2">
      <c r="A16282" s="5" t="s">
        <v>19518</v>
      </c>
      <c r="B16282" s="5" t="s">
        <v>33298</v>
      </c>
      <c r="C16282" s="5" t="s">
        <v>12</v>
      </c>
      <c r="D16282" s="5" t="str">
        <f t="shared" si="254"/>
        <v>un</v>
      </c>
    </row>
    <row r="16283" spans="1:4" x14ac:dyDescent="0.2">
      <c r="A16283" s="5" t="s">
        <v>10063</v>
      </c>
      <c r="B16283" s="5" t="s">
        <v>33299</v>
      </c>
      <c r="C16283" s="5" t="s">
        <v>12</v>
      </c>
      <c r="D16283" s="5" t="str">
        <f t="shared" si="254"/>
        <v>un</v>
      </c>
    </row>
    <row r="16284" spans="1:4" x14ac:dyDescent="0.2">
      <c r="A16284" s="5" t="s">
        <v>19519</v>
      </c>
      <c r="B16284" s="5" t="s">
        <v>33299</v>
      </c>
      <c r="C16284" s="5" t="s">
        <v>12</v>
      </c>
      <c r="D16284" s="5" t="str">
        <f t="shared" si="254"/>
        <v>un</v>
      </c>
    </row>
    <row r="16285" spans="1:4" x14ac:dyDescent="0.2">
      <c r="A16285" s="5" t="s">
        <v>10064</v>
      </c>
      <c r="B16285" s="5" t="s">
        <v>33300</v>
      </c>
      <c r="C16285" s="5" t="s">
        <v>12</v>
      </c>
      <c r="D16285" s="5" t="str">
        <f t="shared" si="254"/>
        <v>un</v>
      </c>
    </row>
    <row r="16286" spans="1:4" x14ac:dyDescent="0.2">
      <c r="A16286" s="5" t="s">
        <v>19520</v>
      </c>
      <c r="B16286" s="5" t="s">
        <v>33300</v>
      </c>
      <c r="C16286" s="5" t="s">
        <v>12</v>
      </c>
      <c r="D16286" s="5" t="str">
        <f t="shared" si="254"/>
        <v>un</v>
      </c>
    </row>
    <row r="16287" spans="1:4" x14ac:dyDescent="0.2">
      <c r="A16287" s="5" t="s">
        <v>10065</v>
      </c>
      <c r="B16287" s="5" t="s">
        <v>33301</v>
      </c>
      <c r="C16287" s="5" t="s">
        <v>12</v>
      </c>
      <c r="D16287" s="5" t="str">
        <f t="shared" si="254"/>
        <v>un</v>
      </c>
    </row>
    <row r="16288" spans="1:4" x14ac:dyDescent="0.2">
      <c r="A16288" s="5" t="s">
        <v>19521</v>
      </c>
      <c r="B16288" s="5" t="s">
        <v>33301</v>
      </c>
      <c r="C16288" s="5" t="s">
        <v>12</v>
      </c>
      <c r="D16288" s="5" t="str">
        <f t="shared" si="254"/>
        <v>un</v>
      </c>
    </row>
    <row r="16289" spans="1:4" x14ac:dyDescent="0.2">
      <c r="A16289" s="5" t="s">
        <v>10066</v>
      </c>
      <c r="B16289" s="5" t="s">
        <v>33302</v>
      </c>
      <c r="C16289" s="5" t="s">
        <v>12</v>
      </c>
      <c r="D16289" s="5" t="str">
        <f t="shared" si="254"/>
        <v>un</v>
      </c>
    </row>
    <row r="16290" spans="1:4" x14ac:dyDescent="0.2">
      <c r="A16290" s="5" t="s">
        <v>19522</v>
      </c>
      <c r="B16290" s="5" t="s">
        <v>33302</v>
      </c>
      <c r="C16290" s="5" t="s">
        <v>12</v>
      </c>
      <c r="D16290" s="5" t="str">
        <f t="shared" si="254"/>
        <v>un</v>
      </c>
    </row>
    <row r="16291" spans="1:4" x14ac:dyDescent="0.2">
      <c r="A16291" s="5" t="s">
        <v>10067</v>
      </c>
      <c r="B16291" s="5" t="s">
        <v>33303</v>
      </c>
      <c r="C16291" s="5" t="s">
        <v>12</v>
      </c>
      <c r="D16291" s="5" t="str">
        <f t="shared" si="254"/>
        <v>un</v>
      </c>
    </row>
    <row r="16292" spans="1:4" x14ac:dyDescent="0.2">
      <c r="A16292" s="5" t="s">
        <v>19523</v>
      </c>
      <c r="B16292" s="5" t="s">
        <v>33303</v>
      </c>
      <c r="C16292" s="5" t="s">
        <v>12</v>
      </c>
      <c r="D16292" s="5" t="str">
        <f t="shared" si="254"/>
        <v>un</v>
      </c>
    </row>
    <row r="16293" spans="1:4" x14ac:dyDescent="0.2">
      <c r="A16293" s="5" t="s">
        <v>10068</v>
      </c>
      <c r="B16293" s="5" t="s">
        <v>33304</v>
      </c>
      <c r="C16293" s="5" t="s">
        <v>12</v>
      </c>
      <c r="D16293" s="5" t="str">
        <f t="shared" si="254"/>
        <v>un</v>
      </c>
    </row>
    <row r="16294" spans="1:4" x14ac:dyDescent="0.2">
      <c r="A16294" s="5" t="s">
        <v>19524</v>
      </c>
      <c r="B16294" s="5" t="s">
        <v>33304</v>
      </c>
      <c r="C16294" s="5" t="s">
        <v>12</v>
      </c>
      <c r="D16294" s="5" t="str">
        <f t="shared" si="254"/>
        <v>un</v>
      </c>
    </row>
    <row r="16295" spans="1:4" x14ac:dyDescent="0.2">
      <c r="A16295" s="5" t="s">
        <v>10069</v>
      </c>
      <c r="B16295" s="5" t="s">
        <v>33305</v>
      </c>
      <c r="C16295" s="5" t="s">
        <v>12</v>
      </c>
      <c r="D16295" s="5" t="str">
        <f t="shared" si="254"/>
        <v>un</v>
      </c>
    </row>
    <row r="16296" spans="1:4" x14ac:dyDescent="0.2">
      <c r="A16296" s="5" t="s">
        <v>19525</v>
      </c>
      <c r="B16296" s="5" t="s">
        <v>33305</v>
      </c>
      <c r="C16296" s="5" t="s">
        <v>12</v>
      </c>
      <c r="D16296" s="5" t="str">
        <f t="shared" si="254"/>
        <v>un</v>
      </c>
    </row>
    <row r="16297" spans="1:4" x14ac:dyDescent="0.2">
      <c r="A16297" s="5" t="s">
        <v>10070</v>
      </c>
      <c r="B16297" s="5" t="s">
        <v>33306</v>
      </c>
      <c r="C16297" s="5" t="s">
        <v>12</v>
      </c>
      <c r="D16297" s="5" t="str">
        <f t="shared" si="254"/>
        <v>un</v>
      </c>
    </row>
    <row r="16298" spans="1:4" x14ac:dyDescent="0.2">
      <c r="A16298" s="5" t="s">
        <v>19526</v>
      </c>
      <c r="B16298" s="5" t="s">
        <v>33306</v>
      </c>
      <c r="C16298" s="5" t="s">
        <v>12</v>
      </c>
      <c r="D16298" s="5" t="str">
        <f t="shared" si="254"/>
        <v>un</v>
      </c>
    </row>
    <row r="16299" spans="1:4" x14ac:dyDescent="0.2">
      <c r="A16299" s="5" t="s">
        <v>10071</v>
      </c>
      <c r="B16299" s="5" t="s">
        <v>33307</v>
      </c>
      <c r="C16299" s="5" t="s">
        <v>12</v>
      </c>
      <c r="D16299" s="5" t="str">
        <f t="shared" si="254"/>
        <v>un</v>
      </c>
    </row>
    <row r="16300" spans="1:4" x14ac:dyDescent="0.2">
      <c r="A16300" s="5" t="s">
        <v>19527</v>
      </c>
      <c r="B16300" s="5" t="s">
        <v>33307</v>
      </c>
      <c r="C16300" s="5" t="s">
        <v>12</v>
      </c>
      <c r="D16300" s="5" t="str">
        <f t="shared" si="254"/>
        <v>un</v>
      </c>
    </row>
    <row r="16301" spans="1:4" x14ac:dyDescent="0.2">
      <c r="A16301" s="5" t="s">
        <v>10072</v>
      </c>
      <c r="B16301" s="5" t="s">
        <v>33308</v>
      </c>
      <c r="C16301" s="5" t="s">
        <v>12</v>
      </c>
      <c r="D16301" s="5" t="str">
        <f t="shared" si="254"/>
        <v>un</v>
      </c>
    </row>
    <row r="16302" spans="1:4" x14ac:dyDescent="0.2">
      <c r="A16302" s="5" t="s">
        <v>19528</v>
      </c>
      <c r="B16302" s="5" t="s">
        <v>33308</v>
      </c>
      <c r="C16302" s="5" t="s">
        <v>12</v>
      </c>
      <c r="D16302" s="5" t="str">
        <f t="shared" si="254"/>
        <v>un</v>
      </c>
    </row>
    <row r="16303" spans="1:4" x14ac:dyDescent="0.2">
      <c r="A16303" s="5" t="s">
        <v>10073</v>
      </c>
      <c r="B16303" s="5" t="s">
        <v>33309</v>
      </c>
      <c r="C16303" s="5" t="s">
        <v>12</v>
      </c>
      <c r="D16303" s="5" t="str">
        <f t="shared" si="254"/>
        <v>un</v>
      </c>
    </row>
    <row r="16304" spans="1:4" x14ac:dyDescent="0.2">
      <c r="A16304" s="5" t="s">
        <v>19529</v>
      </c>
      <c r="B16304" s="5" t="s">
        <v>33309</v>
      </c>
      <c r="C16304" s="5" t="s">
        <v>12</v>
      </c>
      <c r="D16304" s="5" t="str">
        <f t="shared" si="254"/>
        <v>un</v>
      </c>
    </row>
    <row r="16305" spans="1:4" x14ac:dyDescent="0.2">
      <c r="A16305" s="5" t="s">
        <v>10074</v>
      </c>
      <c r="B16305" s="5" t="s">
        <v>33310</v>
      </c>
      <c r="C16305" s="5" t="s">
        <v>12</v>
      </c>
      <c r="D16305" s="5" t="str">
        <f t="shared" si="254"/>
        <v>un</v>
      </c>
    </row>
    <row r="16306" spans="1:4" x14ac:dyDescent="0.2">
      <c r="A16306" s="5" t="s">
        <v>19530</v>
      </c>
      <c r="B16306" s="5" t="s">
        <v>33310</v>
      </c>
      <c r="C16306" s="5" t="s">
        <v>12</v>
      </c>
      <c r="D16306" s="5" t="str">
        <f t="shared" si="254"/>
        <v>un</v>
      </c>
    </row>
    <row r="16307" spans="1:4" x14ac:dyDescent="0.2">
      <c r="A16307" s="5" t="s">
        <v>10075</v>
      </c>
      <c r="B16307" s="5" t="s">
        <v>33311</v>
      </c>
      <c r="C16307" s="5" t="s">
        <v>12</v>
      </c>
      <c r="D16307" s="5" t="str">
        <f t="shared" si="254"/>
        <v>un</v>
      </c>
    </row>
    <row r="16308" spans="1:4" x14ac:dyDescent="0.2">
      <c r="A16308" s="5" t="s">
        <v>19531</v>
      </c>
      <c r="B16308" s="5" t="s">
        <v>33311</v>
      </c>
      <c r="C16308" s="5" t="s">
        <v>12</v>
      </c>
      <c r="D16308" s="5" t="str">
        <f t="shared" si="254"/>
        <v>un</v>
      </c>
    </row>
    <row r="16309" spans="1:4" x14ac:dyDescent="0.2">
      <c r="A16309" s="5" t="s">
        <v>10076</v>
      </c>
      <c r="B16309" s="5" t="s">
        <v>33312</v>
      </c>
      <c r="C16309" s="5" t="s">
        <v>12</v>
      </c>
      <c r="D16309" s="5" t="str">
        <f t="shared" si="254"/>
        <v>un</v>
      </c>
    </row>
    <row r="16310" spans="1:4" x14ac:dyDescent="0.2">
      <c r="A16310" s="5" t="s">
        <v>19532</v>
      </c>
      <c r="B16310" s="5" t="s">
        <v>33312</v>
      </c>
      <c r="C16310" s="5" t="s">
        <v>12</v>
      </c>
      <c r="D16310" s="5" t="str">
        <f t="shared" si="254"/>
        <v>un</v>
      </c>
    </row>
    <row r="16311" spans="1:4" x14ac:dyDescent="0.2">
      <c r="A16311" s="5" t="s">
        <v>10077</v>
      </c>
      <c r="B16311" s="5" t="s">
        <v>33313</v>
      </c>
      <c r="C16311" s="5" t="s">
        <v>12</v>
      </c>
      <c r="D16311" s="5" t="str">
        <f t="shared" si="254"/>
        <v>un</v>
      </c>
    </row>
    <row r="16312" spans="1:4" x14ac:dyDescent="0.2">
      <c r="A16312" s="5" t="s">
        <v>19533</v>
      </c>
      <c r="B16312" s="5" t="s">
        <v>33313</v>
      </c>
      <c r="C16312" s="5" t="s">
        <v>12</v>
      </c>
      <c r="D16312" s="5" t="str">
        <f t="shared" si="254"/>
        <v>un</v>
      </c>
    </row>
    <row r="16313" spans="1:4" x14ac:dyDescent="0.2">
      <c r="A16313" s="5" t="s">
        <v>10078</v>
      </c>
      <c r="B16313" s="5" t="s">
        <v>33314</v>
      </c>
      <c r="C16313" s="5" t="s">
        <v>12</v>
      </c>
      <c r="D16313" s="5" t="str">
        <f t="shared" si="254"/>
        <v>un</v>
      </c>
    </row>
    <row r="16314" spans="1:4" x14ac:dyDescent="0.2">
      <c r="A16314" s="5" t="s">
        <v>19534</v>
      </c>
      <c r="B16314" s="5" t="s">
        <v>33314</v>
      </c>
      <c r="C16314" s="5" t="s">
        <v>12</v>
      </c>
      <c r="D16314" s="5" t="str">
        <f t="shared" si="254"/>
        <v>un</v>
      </c>
    </row>
    <row r="16315" spans="1:4" x14ac:dyDescent="0.2">
      <c r="A16315" s="5" t="s">
        <v>10079</v>
      </c>
      <c r="B16315" s="5" t="s">
        <v>33315</v>
      </c>
      <c r="C16315" s="5" t="s">
        <v>12</v>
      </c>
      <c r="D16315" s="5" t="str">
        <f t="shared" si="254"/>
        <v>un</v>
      </c>
    </row>
    <row r="16316" spans="1:4" x14ac:dyDescent="0.2">
      <c r="A16316" s="5" t="s">
        <v>19535</v>
      </c>
      <c r="B16316" s="5" t="s">
        <v>33315</v>
      </c>
      <c r="C16316" s="5" t="s">
        <v>12</v>
      </c>
      <c r="D16316" s="5" t="str">
        <f t="shared" si="254"/>
        <v>un</v>
      </c>
    </row>
    <row r="16317" spans="1:4" x14ac:dyDescent="0.2">
      <c r="A16317" s="5" t="s">
        <v>10080</v>
      </c>
      <c r="B16317" s="5" t="s">
        <v>33316</v>
      </c>
      <c r="C16317" s="5" t="s">
        <v>12</v>
      </c>
      <c r="D16317" s="5" t="str">
        <f t="shared" si="254"/>
        <v>un</v>
      </c>
    </row>
    <row r="16318" spans="1:4" x14ac:dyDescent="0.2">
      <c r="A16318" s="5" t="s">
        <v>19536</v>
      </c>
      <c r="B16318" s="5" t="s">
        <v>33316</v>
      </c>
      <c r="C16318" s="5" t="s">
        <v>12</v>
      </c>
      <c r="D16318" s="5" t="str">
        <f t="shared" si="254"/>
        <v>un</v>
      </c>
    </row>
    <row r="16319" spans="1:4" x14ac:dyDescent="0.2">
      <c r="A16319" s="5" t="s">
        <v>10081</v>
      </c>
      <c r="B16319" s="5" t="s">
        <v>33317</v>
      </c>
      <c r="C16319" s="5" t="s">
        <v>12</v>
      </c>
      <c r="D16319" s="5" t="str">
        <f t="shared" si="254"/>
        <v>un</v>
      </c>
    </row>
    <row r="16320" spans="1:4" x14ac:dyDescent="0.2">
      <c r="A16320" s="5" t="s">
        <v>19537</v>
      </c>
      <c r="B16320" s="5" t="s">
        <v>33317</v>
      </c>
      <c r="C16320" s="5" t="s">
        <v>12</v>
      </c>
      <c r="D16320" s="5" t="str">
        <f t="shared" si="254"/>
        <v>un</v>
      </c>
    </row>
    <row r="16321" spans="1:4" x14ac:dyDescent="0.2">
      <c r="A16321" s="5" t="s">
        <v>10082</v>
      </c>
      <c r="B16321" s="5" t="s">
        <v>33318</v>
      </c>
      <c r="C16321" s="5" t="s">
        <v>12</v>
      </c>
      <c r="D16321" s="5" t="str">
        <f t="shared" si="254"/>
        <v>un</v>
      </c>
    </row>
    <row r="16322" spans="1:4" x14ac:dyDescent="0.2">
      <c r="A16322" s="5" t="s">
        <v>19538</v>
      </c>
      <c r="B16322" s="5" t="s">
        <v>33318</v>
      </c>
      <c r="C16322" s="5" t="s">
        <v>12</v>
      </c>
      <c r="D16322" s="5" t="str">
        <f t="shared" ref="D16322:D16385" si="255">LOWER(C16322)</f>
        <v>un</v>
      </c>
    </row>
    <row r="16323" spans="1:4" x14ac:dyDescent="0.2">
      <c r="A16323" s="5" t="s">
        <v>10083</v>
      </c>
      <c r="B16323" s="5" t="s">
        <v>33319</v>
      </c>
      <c r="C16323" s="5" t="s">
        <v>12</v>
      </c>
      <c r="D16323" s="5" t="str">
        <f t="shared" si="255"/>
        <v>un</v>
      </c>
    </row>
    <row r="16324" spans="1:4" x14ac:dyDescent="0.2">
      <c r="A16324" s="5" t="s">
        <v>19539</v>
      </c>
      <c r="B16324" s="5" t="s">
        <v>33319</v>
      </c>
      <c r="C16324" s="5" t="s">
        <v>12</v>
      </c>
      <c r="D16324" s="5" t="str">
        <f t="shared" si="255"/>
        <v>un</v>
      </c>
    </row>
    <row r="16325" spans="1:4" x14ac:dyDescent="0.2">
      <c r="A16325" s="5" t="s">
        <v>10084</v>
      </c>
      <c r="B16325" s="5" t="s">
        <v>33320</v>
      </c>
      <c r="C16325" s="5" t="s">
        <v>12</v>
      </c>
      <c r="D16325" s="5" t="str">
        <f t="shared" si="255"/>
        <v>un</v>
      </c>
    </row>
    <row r="16326" spans="1:4" x14ac:dyDescent="0.2">
      <c r="A16326" s="5" t="s">
        <v>19540</v>
      </c>
      <c r="B16326" s="5" t="s">
        <v>33320</v>
      </c>
      <c r="C16326" s="5" t="s">
        <v>12</v>
      </c>
      <c r="D16326" s="5" t="str">
        <f t="shared" si="255"/>
        <v>un</v>
      </c>
    </row>
    <row r="16327" spans="1:4" x14ac:dyDescent="0.2">
      <c r="A16327" s="5" t="s">
        <v>10085</v>
      </c>
      <c r="B16327" s="5" t="s">
        <v>33321</v>
      </c>
      <c r="C16327" s="5" t="s">
        <v>12</v>
      </c>
      <c r="D16327" s="5" t="str">
        <f t="shared" si="255"/>
        <v>un</v>
      </c>
    </row>
    <row r="16328" spans="1:4" x14ac:dyDescent="0.2">
      <c r="A16328" s="5" t="s">
        <v>19541</v>
      </c>
      <c r="B16328" s="5" t="s">
        <v>33321</v>
      </c>
      <c r="C16328" s="5" t="s">
        <v>12</v>
      </c>
      <c r="D16328" s="5" t="str">
        <f t="shared" si="255"/>
        <v>un</v>
      </c>
    </row>
    <row r="16329" spans="1:4" x14ac:dyDescent="0.2">
      <c r="A16329" s="5" t="s">
        <v>10086</v>
      </c>
      <c r="B16329" s="5" t="s">
        <v>33322</v>
      </c>
      <c r="C16329" s="5" t="s">
        <v>12</v>
      </c>
      <c r="D16329" s="5" t="str">
        <f t="shared" si="255"/>
        <v>un</v>
      </c>
    </row>
    <row r="16330" spans="1:4" x14ac:dyDescent="0.2">
      <c r="A16330" s="5" t="s">
        <v>19542</v>
      </c>
      <c r="B16330" s="5" t="s">
        <v>33322</v>
      </c>
      <c r="C16330" s="5" t="s">
        <v>12</v>
      </c>
      <c r="D16330" s="5" t="str">
        <f t="shared" si="255"/>
        <v>un</v>
      </c>
    </row>
    <row r="16331" spans="1:4" x14ac:dyDescent="0.2">
      <c r="A16331" s="5" t="s">
        <v>10087</v>
      </c>
      <c r="B16331" s="5" t="s">
        <v>33323</v>
      </c>
      <c r="C16331" s="5" t="s">
        <v>12</v>
      </c>
      <c r="D16331" s="5" t="str">
        <f t="shared" si="255"/>
        <v>un</v>
      </c>
    </row>
    <row r="16332" spans="1:4" x14ac:dyDescent="0.2">
      <c r="A16332" s="5" t="s">
        <v>19543</v>
      </c>
      <c r="B16332" s="5" t="s">
        <v>33323</v>
      </c>
      <c r="C16332" s="5" t="s">
        <v>12</v>
      </c>
      <c r="D16332" s="5" t="str">
        <f t="shared" si="255"/>
        <v>un</v>
      </c>
    </row>
    <row r="16333" spans="1:4" x14ac:dyDescent="0.2">
      <c r="A16333" s="5" t="s">
        <v>10088</v>
      </c>
      <c r="B16333" s="5" t="s">
        <v>33324</v>
      </c>
      <c r="C16333" s="5" t="s">
        <v>12</v>
      </c>
      <c r="D16333" s="5" t="str">
        <f t="shared" si="255"/>
        <v>un</v>
      </c>
    </row>
    <row r="16334" spans="1:4" x14ac:dyDescent="0.2">
      <c r="A16334" s="5" t="s">
        <v>19544</v>
      </c>
      <c r="B16334" s="5" t="s">
        <v>33324</v>
      </c>
      <c r="C16334" s="5" t="s">
        <v>12</v>
      </c>
      <c r="D16334" s="5" t="str">
        <f t="shared" si="255"/>
        <v>un</v>
      </c>
    </row>
    <row r="16335" spans="1:4" x14ac:dyDescent="0.2">
      <c r="A16335" s="5" t="s">
        <v>10089</v>
      </c>
      <c r="B16335" s="5" t="s">
        <v>33325</v>
      </c>
      <c r="C16335" s="5" t="s">
        <v>12</v>
      </c>
      <c r="D16335" s="5" t="str">
        <f t="shared" si="255"/>
        <v>un</v>
      </c>
    </row>
    <row r="16336" spans="1:4" x14ac:dyDescent="0.2">
      <c r="A16336" s="5" t="s">
        <v>19545</v>
      </c>
      <c r="B16336" s="5" t="s">
        <v>33325</v>
      </c>
      <c r="C16336" s="5" t="s">
        <v>12</v>
      </c>
      <c r="D16336" s="5" t="str">
        <f t="shared" si="255"/>
        <v>un</v>
      </c>
    </row>
    <row r="16337" spans="1:4" x14ac:dyDescent="0.2">
      <c r="A16337" s="5" t="s">
        <v>10090</v>
      </c>
      <c r="B16337" s="5" t="s">
        <v>33326</v>
      </c>
      <c r="C16337" s="5" t="s">
        <v>12</v>
      </c>
      <c r="D16337" s="5" t="str">
        <f t="shared" si="255"/>
        <v>un</v>
      </c>
    </row>
    <row r="16338" spans="1:4" x14ac:dyDescent="0.2">
      <c r="A16338" s="5" t="s">
        <v>19546</v>
      </c>
      <c r="B16338" s="5" t="s">
        <v>33326</v>
      </c>
      <c r="C16338" s="5" t="s">
        <v>12</v>
      </c>
      <c r="D16338" s="5" t="str">
        <f t="shared" si="255"/>
        <v>un</v>
      </c>
    </row>
    <row r="16339" spans="1:4" x14ac:dyDescent="0.2">
      <c r="A16339" s="5" t="s">
        <v>10091</v>
      </c>
      <c r="B16339" s="5" t="s">
        <v>33327</v>
      </c>
      <c r="C16339" s="5" t="s">
        <v>12</v>
      </c>
      <c r="D16339" s="5" t="str">
        <f t="shared" si="255"/>
        <v>un</v>
      </c>
    </row>
    <row r="16340" spans="1:4" x14ac:dyDescent="0.2">
      <c r="A16340" s="5" t="s">
        <v>19547</v>
      </c>
      <c r="B16340" s="5" t="s">
        <v>33327</v>
      </c>
      <c r="C16340" s="5" t="s">
        <v>12</v>
      </c>
      <c r="D16340" s="5" t="str">
        <f t="shared" si="255"/>
        <v>un</v>
      </c>
    </row>
    <row r="16341" spans="1:4" x14ac:dyDescent="0.2">
      <c r="A16341" s="5" t="s">
        <v>10092</v>
      </c>
      <c r="B16341" s="5" t="s">
        <v>33328</v>
      </c>
      <c r="C16341" s="5" t="s">
        <v>12</v>
      </c>
      <c r="D16341" s="5" t="str">
        <f t="shared" si="255"/>
        <v>un</v>
      </c>
    </row>
    <row r="16342" spans="1:4" x14ac:dyDescent="0.2">
      <c r="A16342" s="5" t="s">
        <v>19548</v>
      </c>
      <c r="B16342" s="5" t="s">
        <v>33328</v>
      </c>
      <c r="C16342" s="5" t="s">
        <v>12</v>
      </c>
      <c r="D16342" s="5" t="str">
        <f t="shared" si="255"/>
        <v>un</v>
      </c>
    </row>
    <row r="16343" spans="1:4" x14ac:dyDescent="0.2">
      <c r="A16343" s="5" t="s">
        <v>10093</v>
      </c>
      <c r="B16343" s="5" t="s">
        <v>33329</v>
      </c>
      <c r="C16343" s="5" t="s">
        <v>12</v>
      </c>
      <c r="D16343" s="5" t="str">
        <f t="shared" si="255"/>
        <v>un</v>
      </c>
    </row>
    <row r="16344" spans="1:4" x14ac:dyDescent="0.2">
      <c r="A16344" s="5" t="s">
        <v>19549</v>
      </c>
      <c r="B16344" s="5" t="s">
        <v>33329</v>
      </c>
      <c r="C16344" s="5" t="s">
        <v>12</v>
      </c>
      <c r="D16344" s="5" t="str">
        <f t="shared" si="255"/>
        <v>un</v>
      </c>
    </row>
    <row r="16345" spans="1:4" x14ac:dyDescent="0.2">
      <c r="A16345" s="5" t="s">
        <v>10094</v>
      </c>
      <c r="B16345" s="5" t="s">
        <v>33330</v>
      </c>
      <c r="C16345" s="5" t="s">
        <v>12</v>
      </c>
      <c r="D16345" s="5" t="str">
        <f t="shared" si="255"/>
        <v>un</v>
      </c>
    </row>
    <row r="16346" spans="1:4" x14ac:dyDescent="0.2">
      <c r="A16346" s="5" t="s">
        <v>19550</v>
      </c>
      <c r="B16346" s="5" t="s">
        <v>33330</v>
      </c>
      <c r="C16346" s="5" t="s">
        <v>12</v>
      </c>
      <c r="D16346" s="5" t="str">
        <f t="shared" si="255"/>
        <v>un</v>
      </c>
    </row>
    <row r="16347" spans="1:4" x14ac:dyDescent="0.2">
      <c r="A16347" s="5" t="s">
        <v>10095</v>
      </c>
      <c r="B16347" s="5" t="s">
        <v>33331</v>
      </c>
      <c r="C16347" s="5" t="s">
        <v>12</v>
      </c>
      <c r="D16347" s="5" t="str">
        <f t="shared" si="255"/>
        <v>un</v>
      </c>
    </row>
    <row r="16348" spans="1:4" x14ac:dyDescent="0.2">
      <c r="A16348" s="5" t="s">
        <v>19551</v>
      </c>
      <c r="B16348" s="5" t="s">
        <v>33331</v>
      </c>
      <c r="C16348" s="5" t="s">
        <v>12</v>
      </c>
      <c r="D16348" s="5" t="str">
        <f t="shared" si="255"/>
        <v>un</v>
      </c>
    </row>
    <row r="16349" spans="1:4" x14ac:dyDescent="0.2">
      <c r="A16349" s="5" t="s">
        <v>10096</v>
      </c>
      <c r="B16349" s="5" t="s">
        <v>33332</v>
      </c>
      <c r="C16349" s="5" t="s">
        <v>12</v>
      </c>
      <c r="D16349" s="5" t="str">
        <f t="shared" si="255"/>
        <v>un</v>
      </c>
    </row>
    <row r="16350" spans="1:4" x14ac:dyDescent="0.2">
      <c r="A16350" s="5" t="s">
        <v>19552</v>
      </c>
      <c r="B16350" s="5" t="s">
        <v>33332</v>
      </c>
      <c r="C16350" s="5" t="s">
        <v>12</v>
      </c>
      <c r="D16350" s="5" t="str">
        <f t="shared" si="255"/>
        <v>un</v>
      </c>
    </row>
    <row r="16351" spans="1:4" x14ac:dyDescent="0.2">
      <c r="A16351" s="5" t="s">
        <v>10097</v>
      </c>
      <c r="B16351" s="5" t="s">
        <v>33333</v>
      </c>
      <c r="C16351" s="5" t="s">
        <v>12</v>
      </c>
      <c r="D16351" s="5" t="str">
        <f t="shared" si="255"/>
        <v>un</v>
      </c>
    </row>
    <row r="16352" spans="1:4" x14ac:dyDescent="0.2">
      <c r="A16352" s="5" t="s">
        <v>19553</v>
      </c>
      <c r="B16352" s="5" t="s">
        <v>33333</v>
      </c>
      <c r="C16352" s="5" t="s">
        <v>12</v>
      </c>
      <c r="D16352" s="5" t="str">
        <f t="shared" si="255"/>
        <v>un</v>
      </c>
    </row>
    <row r="16353" spans="1:4" x14ac:dyDescent="0.2">
      <c r="A16353" s="5" t="s">
        <v>10098</v>
      </c>
      <c r="B16353" s="5" t="s">
        <v>33334</v>
      </c>
      <c r="C16353" s="5" t="s">
        <v>12</v>
      </c>
      <c r="D16353" s="5" t="str">
        <f t="shared" si="255"/>
        <v>un</v>
      </c>
    </row>
    <row r="16354" spans="1:4" x14ac:dyDescent="0.2">
      <c r="A16354" s="5" t="s">
        <v>19554</v>
      </c>
      <c r="B16354" s="5" t="s">
        <v>33334</v>
      </c>
      <c r="C16354" s="5" t="s">
        <v>12</v>
      </c>
      <c r="D16354" s="5" t="str">
        <f t="shared" si="255"/>
        <v>un</v>
      </c>
    </row>
    <row r="16355" spans="1:4" x14ac:dyDescent="0.2">
      <c r="A16355" s="5" t="s">
        <v>10099</v>
      </c>
      <c r="B16355" s="5" t="s">
        <v>33335</v>
      </c>
      <c r="C16355" s="5" t="s">
        <v>12</v>
      </c>
      <c r="D16355" s="5" t="str">
        <f t="shared" si="255"/>
        <v>un</v>
      </c>
    </row>
    <row r="16356" spans="1:4" x14ac:dyDescent="0.2">
      <c r="A16356" s="5" t="s">
        <v>19555</v>
      </c>
      <c r="B16356" s="5" t="s">
        <v>33335</v>
      </c>
      <c r="C16356" s="5" t="s">
        <v>12</v>
      </c>
      <c r="D16356" s="5" t="str">
        <f t="shared" si="255"/>
        <v>un</v>
      </c>
    </row>
    <row r="16357" spans="1:4" x14ac:dyDescent="0.2">
      <c r="A16357" s="5" t="s">
        <v>10100</v>
      </c>
      <c r="B16357" s="5" t="s">
        <v>33336</v>
      </c>
      <c r="C16357" s="5" t="s">
        <v>12</v>
      </c>
      <c r="D16357" s="5" t="str">
        <f t="shared" si="255"/>
        <v>un</v>
      </c>
    </row>
    <row r="16358" spans="1:4" x14ac:dyDescent="0.2">
      <c r="A16358" s="5" t="s">
        <v>19556</v>
      </c>
      <c r="B16358" s="5" t="s">
        <v>33336</v>
      </c>
      <c r="C16358" s="5" t="s">
        <v>12</v>
      </c>
      <c r="D16358" s="5" t="str">
        <f t="shared" si="255"/>
        <v>un</v>
      </c>
    </row>
    <row r="16359" spans="1:4" x14ac:dyDescent="0.2">
      <c r="A16359" s="5" t="s">
        <v>10101</v>
      </c>
      <c r="B16359" s="5" t="s">
        <v>33337</v>
      </c>
      <c r="C16359" s="5" t="s">
        <v>12</v>
      </c>
      <c r="D16359" s="5" t="str">
        <f t="shared" si="255"/>
        <v>un</v>
      </c>
    </row>
    <row r="16360" spans="1:4" x14ac:dyDescent="0.2">
      <c r="A16360" s="5" t="s">
        <v>19557</v>
      </c>
      <c r="B16360" s="5" t="s">
        <v>33337</v>
      </c>
      <c r="C16360" s="5" t="s">
        <v>12</v>
      </c>
      <c r="D16360" s="5" t="str">
        <f t="shared" si="255"/>
        <v>un</v>
      </c>
    </row>
    <row r="16361" spans="1:4" x14ac:dyDescent="0.2">
      <c r="A16361" s="5" t="s">
        <v>10102</v>
      </c>
      <c r="B16361" s="5" t="s">
        <v>33338</v>
      </c>
      <c r="C16361" s="5" t="s">
        <v>12</v>
      </c>
      <c r="D16361" s="5" t="str">
        <f t="shared" si="255"/>
        <v>un</v>
      </c>
    </row>
    <row r="16362" spans="1:4" x14ac:dyDescent="0.2">
      <c r="A16362" s="5" t="s">
        <v>19558</v>
      </c>
      <c r="B16362" s="5" t="s">
        <v>33338</v>
      </c>
      <c r="C16362" s="5" t="s">
        <v>12</v>
      </c>
      <c r="D16362" s="5" t="str">
        <f t="shared" si="255"/>
        <v>un</v>
      </c>
    </row>
    <row r="16363" spans="1:4" x14ac:dyDescent="0.2">
      <c r="A16363" s="5" t="s">
        <v>10103</v>
      </c>
      <c r="B16363" s="5" t="s">
        <v>33339</v>
      </c>
      <c r="C16363" s="5" t="s">
        <v>12</v>
      </c>
      <c r="D16363" s="5" t="str">
        <f t="shared" si="255"/>
        <v>un</v>
      </c>
    </row>
    <row r="16364" spans="1:4" x14ac:dyDescent="0.2">
      <c r="A16364" s="5" t="s">
        <v>19559</v>
      </c>
      <c r="B16364" s="5" t="s">
        <v>33339</v>
      </c>
      <c r="C16364" s="5" t="s">
        <v>12</v>
      </c>
      <c r="D16364" s="5" t="str">
        <f t="shared" si="255"/>
        <v>un</v>
      </c>
    </row>
    <row r="16365" spans="1:4" x14ac:dyDescent="0.2">
      <c r="A16365" s="5" t="s">
        <v>10104</v>
      </c>
      <c r="B16365" s="5" t="s">
        <v>33340</v>
      </c>
      <c r="C16365" s="5" t="s">
        <v>12</v>
      </c>
      <c r="D16365" s="5" t="str">
        <f t="shared" si="255"/>
        <v>un</v>
      </c>
    </row>
    <row r="16366" spans="1:4" x14ac:dyDescent="0.2">
      <c r="A16366" s="5" t="s">
        <v>19560</v>
      </c>
      <c r="B16366" s="5" t="s">
        <v>33340</v>
      </c>
      <c r="C16366" s="5" t="s">
        <v>12</v>
      </c>
      <c r="D16366" s="5" t="str">
        <f t="shared" si="255"/>
        <v>un</v>
      </c>
    </row>
    <row r="16367" spans="1:4" x14ac:dyDescent="0.2">
      <c r="A16367" s="5" t="s">
        <v>10105</v>
      </c>
      <c r="B16367" s="5" t="s">
        <v>33341</v>
      </c>
      <c r="C16367" s="5" t="s">
        <v>12</v>
      </c>
      <c r="D16367" s="5" t="str">
        <f t="shared" si="255"/>
        <v>un</v>
      </c>
    </row>
    <row r="16368" spans="1:4" x14ac:dyDescent="0.2">
      <c r="A16368" s="5" t="s">
        <v>19561</v>
      </c>
      <c r="B16368" s="5" t="s">
        <v>33341</v>
      </c>
      <c r="C16368" s="5" t="s">
        <v>12</v>
      </c>
      <c r="D16368" s="5" t="str">
        <f t="shared" si="255"/>
        <v>un</v>
      </c>
    </row>
    <row r="16369" spans="1:4" x14ac:dyDescent="0.2">
      <c r="A16369" s="5" t="s">
        <v>10106</v>
      </c>
      <c r="B16369" s="5" t="s">
        <v>33342</v>
      </c>
      <c r="C16369" s="5" t="s">
        <v>12</v>
      </c>
      <c r="D16369" s="5" t="str">
        <f t="shared" si="255"/>
        <v>un</v>
      </c>
    </row>
    <row r="16370" spans="1:4" x14ac:dyDescent="0.2">
      <c r="A16370" s="5" t="s">
        <v>19562</v>
      </c>
      <c r="B16370" s="5" t="s">
        <v>33342</v>
      </c>
      <c r="C16370" s="5" t="s">
        <v>12</v>
      </c>
      <c r="D16370" s="5" t="str">
        <f t="shared" si="255"/>
        <v>un</v>
      </c>
    </row>
    <row r="16371" spans="1:4" x14ac:dyDescent="0.2">
      <c r="A16371" s="5" t="s">
        <v>10107</v>
      </c>
      <c r="B16371" s="5" t="s">
        <v>33343</v>
      </c>
      <c r="C16371" s="5" t="s">
        <v>12</v>
      </c>
      <c r="D16371" s="5" t="str">
        <f t="shared" si="255"/>
        <v>un</v>
      </c>
    </row>
    <row r="16372" spans="1:4" x14ac:dyDescent="0.2">
      <c r="A16372" s="5" t="s">
        <v>19563</v>
      </c>
      <c r="B16372" s="5" t="s">
        <v>33343</v>
      </c>
      <c r="C16372" s="5" t="s">
        <v>12</v>
      </c>
      <c r="D16372" s="5" t="str">
        <f t="shared" si="255"/>
        <v>un</v>
      </c>
    </row>
    <row r="16373" spans="1:4" x14ac:dyDescent="0.2">
      <c r="A16373" s="5" t="s">
        <v>10108</v>
      </c>
      <c r="B16373" s="5" t="s">
        <v>33344</v>
      </c>
      <c r="C16373" s="5" t="s">
        <v>12</v>
      </c>
      <c r="D16373" s="5" t="str">
        <f t="shared" si="255"/>
        <v>un</v>
      </c>
    </row>
    <row r="16374" spans="1:4" x14ac:dyDescent="0.2">
      <c r="A16374" s="5" t="s">
        <v>19564</v>
      </c>
      <c r="B16374" s="5" t="s">
        <v>33344</v>
      </c>
      <c r="C16374" s="5" t="s">
        <v>12</v>
      </c>
      <c r="D16374" s="5" t="str">
        <f t="shared" si="255"/>
        <v>un</v>
      </c>
    </row>
    <row r="16375" spans="1:4" x14ac:dyDescent="0.2">
      <c r="A16375" s="5" t="s">
        <v>10109</v>
      </c>
      <c r="B16375" s="5" t="s">
        <v>33345</v>
      </c>
      <c r="C16375" s="5" t="s">
        <v>12</v>
      </c>
      <c r="D16375" s="5" t="str">
        <f t="shared" si="255"/>
        <v>un</v>
      </c>
    </row>
    <row r="16376" spans="1:4" x14ac:dyDescent="0.2">
      <c r="A16376" s="5" t="s">
        <v>19565</v>
      </c>
      <c r="B16376" s="5" t="s">
        <v>33345</v>
      </c>
      <c r="C16376" s="5" t="s">
        <v>12</v>
      </c>
      <c r="D16376" s="5" t="str">
        <f t="shared" si="255"/>
        <v>un</v>
      </c>
    </row>
    <row r="16377" spans="1:4" x14ac:dyDescent="0.2">
      <c r="A16377" s="5" t="s">
        <v>10110</v>
      </c>
      <c r="B16377" s="5" t="s">
        <v>33346</v>
      </c>
      <c r="C16377" s="5" t="s">
        <v>12</v>
      </c>
      <c r="D16377" s="5" t="str">
        <f t="shared" si="255"/>
        <v>un</v>
      </c>
    </row>
    <row r="16378" spans="1:4" x14ac:dyDescent="0.2">
      <c r="A16378" s="5" t="s">
        <v>19566</v>
      </c>
      <c r="B16378" s="5" t="s">
        <v>33346</v>
      </c>
      <c r="C16378" s="5" t="s">
        <v>12</v>
      </c>
      <c r="D16378" s="5" t="str">
        <f t="shared" si="255"/>
        <v>un</v>
      </c>
    </row>
    <row r="16379" spans="1:4" x14ac:dyDescent="0.2">
      <c r="A16379" s="5" t="s">
        <v>10111</v>
      </c>
      <c r="B16379" s="5" t="s">
        <v>33347</v>
      </c>
      <c r="C16379" s="5" t="s">
        <v>12</v>
      </c>
      <c r="D16379" s="5" t="str">
        <f t="shared" si="255"/>
        <v>un</v>
      </c>
    </row>
    <row r="16380" spans="1:4" x14ac:dyDescent="0.2">
      <c r="A16380" s="5" t="s">
        <v>19567</v>
      </c>
      <c r="B16380" s="5" t="s">
        <v>33347</v>
      </c>
      <c r="C16380" s="5" t="s">
        <v>12</v>
      </c>
      <c r="D16380" s="5" t="str">
        <f t="shared" si="255"/>
        <v>un</v>
      </c>
    </row>
    <row r="16381" spans="1:4" x14ac:dyDescent="0.2">
      <c r="A16381" s="5" t="s">
        <v>10112</v>
      </c>
      <c r="B16381" s="5" t="s">
        <v>33348</v>
      </c>
      <c r="C16381" s="5" t="s">
        <v>12</v>
      </c>
      <c r="D16381" s="5" t="str">
        <f t="shared" si="255"/>
        <v>un</v>
      </c>
    </row>
    <row r="16382" spans="1:4" x14ac:dyDescent="0.2">
      <c r="A16382" s="5" t="s">
        <v>19568</v>
      </c>
      <c r="B16382" s="5" t="s">
        <v>33348</v>
      </c>
      <c r="C16382" s="5" t="s">
        <v>12</v>
      </c>
      <c r="D16382" s="5" t="str">
        <f t="shared" si="255"/>
        <v>un</v>
      </c>
    </row>
    <row r="16383" spans="1:4" x14ac:dyDescent="0.2">
      <c r="A16383" s="5" t="s">
        <v>10113</v>
      </c>
      <c r="B16383" s="5" t="s">
        <v>33349</v>
      </c>
      <c r="C16383" s="5" t="s">
        <v>12</v>
      </c>
      <c r="D16383" s="5" t="str">
        <f t="shared" si="255"/>
        <v>un</v>
      </c>
    </row>
    <row r="16384" spans="1:4" x14ac:dyDescent="0.2">
      <c r="A16384" s="5" t="s">
        <v>19569</v>
      </c>
      <c r="B16384" s="5" t="s">
        <v>33349</v>
      </c>
      <c r="C16384" s="5" t="s">
        <v>12</v>
      </c>
      <c r="D16384" s="5" t="str">
        <f t="shared" si="255"/>
        <v>un</v>
      </c>
    </row>
    <row r="16385" spans="1:4" x14ac:dyDescent="0.2">
      <c r="A16385" s="5" t="s">
        <v>10114</v>
      </c>
      <c r="B16385" s="5" t="s">
        <v>33350</v>
      </c>
      <c r="C16385" s="5" t="s">
        <v>12</v>
      </c>
      <c r="D16385" s="5" t="str">
        <f t="shared" si="255"/>
        <v>un</v>
      </c>
    </row>
    <row r="16386" spans="1:4" x14ac:dyDescent="0.2">
      <c r="A16386" s="5" t="s">
        <v>19570</v>
      </c>
      <c r="B16386" s="5" t="s">
        <v>33350</v>
      </c>
      <c r="C16386" s="5" t="s">
        <v>12</v>
      </c>
      <c r="D16386" s="5" t="str">
        <f t="shared" ref="D16386:D16449" si="256">LOWER(C16386)</f>
        <v>un</v>
      </c>
    </row>
    <row r="16387" spans="1:4" x14ac:dyDescent="0.2">
      <c r="A16387" s="5" t="s">
        <v>10115</v>
      </c>
      <c r="B16387" s="5" t="s">
        <v>33351</v>
      </c>
      <c r="C16387" s="5" t="s">
        <v>12</v>
      </c>
      <c r="D16387" s="5" t="str">
        <f t="shared" si="256"/>
        <v>un</v>
      </c>
    </row>
    <row r="16388" spans="1:4" x14ac:dyDescent="0.2">
      <c r="A16388" s="5" t="s">
        <v>19571</v>
      </c>
      <c r="B16388" s="5" t="s">
        <v>33351</v>
      </c>
      <c r="C16388" s="5" t="s">
        <v>12</v>
      </c>
      <c r="D16388" s="5" t="str">
        <f t="shared" si="256"/>
        <v>un</v>
      </c>
    </row>
    <row r="16389" spans="1:4" x14ac:dyDescent="0.2">
      <c r="A16389" s="5" t="s">
        <v>10116</v>
      </c>
      <c r="B16389" s="5" t="s">
        <v>33352</v>
      </c>
      <c r="C16389" s="5" t="s">
        <v>12</v>
      </c>
      <c r="D16389" s="5" t="str">
        <f t="shared" si="256"/>
        <v>un</v>
      </c>
    </row>
    <row r="16390" spans="1:4" x14ac:dyDescent="0.2">
      <c r="A16390" s="5" t="s">
        <v>19572</v>
      </c>
      <c r="B16390" s="5" t="s">
        <v>33352</v>
      </c>
      <c r="C16390" s="5" t="s">
        <v>12</v>
      </c>
      <c r="D16390" s="5" t="str">
        <f t="shared" si="256"/>
        <v>un</v>
      </c>
    </row>
    <row r="16391" spans="1:4" x14ac:dyDescent="0.2">
      <c r="A16391" s="5" t="s">
        <v>10117</v>
      </c>
      <c r="B16391" s="5" t="s">
        <v>33353</v>
      </c>
      <c r="C16391" s="5" t="s">
        <v>12</v>
      </c>
      <c r="D16391" s="5" t="str">
        <f t="shared" si="256"/>
        <v>un</v>
      </c>
    </row>
    <row r="16392" spans="1:4" x14ac:dyDescent="0.2">
      <c r="A16392" s="5" t="s">
        <v>19573</v>
      </c>
      <c r="B16392" s="5" t="s">
        <v>33353</v>
      </c>
      <c r="C16392" s="5" t="s">
        <v>12</v>
      </c>
      <c r="D16392" s="5" t="str">
        <f t="shared" si="256"/>
        <v>un</v>
      </c>
    </row>
    <row r="16393" spans="1:4" x14ac:dyDescent="0.2">
      <c r="A16393" s="5" t="s">
        <v>10118</v>
      </c>
      <c r="B16393" s="5" t="s">
        <v>33354</v>
      </c>
      <c r="C16393" s="5" t="s">
        <v>12</v>
      </c>
      <c r="D16393" s="5" t="str">
        <f t="shared" si="256"/>
        <v>un</v>
      </c>
    </row>
    <row r="16394" spans="1:4" x14ac:dyDescent="0.2">
      <c r="A16394" s="5" t="s">
        <v>19574</v>
      </c>
      <c r="B16394" s="5" t="s">
        <v>33354</v>
      </c>
      <c r="C16394" s="5" t="s">
        <v>12</v>
      </c>
      <c r="D16394" s="5" t="str">
        <f t="shared" si="256"/>
        <v>un</v>
      </c>
    </row>
    <row r="16395" spans="1:4" x14ac:dyDescent="0.2">
      <c r="A16395" s="5" t="s">
        <v>10119</v>
      </c>
      <c r="B16395" s="5" t="s">
        <v>33355</v>
      </c>
      <c r="C16395" s="5" t="s">
        <v>12</v>
      </c>
      <c r="D16395" s="5" t="str">
        <f t="shared" si="256"/>
        <v>un</v>
      </c>
    </row>
    <row r="16396" spans="1:4" x14ac:dyDescent="0.2">
      <c r="A16396" s="5" t="s">
        <v>19575</v>
      </c>
      <c r="B16396" s="5" t="s">
        <v>33355</v>
      </c>
      <c r="C16396" s="5" t="s">
        <v>12</v>
      </c>
      <c r="D16396" s="5" t="str">
        <f t="shared" si="256"/>
        <v>un</v>
      </c>
    </row>
    <row r="16397" spans="1:4" x14ac:dyDescent="0.2">
      <c r="A16397" s="5" t="s">
        <v>10120</v>
      </c>
      <c r="B16397" s="5" t="s">
        <v>33356</v>
      </c>
      <c r="C16397" s="5" t="s">
        <v>12</v>
      </c>
      <c r="D16397" s="5" t="str">
        <f t="shared" si="256"/>
        <v>un</v>
      </c>
    </row>
    <row r="16398" spans="1:4" x14ac:dyDescent="0.2">
      <c r="A16398" s="5" t="s">
        <v>19576</v>
      </c>
      <c r="B16398" s="5" t="s">
        <v>33356</v>
      </c>
      <c r="C16398" s="5" t="s">
        <v>12</v>
      </c>
      <c r="D16398" s="5" t="str">
        <f t="shared" si="256"/>
        <v>un</v>
      </c>
    </row>
    <row r="16399" spans="1:4" x14ac:dyDescent="0.2">
      <c r="A16399" s="5" t="s">
        <v>10121</v>
      </c>
      <c r="B16399" s="5" t="s">
        <v>33357</v>
      </c>
      <c r="C16399" s="5" t="s">
        <v>12</v>
      </c>
      <c r="D16399" s="5" t="str">
        <f t="shared" si="256"/>
        <v>un</v>
      </c>
    </row>
    <row r="16400" spans="1:4" x14ac:dyDescent="0.2">
      <c r="A16400" s="5" t="s">
        <v>19577</v>
      </c>
      <c r="B16400" s="5" t="s">
        <v>33357</v>
      </c>
      <c r="C16400" s="5" t="s">
        <v>12</v>
      </c>
      <c r="D16400" s="5" t="str">
        <f t="shared" si="256"/>
        <v>un</v>
      </c>
    </row>
    <row r="16401" spans="1:4" x14ac:dyDescent="0.2">
      <c r="A16401" s="5" t="s">
        <v>10122</v>
      </c>
      <c r="B16401" s="5" t="s">
        <v>33358</v>
      </c>
      <c r="C16401" s="5" t="s">
        <v>12</v>
      </c>
      <c r="D16401" s="5" t="str">
        <f t="shared" si="256"/>
        <v>un</v>
      </c>
    </row>
    <row r="16402" spans="1:4" x14ac:dyDescent="0.2">
      <c r="A16402" s="5" t="s">
        <v>19578</v>
      </c>
      <c r="B16402" s="5" t="s">
        <v>33358</v>
      </c>
      <c r="C16402" s="5" t="s">
        <v>12</v>
      </c>
      <c r="D16402" s="5" t="str">
        <f t="shared" si="256"/>
        <v>un</v>
      </c>
    </row>
    <row r="16403" spans="1:4" x14ac:dyDescent="0.2">
      <c r="A16403" s="5" t="s">
        <v>10123</v>
      </c>
      <c r="B16403" s="5" t="s">
        <v>33359</v>
      </c>
      <c r="C16403" s="5" t="s">
        <v>12</v>
      </c>
      <c r="D16403" s="5" t="str">
        <f t="shared" si="256"/>
        <v>un</v>
      </c>
    </row>
    <row r="16404" spans="1:4" x14ac:dyDescent="0.2">
      <c r="A16404" s="5" t="s">
        <v>19579</v>
      </c>
      <c r="B16404" s="5" t="s">
        <v>33359</v>
      </c>
      <c r="C16404" s="5" t="s">
        <v>12</v>
      </c>
      <c r="D16404" s="5" t="str">
        <f t="shared" si="256"/>
        <v>un</v>
      </c>
    </row>
    <row r="16405" spans="1:4" x14ac:dyDescent="0.2">
      <c r="A16405" s="5" t="s">
        <v>10124</v>
      </c>
      <c r="B16405" s="5" t="s">
        <v>33360</v>
      </c>
      <c r="C16405" s="5" t="s">
        <v>12</v>
      </c>
      <c r="D16405" s="5" t="str">
        <f t="shared" si="256"/>
        <v>un</v>
      </c>
    </row>
    <row r="16406" spans="1:4" x14ac:dyDescent="0.2">
      <c r="A16406" s="5" t="s">
        <v>19580</v>
      </c>
      <c r="B16406" s="5" t="s">
        <v>33360</v>
      </c>
      <c r="C16406" s="5" t="s">
        <v>12</v>
      </c>
      <c r="D16406" s="5" t="str">
        <f t="shared" si="256"/>
        <v>un</v>
      </c>
    </row>
    <row r="16407" spans="1:4" x14ac:dyDescent="0.2">
      <c r="A16407" s="5" t="s">
        <v>10125</v>
      </c>
      <c r="B16407" s="5" t="s">
        <v>33361</v>
      </c>
      <c r="C16407" s="5" t="s">
        <v>12</v>
      </c>
      <c r="D16407" s="5" t="str">
        <f t="shared" si="256"/>
        <v>un</v>
      </c>
    </row>
    <row r="16408" spans="1:4" x14ac:dyDescent="0.2">
      <c r="A16408" s="5" t="s">
        <v>19581</v>
      </c>
      <c r="B16408" s="5" t="s">
        <v>33361</v>
      </c>
      <c r="C16408" s="5" t="s">
        <v>12</v>
      </c>
      <c r="D16408" s="5" t="str">
        <f t="shared" si="256"/>
        <v>un</v>
      </c>
    </row>
    <row r="16409" spans="1:4" x14ac:dyDescent="0.2">
      <c r="A16409" s="5" t="s">
        <v>10126</v>
      </c>
      <c r="B16409" s="5" t="s">
        <v>33362</v>
      </c>
      <c r="C16409" s="5" t="s">
        <v>12</v>
      </c>
      <c r="D16409" s="5" t="str">
        <f t="shared" si="256"/>
        <v>un</v>
      </c>
    </row>
    <row r="16410" spans="1:4" x14ac:dyDescent="0.2">
      <c r="A16410" s="5" t="s">
        <v>19582</v>
      </c>
      <c r="B16410" s="5" t="s">
        <v>33362</v>
      </c>
      <c r="C16410" s="5" t="s">
        <v>12</v>
      </c>
      <c r="D16410" s="5" t="str">
        <f t="shared" si="256"/>
        <v>un</v>
      </c>
    </row>
    <row r="16411" spans="1:4" x14ac:dyDescent="0.2">
      <c r="A16411" s="5" t="s">
        <v>10127</v>
      </c>
      <c r="B16411" s="5" t="s">
        <v>33363</v>
      </c>
      <c r="C16411" s="5" t="s">
        <v>12</v>
      </c>
      <c r="D16411" s="5" t="str">
        <f t="shared" si="256"/>
        <v>un</v>
      </c>
    </row>
    <row r="16412" spans="1:4" x14ac:dyDescent="0.2">
      <c r="A16412" s="5" t="s">
        <v>19583</v>
      </c>
      <c r="B16412" s="5" t="s">
        <v>33363</v>
      </c>
      <c r="C16412" s="5" t="s">
        <v>12</v>
      </c>
      <c r="D16412" s="5" t="str">
        <f t="shared" si="256"/>
        <v>un</v>
      </c>
    </row>
    <row r="16413" spans="1:4" x14ac:dyDescent="0.2">
      <c r="A16413" s="5" t="s">
        <v>10128</v>
      </c>
      <c r="B16413" s="5" t="s">
        <v>33364</v>
      </c>
      <c r="C16413" s="5" t="s">
        <v>12</v>
      </c>
      <c r="D16413" s="5" t="str">
        <f t="shared" si="256"/>
        <v>un</v>
      </c>
    </row>
    <row r="16414" spans="1:4" x14ac:dyDescent="0.2">
      <c r="A16414" s="5" t="s">
        <v>19584</v>
      </c>
      <c r="B16414" s="5" t="s">
        <v>33364</v>
      </c>
      <c r="C16414" s="5" t="s">
        <v>12</v>
      </c>
      <c r="D16414" s="5" t="str">
        <f t="shared" si="256"/>
        <v>un</v>
      </c>
    </row>
    <row r="16415" spans="1:4" x14ac:dyDescent="0.2">
      <c r="A16415" s="5" t="s">
        <v>10129</v>
      </c>
      <c r="B16415" s="5" t="s">
        <v>33365</v>
      </c>
      <c r="C16415" s="5" t="s">
        <v>12</v>
      </c>
      <c r="D16415" s="5" t="str">
        <f t="shared" si="256"/>
        <v>un</v>
      </c>
    </row>
    <row r="16416" spans="1:4" x14ac:dyDescent="0.2">
      <c r="A16416" s="5" t="s">
        <v>19585</v>
      </c>
      <c r="B16416" s="5" t="s">
        <v>33365</v>
      </c>
      <c r="C16416" s="5" t="s">
        <v>12</v>
      </c>
      <c r="D16416" s="5" t="str">
        <f t="shared" si="256"/>
        <v>un</v>
      </c>
    </row>
    <row r="16417" spans="1:4" x14ac:dyDescent="0.2">
      <c r="A16417" s="5" t="s">
        <v>10130</v>
      </c>
      <c r="B16417" s="5" t="s">
        <v>33366</v>
      </c>
      <c r="C16417" s="5" t="s">
        <v>12</v>
      </c>
      <c r="D16417" s="5" t="str">
        <f t="shared" si="256"/>
        <v>un</v>
      </c>
    </row>
    <row r="16418" spans="1:4" x14ac:dyDescent="0.2">
      <c r="A16418" s="5" t="s">
        <v>19586</v>
      </c>
      <c r="B16418" s="5" t="s">
        <v>33366</v>
      </c>
      <c r="C16418" s="5" t="s">
        <v>12</v>
      </c>
      <c r="D16418" s="5" t="str">
        <f t="shared" si="256"/>
        <v>un</v>
      </c>
    </row>
    <row r="16419" spans="1:4" x14ac:dyDescent="0.2">
      <c r="A16419" s="5" t="s">
        <v>10131</v>
      </c>
      <c r="B16419" s="5" t="s">
        <v>33367</v>
      </c>
      <c r="C16419" s="5" t="s">
        <v>12</v>
      </c>
      <c r="D16419" s="5" t="str">
        <f t="shared" si="256"/>
        <v>un</v>
      </c>
    </row>
    <row r="16420" spans="1:4" x14ac:dyDescent="0.2">
      <c r="A16420" s="5" t="s">
        <v>19587</v>
      </c>
      <c r="B16420" s="5" t="s">
        <v>33367</v>
      </c>
      <c r="C16420" s="5" t="s">
        <v>12</v>
      </c>
      <c r="D16420" s="5" t="str">
        <f t="shared" si="256"/>
        <v>un</v>
      </c>
    </row>
    <row r="16421" spans="1:4" x14ac:dyDescent="0.2">
      <c r="A16421" s="5" t="s">
        <v>10132</v>
      </c>
      <c r="B16421" s="5" t="s">
        <v>33368</v>
      </c>
      <c r="C16421" s="5" t="s">
        <v>12</v>
      </c>
      <c r="D16421" s="5" t="str">
        <f t="shared" si="256"/>
        <v>un</v>
      </c>
    </row>
    <row r="16422" spans="1:4" x14ac:dyDescent="0.2">
      <c r="A16422" s="5" t="s">
        <v>19588</v>
      </c>
      <c r="B16422" s="5" t="s">
        <v>33368</v>
      </c>
      <c r="C16422" s="5" t="s">
        <v>12</v>
      </c>
      <c r="D16422" s="5" t="str">
        <f t="shared" si="256"/>
        <v>un</v>
      </c>
    </row>
    <row r="16423" spans="1:4" x14ac:dyDescent="0.2">
      <c r="A16423" s="5" t="s">
        <v>10133</v>
      </c>
      <c r="B16423" s="5" t="s">
        <v>33369</v>
      </c>
      <c r="C16423" s="5" t="s">
        <v>12</v>
      </c>
      <c r="D16423" s="5" t="str">
        <f t="shared" si="256"/>
        <v>un</v>
      </c>
    </row>
    <row r="16424" spans="1:4" x14ac:dyDescent="0.2">
      <c r="A16424" s="5" t="s">
        <v>19589</v>
      </c>
      <c r="B16424" s="5" t="s">
        <v>33369</v>
      </c>
      <c r="C16424" s="5" t="s">
        <v>12</v>
      </c>
      <c r="D16424" s="5" t="str">
        <f t="shared" si="256"/>
        <v>un</v>
      </c>
    </row>
    <row r="16425" spans="1:4" x14ac:dyDescent="0.2">
      <c r="A16425" s="5" t="s">
        <v>10134</v>
      </c>
      <c r="B16425" s="5" t="s">
        <v>33370</v>
      </c>
      <c r="C16425" s="5" t="s">
        <v>12</v>
      </c>
      <c r="D16425" s="5" t="str">
        <f t="shared" si="256"/>
        <v>un</v>
      </c>
    </row>
    <row r="16426" spans="1:4" x14ac:dyDescent="0.2">
      <c r="A16426" s="5" t="s">
        <v>19590</v>
      </c>
      <c r="B16426" s="5" t="s">
        <v>33370</v>
      </c>
      <c r="C16426" s="5" t="s">
        <v>12</v>
      </c>
      <c r="D16426" s="5" t="str">
        <f t="shared" si="256"/>
        <v>un</v>
      </c>
    </row>
    <row r="16427" spans="1:4" x14ac:dyDescent="0.2">
      <c r="A16427" s="5" t="s">
        <v>10135</v>
      </c>
      <c r="B16427" s="5" t="s">
        <v>33371</v>
      </c>
      <c r="C16427" s="5" t="s">
        <v>12</v>
      </c>
      <c r="D16427" s="5" t="str">
        <f t="shared" si="256"/>
        <v>un</v>
      </c>
    </row>
    <row r="16428" spans="1:4" x14ac:dyDescent="0.2">
      <c r="A16428" s="5" t="s">
        <v>19591</v>
      </c>
      <c r="B16428" s="5" t="s">
        <v>33371</v>
      </c>
      <c r="C16428" s="5" t="s">
        <v>12</v>
      </c>
      <c r="D16428" s="5" t="str">
        <f t="shared" si="256"/>
        <v>un</v>
      </c>
    </row>
    <row r="16429" spans="1:4" x14ac:dyDescent="0.2">
      <c r="A16429" s="5" t="s">
        <v>10136</v>
      </c>
      <c r="B16429" s="5" t="s">
        <v>33372</v>
      </c>
      <c r="C16429" s="5" t="s">
        <v>12</v>
      </c>
      <c r="D16429" s="5" t="str">
        <f t="shared" si="256"/>
        <v>un</v>
      </c>
    </row>
    <row r="16430" spans="1:4" x14ac:dyDescent="0.2">
      <c r="A16430" s="5" t="s">
        <v>19592</v>
      </c>
      <c r="B16430" s="5" t="s">
        <v>33372</v>
      </c>
      <c r="C16430" s="5" t="s">
        <v>12</v>
      </c>
      <c r="D16430" s="5" t="str">
        <f t="shared" si="256"/>
        <v>un</v>
      </c>
    </row>
    <row r="16431" spans="1:4" x14ac:dyDescent="0.2">
      <c r="A16431" s="5" t="s">
        <v>10137</v>
      </c>
      <c r="B16431" s="5" t="s">
        <v>33373</v>
      </c>
      <c r="C16431" s="5" t="s">
        <v>12</v>
      </c>
      <c r="D16431" s="5" t="str">
        <f t="shared" si="256"/>
        <v>un</v>
      </c>
    </row>
    <row r="16432" spans="1:4" x14ac:dyDescent="0.2">
      <c r="A16432" s="5" t="s">
        <v>19593</v>
      </c>
      <c r="B16432" s="5" t="s">
        <v>33373</v>
      </c>
      <c r="C16432" s="5" t="s">
        <v>12</v>
      </c>
      <c r="D16432" s="5" t="str">
        <f t="shared" si="256"/>
        <v>un</v>
      </c>
    </row>
    <row r="16433" spans="1:4" x14ac:dyDescent="0.2">
      <c r="A16433" s="5" t="s">
        <v>10138</v>
      </c>
      <c r="B16433" s="5" t="s">
        <v>33374</v>
      </c>
      <c r="C16433" s="5" t="s">
        <v>12</v>
      </c>
      <c r="D16433" s="5" t="str">
        <f t="shared" si="256"/>
        <v>un</v>
      </c>
    </row>
    <row r="16434" spans="1:4" x14ac:dyDescent="0.2">
      <c r="A16434" s="5" t="s">
        <v>19594</v>
      </c>
      <c r="B16434" s="5" t="s">
        <v>33374</v>
      </c>
      <c r="C16434" s="5" t="s">
        <v>12</v>
      </c>
      <c r="D16434" s="5" t="str">
        <f t="shared" si="256"/>
        <v>un</v>
      </c>
    </row>
    <row r="16435" spans="1:4" x14ac:dyDescent="0.2">
      <c r="A16435" s="5" t="s">
        <v>10139</v>
      </c>
      <c r="B16435" s="5" t="s">
        <v>33375</v>
      </c>
      <c r="C16435" s="5" t="s">
        <v>12</v>
      </c>
      <c r="D16435" s="5" t="str">
        <f t="shared" si="256"/>
        <v>un</v>
      </c>
    </row>
    <row r="16436" spans="1:4" x14ac:dyDescent="0.2">
      <c r="A16436" s="5" t="s">
        <v>19595</v>
      </c>
      <c r="B16436" s="5" t="s">
        <v>33375</v>
      </c>
      <c r="C16436" s="5" t="s">
        <v>12</v>
      </c>
      <c r="D16436" s="5" t="str">
        <f t="shared" si="256"/>
        <v>un</v>
      </c>
    </row>
    <row r="16437" spans="1:4" x14ac:dyDescent="0.2">
      <c r="A16437" s="5" t="s">
        <v>10140</v>
      </c>
      <c r="B16437" s="5" t="s">
        <v>33376</v>
      </c>
      <c r="C16437" s="5" t="s">
        <v>12</v>
      </c>
      <c r="D16437" s="5" t="str">
        <f t="shared" si="256"/>
        <v>un</v>
      </c>
    </row>
    <row r="16438" spans="1:4" x14ac:dyDescent="0.2">
      <c r="A16438" s="5" t="s">
        <v>19596</v>
      </c>
      <c r="B16438" s="5" t="s">
        <v>33376</v>
      </c>
      <c r="C16438" s="5" t="s">
        <v>12</v>
      </c>
      <c r="D16438" s="5" t="str">
        <f t="shared" si="256"/>
        <v>un</v>
      </c>
    </row>
    <row r="16439" spans="1:4" x14ac:dyDescent="0.2">
      <c r="A16439" s="5" t="s">
        <v>10141</v>
      </c>
      <c r="B16439" s="5" t="s">
        <v>33377</v>
      </c>
      <c r="C16439" s="5" t="s">
        <v>12</v>
      </c>
      <c r="D16439" s="5" t="str">
        <f t="shared" si="256"/>
        <v>un</v>
      </c>
    </row>
    <row r="16440" spans="1:4" x14ac:dyDescent="0.2">
      <c r="A16440" s="5" t="s">
        <v>19597</v>
      </c>
      <c r="B16440" s="5" t="s">
        <v>33377</v>
      </c>
      <c r="C16440" s="5" t="s">
        <v>12</v>
      </c>
      <c r="D16440" s="5" t="str">
        <f t="shared" si="256"/>
        <v>un</v>
      </c>
    </row>
    <row r="16441" spans="1:4" x14ac:dyDescent="0.2">
      <c r="A16441" s="5" t="s">
        <v>10142</v>
      </c>
      <c r="B16441" s="5" t="s">
        <v>33378</v>
      </c>
      <c r="C16441" s="5" t="s">
        <v>12</v>
      </c>
      <c r="D16441" s="5" t="str">
        <f t="shared" si="256"/>
        <v>un</v>
      </c>
    </row>
    <row r="16442" spans="1:4" x14ac:dyDescent="0.2">
      <c r="A16442" s="5" t="s">
        <v>19598</v>
      </c>
      <c r="B16442" s="5" t="s">
        <v>33378</v>
      </c>
      <c r="C16442" s="5" t="s">
        <v>12</v>
      </c>
      <c r="D16442" s="5" t="str">
        <f t="shared" si="256"/>
        <v>un</v>
      </c>
    </row>
    <row r="16443" spans="1:4" x14ac:dyDescent="0.2">
      <c r="A16443" s="5" t="s">
        <v>10143</v>
      </c>
      <c r="B16443" s="5" t="s">
        <v>33379</v>
      </c>
      <c r="C16443" s="5" t="s">
        <v>12</v>
      </c>
      <c r="D16443" s="5" t="str">
        <f t="shared" si="256"/>
        <v>un</v>
      </c>
    </row>
    <row r="16444" spans="1:4" x14ac:dyDescent="0.2">
      <c r="A16444" s="5" t="s">
        <v>19599</v>
      </c>
      <c r="B16444" s="5" t="s">
        <v>33379</v>
      </c>
      <c r="C16444" s="5" t="s">
        <v>12</v>
      </c>
      <c r="D16444" s="5" t="str">
        <f t="shared" si="256"/>
        <v>un</v>
      </c>
    </row>
    <row r="16445" spans="1:4" x14ac:dyDescent="0.2">
      <c r="A16445" s="5" t="s">
        <v>10144</v>
      </c>
      <c r="B16445" s="5" t="s">
        <v>33380</v>
      </c>
      <c r="C16445" s="5" t="s">
        <v>12</v>
      </c>
      <c r="D16445" s="5" t="str">
        <f t="shared" si="256"/>
        <v>un</v>
      </c>
    </row>
    <row r="16446" spans="1:4" x14ac:dyDescent="0.2">
      <c r="A16446" s="5" t="s">
        <v>19600</v>
      </c>
      <c r="B16446" s="5" t="s">
        <v>33380</v>
      </c>
      <c r="C16446" s="5" t="s">
        <v>12</v>
      </c>
      <c r="D16446" s="5" t="str">
        <f t="shared" si="256"/>
        <v>un</v>
      </c>
    </row>
    <row r="16447" spans="1:4" x14ac:dyDescent="0.2">
      <c r="A16447" s="5" t="s">
        <v>10145</v>
      </c>
      <c r="B16447" s="5" t="s">
        <v>33381</v>
      </c>
      <c r="C16447" s="5" t="s">
        <v>12</v>
      </c>
      <c r="D16447" s="5" t="str">
        <f t="shared" si="256"/>
        <v>un</v>
      </c>
    </row>
    <row r="16448" spans="1:4" x14ac:dyDescent="0.2">
      <c r="A16448" s="5" t="s">
        <v>19601</v>
      </c>
      <c r="B16448" s="5" t="s">
        <v>33381</v>
      </c>
      <c r="C16448" s="5" t="s">
        <v>12</v>
      </c>
      <c r="D16448" s="5" t="str">
        <f t="shared" si="256"/>
        <v>un</v>
      </c>
    </row>
    <row r="16449" spans="1:4" x14ac:dyDescent="0.2">
      <c r="A16449" s="5" t="s">
        <v>10146</v>
      </c>
      <c r="B16449" s="5" t="s">
        <v>33382</v>
      </c>
      <c r="C16449" s="5" t="s">
        <v>12</v>
      </c>
      <c r="D16449" s="5" t="str">
        <f t="shared" si="256"/>
        <v>un</v>
      </c>
    </row>
    <row r="16450" spans="1:4" x14ac:dyDescent="0.2">
      <c r="A16450" s="5" t="s">
        <v>19602</v>
      </c>
      <c r="B16450" s="5" t="s">
        <v>33382</v>
      </c>
      <c r="C16450" s="5" t="s">
        <v>12</v>
      </c>
      <c r="D16450" s="5" t="str">
        <f t="shared" ref="D16450:D16513" si="257">LOWER(C16450)</f>
        <v>un</v>
      </c>
    </row>
    <row r="16451" spans="1:4" x14ac:dyDescent="0.2">
      <c r="A16451" s="5" t="s">
        <v>10147</v>
      </c>
      <c r="B16451" s="5" t="s">
        <v>33383</v>
      </c>
      <c r="C16451" s="5" t="s">
        <v>12</v>
      </c>
      <c r="D16451" s="5" t="str">
        <f t="shared" si="257"/>
        <v>un</v>
      </c>
    </row>
    <row r="16452" spans="1:4" x14ac:dyDescent="0.2">
      <c r="A16452" s="5" t="s">
        <v>19603</v>
      </c>
      <c r="B16452" s="5" t="s">
        <v>33383</v>
      </c>
      <c r="C16452" s="5" t="s">
        <v>12</v>
      </c>
      <c r="D16452" s="5" t="str">
        <f t="shared" si="257"/>
        <v>un</v>
      </c>
    </row>
    <row r="16453" spans="1:4" x14ac:dyDescent="0.2">
      <c r="A16453" s="5" t="s">
        <v>10148</v>
      </c>
      <c r="B16453" s="5" t="s">
        <v>33384</v>
      </c>
      <c r="C16453" s="5" t="s">
        <v>12</v>
      </c>
      <c r="D16453" s="5" t="str">
        <f t="shared" si="257"/>
        <v>un</v>
      </c>
    </row>
    <row r="16454" spans="1:4" x14ac:dyDescent="0.2">
      <c r="A16454" s="5" t="s">
        <v>19604</v>
      </c>
      <c r="B16454" s="5" t="s">
        <v>33384</v>
      </c>
      <c r="C16454" s="5" t="s">
        <v>12</v>
      </c>
      <c r="D16454" s="5" t="str">
        <f t="shared" si="257"/>
        <v>un</v>
      </c>
    </row>
    <row r="16455" spans="1:4" x14ac:dyDescent="0.2">
      <c r="A16455" s="5" t="s">
        <v>10149</v>
      </c>
      <c r="B16455" s="5" t="s">
        <v>33385</v>
      </c>
      <c r="C16455" s="5" t="s">
        <v>12</v>
      </c>
      <c r="D16455" s="5" t="str">
        <f t="shared" si="257"/>
        <v>un</v>
      </c>
    </row>
    <row r="16456" spans="1:4" x14ac:dyDescent="0.2">
      <c r="A16456" s="5" t="s">
        <v>19605</v>
      </c>
      <c r="B16456" s="5" t="s">
        <v>33385</v>
      </c>
      <c r="C16456" s="5" t="s">
        <v>12</v>
      </c>
      <c r="D16456" s="5" t="str">
        <f t="shared" si="257"/>
        <v>un</v>
      </c>
    </row>
    <row r="16457" spans="1:4" x14ac:dyDescent="0.2">
      <c r="A16457" s="5" t="s">
        <v>10150</v>
      </c>
      <c r="B16457" s="5" t="s">
        <v>33386</v>
      </c>
      <c r="C16457" s="5" t="s">
        <v>12</v>
      </c>
      <c r="D16457" s="5" t="str">
        <f t="shared" si="257"/>
        <v>un</v>
      </c>
    </row>
    <row r="16458" spans="1:4" x14ac:dyDescent="0.2">
      <c r="A16458" s="5" t="s">
        <v>19606</v>
      </c>
      <c r="B16458" s="5" t="s">
        <v>33386</v>
      </c>
      <c r="C16458" s="5" t="s">
        <v>12</v>
      </c>
      <c r="D16458" s="5" t="str">
        <f t="shared" si="257"/>
        <v>un</v>
      </c>
    </row>
    <row r="16459" spans="1:4" x14ac:dyDescent="0.2">
      <c r="A16459" s="5" t="s">
        <v>10151</v>
      </c>
      <c r="B16459" s="5" t="s">
        <v>33387</v>
      </c>
      <c r="C16459" s="5" t="s">
        <v>12</v>
      </c>
      <c r="D16459" s="5" t="str">
        <f t="shared" si="257"/>
        <v>un</v>
      </c>
    </row>
    <row r="16460" spans="1:4" x14ac:dyDescent="0.2">
      <c r="A16460" s="5" t="s">
        <v>19607</v>
      </c>
      <c r="B16460" s="5" t="s">
        <v>33387</v>
      </c>
      <c r="C16460" s="5" t="s">
        <v>12</v>
      </c>
      <c r="D16460" s="5" t="str">
        <f t="shared" si="257"/>
        <v>un</v>
      </c>
    </row>
    <row r="16461" spans="1:4" x14ac:dyDescent="0.2">
      <c r="A16461" s="5" t="s">
        <v>10152</v>
      </c>
      <c r="B16461" s="5" t="s">
        <v>33388</v>
      </c>
      <c r="C16461" s="5" t="s">
        <v>12</v>
      </c>
      <c r="D16461" s="5" t="str">
        <f t="shared" si="257"/>
        <v>un</v>
      </c>
    </row>
    <row r="16462" spans="1:4" x14ac:dyDescent="0.2">
      <c r="A16462" s="5" t="s">
        <v>19608</v>
      </c>
      <c r="B16462" s="5" t="s">
        <v>33388</v>
      </c>
      <c r="C16462" s="5" t="s">
        <v>12</v>
      </c>
      <c r="D16462" s="5" t="str">
        <f t="shared" si="257"/>
        <v>un</v>
      </c>
    </row>
    <row r="16463" spans="1:4" x14ac:dyDescent="0.2">
      <c r="A16463" s="5" t="s">
        <v>10153</v>
      </c>
      <c r="B16463" s="5" t="s">
        <v>33389</v>
      </c>
      <c r="C16463" s="5" t="s">
        <v>12</v>
      </c>
      <c r="D16463" s="5" t="str">
        <f t="shared" si="257"/>
        <v>un</v>
      </c>
    </row>
    <row r="16464" spans="1:4" x14ac:dyDescent="0.2">
      <c r="A16464" s="5" t="s">
        <v>19609</v>
      </c>
      <c r="B16464" s="5" t="s">
        <v>33389</v>
      </c>
      <c r="C16464" s="5" t="s">
        <v>12</v>
      </c>
      <c r="D16464" s="5" t="str">
        <f t="shared" si="257"/>
        <v>un</v>
      </c>
    </row>
    <row r="16465" spans="1:4" x14ac:dyDescent="0.2">
      <c r="A16465" s="5" t="s">
        <v>10154</v>
      </c>
      <c r="B16465" s="5" t="s">
        <v>33390</v>
      </c>
      <c r="C16465" s="5" t="s">
        <v>12</v>
      </c>
      <c r="D16465" s="5" t="str">
        <f t="shared" si="257"/>
        <v>un</v>
      </c>
    </row>
    <row r="16466" spans="1:4" x14ac:dyDescent="0.2">
      <c r="A16466" s="5" t="s">
        <v>19610</v>
      </c>
      <c r="B16466" s="5" t="s">
        <v>33390</v>
      </c>
      <c r="C16466" s="5" t="s">
        <v>12</v>
      </c>
      <c r="D16466" s="5" t="str">
        <f t="shared" si="257"/>
        <v>un</v>
      </c>
    </row>
    <row r="16467" spans="1:4" x14ac:dyDescent="0.2">
      <c r="A16467" s="5" t="s">
        <v>10155</v>
      </c>
      <c r="B16467" s="5" t="s">
        <v>33391</v>
      </c>
      <c r="C16467" s="5" t="s">
        <v>12</v>
      </c>
      <c r="D16467" s="5" t="str">
        <f t="shared" si="257"/>
        <v>un</v>
      </c>
    </row>
    <row r="16468" spans="1:4" x14ac:dyDescent="0.2">
      <c r="A16468" s="5" t="s">
        <v>19611</v>
      </c>
      <c r="B16468" s="5" t="s">
        <v>33391</v>
      </c>
      <c r="C16468" s="5" t="s">
        <v>12</v>
      </c>
      <c r="D16468" s="5" t="str">
        <f t="shared" si="257"/>
        <v>un</v>
      </c>
    </row>
    <row r="16469" spans="1:4" x14ac:dyDescent="0.2">
      <c r="A16469" s="5" t="s">
        <v>10156</v>
      </c>
      <c r="B16469" s="5" t="s">
        <v>33392</v>
      </c>
      <c r="C16469" s="5" t="s">
        <v>12</v>
      </c>
      <c r="D16469" s="5" t="str">
        <f t="shared" si="257"/>
        <v>un</v>
      </c>
    </row>
    <row r="16470" spans="1:4" x14ac:dyDescent="0.2">
      <c r="A16470" s="5" t="s">
        <v>19612</v>
      </c>
      <c r="B16470" s="5" t="s">
        <v>33392</v>
      </c>
      <c r="C16470" s="5" t="s">
        <v>12</v>
      </c>
      <c r="D16470" s="5" t="str">
        <f t="shared" si="257"/>
        <v>un</v>
      </c>
    </row>
    <row r="16471" spans="1:4" x14ac:dyDescent="0.2">
      <c r="A16471" s="5" t="s">
        <v>10157</v>
      </c>
      <c r="B16471" s="5" t="s">
        <v>33393</v>
      </c>
      <c r="C16471" s="5" t="s">
        <v>12</v>
      </c>
      <c r="D16471" s="5" t="str">
        <f t="shared" si="257"/>
        <v>un</v>
      </c>
    </row>
    <row r="16472" spans="1:4" x14ac:dyDescent="0.2">
      <c r="A16472" s="5" t="s">
        <v>19613</v>
      </c>
      <c r="B16472" s="5" t="s">
        <v>33393</v>
      </c>
      <c r="C16472" s="5" t="s">
        <v>12</v>
      </c>
      <c r="D16472" s="5" t="str">
        <f t="shared" si="257"/>
        <v>un</v>
      </c>
    </row>
    <row r="16473" spans="1:4" x14ac:dyDescent="0.2">
      <c r="A16473" s="5" t="s">
        <v>10158</v>
      </c>
      <c r="B16473" s="5" t="s">
        <v>33394</v>
      </c>
      <c r="C16473" s="5" t="s">
        <v>12</v>
      </c>
      <c r="D16473" s="5" t="str">
        <f t="shared" si="257"/>
        <v>un</v>
      </c>
    </row>
    <row r="16474" spans="1:4" x14ac:dyDescent="0.2">
      <c r="A16474" s="5" t="s">
        <v>19614</v>
      </c>
      <c r="B16474" s="5" t="s">
        <v>33394</v>
      </c>
      <c r="C16474" s="5" t="s">
        <v>12</v>
      </c>
      <c r="D16474" s="5" t="str">
        <f t="shared" si="257"/>
        <v>un</v>
      </c>
    </row>
    <row r="16475" spans="1:4" x14ac:dyDescent="0.2">
      <c r="A16475" s="5" t="s">
        <v>4422</v>
      </c>
      <c r="B16475" s="5" t="s">
        <v>33395</v>
      </c>
      <c r="C16475" s="5" t="s">
        <v>12</v>
      </c>
      <c r="D16475" s="5" t="str">
        <f t="shared" si="257"/>
        <v>un</v>
      </c>
    </row>
    <row r="16476" spans="1:4" x14ac:dyDescent="0.2">
      <c r="A16476" s="5" t="s">
        <v>19615</v>
      </c>
      <c r="B16476" s="5" t="s">
        <v>33395</v>
      </c>
      <c r="C16476" s="5" t="s">
        <v>12</v>
      </c>
      <c r="D16476" s="5" t="str">
        <f t="shared" si="257"/>
        <v>un</v>
      </c>
    </row>
    <row r="16477" spans="1:4" x14ac:dyDescent="0.2">
      <c r="A16477" s="5" t="s">
        <v>4423</v>
      </c>
      <c r="B16477" s="5" t="s">
        <v>33396</v>
      </c>
      <c r="C16477" s="5" t="s">
        <v>12</v>
      </c>
      <c r="D16477" s="5" t="str">
        <f t="shared" si="257"/>
        <v>un</v>
      </c>
    </row>
    <row r="16478" spans="1:4" x14ac:dyDescent="0.2">
      <c r="A16478" s="5" t="s">
        <v>19616</v>
      </c>
      <c r="B16478" s="5" t="s">
        <v>33396</v>
      </c>
      <c r="C16478" s="5" t="s">
        <v>12</v>
      </c>
      <c r="D16478" s="5" t="str">
        <f t="shared" si="257"/>
        <v>un</v>
      </c>
    </row>
    <row r="16479" spans="1:4" x14ac:dyDescent="0.2">
      <c r="A16479" s="5" t="s">
        <v>4424</v>
      </c>
      <c r="B16479" s="5" t="s">
        <v>33397</v>
      </c>
      <c r="C16479" s="5" t="s">
        <v>12</v>
      </c>
      <c r="D16479" s="5" t="str">
        <f t="shared" si="257"/>
        <v>un</v>
      </c>
    </row>
    <row r="16480" spans="1:4" x14ac:dyDescent="0.2">
      <c r="A16480" s="5" t="s">
        <v>19617</v>
      </c>
      <c r="B16480" s="5" t="s">
        <v>33397</v>
      </c>
      <c r="C16480" s="5" t="s">
        <v>12</v>
      </c>
      <c r="D16480" s="5" t="str">
        <f t="shared" si="257"/>
        <v>un</v>
      </c>
    </row>
    <row r="16481" spans="1:4" x14ac:dyDescent="0.2">
      <c r="A16481" s="5" t="s">
        <v>4425</v>
      </c>
      <c r="B16481" s="5" t="s">
        <v>33398</v>
      </c>
      <c r="C16481" s="5" t="s">
        <v>12</v>
      </c>
      <c r="D16481" s="5" t="str">
        <f t="shared" si="257"/>
        <v>un</v>
      </c>
    </row>
    <row r="16482" spans="1:4" x14ac:dyDescent="0.2">
      <c r="A16482" s="5" t="s">
        <v>19618</v>
      </c>
      <c r="B16482" s="5" t="s">
        <v>33398</v>
      </c>
      <c r="C16482" s="5" t="s">
        <v>12</v>
      </c>
      <c r="D16482" s="5" t="str">
        <f t="shared" si="257"/>
        <v>un</v>
      </c>
    </row>
    <row r="16483" spans="1:4" x14ac:dyDescent="0.2">
      <c r="A16483" s="5" t="s">
        <v>4426</v>
      </c>
      <c r="B16483" s="5" t="s">
        <v>33399</v>
      </c>
      <c r="C16483" s="5" t="s">
        <v>12</v>
      </c>
      <c r="D16483" s="5" t="str">
        <f t="shared" si="257"/>
        <v>un</v>
      </c>
    </row>
    <row r="16484" spans="1:4" x14ac:dyDescent="0.2">
      <c r="A16484" s="5" t="s">
        <v>19619</v>
      </c>
      <c r="B16484" s="5" t="s">
        <v>33399</v>
      </c>
      <c r="C16484" s="5" t="s">
        <v>12</v>
      </c>
      <c r="D16484" s="5" t="str">
        <f t="shared" si="257"/>
        <v>un</v>
      </c>
    </row>
    <row r="16485" spans="1:4" x14ac:dyDescent="0.2">
      <c r="A16485" s="5" t="s">
        <v>4427</v>
      </c>
      <c r="B16485" s="5" t="s">
        <v>33400</v>
      </c>
      <c r="C16485" s="5" t="s">
        <v>12</v>
      </c>
      <c r="D16485" s="5" t="str">
        <f t="shared" si="257"/>
        <v>un</v>
      </c>
    </row>
    <row r="16486" spans="1:4" x14ac:dyDescent="0.2">
      <c r="A16486" s="5" t="s">
        <v>19620</v>
      </c>
      <c r="B16486" s="5" t="s">
        <v>33400</v>
      </c>
      <c r="C16486" s="5" t="s">
        <v>12</v>
      </c>
      <c r="D16486" s="5" t="str">
        <f t="shared" si="257"/>
        <v>un</v>
      </c>
    </row>
    <row r="16487" spans="1:4" x14ac:dyDescent="0.2">
      <c r="A16487" s="5" t="s">
        <v>4428</v>
      </c>
      <c r="B16487" s="5" t="s">
        <v>33401</v>
      </c>
      <c r="C16487" s="5" t="s">
        <v>12</v>
      </c>
      <c r="D16487" s="5" t="str">
        <f t="shared" si="257"/>
        <v>un</v>
      </c>
    </row>
    <row r="16488" spans="1:4" x14ac:dyDescent="0.2">
      <c r="A16488" s="5" t="s">
        <v>19621</v>
      </c>
      <c r="B16488" s="5" t="s">
        <v>33401</v>
      </c>
      <c r="C16488" s="5" t="s">
        <v>12</v>
      </c>
      <c r="D16488" s="5" t="str">
        <f t="shared" si="257"/>
        <v>un</v>
      </c>
    </row>
    <row r="16489" spans="1:4" x14ac:dyDescent="0.2">
      <c r="A16489" s="5" t="s">
        <v>4429</v>
      </c>
      <c r="B16489" s="5" t="s">
        <v>33402</v>
      </c>
      <c r="C16489" s="5" t="s">
        <v>12</v>
      </c>
      <c r="D16489" s="5" t="str">
        <f t="shared" si="257"/>
        <v>un</v>
      </c>
    </row>
    <row r="16490" spans="1:4" x14ac:dyDescent="0.2">
      <c r="A16490" s="5" t="s">
        <v>19622</v>
      </c>
      <c r="B16490" s="5" t="s">
        <v>33402</v>
      </c>
      <c r="C16490" s="5" t="s">
        <v>12</v>
      </c>
      <c r="D16490" s="5" t="str">
        <f t="shared" si="257"/>
        <v>un</v>
      </c>
    </row>
    <row r="16491" spans="1:4" x14ac:dyDescent="0.2">
      <c r="A16491" s="5" t="s">
        <v>4430</v>
      </c>
      <c r="B16491" s="5" t="s">
        <v>33403</v>
      </c>
      <c r="C16491" s="5" t="s">
        <v>12</v>
      </c>
      <c r="D16491" s="5" t="str">
        <f t="shared" si="257"/>
        <v>un</v>
      </c>
    </row>
    <row r="16492" spans="1:4" x14ac:dyDescent="0.2">
      <c r="A16492" s="5" t="s">
        <v>19623</v>
      </c>
      <c r="B16492" s="5" t="s">
        <v>33403</v>
      </c>
      <c r="C16492" s="5" t="s">
        <v>12</v>
      </c>
      <c r="D16492" s="5" t="str">
        <f t="shared" si="257"/>
        <v>un</v>
      </c>
    </row>
    <row r="16493" spans="1:4" x14ac:dyDescent="0.2">
      <c r="A16493" s="5" t="s">
        <v>23494</v>
      </c>
      <c r="B16493" s="5" t="s">
        <v>33404</v>
      </c>
      <c r="C16493" s="5" t="s">
        <v>12</v>
      </c>
      <c r="D16493" s="5" t="str">
        <f t="shared" si="257"/>
        <v>un</v>
      </c>
    </row>
    <row r="16494" spans="1:4" x14ac:dyDescent="0.2">
      <c r="A16494" s="5" t="s">
        <v>23495</v>
      </c>
      <c r="B16494" s="5" t="s">
        <v>33404</v>
      </c>
      <c r="C16494" s="5" t="s">
        <v>12</v>
      </c>
      <c r="D16494" s="5" t="str">
        <f t="shared" si="257"/>
        <v>un</v>
      </c>
    </row>
    <row r="16495" spans="1:4" x14ac:dyDescent="0.2">
      <c r="A16495" s="5" t="s">
        <v>4431</v>
      </c>
      <c r="B16495" s="5" t="s">
        <v>33405</v>
      </c>
      <c r="C16495" s="5" t="s">
        <v>12</v>
      </c>
      <c r="D16495" s="5" t="str">
        <f t="shared" si="257"/>
        <v>un</v>
      </c>
    </row>
    <row r="16496" spans="1:4" x14ac:dyDescent="0.2">
      <c r="A16496" s="5" t="s">
        <v>19624</v>
      </c>
      <c r="B16496" s="5" t="s">
        <v>33405</v>
      </c>
      <c r="C16496" s="5" t="s">
        <v>12</v>
      </c>
      <c r="D16496" s="5" t="str">
        <f t="shared" si="257"/>
        <v>un</v>
      </c>
    </row>
    <row r="16497" spans="1:4" x14ac:dyDescent="0.2">
      <c r="A16497" s="5" t="s">
        <v>23496</v>
      </c>
      <c r="B16497" s="5" t="s">
        <v>33406</v>
      </c>
      <c r="C16497" s="5" t="s">
        <v>12</v>
      </c>
      <c r="D16497" s="5" t="str">
        <f t="shared" si="257"/>
        <v>un</v>
      </c>
    </row>
    <row r="16498" spans="1:4" x14ac:dyDescent="0.2">
      <c r="A16498" s="5" t="s">
        <v>23497</v>
      </c>
      <c r="B16498" s="5" t="s">
        <v>33406</v>
      </c>
      <c r="C16498" s="5" t="s">
        <v>12</v>
      </c>
      <c r="D16498" s="5" t="str">
        <f t="shared" si="257"/>
        <v>un</v>
      </c>
    </row>
    <row r="16499" spans="1:4" x14ac:dyDescent="0.2">
      <c r="A16499" s="5" t="s">
        <v>4432</v>
      </c>
      <c r="B16499" s="5" t="s">
        <v>33407</v>
      </c>
      <c r="C16499" s="5" t="s">
        <v>12</v>
      </c>
      <c r="D16499" s="5" t="str">
        <f t="shared" si="257"/>
        <v>un</v>
      </c>
    </row>
    <row r="16500" spans="1:4" x14ac:dyDescent="0.2">
      <c r="A16500" s="5" t="s">
        <v>19625</v>
      </c>
      <c r="B16500" s="5" t="s">
        <v>33407</v>
      </c>
      <c r="C16500" s="5" t="s">
        <v>12</v>
      </c>
      <c r="D16500" s="5" t="str">
        <f t="shared" si="257"/>
        <v>un</v>
      </c>
    </row>
    <row r="16501" spans="1:4" x14ac:dyDescent="0.2">
      <c r="A16501" s="5" t="s">
        <v>4433</v>
      </c>
      <c r="B16501" s="5" t="s">
        <v>33408</v>
      </c>
      <c r="C16501" s="5" t="s">
        <v>12</v>
      </c>
      <c r="D16501" s="5" t="str">
        <f t="shared" si="257"/>
        <v>un</v>
      </c>
    </row>
    <row r="16502" spans="1:4" x14ac:dyDescent="0.2">
      <c r="A16502" s="5" t="s">
        <v>19626</v>
      </c>
      <c r="B16502" s="5" t="s">
        <v>33408</v>
      </c>
      <c r="C16502" s="5" t="s">
        <v>12</v>
      </c>
      <c r="D16502" s="5" t="str">
        <f t="shared" si="257"/>
        <v>un</v>
      </c>
    </row>
    <row r="16503" spans="1:4" x14ac:dyDescent="0.2">
      <c r="A16503" s="5" t="s">
        <v>10159</v>
      </c>
      <c r="B16503" s="5" t="s">
        <v>33409</v>
      </c>
      <c r="C16503" s="5" t="s">
        <v>12</v>
      </c>
      <c r="D16503" s="5" t="str">
        <f t="shared" si="257"/>
        <v>un</v>
      </c>
    </row>
    <row r="16504" spans="1:4" x14ac:dyDescent="0.2">
      <c r="A16504" s="5" t="s">
        <v>19627</v>
      </c>
      <c r="B16504" s="5" t="s">
        <v>33409</v>
      </c>
      <c r="C16504" s="5" t="s">
        <v>12</v>
      </c>
      <c r="D16504" s="5" t="str">
        <f t="shared" si="257"/>
        <v>un</v>
      </c>
    </row>
    <row r="16505" spans="1:4" x14ac:dyDescent="0.2">
      <c r="A16505" s="5" t="s">
        <v>10160</v>
      </c>
      <c r="B16505" s="5" t="s">
        <v>33410</v>
      </c>
      <c r="C16505" s="5" t="s">
        <v>12</v>
      </c>
      <c r="D16505" s="5" t="str">
        <f t="shared" si="257"/>
        <v>un</v>
      </c>
    </row>
    <row r="16506" spans="1:4" x14ac:dyDescent="0.2">
      <c r="A16506" s="5" t="s">
        <v>19628</v>
      </c>
      <c r="B16506" s="5" t="s">
        <v>33410</v>
      </c>
      <c r="C16506" s="5" t="s">
        <v>12</v>
      </c>
      <c r="D16506" s="5" t="str">
        <f t="shared" si="257"/>
        <v>un</v>
      </c>
    </row>
    <row r="16507" spans="1:4" x14ac:dyDescent="0.2">
      <c r="A16507" s="5" t="s">
        <v>4434</v>
      </c>
      <c r="B16507" s="5" t="s">
        <v>33411</v>
      </c>
      <c r="C16507" s="5" t="s">
        <v>12</v>
      </c>
      <c r="D16507" s="5" t="str">
        <f t="shared" si="257"/>
        <v>un</v>
      </c>
    </row>
    <row r="16508" spans="1:4" x14ac:dyDescent="0.2">
      <c r="A16508" s="5" t="s">
        <v>19629</v>
      </c>
      <c r="B16508" s="5" t="s">
        <v>33411</v>
      </c>
      <c r="C16508" s="5" t="s">
        <v>12</v>
      </c>
      <c r="D16508" s="5" t="str">
        <f t="shared" si="257"/>
        <v>un</v>
      </c>
    </row>
    <row r="16509" spans="1:4" x14ac:dyDescent="0.2">
      <c r="A16509" s="5" t="s">
        <v>10161</v>
      </c>
      <c r="B16509" s="5" t="s">
        <v>33412</v>
      </c>
      <c r="C16509" s="5" t="s">
        <v>12</v>
      </c>
      <c r="D16509" s="5" t="str">
        <f t="shared" si="257"/>
        <v>un</v>
      </c>
    </row>
    <row r="16510" spans="1:4" x14ac:dyDescent="0.2">
      <c r="A16510" s="5" t="s">
        <v>19630</v>
      </c>
      <c r="B16510" s="5" t="s">
        <v>33412</v>
      </c>
      <c r="C16510" s="5" t="s">
        <v>12</v>
      </c>
      <c r="D16510" s="5" t="str">
        <f t="shared" si="257"/>
        <v>un</v>
      </c>
    </row>
    <row r="16511" spans="1:4" x14ac:dyDescent="0.2">
      <c r="A16511" s="5" t="s">
        <v>10162</v>
      </c>
      <c r="B16511" s="5" t="s">
        <v>33413</v>
      </c>
      <c r="C16511" s="5" t="s">
        <v>12</v>
      </c>
      <c r="D16511" s="5" t="str">
        <f t="shared" si="257"/>
        <v>un</v>
      </c>
    </row>
    <row r="16512" spans="1:4" x14ac:dyDescent="0.2">
      <c r="A16512" s="5" t="s">
        <v>19631</v>
      </c>
      <c r="B16512" s="5" t="s">
        <v>33413</v>
      </c>
      <c r="C16512" s="5" t="s">
        <v>12</v>
      </c>
      <c r="D16512" s="5" t="str">
        <f t="shared" si="257"/>
        <v>un</v>
      </c>
    </row>
    <row r="16513" spans="1:4" x14ac:dyDescent="0.2">
      <c r="A16513" s="5" t="s">
        <v>10163</v>
      </c>
      <c r="B16513" s="5" t="s">
        <v>33414</v>
      </c>
      <c r="C16513" s="5" t="s">
        <v>12</v>
      </c>
      <c r="D16513" s="5" t="str">
        <f t="shared" si="257"/>
        <v>un</v>
      </c>
    </row>
    <row r="16514" spans="1:4" x14ac:dyDescent="0.2">
      <c r="A16514" s="5" t="s">
        <v>19632</v>
      </c>
      <c r="B16514" s="5" t="s">
        <v>33414</v>
      </c>
      <c r="C16514" s="5" t="s">
        <v>12</v>
      </c>
      <c r="D16514" s="5" t="str">
        <f t="shared" ref="D16514:D16577" si="258">LOWER(C16514)</f>
        <v>un</v>
      </c>
    </row>
    <row r="16515" spans="1:4" x14ac:dyDescent="0.2">
      <c r="A16515" s="5" t="s">
        <v>10164</v>
      </c>
      <c r="B16515" s="5" t="s">
        <v>33415</v>
      </c>
      <c r="C16515" s="5" t="s">
        <v>12</v>
      </c>
      <c r="D16515" s="5" t="str">
        <f t="shared" si="258"/>
        <v>un</v>
      </c>
    </row>
    <row r="16516" spans="1:4" x14ac:dyDescent="0.2">
      <c r="A16516" s="5" t="s">
        <v>19633</v>
      </c>
      <c r="B16516" s="5" t="s">
        <v>33415</v>
      </c>
      <c r="C16516" s="5" t="s">
        <v>12</v>
      </c>
      <c r="D16516" s="5" t="str">
        <f t="shared" si="258"/>
        <v>un</v>
      </c>
    </row>
    <row r="16517" spans="1:4" x14ac:dyDescent="0.2">
      <c r="A16517" s="5" t="s">
        <v>10165</v>
      </c>
      <c r="B16517" s="5" t="s">
        <v>33416</v>
      </c>
      <c r="C16517" s="5" t="s">
        <v>12</v>
      </c>
      <c r="D16517" s="5" t="str">
        <f t="shared" si="258"/>
        <v>un</v>
      </c>
    </row>
    <row r="16518" spans="1:4" x14ac:dyDescent="0.2">
      <c r="A16518" s="5" t="s">
        <v>19634</v>
      </c>
      <c r="B16518" s="5" t="s">
        <v>33416</v>
      </c>
      <c r="C16518" s="5" t="s">
        <v>12</v>
      </c>
      <c r="D16518" s="5" t="str">
        <f t="shared" si="258"/>
        <v>un</v>
      </c>
    </row>
    <row r="16519" spans="1:4" x14ac:dyDescent="0.2">
      <c r="A16519" s="5" t="s">
        <v>10166</v>
      </c>
      <c r="B16519" s="5" t="s">
        <v>33417</v>
      </c>
      <c r="C16519" s="5" t="s">
        <v>12</v>
      </c>
      <c r="D16519" s="5" t="str">
        <f t="shared" si="258"/>
        <v>un</v>
      </c>
    </row>
    <row r="16520" spans="1:4" x14ac:dyDescent="0.2">
      <c r="A16520" s="5" t="s">
        <v>19635</v>
      </c>
      <c r="B16520" s="5" t="s">
        <v>33417</v>
      </c>
      <c r="C16520" s="5" t="s">
        <v>12</v>
      </c>
      <c r="D16520" s="5" t="str">
        <f t="shared" si="258"/>
        <v>un</v>
      </c>
    </row>
    <row r="16521" spans="1:4" x14ac:dyDescent="0.2">
      <c r="A16521" s="5" t="s">
        <v>4435</v>
      </c>
      <c r="B16521" s="5" t="s">
        <v>33418</v>
      </c>
      <c r="C16521" s="5" t="s">
        <v>12</v>
      </c>
      <c r="D16521" s="5" t="str">
        <f t="shared" si="258"/>
        <v>un</v>
      </c>
    </row>
    <row r="16522" spans="1:4" x14ac:dyDescent="0.2">
      <c r="A16522" s="5" t="s">
        <v>19636</v>
      </c>
      <c r="B16522" s="5" t="s">
        <v>33418</v>
      </c>
      <c r="C16522" s="5" t="s">
        <v>12</v>
      </c>
      <c r="D16522" s="5" t="str">
        <f t="shared" si="258"/>
        <v>un</v>
      </c>
    </row>
    <row r="16523" spans="1:4" x14ac:dyDescent="0.2">
      <c r="A16523" s="5" t="s">
        <v>10167</v>
      </c>
      <c r="B16523" s="5" t="s">
        <v>33419</v>
      </c>
      <c r="C16523" s="5" t="s">
        <v>12</v>
      </c>
      <c r="D16523" s="5" t="str">
        <f t="shared" si="258"/>
        <v>un</v>
      </c>
    </row>
    <row r="16524" spans="1:4" x14ac:dyDescent="0.2">
      <c r="A16524" s="5" t="s">
        <v>19637</v>
      </c>
      <c r="B16524" s="5" t="s">
        <v>33419</v>
      </c>
      <c r="C16524" s="5" t="s">
        <v>12</v>
      </c>
      <c r="D16524" s="5" t="str">
        <f t="shared" si="258"/>
        <v>un</v>
      </c>
    </row>
    <row r="16525" spans="1:4" x14ac:dyDescent="0.2">
      <c r="A16525" s="5" t="s">
        <v>10168</v>
      </c>
      <c r="B16525" s="5" t="s">
        <v>33420</v>
      </c>
      <c r="C16525" s="5" t="s">
        <v>12</v>
      </c>
      <c r="D16525" s="5" t="str">
        <f t="shared" si="258"/>
        <v>un</v>
      </c>
    </row>
    <row r="16526" spans="1:4" x14ac:dyDescent="0.2">
      <c r="A16526" s="5" t="s">
        <v>19638</v>
      </c>
      <c r="B16526" s="5" t="s">
        <v>33420</v>
      </c>
      <c r="C16526" s="5" t="s">
        <v>12</v>
      </c>
      <c r="D16526" s="5" t="str">
        <f t="shared" si="258"/>
        <v>un</v>
      </c>
    </row>
    <row r="16527" spans="1:4" x14ac:dyDescent="0.2">
      <c r="A16527" s="5" t="s">
        <v>4437</v>
      </c>
      <c r="B16527" s="5" t="s">
        <v>33421</v>
      </c>
      <c r="C16527" s="5" t="s">
        <v>12</v>
      </c>
      <c r="D16527" s="5" t="str">
        <f t="shared" si="258"/>
        <v>un</v>
      </c>
    </row>
    <row r="16528" spans="1:4" x14ac:dyDescent="0.2">
      <c r="A16528" s="5" t="s">
        <v>19639</v>
      </c>
      <c r="B16528" s="5" t="s">
        <v>33421</v>
      </c>
      <c r="C16528" s="5" t="s">
        <v>12</v>
      </c>
      <c r="D16528" s="5" t="str">
        <f t="shared" si="258"/>
        <v>un</v>
      </c>
    </row>
    <row r="16529" spans="1:4" x14ac:dyDescent="0.2">
      <c r="A16529" s="5" t="s">
        <v>10169</v>
      </c>
      <c r="B16529" s="5" t="s">
        <v>33422</v>
      </c>
      <c r="C16529" s="5" t="s">
        <v>12</v>
      </c>
      <c r="D16529" s="5" t="str">
        <f t="shared" si="258"/>
        <v>un</v>
      </c>
    </row>
    <row r="16530" spans="1:4" x14ac:dyDescent="0.2">
      <c r="A16530" s="5" t="s">
        <v>19640</v>
      </c>
      <c r="B16530" s="5" t="s">
        <v>33422</v>
      </c>
      <c r="C16530" s="5" t="s">
        <v>12</v>
      </c>
      <c r="D16530" s="5" t="str">
        <f t="shared" si="258"/>
        <v>un</v>
      </c>
    </row>
    <row r="16531" spans="1:4" x14ac:dyDescent="0.2">
      <c r="A16531" s="5" t="s">
        <v>10170</v>
      </c>
      <c r="B16531" s="5" t="s">
        <v>33423</v>
      </c>
      <c r="C16531" s="5" t="s">
        <v>12</v>
      </c>
      <c r="D16531" s="5" t="str">
        <f t="shared" si="258"/>
        <v>un</v>
      </c>
    </row>
    <row r="16532" spans="1:4" x14ac:dyDescent="0.2">
      <c r="A16532" s="5" t="s">
        <v>19641</v>
      </c>
      <c r="B16532" s="5" t="s">
        <v>33423</v>
      </c>
      <c r="C16532" s="5" t="s">
        <v>12</v>
      </c>
      <c r="D16532" s="5" t="str">
        <f t="shared" si="258"/>
        <v>un</v>
      </c>
    </row>
    <row r="16533" spans="1:4" x14ac:dyDescent="0.2">
      <c r="A16533" s="5" t="s">
        <v>4436</v>
      </c>
      <c r="B16533" s="5" t="s">
        <v>33424</v>
      </c>
      <c r="C16533" s="5" t="s">
        <v>12</v>
      </c>
      <c r="D16533" s="5" t="str">
        <f t="shared" si="258"/>
        <v>un</v>
      </c>
    </row>
    <row r="16534" spans="1:4" x14ac:dyDescent="0.2">
      <c r="A16534" s="5" t="s">
        <v>19642</v>
      </c>
      <c r="B16534" s="5" t="s">
        <v>33424</v>
      </c>
      <c r="C16534" s="5" t="s">
        <v>12</v>
      </c>
      <c r="D16534" s="5" t="str">
        <f t="shared" si="258"/>
        <v>un</v>
      </c>
    </row>
    <row r="16535" spans="1:4" x14ac:dyDescent="0.2">
      <c r="A16535" s="5" t="s">
        <v>10171</v>
      </c>
      <c r="B16535" s="5" t="s">
        <v>33425</v>
      </c>
      <c r="C16535" s="5" t="s">
        <v>12</v>
      </c>
      <c r="D16535" s="5" t="str">
        <f t="shared" si="258"/>
        <v>un</v>
      </c>
    </row>
    <row r="16536" spans="1:4" x14ac:dyDescent="0.2">
      <c r="A16536" s="5" t="s">
        <v>19643</v>
      </c>
      <c r="B16536" s="5" t="s">
        <v>33425</v>
      </c>
      <c r="C16536" s="5" t="s">
        <v>12</v>
      </c>
      <c r="D16536" s="5" t="str">
        <f t="shared" si="258"/>
        <v>un</v>
      </c>
    </row>
    <row r="16537" spans="1:4" x14ac:dyDescent="0.2">
      <c r="A16537" s="5" t="s">
        <v>10172</v>
      </c>
      <c r="B16537" s="5" t="s">
        <v>33426</v>
      </c>
      <c r="C16537" s="5" t="s">
        <v>12</v>
      </c>
      <c r="D16537" s="5" t="str">
        <f t="shared" si="258"/>
        <v>un</v>
      </c>
    </row>
    <row r="16538" spans="1:4" x14ac:dyDescent="0.2">
      <c r="A16538" s="5" t="s">
        <v>19644</v>
      </c>
      <c r="B16538" s="5" t="s">
        <v>33426</v>
      </c>
      <c r="C16538" s="5" t="s">
        <v>12</v>
      </c>
      <c r="D16538" s="5" t="str">
        <f t="shared" si="258"/>
        <v>un</v>
      </c>
    </row>
    <row r="16539" spans="1:4" x14ac:dyDescent="0.2">
      <c r="A16539" s="5" t="s">
        <v>4438</v>
      </c>
      <c r="B16539" s="5" t="s">
        <v>33427</v>
      </c>
      <c r="C16539" s="5" t="s">
        <v>12</v>
      </c>
      <c r="D16539" s="5" t="str">
        <f t="shared" si="258"/>
        <v>un</v>
      </c>
    </row>
    <row r="16540" spans="1:4" x14ac:dyDescent="0.2">
      <c r="A16540" s="5" t="s">
        <v>19645</v>
      </c>
      <c r="B16540" s="5" t="s">
        <v>33427</v>
      </c>
      <c r="C16540" s="5" t="s">
        <v>12</v>
      </c>
      <c r="D16540" s="5" t="str">
        <f t="shared" si="258"/>
        <v>un</v>
      </c>
    </row>
    <row r="16541" spans="1:4" x14ac:dyDescent="0.2">
      <c r="A16541" s="5" t="s">
        <v>4439</v>
      </c>
      <c r="B16541" s="5" t="s">
        <v>33428</v>
      </c>
      <c r="C16541" s="5" t="s">
        <v>12</v>
      </c>
      <c r="D16541" s="5" t="str">
        <f t="shared" si="258"/>
        <v>un</v>
      </c>
    </row>
    <row r="16542" spans="1:4" x14ac:dyDescent="0.2">
      <c r="A16542" s="5" t="s">
        <v>19646</v>
      </c>
      <c r="B16542" s="5" t="s">
        <v>33428</v>
      </c>
      <c r="C16542" s="5" t="s">
        <v>12</v>
      </c>
      <c r="D16542" s="5" t="str">
        <f t="shared" si="258"/>
        <v>un</v>
      </c>
    </row>
    <row r="16543" spans="1:4" x14ac:dyDescent="0.2">
      <c r="A16543" s="5" t="s">
        <v>10173</v>
      </c>
      <c r="B16543" s="5" t="s">
        <v>33429</v>
      </c>
      <c r="C16543" s="5" t="s">
        <v>12</v>
      </c>
      <c r="D16543" s="5" t="str">
        <f t="shared" si="258"/>
        <v>un</v>
      </c>
    </row>
    <row r="16544" spans="1:4" x14ac:dyDescent="0.2">
      <c r="A16544" s="5" t="s">
        <v>19647</v>
      </c>
      <c r="B16544" s="5" t="s">
        <v>33429</v>
      </c>
      <c r="C16544" s="5" t="s">
        <v>12</v>
      </c>
      <c r="D16544" s="5" t="str">
        <f t="shared" si="258"/>
        <v>un</v>
      </c>
    </row>
    <row r="16545" spans="1:4" x14ac:dyDescent="0.2">
      <c r="A16545" s="5" t="s">
        <v>33430</v>
      </c>
      <c r="B16545" s="5" t="s">
        <v>33431</v>
      </c>
      <c r="C16545" s="5" t="s">
        <v>12</v>
      </c>
      <c r="D16545" s="5" t="str">
        <f t="shared" si="258"/>
        <v>un</v>
      </c>
    </row>
    <row r="16546" spans="1:4" x14ac:dyDescent="0.2">
      <c r="A16546" s="5" t="s">
        <v>33432</v>
      </c>
      <c r="B16546" s="5" t="s">
        <v>33431</v>
      </c>
      <c r="C16546" s="5" t="s">
        <v>12</v>
      </c>
      <c r="D16546" s="5" t="str">
        <f t="shared" si="258"/>
        <v>un</v>
      </c>
    </row>
    <row r="16547" spans="1:4" x14ac:dyDescent="0.2">
      <c r="A16547" s="5" t="s">
        <v>33433</v>
      </c>
      <c r="B16547" s="5" t="s">
        <v>33434</v>
      </c>
      <c r="C16547" s="5" t="s">
        <v>12</v>
      </c>
      <c r="D16547" s="5" t="str">
        <f t="shared" si="258"/>
        <v>un</v>
      </c>
    </row>
    <row r="16548" spans="1:4" x14ac:dyDescent="0.2">
      <c r="A16548" s="5" t="s">
        <v>33435</v>
      </c>
      <c r="B16548" s="5" t="s">
        <v>33434</v>
      </c>
      <c r="C16548" s="5" t="s">
        <v>12</v>
      </c>
      <c r="D16548" s="5" t="str">
        <f t="shared" si="258"/>
        <v>un</v>
      </c>
    </row>
    <row r="16549" spans="1:4" x14ac:dyDescent="0.2">
      <c r="A16549" s="5" t="s">
        <v>10174</v>
      </c>
      <c r="B16549" s="5" t="s">
        <v>33436</v>
      </c>
      <c r="C16549" s="5" t="s">
        <v>12</v>
      </c>
      <c r="D16549" s="5" t="str">
        <f t="shared" si="258"/>
        <v>un</v>
      </c>
    </row>
    <row r="16550" spans="1:4" x14ac:dyDescent="0.2">
      <c r="A16550" s="5" t="s">
        <v>19648</v>
      </c>
      <c r="B16550" s="5" t="s">
        <v>33436</v>
      </c>
      <c r="C16550" s="5" t="s">
        <v>12</v>
      </c>
      <c r="D16550" s="5" t="str">
        <f t="shared" si="258"/>
        <v>un</v>
      </c>
    </row>
    <row r="16551" spans="1:4" x14ac:dyDescent="0.2">
      <c r="A16551" s="5" t="s">
        <v>4440</v>
      </c>
      <c r="B16551" s="5" t="s">
        <v>33437</v>
      </c>
      <c r="C16551" s="5" t="s">
        <v>12</v>
      </c>
      <c r="D16551" s="5" t="str">
        <f t="shared" si="258"/>
        <v>un</v>
      </c>
    </row>
    <row r="16552" spans="1:4" x14ac:dyDescent="0.2">
      <c r="A16552" s="5" t="s">
        <v>19649</v>
      </c>
      <c r="B16552" s="5" t="s">
        <v>33437</v>
      </c>
      <c r="C16552" s="5" t="s">
        <v>12</v>
      </c>
      <c r="D16552" s="5" t="str">
        <f t="shared" si="258"/>
        <v>un</v>
      </c>
    </row>
    <row r="16553" spans="1:4" x14ac:dyDescent="0.2">
      <c r="A16553" s="5" t="s">
        <v>4441</v>
      </c>
      <c r="B16553" s="5" t="s">
        <v>33438</v>
      </c>
      <c r="C16553" s="5" t="s">
        <v>12</v>
      </c>
      <c r="D16553" s="5" t="str">
        <f t="shared" si="258"/>
        <v>un</v>
      </c>
    </row>
    <row r="16554" spans="1:4" x14ac:dyDescent="0.2">
      <c r="A16554" s="5" t="s">
        <v>19650</v>
      </c>
      <c r="B16554" s="5" t="s">
        <v>33438</v>
      </c>
      <c r="C16554" s="5" t="s">
        <v>12</v>
      </c>
      <c r="D16554" s="5" t="str">
        <f t="shared" si="258"/>
        <v>un</v>
      </c>
    </row>
    <row r="16555" spans="1:4" x14ac:dyDescent="0.2">
      <c r="A16555" s="5" t="s">
        <v>4442</v>
      </c>
      <c r="B16555" s="5" t="s">
        <v>33439</v>
      </c>
      <c r="C16555" s="5" t="s">
        <v>12</v>
      </c>
      <c r="D16555" s="5" t="str">
        <f t="shared" si="258"/>
        <v>un</v>
      </c>
    </row>
    <row r="16556" spans="1:4" x14ac:dyDescent="0.2">
      <c r="A16556" s="5" t="s">
        <v>19651</v>
      </c>
      <c r="B16556" s="5" t="s">
        <v>33439</v>
      </c>
      <c r="C16556" s="5" t="s">
        <v>12</v>
      </c>
      <c r="D16556" s="5" t="str">
        <f t="shared" si="258"/>
        <v>un</v>
      </c>
    </row>
    <row r="16557" spans="1:4" x14ac:dyDescent="0.2">
      <c r="A16557" s="5" t="s">
        <v>4443</v>
      </c>
      <c r="B16557" s="5" t="s">
        <v>33440</v>
      </c>
      <c r="C16557" s="5" t="s">
        <v>12</v>
      </c>
      <c r="D16557" s="5" t="str">
        <f t="shared" si="258"/>
        <v>un</v>
      </c>
    </row>
    <row r="16558" spans="1:4" x14ac:dyDescent="0.2">
      <c r="A16558" s="5" t="s">
        <v>19652</v>
      </c>
      <c r="B16558" s="5" t="s">
        <v>33440</v>
      </c>
      <c r="C16558" s="5" t="s">
        <v>12</v>
      </c>
      <c r="D16558" s="5" t="str">
        <f t="shared" si="258"/>
        <v>un</v>
      </c>
    </row>
    <row r="16559" spans="1:4" x14ac:dyDescent="0.2">
      <c r="A16559" s="5" t="s">
        <v>4444</v>
      </c>
      <c r="B16559" s="5" t="s">
        <v>33441</v>
      </c>
      <c r="C16559" s="5" t="s">
        <v>12</v>
      </c>
      <c r="D16559" s="5" t="str">
        <f t="shared" si="258"/>
        <v>un</v>
      </c>
    </row>
    <row r="16560" spans="1:4" x14ac:dyDescent="0.2">
      <c r="A16560" s="5" t="s">
        <v>19653</v>
      </c>
      <c r="B16560" s="5" t="s">
        <v>33441</v>
      </c>
      <c r="C16560" s="5" t="s">
        <v>12</v>
      </c>
      <c r="D16560" s="5" t="str">
        <f t="shared" si="258"/>
        <v>un</v>
      </c>
    </row>
    <row r="16561" spans="1:4" x14ac:dyDescent="0.2">
      <c r="A16561" s="5" t="s">
        <v>4445</v>
      </c>
      <c r="B16561" s="5" t="s">
        <v>33442</v>
      </c>
      <c r="C16561" s="5" t="s">
        <v>12</v>
      </c>
      <c r="D16561" s="5" t="str">
        <f t="shared" si="258"/>
        <v>un</v>
      </c>
    </row>
    <row r="16562" spans="1:4" x14ac:dyDescent="0.2">
      <c r="A16562" s="5" t="s">
        <v>19654</v>
      </c>
      <c r="B16562" s="5" t="s">
        <v>33442</v>
      </c>
      <c r="C16562" s="5" t="s">
        <v>12</v>
      </c>
      <c r="D16562" s="5" t="str">
        <f t="shared" si="258"/>
        <v>un</v>
      </c>
    </row>
    <row r="16563" spans="1:4" x14ac:dyDescent="0.2">
      <c r="A16563" s="5" t="s">
        <v>10175</v>
      </c>
      <c r="B16563" s="5" t="s">
        <v>33443</v>
      </c>
      <c r="C16563" s="5" t="s">
        <v>12</v>
      </c>
      <c r="D16563" s="5" t="str">
        <f t="shared" si="258"/>
        <v>un</v>
      </c>
    </row>
    <row r="16564" spans="1:4" x14ac:dyDescent="0.2">
      <c r="A16564" s="5" t="s">
        <v>19655</v>
      </c>
      <c r="B16564" s="5" t="s">
        <v>33443</v>
      </c>
      <c r="C16564" s="5" t="s">
        <v>12</v>
      </c>
      <c r="D16564" s="5" t="str">
        <f t="shared" si="258"/>
        <v>un</v>
      </c>
    </row>
    <row r="16565" spans="1:4" x14ac:dyDescent="0.2">
      <c r="A16565" s="5" t="s">
        <v>10176</v>
      </c>
      <c r="B16565" s="5" t="s">
        <v>33444</v>
      </c>
      <c r="C16565" s="5" t="s">
        <v>12</v>
      </c>
      <c r="D16565" s="5" t="str">
        <f t="shared" si="258"/>
        <v>un</v>
      </c>
    </row>
    <row r="16566" spans="1:4" x14ac:dyDescent="0.2">
      <c r="A16566" s="5" t="s">
        <v>19656</v>
      </c>
      <c r="B16566" s="5" t="s">
        <v>33444</v>
      </c>
      <c r="C16566" s="5" t="s">
        <v>12</v>
      </c>
      <c r="D16566" s="5" t="str">
        <f t="shared" si="258"/>
        <v>un</v>
      </c>
    </row>
    <row r="16567" spans="1:4" x14ac:dyDescent="0.2">
      <c r="A16567" s="5" t="s">
        <v>4446</v>
      </c>
      <c r="B16567" s="5" t="s">
        <v>33445</v>
      </c>
      <c r="C16567" s="5" t="s">
        <v>12</v>
      </c>
      <c r="D16567" s="5" t="str">
        <f t="shared" si="258"/>
        <v>un</v>
      </c>
    </row>
    <row r="16568" spans="1:4" x14ac:dyDescent="0.2">
      <c r="A16568" s="5" t="s">
        <v>19657</v>
      </c>
      <c r="B16568" s="5" t="s">
        <v>33445</v>
      </c>
      <c r="C16568" s="5" t="s">
        <v>12</v>
      </c>
      <c r="D16568" s="5" t="str">
        <f t="shared" si="258"/>
        <v>un</v>
      </c>
    </row>
    <row r="16569" spans="1:4" x14ac:dyDescent="0.2">
      <c r="A16569" s="5" t="s">
        <v>4447</v>
      </c>
      <c r="B16569" s="5" t="s">
        <v>33446</v>
      </c>
      <c r="C16569" s="5" t="s">
        <v>12</v>
      </c>
      <c r="D16569" s="5" t="str">
        <f t="shared" si="258"/>
        <v>un</v>
      </c>
    </row>
    <row r="16570" spans="1:4" x14ac:dyDescent="0.2">
      <c r="A16570" s="5" t="s">
        <v>19658</v>
      </c>
      <c r="B16570" s="5" t="s">
        <v>33446</v>
      </c>
      <c r="C16570" s="5" t="s">
        <v>12</v>
      </c>
      <c r="D16570" s="5" t="str">
        <f t="shared" si="258"/>
        <v>un</v>
      </c>
    </row>
    <row r="16571" spans="1:4" x14ac:dyDescent="0.2">
      <c r="A16571" s="5" t="s">
        <v>4448</v>
      </c>
      <c r="B16571" s="5" t="s">
        <v>33447</v>
      </c>
      <c r="C16571" s="5" t="s">
        <v>12</v>
      </c>
      <c r="D16571" s="5" t="str">
        <f t="shared" si="258"/>
        <v>un</v>
      </c>
    </row>
    <row r="16572" spans="1:4" x14ac:dyDescent="0.2">
      <c r="A16572" s="5" t="s">
        <v>19659</v>
      </c>
      <c r="B16572" s="5" t="s">
        <v>33447</v>
      </c>
      <c r="C16572" s="5" t="s">
        <v>12</v>
      </c>
      <c r="D16572" s="5" t="str">
        <f t="shared" si="258"/>
        <v>un</v>
      </c>
    </row>
    <row r="16573" spans="1:4" x14ac:dyDescent="0.2">
      <c r="A16573" s="5" t="s">
        <v>10177</v>
      </c>
      <c r="B16573" s="5" t="s">
        <v>33448</v>
      </c>
      <c r="C16573" s="5" t="s">
        <v>12</v>
      </c>
      <c r="D16573" s="5" t="str">
        <f t="shared" si="258"/>
        <v>un</v>
      </c>
    </row>
    <row r="16574" spans="1:4" x14ac:dyDescent="0.2">
      <c r="A16574" s="5" t="s">
        <v>19660</v>
      </c>
      <c r="B16574" s="5" t="s">
        <v>33448</v>
      </c>
      <c r="C16574" s="5" t="s">
        <v>12</v>
      </c>
      <c r="D16574" s="5" t="str">
        <f t="shared" si="258"/>
        <v>un</v>
      </c>
    </row>
    <row r="16575" spans="1:4" x14ac:dyDescent="0.2">
      <c r="A16575" s="5" t="s">
        <v>10178</v>
      </c>
      <c r="B16575" s="5" t="s">
        <v>33449</v>
      </c>
      <c r="C16575" s="5" t="s">
        <v>12</v>
      </c>
      <c r="D16575" s="5" t="str">
        <f t="shared" si="258"/>
        <v>un</v>
      </c>
    </row>
    <row r="16576" spans="1:4" x14ac:dyDescent="0.2">
      <c r="A16576" s="5" t="s">
        <v>19661</v>
      </c>
      <c r="B16576" s="5" t="s">
        <v>33449</v>
      </c>
      <c r="C16576" s="5" t="s">
        <v>12</v>
      </c>
      <c r="D16576" s="5" t="str">
        <f t="shared" si="258"/>
        <v>un</v>
      </c>
    </row>
    <row r="16577" spans="1:4" x14ac:dyDescent="0.2">
      <c r="A16577" s="5" t="s">
        <v>10179</v>
      </c>
      <c r="B16577" s="5" t="s">
        <v>33450</v>
      </c>
      <c r="C16577" s="5" t="s">
        <v>12</v>
      </c>
      <c r="D16577" s="5" t="str">
        <f t="shared" si="258"/>
        <v>un</v>
      </c>
    </row>
    <row r="16578" spans="1:4" x14ac:dyDescent="0.2">
      <c r="A16578" s="5" t="s">
        <v>19662</v>
      </c>
      <c r="B16578" s="5" t="s">
        <v>33450</v>
      </c>
      <c r="C16578" s="5" t="s">
        <v>12</v>
      </c>
      <c r="D16578" s="5" t="str">
        <f t="shared" ref="D16578:D16641" si="259">LOWER(C16578)</f>
        <v>un</v>
      </c>
    </row>
    <row r="16579" spans="1:4" x14ac:dyDescent="0.2">
      <c r="A16579" s="5" t="s">
        <v>10180</v>
      </c>
      <c r="B16579" s="5" t="s">
        <v>33451</v>
      </c>
      <c r="C16579" s="5" t="s">
        <v>12</v>
      </c>
      <c r="D16579" s="5" t="str">
        <f t="shared" si="259"/>
        <v>un</v>
      </c>
    </row>
    <row r="16580" spans="1:4" x14ac:dyDescent="0.2">
      <c r="A16580" s="5" t="s">
        <v>19663</v>
      </c>
      <c r="B16580" s="5" t="s">
        <v>33451</v>
      </c>
      <c r="C16580" s="5" t="s">
        <v>12</v>
      </c>
      <c r="D16580" s="5" t="str">
        <f t="shared" si="259"/>
        <v>un</v>
      </c>
    </row>
    <row r="16581" spans="1:4" x14ac:dyDescent="0.2">
      <c r="A16581" s="5" t="s">
        <v>10181</v>
      </c>
      <c r="B16581" s="5" t="s">
        <v>33452</v>
      </c>
      <c r="C16581" s="5" t="s">
        <v>12</v>
      </c>
      <c r="D16581" s="5" t="str">
        <f t="shared" si="259"/>
        <v>un</v>
      </c>
    </row>
    <row r="16582" spans="1:4" x14ac:dyDescent="0.2">
      <c r="A16582" s="5" t="s">
        <v>19664</v>
      </c>
      <c r="B16582" s="5" t="s">
        <v>33452</v>
      </c>
      <c r="C16582" s="5" t="s">
        <v>12</v>
      </c>
      <c r="D16582" s="5" t="str">
        <f t="shared" si="259"/>
        <v>un</v>
      </c>
    </row>
    <row r="16583" spans="1:4" x14ac:dyDescent="0.2">
      <c r="A16583" s="5" t="s">
        <v>10182</v>
      </c>
      <c r="B16583" s="5" t="s">
        <v>33453</v>
      </c>
      <c r="C16583" s="5" t="s">
        <v>12</v>
      </c>
      <c r="D16583" s="5" t="str">
        <f t="shared" si="259"/>
        <v>un</v>
      </c>
    </row>
    <row r="16584" spans="1:4" x14ac:dyDescent="0.2">
      <c r="A16584" s="5" t="s">
        <v>19665</v>
      </c>
      <c r="B16584" s="5" t="s">
        <v>33453</v>
      </c>
      <c r="C16584" s="5" t="s">
        <v>12</v>
      </c>
      <c r="D16584" s="5" t="str">
        <f t="shared" si="259"/>
        <v>un</v>
      </c>
    </row>
    <row r="16585" spans="1:4" x14ac:dyDescent="0.2">
      <c r="A16585" s="5" t="s">
        <v>33454</v>
      </c>
      <c r="B16585" s="5" t="s">
        <v>33455</v>
      </c>
      <c r="C16585" s="5" t="s">
        <v>12</v>
      </c>
      <c r="D16585" s="5" t="str">
        <f t="shared" si="259"/>
        <v>un</v>
      </c>
    </row>
    <row r="16586" spans="1:4" x14ac:dyDescent="0.2">
      <c r="A16586" s="5" t="s">
        <v>33456</v>
      </c>
      <c r="B16586" s="5" t="s">
        <v>33455</v>
      </c>
      <c r="C16586" s="5" t="s">
        <v>12</v>
      </c>
      <c r="D16586" s="5" t="str">
        <f t="shared" si="259"/>
        <v>un</v>
      </c>
    </row>
    <row r="16587" spans="1:4" x14ac:dyDescent="0.2">
      <c r="A16587" s="5" t="s">
        <v>10183</v>
      </c>
      <c r="B16587" s="5" t="s">
        <v>33457</v>
      </c>
      <c r="C16587" s="5" t="s">
        <v>12</v>
      </c>
      <c r="D16587" s="5" t="str">
        <f t="shared" si="259"/>
        <v>un</v>
      </c>
    </row>
    <row r="16588" spans="1:4" x14ac:dyDescent="0.2">
      <c r="A16588" s="5" t="s">
        <v>19666</v>
      </c>
      <c r="B16588" s="5" t="s">
        <v>33457</v>
      </c>
      <c r="C16588" s="5" t="s">
        <v>12</v>
      </c>
      <c r="D16588" s="5" t="str">
        <f t="shared" si="259"/>
        <v>un</v>
      </c>
    </row>
    <row r="16589" spans="1:4" x14ac:dyDescent="0.2">
      <c r="A16589" s="5" t="s">
        <v>10184</v>
      </c>
      <c r="B16589" s="5" t="s">
        <v>33458</v>
      </c>
      <c r="C16589" s="5" t="s">
        <v>12</v>
      </c>
      <c r="D16589" s="5" t="str">
        <f t="shared" si="259"/>
        <v>un</v>
      </c>
    </row>
    <row r="16590" spans="1:4" x14ac:dyDescent="0.2">
      <c r="A16590" s="5" t="s">
        <v>19667</v>
      </c>
      <c r="B16590" s="5" t="s">
        <v>33458</v>
      </c>
      <c r="C16590" s="5" t="s">
        <v>12</v>
      </c>
      <c r="D16590" s="5" t="str">
        <f t="shared" si="259"/>
        <v>un</v>
      </c>
    </row>
    <row r="16591" spans="1:4" x14ac:dyDescent="0.2">
      <c r="A16591" s="5" t="s">
        <v>10185</v>
      </c>
      <c r="B16591" s="5" t="s">
        <v>33459</v>
      </c>
      <c r="C16591" s="5" t="s">
        <v>12</v>
      </c>
      <c r="D16591" s="5" t="str">
        <f t="shared" si="259"/>
        <v>un</v>
      </c>
    </row>
    <row r="16592" spans="1:4" x14ac:dyDescent="0.2">
      <c r="A16592" s="5" t="s">
        <v>19668</v>
      </c>
      <c r="B16592" s="5" t="s">
        <v>33459</v>
      </c>
      <c r="C16592" s="5" t="s">
        <v>12</v>
      </c>
      <c r="D16592" s="5" t="str">
        <f t="shared" si="259"/>
        <v>un</v>
      </c>
    </row>
    <row r="16593" spans="1:4" x14ac:dyDescent="0.2">
      <c r="A16593" s="5" t="s">
        <v>10186</v>
      </c>
      <c r="B16593" s="5" t="s">
        <v>33460</v>
      </c>
      <c r="C16593" s="5" t="s">
        <v>12</v>
      </c>
      <c r="D16593" s="5" t="str">
        <f t="shared" si="259"/>
        <v>un</v>
      </c>
    </row>
    <row r="16594" spans="1:4" x14ac:dyDescent="0.2">
      <c r="A16594" s="5" t="s">
        <v>19669</v>
      </c>
      <c r="B16594" s="5" t="s">
        <v>33460</v>
      </c>
      <c r="C16594" s="5" t="s">
        <v>12</v>
      </c>
      <c r="D16594" s="5" t="str">
        <f t="shared" si="259"/>
        <v>un</v>
      </c>
    </row>
    <row r="16595" spans="1:4" x14ac:dyDescent="0.2">
      <c r="A16595" s="5" t="s">
        <v>10187</v>
      </c>
      <c r="B16595" s="5" t="s">
        <v>33461</v>
      </c>
      <c r="C16595" s="5" t="s">
        <v>12</v>
      </c>
      <c r="D16595" s="5" t="str">
        <f t="shared" si="259"/>
        <v>un</v>
      </c>
    </row>
    <row r="16596" spans="1:4" x14ac:dyDescent="0.2">
      <c r="A16596" s="5" t="s">
        <v>19670</v>
      </c>
      <c r="B16596" s="5" t="s">
        <v>33461</v>
      </c>
      <c r="C16596" s="5" t="s">
        <v>12</v>
      </c>
      <c r="D16596" s="5" t="str">
        <f t="shared" si="259"/>
        <v>un</v>
      </c>
    </row>
    <row r="16597" spans="1:4" x14ac:dyDescent="0.2">
      <c r="A16597" s="5" t="s">
        <v>10188</v>
      </c>
      <c r="B16597" s="5" t="s">
        <v>33462</v>
      </c>
      <c r="C16597" s="5" t="s">
        <v>12</v>
      </c>
      <c r="D16597" s="5" t="str">
        <f t="shared" si="259"/>
        <v>un</v>
      </c>
    </row>
    <row r="16598" spans="1:4" x14ac:dyDescent="0.2">
      <c r="A16598" s="5" t="s">
        <v>19671</v>
      </c>
      <c r="B16598" s="5" t="s">
        <v>33462</v>
      </c>
      <c r="C16598" s="5" t="s">
        <v>12</v>
      </c>
      <c r="D16598" s="5" t="str">
        <f t="shared" si="259"/>
        <v>un</v>
      </c>
    </row>
    <row r="16599" spans="1:4" x14ac:dyDescent="0.2">
      <c r="A16599" s="5" t="s">
        <v>10189</v>
      </c>
      <c r="B16599" s="5" t="s">
        <v>33463</v>
      </c>
      <c r="C16599" s="5" t="s">
        <v>12</v>
      </c>
      <c r="D16599" s="5" t="str">
        <f t="shared" si="259"/>
        <v>un</v>
      </c>
    </row>
    <row r="16600" spans="1:4" x14ac:dyDescent="0.2">
      <c r="A16600" s="5" t="s">
        <v>19672</v>
      </c>
      <c r="B16600" s="5" t="s">
        <v>33463</v>
      </c>
      <c r="C16600" s="5" t="s">
        <v>12</v>
      </c>
      <c r="D16600" s="5" t="str">
        <f t="shared" si="259"/>
        <v>un</v>
      </c>
    </row>
    <row r="16601" spans="1:4" x14ac:dyDescent="0.2">
      <c r="A16601" s="5" t="s">
        <v>10190</v>
      </c>
      <c r="B16601" s="5" t="s">
        <v>33464</v>
      </c>
      <c r="C16601" s="5" t="s">
        <v>12</v>
      </c>
      <c r="D16601" s="5" t="str">
        <f t="shared" si="259"/>
        <v>un</v>
      </c>
    </row>
    <row r="16602" spans="1:4" x14ac:dyDescent="0.2">
      <c r="A16602" s="5" t="s">
        <v>19673</v>
      </c>
      <c r="B16602" s="5" t="s">
        <v>33464</v>
      </c>
      <c r="C16602" s="5" t="s">
        <v>12</v>
      </c>
      <c r="D16602" s="5" t="str">
        <f t="shared" si="259"/>
        <v>un</v>
      </c>
    </row>
    <row r="16603" spans="1:4" x14ac:dyDescent="0.2">
      <c r="A16603" s="5" t="s">
        <v>33465</v>
      </c>
      <c r="B16603" s="5" t="s">
        <v>33466</v>
      </c>
      <c r="C16603" s="5" t="s">
        <v>12</v>
      </c>
      <c r="D16603" s="5" t="str">
        <f t="shared" si="259"/>
        <v>un</v>
      </c>
    </row>
    <row r="16604" spans="1:4" x14ac:dyDescent="0.2">
      <c r="A16604" s="5" t="s">
        <v>33467</v>
      </c>
      <c r="B16604" s="5" t="s">
        <v>33466</v>
      </c>
      <c r="C16604" s="5" t="s">
        <v>12</v>
      </c>
      <c r="D16604" s="5" t="str">
        <f t="shared" si="259"/>
        <v>un</v>
      </c>
    </row>
    <row r="16605" spans="1:4" x14ac:dyDescent="0.2">
      <c r="A16605" s="5" t="s">
        <v>33468</v>
      </c>
      <c r="B16605" s="5" t="s">
        <v>33469</v>
      </c>
      <c r="C16605" s="5" t="s">
        <v>12</v>
      </c>
      <c r="D16605" s="5" t="str">
        <f t="shared" si="259"/>
        <v>un</v>
      </c>
    </row>
    <row r="16606" spans="1:4" x14ac:dyDescent="0.2">
      <c r="A16606" s="5" t="s">
        <v>33470</v>
      </c>
      <c r="B16606" s="5" t="s">
        <v>33469</v>
      </c>
      <c r="C16606" s="5" t="s">
        <v>12</v>
      </c>
      <c r="D16606" s="5" t="str">
        <f t="shared" si="259"/>
        <v>un</v>
      </c>
    </row>
    <row r="16607" spans="1:4" x14ac:dyDescent="0.2">
      <c r="A16607" s="5" t="s">
        <v>33471</v>
      </c>
      <c r="B16607" s="5" t="s">
        <v>33472</v>
      </c>
      <c r="C16607" s="5" t="s">
        <v>12</v>
      </c>
      <c r="D16607" s="5" t="str">
        <f t="shared" si="259"/>
        <v>un</v>
      </c>
    </row>
    <row r="16608" spans="1:4" x14ac:dyDescent="0.2">
      <c r="A16608" s="5" t="s">
        <v>33473</v>
      </c>
      <c r="B16608" s="5" t="s">
        <v>33472</v>
      </c>
      <c r="C16608" s="5" t="s">
        <v>12</v>
      </c>
      <c r="D16608" s="5" t="str">
        <f t="shared" si="259"/>
        <v>un</v>
      </c>
    </row>
    <row r="16609" spans="1:4" x14ac:dyDescent="0.2">
      <c r="A16609" s="5" t="s">
        <v>33474</v>
      </c>
      <c r="B16609" s="5" t="s">
        <v>33475</v>
      </c>
      <c r="C16609" s="5" t="s">
        <v>12</v>
      </c>
      <c r="D16609" s="5" t="str">
        <f t="shared" si="259"/>
        <v>un</v>
      </c>
    </row>
    <row r="16610" spans="1:4" x14ac:dyDescent="0.2">
      <c r="A16610" s="5" t="s">
        <v>33476</v>
      </c>
      <c r="B16610" s="5" t="s">
        <v>33475</v>
      </c>
      <c r="C16610" s="5" t="s">
        <v>12</v>
      </c>
      <c r="D16610" s="5" t="str">
        <f t="shared" si="259"/>
        <v>un</v>
      </c>
    </row>
    <row r="16611" spans="1:4" x14ac:dyDescent="0.2">
      <c r="A16611" s="5" t="s">
        <v>33477</v>
      </c>
      <c r="B16611" s="5" t="s">
        <v>33478</v>
      </c>
      <c r="C16611" s="5" t="s">
        <v>12</v>
      </c>
      <c r="D16611" s="5" t="str">
        <f t="shared" si="259"/>
        <v>un</v>
      </c>
    </row>
    <row r="16612" spans="1:4" x14ac:dyDescent="0.2">
      <c r="A16612" s="5" t="s">
        <v>33479</v>
      </c>
      <c r="B16612" s="5" t="s">
        <v>33478</v>
      </c>
      <c r="C16612" s="5" t="s">
        <v>12</v>
      </c>
      <c r="D16612" s="5" t="str">
        <f t="shared" si="259"/>
        <v>un</v>
      </c>
    </row>
    <row r="16613" spans="1:4" x14ac:dyDescent="0.2">
      <c r="A16613" s="5" t="s">
        <v>4449</v>
      </c>
      <c r="B16613" s="5" t="s">
        <v>33480</v>
      </c>
      <c r="C16613" s="5" t="s">
        <v>12</v>
      </c>
      <c r="D16613" s="5" t="str">
        <f t="shared" si="259"/>
        <v>un</v>
      </c>
    </row>
    <row r="16614" spans="1:4" x14ac:dyDescent="0.2">
      <c r="A16614" s="5" t="s">
        <v>19674</v>
      </c>
      <c r="B16614" s="5" t="s">
        <v>33480</v>
      </c>
      <c r="C16614" s="5" t="s">
        <v>12</v>
      </c>
      <c r="D16614" s="5" t="str">
        <f t="shared" si="259"/>
        <v>un</v>
      </c>
    </row>
    <row r="16615" spans="1:4" x14ac:dyDescent="0.2">
      <c r="A16615" s="5" t="s">
        <v>4450</v>
      </c>
      <c r="B16615" s="5" t="s">
        <v>33481</v>
      </c>
      <c r="C16615" s="5" t="s">
        <v>12</v>
      </c>
      <c r="D16615" s="5" t="str">
        <f t="shared" si="259"/>
        <v>un</v>
      </c>
    </row>
    <row r="16616" spans="1:4" x14ac:dyDescent="0.2">
      <c r="A16616" s="5" t="s">
        <v>19675</v>
      </c>
      <c r="B16616" s="5" t="s">
        <v>33481</v>
      </c>
      <c r="C16616" s="5" t="s">
        <v>12</v>
      </c>
      <c r="D16616" s="5" t="str">
        <f t="shared" si="259"/>
        <v>un</v>
      </c>
    </row>
    <row r="16617" spans="1:4" x14ac:dyDescent="0.2">
      <c r="A16617" s="5" t="s">
        <v>4451</v>
      </c>
      <c r="B16617" s="5" t="s">
        <v>33482</v>
      </c>
      <c r="C16617" s="5" t="s">
        <v>12</v>
      </c>
      <c r="D16617" s="5" t="str">
        <f t="shared" si="259"/>
        <v>un</v>
      </c>
    </row>
    <row r="16618" spans="1:4" x14ac:dyDescent="0.2">
      <c r="A16618" s="5" t="s">
        <v>19676</v>
      </c>
      <c r="B16618" s="5" t="s">
        <v>33482</v>
      </c>
      <c r="C16618" s="5" t="s">
        <v>12</v>
      </c>
      <c r="D16618" s="5" t="str">
        <f t="shared" si="259"/>
        <v>un</v>
      </c>
    </row>
    <row r="16619" spans="1:4" x14ac:dyDescent="0.2">
      <c r="A16619" s="5" t="s">
        <v>4452</v>
      </c>
      <c r="B16619" s="5" t="s">
        <v>33483</v>
      </c>
      <c r="C16619" s="5" t="s">
        <v>12</v>
      </c>
      <c r="D16619" s="5" t="str">
        <f t="shared" si="259"/>
        <v>un</v>
      </c>
    </row>
    <row r="16620" spans="1:4" x14ac:dyDescent="0.2">
      <c r="A16620" s="5" t="s">
        <v>19677</v>
      </c>
      <c r="B16620" s="5" t="s">
        <v>33483</v>
      </c>
      <c r="C16620" s="5" t="s">
        <v>12</v>
      </c>
      <c r="D16620" s="5" t="str">
        <f t="shared" si="259"/>
        <v>un</v>
      </c>
    </row>
    <row r="16621" spans="1:4" x14ac:dyDescent="0.2">
      <c r="A16621" s="5" t="s">
        <v>4453</v>
      </c>
      <c r="B16621" s="5" t="s">
        <v>33484</v>
      </c>
      <c r="C16621" s="5" t="s">
        <v>12</v>
      </c>
      <c r="D16621" s="5" t="str">
        <f t="shared" si="259"/>
        <v>un</v>
      </c>
    </row>
    <row r="16622" spans="1:4" x14ac:dyDescent="0.2">
      <c r="A16622" s="5" t="s">
        <v>19678</v>
      </c>
      <c r="B16622" s="5" t="s">
        <v>33484</v>
      </c>
      <c r="C16622" s="5" t="s">
        <v>12</v>
      </c>
      <c r="D16622" s="5" t="str">
        <f t="shared" si="259"/>
        <v>un</v>
      </c>
    </row>
    <row r="16623" spans="1:4" x14ac:dyDescent="0.2">
      <c r="A16623" s="5" t="s">
        <v>10191</v>
      </c>
      <c r="B16623" s="5" t="s">
        <v>33485</v>
      </c>
      <c r="C16623" s="5" t="s">
        <v>12</v>
      </c>
      <c r="D16623" s="5" t="str">
        <f t="shared" si="259"/>
        <v>un</v>
      </c>
    </row>
    <row r="16624" spans="1:4" x14ac:dyDescent="0.2">
      <c r="A16624" s="5" t="s">
        <v>19679</v>
      </c>
      <c r="B16624" s="5" t="s">
        <v>33485</v>
      </c>
      <c r="C16624" s="5" t="s">
        <v>12</v>
      </c>
      <c r="D16624" s="5" t="str">
        <f t="shared" si="259"/>
        <v>un</v>
      </c>
    </row>
    <row r="16625" spans="1:4" x14ac:dyDescent="0.2">
      <c r="A16625" s="5" t="s">
        <v>10192</v>
      </c>
      <c r="B16625" s="5" t="s">
        <v>33486</v>
      </c>
      <c r="C16625" s="5" t="s">
        <v>12</v>
      </c>
      <c r="D16625" s="5" t="str">
        <f t="shared" si="259"/>
        <v>un</v>
      </c>
    </row>
    <row r="16626" spans="1:4" x14ac:dyDescent="0.2">
      <c r="A16626" s="5" t="s">
        <v>19680</v>
      </c>
      <c r="B16626" s="5" t="s">
        <v>33486</v>
      </c>
      <c r="C16626" s="5" t="s">
        <v>12</v>
      </c>
      <c r="D16626" s="5" t="str">
        <f t="shared" si="259"/>
        <v>un</v>
      </c>
    </row>
    <row r="16627" spans="1:4" x14ac:dyDescent="0.2">
      <c r="A16627" s="5" t="s">
        <v>10193</v>
      </c>
      <c r="B16627" s="5" t="s">
        <v>33487</v>
      </c>
      <c r="C16627" s="5" t="s">
        <v>12</v>
      </c>
      <c r="D16627" s="5" t="str">
        <f t="shared" si="259"/>
        <v>un</v>
      </c>
    </row>
    <row r="16628" spans="1:4" x14ac:dyDescent="0.2">
      <c r="A16628" s="5" t="s">
        <v>19681</v>
      </c>
      <c r="B16628" s="5" t="s">
        <v>33487</v>
      </c>
      <c r="C16628" s="5" t="s">
        <v>12</v>
      </c>
      <c r="D16628" s="5" t="str">
        <f t="shared" si="259"/>
        <v>un</v>
      </c>
    </row>
    <row r="16629" spans="1:4" x14ac:dyDescent="0.2">
      <c r="A16629" s="5" t="s">
        <v>10194</v>
      </c>
      <c r="B16629" s="5" t="s">
        <v>33488</v>
      </c>
      <c r="C16629" s="5" t="s">
        <v>12</v>
      </c>
      <c r="D16629" s="5" t="str">
        <f t="shared" si="259"/>
        <v>un</v>
      </c>
    </row>
    <row r="16630" spans="1:4" x14ac:dyDescent="0.2">
      <c r="A16630" s="5" t="s">
        <v>19682</v>
      </c>
      <c r="B16630" s="5" t="s">
        <v>33488</v>
      </c>
      <c r="C16630" s="5" t="s">
        <v>12</v>
      </c>
      <c r="D16630" s="5" t="str">
        <f t="shared" si="259"/>
        <v>un</v>
      </c>
    </row>
    <row r="16631" spans="1:4" x14ac:dyDescent="0.2">
      <c r="A16631" s="5" t="s">
        <v>4454</v>
      </c>
      <c r="B16631" s="5" t="s">
        <v>33489</v>
      </c>
      <c r="C16631" s="5" t="s">
        <v>12</v>
      </c>
      <c r="D16631" s="5" t="str">
        <f t="shared" si="259"/>
        <v>un</v>
      </c>
    </row>
    <row r="16632" spans="1:4" x14ac:dyDescent="0.2">
      <c r="A16632" s="5" t="s">
        <v>19683</v>
      </c>
      <c r="B16632" s="5" t="s">
        <v>33489</v>
      </c>
      <c r="C16632" s="5" t="s">
        <v>12</v>
      </c>
      <c r="D16632" s="5" t="str">
        <f t="shared" si="259"/>
        <v>un</v>
      </c>
    </row>
    <row r="16633" spans="1:4" x14ac:dyDescent="0.2">
      <c r="A16633" s="5" t="s">
        <v>4455</v>
      </c>
      <c r="B16633" s="5" t="s">
        <v>33490</v>
      </c>
      <c r="C16633" s="5" t="s">
        <v>12</v>
      </c>
      <c r="D16633" s="5" t="str">
        <f t="shared" si="259"/>
        <v>un</v>
      </c>
    </row>
    <row r="16634" spans="1:4" x14ac:dyDescent="0.2">
      <c r="A16634" s="5" t="s">
        <v>19684</v>
      </c>
      <c r="B16634" s="5" t="s">
        <v>33490</v>
      </c>
      <c r="C16634" s="5" t="s">
        <v>12</v>
      </c>
      <c r="D16634" s="5" t="str">
        <f t="shared" si="259"/>
        <v>un</v>
      </c>
    </row>
    <row r="16635" spans="1:4" x14ac:dyDescent="0.2">
      <c r="A16635" s="5" t="s">
        <v>4456</v>
      </c>
      <c r="B16635" s="5" t="s">
        <v>33491</v>
      </c>
      <c r="C16635" s="5" t="s">
        <v>12</v>
      </c>
      <c r="D16635" s="5" t="str">
        <f t="shared" si="259"/>
        <v>un</v>
      </c>
    </row>
    <row r="16636" spans="1:4" x14ac:dyDescent="0.2">
      <c r="A16636" s="5" t="s">
        <v>19685</v>
      </c>
      <c r="B16636" s="5" t="s">
        <v>33491</v>
      </c>
      <c r="C16636" s="5" t="s">
        <v>12</v>
      </c>
      <c r="D16636" s="5" t="str">
        <f t="shared" si="259"/>
        <v>un</v>
      </c>
    </row>
    <row r="16637" spans="1:4" x14ac:dyDescent="0.2">
      <c r="A16637" s="5" t="s">
        <v>4457</v>
      </c>
      <c r="B16637" s="5" t="s">
        <v>33492</v>
      </c>
      <c r="C16637" s="5" t="s">
        <v>12</v>
      </c>
      <c r="D16637" s="5" t="str">
        <f t="shared" si="259"/>
        <v>un</v>
      </c>
    </row>
    <row r="16638" spans="1:4" x14ac:dyDescent="0.2">
      <c r="A16638" s="5" t="s">
        <v>19686</v>
      </c>
      <c r="B16638" s="5" t="s">
        <v>33492</v>
      </c>
      <c r="C16638" s="5" t="s">
        <v>12</v>
      </c>
      <c r="D16638" s="5" t="str">
        <f t="shared" si="259"/>
        <v>un</v>
      </c>
    </row>
    <row r="16639" spans="1:4" x14ac:dyDescent="0.2">
      <c r="A16639" s="5" t="s">
        <v>4458</v>
      </c>
      <c r="B16639" s="5" t="s">
        <v>33493</v>
      </c>
      <c r="C16639" s="5" t="s">
        <v>12</v>
      </c>
      <c r="D16639" s="5" t="str">
        <f t="shared" si="259"/>
        <v>un</v>
      </c>
    </row>
    <row r="16640" spans="1:4" x14ac:dyDescent="0.2">
      <c r="A16640" s="5" t="s">
        <v>19687</v>
      </c>
      <c r="B16640" s="5" t="s">
        <v>33493</v>
      </c>
      <c r="C16640" s="5" t="s">
        <v>12</v>
      </c>
      <c r="D16640" s="5" t="str">
        <f t="shared" si="259"/>
        <v>un</v>
      </c>
    </row>
    <row r="16641" spans="1:4" x14ac:dyDescent="0.2">
      <c r="A16641" s="5" t="s">
        <v>4459</v>
      </c>
      <c r="B16641" s="5" t="s">
        <v>33494</v>
      </c>
      <c r="C16641" s="5" t="s">
        <v>12</v>
      </c>
      <c r="D16641" s="5" t="str">
        <f t="shared" si="259"/>
        <v>un</v>
      </c>
    </row>
    <row r="16642" spans="1:4" x14ac:dyDescent="0.2">
      <c r="A16642" s="5" t="s">
        <v>19688</v>
      </c>
      <c r="B16642" s="5" t="s">
        <v>33494</v>
      </c>
      <c r="C16642" s="5" t="s">
        <v>12</v>
      </c>
      <c r="D16642" s="5" t="str">
        <f t="shared" ref="D16642:D16705" si="260">LOWER(C16642)</f>
        <v>un</v>
      </c>
    </row>
    <row r="16643" spans="1:4" x14ac:dyDescent="0.2">
      <c r="A16643" s="5" t="s">
        <v>4460</v>
      </c>
      <c r="B16643" s="5" t="s">
        <v>33495</v>
      </c>
      <c r="C16643" s="5" t="s">
        <v>12</v>
      </c>
      <c r="D16643" s="5" t="str">
        <f t="shared" si="260"/>
        <v>un</v>
      </c>
    </row>
    <row r="16644" spans="1:4" x14ac:dyDescent="0.2">
      <c r="A16644" s="5" t="s">
        <v>19689</v>
      </c>
      <c r="B16644" s="5" t="s">
        <v>33495</v>
      </c>
      <c r="C16644" s="5" t="s">
        <v>12</v>
      </c>
      <c r="D16644" s="5" t="str">
        <f t="shared" si="260"/>
        <v>un</v>
      </c>
    </row>
    <row r="16645" spans="1:4" x14ac:dyDescent="0.2">
      <c r="A16645" s="5" t="s">
        <v>4461</v>
      </c>
      <c r="B16645" s="5" t="s">
        <v>33496</v>
      </c>
      <c r="C16645" s="5" t="s">
        <v>12</v>
      </c>
      <c r="D16645" s="5" t="str">
        <f t="shared" si="260"/>
        <v>un</v>
      </c>
    </row>
    <row r="16646" spans="1:4" x14ac:dyDescent="0.2">
      <c r="A16646" s="5" t="s">
        <v>19690</v>
      </c>
      <c r="B16646" s="5" t="s">
        <v>33496</v>
      </c>
      <c r="C16646" s="5" t="s">
        <v>12</v>
      </c>
      <c r="D16646" s="5" t="str">
        <f t="shared" si="260"/>
        <v>un</v>
      </c>
    </row>
    <row r="16647" spans="1:4" x14ac:dyDescent="0.2">
      <c r="A16647" s="5" t="s">
        <v>4462</v>
      </c>
      <c r="B16647" s="5" t="s">
        <v>33497</v>
      </c>
      <c r="C16647" s="5" t="s">
        <v>12</v>
      </c>
      <c r="D16647" s="5" t="str">
        <f t="shared" si="260"/>
        <v>un</v>
      </c>
    </row>
    <row r="16648" spans="1:4" x14ac:dyDescent="0.2">
      <c r="A16648" s="5" t="s">
        <v>19691</v>
      </c>
      <c r="B16648" s="5" t="s">
        <v>33497</v>
      </c>
      <c r="C16648" s="5" t="s">
        <v>12</v>
      </c>
      <c r="D16648" s="5" t="str">
        <f t="shared" si="260"/>
        <v>un</v>
      </c>
    </row>
    <row r="16649" spans="1:4" x14ac:dyDescent="0.2">
      <c r="A16649" s="5" t="s">
        <v>4463</v>
      </c>
      <c r="B16649" s="5" t="s">
        <v>33498</v>
      </c>
      <c r="C16649" s="5" t="s">
        <v>12</v>
      </c>
      <c r="D16649" s="5" t="str">
        <f t="shared" si="260"/>
        <v>un</v>
      </c>
    </row>
    <row r="16650" spans="1:4" x14ac:dyDescent="0.2">
      <c r="A16650" s="5" t="s">
        <v>19692</v>
      </c>
      <c r="B16650" s="5" t="s">
        <v>33498</v>
      </c>
      <c r="C16650" s="5" t="s">
        <v>12</v>
      </c>
      <c r="D16650" s="5" t="str">
        <f t="shared" si="260"/>
        <v>un</v>
      </c>
    </row>
    <row r="16651" spans="1:4" x14ac:dyDescent="0.2">
      <c r="A16651" s="5" t="s">
        <v>4464</v>
      </c>
      <c r="B16651" s="5" t="s">
        <v>33499</v>
      </c>
      <c r="C16651" s="5" t="s">
        <v>12</v>
      </c>
      <c r="D16651" s="5" t="str">
        <f t="shared" si="260"/>
        <v>un</v>
      </c>
    </row>
    <row r="16652" spans="1:4" x14ac:dyDescent="0.2">
      <c r="A16652" s="5" t="s">
        <v>19693</v>
      </c>
      <c r="B16652" s="5" t="s">
        <v>33499</v>
      </c>
      <c r="C16652" s="5" t="s">
        <v>12</v>
      </c>
      <c r="D16652" s="5" t="str">
        <f t="shared" si="260"/>
        <v>un</v>
      </c>
    </row>
    <row r="16653" spans="1:4" x14ac:dyDescent="0.2">
      <c r="A16653" s="5" t="s">
        <v>4465</v>
      </c>
      <c r="B16653" s="5" t="s">
        <v>33500</v>
      </c>
      <c r="C16653" s="5" t="s">
        <v>12</v>
      </c>
      <c r="D16653" s="5" t="str">
        <f t="shared" si="260"/>
        <v>un</v>
      </c>
    </row>
    <row r="16654" spans="1:4" x14ac:dyDescent="0.2">
      <c r="A16654" s="5" t="s">
        <v>19694</v>
      </c>
      <c r="B16654" s="5" t="s">
        <v>33500</v>
      </c>
      <c r="C16654" s="5" t="s">
        <v>12</v>
      </c>
      <c r="D16654" s="5" t="str">
        <f t="shared" si="260"/>
        <v>un</v>
      </c>
    </row>
    <row r="16655" spans="1:4" x14ac:dyDescent="0.2">
      <c r="A16655" s="5" t="s">
        <v>4466</v>
      </c>
      <c r="B16655" s="5" t="s">
        <v>33501</v>
      </c>
      <c r="C16655" s="5" t="s">
        <v>12</v>
      </c>
      <c r="D16655" s="5" t="str">
        <f t="shared" si="260"/>
        <v>un</v>
      </c>
    </row>
    <row r="16656" spans="1:4" x14ac:dyDescent="0.2">
      <c r="A16656" s="5" t="s">
        <v>19695</v>
      </c>
      <c r="B16656" s="5" t="s">
        <v>33501</v>
      </c>
      <c r="C16656" s="5" t="s">
        <v>12</v>
      </c>
      <c r="D16656" s="5" t="str">
        <f t="shared" si="260"/>
        <v>un</v>
      </c>
    </row>
    <row r="16657" spans="1:4" x14ac:dyDescent="0.2">
      <c r="A16657" s="5" t="s">
        <v>4467</v>
      </c>
      <c r="B16657" s="5" t="s">
        <v>33502</v>
      </c>
      <c r="C16657" s="5" t="s">
        <v>12</v>
      </c>
      <c r="D16657" s="5" t="str">
        <f t="shared" si="260"/>
        <v>un</v>
      </c>
    </row>
    <row r="16658" spans="1:4" x14ac:dyDescent="0.2">
      <c r="A16658" s="5" t="s">
        <v>19696</v>
      </c>
      <c r="B16658" s="5" t="s">
        <v>33502</v>
      </c>
      <c r="C16658" s="5" t="s">
        <v>12</v>
      </c>
      <c r="D16658" s="5" t="str">
        <f t="shared" si="260"/>
        <v>un</v>
      </c>
    </row>
    <row r="16659" spans="1:4" x14ac:dyDescent="0.2">
      <c r="A16659" s="5" t="s">
        <v>4468</v>
      </c>
      <c r="B16659" s="5" t="s">
        <v>33503</v>
      </c>
      <c r="C16659" s="5" t="s">
        <v>12</v>
      </c>
      <c r="D16659" s="5" t="str">
        <f t="shared" si="260"/>
        <v>un</v>
      </c>
    </row>
    <row r="16660" spans="1:4" x14ac:dyDescent="0.2">
      <c r="A16660" s="5" t="s">
        <v>19697</v>
      </c>
      <c r="B16660" s="5" t="s">
        <v>33503</v>
      </c>
      <c r="C16660" s="5" t="s">
        <v>12</v>
      </c>
      <c r="D16660" s="5" t="str">
        <f t="shared" si="260"/>
        <v>un</v>
      </c>
    </row>
    <row r="16661" spans="1:4" x14ac:dyDescent="0.2">
      <c r="A16661" s="5" t="s">
        <v>4469</v>
      </c>
      <c r="B16661" s="5" t="s">
        <v>33504</v>
      </c>
      <c r="C16661" s="5" t="s">
        <v>12</v>
      </c>
      <c r="D16661" s="5" t="str">
        <f t="shared" si="260"/>
        <v>un</v>
      </c>
    </row>
    <row r="16662" spans="1:4" x14ac:dyDescent="0.2">
      <c r="A16662" s="5" t="s">
        <v>19698</v>
      </c>
      <c r="B16662" s="5" t="s">
        <v>33504</v>
      </c>
      <c r="C16662" s="5" t="s">
        <v>12</v>
      </c>
      <c r="D16662" s="5" t="str">
        <f t="shared" si="260"/>
        <v>un</v>
      </c>
    </row>
    <row r="16663" spans="1:4" x14ac:dyDescent="0.2">
      <c r="A16663" s="5" t="s">
        <v>4470</v>
      </c>
      <c r="B16663" s="5" t="s">
        <v>33505</v>
      </c>
      <c r="C16663" s="5" t="s">
        <v>12</v>
      </c>
      <c r="D16663" s="5" t="str">
        <f t="shared" si="260"/>
        <v>un</v>
      </c>
    </row>
    <row r="16664" spans="1:4" x14ac:dyDescent="0.2">
      <c r="A16664" s="5" t="s">
        <v>19699</v>
      </c>
      <c r="B16664" s="5" t="s">
        <v>33505</v>
      </c>
      <c r="C16664" s="5" t="s">
        <v>12</v>
      </c>
      <c r="D16664" s="5" t="str">
        <f t="shared" si="260"/>
        <v>un</v>
      </c>
    </row>
    <row r="16665" spans="1:4" x14ac:dyDescent="0.2">
      <c r="A16665" s="5" t="s">
        <v>4471</v>
      </c>
      <c r="B16665" s="5" t="s">
        <v>33506</v>
      </c>
      <c r="C16665" s="5" t="s">
        <v>12</v>
      </c>
      <c r="D16665" s="5" t="str">
        <f t="shared" si="260"/>
        <v>un</v>
      </c>
    </row>
    <row r="16666" spans="1:4" x14ac:dyDescent="0.2">
      <c r="A16666" s="5" t="s">
        <v>19700</v>
      </c>
      <c r="B16666" s="5" t="s">
        <v>33506</v>
      </c>
      <c r="C16666" s="5" t="s">
        <v>12</v>
      </c>
      <c r="D16666" s="5" t="str">
        <f t="shared" si="260"/>
        <v>un</v>
      </c>
    </row>
    <row r="16667" spans="1:4" x14ac:dyDescent="0.2">
      <c r="A16667" s="5" t="s">
        <v>4472</v>
      </c>
      <c r="B16667" s="5" t="s">
        <v>33507</v>
      </c>
      <c r="C16667" s="5" t="s">
        <v>12</v>
      </c>
      <c r="D16667" s="5" t="str">
        <f t="shared" si="260"/>
        <v>un</v>
      </c>
    </row>
    <row r="16668" spans="1:4" x14ac:dyDescent="0.2">
      <c r="A16668" s="5" t="s">
        <v>19701</v>
      </c>
      <c r="B16668" s="5" t="s">
        <v>33507</v>
      </c>
      <c r="C16668" s="5" t="s">
        <v>12</v>
      </c>
      <c r="D16668" s="5" t="str">
        <f t="shared" si="260"/>
        <v>un</v>
      </c>
    </row>
    <row r="16669" spans="1:4" x14ac:dyDescent="0.2">
      <c r="A16669" s="5" t="s">
        <v>4473</v>
      </c>
      <c r="B16669" s="5" t="s">
        <v>33508</v>
      </c>
      <c r="C16669" s="5" t="s">
        <v>12</v>
      </c>
      <c r="D16669" s="5" t="str">
        <f t="shared" si="260"/>
        <v>un</v>
      </c>
    </row>
    <row r="16670" spans="1:4" x14ac:dyDescent="0.2">
      <c r="A16670" s="5" t="s">
        <v>19702</v>
      </c>
      <c r="B16670" s="5" t="s">
        <v>33508</v>
      </c>
      <c r="C16670" s="5" t="s">
        <v>12</v>
      </c>
      <c r="D16670" s="5" t="str">
        <f t="shared" si="260"/>
        <v>un</v>
      </c>
    </row>
    <row r="16671" spans="1:4" x14ac:dyDescent="0.2">
      <c r="A16671" s="5" t="s">
        <v>4474</v>
      </c>
      <c r="B16671" s="5" t="s">
        <v>33509</v>
      </c>
      <c r="C16671" s="5" t="s">
        <v>12</v>
      </c>
      <c r="D16671" s="5" t="str">
        <f t="shared" si="260"/>
        <v>un</v>
      </c>
    </row>
    <row r="16672" spans="1:4" x14ac:dyDescent="0.2">
      <c r="A16672" s="5" t="s">
        <v>19703</v>
      </c>
      <c r="B16672" s="5" t="s">
        <v>33509</v>
      </c>
      <c r="C16672" s="5" t="s">
        <v>12</v>
      </c>
      <c r="D16672" s="5" t="str">
        <f t="shared" si="260"/>
        <v>un</v>
      </c>
    </row>
    <row r="16673" spans="1:4" x14ac:dyDescent="0.2">
      <c r="A16673" s="5" t="s">
        <v>4475</v>
      </c>
      <c r="B16673" s="5" t="s">
        <v>33510</v>
      </c>
      <c r="C16673" s="5" t="s">
        <v>12</v>
      </c>
      <c r="D16673" s="5" t="str">
        <f t="shared" si="260"/>
        <v>un</v>
      </c>
    </row>
    <row r="16674" spans="1:4" x14ac:dyDescent="0.2">
      <c r="A16674" s="5" t="s">
        <v>19704</v>
      </c>
      <c r="B16674" s="5" t="s">
        <v>33510</v>
      </c>
      <c r="C16674" s="5" t="s">
        <v>12</v>
      </c>
      <c r="D16674" s="5" t="str">
        <f t="shared" si="260"/>
        <v>un</v>
      </c>
    </row>
    <row r="16675" spans="1:4" x14ac:dyDescent="0.2">
      <c r="A16675" s="5" t="s">
        <v>4476</v>
      </c>
      <c r="B16675" s="5" t="s">
        <v>33511</v>
      </c>
      <c r="C16675" s="5" t="s">
        <v>12</v>
      </c>
      <c r="D16675" s="5" t="str">
        <f t="shared" si="260"/>
        <v>un</v>
      </c>
    </row>
    <row r="16676" spans="1:4" x14ac:dyDescent="0.2">
      <c r="A16676" s="5" t="s">
        <v>19705</v>
      </c>
      <c r="B16676" s="5" t="s">
        <v>33511</v>
      </c>
      <c r="C16676" s="5" t="s">
        <v>12</v>
      </c>
      <c r="D16676" s="5" t="str">
        <f t="shared" si="260"/>
        <v>un</v>
      </c>
    </row>
    <row r="16677" spans="1:4" x14ac:dyDescent="0.2">
      <c r="A16677" s="5" t="s">
        <v>4477</v>
      </c>
      <c r="B16677" s="5" t="s">
        <v>33512</v>
      </c>
      <c r="C16677" s="5" t="s">
        <v>12</v>
      </c>
      <c r="D16677" s="5" t="str">
        <f t="shared" si="260"/>
        <v>un</v>
      </c>
    </row>
    <row r="16678" spans="1:4" x14ac:dyDescent="0.2">
      <c r="A16678" s="5" t="s">
        <v>19706</v>
      </c>
      <c r="B16678" s="5" t="s">
        <v>33512</v>
      </c>
      <c r="C16678" s="5" t="s">
        <v>12</v>
      </c>
      <c r="D16678" s="5" t="str">
        <f t="shared" si="260"/>
        <v>un</v>
      </c>
    </row>
    <row r="16679" spans="1:4" x14ac:dyDescent="0.2">
      <c r="A16679" s="5" t="s">
        <v>4478</v>
      </c>
      <c r="B16679" s="5" t="s">
        <v>33513</v>
      </c>
      <c r="C16679" s="5" t="s">
        <v>12</v>
      </c>
      <c r="D16679" s="5" t="str">
        <f t="shared" si="260"/>
        <v>un</v>
      </c>
    </row>
    <row r="16680" spans="1:4" x14ac:dyDescent="0.2">
      <c r="A16680" s="5" t="s">
        <v>19707</v>
      </c>
      <c r="B16680" s="5" t="s">
        <v>33513</v>
      </c>
      <c r="C16680" s="5" t="s">
        <v>12</v>
      </c>
      <c r="D16680" s="5" t="str">
        <f t="shared" si="260"/>
        <v>un</v>
      </c>
    </row>
    <row r="16681" spans="1:4" x14ac:dyDescent="0.2">
      <c r="A16681" s="5" t="s">
        <v>4479</v>
      </c>
      <c r="B16681" s="5" t="s">
        <v>33514</v>
      </c>
      <c r="C16681" s="5" t="s">
        <v>12</v>
      </c>
      <c r="D16681" s="5" t="str">
        <f t="shared" si="260"/>
        <v>un</v>
      </c>
    </row>
    <row r="16682" spans="1:4" x14ac:dyDescent="0.2">
      <c r="A16682" s="5" t="s">
        <v>19708</v>
      </c>
      <c r="B16682" s="5" t="s">
        <v>33514</v>
      </c>
      <c r="C16682" s="5" t="s">
        <v>12</v>
      </c>
      <c r="D16682" s="5" t="str">
        <f t="shared" si="260"/>
        <v>un</v>
      </c>
    </row>
    <row r="16683" spans="1:4" x14ac:dyDescent="0.2">
      <c r="A16683" s="5" t="s">
        <v>4480</v>
      </c>
      <c r="B16683" s="5" t="s">
        <v>33515</v>
      </c>
      <c r="C16683" s="5" t="s">
        <v>12</v>
      </c>
      <c r="D16683" s="5" t="str">
        <f t="shared" si="260"/>
        <v>un</v>
      </c>
    </row>
    <row r="16684" spans="1:4" x14ac:dyDescent="0.2">
      <c r="A16684" s="5" t="s">
        <v>19709</v>
      </c>
      <c r="B16684" s="5" t="s">
        <v>33515</v>
      </c>
      <c r="C16684" s="5" t="s">
        <v>12</v>
      </c>
      <c r="D16684" s="5" t="str">
        <f t="shared" si="260"/>
        <v>un</v>
      </c>
    </row>
    <row r="16685" spans="1:4" x14ac:dyDescent="0.2">
      <c r="A16685" s="5" t="s">
        <v>4481</v>
      </c>
      <c r="B16685" s="5" t="s">
        <v>33516</v>
      </c>
      <c r="C16685" s="5" t="s">
        <v>12</v>
      </c>
      <c r="D16685" s="5" t="str">
        <f t="shared" si="260"/>
        <v>un</v>
      </c>
    </row>
    <row r="16686" spans="1:4" x14ac:dyDescent="0.2">
      <c r="A16686" s="5" t="s">
        <v>19710</v>
      </c>
      <c r="B16686" s="5" t="s">
        <v>33516</v>
      </c>
      <c r="C16686" s="5" t="s">
        <v>12</v>
      </c>
      <c r="D16686" s="5" t="str">
        <f t="shared" si="260"/>
        <v>un</v>
      </c>
    </row>
    <row r="16687" spans="1:4" x14ac:dyDescent="0.2">
      <c r="A16687" s="5" t="s">
        <v>4482</v>
      </c>
      <c r="B16687" s="5" t="s">
        <v>33517</v>
      </c>
      <c r="C16687" s="5" t="s">
        <v>12</v>
      </c>
      <c r="D16687" s="5" t="str">
        <f t="shared" si="260"/>
        <v>un</v>
      </c>
    </row>
    <row r="16688" spans="1:4" x14ac:dyDescent="0.2">
      <c r="A16688" s="5" t="s">
        <v>19711</v>
      </c>
      <c r="B16688" s="5" t="s">
        <v>33517</v>
      </c>
      <c r="C16688" s="5" t="s">
        <v>12</v>
      </c>
      <c r="D16688" s="5" t="str">
        <f t="shared" si="260"/>
        <v>un</v>
      </c>
    </row>
    <row r="16689" spans="1:4" x14ac:dyDescent="0.2">
      <c r="A16689" s="5" t="s">
        <v>4483</v>
      </c>
      <c r="B16689" s="5" t="s">
        <v>33518</v>
      </c>
      <c r="C16689" s="5" t="s">
        <v>12</v>
      </c>
      <c r="D16689" s="5" t="str">
        <f t="shared" si="260"/>
        <v>un</v>
      </c>
    </row>
    <row r="16690" spans="1:4" x14ac:dyDescent="0.2">
      <c r="A16690" s="5" t="s">
        <v>19712</v>
      </c>
      <c r="B16690" s="5" t="s">
        <v>33518</v>
      </c>
      <c r="C16690" s="5" t="s">
        <v>12</v>
      </c>
      <c r="D16690" s="5" t="str">
        <f t="shared" si="260"/>
        <v>un</v>
      </c>
    </row>
    <row r="16691" spans="1:4" x14ac:dyDescent="0.2">
      <c r="A16691" s="5" t="s">
        <v>4484</v>
      </c>
      <c r="B16691" s="5" t="s">
        <v>33519</v>
      </c>
      <c r="C16691" s="5" t="s">
        <v>12</v>
      </c>
      <c r="D16691" s="5" t="str">
        <f t="shared" si="260"/>
        <v>un</v>
      </c>
    </row>
    <row r="16692" spans="1:4" x14ac:dyDescent="0.2">
      <c r="A16692" s="5" t="s">
        <v>19713</v>
      </c>
      <c r="B16692" s="5" t="s">
        <v>33519</v>
      </c>
      <c r="C16692" s="5" t="s">
        <v>12</v>
      </c>
      <c r="D16692" s="5" t="str">
        <f t="shared" si="260"/>
        <v>un</v>
      </c>
    </row>
    <row r="16693" spans="1:4" x14ac:dyDescent="0.2">
      <c r="A16693" s="5" t="s">
        <v>4485</v>
      </c>
      <c r="B16693" s="5" t="s">
        <v>33520</v>
      </c>
      <c r="C16693" s="5" t="s">
        <v>12</v>
      </c>
      <c r="D16693" s="5" t="str">
        <f t="shared" si="260"/>
        <v>un</v>
      </c>
    </row>
    <row r="16694" spans="1:4" x14ac:dyDescent="0.2">
      <c r="A16694" s="5" t="s">
        <v>19714</v>
      </c>
      <c r="B16694" s="5" t="s">
        <v>33520</v>
      </c>
      <c r="C16694" s="5" t="s">
        <v>12</v>
      </c>
      <c r="D16694" s="5" t="str">
        <f t="shared" si="260"/>
        <v>un</v>
      </c>
    </row>
    <row r="16695" spans="1:4" x14ac:dyDescent="0.2">
      <c r="A16695" s="5" t="s">
        <v>4486</v>
      </c>
      <c r="B16695" s="5" t="s">
        <v>33521</v>
      </c>
      <c r="C16695" s="5" t="s">
        <v>12</v>
      </c>
      <c r="D16695" s="5" t="str">
        <f t="shared" si="260"/>
        <v>un</v>
      </c>
    </row>
    <row r="16696" spans="1:4" x14ac:dyDescent="0.2">
      <c r="A16696" s="5" t="s">
        <v>19715</v>
      </c>
      <c r="B16696" s="5" t="s">
        <v>33521</v>
      </c>
      <c r="C16696" s="5" t="s">
        <v>12</v>
      </c>
      <c r="D16696" s="5" t="str">
        <f t="shared" si="260"/>
        <v>un</v>
      </c>
    </row>
    <row r="16697" spans="1:4" x14ac:dyDescent="0.2">
      <c r="A16697" s="5" t="s">
        <v>4487</v>
      </c>
      <c r="B16697" s="5" t="s">
        <v>33522</v>
      </c>
      <c r="C16697" s="5" t="s">
        <v>12</v>
      </c>
      <c r="D16697" s="5" t="str">
        <f t="shared" si="260"/>
        <v>un</v>
      </c>
    </row>
    <row r="16698" spans="1:4" x14ac:dyDescent="0.2">
      <c r="A16698" s="5" t="s">
        <v>19716</v>
      </c>
      <c r="B16698" s="5" t="s">
        <v>33522</v>
      </c>
      <c r="C16698" s="5" t="s">
        <v>12</v>
      </c>
      <c r="D16698" s="5" t="str">
        <f t="shared" si="260"/>
        <v>un</v>
      </c>
    </row>
    <row r="16699" spans="1:4" x14ac:dyDescent="0.2">
      <c r="A16699" s="5" t="s">
        <v>4488</v>
      </c>
      <c r="B16699" s="5" t="s">
        <v>33523</v>
      </c>
      <c r="C16699" s="5" t="s">
        <v>12</v>
      </c>
      <c r="D16699" s="5" t="str">
        <f t="shared" si="260"/>
        <v>un</v>
      </c>
    </row>
    <row r="16700" spans="1:4" x14ac:dyDescent="0.2">
      <c r="A16700" s="5" t="s">
        <v>19717</v>
      </c>
      <c r="B16700" s="5" t="s">
        <v>33523</v>
      </c>
      <c r="C16700" s="5" t="s">
        <v>12</v>
      </c>
      <c r="D16700" s="5" t="str">
        <f t="shared" si="260"/>
        <v>un</v>
      </c>
    </row>
    <row r="16701" spans="1:4" x14ac:dyDescent="0.2">
      <c r="A16701" s="5" t="s">
        <v>4489</v>
      </c>
      <c r="B16701" s="5" t="s">
        <v>33524</v>
      </c>
      <c r="C16701" s="5" t="s">
        <v>12</v>
      </c>
      <c r="D16701" s="5" t="str">
        <f t="shared" si="260"/>
        <v>un</v>
      </c>
    </row>
    <row r="16702" spans="1:4" x14ac:dyDescent="0.2">
      <c r="A16702" s="5" t="s">
        <v>19718</v>
      </c>
      <c r="B16702" s="5" t="s">
        <v>33524</v>
      </c>
      <c r="C16702" s="5" t="s">
        <v>12</v>
      </c>
      <c r="D16702" s="5" t="str">
        <f t="shared" si="260"/>
        <v>un</v>
      </c>
    </row>
    <row r="16703" spans="1:4" x14ac:dyDescent="0.2">
      <c r="A16703" s="5" t="s">
        <v>4490</v>
      </c>
      <c r="B16703" s="5" t="s">
        <v>33525</v>
      </c>
      <c r="C16703" s="5" t="s">
        <v>12</v>
      </c>
      <c r="D16703" s="5" t="str">
        <f t="shared" si="260"/>
        <v>un</v>
      </c>
    </row>
    <row r="16704" spans="1:4" x14ac:dyDescent="0.2">
      <c r="A16704" s="5" t="s">
        <v>19719</v>
      </c>
      <c r="B16704" s="5" t="s">
        <v>33525</v>
      </c>
      <c r="C16704" s="5" t="s">
        <v>12</v>
      </c>
      <c r="D16704" s="5" t="str">
        <f t="shared" si="260"/>
        <v>un</v>
      </c>
    </row>
    <row r="16705" spans="1:4" x14ac:dyDescent="0.2">
      <c r="A16705" s="5" t="s">
        <v>4491</v>
      </c>
      <c r="B16705" s="5" t="s">
        <v>33526</v>
      </c>
      <c r="C16705" s="5" t="s">
        <v>12</v>
      </c>
      <c r="D16705" s="5" t="str">
        <f t="shared" si="260"/>
        <v>un</v>
      </c>
    </row>
    <row r="16706" spans="1:4" x14ac:dyDescent="0.2">
      <c r="A16706" s="5" t="s">
        <v>19720</v>
      </c>
      <c r="B16706" s="5" t="s">
        <v>33526</v>
      </c>
      <c r="C16706" s="5" t="s">
        <v>12</v>
      </c>
      <c r="D16706" s="5" t="str">
        <f t="shared" ref="D16706:D16769" si="261">LOWER(C16706)</f>
        <v>un</v>
      </c>
    </row>
    <row r="16707" spans="1:4" x14ac:dyDescent="0.2">
      <c r="A16707" s="5" t="s">
        <v>4492</v>
      </c>
      <c r="B16707" s="5" t="s">
        <v>33527</v>
      </c>
      <c r="C16707" s="5" t="s">
        <v>12</v>
      </c>
      <c r="D16707" s="5" t="str">
        <f t="shared" si="261"/>
        <v>un</v>
      </c>
    </row>
    <row r="16708" spans="1:4" x14ac:dyDescent="0.2">
      <c r="A16708" s="5" t="s">
        <v>19721</v>
      </c>
      <c r="B16708" s="5" t="s">
        <v>33527</v>
      </c>
      <c r="C16708" s="5" t="s">
        <v>12</v>
      </c>
      <c r="D16708" s="5" t="str">
        <f t="shared" si="261"/>
        <v>un</v>
      </c>
    </row>
    <row r="16709" spans="1:4" x14ac:dyDescent="0.2">
      <c r="A16709" s="5" t="s">
        <v>10195</v>
      </c>
      <c r="B16709" s="5" t="s">
        <v>33528</v>
      </c>
      <c r="C16709" s="5" t="s">
        <v>12</v>
      </c>
      <c r="D16709" s="5" t="str">
        <f t="shared" si="261"/>
        <v>un</v>
      </c>
    </row>
    <row r="16710" spans="1:4" x14ac:dyDescent="0.2">
      <c r="A16710" s="5" t="s">
        <v>19722</v>
      </c>
      <c r="B16710" s="5" t="s">
        <v>33528</v>
      </c>
      <c r="C16710" s="5" t="s">
        <v>12</v>
      </c>
      <c r="D16710" s="5" t="str">
        <f t="shared" si="261"/>
        <v>un</v>
      </c>
    </row>
    <row r="16711" spans="1:4" x14ac:dyDescent="0.2">
      <c r="A16711" s="5" t="s">
        <v>10196</v>
      </c>
      <c r="B16711" s="5" t="s">
        <v>33529</v>
      </c>
      <c r="C16711" s="5" t="s">
        <v>12</v>
      </c>
      <c r="D16711" s="5" t="str">
        <f t="shared" si="261"/>
        <v>un</v>
      </c>
    </row>
    <row r="16712" spans="1:4" x14ac:dyDescent="0.2">
      <c r="A16712" s="5" t="s">
        <v>19723</v>
      </c>
      <c r="B16712" s="5" t="s">
        <v>33529</v>
      </c>
      <c r="C16712" s="5" t="s">
        <v>12</v>
      </c>
      <c r="D16712" s="5" t="str">
        <f t="shared" si="261"/>
        <v>un</v>
      </c>
    </row>
    <row r="16713" spans="1:4" x14ac:dyDescent="0.2">
      <c r="A16713" s="5" t="s">
        <v>10197</v>
      </c>
      <c r="B16713" s="5" t="s">
        <v>33530</v>
      </c>
      <c r="C16713" s="5" t="s">
        <v>12</v>
      </c>
      <c r="D16713" s="5" t="str">
        <f t="shared" si="261"/>
        <v>un</v>
      </c>
    </row>
    <row r="16714" spans="1:4" x14ac:dyDescent="0.2">
      <c r="A16714" s="5" t="s">
        <v>19724</v>
      </c>
      <c r="B16714" s="5" t="s">
        <v>33530</v>
      </c>
      <c r="C16714" s="5" t="s">
        <v>12</v>
      </c>
      <c r="D16714" s="5" t="str">
        <f t="shared" si="261"/>
        <v>un</v>
      </c>
    </row>
    <row r="16715" spans="1:4" x14ac:dyDescent="0.2">
      <c r="A16715" s="5" t="s">
        <v>10198</v>
      </c>
      <c r="B16715" s="5" t="s">
        <v>33531</v>
      </c>
      <c r="C16715" s="5" t="s">
        <v>12</v>
      </c>
      <c r="D16715" s="5" t="str">
        <f t="shared" si="261"/>
        <v>un</v>
      </c>
    </row>
    <row r="16716" spans="1:4" x14ac:dyDescent="0.2">
      <c r="A16716" s="5" t="s">
        <v>19725</v>
      </c>
      <c r="B16716" s="5" t="s">
        <v>33531</v>
      </c>
      <c r="C16716" s="5" t="s">
        <v>12</v>
      </c>
      <c r="D16716" s="5" t="str">
        <f t="shared" si="261"/>
        <v>un</v>
      </c>
    </row>
    <row r="16717" spans="1:4" x14ac:dyDescent="0.2">
      <c r="A16717" s="5" t="s">
        <v>10199</v>
      </c>
      <c r="B16717" s="5" t="s">
        <v>33532</v>
      </c>
      <c r="C16717" s="5" t="s">
        <v>12</v>
      </c>
      <c r="D16717" s="5" t="str">
        <f t="shared" si="261"/>
        <v>un</v>
      </c>
    </row>
    <row r="16718" spans="1:4" x14ac:dyDescent="0.2">
      <c r="A16718" s="5" t="s">
        <v>19726</v>
      </c>
      <c r="B16718" s="5" t="s">
        <v>33532</v>
      </c>
      <c r="C16718" s="5" t="s">
        <v>12</v>
      </c>
      <c r="D16718" s="5" t="str">
        <f t="shared" si="261"/>
        <v>un</v>
      </c>
    </row>
    <row r="16719" spans="1:4" x14ac:dyDescent="0.2">
      <c r="A16719" s="5" t="s">
        <v>10200</v>
      </c>
      <c r="B16719" s="5" t="s">
        <v>33533</v>
      </c>
      <c r="C16719" s="5" t="s">
        <v>12</v>
      </c>
      <c r="D16719" s="5" t="str">
        <f t="shared" si="261"/>
        <v>un</v>
      </c>
    </row>
    <row r="16720" spans="1:4" x14ac:dyDescent="0.2">
      <c r="A16720" s="5" t="s">
        <v>19727</v>
      </c>
      <c r="B16720" s="5" t="s">
        <v>33533</v>
      </c>
      <c r="C16720" s="5" t="s">
        <v>12</v>
      </c>
      <c r="D16720" s="5" t="str">
        <f t="shared" si="261"/>
        <v>un</v>
      </c>
    </row>
    <row r="16721" spans="1:4" x14ac:dyDescent="0.2">
      <c r="A16721" s="5" t="s">
        <v>10201</v>
      </c>
      <c r="B16721" s="5" t="s">
        <v>33534</v>
      </c>
      <c r="C16721" s="5" t="s">
        <v>12</v>
      </c>
      <c r="D16721" s="5" t="str">
        <f t="shared" si="261"/>
        <v>un</v>
      </c>
    </row>
    <row r="16722" spans="1:4" x14ac:dyDescent="0.2">
      <c r="A16722" s="5" t="s">
        <v>19728</v>
      </c>
      <c r="B16722" s="5" t="s">
        <v>33534</v>
      </c>
      <c r="C16722" s="5" t="s">
        <v>12</v>
      </c>
      <c r="D16722" s="5" t="str">
        <f t="shared" si="261"/>
        <v>un</v>
      </c>
    </row>
    <row r="16723" spans="1:4" x14ac:dyDescent="0.2">
      <c r="A16723" s="5" t="s">
        <v>10202</v>
      </c>
      <c r="B16723" s="5" t="s">
        <v>33535</v>
      </c>
      <c r="C16723" s="5" t="s">
        <v>12</v>
      </c>
      <c r="D16723" s="5" t="str">
        <f t="shared" si="261"/>
        <v>un</v>
      </c>
    </row>
    <row r="16724" spans="1:4" x14ac:dyDescent="0.2">
      <c r="A16724" s="5" t="s">
        <v>19729</v>
      </c>
      <c r="B16724" s="5" t="s">
        <v>33535</v>
      </c>
      <c r="C16724" s="5" t="s">
        <v>12</v>
      </c>
      <c r="D16724" s="5" t="str">
        <f t="shared" si="261"/>
        <v>un</v>
      </c>
    </row>
    <row r="16725" spans="1:4" x14ac:dyDescent="0.2">
      <c r="A16725" s="5" t="s">
        <v>10203</v>
      </c>
      <c r="B16725" s="5" t="s">
        <v>33536</v>
      </c>
      <c r="C16725" s="5" t="s">
        <v>12</v>
      </c>
      <c r="D16725" s="5" t="str">
        <f t="shared" si="261"/>
        <v>un</v>
      </c>
    </row>
    <row r="16726" spans="1:4" x14ac:dyDescent="0.2">
      <c r="A16726" s="5" t="s">
        <v>19730</v>
      </c>
      <c r="B16726" s="5" t="s">
        <v>33536</v>
      </c>
      <c r="C16726" s="5" t="s">
        <v>12</v>
      </c>
      <c r="D16726" s="5" t="str">
        <f t="shared" si="261"/>
        <v>un</v>
      </c>
    </row>
    <row r="16727" spans="1:4" x14ac:dyDescent="0.2">
      <c r="A16727" s="5" t="s">
        <v>10204</v>
      </c>
      <c r="B16727" s="5" t="s">
        <v>33537</v>
      </c>
      <c r="C16727" s="5" t="s">
        <v>12</v>
      </c>
      <c r="D16727" s="5" t="str">
        <f t="shared" si="261"/>
        <v>un</v>
      </c>
    </row>
    <row r="16728" spans="1:4" x14ac:dyDescent="0.2">
      <c r="A16728" s="5" t="s">
        <v>19731</v>
      </c>
      <c r="B16728" s="5" t="s">
        <v>33537</v>
      </c>
      <c r="C16728" s="5" t="s">
        <v>12</v>
      </c>
      <c r="D16728" s="5" t="str">
        <f t="shared" si="261"/>
        <v>un</v>
      </c>
    </row>
    <row r="16729" spans="1:4" x14ac:dyDescent="0.2">
      <c r="A16729" s="5" t="s">
        <v>10205</v>
      </c>
      <c r="B16729" s="5" t="s">
        <v>33538</v>
      </c>
      <c r="C16729" s="5" t="s">
        <v>12</v>
      </c>
      <c r="D16729" s="5" t="str">
        <f t="shared" si="261"/>
        <v>un</v>
      </c>
    </row>
    <row r="16730" spans="1:4" x14ac:dyDescent="0.2">
      <c r="A16730" s="5" t="s">
        <v>19732</v>
      </c>
      <c r="B16730" s="5" t="s">
        <v>33538</v>
      </c>
      <c r="C16730" s="5" t="s">
        <v>12</v>
      </c>
      <c r="D16730" s="5" t="str">
        <f t="shared" si="261"/>
        <v>un</v>
      </c>
    </row>
    <row r="16731" spans="1:4" x14ac:dyDescent="0.2">
      <c r="A16731" s="5" t="s">
        <v>10206</v>
      </c>
      <c r="B16731" s="5" t="s">
        <v>33539</v>
      </c>
      <c r="C16731" s="5" t="s">
        <v>12</v>
      </c>
      <c r="D16731" s="5" t="str">
        <f t="shared" si="261"/>
        <v>un</v>
      </c>
    </row>
    <row r="16732" spans="1:4" x14ac:dyDescent="0.2">
      <c r="A16732" s="5" t="s">
        <v>19733</v>
      </c>
      <c r="B16732" s="5" t="s">
        <v>33539</v>
      </c>
      <c r="C16732" s="5" t="s">
        <v>12</v>
      </c>
      <c r="D16732" s="5" t="str">
        <f t="shared" si="261"/>
        <v>un</v>
      </c>
    </row>
    <row r="16733" spans="1:4" x14ac:dyDescent="0.2">
      <c r="A16733" s="5" t="s">
        <v>10207</v>
      </c>
      <c r="B16733" s="5" t="s">
        <v>33540</v>
      </c>
      <c r="C16733" s="5" t="s">
        <v>12</v>
      </c>
      <c r="D16733" s="5" t="str">
        <f t="shared" si="261"/>
        <v>un</v>
      </c>
    </row>
    <row r="16734" spans="1:4" x14ac:dyDescent="0.2">
      <c r="A16734" s="5" t="s">
        <v>19734</v>
      </c>
      <c r="B16734" s="5" t="s">
        <v>33540</v>
      </c>
      <c r="C16734" s="5" t="s">
        <v>12</v>
      </c>
      <c r="D16734" s="5" t="str">
        <f t="shared" si="261"/>
        <v>un</v>
      </c>
    </row>
    <row r="16735" spans="1:4" x14ac:dyDescent="0.2">
      <c r="A16735" s="5" t="s">
        <v>10208</v>
      </c>
      <c r="B16735" s="5" t="s">
        <v>33541</v>
      </c>
      <c r="C16735" s="5" t="s">
        <v>12</v>
      </c>
      <c r="D16735" s="5" t="str">
        <f t="shared" si="261"/>
        <v>un</v>
      </c>
    </row>
    <row r="16736" spans="1:4" x14ac:dyDescent="0.2">
      <c r="A16736" s="5" t="s">
        <v>19735</v>
      </c>
      <c r="B16736" s="5" t="s">
        <v>33541</v>
      </c>
      <c r="C16736" s="5" t="s">
        <v>12</v>
      </c>
      <c r="D16736" s="5" t="str">
        <f t="shared" si="261"/>
        <v>un</v>
      </c>
    </row>
    <row r="16737" spans="1:4" x14ac:dyDescent="0.2">
      <c r="A16737" s="5" t="s">
        <v>10209</v>
      </c>
      <c r="B16737" s="5" t="s">
        <v>33542</v>
      </c>
      <c r="C16737" s="5" t="s">
        <v>12</v>
      </c>
      <c r="D16737" s="5" t="str">
        <f t="shared" si="261"/>
        <v>un</v>
      </c>
    </row>
    <row r="16738" spans="1:4" x14ac:dyDescent="0.2">
      <c r="A16738" s="5" t="s">
        <v>19736</v>
      </c>
      <c r="B16738" s="5" t="s">
        <v>33542</v>
      </c>
      <c r="C16738" s="5" t="s">
        <v>12</v>
      </c>
      <c r="D16738" s="5" t="str">
        <f t="shared" si="261"/>
        <v>un</v>
      </c>
    </row>
    <row r="16739" spans="1:4" x14ac:dyDescent="0.2">
      <c r="A16739" s="5" t="s">
        <v>10210</v>
      </c>
      <c r="B16739" s="5" t="s">
        <v>33543</v>
      </c>
      <c r="C16739" s="5" t="s">
        <v>12</v>
      </c>
      <c r="D16739" s="5" t="str">
        <f t="shared" si="261"/>
        <v>un</v>
      </c>
    </row>
    <row r="16740" spans="1:4" x14ac:dyDescent="0.2">
      <c r="A16740" s="5" t="s">
        <v>19737</v>
      </c>
      <c r="B16740" s="5" t="s">
        <v>33543</v>
      </c>
      <c r="C16740" s="5" t="s">
        <v>12</v>
      </c>
      <c r="D16740" s="5" t="str">
        <f t="shared" si="261"/>
        <v>un</v>
      </c>
    </row>
    <row r="16741" spans="1:4" x14ac:dyDescent="0.2">
      <c r="A16741" s="5" t="s">
        <v>10211</v>
      </c>
      <c r="B16741" s="5" t="s">
        <v>33544</v>
      </c>
      <c r="C16741" s="5" t="s">
        <v>12</v>
      </c>
      <c r="D16741" s="5" t="str">
        <f t="shared" si="261"/>
        <v>un</v>
      </c>
    </row>
    <row r="16742" spans="1:4" x14ac:dyDescent="0.2">
      <c r="A16742" s="5" t="s">
        <v>19738</v>
      </c>
      <c r="B16742" s="5" t="s">
        <v>33544</v>
      </c>
      <c r="C16742" s="5" t="s">
        <v>12</v>
      </c>
      <c r="D16742" s="5" t="str">
        <f t="shared" si="261"/>
        <v>un</v>
      </c>
    </row>
    <row r="16743" spans="1:4" x14ac:dyDescent="0.2">
      <c r="A16743" s="5" t="s">
        <v>10212</v>
      </c>
      <c r="B16743" s="5" t="s">
        <v>33545</v>
      </c>
      <c r="C16743" s="5" t="s">
        <v>12</v>
      </c>
      <c r="D16743" s="5" t="str">
        <f t="shared" si="261"/>
        <v>un</v>
      </c>
    </row>
    <row r="16744" spans="1:4" x14ac:dyDescent="0.2">
      <c r="A16744" s="5" t="s">
        <v>19739</v>
      </c>
      <c r="B16744" s="5" t="s">
        <v>33545</v>
      </c>
      <c r="C16744" s="5" t="s">
        <v>12</v>
      </c>
      <c r="D16744" s="5" t="str">
        <f t="shared" si="261"/>
        <v>un</v>
      </c>
    </row>
    <row r="16745" spans="1:4" x14ac:dyDescent="0.2">
      <c r="A16745" s="5" t="s">
        <v>10213</v>
      </c>
      <c r="B16745" s="5" t="s">
        <v>33546</v>
      </c>
      <c r="C16745" s="5" t="s">
        <v>12</v>
      </c>
      <c r="D16745" s="5" t="str">
        <f t="shared" si="261"/>
        <v>un</v>
      </c>
    </row>
    <row r="16746" spans="1:4" x14ac:dyDescent="0.2">
      <c r="A16746" s="5" t="s">
        <v>19740</v>
      </c>
      <c r="B16746" s="5" t="s">
        <v>33546</v>
      </c>
      <c r="C16746" s="5" t="s">
        <v>12</v>
      </c>
      <c r="D16746" s="5" t="str">
        <f t="shared" si="261"/>
        <v>un</v>
      </c>
    </row>
    <row r="16747" spans="1:4" x14ac:dyDescent="0.2">
      <c r="A16747" s="5" t="s">
        <v>10214</v>
      </c>
      <c r="B16747" s="5" t="s">
        <v>33547</v>
      </c>
      <c r="C16747" s="5" t="s">
        <v>12</v>
      </c>
      <c r="D16747" s="5" t="str">
        <f t="shared" si="261"/>
        <v>un</v>
      </c>
    </row>
    <row r="16748" spans="1:4" x14ac:dyDescent="0.2">
      <c r="A16748" s="5" t="s">
        <v>19741</v>
      </c>
      <c r="B16748" s="5" t="s">
        <v>33547</v>
      </c>
      <c r="C16748" s="5" t="s">
        <v>12</v>
      </c>
      <c r="D16748" s="5" t="str">
        <f t="shared" si="261"/>
        <v>un</v>
      </c>
    </row>
    <row r="16749" spans="1:4" x14ac:dyDescent="0.2">
      <c r="A16749" s="5" t="s">
        <v>10215</v>
      </c>
      <c r="B16749" s="5" t="s">
        <v>33548</v>
      </c>
      <c r="C16749" s="5" t="s">
        <v>12</v>
      </c>
      <c r="D16749" s="5" t="str">
        <f t="shared" si="261"/>
        <v>un</v>
      </c>
    </row>
    <row r="16750" spans="1:4" x14ac:dyDescent="0.2">
      <c r="A16750" s="5" t="s">
        <v>19742</v>
      </c>
      <c r="B16750" s="5" t="s">
        <v>33548</v>
      </c>
      <c r="C16750" s="5" t="s">
        <v>12</v>
      </c>
      <c r="D16750" s="5" t="str">
        <f t="shared" si="261"/>
        <v>un</v>
      </c>
    </row>
    <row r="16751" spans="1:4" x14ac:dyDescent="0.2">
      <c r="A16751" s="5" t="s">
        <v>4493</v>
      </c>
      <c r="B16751" s="5" t="s">
        <v>33549</v>
      </c>
      <c r="C16751" s="5" t="s">
        <v>21</v>
      </c>
      <c r="D16751" s="5" t="str">
        <f t="shared" si="261"/>
        <v>m</v>
      </c>
    </row>
    <row r="16752" spans="1:4" x14ac:dyDescent="0.2">
      <c r="A16752" s="5" t="s">
        <v>19743</v>
      </c>
      <c r="B16752" s="5" t="s">
        <v>33549</v>
      </c>
      <c r="C16752" s="5" t="s">
        <v>21</v>
      </c>
      <c r="D16752" s="5" t="str">
        <f t="shared" si="261"/>
        <v>m</v>
      </c>
    </row>
    <row r="16753" spans="1:4" x14ac:dyDescent="0.2">
      <c r="A16753" s="5" t="s">
        <v>4494</v>
      </c>
      <c r="B16753" s="5" t="s">
        <v>33550</v>
      </c>
      <c r="C16753" s="5" t="s">
        <v>21</v>
      </c>
      <c r="D16753" s="5" t="str">
        <f t="shared" si="261"/>
        <v>m</v>
      </c>
    </row>
    <row r="16754" spans="1:4" x14ac:dyDescent="0.2">
      <c r="A16754" s="5" t="s">
        <v>19744</v>
      </c>
      <c r="B16754" s="5" t="s">
        <v>33550</v>
      </c>
      <c r="C16754" s="5" t="s">
        <v>21</v>
      </c>
      <c r="D16754" s="5" t="str">
        <f t="shared" si="261"/>
        <v>m</v>
      </c>
    </row>
    <row r="16755" spans="1:4" x14ac:dyDescent="0.2">
      <c r="A16755" s="5" t="s">
        <v>4495</v>
      </c>
      <c r="B16755" s="5" t="s">
        <v>33551</v>
      </c>
      <c r="C16755" s="5" t="s">
        <v>21</v>
      </c>
      <c r="D16755" s="5" t="str">
        <f t="shared" si="261"/>
        <v>m</v>
      </c>
    </row>
    <row r="16756" spans="1:4" x14ac:dyDescent="0.2">
      <c r="A16756" s="5" t="s">
        <v>19745</v>
      </c>
      <c r="B16756" s="5" t="s">
        <v>33551</v>
      </c>
      <c r="C16756" s="5" t="s">
        <v>21</v>
      </c>
      <c r="D16756" s="5" t="str">
        <f t="shared" si="261"/>
        <v>m</v>
      </c>
    </row>
    <row r="16757" spans="1:4" x14ac:dyDescent="0.2">
      <c r="A16757" s="5" t="s">
        <v>4496</v>
      </c>
      <c r="B16757" s="5" t="s">
        <v>33552</v>
      </c>
      <c r="C16757" s="5" t="s">
        <v>21</v>
      </c>
      <c r="D16757" s="5" t="str">
        <f t="shared" si="261"/>
        <v>m</v>
      </c>
    </row>
    <row r="16758" spans="1:4" x14ac:dyDescent="0.2">
      <c r="A16758" s="5" t="s">
        <v>19746</v>
      </c>
      <c r="B16758" s="5" t="s">
        <v>33552</v>
      </c>
      <c r="C16758" s="5" t="s">
        <v>21</v>
      </c>
      <c r="D16758" s="5" t="str">
        <f t="shared" si="261"/>
        <v>m</v>
      </c>
    </row>
    <row r="16759" spans="1:4" x14ac:dyDescent="0.2">
      <c r="A16759" s="5" t="s">
        <v>4497</v>
      </c>
      <c r="B16759" s="5" t="s">
        <v>33553</v>
      </c>
      <c r="C16759" s="5" t="s">
        <v>21</v>
      </c>
      <c r="D16759" s="5" t="str">
        <f t="shared" si="261"/>
        <v>m</v>
      </c>
    </row>
    <row r="16760" spans="1:4" x14ac:dyDescent="0.2">
      <c r="A16760" s="5" t="s">
        <v>19747</v>
      </c>
      <c r="B16760" s="5" t="s">
        <v>33553</v>
      </c>
      <c r="C16760" s="5" t="s">
        <v>21</v>
      </c>
      <c r="D16760" s="5" t="str">
        <f t="shared" si="261"/>
        <v>m</v>
      </c>
    </row>
    <row r="16761" spans="1:4" x14ac:dyDescent="0.2">
      <c r="A16761" s="5" t="s">
        <v>4498</v>
      </c>
      <c r="B16761" s="5" t="s">
        <v>33554</v>
      </c>
      <c r="C16761" s="5" t="s">
        <v>21</v>
      </c>
      <c r="D16761" s="5" t="str">
        <f t="shared" si="261"/>
        <v>m</v>
      </c>
    </row>
    <row r="16762" spans="1:4" x14ac:dyDescent="0.2">
      <c r="A16762" s="5" t="s">
        <v>19748</v>
      </c>
      <c r="B16762" s="5" t="s">
        <v>33554</v>
      </c>
      <c r="C16762" s="5" t="s">
        <v>21</v>
      </c>
      <c r="D16762" s="5" t="str">
        <f t="shared" si="261"/>
        <v>m</v>
      </c>
    </row>
    <row r="16763" spans="1:4" x14ac:dyDescent="0.2">
      <c r="A16763" s="5" t="s">
        <v>4499</v>
      </c>
      <c r="B16763" s="5" t="s">
        <v>33555</v>
      </c>
      <c r="C16763" s="5" t="s">
        <v>21</v>
      </c>
      <c r="D16763" s="5" t="str">
        <f t="shared" si="261"/>
        <v>m</v>
      </c>
    </row>
    <row r="16764" spans="1:4" x14ac:dyDescent="0.2">
      <c r="A16764" s="5" t="s">
        <v>19749</v>
      </c>
      <c r="B16764" s="5" t="s">
        <v>33555</v>
      </c>
      <c r="C16764" s="5" t="s">
        <v>21</v>
      </c>
      <c r="D16764" s="5" t="str">
        <f t="shared" si="261"/>
        <v>m</v>
      </c>
    </row>
    <row r="16765" spans="1:4" x14ac:dyDescent="0.2">
      <c r="A16765" s="5" t="s">
        <v>4500</v>
      </c>
      <c r="B16765" s="5" t="s">
        <v>33556</v>
      </c>
      <c r="C16765" s="5" t="s">
        <v>21</v>
      </c>
      <c r="D16765" s="5" t="str">
        <f t="shared" si="261"/>
        <v>m</v>
      </c>
    </row>
    <row r="16766" spans="1:4" x14ac:dyDescent="0.2">
      <c r="A16766" s="5" t="s">
        <v>19750</v>
      </c>
      <c r="B16766" s="5" t="s">
        <v>33556</v>
      </c>
      <c r="C16766" s="5" t="s">
        <v>21</v>
      </c>
      <c r="D16766" s="5" t="str">
        <f t="shared" si="261"/>
        <v>m</v>
      </c>
    </row>
    <row r="16767" spans="1:4" x14ac:dyDescent="0.2">
      <c r="A16767" s="5" t="s">
        <v>4501</v>
      </c>
      <c r="B16767" s="5" t="s">
        <v>33557</v>
      </c>
      <c r="C16767" s="5" t="s">
        <v>21</v>
      </c>
      <c r="D16767" s="5" t="str">
        <f t="shared" si="261"/>
        <v>m</v>
      </c>
    </row>
    <row r="16768" spans="1:4" x14ac:dyDescent="0.2">
      <c r="A16768" s="5" t="s">
        <v>19751</v>
      </c>
      <c r="B16768" s="5" t="s">
        <v>33557</v>
      </c>
      <c r="C16768" s="5" t="s">
        <v>21</v>
      </c>
      <c r="D16768" s="5" t="str">
        <f t="shared" si="261"/>
        <v>m</v>
      </c>
    </row>
    <row r="16769" spans="1:4" x14ac:dyDescent="0.2">
      <c r="A16769" s="5" t="s">
        <v>4502</v>
      </c>
      <c r="B16769" s="5" t="s">
        <v>33558</v>
      </c>
      <c r="C16769" s="5" t="s">
        <v>21</v>
      </c>
      <c r="D16769" s="5" t="str">
        <f t="shared" si="261"/>
        <v>m</v>
      </c>
    </row>
    <row r="16770" spans="1:4" x14ac:dyDescent="0.2">
      <c r="A16770" s="5" t="s">
        <v>19752</v>
      </c>
      <c r="B16770" s="5" t="s">
        <v>33558</v>
      </c>
      <c r="C16770" s="5" t="s">
        <v>21</v>
      </c>
      <c r="D16770" s="5" t="str">
        <f t="shared" ref="D16770:D16833" si="262">LOWER(C16770)</f>
        <v>m</v>
      </c>
    </row>
    <row r="16771" spans="1:4" x14ac:dyDescent="0.2">
      <c r="A16771" s="5" t="s">
        <v>4503</v>
      </c>
      <c r="B16771" s="5" t="s">
        <v>33559</v>
      </c>
      <c r="C16771" s="5" t="s">
        <v>21</v>
      </c>
      <c r="D16771" s="5" t="str">
        <f t="shared" si="262"/>
        <v>m</v>
      </c>
    </row>
    <row r="16772" spans="1:4" x14ac:dyDescent="0.2">
      <c r="A16772" s="5" t="s">
        <v>19753</v>
      </c>
      <c r="B16772" s="5" t="s">
        <v>33559</v>
      </c>
      <c r="C16772" s="5" t="s">
        <v>21</v>
      </c>
      <c r="D16772" s="5" t="str">
        <f t="shared" si="262"/>
        <v>m</v>
      </c>
    </row>
    <row r="16773" spans="1:4" x14ac:dyDescent="0.2">
      <c r="A16773" s="5" t="s">
        <v>4504</v>
      </c>
      <c r="B16773" s="5" t="s">
        <v>33560</v>
      </c>
      <c r="C16773" s="5" t="s">
        <v>21</v>
      </c>
      <c r="D16773" s="5" t="str">
        <f t="shared" si="262"/>
        <v>m</v>
      </c>
    </row>
    <row r="16774" spans="1:4" x14ac:dyDescent="0.2">
      <c r="A16774" s="5" t="s">
        <v>19754</v>
      </c>
      <c r="B16774" s="5" t="s">
        <v>33560</v>
      </c>
      <c r="C16774" s="5" t="s">
        <v>21</v>
      </c>
      <c r="D16774" s="5" t="str">
        <f t="shared" si="262"/>
        <v>m</v>
      </c>
    </row>
    <row r="16775" spans="1:4" x14ac:dyDescent="0.2">
      <c r="A16775" s="5" t="s">
        <v>4505</v>
      </c>
      <c r="B16775" s="5" t="s">
        <v>33561</v>
      </c>
      <c r="C16775" s="5" t="s">
        <v>21</v>
      </c>
      <c r="D16775" s="5" t="str">
        <f t="shared" si="262"/>
        <v>m</v>
      </c>
    </row>
    <row r="16776" spans="1:4" x14ac:dyDescent="0.2">
      <c r="A16776" s="5" t="s">
        <v>19755</v>
      </c>
      <c r="B16776" s="5" t="s">
        <v>33561</v>
      </c>
      <c r="C16776" s="5" t="s">
        <v>21</v>
      </c>
      <c r="D16776" s="5" t="str">
        <f t="shared" si="262"/>
        <v>m</v>
      </c>
    </row>
    <row r="16777" spans="1:4" x14ac:dyDescent="0.2">
      <c r="A16777" s="5" t="s">
        <v>4506</v>
      </c>
      <c r="B16777" s="5" t="s">
        <v>33562</v>
      </c>
      <c r="C16777" s="5" t="s">
        <v>21</v>
      </c>
      <c r="D16777" s="5" t="str">
        <f t="shared" si="262"/>
        <v>m</v>
      </c>
    </row>
    <row r="16778" spans="1:4" x14ac:dyDescent="0.2">
      <c r="A16778" s="5" t="s">
        <v>19756</v>
      </c>
      <c r="B16778" s="5" t="s">
        <v>33562</v>
      </c>
      <c r="C16778" s="5" t="s">
        <v>21</v>
      </c>
      <c r="D16778" s="5" t="str">
        <f t="shared" si="262"/>
        <v>m</v>
      </c>
    </row>
    <row r="16779" spans="1:4" x14ac:dyDescent="0.2">
      <c r="A16779" s="5" t="s">
        <v>4507</v>
      </c>
      <c r="B16779" s="5" t="s">
        <v>33563</v>
      </c>
      <c r="C16779" s="5" t="s">
        <v>21</v>
      </c>
      <c r="D16779" s="5" t="str">
        <f t="shared" si="262"/>
        <v>m</v>
      </c>
    </row>
    <row r="16780" spans="1:4" x14ac:dyDescent="0.2">
      <c r="A16780" s="5" t="s">
        <v>19757</v>
      </c>
      <c r="B16780" s="5" t="s">
        <v>33563</v>
      </c>
      <c r="C16780" s="5" t="s">
        <v>21</v>
      </c>
      <c r="D16780" s="5" t="str">
        <f t="shared" si="262"/>
        <v>m</v>
      </c>
    </row>
    <row r="16781" spans="1:4" x14ac:dyDescent="0.2">
      <c r="A16781" s="5" t="s">
        <v>4508</v>
      </c>
      <c r="B16781" s="5" t="s">
        <v>33564</v>
      </c>
      <c r="C16781" s="5" t="s">
        <v>21</v>
      </c>
      <c r="D16781" s="5" t="str">
        <f t="shared" si="262"/>
        <v>m</v>
      </c>
    </row>
    <row r="16782" spans="1:4" x14ac:dyDescent="0.2">
      <c r="A16782" s="5" t="s">
        <v>19758</v>
      </c>
      <c r="B16782" s="5" t="s">
        <v>33564</v>
      </c>
      <c r="C16782" s="5" t="s">
        <v>21</v>
      </c>
      <c r="D16782" s="5" t="str">
        <f t="shared" si="262"/>
        <v>m</v>
      </c>
    </row>
    <row r="16783" spans="1:4" x14ac:dyDescent="0.2">
      <c r="A16783" s="5" t="s">
        <v>4509</v>
      </c>
      <c r="B16783" s="5" t="s">
        <v>33565</v>
      </c>
      <c r="C16783" s="5" t="s">
        <v>21</v>
      </c>
      <c r="D16783" s="5" t="str">
        <f t="shared" si="262"/>
        <v>m</v>
      </c>
    </row>
    <row r="16784" spans="1:4" x14ac:dyDescent="0.2">
      <c r="A16784" s="5" t="s">
        <v>19759</v>
      </c>
      <c r="B16784" s="5" t="s">
        <v>33565</v>
      </c>
      <c r="C16784" s="5" t="s">
        <v>21</v>
      </c>
      <c r="D16784" s="5" t="str">
        <f t="shared" si="262"/>
        <v>m</v>
      </c>
    </row>
    <row r="16785" spans="1:4" x14ac:dyDescent="0.2">
      <c r="A16785" s="5" t="s">
        <v>4510</v>
      </c>
      <c r="B16785" s="5" t="s">
        <v>33566</v>
      </c>
      <c r="C16785" s="5" t="s">
        <v>21</v>
      </c>
      <c r="D16785" s="5" t="str">
        <f t="shared" si="262"/>
        <v>m</v>
      </c>
    </row>
    <row r="16786" spans="1:4" x14ac:dyDescent="0.2">
      <c r="A16786" s="5" t="s">
        <v>19760</v>
      </c>
      <c r="B16786" s="5" t="s">
        <v>33566</v>
      </c>
      <c r="C16786" s="5" t="s">
        <v>21</v>
      </c>
      <c r="D16786" s="5" t="str">
        <f t="shared" si="262"/>
        <v>m</v>
      </c>
    </row>
    <row r="16787" spans="1:4" x14ac:dyDescent="0.2">
      <c r="A16787" s="5" t="s">
        <v>4511</v>
      </c>
      <c r="B16787" s="5" t="s">
        <v>33567</v>
      </c>
      <c r="C16787" s="5" t="s">
        <v>21</v>
      </c>
      <c r="D16787" s="5" t="str">
        <f t="shared" si="262"/>
        <v>m</v>
      </c>
    </row>
    <row r="16788" spans="1:4" x14ac:dyDescent="0.2">
      <c r="A16788" s="5" t="s">
        <v>19761</v>
      </c>
      <c r="B16788" s="5" t="s">
        <v>33567</v>
      </c>
      <c r="C16788" s="5" t="s">
        <v>21</v>
      </c>
      <c r="D16788" s="5" t="str">
        <f t="shared" si="262"/>
        <v>m</v>
      </c>
    </row>
    <row r="16789" spans="1:4" x14ac:dyDescent="0.2">
      <c r="A16789" s="5" t="s">
        <v>4512</v>
      </c>
      <c r="B16789" s="5" t="s">
        <v>33568</v>
      </c>
      <c r="C16789" s="5" t="s">
        <v>21</v>
      </c>
      <c r="D16789" s="5" t="str">
        <f t="shared" si="262"/>
        <v>m</v>
      </c>
    </row>
    <row r="16790" spans="1:4" x14ac:dyDescent="0.2">
      <c r="A16790" s="5" t="s">
        <v>19762</v>
      </c>
      <c r="B16790" s="5" t="s">
        <v>33568</v>
      </c>
      <c r="C16790" s="5" t="s">
        <v>21</v>
      </c>
      <c r="D16790" s="5" t="str">
        <f t="shared" si="262"/>
        <v>m</v>
      </c>
    </row>
    <row r="16791" spans="1:4" x14ac:dyDescent="0.2">
      <c r="A16791" s="5" t="s">
        <v>4513</v>
      </c>
      <c r="B16791" s="5" t="s">
        <v>33569</v>
      </c>
      <c r="C16791" s="5" t="s">
        <v>21</v>
      </c>
      <c r="D16791" s="5" t="str">
        <f t="shared" si="262"/>
        <v>m</v>
      </c>
    </row>
    <row r="16792" spans="1:4" x14ac:dyDescent="0.2">
      <c r="A16792" s="5" t="s">
        <v>19763</v>
      </c>
      <c r="B16792" s="5" t="s">
        <v>33569</v>
      </c>
      <c r="C16792" s="5" t="s">
        <v>21</v>
      </c>
      <c r="D16792" s="5" t="str">
        <f t="shared" si="262"/>
        <v>m</v>
      </c>
    </row>
    <row r="16793" spans="1:4" x14ac:dyDescent="0.2">
      <c r="A16793" s="5" t="s">
        <v>4514</v>
      </c>
      <c r="B16793" s="5" t="s">
        <v>33570</v>
      </c>
      <c r="C16793" s="5" t="s">
        <v>21</v>
      </c>
      <c r="D16793" s="5" t="str">
        <f t="shared" si="262"/>
        <v>m</v>
      </c>
    </row>
    <row r="16794" spans="1:4" x14ac:dyDescent="0.2">
      <c r="A16794" s="5" t="s">
        <v>19764</v>
      </c>
      <c r="B16794" s="5" t="s">
        <v>33570</v>
      </c>
      <c r="C16794" s="5" t="s">
        <v>21</v>
      </c>
      <c r="D16794" s="5" t="str">
        <f t="shared" si="262"/>
        <v>m</v>
      </c>
    </row>
    <row r="16795" spans="1:4" x14ac:dyDescent="0.2">
      <c r="A16795" s="5" t="s">
        <v>4515</v>
      </c>
      <c r="B16795" s="5" t="s">
        <v>33571</v>
      </c>
      <c r="C16795" s="5" t="s">
        <v>21</v>
      </c>
      <c r="D16795" s="5" t="str">
        <f t="shared" si="262"/>
        <v>m</v>
      </c>
    </row>
    <row r="16796" spans="1:4" x14ac:dyDescent="0.2">
      <c r="A16796" s="5" t="s">
        <v>19765</v>
      </c>
      <c r="B16796" s="5" t="s">
        <v>33571</v>
      </c>
      <c r="C16796" s="5" t="s">
        <v>21</v>
      </c>
      <c r="D16796" s="5" t="str">
        <f t="shared" si="262"/>
        <v>m</v>
      </c>
    </row>
    <row r="16797" spans="1:4" x14ac:dyDescent="0.2">
      <c r="A16797" s="5" t="s">
        <v>4516</v>
      </c>
      <c r="B16797" s="5" t="s">
        <v>33572</v>
      </c>
      <c r="C16797" s="5" t="s">
        <v>21</v>
      </c>
      <c r="D16797" s="5" t="str">
        <f t="shared" si="262"/>
        <v>m</v>
      </c>
    </row>
    <row r="16798" spans="1:4" x14ac:dyDescent="0.2">
      <c r="A16798" s="5" t="s">
        <v>19766</v>
      </c>
      <c r="B16798" s="5" t="s">
        <v>33572</v>
      </c>
      <c r="C16798" s="5" t="s">
        <v>21</v>
      </c>
      <c r="D16798" s="5" t="str">
        <f t="shared" si="262"/>
        <v>m</v>
      </c>
    </row>
    <row r="16799" spans="1:4" x14ac:dyDescent="0.2">
      <c r="A16799" s="5" t="s">
        <v>4517</v>
      </c>
      <c r="B16799" s="5" t="s">
        <v>33573</v>
      </c>
      <c r="C16799" s="5" t="s">
        <v>21</v>
      </c>
      <c r="D16799" s="5" t="str">
        <f t="shared" si="262"/>
        <v>m</v>
      </c>
    </row>
    <row r="16800" spans="1:4" x14ac:dyDescent="0.2">
      <c r="A16800" s="5" t="s">
        <v>19767</v>
      </c>
      <c r="B16800" s="5" t="s">
        <v>33573</v>
      </c>
      <c r="C16800" s="5" t="s">
        <v>21</v>
      </c>
      <c r="D16800" s="5" t="str">
        <f t="shared" si="262"/>
        <v>m</v>
      </c>
    </row>
    <row r="16801" spans="1:4" x14ac:dyDescent="0.2">
      <c r="A16801" s="5" t="s">
        <v>4518</v>
      </c>
      <c r="B16801" s="5" t="s">
        <v>33574</v>
      </c>
      <c r="C16801" s="5" t="s">
        <v>21</v>
      </c>
      <c r="D16801" s="5" t="str">
        <f t="shared" si="262"/>
        <v>m</v>
      </c>
    </row>
    <row r="16802" spans="1:4" x14ac:dyDescent="0.2">
      <c r="A16802" s="5" t="s">
        <v>19768</v>
      </c>
      <c r="B16802" s="5" t="s">
        <v>33574</v>
      </c>
      <c r="C16802" s="5" t="s">
        <v>21</v>
      </c>
      <c r="D16802" s="5" t="str">
        <f t="shared" si="262"/>
        <v>m</v>
      </c>
    </row>
    <row r="16803" spans="1:4" x14ac:dyDescent="0.2">
      <c r="A16803" s="5" t="s">
        <v>4519</v>
      </c>
      <c r="B16803" s="5" t="s">
        <v>33575</v>
      </c>
      <c r="C16803" s="5" t="s">
        <v>21</v>
      </c>
      <c r="D16803" s="5" t="str">
        <f t="shared" si="262"/>
        <v>m</v>
      </c>
    </row>
    <row r="16804" spans="1:4" x14ac:dyDescent="0.2">
      <c r="A16804" s="5" t="s">
        <v>19769</v>
      </c>
      <c r="B16804" s="5" t="s">
        <v>33575</v>
      </c>
      <c r="C16804" s="5" t="s">
        <v>21</v>
      </c>
      <c r="D16804" s="5" t="str">
        <f t="shared" si="262"/>
        <v>m</v>
      </c>
    </row>
    <row r="16805" spans="1:4" x14ac:dyDescent="0.2">
      <c r="A16805" s="5" t="s">
        <v>4520</v>
      </c>
      <c r="B16805" s="5" t="s">
        <v>33576</v>
      </c>
      <c r="C16805" s="5" t="s">
        <v>21</v>
      </c>
      <c r="D16805" s="5" t="str">
        <f t="shared" si="262"/>
        <v>m</v>
      </c>
    </row>
    <row r="16806" spans="1:4" x14ac:dyDescent="0.2">
      <c r="A16806" s="5" t="s">
        <v>19770</v>
      </c>
      <c r="B16806" s="5" t="s">
        <v>33576</v>
      </c>
      <c r="C16806" s="5" t="s">
        <v>21</v>
      </c>
      <c r="D16806" s="5" t="str">
        <f t="shared" si="262"/>
        <v>m</v>
      </c>
    </row>
    <row r="16807" spans="1:4" x14ac:dyDescent="0.2">
      <c r="A16807" s="5" t="s">
        <v>4521</v>
      </c>
      <c r="B16807" s="5" t="s">
        <v>33577</v>
      </c>
      <c r="C16807" s="5" t="s">
        <v>21</v>
      </c>
      <c r="D16807" s="5" t="str">
        <f t="shared" si="262"/>
        <v>m</v>
      </c>
    </row>
    <row r="16808" spans="1:4" x14ac:dyDescent="0.2">
      <c r="A16808" s="5" t="s">
        <v>19771</v>
      </c>
      <c r="B16808" s="5" t="s">
        <v>33577</v>
      </c>
      <c r="C16808" s="5" t="s">
        <v>21</v>
      </c>
      <c r="D16808" s="5" t="str">
        <f t="shared" si="262"/>
        <v>m</v>
      </c>
    </row>
    <row r="16809" spans="1:4" x14ac:dyDescent="0.2">
      <c r="A16809" s="5" t="s">
        <v>4522</v>
      </c>
      <c r="B16809" s="5" t="s">
        <v>33578</v>
      </c>
      <c r="C16809" s="5" t="s">
        <v>21</v>
      </c>
      <c r="D16809" s="5" t="str">
        <f t="shared" si="262"/>
        <v>m</v>
      </c>
    </row>
    <row r="16810" spans="1:4" x14ac:dyDescent="0.2">
      <c r="A16810" s="5" t="s">
        <v>19772</v>
      </c>
      <c r="B16810" s="5" t="s">
        <v>33578</v>
      </c>
      <c r="C16810" s="5" t="s">
        <v>21</v>
      </c>
      <c r="D16810" s="5" t="str">
        <f t="shared" si="262"/>
        <v>m</v>
      </c>
    </row>
    <row r="16811" spans="1:4" x14ac:dyDescent="0.2">
      <c r="A16811" s="5" t="s">
        <v>4523</v>
      </c>
      <c r="B16811" s="5" t="s">
        <v>33579</v>
      </c>
      <c r="C16811" s="5" t="s">
        <v>21</v>
      </c>
      <c r="D16811" s="5" t="str">
        <f t="shared" si="262"/>
        <v>m</v>
      </c>
    </row>
    <row r="16812" spans="1:4" x14ac:dyDescent="0.2">
      <c r="A16812" s="5" t="s">
        <v>19773</v>
      </c>
      <c r="B16812" s="5" t="s">
        <v>33579</v>
      </c>
      <c r="C16812" s="5" t="s">
        <v>21</v>
      </c>
      <c r="D16812" s="5" t="str">
        <f t="shared" si="262"/>
        <v>m</v>
      </c>
    </row>
    <row r="16813" spans="1:4" x14ac:dyDescent="0.2">
      <c r="A16813" s="5" t="s">
        <v>4524</v>
      </c>
      <c r="B16813" s="5" t="s">
        <v>33580</v>
      </c>
      <c r="C16813" s="5" t="s">
        <v>21</v>
      </c>
      <c r="D16813" s="5" t="str">
        <f t="shared" si="262"/>
        <v>m</v>
      </c>
    </row>
    <row r="16814" spans="1:4" x14ac:dyDescent="0.2">
      <c r="A16814" s="5" t="s">
        <v>19774</v>
      </c>
      <c r="B16814" s="5" t="s">
        <v>33580</v>
      </c>
      <c r="C16814" s="5" t="s">
        <v>21</v>
      </c>
      <c r="D16814" s="5" t="str">
        <f t="shared" si="262"/>
        <v>m</v>
      </c>
    </row>
    <row r="16815" spans="1:4" x14ac:dyDescent="0.2">
      <c r="A16815" s="5" t="s">
        <v>4525</v>
      </c>
      <c r="B16815" s="5" t="s">
        <v>33581</v>
      </c>
      <c r="C16815" s="5" t="s">
        <v>21</v>
      </c>
      <c r="D16815" s="5" t="str">
        <f t="shared" si="262"/>
        <v>m</v>
      </c>
    </row>
    <row r="16816" spans="1:4" x14ac:dyDescent="0.2">
      <c r="A16816" s="5" t="s">
        <v>19775</v>
      </c>
      <c r="B16816" s="5" t="s">
        <v>33581</v>
      </c>
      <c r="C16816" s="5" t="s">
        <v>21</v>
      </c>
      <c r="D16816" s="5" t="str">
        <f t="shared" si="262"/>
        <v>m</v>
      </c>
    </row>
    <row r="16817" spans="1:4" x14ac:dyDescent="0.2">
      <c r="A16817" s="5" t="s">
        <v>4526</v>
      </c>
      <c r="B16817" s="5" t="s">
        <v>33582</v>
      </c>
      <c r="C16817" s="5" t="s">
        <v>21</v>
      </c>
      <c r="D16817" s="5" t="str">
        <f t="shared" si="262"/>
        <v>m</v>
      </c>
    </row>
    <row r="16818" spans="1:4" x14ac:dyDescent="0.2">
      <c r="A16818" s="5" t="s">
        <v>19776</v>
      </c>
      <c r="B16818" s="5" t="s">
        <v>33582</v>
      </c>
      <c r="C16818" s="5" t="s">
        <v>21</v>
      </c>
      <c r="D16818" s="5" t="str">
        <f t="shared" si="262"/>
        <v>m</v>
      </c>
    </row>
    <row r="16819" spans="1:4" x14ac:dyDescent="0.2">
      <c r="A16819" s="5" t="s">
        <v>4527</v>
      </c>
      <c r="B16819" s="5" t="s">
        <v>33583</v>
      </c>
      <c r="C16819" s="5" t="s">
        <v>21</v>
      </c>
      <c r="D16819" s="5" t="str">
        <f t="shared" si="262"/>
        <v>m</v>
      </c>
    </row>
    <row r="16820" spans="1:4" x14ac:dyDescent="0.2">
      <c r="A16820" s="5" t="s">
        <v>19777</v>
      </c>
      <c r="B16820" s="5" t="s">
        <v>33583</v>
      </c>
      <c r="C16820" s="5" t="s">
        <v>21</v>
      </c>
      <c r="D16820" s="5" t="str">
        <f t="shared" si="262"/>
        <v>m</v>
      </c>
    </row>
    <row r="16821" spans="1:4" x14ac:dyDescent="0.2">
      <c r="A16821" s="5" t="s">
        <v>4528</v>
      </c>
      <c r="B16821" s="5" t="s">
        <v>33584</v>
      </c>
      <c r="C16821" s="5" t="s">
        <v>21</v>
      </c>
      <c r="D16821" s="5" t="str">
        <f t="shared" si="262"/>
        <v>m</v>
      </c>
    </row>
    <row r="16822" spans="1:4" x14ac:dyDescent="0.2">
      <c r="A16822" s="5" t="s">
        <v>19778</v>
      </c>
      <c r="B16822" s="5" t="s">
        <v>33584</v>
      </c>
      <c r="C16822" s="5" t="s">
        <v>21</v>
      </c>
      <c r="D16822" s="5" t="str">
        <f t="shared" si="262"/>
        <v>m</v>
      </c>
    </row>
    <row r="16823" spans="1:4" x14ac:dyDescent="0.2">
      <c r="A16823" s="5" t="s">
        <v>4529</v>
      </c>
      <c r="B16823" s="5" t="s">
        <v>33585</v>
      </c>
      <c r="C16823" s="5" t="s">
        <v>21</v>
      </c>
      <c r="D16823" s="5" t="str">
        <f t="shared" si="262"/>
        <v>m</v>
      </c>
    </row>
    <row r="16824" spans="1:4" x14ac:dyDescent="0.2">
      <c r="A16824" s="5" t="s">
        <v>19779</v>
      </c>
      <c r="B16824" s="5" t="s">
        <v>33585</v>
      </c>
      <c r="C16824" s="5" t="s">
        <v>21</v>
      </c>
      <c r="D16824" s="5" t="str">
        <f t="shared" si="262"/>
        <v>m</v>
      </c>
    </row>
    <row r="16825" spans="1:4" x14ac:dyDescent="0.2">
      <c r="A16825" s="5" t="s">
        <v>4530</v>
      </c>
      <c r="B16825" s="5" t="s">
        <v>33586</v>
      </c>
      <c r="C16825" s="5" t="s">
        <v>21</v>
      </c>
      <c r="D16825" s="5" t="str">
        <f t="shared" si="262"/>
        <v>m</v>
      </c>
    </row>
    <row r="16826" spans="1:4" x14ac:dyDescent="0.2">
      <c r="A16826" s="5" t="s">
        <v>19780</v>
      </c>
      <c r="B16826" s="5" t="s">
        <v>33586</v>
      </c>
      <c r="C16826" s="5" t="s">
        <v>21</v>
      </c>
      <c r="D16826" s="5" t="str">
        <f t="shared" si="262"/>
        <v>m</v>
      </c>
    </row>
    <row r="16827" spans="1:4" x14ac:dyDescent="0.2">
      <c r="A16827" s="5" t="s">
        <v>4531</v>
      </c>
      <c r="B16827" s="5" t="s">
        <v>33587</v>
      </c>
      <c r="C16827" s="5" t="s">
        <v>21</v>
      </c>
      <c r="D16827" s="5" t="str">
        <f t="shared" si="262"/>
        <v>m</v>
      </c>
    </row>
    <row r="16828" spans="1:4" x14ac:dyDescent="0.2">
      <c r="A16828" s="5" t="s">
        <v>19781</v>
      </c>
      <c r="B16828" s="5" t="s">
        <v>33587</v>
      </c>
      <c r="C16828" s="5" t="s">
        <v>21</v>
      </c>
      <c r="D16828" s="5" t="str">
        <f t="shared" si="262"/>
        <v>m</v>
      </c>
    </row>
    <row r="16829" spans="1:4" x14ac:dyDescent="0.2">
      <c r="A16829" s="5" t="s">
        <v>4532</v>
      </c>
      <c r="B16829" s="5" t="s">
        <v>33588</v>
      </c>
      <c r="C16829" s="5" t="s">
        <v>21</v>
      </c>
      <c r="D16829" s="5" t="str">
        <f t="shared" si="262"/>
        <v>m</v>
      </c>
    </row>
    <row r="16830" spans="1:4" x14ac:dyDescent="0.2">
      <c r="A16830" s="5" t="s">
        <v>19782</v>
      </c>
      <c r="B16830" s="5" t="s">
        <v>33588</v>
      </c>
      <c r="C16830" s="5" t="s">
        <v>21</v>
      </c>
      <c r="D16830" s="5" t="str">
        <f t="shared" si="262"/>
        <v>m</v>
      </c>
    </row>
    <row r="16831" spans="1:4" x14ac:dyDescent="0.2">
      <c r="A16831" s="5" t="s">
        <v>4533</v>
      </c>
      <c r="B16831" s="5" t="s">
        <v>33589</v>
      </c>
      <c r="C16831" s="5" t="s">
        <v>21</v>
      </c>
      <c r="D16831" s="5" t="str">
        <f t="shared" si="262"/>
        <v>m</v>
      </c>
    </row>
    <row r="16832" spans="1:4" x14ac:dyDescent="0.2">
      <c r="A16832" s="5" t="s">
        <v>19783</v>
      </c>
      <c r="B16832" s="5" t="s">
        <v>33589</v>
      </c>
      <c r="C16832" s="5" t="s">
        <v>21</v>
      </c>
      <c r="D16832" s="5" t="str">
        <f t="shared" si="262"/>
        <v>m</v>
      </c>
    </row>
    <row r="16833" spans="1:4" x14ac:dyDescent="0.2">
      <c r="A16833" s="5" t="s">
        <v>4534</v>
      </c>
      <c r="B16833" s="5" t="s">
        <v>33590</v>
      </c>
      <c r="C16833" s="5" t="s">
        <v>21</v>
      </c>
      <c r="D16833" s="5" t="str">
        <f t="shared" si="262"/>
        <v>m</v>
      </c>
    </row>
    <row r="16834" spans="1:4" x14ac:dyDescent="0.2">
      <c r="A16834" s="5" t="s">
        <v>19784</v>
      </c>
      <c r="B16834" s="5" t="s">
        <v>33590</v>
      </c>
      <c r="C16834" s="5" t="s">
        <v>21</v>
      </c>
      <c r="D16834" s="5" t="str">
        <f t="shared" ref="D16834:D16897" si="263">LOWER(C16834)</f>
        <v>m</v>
      </c>
    </row>
    <row r="16835" spans="1:4" x14ac:dyDescent="0.2">
      <c r="A16835" s="5" t="s">
        <v>4535</v>
      </c>
      <c r="B16835" s="5" t="s">
        <v>33591</v>
      </c>
      <c r="C16835" s="5" t="s">
        <v>21</v>
      </c>
      <c r="D16835" s="5" t="str">
        <f t="shared" si="263"/>
        <v>m</v>
      </c>
    </row>
    <row r="16836" spans="1:4" x14ac:dyDescent="0.2">
      <c r="A16836" s="5" t="s">
        <v>19785</v>
      </c>
      <c r="B16836" s="5" t="s">
        <v>33591</v>
      </c>
      <c r="C16836" s="5" t="s">
        <v>21</v>
      </c>
      <c r="D16836" s="5" t="str">
        <f t="shared" si="263"/>
        <v>m</v>
      </c>
    </row>
    <row r="16837" spans="1:4" x14ac:dyDescent="0.2">
      <c r="A16837" s="5" t="s">
        <v>4536</v>
      </c>
      <c r="B16837" s="5" t="s">
        <v>33592</v>
      </c>
      <c r="C16837" s="5" t="s">
        <v>21</v>
      </c>
      <c r="D16837" s="5" t="str">
        <f t="shared" si="263"/>
        <v>m</v>
      </c>
    </row>
    <row r="16838" spans="1:4" x14ac:dyDescent="0.2">
      <c r="A16838" s="5" t="s">
        <v>19786</v>
      </c>
      <c r="B16838" s="5" t="s">
        <v>33592</v>
      </c>
      <c r="C16838" s="5" t="s">
        <v>21</v>
      </c>
      <c r="D16838" s="5" t="str">
        <f t="shared" si="263"/>
        <v>m</v>
      </c>
    </row>
    <row r="16839" spans="1:4" x14ac:dyDescent="0.2">
      <c r="A16839" s="5" t="s">
        <v>4537</v>
      </c>
      <c r="B16839" s="5" t="s">
        <v>33593</v>
      </c>
      <c r="C16839" s="5" t="s">
        <v>21</v>
      </c>
      <c r="D16839" s="5" t="str">
        <f t="shared" si="263"/>
        <v>m</v>
      </c>
    </row>
    <row r="16840" spans="1:4" x14ac:dyDescent="0.2">
      <c r="A16840" s="5" t="s">
        <v>19787</v>
      </c>
      <c r="B16840" s="5" t="s">
        <v>33593</v>
      </c>
      <c r="C16840" s="5" t="s">
        <v>21</v>
      </c>
      <c r="D16840" s="5" t="str">
        <f t="shared" si="263"/>
        <v>m</v>
      </c>
    </row>
    <row r="16841" spans="1:4" x14ac:dyDescent="0.2">
      <c r="A16841" s="5" t="s">
        <v>4538</v>
      </c>
      <c r="B16841" s="5" t="s">
        <v>33594</v>
      </c>
      <c r="C16841" s="5" t="s">
        <v>21</v>
      </c>
      <c r="D16841" s="5" t="str">
        <f t="shared" si="263"/>
        <v>m</v>
      </c>
    </row>
    <row r="16842" spans="1:4" x14ac:dyDescent="0.2">
      <c r="A16842" s="5" t="s">
        <v>19788</v>
      </c>
      <c r="B16842" s="5" t="s">
        <v>33594</v>
      </c>
      <c r="C16842" s="5" t="s">
        <v>21</v>
      </c>
      <c r="D16842" s="5" t="str">
        <f t="shared" si="263"/>
        <v>m</v>
      </c>
    </row>
    <row r="16843" spans="1:4" x14ac:dyDescent="0.2">
      <c r="A16843" s="5" t="s">
        <v>4539</v>
      </c>
      <c r="B16843" s="5" t="s">
        <v>33595</v>
      </c>
      <c r="C16843" s="5" t="s">
        <v>21</v>
      </c>
      <c r="D16843" s="5" t="str">
        <f t="shared" si="263"/>
        <v>m</v>
      </c>
    </row>
    <row r="16844" spans="1:4" x14ac:dyDescent="0.2">
      <c r="A16844" s="5" t="s">
        <v>19789</v>
      </c>
      <c r="B16844" s="5" t="s">
        <v>33595</v>
      </c>
      <c r="C16844" s="5" t="s">
        <v>21</v>
      </c>
      <c r="D16844" s="5" t="str">
        <f t="shared" si="263"/>
        <v>m</v>
      </c>
    </row>
    <row r="16845" spans="1:4" x14ac:dyDescent="0.2">
      <c r="A16845" s="5" t="s">
        <v>4540</v>
      </c>
      <c r="B16845" s="5" t="s">
        <v>33596</v>
      </c>
      <c r="C16845" s="5" t="s">
        <v>21</v>
      </c>
      <c r="D16845" s="5" t="str">
        <f t="shared" si="263"/>
        <v>m</v>
      </c>
    </row>
    <row r="16846" spans="1:4" x14ac:dyDescent="0.2">
      <c r="A16846" s="5" t="s">
        <v>19790</v>
      </c>
      <c r="B16846" s="5" t="s">
        <v>33596</v>
      </c>
      <c r="C16846" s="5" t="s">
        <v>21</v>
      </c>
      <c r="D16846" s="5" t="str">
        <f t="shared" si="263"/>
        <v>m</v>
      </c>
    </row>
    <row r="16847" spans="1:4" x14ac:dyDescent="0.2">
      <c r="A16847" s="5" t="s">
        <v>4541</v>
      </c>
      <c r="B16847" s="5" t="s">
        <v>33597</v>
      </c>
      <c r="C16847" s="5" t="s">
        <v>21</v>
      </c>
      <c r="D16847" s="5" t="str">
        <f t="shared" si="263"/>
        <v>m</v>
      </c>
    </row>
    <row r="16848" spans="1:4" x14ac:dyDescent="0.2">
      <c r="A16848" s="5" t="s">
        <v>19791</v>
      </c>
      <c r="B16848" s="5" t="s">
        <v>33597</v>
      </c>
      <c r="C16848" s="5" t="s">
        <v>21</v>
      </c>
      <c r="D16848" s="5" t="str">
        <f t="shared" si="263"/>
        <v>m</v>
      </c>
    </row>
    <row r="16849" spans="1:4" x14ac:dyDescent="0.2">
      <c r="A16849" s="5" t="s">
        <v>4542</v>
      </c>
      <c r="B16849" s="5" t="s">
        <v>33598</v>
      </c>
      <c r="C16849" s="5" t="s">
        <v>21</v>
      </c>
      <c r="D16849" s="5" t="str">
        <f t="shared" si="263"/>
        <v>m</v>
      </c>
    </row>
    <row r="16850" spans="1:4" x14ac:dyDescent="0.2">
      <c r="A16850" s="5" t="s">
        <v>19792</v>
      </c>
      <c r="B16850" s="5" t="s">
        <v>33598</v>
      </c>
      <c r="C16850" s="5" t="s">
        <v>21</v>
      </c>
      <c r="D16850" s="5" t="str">
        <f t="shared" si="263"/>
        <v>m</v>
      </c>
    </row>
    <row r="16851" spans="1:4" x14ac:dyDescent="0.2">
      <c r="A16851" s="5" t="s">
        <v>10216</v>
      </c>
      <c r="B16851" s="5" t="s">
        <v>33599</v>
      </c>
      <c r="C16851" s="5" t="s">
        <v>21</v>
      </c>
      <c r="D16851" s="5" t="str">
        <f t="shared" si="263"/>
        <v>m</v>
      </c>
    </row>
    <row r="16852" spans="1:4" x14ac:dyDescent="0.2">
      <c r="A16852" s="5" t="s">
        <v>19793</v>
      </c>
      <c r="B16852" s="5" t="s">
        <v>33599</v>
      </c>
      <c r="C16852" s="5" t="s">
        <v>21</v>
      </c>
      <c r="D16852" s="5" t="str">
        <f t="shared" si="263"/>
        <v>m</v>
      </c>
    </row>
    <row r="16853" spans="1:4" x14ac:dyDescent="0.2">
      <c r="A16853" s="5" t="s">
        <v>10217</v>
      </c>
      <c r="B16853" s="5" t="s">
        <v>33600</v>
      </c>
      <c r="C16853" s="5" t="s">
        <v>21</v>
      </c>
      <c r="D16853" s="5" t="str">
        <f t="shared" si="263"/>
        <v>m</v>
      </c>
    </row>
    <row r="16854" spans="1:4" x14ac:dyDescent="0.2">
      <c r="A16854" s="5" t="s">
        <v>19794</v>
      </c>
      <c r="B16854" s="5" t="s">
        <v>33600</v>
      </c>
      <c r="C16854" s="5" t="s">
        <v>21</v>
      </c>
      <c r="D16854" s="5" t="str">
        <f t="shared" si="263"/>
        <v>m</v>
      </c>
    </row>
    <row r="16855" spans="1:4" x14ac:dyDescent="0.2">
      <c r="A16855" s="5" t="s">
        <v>10218</v>
      </c>
      <c r="B16855" s="5" t="s">
        <v>33601</v>
      </c>
      <c r="C16855" s="5" t="s">
        <v>21</v>
      </c>
      <c r="D16855" s="5" t="str">
        <f t="shared" si="263"/>
        <v>m</v>
      </c>
    </row>
    <row r="16856" spans="1:4" x14ac:dyDescent="0.2">
      <c r="A16856" s="5" t="s">
        <v>19795</v>
      </c>
      <c r="B16856" s="5" t="s">
        <v>33601</v>
      </c>
      <c r="C16856" s="5" t="s">
        <v>21</v>
      </c>
      <c r="D16856" s="5" t="str">
        <f t="shared" si="263"/>
        <v>m</v>
      </c>
    </row>
    <row r="16857" spans="1:4" x14ac:dyDescent="0.2">
      <c r="A16857" s="5" t="s">
        <v>4543</v>
      </c>
      <c r="B16857" s="5" t="s">
        <v>33602</v>
      </c>
      <c r="C16857" s="5" t="s">
        <v>21</v>
      </c>
      <c r="D16857" s="5" t="str">
        <f t="shared" si="263"/>
        <v>m</v>
      </c>
    </row>
    <row r="16858" spans="1:4" x14ac:dyDescent="0.2">
      <c r="A16858" s="5" t="s">
        <v>19796</v>
      </c>
      <c r="B16858" s="5" t="s">
        <v>33602</v>
      </c>
      <c r="C16858" s="5" t="s">
        <v>21</v>
      </c>
      <c r="D16858" s="5" t="str">
        <f t="shared" si="263"/>
        <v>m</v>
      </c>
    </row>
    <row r="16859" spans="1:4" x14ac:dyDescent="0.2">
      <c r="A16859" s="5" t="s">
        <v>4544</v>
      </c>
      <c r="B16859" s="5" t="s">
        <v>33603</v>
      </c>
      <c r="C16859" s="5" t="s">
        <v>21</v>
      </c>
      <c r="D16859" s="5" t="str">
        <f t="shared" si="263"/>
        <v>m</v>
      </c>
    </row>
    <row r="16860" spans="1:4" x14ac:dyDescent="0.2">
      <c r="A16860" s="5" t="s">
        <v>19797</v>
      </c>
      <c r="B16860" s="5" t="s">
        <v>33603</v>
      </c>
      <c r="C16860" s="5" t="s">
        <v>21</v>
      </c>
      <c r="D16860" s="5" t="str">
        <f t="shared" si="263"/>
        <v>m</v>
      </c>
    </row>
    <row r="16861" spans="1:4" x14ac:dyDescent="0.2">
      <c r="A16861" s="5" t="s">
        <v>4545</v>
      </c>
      <c r="B16861" s="5" t="s">
        <v>33604</v>
      </c>
      <c r="C16861" s="5" t="s">
        <v>21</v>
      </c>
      <c r="D16861" s="5" t="str">
        <f t="shared" si="263"/>
        <v>m</v>
      </c>
    </row>
    <row r="16862" spans="1:4" x14ac:dyDescent="0.2">
      <c r="A16862" s="5" t="s">
        <v>19798</v>
      </c>
      <c r="B16862" s="5" t="s">
        <v>33604</v>
      </c>
      <c r="C16862" s="5" t="s">
        <v>21</v>
      </c>
      <c r="D16862" s="5" t="str">
        <f t="shared" si="263"/>
        <v>m</v>
      </c>
    </row>
    <row r="16863" spans="1:4" x14ac:dyDescent="0.2">
      <c r="A16863" s="5" t="s">
        <v>4546</v>
      </c>
      <c r="B16863" s="5" t="s">
        <v>33605</v>
      </c>
      <c r="C16863" s="5" t="s">
        <v>21</v>
      </c>
      <c r="D16863" s="5" t="str">
        <f t="shared" si="263"/>
        <v>m</v>
      </c>
    </row>
    <row r="16864" spans="1:4" x14ac:dyDescent="0.2">
      <c r="A16864" s="5" t="s">
        <v>19799</v>
      </c>
      <c r="B16864" s="5" t="s">
        <v>33605</v>
      </c>
      <c r="C16864" s="5" t="s">
        <v>21</v>
      </c>
      <c r="D16864" s="5" t="str">
        <f t="shared" si="263"/>
        <v>m</v>
      </c>
    </row>
    <row r="16865" spans="1:4" x14ac:dyDescent="0.2">
      <c r="A16865" s="5" t="s">
        <v>4547</v>
      </c>
      <c r="B16865" s="5" t="s">
        <v>33606</v>
      </c>
      <c r="C16865" s="5" t="s">
        <v>21</v>
      </c>
      <c r="D16865" s="5" t="str">
        <f t="shared" si="263"/>
        <v>m</v>
      </c>
    </row>
    <row r="16866" spans="1:4" x14ac:dyDescent="0.2">
      <c r="A16866" s="5" t="s">
        <v>19800</v>
      </c>
      <c r="B16866" s="5" t="s">
        <v>33606</v>
      </c>
      <c r="C16866" s="5" t="s">
        <v>21</v>
      </c>
      <c r="D16866" s="5" t="str">
        <f t="shared" si="263"/>
        <v>m</v>
      </c>
    </row>
    <row r="16867" spans="1:4" x14ac:dyDescent="0.2">
      <c r="A16867" s="5" t="s">
        <v>4548</v>
      </c>
      <c r="B16867" s="5" t="s">
        <v>33607</v>
      </c>
      <c r="C16867" s="5" t="s">
        <v>21</v>
      </c>
      <c r="D16867" s="5" t="str">
        <f t="shared" si="263"/>
        <v>m</v>
      </c>
    </row>
    <row r="16868" spans="1:4" x14ac:dyDescent="0.2">
      <c r="A16868" s="5" t="s">
        <v>19801</v>
      </c>
      <c r="B16868" s="5" t="s">
        <v>33607</v>
      </c>
      <c r="C16868" s="5" t="s">
        <v>21</v>
      </c>
      <c r="D16868" s="5" t="str">
        <f t="shared" si="263"/>
        <v>m</v>
      </c>
    </row>
    <row r="16869" spans="1:4" x14ac:dyDescent="0.2">
      <c r="A16869" s="5" t="s">
        <v>4549</v>
      </c>
      <c r="B16869" s="5" t="s">
        <v>33608</v>
      </c>
      <c r="C16869" s="5" t="s">
        <v>21</v>
      </c>
      <c r="D16869" s="5" t="str">
        <f t="shared" si="263"/>
        <v>m</v>
      </c>
    </row>
    <row r="16870" spans="1:4" x14ac:dyDescent="0.2">
      <c r="A16870" s="5" t="s">
        <v>19802</v>
      </c>
      <c r="B16870" s="5" t="s">
        <v>33608</v>
      </c>
      <c r="C16870" s="5" t="s">
        <v>21</v>
      </c>
      <c r="D16870" s="5" t="str">
        <f t="shared" si="263"/>
        <v>m</v>
      </c>
    </row>
    <row r="16871" spans="1:4" x14ac:dyDescent="0.2">
      <c r="A16871" s="5" t="s">
        <v>4550</v>
      </c>
      <c r="B16871" s="5" t="s">
        <v>33609</v>
      </c>
      <c r="C16871" s="5" t="s">
        <v>21</v>
      </c>
      <c r="D16871" s="5" t="str">
        <f t="shared" si="263"/>
        <v>m</v>
      </c>
    </row>
    <row r="16872" spans="1:4" x14ac:dyDescent="0.2">
      <c r="A16872" s="5" t="s">
        <v>19803</v>
      </c>
      <c r="B16872" s="5" t="s">
        <v>33609</v>
      </c>
      <c r="C16872" s="5" t="s">
        <v>21</v>
      </c>
      <c r="D16872" s="5" t="str">
        <f t="shared" si="263"/>
        <v>m</v>
      </c>
    </row>
    <row r="16873" spans="1:4" x14ac:dyDescent="0.2">
      <c r="A16873" s="5" t="s">
        <v>4551</v>
      </c>
      <c r="B16873" s="5" t="s">
        <v>33610</v>
      </c>
      <c r="C16873" s="5" t="s">
        <v>21</v>
      </c>
      <c r="D16873" s="5" t="str">
        <f t="shared" si="263"/>
        <v>m</v>
      </c>
    </row>
    <row r="16874" spans="1:4" x14ac:dyDescent="0.2">
      <c r="A16874" s="5" t="s">
        <v>19804</v>
      </c>
      <c r="B16874" s="5" t="s">
        <v>33610</v>
      </c>
      <c r="C16874" s="5" t="s">
        <v>21</v>
      </c>
      <c r="D16874" s="5" t="str">
        <f t="shared" si="263"/>
        <v>m</v>
      </c>
    </row>
    <row r="16875" spans="1:4" x14ac:dyDescent="0.2">
      <c r="A16875" s="5" t="s">
        <v>4552</v>
      </c>
      <c r="B16875" s="5" t="s">
        <v>33611</v>
      </c>
      <c r="C16875" s="5" t="s">
        <v>21</v>
      </c>
      <c r="D16875" s="5" t="str">
        <f t="shared" si="263"/>
        <v>m</v>
      </c>
    </row>
    <row r="16876" spans="1:4" x14ac:dyDescent="0.2">
      <c r="A16876" s="5" t="s">
        <v>19805</v>
      </c>
      <c r="B16876" s="5" t="s">
        <v>33611</v>
      </c>
      <c r="C16876" s="5" t="s">
        <v>21</v>
      </c>
      <c r="D16876" s="5" t="str">
        <f t="shared" si="263"/>
        <v>m</v>
      </c>
    </row>
    <row r="16877" spans="1:4" x14ac:dyDescent="0.2">
      <c r="A16877" s="5" t="s">
        <v>4553</v>
      </c>
      <c r="B16877" s="5" t="s">
        <v>33612</v>
      </c>
      <c r="C16877" s="5" t="s">
        <v>21</v>
      </c>
      <c r="D16877" s="5" t="str">
        <f t="shared" si="263"/>
        <v>m</v>
      </c>
    </row>
    <row r="16878" spans="1:4" x14ac:dyDescent="0.2">
      <c r="A16878" s="5" t="s">
        <v>19806</v>
      </c>
      <c r="B16878" s="5" t="s">
        <v>33612</v>
      </c>
      <c r="C16878" s="5" t="s">
        <v>21</v>
      </c>
      <c r="D16878" s="5" t="str">
        <f t="shared" si="263"/>
        <v>m</v>
      </c>
    </row>
    <row r="16879" spans="1:4" x14ac:dyDescent="0.2">
      <c r="A16879" s="5" t="s">
        <v>4554</v>
      </c>
      <c r="B16879" s="5" t="s">
        <v>33613</v>
      </c>
      <c r="C16879" s="5" t="s">
        <v>21</v>
      </c>
      <c r="D16879" s="5" t="str">
        <f t="shared" si="263"/>
        <v>m</v>
      </c>
    </row>
    <row r="16880" spans="1:4" x14ac:dyDescent="0.2">
      <c r="A16880" s="5" t="s">
        <v>19807</v>
      </c>
      <c r="B16880" s="5" t="s">
        <v>33613</v>
      </c>
      <c r="C16880" s="5" t="s">
        <v>21</v>
      </c>
      <c r="D16880" s="5" t="str">
        <f t="shared" si="263"/>
        <v>m</v>
      </c>
    </row>
    <row r="16881" spans="1:4" x14ac:dyDescent="0.2">
      <c r="A16881" s="5" t="s">
        <v>4555</v>
      </c>
      <c r="B16881" s="5" t="s">
        <v>33614</v>
      </c>
      <c r="C16881" s="5" t="s">
        <v>21</v>
      </c>
      <c r="D16881" s="5" t="str">
        <f t="shared" si="263"/>
        <v>m</v>
      </c>
    </row>
    <row r="16882" spans="1:4" x14ac:dyDescent="0.2">
      <c r="A16882" s="5" t="s">
        <v>19808</v>
      </c>
      <c r="B16882" s="5" t="s">
        <v>33614</v>
      </c>
      <c r="C16882" s="5" t="s">
        <v>21</v>
      </c>
      <c r="D16882" s="5" t="str">
        <f t="shared" si="263"/>
        <v>m</v>
      </c>
    </row>
    <row r="16883" spans="1:4" x14ac:dyDescent="0.2">
      <c r="A16883" s="5" t="s">
        <v>4556</v>
      </c>
      <c r="B16883" s="5" t="s">
        <v>33615</v>
      </c>
      <c r="C16883" s="5" t="s">
        <v>21</v>
      </c>
      <c r="D16883" s="5" t="str">
        <f t="shared" si="263"/>
        <v>m</v>
      </c>
    </row>
    <row r="16884" spans="1:4" x14ac:dyDescent="0.2">
      <c r="A16884" s="5" t="s">
        <v>19809</v>
      </c>
      <c r="B16884" s="5" t="s">
        <v>33615</v>
      </c>
      <c r="C16884" s="5" t="s">
        <v>21</v>
      </c>
      <c r="D16884" s="5" t="str">
        <f t="shared" si="263"/>
        <v>m</v>
      </c>
    </row>
    <row r="16885" spans="1:4" x14ac:dyDescent="0.2">
      <c r="A16885" s="5" t="s">
        <v>4557</v>
      </c>
      <c r="B16885" s="5" t="s">
        <v>33616</v>
      </c>
      <c r="C16885" s="5" t="s">
        <v>21</v>
      </c>
      <c r="D16885" s="5" t="str">
        <f t="shared" si="263"/>
        <v>m</v>
      </c>
    </row>
    <row r="16886" spans="1:4" x14ac:dyDescent="0.2">
      <c r="A16886" s="5" t="s">
        <v>19810</v>
      </c>
      <c r="B16886" s="5" t="s">
        <v>33616</v>
      </c>
      <c r="C16886" s="5" t="s">
        <v>21</v>
      </c>
      <c r="D16886" s="5" t="str">
        <f t="shared" si="263"/>
        <v>m</v>
      </c>
    </row>
    <row r="16887" spans="1:4" x14ac:dyDescent="0.2">
      <c r="A16887" s="5" t="s">
        <v>4558</v>
      </c>
      <c r="B16887" s="5" t="s">
        <v>33617</v>
      </c>
      <c r="C16887" s="5" t="s">
        <v>21</v>
      </c>
      <c r="D16887" s="5" t="str">
        <f t="shared" si="263"/>
        <v>m</v>
      </c>
    </row>
    <row r="16888" spans="1:4" x14ac:dyDescent="0.2">
      <c r="A16888" s="5" t="s">
        <v>19811</v>
      </c>
      <c r="B16888" s="5" t="s">
        <v>33617</v>
      </c>
      <c r="C16888" s="5" t="s">
        <v>21</v>
      </c>
      <c r="D16888" s="5" t="str">
        <f t="shared" si="263"/>
        <v>m</v>
      </c>
    </row>
    <row r="16889" spans="1:4" x14ac:dyDescent="0.2">
      <c r="A16889" s="5" t="s">
        <v>4559</v>
      </c>
      <c r="B16889" s="5" t="s">
        <v>33618</v>
      </c>
      <c r="C16889" s="5" t="s">
        <v>21</v>
      </c>
      <c r="D16889" s="5" t="str">
        <f t="shared" si="263"/>
        <v>m</v>
      </c>
    </row>
    <row r="16890" spans="1:4" x14ac:dyDescent="0.2">
      <c r="A16890" s="5" t="s">
        <v>19812</v>
      </c>
      <c r="B16890" s="5" t="s">
        <v>33618</v>
      </c>
      <c r="C16890" s="5" t="s">
        <v>21</v>
      </c>
      <c r="D16890" s="5" t="str">
        <f t="shared" si="263"/>
        <v>m</v>
      </c>
    </row>
    <row r="16891" spans="1:4" x14ac:dyDescent="0.2">
      <c r="A16891" s="5" t="s">
        <v>4560</v>
      </c>
      <c r="B16891" s="5" t="s">
        <v>33619</v>
      </c>
      <c r="C16891" s="5" t="s">
        <v>21</v>
      </c>
      <c r="D16891" s="5" t="str">
        <f t="shared" si="263"/>
        <v>m</v>
      </c>
    </row>
    <row r="16892" spans="1:4" x14ac:dyDescent="0.2">
      <c r="A16892" s="5" t="s">
        <v>19813</v>
      </c>
      <c r="B16892" s="5" t="s">
        <v>33619</v>
      </c>
      <c r="C16892" s="5" t="s">
        <v>21</v>
      </c>
      <c r="D16892" s="5" t="str">
        <f t="shared" si="263"/>
        <v>m</v>
      </c>
    </row>
    <row r="16893" spans="1:4" x14ac:dyDescent="0.2">
      <c r="A16893" s="5" t="s">
        <v>4561</v>
      </c>
      <c r="B16893" s="5" t="s">
        <v>33620</v>
      </c>
      <c r="C16893" s="5" t="s">
        <v>21</v>
      </c>
      <c r="D16893" s="5" t="str">
        <f t="shared" si="263"/>
        <v>m</v>
      </c>
    </row>
    <row r="16894" spans="1:4" x14ac:dyDescent="0.2">
      <c r="A16894" s="5" t="s">
        <v>19814</v>
      </c>
      <c r="B16894" s="5" t="s">
        <v>33620</v>
      </c>
      <c r="C16894" s="5" t="s">
        <v>21</v>
      </c>
      <c r="D16894" s="5" t="str">
        <f t="shared" si="263"/>
        <v>m</v>
      </c>
    </row>
    <row r="16895" spans="1:4" x14ac:dyDescent="0.2">
      <c r="A16895" s="5" t="s">
        <v>4562</v>
      </c>
      <c r="B16895" s="5" t="s">
        <v>33621</v>
      </c>
      <c r="C16895" s="5" t="s">
        <v>21</v>
      </c>
      <c r="D16895" s="5" t="str">
        <f t="shared" si="263"/>
        <v>m</v>
      </c>
    </row>
    <row r="16896" spans="1:4" x14ac:dyDescent="0.2">
      <c r="A16896" s="5" t="s">
        <v>19815</v>
      </c>
      <c r="B16896" s="5" t="s">
        <v>33621</v>
      </c>
      <c r="C16896" s="5" t="s">
        <v>21</v>
      </c>
      <c r="D16896" s="5" t="str">
        <f t="shared" si="263"/>
        <v>m</v>
      </c>
    </row>
    <row r="16897" spans="1:4" x14ac:dyDescent="0.2">
      <c r="A16897" s="5" t="s">
        <v>4563</v>
      </c>
      <c r="B16897" s="5" t="s">
        <v>33622</v>
      </c>
      <c r="C16897" s="5" t="s">
        <v>21</v>
      </c>
      <c r="D16897" s="5" t="str">
        <f t="shared" si="263"/>
        <v>m</v>
      </c>
    </row>
    <row r="16898" spans="1:4" x14ac:dyDescent="0.2">
      <c r="A16898" s="5" t="s">
        <v>19816</v>
      </c>
      <c r="B16898" s="5" t="s">
        <v>33622</v>
      </c>
      <c r="C16898" s="5" t="s">
        <v>21</v>
      </c>
      <c r="D16898" s="5" t="str">
        <f t="shared" ref="D16898:D16961" si="264">LOWER(C16898)</f>
        <v>m</v>
      </c>
    </row>
    <row r="16899" spans="1:4" x14ac:dyDescent="0.2">
      <c r="A16899" s="5" t="s">
        <v>4564</v>
      </c>
      <c r="B16899" s="5" t="s">
        <v>33623</v>
      </c>
      <c r="C16899" s="5" t="s">
        <v>21</v>
      </c>
      <c r="D16899" s="5" t="str">
        <f t="shared" si="264"/>
        <v>m</v>
      </c>
    </row>
    <row r="16900" spans="1:4" x14ac:dyDescent="0.2">
      <c r="A16900" s="5" t="s">
        <v>19817</v>
      </c>
      <c r="B16900" s="5" t="s">
        <v>33623</v>
      </c>
      <c r="C16900" s="5" t="s">
        <v>21</v>
      </c>
      <c r="D16900" s="5" t="str">
        <f t="shared" si="264"/>
        <v>m</v>
      </c>
    </row>
    <row r="16901" spans="1:4" x14ac:dyDescent="0.2">
      <c r="A16901" s="5" t="s">
        <v>4565</v>
      </c>
      <c r="B16901" s="5" t="s">
        <v>33624</v>
      </c>
      <c r="C16901" s="5" t="s">
        <v>21</v>
      </c>
      <c r="D16901" s="5" t="str">
        <f t="shared" si="264"/>
        <v>m</v>
      </c>
    </row>
    <row r="16902" spans="1:4" x14ac:dyDescent="0.2">
      <c r="A16902" s="5" t="s">
        <v>19818</v>
      </c>
      <c r="B16902" s="5" t="s">
        <v>33624</v>
      </c>
      <c r="C16902" s="5" t="s">
        <v>21</v>
      </c>
      <c r="D16902" s="5" t="str">
        <f t="shared" si="264"/>
        <v>m</v>
      </c>
    </row>
    <row r="16903" spans="1:4" x14ac:dyDescent="0.2">
      <c r="A16903" s="5" t="s">
        <v>4566</v>
      </c>
      <c r="B16903" s="5" t="s">
        <v>33625</v>
      </c>
      <c r="C16903" s="5" t="s">
        <v>21</v>
      </c>
      <c r="D16903" s="5" t="str">
        <f t="shared" si="264"/>
        <v>m</v>
      </c>
    </row>
    <row r="16904" spans="1:4" x14ac:dyDescent="0.2">
      <c r="A16904" s="5" t="s">
        <v>19819</v>
      </c>
      <c r="B16904" s="5" t="s">
        <v>33625</v>
      </c>
      <c r="C16904" s="5" t="s">
        <v>21</v>
      </c>
      <c r="D16904" s="5" t="str">
        <f t="shared" si="264"/>
        <v>m</v>
      </c>
    </row>
    <row r="16905" spans="1:4" x14ac:dyDescent="0.2">
      <c r="A16905" s="5" t="s">
        <v>4567</v>
      </c>
      <c r="B16905" s="5" t="s">
        <v>33626</v>
      </c>
      <c r="C16905" s="5" t="s">
        <v>21</v>
      </c>
      <c r="D16905" s="5" t="str">
        <f t="shared" si="264"/>
        <v>m</v>
      </c>
    </row>
    <row r="16906" spans="1:4" x14ac:dyDescent="0.2">
      <c r="A16906" s="5" t="s">
        <v>19820</v>
      </c>
      <c r="B16906" s="5" t="s">
        <v>33626</v>
      </c>
      <c r="C16906" s="5" t="s">
        <v>21</v>
      </c>
      <c r="D16906" s="5" t="str">
        <f t="shared" si="264"/>
        <v>m</v>
      </c>
    </row>
    <row r="16907" spans="1:4" x14ac:dyDescent="0.2">
      <c r="A16907" s="5" t="s">
        <v>4568</v>
      </c>
      <c r="B16907" s="5" t="s">
        <v>33627</v>
      </c>
      <c r="C16907" s="5" t="s">
        <v>21</v>
      </c>
      <c r="D16907" s="5" t="str">
        <f t="shared" si="264"/>
        <v>m</v>
      </c>
    </row>
    <row r="16908" spans="1:4" x14ac:dyDescent="0.2">
      <c r="A16908" s="5" t="s">
        <v>19821</v>
      </c>
      <c r="B16908" s="5" t="s">
        <v>33627</v>
      </c>
      <c r="C16908" s="5" t="s">
        <v>21</v>
      </c>
      <c r="D16908" s="5" t="str">
        <f t="shared" si="264"/>
        <v>m</v>
      </c>
    </row>
    <row r="16909" spans="1:4" x14ac:dyDescent="0.2">
      <c r="A16909" s="5" t="s">
        <v>4569</v>
      </c>
      <c r="B16909" s="5" t="s">
        <v>33628</v>
      </c>
      <c r="C16909" s="5" t="s">
        <v>21</v>
      </c>
      <c r="D16909" s="5" t="str">
        <f t="shared" si="264"/>
        <v>m</v>
      </c>
    </row>
    <row r="16910" spans="1:4" x14ac:dyDescent="0.2">
      <c r="A16910" s="5" t="s">
        <v>19822</v>
      </c>
      <c r="B16910" s="5" t="s">
        <v>33628</v>
      </c>
      <c r="C16910" s="5" t="s">
        <v>21</v>
      </c>
      <c r="D16910" s="5" t="str">
        <f t="shared" si="264"/>
        <v>m</v>
      </c>
    </row>
    <row r="16911" spans="1:4" x14ac:dyDescent="0.2">
      <c r="A16911" s="5" t="s">
        <v>4570</v>
      </c>
      <c r="B16911" s="5" t="s">
        <v>33629</v>
      </c>
      <c r="C16911" s="5" t="s">
        <v>21</v>
      </c>
      <c r="D16911" s="5" t="str">
        <f t="shared" si="264"/>
        <v>m</v>
      </c>
    </row>
    <row r="16912" spans="1:4" x14ac:dyDescent="0.2">
      <c r="A16912" s="5" t="s">
        <v>19823</v>
      </c>
      <c r="B16912" s="5" t="s">
        <v>33629</v>
      </c>
      <c r="C16912" s="5" t="s">
        <v>21</v>
      </c>
      <c r="D16912" s="5" t="str">
        <f t="shared" si="264"/>
        <v>m</v>
      </c>
    </row>
    <row r="16913" spans="1:4" x14ac:dyDescent="0.2">
      <c r="A16913" s="5" t="s">
        <v>4571</v>
      </c>
      <c r="B16913" s="5" t="s">
        <v>33630</v>
      </c>
      <c r="C16913" s="5" t="s">
        <v>21</v>
      </c>
      <c r="D16913" s="5" t="str">
        <f t="shared" si="264"/>
        <v>m</v>
      </c>
    </row>
    <row r="16914" spans="1:4" x14ac:dyDescent="0.2">
      <c r="A16914" s="5" t="s">
        <v>19824</v>
      </c>
      <c r="B16914" s="5" t="s">
        <v>33630</v>
      </c>
      <c r="C16914" s="5" t="s">
        <v>21</v>
      </c>
      <c r="D16914" s="5" t="str">
        <f t="shared" si="264"/>
        <v>m</v>
      </c>
    </row>
    <row r="16915" spans="1:4" x14ac:dyDescent="0.2">
      <c r="A16915" s="5" t="s">
        <v>4572</v>
      </c>
      <c r="B16915" s="5" t="s">
        <v>33631</v>
      </c>
      <c r="C16915" s="5" t="s">
        <v>21</v>
      </c>
      <c r="D16915" s="5" t="str">
        <f t="shared" si="264"/>
        <v>m</v>
      </c>
    </row>
    <row r="16916" spans="1:4" x14ac:dyDescent="0.2">
      <c r="A16916" s="5" t="s">
        <v>19825</v>
      </c>
      <c r="B16916" s="5" t="s">
        <v>33631</v>
      </c>
      <c r="C16916" s="5" t="s">
        <v>21</v>
      </c>
      <c r="D16916" s="5" t="str">
        <f t="shared" si="264"/>
        <v>m</v>
      </c>
    </row>
    <row r="16917" spans="1:4" x14ac:dyDescent="0.2">
      <c r="A16917" s="5" t="s">
        <v>4573</v>
      </c>
      <c r="B16917" s="5" t="s">
        <v>33632</v>
      </c>
      <c r="C16917" s="5" t="s">
        <v>21</v>
      </c>
      <c r="D16917" s="5" t="str">
        <f t="shared" si="264"/>
        <v>m</v>
      </c>
    </row>
    <row r="16918" spans="1:4" x14ac:dyDescent="0.2">
      <c r="A16918" s="5" t="s">
        <v>19826</v>
      </c>
      <c r="B16918" s="5" t="s">
        <v>33632</v>
      </c>
      <c r="C16918" s="5" t="s">
        <v>21</v>
      </c>
      <c r="D16918" s="5" t="str">
        <f t="shared" si="264"/>
        <v>m</v>
      </c>
    </row>
    <row r="16919" spans="1:4" x14ac:dyDescent="0.2">
      <c r="A16919" s="5" t="s">
        <v>4574</v>
      </c>
      <c r="B16919" s="5" t="s">
        <v>33633</v>
      </c>
      <c r="C16919" s="5" t="s">
        <v>21</v>
      </c>
      <c r="D16919" s="5" t="str">
        <f t="shared" si="264"/>
        <v>m</v>
      </c>
    </row>
    <row r="16920" spans="1:4" x14ac:dyDescent="0.2">
      <c r="A16920" s="5" t="s">
        <v>19827</v>
      </c>
      <c r="B16920" s="5" t="s">
        <v>33633</v>
      </c>
      <c r="C16920" s="5" t="s">
        <v>21</v>
      </c>
      <c r="D16920" s="5" t="str">
        <f t="shared" si="264"/>
        <v>m</v>
      </c>
    </row>
    <row r="16921" spans="1:4" x14ac:dyDescent="0.2">
      <c r="A16921" s="5" t="s">
        <v>4575</v>
      </c>
      <c r="B16921" s="5" t="s">
        <v>33634</v>
      </c>
      <c r="C16921" s="5" t="s">
        <v>21</v>
      </c>
      <c r="D16921" s="5" t="str">
        <f t="shared" si="264"/>
        <v>m</v>
      </c>
    </row>
    <row r="16922" spans="1:4" x14ac:dyDescent="0.2">
      <c r="A16922" s="5" t="s">
        <v>19828</v>
      </c>
      <c r="B16922" s="5" t="s">
        <v>33634</v>
      </c>
      <c r="C16922" s="5" t="s">
        <v>21</v>
      </c>
      <c r="D16922" s="5" t="str">
        <f t="shared" si="264"/>
        <v>m</v>
      </c>
    </row>
    <row r="16923" spans="1:4" x14ac:dyDescent="0.2">
      <c r="A16923" s="5" t="s">
        <v>4576</v>
      </c>
      <c r="B16923" s="5" t="s">
        <v>33635</v>
      </c>
      <c r="C16923" s="5" t="s">
        <v>21</v>
      </c>
      <c r="D16923" s="5" t="str">
        <f t="shared" si="264"/>
        <v>m</v>
      </c>
    </row>
    <row r="16924" spans="1:4" x14ac:dyDescent="0.2">
      <c r="A16924" s="5" t="s">
        <v>19829</v>
      </c>
      <c r="B16924" s="5" t="s">
        <v>33635</v>
      </c>
      <c r="C16924" s="5" t="s">
        <v>21</v>
      </c>
      <c r="D16924" s="5" t="str">
        <f t="shared" si="264"/>
        <v>m</v>
      </c>
    </row>
    <row r="16925" spans="1:4" x14ac:dyDescent="0.2">
      <c r="A16925" s="5" t="s">
        <v>4577</v>
      </c>
      <c r="B16925" s="5" t="s">
        <v>33636</v>
      </c>
      <c r="C16925" s="5" t="s">
        <v>21</v>
      </c>
      <c r="D16925" s="5" t="str">
        <f t="shared" si="264"/>
        <v>m</v>
      </c>
    </row>
    <row r="16926" spans="1:4" x14ac:dyDescent="0.2">
      <c r="A16926" s="5" t="s">
        <v>19830</v>
      </c>
      <c r="B16926" s="5" t="s">
        <v>33636</v>
      </c>
      <c r="C16926" s="5" t="s">
        <v>21</v>
      </c>
      <c r="D16926" s="5" t="str">
        <f t="shared" si="264"/>
        <v>m</v>
      </c>
    </row>
    <row r="16927" spans="1:4" x14ac:dyDescent="0.2">
      <c r="A16927" s="5" t="s">
        <v>4578</v>
      </c>
      <c r="B16927" s="5" t="s">
        <v>33637</v>
      </c>
      <c r="C16927" s="5" t="s">
        <v>21</v>
      </c>
      <c r="D16927" s="5" t="str">
        <f t="shared" si="264"/>
        <v>m</v>
      </c>
    </row>
    <row r="16928" spans="1:4" x14ac:dyDescent="0.2">
      <c r="A16928" s="5" t="s">
        <v>19831</v>
      </c>
      <c r="B16928" s="5" t="s">
        <v>33637</v>
      </c>
      <c r="C16928" s="5" t="s">
        <v>21</v>
      </c>
      <c r="D16928" s="5" t="str">
        <f t="shared" si="264"/>
        <v>m</v>
      </c>
    </row>
    <row r="16929" spans="1:4" x14ac:dyDescent="0.2">
      <c r="A16929" s="5" t="s">
        <v>4579</v>
      </c>
      <c r="B16929" s="5" t="s">
        <v>33638</v>
      </c>
      <c r="C16929" s="5" t="s">
        <v>21</v>
      </c>
      <c r="D16929" s="5" t="str">
        <f t="shared" si="264"/>
        <v>m</v>
      </c>
    </row>
    <row r="16930" spans="1:4" x14ac:dyDescent="0.2">
      <c r="A16930" s="5" t="s">
        <v>19832</v>
      </c>
      <c r="B16930" s="5" t="s">
        <v>33638</v>
      </c>
      <c r="C16930" s="5" t="s">
        <v>21</v>
      </c>
      <c r="D16930" s="5" t="str">
        <f t="shared" si="264"/>
        <v>m</v>
      </c>
    </row>
    <row r="16931" spans="1:4" x14ac:dyDescent="0.2">
      <c r="A16931" s="5" t="s">
        <v>4580</v>
      </c>
      <c r="B16931" s="5" t="s">
        <v>33639</v>
      </c>
      <c r="C16931" s="5" t="s">
        <v>21</v>
      </c>
      <c r="D16931" s="5" t="str">
        <f t="shared" si="264"/>
        <v>m</v>
      </c>
    </row>
    <row r="16932" spans="1:4" x14ac:dyDescent="0.2">
      <c r="A16932" s="5" t="s">
        <v>19833</v>
      </c>
      <c r="B16932" s="5" t="s">
        <v>33639</v>
      </c>
      <c r="C16932" s="5" t="s">
        <v>21</v>
      </c>
      <c r="D16932" s="5" t="str">
        <f t="shared" si="264"/>
        <v>m</v>
      </c>
    </row>
    <row r="16933" spans="1:4" x14ac:dyDescent="0.2">
      <c r="A16933" s="5" t="s">
        <v>4581</v>
      </c>
      <c r="B16933" s="5" t="s">
        <v>33640</v>
      </c>
      <c r="C16933" s="5" t="s">
        <v>21</v>
      </c>
      <c r="D16933" s="5" t="str">
        <f t="shared" si="264"/>
        <v>m</v>
      </c>
    </row>
    <row r="16934" spans="1:4" x14ac:dyDescent="0.2">
      <c r="A16934" s="5" t="s">
        <v>19834</v>
      </c>
      <c r="B16934" s="5" t="s">
        <v>33640</v>
      </c>
      <c r="C16934" s="5" t="s">
        <v>21</v>
      </c>
      <c r="D16934" s="5" t="str">
        <f t="shared" si="264"/>
        <v>m</v>
      </c>
    </row>
    <row r="16935" spans="1:4" x14ac:dyDescent="0.2">
      <c r="A16935" s="5" t="s">
        <v>4582</v>
      </c>
      <c r="B16935" s="5" t="s">
        <v>33631</v>
      </c>
      <c r="C16935" s="5" t="s">
        <v>21</v>
      </c>
      <c r="D16935" s="5" t="str">
        <f t="shared" si="264"/>
        <v>m</v>
      </c>
    </row>
    <row r="16936" spans="1:4" x14ac:dyDescent="0.2">
      <c r="A16936" s="5" t="s">
        <v>19835</v>
      </c>
      <c r="B16936" s="5" t="s">
        <v>33631</v>
      </c>
      <c r="C16936" s="5" t="s">
        <v>21</v>
      </c>
      <c r="D16936" s="5" t="str">
        <f t="shared" si="264"/>
        <v>m</v>
      </c>
    </row>
    <row r="16937" spans="1:4" x14ac:dyDescent="0.2">
      <c r="A16937" s="5" t="s">
        <v>4583</v>
      </c>
      <c r="B16937" s="5" t="s">
        <v>33632</v>
      </c>
      <c r="C16937" s="5" t="s">
        <v>21</v>
      </c>
      <c r="D16937" s="5" t="str">
        <f t="shared" si="264"/>
        <v>m</v>
      </c>
    </row>
    <row r="16938" spans="1:4" x14ac:dyDescent="0.2">
      <c r="A16938" s="5" t="s">
        <v>19836</v>
      </c>
      <c r="B16938" s="5" t="s">
        <v>33632</v>
      </c>
      <c r="C16938" s="5" t="s">
        <v>21</v>
      </c>
      <c r="D16938" s="5" t="str">
        <f t="shared" si="264"/>
        <v>m</v>
      </c>
    </row>
    <row r="16939" spans="1:4" x14ac:dyDescent="0.2">
      <c r="A16939" s="5" t="s">
        <v>4584</v>
      </c>
      <c r="B16939" s="5" t="s">
        <v>33634</v>
      </c>
      <c r="C16939" s="5" t="s">
        <v>21</v>
      </c>
      <c r="D16939" s="5" t="str">
        <f t="shared" si="264"/>
        <v>m</v>
      </c>
    </row>
    <row r="16940" spans="1:4" x14ac:dyDescent="0.2">
      <c r="A16940" s="5" t="s">
        <v>19837</v>
      </c>
      <c r="B16940" s="5" t="s">
        <v>33634</v>
      </c>
      <c r="C16940" s="5" t="s">
        <v>21</v>
      </c>
      <c r="D16940" s="5" t="str">
        <f t="shared" si="264"/>
        <v>m</v>
      </c>
    </row>
    <row r="16941" spans="1:4" x14ac:dyDescent="0.2">
      <c r="A16941" s="5" t="s">
        <v>4585</v>
      </c>
      <c r="B16941" s="5" t="s">
        <v>33641</v>
      </c>
      <c r="C16941" s="5" t="s">
        <v>21</v>
      </c>
      <c r="D16941" s="5" t="str">
        <f t="shared" si="264"/>
        <v>m</v>
      </c>
    </row>
    <row r="16942" spans="1:4" x14ac:dyDescent="0.2">
      <c r="A16942" s="5" t="s">
        <v>19838</v>
      </c>
      <c r="B16942" s="5" t="s">
        <v>33641</v>
      </c>
      <c r="C16942" s="5" t="s">
        <v>21</v>
      </c>
      <c r="D16942" s="5" t="str">
        <f t="shared" si="264"/>
        <v>m</v>
      </c>
    </row>
    <row r="16943" spans="1:4" x14ac:dyDescent="0.2">
      <c r="A16943" s="5" t="s">
        <v>4586</v>
      </c>
      <c r="B16943" s="5" t="s">
        <v>33642</v>
      </c>
      <c r="C16943" s="5" t="s">
        <v>21</v>
      </c>
      <c r="D16943" s="5" t="str">
        <f t="shared" si="264"/>
        <v>m</v>
      </c>
    </row>
    <row r="16944" spans="1:4" x14ac:dyDescent="0.2">
      <c r="A16944" s="5" t="s">
        <v>19839</v>
      </c>
      <c r="B16944" s="5" t="s">
        <v>33642</v>
      </c>
      <c r="C16944" s="5" t="s">
        <v>21</v>
      </c>
      <c r="D16944" s="5" t="str">
        <f t="shared" si="264"/>
        <v>m</v>
      </c>
    </row>
    <row r="16945" spans="1:4" x14ac:dyDescent="0.2">
      <c r="A16945" s="5" t="s">
        <v>4593</v>
      </c>
      <c r="B16945" s="5" t="s">
        <v>33643</v>
      </c>
      <c r="C16945" s="5" t="s">
        <v>21</v>
      </c>
      <c r="D16945" s="5" t="str">
        <f t="shared" si="264"/>
        <v>m</v>
      </c>
    </row>
    <row r="16946" spans="1:4" x14ac:dyDescent="0.2">
      <c r="A16946" s="5" t="s">
        <v>19840</v>
      </c>
      <c r="B16946" s="5" t="s">
        <v>33643</v>
      </c>
      <c r="C16946" s="5" t="s">
        <v>21</v>
      </c>
      <c r="D16946" s="5" t="str">
        <f t="shared" si="264"/>
        <v>m</v>
      </c>
    </row>
    <row r="16947" spans="1:4" x14ac:dyDescent="0.2">
      <c r="A16947" s="5" t="s">
        <v>4594</v>
      </c>
      <c r="B16947" s="5" t="s">
        <v>33644</v>
      </c>
      <c r="C16947" s="5" t="s">
        <v>21</v>
      </c>
      <c r="D16947" s="5" t="str">
        <f t="shared" si="264"/>
        <v>m</v>
      </c>
    </row>
    <row r="16948" spans="1:4" x14ac:dyDescent="0.2">
      <c r="A16948" s="5" t="s">
        <v>19841</v>
      </c>
      <c r="B16948" s="5" t="s">
        <v>33644</v>
      </c>
      <c r="C16948" s="5" t="s">
        <v>21</v>
      </c>
      <c r="D16948" s="5" t="str">
        <f t="shared" si="264"/>
        <v>m</v>
      </c>
    </row>
    <row r="16949" spans="1:4" x14ac:dyDescent="0.2">
      <c r="A16949" s="5" t="s">
        <v>4595</v>
      </c>
      <c r="B16949" s="5" t="s">
        <v>33645</v>
      </c>
      <c r="C16949" s="5" t="s">
        <v>21</v>
      </c>
      <c r="D16949" s="5" t="str">
        <f t="shared" si="264"/>
        <v>m</v>
      </c>
    </row>
    <row r="16950" spans="1:4" x14ac:dyDescent="0.2">
      <c r="A16950" s="5" t="s">
        <v>19842</v>
      </c>
      <c r="B16950" s="5" t="s">
        <v>33645</v>
      </c>
      <c r="C16950" s="5" t="s">
        <v>21</v>
      </c>
      <c r="D16950" s="5" t="str">
        <f t="shared" si="264"/>
        <v>m</v>
      </c>
    </row>
    <row r="16951" spans="1:4" x14ac:dyDescent="0.2">
      <c r="A16951" s="5" t="s">
        <v>4596</v>
      </c>
      <c r="B16951" s="5" t="s">
        <v>33646</v>
      </c>
      <c r="C16951" s="5" t="s">
        <v>21</v>
      </c>
      <c r="D16951" s="5" t="str">
        <f t="shared" si="264"/>
        <v>m</v>
      </c>
    </row>
    <row r="16952" spans="1:4" x14ac:dyDescent="0.2">
      <c r="A16952" s="5" t="s">
        <v>19843</v>
      </c>
      <c r="B16952" s="5" t="s">
        <v>33646</v>
      </c>
      <c r="C16952" s="5" t="s">
        <v>21</v>
      </c>
      <c r="D16952" s="5" t="str">
        <f t="shared" si="264"/>
        <v>m</v>
      </c>
    </row>
    <row r="16953" spans="1:4" x14ac:dyDescent="0.2">
      <c r="A16953" s="5" t="s">
        <v>4597</v>
      </c>
      <c r="B16953" s="5" t="s">
        <v>33647</v>
      </c>
      <c r="C16953" s="5" t="s">
        <v>21</v>
      </c>
      <c r="D16953" s="5" t="str">
        <f t="shared" si="264"/>
        <v>m</v>
      </c>
    </row>
    <row r="16954" spans="1:4" x14ac:dyDescent="0.2">
      <c r="A16954" s="5" t="s">
        <v>19844</v>
      </c>
      <c r="B16954" s="5" t="s">
        <v>33647</v>
      </c>
      <c r="C16954" s="5" t="s">
        <v>21</v>
      </c>
      <c r="D16954" s="5" t="str">
        <f t="shared" si="264"/>
        <v>m</v>
      </c>
    </row>
    <row r="16955" spans="1:4" x14ac:dyDescent="0.2">
      <c r="A16955" s="5" t="s">
        <v>4598</v>
      </c>
      <c r="B16955" s="5" t="s">
        <v>33648</v>
      </c>
      <c r="C16955" s="5" t="s">
        <v>21</v>
      </c>
      <c r="D16955" s="5" t="str">
        <f t="shared" si="264"/>
        <v>m</v>
      </c>
    </row>
    <row r="16956" spans="1:4" x14ac:dyDescent="0.2">
      <c r="A16956" s="5" t="s">
        <v>19845</v>
      </c>
      <c r="B16956" s="5" t="s">
        <v>33648</v>
      </c>
      <c r="C16956" s="5" t="s">
        <v>21</v>
      </c>
      <c r="D16956" s="5" t="str">
        <f t="shared" si="264"/>
        <v>m</v>
      </c>
    </row>
    <row r="16957" spans="1:4" x14ac:dyDescent="0.2">
      <c r="A16957" s="5" t="s">
        <v>4599</v>
      </c>
      <c r="B16957" s="5" t="s">
        <v>33649</v>
      </c>
      <c r="C16957" s="5" t="s">
        <v>21</v>
      </c>
      <c r="D16957" s="5" t="str">
        <f t="shared" si="264"/>
        <v>m</v>
      </c>
    </row>
    <row r="16958" spans="1:4" x14ac:dyDescent="0.2">
      <c r="A16958" s="5" t="s">
        <v>19846</v>
      </c>
      <c r="B16958" s="5" t="s">
        <v>33649</v>
      </c>
      <c r="C16958" s="5" t="s">
        <v>21</v>
      </c>
      <c r="D16958" s="5" t="str">
        <f t="shared" si="264"/>
        <v>m</v>
      </c>
    </row>
    <row r="16959" spans="1:4" x14ac:dyDescent="0.2">
      <c r="A16959" s="5" t="s">
        <v>4600</v>
      </c>
      <c r="B16959" s="5" t="s">
        <v>33650</v>
      </c>
      <c r="C16959" s="5" t="s">
        <v>21</v>
      </c>
      <c r="D16959" s="5" t="str">
        <f t="shared" si="264"/>
        <v>m</v>
      </c>
    </row>
    <row r="16960" spans="1:4" x14ac:dyDescent="0.2">
      <c r="A16960" s="5" t="s">
        <v>19847</v>
      </c>
      <c r="B16960" s="5" t="s">
        <v>33650</v>
      </c>
      <c r="C16960" s="5" t="s">
        <v>21</v>
      </c>
      <c r="D16960" s="5" t="str">
        <f t="shared" si="264"/>
        <v>m</v>
      </c>
    </row>
    <row r="16961" spans="1:4" x14ac:dyDescent="0.2">
      <c r="A16961" s="5" t="s">
        <v>4601</v>
      </c>
      <c r="B16961" s="5" t="s">
        <v>33651</v>
      </c>
      <c r="C16961" s="5" t="s">
        <v>21</v>
      </c>
      <c r="D16961" s="5" t="str">
        <f t="shared" si="264"/>
        <v>m</v>
      </c>
    </row>
    <row r="16962" spans="1:4" x14ac:dyDescent="0.2">
      <c r="A16962" s="5" t="s">
        <v>19848</v>
      </c>
      <c r="B16962" s="5" t="s">
        <v>33651</v>
      </c>
      <c r="C16962" s="5" t="s">
        <v>21</v>
      </c>
      <c r="D16962" s="5" t="str">
        <f t="shared" ref="D16962:D17025" si="265">LOWER(C16962)</f>
        <v>m</v>
      </c>
    </row>
    <row r="16963" spans="1:4" x14ac:dyDescent="0.2">
      <c r="A16963" s="5" t="s">
        <v>4602</v>
      </c>
      <c r="B16963" s="5" t="s">
        <v>33652</v>
      </c>
      <c r="C16963" s="5" t="s">
        <v>21</v>
      </c>
      <c r="D16963" s="5" t="str">
        <f t="shared" si="265"/>
        <v>m</v>
      </c>
    </row>
    <row r="16964" spans="1:4" x14ac:dyDescent="0.2">
      <c r="A16964" s="5" t="s">
        <v>19849</v>
      </c>
      <c r="B16964" s="5" t="s">
        <v>33652</v>
      </c>
      <c r="C16964" s="5" t="s">
        <v>21</v>
      </c>
      <c r="D16964" s="5" t="str">
        <f t="shared" si="265"/>
        <v>m</v>
      </c>
    </row>
    <row r="16965" spans="1:4" x14ac:dyDescent="0.2">
      <c r="A16965" s="5" t="s">
        <v>4603</v>
      </c>
      <c r="B16965" s="5" t="s">
        <v>33653</v>
      </c>
      <c r="C16965" s="5" t="s">
        <v>21</v>
      </c>
      <c r="D16965" s="5" t="str">
        <f t="shared" si="265"/>
        <v>m</v>
      </c>
    </row>
    <row r="16966" spans="1:4" x14ac:dyDescent="0.2">
      <c r="A16966" s="5" t="s">
        <v>19850</v>
      </c>
      <c r="B16966" s="5" t="s">
        <v>33653</v>
      </c>
      <c r="C16966" s="5" t="s">
        <v>21</v>
      </c>
      <c r="D16966" s="5" t="str">
        <f t="shared" si="265"/>
        <v>m</v>
      </c>
    </row>
    <row r="16967" spans="1:4" x14ac:dyDescent="0.2">
      <c r="A16967" s="5" t="s">
        <v>4604</v>
      </c>
      <c r="B16967" s="5" t="s">
        <v>33654</v>
      </c>
      <c r="C16967" s="5" t="s">
        <v>21</v>
      </c>
      <c r="D16967" s="5" t="str">
        <f t="shared" si="265"/>
        <v>m</v>
      </c>
    </row>
    <row r="16968" spans="1:4" x14ac:dyDescent="0.2">
      <c r="A16968" s="5" t="s">
        <v>19851</v>
      </c>
      <c r="B16968" s="5" t="s">
        <v>33654</v>
      </c>
      <c r="C16968" s="5" t="s">
        <v>21</v>
      </c>
      <c r="D16968" s="5" t="str">
        <f t="shared" si="265"/>
        <v>m</v>
      </c>
    </row>
    <row r="16969" spans="1:4" x14ac:dyDescent="0.2">
      <c r="A16969" s="5" t="s">
        <v>4605</v>
      </c>
      <c r="B16969" s="5" t="s">
        <v>33655</v>
      </c>
      <c r="C16969" s="5" t="s">
        <v>21</v>
      </c>
      <c r="D16969" s="5" t="str">
        <f t="shared" si="265"/>
        <v>m</v>
      </c>
    </row>
    <row r="16970" spans="1:4" x14ac:dyDescent="0.2">
      <c r="A16970" s="5" t="s">
        <v>19852</v>
      </c>
      <c r="B16970" s="5" t="s">
        <v>33655</v>
      </c>
      <c r="C16970" s="5" t="s">
        <v>21</v>
      </c>
      <c r="D16970" s="5" t="str">
        <f t="shared" si="265"/>
        <v>m</v>
      </c>
    </row>
    <row r="16971" spans="1:4" x14ac:dyDescent="0.2">
      <c r="A16971" s="5" t="s">
        <v>4606</v>
      </c>
      <c r="B16971" s="5" t="s">
        <v>33656</v>
      </c>
      <c r="C16971" s="5" t="s">
        <v>21</v>
      </c>
      <c r="D16971" s="5" t="str">
        <f t="shared" si="265"/>
        <v>m</v>
      </c>
    </row>
    <row r="16972" spans="1:4" x14ac:dyDescent="0.2">
      <c r="A16972" s="5" t="s">
        <v>19853</v>
      </c>
      <c r="B16972" s="5" t="s">
        <v>33656</v>
      </c>
      <c r="C16972" s="5" t="s">
        <v>21</v>
      </c>
      <c r="D16972" s="5" t="str">
        <f t="shared" si="265"/>
        <v>m</v>
      </c>
    </row>
    <row r="16973" spans="1:4" x14ac:dyDescent="0.2">
      <c r="A16973" s="5" t="s">
        <v>4607</v>
      </c>
      <c r="B16973" s="5" t="s">
        <v>33657</v>
      </c>
      <c r="C16973" s="5" t="s">
        <v>21</v>
      </c>
      <c r="D16973" s="5" t="str">
        <f t="shared" si="265"/>
        <v>m</v>
      </c>
    </row>
    <row r="16974" spans="1:4" x14ac:dyDescent="0.2">
      <c r="A16974" s="5" t="s">
        <v>19854</v>
      </c>
      <c r="B16974" s="5" t="s">
        <v>33657</v>
      </c>
      <c r="C16974" s="5" t="s">
        <v>21</v>
      </c>
      <c r="D16974" s="5" t="str">
        <f t="shared" si="265"/>
        <v>m</v>
      </c>
    </row>
    <row r="16975" spans="1:4" x14ac:dyDescent="0.2">
      <c r="A16975" s="5" t="s">
        <v>4608</v>
      </c>
      <c r="B16975" s="5" t="s">
        <v>33658</v>
      </c>
      <c r="C16975" s="5" t="s">
        <v>21</v>
      </c>
      <c r="D16975" s="5" t="str">
        <f t="shared" si="265"/>
        <v>m</v>
      </c>
    </row>
    <row r="16976" spans="1:4" x14ac:dyDescent="0.2">
      <c r="A16976" s="5" t="s">
        <v>19855</v>
      </c>
      <c r="B16976" s="5" t="s">
        <v>33658</v>
      </c>
      <c r="C16976" s="5" t="s">
        <v>21</v>
      </c>
      <c r="D16976" s="5" t="str">
        <f t="shared" si="265"/>
        <v>m</v>
      </c>
    </row>
    <row r="16977" spans="1:4" x14ac:dyDescent="0.2">
      <c r="A16977" s="5" t="s">
        <v>4609</v>
      </c>
      <c r="B16977" s="5" t="s">
        <v>33659</v>
      </c>
      <c r="C16977" s="5" t="s">
        <v>21</v>
      </c>
      <c r="D16977" s="5" t="str">
        <f t="shared" si="265"/>
        <v>m</v>
      </c>
    </row>
    <row r="16978" spans="1:4" x14ac:dyDescent="0.2">
      <c r="A16978" s="5" t="s">
        <v>19856</v>
      </c>
      <c r="B16978" s="5" t="s">
        <v>33659</v>
      </c>
      <c r="C16978" s="5" t="s">
        <v>21</v>
      </c>
      <c r="D16978" s="5" t="str">
        <f t="shared" si="265"/>
        <v>m</v>
      </c>
    </row>
    <row r="16979" spans="1:4" x14ac:dyDescent="0.2">
      <c r="A16979" s="5" t="s">
        <v>4610</v>
      </c>
      <c r="B16979" s="5" t="s">
        <v>33660</v>
      </c>
      <c r="C16979" s="5" t="s">
        <v>21</v>
      </c>
      <c r="D16979" s="5" t="str">
        <f t="shared" si="265"/>
        <v>m</v>
      </c>
    </row>
    <row r="16980" spans="1:4" x14ac:dyDescent="0.2">
      <c r="A16980" s="5" t="s">
        <v>19857</v>
      </c>
      <c r="B16980" s="5" t="s">
        <v>33660</v>
      </c>
      <c r="C16980" s="5" t="s">
        <v>21</v>
      </c>
      <c r="D16980" s="5" t="str">
        <f t="shared" si="265"/>
        <v>m</v>
      </c>
    </row>
    <row r="16981" spans="1:4" x14ac:dyDescent="0.2">
      <c r="A16981" s="5" t="s">
        <v>10219</v>
      </c>
      <c r="B16981" s="5" t="s">
        <v>33661</v>
      </c>
      <c r="C16981" s="5" t="s">
        <v>21</v>
      </c>
      <c r="D16981" s="5" t="str">
        <f t="shared" si="265"/>
        <v>m</v>
      </c>
    </row>
    <row r="16982" spans="1:4" x14ac:dyDescent="0.2">
      <c r="A16982" s="5" t="s">
        <v>19858</v>
      </c>
      <c r="B16982" s="5" t="s">
        <v>33661</v>
      </c>
      <c r="C16982" s="5" t="s">
        <v>21</v>
      </c>
      <c r="D16982" s="5" t="str">
        <f t="shared" si="265"/>
        <v>m</v>
      </c>
    </row>
    <row r="16983" spans="1:4" x14ac:dyDescent="0.2">
      <c r="A16983" s="5" t="s">
        <v>10220</v>
      </c>
      <c r="B16983" s="5" t="s">
        <v>33662</v>
      </c>
      <c r="C16983" s="5" t="s">
        <v>21</v>
      </c>
      <c r="D16983" s="5" t="str">
        <f t="shared" si="265"/>
        <v>m</v>
      </c>
    </row>
    <row r="16984" spans="1:4" x14ac:dyDescent="0.2">
      <c r="A16984" s="5" t="s">
        <v>19859</v>
      </c>
      <c r="B16984" s="5" t="s">
        <v>33662</v>
      </c>
      <c r="C16984" s="5" t="s">
        <v>21</v>
      </c>
      <c r="D16984" s="5" t="str">
        <f t="shared" si="265"/>
        <v>m</v>
      </c>
    </row>
    <row r="16985" spans="1:4" x14ac:dyDescent="0.2">
      <c r="A16985" s="5" t="s">
        <v>10221</v>
      </c>
      <c r="B16985" s="5" t="s">
        <v>33663</v>
      </c>
      <c r="C16985" s="5" t="s">
        <v>21</v>
      </c>
      <c r="D16985" s="5" t="str">
        <f t="shared" si="265"/>
        <v>m</v>
      </c>
    </row>
    <row r="16986" spans="1:4" x14ac:dyDescent="0.2">
      <c r="A16986" s="5" t="s">
        <v>19860</v>
      </c>
      <c r="B16986" s="5" t="s">
        <v>33663</v>
      </c>
      <c r="C16986" s="5" t="s">
        <v>21</v>
      </c>
      <c r="D16986" s="5" t="str">
        <f t="shared" si="265"/>
        <v>m</v>
      </c>
    </row>
    <row r="16987" spans="1:4" x14ac:dyDescent="0.2">
      <c r="A16987" s="5" t="s">
        <v>4587</v>
      </c>
      <c r="B16987" s="5" t="s">
        <v>33664</v>
      </c>
      <c r="C16987" s="5" t="s">
        <v>21</v>
      </c>
      <c r="D16987" s="5" t="str">
        <f t="shared" si="265"/>
        <v>m</v>
      </c>
    </row>
    <row r="16988" spans="1:4" x14ac:dyDescent="0.2">
      <c r="A16988" s="5" t="s">
        <v>19861</v>
      </c>
      <c r="B16988" s="5" t="s">
        <v>33664</v>
      </c>
      <c r="C16988" s="5" t="s">
        <v>21</v>
      </c>
      <c r="D16988" s="5" t="str">
        <f t="shared" si="265"/>
        <v>m</v>
      </c>
    </row>
    <row r="16989" spans="1:4" x14ac:dyDescent="0.2">
      <c r="A16989" s="5" t="s">
        <v>4588</v>
      </c>
      <c r="B16989" s="5" t="s">
        <v>33665</v>
      </c>
      <c r="C16989" s="5" t="s">
        <v>21</v>
      </c>
      <c r="D16989" s="5" t="str">
        <f t="shared" si="265"/>
        <v>m</v>
      </c>
    </row>
    <row r="16990" spans="1:4" x14ac:dyDescent="0.2">
      <c r="A16990" s="5" t="s">
        <v>19862</v>
      </c>
      <c r="B16990" s="5" t="s">
        <v>33665</v>
      </c>
      <c r="C16990" s="5" t="s">
        <v>21</v>
      </c>
      <c r="D16990" s="5" t="str">
        <f t="shared" si="265"/>
        <v>m</v>
      </c>
    </row>
    <row r="16991" spans="1:4" x14ac:dyDescent="0.2">
      <c r="A16991" s="5" t="s">
        <v>4589</v>
      </c>
      <c r="B16991" s="5" t="s">
        <v>33666</v>
      </c>
      <c r="C16991" s="5" t="s">
        <v>21</v>
      </c>
      <c r="D16991" s="5" t="str">
        <f t="shared" si="265"/>
        <v>m</v>
      </c>
    </row>
    <row r="16992" spans="1:4" x14ac:dyDescent="0.2">
      <c r="A16992" s="5" t="s">
        <v>19863</v>
      </c>
      <c r="B16992" s="5" t="s">
        <v>33666</v>
      </c>
      <c r="C16992" s="5" t="s">
        <v>21</v>
      </c>
      <c r="D16992" s="5" t="str">
        <f t="shared" si="265"/>
        <v>m</v>
      </c>
    </row>
    <row r="16993" spans="1:4" x14ac:dyDescent="0.2">
      <c r="A16993" s="5" t="s">
        <v>4590</v>
      </c>
      <c r="B16993" s="5" t="s">
        <v>33667</v>
      </c>
      <c r="C16993" s="5" t="s">
        <v>21</v>
      </c>
      <c r="D16993" s="5" t="str">
        <f t="shared" si="265"/>
        <v>m</v>
      </c>
    </row>
    <row r="16994" spans="1:4" x14ac:dyDescent="0.2">
      <c r="A16994" s="5" t="s">
        <v>19864</v>
      </c>
      <c r="B16994" s="5" t="s">
        <v>33667</v>
      </c>
      <c r="C16994" s="5" t="s">
        <v>21</v>
      </c>
      <c r="D16994" s="5" t="str">
        <f t="shared" si="265"/>
        <v>m</v>
      </c>
    </row>
    <row r="16995" spans="1:4" x14ac:dyDescent="0.2">
      <c r="A16995" s="5" t="s">
        <v>4591</v>
      </c>
      <c r="B16995" s="5" t="s">
        <v>33668</v>
      </c>
      <c r="C16995" s="5" t="s">
        <v>21</v>
      </c>
      <c r="D16995" s="5" t="str">
        <f t="shared" si="265"/>
        <v>m</v>
      </c>
    </row>
    <row r="16996" spans="1:4" x14ac:dyDescent="0.2">
      <c r="A16996" s="5" t="s">
        <v>19865</v>
      </c>
      <c r="B16996" s="5" t="s">
        <v>33668</v>
      </c>
      <c r="C16996" s="5" t="s">
        <v>21</v>
      </c>
      <c r="D16996" s="5" t="str">
        <f t="shared" si="265"/>
        <v>m</v>
      </c>
    </row>
    <row r="16997" spans="1:4" x14ac:dyDescent="0.2">
      <c r="A16997" s="5" t="s">
        <v>4592</v>
      </c>
      <c r="B16997" s="5" t="s">
        <v>33669</v>
      </c>
      <c r="C16997" s="5" t="s">
        <v>21</v>
      </c>
      <c r="D16997" s="5" t="str">
        <f t="shared" si="265"/>
        <v>m</v>
      </c>
    </row>
    <row r="16998" spans="1:4" x14ac:dyDescent="0.2">
      <c r="A16998" s="5" t="s">
        <v>19866</v>
      </c>
      <c r="B16998" s="5" t="s">
        <v>33669</v>
      </c>
      <c r="C16998" s="5" t="s">
        <v>21</v>
      </c>
      <c r="D16998" s="5" t="str">
        <f t="shared" si="265"/>
        <v>m</v>
      </c>
    </row>
    <row r="16999" spans="1:4" x14ac:dyDescent="0.2">
      <c r="A16999" s="5" t="s">
        <v>10222</v>
      </c>
      <c r="B16999" s="5" t="s">
        <v>33670</v>
      </c>
      <c r="C16999" s="5" t="s">
        <v>21</v>
      </c>
      <c r="D16999" s="5" t="str">
        <f t="shared" si="265"/>
        <v>m</v>
      </c>
    </row>
    <row r="17000" spans="1:4" x14ac:dyDescent="0.2">
      <c r="A17000" s="5" t="s">
        <v>19867</v>
      </c>
      <c r="B17000" s="5" t="s">
        <v>33670</v>
      </c>
      <c r="C17000" s="5" t="s">
        <v>21</v>
      </c>
      <c r="D17000" s="5" t="str">
        <f t="shared" si="265"/>
        <v>m</v>
      </c>
    </row>
    <row r="17001" spans="1:4" x14ac:dyDescent="0.2">
      <c r="A17001" s="5" t="s">
        <v>10223</v>
      </c>
      <c r="B17001" s="5" t="s">
        <v>33671</v>
      </c>
      <c r="C17001" s="5" t="s">
        <v>21</v>
      </c>
      <c r="D17001" s="5" t="str">
        <f t="shared" si="265"/>
        <v>m</v>
      </c>
    </row>
    <row r="17002" spans="1:4" x14ac:dyDescent="0.2">
      <c r="A17002" s="5" t="s">
        <v>19868</v>
      </c>
      <c r="B17002" s="5" t="s">
        <v>33671</v>
      </c>
      <c r="C17002" s="5" t="s">
        <v>21</v>
      </c>
      <c r="D17002" s="5" t="str">
        <f t="shared" si="265"/>
        <v>m</v>
      </c>
    </row>
    <row r="17003" spans="1:4" x14ac:dyDescent="0.2">
      <c r="A17003" s="5" t="s">
        <v>10224</v>
      </c>
      <c r="B17003" s="5" t="s">
        <v>33672</v>
      </c>
      <c r="C17003" s="5" t="s">
        <v>21</v>
      </c>
      <c r="D17003" s="5" t="str">
        <f t="shared" si="265"/>
        <v>m</v>
      </c>
    </row>
    <row r="17004" spans="1:4" x14ac:dyDescent="0.2">
      <c r="A17004" s="5" t="s">
        <v>19869</v>
      </c>
      <c r="B17004" s="5" t="s">
        <v>33672</v>
      </c>
      <c r="C17004" s="5" t="s">
        <v>21</v>
      </c>
      <c r="D17004" s="5" t="str">
        <f t="shared" si="265"/>
        <v>m</v>
      </c>
    </row>
    <row r="17005" spans="1:4" x14ac:dyDescent="0.2">
      <c r="A17005" s="5" t="s">
        <v>10225</v>
      </c>
      <c r="B17005" s="5" t="s">
        <v>33673</v>
      </c>
      <c r="C17005" s="5" t="s">
        <v>21</v>
      </c>
      <c r="D17005" s="5" t="str">
        <f t="shared" si="265"/>
        <v>m</v>
      </c>
    </row>
    <row r="17006" spans="1:4" x14ac:dyDescent="0.2">
      <c r="A17006" s="5" t="s">
        <v>19870</v>
      </c>
      <c r="B17006" s="5" t="s">
        <v>33673</v>
      </c>
      <c r="C17006" s="5" t="s">
        <v>21</v>
      </c>
      <c r="D17006" s="5" t="str">
        <f t="shared" si="265"/>
        <v>m</v>
      </c>
    </row>
    <row r="17007" spans="1:4" x14ac:dyDescent="0.2">
      <c r="A17007" s="5" t="s">
        <v>4611</v>
      </c>
      <c r="B17007" s="5" t="s">
        <v>33674</v>
      </c>
      <c r="C17007" s="5" t="s">
        <v>12</v>
      </c>
      <c r="D17007" s="5" t="str">
        <f t="shared" si="265"/>
        <v>un</v>
      </c>
    </row>
    <row r="17008" spans="1:4" x14ac:dyDescent="0.2">
      <c r="A17008" s="5" t="s">
        <v>19871</v>
      </c>
      <c r="B17008" s="5" t="s">
        <v>33674</v>
      </c>
      <c r="C17008" s="5" t="s">
        <v>12</v>
      </c>
      <c r="D17008" s="5" t="str">
        <f t="shared" si="265"/>
        <v>un</v>
      </c>
    </row>
    <row r="17009" spans="1:4" x14ac:dyDescent="0.2">
      <c r="A17009" s="5" t="s">
        <v>4612</v>
      </c>
      <c r="B17009" s="5" t="s">
        <v>33675</v>
      </c>
      <c r="C17009" s="5" t="s">
        <v>12</v>
      </c>
      <c r="D17009" s="5" t="str">
        <f t="shared" si="265"/>
        <v>un</v>
      </c>
    </row>
    <row r="17010" spans="1:4" x14ac:dyDescent="0.2">
      <c r="A17010" s="5" t="s">
        <v>19872</v>
      </c>
      <c r="B17010" s="5" t="s">
        <v>33675</v>
      </c>
      <c r="C17010" s="5" t="s">
        <v>12</v>
      </c>
      <c r="D17010" s="5" t="str">
        <f t="shared" si="265"/>
        <v>un</v>
      </c>
    </row>
    <row r="17011" spans="1:4" x14ac:dyDescent="0.2">
      <c r="A17011" s="5" t="s">
        <v>4613</v>
      </c>
      <c r="B17011" s="5" t="s">
        <v>33676</v>
      </c>
      <c r="C17011" s="5" t="s">
        <v>21</v>
      </c>
      <c r="D17011" s="5" t="str">
        <f t="shared" si="265"/>
        <v>m</v>
      </c>
    </row>
    <row r="17012" spans="1:4" x14ac:dyDescent="0.2">
      <c r="A17012" s="5" t="s">
        <v>19873</v>
      </c>
      <c r="B17012" s="5" t="s">
        <v>33676</v>
      </c>
      <c r="C17012" s="5" t="s">
        <v>21</v>
      </c>
      <c r="D17012" s="5" t="str">
        <f t="shared" si="265"/>
        <v>m</v>
      </c>
    </row>
    <row r="17013" spans="1:4" x14ac:dyDescent="0.2">
      <c r="A17013" s="5" t="s">
        <v>4614</v>
      </c>
      <c r="B17013" s="5" t="s">
        <v>33677</v>
      </c>
      <c r="C17013" s="5" t="s">
        <v>21</v>
      </c>
      <c r="D17013" s="5" t="str">
        <f t="shared" si="265"/>
        <v>m</v>
      </c>
    </row>
    <row r="17014" spans="1:4" x14ac:dyDescent="0.2">
      <c r="A17014" s="5" t="s">
        <v>19874</v>
      </c>
      <c r="B17014" s="5" t="s">
        <v>33677</v>
      </c>
      <c r="C17014" s="5" t="s">
        <v>21</v>
      </c>
      <c r="D17014" s="5" t="str">
        <f t="shared" si="265"/>
        <v>m</v>
      </c>
    </row>
    <row r="17015" spans="1:4" x14ac:dyDescent="0.2">
      <c r="A17015" s="5" t="s">
        <v>10226</v>
      </c>
      <c r="B17015" s="5" t="s">
        <v>33678</v>
      </c>
      <c r="C17015" s="5" t="s">
        <v>21</v>
      </c>
      <c r="D17015" s="5" t="str">
        <f t="shared" si="265"/>
        <v>m</v>
      </c>
    </row>
    <row r="17016" spans="1:4" x14ac:dyDescent="0.2">
      <c r="A17016" s="5" t="s">
        <v>19875</v>
      </c>
      <c r="B17016" s="5" t="s">
        <v>33678</v>
      </c>
      <c r="C17016" s="5" t="s">
        <v>21</v>
      </c>
      <c r="D17016" s="5" t="str">
        <f t="shared" si="265"/>
        <v>m</v>
      </c>
    </row>
    <row r="17017" spans="1:4" x14ac:dyDescent="0.2">
      <c r="A17017" s="5" t="s">
        <v>4615</v>
      </c>
      <c r="B17017" s="5" t="s">
        <v>33679</v>
      </c>
      <c r="C17017" s="5" t="s">
        <v>21</v>
      </c>
      <c r="D17017" s="5" t="str">
        <f t="shared" si="265"/>
        <v>m</v>
      </c>
    </row>
    <row r="17018" spans="1:4" x14ac:dyDescent="0.2">
      <c r="A17018" s="5" t="s">
        <v>19876</v>
      </c>
      <c r="B17018" s="5" t="s">
        <v>33679</v>
      </c>
      <c r="C17018" s="5" t="s">
        <v>21</v>
      </c>
      <c r="D17018" s="5" t="str">
        <f t="shared" si="265"/>
        <v>m</v>
      </c>
    </row>
    <row r="17019" spans="1:4" x14ac:dyDescent="0.2">
      <c r="A17019" s="5" t="s">
        <v>4616</v>
      </c>
      <c r="B17019" s="5" t="s">
        <v>33680</v>
      </c>
      <c r="C17019" s="5" t="s">
        <v>21</v>
      </c>
      <c r="D17019" s="5" t="str">
        <f t="shared" si="265"/>
        <v>m</v>
      </c>
    </row>
    <row r="17020" spans="1:4" x14ac:dyDescent="0.2">
      <c r="A17020" s="5" t="s">
        <v>19877</v>
      </c>
      <c r="B17020" s="5" t="s">
        <v>33680</v>
      </c>
      <c r="C17020" s="5" t="s">
        <v>21</v>
      </c>
      <c r="D17020" s="5" t="str">
        <f t="shared" si="265"/>
        <v>m</v>
      </c>
    </row>
    <row r="17021" spans="1:4" x14ac:dyDescent="0.2">
      <c r="A17021" s="5" t="s">
        <v>4617</v>
      </c>
      <c r="B17021" s="5" t="s">
        <v>33681</v>
      </c>
      <c r="C17021" s="5" t="s">
        <v>21</v>
      </c>
      <c r="D17021" s="5" t="str">
        <f t="shared" si="265"/>
        <v>m</v>
      </c>
    </row>
    <row r="17022" spans="1:4" x14ac:dyDescent="0.2">
      <c r="A17022" s="5" t="s">
        <v>19878</v>
      </c>
      <c r="B17022" s="5" t="s">
        <v>33681</v>
      </c>
      <c r="C17022" s="5" t="s">
        <v>21</v>
      </c>
      <c r="D17022" s="5" t="str">
        <f t="shared" si="265"/>
        <v>m</v>
      </c>
    </row>
    <row r="17023" spans="1:4" x14ac:dyDescent="0.2">
      <c r="A17023" s="5" t="s">
        <v>4618</v>
      </c>
      <c r="B17023" s="5" t="s">
        <v>33682</v>
      </c>
      <c r="C17023" s="5" t="s">
        <v>21</v>
      </c>
      <c r="D17023" s="5" t="str">
        <f t="shared" si="265"/>
        <v>m</v>
      </c>
    </row>
    <row r="17024" spans="1:4" x14ac:dyDescent="0.2">
      <c r="A17024" s="5" t="s">
        <v>19879</v>
      </c>
      <c r="B17024" s="5" t="s">
        <v>33682</v>
      </c>
      <c r="C17024" s="5" t="s">
        <v>21</v>
      </c>
      <c r="D17024" s="5" t="str">
        <f t="shared" si="265"/>
        <v>m</v>
      </c>
    </row>
    <row r="17025" spans="1:4" x14ac:dyDescent="0.2">
      <c r="A17025" s="5" t="s">
        <v>4619</v>
      </c>
      <c r="B17025" s="5" t="s">
        <v>33683</v>
      </c>
      <c r="C17025" s="5" t="s">
        <v>21</v>
      </c>
      <c r="D17025" s="5" t="str">
        <f t="shared" si="265"/>
        <v>m</v>
      </c>
    </row>
    <row r="17026" spans="1:4" x14ac:dyDescent="0.2">
      <c r="A17026" s="5" t="s">
        <v>19880</v>
      </c>
      <c r="B17026" s="5" t="s">
        <v>33683</v>
      </c>
      <c r="C17026" s="5" t="s">
        <v>21</v>
      </c>
      <c r="D17026" s="5" t="str">
        <f t="shared" ref="D17026:D17089" si="266">LOWER(C17026)</f>
        <v>m</v>
      </c>
    </row>
    <row r="17027" spans="1:4" x14ac:dyDescent="0.2">
      <c r="A17027" s="5" t="s">
        <v>4620</v>
      </c>
      <c r="B17027" s="5" t="s">
        <v>33684</v>
      </c>
      <c r="C17027" s="5" t="s">
        <v>21</v>
      </c>
      <c r="D17027" s="5" t="str">
        <f t="shared" si="266"/>
        <v>m</v>
      </c>
    </row>
    <row r="17028" spans="1:4" x14ac:dyDescent="0.2">
      <c r="A17028" s="5" t="s">
        <v>19881</v>
      </c>
      <c r="B17028" s="5" t="s">
        <v>33684</v>
      </c>
      <c r="C17028" s="5" t="s">
        <v>21</v>
      </c>
      <c r="D17028" s="5" t="str">
        <f t="shared" si="266"/>
        <v>m</v>
      </c>
    </row>
    <row r="17029" spans="1:4" x14ac:dyDescent="0.2">
      <c r="A17029" s="5" t="s">
        <v>4621</v>
      </c>
      <c r="B17029" s="5" t="s">
        <v>33685</v>
      </c>
      <c r="C17029" s="5" t="s">
        <v>21</v>
      </c>
      <c r="D17029" s="5" t="str">
        <f t="shared" si="266"/>
        <v>m</v>
      </c>
    </row>
    <row r="17030" spans="1:4" x14ac:dyDescent="0.2">
      <c r="A17030" s="5" t="s">
        <v>19882</v>
      </c>
      <c r="B17030" s="5" t="s">
        <v>33685</v>
      </c>
      <c r="C17030" s="5" t="s">
        <v>21</v>
      </c>
      <c r="D17030" s="5" t="str">
        <f t="shared" si="266"/>
        <v>m</v>
      </c>
    </row>
    <row r="17031" spans="1:4" x14ac:dyDescent="0.2">
      <c r="A17031" s="5" t="s">
        <v>4622</v>
      </c>
      <c r="B17031" s="5" t="s">
        <v>33686</v>
      </c>
      <c r="C17031" s="5" t="s">
        <v>21</v>
      </c>
      <c r="D17031" s="5" t="str">
        <f t="shared" si="266"/>
        <v>m</v>
      </c>
    </row>
    <row r="17032" spans="1:4" x14ac:dyDescent="0.2">
      <c r="A17032" s="5" t="s">
        <v>19883</v>
      </c>
      <c r="B17032" s="5" t="s">
        <v>33686</v>
      </c>
      <c r="C17032" s="5" t="s">
        <v>21</v>
      </c>
      <c r="D17032" s="5" t="str">
        <f t="shared" si="266"/>
        <v>m</v>
      </c>
    </row>
    <row r="17033" spans="1:4" x14ac:dyDescent="0.2">
      <c r="A17033" s="5" t="s">
        <v>10227</v>
      </c>
      <c r="B17033" s="5" t="s">
        <v>33687</v>
      </c>
      <c r="C17033" s="5" t="s">
        <v>12</v>
      </c>
      <c r="D17033" s="5" t="str">
        <f t="shared" si="266"/>
        <v>un</v>
      </c>
    </row>
    <row r="17034" spans="1:4" x14ac:dyDescent="0.2">
      <c r="A17034" s="5" t="s">
        <v>19884</v>
      </c>
      <c r="B17034" s="5" t="s">
        <v>33687</v>
      </c>
      <c r="C17034" s="5" t="s">
        <v>12</v>
      </c>
      <c r="D17034" s="5" t="str">
        <f t="shared" si="266"/>
        <v>un</v>
      </c>
    </row>
    <row r="17035" spans="1:4" x14ac:dyDescent="0.2">
      <c r="A17035" s="5" t="s">
        <v>10228</v>
      </c>
      <c r="B17035" s="5" t="s">
        <v>33688</v>
      </c>
      <c r="C17035" s="5" t="s">
        <v>12</v>
      </c>
      <c r="D17035" s="5" t="str">
        <f t="shared" si="266"/>
        <v>un</v>
      </c>
    </row>
    <row r="17036" spans="1:4" x14ac:dyDescent="0.2">
      <c r="A17036" s="5" t="s">
        <v>19885</v>
      </c>
      <c r="B17036" s="5" t="s">
        <v>33688</v>
      </c>
      <c r="C17036" s="5" t="s">
        <v>12</v>
      </c>
      <c r="D17036" s="5" t="str">
        <f t="shared" si="266"/>
        <v>un</v>
      </c>
    </row>
    <row r="17037" spans="1:4" x14ac:dyDescent="0.2">
      <c r="A17037" s="5" t="s">
        <v>10229</v>
      </c>
      <c r="B17037" s="5" t="s">
        <v>33689</v>
      </c>
      <c r="C17037" s="5" t="s">
        <v>12</v>
      </c>
      <c r="D17037" s="5" t="str">
        <f t="shared" si="266"/>
        <v>un</v>
      </c>
    </row>
    <row r="17038" spans="1:4" x14ac:dyDescent="0.2">
      <c r="A17038" s="5" t="s">
        <v>19886</v>
      </c>
      <c r="B17038" s="5" t="s">
        <v>33689</v>
      </c>
      <c r="C17038" s="5" t="s">
        <v>12</v>
      </c>
      <c r="D17038" s="5" t="str">
        <f t="shared" si="266"/>
        <v>un</v>
      </c>
    </row>
    <row r="17039" spans="1:4" x14ac:dyDescent="0.2">
      <c r="A17039" s="5" t="s">
        <v>10230</v>
      </c>
      <c r="B17039" s="5" t="s">
        <v>33690</v>
      </c>
      <c r="C17039" s="5" t="s">
        <v>12</v>
      </c>
      <c r="D17039" s="5" t="str">
        <f t="shared" si="266"/>
        <v>un</v>
      </c>
    </row>
    <row r="17040" spans="1:4" x14ac:dyDescent="0.2">
      <c r="A17040" s="5" t="s">
        <v>19887</v>
      </c>
      <c r="B17040" s="5" t="s">
        <v>33690</v>
      </c>
      <c r="C17040" s="5" t="s">
        <v>12</v>
      </c>
      <c r="D17040" s="5" t="str">
        <f t="shared" si="266"/>
        <v>un</v>
      </c>
    </row>
    <row r="17041" spans="1:4" x14ac:dyDescent="0.2">
      <c r="A17041" s="5" t="s">
        <v>10231</v>
      </c>
      <c r="B17041" s="5" t="s">
        <v>33691</v>
      </c>
      <c r="C17041" s="5" t="s">
        <v>12</v>
      </c>
      <c r="D17041" s="5" t="str">
        <f t="shared" si="266"/>
        <v>un</v>
      </c>
    </row>
    <row r="17042" spans="1:4" x14ac:dyDescent="0.2">
      <c r="A17042" s="5" t="s">
        <v>19888</v>
      </c>
      <c r="B17042" s="5" t="s">
        <v>33691</v>
      </c>
      <c r="C17042" s="5" t="s">
        <v>12</v>
      </c>
      <c r="D17042" s="5" t="str">
        <f t="shared" si="266"/>
        <v>un</v>
      </c>
    </row>
    <row r="17043" spans="1:4" x14ac:dyDescent="0.2">
      <c r="A17043" s="5" t="s">
        <v>10232</v>
      </c>
      <c r="B17043" s="5" t="s">
        <v>33692</v>
      </c>
      <c r="C17043" s="5" t="s">
        <v>12</v>
      </c>
      <c r="D17043" s="5" t="str">
        <f t="shared" si="266"/>
        <v>un</v>
      </c>
    </row>
    <row r="17044" spans="1:4" x14ac:dyDescent="0.2">
      <c r="A17044" s="5" t="s">
        <v>19889</v>
      </c>
      <c r="B17044" s="5" t="s">
        <v>33692</v>
      </c>
      <c r="C17044" s="5" t="s">
        <v>12</v>
      </c>
      <c r="D17044" s="5" t="str">
        <f t="shared" si="266"/>
        <v>un</v>
      </c>
    </row>
    <row r="17045" spans="1:4" x14ac:dyDescent="0.2">
      <c r="A17045" s="5" t="s">
        <v>10233</v>
      </c>
      <c r="B17045" s="5" t="s">
        <v>33693</v>
      </c>
      <c r="C17045" s="5" t="s">
        <v>12</v>
      </c>
      <c r="D17045" s="5" t="str">
        <f t="shared" si="266"/>
        <v>un</v>
      </c>
    </row>
    <row r="17046" spans="1:4" x14ac:dyDescent="0.2">
      <c r="A17046" s="5" t="s">
        <v>19890</v>
      </c>
      <c r="B17046" s="5" t="s">
        <v>33693</v>
      </c>
      <c r="C17046" s="5" t="s">
        <v>12</v>
      </c>
      <c r="D17046" s="5" t="str">
        <f t="shared" si="266"/>
        <v>un</v>
      </c>
    </row>
    <row r="17047" spans="1:4" x14ac:dyDescent="0.2">
      <c r="A17047" s="5" t="s">
        <v>10234</v>
      </c>
      <c r="B17047" s="5" t="s">
        <v>33694</v>
      </c>
      <c r="C17047" s="5" t="s">
        <v>12</v>
      </c>
      <c r="D17047" s="5" t="str">
        <f t="shared" si="266"/>
        <v>un</v>
      </c>
    </row>
    <row r="17048" spans="1:4" x14ac:dyDescent="0.2">
      <c r="A17048" s="5" t="s">
        <v>19891</v>
      </c>
      <c r="B17048" s="5" t="s">
        <v>33694</v>
      </c>
      <c r="C17048" s="5" t="s">
        <v>12</v>
      </c>
      <c r="D17048" s="5" t="str">
        <f t="shared" si="266"/>
        <v>un</v>
      </c>
    </row>
    <row r="17049" spans="1:4" x14ac:dyDescent="0.2">
      <c r="A17049" s="5" t="s">
        <v>10235</v>
      </c>
      <c r="B17049" s="5" t="s">
        <v>33695</v>
      </c>
      <c r="C17049" s="5" t="s">
        <v>12</v>
      </c>
      <c r="D17049" s="5" t="str">
        <f t="shared" si="266"/>
        <v>un</v>
      </c>
    </row>
    <row r="17050" spans="1:4" x14ac:dyDescent="0.2">
      <c r="A17050" s="5" t="s">
        <v>19892</v>
      </c>
      <c r="B17050" s="5" t="s">
        <v>33695</v>
      </c>
      <c r="C17050" s="5" t="s">
        <v>12</v>
      </c>
      <c r="D17050" s="5" t="str">
        <f t="shared" si="266"/>
        <v>un</v>
      </c>
    </row>
    <row r="17051" spans="1:4" x14ac:dyDescent="0.2">
      <c r="A17051" s="5" t="s">
        <v>10236</v>
      </c>
      <c r="B17051" s="5" t="s">
        <v>33696</v>
      </c>
      <c r="C17051" s="5" t="s">
        <v>12</v>
      </c>
      <c r="D17051" s="5" t="str">
        <f t="shared" si="266"/>
        <v>un</v>
      </c>
    </row>
    <row r="17052" spans="1:4" x14ac:dyDescent="0.2">
      <c r="A17052" s="5" t="s">
        <v>19893</v>
      </c>
      <c r="B17052" s="5" t="s">
        <v>33696</v>
      </c>
      <c r="C17052" s="5" t="s">
        <v>12</v>
      </c>
      <c r="D17052" s="5" t="str">
        <f t="shared" si="266"/>
        <v>un</v>
      </c>
    </row>
    <row r="17053" spans="1:4" x14ac:dyDescent="0.2">
      <c r="A17053" s="5" t="s">
        <v>10237</v>
      </c>
      <c r="B17053" s="5" t="s">
        <v>33697</v>
      </c>
      <c r="C17053" s="5" t="s">
        <v>12</v>
      </c>
      <c r="D17053" s="5" t="str">
        <f t="shared" si="266"/>
        <v>un</v>
      </c>
    </row>
    <row r="17054" spans="1:4" x14ac:dyDescent="0.2">
      <c r="A17054" s="5" t="s">
        <v>19894</v>
      </c>
      <c r="B17054" s="5" t="s">
        <v>33697</v>
      </c>
      <c r="C17054" s="5" t="s">
        <v>12</v>
      </c>
      <c r="D17054" s="5" t="str">
        <f t="shared" si="266"/>
        <v>un</v>
      </c>
    </row>
    <row r="17055" spans="1:4" x14ac:dyDescent="0.2">
      <c r="A17055" s="5" t="s">
        <v>10238</v>
      </c>
      <c r="B17055" s="5" t="s">
        <v>33698</v>
      </c>
      <c r="C17055" s="5" t="s">
        <v>12</v>
      </c>
      <c r="D17055" s="5" t="str">
        <f t="shared" si="266"/>
        <v>un</v>
      </c>
    </row>
    <row r="17056" spans="1:4" x14ac:dyDescent="0.2">
      <c r="A17056" s="5" t="s">
        <v>19895</v>
      </c>
      <c r="B17056" s="5" t="s">
        <v>33698</v>
      </c>
      <c r="C17056" s="5" t="s">
        <v>12</v>
      </c>
      <c r="D17056" s="5" t="str">
        <f t="shared" si="266"/>
        <v>un</v>
      </c>
    </row>
    <row r="17057" spans="1:4" x14ac:dyDescent="0.2">
      <c r="A17057" s="5" t="s">
        <v>10239</v>
      </c>
      <c r="B17057" s="5" t="s">
        <v>33699</v>
      </c>
      <c r="C17057" s="5" t="s">
        <v>12</v>
      </c>
      <c r="D17057" s="5" t="str">
        <f t="shared" si="266"/>
        <v>un</v>
      </c>
    </row>
    <row r="17058" spans="1:4" x14ac:dyDescent="0.2">
      <c r="A17058" s="5" t="s">
        <v>19896</v>
      </c>
      <c r="B17058" s="5" t="s">
        <v>33699</v>
      </c>
      <c r="C17058" s="5" t="s">
        <v>12</v>
      </c>
      <c r="D17058" s="5" t="str">
        <f t="shared" si="266"/>
        <v>un</v>
      </c>
    </row>
    <row r="17059" spans="1:4" x14ac:dyDescent="0.2">
      <c r="A17059" s="5" t="s">
        <v>10240</v>
      </c>
      <c r="B17059" s="5" t="s">
        <v>33700</v>
      </c>
      <c r="C17059" s="5" t="s">
        <v>12</v>
      </c>
      <c r="D17059" s="5" t="str">
        <f t="shared" si="266"/>
        <v>un</v>
      </c>
    </row>
    <row r="17060" spans="1:4" x14ac:dyDescent="0.2">
      <c r="A17060" s="5" t="s">
        <v>19897</v>
      </c>
      <c r="B17060" s="5" t="s">
        <v>33700</v>
      </c>
      <c r="C17060" s="5" t="s">
        <v>12</v>
      </c>
      <c r="D17060" s="5" t="str">
        <f t="shared" si="266"/>
        <v>un</v>
      </c>
    </row>
    <row r="17061" spans="1:4" x14ac:dyDescent="0.2">
      <c r="A17061" s="5" t="s">
        <v>10241</v>
      </c>
      <c r="B17061" s="5" t="s">
        <v>33701</v>
      </c>
      <c r="C17061" s="5" t="s">
        <v>12</v>
      </c>
      <c r="D17061" s="5" t="str">
        <f t="shared" si="266"/>
        <v>un</v>
      </c>
    </row>
    <row r="17062" spans="1:4" x14ac:dyDescent="0.2">
      <c r="A17062" s="5" t="s">
        <v>19898</v>
      </c>
      <c r="B17062" s="5" t="s">
        <v>33701</v>
      </c>
      <c r="C17062" s="5" t="s">
        <v>12</v>
      </c>
      <c r="D17062" s="5" t="str">
        <f t="shared" si="266"/>
        <v>un</v>
      </c>
    </row>
    <row r="17063" spans="1:4" x14ac:dyDescent="0.2">
      <c r="A17063" s="5" t="s">
        <v>10242</v>
      </c>
      <c r="B17063" s="5" t="s">
        <v>33702</v>
      </c>
      <c r="C17063" s="5" t="s">
        <v>12</v>
      </c>
      <c r="D17063" s="5" t="str">
        <f t="shared" si="266"/>
        <v>un</v>
      </c>
    </row>
    <row r="17064" spans="1:4" x14ac:dyDescent="0.2">
      <c r="A17064" s="5" t="s">
        <v>19899</v>
      </c>
      <c r="B17064" s="5" t="s">
        <v>33702</v>
      </c>
      <c r="C17064" s="5" t="s">
        <v>12</v>
      </c>
      <c r="D17064" s="5" t="str">
        <f t="shared" si="266"/>
        <v>un</v>
      </c>
    </row>
    <row r="17065" spans="1:4" x14ac:dyDescent="0.2">
      <c r="A17065" s="5" t="s">
        <v>10243</v>
      </c>
      <c r="B17065" s="5" t="s">
        <v>33703</v>
      </c>
      <c r="C17065" s="5" t="s">
        <v>12</v>
      </c>
      <c r="D17065" s="5" t="str">
        <f t="shared" si="266"/>
        <v>un</v>
      </c>
    </row>
    <row r="17066" spans="1:4" x14ac:dyDescent="0.2">
      <c r="A17066" s="5" t="s">
        <v>19900</v>
      </c>
      <c r="B17066" s="5" t="s">
        <v>33703</v>
      </c>
      <c r="C17066" s="5" t="s">
        <v>12</v>
      </c>
      <c r="D17066" s="5" t="str">
        <f t="shared" si="266"/>
        <v>un</v>
      </c>
    </row>
    <row r="17067" spans="1:4" x14ac:dyDescent="0.2">
      <c r="A17067" s="5" t="s">
        <v>10244</v>
      </c>
      <c r="B17067" s="5" t="s">
        <v>33704</v>
      </c>
      <c r="C17067" s="5" t="s">
        <v>12</v>
      </c>
      <c r="D17067" s="5" t="str">
        <f t="shared" si="266"/>
        <v>un</v>
      </c>
    </row>
    <row r="17068" spans="1:4" x14ac:dyDescent="0.2">
      <c r="A17068" s="5" t="s">
        <v>19901</v>
      </c>
      <c r="B17068" s="5" t="s">
        <v>33704</v>
      </c>
      <c r="C17068" s="5" t="s">
        <v>12</v>
      </c>
      <c r="D17068" s="5" t="str">
        <f t="shared" si="266"/>
        <v>un</v>
      </c>
    </row>
    <row r="17069" spans="1:4" x14ac:dyDescent="0.2">
      <c r="A17069" s="5" t="s">
        <v>10245</v>
      </c>
      <c r="B17069" s="5" t="s">
        <v>33705</v>
      </c>
      <c r="C17069" s="5" t="s">
        <v>12</v>
      </c>
      <c r="D17069" s="5" t="str">
        <f t="shared" si="266"/>
        <v>un</v>
      </c>
    </row>
    <row r="17070" spans="1:4" x14ac:dyDescent="0.2">
      <c r="A17070" s="5" t="s">
        <v>19902</v>
      </c>
      <c r="B17070" s="5" t="s">
        <v>33705</v>
      </c>
      <c r="C17070" s="5" t="s">
        <v>12</v>
      </c>
      <c r="D17070" s="5" t="str">
        <f t="shared" si="266"/>
        <v>un</v>
      </c>
    </row>
    <row r="17071" spans="1:4" x14ac:dyDescent="0.2">
      <c r="A17071" s="5" t="s">
        <v>10246</v>
      </c>
      <c r="B17071" s="5" t="s">
        <v>33706</v>
      </c>
      <c r="C17071" s="5" t="s">
        <v>12</v>
      </c>
      <c r="D17071" s="5" t="str">
        <f t="shared" si="266"/>
        <v>un</v>
      </c>
    </row>
    <row r="17072" spans="1:4" x14ac:dyDescent="0.2">
      <c r="A17072" s="5" t="s">
        <v>19903</v>
      </c>
      <c r="B17072" s="5" t="s">
        <v>33706</v>
      </c>
      <c r="C17072" s="5" t="s">
        <v>12</v>
      </c>
      <c r="D17072" s="5" t="str">
        <f t="shared" si="266"/>
        <v>un</v>
      </c>
    </row>
    <row r="17073" spans="1:4" x14ac:dyDescent="0.2">
      <c r="A17073" s="5" t="s">
        <v>10247</v>
      </c>
      <c r="B17073" s="5" t="s">
        <v>33707</v>
      </c>
      <c r="C17073" s="5" t="s">
        <v>12</v>
      </c>
      <c r="D17073" s="5" t="str">
        <f t="shared" si="266"/>
        <v>un</v>
      </c>
    </row>
    <row r="17074" spans="1:4" x14ac:dyDescent="0.2">
      <c r="A17074" s="5" t="s">
        <v>19904</v>
      </c>
      <c r="B17074" s="5" t="s">
        <v>33707</v>
      </c>
      <c r="C17074" s="5" t="s">
        <v>12</v>
      </c>
      <c r="D17074" s="5" t="str">
        <f t="shared" si="266"/>
        <v>un</v>
      </c>
    </row>
    <row r="17075" spans="1:4" x14ac:dyDescent="0.2">
      <c r="A17075" s="5" t="s">
        <v>10248</v>
      </c>
      <c r="B17075" s="5" t="s">
        <v>33708</v>
      </c>
      <c r="C17075" s="5" t="s">
        <v>12</v>
      </c>
      <c r="D17075" s="5" t="str">
        <f t="shared" si="266"/>
        <v>un</v>
      </c>
    </row>
    <row r="17076" spans="1:4" x14ac:dyDescent="0.2">
      <c r="A17076" s="5" t="s">
        <v>19905</v>
      </c>
      <c r="B17076" s="5" t="s">
        <v>33708</v>
      </c>
      <c r="C17076" s="5" t="s">
        <v>12</v>
      </c>
      <c r="D17076" s="5" t="str">
        <f t="shared" si="266"/>
        <v>un</v>
      </c>
    </row>
    <row r="17077" spans="1:4" x14ac:dyDescent="0.2">
      <c r="A17077" s="5" t="s">
        <v>10249</v>
      </c>
      <c r="B17077" s="5" t="s">
        <v>33709</v>
      </c>
      <c r="C17077" s="5" t="s">
        <v>12</v>
      </c>
      <c r="D17077" s="5" t="str">
        <f t="shared" si="266"/>
        <v>un</v>
      </c>
    </row>
    <row r="17078" spans="1:4" x14ac:dyDescent="0.2">
      <c r="A17078" s="5" t="s">
        <v>19906</v>
      </c>
      <c r="B17078" s="5" t="s">
        <v>33709</v>
      </c>
      <c r="C17078" s="5" t="s">
        <v>12</v>
      </c>
      <c r="D17078" s="5" t="str">
        <f t="shared" si="266"/>
        <v>un</v>
      </c>
    </row>
    <row r="17079" spans="1:4" x14ac:dyDescent="0.2">
      <c r="A17079" s="5" t="s">
        <v>10250</v>
      </c>
      <c r="B17079" s="5" t="s">
        <v>33710</v>
      </c>
      <c r="C17079" s="5" t="s">
        <v>12</v>
      </c>
      <c r="D17079" s="5" t="str">
        <f t="shared" si="266"/>
        <v>un</v>
      </c>
    </row>
    <row r="17080" spans="1:4" x14ac:dyDescent="0.2">
      <c r="A17080" s="5" t="s">
        <v>19907</v>
      </c>
      <c r="B17080" s="5" t="s">
        <v>33710</v>
      </c>
      <c r="C17080" s="5" t="s">
        <v>12</v>
      </c>
      <c r="D17080" s="5" t="str">
        <f t="shared" si="266"/>
        <v>un</v>
      </c>
    </row>
    <row r="17081" spans="1:4" x14ac:dyDescent="0.2">
      <c r="A17081" s="5" t="s">
        <v>10251</v>
      </c>
      <c r="B17081" s="5" t="s">
        <v>33711</v>
      </c>
      <c r="C17081" s="5" t="s">
        <v>12</v>
      </c>
      <c r="D17081" s="5" t="str">
        <f t="shared" si="266"/>
        <v>un</v>
      </c>
    </row>
    <row r="17082" spans="1:4" x14ac:dyDescent="0.2">
      <c r="A17082" s="5" t="s">
        <v>19908</v>
      </c>
      <c r="B17082" s="5" t="s">
        <v>33711</v>
      </c>
      <c r="C17082" s="5" t="s">
        <v>12</v>
      </c>
      <c r="D17082" s="5" t="str">
        <f t="shared" si="266"/>
        <v>un</v>
      </c>
    </row>
    <row r="17083" spans="1:4" x14ac:dyDescent="0.2">
      <c r="A17083" s="5" t="s">
        <v>10252</v>
      </c>
      <c r="B17083" s="5" t="s">
        <v>33712</v>
      </c>
      <c r="C17083" s="5" t="s">
        <v>12</v>
      </c>
      <c r="D17083" s="5" t="str">
        <f t="shared" si="266"/>
        <v>un</v>
      </c>
    </row>
    <row r="17084" spans="1:4" x14ac:dyDescent="0.2">
      <c r="A17084" s="5" t="s">
        <v>19909</v>
      </c>
      <c r="B17084" s="5" t="s">
        <v>33712</v>
      </c>
      <c r="C17084" s="5" t="s">
        <v>12</v>
      </c>
      <c r="D17084" s="5" t="str">
        <f t="shared" si="266"/>
        <v>un</v>
      </c>
    </row>
    <row r="17085" spans="1:4" x14ac:dyDescent="0.2">
      <c r="A17085" s="5" t="s">
        <v>10253</v>
      </c>
      <c r="B17085" s="5" t="s">
        <v>33713</v>
      </c>
      <c r="C17085" s="5" t="s">
        <v>12</v>
      </c>
      <c r="D17085" s="5" t="str">
        <f t="shared" si="266"/>
        <v>un</v>
      </c>
    </row>
    <row r="17086" spans="1:4" x14ac:dyDescent="0.2">
      <c r="A17086" s="5" t="s">
        <v>19910</v>
      </c>
      <c r="B17086" s="5" t="s">
        <v>33713</v>
      </c>
      <c r="C17086" s="5" t="s">
        <v>12</v>
      </c>
      <c r="D17086" s="5" t="str">
        <f t="shared" si="266"/>
        <v>un</v>
      </c>
    </row>
    <row r="17087" spans="1:4" x14ac:dyDescent="0.2">
      <c r="A17087" s="5" t="s">
        <v>10254</v>
      </c>
      <c r="B17087" s="5" t="s">
        <v>33714</v>
      </c>
      <c r="C17087" s="5" t="s">
        <v>12</v>
      </c>
      <c r="D17087" s="5" t="str">
        <f t="shared" si="266"/>
        <v>un</v>
      </c>
    </row>
    <row r="17088" spans="1:4" x14ac:dyDescent="0.2">
      <c r="A17088" s="5" t="s">
        <v>19911</v>
      </c>
      <c r="B17088" s="5" t="s">
        <v>33714</v>
      </c>
      <c r="C17088" s="5" t="s">
        <v>12</v>
      </c>
      <c r="D17088" s="5" t="str">
        <f t="shared" si="266"/>
        <v>un</v>
      </c>
    </row>
    <row r="17089" spans="1:4" x14ac:dyDescent="0.2">
      <c r="A17089" s="5" t="s">
        <v>10255</v>
      </c>
      <c r="B17089" s="5" t="s">
        <v>33715</v>
      </c>
      <c r="C17089" s="5" t="s">
        <v>12</v>
      </c>
      <c r="D17089" s="5" t="str">
        <f t="shared" si="266"/>
        <v>un</v>
      </c>
    </row>
    <row r="17090" spans="1:4" x14ac:dyDescent="0.2">
      <c r="A17090" s="5" t="s">
        <v>19912</v>
      </c>
      <c r="B17090" s="5" t="s">
        <v>33715</v>
      </c>
      <c r="C17090" s="5" t="s">
        <v>12</v>
      </c>
      <c r="D17090" s="5" t="str">
        <f t="shared" ref="D17090:D17153" si="267">LOWER(C17090)</f>
        <v>un</v>
      </c>
    </row>
    <row r="17091" spans="1:4" x14ac:dyDescent="0.2">
      <c r="A17091" s="5" t="s">
        <v>10256</v>
      </c>
      <c r="B17091" s="5" t="s">
        <v>33716</v>
      </c>
      <c r="C17091" s="5" t="s">
        <v>12</v>
      </c>
      <c r="D17091" s="5" t="str">
        <f t="shared" si="267"/>
        <v>un</v>
      </c>
    </row>
    <row r="17092" spans="1:4" x14ac:dyDescent="0.2">
      <c r="A17092" s="5" t="s">
        <v>19913</v>
      </c>
      <c r="B17092" s="5" t="s">
        <v>33716</v>
      </c>
      <c r="C17092" s="5" t="s">
        <v>12</v>
      </c>
      <c r="D17092" s="5" t="str">
        <f t="shared" si="267"/>
        <v>un</v>
      </c>
    </row>
    <row r="17093" spans="1:4" x14ac:dyDescent="0.2">
      <c r="A17093" s="5" t="s">
        <v>10257</v>
      </c>
      <c r="B17093" s="5" t="s">
        <v>33717</v>
      </c>
      <c r="C17093" s="5" t="s">
        <v>12</v>
      </c>
      <c r="D17093" s="5" t="str">
        <f t="shared" si="267"/>
        <v>un</v>
      </c>
    </row>
    <row r="17094" spans="1:4" x14ac:dyDescent="0.2">
      <c r="A17094" s="5" t="s">
        <v>19914</v>
      </c>
      <c r="B17094" s="5" t="s">
        <v>33717</v>
      </c>
      <c r="C17094" s="5" t="s">
        <v>12</v>
      </c>
      <c r="D17094" s="5" t="str">
        <f t="shared" si="267"/>
        <v>un</v>
      </c>
    </row>
    <row r="17095" spans="1:4" x14ac:dyDescent="0.2">
      <c r="A17095" s="5" t="s">
        <v>10258</v>
      </c>
      <c r="B17095" s="5" t="s">
        <v>33718</v>
      </c>
      <c r="C17095" s="5" t="s">
        <v>12</v>
      </c>
      <c r="D17095" s="5" t="str">
        <f t="shared" si="267"/>
        <v>un</v>
      </c>
    </row>
    <row r="17096" spans="1:4" x14ac:dyDescent="0.2">
      <c r="A17096" s="5" t="s">
        <v>19915</v>
      </c>
      <c r="B17096" s="5" t="s">
        <v>33718</v>
      </c>
      <c r="C17096" s="5" t="s">
        <v>12</v>
      </c>
      <c r="D17096" s="5" t="str">
        <f t="shared" si="267"/>
        <v>un</v>
      </c>
    </row>
    <row r="17097" spans="1:4" x14ac:dyDescent="0.2">
      <c r="A17097" s="5" t="s">
        <v>10259</v>
      </c>
      <c r="B17097" s="5" t="s">
        <v>33719</v>
      </c>
      <c r="C17097" s="5" t="s">
        <v>12</v>
      </c>
      <c r="D17097" s="5" t="str">
        <f t="shared" si="267"/>
        <v>un</v>
      </c>
    </row>
    <row r="17098" spans="1:4" x14ac:dyDescent="0.2">
      <c r="A17098" s="5" t="s">
        <v>19916</v>
      </c>
      <c r="B17098" s="5" t="s">
        <v>33719</v>
      </c>
      <c r="C17098" s="5" t="s">
        <v>12</v>
      </c>
      <c r="D17098" s="5" t="str">
        <f t="shared" si="267"/>
        <v>un</v>
      </c>
    </row>
    <row r="17099" spans="1:4" x14ac:dyDescent="0.2">
      <c r="A17099" s="5" t="s">
        <v>10260</v>
      </c>
      <c r="B17099" s="5" t="s">
        <v>33720</v>
      </c>
      <c r="C17099" s="5" t="s">
        <v>12</v>
      </c>
      <c r="D17099" s="5" t="str">
        <f t="shared" si="267"/>
        <v>un</v>
      </c>
    </row>
    <row r="17100" spans="1:4" x14ac:dyDescent="0.2">
      <c r="A17100" s="5" t="s">
        <v>19917</v>
      </c>
      <c r="B17100" s="5" t="s">
        <v>33720</v>
      </c>
      <c r="C17100" s="5" t="s">
        <v>12</v>
      </c>
      <c r="D17100" s="5" t="str">
        <f t="shared" si="267"/>
        <v>un</v>
      </c>
    </row>
    <row r="17101" spans="1:4" x14ac:dyDescent="0.2">
      <c r="A17101" s="5" t="s">
        <v>10261</v>
      </c>
      <c r="B17101" s="5" t="s">
        <v>33721</v>
      </c>
      <c r="C17101" s="5" t="s">
        <v>12</v>
      </c>
      <c r="D17101" s="5" t="str">
        <f t="shared" si="267"/>
        <v>un</v>
      </c>
    </row>
    <row r="17102" spans="1:4" x14ac:dyDescent="0.2">
      <c r="A17102" s="5" t="s">
        <v>19918</v>
      </c>
      <c r="B17102" s="5" t="s">
        <v>33721</v>
      </c>
      <c r="C17102" s="5" t="s">
        <v>12</v>
      </c>
      <c r="D17102" s="5" t="str">
        <f t="shared" si="267"/>
        <v>un</v>
      </c>
    </row>
    <row r="17103" spans="1:4" x14ac:dyDescent="0.2">
      <c r="A17103" s="5" t="s">
        <v>10262</v>
      </c>
      <c r="B17103" s="5" t="s">
        <v>33722</v>
      </c>
      <c r="C17103" s="5" t="s">
        <v>12</v>
      </c>
      <c r="D17103" s="5" t="str">
        <f t="shared" si="267"/>
        <v>un</v>
      </c>
    </row>
    <row r="17104" spans="1:4" x14ac:dyDescent="0.2">
      <c r="A17104" s="5" t="s">
        <v>19919</v>
      </c>
      <c r="B17104" s="5" t="s">
        <v>33722</v>
      </c>
      <c r="C17104" s="5" t="s">
        <v>12</v>
      </c>
      <c r="D17104" s="5" t="str">
        <f t="shared" si="267"/>
        <v>un</v>
      </c>
    </row>
    <row r="17105" spans="1:4" x14ac:dyDescent="0.2">
      <c r="A17105" s="5" t="s">
        <v>10263</v>
      </c>
      <c r="B17105" s="5" t="s">
        <v>33723</v>
      </c>
      <c r="C17105" s="5" t="s">
        <v>12</v>
      </c>
      <c r="D17105" s="5" t="str">
        <f t="shared" si="267"/>
        <v>un</v>
      </c>
    </row>
    <row r="17106" spans="1:4" x14ac:dyDescent="0.2">
      <c r="A17106" s="5" t="s">
        <v>19920</v>
      </c>
      <c r="B17106" s="5" t="s">
        <v>33723</v>
      </c>
      <c r="C17106" s="5" t="s">
        <v>12</v>
      </c>
      <c r="D17106" s="5" t="str">
        <f t="shared" si="267"/>
        <v>un</v>
      </c>
    </row>
    <row r="17107" spans="1:4" x14ac:dyDescent="0.2">
      <c r="A17107" s="5" t="s">
        <v>10264</v>
      </c>
      <c r="B17107" s="5" t="s">
        <v>33724</v>
      </c>
      <c r="C17107" s="5" t="s">
        <v>12</v>
      </c>
      <c r="D17107" s="5" t="str">
        <f t="shared" si="267"/>
        <v>un</v>
      </c>
    </row>
    <row r="17108" spans="1:4" x14ac:dyDescent="0.2">
      <c r="A17108" s="5" t="s">
        <v>19921</v>
      </c>
      <c r="B17108" s="5" t="s">
        <v>33724</v>
      </c>
      <c r="C17108" s="5" t="s">
        <v>12</v>
      </c>
      <c r="D17108" s="5" t="str">
        <f t="shared" si="267"/>
        <v>un</v>
      </c>
    </row>
    <row r="17109" spans="1:4" x14ac:dyDescent="0.2">
      <c r="A17109" s="5" t="s">
        <v>10265</v>
      </c>
      <c r="B17109" s="5" t="s">
        <v>33725</v>
      </c>
      <c r="C17109" s="5" t="s">
        <v>12</v>
      </c>
      <c r="D17109" s="5" t="str">
        <f t="shared" si="267"/>
        <v>un</v>
      </c>
    </row>
    <row r="17110" spans="1:4" x14ac:dyDescent="0.2">
      <c r="A17110" s="5" t="s">
        <v>19922</v>
      </c>
      <c r="B17110" s="5" t="s">
        <v>33725</v>
      </c>
      <c r="C17110" s="5" t="s">
        <v>12</v>
      </c>
      <c r="D17110" s="5" t="str">
        <f t="shared" si="267"/>
        <v>un</v>
      </c>
    </row>
    <row r="17111" spans="1:4" x14ac:dyDescent="0.2">
      <c r="A17111" s="5" t="s">
        <v>10266</v>
      </c>
      <c r="B17111" s="5" t="s">
        <v>33726</v>
      </c>
      <c r="C17111" s="5" t="s">
        <v>12</v>
      </c>
      <c r="D17111" s="5" t="str">
        <f t="shared" si="267"/>
        <v>un</v>
      </c>
    </row>
    <row r="17112" spans="1:4" x14ac:dyDescent="0.2">
      <c r="A17112" s="5" t="s">
        <v>19923</v>
      </c>
      <c r="B17112" s="5" t="s">
        <v>33726</v>
      </c>
      <c r="C17112" s="5" t="s">
        <v>12</v>
      </c>
      <c r="D17112" s="5" t="str">
        <f t="shared" si="267"/>
        <v>un</v>
      </c>
    </row>
    <row r="17113" spans="1:4" x14ac:dyDescent="0.2">
      <c r="A17113" s="5" t="s">
        <v>10267</v>
      </c>
      <c r="B17113" s="5" t="s">
        <v>33727</v>
      </c>
      <c r="C17113" s="5" t="s">
        <v>12</v>
      </c>
      <c r="D17113" s="5" t="str">
        <f t="shared" si="267"/>
        <v>un</v>
      </c>
    </row>
    <row r="17114" spans="1:4" x14ac:dyDescent="0.2">
      <c r="A17114" s="5" t="s">
        <v>19924</v>
      </c>
      <c r="B17114" s="5" t="s">
        <v>33727</v>
      </c>
      <c r="C17114" s="5" t="s">
        <v>12</v>
      </c>
      <c r="D17114" s="5" t="str">
        <f t="shared" si="267"/>
        <v>un</v>
      </c>
    </row>
    <row r="17115" spans="1:4" x14ac:dyDescent="0.2">
      <c r="A17115" s="5" t="s">
        <v>10268</v>
      </c>
      <c r="B17115" s="5" t="s">
        <v>33728</v>
      </c>
      <c r="C17115" s="5" t="s">
        <v>12</v>
      </c>
      <c r="D17115" s="5" t="str">
        <f t="shared" si="267"/>
        <v>un</v>
      </c>
    </row>
    <row r="17116" spans="1:4" x14ac:dyDescent="0.2">
      <c r="A17116" s="5" t="s">
        <v>19925</v>
      </c>
      <c r="B17116" s="5" t="s">
        <v>33728</v>
      </c>
      <c r="C17116" s="5" t="s">
        <v>12</v>
      </c>
      <c r="D17116" s="5" t="str">
        <f t="shared" si="267"/>
        <v>un</v>
      </c>
    </row>
    <row r="17117" spans="1:4" x14ac:dyDescent="0.2">
      <c r="A17117" s="5" t="s">
        <v>10269</v>
      </c>
      <c r="B17117" s="5" t="s">
        <v>33729</v>
      </c>
      <c r="C17117" s="5" t="s">
        <v>12</v>
      </c>
      <c r="D17117" s="5" t="str">
        <f t="shared" si="267"/>
        <v>un</v>
      </c>
    </row>
    <row r="17118" spans="1:4" x14ac:dyDescent="0.2">
      <c r="A17118" s="5" t="s">
        <v>19926</v>
      </c>
      <c r="B17118" s="5" t="s">
        <v>33729</v>
      </c>
      <c r="C17118" s="5" t="s">
        <v>12</v>
      </c>
      <c r="D17118" s="5" t="str">
        <f t="shared" si="267"/>
        <v>un</v>
      </c>
    </row>
    <row r="17119" spans="1:4" x14ac:dyDescent="0.2">
      <c r="A17119" s="5" t="s">
        <v>10270</v>
      </c>
      <c r="B17119" s="5" t="s">
        <v>33730</v>
      </c>
      <c r="C17119" s="5" t="s">
        <v>12</v>
      </c>
      <c r="D17119" s="5" t="str">
        <f t="shared" si="267"/>
        <v>un</v>
      </c>
    </row>
    <row r="17120" spans="1:4" x14ac:dyDescent="0.2">
      <c r="A17120" s="5" t="s">
        <v>19927</v>
      </c>
      <c r="B17120" s="5" t="s">
        <v>33730</v>
      </c>
      <c r="C17120" s="5" t="s">
        <v>12</v>
      </c>
      <c r="D17120" s="5" t="str">
        <f t="shared" si="267"/>
        <v>un</v>
      </c>
    </row>
    <row r="17121" spans="1:4" x14ac:dyDescent="0.2">
      <c r="A17121" s="5" t="s">
        <v>10271</v>
      </c>
      <c r="B17121" s="5" t="s">
        <v>33731</v>
      </c>
      <c r="C17121" s="5" t="s">
        <v>12</v>
      </c>
      <c r="D17121" s="5" t="str">
        <f t="shared" si="267"/>
        <v>un</v>
      </c>
    </row>
    <row r="17122" spans="1:4" x14ac:dyDescent="0.2">
      <c r="A17122" s="5" t="s">
        <v>19928</v>
      </c>
      <c r="B17122" s="5" t="s">
        <v>33731</v>
      </c>
      <c r="C17122" s="5" t="s">
        <v>12</v>
      </c>
      <c r="D17122" s="5" t="str">
        <f t="shared" si="267"/>
        <v>un</v>
      </c>
    </row>
    <row r="17123" spans="1:4" x14ac:dyDescent="0.2">
      <c r="A17123" s="5" t="s">
        <v>10272</v>
      </c>
      <c r="B17123" s="5" t="s">
        <v>33732</v>
      </c>
      <c r="C17123" s="5" t="s">
        <v>12</v>
      </c>
      <c r="D17123" s="5" t="str">
        <f t="shared" si="267"/>
        <v>un</v>
      </c>
    </row>
    <row r="17124" spans="1:4" x14ac:dyDescent="0.2">
      <c r="A17124" s="5" t="s">
        <v>19929</v>
      </c>
      <c r="B17124" s="5" t="s">
        <v>33732</v>
      </c>
      <c r="C17124" s="5" t="s">
        <v>12</v>
      </c>
      <c r="D17124" s="5" t="str">
        <f t="shared" si="267"/>
        <v>un</v>
      </c>
    </row>
    <row r="17125" spans="1:4" x14ac:dyDescent="0.2">
      <c r="A17125" s="5" t="s">
        <v>10273</v>
      </c>
      <c r="B17125" s="5" t="s">
        <v>33733</v>
      </c>
      <c r="C17125" s="5" t="s">
        <v>12</v>
      </c>
      <c r="D17125" s="5" t="str">
        <f t="shared" si="267"/>
        <v>un</v>
      </c>
    </row>
    <row r="17126" spans="1:4" x14ac:dyDescent="0.2">
      <c r="A17126" s="5" t="s">
        <v>19930</v>
      </c>
      <c r="B17126" s="5" t="s">
        <v>33733</v>
      </c>
      <c r="C17126" s="5" t="s">
        <v>12</v>
      </c>
      <c r="D17126" s="5" t="str">
        <f t="shared" si="267"/>
        <v>un</v>
      </c>
    </row>
    <row r="17127" spans="1:4" x14ac:dyDescent="0.2">
      <c r="A17127" s="5" t="s">
        <v>10274</v>
      </c>
      <c r="B17127" s="5" t="s">
        <v>33734</v>
      </c>
      <c r="C17127" s="5" t="s">
        <v>12</v>
      </c>
      <c r="D17127" s="5" t="str">
        <f t="shared" si="267"/>
        <v>un</v>
      </c>
    </row>
    <row r="17128" spans="1:4" x14ac:dyDescent="0.2">
      <c r="A17128" s="5" t="s">
        <v>19931</v>
      </c>
      <c r="B17128" s="5" t="s">
        <v>33734</v>
      </c>
      <c r="C17128" s="5" t="s">
        <v>12</v>
      </c>
      <c r="D17128" s="5" t="str">
        <f t="shared" si="267"/>
        <v>un</v>
      </c>
    </row>
    <row r="17129" spans="1:4" x14ac:dyDescent="0.2">
      <c r="A17129" s="5" t="s">
        <v>10275</v>
      </c>
      <c r="B17129" s="5" t="s">
        <v>33735</v>
      </c>
      <c r="C17129" s="5" t="s">
        <v>12</v>
      </c>
      <c r="D17129" s="5" t="str">
        <f t="shared" si="267"/>
        <v>un</v>
      </c>
    </row>
    <row r="17130" spans="1:4" x14ac:dyDescent="0.2">
      <c r="A17130" s="5" t="s">
        <v>19932</v>
      </c>
      <c r="B17130" s="5" t="s">
        <v>33735</v>
      </c>
      <c r="C17130" s="5" t="s">
        <v>12</v>
      </c>
      <c r="D17130" s="5" t="str">
        <f t="shared" si="267"/>
        <v>un</v>
      </c>
    </row>
    <row r="17131" spans="1:4" x14ac:dyDescent="0.2">
      <c r="A17131" s="5" t="s">
        <v>10276</v>
      </c>
      <c r="B17131" s="5" t="s">
        <v>33736</v>
      </c>
      <c r="C17131" s="5" t="s">
        <v>12</v>
      </c>
      <c r="D17131" s="5" t="str">
        <f t="shared" si="267"/>
        <v>un</v>
      </c>
    </row>
    <row r="17132" spans="1:4" x14ac:dyDescent="0.2">
      <c r="A17132" s="5" t="s">
        <v>19933</v>
      </c>
      <c r="B17132" s="5" t="s">
        <v>33736</v>
      </c>
      <c r="C17132" s="5" t="s">
        <v>12</v>
      </c>
      <c r="D17132" s="5" t="str">
        <f t="shared" si="267"/>
        <v>un</v>
      </c>
    </row>
    <row r="17133" spans="1:4" x14ac:dyDescent="0.2">
      <c r="A17133" s="5" t="s">
        <v>10277</v>
      </c>
      <c r="B17133" s="5" t="s">
        <v>33737</v>
      </c>
      <c r="C17133" s="5" t="s">
        <v>12</v>
      </c>
      <c r="D17133" s="5" t="str">
        <f t="shared" si="267"/>
        <v>un</v>
      </c>
    </row>
    <row r="17134" spans="1:4" x14ac:dyDescent="0.2">
      <c r="A17134" s="5" t="s">
        <v>19934</v>
      </c>
      <c r="B17134" s="5" t="s">
        <v>33737</v>
      </c>
      <c r="C17134" s="5" t="s">
        <v>12</v>
      </c>
      <c r="D17134" s="5" t="str">
        <f t="shared" si="267"/>
        <v>un</v>
      </c>
    </row>
    <row r="17135" spans="1:4" x14ac:dyDescent="0.2">
      <c r="A17135" s="5" t="s">
        <v>10278</v>
      </c>
      <c r="B17135" s="5" t="s">
        <v>33738</v>
      </c>
      <c r="C17135" s="5" t="s">
        <v>12</v>
      </c>
      <c r="D17135" s="5" t="str">
        <f t="shared" si="267"/>
        <v>un</v>
      </c>
    </row>
    <row r="17136" spans="1:4" x14ac:dyDescent="0.2">
      <c r="A17136" s="5" t="s">
        <v>19935</v>
      </c>
      <c r="B17136" s="5" t="s">
        <v>33738</v>
      </c>
      <c r="C17136" s="5" t="s">
        <v>12</v>
      </c>
      <c r="D17136" s="5" t="str">
        <f t="shared" si="267"/>
        <v>un</v>
      </c>
    </row>
    <row r="17137" spans="1:4" x14ac:dyDescent="0.2">
      <c r="A17137" s="5" t="s">
        <v>10279</v>
      </c>
      <c r="B17137" s="5" t="s">
        <v>33739</v>
      </c>
      <c r="C17137" s="5" t="s">
        <v>12</v>
      </c>
      <c r="D17137" s="5" t="str">
        <f t="shared" si="267"/>
        <v>un</v>
      </c>
    </row>
    <row r="17138" spans="1:4" x14ac:dyDescent="0.2">
      <c r="A17138" s="5" t="s">
        <v>19936</v>
      </c>
      <c r="B17138" s="5" t="s">
        <v>33739</v>
      </c>
      <c r="C17138" s="5" t="s">
        <v>12</v>
      </c>
      <c r="D17138" s="5" t="str">
        <f t="shared" si="267"/>
        <v>un</v>
      </c>
    </row>
    <row r="17139" spans="1:4" x14ac:dyDescent="0.2">
      <c r="A17139" s="5" t="s">
        <v>10280</v>
      </c>
      <c r="B17139" s="5" t="s">
        <v>33740</v>
      </c>
      <c r="C17139" s="5" t="s">
        <v>12</v>
      </c>
      <c r="D17139" s="5" t="str">
        <f t="shared" si="267"/>
        <v>un</v>
      </c>
    </row>
    <row r="17140" spans="1:4" x14ac:dyDescent="0.2">
      <c r="A17140" s="5" t="s">
        <v>19937</v>
      </c>
      <c r="B17140" s="5" t="s">
        <v>33740</v>
      </c>
      <c r="C17140" s="5" t="s">
        <v>12</v>
      </c>
      <c r="D17140" s="5" t="str">
        <f t="shared" si="267"/>
        <v>un</v>
      </c>
    </row>
    <row r="17141" spans="1:4" x14ac:dyDescent="0.2">
      <c r="A17141" s="5" t="s">
        <v>10281</v>
      </c>
      <c r="B17141" s="5" t="s">
        <v>33741</v>
      </c>
      <c r="C17141" s="5" t="s">
        <v>12</v>
      </c>
      <c r="D17141" s="5" t="str">
        <f t="shared" si="267"/>
        <v>un</v>
      </c>
    </row>
    <row r="17142" spans="1:4" x14ac:dyDescent="0.2">
      <c r="A17142" s="5" t="s">
        <v>19938</v>
      </c>
      <c r="B17142" s="5" t="s">
        <v>33741</v>
      </c>
      <c r="C17142" s="5" t="s">
        <v>12</v>
      </c>
      <c r="D17142" s="5" t="str">
        <f t="shared" si="267"/>
        <v>un</v>
      </c>
    </row>
    <row r="17143" spans="1:4" x14ac:dyDescent="0.2">
      <c r="A17143" s="5" t="s">
        <v>10282</v>
      </c>
      <c r="B17143" s="5" t="s">
        <v>33742</v>
      </c>
      <c r="C17143" s="5" t="s">
        <v>12</v>
      </c>
      <c r="D17143" s="5" t="str">
        <f t="shared" si="267"/>
        <v>un</v>
      </c>
    </row>
    <row r="17144" spans="1:4" x14ac:dyDescent="0.2">
      <c r="A17144" s="5" t="s">
        <v>19939</v>
      </c>
      <c r="B17144" s="5" t="s">
        <v>33742</v>
      </c>
      <c r="C17144" s="5" t="s">
        <v>12</v>
      </c>
      <c r="D17144" s="5" t="str">
        <f t="shared" si="267"/>
        <v>un</v>
      </c>
    </row>
    <row r="17145" spans="1:4" x14ac:dyDescent="0.2">
      <c r="A17145" s="5" t="s">
        <v>10283</v>
      </c>
      <c r="B17145" s="5" t="s">
        <v>33743</v>
      </c>
      <c r="C17145" s="5" t="s">
        <v>12</v>
      </c>
      <c r="D17145" s="5" t="str">
        <f t="shared" si="267"/>
        <v>un</v>
      </c>
    </row>
    <row r="17146" spans="1:4" x14ac:dyDescent="0.2">
      <c r="A17146" s="5" t="s">
        <v>19940</v>
      </c>
      <c r="B17146" s="5" t="s">
        <v>33743</v>
      </c>
      <c r="C17146" s="5" t="s">
        <v>12</v>
      </c>
      <c r="D17146" s="5" t="str">
        <f t="shared" si="267"/>
        <v>un</v>
      </c>
    </row>
    <row r="17147" spans="1:4" x14ac:dyDescent="0.2">
      <c r="A17147" s="5" t="s">
        <v>10284</v>
      </c>
      <c r="B17147" s="5" t="s">
        <v>33744</v>
      </c>
      <c r="C17147" s="5" t="s">
        <v>12</v>
      </c>
      <c r="D17147" s="5" t="str">
        <f t="shared" si="267"/>
        <v>un</v>
      </c>
    </row>
    <row r="17148" spans="1:4" x14ac:dyDescent="0.2">
      <c r="A17148" s="5" t="s">
        <v>19941</v>
      </c>
      <c r="B17148" s="5" t="s">
        <v>33744</v>
      </c>
      <c r="C17148" s="5" t="s">
        <v>12</v>
      </c>
      <c r="D17148" s="5" t="str">
        <f t="shared" si="267"/>
        <v>un</v>
      </c>
    </row>
    <row r="17149" spans="1:4" x14ac:dyDescent="0.2">
      <c r="A17149" s="5" t="s">
        <v>10285</v>
      </c>
      <c r="B17149" s="5" t="s">
        <v>33745</v>
      </c>
      <c r="C17149" s="5" t="s">
        <v>12</v>
      </c>
      <c r="D17149" s="5" t="str">
        <f t="shared" si="267"/>
        <v>un</v>
      </c>
    </row>
    <row r="17150" spans="1:4" x14ac:dyDescent="0.2">
      <c r="A17150" s="5" t="s">
        <v>19942</v>
      </c>
      <c r="B17150" s="5" t="s">
        <v>33745</v>
      </c>
      <c r="C17150" s="5" t="s">
        <v>12</v>
      </c>
      <c r="D17150" s="5" t="str">
        <f t="shared" si="267"/>
        <v>un</v>
      </c>
    </row>
    <row r="17151" spans="1:4" x14ac:dyDescent="0.2">
      <c r="A17151" s="5" t="s">
        <v>10286</v>
      </c>
      <c r="B17151" s="5" t="s">
        <v>33746</v>
      </c>
      <c r="C17151" s="5" t="s">
        <v>12</v>
      </c>
      <c r="D17151" s="5" t="str">
        <f t="shared" si="267"/>
        <v>un</v>
      </c>
    </row>
    <row r="17152" spans="1:4" x14ac:dyDescent="0.2">
      <c r="A17152" s="5" t="s">
        <v>19943</v>
      </c>
      <c r="B17152" s="5" t="s">
        <v>33746</v>
      </c>
      <c r="C17152" s="5" t="s">
        <v>12</v>
      </c>
      <c r="D17152" s="5" t="str">
        <f t="shared" si="267"/>
        <v>un</v>
      </c>
    </row>
    <row r="17153" spans="1:4" x14ac:dyDescent="0.2">
      <c r="A17153" s="5" t="s">
        <v>10287</v>
      </c>
      <c r="B17153" s="5" t="s">
        <v>33747</v>
      </c>
      <c r="C17153" s="5" t="s">
        <v>12</v>
      </c>
      <c r="D17153" s="5" t="str">
        <f t="shared" si="267"/>
        <v>un</v>
      </c>
    </row>
    <row r="17154" spans="1:4" x14ac:dyDescent="0.2">
      <c r="A17154" s="5" t="s">
        <v>19944</v>
      </c>
      <c r="B17154" s="5" t="s">
        <v>33747</v>
      </c>
      <c r="C17154" s="5" t="s">
        <v>12</v>
      </c>
      <c r="D17154" s="5" t="str">
        <f t="shared" ref="D17154:D17217" si="268">LOWER(C17154)</f>
        <v>un</v>
      </c>
    </row>
    <row r="17155" spans="1:4" x14ac:dyDescent="0.2">
      <c r="A17155" s="5" t="s">
        <v>10288</v>
      </c>
      <c r="B17155" s="5" t="s">
        <v>33748</v>
      </c>
      <c r="C17155" s="5" t="s">
        <v>12</v>
      </c>
      <c r="D17155" s="5" t="str">
        <f t="shared" si="268"/>
        <v>un</v>
      </c>
    </row>
    <row r="17156" spans="1:4" x14ac:dyDescent="0.2">
      <c r="A17156" s="5" t="s">
        <v>19945</v>
      </c>
      <c r="B17156" s="5" t="s">
        <v>33748</v>
      </c>
      <c r="C17156" s="5" t="s">
        <v>12</v>
      </c>
      <c r="D17156" s="5" t="str">
        <f t="shared" si="268"/>
        <v>un</v>
      </c>
    </row>
    <row r="17157" spans="1:4" x14ac:dyDescent="0.2">
      <c r="A17157" s="5" t="s">
        <v>10289</v>
      </c>
      <c r="B17157" s="5" t="s">
        <v>33749</v>
      </c>
      <c r="C17157" s="5" t="s">
        <v>12</v>
      </c>
      <c r="D17157" s="5" t="str">
        <f t="shared" si="268"/>
        <v>un</v>
      </c>
    </row>
    <row r="17158" spans="1:4" x14ac:dyDescent="0.2">
      <c r="A17158" s="5" t="s">
        <v>19946</v>
      </c>
      <c r="B17158" s="5" t="s">
        <v>33749</v>
      </c>
      <c r="C17158" s="5" t="s">
        <v>12</v>
      </c>
      <c r="D17158" s="5" t="str">
        <f t="shared" si="268"/>
        <v>un</v>
      </c>
    </row>
    <row r="17159" spans="1:4" x14ac:dyDescent="0.2">
      <c r="A17159" s="5" t="s">
        <v>10290</v>
      </c>
      <c r="B17159" s="5" t="s">
        <v>33750</v>
      </c>
      <c r="C17159" s="5" t="s">
        <v>12</v>
      </c>
      <c r="D17159" s="5" t="str">
        <f t="shared" si="268"/>
        <v>un</v>
      </c>
    </row>
    <row r="17160" spans="1:4" x14ac:dyDescent="0.2">
      <c r="A17160" s="5" t="s">
        <v>19947</v>
      </c>
      <c r="B17160" s="5" t="s">
        <v>33750</v>
      </c>
      <c r="C17160" s="5" t="s">
        <v>12</v>
      </c>
      <c r="D17160" s="5" t="str">
        <f t="shared" si="268"/>
        <v>un</v>
      </c>
    </row>
    <row r="17161" spans="1:4" x14ac:dyDescent="0.2">
      <c r="A17161" s="5" t="s">
        <v>10291</v>
      </c>
      <c r="B17161" s="5" t="s">
        <v>33751</v>
      </c>
      <c r="C17161" s="5" t="s">
        <v>12</v>
      </c>
      <c r="D17161" s="5" t="str">
        <f t="shared" si="268"/>
        <v>un</v>
      </c>
    </row>
    <row r="17162" spans="1:4" x14ac:dyDescent="0.2">
      <c r="A17162" s="5" t="s">
        <v>19948</v>
      </c>
      <c r="B17162" s="5" t="s">
        <v>33751</v>
      </c>
      <c r="C17162" s="5" t="s">
        <v>12</v>
      </c>
      <c r="D17162" s="5" t="str">
        <f t="shared" si="268"/>
        <v>un</v>
      </c>
    </row>
    <row r="17163" spans="1:4" x14ac:dyDescent="0.2">
      <c r="A17163" s="5" t="s">
        <v>10292</v>
      </c>
      <c r="B17163" s="5" t="s">
        <v>33752</v>
      </c>
      <c r="C17163" s="5" t="s">
        <v>12</v>
      </c>
      <c r="D17163" s="5" t="str">
        <f t="shared" si="268"/>
        <v>un</v>
      </c>
    </row>
    <row r="17164" spans="1:4" x14ac:dyDescent="0.2">
      <c r="A17164" s="5" t="s">
        <v>19949</v>
      </c>
      <c r="B17164" s="5" t="s">
        <v>33752</v>
      </c>
      <c r="C17164" s="5" t="s">
        <v>12</v>
      </c>
      <c r="D17164" s="5" t="str">
        <f t="shared" si="268"/>
        <v>un</v>
      </c>
    </row>
    <row r="17165" spans="1:4" x14ac:dyDescent="0.2">
      <c r="A17165" s="5" t="s">
        <v>10293</v>
      </c>
      <c r="B17165" s="5" t="s">
        <v>33753</v>
      </c>
      <c r="C17165" s="5" t="s">
        <v>12</v>
      </c>
      <c r="D17165" s="5" t="str">
        <f t="shared" si="268"/>
        <v>un</v>
      </c>
    </row>
    <row r="17166" spans="1:4" x14ac:dyDescent="0.2">
      <c r="A17166" s="5" t="s">
        <v>19950</v>
      </c>
      <c r="B17166" s="5" t="s">
        <v>33753</v>
      </c>
      <c r="C17166" s="5" t="s">
        <v>12</v>
      </c>
      <c r="D17166" s="5" t="str">
        <f t="shared" si="268"/>
        <v>un</v>
      </c>
    </row>
    <row r="17167" spans="1:4" x14ac:dyDescent="0.2">
      <c r="A17167" s="5" t="s">
        <v>10294</v>
      </c>
      <c r="B17167" s="5" t="s">
        <v>33754</v>
      </c>
      <c r="C17167" s="5" t="s">
        <v>12</v>
      </c>
      <c r="D17167" s="5" t="str">
        <f t="shared" si="268"/>
        <v>un</v>
      </c>
    </row>
    <row r="17168" spans="1:4" x14ac:dyDescent="0.2">
      <c r="A17168" s="5" t="s">
        <v>19951</v>
      </c>
      <c r="B17168" s="5" t="s">
        <v>33754</v>
      </c>
      <c r="C17168" s="5" t="s">
        <v>12</v>
      </c>
      <c r="D17168" s="5" t="str">
        <f t="shared" si="268"/>
        <v>un</v>
      </c>
    </row>
    <row r="17169" spans="1:4" x14ac:dyDescent="0.2">
      <c r="A17169" s="5" t="s">
        <v>10295</v>
      </c>
      <c r="B17169" s="5" t="s">
        <v>33755</v>
      </c>
      <c r="C17169" s="5" t="s">
        <v>12</v>
      </c>
      <c r="D17169" s="5" t="str">
        <f t="shared" si="268"/>
        <v>un</v>
      </c>
    </row>
    <row r="17170" spans="1:4" x14ac:dyDescent="0.2">
      <c r="A17170" s="5" t="s">
        <v>19952</v>
      </c>
      <c r="B17170" s="5" t="s">
        <v>33755</v>
      </c>
      <c r="C17170" s="5" t="s">
        <v>12</v>
      </c>
      <c r="D17170" s="5" t="str">
        <f t="shared" si="268"/>
        <v>un</v>
      </c>
    </row>
    <row r="17171" spans="1:4" x14ac:dyDescent="0.2">
      <c r="A17171" s="5" t="s">
        <v>10296</v>
      </c>
      <c r="B17171" s="5" t="s">
        <v>33756</v>
      </c>
      <c r="C17171" s="5" t="s">
        <v>12</v>
      </c>
      <c r="D17171" s="5" t="str">
        <f t="shared" si="268"/>
        <v>un</v>
      </c>
    </row>
    <row r="17172" spans="1:4" x14ac:dyDescent="0.2">
      <c r="A17172" s="5" t="s">
        <v>19953</v>
      </c>
      <c r="B17172" s="5" t="s">
        <v>33756</v>
      </c>
      <c r="C17172" s="5" t="s">
        <v>12</v>
      </c>
      <c r="D17172" s="5" t="str">
        <f t="shared" si="268"/>
        <v>un</v>
      </c>
    </row>
    <row r="17173" spans="1:4" x14ac:dyDescent="0.2">
      <c r="A17173" s="5" t="s">
        <v>10297</v>
      </c>
      <c r="B17173" s="5" t="s">
        <v>33757</v>
      </c>
      <c r="C17173" s="5" t="s">
        <v>12</v>
      </c>
      <c r="D17173" s="5" t="str">
        <f t="shared" si="268"/>
        <v>un</v>
      </c>
    </row>
    <row r="17174" spans="1:4" x14ac:dyDescent="0.2">
      <c r="A17174" s="5" t="s">
        <v>19954</v>
      </c>
      <c r="B17174" s="5" t="s">
        <v>33757</v>
      </c>
      <c r="C17174" s="5" t="s">
        <v>12</v>
      </c>
      <c r="D17174" s="5" t="str">
        <f t="shared" si="268"/>
        <v>un</v>
      </c>
    </row>
    <row r="17175" spans="1:4" x14ac:dyDescent="0.2">
      <c r="A17175" s="5" t="s">
        <v>10298</v>
      </c>
      <c r="B17175" s="5" t="s">
        <v>33758</v>
      </c>
      <c r="C17175" s="5" t="s">
        <v>12</v>
      </c>
      <c r="D17175" s="5" t="str">
        <f t="shared" si="268"/>
        <v>un</v>
      </c>
    </row>
    <row r="17176" spans="1:4" x14ac:dyDescent="0.2">
      <c r="A17176" s="5" t="s">
        <v>19955</v>
      </c>
      <c r="B17176" s="5" t="s">
        <v>33758</v>
      </c>
      <c r="C17176" s="5" t="s">
        <v>12</v>
      </c>
      <c r="D17176" s="5" t="str">
        <f t="shared" si="268"/>
        <v>un</v>
      </c>
    </row>
    <row r="17177" spans="1:4" x14ac:dyDescent="0.2">
      <c r="A17177" s="5" t="s">
        <v>10299</v>
      </c>
      <c r="B17177" s="5" t="s">
        <v>33759</v>
      </c>
      <c r="C17177" s="5" t="s">
        <v>12</v>
      </c>
      <c r="D17177" s="5" t="str">
        <f t="shared" si="268"/>
        <v>un</v>
      </c>
    </row>
    <row r="17178" spans="1:4" x14ac:dyDescent="0.2">
      <c r="A17178" s="5" t="s">
        <v>19956</v>
      </c>
      <c r="B17178" s="5" t="s">
        <v>33759</v>
      </c>
      <c r="C17178" s="5" t="s">
        <v>12</v>
      </c>
      <c r="D17178" s="5" t="str">
        <f t="shared" si="268"/>
        <v>un</v>
      </c>
    </row>
    <row r="17179" spans="1:4" x14ac:dyDescent="0.2">
      <c r="A17179" s="5" t="s">
        <v>10300</v>
      </c>
      <c r="B17179" s="5" t="s">
        <v>33760</v>
      </c>
      <c r="C17179" s="5" t="s">
        <v>12</v>
      </c>
      <c r="D17179" s="5" t="str">
        <f t="shared" si="268"/>
        <v>un</v>
      </c>
    </row>
    <row r="17180" spans="1:4" x14ac:dyDescent="0.2">
      <c r="A17180" s="5" t="s">
        <v>19957</v>
      </c>
      <c r="B17180" s="5" t="s">
        <v>33760</v>
      </c>
      <c r="C17180" s="5" t="s">
        <v>12</v>
      </c>
      <c r="D17180" s="5" t="str">
        <f t="shared" si="268"/>
        <v>un</v>
      </c>
    </row>
    <row r="17181" spans="1:4" x14ac:dyDescent="0.2">
      <c r="A17181" s="5" t="s">
        <v>10301</v>
      </c>
      <c r="B17181" s="5" t="s">
        <v>33761</v>
      </c>
      <c r="C17181" s="5" t="s">
        <v>12</v>
      </c>
      <c r="D17181" s="5" t="str">
        <f t="shared" si="268"/>
        <v>un</v>
      </c>
    </row>
    <row r="17182" spans="1:4" x14ac:dyDescent="0.2">
      <c r="A17182" s="5" t="s">
        <v>19958</v>
      </c>
      <c r="B17182" s="5" t="s">
        <v>33761</v>
      </c>
      <c r="C17182" s="5" t="s">
        <v>12</v>
      </c>
      <c r="D17182" s="5" t="str">
        <f t="shared" si="268"/>
        <v>un</v>
      </c>
    </row>
    <row r="17183" spans="1:4" x14ac:dyDescent="0.2">
      <c r="A17183" s="5" t="s">
        <v>10302</v>
      </c>
      <c r="B17183" s="5" t="s">
        <v>33762</v>
      </c>
      <c r="C17183" s="5" t="s">
        <v>12</v>
      </c>
      <c r="D17183" s="5" t="str">
        <f t="shared" si="268"/>
        <v>un</v>
      </c>
    </row>
    <row r="17184" spans="1:4" x14ac:dyDescent="0.2">
      <c r="A17184" s="5" t="s">
        <v>19959</v>
      </c>
      <c r="B17184" s="5" t="s">
        <v>33762</v>
      </c>
      <c r="C17184" s="5" t="s">
        <v>12</v>
      </c>
      <c r="D17184" s="5" t="str">
        <f t="shared" si="268"/>
        <v>un</v>
      </c>
    </row>
    <row r="17185" spans="1:4" x14ac:dyDescent="0.2">
      <c r="A17185" s="5" t="s">
        <v>10303</v>
      </c>
      <c r="B17185" s="5" t="s">
        <v>33763</v>
      </c>
      <c r="C17185" s="5" t="s">
        <v>12</v>
      </c>
      <c r="D17185" s="5" t="str">
        <f t="shared" si="268"/>
        <v>un</v>
      </c>
    </row>
    <row r="17186" spans="1:4" x14ac:dyDescent="0.2">
      <c r="A17186" s="5" t="s">
        <v>19960</v>
      </c>
      <c r="B17186" s="5" t="s">
        <v>33763</v>
      </c>
      <c r="C17186" s="5" t="s">
        <v>12</v>
      </c>
      <c r="D17186" s="5" t="str">
        <f t="shared" si="268"/>
        <v>un</v>
      </c>
    </row>
    <row r="17187" spans="1:4" x14ac:dyDescent="0.2">
      <c r="A17187" s="5" t="s">
        <v>10304</v>
      </c>
      <c r="B17187" s="5" t="s">
        <v>33764</v>
      </c>
      <c r="C17187" s="5" t="s">
        <v>12</v>
      </c>
      <c r="D17187" s="5" t="str">
        <f t="shared" si="268"/>
        <v>un</v>
      </c>
    </row>
    <row r="17188" spans="1:4" x14ac:dyDescent="0.2">
      <c r="A17188" s="5" t="s">
        <v>19961</v>
      </c>
      <c r="B17188" s="5" t="s">
        <v>33764</v>
      </c>
      <c r="C17188" s="5" t="s">
        <v>12</v>
      </c>
      <c r="D17188" s="5" t="str">
        <f t="shared" si="268"/>
        <v>un</v>
      </c>
    </row>
    <row r="17189" spans="1:4" x14ac:dyDescent="0.2">
      <c r="A17189" s="5" t="s">
        <v>10305</v>
      </c>
      <c r="B17189" s="5" t="s">
        <v>33765</v>
      </c>
      <c r="C17189" s="5" t="s">
        <v>12</v>
      </c>
      <c r="D17189" s="5" t="str">
        <f t="shared" si="268"/>
        <v>un</v>
      </c>
    </row>
    <row r="17190" spans="1:4" x14ac:dyDescent="0.2">
      <c r="A17190" s="5" t="s">
        <v>19962</v>
      </c>
      <c r="B17190" s="5" t="s">
        <v>33765</v>
      </c>
      <c r="C17190" s="5" t="s">
        <v>12</v>
      </c>
      <c r="D17190" s="5" t="str">
        <f t="shared" si="268"/>
        <v>un</v>
      </c>
    </row>
    <row r="17191" spans="1:4" x14ac:dyDescent="0.2">
      <c r="A17191" s="5" t="s">
        <v>10306</v>
      </c>
      <c r="B17191" s="5" t="s">
        <v>33766</v>
      </c>
      <c r="C17191" s="5" t="s">
        <v>12</v>
      </c>
      <c r="D17191" s="5" t="str">
        <f t="shared" si="268"/>
        <v>un</v>
      </c>
    </row>
    <row r="17192" spans="1:4" x14ac:dyDescent="0.2">
      <c r="A17192" s="5" t="s">
        <v>19963</v>
      </c>
      <c r="B17192" s="5" t="s">
        <v>33766</v>
      </c>
      <c r="C17192" s="5" t="s">
        <v>12</v>
      </c>
      <c r="D17192" s="5" t="str">
        <f t="shared" si="268"/>
        <v>un</v>
      </c>
    </row>
    <row r="17193" spans="1:4" x14ac:dyDescent="0.2">
      <c r="A17193" s="5" t="s">
        <v>10307</v>
      </c>
      <c r="B17193" s="5" t="s">
        <v>33767</v>
      </c>
      <c r="C17193" s="5" t="s">
        <v>12</v>
      </c>
      <c r="D17193" s="5" t="str">
        <f t="shared" si="268"/>
        <v>un</v>
      </c>
    </row>
    <row r="17194" spans="1:4" x14ac:dyDescent="0.2">
      <c r="A17194" s="5" t="s">
        <v>19964</v>
      </c>
      <c r="B17194" s="5" t="s">
        <v>33767</v>
      </c>
      <c r="C17194" s="5" t="s">
        <v>12</v>
      </c>
      <c r="D17194" s="5" t="str">
        <f t="shared" si="268"/>
        <v>un</v>
      </c>
    </row>
    <row r="17195" spans="1:4" x14ac:dyDescent="0.2">
      <c r="A17195" s="5" t="s">
        <v>10308</v>
      </c>
      <c r="B17195" s="5" t="s">
        <v>33768</v>
      </c>
      <c r="C17195" s="5" t="s">
        <v>12</v>
      </c>
      <c r="D17195" s="5" t="str">
        <f t="shared" si="268"/>
        <v>un</v>
      </c>
    </row>
    <row r="17196" spans="1:4" x14ac:dyDescent="0.2">
      <c r="A17196" s="5" t="s">
        <v>19965</v>
      </c>
      <c r="B17196" s="5" t="s">
        <v>33768</v>
      </c>
      <c r="C17196" s="5" t="s">
        <v>12</v>
      </c>
      <c r="D17196" s="5" t="str">
        <f t="shared" si="268"/>
        <v>un</v>
      </c>
    </row>
    <row r="17197" spans="1:4" x14ac:dyDescent="0.2">
      <c r="A17197" s="5" t="s">
        <v>10309</v>
      </c>
      <c r="B17197" s="5" t="s">
        <v>33769</v>
      </c>
      <c r="C17197" s="5" t="s">
        <v>12</v>
      </c>
      <c r="D17197" s="5" t="str">
        <f t="shared" si="268"/>
        <v>un</v>
      </c>
    </row>
    <row r="17198" spans="1:4" x14ac:dyDescent="0.2">
      <c r="A17198" s="5" t="s">
        <v>19966</v>
      </c>
      <c r="B17198" s="5" t="s">
        <v>33769</v>
      </c>
      <c r="C17198" s="5" t="s">
        <v>12</v>
      </c>
      <c r="D17198" s="5" t="str">
        <f t="shared" si="268"/>
        <v>un</v>
      </c>
    </row>
    <row r="17199" spans="1:4" x14ac:dyDescent="0.2">
      <c r="A17199" s="5" t="s">
        <v>10310</v>
      </c>
      <c r="B17199" s="5" t="s">
        <v>33770</v>
      </c>
      <c r="C17199" s="5" t="s">
        <v>12</v>
      </c>
      <c r="D17199" s="5" t="str">
        <f t="shared" si="268"/>
        <v>un</v>
      </c>
    </row>
    <row r="17200" spans="1:4" x14ac:dyDescent="0.2">
      <c r="A17200" s="5" t="s">
        <v>19967</v>
      </c>
      <c r="B17200" s="5" t="s">
        <v>33770</v>
      </c>
      <c r="C17200" s="5" t="s">
        <v>12</v>
      </c>
      <c r="D17200" s="5" t="str">
        <f t="shared" si="268"/>
        <v>un</v>
      </c>
    </row>
    <row r="17201" spans="1:4" x14ac:dyDescent="0.2">
      <c r="A17201" s="5" t="s">
        <v>10311</v>
      </c>
      <c r="B17201" s="5" t="s">
        <v>33771</v>
      </c>
      <c r="C17201" s="5" t="s">
        <v>12</v>
      </c>
      <c r="D17201" s="5" t="str">
        <f t="shared" si="268"/>
        <v>un</v>
      </c>
    </row>
    <row r="17202" spans="1:4" x14ac:dyDescent="0.2">
      <c r="A17202" s="5" t="s">
        <v>19968</v>
      </c>
      <c r="B17202" s="5" t="s">
        <v>33771</v>
      </c>
      <c r="C17202" s="5" t="s">
        <v>12</v>
      </c>
      <c r="D17202" s="5" t="str">
        <f t="shared" si="268"/>
        <v>un</v>
      </c>
    </row>
    <row r="17203" spans="1:4" x14ac:dyDescent="0.2">
      <c r="A17203" s="5" t="s">
        <v>10312</v>
      </c>
      <c r="B17203" s="5" t="s">
        <v>33772</v>
      </c>
      <c r="C17203" s="5" t="s">
        <v>12</v>
      </c>
      <c r="D17203" s="5" t="str">
        <f t="shared" si="268"/>
        <v>un</v>
      </c>
    </row>
    <row r="17204" spans="1:4" x14ac:dyDescent="0.2">
      <c r="A17204" s="5" t="s">
        <v>19969</v>
      </c>
      <c r="B17204" s="5" t="s">
        <v>33772</v>
      </c>
      <c r="C17204" s="5" t="s">
        <v>12</v>
      </c>
      <c r="D17204" s="5" t="str">
        <f t="shared" si="268"/>
        <v>un</v>
      </c>
    </row>
    <row r="17205" spans="1:4" x14ac:dyDescent="0.2">
      <c r="A17205" s="5" t="s">
        <v>10313</v>
      </c>
      <c r="B17205" s="5" t="s">
        <v>33773</v>
      </c>
      <c r="C17205" s="5" t="s">
        <v>12</v>
      </c>
      <c r="D17205" s="5" t="str">
        <f t="shared" si="268"/>
        <v>un</v>
      </c>
    </row>
    <row r="17206" spans="1:4" x14ac:dyDescent="0.2">
      <c r="A17206" s="5" t="s">
        <v>19970</v>
      </c>
      <c r="B17206" s="5" t="s">
        <v>33773</v>
      </c>
      <c r="C17206" s="5" t="s">
        <v>12</v>
      </c>
      <c r="D17206" s="5" t="str">
        <f t="shared" si="268"/>
        <v>un</v>
      </c>
    </row>
    <row r="17207" spans="1:4" x14ac:dyDescent="0.2">
      <c r="A17207" s="5" t="s">
        <v>10314</v>
      </c>
      <c r="B17207" s="5" t="s">
        <v>33774</v>
      </c>
      <c r="C17207" s="5" t="s">
        <v>12</v>
      </c>
      <c r="D17207" s="5" t="str">
        <f t="shared" si="268"/>
        <v>un</v>
      </c>
    </row>
    <row r="17208" spans="1:4" x14ac:dyDescent="0.2">
      <c r="A17208" s="5" t="s">
        <v>19971</v>
      </c>
      <c r="B17208" s="5" t="s">
        <v>33774</v>
      </c>
      <c r="C17208" s="5" t="s">
        <v>12</v>
      </c>
      <c r="D17208" s="5" t="str">
        <f t="shared" si="268"/>
        <v>un</v>
      </c>
    </row>
    <row r="17209" spans="1:4" x14ac:dyDescent="0.2">
      <c r="A17209" s="5" t="s">
        <v>10315</v>
      </c>
      <c r="B17209" s="5" t="s">
        <v>33775</v>
      </c>
      <c r="C17209" s="5" t="s">
        <v>12</v>
      </c>
      <c r="D17209" s="5" t="str">
        <f t="shared" si="268"/>
        <v>un</v>
      </c>
    </row>
    <row r="17210" spans="1:4" x14ac:dyDescent="0.2">
      <c r="A17210" s="5" t="s">
        <v>19972</v>
      </c>
      <c r="B17210" s="5" t="s">
        <v>33775</v>
      </c>
      <c r="C17210" s="5" t="s">
        <v>12</v>
      </c>
      <c r="D17210" s="5" t="str">
        <f t="shared" si="268"/>
        <v>un</v>
      </c>
    </row>
    <row r="17211" spans="1:4" x14ac:dyDescent="0.2">
      <c r="A17211" s="5" t="s">
        <v>10316</v>
      </c>
      <c r="B17211" s="5" t="s">
        <v>33776</v>
      </c>
      <c r="C17211" s="5" t="s">
        <v>12</v>
      </c>
      <c r="D17211" s="5" t="str">
        <f t="shared" si="268"/>
        <v>un</v>
      </c>
    </row>
    <row r="17212" spans="1:4" x14ac:dyDescent="0.2">
      <c r="A17212" s="5" t="s">
        <v>19973</v>
      </c>
      <c r="B17212" s="5" t="s">
        <v>33776</v>
      </c>
      <c r="C17212" s="5" t="s">
        <v>12</v>
      </c>
      <c r="D17212" s="5" t="str">
        <f t="shared" si="268"/>
        <v>un</v>
      </c>
    </row>
    <row r="17213" spans="1:4" x14ac:dyDescent="0.2">
      <c r="A17213" s="5" t="s">
        <v>10317</v>
      </c>
      <c r="B17213" s="5" t="s">
        <v>33777</v>
      </c>
      <c r="C17213" s="5" t="s">
        <v>12</v>
      </c>
      <c r="D17213" s="5" t="str">
        <f t="shared" si="268"/>
        <v>un</v>
      </c>
    </row>
    <row r="17214" spans="1:4" x14ac:dyDescent="0.2">
      <c r="A17214" s="5" t="s">
        <v>19974</v>
      </c>
      <c r="B17214" s="5" t="s">
        <v>33777</v>
      </c>
      <c r="C17214" s="5" t="s">
        <v>12</v>
      </c>
      <c r="D17214" s="5" t="str">
        <f t="shared" si="268"/>
        <v>un</v>
      </c>
    </row>
    <row r="17215" spans="1:4" x14ac:dyDescent="0.2">
      <c r="A17215" s="5" t="s">
        <v>10318</v>
      </c>
      <c r="B17215" s="5" t="s">
        <v>33778</v>
      </c>
      <c r="C17215" s="5" t="s">
        <v>12</v>
      </c>
      <c r="D17215" s="5" t="str">
        <f t="shared" si="268"/>
        <v>un</v>
      </c>
    </row>
    <row r="17216" spans="1:4" x14ac:dyDescent="0.2">
      <c r="A17216" s="5" t="s">
        <v>19975</v>
      </c>
      <c r="B17216" s="5" t="s">
        <v>33778</v>
      </c>
      <c r="C17216" s="5" t="s">
        <v>12</v>
      </c>
      <c r="D17216" s="5" t="str">
        <f t="shared" si="268"/>
        <v>un</v>
      </c>
    </row>
    <row r="17217" spans="1:4" x14ac:dyDescent="0.2">
      <c r="A17217" s="5" t="s">
        <v>10319</v>
      </c>
      <c r="B17217" s="5" t="s">
        <v>33779</v>
      </c>
      <c r="C17217" s="5" t="s">
        <v>12</v>
      </c>
      <c r="D17217" s="5" t="str">
        <f t="shared" si="268"/>
        <v>un</v>
      </c>
    </row>
    <row r="17218" spans="1:4" x14ac:dyDescent="0.2">
      <c r="A17218" s="5" t="s">
        <v>19976</v>
      </c>
      <c r="B17218" s="5" t="s">
        <v>33779</v>
      </c>
      <c r="C17218" s="5" t="s">
        <v>12</v>
      </c>
      <c r="D17218" s="5" t="str">
        <f t="shared" ref="D17218:D17281" si="269">LOWER(C17218)</f>
        <v>un</v>
      </c>
    </row>
    <row r="17219" spans="1:4" x14ac:dyDescent="0.2">
      <c r="A17219" s="5" t="s">
        <v>10320</v>
      </c>
      <c r="B17219" s="5" t="s">
        <v>33780</v>
      </c>
      <c r="C17219" s="5" t="s">
        <v>12</v>
      </c>
      <c r="D17219" s="5" t="str">
        <f t="shared" si="269"/>
        <v>un</v>
      </c>
    </row>
    <row r="17220" spans="1:4" x14ac:dyDescent="0.2">
      <c r="A17220" s="5" t="s">
        <v>19977</v>
      </c>
      <c r="B17220" s="5" t="s">
        <v>33780</v>
      </c>
      <c r="C17220" s="5" t="s">
        <v>12</v>
      </c>
      <c r="D17220" s="5" t="str">
        <f t="shared" si="269"/>
        <v>un</v>
      </c>
    </row>
    <row r="17221" spans="1:4" x14ac:dyDescent="0.2">
      <c r="A17221" s="5" t="s">
        <v>10321</v>
      </c>
      <c r="B17221" s="5" t="s">
        <v>33781</v>
      </c>
      <c r="C17221" s="5" t="s">
        <v>12</v>
      </c>
      <c r="D17221" s="5" t="str">
        <f t="shared" si="269"/>
        <v>un</v>
      </c>
    </row>
    <row r="17222" spans="1:4" x14ac:dyDescent="0.2">
      <c r="A17222" s="5" t="s">
        <v>19978</v>
      </c>
      <c r="B17222" s="5" t="s">
        <v>33781</v>
      </c>
      <c r="C17222" s="5" t="s">
        <v>12</v>
      </c>
      <c r="D17222" s="5" t="str">
        <f t="shared" si="269"/>
        <v>un</v>
      </c>
    </row>
    <row r="17223" spans="1:4" x14ac:dyDescent="0.2">
      <c r="A17223" s="5" t="s">
        <v>10322</v>
      </c>
      <c r="B17223" s="5" t="s">
        <v>33782</v>
      </c>
      <c r="C17223" s="5" t="s">
        <v>12</v>
      </c>
      <c r="D17223" s="5" t="str">
        <f t="shared" si="269"/>
        <v>un</v>
      </c>
    </row>
    <row r="17224" spans="1:4" x14ac:dyDescent="0.2">
      <c r="A17224" s="5" t="s">
        <v>19979</v>
      </c>
      <c r="B17224" s="5" t="s">
        <v>33782</v>
      </c>
      <c r="C17224" s="5" t="s">
        <v>12</v>
      </c>
      <c r="D17224" s="5" t="str">
        <f t="shared" si="269"/>
        <v>un</v>
      </c>
    </row>
    <row r="17225" spans="1:4" x14ac:dyDescent="0.2">
      <c r="A17225" s="5" t="s">
        <v>10323</v>
      </c>
      <c r="B17225" s="5" t="s">
        <v>33783</v>
      </c>
      <c r="C17225" s="5" t="s">
        <v>12</v>
      </c>
      <c r="D17225" s="5" t="str">
        <f t="shared" si="269"/>
        <v>un</v>
      </c>
    </row>
    <row r="17226" spans="1:4" x14ac:dyDescent="0.2">
      <c r="A17226" s="5" t="s">
        <v>19980</v>
      </c>
      <c r="B17226" s="5" t="s">
        <v>33783</v>
      </c>
      <c r="C17226" s="5" t="s">
        <v>12</v>
      </c>
      <c r="D17226" s="5" t="str">
        <f t="shared" si="269"/>
        <v>un</v>
      </c>
    </row>
    <row r="17227" spans="1:4" x14ac:dyDescent="0.2">
      <c r="A17227" s="5" t="s">
        <v>10324</v>
      </c>
      <c r="B17227" s="5" t="s">
        <v>33784</v>
      </c>
      <c r="C17227" s="5" t="s">
        <v>12</v>
      </c>
      <c r="D17227" s="5" t="str">
        <f t="shared" si="269"/>
        <v>un</v>
      </c>
    </row>
    <row r="17228" spans="1:4" x14ac:dyDescent="0.2">
      <c r="A17228" s="5" t="s">
        <v>19981</v>
      </c>
      <c r="B17228" s="5" t="s">
        <v>33784</v>
      </c>
      <c r="C17228" s="5" t="s">
        <v>12</v>
      </c>
      <c r="D17228" s="5" t="str">
        <f t="shared" si="269"/>
        <v>un</v>
      </c>
    </row>
    <row r="17229" spans="1:4" x14ac:dyDescent="0.2">
      <c r="A17229" s="5" t="s">
        <v>10325</v>
      </c>
      <c r="B17229" s="5" t="s">
        <v>33785</v>
      </c>
      <c r="C17229" s="5" t="s">
        <v>12</v>
      </c>
      <c r="D17229" s="5" t="str">
        <f t="shared" si="269"/>
        <v>un</v>
      </c>
    </row>
    <row r="17230" spans="1:4" x14ac:dyDescent="0.2">
      <c r="A17230" s="5" t="s">
        <v>19982</v>
      </c>
      <c r="B17230" s="5" t="s">
        <v>33785</v>
      </c>
      <c r="C17230" s="5" t="s">
        <v>12</v>
      </c>
      <c r="D17230" s="5" t="str">
        <f t="shared" si="269"/>
        <v>un</v>
      </c>
    </row>
    <row r="17231" spans="1:4" x14ac:dyDescent="0.2">
      <c r="A17231" s="5" t="s">
        <v>10326</v>
      </c>
      <c r="B17231" s="5" t="s">
        <v>33786</v>
      </c>
      <c r="C17231" s="5" t="s">
        <v>12</v>
      </c>
      <c r="D17231" s="5" t="str">
        <f t="shared" si="269"/>
        <v>un</v>
      </c>
    </row>
    <row r="17232" spans="1:4" x14ac:dyDescent="0.2">
      <c r="A17232" s="5" t="s">
        <v>19983</v>
      </c>
      <c r="B17232" s="5" t="s">
        <v>33786</v>
      </c>
      <c r="C17232" s="5" t="s">
        <v>12</v>
      </c>
      <c r="D17232" s="5" t="str">
        <f t="shared" si="269"/>
        <v>un</v>
      </c>
    </row>
    <row r="17233" spans="1:4" x14ac:dyDescent="0.2">
      <c r="A17233" s="5" t="s">
        <v>10327</v>
      </c>
      <c r="B17233" s="5" t="s">
        <v>33787</v>
      </c>
      <c r="C17233" s="5" t="s">
        <v>12</v>
      </c>
      <c r="D17233" s="5" t="str">
        <f t="shared" si="269"/>
        <v>un</v>
      </c>
    </row>
    <row r="17234" spans="1:4" x14ac:dyDescent="0.2">
      <c r="A17234" s="5" t="s">
        <v>19984</v>
      </c>
      <c r="B17234" s="5" t="s">
        <v>33787</v>
      </c>
      <c r="C17234" s="5" t="s">
        <v>12</v>
      </c>
      <c r="D17234" s="5" t="str">
        <f t="shared" si="269"/>
        <v>un</v>
      </c>
    </row>
    <row r="17235" spans="1:4" x14ac:dyDescent="0.2">
      <c r="A17235" s="5" t="s">
        <v>10328</v>
      </c>
      <c r="B17235" s="5" t="s">
        <v>33788</v>
      </c>
      <c r="C17235" s="5" t="s">
        <v>12</v>
      </c>
      <c r="D17235" s="5" t="str">
        <f t="shared" si="269"/>
        <v>un</v>
      </c>
    </row>
    <row r="17236" spans="1:4" x14ac:dyDescent="0.2">
      <c r="A17236" s="5" t="s">
        <v>19985</v>
      </c>
      <c r="B17236" s="5" t="s">
        <v>33788</v>
      </c>
      <c r="C17236" s="5" t="s">
        <v>12</v>
      </c>
      <c r="D17236" s="5" t="str">
        <f t="shared" si="269"/>
        <v>un</v>
      </c>
    </row>
    <row r="17237" spans="1:4" x14ac:dyDescent="0.2">
      <c r="A17237" s="5" t="s">
        <v>10329</v>
      </c>
      <c r="B17237" s="5" t="s">
        <v>33789</v>
      </c>
      <c r="C17237" s="5" t="s">
        <v>12</v>
      </c>
      <c r="D17237" s="5" t="str">
        <f t="shared" si="269"/>
        <v>un</v>
      </c>
    </row>
    <row r="17238" spans="1:4" x14ac:dyDescent="0.2">
      <c r="A17238" s="5" t="s">
        <v>19986</v>
      </c>
      <c r="B17238" s="5" t="s">
        <v>33789</v>
      </c>
      <c r="C17238" s="5" t="s">
        <v>12</v>
      </c>
      <c r="D17238" s="5" t="str">
        <f t="shared" si="269"/>
        <v>un</v>
      </c>
    </row>
    <row r="17239" spans="1:4" x14ac:dyDescent="0.2">
      <c r="A17239" s="5" t="s">
        <v>10330</v>
      </c>
      <c r="B17239" s="5" t="s">
        <v>33790</v>
      </c>
      <c r="C17239" s="5" t="s">
        <v>12</v>
      </c>
      <c r="D17239" s="5" t="str">
        <f t="shared" si="269"/>
        <v>un</v>
      </c>
    </row>
    <row r="17240" spans="1:4" x14ac:dyDescent="0.2">
      <c r="A17240" s="5" t="s">
        <v>19987</v>
      </c>
      <c r="B17240" s="5" t="s">
        <v>33790</v>
      </c>
      <c r="C17240" s="5" t="s">
        <v>12</v>
      </c>
      <c r="D17240" s="5" t="str">
        <f t="shared" si="269"/>
        <v>un</v>
      </c>
    </row>
    <row r="17241" spans="1:4" x14ac:dyDescent="0.2">
      <c r="A17241" s="5" t="s">
        <v>10331</v>
      </c>
      <c r="B17241" s="5" t="s">
        <v>33791</v>
      </c>
      <c r="C17241" s="5" t="s">
        <v>12</v>
      </c>
      <c r="D17241" s="5" t="str">
        <f t="shared" si="269"/>
        <v>un</v>
      </c>
    </row>
    <row r="17242" spans="1:4" x14ac:dyDescent="0.2">
      <c r="A17242" s="5" t="s">
        <v>19988</v>
      </c>
      <c r="B17242" s="5" t="s">
        <v>33791</v>
      </c>
      <c r="C17242" s="5" t="s">
        <v>12</v>
      </c>
      <c r="D17242" s="5" t="str">
        <f t="shared" si="269"/>
        <v>un</v>
      </c>
    </row>
    <row r="17243" spans="1:4" x14ac:dyDescent="0.2">
      <c r="A17243" s="5" t="s">
        <v>10332</v>
      </c>
      <c r="B17243" s="5" t="s">
        <v>33792</v>
      </c>
      <c r="C17243" s="5" t="s">
        <v>12</v>
      </c>
      <c r="D17243" s="5" t="str">
        <f t="shared" si="269"/>
        <v>un</v>
      </c>
    </row>
    <row r="17244" spans="1:4" x14ac:dyDescent="0.2">
      <c r="A17244" s="5" t="s">
        <v>19989</v>
      </c>
      <c r="B17244" s="5" t="s">
        <v>33792</v>
      </c>
      <c r="C17244" s="5" t="s">
        <v>12</v>
      </c>
      <c r="D17244" s="5" t="str">
        <f t="shared" si="269"/>
        <v>un</v>
      </c>
    </row>
    <row r="17245" spans="1:4" x14ac:dyDescent="0.2">
      <c r="A17245" s="5" t="s">
        <v>10333</v>
      </c>
      <c r="B17245" s="5" t="s">
        <v>33793</v>
      </c>
      <c r="C17245" s="5" t="s">
        <v>12</v>
      </c>
      <c r="D17245" s="5" t="str">
        <f t="shared" si="269"/>
        <v>un</v>
      </c>
    </row>
    <row r="17246" spans="1:4" x14ac:dyDescent="0.2">
      <c r="A17246" s="5" t="s">
        <v>19990</v>
      </c>
      <c r="B17246" s="5" t="s">
        <v>33793</v>
      </c>
      <c r="C17246" s="5" t="s">
        <v>12</v>
      </c>
      <c r="D17246" s="5" t="str">
        <f t="shared" si="269"/>
        <v>un</v>
      </c>
    </row>
    <row r="17247" spans="1:4" x14ac:dyDescent="0.2">
      <c r="A17247" s="5" t="s">
        <v>10334</v>
      </c>
      <c r="B17247" s="5" t="s">
        <v>33794</v>
      </c>
      <c r="C17247" s="5" t="s">
        <v>12</v>
      </c>
      <c r="D17247" s="5" t="str">
        <f t="shared" si="269"/>
        <v>un</v>
      </c>
    </row>
    <row r="17248" spans="1:4" x14ac:dyDescent="0.2">
      <c r="A17248" s="5" t="s">
        <v>19991</v>
      </c>
      <c r="B17248" s="5" t="s">
        <v>33794</v>
      </c>
      <c r="C17248" s="5" t="s">
        <v>12</v>
      </c>
      <c r="D17248" s="5" t="str">
        <f t="shared" si="269"/>
        <v>un</v>
      </c>
    </row>
    <row r="17249" spans="1:4" x14ac:dyDescent="0.2">
      <c r="A17249" s="5" t="s">
        <v>10335</v>
      </c>
      <c r="B17249" s="5" t="s">
        <v>33795</v>
      </c>
      <c r="C17249" s="5" t="s">
        <v>12</v>
      </c>
      <c r="D17249" s="5" t="str">
        <f t="shared" si="269"/>
        <v>un</v>
      </c>
    </row>
    <row r="17250" spans="1:4" x14ac:dyDescent="0.2">
      <c r="A17250" s="5" t="s">
        <v>19992</v>
      </c>
      <c r="B17250" s="5" t="s">
        <v>33795</v>
      </c>
      <c r="C17250" s="5" t="s">
        <v>12</v>
      </c>
      <c r="D17250" s="5" t="str">
        <f t="shared" si="269"/>
        <v>un</v>
      </c>
    </row>
    <row r="17251" spans="1:4" x14ac:dyDescent="0.2">
      <c r="A17251" s="5" t="s">
        <v>10336</v>
      </c>
      <c r="B17251" s="5" t="s">
        <v>33796</v>
      </c>
      <c r="C17251" s="5" t="s">
        <v>12</v>
      </c>
      <c r="D17251" s="5" t="str">
        <f t="shared" si="269"/>
        <v>un</v>
      </c>
    </row>
    <row r="17252" spans="1:4" x14ac:dyDescent="0.2">
      <c r="A17252" s="5" t="s">
        <v>19993</v>
      </c>
      <c r="B17252" s="5" t="s">
        <v>33796</v>
      </c>
      <c r="C17252" s="5" t="s">
        <v>12</v>
      </c>
      <c r="D17252" s="5" t="str">
        <f t="shared" si="269"/>
        <v>un</v>
      </c>
    </row>
    <row r="17253" spans="1:4" x14ac:dyDescent="0.2">
      <c r="A17253" s="5" t="s">
        <v>10337</v>
      </c>
      <c r="B17253" s="5" t="s">
        <v>33797</v>
      </c>
      <c r="C17253" s="5" t="s">
        <v>12</v>
      </c>
      <c r="D17253" s="5" t="str">
        <f t="shared" si="269"/>
        <v>un</v>
      </c>
    </row>
    <row r="17254" spans="1:4" x14ac:dyDescent="0.2">
      <c r="A17254" s="5" t="s">
        <v>19994</v>
      </c>
      <c r="B17254" s="5" t="s">
        <v>33797</v>
      </c>
      <c r="C17254" s="5" t="s">
        <v>12</v>
      </c>
      <c r="D17254" s="5" t="str">
        <f t="shared" si="269"/>
        <v>un</v>
      </c>
    </row>
    <row r="17255" spans="1:4" x14ac:dyDescent="0.2">
      <c r="A17255" s="5" t="s">
        <v>10338</v>
      </c>
      <c r="B17255" s="5" t="s">
        <v>33798</v>
      </c>
      <c r="C17255" s="5" t="s">
        <v>12</v>
      </c>
      <c r="D17255" s="5" t="str">
        <f t="shared" si="269"/>
        <v>un</v>
      </c>
    </row>
    <row r="17256" spans="1:4" x14ac:dyDescent="0.2">
      <c r="A17256" s="5" t="s">
        <v>19995</v>
      </c>
      <c r="B17256" s="5" t="s">
        <v>33798</v>
      </c>
      <c r="C17256" s="5" t="s">
        <v>12</v>
      </c>
      <c r="D17256" s="5" t="str">
        <f t="shared" si="269"/>
        <v>un</v>
      </c>
    </row>
    <row r="17257" spans="1:4" x14ac:dyDescent="0.2">
      <c r="A17257" s="5" t="s">
        <v>10339</v>
      </c>
      <c r="B17257" s="5" t="s">
        <v>33799</v>
      </c>
      <c r="C17257" s="5" t="s">
        <v>12</v>
      </c>
      <c r="D17257" s="5" t="str">
        <f t="shared" si="269"/>
        <v>un</v>
      </c>
    </row>
    <row r="17258" spans="1:4" x14ac:dyDescent="0.2">
      <c r="A17258" s="5" t="s">
        <v>19996</v>
      </c>
      <c r="B17258" s="5" t="s">
        <v>33799</v>
      </c>
      <c r="C17258" s="5" t="s">
        <v>12</v>
      </c>
      <c r="D17258" s="5" t="str">
        <f t="shared" si="269"/>
        <v>un</v>
      </c>
    </row>
    <row r="17259" spans="1:4" x14ac:dyDescent="0.2">
      <c r="A17259" s="5" t="s">
        <v>10340</v>
      </c>
      <c r="B17259" s="5" t="s">
        <v>33800</v>
      </c>
      <c r="C17259" s="5" t="s">
        <v>12</v>
      </c>
      <c r="D17259" s="5" t="str">
        <f t="shared" si="269"/>
        <v>un</v>
      </c>
    </row>
    <row r="17260" spans="1:4" x14ac:dyDescent="0.2">
      <c r="A17260" s="5" t="s">
        <v>19997</v>
      </c>
      <c r="B17260" s="5" t="s">
        <v>33800</v>
      </c>
      <c r="C17260" s="5" t="s">
        <v>12</v>
      </c>
      <c r="D17260" s="5" t="str">
        <f t="shared" si="269"/>
        <v>un</v>
      </c>
    </row>
    <row r="17261" spans="1:4" x14ac:dyDescent="0.2">
      <c r="A17261" s="5" t="s">
        <v>10341</v>
      </c>
      <c r="B17261" s="5" t="s">
        <v>33801</v>
      </c>
      <c r="C17261" s="5" t="s">
        <v>12</v>
      </c>
      <c r="D17261" s="5" t="str">
        <f t="shared" si="269"/>
        <v>un</v>
      </c>
    </row>
    <row r="17262" spans="1:4" x14ac:dyDescent="0.2">
      <c r="A17262" s="5" t="s">
        <v>19998</v>
      </c>
      <c r="B17262" s="5" t="s">
        <v>33801</v>
      </c>
      <c r="C17262" s="5" t="s">
        <v>12</v>
      </c>
      <c r="D17262" s="5" t="str">
        <f t="shared" si="269"/>
        <v>un</v>
      </c>
    </row>
    <row r="17263" spans="1:4" x14ac:dyDescent="0.2">
      <c r="A17263" s="5" t="s">
        <v>10342</v>
      </c>
      <c r="B17263" s="5" t="s">
        <v>33802</v>
      </c>
      <c r="C17263" s="5" t="s">
        <v>12</v>
      </c>
      <c r="D17263" s="5" t="str">
        <f t="shared" si="269"/>
        <v>un</v>
      </c>
    </row>
    <row r="17264" spans="1:4" x14ac:dyDescent="0.2">
      <c r="A17264" s="5" t="s">
        <v>19999</v>
      </c>
      <c r="B17264" s="5" t="s">
        <v>33802</v>
      </c>
      <c r="C17264" s="5" t="s">
        <v>12</v>
      </c>
      <c r="D17264" s="5" t="str">
        <f t="shared" si="269"/>
        <v>un</v>
      </c>
    </row>
    <row r="17265" spans="1:4" x14ac:dyDescent="0.2">
      <c r="A17265" s="5" t="s">
        <v>10343</v>
      </c>
      <c r="B17265" s="5" t="s">
        <v>33803</v>
      </c>
      <c r="C17265" s="5" t="s">
        <v>12</v>
      </c>
      <c r="D17265" s="5" t="str">
        <f t="shared" si="269"/>
        <v>un</v>
      </c>
    </row>
    <row r="17266" spans="1:4" x14ac:dyDescent="0.2">
      <c r="A17266" s="5" t="s">
        <v>20000</v>
      </c>
      <c r="B17266" s="5" t="s">
        <v>33803</v>
      </c>
      <c r="C17266" s="5" t="s">
        <v>12</v>
      </c>
      <c r="D17266" s="5" t="str">
        <f t="shared" si="269"/>
        <v>un</v>
      </c>
    </row>
    <row r="17267" spans="1:4" x14ac:dyDescent="0.2">
      <c r="A17267" s="5" t="s">
        <v>10344</v>
      </c>
      <c r="B17267" s="5" t="s">
        <v>33804</v>
      </c>
      <c r="C17267" s="5" t="s">
        <v>12</v>
      </c>
      <c r="D17267" s="5" t="str">
        <f t="shared" si="269"/>
        <v>un</v>
      </c>
    </row>
    <row r="17268" spans="1:4" x14ac:dyDescent="0.2">
      <c r="A17268" s="5" t="s">
        <v>20001</v>
      </c>
      <c r="B17268" s="5" t="s">
        <v>33804</v>
      </c>
      <c r="C17268" s="5" t="s">
        <v>12</v>
      </c>
      <c r="D17268" s="5" t="str">
        <f t="shared" si="269"/>
        <v>un</v>
      </c>
    </row>
    <row r="17269" spans="1:4" x14ac:dyDescent="0.2">
      <c r="A17269" s="5" t="s">
        <v>10345</v>
      </c>
      <c r="B17269" s="5" t="s">
        <v>33805</v>
      </c>
      <c r="C17269" s="5" t="s">
        <v>12</v>
      </c>
      <c r="D17269" s="5" t="str">
        <f t="shared" si="269"/>
        <v>un</v>
      </c>
    </row>
    <row r="17270" spans="1:4" x14ac:dyDescent="0.2">
      <c r="A17270" s="5" t="s">
        <v>20002</v>
      </c>
      <c r="B17270" s="5" t="s">
        <v>33805</v>
      </c>
      <c r="C17270" s="5" t="s">
        <v>12</v>
      </c>
      <c r="D17270" s="5" t="str">
        <f t="shared" si="269"/>
        <v>un</v>
      </c>
    </row>
    <row r="17271" spans="1:4" x14ac:dyDescent="0.2">
      <c r="A17271" s="5" t="s">
        <v>10346</v>
      </c>
      <c r="B17271" s="5" t="s">
        <v>33806</v>
      </c>
      <c r="C17271" s="5" t="s">
        <v>12</v>
      </c>
      <c r="D17271" s="5" t="str">
        <f t="shared" si="269"/>
        <v>un</v>
      </c>
    </row>
    <row r="17272" spans="1:4" x14ac:dyDescent="0.2">
      <c r="A17272" s="5" t="s">
        <v>20003</v>
      </c>
      <c r="B17272" s="5" t="s">
        <v>33806</v>
      </c>
      <c r="C17272" s="5" t="s">
        <v>12</v>
      </c>
      <c r="D17272" s="5" t="str">
        <f t="shared" si="269"/>
        <v>un</v>
      </c>
    </row>
    <row r="17273" spans="1:4" x14ac:dyDescent="0.2">
      <c r="A17273" s="5" t="s">
        <v>10347</v>
      </c>
      <c r="B17273" s="5" t="s">
        <v>33807</v>
      </c>
      <c r="C17273" s="5" t="s">
        <v>12</v>
      </c>
      <c r="D17273" s="5" t="str">
        <f t="shared" si="269"/>
        <v>un</v>
      </c>
    </row>
    <row r="17274" spans="1:4" x14ac:dyDescent="0.2">
      <c r="A17274" s="5" t="s">
        <v>20004</v>
      </c>
      <c r="B17274" s="5" t="s">
        <v>33807</v>
      </c>
      <c r="C17274" s="5" t="s">
        <v>12</v>
      </c>
      <c r="D17274" s="5" t="str">
        <f t="shared" si="269"/>
        <v>un</v>
      </c>
    </row>
    <row r="17275" spans="1:4" x14ac:dyDescent="0.2">
      <c r="A17275" s="5" t="s">
        <v>10348</v>
      </c>
      <c r="B17275" s="5" t="s">
        <v>33808</v>
      </c>
      <c r="C17275" s="5" t="s">
        <v>12</v>
      </c>
      <c r="D17275" s="5" t="str">
        <f t="shared" si="269"/>
        <v>un</v>
      </c>
    </row>
    <row r="17276" spans="1:4" x14ac:dyDescent="0.2">
      <c r="A17276" s="5" t="s">
        <v>20005</v>
      </c>
      <c r="B17276" s="5" t="s">
        <v>33808</v>
      </c>
      <c r="C17276" s="5" t="s">
        <v>12</v>
      </c>
      <c r="D17276" s="5" t="str">
        <f t="shared" si="269"/>
        <v>un</v>
      </c>
    </row>
    <row r="17277" spans="1:4" x14ac:dyDescent="0.2">
      <c r="A17277" s="5" t="s">
        <v>10349</v>
      </c>
      <c r="B17277" s="5" t="s">
        <v>33809</v>
      </c>
      <c r="C17277" s="5" t="s">
        <v>12</v>
      </c>
      <c r="D17277" s="5" t="str">
        <f t="shared" si="269"/>
        <v>un</v>
      </c>
    </row>
    <row r="17278" spans="1:4" x14ac:dyDescent="0.2">
      <c r="A17278" s="5" t="s">
        <v>20006</v>
      </c>
      <c r="B17278" s="5" t="s">
        <v>33809</v>
      </c>
      <c r="C17278" s="5" t="s">
        <v>12</v>
      </c>
      <c r="D17278" s="5" t="str">
        <f t="shared" si="269"/>
        <v>un</v>
      </c>
    </row>
    <row r="17279" spans="1:4" x14ac:dyDescent="0.2">
      <c r="A17279" s="5" t="s">
        <v>10350</v>
      </c>
      <c r="B17279" s="5" t="s">
        <v>33810</v>
      </c>
      <c r="C17279" s="5" t="s">
        <v>12</v>
      </c>
      <c r="D17279" s="5" t="str">
        <f t="shared" si="269"/>
        <v>un</v>
      </c>
    </row>
    <row r="17280" spans="1:4" x14ac:dyDescent="0.2">
      <c r="A17280" s="5" t="s">
        <v>20007</v>
      </c>
      <c r="B17280" s="5" t="s">
        <v>33810</v>
      </c>
      <c r="C17280" s="5" t="s">
        <v>12</v>
      </c>
      <c r="D17280" s="5" t="str">
        <f t="shared" si="269"/>
        <v>un</v>
      </c>
    </row>
    <row r="17281" spans="1:4" x14ac:dyDescent="0.2">
      <c r="A17281" s="5" t="s">
        <v>10351</v>
      </c>
      <c r="B17281" s="5" t="s">
        <v>33811</v>
      </c>
      <c r="C17281" s="5" t="s">
        <v>12</v>
      </c>
      <c r="D17281" s="5" t="str">
        <f t="shared" si="269"/>
        <v>un</v>
      </c>
    </row>
    <row r="17282" spans="1:4" x14ac:dyDescent="0.2">
      <c r="A17282" s="5" t="s">
        <v>20008</v>
      </c>
      <c r="B17282" s="5" t="s">
        <v>33811</v>
      </c>
      <c r="C17282" s="5" t="s">
        <v>12</v>
      </c>
      <c r="D17282" s="5" t="str">
        <f t="shared" ref="D17282:D17345" si="270">LOWER(C17282)</f>
        <v>un</v>
      </c>
    </row>
    <row r="17283" spans="1:4" x14ac:dyDescent="0.2">
      <c r="A17283" s="5" t="s">
        <v>10352</v>
      </c>
      <c r="B17283" s="5" t="s">
        <v>33812</v>
      </c>
      <c r="C17283" s="5" t="s">
        <v>12</v>
      </c>
      <c r="D17283" s="5" t="str">
        <f t="shared" si="270"/>
        <v>un</v>
      </c>
    </row>
    <row r="17284" spans="1:4" x14ac:dyDescent="0.2">
      <c r="A17284" s="5" t="s">
        <v>20009</v>
      </c>
      <c r="B17284" s="5" t="s">
        <v>33812</v>
      </c>
      <c r="C17284" s="5" t="s">
        <v>12</v>
      </c>
      <c r="D17284" s="5" t="str">
        <f t="shared" si="270"/>
        <v>un</v>
      </c>
    </row>
    <row r="17285" spans="1:4" x14ac:dyDescent="0.2">
      <c r="A17285" s="5" t="s">
        <v>10353</v>
      </c>
      <c r="B17285" s="5" t="s">
        <v>33813</v>
      </c>
      <c r="C17285" s="5" t="s">
        <v>12</v>
      </c>
      <c r="D17285" s="5" t="str">
        <f t="shared" si="270"/>
        <v>un</v>
      </c>
    </row>
    <row r="17286" spans="1:4" x14ac:dyDescent="0.2">
      <c r="A17286" s="5" t="s">
        <v>20010</v>
      </c>
      <c r="B17286" s="5" t="s">
        <v>33813</v>
      </c>
      <c r="C17286" s="5" t="s">
        <v>12</v>
      </c>
      <c r="D17286" s="5" t="str">
        <f t="shared" si="270"/>
        <v>un</v>
      </c>
    </row>
    <row r="17287" spans="1:4" x14ac:dyDescent="0.2">
      <c r="A17287" s="5" t="s">
        <v>10354</v>
      </c>
      <c r="B17287" s="5" t="s">
        <v>33814</v>
      </c>
      <c r="C17287" s="5" t="s">
        <v>12</v>
      </c>
      <c r="D17287" s="5" t="str">
        <f t="shared" si="270"/>
        <v>un</v>
      </c>
    </row>
    <row r="17288" spans="1:4" x14ac:dyDescent="0.2">
      <c r="A17288" s="5" t="s">
        <v>20011</v>
      </c>
      <c r="B17288" s="5" t="s">
        <v>33814</v>
      </c>
      <c r="C17288" s="5" t="s">
        <v>12</v>
      </c>
      <c r="D17288" s="5" t="str">
        <f t="shared" si="270"/>
        <v>un</v>
      </c>
    </row>
    <row r="17289" spans="1:4" x14ac:dyDescent="0.2">
      <c r="A17289" s="5" t="s">
        <v>10355</v>
      </c>
      <c r="B17289" s="5" t="s">
        <v>33815</v>
      </c>
      <c r="C17289" s="5" t="s">
        <v>12</v>
      </c>
      <c r="D17289" s="5" t="str">
        <f t="shared" si="270"/>
        <v>un</v>
      </c>
    </row>
    <row r="17290" spans="1:4" x14ac:dyDescent="0.2">
      <c r="A17290" s="5" t="s">
        <v>20012</v>
      </c>
      <c r="B17290" s="5" t="s">
        <v>33815</v>
      </c>
      <c r="C17290" s="5" t="s">
        <v>12</v>
      </c>
      <c r="D17290" s="5" t="str">
        <f t="shared" si="270"/>
        <v>un</v>
      </c>
    </row>
    <row r="17291" spans="1:4" x14ac:dyDescent="0.2">
      <c r="A17291" s="5" t="s">
        <v>10356</v>
      </c>
      <c r="B17291" s="5" t="s">
        <v>33816</v>
      </c>
      <c r="C17291" s="5" t="s">
        <v>12</v>
      </c>
      <c r="D17291" s="5" t="str">
        <f t="shared" si="270"/>
        <v>un</v>
      </c>
    </row>
    <row r="17292" spans="1:4" x14ac:dyDescent="0.2">
      <c r="A17292" s="5" t="s">
        <v>20013</v>
      </c>
      <c r="B17292" s="5" t="s">
        <v>33816</v>
      </c>
      <c r="C17292" s="5" t="s">
        <v>12</v>
      </c>
      <c r="D17292" s="5" t="str">
        <f t="shared" si="270"/>
        <v>un</v>
      </c>
    </row>
    <row r="17293" spans="1:4" x14ac:dyDescent="0.2">
      <c r="A17293" s="5" t="s">
        <v>10357</v>
      </c>
      <c r="B17293" s="5" t="s">
        <v>33817</v>
      </c>
      <c r="C17293" s="5" t="s">
        <v>12</v>
      </c>
      <c r="D17293" s="5" t="str">
        <f t="shared" si="270"/>
        <v>un</v>
      </c>
    </row>
    <row r="17294" spans="1:4" x14ac:dyDescent="0.2">
      <c r="A17294" s="5" t="s">
        <v>20014</v>
      </c>
      <c r="B17294" s="5" t="s">
        <v>33817</v>
      </c>
      <c r="C17294" s="5" t="s">
        <v>12</v>
      </c>
      <c r="D17294" s="5" t="str">
        <f t="shared" si="270"/>
        <v>un</v>
      </c>
    </row>
    <row r="17295" spans="1:4" x14ac:dyDescent="0.2">
      <c r="A17295" s="5" t="s">
        <v>10358</v>
      </c>
      <c r="B17295" s="5" t="s">
        <v>33818</v>
      </c>
      <c r="C17295" s="5" t="s">
        <v>12</v>
      </c>
      <c r="D17295" s="5" t="str">
        <f t="shared" si="270"/>
        <v>un</v>
      </c>
    </row>
    <row r="17296" spans="1:4" x14ac:dyDescent="0.2">
      <c r="A17296" s="5" t="s">
        <v>20015</v>
      </c>
      <c r="B17296" s="5" t="s">
        <v>33818</v>
      </c>
      <c r="C17296" s="5" t="s">
        <v>12</v>
      </c>
      <c r="D17296" s="5" t="str">
        <f t="shared" si="270"/>
        <v>un</v>
      </c>
    </row>
    <row r="17297" spans="1:4" x14ac:dyDescent="0.2">
      <c r="A17297" s="5" t="s">
        <v>10359</v>
      </c>
      <c r="B17297" s="5" t="s">
        <v>33819</v>
      </c>
      <c r="C17297" s="5" t="s">
        <v>12</v>
      </c>
      <c r="D17297" s="5" t="str">
        <f t="shared" si="270"/>
        <v>un</v>
      </c>
    </row>
    <row r="17298" spans="1:4" x14ac:dyDescent="0.2">
      <c r="A17298" s="5" t="s">
        <v>20016</v>
      </c>
      <c r="B17298" s="5" t="s">
        <v>33819</v>
      </c>
      <c r="C17298" s="5" t="s">
        <v>12</v>
      </c>
      <c r="D17298" s="5" t="str">
        <f t="shared" si="270"/>
        <v>un</v>
      </c>
    </row>
    <row r="17299" spans="1:4" x14ac:dyDescent="0.2">
      <c r="A17299" s="5" t="s">
        <v>10360</v>
      </c>
      <c r="B17299" s="5" t="s">
        <v>33820</v>
      </c>
      <c r="C17299" s="5" t="s">
        <v>12</v>
      </c>
      <c r="D17299" s="5" t="str">
        <f t="shared" si="270"/>
        <v>un</v>
      </c>
    </row>
    <row r="17300" spans="1:4" x14ac:dyDescent="0.2">
      <c r="A17300" s="5" t="s">
        <v>20017</v>
      </c>
      <c r="B17300" s="5" t="s">
        <v>33820</v>
      </c>
      <c r="C17300" s="5" t="s">
        <v>12</v>
      </c>
      <c r="D17300" s="5" t="str">
        <f t="shared" si="270"/>
        <v>un</v>
      </c>
    </row>
    <row r="17301" spans="1:4" x14ac:dyDescent="0.2">
      <c r="A17301" s="5" t="s">
        <v>10361</v>
      </c>
      <c r="B17301" s="5" t="s">
        <v>33821</v>
      </c>
      <c r="C17301" s="5" t="s">
        <v>12</v>
      </c>
      <c r="D17301" s="5" t="str">
        <f t="shared" si="270"/>
        <v>un</v>
      </c>
    </row>
    <row r="17302" spans="1:4" x14ac:dyDescent="0.2">
      <c r="A17302" s="5" t="s">
        <v>20018</v>
      </c>
      <c r="B17302" s="5" t="s">
        <v>33821</v>
      </c>
      <c r="C17302" s="5" t="s">
        <v>12</v>
      </c>
      <c r="D17302" s="5" t="str">
        <f t="shared" si="270"/>
        <v>un</v>
      </c>
    </row>
    <row r="17303" spans="1:4" x14ac:dyDescent="0.2">
      <c r="A17303" s="5" t="s">
        <v>10362</v>
      </c>
      <c r="B17303" s="5" t="s">
        <v>33822</v>
      </c>
      <c r="C17303" s="5" t="s">
        <v>12</v>
      </c>
      <c r="D17303" s="5" t="str">
        <f t="shared" si="270"/>
        <v>un</v>
      </c>
    </row>
    <row r="17304" spans="1:4" x14ac:dyDescent="0.2">
      <c r="A17304" s="5" t="s">
        <v>20019</v>
      </c>
      <c r="B17304" s="5" t="s">
        <v>33822</v>
      </c>
      <c r="C17304" s="5" t="s">
        <v>12</v>
      </c>
      <c r="D17304" s="5" t="str">
        <f t="shared" si="270"/>
        <v>un</v>
      </c>
    </row>
    <row r="17305" spans="1:4" x14ac:dyDescent="0.2">
      <c r="A17305" s="5" t="s">
        <v>10363</v>
      </c>
      <c r="B17305" s="5" t="s">
        <v>33823</v>
      </c>
      <c r="C17305" s="5" t="s">
        <v>12</v>
      </c>
      <c r="D17305" s="5" t="str">
        <f t="shared" si="270"/>
        <v>un</v>
      </c>
    </row>
    <row r="17306" spans="1:4" x14ac:dyDescent="0.2">
      <c r="A17306" s="5" t="s">
        <v>20020</v>
      </c>
      <c r="B17306" s="5" t="s">
        <v>33823</v>
      </c>
      <c r="C17306" s="5" t="s">
        <v>12</v>
      </c>
      <c r="D17306" s="5" t="str">
        <f t="shared" si="270"/>
        <v>un</v>
      </c>
    </row>
    <row r="17307" spans="1:4" x14ac:dyDescent="0.2">
      <c r="A17307" s="5" t="s">
        <v>10364</v>
      </c>
      <c r="B17307" s="5" t="s">
        <v>33824</v>
      </c>
      <c r="C17307" s="5" t="s">
        <v>12</v>
      </c>
      <c r="D17307" s="5" t="str">
        <f t="shared" si="270"/>
        <v>un</v>
      </c>
    </row>
    <row r="17308" spans="1:4" x14ac:dyDescent="0.2">
      <c r="A17308" s="5" t="s">
        <v>20021</v>
      </c>
      <c r="B17308" s="5" t="s">
        <v>33824</v>
      </c>
      <c r="C17308" s="5" t="s">
        <v>12</v>
      </c>
      <c r="D17308" s="5" t="str">
        <f t="shared" si="270"/>
        <v>un</v>
      </c>
    </row>
    <row r="17309" spans="1:4" x14ac:dyDescent="0.2">
      <c r="A17309" s="5" t="s">
        <v>10365</v>
      </c>
      <c r="B17309" s="5" t="s">
        <v>33825</v>
      </c>
      <c r="C17309" s="5" t="s">
        <v>12</v>
      </c>
      <c r="D17309" s="5" t="str">
        <f t="shared" si="270"/>
        <v>un</v>
      </c>
    </row>
    <row r="17310" spans="1:4" x14ac:dyDescent="0.2">
      <c r="A17310" s="5" t="s">
        <v>20022</v>
      </c>
      <c r="B17310" s="5" t="s">
        <v>33825</v>
      </c>
      <c r="C17310" s="5" t="s">
        <v>12</v>
      </c>
      <c r="D17310" s="5" t="str">
        <f t="shared" si="270"/>
        <v>un</v>
      </c>
    </row>
    <row r="17311" spans="1:4" x14ac:dyDescent="0.2">
      <c r="A17311" s="5" t="s">
        <v>10366</v>
      </c>
      <c r="B17311" s="5" t="s">
        <v>33826</v>
      </c>
      <c r="C17311" s="5" t="s">
        <v>12</v>
      </c>
      <c r="D17311" s="5" t="str">
        <f t="shared" si="270"/>
        <v>un</v>
      </c>
    </row>
    <row r="17312" spans="1:4" x14ac:dyDescent="0.2">
      <c r="A17312" s="5" t="s">
        <v>20023</v>
      </c>
      <c r="B17312" s="5" t="s">
        <v>33826</v>
      </c>
      <c r="C17312" s="5" t="s">
        <v>12</v>
      </c>
      <c r="D17312" s="5" t="str">
        <f t="shared" si="270"/>
        <v>un</v>
      </c>
    </row>
    <row r="17313" spans="1:4" x14ac:dyDescent="0.2">
      <c r="A17313" s="5" t="s">
        <v>10367</v>
      </c>
      <c r="B17313" s="5" t="s">
        <v>33827</v>
      </c>
      <c r="C17313" s="5" t="s">
        <v>12</v>
      </c>
      <c r="D17313" s="5" t="str">
        <f t="shared" si="270"/>
        <v>un</v>
      </c>
    </row>
    <row r="17314" spans="1:4" x14ac:dyDescent="0.2">
      <c r="A17314" s="5" t="s">
        <v>20024</v>
      </c>
      <c r="B17314" s="5" t="s">
        <v>33827</v>
      </c>
      <c r="C17314" s="5" t="s">
        <v>12</v>
      </c>
      <c r="D17314" s="5" t="str">
        <f t="shared" si="270"/>
        <v>un</v>
      </c>
    </row>
    <row r="17315" spans="1:4" x14ac:dyDescent="0.2">
      <c r="A17315" s="5" t="s">
        <v>10368</v>
      </c>
      <c r="B17315" s="5" t="s">
        <v>33828</v>
      </c>
      <c r="C17315" s="5" t="s">
        <v>12</v>
      </c>
      <c r="D17315" s="5" t="str">
        <f t="shared" si="270"/>
        <v>un</v>
      </c>
    </row>
    <row r="17316" spans="1:4" x14ac:dyDescent="0.2">
      <c r="A17316" s="5" t="s">
        <v>20025</v>
      </c>
      <c r="B17316" s="5" t="s">
        <v>33828</v>
      </c>
      <c r="C17316" s="5" t="s">
        <v>12</v>
      </c>
      <c r="D17316" s="5" t="str">
        <f t="shared" si="270"/>
        <v>un</v>
      </c>
    </row>
    <row r="17317" spans="1:4" x14ac:dyDescent="0.2">
      <c r="A17317" s="5" t="s">
        <v>10369</v>
      </c>
      <c r="B17317" s="5" t="s">
        <v>33829</v>
      </c>
      <c r="C17317" s="5" t="s">
        <v>12</v>
      </c>
      <c r="D17317" s="5" t="str">
        <f t="shared" si="270"/>
        <v>un</v>
      </c>
    </row>
    <row r="17318" spans="1:4" x14ac:dyDescent="0.2">
      <c r="A17318" s="5" t="s">
        <v>20026</v>
      </c>
      <c r="B17318" s="5" t="s">
        <v>33829</v>
      </c>
      <c r="C17318" s="5" t="s">
        <v>12</v>
      </c>
      <c r="D17318" s="5" t="str">
        <f t="shared" si="270"/>
        <v>un</v>
      </c>
    </row>
    <row r="17319" spans="1:4" x14ac:dyDescent="0.2">
      <c r="A17319" s="5" t="s">
        <v>10370</v>
      </c>
      <c r="B17319" s="5" t="s">
        <v>33830</v>
      </c>
      <c r="C17319" s="5" t="s">
        <v>12</v>
      </c>
      <c r="D17319" s="5" t="str">
        <f t="shared" si="270"/>
        <v>un</v>
      </c>
    </row>
    <row r="17320" spans="1:4" x14ac:dyDescent="0.2">
      <c r="A17320" s="5" t="s">
        <v>20027</v>
      </c>
      <c r="B17320" s="5" t="s">
        <v>33830</v>
      </c>
      <c r="C17320" s="5" t="s">
        <v>12</v>
      </c>
      <c r="D17320" s="5" t="str">
        <f t="shared" si="270"/>
        <v>un</v>
      </c>
    </row>
    <row r="17321" spans="1:4" x14ac:dyDescent="0.2">
      <c r="A17321" s="5" t="s">
        <v>10371</v>
      </c>
      <c r="B17321" s="5" t="s">
        <v>33831</v>
      </c>
      <c r="C17321" s="5" t="s">
        <v>12</v>
      </c>
      <c r="D17321" s="5" t="str">
        <f t="shared" si="270"/>
        <v>un</v>
      </c>
    </row>
    <row r="17322" spans="1:4" x14ac:dyDescent="0.2">
      <c r="A17322" s="5" t="s">
        <v>20028</v>
      </c>
      <c r="B17322" s="5" t="s">
        <v>33831</v>
      </c>
      <c r="C17322" s="5" t="s">
        <v>12</v>
      </c>
      <c r="D17322" s="5" t="str">
        <f t="shared" si="270"/>
        <v>un</v>
      </c>
    </row>
    <row r="17323" spans="1:4" x14ac:dyDescent="0.2">
      <c r="A17323" s="5" t="s">
        <v>10372</v>
      </c>
      <c r="B17323" s="5" t="s">
        <v>33832</v>
      </c>
      <c r="C17323" s="5" t="s">
        <v>12</v>
      </c>
      <c r="D17323" s="5" t="str">
        <f t="shared" si="270"/>
        <v>un</v>
      </c>
    </row>
    <row r="17324" spans="1:4" x14ac:dyDescent="0.2">
      <c r="A17324" s="5" t="s">
        <v>20029</v>
      </c>
      <c r="B17324" s="5" t="s">
        <v>33832</v>
      </c>
      <c r="C17324" s="5" t="s">
        <v>12</v>
      </c>
      <c r="D17324" s="5" t="str">
        <f t="shared" si="270"/>
        <v>un</v>
      </c>
    </row>
    <row r="17325" spans="1:4" x14ac:dyDescent="0.2">
      <c r="A17325" s="5" t="s">
        <v>10373</v>
      </c>
      <c r="B17325" s="5" t="s">
        <v>33833</v>
      </c>
      <c r="C17325" s="5" t="s">
        <v>12</v>
      </c>
      <c r="D17325" s="5" t="str">
        <f t="shared" si="270"/>
        <v>un</v>
      </c>
    </row>
    <row r="17326" spans="1:4" x14ac:dyDescent="0.2">
      <c r="A17326" s="5" t="s">
        <v>20030</v>
      </c>
      <c r="B17326" s="5" t="s">
        <v>33833</v>
      </c>
      <c r="C17326" s="5" t="s">
        <v>12</v>
      </c>
      <c r="D17326" s="5" t="str">
        <f t="shared" si="270"/>
        <v>un</v>
      </c>
    </row>
    <row r="17327" spans="1:4" x14ac:dyDescent="0.2">
      <c r="A17327" s="5" t="s">
        <v>10374</v>
      </c>
      <c r="B17327" s="5" t="s">
        <v>33834</v>
      </c>
      <c r="C17327" s="5" t="s">
        <v>12</v>
      </c>
      <c r="D17327" s="5" t="str">
        <f t="shared" si="270"/>
        <v>un</v>
      </c>
    </row>
    <row r="17328" spans="1:4" x14ac:dyDescent="0.2">
      <c r="A17328" s="5" t="s">
        <v>20031</v>
      </c>
      <c r="B17328" s="5" t="s">
        <v>33834</v>
      </c>
      <c r="C17328" s="5" t="s">
        <v>12</v>
      </c>
      <c r="D17328" s="5" t="str">
        <f t="shared" si="270"/>
        <v>un</v>
      </c>
    </row>
    <row r="17329" spans="1:4" x14ac:dyDescent="0.2">
      <c r="A17329" s="5" t="s">
        <v>10375</v>
      </c>
      <c r="B17329" s="5" t="s">
        <v>33835</v>
      </c>
      <c r="C17329" s="5" t="s">
        <v>12</v>
      </c>
      <c r="D17329" s="5" t="str">
        <f t="shared" si="270"/>
        <v>un</v>
      </c>
    </row>
    <row r="17330" spans="1:4" x14ac:dyDescent="0.2">
      <c r="A17330" s="5" t="s">
        <v>20032</v>
      </c>
      <c r="B17330" s="5" t="s">
        <v>33835</v>
      </c>
      <c r="C17330" s="5" t="s">
        <v>12</v>
      </c>
      <c r="D17330" s="5" t="str">
        <f t="shared" si="270"/>
        <v>un</v>
      </c>
    </row>
    <row r="17331" spans="1:4" x14ac:dyDescent="0.2">
      <c r="A17331" s="5" t="s">
        <v>10376</v>
      </c>
      <c r="B17331" s="5" t="s">
        <v>33836</v>
      </c>
      <c r="C17331" s="5" t="s">
        <v>12</v>
      </c>
      <c r="D17331" s="5" t="str">
        <f t="shared" si="270"/>
        <v>un</v>
      </c>
    </row>
    <row r="17332" spans="1:4" x14ac:dyDescent="0.2">
      <c r="A17332" s="5" t="s">
        <v>20033</v>
      </c>
      <c r="B17332" s="5" t="s">
        <v>33836</v>
      </c>
      <c r="C17332" s="5" t="s">
        <v>12</v>
      </c>
      <c r="D17332" s="5" t="str">
        <f t="shared" si="270"/>
        <v>un</v>
      </c>
    </row>
    <row r="17333" spans="1:4" x14ac:dyDescent="0.2">
      <c r="A17333" s="5" t="s">
        <v>10377</v>
      </c>
      <c r="B17333" s="5" t="s">
        <v>33837</v>
      </c>
      <c r="C17333" s="5" t="s">
        <v>12</v>
      </c>
      <c r="D17333" s="5" t="str">
        <f t="shared" si="270"/>
        <v>un</v>
      </c>
    </row>
    <row r="17334" spans="1:4" x14ac:dyDescent="0.2">
      <c r="A17334" s="5" t="s">
        <v>20034</v>
      </c>
      <c r="B17334" s="5" t="s">
        <v>33837</v>
      </c>
      <c r="C17334" s="5" t="s">
        <v>12</v>
      </c>
      <c r="D17334" s="5" t="str">
        <f t="shared" si="270"/>
        <v>un</v>
      </c>
    </row>
    <row r="17335" spans="1:4" x14ac:dyDescent="0.2">
      <c r="A17335" s="5" t="s">
        <v>10378</v>
      </c>
      <c r="B17335" s="5" t="s">
        <v>33838</v>
      </c>
      <c r="C17335" s="5" t="s">
        <v>12</v>
      </c>
      <c r="D17335" s="5" t="str">
        <f t="shared" si="270"/>
        <v>un</v>
      </c>
    </row>
    <row r="17336" spans="1:4" x14ac:dyDescent="0.2">
      <c r="A17336" s="5" t="s">
        <v>20035</v>
      </c>
      <c r="B17336" s="5" t="s">
        <v>33838</v>
      </c>
      <c r="C17336" s="5" t="s">
        <v>12</v>
      </c>
      <c r="D17336" s="5" t="str">
        <f t="shared" si="270"/>
        <v>un</v>
      </c>
    </row>
    <row r="17337" spans="1:4" x14ac:dyDescent="0.2">
      <c r="A17337" s="5" t="s">
        <v>10379</v>
      </c>
      <c r="B17337" s="5" t="s">
        <v>33839</v>
      </c>
      <c r="C17337" s="5" t="s">
        <v>12</v>
      </c>
      <c r="D17337" s="5" t="str">
        <f t="shared" si="270"/>
        <v>un</v>
      </c>
    </row>
    <row r="17338" spans="1:4" x14ac:dyDescent="0.2">
      <c r="A17338" s="5" t="s">
        <v>20036</v>
      </c>
      <c r="B17338" s="5" t="s">
        <v>33839</v>
      </c>
      <c r="C17338" s="5" t="s">
        <v>12</v>
      </c>
      <c r="D17338" s="5" t="str">
        <f t="shared" si="270"/>
        <v>un</v>
      </c>
    </row>
    <row r="17339" spans="1:4" x14ac:dyDescent="0.2">
      <c r="A17339" s="5" t="s">
        <v>10380</v>
      </c>
      <c r="B17339" s="5" t="s">
        <v>33840</v>
      </c>
      <c r="C17339" s="5" t="s">
        <v>12</v>
      </c>
      <c r="D17339" s="5" t="str">
        <f t="shared" si="270"/>
        <v>un</v>
      </c>
    </row>
    <row r="17340" spans="1:4" x14ac:dyDescent="0.2">
      <c r="A17340" s="5" t="s">
        <v>20037</v>
      </c>
      <c r="B17340" s="5" t="s">
        <v>33840</v>
      </c>
      <c r="C17340" s="5" t="s">
        <v>12</v>
      </c>
      <c r="D17340" s="5" t="str">
        <f t="shared" si="270"/>
        <v>un</v>
      </c>
    </row>
    <row r="17341" spans="1:4" x14ac:dyDescent="0.2">
      <c r="A17341" s="5" t="s">
        <v>10381</v>
      </c>
      <c r="B17341" s="5" t="s">
        <v>33841</v>
      </c>
      <c r="C17341" s="5" t="s">
        <v>12</v>
      </c>
      <c r="D17341" s="5" t="str">
        <f t="shared" si="270"/>
        <v>un</v>
      </c>
    </row>
    <row r="17342" spans="1:4" x14ac:dyDescent="0.2">
      <c r="A17342" s="5" t="s">
        <v>20038</v>
      </c>
      <c r="B17342" s="5" t="s">
        <v>33841</v>
      </c>
      <c r="C17342" s="5" t="s">
        <v>12</v>
      </c>
      <c r="D17342" s="5" t="str">
        <f t="shared" si="270"/>
        <v>un</v>
      </c>
    </row>
    <row r="17343" spans="1:4" x14ac:dyDescent="0.2">
      <c r="A17343" s="5" t="s">
        <v>10382</v>
      </c>
      <c r="B17343" s="5" t="s">
        <v>33842</v>
      </c>
      <c r="C17343" s="5" t="s">
        <v>12</v>
      </c>
      <c r="D17343" s="5" t="str">
        <f t="shared" si="270"/>
        <v>un</v>
      </c>
    </row>
    <row r="17344" spans="1:4" x14ac:dyDescent="0.2">
      <c r="A17344" s="5" t="s">
        <v>20039</v>
      </c>
      <c r="B17344" s="5" t="s">
        <v>33842</v>
      </c>
      <c r="C17344" s="5" t="s">
        <v>12</v>
      </c>
      <c r="D17344" s="5" t="str">
        <f t="shared" si="270"/>
        <v>un</v>
      </c>
    </row>
    <row r="17345" spans="1:4" x14ac:dyDescent="0.2">
      <c r="A17345" s="5" t="s">
        <v>10383</v>
      </c>
      <c r="B17345" s="5" t="s">
        <v>33843</v>
      </c>
      <c r="C17345" s="5" t="s">
        <v>12</v>
      </c>
      <c r="D17345" s="5" t="str">
        <f t="shared" si="270"/>
        <v>un</v>
      </c>
    </row>
    <row r="17346" spans="1:4" x14ac:dyDescent="0.2">
      <c r="A17346" s="5" t="s">
        <v>20040</v>
      </c>
      <c r="B17346" s="5" t="s">
        <v>33843</v>
      </c>
      <c r="C17346" s="5" t="s">
        <v>12</v>
      </c>
      <c r="D17346" s="5" t="str">
        <f t="shared" ref="D17346:D17409" si="271">LOWER(C17346)</f>
        <v>un</v>
      </c>
    </row>
    <row r="17347" spans="1:4" x14ac:dyDescent="0.2">
      <c r="A17347" s="5" t="s">
        <v>10384</v>
      </c>
      <c r="B17347" s="5" t="s">
        <v>33844</v>
      </c>
      <c r="C17347" s="5" t="s">
        <v>12</v>
      </c>
      <c r="D17347" s="5" t="str">
        <f t="shared" si="271"/>
        <v>un</v>
      </c>
    </row>
    <row r="17348" spans="1:4" x14ac:dyDescent="0.2">
      <c r="A17348" s="5" t="s">
        <v>20041</v>
      </c>
      <c r="B17348" s="5" t="s">
        <v>33844</v>
      </c>
      <c r="C17348" s="5" t="s">
        <v>12</v>
      </c>
      <c r="D17348" s="5" t="str">
        <f t="shared" si="271"/>
        <v>un</v>
      </c>
    </row>
    <row r="17349" spans="1:4" x14ac:dyDescent="0.2">
      <c r="A17349" s="5" t="s">
        <v>10385</v>
      </c>
      <c r="B17349" s="5" t="s">
        <v>33845</v>
      </c>
      <c r="C17349" s="5" t="s">
        <v>12</v>
      </c>
      <c r="D17349" s="5" t="str">
        <f t="shared" si="271"/>
        <v>un</v>
      </c>
    </row>
    <row r="17350" spans="1:4" x14ac:dyDescent="0.2">
      <c r="A17350" s="5" t="s">
        <v>20042</v>
      </c>
      <c r="B17350" s="5" t="s">
        <v>33845</v>
      </c>
      <c r="C17350" s="5" t="s">
        <v>12</v>
      </c>
      <c r="D17350" s="5" t="str">
        <f t="shared" si="271"/>
        <v>un</v>
      </c>
    </row>
    <row r="17351" spans="1:4" x14ac:dyDescent="0.2">
      <c r="A17351" s="5" t="s">
        <v>10386</v>
      </c>
      <c r="B17351" s="5" t="s">
        <v>33846</v>
      </c>
      <c r="C17351" s="5" t="s">
        <v>12</v>
      </c>
      <c r="D17351" s="5" t="str">
        <f t="shared" si="271"/>
        <v>un</v>
      </c>
    </row>
    <row r="17352" spans="1:4" x14ac:dyDescent="0.2">
      <c r="A17352" s="5" t="s">
        <v>20043</v>
      </c>
      <c r="B17352" s="5" t="s">
        <v>33846</v>
      </c>
      <c r="C17352" s="5" t="s">
        <v>12</v>
      </c>
      <c r="D17352" s="5" t="str">
        <f t="shared" si="271"/>
        <v>un</v>
      </c>
    </row>
    <row r="17353" spans="1:4" x14ac:dyDescent="0.2">
      <c r="A17353" s="5" t="s">
        <v>10387</v>
      </c>
      <c r="B17353" s="5" t="s">
        <v>33847</v>
      </c>
      <c r="C17353" s="5" t="s">
        <v>12</v>
      </c>
      <c r="D17353" s="5" t="str">
        <f t="shared" si="271"/>
        <v>un</v>
      </c>
    </row>
    <row r="17354" spans="1:4" x14ac:dyDescent="0.2">
      <c r="A17354" s="5" t="s">
        <v>20044</v>
      </c>
      <c r="B17354" s="5" t="s">
        <v>33847</v>
      </c>
      <c r="C17354" s="5" t="s">
        <v>12</v>
      </c>
      <c r="D17354" s="5" t="str">
        <f t="shared" si="271"/>
        <v>un</v>
      </c>
    </row>
    <row r="17355" spans="1:4" x14ac:dyDescent="0.2">
      <c r="A17355" s="5" t="s">
        <v>10388</v>
      </c>
      <c r="B17355" s="5" t="s">
        <v>33848</v>
      </c>
      <c r="C17355" s="5" t="s">
        <v>12</v>
      </c>
      <c r="D17355" s="5" t="str">
        <f t="shared" si="271"/>
        <v>un</v>
      </c>
    </row>
    <row r="17356" spans="1:4" x14ac:dyDescent="0.2">
      <c r="A17356" s="5" t="s">
        <v>20045</v>
      </c>
      <c r="B17356" s="5" t="s">
        <v>33848</v>
      </c>
      <c r="C17356" s="5" t="s">
        <v>12</v>
      </c>
      <c r="D17356" s="5" t="str">
        <f t="shared" si="271"/>
        <v>un</v>
      </c>
    </row>
    <row r="17357" spans="1:4" x14ac:dyDescent="0.2">
      <c r="A17357" s="5" t="s">
        <v>10389</v>
      </c>
      <c r="B17357" s="5" t="s">
        <v>33849</v>
      </c>
      <c r="C17357" s="5" t="s">
        <v>12</v>
      </c>
      <c r="D17357" s="5" t="str">
        <f t="shared" si="271"/>
        <v>un</v>
      </c>
    </row>
    <row r="17358" spans="1:4" x14ac:dyDescent="0.2">
      <c r="A17358" s="5" t="s">
        <v>20046</v>
      </c>
      <c r="B17358" s="5" t="s">
        <v>33849</v>
      </c>
      <c r="C17358" s="5" t="s">
        <v>12</v>
      </c>
      <c r="D17358" s="5" t="str">
        <f t="shared" si="271"/>
        <v>un</v>
      </c>
    </row>
    <row r="17359" spans="1:4" x14ac:dyDescent="0.2">
      <c r="A17359" s="5" t="s">
        <v>10390</v>
      </c>
      <c r="B17359" s="5" t="s">
        <v>33850</v>
      </c>
      <c r="C17359" s="5" t="s">
        <v>12</v>
      </c>
      <c r="D17359" s="5" t="str">
        <f t="shared" si="271"/>
        <v>un</v>
      </c>
    </row>
    <row r="17360" spans="1:4" x14ac:dyDescent="0.2">
      <c r="A17360" s="5" t="s">
        <v>20047</v>
      </c>
      <c r="B17360" s="5" t="s">
        <v>33850</v>
      </c>
      <c r="C17360" s="5" t="s">
        <v>12</v>
      </c>
      <c r="D17360" s="5" t="str">
        <f t="shared" si="271"/>
        <v>un</v>
      </c>
    </row>
    <row r="17361" spans="1:4" x14ac:dyDescent="0.2">
      <c r="A17361" s="5" t="s">
        <v>10391</v>
      </c>
      <c r="B17361" s="5" t="s">
        <v>33851</v>
      </c>
      <c r="C17361" s="5" t="s">
        <v>12</v>
      </c>
      <c r="D17361" s="5" t="str">
        <f t="shared" si="271"/>
        <v>un</v>
      </c>
    </row>
    <row r="17362" spans="1:4" x14ac:dyDescent="0.2">
      <c r="A17362" s="5" t="s">
        <v>20048</v>
      </c>
      <c r="B17362" s="5" t="s">
        <v>33851</v>
      </c>
      <c r="C17362" s="5" t="s">
        <v>12</v>
      </c>
      <c r="D17362" s="5" t="str">
        <f t="shared" si="271"/>
        <v>un</v>
      </c>
    </row>
    <row r="17363" spans="1:4" x14ac:dyDescent="0.2">
      <c r="A17363" s="5" t="s">
        <v>10392</v>
      </c>
      <c r="B17363" s="5" t="s">
        <v>33852</v>
      </c>
      <c r="C17363" s="5" t="s">
        <v>12</v>
      </c>
      <c r="D17363" s="5" t="str">
        <f t="shared" si="271"/>
        <v>un</v>
      </c>
    </row>
    <row r="17364" spans="1:4" x14ac:dyDescent="0.2">
      <c r="A17364" s="5" t="s">
        <v>20049</v>
      </c>
      <c r="B17364" s="5" t="s">
        <v>33852</v>
      </c>
      <c r="C17364" s="5" t="s">
        <v>12</v>
      </c>
      <c r="D17364" s="5" t="str">
        <f t="shared" si="271"/>
        <v>un</v>
      </c>
    </row>
    <row r="17365" spans="1:4" x14ac:dyDescent="0.2">
      <c r="A17365" s="5" t="s">
        <v>10393</v>
      </c>
      <c r="B17365" s="5" t="s">
        <v>33853</v>
      </c>
      <c r="C17365" s="5" t="s">
        <v>12</v>
      </c>
      <c r="D17365" s="5" t="str">
        <f t="shared" si="271"/>
        <v>un</v>
      </c>
    </row>
    <row r="17366" spans="1:4" x14ac:dyDescent="0.2">
      <c r="A17366" s="5" t="s">
        <v>20050</v>
      </c>
      <c r="B17366" s="5" t="s">
        <v>33853</v>
      </c>
      <c r="C17366" s="5" t="s">
        <v>12</v>
      </c>
      <c r="D17366" s="5" t="str">
        <f t="shared" si="271"/>
        <v>un</v>
      </c>
    </row>
    <row r="17367" spans="1:4" x14ac:dyDescent="0.2">
      <c r="A17367" s="5" t="s">
        <v>10394</v>
      </c>
      <c r="B17367" s="5" t="s">
        <v>33854</v>
      </c>
      <c r="C17367" s="5" t="s">
        <v>12</v>
      </c>
      <c r="D17367" s="5" t="str">
        <f t="shared" si="271"/>
        <v>un</v>
      </c>
    </row>
    <row r="17368" spans="1:4" x14ac:dyDescent="0.2">
      <c r="A17368" s="5" t="s">
        <v>20051</v>
      </c>
      <c r="B17368" s="5" t="s">
        <v>33854</v>
      </c>
      <c r="C17368" s="5" t="s">
        <v>12</v>
      </c>
      <c r="D17368" s="5" t="str">
        <f t="shared" si="271"/>
        <v>un</v>
      </c>
    </row>
    <row r="17369" spans="1:4" x14ac:dyDescent="0.2">
      <c r="A17369" s="5" t="s">
        <v>10395</v>
      </c>
      <c r="B17369" s="5" t="s">
        <v>33855</v>
      </c>
      <c r="C17369" s="5" t="s">
        <v>12</v>
      </c>
      <c r="D17369" s="5" t="str">
        <f t="shared" si="271"/>
        <v>un</v>
      </c>
    </row>
    <row r="17370" spans="1:4" x14ac:dyDescent="0.2">
      <c r="A17370" s="5" t="s">
        <v>20052</v>
      </c>
      <c r="B17370" s="5" t="s">
        <v>33855</v>
      </c>
      <c r="C17370" s="5" t="s">
        <v>12</v>
      </c>
      <c r="D17370" s="5" t="str">
        <f t="shared" si="271"/>
        <v>un</v>
      </c>
    </row>
    <row r="17371" spans="1:4" x14ac:dyDescent="0.2">
      <c r="A17371" s="5" t="s">
        <v>10396</v>
      </c>
      <c r="B17371" s="5" t="s">
        <v>33856</v>
      </c>
      <c r="C17371" s="5" t="s">
        <v>12</v>
      </c>
      <c r="D17371" s="5" t="str">
        <f t="shared" si="271"/>
        <v>un</v>
      </c>
    </row>
    <row r="17372" spans="1:4" x14ac:dyDescent="0.2">
      <c r="A17372" s="5" t="s">
        <v>20053</v>
      </c>
      <c r="B17372" s="5" t="s">
        <v>33856</v>
      </c>
      <c r="C17372" s="5" t="s">
        <v>12</v>
      </c>
      <c r="D17372" s="5" t="str">
        <f t="shared" si="271"/>
        <v>un</v>
      </c>
    </row>
    <row r="17373" spans="1:4" x14ac:dyDescent="0.2">
      <c r="A17373" s="5" t="s">
        <v>10397</v>
      </c>
      <c r="B17373" s="5" t="s">
        <v>33857</v>
      </c>
      <c r="C17373" s="5" t="s">
        <v>12</v>
      </c>
      <c r="D17373" s="5" t="str">
        <f t="shared" si="271"/>
        <v>un</v>
      </c>
    </row>
    <row r="17374" spans="1:4" x14ac:dyDescent="0.2">
      <c r="A17374" s="5" t="s">
        <v>20054</v>
      </c>
      <c r="B17374" s="5" t="s">
        <v>33857</v>
      </c>
      <c r="C17374" s="5" t="s">
        <v>12</v>
      </c>
      <c r="D17374" s="5" t="str">
        <f t="shared" si="271"/>
        <v>un</v>
      </c>
    </row>
    <row r="17375" spans="1:4" x14ac:dyDescent="0.2">
      <c r="A17375" s="5" t="s">
        <v>10398</v>
      </c>
      <c r="B17375" s="5" t="s">
        <v>33858</v>
      </c>
      <c r="C17375" s="5" t="s">
        <v>12</v>
      </c>
      <c r="D17375" s="5" t="str">
        <f t="shared" si="271"/>
        <v>un</v>
      </c>
    </row>
    <row r="17376" spans="1:4" x14ac:dyDescent="0.2">
      <c r="A17376" s="5" t="s">
        <v>20055</v>
      </c>
      <c r="B17376" s="5" t="s">
        <v>33858</v>
      </c>
      <c r="C17376" s="5" t="s">
        <v>12</v>
      </c>
      <c r="D17376" s="5" t="str">
        <f t="shared" si="271"/>
        <v>un</v>
      </c>
    </row>
    <row r="17377" spans="1:4" x14ac:dyDescent="0.2">
      <c r="A17377" s="5" t="s">
        <v>10399</v>
      </c>
      <c r="B17377" s="5" t="s">
        <v>33859</v>
      </c>
      <c r="C17377" s="5" t="s">
        <v>12</v>
      </c>
      <c r="D17377" s="5" t="str">
        <f t="shared" si="271"/>
        <v>un</v>
      </c>
    </row>
    <row r="17378" spans="1:4" x14ac:dyDescent="0.2">
      <c r="A17378" s="5" t="s">
        <v>20056</v>
      </c>
      <c r="B17378" s="5" t="s">
        <v>33859</v>
      </c>
      <c r="C17378" s="5" t="s">
        <v>12</v>
      </c>
      <c r="D17378" s="5" t="str">
        <f t="shared" si="271"/>
        <v>un</v>
      </c>
    </row>
    <row r="17379" spans="1:4" x14ac:dyDescent="0.2">
      <c r="A17379" s="5" t="s">
        <v>10400</v>
      </c>
      <c r="B17379" s="5" t="s">
        <v>33860</v>
      </c>
      <c r="C17379" s="5" t="s">
        <v>12</v>
      </c>
      <c r="D17379" s="5" t="str">
        <f t="shared" si="271"/>
        <v>un</v>
      </c>
    </row>
    <row r="17380" spans="1:4" x14ac:dyDescent="0.2">
      <c r="A17380" s="5" t="s">
        <v>20057</v>
      </c>
      <c r="B17380" s="5" t="s">
        <v>33860</v>
      </c>
      <c r="C17380" s="5" t="s">
        <v>12</v>
      </c>
      <c r="D17380" s="5" t="str">
        <f t="shared" si="271"/>
        <v>un</v>
      </c>
    </row>
    <row r="17381" spans="1:4" x14ac:dyDescent="0.2">
      <c r="A17381" s="5" t="s">
        <v>10401</v>
      </c>
      <c r="B17381" s="5" t="s">
        <v>33861</v>
      </c>
      <c r="C17381" s="5" t="s">
        <v>12</v>
      </c>
      <c r="D17381" s="5" t="str">
        <f t="shared" si="271"/>
        <v>un</v>
      </c>
    </row>
    <row r="17382" spans="1:4" x14ac:dyDescent="0.2">
      <c r="A17382" s="5" t="s">
        <v>20058</v>
      </c>
      <c r="B17382" s="5" t="s">
        <v>33861</v>
      </c>
      <c r="C17382" s="5" t="s">
        <v>12</v>
      </c>
      <c r="D17382" s="5" t="str">
        <f t="shared" si="271"/>
        <v>un</v>
      </c>
    </row>
    <row r="17383" spans="1:4" x14ac:dyDescent="0.2">
      <c r="A17383" s="5" t="s">
        <v>10402</v>
      </c>
      <c r="B17383" s="5" t="s">
        <v>33862</v>
      </c>
      <c r="C17383" s="5" t="s">
        <v>12</v>
      </c>
      <c r="D17383" s="5" t="str">
        <f t="shared" si="271"/>
        <v>un</v>
      </c>
    </row>
    <row r="17384" spans="1:4" x14ac:dyDescent="0.2">
      <c r="A17384" s="5" t="s">
        <v>20059</v>
      </c>
      <c r="B17384" s="5" t="s">
        <v>33862</v>
      </c>
      <c r="C17384" s="5" t="s">
        <v>12</v>
      </c>
      <c r="D17384" s="5" t="str">
        <f t="shared" si="271"/>
        <v>un</v>
      </c>
    </row>
    <row r="17385" spans="1:4" x14ac:dyDescent="0.2">
      <c r="A17385" s="5" t="s">
        <v>10403</v>
      </c>
      <c r="B17385" s="5" t="s">
        <v>33863</v>
      </c>
      <c r="C17385" s="5" t="s">
        <v>12</v>
      </c>
      <c r="D17385" s="5" t="str">
        <f t="shared" si="271"/>
        <v>un</v>
      </c>
    </row>
    <row r="17386" spans="1:4" x14ac:dyDescent="0.2">
      <c r="A17386" s="5" t="s">
        <v>20060</v>
      </c>
      <c r="B17386" s="5" t="s">
        <v>33863</v>
      </c>
      <c r="C17386" s="5" t="s">
        <v>12</v>
      </c>
      <c r="D17386" s="5" t="str">
        <f t="shared" si="271"/>
        <v>un</v>
      </c>
    </row>
    <row r="17387" spans="1:4" x14ac:dyDescent="0.2">
      <c r="A17387" s="5" t="s">
        <v>10404</v>
      </c>
      <c r="B17387" s="5" t="s">
        <v>33864</v>
      </c>
      <c r="C17387" s="5" t="s">
        <v>12</v>
      </c>
      <c r="D17387" s="5" t="str">
        <f t="shared" si="271"/>
        <v>un</v>
      </c>
    </row>
    <row r="17388" spans="1:4" x14ac:dyDescent="0.2">
      <c r="A17388" s="5" t="s">
        <v>20061</v>
      </c>
      <c r="B17388" s="5" t="s">
        <v>33864</v>
      </c>
      <c r="C17388" s="5" t="s">
        <v>12</v>
      </c>
      <c r="D17388" s="5" t="str">
        <f t="shared" si="271"/>
        <v>un</v>
      </c>
    </row>
    <row r="17389" spans="1:4" x14ac:dyDescent="0.2">
      <c r="A17389" s="5" t="s">
        <v>10405</v>
      </c>
      <c r="B17389" s="5" t="s">
        <v>33865</v>
      </c>
      <c r="C17389" s="5" t="s">
        <v>12</v>
      </c>
      <c r="D17389" s="5" t="str">
        <f t="shared" si="271"/>
        <v>un</v>
      </c>
    </row>
    <row r="17390" spans="1:4" x14ac:dyDescent="0.2">
      <c r="A17390" s="5" t="s">
        <v>20062</v>
      </c>
      <c r="B17390" s="5" t="s">
        <v>33865</v>
      </c>
      <c r="C17390" s="5" t="s">
        <v>12</v>
      </c>
      <c r="D17390" s="5" t="str">
        <f t="shared" si="271"/>
        <v>un</v>
      </c>
    </row>
    <row r="17391" spans="1:4" x14ac:dyDescent="0.2">
      <c r="A17391" s="5" t="s">
        <v>10406</v>
      </c>
      <c r="B17391" s="5" t="s">
        <v>33866</v>
      </c>
      <c r="C17391" s="5" t="s">
        <v>12</v>
      </c>
      <c r="D17391" s="5" t="str">
        <f t="shared" si="271"/>
        <v>un</v>
      </c>
    </row>
    <row r="17392" spans="1:4" x14ac:dyDescent="0.2">
      <c r="A17392" s="5" t="s">
        <v>20063</v>
      </c>
      <c r="B17392" s="5" t="s">
        <v>33866</v>
      </c>
      <c r="C17392" s="5" t="s">
        <v>12</v>
      </c>
      <c r="D17392" s="5" t="str">
        <f t="shared" si="271"/>
        <v>un</v>
      </c>
    </row>
    <row r="17393" spans="1:4" x14ac:dyDescent="0.2">
      <c r="A17393" s="5" t="s">
        <v>10407</v>
      </c>
      <c r="B17393" s="5" t="s">
        <v>33867</v>
      </c>
      <c r="C17393" s="5" t="s">
        <v>12</v>
      </c>
      <c r="D17393" s="5" t="str">
        <f t="shared" si="271"/>
        <v>un</v>
      </c>
    </row>
    <row r="17394" spans="1:4" x14ac:dyDescent="0.2">
      <c r="A17394" s="5" t="s">
        <v>20064</v>
      </c>
      <c r="B17394" s="5" t="s">
        <v>33867</v>
      </c>
      <c r="C17394" s="5" t="s">
        <v>12</v>
      </c>
      <c r="D17394" s="5" t="str">
        <f t="shared" si="271"/>
        <v>un</v>
      </c>
    </row>
    <row r="17395" spans="1:4" x14ac:dyDescent="0.2">
      <c r="A17395" s="5" t="s">
        <v>10408</v>
      </c>
      <c r="B17395" s="5" t="s">
        <v>33868</v>
      </c>
      <c r="C17395" s="5" t="s">
        <v>12</v>
      </c>
      <c r="D17395" s="5" t="str">
        <f t="shared" si="271"/>
        <v>un</v>
      </c>
    </row>
    <row r="17396" spans="1:4" x14ac:dyDescent="0.2">
      <c r="A17396" s="5" t="s">
        <v>20065</v>
      </c>
      <c r="B17396" s="5" t="s">
        <v>33868</v>
      </c>
      <c r="C17396" s="5" t="s">
        <v>12</v>
      </c>
      <c r="D17396" s="5" t="str">
        <f t="shared" si="271"/>
        <v>un</v>
      </c>
    </row>
    <row r="17397" spans="1:4" x14ac:dyDescent="0.2">
      <c r="A17397" s="5" t="s">
        <v>10409</v>
      </c>
      <c r="B17397" s="5" t="s">
        <v>33869</v>
      </c>
      <c r="C17397" s="5" t="s">
        <v>12</v>
      </c>
      <c r="D17397" s="5" t="str">
        <f t="shared" si="271"/>
        <v>un</v>
      </c>
    </row>
    <row r="17398" spans="1:4" x14ac:dyDescent="0.2">
      <c r="A17398" s="5" t="s">
        <v>20066</v>
      </c>
      <c r="B17398" s="5" t="s">
        <v>33869</v>
      </c>
      <c r="C17398" s="5" t="s">
        <v>12</v>
      </c>
      <c r="D17398" s="5" t="str">
        <f t="shared" si="271"/>
        <v>un</v>
      </c>
    </row>
    <row r="17399" spans="1:4" x14ac:dyDescent="0.2">
      <c r="A17399" s="5" t="s">
        <v>10410</v>
      </c>
      <c r="B17399" s="5" t="s">
        <v>33870</v>
      </c>
      <c r="C17399" s="5" t="s">
        <v>12</v>
      </c>
      <c r="D17399" s="5" t="str">
        <f t="shared" si="271"/>
        <v>un</v>
      </c>
    </row>
    <row r="17400" spans="1:4" x14ac:dyDescent="0.2">
      <c r="A17400" s="5" t="s">
        <v>20067</v>
      </c>
      <c r="B17400" s="5" t="s">
        <v>33870</v>
      </c>
      <c r="C17400" s="5" t="s">
        <v>12</v>
      </c>
      <c r="D17400" s="5" t="str">
        <f t="shared" si="271"/>
        <v>un</v>
      </c>
    </row>
    <row r="17401" spans="1:4" x14ac:dyDescent="0.2">
      <c r="A17401" s="5" t="s">
        <v>10411</v>
      </c>
      <c r="B17401" s="5" t="s">
        <v>33871</v>
      </c>
      <c r="C17401" s="5" t="s">
        <v>12</v>
      </c>
      <c r="D17401" s="5" t="str">
        <f t="shared" si="271"/>
        <v>un</v>
      </c>
    </row>
    <row r="17402" spans="1:4" x14ac:dyDescent="0.2">
      <c r="A17402" s="5" t="s">
        <v>20068</v>
      </c>
      <c r="B17402" s="5" t="s">
        <v>33871</v>
      </c>
      <c r="C17402" s="5" t="s">
        <v>12</v>
      </c>
      <c r="D17402" s="5" t="str">
        <f t="shared" si="271"/>
        <v>un</v>
      </c>
    </row>
    <row r="17403" spans="1:4" x14ac:dyDescent="0.2">
      <c r="A17403" s="5" t="s">
        <v>10412</v>
      </c>
      <c r="B17403" s="5" t="s">
        <v>33872</v>
      </c>
      <c r="C17403" s="5" t="s">
        <v>12</v>
      </c>
      <c r="D17403" s="5" t="str">
        <f t="shared" si="271"/>
        <v>un</v>
      </c>
    </row>
    <row r="17404" spans="1:4" x14ac:dyDescent="0.2">
      <c r="A17404" s="5" t="s">
        <v>20069</v>
      </c>
      <c r="B17404" s="5" t="s">
        <v>33872</v>
      </c>
      <c r="C17404" s="5" t="s">
        <v>12</v>
      </c>
      <c r="D17404" s="5" t="str">
        <f t="shared" si="271"/>
        <v>un</v>
      </c>
    </row>
    <row r="17405" spans="1:4" x14ac:dyDescent="0.2">
      <c r="A17405" s="5" t="s">
        <v>10413</v>
      </c>
      <c r="B17405" s="5" t="s">
        <v>33873</v>
      </c>
      <c r="C17405" s="5" t="s">
        <v>12</v>
      </c>
      <c r="D17405" s="5" t="str">
        <f t="shared" si="271"/>
        <v>un</v>
      </c>
    </row>
    <row r="17406" spans="1:4" x14ac:dyDescent="0.2">
      <c r="A17406" s="5" t="s">
        <v>20070</v>
      </c>
      <c r="B17406" s="5" t="s">
        <v>33873</v>
      </c>
      <c r="C17406" s="5" t="s">
        <v>12</v>
      </c>
      <c r="D17406" s="5" t="str">
        <f t="shared" si="271"/>
        <v>un</v>
      </c>
    </row>
    <row r="17407" spans="1:4" x14ac:dyDescent="0.2">
      <c r="A17407" s="5" t="s">
        <v>10414</v>
      </c>
      <c r="B17407" s="5" t="s">
        <v>33874</v>
      </c>
      <c r="C17407" s="5" t="s">
        <v>12</v>
      </c>
      <c r="D17407" s="5" t="str">
        <f t="shared" si="271"/>
        <v>un</v>
      </c>
    </row>
    <row r="17408" spans="1:4" x14ac:dyDescent="0.2">
      <c r="A17408" s="5" t="s">
        <v>20071</v>
      </c>
      <c r="B17408" s="5" t="s">
        <v>33874</v>
      </c>
      <c r="C17408" s="5" t="s">
        <v>12</v>
      </c>
      <c r="D17408" s="5" t="str">
        <f t="shared" si="271"/>
        <v>un</v>
      </c>
    </row>
    <row r="17409" spans="1:4" x14ac:dyDescent="0.2">
      <c r="A17409" s="5" t="s">
        <v>10415</v>
      </c>
      <c r="B17409" s="5" t="s">
        <v>33875</v>
      </c>
      <c r="C17409" s="5" t="s">
        <v>12</v>
      </c>
      <c r="D17409" s="5" t="str">
        <f t="shared" si="271"/>
        <v>un</v>
      </c>
    </row>
    <row r="17410" spans="1:4" x14ac:dyDescent="0.2">
      <c r="A17410" s="5" t="s">
        <v>20072</v>
      </c>
      <c r="B17410" s="5" t="s">
        <v>33875</v>
      </c>
      <c r="C17410" s="5" t="s">
        <v>12</v>
      </c>
      <c r="D17410" s="5" t="str">
        <f t="shared" ref="D17410:D17473" si="272">LOWER(C17410)</f>
        <v>un</v>
      </c>
    </row>
    <row r="17411" spans="1:4" x14ac:dyDescent="0.2">
      <c r="A17411" s="5" t="s">
        <v>10416</v>
      </c>
      <c r="B17411" s="5" t="s">
        <v>33876</v>
      </c>
      <c r="C17411" s="5" t="s">
        <v>12</v>
      </c>
      <c r="D17411" s="5" t="str">
        <f t="shared" si="272"/>
        <v>un</v>
      </c>
    </row>
    <row r="17412" spans="1:4" x14ac:dyDescent="0.2">
      <c r="A17412" s="5" t="s">
        <v>20073</v>
      </c>
      <c r="B17412" s="5" t="s">
        <v>33876</v>
      </c>
      <c r="C17412" s="5" t="s">
        <v>12</v>
      </c>
      <c r="D17412" s="5" t="str">
        <f t="shared" si="272"/>
        <v>un</v>
      </c>
    </row>
    <row r="17413" spans="1:4" x14ac:dyDescent="0.2">
      <c r="A17413" s="5" t="s">
        <v>10417</v>
      </c>
      <c r="B17413" s="5" t="s">
        <v>33877</v>
      </c>
      <c r="C17413" s="5" t="s">
        <v>12</v>
      </c>
      <c r="D17413" s="5" t="str">
        <f t="shared" si="272"/>
        <v>un</v>
      </c>
    </row>
    <row r="17414" spans="1:4" x14ac:dyDescent="0.2">
      <c r="A17414" s="5" t="s">
        <v>20074</v>
      </c>
      <c r="B17414" s="5" t="s">
        <v>33877</v>
      </c>
      <c r="C17414" s="5" t="s">
        <v>12</v>
      </c>
      <c r="D17414" s="5" t="str">
        <f t="shared" si="272"/>
        <v>un</v>
      </c>
    </row>
    <row r="17415" spans="1:4" x14ac:dyDescent="0.2">
      <c r="A17415" s="5" t="s">
        <v>10418</v>
      </c>
      <c r="B17415" s="5" t="s">
        <v>33878</v>
      </c>
      <c r="C17415" s="5" t="s">
        <v>12</v>
      </c>
      <c r="D17415" s="5" t="str">
        <f t="shared" si="272"/>
        <v>un</v>
      </c>
    </row>
    <row r="17416" spans="1:4" x14ac:dyDescent="0.2">
      <c r="A17416" s="5" t="s">
        <v>20075</v>
      </c>
      <c r="B17416" s="5" t="s">
        <v>33878</v>
      </c>
      <c r="C17416" s="5" t="s">
        <v>12</v>
      </c>
      <c r="D17416" s="5" t="str">
        <f t="shared" si="272"/>
        <v>un</v>
      </c>
    </row>
    <row r="17417" spans="1:4" x14ac:dyDescent="0.2">
      <c r="A17417" s="5" t="s">
        <v>10419</v>
      </c>
      <c r="B17417" s="5" t="s">
        <v>33879</v>
      </c>
      <c r="C17417" s="5" t="s">
        <v>12</v>
      </c>
      <c r="D17417" s="5" t="str">
        <f t="shared" si="272"/>
        <v>un</v>
      </c>
    </row>
    <row r="17418" spans="1:4" x14ac:dyDescent="0.2">
      <c r="A17418" s="5" t="s">
        <v>20076</v>
      </c>
      <c r="B17418" s="5" t="s">
        <v>33879</v>
      </c>
      <c r="C17418" s="5" t="s">
        <v>12</v>
      </c>
      <c r="D17418" s="5" t="str">
        <f t="shared" si="272"/>
        <v>un</v>
      </c>
    </row>
    <row r="17419" spans="1:4" x14ac:dyDescent="0.2">
      <c r="A17419" s="5" t="s">
        <v>10420</v>
      </c>
      <c r="B17419" s="5" t="s">
        <v>33880</v>
      </c>
      <c r="C17419" s="5" t="s">
        <v>12</v>
      </c>
      <c r="D17419" s="5" t="str">
        <f t="shared" si="272"/>
        <v>un</v>
      </c>
    </row>
    <row r="17420" spans="1:4" x14ac:dyDescent="0.2">
      <c r="A17420" s="5" t="s">
        <v>20077</v>
      </c>
      <c r="B17420" s="5" t="s">
        <v>33880</v>
      </c>
      <c r="C17420" s="5" t="s">
        <v>12</v>
      </c>
      <c r="D17420" s="5" t="str">
        <f t="shared" si="272"/>
        <v>un</v>
      </c>
    </row>
    <row r="17421" spans="1:4" x14ac:dyDescent="0.2">
      <c r="A17421" s="5" t="s">
        <v>10421</v>
      </c>
      <c r="B17421" s="5" t="s">
        <v>33881</v>
      </c>
      <c r="C17421" s="5" t="s">
        <v>12</v>
      </c>
      <c r="D17421" s="5" t="str">
        <f t="shared" si="272"/>
        <v>un</v>
      </c>
    </row>
    <row r="17422" spans="1:4" x14ac:dyDescent="0.2">
      <c r="A17422" s="5" t="s">
        <v>20078</v>
      </c>
      <c r="B17422" s="5" t="s">
        <v>33881</v>
      </c>
      <c r="C17422" s="5" t="s">
        <v>12</v>
      </c>
      <c r="D17422" s="5" t="str">
        <f t="shared" si="272"/>
        <v>un</v>
      </c>
    </row>
    <row r="17423" spans="1:4" x14ac:dyDescent="0.2">
      <c r="A17423" s="5" t="s">
        <v>10422</v>
      </c>
      <c r="B17423" s="5" t="s">
        <v>33882</v>
      </c>
      <c r="C17423" s="5" t="s">
        <v>12</v>
      </c>
      <c r="D17423" s="5" t="str">
        <f t="shared" si="272"/>
        <v>un</v>
      </c>
    </row>
    <row r="17424" spans="1:4" x14ac:dyDescent="0.2">
      <c r="A17424" s="5" t="s">
        <v>20079</v>
      </c>
      <c r="B17424" s="5" t="s">
        <v>33882</v>
      </c>
      <c r="C17424" s="5" t="s">
        <v>12</v>
      </c>
      <c r="D17424" s="5" t="str">
        <f t="shared" si="272"/>
        <v>un</v>
      </c>
    </row>
    <row r="17425" spans="1:4" x14ac:dyDescent="0.2">
      <c r="A17425" s="5" t="s">
        <v>10423</v>
      </c>
      <c r="B17425" s="5" t="s">
        <v>33883</v>
      </c>
      <c r="C17425" s="5" t="s">
        <v>12</v>
      </c>
      <c r="D17425" s="5" t="str">
        <f t="shared" si="272"/>
        <v>un</v>
      </c>
    </row>
    <row r="17426" spans="1:4" x14ac:dyDescent="0.2">
      <c r="A17426" s="5" t="s">
        <v>20080</v>
      </c>
      <c r="B17426" s="5" t="s">
        <v>33883</v>
      </c>
      <c r="C17426" s="5" t="s">
        <v>12</v>
      </c>
      <c r="D17426" s="5" t="str">
        <f t="shared" si="272"/>
        <v>un</v>
      </c>
    </row>
    <row r="17427" spans="1:4" x14ac:dyDescent="0.2">
      <c r="A17427" s="5" t="s">
        <v>10424</v>
      </c>
      <c r="B17427" s="5" t="s">
        <v>33884</v>
      </c>
      <c r="C17427" s="5" t="s">
        <v>12</v>
      </c>
      <c r="D17427" s="5" t="str">
        <f t="shared" si="272"/>
        <v>un</v>
      </c>
    </row>
    <row r="17428" spans="1:4" x14ac:dyDescent="0.2">
      <c r="A17428" s="5" t="s">
        <v>20081</v>
      </c>
      <c r="B17428" s="5" t="s">
        <v>33884</v>
      </c>
      <c r="C17428" s="5" t="s">
        <v>12</v>
      </c>
      <c r="D17428" s="5" t="str">
        <f t="shared" si="272"/>
        <v>un</v>
      </c>
    </row>
    <row r="17429" spans="1:4" x14ac:dyDescent="0.2">
      <c r="A17429" s="5" t="s">
        <v>10425</v>
      </c>
      <c r="B17429" s="5" t="s">
        <v>33885</v>
      </c>
      <c r="C17429" s="5" t="s">
        <v>12</v>
      </c>
      <c r="D17429" s="5" t="str">
        <f t="shared" si="272"/>
        <v>un</v>
      </c>
    </row>
    <row r="17430" spans="1:4" x14ac:dyDescent="0.2">
      <c r="A17430" s="5" t="s">
        <v>20082</v>
      </c>
      <c r="B17430" s="5" t="s">
        <v>33885</v>
      </c>
      <c r="C17430" s="5" t="s">
        <v>12</v>
      </c>
      <c r="D17430" s="5" t="str">
        <f t="shared" si="272"/>
        <v>un</v>
      </c>
    </row>
    <row r="17431" spans="1:4" x14ac:dyDescent="0.2">
      <c r="A17431" s="5" t="s">
        <v>10426</v>
      </c>
      <c r="B17431" s="5" t="s">
        <v>33886</v>
      </c>
      <c r="C17431" s="5" t="s">
        <v>12</v>
      </c>
      <c r="D17431" s="5" t="str">
        <f t="shared" si="272"/>
        <v>un</v>
      </c>
    </row>
    <row r="17432" spans="1:4" x14ac:dyDescent="0.2">
      <c r="A17432" s="5" t="s">
        <v>20083</v>
      </c>
      <c r="B17432" s="5" t="s">
        <v>33886</v>
      </c>
      <c r="C17432" s="5" t="s">
        <v>12</v>
      </c>
      <c r="D17432" s="5" t="str">
        <f t="shared" si="272"/>
        <v>un</v>
      </c>
    </row>
    <row r="17433" spans="1:4" x14ac:dyDescent="0.2">
      <c r="A17433" s="5" t="s">
        <v>10427</v>
      </c>
      <c r="B17433" s="5" t="s">
        <v>33887</v>
      </c>
      <c r="C17433" s="5" t="s">
        <v>12</v>
      </c>
      <c r="D17433" s="5" t="str">
        <f t="shared" si="272"/>
        <v>un</v>
      </c>
    </row>
    <row r="17434" spans="1:4" x14ac:dyDescent="0.2">
      <c r="A17434" s="5" t="s">
        <v>20084</v>
      </c>
      <c r="B17434" s="5" t="s">
        <v>33887</v>
      </c>
      <c r="C17434" s="5" t="s">
        <v>12</v>
      </c>
      <c r="D17434" s="5" t="str">
        <f t="shared" si="272"/>
        <v>un</v>
      </c>
    </row>
    <row r="17435" spans="1:4" x14ac:dyDescent="0.2">
      <c r="A17435" s="5" t="s">
        <v>10428</v>
      </c>
      <c r="B17435" s="5" t="s">
        <v>33888</v>
      </c>
      <c r="C17435" s="5" t="s">
        <v>12</v>
      </c>
      <c r="D17435" s="5" t="str">
        <f t="shared" si="272"/>
        <v>un</v>
      </c>
    </row>
    <row r="17436" spans="1:4" x14ac:dyDescent="0.2">
      <c r="A17436" s="5" t="s">
        <v>20085</v>
      </c>
      <c r="B17436" s="5" t="s">
        <v>33888</v>
      </c>
      <c r="C17436" s="5" t="s">
        <v>12</v>
      </c>
      <c r="D17436" s="5" t="str">
        <f t="shared" si="272"/>
        <v>un</v>
      </c>
    </row>
    <row r="17437" spans="1:4" x14ac:dyDescent="0.2">
      <c r="A17437" s="5" t="s">
        <v>10429</v>
      </c>
      <c r="B17437" s="5" t="s">
        <v>33889</v>
      </c>
      <c r="C17437" s="5" t="s">
        <v>12</v>
      </c>
      <c r="D17437" s="5" t="str">
        <f t="shared" si="272"/>
        <v>un</v>
      </c>
    </row>
    <row r="17438" spans="1:4" x14ac:dyDescent="0.2">
      <c r="A17438" s="5" t="s">
        <v>20086</v>
      </c>
      <c r="B17438" s="5" t="s">
        <v>33889</v>
      </c>
      <c r="C17438" s="5" t="s">
        <v>12</v>
      </c>
      <c r="D17438" s="5" t="str">
        <f t="shared" si="272"/>
        <v>un</v>
      </c>
    </row>
    <row r="17439" spans="1:4" x14ac:dyDescent="0.2">
      <c r="A17439" s="5" t="s">
        <v>10430</v>
      </c>
      <c r="B17439" s="5" t="s">
        <v>33890</v>
      </c>
      <c r="C17439" s="5" t="s">
        <v>12</v>
      </c>
      <c r="D17439" s="5" t="str">
        <f t="shared" si="272"/>
        <v>un</v>
      </c>
    </row>
    <row r="17440" spans="1:4" x14ac:dyDescent="0.2">
      <c r="A17440" s="5" t="s">
        <v>20087</v>
      </c>
      <c r="B17440" s="5" t="s">
        <v>33890</v>
      </c>
      <c r="C17440" s="5" t="s">
        <v>12</v>
      </c>
      <c r="D17440" s="5" t="str">
        <f t="shared" si="272"/>
        <v>un</v>
      </c>
    </row>
    <row r="17441" spans="1:4" x14ac:dyDescent="0.2">
      <c r="A17441" s="5" t="s">
        <v>10431</v>
      </c>
      <c r="B17441" s="5" t="s">
        <v>33891</v>
      </c>
      <c r="C17441" s="5" t="s">
        <v>12</v>
      </c>
      <c r="D17441" s="5" t="str">
        <f t="shared" si="272"/>
        <v>un</v>
      </c>
    </row>
    <row r="17442" spans="1:4" x14ac:dyDescent="0.2">
      <c r="A17442" s="5" t="s">
        <v>20088</v>
      </c>
      <c r="B17442" s="5" t="s">
        <v>33891</v>
      </c>
      <c r="C17442" s="5" t="s">
        <v>12</v>
      </c>
      <c r="D17442" s="5" t="str">
        <f t="shared" si="272"/>
        <v>un</v>
      </c>
    </row>
    <row r="17443" spans="1:4" x14ac:dyDescent="0.2">
      <c r="A17443" s="5" t="s">
        <v>10432</v>
      </c>
      <c r="B17443" s="5" t="s">
        <v>33892</v>
      </c>
      <c r="C17443" s="5" t="s">
        <v>12</v>
      </c>
      <c r="D17443" s="5" t="str">
        <f t="shared" si="272"/>
        <v>un</v>
      </c>
    </row>
    <row r="17444" spans="1:4" x14ac:dyDescent="0.2">
      <c r="A17444" s="5" t="s">
        <v>20089</v>
      </c>
      <c r="B17444" s="5" t="s">
        <v>33892</v>
      </c>
      <c r="C17444" s="5" t="s">
        <v>12</v>
      </c>
      <c r="D17444" s="5" t="str">
        <f t="shared" si="272"/>
        <v>un</v>
      </c>
    </row>
    <row r="17445" spans="1:4" x14ac:dyDescent="0.2">
      <c r="A17445" s="5" t="s">
        <v>10433</v>
      </c>
      <c r="B17445" s="5" t="s">
        <v>33893</v>
      </c>
      <c r="C17445" s="5" t="s">
        <v>12</v>
      </c>
      <c r="D17445" s="5" t="str">
        <f t="shared" si="272"/>
        <v>un</v>
      </c>
    </row>
    <row r="17446" spans="1:4" x14ac:dyDescent="0.2">
      <c r="A17446" s="5" t="s">
        <v>20090</v>
      </c>
      <c r="B17446" s="5" t="s">
        <v>33893</v>
      </c>
      <c r="C17446" s="5" t="s">
        <v>12</v>
      </c>
      <c r="D17446" s="5" t="str">
        <f t="shared" si="272"/>
        <v>un</v>
      </c>
    </row>
    <row r="17447" spans="1:4" x14ac:dyDescent="0.2">
      <c r="A17447" s="5" t="s">
        <v>10434</v>
      </c>
      <c r="B17447" s="5" t="s">
        <v>33894</v>
      </c>
      <c r="C17447" s="5" t="s">
        <v>12</v>
      </c>
      <c r="D17447" s="5" t="str">
        <f t="shared" si="272"/>
        <v>un</v>
      </c>
    </row>
    <row r="17448" spans="1:4" x14ac:dyDescent="0.2">
      <c r="A17448" s="5" t="s">
        <v>20091</v>
      </c>
      <c r="B17448" s="5" t="s">
        <v>33894</v>
      </c>
      <c r="C17448" s="5" t="s">
        <v>12</v>
      </c>
      <c r="D17448" s="5" t="str">
        <f t="shared" si="272"/>
        <v>un</v>
      </c>
    </row>
    <row r="17449" spans="1:4" x14ac:dyDescent="0.2">
      <c r="A17449" s="5" t="s">
        <v>10435</v>
      </c>
      <c r="B17449" s="5" t="s">
        <v>33895</v>
      </c>
      <c r="C17449" s="5" t="s">
        <v>12</v>
      </c>
      <c r="D17449" s="5" t="str">
        <f t="shared" si="272"/>
        <v>un</v>
      </c>
    </row>
    <row r="17450" spans="1:4" x14ac:dyDescent="0.2">
      <c r="A17450" s="5" t="s">
        <v>20092</v>
      </c>
      <c r="B17450" s="5" t="s">
        <v>33895</v>
      </c>
      <c r="C17450" s="5" t="s">
        <v>12</v>
      </c>
      <c r="D17450" s="5" t="str">
        <f t="shared" si="272"/>
        <v>un</v>
      </c>
    </row>
    <row r="17451" spans="1:4" x14ac:dyDescent="0.2">
      <c r="A17451" s="5" t="s">
        <v>10436</v>
      </c>
      <c r="B17451" s="5" t="s">
        <v>33896</v>
      </c>
      <c r="C17451" s="5" t="s">
        <v>12</v>
      </c>
      <c r="D17451" s="5" t="str">
        <f t="shared" si="272"/>
        <v>un</v>
      </c>
    </row>
    <row r="17452" spans="1:4" x14ac:dyDescent="0.2">
      <c r="A17452" s="5" t="s">
        <v>20093</v>
      </c>
      <c r="B17452" s="5" t="s">
        <v>33896</v>
      </c>
      <c r="C17452" s="5" t="s">
        <v>12</v>
      </c>
      <c r="D17452" s="5" t="str">
        <f t="shared" si="272"/>
        <v>un</v>
      </c>
    </row>
    <row r="17453" spans="1:4" x14ac:dyDescent="0.2">
      <c r="A17453" s="5" t="s">
        <v>10437</v>
      </c>
      <c r="B17453" s="5" t="s">
        <v>33897</v>
      </c>
      <c r="C17453" s="5" t="s">
        <v>12</v>
      </c>
      <c r="D17453" s="5" t="str">
        <f t="shared" si="272"/>
        <v>un</v>
      </c>
    </row>
    <row r="17454" spans="1:4" x14ac:dyDescent="0.2">
      <c r="A17454" s="5" t="s">
        <v>20094</v>
      </c>
      <c r="B17454" s="5" t="s">
        <v>33897</v>
      </c>
      <c r="C17454" s="5" t="s">
        <v>12</v>
      </c>
      <c r="D17454" s="5" t="str">
        <f t="shared" si="272"/>
        <v>un</v>
      </c>
    </row>
    <row r="17455" spans="1:4" x14ac:dyDescent="0.2">
      <c r="A17455" s="5" t="s">
        <v>10438</v>
      </c>
      <c r="B17455" s="5" t="s">
        <v>33898</v>
      </c>
      <c r="C17455" s="5" t="s">
        <v>12</v>
      </c>
      <c r="D17455" s="5" t="str">
        <f t="shared" si="272"/>
        <v>un</v>
      </c>
    </row>
    <row r="17456" spans="1:4" x14ac:dyDescent="0.2">
      <c r="A17456" s="5" t="s">
        <v>20095</v>
      </c>
      <c r="B17456" s="5" t="s">
        <v>33898</v>
      </c>
      <c r="C17456" s="5" t="s">
        <v>12</v>
      </c>
      <c r="D17456" s="5" t="str">
        <f t="shared" si="272"/>
        <v>un</v>
      </c>
    </row>
    <row r="17457" spans="1:4" x14ac:dyDescent="0.2">
      <c r="A17457" s="5" t="s">
        <v>10439</v>
      </c>
      <c r="B17457" s="5" t="s">
        <v>33899</v>
      </c>
      <c r="C17457" s="5" t="s">
        <v>12</v>
      </c>
      <c r="D17457" s="5" t="str">
        <f t="shared" si="272"/>
        <v>un</v>
      </c>
    </row>
    <row r="17458" spans="1:4" x14ac:dyDescent="0.2">
      <c r="A17458" s="5" t="s">
        <v>20096</v>
      </c>
      <c r="B17458" s="5" t="s">
        <v>33899</v>
      </c>
      <c r="C17458" s="5" t="s">
        <v>12</v>
      </c>
      <c r="D17458" s="5" t="str">
        <f t="shared" si="272"/>
        <v>un</v>
      </c>
    </row>
    <row r="17459" spans="1:4" x14ac:dyDescent="0.2">
      <c r="A17459" s="5" t="s">
        <v>10440</v>
      </c>
      <c r="B17459" s="5" t="s">
        <v>33900</v>
      </c>
      <c r="C17459" s="5" t="s">
        <v>12</v>
      </c>
      <c r="D17459" s="5" t="str">
        <f t="shared" si="272"/>
        <v>un</v>
      </c>
    </row>
    <row r="17460" spans="1:4" x14ac:dyDescent="0.2">
      <c r="A17460" s="5" t="s">
        <v>20097</v>
      </c>
      <c r="B17460" s="5" t="s">
        <v>33900</v>
      </c>
      <c r="C17460" s="5" t="s">
        <v>12</v>
      </c>
      <c r="D17460" s="5" t="str">
        <f t="shared" si="272"/>
        <v>un</v>
      </c>
    </row>
    <row r="17461" spans="1:4" x14ac:dyDescent="0.2">
      <c r="A17461" s="5" t="s">
        <v>10441</v>
      </c>
      <c r="B17461" s="5" t="s">
        <v>33901</v>
      </c>
      <c r="C17461" s="5" t="s">
        <v>12</v>
      </c>
      <c r="D17461" s="5" t="str">
        <f t="shared" si="272"/>
        <v>un</v>
      </c>
    </row>
    <row r="17462" spans="1:4" x14ac:dyDescent="0.2">
      <c r="A17462" s="5" t="s">
        <v>20098</v>
      </c>
      <c r="B17462" s="5" t="s">
        <v>33901</v>
      </c>
      <c r="C17462" s="5" t="s">
        <v>12</v>
      </c>
      <c r="D17462" s="5" t="str">
        <f t="shared" si="272"/>
        <v>un</v>
      </c>
    </row>
    <row r="17463" spans="1:4" x14ac:dyDescent="0.2">
      <c r="A17463" s="5" t="s">
        <v>10442</v>
      </c>
      <c r="B17463" s="5" t="s">
        <v>33902</v>
      </c>
      <c r="C17463" s="5" t="s">
        <v>12</v>
      </c>
      <c r="D17463" s="5" t="str">
        <f t="shared" si="272"/>
        <v>un</v>
      </c>
    </row>
    <row r="17464" spans="1:4" x14ac:dyDescent="0.2">
      <c r="A17464" s="5" t="s">
        <v>20099</v>
      </c>
      <c r="B17464" s="5" t="s">
        <v>33902</v>
      </c>
      <c r="C17464" s="5" t="s">
        <v>12</v>
      </c>
      <c r="D17464" s="5" t="str">
        <f t="shared" si="272"/>
        <v>un</v>
      </c>
    </row>
    <row r="17465" spans="1:4" x14ac:dyDescent="0.2">
      <c r="A17465" s="5" t="s">
        <v>10443</v>
      </c>
      <c r="B17465" s="5" t="s">
        <v>33903</v>
      </c>
      <c r="C17465" s="5" t="s">
        <v>12</v>
      </c>
      <c r="D17465" s="5" t="str">
        <f t="shared" si="272"/>
        <v>un</v>
      </c>
    </row>
    <row r="17466" spans="1:4" x14ac:dyDescent="0.2">
      <c r="A17466" s="5" t="s">
        <v>20100</v>
      </c>
      <c r="B17466" s="5" t="s">
        <v>33903</v>
      </c>
      <c r="C17466" s="5" t="s">
        <v>12</v>
      </c>
      <c r="D17466" s="5" t="str">
        <f t="shared" si="272"/>
        <v>un</v>
      </c>
    </row>
    <row r="17467" spans="1:4" x14ac:dyDescent="0.2">
      <c r="A17467" s="5" t="s">
        <v>10444</v>
      </c>
      <c r="B17467" s="5" t="s">
        <v>33904</v>
      </c>
      <c r="C17467" s="5" t="s">
        <v>12</v>
      </c>
      <c r="D17467" s="5" t="str">
        <f t="shared" si="272"/>
        <v>un</v>
      </c>
    </row>
    <row r="17468" spans="1:4" x14ac:dyDescent="0.2">
      <c r="A17468" s="5" t="s">
        <v>20101</v>
      </c>
      <c r="B17468" s="5" t="s">
        <v>33904</v>
      </c>
      <c r="C17468" s="5" t="s">
        <v>12</v>
      </c>
      <c r="D17468" s="5" t="str">
        <f t="shared" si="272"/>
        <v>un</v>
      </c>
    </row>
    <row r="17469" spans="1:4" x14ac:dyDescent="0.2">
      <c r="A17469" s="5" t="s">
        <v>10445</v>
      </c>
      <c r="B17469" s="5" t="s">
        <v>33905</v>
      </c>
      <c r="C17469" s="5" t="s">
        <v>12</v>
      </c>
      <c r="D17469" s="5" t="str">
        <f t="shared" si="272"/>
        <v>un</v>
      </c>
    </row>
    <row r="17470" spans="1:4" x14ac:dyDescent="0.2">
      <c r="A17470" s="5" t="s">
        <v>20102</v>
      </c>
      <c r="B17470" s="5" t="s">
        <v>33905</v>
      </c>
      <c r="C17470" s="5" t="s">
        <v>12</v>
      </c>
      <c r="D17470" s="5" t="str">
        <f t="shared" si="272"/>
        <v>un</v>
      </c>
    </row>
    <row r="17471" spans="1:4" x14ac:dyDescent="0.2">
      <c r="A17471" s="5" t="s">
        <v>10446</v>
      </c>
      <c r="B17471" s="5" t="s">
        <v>33906</v>
      </c>
      <c r="C17471" s="5" t="s">
        <v>12</v>
      </c>
      <c r="D17471" s="5" t="str">
        <f t="shared" si="272"/>
        <v>un</v>
      </c>
    </row>
    <row r="17472" spans="1:4" x14ac:dyDescent="0.2">
      <c r="A17472" s="5" t="s">
        <v>20103</v>
      </c>
      <c r="B17472" s="5" t="s">
        <v>33906</v>
      </c>
      <c r="C17472" s="5" t="s">
        <v>12</v>
      </c>
      <c r="D17472" s="5" t="str">
        <f t="shared" si="272"/>
        <v>un</v>
      </c>
    </row>
    <row r="17473" spans="1:4" x14ac:dyDescent="0.2">
      <c r="A17473" s="5" t="s">
        <v>10447</v>
      </c>
      <c r="B17473" s="5" t="s">
        <v>33907</v>
      </c>
      <c r="C17473" s="5" t="s">
        <v>12</v>
      </c>
      <c r="D17473" s="5" t="str">
        <f t="shared" si="272"/>
        <v>un</v>
      </c>
    </row>
    <row r="17474" spans="1:4" x14ac:dyDescent="0.2">
      <c r="A17474" s="5" t="s">
        <v>20104</v>
      </c>
      <c r="B17474" s="5" t="s">
        <v>33907</v>
      </c>
      <c r="C17474" s="5" t="s">
        <v>12</v>
      </c>
      <c r="D17474" s="5" t="str">
        <f t="shared" ref="D17474:D17537" si="273">LOWER(C17474)</f>
        <v>un</v>
      </c>
    </row>
    <row r="17475" spans="1:4" x14ac:dyDescent="0.2">
      <c r="A17475" s="5" t="s">
        <v>10448</v>
      </c>
      <c r="B17475" s="5" t="s">
        <v>33908</v>
      </c>
      <c r="C17475" s="5" t="s">
        <v>12</v>
      </c>
      <c r="D17475" s="5" t="str">
        <f t="shared" si="273"/>
        <v>un</v>
      </c>
    </row>
    <row r="17476" spans="1:4" x14ac:dyDescent="0.2">
      <c r="A17476" s="5" t="s">
        <v>20105</v>
      </c>
      <c r="B17476" s="5" t="s">
        <v>33908</v>
      </c>
      <c r="C17476" s="5" t="s">
        <v>12</v>
      </c>
      <c r="D17476" s="5" t="str">
        <f t="shared" si="273"/>
        <v>un</v>
      </c>
    </row>
    <row r="17477" spans="1:4" x14ac:dyDescent="0.2">
      <c r="A17477" s="5" t="s">
        <v>10449</v>
      </c>
      <c r="B17477" s="5" t="s">
        <v>33909</v>
      </c>
      <c r="C17477" s="5" t="s">
        <v>12</v>
      </c>
      <c r="D17477" s="5" t="str">
        <f t="shared" si="273"/>
        <v>un</v>
      </c>
    </row>
    <row r="17478" spans="1:4" x14ac:dyDescent="0.2">
      <c r="A17478" s="5" t="s">
        <v>20106</v>
      </c>
      <c r="B17478" s="5" t="s">
        <v>33909</v>
      </c>
      <c r="C17478" s="5" t="s">
        <v>12</v>
      </c>
      <c r="D17478" s="5" t="str">
        <f t="shared" si="273"/>
        <v>un</v>
      </c>
    </row>
    <row r="17479" spans="1:4" x14ac:dyDescent="0.2">
      <c r="A17479" s="5" t="s">
        <v>10450</v>
      </c>
      <c r="B17479" s="5" t="s">
        <v>33910</v>
      </c>
      <c r="C17479" s="5" t="s">
        <v>12</v>
      </c>
      <c r="D17479" s="5" t="str">
        <f t="shared" si="273"/>
        <v>un</v>
      </c>
    </row>
    <row r="17480" spans="1:4" x14ac:dyDescent="0.2">
      <c r="A17480" s="5" t="s">
        <v>20107</v>
      </c>
      <c r="B17480" s="5" t="s">
        <v>33910</v>
      </c>
      <c r="C17480" s="5" t="s">
        <v>12</v>
      </c>
      <c r="D17480" s="5" t="str">
        <f t="shared" si="273"/>
        <v>un</v>
      </c>
    </row>
    <row r="17481" spans="1:4" x14ac:dyDescent="0.2">
      <c r="A17481" s="5" t="s">
        <v>10451</v>
      </c>
      <c r="B17481" s="5" t="s">
        <v>33911</v>
      </c>
      <c r="C17481" s="5" t="s">
        <v>12</v>
      </c>
      <c r="D17481" s="5" t="str">
        <f t="shared" si="273"/>
        <v>un</v>
      </c>
    </row>
    <row r="17482" spans="1:4" x14ac:dyDescent="0.2">
      <c r="A17482" s="5" t="s">
        <v>20108</v>
      </c>
      <c r="B17482" s="5" t="s">
        <v>33911</v>
      </c>
      <c r="C17482" s="5" t="s">
        <v>12</v>
      </c>
      <c r="D17482" s="5" t="str">
        <f t="shared" si="273"/>
        <v>un</v>
      </c>
    </row>
    <row r="17483" spans="1:4" x14ac:dyDescent="0.2">
      <c r="A17483" s="5" t="s">
        <v>10452</v>
      </c>
      <c r="B17483" s="5" t="s">
        <v>33912</v>
      </c>
      <c r="C17483" s="5" t="s">
        <v>12</v>
      </c>
      <c r="D17483" s="5" t="str">
        <f t="shared" si="273"/>
        <v>un</v>
      </c>
    </row>
    <row r="17484" spans="1:4" x14ac:dyDescent="0.2">
      <c r="A17484" s="5" t="s">
        <v>20109</v>
      </c>
      <c r="B17484" s="5" t="s">
        <v>33912</v>
      </c>
      <c r="C17484" s="5" t="s">
        <v>12</v>
      </c>
      <c r="D17484" s="5" t="str">
        <f t="shared" si="273"/>
        <v>un</v>
      </c>
    </row>
    <row r="17485" spans="1:4" x14ac:dyDescent="0.2">
      <c r="A17485" s="5" t="s">
        <v>10453</v>
      </c>
      <c r="B17485" s="5" t="s">
        <v>33913</v>
      </c>
      <c r="C17485" s="5" t="s">
        <v>12</v>
      </c>
      <c r="D17485" s="5" t="str">
        <f t="shared" si="273"/>
        <v>un</v>
      </c>
    </row>
    <row r="17486" spans="1:4" x14ac:dyDescent="0.2">
      <c r="A17486" s="5" t="s">
        <v>20110</v>
      </c>
      <c r="B17486" s="5" t="s">
        <v>33913</v>
      </c>
      <c r="C17486" s="5" t="s">
        <v>12</v>
      </c>
      <c r="D17486" s="5" t="str">
        <f t="shared" si="273"/>
        <v>un</v>
      </c>
    </row>
    <row r="17487" spans="1:4" x14ac:dyDescent="0.2">
      <c r="A17487" s="5" t="s">
        <v>10454</v>
      </c>
      <c r="B17487" s="5" t="s">
        <v>33914</v>
      </c>
      <c r="C17487" s="5" t="s">
        <v>12</v>
      </c>
      <c r="D17487" s="5" t="str">
        <f t="shared" si="273"/>
        <v>un</v>
      </c>
    </row>
    <row r="17488" spans="1:4" x14ac:dyDescent="0.2">
      <c r="A17488" s="5" t="s">
        <v>20111</v>
      </c>
      <c r="B17488" s="5" t="s">
        <v>33914</v>
      </c>
      <c r="C17488" s="5" t="s">
        <v>12</v>
      </c>
      <c r="D17488" s="5" t="str">
        <f t="shared" si="273"/>
        <v>un</v>
      </c>
    </row>
    <row r="17489" spans="1:4" x14ac:dyDescent="0.2">
      <c r="A17489" s="5" t="s">
        <v>10455</v>
      </c>
      <c r="B17489" s="5" t="s">
        <v>33915</v>
      </c>
      <c r="C17489" s="5" t="s">
        <v>12</v>
      </c>
      <c r="D17489" s="5" t="str">
        <f t="shared" si="273"/>
        <v>un</v>
      </c>
    </row>
    <row r="17490" spans="1:4" x14ac:dyDescent="0.2">
      <c r="A17490" s="5" t="s">
        <v>20112</v>
      </c>
      <c r="B17490" s="5" t="s">
        <v>33915</v>
      </c>
      <c r="C17490" s="5" t="s">
        <v>12</v>
      </c>
      <c r="D17490" s="5" t="str">
        <f t="shared" si="273"/>
        <v>un</v>
      </c>
    </row>
    <row r="17491" spans="1:4" x14ac:dyDescent="0.2">
      <c r="A17491" s="5" t="s">
        <v>10456</v>
      </c>
      <c r="B17491" s="5" t="s">
        <v>33916</v>
      </c>
      <c r="C17491" s="5" t="s">
        <v>12</v>
      </c>
      <c r="D17491" s="5" t="str">
        <f t="shared" si="273"/>
        <v>un</v>
      </c>
    </row>
    <row r="17492" spans="1:4" x14ac:dyDescent="0.2">
      <c r="A17492" s="5" t="s">
        <v>20113</v>
      </c>
      <c r="B17492" s="5" t="s">
        <v>33916</v>
      </c>
      <c r="C17492" s="5" t="s">
        <v>12</v>
      </c>
      <c r="D17492" s="5" t="str">
        <f t="shared" si="273"/>
        <v>un</v>
      </c>
    </row>
    <row r="17493" spans="1:4" x14ac:dyDescent="0.2">
      <c r="A17493" s="5" t="s">
        <v>10457</v>
      </c>
      <c r="B17493" s="5" t="s">
        <v>33917</v>
      </c>
      <c r="C17493" s="5" t="s">
        <v>12</v>
      </c>
      <c r="D17493" s="5" t="str">
        <f t="shared" si="273"/>
        <v>un</v>
      </c>
    </row>
    <row r="17494" spans="1:4" x14ac:dyDescent="0.2">
      <c r="A17494" s="5" t="s">
        <v>20114</v>
      </c>
      <c r="B17494" s="5" t="s">
        <v>33917</v>
      </c>
      <c r="C17494" s="5" t="s">
        <v>12</v>
      </c>
      <c r="D17494" s="5" t="str">
        <f t="shared" si="273"/>
        <v>un</v>
      </c>
    </row>
    <row r="17495" spans="1:4" x14ac:dyDescent="0.2">
      <c r="A17495" s="5" t="s">
        <v>10458</v>
      </c>
      <c r="B17495" s="5" t="s">
        <v>33918</v>
      </c>
      <c r="C17495" s="5" t="s">
        <v>12</v>
      </c>
      <c r="D17495" s="5" t="str">
        <f t="shared" si="273"/>
        <v>un</v>
      </c>
    </row>
    <row r="17496" spans="1:4" x14ac:dyDescent="0.2">
      <c r="A17496" s="5" t="s">
        <v>20115</v>
      </c>
      <c r="B17496" s="5" t="s">
        <v>33918</v>
      </c>
      <c r="C17496" s="5" t="s">
        <v>12</v>
      </c>
      <c r="D17496" s="5" t="str">
        <f t="shared" si="273"/>
        <v>un</v>
      </c>
    </row>
    <row r="17497" spans="1:4" x14ac:dyDescent="0.2">
      <c r="A17497" s="5" t="s">
        <v>10459</v>
      </c>
      <c r="B17497" s="5" t="s">
        <v>33919</v>
      </c>
      <c r="C17497" s="5" t="s">
        <v>12</v>
      </c>
      <c r="D17497" s="5" t="str">
        <f t="shared" si="273"/>
        <v>un</v>
      </c>
    </row>
    <row r="17498" spans="1:4" x14ac:dyDescent="0.2">
      <c r="A17498" s="5" t="s">
        <v>20116</v>
      </c>
      <c r="B17498" s="5" t="s">
        <v>33919</v>
      </c>
      <c r="C17498" s="5" t="s">
        <v>12</v>
      </c>
      <c r="D17498" s="5" t="str">
        <f t="shared" si="273"/>
        <v>un</v>
      </c>
    </row>
    <row r="17499" spans="1:4" x14ac:dyDescent="0.2">
      <c r="A17499" s="5" t="s">
        <v>10460</v>
      </c>
      <c r="B17499" s="5" t="s">
        <v>33920</v>
      </c>
      <c r="C17499" s="5" t="s">
        <v>12</v>
      </c>
      <c r="D17499" s="5" t="str">
        <f t="shared" si="273"/>
        <v>un</v>
      </c>
    </row>
    <row r="17500" spans="1:4" x14ac:dyDescent="0.2">
      <c r="A17500" s="5" t="s">
        <v>20117</v>
      </c>
      <c r="B17500" s="5" t="s">
        <v>33920</v>
      </c>
      <c r="C17500" s="5" t="s">
        <v>12</v>
      </c>
      <c r="D17500" s="5" t="str">
        <f t="shared" si="273"/>
        <v>un</v>
      </c>
    </row>
    <row r="17501" spans="1:4" x14ac:dyDescent="0.2">
      <c r="A17501" s="5" t="s">
        <v>10461</v>
      </c>
      <c r="B17501" s="5" t="s">
        <v>33921</v>
      </c>
      <c r="C17501" s="5" t="s">
        <v>12</v>
      </c>
      <c r="D17501" s="5" t="str">
        <f t="shared" si="273"/>
        <v>un</v>
      </c>
    </row>
    <row r="17502" spans="1:4" x14ac:dyDescent="0.2">
      <c r="A17502" s="5" t="s">
        <v>20118</v>
      </c>
      <c r="B17502" s="5" t="s">
        <v>33921</v>
      </c>
      <c r="C17502" s="5" t="s">
        <v>12</v>
      </c>
      <c r="D17502" s="5" t="str">
        <f t="shared" si="273"/>
        <v>un</v>
      </c>
    </row>
    <row r="17503" spans="1:4" x14ac:dyDescent="0.2">
      <c r="A17503" s="5" t="s">
        <v>10462</v>
      </c>
      <c r="B17503" s="5" t="s">
        <v>33922</v>
      </c>
      <c r="C17503" s="5" t="s">
        <v>12</v>
      </c>
      <c r="D17503" s="5" t="str">
        <f t="shared" si="273"/>
        <v>un</v>
      </c>
    </row>
    <row r="17504" spans="1:4" x14ac:dyDescent="0.2">
      <c r="A17504" s="5" t="s">
        <v>20119</v>
      </c>
      <c r="B17504" s="5" t="s">
        <v>33922</v>
      </c>
      <c r="C17504" s="5" t="s">
        <v>12</v>
      </c>
      <c r="D17504" s="5" t="str">
        <f t="shared" si="273"/>
        <v>un</v>
      </c>
    </row>
    <row r="17505" spans="1:4" x14ac:dyDescent="0.2">
      <c r="A17505" s="5" t="s">
        <v>10463</v>
      </c>
      <c r="B17505" s="5" t="s">
        <v>33923</v>
      </c>
      <c r="C17505" s="5" t="s">
        <v>12</v>
      </c>
      <c r="D17505" s="5" t="str">
        <f t="shared" si="273"/>
        <v>un</v>
      </c>
    </row>
    <row r="17506" spans="1:4" x14ac:dyDescent="0.2">
      <c r="A17506" s="5" t="s">
        <v>20120</v>
      </c>
      <c r="B17506" s="5" t="s">
        <v>33923</v>
      </c>
      <c r="C17506" s="5" t="s">
        <v>12</v>
      </c>
      <c r="D17506" s="5" t="str">
        <f t="shared" si="273"/>
        <v>un</v>
      </c>
    </row>
    <row r="17507" spans="1:4" x14ac:dyDescent="0.2">
      <c r="A17507" s="5" t="s">
        <v>10464</v>
      </c>
      <c r="B17507" s="5" t="s">
        <v>33924</v>
      </c>
      <c r="C17507" s="5" t="s">
        <v>12</v>
      </c>
      <c r="D17507" s="5" t="str">
        <f t="shared" si="273"/>
        <v>un</v>
      </c>
    </row>
    <row r="17508" spans="1:4" x14ac:dyDescent="0.2">
      <c r="A17508" s="5" t="s">
        <v>20121</v>
      </c>
      <c r="B17508" s="5" t="s">
        <v>33924</v>
      </c>
      <c r="C17508" s="5" t="s">
        <v>12</v>
      </c>
      <c r="D17508" s="5" t="str">
        <f t="shared" si="273"/>
        <v>un</v>
      </c>
    </row>
    <row r="17509" spans="1:4" x14ac:dyDescent="0.2">
      <c r="A17509" s="5" t="s">
        <v>10465</v>
      </c>
      <c r="B17509" s="5" t="s">
        <v>33925</v>
      </c>
      <c r="C17509" s="5" t="s">
        <v>12</v>
      </c>
      <c r="D17509" s="5" t="str">
        <f t="shared" si="273"/>
        <v>un</v>
      </c>
    </row>
    <row r="17510" spans="1:4" x14ac:dyDescent="0.2">
      <c r="A17510" s="5" t="s">
        <v>20122</v>
      </c>
      <c r="B17510" s="5" t="s">
        <v>33925</v>
      </c>
      <c r="C17510" s="5" t="s">
        <v>12</v>
      </c>
      <c r="D17510" s="5" t="str">
        <f t="shared" si="273"/>
        <v>un</v>
      </c>
    </row>
    <row r="17511" spans="1:4" x14ac:dyDescent="0.2">
      <c r="A17511" s="5" t="s">
        <v>10466</v>
      </c>
      <c r="B17511" s="5" t="s">
        <v>33926</v>
      </c>
      <c r="C17511" s="5" t="s">
        <v>12</v>
      </c>
      <c r="D17511" s="5" t="str">
        <f t="shared" si="273"/>
        <v>un</v>
      </c>
    </row>
    <row r="17512" spans="1:4" x14ac:dyDescent="0.2">
      <c r="A17512" s="5" t="s">
        <v>20123</v>
      </c>
      <c r="B17512" s="5" t="s">
        <v>33926</v>
      </c>
      <c r="C17512" s="5" t="s">
        <v>12</v>
      </c>
      <c r="D17512" s="5" t="str">
        <f t="shared" si="273"/>
        <v>un</v>
      </c>
    </row>
    <row r="17513" spans="1:4" x14ac:dyDescent="0.2">
      <c r="A17513" s="5" t="s">
        <v>10467</v>
      </c>
      <c r="B17513" s="5" t="s">
        <v>33927</v>
      </c>
      <c r="C17513" s="5" t="s">
        <v>12</v>
      </c>
      <c r="D17513" s="5" t="str">
        <f t="shared" si="273"/>
        <v>un</v>
      </c>
    </row>
    <row r="17514" spans="1:4" x14ac:dyDescent="0.2">
      <c r="A17514" s="5" t="s">
        <v>20124</v>
      </c>
      <c r="B17514" s="5" t="s">
        <v>33927</v>
      </c>
      <c r="C17514" s="5" t="s">
        <v>12</v>
      </c>
      <c r="D17514" s="5" t="str">
        <f t="shared" si="273"/>
        <v>un</v>
      </c>
    </row>
    <row r="17515" spans="1:4" x14ac:dyDescent="0.2">
      <c r="A17515" s="5" t="s">
        <v>10468</v>
      </c>
      <c r="B17515" s="5" t="s">
        <v>33928</v>
      </c>
      <c r="C17515" s="5" t="s">
        <v>12</v>
      </c>
      <c r="D17515" s="5" t="str">
        <f t="shared" si="273"/>
        <v>un</v>
      </c>
    </row>
    <row r="17516" spans="1:4" x14ac:dyDescent="0.2">
      <c r="A17516" s="5" t="s">
        <v>20125</v>
      </c>
      <c r="B17516" s="5" t="s">
        <v>33928</v>
      </c>
      <c r="C17516" s="5" t="s">
        <v>12</v>
      </c>
      <c r="D17516" s="5" t="str">
        <f t="shared" si="273"/>
        <v>un</v>
      </c>
    </row>
    <row r="17517" spans="1:4" x14ac:dyDescent="0.2">
      <c r="A17517" s="5" t="s">
        <v>10469</v>
      </c>
      <c r="B17517" s="5" t="s">
        <v>33929</v>
      </c>
      <c r="C17517" s="5" t="s">
        <v>12</v>
      </c>
      <c r="D17517" s="5" t="str">
        <f t="shared" si="273"/>
        <v>un</v>
      </c>
    </row>
    <row r="17518" spans="1:4" x14ac:dyDescent="0.2">
      <c r="A17518" s="5" t="s">
        <v>20126</v>
      </c>
      <c r="B17518" s="5" t="s">
        <v>33929</v>
      </c>
      <c r="C17518" s="5" t="s">
        <v>12</v>
      </c>
      <c r="D17518" s="5" t="str">
        <f t="shared" si="273"/>
        <v>un</v>
      </c>
    </row>
    <row r="17519" spans="1:4" x14ac:dyDescent="0.2">
      <c r="A17519" s="5" t="s">
        <v>10470</v>
      </c>
      <c r="B17519" s="5" t="s">
        <v>33930</v>
      </c>
      <c r="C17519" s="5" t="s">
        <v>12</v>
      </c>
      <c r="D17519" s="5" t="str">
        <f t="shared" si="273"/>
        <v>un</v>
      </c>
    </row>
    <row r="17520" spans="1:4" x14ac:dyDescent="0.2">
      <c r="A17520" s="5" t="s">
        <v>20127</v>
      </c>
      <c r="B17520" s="5" t="s">
        <v>33930</v>
      </c>
      <c r="C17520" s="5" t="s">
        <v>12</v>
      </c>
      <c r="D17520" s="5" t="str">
        <f t="shared" si="273"/>
        <v>un</v>
      </c>
    </row>
    <row r="17521" spans="1:4" x14ac:dyDescent="0.2">
      <c r="A17521" s="5" t="s">
        <v>10471</v>
      </c>
      <c r="B17521" s="5" t="s">
        <v>33931</v>
      </c>
      <c r="C17521" s="5" t="s">
        <v>12</v>
      </c>
      <c r="D17521" s="5" t="str">
        <f t="shared" si="273"/>
        <v>un</v>
      </c>
    </row>
    <row r="17522" spans="1:4" x14ac:dyDescent="0.2">
      <c r="A17522" s="5" t="s">
        <v>20128</v>
      </c>
      <c r="B17522" s="5" t="s">
        <v>33931</v>
      </c>
      <c r="C17522" s="5" t="s">
        <v>12</v>
      </c>
      <c r="D17522" s="5" t="str">
        <f t="shared" si="273"/>
        <v>un</v>
      </c>
    </row>
    <row r="17523" spans="1:4" x14ac:dyDescent="0.2">
      <c r="A17523" s="5" t="s">
        <v>10472</v>
      </c>
      <c r="B17523" s="5" t="s">
        <v>33932</v>
      </c>
      <c r="C17523" s="5" t="s">
        <v>12</v>
      </c>
      <c r="D17523" s="5" t="str">
        <f t="shared" si="273"/>
        <v>un</v>
      </c>
    </row>
    <row r="17524" spans="1:4" x14ac:dyDescent="0.2">
      <c r="A17524" s="5" t="s">
        <v>20129</v>
      </c>
      <c r="B17524" s="5" t="s">
        <v>33932</v>
      </c>
      <c r="C17524" s="5" t="s">
        <v>12</v>
      </c>
      <c r="D17524" s="5" t="str">
        <f t="shared" si="273"/>
        <v>un</v>
      </c>
    </row>
    <row r="17525" spans="1:4" x14ac:dyDescent="0.2">
      <c r="A17525" s="5" t="s">
        <v>10473</v>
      </c>
      <c r="B17525" s="5" t="s">
        <v>33933</v>
      </c>
      <c r="C17525" s="5" t="s">
        <v>12</v>
      </c>
      <c r="D17525" s="5" t="str">
        <f t="shared" si="273"/>
        <v>un</v>
      </c>
    </row>
    <row r="17526" spans="1:4" x14ac:dyDescent="0.2">
      <c r="A17526" s="5" t="s">
        <v>20130</v>
      </c>
      <c r="B17526" s="5" t="s">
        <v>33933</v>
      </c>
      <c r="C17526" s="5" t="s">
        <v>12</v>
      </c>
      <c r="D17526" s="5" t="str">
        <f t="shared" si="273"/>
        <v>un</v>
      </c>
    </row>
    <row r="17527" spans="1:4" x14ac:dyDescent="0.2">
      <c r="A17527" s="5" t="s">
        <v>10474</v>
      </c>
      <c r="B17527" s="5" t="s">
        <v>33934</v>
      </c>
      <c r="C17527" s="5" t="s">
        <v>12</v>
      </c>
      <c r="D17527" s="5" t="str">
        <f t="shared" si="273"/>
        <v>un</v>
      </c>
    </row>
    <row r="17528" spans="1:4" x14ac:dyDescent="0.2">
      <c r="A17528" s="5" t="s">
        <v>20131</v>
      </c>
      <c r="B17528" s="5" t="s">
        <v>33934</v>
      </c>
      <c r="C17528" s="5" t="s">
        <v>12</v>
      </c>
      <c r="D17528" s="5" t="str">
        <f t="shared" si="273"/>
        <v>un</v>
      </c>
    </row>
    <row r="17529" spans="1:4" x14ac:dyDescent="0.2">
      <c r="A17529" s="5" t="s">
        <v>10475</v>
      </c>
      <c r="B17529" s="5" t="s">
        <v>33935</v>
      </c>
      <c r="C17529" s="5" t="s">
        <v>12</v>
      </c>
      <c r="D17529" s="5" t="str">
        <f t="shared" si="273"/>
        <v>un</v>
      </c>
    </row>
    <row r="17530" spans="1:4" x14ac:dyDescent="0.2">
      <c r="A17530" s="5" t="s">
        <v>20132</v>
      </c>
      <c r="B17530" s="5" t="s">
        <v>33935</v>
      </c>
      <c r="C17530" s="5" t="s">
        <v>12</v>
      </c>
      <c r="D17530" s="5" t="str">
        <f t="shared" si="273"/>
        <v>un</v>
      </c>
    </row>
    <row r="17531" spans="1:4" x14ac:dyDescent="0.2">
      <c r="A17531" s="5" t="s">
        <v>10476</v>
      </c>
      <c r="B17531" s="5" t="s">
        <v>33936</v>
      </c>
      <c r="C17531" s="5" t="s">
        <v>12</v>
      </c>
      <c r="D17531" s="5" t="str">
        <f t="shared" si="273"/>
        <v>un</v>
      </c>
    </row>
    <row r="17532" spans="1:4" x14ac:dyDescent="0.2">
      <c r="A17532" s="5" t="s">
        <v>20133</v>
      </c>
      <c r="B17532" s="5" t="s">
        <v>33936</v>
      </c>
      <c r="C17532" s="5" t="s">
        <v>12</v>
      </c>
      <c r="D17532" s="5" t="str">
        <f t="shared" si="273"/>
        <v>un</v>
      </c>
    </row>
    <row r="17533" spans="1:4" x14ac:dyDescent="0.2">
      <c r="A17533" s="5" t="s">
        <v>10477</v>
      </c>
      <c r="B17533" s="5" t="s">
        <v>33937</v>
      </c>
      <c r="C17533" s="5" t="s">
        <v>12</v>
      </c>
      <c r="D17533" s="5" t="str">
        <f t="shared" si="273"/>
        <v>un</v>
      </c>
    </row>
    <row r="17534" spans="1:4" x14ac:dyDescent="0.2">
      <c r="A17534" s="5" t="s">
        <v>20134</v>
      </c>
      <c r="B17534" s="5" t="s">
        <v>33937</v>
      </c>
      <c r="C17534" s="5" t="s">
        <v>12</v>
      </c>
      <c r="D17534" s="5" t="str">
        <f t="shared" si="273"/>
        <v>un</v>
      </c>
    </row>
    <row r="17535" spans="1:4" x14ac:dyDescent="0.2">
      <c r="A17535" s="5" t="s">
        <v>10478</v>
      </c>
      <c r="B17535" s="5" t="s">
        <v>33938</v>
      </c>
      <c r="C17535" s="5" t="s">
        <v>12</v>
      </c>
      <c r="D17535" s="5" t="str">
        <f t="shared" si="273"/>
        <v>un</v>
      </c>
    </row>
    <row r="17536" spans="1:4" x14ac:dyDescent="0.2">
      <c r="A17536" s="5" t="s">
        <v>20135</v>
      </c>
      <c r="B17536" s="5" t="s">
        <v>33938</v>
      </c>
      <c r="C17536" s="5" t="s">
        <v>12</v>
      </c>
      <c r="D17536" s="5" t="str">
        <f t="shared" si="273"/>
        <v>un</v>
      </c>
    </row>
    <row r="17537" spans="1:4" x14ac:dyDescent="0.2">
      <c r="A17537" s="5" t="s">
        <v>10479</v>
      </c>
      <c r="B17537" s="5" t="s">
        <v>33939</v>
      </c>
      <c r="C17537" s="5" t="s">
        <v>12</v>
      </c>
      <c r="D17537" s="5" t="str">
        <f t="shared" si="273"/>
        <v>un</v>
      </c>
    </row>
    <row r="17538" spans="1:4" x14ac:dyDescent="0.2">
      <c r="A17538" s="5" t="s">
        <v>20136</v>
      </c>
      <c r="B17538" s="5" t="s">
        <v>33939</v>
      </c>
      <c r="C17538" s="5" t="s">
        <v>12</v>
      </c>
      <c r="D17538" s="5" t="str">
        <f t="shared" ref="D17538:D17601" si="274">LOWER(C17538)</f>
        <v>un</v>
      </c>
    </row>
    <row r="17539" spans="1:4" x14ac:dyDescent="0.2">
      <c r="A17539" s="5" t="s">
        <v>10480</v>
      </c>
      <c r="B17539" s="5" t="s">
        <v>33940</v>
      </c>
      <c r="C17539" s="5" t="s">
        <v>12</v>
      </c>
      <c r="D17539" s="5" t="str">
        <f t="shared" si="274"/>
        <v>un</v>
      </c>
    </row>
    <row r="17540" spans="1:4" x14ac:dyDescent="0.2">
      <c r="A17540" s="5" t="s">
        <v>20137</v>
      </c>
      <c r="B17540" s="5" t="s">
        <v>33940</v>
      </c>
      <c r="C17540" s="5" t="s">
        <v>12</v>
      </c>
      <c r="D17540" s="5" t="str">
        <f t="shared" si="274"/>
        <v>un</v>
      </c>
    </row>
    <row r="17541" spans="1:4" x14ac:dyDescent="0.2">
      <c r="A17541" s="5" t="s">
        <v>10481</v>
      </c>
      <c r="B17541" s="5" t="s">
        <v>33941</v>
      </c>
      <c r="C17541" s="5" t="s">
        <v>12</v>
      </c>
      <c r="D17541" s="5" t="str">
        <f t="shared" si="274"/>
        <v>un</v>
      </c>
    </row>
    <row r="17542" spans="1:4" x14ac:dyDescent="0.2">
      <c r="A17542" s="5" t="s">
        <v>20138</v>
      </c>
      <c r="B17542" s="5" t="s">
        <v>33941</v>
      </c>
      <c r="C17542" s="5" t="s">
        <v>12</v>
      </c>
      <c r="D17542" s="5" t="str">
        <f t="shared" si="274"/>
        <v>un</v>
      </c>
    </row>
    <row r="17543" spans="1:4" x14ac:dyDescent="0.2">
      <c r="A17543" s="5" t="s">
        <v>10482</v>
      </c>
      <c r="B17543" s="5" t="s">
        <v>33942</v>
      </c>
      <c r="C17543" s="5" t="s">
        <v>12</v>
      </c>
      <c r="D17543" s="5" t="str">
        <f t="shared" si="274"/>
        <v>un</v>
      </c>
    </row>
    <row r="17544" spans="1:4" x14ac:dyDescent="0.2">
      <c r="A17544" s="5" t="s">
        <v>20139</v>
      </c>
      <c r="B17544" s="5" t="s">
        <v>33942</v>
      </c>
      <c r="C17544" s="5" t="s">
        <v>12</v>
      </c>
      <c r="D17544" s="5" t="str">
        <f t="shared" si="274"/>
        <v>un</v>
      </c>
    </row>
    <row r="17545" spans="1:4" x14ac:dyDescent="0.2">
      <c r="A17545" s="5" t="s">
        <v>10483</v>
      </c>
      <c r="B17545" s="5" t="s">
        <v>33943</v>
      </c>
      <c r="C17545" s="5" t="s">
        <v>12</v>
      </c>
      <c r="D17545" s="5" t="str">
        <f t="shared" si="274"/>
        <v>un</v>
      </c>
    </row>
    <row r="17546" spans="1:4" x14ac:dyDescent="0.2">
      <c r="A17546" s="5" t="s">
        <v>20140</v>
      </c>
      <c r="B17546" s="5" t="s">
        <v>33943</v>
      </c>
      <c r="C17546" s="5" t="s">
        <v>12</v>
      </c>
      <c r="D17546" s="5" t="str">
        <f t="shared" si="274"/>
        <v>un</v>
      </c>
    </row>
    <row r="17547" spans="1:4" x14ac:dyDescent="0.2">
      <c r="A17547" s="5" t="s">
        <v>10484</v>
      </c>
      <c r="B17547" s="5" t="s">
        <v>33944</v>
      </c>
      <c r="C17547" s="5" t="s">
        <v>12</v>
      </c>
      <c r="D17547" s="5" t="str">
        <f t="shared" si="274"/>
        <v>un</v>
      </c>
    </row>
    <row r="17548" spans="1:4" x14ac:dyDescent="0.2">
      <c r="A17548" s="5" t="s">
        <v>20141</v>
      </c>
      <c r="B17548" s="5" t="s">
        <v>33944</v>
      </c>
      <c r="C17548" s="5" t="s">
        <v>12</v>
      </c>
      <c r="D17548" s="5" t="str">
        <f t="shared" si="274"/>
        <v>un</v>
      </c>
    </row>
    <row r="17549" spans="1:4" x14ac:dyDescent="0.2">
      <c r="A17549" s="5" t="s">
        <v>10485</v>
      </c>
      <c r="B17549" s="5" t="s">
        <v>33945</v>
      </c>
      <c r="C17549" s="5" t="s">
        <v>12</v>
      </c>
      <c r="D17549" s="5" t="str">
        <f t="shared" si="274"/>
        <v>un</v>
      </c>
    </row>
    <row r="17550" spans="1:4" x14ac:dyDescent="0.2">
      <c r="A17550" s="5" t="s">
        <v>20142</v>
      </c>
      <c r="B17550" s="5" t="s">
        <v>33945</v>
      </c>
      <c r="C17550" s="5" t="s">
        <v>12</v>
      </c>
      <c r="D17550" s="5" t="str">
        <f t="shared" si="274"/>
        <v>un</v>
      </c>
    </row>
    <row r="17551" spans="1:4" x14ac:dyDescent="0.2">
      <c r="A17551" s="5" t="s">
        <v>10486</v>
      </c>
      <c r="B17551" s="5" t="s">
        <v>33946</v>
      </c>
      <c r="C17551" s="5" t="s">
        <v>12</v>
      </c>
      <c r="D17551" s="5" t="str">
        <f t="shared" si="274"/>
        <v>un</v>
      </c>
    </row>
    <row r="17552" spans="1:4" x14ac:dyDescent="0.2">
      <c r="A17552" s="5" t="s">
        <v>20143</v>
      </c>
      <c r="B17552" s="5" t="s">
        <v>33946</v>
      </c>
      <c r="C17552" s="5" t="s">
        <v>12</v>
      </c>
      <c r="D17552" s="5" t="str">
        <f t="shared" si="274"/>
        <v>un</v>
      </c>
    </row>
    <row r="17553" spans="1:4" x14ac:dyDescent="0.2">
      <c r="A17553" s="5" t="s">
        <v>10487</v>
      </c>
      <c r="B17553" s="5" t="s">
        <v>33947</v>
      </c>
      <c r="C17553" s="5" t="s">
        <v>12</v>
      </c>
      <c r="D17553" s="5" t="str">
        <f t="shared" si="274"/>
        <v>un</v>
      </c>
    </row>
    <row r="17554" spans="1:4" x14ac:dyDescent="0.2">
      <c r="A17554" s="5" t="s">
        <v>20144</v>
      </c>
      <c r="B17554" s="5" t="s">
        <v>33947</v>
      </c>
      <c r="C17554" s="5" t="s">
        <v>12</v>
      </c>
      <c r="D17554" s="5" t="str">
        <f t="shared" si="274"/>
        <v>un</v>
      </c>
    </row>
    <row r="17555" spans="1:4" x14ac:dyDescent="0.2">
      <c r="A17555" s="5" t="s">
        <v>10488</v>
      </c>
      <c r="B17555" s="5" t="s">
        <v>33948</v>
      </c>
      <c r="C17555" s="5" t="s">
        <v>12</v>
      </c>
      <c r="D17555" s="5" t="str">
        <f t="shared" si="274"/>
        <v>un</v>
      </c>
    </row>
    <row r="17556" spans="1:4" x14ac:dyDescent="0.2">
      <c r="A17556" s="5" t="s">
        <v>20145</v>
      </c>
      <c r="B17556" s="5" t="s">
        <v>33948</v>
      </c>
      <c r="C17556" s="5" t="s">
        <v>12</v>
      </c>
      <c r="D17556" s="5" t="str">
        <f t="shared" si="274"/>
        <v>un</v>
      </c>
    </row>
    <row r="17557" spans="1:4" x14ac:dyDescent="0.2">
      <c r="A17557" s="5" t="s">
        <v>10489</v>
      </c>
      <c r="B17557" s="5" t="s">
        <v>33949</v>
      </c>
      <c r="C17557" s="5" t="s">
        <v>12</v>
      </c>
      <c r="D17557" s="5" t="str">
        <f t="shared" si="274"/>
        <v>un</v>
      </c>
    </row>
    <row r="17558" spans="1:4" x14ac:dyDescent="0.2">
      <c r="A17558" s="5" t="s">
        <v>20146</v>
      </c>
      <c r="B17558" s="5" t="s">
        <v>33949</v>
      </c>
      <c r="C17558" s="5" t="s">
        <v>12</v>
      </c>
      <c r="D17558" s="5" t="str">
        <f t="shared" si="274"/>
        <v>un</v>
      </c>
    </row>
    <row r="17559" spans="1:4" x14ac:dyDescent="0.2">
      <c r="A17559" s="5" t="s">
        <v>10490</v>
      </c>
      <c r="B17559" s="5" t="s">
        <v>33950</v>
      </c>
      <c r="C17559" s="5" t="s">
        <v>12</v>
      </c>
      <c r="D17559" s="5" t="str">
        <f t="shared" si="274"/>
        <v>un</v>
      </c>
    </row>
    <row r="17560" spans="1:4" x14ac:dyDescent="0.2">
      <c r="A17560" s="5" t="s">
        <v>20147</v>
      </c>
      <c r="B17560" s="5" t="s">
        <v>33950</v>
      </c>
      <c r="C17560" s="5" t="s">
        <v>12</v>
      </c>
      <c r="D17560" s="5" t="str">
        <f t="shared" si="274"/>
        <v>un</v>
      </c>
    </row>
    <row r="17561" spans="1:4" x14ac:dyDescent="0.2">
      <c r="A17561" s="5" t="s">
        <v>10491</v>
      </c>
      <c r="B17561" s="5" t="s">
        <v>33951</v>
      </c>
      <c r="C17561" s="5" t="s">
        <v>12</v>
      </c>
      <c r="D17561" s="5" t="str">
        <f t="shared" si="274"/>
        <v>un</v>
      </c>
    </row>
    <row r="17562" spans="1:4" x14ac:dyDescent="0.2">
      <c r="A17562" s="5" t="s">
        <v>20148</v>
      </c>
      <c r="B17562" s="5" t="s">
        <v>33951</v>
      </c>
      <c r="C17562" s="5" t="s">
        <v>12</v>
      </c>
      <c r="D17562" s="5" t="str">
        <f t="shared" si="274"/>
        <v>un</v>
      </c>
    </row>
    <row r="17563" spans="1:4" x14ac:dyDescent="0.2">
      <c r="A17563" s="5" t="s">
        <v>10492</v>
      </c>
      <c r="B17563" s="5" t="s">
        <v>33952</v>
      </c>
      <c r="C17563" s="5" t="s">
        <v>12</v>
      </c>
      <c r="D17563" s="5" t="str">
        <f t="shared" si="274"/>
        <v>un</v>
      </c>
    </row>
    <row r="17564" spans="1:4" x14ac:dyDescent="0.2">
      <c r="A17564" s="5" t="s">
        <v>20149</v>
      </c>
      <c r="B17564" s="5" t="s">
        <v>33952</v>
      </c>
      <c r="C17564" s="5" t="s">
        <v>12</v>
      </c>
      <c r="D17564" s="5" t="str">
        <f t="shared" si="274"/>
        <v>un</v>
      </c>
    </row>
    <row r="17565" spans="1:4" x14ac:dyDescent="0.2">
      <c r="A17565" s="5" t="s">
        <v>10493</v>
      </c>
      <c r="B17565" s="5" t="s">
        <v>33953</v>
      </c>
      <c r="C17565" s="5" t="s">
        <v>12</v>
      </c>
      <c r="D17565" s="5" t="str">
        <f t="shared" si="274"/>
        <v>un</v>
      </c>
    </row>
    <row r="17566" spans="1:4" x14ac:dyDescent="0.2">
      <c r="A17566" s="5" t="s">
        <v>20150</v>
      </c>
      <c r="B17566" s="5" t="s">
        <v>33953</v>
      </c>
      <c r="C17566" s="5" t="s">
        <v>12</v>
      </c>
      <c r="D17566" s="5" t="str">
        <f t="shared" si="274"/>
        <v>un</v>
      </c>
    </row>
    <row r="17567" spans="1:4" x14ac:dyDescent="0.2">
      <c r="A17567" s="5" t="s">
        <v>10494</v>
      </c>
      <c r="B17567" s="5" t="s">
        <v>33954</v>
      </c>
      <c r="C17567" s="5" t="s">
        <v>12</v>
      </c>
      <c r="D17567" s="5" t="str">
        <f t="shared" si="274"/>
        <v>un</v>
      </c>
    </row>
    <row r="17568" spans="1:4" x14ac:dyDescent="0.2">
      <c r="A17568" s="5" t="s">
        <v>20151</v>
      </c>
      <c r="B17568" s="5" t="s">
        <v>33954</v>
      </c>
      <c r="C17568" s="5" t="s">
        <v>12</v>
      </c>
      <c r="D17568" s="5" t="str">
        <f t="shared" si="274"/>
        <v>un</v>
      </c>
    </row>
    <row r="17569" spans="1:4" x14ac:dyDescent="0.2">
      <c r="A17569" s="5" t="s">
        <v>10495</v>
      </c>
      <c r="B17569" s="5" t="s">
        <v>33955</v>
      </c>
      <c r="C17569" s="5" t="s">
        <v>12</v>
      </c>
      <c r="D17569" s="5" t="str">
        <f t="shared" si="274"/>
        <v>un</v>
      </c>
    </row>
    <row r="17570" spans="1:4" x14ac:dyDescent="0.2">
      <c r="A17570" s="5" t="s">
        <v>20152</v>
      </c>
      <c r="B17570" s="5" t="s">
        <v>33955</v>
      </c>
      <c r="C17570" s="5" t="s">
        <v>12</v>
      </c>
      <c r="D17570" s="5" t="str">
        <f t="shared" si="274"/>
        <v>un</v>
      </c>
    </row>
    <row r="17571" spans="1:4" x14ac:dyDescent="0.2">
      <c r="A17571" s="5" t="s">
        <v>10496</v>
      </c>
      <c r="B17571" s="5" t="s">
        <v>33956</v>
      </c>
      <c r="C17571" s="5" t="s">
        <v>12</v>
      </c>
      <c r="D17571" s="5" t="str">
        <f t="shared" si="274"/>
        <v>un</v>
      </c>
    </row>
    <row r="17572" spans="1:4" x14ac:dyDescent="0.2">
      <c r="A17572" s="5" t="s">
        <v>20153</v>
      </c>
      <c r="B17572" s="5" t="s">
        <v>33956</v>
      </c>
      <c r="C17572" s="5" t="s">
        <v>12</v>
      </c>
      <c r="D17572" s="5" t="str">
        <f t="shared" si="274"/>
        <v>un</v>
      </c>
    </row>
    <row r="17573" spans="1:4" x14ac:dyDescent="0.2">
      <c r="A17573" s="5" t="s">
        <v>10497</v>
      </c>
      <c r="B17573" s="5" t="s">
        <v>33957</v>
      </c>
      <c r="C17573" s="5" t="s">
        <v>12</v>
      </c>
      <c r="D17573" s="5" t="str">
        <f t="shared" si="274"/>
        <v>un</v>
      </c>
    </row>
    <row r="17574" spans="1:4" x14ac:dyDescent="0.2">
      <c r="A17574" s="5" t="s">
        <v>20154</v>
      </c>
      <c r="B17574" s="5" t="s">
        <v>33957</v>
      </c>
      <c r="C17574" s="5" t="s">
        <v>12</v>
      </c>
      <c r="D17574" s="5" t="str">
        <f t="shared" si="274"/>
        <v>un</v>
      </c>
    </row>
    <row r="17575" spans="1:4" x14ac:dyDescent="0.2">
      <c r="A17575" s="5" t="s">
        <v>10498</v>
      </c>
      <c r="B17575" s="5" t="s">
        <v>33958</v>
      </c>
      <c r="C17575" s="5" t="s">
        <v>12</v>
      </c>
      <c r="D17575" s="5" t="str">
        <f t="shared" si="274"/>
        <v>un</v>
      </c>
    </row>
    <row r="17576" spans="1:4" x14ac:dyDescent="0.2">
      <c r="A17576" s="5" t="s">
        <v>20155</v>
      </c>
      <c r="B17576" s="5" t="s">
        <v>33958</v>
      </c>
      <c r="C17576" s="5" t="s">
        <v>12</v>
      </c>
      <c r="D17576" s="5" t="str">
        <f t="shared" si="274"/>
        <v>un</v>
      </c>
    </row>
    <row r="17577" spans="1:4" x14ac:dyDescent="0.2">
      <c r="A17577" s="5" t="s">
        <v>10499</v>
      </c>
      <c r="B17577" s="5" t="s">
        <v>33959</v>
      </c>
      <c r="C17577" s="5" t="s">
        <v>12</v>
      </c>
      <c r="D17577" s="5" t="str">
        <f t="shared" si="274"/>
        <v>un</v>
      </c>
    </row>
    <row r="17578" spans="1:4" x14ac:dyDescent="0.2">
      <c r="A17578" s="5" t="s">
        <v>20156</v>
      </c>
      <c r="B17578" s="5" t="s">
        <v>33959</v>
      </c>
      <c r="C17578" s="5" t="s">
        <v>12</v>
      </c>
      <c r="D17578" s="5" t="str">
        <f t="shared" si="274"/>
        <v>un</v>
      </c>
    </row>
    <row r="17579" spans="1:4" x14ac:dyDescent="0.2">
      <c r="A17579" s="5" t="s">
        <v>10500</v>
      </c>
      <c r="B17579" s="5" t="s">
        <v>33960</v>
      </c>
      <c r="C17579" s="5" t="s">
        <v>12</v>
      </c>
      <c r="D17579" s="5" t="str">
        <f t="shared" si="274"/>
        <v>un</v>
      </c>
    </row>
    <row r="17580" spans="1:4" x14ac:dyDescent="0.2">
      <c r="A17580" s="5" t="s">
        <v>20157</v>
      </c>
      <c r="B17580" s="5" t="s">
        <v>33960</v>
      </c>
      <c r="C17580" s="5" t="s">
        <v>12</v>
      </c>
      <c r="D17580" s="5" t="str">
        <f t="shared" si="274"/>
        <v>un</v>
      </c>
    </row>
    <row r="17581" spans="1:4" x14ac:dyDescent="0.2">
      <c r="A17581" s="5" t="s">
        <v>10501</v>
      </c>
      <c r="B17581" s="5" t="s">
        <v>33961</v>
      </c>
      <c r="C17581" s="5" t="s">
        <v>12</v>
      </c>
      <c r="D17581" s="5" t="str">
        <f t="shared" si="274"/>
        <v>un</v>
      </c>
    </row>
    <row r="17582" spans="1:4" x14ac:dyDescent="0.2">
      <c r="A17582" s="5" t="s">
        <v>20158</v>
      </c>
      <c r="B17582" s="5" t="s">
        <v>33961</v>
      </c>
      <c r="C17582" s="5" t="s">
        <v>12</v>
      </c>
      <c r="D17582" s="5" t="str">
        <f t="shared" si="274"/>
        <v>un</v>
      </c>
    </row>
    <row r="17583" spans="1:4" x14ac:dyDescent="0.2">
      <c r="A17583" s="5" t="s">
        <v>10502</v>
      </c>
      <c r="B17583" s="5" t="s">
        <v>33962</v>
      </c>
      <c r="C17583" s="5" t="s">
        <v>12</v>
      </c>
      <c r="D17583" s="5" t="str">
        <f t="shared" si="274"/>
        <v>un</v>
      </c>
    </row>
    <row r="17584" spans="1:4" x14ac:dyDescent="0.2">
      <c r="A17584" s="5" t="s">
        <v>20159</v>
      </c>
      <c r="B17584" s="5" t="s">
        <v>33962</v>
      </c>
      <c r="C17584" s="5" t="s">
        <v>12</v>
      </c>
      <c r="D17584" s="5" t="str">
        <f t="shared" si="274"/>
        <v>un</v>
      </c>
    </row>
    <row r="17585" spans="1:4" x14ac:dyDescent="0.2">
      <c r="A17585" s="5" t="s">
        <v>10503</v>
      </c>
      <c r="B17585" s="5" t="s">
        <v>33963</v>
      </c>
      <c r="C17585" s="5" t="s">
        <v>12</v>
      </c>
      <c r="D17585" s="5" t="str">
        <f t="shared" si="274"/>
        <v>un</v>
      </c>
    </row>
    <row r="17586" spans="1:4" x14ac:dyDescent="0.2">
      <c r="A17586" s="5" t="s">
        <v>20160</v>
      </c>
      <c r="B17586" s="5" t="s">
        <v>33963</v>
      </c>
      <c r="C17586" s="5" t="s">
        <v>12</v>
      </c>
      <c r="D17586" s="5" t="str">
        <f t="shared" si="274"/>
        <v>un</v>
      </c>
    </row>
    <row r="17587" spans="1:4" x14ac:dyDescent="0.2">
      <c r="A17587" s="5" t="s">
        <v>10504</v>
      </c>
      <c r="B17587" s="5" t="s">
        <v>33964</v>
      </c>
      <c r="C17587" s="5" t="s">
        <v>12</v>
      </c>
      <c r="D17587" s="5" t="str">
        <f t="shared" si="274"/>
        <v>un</v>
      </c>
    </row>
    <row r="17588" spans="1:4" x14ac:dyDescent="0.2">
      <c r="A17588" s="5" t="s">
        <v>20161</v>
      </c>
      <c r="B17588" s="5" t="s">
        <v>33964</v>
      </c>
      <c r="C17588" s="5" t="s">
        <v>12</v>
      </c>
      <c r="D17588" s="5" t="str">
        <f t="shared" si="274"/>
        <v>un</v>
      </c>
    </row>
    <row r="17589" spans="1:4" x14ac:dyDescent="0.2">
      <c r="A17589" s="5" t="s">
        <v>10505</v>
      </c>
      <c r="B17589" s="5" t="s">
        <v>33965</v>
      </c>
      <c r="C17589" s="5" t="s">
        <v>12</v>
      </c>
      <c r="D17589" s="5" t="str">
        <f t="shared" si="274"/>
        <v>un</v>
      </c>
    </row>
    <row r="17590" spans="1:4" x14ac:dyDescent="0.2">
      <c r="A17590" s="5" t="s">
        <v>20162</v>
      </c>
      <c r="B17590" s="5" t="s">
        <v>33965</v>
      </c>
      <c r="C17590" s="5" t="s">
        <v>12</v>
      </c>
      <c r="D17590" s="5" t="str">
        <f t="shared" si="274"/>
        <v>un</v>
      </c>
    </row>
    <row r="17591" spans="1:4" x14ac:dyDescent="0.2">
      <c r="A17591" s="5" t="s">
        <v>10506</v>
      </c>
      <c r="B17591" s="5" t="s">
        <v>33966</v>
      </c>
      <c r="C17591" s="5" t="s">
        <v>12</v>
      </c>
      <c r="D17591" s="5" t="str">
        <f t="shared" si="274"/>
        <v>un</v>
      </c>
    </row>
    <row r="17592" spans="1:4" x14ac:dyDescent="0.2">
      <c r="A17592" s="5" t="s">
        <v>20163</v>
      </c>
      <c r="B17592" s="5" t="s">
        <v>33966</v>
      </c>
      <c r="C17592" s="5" t="s">
        <v>12</v>
      </c>
      <c r="D17592" s="5" t="str">
        <f t="shared" si="274"/>
        <v>un</v>
      </c>
    </row>
    <row r="17593" spans="1:4" x14ac:dyDescent="0.2">
      <c r="A17593" s="5" t="s">
        <v>10507</v>
      </c>
      <c r="B17593" s="5" t="s">
        <v>33967</v>
      </c>
      <c r="C17593" s="5" t="s">
        <v>12</v>
      </c>
      <c r="D17593" s="5" t="str">
        <f t="shared" si="274"/>
        <v>un</v>
      </c>
    </row>
    <row r="17594" spans="1:4" x14ac:dyDescent="0.2">
      <c r="A17594" s="5" t="s">
        <v>20164</v>
      </c>
      <c r="B17594" s="5" t="s">
        <v>33967</v>
      </c>
      <c r="C17594" s="5" t="s">
        <v>12</v>
      </c>
      <c r="D17594" s="5" t="str">
        <f t="shared" si="274"/>
        <v>un</v>
      </c>
    </row>
    <row r="17595" spans="1:4" x14ac:dyDescent="0.2">
      <c r="A17595" s="5" t="s">
        <v>10508</v>
      </c>
      <c r="B17595" s="5" t="s">
        <v>33968</v>
      </c>
      <c r="C17595" s="5" t="s">
        <v>12</v>
      </c>
      <c r="D17595" s="5" t="str">
        <f t="shared" si="274"/>
        <v>un</v>
      </c>
    </row>
    <row r="17596" spans="1:4" x14ac:dyDescent="0.2">
      <c r="A17596" s="5" t="s">
        <v>20165</v>
      </c>
      <c r="B17596" s="5" t="s">
        <v>33968</v>
      </c>
      <c r="C17596" s="5" t="s">
        <v>12</v>
      </c>
      <c r="D17596" s="5" t="str">
        <f t="shared" si="274"/>
        <v>un</v>
      </c>
    </row>
    <row r="17597" spans="1:4" x14ac:dyDescent="0.2">
      <c r="A17597" s="5" t="s">
        <v>4623</v>
      </c>
      <c r="B17597" s="5" t="s">
        <v>33969</v>
      </c>
      <c r="C17597" s="5" t="s">
        <v>21</v>
      </c>
      <c r="D17597" s="5" t="str">
        <f t="shared" si="274"/>
        <v>m</v>
      </c>
    </row>
    <row r="17598" spans="1:4" x14ac:dyDescent="0.2">
      <c r="A17598" s="5" t="s">
        <v>20166</v>
      </c>
      <c r="B17598" s="5" t="s">
        <v>33969</v>
      </c>
      <c r="C17598" s="5" t="s">
        <v>21</v>
      </c>
      <c r="D17598" s="5" t="str">
        <f t="shared" si="274"/>
        <v>m</v>
      </c>
    </row>
    <row r="17599" spans="1:4" x14ac:dyDescent="0.2">
      <c r="A17599" s="5" t="s">
        <v>4624</v>
      </c>
      <c r="B17599" s="5" t="s">
        <v>33970</v>
      </c>
      <c r="C17599" s="5" t="s">
        <v>21</v>
      </c>
      <c r="D17599" s="5" t="str">
        <f t="shared" si="274"/>
        <v>m</v>
      </c>
    </row>
    <row r="17600" spans="1:4" x14ac:dyDescent="0.2">
      <c r="A17600" s="5" t="s">
        <v>20167</v>
      </c>
      <c r="B17600" s="5" t="s">
        <v>33970</v>
      </c>
      <c r="C17600" s="5" t="s">
        <v>21</v>
      </c>
      <c r="D17600" s="5" t="str">
        <f t="shared" si="274"/>
        <v>m</v>
      </c>
    </row>
    <row r="17601" spans="1:4" x14ac:dyDescent="0.2">
      <c r="A17601" s="5" t="s">
        <v>4625</v>
      </c>
      <c r="B17601" s="5" t="s">
        <v>33971</v>
      </c>
      <c r="C17601" s="5" t="s">
        <v>21</v>
      </c>
      <c r="D17601" s="5" t="str">
        <f t="shared" si="274"/>
        <v>m</v>
      </c>
    </row>
    <row r="17602" spans="1:4" x14ac:dyDescent="0.2">
      <c r="A17602" s="5" t="s">
        <v>20168</v>
      </c>
      <c r="B17602" s="5" t="s">
        <v>33971</v>
      </c>
      <c r="C17602" s="5" t="s">
        <v>21</v>
      </c>
      <c r="D17602" s="5" t="str">
        <f t="shared" ref="D17602:D17665" si="275">LOWER(C17602)</f>
        <v>m</v>
      </c>
    </row>
    <row r="17603" spans="1:4" x14ac:dyDescent="0.2">
      <c r="A17603" s="5" t="s">
        <v>4626</v>
      </c>
      <c r="B17603" s="5" t="s">
        <v>33972</v>
      </c>
      <c r="C17603" s="5" t="s">
        <v>21</v>
      </c>
      <c r="D17603" s="5" t="str">
        <f t="shared" si="275"/>
        <v>m</v>
      </c>
    </row>
    <row r="17604" spans="1:4" x14ac:dyDescent="0.2">
      <c r="A17604" s="5" t="s">
        <v>20169</v>
      </c>
      <c r="B17604" s="5" t="s">
        <v>33972</v>
      </c>
      <c r="C17604" s="5" t="s">
        <v>21</v>
      </c>
      <c r="D17604" s="5" t="str">
        <f t="shared" si="275"/>
        <v>m</v>
      </c>
    </row>
    <row r="17605" spans="1:4" x14ac:dyDescent="0.2">
      <c r="A17605" s="5" t="s">
        <v>4627</v>
      </c>
      <c r="B17605" s="5" t="s">
        <v>33973</v>
      </c>
      <c r="C17605" s="5" t="s">
        <v>21</v>
      </c>
      <c r="D17605" s="5" t="str">
        <f t="shared" si="275"/>
        <v>m</v>
      </c>
    </row>
    <row r="17606" spans="1:4" x14ac:dyDescent="0.2">
      <c r="A17606" s="5" t="s">
        <v>20170</v>
      </c>
      <c r="B17606" s="5" t="s">
        <v>33973</v>
      </c>
      <c r="C17606" s="5" t="s">
        <v>21</v>
      </c>
      <c r="D17606" s="5" t="str">
        <f t="shared" si="275"/>
        <v>m</v>
      </c>
    </row>
    <row r="17607" spans="1:4" x14ac:dyDescent="0.2">
      <c r="A17607" s="5" t="s">
        <v>4628</v>
      </c>
      <c r="B17607" s="5" t="s">
        <v>33974</v>
      </c>
      <c r="C17607" s="5" t="s">
        <v>21</v>
      </c>
      <c r="D17607" s="5" t="str">
        <f t="shared" si="275"/>
        <v>m</v>
      </c>
    </row>
    <row r="17608" spans="1:4" x14ac:dyDescent="0.2">
      <c r="A17608" s="5" t="s">
        <v>20171</v>
      </c>
      <c r="B17608" s="5" t="s">
        <v>33974</v>
      </c>
      <c r="C17608" s="5" t="s">
        <v>21</v>
      </c>
      <c r="D17608" s="5" t="str">
        <f t="shared" si="275"/>
        <v>m</v>
      </c>
    </row>
    <row r="17609" spans="1:4" x14ac:dyDescent="0.2">
      <c r="A17609" s="5" t="s">
        <v>4629</v>
      </c>
      <c r="B17609" s="5" t="s">
        <v>33975</v>
      </c>
      <c r="C17609" s="5" t="s">
        <v>21</v>
      </c>
      <c r="D17609" s="5" t="str">
        <f t="shared" si="275"/>
        <v>m</v>
      </c>
    </row>
    <row r="17610" spans="1:4" x14ac:dyDescent="0.2">
      <c r="A17610" s="5" t="s">
        <v>20172</v>
      </c>
      <c r="B17610" s="5" t="s">
        <v>33975</v>
      </c>
      <c r="C17610" s="5" t="s">
        <v>21</v>
      </c>
      <c r="D17610" s="5" t="str">
        <f t="shared" si="275"/>
        <v>m</v>
      </c>
    </row>
    <row r="17611" spans="1:4" x14ac:dyDescent="0.2">
      <c r="A17611" s="5" t="s">
        <v>4630</v>
      </c>
      <c r="B17611" s="5" t="s">
        <v>33976</v>
      </c>
      <c r="C17611" s="5" t="s">
        <v>21</v>
      </c>
      <c r="D17611" s="5" t="str">
        <f t="shared" si="275"/>
        <v>m</v>
      </c>
    </row>
    <row r="17612" spans="1:4" x14ac:dyDescent="0.2">
      <c r="A17612" s="5" t="s">
        <v>20173</v>
      </c>
      <c r="B17612" s="5" t="s">
        <v>33976</v>
      </c>
      <c r="C17612" s="5" t="s">
        <v>21</v>
      </c>
      <c r="D17612" s="5" t="str">
        <f t="shared" si="275"/>
        <v>m</v>
      </c>
    </row>
    <row r="17613" spans="1:4" x14ac:dyDescent="0.2">
      <c r="A17613" s="5" t="s">
        <v>4631</v>
      </c>
      <c r="B17613" s="5" t="s">
        <v>33977</v>
      </c>
      <c r="C17613" s="5" t="s">
        <v>21</v>
      </c>
      <c r="D17613" s="5" t="str">
        <f t="shared" si="275"/>
        <v>m</v>
      </c>
    </row>
    <row r="17614" spans="1:4" x14ac:dyDescent="0.2">
      <c r="A17614" s="5" t="s">
        <v>20174</v>
      </c>
      <c r="B17614" s="5" t="s">
        <v>33977</v>
      </c>
      <c r="C17614" s="5" t="s">
        <v>21</v>
      </c>
      <c r="D17614" s="5" t="str">
        <f t="shared" si="275"/>
        <v>m</v>
      </c>
    </row>
    <row r="17615" spans="1:4" x14ac:dyDescent="0.2">
      <c r="A17615" s="5" t="s">
        <v>10509</v>
      </c>
      <c r="B17615" s="5" t="s">
        <v>33978</v>
      </c>
      <c r="C17615" s="5" t="s">
        <v>21</v>
      </c>
      <c r="D17615" s="5" t="str">
        <f t="shared" si="275"/>
        <v>m</v>
      </c>
    </row>
    <row r="17616" spans="1:4" x14ac:dyDescent="0.2">
      <c r="A17616" s="5" t="s">
        <v>20175</v>
      </c>
      <c r="B17616" s="5" t="s">
        <v>33978</v>
      </c>
      <c r="C17616" s="5" t="s">
        <v>21</v>
      </c>
      <c r="D17616" s="5" t="str">
        <f t="shared" si="275"/>
        <v>m</v>
      </c>
    </row>
    <row r="17617" spans="1:4" x14ac:dyDescent="0.2">
      <c r="A17617" s="5" t="s">
        <v>10510</v>
      </c>
      <c r="B17617" s="5" t="s">
        <v>33979</v>
      </c>
      <c r="C17617" s="5" t="s">
        <v>21</v>
      </c>
      <c r="D17617" s="5" t="str">
        <f t="shared" si="275"/>
        <v>m</v>
      </c>
    </row>
    <row r="17618" spans="1:4" x14ac:dyDescent="0.2">
      <c r="A17618" s="5" t="s">
        <v>20176</v>
      </c>
      <c r="B17618" s="5" t="s">
        <v>33979</v>
      </c>
      <c r="C17618" s="5" t="s">
        <v>21</v>
      </c>
      <c r="D17618" s="5" t="str">
        <f t="shared" si="275"/>
        <v>m</v>
      </c>
    </row>
    <row r="17619" spans="1:4" x14ac:dyDescent="0.2">
      <c r="A17619" s="5" t="s">
        <v>10511</v>
      </c>
      <c r="B17619" s="5" t="s">
        <v>33980</v>
      </c>
      <c r="C17619" s="5" t="s">
        <v>21</v>
      </c>
      <c r="D17619" s="5" t="str">
        <f t="shared" si="275"/>
        <v>m</v>
      </c>
    </row>
    <row r="17620" spans="1:4" x14ac:dyDescent="0.2">
      <c r="A17620" s="5" t="s">
        <v>20177</v>
      </c>
      <c r="B17620" s="5" t="s">
        <v>33980</v>
      </c>
      <c r="C17620" s="5" t="s">
        <v>21</v>
      </c>
      <c r="D17620" s="5" t="str">
        <f t="shared" si="275"/>
        <v>m</v>
      </c>
    </row>
    <row r="17621" spans="1:4" x14ac:dyDescent="0.2">
      <c r="A17621" s="5" t="s">
        <v>10512</v>
      </c>
      <c r="B17621" s="5" t="s">
        <v>33981</v>
      </c>
      <c r="C17621" s="5" t="s">
        <v>21</v>
      </c>
      <c r="D17621" s="5" t="str">
        <f t="shared" si="275"/>
        <v>m</v>
      </c>
    </row>
    <row r="17622" spans="1:4" x14ac:dyDescent="0.2">
      <c r="A17622" s="5" t="s">
        <v>20178</v>
      </c>
      <c r="B17622" s="5" t="s">
        <v>33981</v>
      </c>
      <c r="C17622" s="5" t="s">
        <v>21</v>
      </c>
      <c r="D17622" s="5" t="str">
        <f t="shared" si="275"/>
        <v>m</v>
      </c>
    </row>
    <row r="17623" spans="1:4" x14ac:dyDescent="0.2">
      <c r="A17623" s="5" t="s">
        <v>4632</v>
      </c>
      <c r="B17623" s="5" t="s">
        <v>33982</v>
      </c>
      <c r="C17623" s="5" t="s">
        <v>12</v>
      </c>
      <c r="D17623" s="5" t="str">
        <f t="shared" si="275"/>
        <v>un</v>
      </c>
    </row>
    <row r="17624" spans="1:4" x14ac:dyDescent="0.2">
      <c r="A17624" s="5" t="s">
        <v>20179</v>
      </c>
      <c r="B17624" s="5" t="s">
        <v>33982</v>
      </c>
      <c r="C17624" s="5" t="s">
        <v>12</v>
      </c>
      <c r="D17624" s="5" t="str">
        <f t="shared" si="275"/>
        <v>un</v>
      </c>
    </row>
    <row r="17625" spans="1:4" x14ac:dyDescent="0.2">
      <c r="A17625" s="5" t="s">
        <v>4633</v>
      </c>
      <c r="B17625" s="5" t="s">
        <v>33983</v>
      </c>
      <c r="C17625" s="5" t="s">
        <v>12</v>
      </c>
      <c r="D17625" s="5" t="str">
        <f t="shared" si="275"/>
        <v>un</v>
      </c>
    </row>
    <row r="17626" spans="1:4" x14ac:dyDescent="0.2">
      <c r="A17626" s="5" t="s">
        <v>20180</v>
      </c>
      <c r="B17626" s="5" t="s">
        <v>33983</v>
      </c>
      <c r="C17626" s="5" t="s">
        <v>12</v>
      </c>
      <c r="D17626" s="5" t="str">
        <f t="shared" si="275"/>
        <v>un</v>
      </c>
    </row>
    <row r="17627" spans="1:4" x14ac:dyDescent="0.2">
      <c r="A17627" s="5" t="s">
        <v>4634</v>
      </c>
      <c r="B17627" s="5" t="s">
        <v>33984</v>
      </c>
      <c r="C17627" s="5" t="s">
        <v>12</v>
      </c>
      <c r="D17627" s="5" t="str">
        <f t="shared" si="275"/>
        <v>un</v>
      </c>
    </row>
    <row r="17628" spans="1:4" x14ac:dyDescent="0.2">
      <c r="A17628" s="5" t="s">
        <v>20181</v>
      </c>
      <c r="B17628" s="5" t="s">
        <v>33984</v>
      </c>
      <c r="C17628" s="5" t="s">
        <v>12</v>
      </c>
      <c r="D17628" s="5" t="str">
        <f t="shared" si="275"/>
        <v>un</v>
      </c>
    </row>
    <row r="17629" spans="1:4" x14ac:dyDescent="0.2">
      <c r="A17629" s="5" t="s">
        <v>4635</v>
      </c>
      <c r="B17629" s="5" t="s">
        <v>33985</v>
      </c>
      <c r="C17629" s="5" t="s">
        <v>12</v>
      </c>
      <c r="D17629" s="5" t="str">
        <f t="shared" si="275"/>
        <v>un</v>
      </c>
    </row>
    <row r="17630" spans="1:4" x14ac:dyDescent="0.2">
      <c r="A17630" s="5" t="s">
        <v>20182</v>
      </c>
      <c r="B17630" s="5" t="s">
        <v>33985</v>
      </c>
      <c r="C17630" s="5" t="s">
        <v>12</v>
      </c>
      <c r="D17630" s="5" t="str">
        <f t="shared" si="275"/>
        <v>un</v>
      </c>
    </row>
    <row r="17631" spans="1:4" x14ac:dyDescent="0.2">
      <c r="A17631" s="5" t="s">
        <v>4636</v>
      </c>
      <c r="B17631" s="5" t="s">
        <v>33986</v>
      </c>
      <c r="C17631" s="5" t="s">
        <v>12</v>
      </c>
      <c r="D17631" s="5" t="str">
        <f t="shared" si="275"/>
        <v>un</v>
      </c>
    </row>
    <row r="17632" spans="1:4" x14ac:dyDescent="0.2">
      <c r="A17632" s="5" t="s">
        <v>20183</v>
      </c>
      <c r="B17632" s="5" t="s">
        <v>33986</v>
      </c>
      <c r="C17632" s="5" t="s">
        <v>12</v>
      </c>
      <c r="D17632" s="5" t="str">
        <f t="shared" si="275"/>
        <v>un</v>
      </c>
    </row>
    <row r="17633" spans="1:4" x14ac:dyDescent="0.2">
      <c r="A17633" s="5" t="s">
        <v>4637</v>
      </c>
      <c r="B17633" s="5" t="s">
        <v>33987</v>
      </c>
      <c r="C17633" s="5" t="s">
        <v>12</v>
      </c>
      <c r="D17633" s="5" t="str">
        <f t="shared" si="275"/>
        <v>un</v>
      </c>
    </row>
    <row r="17634" spans="1:4" x14ac:dyDescent="0.2">
      <c r="A17634" s="5" t="s">
        <v>20184</v>
      </c>
      <c r="B17634" s="5" t="s">
        <v>33987</v>
      </c>
      <c r="C17634" s="5" t="s">
        <v>12</v>
      </c>
      <c r="D17634" s="5" t="str">
        <f t="shared" si="275"/>
        <v>un</v>
      </c>
    </row>
    <row r="17635" spans="1:4" x14ac:dyDescent="0.2">
      <c r="A17635" s="5" t="s">
        <v>4638</v>
      </c>
      <c r="B17635" s="5" t="s">
        <v>33988</v>
      </c>
      <c r="C17635" s="5" t="s">
        <v>12</v>
      </c>
      <c r="D17635" s="5" t="str">
        <f t="shared" si="275"/>
        <v>un</v>
      </c>
    </row>
    <row r="17636" spans="1:4" x14ac:dyDescent="0.2">
      <c r="A17636" s="5" t="s">
        <v>20185</v>
      </c>
      <c r="B17636" s="5" t="s">
        <v>33988</v>
      </c>
      <c r="C17636" s="5" t="s">
        <v>12</v>
      </c>
      <c r="D17636" s="5" t="str">
        <f t="shared" si="275"/>
        <v>un</v>
      </c>
    </row>
    <row r="17637" spans="1:4" x14ac:dyDescent="0.2">
      <c r="A17637" s="5" t="s">
        <v>4639</v>
      </c>
      <c r="B17637" s="5" t="s">
        <v>33989</v>
      </c>
      <c r="C17637" s="5" t="s">
        <v>12</v>
      </c>
      <c r="D17637" s="5" t="str">
        <f t="shared" si="275"/>
        <v>un</v>
      </c>
    </row>
    <row r="17638" spans="1:4" x14ac:dyDescent="0.2">
      <c r="A17638" s="5" t="s">
        <v>20186</v>
      </c>
      <c r="B17638" s="5" t="s">
        <v>33989</v>
      </c>
      <c r="C17638" s="5" t="s">
        <v>12</v>
      </c>
      <c r="D17638" s="5" t="str">
        <f t="shared" si="275"/>
        <v>un</v>
      </c>
    </row>
    <row r="17639" spans="1:4" x14ac:dyDescent="0.2">
      <c r="A17639" s="5" t="s">
        <v>4640</v>
      </c>
      <c r="B17639" s="5" t="s">
        <v>33990</v>
      </c>
      <c r="C17639" s="5" t="s">
        <v>12</v>
      </c>
      <c r="D17639" s="5" t="str">
        <f t="shared" si="275"/>
        <v>un</v>
      </c>
    </row>
    <row r="17640" spans="1:4" x14ac:dyDescent="0.2">
      <c r="A17640" s="5" t="s">
        <v>20187</v>
      </c>
      <c r="B17640" s="5" t="s">
        <v>33990</v>
      </c>
      <c r="C17640" s="5" t="s">
        <v>12</v>
      </c>
      <c r="D17640" s="5" t="str">
        <f t="shared" si="275"/>
        <v>un</v>
      </c>
    </row>
    <row r="17641" spans="1:4" x14ac:dyDescent="0.2">
      <c r="A17641" s="5" t="s">
        <v>4641</v>
      </c>
      <c r="B17641" s="5" t="s">
        <v>33991</v>
      </c>
      <c r="C17641" s="5" t="s">
        <v>12</v>
      </c>
      <c r="D17641" s="5" t="str">
        <f t="shared" si="275"/>
        <v>un</v>
      </c>
    </row>
    <row r="17642" spans="1:4" x14ac:dyDescent="0.2">
      <c r="A17642" s="5" t="s">
        <v>20188</v>
      </c>
      <c r="B17642" s="5" t="s">
        <v>33991</v>
      </c>
      <c r="C17642" s="5" t="s">
        <v>12</v>
      </c>
      <c r="D17642" s="5" t="str">
        <f t="shared" si="275"/>
        <v>un</v>
      </c>
    </row>
    <row r="17643" spans="1:4" x14ac:dyDescent="0.2">
      <c r="A17643" s="5" t="s">
        <v>4642</v>
      </c>
      <c r="B17643" s="5" t="s">
        <v>33992</v>
      </c>
      <c r="C17643" s="5" t="s">
        <v>12</v>
      </c>
      <c r="D17643" s="5" t="str">
        <f t="shared" si="275"/>
        <v>un</v>
      </c>
    </row>
    <row r="17644" spans="1:4" x14ac:dyDescent="0.2">
      <c r="A17644" s="5" t="s">
        <v>20189</v>
      </c>
      <c r="B17644" s="5" t="s">
        <v>33992</v>
      </c>
      <c r="C17644" s="5" t="s">
        <v>12</v>
      </c>
      <c r="D17644" s="5" t="str">
        <f t="shared" si="275"/>
        <v>un</v>
      </c>
    </row>
    <row r="17645" spans="1:4" x14ac:dyDescent="0.2">
      <c r="A17645" s="5" t="s">
        <v>4643</v>
      </c>
      <c r="B17645" s="5" t="s">
        <v>33993</v>
      </c>
      <c r="C17645" s="5" t="s">
        <v>12</v>
      </c>
      <c r="D17645" s="5" t="str">
        <f t="shared" si="275"/>
        <v>un</v>
      </c>
    </row>
    <row r="17646" spans="1:4" x14ac:dyDescent="0.2">
      <c r="A17646" s="5" t="s">
        <v>20190</v>
      </c>
      <c r="B17646" s="5" t="s">
        <v>33993</v>
      </c>
      <c r="C17646" s="5" t="s">
        <v>12</v>
      </c>
      <c r="D17646" s="5" t="str">
        <f t="shared" si="275"/>
        <v>un</v>
      </c>
    </row>
    <row r="17647" spans="1:4" x14ac:dyDescent="0.2">
      <c r="A17647" s="5" t="s">
        <v>4644</v>
      </c>
      <c r="B17647" s="5" t="s">
        <v>33994</v>
      </c>
      <c r="C17647" s="5" t="s">
        <v>12</v>
      </c>
      <c r="D17647" s="5" t="str">
        <f t="shared" si="275"/>
        <v>un</v>
      </c>
    </row>
    <row r="17648" spans="1:4" x14ac:dyDescent="0.2">
      <c r="A17648" s="5" t="s">
        <v>20191</v>
      </c>
      <c r="B17648" s="5" t="s">
        <v>33994</v>
      </c>
      <c r="C17648" s="5" t="s">
        <v>12</v>
      </c>
      <c r="D17648" s="5" t="str">
        <f t="shared" si="275"/>
        <v>un</v>
      </c>
    </row>
    <row r="17649" spans="1:4" x14ac:dyDescent="0.2">
      <c r="A17649" s="5" t="s">
        <v>4645</v>
      </c>
      <c r="B17649" s="5" t="s">
        <v>33995</v>
      </c>
      <c r="C17649" s="5" t="s">
        <v>12</v>
      </c>
      <c r="D17649" s="5" t="str">
        <f t="shared" si="275"/>
        <v>un</v>
      </c>
    </row>
    <row r="17650" spans="1:4" x14ac:dyDescent="0.2">
      <c r="A17650" s="5" t="s">
        <v>20192</v>
      </c>
      <c r="B17650" s="5" t="s">
        <v>33995</v>
      </c>
      <c r="C17650" s="5" t="s">
        <v>12</v>
      </c>
      <c r="D17650" s="5" t="str">
        <f t="shared" si="275"/>
        <v>un</v>
      </c>
    </row>
    <row r="17651" spans="1:4" x14ac:dyDescent="0.2">
      <c r="A17651" s="5" t="s">
        <v>4646</v>
      </c>
      <c r="B17651" s="5" t="s">
        <v>33996</v>
      </c>
      <c r="C17651" s="5" t="s">
        <v>12</v>
      </c>
      <c r="D17651" s="5" t="str">
        <f t="shared" si="275"/>
        <v>un</v>
      </c>
    </row>
    <row r="17652" spans="1:4" x14ac:dyDescent="0.2">
      <c r="A17652" s="5" t="s">
        <v>20193</v>
      </c>
      <c r="B17652" s="5" t="s">
        <v>33996</v>
      </c>
      <c r="C17652" s="5" t="s">
        <v>12</v>
      </c>
      <c r="D17652" s="5" t="str">
        <f t="shared" si="275"/>
        <v>un</v>
      </c>
    </row>
    <row r="17653" spans="1:4" x14ac:dyDescent="0.2">
      <c r="A17653" s="5" t="s">
        <v>4647</v>
      </c>
      <c r="B17653" s="5" t="s">
        <v>33997</v>
      </c>
      <c r="C17653" s="5" t="s">
        <v>12</v>
      </c>
      <c r="D17653" s="5" t="str">
        <f t="shared" si="275"/>
        <v>un</v>
      </c>
    </row>
    <row r="17654" spans="1:4" x14ac:dyDescent="0.2">
      <c r="A17654" s="5" t="s">
        <v>20194</v>
      </c>
      <c r="B17654" s="5" t="s">
        <v>33997</v>
      </c>
      <c r="C17654" s="5" t="s">
        <v>12</v>
      </c>
      <c r="D17654" s="5" t="str">
        <f t="shared" si="275"/>
        <v>un</v>
      </c>
    </row>
    <row r="17655" spans="1:4" x14ac:dyDescent="0.2">
      <c r="A17655" s="5" t="s">
        <v>4648</v>
      </c>
      <c r="B17655" s="5" t="s">
        <v>33998</v>
      </c>
      <c r="C17655" s="5" t="s">
        <v>12</v>
      </c>
      <c r="D17655" s="5" t="str">
        <f t="shared" si="275"/>
        <v>un</v>
      </c>
    </row>
    <row r="17656" spans="1:4" x14ac:dyDescent="0.2">
      <c r="A17656" s="5" t="s">
        <v>20195</v>
      </c>
      <c r="B17656" s="5" t="s">
        <v>33998</v>
      </c>
      <c r="C17656" s="5" t="s">
        <v>12</v>
      </c>
      <c r="D17656" s="5" t="str">
        <f t="shared" si="275"/>
        <v>un</v>
      </c>
    </row>
    <row r="17657" spans="1:4" x14ac:dyDescent="0.2">
      <c r="A17657" s="5" t="s">
        <v>4649</v>
      </c>
      <c r="B17657" s="5" t="s">
        <v>33999</v>
      </c>
      <c r="C17657" s="5" t="s">
        <v>12</v>
      </c>
      <c r="D17657" s="5" t="str">
        <f t="shared" si="275"/>
        <v>un</v>
      </c>
    </row>
    <row r="17658" spans="1:4" x14ac:dyDescent="0.2">
      <c r="A17658" s="5" t="s">
        <v>20196</v>
      </c>
      <c r="B17658" s="5" t="s">
        <v>33999</v>
      </c>
      <c r="C17658" s="5" t="s">
        <v>12</v>
      </c>
      <c r="D17658" s="5" t="str">
        <f t="shared" si="275"/>
        <v>un</v>
      </c>
    </row>
    <row r="17659" spans="1:4" x14ac:dyDescent="0.2">
      <c r="A17659" s="5" t="s">
        <v>4650</v>
      </c>
      <c r="B17659" s="5" t="s">
        <v>34000</v>
      </c>
      <c r="C17659" s="5" t="s">
        <v>12</v>
      </c>
      <c r="D17659" s="5" t="str">
        <f t="shared" si="275"/>
        <v>un</v>
      </c>
    </row>
    <row r="17660" spans="1:4" x14ac:dyDescent="0.2">
      <c r="A17660" s="5" t="s">
        <v>20197</v>
      </c>
      <c r="B17660" s="5" t="s">
        <v>34000</v>
      </c>
      <c r="C17660" s="5" t="s">
        <v>12</v>
      </c>
      <c r="D17660" s="5" t="str">
        <f t="shared" si="275"/>
        <v>un</v>
      </c>
    </row>
    <row r="17661" spans="1:4" x14ac:dyDescent="0.2">
      <c r="A17661" s="5" t="s">
        <v>4651</v>
      </c>
      <c r="B17661" s="5" t="s">
        <v>34001</v>
      </c>
      <c r="C17661" s="5" t="s">
        <v>12</v>
      </c>
      <c r="D17661" s="5" t="str">
        <f t="shared" si="275"/>
        <v>un</v>
      </c>
    </row>
    <row r="17662" spans="1:4" x14ac:dyDescent="0.2">
      <c r="A17662" s="5" t="s">
        <v>20198</v>
      </c>
      <c r="B17662" s="5" t="s">
        <v>34001</v>
      </c>
      <c r="C17662" s="5" t="s">
        <v>12</v>
      </c>
      <c r="D17662" s="5" t="str">
        <f t="shared" si="275"/>
        <v>un</v>
      </c>
    </row>
    <row r="17663" spans="1:4" x14ac:dyDescent="0.2">
      <c r="A17663" s="5" t="s">
        <v>4652</v>
      </c>
      <c r="B17663" s="5" t="s">
        <v>34002</v>
      </c>
      <c r="C17663" s="5" t="s">
        <v>12</v>
      </c>
      <c r="D17663" s="5" t="str">
        <f t="shared" si="275"/>
        <v>un</v>
      </c>
    </row>
    <row r="17664" spans="1:4" x14ac:dyDescent="0.2">
      <c r="A17664" s="5" t="s">
        <v>20199</v>
      </c>
      <c r="B17664" s="5" t="s">
        <v>34002</v>
      </c>
      <c r="C17664" s="5" t="s">
        <v>12</v>
      </c>
      <c r="D17664" s="5" t="str">
        <f t="shared" si="275"/>
        <v>un</v>
      </c>
    </row>
    <row r="17665" spans="1:4" x14ac:dyDescent="0.2">
      <c r="A17665" s="5" t="s">
        <v>4653</v>
      </c>
      <c r="B17665" s="5" t="s">
        <v>34003</v>
      </c>
      <c r="C17665" s="5" t="s">
        <v>12</v>
      </c>
      <c r="D17665" s="5" t="str">
        <f t="shared" si="275"/>
        <v>un</v>
      </c>
    </row>
    <row r="17666" spans="1:4" x14ac:dyDescent="0.2">
      <c r="A17666" s="5" t="s">
        <v>20200</v>
      </c>
      <c r="B17666" s="5" t="s">
        <v>34003</v>
      </c>
      <c r="C17666" s="5" t="s">
        <v>12</v>
      </c>
      <c r="D17666" s="5" t="str">
        <f t="shared" ref="D17666:D17729" si="276">LOWER(C17666)</f>
        <v>un</v>
      </c>
    </row>
    <row r="17667" spans="1:4" x14ac:dyDescent="0.2">
      <c r="A17667" s="5" t="s">
        <v>4654</v>
      </c>
      <c r="B17667" s="5" t="s">
        <v>34004</v>
      </c>
      <c r="C17667" s="5" t="s">
        <v>12</v>
      </c>
      <c r="D17667" s="5" t="str">
        <f t="shared" si="276"/>
        <v>un</v>
      </c>
    </row>
    <row r="17668" spans="1:4" x14ac:dyDescent="0.2">
      <c r="A17668" s="5" t="s">
        <v>20201</v>
      </c>
      <c r="B17668" s="5" t="s">
        <v>34004</v>
      </c>
      <c r="C17668" s="5" t="s">
        <v>12</v>
      </c>
      <c r="D17668" s="5" t="str">
        <f t="shared" si="276"/>
        <v>un</v>
      </c>
    </row>
    <row r="17669" spans="1:4" x14ac:dyDescent="0.2">
      <c r="A17669" s="5" t="s">
        <v>4655</v>
      </c>
      <c r="B17669" s="5" t="s">
        <v>34005</v>
      </c>
      <c r="C17669" s="5" t="s">
        <v>12</v>
      </c>
      <c r="D17669" s="5" t="str">
        <f t="shared" si="276"/>
        <v>un</v>
      </c>
    </row>
    <row r="17670" spans="1:4" x14ac:dyDescent="0.2">
      <c r="A17670" s="5" t="s">
        <v>20202</v>
      </c>
      <c r="B17670" s="5" t="s">
        <v>34005</v>
      </c>
      <c r="C17670" s="5" t="s">
        <v>12</v>
      </c>
      <c r="D17670" s="5" t="str">
        <f t="shared" si="276"/>
        <v>un</v>
      </c>
    </row>
    <row r="17671" spans="1:4" x14ac:dyDescent="0.2">
      <c r="A17671" s="5" t="s">
        <v>4656</v>
      </c>
      <c r="B17671" s="5" t="s">
        <v>34006</v>
      </c>
      <c r="C17671" s="5" t="s">
        <v>12</v>
      </c>
      <c r="D17671" s="5" t="str">
        <f t="shared" si="276"/>
        <v>un</v>
      </c>
    </row>
    <row r="17672" spans="1:4" x14ac:dyDescent="0.2">
      <c r="A17672" s="5" t="s">
        <v>20203</v>
      </c>
      <c r="B17672" s="5" t="s">
        <v>34006</v>
      </c>
      <c r="C17672" s="5" t="s">
        <v>12</v>
      </c>
      <c r="D17672" s="5" t="str">
        <f t="shared" si="276"/>
        <v>un</v>
      </c>
    </row>
    <row r="17673" spans="1:4" x14ac:dyDescent="0.2">
      <c r="A17673" s="5" t="s">
        <v>4657</v>
      </c>
      <c r="B17673" s="5" t="s">
        <v>34007</v>
      </c>
      <c r="C17673" s="5" t="s">
        <v>12</v>
      </c>
      <c r="D17673" s="5" t="str">
        <f t="shared" si="276"/>
        <v>un</v>
      </c>
    </row>
    <row r="17674" spans="1:4" x14ac:dyDescent="0.2">
      <c r="A17674" s="5" t="s">
        <v>20204</v>
      </c>
      <c r="B17674" s="5" t="s">
        <v>34007</v>
      </c>
      <c r="C17674" s="5" t="s">
        <v>12</v>
      </c>
      <c r="D17674" s="5" t="str">
        <f t="shared" si="276"/>
        <v>un</v>
      </c>
    </row>
    <row r="17675" spans="1:4" x14ac:dyDescent="0.2">
      <c r="A17675" s="5" t="s">
        <v>4658</v>
      </c>
      <c r="B17675" s="5" t="s">
        <v>34008</v>
      </c>
      <c r="C17675" s="5" t="s">
        <v>12</v>
      </c>
      <c r="D17675" s="5" t="str">
        <f t="shared" si="276"/>
        <v>un</v>
      </c>
    </row>
    <row r="17676" spans="1:4" x14ac:dyDescent="0.2">
      <c r="A17676" s="5" t="s">
        <v>20205</v>
      </c>
      <c r="B17676" s="5" t="s">
        <v>34008</v>
      </c>
      <c r="C17676" s="5" t="s">
        <v>12</v>
      </c>
      <c r="D17676" s="5" t="str">
        <f t="shared" si="276"/>
        <v>un</v>
      </c>
    </row>
    <row r="17677" spans="1:4" x14ac:dyDescent="0.2">
      <c r="A17677" s="5" t="s">
        <v>4659</v>
      </c>
      <c r="B17677" s="5" t="s">
        <v>34009</v>
      </c>
      <c r="C17677" s="5" t="s">
        <v>12</v>
      </c>
      <c r="D17677" s="5" t="str">
        <f t="shared" si="276"/>
        <v>un</v>
      </c>
    </row>
    <row r="17678" spans="1:4" x14ac:dyDescent="0.2">
      <c r="A17678" s="5" t="s">
        <v>20206</v>
      </c>
      <c r="B17678" s="5" t="s">
        <v>34009</v>
      </c>
      <c r="C17678" s="5" t="s">
        <v>12</v>
      </c>
      <c r="D17678" s="5" t="str">
        <f t="shared" si="276"/>
        <v>un</v>
      </c>
    </row>
    <row r="17679" spans="1:4" x14ac:dyDescent="0.2">
      <c r="A17679" s="5" t="s">
        <v>4660</v>
      </c>
      <c r="B17679" s="5" t="s">
        <v>34010</v>
      </c>
      <c r="C17679" s="5" t="s">
        <v>12</v>
      </c>
      <c r="D17679" s="5" t="str">
        <f t="shared" si="276"/>
        <v>un</v>
      </c>
    </row>
    <row r="17680" spans="1:4" x14ac:dyDescent="0.2">
      <c r="A17680" s="5" t="s">
        <v>20207</v>
      </c>
      <c r="B17680" s="5" t="s">
        <v>34010</v>
      </c>
      <c r="C17680" s="5" t="s">
        <v>12</v>
      </c>
      <c r="D17680" s="5" t="str">
        <f t="shared" si="276"/>
        <v>un</v>
      </c>
    </row>
    <row r="17681" spans="1:4" x14ac:dyDescent="0.2">
      <c r="A17681" s="5" t="s">
        <v>4661</v>
      </c>
      <c r="B17681" s="5" t="s">
        <v>34011</v>
      </c>
      <c r="C17681" s="5" t="s">
        <v>12</v>
      </c>
      <c r="D17681" s="5" t="str">
        <f t="shared" si="276"/>
        <v>un</v>
      </c>
    </row>
    <row r="17682" spans="1:4" x14ac:dyDescent="0.2">
      <c r="A17682" s="5" t="s">
        <v>20208</v>
      </c>
      <c r="B17682" s="5" t="s">
        <v>34011</v>
      </c>
      <c r="C17682" s="5" t="s">
        <v>12</v>
      </c>
      <c r="D17682" s="5" t="str">
        <f t="shared" si="276"/>
        <v>un</v>
      </c>
    </row>
    <row r="17683" spans="1:4" x14ac:dyDescent="0.2">
      <c r="A17683" s="5" t="s">
        <v>4662</v>
      </c>
      <c r="B17683" s="5" t="s">
        <v>34012</v>
      </c>
      <c r="C17683" s="5" t="s">
        <v>12</v>
      </c>
      <c r="D17683" s="5" t="str">
        <f t="shared" si="276"/>
        <v>un</v>
      </c>
    </row>
    <row r="17684" spans="1:4" x14ac:dyDescent="0.2">
      <c r="A17684" s="5" t="s">
        <v>20209</v>
      </c>
      <c r="B17684" s="5" t="s">
        <v>34012</v>
      </c>
      <c r="C17684" s="5" t="s">
        <v>12</v>
      </c>
      <c r="D17684" s="5" t="str">
        <f t="shared" si="276"/>
        <v>un</v>
      </c>
    </row>
    <row r="17685" spans="1:4" x14ac:dyDescent="0.2">
      <c r="A17685" s="5" t="s">
        <v>4663</v>
      </c>
      <c r="B17685" s="5" t="s">
        <v>34013</v>
      </c>
      <c r="C17685" s="5" t="s">
        <v>12</v>
      </c>
      <c r="D17685" s="5" t="str">
        <f t="shared" si="276"/>
        <v>un</v>
      </c>
    </row>
    <row r="17686" spans="1:4" x14ac:dyDescent="0.2">
      <c r="A17686" s="5" t="s">
        <v>20210</v>
      </c>
      <c r="B17686" s="5" t="s">
        <v>34013</v>
      </c>
      <c r="C17686" s="5" t="s">
        <v>12</v>
      </c>
      <c r="D17686" s="5" t="str">
        <f t="shared" si="276"/>
        <v>un</v>
      </c>
    </row>
    <row r="17687" spans="1:4" x14ac:dyDescent="0.2">
      <c r="A17687" s="5" t="s">
        <v>4664</v>
      </c>
      <c r="B17687" s="5" t="s">
        <v>34014</v>
      </c>
      <c r="C17687" s="5" t="s">
        <v>12</v>
      </c>
      <c r="D17687" s="5" t="str">
        <f t="shared" si="276"/>
        <v>un</v>
      </c>
    </row>
    <row r="17688" spans="1:4" x14ac:dyDescent="0.2">
      <c r="A17688" s="5" t="s">
        <v>20211</v>
      </c>
      <c r="B17688" s="5" t="s">
        <v>34014</v>
      </c>
      <c r="C17688" s="5" t="s">
        <v>12</v>
      </c>
      <c r="D17688" s="5" t="str">
        <f t="shared" si="276"/>
        <v>un</v>
      </c>
    </row>
    <row r="17689" spans="1:4" x14ac:dyDescent="0.2">
      <c r="A17689" s="5" t="s">
        <v>4665</v>
      </c>
      <c r="B17689" s="5" t="s">
        <v>34015</v>
      </c>
      <c r="C17689" s="5" t="s">
        <v>12</v>
      </c>
      <c r="D17689" s="5" t="str">
        <f t="shared" si="276"/>
        <v>un</v>
      </c>
    </row>
    <row r="17690" spans="1:4" x14ac:dyDescent="0.2">
      <c r="A17690" s="5" t="s">
        <v>20212</v>
      </c>
      <c r="B17690" s="5" t="s">
        <v>34015</v>
      </c>
      <c r="C17690" s="5" t="s">
        <v>12</v>
      </c>
      <c r="D17690" s="5" t="str">
        <f t="shared" si="276"/>
        <v>un</v>
      </c>
    </row>
    <row r="17691" spans="1:4" x14ac:dyDescent="0.2">
      <c r="A17691" s="5" t="s">
        <v>4666</v>
      </c>
      <c r="B17691" s="5" t="s">
        <v>34016</v>
      </c>
      <c r="C17691" s="5" t="s">
        <v>12</v>
      </c>
      <c r="D17691" s="5" t="str">
        <f t="shared" si="276"/>
        <v>un</v>
      </c>
    </row>
    <row r="17692" spans="1:4" x14ac:dyDescent="0.2">
      <c r="A17692" s="5" t="s">
        <v>20213</v>
      </c>
      <c r="B17692" s="5" t="s">
        <v>34016</v>
      </c>
      <c r="C17692" s="5" t="s">
        <v>12</v>
      </c>
      <c r="D17692" s="5" t="str">
        <f t="shared" si="276"/>
        <v>un</v>
      </c>
    </row>
    <row r="17693" spans="1:4" x14ac:dyDescent="0.2">
      <c r="A17693" s="5" t="s">
        <v>4667</v>
      </c>
      <c r="B17693" s="5" t="s">
        <v>34017</v>
      </c>
      <c r="C17693" s="5" t="s">
        <v>12</v>
      </c>
      <c r="D17693" s="5" t="str">
        <f t="shared" si="276"/>
        <v>un</v>
      </c>
    </row>
    <row r="17694" spans="1:4" x14ac:dyDescent="0.2">
      <c r="A17694" s="5" t="s">
        <v>20214</v>
      </c>
      <c r="B17694" s="5" t="s">
        <v>34017</v>
      </c>
      <c r="C17694" s="5" t="s">
        <v>12</v>
      </c>
      <c r="D17694" s="5" t="str">
        <f t="shared" si="276"/>
        <v>un</v>
      </c>
    </row>
    <row r="17695" spans="1:4" x14ac:dyDescent="0.2">
      <c r="A17695" s="5" t="s">
        <v>4668</v>
      </c>
      <c r="B17695" s="5" t="s">
        <v>34018</v>
      </c>
      <c r="C17695" s="5" t="s">
        <v>12</v>
      </c>
      <c r="D17695" s="5" t="str">
        <f t="shared" si="276"/>
        <v>un</v>
      </c>
    </row>
    <row r="17696" spans="1:4" x14ac:dyDescent="0.2">
      <c r="A17696" s="5" t="s">
        <v>20215</v>
      </c>
      <c r="B17696" s="5" t="s">
        <v>34018</v>
      </c>
      <c r="C17696" s="5" t="s">
        <v>12</v>
      </c>
      <c r="D17696" s="5" t="str">
        <f t="shared" si="276"/>
        <v>un</v>
      </c>
    </row>
    <row r="17697" spans="1:4" x14ac:dyDescent="0.2">
      <c r="A17697" s="5" t="s">
        <v>4669</v>
      </c>
      <c r="B17697" s="5" t="s">
        <v>34019</v>
      </c>
      <c r="C17697" s="5" t="s">
        <v>12</v>
      </c>
      <c r="D17697" s="5" t="str">
        <f t="shared" si="276"/>
        <v>un</v>
      </c>
    </row>
    <row r="17698" spans="1:4" x14ac:dyDescent="0.2">
      <c r="A17698" s="5" t="s">
        <v>20216</v>
      </c>
      <c r="B17698" s="5" t="s">
        <v>34019</v>
      </c>
      <c r="C17698" s="5" t="s">
        <v>12</v>
      </c>
      <c r="D17698" s="5" t="str">
        <f t="shared" si="276"/>
        <v>un</v>
      </c>
    </row>
    <row r="17699" spans="1:4" x14ac:dyDescent="0.2">
      <c r="A17699" s="5" t="s">
        <v>4670</v>
      </c>
      <c r="B17699" s="5" t="s">
        <v>34020</v>
      </c>
      <c r="C17699" s="5" t="s">
        <v>12</v>
      </c>
      <c r="D17699" s="5" t="str">
        <f t="shared" si="276"/>
        <v>un</v>
      </c>
    </row>
    <row r="17700" spans="1:4" x14ac:dyDescent="0.2">
      <c r="A17700" s="5" t="s">
        <v>20217</v>
      </c>
      <c r="B17700" s="5" t="s">
        <v>34020</v>
      </c>
      <c r="C17700" s="5" t="s">
        <v>12</v>
      </c>
      <c r="D17700" s="5" t="str">
        <f t="shared" si="276"/>
        <v>un</v>
      </c>
    </row>
    <row r="17701" spans="1:4" x14ac:dyDescent="0.2">
      <c r="A17701" s="5" t="s">
        <v>4671</v>
      </c>
      <c r="B17701" s="5" t="s">
        <v>34021</v>
      </c>
      <c r="C17701" s="5" t="s">
        <v>12</v>
      </c>
      <c r="D17701" s="5" t="str">
        <f t="shared" si="276"/>
        <v>un</v>
      </c>
    </row>
    <row r="17702" spans="1:4" x14ac:dyDescent="0.2">
      <c r="A17702" s="5" t="s">
        <v>20218</v>
      </c>
      <c r="B17702" s="5" t="s">
        <v>34021</v>
      </c>
      <c r="C17702" s="5" t="s">
        <v>12</v>
      </c>
      <c r="D17702" s="5" t="str">
        <f t="shared" si="276"/>
        <v>un</v>
      </c>
    </row>
    <row r="17703" spans="1:4" x14ac:dyDescent="0.2">
      <c r="A17703" s="5" t="s">
        <v>4672</v>
      </c>
      <c r="B17703" s="5" t="s">
        <v>34022</v>
      </c>
      <c r="C17703" s="5" t="s">
        <v>12</v>
      </c>
      <c r="D17703" s="5" t="str">
        <f t="shared" si="276"/>
        <v>un</v>
      </c>
    </row>
    <row r="17704" spans="1:4" x14ac:dyDescent="0.2">
      <c r="A17704" s="5" t="s">
        <v>20219</v>
      </c>
      <c r="B17704" s="5" t="s">
        <v>34022</v>
      </c>
      <c r="C17704" s="5" t="s">
        <v>12</v>
      </c>
      <c r="D17704" s="5" t="str">
        <f t="shared" si="276"/>
        <v>un</v>
      </c>
    </row>
    <row r="17705" spans="1:4" x14ac:dyDescent="0.2">
      <c r="A17705" s="5" t="s">
        <v>4673</v>
      </c>
      <c r="B17705" s="5" t="s">
        <v>34023</v>
      </c>
      <c r="C17705" s="5" t="s">
        <v>12</v>
      </c>
      <c r="D17705" s="5" t="str">
        <f t="shared" si="276"/>
        <v>un</v>
      </c>
    </row>
    <row r="17706" spans="1:4" x14ac:dyDescent="0.2">
      <c r="A17706" s="5" t="s">
        <v>20220</v>
      </c>
      <c r="B17706" s="5" t="s">
        <v>34023</v>
      </c>
      <c r="C17706" s="5" t="s">
        <v>12</v>
      </c>
      <c r="D17706" s="5" t="str">
        <f t="shared" si="276"/>
        <v>un</v>
      </c>
    </row>
    <row r="17707" spans="1:4" x14ac:dyDescent="0.2">
      <c r="A17707" s="5" t="s">
        <v>4674</v>
      </c>
      <c r="B17707" s="5" t="s">
        <v>34024</v>
      </c>
      <c r="C17707" s="5" t="s">
        <v>12</v>
      </c>
      <c r="D17707" s="5" t="str">
        <f t="shared" si="276"/>
        <v>un</v>
      </c>
    </row>
    <row r="17708" spans="1:4" x14ac:dyDescent="0.2">
      <c r="A17708" s="5" t="s">
        <v>20221</v>
      </c>
      <c r="B17708" s="5" t="s">
        <v>34024</v>
      </c>
      <c r="C17708" s="5" t="s">
        <v>12</v>
      </c>
      <c r="D17708" s="5" t="str">
        <f t="shared" si="276"/>
        <v>un</v>
      </c>
    </row>
    <row r="17709" spans="1:4" x14ac:dyDescent="0.2">
      <c r="A17709" s="5" t="s">
        <v>4675</v>
      </c>
      <c r="B17709" s="5" t="s">
        <v>34025</v>
      </c>
      <c r="C17709" s="5" t="s">
        <v>12</v>
      </c>
      <c r="D17709" s="5" t="str">
        <f t="shared" si="276"/>
        <v>un</v>
      </c>
    </row>
    <row r="17710" spans="1:4" x14ac:dyDescent="0.2">
      <c r="A17710" s="5" t="s">
        <v>20222</v>
      </c>
      <c r="B17710" s="5" t="s">
        <v>34025</v>
      </c>
      <c r="C17710" s="5" t="s">
        <v>12</v>
      </c>
      <c r="D17710" s="5" t="str">
        <f t="shared" si="276"/>
        <v>un</v>
      </c>
    </row>
    <row r="17711" spans="1:4" x14ac:dyDescent="0.2">
      <c r="A17711" s="5" t="s">
        <v>4676</v>
      </c>
      <c r="B17711" s="5" t="s">
        <v>34026</v>
      </c>
      <c r="C17711" s="5" t="s">
        <v>12</v>
      </c>
      <c r="D17711" s="5" t="str">
        <f t="shared" si="276"/>
        <v>un</v>
      </c>
    </row>
    <row r="17712" spans="1:4" x14ac:dyDescent="0.2">
      <c r="A17712" s="5" t="s">
        <v>20223</v>
      </c>
      <c r="B17712" s="5" t="s">
        <v>34026</v>
      </c>
      <c r="C17712" s="5" t="s">
        <v>12</v>
      </c>
      <c r="D17712" s="5" t="str">
        <f t="shared" si="276"/>
        <v>un</v>
      </c>
    </row>
    <row r="17713" spans="1:4" x14ac:dyDescent="0.2">
      <c r="A17713" s="5" t="s">
        <v>4677</v>
      </c>
      <c r="B17713" s="5" t="s">
        <v>34027</v>
      </c>
      <c r="C17713" s="5" t="s">
        <v>12</v>
      </c>
      <c r="D17713" s="5" t="str">
        <f t="shared" si="276"/>
        <v>un</v>
      </c>
    </row>
    <row r="17714" spans="1:4" x14ac:dyDescent="0.2">
      <c r="A17714" s="5" t="s">
        <v>20224</v>
      </c>
      <c r="B17714" s="5" t="s">
        <v>34027</v>
      </c>
      <c r="C17714" s="5" t="s">
        <v>12</v>
      </c>
      <c r="D17714" s="5" t="str">
        <f t="shared" si="276"/>
        <v>un</v>
      </c>
    </row>
    <row r="17715" spans="1:4" x14ac:dyDescent="0.2">
      <c r="A17715" s="5" t="s">
        <v>4678</v>
      </c>
      <c r="B17715" s="5" t="s">
        <v>34028</v>
      </c>
      <c r="C17715" s="5" t="s">
        <v>12</v>
      </c>
      <c r="D17715" s="5" t="str">
        <f t="shared" si="276"/>
        <v>un</v>
      </c>
    </row>
    <row r="17716" spans="1:4" x14ac:dyDescent="0.2">
      <c r="A17716" s="5" t="s">
        <v>20225</v>
      </c>
      <c r="B17716" s="5" t="s">
        <v>34028</v>
      </c>
      <c r="C17716" s="5" t="s">
        <v>12</v>
      </c>
      <c r="D17716" s="5" t="str">
        <f t="shared" si="276"/>
        <v>un</v>
      </c>
    </row>
    <row r="17717" spans="1:4" x14ac:dyDescent="0.2">
      <c r="A17717" s="5" t="s">
        <v>4679</v>
      </c>
      <c r="B17717" s="5" t="s">
        <v>34029</v>
      </c>
      <c r="C17717" s="5" t="s">
        <v>12</v>
      </c>
      <c r="D17717" s="5" t="str">
        <f t="shared" si="276"/>
        <v>un</v>
      </c>
    </row>
    <row r="17718" spans="1:4" x14ac:dyDescent="0.2">
      <c r="A17718" s="5" t="s">
        <v>20226</v>
      </c>
      <c r="B17718" s="5" t="s">
        <v>34029</v>
      </c>
      <c r="C17718" s="5" t="s">
        <v>12</v>
      </c>
      <c r="D17718" s="5" t="str">
        <f t="shared" si="276"/>
        <v>un</v>
      </c>
    </row>
    <row r="17719" spans="1:4" x14ac:dyDescent="0.2">
      <c r="A17719" s="5" t="s">
        <v>4680</v>
      </c>
      <c r="B17719" s="5" t="s">
        <v>34030</v>
      </c>
      <c r="C17719" s="5" t="s">
        <v>12</v>
      </c>
      <c r="D17719" s="5" t="str">
        <f t="shared" si="276"/>
        <v>un</v>
      </c>
    </row>
    <row r="17720" spans="1:4" x14ac:dyDescent="0.2">
      <c r="A17720" s="5" t="s">
        <v>20227</v>
      </c>
      <c r="B17720" s="5" t="s">
        <v>34030</v>
      </c>
      <c r="C17720" s="5" t="s">
        <v>12</v>
      </c>
      <c r="D17720" s="5" t="str">
        <f t="shared" si="276"/>
        <v>un</v>
      </c>
    </row>
    <row r="17721" spans="1:4" x14ac:dyDescent="0.2">
      <c r="A17721" s="5" t="s">
        <v>4681</v>
      </c>
      <c r="B17721" s="5" t="s">
        <v>34031</v>
      </c>
      <c r="C17721" s="5" t="s">
        <v>12</v>
      </c>
      <c r="D17721" s="5" t="str">
        <f t="shared" si="276"/>
        <v>un</v>
      </c>
    </row>
    <row r="17722" spans="1:4" x14ac:dyDescent="0.2">
      <c r="A17722" s="5" t="s">
        <v>20228</v>
      </c>
      <c r="B17722" s="5" t="s">
        <v>34031</v>
      </c>
      <c r="C17722" s="5" t="s">
        <v>12</v>
      </c>
      <c r="D17722" s="5" t="str">
        <f t="shared" si="276"/>
        <v>un</v>
      </c>
    </row>
    <row r="17723" spans="1:4" x14ac:dyDescent="0.2">
      <c r="A17723" s="5" t="s">
        <v>4682</v>
      </c>
      <c r="B17723" s="5" t="s">
        <v>34032</v>
      </c>
      <c r="C17723" s="5" t="s">
        <v>12</v>
      </c>
      <c r="D17723" s="5" t="str">
        <f t="shared" si="276"/>
        <v>un</v>
      </c>
    </row>
    <row r="17724" spans="1:4" x14ac:dyDescent="0.2">
      <c r="A17724" s="5" t="s">
        <v>20229</v>
      </c>
      <c r="B17724" s="5" t="s">
        <v>34032</v>
      </c>
      <c r="C17724" s="5" t="s">
        <v>12</v>
      </c>
      <c r="D17724" s="5" t="str">
        <f t="shared" si="276"/>
        <v>un</v>
      </c>
    </row>
    <row r="17725" spans="1:4" x14ac:dyDescent="0.2">
      <c r="A17725" s="5" t="s">
        <v>4683</v>
      </c>
      <c r="B17725" s="5" t="s">
        <v>34033</v>
      </c>
      <c r="C17725" s="5" t="s">
        <v>12</v>
      </c>
      <c r="D17725" s="5" t="str">
        <f t="shared" si="276"/>
        <v>un</v>
      </c>
    </row>
    <row r="17726" spans="1:4" x14ac:dyDescent="0.2">
      <c r="A17726" s="5" t="s">
        <v>20230</v>
      </c>
      <c r="B17726" s="5" t="s">
        <v>34033</v>
      </c>
      <c r="C17726" s="5" t="s">
        <v>12</v>
      </c>
      <c r="D17726" s="5" t="str">
        <f t="shared" si="276"/>
        <v>un</v>
      </c>
    </row>
    <row r="17727" spans="1:4" x14ac:dyDescent="0.2">
      <c r="A17727" s="5" t="s">
        <v>4684</v>
      </c>
      <c r="B17727" s="5" t="s">
        <v>34034</v>
      </c>
      <c r="C17727" s="5" t="s">
        <v>12</v>
      </c>
      <c r="D17727" s="5" t="str">
        <f t="shared" si="276"/>
        <v>un</v>
      </c>
    </row>
    <row r="17728" spans="1:4" x14ac:dyDescent="0.2">
      <c r="A17728" s="5" t="s">
        <v>20231</v>
      </c>
      <c r="B17728" s="5" t="s">
        <v>34034</v>
      </c>
      <c r="C17728" s="5" t="s">
        <v>12</v>
      </c>
      <c r="D17728" s="5" t="str">
        <f t="shared" si="276"/>
        <v>un</v>
      </c>
    </row>
    <row r="17729" spans="1:4" x14ac:dyDescent="0.2">
      <c r="A17729" s="5" t="s">
        <v>4685</v>
      </c>
      <c r="B17729" s="5" t="s">
        <v>34035</v>
      </c>
      <c r="C17729" s="5" t="s">
        <v>12</v>
      </c>
      <c r="D17729" s="5" t="str">
        <f t="shared" si="276"/>
        <v>un</v>
      </c>
    </row>
    <row r="17730" spans="1:4" x14ac:dyDescent="0.2">
      <c r="A17730" s="5" t="s">
        <v>20232</v>
      </c>
      <c r="B17730" s="5" t="s">
        <v>34035</v>
      </c>
      <c r="C17730" s="5" t="s">
        <v>12</v>
      </c>
      <c r="D17730" s="5" t="str">
        <f t="shared" ref="D17730:D17793" si="277">LOWER(C17730)</f>
        <v>un</v>
      </c>
    </row>
    <row r="17731" spans="1:4" x14ac:dyDescent="0.2">
      <c r="A17731" s="5" t="s">
        <v>4686</v>
      </c>
      <c r="B17731" s="5" t="s">
        <v>34036</v>
      </c>
      <c r="C17731" s="5" t="s">
        <v>12</v>
      </c>
      <c r="D17731" s="5" t="str">
        <f t="shared" si="277"/>
        <v>un</v>
      </c>
    </row>
    <row r="17732" spans="1:4" x14ac:dyDescent="0.2">
      <c r="A17732" s="5" t="s">
        <v>20233</v>
      </c>
      <c r="B17732" s="5" t="s">
        <v>34036</v>
      </c>
      <c r="C17732" s="5" t="s">
        <v>12</v>
      </c>
      <c r="D17732" s="5" t="str">
        <f t="shared" si="277"/>
        <v>un</v>
      </c>
    </row>
    <row r="17733" spans="1:4" x14ac:dyDescent="0.2">
      <c r="A17733" s="5" t="s">
        <v>4687</v>
      </c>
      <c r="B17733" s="5" t="s">
        <v>34037</v>
      </c>
      <c r="C17733" s="5" t="s">
        <v>12</v>
      </c>
      <c r="D17733" s="5" t="str">
        <f t="shared" si="277"/>
        <v>un</v>
      </c>
    </row>
    <row r="17734" spans="1:4" x14ac:dyDescent="0.2">
      <c r="A17734" s="5" t="s">
        <v>20234</v>
      </c>
      <c r="B17734" s="5" t="s">
        <v>34037</v>
      </c>
      <c r="C17734" s="5" t="s">
        <v>12</v>
      </c>
      <c r="D17734" s="5" t="str">
        <f t="shared" si="277"/>
        <v>un</v>
      </c>
    </row>
    <row r="17735" spans="1:4" x14ac:dyDescent="0.2">
      <c r="A17735" s="5" t="s">
        <v>4688</v>
      </c>
      <c r="B17735" s="5" t="s">
        <v>34038</v>
      </c>
      <c r="C17735" s="5" t="s">
        <v>12</v>
      </c>
      <c r="D17735" s="5" t="str">
        <f t="shared" si="277"/>
        <v>un</v>
      </c>
    </row>
    <row r="17736" spans="1:4" x14ac:dyDescent="0.2">
      <c r="A17736" s="5" t="s">
        <v>20235</v>
      </c>
      <c r="B17736" s="5" t="s">
        <v>34038</v>
      </c>
      <c r="C17736" s="5" t="s">
        <v>12</v>
      </c>
      <c r="D17736" s="5" t="str">
        <f t="shared" si="277"/>
        <v>un</v>
      </c>
    </row>
    <row r="17737" spans="1:4" x14ac:dyDescent="0.2">
      <c r="A17737" s="5" t="s">
        <v>4689</v>
      </c>
      <c r="B17737" s="5" t="s">
        <v>34039</v>
      </c>
      <c r="C17737" s="5" t="s">
        <v>12</v>
      </c>
      <c r="D17737" s="5" t="str">
        <f t="shared" si="277"/>
        <v>un</v>
      </c>
    </row>
    <row r="17738" spans="1:4" x14ac:dyDescent="0.2">
      <c r="A17738" s="5" t="s">
        <v>20236</v>
      </c>
      <c r="B17738" s="5" t="s">
        <v>34039</v>
      </c>
      <c r="C17738" s="5" t="s">
        <v>12</v>
      </c>
      <c r="D17738" s="5" t="str">
        <f t="shared" si="277"/>
        <v>un</v>
      </c>
    </row>
    <row r="17739" spans="1:4" x14ac:dyDescent="0.2">
      <c r="A17739" s="5" t="s">
        <v>4690</v>
      </c>
      <c r="B17739" s="5" t="s">
        <v>34040</v>
      </c>
      <c r="C17739" s="5" t="s">
        <v>12</v>
      </c>
      <c r="D17739" s="5" t="str">
        <f t="shared" si="277"/>
        <v>un</v>
      </c>
    </row>
    <row r="17740" spans="1:4" x14ac:dyDescent="0.2">
      <c r="A17740" s="5" t="s">
        <v>20237</v>
      </c>
      <c r="B17740" s="5" t="s">
        <v>34040</v>
      </c>
      <c r="C17740" s="5" t="s">
        <v>12</v>
      </c>
      <c r="D17740" s="5" t="str">
        <f t="shared" si="277"/>
        <v>un</v>
      </c>
    </row>
    <row r="17741" spans="1:4" x14ac:dyDescent="0.2">
      <c r="A17741" s="5" t="s">
        <v>4691</v>
      </c>
      <c r="B17741" s="5" t="s">
        <v>34041</v>
      </c>
      <c r="C17741" s="5" t="s">
        <v>12</v>
      </c>
      <c r="D17741" s="5" t="str">
        <f t="shared" si="277"/>
        <v>un</v>
      </c>
    </row>
    <row r="17742" spans="1:4" x14ac:dyDescent="0.2">
      <c r="A17742" s="5" t="s">
        <v>20238</v>
      </c>
      <c r="B17742" s="5" t="s">
        <v>34041</v>
      </c>
      <c r="C17742" s="5" t="s">
        <v>12</v>
      </c>
      <c r="D17742" s="5" t="str">
        <f t="shared" si="277"/>
        <v>un</v>
      </c>
    </row>
    <row r="17743" spans="1:4" x14ac:dyDescent="0.2">
      <c r="A17743" s="5" t="s">
        <v>4692</v>
      </c>
      <c r="B17743" s="5" t="s">
        <v>34042</v>
      </c>
      <c r="C17743" s="5" t="s">
        <v>12</v>
      </c>
      <c r="D17743" s="5" t="str">
        <f t="shared" si="277"/>
        <v>un</v>
      </c>
    </row>
    <row r="17744" spans="1:4" x14ac:dyDescent="0.2">
      <c r="A17744" s="5" t="s">
        <v>20239</v>
      </c>
      <c r="B17744" s="5" t="s">
        <v>34042</v>
      </c>
      <c r="C17744" s="5" t="s">
        <v>12</v>
      </c>
      <c r="D17744" s="5" t="str">
        <f t="shared" si="277"/>
        <v>un</v>
      </c>
    </row>
    <row r="17745" spans="1:4" x14ac:dyDescent="0.2">
      <c r="A17745" s="5" t="s">
        <v>4693</v>
      </c>
      <c r="B17745" s="5" t="s">
        <v>34043</v>
      </c>
      <c r="C17745" s="5" t="s">
        <v>12</v>
      </c>
      <c r="D17745" s="5" t="str">
        <f t="shared" si="277"/>
        <v>un</v>
      </c>
    </row>
    <row r="17746" spans="1:4" x14ac:dyDescent="0.2">
      <c r="A17746" s="5" t="s">
        <v>20240</v>
      </c>
      <c r="B17746" s="5" t="s">
        <v>34043</v>
      </c>
      <c r="C17746" s="5" t="s">
        <v>12</v>
      </c>
      <c r="D17746" s="5" t="str">
        <f t="shared" si="277"/>
        <v>un</v>
      </c>
    </row>
    <row r="17747" spans="1:4" x14ac:dyDescent="0.2">
      <c r="A17747" s="5" t="s">
        <v>4694</v>
      </c>
      <c r="B17747" s="5" t="s">
        <v>34044</v>
      </c>
      <c r="C17747" s="5" t="s">
        <v>12</v>
      </c>
      <c r="D17747" s="5" t="str">
        <f t="shared" si="277"/>
        <v>un</v>
      </c>
    </row>
    <row r="17748" spans="1:4" x14ac:dyDescent="0.2">
      <c r="A17748" s="5" t="s">
        <v>20241</v>
      </c>
      <c r="B17748" s="5" t="s">
        <v>34044</v>
      </c>
      <c r="C17748" s="5" t="s">
        <v>12</v>
      </c>
      <c r="D17748" s="5" t="str">
        <f t="shared" si="277"/>
        <v>un</v>
      </c>
    </row>
    <row r="17749" spans="1:4" x14ac:dyDescent="0.2">
      <c r="A17749" s="5" t="s">
        <v>4695</v>
      </c>
      <c r="B17749" s="5" t="s">
        <v>34045</v>
      </c>
      <c r="C17749" s="5" t="s">
        <v>12</v>
      </c>
      <c r="D17749" s="5" t="str">
        <f t="shared" si="277"/>
        <v>un</v>
      </c>
    </row>
    <row r="17750" spans="1:4" x14ac:dyDescent="0.2">
      <c r="A17750" s="5" t="s">
        <v>20242</v>
      </c>
      <c r="B17750" s="5" t="s">
        <v>34045</v>
      </c>
      <c r="C17750" s="5" t="s">
        <v>12</v>
      </c>
      <c r="D17750" s="5" t="str">
        <f t="shared" si="277"/>
        <v>un</v>
      </c>
    </row>
    <row r="17751" spans="1:4" x14ac:dyDescent="0.2">
      <c r="A17751" s="5" t="s">
        <v>4696</v>
      </c>
      <c r="B17751" s="5" t="s">
        <v>34046</v>
      </c>
      <c r="C17751" s="5" t="s">
        <v>12</v>
      </c>
      <c r="D17751" s="5" t="str">
        <f t="shared" si="277"/>
        <v>un</v>
      </c>
    </row>
    <row r="17752" spans="1:4" x14ac:dyDescent="0.2">
      <c r="A17752" s="5" t="s">
        <v>20243</v>
      </c>
      <c r="B17752" s="5" t="s">
        <v>34046</v>
      </c>
      <c r="C17752" s="5" t="s">
        <v>12</v>
      </c>
      <c r="D17752" s="5" t="str">
        <f t="shared" si="277"/>
        <v>un</v>
      </c>
    </row>
    <row r="17753" spans="1:4" x14ac:dyDescent="0.2">
      <c r="A17753" s="5" t="s">
        <v>4697</v>
      </c>
      <c r="B17753" s="5" t="s">
        <v>34047</v>
      </c>
      <c r="C17753" s="5" t="s">
        <v>12</v>
      </c>
      <c r="D17753" s="5" t="str">
        <f t="shared" si="277"/>
        <v>un</v>
      </c>
    </row>
    <row r="17754" spans="1:4" x14ac:dyDescent="0.2">
      <c r="A17754" s="5" t="s">
        <v>20244</v>
      </c>
      <c r="B17754" s="5" t="s">
        <v>34047</v>
      </c>
      <c r="C17754" s="5" t="s">
        <v>12</v>
      </c>
      <c r="D17754" s="5" t="str">
        <f t="shared" si="277"/>
        <v>un</v>
      </c>
    </row>
    <row r="17755" spans="1:4" x14ac:dyDescent="0.2">
      <c r="A17755" s="5" t="s">
        <v>4698</v>
      </c>
      <c r="B17755" s="5" t="s">
        <v>34048</v>
      </c>
      <c r="C17755" s="5" t="s">
        <v>12</v>
      </c>
      <c r="D17755" s="5" t="str">
        <f t="shared" si="277"/>
        <v>un</v>
      </c>
    </row>
    <row r="17756" spans="1:4" x14ac:dyDescent="0.2">
      <c r="A17756" s="5" t="s">
        <v>20245</v>
      </c>
      <c r="B17756" s="5" t="s">
        <v>34048</v>
      </c>
      <c r="C17756" s="5" t="s">
        <v>12</v>
      </c>
      <c r="D17756" s="5" t="str">
        <f t="shared" si="277"/>
        <v>un</v>
      </c>
    </row>
    <row r="17757" spans="1:4" x14ac:dyDescent="0.2">
      <c r="A17757" s="5" t="s">
        <v>4699</v>
      </c>
      <c r="B17757" s="5" t="s">
        <v>34049</v>
      </c>
      <c r="C17757" s="5" t="s">
        <v>21</v>
      </c>
      <c r="D17757" s="5" t="str">
        <f t="shared" si="277"/>
        <v>m</v>
      </c>
    </row>
    <row r="17758" spans="1:4" x14ac:dyDescent="0.2">
      <c r="A17758" s="5" t="s">
        <v>20246</v>
      </c>
      <c r="B17758" s="5" t="s">
        <v>34049</v>
      </c>
      <c r="C17758" s="5" t="s">
        <v>21</v>
      </c>
      <c r="D17758" s="5" t="str">
        <f t="shared" si="277"/>
        <v>m</v>
      </c>
    </row>
    <row r="17759" spans="1:4" x14ac:dyDescent="0.2">
      <c r="A17759" s="5" t="s">
        <v>4700</v>
      </c>
      <c r="B17759" s="5" t="s">
        <v>34050</v>
      </c>
      <c r="C17759" s="5" t="s">
        <v>21</v>
      </c>
      <c r="D17759" s="5" t="str">
        <f t="shared" si="277"/>
        <v>m</v>
      </c>
    </row>
    <row r="17760" spans="1:4" x14ac:dyDescent="0.2">
      <c r="A17760" s="5" t="s">
        <v>20247</v>
      </c>
      <c r="B17760" s="5" t="s">
        <v>34050</v>
      </c>
      <c r="C17760" s="5" t="s">
        <v>21</v>
      </c>
      <c r="D17760" s="5" t="str">
        <f t="shared" si="277"/>
        <v>m</v>
      </c>
    </row>
    <row r="17761" spans="1:4" x14ac:dyDescent="0.2">
      <c r="A17761" s="5" t="s">
        <v>4701</v>
      </c>
      <c r="B17761" s="5" t="s">
        <v>34051</v>
      </c>
      <c r="C17761" s="5" t="s">
        <v>21</v>
      </c>
      <c r="D17761" s="5" t="str">
        <f t="shared" si="277"/>
        <v>m</v>
      </c>
    </row>
    <row r="17762" spans="1:4" x14ac:dyDescent="0.2">
      <c r="A17762" s="5" t="s">
        <v>20248</v>
      </c>
      <c r="B17762" s="5" t="s">
        <v>34051</v>
      </c>
      <c r="C17762" s="5" t="s">
        <v>21</v>
      </c>
      <c r="D17762" s="5" t="str">
        <f t="shared" si="277"/>
        <v>m</v>
      </c>
    </row>
    <row r="17763" spans="1:4" x14ac:dyDescent="0.2">
      <c r="A17763" s="5" t="s">
        <v>4702</v>
      </c>
      <c r="B17763" s="5" t="s">
        <v>34052</v>
      </c>
      <c r="C17763" s="5" t="s">
        <v>21</v>
      </c>
      <c r="D17763" s="5" t="str">
        <f t="shared" si="277"/>
        <v>m</v>
      </c>
    </row>
    <row r="17764" spans="1:4" x14ac:dyDescent="0.2">
      <c r="A17764" s="5" t="s">
        <v>20249</v>
      </c>
      <c r="B17764" s="5" t="s">
        <v>34052</v>
      </c>
      <c r="C17764" s="5" t="s">
        <v>21</v>
      </c>
      <c r="D17764" s="5" t="str">
        <f t="shared" si="277"/>
        <v>m</v>
      </c>
    </row>
    <row r="17765" spans="1:4" x14ac:dyDescent="0.2">
      <c r="A17765" s="5" t="s">
        <v>4703</v>
      </c>
      <c r="B17765" s="5" t="s">
        <v>34053</v>
      </c>
      <c r="C17765" s="5" t="s">
        <v>21</v>
      </c>
      <c r="D17765" s="5" t="str">
        <f t="shared" si="277"/>
        <v>m</v>
      </c>
    </row>
    <row r="17766" spans="1:4" x14ac:dyDescent="0.2">
      <c r="A17766" s="5" t="s">
        <v>20250</v>
      </c>
      <c r="B17766" s="5" t="s">
        <v>34053</v>
      </c>
      <c r="C17766" s="5" t="s">
        <v>21</v>
      </c>
      <c r="D17766" s="5" t="str">
        <f t="shared" si="277"/>
        <v>m</v>
      </c>
    </row>
    <row r="17767" spans="1:4" x14ac:dyDescent="0.2">
      <c r="A17767" s="5" t="s">
        <v>4704</v>
      </c>
      <c r="B17767" s="5" t="s">
        <v>34054</v>
      </c>
      <c r="C17767" s="5" t="s">
        <v>21</v>
      </c>
      <c r="D17767" s="5" t="str">
        <f t="shared" si="277"/>
        <v>m</v>
      </c>
    </row>
    <row r="17768" spans="1:4" x14ac:dyDescent="0.2">
      <c r="A17768" s="5" t="s">
        <v>20251</v>
      </c>
      <c r="B17768" s="5" t="s">
        <v>34054</v>
      </c>
      <c r="C17768" s="5" t="s">
        <v>21</v>
      </c>
      <c r="D17768" s="5" t="str">
        <f t="shared" si="277"/>
        <v>m</v>
      </c>
    </row>
    <row r="17769" spans="1:4" x14ac:dyDescent="0.2">
      <c r="A17769" s="5" t="s">
        <v>4705</v>
      </c>
      <c r="B17769" s="5" t="s">
        <v>34055</v>
      </c>
      <c r="C17769" s="5" t="s">
        <v>12</v>
      </c>
      <c r="D17769" s="5" t="str">
        <f t="shared" si="277"/>
        <v>un</v>
      </c>
    </row>
    <row r="17770" spans="1:4" x14ac:dyDescent="0.2">
      <c r="A17770" s="5" t="s">
        <v>20252</v>
      </c>
      <c r="B17770" s="5" t="s">
        <v>34055</v>
      </c>
      <c r="C17770" s="5" t="s">
        <v>12</v>
      </c>
      <c r="D17770" s="5" t="str">
        <f t="shared" si="277"/>
        <v>un</v>
      </c>
    </row>
    <row r="17771" spans="1:4" x14ac:dyDescent="0.2">
      <c r="A17771" s="5" t="s">
        <v>4706</v>
      </c>
      <c r="B17771" s="5" t="s">
        <v>34056</v>
      </c>
      <c r="C17771" s="5" t="s">
        <v>12</v>
      </c>
      <c r="D17771" s="5" t="str">
        <f t="shared" si="277"/>
        <v>un</v>
      </c>
    </row>
    <row r="17772" spans="1:4" x14ac:dyDescent="0.2">
      <c r="A17772" s="5" t="s">
        <v>20253</v>
      </c>
      <c r="B17772" s="5" t="s">
        <v>34056</v>
      </c>
      <c r="C17772" s="5" t="s">
        <v>12</v>
      </c>
      <c r="D17772" s="5" t="str">
        <f t="shared" si="277"/>
        <v>un</v>
      </c>
    </row>
    <row r="17773" spans="1:4" x14ac:dyDescent="0.2">
      <c r="A17773" s="5" t="s">
        <v>4707</v>
      </c>
      <c r="B17773" s="5" t="s">
        <v>34057</v>
      </c>
      <c r="C17773" s="5" t="s">
        <v>12</v>
      </c>
      <c r="D17773" s="5" t="str">
        <f t="shared" si="277"/>
        <v>un</v>
      </c>
    </row>
    <row r="17774" spans="1:4" x14ac:dyDescent="0.2">
      <c r="A17774" s="5" t="s">
        <v>20254</v>
      </c>
      <c r="B17774" s="5" t="s">
        <v>34057</v>
      </c>
      <c r="C17774" s="5" t="s">
        <v>12</v>
      </c>
      <c r="D17774" s="5" t="str">
        <f t="shared" si="277"/>
        <v>un</v>
      </c>
    </row>
    <row r="17775" spans="1:4" x14ac:dyDescent="0.2">
      <c r="A17775" s="5" t="s">
        <v>4708</v>
      </c>
      <c r="B17775" s="5" t="s">
        <v>34058</v>
      </c>
      <c r="C17775" s="5" t="s">
        <v>12</v>
      </c>
      <c r="D17775" s="5" t="str">
        <f t="shared" si="277"/>
        <v>un</v>
      </c>
    </row>
    <row r="17776" spans="1:4" x14ac:dyDescent="0.2">
      <c r="A17776" s="5" t="s">
        <v>20255</v>
      </c>
      <c r="B17776" s="5" t="s">
        <v>34058</v>
      </c>
      <c r="C17776" s="5" t="s">
        <v>12</v>
      </c>
      <c r="D17776" s="5" t="str">
        <f t="shared" si="277"/>
        <v>un</v>
      </c>
    </row>
    <row r="17777" spans="1:4" x14ac:dyDescent="0.2">
      <c r="A17777" s="5" t="s">
        <v>4709</v>
      </c>
      <c r="B17777" s="5" t="s">
        <v>34059</v>
      </c>
      <c r="C17777" s="5" t="s">
        <v>12</v>
      </c>
      <c r="D17777" s="5" t="str">
        <f t="shared" si="277"/>
        <v>un</v>
      </c>
    </row>
    <row r="17778" spans="1:4" x14ac:dyDescent="0.2">
      <c r="A17778" s="5" t="s">
        <v>20256</v>
      </c>
      <c r="B17778" s="5" t="s">
        <v>34059</v>
      </c>
      <c r="C17778" s="5" t="s">
        <v>12</v>
      </c>
      <c r="D17778" s="5" t="str">
        <f t="shared" si="277"/>
        <v>un</v>
      </c>
    </row>
    <row r="17779" spans="1:4" x14ac:dyDescent="0.2">
      <c r="A17779" s="5" t="s">
        <v>4710</v>
      </c>
      <c r="B17779" s="5" t="s">
        <v>34060</v>
      </c>
      <c r="C17779" s="5" t="s">
        <v>12</v>
      </c>
      <c r="D17779" s="5" t="str">
        <f t="shared" si="277"/>
        <v>un</v>
      </c>
    </row>
    <row r="17780" spans="1:4" x14ac:dyDescent="0.2">
      <c r="A17780" s="5" t="s">
        <v>20257</v>
      </c>
      <c r="B17780" s="5" t="s">
        <v>34060</v>
      </c>
      <c r="C17780" s="5" t="s">
        <v>12</v>
      </c>
      <c r="D17780" s="5" t="str">
        <f t="shared" si="277"/>
        <v>un</v>
      </c>
    </row>
    <row r="17781" spans="1:4" x14ac:dyDescent="0.2">
      <c r="A17781" s="5" t="s">
        <v>4711</v>
      </c>
      <c r="B17781" s="5" t="s">
        <v>34061</v>
      </c>
      <c r="C17781" s="5" t="s">
        <v>12</v>
      </c>
      <c r="D17781" s="5" t="str">
        <f t="shared" si="277"/>
        <v>un</v>
      </c>
    </row>
    <row r="17782" spans="1:4" x14ac:dyDescent="0.2">
      <c r="A17782" s="5" t="s">
        <v>20258</v>
      </c>
      <c r="B17782" s="5" t="s">
        <v>34061</v>
      </c>
      <c r="C17782" s="5" t="s">
        <v>12</v>
      </c>
      <c r="D17782" s="5" t="str">
        <f t="shared" si="277"/>
        <v>un</v>
      </c>
    </row>
    <row r="17783" spans="1:4" x14ac:dyDescent="0.2">
      <c r="A17783" s="5" t="s">
        <v>4712</v>
      </c>
      <c r="B17783" s="5" t="s">
        <v>34062</v>
      </c>
      <c r="C17783" s="5" t="s">
        <v>12</v>
      </c>
      <c r="D17783" s="5" t="str">
        <f t="shared" si="277"/>
        <v>un</v>
      </c>
    </row>
    <row r="17784" spans="1:4" x14ac:dyDescent="0.2">
      <c r="A17784" s="5" t="s">
        <v>20259</v>
      </c>
      <c r="B17784" s="5" t="s">
        <v>34062</v>
      </c>
      <c r="C17784" s="5" t="s">
        <v>12</v>
      </c>
      <c r="D17784" s="5" t="str">
        <f t="shared" si="277"/>
        <v>un</v>
      </c>
    </row>
    <row r="17785" spans="1:4" x14ac:dyDescent="0.2">
      <c r="A17785" s="5" t="s">
        <v>4713</v>
      </c>
      <c r="B17785" s="5" t="s">
        <v>34063</v>
      </c>
      <c r="C17785" s="5" t="s">
        <v>12</v>
      </c>
      <c r="D17785" s="5" t="str">
        <f t="shared" si="277"/>
        <v>un</v>
      </c>
    </row>
    <row r="17786" spans="1:4" x14ac:dyDescent="0.2">
      <c r="A17786" s="5" t="s">
        <v>20260</v>
      </c>
      <c r="B17786" s="5" t="s">
        <v>34063</v>
      </c>
      <c r="C17786" s="5" t="s">
        <v>12</v>
      </c>
      <c r="D17786" s="5" t="str">
        <f t="shared" si="277"/>
        <v>un</v>
      </c>
    </row>
    <row r="17787" spans="1:4" x14ac:dyDescent="0.2">
      <c r="A17787" s="5" t="s">
        <v>4714</v>
      </c>
      <c r="B17787" s="5" t="s">
        <v>34064</v>
      </c>
      <c r="C17787" s="5" t="s">
        <v>21</v>
      </c>
      <c r="D17787" s="5" t="str">
        <f t="shared" si="277"/>
        <v>m</v>
      </c>
    </row>
    <row r="17788" spans="1:4" x14ac:dyDescent="0.2">
      <c r="A17788" s="5" t="s">
        <v>20261</v>
      </c>
      <c r="B17788" s="5" t="s">
        <v>34064</v>
      </c>
      <c r="C17788" s="5" t="s">
        <v>21</v>
      </c>
      <c r="D17788" s="5" t="str">
        <f t="shared" si="277"/>
        <v>m</v>
      </c>
    </row>
    <row r="17789" spans="1:4" x14ac:dyDescent="0.2">
      <c r="A17789" s="5" t="s">
        <v>4715</v>
      </c>
      <c r="B17789" s="5" t="s">
        <v>34065</v>
      </c>
      <c r="C17789" s="5" t="s">
        <v>21</v>
      </c>
      <c r="D17789" s="5" t="str">
        <f t="shared" si="277"/>
        <v>m</v>
      </c>
    </row>
    <row r="17790" spans="1:4" x14ac:dyDescent="0.2">
      <c r="A17790" s="5" t="s">
        <v>20262</v>
      </c>
      <c r="B17790" s="5" t="s">
        <v>34065</v>
      </c>
      <c r="C17790" s="5" t="s">
        <v>21</v>
      </c>
      <c r="D17790" s="5" t="str">
        <f t="shared" si="277"/>
        <v>m</v>
      </c>
    </row>
    <row r="17791" spans="1:4" x14ac:dyDescent="0.2">
      <c r="A17791" s="5" t="s">
        <v>4716</v>
      </c>
      <c r="B17791" s="5" t="s">
        <v>34066</v>
      </c>
      <c r="C17791" s="5" t="s">
        <v>21</v>
      </c>
      <c r="D17791" s="5" t="str">
        <f t="shared" si="277"/>
        <v>m</v>
      </c>
    </row>
    <row r="17792" spans="1:4" x14ac:dyDescent="0.2">
      <c r="A17792" s="5" t="s">
        <v>20263</v>
      </c>
      <c r="B17792" s="5" t="s">
        <v>34066</v>
      </c>
      <c r="C17792" s="5" t="s">
        <v>21</v>
      </c>
      <c r="D17792" s="5" t="str">
        <f t="shared" si="277"/>
        <v>m</v>
      </c>
    </row>
    <row r="17793" spans="1:4" x14ac:dyDescent="0.2">
      <c r="A17793" s="5" t="s">
        <v>4717</v>
      </c>
      <c r="B17793" s="5" t="s">
        <v>34067</v>
      </c>
      <c r="C17793" s="5" t="s">
        <v>21</v>
      </c>
      <c r="D17793" s="5" t="str">
        <f t="shared" si="277"/>
        <v>m</v>
      </c>
    </row>
    <row r="17794" spans="1:4" x14ac:dyDescent="0.2">
      <c r="A17794" s="5" t="s">
        <v>20264</v>
      </c>
      <c r="B17794" s="5" t="s">
        <v>34067</v>
      </c>
      <c r="C17794" s="5" t="s">
        <v>21</v>
      </c>
      <c r="D17794" s="5" t="str">
        <f t="shared" ref="D17794:D17857" si="278">LOWER(C17794)</f>
        <v>m</v>
      </c>
    </row>
    <row r="17795" spans="1:4" x14ac:dyDescent="0.2">
      <c r="A17795" s="5" t="s">
        <v>4718</v>
      </c>
      <c r="B17795" s="5" t="s">
        <v>34068</v>
      </c>
      <c r="C17795" s="5" t="s">
        <v>21</v>
      </c>
      <c r="D17795" s="5" t="str">
        <f t="shared" si="278"/>
        <v>m</v>
      </c>
    </row>
    <row r="17796" spans="1:4" x14ac:dyDescent="0.2">
      <c r="A17796" s="5" t="s">
        <v>20265</v>
      </c>
      <c r="B17796" s="5" t="s">
        <v>34068</v>
      </c>
      <c r="C17796" s="5" t="s">
        <v>21</v>
      </c>
      <c r="D17796" s="5" t="str">
        <f t="shared" si="278"/>
        <v>m</v>
      </c>
    </row>
    <row r="17797" spans="1:4" x14ac:dyDescent="0.2">
      <c r="A17797" s="5" t="s">
        <v>4719</v>
      </c>
      <c r="B17797" s="5" t="s">
        <v>34069</v>
      </c>
      <c r="C17797" s="5" t="s">
        <v>21</v>
      </c>
      <c r="D17797" s="5" t="str">
        <f t="shared" si="278"/>
        <v>m</v>
      </c>
    </row>
    <row r="17798" spans="1:4" x14ac:dyDescent="0.2">
      <c r="A17798" s="5" t="s">
        <v>20266</v>
      </c>
      <c r="B17798" s="5" t="s">
        <v>34069</v>
      </c>
      <c r="C17798" s="5" t="s">
        <v>21</v>
      </c>
      <c r="D17798" s="5" t="str">
        <f t="shared" si="278"/>
        <v>m</v>
      </c>
    </row>
    <row r="17799" spans="1:4" x14ac:dyDescent="0.2">
      <c r="A17799" s="5" t="s">
        <v>4720</v>
      </c>
      <c r="B17799" s="5" t="s">
        <v>34070</v>
      </c>
      <c r="C17799" s="5" t="s">
        <v>21</v>
      </c>
      <c r="D17799" s="5" t="str">
        <f t="shared" si="278"/>
        <v>m</v>
      </c>
    </row>
    <row r="17800" spans="1:4" x14ac:dyDescent="0.2">
      <c r="A17800" s="5" t="s">
        <v>20267</v>
      </c>
      <c r="B17800" s="5" t="s">
        <v>34070</v>
      </c>
      <c r="C17800" s="5" t="s">
        <v>21</v>
      </c>
      <c r="D17800" s="5" t="str">
        <f t="shared" si="278"/>
        <v>m</v>
      </c>
    </row>
    <row r="17801" spans="1:4" x14ac:dyDescent="0.2">
      <c r="A17801" s="5" t="s">
        <v>4721</v>
      </c>
      <c r="B17801" s="5" t="s">
        <v>34071</v>
      </c>
      <c r="C17801" s="5" t="s">
        <v>21</v>
      </c>
      <c r="D17801" s="5" t="str">
        <f t="shared" si="278"/>
        <v>m</v>
      </c>
    </row>
    <row r="17802" spans="1:4" x14ac:dyDescent="0.2">
      <c r="A17802" s="5" t="s">
        <v>20268</v>
      </c>
      <c r="B17802" s="5" t="s">
        <v>34071</v>
      </c>
      <c r="C17802" s="5" t="s">
        <v>21</v>
      </c>
      <c r="D17802" s="5" t="str">
        <f t="shared" si="278"/>
        <v>m</v>
      </c>
    </row>
    <row r="17803" spans="1:4" x14ac:dyDescent="0.2">
      <c r="A17803" s="5" t="s">
        <v>4722</v>
      </c>
      <c r="B17803" s="5" t="s">
        <v>34072</v>
      </c>
      <c r="C17803" s="5" t="s">
        <v>21</v>
      </c>
      <c r="D17803" s="5" t="str">
        <f t="shared" si="278"/>
        <v>m</v>
      </c>
    </row>
    <row r="17804" spans="1:4" x14ac:dyDescent="0.2">
      <c r="A17804" s="5" t="s">
        <v>20269</v>
      </c>
      <c r="B17804" s="5" t="s">
        <v>34072</v>
      </c>
      <c r="C17804" s="5" t="s">
        <v>21</v>
      </c>
      <c r="D17804" s="5" t="str">
        <f t="shared" si="278"/>
        <v>m</v>
      </c>
    </row>
    <row r="17805" spans="1:4" x14ac:dyDescent="0.2">
      <c r="A17805" s="5" t="s">
        <v>4723</v>
      </c>
      <c r="B17805" s="5" t="s">
        <v>34073</v>
      </c>
      <c r="C17805" s="5" t="s">
        <v>30707</v>
      </c>
      <c r="D17805" s="5" t="str">
        <f t="shared" si="278"/>
        <v>m3xmes</v>
      </c>
    </row>
    <row r="17806" spans="1:4" x14ac:dyDescent="0.2">
      <c r="A17806" s="5" t="s">
        <v>20270</v>
      </c>
      <c r="B17806" s="5" t="s">
        <v>34073</v>
      </c>
      <c r="C17806" s="5" t="s">
        <v>30707</v>
      </c>
      <c r="D17806" s="5" t="str">
        <f t="shared" si="278"/>
        <v>m3xmes</v>
      </c>
    </row>
    <row r="17807" spans="1:4" x14ac:dyDescent="0.2">
      <c r="A17807" s="5" t="s">
        <v>4724</v>
      </c>
      <c r="B17807" s="5" t="s">
        <v>34074</v>
      </c>
      <c r="C17807" s="5" t="s">
        <v>30707</v>
      </c>
      <c r="D17807" s="5" t="str">
        <f t="shared" si="278"/>
        <v>m3xmes</v>
      </c>
    </row>
    <row r="17808" spans="1:4" x14ac:dyDescent="0.2">
      <c r="A17808" s="5" t="s">
        <v>20271</v>
      </c>
      <c r="B17808" s="5" t="s">
        <v>34074</v>
      </c>
      <c r="C17808" s="5" t="s">
        <v>30707</v>
      </c>
      <c r="D17808" s="5" t="str">
        <f t="shared" si="278"/>
        <v>m3xmes</v>
      </c>
    </row>
    <row r="17809" spans="1:4" x14ac:dyDescent="0.2">
      <c r="A17809" s="5" t="s">
        <v>4725</v>
      </c>
      <c r="B17809" s="5" t="s">
        <v>34075</v>
      </c>
      <c r="C17809" s="5" t="s">
        <v>30707</v>
      </c>
      <c r="D17809" s="5" t="str">
        <f t="shared" si="278"/>
        <v>m3xmes</v>
      </c>
    </row>
    <row r="17810" spans="1:4" x14ac:dyDescent="0.2">
      <c r="A17810" s="5" t="s">
        <v>20272</v>
      </c>
      <c r="B17810" s="5" t="s">
        <v>34075</v>
      </c>
      <c r="C17810" s="5" t="s">
        <v>30707</v>
      </c>
      <c r="D17810" s="5" t="str">
        <f t="shared" si="278"/>
        <v>m3xmes</v>
      </c>
    </row>
    <row r="17811" spans="1:4" x14ac:dyDescent="0.2">
      <c r="A17811" s="5" t="s">
        <v>4726</v>
      </c>
      <c r="B17811" s="5" t="s">
        <v>34076</v>
      </c>
      <c r="C17811" s="5" t="s">
        <v>30707</v>
      </c>
      <c r="D17811" s="5" t="str">
        <f t="shared" si="278"/>
        <v>m3xmes</v>
      </c>
    </row>
    <row r="17812" spans="1:4" x14ac:dyDescent="0.2">
      <c r="A17812" s="5" t="s">
        <v>20273</v>
      </c>
      <c r="B17812" s="5" t="s">
        <v>34076</v>
      </c>
      <c r="C17812" s="5" t="s">
        <v>30707</v>
      </c>
      <c r="D17812" s="5" t="str">
        <f t="shared" si="278"/>
        <v>m3xmes</v>
      </c>
    </row>
    <row r="17813" spans="1:4" x14ac:dyDescent="0.2">
      <c r="A17813" s="5" t="s">
        <v>4727</v>
      </c>
      <c r="B17813" s="5" t="s">
        <v>34077</v>
      </c>
      <c r="C17813" s="5" t="s">
        <v>30707</v>
      </c>
      <c r="D17813" s="5" t="str">
        <f t="shared" si="278"/>
        <v>m3xmes</v>
      </c>
    </row>
    <row r="17814" spans="1:4" x14ac:dyDescent="0.2">
      <c r="A17814" s="5" t="s">
        <v>20274</v>
      </c>
      <c r="B17814" s="5" t="s">
        <v>34077</v>
      </c>
      <c r="C17814" s="5" t="s">
        <v>30707</v>
      </c>
      <c r="D17814" s="5" t="str">
        <f t="shared" si="278"/>
        <v>m3xmes</v>
      </c>
    </row>
    <row r="17815" spans="1:4" x14ac:dyDescent="0.2">
      <c r="A17815" s="5" t="s">
        <v>4728</v>
      </c>
      <c r="B17815" s="5" t="s">
        <v>34078</v>
      </c>
      <c r="C17815" s="5" t="s">
        <v>30707</v>
      </c>
      <c r="D17815" s="5" t="str">
        <f t="shared" si="278"/>
        <v>m3xmes</v>
      </c>
    </row>
    <row r="17816" spans="1:4" x14ac:dyDescent="0.2">
      <c r="A17816" s="5" t="s">
        <v>20275</v>
      </c>
      <c r="B17816" s="5" t="s">
        <v>34078</v>
      </c>
      <c r="C17816" s="5" t="s">
        <v>30707</v>
      </c>
      <c r="D17816" s="5" t="str">
        <f t="shared" si="278"/>
        <v>m3xmes</v>
      </c>
    </row>
    <row r="17817" spans="1:4" x14ac:dyDescent="0.2">
      <c r="A17817" s="5" t="s">
        <v>4729</v>
      </c>
      <c r="B17817" s="5" t="s">
        <v>34079</v>
      </c>
      <c r="C17817" s="5" t="s">
        <v>12</v>
      </c>
      <c r="D17817" s="5" t="str">
        <f t="shared" si="278"/>
        <v>un</v>
      </c>
    </row>
    <row r="17818" spans="1:4" x14ac:dyDescent="0.2">
      <c r="A17818" s="5" t="s">
        <v>20276</v>
      </c>
      <c r="B17818" s="5" t="s">
        <v>34079</v>
      </c>
      <c r="C17818" s="5" t="s">
        <v>12</v>
      </c>
      <c r="D17818" s="5" t="str">
        <f t="shared" si="278"/>
        <v>un</v>
      </c>
    </row>
    <row r="17819" spans="1:4" x14ac:dyDescent="0.2">
      <c r="A17819" s="5" t="s">
        <v>4730</v>
      </c>
      <c r="B17819" s="5" t="s">
        <v>34080</v>
      </c>
      <c r="C17819" s="5" t="s">
        <v>12</v>
      </c>
      <c r="D17819" s="5" t="str">
        <f t="shared" si="278"/>
        <v>un</v>
      </c>
    </row>
    <row r="17820" spans="1:4" x14ac:dyDescent="0.2">
      <c r="A17820" s="5" t="s">
        <v>20277</v>
      </c>
      <c r="B17820" s="5" t="s">
        <v>34080</v>
      </c>
      <c r="C17820" s="5" t="s">
        <v>12</v>
      </c>
      <c r="D17820" s="5" t="str">
        <f t="shared" si="278"/>
        <v>un</v>
      </c>
    </row>
    <row r="17821" spans="1:4" x14ac:dyDescent="0.2">
      <c r="A17821" s="5" t="s">
        <v>4731</v>
      </c>
      <c r="B17821" s="5" t="s">
        <v>34081</v>
      </c>
      <c r="C17821" s="5" t="s">
        <v>12</v>
      </c>
      <c r="D17821" s="5" t="str">
        <f t="shared" si="278"/>
        <v>un</v>
      </c>
    </row>
    <row r="17822" spans="1:4" x14ac:dyDescent="0.2">
      <c r="A17822" s="5" t="s">
        <v>20278</v>
      </c>
      <c r="B17822" s="5" t="s">
        <v>34081</v>
      </c>
      <c r="C17822" s="5" t="s">
        <v>12</v>
      </c>
      <c r="D17822" s="5" t="str">
        <f t="shared" si="278"/>
        <v>un</v>
      </c>
    </row>
    <row r="17823" spans="1:4" x14ac:dyDescent="0.2">
      <c r="A17823" s="5" t="s">
        <v>4732</v>
      </c>
      <c r="B17823" s="5" t="s">
        <v>34082</v>
      </c>
      <c r="C17823" s="5" t="s">
        <v>12</v>
      </c>
      <c r="D17823" s="5" t="str">
        <f t="shared" si="278"/>
        <v>un</v>
      </c>
    </row>
    <row r="17824" spans="1:4" x14ac:dyDescent="0.2">
      <c r="A17824" s="5" t="s">
        <v>20279</v>
      </c>
      <c r="B17824" s="5" t="s">
        <v>34082</v>
      </c>
      <c r="C17824" s="5" t="s">
        <v>12</v>
      </c>
      <c r="D17824" s="5" t="str">
        <f t="shared" si="278"/>
        <v>un</v>
      </c>
    </row>
    <row r="17825" spans="1:4" x14ac:dyDescent="0.2">
      <c r="A17825" s="5" t="s">
        <v>4733</v>
      </c>
      <c r="B17825" s="5" t="s">
        <v>34083</v>
      </c>
      <c r="C17825" s="5" t="s">
        <v>12</v>
      </c>
      <c r="D17825" s="5" t="str">
        <f t="shared" si="278"/>
        <v>un</v>
      </c>
    </row>
    <row r="17826" spans="1:4" x14ac:dyDescent="0.2">
      <c r="A17826" s="5" t="s">
        <v>20280</v>
      </c>
      <c r="B17826" s="5" t="s">
        <v>34083</v>
      </c>
      <c r="C17826" s="5" t="s">
        <v>12</v>
      </c>
      <c r="D17826" s="5" t="str">
        <f t="shared" si="278"/>
        <v>un</v>
      </c>
    </row>
    <row r="17827" spans="1:4" x14ac:dyDescent="0.2">
      <c r="A17827" s="5" t="s">
        <v>4734</v>
      </c>
      <c r="B17827" s="5" t="s">
        <v>34084</v>
      </c>
      <c r="C17827" s="5" t="s">
        <v>12</v>
      </c>
      <c r="D17827" s="5" t="str">
        <f t="shared" si="278"/>
        <v>un</v>
      </c>
    </row>
    <row r="17828" spans="1:4" x14ac:dyDescent="0.2">
      <c r="A17828" s="5" t="s">
        <v>20281</v>
      </c>
      <c r="B17828" s="5" t="s">
        <v>34084</v>
      </c>
      <c r="C17828" s="5" t="s">
        <v>12</v>
      </c>
      <c r="D17828" s="5" t="str">
        <f t="shared" si="278"/>
        <v>un</v>
      </c>
    </row>
    <row r="17829" spans="1:4" x14ac:dyDescent="0.2">
      <c r="A17829" s="5" t="s">
        <v>4735</v>
      </c>
      <c r="B17829" s="5" t="s">
        <v>34085</v>
      </c>
      <c r="C17829" s="5" t="s">
        <v>12</v>
      </c>
      <c r="D17829" s="5" t="str">
        <f t="shared" si="278"/>
        <v>un</v>
      </c>
    </row>
    <row r="17830" spans="1:4" x14ac:dyDescent="0.2">
      <c r="A17830" s="5" t="s">
        <v>20282</v>
      </c>
      <c r="B17830" s="5" t="s">
        <v>34085</v>
      </c>
      <c r="C17830" s="5" t="s">
        <v>12</v>
      </c>
      <c r="D17830" s="5" t="str">
        <f t="shared" si="278"/>
        <v>un</v>
      </c>
    </row>
    <row r="17831" spans="1:4" x14ac:dyDescent="0.2">
      <c r="A17831" s="5" t="s">
        <v>4736</v>
      </c>
      <c r="B17831" s="5" t="s">
        <v>34086</v>
      </c>
      <c r="C17831" s="5" t="s">
        <v>12</v>
      </c>
      <c r="D17831" s="5" t="str">
        <f t="shared" si="278"/>
        <v>un</v>
      </c>
    </row>
    <row r="17832" spans="1:4" x14ac:dyDescent="0.2">
      <c r="A17832" s="5" t="s">
        <v>20283</v>
      </c>
      <c r="B17832" s="5" t="s">
        <v>34086</v>
      </c>
      <c r="C17832" s="5" t="s">
        <v>12</v>
      </c>
      <c r="D17832" s="5" t="str">
        <f t="shared" si="278"/>
        <v>un</v>
      </c>
    </row>
    <row r="17833" spans="1:4" x14ac:dyDescent="0.2">
      <c r="A17833" s="5" t="s">
        <v>4737</v>
      </c>
      <c r="B17833" s="5" t="s">
        <v>34087</v>
      </c>
      <c r="C17833" s="5" t="s">
        <v>12</v>
      </c>
      <c r="D17833" s="5" t="str">
        <f t="shared" si="278"/>
        <v>un</v>
      </c>
    </row>
    <row r="17834" spans="1:4" x14ac:dyDescent="0.2">
      <c r="A17834" s="5" t="s">
        <v>20284</v>
      </c>
      <c r="B17834" s="5" t="s">
        <v>34087</v>
      </c>
      <c r="C17834" s="5" t="s">
        <v>12</v>
      </c>
      <c r="D17834" s="5" t="str">
        <f t="shared" si="278"/>
        <v>un</v>
      </c>
    </row>
    <row r="17835" spans="1:4" x14ac:dyDescent="0.2">
      <c r="A17835" s="5" t="s">
        <v>4738</v>
      </c>
      <c r="B17835" s="5" t="s">
        <v>34088</v>
      </c>
      <c r="C17835" s="5" t="s">
        <v>12</v>
      </c>
      <c r="D17835" s="5" t="str">
        <f t="shared" si="278"/>
        <v>un</v>
      </c>
    </row>
    <row r="17836" spans="1:4" x14ac:dyDescent="0.2">
      <c r="A17836" s="5" t="s">
        <v>20285</v>
      </c>
      <c r="B17836" s="5" t="s">
        <v>34088</v>
      </c>
      <c r="C17836" s="5" t="s">
        <v>12</v>
      </c>
      <c r="D17836" s="5" t="str">
        <f t="shared" si="278"/>
        <v>un</v>
      </c>
    </row>
    <row r="17837" spans="1:4" x14ac:dyDescent="0.2">
      <c r="A17837" s="5" t="s">
        <v>4739</v>
      </c>
      <c r="B17837" s="5" t="s">
        <v>34089</v>
      </c>
      <c r="C17837" s="5" t="s">
        <v>12</v>
      </c>
      <c r="D17837" s="5" t="str">
        <f t="shared" si="278"/>
        <v>un</v>
      </c>
    </row>
    <row r="17838" spans="1:4" x14ac:dyDescent="0.2">
      <c r="A17838" s="5" t="s">
        <v>20286</v>
      </c>
      <c r="B17838" s="5" t="s">
        <v>34089</v>
      </c>
      <c r="C17838" s="5" t="s">
        <v>12</v>
      </c>
      <c r="D17838" s="5" t="str">
        <f t="shared" si="278"/>
        <v>un</v>
      </c>
    </row>
    <row r="17839" spans="1:4" x14ac:dyDescent="0.2">
      <c r="A17839" s="5" t="s">
        <v>4740</v>
      </c>
      <c r="B17839" s="5" t="s">
        <v>34090</v>
      </c>
      <c r="C17839" s="5" t="s">
        <v>12</v>
      </c>
      <c r="D17839" s="5" t="str">
        <f t="shared" si="278"/>
        <v>un</v>
      </c>
    </row>
    <row r="17840" spans="1:4" x14ac:dyDescent="0.2">
      <c r="A17840" s="5" t="s">
        <v>20287</v>
      </c>
      <c r="B17840" s="5" t="s">
        <v>34090</v>
      </c>
      <c r="C17840" s="5" t="s">
        <v>12</v>
      </c>
      <c r="D17840" s="5" t="str">
        <f t="shared" si="278"/>
        <v>un</v>
      </c>
    </row>
    <row r="17841" spans="1:4" x14ac:dyDescent="0.2">
      <c r="A17841" s="5" t="s">
        <v>4741</v>
      </c>
      <c r="B17841" s="5" t="s">
        <v>34091</v>
      </c>
      <c r="C17841" s="5" t="s">
        <v>12</v>
      </c>
      <c r="D17841" s="5" t="str">
        <f t="shared" si="278"/>
        <v>un</v>
      </c>
    </row>
    <row r="17842" spans="1:4" x14ac:dyDescent="0.2">
      <c r="A17842" s="5" t="s">
        <v>20288</v>
      </c>
      <c r="B17842" s="5" t="s">
        <v>34091</v>
      </c>
      <c r="C17842" s="5" t="s">
        <v>12</v>
      </c>
      <c r="D17842" s="5" t="str">
        <f t="shared" si="278"/>
        <v>un</v>
      </c>
    </row>
    <row r="17843" spans="1:4" x14ac:dyDescent="0.2">
      <c r="A17843" s="5" t="s">
        <v>4742</v>
      </c>
      <c r="B17843" s="5" t="s">
        <v>34092</v>
      </c>
      <c r="C17843" s="5" t="s">
        <v>12</v>
      </c>
      <c r="D17843" s="5" t="str">
        <f t="shared" si="278"/>
        <v>un</v>
      </c>
    </row>
    <row r="17844" spans="1:4" x14ac:dyDescent="0.2">
      <c r="A17844" s="5" t="s">
        <v>20289</v>
      </c>
      <c r="B17844" s="5" t="s">
        <v>34092</v>
      </c>
      <c r="C17844" s="5" t="s">
        <v>12</v>
      </c>
      <c r="D17844" s="5" t="str">
        <f t="shared" si="278"/>
        <v>un</v>
      </c>
    </row>
    <row r="17845" spans="1:4" x14ac:dyDescent="0.2">
      <c r="A17845" s="5" t="s">
        <v>4743</v>
      </c>
      <c r="B17845" s="5" t="s">
        <v>34093</v>
      </c>
      <c r="C17845" s="5" t="s">
        <v>12</v>
      </c>
      <c r="D17845" s="5" t="str">
        <f t="shared" si="278"/>
        <v>un</v>
      </c>
    </row>
    <row r="17846" spans="1:4" x14ac:dyDescent="0.2">
      <c r="A17846" s="5" t="s">
        <v>20290</v>
      </c>
      <c r="B17846" s="5" t="s">
        <v>34093</v>
      </c>
      <c r="C17846" s="5" t="s">
        <v>12</v>
      </c>
      <c r="D17846" s="5" t="str">
        <f t="shared" si="278"/>
        <v>un</v>
      </c>
    </row>
    <row r="17847" spans="1:4" x14ac:dyDescent="0.2">
      <c r="A17847" s="5" t="s">
        <v>4744</v>
      </c>
      <c r="B17847" s="5" t="s">
        <v>34094</v>
      </c>
      <c r="C17847" s="5" t="s">
        <v>12</v>
      </c>
      <c r="D17847" s="5" t="str">
        <f t="shared" si="278"/>
        <v>un</v>
      </c>
    </row>
    <row r="17848" spans="1:4" x14ac:dyDescent="0.2">
      <c r="A17848" s="5" t="s">
        <v>20291</v>
      </c>
      <c r="B17848" s="5" t="s">
        <v>34094</v>
      </c>
      <c r="C17848" s="5" t="s">
        <v>12</v>
      </c>
      <c r="D17848" s="5" t="str">
        <f t="shared" si="278"/>
        <v>un</v>
      </c>
    </row>
    <row r="17849" spans="1:4" x14ac:dyDescent="0.2">
      <c r="A17849" s="5" t="s">
        <v>4745</v>
      </c>
      <c r="B17849" s="5" t="s">
        <v>34095</v>
      </c>
      <c r="C17849" s="5" t="s">
        <v>12</v>
      </c>
      <c r="D17849" s="5" t="str">
        <f t="shared" si="278"/>
        <v>un</v>
      </c>
    </row>
    <row r="17850" spans="1:4" x14ac:dyDescent="0.2">
      <c r="A17850" s="5" t="s">
        <v>20292</v>
      </c>
      <c r="B17850" s="5" t="s">
        <v>34095</v>
      </c>
      <c r="C17850" s="5" t="s">
        <v>12</v>
      </c>
      <c r="D17850" s="5" t="str">
        <f t="shared" si="278"/>
        <v>un</v>
      </c>
    </row>
    <row r="17851" spans="1:4" x14ac:dyDescent="0.2">
      <c r="A17851" s="5" t="s">
        <v>4746</v>
      </c>
      <c r="B17851" s="5" t="s">
        <v>34096</v>
      </c>
      <c r="C17851" s="5" t="s">
        <v>12</v>
      </c>
      <c r="D17851" s="5" t="str">
        <f t="shared" si="278"/>
        <v>un</v>
      </c>
    </row>
    <row r="17852" spans="1:4" x14ac:dyDescent="0.2">
      <c r="A17852" s="5" t="s">
        <v>20293</v>
      </c>
      <c r="B17852" s="5" t="s">
        <v>34096</v>
      </c>
      <c r="C17852" s="5" t="s">
        <v>12</v>
      </c>
      <c r="D17852" s="5" t="str">
        <f t="shared" si="278"/>
        <v>un</v>
      </c>
    </row>
    <row r="17853" spans="1:4" x14ac:dyDescent="0.2">
      <c r="A17853" s="5" t="s">
        <v>4747</v>
      </c>
      <c r="B17853" s="5" t="s">
        <v>34097</v>
      </c>
      <c r="C17853" s="5" t="s">
        <v>12</v>
      </c>
      <c r="D17853" s="5" t="str">
        <f t="shared" si="278"/>
        <v>un</v>
      </c>
    </row>
    <row r="17854" spans="1:4" x14ac:dyDescent="0.2">
      <c r="A17854" s="5" t="s">
        <v>20294</v>
      </c>
      <c r="B17854" s="5" t="s">
        <v>34097</v>
      </c>
      <c r="C17854" s="5" t="s">
        <v>12</v>
      </c>
      <c r="D17854" s="5" t="str">
        <f t="shared" si="278"/>
        <v>un</v>
      </c>
    </row>
    <row r="17855" spans="1:4" x14ac:dyDescent="0.2">
      <c r="A17855" s="5" t="s">
        <v>4748</v>
      </c>
      <c r="B17855" s="5" t="s">
        <v>34098</v>
      </c>
      <c r="C17855" s="5" t="s">
        <v>12</v>
      </c>
      <c r="D17855" s="5" t="str">
        <f t="shared" si="278"/>
        <v>un</v>
      </c>
    </row>
    <row r="17856" spans="1:4" x14ac:dyDescent="0.2">
      <c r="A17856" s="5" t="s">
        <v>20295</v>
      </c>
      <c r="B17856" s="5" t="s">
        <v>34098</v>
      </c>
      <c r="C17856" s="5" t="s">
        <v>12</v>
      </c>
      <c r="D17856" s="5" t="str">
        <f t="shared" si="278"/>
        <v>un</v>
      </c>
    </row>
    <row r="17857" spans="1:4" x14ac:dyDescent="0.2">
      <c r="A17857" s="5" t="s">
        <v>4749</v>
      </c>
      <c r="B17857" s="5" t="s">
        <v>34099</v>
      </c>
      <c r="C17857" s="5" t="s">
        <v>12</v>
      </c>
      <c r="D17857" s="5" t="str">
        <f t="shared" si="278"/>
        <v>un</v>
      </c>
    </row>
    <row r="17858" spans="1:4" x14ac:dyDescent="0.2">
      <c r="A17858" s="5" t="s">
        <v>20296</v>
      </c>
      <c r="B17858" s="5" t="s">
        <v>34099</v>
      </c>
      <c r="C17858" s="5" t="s">
        <v>12</v>
      </c>
      <c r="D17858" s="5" t="str">
        <f t="shared" ref="D17858:D17921" si="279">LOWER(C17858)</f>
        <v>un</v>
      </c>
    </row>
    <row r="17859" spans="1:4" x14ac:dyDescent="0.2">
      <c r="A17859" s="5" t="s">
        <v>4750</v>
      </c>
      <c r="B17859" s="5" t="s">
        <v>34100</v>
      </c>
      <c r="C17859" s="5" t="s">
        <v>12</v>
      </c>
      <c r="D17859" s="5" t="str">
        <f t="shared" si="279"/>
        <v>un</v>
      </c>
    </row>
    <row r="17860" spans="1:4" x14ac:dyDescent="0.2">
      <c r="A17860" s="5" t="s">
        <v>20297</v>
      </c>
      <c r="B17860" s="5" t="s">
        <v>34100</v>
      </c>
      <c r="C17860" s="5" t="s">
        <v>12</v>
      </c>
      <c r="D17860" s="5" t="str">
        <f t="shared" si="279"/>
        <v>un</v>
      </c>
    </row>
    <row r="17861" spans="1:4" x14ac:dyDescent="0.2">
      <c r="A17861" s="5" t="s">
        <v>4751</v>
      </c>
      <c r="B17861" s="5" t="s">
        <v>34101</v>
      </c>
      <c r="C17861" s="5" t="s">
        <v>12</v>
      </c>
      <c r="D17861" s="5" t="str">
        <f t="shared" si="279"/>
        <v>un</v>
      </c>
    </row>
    <row r="17862" spans="1:4" x14ac:dyDescent="0.2">
      <c r="A17862" s="5" t="s">
        <v>20298</v>
      </c>
      <c r="B17862" s="5" t="s">
        <v>34101</v>
      </c>
      <c r="C17862" s="5" t="s">
        <v>12</v>
      </c>
      <c r="D17862" s="5" t="str">
        <f t="shared" si="279"/>
        <v>un</v>
      </c>
    </row>
    <row r="17863" spans="1:4" x14ac:dyDescent="0.2">
      <c r="A17863" s="5" t="s">
        <v>4752</v>
      </c>
      <c r="B17863" s="5" t="s">
        <v>34102</v>
      </c>
      <c r="C17863" s="5" t="s">
        <v>12</v>
      </c>
      <c r="D17863" s="5" t="str">
        <f t="shared" si="279"/>
        <v>un</v>
      </c>
    </row>
    <row r="17864" spans="1:4" x14ac:dyDescent="0.2">
      <c r="A17864" s="5" t="s">
        <v>20299</v>
      </c>
      <c r="B17864" s="5" t="s">
        <v>34102</v>
      </c>
      <c r="C17864" s="5" t="s">
        <v>12</v>
      </c>
      <c r="D17864" s="5" t="str">
        <f t="shared" si="279"/>
        <v>un</v>
      </c>
    </row>
    <row r="17865" spans="1:4" x14ac:dyDescent="0.2">
      <c r="A17865" s="5" t="s">
        <v>4753</v>
      </c>
      <c r="B17865" s="5" t="s">
        <v>34103</v>
      </c>
      <c r="C17865" s="5" t="s">
        <v>12</v>
      </c>
      <c r="D17865" s="5" t="str">
        <f t="shared" si="279"/>
        <v>un</v>
      </c>
    </row>
    <row r="17866" spans="1:4" x14ac:dyDescent="0.2">
      <c r="A17866" s="5" t="s">
        <v>20300</v>
      </c>
      <c r="B17866" s="5" t="s">
        <v>34103</v>
      </c>
      <c r="C17866" s="5" t="s">
        <v>12</v>
      </c>
      <c r="D17866" s="5" t="str">
        <f t="shared" si="279"/>
        <v>un</v>
      </c>
    </row>
    <row r="17867" spans="1:4" x14ac:dyDescent="0.2">
      <c r="A17867" s="5" t="s">
        <v>4754</v>
      </c>
      <c r="B17867" s="5" t="s">
        <v>34104</v>
      </c>
      <c r="C17867" s="5" t="s">
        <v>12</v>
      </c>
      <c r="D17867" s="5" t="str">
        <f t="shared" si="279"/>
        <v>un</v>
      </c>
    </row>
    <row r="17868" spans="1:4" x14ac:dyDescent="0.2">
      <c r="A17868" s="5" t="s">
        <v>20301</v>
      </c>
      <c r="B17868" s="5" t="s">
        <v>34104</v>
      </c>
      <c r="C17868" s="5" t="s">
        <v>12</v>
      </c>
      <c r="D17868" s="5" t="str">
        <f t="shared" si="279"/>
        <v>un</v>
      </c>
    </row>
    <row r="17869" spans="1:4" x14ac:dyDescent="0.2">
      <c r="A17869" s="5" t="s">
        <v>4755</v>
      </c>
      <c r="B17869" s="5" t="s">
        <v>34105</v>
      </c>
      <c r="C17869" s="5" t="s">
        <v>12</v>
      </c>
      <c r="D17869" s="5" t="str">
        <f t="shared" si="279"/>
        <v>un</v>
      </c>
    </row>
    <row r="17870" spans="1:4" x14ac:dyDescent="0.2">
      <c r="A17870" s="5" t="s">
        <v>20302</v>
      </c>
      <c r="B17870" s="5" t="s">
        <v>34105</v>
      </c>
      <c r="C17870" s="5" t="s">
        <v>12</v>
      </c>
      <c r="D17870" s="5" t="str">
        <f t="shared" si="279"/>
        <v>un</v>
      </c>
    </row>
    <row r="17871" spans="1:4" x14ac:dyDescent="0.2">
      <c r="A17871" s="5" t="s">
        <v>4756</v>
      </c>
      <c r="B17871" s="5" t="s">
        <v>34106</v>
      </c>
      <c r="C17871" s="5" t="s">
        <v>12</v>
      </c>
      <c r="D17871" s="5" t="str">
        <f t="shared" si="279"/>
        <v>un</v>
      </c>
    </row>
    <row r="17872" spans="1:4" x14ac:dyDescent="0.2">
      <c r="A17872" s="5" t="s">
        <v>20303</v>
      </c>
      <c r="B17872" s="5" t="s">
        <v>34106</v>
      </c>
      <c r="C17872" s="5" t="s">
        <v>12</v>
      </c>
      <c r="D17872" s="5" t="str">
        <f t="shared" si="279"/>
        <v>un</v>
      </c>
    </row>
    <row r="17873" spans="1:4" x14ac:dyDescent="0.2">
      <c r="A17873" s="5" t="s">
        <v>4757</v>
      </c>
      <c r="B17873" s="5" t="s">
        <v>34107</v>
      </c>
      <c r="C17873" s="5" t="s">
        <v>12</v>
      </c>
      <c r="D17873" s="5" t="str">
        <f t="shared" si="279"/>
        <v>un</v>
      </c>
    </row>
    <row r="17874" spans="1:4" x14ac:dyDescent="0.2">
      <c r="A17874" s="5" t="s">
        <v>20304</v>
      </c>
      <c r="B17874" s="5" t="s">
        <v>34107</v>
      </c>
      <c r="C17874" s="5" t="s">
        <v>12</v>
      </c>
      <c r="D17874" s="5" t="str">
        <f t="shared" si="279"/>
        <v>un</v>
      </c>
    </row>
    <row r="17875" spans="1:4" x14ac:dyDescent="0.2">
      <c r="A17875" s="5" t="s">
        <v>4758</v>
      </c>
      <c r="B17875" s="5" t="s">
        <v>34108</v>
      </c>
      <c r="C17875" s="5" t="s">
        <v>12</v>
      </c>
      <c r="D17875" s="5" t="str">
        <f t="shared" si="279"/>
        <v>un</v>
      </c>
    </row>
    <row r="17876" spans="1:4" x14ac:dyDescent="0.2">
      <c r="A17876" s="5" t="s">
        <v>20305</v>
      </c>
      <c r="B17876" s="5" t="s">
        <v>34108</v>
      </c>
      <c r="C17876" s="5" t="s">
        <v>12</v>
      </c>
      <c r="D17876" s="5" t="str">
        <f t="shared" si="279"/>
        <v>un</v>
      </c>
    </row>
    <row r="17877" spans="1:4" x14ac:dyDescent="0.2">
      <c r="A17877" s="5" t="s">
        <v>4759</v>
      </c>
      <c r="B17877" s="5" t="s">
        <v>34109</v>
      </c>
      <c r="C17877" s="5" t="s">
        <v>12</v>
      </c>
      <c r="D17877" s="5" t="str">
        <f t="shared" si="279"/>
        <v>un</v>
      </c>
    </row>
    <row r="17878" spans="1:4" x14ac:dyDescent="0.2">
      <c r="A17878" s="5" t="s">
        <v>20306</v>
      </c>
      <c r="B17878" s="5" t="s">
        <v>34109</v>
      </c>
      <c r="C17878" s="5" t="s">
        <v>12</v>
      </c>
      <c r="D17878" s="5" t="str">
        <f t="shared" si="279"/>
        <v>un</v>
      </c>
    </row>
    <row r="17879" spans="1:4" x14ac:dyDescent="0.2">
      <c r="A17879" s="5" t="s">
        <v>4760</v>
      </c>
      <c r="B17879" s="5" t="s">
        <v>34110</v>
      </c>
      <c r="C17879" s="5" t="s">
        <v>12</v>
      </c>
      <c r="D17879" s="5" t="str">
        <f t="shared" si="279"/>
        <v>un</v>
      </c>
    </row>
    <row r="17880" spans="1:4" x14ac:dyDescent="0.2">
      <c r="A17880" s="5" t="s">
        <v>20307</v>
      </c>
      <c r="B17880" s="5" t="s">
        <v>34110</v>
      </c>
      <c r="C17880" s="5" t="s">
        <v>12</v>
      </c>
      <c r="D17880" s="5" t="str">
        <f t="shared" si="279"/>
        <v>un</v>
      </c>
    </row>
    <row r="17881" spans="1:4" x14ac:dyDescent="0.2">
      <c r="A17881" s="5" t="s">
        <v>4761</v>
      </c>
      <c r="B17881" s="5" t="s">
        <v>34111</v>
      </c>
      <c r="C17881" s="5" t="s">
        <v>12</v>
      </c>
      <c r="D17881" s="5" t="str">
        <f t="shared" si="279"/>
        <v>un</v>
      </c>
    </row>
    <row r="17882" spans="1:4" x14ac:dyDescent="0.2">
      <c r="A17882" s="5" t="s">
        <v>20308</v>
      </c>
      <c r="B17882" s="5" t="s">
        <v>34111</v>
      </c>
      <c r="C17882" s="5" t="s">
        <v>12</v>
      </c>
      <c r="D17882" s="5" t="str">
        <f t="shared" si="279"/>
        <v>un</v>
      </c>
    </row>
    <row r="17883" spans="1:4" x14ac:dyDescent="0.2">
      <c r="A17883" s="5" t="s">
        <v>4762</v>
      </c>
      <c r="B17883" s="5" t="s">
        <v>34112</v>
      </c>
      <c r="C17883" s="5" t="s">
        <v>12</v>
      </c>
      <c r="D17883" s="5" t="str">
        <f t="shared" si="279"/>
        <v>un</v>
      </c>
    </row>
    <row r="17884" spans="1:4" x14ac:dyDescent="0.2">
      <c r="A17884" s="5" t="s">
        <v>20309</v>
      </c>
      <c r="B17884" s="5" t="s">
        <v>34112</v>
      </c>
      <c r="C17884" s="5" t="s">
        <v>12</v>
      </c>
      <c r="D17884" s="5" t="str">
        <f t="shared" si="279"/>
        <v>un</v>
      </c>
    </row>
    <row r="17885" spans="1:4" x14ac:dyDescent="0.2">
      <c r="A17885" s="5" t="s">
        <v>4763</v>
      </c>
      <c r="B17885" s="5" t="s">
        <v>34113</v>
      </c>
      <c r="C17885" s="5" t="s">
        <v>12</v>
      </c>
      <c r="D17885" s="5" t="str">
        <f t="shared" si="279"/>
        <v>un</v>
      </c>
    </row>
    <row r="17886" spans="1:4" x14ac:dyDescent="0.2">
      <c r="A17886" s="5" t="s">
        <v>20310</v>
      </c>
      <c r="B17886" s="5" t="s">
        <v>34113</v>
      </c>
      <c r="C17886" s="5" t="s">
        <v>12</v>
      </c>
      <c r="D17886" s="5" t="str">
        <f t="shared" si="279"/>
        <v>un</v>
      </c>
    </row>
    <row r="17887" spans="1:4" x14ac:dyDescent="0.2">
      <c r="A17887" s="5" t="s">
        <v>4764</v>
      </c>
      <c r="B17887" s="5" t="s">
        <v>34114</v>
      </c>
      <c r="C17887" s="5" t="s">
        <v>12</v>
      </c>
      <c r="D17887" s="5" t="str">
        <f t="shared" si="279"/>
        <v>un</v>
      </c>
    </row>
    <row r="17888" spans="1:4" x14ac:dyDescent="0.2">
      <c r="A17888" s="5" t="s">
        <v>20311</v>
      </c>
      <c r="B17888" s="5" t="s">
        <v>34114</v>
      </c>
      <c r="C17888" s="5" t="s">
        <v>12</v>
      </c>
      <c r="D17888" s="5" t="str">
        <f t="shared" si="279"/>
        <v>un</v>
      </c>
    </row>
    <row r="17889" spans="1:4" x14ac:dyDescent="0.2">
      <c r="A17889" s="5" t="s">
        <v>4765</v>
      </c>
      <c r="B17889" s="5" t="s">
        <v>34115</v>
      </c>
      <c r="C17889" s="5" t="s">
        <v>12</v>
      </c>
      <c r="D17889" s="5" t="str">
        <f t="shared" si="279"/>
        <v>un</v>
      </c>
    </row>
    <row r="17890" spans="1:4" x14ac:dyDescent="0.2">
      <c r="A17890" s="5" t="s">
        <v>20312</v>
      </c>
      <c r="B17890" s="5" t="s">
        <v>34115</v>
      </c>
      <c r="C17890" s="5" t="s">
        <v>12</v>
      </c>
      <c r="D17890" s="5" t="str">
        <f t="shared" si="279"/>
        <v>un</v>
      </c>
    </row>
    <row r="17891" spans="1:4" x14ac:dyDescent="0.2">
      <c r="A17891" s="5" t="s">
        <v>4766</v>
      </c>
      <c r="B17891" s="5" t="s">
        <v>34116</v>
      </c>
      <c r="C17891" s="5" t="s">
        <v>12</v>
      </c>
      <c r="D17891" s="5" t="str">
        <f t="shared" si="279"/>
        <v>un</v>
      </c>
    </row>
    <row r="17892" spans="1:4" x14ac:dyDescent="0.2">
      <c r="A17892" s="5" t="s">
        <v>20313</v>
      </c>
      <c r="B17892" s="5" t="s">
        <v>34116</v>
      </c>
      <c r="C17892" s="5" t="s">
        <v>12</v>
      </c>
      <c r="D17892" s="5" t="str">
        <f t="shared" si="279"/>
        <v>un</v>
      </c>
    </row>
    <row r="17893" spans="1:4" x14ac:dyDescent="0.2">
      <c r="A17893" s="5" t="s">
        <v>4767</v>
      </c>
      <c r="B17893" s="5" t="s">
        <v>34117</v>
      </c>
      <c r="C17893" s="5" t="s">
        <v>12</v>
      </c>
      <c r="D17893" s="5" t="str">
        <f t="shared" si="279"/>
        <v>un</v>
      </c>
    </row>
    <row r="17894" spans="1:4" x14ac:dyDescent="0.2">
      <c r="A17894" s="5" t="s">
        <v>20314</v>
      </c>
      <c r="B17894" s="5" t="s">
        <v>34117</v>
      </c>
      <c r="C17894" s="5" t="s">
        <v>12</v>
      </c>
      <c r="D17894" s="5" t="str">
        <f t="shared" si="279"/>
        <v>un</v>
      </c>
    </row>
    <row r="17895" spans="1:4" x14ac:dyDescent="0.2">
      <c r="A17895" s="5" t="s">
        <v>4768</v>
      </c>
      <c r="B17895" s="5" t="s">
        <v>34118</v>
      </c>
      <c r="C17895" s="5" t="s">
        <v>12</v>
      </c>
      <c r="D17895" s="5" t="str">
        <f t="shared" si="279"/>
        <v>un</v>
      </c>
    </row>
    <row r="17896" spans="1:4" x14ac:dyDescent="0.2">
      <c r="A17896" s="5" t="s">
        <v>20315</v>
      </c>
      <c r="B17896" s="5" t="s">
        <v>34118</v>
      </c>
      <c r="C17896" s="5" t="s">
        <v>12</v>
      </c>
      <c r="D17896" s="5" t="str">
        <f t="shared" si="279"/>
        <v>un</v>
      </c>
    </row>
    <row r="17897" spans="1:4" x14ac:dyDescent="0.2">
      <c r="A17897" s="5" t="s">
        <v>4769</v>
      </c>
      <c r="B17897" s="5" t="s">
        <v>34119</v>
      </c>
      <c r="C17897" s="5" t="s">
        <v>12</v>
      </c>
      <c r="D17897" s="5" t="str">
        <f t="shared" si="279"/>
        <v>un</v>
      </c>
    </row>
    <row r="17898" spans="1:4" x14ac:dyDescent="0.2">
      <c r="A17898" s="5" t="s">
        <v>20316</v>
      </c>
      <c r="B17898" s="5" t="s">
        <v>34119</v>
      </c>
      <c r="C17898" s="5" t="s">
        <v>12</v>
      </c>
      <c r="D17898" s="5" t="str">
        <f t="shared" si="279"/>
        <v>un</v>
      </c>
    </row>
    <row r="17899" spans="1:4" x14ac:dyDescent="0.2">
      <c r="A17899" s="5" t="s">
        <v>4770</v>
      </c>
      <c r="B17899" s="5" t="s">
        <v>34120</v>
      </c>
      <c r="C17899" s="5" t="s">
        <v>12</v>
      </c>
      <c r="D17899" s="5" t="str">
        <f t="shared" si="279"/>
        <v>un</v>
      </c>
    </row>
    <row r="17900" spans="1:4" x14ac:dyDescent="0.2">
      <c r="A17900" s="5" t="s">
        <v>20317</v>
      </c>
      <c r="B17900" s="5" t="s">
        <v>34120</v>
      </c>
      <c r="C17900" s="5" t="s">
        <v>12</v>
      </c>
      <c r="D17900" s="5" t="str">
        <f t="shared" si="279"/>
        <v>un</v>
      </c>
    </row>
    <row r="17901" spans="1:4" x14ac:dyDescent="0.2">
      <c r="A17901" s="5" t="s">
        <v>4771</v>
      </c>
      <c r="B17901" s="5" t="s">
        <v>34121</v>
      </c>
      <c r="C17901" s="5" t="s">
        <v>12</v>
      </c>
      <c r="D17901" s="5" t="str">
        <f t="shared" si="279"/>
        <v>un</v>
      </c>
    </row>
    <row r="17902" spans="1:4" x14ac:dyDescent="0.2">
      <c r="A17902" s="5" t="s">
        <v>20318</v>
      </c>
      <c r="B17902" s="5" t="s">
        <v>34121</v>
      </c>
      <c r="C17902" s="5" t="s">
        <v>12</v>
      </c>
      <c r="D17902" s="5" t="str">
        <f t="shared" si="279"/>
        <v>un</v>
      </c>
    </row>
    <row r="17903" spans="1:4" x14ac:dyDescent="0.2">
      <c r="A17903" s="5" t="s">
        <v>4772</v>
      </c>
      <c r="B17903" s="5" t="s">
        <v>34122</v>
      </c>
      <c r="C17903" s="5" t="s">
        <v>12</v>
      </c>
      <c r="D17903" s="5" t="str">
        <f t="shared" si="279"/>
        <v>un</v>
      </c>
    </row>
    <row r="17904" spans="1:4" x14ac:dyDescent="0.2">
      <c r="A17904" s="5" t="s">
        <v>20319</v>
      </c>
      <c r="B17904" s="5" t="s">
        <v>34122</v>
      </c>
      <c r="C17904" s="5" t="s">
        <v>12</v>
      </c>
      <c r="D17904" s="5" t="str">
        <f t="shared" si="279"/>
        <v>un</v>
      </c>
    </row>
    <row r="17905" spans="1:4" x14ac:dyDescent="0.2">
      <c r="A17905" s="5" t="s">
        <v>4773</v>
      </c>
      <c r="B17905" s="5" t="s">
        <v>34123</v>
      </c>
      <c r="C17905" s="5" t="s">
        <v>12</v>
      </c>
      <c r="D17905" s="5" t="str">
        <f t="shared" si="279"/>
        <v>un</v>
      </c>
    </row>
    <row r="17906" spans="1:4" x14ac:dyDescent="0.2">
      <c r="A17906" s="5" t="s">
        <v>20320</v>
      </c>
      <c r="B17906" s="5" t="s">
        <v>34123</v>
      </c>
      <c r="C17906" s="5" t="s">
        <v>12</v>
      </c>
      <c r="D17906" s="5" t="str">
        <f t="shared" si="279"/>
        <v>un</v>
      </c>
    </row>
    <row r="17907" spans="1:4" x14ac:dyDescent="0.2">
      <c r="A17907" s="5" t="s">
        <v>4774</v>
      </c>
      <c r="B17907" s="5" t="s">
        <v>34124</v>
      </c>
      <c r="C17907" s="5" t="s">
        <v>12</v>
      </c>
      <c r="D17907" s="5" t="str">
        <f t="shared" si="279"/>
        <v>un</v>
      </c>
    </row>
    <row r="17908" spans="1:4" x14ac:dyDescent="0.2">
      <c r="A17908" s="5" t="s">
        <v>20321</v>
      </c>
      <c r="B17908" s="5" t="s">
        <v>34124</v>
      </c>
      <c r="C17908" s="5" t="s">
        <v>12</v>
      </c>
      <c r="D17908" s="5" t="str">
        <f t="shared" si="279"/>
        <v>un</v>
      </c>
    </row>
    <row r="17909" spans="1:4" x14ac:dyDescent="0.2">
      <c r="A17909" s="5" t="s">
        <v>4775</v>
      </c>
      <c r="B17909" s="5" t="s">
        <v>34125</v>
      </c>
      <c r="C17909" s="5" t="s">
        <v>12</v>
      </c>
      <c r="D17909" s="5" t="str">
        <f t="shared" si="279"/>
        <v>un</v>
      </c>
    </row>
    <row r="17910" spans="1:4" x14ac:dyDescent="0.2">
      <c r="A17910" s="5" t="s">
        <v>20322</v>
      </c>
      <c r="B17910" s="5" t="s">
        <v>34125</v>
      </c>
      <c r="C17910" s="5" t="s">
        <v>12</v>
      </c>
      <c r="D17910" s="5" t="str">
        <f t="shared" si="279"/>
        <v>un</v>
      </c>
    </row>
    <row r="17911" spans="1:4" x14ac:dyDescent="0.2">
      <c r="A17911" s="5" t="s">
        <v>4776</v>
      </c>
      <c r="B17911" s="5" t="s">
        <v>34126</v>
      </c>
      <c r="C17911" s="5" t="s">
        <v>12</v>
      </c>
      <c r="D17911" s="5" t="str">
        <f t="shared" si="279"/>
        <v>un</v>
      </c>
    </row>
    <row r="17912" spans="1:4" x14ac:dyDescent="0.2">
      <c r="A17912" s="5" t="s">
        <v>20323</v>
      </c>
      <c r="B17912" s="5" t="s">
        <v>34126</v>
      </c>
      <c r="C17912" s="5" t="s">
        <v>12</v>
      </c>
      <c r="D17912" s="5" t="str">
        <f t="shared" si="279"/>
        <v>un</v>
      </c>
    </row>
    <row r="17913" spans="1:4" x14ac:dyDescent="0.2">
      <c r="A17913" s="5" t="s">
        <v>4777</v>
      </c>
      <c r="B17913" s="5" t="s">
        <v>34127</v>
      </c>
      <c r="C17913" s="5" t="s">
        <v>12</v>
      </c>
      <c r="D17913" s="5" t="str">
        <f t="shared" si="279"/>
        <v>un</v>
      </c>
    </row>
    <row r="17914" spans="1:4" x14ac:dyDescent="0.2">
      <c r="A17914" s="5" t="s">
        <v>20324</v>
      </c>
      <c r="B17914" s="5" t="s">
        <v>34127</v>
      </c>
      <c r="C17914" s="5" t="s">
        <v>12</v>
      </c>
      <c r="D17914" s="5" t="str">
        <f t="shared" si="279"/>
        <v>un</v>
      </c>
    </row>
    <row r="17915" spans="1:4" x14ac:dyDescent="0.2">
      <c r="A17915" s="5" t="s">
        <v>4778</v>
      </c>
      <c r="B17915" s="5" t="s">
        <v>34128</v>
      </c>
      <c r="C17915" s="5" t="s">
        <v>12</v>
      </c>
      <c r="D17915" s="5" t="str">
        <f t="shared" si="279"/>
        <v>un</v>
      </c>
    </row>
    <row r="17916" spans="1:4" x14ac:dyDescent="0.2">
      <c r="A17916" s="5" t="s">
        <v>20325</v>
      </c>
      <c r="B17916" s="5" t="s">
        <v>34128</v>
      </c>
      <c r="C17916" s="5" t="s">
        <v>12</v>
      </c>
      <c r="D17916" s="5" t="str">
        <f t="shared" si="279"/>
        <v>un</v>
      </c>
    </row>
    <row r="17917" spans="1:4" x14ac:dyDescent="0.2">
      <c r="A17917" s="5" t="s">
        <v>4779</v>
      </c>
      <c r="B17917" s="5" t="s">
        <v>34129</v>
      </c>
      <c r="C17917" s="5" t="s">
        <v>12</v>
      </c>
      <c r="D17917" s="5" t="str">
        <f t="shared" si="279"/>
        <v>un</v>
      </c>
    </row>
    <row r="17918" spans="1:4" x14ac:dyDescent="0.2">
      <c r="A17918" s="5" t="s">
        <v>20326</v>
      </c>
      <c r="B17918" s="5" t="s">
        <v>34129</v>
      </c>
      <c r="C17918" s="5" t="s">
        <v>12</v>
      </c>
      <c r="D17918" s="5" t="str">
        <f t="shared" si="279"/>
        <v>un</v>
      </c>
    </row>
    <row r="17919" spans="1:4" x14ac:dyDescent="0.2">
      <c r="A17919" s="5" t="s">
        <v>4780</v>
      </c>
      <c r="B17919" s="5" t="s">
        <v>34130</v>
      </c>
      <c r="C17919" s="5" t="s">
        <v>12</v>
      </c>
      <c r="D17919" s="5" t="str">
        <f t="shared" si="279"/>
        <v>un</v>
      </c>
    </row>
    <row r="17920" spans="1:4" x14ac:dyDescent="0.2">
      <c r="A17920" s="5" t="s">
        <v>20327</v>
      </c>
      <c r="B17920" s="5" t="s">
        <v>34130</v>
      </c>
      <c r="C17920" s="5" t="s">
        <v>12</v>
      </c>
      <c r="D17920" s="5" t="str">
        <f t="shared" si="279"/>
        <v>un</v>
      </c>
    </row>
    <row r="17921" spans="1:4" x14ac:dyDescent="0.2">
      <c r="A17921" s="5" t="s">
        <v>4781</v>
      </c>
      <c r="B17921" s="5" t="s">
        <v>34131</v>
      </c>
      <c r="C17921" s="5" t="s">
        <v>12</v>
      </c>
      <c r="D17921" s="5" t="str">
        <f t="shared" si="279"/>
        <v>un</v>
      </c>
    </row>
    <row r="17922" spans="1:4" x14ac:dyDescent="0.2">
      <c r="A17922" s="5" t="s">
        <v>20328</v>
      </c>
      <c r="B17922" s="5" t="s">
        <v>34131</v>
      </c>
      <c r="C17922" s="5" t="s">
        <v>12</v>
      </c>
      <c r="D17922" s="5" t="str">
        <f t="shared" ref="D17922:D17985" si="280">LOWER(C17922)</f>
        <v>un</v>
      </c>
    </row>
    <row r="17923" spans="1:4" x14ac:dyDescent="0.2">
      <c r="A17923" s="5" t="s">
        <v>4782</v>
      </c>
      <c r="B17923" s="5" t="s">
        <v>34132</v>
      </c>
      <c r="C17923" s="5" t="s">
        <v>12</v>
      </c>
      <c r="D17923" s="5" t="str">
        <f t="shared" si="280"/>
        <v>un</v>
      </c>
    </row>
    <row r="17924" spans="1:4" x14ac:dyDescent="0.2">
      <c r="A17924" s="5" t="s">
        <v>20329</v>
      </c>
      <c r="B17924" s="5" t="s">
        <v>34132</v>
      </c>
      <c r="C17924" s="5" t="s">
        <v>12</v>
      </c>
      <c r="D17924" s="5" t="str">
        <f t="shared" si="280"/>
        <v>un</v>
      </c>
    </row>
    <row r="17925" spans="1:4" x14ac:dyDescent="0.2">
      <c r="A17925" s="5" t="s">
        <v>4783</v>
      </c>
      <c r="B17925" s="5" t="s">
        <v>34133</v>
      </c>
      <c r="C17925" s="5" t="s">
        <v>12</v>
      </c>
      <c r="D17925" s="5" t="str">
        <f t="shared" si="280"/>
        <v>un</v>
      </c>
    </row>
    <row r="17926" spans="1:4" x14ac:dyDescent="0.2">
      <c r="A17926" s="5" t="s">
        <v>20330</v>
      </c>
      <c r="B17926" s="5" t="s">
        <v>34133</v>
      </c>
      <c r="C17926" s="5" t="s">
        <v>12</v>
      </c>
      <c r="D17926" s="5" t="str">
        <f t="shared" si="280"/>
        <v>un</v>
      </c>
    </row>
    <row r="17927" spans="1:4" x14ac:dyDescent="0.2">
      <c r="A17927" s="5" t="s">
        <v>4784</v>
      </c>
      <c r="B17927" s="5" t="s">
        <v>34134</v>
      </c>
      <c r="C17927" s="5" t="s">
        <v>12</v>
      </c>
      <c r="D17927" s="5" t="str">
        <f t="shared" si="280"/>
        <v>un</v>
      </c>
    </row>
    <row r="17928" spans="1:4" x14ac:dyDescent="0.2">
      <c r="A17928" s="5" t="s">
        <v>20331</v>
      </c>
      <c r="B17928" s="5" t="s">
        <v>34134</v>
      </c>
      <c r="C17928" s="5" t="s">
        <v>12</v>
      </c>
      <c r="D17928" s="5" t="str">
        <f t="shared" si="280"/>
        <v>un</v>
      </c>
    </row>
    <row r="17929" spans="1:4" x14ac:dyDescent="0.2">
      <c r="A17929" s="5" t="s">
        <v>4785</v>
      </c>
      <c r="B17929" s="5" t="s">
        <v>34135</v>
      </c>
      <c r="C17929" s="5" t="s">
        <v>12</v>
      </c>
      <c r="D17929" s="5" t="str">
        <f t="shared" si="280"/>
        <v>un</v>
      </c>
    </row>
    <row r="17930" spans="1:4" x14ac:dyDescent="0.2">
      <c r="A17930" s="5" t="s">
        <v>20332</v>
      </c>
      <c r="B17930" s="5" t="s">
        <v>34135</v>
      </c>
      <c r="C17930" s="5" t="s">
        <v>12</v>
      </c>
      <c r="D17930" s="5" t="str">
        <f t="shared" si="280"/>
        <v>un</v>
      </c>
    </row>
    <row r="17931" spans="1:4" x14ac:dyDescent="0.2">
      <c r="A17931" s="5" t="s">
        <v>4786</v>
      </c>
      <c r="B17931" s="5" t="s">
        <v>34136</v>
      </c>
      <c r="C17931" s="5" t="s">
        <v>12</v>
      </c>
      <c r="D17931" s="5" t="str">
        <f t="shared" si="280"/>
        <v>un</v>
      </c>
    </row>
    <row r="17932" spans="1:4" x14ac:dyDescent="0.2">
      <c r="A17932" s="5" t="s">
        <v>20333</v>
      </c>
      <c r="B17932" s="5" t="s">
        <v>34136</v>
      </c>
      <c r="C17932" s="5" t="s">
        <v>12</v>
      </c>
      <c r="D17932" s="5" t="str">
        <f t="shared" si="280"/>
        <v>un</v>
      </c>
    </row>
    <row r="17933" spans="1:4" x14ac:dyDescent="0.2">
      <c r="A17933" s="5" t="s">
        <v>4787</v>
      </c>
      <c r="B17933" s="5" t="s">
        <v>34137</v>
      </c>
      <c r="C17933" s="5" t="s">
        <v>12</v>
      </c>
      <c r="D17933" s="5" t="str">
        <f t="shared" si="280"/>
        <v>un</v>
      </c>
    </row>
    <row r="17934" spans="1:4" x14ac:dyDescent="0.2">
      <c r="A17934" s="5" t="s">
        <v>20334</v>
      </c>
      <c r="B17934" s="5" t="s">
        <v>34137</v>
      </c>
      <c r="C17934" s="5" t="s">
        <v>12</v>
      </c>
      <c r="D17934" s="5" t="str">
        <f t="shared" si="280"/>
        <v>un</v>
      </c>
    </row>
    <row r="17935" spans="1:4" x14ac:dyDescent="0.2">
      <c r="A17935" s="5" t="s">
        <v>4788</v>
      </c>
      <c r="B17935" s="5" t="s">
        <v>34138</v>
      </c>
      <c r="C17935" s="5" t="s">
        <v>12</v>
      </c>
      <c r="D17935" s="5" t="str">
        <f t="shared" si="280"/>
        <v>un</v>
      </c>
    </row>
    <row r="17936" spans="1:4" x14ac:dyDescent="0.2">
      <c r="A17936" s="5" t="s">
        <v>20335</v>
      </c>
      <c r="B17936" s="5" t="s">
        <v>34138</v>
      </c>
      <c r="C17936" s="5" t="s">
        <v>12</v>
      </c>
      <c r="D17936" s="5" t="str">
        <f t="shared" si="280"/>
        <v>un</v>
      </c>
    </row>
    <row r="17937" spans="1:4" x14ac:dyDescent="0.2">
      <c r="A17937" s="5" t="s">
        <v>4789</v>
      </c>
      <c r="B17937" s="5" t="s">
        <v>34139</v>
      </c>
      <c r="C17937" s="5" t="s">
        <v>12</v>
      </c>
      <c r="D17937" s="5" t="str">
        <f t="shared" si="280"/>
        <v>un</v>
      </c>
    </row>
    <row r="17938" spans="1:4" x14ac:dyDescent="0.2">
      <c r="A17938" s="5" t="s">
        <v>20336</v>
      </c>
      <c r="B17938" s="5" t="s">
        <v>34139</v>
      </c>
      <c r="C17938" s="5" t="s">
        <v>12</v>
      </c>
      <c r="D17938" s="5" t="str">
        <f t="shared" si="280"/>
        <v>un</v>
      </c>
    </row>
    <row r="17939" spans="1:4" x14ac:dyDescent="0.2">
      <c r="A17939" s="5" t="s">
        <v>4790</v>
      </c>
      <c r="B17939" s="5" t="s">
        <v>34140</v>
      </c>
      <c r="C17939" s="5" t="s">
        <v>12</v>
      </c>
      <c r="D17939" s="5" t="str">
        <f t="shared" si="280"/>
        <v>un</v>
      </c>
    </row>
    <row r="17940" spans="1:4" x14ac:dyDescent="0.2">
      <c r="A17940" s="5" t="s">
        <v>20337</v>
      </c>
      <c r="B17940" s="5" t="s">
        <v>34140</v>
      </c>
      <c r="C17940" s="5" t="s">
        <v>12</v>
      </c>
      <c r="D17940" s="5" t="str">
        <f t="shared" si="280"/>
        <v>un</v>
      </c>
    </row>
    <row r="17941" spans="1:4" x14ac:dyDescent="0.2">
      <c r="A17941" s="5" t="s">
        <v>4791</v>
      </c>
      <c r="B17941" s="5" t="s">
        <v>34141</v>
      </c>
      <c r="C17941" s="5" t="s">
        <v>12</v>
      </c>
      <c r="D17941" s="5" t="str">
        <f t="shared" si="280"/>
        <v>un</v>
      </c>
    </row>
    <row r="17942" spans="1:4" x14ac:dyDescent="0.2">
      <c r="A17942" s="5" t="s">
        <v>20338</v>
      </c>
      <c r="B17942" s="5" t="s">
        <v>34141</v>
      </c>
      <c r="C17942" s="5" t="s">
        <v>12</v>
      </c>
      <c r="D17942" s="5" t="str">
        <f t="shared" si="280"/>
        <v>un</v>
      </c>
    </row>
    <row r="17943" spans="1:4" x14ac:dyDescent="0.2">
      <c r="A17943" s="5" t="s">
        <v>4792</v>
      </c>
      <c r="B17943" s="5" t="s">
        <v>34142</v>
      </c>
      <c r="C17943" s="5" t="s">
        <v>12</v>
      </c>
      <c r="D17943" s="5" t="str">
        <f t="shared" si="280"/>
        <v>un</v>
      </c>
    </row>
    <row r="17944" spans="1:4" x14ac:dyDescent="0.2">
      <c r="A17944" s="5" t="s">
        <v>20339</v>
      </c>
      <c r="B17944" s="5" t="s">
        <v>34142</v>
      </c>
      <c r="C17944" s="5" t="s">
        <v>12</v>
      </c>
      <c r="D17944" s="5" t="str">
        <f t="shared" si="280"/>
        <v>un</v>
      </c>
    </row>
    <row r="17945" spans="1:4" x14ac:dyDescent="0.2">
      <c r="A17945" s="5" t="s">
        <v>4793</v>
      </c>
      <c r="B17945" s="5" t="s">
        <v>34143</v>
      </c>
      <c r="C17945" s="5" t="s">
        <v>12</v>
      </c>
      <c r="D17945" s="5" t="str">
        <f t="shared" si="280"/>
        <v>un</v>
      </c>
    </row>
    <row r="17946" spans="1:4" x14ac:dyDescent="0.2">
      <c r="A17946" s="5" t="s">
        <v>20340</v>
      </c>
      <c r="B17946" s="5" t="s">
        <v>34143</v>
      </c>
      <c r="C17946" s="5" t="s">
        <v>12</v>
      </c>
      <c r="D17946" s="5" t="str">
        <f t="shared" si="280"/>
        <v>un</v>
      </c>
    </row>
    <row r="17947" spans="1:4" x14ac:dyDescent="0.2">
      <c r="A17947" s="5" t="s">
        <v>4794</v>
      </c>
      <c r="B17947" s="5" t="s">
        <v>34144</v>
      </c>
      <c r="C17947" s="5" t="s">
        <v>12</v>
      </c>
      <c r="D17947" s="5" t="str">
        <f t="shared" si="280"/>
        <v>un</v>
      </c>
    </row>
    <row r="17948" spans="1:4" x14ac:dyDescent="0.2">
      <c r="A17948" s="5" t="s">
        <v>20341</v>
      </c>
      <c r="B17948" s="5" t="s">
        <v>34144</v>
      </c>
      <c r="C17948" s="5" t="s">
        <v>12</v>
      </c>
      <c r="D17948" s="5" t="str">
        <f t="shared" si="280"/>
        <v>un</v>
      </c>
    </row>
    <row r="17949" spans="1:4" x14ac:dyDescent="0.2">
      <c r="A17949" s="5" t="s">
        <v>4795</v>
      </c>
      <c r="B17949" s="5" t="s">
        <v>34145</v>
      </c>
      <c r="C17949" s="5" t="s">
        <v>12</v>
      </c>
      <c r="D17949" s="5" t="str">
        <f t="shared" si="280"/>
        <v>un</v>
      </c>
    </row>
    <row r="17950" spans="1:4" x14ac:dyDescent="0.2">
      <c r="A17950" s="5" t="s">
        <v>20342</v>
      </c>
      <c r="B17950" s="5" t="s">
        <v>34145</v>
      </c>
      <c r="C17950" s="5" t="s">
        <v>12</v>
      </c>
      <c r="D17950" s="5" t="str">
        <f t="shared" si="280"/>
        <v>un</v>
      </c>
    </row>
    <row r="17951" spans="1:4" x14ac:dyDescent="0.2">
      <c r="A17951" s="5" t="s">
        <v>4796</v>
      </c>
      <c r="B17951" s="5" t="s">
        <v>34146</v>
      </c>
      <c r="C17951" s="5" t="s">
        <v>12</v>
      </c>
      <c r="D17951" s="5" t="str">
        <f t="shared" si="280"/>
        <v>un</v>
      </c>
    </row>
    <row r="17952" spans="1:4" x14ac:dyDescent="0.2">
      <c r="A17952" s="5" t="s">
        <v>20343</v>
      </c>
      <c r="B17952" s="5" t="s">
        <v>34146</v>
      </c>
      <c r="C17952" s="5" t="s">
        <v>12</v>
      </c>
      <c r="D17952" s="5" t="str">
        <f t="shared" si="280"/>
        <v>un</v>
      </c>
    </row>
    <row r="17953" spans="1:4" x14ac:dyDescent="0.2">
      <c r="A17953" s="5" t="s">
        <v>4797</v>
      </c>
      <c r="B17953" s="5" t="s">
        <v>34147</v>
      </c>
      <c r="C17953" s="5" t="s">
        <v>12</v>
      </c>
      <c r="D17953" s="5" t="str">
        <f t="shared" si="280"/>
        <v>un</v>
      </c>
    </row>
    <row r="17954" spans="1:4" x14ac:dyDescent="0.2">
      <c r="A17954" s="5" t="s">
        <v>20344</v>
      </c>
      <c r="B17954" s="5" t="s">
        <v>34147</v>
      </c>
      <c r="C17954" s="5" t="s">
        <v>12</v>
      </c>
      <c r="D17954" s="5" t="str">
        <f t="shared" si="280"/>
        <v>un</v>
      </c>
    </row>
    <row r="17955" spans="1:4" x14ac:dyDescent="0.2">
      <c r="A17955" s="5" t="s">
        <v>4798</v>
      </c>
      <c r="B17955" s="5" t="s">
        <v>34148</v>
      </c>
      <c r="C17955" s="5" t="s">
        <v>12</v>
      </c>
      <c r="D17955" s="5" t="str">
        <f t="shared" si="280"/>
        <v>un</v>
      </c>
    </row>
    <row r="17956" spans="1:4" x14ac:dyDescent="0.2">
      <c r="A17956" s="5" t="s">
        <v>20345</v>
      </c>
      <c r="B17956" s="5" t="s">
        <v>34148</v>
      </c>
      <c r="C17956" s="5" t="s">
        <v>12</v>
      </c>
      <c r="D17956" s="5" t="str">
        <f t="shared" si="280"/>
        <v>un</v>
      </c>
    </row>
    <row r="17957" spans="1:4" x14ac:dyDescent="0.2">
      <c r="A17957" s="5" t="s">
        <v>4799</v>
      </c>
      <c r="B17957" s="5" t="s">
        <v>34149</v>
      </c>
      <c r="C17957" s="5" t="s">
        <v>12</v>
      </c>
      <c r="D17957" s="5" t="str">
        <f t="shared" si="280"/>
        <v>un</v>
      </c>
    </row>
    <row r="17958" spans="1:4" x14ac:dyDescent="0.2">
      <c r="A17958" s="5" t="s">
        <v>20346</v>
      </c>
      <c r="B17958" s="5" t="s">
        <v>34149</v>
      </c>
      <c r="C17958" s="5" t="s">
        <v>12</v>
      </c>
      <c r="D17958" s="5" t="str">
        <f t="shared" si="280"/>
        <v>un</v>
      </c>
    </row>
    <row r="17959" spans="1:4" x14ac:dyDescent="0.2">
      <c r="A17959" s="5" t="s">
        <v>4800</v>
      </c>
      <c r="B17959" s="5" t="s">
        <v>34150</v>
      </c>
      <c r="C17959" s="5" t="s">
        <v>12</v>
      </c>
      <c r="D17959" s="5" t="str">
        <f t="shared" si="280"/>
        <v>un</v>
      </c>
    </row>
    <row r="17960" spans="1:4" x14ac:dyDescent="0.2">
      <c r="A17960" s="5" t="s">
        <v>20347</v>
      </c>
      <c r="B17960" s="5" t="s">
        <v>34150</v>
      </c>
      <c r="C17960" s="5" t="s">
        <v>12</v>
      </c>
      <c r="D17960" s="5" t="str">
        <f t="shared" si="280"/>
        <v>un</v>
      </c>
    </row>
    <row r="17961" spans="1:4" x14ac:dyDescent="0.2">
      <c r="A17961" s="5" t="s">
        <v>4801</v>
      </c>
      <c r="B17961" s="5" t="s">
        <v>34151</v>
      </c>
      <c r="C17961" s="5" t="s">
        <v>12</v>
      </c>
      <c r="D17961" s="5" t="str">
        <f t="shared" si="280"/>
        <v>un</v>
      </c>
    </row>
    <row r="17962" spans="1:4" x14ac:dyDescent="0.2">
      <c r="A17962" s="5" t="s">
        <v>20348</v>
      </c>
      <c r="B17962" s="5" t="s">
        <v>34151</v>
      </c>
      <c r="C17962" s="5" t="s">
        <v>12</v>
      </c>
      <c r="D17962" s="5" t="str">
        <f t="shared" si="280"/>
        <v>un</v>
      </c>
    </row>
    <row r="17963" spans="1:4" x14ac:dyDescent="0.2">
      <c r="A17963" s="5" t="s">
        <v>4802</v>
      </c>
      <c r="B17963" s="5" t="s">
        <v>34152</v>
      </c>
      <c r="C17963" s="5" t="s">
        <v>12</v>
      </c>
      <c r="D17963" s="5" t="str">
        <f t="shared" si="280"/>
        <v>un</v>
      </c>
    </row>
    <row r="17964" spans="1:4" x14ac:dyDescent="0.2">
      <c r="A17964" s="5" t="s">
        <v>20349</v>
      </c>
      <c r="B17964" s="5" t="s">
        <v>34152</v>
      </c>
      <c r="C17964" s="5" t="s">
        <v>12</v>
      </c>
      <c r="D17964" s="5" t="str">
        <f t="shared" si="280"/>
        <v>un</v>
      </c>
    </row>
    <row r="17965" spans="1:4" x14ac:dyDescent="0.2">
      <c r="A17965" s="5" t="s">
        <v>4803</v>
      </c>
      <c r="B17965" s="5" t="s">
        <v>34153</v>
      </c>
      <c r="C17965" s="5" t="s">
        <v>12</v>
      </c>
      <c r="D17965" s="5" t="str">
        <f t="shared" si="280"/>
        <v>un</v>
      </c>
    </row>
    <row r="17966" spans="1:4" x14ac:dyDescent="0.2">
      <c r="A17966" s="5" t="s">
        <v>20350</v>
      </c>
      <c r="B17966" s="5" t="s">
        <v>34153</v>
      </c>
      <c r="C17966" s="5" t="s">
        <v>12</v>
      </c>
      <c r="D17966" s="5" t="str">
        <f t="shared" si="280"/>
        <v>un</v>
      </c>
    </row>
    <row r="17967" spans="1:4" x14ac:dyDescent="0.2">
      <c r="A17967" s="5" t="s">
        <v>4804</v>
      </c>
      <c r="B17967" s="5" t="s">
        <v>34154</v>
      </c>
      <c r="C17967" s="5" t="s">
        <v>12</v>
      </c>
      <c r="D17967" s="5" t="str">
        <f t="shared" si="280"/>
        <v>un</v>
      </c>
    </row>
    <row r="17968" spans="1:4" x14ac:dyDescent="0.2">
      <c r="A17968" s="5" t="s">
        <v>20351</v>
      </c>
      <c r="B17968" s="5" t="s">
        <v>34154</v>
      </c>
      <c r="C17968" s="5" t="s">
        <v>12</v>
      </c>
      <c r="D17968" s="5" t="str">
        <f t="shared" si="280"/>
        <v>un</v>
      </c>
    </row>
    <row r="17969" spans="1:4" x14ac:dyDescent="0.2">
      <c r="A17969" s="5" t="s">
        <v>4805</v>
      </c>
      <c r="B17969" s="5" t="s">
        <v>34155</v>
      </c>
      <c r="C17969" s="5" t="s">
        <v>12</v>
      </c>
      <c r="D17969" s="5" t="str">
        <f t="shared" si="280"/>
        <v>un</v>
      </c>
    </row>
    <row r="17970" spans="1:4" x14ac:dyDescent="0.2">
      <c r="A17970" s="5" t="s">
        <v>20352</v>
      </c>
      <c r="B17970" s="5" t="s">
        <v>34155</v>
      </c>
      <c r="C17970" s="5" t="s">
        <v>12</v>
      </c>
      <c r="D17970" s="5" t="str">
        <f t="shared" si="280"/>
        <v>un</v>
      </c>
    </row>
    <row r="17971" spans="1:4" x14ac:dyDescent="0.2">
      <c r="A17971" s="5" t="s">
        <v>4806</v>
      </c>
      <c r="B17971" s="5" t="s">
        <v>34156</v>
      </c>
      <c r="C17971" s="5" t="s">
        <v>12</v>
      </c>
      <c r="D17971" s="5" t="str">
        <f t="shared" si="280"/>
        <v>un</v>
      </c>
    </row>
    <row r="17972" spans="1:4" x14ac:dyDescent="0.2">
      <c r="A17972" s="5" t="s">
        <v>20353</v>
      </c>
      <c r="B17972" s="5" t="s">
        <v>34156</v>
      </c>
      <c r="C17972" s="5" t="s">
        <v>12</v>
      </c>
      <c r="D17972" s="5" t="str">
        <f t="shared" si="280"/>
        <v>un</v>
      </c>
    </row>
    <row r="17973" spans="1:4" x14ac:dyDescent="0.2">
      <c r="A17973" s="5" t="s">
        <v>4807</v>
      </c>
      <c r="B17973" s="5" t="s">
        <v>34157</v>
      </c>
      <c r="C17973" s="5" t="s">
        <v>12</v>
      </c>
      <c r="D17973" s="5" t="str">
        <f t="shared" si="280"/>
        <v>un</v>
      </c>
    </row>
    <row r="17974" spans="1:4" x14ac:dyDescent="0.2">
      <c r="A17974" s="5" t="s">
        <v>20354</v>
      </c>
      <c r="B17974" s="5" t="s">
        <v>34157</v>
      </c>
      <c r="C17974" s="5" t="s">
        <v>12</v>
      </c>
      <c r="D17974" s="5" t="str">
        <f t="shared" si="280"/>
        <v>un</v>
      </c>
    </row>
    <row r="17975" spans="1:4" x14ac:dyDescent="0.2">
      <c r="A17975" s="5" t="s">
        <v>4808</v>
      </c>
      <c r="B17975" s="5" t="s">
        <v>34158</v>
      </c>
      <c r="C17975" s="5" t="s">
        <v>12</v>
      </c>
      <c r="D17975" s="5" t="str">
        <f t="shared" si="280"/>
        <v>un</v>
      </c>
    </row>
    <row r="17976" spans="1:4" x14ac:dyDescent="0.2">
      <c r="A17976" s="5" t="s">
        <v>20355</v>
      </c>
      <c r="B17976" s="5" t="s">
        <v>34158</v>
      </c>
      <c r="C17976" s="5" t="s">
        <v>12</v>
      </c>
      <c r="D17976" s="5" t="str">
        <f t="shared" si="280"/>
        <v>un</v>
      </c>
    </row>
    <row r="17977" spans="1:4" x14ac:dyDescent="0.2">
      <c r="A17977" s="5" t="s">
        <v>4809</v>
      </c>
      <c r="B17977" s="5" t="s">
        <v>34159</v>
      </c>
      <c r="C17977" s="5" t="s">
        <v>12</v>
      </c>
      <c r="D17977" s="5" t="str">
        <f t="shared" si="280"/>
        <v>un</v>
      </c>
    </row>
    <row r="17978" spans="1:4" x14ac:dyDescent="0.2">
      <c r="A17978" s="5" t="s">
        <v>20356</v>
      </c>
      <c r="B17978" s="5" t="s">
        <v>34159</v>
      </c>
      <c r="C17978" s="5" t="s">
        <v>12</v>
      </c>
      <c r="D17978" s="5" t="str">
        <f t="shared" si="280"/>
        <v>un</v>
      </c>
    </row>
    <row r="17979" spans="1:4" x14ac:dyDescent="0.2">
      <c r="A17979" s="5" t="s">
        <v>4810</v>
      </c>
      <c r="B17979" s="5" t="s">
        <v>34160</v>
      </c>
      <c r="C17979" s="5" t="s">
        <v>12</v>
      </c>
      <c r="D17979" s="5" t="str">
        <f t="shared" si="280"/>
        <v>un</v>
      </c>
    </row>
    <row r="17980" spans="1:4" x14ac:dyDescent="0.2">
      <c r="A17980" s="5" t="s">
        <v>20357</v>
      </c>
      <c r="B17980" s="5" t="s">
        <v>34160</v>
      </c>
      <c r="C17980" s="5" t="s">
        <v>12</v>
      </c>
      <c r="D17980" s="5" t="str">
        <f t="shared" si="280"/>
        <v>un</v>
      </c>
    </row>
    <row r="17981" spans="1:4" x14ac:dyDescent="0.2">
      <c r="A17981" s="5" t="s">
        <v>4811</v>
      </c>
      <c r="B17981" s="5" t="s">
        <v>34161</v>
      </c>
      <c r="C17981" s="5" t="s">
        <v>12</v>
      </c>
      <c r="D17981" s="5" t="str">
        <f t="shared" si="280"/>
        <v>un</v>
      </c>
    </row>
    <row r="17982" spans="1:4" x14ac:dyDescent="0.2">
      <c r="A17982" s="5" t="s">
        <v>20358</v>
      </c>
      <c r="B17982" s="5" t="s">
        <v>34161</v>
      </c>
      <c r="C17982" s="5" t="s">
        <v>12</v>
      </c>
      <c r="D17982" s="5" t="str">
        <f t="shared" si="280"/>
        <v>un</v>
      </c>
    </row>
    <row r="17983" spans="1:4" x14ac:dyDescent="0.2">
      <c r="A17983" s="5" t="s">
        <v>4812</v>
      </c>
      <c r="B17983" s="5" t="s">
        <v>34162</v>
      </c>
      <c r="C17983" s="5" t="s">
        <v>12</v>
      </c>
      <c r="D17983" s="5" t="str">
        <f t="shared" si="280"/>
        <v>un</v>
      </c>
    </row>
    <row r="17984" spans="1:4" x14ac:dyDescent="0.2">
      <c r="A17984" s="5" t="s">
        <v>20359</v>
      </c>
      <c r="B17984" s="5" t="s">
        <v>34162</v>
      </c>
      <c r="C17984" s="5" t="s">
        <v>12</v>
      </c>
      <c r="D17984" s="5" t="str">
        <f t="shared" si="280"/>
        <v>un</v>
      </c>
    </row>
    <row r="17985" spans="1:4" x14ac:dyDescent="0.2">
      <c r="A17985" s="5" t="s">
        <v>4813</v>
      </c>
      <c r="B17985" s="5" t="s">
        <v>34163</v>
      </c>
      <c r="C17985" s="5" t="s">
        <v>12</v>
      </c>
      <c r="D17985" s="5" t="str">
        <f t="shared" si="280"/>
        <v>un</v>
      </c>
    </row>
    <row r="17986" spans="1:4" x14ac:dyDescent="0.2">
      <c r="A17986" s="5" t="s">
        <v>20360</v>
      </c>
      <c r="B17986" s="5" t="s">
        <v>34163</v>
      </c>
      <c r="C17986" s="5" t="s">
        <v>12</v>
      </c>
      <c r="D17986" s="5" t="str">
        <f t="shared" ref="D17986:D18049" si="281">LOWER(C17986)</f>
        <v>un</v>
      </c>
    </row>
    <row r="17987" spans="1:4" x14ac:dyDescent="0.2">
      <c r="A17987" s="5" t="s">
        <v>4814</v>
      </c>
      <c r="B17987" s="5" t="s">
        <v>34164</v>
      </c>
      <c r="C17987" s="5" t="s">
        <v>12</v>
      </c>
      <c r="D17987" s="5" t="str">
        <f t="shared" si="281"/>
        <v>un</v>
      </c>
    </row>
    <row r="17988" spans="1:4" x14ac:dyDescent="0.2">
      <c r="A17988" s="5" t="s">
        <v>20361</v>
      </c>
      <c r="B17988" s="5" t="s">
        <v>34164</v>
      </c>
      <c r="C17988" s="5" t="s">
        <v>12</v>
      </c>
      <c r="D17988" s="5" t="str">
        <f t="shared" si="281"/>
        <v>un</v>
      </c>
    </row>
    <row r="17989" spans="1:4" x14ac:dyDescent="0.2">
      <c r="A17989" s="5" t="s">
        <v>4815</v>
      </c>
      <c r="B17989" s="5" t="s">
        <v>34165</v>
      </c>
      <c r="C17989" s="5" t="s">
        <v>12</v>
      </c>
      <c r="D17989" s="5" t="str">
        <f t="shared" si="281"/>
        <v>un</v>
      </c>
    </row>
    <row r="17990" spans="1:4" x14ac:dyDescent="0.2">
      <c r="A17990" s="5" t="s">
        <v>20362</v>
      </c>
      <c r="B17990" s="5" t="s">
        <v>34165</v>
      </c>
      <c r="C17990" s="5" t="s">
        <v>12</v>
      </c>
      <c r="D17990" s="5" t="str">
        <f t="shared" si="281"/>
        <v>un</v>
      </c>
    </row>
    <row r="17991" spans="1:4" x14ac:dyDescent="0.2">
      <c r="A17991" s="5" t="s">
        <v>4816</v>
      </c>
      <c r="B17991" s="5" t="s">
        <v>34166</v>
      </c>
      <c r="C17991" s="5" t="s">
        <v>12</v>
      </c>
      <c r="D17991" s="5" t="str">
        <f t="shared" si="281"/>
        <v>un</v>
      </c>
    </row>
    <row r="17992" spans="1:4" x14ac:dyDescent="0.2">
      <c r="A17992" s="5" t="s">
        <v>20363</v>
      </c>
      <c r="B17992" s="5" t="s">
        <v>34166</v>
      </c>
      <c r="C17992" s="5" t="s">
        <v>12</v>
      </c>
      <c r="D17992" s="5" t="str">
        <f t="shared" si="281"/>
        <v>un</v>
      </c>
    </row>
    <row r="17993" spans="1:4" x14ac:dyDescent="0.2">
      <c r="A17993" s="5" t="s">
        <v>4817</v>
      </c>
      <c r="B17993" s="5" t="s">
        <v>34167</v>
      </c>
      <c r="C17993" s="5" t="s">
        <v>12</v>
      </c>
      <c r="D17993" s="5" t="str">
        <f t="shared" si="281"/>
        <v>un</v>
      </c>
    </row>
    <row r="17994" spans="1:4" x14ac:dyDescent="0.2">
      <c r="A17994" s="5" t="s">
        <v>20364</v>
      </c>
      <c r="B17994" s="5" t="s">
        <v>34167</v>
      </c>
      <c r="C17994" s="5" t="s">
        <v>12</v>
      </c>
      <c r="D17994" s="5" t="str">
        <f t="shared" si="281"/>
        <v>un</v>
      </c>
    </row>
    <row r="17995" spans="1:4" x14ac:dyDescent="0.2">
      <c r="A17995" s="5" t="s">
        <v>4818</v>
      </c>
      <c r="B17995" s="5" t="s">
        <v>34168</v>
      </c>
      <c r="C17995" s="5" t="s">
        <v>12</v>
      </c>
      <c r="D17995" s="5" t="str">
        <f t="shared" si="281"/>
        <v>un</v>
      </c>
    </row>
    <row r="17996" spans="1:4" x14ac:dyDescent="0.2">
      <c r="A17996" s="5" t="s">
        <v>20365</v>
      </c>
      <c r="B17996" s="5" t="s">
        <v>34168</v>
      </c>
      <c r="C17996" s="5" t="s">
        <v>12</v>
      </c>
      <c r="D17996" s="5" t="str">
        <f t="shared" si="281"/>
        <v>un</v>
      </c>
    </row>
    <row r="17997" spans="1:4" x14ac:dyDescent="0.2">
      <c r="A17997" s="5" t="s">
        <v>4819</v>
      </c>
      <c r="B17997" s="5" t="s">
        <v>34169</v>
      </c>
      <c r="C17997" s="5" t="s">
        <v>12</v>
      </c>
      <c r="D17997" s="5" t="str">
        <f t="shared" si="281"/>
        <v>un</v>
      </c>
    </row>
    <row r="17998" spans="1:4" x14ac:dyDescent="0.2">
      <c r="A17998" s="5" t="s">
        <v>20366</v>
      </c>
      <c r="B17998" s="5" t="s">
        <v>34169</v>
      </c>
      <c r="C17998" s="5" t="s">
        <v>12</v>
      </c>
      <c r="D17998" s="5" t="str">
        <f t="shared" si="281"/>
        <v>un</v>
      </c>
    </row>
    <row r="17999" spans="1:4" x14ac:dyDescent="0.2">
      <c r="A17999" s="5" t="s">
        <v>4820</v>
      </c>
      <c r="B17999" s="5" t="s">
        <v>34170</v>
      </c>
      <c r="C17999" s="5" t="s">
        <v>12</v>
      </c>
      <c r="D17999" s="5" t="str">
        <f t="shared" si="281"/>
        <v>un</v>
      </c>
    </row>
    <row r="18000" spans="1:4" x14ac:dyDescent="0.2">
      <c r="A18000" s="5" t="s">
        <v>20367</v>
      </c>
      <c r="B18000" s="5" t="s">
        <v>34170</v>
      </c>
      <c r="C18000" s="5" t="s">
        <v>12</v>
      </c>
      <c r="D18000" s="5" t="str">
        <f t="shared" si="281"/>
        <v>un</v>
      </c>
    </row>
    <row r="18001" spans="1:4" x14ac:dyDescent="0.2">
      <c r="A18001" s="5" t="s">
        <v>4821</v>
      </c>
      <c r="B18001" s="5" t="s">
        <v>34171</v>
      </c>
      <c r="C18001" s="5" t="s">
        <v>12</v>
      </c>
      <c r="D18001" s="5" t="str">
        <f t="shared" si="281"/>
        <v>un</v>
      </c>
    </row>
    <row r="18002" spans="1:4" x14ac:dyDescent="0.2">
      <c r="A18002" s="5" t="s">
        <v>20368</v>
      </c>
      <c r="B18002" s="5" t="s">
        <v>34171</v>
      </c>
      <c r="C18002" s="5" t="s">
        <v>12</v>
      </c>
      <c r="D18002" s="5" t="str">
        <f t="shared" si="281"/>
        <v>un</v>
      </c>
    </row>
    <row r="18003" spans="1:4" x14ac:dyDescent="0.2">
      <c r="A18003" s="5" t="s">
        <v>4822</v>
      </c>
      <c r="B18003" s="5" t="s">
        <v>34172</v>
      </c>
      <c r="C18003" s="5" t="s">
        <v>12</v>
      </c>
      <c r="D18003" s="5" t="str">
        <f t="shared" si="281"/>
        <v>un</v>
      </c>
    </row>
    <row r="18004" spans="1:4" x14ac:dyDescent="0.2">
      <c r="A18004" s="5" t="s">
        <v>20369</v>
      </c>
      <c r="B18004" s="5" t="s">
        <v>34172</v>
      </c>
      <c r="C18004" s="5" t="s">
        <v>12</v>
      </c>
      <c r="D18004" s="5" t="str">
        <f t="shared" si="281"/>
        <v>un</v>
      </c>
    </row>
    <row r="18005" spans="1:4" x14ac:dyDescent="0.2">
      <c r="A18005" s="5" t="s">
        <v>4823</v>
      </c>
      <c r="B18005" s="5" t="s">
        <v>34173</v>
      </c>
      <c r="C18005" s="5" t="s">
        <v>12</v>
      </c>
      <c r="D18005" s="5" t="str">
        <f t="shared" si="281"/>
        <v>un</v>
      </c>
    </row>
    <row r="18006" spans="1:4" x14ac:dyDescent="0.2">
      <c r="A18006" s="5" t="s">
        <v>20370</v>
      </c>
      <c r="B18006" s="5" t="s">
        <v>34173</v>
      </c>
      <c r="C18006" s="5" t="s">
        <v>12</v>
      </c>
      <c r="D18006" s="5" t="str">
        <f t="shared" si="281"/>
        <v>un</v>
      </c>
    </row>
    <row r="18007" spans="1:4" x14ac:dyDescent="0.2">
      <c r="A18007" s="5" t="s">
        <v>4824</v>
      </c>
      <c r="B18007" s="5" t="s">
        <v>34174</v>
      </c>
      <c r="C18007" s="5" t="s">
        <v>12</v>
      </c>
      <c r="D18007" s="5" t="str">
        <f t="shared" si="281"/>
        <v>un</v>
      </c>
    </row>
    <row r="18008" spans="1:4" x14ac:dyDescent="0.2">
      <c r="A18008" s="5" t="s">
        <v>20371</v>
      </c>
      <c r="B18008" s="5" t="s">
        <v>34174</v>
      </c>
      <c r="C18008" s="5" t="s">
        <v>12</v>
      </c>
      <c r="D18008" s="5" t="str">
        <f t="shared" si="281"/>
        <v>un</v>
      </c>
    </row>
    <row r="18009" spans="1:4" x14ac:dyDescent="0.2">
      <c r="A18009" s="5" t="s">
        <v>4825</v>
      </c>
      <c r="B18009" s="5" t="s">
        <v>34175</v>
      </c>
      <c r="C18009" s="5" t="s">
        <v>12</v>
      </c>
      <c r="D18009" s="5" t="str">
        <f t="shared" si="281"/>
        <v>un</v>
      </c>
    </row>
    <row r="18010" spans="1:4" x14ac:dyDescent="0.2">
      <c r="A18010" s="5" t="s">
        <v>20372</v>
      </c>
      <c r="B18010" s="5" t="s">
        <v>34175</v>
      </c>
      <c r="C18010" s="5" t="s">
        <v>12</v>
      </c>
      <c r="D18010" s="5" t="str">
        <f t="shared" si="281"/>
        <v>un</v>
      </c>
    </row>
    <row r="18011" spans="1:4" x14ac:dyDescent="0.2">
      <c r="A18011" s="5" t="s">
        <v>4826</v>
      </c>
      <c r="B18011" s="5" t="s">
        <v>34176</v>
      </c>
      <c r="C18011" s="5" t="s">
        <v>12</v>
      </c>
      <c r="D18011" s="5" t="str">
        <f t="shared" si="281"/>
        <v>un</v>
      </c>
    </row>
    <row r="18012" spans="1:4" x14ac:dyDescent="0.2">
      <c r="A18012" s="5" t="s">
        <v>20373</v>
      </c>
      <c r="B18012" s="5" t="s">
        <v>34176</v>
      </c>
      <c r="C18012" s="5" t="s">
        <v>12</v>
      </c>
      <c r="D18012" s="5" t="str">
        <f t="shared" si="281"/>
        <v>un</v>
      </c>
    </row>
    <row r="18013" spans="1:4" x14ac:dyDescent="0.2">
      <c r="A18013" s="5" t="s">
        <v>4827</v>
      </c>
      <c r="B18013" s="5" t="s">
        <v>34177</v>
      </c>
      <c r="C18013" s="5" t="s">
        <v>12</v>
      </c>
      <c r="D18013" s="5" t="str">
        <f t="shared" si="281"/>
        <v>un</v>
      </c>
    </row>
    <row r="18014" spans="1:4" x14ac:dyDescent="0.2">
      <c r="A18014" s="5" t="s">
        <v>20374</v>
      </c>
      <c r="B18014" s="5" t="s">
        <v>34177</v>
      </c>
      <c r="C18014" s="5" t="s">
        <v>12</v>
      </c>
      <c r="D18014" s="5" t="str">
        <f t="shared" si="281"/>
        <v>un</v>
      </c>
    </row>
    <row r="18015" spans="1:4" x14ac:dyDescent="0.2">
      <c r="A18015" s="5" t="s">
        <v>4828</v>
      </c>
      <c r="B18015" s="5" t="s">
        <v>34178</v>
      </c>
      <c r="C18015" s="5" t="s">
        <v>12</v>
      </c>
      <c r="D18015" s="5" t="str">
        <f t="shared" si="281"/>
        <v>un</v>
      </c>
    </row>
    <row r="18016" spans="1:4" x14ac:dyDescent="0.2">
      <c r="A18016" s="5" t="s">
        <v>20375</v>
      </c>
      <c r="B18016" s="5" t="s">
        <v>34178</v>
      </c>
      <c r="C18016" s="5" t="s">
        <v>12</v>
      </c>
      <c r="D18016" s="5" t="str">
        <f t="shared" si="281"/>
        <v>un</v>
      </c>
    </row>
    <row r="18017" spans="1:4" x14ac:dyDescent="0.2">
      <c r="A18017" s="5" t="s">
        <v>4829</v>
      </c>
      <c r="B18017" s="5" t="s">
        <v>34179</v>
      </c>
      <c r="C18017" s="5" t="s">
        <v>12</v>
      </c>
      <c r="D18017" s="5" t="str">
        <f t="shared" si="281"/>
        <v>un</v>
      </c>
    </row>
    <row r="18018" spans="1:4" x14ac:dyDescent="0.2">
      <c r="A18018" s="5" t="s">
        <v>20376</v>
      </c>
      <c r="B18018" s="5" t="s">
        <v>34179</v>
      </c>
      <c r="C18018" s="5" t="s">
        <v>12</v>
      </c>
      <c r="D18018" s="5" t="str">
        <f t="shared" si="281"/>
        <v>un</v>
      </c>
    </row>
    <row r="18019" spans="1:4" x14ac:dyDescent="0.2">
      <c r="A18019" s="5" t="s">
        <v>4830</v>
      </c>
      <c r="B18019" s="5" t="s">
        <v>34180</v>
      </c>
      <c r="C18019" s="5" t="s">
        <v>12</v>
      </c>
      <c r="D18019" s="5" t="str">
        <f t="shared" si="281"/>
        <v>un</v>
      </c>
    </row>
    <row r="18020" spans="1:4" x14ac:dyDescent="0.2">
      <c r="A18020" s="5" t="s">
        <v>20377</v>
      </c>
      <c r="B18020" s="5" t="s">
        <v>34180</v>
      </c>
      <c r="C18020" s="5" t="s">
        <v>12</v>
      </c>
      <c r="D18020" s="5" t="str">
        <f t="shared" si="281"/>
        <v>un</v>
      </c>
    </row>
    <row r="18021" spans="1:4" x14ac:dyDescent="0.2">
      <c r="A18021" s="5" t="s">
        <v>4831</v>
      </c>
      <c r="B18021" s="5" t="s">
        <v>34181</v>
      </c>
      <c r="C18021" s="5" t="s">
        <v>12</v>
      </c>
      <c r="D18021" s="5" t="str">
        <f t="shared" si="281"/>
        <v>un</v>
      </c>
    </row>
    <row r="18022" spans="1:4" x14ac:dyDescent="0.2">
      <c r="A18022" s="5" t="s">
        <v>20378</v>
      </c>
      <c r="B18022" s="5" t="s">
        <v>34181</v>
      </c>
      <c r="C18022" s="5" t="s">
        <v>12</v>
      </c>
      <c r="D18022" s="5" t="str">
        <f t="shared" si="281"/>
        <v>un</v>
      </c>
    </row>
    <row r="18023" spans="1:4" x14ac:dyDescent="0.2">
      <c r="A18023" s="5" t="s">
        <v>4832</v>
      </c>
      <c r="B18023" s="5" t="s">
        <v>34182</v>
      </c>
      <c r="C18023" s="5" t="s">
        <v>12</v>
      </c>
      <c r="D18023" s="5" t="str">
        <f t="shared" si="281"/>
        <v>un</v>
      </c>
    </row>
    <row r="18024" spans="1:4" x14ac:dyDescent="0.2">
      <c r="A18024" s="5" t="s">
        <v>20379</v>
      </c>
      <c r="B18024" s="5" t="s">
        <v>34182</v>
      </c>
      <c r="C18024" s="5" t="s">
        <v>12</v>
      </c>
      <c r="D18024" s="5" t="str">
        <f t="shared" si="281"/>
        <v>un</v>
      </c>
    </row>
    <row r="18025" spans="1:4" x14ac:dyDescent="0.2">
      <c r="A18025" s="5" t="s">
        <v>4833</v>
      </c>
      <c r="B18025" s="5" t="s">
        <v>34183</v>
      </c>
      <c r="C18025" s="5" t="s">
        <v>12</v>
      </c>
      <c r="D18025" s="5" t="str">
        <f t="shared" si="281"/>
        <v>un</v>
      </c>
    </row>
    <row r="18026" spans="1:4" x14ac:dyDescent="0.2">
      <c r="A18026" s="5" t="s">
        <v>20380</v>
      </c>
      <c r="B18026" s="5" t="s">
        <v>34183</v>
      </c>
      <c r="C18026" s="5" t="s">
        <v>12</v>
      </c>
      <c r="D18026" s="5" t="str">
        <f t="shared" si="281"/>
        <v>un</v>
      </c>
    </row>
    <row r="18027" spans="1:4" x14ac:dyDescent="0.2">
      <c r="A18027" s="5" t="s">
        <v>4834</v>
      </c>
      <c r="B18027" s="5" t="s">
        <v>34184</v>
      </c>
      <c r="C18027" s="5" t="s">
        <v>12</v>
      </c>
      <c r="D18027" s="5" t="str">
        <f t="shared" si="281"/>
        <v>un</v>
      </c>
    </row>
    <row r="18028" spans="1:4" x14ac:dyDescent="0.2">
      <c r="A18028" s="5" t="s">
        <v>20381</v>
      </c>
      <c r="B18028" s="5" t="s">
        <v>34184</v>
      </c>
      <c r="C18028" s="5" t="s">
        <v>12</v>
      </c>
      <c r="D18028" s="5" t="str">
        <f t="shared" si="281"/>
        <v>un</v>
      </c>
    </row>
    <row r="18029" spans="1:4" x14ac:dyDescent="0.2">
      <c r="A18029" s="5" t="s">
        <v>4835</v>
      </c>
      <c r="B18029" s="5" t="s">
        <v>34185</v>
      </c>
      <c r="C18029" s="5" t="s">
        <v>12</v>
      </c>
      <c r="D18029" s="5" t="str">
        <f t="shared" si="281"/>
        <v>un</v>
      </c>
    </row>
    <row r="18030" spans="1:4" x14ac:dyDescent="0.2">
      <c r="A18030" s="5" t="s">
        <v>20382</v>
      </c>
      <c r="B18030" s="5" t="s">
        <v>34185</v>
      </c>
      <c r="C18030" s="5" t="s">
        <v>12</v>
      </c>
      <c r="D18030" s="5" t="str">
        <f t="shared" si="281"/>
        <v>un</v>
      </c>
    </row>
    <row r="18031" spans="1:4" x14ac:dyDescent="0.2">
      <c r="A18031" s="5" t="s">
        <v>10513</v>
      </c>
      <c r="B18031" s="5" t="s">
        <v>34186</v>
      </c>
      <c r="C18031" s="5" t="s">
        <v>12</v>
      </c>
      <c r="D18031" s="5" t="str">
        <f t="shared" si="281"/>
        <v>un</v>
      </c>
    </row>
    <row r="18032" spans="1:4" x14ac:dyDescent="0.2">
      <c r="A18032" s="5" t="s">
        <v>20383</v>
      </c>
      <c r="B18032" s="5" t="s">
        <v>34186</v>
      </c>
      <c r="C18032" s="5" t="s">
        <v>12</v>
      </c>
      <c r="D18032" s="5" t="str">
        <f t="shared" si="281"/>
        <v>un</v>
      </c>
    </row>
    <row r="18033" spans="1:4" x14ac:dyDescent="0.2">
      <c r="A18033" s="5" t="s">
        <v>10514</v>
      </c>
      <c r="B18033" s="5" t="s">
        <v>34187</v>
      </c>
      <c r="C18033" s="5" t="s">
        <v>12</v>
      </c>
      <c r="D18033" s="5" t="str">
        <f t="shared" si="281"/>
        <v>un</v>
      </c>
    </row>
    <row r="18034" spans="1:4" x14ac:dyDescent="0.2">
      <c r="A18034" s="5" t="s">
        <v>20384</v>
      </c>
      <c r="B18034" s="5" t="s">
        <v>34187</v>
      </c>
      <c r="C18034" s="5" t="s">
        <v>12</v>
      </c>
      <c r="D18034" s="5" t="str">
        <f t="shared" si="281"/>
        <v>un</v>
      </c>
    </row>
    <row r="18035" spans="1:4" x14ac:dyDescent="0.2">
      <c r="A18035" s="5" t="s">
        <v>4836</v>
      </c>
      <c r="B18035" s="5" t="s">
        <v>34188</v>
      </c>
      <c r="C18035" s="5" t="s">
        <v>12</v>
      </c>
      <c r="D18035" s="5" t="str">
        <f t="shared" si="281"/>
        <v>un</v>
      </c>
    </row>
    <row r="18036" spans="1:4" x14ac:dyDescent="0.2">
      <c r="A18036" s="5" t="s">
        <v>20385</v>
      </c>
      <c r="B18036" s="5" t="s">
        <v>34188</v>
      </c>
      <c r="C18036" s="5" t="s">
        <v>12</v>
      </c>
      <c r="D18036" s="5" t="str">
        <f t="shared" si="281"/>
        <v>un</v>
      </c>
    </row>
    <row r="18037" spans="1:4" x14ac:dyDescent="0.2">
      <c r="A18037" s="5" t="s">
        <v>4837</v>
      </c>
      <c r="B18037" s="5" t="s">
        <v>34189</v>
      </c>
      <c r="C18037" s="5" t="s">
        <v>12</v>
      </c>
      <c r="D18037" s="5" t="str">
        <f t="shared" si="281"/>
        <v>un</v>
      </c>
    </row>
    <row r="18038" spans="1:4" x14ac:dyDescent="0.2">
      <c r="A18038" s="5" t="s">
        <v>20386</v>
      </c>
      <c r="B18038" s="5" t="s">
        <v>34189</v>
      </c>
      <c r="C18038" s="5" t="s">
        <v>12</v>
      </c>
      <c r="D18038" s="5" t="str">
        <f t="shared" si="281"/>
        <v>un</v>
      </c>
    </row>
    <row r="18039" spans="1:4" x14ac:dyDescent="0.2">
      <c r="A18039" s="5" t="s">
        <v>4838</v>
      </c>
      <c r="B18039" s="5" t="s">
        <v>34190</v>
      </c>
      <c r="C18039" s="5" t="s">
        <v>12</v>
      </c>
      <c r="D18039" s="5" t="str">
        <f t="shared" si="281"/>
        <v>un</v>
      </c>
    </row>
    <row r="18040" spans="1:4" x14ac:dyDescent="0.2">
      <c r="A18040" s="5" t="s">
        <v>20387</v>
      </c>
      <c r="B18040" s="5" t="s">
        <v>34190</v>
      </c>
      <c r="C18040" s="5" t="s">
        <v>12</v>
      </c>
      <c r="D18040" s="5" t="str">
        <f t="shared" si="281"/>
        <v>un</v>
      </c>
    </row>
    <row r="18041" spans="1:4" x14ac:dyDescent="0.2">
      <c r="A18041" s="5" t="s">
        <v>4839</v>
      </c>
      <c r="B18041" s="5" t="s">
        <v>34191</v>
      </c>
      <c r="C18041" s="5" t="s">
        <v>25536</v>
      </c>
      <c r="D18041" s="5" t="str">
        <f t="shared" si="281"/>
        <v>m2</v>
      </c>
    </row>
    <row r="18042" spans="1:4" x14ac:dyDescent="0.2">
      <c r="A18042" s="5" t="s">
        <v>20388</v>
      </c>
      <c r="B18042" s="5" t="s">
        <v>34191</v>
      </c>
      <c r="C18042" s="5" t="s">
        <v>25536</v>
      </c>
      <c r="D18042" s="5" t="str">
        <f t="shared" si="281"/>
        <v>m2</v>
      </c>
    </row>
    <row r="18043" spans="1:4" x14ac:dyDescent="0.2">
      <c r="A18043" s="5" t="s">
        <v>4840</v>
      </c>
      <c r="B18043" s="5" t="s">
        <v>34192</v>
      </c>
      <c r="C18043" s="5" t="s">
        <v>25536</v>
      </c>
      <c r="D18043" s="5" t="str">
        <f t="shared" si="281"/>
        <v>m2</v>
      </c>
    </row>
    <row r="18044" spans="1:4" x14ac:dyDescent="0.2">
      <c r="A18044" s="5" t="s">
        <v>20389</v>
      </c>
      <c r="B18044" s="5" t="s">
        <v>34192</v>
      </c>
      <c r="C18044" s="5" t="s">
        <v>25536</v>
      </c>
      <c r="D18044" s="5" t="str">
        <f t="shared" si="281"/>
        <v>m2</v>
      </c>
    </row>
    <row r="18045" spans="1:4" x14ac:dyDescent="0.2">
      <c r="A18045" s="5" t="s">
        <v>4841</v>
      </c>
      <c r="B18045" s="5" t="s">
        <v>34193</v>
      </c>
      <c r="C18045" s="5" t="s">
        <v>25536</v>
      </c>
      <c r="D18045" s="5" t="str">
        <f t="shared" si="281"/>
        <v>m2</v>
      </c>
    </row>
    <row r="18046" spans="1:4" x14ac:dyDescent="0.2">
      <c r="A18046" s="5" t="s">
        <v>20390</v>
      </c>
      <c r="B18046" s="5" t="s">
        <v>34193</v>
      </c>
      <c r="C18046" s="5" t="s">
        <v>25536</v>
      </c>
      <c r="D18046" s="5" t="str">
        <f t="shared" si="281"/>
        <v>m2</v>
      </c>
    </row>
    <row r="18047" spans="1:4" x14ac:dyDescent="0.2">
      <c r="A18047" s="5" t="s">
        <v>4842</v>
      </c>
      <c r="B18047" s="5" t="s">
        <v>34194</v>
      </c>
      <c r="C18047" s="5" t="s">
        <v>25536</v>
      </c>
      <c r="D18047" s="5" t="str">
        <f t="shared" si="281"/>
        <v>m2</v>
      </c>
    </row>
    <row r="18048" spans="1:4" x14ac:dyDescent="0.2">
      <c r="A18048" s="5" t="s">
        <v>20391</v>
      </c>
      <c r="B18048" s="5" t="s">
        <v>34194</v>
      </c>
      <c r="C18048" s="5" t="s">
        <v>25536</v>
      </c>
      <c r="D18048" s="5" t="str">
        <f t="shared" si="281"/>
        <v>m2</v>
      </c>
    </row>
    <row r="18049" spans="1:4" x14ac:dyDescent="0.2">
      <c r="A18049" s="5" t="s">
        <v>4843</v>
      </c>
      <c r="B18049" s="5" t="s">
        <v>34195</v>
      </c>
      <c r="C18049" s="5" t="s">
        <v>25536</v>
      </c>
      <c r="D18049" s="5" t="str">
        <f t="shared" si="281"/>
        <v>m2</v>
      </c>
    </row>
    <row r="18050" spans="1:4" x14ac:dyDescent="0.2">
      <c r="A18050" s="5" t="s">
        <v>20392</v>
      </c>
      <c r="B18050" s="5" t="s">
        <v>34195</v>
      </c>
      <c r="C18050" s="5" t="s">
        <v>25536</v>
      </c>
      <c r="D18050" s="5" t="str">
        <f t="shared" ref="D18050:D18113" si="282">LOWER(C18050)</f>
        <v>m2</v>
      </c>
    </row>
    <row r="18051" spans="1:4" x14ac:dyDescent="0.2">
      <c r="A18051" s="5" t="s">
        <v>4844</v>
      </c>
      <c r="B18051" s="5" t="s">
        <v>34196</v>
      </c>
      <c r="C18051" s="5" t="s">
        <v>25536</v>
      </c>
      <c r="D18051" s="5" t="str">
        <f t="shared" si="282"/>
        <v>m2</v>
      </c>
    </row>
    <row r="18052" spans="1:4" x14ac:dyDescent="0.2">
      <c r="A18052" s="5" t="s">
        <v>20393</v>
      </c>
      <c r="B18052" s="5" t="s">
        <v>34196</v>
      </c>
      <c r="C18052" s="5" t="s">
        <v>25536</v>
      </c>
      <c r="D18052" s="5" t="str">
        <f t="shared" si="282"/>
        <v>m2</v>
      </c>
    </row>
    <row r="18053" spans="1:4" x14ac:dyDescent="0.2">
      <c r="A18053" s="5" t="s">
        <v>4845</v>
      </c>
      <c r="B18053" s="5" t="s">
        <v>34197</v>
      </c>
      <c r="C18053" s="5" t="s">
        <v>12</v>
      </c>
      <c r="D18053" s="5" t="str">
        <f t="shared" si="282"/>
        <v>un</v>
      </c>
    </row>
    <row r="18054" spans="1:4" x14ac:dyDescent="0.2">
      <c r="A18054" s="5" t="s">
        <v>20394</v>
      </c>
      <c r="B18054" s="5" t="s">
        <v>34197</v>
      </c>
      <c r="C18054" s="5" t="s">
        <v>12</v>
      </c>
      <c r="D18054" s="5" t="str">
        <f t="shared" si="282"/>
        <v>un</v>
      </c>
    </row>
    <row r="18055" spans="1:4" x14ac:dyDescent="0.2">
      <c r="A18055" s="5" t="s">
        <v>4846</v>
      </c>
      <c r="B18055" s="5" t="s">
        <v>34198</v>
      </c>
      <c r="C18055" s="5" t="s">
        <v>12</v>
      </c>
      <c r="D18055" s="5" t="str">
        <f t="shared" si="282"/>
        <v>un</v>
      </c>
    </row>
    <row r="18056" spans="1:4" x14ac:dyDescent="0.2">
      <c r="A18056" s="5" t="s">
        <v>20395</v>
      </c>
      <c r="B18056" s="5" t="s">
        <v>34198</v>
      </c>
      <c r="C18056" s="5" t="s">
        <v>12</v>
      </c>
      <c r="D18056" s="5" t="str">
        <f t="shared" si="282"/>
        <v>un</v>
      </c>
    </row>
    <row r="18057" spans="1:4" x14ac:dyDescent="0.2">
      <c r="A18057" s="5" t="s">
        <v>4847</v>
      </c>
      <c r="B18057" s="5" t="s">
        <v>34199</v>
      </c>
      <c r="C18057" s="5" t="s">
        <v>12</v>
      </c>
      <c r="D18057" s="5" t="str">
        <f t="shared" si="282"/>
        <v>un</v>
      </c>
    </row>
    <row r="18058" spans="1:4" x14ac:dyDescent="0.2">
      <c r="A18058" s="5" t="s">
        <v>20396</v>
      </c>
      <c r="B18058" s="5" t="s">
        <v>34199</v>
      </c>
      <c r="C18058" s="5" t="s">
        <v>12</v>
      </c>
      <c r="D18058" s="5" t="str">
        <f t="shared" si="282"/>
        <v>un</v>
      </c>
    </row>
    <row r="18059" spans="1:4" x14ac:dyDescent="0.2">
      <c r="A18059" s="5" t="s">
        <v>4848</v>
      </c>
      <c r="B18059" s="5" t="s">
        <v>34200</v>
      </c>
      <c r="C18059" s="5" t="s">
        <v>12</v>
      </c>
      <c r="D18059" s="5" t="str">
        <f t="shared" si="282"/>
        <v>un</v>
      </c>
    </row>
    <row r="18060" spans="1:4" x14ac:dyDescent="0.2">
      <c r="A18060" s="5" t="s">
        <v>20397</v>
      </c>
      <c r="B18060" s="5" t="s">
        <v>34200</v>
      </c>
      <c r="C18060" s="5" t="s">
        <v>12</v>
      </c>
      <c r="D18060" s="5" t="str">
        <f t="shared" si="282"/>
        <v>un</v>
      </c>
    </row>
    <row r="18061" spans="1:4" x14ac:dyDescent="0.2">
      <c r="A18061" s="5" t="s">
        <v>4849</v>
      </c>
      <c r="B18061" s="5" t="s">
        <v>34201</v>
      </c>
      <c r="C18061" s="5" t="s">
        <v>12</v>
      </c>
      <c r="D18061" s="5" t="str">
        <f t="shared" si="282"/>
        <v>un</v>
      </c>
    </row>
    <row r="18062" spans="1:4" x14ac:dyDescent="0.2">
      <c r="A18062" s="5" t="s">
        <v>20398</v>
      </c>
      <c r="B18062" s="5" t="s">
        <v>34201</v>
      </c>
      <c r="C18062" s="5" t="s">
        <v>12</v>
      </c>
      <c r="D18062" s="5" t="str">
        <f t="shared" si="282"/>
        <v>un</v>
      </c>
    </row>
    <row r="18063" spans="1:4" x14ac:dyDescent="0.2">
      <c r="A18063" s="5" t="s">
        <v>4850</v>
      </c>
      <c r="B18063" s="5" t="s">
        <v>34202</v>
      </c>
      <c r="C18063" s="5" t="s">
        <v>12</v>
      </c>
      <c r="D18063" s="5" t="str">
        <f t="shared" si="282"/>
        <v>un</v>
      </c>
    </row>
    <row r="18064" spans="1:4" x14ac:dyDescent="0.2">
      <c r="A18064" s="5" t="s">
        <v>20399</v>
      </c>
      <c r="B18064" s="5" t="s">
        <v>34202</v>
      </c>
      <c r="C18064" s="5" t="s">
        <v>12</v>
      </c>
      <c r="D18064" s="5" t="str">
        <f t="shared" si="282"/>
        <v>un</v>
      </c>
    </row>
    <row r="18065" spans="1:4" x14ac:dyDescent="0.2">
      <c r="A18065" s="5" t="s">
        <v>4851</v>
      </c>
      <c r="B18065" s="5" t="s">
        <v>34203</v>
      </c>
      <c r="C18065" s="5" t="s">
        <v>12</v>
      </c>
      <c r="D18065" s="5" t="str">
        <f t="shared" si="282"/>
        <v>un</v>
      </c>
    </row>
    <row r="18066" spans="1:4" x14ac:dyDescent="0.2">
      <c r="A18066" s="5" t="s">
        <v>20400</v>
      </c>
      <c r="B18066" s="5" t="s">
        <v>34203</v>
      </c>
      <c r="C18066" s="5" t="s">
        <v>12</v>
      </c>
      <c r="D18066" s="5" t="str">
        <f t="shared" si="282"/>
        <v>un</v>
      </c>
    </row>
    <row r="18067" spans="1:4" x14ac:dyDescent="0.2">
      <c r="A18067" s="5" t="s">
        <v>4852</v>
      </c>
      <c r="B18067" s="5" t="s">
        <v>34204</v>
      </c>
      <c r="C18067" s="5" t="s">
        <v>12</v>
      </c>
      <c r="D18067" s="5" t="str">
        <f t="shared" si="282"/>
        <v>un</v>
      </c>
    </row>
    <row r="18068" spans="1:4" x14ac:dyDescent="0.2">
      <c r="A18068" s="5" t="s">
        <v>20401</v>
      </c>
      <c r="B18068" s="5" t="s">
        <v>34204</v>
      </c>
      <c r="C18068" s="5" t="s">
        <v>12</v>
      </c>
      <c r="D18068" s="5" t="str">
        <f t="shared" si="282"/>
        <v>un</v>
      </c>
    </row>
    <row r="18069" spans="1:4" x14ac:dyDescent="0.2">
      <c r="A18069" s="5" t="s">
        <v>4853</v>
      </c>
      <c r="B18069" s="5" t="s">
        <v>34205</v>
      </c>
      <c r="C18069" s="5" t="s">
        <v>12</v>
      </c>
      <c r="D18069" s="5" t="str">
        <f t="shared" si="282"/>
        <v>un</v>
      </c>
    </row>
    <row r="18070" spans="1:4" x14ac:dyDescent="0.2">
      <c r="A18070" s="5" t="s">
        <v>20402</v>
      </c>
      <c r="B18070" s="5" t="s">
        <v>34205</v>
      </c>
      <c r="C18070" s="5" t="s">
        <v>12</v>
      </c>
      <c r="D18070" s="5" t="str">
        <f t="shared" si="282"/>
        <v>un</v>
      </c>
    </row>
    <row r="18071" spans="1:4" x14ac:dyDescent="0.2">
      <c r="A18071" s="5" t="s">
        <v>4854</v>
      </c>
      <c r="B18071" s="5" t="s">
        <v>34206</v>
      </c>
      <c r="C18071" s="5" t="s">
        <v>12</v>
      </c>
      <c r="D18071" s="5" t="str">
        <f t="shared" si="282"/>
        <v>un</v>
      </c>
    </row>
    <row r="18072" spans="1:4" x14ac:dyDescent="0.2">
      <c r="A18072" s="5" t="s">
        <v>20403</v>
      </c>
      <c r="B18072" s="5" t="s">
        <v>34206</v>
      </c>
      <c r="C18072" s="5" t="s">
        <v>12</v>
      </c>
      <c r="D18072" s="5" t="str">
        <f t="shared" si="282"/>
        <v>un</v>
      </c>
    </row>
    <row r="18073" spans="1:4" x14ac:dyDescent="0.2">
      <c r="A18073" s="5" t="s">
        <v>4855</v>
      </c>
      <c r="B18073" s="5" t="s">
        <v>34207</v>
      </c>
      <c r="C18073" s="5" t="s">
        <v>12</v>
      </c>
      <c r="D18073" s="5" t="str">
        <f t="shared" si="282"/>
        <v>un</v>
      </c>
    </row>
    <row r="18074" spans="1:4" x14ac:dyDescent="0.2">
      <c r="A18074" s="5" t="s">
        <v>20404</v>
      </c>
      <c r="B18074" s="5" t="s">
        <v>34207</v>
      </c>
      <c r="C18074" s="5" t="s">
        <v>12</v>
      </c>
      <c r="D18074" s="5" t="str">
        <f t="shared" si="282"/>
        <v>un</v>
      </c>
    </row>
    <row r="18075" spans="1:4" x14ac:dyDescent="0.2">
      <c r="A18075" s="5" t="s">
        <v>4856</v>
      </c>
      <c r="B18075" s="5" t="s">
        <v>34208</v>
      </c>
      <c r="C18075" s="5" t="s">
        <v>12</v>
      </c>
      <c r="D18075" s="5" t="str">
        <f t="shared" si="282"/>
        <v>un</v>
      </c>
    </row>
    <row r="18076" spans="1:4" x14ac:dyDescent="0.2">
      <c r="A18076" s="5" t="s">
        <v>20405</v>
      </c>
      <c r="B18076" s="5" t="s">
        <v>34208</v>
      </c>
      <c r="C18076" s="5" t="s">
        <v>12</v>
      </c>
      <c r="D18076" s="5" t="str">
        <f t="shared" si="282"/>
        <v>un</v>
      </c>
    </row>
    <row r="18077" spans="1:4" x14ac:dyDescent="0.2">
      <c r="A18077" s="5" t="s">
        <v>4857</v>
      </c>
      <c r="B18077" s="5" t="s">
        <v>34209</v>
      </c>
      <c r="C18077" s="5" t="s">
        <v>12</v>
      </c>
      <c r="D18077" s="5" t="str">
        <f t="shared" si="282"/>
        <v>un</v>
      </c>
    </row>
    <row r="18078" spans="1:4" x14ac:dyDescent="0.2">
      <c r="A18078" s="5" t="s">
        <v>20406</v>
      </c>
      <c r="B18078" s="5" t="s">
        <v>34209</v>
      </c>
      <c r="C18078" s="5" t="s">
        <v>12</v>
      </c>
      <c r="D18078" s="5" t="str">
        <f t="shared" si="282"/>
        <v>un</v>
      </c>
    </row>
    <row r="18079" spans="1:4" x14ac:dyDescent="0.2">
      <c r="A18079" s="5" t="s">
        <v>4858</v>
      </c>
      <c r="B18079" s="5" t="s">
        <v>34210</v>
      </c>
      <c r="C18079" s="5" t="s">
        <v>12</v>
      </c>
      <c r="D18079" s="5" t="str">
        <f t="shared" si="282"/>
        <v>un</v>
      </c>
    </row>
    <row r="18080" spans="1:4" x14ac:dyDescent="0.2">
      <c r="A18080" s="5" t="s">
        <v>20407</v>
      </c>
      <c r="B18080" s="5" t="s">
        <v>34210</v>
      </c>
      <c r="C18080" s="5" t="s">
        <v>12</v>
      </c>
      <c r="D18080" s="5" t="str">
        <f t="shared" si="282"/>
        <v>un</v>
      </c>
    </row>
    <row r="18081" spans="1:4" x14ac:dyDescent="0.2">
      <c r="A18081" s="5" t="s">
        <v>4859</v>
      </c>
      <c r="B18081" s="5" t="s">
        <v>34211</v>
      </c>
      <c r="C18081" s="5" t="s">
        <v>12</v>
      </c>
      <c r="D18081" s="5" t="str">
        <f t="shared" si="282"/>
        <v>un</v>
      </c>
    </row>
    <row r="18082" spans="1:4" x14ac:dyDescent="0.2">
      <c r="A18082" s="5" t="s">
        <v>20408</v>
      </c>
      <c r="B18082" s="5" t="s">
        <v>34211</v>
      </c>
      <c r="C18082" s="5" t="s">
        <v>12</v>
      </c>
      <c r="D18082" s="5" t="str">
        <f t="shared" si="282"/>
        <v>un</v>
      </c>
    </row>
    <row r="18083" spans="1:4" x14ac:dyDescent="0.2">
      <c r="A18083" s="5" t="s">
        <v>4860</v>
      </c>
      <c r="B18083" s="5" t="s">
        <v>34212</v>
      </c>
      <c r="C18083" s="5" t="s">
        <v>12</v>
      </c>
      <c r="D18083" s="5" t="str">
        <f t="shared" si="282"/>
        <v>un</v>
      </c>
    </row>
    <row r="18084" spans="1:4" x14ac:dyDescent="0.2">
      <c r="A18084" s="5" t="s">
        <v>20409</v>
      </c>
      <c r="B18084" s="5" t="s">
        <v>34212</v>
      </c>
      <c r="C18084" s="5" t="s">
        <v>12</v>
      </c>
      <c r="D18084" s="5" t="str">
        <f t="shared" si="282"/>
        <v>un</v>
      </c>
    </row>
    <row r="18085" spans="1:4" x14ac:dyDescent="0.2">
      <c r="A18085" s="5" t="s">
        <v>4861</v>
      </c>
      <c r="B18085" s="5" t="s">
        <v>34213</v>
      </c>
      <c r="C18085" s="5" t="s">
        <v>12</v>
      </c>
      <c r="D18085" s="5" t="str">
        <f t="shared" si="282"/>
        <v>un</v>
      </c>
    </row>
    <row r="18086" spans="1:4" x14ac:dyDescent="0.2">
      <c r="A18086" s="5" t="s">
        <v>20410</v>
      </c>
      <c r="B18086" s="5" t="s">
        <v>34213</v>
      </c>
      <c r="C18086" s="5" t="s">
        <v>12</v>
      </c>
      <c r="D18086" s="5" t="str">
        <f t="shared" si="282"/>
        <v>un</v>
      </c>
    </row>
    <row r="18087" spans="1:4" x14ac:dyDescent="0.2">
      <c r="A18087" s="5" t="s">
        <v>4862</v>
      </c>
      <c r="B18087" s="5" t="s">
        <v>34214</v>
      </c>
      <c r="C18087" s="5" t="s">
        <v>12</v>
      </c>
      <c r="D18087" s="5" t="str">
        <f t="shared" si="282"/>
        <v>un</v>
      </c>
    </row>
    <row r="18088" spans="1:4" x14ac:dyDescent="0.2">
      <c r="A18088" s="5" t="s">
        <v>20411</v>
      </c>
      <c r="B18088" s="5" t="s">
        <v>34214</v>
      </c>
      <c r="C18088" s="5" t="s">
        <v>12</v>
      </c>
      <c r="D18088" s="5" t="str">
        <f t="shared" si="282"/>
        <v>un</v>
      </c>
    </row>
    <row r="18089" spans="1:4" x14ac:dyDescent="0.2">
      <c r="A18089" s="5" t="s">
        <v>4863</v>
      </c>
      <c r="B18089" s="5" t="s">
        <v>34215</v>
      </c>
      <c r="C18089" s="5" t="s">
        <v>12</v>
      </c>
      <c r="D18089" s="5" t="str">
        <f t="shared" si="282"/>
        <v>un</v>
      </c>
    </row>
    <row r="18090" spans="1:4" x14ac:dyDescent="0.2">
      <c r="A18090" s="5" t="s">
        <v>20412</v>
      </c>
      <c r="B18090" s="5" t="s">
        <v>34215</v>
      </c>
      <c r="C18090" s="5" t="s">
        <v>12</v>
      </c>
      <c r="D18090" s="5" t="str">
        <f t="shared" si="282"/>
        <v>un</v>
      </c>
    </row>
    <row r="18091" spans="1:4" x14ac:dyDescent="0.2">
      <c r="A18091" s="5" t="s">
        <v>4864</v>
      </c>
      <c r="B18091" s="5" t="s">
        <v>34216</v>
      </c>
      <c r="C18091" s="5" t="s">
        <v>12</v>
      </c>
      <c r="D18091" s="5" t="str">
        <f t="shared" si="282"/>
        <v>un</v>
      </c>
    </row>
    <row r="18092" spans="1:4" x14ac:dyDescent="0.2">
      <c r="A18092" s="5" t="s">
        <v>20413</v>
      </c>
      <c r="B18092" s="5" t="s">
        <v>34216</v>
      </c>
      <c r="C18092" s="5" t="s">
        <v>12</v>
      </c>
      <c r="D18092" s="5" t="str">
        <f t="shared" si="282"/>
        <v>un</v>
      </c>
    </row>
    <row r="18093" spans="1:4" x14ac:dyDescent="0.2">
      <c r="A18093" s="5" t="s">
        <v>4865</v>
      </c>
      <c r="B18093" s="5" t="s">
        <v>34217</v>
      </c>
      <c r="C18093" s="5" t="s">
        <v>25536</v>
      </c>
      <c r="D18093" s="5" t="str">
        <f t="shared" si="282"/>
        <v>m2</v>
      </c>
    </row>
    <row r="18094" spans="1:4" x14ac:dyDescent="0.2">
      <c r="A18094" s="5" t="s">
        <v>20414</v>
      </c>
      <c r="B18094" s="5" t="s">
        <v>34217</v>
      </c>
      <c r="C18094" s="5" t="s">
        <v>25536</v>
      </c>
      <c r="D18094" s="5" t="str">
        <f t="shared" si="282"/>
        <v>m2</v>
      </c>
    </row>
    <row r="18095" spans="1:4" x14ac:dyDescent="0.2">
      <c r="A18095" s="5" t="s">
        <v>4866</v>
      </c>
      <c r="B18095" s="5" t="s">
        <v>34218</v>
      </c>
      <c r="C18095" s="5" t="s">
        <v>25536</v>
      </c>
      <c r="D18095" s="5" t="str">
        <f t="shared" si="282"/>
        <v>m2</v>
      </c>
    </row>
    <row r="18096" spans="1:4" x14ac:dyDescent="0.2">
      <c r="A18096" s="5" t="s">
        <v>20415</v>
      </c>
      <c r="B18096" s="5" t="s">
        <v>34218</v>
      </c>
      <c r="C18096" s="5" t="s">
        <v>25536</v>
      </c>
      <c r="D18096" s="5" t="str">
        <f t="shared" si="282"/>
        <v>m2</v>
      </c>
    </row>
    <row r="18097" spans="1:4" x14ac:dyDescent="0.2">
      <c r="A18097" s="5" t="s">
        <v>4867</v>
      </c>
      <c r="B18097" s="5" t="s">
        <v>34219</v>
      </c>
      <c r="C18097" s="5" t="s">
        <v>21</v>
      </c>
      <c r="D18097" s="5" t="str">
        <f t="shared" si="282"/>
        <v>m</v>
      </c>
    </row>
    <row r="18098" spans="1:4" x14ac:dyDescent="0.2">
      <c r="A18098" s="5" t="s">
        <v>20416</v>
      </c>
      <c r="B18098" s="5" t="s">
        <v>34219</v>
      </c>
      <c r="C18098" s="5" t="s">
        <v>21</v>
      </c>
      <c r="D18098" s="5" t="str">
        <f t="shared" si="282"/>
        <v>m</v>
      </c>
    </row>
    <row r="18099" spans="1:4" x14ac:dyDescent="0.2">
      <c r="A18099" s="5" t="s">
        <v>4868</v>
      </c>
      <c r="B18099" s="5" t="s">
        <v>34220</v>
      </c>
      <c r="C18099" s="5" t="s">
        <v>21</v>
      </c>
      <c r="D18099" s="5" t="str">
        <f t="shared" si="282"/>
        <v>m</v>
      </c>
    </row>
    <row r="18100" spans="1:4" x14ac:dyDescent="0.2">
      <c r="A18100" s="5" t="s">
        <v>20417</v>
      </c>
      <c r="B18100" s="5" t="s">
        <v>34220</v>
      </c>
      <c r="C18100" s="5" t="s">
        <v>21</v>
      </c>
      <c r="D18100" s="5" t="str">
        <f t="shared" si="282"/>
        <v>m</v>
      </c>
    </row>
    <row r="18101" spans="1:4" x14ac:dyDescent="0.2">
      <c r="A18101" s="5" t="s">
        <v>4869</v>
      </c>
      <c r="B18101" s="5" t="s">
        <v>34221</v>
      </c>
      <c r="C18101" s="5" t="s">
        <v>21</v>
      </c>
      <c r="D18101" s="5" t="str">
        <f t="shared" si="282"/>
        <v>m</v>
      </c>
    </row>
    <row r="18102" spans="1:4" x14ac:dyDescent="0.2">
      <c r="A18102" s="5" t="s">
        <v>20418</v>
      </c>
      <c r="B18102" s="5" t="s">
        <v>34221</v>
      </c>
      <c r="C18102" s="5" t="s">
        <v>21</v>
      </c>
      <c r="D18102" s="5" t="str">
        <f t="shared" si="282"/>
        <v>m</v>
      </c>
    </row>
    <row r="18103" spans="1:4" x14ac:dyDescent="0.2">
      <c r="A18103" s="5" t="s">
        <v>4870</v>
      </c>
      <c r="B18103" s="5" t="s">
        <v>34222</v>
      </c>
      <c r="C18103" s="5" t="s">
        <v>21</v>
      </c>
      <c r="D18103" s="5" t="str">
        <f t="shared" si="282"/>
        <v>m</v>
      </c>
    </row>
    <row r="18104" spans="1:4" x14ac:dyDescent="0.2">
      <c r="A18104" s="5" t="s">
        <v>20419</v>
      </c>
      <c r="B18104" s="5" t="s">
        <v>34222</v>
      </c>
      <c r="C18104" s="5" t="s">
        <v>21</v>
      </c>
      <c r="D18104" s="5" t="str">
        <f t="shared" si="282"/>
        <v>m</v>
      </c>
    </row>
    <row r="18105" spans="1:4" x14ac:dyDescent="0.2">
      <c r="A18105" s="5" t="s">
        <v>4871</v>
      </c>
      <c r="B18105" s="5" t="s">
        <v>34223</v>
      </c>
      <c r="C18105" s="5" t="s">
        <v>21</v>
      </c>
      <c r="D18105" s="5" t="str">
        <f t="shared" si="282"/>
        <v>m</v>
      </c>
    </row>
    <row r="18106" spans="1:4" x14ac:dyDescent="0.2">
      <c r="A18106" s="5" t="s">
        <v>20420</v>
      </c>
      <c r="B18106" s="5" t="s">
        <v>34223</v>
      </c>
      <c r="C18106" s="5" t="s">
        <v>21</v>
      </c>
      <c r="D18106" s="5" t="str">
        <f t="shared" si="282"/>
        <v>m</v>
      </c>
    </row>
    <row r="18107" spans="1:4" x14ac:dyDescent="0.2">
      <c r="A18107" s="5" t="s">
        <v>4872</v>
      </c>
      <c r="B18107" s="5" t="s">
        <v>34224</v>
      </c>
      <c r="C18107" s="5" t="s">
        <v>21</v>
      </c>
      <c r="D18107" s="5" t="str">
        <f t="shared" si="282"/>
        <v>m</v>
      </c>
    </row>
    <row r="18108" spans="1:4" x14ac:dyDescent="0.2">
      <c r="A18108" s="5" t="s">
        <v>20421</v>
      </c>
      <c r="B18108" s="5" t="s">
        <v>34224</v>
      </c>
      <c r="C18108" s="5" t="s">
        <v>21</v>
      </c>
      <c r="D18108" s="5" t="str">
        <f t="shared" si="282"/>
        <v>m</v>
      </c>
    </row>
    <row r="18109" spans="1:4" x14ac:dyDescent="0.2">
      <c r="A18109" s="5" t="s">
        <v>4873</v>
      </c>
      <c r="B18109" s="5" t="s">
        <v>34225</v>
      </c>
      <c r="C18109" s="5" t="s">
        <v>21</v>
      </c>
      <c r="D18109" s="5" t="str">
        <f t="shared" si="282"/>
        <v>m</v>
      </c>
    </row>
    <row r="18110" spans="1:4" x14ac:dyDescent="0.2">
      <c r="A18110" s="5" t="s">
        <v>20422</v>
      </c>
      <c r="B18110" s="5" t="s">
        <v>34225</v>
      </c>
      <c r="C18110" s="5" t="s">
        <v>21</v>
      </c>
      <c r="D18110" s="5" t="str">
        <f t="shared" si="282"/>
        <v>m</v>
      </c>
    </row>
    <row r="18111" spans="1:4" x14ac:dyDescent="0.2">
      <c r="A18111" s="5" t="s">
        <v>4874</v>
      </c>
      <c r="B18111" s="5" t="s">
        <v>34226</v>
      </c>
      <c r="C18111" s="5" t="s">
        <v>21</v>
      </c>
      <c r="D18111" s="5" t="str">
        <f t="shared" si="282"/>
        <v>m</v>
      </c>
    </row>
    <row r="18112" spans="1:4" x14ac:dyDescent="0.2">
      <c r="A18112" s="5" t="s">
        <v>20423</v>
      </c>
      <c r="B18112" s="5" t="s">
        <v>34226</v>
      </c>
      <c r="C18112" s="5" t="s">
        <v>21</v>
      </c>
      <c r="D18112" s="5" t="str">
        <f t="shared" si="282"/>
        <v>m</v>
      </c>
    </row>
    <row r="18113" spans="1:4" x14ac:dyDescent="0.2">
      <c r="A18113" s="5" t="s">
        <v>10515</v>
      </c>
      <c r="B18113" s="5" t="s">
        <v>34227</v>
      </c>
      <c r="C18113" s="5" t="s">
        <v>21</v>
      </c>
      <c r="D18113" s="5" t="str">
        <f t="shared" si="282"/>
        <v>m</v>
      </c>
    </row>
    <row r="18114" spans="1:4" x14ac:dyDescent="0.2">
      <c r="A18114" s="5" t="s">
        <v>20424</v>
      </c>
      <c r="B18114" s="5" t="s">
        <v>34227</v>
      </c>
      <c r="C18114" s="5" t="s">
        <v>21</v>
      </c>
      <c r="D18114" s="5" t="str">
        <f t="shared" ref="D18114:D18177" si="283">LOWER(C18114)</f>
        <v>m</v>
      </c>
    </row>
    <row r="18115" spans="1:4" x14ac:dyDescent="0.2">
      <c r="A18115" s="5" t="s">
        <v>10516</v>
      </c>
      <c r="B18115" s="5" t="s">
        <v>34228</v>
      </c>
      <c r="C18115" s="5" t="s">
        <v>21</v>
      </c>
      <c r="D18115" s="5" t="str">
        <f t="shared" si="283"/>
        <v>m</v>
      </c>
    </row>
    <row r="18116" spans="1:4" x14ac:dyDescent="0.2">
      <c r="A18116" s="5" t="s">
        <v>20425</v>
      </c>
      <c r="B18116" s="5" t="s">
        <v>34228</v>
      </c>
      <c r="C18116" s="5" t="s">
        <v>21</v>
      </c>
      <c r="D18116" s="5" t="str">
        <f t="shared" si="283"/>
        <v>m</v>
      </c>
    </row>
    <row r="18117" spans="1:4" x14ac:dyDescent="0.2">
      <c r="A18117" s="5" t="s">
        <v>4875</v>
      </c>
      <c r="B18117" s="5" t="s">
        <v>34229</v>
      </c>
      <c r="C18117" s="5" t="s">
        <v>21</v>
      </c>
      <c r="D18117" s="5" t="str">
        <f t="shared" si="283"/>
        <v>m</v>
      </c>
    </row>
    <row r="18118" spans="1:4" x14ac:dyDescent="0.2">
      <c r="A18118" s="5" t="s">
        <v>20426</v>
      </c>
      <c r="B18118" s="5" t="s">
        <v>34229</v>
      </c>
      <c r="C18118" s="5" t="s">
        <v>21</v>
      </c>
      <c r="D18118" s="5" t="str">
        <f t="shared" si="283"/>
        <v>m</v>
      </c>
    </row>
    <row r="18119" spans="1:4" x14ac:dyDescent="0.2">
      <c r="A18119" s="5" t="s">
        <v>4876</v>
      </c>
      <c r="B18119" s="5" t="s">
        <v>34230</v>
      </c>
      <c r="C18119" s="5" t="s">
        <v>21</v>
      </c>
      <c r="D18119" s="5" t="str">
        <f t="shared" si="283"/>
        <v>m</v>
      </c>
    </row>
    <row r="18120" spans="1:4" x14ac:dyDescent="0.2">
      <c r="A18120" s="5" t="s">
        <v>20427</v>
      </c>
      <c r="B18120" s="5" t="s">
        <v>34230</v>
      </c>
      <c r="C18120" s="5" t="s">
        <v>21</v>
      </c>
      <c r="D18120" s="5" t="str">
        <f t="shared" si="283"/>
        <v>m</v>
      </c>
    </row>
    <row r="18121" spans="1:4" x14ac:dyDescent="0.2">
      <c r="A18121" s="5" t="s">
        <v>4877</v>
      </c>
      <c r="B18121" s="5" t="s">
        <v>34231</v>
      </c>
      <c r="C18121" s="5" t="s">
        <v>21</v>
      </c>
      <c r="D18121" s="5" t="str">
        <f t="shared" si="283"/>
        <v>m</v>
      </c>
    </row>
    <row r="18122" spans="1:4" x14ac:dyDescent="0.2">
      <c r="A18122" s="5" t="s">
        <v>20428</v>
      </c>
      <c r="B18122" s="5" t="s">
        <v>34231</v>
      </c>
      <c r="C18122" s="5" t="s">
        <v>21</v>
      </c>
      <c r="D18122" s="5" t="str">
        <f t="shared" si="283"/>
        <v>m</v>
      </c>
    </row>
    <row r="18123" spans="1:4" x14ac:dyDescent="0.2">
      <c r="A18123" s="5" t="s">
        <v>4878</v>
      </c>
      <c r="B18123" s="5" t="s">
        <v>34232</v>
      </c>
      <c r="C18123" s="5" t="s">
        <v>21</v>
      </c>
      <c r="D18123" s="5" t="str">
        <f t="shared" si="283"/>
        <v>m</v>
      </c>
    </row>
    <row r="18124" spans="1:4" x14ac:dyDescent="0.2">
      <c r="A18124" s="5" t="s">
        <v>20429</v>
      </c>
      <c r="B18124" s="5" t="s">
        <v>34232</v>
      </c>
      <c r="C18124" s="5" t="s">
        <v>21</v>
      </c>
      <c r="D18124" s="5" t="str">
        <f t="shared" si="283"/>
        <v>m</v>
      </c>
    </row>
    <row r="18125" spans="1:4" x14ac:dyDescent="0.2">
      <c r="A18125" s="5" t="s">
        <v>4879</v>
      </c>
      <c r="B18125" s="5" t="s">
        <v>34233</v>
      </c>
      <c r="C18125" s="5" t="s">
        <v>21</v>
      </c>
      <c r="D18125" s="5" t="str">
        <f t="shared" si="283"/>
        <v>m</v>
      </c>
    </row>
    <row r="18126" spans="1:4" x14ac:dyDescent="0.2">
      <c r="A18126" s="5" t="s">
        <v>20430</v>
      </c>
      <c r="B18126" s="5" t="s">
        <v>34233</v>
      </c>
      <c r="C18126" s="5" t="s">
        <v>21</v>
      </c>
      <c r="D18126" s="5" t="str">
        <f t="shared" si="283"/>
        <v>m</v>
      </c>
    </row>
    <row r="18127" spans="1:4" x14ac:dyDescent="0.2">
      <c r="A18127" s="5" t="s">
        <v>4880</v>
      </c>
      <c r="B18127" s="5" t="s">
        <v>34234</v>
      </c>
      <c r="C18127" s="5" t="s">
        <v>21</v>
      </c>
      <c r="D18127" s="5" t="str">
        <f t="shared" si="283"/>
        <v>m</v>
      </c>
    </row>
    <row r="18128" spans="1:4" x14ac:dyDescent="0.2">
      <c r="A18128" s="5" t="s">
        <v>20431</v>
      </c>
      <c r="B18128" s="5" t="s">
        <v>34234</v>
      </c>
      <c r="C18128" s="5" t="s">
        <v>21</v>
      </c>
      <c r="D18128" s="5" t="str">
        <f t="shared" si="283"/>
        <v>m</v>
      </c>
    </row>
    <row r="18129" spans="1:4" x14ac:dyDescent="0.2">
      <c r="A18129" s="5" t="s">
        <v>4881</v>
      </c>
      <c r="B18129" s="5" t="s">
        <v>34235</v>
      </c>
      <c r="C18129" s="5" t="s">
        <v>25536</v>
      </c>
      <c r="D18129" s="5" t="str">
        <f t="shared" si="283"/>
        <v>m2</v>
      </c>
    </row>
    <row r="18130" spans="1:4" x14ac:dyDescent="0.2">
      <c r="A18130" s="5" t="s">
        <v>20432</v>
      </c>
      <c r="B18130" s="5" t="s">
        <v>34235</v>
      </c>
      <c r="C18130" s="5" t="s">
        <v>25536</v>
      </c>
      <c r="D18130" s="5" t="str">
        <f t="shared" si="283"/>
        <v>m2</v>
      </c>
    </row>
    <row r="18131" spans="1:4" x14ac:dyDescent="0.2">
      <c r="A18131" s="5" t="s">
        <v>4882</v>
      </c>
      <c r="B18131" s="5" t="s">
        <v>34236</v>
      </c>
      <c r="C18131" s="5" t="s">
        <v>25536</v>
      </c>
      <c r="D18131" s="5" t="str">
        <f t="shared" si="283"/>
        <v>m2</v>
      </c>
    </row>
    <row r="18132" spans="1:4" x14ac:dyDescent="0.2">
      <c r="A18132" s="5" t="s">
        <v>20433</v>
      </c>
      <c r="B18132" s="5" t="s">
        <v>34236</v>
      </c>
      <c r="C18132" s="5" t="s">
        <v>25536</v>
      </c>
      <c r="D18132" s="5" t="str">
        <f t="shared" si="283"/>
        <v>m2</v>
      </c>
    </row>
    <row r="18133" spans="1:4" x14ac:dyDescent="0.2">
      <c r="A18133" s="5" t="s">
        <v>4885</v>
      </c>
      <c r="B18133" s="5" t="s">
        <v>34237</v>
      </c>
      <c r="C18133" s="5" t="s">
        <v>25536</v>
      </c>
      <c r="D18133" s="5" t="str">
        <f t="shared" si="283"/>
        <v>m2</v>
      </c>
    </row>
    <row r="18134" spans="1:4" x14ac:dyDescent="0.2">
      <c r="A18134" s="5" t="s">
        <v>20434</v>
      </c>
      <c r="B18134" s="5" t="s">
        <v>34237</v>
      </c>
      <c r="C18134" s="5" t="s">
        <v>25536</v>
      </c>
      <c r="D18134" s="5" t="str">
        <f t="shared" si="283"/>
        <v>m2</v>
      </c>
    </row>
    <row r="18135" spans="1:4" x14ac:dyDescent="0.2">
      <c r="A18135" s="5" t="s">
        <v>4883</v>
      </c>
      <c r="B18135" s="5" t="s">
        <v>34238</v>
      </c>
      <c r="C18135" s="5" t="s">
        <v>21</v>
      </c>
      <c r="D18135" s="5" t="str">
        <f t="shared" si="283"/>
        <v>m</v>
      </c>
    </row>
    <row r="18136" spans="1:4" x14ac:dyDescent="0.2">
      <c r="A18136" s="5" t="s">
        <v>20435</v>
      </c>
      <c r="B18136" s="5" t="s">
        <v>34238</v>
      </c>
      <c r="C18136" s="5" t="s">
        <v>21</v>
      </c>
      <c r="D18136" s="5" t="str">
        <f t="shared" si="283"/>
        <v>m</v>
      </c>
    </row>
    <row r="18137" spans="1:4" x14ac:dyDescent="0.2">
      <c r="A18137" s="5" t="s">
        <v>4884</v>
      </c>
      <c r="B18137" s="5" t="s">
        <v>34239</v>
      </c>
      <c r="C18137" s="5" t="s">
        <v>21</v>
      </c>
      <c r="D18137" s="5" t="str">
        <f t="shared" si="283"/>
        <v>m</v>
      </c>
    </row>
    <row r="18138" spans="1:4" x14ac:dyDescent="0.2">
      <c r="A18138" s="5" t="s">
        <v>20436</v>
      </c>
      <c r="B18138" s="5" t="s">
        <v>34239</v>
      </c>
      <c r="C18138" s="5" t="s">
        <v>21</v>
      </c>
      <c r="D18138" s="5" t="str">
        <f t="shared" si="283"/>
        <v>m</v>
      </c>
    </row>
    <row r="18139" spans="1:4" x14ac:dyDescent="0.2">
      <c r="A18139" s="5" t="s">
        <v>4886</v>
      </c>
      <c r="B18139" s="5" t="s">
        <v>34240</v>
      </c>
      <c r="C18139" s="5" t="s">
        <v>21</v>
      </c>
      <c r="D18139" s="5" t="str">
        <f t="shared" si="283"/>
        <v>m</v>
      </c>
    </row>
    <row r="18140" spans="1:4" x14ac:dyDescent="0.2">
      <c r="A18140" s="5" t="s">
        <v>20437</v>
      </c>
      <c r="B18140" s="5" t="s">
        <v>34240</v>
      </c>
      <c r="C18140" s="5" t="s">
        <v>21</v>
      </c>
      <c r="D18140" s="5" t="str">
        <f t="shared" si="283"/>
        <v>m</v>
      </c>
    </row>
    <row r="18141" spans="1:4" x14ac:dyDescent="0.2">
      <c r="A18141" s="5" t="s">
        <v>10517</v>
      </c>
      <c r="B18141" s="5" t="s">
        <v>34241</v>
      </c>
      <c r="C18141" s="5" t="s">
        <v>25536</v>
      </c>
      <c r="D18141" s="5" t="str">
        <f t="shared" si="283"/>
        <v>m2</v>
      </c>
    </row>
    <row r="18142" spans="1:4" x14ac:dyDescent="0.2">
      <c r="A18142" s="5" t="s">
        <v>20438</v>
      </c>
      <c r="B18142" s="5" t="s">
        <v>34241</v>
      </c>
      <c r="C18142" s="5" t="s">
        <v>25536</v>
      </c>
      <c r="D18142" s="5" t="str">
        <f t="shared" si="283"/>
        <v>m2</v>
      </c>
    </row>
    <row r="18143" spans="1:4" x14ac:dyDescent="0.2">
      <c r="A18143" s="5" t="s">
        <v>10518</v>
      </c>
      <c r="B18143" s="5" t="s">
        <v>34242</v>
      </c>
      <c r="C18143" s="5" t="s">
        <v>25536</v>
      </c>
      <c r="D18143" s="5" t="str">
        <f t="shared" si="283"/>
        <v>m2</v>
      </c>
    </row>
    <row r="18144" spans="1:4" x14ac:dyDescent="0.2">
      <c r="A18144" s="5" t="s">
        <v>20439</v>
      </c>
      <c r="B18144" s="5" t="s">
        <v>34242</v>
      </c>
      <c r="C18144" s="5" t="s">
        <v>25536</v>
      </c>
      <c r="D18144" s="5" t="str">
        <f t="shared" si="283"/>
        <v>m2</v>
      </c>
    </row>
    <row r="18145" spans="1:4" x14ac:dyDescent="0.2">
      <c r="A18145" s="5" t="s">
        <v>10519</v>
      </c>
      <c r="B18145" s="5" t="s">
        <v>34243</v>
      </c>
      <c r="C18145" s="5" t="s">
        <v>21</v>
      </c>
      <c r="D18145" s="5" t="str">
        <f t="shared" si="283"/>
        <v>m</v>
      </c>
    </row>
    <row r="18146" spans="1:4" x14ac:dyDescent="0.2">
      <c r="A18146" s="5" t="s">
        <v>20440</v>
      </c>
      <c r="B18146" s="5" t="s">
        <v>34243</v>
      </c>
      <c r="C18146" s="5" t="s">
        <v>21</v>
      </c>
      <c r="D18146" s="5" t="str">
        <f t="shared" si="283"/>
        <v>m</v>
      </c>
    </row>
    <row r="18147" spans="1:4" x14ac:dyDescent="0.2">
      <c r="A18147" s="5" t="s">
        <v>4887</v>
      </c>
      <c r="B18147" s="5" t="s">
        <v>34244</v>
      </c>
      <c r="C18147" s="5" t="s">
        <v>25536</v>
      </c>
      <c r="D18147" s="5" t="str">
        <f t="shared" si="283"/>
        <v>m2</v>
      </c>
    </row>
    <row r="18148" spans="1:4" x14ac:dyDescent="0.2">
      <c r="A18148" s="5" t="s">
        <v>20441</v>
      </c>
      <c r="B18148" s="5" t="s">
        <v>34244</v>
      </c>
      <c r="C18148" s="5" t="s">
        <v>25536</v>
      </c>
      <c r="D18148" s="5" t="str">
        <f t="shared" si="283"/>
        <v>m2</v>
      </c>
    </row>
    <row r="18149" spans="1:4" x14ac:dyDescent="0.2">
      <c r="A18149" s="5" t="s">
        <v>4888</v>
      </c>
      <c r="B18149" s="5" t="s">
        <v>34245</v>
      </c>
      <c r="C18149" s="5" t="s">
        <v>25536</v>
      </c>
      <c r="D18149" s="5" t="str">
        <f t="shared" si="283"/>
        <v>m2</v>
      </c>
    </row>
    <row r="18150" spans="1:4" x14ac:dyDescent="0.2">
      <c r="A18150" s="5" t="s">
        <v>20442</v>
      </c>
      <c r="B18150" s="5" t="s">
        <v>34245</v>
      </c>
      <c r="C18150" s="5" t="s">
        <v>25536</v>
      </c>
      <c r="D18150" s="5" t="str">
        <f t="shared" si="283"/>
        <v>m2</v>
      </c>
    </row>
    <row r="18151" spans="1:4" x14ac:dyDescent="0.2">
      <c r="A18151" s="5" t="s">
        <v>4889</v>
      </c>
      <c r="B18151" s="5" t="s">
        <v>34246</v>
      </c>
      <c r="C18151" s="5" t="s">
        <v>25536</v>
      </c>
      <c r="D18151" s="5" t="str">
        <f t="shared" si="283"/>
        <v>m2</v>
      </c>
    </row>
    <row r="18152" spans="1:4" x14ac:dyDescent="0.2">
      <c r="A18152" s="5" t="s">
        <v>20443</v>
      </c>
      <c r="B18152" s="5" t="s">
        <v>34246</v>
      </c>
      <c r="C18152" s="5" t="s">
        <v>25536</v>
      </c>
      <c r="D18152" s="5" t="str">
        <f t="shared" si="283"/>
        <v>m2</v>
      </c>
    </row>
    <row r="18153" spans="1:4" x14ac:dyDescent="0.2">
      <c r="A18153" s="5" t="s">
        <v>4890</v>
      </c>
      <c r="B18153" s="5" t="s">
        <v>34247</v>
      </c>
      <c r="C18153" s="5" t="s">
        <v>25536</v>
      </c>
      <c r="D18153" s="5" t="str">
        <f t="shared" si="283"/>
        <v>m2</v>
      </c>
    </row>
    <row r="18154" spans="1:4" x14ac:dyDescent="0.2">
      <c r="A18154" s="5" t="s">
        <v>20444</v>
      </c>
      <c r="B18154" s="5" t="s">
        <v>34247</v>
      </c>
      <c r="C18154" s="5" t="s">
        <v>25536</v>
      </c>
      <c r="D18154" s="5" t="str">
        <f t="shared" si="283"/>
        <v>m2</v>
      </c>
    </row>
    <row r="18155" spans="1:4" x14ac:dyDescent="0.2">
      <c r="A18155" s="5" t="s">
        <v>4891</v>
      </c>
      <c r="B18155" s="5" t="s">
        <v>34248</v>
      </c>
      <c r="C18155" s="5" t="s">
        <v>21</v>
      </c>
      <c r="D18155" s="5" t="str">
        <f t="shared" si="283"/>
        <v>m</v>
      </c>
    </row>
    <row r="18156" spans="1:4" x14ac:dyDescent="0.2">
      <c r="A18156" s="5" t="s">
        <v>20445</v>
      </c>
      <c r="B18156" s="5" t="s">
        <v>34248</v>
      </c>
      <c r="C18156" s="5" t="s">
        <v>21</v>
      </c>
      <c r="D18156" s="5" t="str">
        <f t="shared" si="283"/>
        <v>m</v>
      </c>
    </row>
    <row r="18157" spans="1:4" x14ac:dyDescent="0.2">
      <c r="A18157" s="5" t="s">
        <v>4892</v>
      </c>
      <c r="B18157" s="5" t="s">
        <v>34249</v>
      </c>
      <c r="C18157" s="5" t="s">
        <v>21</v>
      </c>
      <c r="D18157" s="5" t="str">
        <f t="shared" si="283"/>
        <v>m</v>
      </c>
    </row>
    <row r="18158" spans="1:4" x14ac:dyDescent="0.2">
      <c r="A18158" s="5" t="s">
        <v>20446</v>
      </c>
      <c r="B18158" s="5" t="s">
        <v>34249</v>
      </c>
      <c r="C18158" s="5" t="s">
        <v>21</v>
      </c>
      <c r="D18158" s="5" t="str">
        <f t="shared" si="283"/>
        <v>m</v>
      </c>
    </row>
    <row r="18159" spans="1:4" x14ac:dyDescent="0.2">
      <c r="A18159" s="5" t="s">
        <v>4893</v>
      </c>
      <c r="B18159" s="5" t="s">
        <v>34250</v>
      </c>
      <c r="C18159" s="5" t="s">
        <v>21</v>
      </c>
      <c r="D18159" s="5" t="str">
        <f t="shared" si="283"/>
        <v>m</v>
      </c>
    </row>
    <row r="18160" spans="1:4" x14ac:dyDescent="0.2">
      <c r="A18160" s="5" t="s">
        <v>20447</v>
      </c>
      <c r="B18160" s="5" t="s">
        <v>34250</v>
      </c>
      <c r="C18160" s="5" t="s">
        <v>21</v>
      </c>
      <c r="D18160" s="5" t="str">
        <f t="shared" si="283"/>
        <v>m</v>
      </c>
    </row>
    <row r="18161" spans="1:4" x14ac:dyDescent="0.2">
      <c r="A18161" s="5" t="s">
        <v>4894</v>
      </c>
      <c r="B18161" s="5" t="s">
        <v>34251</v>
      </c>
      <c r="C18161" s="5" t="s">
        <v>21</v>
      </c>
      <c r="D18161" s="5" t="str">
        <f t="shared" si="283"/>
        <v>m</v>
      </c>
    </row>
    <row r="18162" spans="1:4" x14ac:dyDescent="0.2">
      <c r="A18162" s="5" t="s">
        <v>20448</v>
      </c>
      <c r="B18162" s="5" t="s">
        <v>34251</v>
      </c>
      <c r="C18162" s="5" t="s">
        <v>21</v>
      </c>
      <c r="D18162" s="5" t="str">
        <f t="shared" si="283"/>
        <v>m</v>
      </c>
    </row>
    <row r="18163" spans="1:4" x14ac:dyDescent="0.2">
      <c r="A18163" s="5" t="s">
        <v>10520</v>
      </c>
      <c r="B18163" s="5" t="s">
        <v>34252</v>
      </c>
      <c r="C18163" s="5" t="s">
        <v>21</v>
      </c>
      <c r="D18163" s="5" t="str">
        <f t="shared" si="283"/>
        <v>m</v>
      </c>
    </row>
    <row r="18164" spans="1:4" x14ac:dyDescent="0.2">
      <c r="A18164" s="5" t="s">
        <v>20449</v>
      </c>
      <c r="B18164" s="5" t="s">
        <v>34252</v>
      </c>
      <c r="C18164" s="5" t="s">
        <v>21</v>
      </c>
      <c r="D18164" s="5" t="str">
        <f t="shared" si="283"/>
        <v>m</v>
      </c>
    </row>
    <row r="18165" spans="1:4" x14ac:dyDescent="0.2">
      <c r="A18165" s="5" t="s">
        <v>4895</v>
      </c>
      <c r="B18165" s="5" t="s">
        <v>34253</v>
      </c>
      <c r="C18165" s="5" t="s">
        <v>21</v>
      </c>
      <c r="D18165" s="5" t="str">
        <f t="shared" si="283"/>
        <v>m</v>
      </c>
    </row>
    <row r="18166" spans="1:4" x14ac:dyDescent="0.2">
      <c r="A18166" s="5" t="s">
        <v>20450</v>
      </c>
      <c r="B18166" s="5" t="s">
        <v>34253</v>
      </c>
      <c r="C18166" s="5" t="s">
        <v>21</v>
      </c>
      <c r="D18166" s="5" t="str">
        <f t="shared" si="283"/>
        <v>m</v>
      </c>
    </row>
    <row r="18167" spans="1:4" x14ac:dyDescent="0.2">
      <c r="A18167" s="5" t="s">
        <v>4896</v>
      </c>
      <c r="B18167" s="5" t="s">
        <v>34254</v>
      </c>
      <c r="C18167" s="5" t="s">
        <v>21</v>
      </c>
      <c r="D18167" s="5" t="str">
        <f t="shared" si="283"/>
        <v>m</v>
      </c>
    </row>
    <row r="18168" spans="1:4" x14ac:dyDescent="0.2">
      <c r="A18168" s="5" t="s">
        <v>20451</v>
      </c>
      <c r="B18168" s="5" t="s">
        <v>34254</v>
      </c>
      <c r="C18168" s="5" t="s">
        <v>21</v>
      </c>
      <c r="D18168" s="5" t="str">
        <f t="shared" si="283"/>
        <v>m</v>
      </c>
    </row>
    <row r="18169" spans="1:4" x14ac:dyDescent="0.2">
      <c r="A18169" s="5" t="s">
        <v>10521</v>
      </c>
      <c r="B18169" s="5" t="s">
        <v>34255</v>
      </c>
      <c r="C18169" s="5" t="s">
        <v>21</v>
      </c>
      <c r="D18169" s="5" t="str">
        <f t="shared" si="283"/>
        <v>m</v>
      </c>
    </row>
    <row r="18170" spans="1:4" x14ac:dyDescent="0.2">
      <c r="A18170" s="5" t="s">
        <v>20452</v>
      </c>
      <c r="B18170" s="5" t="s">
        <v>34255</v>
      </c>
      <c r="C18170" s="5" t="s">
        <v>21</v>
      </c>
      <c r="D18170" s="5" t="str">
        <f t="shared" si="283"/>
        <v>m</v>
      </c>
    </row>
    <row r="18171" spans="1:4" x14ac:dyDescent="0.2">
      <c r="A18171" s="5" t="s">
        <v>4897</v>
      </c>
      <c r="B18171" s="5" t="s">
        <v>34256</v>
      </c>
      <c r="C18171" s="5" t="s">
        <v>25536</v>
      </c>
      <c r="D18171" s="5" t="str">
        <f t="shared" si="283"/>
        <v>m2</v>
      </c>
    </row>
    <row r="18172" spans="1:4" x14ac:dyDescent="0.2">
      <c r="A18172" s="5" t="s">
        <v>20453</v>
      </c>
      <c r="B18172" s="5" t="s">
        <v>34256</v>
      </c>
      <c r="C18172" s="5" t="s">
        <v>25536</v>
      </c>
      <c r="D18172" s="5" t="str">
        <f t="shared" si="283"/>
        <v>m2</v>
      </c>
    </row>
    <row r="18173" spans="1:4" x14ac:dyDescent="0.2">
      <c r="A18173" s="5" t="s">
        <v>4898</v>
      </c>
      <c r="B18173" s="5" t="s">
        <v>34257</v>
      </c>
      <c r="C18173" s="5" t="s">
        <v>25536</v>
      </c>
      <c r="D18173" s="5" t="str">
        <f t="shared" si="283"/>
        <v>m2</v>
      </c>
    </row>
    <row r="18174" spans="1:4" x14ac:dyDescent="0.2">
      <c r="A18174" s="5" t="s">
        <v>20454</v>
      </c>
      <c r="B18174" s="5" t="s">
        <v>34257</v>
      </c>
      <c r="C18174" s="5" t="s">
        <v>25536</v>
      </c>
      <c r="D18174" s="5" t="str">
        <f t="shared" si="283"/>
        <v>m2</v>
      </c>
    </row>
    <row r="18175" spans="1:4" x14ac:dyDescent="0.2">
      <c r="A18175" s="5" t="s">
        <v>4899</v>
      </c>
      <c r="B18175" s="5" t="s">
        <v>34258</v>
      </c>
      <c r="C18175" s="5" t="s">
        <v>21</v>
      </c>
      <c r="D18175" s="5" t="str">
        <f t="shared" si="283"/>
        <v>m</v>
      </c>
    </row>
    <row r="18176" spans="1:4" x14ac:dyDescent="0.2">
      <c r="A18176" s="5" t="s">
        <v>20455</v>
      </c>
      <c r="B18176" s="5" t="s">
        <v>34258</v>
      </c>
      <c r="C18176" s="5" t="s">
        <v>21</v>
      </c>
      <c r="D18176" s="5" t="str">
        <f t="shared" si="283"/>
        <v>m</v>
      </c>
    </row>
    <row r="18177" spans="1:4" x14ac:dyDescent="0.2">
      <c r="A18177" s="5" t="s">
        <v>4900</v>
      </c>
      <c r="B18177" s="5" t="s">
        <v>34259</v>
      </c>
      <c r="C18177" s="5" t="s">
        <v>25536</v>
      </c>
      <c r="D18177" s="5" t="str">
        <f t="shared" si="283"/>
        <v>m2</v>
      </c>
    </row>
    <row r="18178" spans="1:4" x14ac:dyDescent="0.2">
      <c r="A18178" s="5" t="s">
        <v>20456</v>
      </c>
      <c r="B18178" s="5" t="s">
        <v>34259</v>
      </c>
      <c r="C18178" s="5" t="s">
        <v>25536</v>
      </c>
      <c r="D18178" s="5" t="str">
        <f t="shared" ref="D18178:D18241" si="284">LOWER(C18178)</f>
        <v>m2</v>
      </c>
    </row>
    <row r="18179" spans="1:4" x14ac:dyDescent="0.2">
      <c r="A18179" s="5" t="s">
        <v>4901</v>
      </c>
      <c r="B18179" s="5" t="s">
        <v>34260</v>
      </c>
      <c r="C18179" s="5" t="s">
        <v>25536</v>
      </c>
      <c r="D18179" s="5" t="str">
        <f t="shared" si="284"/>
        <v>m2</v>
      </c>
    </row>
    <row r="18180" spans="1:4" x14ac:dyDescent="0.2">
      <c r="A18180" s="5" t="s">
        <v>20457</v>
      </c>
      <c r="B18180" s="5" t="s">
        <v>34260</v>
      </c>
      <c r="C18180" s="5" t="s">
        <v>25536</v>
      </c>
      <c r="D18180" s="5" t="str">
        <f t="shared" si="284"/>
        <v>m2</v>
      </c>
    </row>
    <row r="18181" spans="1:4" x14ac:dyDescent="0.2">
      <c r="A18181" s="5" t="s">
        <v>4902</v>
      </c>
      <c r="B18181" s="5" t="s">
        <v>34261</v>
      </c>
      <c r="C18181" s="5" t="s">
        <v>21</v>
      </c>
      <c r="D18181" s="5" t="str">
        <f t="shared" si="284"/>
        <v>m</v>
      </c>
    </row>
    <row r="18182" spans="1:4" x14ac:dyDescent="0.2">
      <c r="A18182" s="5" t="s">
        <v>20458</v>
      </c>
      <c r="B18182" s="5" t="s">
        <v>34261</v>
      </c>
      <c r="C18182" s="5" t="s">
        <v>21</v>
      </c>
      <c r="D18182" s="5" t="str">
        <f t="shared" si="284"/>
        <v>m</v>
      </c>
    </row>
    <row r="18183" spans="1:4" x14ac:dyDescent="0.2">
      <c r="A18183" s="5" t="s">
        <v>10522</v>
      </c>
      <c r="B18183" s="5" t="s">
        <v>34262</v>
      </c>
      <c r="C18183" s="5" t="s">
        <v>21</v>
      </c>
      <c r="D18183" s="5" t="str">
        <f t="shared" si="284"/>
        <v>m</v>
      </c>
    </row>
    <row r="18184" spans="1:4" x14ac:dyDescent="0.2">
      <c r="A18184" s="5" t="s">
        <v>20459</v>
      </c>
      <c r="B18184" s="5" t="s">
        <v>34262</v>
      </c>
      <c r="C18184" s="5" t="s">
        <v>21</v>
      </c>
      <c r="D18184" s="5" t="str">
        <f t="shared" si="284"/>
        <v>m</v>
      </c>
    </row>
    <row r="18185" spans="1:4" x14ac:dyDescent="0.2">
      <c r="A18185" s="5" t="s">
        <v>4903</v>
      </c>
      <c r="B18185" s="5" t="s">
        <v>34263</v>
      </c>
      <c r="C18185" s="5" t="s">
        <v>21</v>
      </c>
      <c r="D18185" s="5" t="str">
        <f t="shared" si="284"/>
        <v>m</v>
      </c>
    </row>
    <row r="18186" spans="1:4" x14ac:dyDescent="0.2">
      <c r="A18186" s="5" t="s">
        <v>20460</v>
      </c>
      <c r="B18186" s="5" t="s">
        <v>34263</v>
      </c>
      <c r="C18186" s="5" t="s">
        <v>21</v>
      </c>
      <c r="D18186" s="5" t="str">
        <f t="shared" si="284"/>
        <v>m</v>
      </c>
    </row>
    <row r="18187" spans="1:4" x14ac:dyDescent="0.2">
      <c r="A18187" s="5" t="s">
        <v>10523</v>
      </c>
      <c r="B18187" s="5" t="s">
        <v>34264</v>
      </c>
      <c r="C18187" s="5" t="s">
        <v>21</v>
      </c>
      <c r="D18187" s="5" t="str">
        <f t="shared" si="284"/>
        <v>m</v>
      </c>
    </row>
    <row r="18188" spans="1:4" x14ac:dyDescent="0.2">
      <c r="A18188" s="5" t="s">
        <v>20461</v>
      </c>
      <c r="B18188" s="5" t="s">
        <v>34264</v>
      </c>
      <c r="C18188" s="5" t="s">
        <v>21</v>
      </c>
      <c r="D18188" s="5" t="str">
        <f t="shared" si="284"/>
        <v>m</v>
      </c>
    </row>
    <row r="18189" spans="1:4" x14ac:dyDescent="0.2">
      <c r="A18189" s="5" t="s">
        <v>4904</v>
      </c>
      <c r="B18189" s="5" t="s">
        <v>34265</v>
      </c>
      <c r="C18189" s="5" t="s">
        <v>21</v>
      </c>
      <c r="D18189" s="5" t="str">
        <f t="shared" si="284"/>
        <v>m</v>
      </c>
    </row>
    <row r="18190" spans="1:4" x14ac:dyDescent="0.2">
      <c r="A18190" s="5" t="s">
        <v>20462</v>
      </c>
      <c r="B18190" s="5" t="s">
        <v>34265</v>
      </c>
      <c r="C18190" s="5" t="s">
        <v>21</v>
      </c>
      <c r="D18190" s="5" t="str">
        <f t="shared" si="284"/>
        <v>m</v>
      </c>
    </row>
    <row r="18191" spans="1:4" x14ac:dyDescent="0.2">
      <c r="A18191" s="5" t="s">
        <v>4905</v>
      </c>
      <c r="B18191" s="5" t="s">
        <v>34266</v>
      </c>
      <c r="C18191" s="5" t="s">
        <v>21</v>
      </c>
      <c r="D18191" s="5" t="str">
        <f t="shared" si="284"/>
        <v>m</v>
      </c>
    </row>
    <row r="18192" spans="1:4" x14ac:dyDescent="0.2">
      <c r="A18192" s="5" t="s">
        <v>20463</v>
      </c>
      <c r="B18192" s="5" t="s">
        <v>34266</v>
      </c>
      <c r="C18192" s="5" t="s">
        <v>21</v>
      </c>
      <c r="D18192" s="5" t="str">
        <f t="shared" si="284"/>
        <v>m</v>
      </c>
    </row>
    <row r="18193" spans="1:4" x14ac:dyDescent="0.2">
      <c r="A18193" s="5" t="s">
        <v>10524</v>
      </c>
      <c r="B18193" s="5" t="s">
        <v>34267</v>
      </c>
      <c r="C18193" s="5" t="s">
        <v>21</v>
      </c>
      <c r="D18193" s="5" t="str">
        <f t="shared" si="284"/>
        <v>m</v>
      </c>
    </row>
    <row r="18194" spans="1:4" x14ac:dyDescent="0.2">
      <c r="A18194" s="5" t="s">
        <v>20464</v>
      </c>
      <c r="B18194" s="5" t="s">
        <v>34267</v>
      </c>
      <c r="C18194" s="5" t="s">
        <v>21</v>
      </c>
      <c r="D18194" s="5" t="str">
        <f t="shared" si="284"/>
        <v>m</v>
      </c>
    </row>
    <row r="18195" spans="1:4" x14ac:dyDescent="0.2">
      <c r="A18195" s="5" t="s">
        <v>10525</v>
      </c>
      <c r="B18195" s="5" t="s">
        <v>34268</v>
      </c>
      <c r="C18195" s="5" t="s">
        <v>25536</v>
      </c>
      <c r="D18195" s="5" t="str">
        <f t="shared" si="284"/>
        <v>m2</v>
      </c>
    </row>
    <row r="18196" spans="1:4" x14ac:dyDescent="0.2">
      <c r="A18196" s="5" t="s">
        <v>20465</v>
      </c>
      <c r="B18196" s="5" t="s">
        <v>34268</v>
      </c>
      <c r="C18196" s="5" t="s">
        <v>25536</v>
      </c>
      <c r="D18196" s="5" t="str">
        <f t="shared" si="284"/>
        <v>m2</v>
      </c>
    </row>
    <row r="18197" spans="1:4" x14ac:dyDescent="0.2">
      <c r="A18197" s="5" t="s">
        <v>10526</v>
      </c>
      <c r="B18197" s="5" t="s">
        <v>34269</v>
      </c>
      <c r="C18197" s="5" t="s">
        <v>25536</v>
      </c>
      <c r="D18197" s="5" t="str">
        <f t="shared" si="284"/>
        <v>m2</v>
      </c>
    </row>
    <row r="18198" spans="1:4" x14ac:dyDescent="0.2">
      <c r="A18198" s="5" t="s">
        <v>20466</v>
      </c>
      <c r="B18198" s="5" t="s">
        <v>34269</v>
      </c>
      <c r="C18198" s="5" t="s">
        <v>25536</v>
      </c>
      <c r="D18198" s="5" t="str">
        <f t="shared" si="284"/>
        <v>m2</v>
      </c>
    </row>
    <row r="18199" spans="1:4" x14ac:dyDescent="0.2">
      <c r="A18199" s="5" t="s">
        <v>10527</v>
      </c>
      <c r="B18199" s="5" t="s">
        <v>34270</v>
      </c>
      <c r="C18199" s="5" t="s">
        <v>21</v>
      </c>
      <c r="D18199" s="5" t="str">
        <f t="shared" si="284"/>
        <v>m</v>
      </c>
    </row>
    <row r="18200" spans="1:4" x14ac:dyDescent="0.2">
      <c r="A18200" s="5" t="s">
        <v>20467</v>
      </c>
      <c r="B18200" s="5" t="s">
        <v>34270</v>
      </c>
      <c r="C18200" s="5" t="s">
        <v>21</v>
      </c>
      <c r="D18200" s="5" t="str">
        <f t="shared" si="284"/>
        <v>m</v>
      </c>
    </row>
    <row r="18201" spans="1:4" x14ac:dyDescent="0.2">
      <c r="A18201" s="5" t="s">
        <v>10528</v>
      </c>
      <c r="B18201" s="5" t="s">
        <v>34271</v>
      </c>
      <c r="C18201" s="5" t="s">
        <v>21</v>
      </c>
      <c r="D18201" s="5" t="str">
        <f t="shared" si="284"/>
        <v>m</v>
      </c>
    </row>
    <row r="18202" spans="1:4" x14ac:dyDescent="0.2">
      <c r="A18202" s="5" t="s">
        <v>20468</v>
      </c>
      <c r="B18202" s="5" t="s">
        <v>34271</v>
      </c>
      <c r="C18202" s="5" t="s">
        <v>21</v>
      </c>
      <c r="D18202" s="5" t="str">
        <f t="shared" si="284"/>
        <v>m</v>
      </c>
    </row>
    <row r="18203" spans="1:4" x14ac:dyDescent="0.2">
      <c r="A18203" s="5" t="s">
        <v>10529</v>
      </c>
      <c r="B18203" s="5" t="s">
        <v>34272</v>
      </c>
      <c r="C18203" s="5" t="s">
        <v>21</v>
      </c>
      <c r="D18203" s="5" t="str">
        <f t="shared" si="284"/>
        <v>m</v>
      </c>
    </row>
    <row r="18204" spans="1:4" x14ac:dyDescent="0.2">
      <c r="A18204" s="5" t="s">
        <v>20469</v>
      </c>
      <c r="B18204" s="5" t="s">
        <v>34272</v>
      </c>
      <c r="C18204" s="5" t="s">
        <v>21</v>
      </c>
      <c r="D18204" s="5" t="str">
        <f t="shared" si="284"/>
        <v>m</v>
      </c>
    </row>
    <row r="18205" spans="1:4" x14ac:dyDescent="0.2">
      <c r="A18205" s="5" t="s">
        <v>10530</v>
      </c>
      <c r="B18205" s="5" t="s">
        <v>34273</v>
      </c>
      <c r="C18205" s="5" t="s">
        <v>21</v>
      </c>
      <c r="D18205" s="5" t="str">
        <f t="shared" si="284"/>
        <v>m</v>
      </c>
    </row>
    <row r="18206" spans="1:4" x14ac:dyDescent="0.2">
      <c r="A18206" s="5" t="s">
        <v>20470</v>
      </c>
      <c r="B18206" s="5" t="s">
        <v>34273</v>
      </c>
      <c r="C18206" s="5" t="s">
        <v>21</v>
      </c>
      <c r="D18206" s="5" t="str">
        <f t="shared" si="284"/>
        <v>m</v>
      </c>
    </row>
    <row r="18207" spans="1:4" x14ac:dyDescent="0.2">
      <c r="A18207" s="5" t="s">
        <v>10531</v>
      </c>
      <c r="B18207" s="5" t="s">
        <v>34274</v>
      </c>
      <c r="C18207" s="5" t="s">
        <v>21</v>
      </c>
      <c r="D18207" s="5" t="str">
        <f t="shared" si="284"/>
        <v>m</v>
      </c>
    </row>
    <row r="18208" spans="1:4" x14ac:dyDescent="0.2">
      <c r="A18208" s="5" t="s">
        <v>20471</v>
      </c>
      <c r="B18208" s="5" t="s">
        <v>34274</v>
      </c>
      <c r="C18208" s="5" t="s">
        <v>21</v>
      </c>
      <c r="D18208" s="5" t="str">
        <f t="shared" si="284"/>
        <v>m</v>
      </c>
    </row>
    <row r="18209" spans="1:4" x14ac:dyDescent="0.2">
      <c r="A18209" s="5" t="s">
        <v>10532</v>
      </c>
      <c r="B18209" s="5" t="s">
        <v>34275</v>
      </c>
      <c r="C18209" s="5" t="s">
        <v>21</v>
      </c>
      <c r="D18209" s="5" t="str">
        <f t="shared" si="284"/>
        <v>m</v>
      </c>
    </row>
    <row r="18210" spans="1:4" x14ac:dyDescent="0.2">
      <c r="A18210" s="5" t="s">
        <v>20472</v>
      </c>
      <c r="B18210" s="5" t="s">
        <v>34275</v>
      </c>
      <c r="C18210" s="5" t="s">
        <v>21</v>
      </c>
      <c r="D18210" s="5" t="str">
        <f t="shared" si="284"/>
        <v>m</v>
      </c>
    </row>
    <row r="18211" spans="1:4" x14ac:dyDescent="0.2">
      <c r="A18211" s="5" t="s">
        <v>10533</v>
      </c>
      <c r="B18211" s="5" t="s">
        <v>34276</v>
      </c>
      <c r="C18211" s="5" t="s">
        <v>25536</v>
      </c>
      <c r="D18211" s="5" t="str">
        <f t="shared" si="284"/>
        <v>m2</v>
      </c>
    </row>
    <row r="18212" spans="1:4" x14ac:dyDescent="0.2">
      <c r="A18212" s="5" t="s">
        <v>20473</v>
      </c>
      <c r="B18212" s="5" t="s">
        <v>34276</v>
      </c>
      <c r="C18212" s="5" t="s">
        <v>25536</v>
      </c>
      <c r="D18212" s="5" t="str">
        <f t="shared" si="284"/>
        <v>m2</v>
      </c>
    </row>
    <row r="18213" spans="1:4" x14ac:dyDescent="0.2">
      <c r="A18213" s="5" t="s">
        <v>10534</v>
      </c>
      <c r="B18213" s="5" t="s">
        <v>34277</v>
      </c>
      <c r="C18213" s="5" t="s">
        <v>25536</v>
      </c>
      <c r="D18213" s="5" t="str">
        <f t="shared" si="284"/>
        <v>m2</v>
      </c>
    </row>
    <row r="18214" spans="1:4" x14ac:dyDescent="0.2">
      <c r="A18214" s="5" t="s">
        <v>20474</v>
      </c>
      <c r="B18214" s="5" t="s">
        <v>34277</v>
      </c>
      <c r="C18214" s="5" t="s">
        <v>25536</v>
      </c>
      <c r="D18214" s="5" t="str">
        <f t="shared" si="284"/>
        <v>m2</v>
      </c>
    </row>
    <row r="18215" spans="1:4" x14ac:dyDescent="0.2">
      <c r="A18215" s="5" t="s">
        <v>4906</v>
      </c>
      <c r="B18215" s="5" t="s">
        <v>34278</v>
      </c>
      <c r="C18215" s="5" t="s">
        <v>25536</v>
      </c>
      <c r="D18215" s="5" t="str">
        <f t="shared" si="284"/>
        <v>m2</v>
      </c>
    </row>
    <row r="18216" spans="1:4" x14ac:dyDescent="0.2">
      <c r="A18216" s="5" t="s">
        <v>20475</v>
      </c>
      <c r="B18216" s="5" t="s">
        <v>34278</v>
      </c>
      <c r="C18216" s="5" t="s">
        <v>25536</v>
      </c>
      <c r="D18216" s="5" t="str">
        <f t="shared" si="284"/>
        <v>m2</v>
      </c>
    </row>
    <row r="18217" spans="1:4" x14ac:dyDescent="0.2">
      <c r="A18217" s="5" t="s">
        <v>4907</v>
      </c>
      <c r="B18217" s="5" t="s">
        <v>34279</v>
      </c>
      <c r="C18217" s="5" t="s">
        <v>25536</v>
      </c>
      <c r="D18217" s="5" t="str">
        <f t="shared" si="284"/>
        <v>m2</v>
      </c>
    </row>
    <row r="18218" spans="1:4" x14ac:dyDescent="0.2">
      <c r="A18218" s="5" t="s">
        <v>20476</v>
      </c>
      <c r="B18218" s="5" t="s">
        <v>34279</v>
      </c>
      <c r="C18218" s="5" t="s">
        <v>25536</v>
      </c>
      <c r="D18218" s="5" t="str">
        <f t="shared" si="284"/>
        <v>m2</v>
      </c>
    </row>
    <row r="18219" spans="1:4" x14ac:dyDescent="0.2">
      <c r="A18219" s="5" t="s">
        <v>4908</v>
      </c>
      <c r="B18219" s="5" t="s">
        <v>34280</v>
      </c>
      <c r="C18219" s="5" t="s">
        <v>25536</v>
      </c>
      <c r="D18219" s="5" t="str">
        <f t="shared" si="284"/>
        <v>m2</v>
      </c>
    </row>
    <row r="18220" spans="1:4" x14ac:dyDescent="0.2">
      <c r="A18220" s="5" t="s">
        <v>20477</v>
      </c>
      <c r="B18220" s="5" t="s">
        <v>34280</v>
      </c>
      <c r="C18220" s="5" t="s">
        <v>25536</v>
      </c>
      <c r="D18220" s="5" t="str">
        <f t="shared" si="284"/>
        <v>m2</v>
      </c>
    </row>
    <row r="18221" spans="1:4" x14ac:dyDescent="0.2">
      <c r="A18221" s="5" t="s">
        <v>4909</v>
      </c>
      <c r="B18221" s="5" t="s">
        <v>34281</v>
      </c>
      <c r="C18221" s="5" t="s">
        <v>25536</v>
      </c>
      <c r="D18221" s="5" t="str">
        <f t="shared" si="284"/>
        <v>m2</v>
      </c>
    </row>
    <row r="18222" spans="1:4" x14ac:dyDescent="0.2">
      <c r="A18222" s="5" t="s">
        <v>20478</v>
      </c>
      <c r="B18222" s="5" t="s">
        <v>34281</v>
      </c>
      <c r="C18222" s="5" t="s">
        <v>25536</v>
      </c>
      <c r="D18222" s="5" t="str">
        <f t="shared" si="284"/>
        <v>m2</v>
      </c>
    </row>
    <row r="18223" spans="1:4" x14ac:dyDescent="0.2">
      <c r="A18223" s="5" t="s">
        <v>4910</v>
      </c>
      <c r="B18223" s="5" t="s">
        <v>34282</v>
      </c>
      <c r="C18223" s="5" t="s">
        <v>25536</v>
      </c>
      <c r="D18223" s="5" t="str">
        <f t="shared" si="284"/>
        <v>m2</v>
      </c>
    </row>
    <row r="18224" spans="1:4" x14ac:dyDescent="0.2">
      <c r="A18224" s="5" t="s">
        <v>20479</v>
      </c>
      <c r="B18224" s="5" t="s">
        <v>34282</v>
      </c>
      <c r="C18224" s="5" t="s">
        <v>25536</v>
      </c>
      <c r="D18224" s="5" t="str">
        <f t="shared" si="284"/>
        <v>m2</v>
      </c>
    </row>
    <row r="18225" spans="1:4" x14ac:dyDescent="0.2">
      <c r="A18225" s="5" t="s">
        <v>4911</v>
      </c>
      <c r="B18225" s="5" t="s">
        <v>34283</v>
      </c>
      <c r="C18225" s="5" t="s">
        <v>25536</v>
      </c>
      <c r="D18225" s="5" t="str">
        <f t="shared" si="284"/>
        <v>m2</v>
      </c>
    </row>
    <row r="18226" spans="1:4" x14ac:dyDescent="0.2">
      <c r="A18226" s="5" t="s">
        <v>20480</v>
      </c>
      <c r="B18226" s="5" t="s">
        <v>34283</v>
      </c>
      <c r="C18226" s="5" t="s">
        <v>25536</v>
      </c>
      <c r="D18226" s="5" t="str">
        <f t="shared" si="284"/>
        <v>m2</v>
      </c>
    </row>
    <row r="18227" spans="1:4" x14ac:dyDescent="0.2">
      <c r="A18227" s="5" t="s">
        <v>4912</v>
      </c>
      <c r="B18227" s="5" t="s">
        <v>34284</v>
      </c>
      <c r="C18227" s="5" t="s">
        <v>25536</v>
      </c>
      <c r="D18227" s="5" t="str">
        <f t="shared" si="284"/>
        <v>m2</v>
      </c>
    </row>
    <row r="18228" spans="1:4" x14ac:dyDescent="0.2">
      <c r="A18228" s="5" t="s">
        <v>20481</v>
      </c>
      <c r="B18228" s="5" t="s">
        <v>34284</v>
      </c>
      <c r="C18228" s="5" t="s">
        <v>25536</v>
      </c>
      <c r="D18228" s="5" t="str">
        <f t="shared" si="284"/>
        <v>m2</v>
      </c>
    </row>
    <row r="18229" spans="1:4" x14ac:dyDescent="0.2">
      <c r="A18229" s="5" t="s">
        <v>4913</v>
      </c>
      <c r="B18229" s="5" t="s">
        <v>34285</v>
      </c>
      <c r="C18229" s="5" t="s">
        <v>25536</v>
      </c>
      <c r="D18229" s="5" t="str">
        <f t="shared" si="284"/>
        <v>m2</v>
      </c>
    </row>
    <row r="18230" spans="1:4" x14ac:dyDescent="0.2">
      <c r="A18230" s="5" t="s">
        <v>20482</v>
      </c>
      <c r="B18230" s="5" t="s">
        <v>34285</v>
      </c>
      <c r="C18230" s="5" t="s">
        <v>25536</v>
      </c>
      <c r="D18230" s="5" t="str">
        <f t="shared" si="284"/>
        <v>m2</v>
      </c>
    </row>
    <row r="18231" spans="1:4" x14ac:dyDescent="0.2">
      <c r="A18231" s="5" t="s">
        <v>4914</v>
      </c>
      <c r="B18231" s="5" t="s">
        <v>34286</v>
      </c>
      <c r="C18231" s="5" t="s">
        <v>25536</v>
      </c>
      <c r="D18231" s="5" t="str">
        <f t="shared" si="284"/>
        <v>m2</v>
      </c>
    </row>
    <row r="18232" spans="1:4" x14ac:dyDescent="0.2">
      <c r="A18232" s="5" t="s">
        <v>20483</v>
      </c>
      <c r="B18232" s="5" t="s">
        <v>34286</v>
      </c>
      <c r="C18232" s="5" t="s">
        <v>25536</v>
      </c>
      <c r="D18232" s="5" t="str">
        <f t="shared" si="284"/>
        <v>m2</v>
      </c>
    </row>
    <row r="18233" spans="1:4" x14ac:dyDescent="0.2">
      <c r="A18233" s="5" t="s">
        <v>10535</v>
      </c>
      <c r="B18233" s="5" t="s">
        <v>34287</v>
      </c>
      <c r="C18233" s="5" t="s">
        <v>25536</v>
      </c>
      <c r="D18233" s="5" t="str">
        <f t="shared" si="284"/>
        <v>m2</v>
      </c>
    </row>
    <row r="18234" spans="1:4" x14ac:dyDescent="0.2">
      <c r="A18234" s="5" t="s">
        <v>20484</v>
      </c>
      <c r="B18234" s="5" t="s">
        <v>34287</v>
      </c>
      <c r="C18234" s="5" t="s">
        <v>25536</v>
      </c>
      <c r="D18234" s="5" t="str">
        <f t="shared" si="284"/>
        <v>m2</v>
      </c>
    </row>
    <row r="18235" spans="1:4" x14ac:dyDescent="0.2">
      <c r="A18235" s="5" t="s">
        <v>10536</v>
      </c>
      <c r="B18235" s="5" t="s">
        <v>34288</v>
      </c>
      <c r="C18235" s="5" t="s">
        <v>21</v>
      </c>
      <c r="D18235" s="5" t="str">
        <f t="shared" si="284"/>
        <v>m</v>
      </c>
    </row>
    <row r="18236" spans="1:4" x14ac:dyDescent="0.2">
      <c r="A18236" s="5" t="s">
        <v>20485</v>
      </c>
      <c r="B18236" s="5" t="s">
        <v>34288</v>
      </c>
      <c r="C18236" s="5" t="s">
        <v>21</v>
      </c>
      <c r="D18236" s="5" t="str">
        <f t="shared" si="284"/>
        <v>m</v>
      </c>
    </row>
    <row r="18237" spans="1:4" x14ac:dyDescent="0.2">
      <c r="A18237" s="5" t="s">
        <v>4915</v>
      </c>
      <c r="B18237" s="5" t="s">
        <v>34289</v>
      </c>
      <c r="C18237" s="5" t="s">
        <v>21</v>
      </c>
      <c r="D18237" s="5" t="str">
        <f t="shared" si="284"/>
        <v>m</v>
      </c>
    </row>
    <row r="18238" spans="1:4" x14ac:dyDescent="0.2">
      <c r="A18238" s="5" t="s">
        <v>20486</v>
      </c>
      <c r="B18238" s="5" t="s">
        <v>34289</v>
      </c>
      <c r="C18238" s="5" t="s">
        <v>21</v>
      </c>
      <c r="D18238" s="5" t="str">
        <f t="shared" si="284"/>
        <v>m</v>
      </c>
    </row>
    <row r="18239" spans="1:4" x14ac:dyDescent="0.2">
      <c r="A18239" s="5" t="s">
        <v>10537</v>
      </c>
      <c r="B18239" s="5" t="s">
        <v>34290</v>
      </c>
      <c r="C18239" s="5" t="s">
        <v>21</v>
      </c>
      <c r="D18239" s="5" t="str">
        <f t="shared" si="284"/>
        <v>m</v>
      </c>
    </row>
    <row r="18240" spans="1:4" x14ac:dyDescent="0.2">
      <c r="A18240" s="5" t="s">
        <v>20487</v>
      </c>
      <c r="B18240" s="5" t="s">
        <v>34290</v>
      </c>
      <c r="C18240" s="5" t="s">
        <v>21</v>
      </c>
      <c r="D18240" s="5" t="str">
        <f t="shared" si="284"/>
        <v>m</v>
      </c>
    </row>
    <row r="18241" spans="1:4" x14ac:dyDescent="0.2">
      <c r="A18241" s="5" t="s">
        <v>10538</v>
      </c>
      <c r="B18241" s="5" t="s">
        <v>34291</v>
      </c>
      <c r="C18241" s="5" t="s">
        <v>21</v>
      </c>
      <c r="D18241" s="5" t="str">
        <f t="shared" si="284"/>
        <v>m</v>
      </c>
    </row>
    <row r="18242" spans="1:4" x14ac:dyDescent="0.2">
      <c r="A18242" s="5" t="s">
        <v>20488</v>
      </c>
      <c r="B18242" s="5" t="s">
        <v>34291</v>
      </c>
      <c r="C18242" s="5" t="s">
        <v>21</v>
      </c>
      <c r="D18242" s="5" t="str">
        <f t="shared" ref="D18242:D18305" si="285">LOWER(C18242)</f>
        <v>m</v>
      </c>
    </row>
    <row r="18243" spans="1:4" x14ac:dyDescent="0.2">
      <c r="A18243" s="5" t="s">
        <v>10539</v>
      </c>
      <c r="B18243" s="5" t="s">
        <v>34292</v>
      </c>
      <c r="C18243" s="5" t="s">
        <v>21</v>
      </c>
      <c r="D18243" s="5" t="str">
        <f t="shared" si="285"/>
        <v>m</v>
      </c>
    </row>
    <row r="18244" spans="1:4" x14ac:dyDescent="0.2">
      <c r="A18244" s="5" t="s">
        <v>20489</v>
      </c>
      <c r="B18244" s="5" t="s">
        <v>34292</v>
      </c>
      <c r="C18244" s="5" t="s">
        <v>21</v>
      </c>
      <c r="D18244" s="5" t="str">
        <f t="shared" si="285"/>
        <v>m</v>
      </c>
    </row>
    <row r="18245" spans="1:4" x14ac:dyDescent="0.2">
      <c r="A18245" s="5" t="s">
        <v>10540</v>
      </c>
      <c r="B18245" s="5" t="s">
        <v>34293</v>
      </c>
      <c r="C18245" s="5" t="s">
        <v>25536</v>
      </c>
      <c r="D18245" s="5" t="str">
        <f t="shared" si="285"/>
        <v>m2</v>
      </c>
    </row>
    <row r="18246" spans="1:4" x14ac:dyDescent="0.2">
      <c r="A18246" s="5" t="s">
        <v>20490</v>
      </c>
      <c r="B18246" s="5" t="s">
        <v>34293</v>
      </c>
      <c r="C18246" s="5" t="s">
        <v>25536</v>
      </c>
      <c r="D18246" s="5" t="str">
        <f t="shared" si="285"/>
        <v>m2</v>
      </c>
    </row>
    <row r="18247" spans="1:4" x14ac:dyDescent="0.2">
      <c r="A18247" s="5" t="s">
        <v>10541</v>
      </c>
      <c r="B18247" s="5" t="s">
        <v>34294</v>
      </c>
      <c r="C18247" s="5" t="s">
        <v>21</v>
      </c>
      <c r="D18247" s="5" t="str">
        <f t="shared" si="285"/>
        <v>m</v>
      </c>
    </row>
    <row r="18248" spans="1:4" x14ac:dyDescent="0.2">
      <c r="A18248" s="5" t="s">
        <v>20491</v>
      </c>
      <c r="B18248" s="5" t="s">
        <v>34294</v>
      </c>
      <c r="C18248" s="5" t="s">
        <v>21</v>
      </c>
      <c r="D18248" s="5" t="str">
        <f t="shared" si="285"/>
        <v>m</v>
      </c>
    </row>
    <row r="18249" spans="1:4" x14ac:dyDescent="0.2">
      <c r="A18249" s="5" t="s">
        <v>4916</v>
      </c>
      <c r="B18249" s="5" t="s">
        <v>34295</v>
      </c>
      <c r="C18249" s="5" t="s">
        <v>21</v>
      </c>
      <c r="D18249" s="5" t="str">
        <f t="shared" si="285"/>
        <v>m</v>
      </c>
    </row>
    <row r="18250" spans="1:4" x14ac:dyDescent="0.2">
      <c r="A18250" s="5" t="s">
        <v>20492</v>
      </c>
      <c r="B18250" s="5" t="s">
        <v>34295</v>
      </c>
      <c r="C18250" s="5" t="s">
        <v>21</v>
      </c>
      <c r="D18250" s="5" t="str">
        <f t="shared" si="285"/>
        <v>m</v>
      </c>
    </row>
    <row r="18251" spans="1:4" x14ac:dyDescent="0.2">
      <c r="A18251" s="5" t="s">
        <v>4917</v>
      </c>
      <c r="B18251" s="5" t="s">
        <v>34296</v>
      </c>
      <c r="C18251" s="5" t="s">
        <v>21</v>
      </c>
      <c r="D18251" s="5" t="str">
        <f t="shared" si="285"/>
        <v>m</v>
      </c>
    </row>
    <row r="18252" spans="1:4" x14ac:dyDescent="0.2">
      <c r="A18252" s="5" t="s">
        <v>20493</v>
      </c>
      <c r="B18252" s="5" t="s">
        <v>34296</v>
      </c>
      <c r="C18252" s="5" t="s">
        <v>21</v>
      </c>
      <c r="D18252" s="5" t="str">
        <f t="shared" si="285"/>
        <v>m</v>
      </c>
    </row>
    <row r="18253" spans="1:4" x14ac:dyDescent="0.2">
      <c r="A18253" s="5" t="s">
        <v>10542</v>
      </c>
      <c r="B18253" s="5" t="s">
        <v>34297</v>
      </c>
      <c r="C18253" s="5" t="s">
        <v>21</v>
      </c>
      <c r="D18253" s="5" t="str">
        <f t="shared" si="285"/>
        <v>m</v>
      </c>
    </row>
    <row r="18254" spans="1:4" x14ac:dyDescent="0.2">
      <c r="A18254" s="5" t="s">
        <v>20494</v>
      </c>
      <c r="B18254" s="5" t="s">
        <v>34297</v>
      </c>
      <c r="C18254" s="5" t="s">
        <v>21</v>
      </c>
      <c r="D18254" s="5" t="str">
        <f t="shared" si="285"/>
        <v>m</v>
      </c>
    </row>
    <row r="18255" spans="1:4" x14ac:dyDescent="0.2">
      <c r="A18255" s="5" t="s">
        <v>10543</v>
      </c>
      <c r="B18255" s="5" t="s">
        <v>34298</v>
      </c>
      <c r="C18255" s="5" t="s">
        <v>25536</v>
      </c>
      <c r="D18255" s="5" t="str">
        <f t="shared" si="285"/>
        <v>m2</v>
      </c>
    </row>
    <row r="18256" spans="1:4" x14ac:dyDescent="0.2">
      <c r="A18256" s="5" t="s">
        <v>20495</v>
      </c>
      <c r="B18256" s="5" t="s">
        <v>34298</v>
      </c>
      <c r="C18256" s="5" t="s">
        <v>25536</v>
      </c>
      <c r="D18256" s="5" t="str">
        <f t="shared" si="285"/>
        <v>m2</v>
      </c>
    </row>
    <row r="18257" spans="1:4" x14ac:dyDescent="0.2">
      <c r="A18257" s="5" t="s">
        <v>10544</v>
      </c>
      <c r="B18257" s="5" t="s">
        <v>34299</v>
      </c>
      <c r="C18257" s="5" t="s">
        <v>25536</v>
      </c>
      <c r="D18257" s="5" t="str">
        <f t="shared" si="285"/>
        <v>m2</v>
      </c>
    </row>
    <row r="18258" spans="1:4" x14ac:dyDescent="0.2">
      <c r="A18258" s="5" t="s">
        <v>20496</v>
      </c>
      <c r="B18258" s="5" t="s">
        <v>34299</v>
      </c>
      <c r="C18258" s="5" t="s">
        <v>25536</v>
      </c>
      <c r="D18258" s="5" t="str">
        <f t="shared" si="285"/>
        <v>m2</v>
      </c>
    </row>
    <row r="18259" spans="1:4" x14ac:dyDescent="0.2">
      <c r="A18259" s="5" t="s">
        <v>10545</v>
      </c>
      <c r="B18259" s="5" t="s">
        <v>34300</v>
      </c>
      <c r="C18259" s="5" t="s">
        <v>25536</v>
      </c>
      <c r="D18259" s="5" t="str">
        <f t="shared" si="285"/>
        <v>m2</v>
      </c>
    </row>
    <row r="18260" spans="1:4" x14ac:dyDescent="0.2">
      <c r="A18260" s="5" t="s">
        <v>20497</v>
      </c>
      <c r="B18260" s="5" t="s">
        <v>34300</v>
      </c>
      <c r="C18260" s="5" t="s">
        <v>25536</v>
      </c>
      <c r="D18260" s="5" t="str">
        <f t="shared" si="285"/>
        <v>m2</v>
      </c>
    </row>
    <row r="18261" spans="1:4" x14ac:dyDescent="0.2">
      <c r="A18261" s="5" t="s">
        <v>10546</v>
      </c>
      <c r="B18261" s="5" t="s">
        <v>34301</v>
      </c>
      <c r="C18261" s="5" t="s">
        <v>25536</v>
      </c>
      <c r="D18261" s="5" t="str">
        <f t="shared" si="285"/>
        <v>m2</v>
      </c>
    </row>
    <row r="18262" spans="1:4" x14ac:dyDescent="0.2">
      <c r="A18262" s="5" t="s">
        <v>20498</v>
      </c>
      <c r="B18262" s="5" t="s">
        <v>34301</v>
      </c>
      <c r="C18262" s="5" t="s">
        <v>25536</v>
      </c>
      <c r="D18262" s="5" t="str">
        <f t="shared" si="285"/>
        <v>m2</v>
      </c>
    </row>
    <row r="18263" spans="1:4" x14ac:dyDescent="0.2">
      <c r="A18263" s="5" t="s">
        <v>10547</v>
      </c>
      <c r="B18263" s="5" t="s">
        <v>34302</v>
      </c>
      <c r="C18263" s="5" t="s">
        <v>12</v>
      </c>
      <c r="D18263" s="5" t="str">
        <f t="shared" si="285"/>
        <v>un</v>
      </c>
    </row>
    <row r="18264" spans="1:4" x14ac:dyDescent="0.2">
      <c r="A18264" s="5" t="s">
        <v>20499</v>
      </c>
      <c r="B18264" s="5" t="s">
        <v>34302</v>
      </c>
      <c r="C18264" s="5" t="s">
        <v>12</v>
      </c>
      <c r="D18264" s="5" t="str">
        <f t="shared" si="285"/>
        <v>un</v>
      </c>
    </row>
    <row r="18265" spans="1:4" x14ac:dyDescent="0.2">
      <c r="A18265" s="5" t="s">
        <v>10548</v>
      </c>
      <c r="B18265" s="5" t="s">
        <v>34303</v>
      </c>
      <c r="C18265" s="5" t="s">
        <v>25536</v>
      </c>
      <c r="D18265" s="5" t="str">
        <f t="shared" si="285"/>
        <v>m2</v>
      </c>
    </row>
    <row r="18266" spans="1:4" x14ac:dyDescent="0.2">
      <c r="A18266" s="5" t="s">
        <v>20500</v>
      </c>
      <c r="B18266" s="5" t="s">
        <v>34303</v>
      </c>
      <c r="C18266" s="5" t="s">
        <v>25536</v>
      </c>
      <c r="D18266" s="5" t="str">
        <f t="shared" si="285"/>
        <v>m2</v>
      </c>
    </row>
    <row r="18267" spans="1:4" x14ac:dyDescent="0.2">
      <c r="A18267" s="5" t="s">
        <v>10549</v>
      </c>
      <c r="B18267" s="5" t="s">
        <v>34304</v>
      </c>
      <c r="C18267" s="5" t="s">
        <v>25536</v>
      </c>
      <c r="D18267" s="5" t="str">
        <f t="shared" si="285"/>
        <v>m2</v>
      </c>
    </row>
    <row r="18268" spans="1:4" x14ac:dyDescent="0.2">
      <c r="A18268" s="5" t="s">
        <v>20501</v>
      </c>
      <c r="B18268" s="5" t="s">
        <v>34304</v>
      </c>
      <c r="C18268" s="5" t="s">
        <v>25536</v>
      </c>
      <c r="D18268" s="5" t="str">
        <f t="shared" si="285"/>
        <v>m2</v>
      </c>
    </row>
    <row r="18269" spans="1:4" x14ac:dyDescent="0.2">
      <c r="A18269" s="5" t="s">
        <v>10550</v>
      </c>
      <c r="B18269" s="5" t="s">
        <v>34305</v>
      </c>
      <c r="C18269" s="5" t="s">
        <v>25536</v>
      </c>
      <c r="D18269" s="5" t="str">
        <f t="shared" si="285"/>
        <v>m2</v>
      </c>
    </row>
    <row r="18270" spans="1:4" x14ac:dyDescent="0.2">
      <c r="A18270" s="5" t="s">
        <v>20502</v>
      </c>
      <c r="B18270" s="5" t="s">
        <v>34305</v>
      </c>
      <c r="C18270" s="5" t="s">
        <v>25536</v>
      </c>
      <c r="D18270" s="5" t="str">
        <f t="shared" si="285"/>
        <v>m2</v>
      </c>
    </row>
    <row r="18271" spans="1:4" x14ac:dyDescent="0.2">
      <c r="A18271" s="5" t="s">
        <v>10551</v>
      </c>
      <c r="B18271" s="5" t="s">
        <v>34306</v>
      </c>
      <c r="C18271" s="5" t="s">
        <v>25536</v>
      </c>
      <c r="D18271" s="5" t="str">
        <f t="shared" si="285"/>
        <v>m2</v>
      </c>
    </row>
    <row r="18272" spans="1:4" x14ac:dyDescent="0.2">
      <c r="A18272" s="5" t="s">
        <v>20503</v>
      </c>
      <c r="B18272" s="5" t="s">
        <v>34306</v>
      </c>
      <c r="C18272" s="5" t="s">
        <v>25536</v>
      </c>
      <c r="D18272" s="5" t="str">
        <f t="shared" si="285"/>
        <v>m2</v>
      </c>
    </row>
    <row r="18273" spans="1:4" x14ac:dyDescent="0.2">
      <c r="A18273" s="5" t="s">
        <v>4918</v>
      </c>
      <c r="B18273" s="5" t="s">
        <v>34307</v>
      </c>
      <c r="C18273" s="5" t="s">
        <v>25536</v>
      </c>
      <c r="D18273" s="5" t="str">
        <f t="shared" si="285"/>
        <v>m2</v>
      </c>
    </row>
    <row r="18274" spans="1:4" x14ac:dyDescent="0.2">
      <c r="A18274" s="5" t="s">
        <v>20504</v>
      </c>
      <c r="B18274" s="5" t="s">
        <v>34307</v>
      </c>
      <c r="C18274" s="5" t="s">
        <v>25536</v>
      </c>
      <c r="D18274" s="5" t="str">
        <f t="shared" si="285"/>
        <v>m2</v>
      </c>
    </row>
    <row r="18275" spans="1:4" x14ac:dyDescent="0.2">
      <c r="A18275" s="5" t="s">
        <v>4919</v>
      </c>
      <c r="B18275" s="5" t="s">
        <v>34308</v>
      </c>
      <c r="C18275" s="5" t="s">
        <v>25536</v>
      </c>
      <c r="D18275" s="5" t="str">
        <f t="shared" si="285"/>
        <v>m2</v>
      </c>
    </row>
    <row r="18276" spans="1:4" x14ac:dyDescent="0.2">
      <c r="A18276" s="5" t="s">
        <v>20505</v>
      </c>
      <c r="B18276" s="5" t="s">
        <v>34308</v>
      </c>
      <c r="C18276" s="5" t="s">
        <v>25536</v>
      </c>
      <c r="D18276" s="5" t="str">
        <f t="shared" si="285"/>
        <v>m2</v>
      </c>
    </row>
    <row r="18277" spans="1:4" x14ac:dyDescent="0.2">
      <c r="A18277" s="5" t="s">
        <v>4920</v>
      </c>
      <c r="B18277" s="5" t="s">
        <v>34309</v>
      </c>
      <c r="C18277" s="5" t="s">
        <v>25536</v>
      </c>
      <c r="D18277" s="5" t="str">
        <f t="shared" si="285"/>
        <v>m2</v>
      </c>
    </row>
    <row r="18278" spans="1:4" x14ac:dyDescent="0.2">
      <c r="A18278" s="5" t="s">
        <v>20506</v>
      </c>
      <c r="B18278" s="5" t="s">
        <v>34309</v>
      </c>
      <c r="C18278" s="5" t="s">
        <v>25536</v>
      </c>
      <c r="D18278" s="5" t="str">
        <f t="shared" si="285"/>
        <v>m2</v>
      </c>
    </row>
    <row r="18279" spans="1:4" x14ac:dyDescent="0.2">
      <c r="A18279" s="5" t="s">
        <v>4921</v>
      </c>
      <c r="B18279" s="5" t="s">
        <v>34310</v>
      </c>
      <c r="C18279" s="5" t="s">
        <v>25536</v>
      </c>
      <c r="D18279" s="5" t="str">
        <f t="shared" si="285"/>
        <v>m2</v>
      </c>
    </row>
    <row r="18280" spans="1:4" x14ac:dyDescent="0.2">
      <c r="A18280" s="5" t="s">
        <v>20507</v>
      </c>
      <c r="B18280" s="5" t="s">
        <v>34310</v>
      </c>
      <c r="C18280" s="5" t="s">
        <v>25536</v>
      </c>
      <c r="D18280" s="5" t="str">
        <f t="shared" si="285"/>
        <v>m2</v>
      </c>
    </row>
    <row r="18281" spans="1:4" x14ac:dyDescent="0.2">
      <c r="A18281" s="5" t="s">
        <v>4922</v>
      </c>
      <c r="B18281" s="5" t="s">
        <v>34311</v>
      </c>
      <c r="C18281" s="5" t="s">
        <v>25536</v>
      </c>
      <c r="D18281" s="5" t="str">
        <f t="shared" si="285"/>
        <v>m2</v>
      </c>
    </row>
    <row r="18282" spans="1:4" x14ac:dyDescent="0.2">
      <c r="A18282" s="5" t="s">
        <v>20508</v>
      </c>
      <c r="B18282" s="5" t="s">
        <v>34311</v>
      </c>
      <c r="C18282" s="5" t="s">
        <v>25536</v>
      </c>
      <c r="D18282" s="5" t="str">
        <f t="shared" si="285"/>
        <v>m2</v>
      </c>
    </row>
    <row r="18283" spans="1:4" x14ac:dyDescent="0.2">
      <c r="A18283" s="5" t="s">
        <v>10552</v>
      </c>
      <c r="B18283" s="5" t="s">
        <v>34312</v>
      </c>
      <c r="C18283" s="5" t="s">
        <v>25536</v>
      </c>
      <c r="D18283" s="5" t="str">
        <f t="shared" si="285"/>
        <v>m2</v>
      </c>
    </row>
    <row r="18284" spans="1:4" x14ac:dyDescent="0.2">
      <c r="A18284" s="5" t="s">
        <v>20509</v>
      </c>
      <c r="B18284" s="5" t="s">
        <v>34312</v>
      </c>
      <c r="C18284" s="5" t="s">
        <v>25536</v>
      </c>
      <c r="D18284" s="5" t="str">
        <f t="shared" si="285"/>
        <v>m2</v>
      </c>
    </row>
    <row r="18285" spans="1:4" x14ac:dyDescent="0.2">
      <c r="A18285" s="5" t="s">
        <v>10553</v>
      </c>
      <c r="B18285" s="5" t="s">
        <v>34313</v>
      </c>
      <c r="C18285" s="5" t="s">
        <v>25536</v>
      </c>
      <c r="D18285" s="5" t="str">
        <f t="shared" si="285"/>
        <v>m2</v>
      </c>
    </row>
    <row r="18286" spans="1:4" x14ac:dyDescent="0.2">
      <c r="A18286" s="5" t="s">
        <v>20510</v>
      </c>
      <c r="B18286" s="5" t="s">
        <v>34313</v>
      </c>
      <c r="C18286" s="5" t="s">
        <v>25536</v>
      </c>
      <c r="D18286" s="5" t="str">
        <f t="shared" si="285"/>
        <v>m2</v>
      </c>
    </row>
    <row r="18287" spans="1:4" x14ac:dyDescent="0.2">
      <c r="A18287" s="5" t="s">
        <v>10554</v>
      </c>
      <c r="B18287" s="5" t="s">
        <v>34314</v>
      </c>
      <c r="C18287" s="5" t="s">
        <v>25536</v>
      </c>
      <c r="D18287" s="5" t="str">
        <f t="shared" si="285"/>
        <v>m2</v>
      </c>
    </row>
    <row r="18288" spans="1:4" x14ac:dyDescent="0.2">
      <c r="A18288" s="5" t="s">
        <v>20511</v>
      </c>
      <c r="B18288" s="5" t="s">
        <v>34314</v>
      </c>
      <c r="C18288" s="5" t="s">
        <v>25536</v>
      </c>
      <c r="D18288" s="5" t="str">
        <f t="shared" si="285"/>
        <v>m2</v>
      </c>
    </row>
    <row r="18289" spans="1:4" x14ac:dyDescent="0.2">
      <c r="A18289" s="5" t="s">
        <v>10555</v>
      </c>
      <c r="B18289" s="5" t="s">
        <v>34315</v>
      </c>
      <c r="C18289" s="5" t="s">
        <v>25536</v>
      </c>
      <c r="D18289" s="5" t="str">
        <f t="shared" si="285"/>
        <v>m2</v>
      </c>
    </row>
    <row r="18290" spans="1:4" x14ac:dyDescent="0.2">
      <c r="A18290" s="5" t="s">
        <v>20512</v>
      </c>
      <c r="B18290" s="5" t="s">
        <v>34315</v>
      </c>
      <c r="C18290" s="5" t="s">
        <v>25536</v>
      </c>
      <c r="D18290" s="5" t="str">
        <f t="shared" si="285"/>
        <v>m2</v>
      </c>
    </row>
    <row r="18291" spans="1:4" x14ac:dyDescent="0.2">
      <c r="A18291" s="5" t="s">
        <v>10556</v>
      </c>
      <c r="B18291" s="5" t="s">
        <v>34316</v>
      </c>
      <c r="C18291" s="5" t="s">
        <v>25536</v>
      </c>
      <c r="D18291" s="5" t="str">
        <f t="shared" si="285"/>
        <v>m2</v>
      </c>
    </row>
    <row r="18292" spans="1:4" x14ac:dyDescent="0.2">
      <c r="A18292" s="5" t="s">
        <v>20513</v>
      </c>
      <c r="B18292" s="5" t="s">
        <v>34316</v>
      </c>
      <c r="C18292" s="5" t="s">
        <v>25536</v>
      </c>
      <c r="D18292" s="5" t="str">
        <f t="shared" si="285"/>
        <v>m2</v>
      </c>
    </row>
    <row r="18293" spans="1:4" x14ac:dyDescent="0.2">
      <c r="A18293" s="5" t="s">
        <v>10557</v>
      </c>
      <c r="B18293" s="5" t="s">
        <v>34317</v>
      </c>
      <c r="C18293" s="5" t="s">
        <v>25536</v>
      </c>
      <c r="D18293" s="5" t="str">
        <f t="shared" si="285"/>
        <v>m2</v>
      </c>
    </row>
    <row r="18294" spans="1:4" x14ac:dyDescent="0.2">
      <c r="A18294" s="5" t="s">
        <v>20514</v>
      </c>
      <c r="B18294" s="5" t="s">
        <v>34317</v>
      </c>
      <c r="C18294" s="5" t="s">
        <v>25536</v>
      </c>
      <c r="D18294" s="5" t="str">
        <f t="shared" si="285"/>
        <v>m2</v>
      </c>
    </row>
    <row r="18295" spans="1:4" x14ac:dyDescent="0.2">
      <c r="A18295" s="5" t="s">
        <v>10558</v>
      </c>
      <c r="B18295" s="5" t="s">
        <v>34318</v>
      </c>
      <c r="C18295" s="5" t="s">
        <v>25536</v>
      </c>
      <c r="D18295" s="5" t="str">
        <f t="shared" si="285"/>
        <v>m2</v>
      </c>
    </row>
    <row r="18296" spans="1:4" x14ac:dyDescent="0.2">
      <c r="A18296" s="5" t="s">
        <v>20515</v>
      </c>
      <c r="B18296" s="5" t="s">
        <v>34318</v>
      </c>
      <c r="C18296" s="5" t="s">
        <v>25536</v>
      </c>
      <c r="D18296" s="5" t="str">
        <f t="shared" si="285"/>
        <v>m2</v>
      </c>
    </row>
    <row r="18297" spans="1:4" x14ac:dyDescent="0.2">
      <c r="A18297" s="5" t="s">
        <v>10559</v>
      </c>
      <c r="B18297" s="5" t="s">
        <v>34319</v>
      </c>
      <c r="C18297" s="5" t="s">
        <v>25536</v>
      </c>
      <c r="D18297" s="5" t="str">
        <f t="shared" si="285"/>
        <v>m2</v>
      </c>
    </row>
    <row r="18298" spans="1:4" x14ac:dyDescent="0.2">
      <c r="A18298" s="5" t="s">
        <v>20516</v>
      </c>
      <c r="B18298" s="5" t="s">
        <v>34319</v>
      </c>
      <c r="C18298" s="5" t="s">
        <v>25536</v>
      </c>
      <c r="D18298" s="5" t="str">
        <f t="shared" si="285"/>
        <v>m2</v>
      </c>
    </row>
    <row r="18299" spans="1:4" x14ac:dyDescent="0.2">
      <c r="A18299" s="5" t="s">
        <v>4923</v>
      </c>
      <c r="B18299" s="5" t="s">
        <v>34320</v>
      </c>
      <c r="C18299" s="5" t="s">
        <v>25536</v>
      </c>
      <c r="D18299" s="5" t="str">
        <f t="shared" si="285"/>
        <v>m2</v>
      </c>
    </row>
    <row r="18300" spans="1:4" x14ac:dyDescent="0.2">
      <c r="A18300" s="5" t="s">
        <v>20517</v>
      </c>
      <c r="B18300" s="5" t="s">
        <v>34320</v>
      </c>
      <c r="C18300" s="5" t="s">
        <v>25536</v>
      </c>
      <c r="D18300" s="5" t="str">
        <f t="shared" si="285"/>
        <v>m2</v>
      </c>
    </row>
    <row r="18301" spans="1:4" x14ac:dyDescent="0.2">
      <c r="A18301" s="5" t="s">
        <v>10560</v>
      </c>
      <c r="B18301" s="5" t="s">
        <v>34321</v>
      </c>
      <c r="C18301" s="5" t="s">
        <v>25536</v>
      </c>
      <c r="D18301" s="5" t="str">
        <f t="shared" si="285"/>
        <v>m2</v>
      </c>
    </row>
    <row r="18302" spans="1:4" x14ac:dyDescent="0.2">
      <c r="A18302" s="5" t="s">
        <v>20518</v>
      </c>
      <c r="B18302" s="5" t="s">
        <v>34321</v>
      </c>
      <c r="C18302" s="5" t="s">
        <v>25536</v>
      </c>
      <c r="D18302" s="5" t="str">
        <f t="shared" si="285"/>
        <v>m2</v>
      </c>
    </row>
    <row r="18303" spans="1:4" x14ac:dyDescent="0.2">
      <c r="A18303" s="5" t="s">
        <v>10561</v>
      </c>
      <c r="B18303" s="5" t="s">
        <v>34322</v>
      </c>
      <c r="C18303" s="5" t="s">
        <v>25536</v>
      </c>
      <c r="D18303" s="5" t="str">
        <f t="shared" si="285"/>
        <v>m2</v>
      </c>
    </row>
    <row r="18304" spans="1:4" x14ac:dyDescent="0.2">
      <c r="A18304" s="5" t="s">
        <v>20519</v>
      </c>
      <c r="B18304" s="5" t="s">
        <v>34322</v>
      </c>
      <c r="C18304" s="5" t="s">
        <v>25536</v>
      </c>
      <c r="D18304" s="5" t="str">
        <f t="shared" si="285"/>
        <v>m2</v>
      </c>
    </row>
    <row r="18305" spans="1:4" x14ac:dyDescent="0.2">
      <c r="A18305" s="5" t="s">
        <v>10562</v>
      </c>
      <c r="B18305" s="5" t="s">
        <v>34323</v>
      </c>
      <c r="C18305" s="5" t="s">
        <v>25536</v>
      </c>
      <c r="D18305" s="5" t="str">
        <f t="shared" si="285"/>
        <v>m2</v>
      </c>
    </row>
    <row r="18306" spans="1:4" x14ac:dyDescent="0.2">
      <c r="A18306" s="5" t="s">
        <v>20520</v>
      </c>
      <c r="B18306" s="5" t="s">
        <v>34323</v>
      </c>
      <c r="C18306" s="5" t="s">
        <v>25536</v>
      </c>
      <c r="D18306" s="5" t="str">
        <f t="shared" ref="D18306:D18369" si="286">LOWER(C18306)</f>
        <v>m2</v>
      </c>
    </row>
    <row r="18307" spans="1:4" x14ac:dyDescent="0.2">
      <c r="A18307" s="5" t="s">
        <v>10563</v>
      </c>
      <c r="B18307" s="5" t="s">
        <v>34324</v>
      </c>
      <c r="C18307" s="5" t="s">
        <v>25536</v>
      </c>
      <c r="D18307" s="5" t="str">
        <f t="shared" si="286"/>
        <v>m2</v>
      </c>
    </row>
    <row r="18308" spans="1:4" x14ac:dyDescent="0.2">
      <c r="A18308" s="5" t="s">
        <v>20521</v>
      </c>
      <c r="B18308" s="5" t="s">
        <v>34324</v>
      </c>
      <c r="C18308" s="5" t="s">
        <v>25536</v>
      </c>
      <c r="D18308" s="5" t="str">
        <f t="shared" si="286"/>
        <v>m2</v>
      </c>
    </row>
    <row r="18309" spans="1:4" x14ac:dyDescent="0.2">
      <c r="A18309" s="5" t="s">
        <v>10564</v>
      </c>
      <c r="B18309" s="5" t="s">
        <v>34325</v>
      </c>
      <c r="C18309" s="5" t="s">
        <v>25536</v>
      </c>
      <c r="D18309" s="5" t="str">
        <f t="shared" si="286"/>
        <v>m2</v>
      </c>
    </row>
    <row r="18310" spans="1:4" x14ac:dyDescent="0.2">
      <c r="A18310" s="5" t="s">
        <v>20522</v>
      </c>
      <c r="B18310" s="5" t="s">
        <v>34325</v>
      </c>
      <c r="C18310" s="5" t="s">
        <v>25536</v>
      </c>
      <c r="D18310" s="5" t="str">
        <f t="shared" si="286"/>
        <v>m2</v>
      </c>
    </row>
    <row r="18311" spans="1:4" x14ac:dyDescent="0.2">
      <c r="A18311" s="5" t="s">
        <v>10565</v>
      </c>
      <c r="B18311" s="5" t="s">
        <v>34326</v>
      </c>
      <c r="C18311" s="5" t="s">
        <v>25536</v>
      </c>
      <c r="D18311" s="5" t="str">
        <f t="shared" si="286"/>
        <v>m2</v>
      </c>
    </row>
    <row r="18312" spans="1:4" x14ac:dyDescent="0.2">
      <c r="A18312" s="5" t="s">
        <v>20523</v>
      </c>
      <c r="B18312" s="5" t="s">
        <v>34326</v>
      </c>
      <c r="C18312" s="5" t="s">
        <v>25536</v>
      </c>
      <c r="D18312" s="5" t="str">
        <f t="shared" si="286"/>
        <v>m2</v>
      </c>
    </row>
    <row r="18313" spans="1:4" x14ac:dyDescent="0.2">
      <c r="A18313" s="5" t="s">
        <v>10566</v>
      </c>
      <c r="B18313" s="5" t="s">
        <v>34327</v>
      </c>
      <c r="C18313" s="5" t="s">
        <v>25536</v>
      </c>
      <c r="D18313" s="5" t="str">
        <f t="shared" si="286"/>
        <v>m2</v>
      </c>
    </row>
    <row r="18314" spans="1:4" x14ac:dyDescent="0.2">
      <c r="A18314" s="5" t="s">
        <v>20524</v>
      </c>
      <c r="B18314" s="5" t="s">
        <v>34327</v>
      </c>
      <c r="C18314" s="5" t="s">
        <v>25536</v>
      </c>
      <c r="D18314" s="5" t="str">
        <f t="shared" si="286"/>
        <v>m2</v>
      </c>
    </row>
    <row r="18315" spans="1:4" x14ac:dyDescent="0.2">
      <c r="A18315" s="5" t="s">
        <v>4924</v>
      </c>
      <c r="B18315" s="5" t="s">
        <v>34328</v>
      </c>
      <c r="C18315" s="5" t="s">
        <v>25536</v>
      </c>
      <c r="D18315" s="5" t="str">
        <f t="shared" si="286"/>
        <v>m2</v>
      </c>
    </row>
    <row r="18316" spans="1:4" x14ac:dyDescent="0.2">
      <c r="A18316" s="5" t="s">
        <v>20525</v>
      </c>
      <c r="B18316" s="5" t="s">
        <v>34328</v>
      </c>
      <c r="C18316" s="5" t="s">
        <v>25536</v>
      </c>
      <c r="D18316" s="5" t="str">
        <f t="shared" si="286"/>
        <v>m2</v>
      </c>
    </row>
    <row r="18317" spans="1:4" x14ac:dyDescent="0.2">
      <c r="A18317" s="5" t="s">
        <v>10567</v>
      </c>
      <c r="B18317" s="5" t="s">
        <v>34329</v>
      </c>
      <c r="C18317" s="5" t="s">
        <v>25536</v>
      </c>
      <c r="D18317" s="5" t="str">
        <f t="shared" si="286"/>
        <v>m2</v>
      </c>
    </row>
    <row r="18318" spans="1:4" x14ac:dyDescent="0.2">
      <c r="A18318" s="5" t="s">
        <v>20526</v>
      </c>
      <c r="B18318" s="5" t="s">
        <v>34329</v>
      </c>
      <c r="C18318" s="5" t="s">
        <v>25536</v>
      </c>
      <c r="D18318" s="5" t="str">
        <f t="shared" si="286"/>
        <v>m2</v>
      </c>
    </row>
    <row r="18319" spans="1:4" x14ac:dyDescent="0.2">
      <c r="A18319" s="5" t="s">
        <v>10568</v>
      </c>
      <c r="B18319" s="5" t="s">
        <v>34330</v>
      </c>
      <c r="C18319" s="5" t="s">
        <v>25536</v>
      </c>
      <c r="D18319" s="5" t="str">
        <f t="shared" si="286"/>
        <v>m2</v>
      </c>
    </row>
    <row r="18320" spans="1:4" x14ac:dyDescent="0.2">
      <c r="A18320" s="5" t="s">
        <v>20527</v>
      </c>
      <c r="B18320" s="5" t="s">
        <v>34330</v>
      </c>
      <c r="C18320" s="5" t="s">
        <v>25536</v>
      </c>
      <c r="D18320" s="5" t="str">
        <f t="shared" si="286"/>
        <v>m2</v>
      </c>
    </row>
    <row r="18321" spans="1:4" x14ac:dyDescent="0.2">
      <c r="A18321" s="5" t="s">
        <v>10569</v>
      </c>
      <c r="B18321" s="5" t="s">
        <v>34331</v>
      </c>
      <c r="C18321" s="5" t="s">
        <v>25536</v>
      </c>
      <c r="D18321" s="5" t="str">
        <f t="shared" si="286"/>
        <v>m2</v>
      </c>
    </row>
    <row r="18322" spans="1:4" x14ac:dyDescent="0.2">
      <c r="A18322" s="5" t="s">
        <v>20528</v>
      </c>
      <c r="B18322" s="5" t="s">
        <v>34331</v>
      </c>
      <c r="C18322" s="5" t="s">
        <v>25536</v>
      </c>
      <c r="D18322" s="5" t="str">
        <f t="shared" si="286"/>
        <v>m2</v>
      </c>
    </row>
    <row r="18323" spans="1:4" x14ac:dyDescent="0.2">
      <c r="A18323" s="5" t="s">
        <v>4925</v>
      </c>
      <c r="B18323" s="5" t="s">
        <v>34332</v>
      </c>
      <c r="C18323" s="5" t="s">
        <v>25536</v>
      </c>
      <c r="D18323" s="5" t="str">
        <f t="shared" si="286"/>
        <v>m2</v>
      </c>
    </row>
    <row r="18324" spans="1:4" x14ac:dyDescent="0.2">
      <c r="A18324" s="5" t="s">
        <v>20529</v>
      </c>
      <c r="B18324" s="5" t="s">
        <v>34332</v>
      </c>
      <c r="C18324" s="5" t="s">
        <v>25536</v>
      </c>
      <c r="D18324" s="5" t="str">
        <f t="shared" si="286"/>
        <v>m2</v>
      </c>
    </row>
    <row r="18325" spans="1:4" x14ac:dyDescent="0.2">
      <c r="A18325" s="5" t="s">
        <v>10570</v>
      </c>
      <c r="B18325" s="5" t="s">
        <v>34333</v>
      </c>
      <c r="C18325" s="5" t="s">
        <v>25536</v>
      </c>
      <c r="D18325" s="5" t="str">
        <f t="shared" si="286"/>
        <v>m2</v>
      </c>
    </row>
    <row r="18326" spans="1:4" x14ac:dyDescent="0.2">
      <c r="A18326" s="5" t="s">
        <v>20530</v>
      </c>
      <c r="B18326" s="5" t="s">
        <v>34333</v>
      </c>
      <c r="C18326" s="5" t="s">
        <v>25536</v>
      </c>
      <c r="D18326" s="5" t="str">
        <f t="shared" si="286"/>
        <v>m2</v>
      </c>
    </row>
    <row r="18327" spans="1:4" x14ac:dyDescent="0.2">
      <c r="A18327" s="5" t="s">
        <v>10571</v>
      </c>
      <c r="B18327" s="5" t="s">
        <v>34334</v>
      </c>
      <c r="C18327" s="5" t="s">
        <v>25536</v>
      </c>
      <c r="D18327" s="5" t="str">
        <f t="shared" si="286"/>
        <v>m2</v>
      </c>
    </row>
    <row r="18328" spans="1:4" x14ac:dyDescent="0.2">
      <c r="A18328" s="5" t="s">
        <v>20531</v>
      </c>
      <c r="B18328" s="5" t="s">
        <v>34334</v>
      </c>
      <c r="C18328" s="5" t="s">
        <v>25536</v>
      </c>
      <c r="D18328" s="5" t="str">
        <f t="shared" si="286"/>
        <v>m2</v>
      </c>
    </row>
    <row r="18329" spans="1:4" x14ac:dyDescent="0.2">
      <c r="A18329" s="5" t="s">
        <v>10572</v>
      </c>
      <c r="B18329" s="5" t="s">
        <v>34335</v>
      </c>
      <c r="C18329" s="5" t="s">
        <v>25536</v>
      </c>
      <c r="D18329" s="5" t="str">
        <f t="shared" si="286"/>
        <v>m2</v>
      </c>
    </row>
    <row r="18330" spans="1:4" x14ac:dyDescent="0.2">
      <c r="A18330" s="5" t="s">
        <v>20532</v>
      </c>
      <c r="B18330" s="5" t="s">
        <v>34335</v>
      </c>
      <c r="C18330" s="5" t="s">
        <v>25536</v>
      </c>
      <c r="D18330" s="5" t="str">
        <f t="shared" si="286"/>
        <v>m2</v>
      </c>
    </row>
    <row r="18331" spans="1:4" x14ac:dyDescent="0.2">
      <c r="A18331" s="5" t="s">
        <v>4926</v>
      </c>
      <c r="B18331" s="5" t="s">
        <v>34336</v>
      </c>
      <c r="C18331" s="5" t="s">
        <v>25536</v>
      </c>
      <c r="D18331" s="5" t="str">
        <f t="shared" si="286"/>
        <v>m2</v>
      </c>
    </row>
    <row r="18332" spans="1:4" x14ac:dyDescent="0.2">
      <c r="A18332" s="5" t="s">
        <v>20533</v>
      </c>
      <c r="B18332" s="5" t="s">
        <v>34336</v>
      </c>
      <c r="C18332" s="5" t="s">
        <v>25536</v>
      </c>
      <c r="D18332" s="5" t="str">
        <f t="shared" si="286"/>
        <v>m2</v>
      </c>
    </row>
    <row r="18333" spans="1:4" x14ac:dyDescent="0.2">
      <c r="A18333" s="5" t="s">
        <v>4927</v>
      </c>
      <c r="B18333" s="5" t="s">
        <v>34337</v>
      </c>
      <c r="C18333" s="5" t="s">
        <v>25536</v>
      </c>
      <c r="D18333" s="5" t="str">
        <f t="shared" si="286"/>
        <v>m2</v>
      </c>
    </row>
    <row r="18334" spans="1:4" x14ac:dyDescent="0.2">
      <c r="A18334" s="5" t="s">
        <v>20534</v>
      </c>
      <c r="B18334" s="5" t="s">
        <v>34337</v>
      </c>
      <c r="C18334" s="5" t="s">
        <v>25536</v>
      </c>
      <c r="D18334" s="5" t="str">
        <f t="shared" si="286"/>
        <v>m2</v>
      </c>
    </row>
    <row r="18335" spans="1:4" x14ac:dyDescent="0.2">
      <c r="A18335" s="5" t="s">
        <v>4928</v>
      </c>
      <c r="B18335" s="5" t="s">
        <v>34338</v>
      </c>
      <c r="C18335" s="5" t="s">
        <v>25536</v>
      </c>
      <c r="D18335" s="5" t="str">
        <f t="shared" si="286"/>
        <v>m2</v>
      </c>
    </row>
    <row r="18336" spans="1:4" x14ac:dyDescent="0.2">
      <c r="A18336" s="5" t="s">
        <v>20535</v>
      </c>
      <c r="B18336" s="5" t="s">
        <v>34338</v>
      </c>
      <c r="C18336" s="5" t="s">
        <v>25536</v>
      </c>
      <c r="D18336" s="5" t="str">
        <f t="shared" si="286"/>
        <v>m2</v>
      </c>
    </row>
    <row r="18337" spans="1:4" x14ac:dyDescent="0.2">
      <c r="A18337" s="5" t="s">
        <v>10573</v>
      </c>
      <c r="B18337" s="5" t="s">
        <v>34339</v>
      </c>
      <c r="C18337" s="5" t="s">
        <v>25536</v>
      </c>
      <c r="D18337" s="5" t="str">
        <f t="shared" si="286"/>
        <v>m2</v>
      </c>
    </row>
    <row r="18338" spans="1:4" x14ac:dyDescent="0.2">
      <c r="A18338" s="5" t="s">
        <v>20536</v>
      </c>
      <c r="B18338" s="5" t="s">
        <v>34339</v>
      </c>
      <c r="C18338" s="5" t="s">
        <v>25536</v>
      </c>
      <c r="D18338" s="5" t="str">
        <f t="shared" si="286"/>
        <v>m2</v>
      </c>
    </row>
    <row r="18339" spans="1:4" x14ac:dyDescent="0.2">
      <c r="A18339" s="5" t="s">
        <v>10574</v>
      </c>
      <c r="B18339" s="5" t="s">
        <v>34340</v>
      </c>
      <c r="C18339" s="5" t="s">
        <v>25536</v>
      </c>
      <c r="D18339" s="5" t="str">
        <f t="shared" si="286"/>
        <v>m2</v>
      </c>
    </row>
    <row r="18340" spans="1:4" x14ac:dyDescent="0.2">
      <c r="A18340" s="5" t="s">
        <v>20537</v>
      </c>
      <c r="B18340" s="5" t="s">
        <v>34340</v>
      </c>
      <c r="C18340" s="5" t="s">
        <v>25536</v>
      </c>
      <c r="D18340" s="5" t="str">
        <f t="shared" si="286"/>
        <v>m2</v>
      </c>
    </row>
    <row r="18341" spans="1:4" x14ac:dyDescent="0.2">
      <c r="A18341" s="5" t="s">
        <v>10575</v>
      </c>
      <c r="B18341" s="5" t="s">
        <v>34341</v>
      </c>
      <c r="C18341" s="5" t="s">
        <v>25536</v>
      </c>
      <c r="D18341" s="5" t="str">
        <f t="shared" si="286"/>
        <v>m2</v>
      </c>
    </row>
    <row r="18342" spans="1:4" x14ac:dyDescent="0.2">
      <c r="A18342" s="5" t="s">
        <v>20538</v>
      </c>
      <c r="B18342" s="5" t="s">
        <v>34341</v>
      </c>
      <c r="C18342" s="5" t="s">
        <v>25536</v>
      </c>
      <c r="D18342" s="5" t="str">
        <f t="shared" si="286"/>
        <v>m2</v>
      </c>
    </row>
    <row r="18343" spans="1:4" x14ac:dyDescent="0.2">
      <c r="A18343" s="5" t="s">
        <v>10576</v>
      </c>
      <c r="B18343" s="5" t="s">
        <v>34342</v>
      </c>
      <c r="C18343" s="5" t="s">
        <v>25536</v>
      </c>
      <c r="D18343" s="5" t="str">
        <f t="shared" si="286"/>
        <v>m2</v>
      </c>
    </row>
    <row r="18344" spans="1:4" x14ac:dyDescent="0.2">
      <c r="A18344" s="5" t="s">
        <v>20539</v>
      </c>
      <c r="B18344" s="5" t="s">
        <v>34342</v>
      </c>
      <c r="C18344" s="5" t="s">
        <v>25536</v>
      </c>
      <c r="D18344" s="5" t="str">
        <f t="shared" si="286"/>
        <v>m2</v>
      </c>
    </row>
    <row r="18345" spans="1:4" x14ac:dyDescent="0.2">
      <c r="A18345" s="5" t="s">
        <v>10577</v>
      </c>
      <c r="B18345" s="5" t="s">
        <v>34343</v>
      </c>
      <c r="C18345" s="5" t="s">
        <v>25536</v>
      </c>
      <c r="D18345" s="5" t="str">
        <f t="shared" si="286"/>
        <v>m2</v>
      </c>
    </row>
    <row r="18346" spans="1:4" x14ac:dyDescent="0.2">
      <c r="A18346" s="5" t="s">
        <v>20540</v>
      </c>
      <c r="B18346" s="5" t="s">
        <v>34343</v>
      </c>
      <c r="C18346" s="5" t="s">
        <v>25536</v>
      </c>
      <c r="D18346" s="5" t="str">
        <f t="shared" si="286"/>
        <v>m2</v>
      </c>
    </row>
    <row r="18347" spans="1:4" x14ac:dyDescent="0.2">
      <c r="A18347" s="5" t="s">
        <v>10578</v>
      </c>
      <c r="B18347" s="5" t="s">
        <v>34344</v>
      </c>
      <c r="C18347" s="5" t="s">
        <v>25536</v>
      </c>
      <c r="D18347" s="5" t="str">
        <f t="shared" si="286"/>
        <v>m2</v>
      </c>
    </row>
    <row r="18348" spans="1:4" x14ac:dyDescent="0.2">
      <c r="A18348" s="5" t="s">
        <v>20541</v>
      </c>
      <c r="B18348" s="5" t="s">
        <v>34344</v>
      </c>
      <c r="C18348" s="5" t="s">
        <v>25536</v>
      </c>
      <c r="D18348" s="5" t="str">
        <f t="shared" si="286"/>
        <v>m2</v>
      </c>
    </row>
    <row r="18349" spans="1:4" x14ac:dyDescent="0.2">
      <c r="A18349" s="5" t="s">
        <v>4929</v>
      </c>
      <c r="B18349" s="5" t="s">
        <v>34345</v>
      </c>
      <c r="C18349" s="5" t="s">
        <v>25536</v>
      </c>
      <c r="D18349" s="5" t="str">
        <f t="shared" si="286"/>
        <v>m2</v>
      </c>
    </row>
    <row r="18350" spans="1:4" x14ac:dyDescent="0.2">
      <c r="A18350" s="5" t="s">
        <v>20542</v>
      </c>
      <c r="B18350" s="5" t="s">
        <v>34345</v>
      </c>
      <c r="C18350" s="5" t="s">
        <v>25536</v>
      </c>
      <c r="D18350" s="5" t="str">
        <f t="shared" si="286"/>
        <v>m2</v>
      </c>
    </row>
    <row r="18351" spans="1:4" x14ac:dyDescent="0.2">
      <c r="A18351" s="5" t="s">
        <v>4930</v>
      </c>
      <c r="B18351" s="5" t="s">
        <v>34346</v>
      </c>
      <c r="C18351" s="5" t="s">
        <v>25536</v>
      </c>
      <c r="D18351" s="5" t="str">
        <f t="shared" si="286"/>
        <v>m2</v>
      </c>
    </row>
    <row r="18352" spans="1:4" x14ac:dyDescent="0.2">
      <c r="A18352" s="5" t="s">
        <v>20543</v>
      </c>
      <c r="B18352" s="5" t="s">
        <v>34346</v>
      </c>
      <c r="C18352" s="5" t="s">
        <v>25536</v>
      </c>
      <c r="D18352" s="5" t="str">
        <f t="shared" si="286"/>
        <v>m2</v>
      </c>
    </row>
    <row r="18353" spans="1:4" x14ac:dyDescent="0.2">
      <c r="A18353" s="5" t="s">
        <v>10579</v>
      </c>
      <c r="B18353" s="5" t="s">
        <v>34347</v>
      </c>
      <c r="C18353" s="5" t="s">
        <v>25536</v>
      </c>
      <c r="D18353" s="5" t="str">
        <f t="shared" si="286"/>
        <v>m2</v>
      </c>
    </row>
    <row r="18354" spans="1:4" x14ac:dyDescent="0.2">
      <c r="A18354" s="5" t="s">
        <v>20544</v>
      </c>
      <c r="B18354" s="5" t="s">
        <v>34347</v>
      </c>
      <c r="C18354" s="5" t="s">
        <v>25536</v>
      </c>
      <c r="D18354" s="5" t="str">
        <f t="shared" si="286"/>
        <v>m2</v>
      </c>
    </row>
    <row r="18355" spans="1:4" x14ac:dyDescent="0.2">
      <c r="A18355" s="5" t="s">
        <v>10580</v>
      </c>
      <c r="B18355" s="5" t="s">
        <v>34348</v>
      </c>
      <c r="C18355" s="5" t="s">
        <v>25536</v>
      </c>
      <c r="D18355" s="5" t="str">
        <f t="shared" si="286"/>
        <v>m2</v>
      </c>
    </row>
    <row r="18356" spans="1:4" x14ac:dyDescent="0.2">
      <c r="A18356" s="5" t="s">
        <v>20545</v>
      </c>
      <c r="B18356" s="5" t="s">
        <v>34348</v>
      </c>
      <c r="C18356" s="5" t="s">
        <v>25536</v>
      </c>
      <c r="D18356" s="5" t="str">
        <f t="shared" si="286"/>
        <v>m2</v>
      </c>
    </row>
    <row r="18357" spans="1:4" x14ac:dyDescent="0.2">
      <c r="A18357" s="5" t="s">
        <v>23881</v>
      </c>
      <c r="B18357" s="5" t="s">
        <v>34349</v>
      </c>
      <c r="C18357" s="5" t="s">
        <v>25536</v>
      </c>
      <c r="D18357" s="5" t="str">
        <f t="shared" si="286"/>
        <v>m2</v>
      </c>
    </row>
    <row r="18358" spans="1:4" x14ac:dyDescent="0.2">
      <c r="A18358" s="5" t="s">
        <v>23882</v>
      </c>
      <c r="B18358" s="5" t="s">
        <v>34349</v>
      </c>
      <c r="C18358" s="5" t="s">
        <v>25536</v>
      </c>
      <c r="D18358" s="5" t="str">
        <f t="shared" si="286"/>
        <v>m2</v>
      </c>
    </row>
    <row r="18359" spans="1:4" x14ac:dyDescent="0.2">
      <c r="A18359" s="5" t="s">
        <v>4931</v>
      </c>
      <c r="B18359" s="5" t="s">
        <v>34350</v>
      </c>
      <c r="C18359" s="5" t="s">
        <v>25536</v>
      </c>
      <c r="D18359" s="5" t="str">
        <f t="shared" si="286"/>
        <v>m2</v>
      </c>
    </row>
    <row r="18360" spans="1:4" x14ac:dyDescent="0.2">
      <c r="A18360" s="5" t="s">
        <v>20546</v>
      </c>
      <c r="B18360" s="5" t="s">
        <v>34350</v>
      </c>
      <c r="C18360" s="5" t="s">
        <v>25536</v>
      </c>
      <c r="D18360" s="5" t="str">
        <f t="shared" si="286"/>
        <v>m2</v>
      </c>
    </row>
    <row r="18361" spans="1:4" x14ac:dyDescent="0.2">
      <c r="A18361" s="5" t="s">
        <v>4932</v>
      </c>
      <c r="B18361" s="5" t="s">
        <v>34351</v>
      </c>
      <c r="C18361" s="5" t="s">
        <v>25536</v>
      </c>
      <c r="D18361" s="5" t="str">
        <f t="shared" si="286"/>
        <v>m2</v>
      </c>
    </row>
    <row r="18362" spans="1:4" x14ac:dyDescent="0.2">
      <c r="A18362" s="5" t="s">
        <v>20547</v>
      </c>
      <c r="B18362" s="5" t="s">
        <v>34351</v>
      </c>
      <c r="C18362" s="5" t="s">
        <v>25536</v>
      </c>
      <c r="D18362" s="5" t="str">
        <f t="shared" si="286"/>
        <v>m2</v>
      </c>
    </row>
    <row r="18363" spans="1:4" x14ac:dyDescent="0.2">
      <c r="A18363" s="5" t="s">
        <v>4933</v>
      </c>
      <c r="B18363" s="5" t="s">
        <v>34352</v>
      </c>
      <c r="C18363" s="5" t="s">
        <v>25536</v>
      </c>
      <c r="D18363" s="5" t="str">
        <f t="shared" si="286"/>
        <v>m2</v>
      </c>
    </row>
    <row r="18364" spans="1:4" x14ac:dyDescent="0.2">
      <c r="A18364" s="5" t="s">
        <v>20548</v>
      </c>
      <c r="B18364" s="5" t="s">
        <v>34352</v>
      </c>
      <c r="C18364" s="5" t="s">
        <v>25536</v>
      </c>
      <c r="D18364" s="5" t="str">
        <f t="shared" si="286"/>
        <v>m2</v>
      </c>
    </row>
    <row r="18365" spans="1:4" x14ac:dyDescent="0.2">
      <c r="A18365" s="5" t="s">
        <v>10581</v>
      </c>
      <c r="B18365" s="5" t="s">
        <v>34353</v>
      </c>
      <c r="C18365" s="5" t="s">
        <v>25536</v>
      </c>
      <c r="D18365" s="5" t="str">
        <f t="shared" si="286"/>
        <v>m2</v>
      </c>
    </row>
    <row r="18366" spans="1:4" x14ac:dyDescent="0.2">
      <c r="A18366" s="5" t="s">
        <v>20549</v>
      </c>
      <c r="B18366" s="5" t="s">
        <v>34353</v>
      </c>
      <c r="C18366" s="5" t="s">
        <v>25536</v>
      </c>
      <c r="D18366" s="5" t="str">
        <f t="shared" si="286"/>
        <v>m2</v>
      </c>
    </row>
    <row r="18367" spans="1:4" x14ac:dyDescent="0.2">
      <c r="A18367" s="5" t="s">
        <v>10582</v>
      </c>
      <c r="B18367" s="5" t="s">
        <v>34354</v>
      </c>
      <c r="C18367" s="5" t="s">
        <v>25536</v>
      </c>
      <c r="D18367" s="5" t="str">
        <f t="shared" si="286"/>
        <v>m2</v>
      </c>
    </row>
    <row r="18368" spans="1:4" x14ac:dyDescent="0.2">
      <c r="A18368" s="5" t="s">
        <v>20550</v>
      </c>
      <c r="B18368" s="5" t="s">
        <v>34354</v>
      </c>
      <c r="C18368" s="5" t="s">
        <v>25536</v>
      </c>
      <c r="D18368" s="5" t="str">
        <f t="shared" si="286"/>
        <v>m2</v>
      </c>
    </row>
    <row r="18369" spans="1:4" x14ac:dyDescent="0.2">
      <c r="A18369" s="5" t="s">
        <v>10583</v>
      </c>
      <c r="B18369" s="5" t="s">
        <v>34355</v>
      </c>
      <c r="C18369" s="5" t="s">
        <v>25536</v>
      </c>
      <c r="D18369" s="5" t="str">
        <f t="shared" si="286"/>
        <v>m2</v>
      </c>
    </row>
    <row r="18370" spans="1:4" x14ac:dyDescent="0.2">
      <c r="A18370" s="5" t="s">
        <v>20551</v>
      </c>
      <c r="B18370" s="5" t="s">
        <v>34355</v>
      </c>
      <c r="C18370" s="5" t="s">
        <v>25536</v>
      </c>
      <c r="D18370" s="5" t="str">
        <f t="shared" ref="D18370:D18433" si="287">LOWER(C18370)</f>
        <v>m2</v>
      </c>
    </row>
    <row r="18371" spans="1:4" x14ac:dyDescent="0.2">
      <c r="A18371" s="5" t="s">
        <v>10584</v>
      </c>
      <c r="B18371" s="5" t="s">
        <v>34356</v>
      </c>
      <c r="C18371" s="5" t="s">
        <v>25536</v>
      </c>
      <c r="D18371" s="5" t="str">
        <f t="shared" si="287"/>
        <v>m2</v>
      </c>
    </row>
    <row r="18372" spans="1:4" x14ac:dyDescent="0.2">
      <c r="A18372" s="5" t="s">
        <v>20552</v>
      </c>
      <c r="B18372" s="5" t="s">
        <v>34356</v>
      </c>
      <c r="C18372" s="5" t="s">
        <v>25536</v>
      </c>
      <c r="D18372" s="5" t="str">
        <f t="shared" si="287"/>
        <v>m2</v>
      </c>
    </row>
    <row r="18373" spans="1:4" x14ac:dyDescent="0.2">
      <c r="A18373" s="5" t="s">
        <v>4934</v>
      </c>
      <c r="B18373" s="5" t="s">
        <v>34357</v>
      </c>
      <c r="C18373" s="5" t="s">
        <v>25536</v>
      </c>
      <c r="D18373" s="5" t="str">
        <f t="shared" si="287"/>
        <v>m2</v>
      </c>
    </row>
    <row r="18374" spans="1:4" x14ac:dyDescent="0.2">
      <c r="A18374" s="5" t="s">
        <v>20553</v>
      </c>
      <c r="B18374" s="5" t="s">
        <v>34357</v>
      </c>
      <c r="C18374" s="5" t="s">
        <v>25536</v>
      </c>
      <c r="D18374" s="5" t="str">
        <f t="shared" si="287"/>
        <v>m2</v>
      </c>
    </row>
    <row r="18375" spans="1:4" x14ac:dyDescent="0.2">
      <c r="A18375" s="5" t="s">
        <v>4935</v>
      </c>
      <c r="B18375" s="5" t="s">
        <v>34358</v>
      </c>
      <c r="C18375" s="5" t="s">
        <v>25536</v>
      </c>
      <c r="D18375" s="5" t="str">
        <f t="shared" si="287"/>
        <v>m2</v>
      </c>
    </row>
    <row r="18376" spans="1:4" x14ac:dyDescent="0.2">
      <c r="A18376" s="5" t="s">
        <v>20554</v>
      </c>
      <c r="B18376" s="5" t="s">
        <v>34358</v>
      </c>
      <c r="C18376" s="5" t="s">
        <v>25536</v>
      </c>
      <c r="D18376" s="5" t="str">
        <f t="shared" si="287"/>
        <v>m2</v>
      </c>
    </row>
    <row r="18377" spans="1:4" x14ac:dyDescent="0.2">
      <c r="A18377" s="5" t="s">
        <v>10585</v>
      </c>
      <c r="B18377" s="5" t="s">
        <v>34359</v>
      </c>
      <c r="C18377" s="5" t="s">
        <v>25536</v>
      </c>
      <c r="D18377" s="5" t="str">
        <f t="shared" si="287"/>
        <v>m2</v>
      </c>
    </row>
    <row r="18378" spans="1:4" x14ac:dyDescent="0.2">
      <c r="A18378" s="5" t="s">
        <v>20555</v>
      </c>
      <c r="B18378" s="5" t="s">
        <v>34359</v>
      </c>
      <c r="C18378" s="5" t="s">
        <v>25536</v>
      </c>
      <c r="D18378" s="5" t="str">
        <f t="shared" si="287"/>
        <v>m2</v>
      </c>
    </row>
    <row r="18379" spans="1:4" x14ac:dyDescent="0.2">
      <c r="A18379" s="5" t="s">
        <v>10586</v>
      </c>
      <c r="B18379" s="5" t="s">
        <v>34360</v>
      </c>
      <c r="C18379" s="5" t="s">
        <v>25536</v>
      </c>
      <c r="D18379" s="5" t="str">
        <f t="shared" si="287"/>
        <v>m2</v>
      </c>
    </row>
    <row r="18380" spans="1:4" x14ac:dyDescent="0.2">
      <c r="A18380" s="5" t="s">
        <v>20556</v>
      </c>
      <c r="B18380" s="5" t="s">
        <v>34360</v>
      </c>
      <c r="C18380" s="5" t="s">
        <v>25536</v>
      </c>
      <c r="D18380" s="5" t="str">
        <f t="shared" si="287"/>
        <v>m2</v>
      </c>
    </row>
    <row r="18381" spans="1:4" x14ac:dyDescent="0.2">
      <c r="A18381" s="5" t="s">
        <v>10587</v>
      </c>
      <c r="B18381" s="5" t="s">
        <v>34361</v>
      </c>
      <c r="C18381" s="5" t="s">
        <v>25536</v>
      </c>
      <c r="D18381" s="5" t="str">
        <f t="shared" si="287"/>
        <v>m2</v>
      </c>
    </row>
    <row r="18382" spans="1:4" x14ac:dyDescent="0.2">
      <c r="A18382" s="5" t="s">
        <v>20557</v>
      </c>
      <c r="B18382" s="5" t="s">
        <v>34361</v>
      </c>
      <c r="C18382" s="5" t="s">
        <v>25536</v>
      </c>
      <c r="D18382" s="5" t="str">
        <f t="shared" si="287"/>
        <v>m2</v>
      </c>
    </row>
    <row r="18383" spans="1:4" x14ac:dyDescent="0.2">
      <c r="A18383" s="5" t="s">
        <v>4936</v>
      </c>
      <c r="B18383" s="5" t="s">
        <v>34362</v>
      </c>
      <c r="C18383" s="5" t="s">
        <v>25536</v>
      </c>
      <c r="D18383" s="5" t="str">
        <f t="shared" si="287"/>
        <v>m2</v>
      </c>
    </row>
    <row r="18384" spans="1:4" x14ac:dyDescent="0.2">
      <c r="A18384" s="5" t="s">
        <v>20558</v>
      </c>
      <c r="B18384" s="5" t="s">
        <v>34362</v>
      </c>
      <c r="C18384" s="5" t="s">
        <v>25536</v>
      </c>
      <c r="D18384" s="5" t="str">
        <f t="shared" si="287"/>
        <v>m2</v>
      </c>
    </row>
    <row r="18385" spans="1:4" x14ac:dyDescent="0.2">
      <c r="A18385" s="5" t="s">
        <v>10588</v>
      </c>
      <c r="B18385" s="5" t="s">
        <v>34363</v>
      </c>
      <c r="C18385" s="5" t="s">
        <v>25536</v>
      </c>
      <c r="D18385" s="5" t="str">
        <f t="shared" si="287"/>
        <v>m2</v>
      </c>
    </row>
    <row r="18386" spans="1:4" x14ac:dyDescent="0.2">
      <c r="A18386" s="5" t="s">
        <v>20559</v>
      </c>
      <c r="B18386" s="5" t="s">
        <v>34363</v>
      </c>
      <c r="C18386" s="5" t="s">
        <v>25536</v>
      </c>
      <c r="D18386" s="5" t="str">
        <f t="shared" si="287"/>
        <v>m2</v>
      </c>
    </row>
    <row r="18387" spans="1:4" x14ac:dyDescent="0.2">
      <c r="A18387" s="5" t="s">
        <v>10589</v>
      </c>
      <c r="B18387" s="5" t="s">
        <v>34364</v>
      </c>
      <c r="C18387" s="5" t="s">
        <v>25536</v>
      </c>
      <c r="D18387" s="5" t="str">
        <f t="shared" si="287"/>
        <v>m2</v>
      </c>
    </row>
    <row r="18388" spans="1:4" x14ac:dyDescent="0.2">
      <c r="A18388" s="5" t="s">
        <v>20560</v>
      </c>
      <c r="B18388" s="5" t="s">
        <v>34364</v>
      </c>
      <c r="C18388" s="5" t="s">
        <v>25536</v>
      </c>
      <c r="D18388" s="5" t="str">
        <f t="shared" si="287"/>
        <v>m2</v>
      </c>
    </row>
    <row r="18389" spans="1:4" x14ac:dyDescent="0.2">
      <c r="A18389" s="5" t="s">
        <v>4937</v>
      </c>
      <c r="B18389" s="5" t="s">
        <v>34365</v>
      </c>
      <c r="C18389" s="5" t="s">
        <v>25536</v>
      </c>
      <c r="D18389" s="5" t="str">
        <f t="shared" si="287"/>
        <v>m2</v>
      </c>
    </row>
    <row r="18390" spans="1:4" x14ac:dyDescent="0.2">
      <c r="A18390" s="5" t="s">
        <v>20561</v>
      </c>
      <c r="B18390" s="5" t="s">
        <v>34365</v>
      </c>
      <c r="C18390" s="5" t="s">
        <v>25536</v>
      </c>
      <c r="D18390" s="5" t="str">
        <f t="shared" si="287"/>
        <v>m2</v>
      </c>
    </row>
    <row r="18391" spans="1:4" x14ac:dyDescent="0.2">
      <c r="A18391" s="5" t="s">
        <v>4938</v>
      </c>
      <c r="B18391" s="5" t="s">
        <v>34366</v>
      </c>
      <c r="C18391" s="5" t="s">
        <v>25536</v>
      </c>
      <c r="D18391" s="5" t="str">
        <f t="shared" si="287"/>
        <v>m2</v>
      </c>
    </row>
    <row r="18392" spans="1:4" x14ac:dyDescent="0.2">
      <c r="A18392" s="5" t="s">
        <v>20562</v>
      </c>
      <c r="B18392" s="5" t="s">
        <v>34366</v>
      </c>
      <c r="C18392" s="5" t="s">
        <v>25536</v>
      </c>
      <c r="D18392" s="5" t="str">
        <f t="shared" si="287"/>
        <v>m2</v>
      </c>
    </row>
    <row r="18393" spans="1:4" x14ac:dyDescent="0.2">
      <c r="A18393" s="5" t="s">
        <v>4939</v>
      </c>
      <c r="B18393" s="5" t="s">
        <v>34367</v>
      </c>
      <c r="C18393" s="5" t="s">
        <v>25536</v>
      </c>
      <c r="D18393" s="5" t="str">
        <f t="shared" si="287"/>
        <v>m2</v>
      </c>
    </row>
    <row r="18394" spans="1:4" x14ac:dyDescent="0.2">
      <c r="A18394" s="5" t="s">
        <v>20563</v>
      </c>
      <c r="B18394" s="5" t="s">
        <v>34367</v>
      </c>
      <c r="C18394" s="5" t="s">
        <v>25536</v>
      </c>
      <c r="D18394" s="5" t="str">
        <f t="shared" si="287"/>
        <v>m2</v>
      </c>
    </row>
    <row r="18395" spans="1:4" x14ac:dyDescent="0.2">
      <c r="A18395" s="5" t="s">
        <v>4940</v>
      </c>
      <c r="B18395" s="5" t="s">
        <v>34368</v>
      </c>
      <c r="C18395" s="5" t="s">
        <v>25536</v>
      </c>
      <c r="D18395" s="5" t="str">
        <f t="shared" si="287"/>
        <v>m2</v>
      </c>
    </row>
    <row r="18396" spans="1:4" x14ac:dyDescent="0.2">
      <c r="A18396" s="5" t="s">
        <v>20564</v>
      </c>
      <c r="B18396" s="5" t="s">
        <v>34368</v>
      </c>
      <c r="C18396" s="5" t="s">
        <v>25536</v>
      </c>
      <c r="D18396" s="5" t="str">
        <f t="shared" si="287"/>
        <v>m2</v>
      </c>
    </row>
    <row r="18397" spans="1:4" x14ac:dyDescent="0.2">
      <c r="A18397" s="5" t="s">
        <v>10590</v>
      </c>
      <c r="B18397" s="5" t="s">
        <v>34369</v>
      </c>
      <c r="C18397" s="5" t="s">
        <v>25536</v>
      </c>
      <c r="D18397" s="5" t="str">
        <f t="shared" si="287"/>
        <v>m2</v>
      </c>
    </row>
    <row r="18398" spans="1:4" x14ac:dyDescent="0.2">
      <c r="A18398" s="5" t="s">
        <v>20565</v>
      </c>
      <c r="B18398" s="5" t="s">
        <v>34369</v>
      </c>
      <c r="C18398" s="5" t="s">
        <v>25536</v>
      </c>
      <c r="D18398" s="5" t="str">
        <f t="shared" si="287"/>
        <v>m2</v>
      </c>
    </row>
    <row r="18399" spans="1:4" x14ac:dyDescent="0.2">
      <c r="A18399" s="5" t="s">
        <v>10591</v>
      </c>
      <c r="B18399" s="5" t="s">
        <v>34370</v>
      </c>
      <c r="C18399" s="5" t="s">
        <v>21</v>
      </c>
      <c r="D18399" s="5" t="str">
        <f t="shared" si="287"/>
        <v>m</v>
      </c>
    </row>
    <row r="18400" spans="1:4" x14ac:dyDescent="0.2">
      <c r="A18400" s="5" t="s">
        <v>20566</v>
      </c>
      <c r="B18400" s="5" t="s">
        <v>34370</v>
      </c>
      <c r="C18400" s="5" t="s">
        <v>21</v>
      </c>
      <c r="D18400" s="5" t="str">
        <f t="shared" si="287"/>
        <v>m</v>
      </c>
    </row>
    <row r="18401" spans="1:4" x14ac:dyDescent="0.2">
      <c r="A18401" s="5" t="s">
        <v>10592</v>
      </c>
      <c r="B18401" s="5" t="s">
        <v>34371</v>
      </c>
      <c r="C18401" s="5" t="s">
        <v>25536</v>
      </c>
      <c r="D18401" s="5" t="str">
        <f t="shared" si="287"/>
        <v>m2</v>
      </c>
    </row>
    <row r="18402" spans="1:4" x14ac:dyDescent="0.2">
      <c r="A18402" s="5" t="s">
        <v>20567</v>
      </c>
      <c r="B18402" s="5" t="s">
        <v>34371</v>
      </c>
      <c r="C18402" s="5" t="s">
        <v>25536</v>
      </c>
      <c r="D18402" s="5" t="str">
        <f t="shared" si="287"/>
        <v>m2</v>
      </c>
    </row>
    <row r="18403" spans="1:4" x14ac:dyDescent="0.2">
      <c r="A18403" s="5" t="s">
        <v>10593</v>
      </c>
      <c r="B18403" s="5" t="s">
        <v>34372</v>
      </c>
      <c r="C18403" s="5" t="s">
        <v>25536</v>
      </c>
      <c r="D18403" s="5" t="str">
        <f t="shared" si="287"/>
        <v>m2</v>
      </c>
    </row>
    <row r="18404" spans="1:4" x14ac:dyDescent="0.2">
      <c r="A18404" s="5" t="s">
        <v>20568</v>
      </c>
      <c r="B18404" s="5" t="s">
        <v>34372</v>
      </c>
      <c r="C18404" s="5" t="s">
        <v>25536</v>
      </c>
      <c r="D18404" s="5" t="str">
        <f t="shared" si="287"/>
        <v>m2</v>
      </c>
    </row>
    <row r="18405" spans="1:4" x14ac:dyDescent="0.2">
      <c r="A18405" s="5" t="s">
        <v>10594</v>
      </c>
      <c r="B18405" s="5" t="s">
        <v>34373</v>
      </c>
      <c r="C18405" s="5" t="s">
        <v>25536</v>
      </c>
      <c r="D18405" s="5" t="str">
        <f t="shared" si="287"/>
        <v>m2</v>
      </c>
    </row>
    <row r="18406" spans="1:4" x14ac:dyDescent="0.2">
      <c r="A18406" s="5" t="s">
        <v>20569</v>
      </c>
      <c r="B18406" s="5" t="s">
        <v>34373</v>
      </c>
      <c r="C18406" s="5" t="s">
        <v>25536</v>
      </c>
      <c r="D18406" s="5" t="str">
        <f t="shared" si="287"/>
        <v>m2</v>
      </c>
    </row>
    <row r="18407" spans="1:4" x14ac:dyDescent="0.2">
      <c r="A18407" s="5" t="s">
        <v>10595</v>
      </c>
      <c r="B18407" s="5" t="s">
        <v>34374</v>
      </c>
      <c r="C18407" s="5" t="s">
        <v>25536</v>
      </c>
      <c r="D18407" s="5" t="str">
        <f t="shared" si="287"/>
        <v>m2</v>
      </c>
    </row>
    <row r="18408" spans="1:4" x14ac:dyDescent="0.2">
      <c r="A18408" s="5" t="s">
        <v>20570</v>
      </c>
      <c r="B18408" s="5" t="s">
        <v>34374</v>
      </c>
      <c r="C18408" s="5" t="s">
        <v>25536</v>
      </c>
      <c r="D18408" s="5" t="str">
        <f t="shared" si="287"/>
        <v>m2</v>
      </c>
    </row>
    <row r="18409" spans="1:4" x14ac:dyDescent="0.2">
      <c r="A18409" s="5" t="s">
        <v>10596</v>
      </c>
      <c r="B18409" s="5" t="s">
        <v>34375</v>
      </c>
      <c r="C18409" s="5" t="s">
        <v>25536</v>
      </c>
      <c r="D18409" s="5" t="str">
        <f t="shared" si="287"/>
        <v>m2</v>
      </c>
    </row>
    <row r="18410" spans="1:4" x14ac:dyDescent="0.2">
      <c r="A18410" s="5" t="s">
        <v>20571</v>
      </c>
      <c r="B18410" s="5" t="s">
        <v>34375</v>
      </c>
      <c r="C18410" s="5" t="s">
        <v>25536</v>
      </c>
      <c r="D18410" s="5" t="str">
        <f t="shared" si="287"/>
        <v>m2</v>
      </c>
    </row>
    <row r="18411" spans="1:4" x14ac:dyDescent="0.2">
      <c r="A18411" s="5" t="s">
        <v>10597</v>
      </c>
      <c r="B18411" s="5" t="s">
        <v>34376</v>
      </c>
      <c r="C18411" s="5" t="s">
        <v>25536</v>
      </c>
      <c r="D18411" s="5" t="str">
        <f t="shared" si="287"/>
        <v>m2</v>
      </c>
    </row>
    <row r="18412" spans="1:4" x14ac:dyDescent="0.2">
      <c r="A18412" s="5" t="s">
        <v>20572</v>
      </c>
      <c r="B18412" s="5" t="s">
        <v>34376</v>
      </c>
      <c r="C18412" s="5" t="s">
        <v>25536</v>
      </c>
      <c r="D18412" s="5" t="str">
        <f t="shared" si="287"/>
        <v>m2</v>
      </c>
    </row>
    <row r="18413" spans="1:4" x14ac:dyDescent="0.2">
      <c r="A18413" s="5" t="s">
        <v>10598</v>
      </c>
      <c r="B18413" s="5" t="s">
        <v>34377</v>
      </c>
      <c r="C18413" s="5" t="s">
        <v>25536</v>
      </c>
      <c r="D18413" s="5" t="str">
        <f t="shared" si="287"/>
        <v>m2</v>
      </c>
    </row>
    <row r="18414" spans="1:4" x14ac:dyDescent="0.2">
      <c r="A18414" s="5" t="s">
        <v>20573</v>
      </c>
      <c r="B18414" s="5" t="s">
        <v>34377</v>
      </c>
      <c r="C18414" s="5" t="s">
        <v>25536</v>
      </c>
      <c r="D18414" s="5" t="str">
        <f t="shared" si="287"/>
        <v>m2</v>
      </c>
    </row>
    <row r="18415" spans="1:4" x14ac:dyDescent="0.2">
      <c r="A18415" s="5" t="s">
        <v>10599</v>
      </c>
      <c r="B18415" s="5" t="s">
        <v>34378</v>
      </c>
      <c r="C18415" s="5" t="s">
        <v>25536</v>
      </c>
      <c r="D18415" s="5" t="str">
        <f t="shared" si="287"/>
        <v>m2</v>
      </c>
    </row>
    <row r="18416" spans="1:4" x14ac:dyDescent="0.2">
      <c r="A18416" s="5" t="s">
        <v>20574</v>
      </c>
      <c r="B18416" s="5" t="s">
        <v>34378</v>
      </c>
      <c r="C18416" s="5" t="s">
        <v>25536</v>
      </c>
      <c r="D18416" s="5" t="str">
        <f t="shared" si="287"/>
        <v>m2</v>
      </c>
    </row>
    <row r="18417" spans="1:4" x14ac:dyDescent="0.2">
      <c r="A18417" s="5" t="s">
        <v>10600</v>
      </c>
      <c r="B18417" s="5" t="s">
        <v>34379</v>
      </c>
      <c r="C18417" s="5" t="s">
        <v>25536</v>
      </c>
      <c r="D18417" s="5" t="str">
        <f t="shared" si="287"/>
        <v>m2</v>
      </c>
    </row>
    <row r="18418" spans="1:4" x14ac:dyDescent="0.2">
      <c r="A18418" s="5" t="s">
        <v>20575</v>
      </c>
      <c r="B18418" s="5" t="s">
        <v>34379</v>
      </c>
      <c r="C18418" s="5" t="s">
        <v>25536</v>
      </c>
      <c r="D18418" s="5" t="str">
        <f t="shared" si="287"/>
        <v>m2</v>
      </c>
    </row>
    <row r="18419" spans="1:4" x14ac:dyDescent="0.2">
      <c r="A18419" s="5" t="s">
        <v>10601</v>
      </c>
      <c r="B18419" s="5" t="s">
        <v>34380</v>
      </c>
      <c r="C18419" s="5" t="s">
        <v>25536</v>
      </c>
      <c r="D18419" s="5" t="str">
        <f t="shared" si="287"/>
        <v>m2</v>
      </c>
    </row>
    <row r="18420" spans="1:4" x14ac:dyDescent="0.2">
      <c r="A18420" s="5" t="s">
        <v>20576</v>
      </c>
      <c r="B18420" s="5" t="s">
        <v>34380</v>
      </c>
      <c r="C18420" s="5" t="s">
        <v>25536</v>
      </c>
      <c r="D18420" s="5" t="str">
        <f t="shared" si="287"/>
        <v>m2</v>
      </c>
    </row>
    <row r="18421" spans="1:4" x14ac:dyDescent="0.2">
      <c r="A18421" s="5" t="s">
        <v>10602</v>
      </c>
      <c r="B18421" s="5" t="s">
        <v>34381</v>
      </c>
      <c r="C18421" s="5" t="s">
        <v>25536</v>
      </c>
      <c r="D18421" s="5" t="str">
        <f t="shared" si="287"/>
        <v>m2</v>
      </c>
    </row>
    <row r="18422" spans="1:4" x14ac:dyDescent="0.2">
      <c r="A18422" s="5" t="s">
        <v>20577</v>
      </c>
      <c r="B18422" s="5" t="s">
        <v>34381</v>
      </c>
      <c r="C18422" s="5" t="s">
        <v>25536</v>
      </c>
      <c r="D18422" s="5" t="str">
        <f t="shared" si="287"/>
        <v>m2</v>
      </c>
    </row>
    <row r="18423" spans="1:4" x14ac:dyDescent="0.2">
      <c r="A18423" s="5" t="s">
        <v>10603</v>
      </c>
      <c r="B18423" s="5" t="s">
        <v>34382</v>
      </c>
      <c r="C18423" s="5" t="s">
        <v>25536</v>
      </c>
      <c r="D18423" s="5" t="str">
        <f t="shared" si="287"/>
        <v>m2</v>
      </c>
    </row>
    <row r="18424" spans="1:4" x14ac:dyDescent="0.2">
      <c r="A18424" s="5" t="s">
        <v>20578</v>
      </c>
      <c r="B18424" s="5" t="s">
        <v>34382</v>
      </c>
      <c r="C18424" s="5" t="s">
        <v>25536</v>
      </c>
      <c r="D18424" s="5" t="str">
        <f t="shared" si="287"/>
        <v>m2</v>
      </c>
    </row>
    <row r="18425" spans="1:4" x14ac:dyDescent="0.2">
      <c r="A18425" s="5" t="s">
        <v>10604</v>
      </c>
      <c r="B18425" s="5" t="s">
        <v>34383</v>
      </c>
      <c r="C18425" s="5" t="s">
        <v>25536</v>
      </c>
      <c r="D18425" s="5" t="str">
        <f t="shared" si="287"/>
        <v>m2</v>
      </c>
    </row>
    <row r="18426" spans="1:4" x14ac:dyDescent="0.2">
      <c r="A18426" s="5" t="s">
        <v>20579</v>
      </c>
      <c r="B18426" s="5" t="s">
        <v>34383</v>
      </c>
      <c r="C18426" s="5" t="s">
        <v>25536</v>
      </c>
      <c r="D18426" s="5" t="str">
        <f t="shared" si="287"/>
        <v>m2</v>
      </c>
    </row>
    <row r="18427" spans="1:4" x14ac:dyDescent="0.2">
      <c r="A18427" s="5" t="s">
        <v>10605</v>
      </c>
      <c r="B18427" s="5" t="s">
        <v>34384</v>
      </c>
      <c r="C18427" s="5" t="s">
        <v>25536</v>
      </c>
      <c r="D18427" s="5" t="str">
        <f t="shared" si="287"/>
        <v>m2</v>
      </c>
    </row>
    <row r="18428" spans="1:4" x14ac:dyDescent="0.2">
      <c r="A18428" s="5" t="s">
        <v>20580</v>
      </c>
      <c r="B18428" s="5" t="s">
        <v>34384</v>
      </c>
      <c r="C18428" s="5" t="s">
        <v>25536</v>
      </c>
      <c r="D18428" s="5" t="str">
        <f t="shared" si="287"/>
        <v>m2</v>
      </c>
    </row>
    <row r="18429" spans="1:4" x14ac:dyDescent="0.2">
      <c r="A18429" s="5" t="s">
        <v>10606</v>
      </c>
      <c r="B18429" s="5" t="s">
        <v>34385</v>
      </c>
      <c r="C18429" s="5" t="s">
        <v>25536</v>
      </c>
      <c r="D18429" s="5" t="str">
        <f t="shared" si="287"/>
        <v>m2</v>
      </c>
    </row>
    <row r="18430" spans="1:4" x14ac:dyDescent="0.2">
      <c r="A18430" s="5" t="s">
        <v>20581</v>
      </c>
      <c r="B18430" s="5" t="s">
        <v>34385</v>
      </c>
      <c r="C18430" s="5" t="s">
        <v>25536</v>
      </c>
      <c r="D18430" s="5" t="str">
        <f t="shared" si="287"/>
        <v>m2</v>
      </c>
    </row>
    <row r="18431" spans="1:4" x14ac:dyDescent="0.2">
      <c r="A18431" s="5" t="s">
        <v>10607</v>
      </c>
      <c r="B18431" s="5" t="s">
        <v>34386</v>
      </c>
      <c r="C18431" s="5" t="s">
        <v>25536</v>
      </c>
      <c r="D18431" s="5" t="str">
        <f t="shared" si="287"/>
        <v>m2</v>
      </c>
    </row>
    <row r="18432" spans="1:4" x14ac:dyDescent="0.2">
      <c r="A18432" s="5" t="s">
        <v>20582</v>
      </c>
      <c r="B18432" s="5" t="s">
        <v>34386</v>
      </c>
      <c r="C18432" s="5" t="s">
        <v>25536</v>
      </c>
      <c r="D18432" s="5" t="str">
        <f t="shared" si="287"/>
        <v>m2</v>
      </c>
    </row>
    <row r="18433" spans="1:4" x14ac:dyDescent="0.2">
      <c r="A18433" s="5" t="s">
        <v>10608</v>
      </c>
      <c r="B18433" s="5" t="s">
        <v>34387</v>
      </c>
      <c r="C18433" s="5" t="s">
        <v>25536</v>
      </c>
      <c r="D18433" s="5" t="str">
        <f t="shared" si="287"/>
        <v>m2</v>
      </c>
    </row>
    <row r="18434" spans="1:4" x14ac:dyDescent="0.2">
      <c r="A18434" s="5" t="s">
        <v>20583</v>
      </c>
      <c r="B18434" s="5" t="s">
        <v>34387</v>
      </c>
      <c r="C18434" s="5" t="s">
        <v>25536</v>
      </c>
      <c r="D18434" s="5" t="str">
        <f t="shared" ref="D18434:D18497" si="288">LOWER(C18434)</f>
        <v>m2</v>
      </c>
    </row>
    <row r="18435" spans="1:4" x14ac:dyDescent="0.2">
      <c r="A18435" s="5" t="s">
        <v>10609</v>
      </c>
      <c r="B18435" s="5" t="s">
        <v>34388</v>
      </c>
      <c r="C18435" s="5" t="s">
        <v>25536</v>
      </c>
      <c r="D18435" s="5" t="str">
        <f t="shared" si="288"/>
        <v>m2</v>
      </c>
    </row>
    <row r="18436" spans="1:4" x14ac:dyDescent="0.2">
      <c r="A18436" s="5" t="s">
        <v>20584</v>
      </c>
      <c r="B18436" s="5" t="s">
        <v>34388</v>
      </c>
      <c r="C18436" s="5" t="s">
        <v>25536</v>
      </c>
      <c r="D18436" s="5" t="str">
        <f t="shared" si="288"/>
        <v>m2</v>
      </c>
    </row>
    <row r="18437" spans="1:4" x14ac:dyDescent="0.2">
      <c r="A18437" s="5" t="s">
        <v>4941</v>
      </c>
      <c r="B18437" s="5" t="s">
        <v>34389</v>
      </c>
      <c r="C18437" s="5" t="s">
        <v>25536</v>
      </c>
      <c r="D18437" s="5" t="str">
        <f t="shared" si="288"/>
        <v>m2</v>
      </c>
    </row>
    <row r="18438" spans="1:4" x14ac:dyDescent="0.2">
      <c r="A18438" s="5" t="s">
        <v>20585</v>
      </c>
      <c r="B18438" s="5" t="s">
        <v>34389</v>
      </c>
      <c r="C18438" s="5" t="s">
        <v>25536</v>
      </c>
      <c r="D18438" s="5" t="str">
        <f t="shared" si="288"/>
        <v>m2</v>
      </c>
    </row>
    <row r="18439" spans="1:4" x14ac:dyDescent="0.2">
      <c r="A18439" s="5" t="s">
        <v>4942</v>
      </c>
      <c r="B18439" s="5" t="s">
        <v>34390</v>
      </c>
      <c r="C18439" s="5" t="s">
        <v>25536</v>
      </c>
      <c r="D18439" s="5" t="str">
        <f t="shared" si="288"/>
        <v>m2</v>
      </c>
    </row>
    <row r="18440" spans="1:4" x14ac:dyDescent="0.2">
      <c r="A18440" s="5" t="s">
        <v>20586</v>
      </c>
      <c r="B18440" s="5" t="s">
        <v>34390</v>
      </c>
      <c r="C18440" s="5" t="s">
        <v>25536</v>
      </c>
      <c r="D18440" s="5" t="str">
        <f t="shared" si="288"/>
        <v>m2</v>
      </c>
    </row>
    <row r="18441" spans="1:4" x14ac:dyDescent="0.2">
      <c r="A18441" s="5" t="s">
        <v>4943</v>
      </c>
      <c r="B18441" s="5" t="s">
        <v>34391</v>
      </c>
      <c r="C18441" s="5" t="s">
        <v>25536</v>
      </c>
      <c r="D18441" s="5" t="str">
        <f t="shared" si="288"/>
        <v>m2</v>
      </c>
    </row>
    <row r="18442" spans="1:4" x14ac:dyDescent="0.2">
      <c r="A18442" s="5" t="s">
        <v>20587</v>
      </c>
      <c r="B18442" s="5" t="s">
        <v>34391</v>
      </c>
      <c r="C18442" s="5" t="s">
        <v>25536</v>
      </c>
      <c r="D18442" s="5" t="str">
        <f t="shared" si="288"/>
        <v>m2</v>
      </c>
    </row>
    <row r="18443" spans="1:4" x14ac:dyDescent="0.2">
      <c r="A18443" s="5" t="s">
        <v>4944</v>
      </c>
      <c r="B18443" s="5" t="s">
        <v>34392</v>
      </c>
      <c r="C18443" s="5" t="s">
        <v>25536</v>
      </c>
      <c r="D18443" s="5" t="str">
        <f t="shared" si="288"/>
        <v>m2</v>
      </c>
    </row>
    <row r="18444" spans="1:4" x14ac:dyDescent="0.2">
      <c r="A18444" s="5" t="s">
        <v>20588</v>
      </c>
      <c r="B18444" s="5" t="s">
        <v>34392</v>
      </c>
      <c r="C18444" s="5" t="s">
        <v>25536</v>
      </c>
      <c r="D18444" s="5" t="str">
        <f t="shared" si="288"/>
        <v>m2</v>
      </c>
    </row>
    <row r="18445" spans="1:4" x14ac:dyDescent="0.2">
      <c r="A18445" s="5" t="s">
        <v>4945</v>
      </c>
      <c r="B18445" s="5" t="s">
        <v>34393</v>
      </c>
      <c r="C18445" s="5" t="s">
        <v>25536</v>
      </c>
      <c r="D18445" s="5" t="str">
        <f t="shared" si="288"/>
        <v>m2</v>
      </c>
    </row>
    <row r="18446" spans="1:4" x14ac:dyDescent="0.2">
      <c r="A18446" s="5" t="s">
        <v>20589</v>
      </c>
      <c r="B18446" s="5" t="s">
        <v>34393</v>
      </c>
      <c r="C18446" s="5" t="s">
        <v>25536</v>
      </c>
      <c r="D18446" s="5" t="str">
        <f t="shared" si="288"/>
        <v>m2</v>
      </c>
    </row>
    <row r="18447" spans="1:4" x14ac:dyDescent="0.2">
      <c r="A18447" s="5" t="s">
        <v>4946</v>
      </c>
      <c r="B18447" s="5" t="s">
        <v>34394</v>
      </c>
      <c r="C18447" s="5" t="s">
        <v>25536</v>
      </c>
      <c r="D18447" s="5" t="str">
        <f t="shared" si="288"/>
        <v>m2</v>
      </c>
    </row>
    <row r="18448" spans="1:4" x14ac:dyDescent="0.2">
      <c r="A18448" s="5" t="s">
        <v>20590</v>
      </c>
      <c r="B18448" s="5" t="s">
        <v>34394</v>
      </c>
      <c r="C18448" s="5" t="s">
        <v>25536</v>
      </c>
      <c r="D18448" s="5" t="str">
        <f t="shared" si="288"/>
        <v>m2</v>
      </c>
    </row>
    <row r="18449" spans="1:4" x14ac:dyDescent="0.2">
      <c r="A18449" s="5" t="s">
        <v>4947</v>
      </c>
      <c r="B18449" s="5" t="s">
        <v>34395</v>
      </c>
      <c r="C18449" s="5" t="s">
        <v>25536</v>
      </c>
      <c r="D18449" s="5" t="str">
        <f t="shared" si="288"/>
        <v>m2</v>
      </c>
    </row>
    <row r="18450" spans="1:4" x14ac:dyDescent="0.2">
      <c r="A18450" s="5" t="s">
        <v>20591</v>
      </c>
      <c r="B18450" s="5" t="s">
        <v>34395</v>
      </c>
      <c r="C18450" s="5" t="s">
        <v>25536</v>
      </c>
      <c r="D18450" s="5" t="str">
        <f t="shared" si="288"/>
        <v>m2</v>
      </c>
    </row>
    <row r="18451" spans="1:4" x14ac:dyDescent="0.2">
      <c r="A18451" s="5" t="s">
        <v>4948</v>
      </c>
      <c r="B18451" s="5" t="s">
        <v>34396</v>
      </c>
      <c r="C18451" s="5" t="s">
        <v>25536</v>
      </c>
      <c r="D18451" s="5" t="str">
        <f t="shared" si="288"/>
        <v>m2</v>
      </c>
    </row>
    <row r="18452" spans="1:4" x14ac:dyDescent="0.2">
      <c r="A18452" s="5" t="s">
        <v>20592</v>
      </c>
      <c r="B18452" s="5" t="s">
        <v>34396</v>
      </c>
      <c r="C18452" s="5" t="s">
        <v>25536</v>
      </c>
      <c r="D18452" s="5" t="str">
        <f t="shared" si="288"/>
        <v>m2</v>
      </c>
    </row>
    <row r="18453" spans="1:4" x14ac:dyDescent="0.2">
      <c r="A18453" s="5" t="s">
        <v>4949</v>
      </c>
      <c r="B18453" s="5" t="s">
        <v>34397</v>
      </c>
      <c r="C18453" s="5" t="s">
        <v>25536</v>
      </c>
      <c r="D18453" s="5" t="str">
        <f t="shared" si="288"/>
        <v>m2</v>
      </c>
    </row>
    <row r="18454" spans="1:4" x14ac:dyDescent="0.2">
      <c r="A18454" s="5" t="s">
        <v>20593</v>
      </c>
      <c r="B18454" s="5" t="s">
        <v>34397</v>
      </c>
      <c r="C18454" s="5" t="s">
        <v>25536</v>
      </c>
      <c r="D18454" s="5" t="str">
        <f t="shared" si="288"/>
        <v>m2</v>
      </c>
    </row>
    <row r="18455" spans="1:4" x14ac:dyDescent="0.2">
      <c r="A18455" s="5" t="s">
        <v>4950</v>
      </c>
      <c r="B18455" s="5" t="s">
        <v>34398</v>
      </c>
      <c r="C18455" s="5" t="s">
        <v>25536</v>
      </c>
      <c r="D18455" s="5" t="str">
        <f t="shared" si="288"/>
        <v>m2</v>
      </c>
    </row>
    <row r="18456" spans="1:4" x14ac:dyDescent="0.2">
      <c r="A18456" s="5" t="s">
        <v>20594</v>
      </c>
      <c r="B18456" s="5" t="s">
        <v>34398</v>
      </c>
      <c r="C18456" s="5" t="s">
        <v>25536</v>
      </c>
      <c r="D18456" s="5" t="str">
        <f t="shared" si="288"/>
        <v>m2</v>
      </c>
    </row>
    <row r="18457" spans="1:4" x14ac:dyDescent="0.2">
      <c r="A18457" s="5" t="s">
        <v>4951</v>
      </c>
      <c r="B18457" s="5" t="s">
        <v>34399</v>
      </c>
      <c r="C18457" s="5" t="s">
        <v>25536</v>
      </c>
      <c r="D18457" s="5" t="str">
        <f t="shared" si="288"/>
        <v>m2</v>
      </c>
    </row>
    <row r="18458" spans="1:4" x14ac:dyDescent="0.2">
      <c r="A18458" s="5" t="s">
        <v>20595</v>
      </c>
      <c r="B18458" s="5" t="s">
        <v>34399</v>
      </c>
      <c r="C18458" s="5" t="s">
        <v>25536</v>
      </c>
      <c r="D18458" s="5" t="str">
        <f t="shared" si="288"/>
        <v>m2</v>
      </c>
    </row>
    <row r="18459" spans="1:4" x14ac:dyDescent="0.2">
      <c r="A18459" s="5" t="s">
        <v>23498</v>
      </c>
      <c r="B18459" s="5" t="s">
        <v>34400</v>
      </c>
      <c r="C18459" s="5" t="s">
        <v>25536</v>
      </c>
      <c r="D18459" s="5" t="str">
        <f t="shared" si="288"/>
        <v>m2</v>
      </c>
    </row>
    <row r="18460" spans="1:4" x14ac:dyDescent="0.2">
      <c r="A18460" s="5" t="s">
        <v>23499</v>
      </c>
      <c r="B18460" s="5" t="s">
        <v>34400</v>
      </c>
      <c r="C18460" s="5" t="s">
        <v>25536</v>
      </c>
      <c r="D18460" s="5" t="str">
        <f t="shared" si="288"/>
        <v>m2</v>
      </c>
    </row>
    <row r="18461" spans="1:4" x14ac:dyDescent="0.2">
      <c r="A18461" s="5" t="s">
        <v>10610</v>
      </c>
      <c r="B18461" s="5" t="s">
        <v>34401</v>
      </c>
      <c r="C18461" s="5" t="s">
        <v>891</v>
      </c>
      <c r="D18461" s="5" t="str">
        <f t="shared" si="288"/>
        <v>kg</v>
      </c>
    </row>
    <row r="18462" spans="1:4" x14ac:dyDescent="0.2">
      <c r="A18462" s="5" t="s">
        <v>20596</v>
      </c>
      <c r="B18462" s="5" t="s">
        <v>34401</v>
      </c>
      <c r="C18462" s="5" t="s">
        <v>891</v>
      </c>
      <c r="D18462" s="5" t="str">
        <f t="shared" si="288"/>
        <v>kg</v>
      </c>
    </row>
    <row r="18463" spans="1:4" x14ac:dyDescent="0.2">
      <c r="A18463" s="5" t="s">
        <v>10611</v>
      </c>
      <c r="B18463" s="5" t="s">
        <v>34402</v>
      </c>
      <c r="C18463" s="5" t="s">
        <v>891</v>
      </c>
      <c r="D18463" s="5" t="str">
        <f t="shared" si="288"/>
        <v>kg</v>
      </c>
    </row>
    <row r="18464" spans="1:4" x14ac:dyDescent="0.2">
      <c r="A18464" s="5" t="s">
        <v>20597</v>
      </c>
      <c r="B18464" s="5" t="s">
        <v>34402</v>
      </c>
      <c r="C18464" s="5" t="s">
        <v>891</v>
      </c>
      <c r="D18464" s="5" t="str">
        <f t="shared" si="288"/>
        <v>kg</v>
      </c>
    </row>
    <row r="18465" spans="1:4" x14ac:dyDescent="0.2">
      <c r="A18465" s="5" t="s">
        <v>4952</v>
      </c>
      <c r="B18465" s="5" t="s">
        <v>34403</v>
      </c>
      <c r="C18465" s="5" t="s">
        <v>25536</v>
      </c>
      <c r="D18465" s="5" t="str">
        <f t="shared" si="288"/>
        <v>m2</v>
      </c>
    </row>
    <row r="18466" spans="1:4" x14ac:dyDescent="0.2">
      <c r="A18466" s="5" t="s">
        <v>20598</v>
      </c>
      <c r="B18466" s="5" t="s">
        <v>34403</v>
      </c>
      <c r="C18466" s="5" t="s">
        <v>25536</v>
      </c>
      <c r="D18466" s="5" t="str">
        <f t="shared" si="288"/>
        <v>m2</v>
      </c>
    </row>
    <row r="18467" spans="1:4" x14ac:dyDescent="0.2">
      <c r="A18467" s="5" t="s">
        <v>4953</v>
      </c>
      <c r="B18467" s="5" t="s">
        <v>34404</v>
      </c>
      <c r="C18467" s="5" t="s">
        <v>25536</v>
      </c>
      <c r="D18467" s="5" t="str">
        <f t="shared" si="288"/>
        <v>m2</v>
      </c>
    </row>
    <row r="18468" spans="1:4" x14ac:dyDescent="0.2">
      <c r="A18468" s="5" t="s">
        <v>20599</v>
      </c>
      <c r="B18468" s="5" t="s">
        <v>34404</v>
      </c>
      <c r="C18468" s="5" t="s">
        <v>25536</v>
      </c>
      <c r="D18468" s="5" t="str">
        <f t="shared" si="288"/>
        <v>m2</v>
      </c>
    </row>
    <row r="18469" spans="1:4" x14ac:dyDescent="0.2">
      <c r="A18469" s="5" t="s">
        <v>4954</v>
      </c>
      <c r="B18469" s="5" t="s">
        <v>34405</v>
      </c>
      <c r="C18469" s="5" t="s">
        <v>25536</v>
      </c>
      <c r="D18469" s="5" t="str">
        <f t="shared" si="288"/>
        <v>m2</v>
      </c>
    </row>
    <row r="18470" spans="1:4" x14ac:dyDescent="0.2">
      <c r="A18470" s="5" t="s">
        <v>20600</v>
      </c>
      <c r="B18470" s="5" t="s">
        <v>34405</v>
      </c>
      <c r="C18470" s="5" t="s">
        <v>25536</v>
      </c>
      <c r="D18470" s="5" t="str">
        <f t="shared" si="288"/>
        <v>m2</v>
      </c>
    </row>
    <row r="18471" spans="1:4" x14ac:dyDescent="0.2">
      <c r="A18471" s="5" t="s">
        <v>4955</v>
      </c>
      <c r="B18471" s="5" t="s">
        <v>34406</v>
      </c>
      <c r="C18471" s="5" t="s">
        <v>25536</v>
      </c>
      <c r="D18471" s="5" t="str">
        <f t="shared" si="288"/>
        <v>m2</v>
      </c>
    </row>
    <row r="18472" spans="1:4" x14ac:dyDescent="0.2">
      <c r="A18472" s="5" t="s">
        <v>20601</v>
      </c>
      <c r="B18472" s="5" t="s">
        <v>34406</v>
      </c>
      <c r="C18472" s="5" t="s">
        <v>25536</v>
      </c>
      <c r="D18472" s="5" t="str">
        <f t="shared" si="288"/>
        <v>m2</v>
      </c>
    </row>
    <row r="18473" spans="1:4" x14ac:dyDescent="0.2">
      <c r="A18473" s="5" t="s">
        <v>4956</v>
      </c>
      <c r="B18473" s="5" t="s">
        <v>34407</v>
      </c>
      <c r="C18473" s="5" t="s">
        <v>25536</v>
      </c>
      <c r="D18473" s="5" t="str">
        <f t="shared" si="288"/>
        <v>m2</v>
      </c>
    </row>
    <row r="18474" spans="1:4" x14ac:dyDescent="0.2">
      <c r="A18474" s="5" t="s">
        <v>20602</v>
      </c>
      <c r="B18474" s="5" t="s">
        <v>34407</v>
      </c>
      <c r="C18474" s="5" t="s">
        <v>25536</v>
      </c>
      <c r="D18474" s="5" t="str">
        <f t="shared" si="288"/>
        <v>m2</v>
      </c>
    </row>
    <row r="18475" spans="1:4" x14ac:dyDescent="0.2">
      <c r="A18475" s="5" t="s">
        <v>4957</v>
      </c>
      <c r="B18475" s="5" t="s">
        <v>34408</v>
      </c>
      <c r="C18475" s="5" t="s">
        <v>25536</v>
      </c>
      <c r="D18475" s="5" t="str">
        <f t="shared" si="288"/>
        <v>m2</v>
      </c>
    </row>
    <row r="18476" spans="1:4" x14ac:dyDescent="0.2">
      <c r="A18476" s="5" t="s">
        <v>20603</v>
      </c>
      <c r="B18476" s="5" t="s">
        <v>34408</v>
      </c>
      <c r="C18476" s="5" t="s">
        <v>25536</v>
      </c>
      <c r="D18476" s="5" t="str">
        <f t="shared" si="288"/>
        <v>m2</v>
      </c>
    </row>
    <row r="18477" spans="1:4" x14ac:dyDescent="0.2">
      <c r="A18477" s="5" t="s">
        <v>4958</v>
      </c>
      <c r="B18477" s="5" t="s">
        <v>34409</v>
      </c>
      <c r="C18477" s="5" t="s">
        <v>25536</v>
      </c>
      <c r="D18477" s="5" t="str">
        <f t="shared" si="288"/>
        <v>m2</v>
      </c>
    </row>
    <row r="18478" spans="1:4" x14ac:dyDescent="0.2">
      <c r="A18478" s="5" t="s">
        <v>20604</v>
      </c>
      <c r="B18478" s="5" t="s">
        <v>34409</v>
      </c>
      <c r="C18478" s="5" t="s">
        <v>25536</v>
      </c>
      <c r="D18478" s="5" t="str">
        <f t="shared" si="288"/>
        <v>m2</v>
      </c>
    </row>
    <row r="18479" spans="1:4" x14ac:dyDescent="0.2">
      <c r="A18479" s="5" t="s">
        <v>10612</v>
      </c>
      <c r="B18479" s="5" t="s">
        <v>34410</v>
      </c>
      <c r="C18479" s="5" t="s">
        <v>25536</v>
      </c>
      <c r="D18479" s="5" t="str">
        <f t="shared" si="288"/>
        <v>m2</v>
      </c>
    </row>
    <row r="18480" spans="1:4" x14ac:dyDescent="0.2">
      <c r="A18480" s="5" t="s">
        <v>20605</v>
      </c>
      <c r="B18480" s="5" t="s">
        <v>34410</v>
      </c>
      <c r="C18480" s="5" t="s">
        <v>25536</v>
      </c>
      <c r="D18480" s="5" t="str">
        <f t="shared" si="288"/>
        <v>m2</v>
      </c>
    </row>
    <row r="18481" spans="1:4" x14ac:dyDescent="0.2">
      <c r="A18481" s="5" t="s">
        <v>4959</v>
      </c>
      <c r="B18481" s="5" t="s">
        <v>34411</v>
      </c>
      <c r="C18481" s="5" t="s">
        <v>25536</v>
      </c>
      <c r="D18481" s="5" t="str">
        <f t="shared" si="288"/>
        <v>m2</v>
      </c>
    </row>
    <row r="18482" spans="1:4" x14ac:dyDescent="0.2">
      <c r="A18482" s="5" t="s">
        <v>20606</v>
      </c>
      <c r="B18482" s="5" t="s">
        <v>34411</v>
      </c>
      <c r="C18482" s="5" t="s">
        <v>25536</v>
      </c>
      <c r="D18482" s="5" t="str">
        <f t="shared" si="288"/>
        <v>m2</v>
      </c>
    </row>
    <row r="18483" spans="1:4" x14ac:dyDescent="0.2">
      <c r="A18483" s="5" t="s">
        <v>4960</v>
      </c>
      <c r="B18483" s="5" t="s">
        <v>34412</v>
      </c>
      <c r="C18483" s="5" t="s">
        <v>25536</v>
      </c>
      <c r="D18483" s="5" t="str">
        <f t="shared" si="288"/>
        <v>m2</v>
      </c>
    </row>
    <row r="18484" spans="1:4" x14ac:dyDescent="0.2">
      <c r="A18484" s="5" t="s">
        <v>20607</v>
      </c>
      <c r="B18484" s="5" t="s">
        <v>34412</v>
      </c>
      <c r="C18484" s="5" t="s">
        <v>25536</v>
      </c>
      <c r="D18484" s="5" t="str">
        <f t="shared" si="288"/>
        <v>m2</v>
      </c>
    </row>
    <row r="18485" spans="1:4" x14ac:dyDescent="0.2">
      <c r="A18485" s="5" t="s">
        <v>4961</v>
      </c>
      <c r="B18485" s="5" t="s">
        <v>34413</v>
      </c>
      <c r="C18485" s="5" t="s">
        <v>25536</v>
      </c>
      <c r="D18485" s="5" t="str">
        <f t="shared" si="288"/>
        <v>m2</v>
      </c>
    </row>
    <row r="18486" spans="1:4" x14ac:dyDescent="0.2">
      <c r="A18486" s="5" t="s">
        <v>20608</v>
      </c>
      <c r="B18486" s="5" t="s">
        <v>34413</v>
      </c>
      <c r="C18486" s="5" t="s">
        <v>25536</v>
      </c>
      <c r="D18486" s="5" t="str">
        <f t="shared" si="288"/>
        <v>m2</v>
      </c>
    </row>
    <row r="18487" spans="1:4" x14ac:dyDescent="0.2">
      <c r="A18487" s="5" t="s">
        <v>10613</v>
      </c>
      <c r="B18487" s="5" t="s">
        <v>34414</v>
      </c>
      <c r="C18487" s="5" t="s">
        <v>25536</v>
      </c>
      <c r="D18487" s="5" t="str">
        <f t="shared" si="288"/>
        <v>m2</v>
      </c>
    </row>
    <row r="18488" spans="1:4" x14ac:dyDescent="0.2">
      <c r="A18488" s="5" t="s">
        <v>20609</v>
      </c>
      <c r="B18488" s="5" t="s">
        <v>34414</v>
      </c>
      <c r="C18488" s="5" t="s">
        <v>25536</v>
      </c>
      <c r="D18488" s="5" t="str">
        <f t="shared" si="288"/>
        <v>m2</v>
      </c>
    </row>
    <row r="18489" spans="1:4" x14ac:dyDescent="0.2">
      <c r="A18489" s="5" t="s">
        <v>4962</v>
      </c>
      <c r="B18489" s="5" t="s">
        <v>34415</v>
      </c>
      <c r="C18489" s="5" t="s">
        <v>25536</v>
      </c>
      <c r="D18489" s="5" t="str">
        <f t="shared" si="288"/>
        <v>m2</v>
      </c>
    </row>
    <row r="18490" spans="1:4" x14ac:dyDescent="0.2">
      <c r="A18490" s="5" t="s">
        <v>20610</v>
      </c>
      <c r="B18490" s="5" t="s">
        <v>34415</v>
      </c>
      <c r="C18490" s="5" t="s">
        <v>25536</v>
      </c>
      <c r="D18490" s="5" t="str">
        <f t="shared" si="288"/>
        <v>m2</v>
      </c>
    </row>
    <row r="18491" spans="1:4" x14ac:dyDescent="0.2">
      <c r="A18491" s="5" t="s">
        <v>4963</v>
      </c>
      <c r="B18491" s="5" t="s">
        <v>34416</v>
      </c>
      <c r="C18491" s="5" t="s">
        <v>25536</v>
      </c>
      <c r="D18491" s="5" t="str">
        <f t="shared" si="288"/>
        <v>m2</v>
      </c>
    </row>
    <row r="18492" spans="1:4" x14ac:dyDescent="0.2">
      <c r="A18492" s="5" t="s">
        <v>20611</v>
      </c>
      <c r="B18492" s="5" t="s">
        <v>34416</v>
      </c>
      <c r="C18492" s="5" t="s">
        <v>25536</v>
      </c>
      <c r="D18492" s="5" t="str">
        <f t="shared" si="288"/>
        <v>m2</v>
      </c>
    </row>
    <row r="18493" spans="1:4" x14ac:dyDescent="0.2">
      <c r="A18493" s="5" t="s">
        <v>4964</v>
      </c>
      <c r="B18493" s="5" t="s">
        <v>34417</v>
      </c>
      <c r="C18493" s="5" t="s">
        <v>25536</v>
      </c>
      <c r="D18493" s="5" t="str">
        <f t="shared" si="288"/>
        <v>m2</v>
      </c>
    </row>
    <row r="18494" spans="1:4" x14ac:dyDescent="0.2">
      <c r="A18494" s="5" t="s">
        <v>20612</v>
      </c>
      <c r="B18494" s="5" t="s">
        <v>34417</v>
      </c>
      <c r="C18494" s="5" t="s">
        <v>25536</v>
      </c>
      <c r="D18494" s="5" t="str">
        <f t="shared" si="288"/>
        <v>m2</v>
      </c>
    </row>
    <row r="18495" spans="1:4" x14ac:dyDescent="0.2">
      <c r="A18495" s="5" t="s">
        <v>4965</v>
      </c>
      <c r="B18495" s="5" t="s">
        <v>34418</v>
      </c>
      <c r="C18495" s="5" t="s">
        <v>25536</v>
      </c>
      <c r="D18495" s="5" t="str">
        <f t="shared" si="288"/>
        <v>m2</v>
      </c>
    </row>
    <row r="18496" spans="1:4" x14ac:dyDescent="0.2">
      <c r="A18496" s="5" t="s">
        <v>20613</v>
      </c>
      <c r="B18496" s="5" t="s">
        <v>34418</v>
      </c>
      <c r="C18496" s="5" t="s">
        <v>25536</v>
      </c>
      <c r="D18496" s="5" t="str">
        <f t="shared" si="288"/>
        <v>m2</v>
      </c>
    </row>
    <row r="18497" spans="1:4" x14ac:dyDescent="0.2">
      <c r="A18497" s="5" t="s">
        <v>4966</v>
      </c>
      <c r="B18497" s="5" t="s">
        <v>34419</v>
      </c>
      <c r="C18497" s="5" t="s">
        <v>25536</v>
      </c>
      <c r="D18497" s="5" t="str">
        <f t="shared" si="288"/>
        <v>m2</v>
      </c>
    </row>
    <row r="18498" spans="1:4" x14ac:dyDescent="0.2">
      <c r="A18498" s="5" t="s">
        <v>20614</v>
      </c>
      <c r="B18498" s="5" t="s">
        <v>34419</v>
      </c>
      <c r="C18498" s="5" t="s">
        <v>25536</v>
      </c>
      <c r="D18498" s="5" t="str">
        <f t="shared" ref="D18498:D18561" si="289">LOWER(C18498)</f>
        <v>m2</v>
      </c>
    </row>
    <row r="18499" spans="1:4" x14ac:dyDescent="0.2">
      <c r="A18499" s="5" t="s">
        <v>4967</v>
      </c>
      <c r="B18499" s="5" t="s">
        <v>34420</v>
      </c>
      <c r="C18499" s="5" t="s">
        <v>25536</v>
      </c>
      <c r="D18499" s="5" t="str">
        <f t="shared" si="289"/>
        <v>m2</v>
      </c>
    </row>
    <row r="18500" spans="1:4" x14ac:dyDescent="0.2">
      <c r="A18500" s="5" t="s">
        <v>20615</v>
      </c>
      <c r="B18500" s="5" t="s">
        <v>34420</v>
      </c>
      <c r="C18500" s="5" t="s">
        <v>25536</v>
      </c>
      <c r="D18500" s="5" t="str">
        <f t="shared" si="289"/>
        <v>m2</v>
      </c>
    </row>
    <row r="18501" spans="1:4" x14ac:dyDescent="0.2">
      <c r="A18501" s="5" t="s">
        <v>4968</v>
      </c>
      <c r="B18501" s="5" t="s">
        <v>34421</v>
      </c>
      <c r="C18501" s="5" t="s">
        <v>25536</v>
      </c>
      <c r="D18501" s="5" t="str">
        <f t="shared" si="289"/>
        <v>m2</v>
      </c>
    </row>
    <row r="18502" spans="1:4" x14ac:dyDescent="0.2">
      <c r="A18502" s="5" t="s">
        <v>20616</v>
      </c>
      <c r="B18502" s="5" t="s">
        <v>34421</v>
      </c>
      <c r="C18502" s="5" t="s">
        <v>25536</v>
      </c>
      <c r="D18502" s="5" t="str">
        <f t="shared" si="289"/>
        <v>m2</v>
      </c>
    </row>
    <row r="18503" spans="1:4" x14ac:dyDescent="0.2">
      <c r="A18503" s="5" t="s">
        <v>4969</v>
      </c>
      <c r="B18503" s="5" t="s">
        <v>34422</v>
      </c>
      <c r="C18503" s="5" t="s">
        <v>25536</v>
      </c>
      <c r="D18503" s="5" t="str">
        <f t="shared" si="289"/>
        <v>m2</v>
      </c>
    </row>
    <row r="18504" spans="1:4" x14ac:dyDescent="0.2">
      <c r="A18504" s="5" t="s">
        <v>20617</v>
      </c>
      <c r="B18504" s="5" t="s">
        <v>34422</v>
      </c>
      <c r="C18504" s="5" t="s">
        <v>25536</v>
      </c>
      <c r="D18504" s="5" t="str">
        <f t="shared" si="289"/>
        <v>m2</v>
      </c>
    </row>
    <row r="18505" spans="1:4" x14ac:dyDescent="0.2">
      <c r="A18505" s="5" t="s">
        <v>4970</v>
      </c>
      <c r="B18505" s="5" t="s">
        <v>34423</v>
      </c>
      <c r="C18505" s="5" t="s">
        <v>25536</v>
      </c>
      <c r="D18505" s="5" t="str">
        <f t="shared" si="289"/>
        <v>m2</v>
      </c>
    </row>
    <row r="18506" spans="1:4" x14ac:dyDescent="0.2">
      <c r="A18506" s="5" t="s">
        <v>20618</v>
      </c>
      <c r="B18506" s="5" t="s">
        <v>34423</v>
      </c>
      <c r="C18506" s="5" t="s">
        <v>25536</v>
      </c>
      <c r="D18506" s="5" t="str">
        <f t="shared" si="289"/>
        <v>m2</v>
      </c>
    </row>
    <row r="18507" spans="1:4" x14ac:dyDescent="0.2">
      <c r="A18507" s="5" t="s">
        <v>4971</v>
      </c>
      <c r="B18507" s="5" t="s">
        <v>34424</v>
      </c>
      <c r="C18507" s="5" t="s">
        <v>25536</v>
      </c>
      <c r="D18507" s="5" t="str">
        <f t="shared" si="289"/>
        <v>m2</v>
      </c>
    </row>
    <row r="18508" spans="1:4" x14ac:dyDescent="0.2">
      <c r="A18508" s="5" t="s">
        <v>20619</v>
      </c>
      <c r="B18508" s="5" t="s">
        <v>34424</v>
      </c>
      <c r="C18508" s="5" t="s">
        <v>25536</v>
      </c>
      <c r="D18508" s="5" t="str">
        <f t="shared" si="289"/>
        <v>m2</v>
      </c>
    </row>
    <row r="18509" spans="1:4" x14ac:dyDescent="0.2">
      <c r="A18509" s="5" t="s">
        <v>4972</v>
      </c>
      <c r="B18509" s="5" t="s">
        <v>34425</v>
      </c>
      <c r="C18509" s="5" t="s">
        <v>25536</v>
      </c>
      <c r="D18509" s="5" t="str">
        <f t="shared" si="289"/>
        <v>m2</v>
      </c>
    </row>
    <row r="18510" spans="1:4" x14ac:dyDescent="0.2">
      <c r="A18510" s="5" t="s">
        <v>20620</v>
      </c>
      <c r="B18510" s="5" t="s">
        <v>34425</v>
      </c>
      <c r="C18510" s="5" t="s">
        <v>25536</v>
      </c>
      <c r="D18510" s="5" t="str">
        <f t="shared" si="289"/>
        <v>m2</v>
      </c>
    </row>
    <row r="18511" spans="1:4" x14ac:dyDescent="0.2">
      <c r="A18511" s="5" t="s">
        <v>4973</v>
      </c>
      <c r="B18511" s="5" t="s">
        <v>34426</v>
      </c>
      <c r="C18511" s="5" t="s">
        <v>25536</v>
      </c>
      <c r="D18511" s="5" t="str">
        <f t="shared" si="289"/>
        <v>m2</v>
      </c>
    </row>
    <row r="18512" spans="1:4" x14ac:dyDescent="0.2">
      <c r="A18512" s="5" t="s">
        <v>20621</v>
      </c>
      <c r="B18512" s="5" t="s">
        <v>34426</v>
      </c>
      <c r="C18512" s="5" t="s">
        <v>25536</v>
      </c>
      <c r="D18512" s="5" t="str">
        <f t="shared" si="289"/>
        <v>m2</v>
      </c>
    </row>
    <row r="18513" spans="1:4" x14ac:dyDescent="0.2">
      <c r="A18513" s="5" t="s">
        <v>4974</v>
      </c>
      <c r="B18513" s="5" t="s">
        <v>34427</v>
      </c>
      <c r="C18513" s="5" t="s">
        <v>21</v>
      </c>
      <c r="D18513" s="5" t="str">
        <f t="shared" si="289"/>
        <v>m</v>
      </c>
    </row>
    <row r="18514" spans="1:4" x14ac:dyDescent="0.2">
      <c r="A18514" s="5" t="s">
        <v>20622</v>
      </c>
      <c r="B18514" s="5" t="s">
        <v>34427</v>
      </c>
      <c r="C18514" s="5" t="s">
        <v>21</v>
      </c>
      <c r="D18514" s="5" t="str">
        <f t="shared" si="289"/>
        <v>m</v>
      </c>
    </row>
    <row r="18515" spans="1:4" x14ac:dyDescent="0.2">
      <c r="A18515" s="5" t="s">
        <v>4975</v>
      </c>
      <c r="B18515" s="5" t="s">
        <v>34428</v>
      </c>
      <c r="C18515" s="5" t="s">
        <v>21</v>
      </c>
      <c r="D18515" s="5" t="str">
        <f t="shared" si="289"/>
        <v>m</v>
      </c>
    </row>
    <row r="18516" spans="1:4" x14ac:dyDescent="0.2">
      <c r="A18516" s="5" t="s">
        <v>20623</v>
      </c>
      <c r="B18516" s="5" t="s">
        <v>34428</v>
      </c>
      <c r="C18516" s="5" t="s">
        <v>21</v>
      </c>
      <c r="D18516" s="5" t="str">
        <f t="shared" si="289"/>
        <v>m</v>
      </c>
    </row>
    <row r="18517" spans="1:4" x14ac:dyDescent="0.2">
      <c r="A18517" s="5" t="s">
        <v>4976</v>
      </c>
      <c r="B18517" s="5" t="s">
        <v>34429</v>
      </c>
      <c r="C18517" s="5" t="s">
        <v>21</v>
      </c>
      <c r="D18517" s="5" t="str">
        <f t="shared" si="289"/>
        <v>m</v>
      </c>
    </row>
    <row r="18518" spans="1:4" x14ac:dyDescent="0.2">
      <c r="A18518" s="5" t="s">
        <v>20624</v>
      </c>
      <c r="B18518" s="5" t="s">
        <v>34429</v>
      </c>
      <c r="C18518" s="5" t="s">
        <v>21</v>
      </c>
      <c r="D18518" s="5" t="str">
        <f t="shared" si="289"/>
        <v>m</v>
      </c>
    </row>
    <row r="18519" spans="1:4" x14ac:dyDescent="0.2">
      <c r="A18519" s="5" t="s">
        <v>4977</v>
      </c>
      <c r="B18519" s="5" t="s">
        <v>34430</v>
      </c>
      <c r="C18519" s="5" t="s">
        <v>21</v>
      </c>
      <c r="D18519" s="5" t="str">
        <f t="shared" si="289"/>
        <v>m</v>
      </c>
    </row>
    <row r="18520" spans="1:4" x14ac:dyDescent="0.2">
      <c r="A18520" s="5" t="s">
        <v>20625</v>
      </c>
      <c r="B18520" s="5" t="s">
        <v>34430</v>
      </c>
      <c r="C18520" s="5" t="s">
        <v>21</v>
      </c>
      <c r="D18520" s="5" t="str">
        <f t="shared" si="289"/>
        <v>m</v>
      </c>
    </row>
    <row r="18521" spans="1:4" x14ac:dyDescent="0.2">
      <c r="A18521" s="5" t="s">
        <v>4978</v>
      </c>
      <c r="B18521" s="5" t="s">
        <v>34431</v>
      </c>
      <c r="C18521" s="5" t="s">
        <v>21</v>
      </c>
      <c r="D18521" s="5" t="str">
        <f t="shared" si="289"/>
        <v>m</v>
      </c>
    </row>
    <row r="18522" spans="1:4" x14ac:dyDescent="0.2">
      <c r="A18522" s="5" t="s">
        <v>20626</v>
      </c>
      <c r="B18522" s="5" t="s">
        <v>34431</v>
      </c>
      <c r="C18522" s="5" t="s">
        <v>21</v>
      </c>
      <c r="D18522" s="5" t="str">
        <f t="shared" si="289"/>
        <v>m</v>
      </c>
    </row>
    <row r="18523" spans="1:4" x14ac:dyDescent="0.2">
      <c r="A18523" s="5" t="s">
        <v>10614</v>
      </c>
      <c r="B18523" s="5" t="s">
        <v>34432</v>
      </c>
      <c r="C18523" s="5" t="s">
        <v>25536</v>
      </c>
      <c r="D18523" s="5" t="str">
        <f t="shared" si="289"/>
        <v>m2</v>
      </c>
    </row>
    <row r="18524" spans="1:4" x14ac:dyDescent="0.2">
      <c r="A18524" s="5" t="s">
        <v>20627</v>
      </c>
      <c r="B18524" s="5" t="s">
        <v>34432</v>
      </c>
      <c r="C18524" s="5" t="s">
        <v>25536</v>
      </c>
      <c r="D18524" s="5" t="str">
        <f t="shared" si="289"/>
        <v>m2</v>
      </c>
    </row>
    <row r="18525" spans="1:4" x14ac:dyDescent="0.2">
      <c r="A18525" s="5" t="s">
        <v>4979</v>
      </c>
      <c r="B18525" s="5" t="s">
        <v>34433</v>
      </c>
      <c r="C18525" s="5" t="s">
        <v>25536</v>
      </c>
      <c r="D18525" s="5" t="str">
        <f t="shared" si="289"/>
        <v>m2</v>
      </c>
    </row>
    <row r="18526" spans="1:4" x14ac:dyDescent="0.2">
      <c r="A18526" s="5" t="s">
        <v>20628</v>
      </c>
      <c r="B18526" s="5" t="s">
        <v>34433</v>
      </c>
      <c r="C18526" s="5" t="s">
        <v>25536</v>
      </c>
      <c r="D18526" s="5" t="str">
        <f t="shared" si="289"/>
        <v>m2</v>
      </c>
    </row>
    <row r="18527" spans="1:4" x14ac:dyDescent="0.2">
      <c r="A18527" s="5" t="s">
        <v>4980</v>
      </c>
      <c r="B18527" s="5" t="s">
        <v>34434</v>
      </c>
      <c r="C18527" s="5" t="s">
        <v>25536</v>
      </c>
      <c r="D18527" s="5" t="str">
        <f t="shared" si="289"/>
        <v>m2</v>
      </c>
    </row>
    <row r="18528" spans="1:4" x14ac:dyDescent="0.2">
      <c r="A18528" s="5" t="s">
        <v>20629</v>
      </c>
      <c r="B18528" s="5" t="s">
        <v>34434</v>
      </c>
      <c r="C18528" s="5" t="s">
        <v>25536</v>
      </c>
      <c r="D18528" s="5" t="str">
        <f t="shared" si="289"/>
        <v>m2</v>
      </c>
    </row>
    <row r="18529" spans="1:4" x14ac:dyDescent="0.2">
      <c r="A18529" s="5" t="s">
        <v>4981</v>
      </c>
      <c r="B18529" s="5" t="s">
        <v>34435</v>
      </c>
      <c r="C18529" s="5" t="s">
        <v>25536</v>
      </c>
      <c r="D18529" s="5" t="str">
        <f t="shared" si="289"/>
        <v>m2</v>
      </c>
    </row>
    <row r="18530" spans="1:4" x14ac:dyDescent="0.2">
      <c r="A18530" s="5" t="s">
        <v>20630</v>
      </c>
      <c r="B18530" s="5" t="s">
        <v>34435</v>
      </c>
      <c r="C18530" s="5" t="s">
        <v>25536</v>
      </c>
      <c r="D18530" s="5" t="str">
        <f t="shared" si="289"/>
        <v>m2</v>
      </c>
    </row>
    <row r="18531" spans="1:4" x14ac:dyDescent="0.2">
      <c r="A18531" s="5" t="s">
        <v>4982</v>
      </c>
      <c r="B18531" s="5" t="s">
        <v>34436</v>
      </c>
      <c r="C18531" s="5" t="s">
        <v>25536</v>
      </c>
      <c r="D18531" s="5" t="str">
        <f t="shared" si="289"/>
        <v>m2</v>
      </c>
    </row>
    <row r="18532" spans="1:4" x14ac:dyDescent="0.2">
      <c r="A18532" s="5" t="s">
        <v>20631</v>
      </c>
      <c r="B18532" s="5" t="s">
        <v>34436</v>
      </c>
      <c r="C18532" s="5" t="s">
        <v>25536</v>
      </c>
      <c r="D18532" s="5" t="str">
        <f t="shared" si="289"/>
        <v>m2</v>
      </c>
    </row>
    <row r="18533" spans="1:4" x14ac:dyDescent="0.2">
      <c r="A18533" s="5" t="s">
        <v>4983</v>
      </c>
      <c r="B18533" s="5" t="s">
        <v>34437</v>
      </c>
      <c r="C18533" s="5" t="s">
        <v>25536</v>
      </c>
      <c r="D18533" s="5" t="str">
        <f t="shared" si="289"/>
        <v>m2</v>
      </c>
    </row>
    <row r="18534" spans="1:4" x14ac:dyDescent="0.2">
      <c r="A18534" s="5" t="s">
        <v>20632</v>
      </c>
      <c r="B18534" s="5" t="s">
        <v>34437</v>
      </c>
      <c r="C18534" s="5" t="s">
        <v>25536</v>
      </c>
      <c r="D18534" s="5" t="str">
        <f t="shared" si="289"/>
        <v>m2</v>
      </c>
    </row>
    <row r="18535" spans="1:4" x14ac:dyDescent="0.2">
      <c r="A18535" s="5" t="s">
        <v>4984</v>
      </c>
      <c r="B18535" s="5" t="s">
        <v>34438</v>
      </c>
      <c r="C18535" s="5" t="s">
        <v>25536</v>
      </c>
      <c r="D18535" s="5" t="str">
        <f t="shared" si="289"/>
        <v>m2</v>
      </c>
    </row>
    <row r="18536" spans="1:4" x14ac:dyDescent="0.2">
      <c r="A18536" s="5" t="s">
        <v>20633</v>
      </c>
      <c r="B18536" s="5" t="s">
        <v>34438</v>
      </c>
      <c r="C18536" s="5" t="s">
        <v>25536</v>
      </c>
      <c r="D18536" s="5" t="str">
        <f t="shared" si="289"/>
        <v>m2</v>
      </c>
    </row>
    <row r="18537" spans="1:4" x14ac:dyDescent="0.2">
      <c r="A18537" s="5" t="s">
        <v>4985</v>
      </c>
      <c r="B18537" s="5" t="s">
        <v>34439</v>
      </c>
      <c r="C18537" s="5" t="s">
        <v>25536</v>
      </c>
      <c r="D18537" s="5" t="str">
        <f t="shared" si="289"/>
        <v>m2</v>
      </c>
    </row>
    <row r="18538" spans="1:4" x14ac:dyDescent="0.2">
      <c r="A18538" s="5" t="s">
        <v>20634</v>
      </c>
      <c r="B18538" s="5" t="s">
        <v>34439</v>
      </c>
      <c r="C18538" s="5" t="s">
        <v>25536</v>
      </c>
      <c r="D18538" s="5" t="str">
        <f t="shared" si="289"/>
        <v>m2</v>
      </c>
    </row>
    <row r="18539" spans="1:4" x14ac:dyDescent="0.2">
      <c r="A18539" s="5" t="s">
        <v>4986</v>
      </c>
      <c r="B18539" s="5" t="s">
        <v>34440</v>
      </c>
      <c r="C18539" s="5" t="s">
        <v>25536</v>
      </c>
      <c r="D18539" s="5" t="str">
        <f t="shared" si="289"/>
        <v>m2</v>
      </c>
    </row>
    <row r="18540" spans="1:4" x14ac:dyDescent="0.2">
      <c r="A18540" s="5" t="s">
        <v>20635</v>
      </c>
      <c r="B18540" s="5" t="s">
        <v>34440</v>
      </c>
      <c r="C18540" s="5" t="s">
        <v>25536</v>
      </c>
      <c r="D18540" s="5" t="str">
        <f t="shared" si="289"/>
        <v>m2</v>
      </c>
    </row>
    <row r="18541" spans="1:4" x14ac:dyDescent="0.2">
      <c r="A18541" s="5" t="s">
        <v>10615</v>
      </c>
      <c r="B18541" s="5" t="s">
        <v>34441</v>
      </c>
      <c r="C18541" s="5" t="s">
        <v>25536</v>
      </c>
      <c r="D18541" s="5" t="str">
        <f t="shared" si="289"/>
        <v>m2</v>
      </c>
    </row>
    <row r="18542" spans="1:4" x14ac:dyDescent="0.2">
      <c r="A18542" s="5" t="s">
        <v>20636</v>
      </c>
      <c r="B18542" s="5" t="s">
        <v>34441</v>
      </c>
      <c r="C18542" s="5" t="s">
        <v>25536</v>
      </c>
      <c r="D18542" s="5" t="str">
        <f t="shared" si="289"/>
        <v>m2</v>
      </c>
    </row>
    <row r="18543" spans="1:4" x14ac:dyDescent="0.2">
      <c r="A18543" s="5" t="s">
        <v>23500</v>
      </c>
      <c r="B18543" s="5" t="s">
        <v>34442</v>
      </c>
      <c r="C18543" s="5" t="s">
        <v>25536</v>
      </c>
      <c r="D18543" s="5" t="str">
        <f t="shared" si="289"/>
        <v>m2</v>
      </c>
    </row>
    <row r="18544" spans="1:4" x14ac:dyDescent="0.2">
      <c r="A18544" s="5" t="s">
        <v>23501</v>
      </c>
      <c r="B18544" s="5" t="s">
        <v>34442</v>
      </c>
      <c r="C18544" s="5" t="s">
        <v>25536</v>
      </c>
      <c r="D18544" s="5" t="str">
        <f t="shared" si="289"/>
        <v>m2</v>
      </c>
    </row>
    <row r="18545" spans="1:4" x14ac:dyDescent="0.2">
      <c r="A18545" s="5" t="s">
        <v>4987</v>
      </c>
      <c r="B18545" s="5" t="s">
        <v>34443</v>
      </c>
      <c r="C18545" s="5" t="s">
        <v>25536</v>
      </c>
      <c r="D18545" s="5" t="str">
        <f t="shared" si="289"/>
        <v>m2</v>
      </c>
    </row>
    <row r="18546" spans="1:4" x14ac:dyDescent="0.2">
      <c r="A18546" s="5" t="s">
        <v>20637</v>
      </c>
      <c r="B18546" s="5" t="s">
        <v>34443</v>
      </c>
      <c r="C18546" s="5" t="s">
        <v>25536</v>
      </c>
      <c r="D18546" s="5" t="str">
        <f t="shared" si="289"/>
        <v>m2</v>
      </c>
    </row>
    <row r="18547" spans="1:4" x14ac:dyDescent="0.2">
      <c r="A18547" s="5" t="s">
        <v>10616</v>
      </c>
      <c r="B18547" s="5" t="s">
        <v>34444</v>
      </c>
      <c r="C18547" s="5" t="s">
        <v>25536</v>
      </c>
      <c r="D18547" s="5" t="str">
        <f t="shared" si="289"/>
        <v>m2</v>
      </c>
    </row>
    <row r="18548" spans="1:4" x14ac:dyDescent="0.2">
      <c r="A18548" s="5" t="s">
        <v>20638</v>
      </c>
      <c r="B18548" s="5" t="s">
        <v>34444</v>
      </c>
      <c r="C18548" s="5" t="s">
        <v>25536</v>
      </c>
      <c r="D18548" s="5" t="str">
        <f t="shared" si="289"/>
        <v>m2</v>
      </c>
    </row>
    <row r="18549" spans="1:4" x14ac:dyDescent="0.2">
      <c r="A18549" s="5" t="s">
        <v>4988</v>
      </c>
      <c r="B18549" s="5" t="s">
        <v>34445</v>
      </c>
      <c r="C18549" s="5" t="s">
        <v>25536</v>
      </c>
      <c r="D18549" s="5" t="str">
        <f t="shared" si="289"/>
        <v>m2</v>
      </c>
    </row>
    <row r="18550" spans="1:4" x14ac:dyDescent="0.2">
      <c r="A18550" s="5" t="s">
        <v>20639</v>
      </c>
      <c r="B18550" s="5" t="s">
        <v>34445</v>
      </c>
      <c r="C18550" s="5" t="s">
        <v>25536</v>
      </c>
      <c r="D18550" s="5" t="str">
        <f t="shared" si="289"/>
        <v>m2</v>
      </c>
    </row>
    <row r="18551" spans="1:4" x14ac:dyDescent="0.2">
      <c r="A18551" s="5" t="s">
        <v>4989</v>
      </c>
      <c r="B18551" s="5" t="s">
        <v>34446</v>
      </c>
      <c r="C18551" s="5" t="s">
        <v>25536</v>
      </c>
      <c r="D18551" s="5" t="str">
        <f t="shared" si="289"/>
        <v>m2</v>
      </c>
    </row>
    <row r="18552" spans="1:4" x14ac:dyDescent="0.2">
      <c r="A18552" s="5" t="s">
        <v>20640</v>
      </c>
      <c r="B18552" s="5" t="s">
        <v>34446</v>
      </c>
      <c r="C18552" s="5" t="s">
        <v>25536</v>
      </c>
      <c r="D18552" s="5" t="str">
        <f t="shared" si="289"/>
        <v>m2</v>
      </c>
    </row>
    <row r="18553" spans="1:4" x14ac:dyDescent="0.2">
      <c r="A18553" s="5" t="s">
        <v>4990</v>
      </c>
      <c r="B18553" s="5" t="s">
        <v>34447</v>
      </c>
      <c r="C18553" s="5" t="s">
        <v>25536</v>
      </c>
      <c r="D18553" s="5" t="str">
        <f t="shared" si="289"/>
        <v>m2</v>
      </c>
    </row>
    <row r="18554" spans="1:4" x14ac:dyDescent="0.2">
      <c r="A18554" s="5" t="s">
        <v>20641</v>
      </c>
      <c r="B18554" s="5" t="s">
        <v>34447</v>
      </c>
      <c r="C18554" s="5" t="s">
        <v>25536</v>
      </c>
      <c r="D18554" s="5" t="str">
        <f t="shared" si="289"/>
        <v>m2</v>
      </c>
    </row>
    <row r="18555" spans="1:4" x14ac:dyDescent="0.2">
      <c r="A18555" s="5" t="s">
        <v>4991</v>
      </c>
      <c r="B18555" s="5" t="s">
        <v>34448</v>
      </c>
      <c r="C18555" s="5" t="s">
        <v>25536</v>
      </c>
      <c r="D18555" s="5" t="str">
        <f t="shared" si="289"/>
        <v>m2</v>
      </c>
    </row>
    <row r="18556" spans="1:4" x14ac:dyDescent="0.2">
      <c r="A18556" s="5" t="s">
        <v>20642</v>
      </c>
      <c r="B18556" s="5" t="s">
        <v>34448</v>
      </c>
      <c r="C18556" s="5" t="s">
        <v>25536</v>
      </c>
      <c r="D18556" s="5" t="str">
        <f t="shared" si="289"/>
        <v>m2</v>
      </c>
    </row>
    <row r="18557" spans="1:4" x14ac:dyDescent="0.2">
      <c r="A18557" s="5" t="s">
        <v>4992</v>
      </c>
      <c r="B18557" s="5" t="s">
        <v>34449</v>
      </c>
      <c r="C18557" s="5" t="s">
        <v>25536</v>
      </c>
      <c r="D18557" s="5" t="str">
        <f t="shared" si="289"/>
        <v>m2</v>
      </c>
    </row>
    <row r="18558" spans="1:4" x14ac:dyDescent="0.2">
      <c r="A18558" s="5" t="s">
        <v>20643</v>
      </c>
      <c r="B18558" s="5" t="s">
        <v>34449</v>
      </c>
      <c r="C18558" s="5" t="s">
        <v>25536</v>
      </c>
      <c r="D18558" s="5" t="str">
        <f t="shared" si="289"/>
        <v>m2</v>
      </c>
    </row>
    <row r="18559" spans="1:4" x14ac:dyDescent="0.2">
      <c r="A18559" s="5" t="s">
        <v>4993</v>
      </c>
      <c r="B18559" s="5" t="s">
        <v>34450</v>
      </c>
      <c r="C18559" s="5" t="s">
        <v>25536</v>
      </c>
      <c r="D18559" s="5" t="str">
        <f t="shared" si="289"/>
        <v>m2</v>
      </c>
    </row>
    <row r="18560" spans="1:4" x14ac:dyDescent="0.2">
      <c r="A18560" s="5" t="s">
        <v>20644</v>
      </c>
      <c r="B18560" s="5" t="s">
        <v>34450</v>
      </c>
      <c r="C18560" s="5" t="s">
        <v>25536</v>
      </c>
      <c r="D18560" s="5" t="str">
        <f t="shared" si="289"/>
        <v>m2</v>
      </c>
    </row>
    <row r="18561" spans="1:4" x14ac:dyDescent="0.2">
      <c r="A18561" s="5" t="s">
        <v>4994</v>
      </c>
      <c r="B18561" s="5" t="s">
        <v>34451</v>
      </c>
      <c r="C18561" s="5" t="s">
        <v>25536</v>
      </c>
      <c r="D18561" s="5" t="str">
        <f t="shared" si="289"/>
        <v>m2</v>
      </c>
    </row>
    <row r="18562" spans="1:4" x14ac:dyDescent="0.2">
      <c r="A18562" s="5" t="s">
        <v>20645</v>
      </c>
      <c r="B18562" s="5" t="s">
        <v>34451</v>
      </c>
      <c r="C18562" s="5" t="s">
        <v>25536</v>
      </c>
      <c r="D18562" s="5" t="str">
        <f t="shared" ref="D18562:D18625" si="290">LOWER(C18562)</f>
        <v>m2</v>
      </c>
    </row>
    <row r="18563" spans="1:4" x14ac:dyDescent="0.2">
      <c r="A18563" s="5" t="s">
        <v>4995</v>
      </c>
      <c r="B18563" s="5" t="s">
        <v>34452</v>
      </c>
      <c r="C18563" s="5" t="s">
        <v>25536</v>
      </c>
      <c r="D18563" s="5" t="str">
        <f t="shared" si="290"/>
        <v>m2</v>
      </c>
    </row>
    <row r="18564" spans="1:4" x14ac:dyDescent="0.2">
      <c r="A18564" s="5" t="s">
        <v>20646</v>
      </c>
      <c r="B18564" s="5" t="s">
        <v>34452</v>
      </c>
      <c r="C18564" s="5" t="s">
        <v>25536</v>
      </c>
      <c r="D18564" s="5" t="str">
        <f t="shared" si="290"/>
        <v>m2</v>
      </c>
    </row>
    <row r="18565" spans="1:4" x14ac:dyDescent="0.2">
      <c r="A18565" s="5" t="s">
        <v>4996</v>
      </c>
      <c r="B18565" s="5" t="s">
        <v>34453</v>
      </c>
      <c r="C18565" s="5" t="s">
        <v>25536</v>
      </c>
      <c r="D18565" s="5" t="str">
        <f t="shared" si="290"/>
        <v>m2</v>
      </c>
    </row>
    <row r="18566" spans="1:4" x14ac:dyDescent="0.2">
      <c r="A18566" s="5" t="s">
        <v>20647</v>
      </c>
      <c r="B18566" s="5" t="s">
        <v>34453</v>
      </c>
      <c r="C18566" s="5" t="s">
        <v>25536</v>
      </c>
      <c r="D18566" s="5" t="str">
        <f t="shared" si="290"/>
        <v>m2</v>
      </c>
    </row>
    <row r="18567" spans="1:4" x14ac:dyDescent="0.2">
      <c r="A18567" s="5" t="s">
        <v>4997</v>
      </c>
      <c r="B18567" s="5" t="s">
        <v>34454</v>
      </c>
      <c r="C18567" s="5" t="s">
        <v>25536</v>
      </c>
      <c r="D18567" s="5" t="str">
        <f t="shared" si="290"/>
        <v>m2</v>
      </c>
    </row>
    <row r="18568" spans="1:4" x14ac:dyDescent="0.2">
      <c r="A18568" s="5" t="s">
        <v>20648</v>
      </c>
      <c r="B18568" s="5" t="s">
        <v>34454</v>
      </c>
      <c r="C18568" s="5" t="s">
        <v>25536</v>
      </c>
      <c r="D18568" s="5" t="str">
        <f t="shared" si="290"/>
        <v>m2</v>
      </c>
    </row>
    <row r="18569" spans="1:4" x14ac:dyDescent="0.2">
      <c r="A18569" s="5" t="s">
        <v>4998</v>
      </c>
      <c r="B18569" s="5" t="s">
        <v>34455</v>
      </c>
      <c r="C18569" s="5" t="s">
        <v>25536</v>
      </c>
      <c r="D18569" s="5" t="str">
        <f t="shared" si="290"/>
        <v>m2</v>
      </c>
    </row>
    <row r="18570" spans="1:4" x14ac:dyDescent="0.2">
      <c r="A18570" s="5" t="s">
        <v>20649</v>
      </c>
      <c r="B18570" s="5" t="s">
        <v>34455</v>
      </c>
      <c r="C18570" s="5" t="s">
        <v>25536</v>
      </c>
      <c r="D18570" s="5" t="str">
        <f t="shared" si="290"/>
        <v>m2</v>
      </c>
    </row>
    <row r="18571" spans="1:4" x14ac:dyDescent="0.2">
      <c r="A18571" s="5" t="s">
        <v>4999</v>
      </c>
      <c r="B18571" s="5" t="s">
        <v>34456</v>
      </c>
      <c r="C18571" s="5" t="s">
        <v>25536</v>
      </c>
      <c r="D18571" s="5" t="str">
        <f t="shared" si="290"/>
        <v>m2</v>
      </c>
    </row>
    <row r="18572" spans="1:4" x14ac:dyDescent="0.2">
      <c r="A18572" s="5" t="s">
        <v>20650</v>
      </c>
      <c r="B18572" s="5" t="s">
        <v>34456</v>
      </c>
      <c r="C18572" s="5" t="s">
        <v>25536</v>
      </c>
      <c r="D18572" s="5" t="str">
        <f t="shared" si="290"/>
        <v>m2</v>
      </c>
    </row>
    <row r="18573" spans="1:4" x14ac:dyDescent="0.2">
      <c r="A18573" s="5" t="s">
        <v>5000</v>
      </c>
      <c r="B18573" s="5" t="s">
        <v>34457</v>
      </c>
      <c r="C18573" s="5" t="s">
        <v>25536</v>
      </c>
      <c r="D18573" s="5" t="str">
        <f t="shared" si="290"/>
        <v>m2</v>
      </c>
    </row>
    <row r="18574" spans="1:4" x14ac:dyDescent="0.2">
      <c r="A18574" s="5" t="s">
        <v>20651</v>
      </c>
      <c r="B18574" s="5" t="s">
        <v>34457</v>
      </c>
      <c r="C18574" s="5" t="s">
        <v>25536</v>
      </c>
      <c r="D18574" s="5" t="str">
        <f t="shared" si="290"/>
        <v>m2</v>
      </c>
    </row>
    <row r="18575" spans="1:4" x14ac:dyDescent="0.2">
      <c r="A18575" s="5" t="s">
        <v>5001</v>
      </c>
      <c r="B18575" s="5" t="s">
        <v>34458</v>
      </c>
      <c r="C18575" s="5" t="s">
        <v>25536</v>
      </c>
      <c r="D18575" s="5" t="str">
        <f t="shared" si="290"/>
        <v>m2</v>
      </c>
    </row>
    <row r="18576" spans="1:4" x14ac:dyDescent="0.2">
      <c r="A18576" s="5" t="s">
        <v>20652</v>
      </c>
      <c r="B18576" s="5" t="s">
        <v>34458</v>
      </c>
      <c r="C18576" s="5" t="s">
        <v>25536</v>
      </c>
      <c r="D18576" s="5" t="str">
        <f t="shared" si="290"/>
        <v>m2</v>
      </c>
    </row>
    <row r="18577" spans="1:4" x14ac:dyDescent="0.2">
      <c r="A18577" s="5" t="s">
        <v>5002</v>
      </c>
      <c r="B18577" s="5" t="s">
        <v>34459</v>
      </c>
      <c r="C18577" s="5" t="s">
        <v>25536</v>
      </c>
      <c r="D18577" s="5" t="str">
        <f t="shared" si="290"/>
        <v>m2</v>
      </c>
    </row>
    <row r="18578" spans="1:4" x14ac:dyDescent="0.2">
      <c r="A18578" s="5" t="s">
        <v>20653</v>
      </c>
      <c r="B18578" s="5" t="s">
        <v>34459</v>
      </c>
      <c r="C18578" s="5" t="s">
        <v>25536</v>
      </c>
      <c r="D18578" s="5" t="str">
        <f t="shared" si="290"/>
        <v>m2</v>
      </c>
    </row>
    <row r="18579" spans="1:4" x14ac:dyDescent="0.2">
      <c r="A18579" s="5" t="s">
        <v>5003</v>
      </c>
      <c r="B18579" s="5" t="s">
        <v>34460</v>
      </c>
      <c r="C18579" s="5" t="s">
        <v>25536</v>
      </c>
      <c r="D18579" s="5" t="str">
        <f t="shared" si="290"/>
        <v>m2</v>
      </c>
    </row>
    <row r="18580" spans="1:4" x14ac:dyDescent="0.2">
      <c r="A18580" s="5" t="s">
        <v>20654</v>
      </c>
      <c r="B18580" s="5" t="s">
        <v>34460</v>
      </c>
      <c r="C18580" s="5" t="s">
        <v>25536</v>
      </c>
      <c r="D18580" s="5" t="str">
        <f t="shared" si="290"/>
        <v>m2</v>
      </c>
    </row>
    <row r="18581" spans="1:4" x14ac:dyDescent="0.2">
      <c r="A18581" s="5" t="s">
        <v>5004</v>
      </c>
      <c r="B18581" s="5" t="s">
        <v>34461</v>
      </c>
      <c r="C18581" s="5" t="s">
        <v>25536</v>
      </c>
      <c r="D18581" s="5" t="str">
        <f t="shared" si="290"/>
        <v>m2</v>
      </c>
    </row>
    <row r="18582" spans="1:4" x14ac:dyDescent="0.2">
      <c r="A18582" s="5" t="s">
        <v>20655</v>
      </c>
      <c r="B18582" s="5" t="s">
        <v>34461</v>
      </c>
      <c r="C18582" s="5" t="s">
        <v>25536</v>
      </c>
      <c r="D18582" s="5" t="str">
        <f t="shared" si="290"/>
        <v>m2</v>
      </c>
    </row>
    <row r="18583" spans="1:4" x14ac:dyDescent="0.2">
      <c r="A18583" s="5" t="s">
        <v>10617</v>
      </c>
      <c r="B18583" s="5" t="s">
        <v>34462</v>
      </c>
      <c r="C18583" s="5" t="s">
        <v>25536</v>
      </c>
      <c r="D18583" s="5" t="str">
        <f t="shared" si="290"/>
        <v>m2</v>
      </c>
    </row>
    <row r="18584" spans="1:4" x14ac:dyDescent="0.2">
      <c r="A18584" s="5" t="s">
        <v>20656</v>
      </c>
      <c r="B18584" s="5" t="s">
        <v>34462</v>
      </c>
      <c r="C18584" s="5" t="s">
        <v>25536</v>
      </c>
      <c r="D18584" s="5" t="str">
        <f t="shared" si="290"/>
        <v>m2</v>
      </c>
    </row>
    <row r="18585" spans="1:4" x14ac:dyDescent="0.2">
      <c r="A18585" s="5" t="s">
        <v>10618</v>
      </c>
      <c r="B18585" s="5" t="s">
        <v>34463</v>
      </c>
      <c r="C18585" s="5" t="s">
        <v>25536</v>
      </c>
      <c r="D18585" s="5" t="str">
        <f t="shared" si="290"/>
        <v>m2</v>
      </c>
    </row>
    <row r="18586" spans="1:4" x14ac:dyDescent="0.2">
      <c r="A18586" s="5" t="s">
        <v>20657</v>
      </c>
      <c r="B18586" s="5" t="s">
        <v>34463</v>
      </c>
      <c r="C18586" s="5" t="s">
        <v>25536</v>
      </c>
      <c r="D18586" s="5" t="str">
        <f t="shared" si="290"/>
        <v>m2</v>
      </c>
    </row>
    <row r="18587" spans="1:4" x14ac:dyDescent="0.2">
      <c r="A18587" s="5" t="s">
        <v>10619</v>
      </c>
      <c r="B18587" s="5" t="s">
        <v>34464</v>
      </c>
      <c r="C18587" s="5" t="s">
        <v>25536</v>
      </c>
      <c r="D18587" s="5" t="str">
        <f t="shared" si="290"/>
        <v>m2</v>
      </c>
    </row>
    <row r="18588" spans="1:4" x14ac:dyDescent="0.2">
      <c r="A18588" s="5" t="s">
        <v>20658</v>
      </c>
      <c r="B18588" s="5" t="s">
        <v>34464</v>
      </c>
      <c r="C18588" s="5" t="s">
        <v>25536</v>
      </c>
      <c r="D18588" s="5" t="str">
        <f t="shared" si="290"/>
        <v>m2</v>
      </c>
    </row>
    <row r="18589" spans="1:4" x14ac:dyDescent="0.2">
      <c r="A18589" s="5" t="s">
        <v>10620</v>
      </c>
      <c r="B18589" s="5" t="s">
        <v>34465</v>
      </c>
      <c r="C18589" s="5" t="s">
        <v>25536</v>
      </c>
      <c r="D18589" s="5" t="str">
        <f t="shared" si="290"/>
        <v>m2</v>
      </c>
    </row>
    <row r="18590" spans="1:4" x14ac:dyDescent="0.2">
      <c r="A18590" s="5" t="s">
        <v>20659</v>
      </c>
      <c r="B18590" s="5" t="s">
        <v>34465</v>
      </c>
      <c r="C18590" s="5" t="s">
        <v>25536</v>
      </c>
      <c r="D18590" s="5" t="str">
        <f t="shared" si="290"/>
        <v>m2</v>
      </c>
    </row>
    <row r="18591" spans="1:4" x14ac:dyDescent="0.2">
      <c r="A18591" s="5" t="s">
        <v>10621</v>
      </c>
      <c r="B18591" s="5" t="s">
        <v>34466</v>
      </c>
      <c r="C18591" s="5" t="s">
        <v>25536</v>
      </c>
      <c r="D18591" s="5" t="str">
        <f t="shared" si="290"/>
        <v>m2</v>
      </c>
    </row>
    <row r="18592" spans="1:4" x14ac:dyDescent="0.2">
      <c r="A18592" s="5" t="s">
        <v>20660</v>
      </c>
      <c r="B18592" s="5" t="s">
        <v>34466</v>
      </c>
      <c r="C18592" s="5" t="s">
        <v>25536</v>
      </c>
      <c r="D18592" s="5" t="str">
        <f t="shared" si="290"/>
        <v>m2</v>
      </c>
    </row>
    <row r="18593" spans="1:4" x14ac:dyDescent="0.2">
      <c r="A18593" s="5" t="s">
        <v>10622</v>
      </c>
      <c r="B18593" s="5" t="s">
        <v>34467</v>
      </c>
      <c r="C18593" s="5" t="s">
        <v>25536</v>
      </c>
      <c r="D18593" s="5" t="str">
        <f t="shared" si="290"/>
        <v>m2</v>
      </c>
    </row>
    <row r="18594" spans="1:4" x14ac:dyDescent="0.2">
      <c r="A18594" s="5" t="s">
        <v>20661</v>
      </c>
      <c r="B18594" s="5" t="s">
        <v>34467</v>
      </c>
      <c r="C18594" s="5" t="s">
        <v>25536</v>
      </c>
      <c r="D18594" s="5" t="str">
        <f t="shared" si="290"/>
        <v>m2</v>
      </c>
    </row>
    <row r="18595" spans="1:4" x14ac:dyDescent="0.2">
      <c r="A18595" s="5" t="s">
        <v>10623</v>
      </c>
      <c r="B18595" s="5" t="s">
        <v>34468</v>
      </c>
      <c r="C18595" s="5" t="s">
        <v>25536</v>
      </c>
      <c r="D18595" s="5" t="str">
        <f t="shared" si="290"/>
        <v>m2</v>
      </c>
    </row>
    <row r="18596" spans="1:4" x14ac:dyDescent="0.2">
      <c r="A18596" s="5" t="s">
        <v>20662</v>
      </c>
      <c r="B18596" s="5" t="s">
        <v>34468</v>
      </c>
      <c r="C18596" s="5" t="s">
        <v>25536</v>
      </c>
      <c r="D18596" s="5" t="str">
        <f t="shared" si="290"/>
        <v>m2</v>
      </c>
    </row>
    <row r="18597" spans="1:4" x14ac:dyDescent="0.2">
      <c r="A18597" s="5" t="s">
        <v>10624</v>
      </c>
      <c r="B18597" s="5" t="s">
        <v>34469</v>
      </c>
      <c r="C18597" s="5" t="s">
        <v>25536</v>
      </c>
      <c r="D18597" s="5" t="str">
        <f t="shared" si="290"/>
        <v>m2</v>
      </c>
    </row>
    <row r="18598" spans="1:4" x14ac:dyDescent="0.2">
      <c r="A18598" s="5" t="s">
        <v>20663</v>
      </c>
      <c r="B18598" s="5" t="s">
        <v>34469</v>
      </c>
      <c r="C18598" s="5" t="s">
        <v>25536</v>
      </c>
      <c r="D18598" s="5" t="str">
        <f t="shared" si="290"/>
        <v>m2</v>
      </c>
    </row>
    <row r="18599" spans="1:4" x14ac:dyDescent="0.2">
      <c r="A18599" s="5" t="s">
        <v>10625</v>
      </c>
      <c r="B18599" s="5" t="s">
        <v>34470</v>
      </c>
      <c r="C18599" s="5" t="s">
        <v>25536</v>
      </c>
      <c r="D18599" s="5" t="str">
        <f t="shared" si="290"/>
        <v>m2</v>
      </c>
    </row>
    <row r="18600" spans="1:4" x14ac:dyDescent="0.2">
      <c r="A18600" s="5" t="s">
        <v>20664</v>
      </c>
      <c r="B18600" s="5" t="s">
        <v>34470</v>
      </c>
      <c r="C18600" s="5" t="s">
        <v>25536</v>
      </c>
      <c r="D18600" s="5" t="str">
        <f t="shared" si="290"/>
        <v>m2</v>
      </c>
    </row>
    <row r="18601" spans="1:4" x14ac:dyDescent="0.2">
      <c r="A18601" s="5" t="s">
        <v>23502</v>
      </c>
      <c r="B18601" s="5" t="s">
        <v>34471</v>
      </c>
      <c r="C18601" s="5" t="s">
        <v>25536</v>
      </c>
      <c r="D18601" s="5" t="str">
        <f t="shared" si="290"/>
        <v>m2</v>
      </c>
    </row>
    <row r="18602" spans="1:4" x14ac:dyDescent="0.2">
      <c r="A18602" s="5" t="s">
        <v>23503</v>
      </c>
      <c r="B18602" s="5" t="s">
        <v>34471</v>
      </c>
      <c r="C18602" s="5" t="s">
        <v>25536</v>
      </c>
      <c r="D18602" s="5" t="str">
        <f t="shared" si="290"/>
        <v>m2</v>
      </c>
    </row>
    <row r="18603" spans="1:4" x14ac:dyDescent="0.2">
      <c r="A18603" s="5" t="s">
        <v>5005</v>
      </c>
      <c r="B18603" s="5" t="s">
        <v>34472</v>
      </c>
      <c r="C18603" s="5" t="s">
        <v>25536</v>
      </c>
      <c r="D18603" s="5" t="str">
        <f t="shared" si="290"/>
        <v>m2</v>
      </c>
    </row>
    <row r="18604" spans="1:4" x14ac:dyDescent="0.2">
      <c r="A18604" s="5" t="s">
        <v>20665</v>
      </c>
      <c r="B18604" s="5" t="s">
        <v>34472</v>
      </c>
      <c r="C18604" s="5" t="s">
        <v>25536</v>
      </c>
      <c r="D18604" s="5" t="str">
        <f t="shared" si="290"/>
        <v>m2</v>
      </c>
    </row>
    <row r="18605" spans="1:4" x14ac:dyDescent="0.2">
      <c r="A18605" s="5" t="s">
        <v>5006</v>
      </c>
      <c r="B18605" s="5" t="s">
        <v>34473</v>
      </c>
      <c r="C18605" s="5" t="s">
        <v>25536</v>
      </c>
      <c r="D18605" s="5" t="str">
        <f t="shared" si="290"/>
        <v>m2</v>
      </c>
    </row>
    <row r="18606" spans="1:4" x14ac:dyDescent="0.2">
      <c r="A18606" s="5" t="s">
        <v>20666</v>
      </c>
      <c r="B18606" s="5" t="s">
        <v>34473</v>
      </c>
      <c r="C18606" s="5" t="s">
        <v>25536</v>
      </c>
      <c r="D18606" s="5" t="str">
        <f t="shared" si="290"/>
        <v>m2</v>
      </c>
    </row>
    <row r="18607" spans="1:4" x14ac:dyDescent="0.2">
      <c r="A18607" s="5" t="s">
        <v>5007</v>
      </c>
      <c r="B18607" s="5" t="s">
        <v>34474</v>
      </c>
      <c r="C18607" s="5" t="s">
        <v>25536</v>
      </c>
      <c r="D18607" s="5" t="str">
        <f t="shared" si="290"/>
        <v>m2</v>
      </c>
    </row>
    <row r="18608" spans="1:4" x14ac:dyDescent="0.2">
      <c r="A18608" s="5" t="s">
        <v>20667</v>
      </c>
      <c r="B18608" s="5" t="s">
        <v>34474</v>
      </c>
      <c r="C18608" s="5" t="s">
        <v>25536</v>
      </c>
      <c r="D18608" s="5" t="str">
        <f t="shared" si="290"/>
        <v>m2</v>
      </c>
    </row>
    <row r="18609" spans="1:4" x14ac:dyDescent="0.2">
      <c r="A18609" s="5" t="s">
        <v>5008</v>
      </c>
      <c r="B18609" s="5" t="s">
        <v>34475</v>
      </c>
      <c r="C18609" s="5" t="s">
        <v>25536</v>
      </c>
      <c r="D18609" s="5" t="str">
        <f t="shared" si="290"/>
        <v>m2</v>
      </c>
    </row>
    <row r="18610" spans="1:4" x14ac:dyDescent="0.2">
      <c r="A18610" s="5" t="s">
        <v>20668</v>
      </c>
      <c r="B18610" s="5" t="s">
        <v>34475</v>
      </c>
      <c r="C18610" s="5" t="s">
        <v>25536</v>
      </c>
      <c r="D18610" s="5" t="str">
        <f t="shared" si="290"/>
        <v>m2</v>
      </c>
    </row>
    <row r="18611" spans="1:4" x14ac:dyDescent="0.2">
      <c r="A18611" s="5" t="s">
        <v>5009</v>
      </c>
      <c r="B18611" s="5" t="s">
        <v>34476</v>
      </c>
      <c r="C18611" s="5" t="s">
        <v>25536</v>
      </c>
      <c r="D18611" s="5" t="str">
        <f t="shared" si="290"/>
        <v>m2</v>
      </c>
    </row>
    <row r="18612" spans="1:4" x14ac:dyDescent="0.2">
      <c r="A18612" s="5" t="s">
        <v>20669</v>
      </c>
      <c r="B18612" s="5" t="s">
        <v>34476</v>
      </c>
      <c r="C18612" s="5" t="s">
        <v>25536</v>
      </c>
      <c r="D18612" s="5" t="str">
        <f t="shared" si="290"/>
        <v>m2</v>
      </c>
    </row>
    <row r="18613" spans="1:4" x14ac:dyDescent="0.2">
      <c r="A18613" s="5" t="s">
        <v>5010</v>
      </c>
      <c r="B18613" s="5" t="s">
        <v>34477</v>
      </c>
      <c r="C18613" s="5" t="s">
        <v>21</v>
      </c>
      <c r="D18613" s="5" t="str">
        <f t="shared" si="290"/>
        <v>m</v>
      </c>
    </row>
    <row r="18614" spans="1:4" x14ac:dyDescent="0.2">
      <c r="A18614" s="5" t="s">
        <v>20670</v>
      </c>
      <c r="B18614" s="5" t="s">
        <v>34477</v>
      </c>
      <c r="C18614" s="5" t="s">
        <v>21</v>
      </c>
      <c r="D18614" s="5" t="str">
        <f t="shared" si="290"/>
        <v>m</v>
      </c>
    </row>
    <row r="18615" spans="1:4" x14ac:dyDescent="0.2">
      <c r="A18615" s="5" t="s">
        <v>5011</v>
      </c>
      <c r="B18615" s="5" t="s">
        <v>34478</v>
      </c>
      <c r="C18615" s="5" t="s">
        <v>21</v>
      </c>
      <c r="D18615" s="5" t="str">
        <f t="shared" si="290"/>
        <v>m</v>
      </c>
    </row>
    <row r="18616" spans="1:4" x14ac:dyDescent="0.2">
      <c r="A18616" s="5" t="s">
        <v>20671</v>
      </c>
      <c r="B18616" s="5" t="s">
        <v>34478</v>
      </c>
      <c r="C18616" s="5" t="s">
        <v>21</v>
      </c>
      <c r="D18616" s="5" t="str">
        <f t="shared" si="290"/>
        <v>m</v>
      </c>
    </row>
    <row r="18617" spans="1:4" x14ac:dyDescent="0.2">
      <c r="A18617" s="5" t="s">
        <v>5012</v>
      </c>
      <c r="B18617" s="5" t="s">
        <v>34479</v>
      </c>
      <c r="C18617" s="5" t="s">
        <v>25536</v>
      </c>
      <c r="D18617" s="5" t="str">
        <f t="shared" si="290"/>
        <v>m2</v>
      </c>
    </row>
    <row r="18618" spans="1:4" x14ac:dyDescent="0.2">
      <c r="A18618" s="5" t="s">
        <v>20672</v>
      </c>
      <c r="B18618" s="5" t="s">
        <v>34479</v>
      </c>
      <c r="C18618" s="5" t="s">
        <v>25536</v>
      </c>
      <c r="D18618" s="5" t="str">
        <f t="shared" si="290"/>
        <v>m2</v>
      </c>
    </row>
    <row r="18619" spans="1:4" x14ac:dyDescent="0.2">
      <c r="A18619" s="5" t="s">
        <v>5013</v>
      </c>
      <c r="B18619" s="5" t="s">
        <v>34480</v>
      </c>
      <c r="C18619" s="5" t="s">
        <v>25536</v>
      </c>
      <c r="D18619" s="5" t="str">
        <f t="shared" si="290"/>
        <v>m2</v>
      </c>
    </row>
    <row r="18620" spans="1:4" x14ac:dyDescent="0.2">
      <c r="A18620" s="5" t="s">
        <v>20673</v>
      </c>
      <c r="B18620" s="5" t="s">
        <v>34480</v>
      </c>
      <c r="C18620" s="5" t="s">
        <v>25536</v>
      </c>
      <c r="D18620" s="5" t="str">
        <f t="shared" si="290"/>
        <v>m2</v>
      </c>
    </row>
    <row r="18621" spans="1:4" x14ac:dyDescent="0.2">
      <c r="A18621" s="5" t="s">
        <v>10626</v>
      </c>
      <c r="B18621" s="5" t="s">
        <v>34481</v>
      </c>
      <c r="C18621" s="5" t="s">
        <v>25536</v>
      </c>
      <c r="D18621" s="5" t="str">
        <f t="shared" si="290"/>
        <v>m2</v>
      </c>
    </row>
    <row r="18622" spans="1:4" x14ac:dyDescent="0.2">
      <c r="A18622" s="5" t="s">
        <v>20674</v>
      </c>
      <c r="B18622" s="5" t="s">
        <v>34481</v>
      </c>
      <c r="C18622" s="5" t="s">
        <v>25536</v>
      </c>
      <c r="D18622" s="5" t="str">
        <f t="shared" si="290"/>
        <v>m2</v>
      </c>
    </row>
    <row r="18623" spans="1:4" x14ac:dyDescent="0.2">
      <c r="A18623" s="5" t="s">
        <v>5014</v>
      </c>
      <c r="B18623" s="5" t="s">
        <v>34482</v>
      </c>
      <c r="C18623" s="5" t="s">
        <v>25536</v>
      </c>
      <c r="D18623" s="5" t="str">
        <f t="shared" si="290"/>
        <v>m2</v>
      </c>
    </row>
    <row r="18624" spans="1:4" x14ac:dyDescent="0.2">
      <c r="A18624" s="5" t="s">
        <v>20675</v>
      </c>
      <c r="B18624" s="5" t="s">
        <v>34482</v>
      </c>
      <c r="C18624" s="5" t="s">
        <v>25536</v>
      </c>
      <c r="D18624" s="5" t="str">
        <f t="shared" si="290"/>
        <v>m2</v>
      </c>
    </row>
    <row r="18625" spans="1:4" x14ac:dyDescent="0.2">
      <c r="A18625" s="5" t="s">
        <v>10627</v>
      </c>
      <c r="B18625" s="5" t="s">
        <v>34483</v>
      </c>
      <c r="C18625" s="5" t="s">
        <v>25536</v>
      </c>
      <c r="D18625" s="5" t="str">
        <f t="shared" si="290"/>
        <v>m2</v>
      </c>
    </row>
    <row r="18626" spans="1:4" x14ac:dyDescent="0.2">
      <c r="A18626" s="5" t="s">
        <v>20676</v>
      </c>
      <c r="B18626" s="5" t="s">
        <v>34483</v>
      </c>
      <c r="C18626" s="5" t="s">
        <v>25536</v>
      </c>
      <c r="D18626" s="5" t="str">
        <f t="shared" ref="D18626:D18689" si="291">LOWER(C18626)</f>
        <v>m2</v>
      </c>
    </row>
    <row r="18627" spans="1:4" x14ac:dyDescent="0.2">
      <c r="A18627" s="5" t="s">
        <v>10628</v>
      </c>
      <c r="B18627" s="5" t="s">
        <v>34484</v>
      </c>
      <c r="C18627" s="5" t="s">
        <v>25536</v>
      </c>
      <c r="D18627" s="5" t="str">
        <f t="shared" si="291"/>
        <v>m2</v>
      </c>
    </row>
    <row r="18628" spans="1:4" x14ac:dyDescent="0.2">
      <c r="A18628" s="5" t="s">
        <v>20677</v>
      </c>
      <c r="B18628" s="5" t="s">
        <v>34484</v>
      </c>
      <c r="C18628" s="5" t="s">
        <v>25536</v>
      </c>
      <c r="D18628" s="5" t="str">
        <f t="shared" si="291"/>
        <v>m2</v>
      </c>
    </row>
    <row r="18629" spans="1:4" x14ac:dyDescent="0.2">
      <c r="A18629" s="5" t="s">
        <v>10629</v>
      </c>
      <c r="B18629" s="5" t="s">
        <v>34485</v>
      </c>
      <c r="C18629" s="5" t="s">
        <v>25536</v>
      </c>
      <c r="D18629" s="5" t="str">
        <f t="shared" si="291"/>
        <v>m2</v>
      </c>
    </row>
    <row r="18630" spans="1:4" x14ac:dyDescent="0.2">
      <c r="A18630" s="5" t="s">
        <v>20678</v>
      </c>
      <c r="B18630" s="5" t="s">
        <v>34485</v>
      </c>
      <c r="C18630" s="5" t="s">
        <v>25536</v>
      </c>
      <c r="D18630" s="5" t="str">
        <f t="shared" si="291"/>
        <v>m2</v>
      </c>
    </row>
    <row r="18631" spans="1:4" x14ac:dyDescent="0.2">
      <c r="A18631" s="5" t="s">
        <v>10630</v>
      </c>
      <c r="B18631" s="5" t="s">
        <v>34486</v>
      </c>
      <c r="C18631" s="5" t="s">
        <v>25536</v>
      </c>
      <c r="D18631" s="5" t="str">
        <f t="shared" si="291"/>
        <v>m2</v>
      </c>
    </row>
    <row r="18632" spans="1:4" x14ac:dyDescent="0.2">
      <c r="A18632" s="5" t="s">
        <v>20679</v>
      </c>
      <c r="B18632" s="5" t="s">
        <v>34486</v>
      </c>
      <c r="C18632" s="5" t="s">
        <v>25536</v>
      </c>
      <c r="D18632" s="5" t="str">
        <f t="shared" si="291"/>
        <v>m2</v>
      </c>
    </row>
    <row r="18633" spans="1:4" x14ac:dyDescent="0.2">
      <c r="A18633" s="5" t="s">
        <v>10631</v>
      </c>
      <c r="B18633" s="5" t="s">
        <v>34487</v>
      </c>
      <c r="C18633" s="5" t="s">
        <v>25536</v>
      </c>
      <c r="D18633" s="5" t="str">
        <f t="shared" si="291"/>
        <v>m2</v>
      </c>
    </row>
    <row r="18634" spans="1:4" x14ac:dyDescent="0.2">
      <c r="A18634" s="5" t="s">
        <v>20680</v>
      </c>
      <c r="B18634" s="5" t="s">
        <v>34487</v>
      </c>
      <c r="C18634" s="5" t="s">
        <v>25536</v>
      </c>
      <c r="D18634" s="5" t="str">
        <f t="shared" si="291"/>
        <v>m2</v>
      </c>
    </row>
    <row r="18635" spans="1:4" x14ac:dyDescent="0.2">
      <c r="A18635" s="5" t="s">
        <v>5015</v>
      </c>
      <c r="B18635" s="5" t="s">
        <v>34488</v>
      </c>
      <c r="C18635" s="5" t="s">
        <v>25536</v>
      </c>
      <c r="D18635" s="5" t="str">
        <f t="shared" si="291"/>
        <v>m2</v>
      </c>
    </row>
    <row r="18636" spans="1:4" x14ac:dyDescent="0.2">
      <c r="A18636" s="5" t="s">
        <v>20681</v>
      </c>
      <c r="B18636" s="5" t="s">
        <v>34488</v>
      </c>
      <c r="C18636" s="5" t="s">
        <v>25536</v>
      </c>
      <c r="D18636" s="5" t="str">
        <f t="shared" si="291"/>
        <v>m2</v>
      </c>
    </row>
    <row r="18637" spans="1:4" x14ac:dyDescent="0.2">
      <c r="A18637" s="5" t="s">
        <v>5016</v>
      </c>
      <c r="B18637" s="5" t="s">
        <v>34489</v>
      </c>
      <c r="C18637" s="5" t="s">
        <v>25536</v>
      </c>
      <c r="D18637" s="5" t="str">
        <f t="shared" si="291"/>
        <v>m2</v>
      </c>
    </row>
    <row r="18638" spans="1:4" x14ac:dyDescent="0.2">
      <c r="A18638" s="5" t="s">
        <v>20682</v>
      </c>
      <c r="B18638" s="5" t="s">
        <v>34489</v>
      </c>
      <c r="C18638" s="5" t="s">
        <v>25536</v>
      </c>
      <c r="D18638" s="5" t="str">
        <f t="shared" si="291"/>
        <v>m2</v>
      </c>
    </row>
    <row r="18639" spans="1:4" x14ac:dyDescent="0.2">
      <c r="A18639" s="5" t="s">
        <v>5017</v>
      </c>
      <c r="B18639" s="5" t="s">
        <v>34490</v>
      </c>
      <c r="C18639" s="5" t="s">
        <v>25536</v>
      </c>
      <c r="D18639" s="5" t="str">
        <f t="shared" si="291"/>
        <v>m2</v>
      </c>
    </row>
    <row r="18640" spans="1:4" x14ac:dyDescent="0.2">
      <c r="A18640" s="5" t="s">
        <v>20683</v>
      </c>
      <c r="B18640" s="5" t="s">
        <v>34490</v>
      </c>
      <c r="C18640" s="5" t="s">
        <v>25536</v>
      </c>
      <c r="D18640" s="5" t="str">
        <f t="shared" si="291"/>
        <v>m2</v>
      </c>
    </row>
    <row r="18641" spans="1:4" x14ac:dyDescent="0.2">
      <c r="A18641" s="5" t="s">
        <v>5018</v>
      </c>
      <c r="B18641" s="5" t="s">
        <v>34491</v>
      </c>
      <c r="C18641" s="5" t="s">
        <v>25536</v>
      </c>
      <c r="D18641" s="5" t="str">
        <f t="shared" si="291"/>
        <v>m2</v>
      </c>
    </row>
    <row r="18642" spans="1:4" x14ac:dyDescent="0.2">
      <c r="A18642" s="5" t="s">
        <v>20684</v>
      </c>
      <c r="B18642" s="5" t="s">
        <v>34491</v>
      </c>
      <c r="C18642" s="5" t="s">
        <v>25536</v>
      </c>
      <c r="D18642" s="5" t="str">
        <f t="shared" si="291"/>
        <v>m2</v>
      </c>
    </row>
    <row r="18643" spans="1:4" x14ac:dyDescent="0.2">
      <c r="A18643" s="5" t="s">
        <v>5019</v>
      </c>
      <c r="B18643" s="5" t="s">
        <v>34492</v>
      </c>
      <c r="C18643" s="5" t="s">
        <v>25536</v>
      </c>
      <c r="D18643" s="5" t="str">
        <f t="shared" si="291"/>
        <v>m2</v>
      </c>
    </row>
    <row r="18644" spans="1:4" x14ac:dyDescent="0.2">
      <c r="A18644" s="5" t="s">
        <v>20685</v>
      </c>
      <c r="B18644" s="5" t="s">
        <v>34492</v>
      </c>
      <c r="C18644" s="5" t="s">
        <v>25536</v>
      </c>
      <c r="D18644" s="5" t="str">
        <f t="shared" si="291"/>
        <v>m2</v>
      </c>
    </row>
    <row r="18645" spans="1:4" x14ac:dyDescent="0.2">
      <c r="A18645" s="5" t="s">
        <v>5020</v>
      </c>
      <c r="B18645" s="5" t="s">
        <v>34493</v>
      </c>
      <c r="C18645" s="5" t="s">
        <v>25536</v>
      </c>
      <c r="D18645" s="5" t="str">
        <f t="shared" si="291"/>
        <v>m2</v>
      </c>
    </row>
    <row r="18646" spans="1:4" x14ac:dyDescent="0.2">
      <c r="A18646" s="5" t="s">
        <v>20686</v>
      </c>
      <c r="B18646" s="5" t="s">
        <v>34493</v>
      </c>
      <c r="C18646" s="5" t="s">
        <v>25536</v>
      </c>
      <c r="D18646" s="5" t="str">
        <f t="shared" si="291"/>
        <v>m2</v>
      </c>
    </row>
    <row r="18647" spans="1:4" x14ac:dyDescent="0.2">
      <c r="A18647" s="5" t="s">
        <v>5021</v>
      </c>
      <c r="B18647" s="5" t="s">
        <v>34494</v>
      </c>
      <c r="C18647" s="5" t="s">
        <v>25536</v>
      </c>
      <c r="D18647" s="5" t="str">
        <f t="shared" si="291"/>
        <v>m2</v>
      </c>
    </row>
    <row r="18648" spans="1:4" x14ac:dyDescent="0.2">
      <c r="A18648" s="5" t="s">
        <v>20687</v>
      </c>
      <c r="B18648" s="5" t="s">
        <v>34494</v>
      </c>
      <c r="C18648" s="5" t="s">
        <v>25536</v>
      </c>
      <c r="D18648" s="5" t="str">
        <f t="shared" si="291"/>
        <v>m2</v>
      </c>
    </row>
    <row r="18649" spans="1:4" x14ac:dyDescent="0.2">
      <c r="A18649" s="5" t="s">
        <v>5022</v>
      </c>
      <c r="B18649" s="5" t="s">
        <v>34495</v>
      </c>
      <c r="C18649" s="5" t="s">
        <v>21</v>
      </c>
      <c r="D18649" s="5" t="str">
        <f t="shared" si="291"/>
        <v>m</v>
      </c>
    </row>
    <row r="18650" spans="1:4" x14ac:dyDescent="0.2">
      <c r="A18650" s="5" t="s">
        <v>20688</v>
      </c>
      <c r="B18650" s="5" t="s">
        <v>34495</v>
      </c>
      <c r="C18650" s="5" t="s">
        <v>21</v>
      </c>
      <c r="D18650" s="5" t="str">
        <f t="shared" si="291"/>
        <v>m</v>
      </c>
    </row>
    <row r="18651" spans="1:4" x14ac:dyDescent="0.2">
      <c r="A18651" s="5" t="s">
        <v>5023</v>
      </c>
      <c r="B18651" s="5" t="s">
        <v>34496</v>
      </c>
      <c r="C18651" s="5" t="s">
        <v>25536</v>
      </c>
      <c r="D18651" s="5" t="str">
        <f t="shared" si="291"/>
        <v>m2</v>
      </c>
    </row>
    <row r="18652" spans="1:4" x14ac:dyDescent="0.2">
      <c r="A18652" s="5" t="s">
        <v>20689</v>
      </c>
      <c r="B18652" s="5" t="s">
        <v>34496</v>
      </c>
      <c r="C18652" s="5" t="s">
        <v>25536</v>
      </c>
      <c r="D18652" s="5" t="str">
        <f t="shared" si="291"/>
        <v>m2</v>
      </c>
    </row>
    <row r="18653" spans="1:4" x14ac:dyDescent="0.2">
      <c r="A18653" s="5" t="s">
        <v>5024</v>
      </c>
      <c r="B18653" s="5" t="s">
        <v>34497</v>
      </c>
      <c r="C18653" s="5" t="s">
        <v>25536</v>
      </c>
      <c r="D18653" s="5" t="str">
        <f t="shared" si="291"/>
        <v>m2</v>
      </c>
    </row>
    <row r="18654" spans="1:4" x14ac:dyDescent="0.2">
      <c r="A18654" s="5" t="s">
        <v>20690</v>
      </c>
      <c r="B18654" s="5" t="s">
        <v>34497</v>
      </c>
      <c r="C18654" s="5" t="s">
        <v>25536</v>
      </c>
      <c r="D18654" s="5" t="str">
        <f t="shared" si="291"/>
        <v>m2</v>
      </c>
    </row>
    <row r="18655" spans="1:4" x14ac:dyDescent="0.2">
      <c r="A18655" s="5" t="s">
        <v>5025</v>
      </c>
      <c r="B18655" s="5" t="s">
        <v>34498</v>
      </c>
      <c r="C18655" s="5" t="s">
        <v>25536</v>
      </c>
      <c r="D18655" s="5" t="str">
        <f t="shared" si="291"/>
        <v>m2</v>
      </c>
    </row>
    <row r="18656" spans="1:4" x14ac:dyDescent="0.2">
      <c r="A18656" s="5" t="s">
        <v>20691</v>
      </c>
      <c r="B18656" s="5" t="s">
        <v>34498</v>
      </c>
      <c r="C18656" s="5" t="s">
        <v>25536</v>
      </c>
      <c r="D18656" s="5" t="str">
        <f t="shared" si="291"/>
        <v>m2</v>
      </c>
    </row>
    <row r="18657" spans="1:4" x14ac:dyDescent="0.2">
      <c r="A18657" s="5" t="s">
        <v>5026</v>
      </c>
      <c r="B18657" s="5" t="s">
        <v>34499</v>
      </c>
      <c r="C18657" s="5" t="s">
        <v>25536</v>
      </c>
      <c r="D18657" s="5" t="str">
        <f t="shared" si="291"/>
        <v>m2</v>
      </c>
    </row>
    <row r="18658" spans="1:4" x14ac:dyDescent="0.2">
      <c r="A18658" s="5" t="s">
        <v>20692</v>
      </c>
      <c r="B18658" s="5" t="s">
        <v>34499</v>
      </c>
      <c r="C18658" s="5" t="s">
        <v>25536</v>
      </c>
      <c r="D18658" s="5" t="str">
        <f t="shared" si="291"/>
        <v>m2</v>
      </c>
    </row>
    <row r="18659" spans="1:4" x14ac:dyDescent="0.2">
      <c r="A18659" s="5" t="s">
        <v>10632</v>
      </c>
      <c r="B18659" s="5" t="s">
        <v>34500</v>
      </c>
      <c r="C18659" s="5" t="s">
        <v>25536</v>
      </c>
      <c r="D18659" s="5" t="str">
        <f t="shared" si="291"/>
        <v>m2</v>
      </c>
    </row>
    <row r="18660" spans="1:4" x14ac:dyDescent="0.2">
      <c r="A18660" s="5" t="s">
        <v>20693</v>
      </c>
      <c r="B18660" s="5" t="s">
        <v>34500</v>
      </c>
      <c r="C18660" s="5" t="s">
        <v>25536</v>
      </c>
      <c r="D18660" s="5" t="str">
        <f t="shared" si="291"/>
        <v>m2</v>
      </c>
    </row>
    <row r="18661" spans="1:4" x14ac:dyDescent="0.2">
      <c r="A18661" s="5" t="s">
        <v>10633</v>
      </c>
      <c r="B18661" s="5" t="s">
        <v>34501</v>
      </c>
      <c r="C18661" s="5" t="s">
        <v>12</v>
      </c>
      <c r="D18661" s="5" t="str">
        <f t="shared" si="291"/>
        <v>un</v>
      </c>
    </row>
    <row r="18662" spans="1:4" x14ac:dyDescent="0.2">
      <c r="A18662" s="5" t="s">
        <v>20694</v>
      </c>
      <c r="B18662" s="5" t="s">
        <v>34501</v>
      </c>
      <c r="C18662" s="5" t="s">
        <v>12</v>
      </c>
      <c r="D18662" s="5" t="str">
        <f t="shared" si="291"/>
        <v>un</v>
      </c>
    </row>
    <row r="18663" spans="1:4" x14ac:dyDescent="0.2">
      <c r="A18663" s="5" t="s">
        <v>5027</v>
      </c>
      <c r="B18663" s="5" t="s">
        <v>34502</v>
      </c>
      <c r="C18663" s="5" t="s">
        <v>12</v>
      </c>
      <c r="D18663" s="5" t="str">
        <f t="shared" si="291"/>
        <v>un</v>
      </c>
    </row>
    <row r="18664" spans="1:4" x14ac:dyDescent="0.2">
      <c r="A18664" s="5" t="s">
        <v>20695</v>
      </c>
      <c r="B18664" s="5" t="s">
        <v>34502</v>
      </c>
      <c r="C18664" s="5" t="s">
        <v>12</v>
      </c>
      <c r="D18664" s="5" t="str">
        <f t="shared" si="291"/>
        <v>un</v>
      </c>
    </row>
    <row r="18665" spans="1:4" x14ac:dyDescent="0.2">
      <c r="A18665" s="5" t="s">
        <v>5028</v>
      </c>
      <c r="B18665" s="5" t="s">
        <v>34503</v>
      </c>
      <c r="C18665" s="5" t="s">
        <v>12</v>
      </c>
      <c r="D18665" s="5" t="str">
        <f t="shared" si="291"/>
        <v>un</v>
      </c>
    </row>
    <row r="18666" spans="1:4" x14ac:dyDescent="0.2">
      <c r="A18666" s="5" t="s">
        <v>20696</v>
      </c>
      <c r="B18666" s="5" t="s">
        <v>34503</v>
      </c>
      <c r="C18666" s="5" t="s">
        <v>12</v>
      </c>
      <c r="D18666" s="5" t="str">
        <f t="shared" si="291"/>
        <v>un</v>
      </c>
    </row>
    <row r="18667" spans="1:4" x14ac:dyDescent="0.2">
      <c r="A18667" s="5" t="s">
        <v>10634</v>
      </c>
      <c r="B18667" s="5" t="s">
        <v>34504</v>
      </c>
      <c r="C18667" s="5" t="s">
        <v>12</v>
      </c>
      <c r="D18667" s="5" t="str">
        <f t="shared" si="291"/>
        <v>un</v>
      </c>
    </row>
    <row r="18668" spans="1:4" x14ac:dyDescent="0.2">
      <c r="A18668" s="5" t="s">
        <v>20697</v>
      </c>
      <c r="B18668" s="5" t="s">
        <v>34504</v>
      </c>
      <c r="C18668" s="5" t="s">
        <v>12</v>
      </c>
      <c r="D18668" s="5" t="str">
        <f t="shared" si="291"/>
        <v>un</v>
      </c>
    </row>
    <row r="18669" spans="1:4" x14ac:dyDescent="0.2">
      <c r="A18669" s="5" t="s">
        <v>10635</v>
      </c>
      <c r="B18669" s="5" t="s">
        <v>34505</v>
      </c>
      <c r="C18669" s="5" t="s">
        <v>12</v>
      </c>
      <c r="D18669" s="5" t="str">
        <f t="shared" si="291"/>
        <v>un</v>
      </c>
    </row>
    <row r="18670" spans="1:4" x14ac:dyDescent="0.2">
      <c r="A18670" s="5" t="s">
        <v>20698</v>
      </c>
      <c r="B18670" s="5" t="s">
        <v>34505</v>
      </c>
      <c r="C18670" s="5" t="s">
        <v>12</v>
      </c>
      <c r="D18670" s="5" t="str">
        <f t="shared" si="291"/>
        <v>un</v>
      </c>
    </row>
    <row r="18671" spans="1:4" x14ac:dyDescent="0.2">
      <c r="A18671" s="5" t="s">
        <v>5029</v>
      </c>
      <c r="B18671" s="5" t="s">
        <v>34506</v>
      </c>
      <c r="C18671" s="5" t="s">
        <v>12</v>
      </c>
      <c r="D18671" s="5" t="str">
        <f t="shared" si="291"/>
        <v>un</v>
      </c>
    </row>
    <row r="18672" spans="1:4" x14ac:dyDescent="0.2">
      <c r="A18672" s="5" t="s">
        <v>20699</v>
      </c>
      <c r="B18672" s="5" t="s">
        <v>34506</v>
      </c>
      <c r="C18672" s="5" t="s">
        <v>12</v>
      </c>
      <c r="D18672" s="5" t="str">
        <f t="shared" si="291"/>
        <v>un</v>
      </c>
    </row>
    <row r="18673" spans="1:4" x14ac:dyDescent="0.2">
      <c r="A18673" s="5" t="s">
        <v>5030</v>
      </c>
      <c r="B18673" s="5" t="s">
        <v>34507</v>
      </c>
      <c r="C18673" s="5" t="s">
        <v>12</v>
      </c>
      <c r="D18673" s="5" t="str">
        <f t="shared" si="291"/>
        <v>un</v>
      </c>
    </row>
    <row r="18674" spans="1:4" x14ac:dyDescent="0.2">
      <c r="A18674" s="5" t="s">
        <v>20700</v>
      </c>
      <c r="B18674" s="5" t="s">
        <v>34507</v>
      </c>
      <c r="C18674" s="5" t="s">
        <v>12</v>
      </c>
      <c r="D18674" s="5" t="str">
        <f t="shared" si="291"/>
        <v>un</v>
      </c>
    </row>
    <row r="18675" spans="1:4" x14ac:dyDescent="0.2">
      <c r="A18675" s="5" t="s">
        <v>5031</v>
      </c>
      <c r="B18675" s="5" t="s">
        <v>34508</v>
      </c>
      <c r="C18675" s="5" t="s">
        <v>12</v>
      </c>
      <c r="D18675" s="5" t="str">
        <f t="shared" si="291"/>
        <v>un</v>
      </c>
    </row>
    <row r="18676" spans="1:4" x14ac:dyDescent="0.2">
      <c r="A18676" s="5" t="s">
        <v>20701</v>
      </c>
      <c r="B18676" s="5" t="s">
        <v>34508</v>
      </c>
      <c r="C18676" s="5" t="s">
        <v>12</v>
      </c>
      <c r="D18676" s="5" t="str">
        <f t="shared" si="291"/>
        <v>un</v>
      </c>
    </row>
    <row r="18677" spans="1:4" x14ac:dyDescent="0.2">
      <c r="A18677" s="5" t="s">
        <v>5032</v>
      </c>
      <c r="B18677" s="5" t="s">
        <v>34509</v>
      </c>
      <c r="C18677" s="5" t="s">
        <v>12</v>
      </c>
      <c r="D18677" s="5" t="str">
        <f t="shared" si="291"/>
        <v>un</v>
      </c>
    </row>
    <row r="18678" spans="1:4" x14ac:dyDescent="0.2">
      <c r="A18678" s="5" t="s">
        <v>20702</v>
      </c>
      <c r="B18678" s="5" t="s">
        <v>34509</v>
      </c>
      <c r="C18678" s="5" t="s">
        <v>12</v>
      </c>
      <c r="D18678" s="5" t="str">
        <f t="shared" si="291"/>
        <v>un</v>
      </c>
    </row>
    <row r="18679" spans="1:4" x14ac:dyDescent="0.2">
      <c r="A18679" s="5" t="s">
        <v>5033</v>
      </c>
      <c r="B18679" s="5" t="s">
        <v>34510</v>
      </c>
      <c r="C18679" s="5" t="s">
        <v>12</v>
      </c>
      <c r="D18679" s="5" t="str">
        <f t="shared" si="291"/>
        <v>un</v>
      </c>
    </row>
    <row r="18680" spans="1:4" x14ac:dyDescent="0.2">
      <c r="A18680" s="5" t="s">
        <v>20703</v>
      </c>
      <c r="B18680" s="5" t="s">
        <v>34510</v>
      </c>
      <c r="C18680" s="5" t="s">
        <v>12</v>
      </c>
      <c r="D18680" s="5" t="str">
        <f t="shared" si="291"/>
        <v>un</v>
      </c>
    </row>
    <row r="18681" spans="1:4" x14ac:dyDescent="0.2">
      <c r="A18681" s="5" t="s">
        <v>5034</v>
      </c>
      <c r="B18681" s="5" t="s">
        <v>34511</v>
      </c>
      <c r="C18681" s="5" t="s">
        <v>12</v>
      </c>
      <c r="D18681" s="5" t="str">
        <f t="shared" si="291"/>
        <v>un</v>
      </c>
    </row>
    <row r="18682" spans="1:4" x14ac:dyDescent="0.2">
      <c r="A18682" s="5" t="s">
        <v>20704</v>
      </c>
      <c r="B18682" s="5" t="s">
        <v>34511</v>
      </c>
      <c r="C18682" s="5" t="s">
        <v>12</v>
      </c>
      <c r="D18682" s="5" t="str">
        <f t="shared" si="291"/>
        <v>un</v>
      </c>
    </row>
    <row r="18683" spans="1:4" x14ac:dyDescent="0.2">
      <c r="A18683" s="5" t="s">
        <v>5035</v>
      </c>
      <c r="B18683" s="5" t="s">
        <v>34512</v>
      </c>
      <c r="C18683" s="5" t="s">
        <v>12</v>
      </c>
      <c r="D18683" s="5" t="str">
        <f t="shared" si="291"/>
        <v>un</v>
      </c>
    </row>
    <row r="18684" spans="1:4" x14ac:dyDescent="0.2">
      <c r="A18684" s="5" t="s">
        <v>20705</v>
      </c>
      <c r="B18684" s="5" t="s">
        <v>34512</v>
      </c>
      <c r="C18684" s="5" t="s">
        <v>12</v>
      </c>
      <c r="D18684" s="5" t="str">
        <f t="shared" si="291"/>
        <v>un</v>
      </c>
    </row>
    <row r="18685" spans="1:4" x14ac:dyDescent="0.2">
      <c r="A18685" s="5" t="s">
        <v>10636</v>
      </c>
      <c r="B18685" s="5" t="s">
        <v>34513</v>
      </c>
      <c r="C18685" s="5" t="s">
        <v>12</v>
      </c>
      <c r="D18685" s="5" t="str">
        <f t="shared" si="291"/>
        <v>un</v>
      </c>
    </row>
    <row r="18686" spans="1:4" x14ac:dyDescent="0.2">
      <c r="A18686" s="5" t="s">
        <v>20706</v>
      </c>
      <c r="B18686" s="5" t="s">
        <v>34513</v>
      </c>
      <c r="C18686" s="5" t="s">
        <v>12</v>
      </c>
      <c r="D18686" s="5" t="str">
        <f t="shared" si="291"/>
        <v>un</v>
      </c>
    </row>
    <row r="18687" spans="1:4" x14ac:dyDescent="0.2">
      <c r="A18687" s="5" t="s">
        <v>10637</v>
      </c>
      <c r="B18687" s="5" t="s">
        <v>34514</v>
      </c>
      <c r="C18687" s="5" t="s">
        <v>12</v>
      </c>
      <c r="D18687" s="5" t="str">
        <f t="shared" si="291"/>
        <v>un</v>
      </c>
    </row>
    <row r="18688" spans="1:4" x14ac:dyDescent="0.2">
      <c r="A18688" s="5" t="s">
        <v>20707</v>
      </c>
      <c r="B18688" s="5" t="s">
        <v>34514</v>
      </c>
      <c r="C18688" s="5" t="s">
        <v>12</v>
      </c>
      <c r="D18688" s="5" t="str">
        <f t="shared" si="291"/>
        <v>un</v>
      </c>
    </row>
    <row r="18689" spans="1:4" x14ac:dyDescent="0.2">
      <c r="A18689" s="5" t="s">
        <v>5036</v>
      </c>
      <c r="B18689" s="5" t="s">
        <v>34515</v>
      </c>
      <c r="C18689" s="5" t="s">
        <v>12</v>
      </c>
      <c r="D18689" s="5" t="str">
        <f t="shared" si="291"/>
        <v>un</v>
      </c>
    </row>
    <row r="18690" spans="1:4" x14ac:dyDescent="0.2">
      <c r="A18690" s="5" t="s">
        <v>20708</v>
      </c>
      <c r="B18690" s="5" t="s">
        <v>34515</v>
      </c>
      <c r="C18690" s="5" t="s">
        <v>12</v>
      </c>
      <c r="D18690" s="5" t="str">
        <f t="shared" ref="D18690:D18753" si="292">LOWER(C18690)</f>
        <v>un</v>
      </c>
    </row>
    <row r="18691" spans="1:4" x14ac:dyDescent="0.2">
      <c r="A18691" s="5" t="s">
        <v>5037</v>
      </c>
      <c r="B18691" s="5" t="s">
        <v>34516</v>
      </c>
      <c r="C18691" s="5" t="s">
        <v>12</v>
      </c>
      <c r="D18691" s="5" t="str">
        <f t="shared" si="292"/>
        <v>un</v>
      </c>
    </row>
    <row r="18692" spans="1:4" x14ac:dyDescent="0.2">
      <c r="A18692" s="5" t="s">
        <v>20709</v>
      </c>
      <c r="B18692" s="5" t="s">
        <v>34516</v>
      </c>
      <c r="C18692" s="5" t="s">
        <v>12</v>
      </c>
      <c r="D18692" s="5" t="str">
        <f t="shared" si="292"/>
        <v>un</v>
      </c>
    </row>
    <row r="18693" spans="1:4" x14ac:dyDescent="0.2">
      <c r="A18693" s="5" t="s">
        <v>5038</v>
      </c>
      <c r="B18693" s="5" t="s">
        <v>34517</v>
      </c>
      <c r="C18693" s="5" t="s">
        <v>12</v>
      </c>
      <c r="D18693" s="5" t="str">
        <f t="shared" si="292"/>
        <v>un</v>
      </c>
    </row>
    <row r="18694" spans="1:4" x14ac:dyDescent="0.2">
      <c r="A18694" s="5" t="s">
        <v>20710</v>
      </c>
      <c r="B18694" s="5" t="s">
        <v>34517</v>
      </c>
      <c r="C18694" s="5" t="s">
        <v>12</v>
      </c>
      <c r="D18694" s="5" t="str">
        <f t="shared" si="292"/>
        <v>un</v>
      </c>
    </row>
    <row r="18695" spans="1:4" x14ac:dyDescent="0.2">
      <c r="A18695" s="5" t="s">
        <v>5039</v>
      </c>
      <c r="B18695" s="5" t="s">
        <v>34518</v>
      </c>
      <c r="C18695" s="5" t="s">
        <v>12</v>
      </c>
      <c r="D18695" s="5" t="str">
        <f t="shared" si="292"/>
        <v>un</v>
      </c>
    </row>
    <row r="18696" spans="1:4" x14ac:dyDescent="0.2">
      <c r="A18696" s="5" t="s">
        <v>20711</v>
      </c>
      <c r="B18696" s="5" t="s">
        <v>34518</v>
      </c>
      <c r="C18696" s="5" t="s">
        <v>12</v>
      </c>
      <c r="D18696" s="5" t="str">
        <f t="shared" si="292"/>
        <v>un</v>
      </c>
    </row>
    <row r="18697" spans="1:4" x14ac:dyDescent="0.2">
      <c r="A18697" s="5" t="s">
        <v>5040</v>
      </c>
      <c r="B18697" s="5" t="s">
        <v>34519</v>
      </c>
      <c r="C18697" s="5" t="s">
        <v>12</v>
      </c>
      <c r="D18697" s="5" t="str">
        <f t="shared" si="292"/>
        <v>un</v>
      </c>
    </row>
    <row r="18698" spans="1:4" x14ac:dyDescent="0.2">
      <c r="A18698" s="5" t="s">
        <v>20712</v>
      </c>
      <c r="B18698" s="5" t="s">
        <v>34519</v>
      </c>
      <c r="C18698" s="5" t="s">
        <v>12</v>
      </c>
      <c r="D18698" s="5" t="str">
        <f t="shared" si="292"/>
        <v>un</v>
      </c>
    </row>
    <row r="18699" spans="1:4" x14ac:dyDescent="0.2">
      <c r="A18699" s="5" t="s">
        <v>10638</v>
      </c>
      <c r="B18699" s="5" t="s">
        <v>34520</v>
      </c>
      <c r="C18699" s="5" t="s">
        <v>12</v>
      </c>
      <c r="D18699" s="5" t="str">
        <f t="shared" si="292"/>
        <v>un</v>
      </c>
    </row>
    <row r="18700" spans="1:4" x14ac:dyDescent="0.2">
      <c r="A18700" s="5" t="s">
        <v>20713</v>
      </c>
      <c r="B18700" s="5" t="s">
        <v>34520</v>
      </c>
      <c r="C18700" s="5" t="s">
        <v>12</v>
      </c>
      <c r="D18700" s="5" t="str">
        <f t="shared" si="292"/>
        <v>un</v>
      </c>
    </row>
    <row r="18701" spans="1:4" x14ac:dyDescent="0.2">
      <c r="A18701" s="5" t="s">
        <v>5041</v>
      </c>
      <c r="B18701" s="5" t="s">
        <v>34521</v>
      </c>
      <c r="C18701" s="5" t="s">
        <v>12</v>
      </c>
      <c r="D18701" s="5" t="str">
        <f t="shared" si="292"/>
        <v>un</v>
      </c>
    </row>
    <row r="18702" spans="1:4" x14ac:dyDescent="0.2">
      <c r="A18702" s="5" t="s">
        <v>20714</v>
      </c>
      <c r="B18702" s="5" t="s">
        <v>34521</v>
      </c>
      <c r="C18702" s="5" t="s">
        <v>12</v>
      </c>
      <c r="D18702" s="5" t="str">
        <f t="shared" si="292"/>
        <v>un</v>
      </c>
    </row>
    <row r="18703" spans="1:4" x14ac:dyDescent="0.2">
      <c r="A18703" s="5" t="s">
        <v>5042</v>
      </c>
      <c r="B18703" s="5" t="s">
        <v>34522</v>
      </c>
      <c r="C18703" s="5" t="s">
        <v>12</v>
      </c>
      <c r="D18703" s="5" t="str">
        <f t="shared" si="292"/>
        <v>un</v>
      </c>
    </row>
    <row r="18704" spans="1:4" x14ac:dyDescent="0.2">
      <c r="A18704" s="5" t="s">
        <v>20715</v>
      </c>
      <c r="B18704" s="5" t="s">
        <v>34522</v>
      </c>
      <c r="C18704" s="5" t="s">
        <v>12</v>
      </c>
      <c r="D18704" s="5" t="str">
        <f t="shared" si="292"/>
        <v>un</v>
      </c>
    </row>
    <row r="18705" spans="1:4" x14ac:dyDescent="0.2">
      <c r="A18705" s="5" t="s">
        <v>10639</v>
      </c>
      <c r="B18705" s="5" t="s">
        <v>34523</v>
      </c>
      <c r="C18705" s="5" t="s">
        <v>12</v>
      </c>
      <c r="D18705" s="5" t="str">
        <f t="shared" si="292"/>
        <v>un</v>
      </c>
    </row>
    <row r="18706" spans="1:4" x14ac:dyDescent="0.2">
      <c r="A18706" s="5" t="s">
        <v>20716</v>
      </c>
      <c r="B18706" s="5" t="s">
        <v>34523</v>
      </c>
      <c r="C18706" s="5" t="s">
        <v>12</v>
      </c>
      <c r="D18706" s="5" t="str">
        <f t="shared" si="292"/>
        <v>un</v>
      </c>
    </row>
    <row r="18707" spans="1:4" x14ac:dyDescent="0.2">
      <c r="A18707" s="5" t="s">
        <v>5043</v>
      </c>
      <c r="B18707" s="5" t="s">
        <v>34524</v>
      </c>
      <c r="C18707" s="5" t="s">
        <v>12</v>
      </c>
      <c r="D18707" s="5" t="str">
        <f t="shared" si="292"/>
        <v>un</v>
      </c>
    </row>
    <row r="18708" spans="1:4" x14ac:dyDescent="0.2">
      <c r="A18708" s="5" t="s">
        <v>20717</v>
      </c>
      <c r="B18708" s="5" t="s">
        <v>34524</v>
      </c>
      <c r="C18708" s="5" t="s">
        <v>12</v>
      </c>
      <c r="D18708" s="5" t="str">
        <f t="shared" si="292"/>
        <v>un</v>
      </c>
    </row>
    <row r="18709" spans="1:4" x14ac:dyDescent="0.2">
      <c r="A18709" s="5" t="s">
        <v>5044</v>
      </c>
      <c r="B18709" s="5" t="s">
        <v>34525</v>
      </c>
      <c r="C18709" s="5" t="s">
        <v>12</v>
      </c>
      <c r="D18709" s="5" t="str">
        <f t="shared" si="292"/>
        <v>un</v>
      </c>
    </row>
    <row r="18710" spans="1:4" x14ac:dyDescent="0.2">
      <c r="A18710" s="5" t="s">
        <v>20718</v>
      </c>
      <c r="B18710" s="5" t="s">
        <v>34525</v>
      </c>
      <c r="C18710" s="5" t="s">
        <v>12</v>
      </c>
      <c r="D18710" s="5" t="str">
        <f t="shared" si="292"/>
        <v>un</v>
      </c>
    </row>
    <row r="18711" spans="1:4" x14ac:dyDescent="0.2">
      <c r="A18711" s="5" t="s">
        <v>10640</v>
      </c>
      <c r="B18711" s="5" t="s">
        <v>34526</v>
      </c>
      <c r="C18711" s="5" t="s">
        <v>12</v>
      </c>
      <c r="D18711" s="5" t="str">
        <f t="shared" si="292"/>
        <v>un</v>
      </c>
    </row>
    <row r="18712" spans="1:4" x14ac:dyDescent="0.2">
      <c r="A18712" s="5" t="s">
        <v>20719</v>
      </c>
      <c r="B18712" s="5" t="s">
        <v>34526</v>
      </c>
      <c r="C18712" s="5" t="s">
        <v>12</v>
      </c>
      <c r="D18712" s="5" t="str">
        <f t="shared" si="292"/>
        <v>un</v>
      </c>
    </row>
    <row r="18713" spans="1:4" x14ac:dyDescent="0.2">
      <c r="A18713" s="5" t="s">
        <v>10641</v>
      </c>
      <c r="B18713" s="5" t="s">
        <v>34527</v>
      </c>
      <c r="C18713" s="5" t="s">
        <v>12</v>
      </c>
      <c r="D18713" s="5" t="str">
        <f t="shared" si="292"/>
        <v>un</v>
      </c>
    </row>
    <row r="18714" spans="1:4" x14ac:dyDescent="0.2">
      <c r="A18714" s="5" t="s">
        <v>20720</v>
      </c>
      <c r="B18714" s="5" t="s">
        <v>34527</v>
      </c>
      <c r="C18714" s="5" t="s">
        <v>12</v>
      </c>
      <c r="D18714" s="5" t="str">
        <f t="shared" si="292"/>
        <v>un</v>
      </c>
    </row>
    <row r="18715" spans="1:4" x14ac:dyDescent="0.2">
      <c r="A18715" s="5" t="s">
        <v>10642</v>
      </c>
      <c r="B18715" s="5" t="s">
        <v>34528</v>
      </c>
      <c r="C18715" s="5" t="s">
        <v>12</v>
      </c>
      <c r="D18715" s="5" t="str">
        <f t="shared" si="292"/>
        <v>un</v>
      </c>
    </row>
    <row r="18716" spans="1:4" x14ac:dyDescent="0.2">
      <c r="A18716" s="5" t="s">
        <v>20721</v>
      </c>
      <c r="B18716" s="5" t="s">
        <v>34528</v>
      </c>
      <c r="C18716" s="5" t="s">
        <v>12</v>
      </c>
      <c r="D18716" s="5" t="str">
        <f t="shared" si="292"/>
        <v>un</v>
      </c>
    </row>
    <row r="18717" spans="1:4" x14ac:dyDescent="0.2">
      <c r="A18717" s="5" t="s">
        <v>5045</v>
      </c>
      <c r="B18717" s="5" t="s">
        <v>34529</v>
      </c>
      <c r="C18717" s="5" t="s">
        <v>12</v>
      </c>
      <c r="D18717" s="5" t="str">
        <f t="shared" si="292"/>
        <v>un</v>
      </c>
    </row>
    <row r="18718" spans="1:4" x14ac:dyDescent="0.2">
      <c r="A18718" s="5" t="s">
        <v>20722</v>
      </c>
      <c r="B18718" s="5" t="s">
        <v>34529</v>
      </c>
      <c r="C18718" s="5" t="s">
        <v>12</v>
      </c>
      <c r="D18718" s="5" t="str">
        <f t="shared" si="292"/>
        <v>un</v>
      </c>
    </row>
    <row r="18719" spans="1:4" x14ac:dyDescent="0.2">
      <c r="A18719" s="5" t="s">
        <v>5046</v>
      </c>
      <c r="B18719" s="5" t="s">
        <v>34530</v>
      </c>
      <c r="C18719" s="5" t="s">
        <v>12</v>
      </c>
      <c r="D18719" s="5" t="str">
        <f t="shared" si="292"/>
        <v>un</v>
      </c>
    </row>
    <row r="18720" spans="1:4" x14ac:dyDescent="0.2">
      <c r="A18720" s="5" t="s">
        <v>20723</v>
      </c>
      <c r="B18720" s="5" t="s">
        <v>34530</v>
      </c>
      <c r="C18720" s="5" t="s">
        <v>12</v>
      </c>
      <c r="D18720" s="5" t="str">
        <f t="shared" si="292"/>
        <v>un</v>
      </c>
    </row>
    <row r="18721" spans="1:4" x14ac:dyDescent="0.2">
      <c r="A18721" s="5" t="s">
        <v>10643</v>
      </c>
      <c r="B18721" s="5" t="s">
        <v>34531</v>
      </c>
      <c r="C18721" s="5" t="s">
        <v>12</v>
      </c>
      <c r="D18721" s="5" t="str">
        <f t="shared" si="292"/>
        <v>un</v>
      </c>
    </row>
    <row r="18722" spans="1:4" x14ac:dyDescent="0.2">
      <c r="A18722" s="5" t="s">
        <v>20724</v>
      </c>
      <c r="B18722" s="5" t="s">
        <v>34531</v>
      </c>
      <c r="C18722" s="5" t="s">
        <v>12</v>
      </c>
      <c r="D18722" s="5" t="str">
        <f t="shared" si="292"/>
        <v>un</v>
      </c>
    </row>
    <row r="18723" spans="1:4" x14ac:dyDescent="0.2">
      <c r="A18723" s="5" t="s">
        <v>10644</v>
      </c>
      <c r="B18723" s="5" t="s">
        <v>34532</v>
      </c>
      <c r="C18723" s="5" t="s">
        <v>12</v>
      </c>
      <c r="D18723" s="5" t="str">
        <f t="shared" si="292"/>
        <v>un</v>
      </c>
    </row>
    <row r="18724" spans="1:4" x14ac:dyDescent="0.2">
      <c r="A18724" s="5" t="s">
        <v>20725</v>
      </c>
      <c r="B18724" s="5" t="s">
        <v>34532</v>
      </c>
      <c r="C18724" s="5" t="s">
        <v>12</v>
      </c>
      <c r="D18724" s="5" t="str">
        <f t="shared" si="292"/>
        <v>un</v>
      </c>
    </row>
    <row r="18725" spans="1:4" x14ac:dyDescent="0.2">
      <c r="A18725" s="5" t="s">
        <v>10645</v>
      </c>
      <c r="B18725" s="5" t="s">
        <v>34533</v>
      </c>
      <c r="C18725" s="5" t="s">
        <v>12</v>
      </c>
      <c r="D18725" s="5" t="str">
        <f t="shared" si="292"/>
        <v>un</v>
      </c>
    </row>
    <row r="18726" spans="1:4" x14ac:dyDescent="0.2">
      <c r="A18726" s="5" t="s">
        <v>20726</v>
      </c>
      <c r="B18726" s="5" t="s">
        <v>34533</v>
      </c>
      <c r="C18726" s="5" t="s">
        <v>12</v>
      </c>
      <c r="D18726" s="5" t="str">
        <f t="shared" si="292"/>
        <v>un</v>
      </c>
    </row>
    <row r="18727" spans="1:4" x14ac:dyDescent="0.2">
      <c r="A18727" s="5" t="s">
        <v>5047</v>
      </c>
      <c r="B18727" s="5" t="s">
        <v>34534</v>
      </c>
      <c r="C18727" s="5" t="s">
        <v>12</v>
      </c>
      <c r="D18727" s="5" t="str">
        <f t="shared" si="292"/>
        <v>un</v>
      </c>
    </row>
    <row r="18728" spans="1:4" x14ac:dyDescent="0.2">
      <c r="A18728" s="5" t="s">
        <v>20727</v>
      </c>
      <c r="B18728" s="5" t="s">
        <v>34534</v>
      </c>
      <c r="C18728" s="5" t="s">
        <v>12</v>
      </c>
      <c r="D18728" s="5" t="str">
        <f t="shared" si="292"/>
        <v>un</v>
      </c>
    </row>
    <row r="18729" spans="1:4" x14ac:dyDescent="0.2">
      <c r="A18729" s="5" t="s">
        <v>5048</v>
      </c>
      <c r="B18729" s="5" t="s">
        <v>34535</v>
      </c>
      <c r="C18729" s="5" t="s">
        <v>12</v>
      </c>
      <c r="D18729" s="5" t="str">
        <f t="shared" si="292"/>
        <v>un</v>
      </c>
    </row>
    <row r="18730" spans="1:4" x14ac:dyDescent="0.2">
      <c r="A18730" s="5" t="s">
        <v>20728</v>
      </c>
      <c r="B18730" s="5" t="s">
        <v>34535</v>
      </c>
      <c r="C18730" s="5" t="s">
        <v>12</v>
      </c>
      <c r="D18730" s="5" t="str">
        <f t="shared" si="292"/>
        <v>un</v>
      </c>
    </row>
    <row r="18731" spans="1:4" x14ac:dyDescent="0.2">
      <c r="A18731" s="5" t="s">
        <v>5049</v>
      </c>
      <c r="B18731" s="5" t="s">
        <v>34536</v>
      </c>
      <c r="C18731" s="5" t="s">
        <v>12</v>
      </c>
      <c r="D18731" s="5" t="str">
        <f t="shared" si="292"/>
        <v>un</v>
      </c>
    </row>
    <row r="18732" spans="1:4" x14ac:dyDescent="0.2">
      <c r="A18732" s="5" t="s">
        <v>20729</v>
      </c>
      <c r="B18732" s="5" t="s">
        <v>34536</v>
      </c>
      <c r="C18732" s="5" t="s">
        <v>12</v>
      </c>
      <c r="D18732" s="5" t="str">
        <f t="shared" si="292"/>
        <v>un</v>
      </c>
    </row>
    <row r="18733" spans="1:4" x14ac:dyDescent="0.2">
      <c r="A18733" s="5" t="s">
        <v>10646</v>
      </c>
      <c r="B18733" s="5" t="s">
        <v>34537</v>
      </c>
      <c r="C18733" s="5" t="s">
        <v>12</v>
      </c>
      <c r="D18733" s="5" t="str">
        <f t="shared" si="292"/>
        <v>un</v>
      </c>
    </row>
    <row r="18734" spans="1:4" x14ac:dyDescent="0.2">
      <c r="A18734" s="5" t="s">
        <v>20730</v>
      </c>
      <c r="B18734" s="5" t="s">
        <v>34537</v>
      </c>
      <c r="C18734" s="5" t="s">
        <v>12</v>
      </c>
      <c r="D18734" s="5" t="str">
        <f t="shared" si="292"/>
        <v>un</v>
      </c>
    </row>
    <row r="18735" spans="1:4" x14ac:dyDescent="0.2">
      <c r="A18735" s="5" t="s">
        <v>5050</v>
      </c>
      <c r="B18735" s="5" t="s">
        <v>34538</v>
      </c>
      <c r="C18735" s="5" t="s">
        <v>12</v>
      </c>
      <c r="D18735" s="5" t="str">
        <f t="shared" si="292"/>
        <v>un</v>
      </c>
    </row>
    <row r="18736" spans="1:4" x14ac:dyDescent="0.2">
      <c r="A18736" s="5" t="s">
        <v>20731</v>
      </c>
      <c r="B18736" s="5" t="s">
        <v>34538</v>
      </c>
      <c r="C18736" s="5" t="s">
        <v>12</v>
      </c>
      <c r="D18736" s="5" t="str">
        <f t="shared" si="292"/>
        <v>un</v>
      </c>
    </row>
    <row r="18737" spans="1:4" x14ac:dyDescent="0.2">
      <c r="A18737" s="5" t="s">
        <v>10647</v>
      </c>
      <c r="B18737" s="5" t="s">
        <v>34539</v>
      </c>
      <c r="C18737" s="5" t="s">
        <v>12</v>
      </c>
      <c r="D18737" s="5" t="str">
        <f t="shared" si="292"/>
        <v>un</v>
      </c>
    </row>
    <row r="18738" spans="1:4" x14ac:dyDescent="0.2">
      <c r="A18738" s="5" t="s">
        <v>20732</v>
      </c>
      <c r="B18738" s="5" t="s">
        <v>34539</v>
      </c>
      <c r="C18738" s="5" t="s">
        <v>12</v>
      </c>
      <c r="D18738" s="5" t="str">
        <f t="shared" si="292"/>
        <v>un</v>
      </c>
    </row>
    <row r="18739" spans="1:4" x14ac:dyDescent="0.2">
      <c r="A18739" s="5" t="s">
        <v>5051</v>
      </c>
      <c r="B18739" s="5" t="s">
        <v>34540</v>
      </c>
      <c r="C18739" s="5" t="s">
        <v>12</v>
      </c>
      <c r="D18739" s="5" t="str">
        <f t="shared" si="292"/>
        <v>un</v>
      </c>
    </row>
    <row r="18740" spans="1:4" x14ac:dyDescent="0.2">
      <c r="A18740" s="5" t="s">
        <v>20733</v>
      </c>
      <c r="B18740" s="5" t="s">
        <v>34540</v>
      </c>
      <c r="C18740" s="5" t="s">
        <v>12</v>
      </c>
      <c r="D18740" s="5" t="str">
        <f t="shared" si="292"/>
        <v>un</v>
      </c>
    </row>
    <row r="18741" spans="1:4" x14ac:dyDescent="0.2">
      <c r="A18741" s="5" t="s">
        <v>5052</v>
      </c>
      <c r="B18741" s="5" t="s">
        <v>34541</v>
      </c>
      <c r="C18741" s="5" t="s">
        <v>12</v>
      </c>
      <c r="D18741" s="5" t="str">
        <f t="shared" si="292"/>
        <v>un</v>
      </c>
    </row>
    <row r="18742" spans="1:4" x14ac:dyDescent="0.2">
      <c r="A18742" s="5" t="s">
        <v>20734</v>
      </c>
      <c r="B18742" s="5" t="s">
        <v>34541</v>
      </c>
      <c r="C18742" s="5" t="s">
        <v>12</v>
      </c>
      <c r="D18742" s="5" t="str">
        <f t="shared" si="292"/>
        <v>un</v>
      </c>
    </row>
    <row r="18743" spans="1:4" x14ac:dyDescent="0.2">
      <c r="A18743" s="5" t="s">
        <v>5053</v>
      </c>
      <c r="B18743" s="5" t="s">
        <v>34542</v>
      </c>
      <c r="C18743" s="5" t="s">
        <v>12</v>
      </c>
      <c r="D18743" s="5" t="str">
        <f t="shared" si="292"/>
        <v>un</v>
      </c>
    </row>
    <row r="18744" spans="1:4" x14ac:dyDescent="0.2">
      <c r="A18744" s="5" t="s">
        <v>20735</v>
      </c>
      <c r="B18744" s="5" t="s">
        <v>34542</v>
      </c>
      <c r="C18744" s="5" t="s">
        <v>12</v>
      </c>
      <c r="D18744" s="5" t="str">
        <f t="shared" si="292"/>
        <v>un</v>
      </c>
    </row>
    <row r="18745" spans="1:4" x14ac:dyDescent="0.2">
      <c r="A18745" s="5" t="s">
        <v>5054</v>
      </c>
      <c r="B18745" s="5" t="s">
        <v>34543</v>
      </c>
      <c r="C18745" s="5" t="s">
        <v>12</v>
      </c>
      <c r="D18745" s="5" t="str">
        <f t="shared" si="292"/>
        <v>un</v>
      </c>
    </row>
    <row r="18746" spans="1:4" x14ac:dyDescent="0.2">
      <c r="A18746" s="5" t="s">
        <v>20736</v>
      </c>
      <c r="B18746" s="5" t="s">
        <v>34543</v>
      </c>
      <c r="C18746" s="5" t="s">
        <v>12</v>
      </c>
      <c r="D18746" s="5" t="str">
        <f t="shared" si="292"/>
        <v>un</v>
      </c>
    </row>
    <row r="18747" spans="1:4" x14ac:dyDescent="0.2">
      <c r="A18747" s="5" t="s">
        <v>5055</v>
      </c>
      <c r="B18747" s="5" t="s">
        <v>34544</v>
      </c>
      <c r="C18747" s="5" t="s">
        <v>12</v>
      </c>
      <c r="D18747" s="5" t="str">
        <f t="shared" si="292"/>
        <v>un</v>
      </c>
    </row>
    <row r="18748" spans="1:4" x14ac:dyDescent="0.2">
      <c r="A18748" s="5" t="s">
        <v>20737</v>
      </c>
      <c r="B18748" s="5" t="s">
        <v>34544</v>
      </c>
      <c r="C18748" s="5" t="s">
        <v>12</v>
      </c>
      <c r="D18748" s="5" t="str">
        <f t="shared" si="292"/>
        <v>un</v>
      </c>
    </row>
    <row r="18749" spans="1:4" x14ac:dyDescent="0.2">
      <c r="A18749" s="5" t="s">
        <v>5056</v>
      </c>
      <c r="B18749" s="5" t="s">
        <v>34545</v>
      </c>
      <c r="C18749" s="5" t="s">
        <v>12</v>
      </c>
      <c r="D18749" s="5" t="str">
        <f t="shared" si="292"/>
        <v>un</v>
      </c>
    </row>
    <row r="18750" spans="1:4" x14ac:dyDescent="0.2">
      <c r="A18750" s="5" t="s">
        <v>20738</v>
      </c>
      <c r="B18750" s="5" t="s">
        <v>34545</v>
      </c>
      <c r="C18750" s="5" t="s">
        <v>12</v>
      </c>
      <c r="D18750" s="5" t="str">
        <f t="shared" si="292"/>
        <v>un</v>
      </c>
    </row>
    <row r="18751" spans="1:4" x14ac:dyDescent="0.2">
      <c r="A18751" s="5" t="s">
        <v>5057</v>
      </c>
      <c r="B18751" s="5" t="s">
        <v>34546</v>
      </c>
      <c r="C18751" s="5" t="s">
        <v>12</v>
      </c>
      <c r="D18751" s="5" t="str">
        <f t="shared" si="292"/>
        <v>un</v>
      </c>
    </row>
    <row r="18752" spans="1:4" x14ac:dyDescent="0.2">
      <c r="A18752" s="5" t="s">
        <v>20739</v>
      </c>
      <c r="B18752" s="5" t="s">
        <v>34546</v>
      </c>
      <c r="C18752" s="5" t="s">
        <v>12</v>
      </c>
      <c r="D18752" s="5" t="str">
        <f t="shared" si="292"/>
        <v>un</v>
      </c>
    </row>
    <row r="18753" spans="1:4" x14ac:dyDescent="0.2">
      <c r="A18753" s="5" t="s">
        <v>5058</v>
      </c>
      <c r="B18753" s="5" t="s">
        <v>34547</v>
      </c>
      <c r="C18753" s="5" t="s">
        <v>12</v>
      </c>
      <c r="D18753" s="5" t="str">
        <f t="shared" si="292"/>
        <v>un</v>
      </c>
    </row>
    <row r="18754" spans="1:4" x14ac:dyDescent="0.2">
      <c r="A18754" s="5" t="s">
        <v>20740</v>
      </c>
      <c r="B18754" s="5" t="s">
        <v>34547</v>
      </c>
      <c r="C18754" s="5" t="s">
        <v>12</v>
      </c>
      <c r="D18754" s="5" t="str">
        <f t="shared" ref="D18754:D18817" si="293">LOWER(C18754)</f>
        <v>un</v>
      </c>
    </row>
    <row r="18755" spans="1:4" x14ac:dyDescent="0.2">
      <c r="A18755" s="5" t="s">
        <v>5059</v>
      </c>
      <c r="B18755" s="5" t="s">
        <v>34548</v>
      </c>
      <c r="C18755" s="5" t="s">
        <v>12</v>
      </c>
      <c r="D18755" s="5" t="str">
        <f t="shared" si="293"/>
        <v>un</v>
      </c>
    </row>
    <row r="18756" spans="1:4" x14ac:dyDescent="0.2">
      <c r="A18756" s="5" t="s">
        <v>20741</v>
      </c>
      <c r="B18756" s="5" t="s">
        <v>34548</v>
      </c>
      <c r="C18756" s="5" t="s">
        <v>12</v>
      </c>
      <c r="D18756" s="5" t="str">
        <f t="shared" si="293"/>
        <v>un</v>
      </c>
    </row>
    <row r="18757" spans="1:4" x14ac:dyDescent="0.2">
      <c r="A18757" s="5" t="s">
        <v>5060</v>
      </c>
      <c r="B18757" s="5" t="s">
        <v>34549</v>
      </c>
      <c r="C18757" s="5" t="s">
        <v>12</v>
      </c>
      <c r="D18757" s="5" t="str">
        <f t="shared" si="293"/>
        <v>un</v>
      </c>
    </row>
    <row r="18758" spans="1:4" x14ac:dyDescent="0.2">
      <c r="A18758" s="5" t="s">
        <v>20742</v>
      </c>
      <c r="B18758" s="5" t="s">
        <v>34549</v>
      </c>
      <c r="C18758" s="5" t="s">
        <v>12</v>
      </c>
      <c r="D18758" s="5" t="str">
        <f t="shared" si="293"/>
        <v>un</v>
      </c>
    </row>
    <row r="18759" spans="1:4" x14ac:dyDescent="0.2">
      <c r="A18759" s="5" t="s">
        <v>5061</v>
      </c>
      <c r="B18759" s="5" t="s">
        <v>34550</v>
      </c>
      <c r="C18759" s="5" t="s">
        <v>12</v>
      </c>
      <c r="D18759" s="5" t="str">
        <f t="shared" si="293"/>
        <v>un</v>
      </c>
    </row>
    <row r="18760" spans="1:4" x14ac:dyDescent="0.2">
      <c r="A18760" s="5" t="s">
        <v>20743</v>
      </c>
      <c r="B18760" s="5" t="s">
        <v>34550</v>
      </c>
      <c r="C18760" s="5" t="s">
        <v>12</v>
      </c>
      <c r="D18760" s="5" t="str">
        <f t="shared" si="293"/>
        <v>un</v>
      </c>
    </row>
    <row r="18761" spans="1:4" x14ac:dyDescent="0.2">
      <c r="A18761" s="5" t="s">
        <v>5062</v>
      </c>
      <c r="B18761" s="5" t="s">
        <v>34551</v>
      </c>
      <c r="C18761" s="5" t="s">
        <v>12</v>
      </c>
      <c r="D18761" s="5" t="str">
        <f t="shared" si="293"/>
        <v>un</v>
      </c>
    </row>
    <row r="18762" spans="1:4" x14ac:dyDescent="0.2">
      <c r="A18762" s="5" t="s">
        <v>20744</v>
      </c>
      <c r="B18762" s="5" t="s">
        <v>34551</v>
      </c>
      <c r="C18762" s="5" t="s">
        <v>12</v>
      </c>
      <c r="D18762" s="5" t="str">
        <f t="shared" si="293"/>
        <v>un</v>
      </c>
    </row>
    <row r="18763" spans="1:4" x14ac:dyDescent="0.2">
      <c r="A18763" s="5" t="s">
        <v>5063</v>
      </c>
      <c r="B18763" s="5" t="s">
        <v>34552</v>
      </c>
      <c r="C18763" s="5" t="s">
        <v>12</v>
      </c>
      <c r="D18763" s="5" t="str">
        <f t="shared" si="293"/>
        <v>un</v>
      </c>
    </row>
    <row r="18764" spans="1:4" x14ac:dyDescent="0.2">
      <c r="A18764" s="5" t="s">
        <v>20745</v>
      </c>
      <c r="B18764" s="5" t="s">
        <v>34552</v>
      </c>
      <c r="C18764" s="5" t="s">
        <v>12</v>
      </c>
      <c r="D18764" s="5" t="str">
        <f t="shared" si="293"/>
        <v>un</v>
      </c>
    </row>
    <row r="18765" spans="1:4" x14ac:dyDescent="0.2">
      <c r="A18765" s="5" t="s">
        <v>5064</v>
      </c>
      <c r="B18765" s="5" t="s">
        <v>34553</v>
      </c>
      <c r="C18765" s="5" t="s">
        <v>12</v>
      </c>
      <c r="D18765" s="5" t="str">
        <f t="shared" si="293"/>
        <v>un</v>
      </c>
    </row>
    <row r="18766" spans="1:4" x14ac:dyDescent="0.2">
      <c r="A18766" s="5" t="s">
        <v>20746</v>
      </c>
      <c r="B18766" s="5" t="s">
        <v>34553</v>
      </c>
      <c r="C18766" s="5" t="s">
        <v>12</v>
      </c>
      <c r="D18766" s="5" t="str">
        <f t="shared" si="293"/>
        <v>un</v>
      </c>
    </row>
    <row r="18767" spans="1:4" x14ac:dyDescent="0.2">
      <c r="A18767" s="5" t="s">
        <v>10648</v>
      </c>
      <c r="B18767" s="5" t="s">
        <v>34554</v>
      </c>
      <c r="C18767" s="5" t="s">
        <v>12</v>
      </c>
      <c r="D18767" s="5" t="str">
        <f t="shared" si="293"/>
        <v>un</v>
      </c>
    </row>
    <row r="18768" spans="1:4" x14ac:dyDescent="0.2">
      <c r="A18768" s="5" t="s">
        <v>20747</v>
      </c>
      <c r="B18768" s="5" t="s">
        <v>34554</v>
      </c>
      <c r="C18768" s="5" t="s">
        <v>12</v>
      </c>
      <c r="D18768" s="5" t="str">
        <f t="shared" si="293"/>
        <v>un</v>
      </c>
    </row>
    <row r="18769" spans="1:4" x14ac:dyDescent="0.2">
      <c r="A18769" s="5" t="s">
        <v>5065</v>
      </c>
      <c r="B18769" s="5" t="s">
        <v>34555</v>
      </c>
      <c r="C18769" s="5" t="s">
        <v>12</v>
      </c>
      <c r="D18769" s="5" t="str">
        <f t="shared" si="293"/>
        <v>un</v>
      </c>
    </row>
    <row r="18770" spans="1:4" x14ac:dyDescent="0.2">
      <c r="A18770" s="5" t="s">
        <v>20748</v>
      </c>
      <c r="B18770" s="5" t="s">
        <v>34555</v>
      </c>
      <c r="C18770" s="5" t="s">
        <v>12</v>
      </c>
      <c r="D18770" s="5" t="str">
        <f t="shared" si="293"/>
        <v>un</v>
      </c>
    </row>
    <row r="18771" spans="1:4" x14ac:dyDescent="0.2">
      <c r="A18771" s="5" t="s">
        <v>5066</v>
      </c>
      <c r="B18771" s="5" t="s">
        <v>34556</v>
      </c>
      <c r="C18771" s="5" t="s">
        <v>12</v>
      </c>
      <c r="D18771" s="5" t="str">
        <f t="shared" si="293"/>
        <v>un</v>
      </c>
    </row>
    <row r="18772" spans="1:4" x14ac:dyDescent="0.2">
      <c r="A18772" s="5" t="s">
        <v>20749</v>
      </c>
      <c r="B18772" s="5" t="s">
        <v>34556</v>
      </c>
      <c r="C18772" s="5" t="s">
        <v>12</v>
      </c>
      <c r="D18772" s="5" t="str">
        <f t="shared" si="293"/>
        <v>un</v>
      </c>
    </row>
    <row r="18773" spans="1:4" x14ac:dyDescent="0.2">
      <c r="A18773" s="5" t="s">
        <v>5067</v>
      </c>
      <c r="B18773" s="5" t="s">
        <v>34557</v>
      </c>
      <c r="C18773" s="5" t="s">
        <v>12</v>
      </c>
      <c r="D18773" s="5" t="str">
        <f t="shared" si="293"/>
        <v>un</v>
      </c>
    </row>
    <row r="18774" spans="1:4" x14ac:dyDescent="0.2">
      <c r="A18774" s="5" t="s">
        <v>20750</v>
      </c>
      <c r="B18774" s="5" t="s">
        <v>34557</v>
      </c>
      <c r="C18774" s="5" t="s">
        <v>12</v>
      </c>
      <c r="D18774" s="5" t="str">
        <f t="shared" si="293"/>
        <v>un</v>
      </c>
    </row>
    <row r="18775" spans="1:4" x14ac:dyDescent="0.2">
      <c r="A18775" s="5" t="s">
        <v>5068</v>
      </c>
      <c r="B18775" s="5" t="s">
        <v>34558</v>
      </c>
      <c r="C18775" s="5" t="s">
        <v>12</v>
      </c>
      <c r="D18775" s="5" t="str">
        <f t="shared" si="293"/>
        <v>un</v>
      </c>
    </row>
    <row r="18776" spans="1:4" x14ac:dyDescent="0.2">
      <c r="A18776" s="5" t="s">
        <v>20751</v>
      </c>
      <c r="B18776" s="5" t="s">
        <v>34558</v>
      </c>
      <c r="C18776" s="5" t="s">
        <v>12</v>
      </c>
      <c r="D18776" s="5" t="str">
        <f t="shared" si="293"/>
        <v>un</v>
      </c>
    </row>
    <row r="18777" spans="1:4" x14ac:dyDescent="0.2">
      <c r="A18777" s="5" t="s">
        <v>5069</v>
      </c>
      <c r="B18777" s="5" t="s">
        <v>34559</v>
      </c>
      <c r="C18777" s="5" t="s">
        <v>12</v>
      </c>
      <c r="D18777" s="5" t="str">
        <f t="shared" si="293"/>
        <v>un</v>
      </c>
    </row>
    <row r="18778" spans="1:4" x14ac:dyDescent="0.2">
      <c r="A18778" s="5" t="s">
        <v>20752</v>
      </c>
      <c r="B18778" s="5" t="s">
        <v>34559</v>
      </c>
      <c r="C18778" s="5" t="s">
        <v>12</v>
      </c>
      <c r="D18778" s="5" t="str">
        <f t="shared" si="293"/>
        <v>un</v>
      </c>
    </row>
    <row r="18779" spans="1:4" x14ac:dyDescent="0.2">
      <c r="A18779" s="5" t="s">
        <v>5070</v>
      </c>
      <c r="B18779" s="5" t="s">
        <v>34560</v>
      </c>
      <c r="C18779" s="5" t="s">
        <v>12</v>
      </c>
      <c r="D18779" s="5" t="str">
        <f t="shared" si="293"/>
        <v>un</v>
      </c>
    </row>
    <row r="18780" spans="1:4" x14ac:dyDescent="0.2">
      <c r="A18780" s="5" t="s">
        <v>20753</v>
      </c>
      <c r="B18780" s="5" t="s">
        <v>34560</v>
      </c>
      <c r="C18780" s="5" t="s">
        <v>12</v>
      </c>
      <c r="D18780" s="5" t="str">
        <f t="shared" si="293"/>
        <v>un</v>
      </c>
    </row>
    <row r="18781" spans="1:4" x14ac:dyDescent="0.2">
      <c r="A18781" s="5" t="s">
        <v>5071</v>
      </c>
      <c r="B18781" s="5" t="s">
        <v>34561</v>
      </c>
      <c r="C18781" s="5" t="s">
        <v>12</v>
      </c>
      <c r="D18781" s="5" t="str">
        <f t="shared" si="293"/>
        <v>un</v>
      </c>
    </row>
    <row r="18782" spans="1:4" x14ac:dyDescent="0.2">
      <c r="A18782" s="5" t="s">
        <v>20754</v>
      </c>
      <c r="B18782" s="5" t="s">
        <v>34561</v>
      </c>
      <c r="C18782" s="5" t="s">
        <v>12</v>
      </c>
      <c r="D18782" s="5" t="str">
        <f t="shared" si="293"/>
        <v>un</v>
      </c>
    </row>
    <row r="18783" spans="1:4" x14ac:dyDescent="0.2">
      <c r="A18783" s="5" t="s">
        <v>5072</v>
      </c>
      <c r="B18783" s="5" t="s">
        <v>34562</v>
      </c>
      <c r="C18783" s="5" t="s">
        <v>12</v>
      </c>
      <c r="D18783" s="5" t="str">
        <f t="shared" si="293"/>
        <v>un</v>
      </c>
    </row>
    <row r="18784" spans="1:4" x14ac:dyDescent="0.2">
      <c r="A18784" s="5" t="s">
        <v>20755</v>
      </c>
      <c r="B18784" s="5" t="s">
        <v>34562</v>
      </c>
      <c r="C18784" s="5" t="s">
        <v>12</v>
      </c>
      <c r="D18784" s="5" t="str">
        <f t="shared" si="293"/>
        <v>un</v>
      </c>
    </row>
    <row r="18785" spans="1:4" x14ac:dyDescent="0.2">
      <c r="A18785" s="5" t="s">
        <v>5073</v>
      </c>
      <c r="B18785" s="5" t="s">
        <v>34563</v>
      </c>
      <c r="C18785" s="5" t="s">
        <v>12</v>
      </c>
      <c r="D18785" s="5" t="str">
        <f t="shared" si="293"/>
        <v>un</v>
      </c>
    </row>
    <row r="18786" spans="1:4" x14ac:dyDescent="0.2">
      <c r="A18786" s="5" t="s">
        <v>20756</v>
      </c>
      <c r="B18786" s="5" t="s">
        <v>34563</v>
      </c>
      <c r="C18786" s="5" t="s">
        <v>12</v>
      </c>
      <c r="D18786" s="5" t="str">
        <f t="shared" si="293"/>
        <v>un</v>
      </c>
    </row>
    <row r="18787" spans="1:4" x14ac:dyDescent="0.2">
      <c r="A18787" s="5" t="s">
        <v>5074</v>
      </c>
      <c r="B18787" s="5" t="s">
        <v>34564</v>
      </c>
      <c r="C18787" s="5" t="s">
        <v>12</v>
      </c>
      <c r="D18787" s="5" t="str">
        <f t="shared" si="293"/>
        <v>un</v>
      </c>
    </row>
    <row r="18788" spans="1:4" x14ac:dyDescent="0.2">
      <c r="A18788" s="5" t="s">
        <v>20757</v>
      </c>
      <c r="B18788" s="5" t="s">
        <v>34564</v>
      </c>
      <c r="C18788" s="5" t="s">
        <v>12</v>
      </c>
      <c r="D18788" s="5" t="str">
        <f t="shared" si="293"/>
        <v>un</v>
      </c>
    </row>
    <row r="18789" spans="1:4" x14ac:dyDescent="0.2">
      <c r="A18789" s="5" t="s">
        <v>5075</v>
      </c>
      <c r="B18789" s="5" t="s">
        <v>34565</v>
      </c>
      <c r="C18789" s="5" t="s">
        <v>12</v>
      </c>
      <c r="D18789" s="5" t="str">
        <f t="shared" si="293"/>
        <v>un</v>
      </c>
    </row>
    <row r="18790" spans="1:4" x14ac:dyDescent="0.2">
      <c r="A18790" s="5" t="s">
        <v>20758</v>
      </c>
      <c r="B18790" s="5" t="s">
        <v>34565</v>
      </c>
      <c r="C18790" s="5" t="s">
        <v>12</v>
      </c>
      <c r="D18790" s="5" t="str">
        <f t="shared" si="293"/>
        <v>un</v>
      </c>
    </row>
    <row r="18791" spans="1:4" x14ac:dyDescent="0.2">
      <c r="A18791" s="5" t="s">
        <v>5124</v>
      </c>
      <c r="B18791" s="5" t="s">
        <v>34566</v>
      </c>
      <c r="C18791" s="5" t="s">
        <v>12</v>
      </c>
      <c r="D18791" s="5" t="str">
        <f t="shared" si="293"/>
        <v>un</v>
      </c>
    </row>
    <row r="18792" spans="1:4" x14ac:dyDescent="0.2">
      <c r="A18792" s="5" t="s">
        <v>20759</v>
      </c>
      <c r="B18792" s="5" t="s">
        <v>34566</v>
      </c>
      <c r="C18792" s="5" t="s">
        <v>12</v>
      </c>
      <c r="D18792" s="5" t="str">
        <f t="shared" si="293"/>
        <v>un</v>
      </c>
    </row>
    <row r="18793" spans="1:4" x14ac:dyDescent="0.2">
      <c r="A18793" s="5" t="s">
        <v>5125</v>
      </c>
      <c r="B18793" s="5" t="s">
        <v>34567</v>
      </c>
      <c r="C18793" s="5" t="s">
        <v>12</v>
      </c>
      <c r="D18793" s="5" t="str">
        <f t="shared" si="293"/>
        <v>un</v>
      </c>
    </row>
    <row r="18794" spans="1:4" x14ac:dyDescent="0.2">
      <c r="A18794" s="5" t="s">
        <v>20760</v>
      </c>
      <c r="B18794" s="5" t="s">
        <v>34567</v>
      </c>
      <c r="C18794" s="5" t="s">
        <v>12</v>
      </c>
      <c r="D18794" s="5" t="str">
        <f t="shared" si="293"/>
        <v>un</v>
      </c>
    </row>
    <row r="18795" spans="1:4" x14ac:dyDescent="0.2">
      <c r="A18795" s="5" t="s">
        <v>5126</v>
      </c>
      <c r="B18795" s="5" t="s">
        <v>34568</v>
      </c>
      <c r="C18795" s="5" t="s">
        <v>12</v>
      </c>
      <c r="D18795" s="5" t="str">
        <f t="shared" si="293"/>
        <v>un</v>
      </c>
    </row>
    <row r="18796" spans="1:4" x14ac:dyDescent="0.2">
      <c r="A18796" s="5" t="s">
        <v>20761</v>
      </c>
      <c r="B18796" s="5" t="s">
        <v>34568</v>
      </c>
      <c r="C18796" s="5" t="s">
        <v>12</v>
      </c>
      <c r="D18796" s="5" t="str">
        <f t="shared" si="293"/>
        <v>un</v>
      </c>
    </row>
    <row r="18797" spans="1:4" x14ac:dyDescent="0.2">
      <c r="A18797" s="5" t="s">
        <v>5127</v>
      </c>
      <c r="B18797" s="5" t="s">
        <v>34569</v>
      </c>
      <c r="C18797" s="5" t="s">
        <v>12</v>
      </c>
      <c r="D18797" s="5" t="str">
        <f t="shared" si="293"/>
        <v>un</v>
      </c>
    </row>
    <row r="18798" spans="1:4" x14ac:dyDescent="0.2">
      <c r="A18798" s="5" t="s">
        <v>20762</v>
      </c>
      <c r="B18798" s="5" t="s">
        <v>34569</v>
      </c>
      <c r="C18798" s="5" t="s">
        <v>12</v>
      </c>
      <c r="D18798" s="5" t="str">
        <f t="shared" si="293"/>
        <v>un</v>
      </c>
    </row>
    <row r="18799" spans="1:4" x14ac:dyDescent="0.2">
      <c r="A18799" s="5" t="s">
        <v>5128</v>
      </c>
      <c r="B18799" s="5" t="s">
        <v>34570</v>
      </c>
      <c r="C18799" s="5" t="s">
        <v>12</v>
      </c>
      <c r="D18799" s="5" t="str">
        <f t="shared" si="293"/>
        <v>un</v>
      </c>
    </row>
    <row r="18800" spans="1:4" x14ac:dyDescent="0.2">
      <c r="A18800" s="5" t="s">
        <v>20763</v>
      </c>
      <c r="B18800" s="5" t="s">
        <v>34570</v>
      </c>
      <c r="C18800" s="5" t="s">
        <v>12</v>
      </c>
      <c r="D18800" s="5" t="str">
        <f t="shared" si="293"/>
        <v>un</v>
      </c>
    </row>
    <row r="18801" spans="1:4" x14ac:dyDescent="0.2">
      <c r="A18801" s="5" t="s">
        <v>23504</v>
      </c>
      <c r="B18801" s="5" t="s">
        <v>34571</v>
      </c>
      <c r="C18801" s="5" t="s">
        <v>12</v>
      </c>
      <c r="D18801" s="5" t="str">
        <f t="shared" si="293"/>
        <v>un</v>
      </c>
    </row>
    <row r="18802" spans="1:4" x14ac:dyDescent="0.2">
      <c r="A18802" s="5" t="s">
        <v>23505</v>
      </c>
      <c r="B18802" s="5" t="s">
        <v>34571</v>
      </c>
      <c r="C18802" s="5" t="s">
        <v>12</v>
      </c>
      <c r="D18802" s="5" t="str">
        <f t="shared" si="293"/>
        <v>un</v>
      </c>
    </row>
    <row r="18803" spans="1:4" x14ac:dyDescent="0.2">
      <c r="A18803" s="5" t="s">
        <v>5076</v>
      </c>
      <c r="B18803" s="5" t="s">
        <v>34572</v>
      </c>
      <c r="C18803" s="5" t="s">
        <v>12</v>
      </c>
      <c r="D18803" s="5" t="str">
        <f t="shared" si="293"/>
        <v>un</v>
      </c>
    </row>
    <row r="18804" spans="1:4" x14ac:dyDescent="0.2">
      <c r="A18804" s="5" t="s">
        <v>20764</v>
      </c>
      <c r="B18804" s="5" t="s">
        <v>34572</v>
      </c>
      <c r="C18804" s="5" t="s">
        <v>12</v>
      </c>
      <c r="D18804" s="5" t="str">
        <f t="shared" si="293"/>
        <v>un</v>
      </c>
    </row>
    <row r="18805" spans="1:4" x14ac:dyDescent="0.2">
      <c r="A18805" s="5" t="s">
        <v>5077</v>
      </c>
      <c r="B18805" s="5" t="s">
        <v>34573</v>
      </c>
      <c r="C18805" s="5" t="s">
        <v>12</v>
      </c>
      <c r="D18805" s="5" t="str">
        <f t="shared" si="293"/>
        <v>un</v>
      </c>
    </row>
    <row r="18806" spans="1:4" x14ac:dyDescent="0.2">
      <c r="A18806" s="5" t="s">
        <v>20765</v>
      </c>
      <c r="B18806" s="5" t="s">
        <v>34573</v>
      </c>
      <c r="C18806" s="5" t="s">
        <v>12</v>
      </c>
      <c r="D18806" s="5" t="str">
        <f t="shared" si="293"/>
        <v>un</v>
      </c>
    </row>
    <row r="18807" spans="1:4" x14ac:dyDescent="0.2">
      <c r="A18807" s="5" t="s">
        <v>5078</v>
      </c>
      <c r="B18807" s="5" t="s">
        <v>34574</v>
      </c>
      <c r="C18807" s="5" t="s">
        <v>12</v>
      </c>
      <c r="D18807" s="5" t="str">
        <f t="shared" si="293"/>
        <v>un</v>
      </c>
    </row>
    <row r="18808" spans="1:4" x14ac:dyDescent="0.2">
      <c r="A18808" s="5" t="s">
        <v>20766</v>
      </c>
      <c r="B18808" s="5" t="s">
        <v>34574</v>
      </c>
      <c r="C18808" s="5" t="s">
        <v>12</v>
      </c>
      <c r="D18808" s="5" t="str">
        <f t="shared" si="293"/>
        <v>un</v>
      </c>
    </row>
    <row r="18809" spans="1:4" x14ac:dyDescent="0.2">
      <c r="A18809" s="5" t="s">
        <v>5079</v>
      </c>
      <c r="B18809" s="5" t="s">
        <v>34575</v>
      </c>
      <c r="C18809" s="5" t="s">
        <v>12</v>
      </c>
      <c r="D18809" s="5" t="str">
        <f t="shared" si="293"/>
        <v>un</v>
      </c>
    </row>
    <row r="18810" spans="1:4" x14ac:dyDescent="0.2">
      <c r="A18810" s="5" t="s">
        <v>20767</v>
      </c>
      <c r="B18810" s="5" t="s">
        <v>34575</v>
      </c>
      <c r="C18810" s="5" t="s">
        <v>12</v>
      </c>
      <c r="D18810" s="5" t="str">
        <f t="shared" si="293"/>
        <v>un</v>
      </c>
    </row>
    <row r="18811" spans="1:4" x14ac:dyDescent="0.2">
      <c r="A18811" s="5" t="s">
        <v>5080</v>
      </c>
      <c r="B18811" s="5" t="s">
        <v>34576</v>
      </c>
      <c r="C18811" s="5" t="s">
        <v>12</v>
      </c>
      <c r="D18811" s="5" t="str">
        <f t="shared" si="293"/>
        <v>un</v>
      </c>
    </row>
    <row r="18812" spans="1:4" x14ac:dyDescent="0.2">
      <c r="A18812" s="5" t="s">
        <v>20768</v>
      </c>
      <c r="B18812" s="5" t="s">
        <v>34576</v>
      </c>
      <c r="C18812" s="5" t="s">
        <v>12</v>
      </c>
      <c r="D18812" s="5" t="str">
        <f t="shared" si="293"/>
        <v>un</v>
      </c>
    </row>
    <row r="18813" spans="1:4" x14ac:dyDescent="0.2">
      <c r="A18813" s="5" t="s">
        <v>5081</v>
      </c>
      <c r="B18813" s="5" t="s">
        <v>34577</v>
      </c>
      <c r="C18813" s="5" t="s">
        <v>12</v>
      </c>
      <c r="D18813" s="5" t="str">
        <f t="shared" si="293"/>
        <v>un</v>
      </c>
    </row>
    <row r="18814" spans="1:4" x14ac:dyDescent="0.2">
      <c r="A18814" s="5" t="s">
        <v>20769</v>
      </c>
      <c r="B18814" s="5" t="s">
        <v>34577</v>
      </c>
      <c r="C18814" s="5" t="s">
        <v>12</v>
      </c>
      <c r="D18814" s="5" t="str">
        <f t="shared" si="293"/>
        <v>un</v>
      </c>
    </row>
    <row r="18815" spans="1:4" x14ac:dyDescent="0.2">
      <c r="A18815" s="5" t="s">
        <v>5082</v>
      </c>
      <c r="B18815" s="5" t="s">
        <v>34578</v>
      </c>
      <c r="C18815" s="5" t="s">
        <v>12</v>
      </c>
      <c r="D18815" s="5" t="str">
        <f t="shared" si="293"/>
        <v>un</v>
      </c>
    </row>
    <row r="18816" spans="1:4" x14ac:dyDescent="0.2">
      <c r="A18816" s="5" t="s">
        <v>20770</v>
      </c>
      <c r="B18816" s="5" t="s">
        <v>34578</v>
      </c>
      <c r="C18816" s="5" t="s">
        <v>12</v>
      </c>
      <c r="D18816" s="5" t="str">
        <f t="shared" si="293"/>
        <v>un</v>
      </c>
    </row>
    <row r="18817" spans="1:4" x14ac:dyDescent="0.2">
      <c r="A18817" s="5" t="s">
        <v>5083</v>
      </c>
      <c r="B18817" s="5" t="s">
        <v>34579</v>
      </c>
      <c r="C18817" s="5" t="s">
        <v>12</v>
      </c>
      <c r="D18817" s="5" t="str">
        <f t="shared" si="293"/>
        <v>un</v>
      </c>
    </row>
    <row r="18818" spans="1:4" x14ac:dyDescent="0.2">
      <c r="A18818" s="5" t="s">
        <v>20771</v>
      </c>
      <c r="B18818" s="5" t="s">
        <v>34579</v>
      </c>
      <c r="C18818" s="5" t="s">
        <v>12</v>
      </c>
      <c r="D18818" s="5" t="str">
        <f t="shared" ref="D18818:D18881" si="294">LOWER(C18818)</f>
        <v>un</v>
      </c>
    </row>
    <row r="18819" spans="1:4" x14ac:dyDescent="0.2">
      <c r="A18819" s="5" t="s">
        <v>5084</v>
      </c>
      <c r="B18819" s="5" t="s">
        <v>34580</v>
      </c>
      <c r="C18819" s="5" t="s">
        <v>12</v>
      </c>
      <c r="D18819" s="5" t="str">
        <f t="shared" si="294"/>
        <v>un</v>
      </c>
    </row>
    <row r="18820" spans="1:4" x14ac:dyDescent="0.2">
      <c r="A18820" s="5" t="s">
        <v>20772</v>
      </c>
      <c r="B18820" s="5" t="s">
        <v>34580</v>
      </c>
      <c r="C18820" s="5" t="s">
        <v>12</v>
      </c>
      <c r="D18820" s="5" t="str">
        <f t="shared" si="294"/>
        <v>un</v>
      </c>
    </row>
    <row r="18821" spans="1:4" x14ac:dyDescent="0.2">
      <c r="A18821" s="5" t="s">
        <v>5085</v>
      </c>
      <c r="B18821" s="5" t="s">
        <v>34581</v>
      </c>
      <c r="C18821" s="5" t="s">
        <v>12</v>
      </c>
      <c r="D18821" s="5" t="str">
        <f t="shared" si="294"/>
        <v>un</v>
      </c>
    </row>
    <row r="18822" spans="1:4" x14ac:dyDescent="0.2">
      <c r="A18822" s="5" t="s">
        <v>20773</v>
      </c>
      <c r="B18822" s="5" t="s">
        <v>34581</v>
      </c>
      <c r="C18822" s="5" t="s">
        <v>12</v>
      </c>
      <c r="D18822" s="5" t="str">
        <f t="shared" si="294"/>
        <v>un</v>
      </c>
    </row>
    <row r="18823" spans="1:4" x14ac:dyDescent="0.2">
      <c r="A18823" s="5" t="s">
        <v>5086</v>
      </c>
      <c r="B18823" s="5" t="s">
        <v>34582</v>
      </c>
      <c r="C18823" s="5" t="s">
        <v>12</v>
      </c>
      <c r="D18823" s="5" t="str">
        <f t="shared" si="294"/>
        <v>un</v>
      </c>
    </row>
    <row r="18824" spans="1:4" x14ac:dyDescent="0.2">
      <c r="A18824" s="5" t="s">
        <v>20774</v>
      </c>
      <c r="B18824" s="5" t="s">
        <v>34582</v>
      </c>
      <c r="C18824" s="5" t="s">
        <v>12</v>
      </c>
      <c r="D18824" s="5" t="str">
        <f t="shared" si="294"/>
        <v>un</v>
      </c>
    </row>
    <row r="18825" spans="1:4" x14ac:dyDescent="0.2">
      <c r="A18825" s="5" t="s">
        <v>5087</v>
      </c>
      <c r="B18825" s="5" t="s">
        <v>34583</v>
      </c>
      <c r="C18825" s="5" t="s">
        <v>12</v>
      </c>
      <c r="D18825" s="5" t="str">
        <f t="shared" si="294"/>
        <v>un</v>
      </c>
    </row>
    <row r="18826" spans="1:4" x14ac:dyDescent="0.2">
      <c r="A18826" s="5" t="s">
        <v>20775</v>
      </c>
      <c r="B18826" s="5" t="s">
        <v>34583</v>
      </c>
      <c r="C18826" s="5" t="s">
        <v>12</v>
      </c>
      <c r="D18826" s="5" t="str">
        <f t="shared" si="294"/>
        <v>un</v>
      </c>
    </row>
    <row r="18827" spans="1:4" x14ac:dyDescent="0.2">
      <c r="A18827" s="5" t="s">
        <v>5088</v>
      </c>
      <c r="B18827" s="5" t="s">
        <v>34584</v>
      </c>
      <c r="C18827" s="5" t="s">
        <v>12</v>
      </c>
      <c r="D18827" s="5" t="str">
        <f t="shared" si="294"/>
        <v>un</v>
      </c>
    </row>
    <row r="18828" spans="1:4" x14ac:dyDescent="0.2">
      <c r="A18828" s="5" t="s">
        <v>20776</v>
      </c>
      <c r="B18828" s="5" t="s">
        <v>34584</v>
      </c>
      <c r="C18828" s="5" t="s">
        <v>12</v>
      </c>
      <c r="D18828" s="5" t="str">
        <f t="shared" si="294"/>
        <v>un</v>
      </c>
    </row>
    <row r="18829" spans="1:4" x14ac:dyDescent="0.2">
      <c r="A18829" s="5" t="s">
        <v>5089</v>
      </c>
      <c r="B18829" s="5" t="s">
        <v>34585</v>
      </c>
      <c r="C18829" s="5" t="s">
        <v>12</v>
      </c>
      <c r="D18829" s="5" t="str">
        <f t="shared" si="294"/>
        <v>un</v>
      </c>
    </row>
    <row r="18830" spans="1:4" x14ac:dyDescent="0.2">
      <c r="A18830" s="5" t="s">
        <v>20777</v>
      </c>
      <c r="B18830" s="5" t="s">
        <v>34585</v>
      </c>
      <c r="C18830" s="5" t="s">
        <v>12</v>
      </c>
      <c r="D18830" s="5" t="str">
        <f t="shared" si="294"/>
        <v>un</v>
      </c>
    </row>
    <row r="18831" spans="1:4" x14ac:dyDescent="0.2">
      <c r="A18831" s="5" t="s">
        <v>10649</v>
      </c>
      <c r="B18831" s="5" t="s">
        <v>34586</v>
      </c>
      <c r="C18831" s="5" t="s">
        <v>12</v>
      </c>
      <c r="D18831" s="5" t="str">
        <f t="shared" si="294"/>
        <v>un</v>
      </c>
    </row>
    <row r="18832" spans="1:4" x14ac:dyDescent="0.2">
      <c r="A18832" s="5" t="s">
        <v>20778</v>
      </c>
      <c r="B18832" s="5" t="s">
        <v>34586</v>
      </c>
      <c r="C18832" s="5" t="s">
        <v>12</v>
      </c>
      <c r="D18832" s="5" t="str">
        <f t="shared" si="294"/>
        <v>un</v>
      </c>
    </row>
    <row r="18833" spans="1:4" x14ac:dyDescent="0.2">
      <c r="A18833" s="5" t="s">
        <v>10650</v>
      </c>
      <c r="B18833" s="5" t="s">
        <v>34587</v>
      </c>
      <c r="C18833" s="5" t="s">
        <v>12</v>
      </c>
      <c r="D18833" s="5" t="str">
        <f t="shared" si="294"/>
        <v>un</v>
      </c>
    </row>
    <row r="18834" spans="1:4" x14ac:dyDescent="0.2">
      <c r="A18834" s="5" t="s">
        <v>20779</v>
      </c>
      <c r="B18834" s="5" t="s">
        <v>34587</v>
      </c>
      <c r="C18834" s="5" t="s">
        <v>12</v>
      </c>
      <c r="D18834" s="5" t="str">
        <f t="shared" si="294"/>
        <v>un</v>
      </c>
    </row>
    <row r="18835" spans="1:4" x14ac:dyDescent="0.2">
      <c r="A18835" s="5" t="s">
        <v>10651</v>
      </c>
      <c r="B18835" s="5" t="s">
        <v>34588</v>
      </c>
      <c r="C18835" s="5" t="s">
        <v>12</v>
      </c>
      <c r="D18835" s="5" t="str">
        <f t="shared" si="294"/>
        <v>un</v>
      </c>
    </row>
    <row r="18836" spans="1:4" x14ac:dyDescent="0.2">
      <c r="A18836" s="5" t="s">
        <v>20780</v>
      </c>
      <c r="B18836" s="5" t="s">
        <v>34588</v>
      </c>
      <c r="C18836" s="5" t="s">
        <v>12</v>
      </c>
      <c r="D18836" s="5" t="str">
        <f t="shared" si="294"/>
        <v>un</v>
      </c>
    </row>
    <row r="18837" spans="1:4" x14ac:dyDescent="0.2">
      <c r="A18837" s="5" t="s">
        <v>10652</v>
      </c>
      <c r="B18837" s="5" t="s">
        <v>34589</v>
      </c>
      <c r="C18837" s="5" t="s">
        <v>12</v>
      </c>
      <c r="D18837" s="5" t="str">
        <f t="shared" si="294"/>
        <v>un</v>
      </c>
    </row>
    <row r="18838" spans="1:4" x14ac:dyDescent="0.2">
      <c r="A18838" s="5" t="s">
        <v>20781</v>
      </c>
      <c r="B18838" s="5" t="s">
        <v>34589</v>
      </c>
      <c r="C18838" s="5" t="s">
        <v>12</v>
      </c>
      <c r="D18838" s="5" t="str">
        <f t="shared" si="294"/>
        <v>un</v>
      </c>
    </row>
    <row r="18839" spans="1:4" x14ac:dyDescent="0.2">
      <c r="A18839" s="5" t="s">
        <v>10653</v>
      </c>
      <c r="B18839" s="5" t="s">
        <v>34590</v>
      </c>
      <c r="C18839" s="5" t="s">
        <v>12</v>
      </c>
      <c r="D18839" s="5" t="str">
        <f t="shared" si="294"/>
        <v>un</v>
      </c>
    </row>
    <row r="18840" spans="1:4" x14ac:dyDescent="0.2">
      <c r="A18840" s="5" t="s">
        <v>20782</v>
      </c>
      <c r="B18840" s="5" t="s">
        <v>34590</v>
      </c>
      <c r="C18840" s="5" t="s">
        <v>12</v>
      </c>
      <c r="D18840" s="5" t="str">
        <f t="shared" si="294"/>
        <v>un</v>
      </c>
    </row>
    <row r="18841" spans="1:4" x14ac:dyDescent="0.2">
      <c r="A18841" s="5" t="s">
        <v>23506</v>
      </c>
      <c r="B18841" s="5" t="s">
        <v>34591</v>
      </c>
      <c r="C18841" s="5" t="s">
        <v>12</v>
      </c>
      <c r="D18841" s="5" t="str">
        <f t="shared" si="294"/>
        <v>un</v>
      </c>
    </row>
    <row r="18842" spans="1:4" x14ac:dyDescent="0.2">
      <c r="A18842" s="5" t="s">
        <v>23507</v>
      </c>
      <c r="B18842" s="5" t="s">
        <v>34591</v>
      </c>
      <c r="C18842" s="5" t="s">
        <v>12</v>
      </c>
      <c r="D18842" s="5" t="str">
        <f t="shared" si="294"/>
        <v>un</v>
      </c>
    </row>
    <row r="18843" spans="1:4" x14ac:dyDescent="0.2">
      <c r="A18843" s="5" t="s">
        <v>5090</v>
      </c>
      <c r="B18843" s="5" t="s">
        <v>34592</v>
      </c>
      <c r="C18843" s="5" t="s">
        <v>12</v>
      </c>
      <c r="D18843" s="5" t="str">
        <f t="shared" si="294"/>
        <v>un</v>
      </c>
    </row>
    <row r="18844" spans="1:4" x14ac:dyDescent="0.2">
      <c r="A18844" s="5" t="s">
        <v>20783</v>
      </c>
      <c r="B18844" s="5" t="s">
        <v>34592</v>
      </c>
      <c r="C18844" s="5" t="s">
        <v>12</v>
      </c>
      <c r="D18844" s="5" t="str">
        <f t="shared" si="294"/>
        <v>un</v>
      </c>
    </row>
    <row r="18845" spans="1:4" x14ac:dyDescent="0.2">
      <c r="A18845" s="5" t="s">
        <v>5091</v>
      </c>
      <c r="B18845" s="5" t="s">
        <v>34593</v>
      </c>
      <c r="C18845" s="5" t="s">
        <v>12</v>
      </c>
      <c r="D18845" s="5" t="str">
        <f t="shared" si="294"/>
        <v>un</v>
      </c>
    </row>
    <row r="18846" spans="1:4" x14ac:dyDescent="0.2">
      <c r="A18846" s="5" t="s">
        <v>20784</v>
      </c>
      <c r="B18846" s="5" t="s">
        <v>34593</v>
      </c>
      <c r="C18846" s="5" t="s">
        <v>12</v>
      </c>
      <c r="D18846" s="5" t="str">
        <f t="shared" si="294"/>
        <v>un</v>
      </c>
    </row>
    <row r="18847" spans="1:4" x14ac:dyDescent="0.2">
      <c r="A18847" s="5" t="s">
        <v>5092</v>
      </c>
      <c r="B18847" s="5" t="s">
        <v>34594</v>
      </c>
      <c r="C18847" s="5" t="s">
        <v>12</v>
      </c>
      <c r="D18847" s="5" t="str">
        <f t="shared" si="294"/>
        <v>un</v>
      </c>
    </row>
    <row r="18848" spans="1:4" x14ac:dyDescent="0.2">
      <c r="A18848" s="5" t="s">
        <v>20785</v>
      </c>
      <c r="B18848" s="5" t="s">
        <v>34594</v>
      </c>
      <c r="C18848" s="5" t="s">
        <v>12</v>
      </c>
      <c r="D18848" s="5" t="str">
        <f t="shared" si="294"/>
        <v>un</v>
      </c>
    </row>
    <row r="18849" spans="1:4" x14ac:dyDescent="0.2">
      <c r="A18849" s="5" t="s">
        <v>5093</v>
      </c>
      <c r="B18849" s="5" t="s">
        <v>34595</v>
      </c>
      <c r="C18849" s="5" t="s">
        <v>12</v>
      </c>
      <c r="D18849" s="5" t="str">
        <f t="shared" si="294"/>
        <v>un</v>
      </c>
    </row>
    <row r="18850" spans="1:4" x14ac:dyDescent="0.2">
      <c r="A18850" s="5" t="s">
        <v>20786</v>
      </c>
      <c r="B18850" s="5" t="s">
        <v>34595</v>
      </c>
      <c r="C18850" s="5" t="s">
        <v>12</v>
      </c>
      <c r="D18850" s="5" t="str">
        <f t="shared" si="294"/>
        <v>un</v>
      </c>
    </row>
    <row r="18851" spans="1:4" x14ac:dyDescent="0.2">
      <c r="A18851" s="5" t="s">
        <v>5094</v>
      </c>
      <c r="B18851" s="5" t="s">
        <v>34596</v>
      </c>
      <c r="C18851" s="5" t="s">
        <v>12</v>
      </c>
      <c r="D18851" s="5" t="str">
        <f t="shared" si="294"/>
        <v>un</v>
      </c>
    </row>
    <row r="18852" spans="1:4" x14ac:dyDescent="0.2">
      <c r="A18852" s="5" t="s">
        <v>20787</v>
      </c>
      <c r="B18852" s="5" t="s">
        <v>34596</v>
      </c>
      <c r="C18852" s="5" t="s">
        <v>12</v>
      </c>
      <c r="D18852" s="5" t="str">
        <f t="shared" si="294"/>
        <v>un</v>
      </c>
    </row>
    <row r="18853" spans="1:4" x14ac:dyDescent="0.2">
      <c r="A18853" s="5" t="s">
        <v>5095</v>
      </c>
      <c r="B18853" s="5" t="s">
        <v>34597</v>
      </c>
      <c r="C18853" s="5" t="s">
        <v>12</v>
      </c>
      <c r="D18853" s="5" t="str">
        <f t="shared" si="294"/>
        <v>un</v>
      </c>
    </row>
    <row r="18854" spans="1:4" x14ac:dyDescent="0.2">
      <c r="A18854" s="5" t="s">
        <v>20788</v>
      </c>
      <c r="B18854" s="5" t="s">
        <v>34597</v>
      </c>
      <c r="C18854" s="5" t="s">
        <v>12</v>
      </c>
      <c r="D18854" s="5" t="str">
        <f t="shared" si="294"/>
        <v>un</v>
      </c>
    </row>
    <row r="18855" spans="1:4" x14ac:dyDescent="0.2">
      <c r="A18855" s="5" t="s">
        <v>5096</v>
      </c>
      <c r="B18855" s="5" t="s">
        <v>34598</v>
      </c>
      <c r="C18855" s="5" t="s">
        <v>12</v>
      </c>
      <c r="D18855" s="5" t="str">
        <f t="shared" si="294"/>
        <v>un</v>
      </c>
    </row>
    <row r="18856" spans="1:4" x14ac:dyDescent="0.2">
      <c r="A18856" s="5" t="s">
        <v>20789</v>
      </c>
      <c r="B18856" s="5" t="s">
        <v>34598</v>
      </c>
      <c r="C18856" s="5" t="s">
        <v>12</v>
      </c>
      <c r="D18856" s="5" t="str">
        <f t="shared" si="294"/>
        <v>un</v>
      </c>
    </row>
    <row r="18857" spans="1:4" x14ac:dyDescent="0.2">
      <c r="A18857" s="5" t="s">
        <v>5097</v>
      </c>
      <c r="B18857" s="5" t="s">
        <v>34599</v>
      </c>
      <c r="C18857" s="5" t="s">
        <v>12</v>
      </c>
      <c r="D18857" s="5" t="str">
        <f t="shared" si="294"/>
        <v>un</v>
      </c>
    </row>
    <row r="18858" spans="1:4" x14ac:dyDescent="0.2">
      <c r="A18858" s="5" t="s">
        <v>20790</v>
      </c>
      <c r="B18858" s="5" t="s">
        <v>34599</v>
      </c>
      <c r="C18858" s="5" t="s">
        <v>12</v>
      </c>
      <c r="D18858" s="5" t="str">
        <f t="shared" si="294"/>
        <v>un</v>
      </c>
    </row>
    <row r="18859" spans="1:4" x14ac:dyDescent="0.2">
      <c r="A18859" s="5" t="s">
        <v>5098</v>
      </c>
      <c r="B18859" s="5" t="s">
        <v>34600</v>
      </c>
      <c r="C18859" s="5" t="s">
        <v>12</v>
      </c>
      <c r="D18859" s="5" t="str">
        <f t="shared" si="294"/>
        <v>un</v>
      </c>
    </row>
    <row r="18860" spans="1:4" x14ac:dyDescent="0.2">
      <c r="A18860" s="5" t="s">
        <v>20791</v>
      </c>
      <c r="B18860" s="5" t="s">
        <v>34600</v>
      </c>
      <c r="C18860" s="5" t="s">
        <v>12</v>
      </c>
      <c r="D18860" s="5" t="str">
        <f t="shared" si="294"/>
        <v>un</v>
      </c>
    </row>
    <row r="18861" spans="1:4" x14ac:dyDescent="0.2">
      <c r="A18861" s="5" t="s">
        <v>5099</v>
      </c>
      <c r="B18861" s="5" t="s">
        <v>34601</v>
      </c>
      <c r="C18861" s="5" t="s">
        <v>12</v>
      </c>
      <c r="D18861" s="5" t="str">
        <f t="shared" si="294"/>
        <v>un</v>
      </c>
    </row>
    <row r="18862" spans="1:4" x14ac:dyDescent="0.2">
      <c r="A18862" s="5" t="s">
        <v>20792</v>
      </c>
      <c r="B18862" s="5" t="s">
        <v>34601</v>
      </c>
      <c r="C18862" s="5" t="s">
        <v>12</v>
      </c>
      <c r="D18862" s="5" t="str">
        <f t="shared" si="294"/>
        <v>un</v>
      </c>
    </row>
    <row r="18863" spans="1:4" x14ac:dyDescent="0.2">
      <c r="A18863" s="5" t="s">
        <v>5100</v>
      </c>
      <c r="B18863" s="5" t="s">
        <v>34602</v>
      </c>
      <c r="C18863" s="5" t="s">
        <v>12</v>
      </c>
      <c r="D18863" s="5" t="str">
        <f t="shared" si="294"/>
        <v>un</v>
      </c>
    </row>
    <row r="18864" spans="1:4" x14ac:dyDescent="0.2">
      <c r="A18864" s="5" t="s">
        <v>20793</v>
      </c>
      <c r="B18864" s="5" t="s">
        <v>34602</v>
      </c>
      <c r="C18864" s="5" t="s">
        <v>12</v>
      </c>
      <c r="D18864" s="5" t="str">
        <f t="shared" si="294"/>
        <v>un</v>
      </c>
    </row>
    <row r="18865" spans="1:4" x14ac:dyDescent="0.2">
      <c r="A18865" s="5" t="s">
        <v>5101</v>
      </c>
      <c r="B18865" s="5" t="s">
        <v>34603</v>
      </c>
      <c r="C18865" s="5" t="s">
        <v>12</v>
      </c>
      <c r="D18865" s="5" t="str">
        <f t="shared" si="294"/>
        <v>un</v>
      </c>
    </row>
    <row r="18866" spans="1:4" x14ac:dyDescent="0.2">
      <c r="A18866" s="5" t="s">
        <v>20794</v>
      </c>
      <c r="B18866" s="5" t="s">
        <v>34603</v>
      </c>
      <c r="C18866" s="5" t="s">
        <v>12</v>
      </c>
      <c r="D18866" s="5" t="str">
        <f t="shared" si="294"/>
        <v>un</v>
      </c>
    </row>
    <row r="18867" spans="1:4" x14ac:dyDescent="0.2">
      <c r="A18867" s="5" t="s">
        <v>5102</v>
      </c>
      <c r="B18867" s="5" t="s">
        <v>34604</v>
      </c>
      <c r="C18867" s="5" t="s">
        <v>12</v>
      </c>
      <c r="D18867" s="5" t="str">
        <f t="shared" si="294"/>
        <v>un</v>
      </c>
    </row>
    <row r="18868" spans="1:4" x14ac:dyDescent="0.2">
      <c r="A18868" s="5" t="s">
        <v>20795</v>
      </c>
      <c r="B18868" s="5" t="s">
        <v>34604</v>
      </c>
      <c r="C18868" s="5" t="s">
        <v>12</v>
      </c>
      <c r="D18868" s="5" t="str">
        <f t="shared" si="294"/>
        <v>un</v>
      </c>
    </row>
    <row r="18869" spans="1:4" x14ac:dyDescent="0.2">
      <c r="A18869" s="5" t="s">
        <v>5103</v>
      </c>
      <c r="B18869" s="5" t="s">
        <v>34605</v>
      </c>
      <c r="C18869" s="5" t="s">
        <v>12</v>
      </c>
      <c r="D18869" s="5" t="str">
        <f t="shared" si="294"/>
        <v>un</v>
      </c>
    </row>
    <row r="18870" spans="1:4" x14ac:dyDescent="0.2">
      <c r="A18870" s="5" t="s">
        <v>20796</v>
      </c>
      <c r="B18870" s="5" t="s">
        <v>34605</v>
      </c>
      <c r="C18870" s="5" t="s">
        <v>12</v>
      </c>
      <c r="D18870" s="5" t="str">
        <f t="shared" si="294"/>
        <v>un</v>
      </c>
    </row>
    <row r="18871" spans="1:4" x14ac:dyDescent="0.2">
      <c r="A18871" s="5" t="s">
        <v>5104</v>
      </c>
      <c r="B18871" s="5" t="s">
        <v>34606</v>
      </c>
      <c r="C18871" s="5" t="s">
        <v>12</v>
      </c>
      <c r="D18871" s="5" t="str">
        <f t="shared" si="294"/>
        <v>un</v>
      </c>
    </row>
    <row r="18872" spans="1:4" x14ac:dyDescent="0.2">
      <c r="A18872" s="5" t="s">
        <v>20797</v>
      </c>
      <c r="B18872" s="5" t="s">
        <v>34606</v>
      </c>
      <c r="C18872" s="5" t="s">
        <v>12</v>
      </c>
      <c r="D18872" s="5" t="str">
        <f t="shared" si="294"/>
        <v>un</v>
      </c>
    </row>
    <row r="18873" spans="1:4" x14ac:dyDescent="0.2">
      <c r="A18873" s="5" t="s">
        <v>5105</v>
      </c>
      <c r="B18873" s="5" t="s">
        <v>34607</v>
      </c>
      <c r="C18873" s="5" t="s">
        <v>12</v>
      </c>
      <c r="D18873" s="5" t="str">
        <f t="shared" si="294"/>
        <v>un</v>
      </c>
    </row>
    <row r="18874" spans="1:4" x14ac:dyDescent="0.2">
      <c r="A18874" s="5" t="s">
        <v>20798</v>
      </c>
      <c r="B18874" s="5" t="s">
        <v>34607</v>
      </c>
      <c r="C18874" s="5" t="s">
        <v>12</v>
      </c>
      <c r="D18874" s="5" t="str">
        <f t="shared" si="294"/>
        <v>un</v>
      </c>
    </row>
    <row r="18875" spans="1:4" x14ac:dyDescent="0.2">
      <c r="A18875" s="5" t="s">
        <v>5106</v>
      </c>
      <c r="B18875" s="5" t="s">
        <v>34608</v>
      </c>
      <c r="C18875" s="5" t="s">
        <v>12</v>
      </c>
      <c r="D18875" s="5" t="str">
        <f t="shared" si="294"/>
        <v>un</v>
      </c>
    </row>
    <row r="18876" spans="1:4" x14ac:dyDescent="0.2">
      <c r="A18876" s="5" t="s">
        <v>20799</v>
      </c>
      <c r="B18876" s="5" t="s">
        <v>34608</v>
      </c>
      <c r="C18876" s="5" t="s">
        <v>12</v>
      </c>
      <c r="D18876" s="5" t="str">
        <f t="shared" si="294"/>
        <v>un</v>
      </c>
    </row>
    <row r="18877" spans="1:4" x14ac:dyDescent="0.2">
      <c r="A18877" s="5" t="s">
        <v>5107</v>
      </c>
      <c r="B18877" s="5" t="s">
        <v>34609</v>
      </c>
      <c r="C18877" s="5" t="s">
        <v>12</v>
      </c>
      <c r="D18877" s="5" t="str">
        <f t="shared" si="294"/>
        <v>un</v>
      </c>
    </row>
    <row r="18878" spans="1:4" x14ac:dyDescent="0.2">
      <c r="A18878" s="5" t="s">
        <v>20800</v>
      </c>
      <c r="B18878" s="5" t="s">
        <v>34609</v>
      </c>
      <c r="C18878" s="5" t="s">
        <v>12</v>
      </c>
      <c r="D18878" s="5" t="str">
        <f t="shared" si="294"/>
        <v>un</v>
      </c>
    </row>
    <row r="18879" spans="1:4" x14ac:dyDescent="0.2">
      <c r="A18879" s="5" t="s">
        <v>5108</v>
      </c>
      <c r="B18879" s="5" t="s">
        <v>34610</v>
      </c>
      <c r="C18879" s="5" t="s">
        <v>12</v>
      </c>
      <c r="D18879" s="5" t="str">
        <f t="shared" si="294"/>
        <v>un</v>
      </c>
    </row>
    <row r="18880" spans="1:4" x14ac:dyDescent="0.2">
      <c r="A18880" s="5" t="s">
        <v>20801</v>
      </c>
      <c r="B18880" s="5" t="s">
        <v>34610</v>
      </c>
      <c r="C18880" s="5" t="s">
        <v>12</v>
      </c>
      <c r="D18880" s="5" t="str">
        <f t="shared" si="294"/>
        <v>un</v>
      </c>
    </row>
    <row r="18881" spans="1:4" x14ac:dyDescent="0.2">
      <c r="A18881" s="5" t="s">
        <v>5109</v>
      </c>
      <c r="B18881" s="5" t="s">
        <v>34611</v>
      </c>
      <c r="C18881" s="5" t="s">
        <v>12</v>
      </c>
      <c r="D18881" s="5" t="str">
        <f t="shared" si="294"/>
        <v>un</v>
      </c>
    </row>
    <row r="18882" spans="1:4" x14ac:dyDescent="0.2">
      <c r="A18882" s="5" t="s">
        <v>20802</v>
      </c>
      <c r="B18882" s="5" t="s">
        <v>34611</v>
      </c>
      <c r="C18882" s="5" t="s">
        <v>12</v>
      </c>
      <c r="D18882" s="5" t="str">
        <f t="shared" ref="D18882:D18945" si="295">LOWER(C18882)</f>
        <v>un</v>
      </c>
    </row>
    <row r="18883" spans="1:4" x14ac:dyDescent="0.2">
      <c r="A18883" s="5" t="s">
        <v>5110</v>
      </c>
      <c r="B18883" s="5" t="s">
        <v>34612</v>
      </c>
      <c r="C18883" s="5" t="s">
        <v>12</v>
      </c>
      <c r="D18883" s="5" t="str">
        <f t="shared" si="295"/>
        <v>un</v>
      </c>
    </row>
    <row r="18884" spans="1:4" x14ac:dyDescent="0.2">
      <c r="A18884" s="5" t="s">
        <v>20803</v>
      </c>
      <c r="B18884" s="5" t="s">
        <v>34612</v>
      </c>
      <c r="C18884" s="5" t="s">
        <v>12</v>
      </c>
      <c r="D18884" s="5" t="str">
        <f t="shared" si="295"/>
        <v>un</v>
      </c>
    </row>
    <row r="18885" spans="1:4" x14ac:dyDescent="0.2">
      <c r="A18885" s="5" t="s">
        <v>5111</v>
      </c>
      <c r="B18885" s="5" t="s">
        <v>34613</v>
      </c>
      <c r="C18885" s="5" t="s">
        <v>12</v>
      </c>
      <c r="D18885" s="5" t="str">
        <f t="shared" si="295"/>
        <v>un</v>
      </c>
    </row>
    <row r="18886" spans="1:4" x14ac:dyDescent="0.2">
      <c r="A18886" s="5" t="s">
        <v>20804</v>
      </c>
      <c r="B18886" s="5" t="s">
        <v>34613</v>
      </c>
      <c r="C18886" s="5" t="s">
        <v>12</v>
      </c>
      <c r="D18886" s="5" t="str">
        <f t="shared" si="295"/>
        <v>un</v>
      </c>
    </row>
    <row r="18887" spans="1:4" x14ac:dyDescent="0.2">
      <c r="A18887" s="5" t="s">
        <v>5112</v>
      </c>
      <c r="B18887" s="5" t="s">
        <v>34614</v>
      </c>
      <c r="C18887" s="5" t="s">
        <v>12</v>
      </c>
      <c r="D18887" s="5" t="str">
        <f t="shared" si="295"/>
        <v>un</v>
      </c>
    </row>
    <row r="18888" spans="1:4" x14ac:dyDescent="0.2">
      <c r="A18888" s="5" t="s">
        <v>20805</v>
      </c>
      <c r="B18888" s="5" t="s">
        <v>34614</v>
      </c>
      <c r="C18888" s="5" t="s">
        <v>12</v>
      </c>
      <c r="D18888" s="5" t="str">
        <f t="shared" si="295"/>
        <v>un</v>
      </c>
    </row>
    <row r="18889" spans="1:4" x14ac:dyDescent="0.2">
      <c r="A18889" s="5" t="s">
        <v>5113</v>
      </c>
      <c r="B18889" s="5" t="s">
        <v>34615</v>
      </c>
      <c r="C18889" s="5" t="s">
        <v>12</v>
      </c>
      <c r="D18889" s="5" t="str">
        <f t="shared" si="295"/>
        <v>un</v>
      </c>
    </row>
    <row r="18890" spans="1:4" x14ac:dyDescent="0.2">
      <c r="A18890" s="5" t="s">
        <v>20806</v>
      </c>
      <c r="B18890" s="5" t="s">
        <v>34615</v>
      </c>
      <c r="C18890" s="5" t="s">
        <v>12</v>
      </c>
      <c r="D18890" s="5" t="str">
        <f t="shared" si="295"/>
        <v>un</v>
      </c>
    </row>
    <row r="18891" spans="1:4" x14ac:dyDescent="0.2">
      <c r="A18891" s="5" t="s">
        <v>5114</v>
      </c>
      <c r="B18891" s="5" t="s">
        <v>34616</v>
      </c>
      <c r="C18891" s="5" t="s">
        <v>12</v>
      </c>
      <c r="D18891" s="5" t="str">
        <f t="shared" si="295"/>
        <v>un</v>
      </c>
    </row>
    <row r="18892" spans="1:4" x14ac:dyDescent="0.2">
      <c r="A18892" s="5" t="s">
        <v>20807</v>
      </c>
      <c r="B18892" s="5" t="s">
        <v>34616</v>
      </c>
      <c r="C18892" s="5" t="s">
        <v>12</v>
      </c>
      <c r="D18892" s="5" t="str">
        <f t="shared" si="295"/>
        <v>un</v>
      </c>
    </row>
    <row r="18893" spans="1:4" x14ac:dyDescent="0.2">
      <c r="A18893" s="5" t="s">
        <v>5115</v>
      </c>
      <c r="B18893" s="5" t="s">
        <v>34617</v>
      </c>
      <c r="C18893" s="5" t="s">
        <v>12</v>
      </c>
      <c r="D18893" s="5" t="str">
        <f t="shared" si="295"/>
        <v>un</v>
      </c>
    </row>
    <row r="18894" spans="1:4" x14ac:dyDescent="0.2">
      <c r="A18894" s="5" t="s">
        <v>20808</v>
      </c>
      <c r="B18894" s="5" t="s">
        <v>34617</v>
      </c>
      <c r="C18894" s="5" t="s">
        <v>12</v>
      </c>
      <c r="D18894" s="5" t="str">
        <f t="shared" si="295"/>
        <v>un</v>
      </c>
    </row>
    <row r="18895" spans="1:4" x14ac:dyDescent="0.2">
      <c r="A18895" s="5" t="s">
        <v>5116</v>
      </c>
      <c r="B18895" s="5" t="s">
        <v>34618</v>
      </c>
      <c r="C18895" s="5" t="s">
        <v>12</v>
      </c>
      <c r="D18895" s="5" t="str">
        <f t="shared" si="295"/>
        <v>un</v>
      </c>
    </row>
    <row r="18896" spans="1:4" x14ac:dyDescent="0.2">
      <c r="A18896" s="5" t="s">
        <v>20809</v>
      </c>
      <c r="B18896" s="5" t="s">
        <v>34618</v>
      </c>
      <c r="C18896" s="5" t="s">
        <v>12</v>
      </c>
      <c r="D18896" s="5" t="str">
        <f t="shared" si="295"/>
        <v>un</v>
      </c>
    </row>
    <row r="18897" spans="1:4" x14ac:dyDescent="0.2">
      <c r="A18897" s="5" t="s">
        <v>5117</v>
      </c>
      <c r="B18897" s="5" t="s">
        <v>34619</v>
      </c>
      <c r="C18897" s="5" t="s">
        <v>12</v>
      </c>
      <c r="D18897" s="5" t="str">
        <f t="shared" si="295"/>
        <v>un</v>
      </c>
    </row>
    <row r="18898" spans="1:4" x14ac:dyDescent="0.2">
      <c r="A18898" s="5" t="s">
        <v>20810</v>
      </c>
      <c r="B18898" s="5" t="s">
        <v>34619</v>
      </c>
      <c r="C18898" s="5" t="s">
        <v>12</v>
      </c>
      <c r="D18898" s="5" t="str">
        <f t="shared" si="295"/>
        <v>un</v>
      </c>
    </row>
    <row r="18899" spans="1:4" x14ac:dyDescent="0.2">
      <c r="A18899" s="5" t="s">
        <v>5118</v>
      </c>
      <c r="B18899" s="5" t="s">
        <v>34620</v>
      </c>
      <c r="C18899" s="5" t="s">
        <v>12</v>
      </c>
      <c r="D18899" s="5" t="str">
        <f t="shared" si="295"/>
        <v>un</v>
      </c>
    </row>
    <row r="18900" spans="1:4" x14ac:dyDescent="0.2">
      <c r="A18900" s="5" t="s">
        <v>20811</v>
      </c>
      <c r="B18900" s="5" t="s">
        <v>34620</v>
      </c>
      <c r="C18900" s="5" t="s">
        <v>12</v>
      </c>
      <c r="D18900" s="5" t="str">
        <f t="shared" si="295"/>
        <v>un</v>
      </c>
    </row>
    <row r="18901" spans="1:4" x14ac:dyDescent="0.2">
      <c r="A18901" s="5" t="s">
        <v>5119</v>
      </c>
      <c r="B18901" s="5" t="s">
        <v>34621</v>
      </c>
      <c r="C18901" s="5" t="s">
        <v>12</v>
      </c>
      <c r="D18901" s="5" t="str">
        <f t="shared" si="295"/>
        <v>un</v>
      </c>
    </row>
    <row r="18902" spans="1:4" x14ac:dyDescent="0.2">
      <c r="A18902" s="5" t="s">
        <v>20812</v>
      </c>
      <c r="B18902" s="5" t="s">
        <v>34621</v>
      </c>
      <c r="C18902" s="5" t="s">
        <v>12</v>
      </c>
      <c r="D18902" s="5" t="str">
        <f t="shared" si="295"/>
        <v>un</v>
      </c>
    </row>
    <row r="18903" spans="1:4" x14ac:dyDescent="0.2">
      <c r="A18903" s="5" t="s">
        <v>5120</v>
      </c>
      <c r="B18903" s="5" t="s">
        <v>34622</v>
      </c>
      <c r="C18903" s="5" t="s">
        <v>12</v>
      </c>
      <c r="D18903" s="5" t="str">
        <f t="shared" si="295"/>
        <v>un</v>
      </c>
    </row>
    <row r="18904" spans="1:4" x14ac:dyDescent="0.2">
      <c r="A18904" s="5" t="s">
        <v>20813</v>
      </c>
      <c r="B18904" s="5" t="s">
        <v>34622</v>
      </c>
      <c r="C18904" s="5" t="s">
        <v>12</v>
      </c>
      <c r="D18904" s="5" t="str">
        <f t="shared" si="295"/>
        <v>un</v>
      </c>
    </row>
    <row r="18905" spans="1:4" x14ac:dyDescent="0.2">
      <c r="A18905" s="5" t="s">
        <v>5121</v>
      </c>
      <c r="B18905" s="5" t="s">
        <v>34623</v>
      </c>
      <c r="C18905" s="5" t="s">
        <v>12</v>
      </c>
      <c r="D18905" s="5" t="str">
        <f t="shared" si="295"/>
        <v>un</v>
      </c>
    </row>
    <row r="18906" spans="1:4" x14ac:dyDescent="0.2">
      <c r="A18906" s="5" t="s">
        <v>20814</v>
      </c>
      <c r="B18906" s="5" t="s">
        <v>34623</v>
      </c>
      <c r="C18906" s="5" t="s">
        <v>12</v>
      </c>
      <c r="D18906" s="5" t="str">
        <f t="shared" si="295"/>
        <v>un</v>
      </c>
    </row>
    <row r="18907" spans="1:4" x14ac:dyDescent="0.2">
      <c r="A18907" s="5" t="s">
        <v>5122</v>
      </c>
      <c r="B18907" s="5" t="s">
        <v>34624</v>
      </c>
      <c r="C18907" s="5" t="s">
        <v>12</v>
      </c>
      <c r="D18907" s="5" t="str">
        <f t="shared" si="295"/>
        <v>un</v>
      </c>
    </row>
    <row r="18908" spans="1:4" x14ac:dyDescent="0.2">
      <c r="A18908" s="5" t="s">
        <v>20815</v>
      </c>
      <c r="B18908" s="5" t="s">
        <v>34624</v>
      </c>
      <c r="C18908" s="5" t="s">
        <v>12</v>
      </c>
      <c r="D18908" s="5" t="str">
        <f t="shared" si="295"/>
        <v>un</v>
      </c>
    </row>
    <row r="18909" spans="1:4" x14ac:dyDescent="0.2">
      <c r="A18909" s="5" t="s">
        <v>5123</v>
      </c>
      <c r="B18909" s="5" t="s">
        <v>34625</v>
      </c>
      <c r="C18909" s="5" t="s">
        <v>12</v>
      </c>
      <c r="D18909" s="5" t="str">
        <f t="shared" si="295"/>
        <v>un</v>
      </c>
    </row>
    <row r="18910" spans="1:4" x14ac:dyDescent="0.2">
      <c r="A18910" s="5" t="s">
        <v>20816</v>
      </c>
      <c r="B18910" s="5" t="s">
        <v>34625</v>
      </c>
      <c r="C18910" s="5" t="s">
        <v>12</v>
      </c>
      <c r="D18910" s="5" t="str">
        <f t="shared" si="295"/>
        <v>un</v>
      </c>
    </row>
    <row r="18911" spans="1:4" x14ac:dyDescent="0.2">
      <c r="A18911" s="5" t="s">
        <v>10654</v>
      </c>
      <c r="B18911" s="5" t="s">
        <v>34626</v>
      </c>
      <c r="C18911" s="5" t="s">
        <v>12</v>
      </c>
      <c r="D18911" s="5" t="str">
        <f t="shared" si="295"/>
        <v>un</v>
      </c>
    </row>
    <row r="18912" spans="1:4" x14ac:dyDescent="0.2">
      <c r="A18912" s="5" t="s">
        <v>20817</v>
      </c>
      <c r="B18912" s="5" t="s">
        <v>34626</v>
      </c>
      <c r="C18912" s="5" t="s">
        <v>12</v>
      </c>
      <c r="D18912" s="5" t="str">
        <f t="shared" si="295"/>
        <v>un</v>
      </c>
    </row>
    <row r="18913" spans="1:4" x14ac:dyDescent="0.2">
      <c r="A18913" s="5" t="s">
        <v>23508</v>
      </c>
      <c r="B18913" s="5" t="s">
        <v>34627</v>
      </c>
      <c r="C18913" s="5" t="s">
        <v>12</v>
      </c>
      <c r="D18913" s="5" t="str">
        <f t="shared" si="295"/>
        <v>un</v>
      </c>
    </row>
    <row r="18914" spans="1:4" x14ac:dyDescent="0.2">
      <c r="A18914" s="5" t="s">
        <v>23509</v>
      </c>
      <c r="B18914" s="5" t="s">
        <v>34627</v>
      </c>
      <c r="C18914" s="5" t="s">
        <v>12</v>
      </c>
      <c r="D18914" s="5" t="str">
        <f t="shared" si="295"/>
        <v>un</v>
      </c>
    </row>
    <row r="18915" spans="1:4" x14ac:dyDescent="0.2">
      <c r="A18915" s="5" t="s">
        <v>10655</v>
      </c>
      <c r="B18915" s="5" t="s">
        <v>34628</v>
      </c>
      <c r="C18915" s="5" t="s">
        <v>12</v>
      </c>
      <c r="D18915" s="5" t="str">
        <f t="shared" si="295"/>
        <v>un</v>
      </c>
    </row>
    <row r="18916" spans="1:4" x14ac:dyDescent="0.2">
      <c r="A18916" s="5" t="s">
        <v>20818</v>
      </c>
      <c r="B18916" s="5" t="s">
        <v>34628</v>
      </c>
      <c r="C18916" s="5" t="s">
        <v>12</v>
      </c>
      <c r="D18916" s="5" t="str">
        <f t="shared" si="295"/>
        <v>un</v>
      </c>
    </row>
    <row r="18917" spans="1:4" x14ac:dyDescent="0.2">
      <c r="A18917" s="5" t="s">
        <v>10656</v>
      </c>
      <c r="B18917" s="5" t="s">
        <v>34629</v>
      </c>
      <c r="C18917" s="5" t="s">
        <v>12</v>
      </c>
      <c r="D18917" s="5" t="str">
        <f t="shared" si="295"/>
        <v>un</v>
      </c>
    </row>
    <row r="18918" spans="1:4" x14ac:dyDescent="0.2">
      <c r="A18918" s="5" t="s">
        <v>20819</v>
      </c>
      <c r="B18918" s="5" t="s">
        <v>34629</v>
      </c>
      <c r="C18918" s="5" t="s">
        <v>12</v>
      </c>
      <c r="D18918" s="5" t="str">
        <f t="shared" si="295"/>
        <v>un</v>
      </c>
    </row>
    <row r="18919" spans="1:4" x14ac:dyDescent="0.2">
      <c r="A18919" s="5" t="s">
        <v>10657</v>
      </c>
      <c r="B18919" s="5" t="s">
        <v>34630</v>
      </c>
      <c r="C18919" s="5" t="s">
        <v>12</v>
      </c>
      <c r="D18919" s="5" t="str">
        <f t="shared" si="295"/>
        <v>un</v>
      </c>
    </row>
    <row r="18920" spans="1:4" x14ac:dyDescent="0.2">
      <c r="A18920" s="5" t="s">
        <v>20820</v>
      </c>
      <c r="B18920" s="5" t="s">
        <v>34630</v>
      </c>
      <c r="C18920" s="5" t="s">
        <v>12</v>
      </c>
      <c r="D18920" s="5" t="str">
        <f t="shared" si="295"/>
        <v>un</v>
      </c>
    </row>
    <row r="18921" spans="1:4" x14ac:dyDescent="0.2">
      <c r="A18921" s="5" t="s">
        <v>10658</v>
      </c>
      <c r="B18921" s="5" t="s">
        <v>34631</v>
      </c>
      <c r="C18921" s="5" t="s">
        <v>12</v>
      </c>
      <c r="D18921" s="5" t="str">
        <f t="shared" si="295"/>
        <v>un</v>
      </c>
    </row>
    <row r="18922" spans="1:4" x14ac:dyDescent="0.2">
      <c r="A18922" s="5" t="s">
        <v>20821</v>
      </c>
      <c r="B18922" s="5" t="s">
        <v>34631</v>
      </c>
      <c r="C18922" s="5" t="s">
        <v>12</v>
      </c>
      <c r="D18922" s="5" t="str">
        <f t="shared" si="295"/>
        <v>un</v>
      </c>
    </row>
    <row r="18923" spans="1:4" x14ac:dyDescent="0.2">
      <c r="A18923" s="5" t="s">
        <v>10659</v>
      </c>
      <c r="B18923" s="5" t="s">
        <v>34632</v>
      </c>
      <c r="C18923" s="5" t="s">
        <v>12</v>
      </c>
      <c r="D18923" s="5" t="str">
        <f t="shared" si="295"/>
        <v>un</v>
      </c>
    </row>
    <row r="18924" spans="1:4" x14ac:dyDescent="0.2">
      <c r="A18924" s="5" t="s">
        <v>20822</v>
      </c>
      <c r="B18924" s="5" t="s">
        <v>34632</v>
      </c>
      <c r="C18924" s="5" t="s">
        <v>12</v>
      </c>
      <c r="D18924" s="5" t="str">
        <f t="shared" si="295"/>
        <v>un</v>
      </c>
    </row>
    <row r="18925" spans="1:4" x14ac:dyDescent="0.2">
      <c r="A18925" s="5" t="s">
        <v>10660</v>
      </c>
      <c r="B18925" s="5" t="s">
        <v>34633</v>
      </c>
      <c r="C18925" s="5" t="s">
        <v>12</v>
      </c>
      <c r="D18925" s="5" t="str">
        <f t="shared" si="295"/>
        <v>un</v>
      </c>
    </row>
    <row r="18926" spans="1:4" x14ac:dyDescent="0.2">
      <c r="A18926" s="5" t="s">
        <v>20823</v>
      </c>
      <c r="B18926" s="5" t="s">
        <v>34633</v>
      </c>
      <c r="C18926" s="5" t="s">
        <v>12</v>
      </c>
      <c r="D18926" s="5" t="str">
        <f t="shared" si="295"/>
        <v>un</v>
      </c>
    </row>
    <row r="18927" spans="1:4" x14ac:dyDescent="0.2">
      <c r="A18927" s="5" t="s">
        <v>10661</v>
      </c>
      <c r="B18927" s="5" t="s">
        <v>34634</v>
      </c>
      <c r="C18927" s="5" t="s">
        <v>12</v>
      </c>
      <c r="D18927" s="5" t="str">
        <f t="shared" si="295"/>
        <v>un</v>
      </c>
    </row>
    <row r="18928" spans="1:4" x14ac:dyDescent="0.2">
      <c r="A18928" s="5" t="s">
        <v>20824</v>
      </c>
      <c r="B18928" s="5" t="s">
        <v>34634</v>
      </c>
      <c r="C18928" s="5" t="s">
        <v>12</v>
      </c>
      <c r="D18928" s="5" t="str">
        <f t="shared" si="295"/>
        <v>un</v>
      </c>
    </row>
    <row r="18929" spans="1:4" x14ac:dyDescent="0.2">
      <c r="A18929" s="5" t="s">
        <v>10662</v>
      </c>
      <c r="B18929" s="5" t="s">
        <v>34635</v>
      </c>
      <c r="C18929" s="5" t="s">
        <v>12</v>
      </c>
      <c r="D18929" s="5" t="str">
        <f t="shared" si="295"/>
        <v>un</v>
      </c>
    </row>
    <row r="18930" spans="1:4" x14ac:dyDescent="0.2">
      <c r="A18930" s="5" t="s">
        <v>20825</v>
      </c>
      <c r="B18930" s="5" t="s">
        <v>34635</v>
      </c>
      <c r="C18930" s="5" t="s">
        <v>12</v>
      </c>
      <c r="D18930" s="5" t="str">
        <f t="shared" si="295"/>
        <v>un</v>
      </c>
    </row>
    <row r="18931" spans="1:4" x14ac:dyDescent="0.2">
      <c r="A18931" s="5" t="s">
        <v>10663</v>
      </c>
      <c r="B18931" s="5" t="s">
        <v>34636</v>
      </c>
      <c r="C18931" s="5" t="s">
        <v>12</v>
      </c>
      <c r="D18931" s="5" t="str">
        <f t="shared" si="295"/>
        <v>un</v>
      </c>
    </row>
    <row r="18932" spans="1:4" x14ac:dyDescent="0.2">
      <c r="A18932" s="5" t="s">
        <v>20826</v>
      </c>
      <c r="B18932" s="5" t="s">
        <v>34636</v>
      </c>
      <c r="C18932" s="5" t="s">
        <v>12</v>
      </c>
      <c r="D18932" s="5" t="str">
        <f t="shared" si="295"/>
        <v>un</v>
      </c>
    </row>
    <row r="18933" spans="1:4" x14ac:dyDescent="0.2">
      <c r="A18933" s="5" t="s">
        <v>10664</v>
      </c>
      <c r="B18933" s="5" t="s">
        <v>34637</v>
      </c>
      <c r="C18933" s="5" t="s">
        <v>12</v>
      </c>
      <c r="D18933" s="5" t="str">
        <f t="shared" si="295"/>
        <v>un</v>
      </c>
    </row>
    <row r="18934" spans="1:4" x14ac:dyDescent="0.2">
      <c r="A18934" s="5" t="s">
        <v>20827</v>
      </c>
      <c r="B18934" s="5" t="s">
        <v>34637</v>
      </c>
      <c r="C18934" s="5" t="s">
        <v>12</v>
      </c>
      <c r="D18934" s="5" t="str">
        <f t="shared" si="295"/>
        <v>un</v>
      </c>
    </row>
    <row r="18935" spans="1:4" x14ac:dyDescent="0.2">
      <c r="A18935" s="5" t="s">
        <v>10665</v>
      </c>
      <c r="B18935" s="5" t="s">
        <v>34638</v>
      </c>
      <c r="C18935" s="5" t="s">
        <v>12</v>
      </c>
      <c r="D18935" s="5" t="str">
        <f t="shared" si="295"/>
        <v>un</v>
      </c>
    </row>
    <row r="18936" spans="1:4" x14ac:dyDescent="0.2">
      <c r="A18936" s="5" t="s">
        <v>20828</v>
      </c>
      <c r="B18936" s="5" t="s">
        <v>34638</v>
      </c>
      <c r="C18936" s="5" t="s">
        <v>12</v>
      </c>
      <c r="D18936" s="5" t="str">
        <f t="shared" si="295"/>
        <v>un</v>
      </c>
    </row>
    <row r="18937" spans="1:4" x14ac:dyDescent="0.2">
      <c r="A18937" s="5" t="s">
        <v>10666</v>
      </c>
      <c r="B18937" s="5" t="s">
        <v>34639</v>
      </c>
      <c r="C18937" s="5" t="s">
        <v>12</v>
      </c>
      <c r="D18937" s="5" t="str">
        <f t="shared" si="295"/>
        <v>un</v>
      </c>
    </row>
    <row r="18938" spans="1:4" x14ac:dyDescent="0.2">
      <c r="A18938" s="5" t="s">
        <v>20829</v>
      </c>
      <c r="B18938" s="5" t="s">
        <v>34639</v>
      </c>
      <c r="C18938" s="5" t="s">
        <v>12</v>
      </c>
      <c r="D18938" s="5" t="str">
        <f t="shared" si="295"/>
        <v>un</v>
      </c>
    </row>
    <row r="18939" spans="1:4" x14ac:dyDescent="0.2">
      <c r="A18939" s="5" t="s">
        <v>10667</v>
      </c>
      <c r="B18939" s="5" t="s">
        <v>34640</v>
      </c>
      <c r="C18939" s="5" t="s">
        <v>12</v>
      </c>
      <c r="D18939" s="5" t="str">
        <f t="shared" si="295"/>
        <v>un</v>
      </c>
    </row>
    <row r="18940" spans="1:4" x14ac:dyDescent="0.2">
      <c r="A18940" s="5" t="s">
        <v>20830</v>
      </c>
      <c r="B18940" s="5" t="s">
        <v>34640</v>
      </c>
      <c r="C18940" s="5" t="s">
        <v>12</v>
      </c>
      <c r="D18940" s="5" t="str">
        <f t="shared" si="295"/>
        <v>un</v>
      </c>
    </row>
    <row r="18941" spans="1:4" x14ac:dyDescent="0.2">
      <c r="A18941" s="5" t="s">
        <v>10668</v>
      </c>
      <c r="B18941" s="5" t="s">
        <v>34641</v>
      </c>
      <c r="C18941" s="5" t="s">
        <v>12</v>
      </c>
      <c r="D18941" s="5" t="str">
        <f t="shared" si="295"/>
        <v>un</v>
      </c>
    </row>
    <row r="18942" spans="1:4" x14ac:dyDescent="0.2">
      <c r="A18942" s="5" t="s">
        <v>20831</v>
      </c>
      <c r="B18942" s="5" t="s">
        <v>34641</v>
      </c>
      <c r="C18942" s="5" t="s">
        <v>12</v>
      </c>
      <c r="D18942" s="5" t="str">
        <f t="shared" si="295"/>
        <v>un</v>
      </c>
    </row>
    <row r="18943" spans="1:4" x14ac:dyDescent="0.2">
      <c r="A18943" s="5" t="s">
        <v>5129</v>
      </c>
      <c r="B18943" s="5" t="s">
        <v>34642</v>
      </c>
      <c r="C18943" s="5" t="s">
        <v>12</v>
      </c>
      <c r="D18943" s="5" t="str">
        <f t="shared" si="295"/>
        <v>un</v>
      </c>
    </row>
    <row r="18944" spans="1:4" x14ac:dyDescent="0.2">
      <c r="A18944" s="5" t="s">
        <v>20832</v>
      </c>
      <c r="B18944" s="5" t="s">
        <v>34642</v>
      </c>
      <c r="C18944" s="5" t="s">
        <v>12</v>
      </c>
      <c r="D18944" s="5" t="str">
        <f t="shared" si="295"/>
        <v>un</v>
      </c>
    </row>
    <row r="18945" spans="1:4" x14ac:dyDescent="0.2">
      <c r="A18945" s="5" t="s">
        <v>10669</v>
      </c>
      <c r="B18945" s="5" t="s">
        <v>34643</v>
      </c>
      <c r="C18945" s="5" t="s">
        <v>12</v>
      </c>
      <c r="D18945" s="5" t="str">
        <f t="shared" si="295"/>
        <v>un</v>
      </c>
    </row>
    <row r="18946" spans="1:4" x14ac:dyDescent="0.2">
      <c r="A18946" s="5" t="s">
        <v>20833</v>
      </c>
      <c r="B18946" s="5" t="s">
        <v>34643</v>
      </c>
      <c r="C18946" s="5" t="s">
        <v>12</v>
      </c>
      <c r="D18946" s="5" t="str">
        <f t="shared" ref="D18946:D19009" si="296">LOWER(C18946)</f>
        <v>un</v>
      </c>
    </row>
    <row r="18947" spans="1:4" x14ac:dyDescent="0.2">
      <c r="A18947" s="5" t="s">
        <v>10670</v>
      </c>
      <c r="B18947" s="5" t="s">
        <v>34644</v>
      </c>
      <c r="C18947" s="5" t="s">
        <v>12</v>
      </c>
      <c r="D18947" s="5" t="str">
        <f t="shared" si="296"/>
        <v>un</v>
      </c>
    </row>
    <row r="18948" spans="1:4" x14ac:dyDescent="0.2">
      <c r="A18948" s="5" t="s">
        <v>20834</v>
      </c>
      <c r="B18948" s="5" t="s">
        <v>34644</v>
      </c>
      <c r="C18948" s="5" t="s">
        <v>12</v>
      </c>
      <c r="D18948" s="5" t="str">
        <f t="shared" si="296"/>
        <v>un</v>
      </c>
    </row>
    <row r="18949" spans="1:4" x14ac:dyDescent="0.2">
      <c r="A18949" s="5" t="s">
        <v>10671</v>
      </c>
      <c r="B18949" s="5" t="s">
        <v>34645</v>
      </c>
      <c r="C18949" s="5" t="s">
        <v>12</v>
      </c>
      <c r="D18949" s="5" t="str">
        <f t="shared" si="296"/>
        <v>un</v>
      </c>
    </row>
    <row r="18950" spans="1:4" x14ac:dyDescent="0.2">
      <c r="A18950" s="5" t="s">
        <v>20835</v>
      </c>
      <c r="B18950" s="5" t="s">
        <v>34645</v>
      </c>
      <c r="C18950" s="5" t="s">
        <v>12</v>
      </c>
      <c r="D18950" s="5" t="str">
        <f t="shared" si="296"/>
        <v>un</v>
      </c>
    </row>
    <row r="18951" spans="1:4" x14ac:dyDescent="0.2">
      <c r="A18951" s="5" t="s">
        <v>5130</v>
      </c>
      <c r="B18951" s="5" t="s">
        <v>34646</v>
      </c>
      <c r="C18951" s="5" t="s">
        <v>12</v>
      </c>
      <c r="D18951" s="5" t="str">
        <f t="shared" si="296"/>
        <v>un</v>
      </c>
    </row>
    <row r="18952" spans="1:4" x14ac:dyDescent="0.2">
      <c r="A18952" s="5" t="s">
        <v>20836</v>
      </c>
      <c r="B18952" s="5" t="s">
        <v>34646</v>
      </c>
      <c r="C18952" s="5" t="s">
        <v>12</v>
      </c>
      <c r="D18952" s="5" t="str">
        <f t="shared" si="296"/>
        <v>un</v>
      </c>
    </row>
    <row r="18953" spans="1:4" x14ac:dyDescent="0.2">
      <c r="A18953" s="5" t="s">
        <v>5131</v>
      </c>
      <c r="B18953" s="5" t="s">
        <v>34647</v>
      </c>
      <c r="C18953" s="5" t="s">
        <v>12</v>
      </c>
      <c r="D18953" s="5" t="str">
        <f t="shared" si="296"/>
        <v>un</v>
      </c>
    </row>
    <row r="18954" spans="1:4" x14ac:dyDescent="0.2">
      <c r="A18954" s="5" t="s">
        <v>20837</v>
      </c>
      <c r="B18954" s="5" t="s">
        <v>34647</v>
      </c>
      <c r="C18954" s="5" t="s">
        <v>12</v>
      </c>
      <c r="D18954" s="5" t="str">
        <f t="shared" si="296"/>
        <v>un</v>
      </c>
    </row>
    <row r="18955" spans="1:4" x14ac:dyDescent="0.2">
      <c r="A18955" s="5" t="s">
        <v>5132</v>
      </c>
      <c r="B18955" s="5" t="s">
        <v>34648</v>
      </c>
      <c r="C18955" s="5" t="s">
        <v>12</v>
      </c>
      <c r="D18955" s="5" t="str">
        <f t="shared" si="296"/>
        <v>un</v>
      </c>
    </row>
    <row r="18956" spans="1:4" x14ac:dyDescent="0.2">
      <c r="A18956" s="5" t="s">
        <v>20838</v>
      </c>
      <c r="B18956" s="5" t="s">
        <v>34648</v>
      </c>
      <c r="C18956" s="5" t="s">
        <v>12</v>
      </c>
      <c r="D18956" s="5" t="str">
        <f t="shared" si="296"/>
        <v>un</v>
      </c>
    </row>
    <row r="18957" spans="1:4" x14ac:dyDescent="0.2">
      <c r="A18957" s="5" t="s">
        <v>5133</v>
      </c>
      <c r="B18957" s="5" t="s">
        <v>34649</v>
      </c>
      <c r="C18957" s="5" t="s">
        <v>12</v>
      </c>
      <c r="D18957" s="5" t="str">
        <f t="shared" si="296"/>
        <v>un</v>
      </c>
    </row>
    <row r="18958" spans="1:4" x14ac:dyDescent="0.2">
      <c r="A18958" s="5" t="s">
        <v>20839</v>
      </c>
      <c r="B18958" s="5" t="s">
        <v>34649</v>
      </c>
      <c r="C18958" s="5" t="s">
        <v>12</v>
      </c>
      <c r="D18958" s="5" t="str">
        <f t="shared" si="296"/>
        <v>un</v>
      </c>
    </row>
    <row r="18959" spans="1:4" x14ac:dyDescent="0.2">
      <c r="A18959" s="5" t="s">
        <v>5134</v>
      </c>
      <c r="B18959" s="5" t="s">
        <v>34650</v>
      </c>
      <c r="C18959" s="5" t="s">
        <v>12</v>
      </c>
      <c r="D18959" s="5" t="str">
        <f t="shared" si="296"/>
        <v>un</v>
      </c>
    </row>
    <row r="18960" spans="1:4" x14ac:dyDescent="0.2">
      <c r="A18960" s="5" t="s">
        <v>20840</v>
      </c>
      <c r="B18960" s="5" t="s">
        <v>34650</v>
      </c>
      <c r="C18960" s="5" t="s">
        <v>12</v>
      </c>
      <c r="D18960" s="5" t="str">
        <f t="shared" si="296"/>
        <v>un</v>
      </c>
    </row>
    <row r="18961" spans="1:4" x14ac:dyDescent="0.2">
      <c r="A18961" s="5" t="s">
        <v>5135</v>
      </c>
      <c r="B18961" s="5" t="s">
        <v>34651</v>
      </c>
      <c r="C18961" s="5" t="s">
        <v>12</v>
      </c>
      <c r="D18961" s="5" t="str">
        <f t="shared" si="296"/>
        <v>un</v>
      </c>
    </row>
    <row r="18962" spans="1:4" x14ac:dyDescent="0.2">
      <c r="A18962" s="5" t="s">
        <v>20841</v>
      </c>
      <c r="B18962" s="5" t="s">
        <v>34651</v>
      </c>
      <c r="C18962" s="5" t="s">
        <v>12</v>
      </c>
      <c r="D18962" s="5" t="str">
        <f t="shared" si="296"/>
        <v>un</v>
      </c>
    </row>
    <row r="18963" spans="1:4" x14ac:dyDescent="0.2">
      <c r="A18963" s="5" t="s">
        <v>5136</v>
      </c>
      <c r="B18963" s="5" t="s">
        <v>34652</v>
      </c>
      <c r="C18963" s="5" t="s">
        <v>12</v>
      </c>
      <c r="D18963" s="5" t="str">
        <f t="shared" si="296"/>
        <v>un</v>
      </c>
    </row>
    <row r="18964" spans="1:4" x14ac:dyDescent="0.2">
      <c r="A18964" s="5" t="s">
        <v>20842</v>
      </c>
      <c r="B18964" s="5" t="s">
        <v>34652</v>
      </c>
      <c r="C18964" s="5" t="s">
        <v>12</v>
      </c>
      <c r="D18964" s="5" t="str">
        <f t="shared" si="296"/>
        <v>un</v>
      </c>
    </row>
    <row r="18965" spans="1:4" x14ac:dyDescent="0.2">
      <c r="A18965" s="5" t="s">
        <v>5137</v>
      </c>
      <c r="B18965" s="5" t="s">
        <v>34653</v>
      </c>
      <c r="C18965" s="5" t="s">
        <v>12</v>
      </c>
      <c r="D18965" s="5" t="str">
        <f t="shared" si="296"/>
        <v>un</v>
      </c>
    </row>
    <row r="18966" spans="1:4" x14ac:dyDescent="0.2">
      <c r="A18966" s="5" t="s">
        <v>20843</v>
      </c>
      <c r="B18966" s="5" t="s">
        <v>34653</v>
      </c>
      <c r="C18966" s="5" t="s">
        <v>12</v>
      </c>
      <c r="D18966" s="5" t="str">
        <f t="shared" si="296"/>
        <v>un</v>
      </c>
    </row>
    <row r="18967" spans="1:4" x14ac:dyDescent="0.2">
      <c r="A18967" s="5" t="s">
        <v>5138</v>
      </c>
      <c r="B18967" s="5" t="s">
        <v>34654</v>
      </c>
      <c r="C18967" s="5" t="s">
        <v>12</v>
      </c>
      <c r="D18967" s="5" t="str">
        <f t="shared" si="296"/>
        <v>un</v>
      </c>
    </row>
    <row r="18968" spans="1:4" x14ac:dyDescent="0.2">
      <c r="A18968" s="5" t="s">
        <v>20844</v>
      </c>
      <c r="B18968" s="5" t="s">
        <v>34654</v>
      </c>
      <c r="C18968" s="5" t="s">
        <v>12</v>
      </c>
      <c r="D18968" s="5" t="str">
        <f t="shared" si="296"/>
        <v>un</v>
      </c>
    </row>
    <row r="18969" spans="1:4" x14ac:dyDescent="0.2">
      <c r="A18969" s="5" t="s">
        <v>5139</v>
      </c>
      <c r="B18969" s="5" t="s">
        <v>34655</v>
      </c>
      <c r="C18969" s="5" t="s">
        <v>12</v>
      </c>
      <c r="D18969" s="5" t="str">
        <f t="shared" si="296"/>
        <v>un</v>
      </c>
    </row>
    <row r="18970" spans="1:4" x14ac:dyDescent="0.2">
      <c r="A18970" s="5" t="s">
        <v>20845</v>
      </c>
      <c r="B18970" s="5" t="s">
        <v>34655</v>
      </c>
      <c r="C18970" s="5" t="s">
        <v>12</v>
      </c>
      <c r="D18970" s="5" t="str">
        <f t="shared" si="296"/>
        <v>un</v>
      </c>
    </row>
    <row r="18971" spans="1:4" x14ac:dyDescent="0.2">
      <c r="A18971" s="5" t="s">
        <v>5140</v>
      </c>
      <c r="B18971" s="5" t="s">
        <v>34656</v>
      </c>
      <c r="C18971" s="5" t="s">
        <v>12</v>
      </c>
      <c r="D18971" s="5" t="str">
        <f t="shared" si="296"/>
        <v>un</v>
      </c>
    </row>
    <row r="18972" spans="1:4" x14ac:dyDescent="0.2">
      <c r="A18972" s="5" t="s">
        <v>20846</v>
      </c>
      <c r="B18972" s="5" t="s">
        <v>34656</v>
      </c>
      <c r="C18972" s="5" t="s">
        <v>12</v>
      </c>
      <c r="D18972" s="5" t="str">
        <f t="shared" si="296"/>
        <v>un</v>
      </c>
    </row>
    <row r="18973" spans="1:4" x14ac:dyDescent="0.2">
      <c r="A18973" s="5" t="s">
        <v>10672</v>
      </c>
      <c r="B18973" s="5" t="s">
        <v>34657</v>
      </c>
      <c r="C18973" s="5" t="s">
        <v>12</v>
      </c>
      <c r="D18973" s="5" t="str">
        <f t="shared" si="296"/>
        <v>un</v>
      </c>
    </row>
    <row r="18974" spans="1:4" x14ac:dyDescent="0.2">
      <c r="A18974" s="5" t="s">
        <v>20847</v>
      </c>
      <c r="B18974" s="5" t="s">
        <v>34657</v>
      </c>
      <c r="C18974" s="5" t="s">
        <v>12</v>
      </c>
      <c r="D18974" s="5" t="str">
        <f t="shared" si="296"/>
        <v>un</v>
      </c>
    </row>
    <row r="18975" spans="1:4" x14ac:dyDescent="0.2">
      <c r="A18975" s="5" t="s">
        <v>10673</v>
      </c>
      <c r="B18975" s="5" t="s">
        <v>34658</v>
      </c>
      <c r="C18975" s="5" t="s">
        <v>12</v>
      </c>
      <c r="D18975" s="5" t="str">
        <f t="shared" si="296"/>
        <v>un</v>
      </c>
    </row>
    <row r="18976" spans="1:4" x14ac:dyDescent="0.2">
      <c r="A18976" s="5" t="s">
        <v>20848</v>
      </c>
      <c r="B18976" s="5" t="s">
        <v>34658</v>
      </c>
      <c r="C18976" s="5" t="s">
        <v>12</v>
      </c>
      <c r="D18976" s="5" t="str">
        <f t="shared" si="296"/>
        <v>un</v>
      </c>
    </row>
    <row r="18977" spans="1:4" x14ac:dyDescent="0.2">
      <c r="A18977" s="5" t="s">
        <v>10674</v>
      </c>
      <c r="B18977" s="5" t="s">
        <v>34659</v>
      </c>
      <c r="C18977" s="5" t="s">
        <v>12</v>
      </c>
      <c r="D18977" s="5" t="str">
        <f t="shared" si="296"/>
        <v>un</v>
      </c>
    </row>
    <row r="18978" spans="1:4" x14ac:dyDescent="0.2">
      <c r="A18978" s="5" t="s">
        <v>20849</v>
      </c>
      <c r="B18978" s="5" t="s">
        <v>34659</v>
      </c>
      <c r="C18978" s="5" t="s">
        <v>12</v>
      </c>
      <c r="D18978" s="5" t="str">
        <f t="shared" si="296"/>
        <v>un</v>
      </c>
    </row>
    <row r="18979" spans="1:4" x14ac:dyDescent="0.2">
      <c r="A18979" s="5" t="s">
        <v>10675</v>
      </c>
      <c r="B18979" s="5" t="s">
        <v>34660</v>
      </c>
      <c r="C18979" s="5" t="s">
        <v>12</v>
      </c>
      <c r="D18979" s="5" t="str">
        <f t="shared" si="296"/>
        <v>un</v>
      </c>
    </row>
    <row r="18980" spans="1:4" x14ac:dyDescent="0.2">
      <c r="A18980" s="5" t="s">
        <v>20850</v>
      </c>
      <c r="B18980" s="5" t="s">
        <v>34660</v>
      </c>
      <c r="C18980" s="5" t="s">
        <v>12</v>
      </c>
      <c r="D18980" s="5" t="str">
        <f t="shared" si="296"/>
        <v>un</v>
      </c>
    </row>
    <row r="18981" spans="1:4" x14ac:dyDescent="0.2">
      <c r="A18981" s="5" t="s">
        <v>10676</v>
      </c>
      <c r="B18981" s="5" t="s">
        <v>34661</v>
      </c>
      <c r="C18981" s="5" t="s">
        <v>12</v>
      </c>
      <c r="D18981" s="5" t="str">
        <f t="shared" si="296"/>
        <v>un</v>
      </c>
    </row>
    <row r="18982" spans="1:4" x14ac:dyDescent="0.2">
      <c r="A18982" s="5" t="s">
        <v>20851</v>
      </c>
      <c r="B18982" s="5" t="s">
        <v>34661</v>
      </c>
      <c r="C18982" s="5" t="s">
        <v>12</v>
      </c>
      <c r="D18982" s="5" t="str">
        <f t="shared" si="296"/>
        <v>un</v>
      </c>
    </row>
    <row r="18983" spans="1:4" x14ac:dyDescent="0.2">
      <c r="A18983" s="5" t="s">
        <v>10677</v>
      </c>
      <c r="B18983" s="5" t="s">
        <v>34662</v>
      </c>
      <c r="C18983" s="5" t="s">
        <v>12</v>
      </c>
      <c r="D18983" s="5" t="str">
        <f t="shared" si="296"/>
        <v>un</v>
      </c>
    </row>
    <row r="18984" spans="1:4" x14ac:dyDescent="0.2">
      <c r="A18984" s="5" t="s">
        <v>20852</v>
      </c>
      <c r="B18984" s="5" t="s">
        <v>34662</v>
      </c>
      <c r="C18984" s="5" t="s">
        <v>12</v>
      </c>
      <c r="D18984" s="5" t="str">
        <f t="shared" si="296"/>
        <v>un</v>
      </c>
    </row>
    <row r="18985" spans="1:4" x14ac:dyDescent="0.2">
      <c r="A18985" s="5" t="s">
        <v>10678</v>
      </c>
      <c r="B18985" s="5" t="s">
        <v>34663</v>
      </c>
      <c r="C18985" s="5" t="s">
        <v>12</v>
      </c>
      <c r="D18985" s="5" t="str">
        <f t="shared" si="296"/>
        <v>un</v>
      </c>
    </row>
    <row r="18986" spans="1:4" x14ac:dyDescent="0.2">
      <c r="A18986" s="5" t="s">
        <v>20853</v>
      </c>
      <c r="B18986" s="5" t="s">
        <v>34663</v>
      </c>
      <c r="C18986" s="5" t="s">
        <v>12</v>
      </c>
      <c r="D18986" s="5" t="str">
        <f t="shared" si="296"/>
        <v>un</v>
      </c>
    </row>
    <row r="18987" spans="1:4" x14ac:dyDescent="0.2">
      <c r="A18987" s="5" t="s">
        <v>10679</v>
      </c>
      <c r="B18987" s="5" t="s">
        <v>34664</v>
      </c>
      <c r="C18987" s="5" t="s">
        <v>12</v>
      </c>
      <c r="D18987" s="5" t="str">
        <f t="shared" si="296"/>
        <v>un</v>
      </c>
    </row>
    <row r="18988" spans="1:4" x14ac:dyDescent="0.2">
      <c r="A18988" s="5" t="s">
        <v>20854</v>
      </c>
      <c r="B18988" s="5" t="s">
        <v>34664</v>
      </c>
      <c r="C18988" s="5" t="s">
        <v>12</v>
      </c>
      <c r="D18988" s="5" t="str">
        <f t="shared" si="296"/>
        <v>un</v>
      </c>
    </row>
    <row r="18989" spans="1:4" x14ac:dyDescent="0.2">
      <c r="A18989" s="5" t="s">
        <v>5141</v>
      </c>
      <c r="B18989" s="5" t="s">
        <v>34665</v>
      </c>
      <c r="C18989" s="5" t="s">
        <v>12</v>
      </c>
      <c r="D18989" s="5" t="str">
        <f t="shared" si="296"/>
        <v>un</v>
      </c>
    </row>
    <row r="18990" spans="1:4" x14ac:dyDescent="0.2">
      <c r="A18990" s="5" t="s">
        <v>20855</v>
      </c>
      <c r="B18990" s="5" t="s">
        <v>34665</v>
      </c>
      <c r="C18990" s="5" t="s">
        <v>12</v>
      </c>
      <c r="D18990" s="5" t="str">
        <f t="shared" si="296"/>
        <v>un</v>
      </c>
    </row>
    <row r="18991" spans="1:4" x14ac:dyDescent="0.2">
      <c r="A18991" s="5" t="s">
        <v>5142</v>
      </c>
      <c r="B18991" s="5" t="s">
        <v>34666</v>
      </c>
      <c r="C18991" s="5" t="s">
        <v>12</v>
      </c>
      <c r="D18991" s="5" t="str">
        <f t="shared" si="296"/>
        <v>un</v>
      </c>
    </row>
    <row r="18992" spans="1:4" x14ac:dyDescent="0.2">
      <c r="A18992" s="5" t="s">
        <v>20856</v>
      </c>
      <c r="B18992" s="5" t="s">
        <v>34666</v>
      </c>
      <c r="C18992" s="5" t="s">
        <v>12</v>
      </c>
      <c r="D18992" s="5" t="str">
        <f t="shared" si="296"/>
        <v>un</v>
      </c>
    </row>
    <row r="18993" spans="1:4" x14ac:dyDescent="0.2">
      <c r="A18993" s="5" t="s">
        <v>5143</v>
      </c>
      <c r="B18993" s="5" t="s">
        <v>34667</v>
      </c>
      <c r="C18993" s="5" t="s">
        <v>12</v>
      </c>
      <c r="D18993" s="5" t="str">
        <f t="shared" si="296"/>
        <v>un</v>
      </c>
    </row>
    <row r="18994" spans="1:4" x14ac:dyDescent="0.2">
      <c r="A18994" s="5" t="s">
        <v>20857</v>
      </c>
      <c r="B18994" s="5" t="s">
        <v>34667</v>
      </c>
      <c r="C18994" s="5" t="s">
        <v>12</v>
      </c>
      <c r="D18994" s="5" t="str">
        <f t="shared" si="296"/>
        <v>un</v>
      </c>
    </row>
    <row r="18995" spans="1:4" x14ac:dyDescent="0.2">
      <c r="A18995" s="5" t="s">
        <v>5144</v>
      </c>
      <c r="B18995" s="5" t="s">
        <v>34668</v>
      </c>
      <c r="C18995" s="5" t="s">
        <v>12</v>
      </c>
      <c r="D18995" s="5" t="str">
        <f t="shared" si="296"/>
        <v>un</v>
      </c>
    </row>
    <row r="18996" spans="1:4" x14ac:dyDescent="0.2">
      <c r="A18996" s="5" t="s">
        <v>20858</v>
      </c>
      <c r="B18996" s="5" t="s">
        <v>34668</v>
      </c>
      <c r="C18996" s="5" t="s">
        <v>12</v>
      </c>
      <c r="D18996" s="5" t="str">
        <f t="shared" si="296"/>
        <v>un</v>
      </c>
    </row>
    <row r="18997" spans="1:4" x14ac:dyDescent="0.2">
      <c r="A18997" s="5" t="s">
        <v>10680</v>
      </c>
      <c r="B18997" s="5" t="s">
        <v>34669</v>
      </c>
      <c r="C18997" s="5" t="s">
        <v>12</v>
      </c>
      <c r="D18997" s="5" t="str">
        <f t="shared" si="296"/>
        <v>un</v>
      </c>
    </row>
    <row r="18998" spans="1:4" x14ac:dyDescent="0.2">
      <c r="A18998" s="5" t="s">
        <v>20859</v>
      </c>
      <c r="B18998" s="5" t="s">
        <v>34669</v>
      </c>
      <c r="C18998" s="5" t="s">
        <v>12</v>
      </c>
      <c r="D18998" s="5" t="str">
        <f t="shared" si="296"/>
        <v>un</v>
      </c>
    </row>
    <row r="18999" spans="1:4" x14ac:dyDescent="0.2">
      <c r="A18999" s="5" t="s">
        <v>5145</v>
      </c>
      <c r="B18999" s="5" t="s">
        <v>34670</v>
      </c>
      <c r="C18999" s="5" t="s">
        <v>12</v>
      </c>
      <c r="D18999" s="5" t="str">
        <f t="shared" si="296"/>
        <v>un</v>
      </c>
    </row>
    <row r="19000" spans="1:4" x14ac:dyDescent="0.2">
      <c r="A19000" s="5" t="s">
        <v>20860</v>
      </c>
      <c r="B19000" s="5" t="s">
        <v>34670</v>
      </c>
      <c r="C19000" s="5" t="s">
        <v>12</v>
      </c>
      <c r="D19000" s="5" t="str">
        <f t="shared" si="296"/>
        <v>un</v>
      </c>
    </row>
    <row r="19001" spans="1:4" x14ac:dyDescent="0.2">
      <c r="A19001" s="5" t="s">
        <v>5146</v>
      </c>
      <c r="B19001" s="5" t="s">
        <v>34671</v>
      </c>
      <c r="C19001" s="5" t="s">
        <v>12</v>
      </c>
      <c r="D19001" s="5" t="str">
        <f t="shared" si="296"/>
        <v>un</v>
      </c>
    </row>
    <row r="19002" spans="1:4" x14ac:dyDescent="0.2">
      <c r="A19002" s="5" t="s">
        <v>20861</v>
      </c>
      <c r="B19002" s="5" t="s">
        <v>34671</v>
      </c>
      <c r="C19002" s="5" t="s">
        <v>12</v>
      </c>
      <c r="D19002" s="5" t="str">
        <f t="shared" si="296"/>
        <v>un</v>
      </c>
    </row>
    <row r="19003" spans="1:4" x14ac:dyDescent="0.2">
      <c r="A19003" s="5" t="s">
        <v>5147</v>
      </c>
      <c r="B19003" s="5" t="s">
        <v>34672</v>
      </c>
      <c r="C19003" s="5" t="s">
        <v>12</v>
      </c>
      <c r="D19003" s="5" t="str">
        <f t="shared" si="296"/>
        <v>un</v>
      </c>
    </row>
    <row r="19004" spans="1:4" x14ac:dyDescent="0.2">
      <c r="A19004" s="5" t="s">
        <v>20862</v>
      </c>
      <c r="B19004" s="5" t="s">
        <v>34672</v>
      </c>
      <c r="C19004" s="5" t="s">
        <v>12</v>
      </c>
      <c r="D19004" s="5" t="str">
        <f t="shared" si="296"/>
        <v>un</v>
      </c>
    </row>
    <row r="19005" spans="1:4" x14ac:dyDescent="0.2">
      <c r="A19005" s="5" t="s">
        <v>5148</v>
      </c>
      <c r="B19005" s="5" t="s">
        <v>34673</v>
      </c>
      <c r="C19005" s="5" t="s">
        <v>12</v>
      </c>
      <c r="D19005" s="5" t="str">
        <f t="shared" si="296"/>
        <v>un</v>
      </c>
    </row>
    <row r="19006" spans="1:4" x14ac:dyDescent="0.2">
      <c r="A19006" s="5" t="s">
        <v>20863</v>
      </c>
      <c r="B19006" s="5" t="s">
        <v>34673</v>
      </c>
      <c r="C19006" s="5" t="s">
        <v>12</v>
      </c>
      <c r="D19006" s="5" t="str">
        <f t="shared" si="296"/>
        <v>un</v>
      </c>
    </row>
    <row r="19007" spans="1:4" x14ac:dyDescent="0.2">
      <c r="A19007" s="5" t="s">
        <v>5149</v>
      </c>
      <c r="B19007" s="5" t="s">
        <v>34674</v>
      </c>
      <c r="C19007" s="5" t="s">
        <v>21</v>
      </c>
      <c r="D19007" s="5" t="str">
        <f t="shared" si="296"/>
        <v>m</v>
      </c>
    </row>
    <row r="19008" spans="1:4" x14ac:dyDescent="0.2">
      <c r="A19008" s="5" t="s">
        <v>20864</v>
      </c>
      <c r="B19008" s="5" t="s">
        <v>34674</v>
      </c>
      <c r="C19008" s="5" t="s">
        <v>21</v>
      </c>
      <c r="D19008" s="5" t="str">
        <f t="shared" si="296"/>
        <v>m</v>
      </c>
    </row>
    <row r="19009" spans="1:4" x14ac:dyDescent="0.2">
      <c r="A19009" s="5" t="s">
        <v>5150</v>
      </c>
      <c r="B19009" s="5" t="s">
        <v>34675</v>
      </c>
      <c r="C19009" s="5" t="s">
        <v>21</v>
      </c>
      <c r="D19009" s="5" t="str">
        <f t="shared" si="296"/>
        <v>m</v>
      </c>
    </row>
    <row r="19010" spans="1:4" x14ac:dyDescent="0.2">
      <c r="A19010" s="5" t="s">
        <v>20865</v>
      </c>
      <c r="B19010" s="5" t="s">
        <v>34675</v>
      </c>
      <c r="C19010" s="5" t="s">
        <v>21</v>
      </c>
      <c r="D19010" s="5" t="str">
        <f t="shared" ref="D19010:D19073" si="297">LOWER(C19010)</f>
        <v>m</v>
      </c>
    </row>
    <row r="19011" spans="1:4" x14ac:dyDescent="0.2">
      <c r="A19011" s="5" t="s">
        <v>5151</v>
      </c>
      <c r="B19011" s="5" t="s">
        <v>34676</v>
      </c>
      <c r="C19011" s="5" t="s">
        <v>21</v>
      </c>
      <c r="D19011" s="5" t="str">
        <f t="shared" si="297"/>
        <v>m</v>
      </c>
    </row>
    <row r="19012" spans="1:4" x14ac:dyDescent="0.2">
      <c r="A19012" s="5" t="s">
        <v>20866</v>
      </c>
      <c r="B19012" s="5" t="s">
        <v>34676</v>
      </c>
      <c r="C19012" s="5" t="s">
        <v>21</v>
      </c>
      <c r="D19012" s="5" t="str">
        <f t="shared" si="297"/>
        <v>m</v>
      </c>
    </row>
    <row r="19013" spans="1:4" x14ac:dyDescent="0.2">
      <c r="A19013" s="5" t="s">
        <v>10681</v>
      </c>
      <c r="B19013" s="5" t="s">
        <v>34677</v>
      </c>
      <c r="C19013" s="5" t="s">
        <v>12</v>
      </c>
      <c r="D19013" s="5" t="str">
        <f t="shared" si="297"/>
        <v>un</v>
      </c>
    </row>
    <row r="19014" spans="1:4" x14ac:dyDescent="0.2">
      <c r="A19014" s="5" t="s">
        <v>20867</v>
      </c>
      <c r="B19014" s="5" t="s">
        <v>34677</v>
      </c>
      <c r="C19014" s="5" t="s">
        <v>12</v>
      </c>
      <c r="D19014" s="5" t="str">
        <f t="shared" si="297"/>
        <v>un</v>
      </c>
    </row>
    <row r="19015" spans="1:4" x14ac:dyDescent="0.2">
      <c r="A19015" s="5" t="s">
        <v>5152</v>
      </c>
      <c r="B19015" s="5" t="s">
        <v>34678</v>
      </c>
      <c r="C19015" s="5" t="s">
        <v>21</v>
      </c>
      <c r="D19015" s="5" t="str">
        <f t="shared" si="297"/>
        <v>m</v>
      </c>
    </row>
    <row r="19016" spans="1:4" x14ac:dyDescent="0.2">
      <c r="A19016" s="5" t="s">
        <v>20868</v>
      </c>
      <c r="B19016" s="5" t="s">
        <v>34678</v>
      </c>
      <c r="C19016" s="5" t="s">
        <v>21</v>
      </c>
      <c r="D19016" s="5" t="str">
        <f t="shared" si="297"/>
        <v>m</v>
      </c>
    </row>
    <row r="19017" spans="1:4" x14ac:dyDescent="0.2">
      <c r="A19017" s="5" t="s">
        <v>10682</v>
      </c>
      <c r="B19017" s="5" t="s">
        <v>34679</v>
      </c>
      <c r="C19017" s="5" t="s">
        <v>12</v>
      </c>
      <c r="D19017" s="5" t="str">
        <f t="shared" si="297"/>
        <v>un</v>
      </c>
    </row>
    <row r="19018" spans="1:4" x14ac:dyDescent="0.2">
      <c r="A19018" s="5" t="s">
        <v>20869</v>
      </c>
      <c r="B19018" s="5" t="s">
        <v>34679</v>
      </c>
      <c r="C19018" s="5" t="s">
        <v>12</v>
      </c>
      <c r="D19018" s="5" t="str">
        <f t="shared" si="297"/>
        <v>un</v>
      </c>
    </row>
    <row r="19019" spans="1:4" x14ac:dyDescent="0.2">
      <c r="A19019" s="5" t="s">
        <v>10683</v>
      </c>
      <c r="B19019" s="5" t="s">
        <v>34680</v>
      </c>
      <c r="C19019" s="5" t="s">
        <v>12</v>
      </c>
      <c r="D19019" s="5" t="str">
        <f t="shared" si="297"/>
        <v>un</v>
      </c>
    </row>
    <row r="19020" spans="1:4" x14ac:dyDescent="0.2">
      <c r="A19020" s="5" t="s">
        <v>20870</v>
      </c>
      <c r="B19020" s="5" t="s">
        <v>34680</v>
      </c>
      <c r="C19020" s="5" t="s">
        <v>12</v>
      </c>
      <c r="D19020" s="5" t="str">
        <f t="shared" si="297"/>
        <v>un</v>
      </c>
    </row>
    <row r="19021" spans="1:4" x14ac:dyDescent="0.2">
      <c r="A19021" s="5" t="s">
        <v>10684</v>
      </c>
      <c r="B19021" s="5" t="s">
        <v>34681</v>
      </c>
      <c r="C19021" s="5" t="s">
        <v>12</v>
      </c>
      <c r="D19021" s="5" t="str">
        <f t="shared" si="297"/>
        <v>un</v>
      </c>
    </row>
    <row r="19022" spans="1:4" x14ac:dyDescent="0.2">
      <c r="A19022" s="5" t="s">
        <v>20871</v>
      </c>
      <c r="B19022" s="5" t="s">
        <v>34681</v>
      </c>
      <c r="C19022" s="5" t="s">
        <v>12</v>
      </c>
      <c r="D19022" s="5" t="str">
        <f t="shared" si="297"/>
        <v>un</v>
      </c>
    </row>
    <row r="19023" spans="1:4" x14ac:dyDescent="0.2">
      <c r="A19023" s="5" t="s">
        <v>10685</v>
      </c>
      <c r="B19023" s="5" t="s">
        <v>34682</v>
      </c>
      <c r="C19023" s="5" t="s">
        <v>12</v>
      </c>
      <c r="D19023" s="5" t="str">
        <f t="shared" si="297"/>
        <v>un</v>
      </c>
    </row>
    <row r="19024" spans="1:4" x14ac:dyDescent="0.2">
      <c r="A19024" s="5" t="s">
        <v>20872</v>
      </c>
      <c r="B19024" s="5" t="s">
        <v>34682</v>
      </c>
      <c r="C19024" s="5" t="s">
        <v>12</v>
      </c>
      <c r="D19024" s="5" t="str">
        <f t="shared" si="297"/>
        <v>un</v>
      </c>
    </row>
    <row r="19025" spans="1:4" x14ac:dyDescent="0.2">
      <c r="A19025" s="5" t="s">
        <v>10686</v>
      </c>
      <c r="B19025" s="5" t="s">
        <v>34683</v>
      </c>
      <c r="C19025" s="5" t="s">
        <v>12</v>
      </c>
      <c r="D19025" s="5" t="str">
        <f t="shared" si="297"/>
        <v>un</v>
      </c>
    </row>
    <row r="19026" spans="1:4" x14ac:dyDescent="0.2">
      <c r="A19026" s="5" t="s">
        <v>20873</v>
      </c>
      <c r="B19026" s="5" t="s">
        <v>34683</v>
      </c>
      <c r="C19026" s="5" t="s">
        <v>12</v>
      </c>
      <c r="D19026" s="5" t="str">
        <f t="shared" si="297"/>
        <v>un</v>
      </c>
    </row>
    <row r="19027" spans="1:4" x14ac:dyDescent="0.2">
      <c r="A19027" s="5" t="s">
        <v>23510</v>
      </c>
      <c r="B19027" s="5" t="s">
        <v>34684</v>
      </c>
      <c r="C19027" s="5" t="s">
        <v>12</v>
      </c>
      <c r="D19027" s="5" t="str">
        <f t="shared" si="297"/>
        <v>un</v>
      </c>
    </row>
    <row r="19028" spans="1:4" x14ac:dyDescent="0.2">
      <c r="A19028" s="5" t="s">
        <v>23511</v>
      </c>
      <c r="B19028" s="5" t="s">
        <v>34684</v>
      </c>
      <c r="C19028" s="5" t="s">
        <v>12</v>
      </c>
      <c r="D19028" s="5" t="str">
        <f t="shared" si="297"/>
        <v>un</v>
      </c>
    </row>
    <row r="19029" spans="1:4" x14ac:dyDescent="0.2">
      <c r="A19029" s="5" t="s">
        <v>23512</v>
      </c>
      <c r="B19029" s="5" t="s">
        <v>34685</v>
      </c>
      <c r="C19029" s="5" t="s">
        <v>12</v>
      </c>
      <c r="D19029" s="5" t="str">
        <f t="shared" si="297"/>
        <v>un</v>
      </c>
    </row>
    <row r="19030" spans="1:4" x14ac:dyDescent="0.2">
      <c r="A19030" s="5" t="s">
        <v>23513</v>
      </c>
      <c r="B19030" s="5" t="s">
        <v>34685</v>
      </c>
      <c r="C19030" s="5" t="s">
        <v>12</v>
      </c>
      <c r="D19030" s="5" t="str">
        <f t="shared" si="297"/>
        <v>un</v>
      </c>
    </row>
    <row r="19031" spans="1:4" x14ac:dyDescent="0.2">
      <c r="A19031" s="5" t="s">
        <v>10687</v>
      </c>
      <c r="B19031" s="5" t="s">
        <v>34686</v>
      </c>
      <c r="C19031" s="5" t="s">
        <v>12</v>
      </c>
      <c r="D19031" s="5" t="str">
        <f t="shared" si="297"/>
        <v>un</v>
      </c>
    </row>
    <row r="19032" spans="1:4" x14ac:dyDescent="0.2">
      <c r="A19032" s="5" t="s">
        <v>20874</v>
      </c>
      <c r="B19032" s="5" t="s">
        <v>34686</v>
      </c>
      <c r="C19032" s="5" t="s">
        <v>12</v>
      </c>
      <c r="D19032" s="5" t="str">
        <f t="shared" si="297"/>
        <v>un</v>
      </c>
    </row>
    <row r="19033" spans="1:4" x14ac:dyDescent="0.2">
      <c r="A19033" s="5" t="s">
        <v>10688</v>
      </c>
      <c r="B19033" s="5" t="s">
        <v>34687</v>
      </c>
      <c r="C19033" s="5" t="s">
        <v>12</v>
      </c>
      <c r="D19033" s="5" t="str">
        <f t="shared" si="297"/>
        <v>un</v>
      </c>
    </row>
    <row r="19034" spans="1:4" x14ac:dyDescent="0.2">
      <c r="A19034" s="5" t="s">
        <v>20875</v>
      </c>
      <c r="B19034" s="5" t="s">
        <v>34687</v>
      </c>
      <c r="C19034" s="5" t="s">
        <v>12</v>
      </c>
      <c r="D19034" s="5" t="str">
        <f t="shared" si="297"/>
        <v>un</v>
      </c>
    </row>
    <row r="19035" spans="1:4" x14ac:dyDescent="0.2">
      <c r="A19035" s="5" t="s">
        <v>10689</v>
      </c>
      <c r="B19035" s="5" t="s">
        <v>34688</v>
      </c>
      <c r="C19035" s="5" t="s">
        <v>12</v>
      </c>
      <c r="D19035" s="5" t="str">
        <f t="shared" si="297"/>
        <v>un</v>
      </c>
    </row>
    <row r="19036" spans="1:4" x14ac:dyDescent="0.2">
      <c r="A19036" s="5" t="s">
        <v>20876</v>
      </c>
      <c r="B19036" s="5" t="s">
        <v>34688</v>
      </c>
      <c r="C19036" s="5" t="s">
        <v>12</v>
      </c>
      <c r="D19036" s="5" t="str">
        <f t="shared" si="297"/>
        <v>un</v>
      </c>
    </row>
    <row r="19037" spans="1:4" x14ac:dyDescent="0.2">
      <c r="A19037" s="5" t="s">
        <v>23514</v>
      </c>
      <c r="B19037" s="5" t="s">
        <v>34689</v>
      </c>
      <c r="C19037" s="5" t="s">
        <v>12</v>
      </c>
      <c r="D19037" s="5" t="str">
        <f t="shared" si="297"/>
        <v>un</v>
      </c>
    </row>
    <row r="19038" spans="1:4" x14ac:dyDescent="0.2">
      <c r="A19038" s="5" t="s">
        <v>23515</v>
      </c>
      <c r="B19038" s="5" t="s">
        <v>34689</v>
      </c>
      <c r="C19038" s="5" t="s">
        <v>12</v>
      </c>
      <c r="D19038" s="5" t="str">
        <f t="shared" si="297"/>
        <v>un</v>
      </c>
    </row>
    <row r="19039" spans="1:4" x14ac:dyDescent="0.2">
      <c r="A19039" s="5" t="s">
        <v>10690</v>
      </c>
      <c r="B19039" s="5" t="s">
        <v>34690</v>
      </c>
      <c r="C19039" s="5" t="s">
        <v>12</v>
      </c>
      <c r="D19039" s="5" t="str">
        <f t="shared" si="297"/>
        <v>un</v>
      </c>
    </row>
    <row r="19040" spans="1:4" x14ac:dyDescent="0.2">
      <c r="A19040" s="5" t="s">
        <v>20877</v>
      </c>
      <c r="B19040" s="5" t="s">
        <v>34690</v>
      </c>
      <c r="C19040" s="5" t="s">
        <v>12</v>
      </c>
      <c r="D19040" s="5" t="str">
        <f t="shared" si="297"/>
        <v>un</v>
      </c>
    </row>
    <row r="19041" spans="1:4" x14ac:dyDescent="0.2">
      <c r="A19041" s="5" t="s">
        <v>23516</v>
      </c>
      <c r="B19041" s="5" t="s">
        <v>34691</v>
      </c>
      <c r="C19041" s="5" t="s">
        <v>12</v>
      </c>
      <c r="D19041" s="5" t="str">
        <f t="shared" si="297"/>
        <v>un</v>
      </c>
    </row>
    <row r="19042" spans="1:4" x14ac:dyDescent="0.2">
      <c r="A19042" s="5" t="s">
        <v>23517</v>
      </c>
      <c r="B19042" s="5" t="s">
        <v>34691</v>
      </c>
      <c r="C19042" s="5" t="s">
        <v>12</v>
      </c>
      <c r="D19042" s="5" t="str">
        <f t="shared" si="297"/>
        <v>un</v>
      </c>
    </row>
    <row r="19043" spans="1:4" x14ac:dyDescent="0.2">
      <c r="A19043" s="5" t="s">
        <v>23518</v>
      </c>
      <c r="B19043" s="5" t="s">
        <v>34692</v>
      </c>
      <c r="C19043" s="5" t="s">
        <v>12</v>
      </c>
      <c r="D19043" s="5" t="str">
        <f t="shared" si="297"/>
        <v>un</v>
      </c>
    </row>
    <row r="19044" spans="1:4" x14ac:dyDescent="0.2">
      <c r="A19044" s="5" t="s">
        <v>23519</v>
      </c>
      <c r="B19044" s="5" t="s">
        <v>34692</v>
      </c>
      <c r="C19044" s="5" t="s">
        <v>12</v>
      </c>
      <c r="D19044" s="5" t="str">
        <f t="shared" si="297"/>
        <v>un</v>
      </c>
    </row>
    <row r="19045" spans="1:4" x14ac:dyDescent="0.2">
      <c r="A19045" s="5" t="s">
        <v>5153</v>
      </c>
      <c r="B19045" s="5" t="s">
        <v>34693</v>
      </c>
      <c r="C19045" s="5" t="s">
        <v>12</v>
      </c>
      <c r="D19045" s="5" t="str">
        <f t="shared" si="297"/>
        <v>un</v>
      </c>
    </row>
    <row r="19046" spans="1:4" x14ac:dyDescent="0.2">
      <c r="A19046" s="5" t="s">
        <v>20878</v>
      </c>
      <c r="B19046" s="5" t="s">
        <v>34693</v>
      </c>
      <c r="C19046" s="5" t="s">
        <v>12</v>
      </c>
      <c r="D19046" s="5" t="str">
        <f t="shared" si="297"/>
        <v>un</v>
      </c>
    </row>
    <row r="19047" spans="1:4" x14ac:dyDescent="0.2">
      <c r="A19047" s="5" t="s">
        <v>5154</v>
      </c>
      <c r="B19047" s="5" t="s">
        <v>34694</v>
      </c>
      <c r="C19047" s="5" t="s">
        <v>12</v>
      </c>
      <c r="D19047" s="5" t="str">
        <f t="shared" si="297"/>
        <v>un</v>
      </c>
    </row>
    <row r="19048" spans="1:4" x14ac:dyDescent="0.2">
      <c r="A19048" s="5" t="s">
        <v>20879</v>
      </c>
      <c r="B19048" s="5" t="s">
        <v>34694</v>
      </c>
      <c r="C19048" s="5" t="s">
        <v>12</v>
      </c>
      <c r="D19048" s="5" t="str">
        <f t="shared" si="297"/>
        <v>un</v>
      </c>
    </row>
    <row r="19049" spans="1:4" x14ac:dyDescent="0.2">
      <c r="A19049" s="5" t="s">
        <v>5155</v>
      </c>
      <c r="B19049" s="5" t="s">
        <v>34695</v>
      </c>
      <c r="C19049" s="5" t="s">
        <v>12</v>
      </c>
      <c r="D19049" s="5" t="str">
        <f t="shared" si="297"/>
        <v>un</v>
      </c>
    </row>
    <row r="19050" spans="1:4" x14ac:dyDescent="0.2">
      <c r="A19050" s="5" t="s">
        <v>20880</v>
      </c>
      <c r="B19050" s="5" t="s">
        <v>34695</v>
      </c>
      <c r="C19050" s="5" t="s">
        <v>12</v>
      </c>
      <c r="D19050" s="5" t="str">
        <f t="shared" si="297"/>
        <v>un</v>
      </c>
    </row>
    <row r="19051" spans="1:4" x14ac:dyDescent="0.2">
      <c r="A19051" s="5" t="s">
        <v>10691</v>
      </c>
      <c r="B19051" s="5" t="s">
        <v>34696</v>
      </c>
      <c r="C19051" s="5" t="s">
        <v>12</v>
      </c>
      <c r="D19051" s="5" t="str">
        <f t="shared" si="297"/>
        <v>un</v>
      </c>
    </row>
    <row r="19052" spans="1:4" x14ac:dyDescent="0.2">
      <c r="A19052" s="5" t="s">
        <v>20881</v>
      </c>
      <c r="B19052" s="5" t="s">
        <v>34696</v>
      </c>
      <c r="C19052" s="5" t="s">
        <v>12</v>
      </c>
      <c r="D19052" s="5" t="str">
        <f t="shared" si="297"/>
        <v>un</v>
      </c>
    </row>
    <row r="19053" spans="1:4" x14ac:dyDescent="0.2">
      <c r="A19053" s="5" t="s">
        <v>10692</v>
      </c>
      <c r="B19053" s="5" t="s">
        <v>34697</v>
      </c>
      <c r="C19053" s="5" t="s">
        <v>12</v>
      </c>
      <c r="D19053" s="5" t="str">
        <f t="shared" si="297"/>
        <v>un</v>
      </c>
    </row>
    <row r="19054" spans="1:4" x14ac:dyDescent="0.2">
      <c r="A19054" s="5" t="s">
        <v>20882</v>
      </c>
      <c r="B19054" s="5" t="s">
        <v>34697</v>
      </c>
      <c r="C19054" s="5" t="s">
        <v>12</v>
      </c>
      <c r="D19054" s="5" t="str">
        <f t="shared" si="297"/>
        <v>un</v>
      </c>
    </row>
    <row r="19055" spans="1:4" x14ac:dyDescent="0.2">
      <c r="A19055" s="5" t="s">
        <v>10693</v>
      </c>
      <c r="B19055" s="5" t="s">
        <v>34698</v>
      </c>
      <c r="C19055" s="5" t="s">
        <v>12</v>
      </c>
      <c r="D19055" s="5" t="str">
        <f t="shared" si="297"/>
        <v>un</v>
      </c>
    </row>
    <row r="19056" spans="1:4" x14ac:dyDescent="0.2">
      <c r="A19056" s="5" t="s">
        <v>20883</v>
      </c>
      <c r="B19056" s="5" t="s">
        <v>34698</v>
      </c>
      <c r="C19056" s="5" t="s">
        <v>12</v>
      </c>
      <c r="D19056" s="5" t="str">
        <f t="shared" si="297"/>
        <v>un</v>
      </c>
    </row>
    <row r="19057" spans="1:4" x14ac:dyDescent="0.2">
      <c r="A19057" s="5" t="s">
        <v>10694</v>
      </c>
      <c r="B19057" s="5" t="s">
        <v>34699</v>
      </c>
      <c r="C19057" s="5" t="s">
        <v>12</v>
      </c>
      <c r="D19057" s="5" t="str">
        <f t="shared" si="297"/>
        <v>un</v>
      </c>
    </row>
    <row r="19058" spans="1:4" x14ac:dyDescent="0.2">
      <c r="A19058" s="5" t="s">
        <v>20884</v>
      </c>
      <c r="B19058" s="5" t="s">
        <v>34699</v>
      </c>
      <c r="C19058" s="5" t="s">
        <v>12</v>
      </c>
      <c r="D19058" s="5" t="str">
        <f t="shared" si="297"/>
        <v>un</v>
      </c>
    </row>
    <row r="19059" spans="1:4" x14ac:dyDescent="0.2">
      <c r="A19059" s="5" t="s">
        <v>10695</v>
      </c>
      <c r="B19059" s="5" t="s">
        <v>34700</v>
      </c>
      <c r="C19059" s="5" t="s">
        <v>12</v>
      </c>
      <c r="D19059" s="5" t="str">
        <f t="shared" si="297"/>
        <v>un</v>
      </c>
    </row>
    <row r="19060" spans="1:4" x14ac:dyDescent="0.2">
      <c r="A19060" s="5" t="s">
        <v>20885</v>
      </c>
      <c r="B19060" s="5" t="s">
        <v>34700</v>
      </c>
      <c r="C19060" s="5" t="s">
        <v>12</v>
      </c>
      <c r="D19060" s="5" t="str">
        <f t="shared" si="297"/>
        <v>un</v>
      </c>
    </row>
    <row r="19061" spans="1:4" x14ac:dyDescent="0.2">
      <c r="A19061" s="5" t="s">
        <v>10696</v>
      </c>
      <c r="B19061" s="5" t="s">
        <v>34701</v>
      </c>
      <c r="C19061" s="5" t="s">
        <v>12</v>
      </c>
      <c r="D19061" s="5" t="str">
        <f t="shared" si="297"/>
        <v>un</v>
      </c>
    </row>
    <row r="19062" spans="1:4" x14ac:dyDescent="0.2">
      <c r="A19062" s="5" t="s">
        <v>20886</v>
      </c>
      <c r="B19062" s="5" t="s">
        <v>34701</v>
      </c>
      <c r="C19062" s="5" t="s">
        <v>12</v>
      </c>
      <c r="D19062" s="5" t="str">
        <f t="shared" si="297"/>
        <v>un</v>
      </c>
    </row>
    <row r="19063" spans="1:4" x14ac:dyDescent="0.2">
      <c r="A19063" s="5" t="s">
        <v>10697</v>
      </c>
      <c r="B19063" s="5" t="s">
        <v>34702</v>
      </c>
      <c r="C19063" s="5" t="s">
        <v>12</v>
      </c>
      <c r="D19063" s="5" t="str">
        <f t="shared" si="297"/>
        <v>un</v>
      </c>
    </row>
    <row r="19064" spans="1:4" x14ac:dyDescent="0.2">
      <c r="A19064" s="5" t="s">
        <v>20887</v>
      </c>
      <c r="B19064" s="5" t="s">
        <v>34702</v>
      </c>
      <c r="C19064" s="5" t="s">
        <v>12</v>
      </c>
      <c r="D19064" s="5" t="str">
        <f t="shared" si="297"/>
        <v>un</v>
      </c>
    </row>
    <row r="19065" spans="1:4" x14ac:dyDescent="0.2">
      <c r="A19065" s="5" t="s">
        <v>10698</v>
      </c>
      <c r="B19065" s="5" t="s">
        <v>34703</v>
      </c>
      <c r="C19065" s="5" t="s">
        <v>12</v>
      </c>
      <c r="D19065" s="5" t="str">
        <f t="shared" si="297"/>
        <v>un</v>
      </c>
    </row>
    <row r="19066" spans="1:4" x14ac:dyDescent="0.2">
      <c r="A19066" s="5" t="s">
        <v>20888</v>
      </c>
      <c r="B19066" s="5" t="s">
        <v>34703</v>
      </c>
      <c r="C19066" s="5" t="s">
        <v>12</v>
      </c>
      <c r="D19066" s="5" t="str">
        <f t="shared" si="297"/>
        <v>un</v>
      </c>
    </row>
    <row r="19067" spans="1:4" x14ac:dyDescent="0.2">
      <c r="A19067" s="5" t="s">
        <v>10699</v>
      </c>
      <c r="B19067" s="5" t="s">
        <v>34704</v>
      </c>
      <c r="C19067" s="5" t="s">
        <v>12</v>
      </c>
      <c r="D19067" s="5" t="str">
        <f t="shared" si="297"/>
        <v>un</v>
      </c>
    </row>
    <row r="19068" spans="1:4" x14ac:dyDescent="0.2">
      <c r="A19068" s="5" t="s">
        <v>20889</v>
      </c>
      <c r="B19068" s="5" t="s">
        <v>34704</v>
      </c>
      <c r="C19068" s="5" t="s">
        <v>12</v>
      </c>
      <c r="D19068" s="5" t="str">
        <f t="shared" si="297"/>
        <v>un</v>
      </c>
    </row>
    <row r="19069" spans="1:4" x14ac:dyDescent="0.2">
      <c r="A19069" s="5" t="s">
        <v>10700</v>
      </c>
      <c r="B19069" s="5" t="s">
        <v>34705</v>
      </c>
      <c r="C19069" s="5" t="s">
        <v>21</v>
      </c>
      <c r="D19069" s="5" t="str">
        <f t="shared" si="297"/>
        <v>m</v>
      </c>
    </row>
    <row r="19070" spans="1:4" x14ac:dyDescent="0.2">
      <c r="A19070" s="5" t="s">
        <v>20890</v>
      </c>
      <c r="B19070" s="5" t="s">
        <v>34705</v>
      </c>
      <c r="C19070" s="5" t="s">
        <v>21</v>
      </c>
      <c r="D19070" s="5" t="str">
        <f t="shared" si="297"/>
        <v>m</v>
      </c>
    </row>
    <row r="19071" spans="1:4" x14ac:dyDescent="0.2">
      <c r="A19071" s="5" t="s">
        <v>10701</v>
      </c>
      <c r="B19071" s="5" t="s">
        <v>34706</v>
      </c>
      <c r="C19071" s="5" t="s">
        <v>12</v>
      </c>
      <c r="D19071" s="5" t="str">
        <f t="shared" si="297"/>
        <v>un</v>
      </c>
    </row>
    <row r="19072" spans="1:4" x14ac:dyDescent="0.2">
      <c r="A19072" s="5" t="s">
        <v>20891</v>
      </c>
      <c r="B19072" s="5" t="s">
        <v>34706</v>
      </c>
      <c r="C19072" s="5" t="s">
        <v>12</v>
      </c>
      <c r="D19072" s="5" t="str">
        <f t="shared" si="297"/>
        <v>un</v>
      </c>
    </row>
    <row r="19073" spans="1:4" x14ac:dyDescent="0.2">
      <c r="A19073" s="5" t="s">
        <v>10702</v>
      </c>
      <c r="B19073" s="5" t="s">
        <v>34707</v>
      </c>
      <c r="C19073" s="5" t="s">
        <v>12</v>
      </c>
      <c r="D19073" s="5" t="str">
        <f t="shared" si="297"/>
        <v>un</v>
      </c>
    </row>
    <row r="19074" spans="1:4" x14ac:dyDescent="0.2">
      <c r="A19074" s="5" t="s">
        <v>20892</v>
      </c>
      <c r="B19074" s="5" t="s">
        <v>34707</v>
      </c>
      <c r="C19074" s="5" t="s">
        <v>12</v>
      </c>
      <c r="D19074" s="5" t="str">
        <f t="shared" ref="D19074:D19137" si="298">LOWER(C19074)</f>
        <v>un</v>
      </c>
    </row>
    <row r="19075" spans="1:4" x14ac:dyDescent="0.2">
      <c r="A19075" s="5" t="s">
        <v>10703</v>
      </c>
      <c r="B19075" s="5" t="s">
        <v>34708</v>
      </c>
      <c r="C19075" s="5" t="s">
        <v>12</v>
      </c>
      <c r="D19075" s="5" t="str">
        <f t="shared" si="298"/>
        <v>un</v>
      </c>
    </row>
    <row r="19076" spans="1:4" x14ac:dyDescent="0.2">
      <c r="A19076" s="5" t="s">
        <v>20893</v>
      </c>
      <c r="B19076" s="5" t="s">
        <v>34708</v>
      </c>
      <c r="C19076" s="5" t="s">
        <v>12</v>
      </c>
      <c r="D19076" s="5" t="str">
        <f t="shared" si="298"/>
        <v>un</v>
      </c>
    </row>
    <row r="19077" spans="1:4" x14ac:dyDescent="0.2">
      <c r="A19077" s="5" t="s">
        <v>10704</v>
      </c>
      <c r="B19077" s="5" t="s">
        <v>34709</v>
      </c>
      <c r="C19077" s="5" t="s">
        <v>12</v>
      </c>
      <c r="D19077" s="5" t="str">
        <f t="shared" si="298"/>
        <v>un</v>
      </c>
    </row>
    <row r="19078" spans="1:4" x14ac:dyDescent="0.2">
      <c r="A19078" s="5" t="s">
        <v>20894</v>
      </c>
      <c r="B19078" s="5" t="s">
        <v>34709</v>
      </c>
      <c r="C19078" s="5" t="s">
        <v>12</v>
      </c>
      <c r="D19078" s="5" t="str">
        <f t="shared" si="298"/>
        <v>un</v>
      </c>
    </row>
    <row r="19079" spans="1:4" x14ac:dyDescent="0.2">
      <c r="A19079" s="5" t="s">
        <v>10705</v>
      </c>
      <c r="B19079" s="5" t="s">
        <v>34710</v>
      </c>
      <c r="C19079" s="5" t="s">
        <v>25536</v>
      </c>
      <c r="D19079" s="5" t="str">
        <f t="shared" si="298"/>
        <v>m2</v>
      </c>
    </row>
    <row r="19080" spans="1:4" x14ac:dyDescent="0.2">
      <c r="A19080" s="5" t="s">
        <v>20895</v>
      </c>
      <c r="B19080" s="5" t="s">
        <v>34710</v>
      </c>
      <c r="C19080" s="5" t="s">
        <v>25536</v>
      </c>
      <c r="D19080" s="5" t="str">
        <f t="shared" si="298"/>
        <v>m2</v>
      </c>
    </row>
    <row r="19081" spans="1:4" x14ac:dyDescent="0.2">
      <c r="A19081" s="5" t="s">
        <v>10706</v>
      </c>
      <c r="B19081" s="5" t="s">
        <v>34711</v>
      </c>
      <c r="C19081" s="5" t="s">
        <v>25536</v>
      </c>
      <c r="D19081" s="5" t="str">
        <f t="shared" si="298"/>
        <v>m2</v>
      </c>
    </row>
    <row r="19082" spans="1:4" x14ac:dyDescent="0.2">
      <c r="A19082" s="5" t="s">
        <v>20896</v>
      </c>
      <c r="B19082" s="5" t="s">
        <v>34711</v>
      </c>
      <c r="C19082" s="5" t="s">
        <v>25536</v>
      </c>
      <c r="D19082" s="5" t="str">
        <f t="shared" si="298"/>
        <v>m2</v>
      </c>
    </row>
    <row r="19083" spans="1:4" x14ac:dyDescent="0.2">
      <c r="A19083" s="5" t="s">
        <v>10707</v>
      </c>
      <c r="B19083" s="5" t="s">
        <v>34712</v>
      </c>
      <c r="C19083" s="5" t="s">
        <v>12</v>
      </c>
      <c r="D19083" s="5" t="str">
        <f t="shared" si="298"/>
        <v>un</v>
      </c>
    </row>
    <row r="19084" spans="1:4" x14ac:dyDescent="0.2">
      <c r="A19084" s="5" t="s">
        <v>20897</v>
      </c>
      <c r="B19084" s="5" t="s">
        <v>34712</v>
      </c>
      <c r="C19084" s="5" t="s">
        <v>12</v>
      </c>
      <c r="D19084" s="5" t="str">
        <f t="shared" si="298"/>
        <v>un</v>
      </c>
    </row>
    <row r="19085" spans="1:4" x14ac:dyDescent="0.2">
      <c r="A19085" s="5" t="s">
        <v>10708</v>
      </c>
      <c r="B19085" s="5" t="s">
        <v>34713</v>
      </c>
      <c r="C19085" s="5" t="s">
        <v>12</v>
      </c>
      <c r="D19085" s="5" t="str">
        <f t="shared" si="298"/>
        <v>un</v>
      </c>
    </row>
    <row r="19086" spans="1:4" x14ac:dyDescent="0.2">
      <c r="A19086" s="5" t="s">
        <v>20898</v>
      </c>
      <c r="B19086" s="5" t="s">
        <v>34713</v>
      </c>
      <c r="C19086" s="5" t="s">
        <v>12</v>
      </c>
      <c r="D19086" s="5" t="str">
        <f t="shared" si="298"/>
        <v>un</v>
      </c>
    </row>
    <row r="19087" spans="1:4" x14ac:dyDescent="0.2">
      <c r="A19087" s="5" t="s">
        <v>10709</v>
      </c>
      <c r="B19087" s="5" t="s">
        <v>34714</v>
      </c>
      <c r="C19087" s="5" t="s">
        <v>12</v>
      </c>
      <c r="D19087" s="5" t="str">
        <f t="shared" si="298"/>
        <v>un</v>
      </c>
    </row>
    <row r="19088" spans="1:4" x14ac:dyDescent="0.2">
      <c r="A19088" s="5" t="s">
        <v>20899</v>
      </c>
      <c r="B19088" s="5" t="s">
        <v>34714</v>
      </c>
      <c r="C19088" s="5" t="s">
        <v>12</v>
      </c>
      <c r="D19088" s="5" t="str">
        <f t="shared" si="298"/>
        <v>un</v>
      </c>
    </row>
    <row r="19089" spans="1:4" x14ac:dyDescent="0.2">
      <c r="A19089" s="5" t="s">
        <v>10710</v>
      </c>
      <c r="B19089" s="5" t="s">
        <v>34715</v>
      </c>
      <c r="C19089" s="5" t="s">
        <v>12</v>
      </c>
      <c r="D19089" s="5" t="str">
        <f t="shared" si="298"/>
        <v>un</v>
      </c>
    </row>
    <row r="19090" spans="1:4" x14ac:dyDescent="0.2">
      <c r="A19090" s="5" t="s">
        <v>20900</v>
      </c>
      <c r="B19090" s="5" t="s">
        <v>34715</v>
      </c>
      <c r="C19090" s="5" t="s">
        <v>12</v>
      </c>
      <c r="D19090" s="5" t="str">
        <f t="shared" si="298"/>
        <v>un</v>
      </c>
    </row>
    <row r="19091" spans="1:4" x14ac:dyDescent="0.2">
      <c r="A19091" s="5" t="s">
        <v>10711</v>
      </c>
      <c r="B19091" s="5" t="s">
        <v>34716</v>
      </c>
      <c r="C19091" s="5" t="s">
        <v>12</v>
      </c>
      <c r="D19091" s="5" t="str">
        <f t="shared" si="298"/>
        <v>un</v>
      </c>
    </row>
    <row r="19092" spans="1:4" x14ac:dyDescent="0.2">
      <c r="A19092" s="5" t="s">
        <v>20901</v>
      </c>
      <c r="B19092" s="5" t="s">
        <v>34716</v>
      </c>
      <c r="C19092" s="5" t="s">
        <v>12</v>
      </c>
      <c r="D19092" s="5" t="str">
        <f t="shared" si="298"/>
        <v>un</v>
      </c>
    </row>
    <row r="19093" spans="1:4" x14ac:dyDescent="0.2">
      <c r="A19093" s="5" t="s">
        <v>5156</v>
      </c>
      <c r="B19093" s="5" t="s">
        <v>34717</v>
      </c>
      <c r="C19093" s="5" t="s">
        <v>12</v>
      </c>
      <c r="D19093" s="5" t="str">
        <f t="shared" si="298"/>
        <v>un</v>
      </c>
    </row>
    <row r="19094" spans="1:4" x14ac:dyDescent="0.2">
      <c r="A19094" s="5" t="s">
        <v>20902</v>
      </c>
      <c r="B19094" s="5" t="s">
        <v>34717</v>
      </c>
      <c r="C19094" s="5" t="s">
        <v>12</v>
      </c>
      <c r="D19094" s="5" t="str">
        <f t="shared" si="298"/>
        <v>un</v>
      </c>
    </row>
    <row r="19095" spans="1:4" x14ac:dyDescent="0.2">
      <c r="A19095" s="5" t="s">
        <v>5157</v>
      </c>
      <c r="B19095" s="5" t="s">
        <v>34718</v>
      </c>
      <c r="C19095" s="5" t="s">
        <v>12</v>
      </c>
      <c r="D19095" s="5" t="str">
        <f t="shared" si="298"/>
        <v>un</v>
      </c>
    </row>
    <row r="19096" spans="1:4" x14ac:dyDescent="0.2">
      <c r="A19096" s="5" t="s">
        <v>20903</v>
      </c>
      <c r="B19096" s="5" t="s">
        <v>34718</v>
      </c>
      <c r="C19096" s="5" t="s">
        <v>12</v>
      </c>
      <c r="D19096" s="5" t="str">
        <f t="shared" si="298"/>
        <v>un</v>
      </c>
    </row>
    <row r="19097" spans="1:4" x14ac:dyDescent="0.2">
      <c r="A19097" s="5" t="s">
        <v>5158</v>
      </c>
      <c r="B19097" s="5" t="s">
        <v>34719</v>
      </c>
      <c r="C19097" s="5" t="s">
        <v>12</v>
      </c>
      <c r="D19097" s="5" t="str">
        <f t="shared" si="298"/>
        <v>un</v>
      </c>
    </row>
    <row r="19098" spans="1:4" x14ac:dyDescent="0.2">
      <c r="A19098" s="5" t="s">
        <v>20904</v>
      </c>
      <c r="B19098" s="5" t="s">
        <v>34719</v>
      </c>
      <c r="C19098" s="5" t="s">
        <v>12</v>
      </c>
      <c r="D19098" s="5" t="str">
        <f t="shared" si="298"/>
        <v>un</v>
      </c>
    </row>
    <row r="19099" spans="1:4" x14ac:dyDescent="0.2">
      <c r="A19099" s="5" t="s">
        <v>5159</v>
      </c>
      <c r="B19099" s="5" t="s">
        <v>34720</v>
      </c>
      <c r="C19099" s="5" t="s">
        <v>12</v>
      </c>
      <c r="D19099" s="5" t="str">
        <f t="shared" si="298"/>
        <v>un</v>
      </c>
    </row>
    <row r="19100" spans="1:4" x14ac:dyDescent="0.2">
      <c r="A19100" s="5" t="s">
        <v>20905</v>
      </c>
      <c r="B19100" s="5" t="s">
        <v>34720</v>
      </c>
      <c r="C19100" s="5" t="s">
        <v>12</v>
      </c>
      <c r="D19100" s="5" t="str">
        <f t="shared" si="298"/>
        <v>un</v>
      </c>
    </row>
    <row r="19101" spans="1:4" x14ac:dyDescent="0.2">
      <c r="A19101" s="5" t="s">
        <v>5160</v>
      </c>
      <c r="B19101" s="5" t="s">
        <v>34721</v>
      </c>
      <c r="C19101" s="5" t="s">
        <v>12</v>
      </c>
      <c r="D19101" s="5" t="str">
        <f t="shared" si="298"/>
        <v>un</v>
      </c>
    </row>
    <row r="19102" spans="1:4" x14ac:dyDescent="0.2">
      <c r="A19102" s="5" t="s">
        <v>20906</v>
      </c>
      <c r="B19102" s="5" t="s">
        <v>34721</v>
      </c>
      <c r="C19102" s="5" t="s">
        <v>12</v>
      </c>
      <c r="D19102" s="5" t="str">
        <f t="shared" si="298"/>
        <v>un</v>
      </c>
    </row>
    <row r="19103" spans="1:4" x14ac:dyDescent="0.2">
      <c r="A19103" s="5" t="s">
        <v>5161</v>
      </c>
      <c r="B19103" s="5" t="s">
        <v>34722</v>
      </c>
      <c r="C19103" s="5" t="s">
        <v>12</v>
      </c>
      <c r="D19103" s="5" t="str">
        <f t="shared" si="298"/>
        <v>un</v>
      </c>
    </row>
    <row r="19104" spans="1:4" x14ac:dyDescent="0.2">
      <c r="A19104" s="5" t="s">
        <v>20907</v>
      </c>
      <c r="B19104" s="5" t="s">
        <v>34722</v>
      </c>
      <c r="C19104" s="5" t="s">
        <v>12</v>
      </c>
      <c r="D19104" s="5" t="str">
        <f t="shared" si="298"/>
        <v>un</v>
      </c>
    </row>
    <row r="19105" spans="1:4" x14ac:dyDescent="0.2">
      <c r="A19105" s="5" t="s">
        <v>10712</v>
      </c>
      <c r="B19105" s="5" t="s">
        <v>34723</v>
      </c>
      <c r="C19105" s="5" t="s">
        <v>12</v>
      </c>
      <c r="D19105" s="5" t="str">
        <f t="shared" si="298"/>
        <v>un</v>
      </c>
    </row>
    <row r="19106" spans="1:4" x14ac:dyDescent="0.2">
      <c r="A19106" s="5" t="s">
        <v>20908</v>
      </c>
      <c r="B19106" s="5" t="s">
        <v>34723</v>
      </c>
      <c r="C19106" s="5" t="s">
        <v>12</v>
      </c>
      <c r="D19106" s="5" t="str">
        <f t="shared" si="298"/>
        <v>un</v>
      </c>
    </row>
    <row r="19107" spans="1:4" x14ac:dyDescent="0.2">
      <c r="A19107" s="5" t="s">
        <v>10713</v>
      </c>
      <c r="B19107" s="5" t="s">
        <v>34724</v>
      </c>
      <c r="C19107" s="5" t="s">
        <v>12</v>
      </c>
      <c r="D19107" s="5" t="str">
        <f t="shared" si="298"/>
        <v>un</v>
      </c>
    </row>
    <row r="19108" spans="1:4" x14ac:dyDescent="0.2">
      <c r="A19108" s="5" t="s">
        <v>20909</v>
      </c>
      <c r="B19108" s="5" t="s">
        <v>34724</v>
      </c>
      <c r="C19108" s="5" t="s">
        <v>12</v>
      </c>
      <c r="D19108" s="5" t="str">
        <f t="shared" si="298"/>
        <v>un</v>
      </c>
    </row>
    <row r="19109" spans="1:4" x14ac:dyDescent="0.2">
      <c r="A19109" s="5" t="s">
        <v>10714</v>
      </c>
      <c r="B19109" s="5" t="s">
        <v>34725</v>
      </c>
      <c r="C19109" s="5" t="s">
        <v>12</v>
      </c>
      <c r="D19109" s="5" t="str">
        <f t="shared" si="298"/>
        <v>un</v>
      </c>
    </row>
    <row r="19110" spans="1:4" x14ac:dyDescent="0.2">
      <c r="A19110" s="5" t="s">
        <v>20910</v>
      </c>
      <c r="B19110" s="5" t="s">
        <v>34725</v>
      </c>
      <c r="C19110" s="5" t="s">
        <v>12</v>
      </c>
      <c r="D19110" s="5" t="str">
        <f t="shared" si="298"/>
        <v>un</v>
      </c>
    </row>
    <row r="19111" spans="1:4" x14ac:dyDescent="0.2">
      <c r="A19111" s="5" t="s">
        <v>34726</v>
      </c>
      <c r="B19111" s="5" t="s">
        <v>34727</v>
      </c>
      <c r="C19111" s="5" t="s">
        <v>12</v>
      </c>
      <c r="D19111" s="5" t="str">
        <f t="shared" si="298"/>
        <v>un</v>
      </c>
    </row>
    <row r="19112" spans="1:4" x14ac:dyDescent="0.2">
      <c r="A19112" s="5" t="s">
        <v>34728</v>
      </c>
      <c r="B19112" s="5" t="s">
        <v>34727</v>
      </c>
      <c r="C19112" s="5" t="s">
        <v>12</v>
      </c>
      <c r="D19112" s="5" t="str">
        <f t="shared" si="298"/>
        <v>un</v>
      </c>
    </row>
    <row r="19113" spans="1:4" x14ac:dyDescent="0.2">
      <c r="A19113" s="5" t="s">
        <v>10715</v>
      </c>
      <c r="B19113" s="5" t="s">
        <v>34729</v>
      </c>
      <c r="C19113" s="5" t="s">
        <v>12</v>
      </c>
      <c r="D19113" s="5" t="str">
        <f t="shared" si="298"/>
        <v>un</v>
      </c>
    </row>
    <row r="19114" spans="1:4" x14ac:dyDescent="0.2">
      <c r="A19114" s="5" t="s">
        <v>20911</v>
      </c>
      <c r="B19114" s="5" t="s">
        <v>34729</v>
      </c>
      <c r="C19114" s="5" t="s">
        <v>12</v>
      </c>
      <c r="D19114" s="5" t="str">
        <f t="shared" si="298"/>
        <v>un</v>
      </c>
    </row>
    <row r="19115" spans="1:4" x14ac:dyDescent="0.2">
      <c r="A19115" s="5" t="s">
        <v>10716</v>
      </c>
      <c r="B19115" s="5" t="s">
        <v>34730</v>
      </c>
      <c r="C19115" s="5" t="s">
        <v>12</v>
      </c>
      <c r="D19115" s="5" t="str">
        <f t="shared" si="298"/>
        <v>un</v>
      </c>
    </row>
    <row r="19116" spans="1:4" x14ac:dyDescent="0.2">
      <c r="A19116" s="5" t="s">
        <v>20912</v>
      </c>
      <c r="B19116" s="5" t="s">
        <v>34730</v>
      </c>
      <c r="C19116" s="5" t="s">
        <v>12</v>
      </c>
      <c r="D19116" s="5" t="str">
        <f t="shared" si="298"/>
        <v>un</v>
      </c>
    </row>
    <row r="19117" spans="1:4" x14ac:dyDescent="0.2">
      <c r="A19117" s="5" t="s">
        <v>10717</v>
      </c>
      <c r="B19117" s="5" t="s">
        <v>34731</v>
      </c>
      <c r="C19117" s="5" t="s">
        <v>12</v>
      </c>
      <c r="D19117" s="5" t="str">
        <f t="shared" si="298"/>
        <v>un</v>
      </c>
    </row>
    <row r="19118" spans="1:4" x14ac:dyDescent="0.2">
      <c r="A19118" s="5" t="s">
        <v>20913</v>
      </c>
      <c r="B19118" s="5" t="s">
        <v>34731</v>
      </c>
      <c r="C19118" s="5" t="s">
        <v>12</v>
      </c>
      <c r="D19118" s="5" t="str">
        <f t="shared" si="298"/>
        <v>un</v>
      </c>
    </row>
    <row r="19119" spans="1:4" x14ac:dyDescent="0.2">
      <c r="A19119" s="5" t="s">
        <v>10718</v>
      </c>
      <c r="B19119" s="5" t="s">
        <v>34732</v>
      </c>
      <c r="C19119" s="5" t="s">
        <v>12</v>
      </c>
      <c r="D19119" s="5" t="str">
        <f t="shared" si="298"/>
        <v>un</v>
      </c>
    </row>
    <row r="19120" spans="1:4" x14ac:dyDescent="0.2">
      <c r="A19120" s="5" t="s">
        <v>20914</v>
      </c>
      <c r="B19120" s="5" t="s">
        <v>34732</v>
      </c>
      <c r="C19120" s="5" t="s">
        <v>12</v>
      </c>
      <c r="D19120" s="5" t="str">
        <f t="shared" si="298"/>
        <v>un</v>
      </c>
    </row>
    <row r="19121" spans="1:4" x14ac:dyDescent="0.2">
      <c r="A19121" s="5" t="s">
        <v>10719</v>
      </c>
      <c r="B19121" s="5" t="s">
        <v>34733</v>
      </c>
      <c r="C19121" s="5" t="s">
        <v>12</v>
      </c>
      <c r="D19121" s="5" t="str">
        <f t="shared" si="298"/>
        <v>un</v>
      </c>
    </row>
    <row r="19122" spans="1:4" x14ac:dyDescent="0.2">
      <c r="A19122" s="5" t="s">
        <v>20915</v>
      </c>
      <c r="B19122" s="5" t="s">
        <v>34733</v>
      </c>
      <c r="C19122" s="5" t="s">
        <v>12</v>
      </c>
      <c r="D19122" s="5" t="str">
        <f t="shared" si="298"/>
        <v>un</v>
      </c>
    </row>
    <row r="19123" spans="1:4" x14ac:dyDescent="0.2">
      <c r="A19123" s="5" t="s">
        <v>5162</v>
      </c>
      <c r="B19123" s="5" t="s">
        <v>34734</v>
      </c>
      <c r="C19123" s="5" t="s">
        <v>21</v>
      </c>
      <c r="D19123" s="5" t="str">
        <f t="shared" si="298"/>
        <v>m</v>
      </c>
    </row>
    <row r="19124" spans="1:4" x14ac:dyDescent="0.2">
      <c r="A19124" s="5" t="s">
        <v>20916</v>
      </c>
      <c r="B19124" s="5" t="s">
        <v>34734</v>
      </c>
      <c r="C19124" s="5" t="s">
        <v>21</v>
      </c>
      <c r="D19124" s="5" t="str">
        <f t="shared" si="298"/>
        <v>m</v>
      </c>
    </row>
    <row r="19125" spans="1:4" x14ac:dyDescent="0.2">
      <c r="A19125" s="5" t="s">
        <v>5163</v>
      </c>
      <c r="B19125" s="5" t="s">
        <v>34735</v>
      </c>
      <c r="C19125" s="5" t="s">
        <v>21</v>
      </c>
      <c r="D19125" s="5" t="str">
        <f t="shared" si="298"/>
        <v>m</v>
      </c>
    </row>
    <row r="19126" spans="1:4" x14ac:dyDescent="0.2">
      <c r="A19126" s="5" t="s">
        <v>20917</v>
      </c>
      <c r="B19126" s="5" t="s">
        <v>34735</v>
      </c>
      <c r="C19126" s="5" t="s">
        <v>21</v>
      </c>
      <c r="D19126" s="5" t="str">
        <f t="shared" si="298"/>
        <v>m</v>
      </c>
    </row>
    <row r="19127" spans="1:4" x14ac:dyDescent="0.2">
      <c r="A19127" s="5" t="s">
        <v>5164</v>
      </c>
      <c r="B19127" s="5" t="s">
        <v>34736</v>
      </c>
      <c r="C19127" s="5" t="s">
        <v>5165</v>
      </c>
      <c r="D19127" s="5" t="str">
        <f t="shared" si="298"/>
        <v>par</v>
      </c>
    </row>
    <row r="19128" spans="1:4" x14ac:dyDescent="0.2">
      <c r="A19128" s="5" t="s">
        <v>20918</v>
      </c>
      <c r="B19128" s="5" t="s">
        <v>34736</v>
      </c>
      <c r="C19128" s="5" t="s">
        <v>5165</v>
      </c>
      <c r="D19128" s="5" t="str">
        <f t="shared" si="298"/>
        <v>par</v>
      </c>
    </row>
    <row r="19129" spans="1:4" x14ac:dyDescent="0.2">
      <c r="A19129" s="5" t="s">
        <v>5166</v>
      </c>
      <c r="B19129" s="5" t="s">
        <v>34737</v>
      </c>
      <c r="C19129" s="5" t="s">
        <v>21</v>
      </c>
      <c r="D19129" s="5" t="str">
        <f t="shared" si="298"/>
        <v>m</v>
      </c>
    </row>
    <row r="19130" spans="1:4" x14ac:dyDescent="0.2">
      <c r="A19130" s="5" t="s">
        <v>20919</v>
      </c>
      <c r="B19130" s="5" t="s">
        <v>34737</v>
      </c>
      <c r="C19130" s="5" t="s">
        <v>21</v>
      </c>
      <c r="D19130" s="5" t="str">
        <f t="shared" si="298"/>
        <v>m</v>
      </c>
    </row>
    <row r="19131" spans="1:4" x14ac:dyDescent="0.2">
      <c r="A19131" s="5" t="s">
        <v>5167</v>
      </c>
      <c r="B19131" s="5" t="s">
        <v>34738</v>
      </c>
      <c r="C19131" s="5" t="s">
        <v>21</v>
      </c>
      <c r="D19131" s="5" t="str">
        <f t="shared" si="298"/>
        <v>m</v>
      </c>
    </row>
    <row r="19132" spans="1:4" x14ac:dyDescent="0.2">
      <c r="A19132" s="5" t="s">
        <v>20920</v>
      </c>
      <c r="B19132" s="5" t="s">
        <v>34738</v>
      </c>
      <c r="C19132" s="5" t="s">
        <v>21</v>
      </c>
      <c r="D19132" s="5" t="str">
        <f t="shared" si="298"/>
        <v>m</v>
      </c>
    </row>
    <row r="19133" spans="1:4" x14ac:dyDescent="0.2">
      <c r="A19133" s="5" t="s">
        <v>5168</v>
      </c>
      <c r="B19133" s="5" t="s">
        <v>34739</v>
      </c>
      <c r="C19133" s="5" t="s">
        <v>12</v>
      </c>
      <c r="D19133" s="5" t="str">
        <f t="shared" si="298"/>
        <v>un</v>
      </c>
    </row>
    <row r="19134" spans="1:4" x14ac:dyDescent="0.2">
      <c r="A19134" s="5" t="s">
        <v>20921</v>
      </c>
      <c r="B19134" s="5" t="s">
        <v>34739</v>
      </c>
      <c r="C19134" s="5" t="s">
        <v>12</v>
      </c>
      <c r="D19134" s="5" t="str">
        <f t="shared" si="298"/>
        <v>un</v>
      </c>
    </row>
    <row r="19135" spans="1:4" x14ac:dyDescent="0.2">
      <c r="A19135" s="5" t="s">
        <v>5169</v>
      </c>
      <c r="B19135" s="5" t="s">
        <v>34740</v>
      </c>
      <c r="C19135" s="5" t="s">
        <v>12</v>
      </c>
      <c r="D19135" s="5" t="str">
        <f t="shared" si="298"/>
        <v>un</v>
      </c>
    </row>
    <row r="19136" spans="1:4" x14ac:dyDescent="0.2">
      <c r="A19136" s="5" t="s">
        <v>20922</v>
      </c>
      <c r="B19136" s="5" t="s">
        <v>34740</v>
      </c>
      <c r="C19136" s="5" t="s">
        <v>12</v>
      </c>
      <c r="D19136" s="5" t="str">
        <f t="shared" si="298"/>
        <v>un</v>
      </c>
    </row>
    <row r="19137" spans="1:4" x14ac:dyDescent="0.2">
      <c r="A19137" s="5" t="s">
        <v>5170</v>
      </c>
      <c r="B19137" s="5" t="s">
        <v>34741</v>
      </c>
      <c r="C19137" s="5" t="s">
        <v>12</v>
      </c>
      <c r="D19137" s="5" t="str">
        <f t="shared" si="298"/>
        <v>un</v>
      </c>
    </row>
    <row r="19138" spans="1:4" x14ac:dyDescent="0.2">
      <c r="A19138" s="5" t="s">
        <v>20923</v>
      </c>
      <c r="B19138" s="5" t="s">
        <v>34741</v>
      </c>
      <c r="C19138" s="5" t="s">
        <v>12</v>
      </c>
      <c r="D19138" s="5" t="str">
        <f t="shared" ref="D19138:D19201" si="299">LOWER(C19138)</f>
        <v>un</v>
      </c>
    </row>
    <row r="19139" spans="1:4" x14ac:dyDescent="0.2">
      <c r="A19139" s="5" t="s">
        <v>5171</v>
      </c>
      <c r="B19139" s="5" t="s">
        <v>34742</v>
      </c>
      <c r="C19139" s="5" t="s">
        <v>21</v>
      </c>
      <c r="D19139" s="5" t="str">
        <f t="shared" si="299"/>
        <v>m</v>
      </c>
    </row>
    <row r="19140" spans="1:4" x14ac:dyDescent="0.2">
      <c r="A19140" s="5" t="s">
        <v>20924</v>
      </c>
      <c r="B19140" s="5" t="s">
        <v>34742</v>
      </c>
      <c r="C19140" s="5" t="s">
        <v>21</v>
      </c>
      <c r="D19140" s="5" t="str">
        <f t="shared" si="299"/>
        <v>m</v>
      </c>
    </row>
    <row r="19141" spans="1:4" x14ac:dyDescent="0.2">
      <c r="A19141" s="5" t="s">
        <v>5172</v>
      </c>
      <c r="B19141" s="5" t="s">
        <v>34743</v>
      </c>
      <c r="C19141" s="5" t="s">
        <v>25536</v>
      </c>
      <c r="D19141" s="5" t="str">
        <f t="shared" si="299"/>
        <v>m2</v>
      </c>
    </row>
    <row r="19142" spans="1:4" x14ac:dyDescent="0.2">
      <c r="A19142" s="5" t="s">
        <v>20925</v>
      </c>
      <c r="B19142" s="5" t="s">
        <v>34743</v>
      </c>
      <c r="C19142" s="5" t="s">
        <v>25536</v>
      </c>
      <c r="D19142" s="5" t="str">
        <f t="shared" si="299"/>
        <v>m2</v>
      </c>
    </row>
    <row r="19143" spans="1:4" x14ac:dyDescent="0.2">
      <c r="A19143" s="5" t="s">
        <v>5173</v>
      </c>
      <c r="B19143" s="5" t="s">
        <v>34744</v>
      </c>
      <c r="C19143" s="5" t="s">
        <v>25536</v>
      </c>
      <c r="D19143" s="5" t="str">
        <f t="shared" si="299"/>
        <v>m2</v>
      </c>
    </row>
    <row r="19144" spans="1:4" x14ac:dyDescent="0.2">
      <c r="A19144" s="5" t="s">
        <v>20926</v>
      </c>
      <c r="B19144" s="5" t="s">
        <v>34744</v>
      </c>
      <c r="C19144" s="5" t="s">
        <v>25536</v>
      </c>
      <c r="D19144" s="5" t="str">
        <f t="shared" si="299"/>
        <v>m2</v>
      </c>
    </row>
    <row r="19145" spans="1:4" x14ac:dyDescent="0.2">
      <c r="A19145" s="5" t="s">
        <v>5174</v>
      </c>
      <c r="B19145" s="5" t="s">
        <v>34745</v>
      </c>
      <c r="C19145" s="5" t="s">
        <v>25536</v>
      </c>
      <c r="D19145" s="5" t="str">
        <f t="shared" si="299"/>
        <v>m2</v>
      </c>
    </row>
    <row r="19146" spans="1:4" x14ac:dyDescent="0.2">
      <c r="A19146" s="5" t="s">
        <v>20927</v>
      </c>
      <c r="B19146" s="5" t="s">
        <v>34745</v>
      </c>
      <c r="C19146" s="5" t="s">
        <v>25536</v>
      </c>
      <c r="D19146" s="5" t="str">
        <f t="shared" si="299"/>
        <v>m2</v>
      </c>
    </row>
    <row r="19147" spans="1:4" x14ac:dyDescent="0.2">
      <c r="A19147" s="5" t="s">
        <v>5175</v>
      </c>
      <c r="B19147" s="5" t="s">
        <v>34746</v>
      </c>
      <c r="C19147" s="5" t="s">
        <v>25536</v>
      </c>
      <c r="D19147" s="5" t="str">
        <f t="shared" si="299"/>
        <v>m2</v>
      </c>
    </row>
    <row r="19148" spans="1:4" x14ac:dyDescent="0.2">
      <c r="A19148" s="5" t="s">
        <v>20928</v>
      </c>
      <c r="B19148" s="5" t="s">
        <v>34746</v>
      </c>
      <c r="C19148" s="5" t="s">
        <v>25536</v>
      </c>
      <c r="D19148" s="5" t="str">
        <f t="shared" si="299"/>
        <v>m2</v>
      </c>
    </row>
    <row r="19149" spans="1:4" x14ac:dyDescent="0.2">
      <c r="A19149" s="5" t="s">
        <v>5176</v>
      </c>
      <c r="B19149" s="5" t="s">
        <v>34747</v>
      </c>
      <c r="C19149" s="5" t="s">
        <v>12</v>
      </c>
      <c r="D19149" s="5" t="str">
        <f t="shared" si="299"/>
        <v>un</v>
      </c>
    </row>
    <row r="19150" spans="1:4" x14ac:dyDescent="0.2">
      <c r="A19150" s="5" t="s">
        <v>20929</v>
      </c>
      <c r="B19150" s="5" t="s">
        <v>34747</v>
      </c>
      <c r="C19150" s="5" t="s">
        <v>12</v>
      </c>
      <c r="D19150" s="5" t="str">
        <f t="shared" si="299"/>
        <v>un</v>
      </c>
    </row>
    <row r="19151" spans="1:4" x14ac:dyDescent="0.2">
      <c r="A19151" s="5" t="s">
        <v>10720</v>
      </c>
      <c r="B19151" s="5" t="s">
        <v>34748</v>
      </c>
      <c r="C19151" s="5" t="s">
        <v>12</v>
      </c>
      <c r="D19151" s="5" t="str">
        <f t="shared" si="299"/>
        <v>un</v>
      </c>
    </row>
    <row r="19152" spans="1:4" x14ac:dyDescent="0.2">
      <c r="A19152" s="5" t="s">
        <v>20930</v>
      </c>
      <c r="B19152" s="5" t="s">
        <v>34748</v>
      </c>
      <c r="C19152" s="5" t="s">
        <v>12</v>
      </c>
      <c r="D19152" s="5" t="str">
        <f t="shared" si="299"/>
        <v>un</v>
      </c>
    </row>
    <row r="19153" spans="1:4" x14ac:dyDescent="0.2">
      <c r="A19153" s="5" t="s">
        <v>5177</v>
      </c>
      <c r="B19153" s="5" t="s">
        <v>34749</v>
      </c>
      <c r="C19153" s="5" t="s">
        <v>12</v>
      </c>
      <c r="D19153" s="5" t="str">
        <f t="shared" si="299"/>
        <v>un</v>
      </c>
    </row>
    <row r="19154" spans="1:4" x14ac:dyDescent="0.2">
      <c r="A19154" s="5" t="s">
        <v>20931</v>
      </c>
      <c r="B19154" s="5" t="s">
        <v>34749</v>
      </c>
      <c r="C19154" s="5" t="s">
        <v>12</v>
      </c>
      <c r="D19154" s="5" t="str">
        <f t="shared" si="299"/>
        <v>un</v>
      </c>
    </row>
    <row r="19155" spans="1:4" x14ac:dyDescent="0.2">
      <c r="A19155" s="5" t="s">
        <v>5178</v>
      </c>
      <c r="B19155" s="5" t="s">
        <v>34750</v>
      </c>
      <c r="C19155" s="5" t="s">
        <v>12</v>
      </c>
      <c r="D19155" s="5" t="str">
        <f t="shared" si="299"/>
        <v>un</v>
      </c>
    </row>
    <row r="19156" spans="1:4" x14ac:dyDescent="0.2">
      <c r="A19156" s="5" t="s">
        <v>20932</v>
      </c>
      <c r="B19156" s="5" t="s">
        <v>34750</v>
      </c>
      <c r="C19156" s="5" t="s">
        <v>12</v>
      </c>
      <c r="D19156" s="5" t="str">
        <f t="shared" si="299"/>
        <v>un</v>
      </c>
    </row>
    <row r="19157" spans="1:4" x14ac:dyDescent="0.2">
      <c r="A19157" s="5" t="s">
        <v>34751</v>
      </c>
      <c r="B19157" s="5" t="s">
        <v>34752</v>
      </c>
      <c r="C19157" s="5" t="s">
        <v>12</v>
      </c>
      <c r="D19157" s="5" t="str">
        <f t="shared" si="299"/>
        <v>un</v>
      </c>
    </row>
    <row r="19158" spans="1:4" x14ac:dyDescent="0.2">
      <c r="A19158" s="5" t="s">
        <v>34753</v>
      </c>
      <c r="B19158" s="5" t="s">
        <v>34752</v>
      </c>
      <c r="C19158" s="5" t="s">
        <v>12</v>
      </c>
      <c r="D19158" s="5" t="str">
        <f t="shared" si="299"/>
        <v>un</v>
      </c>
    </row>
    <row r="19159" spans="1:4" x14ac:dyDescent="0.2">
      <c r="A19159" s="5" t="s">
        <v>10721</v>
      </c>
      <c r="B19159" s="5" t="s">
        <v>34754</v>
      </c>
      <c r="C19159" s="5" t="s">
        <v>12</v>
      </c>
      <c r="D19159" s="5" t="str">
        <f t="shared" si="299"/>
        <v>un</v>
      </c>
    </row>
    <row r="19160" spans="1:4" x14ac:dyDescent="0.2">
      <c r="A19160" s="5" t="s">
        <v>20933</v>
      </c>
      <c r="B19160" s="5" t="s">
        <v>34754</v>
      </c>
      <c r="C19160" s="5" t="s">
        <v>12</v>
      </c>
      <c r="D19160" s="5" t="str">
        <f t="shared" si="299"/>
        <v>un</v>
      </c>
    </row>
    <row r="19161" spans="1:4" x14ac:dyDescent="0.2">
      <c r="A19161" s="5" t="s">
        <v>10722</v>
      </c>
      <c r="B19161" s="5" t="s">
        <v>34755</v>
      </c>
      <c r="C19161" s="5" t="s">
        <v>12</v>
      </c>
      <c r="D19161" s="5" t="str">
        <f t="shared" si="299"/>
        <v>un</v>
      </c>
    </row>
    <row r="19162" spans="1:4" x14ac:dyDescent="0.2">
      <c r="A19162" s="5" t="s">
        <v>20934</v>
      </c>
      <c r="B19162" s="5" t="s">
        <v>34755</v>
      </c>
      <c r="C19162" s="5" t="s">
        <v>12</v>
      </c>
      <c r="D19162" s="5" t="str">
        <f t="shared" si="299"/>
        <v>un</v>
      </c>
    </row>
    <row r="19163" spans="1:4" x14ac:dyDescent="0.2">
      <c r="A19163" s="5" t="s">
        <v>10723</v>
      </c>
      <c r="B19163" s="5" t="s">
        <v>34756</v>
      </c>
      <c r="C19163" s="5" t="s">
        <v>12</v>
      </c>
      <c r="D19163" s="5" t="str">
        <f t="shared" si="299"/>
        <v>un</v>
      </c>
    </row>
    <row r="19164" spans="1:4" x14ac:dyDescent="0.2">
      <c r="A19164" s="5" t="s">
        <v>20935</v>
      </c>
      <c r="B19164" s="5" t="s">
        <v>34756</v>
      </c>
      <c r="C19164" s="5" t="s">
        <v>12</v>
      </c>
      <c r="D19164" s="5" t="str">
        <f t="shared" si="299"/>
        <v>un</v>
      </c>
    </row>
    <row r="19165" spans="1:4" x14ac:dyDescent="0.2">
      <c r="A19165" s="5" t="s">
        <v>10724</v>
      </c>
      <c r="B19165" s="5" t="s">
        <v>34757</v>
      </c>
      <c r="C19165" s="5" t="s">
        <v>12</v>
      </c>
      <c r="D19165" s="5" t="str">
        <f t="shared" si="299"/>
        <v>un</v>
      </c>
    </row>
    <row r="19166" spans="1:4" x14ac:dyDescent="0.2">
      <c r="A19166" s="5" t="s">
        <v>20936</v>
      </c>
      <c r="B19166" s="5" t="s">
        <v>34757</v>
      </c>
      <c r="C19166" s="5" t="s">
        <v>12</v>
      </c>
      <c r="D19166" s="5" t="str">
        <f t="shared" si="299"/>
        <v>un</v>
      </c>
    </row>
    <row r="19167" spans="1:4" x14ac:dyDescent="0.2">
      <c r="A19167" s="5" t="s">
        <v>10725</v>
      </c>
      <c r="B19167" s="5" t="s">
        <v>34758</v>
      </c>
      <c r="C19167" s="5" t="s">
        <v>12</v>
      </c>
      <c r="D19167" s="5" t="str">
        <f t="shared" si="299"/>
        <v>un</v>
      </c>
    </row>
    <row r="19168" spans="1:4" x14ac:dyDescent="0.2">
      <c r="A19168" s="5" t="s">
        <v>20937</v>
      </c>
      <c r="B19168" s="5" t="s">
        <v>34758</v>
      </c>
      <c r="C19168" s="5" t="s">
        <v>12</v>
      </c>
      <c r="D19168" s="5" t="str">
        <f t="shared" si="299"/>
        <v>un</v>
      </c>
    </row>
    <row r="19169" spans="1:4" x14ac:dyDescent="0.2">
      <c r="A19169" s="5" t="s">
        <v>10726</v>
      </c>
      <c r="B19169" s="5" t="s">
        <v>34759</v>
      </c>
      <c r="C19169" s="5" t="s">
        <v>12</v>
      </c>
      <c r="D19169" s="5" t="str">
        <f t="shared" si="299"/>
        <v>un</v>
      </c>
    </row>
    <row r="19170" spans="1:4" x14ac:dyDescent="0.2">
      <c r="A19170" s="5" t="s">
        <v>20938</v>
      </c>
      <c r="B19170" s="5" t="s">
        <v>34759</v>
      </c>
      <c r="C19170" s="5" t="s">
        <v>12</v>
      </c>
      <c r="D19170" s="5" t="str">
        <f t="shared" si="299"/>
        <v>un</v>
      </c>
    </row>
    <row r="19171" spans="1:4" x14ac:dyDescent="0.2">
      <c r="A19171" s="5" t="s">
        <v>10727</v>
      </c>
      <c r="B19171" s="5" t="s">
        <v>34760</v>
      </c>
      <c r="C19171" s="5" t="s">
        <v>12</v>
      </c>
      <c r="D19171" s="5" t="str">
        <f t="shared" si="299"/>
        <v>un</v>
      </c>
    </row>
    <row r="19172" spans="1:4" x14ac:dyDescent="0.2">
      <c r="A19172" s="5" t="s">
        <v>20939</v>
      </c>
      <c r="B19172" s="5" t="s">
        <v>34760</v>
      </c>
      <c r="C19172" s="5" t="s">
        <v>12</v>
      </c>
      <c r="D19172" s="5" t="str">
        <f t="shared" si="299"/>
        <v>un</v>
      </c>
    </row>
    <row r="19173" spans="1:4" x14ac:dyDescent="0.2">
      <c r="A19173" s="5" t="s">
        <v>10728</v>
      </c>
      <c r="B19173" s="5" t="s">
        <v>34761</v>
      </c>
      <c r="C19173" s="5" t="s">
        <v>12</v>
      </c>
      <c r="D19173" s="5" t="str">
        <f t="shared" si="299"/>
        <v>un</v>
      </c>
    </row>
    <row r="19174" spans="1:4" x14ac:dyDescent="0.2">
      <c r="A19174" s="5" t="s">
        <v>20940</v>
      </c>
      <c r="B19174" s="5" t="s">
        <v>34761</v>
      </c>
      <c r="C19174" s="5" t="s">
        <v>12</v>
      </c>
      <c r="D19174" s="5" t="str">
        <f t="shared" si="299"/>
        <v>un</v>
      </c>
    </row>
    <row r="19175" spans="1:4" x14ac:dyDescent="0.2">
      <c r="A19175" s="5" t="s">
        <v>10729</v>
      </c>
      <c r="B19175" s="5" t="s">
        <v>34762</v>
      </c>
      <c r="C19175" s="5" t="s">
        <v>12</v>
      </c>
      <c r="D19175" s="5" t="str">
        <f t="shared" si="299"/>
        <v>un</v>
      </c>
    </row>
    <row r="19176" spans="1:4" x14ac:dyDescent="0.2">
      <c r="A19176" s="5" t="s">
        <v>20941</v>
      </c>
      <c r="B19176" s="5" t="s">
        <v>34762</v>
      </c>
      <c r="C19176" s="5" t="s">
        <v>12</v>
      </c>
      <c r="D19176" s="5" t="str">
        <f t="shared" si="299"/>
        <v>un</v>
      </c>
    </row>
    <row r="19177" spans="1:4" x14ac:dyDescent="0.2">
      <c r="A19177" s="5" t="s">
        <v>10730</v>
      </c>
      <c r="B19177" s="5" t="s">
        <v>34763</v>
      </c>
      <c r="C19177" s="5" t="s">
        <v>12</v>
      </c>
      <c r="D19177" s="5" t="str">
        <f t="shared" si="299"/>
        <v>un</v>
      </c>
    </row>
    <row r="19178" spans="1:4" x14ac:dyDescent="0.2">
      <c r="A19178" s="5" t="s">
        <v>20942</v>
      </c>
      <c r="B19178" s="5" t="s">
        <v>34763</v>
      </c>
      <c r="C19178" s="5" t="s">
        <v>12</v>
      </c>
      <c r="D19178" s="5" t="str">
        <f t="shared" si="299"/>
        <v>un</v>
      </c>
    </row>
    <row r="19179" spans="1:4" x14ac:dyDescent="0.2">
      <c r="A19179" s="5" t="s">
        <v>10731</v>
      </c>
      <c r="B19179" s="5" t="s">
        <v>34764</v>
      </c>
      <c r="C19179" s="5" t="s">
        <v>12</v>
      </c>
      <c r="D19179" s="5" t="str">
        <f t="shared" si="299"/>
        <v>un</v>
      </c>
    </row>
    <row r="19180" spans="1:4" x14ac:dyDescent="0.2">
      <c r="A19180" s="5" t="s">
        <v>20943</v>
      </c>
      <c r="B19180" s="5" t="s">
        <v>34764</v>
      </c>
      <c r="C19180" s="5" t="s">
        <v>12</v>
      </c>
      <c r="D19180" s="5" t="str">
        <f t="shared" si="299"/>
        <v>un</v>
      </c>
    </row>
    <row r="19181" spans="1:4" x14ac:dyDescent="0.2">
      <c r="A19181" s="5" t="s">
        <v>10732</v>
      </c>
      <c r="B19181" s="5" t="s">
        <v>34765</v>
      </c>
      <c r="C19181" s="5" t="s">
        <v>12</v>
      </c>
      <c r="D19181" s="5" t="str">
        <f t="shared" si="299"/>
        <v>un</v>
      </c>
    </row>
    <row r="19182" spans="1:4" x14ac:dyDescent="0.2">
      <c r="A19182" s="5" t="s">
        <v>20944</v>
      </c>
      <c r="B19182" s="5" t="s">
        <v>34765</v>
      </c>
      <c r="C19182" s="5" t="s">
        <v>12</v>
      </c>
      <c r="D19182" s="5" t="str">
        <f t="shared" si="299"/>
        <v>un</v>
      </c>
    </row>
    <row r="19183" spans="1:4" x14ac:dyDescent="0.2">
      <c r="A19183" s="5" t="s">
        <v>5179</v>
      </c>
      <c r="B19183" s="5" t="s">
        <v>23598</v>
      </c>
      <c r="C19183" s="5" t="s">
        <v>12</v>
      </c>
      <c r="D19183" s="5" t="str">
        <f t="shared" si="299"/>
        <v>un</v>
      </c>
    </row>
    <row r="19184" spans="1:4" x14ac:dyDescent="0.2">
      <c r="A19184" s="5" t="s">
        <v>20945</v>
      </c>
      <c r="B19184" s="5" t="s">
        <v>23598</v>
      </c>
      <c r="C19184" s="5" t="s">
        <v>12</v>
      </c>
      <c r="D19184" s="5" t="str">
        <f t="shared" si="299"/>
        <v>un</v>
      </c>
    </row>
    <row r="19185" spans="1:4" x14ac:dyDescent="0.2">
      <c r="A19185" s="5" t="s">
        <v>5180</v>
      </c>
      <c r="B19185" s="5" t="s">
        <v>23599</v>
      </c>
      <c r="C19185" s="5" t="s">
        <v>12</v>
      </c>
      <c r="D19185" s="5" t="str">
        <f t="shared" si="299"/>
        <v>un</v>
      </c>
    </row>
    <row r="19186" spans="1:4" x14ac:dyDescent="0.2">
      <c r="A19186" s="5" t="s">
        <v>20946</v>
      </c>
      <c r="B19186" s="5" t="s">
        <v>23599</v>
      </c>
      <c r="C19186" s="5" t="s">
        <v>12</v>
      </c>
      <c r="D19186" s="5" t="str">
        <f t="shared" si="299"/>
        <v>un</v>
      </c>
    </row>
    <row r="19187" spans="1:4" x14ac:dyDescent="0.2">
      <c r="A19187" s="5" t="s">
        <v>5181</v>
      </c>
      <c r="B19187" s="5" t="s">
        <v>23600</v>
      </c>
      <c r="C19187" s="5" t="s">
        <v>12</v>
      </c>
      <c r="D19187" s="5" t="str">
        <f t="shared" si="299"/>
        <v>un</v>
      </c>
    </row>
    <row r="19188" spans="1:4" x14ac:dyDescent="0.2">
      <c r="A19188" s="5" t="s">
        <v>20947</v>
      </c>
      <c r="B19188" s="5" t="s">
        <v>23600</v>
      </c>
      <c r="C19188" s="5" t="s">
        <v>12</v>
      </c>
      <c r="D19188" s="5" t="str">
        <f t="shared" si="299"/>
        <v>un</v>
      </c>
    </row>
    <row r="19189" spans="1:4" x14ac:dyDescent="0.2">
      <c r="A19189" s="5" t="s">
        <v>5182</v>
      </c>
      <c r="B19189" s="5" t="s">
        <v>23601</v>
      </c>
      <c r="C19189" s="5" t="s">
        <v>12</v>
      </c>
      <c r="D19189" s="5" t="str">
        <f t="shared" si="299"/>
        <v>un</v>
      </c>
    </row>
    <row r="19190" spans="1:4" x14ac:dyDescent="0.2">
      <c r="A19190" s="5" t="s">
        <v>20948</v>
      </c>
      <c r="B19190" s="5" t="s">
        <v>23601</v>
      </c>
      <c r="C19190" s="5" t="s">
        <v>12</v>
      </c>
      <c r="D19190" s="5" t="str">
        <f t="shared" si="299"/>
        <v>un</v>
      </c>
    </row>
    <row r="19191" spans="1:4" x14ac:dyDescent="0.2">
      <c r="A19191" s="5" t="s">
        <v>5183</v>
      </c>
      <c r="B19191" s="5" t="s">
        <v>23602</v>
      </c>
      <c r="C19191" s="5" t="s">
        <v>12</v>
      </c>
      <c r="D19191" s="5" t="str">
        <f t="shared" si="299"/>
        <v>un</v>
      </c>
    </row>
    <row r="19192" spans="1:4" x14ac:dyDescent="0.2">
      <c r="A19192" s="5" t="s">
        <v>20949</v>
      </c>
      <c r="B19192" s="5" t="s">
        <v>23602</v>
      </c>
      <c r="C19192" s="5" t="s">
        <v>12</v>
      </c>
      <c r="D19192" s="5" t="str">
        <f t="shared" si="299"/>
        <v>un</v>
      </c>
    </row>
    <row r="19193" spans="1:4" x14ac:dyDescent="0.2">
      <c r="A19193" s="5" t="s">
        <v>10733</v>
      </c>
      <c r="B19193" s="5" t="s">
        <v>34766</v>
      </c>
      <c r="C19193" s="5" t="s">
        <v>12</v>
      </c>
      <c r="D19193" s="5" t="str">
        <f t="shared" si="299"/>
        <v>un</v>
      </c>
    </row>
    <row r="19194" spans="1:4" x14ac:dyDescent="0.2">
      <c r="A19194" s="5" t="s">
        <v>20950</v>
      </c>
      <c r="B19194" s="5" t="s">
        <v>34766</v>
      </c>
      <c r="C19194" s="5" t="s">
        <v>12</v>
      </c>
      <c r="D19194" s="5" t="str">
        <f t="shared" si="299"/>
        <v>un</v>
      </c>
    </row>
    <row r="19195" spans="1:4" x14ac:dyDescent="0.2">
      <c r="A19195" s="5" t="s">
        <v>10734</v>
      </c>
      <c r="B19195" s="5" t="s">
        <v>34767</v>
      </c>
      <c r="C19195" s="5" t="s">
        <v>12</v>
      </c>
      <c r="D19195" s="5" t="str">
        <f t="shared" si="299"/>
        <v>un</v>
      </c>
    </row>
    <row r="19196" spans="1:4" x14ac:dyDescent="0.2">
      <c r="A19196" s="5" t="s">
        <v>20951</v>
      </c>
      <c r="B19196" s="5" t="s">
        <v>34767</v>
      </c>
      <c r="C19196" s="5" t="s">
        <v>12</v>
      </c>
      <c r="D19196" s="5" t="str">
        <f t="shared" si="299"/>
        <v>un</v>
      </c>
    </row>
    <row r="19197" spans="1:4" x14ac:dyDescent="0.2">
      <c r="A19197" s="5" t="s">
        <v>10735</v>
      </c>
      <c r="B19197" s="5" t="s">
        <v>34768</v>
      </c>
      <c r="C19197" s="5" t="s">
        <v>12</v>
      </c>
      <c r="D19197" s="5" t="str">
        <f t="shared" si="299"/>
        <v>un</v>
      </c>
    </row>
    <row r="19198" spans="1:4" x14ac:dyDescent="0.2">
      <c r="A19198" s="5" t="s">
        <v>20952</v>
      </c>
      <c r="B19198" s="5" t="s">
        <v>34768</v>
      </c>
      <c r="C19198" s="5" t="s">
        <v>12</v>
      </c>
      <c r="D19198" s="5" t="str">
        <f t="shared" si="299"/>
        <v>un</v>
      </c>
    </row>
    <row r="19199" spans="1:4" x14ac:dyDescent="0.2">
      <c r="A19199" s="5" t="s">
        <v>10736</v>
      </c>
      <c r="B19199" s="5" t="s">
        <v>34769</v>
      </c>
      <c r="C19199" s="5" t="s">
        <v>12</v>
      </c>
      <c r="D19199" s="5" t="str">
        <f t="shared" si="299"/>
        <v>un</v>
      </c>
    </row>
    <row r="19200" spans="1:4" x14ac:dyDescent="0.2">
      <c r="A19200" s="5" t="s">
        <v>20953</v>
      </c>
      <c r="B19200" s="5" t="s">
        <v>34769</v>
      </c>
      <c r="C19200" s="5" t="s">
        <v>12</v>
      </c>
      <c r="D19200" s="5" t="str">
        <f t="shared" si="299"/>
        <v>un</v>
      </c>
    </row>
    <row r="19201" spans="1:4" x14ac:dyDescent="0.2">
      <c r="A19201" s="5" t="s">
        <v>10737</v>
      </c>
      <c r="B19201" s="5" t="s">
        <v>34770</v>
      </c>
      <c r="C19201" s="5" t="s">
        <v>12</v>
      </c>
      <c r="D19201" s="5" t="str">
        <f t="shared" si="299"/>
        <v>un</v>
      </c>
    </row>
    <row r="19202" spans="1:4" x14ac:dyDescent="0.2">
      <c r="A19202" s="5" t="s">
        <v>20954</v>
      </c>
      <c r="B19202" s="5" t="s">
        <v>34770</v>
      </c>
      <c r="C19202" s="5" t="s">
        <v>12</v>
      </c>
      <c r="D19202" s="5" t="str">
        <f t="shared" ref="D19202:D19265" si="300">LOWER(C19202)</f>
        <v>un</v>
      </c>
    </row>
    <row r="19203" spans="1:4" x14ac:dyDescent="0.2">
      <c r="A19203" s="5" t="s">
        <v>10738</v>
      </c>
      <c r="B19203" s="5" t="s">
        <v>34771</v>
      </c>
      <c r="C19203" s="5" t="s">
        <v>12</v>
      </c>
      <c r="D19203" s="5" t="str">
        <f t="shared" si="300"/>
        <v>un</v>
      </c>
    </row>
    <row r="19204" spans="1:4" x14ac:dyDescent="0.2">
      <c r="A19204" s="5" t="s">
        <v>20955</v>
      </c>
      <c r="B19204" s="5" t="s">
        <v>34771</v>
      </c>
      <c r="C19204" s="5" t="s">
        <v>12</v>
      </c>
      <c r="D19204" s="5" t="str">
        <f t="shared" si="300"/>
        <v>un</v>
      </c>
    </row>
    <row r="19205" spans="1:4" x14ac:dyDescent="0.2">
      <c r="A19205" s="5" t="s">
        <v>10739</v>
      </c>
      <c r="B19205" s="5" t="s">
        <v>34772</v>
      </c>
      <c r="C19205" s="5" t="s">
        <v>12</v>
      </c>
      <c r="D19205" s="5" t="str">
        <f t="shared" si="300"/>
        <v>un</v>
      </c>
    </row>
    <row r="19206" spans="1:4" x14ac:dyDescent="0.2">
      <c r="A19206" s="5" t="s">
        <v>20956</v>
      </c>
      <c r="B19206" s="5" t="s">
        <v>34772</v>
      </c>
      <c r="C19206" s="5" t="s">
        <v>12</v>
      </c>
      <c r="D19206" s="5" t="str">
        <f t="shared" si="300"/>
        <v>un</v>
      </c>
    </row>
    <row r="19207" spans="1:4" x14ac:dyDescent="0.2">
      <c r="A19207" s="5" t="s">
        <v>10740</v>
      </c>
      <c r="B19207" s="5" t="s">
        <v>34773</v>
      </c>
      <c r="C19207" s="5" t="s">
        <v>12</v>
      </c>
      <c r="D19207" s="5" t="str">
        <f t="shared" si="300"/>
        <v>un</v>
      </c>
    </row>
    <row r="19208" spans="1:4" x14ac:dyDescent="0.2">
      <c r="A19208" s="5" t="s">
        <v>20957</v>
      </c>
      <c r="B19208" s="5" t="s">
        <v>34773</v>
      </c>
      <c r="C19208" s="5" t="s">
        <v>12</v>
      </c>
      <c r="D19208" s="5" t="str">
        <f t="shared" si="300"/>
        <v>un</v>
      </c>
    </row>
    <row r="19209" spans="1:4" x14ac:dyDescent="0.2">
      <c r="A19209" s="5" t="s">
        <v>5184</v>
      </c>
      <c r="B19209" s="5" t="s">
        <v>34774</v>
      </c>
      <c r="C19209" s="5" t="s">
        <v>12</v>
      </c>
      <c r="D19209" s="5" t="str">
        <f t="shared" si="300"/>
        <v>un</v>
      </c>
    </row>
    <row r="19210" spans="1:4" x14ac:dyDescent="0.2">
      <c r="A19210" s="5" t="s">
        <v>20958</v>
      </c>
      <c r="B19210" s="5" t="s">
        <v>34774</v>
      </c>
      <c r="C19210" s="5" t="s">
        <v>12</v>
      </c>
      <c r="D19210" s="5" t="str">
        <f t="shared" si="300"/>
        <v>un</v>
      </c>
    </row>
    <row r="19211" spans="1:4" x14ac:dyDescent="0.2">
      <c r="A19211" s="5" t="s">
        <v>5185</v>
      </c>
      <c r="B19211" s="5" t="s">
        <v>34775</v>
      </c>
      <c r="C19211" s="5" t="s">
        <v>12</v>
      </c>
      <c r="D19211" s="5" t="str">
        <f t="shared" si="300"/>
        <v>un</v>
      </c>
    </row>
    <row r="19212" spans="1:4" x14ac:dyDescent="0.2">
      <c r="A19212" s="5" t="s">
        <v>20959</v>
      </c>
      <c r="B19212" s="5" t="s">
        <v>34775</v>
      </c>
      <c r="C19212" s="5" t="s">
        <v>12</v>
      </c>
      <c r="D19212" s="5" t="str">
        <f t="shared" si="300"/>
        <v>un</v>
      </c>
    </row>
    <row r="19213" spans="1:4" x14ac:dyDescent="0.2">
      <c r="A19213" s="5" t="s">
        <v>10741</v>
      </c>
      <c r="B19213" s="5" t="s">
        <v>34776</v>
      </c>
      <c r="C19213" s="5" t="s">
        <v>12</v>
      </c>
      <c r="D19213" s="5" t="str">
        <f t="shared" si="300"/>
        <v>un</v>
      </c>
    </row>
    <row r="19214" spans="1:4" x14ac:dyDescent="0.2">
      <c r="A19214" s="5" t="s">
        <v>20960</v>
      </c>
      <c r="B19214" s="5" t="s">
        <v>34776</v>
      </c>
      <c r="C19214" s="5" t="s">
        <v>12</v>
      </c>
      <c r="D19214" s="5" t="str">
        <f t="shared" si="300"/>
        <v>un</v>
      </c>
    </row>
    <row r="19215" spans="1:4" x14ac:dyDescent="0.2">
      <c r="A19215" s="5" t="s">
        <v>5186</v>
      </c>
      <c r="B19215" s="5" t="s">
        <v>34777</v>
      </c>
      <c r="C19215" s="5" t="s">
        <v>12</v>
      </c>
      <c r="D19215" s="5" t="str">
        <f t="shared" si="300"/>
        <v>un</v>
      </c>
    </row>
    <row r="19216" spans="1:4" x14ac:dyDescent="0.2">
      <c r="A19216" s="5" t="s">
        <v>20961</v>
      </c>
      <c r="B19216" s="5" t="s">
        <v>34777</v>
      </c>
      <c r="C19216" s="5" t="s">
        <v>12</v>
      </c>
      <c r="D19216" s="5" t="str">
        <f t="shared" si="300"/>
        <v>un</v>
      </c>
    </row>
    <row r="19217" spans="1:4" x14ac:dyDescent="0.2">
      <c r="A19217" s="5" t="s">
        <v>10742</v>
      </c>
      <c r="B19217" s="5" t="s">
        <v>34778</v>
      </c>
      <c r="C19217" s="5" t="s">
        <v>12</v>
      </c>
      <c r="D19217" s="5" t="str">
        <f t="shared" si="300"/>
        <v>un</v>
      </c>
    </row>
    <row r="19218" spans="1:4" x14ac:dyDescent="0.2">
      <c r="A19218" s="5" t="s">
        <v>20962</v>
      </c>
      <c r="B19218" s="5" t="s">
        <v>34778</v>
      </c>
      <c r="C19218" s="5" t="s">
        <v>12</v>
      </c>
      <c r="D19218" s="5" t="str">
        <f t="shared" si="300"/>
        <v>un</v>
      </c>
    </row>
    <row r="19219" spans="1:4" x14ac:dyDescent="0.2">
      <c r="A19219" s="5" t="s">
        <v>5187</v>
      </c>
      <c r="B19219" s="5" t="s">
        <v>34779</v>
      </c>
      <c r="C19219" s="5" t="s">
        <v>12</v>
      </c>
      <c r="D19219" s="5" t="str">
        <f t="shared" si="300"/>
        <v>un</v>
      </c>
    </row>
    <row r="19220" spans="1:4" x14ac:dyDescent="0.2">
      <c r="A19220" s="5" t="s">
        <v>20963</v>
      </c>
      <c r="B19220" s="5" t="s">
        <v>34779</v>
      </c>
      <c r="C19220" s="5" t="s">
        <v>12</v>
      </c>
      <c r="D19220" s="5" t="str">
        <f t="shared" si="300"/>
        <v>un</v>
      </c>
    </row>
    <row r="19221" spans="1:4" x14ac:dyDescent="0.2">
      <c r="A19221" s="5" t="s">
        <v>5188</v>
      </c>
      <c r="B19221" s="5" t="s">
        <v>34780</v>
      </c>
      <c r="C19221" s="5" t="s">
        <v>12</v>
      </c>
      <c r="D19221" s="5" t="str">
        <f t="shared" si="300"/>
        <v>un</v>
      </c>
    </row>
    <row r="19222" spans="1:4" x14ac:dyDescent="0.2">
      <c r="A19222" s="5" t="s">
        <v>20964</v>
      </c>
      <c r="B19222" s="5" t="s">
        <v>34780</v>
      </c>
      <c r="C19222" s="5" t="s">
        <v>12</v>
      </c>
      <c r="D19222" s="5" t="str">
        <f t="shared" si="300"/>
        <v>un</v>
      </c>
    </row>
    <row r="19223" spans="1:4" x14ac:dyDescent="0.2">
      <c r="A19223" s="5" t="s">
        <v>5189</v>
      </c>
      <c r="B19223" s="5" t="s">
        <v>34781</v>
      </c>
      <c r="C19223" s="5" t="s">
        <v>12</v>
      </c>
      <c r="D19223" s="5" t="str">
        <f t="shared" si="300"/>
        <v>un</v>
      </c>
    </row>
    <row r="19224" spans="1:4" x14ac:dyDescent="0.2">
      <c r="A19224" s="5" t="s">
        <v>20965</v>
      </c>
      <c r="B19224" s="5" t="s">
        <v>34781</v>
      </c>
      <c r="C19224" s="5" t="s">
        <v>12</v>
      </c>
      <c r="D19224" s="5" t="str">
        <f t="shared" si="300"/>
        <v>un</v>
      </c>
    </row>
    <row r="19225" spans="1:4" x14ac:dyDescent="0.2">
      <c r="A19225" s="5" t="s">
        <v>5190</v>
      </c>
      <c r="B19225" s="5" t="s">
        <v>34782</v>
      </c>
      <c r="C19225" s="5" t="s">
        <v>12</v>
      </c>
      <c r="D19225" s="5" t="str">
        <f t="shared" si="300"/>
        <v>un</v>
      </c>
    </row>
    <row r="19226" spans="1:4" x14ac:dyDescent="0.2">
      <c r="A19226" s="5" t="s">
        <v>20966</v>
      </c>
      <c r="B19226" s="5" t="s">
        <v>34782</v>
      </c>
      <c r="C19226" s="5" t="s">
        <v>12</v>
      </c>
      <c r="D19226" s="5" t="str">
        <f t="shared" si="300"/>
        <v>un</v>
      </c>
    </row>
    <row r="19227" spans="1:4" x14ac:dyDescent="0.2">
      <c r="A19227" s="5" t="s">
        <v>5191</v>
      </c>
      <c r="B19227" s="5" t="s">
        <v>34783</v>
      </c>
      <c r="C19227" s="5" t="s">
        <v>12</v>
      </c>
      <c r="D19227" s="5" t="str">
        <f t="shared" si="300"/>
        <v>un</v>
      </c>
    </row>
    <row r="19228" spans="1:4" x14ac:dyDescent="0.2">
      <c r="A19228" s="5" t="s">
        <v>20967</v>
      </c>
      <c r="B19228" s="5" t="s">
        <v>34783</v>
      </c>
      <c r="C19228" s="5" t="s">
        <v>12</v>
      </c>
      <c r="D19228" s="5" t="str">
        <f t="shared" si="300"/>
        <v>un</v>
      </c>
    </row>
    <row r="19229" spans="1:4" x14ac:dyDescent="0.2">
      <c r="A19229" s="5" t="s">
        <v>5192</v>
      </c>
      <c r="B19229" s="5" t="s">
        <v>34784</v>
      </c>
      <c r="C19229" s="5" t="s">
        <v>12</v>
      </c>
      <c r="D19229" s="5" t="str">
        <f t="shared" si="300"/>
        <v>un</v>
      </c>
    </row>
    <row r="19230" spans="1:4" x14ac:dyDescent="0.2">
      <c r="A19230" s="5" t="s">
        <v>20968</v>
      </c>
      <c r="B19230" s="5" t="s">
        <v>34784</v>
      </c>
      <c r="C19230" s="5" t="s">
        <v>12</v>
      </c>
      <c r="D19230" s="5" t="str">
        <f t="shared" si="300"/>
        <v>un</v>
      </c>
    </row>
    <row r="19231" spans="1:4" x14ac:dyDescent="0.2">
      <c r="A19231" s="5" t="s">
        <v>5193</v>
      </c>
      <c r="B19231" s="5" t="s">
        <v>34785</v>
      </c>
      <c r="C19231" s="5" t="s">
        <v>12</v>
      </c>
      <c r="D19231" s="5" t="str">
        <f t="shared" si="300"/>
        <v>un</v>
      </c>
    </row>
    <row r="19232" spans="1:4" x14ac:dyDescent="0.2">
      <c r="A19232" s="5" t="s">
        <v>20969</v>
      </c>
      <c r="B19232" s="5" t="s">
        <v>34785</v>
      </c>
      <c r="C19232" s="5" t="s">
        <v>12</v>
      </c>
      <c r="D19232" s="5" t="str">
        <f t="shared" si="300"/>
        <v>un</v>
      </c>
    </row>
    <row r="19233" spans="1:4" x14ac:dyDescent="0.2">
      <c r="A19233" s="5" t="s">
        <v>5285</v>
      </c>
      <c r="B19233" s="5" t="s">
        <v>34786</v>
      </c>
      <c r="C19233" s="5" t="s">
        <v>12</v>
      </c>
      <c r="D19233" s="5" t="str">
        <f t="shared" si="300"/>
        <v>un</v>
      </c>
    </row>
    <row r="19234" spans="1:4" x14ac:dyDescent="0.2">
      <c r="A19234" s="5" t="s">
        <v>20970</v>
      </c>
      <c r="B19234" s="5" t="s">
        <v>34786</v>
      </c>
      <c r="C19234" s="5" t="s">
        <v>12</v>
      </c>
      <c r="D19234" s="5" t="str">
        <f t="shared" si="300"/>
        <v>un</v>
      </c>
    </row>
    <row r="19235" spans="1:4" x14ac:dyDescent="0.2">
      <c r="A19235" s="5" t="s">
        <v>5286</v>
      </c>
      <c r="B19235" s="5" t="s">
        <v>34787</v>
      </c>
      <c r="C19235" s="5" t="s">
        <v>12</v>
      </c>
      <c r="D19235" s="5" t="str">
        <f t="shared" si="300"/>
        <v>un</v>
      </c>
    </row>
    <row r="19236" spans="1:4" x14ac:dyDescent="0.2">
      <c r="A19236" s="5" t="s">
        <v>20971</v>
      </c>
      <c r="B19236" s="5" t="s">
        <v>34787</v>
      </c>
      <c r="C19236" s="5" t="s">
        <v>12</v>
      </c>
      <c r="D19236" s="5" t="str">
        <f t="shared" si="300"/>
        <v>un</v>
      </c>
    </row>
    <row r="19237" spans="1:4" x14ac:dyDescent="0.2">
      <c r="A19237" s="5" t="s">
        <v>10743</v>
      </c>
      <c r="B19237" s="5" t="s">
        <v>34788</v>
      </c>
      <c r="C19237" s="5" t="s">
        <v>12</v>
      </c>
      <c r="D19237" s="5" t="str">
        <f t="shared" si="300"/>
        <v>un</v>
      </c>
    </row>
    <row r="19238" spans="1:4" x14ac:dyDescent="0.2">
      <c r="A19238" s="5" t="s">
        <v>20972</v>
      </c>
      <c r="B19238" s="5" t="s">
        <v>34788</v>
      </c>
      <c r="C19238" s="5" t="s">
        <v>12</v>
      </c>
      <c r="D19238" s="5" t="str">
        <f t="shared" si="300"/>
        <v>un</v>
      </c>
    </row>
    <row r="19239" spans="1:4" x14ac:dyDescent="0.2">
      <c r="A19239" s="5" t="s">
        <v>10744</v>
      </c>
      <c r="B19239" s="5" t="s">
        <v>34789</v>
      </c>
      <c r="C19239" s="5" t="s">
        <v>12</v>
      </c>
      <c r="D19239" s="5" t="str">
        <f t="shared" si="300"/>
        <v>un</v>
      </c>
    </row>
    <row r="19240" spans="1:4" x14ac:dyDescent="0.2">
      <c r="A19240" s="5" t="s">
        <v>20973</v>
      </c>
      <c r="B19240" s="5" t="s">
        <v>34789</v>
      </c>
      <c r="C19240" s="5" t="s">
        <v>12</v>
      </c>
      <c r="D19240" s="5" t="str">
        <f t="shared" si="300"/>
        <v>un</v>
      </c>
    </row>
    <row r="19241" spans="1:4" x14ac:dyDescent="0.2">
      <c r="A19241" s="5" t="s">
        <v>5195</v>
      </c>
      <c r="B19241" s="5" t="s">
        <v>34790</v>
      </c>
      <c r="C19241" s="5" t="s">
        <v>12</v>
      </c>
      <c r="D19241" s="5" t="str">
        <f t="shared" si="300"/>
        <v>un</v>
      </c>
    </row>
    <row r="19242" spans="1:4" x14ac:dyDescent="0.2">
      <c r="A19242" s="5" t="s">
        <v>20974</v>
      </c>
      <c r="B19242" s="5" t="s">
        <v>34790</v>
      </c>
      <c r="C19242" s="5" t="s">
        <v>12</v>
      </c>
      <c r="D19242" s="5" t="str">
        <f t="shared" si="300"/>
        <v>un</v>
      </c>
    </row>
    <row r="19243" spans="1:4" x14ac:dyDescent="0.2">
      <c r="A19243" s="5" t="s">
        <v>10745</v>
      </c>
      <c r="B19243" s="5" t="s">
        <v>34791</v>
      </c>
      <c r="C19243" s="5" t="s">
        <v>12</v>
      </c>
      <c r="D19243" s="5" t="str">
        <f t="shared" si="300"/>
        <v>un</v>
      </c>
    </row>
    <row r="19244" spans="1:4" x14ac:dyDescent="0.2">
      <c r="A19244" s="5" t="s">
        <v>20975</v>
      </c>
      <c r="B19244" s="5" t="s">
        <v>34791</v>
      </c>
      <c r="C19244" s="5" t="s">
        <v>12</v>
      </c>
      <c r="D19244" s="5" t="str">
        <f t="shared" si="300"/>
        <v>un</v>
      </c>
    </row>
    <row r="19245" spans="1:4" x14ac:dyDescent="0.2">
      <c r="A19245" s="5" t="s">
        <v>10746</v>
      </c>
      <c r="B19245" s="5" t="s">
        <v>34792</v>
      </c>
      <c r="C19245" s="5" t="s">
        <v>12</v>
      </c>
      <c r="D19245" s="5" t="str">
        <f t="shared" si="300"/>
        <v>un</v>
      </c>
    </row>
    <row r="19246" spans="1:4" x14ac:dyDescent="0.2">
      <c r="A19246" s="5" t="s">
        <v>20976</v>
      </c>
      <c r="B19246" s="5" t="s">
        <v>34792</v>
      </c>
      <c r="C19246" s="5" t="s">
        <v>12</v>
      </c>
      <c r="D19246" s="5" t="str">
        <f t="shared" si="300"/>
        <v>un</v>
      </c>
    </row>
    <row r="19247" spans="1:4" x14ac:dyDescent="0.2">
      <c r="A19247" s="5" t="s">
        <v>5199</v>
      </c>
      <c r="B19247" s="5" t="s">
        <v>34793</v>
      </c>
      <c r="C19247" s="5" t="s">
        <v>12</v>
      </c>
      <c r="D19247" s="5" t="str">
        <f t="shared" si="300"/>
        <v>un</v>
      </c>
    </row>
    <row r="19248" spans="1:4" x14ac:dyDescent="0.2">
      <c r="A19248" s="5" t="s">
        <v>20977</v>
      </c>
      <c r="B19248" s="5" t="s">
        <v>34793</v>
      </c>
      <c r="C19248" s="5" t="s">
        <v>12</v>
      </c>
      <c r="D19248" s="5" t="str">
        <f t="shared" si="300"/>
        <v>un</v>
      </c>
    </row>
    <row r="19249" spans="1:4" x14ac:dyDescent="0.2">
      <c r="A19249" s="5" t="s">
        <v>10747</v>
      </c>
      <c r="B19249" s="5" t="s">
        <v>34794</v>
      </c>
      <c r="C19249" s="5" t="s">
        <v>12</v>
      </c>
      <c r="D19249" s="5" t="str">
        <f t="shared" si="300"/>
        <v>un</v>
      </c>
    </row>
    <row r="19250" spans="1:4" x14ac:dyDescent="0.2">
      <c r="A19250" s="5" t="s">
        <v>20978</v>
      </c>
      <c r="B19250" s="5" t="s">
        <v>34794</v>
      </c>
      <c r="C19250" s="5" t="s">
        <v>12</v>
      </c>
      <c r="D19250" s="5" t="str">
        <f t="shared" si="300"/>
        <v>un</v>
      </c>
    </row>
    <row r="19251" spans="1:4" x14ac:dyDescent="0.2">
      <c r="A19251" s="5" t="s">
        <v>10748</v>
      </c>
      <c r="B19251" s="5" t="s">
        <v>34795</v>
      </c>
      <c r="C19251" s="5" t="s">
        <v>12</v>
      </c>
      <c r="D19251" s="5" t="str">
        <f t="shared" si="300"/>
        <v>un</v>
      </c>
    </row>
    <row r="19252" spans="1:4" x14ac:dyDescent="0.2">
      <c r="A19252" s="5" t="s">
        <v>20979</v>
      </c>
      <c r="B19252" s="5" t="s">
        <v>34795</v>
      </c>
      <c r="C19252" s="5" t="s">
        <v>12</v>
      </c>
      <c r="D19252" s="5" t="str">
        <f t="shared" si="300"/>
        <v>un</v>
      </c>
    </row>
    <row r="19253" spans="1:4" x14ac:dyDescent="0.2">
      <c r="A19253" s="5" t="s">
        <v>5196</v>
      </c>
      <c r="B19253" s="5" t="s">
        <v>34796</v>
      </c>
      <c r="C19253" s="5" t="s">
        <v>12</v>
      </c>
      <c r="D19253" s="5" t="str">
        <f t="shared" si="300"/>
        <v>un</v>
      </c>
    </row>
    <row r="19254" spans="1:4" x14ac:dyDescent="0.2">
      <c r="A19254" s="5" t="s">
        <v>20980</v>
      </c>
      <c r="B19254" s="5" t="s">
        <v>34796</v>
      </c>
      <c r="C19254" s="5" t="s">
        <v>12</v>
      </c>
      <c r="D19254" s="5" t="str">
        <f t="shared" si="300"/>
        <v>un</v>
      </c>
    </row>
    <row r="19255" spans="1:4" x14ac:dyDescent="0.2">
      <c r="A19255" s="5" t="s">
        <v>10749</v>
      </c>
      <c r="B19255" s="5" t="s">
        <v>34797</v>
      </c>
      <c r="C19255" s="5" t="s">
        <v>12</v>
      </c>
      <c r="D19255" s="5" t="str">
        <f t="shared" si="300"/>
        <v>un</v>
      </c>
    </row>
    <row r="19256" spans="1:4" x14ac:dyDescent="0.2">
      <c r="A19256" s="5" t="s">
        <v>20981</v>
      </c>
      <c r="B19256" s="5" t="s">
        <v>34797</v>
      </c>
      <c r="C19256" s="5" t="s">
        <v>12</v>
      </c>
      <c r="D19256" s="5" t="str">
        <f t="shared" si="300"/>
        <v>un</v>
      </c>
    </row>
    <row r="19257" spans="1:4" x14ac:dyDescent="0.2">
      <c r="A19257" s="5" t="s">
        <v>10750</v>
      </c>
      <c r="B19257" s="5" t="s">
        <v>34798</v>
      </c>
      <c r="C19257" s="5" t="s">
        <v>12</v>
      </c>
      <c r="D19257" s="5" t="str">
        <f t="shared" si="300"/>
        <v>un</v>
      </c>
    </row>
    <row r="19258" spans="1:4" x14ac:dyDescent="0.2">
      <c r="A19258" s="5" t="s">
        <v>20982</v>
      </c>
      <c r="B19258" s="5" t="s">
        <v>34798</v>
      </c>
      <c r="C19258" s="5" t="s">
        <v>12</v>
      </c>
      <c r="D19258" s="5" t="str">
        <f t="shared" si="300"/>
        <v>un</v>
      </c>
    </row>
    <row r="19259" spans="1:4" x14ac:dyDescent="0.2">
      <c r="A19259" s="5" t="s">
        <v>5200</v>
      </c>
      <c r="B19259" s="5" t="s">
        <v>34799</v>
      </c>
      <c r="C19259" s="5" t="s">
        <v>12</v>
      </c>
      <c r="D19259" s="5" t="str">
        <f t="shared" si="300"/>
        <v>un</v>
      </c>
    </row>
    <row r="19260" spans="1:4" x14ac:dyDescent="0.2">
      <c r="A19260" s="5" t="s">
        <v>20983</v>
      </c>
      <c r="B19260" s="5" t="s">
        <v>34799</v>
      </c>
      <c r="C19260" s="5" t="s">
        <v>12</v>
      </c>
      <c r="D19260" s="5" t="str">
        <f t="shared" si="300"/>
        <v>un</v>
      </c>
    </row>
    <row r="19261" spans="1:4" x14ac:dyDescent="0.2">
      <c r="A19261" s="5" t="s">
        <v>10751</v>
      </c>
      <c r="B19261" s="5" t="s">
        <v>34800</v>
      </c>
      <c r="C19261" s="5" t="s">
        <v>12</v>
      </c>
      <c r="D19261" s="5" t="str">
        <f t="shared" si="300"/>
        <v>un</v>
      </c>
    </row>
    <row r="19262" spans="1:4" x14ac:dyDescent="0.2">
      <c r="A19262" s="5" t="s">
        <v>20984</v>
      </c>
      <c r="B19262" s="5" t="s">
        <v>34800</v>
      </c>
      <c r="C19262" s="5" t="s">
        <v>12</v>
      </c>
      <c r="D19262" s="5" t="str">
        <f t="shared" si="300"/>
        <v>un</v>
      </c>
    </row>
    <row r="19263" spans="1:4" x14ac:dyDescent="0.2">
      <c r="A19263" s="5" t="s">
        <v>10752</v>
      </c>
      <c r="B19263" s="5" t="s">
        <v>34801</v>
      </c>
      <c r="C19263" s="5" t="s">
        <v>12</v>
      </c>
      <c r="D19263" s="5" t="str">
        <f t="shared" si="300"/>
        <v>un</v>
      </c>
    </row>
    <row r="19264" spans="1:4" x14ac:dyDescent="0.2">
      <c r="A19264" s="5" t="s">
        <v>20985</v>
      </c>
      <c r="B19264" s="5" t="s">
        <v>34801</v>
      </c>
      <c r="C19264" s="5" t="s">
        <v>12</v>
      </c>
      <c r="D19264" s="5" t="str">
        <f t="shared" si="300"/>
        <v>un</v>
      </c>
    </row>
    <row r="19265" spans="1:4" x14ac:dyDescent="0.2">
      <c r="A19265" s="5" t="s">
        <v>5197</v>
      </c>
      <c r="B19265" s="5" t="s">
        <v>34802</v>
      </c>
      <c r="C19265" s="5" t="s">
        <v>12</v>
      </c>
      <c r="D19265" s="5" t="str">
        <f t="shared" si="300"/>
        <v>un</v>
      </c>
    </row>
    <row r="19266" spans="1:4" x14ac:dyDescent="0.2">
      <c r="A19266" s="5" t="s">
        <v>20986</v>
      </c>
      <c r="B19266" s="5" t="s">
        <v>34802</v>
      </c>
      <c r="C19266" s="5" t="s">
        <v>12</v>
      </c>
      <c r="D19266" s="5" t="str">
        <f t="shared" ref="D19266:D19329" si="301">LOWER(C19266)</f>
        <v>un</v>
      </c>
    </row>
    <row r="19267" spans="1:4" x14ac:dyDescent="0.2">
      <c r="A19267" s="5" t="s">
        <v>10753</v>
      </c>
      <c r="B19267" s="5" t="s">
        <v>34803</v>
      </c>
      <c r="C19267" s="5" t="s">
        <v>12</v>
      </c>
      <c r="D19267" s="5" t="str">
        <f t="shared" si="301"/>
        <v>un</v>
      </c>
    </row>
    <row r="19268" spans="1:4" x14ac:dyDescent="0.2">
      <c r="A19268" s="5" t="s">
        <v>20987</v>
      </c>
      <c r="B19268" s="5" t="s">
        <v>34803</v>
      </c>
      <c r="C19268" s="5" t="s">
        <v>12</v>
      </c>
      <c r="D19268" s="5" t="str">
        <f t="shared" si="301"/>
        <v>un</v>
      </c>
    </row>
    <row r="19269" spans="1:4" x14ac:dyDescent="0.2">
      <c r="A19269" s="5" t="s">
        <v>10754</v>
      </c>
      <c r="B19269" s="5" t="s">
        <v>34804</v>
      </c>
      <c r="C19269" s="5" t="s">
        <v>12</v>
      </c>
      <c r="D19269" s="5" t="str">
        <f t="shared" si="301"/>
        <v>un</v>
      </c>
    </row>
    <row r="19270" spans="1:4" x14ac:dyDescent="0.2">
      <c r="A19270" s="5" t="s">
        <v>20988</v>
      </c>
      <c r="B19270" s="5" t="s">
        <v>34804</v>
      </c>
      <c r="C19270" s="5" t="s">
        <v>12</v>
      </c>
      <c r="D19270" s="5" t="str">
        <f t="shared" si="301"/>
        <v>un</v>
      </c>
    </row>
    <row r="19271" spans="1:4" x14ac:dyDescent="0.2">
      <c r="A19271" s="5" t="s">
        <v>5201</v>
      </c>
      <c r="B19271" s="5" t="s">
        <v>34805</v>
      </c>
      <c r="C19271" s="5" t="s">
        <v>12</v>
      </c>
      <c r="D19271" s="5" t="str">
        <f t="shared" si="301"/>
        <v>un</v>
      </c>
    </row>
    <row r="19272" spans="1:4" x14ac:dyDescent="0.2">
      <c r="A19272" s="5" t="s">
        <v>20989</v>
      </c>
      <c r="B19272" s="5" t="s">
        <v>34805</v>
      </c>
      <c r="C19272" s="5" t="s">
        <v>12</v>
      </c>
      <c r="D19272" s="5" t="str">
        <f t="shared" si="301"/>
        <v>un</v>
      </c>
    </row>
    <row r="19273" spans="1:4" x14ac:dyDescent="0.2">
      <c r="A19273" s="5" t="s">
        <v>10755</v>
      </c>
      <c r="B19273" s="5" t="s">
        <v>34806</v>
      </c>
      <c r="C19273" s="5" t="s">
        <v>12</v>
      </c>
      <c r="D19273" s="5" t="str">
        <f t="shared" si="301"/>
        <v>un</v>
      </c>
    </row>
    <row r="19274" spans="1:4" x14ac:dyDescent="0.2">
      <c r="A19274" s="5" t="s">
        <v>20990</v>
      </c>
      <c r="B19274" s="5" t="s">
        <v>34806</v>
      </c>
      <c r="C19274" s="5" t="s">
        <v>12</v>
      </c>
      <c r="D19274" s="5" t="str">
        <f t="shared" si="301"/>
        <v>un</v>
      </c>
    </row>
    <row r="19275" spans="1:4" x14ac:dyDescent="0.2">
      <c r="A19275" s="5" t="s">
        <v>10756</v>
      </c>
      <c r="B19275" s="5" t="s">
        <v>34807</v>
      </c>
      <c r="C19275" s="5" t="s">
        <v>12</v>
      </c>
      <c r="D19275" s="5" t="str">
        <f t="shared" si="301"/>
        <v>un</v>
      </c>
    </row>
    <row r="19276" spans="1:4" x14ac:dyDescent="0.2">
      <c r="A19276" s="5" t="s">
        <v>20991</v>
      </c>
      <c r="B19276" s="5" t="s">
        <v>34807</v>
      </c>
      <c r="C19276" s="5" t="s">
        <v>12</v>
      </c>
      <c r="D19276" s="5" t="str">
        <f t="shared" si="301"/>
        <v>un</v>
      </c>
    </row>
    <row r="19277" spans="1:4" x14ac:dyDescent="0.2">
      <c r="A19277" s="5" t="s">
        <v>5198</v>
      </c>
      <c r="B19277" s="5" t="s">
        <v>34808</v>
      </c>
      <c r="C19277" s="5" t="s">
        <v>12</v>
      </c>
      <c r="D19277" s="5" t="str">
        <f t="shared" si="301"/>
        <v>un</v>
      </c>
    </row>
    <row r="19278" spans="1:4" x14ac:dyDescent="0.2">
      <c r="A19278" s="5" t="s">
        <v>20992</v>
      </c>
      <c r="B19278" s="5" t="s">
        <v>34808</v>
      </c>
      <c r="C19278" s="5" t="s">
        <v>12</v>
      </c>
      <c r="D19278" s="5" t="str">
        <f t="shared" si="301"/>
        <v>un</v>
      </c>
    </row>
    <row r="19279" spans="1:4" x14ac:dyDescent="0.2">
      <c r="A19279" s="5" t="s">
        <v>10757</v>
      </c>
      <c r="B19279" s="5" t="s">
        <v>34809</v>
      </c>
      <c r="C19279" s="5" t="s">
        <v>12</v>
      </c>
      <c r="D19279" s="5" t="str">
        <f t="shared" si="301"/>
        <v>un</v>
      </c>
    </row>
    <row r="19280" spans="1:4" x14ac:dyDescent="0.2">
      <c r="A19280" s="5" t="s">
        <v>20993</v>
      </c>
      <c r="B19280" s="5" t="s">
        <v>34809</v>
      </c>
      <c r="C19280" s="5" t="s">
        <v>12</v>
      </c>
      <c r="D19280" s="5" t="str">
        <f t="shared" si="301"/>
        <v>un</v>
      </c>
    </row>
    <row r="19281" spans="1:4" x14ac:dyDescent="0.2">
      <c r="A19281" s="5" t="s">
        <v>10758</v>
      </c>
      <c r="B19281" s="5" t="s">
        <v>34810</v>
      </c>
      <c r="C19281" s="5" t="s">
        <v>12</v>
      </c>
      <c r="D19281" s="5" t="str">
        <f t="shared" si="301"/>
        <v>un</v>
      </c>
    </row>
    <row r="19282" spans="1:4" x14ac:dyDescent="0.2">
      <c r="A19282" s="5" t="s">
        <v>20994</v>
      </c>
      <c r="B19282" s="5" t="s">
        <v>34810</v>
      </c>
      <c r="C19282" s="5" t="s">
        <v>12</v>
      </c>
      <c r="D19282" s="5" t="str">
        <f t="shared" si="301"/>
        <v>un</v>
      </c>
    </row>
    <row r="19283" spans="1:4" x14ac:dyDescent="0.2">
      <c r="A19283" s="5" t="s">
        <v>5202</v>
      </c>
      <c r="B19283" s="5" t="s">
        <v>34811</v>
      </c>
      <c r="C19283" s="5" t="s">
        <v>12</v>
      </c>
      <c r="D19283" s="5" t="str">
        <f t="shared" si="301"/>
        <v>un</v>
      </c>
    </row>
    <row r="19284" spans="1:4" x14ac:dyDescent="0.2">
      <c r="A19284" s="5" t="s">
        <v>20995</v>
      </c>
      <c r="B19284" s="5" t="s">
        <v>34811</v>
      </c>
      <c r="C19284" s="5" t="s">
        <v>12</v>
      </c>
      <c r="D19284" s="5" t="str">
        <f t="shared" si="301"/>
        <v>un</v>
      </c>
    </row>
    <row r="19285" spans="1:4" x14ac:dyDescent="0.2">
      <c r="A19285" s="5" t="s">
        <v>10759</v>
      </c>
      <c r="B19285" s="5" t="s">
        <v>34812</v>
      </c>
      <c r="C19285" s="5" t="s">
        <v>12</v>
      </c>
      <c r="D19285" s="5" t="str">
        <f t="shared" si="301"/>
        <v>un</v>
      </c>
    </row>
    <row r="19286" spans="1:4" x14ac:dyDescent="0.2">
      <c r="A19286" s="5" t="s">
        <v>20996</v>
      </c>
      <c r="B19286" s="5" t="s">
        <v>34812</v>
      </c>
      <c r="C19286" s="5" t="s">
        <v>12</v>
      </c>
      <c r="D19286" s="5" t="str">
        <f t="shared" si="301"/>
        <v>un</v>
      </c>
    </row>
    <row r="19287" spans="1:4" x14ac:dyDescent="0.2">
      <c r="A19287" s="5" t="s">
        <v>10760</v>
      </c>
      <c r="B19287" s="5" t="s">
        <v>34813</v>
      </c>
      <c r="C19287" s="5" t="s">
        <v>12</v>
      </c>
      <c r="D19287" s="5" t="str">
        <f t="shared" si="301"/>
        <v>un</v>
      </c>
    </row>
    <row r="19288" spans="1:4" x14ac:dyDescent="0.2">
      <c r="A19288" s="5" t="s">
        <v>20997</v>
      </c>
      <c r="B19288" s="5" t="s">
        <v>34813</v>
      </c>
      <c r="C19288" s="5" t="s">
        <v>12</v>
      </c>
      <c r="D19288" s="5" t="str">
        <f t="shared" si="301"/>
        <v>un</v>
      </c>
    </row>
    <row r="19289" spans="1:4" x14ac:dyDescent="0.2">
      <c r="A19289" s="5" t="s">
        <v>10761</v>
      </c>
      <c r="B19289" s="5" t="s">
        <v>34814</v>
      </c>
      <c r="C19289" s="5" t="s">
        <v>12</v>
      </c>
      <c r="D19289" s="5" t="str">
        <f t="shared" si="301"/>
        <v>un</v>
      </c>
    </row>
    <row r="19290" spans="1:4" x14ac:dyDescent="0.2">
      <c r="A19290" s="5" t="s">
        <v>20998</v>
      </c>
      <c r="B19290" s="5" t="s">
        <v>34814</v>
      </c>
      <c r="C19290" s="5" t="s">
        <v>12</v>
      </c>
      <c r="D19290" s="5" t="str">
        <f t="shared" si="301"/>
        <v>un</v>
      </c>
    </row>
    <row r="19291" spans="1:4" x14ac:dyDescent="0.2">
      <c r="A19291" s="5" t="s">
        <v>10762</v>
      </c>
      <c r="B19291" s="5" t="s">
        <v>34815</v>
      </c>
      <c r="C19291" s="5" t="s">
        <v>12</v>
      </c>
      <c r="D19291" s="5" t="str">
        <f t="shared" si="301"/>
        <v>un</v>
      </c>
    </row>
    <row r="19292" spans="1:4" x14ac:dyDescent="0.2">
      <c r="A19292" s="5" t="s">
        <v>20999</v>
      </c>
      <c r="B19292" s="5" t="s">
        <v>34815</v>
      </c>
      <c r="C19292" s="5" t="s">
        <v>12</v>
      </c>
      <c r="D19292" s="5" t="str">
        <f t="shared" si="301"/>
        <v>un</v>
      </c>
    </row>
    <row r="19293" spans="1:4" x14ac:dyDescent="0.2">
      <c r="A19293" s="5" t="s">
        <v>10763</v>
      </c>
      <c r="B19293" s="5" t="s">
        <v>34816</v>
      </c>
      <c r="C19293" s="5" t="s">
        <v>12</v>
      </c>
      <c r="D19293" s="5" t="str">
        <f t="shared" si="301"/>
        <v>un</v>
      </c>
    </row>
    <row r="19294" spans="1:4" x14ac:dyDescent="0.2">
      <c r="A19294" s="5" t="s">
        <v>21000</v>
      </c>
      <c r="B19294" s="5" t="s">
        <v>34816</v>
      </c>
      <c r="C19294" s="5" t="s">
        <v>12</v>
      </c>
      <c r="D19294" s="5" t="str">
        <f t="shared" si="301"/>
        <v>un</v>
      </c>
    </row>
    <row r="19295" spans="1:4" x14ac:dyDescent="0.2">
      <c r="A19295" s="5" t="s">
        <v>10764</v>
      </c>
      <c r="B19295" s="5" t="s">
        <v>34817</v>
      </c>
      <c r="C19295" s="5" t="s">
        <v>12</v>
      </c>
      <c r="D19295" s="5" t="str">
        <f t="shared" si="301"/>
        <v>un</v>
      </c>
    </row>
    <row r="19296" spans="1:4" x14ac:dyDescent="0.2">
      <c r="A19296" s="5" t="s">
        <v>21001</v>
      </c>
      <c r="B19296" s="5" t="s">
        <v>34817</v>
      </c>
      <c r="C19296" s="5" t="s">
        <v>12</v>
      </c>
      <c r="D19296" s="5" t="str">
        <f t="shared" si="301"/>
        <v>un</v>
      </c>
    </row>
    <row r="19297" spans="1:4" x14ac:dyDescent="0.2">
      <c r="A19297" s="5" t="s">
        <v>10765</v>
      </c>
      <c r="B19297" s="5" t="s">
        <v>34818</v>
      </c>
      <c r="C19297" s="5" t="s">
        <v>12</v>
      </c>
      <c r="D19297" s="5" t="str">
        <f t="shared" si="301"/>
        <v>un</v>
      </c>
    </row>
    <row r="19298" spans="1:4" x14ac:dyDescent="0.2">
      <c r="A19298" s="5" t="s">
        <v>21002</v>
      </c>
      <c r="B19298" s="5" t="s">
        <v>34818</v>
      </c>
      <c r="C19298" s="5" t="s">
        <v>12</v>
      </c>
      <c r="D19298" s="5" t="str">
        <f t="shared" si="301"/>
        <v>un</v>
      </c>
    </row>
    <row r="19299" spans="1:4" x14ac:dyDescent="0.2">
      <c r="A19299" s="5" t="s">
        <v>10766</v>
      </c>
      <c r="B19299" s="5" t="s">
        <v>34819</v>
      </c>
      <c r="C19299" s="5" t="s">
        <v>12</v>
      </c>
      <c r="D19299" s="5" t="str">
        <f t="shared" si="301"/>
        <v>un</v>
      </c>
    </row>
    <row r="19300" spans="1:4" x14ac:dyDescent="0.2">
      <c r="A19300" s="5" t="s">
        <v>21003</v>
      </c>
      <c r="B19300" s="5" t="s">
        <v>34819</v>
      </c>
      <c r="C19300" s="5" t="s">
        <v>12</v>
      </c>
      <c r="D19300" s="5" t="str">
        <f t="shared" si="301"/>
        <v>un</v>
      </c>
    </row>
    <row r="19301" spans="1:4" x14ac:dyDescent="0.2">
      <c r="A19301" s="5" t="s">
        <v>10767</v>
      </c>
      <c r="B19301" s="5" t="s">
        <v>34820</v>
      </c>
      <c r="C19301" s="5" t="s">
        <v>12</v>
      </c>
      <c r="D19301" s="5" t="str">
        <f t="shared" si="301"/>
        <v>un</v>
      </c>
    </row>
    <row r="19302" spans="1:4" x14ac:dyDescent="0.2">
      <c r="A19302" s="5" t="s">
        <v>21004</v>
      </c>
      <c r="B19302" s="5" t="s">
        <v>34820</v>
      </c>
      <c r="C19302" s="5" t="s">
        <v>12</v>
      </c>
      <c r="D19302" s="5" t="str">
        <f t="shared" si="301"/>
        <v>un</v>
      </c>
    </row>
    <row r="19303" spans="1:4" x14ac:dyDescent="0.2">
      <c r="A19303" s="5" t="s">
        <v>10768</v>
      </c>
      <c r="B19303" s="5" t="s">
        <v>34821</v>
      </c>
      <c r="C19303" s="5" t="s">
        <v>12</v>
      </c>
      <c r="D19303" s="5" t="str">
        <f t="shared" si="301"/>
        <v>un</v>
      </c>
    </row>
    <row r="19304" spans="1:4" x14ac:dyDescent="0.2">
      <c r="A19304" s="5" t="s">
        <v>21005</v>
      </c>
      <c r="B19304" s="5" t="s">
        <v>34821</v>
      </c>
      <c r="C19304" s="5" t="s">
        <v>12</v>
      </c>
      <c r="D19304" s="5" t="str">
        <f t="shared" si="301"/>
        <v>un</v>
      </c>
    </row>
    <row r="19305" spans="1:4" x14ac:dyDescent="0.2">
      <c r="A19305" s="5" t="s">
        <v>10769</v>
      </c>
      <c r="B19305" s="5" t="s">
        <v>34822</v>
      </c>
      <c r="C19305" s="5" t="s">
        <v>12</v>
      </c>
      <c r="D19305" s="5" t="str">
        <f t="shared" si="301"/>
        <v>un</v>
      </c>
    </row>
    <row r="19306" spans="1:4" x14ac:dyDescent="0.2">
      <c r="A19306" s="5" t="s">
        <v>21006</v>
      </c>
      <c r="B19306" s="5" t="s">
        <v>34822</v>
      </c>
      <c r="C19306" s="5" t="s">
        <v>12</v>
      </c>
      <c r="D19306" s="5" t="str">
        <f t="shared" si="301"/>
        <v>un</v>
      </c>
    </row>
    <row r="19307" spans="1:4" x14ac:dyDescent="0.2">
      <c r="A19307" s="5" t="s">
        <v>10770</v>
      </c>
      <c r="B19307" s="5" t="s">
        <v>34823</v>
      </c>
      <c r="C19307" s="5" t="s">
        <v>12</v>
      </c>
      <c r="D19307" s="5" t="str">
        <f t="shared" si="301"/>
        <v>un</v>
      </c>
    </row>
    <row r="19308" spans="1:4" x14ac:dyDescent="0.2">
      <c r="A19308" s="5" t="s">
        <v>21007</v>
      </c>
      <c r="B19308" s="5" t="s">
        <v>34823</v>
      </c>
      <c r="C19308" s="5" t="s">
        <v>12</v>
      </c>
      <c r="D19308" s="5" t="str">
        <f t="shared" si="301"/>
        <v>un</v>
      </c>
    </row>
    <row r="19309" spans="1:4" x14ac:dyDescent="0.2">
      <c r="A19309" s="5" t="s">
        <v>10771</v>
      </c>
      <c r="B19309" s="5" t="s">
        <v>34824</v>
      </c>
      <c r="C19309" s="5" t="s">
        <v>12</v>
      </c>
      <c r="D19309" s="5" t="str">
        <f t="shared" si="301"/>
        <v>un</v>
      </c>
    </row>
    <row r="19310" spans="1:4" x14ac:dyDescent="0.2">
      <c r="A19310" s="5" t="s">
        <v>21008</v>
      </c>
      <c r="B19310" s="5" t="s">
        <v>34824</v>
      </c>
      <c r="C19310" s="5" t="s">
        <v>12</v>
      </c>
      <c r="D19310" s="5" t="str">
        <f t="shared" si="301"/>
        <v>un</v>
      </c>
    </row>
    <row r="19311" spans="1:4" x14ac:dyDescent="0.2">
      <c r="A19311" s="5" t="s">
        <v>10772</v>
      </c>
      <c r="B19311" s="5" t="s">
        <v>34825</v>
      </c>
      <c r="C19311" s="5" t="s">
        <v>12</v>
      </c>
      <c r="D19311" s="5" t="str">
        <f t="shared" si="301"/>
        <v>un</v>
      </c>
    </row>
    <row r="19312" spans="1:4" x14ac:dyDescent="0.2">
      <c r="A19312" s="5" t="s">
        <v>21009</v>
      </c>
      <c r="B19312" s="5" t="s">
        <v>34825</v>
      </c>
      <c r="C19312" s="5" t="s">
        <v>12</v>
      </c>
      <c r="D19312" s="5" t="str">
        <f t="shared" si="301"/>
        <v>un</v>
      </c>
    </row>
    <row r="19313" spans="1:4" x14ac:dyDescent="0.2">
      <c r="A19313" s="5" t="s">
        <v>10773</v>
      </c>
      <c r="B19313" s="5" t="s">
        <v>34826</v>
      </c>
      <c r="C19313" s="5" t="s">
        <v>12</v>
      </c>
      <c r="D19313" s="5" t="str">
        <f t="shared" si="301"/>
        <v>un</v>
      </c>
    </row>
    <row r="19314" spans="1:4" x14ac:dyDescent="0.2">
      <c r="A19314" s="5" t="s">
        <v>21010</v>
      </c>
      <c r="B19314" s="5" t="s">
        <v>34826</v>
      </c>
      <c r="C19314" s="5" t="s">
        <v>12</v>
      </c>
      <c r="D19314" s="5" t="str">
        <f t="shared" si="301"/>
        <v>un</v>
      </c>
    </row>
    <row r="19315" spans="1:4" x14ac:dyDescent="0.2">
      <c r="A19315" s="5" t="s">
        <v>10774</v>
      </c>
      <c r="B19315" s="5" t="s">
        <v>34827</v>
      </c>
      <c r="C19315" s="5" t="s">
        <v>12</v>
      </c>
      <c r="D19315" s="5" t="str">
        <f t="shared" si="301"/>
        <v>un</v>
      </c>
    </row>
    <row r="19316" spans="1:4" x14ac:dyDescent="0.2">
      <c r="A19316" s="5" t="s">
        <v>21011</v>
      </c>
      <c r="B19316" s="5" t="s">
        <v>34827</v>
      </c>
      <c r="C19316" s="5" t="s">
        <v>12</v>
      </c>
      <c r="D19316" s="5" t="str">
        <f t="shared" si="301"/>
        <v>un</v>
      </c>
    </row>
    <row r="19317" spans="1:4" x14ac:dyDescent="0.2">
      <c r="A19317" s="5" t="s">
        <v>10775</v>
      </c>
      <c r="B19317" s="5" t="s">
        <v>34828</v>
      </c>
      <c r="C19317" s="5" t="s">
        <v>12</v>
      </c>
      <c r="D19317" s="5" t="str">
        <f t="shared" si="301"/>
        <v>un</v>
      </c>
    </row>
    <row r="19318" spans="1:4" x14ac:dyDescent="0.2">
      <c r="A19318" s="5" t="s">
        <v>21012</v>
      </c>
      <c r="B19318" s="5" t="s">
        <v>34828</v>
      </c>
      <c r="C19318" s="5" t="s">
        <v>12</v>
      </c>
      <c r="D19318" s="5" t="str">
        <f t="shared" si="301"/>
        <v>un</v>
      </c>
    </row>
    <row r="19319" spans="1:4" x14ac:dyDescent="0.2">
      <c r="A19319" s="5" t="s">
        <v>5203</v>
      </c>
      <c r="B19319" s="5" t="s">
        <v>34829</v>
      </c>
      <c r="C19319" s="5" t="s">
        <v>12</v>
      </c>
      <c r="D19319" s="5" t="str">
        <f t="shared" si="301"/>
        <v>un</v>
      </c>
    </row>
    <row r="19320" spans="1:4" x14ac:dyDescent="0.2">
      <c r="A19320" s="5" t="s">
        <v>21013</v>
      </c>
      <c r="B19320" s="5" t="s">
        <v>34829</v>
      </c>
      <c r="C19320" s="5" t="s">
        <v>12</v>
      </c>
      <c r="D19320" s="5" t="str">
        <f t="shared" si="301"/>
        <v>un</v>
      </c>
    </row>
    <row r="19321" spans="1:4" x14ac:dyDescent="0.2">
      <c r="A19321" s="5" t="s">
        <v>10776</v>
      </c>
      <c r="B19321" s="5" t="s">
        <v>34830</v>
      </c>
      <c r="C19321" s="5" t="s">
        <v>12</v>
      </c>
      <c r="D19321" s="5" t="str">
        <f t="shared" si="301"/>
        <v>un</v>
      </c>
    </row>
    <row r="19322" spans="1:4" x14ac:dyDescent="0.2">
      <c r="A19322" s="5" t="s">
        <v>21014</v>
      </c>
      <c r="B19322" s="5" t="s">
        <v>34830</v>
      </c>
      <c r="C19322" s="5" t="s">
        <v>12</v>
      </c>
      <c r="D19322" s="5" t="str">
        <f t="shared" si="301"/>
        <v>un</v>
      </c>
    </row>
    <row r="19323" spans="1:4" x14ac:dyDescent="0.2">
      <c r="A19323" s="5" t="s">
        <v>5204</v>
      </c>
      <c r="B19323" s="5" t="s">
        <v>34831</v>
      </c>
      <c r="C19323" s="5" t="s">
        <v>12</v>
      </c>
      <c r="D19323" s="5" t="str">
        <f t="shared" si="301"/>
        <v>un</v>
      </c>
    </row>
    <row r="19324" spans="1:4" x14ac:dyDescent="0.2">
      <c r="A19324" s="5" t="s">
        <v>21015</v>
      </c>
      <c r="B19324" s="5" t="s">
        <v>34831</v>
      </c>
      <c r="C19324" s="5" t="s">
        <v>12</v>
      </c>
      <c r="D19324" s="5" t="str">
        <f t="shared" si="301"/>
        <v>un</v>
      </c>
    </row>
    <row r="19325" spans="1:4" x14ac:dyDescent="0.2">
      <c r="A19325" s="5" t="s">
        <v>5205</v>
      </c>
      <c r="B19325" s="5" t="s">
        <v>34832</v>
      </c>
      <c r="C19325" s="5" t="s">
        <v>12</v>
      </c>
      <c r="D19325" s="5" t="str">
        <f t="shared" si="301"/>
        <v>un</v>
      </c>
    </row>
    <row r="19326" spans="1:4" x14ac:dyDescent="0.2">
      <c r="A19326" s="5" t="s">
        <v>21016</v>
      </c>
      <c r="B19326" s="5" t="s">
        <v>34832</v>
      </c>
      <c r="C19326" s="5" t="s">
        <v>12</v>
      </c>
      <c r="D19326" s="5" t="str">
        <f t="shared" si="301"/>
        <v>un</v>
      </c>
    </row>
    <row r="19327" spans="1:4" x14ac:dyDescent="0.2">
      <c r="A19327" s="5" t="s">
        <v>5206</v>
      </c>
      <c r="B19327" s="5" t="s">
        <v>34833</v>
      </c>
      <c r="C19327" s="5" t="s">
        <v>12</v>
      </c>
      <c r="D19327" s="5" t="str">
        <f t="shared" si="301"/>
        <v>un</v>
      </c>
    </row>
    <row r="19328" spans="1:4" x14ac:dyDescent="0.2">
      <c r="A19328" s="5" t="s">
        <v>21017</v>
      </c>
      <c r="B19328" s="5" t="s">
        <v>34833</v>
      </c>
      <c r="C19328" s="5" t="s">
        <v>12</v>
      </c>
      <c r="D19328" s="5" t="str">
        <f t="shared" si="301"/>
        <v>un</v>
      </c>
    </row>
    <row r="19329" spans="1:4" x14ac:dyDescent="0.2">
      <c r="A19329" s="5" t="s">
        <v>34834</v>
      </c>
      <c r="B19329" s="5" t="s">
        <v>34835</v>
      </c>
      <c r="C19329" s="5" t="s">
        <v>12</v>
      </c>
      <c r="D19329" s="5" t="str">
        <f t="shared" si="301"/>
        <v>un</v>
      </c>
    </row>
    <row r="19330" spans="1:4" x14ac:dyDescent="0.2">
      <c r="A19330" s="5" t="s">
        <v>34836</v>
      </c>
      <c r="B19330" s="5" t="s">
        <v>34835</v>
      </c>
      <c r="C19330" s="5" t="s">
        <v>12</v>
      </c>
      <c r="D19330" s="5" t="str">
        <f t="shared" ref="D19330:D19393" si="302">LOWER(C19330)</f>
        <v>un</v>
      </c>
    </row>
    <row r="19331" spans="1:4" x14ac:dyDescent="0.2">
      <c r="A19331" s="5" t="s">
        <v>34837</v>
      </c>
      <c r="B19331" s="5" t="s">
        <v>34838</v>
      </c>
      <c r="C19331" s="5" t="s">
        <v>12</v>
      </c>
      <c r="D19331" s="5" t="str">
        <f t="shared" si="302"/>
        <v>un</v>
      </c>
    </row>
    <row r="19332" spans="1:4" x14ac:dyDescent="0.2">
      <c r="A19332" s="5" t="s">
        <v>34839</v>
      </c>
      <c r="B19332" s="5" t="s">
        <v>34838</v>
      </c>
      <c r="C19332" s="5" t="s">
        <v>12</v>
      </c>
      <c r="D19332" s="5" t="str">
        <f t="shared" si="302"/>
        <v>un</v>
      </c>
    </row>
    <row r="19333" spans="1:4" x14ac:dyDescent="0.2">
      <c r="A19333" s="5" t="s">
        <v>34840</v>
      </c>
      <c r="B19333" s="5" t="s">
        <v>34841</v>
      </c>
      <c r="C19333" s="5" t="s">
        <v>12</v>
      </c>
      <c r="D19333" s="5" t="str">
        <f t="shared" si="302"/>
        <v>un</v>
      </c>
    </row>
    <row r="19334" spans="1:4" x14ac:dyDescent="0.2">
      <c r="A19334" s="5" t="s">
        <v>34842</v>
      </c>
      <c r="B19334" s="5" t="s">
        <v>34841</v>
      </c>
      <c r="C19334" s="5" t="s">
        <v>12</v>
      </c>
      <c r="D19334" s="5" t="str">
        <f t="shared" si="302"/>
        <v>un</v>
      </c>
    </row>
    <row r="19335" spans="1:4" x14ac:dyDescent="0.2">
      <c r="A19335" s="5" t="s">
        <v>34843</v>
      </c>
      <c r="B19335" s="5" t="s">
        <v>34844</v>
      </c>
      <c r="C19335" s="5" t="s">
        <v>12</v>
      </c>
      <c r="D19335" s="5" t="str">
        <f t="shared" si="302"/>
        <v>un</v>
      </c>
    </row>
    <row r="19336" spans="1:4" x14ac:dyDescent="0.2">
      <c r="A19336" s="5" t="s">
        <v>34845</v>
      </c>
      <c r="B19336" s="5" t="s">
        <v>34844</v>
      </c>
      <c r="C19336" s="5" t="s">
        <v>12</v>
      </c>
      <c r="D19336" s="5" t="str">
        <f t="shared" si="302"/>
        <v>un</v>
      </c>
    </row>
    <row r="19337" spans="1:4" x14ac:dyDescent="0.2">
      <c r="A19337" s="5" t="s">
        <v>34846</v>
      </c>
      <c r="B19337" s="5" t="s">
        <v>34847</v>
      </c>
      <c r="C19337" s="5" t="s">
        <v>12</v>
      </c>
      <c r="D19337" s="5" t="str">
        <f t="shared" si="302"/>
        <v>un</v>
      </c>
    </row>
    <row r="19338" spans="1:4" x14ac:dyDescent="0.2">
      <c r="A19338" s="5" t="s">
        <v>34848</v>
      </c>
      <c r="B19338" s="5" t="s">
        <v>34847</v>
      </c>
      <c r="C19338" s="5" t="s">
        <v>12</v>
      </c>
      <c r="D19338" s="5" t="str">
        <f t="shared" si="302"/>
        <v>un</v>
      </c>
    </row>
    <row r="19339" spans="1:4" x14ac:dyDescent="0.2">
      <c r="A19339" s="5" t="s">
        <v>34849</v>
      </c>
      <c r="B19339" s="5" t="s">
        <v>34850</v>
      </c>
      <c r="C19339" s="5" t="s">
        <v>12</v>
      </c>
      <c r="D19339" s="5" t="str">
        <f t="shared" si="302"/>
        <v>un</v>
      </c>
    </row>
    <row r="19340" spans="1:4" x14ac:dyDescent="0.2">
      <c r="A19340" s="5" t="s">
        <v>34851</v>
      </c>
      <c r="B19340" s="5" t="s">
        <v>34850</v>
      </c>
      <c r="C19340" s="5" t="s">
        <v>12</v>
      </c>
      <c r="D19340" s="5" t="str">
        <f t="shared" si="302"/>
        <v>un</v>
      </c>
    </row>
    <row r="19341" spans="1:4" x14ac:dyDescent="0.2">
      <c r="A19341" s="5" t="s">
        <v>34852</v>
      </c>
      <c r="B19341" s="5" t="s">
        <v>34853</v>
      </c>
      <c r="C19341" s="5" t="s">
        <v>12</v>
      </c>
      <c r="D19341" s="5" t="str">
        <f t="shared" si="302"/>
        <v>un</v>
      </c>
    </row>
    <row r="19342" spans="1:4" x14ac:dyDescent="0.2">
      <c r="A19342" s="5" t="s">
        <v>34854</v>
      </c>
      <c r="B19342" s="5" t="s">
        <v>34853</v>
      </c>
      <c r="C19342" s="5" t="s">
        <v>12</v>
      </c>
      <c r="D19342" s="5" t="str">
        <f t="shared" si="302"/>
        <v>un</v>
      </c>
    </row>
    <row r="19343" spans="1:4" x14ac:dyDescent="0.2">
      <c r="A19343" s="5" t="s">
        <v>34855</v>
      </c>
      <c r="B19343" s="5" t="s">
        <v>34856</v>
      </c>
      <c r="C19343" s="5" t="s">
        <v>12</v>
      </c>
      <c r="D19343" s="5" t="str">
        <f t="shared" si="302"/>
        <v>un</v>
      </c>
    </row>
    <row r="19344" spans="1:4" x14ac:dyDescent="0.2">
      <c r="A19344" s="5" t="s">
        <v>34857</v>
      </c>
      <c r="B19344" s="5" t="s">
        <v>34856</v>
      </c>
      <c r="C19344" s="5" t="s">
        <v>12</v>
      </c>
      <c r="D19344" s="5" t="str">
        <f t="shared" si="302"/>
        <v>un</v>
      </c>
    </row>
    <row r="19345" spans="1:4" x14ac:dyDescent="0.2">
      <c r="A19345" s="5" t="s">
        <v>34858</v>
      </c>
      <c r="B19345" s="5" t="s">
        <v>34859</v>
      </c>
      <c r="C19345" s="5" t="s">
        <v>12</v>
      </c>
      <c r="D19345" s="5" t="str">
        <f t="shared" si="302"/>
        <v>un</v>
      </c>
    </row>
    <row r="19346" spans="1:4" x14ac:dyDescent="0.2">
      <c r="A19346" s="5" t="s">
        <v>34860</v>
      </c>
      <c r="B19346" s="5" t="s">
        <v>34859</v>
      </c>
      <c r="C19346" s="5" t="s">
        <v>12</v>
      </c>
      <c r="D19346" s="5" t="str">
        <f t="shared" si="302"/>
        <v>un</v>
      </c>
    </row>
    <row r="19347" spans="1:4" x14ac:dyDescent="0.2">
      <c r="A19347" s="5" t="s">
        <v>34861</v>
      </c>
      <c r="B19347" s="5" t="s">
        <v>34862</v>
      </c>
      <c r="C19347" s="5" t="s">
        <v>12</v>
      </c>
      <c r="D19347" s="5" t="str">
        <f t="shared" si="302"/>
        <v>un</v>
      </c>
    </row>
    <row r="19348" spans="1:4" x14ac:dyDescent="0.2">
      <c r="A19348" s="5" t="s">
        <v>34863</v>
      </c>
      <c r="B19348" s="5" t="s">
        <v>34862</v>
      </c>
      <c r="C19348" s="5" t="s">
        <v>12</v>
      </c>
      <c r="D19348" s="5" t="str">
        <f t="shared" si="302"/>
        <v>un</v>
      </c>
    </row>
    <row r="19349" spans="1:4" x14ac:dyDescent="0.2">
      <c r="A19349" s="5" t="s">
        <v>34864</v>
      </c>
      <c r="B19349" s="5" t="s">
        <v>34865</v>
      </c>
      <c r="C19349" s="5" t="s">
        <v>12</v>
      </c>
      <c r="D19349" s="5" t="str">
        <f t="shared" si="302"/>
        <v>un</v>
      </c>
    </row>
    <row r="19350" spans="1:4" x14ac:dyDescent="0.2">
      <c r="A19350" s="5" t="s">
        <v>34866</v>
      </c>
      <c r="B19350" s="5" t="s">
        <v>34865</v>
      </c>
      <c r="C19350" s="5" t="s">
        <v>12</v>
      </c>
      <c r="D19350" s="5" t="str">
        <f t="shared" si="302"/>
        <v>un</v>
      </c>
    </row>
    <row r="19351" spans="1:4" x14ac:dyDescent="0.2">
      <c r="A19351" s="5" t="s">
        <v>34867</v>
      </c>
      <c r="B19351" s="5" t="s">
        <v>34868</v>
      </c>
      <c r="C19351" s="5" t="s">
        <v>12</v>
      </c>
      <c r="D19351" s="5" t="str">
        <f t="shared" si="302"/>
        <v>un</v>
      </c>
    </row>
    <row r="19352" spans="1:4" x14ac:dyDescent="0.2">
      <c r="A19352" s="5" t="s">
        <v>34869</v>
      </c>
      <c r="B19352" s="5" t="s">
        <v>34868</v>
      </c>
      <c r="C19352" s="5" t="s">
        <v>12</v>
      </c>
      <c r="D19352" s="5" t="str">
        <f t="shared" si="302"/>
        <v>un</v>
      </c>
    </row>
    <row r="19353" spans="1:4" x14ac:dyDescent="0.2">
      <c r="A19353" s="5" t="s">
        <v>34870</v>
      </c>
      <c r="B19353" s="5" t="s">
        <v>34871</v>
      </c>
      <c r="C19353" s="5" t="s">
        <v>12</v>
      </c>
      <c r="D19353" s="5" t="str">
        <f t="shared" si="302"/>
        <v>un</v>
      </c>
    </row>
    <row r="19354" spans="1:4" x14ac:dyDescent="0.2">
      <c r="A19354" s="5" t="s">
        <v>34872</v>
      </c>
      <c r="B19354" s="5" t="s">
        <v>34871</v>
      </c>
      <c r="C19354" s="5" t="s">
        <v>12</v>
      </c>
      <c r="D19354" s="5" t="str">
        <f t="shared" si="302"/>
        <v>un</v>
      </c>
    </row>
    <row r="19355" spans="1:4" x14ac:dyDescent="0.2">
      <c r="A19355" s="5" t="s">
        <v>34873</v>
      </c>
      <c r="B19355" s="5" t="s">
        <v>34874</v>
      </c>
      <c r="C19355" s="5" t="s">
        <v>12</v>
      </c>
      <c r="D19355" s="5" t="str">
        <f t="shared" si="302"/>
        <v>un</v>
      </c>
    </row>
    <row r="19356" spans="1:4" x14ac:dyDescent="0.2">
      <c r="A19356" s="5" t="s">
        <v>34875</v>
      </c>
      <c r="B19356" s="5" t="s">
        <v>34874</v>
      </c>
      <c r="C19356" s="5" t="s">
        <v>12</v>
      </c>
      <c r="D19356" s="5" t="str">
        <f t="shared" si="302"/>
        <v>un</v>
      </c>
    </row>
    <row r="19357" spans="1:4" x14ac:dyDescent="0.2">
      <c r="A19357" s="5" t="s">
        <v>34876</v>
      </c>
      <c r="B19357" s="5" t="s">
        <v>34877</v>
      </c>
      <c r="C19357" s="5" t="s">
        <v>12</v>
      </c>
      <c r="D19357" s="5" t="str">
        <f t="shared" si="302"/>
        <v>un</v>
      </c>
    </row>
    <row r="19358" spans="1:4" x14ac:dyDescent="0.2">
      <c r="A19358" s="5" t="s">
        <v>34878</v>
      </c>
      <c r="B19358" s="5" t="s">
        <v>34877</v>
      </c>
      <c r="C19358" s="5" t="s">
        <v>12</v>
      </c>
      <c r="D19358" s="5" t="str">
        <f t="shared" si="302"/>
        <v>un</v>
      </c>
    </row>
    <row r="19359" spans="1:4" x14ac:dyDescent="0.2">
      <c r="A19359" s="5" t="s">
        <v>34879</v>
      </c>
      <c r="B19359" s="5" t="s">
        <v>34880</v>
      </c>
      <c r="C19359" s="5" t="s">
        <v>12</v>
      </c>
      <c r="D19359" s="5" t="str">
        <f t="shared" si="302"/>
        <v>un</v>
      </c>
    </row>
    <row r="19360" spans="1:4" x14ac:dyDescent="0.2">
      <c r="A19360" s="5" t="s">
        <v>34881</v>
      </c>
      <c r="B19360" s="5" t="s">
        <v>34880</v>
      </c>
      <c r="C19360" s="5" t="s">
        <v>12</v>
      </c>
      <c r="D19360" s="5" t="str">
        <f t="shared" si="302"/>
        <v>un</v>
      </c>
    </row>
    <row r="19361" spans="1:4" x14ac:dyDescent="0.2">
      <c r="A19361" s="5" t="s">
        <v>34882</v>
      </c>
      <c r="B19361" s="5" t="s">
        <v>34883</v>
      </c>
      <c r="C19361" s="5" t="s">
        <v>12</v>
      </c>
      <c r="D19361" s="5" t="str">
        <f t="shared" si="302"/>
        <v>un</v>
      </c>
    </row>
    <row r="19362" spans="1:4" x14ac:dyDescent="0.2">
      <c r="A19362" s="5" t="s">
        <v>34884</v>
      </c>
      <c r="B19362" s="5" t="s">
        <v>34883</v>
      </c>
      <c r="C19362" s="5" t="s">
        <v>12</v>
      </c>
      <c r="D19362" s="5" t="str">
        <f t="shared" si="302"/>
        <v>un</v>
      </c>
    </row>
    <row r="19363" spans="1:4" x14ac:dyDescent="0.2">
      <c r="A19363" s="5" t="s">
        <v>34885</v>
      </c>
      <c r="B19363" s="5" t="s">
        <v>34886</v>
      </c>
      <c r="C19363" s="5" t="s">
        <v>12</v>
      </c>
      <c r="D19363" s="5" t="str">
        <f t="shared" si="302"/>
        <v>un</v>
      </c>
    </row>
    <row r="19364" spans="1:4" x14ac:dyDescent="0.2">
      <c r="A19364" s="5" t="s">
        <v>34887</v>
      </c>
      <c r="B19364" s="5" t="s">
        <v>34886</v>
      </c>
      <c r="C19364" s="5" t="s">
        <v>12</v>
      </c>
      <c r="D19364" s="5" t="str">
        <f t="shared" si="302"/>
        <v>un</v>
      </c>
    </row>
    <row r="19365" spans="1:4" x14ac:dyDescent="0.2">
      <c r="A19365" s="5" t="s">
        <v>34888</v>
      </c>
      <c r="B19365" s="5" t="s">
        <v>34889</v>
      </c>
      <c r="C19365" s="5" t="s">
        <v>12</v>
      </c>
      <c r="D19365" s="5" t="str">
        <f t="shared" si="302"/>
        <v>un</v>
      </c>
    </row>
    <row r="19366" spans="1:4" x14ac:dyDescent="0.2">
      <c r="A19366" s="5" t="s">
        <v>34890</v>
      </c>
      <c r="B19366" s="5" t="s">
        <v>34889</v>
      </c>
      <c r="C19366" s="5" t="s">
        <v>12</v>
      </c>
      <c r="D19366" s="5" t="str">
        <f t="shared" si="302"/>
        <v>un</v>
      </c>
    </row>
    <row r="19367" spans="1:4" x14ac:dyDescent="0.2">
      <c r="A19367" s="5" t="s">
        <v>34891</v>
      </c>
      <c r="B19367" s="5" t="s">
        <v>34892</v>
      </c>
      <c r="C19367" s="5" t="s">
        <v>12</v>
      </c>
      <c r="D19367" s="5" t="str">
        <f t="shared" si="302"/>
        <v>un</v>
      </c>
    </row>
    <row r="19368" spans="1:4" x14ac:dyDescent="0.2">
      <c r="A19368" s="5" t="s">
        <v>34893</v>
      </c>
      <c r="B19368" s="5" t="s">
        <v>34892</v>
      </c>
      <c r="C19368" s="5" t="s">
        <v>12</v>
      </c>
      <c r="D19368" s="5" t="str">
        <f t="shared" si="302"/>
        <v>un</v>
      </c>
    </row>
    <row r="19369" spans="1:4" x14ac:dyDescent="0.2">
      <c r="A19369" s="5" t="s">
        <v>5207</v>
      </c>
      <c r="B19369" s="5" t="s">
        <v>34894</v>
      </c>
      <c r="C19369" s="5" t="s">
        <v>12</v>
      </c>
      <c r="D19369" s="5" t="str">
        <f t="shared" si="302"/>
        <v>un</v>
      </c>
    </row>
    <row r="19370" spans="1:4" x14ac:dyDescent="0.2">
      <c r="A19370" s="5" t="s">
        <v>21018</v>
      </c>
      <c r="B19370" s="5" t="s">
        <v>34894</v>
      </c>
      <c r="C19370" s="5" t="s">
        <v>12</v>
      </c>
      <c r="D19370" s="5" t="str">
        <f t="shared" si="302"/>
        <v>un</v>
      </c>
    </row>
    <row r="19371" spans="1:4" x14ac:dyDescent="0.2">
      <c r="A19371" s="5" t="s">
        <v>5208</v>
      </c>
      <c r="B19371" s="5" t="s">
        <v>34895</v>
      </c>
      <c r="C19371" s="5" t="s">
        <v>12</v>
      </c>
      <c r="D19371" s="5" t="str">
        <f t="shared" si="302"/>
        <v>un</v>
      </c>
    </row>
    <row r="19372" spans="1:4" x14ac:dyDescent="0.2">
      <c r="A19372" s="5" t="s">
        <v>21019</v>
      </c>
      <c r="B19372" s="5" t="s">
        <v>34895</v>
      </c>
      <c r="C19372" s="5" t="s">
        <v>12</v>
      </c>
      <c r="D19372" s="5" t="str">
        <f t="shared" si="302"/>
        <v>un</v>
      </c>
    </row>
    <row r="19373" spans="1:4" x14ac:dyDescent="0.2">
      <c r="A19373" s="5" t="s">
        <v>5209</v>
      </c>
      <c r="B19373" s="5" t="s">
        <v>34896</v>
      </c>
      <c r="C19373" s="5" t="s">
        <v>12</v>
      </c>
      <c r="D19373" s="5" t="str">
        <f t="shared" si="302"/>
        <v>un</v>
      </c>
    </row>
    <row r="19374" spans="1:4" x14ac:dyDescent="0.2">
      <c r="A19374" s="5" t="s">
        <v>21020</v>
      </c>
      <c r="B19374" s="5" t="s">
        <v>34896</v>
      </c>
      <c r="C19374" s="5" t="s">
        <v>12</v>
      </c>
      <c r="D19374" s="5" t="str">
        <f t="shared" si="302"/>
        <v>un</v>
      </c>
    </row>
    <row r="19375" spans="1:4" x14ac:dyDescent="0.2">
      <c r="A19375" s="5" t="s">
        <v>5210</v>
      </c>
      <c r="B19375" s="5" t="s">
        <v>34897</v>
      </c>
      <c r="C19375" s="5" t="s">
        <v>12</v>
      </c>
      <c r="D19375" s="5" t="str">
        <f t="shared" si="302"/>
        <v>un</v>
      </c>
    </row>
    <row r="19376" spans="1:4" x14ac:dyDescent="0.2">
      <c r="A19376" s="5" t="s">
        <v>21021</v>
      </c>
      <c r="B19376" s="5" t="s">
        <v>34897</v>
      </c>
      <c r="C19376" s="5" t="s">
        <v>12</v>
      </c>
      <c r="D19376" s="5" t="str">
        <f t="shared" si="302"/>
        <v>un</v>
      </c>
    </row>
    <row r="19377" spans="1:4" x14ac:dyDescent="0.2">
      <c r="A19377" s="5" t="s">
        <v>5211</v>
      </c>
      <c r="B19377" s="5" t="s">
        <v>34898</v>
      </c>
      <c r="C19377" s="5" t="s">
        <v>12</v>
      </c>
      <c r="D19377" s="5" t="str">
        <f t="shared" si="302"/>
        <v>un</v>
      </c>
    </row>
    <row r="19378" spans="1:4" x14ac:dyDescent="0.2">
      <c r="A19378" s="5" t="s">
        <v>21022</v>
      </c>
      <c r="B19378" s="5" t="s">
        <v>34898</v>
      </c>
      <c r="C19378" s="5" t="s">
        <v>12</v>
      </c>
      <c r="D19378" s="5" t="str">
        <f t="shared" si="302"/>
        <v>un</v>
      </c>
    </row>
    <row r="19379" spans="1:4" x14ac:dyDescent="0.2">
      <c r="A19379" s="5" t="s">
        <v>5212</v>
      </c>
      <c r="B19379" s="5" t="s">
        <v>34899</v>
      </c>
      <c r="C19379" s="5" t="s">
        <v>12</v>
      </c>
      <c r="D19379" s="5" t="str">
        <f t="shared" si="302"/>
        <v>un</v>
      </c>
    </row>
    <row r="19380" spans="1:4" x14ac:dyDescent="0.2">
      <c r="A19380" s="5" t="s">
        <v>21023</v>
      </c>
      <c r="B19380" s="5" t="s">
        <v>34899</v>
      </c>
      <c r="C19380" s="5" t="s">
        <v>12</v>
      </c>
      <c r="D19380" s="5" t="str">
        <f t="shared" si="302"/>
        <v>un</v>
      </c>
    </row>
    <row r="19381" spans="1:4" x14ac:dyDescent="0.2">
      <c r="A19381" s="5" t="s">
        <v>5213</v>
      </c>
      <c r="B19381" s="5" t="s">
        <v>34900</v>
      </c>
      <c r="C19381" s="5" t="s">
        <v>12</v>
      </c>
      <c r="D19381" s="5" t="str">
        <f t="shared" si="302"/>
        <v>un</v>
      </c>
    </row>
    <row r="19382" spans="1:4" x14ac:dyDescent="0.2">
      <c r="A19382" s="5" t="s">
        <v>21024</v>
      </c>
      <c r="B19382" s="5" t="s">
        <v>34900</v>
      </c>
      <c r="C19382" s="5" t="s">
        <v>12</v>
      </c>
      <c r="D19382" s="5" t="str">
        <f t="shared" si="302"/>
        <v>un</v>
      </c>
    </row>
    <row r="19383" spans="1:4" x14ac:dyDescent="0.2">
      <c r="A19383" s="5" t="s">
        <v>5214</v>
      </c>
      <c r="B19383" s="5" t="s">
        <v>34901</v>
      </c>
      <c r="C19383" s="5" t="s">
        <v>12</v>
      </c>
      <c r="D19383" s="5" t="str">
        <f t="shared" si="302"/>
        <v>un</v>
      </c>
    </row>
    <row r="19384" spans="1:4" x14ac:dyDescent="0.2">
      <c r="A19384" s="5" t="s">
        <v>21025</v>
      </c>
      <c r="B19384" s="5" t="s">
        <v>34901</v>
      </c>
      <c r="C19384" s="5" t="s">
        <v>12</v>
      </c>
      <c r="D19384" s="5" t="str">
        <f t="shared" si="302"/>
        <v>un</v>
      </c>
    </row>
    <row r="19385" spans="1:4" x14ac:dyDescent="0.2">
      <c r="A19385" s="5" t="s">
        <v>5215</v>
      </c>
      <c r="B19385" s="5" t="s">
        <v>34902</v>
      </c>
      <c r="C19385" s="5" t="s">
        <v>12</v>
      </c>
      <c r="D19385" s="5" t="str">
        <f t="shared" si="302"/>
        <v>un</v>
      </c>
    </row>
    <row r="19386" spans="1:4" x14ac:dyDescent="0.2">
      <c r="A19386" s="5" t="s">
        <v>21026</v>
      </c>
      <c r="B19386" s="5" t="s">
        <v>34902</v>
      </c>
      <c r="C19386" s="5" t="s">
        <v>12</v>
      </c>
      <c r="D19386" s="5" t="str">
        <f t="shared" si="302"/>
        <v>un</v>
      </c>
    </row>
    <row r="19387" spans="1:4" x14ac:dyDescent="0.2">
      <c r="A19387" s="5" t="s">
        <v>5216</v>
      </c>
      <c r="B19387" s="5" t="s">
        <v>34903</v>
      </c>
      <c r="C19387" s="5" t="s">
        <v>12</v>
      </c>
      <c r="D19387" s="5" t="str">
        <f t="shared" si="302"/>
        <v>un</v>
      </c>
    </row>
    <row r="19388" spans="1:4" x14ac:dyDescent="0.2">
      <c r="A19388" s="5" t="s">
        <v>21027</v>
      </c>
      <c r="B19388" s="5" t="s">
        <v>34903</v>
      </c>
      <c r="C19388" s="5" t="s">
        <v>12</v>
      </c>
      <c r="D19388" s="5" t="str">
        <f t="shared" si="302"/>
        <v>un</v>
      </c>
    </row>
    <row r="19389" spans="1:4" x14ac:dyDescent="0.2">
      <c r="A19389" s="5" t="s">
        <v>10777</v>
      </c>
      <c r="B19389" s="5" t="s">
        <v>34904</v>
      </c>
      <c r="C19389" s="5" t="s">
        <v>12</v>
      </c>
      <c r="D19389" s="5" t="str">
        <f t="shared" si="302"/>
        <v>un</v>
      </c>
    </row>
    <row r="19390" spans="1:4" x14ac:dyDescent="0.2">
      <c r="A19390" s="5" t="s">
        <v>21028</v>
      </c>
      <c r="B19390" s="5" t="s">
        <v>34904</v>
      </c>
      <c r="C19390" s="5" t="s">
        <v>12</v>
      </c>
      <c r="D19390" s="5" t="str">
        <f t="shared" si="302"/>
        <v>un</v>
      </c>
    </row>
    <row r="19391" spans="1:4" x14ac:dyDescent="0.2">
      <c r="A19391" s="5" t="s">
        <v>10778</v>
      </c>
      <c r="B19391" s="5" t="s">
        <v>34905</v>
      </c>
      <c r="C19391" s="5" t="s">
        <v>12</v>
      </c>
      <c r="D19391" s="5" t="str">
        <f t="shared" si="302"/>
        <v>un</v>
      </c>
    </row>
    <row r="19392" spans="1:4" x14ac:dyDescent="0.2">
      <c r="A19392" s="5" t="s">
        <v>21029</v>
      </c>
      <c r="B19392" s="5" t="s">
        <v>34905</v>
      </c>
      <c r="C19392" s="5" t="s">
        <v>12</v>
      </c>
      <c r="D19392" s="5" t="str">
        <f t="shared" si="302"/>
        <v>un</v>
      </c>
    </row>
    <row r="19393" spans="1:4" x14ac:dyDescent="0.2">
      <c r="A19393" s="5" t="s">
        <v>10779</v>
      </c>
      <c r="B19393" s="5" t="s">
        <v>34906</v>
      </c>
      <c r="C19393" s="5" t="s">
        <v>12</v>
      </c>
      <c r="D19393" s="5" t="str">
        <f t="shared" si="302"/>
        <v>un</v>
      </c>
    </row>
    <row r="19394" spans="1:4" x14ac:dyDescent="0.2">
      <c r="A19394" s="5" t="s">
        <v>21030</v>
      </c>
      <c r="B19394" s="5" t="s">
        <v>34906</v>
      </c>
      <c r="C19394" s="5" t="s">
        <v>12</v>
      </c>
      <c r="D19394" s="5" t="str">
        <f t="shared" ref="D19394:D19457" si="303">LOWER(C19394)</f>
        <v>un</v>
      </c>
    </row>
    <row r="19395" spans="1:4" x14ac:dyDescent="0.2">
      <c r="A19395" s="5" t="s">
        <v>10780</v>
      </c>
      <c r="B19395" s="5" t="s">
        <v>34907</v>
      </c>
      <c r="C19395" s="5" t="s">
        <v>12</v>
      </c>
      <c r="D19395" s="5" t="str">
        <f t="shared" si="303"/>
        <v>un</v>
      </c>
    </row>
    <row r="19396" spans="1:4" x14ac:dyDescent="0.2">
      <c r="A19396" s="5" t="s">
        <v>21031</v>
      </c>
      <c r="B19396" s="5" t="s">
        <v>34907</v>
      </c>
      <c r="C19396" s="5" t="s">
        <v>12</v>
      </c>
      <c r="D19396" s="5" t="str">
        <f t="shared" si="303"/>
        <v>un</v>
      </c>
    </row>
    <row r="19397" spans="1:4" x14ac:dyDescent="0.2">
      <c r="A19397" s="5" t="s">
        <v>10781</v>
      </c>
      <c r="B19397" s="5" t="s">
        <v>34908</v>
      </c>
      <c r="C19397" s="5" t="s">
        <v>12</v>
      </c>
      <c r="D19397" s="5" t="str">
        <f t="shared" si="303"/>
        <v>un</v>
      </c>
    </row>
    <row r="19398" spans="1:4" x14ac:dyDescent="0.2">
      <c r="A19398" s="5" t="s">
        <v>21032</v>
      </c>
      <c r="B19398" s="5" t="s">
        <v>34908</v>
      </c>
      <c r="C19398" s="5" t="s">
        <v>12</v>
      </c>
      <c r="D19398" s="5" t="str">
        <f t="shared" si="303"/>
        <v>un</v>
      </c>
    </row>
    <row r="19399" spans="1:4" x14ac:dyDescent="0.2">
      <c r="A19399" s="5" t="s">
        <v>10782</v>
      </c>
      <c r="B19399" s="5" t="s">
        <v>34909</v>
      </c>
      <c r="C19399" s="5" t="s">
        <v>12</v>
      </c>
      <c r="D19399" s="5" t="str">
        <f t="shared" si="303"/>
        <v>un</v>
      </c>
    </row>
    <row r="19400" spans="1:4" x14ac:dyDescent="0.2">
      <c r="A19400" s="5" t="s">
        <v>21033</v>
      </c>
      <c r="B19400" s="5" t="s">
        <v>34909</v>
      </c>
      <c r="C19400" s="5" t="s">
        <v>12</v>
      </c>
      <c r="D19400" s="5" t="str">
        <f t="shared" si="303"/>
        <v>un</v>
      </c>
    </row>
    <row r="19401" spans="1:4" x14ac:dyDescent="0.2">
      <c r="A19401" s="5" t="s">
        <v>10783</v>
      </c>
      <c r="B19401" s="5" t="s">
        <v>34910</v>
      </c>
      <c r="C19401" s="5" t="s">
        <v>12</v>
      </c>
      <c r="D19401" s="5" t="str">
        <f t="shared" si="303"/>
        <v>un</v>
      </c>
    </row>
    <row r="19402" spans="1:4" x14ac:dyDescent="0.2">
      <c r="A19402" s="5" t="s">
        <v>21034</v>
      </c>
      <c r="B19402" s="5" t="s">
        <v>34910</v>
      </c>
      <c r="C19402" s="5" t="s">
        <v>12</v>
      </c>
      <c r="D19402" s="5" t="str">
        <f t="shared" si="303"/>
        <v>un</v>
      </c>
    </row>
    <row r="19403" spans="1:4" x14ac:dyDescent="0.2">
      <c r="A19403" s="5" t="s">
        <v>10784</v>
      </c>
      <c r="B19403" s="5" t="s">
        <v>34911</v>
      </c>
      <c r="C19403" s="5" t="s">
        <v>12</v>
      </c>
      <c r="D19403" s="5" t="str">
        <f t="shared" si="303"/>
        <v>un</v>
      </c>
    </row>
    <row r="19404" spans="1:4" x14ac:dyDescent="0.2">
      <c r="A19404" s="5" t="s">
        <v>21035</v>
      </c>
      <c r="B19404" s="5" t="s">
        <v>34911</v>
      </c>
      <c r="C19404" s="5" t="s">
        <v>12</v>
      </c>
      <c r="D19404" s="5" t="str">
        <f t="shared" si="303"/>
        <v>un</v>
      </c>
    </row>
    <row r="19405" spans="1:4" x14ac:dyDescent="0.2">
      <c r="A19405" s="5" t="s">
        <v>10785</v>
      </c>
      <c r="B19405" s="5" t="s">
        <v>34912</v>
      </c>
      <c r="C19405" s="5" t="s">
        <v>12</v>
      </c>
      <c r="D19405" s="5" t="str">
        <f t="shared" si="303"/>
        <v>un</v>
      </c>
    </row>
    <row r="19406" spans="1:4" x14ac:dyDescent="0.2">
      <c r="A19406" s="5" t="s">
        <v>21036</v>
      </c>
      <c r="B19406" s="5" t="s">
        <v>34912</v>
      </c>
      <c r="C19406" s="5" t="s">
        <v>12</v>
      </c>
      <c r="D19406" s="5" t="str">
        <f t="shared" si="303"/>
        <v>un</v>
      </c>
    </row>
    <row r="19407" spans="1:4" x14ac:dyDescent="0.2">
      <c r="A19407" s="5" t="s">
        <v>10786</v>
      </c>
      <c r="B19407" s="5" t="s">
        <v>34913</v>
      </c>
      <c r="C19407" s="5" t="s">
        <v>12</v>
      </c>
      <c r="D19407" s="5" t="str">
        <f t="shared" si="303"/>
        <v>un</v>
      </c>
    </row>
    <row r="19408" spans="1:4" x14ac:dyDescent="0.2">
      <c r="A19408" s="5" t="s">
        <v>21037</v>
      </c>
      <c r="B19408" s="5" t="s">
        <v>34913</v>
      </c>
      <c r="C19408" s="5" t="s">
        <v>12</v>
      </c>
      <c r="D19408" s="5" t="str">
        <f t="shared" si="303"/>
        <v>un</v>
      </c>
    </row>
    <row r="19409" spans="1:4" x14ac:dyDescent="0.2">
      <c r="A19409" s="5" t="s">
        <v>10787</v>
      </c>
      <c r="B19409" s="5" t="s">
        <v>34914</v>
      </c>
      <c r="C19409" s="5" t="s">
        <v>12</v>
      </c>
      <c r="D19409" s="5" t="str">
        <f t="shared" si="303"/>
        <v>un</v>
      </c>
    </row>
    <row r="19410" spans="1:4" x14ac:dyDescent="0.2">
      <c r="A19410" s="5" t="s">
        <v>21038</v>
      </c>
      <c r="B19410" s="5" t="s">
        <v>34914</v>
      </c>
      <c r="C19410" s="5" t="s">
        <v>12</v>
      </c>
      <c r="D19410" s="5" t="str">
        <f t="shared" si="303"/>
        <v>un</v>
      </c>
    </row>
    <row r="19411" spans="1:4" x14ac:dyDescent="0.2">
      <c r="A19411" s="5" t="s">
        <v>10788</v>
      </c>
      <c r="B19411" s="5" t="s">
        <v>34915</v>
      </c>
      <c r="C19411" s="5" t="s">
        <v>12</v>
      </c>
      <c r="D19411" s="5" t="str">
        <f t="shared" si="303"/>
        <v>un</v>
      </c>
    </row>
    <row r="19412" spans="1:4" x14ac:dyDescent="0.2">
      <c r="A19412" s="5" t="s">
        <v>21039</v>
      </c>
      <c r="B19412" s="5" t="s">
        <v>34915</v>
      </c>
      <c r="C19412" s="5" t="s">
        <v>12</v>
      </c>
      <c r="D19412" s="5" t="str">
        <f t="shared" si="303"/>
        <v>un</v>
      </c>
    </row>
    <row r="19413" spans="1:4" x14ac:dyDescent="0.2">
      <c r="A19413" s="5" t="s">
        <v>10789</v>
      </c>
      <c r="B19413" s="5" t="s">
        <v>34916</v>
      </c>
      <c r="C19413" s="5" t="s">
        <v>12</v>
      </c>
      <c r="D19413" s="5" t="str">
        <f t="shared" si="303"/>
        <v>un</v>
      </c>
    </row>
    <row r="19414" spans="1:4" x14ac:dyDescent="0.2">
      <c r="A19414" s="5" t="s">
        <v>21040</v>
      </c>
      <c r="B19414" s="5" t="s">
        <v>34916</v>
      </c>
      <c r="C19414" s="5" t="s">
        <v>12</v>
      </c>
      <c r="D19414" s="5" t="str">
        <f t="shared" si="303"/>
        <v>un</v>
      </c>
    </row>
    <row r="19415" spans="1:4" x14ac:dyDescent="0.2">
      <c r="A19415" s="5" t="s">
        <v>10790</v>
      </c>
      <c r="B19415" s="5" t="s">
        <v>34917</v>
      </c>
      <c r="C19415" s="5" t="s">
        <v>12</v>
      </c>
      <c r="D19415" s="5" t="str">
        <f t="shared" si="303"/>
        <v>un</v>
      </c>
    </row>
    <row r="19416" spans="1:4" x14ac:dyDescent="0.2">
      <c r="A19416" s="5" t="s">
        <v>21041</v>
      </c>
      <c r="B19416" s="5" t="s">
        <v>34917</v>
      </c>
      <c r="C19416" s="5" t="s">
        <v>12</v>
      </c>
      <c r="D19416" s="5" t="str">
        <f t="shared" si="303"/>
        <v>un</v>
      </c>
    </row>
    <row r="19417" spans="1:4" x14ac:dyDescent="0.2">
      <c r="A19417" s="5" t="s">
        <v>10791</v>
      </c>
      <c r="B19417" s="5" t="s">
        <v>34918</v>
      </c>
      <c r="C19417" s="5" t="s">
        <v>12</v>
      </c>
      <c r="D19417" s="5" t="str">
        <f t="shared" si="303"/>
        <v>un</v>
      </c>
    </row>
    <row r="19418" spans="1:4" x14ac:dyDescent="0.2">
      <c r="A19418" s="5" t="s">
        <v>21042</v>
      </c>
      <c r="B19418" s="5" t="s">
        <v>34918</v>
      </c>
      <c r="C19418" s="5" t="s">
        <v>12</v>
      </c>
      <c r="D19418" s="5" t="str">
        <f t="shared" si="303"/>
        <v>un</v>
      </c>
    </row>
    <row r="19419" spans="1:4" x14ac:dyDescent="0.2">
      <c r="A19419" s="5" t="s">
        <v>10792</v>
      </c>
      <c r="B19419" s="5" t="s">
        <v>34919</v>
      </c>
      <c r="C19419" s="5" t="s">
        <v>12</v>
      </c>
      <c r="D19419" s="5" t="str">
        <f t="shared" si="303"/>
        <v>un</v>
      </c>
    </row>
    <row r="19420" spans="1:4" x14ac:dyDescent="0.2">
      <c r="A19420" s="5" t="s">
        <v>21043</v>
      </c>
      <c r="B19420" s="5" t="s">
        <v>34919</v>
      </c>
      <c r="C19420" s="5" t="s">
        <v>12</v>
      </c>
      <c r="D19420" s="5" t="str">
        <f t="shared" si="303"/>
        <v>un</v>
      </c>
    </row>
    <row r="19421" spans="1:4" x14ac:dyDescent="0.2">
      <c r="A19421" s="5" t="s">
        <v>10793</v>
      </c>
      <c r="B19421" s="5" t="s">
        <v>34920</v>
      </c>
      <c r="C19421" s="5" t="s">
        <v>12</v>
      </c>
      <c r="D19421" s="5" t="str">
        <f t="shared" si="303"/>
        <v>un</v>
      </c>
    </row>
    <row r="19422" spans="1:4" x14ac:dyDescent="0.2">
      <c r="A19422" s="5" t="s">
        <v>21044</v>
      </c>
      <c r="B19422" s="5" t="s">
        <v>34920</v>
      </c>
      <c r="C19422" s="5" t="s">
        <v>12</v>
      </c>
      <c r="D19422" s="5" t="str">
        <f t="shared" si="303"/>
        <v>un</v>
      </c>
    </row>
    <row r="19423" spans="1:4" x14ac:dyDescent="0.2">
      <c r="A19423" s="5" t="s">
        <v>10794</v>
      </c>
      <c r="B19423" s="5" t="s">
        <v>34921</v>
      </c>
      <c r="C19423" s="5" t="s">
        <v>12</v>
      </c>
      <c r="D19423" s="5" t="str">
        <f t="shared" si="303"/>
        <v>un</v>
      </c>
    </row>
    <row r="19424" spans="1:4" x14ac:dyDescent="0.2">
      <c r="A19424" s="5" t="s">
        <v>21045</v>
      </c>
      <c r="B19424" s="5" t="s">
        <v>34921</v>
      </c>
      <c r="C19424" s="5" t="s">
        <v>12</v>
      </c>
      <c r="D19424" s="5" t="str">
        <f t="shared" si="303"/>
        <v>un</v>
      </c>
    </row>
    <row r="19425" spans="1:4" x14ac:dyDescent="0.2">
      <c r="A19425" s="5" t="s">
        <v>10795</v>
      </c>
      <c r="B19425" s="5" t="s">
        <v>34922</v>
      </c>
      <c r="C19425" s="5" t="s">
        <v>12</v>
      </c>
      <c r="D19425" s="5" t="str">
        <f t="shared" si="303"/>
        <v>un</v>
      </c>
    </row>
    <row r="19426" spans="1:4" x14ac:dyDescent="0.2">
      <c r="A19426" s="5" t="s">
        <v>21046</v>
      </c>
      <c r="B19426" s="5" t="s">
        <v>34922</v>
      </c>
      <c r="C19426" s="5" t="s">
        <v>12</v>
      </c>
      <c r="D19426" s="5" t="str">
        <f t="shared" si="303"/>
        <v>un</v>
      </c>
    </row>
    <row r="19427" spans="1:4" x14ac:dyDescent="0.2">
      <c r="A19427" s="5" t="s">
        <v>10796</v>
      </c>
      <c r="B19427" s="5" t="s">
        <v>34923</v>
      </c>
      <c r="C19427" s="5" t="s">
        <v>12</v>
      </c>
      <c r="D19427" s="5" t="str">
        <f t="shared" si="303"/>
        <v>un</v>
      </c>
    </row>
    <row r="19428" spans="1:4" x14ac:dyDescent="0.2">
      <c r="A19428" s="5" t="s">
        <v>21047</v>
      </c>
      <c r="B19428" s="5" t="s">
        <v>34923</v>
      </c>
      <c r="C19428" s="5" t="s">
        <v>12</v>
      </c>
      <c r="D19428" s="5" t="str">
        <f t="shared" si="303"/>
        <v>un</v>
      </c>
    </row>
    <row r="19429" spans="1:4" x14ac:dyDescent="0.2">
      <c r="A19429" s="5" t="s">
        <v>10797</v>
      </c>
      <c r="B19429" s="5" t="s">
        <v>34924</v>
      </c>
      <c r="C19429" s="5" t="s">
        <v>12</v>
      </c>
      <c r="D19429" s="5" t="str">
        <f t="shared" si="303"/>
        <v>un</v>
      </c>
    </row>
    <row r="19430" spans="1:4" x14ac:dyDescent="0.2">
      <c r="A19430" s="5" t="s">
        <v>21048</v>
      </c>
      <c r="B19430" s="5" t="s">
        <v>34924</v>
      </c>
      <c r="C19430" s="5" t="s">
        <v>12</v>
      </c>
      <c r="D19430" s="5" t="str">
        <f t="shared" si="303"/>
        <v>un</v>
      </c>
    </row>
    <row r="19431" spans="1:4" x14ac:dyDescent="0.2">
      <c r="A19431" s="5" t="s">
        <v>10798</v>
      </c>
      <c r="B19431" s="5" t="s">
        <v>34925</v>
      </c>
      <c r="C19431" s="5" t="s">
        <v>12</v>
      </c>
      <c r="D19431" s="5" t="str">
        <f t="shared" si="303"/>
        <v>un</v>
      </c>
    </row>
    <row r="19432" spans="1:4" x14ac:dyDescent="0.2">
      <c r="A19432" s="5" t="s">
        <v>21049</v>
      </c>
      <c r="B19432" s="5" t="s">
        <v>34925</v>
      </c>
      <c r="C19432" s="5" t="s">
        <v>12</v>
      </c>
      <c r="D19432" s="5" t="str">
        <f t="shared" si="303"/>
        <v>un</v>
      </c>
    </row>
    <row r="19433" spans="1:4" x14ac:dyDescent="0.2">
      <c r="A19433" s="5" t="s">
        <v>10799</v>
      </c>
      <c r="B19433" s="5" t="s">
        <v>34926</v>
      </c>
      <c r="C19433" s="5" t="s">
        <v>12</v>
      </c>
      <c r="D19433" s="5" t="str">
        <f t="shared" si="303"/>
        <v>un</v>
      </c>
    </row>
    <row r="19434" spans="1:4" x14ac:dyDescent="0.2">
      <c r="A19434" s="5" t="s">
        <v>21050</v>
      </c>
      <c r="B19434" s="5" t="s">
        <v>34926</v>
      </c>
      <c r="C19434" s="5" t="s">
        <v>12</v>
      </c>
      <c r="D19434" s="5" t="str">
        <f t="shared" si="303"/>
        <v>un</v>
      </c>
    </row>
    <row r="19435" spans="1:4" x14ac:dyDescent="0.2">
      <c r="A19435" s="5" t="s">
        <v>10800</v>
      </c>
      <c r="B19435" s="5" t="s">
        <v>34927</v>
      </c>
      <c r="C19435" s="5" t="s">
        <v>12</v>
      </c>
      <c r="D19435" s="5" t="str">
        <f t="shared" si="303"/>
        <v>un</v>
      </c>
    </row>
    <row r="19436" spans="1:4" x14ac:dyDescent="0.2">
      <c r="A19436" s="5" t="s">
        <v>21051</v>
      </c>
      <c r="B19436" s="5" t="s">
        <v>34927</v>
      </c>
      <c r="C19436" s="5" t="s">
        <v>12</v>
      </c>
      <c r="D19436" s="5" t="str">
        <f t="shared" si="303"/>
        <v>un</v>
      </c>
    </row>
    <row r="19437" spans="1:4" x14ac:dyDescent="0.2">
      <c r="A19437" s="5" t="s">
        <v>10801</v>
      </c>
      <c r="B19437" s="5" t="s">
        <v>34928</v>
      </c>
      <c r="C19437" s="5" t="s">
        <v>12</v>
      </c>
      <c r="D19437" s="5" t="str">
        <f t="shared" si="303"/>
        <v>un</v>
      </c>
    </row>
    <row r="19438" spans="1:4" x14ac:dyDescent="0.2">
      <c r="A19438" s="5" t="s">
        <v>21052</v>
      </c>
      <c r="B19438" s="5" t="s">
        <v>34928</v>
      </c>
      <c r="C19438" s="5" t="s">
        <v>12</v>
      </c>
      <c r="D19438" s="5" t="str">
        <f t="shared" si="303"/>
        <v>un</v>
      </c>
    </row>
    <row r="19439" spans="1:4" x14ac:dyDescent="0.2">
      <c r="A19439" s="5" t="s">
        <v>10802</v>
      </c>
      <c r="B19439" s="5" t="s">
        <v>34929</v>
      </c>
      <c r="C19439" s="5" t="s">
        <v>12</v>
      </c>
      <c r="D19439" s="5" t="str">
        <f t="shared" si="303"/>
        <v>un</v>
      </c>
    </row>
    <row r="19440" spans="1:4" x14ac:dyDescent="0.2">
      <c r="A19440" s="5" t="s">
        <v>21053</v>
      </c>
      <c r="B19440" s="5" t="s">
        <v>34929</v>
      </c>
      <c r="C19440" s="5" t="s">
        <v>12</v>
      </c>
      <c r="D19440" s="5" t="str">
        <f t="shared" si="303"/>
        <v>un</v>
      </c>
    </row>
    <row r="19441" spans="1:4" x14ac:dyDescent="0.2">
      <c r="A19441" s="5" t="s">
        <v>10803</v>
      </c>
      <c r="B19441" s="5" t="s">
        <v>34930</v>
      </c>
      <c r="C19441" s="5" t="s">
        <v>12</v>
      </c>
      <c r="D19441" s="5" t="str">
        <f t="shared" si="303"/>
        <v>un</v>
      </c>
    </row>
    <row r="19442" spans="1:4" x14ac:dyDescent="0.2">
      <c r="A19442" s="5" t="s">
        <v>21054</v>
      </c>
      <c r="B19442" s="5" t="s">
        <v>34930</v>
      </c>
      <c r="C19442" s="5" t="s">
        <v>12</v>
      </c>
      <c r="D19442" s="5" t="str">
        <f t="shared" si="303"/>
        <v>un</v>
      </c>
    </row>
    <row r="19443" spans="1:4" x14ac:dyDescent="0.2">
      <c r="A19443" s="5" t="s">
        <v>10804</v>
      </c>
      <c r="B19443" s="5" t="s">
        <v>34931</v>
      </c>
      <c r="C19443" s="5" t="s">
        <v>12</v>
      </c>
      <c r="D19443" s="5" t="str">
        <f t="shared" si="303"/>
        <v>un</v>
      </c>
    </row>
    <row r="19444" spans="1:4" x14ac:dyDescent="0.2">
      <c r="A19444" s="5" t="s">
        <v>21055</v>
      </c>
      <c r="B19444" s="5" t="s">
        <v>34931</v>
      </c>
      <c r="C19444" s="5" t="s">
        <v>12</v>
      </c>
      <c r="D19444" s="5" t="str">
        <f t="shared" si="303"/>
        <v>un</v>
      </c>
    </row>
    <row r="19445" spans="1:4" x14ac:dyDescent="0.2">
      <c r="A19445" s="5" t="s">
        <v>10805</v>
      </c>
      <c r="B19445" s="5" t="s">
        <v>34932</v>
      </c>
      <c r="C19445" s="5" t="s">
        <v>12</v>
      </c>
      <c r="D19445" s="5" t="str">
        <f t="shared" si="303"/>
        <v>un</v>
      </c>
    </row>
    <row r="19446" spans="1:4" x14ac:dyDescent="0.2">
      <c r="A19446" s="5" t="s">
        <v>21056</v>
      </c>
      <c r="B19446" s="5" t="s">
        <v>34932</v>
      </c>
      <c r="C19446" s="5" t="s">
        <v>12</v>
      </c>
      <c r="D19446" s="5" t="str">
        <f t="shared" si="303"/>
        <v>un</v>
      </c>
    </row>
    <row r="19447" spans="1:4" x14ac:dyDescent="0.2">
      <c r="A19447" s="5" t="s">
        <v>10806</v>
      </c>
      <c r="B19447" s="5" t="s">
        <v>34933</v>
      </c>
      <c r="C19447" s="5" t="s">
        <v>12</v>
      </c>
      <c r="D19447" s="5" t="str">
        <f t="shared" si="303"/>
        <v>un</v>
      </c>
    </row>
    <row r="19448" spans="1:4" x14ac:dyDescent="0.2">
      <c r="A19448" s="5" t="s">
        <v>21057</v>
      </c>
      <c r="B19448" s="5" t="s">
        <v>34933</v>
      </c>
      <c r="C19448" s="5" t="s">
        <v>12</v>
      </c>
      <c r="D19448" s="5" t="str">
        <f t="shared" si="303"/>
        <v>un</v>
      </c>
    </row>
    <row r="19449" spans="1:4" x14ac:dyDescent="0.2">
      <c r="A19449" s="5" t="s">
        <v>10807</v>
      </c>
      <c r="B19449" s="5" t="s">
        <v>34934</v>
      </c>
      <c r="C19449" s="5" t="s">
        <v>12</v>
      </c>
      <c r="D19449" s="5" t="str">
        <f t="shared" si="303"/>
        <v>un</v>
      </c>
    </row>
    <row r="19450" spans="1:4" x14ac:dyDescent="0.2">
      <c r="A19450" s="5" t="s">
        <v>21058</v>
      </c>
      <c r="B19450" s="5" t="s">
        <v>34934</v>
      </c>
      <c r="C19450" s="5" t="s">
        <v>12</v>
      </c>
      <c r="D19450" s="5" t="str">
        <f t="shared" si="303"/>
        <v>un</v>
      </c>
    </row>
    <row r="19451" spans="1:4" x14ac:dyDescent="0.2">
      <c r="A19451" s="5" t="s">
        <v>10808</v>
      </c>
      <c r="B19451" s="5" t="s">
        <v>34935</v>
      </c>
      <c r="C19451" s="5" t="s">
        <v>12</v>
      </c>
      <c r="D19451" s="5" t="str">
        <f t="shared" si="303"/>
        <v>un</v>
      </c>
    </row>
    <row r="19452" spans="1:4" x14ac:dyDescent="0.2">
      <c r="A19452" s="5" t="s">
        <v>21059</v>
      </c>
      <c r="B19452" s="5" t="s">
        <v>34935</v>
      </c>
      <c r="C19452" s="5" t="s">
        <v>12</v>
      </c>
      <c r="D19452" s="5" t="str">
        <f t="shared" si="303"/>
        <v>un</v>
      </c>
    </row>
    <row r="19453" spans="1:4" x14ac:dyDescent="0.2">
      <c r="A19453" s="5" t="s">
        <v>10809</v>
      </c>
      <c r="B19453" s="5" t="s">
        <v>34936</v>
      </c>
      <c r="C19453" s="5" t="s">
        <v>12</v>
      </c>
      <c r="D19453" s="5" t="str">
        <f t="shared" si="303"/>
        <v>un</v>
      </c>
    </row>
    <row r="19454" spans="1:4" x14ac:dyDescent="0.2">
      <c r="A19454" s="5" t="s">
        <v>21060</v>
      </c>
      <c r="B19454" s="5" t="s">
        <v>34936</v>
      </c>
      <c r="C19454" s="5" t="s">
        <v>12</v>
      </c>
      <c r="D19454" s="5" t="str">
        <f t="shared" si="303"/>
        <v>un</v>
      </c>
    </row>
    <row r="19455" spans="1:4" x14ac:dyDescent="0.2">
      <c r="A19455" s="5" t="s">
        <v>10810</v>
      </c>
      <c r="B19455" s="5" t="s">
        <v>34937</v>
      </c>
      <c r="C19455" s="5" t="s">
        <v>12</v>
      </c>
      <c r="D19455" s="5" t="str">
        <f t="shared" si="303"/>
        <v>un</v>
      </c>
    </row>
    <row r="19456" spans="1:4" x14ac:dyDescent="0.2">
      <c r="A19456" s="5" t="s">
        <v>21061</v>
      </c>
      <c r="B19456" s="5" t="s">
        <v>34937</v>
      </c>
      <c r="C19456" s="5" t="s">
        <v>12</v>
      </c>
      <c r="D19456" s="5" t="str">
        <f t="shared" si="303"/>
        <v>un</v>
      </c>
    </row>
    <row r="19457" spans="1:4" x14ac:dyDescent="0.2">
      <c r="A19457" s="5" t="s">
        <v>10811</v>
      </c>
      <c r="B19457" s="5" t="s">
        <v>34938</v>
      </c>
      <c r="C19457" s="5" t="s">
        <v>12</v>
      </c>
      <c r="D19457" s="5" t="str">
        <f t="shared" si="303"/>
        <v>un</v>
      </c>
    </row>
    <row r="19458" spans="1:4" x14ac:dyDescent="0.2">
      <c r="A19458" s="5" t="s">
        <v>21062</v>
      </c>
      <c r="B19458" s="5" t="s">
        <v>34938</v>
      </c>
      <c r="C19458" s="5" t="s">
        <v>12</v>
      </c>
      <c r="D19458" s="5" t="str">
        <f t="shared" ref="D19458:D19521" si="304">LOWER(C19458)</f>
        <v>un</v>
      </c>
    </row>
    <row r="19459" spans="1:4" x14ac:dyDescent="0.2">
      <c r="A19459" s="5" t="s">
        <v>10812</v>
      </c>
      <c r="B19459" s="5" t="s">
        <v>34939</v>
      </c>
      <c r="C19459" s="5" t="s">
        <v>12</v>
      </c>
      <c r="D19459" s="5" t="str">
        <f t="shared" si="304"/>
        <v>un</v>
      </c>
    </row>
    <row r="19460" spans="1:4" x14ac:dyDescent="0.2">
      <c r="A19460" s="5" t="s">
        <v>21063</v>
      </c>
      <c r="B19460" s="5" t="s">
        <v>34939</v>
      </c>
      <c r="C19460" s="5" t="s">
        <v>12</v>
      </c>
      <c r="D19460" s="5" t="str">
        <f t="shared" si="304"/>
        <v>un</v>
      </c>
    </row>
    <row r="19461" spans="1:4" x14ac:dyDescent="0.2">
      <c r="A19461" s="5" t="s">
        <v>10813</v>
      </c>
      <c r="B19461" s="5" t="s">
        <v>34940</v>
      </c>
      <c r="C19461" s="5" t="s">
        <v>12</v>
      </c>
      <c r="D19461" s="5" t="str">
        <f t="shared" si="304"/>
        <v>un</v>
      </c>
    </row>
    <row r="19462" spans="1:4" x14ac:dyDescent="0.2">
      <c r="A19462" s="5" t="s">
        <v>21064</v>
      </c>
      <c r="B19462" s="5" t="s">
        <v>34940</v>
      </c>
      <c r="C19462" s="5" t="s">
        <v>12</v>
      </c>
      <c r="D19462" s="5" t="str">
        <f t="shared" si="304"/>
        <v>un</v>
      </c>
    </row>
    <row r="19463" spans="1:4" x14ac:dyDescent="0.2">
      <c r="A19463" s="5" t="s">
        <v>10814</v>
      </c>
      <c r="B19463" s="5" t="s">
        <v>34941</v>
      </c>
      <c r="C19463" s="5" t="s">
        <v>12</v>
      </c>
      <c r="D19463" s="5" t="str">
        <f t="shared" si="304"/>
        <v>un</v>
      </c>
    </row>
    <row r="19464" spans="1:4" x14ac:dyDescent="0.2">
      <c r="A19464" s="5" t="s">
        <v>21065</v>
      </c>
      <c r="B19464" s="5" t="s">
        <v>34941</v>
      </c>
      <c r="C19464" s="5" t="s">
        <v>12</v>
      </c>
      <c r="D19464" s="5" t="str">
        <f t="shared" si="304"/>
        <v>un</v>
      </c>
    </row>
    <row r="19465" spans="1:4" x14ac:dyDescent="0.2">
      <c r="A19465" s="5" t="s">
        <v>10815</v>
      </c>
      <c r="B19465" s="5" t="s">
        <v>34942</v>
      </c>
      <c r="C19465" s="5" t="s">
        <v>12</v>
      </c>
      <c r="D19465" s="5" t="str">
        <f t="shared" si="304"/>
        <v>un</v>
      </c>
    </row>
    <row r="19466" spans="1:4" x14ac:dyDescent="0.2">
      <c r="A19466" s="5" t="s">
        <v>21066</v>
      </c>
      <c r="B19466" s="5" t="s">
        <v>34942</v>
      </c>
      <c r="C19466" s="5" t="s">
        <v>12</v>
      </c>
      <c r="D19466" s="5" t="str">
        <f t="shared" si="304"/>
        <v>un</v>
      </c>
    </row>
    <row r="19467" spans="1:4" x14ac:dyDescent="0.2">
      <c r="A19467" s="5" t="s">
        <v>10816</v>
      </c>
      <c r="B19467" s="5" t="s">
        <v>34943</v>
      </c>
      <c r="C19467" s="5" t="s">
        <v>12</v>
      </c>
      <c r="D19467" s="5" t="str">
        <f t="shared" si="304"/>
        <v>un</v>
      </c>
    </row>
    <row r="19468" spans="1:4" x14ac:dyDescent="0.2">
      <c r="A19468" s="5" t="s">
        <v>21067</v>
      </c>
      <c r="B19468" s="5" t="s">
        <v>34943</v>
      </c>
      <c r="C19468" s="5" t="s">
        <v>12</v>
      </c>
      <c r="D19468" s="5" t="str">
        <f t="shared" si="304"/>
        <v>un</v>
      </c>
    </row>
    <row r="19469" spans="1:4" x14ac:dyDescent="0.2">
      <c r="A19469" s="5" t="s">
        <v>10817</v>
      </c>
      <c r="B19469" s="5" t="s">
        <v>34944</v>
      </c>
      <c r="C19469" s="5" t="s">
        <v>12</v>
      </c>
      <c r="D19469" s="5" t="str">
        <f t="shared" si="304"/>
        <v>un</v>
      </c>
    </row>
    <row r="19470" spans="1:4" x14ac:dyDescent="0.2">
      <c r="A19470" s="5" t="s">
        <v>21068</v>
      </c>
      <c r="B19470" s="5" t="s">
        <v>34944</v>
      </c>
      <c r="C19470" s="5" t="s">
        <v>12</v>
      </c>
      <c r="D19470" s="5" t="str">
        <f t="shared" si="304"/>
        <v>un</v>
      </c>
    </row>
    <row r="19471" spans="1:4" x14ac:dyDescent="0.2">
      <c r="A19471" s="5" t="s">
        <v>10818</v>
      </c>
      <c r="B19471" s="5" t="s">
        <v>34945</v>
      </c>
      <c r="C19471" s="5" t="s">
        <v>12</v>
      </c>
      <c r="D19471" s="5" t="str">
        <f t="shared" si="304"/>
        <v>un</v>
      </c>
    </row>
    <row r="19472" spans="1:4" x14ac:dyDescent="0.2">
      <c r="A19472" s="5" t="s">
        <v>21069</v>
      </c>
      <c r="B19472" s="5" t="s">
        <v>34945</v>
      </c>
      <c r="C19472" s="5" t="s">
        <v>12</v>
      </c>
      <c r="D19472" s="5" t="str">
        <f t="shared" si="304"/>
        <v>un</v>
      </c>
    </row>
    <row r="19473" spans="1:4" x14ac:dyDescent="0.2">
      <c r="A19473" s="5" t="s">
        <v>10819</v>
      </c>
      <c r="B19473" s="5" t="s">
        <v>34946</v>
      </c>
      <c r="C19473" s="5" t="s">
        <v>12</v>
      </c>
      <c r="D19473" s="5" t="str">
        <f t="shared" si="304"/>
        <v>un</v>
      </c>
    </row>
    <row r="19474" spans="1:4" x14ac:dyDescent="0.2">
      <c r="A19474" s="5" t="s">
        <v>21070</v>
      </c>
      <c r="B19474" s="5" t="s">
        <v>34946</v>
      </c>
      <c r="C19474" s="5" t="s">
        <v>12</v>
      </c>
      <c r="D19474" s="5" t="str">
        <f t="shared" si="304"/>
        <v>un</v>
      </c>
    </row>
    <row r="19475" spans="1:4" x14ac:dyDescent="0.2">
      <c r="A19475" s="5" t="s">
        <v>10820</v>
      </c>
      <c r="B19475" s="5" t="s">
        <v>34947</v>
      </c>
      <c r="C19475" s="5" t="s">
        <v>12</v>
      </c>
      <c r="D19475" s="5" t="str">
        <f t="shared" si="304"/>
        <v>un</v>
      </c>
    </row>
    <row r="19476" spans="1:4" x14ac:dyDescent="0.2">
      <c r="A19476" s="5" t="s">
        <v>21071</v>
      </c>
      <c r="B19476" s="5" t="s">
        <v>34947</v>
      </c>
      <c r="C19476" s="5" t="s">
        <v>12</v>
      </c>
      <c r="D19476" s="5" t="str">
        <f t="shared" si="304"/>
        <v>un</v>
      </c>
    </row>
    <row r="19477" spans="1:4" x14ac:dyDescent="0.2">
      <c r="A19477" s="5" t="s">
        <v>10821</v>
      </c>
      <c r="B19477" s="5" t="s">
        <v>34948</v>
      </c>
      <c r="C19477" s="5" t="s">
        <v>12</v>
      </c>
      <c r="D19477" s="5" t="str">
        <f t="shared" si="304"/>
        <v>un</v>
      </c>
    </row>
    <row r="19478" spans="1:4" x14ac:dyDescent="0.2">
      <c r="A19478" s="5" t="s">
        <v>21072</v>
      </c>
      <c r="B19478" s="5" t="s">
        <v>34948</v>
      </c>
      <c r="C19478" s="5" t="s">
        <v>12</v>
      </c>
      <c r="D19478" s="5" t="str">
        <f t="shared" si="304"/>
        <v>un</v>
      </c>
    </row>
    <row r="19479" spans="1:4" x14ac:dyDescent="0.2">
      <c r="A19479" s="5" t="s">
        <v>10822</v>
      </c>
      <c r="B19479" s="5" t="s">
        <v>34949</v>
      </c>
      <c r="C19479" s="5" t="s">
        <v>12</v>
      </c>
      <c r="D19479" s="5" t="str">
        <f t="shared" si="304"/>
        <v>un</v>
      </c>
    </row>
    <row r="19480" spans="1:4" x14ac:dyDescent="0.2">
      <c r="A19480" s="5" t="s">
        <v>21073</v>
      </c>
      <c r="B19480" s="5" t="s">
        <v>34949</v>
      </c>
      <c r="C19480" s="5" t="s">
        <v>12</v>
      </c>
      <c r="D19480" s="5" t="str">
        <f t="shared" si="304"/>
        <v>un</v>
      </c>
    </row>
    <row r="19481" spans="1:4" x14ac:dyDescent="0.2">
      <c r="A19481" s="5" t="s">
        <v>10823</v>
      </c>
      <c r="B19481" s="5" t="s">
        <v>34950</v>
      </c>
      <c r="C19481" s="5" t="s">
        <v>12</v>
      </c>
      <c r="D19481" s="5" t="str">
        <f t="shared" si="304"/>
        <v>un</v>
      </c>
    </row>
    <row r="19482" spans="1:4" x14ac:dyDescent="0.2">
      <c r="A19482" s="5" t="s">
        <v>21074</v>
      </c>
      <c r="B19482" s="5" t="s">
        <v>34950</v>
      </c>
      <c r="C19482" s="5" t="s">
        <v>12</v>
      </c>
      <c r="D19482" s="5" t="str">
        <f t="shared" si="304"/>
        <v>un</v>
      </c>
    </row>
    <row r="19483" spans="1:4" x14ac:dyDescent="0.2">
      <c r="A19483" s="5" t="s">
        <v>10824</v>
      </c>
      <c r="B19483" s="5" t="s">
        <v>34951</v>
      </c>
      <c r="C19483" s="5" t="s">
        <v>12</v>
      </c>
      <c r="D19483" s="5" t="str">
        <f t="shared" si="304"/>
        <v>un</v>
      </c>
    </row>
    <row r="19484" spans="1:4" x14ac:dyDescent="0.2">
      <c r="A19484" s="5" t="s">
        <v>21075</v>
      </c>
      <c r="B19484" s="5" t="s">
        <v>34951</v>
      </c>
      <c r="C19484" s="5" t="s">
        <v>12</v>
      </c>
      <c r="D19484" s="5" t="str">
        <f t="shared" si="304"/>
        <v>un</v>
      </c>
    </row>
    <row r="19485" spans="1:4" x14ac:dyDescent="0.2">
      <c r="A19485" s="5" t="s">
        <v>10825</v>
      </c>
      <c r="B19485" s="5" t="s">
        <v>34952</v>
      </c>
      <c r="C19485" s="5" t="s">
        <v>12</v>
      </c>
      <c r="D19485" s="5" t="str">
        <f t="shared" si="304"/>
        <v>un</v>
      </c>
    </row>
    <row r="19486" spans="1:4" x14ac:dyDescent="0.2">
      <c r="A19486" s="5" t="s">
        <v>21076</v>
      </c>
      <c r="B19486" s="5" t="s">
        <v>34952</v>
      </c>
      <c r="C19486" s="5" t="s">
        <v>12</v>
      </c>
      <c r="D19486" s="5" t="str">
        <f t="shared" si="304"/>
        <v>un</v>
      </c>
    </row>
    <row r="19487" spans="1:4" x14ac:dyDescent="0.2">
      <c r="A19487" s="5" t="s">
        <v>10826</v>
      </c>
      <c r="B19487" s="5" t="s">
        <v>34953</v>
      </c>
      <c r="C19487" s="5" t="s">
        <v>12</v>
      </c>
      <c r="D19487" s="5" t="str">
        <f t="shared" si="304"/>
        <v>un</v>
      </c>
    </row>
    <row r="19488" spans="1:4" x14ac:dyDescent="0.2">
      <c r="A19488" s="5" t="s">
        <v>21077</v>
      </c>
      <c r="B19488" s="5" t="s">
        <v>34953</v>
      </c>
      <c r="C19488" s="5" t="s">
        <v>12</v>
      </c>
      <c r="D19488" s="5" t="str">
        <f t="shared" si="304"/>
        <v>un</v>
      </c>
    </row>
    <row r="19489" spans="1:4" x14ac:dyDescent="0.2">
      <c r="A19489" s="5" t="s">
        <v>10827</v>
      </c>
      <c r="B19489" s="5" t="s">
        <v>34954</v>
      </c>
      <c r="C19489" s="5" t="s">
        <v>12</v>
      </c>
      <c r="D19489" s="5" t="str">
        <f t="shared" si="304"/>
        <v>un</v>
      </c>
    </row>
    <row r="19490" spans="1:4" x14ac:dyDescent="0.2">
      <c r="A19490" s="5" t="s">
        <v>21078</v>
      </c>
      <c r="B19490" s="5" t="s">
        <v>34954</v>
      </c>
      <c r="C19490" s="5" t="s">
        <v>12</v>
      </c>
      <c r="D19490" s="5" t="str">
        <f t="shared" si="304"/>
        <v>un</v>
      </c>
    </row>
    <row r="19491" spans="1:4" x14ac:dyDescent="0.2">
      <c r="A19491" s="5" t="s">
        <v>10828</v>
      </c>
      <c r="B19491" s="5" t="s">
        <v>34955</v>
      </c>
      <c r="C19491" s="5" t="s">
        <v>12</v>
      </c>
      <c r="D19491" s="5" t="str">
        <f t="shared" si="304"/>
        <v>un</v>
      </c>
    </row>
    <row r="19492" spans="1:4" x14ac:dyDescent="0.2">
      <c r="A19492" s="5" t="s">
        <v>21079</v>
      </c>
      <c r="B19492" s="5" t="s">
        <v>34955</v>
      </c>
      <c r="C19492" s="5" t="s">
        <v>12</v>
      </c>
      <c r="D19492" s="5" t="str">
        <f t="shared" si="304"/>
        <v>un</v>
      </c>
    </row>
    <row r="19493" spans="1:4" x14ac:dyDescent="0.2">
      <c r="A19493" s="5" t="s">
        <v>10829</v>
      </c>
      <c r="B19493" s="5" t="s">
        <v>34956</v>
      </c>
      <c r="C19493" s="5" t="s">
        <v>12</v>
      </c>
      <c r="D19493" s="5" t="str">
        <f t="shared" si="304"/>
        <v>un</v>
      </c>
    </row>
    <row r="19494" spans="1:4" x14ac:dyDescent="0.2">
      <c r="A19494" s="5" t="s">
        <v>21080</v>
      </c>
      <c r="B19494" s="5" t="s">
        <v>34956</v>
      </c>
      <c r="C19494" s="5" t="s">
        <v>12</v>
      </c>
      <c r="D19494" s="5" t="str">
        <f t="shared" si="304"/>
        <v>un</v>
      </c>
    </row>
    <row r="19495" spans="1:4" x14ac:dyDescent="0.2">
      <c r="A19495" s="5" t="s">
        <v>10830</v>
      </c>
      <c r="B19495" s="5" t="s">
        <v>34957</v>
      </c>
      <c r="C19495" s="5" t="s">
        <v>12</v>
      </c>
      <c r="D19495" s="5" t="str">
        <f t="shared" si="304"/>
        <v>un</v>
      </c>
    </row>
    <row r="19496" spans="1:4" x14ac:dyDescent="0.2">
      <c r="A19496" s="5" t="s">
        <v>21081</v>
      </c>
      <c r="B19496" s="5" t="s">
        <v>34957</v>
      </c>
      <c r="C19496" s="5" t="s">
        <v>12</v>
      </c>
      <c r="D19496" s="5" t="str">
        <f t="shared" si="304"/>
        <v>un</v>
      </c>
    </row>
    <row r="19497" spans="1:4" x14ac:dyDescent="0.2">
      <c r="A19497" s="5" t="s">
        <v>10831</v>
      </c>
      <c r="B19497" s="5" t="s">
        <v>34958</v>
      </c>
      <c r="C19497" s="5" t="s">
        <v>12</v>
      </c>
      <c r="D19497" s="5" t="str">
        <f t="shared" si="304"/>
        <v>un</v>
      </c>
    </row>
    <row r="19498" spans="1:4" x14ac:dyDescent="0.2">
      <c r="A19498" s="5" t="s">
        <v>21082</v>
      </c>
      <c r="B19498" s="5" t="s">
        <v>34958</v>
      </c>
      <c r="C19498" s="5" t="s">
        <v>12</v>
      </c>
      <c r="D19498" s="5" t="str">
        <f t="shared" si="304"/>
        <v>un</v>
      </c>
    </row>
    <row r="19499" spans="1:4" x14ac:dyDescent="0.2">
      <c r="A19499" s="5" t="s">
        <v>10832</v>
      </c>
      <c r="B19499" s="5" t="s">
        <v>34959</v>
      </c>
      <c r="C19499" s="5" t="s">
        <v>12</v>
      </c>
      <c r="D19499" s="5" t="str">
        <f t="shared" si="304"/>
        <v>un</v>
      </c>
    </row>
    <row r="19500" spans="1:4" x14ac:dyDescent="0.2">
      <c r="A19500" s="5" t="s">
        <v>21083</v>
      </c>
      <c r="B19500" s="5" t="s">
        <v>34959</v>
      </c>
      <c r="C19500" s="5" t="s">
        <v>12</v>
      </c>
      <c r="D19500" s="5" t="str">
        <f t="shared" si="304"/>
        <v>un</v>
      </c>
    </row>
    <row r="19501" spans="1:4" x14ac:dyDescent="0.2">
      <c r="A19501" s="5" t="s">
        <v>10833</v>
      </c>
      <c r="B19501" s="5" t="s">
        <v>34960</v>
      </c>
      <c r="C19501" s="5" t="s">
        <v>12</v>
      </c>
      <c r="D19501" s="5" t="str">
        <f t="shared" si="304"/>
        <v>un</v>
      </c>
    </row>
    <row r="19502" spans="1:4" x14ac:dyDescent="0.2">
      <c r="A19502" s="5" t="s">
        <v>21084</v>
      </c>
      <c r="B19502" s="5" t="s">
        <v>34960</v>
      </c>
      <c r="C19502" s="5" t="s">
        <v>12</v>
      </c>
      <c r="D19502" s="5" t="str">
        <f t="shared" si="304"/>
        <v>un</v>
      </c>
    </row>
    <row r="19503" spans="1:4" x14ac:dyDescent="0.2">
      <c r="A19503" s="5" t="s">
        <v>5217</v>
      </c>
      <c r="B19503" s="5" t="s">
        <v>34961</v>
      </c>
      <c r="C19503" s="5" t="s">
        <v>12</v>
      </c>
      <c r="D19503" s="5" t="str">
        <f t="shared" si="304"/>
        <v>un</v>
      </c>
    </row>
    <row r="19504" spans="1:4" x14ac:dyDescent="0.2">
      <c r="A19504" s="5" t="s">
        <v>21085</v>
      </c>
      <c r="B19504" s="5" t="s">
        <v>34961</v>
      </c>
      <c r="C19504" s="5" t="s">
        <v>12</v>
      </c>
      <c r="D19504" s="5" t="str">
        <f t="shared" si="304"/>
        <v>un</v>
      </c>
    </row>
    <row r="19505" spans="1:4" x14ac:dyDescent="0.2">
      <c r="A19505" s="5" t="s">
        <v>5218</v>
      </c>
      <c r="B19505" s="5" t="s">
        <v>34962</v>
      </c>
      <c r="C19505" s="5" t="s">
        <v>12</v>
      </c>
      <c r="D19505" s="5" t="str">
        <f t="shared" si="304"/>
        <v>un</v>
      </c>
    </row>
    <row r="19506" spans="1:4" x14ac:dyDescent="0.2">
      <c r="A19506" s="5" t="s">
        <v>21086</v>
      </c>
      <c r="B19506" s="5" t="s">
        <v>34962</v>
      </c>
      <c r="C19506" s="5" t="s">
        <v>12</v>
      </c>
      <c r="D19506" s="5" t="str">
        <f t="shared" si="304"/>
        <v>un</v>
      </c>
    </row>
    <row r="19507" spans="1:4" x14ac:dyDescent="0.2">
      <c r="A19507" s="5" t="s">
        <v>5219</v>
      </c>
      <c r="B19507" s="5" t="s">
        <v>34963</v>
      </c>
      <c r="C19507" s="5" t="s">
        <v>12</v>
      </c>
      <c r="D19507" s="5" t="str">
        <f t="shared" si="304"/>
        <v>un</v>
      </c>
    </row>
    <row r="19508" spans="1:4" x14ac:dyDescent="0.2">
      <c r="A19508" s="5" t="s">
        <v>21087</v>
      </c>
      <c r="B19508" s="5" t="s">
        <v>34963</v>
      </c>
      <c r="C19508" s="5" t="s">
        <v>12</v>
      </c>
      <c r="D19508" s="5" t="str">
        <f t="shared" si="304"/>
        <v>un</v>
      </c>
    </row>
    <row r="19509" spans="1:4" x14ac:dyDescent="0.2">
      <c r="A19509" s="5" t="s">
        <v>5220</v>
      </c>
      <c r="B19509" s="5" t="s">
        <v>34964</v>
      </c>
      <c r="C19509" s="5" t="s">
        <v>12</v>
      </c>
      <c r="D19509" s="5" t="str">
        <f t="shared" si="304"/>
        <v>un</v>
      </c>
    </row>
    <row r="19510" spans="1:4" x14ac:dyDescent="0.2">
      <c r="A19510" s="5" t="s">
        <v>21088</v>
      </c>
      <c r="B19510" s="5" t="s">
        <v>34964</v>
      </c>
      <c r="C19510" s="5" t="s">
        <v>12</v>
      </c>
      <c r="D19510" s="5" t="str">
        <f t="shared" si="304"/>
        <v>un</v>
      </c>
    </row>
    <row r="19511" spans="1:4" x14ac:dyDescent="0.2">
      <c r="A19511" s="5" t="s">
        <v>5221</v>
      </c>
      <c r="B19511" s="5" t="s">
        <v>34965</v>
      </c>
      <c r="C19511" s="5" t="s">
        <v>12</v>
      </c>
      <c r="D19511" s="5" t="str">
        <f t="shared" si="304"/>
        <v>un</v>
      </c>
    </row>
    <row r="19512" spans="1:4" x14ac:dyDescent="0.2">
      <c r="A19512" s="5" t="s">
        <v>21089</v>
      </c>
      <c r="B19512" s="5" t="s">
        <v>34965</v>
      </c>
      <c r="C19512" s="5" t="s">
        <v>12</v>
      </c>
      <c r="D19512" s="5" t="str">
        <f t="shared" si="304"/>
        <v>un</v>
      </c>
    </row>
    <row r="19513" spans="1:4" x14ac:dyDescent="0.2">
      <c r="A19513" s="5" t="s">
        <v>5222</v>
      </c>
      <c r="B19513" s="5" t="s">
        <v>34966</v>
      </c>
      <c r="C19513" s="5" t="s">
        <v>12</v>
      </c>
      <c r="D19513" s="5" t="str">
        <f t="shared" si="304"/>
        <v>un</v>
      </c>
    </row>
    <row r="19514" spans="1:4" x14ac:dyDescent="0.2">
      <c r="A19514" s="5" t="s">
        <v>21090</v>
      </c>
      <c r="B19514" s="5" t="s">
        <v>34966</v>
      </c>
      <c r="C19514" s="5" t="s">
        <v>12</v>
      </c>
      <c r="D19514" s="5" t="str">
        <f t="shared" si="304"/>
        <v>un</v>
      </c>
    </row>
    <row r="19515" spans="1:4" x14ac:dyDescent="0.2">
      <c r="A19515" s="5" t="s">
        <v>5223</v>
      </c>
      <c r="B19515" s="5" t="s">
        <v>34967</v>
      </c>
      <c r="C19515" s="5" t="s">
        <v>12</v>
      </c>
      <c r="D19515" s="5" t="str">
        <f t="shared" si="304"/>
        <v>un</v>
      </c>
    </row>
    <row r="19516" spans="1:4" x14ac:dyDescent="0.2">
      <c r="A19516" s="5" t="s">
        <v>21091</v>
      </c>
      <c r="B19516" s="5" t="s">
        <v>34967</v>
      </c>
      <c r="C19516" s="5" t="s">
        <v>12</v>
      </c>
      <c r="D19516" s="5" t="str">
        <f t="shared" si="304"/>
        <v>un</v>
      </c>
    </row>
    <row r="19517" spans="1:4" x14ac:dyDescent="0.2">
      <c r="A19517" s="5" t="s">
        <v>5224</v>
      </c>
      <c r="B19517" s="5" t="s">
        <v>34968</v>
      </c>
      <c r="C19517" s="5" t="s">
        <v>12</v>
      </c>
      <c r="D19517" s="5" t="str">
        <f t="shared" si="304"/>
        <v>un</v>
      </c>
    </row>
    <row r="19518" spans="1:4" x14ac:dyDescent="0.2">
      <c r="A19518" s="5" t="s">
        <v>21092</v>
      </c>
      <c r="B19518" s="5" t="s">
        <v>34968</v>
      </c>
      <c r="C19518" s="5" t="s">
        <v>12</v>
      </c>
      <c r="D19518" s="5" t="str">
        <f t="shared" si="304"/>
        <v>un</v>
      </c>
    </row>
    <row r="19519" spans="1:4" x14ac:dyDescent="0.2">
      <c r="A19519" s="5" t="s">
        <v>10834</v>
      </c>
      <c r="B19519" s="5" t="s">
        <v>34969</v>
      </c>
      <c r="C19519" s="5" t="s">
        <v>12</v>
      </c>
      <c r="D19519" s="5" t="str">
        <f t="shared" si="304"/>
        <v>un</v>
      </c>
    </row>
    <row r="19520" spans="1:4" x14ac:dyDescent="0.2">
      <c r="A19520" s="5" t="s">
        <v>21093</v>
      </c>
      <c r="B19520" s="5" t="s">
        <v>34969</v>
      </c>
      <c r="C19520" s="5" t="s">
        <v>12</v>
      </c>
      <c r="D19520" s="5" t="str">
        <f t="shared" si="304"/>
        <v>un</v>
      </c>
    </row>
    <row r="19521" spans="1:4" x14ac:dyDescent="0.2">
      <c r="A19521" s="5" t="s">
        <v>5225</v>
      </c>
      <c r="B19521" s="5" t="s">
        <v>34970</v>
      </c>
      <c r="C19521" s="5" t="s">
        <v>12</v>
      </c>
      <c r="D19521" s="5" t="str">
        <f t="shared" si="304"/>
        <v>un</v>
      </c>
    </row>
    <row r="19522" spans="1:4" x14ac:dyDescent="0.2">
      <c r="A19522" s="5" t="s">
        <v>21094</v>
      </c>
      <c r="B19522" s="5" t="s">
        <v>34970</v>
      </c>
      <c r="C19522" s="5" t="s">
        <v>12</v>
      </c>
      <c r="D19522" s="5" t="str">
        <f t="shared" ref="D19522:D19585" si="305">LOWER(C19522)</f>
        <v>un</v>
      </c>
    </row>
    <row r="19523" spans="1:4" x14ac:dyDescent="0.2">
      <c r="A19523" s="5" t="s">
        <v>5226</v>
      </c>
      <c r="B19523" s="5" t="s">
        <v>34971</v>
      </c>
      <c r="C19523" s="5" t="s">
        <v>12</v>
      </c>
      <c r="D19523" s="5" t="str">
        <f t="shared" si="305"/>
        <v>un</v>
      </c>
    </row>
    <row r="19524" spans="1:4" x14ac:dyDescent="0.2">
      <c r="A19524" s="5" t="s">
        <v>21095</v>
      </c>
      <c r="B19524" s="5" t="s">
        <v>34971</v>
      </c>
      <c r="C19524" s="5" t="s">
        <v>12</v>
      </c>
      <c r="D19524" s="5" t="str">
        <f t="shared" si="305"/>
        <v>un</v>
      </c>
    </row>
    <row r="19525" spans="1:4" x14ac:dyDescent="0.2">
      <c r="A19525" s="5" t="s">
        <v>5227</v>
      </c>
      <c r="B19525" s="5" t="s">
        <v>34972</v>
      </c>
      <c r="C19525" s="5" t="s">
        <v>12</v>
      </c>
      <c r="D19525" s="5" t="str">
        <f t="shared" si="305"/>
        <v>un</v>
      </c>
    </row>
    <row r="19526" spans="1:4" x14ac:dyDescent="0.2">
      <c r="A19526" s="5" t="s">
        <v>21096</v>
      </c>
      <c r="B19526" s="5" t="s">
        <v>34972</v>
      </c>
      <c r="C19526" s="5" t="s">
        <v>12</v>
      </c>
      <c r="D19526" s="5" t="str">
        <f t="shared" si="305"/>
        <v>un</v>
      </c>
    </row>
    <row r="19527" spans="1:4" x14ac:dyDescent="0.2">
      <c r="A19527" s="5" t="s">
        <v>5228</v>
      </c>
      <c r="B19527" s="5" t="s">
        <v>34973</v>
      </c>
      <c r="C19527" s="5" t="s">
        <v>12</v>
      </c>
      <c r="D19527" s="5" t="str">
        <f t="shared" si="305"/>
        <v>un</v>
      </c>
    </row>
    <row r="19528" spans="1:4" x14ac:dyDescent="0.2">
      <c r="A19528" s="5" t="s">
        <v>21097</v>
      </c>
      <c r="B19528" s="5" t="s">
        <v>34973</v>
      </c>
      <c r="C19528" s="5" t="s">
        <v>12</v>
      </c>
      <c r="D19528" s="5" t="str">
        <f t="shared" si="305"/>
        <v>un</v>
      </c>
    </row>
    <row r="19529" spans="1:4" x14ac:dyDescent="0.2">
      <c r="A19529" s="5" t="s">
        <v>5229</v>
      </c>
      <c r="B19529" s="5" t="s">
        <v>34974</v>
      </c>
      <c r="C19529" s="5" t="s">
        <v>12</v>
      </c>
      <c r="D19529" s="5" t="str">
        <f t="shared" si="305"/>
        <v>un</v>
      </c>
    </row>
    <row r="19530" spans="1:4" x14ac:dyDescent="0.2">
      <c r="A19530" s="5" t="s">
        <v>21098</v>
      </c>
      <c r="B19530" s="5" t="s">
        <v>34974</v>
      </c>
      <c r="C19530" s="5" t="s">
        <v>12</v>
      </c>
      <c r="D19530" s="5" t="str">
        <f t="shared" si="305"/>
        <v>un</v>
      </c>
    </row>
    <row r="19531" spans="1:4" x14ac:dyDescent="0.2">
      <c r="A19531" s="5" t="s">
        <v>10835</v>
      </c>
      <c r="B19531" s="5" t="s">
        <v>34975</v>
      </c>
      <c r="C19531" s="5" t="s">
        <v>12</v>
      </c>
      <c r="D19531" s="5" t="str">
        <f t="shared" si="305"/>
        <v>un</v>
      </c>
    </row>
    <row r="19532" spans="1:4" x14ac:dyDescent="0.2">
      <c r="A19532" s="5" t="s">
        <v>21099</v>
      </c>
      <c r="B19532" s="5" t="s">
        <v>34975</v>
      </c>
      <c r="C19532" s="5" t="s">
        <v>12</v>
      </c>
      <c r="D19532" s="5" t="str">
        <f t="shared" si="305"/>
        <v>un</v>
      </c>
    </row>
    <row r="19533" spans="1:4" x14ac:dyDescent="0.2">
      <c r="A19533" s="5" t="s">
        <v>5230</v>
      </c>
      <c r="B19533" s="5" t="s">
        <v>34976</v>
      </c>
      <c r="C19533" s="5" t="s">
        <v>12</v>
      </c>
      <c r="D19533" s="5" t="str">
        <f t="shared" si="305"/>
        <v>un</v>
      </c>
    </row>
    <row r="19534" spans="1:4" x14ac:dyDescent="0.2">
      <c r="A19534" s="5" t="s">
        <v>21100</v>
      </c>
      <c r="B19534" s="5" t="s">
        <v>34976</v>
      </c>
      <c r="C19534" s="5" t="s">
        <v>12</v>
      </c>
      <c r="D19534" s="5" t="str">
        <f t="shared" si="305"/>
        <v>un</v>
      </c>
    </row>
    <row r="19535" spans="1:4" x14ac:dyDescent="0.2">
      <c r="A19535" s="5" t="s">
        <v>5231</v>
      </c>
      <c r="B19535" s="5" t="s">
        <v>34977</v>
      </c>
      <c r="C19535" s="5" t="s">
        <v>12</v>
      </c>
      <c r="D19535" s="5" t="str">
        <f t="shared" si="305"/>
        <v>un</v>
      </c>
    </row>
    <row r="19536" spans="1:4" x14ac:dyDescent="0.2">
      <c r="A19536" s="5" t="s">
        <v>21101</v>
      </c>
      <c r="B19536" s="5" t="s">
        <v>34977</v>
      </c>
      <c r="C19536" s="5" t="s">
        <v>12</v>
      </c>
      <c r="D19536" s="5" t="str">
        <f t="shared" si="305"/>
        <v>un</v>
      </c>
    </row>
    <row r="19537" spans="1:4" x14ac:dyDescent="0.2">
      <c r="A19537" s="5" t="s">
        <v>5232</v>
      </c>
      <c r="B19537" s="5" t="s">
        <v>34978</v>
      </c>
      <c r="C19537" s="5" t="s">
        <v>12</v>
      </c>
      <c r="D19537" s="5" t="str">
        <f t="shared" si="305"/>
        <v>un</v>
      </c>
    </row>
    <row r="19538" spans="1:4" x14ac:dyDescent="0.2">
      <c r="A19538" s="5" t="s">
        <v>21102</v>
      </c>
      <c r="B19538" s="5" t="s">
        <v>34978</v>
      </c>
      <c r="C19538" s="5" t="s">
        <v>12</v>
      </c>
      <c r="D19538" s="5" t="str">
        <f t="shared" si="305"/>
        <v>un</v>
      </c>
    </row>
    <row r="19539" spans="1:4" x14ac:dyDescent="0.2">
      <c r="A19539" s="5" t="s">
        <v>5233</v>
      </c>
      <c r="B19539" s="5" t="s">
        <v>34979</v>
      </c>
      <c r="C19539" s="5" t="s">
        <v>12</v>
      </c>
      <c r="D19539" s="5" t="str">
        <f t="shared" si="305"/>
        <v>un</v>
      </c>
    </row>
    <row r="19540" spans="1:4" x14ac:dyDescent="0.2">
      <c r="A19540" s="5" t="s">
        <v>21103</v>
      </c>
      <c r="B19540" s="5" t="s">
        <v>34979</v>
      </c>
      <c r="C19540" s="5" t="s">
        <v>12</v>
      </c>
      <c r="D19540" s="5" t="str">
        <f t="shared" si="305"/>
        <v>un</v>
      </c>
    </row>
    <row r="19541" spans="1:4" x14ac:dyDescent="0.2">
      <c r="A19541" s="5" t="s">
        <v>5234</v>
      </c>
      <c r="B19541" s="5" t="s">
        <v>34980</v>
      </c>
      <c r="C19541" s="5" t="s">
        <v>12</v>
      </c>
      <c r="D19541" s="5" t="str">
        <f t="shared" si="305"/>
        <v>un</v>
      </c>
    </row>
    <row r="19542" spans="1:4" x14ac:dyDescent="0.2">
      <c r="A19542" s="5" t="s">
        <v>21104</v>
      </c>
      <c r="B19542" s="5" t="s">
        <v>34980</v>
      </c>
      <c r="C19542" s="5" t="s">
        <v>12</v>
      </c>
      <c r="D19542" s="5" t="str">
        <f t="shared" si="305"/>
        <v>un</v>
      </c>
    </row>
    <row r="19543" spans="1:4" x14ac:dyDescent="0.2">
      <c r="A19543" s="5" t="s">
        <v>5235</v>
      </c>
      <c r="B19543" s="5" t="s">
        <v>34981</v>
      </c>
      <c r="C19543" s="5" t="s">
        <v>12</v>
      </c>
      <c r="D19543" s="5" t="str">
        <f t="shared" si="305"/>
        <v>un</v>
      </c>
    </row>
    <row r="19544" spans="1:4" x14ac:dyDescent="0.2">
      <c r="A19544" s="5" t="s">
        <v>21105</v>
      </c>
      <c r="B19544" s="5" t="s">
        <v>34981</v>
      </c>
      <c r="C19544" s="5" t="s">
        <v>12</v>
      </c>
      <c r="D19544" s="5" t="str">
        <f t="shared" si="305"/>
        <v>un</v>
      </c>
    </row>
    <row r="19545" spans="1:4" x14ac:dyDescent="0.2">
      <c r="A19545" s="5" t="s">
        <v>5236</v>
      </c>
      <c r="B19545" s="5" t="s">
        <v>34982</v>
      </c>
      <c r="C19545" s="5" t="s">
        <v>12</v>
      </c>
      <c r="D19545" s="5" t="str">
        <f t="shared" si="305"/>
        <v>un</v>
      </c>
    </row>
    <row r="19546" spans="1:4" x14ac:dyDescent="0.2">
      <c r="A19546" s="5" t="s">
        <v>21106</v>
      </c>
      <c r="B19546" s="5" t="s">
        <v>34982</v>
      </c>
      <c r="C19546" s="5" t="s">
        <v>12</v>
      </c>
      <c r="D19546" s="5" t="str">
        <f t="shared" si="305"/>
        <v>un</v>
      </c>
    </row>
    <row r="19547" spans="1:4" x14ac:dyDescent="0.2">
      <c r="A19547" s="5" t="s">
        <v>5237</v>
      </c>
      <c r="B19547" s="5" t="s">
        <v>34983</v>
      </c>
      <c r="C19547" s="5" t="s">
        <v>12</v>
      </c>
      <c r="D19547" s="5" t="str">
        <f t="shared" si="305"/>
        <v>un</v>
      </c>
    </row>
    <row r="19548" spans="1:4" x14ac:dyDescent="0.2">
      <c r="A19548" s="5" t="s">
        <v>21107</v>
      </c>
      <c r="B19548" s="5" t="s">
        <v>34983</v>
      </c>
      <c r="C19548" s="5" t="s">
        <v>12</v>
      </c>
      <c r="D19548" s="5" t="str">
        <f t="shared" si="305"/>
        <v>un</v>
      </c>
    </row>
    <row r="19549" spans="1:4" x14ac:dyDescent="0.2">
      <c r="A19549" s="5" t="s">
        <v>5238</v>
      </c>
      <c r="B19549" s="5" t="s">
        <v>34984</v>
      </c>
      <c r="C19549" s="5" t="s">
        <v>12</v>
      </c>
      <c r="D19549" s="5" t="str">
        <f t="shared" si="305"/>
        <v>un</v>
      </c>
    </row>
    <row r="19550" spans="1:4" x14ac:dyDescent="0.2">
      <c r="A19550" s="5" t="s">
        <v>21108</v>
      </c>
      <c r="B19550" s="5" t="s">
        <v>34984</v>
      </c>
      <c r="C19550" s="5" t="s">
        <v>12</v>
      </c>
      <c r="D19550" s="5" t="str">
        <f t="shared" si="305"/>
        <v>un</v>
      </c>
    </row>
    <row r="19551" spans="1:4" x14ac:dyDescent="0.2">
      <c r="A19551" s="5" t="s">
        <v>5239</v>
      </c>
      <c r="B19551" s="5" t="s">
        <v>34985</v>
      </c>
      <c r="C19551" s="5" t="s">
        <v>12</v>
      </c>
      <c r="D19551" s="5" t="str">
        <f t="shared" si="305"/>
        <v>un</v>
      </c>
    </row>
    <row r="19552" spans="1:4" x14ac:dyDescent="0.2">
      <c r="A19552" s="5" t="s">
        <v>21109</v>
      </c>
      <c r="B19552" s="5" t="s">
        <v>34985</v>
      </c>
      <c r="C19552" s="5" t="s">
        <v>12</v>
      </c>
      <c r="D19552" s="5" t="str">
        <f t="shared" si="305"/>
        <v>un</v>
      </c>
    </row>
    <row r="19553" spans="1:4" x14ac:dyDescent="0.2">
      <c r="A19553" s="5" t="s">
        <v>5240</v>
      </c>
      <c r="B19553" s="5" t="s">
        <v>34986</v>
      </c>
      <c r="C19553" s="5" t="s">
        <v>12</v>
      </c>
      <c r="D19553" s="5" t="str">
        <f t="shared" si="305"/>
        <v>un</v>
      </c>
    </row>
    <row r="19554" spans="1:4" x14ac:dyDescent="0.2">
      <c r="A19554" s="5" t="s">
        <v>21110</v>
      </c>
      <c r="B19554" s="5" t="s">
        <v>34986</v>
      </c>
      <c r="C19554" s="5" t="s">
        <v>12</v>
      </c>
      <c r="D19554" s="5" t="str">
        <f t="shared" si="305"/>
        <v>un</v>
      </c>
    </row>
    <row r="19555" spans="1:4" x14ac:dyDescent="0.2">
      <c r="A19555" s="5" t="s">
        <v>5241</v>
      </c>
      <c r="B19555" s="5" t="s">
        <v>34987</v>
      </c>
      <c r="C19555" s="5" t="s">
        <v>12</v>
      </c>
      <c r="D19555" s="5" t="str">
        <f t="shared" si="305"/>
        <v>un</v>
      </c>
    </row>
    <row r="19556" spans="1:4" x14ac:dyDescent="0.2">
      <c r="A19556" s="5" t="s">
        <v>21111</v>
      </c>
      <c r="B19556" s="5" t="s">
        <v>34987</v>
      </c>
      <c r="C19556" s="5" t="s">
        <v>12</v>
      </c>
      <c r="D19556" s="5" t="str">
        <f t="shared" si="305"/>
        <v>un</v>
      </c>
    </row>
    <row r="19557" spans="1:4" x14ac:dyDescent="0.2">
      <c r="A19557" s="5" t="s">
        <v>5242</v>
      </c>
      <c r="B19557" s="5" t="s">
        <v>34988</v>
      </c>
      <c r="C19557" s="5" t="s">
        <v>12</v>
      </c>
      <c r="D19557" s="5" t="str">
        <f t="shared" si="305"/>
        <v>un</v>
      </c>
    </row>
    <row r="19558" spans="1:4" x14ac:dyDescent="0.2">
      <c r="A19558" s="5" t="s">
        <v>21112</v>
      </c>
      <c r="B19558" s="5" t="s">
        <v>34988</v>
      </c>
      <c r="C19558" s="5" t="s">
        <v>12</v>
      </c>
      <c r="D19558" s="5" t="str">
        <f t="shared" si="305"/>
        <v>un</v>
      </c>
    </row>
    <row r="19559" spans="1:4" x14ac:dyDescent="0.2">
      <c r="A19559" s="5" t="s">
        <v>5243</v>
      </c>
      <c r="B19559" s="5" t="s">
        <v>34989</v>
      </c>
      <c r="C19559" s="5" t="s">
        <v>12</v>
      </c>
      <c r="D19559" s="5" t="str">
        <f t="shared" si="305"/>
        <v>un</v>
      </c>
    </row>
    <row r="19560" spans="1:4" x14ac:dyDescent="0.2">
      <c r="A19560" s="5" t="s">
        <v>21113</v>
      </c>
      <c r="B19560" s="5" t="s">
        <v>34989</v>
      </c>
      <c r="C19560" s="5" t="s">
        <v>12</v>
      </c>
      <c r="D19560" s="5" t="str">
        <f t="shared" si="305"/>
        <v>un</v>
      </c>
    </row>
    <row r="19561" spans="1:4" x14ac:dyDescent="0.2">
      <c r="A19561" s="5" t="s">
        <v>5244</v>
      </c>
      <c r="B19561" s="5" t="s">
        <v>34990</v>
      </c>
      <c r="C19561" s="5" t="s">
        <v>12</v>
      </c>
      <c r="D19561" s="5" t="str">
        <f t="shared" si="305"/>
        <v>un</v>
      </c>
    </row>
    <row r="19562" spans="1:4" x14ac:dyDescent="0.2">
      <c r="A19562" s="5" t="s">
        <v>21114</v>
      </c>
      <c r="B19562" s="5" t="s">
        <v>34990</v>
      </c>
      <c r="C19562" s="5" t="s">
        <v>12</v>
      </c>
      <c r="D19562" s="5" t="str">
        <f t="shared" si="305"/>
        <v>un</v>
      </c>
    </row>
    <row r="19563" spans="1:4" x14ac:dyDescent="0.2">
      <c r="A19563" s="5" t="s">
        <v>5245</v>
      </c>
      <c r="B19563" s="5" t="s">
        <v>34991</v>
      </c>
      <c r="C19563" s="5" t="s">
        <v>12</v>
      </c>
      <c r="D19563" s="5" t="str">
        <f t="shared" si="305"/>
        <v>un</v>
      </c>
    </row>
    <row r="19564" spans="1:4" x14ac:dyDescent="0.2">
      <c r="A19564" s="5" t="s">
        <v>21115</v>
      </c>
      <c r="B19564" s="5" t="s">
        <v>34991</v>
      </c>
      <c r="C19564" s="5" t="s">
        <v>12</v>
      </c>
      <c r="D19564" s="5" t="str">
        <f t="shared" si="305"/>
        <v>un</v>
      </c>
    </row>
    <row r="19565" spans="1:4" x14ac:dyDescent="0.2">
      <c r="A19565" s="5" t="s">
        <v>10836</v>
      </c>
      <c r="B19565" s="5" t="s">
        <v>34992</v>
      </c>
      <c r="C19565" s="5" t="s">
        <v>10837</v>
      </c>
      <c r="D19565" s="5" t="str">
        <f t="shared" si="305"/>
        <v>tr</v>
      </c>
    </row>
    <row r="19566" spans="1:4" x14ac:dyDescent="0.2">
      <c r="A19566" s="5" t="s">
        <v>21116</v>
      </c>
      <c r="B19566" s="5" t="s">
        <v>34992</v>
      </c>
      <c r="C19566" s="5" t="s">
        <v>10837</v>
      </c>
      <c r="D19566" s="5" t="str">
        <f t="shared" si="305"/>
        <v>tr</v>
      </c>
    </row>
    <row r="19567" spans="1:4" x14ac:dyDescent="0.2">
      <c r="A19567" s="5" t="s">
        <v>10838</v>
      </c>
      <c r="B19567" s="5" t="s">
        <v>34993</v>
      </c>
      <c r="C19567" s="5" t="s">
        <v>10837</v>
      </c>
      <c r="D19567" s="5" t="str">
        <f t="shared" si="305"/>
        <v>tr</v>
      </c>
    </row>
    <row r="19568" spans="1:4" x14ac:dyDescent="0.2">
      <c r="A19568" s="5" t="s">
        <v>21117</v>
      </c>
      <c r="B19568" s="5" t="s">
        <v>34993</v>
      </c>
      <c r="C19568" s="5" t="s">
        <v>10837</v>
      </c>
      <c r="D19568" s="5" t="str">
        <f t="shared" si="305"/>
        <v>tr</v>
      </c>
    </row>
    <row r="19569" spans="1:4" x14ac:dyDescent="0.2">
      <c r="A19569" s="5" t="s">
        <v>10839</v>
      </c>
      <c r="B19569" s="5" t="s">
        <v>34994</v>
      </c>
      <c r="C19569" s="5" t="s">
        <v>10837</v>
      </c>
      <c r="D19569" s="5" t="str">
        <f t="shared" si="305"/>
        <v>tr</v>
      </c>
    </row>
    <row r="19570" spans="1:4" x14ac:dyDescent="0.2">
      <c r="A19570" s="5" t="s">
        <v>21118</v>
      </c>
      <c r="B19570" s="5" t="s">
        <v>34994</v>
      </c>
      <c r="C19570" s="5" t="s">
        <v>10837</v>
      </c>
      <c r="D19570" s="5" t="str">
        <f t="shared" si="305"/>
        <v>tr</v>
      </c>
    </row>
    <row r="19571" spans="1:4" x14ac:dyDescent="0.2">
      <c r="A19571" s="5" t="s">
        <v>10840</v>
      </c>
      <c r="B19571" s="5" t="s">
        <v>34995</v>
      </c>
      <c r="C19571" s="5" t="s">
        <v>10837</v>
      </c>
      <c r="D19571" s="5" t="str">
        <f t="shared" si="305"/>
        <v>tr</v>
      </c>
    </row>
    <row r="19572" spans="1:4" x14ac:dyDescent="0.2">
      <c r="A19572" s="5" t="s">
        <v>21119</v>
      </c>
      <c r="B19572" s="5" t="s">
        <v>34995</v>
      </c>
      <c r="C19572" s="5" t="s">
        <v>10837</v>
      </c>
      <c r="D19572" s="5" t="str">
        <f t="shared" si="305"/>
        <v>tr</v>
      </c>
    </row>
    <row r="19573" spans="1:4" x14ac:dyDescent="0.2">
      <c r="A19573" s="5" t="s">
        <v>10841</v>
      </c>
      <c r="B19573" s="5" t="s">
        <v>34996</v>
      </c>
      <c r="C19573" s="5" t="s">
        <v>10837</v>
      </c>
      <c r="D19573" s="5" t="str">
        <f t="shared" si="305"/>
        <v>tr</v>
      </c>
    </row>
    <row r="19574" spans="1:4" x14ac:dyDescent="0.2">
      <c r="A19574" s="5" t="s">
        <v>21120</v>
      </c>
      <c r="B19574" s="5" t="s">
        <v>34996</v>
      </c>
      <c r="C19574" s="5" t="s">
        <v>10837</v>
      </c>
      <c r="D19574" s="5" t="str">
        <f t="shared" si="305"/>
        <v>tr</v>
      </c>
    </row>
    <row r="19575" spans="1:4" x14ac:dyDescent="0.2">
      <c r="A19575" s="5" t="s">
        <v>10842</v>
      </c>
      <c r="B19575" s="5" t="s">
        <v>34997</v>
      </c>
      <c r="C19575" s="5" t="s">
        <v>10837</v>
      </c>
      <c r="D19575" s="5" t="str">
        <f t="shared" si="305"/>
        <v>tr</v>
      </c>
    </row>
    <row r="19576" spans="1:4" x14ac:dyDescent="0.2">
      <c r="A19576" s="5" t="s">
        <v>21121</v>
      </c>
      <c r="B19576" s="5" t="s">
        <v>34997</v>
      </c>
      <c r="C19576" s="5" t="s">
        <v>10837</v>
      </c>
      <c r="D19576" s="5" t="str">
        <f t="shared" si="305"/>
        <v>tr</v>
      </c>
    </row>
    <row r="19577" spans="1:4" x14ac:dyDescent="0.2">
      <c r="A19577" s="5" t="s">
        <v>10843</v>
      </c>
      <c r="B19577" s="5" t="s">
        <v>34998</v>
      </c>
      <c r="C19577" s="5" t="s">
        <v>10837</v>
      </c>
      <c r="D19577" s="5" t="str">
        <f t="shared" si="305"/>
        <v>tr</v>
      </c>
    </row>
    <row r="19578" spans="1:4" x14ac:dyDescent="0.2">
      <c r="A19578" s="5" t="s">
        <v>21122</v>
      </c>
      <c r="B19578" s="5" t="s">
        <v>34998</v>
      </c>
      <c r="C19578" s="5" t="s">
        <v>10837</v>
      </c>
      <c r="D19578" s="5" t="str">
        <f t="shared" si="305"/>
        <v>tr</v>
      </c>
    </row>
    <row r="19579" spans="1:4" x14ac:dyDescent="0.2">
      <c r="A19579" s="5" t="s">
        <v>10844</v>
      </c>
      <c r="B19579" s="5" t="s">
        <v>34999</v>
      </c>
      <c r="C19579" s="5" t="s">
        <v>10837</v>
      </c>
      <c r="D19579" s="5" t="str">
        <f t="shared" si="305"/>
        <v>tr</v>
      </c>
    </row>
    <row r="19580" spans="1:4" x14ac:dyDescent="0.2">
      <c r="A19580" s="5" t="s">
        <v>21123</v>
      </c>
      <c r="B19580" s="5" t="s">
        <v>34999</v>
      </c>
      <c r="C19580" s="5" t="s">
        <v>10837</v>
      </c>
      <c r="D19580" s="5" t="str">
        <f t="shared" si="305"/>
        <v>tr</v>
      </c>
    </row>
    <row r="19581" spans="1:4" x14ac:dyDescent="0.2">
      <c r="A19581" s="5" t="s">
        <v>10845</v>
      </c>
      <c r="B19581" s="5" t="s">
        <v>35000</v>
      </c>
      <c r="C19581" s="5" t="s">
        <v>10837</v>
      </c>
      <c r="D19581" s="5" t="str">
        <f t="shared" si="305"/>
        <v>tr</v>
      </c>
    </row>
    <row r="19582" spans="1:4" x14ac:dyDescent="0.2">
      <c r="A19582" s="5" t="s">
        <v>21124</v>
      </c>
      <c r="B19582" s="5" t="s">
        <v>35000</v>
      </c>
      <c r="C19582" s="5" t="s">
        <v>10837</v>
      </c>
      <c r="D19582" s="5" t="str">
        <f t="shared" si="305"/>
        <v>tr</v>
      </c>
    </row>
    <row r="19583" spans="1:4" x14ac:dyDescent="0.2">
      <c r="A19583" s="5" t="s">
        <v>10846</v>
      </c>
      <c r="B19583" s="5" t="s">
        <v>35001</v>
      </c>
      <c r="C19583" s="5" t="s">
        <v>10837</v>
      </c>
      <c r="D19583" s="5" t="str">
        <f t="shared" si="305"/>
        <v>tr</v>
      </c>
    </row>
    <row r="19584" spans="1:4" x14ac:dyDescent="0.2">
      <c r="A19584" s="5" t="s">
        <v>21125</v>
      </c>
      <c r="B19584" s="5" t="s">
        <v>35001</v>
      </c>
      <c r="C19584" s="5" t="s">
        <v>10837</v>
      </c>
      <c r="D19584" s="5" t="str">
        <f t="shared" si="305"/>
        <v>tr</v>
      </c>
    </row>
    <row r="19585" spans="1:4" x14ac:dyDescent="0.2">
      <c r="A19585" s="5" t="s">
        <v>10847</v>
      </c>
      <c r="B19585" s="5" t="s">
        <v>35002</v>
      </c>
      <c r="C19585" s="5" t="s">
        <v>10837</v>
      </c>
      <c r="D19585" s="5" t="str">
        <f t="shared" si="305"/>
        <v>tr</v>
      </c>
    </row>
    <row r="19586" spans="1:4" x14ac:dyDescent="0.2">
      <c r="A19586" s="5" t="s">
        <v>21126</v>
      </c>
      <c r="B19586" s="5" t="s">
        <v>35002</v>
      </c>
      <c r="C19586" s="5" t="s">
        <v>10837</v>
      </c>
      <c r="D19586" s="5" t="str">
        <f t="shared" ref="D19586:D19649" si="306">LOWER(C19586)</f>
        <v>tr</v>
      </c>
    </row>
    <row r="19587" spans="1:4" x14ac:dyDescent="0.2">
      <c r="A19587" s="5" t="s">
        <v>10848</v>
      </c>
      <c r="B19587" s="5" t="s">
        <v>35003</v>
      </c>
      <c r="C19587" s="5" t="s">
        <v>10837</v>
      </c>
      <c r="D19587" s="5" t="str">
        <f t="shared" si="306"/>
        <v>tr</v>
      </c>
    </row>
    <row r="19588" spans="1:4" x14ac:dyDescent="0.2">
      <c r="A19588" s="5" t="s">
        <v>21127</v>
      </c>
      <c r="B19588" s="5" t="s">
        <v>35003</v>
      </c>
      <c r="C19588" s="5" t="s">
        <v>10837</v>
      </c>
      <c r="D19588" s="5" t="str">
        <f t="shared" si="306"/>
        <v>tr</v>
      </c>
    </row>
    <row r="19589" spans="1:4" x14ac:dyDescent="0.2">
      <c r="A19589" s="5" t="s">
        <v>10849</v>
      </c>
      <c r="B19589" s="5" t="s">
        <v>35004</v>
      </c>
      <c r="C19589" s="5" t="s">
        <v>10837</v>
      </c>
      <c r="D19589" s="5" t="str">
        <f t="shared" si="306"/>
        <v>tr</v>
      </c>
    </row>
    <row r="19590" spans="1:4" x14ac:dyDescent="0.2">
      <c r="A19590" s="5" t="s">
        <v>21128</v>
      </c>
      <c r="B19590" s="5" t="s">
        <v>35004</v>
      </c>
      <c r="C19590" s="5" t="s">
        <v>10837</v>
      </c>
      <c r="D19590" s="5" t="str">
        <f t="shared" si="306"/>
        <v>tr</v>
      </c>
    </row>
    <row r="19591" spans="1:4" x14ac:dyDescent="0.2">
      <c r="A19591" s="5" t="s">
        <v>10850</v>
      </c>
      <c r="B19591" s="5" t="s">
        <v>35005</v>
      </c>
      <c r="C19591" s="5" t="s">
        <v>10837</v>
      </c>
      <c r="D19591" s="5" t="str">
        <f t="shared" si="306"/>
        <v>tr</v>
      </c>
    </row>
    <row r="19592" spans="1:4" x14ac:dyDescent="0.2">
      <c r="A19592" s="5" t="s">
        <v>21129</v>
      </c>
      <c r="B19592" s="5" t="s">
        <v>35005</v>
      </c>
      <c r="C19592" s="5" t="s">
        <v>10837</v>
      </c>
      <c r="D19592" s="5" t="str">
        <f t="shared" si="306"/>
        <v>tr</v>
      </c>
    </row>
    <row r="19593" spans="1:4" x14ac:dyDescent="0.2">
      <c r="A19593" s="5" t="s">
        <v>10851</v>
      </c>
      <c r="B19593" s="5" t="s">
        <v>35006</v>
      </c>
      <c r="C19593" s="5" t="s">
        <v>10837</v>
      </c>
      <c r="D19593" s="5" t="str">
        <f t="shared" si="306"/>
        <v>tr</v>
      </c>
    </row>
    <row r="19594" spans="1:4" x14ac:dyDescent="0.2">
      <c r="A19594" s="5" t="s">
        <v>21130</v>
      </c>
      <c r="B19594" s="5" t="s">
        <v>35006</v>
      </c>
      <c r="C19594" s="5" t="s">
        <v>10837</v>
      </c>
      <c r="D19594" s="5" t="str">
        <f t="shared" si="306"/>
        <v>tr</v>
      </c>
    </row>
    <row r="19595" spans="1:4" x14ac:dyDescent="0.2">
      <c r="A19595" s="5" t="s">
        <v>10852</v>
      </c>
      <c r="B19595" s="5" t="s">
        <v>35007</v>
      </c>
      <c r="C19595" s="5" t="s">
        <v>10837</v>
      </c>
      <c r="D19595" s="5" t="str">
        <f t="shared" si="306"/>
        <v>tr</v>
      </c>
    </row>
    <row r="19596" spans="1:4" x14ac:dyDescent="0.2">
      <c r="A19596" s="5" t="s">
        <v>21131</v>
      </c>
      <c r="B19596" s="5" t="s">
        <v>35007</v>
      </c>
      <c r="C19596" s="5" t="s">
        <v>10837</v>
      </c>
      <c r="D19596" s="5" t="str">
        <f t="shared" si="306"/>
        <v>tr</v>
      </c>
    </row>
    <row r="19597" spans="1:4" x14ac:dyDescent="0.2">
      <c r="A19597" s="5" t="s">
        <v>10853</v>
      </c>
      <c r="B19597" s="5" t="s">
        <v>35008</v>
      </c>
      <c r="C19597" s="5" t="s">
        <v>10837</v>
      </c>
      <c r="D19597" s="5" t="str">
        <f t="shared" si="306"/>
        <v>tr</v>
      </c>
    </row>
    <row r="19598" spans="1:4" x14ac:dyDescent="0.2">
      <c r="A19598" s="5" t="s">
        <v>21132</v>
      </c>
      <c r="B19598" s="5" t="s">
        <v>35008</v>
      </c>
      <c r="C19598" s="5" t="s">
        <v>10837</v>
      </c>
      <c r="D19598" s="5" t="str">
        <f t="shared" si="306"/>
        <v>tr</v>
      </c>
    </row>
    <row r="19599" spans="1:4" x14ac:dyDescent="0.2">
      <c r="A19599" s="5" t="s">
        <v>10854</v>
      </c>
      <c r="B19599" s="5" t="s">
        <v>35009</v>
      </c>
      <c r="C19599" s="5" t="s">
        <v>10837</v>
      </c>
      <c r="D19599" s="5" t="str">
        <f t="shared" si="306"/>
        <v>tr</v>
      </c>
    </row>
    <row r="19600" spans="1:4" x14ac:dyDescent="0.2">
      <c r="A19600" s="5" t="s">
        <v>21133</v>
      </c>
      <c r="B19600" s="5" t="s">
        <v>35009</v>
      </c>
      <c r="C19600" s="5" t="s">
        <v>10837</v>
      </c>
      <c r="D19600" s="5" t="str">
        <f t="shared" si="306"/>
        <v>tr</v>
      </c>
    </row>
    <row r="19601" spans="1:4" x14ac:dyDescent="0.2">
      <c r="A19601" s="5" t="s">
        <v>10855</v>
      </c>
      <c r="B19601" s="5" t="s">
        <v>35010</v>
      </c>
      <c r="C19601" s="5" t="s">
        <v>10837</v>
      </c>
      <c r="D19601" s="5" t="str">
        <f t="shared" si="306"/>
        <v>tr</v>
      </c>
    </row>
    <row r="19602" spans="1:4" x14ac:dyDescent="0.2">
      <c r="A19602" s="5" t="s">
        <v>21134</v>
      </c>
      <c r="B19602" s="5" t="s">
        <v>35010</v>
      </c>
      <c r="C19602" s="5" t="s">
        <v>10837</v>
      </c>
      <c r="D19602" s="5" t="str">
        <f t="shared" si="306"/>
        <v>tr</v>
      </c>
    </row>
    <row r="19603" spans="1:4" x14ac:dyDescent="0.2">
      <c r="A19603" s="5" t="s">
        <v>10856</v>
      </c>
      <c r="B19603" s="5" t="s">
        <v>35011</v>
      </c>
      <c r="C19603" s="5" t="s">
        <v>10837</v>
      </c>
      <c r="D19603" s="5" t="str">
        <f t="shared" si="306"/>
        <v>tr</v>
      </c>
    </row>
    <row r="19604" spans="1:4" x14ac:dyDescent="0.2">
      <c r="A19604" s="5" t="s">
        <v>21135</v>
      </c>
      <c r="B19604" s="5" t="s">
        <v>35011</v>
      </c>
      <c r="C19604" s="5" t="s">
        <v>10837</v>
      </c>
      <c r="D19604" s="5" t="str">
        <f t="shared" si="306"/>
        <v>tr</v>
      </c>
    </row>
    <row r="19605" spans="1:4" x14ac:dyDescent="0.2">
      <c r="A19605" s="5" t="s">
        <v>10857</v>
      </c>
      <c r="B19605" s="5" t="s">
        <v>35012</v>
      </c>
      <c r="C19605" s="5" t="s">
        <v>10837</v>
      </c>
      <c r="D19605" s="5" t="str">
        <f t="shared" si="306"/>
        <v>tr</v>
      </c>
    </row>
    <row r="19606" spans="1:4" x14ac:dyDescent="0.2">
      <c r="A19606" s="5" t="s">
        <v>21136</v>
      </c>
      <c r="B19606" s="5" t="s">
        <v>35012</v>
      </c>
      <c r="C19606" s="5" t="s">
        <v>10837</v>
      </c>
      <c r="D19606" s="5" t="str">
        <f t="shared" si="306"/>
        <v>tr</v>
      </c>
    </row>
    <row r="19607" spans="1:4" x14ac:dyDescent="0.2">
      <c r="A19607" s="5" t="s">
        <v>10858</v>
      </c>
      <c r="B19607" s="5" t="s">
        <v>35013</v>
      </c>
      <c r="C19607" s="5" t="s">
        <v>10837</v>
      </c>
      <c r="D19607" s="5" t="str">
        <f t="shared" si="306"/>
        <v>tr</v>
      </c>
    </row>
    <row r="19608" spans="1:4" x14ac:dyDescent="0.2">
      <c r="A19608" s="5" t="s">
        <v>21137</v>
      </c>
      <c r="B19608" s="5" t="s">
        <v>35013</v>
      </c>
      <c r="C19608" s="5" t="s">
        <v>10837</v>
      </c>
      <c r="D19608" s="5" t="str">
        <f t="shared" si="306"/>
        <v>tr</v>
      </c>
    </row>
    <row r="19609" spans="1:4" x14ac:dyDescent="0.2">
      <c r="A19609" s="5" t="s">
        <v>10859</v>
      </c>
      <c r="B19609" s="5" t="s">
        <v>35014</v>
      </c>
      <c r="C19609" s="5" t="s">
        <v>10837</v>
      </c>
      <c r="D19609" s="5" t="str">
        <f t="shared" si="306"/>
        <v>tr</v>
      </c>
    </row>
    <row r="19610" spans="1:4" x14ac:dyDescent="0.2">
      <c r="A19610" s="5" t="s">
        <v>21138</v>
      </c>
      <c r="B19610" s="5" t="s">
        <v>35014</v>
      </c>
      <c r="C19610" s="5" t="s">
        <v>10837</v>
      </c>
      <c r="D19610" s="5" t="str">
        <f t="shared" si="306"/>
        <v>tr</v>
      </c>
    </row>
    <row r="19611" spans="1:4" x14ac:dyDescent="0.2">
      <c r="A19611" s="5" t="s">
        <v>10860</v>
      </c>
      <c r="B19611" s="5" t="s">
        <v>35015</v>
      </c>
      <c r="C19611" s="5" t="s">
        <v>10837</v>
      </c>
      <c r="D19611" s="5" t="str">
        <f t="shared" si="306"/>
        <v>tr</v>
      </c>
    </row>
    <row r="19612" spans="1:4" x14ac:dyDescent="0.2">
      <c r="A19612" s="5" t="s">
        <v>21139</v>
      </c>
      <c r="B19612" s="5" t="s">
        <v>35015</v>
      </c>
      <c r="C19612" s="5" t="s">
        <v>10837</v>
      </c>
      <c r="D19612" s="5" t="str">
        <f t="shared" si="306"/>
        <v>tr</v>
      </c>
    </row>
    <row r="19613" spans="1:4" x14ac:dyDescent="0.2">
      <c r="A19613" s="5" t="s">
        <v>10861</v>
      </c>
      <c r="B19613" s="5" t="s">
        <v>35016</v>
      </c>
      <c r="C19613" s="5" t="s">
        <v>10837</v>
      </c>
      <c r="D19613" s="5" t="str">
        <f t="shared" si="306"/>
        <v>tr</v>
      </c>
    </row>
    <row r="19614" spans="1:4" x14ac:dyDescent="0.2">
      <c r="A19614" s="5" t="s">
        <v>21140</v>
      </c>
      <c r="B19614" s="5" t="s">
        <v>35016</v>
      </c>
      <c r="C19614" s="5" t="s">
        <v>10837</v>
      </c>
      <c r="D19614" s="5" t="str">
        <f t="shared" si="306"/>
        <v>tr</v>
      </c>
    </row>
    <row r="19615" spans="1:4" x14ac:dyDescent="0.2">
      <c r="A19615" s="5" t="s">
        <v>10862</v>
      </c>
      <c r="B19615" s="5" t="s">
        <v>35017</v>
      </c>
      <c r="C19615" s="5" t="s">
        <v>10837</v>
      </c>
      <c r="D19615" s="5" t="str">
        <f t="shared" si="306"/>
        <v>tr</v>
      </c>
    </row>
    <row r="19616" spans="1:4" x14ac:dyDescent="0.2">
      <c r="A19616" s="5" t="s">
        <v>21141</v>
      </c>
      <c r="B19616" s="5" t="s">
        <v>35017</v>
      </c>
      <c r="C19616" s="5" t="s">
        <v>10837</v>
      </c>
      <c r="D19616" s="5" t="str">
        <f t="shared" si="306"/>
        <v>tr</v>
      </c>
    </row>
    <row r="19617" spans="1:4" x14ac:dyDescent="0.2">
      <c r="A19617" s="5" t="s">
        <v>10863</v>
      </c>
      <c r="B19617" s="5" t="s">
        <v>35018</v>
      </c>
      <c r="C19617" s="5" t="s">
        <v>10837</v>
      </c>
      <c r="D19617" s="5" t="str">
        <f t="shared" si="306"/>
        <v>tr</v>
      </c>
    </row>
    <row r="19618" spans="1:4" x14ac:dyDescent="0.2">
      <c r="A19618" s="5" t="s">
        <v>21142</v>
      </c>
      <c r="B19618" s="5" t="s">
        <v>35018</v>
      </c>
      <c r="C19618" s="5" t="s">
        <v>10837</v>
      </c>
      <c r="D19618" s="5" t="str">
        <f t="shared" si="306"/>
        <v>tr</v>
      </c>
    </row>
    <row r="19619" spans="1:4" x14ac:dyDescent="0.2">
      <c r="A19619" s="5" t="s">
        <v>10864</v>
      </c>
      <c r="B19619" s="5" t="s">
        <v>35019</v>
      </c>
      <c r="C19619" s="5" t="s">
        <v>10837</v>
      </c>
      <c r="D19619" s="5" t="str">
        <f t="shared" si="306"/>
        <v>tr</v>
      </c>
    </row>
    <row r="19620" spans="1:4" x14ac:dyDescent="0.2">
      <c r="A19620" s="5" t="s">
        <v>21143</v>
      </c>
      <c r="B19620" s="5" t="s">
        <v>35019</v>
      </c>
      <c r="C19620" s="5" t="s">
        <v>10837</v>
      </c>
      <c r="D19620" s="5" t="str">
        <f t="shared" si="306"/>
        <v>tr</v>
      </c>
    </row>
    <row r="19621" spans="1:4" x14ac:dyDescent="0.2">
      <c r="A19621" s="5" t="s">
        <v>5246</v>
      </c>
      <c r="B19621" s="5" t="s">
        <v>35020</v>
      </c>
      <c r="C19621" s="5" t="s">
        <v>12</v>
      </c>
      <c r="D19621" s="5" t="str">
        <f t="shared" si="306"/>
        <v>un</v>
      </c>
    </row>
    <row r="19622" spans="1:4" x14ac:dyDescent="0.2">
      <c r="A19622" s="5" t="s">
        <v>21144</v>
      </c>
      <c r="B19622" s="5" t="s">
        <v>35020</v>
      </c>
      <c r="C19622" s="5" t="s">
        <v>12</v>
      </c>
      <c r="D19622" s="5" t="str">
        <f t="shared" si="306"/>
        <v>un</v>
      </c>
    </row>
    <row r="19623" spans="1:4" x14ac:dyDescent="0.2">
      <c r="A19623" s="5" t="s">
        <v>5247</v>
      </c>
      <c r="B19623" s="5" t="s">
        <v>35021</v>
      </c>
      <c r="C19623" s="5" t="s">
        <v>12</v>
      </c>
      <c r="D19623" s="5" t="str">
        <f t="shared" si="306"/>
        <v>un</v>
      </c>
    </row>
    <row r="19624" spans="1:4" x14ac:dyDescent="0.2">
      <c r="A19624" s="5" t="s">
        <v>21145</v>
      </c>
      <c r="B19624" s="5" t="s">
        <v>35021</v>
      </c>
      <c r="C19624" s="5" t="s">
        <v>12</v>
      </c>
      <c r="D19624" s="5" t="str">
        <f t="shared" si="306"/>
        <v>un</v>
      </c>
    </row>
    <row r="19625" spans="1:4" x14ac:dyDescent="0.2">
      <c r="A19625" s="5" t="s">
        <v>5248</v>
      </c>
      <c r="B19625" s="5" t="s">
        <v>35022</v>
      </c>
      <c r="C19625" s="5" t="s">
        <v>12</v>
      </c>
      <c r="D19625" s="5" t="str">
        <f t="shared" si="306"/>
        <v>un</v>
      </c>
    </row>
    <row r="19626" spans="1:4" x14ac:dyDescent="0.2">
      <c r="A19626" s="5" t="s">
        <v>21146</v>
      </c>
      <c r="B19626" s="5" t="s">
        <v>35022</v>
      </c>
      <c r="C19626" s="5" t="s">
        <v>12</v>
      </c>
      <c r="D19626" s="5" t="str">
        <f t="shared" si="306"/>
        <v>un</v>
      </c>
    </row>
    <row r="19627" spans="1:4" x14ac:dyDescent="0.2">
      <c r="A19627" s="5" t="s">
        <v>5249</v>
      </c>
      <c r="B19627" s="5" t="s">
        <v>35023</v>
      </c>
      <c r="C19627" s="5" t="s">
        <v>12</v>
      </c>
      <c r="D19627" s="5" t="str">
        <f t="shared" si="306"/>
        <v>un</v>
      </c>
    </row>
    <row r="19628" spans="1:4" x14ac:dyDescent="0.2">
      <c r="A19628" s="5" t="s">
        <v>21147</v>
      </c>
      <c r="B19628" s="5" t="s">
        <v>35023</v>
      </c>
      <c r="C19628" s="5" t="s">
        <v>12</v>
      </c>
      <c r="D19628" s="5" t="str">
        <f t="shared" si="306"/>
        <v>un</v>
      </c>
    </row>
    <row r="19629" spans="1:4" x14ac:dyDescent="0.2">
      <c r="A19629" s="5" t="s">
        <v>5250</v>
      </c>
      <c r="B19629" s="5" t="s">
        <v>35024</v>
      </c>
      <c r="C19629" s="5" t="s">
        <v>12</v>
      </c>
      <c r="D19629" s="5" t="str">
        <f t="shared" si="306"/>
        <v>un</v>
      </c>
    </row>
    <row r="19630" spans="1:4" x14ac:dyDescent="0.2">
      <c r="A19630" s="5" t="s">
        <v>21148</v>
      </c>
      <c r="B19630" s="5" t="s">
        <v>35024</v>
      </c>
      <c r="C19630" s="5" t="s">
        <v>12</v>
      </c>
      <c r="D19630" s="5" t="str">
        <f t="shared" si="306"/>
        <v>un</v>
      </c>
    </row>
    <row r="19631" spans="1:4" x14ac:dyDescent="0.2">
      <c r="A19631" s="5" t="s">
        <v>5251</v>
      </c>
      <c r="B19631" s="5" t="s">
        <v>35025</v>
      </c>
      <c r="C19631" s="5" t="s">
        <v>12</v>
      </c>
      <c r="D19631" s="5" t="str">
        <f t="shared" si="306"/>
        <v>un</v>
      </c>
    </row>
    <row r="19632" spans="1:4" x14ac:dyDescent="0.2">
      <c r="A19632" s="5" t="s">
        <v>21149</v>
      </c>
      <c r="B19632" s="5" t="s">
        <v>35025</v>
      </c>
      <c r="C19632" s="5" t="s">
        <v>12</v>
      </c>
      <c r="D19632" s="5" t="str">
        <f t="shared" si="306"/>
        <v>un</v>
      </c>
    </row>
    <row r="19633" spans="1:4" x14ac:dyDescent="0.2">
      <c r="A19633" s="5" t="s">
        <v>10865</v>
      </c>
      <c r="B19633" s="5" t="s">
        <v>35026</v>
      </c>
      <c r="C19633" s="5" t="s">
        <v>12</v>
      </c>
      <c r="D19633" s="5" t="str">
        <f t="shared" si="306"/>
        <v>un</v>
      </c>
    </row>
    <row r="19634" spans="1:4" x14ac:dyDescent="0.2">
      <c r="A19634" s="5" t="s">
        <v>21150</v>
      </c>
      <c r="B19634" s="5" t="s">
        <v>35026</v>
      </c>
      <c r="C19634" s="5" t="s">
        <v>12</v>
      </c>
      <c r="D19634" s="5" t="str">
        <f t="shared" si="306"/>
        <v>un</v>
      </c>
    </row>
    <row r="19635" spans="1:4" x14ac:dyDescent="0.2">
      <c r="A19635" s="5" t="s">
        <v>5252</v>
      </c>
      <c r="B19635" s="5" t="s">
        <v>35027</v>
      </c>
      <c r="C19635" s="5" t="s">
        <v>12</v>
      </c>
      <c r="D19635" s="5" t="str">
        <f t="shared" si="306"/>
        <v>un</v>
      </c>
    </row>
    <row r="19636" spans="1:4" x14ac:dyDescent="0.2">
      <c r="A19636" s="5" t="s">
        <v>21151</v>
      </c>
      <c r="B19636" s="5" t="s">
        <v>35027</v>
      </c>
      <c r="C19636" s="5" t="s">
        <v>12</v>
      </c>
      <c r="D19636" s="5" t="str">
        <f t="shared" si="306"/>
        <v>un</v>
      </c>
    </row>
    <row r="19637" spans="1:4" x14ac:dyDescent="0.2">
      <c r="A19637" s="5" t="s">
        <v>5253</v>
      </c>
      <c r="B19637" s="5" t="s">
        <v>35028</v>
      </c>
      <c r="C19637" s="5" t="s">
        <v>12</v>
      </c>
      <c r="D19637" s="5" t="str">
        <f t="shared" si="306"/>
        <v>un</v>
      </c>
    </row>
    <row r="19638" spans="1:4" x14ac:dyDescent="0.2">
      <c r="A19638" s="5" t="s">
        <v>21152</v>
      </c>
      <c r="B19638" s="5" t="s">
        <v>35028</v>
      </c>
      <c r="C19638" s="5" t="s">
        <v>12</v>
      </c>
      <c r="D19638" s="5" t="str">
        <f t="shared" si="306"/>
        <v>un</v>
      </c>
    </row>
    <row r="19639" spans="1:4" x14ac:dyDescent="0.2">
      <c r="A19639" s="5" t="s">
        <v>5254</v>
      </c>
      <c r="B19639" s="5" t="s">
        <v>35029</v>
      </c>
      <c r="C19639" s="5" t="s">
        <v>12</v>
      </c>
      <c r="D19639" s="5" t="str">
        <f t="shared" si="306"/>
        <v>un</v>
      </c>
    </row>
    <row r="19640" spans="1:4" x14ac:dyDescent="0.2">
      <c r="A19640" s="5" t="s">
        <v>21153</v>
      </c>
      <c r="B19640" s="5" t="s">
        <v>35029</v>
      </c>
      <c r="C19640" s="5" t="s">
        <v>12</v>
      </c>
      <c r="D19640" s="5" t="str">
        <f t="shared" si="306"/>
        <v>un</v>
      </c>
    </row>
    <row r="19641" spans="1:4" x14ac:dyDescent="0.2">
      <c r="A19641" s="5" t="s">
        <v>5255</v>
      </c>
      <c r="B19641" s="5" t="s">
        <v>35030</v>
      </c>
      <c r="C19641" s="5" t="s">
        <v>12</v>
      </c>
      <c r="D19641" s="5" t="str">
        <f t="shared" si="306"/>
        <v>un</v>
      </c>
    </row>
    <row r="19642" spans="1:4" x14ac:dyDescent="0.2">
      <c r="A19642" s="5" t="s">
        <v>21154</v>
      </c>
      <c r="B19642" s="5" t="s">
        <v>35030</v>
      </c>
      <c r="C19642" s="5" t="s">
        <v>12</v>
      </c>
      <c r="D19642" s="5" t="str">
        <f t="shared" si="306"/>
        <v>un</v>
      </c>
    </row>
    <row r="19643" spans="1:4" x14ac:dyDescent="0.2">
      <c r="A19643" s="5" t="s">
        <v>5256</v>
      </c>
      <c r="B19643" s="5" t="s">
        <v>35031</v>
      </c>
      <c r="C19643" s="5" t="s">
        <v>12</v>
      </c>
      <c r="D19643" s="5" t="str">
        <f t="shared" si="306"/>
        <v>un</v>
      </c>
    </row>
    <row r="19644" spans="1:4" x14ac:dyDescent="0.2">
      <c r="A19644" s="5" t="s">
        <v>21155</v>
      </c>
      <c r="B19644" s="5" t="s">
        <v>35031</v>
      </c>
      <c r="C19644" s="5" t="s">
        <v>12</v>
      </c>
      <c r="D19644" s="5" t="str">
        <f t="shared" si="306"/>
        <v>un</v>
      </c>
    </row>
    <row r="19645" spans="1:4" x14ac:dyDescent="0.2">
      <c r="A19645" s="5" t="s">
        <v>5257</v>
      </c>
      <c r="B19645" s="5" t="s">
        <v>35032</v>
      </c>
      <c r="C19645" s="5" t="s">
        <v>12</v>
      </c>
      <c r="D19645" s="5" t="str">
        <f t="shared" si="306"/>
        <v>un</v>
      </c>
    </row>
    <row r="19646" spans="1:4" x14ac:dyDescent="0.2">
      <c r="A19646" s="5" t="s">
        <v>21156</v>
      </c>
      <c r="B19646" s="5" t="s">
        <v>35032</v>
      </c>
      <c r="C19646" s="5" t="s">
        <v>12</v>
      </c>
      <c r="D19646" s="5" t="str">
        <f t="shared" si="306"/>
        <v>un</v>
      </c>
    </row>
    <row r="19647" spans="1:4" x14ac:dyDescent="0.2">
      <c r="A19647" s="5" t="s">
        <v>35033</v>
      </c>
      <c r="B19647" s="5" t="s">
        <v>35034</v>
      </c>
      <c r="C19647" s="5" t="s">
        <v>12</v>
      </c>
      <c r="D19647" s="5" t="str">
        <f t="shared" si="306"/>
        <v>un</v>
      </c>
    </row>
    <row r="19648" spans="1:4" x14ac:dyDescent="0.2">
      <c r="A19648" s="5" t="s">
        <v>35035</v>
      </c>
      <c r="B19648" s="5" t="s">
        <v>35034</v>
      </c>
      <c r="C19648" s="5" t="s">
        <v>12</v>
      </c>
      <c r="D19648" s="5" t="str">
        <f t="shared" si="306"/>
        <v>un</v>
      </c>
    </row>
    <row r="19649" spans="1:4" x14ac:dyDescent="0.2">
      <c r="A19649" s="5" t="s">
        <v>35036</v>
      </c>
      <c r="B19649" s="5" t="s">
        <v>35037</v>
      </c>
      <c r="C19649" s="5" t="s">
        <v>12</v>
      </c>
      <c r="D19649" s="5" t="str">
        <f t="shared" si="306"/>
        <v>un</v>
      </c>
    </row>
    <row r="19650" spans="1:4" x14ac:dyDescent="0.2">
      <c r="A19650" s="5" t="s">
        <v>35038</v>
      </c>
      <c r="B19650" s="5" t="s">
        <v>35037</v>
      </c>
      <c r="C19650" s="5" t="s">
        <v>12</v>
      </c>
      <c r="D19650" s="5" t="str">
        <f t="shared" ref="D19650:D19713" si="307">LOWER(C19650)</f>
        <v>un</v>
      </c>
    </row>
    <row r="19651" spans="1:4" x14ac:dyDescent="0.2">
      <c r="A19651" s="5" t="s">
        <v>10866</v>
      </c>
      <c r="B19651" s="5" t="s">
        <v>35039</v>
      </c>
      <c r="C19651" s="5" t="s">
        <v>12</v>
      </c>
      <c r="D19651" s="5" t="str">
        <f t="shared" si="307"/>
        <v>un</v>
      </c>
    </row>
    <row r="19652" spans="1:4" x14ac:dyDescent="0.2">
      <c r="A19652" s="5" t="s">
        <v>21157</v>
      </c>
      <c r="B19652" s="5" t="s">
        <v>35039</v>
      </c>
      <c r="C19652" s="5" t="s">
        <v>12</v>
      </c>
      <c r="D19652" s="5" t="str">
        <f t="shared" si="307"/>
        <v>un</v>
      </c>
    </row>
    <row r="19653" spans="1:4" x14ac:dyDescent="0.2">
      <c r="A19653" s="5" t="s">
        <v>10867</v>
      </c>
      <c r="B19653" s="5" t="s">
        <v>35040</v>
      </c>
      <c r="C19653" s="5" t="s">
        <v>12</v>
      </c>
      <c r="D19653" s="5" t="str">
        <f t="shared" si="307"/>
        <v>un</v>
      </c>
    </row>
    <row r="19654" spans="1:4" x14ac:dyDescent="0.2">
      <c r="A19654" s="5" t="s">
        <v>21158</v>
      </c>
      <c r="B19654" s="5" t="s">
        <v>35040</v>
      </c>
      <c r="C19654" s="5" t="s">
        <v>12</v>
      </c>
      <c r="D19654" s="5" t="str">
        <f t="shared" si="307"/>
        <v>un</v>
      </c>
    </row>
    <row r="19655" spans="1:4" x14ac:dyDescent="0.2">
      <c r="A19655" s="5" t="s">
        <v>10868</v>
      </c>
      <c r="B19655" s="5" t="s">
        <v>35041</v>
      </c>
      <c r="C19655" s="5" t="s">
        <v>12</v>
      </c>
      <c r="D19655" s="5" t="str">
        <f t="shared" si="307"/>
        <v>un</v>
      </c>
    </row>
    <row r="19656" spans="1:4" x14ac:dyDescent="0.2">
      <c r="A19656" s="5" t="s">
        <v>21159</v>
      </c>
      <c r="B19656" s="5" t="s">
        <v>35041</v>
      </c>
      <c r="C19656" s="5" t="s">
        <v>12</v>
      </c>
      <c r="D19656" s="5" t="str">
        <f t="shared" si="307"/>
        <v>un</v>
      </c>
    </row>
    <row r="19657" spans="1:4" x14ac:dyDescent="0.2">
      <c r="A19657" s="5" t="s">
        <v>10869</v>
      </c>
      <c r="B19657" s="5" t="s">
        <v>35042</v>
      </c>
      <c r="C19657" s="5" t="s">
        <v>12</v>
      </c>
      <c r="D19657" s="5" t="str">
        <f t="shared" si="307"/>
        <v>un</v>
      </c>
    </row>
    <row r="19658" spans="1:4" x14ac:dyDescent="0.2">
      <c r="A19658" s="5" t="s">
        <v>21160</v>
      </c>
      <c r="B19658" s="5" t="s">
        <v>35042</v>
      </c>
      <c r="C19658" s="5" t="s">
        <v>12</v>
      </c>
      <c r="D19658" s="5" t="str">
        <f t="shared" si="307"/>
        <v>un</v>
      </c>
    </row>
    <row r="19659" spans="1:4" x14ac:dyDescent="0.2">
      <c r="A19659" s="5" t="s">
        <v>10870</v>
      </c>
      <c r="B19659" s="5" t="s">
        <v>35043</v>
      </c>
      <c r="C19659" s="5" t="s">
        <v>12</v>
      </c>
      <c r="D19659" s="5" t="str">
        <f t="shared" si="307"/>
        <v>un</v>
      </c>
    </row>
    <row r="19660" spans="1:4" x14ac:dyDescent="0.2">
      <c r="A19660" s="5" t="s">
        <v>21161</v>
      </c>
      <c r="B19660" s="5" t="s">
        <v>35043</v>
      </c>
      <c r="C19660" s="5" t="s">
        <v>12</v>
      </c>
      <c r="D19660" s="5" t="str">
        <f t="shared" si="307"/>
        <v>un</v>
      </c>
    </row>
    <row r="19661" spans="1:4" x14ac:dyDescent="0.2">
      <c r="A19661" s="5" t="s">
        <v>10871</v>
      </c>
      <c r="B19661" s="5" t="s">
        <v>35044</v>
      </c>
      <c r="C19661" s="5" t="s">
        <v>12</v>
      </c>
      <c r="D19661" s="5" t="str">
        <f t="shared" si="307"/>
        <v>un</v>
      </c>
    </row>
    <row r="19662" spans="1:4" x14ac:dyDescent="0.2">
      <c r="A19662" s="5" t="s">
        <v>21162</v>
      </c>
      <c r="B19662" s="5" t="s">
        <v>35044</v>
      </c>
      <c r="C19662" s="5" t="s">
        <v>12</v>
      </c>
      <c r="D19662" s="5" t="str">
        <f t="shared" si="307"/>
        <v>un</v>
      </c>
    </row>
    <row r="19663" spans="1:4" x14ac:dyDescent="0.2">
      <c r="A19663" s="5" t="s">
        <v>10872</v>
      </c>
      <c r="B19663" s="5" t="s">
        <v>35045</v>
      </c>
      <c r="C19663" s="5" t="s">
        <v>12</v>
      </c>
      <c r="D19663" s="5" t="str">
        <f t="shared" si="307"/>
        <v>un</v>
      </c>
    </row>
    <row r="19664" spans="1:4" x14ac:dyDescent="0.2">
      <c r="A19664" s="5" t="s">
        <v>21163</v>
      </c>
      <c r="B19664" s="5" t="s">
        <v>35045</v>
      </c>
      <c r="C19664" s="5" t="s">
        <v>12</v>
      </c>
      <c r="D19664" s="5" t="str">
        <f t="shared" si="307"/>
        <v>un</v>
      </c>
    </row>
    <row r="19665" spans="1:4" x14ac:dyDescent="0.2">
      <c r="A19665" s="5" t="s">
        <v>10873</v>
      </c>
      <c r="B19665" s="5" t="s">
        <v>35046</v>
      </c>
      <c r="C19665" s="5" t="s">
        <v>12</v>
      </c>
      <c r="D19665" s="5" t="str">
        <f t="shared" si="307"/>
        <v>un</v>
      </c>
    </row>
    <row r="19666" spans="1:4" x14ac:dyDescent="0.2">
      <c r="A19666" s="5" t="s">
        <v>21164</v>
      </c>
      <c r="B19666" s="5" t="s">
        <v>35046</v>
      </c>
      <c r="C19666" s="5" t="s">
        <v>12</v>
      </c>
      <c r="D19666" s="5" t="str">
        <f t="shared" si="307"/>
        <v>un</v>
      </c>
    </row>
    <row r="19667" spans="1:4" x14ac:dyDescent="0.2">
      <c r="A19667" s="5" t="s">
        <v>10874</v>
      </c>
      <c r="B19667" s="5" t="s">
        <v>35047</v>
      </c>
      <c r="C19667" s="5" t="s">
        <v>12</v>
      </c>
      <c r="D19667" s="5" t="str">
        <f t="shared" si="307"/>
        <v>un</v>
      </c>
    </row>
    <row r="19668" spans="1:4" x14ac:dyDescent="0.2">
      <c r="A19668" s="5" t="s">
        <v>21165</v>
      </c>
      <c r="B19668" s="5" t="s">
        <v>35047</v>
      </c>
      <c r="C19668" s="5" t="s">
        <v>12</v>
      </c>
      <c r="D19668" s="5" t="str">
        <f t="shared" si="307"/>
        <v>un</v>
      </c>
    </row>
    <row r="19669" spans="1:4" x14ac:dyDescent="0.2">
      <c r="A19669" s="5" t="s">
        <v>10875</v>
      </c>
      <c r="B19669" s="5" t="s">
        <v>35048</v>
      </c>
      <c r="C19669" s="5" t="s">
        <v>12</v>
      </c>
      <c r="D19669" s="5" t="str">
        <f t="shared" si="307"/>
        <v>un</v>
      </c>
    </row>
    <row r="19670" spans="1:4" x14ac:dyDescent="0.2">
      <c r="A19670" s="5" t="s">
        <v>21166</v>
      </c>
      <c r="B19670" s="5" t="s">
        <v>35048</v>
      </c>
      <c r="C19670" s="5" t="s">
        <v>12</v>
      </c>
      <c r="D19670" s="5" t="str">
        <f t="shared" si="307"/>
        <v>un</v>
      </c>
    </row>
    <row r="19671" spans="1:4" x14ac:dyDescent="0.2">
      <c r="A19671" s="5" t="s">
        <v>10876</v>
      </c>
      <c r="B19671" s="5" t="s">
        <v>35049</v>
      </c>
      <c r="C19671" s="5" t="s">
        <v>12</v>
      </c>
      <c r="D19671" s="5" t="str">
        <f t="shared" si="307"/>
        <v>un</v>
      </c>
    </row>
    <row r="19672" spans="1:4" x14ac:dyDescent="0.2">
      <c r="A19672" s="5" t="s">
        <v>21167</v>
      </c>
      <c r="B19672" s="5" t="s">
        <v>35049</v>
      </c>
      <c r="C19672" s="5" t="s">
        <v>12</v>
      </c>
      <c r="D19672" s="5" t="str">
        <f t="shared" si="307"/>
        <v>un</v>
      </c>
    </row>
    <row r="19673" spans="1:4" x14ac:dyDescent="0.2">
      <c r="A19673" s="5" t="s">
        <v>10877</v>
      </c>
      <c r="B19673" s="5" t="s">
        <v>35050</v>
      </c>
      <c r="C19673" s="5" t="s">
        <v>12</v>
      </c>
      <c r="D19673" s="5" t="str">
        <f t="shared" si="307"/>
        <v>un</v>
      </c>
    </row>
    <row r="19674" spans="1:4" x14ac:dyDescent="0.2">
      <c r="A19674" s="5" t="s">
        <v>21168</v>
      </c>
      <c r="B19674" s="5" t="s">
        <v>35050</v>
      </c>
      <c r="C19674" s="5" t="s">
        <v>12</v>
      </c>
      <c r="D19674" s="5" t="str">
        <f t="shared" si="307"/>
        <v>un</v>
      </c>
    </row>
    <row r="19675" spans="1:4" x14ac:dyDescent="0.2">
      <c r="A19675" s="5" t="s">
        <v>10878</v>
      </c>
      <c r="B19675" s="5" t="s">
        <v>35051</v>
      </c>
      <c r="C19675" s="5" t="s">
        <v>12</v>
      </c>
      <c r="D19675" s="5" t="str">
        <f t="shared" si="307"/>
        <v>un</v>
      </c>
    </row>
    <row r="19676" spans="1:4" x14ac:dyDescent="0.2">
      <c r="A19676" s="5" t="s">
        <v>21169</v>
      </c>
      <c r="B19676" s="5" t="s">
        <v>35051</v>
      </c>
      <c r="C19676" s="5" t="s">
        <v>12</v>
      </c>
      <c r="D19676" s="5" t="str">
        <f t="shared" si="307"/>
        <v>un</v>
      </c>
    </row>
    <row r="19677" spans="1:4" x14ac:dyDescent="0.2">
      <c r="A19677" s="5" t="s">
        <v>10879</v>
      </c>
      <c r="B19677" s="5" t="s">
        <v>35052</v>
      </c>
      <c r="C19677" s="5" t="s">
        <v>12</v>
      </c>
      <c r="D19677" s="5" t="str">
        <f t="shared" si="307"/>
        <v>un</v>
      </c>
    </row>
    <row r="19678" spans="1:4" x14ac:dyDescent="0.2">
      <c r="A19678" s="5" t="s">
        <v>21170</v>
      </c>
      <c r="B19678" s="5" t="s">
        <v>35052</v>
      </c>
      <c r="C19678" s="5" t="s">
        <v>12</v>
      </c>
      <c r="D19678" s="5" t="str">
        <f t="shared" si="307"/>
        <v>un</v>
      </c>
    </row>
    <row r="19679" spans="1:4" x14ac:dyDescent="0.2">
      <c r="A19679" s="5" t="s">
        <v>10880</v>
      </c>
      <c r="B19679" s="5" t="s">
        <v>35053</v>
      </c>
      <c r="C19679" s="5" t="s">
        <v>12</v>
      </c>
      <c r="D19679" s="5" t="str">
        <f t="shared" si="307"/>
        <v>un</v>
      </c>
    </row>
    <row r="19680" spans="1:4" x14ac:dyDescent="0.2">
      <c r="A19680" s="5" t="s">
        <v>21171</v>
      </c>
      <c r="B19680" s="5" t="s">
        <v>35053</v>
      </c>
      <c r="C19680" s="5" t="s">
        <v>12</v>
      </c>
      <c r="D19680" s="5" t="str">
        <f t="shared" si="307"/>
        <v>un</v>
      </c>
    </row>
    <row r="19681" spans="1:4" x14ac:dyDescent="0.2">
      <c r="A19681" s="5" t="s">
        <v>10881</v>
      </c>
      <c r="B19681" s="5" t="s">
        <v>35054</v>
      </c>
      <c r="C19681" s="5" t="s">
        <v>12</v>
      </c>
      <c r="D19681" s="5" t="str">
        <f t="shared" si="307"/>
        <v>un</v>
      </c>
    </row>
    <row r="19682" spans="1:4" x14ac:dyDescent="0.2">
      <c r="A19682" s="5" t="s">
        <v>21172</v>
      </c>
      <c r="B19682" s="5" t="s">
        <v>35054</v>
      </c>
      <c r="C19682" s="5" t="s">
        <v>12</v>
      </c>
      <c r="D19682" s="5" t="str">
        <f t="shared" si="307"/>
        <v>un</v>
      </c>
    </row>
    <row r="19683" spans="1:4" x14ac:dyDescent="0.2">
      <c r="A19683" s="5" t="s">
        <v>10882</v>
      </c>
      <c r="B19683" s="5" t="s">
        <v>35055</v>
      </c>
      <c r="C19683" s="5" t="s">
        <v>12</v>
      </c>
      <c r="D19683" s="5" t="str">
        <f t="shared" si="307"/>
        <v>un</v>
      </c>
    </row>
    <row r="19684" spans="1:4" x14ac:dyDescent="0.2">
      <c r="A19684" s="5" t="s">
        <v>21173</v>
      </c>
      <c r="B19684" s="5" t="s">
        <v>35055</v>
      </c>
      <c r="C19684" s="5" t="s">
        <v>12</v>
      </c>
      <c r="D19684" s="5" t="str">
        <f t="shared" si="307"/>
        <v>un</v>
      </c>
    </row>
    <row r="19685" spans="1:4" x14ac:dyDescent="0.2">
      <c r="A19685" s="5" t="s">
        <v>10883</v>
      </c>
      <c r="B19685" s="5" t="s">
        <v>35056</v>
      </c>
      <c r="C19685" s="5" t="s">
        <v>12</v>
      </c>
      <c r="D19685" s="5" t="str">
        <f t="shared" si="307"/>
        <v>un</v>
      </c>
    </row>
    <row r="19686" spans="1:4" x14ac:dyDescent="0.2">
      <c r="A19686" s="5" t="s">
        <v>21174</v>
      </c>
      <c r="B19686" s="5" t="s">
        <v>35056</v>
      </c>
      <c r="C19686" s="5" t="s">
        <v>12</v>
      </c>
      <c r="D19686" s="5" t="str">
        <f t="shared" si="307"/>
        <v>un</v>
      </c>
    </row>
    <row r="19687" spans="1:4" x14ac:dyDescent="0.2">
      <c r="A19687" s="5" t="s">
        <v>10884</v>
      </c>
      <c r="B19687" s="5" t="s">
        <v>35057</v>
      </c>
      <c r="C19687" s="5" t="s">
        <v>12</v>
      </c>
      <c r="D19687" s="5" t="str">
        <f t="shared" si="307"/>
        <v>un</v>
      </c>
    </row>
    <row r="19688" spans="1:4" x14ac:dyDescent="0.2">
      <c r="A19688" s="5" t="s">
        <v>21175</v>
      </c>
      <c r="B19688" s="5" t="s">
        <v>35057</v>
      </c>
      <c r="C19688" s="5" t="s">
        <v>12</v>
      </c>
      <c r="D19688" s="5" t="str">
        <f t="shared" si="307"/>
        <v>un</v>
      </c>
    </row>
    <row r="19689" spans="1:4" x14ac:dyDescent="0.2">
      <c r="A19689" s="5" t="s">
        <v>10885</v>
      </c>
      <c r="B19689" s="5" t="s">
        <v>35058</v>
      </c>
      <c r="C19689" s="5" t="s">
        <v>12</v>
      </c>
      <c r="D19689" s="5" t="str">
        <f t="shared" si="307"/>
        <v>un</v>
      </c>
    </row>
    <row r="19690" spans="1:4" x14ac:dyDescent="0.2">
      <c r="A19690" s="5" t="s">
        <v>21176</v>
      </c>
      <c r="B19690" s="5" t="s">
        <v>35058</v>
      </c>
      <c r="C19690" s="5" t="s">
        <v>12</v>
      </c>
      <c r="D19690" s="5" t="str">
        <f t="shared" si="307"/>
        <v>un</v>
      </c>
    </row>
    <row r="19691" spans="1:4" x14ac:dyDescent="0.2">
      <c r="A19691" s="5" t="s">
        <v>10886</v>
      </c>
      <c r="B19691" s="5" t="s">
        <v>35059</v>
      </c>
      <c r="C19691" s="5" t="s">
        <v>12</v>
      </c>
      <c r="D19691" s="5" t="str">
        <f t="shared" si="307"/>
        <v>un</v>
      </c>
    </row>
    <row r="19692" spans="1:4" x14ac:dyDescent="0.2">
      <c r="A19692" s="5" t="s">
        <v>21177</v>
      </c>
      <c r="B19692" s="5" t="s">
        <v>35059</v>
      </c>
      <c r="C19692" s="5" t="s">
        <v>12</v>
      </c>
      <c r="D19692" s="5" t="str">
        <f t="shared" si="307"/>
        <v>un</v>
      </c>
    </row>
    <row r="19693" spans="1:4" x14ac:dyDescent="0.2">
      <c r="A19693" s="5" t="s">
        <v>10887</v>
      </c>
      <c r="B19693" s="5" t="s">
        <v>35060</v>
      </c>
      <c r="C19693" s="5" t="s">
        <v>12</v>
      </c>
      <c r="D19693" s="5" t="str">
        <f t="shared" si="307"/>
        <v>un</v>
      </c>
    </row>
    <row r="19694" spans="1:4" x14ac:dyDescent="0.2">
      <c r="A19694" s="5" t="s">
        <v>21178</v>
      </c>
      <c r="B19694" s="5" t="s">
        <v>35060</v>
      </c>
      <c r="C19694" s="5" t="s">
        <v>12</v>
      </c>
      <c r="D19694" s="5" t="str">
        <f t="shared" si="307"/>
        <v>un</v>
      </c>
    </row>
    <row r="19695" spans="1:4" x14ac:dyDescent="0.2">
      <c r="A19695" s="5" t="s">
        <v>5258</v>
      </c>
      <c r="B19695" s="5" t="s">
        <v>35061</v>
      </c>
      <c r="C19695" s="5" t="s">
        <v>12</v>
      </c>
      <c r="D19695" s="5" t="str">
        <f t="shared" si="307"/>
        <v>un</v>
      </c>
    </row>
    <row r="19696" spans="1:4" x14ac:dyDescent="0.2">
      <c r="A19696" s="5" t="s">
        <v>21179</v>
      </c>
      <c r="B19696" s="5" t="s">
        <v>35061</v>
      </c>
      <c r="C19696" s="5" t="s">
        <v>12</v>
      </c>
      <c r="D19696" s="5" t="str">
        <f t="shared" si="307"/>
        <v>un</v>
      </c>
    </row>
    <row r="19697" spans="1:4" x14ac:dyDescent="0.2">
      <c r="A19697" s="5" t="s">
        <v>5259</v>
      </c>
      <c r="B19697" s="5" t="s">
        <v>35062</v>
      </c>
      <c r="C19697" s="5" t="s">
        <v>12</v>
      </c>
      <c r="D19697" s="5" t="str">
        <f t="shared" si="307"/>
        <v>un</v>
      </c>
    </row>
    <row r="19698" spans="1:4" x14ac:dyDescent="0.2">
      <c r="A19698" s="5" t="s">
        <v>21180</v>
      </c>
      <c r="B19698" s="5" t="s">
        <v>35062</v>
      </c>
      <c r="C19698" s="5" t="s">
        <v>12</v>
      </c>
      <c r="D19698" s="5" t="str">
        <f t="shared" si="307"/>
        <v>un</v>
      </c>
    </row>
    <row r="19699" spans="1:4" x14ac:dyDescent="0.2">
      <c r="A19699" s="5" t="s">
        <v>10888</v>
      </c>
      <c r="B19699" s="5" t="s">
        <v>35063</v>
      </c>
      <c r="C19699" s="5" t="s">
        <v>12</v>
      </c>
      <c r="D19699" s="5" t="str">
        <f t="shared" si="307"/>
        <v>un</v>
      </c>
    </row>
    <row r="19700" spans="1:4" x14ac:dyDescent="0.2">
      <c r="A19700" s="5" t="s">
        <v>21181</v>
      </c>
      <c r="B19700" s="5" t="s">
        <v>35063</v>
      </c>
      <c r="C19700" s="5" t="s">
        <v>12</v>
      </c>
      <c r="D19700" s="5" t="str">
        <f t="shared" si="307"/>
        <v>un</v>
      </c>
    </row>
    <row r="19701" spans="1:4" x14ac:dyDescent="0.2">
      <c r="A19701" s="5" t="s">
        <v>10889</v>
      </c>
      <c r="B19701" s="5" t="s">
        <v>35064</v>
      </c>
      <c r="C19701" s="5" t="s">
        <v>12</v>
      </c>
      <c r="D19701" s="5" t="str">
        <f t="shared" si="307"/>
        <v>un</v>
      </c>
    </row>
    <row r="19702" spans="1:4" x14ac:dyDescent="0.2">
      <c r="A19702" s="5" t="s">
        <v>21182</v>
      </c>
      <c r="B19702" s="5" t="s">
        <v>35064</v>
      </c>
      <c r="C19702" s="5" t="s">
        <v>12</v>
      </c>
      <c r="D19702" s="5" t="str">
        <f t="shared" si="307"/>
        <v>un</v>
      </c>
    </row>
    <row r="19703" spans="1:4" x14ac:dyDescent="0.2">
      <c r="A19703" s="5" t="s">
        <v>10890</v>
      </c>
      <c r="B19703" s="5" t="s">
        <v>35065</v>
      </c>
      <c r="C19703" s="5" t="s">
        <v>12</v>
      </c>
      <c r="D19703" s="5" t="str">
        <f t="shared" si="307"/>
        <v>un</v>
      </c>
    </row>
    <row r="19704" spans="1:4" x14ac:dyDescent="0.2">
      <c r="A19704" s="5" t="s">
        <v>21183</v>
      </c>
      <c r="B19704" s="5" t="s">
        <v>35065</v>
      </c>
      <c r="C19704" s="5" t="s">
        <v>12</v>
      </c>
      <c r="D19704" s="5" t="str">
        <f t="shared" si="307"/>
        <v>un</v>
      </c>
    </row>
    <row r="19705" spans="1:4" x14ac:dyDescent="0.2">
      <c r="A19705" s="5" t="s">
        <v>10891</v>
      </c>
      <c r="B19705" s="5" t="s">
        <v>35066</v>
      </c>
      <c r="C19705" s="5" t="s">
        <v>12</v>
      </c>
      <c r="D19705" s="5" t="str">
        <f t="shared" si="307"/>
        <v>un</v>
      </c>
    </row>
    <row r="19706" spans="1:4" x14ac:dyDescent="0.2">
      <c r="A19706" s="5" t="s">
        <v>21184</v>
      </c>
      <c r="B19706" s="5" t="s">
        <v>35066</v>
      </c>
      <c r="C19706" s="5" t="s">
        <v>12</v>
      </c>
      <c r="D19706" s="5" t="str">
        <f t="shared" si="307"/>
        <v>un</v>
      </c>
    </row>
    <row r="19707" spans="1:4" x14ac:dyDescent="0.2">
      <c r="A19707" s="5" t="s">
        <v>10892</v>
      </c>
      <c r="B19707" s="5" t="s">
        <v>35067</v>
      </c>
      <c r="C19707" s="5" t="s">
        <v>12</v>
      </c>
      <c r="D19707" s="5" t="str">
        <f t="shared" si="307"/>
        <v>un</v>
      </c>
    </row>
    <row r="19708" spans="1:4" x14ac:dyDescent="0.2">
      <c r="A19708" s="5" t="s">
        <v>21185</v>
      </c>
      <c r="B19708" s="5" t="s">
        <v>35067</v>
      </c>
      <c r="C19708" s="5" t="s">
        <v>12</v>
      </c>
      <c r="D19708" s="5" t="str">
        <f t="shared" si="307"/>
        <v>un</v>
      </c>
    </row>
    <row r="19709" spans="1:4" x14ac:dyDescent="0.2">
      <c r="A19709" s="5" t="s">
        <v>10893</v>
      </c>
      <c r="B19709" s="5" t="s">
        <v>35068</v>
      </c>
      <c r="C19709" s="5" t="s">
        <v>12</v>
      </c>
      <c r="D19709" s="5" t="str">
        <f t="shared" si="307"/>
        <v>un</v>
      </c>
    </row>
    <row r="19710" spans="1:4" x14ac:dyDescent="0.2">
      <c r="A19710" s="5" t="s">
        <v>21186</v>
      </c>
      <c r="B19710" s="5" t="s">
        <v>35068</v>
      </c>
      <c r="C19710" s="5" t="s">
        <v>12</v>
      </c>
      <c r="D19710" s="5" t="str">
        <f t="shared" si="307"/>
        <v>un</v>
      </c>
    </row>
    <row r="19711" spans="1:4" x14ac:dyDescent="0.2">
      <c r="A19711" s="5" t="s">
        <v>10894</v>
      </c>
      <c r="B19711" s="5" t="s">
        <v>35069</v>
      </c>
      <c r="C19711" s="5" t="s">
        <v>12</v>
      </c>
      <c r="D19711" s="5" t="str">
        <f t="shared" si="307"/>
        <v>un</v>
      </c>
    </row>
    <row r="19712" spans="1:4" x14ac:dyDescent="0.2">
      <c r="A19712" s="5" t="s">
        <v>21187</v>
      </c>
      <c r="B19712" s="5" t="s">
        <v>35069</v>
      </c>
      <c r="C19712" s="5" t="s">
        <v>12</v>
      </c>
      <c r="D19712" s="5" t="str">
        <f t="shared" si="307"/>
        <v>un</v>
      </c>
    </row>
    <row r="19713" spans="1:4" x14ac:dyDescent="0.2">
      <c r="A19713" s="5" t="s">
        <v>10895</v>
      </c>
      <c r="B19713" s="5" t="s">
        <v>35070</v>
      </c>
      <c r="C19713" s="5" t="s">
        <v>12</v>
      </c>
      <c r="D19713" s="5" t="str">
        <f t="shared" si="307"/>
        <v>un</v>
      </c>
    </row>
    <row r="19714" spans="1:4" x14ac:dyDescent="0.2">
      <c r="A19714" s="5" t="s">
        <v>21188</v>
      </c>
      <c r="B19714" s="5" t="s">
        <v>35070</v>
      </c>
      <c r="C19714" s="5" t="s">
        <v>12</v>
      </c>
      <c r="D19714" s="5" t="str">
        <f t="shared" ref="D19714:D19777" si="308">LOWER(C19714)</f>
        <v>un</v>
      </c>
    </row>
    <row r="19715" spans="1:4" x14ac:dyDescent="0.2">
      <c r="A19715" s="5" t="s">
        <v>10896</v>
      </c>
      <c r="B19715" s="5" t="s">
        <v>35071</v>
      </c>
      <c r="C19715" s="5" t="s">
        <v>12</v>
      </c>
      <c r="D19715" s="5" t="str">
        <f t="shared" si="308"/>
        <v>un</v>
      </c>
    </row>
    <row r="19716" spans="1:4" x14ac:dyDescent="0.2">
      <c r="A19716" s="5" t="s">
        <v>21189</v>
      </c>
      <c r="B19716" s="5" t="s">
        <v>35071</v>
      </c>
      <c r="C19716" s="5" t="s">
        <v>12</v>
      </c>
      <c r="D19716" s="5" t="str">
        <f t="shared" si="308"/>
        <v>un</v>
      </c>
    </row>
    <row r="19717" spans="1:4" x14ac:dyDescent="0.2">
      <c r="A19717" s="5" t="s">
        <v>10897</v>
      </c>
      <c r="B19717" s="5" t="s">
        <v>35072</v>
      </c>
      <c r="C19717" s="5" t="s">
        <v>12</v>
      </c>
      <c r="D19717" s="5" t="str">
        <f t="shared" si="308"/>
        <v>un</v>
      </c>
    </row>
    <row r="19718" spans="1:4" x14ac:dyDescent="0.2">
      <c r="A19718" s="5" t="s">
        <v>21190</v>
      </c>
      <c r="B19718" s="5" t="s">
        <v>35072</v>
      </c>
      <c r="C19718" s="5" t="s">
        <v>12</v>
      </c>
      <c r="D19718" s="5" t="str">
        <f t="shared" si="308"/>
        <v>un</v>
      </c>
    </row>
    <row r="19719" spans="1:4" x14ac:dyDescent="0.2">
      <c r="A19719" s="5" t="s">
        <v>10898</v>
      </c>
      <c r="B19719" s="5" t="s">
        <v>35073</v>
      </c>
      <c r="C19719" s="5" t="s">
        <v>12</v>
      </c>
      <c r="D19719" s="5" t="str">
        <f t="shared" si="308"/>
        <v>un</v>
      </c>
    </row>
    <row r="19720" spans="1:4" x14ac:dyDescent="0.2">
      <c r="A19720" s="5" t="s">
        <v>21191</v>
      </c>
      <c r="B19720" s="5" t="s">
        <v>35073</v>
      </c>
      <c r="C19720" s="5" t="s">
        <v>12</v>
      </c>
      <c r="D19720" s="5" t="str">
        <f t="shared" si="308"/>
        <v>un</v>
      </c>
    </row>
    <row r="19721" spans="1:4" x14ac:dyDescent="0.2">
      <c r="A19721" s="5" t="s">
        <v>10899</v>
      </c>
      <c r="B19721" s="5" t="s">
        <v>35074</v>
      </c>
      <c r="C19721" s="5" t="s">
        <v>12</v>
      </c>
      <c r="D19721" s="5" t="str">
        <f t="shared" si="308"/>
        <v>un</v>
      </c>
    </row>
    <row r="19722" spans="1:4" x14ac:dyDescent="0.2">
      <c r="A19722" s="5" t="s">
        <v>21192</v>
      </c>
      <c r="B19722" s="5" t="s">
        <v>35074</v>
      </c>
      <c r="C19722" s="5" t="s">
        <v>12</v>
      </c>
      <c r="D19722" s="5" t="str">
        <f t="shared" si="308"/>
        <v>un</v>
      </c>
    </row>
    <row r="19723" spans="1:4" x14ac:dyDescent="0.2">
      <c r="A19723" s="5" t="s">
        <v>10900</v>
      </c>
      <c r="B19723" s="5" t="s">
        <v>35075</v>
      </c>
      <c r="C19723" s="5" t="s">
        <v>12</v>
      </c>
      <c r="D19723" s="5" t="str">
        <f t="shared" si="308"/>
        <v>un</v>
      </c>
    </row>
    <row r="19724" spans="1:4" x14ac:dyDescent="0.2">
      <c r="A19724" s="5" t="s">
        <v>21193</v>
      </c>
      <c r="B19724" s="5" t="s">
        <v>35075</v>
      </c>
      <c r="C19724" s="5" t="s">
        <v>12</v>
      </c>
      <c r="D19724" s="5" t="str">
        <f t="shared" si="308"/>
        <v>un</v>
      </c>
    </row>
    <row r="19725" spans="1:4" x14ac:dyDescent="0.2">
      <c r="A19725" s="5" t="s">
        <v>10901</v>
      </c>
      <c r="B19725" s="5" t="s">
        <v>35076</v>
      </c>
      <c r="C19725" s="5" t="s">
        <v>12</v>
      </c>
      <c r="D19725" s="5" t="str">
        <f t="shared" si="308"/>
        <v>un</v>
      </c>
    </row>
    <row r="19726" spans="1:4" x14ac:dyDescent="0.2">
      <c r="A19726" s="5" t="s">
        <v>21194</v>
      </c>
      <c r="B19726" s="5" t="s">
        <v>35076</v>
      </c>
      <c r="C19726" s="5" t="s">
        <v>12</v>
      </c>
      <c r="D19726" s="5" t="str">
        <f t="shared" si="308"/>
        <v>un</v>
      </c>
    </row>
    <row r="19727" spans="1:4" x14ac:dyDescent="0.2">
      <c r="A19727" s="5" t="s">
        <v>10902</v>
      </c>
      <c r="B19727" s="5" t="s">
        <v>35077</v>
      </c>
      <c r="C19727" s="5" t="s">
        <v>12</v>
      </c>
      <c r="D19727" s="5" t="str">
        <f t="shared" si="308"/>
        <v>un</v>
      </c>
    </row>
    <row r="19728" spans="1:4" x14ac:dyDescent="0.2">
      <c r="A19728" s="5" t="s">
        <v>21195</v>
      </c>
      <c r="B19728" s="5" t="s">
        <v>35077</v>
      </c>
      <c r="C19728" s="5" t="s">
        <v>12</v>
      </c>
      <c r="D19728" s="5" t="str">
        <f t="shared" si="308"/>
        <v>un</v>
      </c>
    </row>
    <row r="19729" spans="1:4" x14ac:dyDescent="0.2">
      <c r="A19729" s="5" t="s">
        <v>10903</v>
      </c>
      <c r="B19729" s="5" t="s">
        <v>35078</v>
      </c>
      <c r="C19729" s="5" t="s">
        <v>12</v>
      </c>
      <c r="D19729" s="5" t="str">
        <f t="shared" si="308"/>
        <v>un</v>
      </c>
    </row>
    <row r="19730" spans="1:4" x14ac:dyDescent="0.2">
      <c r="A19730" s="5" t="s">
        <v>21196</v>
      </c>
      <c r="B19730" s="5" t="s">
        <v>35078</v>
      </c>
      <c r="C19730" s="5" t="s">
        <v>12</v>
      </c>
      <c r="D19730" s="5" t="str">
        <f t="shared" si="308"/>
        <v>un</v>
      </c>
    </row>
    <row r="19731" spans="1:4" x14ac:dyDescent="0.2">
      <c r="A19731" s="5" t="s">
        <v>10904</v>
      </c>
      <c r="B19731" s="5" t="s">
        <v>35079</v>
      </c>
      <c r="C19731" s="5" t="s">
        <v>12</v>
      </c>
      <c r="D19731" s="5" t="str">
        <f t="shared" si="308"/>
        <v>un</v>
      </c>
    </row>
    <row r="19732" spans="1:4" x14ac:dyDescent="0.2">
      <c r="A19732" s="5" t="s">
        <v>21197</v>
      </c>
      <c r="B19732" s="5" t="s">
        <v>35079</v>
      </c>
      <c r="C19732" s="5" t="s">
        <v>12</v>
      </c>
      <c r="D19732" s="5" t="str">
        <f t="shared" si="308"/>
        <v>un</v>
      </c>
    </row>
    <row r="19733" spans="1:4" x14ac:dyDescent="0.2">
      <c r="A19733" s="5" t="s">
        <v>10905</v>
      </c>
      <c r="B19733" s="5" t="s">
        <v>35080</v>
      </c>
      <c r="C19733" s="5" t="s">
        <v>12</v>
      </c>
      <c r="D19733" s="5" t="str">
        <f t="shared" si="308"/>
        <v>un</v>
      </c>
    </row>
    <row r="19734" spans="1:4" x14ac:dyDescent="0.2">
      <c r="A19734" s="5" t="s">
        <v>21198</v>
      </c>
      <c r="B19734" s="5" t="s">
        <v>35080</v>
      </c>
      <c r="C19734" s="5" t="s">
        <v>12</v>
      </c>
      <c r="D19734" s="5" t="str">
        <f t="shared" si="308"/>
        <v>un</v>
      </c>
    </row>
    <row r="19735" spans="1:4" x14ac:dyDescent="0.2">
      <c r="A19735" s="5" t="s">
        <v>10906</v>
      </c>
      <c r="B19735" s="5" t="s">
        <v>35081</v>
      </c>
      <c r="C19735" s="5" t="s">
        <v>12</v>
      </c>
      <c r="D19735" s="5" t="str">
        <f t="shared" si="308"/>
        <v>un</v>
      </c>
    </row>
    <row r="19736" spans="1:4" x14ac:dyDescent="0.2">
      <c r="A19736" s="5" t="s">
        <v>21199</v>
      </c>
      <c r="B19736" s="5" t="s">
        <v>35081</v>
      </c>
      <c r="C19736" s="5" t="s">
        <v>12</v>
      </c>
      <c r="D19736" s="5" t="str">
        <f t="shared" si="308"/>
        <v>un</v>
      </c>
    </row>
    <row r="19737" spans="1:4" x14ac:dyDescent="0.2">
      <c r="A19737" s="5" t="s">
        <v>10907</v>
      </c>
      <c r="B19737" s="5" t="s">
        <v>35082</v>
      </c>
      <c r="C19737" s="5" t="s">
        <v>12</v>
      </c>
      <c r="D19737" s="5" t="str">
        <f t="shared" si="308"/>
        <v>un</v>
      </c>
    </row>
    <row r="19738" spans="1:4" x14ac:dyDescent="0.2">
      <c r="A19738" s="5" t="s">
        <v>21200</v>
      </c>
      <c r="B19738" s="5" t="s">
        <v>35082</v>
      </c>
      <c r="C19738" s="5" t="s">
        <v>12</v>
      </c>
      <c r="D19738" s="5" t="str">
        <f t="shared" si="308"/>
        <v>un</v>
      </c>
    </row>
    <row r="19739" spans="1:4" x14ac:dyDescent="0.2">
      <c r="A19739" s="5" t="s">
        <v>4250</v>
      </c>
      <c r="B19739" s="5" t="s">
        <v>35083</v>
      </c>
      <c r="C19739" s="5" t="s">
        <v>12</v>
      </c>
      <c r="D19739" s="5" t="str">
        <f t="shared" si="308"/>
        <v>un</v>
      </c>
    </row>
    <row r="19740" spans="1:4" x14ac:dyDescent="0.2">
      <c r="A19740" s="5" t="s">
        <v>21201</v>
      </c>
      <c r="B19740" s="5" t="s">
        <v>35083</v>
      </c>
      <c r="C19740" s="5" t="s">
        <v>12</v>
      </c>
      <c r="D19740" s="5" t="str">
        <f t="shared" si="308"/>
        <v>un</v>
      </c>
    </row>
    <row r="19741" spans="1:4" x14ac:dyDescent="0.2">
      <c r="A19741" s="5" t="s">
        <v>4251</v>
      </c>
      <c r="B19741" s="5" t="s">
        <v>35084</v>
      </c>
      <c r="C19741" s="5" t="s">
        <v>12</v>
      </c>
      <c r="D19741" s="5" t="str">
        <f t="shared" si="308"/>
        <v>un</v>
      </c>
    </row>
    <row r="19742" spans="1:4" x14ac:dyDescent="0.2">
      <c r="A19742" s="5" t="s">
        <v>21202</v>
      </c>
      <c r="B19742" s="5" t="s">
        <v>35084</v>
      </c>
      <c r="C19742" s="5" t="s">
        <v>12</v>
      </c>
      <c r="D19742" s="5" t="str">
        <f t="shared" si="308"/>
        <v>un</v>
      </c>
    </row>
    <row r="19743" spans="1:4" x14ac:dyDescent="0.2">
      <c r="A19743" s="5" t="s">
        <v>4252</v>
      </c>
      <c r="B19743" s="5" t="s">
        <v>35085</v>
      </c>
      <c r="C19743" s="5" t="s">
        <v>12</v>
      </c>
      <c r="D19743" s="5" t="str">
        <f t="shared" si="308"/>
        <v>un</v>
      </c>
    </row>
    <row r="19744" spans="1:4" x14ac:dyDescent="0.2">
      <c r="A19744" s="5" t="s">
        <v>21203</v>
      </c>
      <c r="B19744" s="5" t="s">
        <v>35085</v>
      </c>
      <c r="C19744" s="5" t="s">
        <v>12</v>
      </c>
      <c r="D19744" s="5" t="str">
        <f t="shared" si="308"/>
        <v>un</v>
      </c>
    </row>
    <row r="19745" spans="1:4" x14ac:dyDescent="0.2">
      <c r="A19745" s="5" t="s">
        <v>4253</v>
      </c>
      <c r="B19745" s="5" t="s">
        <v>35086</v>
      </c>
      <c r="C19745" s="5" t="s">
        <v>12</v>
      </c>
      <c r="D19745" s="5" t="str">
        <f t="shared" si="308"/>
        <v>un</v>
      </c>
    </row>
    <row r="19746" spans="1:4" x14ac:dyDescent="0.2">
      <c r="A19746" s="5" t="s">
        <v>21204</v>
      </c>
      <c r="B19746" s="5" t="s">
        <v>35086</v>
      </c>
      <c r="C19746" s="5" t="s">
        <v>12</v>
      </c>
      <c r="D19746" s="5" t="str">
        <f t="shared" si="308"/>
        <v>un</v>
      </c>
    </row>
    <row r="19747" spans="1:4" x14ac:dyDescent="0.2">
      <c r="A19747" s="5" t="s">
        <v>4254</v>
      </c>
      <c r="B19747" s="5" t="s">
        <v>35087</v>
      </c>
      <c r="C19747" s="5" t="s">
        <v>12</v>
      </c>
      <c r="D19747" s="5" t="str">
        <f t="shared" si="308"/>
        <v>un</v>
      </c>
    </row>
    <row r="19748" spans="1:4" x14ac:dyDescent="0.2">
      <c r="A19748" s="5" t="s">
        <v>21205</v>
      </c>
      <c r="B19748" s="5" t="s">
        <v>35087</v>
      </c>
      <c r="C19748" s="5" t="s">
        <v>12</v>
      </c>
      <c r="D19748" s="5" t="str">
        <f t="shared" si="308"/>
        <v>un</v>
      </c>
    </row>
    <row r="19749" spans="1:4" x14ac:dyDescent="0.2">
      <c r="A19749" s="5" t="s">
        <v>4255</v>
      </c>
      <c r="B19749" s="5" t="s">
        <v>35088</v>
      </c>
      <c r="C19749" s="5" t="s">
        <v>12</v>
      </c>
      <c r="D19749" s="5" t="str">
        <f t="shared" si="308"/>
        <v>un</v>
      </c>
    </row>
    <row r="19750" spans="1:4" x14ac:dyDescent="0.2">
      <c r="A19750" s="5" t="s">
        <v>21206</v>
      </c>
      <c r="B19750" s="5" t="s">
        <v>35088</v>
      </c>
      <c r="C19750" s="5" t="s">
        <v>12</v>
      </c>
      <c r="D19750" s="5" t="str">
        <f t="shared" si="308"/>
        <v>un</v>
      </c>
    </row>
    <row r="19751" spans="1:4" x14ac:dyDescent="0.2">
      <c r="A19751" s="5" t="s">
        <v>4256</v>
      </c>
      <c r="B19751" s="5" t="s">
        <v>35089</v>
      </c>
      <c r="C19751" s="5" t="s">
        <v>12</v>
      </c>
      <c r="D19751" s="5" t="str">
        <f t="shared" si="308"/>
        <v>un</v>
      </c>
    </row>
    <row r="19752" spans="1:4" x14ac:dyDescent="0.2">
      <c r="A19752" s="5" t="s">
        <v>21207</v>
      </c>
      <c r="B19752" s="5" t="s">
        <v>35089</v>
      </c>
      <c r="C19752" s="5" t="s">
        <v>12</v>
      </c>
      <c r="D19752" s="5" t="str">
        <f t="shared" si="308"/>
        <v>un</v>
      </c>
    </row>
    <row r="19753" spans="1:4" x14ac:dyDescent="0.2">
      <c r="A19753" s="5" t="s">
        <v>4257</v>
      </c>
      <c r="B19753" s="5" t="s">
        <v>35090</v>
      </c>
      <c r="C19753" s="5" t="s">
        <v>12</v>
      </c>
      <c r="D19753" s="5" t="str">
        <f t="shared" si="308"/>
        <v>un</v>
      </c>
    </row>
    <row r="19754" spans="1:4" x14ac:dyDescent="0.2">
      <c r="A19754" s="5" t="s">
        <v>21208</v>
      </c>
      <c r="B19754" s="5" t="s">
        <v>35090</v>
      </c>
      <c r="C19754" s="5" t="s">
        <v>12</v>
      </c>
      <c r="D19754" s="5" t="str">
        <f t="shared" si="308"/>
        <v>un</v>
      </c>
    </row>
    <row r="19755" spans="1:4" x14ac:dyDescent="0.2">
      <c r="A19755" s="5" t="s">
        <v>4258</v>
      </c>
      <c r="B19755" s="5" t="s">
        <v>35091</v>
      </c>
      <c r="C19755" s="5" t="s">
        <v>12</v>
      </c>
      <c r="D19755" s="5" t="str">
        <f t="shared" si="308"/>
        <v>un</v>
      </c>
    </row>
    <row r="19756" spans="1:4" x14ac:dyDescent="0.2">
      <c r="A19756" s="5" t="s">
        <v>21209</v>
      </c>
      <c r="B19756" s="5" t="s">
        <v>35091</v>
      </c>
      <c r="C19756" s="5" t="s">
        <v>12</v>
      </c>
      <c r="D19756" s="5" t="str">
        <f t="shared" si="308"/>
        <v>un</v>
      </c>
    </row>
    <row r="19757" spans="1:4" x14ac:dyDescent="0.2">
      <c r="A19757" s="5" t="s">
        <v>4259</v>
      </c>
      <c r="B19757" s="5" t="s">
        <v>35092</v>
      </c>
      <c r="C19757" s="5" t="s">
        <v>12</v>
      </c>
      <c r="D19757" s="5" t="str">
        <f t="shared" si="308"/>
        <v>un</v>
      </c>
    </row>
    <row r="19758" spans="1:4" x14ac:dyDescent="0.2">
      <c r="A19758" s="5" t="s">
        <v>21210</v>
      </c>
      <c r="B19758" s="5" t="s">
        <v>35092</v>
      </c>
      <c r="C19758" s="5" t="s">
        <v>12</v>
      </c>
      <c r="D19758" s="5" t="str">
        <f t="shared" si="308"/>
        <v>un</v>
      </c>
    </row>
    <row r="19759" spans="1:4" x14ac:dyDescent="0.2">
      <c r="A19759" s="5" t="s">
        <v>4260</v>
      </c>
      <c r="B19759" s="5" t="s">
        <v>35093</v>
      </c>
      <c r="C19759" s="5" t="s">
        <v>12</v>
      </c>
      <c r="D19759" s="5" t="str">
        <f t="shared" si="308"/>
        <v>un</v>
      </c>
    </row>
    <row r="19760" spans="1:4" x14ac:dyDescent="0.2">
      <c r="A19760" s="5" t="s">
        <v>21211</v>
      </c>
      <c r="B19760" s="5" t="s">
        <v>35093</v>
      </c>
      <c r="C19760" s="5" t="s">
        <v>12</v>
      </c>
      <c r="D19760" s="5" t="str">
        <f t="shared" si="308"/>
        <v>un</v>
      </c>
    </row>
    <row r="19761" spans="1:4" x14ac:dyDescent="0.2">
      <c r="A19761" s="5" t="s">
        <v>4261</v>
      </c>
      <c r="B19761" s="5" t="s">
        <v>35094</v>
      </c>
      <c r="C19761" s="5" t="s">
        <v>12</v>
      </c>
      <c r="D19761" s="5" t="str">
        <f t="shared" si="308"/>
        <v>un</v>
      </c>
    </row>
    <row r="19762" spans="1:4" x14ac:dyDescent="0.2">
      <c r="A19762" s="5" t="s">
        <v>21212</v>
      </c>
      <c r="B19762" s="5" t="s">
        <v>35094</v>
      </c>
      <c r="C19762" s="5" t="s">
        <v>12</v>
      </c>
      <c r="D19762" s="5" t="str">
        <f t="shared" si="308"/>
        <v>un</v>
      </c>
    </row>
    <row r="19763" spans="1:4" x14ac:dyDescent="0.2">
      <c r="A19763" s="5" t="s">
        <v>10908</v>
      </c>
      <c r="B19763" s="5" t="s">
        <v>35095</v>
      </c>
      <c r="C19763" s="5" t="s">
        <v>12</v>
      </c>
      <c r="D19763" s="5" t="str">
        <f t="shared" si="308"/>
        <v>un</v>
      </c>
    </row>
    <row r="19764" spans="1:4" x14ac:dyDescent="0.2">
      <c r="A19764" s="5" t="s">
        <v>21213</v>
      </c>
      <c r="B19764" s="5" t="s">
        <v>35095</v>
      </c>
      <c r="C19764" s="5" t="s">
        <v>12</v>
      </c>
      <c r="D19764" s="5" t="str">
        <f t="shared" si="308"/>
        <v>un</v>
      </c>
    </row>
    <row r="19765" spans="1:4" x14ac:dyDescent="0.2">
      <c r="A19765" s="5" t="s">
        <v>4262</v>
      </c>
      <c r="B19765" s="5" t="s">
        <v>35096</v>
      </c>
      <c r="C19765" s="5" t="s">
        <v>12</v>
      </c>
      <c r="D19765" s="5" t="str">
        <f t="shared" si="308"/>
        <v>un</v>
      </c>
    </row>
    <row r="19766" spans="1:4" x14ac:dyDescent="0.2">
      <c r="A19766" s="5" t="s">
        <v>21214</v>
      </c>
      <c r="B19766" s="5" t="s">
        <v>35096</v>
      </c>
      <c r="C19766" s="5" t="s">
        <v>12</v>
      </c>
      <c r="D19766" s="5" t="str">
        <f t="shared" si="308"/>
        <v>un</v>
      </c>
    </row>
    <row r="19767" spans="1:4" x14ac:dyDescent="0.2">
      <c r="A19767" s="5" t="s">
        <v>4263</v>
      </c>
      <c r="B19767" s="5" t="s">
        <v>35097</v>
      </c>
      <c r="C19767" s="5" t="s">
        <v>12</v>
      </c>
      <c r="D19767" s="5" t="str">
        <f t="shared" si="308"/>
        <v>un</v>
      </c>
    </row>
    <row r="19768" spans="1:4" x14ac:dyDescent="0.2">
      <c r="A19768" s="5" t="s">
        <v>21215</v>
      </c>
      <c r="B19768" s="5" t="s">
        <v>35097</v>
      </c>
      <c r="C19768" s="5" t="s">
        <v>12</v>
      </c>
      <c r="D19768" s="5" t="str">
        <f t="shared" si="308"/>
        <v>un</v>
      </c>
    </row>
    <row r="19769" spans="1:4" x14ac:dyDescent="0.2">
      <c r="A19769" s="5" t="s">
        <v>4264</v>
      </c>
      <c r="B19769" s="5" t="s">
        <v>35098</v>
      </c>
      <c r="C19769" s="5" t="s">
        <v>12</v>
      </c>
      <c r="D19769" s="5" t="str">
        <f t="shared" si="308"/>
        <v>un</v>
      </c>
    </row>
    <row r="19770" spans="1:4" x14ac:dyDescent="0.2">
      <c r="A19770" s="5" t="s">
        <v>21216</v>
      </c>
      <c r="B19770" s="5" t="s">
        <v>35098</v>
      </c>
      <c r="C19770" s="5" t="s">
        <v>12</v>
      </c>
      <c r="D19770" s="5" t="str">
        <f t="shared" si="308"/>
        <v>un</v>
      </c>
    </row>
    <row r="19771" spans="1:4" x14ac:dyDescent="0.2">
      <c r="A19771" s="5" t="s">
        <v>10909</v>
      </c>
      <c r="B19771" s="5" t="s">
        <v>35099</v>
      </c>
      <c r="C19771" s="5" t="s">
        <v>12</v>
      </c>
      <c r="D19771" s="5" t="str">
        <f t="shared" si="308"/>
        <v>un</v>
      </c>
    </row>
    <row r="19772" spans="1:4" x14ac:dyDescent="0.2">
      <c r="A19772" s="5" t="s">
        <v>21217</v>
      </c>
      <c r="B19772" s="5" t="s">
        <v>35099</v>
      </c>
      <c r="C19772" s="5" t="s">
        <v>12</v>
      </c>
      <c r="D19772" s="5" t="str">
        <f t="shared" si="308"/>
        <v>un</v>
      </c>
    </row>
    <row r="19773" spans="1:4" x14ac:dyDescent="0.2">
      <c r="A19773" s="5" t="s">
        <v>4265</v>
      </c>
      <c r="B19773" s="5" t="s">
        <v>35100</v>
      </c>
      <c r="C19773" s="5" t="s">
        <v>12</v>
      </c>
      <c r="D19773" s="5" t="str">
        <f t="shared" si="308"/>
        <v>un</v>
      </c>
    </row>
    <row r="19774" spans="1:4" x14ac:dyDescent="0.2">
      <c r="A19774" s="5" t="s">
        <v>21218</v>
      </c>
      <c r="B19774" s="5" t="s">
        <v>35100</v>
      </c>
      <c r="C19774" s="5" t="s">
        <v>12</v>
      </c>
      <c r="D19774" s="5" t="str">
        <f t="shared" si="308"/>
        <v>un</v>
      </c>
    </row>
    <row r="19775" spans="1:4" x14ac:dyDescent="0.2">
      <c r="A19775" s="5" t="s">
        <v>10910</v>
      </c>
      <c r="B19775" s="5" t="s">
        <v>35101</v>
      </c>
      <c r="C19775" s="5" t="s">
        <v>12</v>
      </c>
      <c r="D19775" s="5" t="str">
        <f t="shared" si="308"/>
        <v>un</v>
      </c>
    </row>
    <row r="19776" spans="1:4" x14ac:dyDescent="0.2">
      <c r="A19776" s="5" t="s">
        <v>21219</v>
      </c>
      <c r="B19776" s="5" t="s">
        <v>35101</v>
      </c>
      <c r="C19776" s="5" t="s">
        <v>12</v>
      </c>
      <c r="D19776" s="5" t="str">
        <f t="shared" si="308"/>
        <v>un</v>
      </c>
    </row>
    <row r="19777" spans="1:4" x14ac:dyDescent="0.2">
      <c r="A19777" s="5" t="s">
        <v>10911</v>
      </c>
      <c r="B19777" s="5" t="s">
        <v>35102</v>
      </c>
      <c r="C19777" s="5" t="s">
        <v>12</v>
      </c>
      <c r="D19777" s="5" t="str">
        <f t="shared" si="308"/>
        <v>un</v>
      </c>
    </row>
    <row r="19778" spans="1:4" x14ac:dyDescent="0.2">
      <c r="A19778" s="5" t="s">
        <v>21220</v>
      </c>
      <c r="B19778" s="5" t="s">
        <v>35102</v>
      </c>
      <c r="C19778" s="5" t="s">
        <v>12</v>
      </c>
      <c r="D19778" s="5" t="str">
        <f t="shared" ref="D19778:D19841" si="309">LOWER(C19778)</f>
        <v>un</v>
      </c>
    </row>
    <row r="19779" spans="1:4" x14ac:dyDescent="0.2">
      <c r="A19779" s="5" t="s">
        <v>10912</v>
      </c>
      <c r="B19779" s="5" t="s">
        <v>35103</v>
      </c>
      <c r="C19779" s="5" t="s">
        <v>12</v>
      </c>
      <c r="D19779" s="5" t="str">
        <f t="shared" si="309"/>
        <v>un</v>
      </c>
    </row>
    <row r="19780" spans="1:4" x14ac:dyDescent="0.2">
      <c r="A19780" s="5" t="s">
        <v>21221</v>
      </c>
      <c r="B19780" s="5" t="s">
        <v>35103</v>
      </c>
      <c r="C19780" s="5" t="s">
        <v>12</v>
      </c>
      <c r="D19780" s="5" t="str">
        <f t="shared" si="309"/>
        <v>un</v>
      </c>
    </row>
    <row r="19781" spans="1:4" x14ac:dyDescent="0.2">
      <c r="A19781" s="5" t="s">
        <v>5260</v>
      </c>
      <c r="B19781" s="5" t="s">
        <v>35104</v>
      </c>
      <c r="C19781" s="5" t="s">
        <v>12</v>
      </c>
      <c r="D19781" s="5" t="str">
        <f t="shared" si="309"/>
        <v>un</v>
      </c>
    </row>
    <row r="19782" spans="1:4" x14ac:dyDescent="0.2">
      <c r="A19782" s="5" t="s">
        <v>21222</v>
      </c>
      <c r="B19782" s="5" t="s">
        <v>35104</v>
      </c>
      <c r="C19782" s="5" t="s">
        <v>12</v>
      </c>
      <c r="D19782" s="5" t="str">
        <f t="shared" si="309"/>
        <v>un</v>
      </c>
    </row>
    <row r="19783" spans="1:4" x14ac:dyDescent="0.2">
      <c r="A19783" s="5" t="s">
        <v>5261</v>
      </c>
      <c r="B19783" s="5" t="s">
        <v>35105</v>
      </c>
      <c r="C19783" s="5" t="s">
        <v>12</v>
      </c>
      <c r="D19783" s="5" t="str">
        <f t="shared" si="309"/>
        <v>un</v>
      </c>
    </row>
    <row r="19784" spans="1:4" x14ac:dyDescent="0.2">
      <c r="A19784" s="5" t="s">
        <v>21223</v>
      </c>
      <c r="B19784" s="5" t="s">
        <v>35105</v>
      </c>
      <c r="C19784" s="5" t="s">
        <v>12</v>
      </c>
      <c r="D19784" s="5" t="str">
        <f t="shared" si="309"/>
        <v>un</v>
      </c>
    </row>
    <row r="19785" spans="1:4" x14ac:dyDescent="0.2">
      <c r="A19785" s="5" t="s">
        <v>10913</v>
      </c>
      <c r="B19785" s="5" t="s">
        <v>35106</v>
      </c>
      <c r="C19785" s="5" t="s">
        <v>12</v>
      </c>
      <c r="D19785" s="5" t="str">
        <f t="shared" si="309"/>
        <v>un</v>
      </c>
    </row>
    <row r="19786" spans="1:4" x14ac:dyDescent="0.2">
      <c r="A19786" s="5" t="s">
        <v>21224</v>
      </c>
      <c r="B19786" s="5" t="s">
        <v>35106</v>
      </c>
      <c r="C19786" s="5" t="s">
        <v>12</v>
      </c>
      <c r="D19786" s="5" t="str">
        <f t="shared" si="309"/>
        <v>un</v>
      </c>
    </row>
    <row r="19787" spans="1:4" x14ac:dyDescent="0.2">
      <c r="A19787" s="5" t="s">
        <v>10914</v>
      </c>
      <c r="B19787" s="5" t="s">
        <v>35107</v>
      </c>
      <c r="C19787" s="5" t="s">
        <v>12</v>
      </c>
      <c r="D19787" s="5" t="str">
        <f t="shared" si="309"/>
        <v>un</v>
      </c>
    </row>
    <row r="19788" spans="1:4" x14ac:dyDescent="0.2">
      <c r="A19788" s="5" t="s">
        <v>21225</v>
      </c>
      <c r="B19788" s="5" t="s">
        <v>35107</v>
      </c>
      <c r="C19788" s="5" t="s">
        <v>12</v>
      </c>
      <c r="D19788" s="5" t="str">
        <f t="shared" si="309"/>
        <v>un</v>
      </c>
    </row>
    <row r="19789" spans="1:4" x14ac:dyDescent="0.2">
      <c r="A19789" s="5" t="s">
        <v>5262</v>
      </c>
      <c r="B19789" s="5" t="s">
        <v>35108</v>
      </c>
      <c r="C19789" s="5" t="s">
        <v>12</v>
      </c>
      <c r="D19789" s="5" t="str">
        <f t="shared" si="309"/>
        <v>un</v>
      </c>
    </row>
    <row r="19790" spans="1:4" x14ac:dyDescent="0.2">
      <c r="A19790" s="5" t="s">
        <v>21226</v>
      </c>
      <c r="B19790" s="5" t="s">
        <v>35108</v>
      </c>
      <c r="C19790" s="5" t="s">
        <v>12</v>
      </c>
      <c r="D19790" s="5" t="str">
        <f t="shared" si="309"/>
        <v>un</v>
      </c>
    </row>
    <row r="19791" spans="1:4" x14ac:dyDescent="0.2">
      <c r="A19791" s="5" t="s">
        <v>5263</v>
      </c>
      <c r="B19791" s="5" t="s">
        <v>35109</v>
      </c>
      <c r="C19791" s="5" t="s">
        <v>12</v>
      </c>
      <c r="D19791" s="5" t="str">
        <f t="shared" si="309"/>
        <v>un</v>
      </c>
    </row>
    <row r="19792" spans="1:4" x14ac:dyDescent="0.2">
      <c r="A19792" s="5" t="s">
        <v>21227</v>
      </c>
      <c r="B19792" s="5" t="s">
        <v>35109</v>
      </c>
      <c r="C19792" s="5" t="s">
        <v>12</v>
      </c>
      <c r="D19792" s="5" t="str">
        <f t="shared" si="309"/>
        <v>un</v>
      </c>
    </row>
    <row r="19793" spans="1:4" x14ac:dyDescent="0.2">
      <c r="A19793" s="5" t="s">
        <v>5264</v>
      </c>
      <c r="B19793" s="5" t="s">
        <v>35110</v>
      </c>
      <c r="C19793" s="5" t="s">
        <v>12</v>
      </c>
      <c r="D19793" s="5" t="str">
        <f t="shared" si="309"/>
        <v>un</v>
      </c>
    </row>
    <row r="19794" spans="1:4" x14ac:dyDescent="0.2">
      <c r="A19794" s="5" t="s">
        <v>21228</v>
      </c>
      <c r="B19794" s="5" t="s">
        <v>35110</v>
      </c>
      <c r="C19794" s="5" t="s">
        <v>12</v>
      </c>
      <c r="D19794" s="5" t="str">
        <f t="shared" si="309"/>
        <v>un</v>
      </c>
    </row>
    <row r="19795" spans="1:4" x14ac:dyDescent="0.2">
      <c r="A19795" s="5" t="s">
        <v>10915</v>
      </c>
      <c r="B19795" s="5" t="s">
        <v>35111</v>
      </c>
      <c r="C19795" s="5" t="s">
        <v>12</v>
      </c>
      <c r="D19795" s="5" t="str">
        <f t="shared" si="309"/>
        <v>un</v>
      </c>
    </row>
    <row r="19796" spans="1:4" x14ac:dyDescent="0.2">
      <c r="A19796" s="5" t="s">
        <v>21229</v>
      </c>
      <c r="B19796" s="5" t="s">
        <v>35111</v>
      </c>
      <c r="C19796" s="5" t="s">
        <v>12</v>
      </c>
      <c r="D19796" s="5" t="str">
        <f t="shared" si="309"/>
        <v>un</v>
      </c>
    </row>
    <row r="19797" spans="1:4" x14ac:dyDescent="0.2">
      <c r="A19797" s="5" t="s">
        <v>10916</v>
      </c>
      <c r="B19797" s="5" t="s">
        <v>35112</v>
      </c>
      <c r="C19797" s="5" t="s">
        <v>12</v>
      </c>
      <c r="D19797" s="5" t="str">
        <f t="shared" si="309"/>
        <v>un</v>
      </c>
    </row>
    <row r="19798" spans="1:4" x14ac:dyDescent="0.2">
      <c r="A19798" s="5" t="s">
        <v>21230</v>
      </c>
      <c r="B19798" s="5" t="s">
        <v>35112</v>
      </c>
      <c r="C19798" s="5" t="s">
        <v>12</v>
      </c>
      <c r="D19798" s="5" t="str">
        <f t="shared" si="309"/>
        <v>un</v>
      </c>
    </row>
    <row r="19799" spans="1:4" x14ac:dyDescent="0.2">
      <c r="A19799" s="5" t="s">
        <v>5265</v>
      </c>
      <c r="B19799" s="5" t="s">
        <v>35113</v>
      </c>
      <c r="C19799" s="5" t="s">
        <v>12</v>
      </c>
      <c r="D19799" s="5" t="str">
        <f t="shared" si="309"/>
        <v>un</v>
      </c>
    </row>
    <row r="19800" spans="1:4" x14ac:dyDescent="0.2">
      <c r="A19800" s="5" t="s">
        <v>21231</v>
      </c>
      <c r="B19800" s="5" t="s">
        <v>35113</v>
      </c>
      <c r="C19800" s="5" t="s">
        <v>12</v>
      </c>
      <c r="D19800" s="5" t="str">
        <f t="shared" si="309"/>
        <v>un</v>
      </c>
    </row>
    <row r="19801" spans="1:4" x14ac:dyDescent="0.2">
      <c r="A19801" s="5" t="s">
        <v>10917</v>
      </c>
      <c r="B19801" s="5" t="s">
        <v>35114</v>
      </c>
      <c r="C19801" s="5" t="s">
        <v>12</v>
      </c>
      <c r="D19801" s="5" t="str">
        <f t="shared" si="309"/>
        <v>un</v>
      </c>
    </row>
    <row r="19802" spans="1:4" x14ac:dyDescent="0.2">
      <c r="A19802" s="5" t="s">
        <v>21232</v>
      </c>
      <c r="B19802" s="5" t="s">
        <v>35114</v>
      </c>
      <c r="C19802" s="5" t="s">
        <v>12</v>
      </c>
      <c r="D19802" s="5" t="str">
        <f t="shared" si="309"/>
        <v>un</v>
      </c>
    </row>
    <row r="19803" spans="1:4" x14ac:dyDescent="0.2">
      <c r="A19803" s="5" t="s">
        <v>10918</v>
      </c>
      <c r="B19803" s="5" t="s">
        <v>35115</v>
      </c>
      <c r="C19803" s="5" t="s">
        <v>12</v>
      </c>
      <c r="D19803" s="5" t="str">
        <f t="shared" si="309"/>
        <v>un</v>
      </c>
    </row>
    <row r="19804" spans="1:4" x14ac:dyDescent="0.2">
      <c r="A19804" s="5" t="s">
        <v>21233</v>
      </c>
      <c r="B19804" s="5" t="s">
        <v>35115</v>
      </c>
      <c r="C19804" s="5" t="s">
        <v>12</v>
      </c>
      <c r="D19804" s="5" t="str">
        <f t="shared" si="309"/>
        <v>un</v>
      </c>
    </row>
    <row r="19805" spans="1:4" x14ac:dyDescent="0.2">
      <c r="A19805" s="5" t="s">
        <v>10919</v>
      </c>
      <c r="B19805" s="5" t="s">
        <v>35116</v>
      </c>
      <c r="C19805" s="5" t="s">
        <v>12</v>
      </c>
      <c r="D19805" s="5" t="str">
        <f t="shared" si="309"/>
        <v>un</v>
      </c>
    </row>
    <row r="19806" spans="1:4" x14ac:dyDescent="0.2">
      <c r="A19806" s="5" t="s">
        <v>21234</v>
      </c>
      <c r="B19806" s="5" t="s">
        <v>35116</v>
      </c>
      <c r="C19806" s="5" t="s">
        <v>12</v>
      </c>
      <c r="D19806" s="5" t="str">
        <f t="shared" si="309"/>
        <v>un</v>
      </c>
    </row>
    <row r="19807" spans="1:4" x14ac:dyDescent="0.2">
      <c r="A19807" s="5" t="s">
        <v>10920</v>
      </c>
      <c r="B19807" s="5" t="s">
        <v>35117</v>
      </c>
      <c r="C19807" s="5" t="s">
        <v>12</v>
      </c>
      <c r="D19807" s="5" t="str">
        <f t="shared" si="309"/>
        <v>un</v>
      </c>
    </row>
    <row r="19808" spans="1:4" x14ac:dyDescent="0.2">
      <c r="A19808" s="5" t="s">
        <v>21235</v>
      </c>
      <c r="B19808" s="5" t="s">
        <v>35117</v>
      </c>
      <c r="C19808" s="5" t="s">
        <v>12</v>
      </c>
      <c r="D19808" s="5" t="str">
        <f t="shared" si="309"/>
        <v>un</v>
      </c>
    </row>
    <row r="19809" spans="1:4" x14ac:dyDescent="0.2">
      <c r="A19809" s="5" t="s">
        <v>10921</v>
      </c>
      <c r="B19809" s="5" t="s">
        <v>35118</v>
      </c>
      <c r="C19809" s="5" t="s">
        <v>12</v>
      </c>
      <c r="D19809" s="5" t="str">
        <f t="shared" si="309"/>
        <v>un</v>
      </c>
    </row>
    <row r="19810" spans="1:4" x14ac:dyDescent="0.2">
      <c r="A19810" s="5" t="s">
        <v>21236</v>
      </c>
      <c r="B19810" s="5" t="s">
        <v>35118</v>
      </c>
      <c r="C19810" s="5" t="s">
        <v>12</v>
      </c>
      <c r="D19810" s="5" t="str">
        <f t="shared" si="309"/>
        <v>un</v>
      </c>
    </row>
    <row r="19811" spans="1:4" x14ac:dyDescent="0.2">
      <c r="A19811" s="5" t="s">
        <v>10922</v>
      </c>
      <c r="B19811" s="5" t="s">
        <v>35119</v>
      </c>
      <c r="C19811" s="5" t="s">
        <v>12</v>
      </c>
      <c r="D19811" s="5" t="str">
        <f t="shared" si="309"/>
        <v>un</v>
      </c>
    </row>
    <row r="19812" spans="1:4" x14ac:dyDescent="0.2">
      <c r="A19812" s="5" t="s">
        <v>21237</v>
      </c>
      <c r="B19812" s="5" t="s">
        <v>35119</v>
      </c>
      <c r="C19812" s="5" t="s">
        <v>12</v>
      </c>
      <c r="D19812" s="5" t="str">
        <f t="shared" si="309"/>
        <v>un</v>
      </c>
    </row>
    <row r="19813" spans="1:4" x14ac:dyDescent="0.2">
      <c r="A19813" s="5" t="s">
        <v>10923</v>
      </c>
      <c r="B19813" s="5" t="s">
        <v>35120</v>
      </c>
      <c r="C19813" s="5" t="s">
        <v>12</v>
      </c>
      <c r="D19813" s="5" t="str">
        <f t="shared" si="309"/>
        <v>un</v>
      </c>
    </row>
    <row r="19814" spans="1:4" x14ac:dyDescent="0.2">
      <c r="A19814" s="5" t="s">
        <v>21238</v>
      </c>
      <c r="B19814" s="5" t="s">
        <v>35120</v>
      </c>
      <c r="C19814" s="5" t="s">
        <v>12</v>
      </c>
      <c r="D19814" s="5" t="str">
        <f t="shared" si="309"/>
        <v>un</v>
      </c>
    </row>
    <row r="19815" spans="1:4" x14ac:dyDescent="0.2">
      <c r="A19815" s="5" t="s">
        <v>10924</v>
      </c>
      <c r="B19815" s="5" t="s">
        <v>35121</v>
      </c>
      <c r="C19815" s="5" t="s">
        <v>12</v>
      </c>
      <c r="D19815" s="5" t="str">
        <f t="shared" si="309"/>
        <v>un</v>
      </c>
    </row>
    <row r="19816" spans="1:4" x14ac:dyDescent="0.2">
      <c r="A19816" s="5" t="s">
        <v>21239</v>
      </c>
      <c r="B19816" s="5" t="s">
        <v>35121</v>
      </c>
      <c r="C19816" s="5" t="s">
        <v>12</v>
      </c>
      <c r="D19816" s="5" t="str">
        <f t="shared" si="309"/>
        <v>un</v>
      </c>
    </row>
    <row r="19817" spans="1:4" x14ac:dyDescent="0.2">
      <c r="A19817" s="5" t="s">
        <v>10925</v>
      </c>
      <c r="B19817" s="5" t="s">
        <v>35122</v>
      </c>
      <c r="C19817" s="5" t="s">
        <v>12</v>
      </c>
      <c r="D19817" s="5" t="str">
        <f t="shared" si="309"/>
        <v>un</v>
      </c>
    </row>
    <row r="19818" spans="1:4" x14ac:dyDescent="0.2">
      <c r="A19818" s="5" t="s">
        <v>21240</v>
      </c>
      <c r="B19818" s="5" t="s">
        <v>35122</v>
      </c>
      <c r="C19818" s="5" t="s">
        <v>12</v>
      </c>
      <c r="D19818" s="5" t="str">
        <f t="shared" si="309"/>
        <v>un</v>
      </c>
    </row>
    <row r="19819" spans="1:4" x14ac:dyDescent="0.2">
      <c r="A19819" s="5" t="s">
        <v>23723</v>
      </c>
      <c r="B19819" s="5" t="s">
        <v>35123</v>
      </c>
      <c r="C19819" s="5" t="s">
        <v>12</v>
      </c>
      <c r="D19819" s="5" t="str">
        <f t="shared" si="309"/>
        <v>un</v>
      </c>
    </row>
    <row r="19820" spans="1:4" x14ac:dyDescent="0.2">
      <c r="A19820" s="5" t="s">
        <v>23724</v>
      </c>
      <c r="B19820" s="5" t="s">
        <v>35123</v>
      </c>
      <c r="C19820" s="5" t="s">
        <v>12</v>
      </c>
      <c r="D19820" s="5" t="str">
        <f t="shared" si="309"/>
        <v>un</v>
      </c>
    </row>
    <row r="19821" spans="1:4" x14ac:dyDescent="0.2">
      <c r="A19821" s="5" t="s">
        <v>23725</v>
      </c>
      <c r="B19821" s="5" t="s">
        <v>35124</v>
      </c>
      <c r="C19821" s="5" t="s">
        <v>12</v>
      </c>
      <c r="D19821" s="5" t="str">
        <f t="shared" si="309"/>
        <v>un</v>
      </c>
    </row>
    <row r="19822" spans="1:4" x14ac:dyDescent="0.2">
      <c r="A19822" s="5" t="s">
        <v>23726</v>
      </c>
      <c r="B19822" s="5" t="s">
        <v>35124</v>
      </c>
      <c r="C19822" s="5" t="s">
        <v>12</v>
      </c>
      <c r="D19822" s="5" t="str">
        <f t="shared" si="309"/>
        <v>un</v>
      </c>
    </row>
    <row r="19823" spans="1:4" x14ac:dyDescent="0.2">
      <c r="A19823" s="5" t="s">
        <v>23520</v>
      </c>
      <c r="B19823" s="5" t="s">
        <v>35125</v>
      </c>
      <c r="C19823" s="5" t="s">
        <v>12</v>
      </c>
      <c r="D19823" s="5" t="str">
        <f t="shared" si="309"/>
        <v>un</v>
      </c>
    </row>
    <row r="19824" spans="1:4" x14ac:dyDescent="0.2">
      <c r="A19824" s="5" t="s">
        <v>23521</v>
      </c>
      <c r="B19824" s="5" t="s">
        <v>35125</v>
      </c>
      <c r="C19824" s="5" t="s">
        <v>12</v>
      </c>
      <c r="D19824" s="5" t="str">
        <f t="shared" si="309"/>
        <v>un</v>
      </c>
    </row>
    <row r="19825" spans="1:4" x14ac:dyDescent="0.2">
      <c r="A19825" s="5" t="s">
        <v>23522</v>
      </c>
      <c r="B19825" s="5" t="s">
        <v>35126</v>
      </c>
      <c r="C19825" s="5" t="s">
        <v>12</v>
      </c>
      <c r="D19825" s="5" t="str">
        <f t="shared" si="309"/>
        <v>un</v>
      </c>
    </row>
    <row r="19826" spans="1:4" x14ac:dyDescent="0.2">
      <c r="A19826" s="5" t="s">
        <v>23523</v>
      </c>
      <c r="B19826" s="5" t="s">
        <v>35126</v>
      </c>
      <c r="C19826" s="5" t="s">
        <v>12</v>
      </c>
      <c r="D19826" s="5" t="str">
        <f t="shared" si="309"/>
        <v>un</v>
      </c>
    </row>
    <row r="19827" spans="1:4" x14ac:dyDescent="0.2">
      <c r="A19827" s="5" t="s">
        <v>23524</v>
      </c>
      <c r="B19827" s="5" t="s">
        <v>35127</v>
      </c>
      <c r="C19827" s="5" t="s">
        <v>12</v>
      </c>
      <c r="D19827" s="5" t="str">
        <f t="shared" si="309"/>
        <v>un</v>
      </c>
    </row>
    <row r="19828" spans="1:4" x14ac:dyDescent="0.2">
      <c r="A19828" s="5" t="s">
        <v>23525</v>
      </c>
      <c r="B19828" s="5" t="s">
        <v>35127</v>
      </c>
      <c r="C19828" s="5" t="s">
        <v>12</v>
      </c>
      <c r="D19828" s="5" t="str">
        <f t="shared" si="309"/>
        <v>un</v>
      </c>
    </row>
    <row r="19829" spans="1:4" x14ac:dyDescent="0.2">
      <c r="A19829" s="5" t="s">
        <v>23526</v>
      </c>
      <c r="B19829" s="5" t="s">
        <v>35128</v>
      </c>
      <c r="C19829" s="5" t="s">
        <v>12</v>
      </c>
      <c r="D19829" s="5" t="str">
        <f t="shared" si="309"/>
        <v>un</v>
      </c>
    </row>
    <row r="19830" spans="1:4" x14ac:dyDescent="0.2">
      <c r="A19830" s="5" t="s">
        <v>23527</v>
      </c>
      <c r="B19830" s="5" t="s">
        <v>35128</v>
      </c>
      <c r="C19830" s="5" t="s">
        <v>12</v>
      </c>
      <c r="D19830" s="5" t="str">
        <f t="shared" si="309"/>
        <v>un</v>
      </c>
    </row>
    <row r="19831" spans="1:4" x14ac:dyDescent="0.2">
      <c r="A19831" s="5" t="s">
        <v>23528</v>
      </c>
      <c r="B19831" s="5" t="s">
        <v>35129</v>
      </c>
      <c r="C19831" s="5" t="s">
        <v>12</v>
      </c>
      <c r="D19831" s="5" t="str">
        <f t="shared" si="309"/>
        <v>un</v>
      </c>
    </row>
    <row r="19832" spans="1:4" x14ac:dyDescent="0.2">
      <c r="A19832" s="5" t="s">
        <v>23529</v>
      </c>
      <c r="B19832" s="5" t="s">
        <v>35129</v>
      </c>
      <c r="C19832" s="5" t="s">
        <v>12</v>
      </c>
      <c r="D19832" s="5" t="str">
        <f t="shared" si="309"/>
        <v>un</v>
      </c>
    </row>
    <row r="19833" spans="1:4" x14ac:dyDescent="0.2">
      <c r="A19833" s="5" t="s">
        <v>23530</v>
      </c>
      <c r="B19833" s="5" t="s">
        <v>35130</v>
      </c>
      <c r="C19833" s="5" t="s">
        <v>12</v>
      </c>
      <c r="D19833" s="5" t="str">
        <f t="shared" si="309"/>
        <v>un</v>
      </c>
    </row>
    <row r="19834" spans="1:4" x14ac:dyDescent="0.2">
      <c r="A19834" s="5" t="s">
        <v>23531</v>
      </c>
      <c r="B19834" s="5" t="s">
        <v>35130</v>
      </c>
      <c r="C19834" s="5" t="s">
        <v>12</v>
      </c>
      <c r="D19834" s="5" t="str">
        <f t="shared" si="309"/>
        <v>un</v>
      </c>
    </row>
    <row r="19835" spans="1:4" x14ac:dyDescent="0.2">
      <c r="A19835" s="5" t="s">
        <v>23532</v>
      </c>
      <c r="B19835" s="5" t="s">
        <v>35131</v>
      </c>
      <c r="C19835" s="5" t="s">
        <v>12</v>
      </c>
      <c r="D19835" s="5" t="str">
        <f t="shared" si="309"/>
        <v>un</v>
      </c>
    </row>
    <row r="19836" spans="1:4" x14ac:dyDescent="0.2">
      <c r="A19836" s="5" t="s">
        <v>23533</v>
      </c>
      <c r="B19836" s="5" t="s">
        <v>35131</v>
      </c>
      <c r="C19836" s="5" t="s">
        <v>12</v>
      </c>
      <c r="D19836" s="5" t="str">
        <f t="shared" si="309"/>
        <v>un</v>
      </c>
    </row>
    <row r="19837" spans="1:4" x14ac:dyDescent="0.2">
      <c r="A19837" s="5" t="s">
        <v>23727</v>
      </c>
      <c r="B19837" s="5" t="s">
        <v>35132</v>
      </c>
      <c r="C19837" s="5" t="s">
        <v>12</v>
      </c>
      <c r="D19837" s="5" t="str">
        <f t="shared" si="309"/>
        <v>un</v>
      </c>
    </row>
    <row r="19838" spans="1:4" x14ac:dyDescent="0.2">
      <c r="A19838" s="5" t="s">
        <v>23728</v>
      </c>
      <c r="B19838" s="5" t="s">
        <v>35132</v>
      </c>
      <c r="C19838" s="5" t="s">
        <v>12</v>
      </c>
      <c r="D19838" s="5" t="str">
        <f t="shared" si="309"/>
        <v>un</v>
      </c>
    </row>
    <row r="19839" spans="1:4" x14ac:dyDescent="0.2">
      <c r="A19839" s="5" t="s">
        <v>23534</v>
      </c>
      <c r="B19839" s="5" t="s">
        <v>35133</v>
      </c>
      <c r="C19839" s="5" t="s">
        <v>12</v>
      </c>
      <c r="D19839" s="5" t="str">
        <f t="shared" si="309"/>
        <v>un</v>
      </c>
    </row>
    <row r="19840" spans="1:4" x14ac:dyDescent="0.2">
      <c r="A19840" s="5" t="s">
        <v>23535</v>
      </c>
      <c r="B19840" s="5" t="s">
        <v>35133</v>
      </c>
      <c r="C19840" s="5" t="s">
        <v>12</v>
      </c>
      <c r="D19840" s="5" t="str">
        <f t="shared" si="309"/>
        <v>un</v>
      </c>
    </row>
    <row r="19841" spans="1:4" x14ac:dyDescent="0.2">
      <c r="A19841" s="5" t="s">
        <v>23536</v>
      </c>
      <c r="B19841" s="5" t="s">
        <v>35134</v>
      </c>
      <c r="C19841" s="5" t="s">
        <v>12</v>
      </c>
      <c r="D19841" s="5" t="str">
        <f t="shared" si="309"/>
        <v>un</v>
      </c>
    </row>
    <row r="19842" spans="1:4" x14ac:dyDescent="0.2">
      <c r="A19842" s="5" t="s">
        <v>23537</v>
      </c>
      <c r="B19842" s="5" t="s">
        <v>35134</v>
      </c>
      <c r="C19842" s="5" t="s">
        <v>12</v>
      </c>
      <c r="D19842" s="5" t="str">
        <f t="shared" ref="D19842:D19905" si="310">LOWER(C19842)</f>
        <v>un</v>
      </c>
    </row>
    <row r="19843" spans="1:4" x14ac:dyDescent="0.2">
      <c r="A19843" s="5" t="s">
        <v>23538</v>
      </c>
      <c r="B19843" s="5" t="s">
        <v>35135</v>
      </c>
      <c r="C19843" s="5" t="s">
        <v>12</v>
      </c>
      <c r="D19843" s="5" t="str">
        <f t="shared" si="310"/>
        <v>un</v>
      </c>
    </row>
    <row r="19844" spans="1:4" x14ac:dyDescent="0.2">
      <c r="A19844" s="5" t="s">
        <v>23539</v>
      </c>
      <c r="B19844" s="5" t="s">
        <v>35135</v>
      </c>
      <c r="C19844" s="5" t="s">
        <v>12</v>
      </c>
      <c r="D19844" s="5" t="str">
        <f t="shared" si="310"/>
        <v>un</v>
      </c>
    </row>
    <row r="19845" spans="1:4" x14ac:dyDescent="0.2">
      <c r="A19845" s="5" t="s">
        <v>23540</v>
      </c>
      <c r="B19845" s="5" t="s">
        <v>35136</v>
      </c>
      <c r="C19845" s="5" t="s">
        <v>12</v>
      </c>
      <c r="D19845" s="5" t="str">
        <f t="shared" si="310"/>
        <v>un</v>
      </c>
    </row>
    <row r="19846" spans="1:4" x14ac:dyDescent="0.2">
      <c r="A19846" s="5" t="s">
        <v>23541</v>
      </c>
      <c r="B19846" s="5" t="s">
        <v>35136</v>
      </c>
      <c r="C19846" s="5" t="s">
        <v>12</v>
      </c>
      <c r="D19846" s="5" t="str">
        <f t="shared" si="310"/>
        <v>un</v>
      </c>
    </row>
    <row r="19847" spans="1:4" x14ac:dyDescent="0.2">
      <c r="A19847" s="5" t="s">
        <v>23542</v>
      </c>
      <c r="B19847" s="5" t="s">
        <v>35137</v>
      </c>
      <c r="C19847" s="5" t="s">
        <v>12</v>
      </c>
      <c r="D19847" s="5" t="str">
        <f t="shared" si="310"/>
        <v>un</v>
      </c>
    </row>
    <row r="19848" spans="1:4" x14ac:dyDescent="0.2">
      <c r="A19848" s="5" t="s">
        <v>23543</v>
      </c>
      <c r="B19848" s="5" t="s">
        <v>35137</v>
      </c>
      <c r="C19848" s="5" t="s">
        <v>12</v>
      </c>
      <c r="D19848" s="5" t="str">
        <f t="shared" si="310"/>
        <v>un</v>
      </c>
    </row>
    <row r="19849" spans="1:4" x14ac:dyDescent="0.2">
      <c r="A19849" s="5" t="s">
        <v>23544</v>
      </c>
      <c r="B19849" s="5" t="s">
        <v>35138</v>
      </c>
      <c r="C19849" s="5" t="s">
        <v>12</v>
      </c>
      <c r="D19849" s="5" t="str">
        <f t="shared" si="310"/>
        <v>un</v>
      </c>
    </row>
    <row r="19850" spans="1:4" x14ac:dyDescent="0.2">
      <c r="A19850" s="5" t="s">
        <v>23545</v>
      </c>
      <c r="B19850" s="5" t="s">
        <v>35138</v>
      </c>
      <c r="C19850" s="5" t="s">
        <v>12</v>
      </c>
      <c r="D19850" s="5" t="str">
        <f t="shared" si="310"/>
        <v>un</v>
      </c>
    </row>
    <row r="19851" spans="1:4" x14ac:dyDescent="0.2">
      <c r="A19851" s="5" t="s">
        <v>23546</v>
      </c>
      <c r="B19851" s="5" t="s">
        <v>35139</v>
      </c>
      <c r="C19851" s="5" t="s">
        <v>12</v>
      </c>
      <c r="D19851" s="5" t="str">
        <f t="shared" si="310"/>
        <v>un</v>
      </c>
    </row>
    <row r="19852" spans="1:4" x14ac:dyDescent="0.2">
      <c r="A19852" s="5" t="s">
        <v>23547</v>
      </c>
      <c r="B19852" s="5" t="s">
        <v>35139</v>
      </c>
      <c r="C19852" s="5" t="s">
        <v>12</v>
      </c>
      <c r="D19852" s="5" t="str">
        <f t="shared" si="310"/>
        <v>un</v>
      </c>
    </row>
    <row r="19853" spans="1:4" x14ac:dyDescent="0.2">
      <c r="A19853" s="5" t="s">
        <v>23729</v>
      </c>
      <c r="B19853" s="5" t="s">
        <v>35140</v>
      </c>
      <c r="C19853" s="5" t="s">
        <v>12</v>
      </c>
      <c r="D19853" s="5" t="str">
        <f t="shared" si="310"/>
        <v>un</v>
      </c>
    </row>
    <row r="19854" spans="1:4" x14ac:dyDescent="0.2">
      <c r="A19854" s="5" t="s">
        <v>23730</v>
      </c>
      <c r="B19854" s="5" t="s">
        <v>35140</v>
      </c>
      <c r="C19854" s="5" t="s">
        <v>12</v>
      </c>
      <c r="D19854" s="5" t="str">
        <f t="shared" si="310"/>
        <v>un</v>
      </c>
    </row>
    <row r="19855" spans="1:4" x14ac:dyDescent="0.2">
      <c r="A19855" s="5" t="s">
        <v>10926</v>
      </c>
      <c r="B19855" s="5" t="s">
        <v>35141</v>
      </c>
      <c r="C19855" s="5" t="s">
        <v>12</v>
      </c>
      <c r="D19855" s="5" t="str">
        <f t="shared" si="310"/>
        <v>un</v>
      </c>
    </row>
    <row r="19856" spans="1:4" x14ac:dyDescent="0.2">
      <c r="A19856" s="5" t="s">
        <v>21241</v>
      </c>
      <c r="B19856" s="5" t="s">
        <v>35141</v>
      </c>
      <c r="C19856" s="5" t="s">
        <v>12</v>
      </c>
      <c r="D19856" s="5" t="str">
        <f t="shared" si="310"/>
        <v>un</v>
      </c>
    </row>
    <row r="19857" spans="1:4" x14ac:dyDescent="0.2">
      <c r="A19857" s="5" t="s">
        <v>10927</v>
      </c>
      <c r="B19857" s="5" t="s">
        <v>35142</v>
      </c>
      <c r="C19857" s="5" t="s">
        <v>12</v>
      </c>
      <c r="D19857" s="5" t="str">
        <f t="shared" si="310"/>
        <v>un</v>
      </c>
    </row>
    <row r="19858" spans="1:4" x14ac:dyDescent="0.2">
      <c r="A19858" s="5" t="s">
        <v>21242</v>
      </c>
      <c r="B19858" s="5" t="s">
        <v>35142</v>
      </c>
      <c r="C19858" s="5" t="s">
        <v>12</v>
      </c>
      <c r="D19858" s="5" t="str">
        <f t="shared" si="310"/>
        <v>un</v>
      </c>
    </row>
    <row r="19859" spans="1:4" x14ac:dyDescent="0.2">
      <c r="A19859" s="5" t="s">
        <v>10928</v>
      </c>
      <c r="B19859" s="5" t="s">
        <v>35143</v>
      </c>
      <c r="C19859" s="5" t="s">
        <v>12</v>
      </c>
      <c r="D19859" s="5" t="str">
        <f t="shared" si="310"/>
        <v>un</v>
      </c>
    </row>
    <row r="19860" spans="1:4" x14ac:dyDescent="0.2">
      <c r="A19860" s="5" t="s">
        <v>21243</v>
      </c>
      <c r="B19860" s="5" t="s">
        <v>35143</v>
      </c>
      <c r="C19860" s="5" t="s">
        <v>12</v>
      </c>
      <c r="D19860" s="5" t="str">
        <f t="shared" si="310"/>
        <v>un</v>
      </c>
    </row>
    <row r="19861" spans="1:4" x14ac:dyDescent="0.2">
      <c r="A19861" s="5" t="s">
        <v>10929</v>
      </c>
      <c r="B19861" s="5" t="s">
        <v>35144</v>
      </c>
      <c r="C19861" s="5" t="s">
        <v>12</v>
      </c>
      <c r="D19861" s="5" t="str">
        <f t="shared" si="310"/>
        <v>un</v>
      </c>
    </row>
    <row r="19862" spans="1:4" x14ac:dyDescent="0.2">
      <c r="A19862" s="5" t="s">
        <v>21244</v>
      </c>
      <c r="B19862" s="5" t="s">
        <v>35144</v>
      </c>
      <c r="C19862" s="5" t="s">
        <v>12</v>
      </c>
      <c r="D19862" s="5" t="str">
        <f t="shared" si="310"/>
        <v>un</v>
      </c>
    </row>
    <row r="19863" spans="1:4" x14ac:dyDescent="0.2">
      <c r="A19863" s="5" t="s">
        <v>10930</v>
      </c>
      <c r="B19863" s="5" t="s">
        <v>35145</v>
      </c>
      <c r="C19863" s="5" t="s">
        <v>12</v>
      </c>
      <c r="D19863" s="5" t="str">
        <f t="shared" si="310"/>
        <v>un</v>
      </c>
    </row>
    <row r="19864" spans="1:4" x14ac:dyDescent="0.2">
      <c r="A19864" s="5" t="s">
        <v>21245</v>
      </c>
      <c r="B19864" s="5" t="s">
        <v>35145</v>
      </c>
      <c r="C19864" s="5" t="s">
        <v>12</v>
      </c>
      <c r="D19864" s="5" t="str">
        <f t="shared" si="310"/>
        <v>un</v>
      </c>
    </row>
    <row r="19865" spans="1:4" x14ac:dyDescent="0.2">
      <c r="A19865" s="5" t="s">
        <v>10931</v>
      </c>
      <c r="B19865" s="5" t="s">
        <v>35146</v>
      </c>
      <c r="C19865" s="5" t="s">
        <v>12</v>
      </c>
      <c r="D19865" s="5" t="str">
        <f t="shared" si="310"/>
        <v>un</v>
      </c>
    </row>
    <row r="19866" spans="1:4" x14ac:dyDescent="0.2">
      <c r="A19866" s="5" t="s">
        <v>21246</v>
      </c>
      <c r="B19866" s="5" t="s">
        <v>35146</v>
      </c>
      <c r="C19866" s="5" t="s">
        <v>12</v>
      </c>
      <c r="D19866" s="5" t="str">
        <f t="shared" si="310"/>
        <v>un</v>
      </c>
    </row>
    <row r="19867" spans="1:4" x14ac:dyDescent="0.2">
      <c r="A19867" s="5" t="s">
        <v>10932</v>
      </c>
      <c r="B19867" s="5" t="s">
        <v>35147</v>
      </c>
      <c r="C19867" s="5" t="s">
        <v>12</v>
      </c>
      <c r="D19867" s="5" t="str">
        <f t="shared" si="310"/>
        <v>un</v>
      </c>
    </row>
    <row r="19868" spans="1:4" x14ac:dyDescent="0.2">
      <c r="A19868" s="5" t="s">
        <v>21247</v>
      </c>
      <c r="B19868" s="5" t="s">
        <v>35147</v>
      </c>
      <c r="C19868" s="5" t="s">
        <v>12</v>
      </c>
      <c r="D19868" s="5" t="str">
        <f t="shared" si="310"/>
        <v>un</v>
      </c>
    </row>
    <row r="19869" spans="1:4" x14ac:dyDescent="0.2">
      <c r="A19869" s="5" t="s">
        <v>10933</v>
      </c>
      <c r="B19869" s="5" t="s">
        <v>35148</v>
      </c>
      <c r="C19869" s="5" t="s">
        <v>12</v>
      </c>
      <c r="D19869" s="5" t="str">
        <f t="shared" si="310"/>
        <v>un</v>
      </c>
    </row>
    <row r="19870" spans="1:4" x14ac:dyDescent="0.2">
      <c r="A19870" s="5" t="s">
        <v>21248</v>
      </c>
      <c r="B19870" s="5" t="s">
        <v>35148</v>
      </c>
      <c r="C19870" s="5" t="s">
        <v>12</v>
      </c>
      <c r="D19870" s="5" t="str">
        <f t="shared" si="310"/>
        <v>un</v>
      </c>
    </row>
    <row r="19871" spans="1:4" x14ac:dyDescent="0.2">
      <c r="A19871" s="5" t="s">
        <v>5266</v>
      </c>
      <c r="B19871" s="5" t="s">
        <v>35149</v>
      </c>
      <c r="C19871" s="5" t="s">
        <v>21</v>
      </c>
      <c r="D19871" s="5" t="str">
        <f t="shared" si="310"/>
        <v>m</v>
      </c>
    </row>
    <row r="19872" spans="1:4" x14ac:dyDescent="0.2">
      <c r="A19872" s="5" t="s">
        <v>21249</v>
      </c>
      <c r="B19872" s="5" t="s">
        <v>35149</v>
      </c>
      <c r="C19872" s="5" t="s">
        <v>21</v>
      </c>
      <c r="D19872" s="5" t="str">
        <f t="shared" si="310"/>
        <v>m</v>
      </c>
    </row>
    <row r="19873" spans="1:4" x14ac:dyDescent="0.2">
      <c r="A19873" s="5" t="s">
        <v>5267</v>
      </c>
      <c r="B19873" s="5" t="s">
        <v>35150</v>
      </c>
      <c r="C19873" s="5" t="s">
        <v>12</v>
      </c>
      <c r="D19873" s="5" t="str">
        <f t="shared" si="310"/>
        <v>un</v>
      </c>
    </row>
    <row r="19874" spans="1:4" x14ac:dyDescent="0.2">
      <c r="A19874" s="5" t="s">
        <v>21250</v>
      </c>
      <c r="B19874" s="5" t="s">
        <v>35150</v>
      </c>
      <c r="C19874" s="5" t="s">
        <v>12</v>
      </c>
      <c r="D19874" s="5" t="str">
        <f t="shared" si="310"/>
        <v>un</v>
      </c>
    </row>
    <row r="19875" spans="1:4" x14ac:dyDescent="0.2">
      <c r="A19875" s="5" t="s">
        <v>5268</v>
      </c>
      <c r="B19875" s="5" t="s">
        <v>35151</v>
      </c>
      <c r="C19875" s="5" t="s">
        <v>21</v>
      </c>
      <c r="D19875" s="5" t="str">
        <f t="shared" si="310"/>
        <v>m</v>
      </c>
    </row>
    <row r="19876" spans="1:4" x14ac:dyDescent="0.2">
      <c r="A19876" s="5" t="s">
        <v>21251</v>
      </c>
      <c r="B19876" s="5" t="s">
        <v>35151</v>
      </c>
      <c r="C19876" s="5" t="s">
        <v>21</v>
      </c>
      <c r="D19876" s="5" t="str">
        <f t="shared" si="310"/>
        <v>m</v>
      </c>
    </row>
    <row r="19877" spans="1:4" x14ac:dyDescent="0.2">
      <c r="A19877" s="5" t="s">
        <v>10934</v>
      </c>
      <c r="B19877" s="5" t="s">
        <v>35152</v>
      </c>
      <c r="C19877" s="5" t="s">
        <v>25536</v>
      </c>
      <c r="D19877" s="5" t="str">
        <f t="shared" si="310"/>
        <v>m2</v>
      </c>
    </row>
    <row r="19878" spans="1:4" x14ac:dyDescent="0.2">
      <c r="A19878" s="5" t="s">
        <v>21252</v>
      </c>
      <c r="B19878" s="5" t="s">
        <v>35152</v>
      </c>
      <c r="C19878" s="5" t="s">
        <v>25536</v>
      </c>
      <c r="D19878" s="5" t="str">
        <f t="shared" si="310"/>
        <v>m2</v>
      </c>
    </row>
    <row r="19879" spans="1:4" x14ac:dyDescent="0.2">
      <c r="A19879" s="5" t="s">
        <v>10935</v>
      </c>
      <c r="B19879" s="5" t="s">
        <v>35153</v>
      </c>
      <c r="C19879" s="5" t="s">
        <v>25536</v>
      </c>
      <c r="D19879" s="5" t="str">
        <f t="shared" si="310"/>
        <v>m2</v>
      </c>
    </row>
    <row r="19880" spans="1:4" x14ac:dyDescent="0.2">
      <c r="A19880" s="5" t="s">
        <v>21253</v>
      </c>
      <c r="B19880" s="5" t="s">
        <v>35153</v>
      </c>
      <c r="C19880" s="5" t="s">
        <v>25536</v>
      </c>
      <c r="D19880" s="5" t="str">
        <f t="shared" si="310"/>
        <v>m2</v>
      </c>
    </row>
    <row r="19881" spans="1:4" x14ac:dyDescent="0.2">
      <c r="A19881" s="5" t="s">
        <v>10936</v>
      </c>
      <c r="B19881" s="5" t="s">
        <v>35154</v>
      </c>
      <c r="C19881" s="5" t="s">
        <v>25536</v>
      </c>
      <c r="D19881" s="5" t="str">
        <f t="shared" si="310"/>
        <v>m2</v>
      </c>
    </row>
    <row r="19882" spans="1:4" x14ac:dyDescent="0.2">
      <c r="A19882" s="5" t="s">
        <v>21254</v>
      </c>
      <c r="B19882" s="5" t="s">
        <v>35154</v>
      </c>
      <c r="C19882" s="5" t="s">
        <v>25536</v>
      </c>
      <c r="D19882" s="5" t="str">
        <f t="shared" si="310"/>
        <v>m2</v>
      </c>
    </row>
    <row r="19883" spans="1:4" x14ac:dyDescent="0.2">
      <c r="A19883" s="5" t="s">
        <v>10937</v>
      </c>
      <c r="B19883" s="5" t="s">
        <v>35155</v>
      </c>
      <c r="C19883" s="5" t="s">
        <v>25536</v>
      </c>
      <c r="D19883" s="5" t="str">
        <f t="shared" si="310"/>
        <v>m2</v>
      </c>
    </row>
    <row r="19884" spans="1:4" x14ac:dyDescent="0.2">
      <c r="A19884" s="5" t="s">
        <v>21255</v>
      </c>
      <c r="B19884" s="5" t="s">
        <v>35155</v>
      </c>
      <c r="C19884" s="5" t="s">
        <v>25536</v>
      </c>
      <c r="D19884" s="5" t="str">
        <f t="shared" si="310"/>
        <v>m2</v>
      </c>
    </row>
    <row r="19885" spans="1:4" x14ac:dyDescent="0.2">
      <c r="A19885" s="5" t="s">
        <v>10938</v>
      </c>
      <c r="B19885" s="5" t="s">
        <v>35156</v>
      </c>
      <c r="C19885" s="5" t="s">
        <v>25536</v>
      </c>
      <c r="D19885" s="5" t="str">
        <f t="shared" si="310"/>
        <v>m2</v>
      </c>
    </row>
    <row r="19886" spans="1:4" x14ac:dyDescent="0.2">
      <c r="A19886" s="5" t="s">
        <v>21256</v>
      </c>
      <c r="B19886" s="5" t="s">
        <v>35156</v>
      </c>
      <c r="C19886" s="5" t="s">
        <v>25536</v>
      </c>
      <c r="D19886" s="5" t="str">
        <f t="shared" si="310"/>
        <v>m2</v>
      </c>
    </row>
    <row r="19887" spans="1:4" x14ac:dyDescent="0.2">
      <c r="A19887" s="5" t="s">
        <v>10939</v>
      </c>
      <c r="B19887" s="5" t="s">
        <v>35157</v>
      </c>
      <c r="C19887" s="5" t="s">
        <v>25536</v>
      </c>
      <c r="D19887" s="5" t="str">
        <f t="shared" si="310"/>
        <v>m2</v>
      </c>
    </row>
    <row r="19888" spans="1:4" x14ac:dyDescent="0.2">
      <c r="A19888" s="5" t="s">
        <v>21257</v>
      </c>
      <c r="B19888" s="5" t="s">
        <v>35157</v>
      </c>
      <c r="C19888" s="5" t="s">
        <v>25536</v>
      </c>
      <c r="D19888" s="5" t="str">
        <f t="shared" si="310"/>
        <v>m2</v>
      </c>
    </row>
    <row r="19889" spans="1:4" x14ac:dyDescent="0.2">
      <c r="A19889" s="5" t="s">
        <v>10940</v>
      </c>
      <c r="B19889" s="5" t="s">
        <v>35158</v>
      </c>
      <c r="C19889" s="5" t="s">
        <v>21</v>
      </c>
      <c r="D19889" s="5" t="str">
        <f t="shared" si="310"/>
        <v>m</v>
      </c>
    </row>
    <row r="19890" spans="1:4" x14ac:dyDescent="0.2">
      <c r="A19890" s="5" t="s">
        <v>21258</v>
      </c>
      <c r="B19890" s="5" t="s">
        <v>35158</v>
      </c>
      <c r="C19890" s="5" t="s">
        <v>21</v>
      </c>
      <c r="D19890" s="5" t="str">
        <f t="shared" si="310"/>
        <v>m</v>
      </c>
    </row>
    <row r="19891" spans="1:4" x14ac:dyDescent="0.2">
      <c r="A19891" s="5" t="s">
        <v>10941</v>
      </c>
      <c r="B19891" s="5" t="s">
        <v>35159</v>
      </c>
      <c r="C19891" s="5" t="s">
        <v>21</v>
      </c>
      <c r="D19891" s="5" t="str">
        <f t="shared" si="310"/>
        <v>m</v>
      </c>
    </row>
    <row r="19892" spans="1:4" x14ac:dyDescent="0.2">
      <c r="A19892" s="5" t="s">
        <v>21259</v>
      </c>
      <c r="B19892" s="5" t="s">
        <v>35159</v>
      </c>
      <c r="C19892" s="5" t="s">
        <v>21</v>
      </c>
      <c r="D19892" s="5" t="str">
        <f t="shared" si="310"/>
        <v>m</v>
      </c>
    </row>
    <row r="19893" spans="1:4" x14ac:dyDescent="0.2">
      <c r="A19893" s="5" t="s">
        <v>5269</v>
      </c>
      <c r="B19893" s="5" t="s">
        <v>35160</v>
      </c>
      <c r="C19893" s="5" t="s">
        <v>21</v>
      </c>
      <c r="D19893" s="5" t="str">
        <f t="shared" si="310"/>
        <v>m</v>
      </c>
    </row>
    <row r="19894" spans="1:4" x14ac:dyDescent="0.2">
      <c r="A19894" s="5" t="s">
        <v>21260</v>
      </c>
      <c r="B19894" s="5" t="s">
        <v>35160</v>
      </c>
      <c r="C19894" s="5" t="s">
        <v>21</v>
      </c>
      <c r="D19894" s="5" t="str">
        <f t="shared" si="310"/>
        <v>m</v>
      </c>
    </row>
    <row r="19895" spans="1:4" x14ac:dyDescent="0.2">
      <c r="A19895" s="5" t="s">
        <v>10942</v>
      </c>
      <c r="B19895" s="5" t="s">
        <v>35161</v>
      </c>
      <c r="C19895" s="5" t="s">
        <v>25536</v>
      </c>
      <c r="D19895" s="5" t="str">
        <f t="shared" si="310"/>
        <v>m2</v>
      </c>
    </row>
    <row r="19896" spans="1:4" x14ac:dyDescent="0.2">
      <c r="A19896" s="5" t="s">
        <v>21261</v>
      </c>
      <c r="B19896" s="5" t="s">
        <v>35161</v>
      </c>
      <c r="C19896" s="5" t="s">
        <v>25536</v>
      </c>
      <c r="D19896" s="5" t="str">
        <f t="shared" si="310"/>
        <v>m2</v>
      </c>
    </row>
    <row r="19897" spans="1:4" x14ac:dyDescent="0.2">
      <c r="A19897" s="5" t="s">
        <v>10943</v>
      </c>
      <c r="B19897" s="5" t="s">
        <v>35162</v>
      </c>
      <c r="C19897" s="5" t="s">
        <v>25536</v>
      </c>
      <c r="D19897" s="5" t="str">
        <f t="shared" si="310"/>
        <v>m2</v>
      </c>
    </row>
    <row r="19898" spans="1:4" x14ac:dyDescent="0.2">
      <c r="A19898" s="5" t="s">
        <v>21262</v>
      </c>
      <c r="B19898" s="5" t="s">
        <v>35162</v>
      </c>
      <c r="C19898" s="5" t="s">
        <v>25536</v>
      </c>
      <c r="D19898" s="5" t="str">
        <f t="shared" si="310"/>
        <v>m2</v>
      </c>
    </row>
    <row r="19899" spans="1:4" x14ac:dyDescent="0.2">
      <c r="A19899" s="5" t="s">
        <v>10944</v>
      </c>
      <c r="B19899" s="5" t="s">
        <v>35163</v>
      </c>
      <c r="C19899" s="5" t="s">
        <v>25536</v>
      </c>
      <c r="D19899" s="5" t="str">
        <f t="shared" si="310"/>
        <v>m2</v>
      </c>
    </row>
    <row r="19900" spans="1:4" x14ac:dyDescent="0.2">
      <c r="A19900" s="5" t="s">
        <v>21263</v>
      </c>
      <c r="B19900" s="5" t="s">
        <v>35163</v>
      </c>
      <c r="C19900" s="5" t="s">
        <v>25536</v>
      </c>
      <c r="D19900" s="5" t="str">
        <f t="shared" si="310"/>
        <v>m2</v>
      </c>
    </row>
    <row r="19901" spans="1:4" x14ac:dyDescent="0.2">
      <c r="A19901" s="5" t="s">
        <v>10945</v>
      </c>
      <c r="B19901" s="5" t="s">
        <v>35164</v>
      </c>
      <c r="C19901" s="5" t="s">
        <v>25536</v>
      </c>
      <c r="D19901" s="5" t="str">
        <f t="shared" si="310"/>
        <v>m2</v>
      </c>
    </row>
    <row r="19902" spans="1:4" x14ac:dyDescent="0.2">
      <c r="A19902" s="5" t="s">
        <v>21264</v>
      </c>
      <c r="B19902" s="5" t="s">
        <v>35164</v>
      </c>
      <c r="C19902" s="5" t="s">
        <v>25536</v>
      </c>
      <c r="D19902" s="5" t="str">
        <f t="shared" si="310"/>
        <v>m2</v>
      </c>
    </row>
    <row r="19903" spans="1:4" x14ac:dyDescent="0.2">
      <c r="A19903" s="5" t="s">
        <v>10946</v>
      </c>
      <c r="B19903" s="5" t="s">
        <v>35165</v>
      </c>
      <c r="C19903" s="5" t="s">
        <v>25536</v>
      </c>
      <c r="D19903" s="5" t="str">
        <f t="shared" si="310"/>
        <v>m2</v>
      </c>
    </row>
    <row r="19904" spans="1:4" x14ac:dyDescent="0.2">
      <c r="A19904" s="5" t="s">
        <v>21265</v>
      </c>
      <c r="B19904" s="5" t="s">
        <v>35165</v>
      </c>
      <c r="C19904" s="5" t="s">
        <v>25536</v>
      </c>
      <c r="D19904" s="5" t="str">
        <f t="shared" si="310"/>
        <v>m2</v>
      </c>
    </row>
    <row r="19905" spans="1:4" x14ac:dyDescent="0.2">
      <c r="A19905" s="5" t="s">
        <v>10947</v>
      </c>
      <c r="B19905" s="5" t="s">
        <v>35166</v>
      </c>
      <c r="C19905" s="5" t="s">
        <v>25536</v>
      </c>
      <c r="D19905" s="5" t="str">
        <f t="shared" si="310"/>
        <v>m2</v>
      </c>
    </row>
    <row r="19906" spans="1:4" x14ac:dyDescent="0.2">
      <c r="A19906" s="5" t="s">
        <v>21266</v>
      </c>
      <c r="B19906" s="5" t="s">
        <v>35166</v>
      </c>
      <c r="C19906" s="5" t="s">
        <v>25536</v>
      </c>
      <c r="D19906" s="5" t="str">
        <f t="shared" ref="D19906:D19969" si="311">LOWER(C19906)</f>
        <v>m2</v>
      </c>
    </row>
    <row r="19907" spans="1:4" x14ac:dyDescent="0.2">
      <c r="A19907" s="5" t="s">
        <v>10948</v>
      </c>
      <c r="B19907" s="5" t="s">
        <v>35167</v>
      </c>
      <c r="C19907" s="5" t="s">
        <v>21</v>
      </c>
      <c r="D19907" s="5" t="str">
        <f t="shared" si="311"/>
        <v>m</v>
      </c>
    </row>
    <row r="19908" spans="1:4" x14ac:dyDescent="0.2">
      <c r="A19908" s="5" t="s">
        <v>21267</v>
      </c>
      <c r="B19908" s="5" t="s">
        <v>35167</v>
      </c>
      <c r="C19908" s="5" t="s">
        <v>21</v>
      </c>
      <c r="D19908" s="5" t="str">
        <f t="shared" si="311"/>
        <v>m</v>
      </c>
    </row>
    <row r="19909" spans="1:4" x14ac:dyDescent="0.2">
      <c r="A19909" s="5" t="s">
        <v>10949</v>
      </c>
      <c r="B19909" s="5" t="s">
        <v>35168</v>
      </c>
      <c r="C19909" s="5" t="s">
        <v>21</v>
      </c>
      <c r="D19909" s="5" t="str">
        <f t="shared" si="311"/>
        <v>m</v>
      </c>
    </row>
    <row r="19910" spans="1:4" x14ac:dyDescent="0.2">
      <c r="A19910" s="5" t="s">
        <v>21268</v>
      </c>
      <c r="B19910" s="5" t="s">
        <v>35168</v>
      </c>
      <c r="C19910" s="5" t="s">
        <v>21</v>
      </c>
      <c r="D19910" s="5" t="str">
        <f t="shared" si="311"/>
        <v>m</v>
      </c>
    </row>
    <row r="19911" spans="1:4" x14ac:dyDescent="0.2">
      <c r="A19911" s="5" t="s">
        <v>10950</v>
      </c>
      <c r="B19911" s="5" t="s">
        <v>35169</v>
      </c>
      <c r="C19911" s="5" t="s">
        <v>21</v>
      </c>
      <c r="D19911" s="5" t="str">
        <f t="shared" si="311"/>
        <v>m</v>
      </c>
    </row>
    <row r="19912" spans="1:4" x14ac:dyDescent="0.2">
      <c r="A19912" s="5" t="s">
        <v>21269</v>
      </c>
      <c r="B19912" s="5" t="s">
        <v>35169</v>
      </c>
      <c r="C19912" s="5" t="s">
        <v>21</v>
      </c>
      <c r="D19912" s="5" t="str">
        <f t="shared" si="311"/>
        <v>m</v>
      </c>
    </row>
    <row r="19913" spans="1:4" x14ac:dyDescent="0.2">
      <c r="A19913" s="5" t="s">
        <v>10951</v>
      </c>
      <c r="B19913" s="5" t="s">
        <v>35170</v>
      </c>
      <c r="C19913" s="5" t="s">
        <v>21</v>
      </c>
      <c r="D19913" s="5" t="str">
        <f t="shared" si="311"/>
        <v>m</v>
      </c>
    </row>
    <row r="19914" spans="1:4" x14ac:dyDescent="0.2">
      <c r="A19914" s="5" t="s">
        <v>21270</v>
      </c>
      <c r="B19914" s="5" t="s">
        <v>35170</v>
      </c>
      <c r="C19914" s="5" t="s">
        <v>21</v>
      </c>
      <c r="D19914" s="5" t="str">
        <f t="shared" si="311"/>
        <v>m</v>
      </c>
    </row>
    <row r="19915" spans="1:4" x14ac:dyDescent="0.2">
      <c r="A19915" s="5" t="s">
        <v>10952</v>
      </c>
      <c r="B19915" s="5" t="s">
        <v>35171</v>
      </c>
      <c r="C19915" s="5" t="s">
        <v>25536</v>
      </c>
      <c r="D19915" s="5" t="str">
        <f t="shared" si="311"/>
        <v>m2</v>
      </c>
    </row>
    <row r="19916" spans="1:4" x14ac:dyDescent="0.2">
      <c r="A19916" s="5" t="s">
        <v>21271</v>
      </c>
      <c r="B19916" s="5" t="s">
        <v>35171</v>
      </c>
      <c r="C19916" s="5" t="s">
        <v>25536</v>
      </c>
      <c r="D19916" s="5" t="str">
        <f t="shared" si="311"/>
        <v>m2</v>
      </c>
    </row>
    <row r="19917" spans="1:4" x14ac:dyDescent="0.2">
      <c r="A19917" s="5" t="s">
        <v>10953</v>
      </c>
      <c r="B19917" s="5" t="s">
        <v>35172</v>
      </c>
      <c r="C19917" s="5" t="s">
        <v>25536</v>
      </c>
      <c r="D19917" s="5" t="str">
        <f t="shared" si="311"/>
        <v>m2</v>
      </c>
    </row>
    <row r="19918" spans="1:4" x14ac:dyDescent="0.2">
      <c r="A19918" s="5" t="s">
        <v>21272</v>
      </c>
      <c r="B19918" s="5" t="s">
        <v>35172</v>
      </c>
      <c r="C19918" s="5" t="s">
        <v>25536</v>
      </c>
      <c r="D19918" s="5" t="str">
        <f t="shared" si="311"/>
        <v>m2</v>
      </c>
    </row>
    <row r="19919" spans="1:4" x14ac:dyDescent="0.2">
      <c r="A19919" s="5" t="s">
        <v>10954</v>
      </c>
      <c r="B19919" s="5" t="s">
        <v>35173</v>
      </c>
      <c r="C19919" s="5" t="s">
        <v>25536</v>
      </c>
      <c r="D19919" s="5" t="str">
        <f t="shared" si="311"/>
        <v>m2</v>
      </c>
    </row>
    <row r="19920" spans="1:4" x14ac:dyDescent="0.2">
      <c r="A19920" s="5" t="s">
        <v>21273</v>
      </c>
      <c r="B19920" s="5" t="s">
        <v>35173</v>
      </c>
      <c r="C19920" s="5" t="s">
        <v>25536</v>
      </c>
      <c r="D19920" s="5" t="str">
        <f t="shared" si="311"/>
        <v>m2</v>
      </c>
    </row>
    <row r="19921" spans="1:4" x14ac:dyDescent="0.2">
      <c r="A19921" s="5" t="s">
        <v>10955</v>
      </c>
      <c r="B19921" s="5" t="s">
        <v>35174</v>
      </c>
      <c r="C19921" s="5" t="s">
        <v>25536</v>
      </c>
      <c r="D19921" s="5" t="str">
        <f t="shared" si="311"/>
        <v>m2</v>
      </c>
    </row>
    <row r="19922" spans="1:4" x14ac:dyDescent="0.2">
      <c r="A19922" s="5" t="s">
        <v>21274</v>
      </c>
      <c r="B19922" s="5" t="s">
        <v>35174</v>
      </c>
      <c r="C19922" s="5" t="s">
        <v>25536</v>
      </c>
      <c r="D19922" s="5" t="str">
        <f t="shared" si="311"/>
        <v>m2</v>
      </c>
    </row>
    <row r="19923" spans="1:4" x14ac:dyDescent="0.2">
      <c r="A19923" s="5" t="s">
        <v>10956</v>
      </c>
      <c r="B19923" s="5" t="s">
        <v>35175</v>
      </c>
      <c r="C19923" s="5" t="s">
        <v>25536</v>
      </c>
      <c r="D19923" s="5" t="str">
        <f t="shared" si="311"/>
        <v>m2</v>
      </c>
    </row>
    <row r="19924" spans="1:4" x14ac:dyDescent="0.2">
      <c r="A19924" s="5" t="s">
        <v>21275</v>
      </c>
      <c r="B19924" s="5" t="s">
        <v>35175</v>
      </c>
      <c r="C19924" s="5" t="s">
        <v>25536</v>
      </c>
      <c r="D19924" s="5" t="str">
        <f t="shared" si="311"/>
        <v>m2</v>
      </c>
    </row>
    <row r="19925" spans="1:4" x14ac:dyDescent="0.2">
      <c r="A19925" s="5" t="s">
        <v>10957</v>
      </c>
      <c r="B19925" s="5" t="s">
        <v>35176</v>
      </c>
      <c r="C19925" s="5" t="s">
        <v>25536</v>
      </c>
      <c r="D19925" s="5" t="str">
        <f t="shared" si="311"/>
        <v>m2</v>
      </c>
    </row>
    <row r="19926" spans="1:4" x14ac:dyDescent="0.2">
      <c r="A19926" s="5" t="s">
        <v>21276</v>
      </c>
      <c r="B19926" s="5" t="s">
        <v>35176</v>
      </c>
      <c r="C19926" s="5" t="s">
        <v>25536</v>
      </c>
      <c r="D19926" s="5" t="str">
        <f t="shared" si="311"/>
        <v>m2</v>
      </c>
    </row>
    <row r="19927" spans="1:4" x14ac:dyDescent="0.2">
      <c r="A19927" s="5" t="s">
        <v>10958</v>
      </c>
      <c r="B19927" s="5" t="s">
        <v>35177</v>
      </c>
      <c r="C19927" s="5" t="s">
        <v>21</v>
      </c>
      <c r="D19927" s="5" t="str">
        <f t="shared" si="311"/>
        <v>m</v>
      </c>
    </row>
    <row r="19928" spans="1:4" x14ac:dyDescent="0.2">
      <c r="A19928" s="5" t="s">
        <v>21277</v>
      </c>
      <c r="B19928" s="5" t="s">
        <v>35177</v>
      </c>
      <c r="C19928" s="5" t="s">
        <v>21</v>
      </c>
      <c r="D19928" s="5" t="str">
        <f t="shared" si="311"/>
        <v>m</v>
      </c>
    </row>
    <row r="19929" spans="1:4" x14ac:dyDescent="0.2">
      <c r="A19929" s="5" t="s">
        <v>10959</v>
      </c>
      <c r="B19929" s="5" t="s">
        <v>35178</v>
      </c>
      <c r="C19929" s="5" t="s">
        <v>21</v>
      </c>
      <c r="D19929" s="5" t="str">
        <f t="shared" si="311"/>
        <v>m</v>
      </c>
    </row>
    <row r="19930" spans="1:4" x14ac:dyDescent="0.2">
      <c r="A19930" s="5" t="s">
        <v>21278</v>
      </c>
      <c r="B19930" s="5" t="s">
        <v>35178</v>
      </c>
      <c r="C19930" s="5" t="s">
        <v>21</v>
      </c>
      <c r="D19930" s="5" t="str">
        <f t="shared" si="311"/>
        <v>m</v>
      </c>
    </row>
    <row r="19931" spans="1:4" x14ac:dyDescent="0.2">
      <c r="A19931" s="5" t="s">
        <v>10960</v>
      </c>
      <c r="B19931" s="5" t="s">
        <v>35179</v>
      </c>
      <c r="C19931" s="5" t="s">
        <v>21</v>
      </c>
      <c r="D19931" s="5" t="str">
        <f t="shared" si="311"/>
        <v>m</v>
      </c>
    </row>
    <row r="19932" spans="1:4" x14ac:dyDescent="0.2">
      <c r="A19932" s="5" t="s">
        <v>21279</v>
      </c>
      <c r="B19932" s="5" t="s">
        <v>35179</v>
      </c>
      <c r="C19932" s="5" t="s">
        <v>21</v>
      </c>
      <c r="D19932" s="5" t="str">
        <f t="shared" si="311"/>
        <v>m</v>
      </c>
    </row>
    <row r="19933" spans="1:4" x14ac:dyDescent="0.2">
      <c r="A19933" s="5" t="s">
        <v>10961</v>
      </c>
      <c r="B19933" s="5" t="s">
        <v>35180</v>
      </c>
      <c r="C19933" s="5" t="s">
        <v>21</v>
      </c>
      <c r="D19933" s="5" t="str">
        <f t="shared" si="311"/>
        <v>m</v>
      </c>
    </row>
    <row r="19934" spans="1:4" x14ac:dyDescent="0.2">
      <c r="A19934" s="5" t="s">
        <v>21280</v>
      </c>
      <c r="B19934" s="5" t="s">
        <v>35180</v>
      </c>
      <c r="C19934" s="5" t="s">
        <v>21</v>
      </c>
      <c r="D19934" s="5" t="str">
        <f t="shared" si="311"/>
        <v>m</v>
      </c>
    </row>
    <row r="19935" spans="1:4" x14ac:dyDescent="0.2">
      <c r="A19935" s="5" t="s">
        <v>10962</v>
      </c>
      <c r="B19935" s="5" t="s">
        <v>35181</v>
      </c>
      <c r="C19935" s="5" t="s">
        <v>25536</v>
      </c>
      <c r="D19935" s="5" t="str">
        <f t="shared" si="311"/>
        <v>m2</v>
      </c>
    </row>
    <row r="19936" spans="1:4" x14ac:dyDescent="0.2">
      <c r="A19936" s="5" t="s">
        <v>21281</v>
      </c>
      <c r="B19936" s="5" t="s">
        <v>35181</v>
      </c>
      <c r="C19936" s="5" t="s">
        <v>25536</v>
      </c>
      <c r="D19936" s="5" t="str">
        <f t="shared" si="311"/>
        <v>m2</v>
      </c>
    </row>
    <row r="19937" spans="1:4" x14ac:dyDescent="0.2">
      <c r="A19937" s="5" t="s">
        <v>10963</v>
      </c>
      <c r="B19937" s="5" t="s">
        <v>35182</v>
      </c>
      <c r="C19937" s="5" t="s">
        <v>25536</v>
      </c>
      <c r="D19937" s="5" t="str">
        <f t="shared" si="311"/>
        <v>m2</v>
      </c>
    </row>
    <row r="19938" spans="1:4" x14ac:dyDescent="0.2">
      <c r="A19938" s="5" t="s">
        <v>21282</v>
      </c>
      <c r="B19938" s="5" t="s">
        <v>35182</v>
      </c>
      <c r="C19938" s="5" t="s">
        <v>25536</v>
      </c>
      <c r="D19938" s="5" t="str">
        <f t="shared" si="311"/>
        <v>m2</v>
      </c>
    </row>
    <row r="19939" spans="1:4" x14ac:dyDescent="0.2">
      <c r="A19939" s="5" t="s">
        <v>10964</v>
      </c>
      <c r="B19939" s="5" t="s">
        <v>35183</v>
      </c>
      <c r="C19939" s="5" t="s">
        <v>25536</v>
      </c>
      <c r="D19939" s="5" t="str">
        <f t="shared" si="311"/>
        <v>m2</v>
      </c>
    </row>
    <row r="19940" spans="1:4" x14ac:dyDescent="0.2">
      <c r="A19940" s="5" t="s">
        <v>21283</v>
      </c>
      <c r="B19940" s="5" t="s">
        <v>35183</v>
      </c>
      <c r="C19940" s="5" t="s">
        <v>25536</v>
      </c>
      <c r="D19940" s="5" t="str">
        <f t="shared" si="311"/>
        <v>m2</v>
      </c>
    </row>
    <row r="19941" spans="1:4" x14ac:dyDescent="0.2">
      <c r="A19941" s="5" t="s">
        <v>10965</v>
      </c>
      <c r="B19941" s="5" t="s">
        <v>35184</v>
      </c>
      <c r="C19941" s="5" t="s">
        <v>25536</v>
      </c>
      <c r="D19941" s="5" t="str">
        <f t="shared" si="311"/>
        <v>m2</v>
      </c>
    </row>
    <row r="19942" spans="1:4" x14ac:dyDescent="0.2">
      <c r="A19942" s="5" t="s">
        <v>21284</v>
      </c>
      <c r="B19942" s="5" t="s">
        <v>35184</v>
      </c>
      <c r="C19942" s="5" t="s">
        <v>25536</v>
      </c>
      <c r="D19942" s="5" t="str">
        <f t="shared" si="311"/>
        <v>m2</v>
      </c>
    </row>
    <row r="19943" spans="1:4" x14ac:dyDescent="0.2">
      <c r="A19943" s="5" t="s">
        <v>10966</v>
      </c>
      <c r="B19943" s="5" t="s">
        <v>35185</v>
      </c>
      <c r="C19943" s="5" t="s">
        <v>25536</v>
      </c>
      <c r="D19943" s="5" t="str">
        <f t="shared" si="311"/>
        <v>m2</v>
      </c>
    </row>
    <row r="19944" spans="1:4" x14ac:dyDescent="0.2">
      <c r="A19944" s="5" t="s">
        <v>21285</v>
      </c>
      <c r="B19944" s="5" t="s">
        <v>35185</v>
      </c>
      <c r="C19944" s="5" t="s">
        <v>25536</v>
      </c>
      <c r="D19944" s="5" t="str">
        <f t="shared" si="311"/>
        <v>m2</v>
      </c>
    </row>
    <row r="19945" spans="1:4" x14ac:dyDescent="0.2">
      <c r="A19945" s="5" t="s">
        <v>10967</v>
      </c>
      <c r="B19945" s="5" t="s">
        <v>35186</v>
      </c>
      <c r="C19945" s="5" t="s">
        <v>25536</v>
      </c>
      <c r="D19945" s="5" t="str">
        <f t="shared" si="311"/>
        <v>m2</v>
      </c>
    </row>
    <row r="19946" spans="1:4" x14ac:dyDescent="0.2">
      <c r="A19946" s="5" t="s">
        <v>21286</v>
      </c>
      <c r="B19946" s="5" t="s">
        <v>35186</v>
      </c>
      <c r="C19946" s="5" t="s">
        <v>25536</v>
      </c>
      <c r="D19946" s="5" t="str">
        <f t="shared" si="311"/>
        <v>m2</v>
      </c>
    </row>
    <row r="19947" spans="1:4" x14ac:dyDescent="0.2">
      <c r="A19947" s="5" t="s">
        <v>10968</v>
      </c>
      <c r="B19947" s="5" t="s">
        <v>35187</v>
      </c>
      <c r="C19947" s="5" t="s">
        <v>21</v>
      </c>
      <c r="D19947" s="5" t="str">
        <f t="shared" si="311"/>
        <v>m</v>
      </c>
    </row>
    <row r="19948" spans="1:4" x14ac:dyDescent="0.2">
      <c r="A19948" s="5" t="s">
        <v>21287</v>
      </c>
      <c r="B19948" s="5" t="s">
        <v>35187</v>
      </c>
      <c r="C19948" s="5" t="s">
        <v>21</v>
      </c>
      <c r="D19948" s="5" t="str">
        <f t="shared" si="311"/>
        <v>m</v>
      </c>
    </row>
    <row r="19949" spans="1:4" x14ac:dyDescent="0.2">
      <c r="A19949" s="5" t="s">
        <v>10969</v>
      </c>
      <c r="B19949" s="5" t="s">
        <v>35188</v>
      </c>
      <c r="C19949" s="5" t="s">
        <v>21</v>
      </c>
      <c r="D19949" s="5" t="str">
        <f t="shared" si="311"/>
        <v>m</v>
      </c>
    </row>
    <row r="19950" spans="1:4" x14ac:dyDescent="0.2">
      <c r="A19950" s="5" t="s">
        <v>21288</v>
      </c>
      <c r="B19950" s="5" t="s">
        <v>35188</v>
      </c>
      <c r="C19950" s="5" t="s">
        <v>21</v>
      </c>
      <c r="D19950" s="5" t="str">
        <f t="shared" si="311"/>
        <v>m</v>
      </c>
    </row>
    <row r="19951" spans="1:4" x14ac:dyDescent="0.2">
      <c r="A19951" s="5" t="s">
        <v>10970</v>
      </c>
      <c r="B19951" s="5" t="s">
        <v>35189</v>
      </c>
      <c r="C19951" s="5" t="s">
        <v>21</v>
      </c>
      <c r="D19951" s="5" t="str">
        <f t="shared" si="311"/>
        <v>m</v>
      </c>
    </row>
    <row r="19952" spans="1:4" x14ac:dyDescent="0.2">
      <c r="A19952" s="5" t="s">
        <v>21289</v>
      </c>
      <c r="B19952" s="5" t="s">
        <v>35189</v>
      </c>
      <c r="C19952" s="5" t="s">
        <v>21</v>
      </c>
      <c r="D19952" s="5" t="str">
        <f t="shared" si="311"/>
        <v>m</v>
      </c>
    </row>
    <row r="19953" spans="1:4" x14ac:dyDescent="0.2">
      <c r="A19953" s="5" t="s">
        <v>10971</v>
      </c>
      <c r="B19953" s="5" t="s">
        <v>35190</v>
      </c>
      <c r="C19953" s="5" t="s">
        <v>21</v>
      </c>
      <c r="D19953" s="5" t="str">
        <f t="shared" si="311"/>
        <v>m</v>
      </c>
    </row>
    <row r="19954" spans="1:4" x14ac:dyDescent="0.2">
      <c r="A19954" s="5" t="s">
        <v>21290</v>
      </c>
      <c r="B19954" s="5" t="s">
        <v>35190</v>
      </c>
      <c r="C19954" s="5" t="s">
        <v>21</v>
      </c>
      <c r="D19954" s="5" t="str">
        <f t="shared" si="311"/>
        <v>m</v>
      </c>
    </row>
    <row r="19955" spans="1:4" x14ac:dyDescent="0.2">
      <c r="A19955" s="5" t="s">
        <v>10972</v>
      </c>
      <c r="B19955" s="5" t="s">
        <v>35191</v>
      </c>
      <c r="C19955" s="5" t="s">
        <v>25536</v>
      </c>
      <c r="D19955" s="5" t="str">
        <f t="shared" si="311"/>
        <v>m2</v>
      </c>
    </row>
    <row r="19956" spans="1:4" x14ac:dyDescent="0.2">
      <c r="A19956" s="5" t="s">
        <v>21291</v>
      </c>
      <c r="B19956" s="5" t="s">
        <v>35191</v>
      </c>
      <c r="C19956" s="5" t="s">
        <v>25536</v>
      </c>
      <c r="D19956" s="5" t="str">
        <f t="shared" si="311"/>
        <v>m2</v>
      </c>
    </row>
    <row r="19957" spans="1:4" x14ac:dyDescent="0.2">
      <c r="A19957" s="5" t="s">
        <v>10973</v>
      </c>
      <c r="B19957" s="5" t="s">
        <v>35192</v>
      </c>
      <c r="C19957" s="5" t="s">
        <v>25536</v>
      </c>
      <c r="D19957" s="5" t="str">
        <f t="shared" si="311"/>
        <v>m2</v>
      </c>
    </row>
    <row r="19958" spans="1:4" x14ac:dyDescent="0.2">
      <c r="A19958" s="5" t="s">
        <v>21292</v>
      </c>
      <c r="B19958" s="5" t="s">
        <v>35192</v>
      </c>
      <c r="C19958" s="5" t="s">
        <v>25536</v>
      </c>
      <c r="D19958" s="5" t="str">
        <f t="shared" si="311"/>
        <v>m2</v>
      </c>
    </row>
    <row r="19959" spans="1:4" x14ac:dyDescent="0.2">
      <c r="A19959" s="5" t="s">
        <v>10974</v>
      </c>
      <c r="B19959" s="5" t="s">
        <v>35193</v>
      </c>
      <c r="C19959" s="5" t="s">
        <v>25536</v>
      </c>
      <c r="D19959" s="5" t="str">
        <f t="shared" si="311"/>
        <v>m2</v>
      </c>
    </row>
    <row r="19960" spans="1:4" x14ac:dyDescent="0.2">
      <c r="A19960" s="5" t="s">
        <v>21293</v>
      </c>
      <c r="B19960" s="5" t="s">
        <v>35193</v>
      </c>
      <c r="C19960" s="5" t="s">
        <v>25536</v>
      </c>
      <c r="D19960" s="5" t="str">
        <f t="shared" si="311"/>
        <v>m2</v>
      </c>
    </row>
    <row r="19961" spans="1:4" x14ac:dyDescent="0.2">
      <c r="A19961" s="5" t="s">
        <v>10975</v>
      </c>
      <c r="B19961" s="5" t="s">
        <v>35194</v>
      </c>
      <c r="C19961" s="5" t="s">
        <v>25536</v>
      </c>
      <c r="D19961" s="5" t="str">
        <f t="shared" si="311"/>
        <v>m2</v>
      </c>
    </row>
    <row r="19962" spans="1:4" x14ac:dyDescent="0.2">
      <c r="A19962" s="5" t="s">
        <v>21294</v>
      </c>
      <c r="B19962" s="5" t="s">
        <v>35194</v>
      </c>
      <c r="C19962" s="5" t="s">
        <v>25536</v>
      </c>
      <c r="D19962" s="5" t="str">
        <f t="shared" si="311"/>
        <v>m2</v>
      </c>
    </row>
    <row r="19963" spans="1:4" x14ac:dyDescent="0.2">
      <c r="A19963" s="5" t="s">
        <v>10976</v>
      </c>
      <c r="B19963" s="5" t="s">
        <v>35195</v>
      </c>
      <c r="C19963" s="5" t="s">
        <v>25536</v>
      </c>
      <c r="D19963" s="5" t="str">
        <f t="shared" si="311"/>
        <v>m2</v>
      </c>
    </row>
    <row r="19964" spans="1:4" x14ac:dyDescent="0.2">
      <c r="A19964" s="5" t="s">
        <v>21295</v>
      </c>
      <c r="B19964" s="5" t="s">
        <v>35195</v>
      </c>
      <c r="C19964" s="5" t="s">
        <v>25536</v>
      </c>
      <c r="D19964" s="5" t="str">
        <f t="shared" si="311"/>
        <v>m2</v>
      </c>
    </row>
    <row r="19965" spans="1:4" x14ac:dyDescent="0.2">
      <c r="A19965" s="5" t="s">
        <v>10977</v>
      </c>
      <c r="B19965" s="5" t="s">
        <v>35196</v>
      </c>
      <c r="C19965" s="5" t="s">
        <v>25536</v>
      </c>
      <c r="D19965" s="5" t="str">
        <f t="shared" si="311"/>
        <v>m2</v>
      </c>
    </row>
    <row r="19966" spans="1:4" x14ac:dyDescent="0.2">
      <c r="A19966" s="5" t="s">
        <v>21296</v>
      </c>
      <c r="B19966" s="5" t="s">
        <v>35196</v>
      </c>
      <c r="C19966" s="5" t="s">
        <v>25536</v>
      </c>
      <c r="D19966" s="5" t="str">
        <f t="shared" si="311"/>
        <v>m2</v>
      </c>
    </row>
    <row r="19967" spans="1:4" x14ac:dyDescent="0.2">
      <c r="A19967" s="5" t="s">
        <v>10978</v>
      </c>
      <c r="B19967" s="5" t="s">
        <v>35197</v>
      </c>
      <c r="C19967" s="5" t="s">
        <v>21</v>
      </c>
      <c r="D19967" s="5" t="str">
        <f t="shared" si="311"/>
        <v>m</v>
      </c>
    </row>
    <row r="19968" spans="1:4" x14ac:dyDescent="0.2">
      <c r="A19968" s="5" t="s">
        <v>21297</v>
      </c>
      <c r="B19968" s="5" t="s">
        <v>35197</v>
      </c>
      <c r="C19968" s="5" t="s">
        <v>21</v>
      </c>
      <c r="D19968" s="5" t="str">
        <f t="shared" si="311"/>
        <v>m</v>
      </c>
    </row>
    <row r="19969" spans="1:4" x14ac:dyDescent="0.2">
      <c r="A19969" s="5" t="s">
        <v>10979</v>
      </c>
      <c r="B19969" s="5" t="s">
        <v>35198</v>
      </c>
      <c r="C19969" s="5" t="s">
        <v>21</v>
      </c>
      <c r="D19969" s="5" t="str">
        <f t="shared" si="311"/>
        <v>m</v>
      </c>
    </row>
    <row r="19970" spans="1:4" x14ac:dyDescent="0.2">
      <c r="A19970" s="5" t="s">
        <v>21298</v>
      </c>
      <c r="B19970" s="5" t="s">
        <v>35198</v>
      </c>
      <c r="C19970" s="5" t="s">
        <v>21</v>
      </c>
      <c r="D19970" s="5" t="str">
        <f t="shared" ref="D19970:D20033" si="312">LOWER(C19970)</f>
        <v>m</v>
      </c>
    </row>
    <row r="19971" spans="1:4" x14ac:dyDescent="0.2">
      <c r="A19971" s="5" t="s">
        <v>10980</v>
      </c>
      <c r="B19971" s="5" t="s">
        <v>35199</v>
      </c>
      <c r="C19971" s="5" t="s">
        <v>21</v>
      </c>
      <c r="D19971" s="5" t="str">
        <f t="shared" si="312"/>
        <v>m</v>
      </c>
    </row>
    <row r="19972" spans="1:4" x14ac:dyDescent="0.2">
      <c r="A19972" s="5" t="s">
        <v>21299</v>
      </c>
      <c r="B19972" s="5" t="s">
        <v>35199</v>
      </c>
      <c r="C19972" s="5" t="s">
        <v>21</v>
      </c>
      <c r="D19972" s="5" t="str">
        <f t="shared" si="312"/>
        <v>m</v>
      </c>
    </row>
    <row r="19973" spans="1:4" x14ac:dyDescent="0.2">
      <c r="A19973" s="5" t="s">
        <v>10981</v>
      </c>
      <c r="B19973" s="5" t="s">
        <v>35200</v>
      </c>
      <c r="C19973" s="5" t="s">
        <v>21</v>
      </c>
      <c r="D19973" s="5" t="str">
        <f t="shared" si="312"/>
        <v>m</v>
      </c>
    </row>
    <row r="19974" spans="1:4" x14ac:dyDescent="0.2">
      <c r="A19974" s="5" t="s">
        <v>21300</v>
      </c>
      <c r="B19974" s="5" t="s">
        <v>35200</v>
      </c>
      <c r="C19974" s="5" t="s">
        <v>21</v>
      </c>
      <c r="D19974" s="5" t="str">
        <f t="shared" si="312"/>
        <v>m</v>
      </c>
    </row>
    <row r="19975" spans="1:4" x14ac:dyDescent="0.2">
      <c r="A19975" s="5" t="s">
        <v>10982</v>
      </c>
      <c r="B19975" s="5" t="s">
        <v>35201</v>
      </c>
      <c r="C19975" s="5" t="s">
        <v>25536</v>
      </c>
      <c r="D19975" s="5" t="str">
        <f t="shared" si="312"/>
        <v>m2</v>
      </c>
    </row>
    <row r="19976" spans="1:4" x14ac:dyDescent="0.2">
      <c r="A19976" s="5" t="s">
        <v>21301</v>
      </c>
      <c r="B19976" s="5" t="s">
        <v>35201</v>
      </c>
      <c r="C19976" s="5" t="s">
        <v>25536</v>
      </c>
      <c r="D19976" s="5" t="str">
        <f t="shared" si="312"/>
        <v>m2</v>
      </c>
    </row>
    <row r="19977" spans="1:4" x14ac:dyDescent="0.2">
      <c r="A19977" s="5" t="s">
        <v>10983</v>
      </c>
      <c r="B19977" s="5" t="s">
        <v>35202</v>
      </c>
      <c r="C19977" s="5" t="s">
        <v>25536</v>
      </c>
      <c r="D19977" s="5" t="str">
        <f t="shared" si="312"/>
        <v>m2</v>
      </c>
    </row>
    <row r="19978" spans="1:4" x14ac:dyDescent="0.2">
      <c r="A19978" s="5" t="s">
        <v>21302</v>
      </c>
      <c r="B19978" s="5" t="s">
        <v>35202</v>
      </c>
      <c r="C19978" s="5" t="s">
        <v>25536</v>
      </c>
      <c r="D19978" s="5" t="str">
        <f t="shared" si="312"/>
        <v>m2</v>
      </c>
    </row>
    <row r="19979" spans="1:4" x14ac:dyDescent="0.2">
      <c r="A19979" s="5" t="s">
        <v>10984</v>
      </c>
      <c r="B19979" s="5" t="s">
        <v>35203</v>
      </c>
      <c r="C19979" s="5" t="s">
        <v>25536</v>
      </c>
      <c r="D19979" s="5" t="str">
        <f t="shared" si="312"/>
        <v>m2</v>
      </c>
    </row>
    <row r="19980" spans="1:4" x14ac:dyDescent="0.2">
      <c r="A19980" s="5" t="s">
        <v>21303</v>
      </c>
      <c r="B19980" s="5" t="s">
        <v>35203</v>
      </c>
      <c r="C19980" s="5" t="s">
        <v>25536</v>
      </c>
      <c r="D19980" s="5" t="str">
        <f t="shared" si="312"/>
        <v>m2</v>
      </c>
    </row>
    <row r="19981" spans="1:4" x14ac:dyDescent="0.2">
      <c r="A19981" s="5" t="s">
        <v>10985</v>
      </c>
      <c r="B19981" s="5" t="s">
        <v>35204</v>
      </c>
      <c r="C19981" s="5" t="s">
        <v>25536</v>
      </c>
      <c r="D19981" s="5" t="str">
        <f t="shared" si="312"/>
        <v>m2</v>
      </c>
    </row>
    <row r="19982" spans="1:4" x14ac:dyDescent="0.2">
      <c r="A19982" s="5" t="s">
        <v>21304</v>
      </c>
      <c r="B19982" s="5" t="s">
        <v>35204</v>
      </c>
      <c r="C19982" s="5" t="s">
        <v>25536</v>
      </c>
      <c r="D19982" s="5" t="str">
        <f t="shared" si="312"/>
        <v>m2</v>
      </c>
    </row>
    <row r="19983" spans="1:4" x14ac:dyDescent="0.2">
      <c r="A19983" s="5" t="s">
        <v>10986</v>
      </c>
      <c r="B19983" s="5" t="s">
        <v>35205</v>
      </c>
      <c r="C19983" s="5" t="s">
        <v>25536</v>
      </c>
      <c r="D19983" s="5" t="str">
        <f t="shared" si="312"/>
        <v>m2</v>
      </c>
    </row>
    <row r="19984" spans="1:4" x14ac:dyDescent="0.2">
      <c r="A19984" s="5" t="s">
        <v>21305</v>
      </c>
      <c r="B19984" s="5" t="s">
        <v>35205</v>
      </c>
      <c r="C19984" s="5" t="s">
        <v>25536</v>
      </c>
      <c r="D19984" s="5" t="str">
        <f t="shared" si="312"/>
        <v>m2</v>
      </c>
    </row>
    <row r="19985" spans="1:4" x14ac:dyDescent="0.2">
      <c r="A19985" s="5" t="s">
        <v>10987</v>
      </c>
      <c r="B19985" s="5" t="s">
        <v>35206</v>
      </c>
      <c r="C19985" s="5" t="s">
        <v>25536</v>
      </c>
      <c r="D19985" s="5" t="str">
        <f t="shared" si="312"/>
        <v>m2</v>
      </c>
    </row>
    <row r="19986" spans="1:4" x14ac:dyDescent="0.2">
      <c r="A19986" s="5" t="s">
        <v>21306</v>
      </c>
      <c r="B19986" s="5" t="s">
        <v>35206</v>
      </c>
      <c r="C19986" s="5" t="s">
        <v>25536</v>
      </c>
      <c r="D19986" s="5" t="str">
        <f t="shared" si="312"/>
        <v>m2</v>
      </c>
    </row>
    <row r="19987" spans="1:4" x14ac:dyDescent="0.2">
      <c r="A19987" s="5" t="s">
        <v>10988</v>
      </c>
      <c r="B19987" s="5" t="s">
        <v>35207</v>
      </c>
      <c r="C19987" s="5" t="s">
        <v>21</v>
      </c>
      <c r="D19987" s="5" t="str">
        <f t="shared" si="312"/>
        <v>m</v>
      </c>
    </row>
    <row r="19988" spans="1:4" x14ac:dyDescent="0.2">
      <c r="A19988" s="5" t="s">
        <v>21307</v>
      </c>
      <c r="B19988" s="5" t="s">
        <v>35207</v>
      </c>
      <c r="C19988" s="5" t="s">
        <v>21</v>
      </c>
      <c r="D19988" s="5" t="str">
        <f t="shared" si="312"/>
        <v>m</v>
      </c>
    </row>
    <row r="19989" spans="1:4" x14ac:dyDescent="0.2">
      <c r="A19989" s="5" t="s">
        <v>10989</v>
      </c>
      <c r="B19989" s="5" t="s">
        <v>35208</v>
      </c>
      <c r="C19989" s="5" t="s">
        <v>21</v>
      </c>
      <c r="D19989" s="5" t="str">
        <f t="shared" si="312"/>
        <v>m</v>
      </c>
    </row>
    <row r="19990" spans="1:4" x14ac:dyDescent="0.2">
      <c r="A19990" s="5" t="s">
        <v>21308</v>
      </c>
      <c r="B19990" s="5" t="s">
        <v>35208</v>
      </c>
      <c r="C19990" s="5" t="s">
        <v>21</v>
      </c>
      <c r="D19990" s="5" t="str">
        <f t="shared" si="312"/>
        <v>m</v>
      </c>
    </row>
    <row r="19991" spans="1:4" x14ac:dyDescent="0.2">
      <c r="A19991" s="5" t="s">
        <v>5270</v>
      </c>
      <c r="B19991" s="5" t="s">
        <v>35209</v>
      </c>
      <c r="C19991" s="5" t="s">
        <v>12</v>
      </c>
      <c r="D19991" s="5" t="str">
        <f t="shared" si="312"/>
        <v>un</v>
      </c>
    </row>
    <row r="19992" spans="1:4" x14ac:dyDescent="0.2">
      <c r="A19992" s="5" t="s">
        <v>21309</v>
      </c>
      <c r="B19992" s="5" t="s">
        <v>35209</v>
      </c>
      <c r="C19992" s="5" t="s">
        <v>12</v>
      </c>
      <c r="D19992" s="5" t="str">
        <f t="shared" si="312"/>
        <v>un</v>
      </c>
    </row>
    <row r="19993" spans="1:4" x14ac:dyDescent="0.2">
      <c r="A19993" s="5" t="s">
        <v>5271</v>
      </c>
      <c r="B19993" s="5" t="s">
        <v>35210</v>
      </c>
      <c r="C19993" s="5" t="s">
        <v>12</v>
      </c>
      <c r="D19993" s="5" t="str">
        <f t="shared" si="312"/>
        <v>un</v>
      </c>
    </row>
    <row r="19994" spans="1:4" x14ac:dyDescent="0.2">
      <c r="A19994" s="5" t="s">
        <v>21310</v>
      </c>
      <c r="B19994" s="5" t="s">
        <v>35210</v>
      </c>
      <c r="C19994" s="5" t="s">
        <v>12</v>
      </c>
      <c r="D19994" s="5" t="str">
        <f t="shared" si="312"/>
        <v>un</v>
      </c>
    </row>
    <row r="19995" spans="1:4" x14ac:dyDescent="0.2">
      <c r="A19995" s="5" t="s">
        <v>5272</v>
      </c>
      <c r="B19995" s="5" t="s">
        <v>35211</v>
      </c>
      <c r="C19995" s="5" t="s">
        <v>12</v>
      </c>
      <c r="D19995" s="5" t="str">
        <f t="shared" si="312"/>
        <v>un</v>
      </c>
    </row>
    <row r="19996" spans="1:4" x14ac:dyDescent="0.2">
      <c r="A19996" s="5" t="s">
        <v>21311</v>
      </c>
      <c r="B19996" s="5" t="s">
        <v>35211</v>
      </c>
      <c r="C19996" s="5" t="s">
        <v>12</v>
      </c>
      <c r="D19996" s="5" t="str">
        <f t="shared" si="312"/>
        <v>un</v>
      </c>
    </row>
    <row r="19997" spans="1:4" x14ac:dyDescent="0.2">
      <c r="A19997" s="5" t="s">
        <v>5273</v>
      </c>
      <c r="B19997" s="5" t="s">
        <v>35212</v>
      </c>
      <c r="C19997" s="5" t="s">
        <v>12</v>
      </c>
      <c r="D19997" s="5" t="str">
        <f t="shared" si="312"/>
        <v>un</v>
      </c>
    </row>
    <row r="19998" spans="1:4" x14ac:dyDescent="0.2">
      <c r="A19998" s="5" t="s">
        <v>21312</v>
      </c>
      <c r="B19998" s="5" t="s">
        <v>35212</v>
      </c>
      <c r="C19998" s="5" t="s">
        <v>12</v>
      </c>
      <c r="D19998" s="5" t="str">
        <f t="shared" si="312"/>
        <v>un</v>
      </c>
    </row>
    <row r="19999" spans="1:4" x14ac:dyDescent="0.2">
      <c r="A19999" s="5" t="s">
        <v>5274</v>
      </c>
      <c r="B19999" s="5" t="s">
        <v>35213</v>
      </c>
      <c r="C19999" s="5" t="s">
        <v>5165</v>
      </c>
      <c r="D19999" s="5" t="str">
        <f t="shared" si="312"/>
        <v>par</v>
      </c>
    </row>
    <row r="20000" spans="1:4" x14ac:dyDescent="0.2">
      <c r="A20000" s="5" t="s">
        <v>21313</v>
      </c>
      <c r="B20000" s="5" t="s">
        <v>35213</v>
      </c>
      <c r="C20000" s="5" t="s">
        <v>5165</v>
      </c>
      <c r="D20000" s="5" t="str">
        <f t="shared" si="312"/>
        <v>par</v>
      </c>
    </row>
    <row r="20001" spans="1:4" x14ac:dyDescent="0.2">
      <c r="A20001" s="5" t="s">
        <v>5275</v>
      </c>
      <c r="B20001" s="5" t="s">
        <v>35214</v>
      </c>
      <c r="C20001" s="5" t="s">
        <v>5165</v>
      </c>
      <c r="D20001" s="5" t="str">
        <f t="shared" si="312"/>
        <v>par</v>
      </c>
    </row>
    <row r="20002" spans="1:4" x14ac:dyDescent="0.2">
      <c r="A20002" s="5" t="s">
        <v>21314</v>
      </c>
      <c r="B20002" s="5" t="s">
        <v>35214</v>
      </c>
      <c r="C20002" s="5" t="s">
        <v>5165</v>
      </c>
      <c r="D20002" s="5" t="str">
        <f t="shared" si="312"/>
        <v>par</v>
      </c>
    </row>
    <row r="20003" spans="1:4" x14ac:dyDescent="0.2">
      <c r="A20003" s="5" t="s">
        <v>5276</v>
      </c>
      <c r="B20003" s="5" t="s">
        <v>35215</v>
      </c>
      <c r="C20003" s="5" t="s">
        <v>12</v>
      </c>
      <c r="D20003" s="5" t="str">
        <f t="shared" si="312"/>
        <v>un</v>
      </c>
    </row>
    <row r="20004" spans="1:4" x14ac:dyDescent="0.2">
      <c r="A20004" s="5" t="s">
        <v>21315</v>
      </c>
      <c r="B20004" s="5" t="s">
        <v>35215</v>
      </c>
      <c r="C20004" s="5" t="s">
        <v>12</v>
      </c>
      <c r="D20004" s="5" t="str">
        <f t="shared" si="312"/>
        <v>un</v>
      </c>
    </row>
    <row r="20005" spans="1:4" x14ac:dyDescent="0.2">
      <c r="A20005" s="5" t="s">
        <v>5277</v>
      </c>
      <c r="B20005" s="5" t="s">
        <v>35216</v>
      </c>
      <c r="C20005" s="5" t="s">
        <v>5165</v>
      </c>
      <c r="D20005" s="5" t="str">
        <f t="shared" si="312"/>
        <v>par</v>
      </c>
    </row>
    <row r="20006" spans="1:4" x14ac:dyDescent="0.2">
      <c r="A20006" s="5" t="s">
        <v>21316</v>
      </c>
      <c r="B20006" s="5" t="s">
        <v>35216</v>
      </c>
      <c r="C20006" s="5" t="s">
        <v>5165</v>
      </c>
      <c r="D20006" s="5" t="str">
        <f t="shared" si="312"/>
        <v>par</v>
      </c>
    </row>
    <row r="20007" spans="1:4" x14ac:dyDescent="0.2">
      <c r="A20007" s="5" t="s">
        <v>5278</v>
      </c>
      <c r="B20007" s="5" t="s">
        <v>35217</v>
      </c>
      <c r="C20007" s="5" t="s">
        <v>5165</v>
      </c>
      <c r="D20007" s="5" t="str">
        <f t="shared" si="312"/>
        <v>par</v>
      </c>
    </row>
    <row r="20008" spans="1:4" x14ac:dyDescent="0.2">
      <c r="A20008" s="5" t="s">
        <v>21317</v>
      </c>
      <c r="B20008" s="5" t="s">
        <v>35217</v>
      </c>
      <c r="C20008" s="5" t="s">
        <v>5165</v>
      </c>
      <c r="D20008" s="5" t="str">
        <f t="shared" si="312"/>
        <v>par</v>
      </c>
    </row>
    <row r="20009" spans="1:4" x14ac:dyDescent="0.2">
      <c r="A20009" s="5" t="s">
        <v>5279</v>
      </c>
      <c r="B20009" s="5" t="s">
        <v>35218</v>
      </c>
      <c r="C20009" s="5" t="s">
        <v>12</v>
      </c>
      <c r="D20009" s="5" t="str">
        <f t="shared" si="312"/>
        <v>un</v>
      </c>
    </row>
    <row r="20010" spans="1:4" x14ac:dyDescent="0.2">
      <c r="A20010" s="5" t="s">
        <v>21318</v>
      </c>
      <c r="B20010" s="5" t="s">
        <v>35218</v>
      </c>
      <c r="C20010" s="5" t="s">
        <v>12</v>
      </c>
      <c r="D20010" s="5" t="str">
        <f t="shared" si="312"/>
        <v>un</v>
      </c>
    </row>
    <row r="20011" spans="1:4" x14ac:dyDescent="0.2">
      <c r="A20011" s="5" t="s">
        <v>5280</v>
      </c>
      <c r="B20011" s="5" t="s">
        <v>35219</v>
      </c>
      <c r="C20011" s="5" t="s">
        <v>5165</v>
      </c>
      <c r="D20011" s="5" t="str">
        <f t="shared" si="312"/>
        <v>par</v>
      </c>
    </row>
    <row r="20012" spans="1:4" x14ac:dyDescent="0.2">
      <c r="A20012" s="5" t="s">
        <v>21319</v>
      </c>
      <c r="B20012" s="5" t="s">
        <v>35219</v>
      </c>
      <c r="C20012" s="5" t="s">
        <v>5165</v>
      </c>
      <c r="D20012" s="5" t="str">
        <f t="shared" si="312"/>
        <v>par</v>
      </c>
    </row>
    <row r="20013" spans="1:4" x14ac:dyDescent="0.2">
      <c r="A20013" s="5" t="s">
        <v>10990</v>
      </c>
      <c r="B20013" s="5" t="s">
        <v>35220</v>
      </c>
      <c r="C20013" s="5" t="s">
        <v>12</v>
      </c>
      <c r="D20013" s="5" t="str">
        <f t="shared" si="312"/>
        <v>un</v>
      </c>
    </row>
    <row r="20014" spans="1:4" x14ac:dyDescent="0.2">
      <c r="A20014" s="5" t="s">
        <v>21320</v>
      </c>
      <c r="B20014" s="5" t="s">
        <v>35220</v>
      </c>
      <c r="C20014" s="5" t="s">
        <v>12</v>
      </c>
      <c r="D20014" s="5" t="str">
        <f t="shared" si="312"/>
        <v>un</v>
      </c>
    </row>
    <row r="20015" spans="1:4" x14ac:dyDescent="0.2">
      <c r="A20015" s="5" t="s">
        <v>10991</v>
      </c>
      <c r="B20015" s="5" t="s">
        <v>35221</v>
      </c>
      <c r="C20015" s="5" t="s">
        <v>12</v>
      </c>
      <c r="D20015" s="5" t="str">
        <f t="shared" si="312"/>
        <v>un</v>
      </c>
    </row>
    <row r="20016" spans="1:4" x14ac:dyDescent="0.2">
      <c r="A20016" s="5" t="s">
        <v>21321</v>
      </c>
      <c r="B20016" s="5" t="s">
        <v>35221</v>
      </c>
      <c r="C20016" s="5" t="s">
        <v>12</v>
      </c>
      <c r="D20016" s="5" t="str">
        <f t="shared" si="312"/>
        <v>un</v>
      </c>
    </row>
    <row r="20017" spans="1:4" x14ac:dyDescent="0.2">
      <c r="A20017" s="5" t="s">
        <v>10992</v>
      </c>
      <c r="B20017" s="5" t="s">
        <v>35222</v>
      </c>
      <c r="C20017" s="5" t="s">
        <v>12</v>
      </c>
      <c r="D20017" s="5" t="str">
        <f t="shared" si="312"/>
        <v>un</v>
      </c>
    </row>
    <row r="20018" spans="1:4" x14ac:dyDescent="0.2">
      <c r="A20018" s="5" t="s">
        <v>21322</v>
      </c>
      <c r="B20018" s="5" t="s">
        <v>35222</v>
      </c>
      <c r="C20018" s="5" t="s">
        <v>12</v>
      </c>
      <c r="D20018" s="5" t="str">
        <f t="shared" si="312"/>
        <v>un</v>
      </c>
    </row>
    <row r="20019" spans="1:4" x14ac:dyDescent="0.2">
      <c r="A20019" s="5" t="s">
        <v>10993</v>
      </c>
      <c r="B20019" s="5" t="s">
        <v>35223</v>
      </c>
      <c r="C20019" s="5" t="s">
        <v>12</v>
      </c>
      <c r="D20019" s="5" t="str">
        <f t="shared" si="312"/>
        <v>un</v>
      </c>
    </row>
    <row r="20020" spans="1:4" x14ac:dyDescent="0.2">
      <c r="A20020" s="5" t="s">
        <v>21323</v>
      </c>
      <c r="B20020" s="5" t="s">
        <v>35223</v>
      </c>
      <c r="C20020" s="5" t="s">
        <v>12</v>
      </c>
      <c r="D20020" s="5" t="str">
        <f t="shared" si="312"/>
        <v>un</v>
      </c>
    </row>
    <row r="20021" spans="1:4" x14ac:dyDescent="0.2">
      <c r="A20021" s="5" t="s">
        <v>10994</v>
      </c>
      <c r="B20021" s="5" t="s">
        <v>35224</v>
      </c>
      <c r="C20021" s="5" t="s">
        <v>12</v>
      </c>
      <c r="D20021" s="5" t="str">
        <f t="shared" si="312"/>
        <v>un</v>
      </c>
    </row>
    <row r="20022" spans="1:4" x14ac:dyDescent="0.2">
      <c r="A20022" s="5" t="s">
        <v>21324</v>
      </c>
      <c r="B20022" s="5" t="s">
        <v>35224</v>
      </c>
      <c r="C20022" s="5" t="s">
        <v>12</v>
      </c>
      <c r="D20022" s="5" t="str">
        <f t="shared" si="312"/>
        <v>un</v>
      </c>
    </row>
    <row r="20023" spans="1:4" x14ac:dyDescent="0.2">
      <c r="A20023" s="5" t="s">
        <v>10995</v>
      </c>
      <c r="B20023" s="5" t="s">
        <v>35225</v>
      </c>
      <c r="C20023" s="5" t="s">
        <v>12</v>
      </c>
      <c r="D20023" s="5" t="str">
        <f t="shared" si="312"/>
        <v>un</v>
      </c>
    </row>
    <row r="20024" spans="1:4" x14ac:dyDescent="0.2">
      <c r="A20024" s="5" t="s">
        <v>21325</v>
      </c>
      <c r="B20024" s="5" t="s">
        <v>35225</v>
      </c>
      <c r="C20024" s="5" t="s">
        <v>12</v>
      </c>
      <c r="D20024" s="5" t="str">
        <f t="shared" si="312"/>
        <v>un</v>
      </c>
    </row>
    <row r="20025" spans="1:4" x14ac:dyDescent="0.2">
      <c r="A20025" s="5" t="s">
        <v>10996</v>
      </c>
      <c r="B20025" s="5" t="s">
        <v>35226</v>
      </c>
      <c r="C20025" s="5" t="s">
        <v>12</v>
      </c>
      <c r="D20025" s="5" t="str">
        <f t="shared" si="312"/>
        <v>un</v>
      </c>
    </row>
    <row r="20026" spans="1:4" x14ac:dyDescent="0.2">
      <c r="A20026" s="5" t="s">
        <v>21326</v>
      </c>
      <c r="B20026" s="5" t="s">
        <v>35226</v>
      </c>
      <c r="C20026" s="5" t="s">
        <v>12</v>
      </c>
      <c r="D20026" s="5" t="str">
        <f t="shared" si="312"/>
        <v>un</v>
      </c>
    </row>
    <row r="20027" spans="1:4" x14ac:dyDescent="0.2">
      <c r="A20027" s="5" t="s">
        <v>10997</v>
      </c>
      <c r="B20027" s="5" t="s">
        <v>35227</v>
      </c>
      <c r="C20027" s="5" t="s">
        <v>12</v>
      </c>
      <c r="D20027" s="5" t="str">
        <f t="shared" si="312"/>
        <v>un</v>
      </c>
    </row>
    <row r="20028" spans="1:4" x14ac:dyDescent="0.2">
      <c r="A20028" s="5" t="s">
        <v>21327</v>
      </c>
      <c r="B20028" s="5" t="s">
        <v>35227</v>
      </c>
      <c r="C20028" s="5" t="s">
        <v>12</v>
      </c>
      <c r="D20028" s="5" t="str">
        <f t="shared" si="312"/>
        <v>un</v>
      </c>
    </row>
    <row r="20029" spans="1:4" x14ac:dyDescent="0.2">
      <c r="A20029" s="5" t="s">
        <v>10998</v>
      </c>
      <c r="B20029" s="5" t="s">
        <v>35228</v>
      </c>
      <c r="C20029" s="5" t="s">
        <v>12</v>
      </c>
      <c r="D20029" s="5" t="str">
        <f t="shared" si="312"/>
        <v>un</v>
      </c>
    </row>
    <row r="20030" spans="1:4" x14ac:dyDescent="0.2">
      <c r="A20030" s="5" t="s">
        <v>21328</v>
      </c>
      <c r="B20030" s="5" t="s">
        <v>35228</v>
      </c>
      <c r="C20030" s="5" t="s">
        <v>12</v>
      </c>
      <c r="D20030" s="5" t="str">
        <f t="shared" si="312"/>
        <v>un</v>
      </c>
    </row>
    <row r="20031" spans="1:4" x14ac:dyDescent="0.2">
      <c r="A20031" s="5" t="s">
        <v>10999</v>
      </c>
      <c r="B20031" s="5" t="s">
        <v>35229</v>
      </c>
      <c r="C20031" s="5" t="s">
        <v>12</v>
      </c>
      <c r="D20031" s="5" t="str">
        <f t="shared" si="312"/>
        <v>un</v>
      </c>
    </row>
    <row r="20032" spans="1:4" x14ac:dyDescent="0.2">
      <c r="A20032" s="5" t="s">
        <v>21329</v>
      </c>
      <c r="B20032" s="5" t="s">
        <v>35229</v>
      </c>
      <c r="C20032" s="5" t="s">
        <v>12</v>
      </c>
      <c r="D20032" s="5" t="str">
        <f t="shared" si="312"/>
        <v>un</v>
      </c>
    </row>
    <row r="20033" spans="1:4" x14ac:dyDescent="0.2">
      <c r="A20033" s="5" t="s">
        <v>11000</v>
      </c>
      <c r="B20033" s="5" t="s">
        <v>35230</v>
      </c>
      <c r="C20033" s="5" t="s">
        <v>12</v>
      </c>
      <c r="D20033" s="5" t="str">
        <f t="shared" si="312"/>
        <v>un</v>
      </c>
    </row>
    <row r="20034" spans="1:4" x14ac:dyDescent="0.2">
      <c r="A20034" s="5" t="s">
        <v>21330</v>
      </c>
      <c r="B20034" s="5" t="s">
        <v>35230</v>
      </c>
      <c r="C20034" s="5" t="s">
        <v>12</v>
      </c>
      <c r="D20034" s="5" t="str">
        <f t="shared" ref="D20034:D20097" si="313">LOWER(C20034)</f>
        <v>un</v>
      </c>
    </row>
    <row r="20035" spans="1:4" x14ac:dyDescent="0.2">
      <c r="A20035" s="5" t="s">
        <v>11001</v>
      </c>
      <c r="B20035" s="5" t="s">
        <v>35231</v>
      </c>
      <c r="C20035" s="5" t="s">
        <v>12</v>
      </c>
      <c r="D20035" s="5" t="str">
        <f t="shared" si="313"/>
        <v>un</v>
      </c>
    </row>
    <row r="20036" spans="1:4" x14ac:dyDescent="0.2">
      <c r="A20036" s="5" t="s">
        <v>21331</v>
      </c>
      <c r="B20036" s="5" t="s">
        <v>35231</v>
      </c>
      <c r="C20036" s="5" t="s">
        <v>12</v>
      </c>
      <c r="D20036" s="5" t="str">
        <f t="shared" si="313"/>
        <v>un</v>
      </c>
    </row>
    <row r="20037" spans="1:4" x14ac:dyDescent="0.2">
      <c r="A20037" s="5" t="s">
        <v>11002</v>
      </c>
      <c r="B20037" s="5" t="s">
        <v>35232</v>
      </c>
      <c r="C20037" s="5" t="s">
        <v>12</v>
      </c>
      <c r="D20037" s="5" t="str">
        <f t="shared" si="313"/>
        <v>un</v>
      </c>
    </row>
    <row r="20038" spans="1:4" x14ac:dyDescent="0.2">
      <c r="A20038" s="5" t="s">
        <v>21332</v>
      </c>
      <c r="B20038" s="5" t="s">
        <v>35232</v>
      </c>
      <c r="C20038" s="5" t="s">
        <v>12</v>
      </c>
      <c r="D20038" s="5" t="str">
        <f t="shared" si="313"/>
        <v>un</v>
      </c>
    </row>
    <row r="20039" spans="1:4" x14ac:dyDescent="0.2">
      <c r="A20039" s="5" t="s">
        <v>11003</v>
      </c>
      <c r="B20039" s="5" t="s">
        <v>35233</v>
      </c>
      <c r="C20039" s="5" t="s">
        <v>12</v>
      </c>
      <c r="D20039" s="5" t="str">
        <f t="shared" si="313"/>
        <v>un</v>
      </c>
    </row>
    <row r="20040" spans="1:4" x14ac:dyDescent="0.2">
      <c r="A20040" s="5" t="s">
        <v>21333</v>
      </c>
      <c r="B20040" s="5" t="s">
        <v>35233</v>
      </c>
      <c r="C20040" s="5" t="s">
        <v>12</v>
      </c>
      <c r="D20040" s="5" t="str">
        <f t="shared" si="313"/>
        <v>un</v>
      </c>
    </row>
    <row r="20041" spans="1:4" x14ac:dyDescent="0.2">
      <c r="A20041" s="5" t="s">
        <v>11004</v>
      </c>
      <c r="B20041" s="5" t="s">
        <v>35234</v>
      </c>
      <c r="C20041" s="5" t="s">
        <v>12</v>
      </c>
      <c r="D20041" s="5" t="str">
        <f t="shared" si="313"/>
        <v>un</v>
      </c>
    </row>
    <row r="20042" spans="1:4" x14ac:dyDescent="0.2">
      <c r="A20042" s="5" t="s">
        <v>21334</v>
      </c>
      <c r="B20042" s="5" t="s">
        <v>35234</v>
      </c>
      <c r="C20042" s="5" t="s">
        <v>12</v>
      </c>
      <c r="D20042" s="5" t="str">
        <f t="shared" si="313"/>
        <v>un</v>
      </c>
    </row>
    <row r="20043" spans="1:4" x14ac:dyDescent="0.2">
      <c r="A20043" s="5" t="s">
        <v>11005</v>
      </c>
      <c r="B20043" s="5" t="s">
        <v>35235</v>
      </c>
      <c r="C20043" s="5" t="s">
        <v>12</v>
      </c>
      <c r="D20043" s="5" t="str">
        <f t="shared" si="313"/>
        <v>un</v>
      </c>
    </row>
    <row r="20044" spans="1:4" x14ac:dyDescent="0.2">
      <c r="A20044" s="5" t="s">
        <v>21335</v>
      </c>
      <c r="B20044" s="5" t="s">
        <v>35235</v>
      </c>
      <c r="C20044" s="5" t="s">
        <v>12</v>
      </c>
      <c r="D20044" s="5" t="str">
        <f t="shared" si="313"/>
        <v>un</v>
      </c>
    </row>
    <row r="20045" spans="1:4" x14ac:dyDescent="0.2">
      <c r="A20045" s="5" t="s">
        <v>11006</v>
      </c>
      <c r="B20045" s="5" t="s">
        <v>35236</v>
      </c>
      <c r="C20045" s="5" t="s">
        <v>12</v>
      </c>
      <c r="D20045" s="5" t="str">
        <f t="shared" si="313"/>
        <v>un</v>
      </c>
    </row>
    <row r="20046" spans="1:4" x14ac:dyDescent="0.2">
      <c r="A20046" s="5" t="s">
        <v>21336</v>
      </c>
      <c r="B20046" s="5" t="s">
        <v>35236</v>
      </c>
      <c r="C20046" s="5" t="s">
        <v>12</v>
      </c>
      <c r="D20046" s="5" t="str">
        <f t="shared" si="313"/>
        <v>un</v>
      </c>
    </row>
    <row r="20047" spans="1:4" x14ac:dyDescent="0.2">
      <c r="A20047" s="5" t="s">
        <v>11007</v>
      </c>
      <c r="B20047" s="5" t="s">
        <v>35237</v>
      </c>
      <c r="C20047" s="5" t="s">
        <v>12</v>
      </c>
      <c r="D20047" s="5" t="str">
        <f t="shared" si="313"/>
        <v>un</v>
      </c>
    </row>
    <row r="20048" spans="1:4" x14ac:dyDescent="0.2">
      <c r="A20048" s="5" t="s">
        <v>21337</v>
      </c>
      <c r="B20048" s="5" t="s">
        <v>35237</v>
      </c>
      <c r="C20048" s="5" t="s">
        <v>12</v>
      </c>
      <c r="D20048" s="5" t="str">
        <f t="shared" si="313"/>
        <v>un</v>
      </c>
    </row>
    <row r="20049" spans="1:4" x14ac:dyDescent="0.2">
      <c r="A20049" s="5" t="s">
        <v>11008</v>
      </c>
      <c r="B20049" s="5" t="s">
        <v>35238</v>
      </c>
      <c r="C20049" s="5" t="s">
        <v>12</v>
      </c>
      <c r="D20049" s="5" t="str">
        <f t="shared" si="313"/>
        <v>un</v>
      </c>
    </row>
    <row r="20050" spans="1:4" x14ac:dyDescent="0.2">
      <c r="A20050" s="5" t="s">
        <v>21338</v>
      </c>
      <c r="B20050" s="5" t="s">
        <v>35238</v>
      </c>
      <c r="C20050" s="5" t="s">
        <v>12</v>
      </c>
      <c r="D20050" s="5" t="str">
        <f t="shared" si="313"/>
        <v>un</v>
      </c>
    </row>
    <row r="20051" spans="1:4" x14ac:dyDescent="0.2">
      <c r="A20051" s="5" t="s">
        <v>11009</v>
      </c>
      <c r="B20051" s="5" t="s">
        <v>35239</v>
      </c>
      <c r="C20051" s="5" t="s">
        <v>12</v>
      </c>
      <c r="D20051" s="5" t="str">
        <f t="shared" si="313"/>
        <v>un</v>
      </c>
    </row>
    <row r="20052" spans="1:4" x14ac:dyDescent="0.2">
      <c r="A20052" s="5" t="s">
        <v>21339</v>
      </c>
      <c r="B20052" s="5" t="s">
        <v>35239</v>
      </c>
      <c r="C20052" s="5" t="s">
        <v>12</v>
      </c>
      <c r="D20052" s="5" t="str">
        <f t="shared" si="313"/>
        <v>un</v>
      </c>
    </row>
    <row r="20053" spans="1:4" x14ac:dyDescent="0.2">
      <c r="A20053" s="5" t="s">
        <v>11010</v>
      </c>
      <c r="B20053" s="5" t="s">
        <v>35240</v>
      </c>
      <c r="C20053" s="5" t="s">
        <v>12</v>
      </c>
      <c r="D20053" s="5" t="str">
        <f t="shared" si="313"/>
        <v>un</v>
      </c>
    </row>
    <row r="20054" spans="1:4" x14ac:dyDescent="0.2">
      <c r="A20054" s="5" t="s">
        <v>21340</v>
      </c>
      <c r="B20054" s="5" t="s">
        <v>35240</v>
      </c>
      <c r="C20054" s="5" t="s">
        <v>12</v>
      </c>
      <c r="D20054" s="5" t="str">
        <f t="shared" si="313"/>
        <v>un</v>
      </c>
    </row>
    <row r="20055" spans="1:4" x14ac:dyDescent="0.2">
      <c r="A20055" s="5" t="s">
        <v>11011</v>
      </c>
      <c r="B20055" s="5" t="s">
        <v>35241</v>
      </c>
      <c r="C20055" s="5" t="s">
        <v>12</v>
      </c>
      <c r="D20055" s="5" t="str">
        <f t="shared" si="313"/>
        <v>un</v>
      </c>
    </row>
    <row r="20056" spans="1:4" x14ac:dyDescent="0.2">
      <c r="A20056" s="5" t="s">
        <v>21341</v>
      </c>
      <c r="B20056" s="5" t="s">
        <v>35241</v>
      </c>
      <c r="C20056" s="5" t="s">
        <v>12</v>
      </c>
      <c r="D20056" s="5" t="str">
        <f t="shared" si="313"/>
        <v>un</v>
      </c>
    </row>
    <row r="20057" spans="1:4" x14ac:dyDescent="0.2">
      <c r="A20057" s="5" t="s">
        <v>11012</v>
      </c>
      <c r="B20057" s="5" t="s">
        <v>35242</v>
      </c>
      <c r="C20057" s="5" t="s">
        <v>12</v>
      </c>
      <c r="D20057" s="5" t="str">
        <f t="shared" si="313"/>
        <v>un</v>
      </c>
    </row>
    <row r="20058" spans="1:4" x14ac:dyDescent="0.2">
      <c r="A20058" s="5" t="s">
        <v>21342</v>
      </c>
      <c r="B20058" s="5" t="s">
        <v>35242</v>
      </c>
      <c r="C20058" s="5" t="s">
        <v>12</v>
      </c>
      <c r="D20058" s="5" t="str">
        <f t="shared" si="313"/>
        <v>un</v>
      </c>
    </row>
    <row r="20059" spans="1:4" x14ac:dyDescent="0.2">
      <c r="A20059" s="5" t="s">
        <v>11013</v>
      </c>
      <c r="B20059" s="5" t="s">
        <v>35243</v>
      </c>
      <c r="C20059" s="5" t="s">
        <v>12</v>
      </c>
      <c r="D20059" s="5" t="str">
        <f t="shared" si="313"/>
        <v>un</v>
      </c>
    </row>
    <row r="20060" spans="1:4" x14ac:dyDescent="0.2">
      <c r="A20060" s="5" t="s">
        <v>21343</v>
      </c>
      <c r="B20060" s="5" t="s">
        <v>35243</v>
      </c>
      <c r="C20060" s="5" t="s">
        <v>12</v>
      </c>
      <c r="D20060" s="5" t="str">
        <f t="shared" si="313"/>
        <v>un</v>
      </c>
    </row>
    <row r="20061" spans="1:4" x14ac:dyDescent="0.2">
      <c r="A20061" s="5" t="s">
        <v>11014</v>
      </c>
      <c r="B20061" s="5" t="s">
        <v>35244</v>
      </c>
      <c r="C20061" s="5" t="s">
        <v>12</v>
      </c>
      <c r="D20061" s="5" t="str">
        <f t="shared" si="313"/>
        <v>un</v>
      </c>
    </row>
    <row r="20062" spans="1:4" x14ac:dyDescent="0.2">
      <c r="A20062" s="5" t="s">
        <v>21344</v>
      </c>
      <c r="B20062" s="5" t="s">
        <v>35244</v>
      </c>
      <c r="C20062" s="5" t="s">
        <v>12</v>
      </c>
      <c r="D20062" s="5" t="str">
        <f t="shared" si="313"/>
        <v>un</v>
      </c>
    </row>
    <row r="20063" spans="1:4" x14ac:dyDescent="0.2">
      <c r="A20063" s="5" t="s">
        <v>11015</v>
      </c>
      <c r="B20063" s="5" t="s">
        <v>35245</v>
      </c>
      <c r="C20063" s="5" t="s">
        <v>12</v>
      </c>
      <c r="D20063" s="5" t="str">
        <f t="shared" si="313"/>
        <v>un</v>
      </c>
    </row>
    <row r="20064" spans="1:4" x14ac:dyDescent="0.2">
      <c r="A20064" s="5" t="s">
        <v>21345</v>
      </c>
      <c r="B20064" s="5" t="s">
        <v>35245</v>
      </c>
      <c r="C20064" s="5" t="s">
        <v>12</v>
      </c>
      <c r="D20064" s="5" t="str">
        <f t="shared" si="313"/>
        <v>un</v>
      </c>
    </row>
    <row r="20065" spans="1:4" x14ac:dyDescent="0.2">
      <c r="A20065" s="5" t="s">
        <v>11016</v>
      </c>
      <c r="B20065" s="5" t="s">
        <v>35246</v>
      </c>
      <c r="C20065" s="5" t="s">
        <v>12</v>
      </c>
      <c r="D20065" s="5" t="str">
        <f t="shared" si="313"/>
        <v>un</v>
      </c>
    </row>
    <row r="20066" spans="1:4" x14ac:dyDescent="0.2">
      <c r="A20066" s="5" t="s">
        <v>21346</v>
      </c>
      <c r="B20066" s="5" t="s">
        <v>35246</v>
      </c>
      <c r="C20066" s="5" t="s">
        <v>12</v>
      </c>
      <c r="D20066" s="5" t="str">
        <f t="shared" si="313"/>
        <v>un</v>
      </c>
    </row>
    <row r="20067" spans="1:4" x14ac:dyDescent="0.2">
      <c r="A20067" s="5" t="s">
        <v>11017</v>
      </c>
      <c r="B20067" s="5" t="s">
        <v>35247</v>
      </c>
      <c r="C20067" s="5" t="s">
        <v>12</v>
      </c>
      <c r="D20067" s="5" t="str">
        <f t="shared" si="313"/>
        <v>un</v>
      </c>
    </row>
    <row r="20068" spans="1:4" x14ac:dyDescent="0.2">
      <c r="A20068" s="5" t="s">
        <v>21347</v>
      </c>
      <c r="B20068" s="5" t="s">
        <v>35247</v>
      </c>
      <c r="C20068" s="5" t="s">
        <v>12</v>
      </c>
      <c r="D20068" s="5" t="str">
        <f t="shared" si="313"/>
        <v>un</v>
      </c>
    </row>
    <row r="20069" spans="1:4" x14ac:dyDescent="0.2">
      <c r="A20069" s="5" t="s">
        <v>11018</v>
      </c>
      <c r="B20069" s="5" t="s">
        <v>35248</v>
      </c>
      <c r="C20069" s="5" t="s">
        <v>12</v>
      </c>
      <c r="D20069" s="5" t="str">
        <f t="shared" si="313"/>
        <v>un</v>
      </c>
    </row>
    <row r="20070" spans="1:4" x14ac:dyDescent="0.2">
      <c r="A20070" s="5" t="s">
        <v>21348</v>
      </c>
      <c r="B20070" s="5" t="s">
        <v>35248</v>
      </c>
      <c r="C20070" s="5" t="s">
        <v>12</v>
      </c>
      <c r="D20070" s="5" t="str">
        <f t="shared" si="313"/>
        <v>un</v>
      </c>
    </row>
    <row r="20071" spans="1:4" x14ac:dyDescent="0.2">
      <c r="A20071" s="5" t="s">
        <v>11019</v>
      </c>
      <c r="B20071" s="5" t="s">
        <v>35249</v>
      </c>
      <c r="C20071" s="5" t="s">
        <v>12</v>
      </c>
      <c r="D20071" s="5" t="str">
        <f t="shared" si="313"/>
        <v>un</v>
      </c>
    </row>
    <row r="20072" spans="1:4" x14ac:dyDescent="0.2">
      <c r="A20072" s="5" t="s">
        <v>21349</v>
      </c>
      <c r="B20072" s="5" t="s">
        <v>35249</v>
      </c>
      <c r="C20072" s="5" t="s">
        <v>12</v>
      </c>
      <c r="D20072" s="5" t="str">
        <f t="shared" si="313"/>
        <v>un</v>
      </c>
    </row>
    <row r="20073" spans="1:4" x14ac:dyDescent="0.2">
      <c r="A20073" s="5" t="s">
        <v>11020</v>
      </c>
      <c r="B20073" s="5" t="s">
        <v>35250</v>
      </c>
      <c r="C20073" s="5" t="s">
        <v>12</v>
      </c>
      <c r="D20073" s="5" t="str">
        <f t="shared" si="313"/>
        <v>un</v>
      </c>
    </row>
    <row r="20074" spans="1:4" x14ac:dyDescent="0.2">
      <c r="A20074" s="5" t="s">
        <v>21350</v>
      </c>
      <c r="B20074" s="5" t="s">
        <v>35250</v>
      </c>
      <c r="C20074" s="5" t="s">
        <v>12</v>
      </c>
      <c r="D20074" s="5" t="str">
        <f t="shared" si="313"/>
        <v>un</v>
      </c>
    </row>
    <row r="20075" spans="1:4" x14ac:dyDescent="0.2">
      <c r="A20075" s="5" t="s">
        <v>11021</v>
      </c>
      <c r="B20075" s="5" t="s">
        <v>35251</v>
      </c>
      <c r="C20075" s="5" t="s">
        <v>12</v>
      </c>
      <c r="D20075" s="5" t="str">
        <f t="shared" si="313"/>
        <v>un</v>
      </c>
    </row>
    <row r="20076" spans="1:4" x14ac:dyDescent="0.2">
      <c r="A20076" s="5" t="s">
        <v>21351</v>
      </c>
      <c r="B20076" s="5" t="s">
        <v>35251</v>
      </c>
      <c r="C20076" s="5" t="s">
        <v>12</v>
      </c>
      <c r="D20076" s="5" t="str">
        <f t="shared" si="313"/>
        <v>un</v>
      </c>
    </row>
    <row r="20077" spans="1:4" x14ac:dyDescent="0.2">
      <c r="A20077" s="5" t="s">
        <v>11022</v>
      </c>
      <c r="B20077" s="5" t="s">
        <v>35252</v>
      </c>
      <c r="C20077" s="5" t="s">
        <v>12</v>
      </c>
      <c r="D20077" s="5" t="str">
        <f t="shared" si="313"/>
        <v>un</v>
      </c>
    </row>
    <row r="20078" spans="1:4" x14ac:dyDescent="0.2">
      <c r="A20078" s="5" t="s">
        <v>21352</v>
      </c>
      <c r="B20078" s="5" t="s">
        <v>35252</v>
      </c>
      <c r="C20078" s="5" t="s">
        <v>12</v>
      </c>
      <c r="D20078" s="5" t="str">
        <f t="shared" si="313"/>
        <v>un</v>
      </c>
    </row>
    <row r="20079" spans="1:4" x14ac:dyDescent="0.2">
      <c r="A20079" s="5" t="s">
        <v>11023</v>
      </c>
      <c r="B20079" s="5" t="s">
        <v>35253</v>
      </c>
      <c r="C20079" s="5" t="s">
        <v>12</v>
      </c>
      <c r="D20079" s="5" t="str">
        <f t="shared" si="313"/>
        <v>un</v>
      </c>
    </row>
    <row r="20080" spans="1:4" x14ac:dyDescent="0.2">
      <c r="A20080" s="5" t="s">
        <v>21353</v>
      </c>
      <c r="B20080" s="5" t="s">
        <v>35253</v>
      </c>
      <c r="C20080" s="5" t="s">
        <v>12</v>
      </c>
      <c r="D20080" s="5" t="str">
        <f t="shared" si="313"/>
        <v>un</v>
      </c>
    </row>
    <row r="20081" spans="1:4" x14ac:dyDescent="0.2">
      <c r="A20081" s="5" t="s">
        <v>11024</v>
      </c>
      <c r="B20081" s="5" t="s">
        <v>35254</v>
      </c>
      <c r="C20081" s="5" t="s">
        <v>12</v>
      </c>
      <c r="D20081" s="5" t="str">
        <f t="shared" si="313"/>
        <v>un</v>
      </c>
    </row>
    <row r="20082" spans="1:4" x14ac:dyDescent="0.2">
      <c r="A20082" s="5" t="s">
        <v>21354</v>
      </c>
      <c r="B20082" s="5" t="s">
        <v>35254</v>
      </c>
      <c r="C20082" s="5" t="s">
        <v>12</v>
      </c>
      <c r="D20082" s="5" t="str">
        <f t="shared" si="313"/>
        <v>un</v>
      </c>
    </row>
    <row r="20083" spans="1:4" x14ac:dyDescent="0.2">
      <c r="A20083" s="5" t="s">
        <v>11025</v>
      </c>
      <c r="B20083" s="5" t="s">
        <v>35255</v>
      </c>
      <c r="C20083" s="5" t="s">
        <v>12</v>
      </c>
      <c r="D20083" s="5" t="str">
        <f t="shared" si="313"/>
        <v>un</v>
      </c>
    </row>
    <row r="20084" spans="1:4" x14ac:dyDescent="0.2">
      <c r="A20084" s="5" t="s">
        <v>21355</v>
      </c>
      <c r="B20084" s="5" t="s">
        <v>35255</v>
      </c>
      <c r="C20084" s="5" t="s">
        <v>12</v>
      </c>
      <c r="D20084" s="5" t="str">
        <f t="shared" si="313"/>
        <v>un</v>
      </c>
    </row>
    <row r="20085" spans="1:4" x14ac:dyDescent="0.2">
      <c r="A20085" s="5" t="s">
        <v>5281</v>
      </c>
      <c r="B20085" s="5" t="s">
        <v>35256</v>
      </c>
      <c r="C20085" s="5" t="s">
        <v>12</v>
      </c>
      <c r="D20085" s="5" t="str">
        <f t="shared" si="313"/>
        <v>un</v>
      </c>
    </row>
    <row r="20086" spans="1:4" x14ac:dyDescent="0.2">
      <c r="A20086" s="5" t="s">
        <v>21356</v>
      </c>
      <c r="B20086" s="5" t="s">
        <v>35256</v>
      </c>
      <c r="C20086" s="5" t="s">
        <v>12</v>
      </c>
      <c r="D20086" s="5" t="str">
        <f t="shared" si="313"/>
        <v>un</v>
      </c>
    </row>
    <row r="20087" spans="1:4" x14ac:dyDescent="0.2">
      <c r="A20087" s="5" t="s">
        <v>5282</v>
      </c>
      <c r="B20087" s="5" t="s">
        <v>35257</v>
      </c>
      <c r="C20087" s="5" t="s">
        <v>12</v>
      </c>
      <c r="D20087" s="5" t="str">
        <f t="shared" si="313"/>
        <v>un</v>
      </c>
    </row>
    <row r="20088" spans="1:4" x14ac:dyDescent="0.2">
      <c r="A20088" s="5" t="s">
        <v>21357</v>
      </c>
      <c r="B20088" s="5" t="s">
        <v>35257</v>
      </c>
      <c r="C20088" s="5" t="s">
        <v>12</v>
      </c>
      <c r="D20088" s="5" t="str">
        <f t="shared" si="313"/>
        <v>un</v>
      </c>
    </row>
    <row r="20089" spans="1:4" x14ac:dyDescent="0.2">
      <c r="A20089" s="5" t="s">
        <v>5283</v>
      </c>
      <c r="B20089" s="5" t="s">
        <v>35258</v>
      </c>
      <c r="C20089" s="5" t="s">
        <v>12</v>
      </c>
      <c r="D20089" s="5" t="str">
        <f t="shared" si="313"/>
        <v>un</v>
      </c>
    </row>
    <row r="20090" spans="1:4" x14ac:dyDescent="0.2">
      <c r="A20090" s="5" t="s">
        <v>21358</v>
      </c>
      <c r="B20090" s="5" t="s">
        <v>35258</v>
      </c>
      <c r="C20090" s="5" t="s">
        <v>12</v>
      </c>
      <c r="D20090" s="5" t="str">
        <f t="shared" si="313"/>
        <v>un</v>
      </c>
    </row>
    <row r="20091" spans="1:4" x14ac:dyDescent="0.2">
      <c r="A20091" s="5" t="s">
        <v>5284</v>
      </c>
      <c r="B20091" s="5" t="s">
        <v>35259</v>
      </c>
      <c r="C20091" s="5" t="s">
        <v>12</v>
      </c>
      <c r="D20091" s="5" t="str">
        <f t="shared" si="313"/>
        <v>un</v>
      </c>
    </row>
    <row r="20092" spans="1:4" x14ac:dyDescent="0.2">
      <c r="A20092" s="5" t="s">
        <v>21359</v>
      </c>
      <c r="B20092" s="5" t="s">
        <v>35259</v>
      </c>
      <c r="C20092" s="5" t="s">
        <v>12</v>
      </c>
      <c r="D20092" s="5" t="str">
        <f t="shared" si="313"/>
        <v>un</v>
      </c>
    </row>
    <row r="20093" spans="1:4" x14ac:dyDescent="0.2">
      <c r="A20093" s="5" t="s">
        <v>5287</v>
      </c>
      <c r="B20093" s="5" t="s">
        <v>35260</v>
      </c>
      <c r="C20093" s="5" t="s">
        <v>12</v>
      </c>
      <c r="D20093" s="5" t="str">
        <f t="shared" si="313"/>
        <v>un</v>
      </c>
    </row>
    <row r="20094" spans="1:4" x14ac:dyDescent="0.2">
      <c r="A20094" s="5" t="s">
        <v>21360</v>
      </c>
      <c r="B20094" s="5" t="s">
        <v>35260</v>
      </c>
      <c r="C20094" s="5" t="s">
        <v>12</v>
      </c>
      <c r="D20094" s="5" t="str">
        <f t="shared" si="313"/>
        <v>un</v>
      </c>
    </row>
    <row r="20095" spans="1:4" x14ac:dyDescent="0.2">
      <c r="A20095" s="5" t="s">
        <v>5194</v>
      </c>
      <c r="B20095" s="5" t="s">
        <v>35261</v>
      </c>
      <c r="C20095" s="5" t="s">
        <v>12</v>
      </c>
      <c r="D20095" s="5" t="str">
        <f t="shared" si="313"/>
        <v>un</v>
      </c>
    </row>
    <row r="20096" spans="1:4" x14ac:dyDescent="0.2">
      <c r="A20096" s="5" t="s">
        <v>21361</v>
      </c>
      <c r="B20096" s="5" t="s">
        <v>35261</v>
      </c>
      <c r="C20096" s="5" t="s">
        <v>12</v>
      </c>
      <c r="D20096" s="5" t="str">
        <f t="shared" si="313"/>
        <v>un</v>
      </c>
    </row>
    <row r="20097" spans="1:4" x14ac:dyDescent="0.2">
      <c r="A20097" s="5" t="s">
        <v>5288</v>
      </c>
      <c r="B20097" s="5" t="s">
        <v>35262</v>
      </c>
      <c r="C20097" s="5" t="s">
        <v>12</v>
      </c>
      <c r="D20097" s="5" t="str">
        <f t="shared" si="313"/>
        <v>un</v>
      </c>
    </row>
    <row r="20098" spans="1:4" x14ac:dyDescent="0.2">
      <c r="A20098" s="5" t="s">
        <v>21362</v>
      </c>
      <c r="B20098" s="5" t="s">
        <v>35262</v>
      </c>
      <c r="C20098" s="5" t="s">
        <v>12</v>
      </c>
      <c r="D20098" s="5" t="str">
        <f t="shared" ref="D20098:D20161" si="314">LOWER(C20098)</f>
        <v>un</v>
      </c>
    </row>
    <row r="20099" spans="1:4" x14ac:dyDescent="0.2">
      <c r="A20099" s="5" t="s">
        <v>5289</v>
      </c>
      <c r="B20099" s="5" t="s">
        <v>35263</v>
      </c>
      <c r="C20099" s="5" t="s">
        <v>12</v>
      </c>
      <c r="D20099" s="5" t="str">
        <f t="shared" si="314"/>
        <v>un</v>
      </c>
    </row>
    <row r="20100" spans="1:4" x14ac:dyDescent="0.2">
      <c r="A20100" s="5" t="s">
        <v>21363</v>
      </c>
      <c r="B20100" s="5" t="s">
        <v>35263</v>
      </c>
      <c r="C20100" s="5" t="s">
        <v>12</v>
      </c>
      <c r="D20100" s="5" t="str">
        <f t="shared" si="314"/>
        <v>un</v>
      </c>
    </row>
    <row r="20101" spans="1:4" x14ac:dyDescent="0.2">
      <c r="A20101" s="5" t="s">
        <v>5290</v>
      </c>
      <c r="B20101" s="5" t="s">
        <v>35264</v>
      </c>
      <c r="C20101" s="5" t="s">
        <v>12</v>
      </c>
      <c r="D20101" s="5" t="str">
        <f t="shared" si="314"/>
        <v>un</v>
      </c>
    </row>
    <row r="20102" spans="1:4" x14ac:dyDescent="0.2">
      <c r="A20102" s="5" t="s">
        <v>21364</v>
      </c>
      <c r="B20102" s="5" t="s">
        <v>35264</v>
      </c>
      <c r="C20102" s="5" t="s">
        <v>12</v>
      </c>
      <c r="D20102" s="5" t="str">
        <f t="shared" si="314"/>
        <v>un</v>
      </c>
    </row>
    <row r="20103" spans="1:4" x14ac:dyDescent="0.2">
      <c r="A20103" s="5" t="s">
        <v>5291</v>
      </c>
      <c r="B20103" s="5" t="s">
        <v>35265</v>
      </c>
      <c r="C20103" s="5" t="s">
        <v>12</v>
      </c>
      <c r="D20103" s="5" t="str">
        <f t="shared" si="314"/>
        <v>un</v>
      </c>
    </row>
    <row r="20104" spans="1:4" x14ac:dyDescent="0.2">
      <c r="A20104" s="5" t="s">
        <v>21365</v>
      </c>
      <c r="B20104" s="5" t="s">
        <v>35265</v>
      </c>
      <c r="C20104" s="5" t="s">
        <v>12</v>
      </c>
      <c r="D20104" s="5" t="str">
        <f t="shared" si="314"/>
        <v>un</v>
      </c>
    </row>
    <row r="20105" spans="1:4" x14ac:dyDescent="0.2">
      <c r="A20105" s="5" t="s">
        <v>5292</v>
      </c>
      <c r="B20105" s="5" t="s">
        <v>35266</v>
      </c>
      <c r="C20105" s="5" t="s">
        <v>12</v>
      </c>
      <c r="D20105" s="5" t="str">
        <f t="shared" si="314"/>
        <v>un</v>
      </c>
    </row>
    <row r="20106" spans="1:4" x14ac:dyDescent="0.2">
      <c r="A20106" s="5" t="s">
        <v>21366</v>
      </c>
      <c r="B20106" s="5" t="s">
        <v>35266</v>
      </c>
      <c r="C20106" s="5" t="s">
        <v>12</v>
      </c>
      <c r="D20106" s="5" t="str">
        <f t="shared" si="314"/>
        <v>un</v>
      </c>
    </row>
    <row r="20107" spans="1:4" x14ac:dyDescent="0.2">
      <c r="A20107" s="5" t="s">
        <v>5293</v>
      </c>
      <c r="B20107" s="5" t="s">
        <v>35267</v>
      </c>
      <c r="C20107" s="5" t="s">
        <v>12</v>
      </c>
      <c r="D20107" s="5" t="str">
        <f t="shared" si="314"/>
        <v>un</v>
      </c>
    </row>
    <row r="20108" spans="1:4" x14ac:dyDescent="0.2">
      <c r="A20108" s="5" t="s">
        <v>21367</v>
      </c>
      <c r="B20108" s="5" t="s">
        <v>35267</v>
      </c>
      <c r="C20108" s="5" t="s">
        <v>12</v>
      </c>
      <c r="D20108" s="5" t="str">
        <f t="shared" si="314"/>
        <v>un</v>
      </c>
    </row>
    <row r="20109" spans="1:4" x14ac:dyDescent="0.2">
      <c r="A20109" s="5" t="s">
        <v>5294</v>
      </c>
      <c r="B20109" s="5" t="s">
        <v>35268</v>
      </c>
      <c r="C20109" s="5" t="s">
        <v>427</v>
      </c>
      <c r="D20109" s="5" t="str">
        <f t="shared" si="314"/>
        <v>h</v>
      </c>
    </row>
    <row r="20110" spans="1:4" x14ac:dyDescent="0.2">
      <c r="A20110" s="5" t="s">
        <v>21368</v>
      </c>
      <c r="B20110" s="5" t="s">
        <v>35268</v>
      </c>
      <c r="C20110" s="5" t="s">
        <v>427</v>
      </c>
      <c r="D20110" s="5" t="str">
        <f t="shared" si="314"/>
        <v>h</v>
      </c>
    </row>
    <row r="20111" spans="1:4" x14ac:dyDescent="0.2">
      <c r="A20111" s="5" t="s">
        <v>5295</v>
      </c>
      <c r="B20111" s="5" t="s">
        <v>35269</v>
      </c>
      <c r="C20111" s="5" t="s">
        <v>427</v>
      </c>
      <c r="D20111" s="5" t="str">
        <f t="shared" si="314"/>
        <v>h</v>
      </c>
    </row>
    <row r="20112" spans="1:4" x14ac:dyDescent="0.2">
      <c r="A20112" s="5" t="s">
        <v>21369</v>
      </c>
      <c r="B20112" s="5" t="s">
        <v>35269</v>
      </c>
      <c r="C20112" s="5" t="s">
        <v>427</v>
      </c>
      <c r="D20112" s="5" t="str">
        <f t="shared" si="314"/>
        <v>h</v>
      </c>
    </row>
    <row r="20113" spans="1:4" x14ac:dyDescent="0.2">
      <c r="A20113" s="5" t="s">
        <v>5296</v>
      </c>
      <c r="B20113" s="5" t="s">
        <v>35270</v>
      </c>
      <c r="C20113" s="5" t="s">
        <v>427</v>
      </c>
      <c r="D20113" s="5" t="str">
        <f t="shared" si="314"/>
        <v>h</v>
      </c>
    </row>
    <row r="20114" spans="1:4" x14ac:dyDescent="0.2">
      <c r="A20114" s="5" t="s">
        <v>21370</v>
      </c>
      <c r="B20114" s="5" t="s">
        <v>35270</v>
      </c>
      <c r="C20114" s="5" t="s">
        <v>427</v>
      </c>
      <c r="D20114" s="5" t="str">
        <f t="shared" si="314"/>
        <v>h</v>
      </c>
    </row>
    <row r="20115" spans="1:4" x14ac:dyDescent="0.2">
      <c r="A20115" s="5" t="s">
        <v>5297</v>
      </c>
      <c r="B20115" s="5" t="s">
        <v>35271</v>
      </c>
      <c r="C20115" s="5" t="s">
        <v>427</v>
      </c>
      <c r="D20115" s="5" t="str">
        <f t="shared" si="314"/>
        <v>h</v>
      </c>
    </row>
    <row r="20116" spans="1:4" x14ac:dyDescent="0.2">
      <c r="A20116" s="5" t="s">
        <v>21371</v>
      </c>
      <c r="B20116" s="5" t="s">
        <v>35271</v>
      </c>
      <c r="C20116" s="5" t="s">
        <v>427</v>
      </c>
      <c r="D20116" s="5" t="str">
        <f t="shared" si="314"/>
        <v>h</v>
      </c>
    </row>
    <row r="20117" spans="1:4" x14ac:dyDescent="0.2">
      <c r="A20117" s="5" t="s">
        <v>5298</v>
      </c>
      <c r="B20117" s="5" t="s">
        <v>35272</v>
      </c>
      <c r="C20117" s="5" t="s">
        <v>427</v>
      </c>
      <c r="D20117" s="5" t="str">
        <f t="shared" si="314"/>
        <v>h</v>
      </c>
    </row>
    <row r="20118" spans="1:4" x14ac:dyDescent="0.2">
      <c r="A20118" s="5" t="s">
        <v>5299</v>
      </c>
      <c r="B20118" s="5" t="s">
        <v>35273</v>
      </c>
      <c r="C20118" s="5" t="s">
        <v>427</v>
      </c>
      <c r="D20118" s="5" t="str">
        <f t="shared" si="314"/>
        <v>h</v>
      </c>
    </row>
    <row r="20119" spans="1:4" x14ac:dyDescent="0.2">
      <c r="A20119" s="5" t="s">
        <v>5300</v>
      </c>
      <c r="B20119" s="5" t="s">
        <v>35273</v>
      </c>
      <c r="C20119" s="5" t="s">
        <v>427</v>
      </c>
      <c r="D20119" s="5" t="str">
        <f t="shared" si="314"/>
        <v>h</v>
      </c>
    </row>
    <row r="20120" spans="1:4" x14ac:dyDescent="0.2">
      <c r="A20120" s="5" t="s">
        <v>21372</v>
      </c>
      <c r="B20120" s="5" t="s">
        <v>35272</v>
      </c>
      <c r="C20120" s="5" t="s">
        <v>427</v>
      </c>
      <c r="D20120" s="5" t="str">
        <f t="shared" si="314"/>
        <v>h</v>
      </c>
    </row>
    <row r="20121" spans="1:4" x14ac:dyDescent="0.2">
      <c r="A20121" s="5" t="s">
        <v>21373</v>
      </c>
      <c r="B20121" s="5" t="s">
        <v>35273</v>
      </c>
      <c r="C20121" s="5" t="s">
        <v>427</v>
      </c>
      <c r="D20121" s="5" t="str">
        <f t="shared" si="314"/>
        <v>h</v>
      </c>
    </row>
    <row r="20122" spans="1:4" x14ac:dyDescent="0.2">
      <c r="A20122" s="5" t="s">
        <v>21374</v>
      </c>
      <c r="B20122" s="5" t="s">
        <v>35273</v>
      </c>
      <c r="C20122" s="5" t="s">
        <v>427</v>
      </c>
      <c r="D20122" s="5" t="str">
        <f t="shared" si="314"/>
        <v>h</v>
      </c>
    </row>
    <row r="20123" spans="1:4" x14ac:dyDescent="0.2">
      <c r="A20123" s="5" t="s">
        <v>5301</v>
      </c>
      <c r="B20123" s="5" t="s">
        <v>35274</v>
      </c>
      <c r="C20123" s="5" t="s">
        <v>427</v>
      </c>
      <c r="D20123" s="5" t="str">
        <f t="shared" si="314"/>
        <v>h</v>
      </c>
    </row>
    <row r="20124" spans="1:4" x14ac:dyDescent="0.2">
      <c r="A20124" s="5" t="s">
        <v>5302</v>
      </c>
      <c r="B20124" s="5" t="s">
        <v>35274</v>
      </c>
      <c r="C20124" s="5" t="s">
        <v>427</v>
      </c>
      <c r="D20124" s="5" t="str">
        <f t="shared" si="314"/>
        <v>h</v>
      </c>
    </row>
    <row r="20125" spans="1:4" x14ac:dyDescent="0.2">
      <c r="A20125" s="5" t="s">
        <v>5303</v>
      </c>
      <c r="B20125" s="5" t="s">
        <v>35274</v>
      </c>
      <c r="C20125" s="5" t="s">
        <v>427</v>
      </c>
      <c r="D20125" s="5" t="str">
        <f t="shared" si="314"/>
        <v>h</v>
      </c>
    </row>
    <row r="20126" spans="1:4" x14ac:dyDescent="0.2">
      <c r="A20126" s="5" t="s">
        <v>21375</v>
      </c>
      <c r="B20126" s="5" t="s">
        <v>35274</v>
      </c>
      <c r="C20126" s="5" t="s">
        <v>427</v>
      </c>
      <c r="D20126" s="5" t="str">
        <f t="shared" si="314"/>
        <v>h</v>
      </c>
    </row>
    <row r="20127" spans="1:4" x14ac:dyDescent="0.2">
      <c r="A20127" s="5" t="s">
        <v>21376</v>
      </c>
      <c r="B20127" s="5" t="s">
        <v>35274</v>
      </c>
      <c r="C20127" s="5" t="s">
        <v>427</v>
      </c>
      <c r="D20127" s="5" t="str">
        <f t="shared" si="314"/>
        <v>h</v>
      </c>
    </row>
    <row r="20128" spans="1:4" x14ac:dyDescent="0.2">
      <c r="A20128" s="5" t="s">
        <v>21377</v>
      </c>
      <c r="B20128" s="5" t="s">
        <v>35274</v>
      </c>
      <c r="C20128" s="5" t="s">
        <v>427</v>
      </c>
      <c r="D20128" s="5" t="str">
        <f t="shared" si="314"/>
        <v>h</v>
      </c>
    </row>
    <row r="20129" spans="1:4" x14ac:dyDescent="0.2">
      <c r="A20129" s="5" t="s">
        <v>5304</v>
      </c>
      <c r="B20129" s="5" t="s">
        <v>35275</v>
      </c>
      <c r="C20129" s="5" t="s">
        <v>427</v>
      </c>
      <c r="D20129" s="5" t="str">
        <f t="shared" si="314"/>
        <v>h</v>
      </c>
    </row>
    <row r="20130" spans="1:4" x14ac:dyDescent="0.2">
      <c r="A20130" s="5" t="s">
        <v>5305</v>
      </c>
      <c r="B20130" s="5" t="s">
        <v>35275</v>
      </c>
      <c r="C20130" s="5" t="s">
        <v>427</v>
      </c>
      <c r="D20130" s="5" t="str">
        <f t="shared" si="314"/>
        <v>h</v>
      </c>
    </row>
    <row r="20131" spans="1:4" x14ac:dyDescent="0.2">
      <c r="A20131" s="5" t="s">
        <v>5306</v>
      </c>
      <c r="B20131" s="5" t="s">
        <v>35275</v>
      </c>
      <c r="C20131" s="5" t="s">
        <v>427</v>
      </c>
      <c r="D20131" s="5" t="str">
        <f t="shared" si="314"/>
        <v>h</v>
      </c>
    </row>
    <row r="20132" spans="1:4" x14ac:dyDescent="0.2">
      <c r="A20132" s="5" t="s">
        <v>21378</v>
      </c>
      <c r="B20132" s="5" t="s">
        <v>35275</v>
      </c>
      <c r="C20132" s="5" t="s">
        <v>427</v>
      </c>
      <c r="D20132" s="5" t="str">
        <f t="shared" si="314"/>
        <v>h</v>
      </c>
    </row>
    <row r="20133" spans="1:4" x14ac:dyDescent="0.2">
      <c r="A20133" s="5" t="s">
        <v>21379</v>
      </c>
      <c r="B20133" s="5" t="s">
        <v>35275</v>
      </c>
      <c r="C20133" s="5" t="s">
        <v>427</v>
      </c>
      <c r="D20133" s="5" t="str">
        <f t="shared" si="314"/>
        <v>h</v>
      </c>
    </row>
    <row r="20134" spans="1:4" x14ac:dyDescent="0.2">
      <c r="A20134" s="5" t="s">
        <v>21380</v>
      </c>
      <c r="B20134" s="5" t="s">
        <v>35275</v>
      </c>
      <c r="C20134" s="5" t="s">
        <v>427</v>
      </c>
      <c r="D20134" s="5" t="str">
        <f t="shared" si="314"/>
        <v>h</v>
      </c>
    </row>
    <row r="20135" spans="1:4" x14ac:dyDescent="0.2">
      <c r="A20135" s="5" t="s">
        <v>5307</v>
      </c>
      <c r="B20135" s="5" t="s">
        <v>35276</v>
      </c>
      <c r="C20135" s="5" t="s">
        <v>427</v>
      </c>
      <c r="D20135" s="5" t="str">
        <f t="shared" si="314"/>
        <v>h</v>
      </c>
    </row>
    <row r="20136" spans="1:4" x14ac:dyDescent="0.2">
      <c r="A20136" s="5" t="s">
        <v>5308</v>
      </c>
      <c r="B20136" s="5" t="s">
        <v>35276</v>
      </c>
      <c r="C20136" s="5" t="s">
        <v>427</v>
      </c>
      <c r="D20136" s="5" t="str">
        <f t="shared" si="314"/>
        <v>h</v>
      </c>
    </row>
    <row r="20137" spans="1:4" x14ac:dyDescent="0.2">
      <c r="A20137" s="5" t="s">
        <v>5309</v>
      </c>
      <c r="B20137" s="5" t="s">
        <v>35276</v>
      </c>
      <c r="C20137" s="5" t="s">
        <v>427</v>
      </c>
      <c r="D20137" s="5" t="str">
        <f t="shared" si="314"/>
        <v>h</v>
      </c>
    </row>
    <row r="20138" spans="1:4" x14ac:dyDescent="0.2">
      <c r="A20138" s="5" t="s">
        <v>21381</v>
      </c>
      <c r="B20138" s="5" t="s">
        <v>35276</v>
      </c>
      <c r="C20138" s="5" t="s">
        <v>427</v>
      </c>
      <c r="D20138" s="5" t="str">
        <f t="shared" si="314"/>
        <v>h</v>
      </c>
    </row>
    <row r="20139" spans="1:4" x14ac:dyDescent="0.2">
      <c r="A20139" s="5" t="s">
        <v>21382</v>
      </c>
      <c r="B20139" s="5" t="s">
        <v>35276</v>
      </c>
      <c r="C20139" s="5" t="s">
        <v>427</v>
      </c>
      <c r="D20139" s="5" t="str">
        <f t="shared" si="314"/>
        <v>h</v>
      </c>
    </row>
    <row r="20140" spans="1:4" x14ac:dyDescent="0.2">
      <c r="A20140" s="5" t="s">
        <v>21383</v>
      </c>
      <c r="B20140" s="5" t="s">
        <v>35276</v>
      </c>
      <c r="C20140" s="5" t="s">
        <v>427</v>
      </c>
      <c r="D20140" s="5" t="str">
        <f t="shared" si="314"/>
        <v>h</v>
      </c>
    </row>
    <row r="20141" spans="1:4" x14ac:dyDescent="0.2">
      <c r="A20141" s="5" t="s">
        <v>5310</v>
      </c>
      <c r="B20141" s="5" t="s">
        <v>35277</v>
      </c>
      <c r="C20141" s="5" t="s">
        <v>427</v>
      </c>
      <c r="D20141" s="5" t="str">
        <f t="shared" si="314"/>
        <v>h</v>
      </c>
    </row>
    <row r="20142" spans="1:4" x14ac:dyDescent="0.2">
      <c r="A20142" s="5" t="s">
        <v>5311</v>
      </c>
      <c r="B20142" s="5" t="s">
        <v>35277</v>
      </c>
      <c r="C20142" s="5" t="s">
        <v>427</v>
      </c>
      <c r="D20142" s="5" t="str">
        <f t="shared" si="314"/>
        <v>h</v>
      </c>
    </row>
    <row r="20143" spans="1:4" x14ac:dyDescent="0.2">
      <c r="A20143" s="5" t="s">
        <v>5312</v>
      </c>
      <c r="B20143" s="5" t="s">
        <v>35277</v>
      </c>
      <c r="C20143" s="5" t="s">
        <v>427</v>
      </c>
      <c r="D20143" s="5" t="str">
        <f t="shared" si="314"/>
        <v>h</v>
      </c>
    </row>
    <row r="20144" spans="1:4" x14ac:dyDescent="0.2">
      <c r="A20144" s="5" t="s">
        <v>21384</v>
      </c>
      <c r="B20144" s="5" t="s">
        <v>35277</v>
      </c>
      <c r="C20144" s="5" t="s">
        <v>427</v>
      </c>
      <c r="D20144" s="5" t="str">
        <f t="shared" si="314"/>
        <v>h</v>
      </c>
    </row>
    <row r="20145" spans="1:4" x14ac:dyDescent="0.2">
      <c r="A20145" s="5" t="s">
        <v>21385</v>
      </c>
      <c r="B20145" s="5" t="s">
        <v>35277</v>
      </c>
      <c r="C20145" s="5" t="s">
        <v>427</v>
      </c>
      <c r="D20145" s="5" t="str">
        <f t="shared" si="314"/>
        <v>h</v>
      </c>
    </row>
    <row r="20146" spans="1:4" x14ac:dyDescent="0.2">
      <c r="A20146" s="5" t="s">
        <v>21386</v>
      </c>
      <c r="B20146" s="5" t="s">
        <v>35277</v>
      </c>
      <c r="C20146" s="5" t="s">
        <v>427</v>
      </c>
      <c r="D20146" s="5" t="str">
        <f t="shared" si="314"/>
        <v>h</v>
      </c>
    </row>
    <row r="20147" spans="1:4" x14ac:dyDescent="0.2">
      <c r="A20147" s="5" t="s">
        <v>5313</v>
      </c>
      <c r="B20147" s="5" t="s">
        <v>35278</v>
      </c>
      <c r="C20147" s="5" t="s">
        <v>427</v>
      </c>
      <c r="D20147" s="5" t="str">
        <f t="shared" si="314"/>
        <v>h</v>
      </c>
    </row>
    <row r="20148" spans="1:4" x14ac:dyDescent="0.2">
      <c r="A20148" s="5" t="s">
        <v>5314</v>
      </c>
      <c r="B20148" s="5" t="s">
        <v>35278</v>
      </c>
      <c r="C20148" s="5" t="s">
        <v>427</v>
      </c>
      <c r="D20148" s="5" t="str">
        <f t="shared" si="314"/>
        <v>h</v>
      </c>
    </row>
    <row r="20149" spans="1:4" x14ac:dyDescent="0.2">
      <c r="A20149" s="5" t="s">
        <v>5315</v>
      </c>
      <c r="B20149" s="5" t="s">
        <v>35278</v>
      </c>
      <c r="C20149" s="5" t="s">
        <v>427</v>
      </c>
      <c r="D20149" s="5" t="str">
        <f t="shared" si="314"/>
        <v>h</v>
      </c>
    </row>
    <row r="20150" spans="1:4" x14ac:dyDescent="0.2">
      <c r="A20150" s="5" t="s">
        <v>21387</v>
      </c>
      <c r="B20150" s="5" t="s">
        <v>35278</v>
      </c>
      <c r="C20150" s="5" t="s">
        <v>427</v>
      </c>
      <c r="D20150" s="5" t="str">
        <f t="shared" si="314"/>
        <v>h</v>
      </c>
    </row>
    <row r="20151" spans="1:4" x14ac:dyDescent="0.2">
      <c r="A20151" s="5" t="s">
        <v>21388</v>
      </c>
      <c r="B20151" s="5" t="s">
        <v>35278</v>
      </c>
      <c r="C20151" s="5" t="s">
        <v>427</v>
      </c>
      <c r="D20151" s="5" t="str">
        <f t="shared" si="314"/>
        <v>h</v>
      </c>
    </row>
    <row r="20152" spans="1:4" x14ac:dyDescent="0.2">
      <c r="A20152" s="5" t="s">
        <v>21389</v>
      </c>
      <c r="B20152" s="5" t="s">
        <v>35278</v>
      </c>
      <c r="C20152" s="5" t="s">
        <v>427</v>
      </c>
      <c r="D20152" s="5" t="str">
        <f t="shared" si="314"/>
        <v>h</v>
      </c>
    </row>
    <row r="20153" spans="1:4" x14ac:dyDescent="0.2">
      <c r="A20153" s="5" t="s">
        <v>5316</v>
      </c>
      <c r="B20153" s="5" t="s">
        <v>35279</v>
      </c>
      <c r="C20153" s="5" t="s">
        <v>427</v>
      </c>
      <c r="D20153" s="5" t="str">
        <f t="shared" si="314"/>
        <v>h</v>
      </c>
    </row>
    <row r="20154" spans="1:4" x14ac:dyDescent="0.2">
      <c r="A20154" s="5" t="s">
        <v>5317</v>
      </c>
      <c r="B20154" s="5" t="s">
        <v>35279</v>
      </c>
      <c r="C20154" s="5" t="s">
        <v>427</v>
      </c>
      <c r="D20154" s="5" t="str">
        <f t="shared" si="314"/>
        <v>h</v>
      </c>
    </row>
    <row r="20155" spans="1:4" x14ac:dyDescent="0.2">
      <c r="A20155" s="5" t="s">
        <v>5318</v>
      </c>
      <c r="B20155" s="5" t="s">
        <v>35279</v>
      </c>
      <c r="C20155" s="5" t="s">
        <v>427</v>
      </c>
      <c r="D20155" s="5" t="str">
        <f t="shared" si="314"/>
        <v>h</v>
      </c>
    </row>
    <row r="20156" spans="1:4" x14ac:dyDescent="0.2">
      <c r="A20156" s="5" t="s">
        <v>21390</v>
      </c>
      <c r="B20156" s="5" t="s">
        <v>35279</v>
      </c>
      <c r="C20156" s="5" t="s">
        <v>427</v>
      </c>
      <c r="D20156" s="5" t="str">
        <f t="shared" si="314"/>
        <v>h</v>
      </c>
    </row>
    <row r="20157" spans="1:4" x14ac:dyDescent="0.2">
      <c r="A20157" s="5" t="s">
        <v>21391</v>
      </c>
      <c r="B20157" s="5" t="s">
        <v>35279</v>
      </c>
      <c r="C20157" s="5" t="s">
        <v>427</v>
      </c>
      <c r="D20157" s="5" t="str">
        <f t="shared" si="314"/>
        <v>h</v>
      </c>
    </row>
    <row r="20158" spans="1:4" x14ac:dyDescent="0.2">
      <c r="A20158" s="5" t="s">
        <v>21392</v>
      </c>
      <c r="B20158" s="5" t="s">
        <v>35279</v>
      </c>
      <c r="C20158" s="5" t="s">
        <v>427</v>
      </c>
      <c r="D20158" s="5" t="str">
        <f t="shared" si="314"/>
        <v>h</v>
      </c>
    </row>
    <row r="20159" spans="1:4" x14ac:dyDescent="0.2">
      <c r="A20159" s="5" t="s">
        <v>5319</v>
      </c>
      <c r="B20159" s="5" t="s">
        <v>35280</v>
      </c>
      <c r="C20159" s="5" t="s">
        <v>427</v>
      </c>
      <c r="D20159" s="5" t="str">
        <f t="shared" si="314"/>
        <v>h</v>
      </c>
    </row>
    <row r="20160" spans="1:4" x14ac:dyDescent="0.2">
      <c r="A20160" s="5" t="s">
        <v>5320</v>
      </c>
      <c r="B20160" s="5" t="s">
        <v>35280</v>
      </c>
      <c r="C20160" s="5" t="s">
        <v>427</v>
      </c>
      <c r="D20160" s="5" t="str">
        <f t="shared" si="314"/>
        <v>h</v>
      </c>
    </row>
    <row r="20161" spans="1:4" x14ac:dyDescent="0.2">
      <c r="A20161" s="5" t="s">
        <v>5321</v>
      </c>
      <c r="B20161" s="5" t="s">
        <v>35280</v>
      </c>
      <c r="C20161" s="5" t="s">
        <v>427</v>
      </c>
      <c r="D20161" s="5" t="str">
        <f t="shared" si="314"/>
        <v>h</v>
      </c>
    </row>
    <row r="20162" spans="1:4" x14ac:dyDescent="0.2">
      <c r="A20162" s="5" t="s">
        <v>21393</v>
      </c>
      <c r="B20162" s="5" t="s">
        <v>35280</v>
      </c>
      <c r="C20162" s="5" t="s">
        <v>427</v>
      </c>
      <c r="D20162" s="5" t="str">
        <f t="shared" ref="D20162:D20225" si="315">LOWER(C20162)</f>
        <v>h</v>
      </c>
    </row>
    <row r="20163" spans="1:4" x14ac:dyDescent="0.2">
      <c r="A20163" s="5" t="s">
        <v>21394</v>
      </c>
      <c r="B20163" s="5" t="s">
        <v>35280</v>
      </c>
      <c r="C20163" s="5" t="s">
        <v>427</v>
      </c>
      <c r="D20163" s="5" t="str">
        <f t="shared" si="315"/>
        <v>h</v>
      </c>
    </row>
    <row r="20164" spans="1:4" x14ac:dyDescent="0.2">
      <c r="A20164" s="5" t="s">
        <v>21395</v>
      </c>
      <c r="B20164" s="5" t="s">
        <v>35280</v>
      </c>
      <c r="C20164" s="5" t="s">
        <v>427</v>
      </c>
      <c r="D20164" s="5" t="str">
        <f t="shared" si="315"/>
        <v>h</v>
      </c>
    </row>
    <row r="20165" spans="1:4" x14ac:dyDescent="0.2">
      <c r="A20165" s="5" t="s">
        <v>5322</v>
      </c>
      <c r="B20165" s="5" t="s">
        <v>35281</v>
      </c>
      <c r="C20165" s="5" t="s">
        <v>427</v>
      </c>
      <c r="D20165" s="5" t="str">
        <f t="shared" si="315"/>
        <v>h</v>
      </c>
    </row>
    <row r="20166" spans="1:4" x14ac:dyDescent="0.2">
      <c r="A20166" s="5" t="s">
        <v>5323</v>
      </c>
      <c r="B20166" s="5" t="s">
        <v>35281</v>
      </c>
      <c r="C20166" s="5" t="s">
        <v>427</v>
      </c>
      <c r="D20166" s="5" t="str">
        <f t="shared" si="315"/>
        <v>h</v>
      </c>
    </row>
    <row r="20167" spans="1:4" x14ac:dyDescent="0.2">
      <c r="A20167" s="5" t="s">
        <v>5324</v>
      </c>
      <c r="B20167" s="5" t="s">
        <v>35281</v>
      </c>
      <c r="C20167" s="5" t="s">
        <v>427</v>
      </c>
      <c r="D20167" s="5" t="str">
        <f t="shared" si="315"/>
        <v>h</v>
      </c>
    </row>
    <row r="20168" spans="1:4" x14ac:dyDescent="0.2">
      <c r="A20168" s="5" t="s">
        <v>21396</v>
      </c>
      <c r="B20168" s="5" t="s">
        <v>35281</v>
      </c>
      <c r="C20168" s="5" t="s">
        <v>427</v>
      </c>
      <c r="D20168" s="5" t="str">
        <f t="shared" si="315"/>
        <v>h</v>
      </c>
    </row>
    <row r="20169" spans="1:4" x14ac:dyDescent="0.2">
      <c r="A20169" s="5" t="s">
        <v>21397</v>
      </c>
      <c r="B20169" s="5" t="s">
        <v>35281</v>
      </c>
      <c r="C20169" s="5" t="s">
        <v>427</v>
      </c>
      <c r="D20169" s="5" t="str">
        <f t="shared" si="315"/>
        <v>h</v>
      </c>
    </row>
    <row r="20170" spans="1:4" x14ac:dyDescent="0.2">
      <c r="A20170" s="5" t="s">
        <v>21398</v>
      </c>
      <c r="B20170" s="5" t="s">
        <v>35281</v>
      </c>
      <c r="C20170" s="5" t="s">
        <v>427</v>
      </c>
      <c r="D20170" s="5" t="str">
        <f t="shared" si="315"/>
        <v>h</v>
      </c>
    </row>
    <row r="20171" spans="1:4" x14ac:dyDescent="0.2">
      <c r="A20171" s="5" t="s">
        <v>5325</v>
      </c>
      <c r="B20171" s="5" t="s">
        <v>35282</v>
      </c>
      <c r="C20171" s="5" t="s">
        <v>427</v>
      </c>
      <c r="D20171" s="5" t="str">
        <f t="shared" si="315"/>
        <v>h</v>
      </c>
    </row>
    <row r="20172" spans="1:4" x14ac:dyDescent="0.2">
      <c r="A20172" s="5" t="s">
        <v>5326</v>
      </c>
      <c r="B20172" s="5" t="s">
        <v>35282</v>
      </c>
      <c r="C20172" s="5" t="s">
        <v>427</v>
      </c>
      <c r="D20172" s="5" t="str">
        <f t="shared" si="315"/>
        <v>h</v>
      </c>
    </row>
    <row r="20173" spans="1:4" x14ac:dyDescent="0.2">
      <c r="A20173" s="5" t="s">
        <v>5327</v>
      </c>
      <c r="B20173" s="5" t="s">
        <v>35282</v>
      </c>
      <c r="C20173" s="5" t="s">
        <v>427</v>
      </c>
      <c r="D20173" s="5" t="str">
        <f t="shared" si="315"/>
        <v>h</v>
      </c>
    </row>
    <row r="20174" spans="1:4" x14ac:dyDescent="0.2">
      <c r="A20174" s="5" t="s">
        <v>21399</v>
      </c>
      <c r="B20174" s="5" t="s">
        <v>35282</v>
      </c>
      <c r="C20174" s="5" t="s">
        <v>427</v>
      </c>
      <c r="D20174" s="5" t="str">
        <f t="shared" si="315"/>
        <v>h</v>
      </c>
    </row>
    <row r="20175" spans="1:4" x14ac:dyDescent="0.2">
      <c r="A20175" s="5" t="s">
        <v>21400</v>
      </c>
      <c r="B20175" s="5" t="s">
        <v>35282</v>
      </c>
      <c r="C20175" s="5" t="s">
        <v>427</v>
      </c>
      <c r="D20175" s="5" t="str">
        <f t="shared" si="315"/>
        <v>h</v>
      </c>
    </row>
    <row r="20176" spans="1:4" x14ac:dyDescent="0.2">
      <c r="A20176" s="5" t="s">
        <v>21401</v>
      </c>
      <c r="B20176" s="5" t="s">
        <v>35282</v>
      </c>
      <c r="C20176" s="5" t="s">
        <v>427</v>
      </c>
      <c r="D20176" s="5" t="str">
        <f t="shared" si="315"/>
        <v>h</v>
      </c>
    </row>
    <row r="20177" spans="1:4" x14ac:dyDescent="0.2">
      <c r="A20177" s="5" t="s">
        <v>5328</v>
      </c>
      <c r="B20177" s="5" t="s">
        <v>35283</v>
      </c>
      <c r="C20177" s="5" t="s">
        <v>427</v>
      </c>
      <c r="D20177" s="5" t="str">
        <f t="shared" si="315"/>
        <v>h</v>
      </c>
    </row>
    <row r="20178" spans="1:4" x14ac:dyDescent="0.2">
      <c r="A20178" s="5" t="s">
        <v>5329</v>
      </c>
      <c r="B20178" s="5" t="s">
        <v>35283</v>
      </c>
      <c r="C20178" s="5" t="s">
        <v>427</v>
      </c>
      <c r="D20178" s="5" t="str">
        <f t="shared" si="315"/>
        <v>h</v>
      </c>
    </row>
    <row r="20179" spans="1:4" x14ac:dyDescent="0.2">
      <c r="A20179" s="5" t="s">
        <v>5330</v>
      </c>
      <c r="B20179" s="5" t="s">
        <v>35283</v>
      </c>
      <c r="C20179" s="5" t="s">
        <v>427</v>
      </c>
      <c r="D20179" s="5" t="str">
        <f t="shared" si="315"/>
        <v>h</v>
      </c>
    </row>
    <row r="20180" spans="1:4" x14ac:dyDescent="0.2">
      <c r="A20180" s="5" t="s">
        <v>21402</v>
      </c>
      <c r="B20180" s="5" t="s">
        <v>35283</v>
      </c>
      <c r="C20180" s="5" t="s">
        <v>427</v>
      </c>
      <c r="D20180" s="5" t="str">
        <f t="shared" si="315"/>
        <v>h</v>
      </c>
    </row>
    <row r="20181" spans="1:4" x14ac:dyDescent="0.2">
      <c r="A20181" s="5" t="s">
        <v>21403</v>
      </c>
      <c r="B20181" s="5" t="s">
        <v>35283</v>
      </c>
      <c r="C20181" s="5" t="s">
        <v>427</v>
      </c>
      <c r="D20181" s="5" t="str">
        <f t="shared" si="315"/>
        <v>h</v>
      </c>
    </row>
    <row r="20182" spans="1:4" x14ac:dyDescent="0.2">
      <c r="A20182" s="5" t="s">
        <v>21404</v>
      </c>
      <c r="B20182" s="5" t="s">
        <v>35283</v>
      </c>
      <c r="C20182" s="5" t="s">
        <v>427</v>
      </c>
      <c r="D20182" s="5" t="str">
        <f t="shared" si="315"/>
        <v>h</v>
      </c>
    </row>
    <row r="20183" spans="1:4" x14ac:dyDescent="0.2">
      <c r="A20183" s="5" t="s">
        <v>5331</v>
      </c>
      <c r="B20183" s="5" t="s">
        <v>35284</v>
      </c>
      <c r="C20183" s="5" t="s">
        <v>427</v>
      </c>
      <c r="D20183" s="5" t="str">
        <f t="shared" si="315"/>
        <v>h</v>
      </c>
    </row>
    <row r="20184" spans="1:4" x14ac:dyDescent="0.2">
      <c r="A20184" s="5" t="s">
        <v>5332</v>
      </c>
      <c r="B20184" s="5" t="s">
        <v>35284</v>
      </c>
      <c r="C20184" s="5" t="s">
        <v>427</v>
      </c>
      <c r="D20184" s="5" t="str">
        <f t="shared" si="315"/>
        <v>h</v>
      </c>
    </row>
    <row r="20185" spans="1:4" x14ac:dyDescent="0.2">
      <c r="A20185" s="5" t="s">
        <v>5333</v>
      </c>
      <c r="B20185" s="5" t="s">
        <v>35284</v>
      </c>
      <c r="C20185" s="5" t="s">
        <v>427</v>
      </c>
      <c r="D20185" s="5" t="str">
        <f t="shared" si="315"/>
        <v>h</v>
      </c>
    </row>
    <row r="20186" spans="1:4" x14ac:dyDescent="0.2">
      <c r="A20186" s="5" t="s">
        <v>21405</v>
      </c>
      <c r="B20186" s="5" t="s">
        <v>35284</v>
      </c>
      <c r="C20186" s="5" t="s">
        <v>427</v>
      </c>
      <c r="D20186" s="5" t="str">
        <f t="shared" si="315"/>
        <v>h</v>
      </c>
    </row>
    <row r="20187" spans="1:4" x14ac:dyDescent="0.2">
      <c r="A20187" s="5" t="s">
        <v>21406</v>
      </c>
      <c r="B20187" s="5" t="s">
        <v>35284</v>
      </c>
      <c r="C20187" s="5" t="s">
        <v>427</v>
      </c>
      <c r="D20187" s="5" t="str">
        <f t="shared" si="315"/>
        <v>h</v>
      </c>
    </row>
    <row r="20188" spans="1:4" x14ac:dyDescent="0.2">
      <c r="A20188" s="5" t="s">
        <v>21407</v>
      </c>
      <c r="B20188" s="5" t="s">
        <v>35284</v>
      </c>
      <c r="C20188" s="5" t="s">
        <v>427</v>
      </c>
      <c r="D20188" s="5" t="str">
        <f t="shared" si="315"/>
        <v>h</v>
      </c>
    </row>
    <row r="20189" spans="1:4" x14ac:dyDescent="0.2">
      <c r="A20189" s="5" t="s">
        <v>5334</v>
      </c>
      <c r="B20189" s="5" t="s">
        <v>35285</v>
      </c>
      <c r="C20189" s="5" t="s">
        <v>427</v>
      </c>
      <c r="D20189" s="5" t="str">
        <f t="shared" si="315"/>
        <v>h</v>
      </c>
    </row>
    <row r="20190" spans="1:4" x14ac:dyDescent="0.2">
      <c r="A20190" s="5" t="s">
        <v>5335</v>
      </c>
      <c r="B20190" s="5" t="s">
        <v>35285</v>
      </c>
      <c r="C20190" s="5" t="s">
        <v>427</v>
      </c>
      <c r="D20190" s="5" t="str">
        <f t="shared" si="315"/>
        <v>h</v>
      </c>
    </row>
    <row r="20191" spans="1:4" x14ac:dyDescent="0.2">
      <c r="A20191" s="5" t="s">
        <v>5336</v>
      </c>
      <c r="B20191" s="5" t="s">
        <v>35285</v>
      </c>
      <c r="C20191" s="5" t="s">
        <v>427</v>
      </c>
      <c r="D20191" s="5" t="str">
        <f t="shared" si="315"/>
        <v>h</v>
      </c>
    </row>
    <row r="20192" spans="1:4" x14ac:dyDescent="0.2">
      <c r="A20192" s="5" t="s">
        <v>21408</v>
      </c>
      <c r="B20192" s="5" t="s">
        <v>35285</v>
      </c>
      <c r="C20192" s="5" t="s">
        <v>427</v>
      </c>
      <c r="D20192" s="5" t="str">
        <f t="shared" si="315"/>
        <v>h</v>
      </c>
    </row>
    <row r="20193" spans="1:4" x14ac:dyDescent="0.2">
      <c r="A20193" s="5" t="s">
        <v>21409</v>
      </c>
      <c r="B20193" s="5" t="s">
        <v>35285</v>
      </c>
      <c r="C20193" s="5" t="s">
        <v>427</v>
      </c>
      <c r="D20193" s="5" t="str">
        <f t="shared" si="315"/>
        <v>h</v>
      </c>
    </row>
    <row r="20194" spans="1:4" x14ac:dyDescent="0.2">
      <c r="A20194" s="5" t="s">
        <v>21410</v>
      </c>
      <c r="B20194" s="5" t="s">
        <v>35285</v>
      </c>
      <c r="C20194" s="5" t="s">
        <v>427</v>
      </c>
      <c r="D20194" s="5" t="str">
        <f t="shared" si="315"/>
        <v>h</v>
      </c>
    </row>
    <row r="20195" spans="1:4" x14ac:dyDescent="0.2">
      <c r="A20195" s="5" t="s">
        <v>5337</v>
      </c>
      <c r="B20195" s="5" t="s">
        <v>35286</v>
      </c>
      <c r="C20195" s="5" t="s">
        <v>427</v>
      </c>
      <c r="D20195" s="5" t="str">
        <f t="shared" si="315"/>
        <v>h</v>
      </c>
    </row>
    <row r="20196" spans="1:4" x14ac:dyDescent="0.2">
      <c r="A20196" s="5" t="s">
        <v>5338</v>
      </c>
      <c r="B20196" s="5" t="s">
        <v>35286</v>
      </c>
      <c r="C20196" s="5" t="s">
        <v>427</v>
      </c>
      <c r="D20196" s="5" t="str">
        <f t="shared" si="315"/>
        <v>h</v>
      </c>
    </row>
    <row r="20197" spans="1:4" x14ac:dyDescent="0.2">
      <c r="A20197" s="5" t="s">
        <v>5339</v>
      </c>
      <c r="B20197" s="5" t="s">
        <v>35286</v>
      </c>
      <c r="C20197" s="5" t="s">
        <v>427</v>
      </c>
      <c r="D20197" s="5" t="str">
        <f t="shared" si="315"/>
        <v>h</v>
      </c>
    </row>
    <row r="20198" spans="1:4" x14ac:dyDescent="0.2">
      <c r="A20198" s="5" t="s">
        <v>21411</v>
      </c>
      <c r="B20198" s="5" t="s">
        <v>35286</v>
      </c>
      <c r="C20198" s="5" t="s">
        <v>427</v>
      </c>
      <c r="D20198" s="5" t="str">
        <f t="shared" si="315"/>
        <v>h</v>
      </c>
    </row>
    <row r="20199" spans="1:4" x14ac:dyDescent="0.2">
      <c r="A20199" s="5" t="s">
        <v>21412</v>
      </c>
      <c r="B20199" s="5" t="s">
        <v>35286</v>
      </c>
      <c r="C20199" s="5" t="s">
        <v>427</v>
      </c>
      <c r="D20199" s="5" t="str">
        <f t="shared" si="315"/>
        <v>h</v>
      </c>
    </row>
    <row r="20200" spans="1:4" x14ac:dyDescent="0.2">
      <c r="A20200" s="5" t="s">
        <v>21413</v>
      </c>
      <c r="B20200" s="5" t="s">
        <v>35286</v>
      </c>
      <c r="C20200" s="5" t="s">
        <v>427</v>
      </c>
      <c r="D20200" s="5" t="str">
        <f t="shared" si="315"/>
        <v>h</v>
      </c>
    </row>
    <row r="20201" spans="1:4" x14ac:dyDescent="0.2">
      <c r="A20201" s="5" t="s">
        <v>5340</v>
      </c>
      <c r="B20201" s="5" t="s">
        <v>35287</v>
      </c>
      <c r="C20201" s="5" t="s">
        <v>427</v>
      </c>
      <c r="D20201" s="5" t="str">
        <f t="shared" si="315"/>
        <v>h</v>
      </c>
    </row>
    <row r="20202" spans="1:4" x14ac:dyDescent="0.2">
      <c r="A20202" s="5" t="s">
        <v>5341</v>
      </c>
      <c r="B20202" s="5" t="s">
        <v>35287</v>
      </c>
      <c r="C20202" s="5" t="s">
        <v>427</v>
      </c>
      <c r="D20202" s="5" t="str">
        <f t="shared" si="315"/>
        <v>h</v>
      </c>
    </row>
    <row r="20203" spans="1:4" x14ac:dyDescent="0.2">
      <c r="A20203" s="5" t="s">
        <v>5342</v>
      </c>
      <c r="B20203" s="5" t="s">
        <v>35287</v>
      </c>
      <c r="C20203" s="5" t="s">
        <v>427</v>
      </c>
      <c r="D20203" s="5" t="str">
        <f t="shared" si="315"/>
        <v>h</v>
      </c>
    </row>
    <row r="20204" spans="1:4" x14ac:dyDescent="0.2">
      <c r="A20204" s="5" t="s">
        <v>21414</v>
      </c>
      <c r="B20204" s="5" t="s">
        <v>35287</v>
      </c>
      <c r="C20204" s="5" t="s">
        <v>427</v>
      </c>
      <c r="D20204" s="5" t="str">
        <f t="shared" si="315"/>
        <v>h</v>
      </c>
    </row>
    <row r="20205" spans="1:4" x14ac:dyDescent="0.2">
      <c r="A20205" s="5" t="s">
        <v>21415</v>
      </c>
      <c r="B20205" s="5" t="s">
        <v>35287</v>
      </c>
      <c r="C20205" s="5" t="s">
        <v>427</v>
      </c>
      <c r="D20205" s="5" t="str">
        <f t="shared" si="315"/>
        <v>h</v>
      </c>
    </row>
    <row r="20206" spans="1:4" x14ac:dyDescent="0.2">
      <c r="A20206" s="5" t="s">
        <v>21416</v>
      </c>
      <c r="B20206" s="5" t="s">
        <v>35287</v>
      </c>
      <c r="C20206" s="5" t="s">
        <v>427</v>
      </c>
      <c r="D20206" s="5" t="str">
        <f t="shared" si="315"/>
        <v>h</v>
      </c>
    </row>
    <row r="20207" spans="1:4" x14ac:dyDescent="0.2">
      <c r="A20207" s="5" t="s">
        <v>5343</v>
      </c>
      <c r="B20207" s="5" t="s">
        <v>35288</v>
      </c>
      <c r="C20207" s="5" t="s">
        <v>427</v>
      </c>
      <c r="D20207" s="5" t="str">
        <f t="shared" si="315"/>
        <v>h</v>
      </c>
    </row>
    <row r="20208" spans="1:4" x14ac:dyDescent="0.2">
      <c r="A20208" s="5" t="s">
        <v>5344</v>
      </c>
      <c r="B20208" s="5" t="s">
        <v>35288</v>
      </c>
      <c r="C20208" s="5" t="s">
        <v>427</v>
      </c>
      <c r="D20208" s="5" t="str">
        <f t="shared" si="315"/>
        <v>h</v>
      </c>
    </row>
    <row r="20209" spans="1:4" x14ac:dyDescent="0.2">
      <c r="A20209" s="5" t="s">
        <v>5345</v>
      </c>
      <c r="B20209" s="5" t="s">
        <v>35288</v>
      </c>
      <c r="C20209" s="5" t="s">
        <v>427</v>
      </c>
      <c r="D20209" s="5" t="str">
        <f t="shared" si="315"/>
        <v>h</v>
      </c>
    </row>
    <row r="20210" spans="1:4" x14ac:dyDescent="0.2">
      <c r="A20210" s="5" t="s">
        <v>21417</v>
      </c>
      <c r="B20210" s="5" t="s">
        <v>35288</v>
      </c>
      <c r="C20210" s="5" t="s">
        <v>427</v>
      </c>
      <c r="D20210" s="5" t="str">
        <f t="shared" si="315"/>
        <v>h</v>
      </c>
    </row>
    <row r="20211" spans="1:4" x14ac:dyDescent="0.2">
      <c r="A20211" s="5" t="s">
        <v>21418</v>
      </c>
      <c r="B20211" s="5" t="s">
        <v>35288</v>
      </c>
      <c r="C20211" s="5" t="s">
        <v>427</v>
      </c>
      <c r="D20211" s="5" t="str">
        <f t="shared" si="315"/>
        <v>h</v>
      </c>
    </row>
    <row r="20212" spans="1:4" x14ac:dyDescent="0.2">
      <c r="A20212" s="5" t="s">
        <v>21419</v>
      </c>
      <c r="B20212" s="5" t="s">
        <v>35288</v>
      </c>
      <c r="C20212" s="5" t="s">
        <v>427</v>
      </c>
      <c r="D20212" s="5" t="str">
        <f t="shared" si="315"/>
        <v>h</v>
      </c>
    </row>
    <row r="20213" spans="1:4" x14ac:dyDescent="0.2">
      <c r="A20213" s="5" t="s">
        <v>5346</v>
      </c>
      <c r="B20213" s="5" t="s">
        <v>35289</v>
      </c>
      <c r="C20213" s="5" t="s">
        <v>427</v>
      </c>
      <c r="D20213" s="5" t="str">
        <f t="shared" si="315"/>
        <v>h</v>
      </c>
    </row>
    <row r="20214" spans="1:4" x14ac:dyDescent="0.2">
      <c r="A20214" s="5" t="s">
        <v>5347</v>
      </c>
      <c r="B20214" s="5" t="s">
        <v>35289</v>
      </c>
      <c r="C20214" s="5" t="s">
        <v>427</v>
      </c>
      <c r="D20214" s="5" t="str">
        <f t="shared" si="315"/>
        <v>h</v>
      </c>
    </row>
    <row r="20215" spans="1:4" x14ac:dyDescent="0.2">
      <c r="A20215" s="5" t="s">
        <v>5348</v>
      </c>
      <c r="B20215" s="5" t="s">
        <v>35289</v>
      </c>
      <c r="C20215" s="5" t="s">
        <v>427</v>
      </c>
      <c r="D20215" s="5" t="str">
        <f t="shared" si="315"/>
        <v>h</v>
      </c>
    </row>
    <row r="20216" spans="1:4" x14ac:dyDescent="0.2">
      <c r="A20216" s="5" t="s">
        <v>21420</v>
      </c>
      <c r="B20216" s="5" t="s">
        <v>35289</v>
      </c>
      <c r="C20216" s="5" t="s">
        <v>427</v>
      </c>
      <c r="D20216" s="5" t="str">
        <f t="shared" si="315"/>
        <v>h</v>
      </c>
    </row>
    <row r="20217" spans="1:4" x14ac:dyDescent="0.2">
      <c r="A20217" s="5" t="s">
        <v>21421</v>
      </c>
      <c r="B20217" s="5" t="s">
        <v>35289</v>
      </c>
      <c r="C20217" s="5" t="s">
        <v>427</v>
      </c>
      <c r="D20217" s="5" t="str">
        <f t="shared" si="315"/>
        <v>h</v>
      </c>
    </row>
    <row r="20218" spans="1:4" x14ac:dyDescent="0.2">
      <c r="A20218" s="5" t="s">
        <v>21422</v>
      </c>
      <c r="B20218" s="5" t="s">
        <v>35289</v>
      </c>
      <c r="C20218" s="5" t="s">
        <v>427</v>
      </c>
      <c r="D20218" s="5" t="str">
        <f t="shared" si="315"/>
        <v>h</v>
      </c>
    </row>
    <row r="20219" spans="1:4" x14ac:dyDescent="0.2">
      <c r="A20219" s="5" t="s">
        <v>5349</v>
      </c>
      <c r="B20219" s="5" t="s">
        <v>35290</v>
      </c>
      <c r="C20219" s="5" t="s">
        <v>427</v>
      </c>
      <c r="D20219" s="5" t="str">
        <f t="shared" si="315"/>
        <v>h</v>
      </c>
    </row>
    <row r="20220" spans="1:4" x14ac:dyDescent="0.2">
      <c r="A20220" s="5" t="s">
        <v>5350</v>
      </c>
      <c r="B20220" s="5" t="s">
        <v>35290</v>
      </c>
      <c r="C20220" s="5" t="s">
        <v>427</v>
      </c>
      <c r="D20220" s="5" t="str">
        <f t="shared" si="315"/>
        <v>h</v>
      </c>
    </row>
    <row r="20221" spans="1:4" x14ac:dyDescent="0.2">
      <c r="A20221" s="5" t="s">
        <v>5351</v>
      </c>
      <c r="B20221" s="5" t="s">
        <v>35290</v>
      </c>
      <c r="C20221" s="5" t="s">
        <v>427</v>
      </c>
      <c r="D20221" s="5" t="str">
        <f t="shared" si="315"/>
        <v>h</v>
      </c>
    </row>
    <row r="20222" spans="1:4" x14ac:dyDescent="0.2">
      <c r="A20222" s="5" t="s">
        <v>21423</v>
      </c>
      <c r="B20222" s="5" t="s">
        <v>35290</v>
      </c>
      <c r="C20222" s="5" t="s">
        <v>427</v>
      </c>
      <c r="D20222" s="5" t="str">
        <f t="shared" si="315"/>
        <v>h</v>
      </c>
    </row>
    <row r="20223" spans="1:4" x14ac:dyDescent="0.2">
      <c r="A20223" s="5" t="s">
        <v>21424</v>
      </c>
      <c r="B20223" s="5" t="s">
        <v>35290</v>
      </c>
      <c r="C20223" s="5" t="s">
        <v>427</v>
      </c>
      <c r="D20223" s="5" t="str">
        <f t="shared" si="315"/>
        <v>h</v>
      </c>
    </row>
    <row r="20224" spans="1:4" x14ac:dyDescent="0.2">
      <c r="A20224" s="5" t="s">
        <v>21425</v>
      </c>
      <c r="B20224" s="5" t="s">
        <v>35290</v>
      </c>
      <c r="C20224" s="5" t="s">
        <v>427</v>
      </c>
      <c r="D20224" s="5" t="str">
        <f t="shared" si="315"/>
        <v>h</v>
      </c>
    </row>
    <row r="20225" spans="1:4" x14ac:dyDescent="0.2">
      <c r="A20225" s="5" t="s">
        <v>23548</v>
      </c>
      <c r="B20225" s="5" t="s">
        <v>35291</v>
      </c>
      <c r="C20225" s="5" t="s">
        <v>427</v>
      </c>
      <c r="D20225" s="5" t="str">
        <f t="shared" si="315"/>
        <v>h</v>
      </c>
    </row>
    <row r="20226" spans="1:4" x14ac:dyDescent="0.2">
      <c r="A20226" s="5" t="s">
        <v>23549</v>
      </c>
      <c r="B20226" s="5" t="s">
        <v>35291</v>
      </c>
      <c r="C20226" s="5" t="s">
        <v>427</v>
      </c>
      <c r="D20226" s="5" t="str">
        <f t="shared" ref="D20226:D20289" si="316">LOWER(C20226)</f>
        <v>h</v>
      </c>
    </row>
    <row r="20227" spans="1:4" x14ac:dyDescent="0.2">
      <c r="A20227" s="5" t="s">
        <v>23550</v>
      </c>
      <c r="B20227" s="5" t="s">
        <v>35291</v>
      </c>
      <c r="C20227" s="5" t="s">
        <v>427</v>
      </c>
      <c r="D20227" s="5" t="str">
        <f t="shared" si="316"/>
        <v>h</v>
      </c>
    </row>
    <row r="20228" spans="1:4" x14ac:dyDescent="0.2">
      <c r="A20228" s="5" t="s">
        <v>23551</v>
      </c>
      <c r="B20228" s="5" t="s">
        <v>35291</v>
      </c>
      <c r="C20228" s="5" t="s">
        <v>427</v>
      </c>
      <c r="D20228" s="5" t="str">
        <f t="shared" si="316"/>
        <v>h</v>
      </c>
    </row>
    <row r="20229" spans="1:4" x14ac:dyDescent="0.2">
      <c r="A20229" s="5" t="s">
        <v>23552</v>
      </c>
      <c r="B20229" s="5" t="s">
        <v>35291</v>
      </c>
      <c r="C20229" s="5" t="s">
        <v>427</v>
      </c>
      <c r="D20229" s="5" t="str">
        <f t="shared" si="316"/>
        <v>h</v>
      </c>
    </row>
    <row r="20230" spans="1:4" x14ac:dyDescent="0.2">
      <c r="A20230" s="5" t="s">
        <v>23553</v>
      </c>
      <c r="B20230" s="5" t="s">
        <v>35291</v>
      </c>
      <c r="C20230" s="5" t="s">
        <v>427</v>
      </c>
      <c r="D20230" s="5" t="str">
        <f t="shared" si="316"/>
        <v>h</v>
      </c>
    </row>
    <row r="20231" spans="1:4" x14ac:dyDescent="0.2">
      <c r="A20231" s="5" t="s">
        <v>11026</v>
      </c>
      <c r="B20231" s="5" t="s">
        <v>35292</v>
      </c>
      <c r="C20231" s="5" t="s">
        <v>427</v>
      </c>
      <c r="D20231" s="5" t="str">
        <f t="shared" si="316"/>
        <v>h</v>
      </c>
    </row>
    <row r="20232" spans="1:4" x14ac:dyDescent="0.2">
      <c r="A20232" s="5" t="s">
        <v>11027</v>
      </c>
      <c r="B20232" s="5" t="s">
        <v>35293</v>
      </c>
      <c r="C20232" s="5" t="s">
        <v>427</v>
      </c>
      <c r="D20232" s="5" t="str">
        <f t="shared" si="316"/>
        <v>h</v>
      </c>
    </row>
    <row r="20233" spans="1:4" x14ac:dyDescent="0.2">
      <c r="A20233" s="5" t="s">
        <v>11028</v>
      </c>
      <c r="B20233" s="5" t="s">
        <v>35293</v>
      </c>
      <c r="C20233" s="5" t="s">
        <v>427</v>
      </c>
      <c r="D20233" s="5" t="str">
        <f t="shared" si="316"/>
        <v>h</v>
      </c>
    </row>
    <row r="20234" spans="1:4" x14ac:dyDescent="0.2">
      <c r="A20234" s="5" t="s">
        <v>21426</v>
      </c>
      <c r="B20234" s="5" t="s">
        <v>35292</v>
      </c>
      <c r="C20234" s="5" t="s">
        <v>427</v>
      </c>
      <c r="D20234" s="5" t="str">
        <f t="shared" si="316"/>
        <v>h</v>
      </c>
    </row>
    <row r="20235" spans="1:4" x14ac:dyDescent="0.2">
      <c r="A20235" s="5" t="s">
        <v>21427</v>
      </c>
      <c r="B20235" s="5" t="s">
        <v>35293</v>
      </c>
      <c r="C20235" s="5" t="s">
        <v>427</v>
      </c>
      <c r="D20235" s="5" t="str">
        <f t="shared" si="316"/>
        <v>h</v>
      </c>
    </row>
    <row r="20236" spans="1:4" x14ac:dyDescent="0.2">
      <c r="A20236" s="5" t="s">
        <v>21428</v>
      </c>
      <c r="B20236" s="5" t="s">
        <v>35293</v>
      </c>
      <c r="C20236" s="5" t="s">
        <v>427</v>
      </c>
      <c r="D20236" s="5" t="str">
        <f t="shared" si="316"/>
        <v>h</v>
      </c>
    </row>
    <row r="20237" spans="1:4" x14ac:dyDescent="0.2">
      <c r="A20237" s="5" t="s">
        <v>11029</v>
      </c>
      <c r="B20237" s="5" t="s">
        <v>35294</v>
      </c>
      <c r="C20237" s="5" t="s">
        <v>427</v>
      </c>
      <c r="D20237" s="5" t="str">
        <f t="shared" si="316"/>
        <v>h</v>
      </c>
    </row>
    <row r="20238" spans="1:4" x14ac:dyDescent="0.2">
      <c r="A20238" s="5" t="s">
        <v>11030</v>
      </c>
      <c r="B20238" s="5" t="s">
        <v>35294</v>
      </c>
      <c r="C20238" s="5" t="s">
        <v>427</v>
      </c>
      <c r="D20238" s="5" t="str">
        <f t="shared" si="316"/>
        <v>h</v>
      </c>
    </row>
    <row r="20239" spans="1:4" x14ac:dyDescent="0.2">
      <c r="A20239" s="5" t="s">
        <v>11031</v>
      </c>
      <c r="B20239" s="5" t="s">
        <v>35294</v>
      </c>
      <c r="C20239" s="5" t="s">
        <v>427</v>
      </c>
      <c r="D20239" s="5" t="str">
        <f t="shared" si="316"/>
        <v>h</v>
      </c>
    </row>
    <row r="20240" spans="1:4" x14ac:dyDescent="0.2">
      <c r="A20240" s="5" t="s">
        <v>21429</v>
      </c>
      <c r="B20240" s="5" t="s">
        <v>35294</v>
      </c>
      <c r="C20240" s="5" t="s">
        <v>427</v>
      </c>
      <c r="D20240" s="5" t="str">
        <f t="shared" si="316"/>
        <v>h</v>
      </c>
    </row>
    <row r="20241" spans="1:4" x14ac:dyDescent="0.2">
      <c r="A20241" s="5" t="s">
        <v>21430</v>
      </c>
      <c r="B20241" s="5" t="s">
        <v>35294</v>
      </c>
      <c r="C20241" s="5" t="s">
        <v>427</v>
      </c>
      <c r="D20241" s="5" t="str">
        <f t="shared" si="316"/>
        <v>h</v>
      </c>
    </row>
    <row r="20242" spans="1:4" x14ac:dyDescent="0.2">
      <c r="A20242" s="5" t="s">
        <v>21431</v>
      </c>
      <c r="B20242" s="5" t="s">
        <v>35294</v>
      </c>
      <c r="C20242" s="5" t="s">
        <v>427</v>
      </c>
      <c r="D20242" s="5" t="str">
        <f t="shared" si="316"/>
        <v>h</v>
      </c>
    </row>
    <row r="20243" spans="1:4" x14ac:dyDescent="0.2">
      <c r="A20243" s="5" t="s">
        <v>5358</v>
      </c>
      <c r="B20243" s="5" t="s">
        <v>35295</v>
      </c>
      <c r="C20243" s="5" t="s">
        <v>427</v>
      </c>
      <c r="D20243" s="5" t="str">
        <f t="shared" si="316"/>
        <v>h</v>
      </c>
    </row>
    <row r="20244" spans="1:4" x14ac:dyDescent="0.2">
      <c r="A20244" s="5" t="s">
        <v>5359</v>
      </c>
      <c r="B20244" s="5" t="s">
        <v>35295</v>
      </c>
      <c r="C20244" s="5" t="s">
        <v>427</v>
      </c>
      <c r="D20244" s="5" t="str">
        <f t="shared" si="316"/>
        <v>h</v>
      </c>
    </row>
    <row r="20245" spans="1:4" x14ac:dyDescent="0.2">
      <c r="A20245" s="5" t="s">
        <v>5360</v>
      </c>
      <c r="B20245" s="5" t="s">
        <v>35295</v>
      </c>
      <c r="C20245" s="5" t="s">
        <v>427</v>
      </c>
      <c r="D20245" s="5" t="str">
        <f t="shared" si="316"/>
        <v>h</v>
      </c>
    </row>
    <row r="20246" spans="1:4" x14ac:dyDescent="0.2">
      <c r="A20246" s="5" t="s">
        <v>21432</v>
      </c>
      <c r="B20246" s="5" t="s">
        <v>35295</v>
      </c>
      <c r="C20246" s="5" t="s">
        <v>427</v>
      </c>
      <c r="D20246" s="5" t="str">
        <f t="shared" si="316"/>
        <v>h</v>
      </c>
    </row>
    <row r="20247" spans="1:4" x14ac:dyDescent="0.2">
      <c r="A20247" s="5" t="s">
        <v>21433</v>
      </c>
      <c r="B20247" s="5" t="s">
        <v>35295</v>
      </c>
      <c r="C20247" s="5" t="s">
        <v>427</v>
      </c>
      <c r="D20247" s="5" t="str">
        <f t="shared" si="316"/>
        <v>h</v>
      </c>
    </row>
    <row r="20248" spans="1:4" x14ac:dyDescent="0.2">
      <c r="A20248" s="5" t="s">
        <v>21434</v>
      </c>
      <c r="B20248" s="5" t="s">
        <v>35295</v>
      </c>
      <c r="C20248" s="5" t="s">
        <v>427</v>
      </c>
      <c r="D20248" s="5" t="str">
        <f t="shared" si="316"/>
        <v>h</v>
      </c>
    </row>
    <row r="20249" spans="1:4" x14ac:dyDescent="0.2">
      <c r="A20249" s="5" t="s">
        <v>5361</v>
      </c>
      <c r="B20249" s="5" t="s">
        <v>35296</v>
      </c>
      <c r="C20249" s="5" t="s">
        <v>427</v>
      </c>
      <c r="D20249" s="5" t="str">
        <f t="shared" si="316"/>
        <v>h</v>
      </c>
    </row>
    <row r="20250" spans="1:4" x14ac:dyDescent="0.2">
      <c r="A20250" s="5" t="s">
        <v>5362</v>
      </c>
      <c r="B20250" s="5" t="s">
        <v>35296</v>
      </c>
      <c r="C20250" s="5" t="s">
        <v>427</v>
      </c>
      <c r="D20250" s="5" t="str">
        <f t="shared" si="316"/>
        <v>h</v>
      </c>
    </row>
    <row r="20251" spans="1:4" x14ac:dyDescent="0.2">
      <c r="A20251" s="5" t="s">
        <v>5363</v>
      </c>
      <c r="B20251" s="5" t="s">
        <v>35296</v>
      </c>
      <c r="C20251" s="5" t="s">
        <v>427</v>
      </c>
      <c r="D20251" s="5" t="str">
        <f t="shared" si="316"/>
        <v>h</v>
      </c>
    </row>
    <row r="20252" spans="1:4" x14ac:dyDescent="0.2">
      <c r="A20252" s="5" t="s">
        <v>21435</v>
      </c>
      <c r="B20252" s="5" t="s">
        <v>35296</v>
      </c>
      <c r="C20252" s="5" t="s">
        <v>427</v>
      </c>
      <c r="D20252" s="5" t="str">
        <f t="shared" si="316"/>
        <v>h</v>
      </c>
    </row>
    <row r="20253" spans="1:4" x14ac:dyDescent="0.2">
      <c r="A20253" s="5" t="s">
        <v>21436</v>
      </c>
      <c r="B20253" s="5" t="s">
        <v>35296</v>
      </c>
      <c r="C20253" s="5" t="s">
        <v>427</v>
      </c>
      <c r="D20253" s="5" t="str">
        <f t="shared" si="316"/>
        <v>h</v>
      </c>
    </row>
    <row r="20254" spans="1:4" x14ac:dyDescent="0.2">
      <c r="A20254" s="5" t="s">
        <v>21437</v>
      </c>
      <c r="B20254" s="5" t="s">
        <v>35296</v>
      </c>
      <c r="C20254" s="5" t="s">
        <v>427</v>
      </c>
      <c r="D20254" s="5" t="str">
        <f t="shared" si="316"/>
        <v>h</v>
      </c>
    </row>
    <row r="20255" spans="1:4" x14ac:dyDescent="0.2">
      <c r="A20255" s="5" t="s">
        <v>5352</v>
      </c>
      <c r="B20255" s="5" t="s">
        <v>35297</v>
      </c>
      <c r="C20255" s="5" t="s">
        <v>427</v>
      </c>
      <c r="D20255" s="5" t="str">
        <f t="shared" si="316"/>
        <v>h</v>
      </c>
    </row>
    <row r="20256" spans="1:4" x14ac:dyDescent="0.2">
      <c r="A20256" s="5" t="s">
        <v>5353</v>
      </c>
      <c r="B20256" s="5" t="s">
        <v>35297</v>
      </c>
      <c r="C20256" s="5" t="s">
        <v>427</v>
      </c>
      <c r="D20256" s="5" t="str">
        <f t="shared" si="316"/>
        <v>h</v>
      </c>
    </row>
    <row r="20257" spans="1:4" x14ac:dyDescent="0.2">
      <c r="A20257" s="5" t="s">
        <v>5354</v>
      </c>
      <c r="B20257" s="5" t="s">
        <v>35297</v>
      </c>
      <c r="C20257" s="5" t="s">
        <v>427</v>
      </c>
      <c r="D20257" s="5" t="str">
        <f t="shared" si="316"/>
        <v>h</v>
      </c>
    </row>
    <row r="20258" spans="1:4" x14ac:dyDescent="0.2">
      <c r="A20258" s="5" t="s">
        <v>21438</v>
      </c>
      <c r="B20258" s="5" t="s">
        <v>35297</v>
      </c>
      <c r="C20258" s="5" t="s">
        <v>427</v>
      </c>
      <c r="D20258" s="5" t="str">
        <f t="shared" si="316"/>
        <v>h</v>
      </c>
    </row>
    <row r="20259" spans="1:4" x14ac:dyDescent="0.2">
      <c r="A20259" s="5" t="s">
        <v>21439</v>
      </c>
      <c r="B20259" s="5" t="s">
        <v>35297</v>
      </c>
      <c r="C20259" s="5" t="s">
        <v>427</v>
      </c>
      <c r="D20259" s="5" t="str">
        <f t="shared" si="316"/>
        <v>h</v>
      </c>
    </row>
    <row r="20260" spans="1:4" x14ac:dyDescent="0.2">
      <c r="A20260" s="5" t="s">
        <v>21440</v>
      </c>
      <c r="B20260" s="5" t="s">
        <v>35297</v>
      </c>
      <c r="C20260" s="5" t="s">
        <v>427</v>
      </c>
      <c r="D20260" s="5" t="str">
        <f t="shared" si="316"/>
        <v>h</v>
      </c>
    </row>
    <row r="20261" spans="1:4" x14ac:dyDescent="0.2">
      <c r="A20261" s="5" t="s">
        <v>5355</v>
      </c>
      <c r="B20261" s="5" t="s">
        <v>35298</v>
      </c>
      <c r="C20261" s="5" t="s">
        <v>427</v>
      </c>
      <c r="D20261" s="5" t="str">
        <f t="shared" si="316"/>
        <v>h</v>
      </c>
    </row>
    <row r="20262" spans="1:4" x14ac:dyDescent="0.2">
      <c r="A20262" s="5" t="s">
        <v>5356</v>
      </c>
      <c r="B20262" s="5" t="s">
        <v>35298</v>
      </c>
      <c r="C20262" s="5" t="s">
        <v>427</v>
      </c>
      <c r="D20262" s="5" t="str">
        <f t="shared" si="316"/>
        <v>h</v>
      </c>
    </row>
    <row r="20263" spans="1:4" x14ac:dyDescent="0.2">
      <c r="A20263" s="5" t="s">
        <v>5357</v>
      </c>
      <c r="B20263" s="5" t="s">
        <v>35299</v>
      </c>
      <c r="C20263" s="5" t="s">
        <v>427</v>
      </c>
      <c r="D20263" s="5" t="str">
        <f t="shared" si="316"/>
        <v>h</v>
      </c>
    </row>
    <row r="20264" spans="1:4" x14ac:dyDescent="0.2">
      <c r="A20264" s="5" t="s">
        <v>21441</v>
      </c>
      <c r="B20264" s="5" t="s">
        <v>35298</v>
      </c>
      <c r="C20264" s="5" t="s">
        <v>427</v>
      </c>
      <c r="D20264" s="5" t="str">
        <f t="shared" si="316"/>
        <v>h</v>
      </c>
    </row>
    <row r="20265" spans="1:4" x14ac:dyDescent="0.2">
      <c r="A20265" s="5" t="s">
        <v>21442</v>
      </c>
      <c r="B20265" s="5" t="s">
        <v>35298</v>
      </c>
      <c r="C20265" s="5" t="s">
        <v>427</v>
      </c>
      <c r="D20265" s="5" t="str">
        <f t="shared" si="316"/>
        <v>h</v>
      </c>
    </row>
    <row r="20266" spans="1:4" x14ac:dyDescent="0.2">
      <c r="A20266" s="5" t="s">
        <v>21443</v>
      </c>
      <c r="B20266" s="5" t="s">
        <v>35299</v>
      </c>
      <c r="C20266" s="5" t="s">
        <v>427</v>
      </c>
      <c r="D20266" s="5" t="str">
        <f t="shared" si="316"/>
        <v>h</v>
      </c>
    </row>
    <row r="20267" spans="1:4" x14ac:dyDescent="0.2">
      <c r="A20267" s="5" t="s">
        <v>11032</v>
      </c>
      <c r="B20267" s="5" t="s">
        <v>35300</v>
      </c>
      <c r="C20267" s="5" t="s">
        <v>427</v>
      </c>
      <c r="D20267" s="5" t="str">
        <f t="shared" si="316"/>
        <v>h</v>
      </c>
    </row>
    <row r="20268" spans="1:4" x14ac:dyDescent="0.2">
      <c r="A20268" s="5" t="s">
        <v>11033</v>
      </c>
      <c r="B20268" s="5" t="s">
        <v>35300</v>
      </c>
      <c r="C20268" s="5" t="s">
        <v>427</v>
      </c>
      <c r="D20268" s="5" t="str">
        <f t="shared" si="316"/>
        <v>h</v>
      </c>
    </row>
    <row r="20269" spans="1:4" x14ac:dyDescent="0.2">
      <c r="A20269" s="5" t="s">
        <v>11034</v>
      </c>
      <c r="B20269" s="5" t="s">
        <v>35300</v>
      </c>
      <c r="C20269" s="5" t="s">
        <v>427</v>
      </c>
      <c r="D20269" s="5" t="str">
        <f t="shared" si="316"/>
        <v>h</v>
      </c>
    </row>
    <row r="20270" spans="1:4" x14ac:dyDescent="0.2">
      <c r="A20270" s="5" t="s">
        <v>21444</v>
      </c>
      <c r="B20270" s="5" t="s">
        <v>35300</v>
      </c>
      <c r="C20270" s="5" t="s">
        <v>427</v>
      </c>
      <c r="D20270" s="5" t="str">
        <f t="shared" si="316"/>
        <v>h</v>
      </c>
    </row>
    <row r="20271" spans="1:4" x14ac:dyDescent="0.2">
      <c r="A20271" s="5" t="s">
        <v>21445</v>
      </c>
      <c r="B20271" s="5" t="s">
        <v>35300</v>
      </c>
      <c r="C20271" s="5" t="s">
        <v>427</v>
      </c>
      <c r="D20271" s="5" t="str">
        <f t="shared" si="316"/>
        <v>h</v>
      </c>
    </row>
    <row r="20272" spans="1:4" x14ac:dyDescent="0.2">
      <c r="A20272" s="5" t="s">
        <v>21446</v>
      </c>
      <c r="B20272" s="5" t="s">
        <v>35300</v>
      </c>
      <c r="C20272" s="5" t="s">
        <v>427</v>
      </c>
      <c r="D20272" s="5" t="str">
        <f t="shared" si="316"/>
        <v>h</v>
      </c>
    </row>
    <row r="20273" spans="1:4" x14ac:dyDescent="0.2">
      <c r="A20273" s="5" t="s">
        <v>11035</v>
      </c>
      <c r="B20273" s="5" t="s">
        <v>35301</v>
      </c>
      <c r="C20273" s="5" t="s">
        <v>427</v>
      </c>
      <c r="D20273" s="5" t="str">
        <f t="shared" si="316"/>
        <v>h</v>
      </c>
    </row>
    <row r="20274" spans="1:4" x14ac:dyDescent="0.2">
      <c r="A20274" s="5" t="s">
        <v>11036</v>
      </c>
      <c r="B20274" s="5" t="s">
        <v>35301</v>
      </c>
      <c r="C20274" s="5" t="s">
        <v>427</v>
      </c>
      <c r="D20274" s="5" t="str">
        <f t="shared" si="316"/>
        <v>h</v>
      </c>
    </row>
    <row r="20275" spans="1:4" x14ac:dyDescent="0.2">
      <c r="A20275" s="5" t="s">
        <v>11037</v>
      </c>
      <c r="B20275" s="5" t="s">
        <v>35301</v>
      </c>
      <c r="C20275" s="5" t="s">
        <v>427</v>
      </c>
      <c r="D20275" s="5" t="str">
        <f t="shared" si="316"/>
        <v>h</v>
      </c>
    </row>
    <row r="20276" spans="1:4" x14ac:dyDescent="0.2">
      <c r="A20276" s="5" t="s">
        <v>21447</v>
      </c>
      <c r="B20276" s="5" t="s">
        <v>35301</v>
      </c>
      <c r="C20276" s="5" t="s">
        <v>427</v>
      </c>
      <c r="D20276" s="5" t="str">
        <f t="shared" si="316"/>
        <v>h</v>
      </c>
    </row>
    <row r="20277" spans="1:4" x14ac:dyDescent="0.2">
      <c r="A20277" s="5" t="s">
        <v>21448</v>
      </c>
      <c r="B20277" s="5" t="s">
        <v>35301</v>
      </c>
      <c r="C20277" s="5" t="s">
        <v>427</v>
      </c>
      <c r="D20277" s="5" t="str">
        <f t="shared" si="316"/>
        <v>h</v>
      </c>
    </row>
    <row r="20278" spans="1:4" x14ac:dyDescent="0.2">
      <c r="A20278" s="5" t="s">
        <v>21449</v>
      </c>
      <c r="B20278" s="5" t="s">
        <v>35301</v>
      </c>
      <c r="C20278" s="5" t="s">
        <v>427</v>
      </c>
      <c r="D20278" s="5" t="str">
        <f t="shared" si="316"/>
        <v>h</v>
      </c>
    </row>
    <row r="20279" spans="1:4" x14ac:dyDescent="0.2">
      <c r="A20279" s="5" t="s">
        <v>11038</v>
      </c>
      <c r="B20279" s="5" t="s">
        <v>35302</v>
      </c>
      <c r="C20279" s="5" t="s">
        <v>427</v>
      </c>
      <c r="D20279" s="5" t="str">
        <f t="shared" si="316"/>
        <v>h</v>
      </c>
    </row>
    <row r="20280" spans="1:4" x14ac:dyDescent="0.2">
      <c r="A20280" s="5" t="s">
        <v>11039</v>
      </c>
      <c r="B20280" s="5" t="s">
        <v>35302</v>
      </c>
      <c r="C20280" s="5" t="s">
        <v>427</v>
      </c>
      <c r="D20280" s="5" t="str">
        <f t="shared" si="316"/>
        <v>h</v>
      </c>
    </row>
    <row r="20281" spans="1:4" x14ac:dyDescent="0.2">
      <c r="A20281" s="5" t="s">
        <v>21450</v>
      </c>
      <c r="B20281" s="5" t="s">
        <v>35302</v>
      </c>
      <c r="C20281" s="5" t="s">
        <v>427</v>
      </c>
      <c r="D20281" s="5" t="str">
        <f t="shared" si="316"/>
        <v>h</v>
      </c>
    </row>
    <row r="20282" spans="1:4" x14ac:dyDescent="0.2">
      <c r="A20282" s="5" t="s">
        <v>21451</v>
      </c>
      <c r="B20282" s="5" t="s">
        <v>35302</v>
      </c>
      <c r="C20282" s="5" t="s">
        <v>427</v>
      </c>
      <c r="D20282" s="5" t="str">
        <f t="shared" si="316"/>
        <v>h</v>
      </c>
    </row>
    <row r="20283" spans="1:4" x14ac:dyDescent="0.2">
      <c r="A20283" s="5" t="s">
        <v>5364</v>
      </c>
      <c r="B20283" s="5" t="s">
        <v>35303</v>
      </c>
      <c r="C20283" s="5" t="s">
        <v>427</v>
      </c>
      <c r="D20283" s="5" t="str">
        <f t="shared" si="316"/>
        <v>h</v>
      </c>
    </row>
    <row r="20284" spans="1:4" x14ac:dyDescent="0.2">
      <c r="A20284" s="5" t="s">
        <v>5365</v>
      </c>
      <c r="B20284" s="5" t="s">
        <v>35303</v>
      </c>
      <c r="C20284" s="5" t="s">
        <v>427</v>
      </c>
      <c r="D20284" s="5" t="str">
        <f t="shared" si="316"/>
        <v>h</v>
      </c>
    </row>
    <row r="20285" spans="1:4" x14ac:dyDescent="0.2">
      <c r="A20285" s="5" t="s">
        <v>5366</v>
      </c>
      <c r="B20285" s="5" t="s">
        <v>35303</v>
      </c>
      <c r="C20285" s="5" t="s">
        <v>427</v>
      </c>
      <c r="D20285" s="5" t="str">
        <f t="shared" si="316"/>
        <v>h</v>
      </c>
    </row>
    <row r="20286" spans="1:4" x14ac:dyDescent="0.2">
      <c r="A20286" s="5" t="s">
        <v>21452</v>
      </c>
      <c r="B20286" s="5" t="s">
        <v>35303</v>
      </c>
      <c r="C20286" s="5" t="s">
        <v>427</v>
      </c>
      <c r="D20286" s="5" t="str">
        <f t="shared" si="316"/>
        <v>h</v>
      </c>
    </row>
    <row r="20287" spans="1:4" x14ac:dyDescent="0.2">
      <c r="A20287" s="5" t="s">
        <v>21453</v>
      </c>
      <c r="B20287" s="5" t="s">
        <v>35303</v>
      </c>
      <c r="C20287" s="5" t="s">
        <v>427</v>
      </c>
      <c r="D20287" s="5" t="str">
        <f t="shared" si="316"/>
        <v>h</v>
      </c>
    </row>
    <row r="20288" spans="1:4" x14ac:dyDescent="0.2">
      <c r="A20288" s="5" t="s">
        <v>21454</v>
      </c>
      <c r="B20288" s="5" t="s">
        <v>35303</v>
      </c>
      <c r="C20288" s="5" t="s">
        <v>427</v>
      </c>
      <c r="D20288" s="5" t="str">
        <f t="shared" si="316"/>
        <v>h</v>
      </c>
    </row>
    <row r="20289" spans="1:4" x14ac:dyDescent="0.2">
      <c r="A20289" s="5" t="s">
        <v>5367</v>
      </c>
      <c r="B20289" s="5" t="s">
        <v>35304</v>
      </c>
      <c r="C20289" s="5" t="s">
        <v>427</v>
      </c>
      <c r="D20289" s="5" t="str">
        <f t="shared" si="316"/>
        <v>h</v>
      </c>
    </row>
    <row r="20290" spans="1:4" x14ac:dyDescent="0.2">
      <c r="A20290" s="5" t="s">
        <v>5368</v>
      </c>
      <c r="B20290" s="5" t="s">
        <v>35304</v>
      </c>
      <c r="C20290" s="5" t="s">
        <v>427</v>
      </c>
      <c r="D20290" s="5" t="str">
        <f t="shared" ref="D20290:D20353" si="317">LOWER(C20290)</f>
        <v>h</v>
      </c>
    </row>
    <row r="20291" spans="1:4" x14ac:dyDescent="0.2">
      <c r="A20291" s="5" t="s">
        <v>5369</v>
      </c>
      <c r="B20291" s="5" t="s">
        <v>35304</v>
      </c>
      <c r="C20291" s="5" t="s">
        <v>427</v>
      </c>
      <c r="D20291" s="5" t="str">
        <f t="shared" si="317"/>
        <v>h</v>
      </c>
    </row>
    <row r="20292" spans="1:4" x14ac:dyDescent="0.2">
      <c r="A20292" s="5" t="s">
        <v>21455</v>
      </c>
      <c r="B20292" s="5" t="s">
        <v>35304</v>
      </c>
      <c r="C20292" s="5" t="s">
        <v>427</v>
      </c>
      <c r="D20292" s="5" t="str">
        <f t="shared" si="317"/>
        <v>h</v>
      </c>
    </row>
    <row r="20293" spans="1:4" x14ac:dyDescent="0.2">
      <c r="A20293" s="5" t="s">
        <v>21456</v>
      </c>
      <c r="B20293" s="5" t="s">
        <v>35304</v>
      </c>
      <c r="C20293" s="5" t="s">
        <v>427</v>
      </c>
      <c r="D20293" s="5" t="str">
        <f t="shared" si="317"/>
        <v>h</v>
      </c>
    </row>
    <row r="20294" spans="1:4" x14ac:dyDescent="0.2">
      <c r="A20294" s="5" t="s">
        <v>21457</v>
      </c>
      <c r="B20294" s="5" t="s">
        <v>35304</v>
      </c>
      <c r="C20294" s="5" t="s">
        <v>427</v>
      </c>
      <c r="D20294" s="5" t="str">
        <f t="shared" si="317"/>
        <v>h</v>
      </c>
    </row>
    <row r="20295" spans="1:4" x14ac:dyDescent="0.2">
      <c r="A20295" s="5" t="s">
        <v>5370</v>
      </c>
      <c r="B20295" s="5" t="s">
        <v>35305</v>
      </c>
      <c r="C20295" s="5" t="s">
        <v>427</v>
      </c>
      <c r="D20295" s="5" t="str">
        <f t="shared" si="317"/>
        <v>h</v>
      </c>
    </row>
    <row r="20296" spans="1:4" x14ac:dyDescent="0.2">
      <c r="A20296" s="5" t="s">
        <v>5371</v>
      </c>
      <c r="B20296" s="5" t="s">
        <v>35305</v>
      </c>
      <c r="C20296" s="5" t="s">
        <v>427</v>
      </c>
      <c r="D20296" s="5" t="str">
        <f t="shared" si="317"/>
        <v>h</v>
      </c>
    </row>
    <row r="20297" spans="1:4" x14ac:dyDescent="0.2">
      <c r="A20297" s="5" t="s">
        <v>5372</v>
      </c>
      <c r="B20297" s="5" t="s">
        <v>35305</v>
      </c>
      <c r="C20297" s="5" t="s">
        <v>427</v>
      </c>
      <c r="D20297" s="5" t="str">
        <f t="shared" si="317"/>
        <v>h</v>
      </c>
    </row>
    <row r="20298" spans="1:4" x14ac:dyDescent="0.2">
      <c r="A20298" s="5" t="s">
        <v>21458</v>
      </c>
      <c r="B20298" s="5" t="s">
        <v>35305</v>
      </c>
      <c r="C20298" s="5" t="s">
        <v>427</v>
      </c>
      <c r="D20298" s="5" t="str">
        <f t="shared" si="317"/>
        <v>h</v>
      </c>
    </row>
    <row r="20299" spans="1:4" x14ac:dyDescent="0.2">
      <c r="A20299" s="5" t="s">
        <v>21459</v>
      </c>
      <c r="B20299" s="5" t="s">
        <v>35305</v>
      </c>
      <c r="C20299" s="5" t="s">
        <v>427</v>
      </c>
      <c r="D20299" s="5" t="str">
        <f t="shared" si="317"/>
        <v>h</v>
      </c>
    </row>
    <row r="20300" spans="1:4" x14ac:dyDescent="0.2">
      <c r="A20300" s="5" t="s">
        <v>21460</v>
      </c>
      <c r="B20300" s="5" t="s">
        <v>35305</v>
      </c>
      <c r="C20300" s="5" t="s">
        <v>427</v>
      </c>
      <c r="D20300" s="5" t="str">
        <f t="shared" si="317"/>
        <v>h</v>
      </c>
    </row>
    <row r="20301" spans="1:4" x14ac:dyDescent="0.2">
      <c r="A20301" s="5" t="s">
        <v>5373</v>
      </c>
      <c r="B20301" s="5" t="s">
        <v>35306</v>
      </c>
      <c r="C20301" s="5" t="s">
        <v>427</v>
      </c>
      <c r="D20301" s="5" t="str">
        <f t="shared" si="317"/>
        <v>h</v>
      </c>
    </row>
    <row r="20302" spans="1:4" x14ac:dyDescent="0.2">
      <c r="A20302" s="5" t="s">
        <v>5374</v>
      </c>
      <c r="B20302" s="5" t="s">
        <v>35306</v>
      </c>
      <c r="C20302" s="5" t="s">
        <v>427</v>
      </c>
      <c r="D20302" s="5" t="str">
        <f t="shared" si="317"/>
        <v>h</v>
      </c>
    </row>
    <row r="20303" spans="1:4" x14ac:dyDescent="0.2">
      <c r="A20303" s="5" t="s">
        <v>5375</v>
      </c>
      <c r="B20303" s="5" t="s">
        <v>35306</v>
      </c>
      <c r="C20303" s="5" t="s">
        <v>427</v>
      </c>
      <c r="D20303" s="5" t="str">
        <f t="shared" si="317"/>
        <v>h</v>
      </c>
    </row>
    <row r="20304" spans="1:4" x14ac:dyDescent="0.2">
      <c r="A20304" s="5" t="s">
        <v>21461</v>
      </c>
      <c r="B20304" s="5" t="s">
        <v>35306</v>
      </c>
      <c r="C20304" s="5" t="s">
        <v>427</v>
      </c>
      <c r="D20304" s="5" t="str">
        <f t="shared" si="317"/>
        <v>h</v>
      </c>
    </row>
    <row r="20305" spans="1:4" x14ac:dyDescent="0.2">
      <c r="A20305" s="5" t="s">
        <v>21462</v>
      </c>
      <c r="B20305" s="5" t="s">
        <v>35306</v>
      </c>
      <c r="C20305" s="5" t="s">
        <v>427</v>
      </c>
      <c r="D20305" s="5" t="str">
        <f t="shared" si="317"/>
        <v>h</v>
      </c>
    </row>
    <row r="20306" spans="1:4" x14ac:dyDescent="0.2">
      <c r="A20306" s="5" t="s">
        <v>21463</v>
      </c>
      <c r="B20306" s="5" t="s">
        <v>35306</v>
      </c>
      <c r="C20306" s="5" t="s">
        <v>427</v>
      </c>
      <c r="D20306" s="5" t="str">
        <f t="shared" si="317"/>
        <v>h</v>
      </c>
    </row>
    <row r="20307" spans="1:4" x14ac:dyDescent="0.2">
      <c r="A20307" s="5" t="s">
        <v>5376</v>
      </c>
      <c r="B20307" s="5" t="s">
        <v>35307</v>
      </c>
      <c r="C20307" s="5" t="s">
        <v>427</v>
      </c>
      <c r="D20307" s="5" t="str">
        <f t="shared" si="317"/>
        <v>h</v>
      </c>
    </row>
    <row r="20308" spans="1:4" x14ac:dyDescent="0.2">
      <c r="A20308" s="5" t="s">
        <v>5377</v>
      </c>
      <c r="B20308" s="5" t="s">
        <v>35307</v>
      </c>
      <c r="C20308" s="5" t="s">
        <v>427</v>
      </c>
      <c r="D20308" s="5" t="str">
        <f t="shared" si="317"/>
        <v>h</v>
      </c>
    </row>
    <row r="20309" spans="1:4" x14ac:dyDescent="0.2">
      <c r="A20309" s="5" t="s">
        <v>5378</v>
      </c>
      <c r="B20309" s="5" t="s">
        <v>35307</v>
      </c>
      <c r="C20309" s="5" t="s">
        <v>427</v>
      </c>
      <c r="D20309" s="5" t="str">
        <f t="shared" si="317"/>
        <v>h</v>
      </c>
    </row>
    <row r="20310" spans="1:4" x14ac:dyDescent="0.2">
      <c r="A20310" s="5" t="s">
        <v>21464</v>
      </c>
      <c r="B20310" s="5" t="s">
        <v>35307</v>
      </c>
      <c r="C20310" s="5" t="s">
        <v>427</v>
      </c>
      <c r="D20310" s="5" t="str">
        <f t="shared" si="317"/>
        <v>h</v>
      </c>
    </row>
    <row r="20311" spans="1:4" x14ac:dyDescent="0.2">
      <c r="A20311" s="5" t="s">
        <v>21465</v>
      </c>
      <c r="B20311" s="5" t="s">
        <v>35307</v>
      </c>
      <c r="C20311" s="5" t="s">
        <v>427</v>
      </c>
      <c r="D20311" s="5" t="str">
        <f t="shared" si="317"/>
        <v>h</v>
      </c>
    </row>
    <row r="20312" spans="1:4" x14ac:dyDescent="0.2">
      <c r="A20312" s="5" t="s">
        <v>21466</v>
      </c>
      <c r="B20312" s="5" t="s">
        <v>35307</v>
      </c>
      <c r="C20312" s="5" t="s">
        <v>427</v>
      </c>
      <c r="D20312" s="5" t="str">
        <f t="shared" si="317"/>
        <v>h</v>
      </c>
    </row>
    <row r="20313" spans="1:4" x14ac:dyDescent="0.2">
      <c r="A20313" s="5" t="s">
        <v>21467</v>
      </c>
      <c r="B20313" s="5" t="s">
        <v>35308</v>
      </c>
      <c r="C20313" s="5" t="s">
        <v>427</v>
      </c>
      <c r="D20313" s="5" t="str">
        <f t="shared" si="317"/>
        <v>h</v>
      </c>
    </row>
    <row r="20314" spans="1:4" x14ac:dyDescent="0.2">
      <c r="A20314" s="5" t="s">
        <v>5379</v>
      </c>
      <c r="B20314" s="5" t="s">
        <v>35309</v>
      </c>
      <c r="C20314" s="5" t="s">
        <v>427</v>
      </c>
      <c r="D20314" s="5" t="str">
        <f t="shared" si="317"/>
        <v>h</v>
      </c>
    </row>
    <row r="20315" spans="1:4" x14ac:dyDescent="0.2">
      <c r="A20315" s="5" t="s">
        <v>5380</v>
      </c>
      <c r="B20315" s="5" t="s">
        <v>35309</v>
      </c>
      <c r="C20315" s="5" t="s">
        <v>427</v>
      </c>
      <c r="D20315" s="5" t="str">
        <f t="shared" si="317"/>
        <v>h</v>
      </c>
    </row>
    <row r="20316" spans="1:4" x14ac:dyDescent="0.2">
      <c r="A20316" s="5" t="s">
        <v>5381</v>
      </c>
      <c r="B20316" s="5" t="s">
        <v>35309</v>
      </c>
      <c r="C20316" s="5" t="s">
        <v>427</v>
      </c>
      <c r="D20316" s="5" t="str">
        <f t="shared" si="317"/>
        <v>h</v>
      </c>
    </row>
    <row r="20317" spans="1:4" x14ac:dyDescent="0.2">
      <c r="A20317" s="5" t="s">
        <v>21468</v>
      </c>
      <c r="B20317" s="5" t="s">
        <v>35309</v>
      </c>
      <c r="C20317" s="5" t="s">
        <v>427</v>
      </c>
      <c r="D20317" s="5" t="str">
        <f t="shared" si="317"/>
        <v>h</v>
      </c>
    </row>
    <row r="20318" spans="1:4" x14ac:dyDescent="0.2">
      <c r="A20318" s="5" t="s">
        <v>21469</v>
      </c>
      <c r="B20318" s="5" t="s">
        <v>35309</v>
      </c>
      <c r="C20318" s="5" t="s">
        <v>427</v>
      </c>
      <c r="D20318" s="5" t="str">
        <f t="shared" si="317"/>
        <v>h</v>
      </c>
    </row>
    <row r="20319" spans="1:4" x14ac:dyDescent="0.2">
      <c r="A20319" s="5" t="s">
        <v>21470</v>
      </c>
      <c r="B20319" s="5" t="s">
        <v>35309</v>
      </c>
      <c r="C20319" s="5" t="s">
        <v>427</v>
      </c>
      <c r="D20319" s="5" t="str">
        <f t="shared" si="317"/>
        <v>h</v>
      </c>
    </row>
    <row r="20320" spans="1:4" x14ac:dyDescent="0.2">
      <c r="A20320" s="5" t="s">
        <v>5382</v>
      </c>
      <c r="B20320" s="5" t="s">
        <v>35310</v>
      </c>
      <c r="C20320" s="5" t="s">
        <v>427</v>
      </c>
      <c r="D20320" s="5" t="str">
        <f t="shared" si="317"/>
        <v>h</v>
      </c>
    </row>
    <row r="20321" spans="1:4" x14ac:dyDescent="0.2">
      <c r="A20321" s="5" t="s">
        <v>5383</v>
      </c>
      <c r="B20321" s="5" t="s">
        <v>35310</v>
      </c>
      <c r="C20321" s="5" t="s">
        <v>427</v>
      </c>
      <c r="D20321" s="5" t="str">
        <f t="shared" si="317"/>
        <v>h</v>
      </c>
    </row>
    <row r="20322" spans="1:4" x14ac:dyDescent="0.2">
      <c r="A20322" s="5" t="s">
        <v>21471</v>
      </c>
      <c r="B20322" s="5" t="s">
        <v>35310</v>
      </c>
      <c r="C20322" s="5" t="s">
        <v>427</v>
      </c>
      <c r="D20322" s="5" t="str">
        <f t="shared" si="317"/>
        <v>h</v>
      </c>
    </row>
    <row r="20323" spans="1:4" x14ac:dyDescent="0.2">
      <c r="A20323" s="5" t="s">
        <v>21472</v>
      </c>
      <c r="B20323" s="5" t="s">
        <v>35310</v>
      </c>
      <c r="C20323" s="5" t="s">
        <v>427</v>
      </c>
      <c r="D20323" s="5" t="str">
        <f t="shared" si="317"/>
        <v>h</v>
      </c>
    </row>
    <row r="20324" spans="1:4" x14ac:dyDescent="0.2">
      <c r="A20324" s="5" t="s">
        <v>5384</v>
      </c>
      <c r="B20324" s="5" t="s">
        <v>35311</v>
      </c>
      <c r="C20324" s="5" t="s">
        <v>427</v>
      </c>
      <c r="D20324" s="5" t="str">
        <f t="shared" si="317"/>
        <v>h</v>
      </c>
    </row>
    <row r="20325" spans="1:4" x14ac:dyDescent="0.2">
      <c r="A20325" s="5" t="s">
        <v>5385</v>
      </c>
      <c r="B20325" s="5" t="s">
        <v>35311</v>
      </c>
      <c r="C20325" s="5" t="s">
        <v>427</v>
      </c>
      <c r="D20325" s="5" t="str">
        <f t="shared" si="317"/>
        <v>h</v>
      </c>
    </row>
    <row r="20326" spans="1:4" x14ac:dyDescent="0.2">
      <c r="A20326" s="5" t="s">
        <v>21473</v>
      </c>
      <c r="B20326" s="5" t="s">
        <v>35311</v>
      </c>
      <c r="C20326" s="5" t="s">
        <v>427</v>
      </c>
      <c r="D20326" s="5" t="str">
        <f t="shared" si="317"/>
        <v>h</v>
      </c>
    </row>
    <row r="20327" spans="1:4" x14ac:dyDescent="0.2">
      <c r="A20327" s="5" t="s">
        <v>21474</v>
      </c>
      <c r="B20327" s="5" t="s">
        <v>35311</v>
      </c>
      <c r="C20327" s="5" t="s">
        <v>427</v>
      </c>
      <c r="D20327" s="5" t="str">
        <f t="shared" si="317"/>
        <v>h</v>
      </c>
    </row>
    <row r="20328" spans="1:4" x14ac:dyDescent="0.2">
      <c r="A20328" s="5" t="s">
        <v>5386</v>
      </c>
      <c r="B20328" s="5" t="s">
        <v>35312</v>
      </c>
      <c r="C20328" s="5" t="s">
        <v>427</v>
      </c>
      <c r="D20328" s="5" t="str">
        <f t="shared" si="317"/>
        <v>h</v>
      </c>
    </row>
    <row r="20329" spans="1:4" x14ac:dyDescent="0.2">
      <c r="A20329" s="5" t="s">
        <v>5387</v>
      </c>
      <c r="B20329" s="5" t="s">
        <v>35312</v>
      </c>
      <c r="C20329" s="5" t="s">
        <v>427</v>
      </c>
      <c r="D20329" s="5" t="str">
        <f t="shared" si="317"/>
        <v>h</v>
      </c>
    </row>
    <row r="20330" spans="1:4" x14ac:dyDescent="0.2">
      <c r="A20330" s="5" t="s">
        <v>21475</v>
      </c>
      <c r="B20330" s="5" t="s">
        <v>35312</v>
      </c>
      <c r="C20330" s="5" t="s">
        <v>427</v>
      </c>
      <c r="D20330" s="5" t="str">
        <f t="shared" si="317"/>
        <v>h</v>
      </c>
    </row>
    <row r="20331" spans="1:4" x14ac:dyDescent="0.2">
      <c r="A20331" s="5" t="s">
        <v>21476</v>
      </c>
      <c r="B20331" s="5" t="s">
        <v>35312</v>
      </c>
      <c r="C20331" s="5" t="s">
        <v>427</v>
      </c>
      <c r="D20331" s="5" t="str">
        <f t="shared" si="317"/>
        <v>h</v>
      </c>
    </row>
    <row r="20332" spans="1:4" x14ac:dyDescent="0.2">
      <c r="A20332" s="5" t="s">
        <v>11040</v>
      </c>
      <c r="B20332" s="5" t="s">
        <v>35313</v>
      </c>
      <c r="C20332" s="5" t="s">
        <v>427</v>
      </c>
      <c r="D20332" s="5" t="str">
        <f t="shared" si="317"/>
        <v>h</v>
      </c>
    </row>
    <row r="20333" spans="1:4" x14ac:dyDescent="0.2">
      <c r="A20333" s="5" t="s">
        <v>11041</v>
      </c>
      <c r="B20333" s="5" t="s">
        <v>35313</v>
      </c>
      <c r="C20333" s="5" t="s">
        <v>427</v>
      </c>
      <c r="D20333" s="5" t="str">
        <f t="shared" si="317"/>
        <v>h</v>
      </c>
    </row>
    <row r="20334" spans="1:4" x14ac:dyDescent="0.2">
      <c r="A20334" s="5" t="s">
        <v>21477</v>
      </c>
      <c r="B20334" s="5" t="s">
        <v>35313</v>
      </c>
      <c r="C20334" s="5" t="s">
        <v>427</v>
      </c>
      <c r="D20334" s="5" t="str">
        <f t="shared" si="317"/>
        <v>h</v>
      </c>
    </row>
    <row r="20335" spans="1:4" x14ac:dyDescent="0.2">
      <c r="A20335" s="5" t="s">
        <v>21478</v>
      </c>
      <c r="B20335" s="5" t="s">
        <v>35313</v>
      </c>
      <c r="C20335" s="5" t="s">
        <v>427</v>
      </c>
      <c r="D20335" s="5" t="str">
        <f t="shared" si="317"/>
        <v>h</v>
      </c>
    </row>
    <row r="20336" spans="1:4" x14ac:dyDescent="0.2">
      <c r="A20336" s="5" t="s">
        <v>11042</v>
      </c>
      <c r="B20336" s="5" t="s">
        <v>35314</v>
      </c>
      <c r="C20336" s="5" t="s">
        <v>427</v>
      </c>
      <c r="D20336" s="5" t="str">
        <f t="shared" si="317"/>
        <v>h</v>
      </c>
    </row>
    <row r="20337" spans="1:4" x14ac:dyDescent="0.2">
      <c r="A20337" s="5" t="s">
        <v>11043</v>
      </c>
      <c r="B20337" s="5" t="s">
        <v>35314</v>
      </c>
      <c r="C20337" s="5" t="s">
        <v>427</v>
      </c>
      <c r="D20337" s="5" t="str">
        <f t="shared" si="317"/>
        <v>h</v>
      </c>
    </row>
    <row r="20338" spans="1:4" x14ac:dyDescent="0.2">
      <c r="A20338" s="5" t="s">
        <v>21479</v>
      </c>
      <c r="B20338" s="5" t="s">
        <v>35314</v>
      </c>
      <c r="C20338" s="5" t="s">
        <v>427</v>
      </c>
      <c r="D20338" s="5" t="str">
        <f t="shared" si="317"/>
        <v>h</v>
      </c>
    </row>
    <row r="20339" spans="1:4" x14ac:dyDescent="0.2">
      <c r="A20339" s="5" t="s">
        <v>21480</v>
      </c>
      <c r="B20339" s="5" t="s">
        <v>35314</v>
      </c>
      <c r="C20339" s="5" t="s">
        <v>427</v>
      </c>
      <c r="D20339" s="5" t="str">
        <f t="shared" si="317"/>
        <v>h</v>
      </c>
    </row>
    <row r="20340" spans="1:4" x14ac:dyDescent="0.2">
      <c r="A20340" s="5" t="s">
        <v>5388</v>
      </c>
      <c r="B20340" s="5" t="s">
        <v>35315</v>
      </c>
      <c r="C20340" s="5" t="s">
        <v>427</v>
      </c>
      <c r="D20340" s="5" t="str">
        <f t="shared" si="317"/>
        <v>h</v>
      </c>
    </row>
    <row r="20341" spans="1:4" x14ac:dyDescent="0.2">
      <c r="A20341" s="5" t="s">
        <v>5389</v>
      </c>
      <c r="B20341" s="5" t="s">
        <v>35315</v>
      </c>
      <c r="C20341" s="5" t="s">
        <v>427</v>
      </c>
      <c r="D20341" s="5" t="str">
        <f t="shared" si="317"/>
        <v>h</v>
      </c>
    </row>
    <row r="20342" spans="1:4" x14ac:dyDescent="0.2">
      <c r="A20342" s="5" t="s">
        <v>5390</v>
      </c>
      <c r="B20342" s="5" t="s">
        <v>35315</v>
      </c>
      <c r="C20342" s="5" t="s">
        <v>427</v>
      </c>
      <c r="D20342" s="5" t="str">
        <f t="shared" si="317"/>
        <v>h</v>
      </c>
    </row>
    <row r="20343" spans="1:4" x14ac:dyDescent="0.2">
      <c r="A20343" s="5" t="s">
        <v>21481</v>
      </c>
      <c r="B20343" s="5" t="s">
        <v>35315</v>
      </c>
      <c r="C20343" s="5" t="s">
        <v>427</v>
      </c>
      <c r="D20343" s="5" t="str">
        <f t="shared" si="317"/>
        <v>h</v>
      </c>
    </row>
    <row r="20344" spans="1:4" x14ac:dyDescent="0.2">
      <c r="A20344" s="5" t="s">
        <v>21482</v>
      </c>
      <c r="B20344" s="5" t="s">
        <v>35315</v>
      </c>
      <c r="C20344" s="5" t="s">
        <v>427</v>
      </c>
      <c r="D20344" s="5" t="str">
        <f t="shared" si="317"/>
        <v>h</v>
      </c>
    </row>
    <row r="20345" spans="1:4" x14ac:dyDescent="0.2">
      <c r="A20345" s="5" t="s">
        <v>21483</v>
      </c>
      <c r="B20345" s="5" t="s">
        <v>35315</v>
      </c>
      <c r="C20345" s="5" t="s">
        <v>427</v>
      </c>
      <c r="D20345" s="5" t="str">
        <f t="shared" si="317"/>
        <v>h</v>
      </c>
    </row>
    <row r="20346" spans="1:4" x14ac:dyDescent="0.2">
      <c r="A20346" s="5" t="s">
        <v>5391</v>
      </c>
      <c r="B20346" s="5" t="s">
        <v>35316</v>
      </c>
      <c r="C20346" s="5" t="s">
        <v>427</v>
      </c>
      <c r="D20346" s="5" t="str">
        <f t="shared" si="317"/>
        <v>h</v>
      </c>
    </row>
    <row r="20347" spans="1:4" x14ac:dyDescent="0.2">
      <c r="A20347" s="5" t="s">
        <v>5392</v>
      </c>
      <c r="B20347" s="5" t="s">
        <v>35316</v>
      </c>
      <c r="C20347" s="5" t="s">
        <v>427</v>
      </c>
      <c r="D20347" s="5" t="str">
        <f t="shared" si="317"/>
        <v>h</v>
      </c>
    </row>
    <row r="20348" spans="1:4" x14ac:dyDescent="0.2">
      <c r="A20348" s="5" t="s">
        <v>5393</v>
      </c>
      <c r="B20348" s="5" t="s">
        <v>35316</v>
      </c>
      <c r="C20348" s="5" t="s">
        <v>427</v>
      </c>
      <c r="D20348" s="5" t="str">
        <f t="shared" si="317"/>
        <v>h</v>
      </c>
    </row>
    <row r="20349" spans="1:4" x14ac:dyDescent="0.2">
      <c r="A20349" s="5" t="s">
        <v>21484</v>
      </c>
      <c r="B20349" s="5" t="s">
        <v>35316</v>
      </c>
      <c r="C20349" s="5" t="s">
        <v>427</v>
      </c>
      <c r="D20349" s="5" t="str">
        <f t="shared" si="317"/>
        <v>h</v>
      </c>
    </row>
    <row r="20350" spans="1:4" x14ac:dyDescent="0.2">
      <c r="A20350" s="5" t="s">
        <v>21485</v>
      </c>
      <c r="B20350" s="5" t="s">
        <v>35316</v>
      </c>
      <c r="C20350" s="5" t="s">
        <v>427</v>
      </c>
      <c r="D20350" s="5" t="str">
        <f t="shared" si="317"/>
        <v>h</v>
      </c>
    </row>
    <row r="20351" spans="1:4" x14ac:dyDescent="0.2">
      <c r="A20351" s="5" t="s">
        <v>21486</v>
      </c>
      <c r="B20351" s="5" t="s">
        <v>35316</v>
      </c>
      <c r="C20351" s="5" t="s">
        <v>427</v>
      </c>
      <c r="D20351" s="5" t="str">
        <f t="shared" si="317"/>
        <v>h</v>
      </c>
    </row>
    <row r="20352" spans="1:4" x14ac:dyDescent="0.2">
      <c r="A20352" s="5" t="s">
        <v>5394</v>
      </c>
      <c r="B20352" s="5" t="s">
        <v>35317</v>
      </c>
      <c r="C20352" s="5" t="s">
        <v>427</v>
      </c>
      <c r="D20352" s="5" t="str">
        <f t="shared" si="317"/>
        <v>h</v>
      </c>
    </row>
    <row r="20353" spans="1:4" x14ac:dyDescent="0.2">
      <c r="A20353" s="5" t="s">
        <v>5395</v>
      </c>
      <c r="B20353" s="5" t="s">
        <v>35317</v>
      </c>
      <c r="C20353" s="5" t="s">
        <v>427</v>
      </c>
      <c r="D20353" s="5" t="str">
        <f t="shared" si="317"/>
        <v>h</v>
      </c>
    </row>
    <row r="20354" spans="1:4" x14ac:dyDescent="0.2">
      <c r="A20354" s="5" t="s">
        <v>5396</v>
      </c>
      <c r="B20354" s="5" t="s">
        <v>35317</v>
      </c>
      <c r="C20354" s="5" t="s">
        <v>427</v>
      </c>
      <c r="D20354" s="5" t="str">
        <f t="shared" ref="D20354:D20417" si="318">LOWER(C20354)</f>
        <v>h</v>
      </c>
    </row>
    <row r="20355" spans="1:4" x14ac:dyDescent="0.2">
      <c r="A20355" s="5" t="s">
        <v>21487</v>
      </c>
      <c r="B20355" s="5" t="s">
        <v>35317</v>
      </c>
      <c r="C20355" s="5" t="s">
        <v>427</v>
      </c>
      <c r="D20355" s="5" t="str">
        <f t="shared" si="318"/>
        <v>h</v>
      </c>
    </row>
    <row r="20356" spans="1:4" x14ac:dyDescent="0.2">
      <c r="A20356" s="5" t="s">
        <v>21488</v>
      </c>
      <c r="B20356" s="5" t="s">
        <v>35317</v>
      </c>
      <c r="C20356" s="5" t="s">
        <v>427</v>
      </c>
      <c r="D20356" s="5" t="str">
        <f t="shared" si="318"/>
        <v>h</v>
      </c>
    </row>
    <row r="20357" spans="1:4" x14ac:dyDescent="0.2">
      <c r="A20357" s="5" t="s">
        <v>21489</v>
      </c>
      <c r="B20357" s="5" t="s">
        <v>35317</v>
      </c>
      <c r="C20357" s="5" t="s">
        <v>427</v>
      </c>
      <c r="D20357" s="5" t="str">
        <f t="shared" si="318"/>
        <v>h</v>
      </c>
    </row>
    <row r="20358" spans="1:4" x14ac:dyDescent="0.2">
      <c r="A20358" s="5" t="s">
        <v>5397</v>
      </c>
      <c r="B20358" s="5" t="s">
        <v>35318</v>
      </c>
      <c r="C20358" s="5" t="s">
        <v>427</v>
      </c>
      <c r="D20358" s="5" t="str">
        <f t="shared" si="318"/>
        <v>h</v>
      </c>
    </row>
    <row r="20359" spans="1:4" x14ac:dyDescent="0.2">
      <c r="A20359" s="5" t="s">
        <v>5398</v>
      </c>
      <c r="B20359" s="5" t="s">
        <v>35318</v>
      </c>
      <c r="C20359" s="5" t="s">
        <v>427</v>
      </c>
      <c r="D20359" s="5" t="str">
        <f t="shared" si="318"/>
        <v>h</v>
      </c>
    </row>
    <row r="20360" spans="1:4" x14ac:dyDescent="0.2">
      <c r="A20360" s="5" t="s">
        <v>5399</v>
      </c>
      <c r="B20360" s="5" t="s">
        <v>35318</v>
      </c>
      <c r="C20360" s="5" t="s">
        <v>427</v>
      </c>
      <c r="D20360" s="5" t="str">
        <f t="shared" si="318"/>
        <v>h</v>
      </c>
    </row>
    <row r="20361" spans="1:4" x14ac:dyDescent="0.2">
      <c r="A20361" s="5" t="s">
        <v>21490</v>
      </c>
      <c r="B20361" s="5" t="s">
        <v>35318</v>
      </c>
      <c r="C20361" s="5" t="s">
        <v>427</v>
      </c>
      <c r="D20361" s="5" t="str">
        <f t="shared" si="318"/>
        <v>h</v>
      </c>
    </row>
    <row r="20362" spans="1:4" x14ac:dyDescent="0.2">
      <c r="A20362" s="5" t="s">
        <v>21491</v>
      </c>
      <c r="B20362" s="5" t="s">
        <v>35318</v>
      </c>
      <c r="C20362" s="5" t="s">
        <v>427</v>
      </c>
      <c r="D20362" s="5" t="str">
        <f t="shared" si="318"/>
        <v>h</v>
      </c>
    </row>
    <row r="20363" spans="1:4" x14ac:dyDescent="0.2">
      <c r="A20363" s="5" t="s">
        <v>21492</v>
      </c>
      <c r="B20363" s="5" t="s">
        <v>35318</v>
      </c>
      <c r="C20363" s="5" t="s">
        <v>427</v>
      </c>
      <c r="D20363" s="5" t="str">
        <f t="shared" si="318"/>
        <v>h</v>
      </c>
    </row>
    <row r="20364" spans="1:4" x14ac:dyDescent="0.2">
      <c r="A20364" s="5" t="s">
        <v>5400</v>
      </c>
      <c r="B20364" s="5" t="s">
        <v>35319</v>
      </c>
      <c r="C20364" s="5" t="s">
        <v>427</v>
      </c>
      <c r="D20364" s="5" t="str">
        <f t="shared" si="318"/>
        <v>h</v>
      </c>
    </row>
    <row r="20365" spans="1:4" x14ac:dyDescent="0.2">
      <c r="A20365" s="5" t="s">
        <v>5401</v>
      </c>
      <c r="B20365" s="5" t="s">
        <v>35319</v>
      </c>
      <c r="C20365" s="5" t="s">
        <v>427</v>
      </c>
      <c r="D20365" s="5" t="str">
        <f t="shared" si="318"/>
        <v>h</v>
      </c>
    </row>
    <row r="20366" spans="1:4" x14ac:dyDescent="0.2">
      <c r="A20366" s="5" t="s">
        <v>5402</v>
      </c>
      <c r="B20366" s="5" t="s">
        <v>35319</v>
      </c>
      <c r="C20366" s="5" t="s">
        <v>427</v>
      </c>
      <c r="D20366" s="5" t="str">
        <f t="shared" si="318"/>
        <v>h</v>
      </c>
    </row>
    <row r="20367" spans="1:4" x14ac:dyDescent="0.2">
      <c r="A20367" s="5" t="s">
        <v>21493</v>
      </c>
      <c r="B20367" s="5" t="s">
        <v>35319</v>
      </c>
      <c r="C20367" s="5" t="s">
        <v>427</v>
      </c>
      <c r="D20367" s="5" t="str">
        <f t="shared" si="318"/>
        <v>h</v>
      </c>
    </row>
    <row r="20368" spans="1:4" x14ac:dyDescent="0.2">
      <c r="A20368" s="5" t="s">
        <v>21494</v>
      </c>
      <c r="B20368" s="5" t="s">
        <v>35319</v>
      </c>
      <c r="C20368" s="5" t="s">
        <v>427</v>
      </c>
      <c r="D20368" s="5" t="str">
        <f t="shared" si="318"/>
        <v>h</v>
      </c>
    </row>
    <row r="20369" spans="1:4" x14ac:dyDescent="0.2">
      <c r="A20369" s="5" t="s">
        <v>21495</v>
      </c>
      <c r="B20369" s="5" t="s">
        <v>35319</v>
      </c>
      <c r="C20369" s="5" t="s">
        <v>427</v>
      </c>
      <c r="D20369" s="5" t="str">
        <f t="shared" si="318"/>
        <v>h</v>
      </c>
    </row>
    <row r="20370" spans="1:4" x14ac:dyDescent="0.2">
      <c r="A20370" s="5" t="s">
        <v>5403</v>
      </c>
      <c r="B20370" s="5" t="s">
        <v>35320</v>
      </c>
      <c r="C20370" s="5" t="s">
        <v>427</v>
      </c>
      <c r="D20370" s="5" t="str">
        <f t="shared" si="318"/>
        <v>h</v>
      </c>
    </row>
    <row r="20371" spans="1:4" x14ac:dyDescent="0.2">
      <c r="A20371" s="5" t="s">
        <v>5404</v>
      </c>
      <c r="B20371" s="5" t="s">
        <v>35320</v>
      </c>
      <c r="C20371" s="5" t="s">
        <v>427</v>
      </c>
      <c r="D20371" s="5" t="str">
        <f t="shared" si="318"/>
        <v>h</v>
      </c>
    </row>
    <row r="20372" spans="1:4" x14ac:dyDescent="0.2">
      <c r="A20372" s="5" t="s">
        <v>21496</v>
      </c>
      <c r="B20372" s="5" t="s">
        <v>35320</v>
      </c>
      <c r="C20372" s="5" t="s">
        <v>427</v>
      </c>
      <c r="D20372" s="5" t="str">
        <f t="shared" si="318"/>
        <v>h</v>
      </c>
    </row>
    <row r="20373" spans="1:4" x14ac:dyDescent="0.2">
      <c r="A20373" s="5" t="s">
        <v>21497</v>
      </c>
      <c r="B20373" s="5" t="s">
        <v>35320</v>
      </c>
      <c r="C20373" s="5" t="s">
        <v>427</v>
      </c>
      <c r="D20373" s="5" t="str">
        <f t="shared" si="318"/>
        <v>h</v>
      </c>
    </row>
    <row r="20374" spans="1:4" x14ac:dyDescent="0.2">
      <c r="A20374" s="5" t="s">
        <v>23554</v>
      </c>
      <c r="B20374" s="5" t="s">
        <v>35321</v>
      </c>
      <c r="C20374" s="5" t="s">
        <v>427</v>
      </c>
      <c r="D20374" s="5" t="str">
        <f t="shared" si="318"/>
        <v>h</v>
      </c>
    </row>
    <row r="20375" spans="1:4" x14ac:dyDescent="0.2">
      <c r="A20375" s="5" t="s">
        <v>23555</v>
      </c>
      <c r="B20375" s="5" t="s">
        <v>35321</v>
      </c>
      <c r="C20375" s="5" t="s">
        <v>427</v>
      </c>
      <c r="D20375" s="5" t="str">
        <f t="shared" si="318"/>
        <v>h</v>
      </c>
    </row>
    <row r="20376" spans="1:4" x14ac:dyDescent="0.2">
      <c r="A20376" s="5" t="s">
        <v>23556</v>
      </c>
      <c r="B20376" s="5" t="s">
        <v>35322</v>
      </c>
      <c r="C20376" s="5" t="s">
        <v>427</v>
      </c>
      <c r="D20376" s="5" t="str">
        <f t="shared" si="318"/>
        <v>h</v>
      </c>
    </row>
    <row r="20377" spans="1:4" x14ac:dyDescent="0.2">
      <c r="A20377" s="5" t="s">
        <v>23557</v>
      </c>
      <c r="B20377" s="5" t="s">
        <v>35321</v>
      </c>
      <c r="C20377" s="5" t="s">
        <v>427</v>
      </c>
      <c r="D20377" s="5" t="str">
        <f t="shared" si="318"/>
        <v>h</v>
      </c>
    </row>
    <row r="20378" spans="1:4" x14ac:dyDescent="0.2">
      <c r="A20378" s="5" t="s">
        <v>23558</v>
      </c>
      <c r="B20378" s="5" t="s">
        <v>35321</v>
      </c>
      <c r="C20378" s="5" t="s">
        <v>427</v>
      </c>
      <c r="D20378" s="5" t="str">
        <f t="shared" si="318"/>
        <v>h</v>
      </c>
    </row>
    <row r="20379" spans="1:4" x14ac:dyDescent="0.2">
      <c r="A20379" s="5" t="s">
        <v>23559</v>
      </c>
      <c r="B20379" s="5" t="s">
        <v>35322</v>
      </c>
      <c r="C20379" s="5" t="s">
        <v>427</v>
      </c>
      <c r="D20379" s="5" t="str">
        <f t="shared" si="318"/>
        <v>h</v>
      </c>
    </row>
    <row r="20380" spans="1:4" x14ac:dyDescent="0.2">
      <c r="A20380" s="5" t="s">
        <v>23560</v>
      </c>
      <c r="B20380" s="5" t="s">
        <v>35323</v>
      </c>
      <c r="C20380" s="5" t="s">
        <v>427</v>
      </c>
      <c r="D20380" s="5" t="str">
        <f t="shared" si="318"/>
        <v>h</v>
      </c>
    </row>
    <row r="20381" spans="1:4" x14ac:dyDescent="0.2">
      <c r="A20381" s="5" t="s">
        <v>23561</v>
      </c>
      <c r="B20381" s="5" t="s">
        <v>35323</v>
      </c>
      <c r="C20381" s="5" t="s">
        <v>427</v>
      </c>
      <c r="D20381" s="5" t="str">
        <f t="shared" si="318"/>
        <v>h</v>
      </c>
    </row>
    <row r="20382" spans="1:4" x14ac:dyDescent="0.2">
      <c r="A20382" s="5" t="s">
        <v>23562</v>
      </c>
      <c r="B20382" s="5" t="s">
        <v>35323</v>
      </c>
      <c r="C20382" s="5" t="s">
        <v>427</v>
      </c>
      <c r="D20382" s="5" t="str">
        <f t="shared" si="318"/>
        <v>h</v>
      </c>
    </row>
    <row r="20383" spans="1:4" x14ac:dyDescent="0.2">
      <c r="A20383" s="5" t="s">
        <v>23563</v>
      </c>
      <c r="B20383" s="5" t="s">
        <v>35323</v>
      </c>
      <c r="C20383" s="5" t="s">
        <v>427</v>
      </c>
      <c r="D20383" s="5" t="str">
        <f t="shared" si="318"/>
        <v>h</v>
      </c>
    </row>
    <row r="20384" spans="1:4" x14ac:dyDescent="0.2">
      <c r="A20384" s="5" t="s">
        <v>23564</v>
      </c>
      <c r="B20384" s="5" t="s">
        <v>35323</v>
      </c>
      <c r="C20384" s="5" t="s">
        <v>427</v>
      </c>
      <c r="D20384" s="5" t="str">
        <f t="shared" si="318"/>
        <v>h</v>
      </c>
    </row>
    <row r="20385" spans="1:4" x14ac:dyDescent="0.2">
      <c r="A20385" s="5" t="s">
        <v>23565</v>
      </c>
      <c r="B20385" s="5" t="s">
        <v>35323</v>
      </c>
      <c r="C20385" s="5" t="s">
        <v>427</v>
      </c>
      <c r="D20385" s="5" t="str">
        <f t="shared" si="318"/>
        <v>h</v>
      </c>
    </row>
    <row r="20386" spans="1:4" x14ac:dyDescent="0.2">
      <c r="A20386" s="5" t="s">
        <v>23566</v>
      </c>
      <c r="B20386" s="5" t="s">
        <v>35324</v>
      </c>
      <c r="C20386" s="5" t="s">
        <v>427</v>
      </c>
      <c r="D20386" s="5" t="str">
        <f t="shared" si="318"/>
        <v>h</v>
      </c>
    </row>
    <row r="20387" spans="1:4" x14ac:dyDescent="0.2">
      <c r="A20387" s="5" t="s">
        <v>23567</v>
      </c>
      <c r="B20387" s="5" t="s">
        <v>35324</v>
      </c>
      <c r="C20387" s="5" t="s">
        <v>427</v>
      </c>
      <c r="D20387" s="5" t="str">
        <f t="shared" si="318"/>
        <v>h</v>
      </c>
    </row>
    <row r="20388" spans="1:4" x14ac:dyDescent="0.2">
      <c r="A20388" s="5" t="s">
        <v>23568</v>
      </c>
      <c r="B20388" s="5" t="s">
        <v>35324</v>
      </c>
      <c r="C20388" s="5" t="s">
        <v>427</v>
      </c>
      <c r="D20388" s="5" t="str">
        <f t="shared" si="318"/>
        <v>h</v>
      </c>
    </row>
    <row r="20389" spans="1:4" x14ac:dyDescent="0.2">
      <c r="A20389" s="5" t="s">
        <v>23569</v>
      </c>
      <c r="B20389" s="5" t="s">
        <v>35324</v>
      </c>
      <c r="C20389" s="5" t="s">
        <v>427</v>
      </c>
      <c r="D20389" s="5" t="str">
        <f t="shared" si="318"/>
        <v>h</v>
      </c>
    </row>
    <row r="20390" spans="1:4" x14ac:dyDescent="0.2">
      <c r="A20390" s="5" t="s">
        <v>23570</v>
      </c>
      <c r="B20390" s="5" t="s">
        <v>35324</v>
      </c>
      <c r="C20390" s="5" t="s">
        <v>427</v>
      </c>
      <c r="D20390" s="5" t="str">
        <f t="shared" si="318"/>
        <v>h</v>
      </c>
    </row>
    <row r="20391" spans="1:4" x14ac:dyDescent="0.2">
      <c r="A20391" s="5" t="s">
        <v>23571</v>
      </c>
      <c r="B20391" s="5" t="s">
        <v>35324</v>
      </c>
      <c r="C20391" s="5" t="s">
        <v>427</v>
      </c>
      <c r="D20391" s="5" t="str">
        <f t="shared" si="318"/>
        <v>h</v>
      </c>
    </row>
    <row r="20392" spans="1:4" x14ac:dyDescent="0.2">
      <c r="A20392" s="5" t="s">
        <v>11044</v>
      </c>
      <c r="B20392" s="5" t="s">
        <v>35325</v>
      </c>
      <c r="C20392" s="5" t="s">
        <v>26024</v>
      </c>
      <c r="D20392" s="5" t="str">
        <f t="shared" si="318"/>
        <v>mes</v>
      </c>
    </row>
    <row r="20393" spans="1:4" x14ac:dyDescent="0.2">
      <c r="A20393" s="5" t="s">
        <v>21498</v>
      </c>
      <c r="B20393" s="5" t="s">
        <v>35325</v>
      </c>
      <c r="C20393" s="5" t="s">
        <v>26024</v>
      </c>
      <c r="D20393" s="5" t="str">
        <f t="shared" si="318"/>
        <v>mes</v>
      </c>
    </row>
    <row r="20394" spans="1:4" x14ac:dyDescent="0.2">
      <c r="A20394" s="5" t="s">
        <v>11045</v>
      </c>
      <c r="B20394" s="5" t="s">
        <v>35326</v>
      </c>
      <c r="C20394" s="5" t="s">
        <v>26024</v>
      </c>
      <c r="D20394" s="5" t="str">
        <f t="shared" si="318"/>
        <v>mes</v>
      </c>
    </row>
    <row r="20395" spans="1:4" x14ac:dyDescent="0.2">
      <c r="A20395" s="5" t="s">
        <v>21499</v>
      </c>
      <c r="B20395" s="5" t="s">
        <v>35326</v>
      </c>
      <c r="C20395" s="5" t="s">
        <v>26024</v>
      </c>
      <c r="D20395" s="5" t="str">
        <f t="shared" si="318"/>
        <v>mes</v>
      </c>
    </row>
    <row r="20396" spans="1:4" x14ac:dyDescent="0.2">
      <c r="A20396" s="5" t="s">
        <v>11046</v>
      </c>
      <c r="B20396" s="5" t="s">
        <v>35327</v>
      </c>
      <c r="C20396" s="5" t="s">
        <v>26024</v>
      </c>
      <c r="D20396" s="5" t="str">
        <f t="shared" si="318"/>
        <v>mes</v>
      </c>
    </row>
    <row r="20397" spans="1:4" x14ac:dyDescent="0.2">
      <c r="A20397" s="5" t="s">
        <v>21500</v>
      </c>
      <c r="B20397" s="5" t="s">
        <v>35327</v>
      </c>
      <c r="C20397" s="5" t="s">
        <v>26024</v>
      </c>
      <c r="D20397" s="5" t="str">
        <f t="shared" si="318"/>
        <v>mes</v>
      </c>
    </row>
    <row r="20398" spans="1:4" x14ac:dyDescent="0.2">
      <c r="A20398" s="5" t="s">
        <v>11047</v>
      </c>
      <c r="B20398" s="5" t="s">
        <v>35328</v>
      </c>
      <c r="C20398" s="5" t="s">
        <v>26024</v>
      </c>
      <c r="D20398" s="5" t="str">
        <f t="shared" si="318"/>
        <v>mes</v>
      </c>
    </row>
    <row r="20399" spans="1:4" x14ac:dyDescent="0.2">
      <c r="A20399" s="5" t="s">
        <v>21501</v>
      </c>
      <c r="B20399" s="5" t="s">
        <v>35328</v>
      </c>
      <c r="C20399" s="5" t="s">
        <v>26024</v>
      </c>
      <c r="D20399" s="5" t="str">
        <f t="shared" si="318"/>
        <v>mes</v>
      </c>
    </row>
    <row r="20400" spans="1:4" x14ac:dyDescent="0.2">
      <c r="A20400" s="5" t="s">
        <v>11048</v>
      </c>
      <c r="B20400" s="5" t="s">
        <v>35329</v>
      </c>
      <c r="C20400" s="5" t="s">
        <v>26024</v>
      </c>
      <c r="D20400" s="5" t="str">
        <f t="shared" si="318"/>
        <v>mes</v>
      </c>
    </row>
    <row r="20401" spans="1:4" x14ac:dyDescent="0.2">
      <c r="A20401" s="5" t="s">
        <v>21502</v>
      </c>
      <c r="B20401" s="5" t="s">
        <v>35329</v>
      </c>
      <c r="C20401" s="5" t="s">
        <v>26024</v>
      </c>
      <c r="D20401" s="5" t="str">
        <f t="shared" si="318"/>
        <v>mes</v>
      </c>
    </row>
    <row r="20402" spans="1:4" x14ac:dyDescent="0.2">
      <c r="A20402" s="5" t="s">
        <v>11049</v>
      </c>
      <c r="B20402" s="5" t="s">
        <v>35330</v>
      </c>
      <c r="C20402" s="5" t="s">
        <v>26024</v>
      </c>
      <c r="D20402" s="5" t="str">
        <f t="shared" si="318"/>
        <v>mes</v>
      </c>
    </row>
    <row r="20403" spans="1:4" x14ac:dyDescent="0.2">
      <c r="A20403" s="5" t="s">
        <v>21503</v>
      </c>
      <c r="B20403" s="5" t="s">
        <v>35330</v>
      </c>
      <c r="C20403" s="5" t="s">
        <v>26024</v>
      </c>
      <c r="D20403" s="5" t="str">
        <f t="shared" si="318"/>
        <v>mes</v>
      </c>
    </row>
    <row r="20404" spans="1:4" x14ac:dyDescent="0.2">
      <c r="A20404" s="5" t="s">
        <v>23572</v>
      </c>
      <c r="B20404" s="5" t="s">
        <v>35331</v>
      </c>
      <c r="C20404" s="5" t="s">
        <v>26024</v>
      </c>
      <c r="D20404" s="5" t="str">
        <f t="shared" si="318"/>
        <v>mes</v>
      </c>
    </row>
    <row r="20405" spans="1:4" x14ac:dyDescent="0.2">
      <c r="A20405" s="5" t="s">
        <v>23573</v>
      </c>
      <c r="B20405" s="5" t="s">
        <v>35331</v>
      </c>
      <c r="C20405" s="5" t="s">
        <v>26024</v>
      </c>
      <c r="D20405" s="5" t="str">
        <f t="shared" si="318"/>
        <v>mes</v>
      </c>
    </row>
    <row r="20406" spans="1:4" x14ac:dyDescent="0.2">
      <c r="A20406" s="5" t="s">
        <v>23574</v>
      </c>
      <c r="B20406" s="5" t="s">
        <v>35332</v>
      </c>
      <c r="C20406" s="5" t="s">
        <v>26024</v>
      </c>
      <c r="D20406" s="5" t="str">
        <f t="shared" si="318"/>
        <v>mes</v>
      </c>
    </row>
    <row r="20407" spans="1:4" x14ac:dyDescent="0.2">
      <c r="A20407" s="5" t="s">
        <v>23575</v>
      </c>
      <c r="B20407" s="5" t="s">
        <v>35332</v>
      </c>
      <c r="C20407" s="5" t="s">
        <v>26024</v>
      </c>
      <c r="D20407" s="5" t="str">
        <f t="shared" si="318"/>
        <v>mes</v>
      </c>
    </row>
    <row r="20408" spans="1:4" x14ac:dyDescent="0.2">
      <c r="A20408" s="5" t="s">
        <v>23576</v>
      </c>
      <c r="B20408" s="5" t="s">
        <v>35333</v>
      </c>
      <c r="C20408" s="5" t="s">
        <v>26024</v>
      </c>
      <c r="D20408" s="5" t="str">
        <f t="shared" si="318"/>
        <v>mes</v>
      </c>
    </row>
    <row r="20409" spans="1:4" x14ac:dyDescent="0.2">
      <c r="A20409" s="5" t="s">
        <v>23577</v>
      </c>
      <c r="B20409" s="5" t="s">
        <v>35333</v>
      </c>
      <c r="C20409" s="5" t="s">
        <v>26024</v>
      </c>
      <c r="D20409" s="5" t="str">
        <f t="shared" si="318"/>
        <v>mes</v>
      </c>
    </row>
    <row r="20410" spans="1:4" x14ac:dyDescent="0.2">
      <c r="A20410" s="5" t="s">
        <v>11050</v>
      </c>
      <c r="B20410" s="5" t="s">
        <v>35334</v>
      </c>
      <c r="C20410" s="5" t="s">
        <v>26024</v>
      </c>
      <c r="D20410" s="5" t="str">
        <f t="shared" si="318"/>
        <v>mes</v>
      </c>
    </row>
    <row r="20411" spans="1:4" x14ac:dyDescent="0.2">
      <c r="A20411" s="5" t="s">
        <v>21504</v>
      </c>
      <c r="B20411" s="5" t="s">
        <v>35334</v>
      </c>
      <c r="C20411" s="5" t="s">
        <v>26024</v>
      </c>
      <c r="D20411" s="5" t="str">
        <f t="shared" si="318"/>
        <v>mes</v>
      </c>
    </row>
    <row r="20412" spans="1:4" x14ac:dyDescent="0.2">
      <c r="A20412" s="5" t="s">
        <v>11051</v>
      </c>
      <c r="B20412" s="5" t="s">
        <v>35335</v>
      </c>
      <c r="C20412" s="5" t="s">
        <v>26024</v>
      </c>
      <c r="D20412" s="5" t="str">
        <f t="shared" si="318"/>
        <v>mes</v>
      </c>
    </row>
    <row r="20413" spans="1:4" x14ac:dyDescent="0.2">
      <c r="A20413" s="5" t="s">
        <v>21505</v>
      </c>
      <c r="B20413" s="5" t="s">
        <v>35335</v>
      </c>
      <c r="C20413" s="5" t="s">
        <v>26024</v>
      </c>
      <c r="D20413" s="5" t="str">
        <f t="shared" si="318"/>
        <v>mes</v>
      </c>
    </row>
    <row r="20414" spans="1:4" x14ac:dyDescent="0.2">
      <c r="A20414" s="5" t="s">
        <v>11052</v>
      </c>
      <c r="B20414" s="5" t="s">
        <v>35336</v>
      </c>
      <c r="C20414" s="5" t="s">
        <v>26024</v>
      </c>
      <c r="D20414" s="5" t="str">
        <f t="shared" si="318"/>
        <v>mes</v>
      </c>
    </row>
    <row r="20415" spans="1:4" x14ac:dyDescent="0.2">
      <c r="A20415" s="5" t="s">
        <v>21506</v>
      </c>
      <c r="B20415" s="5" t="s">
        <v>35336</v>
      </c>
      <c r="C20415" s="5" t="s">
        <v>26024</v>
      </c>
      <c r="D20415" s="5" t="str">
        <f t="shared" si="318"/>
        <v>mes</v>
      </c>
    </row>
    <row r="20416" spans="1:4" x14ac:dyDescent="0.2">
      <c r="A20416" s="5" t="s">
        <v>11053</v>
      </c>
      <c r="B20416" s="5" t="s">
        <v>35337</v>
      </c>
      <c r="C20416" s="5" t="s">
        <v>26024</v>
      </c>
      <c r="D20416" s="5" t="str">
        <f t="shared" si="318"/>
        <v>mes</v>
      </c>
    </row>
    <row r="20417" spans="1:4" x14ac:dyDescent="0.2">
      <c r="A20417" s="5" t="s">
        <v>21507</v>
      </c>
      <c r="B20417" s="5" t="s">
        <v>35337</v>
      </c>
      <c r="C20417" s="5" t="s">
        <v>26024</v>
      </c>
      <c r="D20417" s="5" t="str">
        <f t="shared" si="318"/>
        <v>mes</v>
      </c>
    </row>
    <row r="20418" spans="1:4" x14ac:dyDescent="0.2">
      <c r="A20418" s="5" t="s">
        <v>11054</v>
      </c>
      <c r="B20418" s="5" t="s">
        <v>35338</v>
      </c>
      <c r="C20418" s="5" t="s">
        <v>26024</v>
      </c>
      <c r="D20418" s="5" t="str">
        <f t="shared" ref="D20418:D20481" si="319">LOWER(C20418)</f>
        <v>mes</v>
      </c>
    </row>
    <row r="20419" spans="1:4" x14ac:dyDescent="0.2">
      <c r="A20419" s="5" t="s">
        <v>21508</v>
      </c>
      <c r="B20419" s="5" t="s">
        <v>35338</v>
      </c>
      <c r="C20419" s="5" t="s">
        <v>26024</v>
      </c>
      <c r="D20419" s="5" t="str">
        <f t="shared" si="319"/>
        <v>mes</v>
      </c>
    </row>
    <row r="20420" spans="1:4" x14ac:dyDescent="0.2">
      <c r="A20420" s="5" t="s">
        <v>11055</v>
      </c>
      <c r="B20420" s="5" t="s">
        <v>35339</v>
      </c>
      <c r="C20420" s="5" t="s">
        <v>26024</v>
      </c>
      <c r="D20420" s="5" t="str">
        <f t="shared" si="319"/>
        <v>mes</v>
      </c>
    </row>
    <row r="20421" spans="1:4" x14ac:dyDescent="0.2">
      <c r="A20421" s="5" t="s">
        <v>21509</v>
      </c>
      <c r="B20421" s="5" t="s">
        <v>35339</v>
      </c>
      <c r="C20421" s="5" t="s">
        <v>26024</v>
      </c>
      <c r="D20421" s="5" t="str">
        <f t="shared" si="319"/>
        <v>mes</v>
      </c>
    </row>
    <row r="20422" spans="1:4" x14ac:dyDescent="0.2">
      <c r="A20422" s="5" t="s">
        <v>11056</v>
      </c>
      <c r="B20422" s="5" t="s">
        <v>35302</v>
      </c>
      <c r="C20422" s="5" t="s">
        <v>26024</v>
      </c>
      <c r="D20422" s="5" t="str">
        <f t="shared" si="319"/>
        <v>mes</v>
      </c>
    </row>
    <row r="20423" spans="1:4" x14ac:dyDescent="0.2">
      <c r="A20423" s="5" t="s">
        <v>21510</v>
      </c>
      <c r="B20423" s="5" t="s">
        <v>35302</v>
      </c>
      <c r="C20423" s="5" t="s">
        <v>26024</v>
      </c>
      <c r="D20423" s="5" t="str">
        <f t="shared" si="319"/>
        <v>mes</v>
      </c>
    </row>
    <row r="20424" spans="1:4" x14ac:dyDescent="0.2">
      <c r="A20424" s="5" t="s">
        <v>11057</v>
      </c>
      <c r="B20424" s="5" t="s">
        <v>35340</v>
      </c>
      <c r="C20424" s="5" t="s">
        <v>26024</v>
      </c>
      <c r="D20424" s="5" t="str">
        <f t="shared" si="319"/>
        <v>mes</v>
      </c>
    </row>
    <row r="20425" spans="1:4" x14ac:dyDescent="0.2">
      <c r="A20425" s="5" t="s">
        <v>21511</v>
      </c>
      <c r="B20425" s="5" t="s">
        <v>35340</v>
      </c>
      <c r="C20425" s="5" t="s">
        <v>26024</v>
      </c>
      <c r="D20425" s="5" t="str">
        <f t="shared" si="319"/>
        <v>mes</v>
      </c>
    </row>
    <row r="20426" spans="1:4" x14ac:dyDescent="0.2">
      <c r="A20426" s="5" t="s">
        <v>5411</v>
      </c>
      <c r="B20426" s="5" t="s">
        <v>35341</v>
      </c>
      <c r="C20426" s="5" t="s">
        <v>427</v>
      </c>
      <c r="D20426" s="5" t="str">
        <f t="shared" si="319"/>
        <v>h</v>
      </c>
    </row>
    <row r="20427" spans="1:4" x14ac:dyDescent="0.2">
      <c r="A20427" s="5" t="s">
        <v>5412</v>
      </c>
      <c r="B20427" s="5" t="s">
        <v>35341</v>
      </c>
      <c r="C20427" s="5" t="s">
        <v>427</v>
      </c>
      <c r="D20427" s="5" t="str">
        <f t="shared" si="319"/>
        <v>h</v>
      </c>
    </row>
    <row r="20428" spans="1:4" x14ac:dyDescent="0.2">
      <c r="A20428" s="5" t="s">
        <v>5413</v>
      </c>
      <c r="B20428" s="5" t="s">
        <v>35341</v>
      </c>
      <c r="C20428" s="5" t="s">
        <v>427</v>
      </c>
      <c r="D20428" s="5" t="str">
        <f t="shared" si="319"/>
        <v>h</v>
      </c>
    </row>
    <row r="20429" spans="1:4" x14ac:dyDescent="0.2">
      <c r="A20429" s="5" t="s">
        <v>21512</v>
      </c>
      <c r="B20429" s="5" t="s">
        <v>35341</v>
      </c>
      <c r="C20429" s="5" t="s">
        <v>427</v>
      </c>
      <c r="D20429" s="5" t="str">
        <f t="shared" si="319"/>
        <v>h</v>
      </c>
    </row>
    <row r="20430" spans="1:4" x14ac:dyDescent="0.2">
      <c r="A20430" s="5" t="s">
        <v>21513</v>
      </c>
      <c r="B20430" s="5" t="s">
        <v>35341</v>
      </c>
      <c r="C20430" s="5" t="s">
        <v>427</v>
      </c>
      <c r="D20430" s="5" t="str">
        <f t="shared" si="319"/>
        <v>h</v>
      </c>
    </row>
    <row r="20431" spans="1:4" x14ac:dyDescent="0.2">
      <c r="A20431" s="5" t="s">
        <v>21514</v>
      </c>
      <c r="B20431" s="5" t="s">
        <v>35341</v>
      </c>
      <c r="C20431" s="5" t="s">
        <v>427</v>
      </c>
      <c r="D20431" s="5" t="str">
        <f t="shared" si="319"/>
        <v>h</v>
      </c>
    </row>
    <row r="20432" spans="1:4" x14ac:dyDescent="0.2">
      <c r="A20432" s="5" t="s">
        <v>5414</v>
      </c>
      <c r="B20432" s="5" t="s">
        <v>35342</v>
      </c>
      <c r="C20432" s="5" t="s">
        <v>427</v>
      </c>
      <c r="D20432" s="5" t="str">
        <f t="shared" si="319"/>
        <v>h</v>
      </c>
    </row>
    <row r="20433" spans="1:4" x14ac:dyDescent="0.2">
      <c r="A20433" s="5" t="s">
        <v>5415</v>
      </c>
      <c r="B20433" s="5" t="s">
        <v>35343</v>
      </c>
      <c r="C20433" s="5" t="s">
        <v>427</v>
      </c>
      <c r="D20433" s="5" t="str">
        <f t="shared" si="319"/>
        <v>h</v>
      </c>
    </row>
    <row r="20434" spans="1:4" x14ac:dyDescent="0.2">
      <c r="A20434" s="5" t="s">
        <v>5416</v>
      </c>
      <c r="B20434" s="5" t="s">
        <v>35342</v>
      </c>
      <c r="C20434" s="5" t="s">
        <v>427</v>
      </c>
      <c r="D20434" s="5" t="str">
        <f t="shared" si="319"/>
        <v>h</v>
      </c>
    </row>
    <row r="20435" spans="1:4" x14ac:dyDescent="0.2">
      <c r="A20435" s="5" t="s">
        <v>21515</v>
      </c>
      <c r="B20435" s="5" t="s">
        <v>35342</v>
      </c>
      <c r="C20435" s="5" t="s">
        <v>427</v>
      </c>
      <c r="D20435" s="5" t="str">
        <f t="shared" si="319"/>
        <v>h</v>
      </c>
    </row>
    <row r="20436" spans="1:4" x14ac:dyDescent="0.2">
      <c r="A20436" s="5" t="s">
        <v>21516</v>
      </c>
      <c r="B20436" s="5" t="s">
        <v>35343</v>
      </c>
      <c r="C20436" s="5" t="s">
        <v>427</v>
      </c>
      <c r="D20436" s="5" t="str">
        <f t="shared" si="319"/>
        <v>h</v>
      </c>
    </row>
    <row r="20437" spans="1:4" x14ac:dyDescent="0.2">
      <c r="A20437" s="5" t="s">
        <v>21517</v>
      </c>
      <c r="B20437" s="5" t="s">
        <v>35342</v>
      </c>
      <c r="C20437" s="5" t="s">
        <v>427</v>
      </c>
      <c r="D20437" s="5" t="str">
        <f t="shared" si="319"/>
        <v>h</v>
      </c>
    </row>
    <row r="20438" spans="1:4" x14ac:dyDescent="0.2">
      <c r="A20438" s="5" t="s">
        <v>5417</v>
      </c>
      <c r="B20438" s="5" t="s">
        <v>35344</v>
      </c>
      <c r="C20438" s="5" t="s">
        <v>427</v>
      </c>
      <c r="D20438" s="5" t="str">
        <f t="shared" si="319"/>
        <v>h</v>
      </c>
    </row>
    <row r="20439" spans="1:4" x14ac:dyDescent="0.2">
      <c r="A20439" s="5" t="s">
        <v>5418</v>
      </c>
      <c r="B20439" s="5" t="s">
        <v>35344</v>
      </c>
      <c r="C20439" s="5" t="s">
        <v>427</v>
      </c>
      <c r="D20439" s="5" t="str">
        <f t="shared" si="319"/>
        <v>h</v>
      </c>
    </row>
    <row r="20440" spans="1:4" x14ac:dyDescent="0.2">
      <c r="A20440" s="5" t="s">
        <v>5419</v>
      </c>
      <c r="B20440" s="5" t="s">
        <v>35344</v>
      </c>
      <c r="C20440" s="5" t="s">
        <v>427</v>
      </c>
      <c r="D20440" s="5" t="str">
        <f t="shared" si="319"/>
        <v>h</v>
      </c>
    </row>
    <row r="20441" spans="1:4" x14ac:dyDescent="0.2">
      <c r="A20441" s="5" t="s">
        <v>21518</v>
      </c>
      <c r="B20441" s="5" t="s">
        <v>35344</v>
      </c>
      <c r="C20441" s="5" t="s">
        <v>427</v>
      </c>
      <c r="D20441" s="5" t="str">
        <f t="shared" si="319"/>
        <v>h</v>
      </c>
    </row>
    <row r="20442" spans="1:4" x14ac:dyDescent="0.2">
      <c r="A20442" s="5" t="s">
        <v>21519</v>
      </c>
      <c r="B20442" s="5" t="s">
        <v>35344</v>
      </c>
      <c r="C20442" s="5" t="s">
        <v>427</v>
      </c>
      <c r="D20442" s="5" t="str">
        <f t="shared" si="319"/>
        <v>h</v>
      </c>
    </row>
    <row r="20443" spans="1:4" x14ac:dyDescent="0.2">
      <c r="A20443" s="5" t="s">
        <v>21520</v>
      </c>
      <c r="B20443" s="5" t="s">
        <v>35344</v>
      </c>
      <c r="C20443" s="5" t="s">
        <v>427</v>
      </c>
      <c r="D20443" s="5" t="str">
        <f t="shared" si="319"/>
        <v>h</v>
      </c>
    </row>
    <row r="20444" spans="1:4" x14ac:dyDescent="0.2">
      <c r="A20444" s="5" t="s">
        <v>11058</v>
      </c>
      <c r="B20444" s="5" t="s">
        <v>35345</v>
      </c>
      <c r="C20444" s="5" t="s">
        <v>427</v>
      </c>
      <c r="D20444" s="5" t="str">
        <f t="shared" si="319"/>
        <v>h</v>
      </c>
    </row>
    <row r="20445" spans="1:4" x14ac:dyDescent="0.2">
      <c r="A20445" s="5" t="s">
        <v>11059</v>
      </c>
      <c r="B20445" s="5" t="s">
        <v>35345</v>
      </c>
      <c r="C20445" s="5" t="s">
        <v>427</v>
      </c>
      <c r="D20445" s="5" t="str">
        <f t="shared" si="319"/>
        <v>h</v>
      </c>
    </row>
    <row r="20446" spans="1:4" x14ac:dyDescent="0.2">
      <c r="A20446" s="5" t="s">
        <v>11060</v>
      </c>
      <c r="B20446" s="5" t="s">
        <v>35345</v>
      </c>
      <c r="C20446" s="5" t="s">
        <v>427</v>
      </c>
      <c r="D20446" s="5" t="str">
        <f t="shared" si="319"/>
        <v>h</v>
      </c>
    </row>
    <row r="20447" spans="1:4" x14ac:dyDescent="0.2">
      <c r="A20447" s="5" t="s">
        <v>21521</v>
      </c>
      <c r="B20447" s="5" t="s">
        <v>35345</v>
      </c>
      <c r="C20447" s="5" t="s">
        <v>427</v>
      </c>
      <c r="D20447" s="5" t="str">
        <f t="shared" si="319"/>
        <v>h</v>
      </c>
    </row>
    <row r="20448" spans="1:4" x14ac:dyDescent="0.2">
      <c r="A20448" s="5" t="s">
        <v>21522</v>
      </c>
      <c r="B20448" s="5" t="s">
        <v>35345</v>
      </c>
      <c r="C20448" s="5" t="s">
        <v>427</v>
      </c>
      <c r="D20448" s="5" t="str">
        <f t="shared" si="319"/>
        <v>h</v>
      </c>
    </row>
    <row r="20449" spans="1:4" x14ac:dyDescent="0.2">
      <c r="A20449" s="5" t="s">
        <v>21523</v>
      </c>
      <c r="B20449" s="5" t="s">
        <v>35345</v>
      </c>
      <c r="C20449" s="5" t="s">
        <v>427</v>
      </c>
      <c r="D20449" s="5" t="str">
        <f t="shared" si="319"/>
        <v>h</v>
      </c>
    </row>
    <row r="20450" spans="1:4" x14ac:dyDescent="0.2">
      <c r="A20450" s="5" t="s">
        <v>5420</v>
      </c>
      <c r="B20450" s="5" t="s">
        <v>35346</v>
      </c>
      <c r="C20450" s="5" t="s">
        <v>427</v>
      </c>
      <c r="D20450" s="5" t="str">
        <f t="shared" si="319"/>
        <v>h</v>
      </c>
    </row>
    <row r="20451" spans="1:4" x14ac:dyDescent="0.2">
      <c r="A20451" s="5" t="s">
        <v>5421</v>
      </c>
      <c r="B20451" s="5" t="s">
        <v>35346</v>
      </c>
      <c r="C20451" s="5" t="s">
        <v>427</v>
      </c>
      <c r="D20451" s="5" t="str">
        <f t="shared" si="319"/>
        <v>h</v>
      </c>
    </row>
    <row r="20452" spans="1:4" x14ac:dyDescent="0.2">
      <c r="A20452" s="5" t="s">
        <v>5422</v>
      </c>
      <c r="B20452" s="5" t="s">
        <v>35346</v>
      </c>
      <c r="C20452" s="5" t="s">
        <v>427</v>
      </c>
      <c r="D20452" s="5" t="str">
        <f t="shared" si="319"/>
        <v>h</v>
      </c>
    </row>
    <row r="20453" spans="1:4" x14ac:dyDescent="0.2">
      <c r="A20453" s="5" t="s">
        <v>21524</v>
      </c>
      <c r="B20453" s="5" t="s">
        <v>35346</v>
      </c>
      <c r="C20453" s="5" t="s">
        <v>427</v>
      </c>
      <c r="D20453" s="5" t="str">
        <f t="shared" si="319"/>
        <v>h</v>
      </c>
    </row>
    <row r="20454" spans="1:4" x14ac:dyDescent="0.2">
      <c r="A20454" s="5" t="s">
        <v>21525</v>
      </c>
      <c r="B20454" s="5" t="s">
        <v>35346</v>
      </c>
      <c r="C20454" s="5" t="s">
        <v>427</v>
      </c>
      <c r="D20454" s="5" t="str">
        <f t="shared" si="319"/>
        <v>h</v>
      </c>
    </row>
    <row r="20455" spans="1:4" x14ac:dyDescent="0.2">
      <c r="A20455" s="5" t="s">
        <v>21526</v>
      </c>
      <c r="B20455" s="5" t="s">
        <v>35346</v>
      </c>
      <c r="C20455" s="5" t="s">
        <v>427</v>
      </c>
      <c r="D20455" s="5" t="str">
        <f t="shared" si="319"/>
        <v>h</v>
      </c>
    </row>
    <row r="20456" spans="1:4" x14ac:dyDescent="0.2">
      <c r="A20456" s="5" t="s">
        <v>5423</v>
      </c>
      <c r="B20456" s="5" t="s">
        <v>35347</v>
      </c>
      <c r="C20456" s="5" t="s">
        <v>427</v>
      </c>
      <c r="D20456" s="5" t="str">
        <f t="shared" si="319"/>
        <v>h</v>
      </c>
    </row>
    <row r="20457" spans="1:4" x14ac:dyDescent="0.2">
      <c r="A20457" s="5" t="s">
        <v>5424</v>
      </c>
      <c r="B20457" s="5" t="s">
        <v>35347</v>
      </c>
      <c r="C20457" s="5" t="s">
        <v>427</v>
      </c>
      <c r="D20457" s="5" t="str">
        <f t="shared" si="319"/>
        <v>h</v>
      </c>
    </row>
    <row r="20458" spans="1:4" x14ac:dyDescent="0.2">
      <c r="A20458" s="5" t="s">
        <v>5425</v>
      </c>
      <c r="B20458" s="5" t="s">
        <v>35347</v>
      </c>
      <c r="C20458" s="5" t="s">
        <v>427</v>
      </c>
      <c r="D20458" s="5" t="str">
        <f t="shared" si="319"/>
        <v>h</v>
      </c>
    </row>
    <row r="20459" spans="1:4" x14ac:dyDescent="0.2">
      <c r="A20459" s="5" t="s">
        <v>21527</v>
      </c>
      <c r="B20459" s="5" t="s">
        <v>35347</v>
      </c>
      <c r="C20459" s="5" t="s">
        <v>427</v>
      </c>
      <c r="D20459" s="5" t="str">
        <f t="shared" si="319"/>
        <v>h</v>
      </c>
    </row>
    <row r="20460" spans="1:4" x14ac:dyDescent="0.2">
      <c r="A20460" s="5" t="s">
        <v>21528</v>
      </c>
      <c r="B20460" s="5" t="s">
        <v>35347</v>
      </c>
      <c r="C20460" s="5" t="s">
        <v>427</v>
      </c>
      <c r="D20460" s="5" t="str">
        <f t="shared" si="319"/>
        <v>h</v>
      </c>
    </row>
    <row r="20461" spans="1:4" x14ac:dyDescent="0.2">
      <c r="A20461" s="5" t="s">
        <v>21529</v>
      </c>
      <c r="B20461" s="5" t="s">
        <v>35347</v>
      </c>
      <c r="C20461" s="5" t="s">
        <v>427</v>
      </c>
      <c r="D20461" s="5" t="str">
        <f t="shared" si="319"/>
        <v>h</v>
      </c>
    </row>
    <row r="20462" spans="1:4" x14ac:dyDescent="0.2">
      <c r="A20462" s="5" t="s">
        <v>5426</v>
      </c>
      <c r="B20462" s="5" t="s">
        <v>35348</v>
      </c>
      <c r="C20462" s="5" t="s">
        <v>427</v>
      </c>
      <c r="D20462" s="5" t="str">
        <f t="shared" si="319"/>
        <v>h</v>
      </c>
    </row>
    <row r="20463" spans="1:4" x14ac:dyDescent="0.2">
      <c r="A20463" s="5" t="s">
        <v>5427</v>
      </c>
      <c r="B20463" s="5" t="s">
        <v>35349</v>
      </c>
      <c r="C20463" s="5" t="s">
        <v>427</v>
      </c>
      <c r="D20463" s="5" t="str">
        <f t="shared" si="319"/>
        <v>h</v>
      </c>
    </row>
    <row r="20464" spans="1:4" x14ac:dyDescent="0.2">
      <c r="A20464" s="5" t="s">
        <v>21530</v>
      </c>
      <c r="B20464" s="5" t="s">
        <v>35348</v>
      </c>
      <c r="C20464" s="5" t="s">
        <v>427</v>
      </c>
      <c r="D20464" s="5" t="str">
        <f t="shared" si="319"/>
        <v>h</v>
      </c>
    </row>
    <row r="20465" spans="1:4" x14ac:dyDescent="0.2">
      <c r="A20465" s="5" t="s">
        <v>21531</v>
      </c>
      <c r="B20465" s="5" t="s">
        <v>35349</v>
      </c>
      <c r="C20465" s="5" t="s">
        <v>427</v>
      </c>
      <c r="D20465" s="5" t="str">
        <f t="shared" si="319"/>
        <v>h</v>
      </c>
    </row>
    <row r="20466" spans="1:4" x14ac:dyDescent="0.2">
      <c r="A20466" s="5" t="s">
        <v>5428</v>
      </c>
      <c r="B20466" s="5" t="s">
        <v>35350</v>
      </c>
      <c r="C20466" s="5" t="s">
        <v>427</v>
      </c>
      <c r="D20466" s="5" t="str">
        <f t="shared" si="319"/>
        <v>h</v>
      </c>
    </row>
    <row r="20467" spans="1:4" x14ac:dyDescent="0.2">
      <c r="A20467" s="5" t="s">
        <v>5429</v>
      </c>
      <c r="B20467" s="5" t="s">
        <v>35350</v>
      </c>
      <c r="C20467" s="5" t="s">
        <v>427</v>
      </c>
      <c r="D20467" s="5" t="str">
        <f t="shared" si="319"/>
        <v>h</v>
      </c>
    </row>
    <row r="20468" spans="1:4" x14ac:dyDescent="0.2">
      <c r="A20468" s="5" t="s">
        <v>5430</v>
      </c>
      <c r="B20468" s="5" t="s">
        <v>35350</v>
      </c>
      <c r="C20468" s="5" t="s">
        <v>427</v>
      </c>
      <c r="D20468" s="5" t="str">
        <f t="shared" si="319"/>
        <v>h</v>
      </c>
    </row>
    <row r="20469" spans="1:4" x14ac:dyDescent="0.2">
      <c r="A20469" s="5" t="s">
        <v>21532</v>
      </c>
      <c r="B20469" s="5" t="s">
        <v>35350</v>
      </c>
      <c r="C20469" s="5" t="s">
        <v>427</v>
      </c>
      <c r="D20469" s="5" t="str">
        <f t="shared" si="319"/>
        <v>h</v>
      </c>
    </row>
    <row r="20470" spans="1:4" x14ac:dyDescent="0.2">
      <c r="A20470" s="5" t="s">
        <v>21533</v>
      </c>
      <c r="B20470" s="5" t="s">
        <v>35350</v>
      </c>
      <c r="C20470" s="5" t="s">
        <v>427</v>
      </c>
      <c r="D20470" s="5" t="str">
        <f t="shared" si="319"/>
        <v>h</v>
      </c>
    </row>
    <row r="20471" spans="1:4" x14ac:dyDescent="0.2">
      <c r="A20471" s="5" t="s">
        <v>21534</v>
      </c>
      <c r="B20471" s="5" t="s">
        <v>35350</v>
      </c>
      <c r="C20471" s="5" t="s">
        <v>427</v>
      </c>
      <c r="D20471" s="5" t="str">
        <f t="shared" si="319"/>
        <v>h</v>
      </c>
    </row>
    <row r="20472" spans="1:4" x14ac:dyDescent="0.2">
      <c r="A20472" s="5" t="s">
        <v>5431</v>
      </c>
      <c r="B20472" s="5" t="s">
        <v>35351</v>
      </c>
      <c r="C20472" s="5" t="s">
        <v>427</v>
      </c>
      <c r="D20472" s="5" t="str">
        <f t="shared" si="319"/>
        <v>h</v>
      </c>
    </row>
    <row r="20473" spans="1:4" x14ac:dyDescent="0.2">
      <c r="A20473" s="5" t="s">
        <v>5432</v>
      </c>
      <c r="B20473" s="5" t="s">
        <v>35351</v>
      </c>
      <c r="C20473" s="5" t="s">
        <v>427</v>
      </c>
      <c r="D20473" s="5" t="str">
        <f t="shared" si="319"/>
        <v>h</v>
      </c>
    </row>
    <row r="20474" spans="1:4" x14ac:dyDescent="0.2">
      <c r="A20474" s="5" t="s">
        <v>5433</v>
      </c>
      <c r="B20474" s="5" t="s">
        <v>35351</v>
      </c>
      <c r="C20474" s="5" t="s">
        <v>427</v>
      </c>
      <c r="D20474" s="5" t="str">
        <f t="shared" si="319"/>
        <v>h</v>
      </c>
    </row>
    <row r="20475" spans="1:4" x14ac:dyDescent="0.2">
      <c r="A20475" s="5" t="s">
        <v>21535</v>
      </c>
      <c r="B20475" s="5" t="s">
        <v>35351</v>
      </c>
      <c r="C20475" s="5" t="s">
        <v>427</v>
      </c>
      <c r="D20475" s="5" t="str">
        <f t="shared" si="319"/>
        <v>h</v>
      </c>
    </row>
    <row r="20476" spans="1:4" x14ac:dyDescent="0.2">
      <c r="A20476" s="5" t="s">
        <v>21536</v>
      </c>
      <c r="B20476" s="5" t="s">
        <v>35351</v>
      </c>
      <c r="C20476" s="5" t="s">
        <v>427</v>
      </c>
      <c r="D20476" s="5" t="str">
        <f t="shared" si="319"/>
        <v>h</v>
      </c>
    </row>
    <row r="20477" spans="1:4" x14ac:dyDescent="0.2">
      <c r="A20477" s="5" t="s">
        <v>21537</v>
      </c>
      <c r="B20477" s="5" t="s">
        <v>35351</v>
      </c>
      <c r="C20477" s="5" t="s">
        <v>427</v>
      </c>
      <c r="D20477" s="5" t="str">
        <f t="shared" si="319"/>
        <v>h</v>
      </c>
    </row>
    <row r="20478" spans="1:4" x14ac:dyDescent="0.2">
      <c r="A20478" s="5" t="s">
        <v>5434</v>
      </c>
      <c r="B20478" s="5" t="s">
        <v>35352</v>
      </c>
      <c r="C20478" s="5" t="s">
        <v>427</v>
      </c>
      <c r="D20478" s="5" t="str">
        <f t="shared" si="319"/>
        <v>h</v>
      </c>
    </row>
    <row r="20479" spans="1:4" x14ac:dyDescent="0.2">
      <c r="A20479" s="5" t="s">
        <v>5435</v>
      </c>
      <c r="B20479" s="5" t="s">
        <v>35352</v>
      </c>
      <c r="C20479" s="5" t="s">
        <v>427</v>
      </c>
      <c r="D20479" s="5" t="str">
        <f t="shared" si="319"/>
        <v>h</v>
      </c>
    </row>
    <row r="20480" spans="1:4" x14ac:dyDescent="0.2">
      <c r="A20480" s="5" t="s">
        <v>5436</v>
      </c>
      <c r="B20480" s="5" t="s">
        <v>35352</v>
      </c>
      <c r="C20480" s="5" t="s">
        <v>427</v>
      </c>
      <c r="D20480" s="5" t="str">
        <f t="shared" si="319"/>
        <v>h</v>
      </c>
    </row>
    <row r="20481" spans="1:4" x14ac:dyDescent="0.2">
      <c r="A20481" s="5" t="s">
        <v>21538</v>
      </c>
      <c r="B20481" s="5" t="s">
        <v>35352</v>
      </c>
      <c r="C20481" s="5" t="s">
        <v>427</v>
      </c>
      <c r="D20481" s="5" t="str">
        <f t="shared" si="319"/>
        <v>h</v>
      </c>
    </row>
    <row r="20482" spans="1:4" x14ac:dyDescent="0.2">
      <c r="A20482" s="5" t="s">
        <v>21539</v>
      </c>
      <c r="B20482" s="5" t="s">
        <v>35352</v>
      </c>
      <c r="C20482" s="5" t="s">
        <v>427</v>
      </c>
      <c r="D20482" s="5" t="str">
        <f t="shared" ref="D20482:D20545" si="320">LOWER(C20482)</f>
        <v>h</v>
      </c>
    </row>
    <row r="20483" spans="1:4" x14ac:dyDescent="0.2">
      <c r="A20483" s="5" t="s">
        <v>21540</v>
      </c>
      <c r="B20483" s="5" t="s">
        <v>35352</v>
      </c>
      <c r="C20483" s="5" t="s">
        <v>427</v>
      </c>
      <c r="D20483" s="5" t="str">
        <f t="shared" si="320"/>
        <v>h</v>
      </c>
    </row>
    <row r="20484" spans="1:4" x14ac:dyDescent="0.2">
      <c r="A20484" s="5" t="s">
        <v>5437</v>
      </c>
      <c r="B20484" s="5" t="s">
        <v>35353</v>
      </c>
      <c r="C20484" s="5" t="s">
        <v>427</v>
      </c>
      <c r="D20484" s="5" t="str">
        <f t="shared" si="320"/>
        <v>h</v>
      </c>
    </row>
    <row r="20485" spans="1:4" x14ac:dyDescent="0.2">
      <c r="A20485" s="5" t="s">
        <v>5438</v>
      </c>
      <c r="B20485" s="5" t="s">
        <v>35353</v>
      </c>
      <c r="C20485" s="5" t="s">
        <v>427</v>
      </c>
      <c r="D20485" s="5" t="str">
        <f t="shared" si="320"/>
        <v>h</v>
      </c>
    </row>
    <row r="20486" spans="1:4" x14ac:dyDescent="0.2">
      <c r="A20486" s="5" t="s">
        <v>5439</v>
      </c>
      <c r="B20486" s="5" t="s">
        <v>35353</v>
      </c>
      <c r="C20486" s="5" t="s">
        <v>427</v>
      </c>
      <c r="D20486" s="5" t="str">
        <f t="shared" si="320"/>
        <v>h</v>
      </c>
    </row>
    <row r="20487" spans="1:4" x14ac:dyDescent="0.2">
      <c r="A20487" s="5" t="s">
        <v>21541</v>
      </c>
      <c r="B20487" s="5" t="s">
        <v>35353</v>
      </c>
      <c r="C20487" s="5" t="s">
        <v>427</v>
      </c>
      <c r="D20487" s="5" t="str">
        <f t="shared" si="320"/>
        <v>h</v>
      </c>
    </row>
    <row r="20488" spans="1:4" x14ac:dyDescent="0.2">
      <c r="A20488" s="5" t="s">
        <v>21542</v>
      </c>
      <c r="B20488" s="5" t="s">
        <v>35353</v>
      </c>
      <c r="C20488" s="5" t="s">
        <v>427</v>
      </c>
      <c r="D20488" s="5" t="str">
        <f t="shared" si="320"/>
        <v>h</v>
      </c>
    </row>
    <row r="20489" spans="1:4" x14ac:dyDescent="0.2">
      <c r="A20489" s="5" t="s">
        <v>21543</v>
      </c>
      <c r="B20489" s="5" t="s">
        <v>35353</v>
      </c>
      <c r="C20489" s="5" t="s">
        <v>427</v>
      </c>
      <c r="D20489" s="5" t="str">
        <f t="shared" si="320"/>
        <v>h</v>
      </c>
    </row>
    <row r="20490" spans="1:4" x14ac:dyDescent="0.2">
      <c r="A20490" s="5" t="s">
        <v>5440</v>
      </c>
      <c r="B20490" s="5" t="s">
        <v>35354</v>
      </c>
      <c r="C20490" s="5" t="s">
        <v>427</v>
      </c>
      <c r="D20490" s="5" t="str">
        <f t="shared" si="320"/>
        <v>h</v>
      </c>
    </row>
    <row r="20491" spans="1:4" x14ac:dyDescent="0.2">
      <c r="A20491" s="5" t="s">
        <v>5441</v>
      </c>
      <c r="B20491" s="5" t="s">
        <v>35354</v>
      </c>
      <c r="C20491" s="5" t="s">
        <v>427</v>
      </c>
      <c r="D20491" s="5" t="str">
        <f t="shared" si="320"/>
        <v>h</v>
      </c>
    </row>
    <row r="20492" spans="1:4" x14ac:dyDescent="0.2">
      <c r="A20492" s="5" t="s">
        <v>5442</v>
      </c>
      <c r="B20492" s="5" t="s">
        <v>35354</v>
      </c>
      <c r="C20492" s="5" t="s">
        <v>427</v>
      </c>
      <c r="D20492" s="5" t="str">
        <f t="shared" si="320"/>
        <v>h</v>
      </c>
    </row>
    <row r="20493" spans="1:4" x14ac:dyDescent="0.2">
      <c r="A20493" s="5" t="s">
        <v>21544</v>
      </c>
      <c r="B20493" s="5" t="s">
        <v>35354</v>
      </c>
      <c r="C20493" s="5" t="s">
        <v>427</v>
      </c>
      <c r="D20493" s="5" t="str">
        <f t="shared" si="320"/>
        <v>h</v>
      </c>
    </row>
    <row r="20494" spans="1:4" x14ac:dyDescent="0.2">
      <c r="A20494" s="5" t="s">
        <v>21545</v>
      </c>
      <c r="B20494" s="5" t="s">
        <v>35354</v>
      </c>
      <c r="C20494" s="5" t="s">
        <v>427</v>
      </c>
      <c r="D20494" s="5" t="str">
        <f t="shared" si="320"/>
        <v>h</v>
      </c>
    </row>
    <row r="20495" spans="1:4" x14ac:dyDescent="0.2">
      <c r="A20495" s="5" t="s">
        <v>21546</v>
      </c>
      <c r="B20495" s="5" t="s">
        <v>35354</v>
      </c>
      <c r="C20495" s="5" t="s">
        <v>427</v>
      </c>
      <c r="D20495" s="5" t="str">
        <f t="shared" si="320"/>
        <v>h</v>
      </c>
    </row>
    <row r="20496" spans="1:4" x14ac:dyDescent="0.2">
      <c r="A20496" s="5" t="s">
        <v>5443</v>
      </c>
      <c r="B20496" s="5" t="s">
        <v>35355</v>
      </c>
      <c r="C20496" s="5" t="s">
        <v>427</v>
      </c>
      <c r="D20496" s="5" t="str">
        <f t="shared" si="320"/>
        <v>h</v>
      </c>
    </row>
    <row r="20497" spans="1:4" x14ac:dyDescent="0.2">
      <c r="A20497" s="5" t="s">
        <v>5444</v>
      </c>
      <c r="B20497" s="5" t="s">
        <v>35355</v>
      </c>
      <c r="C20497" s="5" t="s">
        <v>427</v>
      </c>
      <c r="D20497" s="5" t="str">
        <f t="shared" si="320"/>
        <v>h</v>
      </c>
    </row>
    <row r="20498" spans="1:4" x14ac:dyDescent="0.2">
      <c r="A20498" s="5" t="s">
        <v>5445</v>
      </c>
      <c r="B20498" s="5" t="s">
        <v>35355</v>
      </c>
      <c r="C20498" s="5" t="s">
        <v>427</v>
      </c>
      <c r="D20498" s="5" t="str">
        <f t="shared" si="320"/>
        <v>h</v>
      </c>
    </row>
    <row r="20499" spans="1:4" x14ac:dyDescent="0.2">
      <c r="A20499" s="5" t="s">
        <v>21547</v>
      </c>
      <c r="B20499" s="5" t="s">
        <v>35355</v>
      </c>
      <c r="C20499" s="5" t="s">
        <v>427</v>
      </c>
      <c r="D20499" s="5" t="str">
        <f t="shared" si="320"/>
        <v>h</v>
      </c>
    </row>
    <row r="20500" spans="1:4" x14ac:dyDescent="0.2">
      <c r="A20500" s="5" t="s">
        <v>21548</v>
      </c>
      <c r="B20500" s="5" t="s">
        <v>35355</v>
      </c>
      <c r="C20500" s="5" t="s">
        <v>427</v>
      </c>
      <c r="D20500" s="5" t="str">
        <f t="shared" si="320"/>
        <v>h</v>
      </c>
    </row>
    <row r="20501" spans="1:4" x14ac:dyDescent="0.2">
      <c r="A20501" s="5" t="s">
        <v>21549</v>
      </c>
      <c r="B20501" s="5" t="s">
        <v>35355</v>
      </c>
      <c r="C20501" s="5" t="s">
        <v>427</v>
      </c>
      <c r="D20501" s="5" t="str">
        <f t="shared" si="320"/>
        <v>h</v>
      </c>
    </row>
    <row r="20502" spans="1:4" x14ac:dyDescent="0.2">
      <c r="A20502" s="5" t="s">
        <v>5446</v>
      </c>
      <c r="B20502" s="5" t="s">
        <v>35356</v>
      </c>
      <c r="C20502" s="5" t="s">
        <v>427</v>
      </c>
      <c r="D20502" s="5" t="str">
        <f t="shared" si="320"/>
        <v>h</v>
      </c>
    </row>
    <row r="20503" spans="1:4" x14ac:dyDescent="0.2">
      <c r="A20503" s="5" t="s">
        <v>5447</v>
      </c>
      <c r="B20503" s="5" t="s">
        <v>35356</v>
      </c>
      <c r="C20503" s="5" t="s">
        <v>427</v>
      </c>
      <c r="D20503" s="5" t="str">
        <f t="shared" si="320"/>
        <v>h</v>
      </c>
    </row>
    <row r="20504" spans="1:4" x14ac:dyDescent="0.2">
      <c r="A20504" s="5" t="s">
        <v>5448</v>
      </c>
      <c r="B20504" s="5" t="s">
        <v>35356</v>
      </c>
      <c r="C20504" s="5" t="s">
        <v>427</v>
      </c>
      <c r="D20504" s="5" t="str">
        <f t="shared" si="320"/>
        <v>h</v>
      </c>
    </row>
    <row r="20505" spans="1:4" x14ac:dyDescent="0.2">
      <c r="A20505" s="5" t="s">
        <v>21550</v>
      </c>
      <c r="B20505" s="5" t="s">
        <v>35356</v>
      </c>
      <c r="C20505" s="5" t="s">
        <v>427</v>
      </c>
      <c r="D20505" s="5" t="str">
        <f t="shared" si="320"/>
        <v>h</v>
      </c>
    </row>
    <row r="20506" spans="1:4" x14ac:dyDescent="0.2">
      <c r="A20506" s="5" t="s">
        <v>21551</v>
      </c>
      <c r="B20506" s="5" t="s">
        <v>35356</v>
      </c>
      <c r="C20506" s="5" t="s">
        <v>427</v>
      </c>
      <c r="D20506" s="5" t="str">
        <f t="shared" si="320"/>
        <v>h</v>
      </c>
    </row>
    <row r="20507" spans="1:4" x14ac:dyDescent="0.2">
      <c r="A20507" s="5" t="s">
        <v>21552</v>
      </c>
      <c r="B20507" s="5" t="s">
        <v>35356</v>
      </c>
      <c r="C20507" s="5" t="s">
        <v>427</v>
      </c>
      <c r="D20507" s="5" t="str">
        <f t="shared" si="320"/>
        <v>h</v>
      </c>
    </row>
    <row r="20508" spans="1:4" x14ac:dyDescent="0.2">
      <c r="A20508" s="5" t="s">
        <v>5449</v>
      </c>
      <c r="B20508" s="5" t="s">
        <v>35357</v>
      </c>
      <c r="C20508" s="5" t="s">
        <v>427</v>
      </c>
      <c r="D20508" s="5" t="str">
        <f t="shared" si="320"/>
        <v>h</v>
      </c>
    </row>
    <row r="20509" spans="1:4" x14ac:dyDescent="0.2">
      <c r="A20509" s="5" t="s">
        <v>5450</v>
      </c>
      <c r="B20509" s="5" t="s">
        <v>35357</v>
      </c>
      <c r="C20509" s="5" t="s">
        <v>427</v>
      </c>
      <c r="D20509" s="5" t="str">
        <f t="shared" si="320"/>
        <v>h</v>
      </c>
    </row>
    <row r="20510" spans="1:4" x14ac:dyDescent="0.2">
      <c r="A20510" s="5" t="s">
        <v>5451</v>
      </c>
      <c r="B20510" s="5" t="s">
        <v>35358</v>
      </c>
      <c r="C20510" s="5" t="s">
        <v>427</v>
      </c>
      <c r="D20510" s="5" t="str">
        <f t="shared" si="320"/>
        <v>h</v>
      </c>
    </row>
    <row r="20511" spans="1:4" x14ac:dyDescent="0.2">
      <c r="A20511" s="5" t="s">
        <v>21553</v>
      </c>
      <c r="B20511" s="5" t="s">
        <v>35357</v>
      </c>
      <c r="C20511" s="5" t="s">
        <v>427</v>
      </c>
      <c r="D20511" s="5" t="str">
        <f t="shared" si="320"/>
        <v>h</v>
      </c>
    </row>
    <row r="20512" spans="1:4" x14ac:dyDescent="0.2">
      <c r="A20512" s="5" t="s">
        <v>21554</v>
      </c>
      <c r="B20512" s="5" t="s">
        <v>35357</v>
      </c>
      <c r="C20512" s="5" t="s">
        <v>427</v>
      </c>
      <c r="D20512" s="5" t="str">
        <f t="shared" si="320"/>
        <v>h</v>
      </c>
    </row>
    <row r="20513" spans="1:4" x14ac:dyDescent="0.2">
      <c r="A20513" s="5" t="s">
        <v>21555</v>
      </c>
      <c r="B20513" s="5" t="s">
        <v>35358</v>
      </c>
      <c r="C20513" s="5" t="s">
        <v>427</v>
      </c>
      <c r="D20513" s="5" t="str">
        <f t="shared" si="320"/>
        <v>h</v>
      </c>
    </row>
    <row r="20514" spans="1:4" x14ac:dyDescent="0.2">
      <c r="A20514" s="5" t="s">
        <v>5452</v>
      </c>
      <c r="B20514" s="5" t="s">
        <v>35359</v>
      </c>
      <c r="C20514" s="5" t="s">
        <v>427</v>
      </c>
      <c r="D20514" s="5" t="str">
        <f t="shared" si="320"/>
        <v>h</v>
      </c>
    </row>
    <row r="20515" spans="1:4" x14ac:dyDescent="0.2">
      <c r="A20515" s="5" t="s">
        <v>5453</v>
      </c>
      <c r="B20515" s="5" t="s">
        <v>35359</v>
      </c>
      <c r="C20515" s="5" t="s">
        <v>427</v>
      </c>
      <c r="D20515" s="5" t="str">
        <f t="shared" si="320"/>
        <v>h</v>
      </c>
    </row>
    <row r="20516" spans="1:4" x14ac:dyDescent="0.2">
      <c r="A20516" s="5" t="s">
        <v>5454</v>
      </c>
      <c r="B20516" s="5" t="s">
        <v>35359</v>
      </c>
      <c r="C20516" s="5" t="s">
        <v>427</v>
      </c>
      <c r="D20516" s="5" t="str">
        <f t="shared" si="320"/>
        <v>h</v>
      </c>
    </row>
    <row r="20517" spans="1:4" x14ac:dyDescent="0.2">
      <c r="A20517" s="5" t="s">
        <v>21556</v>
      </c>
      <c r="B20517" s="5" t="s">
        <v>35359</v>
      </c>
      <c r="C20517" s="5" t="s">
        <v>427</v>
      </c>
      <c r="D20517" s="5" t="str">
        <f t="shared" si="320"/>
        <v>h</v>
      </c>
    </row>
    <row r="20518" spans="1:4" x14ac:dyDescent="0.2">
      <c r="A20518" s="5" t="s">
        <v>21557</v>
      </c>
      <c r="B20518" s="5" t="s">
        <v>35359</v>
      </c>
      <c r="C20518" s="5" t="s">
        <v>427</v>
      </c>
      <c r="D20518" s="5" t="str">
        <f t="shared" si="320"/>
        <v>h</v>
      </c>
    </row>
    <row r="20519" spans="1:4" x14ac:dyDescent="0.2">
      <c r="A20519" s="5" t="s">
        <v>21558</v>
      </c>
      <c r="B20519" s="5" t="s">
        <v>35359</v>
      </c>
      <c r="C20519" s="5" t="s">
        <v>427</v>
      </c>
      <c r="D20519" s="5" t="str">
        <f t="shared" si="320"/>
        <v>h</v>
      </c>
    </row>
    <row r="20520" spans="1:4" x14ac:dyDescent="0.2">
      <c r="A20520" s="5" t="s">
        <v>5455</v>
      </c>
      <c r="B20520" s="5" t="s">
        <v>35360</v>
      </c>
      <c r="C20520" s="5" t="s">
        <v>427</v>
      </c>
      <c r="D20520" s="5" t="str">
        <f t="shared" si="320"/>
        <v>h</v>
      </c>
    </row>
    <row r="20521" spans="1:4" x14ac:dyDescent="0.2">
      <c r="A20521" s="5" t="s">
        <v>5456</v>
      </c>
      <c r="B20521" s="5" t="s">
        <v>35360</v>
      </c>
      <c r="C20521" s="5" t="s">
        <v>427</v>
      </c>
      <c r="D20521" s="5" t="str">
        <f t="shared" si="320"/>
        <v>h</v>
      </c>
    </row>
    <row r="20522" spans="1:4" x14ac:dyDescent="0.2">
      <c r="A20522" s="5" t="s">
        <v>5457</v>
      </c>
      <c r="B20522" s="5" t="s">
        <v>35360</v>
      </c>
      <c r="C20522" s="5" t="s">
        <v>427</v>
      </c>
      <c r="D20522" s="5" t="str">
        <f t="shared" si="320"/>
        <v>h</v>
      </c>
    </row>
    <row r="20523" spans="1:4" x14ac:dyDescent="0.2">
      <c r="A20523" s="5" t="s">
        <v>21559</v>
      </c>
      <c r="B20523" s="5" t="s">
        <v>35360</v>
      </c>
      <c r="C20523" s="5" t="s">
        <v>427</v>
      </c>
      <c r="D20523" s="5" t="str">
        <f t="shared" si="320"/>
        <v>h</v>
      </c>
    </row>
    <row r="20524" spans="1:4" x14ac:dyDescent="0.2">
      <c r="A20524" s="5" t="s">
        <v>21560</v>
      </c>
      <c r="B20524" s="5" t="s">
        <v>35360</v>
      </c>
      <c r="C20524" s="5" t="s">
        <v>427</v>
      </c>
      <c r="D20524" s="5" t="str">
        <f t="shared" si="320"/>
        <v>h</v>
      </c>
    </row>
    <row r="20525" spans="1:4" x14ac:dyDescent="0.2">
      <c r="A20525" s="5" t="s">
        <v>21561</v>
      </c>
      <c r="B20525" s="5" t="s">
        <v>35360</v>
      </c>
      <c r="C20525" s="5" t="s">
        <v>427</v>
      </c>
      <c r="D20525" s="5" t="str">
        <f t="shared" si="320"/>
        <v>h</v>
      </c>
    </row>
    <row r="20526" spans="1:4" x14ac:dyDescent="0.2">
      <c r="A20526" s="5" t="s">
        <v>11061</v>
      </c>
      <c r="B20526" s="5" t="s">
        <v>35361</v>
      </c>
      <c r="C20526" s="5" t="s">
        <v>427</v>
      </c>
      <c r="D20526" s="5" t="str">
        <f t="shared" si="320"/>
        <v>h</v>
      </c>
    </row>
    <row r="20527" spans="1:4" x14ac:dyDescent="0.2">
      <c r="A20527" s="5" t="s">
        <v>11062</v>
      </c>
      <c r="B20527" s="5" t="s">
        <v>35361</v>
      </c>
      <c r="C20527" s="5" t="s">
        <v>427</v>
      </c>
      <c r="D20527" s="5" t="str">
        <f t="shared" si="320"/>
        <v>h</v>
      </c>
    </row>
    <row r="20528" spans="1:4" x14ac:dyDescent="0.2">
      <c r="A20528" s="5" t="s">
        <v>11063</v>
      </c>
      <c r="B20528" s="5" t="s">
        <v>35361</v>
      </c>
      <c r="C20528" s="5" t="s">
        <v>427</v>
      </c>
      <c r="D20528" s="5" t="str">
        <f t="shared" si="320"/>
        <v>h</v>
      </c>
    </row>
    <row r="20529" spans="1:4" x14ac:dyDescent="0.2">
      <c r="A20529" s="5" t="s">
        <v>21562</v>
      </c>
      <c r="B20529" s="5" t="s">
        <v>35361</v>
      </c>
      <c r="C20529" s="5" t="s">
        <v>427</v>
      </c>
      <c r="D20529" s="5" t="str">
        <f t="shared" si="320"/>
        <v>h</v>
      </c>
    </row>
    <row r="20530" spans="1:4" x14ac:dyDescent="0.2">
      <c r="A20530" s="5" t="s">
        <v>21563</v>
      </c>
      <c r="B20530" s="5" t="s">
        <v>35361</v>
      </c>
      <c r="C20530" s="5" t="s">
        <v>427</v>
      </c>
      <c r="D20530" s="5" t="str">
        <f t="shared" si="320"/>
        <v>h</v>
      </c>
    </row>
    <row r="20531" spans="1:4" x14ac:dyDescent="0.2">
      <c r="A20531" s="5" t="s">
        <v>21564</v>
      </c>
      <c r="B20531" s="5" t="s">
        <v>35361</v>
      </c>
      <c r="C20531" s="5" t="s">
        <v>427</v>
      </c>
      <c r="D20531" s="5" t="str">
        <f t="shared" si="320"/>
        <v>h</v>
      </c>
    </row>
    <row r="20532" spans="1:4" x14ac:dyDescent="0.2">
      <c r="A20532" s="5" t="s">
        <v>11064</v>
      </c>
      <c r="B20532" s="5" t="s">
        <v>35362</v>
      </c>
      <c r="C20532" s="5" t="s">
        <v>427</v>
      </c>
      <c r="D20532" s="5" t="str">
        <f t="shared" si="320"/>
        <v>h</v>
      </c>
    </row>
    <row r="20533" spans="1:4" x14ac:dyDescent="0.2">
      <c r="A20533" s="5" t="s">
        <v>11065</v>
      </c>
      <c r="B20533" s="5" t="s">
        <v>35362</v>
      </c>
      <c r="C20533" s="5" t="s">
        <v>427</v>
      </c>
      <c r="D20533" s="5" t="str">
        <f t="shared" si="320"/>
        <v>h</v>
      </c>
    </row>
    <row r="20534" spans="1:4" x14ac:dyDescent="0.2">
      <c r="A20534" s="5" t="s">
        <v>21565</v>
      </c>
      <c r="B20534" s="5" t="s">
        <v>35362</v>
      </c>
      <c r="C20534" s="5" t="s">
        <v>427</v>
      </c>
      <c r="D20534" s="5" t="str">
        <f t="shared" si="320"/>
        <v>h</v>
      </c>
    </row>
    <row r="20535" spans="1:4" x14ac:dyDescent="0.2">
      <c r="A20535" s="5" t="s">
        <v>21566</v>
      </c>
      <c r="B20535" s="5" t="s">
        <v>35362</v>
      </c>
      <c r="C20535" s="5" t="s">
        <v>427</v>
      </c>
      <c r="D20535" s="5" t="str">
        <f t="shared" si="320"/>
        <v>h</v>
      </c>
    </row>
    <row r="20536" spans="1:4" x14ac:dyDescent="0.2">
      <c r="A20536" s="5" t="s">
        <v>11066</v>
      </c>
      <c r="B20536" s="5" t="s">
        <v>35363</v>
      </c>
      <c r="C20536" s="5" t="s">
        <v>427</v>
      </c>
      <c r="D20536" s="5" t="str">
        <f t="shared" si="320"/>
        <v>h</v>
      </c>
    </row>
    <row r="20537" spans="1:4" x14ac:dyDescent="0.2">
      <c r="A20537" s="5" t="s">
        <v>11067</v>
      </c>
      <c r="B20537" s="5" t="s">
        <v>35363</v>
      </c>
      <c r="C20537" s="5" t="s">
        <v>427</v>
      </c>
      <c r="D20537" s="5" t="str">
        <f t="shared" si="320"/>
        <v>h</v>
      </c>
    </row>
    <row r="20538" spans="1:4" x14ac:dyDescent="0.2">
      <c r="A20538" s="5" t="s">
        <v>21567</v>
      </c>
      <c r="B20538" s="5" t="s">
        <v>35363</v>
      </c>
      <c r="C20538" s="5" t="s">
        <v>427</v>
      </c>
      <c r="D20538" s="5" t="str">
        <f t="shared" si="320"/>
        <v>h</v>
      </c>
    </row>
    <row r="20539" spans="1:4" x14ac:dyDescent="0.2">
      <c r="A20539" s="5" t="s">
        <v>21568</v>
      </c>
      <c r="B20539" s="5" t="s">
        <v>35363</v>
      </c>
      <c r="C20539" s="5" t="s">
        <v>427</v>
      </c>
      <c r="D20539" s="5" t="str">
        <f t="shared" si="320"/>
        <v>h</v>
      </c>
    </row>
    <row r="20540" spans="1:4" x14ac:dyDescent="0.2">
      <c r="A20540" s="5" t="s">
        <v>5405</v>
      </c>
      <c r="B20540" s="5" t="s">
        <v>35364</v>
      </c>
      <c r="C20540" s="5" t="s">
        <v>427</v>
      </c>
      <c r="D20540" s="5" t="str">
        <f t="shared" si="320"/>
        <v>h</v>
      </c>
    </row>
    <row r="20541" spans="1:4" x14ac:dyDescent="0.2">
      <c r="A20541" s="5" t="s">
        <v>5406</v>
      </c>
      <c r="B20541" s="5" t="s">
        <v>35364</v>
      </c>
      <c r="C20541" s="5" t="s">
        <v>427</v>
      </c>
      <c r="D20541" s="5" t="str">
        <f t="shared" si="320"/>
        <v>h</v>
      </c>
    </row>
    <row r="20542" spans="1:4" x14ac:dyDescent="0.2">
      <c r="A20542" s="5" t="s">
        <v>21569</v>
      </c>
      <c r="B20542" s="5" t="s">
        <v>35364</v>
      </c>
      <c r="C20542" s="5" t="s">
        <v>427</v>
      </c>
      <c r="D20542" s="5" t="str">
        <f t="shared" si="320"/>
        <v>h</v>
      </c>
    </row>
    <row r="20543" spans="1:4" x14ac:dyDescent="0.2">
      <c r="A20543" s="5" t="s">
        <v>21570</v>
      </c>
      <c r="B20543" s="5" t="s">
        <v>35364</v>
      </c>
      <c r="C20543" s="5" t="s">
        <v>427</v>
      </c>
      <c r="D20543" s="5" t="str">
        <f t="shared" si="320"/>
        <v>h</v>
      </c>
    </row>
    <row r="20544" spans="1:4" x14ac:dyDescent="0.2">
      <c r="A20544" s="5" t="s">
        <v>5407</v>
      </c>
      <c r="B20544" s="5" t="s">
        <v>35365</v>
      </c>
      <c r="C20544" s="5" t="s">
        <v>427</v>
      </c>
      <c r="D20544" s="5" t="str">
        <f t="shared" si="320"/>
        <v>h</v>
      </c>
    </row>
    <row r="20545" spans="1:4" x14ac:dyDescent="0.2">
      <c r="A20545" s="5" t="s">
        <v>5408</v>
      </c>
      <c r="B20545" s="5" t="s">
        <v>35365</v>
      </c>
      <c r="C20545" s="5" t="s">
        <v>427</v>
      </c>
      <c r="D20545" s="5" t="str">
        <f t="shared" si="320"/>
        <v>h</v>
      </c>
    </row>
    <row r="20546" spans="1:4" x14ac:dyDescent="0.2">
      <c r="A20546" s="5" t="s">
        <v>21571</v>
      </c>
      <c r="B20546" s="5" t="s">
        <v>35365</v>
      </c>
      <c r="C20546" s="5" t="s">
        <v>427</v>
      </c>
      <c r="D20546" s="5" t="str">
        <f t="shared" ref="D20546:D20609" si="321">LOWER(C20546)</f>
        <v>h</v>
      </c>
    </row>
    <row r="20547" spans="1:4" x14ac:dyDescent="0.2">
      <c r="A20547" s="5" t="s">
        <v>21572</v>
      </c>
      <c r="B20547" s="5" t="s">
        <v>35365</v>
      </c>
      <c r="C20547" s="5" t="s">
        <v>427</v>
      </c>
      <c r="D20547" s="5" t="str">
        <f t="shared" si="321"/>
        <v>h</v>
      </c>
    </row>
    <row r="20548" spans="1:4" x14ac:dyDescent="0.2">
      <c r="A20548" s="5" t="s">
        <v>5409</v>
      </c>
      <c r="B20548" s="5" t="s">
        <v>35366</v>
      </c>
      <c r="C20548" s="5" t="s">
        <v>427</v>
      </c>
      <c r="D20548" s="5" t="str">
        <f t="shared" si="321"/>
        <v>h</v>
      </c>
    </row>
    <row r="20549" spans="1:4" x14ac:dyDescent="0.2">
      <c r="A20549" s="5" t="s">
        <v>5410</v>
      </c>
      <c r="B20549" s="5" t="s">
        <v>35366</v>
      </c>
      <c r="C20549" s="5" t="s">
        <v>427</v>
      </c>
      <c r="D20549" s="5" t="str">
        <f t="shared" si="321"/>
        <v>h</v>
      </c>
    </row>
    <row r="20550" spans="1:4" x14ac:dyDescent="0.2">
      <c r="A20550" s="5" t="s">
        <v>21573</v>
      </c>
      <c r="B20550" s="5" t="s">
        <v>35366</v>
      </c>
      <c r="C20550" s="5" t="s">
        <v>427</v>
      </c>
      <c r="D20550" s="5" t="str">
        <f t="shared" si="321"/>
        <v>h</v>
      </c>
    </row>
    <row r="20551" spans="1:4" x14ac:dyDescent="0.2">
      <c r="A20551" s="5" t="s">
        <v>21574</v>
      </c>
      <c r="B20551" s="5" t="s">
        <v>35366</v>
      </c>
      <c r="C20551" s="5" t="s">
        <v>427</v>
      </c>
      <c r="D20551" s="5" t="str">
        <f t="shared" si="321"/>
        <v>h</v>
      </c>
    </row>
    <row r="20552" spans="1:4" x14ac:dyDescent="0.2">
      <c r="A20552" s="5" t="s">
        <v>5458</v>
      </c>
      <c r="B20552" s="5" t="s">
        <v>35367</v>
      </c>
      <c r="C20552" s="5" t="s">
        <v>427</v>
      </c>
      <c r="D20552" s="5" t="str">
        <f t="shared" si="321"/>
        <v>h</v>
      </c>
    </row>
    <row r="20553" spans="1:4" x14ac:dyDescent="0.2">
      <c r="A20553" s="5" t="s">
        <v>5459</v>
      </c>
      <c r="B20553" s="5" t="s">
        <v>35367</v>
      </c>
      <c r="C20553" s="5" t="s">
        <v>427</v>
      </c>
      <c r="D20553" s="5" t="str">
        <f t="shared" si="321"/>
        <v>h</v>
      </c>
    </row>
    <row r="20554" spans="1:4" x14ac:dyDescent="0.2">
      <c r="A20554" s="5" t="s">
        <v>21575</v>
      </c>
      <c r="B20554" s="5" t="s">
        <v>35367</v>
      </c>
      <c r="C20554" s="5" t="s">
        <v>427</v>
      </c>
      <c r="D20554" s="5" t="str">
        <f t="shared" si="321"/>
        <v>h</v>
      </c>
    </row>
    <row r="20555" spans="1:4" x14ac:dyDescent="0.2">
      <c r="A20555" s="5" t="s">
        <v>21576</v>
      </c>
      <c r="B20555" s="5" t="s">
        <v>35367</v>
      </c>
      <c r="C20555" s="5" t="s">
        <v>427</v>
      </c>
      <c r="D20555" s="5" t="str">
        <f t="shared" si="321"/>
        <v>h</v>
      </c>
    </row>
    <row r="20556" spans="1:4" x14ac:dyDescent="0.2">
      <c r="A20556" s="5" t="s">
        <v>11068</v>
      </c>
      <c r="B20556" s="5" t="s">
        <v>35368</v>
      </c>
      <c r="C20556" s="5" t="s">
        <v>427</v>
      </c>
      <c r="D20556" s="5" t="str">
        <f t="shared" si="321"/>
        <v>h</v>
      </c>
    </row>
    <row r="20557" spans="1:4" x14ac:dyDescent="0.2">
      <c r="A20557" s="5" t="s">
        <v>11069</v>
      </c>
      <c r="B20557" s="5" t="s">
        <v>35368</v>
      </c>
      <c r="C20557" s="5" t="s">
        <v>427</v>
      </c>
      <c r="D20557" s="5" t="str">
        <f t="shared" si="321"/>
        <v>h</v>
      </c>
    </row>
    <row r="20558" spans="1:4" x14ac:dyDescent="0.2">
      <c r="A20558" s="5" t="s">
        <v>11070</v>
      </c>
      <c r="B20558" s="5" t="s">
        <v>35368</v>
      </c>
      <c r="C20558" s="5" t="s">
        <v>427</v>
      </c>
      <c r="D20558" s="5" t="str">
        <f t="shared" si="321"/>
        <v>h</v>
      </c>
    </row>
    <row r="20559" spans="1:4" x14ac:dyDescent="0.2">
      <c r="A20559" s="5" t="s">
        <v>21577</v>
      </c>
      <c r="B20559" s="5" t="s">
        <v>35368</v>
      </c>
      <c r="C20559" s="5" t="s">
        <v>427</v>
      </c>
      <c r="D20559" s="5" t="str">
        <f t="shared" si="321"/>
        <v>h</v>
      </c>
    </row>
    <row r="20560" spans="1:4" x14ac:dyDescent="0.2">
      <c r="A20560" s="5" t="s">
        <v>21578</v>
      </c>
      <c r="B20560" s="5" t="s">
        <v>35368</v>
      </c>
      <c r="C20560" s="5" t="s">
        <v>427</v>
      </c>
      <c r="D20560" s="5" t="str">
        <f t="shared" si="321"/>
        <v>h</v>
      </c>
    </row>
    <row r="20561" spans="1:4" x14ac:dyDescent="0.2">
      <c r="A20561" s="5" t="s">
        <v>21579</v>
      </c>
      <c r="B20561" s="5" t="s">
        <v>35368</v>
      </c>
      <c r="C20561" s="5" t="s">
        <v>427</v>
      </c>
      <c r="D20561" s="5" t="str">
        <f t="shared" si="321"/>
        <v>h</v>
      </c>
    </row>
    <row r="20562" spans="1:4" x14ac:dyDescent="0.2">
      <c r="A20562" s="5" t="s">
        <v>5460</v>
      </c>
      <c r="B20562" s="5" t="s">
        <v>35369</v>
      </c>
      <c r="C20562" s="5" t="s">
        <v>427</v>
      </c>
      <c r="D20562" s="5" t="str">
        <f t="shared" si="321"/>
        <v>h</v>
      </c>
    </row>
    <row r="20563" spans="1:4" x14ac:dyDescent="0.2">
      <c r="A20563" s="5" t="s">
        <v>5461</v>
      </c>
      <c r="B20563" s="5" t="s">
        <v>35369</v>
      </c>
      <c r="C20563" s="5" t="s">
        <v>427</v>
      </c>
      <c r="D20563" s="5" t="str">
        <f t="shared" si="321"/>
        <v>h</v>
      </c>
    </row>
    <row r="20564" spans="1:4" x14ac:dyDescent="0.2">
      <c r="A20564" s="5" t="s">
        <v>21580</v>
      </c>
      <c r="B20564" s="5" t="s">
        <v>35369</v>
      </c>
      <c r="C20564" s="5" t="s">
        <v>427</v>
      </c>
      <c r="D20564" s="5" t="str">
        <f t="shared" si="321"/>
        <v>h</v>
      </c>
    </row>
    <row r="20565" spans="1:4" x14ac:dyDescent="0.2">
      <c r="A20565" s="5" t="s">
        <v>21581</v>
      </c>
      <c r="B20565" s="5" t="s">
        <v>35369</v>
      </c>
      <c r="C20565" s="5" t="s">
        <v>427</v>
      </c>
      <c r="D20565" s="5" t="str">
        <f t="shared" si="321"/>
        <v>h</v>
      </c>
    </row>
    <row r="20566" spans="1:4" x14ac:dyDescent="0.2">
      <c r="A20566" s="5" t="s">
        <v>5462</v>
      </c>
      <c r="B20566" s="5" t="s">
        <v>35370</v>
      </c>
      <c r="C20566" s="5" t="s">
        <v>427</v>
      </c>
      <c r="D20566" s="5" t="str">
        <f t="shared" si="321"/>
        <v>h</v>
      </c>
    </row>
    <row r="20567" spans="1:4" x14ac:dyDescent="0.2">
      <c r="A20567" s="5" t="s">
        <v>5463</v>
      </c>
      <c r="B20567" s="5" t="s">
        <v>35370</v>
      </c>
      <c r="C20567" s="5" t="s">
        <v>427</v>
      </c>
      <c r="D20567" s="5" t="str">
        <f t="shared" si="321"/>
        <v>h</v>
      </c>
    </row>
    <row r="20568" spans="1:4" x14ac:dyDescent="0.2">
      <c r="A20568" s="5" t="s">
        <v>21582</v>
      </c>
      <c r="B20568" s="5" t="s">
        <v>35370</v>
      </c>
      <c r="C20568" s="5" t="s">
        <v>427</v>
      </c>
      <c r="D20568" s="5" t="str">
        <f t="shared" si="321"/>
        <v>h</v>
      </c>
    </row>
    <row r="20569" spans="1:4" x14ac:dyDescent="0.2">
      <c r="A20569" s="5" t="s">
        <v>21583</v>
      </c>
      <c r="B20569" s="5" t="s">
        <v>35370</v>
      </c>
      <c r="C20569" s="5" t="s">
        <v>427</v>
      </c>
      <c r="D20569" s="5" t="str">
        <f t="shared" si="321"/>
        <v>h</v>
      </c>
    </row>
    <row r="20570" spans="1:4" x14ac:dyDescent="0.2">
      <c r="A20570" s="5" t="s">
        <v>5464</v>
      </c>
      <c r="B20570" s="5" t="s">
        <v>35371</v>
      </c>
      <c r="C20570" s="5" t="s">
        <v>427</v>
      </c>
      <c r="D20570" s="5" t="str">
        <f t="shared" si="321"/>
        <v>h</v>
      </c>
    </row>
    <row r="20571" spans="1:4" x14ac:dyDescent="0.2">
      <c r="A20571" s="5" t="s">
        <v>5465</v>
      </c>
      <c r="B20571" s="5" t="s">
        <v>35372</v>
      </c>
      <c r="C20571" s="5" t="s">
        <v>427</v>
      </c>
      <c r="D20571" s="5" t="str">
        <f t="shared" si="321"/>
        <v>h</v>
      </c>
    </row>
    <row r="20572" spans="1:4" x14ac:dyDescent="0.2">
      <c r="A20572" s="5" t="s">
        <v>21584</v>
      </c>
      <c r="B20572" s="5" t="s">
        <v>35371</v>
      </c>
      <c r="C20572" s="5" t="s">
        <v>427</v>
      </c>
      <c r="D20572" s="5" t="str">
        <f t="shared" si="321"/>
        <v>h</v>
      </c>
    </row>
    <row r="20573" spans="1:4" x14ac:dyDescent="0.2">
      <c r="A20573" s="5" t="s">
        <v>21585</v>
      </c>
      <c r="B20573" s="5" t="s">
        <v>35372</v>
      </c>
      <c r="C20573" s="5" t="s">
        <v>427</v>
      </c>
      <c r="D20573" s="5" t="str">
        <f t="shared" si="321"/>
        <v>h</v>
      </c>
    </row>
    <row r="20574" spans="1:4" x14ac:dyDescent="0.2">
      <c r="A20574" s="5" t="s">
        <v>5466</v>
      </c>
      <c r="B20574" s="5" t="s">
        <v>35373</v>
      </c>
      <c r="C20574" s="5" t="s">
        <v>427</v>
      </c>
      <c r="D20574" s="5" t="str">
        <f t="shared" si="321"/>
        <v>h</v>
      </c>
    </row>
    <row r="20575" spans="1:4" x14ac:dyDescent="0.2">
      <c r="A20575" s="5" t="s">
        <v>5467</v>
      </c>
      <c r="B20575" s="5" t="s">
        <v>35374</v>
      </c>
      <c r="C20575" s="5" t="s">
        <v>427</v>
      </c>
      <c r="D20575" s="5" t="str">
        <f t="shared" si="321"/>
        <v>h</v>
      </c>
    </row>
    <row r="20576" spans="1:4" x14ac:dyDescent="0.2">
      <c r="A20576" s="5" t="s">
        <v>5468</v>
      </c>
      <c r="B20576" s="5" t="s">
        <v>35374</v>
      </c>
      <c r="C20576" s="5" t="s">
        <v>427</v>
      </c>
      <c r="D20576" s="5" t="str">
        <f t="shared" si="321"/>
        <v>h</v>
      </c>
    </row>
    <row r="20577" spans="1:4" x14ac:dyDescent="0.2">
      <c r="A20577" s="5" t="s">
        <v>21586</v>
      </c>
      <c r="B20577" s="5" t="s">
        <v>35373</v>
      </c>
      <c r="C20577" s="5" t="s">
        <v>427</v>
      </c>
      <c r="D20577" s="5" t="str">
        <f t="shared" si="321"/>
        <v>h</v>
      </c>
    </row>
    <row r="20578" spans="1:4" x14ac:dyDescent="0.2">
      <c r="A20578" s="5" t="s">
        <v>21587</v>
      </c>
      <c r="B20578" s="5" t="s">
        <v>35374</v>
      </c>
      <c r="C20578" s="5" t="s">
        <v>427</v>
      </c>
      <c r="D20578" s="5" t="str">
        <f t="shared" si="321"/>
        <v>h</v>
      </c>
    </row>
    <row r="20579" spans="1:4" x14ac:dyDescent="0.2">
      <c r="A20579" s="5" t="s">
        <v>21588</v>
      </c>
      <c r="B20579" s="5" t="s">
        <v>35374</v>
      </c>
      <c r="C20579" s="5" t="s">
        <v>427</v>
      </c>
      <c r="D20579" s="5" t="str">
        <f t="shared" si="321"/>
        <v>h</v>
      </c>
    </row>
    <row r="20580" spans="1:4" x14ac:dyDescent="0.2">
      <c r="A20580" s="5" t="s">
        <v>5469</v>
      </c>
      <c r="B20580" s="5" t="s">
        <v>35375</v>
      </c>
      <c r="C20580" s="5" t="s">
        <v>427</v>
      </c>
      <c r="D20580" s="5" t="str">
        <f t="shared" si="321"/>
        <v>h</v>
      </c>
    </row>
    <row r="20581" spans="1:4" x14ac:dyDescent="0.2">
      <c r="A20581" s="5" t="s">
        <v>5470</v>
      </c>
      <c r="B20581" s="5" t="s">
        <v>35375</v>
      </c>
      <c r="C20581" s="5" t="s">
        <v>427</v>
      </c>
      <c r="D20581" s="5" t="str">
        <f t="shared" si="321"/>
        <v>h</v>
      </c>
    </row>
    <row r="20582" spans="1:4" x14ac:dyDescent="0.2">
      <c r="A20582" s="5" t="s">
        <v>5471</v>
      </c>
      <c r="B20582" s="5" t="s">
        <v>35375</v>
      </c>
      <c r="C20582" s="5" t="s">
        <v>427</v>
      </c>
      <c r="D20582" s="5" t="str">
        <f t="shared" si="321"/>
        <v>h</v>
      </c>
    </row>
    <row r="20583" spans="1:4" x14ac:dyDescent="0.2">
      <c r="A20583" s="5" t="s">
        <v>21589</v>
      </c>
      <c r="B20583" s="5" t="s">
        <v>35375</v>
      </c>
      <c r="C20583" s="5" t="s">
        <v>427</v>
      </c>
      <c r="D20583" s="5" t="str">
        <f t="shared" si="321"/>
        <v>h</v>
      </c>
    </row>
    <row r="20584" spans="1:4" x14ac:dyDescent="0.2">
      <c r="A20584" s="5" t="s">
        <v>21590</v>
      </c>
      <c r="B20584" s="5" t="s">
        <v>35375</v>
      </c>
      <c r="C20584" s="5" t="s">
        <v>427</v>
      </c>
      <c r="D20584" s="5" t="str">
        <f t="shared" si="321"/>
        <v>h</v>
      </c>
    </row>
    <row r="20585" spans="1:4" x14ac:dyDescent="0.2">
      <c r="A20585" s="5" t="s">
        <v>21591</v>
      </c>
      <c r="B20585" s="5" t="s">
        <v>35375</v>
      </c>
      <c r="C20585" s="5" t="s">
        <v>427</v>
      </c>
      <c r="D20585" s="5" t="str">
        <f t="shared" si="321"/>
        <v>h</v>
      </c>
    </row>
    <row r="20586" spans="1:4" x14ac:dyDescent="0.2">
      <c r="A20586" s="5" t="s">
        <v>5472</v>
      </c>
      <c r="B20586" s="5" t="s">
        <v>35376</v>
      </c>
      <c r="C20586" s="5" t="s">
        <v>427</v>
      </c>
      <c r="D20586" s="5" t="str">
        <f t="shared" si="321"/>
        <v>h</v>
      </c>
    </row>
    <row r="20587" spans="1:4" x14ac:dyDescent="0.2">
      <c r="A20587" s="5" t="s">
        <v>5473</v>
      </c>
      <c r="B20587" s="5" t="s">
        <v>35376</v>
      </c>
      <c r="C20587" s="5" t="s">
        <v>427</v>
      </c>
      <c r="D20587" s="5" t="str">
        <f t="shared" si="321"/>
        <v>h</v>
      </c>
    </row>
    <row r="20588" spans="1:4" x14ac:dyDescent="0.2">
      <c r="A20588" s="5" t="s">
        <v>5474</v>
      </c>
      <c r="B20588" s="5" t="s">
        <v>35376</v>
      </c>
      <c r="C20588" s="5" t="s">
        <v>427</v>
      </c>
      <c r="D20588" s="5" t="str">
        <f t="shared" si="321"/>
        <v>h</v>
      </c>
    </row>
    <row r="20589" spans="1:4" x14ac:dyDescent="0.2">
      <c r="A20589" s="5" t="s">
        <v>21592</v>
      </c>
      <c r="B20589" s="5" t="s">
        <v>35376</v>
      </c>
      <c r="C20589" s="5" t="s">
        <v>427</v>
      </c>
      <c r="D20589" s="5" t="str">
        <f t="shared" si="321"/>
        <v>h</v>
      </c>
    </row>
    <row r="20590" spans="1:4" x14ac:dyDescent="0.2">
      <c r="A20590" s="5" t="s">
        <v>21593</v>
      </c>
      <c r="B20590" s="5" t="s">
        <v>35376</v>
      </c>
      <c r="C20590" s="5" t="s">
        <v>427</v>
      </c>
      <c r="D20590" s="5" t="str">
        <f t="shared" si="321"/>
        <v>h</v>
      </c>
    </row>
    <row r="20591" spans="1:4" x14ac:dyDescent="0.2">
      <c r="A20591" s="5" t="s">
        <v>21594</v>
      </c>
      <c r="B20591" s="5" t="s">
        <v>35376</v>
      </c>
      <c r="C20591" s="5" t="s">
        <v>427</v>
      </c>
      <c r="D20591" s="5" t="str">
        <f t="shared" si="321"/>
        <v>h</v>
      </c>
    </row>
    <row r="20592" spans="1:4" x14ac:dyDescent="0.2">
      <c r="A20592" s="5" t="s">
        <v>5475</v>
      </c>
      <c r="B20592" s="5" t="s">
        <v>35377</v>
      </c>
      <c r="C20592" s="5" t="s">
        <v>427</v>
      </c>
      <c r="D20592" s="5" t="str">
        <f t="shared" si="321"/>
        <v>h</v>
      </c>
    </row>
    <row r="20593" spans="1:4" x14ac:dyDescent="0.2">
      <c r="A20593" s="5" t="s">
        <v>5476</v>
      </c>
      <c r="B20593" s="5" t="s">
        <v>35377</v>
      </c>
      <c r="C20593" s="5" t="s">
        <v>427</v>
      </c>
      <c r="D20593" s="5" t="str">
        <f t="shared" si="321"/>
        <v>h</v>
      </c>
    </row>
    <row r="20594" spans="1:4" x14ac:dyDescent="0.2">
      <c r="A20594" s="5" t="s">
        <v>5477</v>
      </c>
      <c r="B20594" s="5" t="s">
        <v>35377</v>
      </c>
      <c r="C20594" s="5" t="s">
        <v>427</v>
      </c>
      <c r="D20594" s="5" t="str">
        <f t="shared" si="321"/>
        <v>h</v>
      </c>
    </row>
    <row r="20595" spans="1:4" x14ac:dyDescent="0.2">
      <c r="A20595" s="5" t="s">
        <v>21595</v>
      </c>
      <c r="B20595" s="5" t="s">
        <v>35377</v>
      </c>
      <c r="C20595" s="5" t="s">
        <v>427</v>
      </c>
      <c r="D20595" s="5" t="str">
        <f t="shared" si="321"/>
        <v>h</v>
      </c>
    </row>
    <row r="20596" spans="1:4" x14ac:dyDescent="0.2">
      <c r="A20596" s="5" t="s">
        <v>21596</v>
      </c>
      <c r="B20596" s="5" t="s">
        <v>35377</v>
      </c>
      <c r="C20596" s="5" t="s">
        <v>427</v>
      </c>
      <c r="D20596" s="5" t="str">
        <f t="shared" si="321"/>
        <v>h</v>
      </c>
    </row>
    <row r="20597" spans="1:4" x14ac:dyDescent="0.2">
      <c r="A20597" s="5" t="s">
        <v>21597</v>
      </c>
      <c r="B20597" s="5" t="s">
        <v>35377</v>
      </c>
      <c r="C20597" s="5" t="s">
        <v>427</v>
      </c>
      <c r="D20597" s="5" t="str">
        <f t="shared" si="321"/>
        <v>h</v>
      </c>
    </row>
    <row r="20598" spans="1:4" x14ac:dyDescent="0.2">
      <c r="A20598" s="5" t="s">
        <v>5478</v>
      </c>
      <c r="B20598" s="5" t="s">
        <v>35378</v>
      </c>
      <c r="C20598" s="5" t="s">
        <v>427</v>
      </c>
      <c r="D20598" s="5" t="str">
        <f t="shared" si="321"/>
        <v>h</v>
      </c>
    </row>
    <row r="20599" spans="1:4" x14ac:dyDescent="0.2">
      <c r="A20599" s="5" t="s">
        <v>5479</v>
      </c>
      <c r="B20599" s="5" t="s">
        <v>35378</v>
      </c>
      <c r="C20599" s="5" t="s">
        <v>427</v>
      </c>
      <c r="D20599" s="5" t="str">
        <f t="shared" si="321"/>
        <v>h</v>
      </c>
    </row>
    <row r="20600" spans="1:4" x14ac:dyDescent="0.2">
      <c r="A20600" s="5" t="s">
        <v>5480</v>
      </c>
      <c r="B20600" s="5" t="s">
        <v>35378</v>
      </c>
      <c r="C20600" s="5" t="s">
        <v>427</v>
      </c>
      <c r="D20600" s="5" t="str">
        <f t="shared" si="321"/>
        <v>h</v>
      </c>
    </row>
    <row r="20601" spans="1:4" x14ac:dyDescent="0.2">
      <c r="A20601" s="5" t="s">
        <v>21598</v>
      </c>
      <c r="B20601" s="5" t="s">
        <v>35378</v>
      </c>
      <c r="C20601" s="5" t="s">
        <v>427</v>
      </c>
      <c r="D20601" s="5" t="str">
        <f t="shared" si="321"/>
        <v>h</v>
      </c>
    </row>
    <row r="20602" spans="1:4" x14ac:dyDescent="0.2">
      <c r="A20602" s="5" t="s">
        <v>21599</v>
      </c>
      <c r="B20602" s="5" t="s">
        <v>35378</v>
      </c>
      <c r="C20602" s="5" t="s">
        <v>427</v>
      </c>
      <c r="D20602" s="5" t="str">
        <f t="shared" si="321"/>
        <v>h</v>
      </c>
    </row>
    <row r="20603" spans="1:4" x14ac:dyDescent="0.2">
      <c r="A20603" s="5" t="s">
        <v>21600</v>
      </c>
      <c r="B20603" s="5" t="s">
        <v>35378</v>
      </c>
      <c r="C20603" s="5" t="s">
        <v>427</v>
      </c>
      <c r="D20603" s="5" t="str">
        <f t="shared" si="321"/>
        <v>h</v>
      </c>
    </row>
    <row r="20604" spans="1:4" x14ac:dyDescent="0.2">
      <c r="A20604" s="5" t="s">
        <v>5481</v>
      </c>
      <c r="B20604" s="5" t="s">
        <v>35379</v>
      </c>
      <c r="C20604" s="5" t="s">
        <v>427</v>
      </c>
      <c r="D20604" s="5" t="str">
        <f t="shared" si="321"/>
        <v>h</v>
      </c>
    </row>
    <row r="20605" spans="1:4" x14ac:dyDescent="0.2">
      <c r="A20605" s="5" t="s">
        <v>5482</v>
      </c>
      <c r="B20605" s="5" t="s">
        <v>35379</v>
      </c>
      <c r="C20605" s="5" t="s">
        <v>427</v>
      </c>
      <c r="D20605" s="5" t="str">
        <f t="shared" si="321"/>
        <v>h</v>
      </c>
    </row>
    <row r="20606" spans="1:4" x14ac:dyDescent="0.2">
      <c r="A20606" s="5" t="s">
        <v>5483</v>
      </c>
      <c r="B20606" s="5" t="s">
        <v>35379</v>
      </c>
      <c r="C20606" s="5" t="s">
        <v>427</v>
      </c>
      <c r="D20606" s="5" t="str">
        <f t="shared" si="321"/>
        <v>h</v>
      </c>
    </row>
    <row r="20607" spans="1:4" x14ac:dyDescent="0.2">
      <c r="A20607" s="5" t="s">
        <v>21601</v>
      </c>
      <c r="B20607" s="5" t="s">
        <v>35379</v>
      </c>
      <c r="C20607" s="5" t="s">
        <v>427</v>
      </c>
      <c r="D20607" s="5" t="str">
        <f t="shared" si="321"/>
        <v>h</v>
      </c>
    </row>
    <row r="20608" spans="1:4" x14ac:dyDescent="0.2">
      <c r="A20608" s="5" t="s">
        <v>21602</v>
      </c>
      <c r="B20608" s="5" t="s">
        <v>35379</v>
      </c>
      <c r="C20608" s="5" t="s">
        <v>427</v>
      </c>
      <c r="D20608" s="5" t="str">
        <f t="shared" si="321"/>
        <v>h</v>
      </c>
    </row>
    <row r="20609" spans="1:4" x14ac:dyDescent="0.2">
      <c r="A20609" s="5" t="s">
        <v>21603</v>
      </c>
      <c r="B20609" s="5" t="s">
        <v>35379</v>
      </c>
      <c r="C20609" s="5" t="s">
        <v>427</v>
      </c>
      <c r="D20609" s="5" t="str">
        <f t="shared" si="321"/>
        <v>h</v>
      </c>
    </row>
    <row r="20610" spans="1:4" x14ac:dyDescent="0.2">
      <c r="A20610" s="5" t="s">
        <v>5484</v>
      </c>
      <c r="B20610" s="5" t="s">
        <v>35380</v>
      </c>
      <c r="C20610" s="5" t="s">
        <v>427</v>
      </c>
      <c r="D20610" s="5" t="str">
        <f t="shared" ref="D20610:D20673" si="322">LOWER(C20610)</f>
        <v>h</v>
      </c>
    </row>
    <row r="20611" spans="1:4" x14ac:dyDescent="0.2">
      <c r="A20611" s="5" t="s">
        <v>11071</v>
      </c>
      <c r="B20611" s="5" t="s">
        <v>35380</v>
      </c>
      <c r="C20611" s="5" t="s">
        <v>427</v>
      </c>
      <c r="D20611" s="5" t="str">
        <f t="shared" si="322"/>
        <v>h</v>
      </c>
    </row>
    <row r="20612" spans="1:4" x14ac:dyDescent="0.2">
      <c r="A20612" s="5" t="s">
        <v>5485</v>
      </c>
      <c r="B20612" s="5" t="s">
        <v>35380</v>
      </c>
      <c r="C20612" s="5" t="s">
        <v>427</v>
      </c>
      <c r="D20612" s="5" t="str">
        <f t="shared" si="322"/>
        <v>h</v>
      </c>
    </row>
    <row r="20613" spans="1:4" x14ac:dyDescent="0.2">
      <c r="A20613" s="5" t="s">
        <v>21604</v>
      </c>
      <c r="B20613" s="5" t="s">
        <v>35380</v>
      </c>
      <c r="C20613" s="5" t="s">
        <v>427</v>
      </c>
      <c r="D20613" s="5" t="str">
        <f t="shared" si="322"/>
        <v>h</v>
      </c>
    </row>
    <row r="20614" spans="1:4" x14ac:dyDescent="0.2">
      <c r="A20614" s="5" t="s">
        <v>21605</v>
      </c>
      <c r="B20614" s="5" t="s">
        <v>35380</v>
      </c>
      <c r="C20614" s="5" t="s">
        <v>427</v>
      </c>
      <c r="D20614" s="5" t="str">
        <f t="shared" si="322"/>
        <v>h</v>
      </c>
    </row>
    <row r="20615" spans="1:4" x14ac:dyDescent="0.2">
      <c r="A20615" s="5" t="s">
        <v>21606</v>
      </c>
      <c r="B20615" s="5" t="s">
        <v>35380</v>
      </c>
      <c r="C20615" s="5" t="s">
        <v>427</v>
      </c>
      <c r="D20615" s="5" t="str">
        <f t="shared" si="322"/>
        <v>h</v>
      </c>
    </row>
    <row r="20616" spans="1:4" x14ac:dyDescent="0.2">
      <c r="A20616" s="5" t="s">
        <v>5486</v>
      </c>
      <c r="B20616" s="5" t="s">
        <v>35381</v>
      </c>
      <c r="C20616" s="5" t="s">
        <v>427</v>
      </c>
      <c r="D20616" s="5" t="str">
        <f t="shared" si="322"/>
        <v>h</v>
      </c>
    </row>
    <row r="20617" spans="1:4" x14ac:dyDescent="0.2">
      <c r="A20617" s="5" t="s">
        <v>5487</v>
      </c>
      <c r="B20617" s="5" t="s">
        <v>35381</v>
      </c>
      <c r="C20617" s="5" t="s">
        <v>427</v>
      </c>
      <c r="D20617" s="5" t="str">
        <f t="shared" si="322"/>
        <v>h</v>
      </c>
    </row>
    <row r="20618" spans="1:4" x14ac:dyDescent="0.2">
      <c r="A20618" s="5" t="s">
        <v>21607</v>
      </c>
      <c r="B20618" s="5" t="s">
        <v>35381</v>
      </c>
      <c r="C20618" s="5" t="s">
        <v>427</v>
      </c>
      <c r="D20618" s="5" t="str">
        <f t="shared" si="322"/>
        <v>h</v>
      </c>
    </row>
    <row r="20619" spans="1:4" x14ac:dyDescent="0.2">
      <c r="A20619" s="5" t="s">
        <v>21608</v>
      </c>
      <c r="B20619" s="5" t="s">
        <v>35381</v>
      </c>
      <c r="C20619" s="5" t="s">
        <v>427</v>
      </c>
      <c r="D20619" s="5" t="str">
        <f t="shared" si="322"/>
        <v>h</v>
      </c>
    </row>
    <row r="20620" spans="1:4" x14ac:dyDescent="0.2">
      <c r="A20620" s="5" t="s">
        <v>5488</v>
      </c>
      <c r="B20620" s="5" t="s">
        <v>35382</v>
      </c>
      <c r="C20620" s="5" t="s">
        <v>427</v>
      </c>
      <c r="D20620" s="5" t="str">
        <f t="shared" si="322"/>
        <v>h</v>
      </c>
    </row>
    <row r="20621" spans="1:4" x14ac:dyDescent="0.2">
      <c r="A20621" s="5" t="s">
        <v>5489</v>
      </c>
      <c r="B20621" s="5" t="s">
        <v>35382</v>
      </c>
      <c r="C20621" s="5" t="s">
        <v>427</v>
      </c>
      <c r="D20621" s="5" t="str">
        <f t="shared" si="322"/>
        <v>h</v>
      </c>
    </row>
    <row r="20622" spans="1:4" x14ac:dyDescent="0.2">
      <c r="A20622" s="5" t="s">
        <v>5490</v>
      </c>
      <c r="B20622" s="5" t="s">
        <v>35382</v>
      </c>
      <c r="C20622" s="5" t="s">
        <v>427</v>
      </c>
      <c r="D20622" s="5" t="str">
        <f t="shared" si="322"/>
        <v>h</v>
      </c>
    </row>
    <row r="20623" spans="1:4" x14ac:dyDescent="0.2">
      <c r="A20623" s="5" t="s">
        <v>21609</v>
      </c>
      <c r="B20623" s="5" t="s">
        <v>35382</v>
      </c>
      <c r="C20623" s="5" t="s">
        <v>427</v>
      </c>
      <c r="D20623" s="5" t="str">
        <f t="shared" si="322"/>
        <v>h</v>
      </c>
    </row>
    <row r="20624" spans="1:4" x14ac:dyDescent="0.2">
      <c r="A20624" s="5" t="s">
        <v>21610</v>
      </c>
      <c r="B20624" s="5" t="s">
        <v>35382</v>
      </c>
      <c r="C20624" s="5" t="s">
        <v>427</v>
      </c>
      <c r="D20624" s="5" t="str">
        <f t="shared" si="322"/>
        <v>h</v>
      </c>
    </row>
    <row r="20625" spans="1:4" x14ac:dyDescent="0.2">
      <c r="A20625" s="5" t="s">
        <v>21611</v>
      </c>
      <c r="B20625" s="5" t="s">
        <v>35382</v>
      </c>
      <c r="C20625" s="5" t="s">
        <v>427</v>
      </c>
      <c r="D20625" s="5" t="str">
        <f t="shared" si="322"/>
        <v>h</v>
      </c>
    </row>
    <row r="20626" spans="1:4" x14ac:dyDescent="0.2">
      <c r="A20626" s="5" t="s">
        <v>5491</v>
      </c>
      <c r="B20626" s="5" t="s">
        <v>35383</v>
      </c>
      <c r="C20626" s="5" t="s">
        <v>427</v>
      </c>
      <c r="D20626" s="5" t="str">
        <f t="shared" si="322"/>
        <v>h</v>
      </c>
    </row>
    <row r="20627" spans="1:4" x14ac:dyDescent="0.2">
      <c r="A20627" s="5" t="s">
        <v>5492</v>
      </c>
      <c r="B20627" s="5" t="s">
        <v>35383</v>
      </c>
      <c r="C20627" s="5" t="s">
        <v>427</v>
      </c>
      <c r="D20627" s="5" t="str">
        <f t="shared" si="322"/>
        <v>h</v>
      </c>
    </row>
    <row r="20628" spans="1:4" x14ac:dyDescent="0.2">
      <c r="A20628" s="5" t="s">
        <v>5493</v>
      </c>
      <c r="B20628" s="5" t="s">
        <v>35383</v>
      </c>
      <c r="C20628" s="5" t="s">
        <v>427</v>
      </c>
      <c r="D20628" s="5" t="str">
        <f t="shared" si="322"/>
        <v>h</v>
      </c>
    </row>
    <row r="20629" spans="1:4" x14ac:dyDescent="0.2">
      <c r="A20629" s="5" t="s">
        <v>21612</v>
      </c>
      <c r="B20629" s="5" t="s">
        <v>35383</v>
      </c>
      <c r="C20629" s="5" t="s">
        <v>427</v>
      </c>
      <c r="D20629" s="5" t="str">
        <f t="shared" si="322"/>
        <v>h</v>
      </c>
    </row>
    <row r="20630" spans="1:4" x14ac:dyDescent="0.2">
      <c r="A20630" s="5" t="s">
        <v>21613</v>
      </c>
      <c r="B20630" s="5" t="s">
        <v>35383</v>
      </c>
      <c r="C20630" s="5" t="s">
        <v>427</v>
      </c>
      <c r="D20630" s="5" t="str">
        <f t="shared" si="322"/>
        <v>h</v>
      </c>
    </row>
    <row r="20631" spans="1:4" x14ac:dyDescent="0.2">
      <c r="A20631" s="5" t="s">
        <v>21614</v>
      </c>
      <c r="B20631" s="5" t="s">
        <v>35383</v>
      </c>
      <c r="C20631" s="5" t="s">
        <v>427</v>
      </c>
      <c r="D20631" s="5" t="str">
        <f t="shared" si="322"/>
        <v>h</v>
      </c>
    </row>
    <row r="20632" spans="1:4" x14ac:dyDescent="0.2">
      <c r="A20632" s="5" t="s">
        <v>5494</v>
      </c>
      <c r="B20632" s="5" t="s">
        <v>35384</v>
      </c>
      <c r="C20632" s="5" t="s">
        <v>427</v>
      </c>
      <c r="D20632" s="5" t="str">
        <f t="shared" si="322"/>
        <v>h</v>
      </c>
    </row>
    <row r="20633" spans="1:4" x14ac:dyDescent="0.2">
      <c r="A20633" s="5" t="s">
        <v>5495</v>
      </c>
      <c r="B20633" s="5" t="s">
        <v>35384</v>
      </c>
      <c r="C20633" s="5" t="s">
        <v>427</v>
      </c>
      <c r="D20633" s="5" t="str">
        <f t="shared" si="322"/>
        <v>h</v>
      </c>
    </row>
    <row r="20634" spans="1:4" x14ac:dyDescent="0.2">
      <c r="A20634" s="5" t="s">
        <v>5496</v>
      </c>
      <c r="B20634" s="5" t="s">
        <v>35384</v>
      </c>
      <c r="C20634" s="5" t="s">
        <v>427</v>
      </c>
      <c r="D20634" s="5" t="str">
        <f t="shared" si="322"/>
        <v>h</v>
      </c>
    </row>
    <row r="20635" spans="1:4" x14ac:dyDescent="0.2">
      <c r="A20635" s="5" t="s">
        <v>21615</v>
      </c>
      <c r="B20635" s="5" t="s">
        <v>35384</v>
      </c>
      <c r="C20635" s="5" t="s">
        <v>427</v>
      </c>
      <c r="D20635" s="5" t="str">
        <f t="shared" si="322"/>
        <v>h</v>
      </c>
    </row>
    <row r="20636" spans="1:4" x14ac:dyDescent="0.2">
      <c r="A20636" s="5" t="s">
        <v>21616</v>
      </c>
      <c r="B20636" s="5" t="s">
        <v>35384</v>
      </c>
      <c r="C20636" s="5" t="s">
        <v>427</v>
      </c>
      <c r="D20636" s="5" t="str">
        <f t="shared" si="322"/>
        <v>h</v>
      </c>
    </row>
    <row r="20637" spans="1:4" x14ac:dyDescent="0.2">
      <c r="A20637" s="5" t="s">
        <v>21617</v>
      </c>
      <c r="B20637" s="5" t="s">
        <v>35384</v>
      </c>
      <c r="C20637" s="5" t="s">
        <v>427</v>
      </c>
      <c r="D20637" s="5" t="str">
        <f t="shared" si="322"/>
        <v>h</v>
      </c>
    </row>
    <row r="20638" spans="1:4" x14ac:dyDescent="0.2">
      <c r="A20638" s="5" t="s">
        <v>5497</v>
      </c>
      <c r="B20638" s="5" t="s">
        <v>35385</v>
      </c>
      <c r="C20638" s="5" t="s">
        <v>427</v>
      </c>
      <c r="D20638" s="5" t="str">
        <f t="shared" si="322"/>
        <v>h</v>
      </c>
    </row>
    <row r="20639" spans="1:4" x14ac:dyDescent="0.2">
      <c r="A20639" s="5" t="s">
        <v>5498</v>
      </c>
      <c r="B20639" s="5" t="s">
        <v>35385</v>
      </c>
      <c r="C20639" s="5" t="s">
        <v>427</v>
      </c>
      <c r="D20639" s="5" t="str">
        <f t="shared" si="322"/>
        <v>h</v>
      </c>
    </row>
    <row r="20640" spans="1:4" x14ac:dyDescent="0.2">
      <c r="A20640" s="5" t="s">
        <v>21618</v>
      </c>
      <c r="B20640" s="5" t="s">
        <v>35385</v>
      </c>
      <c r="C20640" s="5" t="s">
        <v>427</v>
      </c>
      <c r="D20640" s="5" t="str">
        <f t="shared" si="322"/>
        <v>h</v>
      </c>
    </row>
    <row r="20641" spans="1:4" x14ac:dyDescent="0.2">
      <c r="A20641" s="5" t="s">
        <v>21619</v>
      </c>
      <c r="B20641" s="5" t="s">
        <v>35385</v>
      </c>
      <c r="C20641" s="5" t="s">
        <v>427</v>
      </c>
      <c r="D20641" s="5" t="str">
        <f t="shared" si="322"/>
        <v>h</v>
      </c>
    </row>
    <row r="20642" spans="1:4" x14ac:dyDescent="0.2">
      <c r="A20642" s="5" t="s">
        <v>5499</v>
      </c>
      <c r="B20642" s="5" t="s">
        <v>35386</v>
      </c>
      <c r="C20642" s="5" t="s">
        <v>427</v>
      </c>
      <c r="D20642" s="5" t="str">
        <f t="shared" si="322"/>
        <v>h</v>
      </c>
    </row>
    <row r="20643" spans="1:4" x14ac:dyDescent="0.2">
      <c r="A20643" s="5" t="s">
        <v>5500</v>
      </c>
      <c r="B20643" s="5" t="s">
        <v>35386</v>
      </c>
      <c r="C20643" s="5" t="s">
        <v>427</v>
      </c>
      <c r="D20643" s="5" t="str">
        <f t="shared" si="322"/>
        <v>h</v>
      </c>
    </row>
    <row r="20644" spans="1:4" x14ac:dyDescent="0.2">
      <c r="A20644" s="5" t="s">
        <v>5501</v>
      </c>
      <c r="B20644" s="5" t="s">
        <v>35386</v>
      </c>
      <c r="C20644" s="5" t="s">
        <v>427</v>
      </c>
      <c r="D20644" s="5" t="str">
        <f t="shared" si="322"/>
        <v>h</v>
      </c>
    </row>
    <row r="20645" spans="1:4" x14ac:dyDescent="0.2">
      <c r="A20645" s="5" t="s">
        <v>21620</v>
      </c>
      <c r="B20645" s="5" t="s">
        <v>35386</v>
      </c>
      <c r="C20645" s="5" t="s">
        <v>427</v>
      </c>
      <c r="D20645" s="5" t="str">
        <f t="shared" si="322"/>
        <v>h</v>
      </c>
    </row>
    <row r="20646" spans="1:4" x14ac:dyDescent="0.2">
      <c r="A20646" s="5" t="s">
        <v>21621</v>
      </c>
      <c r="B20646" s="5" t="s">
        <v>35386</v>
      </c>
      <c r="C20646" s="5" t="s">
        <v>427</v>
      </c>
      <c r="D20646" s="5" t="str">
        <f t="shared" si="322"/>
        <v>h</v>
      </c>
    </row>
    <row r="20647" spans="1:4" x14ac:dyDescent="0.2">
      <c r="A20647" s="5" t="s">
        <v>21622</v>
      </c>
      <c r="B20647" s="5" t="s">
        <v>35386</v>
      </c>
      <c r="C20647" s="5" t="s">
        <v>427</v>
      </c>
      <c r="D20647" s="5" t="str">
        <f t="shared" si="322"/>
        <v>h</v>
      </c>
    </row>
    <row r="20648" spans="1:4" x14ac:dyDescent="0.2">
      <c r="A20648" s="5" t="s">
        <v>5502</v>
      </c>
      <c r="B20648" s="5" t="s">
        <v>35387</v>
      </c>
      <c r="C20648" s="5" t="s">
        <v>427</v>
      </c>
      <c r="D20648" s="5" t="str">
        <f t="shared" si="322"/>
        <v>h</v>
      </c>
    </row>
    <row r="20649" spans="1:4" x14ac:dyDescent="0.2">
      <c r="A20649" s="5" t="s">
        <v>5503</v>
      </c>
      <c r="B20649" s="5" t="s">
        <v>35387</v>
      </c>
      <c r="C20649" s="5" t="s">
        <v>427</v>
      </c>
      <c r="D20649" s="5" t="str">
        <f t="shared" si="322"/>
        <v>h</v>
      </c>
    </row>
    <row r="20650" spans="1:4" x14ac:dyDescent="0.2">
      <c r="A20650" s="5" t="s">
        <v>5504</v>
      </c>
      <c r="B20650" s="5" t="s">
        <v>35388</v>
      </c>
      <c r="C20650" s="5" t="s">
        <v>427</v>
      </c>
      <c r="D20650" s="5" t="str">
        <f t="shared" si="322"/>
        <v>h</v>
      </c>
    </row>
    <row r="20651" spans="1:4" x14ac:dyDescent="0.2">
      <c r="A20651" s="5" t="s">
        <v>21623</v>
      </c>
      <c r="B20651" s="5" t="s">
        <v>35387</v>
      </c>
      <c r="C20651" s="5" t="s">
        <v>427</v>
      </c>
      <c r="D20651" s="5" t="str">
        <f t="shared" si="322"/>
        <v>h</v>
      </c>
    </row>
    <row r="20652" spans="1:4" x14ac:dyDescent="0.2">
      <c r="A20652" s="5" t="s">
        <v>21624</v>
      </c>
      <c r="B20652" s="5" t="s">
        <v>35387</v>
      </c>
      <c r="C20652" s="5" t="s">
        <v>427</v>
      </c>
      <c r="D20652" s="5" t="str">
        <f t="shared" si="322"/>
        <v>h</v>
      </c>
    </row>
    <row r="20653" spans="1:4" x14ac:dyDescent="0.2">
      <c r="A20653" s="5" t="s">
        <v>21625</v>
      </c>
      <c r="B20653" s="5" t="s">
        <v>35388</v>
      </c>
      <c r="C20653" s="5" t="s">
        <v>427</v>
      </c>
      <c r="D20653" s="5" t="str">
        <f t="shared" si="322"/>
        <v>h</v>
      </c>
    </row>
    <row r="20654" spans="1:4" x14ac:dyDescent="0.2">
      <c r="A20654" s="5" t="s">
        <v>5505</v>
      </c>
      <c r="B20654" s="5" t="s">
        <v>35389</v>
      </c>
      <c r="C20654" s="5" t="s">
        <v>427</v>
      </c>
      <c r="D20654" s="5" t="str">
        <f t="shared" si="322"/>
        <v>h</v>
      </c>
    </row>
    <row r="20655" spans="1:4" x14ac:dyDescent="0.2">
      <c r="A20655" s="5" t="s">
        <v>5506</v>
      </c>
      <c r="B20655" s="5" t="s">
        <v>35389</v>
      </c>
      <c r="C20655" s="5" t="s">
        <v>427</v>
      </c>
      <c r="D20655" s="5" t="str">
        <f t="shared" si="322"/>
        <v>h</v>
      </c>
    </row>
    <row r="20656" spans="1:4" x14ac:dyDescent="0.2">
      <c r="A20656" s="5" t="s">
        <v>5507</v>
      </c>
      <c r="B20656" s="5" t="s">
        <v>35389</v>
      </c>
      <c r="C20656" s="5" t="s">
        <v>427</v>
      </c>
      <c r="D20656" s="5" t="str">
        <f t="shared" si="322"/>
        <v>h</v>
      </c>
    </row>
    <row r="20657" spans="1:4" x14ac:dyDescent="0.2">
      <c r="A20657" s="5" t="s">
        <v>21626</v>
      </c>
      <c r="B20657" s="5" t="s">
        <v>35389</v>
      </c>
      <c r="C20657" s="5" t="s">
        <v>427</v>
      </c>
      <c r="D20657" s="5" t="str">
        <f t="shared" si="322"/>
        <v>h</v>
      </c>
    </row>
    <row r="20658" spans="1:4" x14ac:dyDescent="0.2">
      <c r="A20658" s="5" t="s">
        <v>21627</v>
      </c>
      <c r="B20658" s="5" t="s">
        <v>35389</v>
      </c>
      <c r="C20658" s="5" t="s">
        <v>427</v>
      </c>
      <c r="D20658" s="5" t="str">
        <f t="shared" si="322"/>
        <v>h</v>
      </c>
    </row>
    <row r="20659" spans="1:4" x14ac:dyDescent="0.2">
      <c r="A20659" s="5" t="s">
        <v>21628</v>
      </c>
      <c r="B20659" s="5" t="s">
        <v>35389</v>
      </c>
      <c r="C20659" s="5" t="s">
        <v>427</v>
      </c>
      <c r="D20659" s="5" t="str">
        <f t="shared" si="322"/>
        <v>h</v>
      </c>
    </row>
    <row r="20660" spans="1:4" x14ac:dyDescent="0.2">
      <c r="A20660" s="5" t="s">
        <v>5508</v>
      </c>
      <c r="B20660" s="5" t="s">
        <v>35390</v>
      </c>
      <c r="C20660" s="5" t="s">
        <v>427</v>
      </c>
      <c r="D20660" s="5" t="str">
        <f t="shared" si="322"/>
        <v>h</v>
      </c>
    </row>
    <row r="20661" spans="1:4" x14ac:dyDescent="0.2">
      <c r="A20661" s="5" t="s">
        <v>5509</v>
      </c>
      <c r="B20661" s="5" t="s">
        <v>35390</v>
      </c>
      <c r="C20661" s="5" t="s">
        <v>427</v>
      </c>
      <c r="D20661" s="5" t="str">
        <f t="shared" si="322"/>
        <v>h</v>
      </c>
    </row>
    <row r="20662" spans="1:4" x14ac:dyDescent="0.2">
      <c r="A20662" s="5" t="s">
        <v>21629</v>
      </c>
      <c r="B20662" s="5" t="s">
        <v>35390</v>
      </c>
      <c r="C20662" s="5" t="s">
        <v>427</v>
      </c>
      <c r="D20662" s="5" t="str">
        <f t="shared" si="322"/>
        <v>h</v>
      </c>
    </row>
    <row r="20663" spans="1:4" x14ac:dyDescent="0.2">
      <c r="A20663" s="5" t="s">
        <v>21630</v>
      </c>
      <c r="B20663" s="5" t="s">
        <v>35390</v>
      </c>
      <c r="C20663" s="5" t="s">
        <v>427</v>
      </c>
      <c r="D20663" s="5" t="str">
        <f t="shared" si="322"/>
        <v>h</v>
      </c>
    </row>
    <row r="20664" spans="1:4" x14ac:dyDescent="0.2">
      <c r="A20664" s="5" t="s">
        <v>5510</v>
      </c>
      <c r="B20664" s="5" t="s">
        <v>35391</v>
      </c>
      <c r="C20664" s="5" t="s">
        <v>427</v>
      </c>
      <c r="D20664" s="5" t="str">
        <f t="shared" si="322"/>
        <v>h</v>
      </c>
    </row>
    <row r="20665" spans="1:4" x14ac:dyDescent="0.2">
      <c r="A20665" s="5" t="s">
        <v>5511</v>
      </c>
      <c r="B20665" s="5" t="s">
        <v>35391</v>
      </c>
      <c r="C20665" s="5" t="s">
        <v>427</v>
      </c>
      <c r="D20665" s="5" t="str">
        <f t="shared" si="322"/>
        <v>h</v>
      </c>
    </row>
    <row r="20666" spans="1:4" x14ac:dyDescent="0.2">
      <c r="A20666" s="5" t="s">
        <v>5512</v>
      </c>
      <c r="B20666" s="5" t="s">
        <v>35391</v>
      </c>
      <c r="C20666" s="5" t="s">
        <v>427</v>
      </c>
      <c r="D20666" s="5" t="str">
        <f t="shared" si="322"/>
        <v>h</v>
      </c>
    </row>
    <row r="20667" spans="1:4" x14ac:dyDescent="0.2">
      <c r="A20667" s="5" t="s">
        <v>21631</v>
      </c>
      <c r="B20667" s="5" t="s">
        <v>35391</v>
      </c>
      <c r="C20667" s="5" t="s">
        <v>427</v>
      </c>
      <c r="D20667" s="5" t="str">
        <f t="shared" si="322"/>
        <v>h</v>
      </c>
    </row>
    <row r="20668" spans="1:4" x14ac:dyDescent="0.2">
      <c r="A20668" s="5" t="s">
        <v>21632</v>
      </c>
      <c r="B20668" s="5" t="s">
        <v>35391</v>
      </c>
      <c r="C20668" s="5" t="s">
        <v>427</v>
      </c>
      <c r="D20668" s="5" t="str">
        <f t="shared" si="322"/>
        <v>h</v>
      </c>
    </row>
    <row r="20669" spans="1:4" x14ac:dyDescent="0.2">
      <c r="A20669" s="5" t="s">
        <v>21633</v>
      </c>
      <c r="B20669" s="5" t="s">
        <v>35391</v>
      </c>
      <c r="C20669" s="5" t="s">
        <v>427</v>
      </c>
      <c r="D20669" s="5" t="str">
        <f t="shared" si="322"/>
        <v>h</v>
      </c>
    </row>
    <row r="20670" spans="1:4" x14ac:dyDescent="0.2">
      <c r="A20670" s="5" t="s">
        <v>11072</v>
      </c>
      <c r="B20670" s="5" t="s">
        <v>35392</v>
      </c>
      <c r="C20670" s="5" t="s">
        <v>427</v>
      </c>
      <c r="D20670" s="5" t="str">
        <f t="shared" si="322"/>
        <v>h</v>
      </c>
    </row>
    <row r="20671" spans="1:4" x14ac:dyDescent="0.2">
      <c r="A20671" s="5" t="s">
        <v>11073</v>
      </c>
      <c r="B20671" s="5" t="s">
        <v>35392</v>
      </c>
      <c r="C20671" s="5" t="s">
        <v>427</v>
      </c>
      <c r="D20671" s="5" t="str">
        <f t="shared" si="322"/>
        <v>h</v>
      </c>
    </row>
    <row r="20672" spans="1:4" x14ac:dyDescent="0.2">
      <c r="A20672" s="5" t="s">
        <v>11074</v>
      </c>
      <c r="B20672" s="5" t="s">
        <v>35392</v>
      </c>
      <c r="C20672" s="5" t="s">
        <v>427</v>
      </c>
      <c r="D20672" s="5" t="str">
        <f t="shared" si="322"/>
        <v>h</v>
      </c>
    </row>
    <row r="20673" spans="1:4" x14ac:dyDescent="0.2">
      <c r="A20673" s="5" t="s">
        <v>21634</v>
      </c>
      <c r="B20673" s="5" t="s">
        <v>35392</v>
      </c>
      <c r="C20673" s="5" t="s">
        <v>427</v>
      </c>
      <c r="D20673" s="5" t="str">
        <f t="shared" si="322"/>
        <v>h</v>
      </c>
    </row>
    <row r="20674" spans="1:4" x14ac:dyDescent="0.2">
      <c r="A20674" s="5" t="s">
        <v>21635</v>
      </c>
      <c r="B20674" s="5" t="s">
        <v>35392</v>
      </c>
      <c r="C20674" s="5" t="s">
        <v>427</v>
      </c>
      <c r="D20674" s="5" t="str">
        <f t="shared" ref="D20674:D20737" si="323">LOWER(C20674)</f>
        <v>h</v>
      </c>
    </row>
    <row r="20675" spans="1:4" x14ac:dyDescent="0.2">
      <c r="A20675" s="5" t="s">
        <v>21636</v>
      </c>
      <c r="B20675" s="5" t="s">
        <v>35392</v>
      </c>
      <c r="C20675" s="5" t="s">
        <v>427</v>
      </c>
      <c r="D20675" s="5" t="str">
        <f t="shared" si="323"/>
        <v>h</v>
      </c>
    </row>
    <row r="20676" spans="1:4" x14ac:dyDescent="0.2">
      <c r="A20676" s="5" t="s">
        <v>5513</v>
      </c>
      <c r="B20676" s="5" t="s">
        <v>35393</v>
      </c>
      <c r="C20676" s="5" t="s">
        <v>427</v>
      </c>
      <c r="D20676" s="5" t="str">
        <f t="shared" si="323"/>
        <v>h</v>
      </c>
    </row>
    <row r="20677" spans="1:4" x14ac:dyDescent="0.2">
      <c r="A20677" s="5" t="s">
        <v>5514</v>
      </c>
      <c r="B20677" s="5" t="s">
        <v>35393</v>
      </c>
      <c r="C20677" s="5" t="s">
        <v>427</v>
      </c>
      <c r="D20677" s="5" t="str">
        <f t="shared" si="323"/>
        <v>h</v>
      </c>
    </row>
    <row r="20678" spans="1:4" x14ac:dyDescent="0.2">
      <c r="A20678" s="5" t="s">
        <v>5515</v>
      </c>
      <c r="B20678" s="5" t="s">
        <v>35394</v>
      </c>
      <c r="C20678" s="5" t="s">
        <v>427</v>
      </c>
      <c r="D20678" s="5" t="str">
        <f t="shared" si="323"/>
        <v>h</v>
      </c>
    </row>
    <row r="20679" spans="1:4" x14ac:dyDescent="0.2">
      <c r="A20679" s="5" t="s">
        <v>21637</v>
      </c>
      <c r="B20679" s="5" t="s">
        <v>35393</v>
      </c>
      <c r="C20679" s="5" t="s">
        <v>427</v>
      </c>
      <c r="D20679" s="5" t="str">
        <f t="shared" si="323"/>
        <v>h</v>
      </c>
    </row>
    <row r="20680" spans="1:4" x14ac:dyDescent="0.2">
      <c r="A20680" s="5" t="s">
        <v>21638</v>
      </c>
      <c r="B20680" s="5" t="s">
        <v>35393</v>
      </c>
      <c r="C20680" s="5" t="s">
        <v>427</v>
      </c>
      <c r="D20680" s="5" t="str">
        <f t="shared" si="323"/>
        <v>h</v>
      </c>
    </row>
    <row r="20681" spans="1:4" x14ac:dyDescent="0.2">
      <c r="A20681" s="5" t="s">
        <v>21639</v>
      </c>
      <c r="B20681" s="5" t="s">
        <v>35394</v>
      </c>
      <c r="C20681" s="5" t="s">
        <v>427</v>
      </c>
      <c r="D20681" s="5" t="str">
        <f t="shared" si="323"/>
        <v>h</v>
      </c>
    </row>
    <row r="20682" spans="1:4" x14ac:dyDescent="0.2">
      <c r="A20682" s="5" t="s">
        <v>5516</v>
      </c>
      <c r="B20682" s="5" t="s">
        <v>35395</v>
      </c>
      <c r="C20682" s="5" t="s">
        <v>427</v>
      </c>
      <c r="D20682" s="5" t="str">
        <f t="shared" si="323"/>
        <v>h</v>
      </c>
    </row>
    <row r="20683" spans="1:4" x14ac:dyDescent="0.2">
      <c r="A20683" s="5" t="s">
        <v>5517</v>
      </c>
      <c r="B20683" s="5" t="s">
        <v>35396</v>
      </c>
      <c r="C20683" s="5" t="s">
        <v>427</v>
      </c>
      <c r="D20683" s="5" t="str">
        <f t="shared" si="323"/>
        <v>h</v>
      </c>
    </row>
    <row r="20684" spans="1:4" x14ac:dyDescent="0.2">
      <c r="A20684" s="5" t="s">
        <v>21640</v>
      </c>
      <c r="B20684" s="5" t="s">
        <v>35395</v>
      </c>
      <c r="C20684" s="5" t="s">
        <v>427</v>
      </c>
      <c r="D20684" s="5" t="str">
        <f t="shared" si="323"/>
        <v>h</v>
      </c>
    </row>
    <row r="20685" spans="1:4" x14ac:dyDescent="0.2">
      <c r="A20685" s="5" t="s">
        <v>21641</v>
      </c>
      <c r="B20685" s="5" t="s">
        <v>35396</v>
      </c>
      <c r="C20685" s="5" t="s">
        <v>427</v>
      </c>
      <c r="D20685" s="5" t="str">
        <f t="shared" si="323"/>
        <v>h</v>
      </c>
    </row>
    <row r="20686" spans="1:4" x14ac:dyDescent="0.2">
      <c r="A20686" s="5" t="s">
        <v>11075</v>
      </c>
      <c r="B20686" s="5" t="s">
        <v>35397</v>
      </c>
      <c r="C20686" s="5" t="s">
        <v>427</v>
      </c>
      <c r="D20686" s="5" t="str">
        <f t="shared" si="323"/>
        <v>h</v>
      </c>
    </row>
    <row r="20687" spans="1:4" x14ac:dyDescent="0.2">
      <c r="A20687" s="5" t="s">
        <v>11076</v>
      </c>
      <c r="B20687" s="5" t="s">
        <v>35397</v>
      </c>
      <c r="C20687" s="5" t="s">
        <v>427</v>
      </c>
      <c r="D20687" s="5" t="str">
        <f t="shared" si="323"/>
        <v>h</v>
      </c>
    </row>
    <row r="20688" spans="1:4" x14ac:dyDescent="0.2">
      <c r="A20688" s="5" t="s">
        <v>11077</v>
      </c>
      <c r="B20688" s="5" t="s">
        <v>35397</v>
      </c>
      <c r="C20688" s="5" t="s">
        <v>427</v>
      </c>
      <c r="D20688" s="5" t="str">
        <f t="shared" si="323"/>
        <v>h</v>
      </c>
    </row>
    <row r="20689" spans="1:4" x14ac:dyDescent="0.2">
      <c r="A20689" s="5" t="s">
        <v>21642</v>
      </c>
      <c r="B20689" s="5" t="s">
        <v>35397</v>
      </c>
      <c r="C20689" s="5" t="s">
        <v>427</v>
      </c>
      <c r="D20689" s="5" t="str">
        <f t="shared" si="323"/>
        <v>h</v>
      </c>
    </row>
    <row r="20690" spans="1:4" x14ac:dyDescent="0.2">
      <c r="A20690" s="5" t="s">
        <v>21643</v>
      </c>
      <c r="B20690" s="5" t="s">
        <v>35397</v>
      </c>
      <c r="C20690" s="5" t="s">
        <v>427</v>
      </c>
      <c r="D20690" s="5" t="str">
        <f t="shared" si="323"/>
        <v>h</v>
      </c>
    </row>
    <row r="20691" spans="1:4" x14ac:dyDescent="0.2">
      <c r="A20691" s="5" t="s">
        <v>21644</v>
      </c>
      <c r="B20691" s="5" t="s">
        <v>35397</v>
      </c>
      <c r="C20691" s="5" t="s">
        <v>427</v>
      </c>
      <c r="D20691" s="5" t="str">
        <f t="shared" si="323"/>
        <v>h</v>
      </c>
    </row>
    <row r="20692" spans="1:4" x14ac:dyDescent="0.2">
      <c r="A20692" s="5" t="s">
        <v>11078</v>
      </c>
      <c r="B20692" s="5" t="s">
        <v>35398</v>
      </c>
      <c r="C20692" s="5" t="s">
        <v>427</v>
      </c>
      <c r="D20692" s="5" t="str">
        <f t="shared" si="323"/>
        <v>h</v>
      </c>
    </row>
    <row r="20693" spans="1:4" x14ac:dyDescent="0.2">
      <c r="A20693" s="5" t="s">
        <v>11079</v>
      </c>
      <c r="B20693" s="5" t="s">
        <v>35398</v>
      </c>
      <c r="C20693" s="5" t="s">
        <v>427</v>
      </c>
      <c r="D20693" s="5" t="str">
        <f t="shared" si="323"/>
        <v>h</v>
      </c>
    </row>
    <row r="20694" spans="1:4" x14ac:dyDescent="0.2">
      <c r="A20694" s="5" t="s">
        <v>11080</v>
      </c>
      <c r="B20694" s="5" t="s">
        <v>35398</v>
      </c>
      <c r="C20694" s="5" t="s">
        <v>427</v>
      </c>
      <c r="D20694" s="5" t="str">
        <f t="shared" si="323"/>
        <v>h</v>
      </c>
    </row>
    <row r="20695" spans="1:4" x14ac:dyDescent="0.2">
      <c r="A20695" s="5" t="s">
        <v>21645</v>
      </c>
      <c r="B20695" s="5" t="s">
        <v>35398</v>
      </c>
      <c r="C20695" s="5" t="s">
        <v>427</v>
      </c>
      <c r="D20695" s="5" t="str">
        <f t="shared" si="323"/>
        <v>h</v>
      </c>
    </row>
    <row r="20696" spans="1:4" x14ac:dyDescent="0.2">
      <c r="A20696" s="5" t="s">
        <v>21646</v>
      </c>
      <c r="B20696" s="5" t="s">
        <v>35398</v>
      </c>
      <c r="C20696" s="5" t="s">
        <v>427</v>
      </c>
      <c r="D20696" s="5" t="str">
        <f t="shared" si="323"/>
        <v>h</v>
      </c>
    </row>
    <row r="20697" spans="1:4" x14ac:dyDescent="0.2">
      <c r="A20697" s="5" t="s">
        <v>21647</v>
      </c>
      <c r="B20697" s="5" t="s">
        <v>35398</v>
      </c>
      <c r="C20697" s="5" t="s">
        <v>427</v>
      </c>
      <c r="D20697" s="5" t="str">
        <f t="shared" si="323"/>
        <v>h</v>
      </c>
    </row>
    <row r="20698" spans="1:4" x14ac:dyDescent="0.2">
      <c r="A20698" s="5" t="s">
        <v>11081</v>
      </c>
      <c r="B20698" s="5" t="s">
        <v>35399</v>
      </c>
      <c r="C20698" s="5" t="s">
        <v>427</v>
      </c>
      <c r="D20698" s="5" t="str">
        <f t="shared" si="323"/>
        <v>h</v>
      </c>
    </row>
    <row r="20699" spans="1:4" x14ac:dyDescent="0.2">
      <c r="A20699" s="5" t="s">
        <v>11082</v>
      </c>
      <c r="B20699" s="5" t="s">
        <v>35400</v>
      </c>
      <c r="C20699" s="5" t="s">
        <v>427</v>
      </c>
      <c r="D20699" s="5" t="str">
        <f t="shared" si="323"/>
        <v>h</v>
      </c>
    </row>
    <row r="20700" spans="1:4" x14ac:dyDescent="0.2">
      <c r="A20700" s="5" t="s">
        <v>11083</v>
      </c>
      <c r="B20700" s="5" t="s">
        <v>35400</v>
      </c>
      <c r="C20700" s="5" t="s">
        <v>427</v>
      </c>
      <c r="D20700" s="5" t="str">
        <f t="shared" si="323"/>
        <v>h</v>
      </c>
    </row>
    <row r="20701" spans="1:4" x14ac:dyDescent="0.2">
      <c r="A20701" s="5" t="s">
        <v>21648</v>
      </c>
      <c r="B20701" s="5" t="s">
        <v>35399</v>
      </c>
      <c r="C20701" s="5" t="s">
        <v>427</v>
      </c>
      <c r="D20701" s="5" t="str">
        <f t="shared" si="323"/>
        <v>h</v>
      </c>
    </row>
    <row r="20702" spans="1:4" x14ac:dyDescent="0.2">
      <c r="A20702" s="5" t="s">
        <v>21649</v>
      </c>
      <c r="B20702" s="5" t="s">
        <v>35400</v>
      </c>
      <c r="C20702" s="5" t="s">
        <v>427</v>
      </c>
      <c r="D20702" s="5" t="str">
        <f t="shared" si="323"/>
        <v>h</v>
      </c>
    </row>
    <row r="20703" spans="1:4" x14ac:dyDescent="0.2">
      <c r="A20703" s="5" t="s">
        <v>21650</v>
      </c>
      <c r="B20703" s="5" t="s">
        <v>35400</v>
      </c>
      <c r="C20703" s="5" t="s">
        <v>427</v>
      </c>
      <c r="D20703" s="5" t="str">
        <f t="shared" si="323"/>
        <v>h</v>
      </c>
    </row>
    <row r="20704" spans="1:4" x14ac:dyDescent="0.2">
      <c r="A20704" s="5" t="s">
        <v>11084</v>
      </c>
      <c r="B20704" s="5" t="s">
        <v>35401</v>
      </c>
      <c r="C20704" s="5" t="s">
        <v>427</v>
      </c>
      <c r="D20704" s="5" t="str">
        <f t="shared" si="323"/>
        <v>h</v>
      </c>
    </row>
    <row r="20705" spans="1:4" x14ac:dyDescent="0.2">
      <c r="A20705" s="5" t="s">
        <v>11085</v>
      </c>
      <c r="B20705" s="5" t="s">
        <v>35401</v>
      </c>
      <c r="C20705" s="5" t="s">
        <v>427</v>
      </c>
      <c r="D20705" s="5" t="str">
        <f t="shared" si="323"/>
        <v>h</v>
      </c>
    </row>
    <row r="20706" spans="1:4" x14ac:dyDescent="0.2">
      <c r="A20706" s="5" t="s">
        <v>11086</v>
      </c>
      <c r="B20706" s="5" t="s">
        <v>35401</v>
      </c>
      <c r="C20706" s="5" t="s">
        <v>427</v>
      </c>
      <c r="D20706" s="5" t="str">
        <f t="shared" si="323"/>
        <v>h</v>
      </c>
    </row>
    <row r="20707" spans="1:4" x14ac:dyDescent="0.2">
      <c r="A20707" s="5" t="s">
        <v>21651</v>
      </c>
      <c r="B20707" s="5" t="s">
        <v>35401</v>
      </c>
      <c r="C20707" s="5" t="s">
        <v>427</v>
      </c>
      <c r="D20707" s="5" t="str">
        <f t="shared" si="323"/>
        <v>h</v>
      </c>
    </row>
    <row r="20708" spans="1:4" x14ac:dyDescent="0.2">
      <c r="A20708" s="5" t="s">
        <v>21652</v>
      </c>
      <c r="B20708" s="5" t="s">
        <v>35401</v>
      </c>
      <c r="C20708" s="5" t="s">
        <v>427</v>
      </c>
      <c r="D20708" s="5" t="str">
        <f t="shared" si="323"/>
        <v>h</v>
      </c>
    </row>
    <row r="20709" spans="1:4" x14ac:dyDescent="0.2">
      <c r="A20709" s="5" t="s">
        <v>21653</v>
      </c>
      <c r="B20709" s="5" t="s">
        <v>35401</v>
      </c>
      <c r="C20709" s="5" t="s">
        <v>427</v>
      </c>
      <c r="D20709" s="5" t="str">
        <f t="shared" si="323"/>
        <v>h</v>
      </c>
    </row>
    <row r="20710" spans="1:4" x14ac:dyDescent="0.2">
      <c r="A20710" s="5" t="s">
        <v>5518</v>
      </c>
      <c r="B20710" s="5" t="s">
        <v>35402</v>
      </c>
      <c r="C20710" s="5" t="s">
        <v>427</v>
      </c>
      <c r="D20710" s="5" t="str">
        <f t="shared" si="323"/>
        <v>h</v>
      </c>
    </row>
    <row r="20711" spans="1:4" x14ac:dyDescent="0.2">
      <c r="A20711" s="5" t="s">
        <v>5519</v>
      </c>
      <c r="B20711" s="5" t="s">
        <v>35402</v>
      </c>
      <c r="C20711" s="5" t="s">
        <v>427</v>
      </c>
      <c r="D20711" s="5" t="str">
        <f t="shared" si="323"/>
        <v>h</v>
      </c>
    </row>
    <row r="20712" spans="1:4" x14ac:dyDescent="0.2">
      <c r="A20712" s="5" t="s">
        <v>21654</v>
      </c>
      <c r="B20712" s="5" t="s">
        <v>35402</v>
      </c>
      <c r="C20712" s="5" t="s">
        <v>427</v>
      </c>
      <c r="D20712" s="5" t="str">
        <f t="shared" si="323"/>
        <v>h</v>
      </c>
    </row>
    <row r="20713" spans="1:4" x14ac:dyDescent="0.2">
      <c r="A20713" s="5" t="s">
        <v>21655</v>
      </c>
      <c r="B20713" s="5" t="s">
        <v>35402</v>
      </c>
      <c r="C20713" s="5" t="s">
        <v>427</v>
      </c>
      <c r="D20713" s="5" t="str">
        <f t="shared" si="323"/>
        <v>h</v>
      </c>
    </row>
    <row r="20714" spans="1:4" x14ac:dyDescent="0.2">
      <c r="A20714" s="5" t="s">
        <v>5520</v>
      </c>
      <c r="B20714" s="5" t="s">
        <v>35403</v>
      </c>
      <c r="C20714" s="5" t="s">
        <v>427</v>
      </c>
      <c r="D20714" s="5" t="str">
        <f t="shared" si="323"/>
        <v>h</v>
      </c>
    </row>
    <row r="20715" spans="1:4" x14ac:dyDescent="0.2">
      <c r="A20715" s="5" t="s">
        <v>5521</v>
      </c>
      <c r="B20715" s="5" t="s">
        <v>35403</v>
      </c>
      <c r="C20715" s="5" t="s">
        <v>427</v>
      </c>
      <c r="D20715" s="5" t="str">
        <f t="shared" si="323"/>
        <v>h</v>
      </c>
    </row>
    <row r="20716" spans="1:4" x14ac:dyDescent="0.2">
      <c r="A20716" s="5" t="s">
        <v>21656</v>
      </c>
      <c r="B20716" s="5" t="s">
        <v>35403</v>
      </c>
      <c r="C20716" s="5" t="s">
        <v>427</v>
      </c>
      <c r="D20716" s="5" t="str">
        <f t="shared" si="323"/>
        <v>h</v>
      </c>
    </row>
    <row r="20717" spans="1:4" x14ac:dyDescent="0.2">
      <c r="A20717" s="5" t="s">
        <v>21657</v>
      </c>
      <c r="B20717" s="5" t="s">
        <v>35403</v>
      </c>
      <c r="C20717" s="5" t="s">
        <v>427</v>
      </c>
      <c r="D20717" s="5" t="str">
        <f t="shared" si="323"/>
        <v>h</v>
      </c>
    </row>
    <row r="20718" spans="1:4" x14ac:dyDescent="0.2">
      <c r="A20718" s="5" t="s">
        <v>5522</v>
      </c>
      <c r="B20718" s="5" t="s">
        <v>35404</v>
      </c>
      <c r="C20718" s="5" t="s">
        <v>427</v>
      </c>
      <c r="D20718" s="5" t="str">
        <f t="shared" si="323"/>
        <v>h</v>
      </c>
    </row>
    <row r="20719" spans="1:4" x14ac:dyDescent="0.2">
      <c r="A20719" s="5" t="s">
        <v>5523</v>
      </c>
      <c r="B20719" s="5" t="s">
        <v>35404</v>
      </c>
      <c r="C20719" s="5" t="s">
        <v>427</v>
      </c>
      <c r="D20719" s="5" t="str">
        <f t="shared" si="323"/>
        <v>h</v>
      </c>
    </row>
    <row r="20720" spans="1:4" x14ac:dyDescent="0.2">
      <c r="A20720" s="5" t="s">
        <v>21658</v>
      </c>
      <c r="B20720" s="5" t="s">
        <v>35404</v>
      </c>
      <c r="C20720" s="5" t="s">
        <v>427</v>
      </c>
      <c r="D20720" s="5" t="str">
        <f t="shared" si="323"/>
        <v>h</v>
      </c>
    </row>
    <row r="20721" spans="1:4" x14ac:dyDescent="0.2">
      <c r="A20721" s="5" t="s">
        <v>21659</v>
      </c>
      <c r="B20721" s="5" t="s">
        <v>35404</v>
      </c>
      <c r="C20721" s="5" t="s">
        <v>427</v>
      </c>
      <c r="D20721" s="5" t="str">
        <f t="shared" si="323"/>
        <v>h</v>
      </c>
    </row>
    <row r="20722" spans="1:4" x14ac:dyDescent="0.2">
      <c r="A20722" s="5" t="s">
        <v>5524</v>
      </c>
      <c r="B20722" s="5" t="s">
        <v>35405</v>
      </c>
      <c r="C20722" s="5" t="s">
        <v>427</v>
      </c>
      <c r="D20722" s="5" t="str">
        <f t="shared" si="323"/>
        <v>h</v>
      </c>
    </row>
    <row r="20723" spans="1:4" x14ac:dyDescent="0.2">
      <c r="A20723" s="5" t="s">
        <v>5525</v>
      </c>
      <c r="B20723" s="5" t="s">
        <v>35405</v>
      </c>
      <c r="C20723" s="5" t="s">
        <v>427</v>
      </c>
      <c r="D20723" s="5" t="str">
        <f t="shared" si="323"/>
        <v>h</v>
      </c>
    </row>
    <row r="20724" spans="1:4" x14ac:dyDescent="0.2">
      <c r="A20724" s="5" t="s">
        <v>21660</v>
      </c>
      <c r="B20724" s="5" t="s">
        <v>35405</v>
      </c>
      <c r="C20724" s="5" t="s">
        <v>427</v>
      </c>
      <c r="D20724" s="5" t="str">
        <f t="shared" si="323"/>
        <v>h</v>
      </c>
    </row>
    <row r="20725" spans="1:4" x14ac:dyDescent="0.2">
      <c r="A20725" s="5" t="s">
        <v>21661</v>
      </c>
      <c r="B20725" s="5" t="s">
        <v>35405</v>
      </c>
      <c r="C20725" s="5" t="s">
        <v>427</v>
      </c>
      <c r="D20725" s="5" t="str">
        <f t="shared" si="323"/>
        <v>h</v>
      </c>
    </row>
    <row r="20726" spans="1:4" x14ac:dyDescent="0.2">
      <c r="A20726" s="5" t="s">
        <v>5526</v>
      </c>
      <c r="B20726" s="5" t="s">
        <v>35406</v>
      </c>
      <c r="C20726" s="5" t="s">
        <v>427</v>
      </c>
      <c r="D20726" s="5" t="str">
        <f t="shared" si="323"/>
        <v>h</v>
      </c>
    </row>
    <row r="20727" spans="1:4" x14ac:dyDescent="0.2">
      <c r="A20727" s="5" t="s">
        <v>5527</v>
      </c>
      <c r="B20727" s="5" t="s">
        <v>35407</v>
      </c>
      <c r="C20727" s="5" t="s">
        <v>427</v>
      </c>
      <c r="D20727" s="5" t="str">
        <f t="shared" si="323"/>
        <v>h</v>
      </c>
    </row>
    <row r="20728" spans="1:4" x14ac:dyDescent="0.2">
      <c r="A20728" s="5" t="s">
        <v>21662</v>
      </c>
      <c r="B20728" s="5" t="s">
        <v>35406</v>
      </c>
      <c r="C20728" s="5" t="s">
        <v>427</v>
      </c>
      <c r="D20728" s="5" t="str">
        <f t="shared" si="323"/>
        <v>h</v>
      </c>
    </row>
    <row r="20729" spans="1:4" x14ac:dyDescent="0.2">
      <c r="A20729" s="5" t="s">
        <v>21663</v>
      </c>
      <c r="B20729" s="5" t="s">
        <v>35407</v>
      </c>
      <c r="C20729" s="5" t="s">
        <v>427</v>
      </c>
      <c r="D20729" s="5" t="str">
        <f t="shared" si="323"/>
        <v>h</v>
      </c>
    </row>
    <row r="20730" spans="1:4" x14ac:dyDescent="0.2">
      <c r="A20730" s="5" t="s">
        <v>5528</v>
      </c>
      <c r="B20730" s="5" t="s">
        <v>35408</v>
      </c>
      <c r="C20730" s="5" t="s">
        <v>427</v>
      </c>
      <c r="D20730" s="5" t="str">
        <f t="shared" si="323"/>
        <v>h</v>
      </c>
    </row>
    <row r="20731" spans="1:4" x14ac:dyDescent="0.2">
      <c r="A20731" s="5" t="s">
        <v>5529</v>
      </c>
      <c r="B20731" s="5" t="s">
        <v>35408</v>
      </c>
      <c r="C20731" s="5" t="s">
        <v>427</v>
      </c>
      <c r="D20731" s="5" t="str">
        <f t="shared" si="323"/>
        <v>h</v>
      </c>
    </row>
    <row r="20732" spans="1:4" x14ac:dyDescent="0.2">
      <c r="A20732" s="5" t="s">
        <v>5530</v>
      </c>
      <c r="B20732" s="5" t="s">
        <v>35408</v>
      </c>
      <c r="C20732" s="5" t="s">
        <v>427</v>
      </c>
      <c r="D20732" s="5" t="str">
        <f t="shared" si="323"/>
        <v>h</v>
      </c>
    </row>
    <row r="20733" spans="1:4" x14ac:dyDescent="0.2">
      <c r="A20733" s="5" t="s">
        <v>21664</v>
      </c>
      <c r="B20733" s="5" t="s">
        <v>35408</v>
      </c>
      <c r="C20733" s="5" t="s">
        <v>427</v>
      </c>
      <c r="D20733" s="5" t="str">
        <f t="shared" si="323"/>
        <v>h</v>
      </c>
    </row>
    <row r="20734" spans="1:4" x14ac:dyDescent="0.2">
      <c r="A20734" s="5" t="s">
        <v>21665</v>
      </c>
      <c r="B20734" s="5" t="s">
        <v>35408</v>
      </c>
      <c r="C20734" s="5" t="s">
        <v>427</v>
      </c>
      <c r="D20734" s="5" t="str">
        <f t="shared" si="323"/>
        <v>h</v>
      </c>
    </row>
    <row r="20735" spans="1:4" x14ac:dyDescent="0.2">
      <c r="A20735" s="5" t="s">
        <v>21666</v>
      </c>
      <c r="B20735" s="5" t="s">
        <v>35408</v>
      </c>
      <c r="C20735" s="5" t="s">
        <v>427</v>
      </c>
      <c r="D20735" s="5" t="str">
        <f t="shared" si="323"/>
        <v>h</v>
      </c>
    </row>
    <row r="20736" spans="1:4" x14ac:dyDescent="0.2">
      <c r="A20736" s="5" t="s">
        <v>5531</v>
      </c>
      <c r="B20736" s="5" t="s">
        <v>35409</v>
      </c>
      <c r="C20736" s="5" t="s">
        <v>427</v>
      </c>
      <c r="D20736" s="5" t="str">
        <f t="shared" si="323"/>
        <v>h</v>
      </c>
    </row>
    <row r="20737" spans="1:4" x14ac:dyDescent="0.2">
      <c r="A20737" s="5" t="s">
        <v>5532</v>
      </c>
      <c r="B20737" s="5" t="s">
        <v>35409</v>
      </c>
      <c r="C20737" s="5" t="s">
        <v>427</v>
      </c>
      <c r="D20737" s="5" t="str">
        <f t="shared" si="323"/>
        <v>h</v>
      </c>
    </row>
    <row r="20738" spans="1:4" x14ac:dyDescent="0.2">
      <c r="A20738" s="5" t="s">
        <v>21667</v>
      </c>
      <c r="B20738" s="5" t="s">
        <v>35409</v>
      </c>
      <c r="C20738" s="5" t="s">
        <v>427</v>
      </c>
      <c r="D20738" s="5" t="str">
        <f t="shared" ref="D20738:D20801" si="324">LOWER(C20738)</f>
        <v>h</v>
      </c>
    </row>
    <row r="20739" spans="1:4" x14ac:dyDescent="0.2">
      <c r="A20739" s="5" t="s">
        <v>21668</v>
      </c>
      <c r="B20739" s="5" t="s">
        <v>35409</v>
      </c>
      <c r="C20739" s="5" t="s">
        <v>427</v>
      </c>
      <c r="D20739" s="5" t="str">
        <f t="shared" si="324"/>
        <v>h</v>
      </c>
    </row>
    <row r="20740" spans="1:4" x14ac:dyDescent="0.2">
      <c r="A20740" s="5" t="s">
        <v>5533</v>
      </c>
      <c r="B20740" s="5" t="s">
        <v>35410</v>
      </c>
      <c r="C20740" s="5" t="s">
        <v>427</v>
      </c>
      <c r="D20740" s="5" t="str">
        <f t="shared" si="324"/>
        <v>h</v>
      </c>
    </row>
    <row r="20741" spans="1:4" x14ac:dyDescent="0.2">
      <c r="A20741" s="5" t="s">
        <v>5534</v>
      </c>
      <c r="B20741" s="5" t="s">
        <v>35410</v>
      </c>
      <c r="C20741" s="5" t="s">
        <v>427</v>
      </c>
      <c r="D20741" s="5" t="str">
        <f t="shared" si="324"/>
        <v>h</v>
      </c>
    </row>
    <row r="20742" spans="1:4" x14ac:dyDescent="0.2">
      <c r="A20742" s="5" t="s">
        <v>21669</v>
      </c>
      <c r="B20742" s="5" t="s">
        <v>35410</v>
      </c>
      <c r="C20742" s="5" t="s">
        <v>427</v>
      </c>
      <c r="D20742" s="5" t="str">
        <f t="shared" si="324"/>
        <v>h</v>
      </c>
    </row>
    <row r="20743" spans="1:4" x14ac:dyDescent="0.2">
      <c r="A20743" s="5" t="s">
        <v>21670</v>
      </c>
      <c r="B20743" s="5" t="s">
        <v>35410</v>
      </c>
      <c r="C20743" s="5" t="s">
        <v>427</v>
      </c>
      <c r="D20743" s="5" t="str">
        <f t="shared" si="324"/>
        <v>h</v>
      </c>
    </row>
    <row r="20744" spans="1:4" x14ac:dyDescent="0.2">
      <c r="A20744" s="5" t="s">
        <v>5535</v>
      </c>
      <c r="B20744" s="5" t="s">
        <v>35411</v>
      </c>
      <c r="C20744" s="5" t="s">
        <v>427</v>
      </c>
      <c r="D20744" s="5" t="str">
        <f t="shared" si="324"/>
        <v>h</v>
      </c>
    </row>
    <row r="20745" spans="1:4" x14ac:dyDescent="0.2">
      <c r="A20745" s="5" t="s">
        <v>5536</v>
      </c>
      <c r="B20745" s="5" t="s">
        <v>35411</v>
      </c>
      <c r="C20745" s="5" t="s">
        <v>427</v>
      </c>
      <c r="D20745" s="5" t="str">
        <f t="shared" si="324"/>
        <v>h</v>
      </c>
    </row>
    <row r="20746" spans="1:4" x14ac:dyDescent="0.2">
      <c r="A20746" s="5" t="s">
        <v>21671</v>
      </c>
      <c r="B20746" s="5" t="s">
        <v>35411</v>
      </c>
      <c r="C20746" s="5" t="s">
        <v>427</v>
      </c>
      <c r="D20746" s="5" t="str">
        <f t="shared" si="324"/>
        <v>h</v>
      </c>
    </row>
    <row r="20747" spans="1:4" x14ac:dyDescent="0.2">
      <c r="A20747" s="5" t="s">
        <v>21672</v>
      </c>
      <c r="B20747" s="5" t="s">
        <v>35411</v>
      </c>
      <c r="C20747" s="5" t="s">
        <v>427</v>
      </c>
      <c r="D20747" s="5" t="str">
        <f t="shared" si="324"/>
        <v>h</v>
      </c>
    </row>
    <row r="20748" spans="1:4" x14ac:dyDescent="0.2">
      <c r="A20748" s="5" t="s">
        <v>5537</v>
      </c>
      <c r="B20748" s="5" t="s">
        <v>35412</v>
      </c>
      <c r="C20748" s="5" t="s">
        <v>427</v>
      </c>
      <c r="D20748" s="5" t="str">
        <f t="shared" si="324"/>
        <v>h</v>
      </c>
    </row>
    <row r="20749" spans="1:4" x14ac:dyDescent="0.2">
      <c r="A20749" s="5" t="s">
        <v>5538</v>
      </c>
      <c r="B20749" s="5" t="s">
        <v>35412</v>
      </c>
      <c r="C20749" s="5" t="s">
        <v>427</v>
      </c>
      <c r="D20749" s="5" t="str">
        <f t="shared" si="324"/>
        <v>h</v>
      </c>
    </row>
    <row r="20750" spans="1:4" x14ac:dyDescent="0.2">
      <c r="A20750" s="5" t="s">
        <v>21673</v>
      </c>
      <c r="B20750" s="5" t="s">
        <v>35412</v>
      </c>
      <c r="C20750" s="5" t="s">
        <v>427</v>
      </c>
      <c r="D20750" s="5" t="str">
        <f t="shared" si="324"/>
        <v>h</v>
      </c>
    </row>
    <row r="20751" spans="1:4" x14ac:dyDescent="0.2">
      <c r="A20751" s="5" t="s">
        <v>21674</v>
      </c>
      <c r="B20751" s="5" t="s">
        <v>35412</v>
      </c>
      <c r="C20751" s="5" t="s">
        <v>427</v>
      </c>
      <c r="D20751" s="5" t="str">
        <f t="shared" si="324"/>
        <v>h</v>
      </c>
    </row>
    <row r="20752" spans="1:4" x14ac:dyDescent="0.2">
      <c r="A20752" s="5" t="s">
        <v>5539</v>
      </c>
      <c r="B20752" s="5" t="s">
        <v>35413</v>
      </c>
      <c r="C20752" s="5" t="s">
        <v>427</v>
      </c>
      <c r="D20752" s="5" t="str">
        <f t="shared" si="324"/>
        <v>h</v>
      </c>
    </row>
    <row r="20753" spans="1:4" x14ac:dyDescent="0.2">
      <c r="A20753" s="5" t="s">
        <v>5540</v>
      </c>
      <c r="B20753" s="5" t="s">
        <v>35413</v>
      </c>
      <c r="C20753" s="5" t="s">
        <v>427</v>
      </c>
      <c r="D20753" s="5" t="str">
        <f t="shared" si="324"/>
        <v>h</v>
      </c>
    </row>
    <row r="20754" spans="1:4" x14ac:dyDescent="0.2">
      <c r="A20754" s="5" t="s">
        <v>21675</v>
      </c>
      <c r="B20754" s="5" t="s">
        <v>35413</v>
      </c>
      <c r="C20754" s="5" t="s">
        <v>427</v>
      </c>
      <c r="D20754" s="5" t="str">
        <f t="shared" si="324"/>
        <v>h</v>
      </c>
    </row>
    <row r="20755" spans="1:4" x14ac:dyDescent="0.2">
      <c r="A20755" s="5" t="s">
        <v>21676</v>
      </c>
      <c r="B20755" s="5" t="s">
        <v>35413</v>
      </c>
      <c r="C20755" s="5" t="s">
        <v>427</v>
      </c>
      <c r="D20755" s="5" t="str">
        <f t="shared" si="324"/>
        <v>h</v>
      </c>
    </row>
    <row r="20756" spans="1:4" x14ac:dyDescent="0.2">
      <c r="A20756" s="5" t="s">
        <v>5541</v>
      </c>
      <c r="B20756" s="5" t="s">
        <v>35414</v>
      </c>
      <c r="C20756" s="5" t="s">
        <v>427</v>
      </c>
      <c r="D20756" s="5" t="str">
        <f t="shared" si="324"/>
        <v>h</v>
      </c>
    </row>
    <row r="20757" spans="1:4" x14ac:dyDescent="0.2">
      <c r="A20757" s="5" t="s">
        <v>5542</v>
      </c>
      <c r="B20757" s="5" t="s">
        <v>35414</v>
      </c>
      <c r="C20757" s="5" t="s">
        <v>427</v>
      </c>
      <c r="D20757" s="5" t="str">
        <f t="shared" si="324"/>
        <v>h</v>
      </c>
    </row>
    <row r="20758" spans="1:4" x14ac:dyDescent="0.2">
      <c r="A20758" s="5" t="s">
        <v>21677</v>
      </c>
      <c r="B20758" s="5" t="s">
        <v>35414</v>
      </c>
      <c r="C20758" s="5" t="s">
        <v>427</v>
      </c>
      <c r="D20758" s="5" t="str">
        <f t="shared" si="324"/>
        <v>h</v>
      </c>
    </row>
    <row r="20759" spans="1:4" x14ac:dyDescent="0.2">
      <c r="A20759" s="5" t="s">
        <v>21678</v>
      </c>
      <c r="B20759" s="5" t="s">
        <v>35414</v>
      </c>
      <c r="C20759" s="5" t="s">
        <v>427</v>
      </c>
      <c r="D20759" s="5" t="str">
        <f t="shared" si="324"/>
        <v>h</v>
      </c>
    </row>
    <row r="20760" spans="1:4" x14ac:dyDescent="0.2">
      <c r="A20760" s="5" t="s">
        <v>5543</v>
      </c>
      <c r="B20760" s="5" t="s">
        <v>35415</v>
      </c>
      <c r="C20760" s="5" t="s">
        <v>427</v>
      </c>
      <c r="D20760" s="5" t="str">
        <f t="shared" si="324"/>
        <v>h</v>
      </c>
    </row>
    <row r="20761" spans="1:4" x14ac:dyDescent="0.2">
      <c r="A20761" s="5" t="s">
        <v>5544</v>
      </c>
      <c r="B20761" s="5" t="s">
        <v>35415</v>
      </c>
      <c r="C20761" s="5" t="s">
        <v>427</v>
      </c>
      <c r="D20761" s="5" t="str">
        <f t="shared" si="324"/>
        <v>h</v>
      </c>
    </row>
    <row r="20762" spans="1:4" x14ac:dyDescent="0.2">
      <c r="A20762" s="5" t="s">
        <v>5545</v>
      </c>
      <c r="B20762" s="5" t="s">
        <v>35415</v>
      </c>
      <c r="C20762" s="5" t="s">
        <v>427</v>
      </c>
      <c r="D20762" s="5" t="str">
        <f t="shared" si="324"/>
        <v>h</v>
      </c>
    </row>
    <row r="20763" spans="1:4" x14ac:dyDescent="0.2">
      <c r="A20763" s="5" t="s">
        <v>21679</v>
      </c>
      <c r="B20763" s="5" t="s">
        <v>35415</v>
      </c>
      <c r="C20763" s="5" t="s">
        <v>427</v>
      </c>
      <c r="D20763" s="5" t="str">
        <f t="shared" si="324"/>
        <v>h</v>
      </c>
    </row>
    <row r="20764" spans="1:4" x14ac:dyDescent="0.2">
      <c r="A20764" s="5" t="s">
        <v>21680</v>
      </c>
      <c r="B20764" s="5" t="s">
        <v>35415</v>
      </c>
      <c r="C20764" s="5" t="s">
        <v>427</v>
      </c>
      <c r="D20764" s="5" t="str">
        <f t="shared" si="324"/>
        <v>h</v>
      </c>
    </row>
    <row r="20765" spans="1:4" x14ac:dyDescent="0.2">
      <c r="A20765" s="5" t="s">
        <v>21681</v>
      </c>
      <c r="B20765" s="5" t="s">
        <v>35415</v>
      </c>
      <c r="C20765" s="5" t="s">
        <v>427</v>
      </c>
      <c r="D20765" s="5" t="str">
        <f t="shared" si="324"/>
        <v>h</v>
      </c>
    </row>
    <row r="20766" spans="1:4" x14ac:dyDescent="0.2">
      <c r="A20766" s="5" t="s">
        <v>5546</v>
      </c>
      <c r="B20766" s="5" t="s">
        <v>35416</v>
      </c>
      <c r="C20766" s="5" t="s">
        <v>427</v>
      </c>
      <c r="D20766" s="5" t="str">
        <f t="shared" si="324"/>
        <v>h</v>
      </c>
    </row>
    <row r="20767" spans="1:4" x14ac:dyDescent="0.2">
      <c r="A20767" s="5" t="s">
        <v>5547</v>
      </c>
      <c r="B20767" s="5" t="s">
        <v>35417</v>
      </c>
      <c r="C20767" s="5" t="s">
        <v>427</v>
      </c>
      <c r="D20767" s="5" t="str">
        <f t="shared" si="324"/>
        <v>h</v>
      </c>
    </row>
    <row r="20768" spans="1:4" x14ac:dyDescent="0.2">
      <c r="A20768" s="5" t="s">
        <v>5548</v>
      </c>
      <c r="B20768" s="5" t="s">
        <v>35416</v>
      </c>
      <c r="C20768" s="5" t="s">
        <v>427</v>
      </c>
      <c r="D20768" s="5" t="str">
        <f t="shared" si="324"/>
        <v>h</v>
      </c>
    </row>
    <row r="20769" spans="1:4" x14ac:dyDescent="0.2">
      <c r="A20769" s="5" t="s">
        <v>21682</v>
      </c>
      <c r="B20769" s="5" t="s">
        <v>35416</v>
      </c>
      <c r="C20769" s="5" t="s">
        <v>427</v>
      </c>
      <c r="D20769" s="5" t="str">
        <f t="shared" si="324"/>
        <v>h</v>
      </c>
    </row>
    <row r="20770" spans="1:4" x14ac:dyDescent="0.2">
      <c r="A20770" s="5" t="s">
        <v>21683</v>
      </c>
      <c r="B20770" s="5" t="s">
        <v>35417</v>
      </c>
      <c r="C20770" s="5" t="s">
        <v>427</v>
      </c>
      <c r="D20770" s="5" t="str">
        <f t="shared" si="324"/>
        <v>h</v>
      </c>
    </row>
    <row r="20771" spans="1:4" x14ac:dyDescent="0.2">
      <c r="A20771" s="5" t="s">
        <v>21684</v>
      </c>
      <c r="B20771" s="5" t="s">
        <v>35416</v>
      </c>
      <c r="C20771" s="5" t="s">
        <v>427</v>
      </c>
      <c r="D20771" s="5" t="str">
        <f t="shared" si="324"/>
        <v>h</v>
      </c>
    </row>
    <row r="20772" spans="1:4" x14ac:dyDescent="0.2">
      <c r="A20772" s="5" t="s">
        <v>5549</v>
      </c>
      <c r="B20772" s="5" t="s">
        <v>35418</v>
      </c>
      <c r="C20772" s="5" t="s">
        <v>427</v>
      </c>
      <c r="D20772" s="5" t="str">
        <f t="shared" si="324"/>
        <v>h</v>
      </c>
    </row>
    <row r="20773" spans="1:4" x14ac:dyDescent="0.2">
      <c r="A20773" s="5" t="s">
        <v>5550</v>
      </c>
      <c r="B20773" s="5" t="s">
        <v>35419</v>
      </c>
      <c r="C20773" s="5" t="s">
        <v>427</v>
      </c>
      <c r="D20773" s="5" t="str">
        <f t="shared" si="324"/>
        <v>h</v>
      </c>
    </row>
    <row r="20774" spans="1:4" x14ac:dyDescent="0.2">
      <c r="A20774" s="5" t="s">
        <v>5551</v>
      </c>
      <c r="B20774" s="5" t="s">
        <v>35418</v>
      </c>
      <c r="C20774" s="5" t="s">
        <v>427</v>
      </c>
      <c r="D20774" s="5" t="str">
        <f t="shared" si="324"/>
        <v>h</v>
      </c>
    </row>
    <row r="20775" spans="1:4" x14ac:dyDescent="0.2">
      <c r="A20775" s="5" t="s">
        <v>21685</v>
      </c>
      <c r="B20775" s="5" t="s">
        <v>35418</v>
      </c>
      <c r="C20775" s="5" t="s">
        <v>427</v>
      </c>
      <c r="D20775" s="5" t="str">
        <f t="shared" si="324"/>
        <v>h</v>
      </c>
    </row>
    <row r="20776" spans="1:4" x14ac:dyDescent="0.2">
      <c r="A20776" s="5" t="s">
        <v>21686</v>
      </c>
      <c r="B20776" s="5" t="s">
        <v>35419</v>
      </c>
      <c r="C20776" s="5" t="s">
        <v>427</v>
      </c>
      <c r="D20776" s="5" t="str">
        <f t="shared" si="324"/>
        <v>h</v>
      </c>
    </row>
    <row r="20777" spans="1:4" x14ac:dyDescent="0.2">
      <c r="A20777" s="5" t="s">
        <v>21687</v>
      </c>
      <c r="B20777" s="5" t="s">
        <v>35418</v>
      </c>
      <c r="C20777" s="5" t="s">
        <v>427</v>
      </c>
      <c r="D20777" s="5" t="str">
        <f t="shared" si="324"/>
        <v>h</v>
      </c>
    </row>
    <row r="20778" spans="1:4" x14ac:dyDescent="0.2">
      <c r="A20778" s="5" t="s">
        <v>5552</v>
      </c>
      <c r="B20778" s="5" t="s">
        <v>35420</v>
      </c>
      <c r="C20778" s="5" t="s">
        <v>427</v>
      </c>
      <c r="D20778" s="5" t="str">
        <f t="shared" si="324"/>
        <v>h</v>
      </c>
    </row>
    <row r="20779" spans="1:4" x14ac:dyDescent="0.2">
      <c r="A20779" s="5" t="s">
        <v>5553</v>
      </c>
      <c r="B20779" s="5" t="s">
        <v>35420</v>
      </c>
      <c r="C20779" s="5" t="s">
        <v>427</v>
      </c>
      <c r="D20779" s="5" t="str">
        <f t="shared" si="324"/>
        <v>h</v>
      </c>
    </row>
    <row r="20780" spans="1:4" x14ac:dyDescent="0.2">
      <c r="A20780" s="5" t="s">
        <v>5554</v>
      </c>
      <c r="B20780" s="5" t="s">
        <v>35421</v>
      </c>
      <c r="C20780" s="5" t="s">
        <v>427</v>
      </c>
      <c r="D20780" s="5" t="str">
        <f t="shared" si="324"/>
        <v>h</v>
      </c>
    </row>
    <row r="20781" spans="1:4" x14ac:dyDescent="0.2">
      <c r="A20781" s="5" t="s">
        <v>21688</v>
      </c>
      <c r="B20781" s="5" t="s">
        <v>35420</v>
      </c>
      <c r="C20781" s="5" t="s">
        <v>427</v>
      </c>
      <c r="D20781" s="5" t="str">
        <f t="shared" si="324"/>
        <v>h</v>
      </c>
    </row>
    <row r="20782" spans="1:4" x14ac:dyDescent="0.2">
      <c r="A20782" s="5" t="s">
        <v>21689</v>
      </c>
      <c r="B20782" s="5" t="s">
        <v>35420</v>
      </c>
      <c r="C20782" s="5" t="s">
        <v>427</v>
      </c>
      <c r="D20782" s="5" t="str">
        <f t="shared" si="324"/>
        <v>h</v>
      </c>
    </row>
    <row r="20783" spans="1:4" x14ac:dyDescent="0.2">
      <c r="A20783" s="5" t="s">
        <v>21690</v>
      </c>
      <c r="B20783" s="5" t="s">
        <v>35421</v>
      </c>
      <c r="C20783" s="5" t="s">
        <v>427</v>
      </c>
      <c r="D20783" s="5" t="str">
        <f t="shared" si="324"/>
        <v>h</v>
      </c>
    </row>
    <row r="20784" spans="1:4" x14ac:dyDescent="0.2">
      <c r="A20784" s="5" t="s">
        <v>5555</v>
      </c>
      <c r="B20784" s="5" t="s">
        <v>35422</v>
      </c>
      <c r="C20784" s="5" t="s">
        <v>427</v>
      </c>
      <c r="D20784" s="5" t="str">
        <f t="shared" si="324"/>
        <v>h</v>
      </c>
    </row>
    <row r="20785" spans="1:4" x14ac:dyDescent="0.2">
      <c r="A20785" s="5" t="s">
        <v>5556</v>
      </c>
      <c r="B20785" s="5" t="s">
        <v>35422</v>
      </c>
      <c r="C20785" s="5" t="s">
        <v>427</v>
      </c>
      <c r="D20785" s="5" t="str">
        <f t="shared" si="324"/>
        <v>h</v>
      </c>
    </row>
    <row r="20786" spans="1:4" x14ac:dyDescent="0.2">
      <c r="A20786" s="5" t="s">
        <v>21691</v>
      </c>
      <c r="B20786" s="5" t="s">
        <v>35422</v>
      </c>
      <c r="C20786" s="5" t="s">
        <v>427</v>
      </c>
      <c r="D20786" s="5" t="str">
        <f t="shared" si="324"/>
        <v>h</v>
      </c>
    </row>
    <row r="20787" spans="1:4" x14ac:dyDescent="0.2">
      <c r="A20787" s="5" t="s">
        <v>21692</v>
      </c>
      <c r="B20787" s="5" t="s">
        <v>35422</v>
      </c>
      <c r="C20787" s="5" t="s">
        <v>427</v>
      </c>
      <c r="D20787" s="5" t="str">
        <f t="shared" si="324"/>
        <v>h</v>
      </c>
    </row>
    <row r="20788" spans="1:4" x14ac:dyDescent="0.2">
      <c r="A20788" s="5" t="s">
        <v>5557</v>
      </c>
      <c r="B20788" s="5" t="s">
        <v>35423</v>
      </c>
      <c r="C20788" s="5" t="s">
        <v>427</v>
      </c>
      <c r="D20788" s="5" t="str">
        <f t="shared" si="324"/>
        <v>h</v>
      </c>
    </row>
    <row r="20789" spans="1:4" x14ac:dyDescent="0.2">
      <c r="A20789" s="5" t="s">
        <v>5558</v>
      </c>
      <c r="B20789" s="5" t="s">
        <v>35423</v>
      </c>
      <c r="C20789" s="5" t="s">
        <v>427</v>
      </c>
      <c r="D20789" s="5" t="str">
        <f t="shared" si="324"/>
        <v>h</v>
      </c>
    </row>
    <row r="20790" spans="1:4" x14ac:dyDescent="0.2">
      <c r="A20790" s="5" t="s">
        <v>21693</v>
      </c>
      <c r="B20790" s="5" t="s">
        <v>35423</v>
      </c>
      <c r="C20790" s="5" t="s">
        <v>427</v>
      </c>
      <c r="D20790" s="5" t="str">
        <f t="shared" si="324"/>
        <v>h</v>
      </c>
    </row>
    <row r="20791" spans="1:4" x14ac:dyDescent="0.2">
      <c r="A20791" s="5" t="s">
        <v>21694</v>
      </c>
      <c r="B20791" s="5" t="s">
        <v>35423</v>
      </c>
      <c r="C20791" s="5" t="s">
        <v>427</v>
      </c>
      <c r="D20791" s="5" t="str">
        <f t="shared" si="324"/>
        <v>h</v>
      </c>
    </row>
    <row r="20792" spans="1:4" x14ac:dyDescent="0.2">
      <c r="A20792" s="5" t="s">
        <v>5559</v>
      </c>
      <c r="B20792" s="5" t="s">
        <v>35424</v>
      </c>
      <c r="C20792" s="5" t="s">
        <v>427</v>
      </c>
      <c r="D20792" s="5" t="str">
        <f t="shared" si="324"/>
        <v>h</v>
      </c>
    </row>
    <row r="20793" spans="1:4" x14ac:dyDescent="0.2">
      <c r="A20793" s="5" t="s">
        <v>5560</v>
      </c>
      <c r="B20793" s="5" t="s">
        <v>35424</v>
      </c>
      <c r="C20793" s="5" t="s">
        <v>427</v>
      </c>
      <c r="D20793" s="5" t="str">
        <f t="shared" si="324"/>
        <v>h</v>
      </c>
    </row>
    <row r="20794" spans="1:4" x14ac:dyDescent="0.2">
      <c r="A20794" s="5" t="s">
        <v>21695</v>
      </c>
      <c r="B20794" s="5" t="s">
        <v>35424</v>
      </c>
      <c r="C20794" s="5" t="s">
        <v>427</v>
      </c>
      <c r="D20794" s="5" t="str">
        <f t="shared" si="324"/>
        <v>h</v>
      </c>
    </row>
    <row r="20795" spans="1:4" x14ac:dyDescent="0.2">
      <c r="A20795" s="5" t="s">
        <v>21696</v>
      </c>
      <c r="B20795" s="5" t="s">
        <v>35424</v>
      </c>
      <c r="C20795" s="5" t="s">
        <v>427</v>
      </c>
      <c r="D20795" s="5" t="str">
        <f t="shared" si="324"/>
        <v>h</v>
      </c>
    </row>
    <row r="20796" spans="1:4" x14ac:dyDescent="0.2">
      <c r="A20796" s="5" t="s">
        <v>5561</v>
      </c>
      <c r="B20796" s="5" t="s">
        <v>35425</v>
      </c>
      <c r="C20796" s="5" t="s">
        <v>427</v>
      </c>
      <c r="D20796" s="5" t="str">
        <f t="shared" si="324"/>
        <v>h</v>
      </c>
    </row>
    <row r="20797" spans="1:4" x14ac:dyDescent="0.2">
      <c r="A20797" s="5" t="s">
        <v>5562</v>
      </c>
      <c r="B20797" s="5" t="s">
        <v>35425</v>
      </c>
      <c r="C20797" s="5" t="s">
        <v>427</v>
      </c>
      <c r="D20797" s="5" t="str">
        <f t="shared" si="324"/>
        <v>h</v>
      </c>
    </row>
    <row r="20798" spans="1:4" x14ac:dyDescent="0.2">
      <c r="A20798" s="5" t="s">
        <v>5563</v>
      </c>
      <c r="B20798" s="5" t="s">
        <v>35425</v>
      </c>
      <c r="C20798" s="5" t="s">
        <v>427</v>
      </c>
      <c r="D20798" s="5" t="str">
        <f t="shared" si="324"/>
        <v>h</v>
      </c>
    </row>
    <row r="20799" spans="1:4" x14ac:dyDescent="0.2">
      <c r="A20799" s="5" t="s">
        <v>21697</v>
      </c>
      <c r="B20799" s="5" t="s">
        <v>35425</v>
      </c>
      <c r="C20799" s="5" t="s">
        <v>427</v>
      </c>
      <c r="D20799" s="5" t="str">
        <f t="shared" si="324"/>
        <v>h</v>
      </c>
    </row>
    <row r="20800" spans="1:4" x14ac:dyDescent="0.2">
      <c r="A20800" s="5" t="s">
        <v>21698</v>
      </c>
      <c r="B20800" s="5" t="s">
        <v>35425</v>
      </c>
      <c r="C20800" s="5" t="s">
        <v>427</v>
      </c>
      <c r="D20800" s="5" t="str">
        <f t="shared" si="324"/>
        <v>h</v>
      </c>
    </row>
    <row r="20801" spans="1:4" x14ac:dyDescent="0.2">
      <c r="A20801" s="5" t="s">
        <v>21699</v>
      </c>
      <c r="B20801" s="5" t="s">
        <v>35425</v>
      </c>
      <c r="C20801" s="5" t="s">
        <v>427</v>
      </c>
      <c r="D20801" s="5" t="str">
        <f t="shared" si="324"/>
        <v>h</v>
      </c>
    </row>
    <row r="20802" spans="1:4" x14ac:dyDescent="0.2">
      <c r="A20802" s="5" t="s">
        <v>5564</v>
      </c>
      <c r="B20802" s="5" t="s">
        <v>35426</v>
      </c>
      <c r="C20802" s="5" t="s">
        <v>427</v>
      </c>
      <c r="D20802" s="5" t="str">
        <f t="shared" ref="D20802:D20865" si="325">LOWER(C20802)</f>
        <v>h</v>
      </c>
    </row>
    <row r="20803" spans="1:4" x14ac:dyDescent="0.2">
      <c r="A20803" s="5" t="s">
        <v>5565</v>
      </c>
      <c r="B20803" s="5" t="s">
        <v>35426</v>
      </c>
      <c r="C20803" s="5" t="s">
        <v>427</v>
      </c>
      <c r="D20803" s="5" t="str">
        <f t="shared" si="325"/>
        <v>h</v>
      </c>
    </row>
    <row r="20804" spans="1:4" x14ac:dyDescent="0.2">
      <c r="A20804" s="5" t="s">
        <v>21700</v>
      </c>
      <c r="B20804" s="5" t="s">
        <v>35426</v>
      </c>
      <c r="C20804" s="5" t="s">
        <v>427</v>
      </c>
      <c r="D20804" s="5" t="str">
        <f t="shared" si="325"/>
        <v>h</v>
      </c>
    </row>
    <row r="20805" spans="1:4" x14ac:dyDescent="0.2">
      <c r="A20805" s="5" t="s">
        <v>21701</v>
      </c>
      <c r="B20805" s="5" t="s">
        <v>35426</v>
      </c>
      <c r="C20805" s="5" t="s">
        <v>427</v>
      </c>
      <c r="D20805" s="5" t="str">
        <f t="shared" si="325"/>
        <v>h</v>
      </c>
    </row>
    <row r="20806" spans="1:4" x14ac:dyDescent="0.2">
      <c r="A20806" s="5" t="s">
        <v>5566</v>
      </c>
      <c r="B20806" s="5" t="s">
        <v>35427</v>
      </c>
      <c r="C20806" s="5" t="s">
        <v>427</v>
      </c>
      <c r="D20806" s="5" t="str">
        <f t="shared" si="325"/>
        <v>h</v>
      </c>
    </row>
    <row r="20807" spans="1:4" x14ac:dyDescent="0.2">
      <c r="A20807" s="5" t="s">
        <v>5567</v>
      </c>
      <c r="B20807" s="5" t="s">
        <v>35428</v>
      </c>
      <c r="C20807" s="5" t="s">
        <v>427</v>
      </c>
      <c r="D20807" s="5" t="str">
        <f t="shared" si="325"/>
        <v>h</v>
      </c>
    </row>
    <row r="20808" spans="1:4" x14ac:dyDescent="0.2">
      <c r="A20808" s="5" t="s">
        <v>5568</v>
      </c>
      <c r="B20808" s="5" t="s">
        <v>35428</v>
      </c>
      <c r="C20808" s="5" t="s">
        <v>427</v>
      </c>
      <c r="D20808" s="5" t="str">
        <f t="shared" si="325"/>
        <v>h</v>
      </c>
    </row>
    <row r="20809" spans="1:4" x14ac:dyDescent="0.2">
      <c r="A20809" s="5" t="s">
        <v>21702</v>
      </c>
      <c r="B20809" s="5" t="s">
        <v>35427</v>
      </c>
      <c r="C20809" s="5" t="s">
        <v>427</v>
      </c>
      <c r="D20809" s="5" t="str">
        <f t="shared" si="325"/>
        <v>h</v>
      </c>
    </row>
    <row r="20810" spans="1:4" x14ac:dyDescent="0.2">
      <c r="A20810" s="5" t="s">
        <v>21703</v>
      </c>
      <c r="B20810" s="5" t="s">
        <v>35428</v>
      </c>
      <c r="C20810" s="5" t="s">
        <v>427</v>
      </c>
      <c r="D20810" s="5" t="str">
        <f t="shared" si="325"/>
        <v>h</v>
      </c>
    </row>
    <row r="20811" spans="1:4" x14ac:dyDescent="0.2">
      <c r="A20811" s="5" t="s">
        <v>21704</v>
      </c>
      <c r="B20811" s="5" t="s">
        <v>35428</v>
      </c>
      <c r="C20811" s="5" t="s">
        <v>427</v>
      </c>
      <c r="D20811" s="5" t="str">
        <f t="shared" si="325"/>
        <v>h</v>
      </c>
    </row>
    <row r="20812" spans="1:4" x14ac:dyDescent="0.2">
      <c r="A20812" s="5" t="s">
        <v>5569</v>
      </c>
      <c r="B20812" s="5" t="s">
        <v>35429</v>
      </c>
      <c r="C20812" s="5" t="s">
        <v>427</v>
      </c>
      <c r="D20812" s="5" t="str">
        <f t="shared" si="325"/>
        <v>h</v>
      </c>
    </row>
    <row r="20813" spans="1:4" x14ac:dyDescent="0.2">
      <c r="A20813" s="5" t="s">
        <v>5570</v>
      </c>
      <c r="B20813" s="5" t="s">
        <v>35429</v>
      </c>
      <c r="C20813" s="5" t="s">
        <v>427</v>
      </c>
      <c r="D20813" s="5" t="str">
        <f t="shared" si="325"/>
        <v>h</v>
      </c>
    </row>
    <row r="20814" spans="1:4" x14ac:dyDescent="0.2">
      <c r="A20814" s="5" t="s">
        <v>5571</v>
      </c>
      <c r="B20814" s="5" t="s">
        <v>35429</v>
      </c>
      <c r="C20814" s="5" t="s">
        <v>427</v>
      </c>
      <c r="D20814" s="5" t="str">
        <f t="shared" si="325"/>
        <v>h</v>
      </c>
    </row>
    <row r="20815" spans="1:4" x14ac:dyDescent="0.2">
      <c r="A20815" s="5" t="s">
        <v>21705</v>
      </c>
      <c r="B20815" s="5" t="s">
        <v>35429</v>
      </c>
      <c r="C20815" s="5" t="s">
        <v>427</v>
      </c>
      <c r="D20815" s="5" t="str">
        <f t="shared" si="325"/>
        <v>h</v>
      </c>
    </row>
    <row r="20816" spans="1:4" x14ac:dyDescent="0.2">
      <c r="A20816" s="5" t="s">
        <v>21706</v>
      </c>
      <c r="B20816" s="5" t="s">
        <v>35429</v>
      </c>
      <c r="C20816" s="5" t="s">
        <v>427</v>
      </c>
      <c r="D20816" s="5" t="str">
        <f t="shared" si="325"/>
        <v>h</v>
      </c>
    </row>
    <row r="20817" spans="1:4" x14ac:dyDescent="0.2">
      <c r="A20817" s="5" t="s">
        <v>21707</v>
      </c>
      <c r="B20817" s="5" t="s">
        <v>35429</v>
      </c>
      <c r="C20817" s="5" t="s">
        <v>427</v>
      </c>
      <c r="D20817" s="5" t="str">
        <f t="shared" si="325"/>
        <v>h</v>
      </c>
    </row>
    <row r="20818" spans="1:4" x14ac:dyDescent="0.2">
      <c r="A20818" s="5" t="s">
        <v>5572</v>
      </c>
      <c r="B20818" s="5" t="s">
        <v>35430</v>
      </c>
      <c r="C20818" s="5" t="s">
        <v>427</v>
      </c>
      <c r="D20818" s="5" t="str">
        <f t="shared" si="325"/>
        <v>h</v>
      </c>
    </row>
    <row r="20819" spans="1:4" x14ac:dyDescent="0.2">
      <c r="A20819" s="5" t="s">
        <v>5573</v>
      </c>
      <c r="B20819" s="5" t="s">
        <v>35431</v>
      </c>
      <c r="C20819" s="5" t="s">
        <v>427</v>
      </c>
      <c r="D20819" s="5" t="str">
        <f t="shared" si="325"/>
        <v>h</v>
      </c>
    </row>
    <row r="20820" spans="1:4" x14ac:dyDescent="0.2">
      <c r="A20820" s="5" t="s">
        <v>5574</v>
      </c>
      <c r="B20820" s="5" t="s">
        <v>35430</v>
      </c>
      <c r="C20820" s="5" t="s">
        <v>427</v>
      </c>
      <c r="D20820" s="5" t="str">
        <f t="shared" si="325"/>
        <v>h</v>
      </c>
    </row>
    <row r="20821" spans="1:4" x14ac:dyDescent="0.2">
      <c r="A20821" s="5" t="s">
        <v>21708</v>
      </c>
      <c r="B20821" s="5" t="s">
        <v>35430</v>
      </c>
      <c r="C20821" s="5" t="s">
        <v>427</v>
      </c>
      <c r="D20821" s="5" t="str">
        <f t="shared" si="325"/>
        <v>h</v>
      </c>
    </row>
    <row r="20822" spans="1:4" x14ac:dyDescent="0.2">
      <c r="A20822" s="5" t="s">
        <v>21709</v>
      </c>
      <c r="B20822" s="5" t="s">
        <v>35431</v>
      </c>
      <c r="C20822" s="5" t="s">
        <v>427</v>
      </c>
      <c r="D20822" s="5" t="str">
        <f t="shared" si="325"/>
        <v>h</v>
      </c>
    </row>
    <row r="20823" spans="1:4" x14ac:dyDescent="0.2">
      <c r="A20823" s="5" t="s">
        <v>21710</v>
      </c>
      <c r="B20823" s="5" t="s">
        <v>35430</v>
      </c>
      <c r="C20823" s="5" t="s">
        <v>427</v>
      </c>
      <c r="D20823" s="5" t="str">
        <f t="shared" si="325"/>
        <v>h</v>
      </c>
    </row>
    <row r="20824" spans="1:4" x14ac:dyDescent="0.2">
      <c r="A20824" s="5" t="s">
        <v>5575</v>
      </c>
      <c r="B20824" s="5" t="s">
        <v>35432</v>
      </c>
      <c r="C20824" s="5" t="s">
        <v>427</v>
      </c>
      <c r="D20824" s="5" t="str">
        <f t="shared" si="325"/>
        <v>h</v>
      </c>
    </row>
    <row r="20825" spans="1:4" x14ac:dyDescent="0.2">
      <c r="A20825" s="5" t="s">
        <v>5576</v>
      </c>
      <c r="B20825" s="5" t="s">
        <v>35432</v>
      </c>
      <c r="C20825" s="5" t="s">
        <v>427</v>
      </c>
      <c r="D20825" s="5" t="str">
        <f t="shared" si="325"/>
        <v>h</v>
      </c>
    </row>
    <row r="20826" spans="1:4" x14ac:dyDescent="0.2">
      <c r="A20826" s="5" t="s">
        <v>5577</v>
      </c>
      <c r="B20826" s="5" t="s">
        <v>35432</v>
      </c>
      <c r="C20826" s="5" t="s">
        <v>427</v>
      </c>
      <c r="D20826" s="5" t="str">
        <f t="shared" si="325"/>
        <v>h</v>
      </c>
    </row>
    <row r="20827" spans="1:4" x14ac:dyDescent="0.2">
      <c r="A20827" s="5" t="s">
        <v>21711</v>
      </c>
      <c r="B20827" s="5" t="s">
        <v>35432</v>
      </c>
      <c r="C20827" s="5" t="s">
        <v>427</v>
      </c>
      <c r="D20827" s="5" t="str">
        <f t="shared" si="325"/>
        <v>h</v>
      </c>
    </row>
    <row r="20828" spans="1:4" x14ac:dyDescent="0.2">
      <c r="A20828" s="5" t="s">
        <v>21712</v>
      </c>
      <c r="B20828" s="5" t="s">
        <v>35432</v>
      </c>
      <c r="C20828" s="5" t="s">
        <v>427</v>
      </c>
      <c r="D20828" s="5" t="str">
        <f t="shared" si="325"/>
        <v>h</v>
      </c>
    </row>
    <row r="20829" spans="1:4" x14ac:dyDescent="0.2">
      <c r="A20829" s="5" t="s">
        <v>21713</v>
      </c>
      <c r="B20829" s="5" t="s">
        <v>35432</v>
      </c>
      <c r="C20829" s="5" t="s">
        <v>427</v>
      </c>
      <c r="D20829" s="5" t="str">
        <f t="shared" si="325"/>
        <v>h</v>
      </c>
    </row>
    <row r="20830" spans="1:4" x14ac:dyDescent="0.2">
      <c r="A20830" s="5" t="s">
        <v>5578</v>
      </c>
      <c r="B20830" s="5" t="s">
        <v>35433</v>
      </c>
      <c r="C20830" s="5" t="s">
        <v>427</v>
      </c>
      <c r="D20830" s="5" t="str">
        <f t="shared" si="325"/>
        <v>h</v>
      </c>
    </row>
    <row r="20831" spans="1:4" x14ac:dyDescent="0.2">
      <c r="A20831" s="5" t="s">
        <v>5579</v>
      </c>
      <c r="B20831" s="5" t="s">
        <v>35433</v>
      </c>
      <c r="C20831" s="5" t="s">
        <v>427</v>
      </c>
      <c r="D20831" s="5" t="str">
        <f t="shared" si="325"/>
        <v>h</v>
      </c>
    </row>
    <row r="20832" spans="1:4" x14ac:dyDescent="0.2">
      <c r="A20832" s="5" t="s">
        <v>21714</v>
      </c>
      <c r="B20832" s="5" t="s">
        <v>35433</v>
      </c>
      <c r="C20832" s="5" t="s">
        <v>427</v>
      </c>
      <c r="D20832" s="5" t="str">
        <f t="shared" si="325"/>
        <v>h</v>
      </c>
    </row>
    <row r="20833" spans="1:4" x14ac:dyDescent="0.2">
      <c r="A20833" s="5" t="s">
        <v>21715</v>
      </c>
      <c r="B20833" s="5" t="s">
        <v>35433</v>
      </c>
      <c r="C20833" s="5" t="s">
        <v>427</v>
      </c>
      <c r="D20833" s="5" t="str">
        <f t="shared" si="325"/>
        <v>h</v>
      </c>
    </row>
    <row r="20834" spans="1:4" x14ac:dyDescent="0.2">
      <c r="A20834" s="5" t="s">
        <v>5580</v>
      </c>
      <c r="B20834" s="5" t="s">
        <v>35434</v>
      </c>
      <c r="C20834" s="5" t="s">
        <v>427</v>
      </c>
      <c r="D20834" s="5" t="str">
        <f t="shared" si="325"/>
        <v>h</v>
      </c>
    </row>
    <row r="20835" spans="1:4" x14ac:dyDescent="0.2">
      <c r="A20835" s="5" t="s">
        <v>5581</v>
      </c>
      <c r="B20835" s="5" t="s">
        <v>35434</v>
      </c>
      <c r="C20835" s="5" t="s">
        <v>427</v>
      </c>
      <c r="D20835" s="5" t="str">
        <f t="shared" si="325"/>
        <v>h</v>
      </c>
    </row>
    <row r="20836" spans="1:4" x14ac:dyDescent="0.2">
      <c r="A20836" s="5" t="s">
        <v>21716</v>
      </c>
      <c r="B20836" s="5" t="s">
        <v>35434</v>
      </c>
      <c r="C20836" s="5" t="s">
        <v>427</v>
      </c>
      <c r="D20836" s="5" t="str">
        <f t="shared" si="325"/>
        <v>h</v>
      </c>
    </row>
    <row r="20837" spans="1:4" x14ac:dyDescent="0.2">
      <c r="A20837" s="5" t="s">
        <v>21717</v>
      </c>
      <c r="B20837" s="5" t="s">
        <v>35434</v>
      </c>
      <c r="C20837" s="5" t="s">
        <v>427</v>
      </c>
      <c r="D20837" s="5" t="str">
        <f t="shared" si="325"/>
        <v>h</v>
      </c>
    </row>
    <row r="20838" spans="1:4" x14ac:dyDescent="0.2">
      <c r="A20838" s="5" t="s">
        <v>5582</v>
      </c>
      <c r="B20838" s="5" t="s">
        <v>35435</v>
      </c>
      <c r="C20838" s="5" t="s">
        <v>427</v>
      </c>
      <c r="D20838" s="5" t="str">
        <f t="shared" si="325"/>
        <v>h</v>
      </c>
    </row>
    <row r="20839" spans="1:4" x14ac:dyDescent="0.2">
      <c r="A20839" s="5" t="s">
        <v>5583</v>
      </c>
      <c r="B20839" s="5" t="s">
        <v>35436</v>
      </c>
      <c r="C20839" s="5" t="s">
        <v>427</v>
      </c>
      <c r="D20839" s="5" t="str">
        <f t="shared" si="325"/>
        <v>h</v>
      </c>
    </row>
    <row r="20840" spans="1:4" x14ac:dyDescent="0.2">
      <c r="A20840" s="5" t="s">
        <v>21718</v>
      </c>
      <c r="B20840" s="5" t="s">
        <v>35435</v>
      </c>
      <c r="C20840" s="5" t="s">
        <v>427</v>
      </c>
      <c r="D20840" s="5" t="str">
        <f t="shared" si="325"/>
        <v>h</v>
      </c>
    </row>
    <row r="20841" spans="1:4" x14ac:dyDescent="0.2">
      <c r="A20841" s="5" t="s">
        <v>21719</v>
      </c>
      <c r="B20841" s="5" t="s">
        <v>35436</v>
      </c>
      <c r="C20841" s="5" t="s">
        <v>427</v>
      </c>
      <c r="D20841" s="5" t="str">
        <f t="shared" si="325"/>
        <v>h</v>
      </c>
    </row>
    <row r="20842" spans="1:4" x14ac:dyDescent="0.2">
      <c r="A20842" s="5" t="s">
        <v>5584</v>
      </c>
      <c r="B20842" s="5" t="s">
        <v>35437</v>
      </c>
      <c r="C20842" s="5" t="s">
        <v>427</v>
      </c>
      <c r="D20842" s="5" t="str">
        <f t="shared" si="325"/>
        <v>h</v>
      </c>
    </row>
    <row r="20843" spans="1:4" x14ac:dyDescent="0.2">
      <c r="A20843" s="5" t="s">
        <v>5585</v>
      </c>
      <c r="B20843" s="5" t="s">
        <v>35438</v>
      </c>
      <c r="C20843" s="5" t="s">
        <v>427</v>
      </c>
      <c r="D20843" s="5" t="str">
        <f t="shared" si="325"/>
        <v>h</v>
      </c>
    </row>
    <row r="20844" spans="1:4" x14ac:dyDescent="0.2">
      <c r="A20844" s="5" t="s">
        <v>21720</v>
      </c>
      <c r="B20844" s="5" t="s">
        <v>35437</v>
      </c>
      <c r="C20844" s="5" t="s">
        <v>427</v>
      </c>
      <c r="D20844" s="5" t="str">
        <f t="shared" si="325"/>
        <v>h</v>
      </c>
    </row>
    <row r="20845" spans="1:4" x14ac:dyDescent="0.2">
      <c r="A20845" s="5" t="s">
        <v>21721</v>
      </c>
      <c r="B20845" s="5" t="s">
        <v>35438</v>
      </c>
      <c r="C20845" s="5" t="s">
        <v>427</v>
      </c>
      <c r="D20845" s="5" t="str">
        <f t="shared" si="325"/>
        <v>h</v>
      </c>
    </row>
    <row r="20846" spans="1:4" x14ac:dyDescent="0.2">
      <c r="A20846" s="5" t="s">
        <v>5586</v>
      </c>
      <c r="B20846" s="5" t="s">
        <v>35439</v>
      </c>
      <c r="C20846" s="5" t="s">
        <v>427</v>
      </c>
      <c r="D20846" s="5" t="str">
        <f t="shared" si="325"/>
        <v>h</v>
      </c>
    </row>
    <row r="20847" spans="1:4" x14ac:dyDescent="0.2">
      <c r="A20847" s="5" t="s">
        <v>5587</v>
      </c>
      <c r="B20847" s="5" t="s">
        <v>35439</v>
      </c>
      <c r="C20847" s="5" t="s">
        <v>427</v>
      </c>
      <c r="D20847" s="5" t="str">
        <f t="shared" si="325"/>
        <v>h</v>
      </c>
    </row>
    <row r="20848" spans="1:4" x14ac:dyDescent="0.2">
      <c r="A20848" s="5" t="s">
        <v>21722</v>
      </c>
      <c r="B20848" s="5" t="s">
        <v>35439</v>
      </c>
      <c r="C20848" s="5" t="s">
        <v>427</v>
      </c>
      <c r="D20848" s="5" t="str">
        <f t="shared" si="325"/>
        <v>h</v>
      </c>
    </row>
    <row r="20849" spans="1:4" x14ac:dyDescent="0.2">
      <c r="A20849" s="5" t="s">
        <v>21723</v>
      </c>
      <c r="B20849" s="5" t="s">
        <v>35439</v>
      </c>
      <c r="C20849" s="5" t="s">
        <v>427</v>
      </c>
      <c r="D20849" s="5" t="str">
        <f t="shared" si="325"/>
        <v>h</v>
      </c>
    </row>
    <row r="20850" spans="1:4" x14ac:dyDescent="0.2">
      <c r="A20850" s="5" t="s">
        <v>5588</v>
      </c>
      <c r="B20850" s="5" t="s">
        <v>35440</v>
      </c>
      <c r="C20850" s="5" t="s">
        <v>427</v>
      </c>
      <c r="D20850" s="5" t="str">
        <f t="shared" si="325"/>
        <v>h</v>
      </c>
    </row>
    <row r="20851" spans="1:4" x14ac:dyDescent="0.2">
      <c r="A20851" s="5" t="s">
        <v>5589</v>
      </c>
      <c r="B20851" s="5" t="s">
        <v>35440</v>
      </c>
      <c r="C20851" s="5" t="s">
        <v>427</v>
      </c>
      <c r="D20851" s="5" t="str">
        <f t="shared" si="325"/>
        <v>h</v>
      </c>
    </row>
    <row r="20852" spans="1:4" x14ac:dyDescent="0.2">
      <c r="A20852" s="5" t="s">
        <v>21724</v>
      </c>
      <c r="B20852" s="5" t="s">
        <v>35440</v>
      </c>
      <c r="C20852" s="5" t="s">
        <v>427</v>
      </c>
      <c r="D20852" s="5" t="str">
        <f t="shared" si="325"/>
        <v>h</v>
      </c>
    </row>
    <row r="20853" spans="1:4" x14ac:dyDescent="0.2">
      <c r="A20853" s="5" t="s">
        <v>21725</v>
      </c>
      <c r="B20853" s="5" t="s">
        <v>35440</v>
      </c>
      <c r="C20853" s="5" t="s">
        <v>427</v>
      </c>
      <c r="D20853" s="5" t="str">
        <f t="shared" si="325"/>
        <v>h</v>
      </c>
    </row>
    <row r="20854" spans="1:4" x14ac:dyDescent="0.2">
      <c r="A20854" s="5" t="s">
        <v>5590</v>
      </c>
      <c r="B20854" s="5" t="s">
        <v>35441</v>
      </c>
      <c r="C20854" s="5" t="s">
        <v>427</v>
      </c>
      <c r="D20854" s="5" t="str">
        <f t="shared" si="325"/>
        <v>h</v>
      </c>
    </row>
    <row r="20855" spans="1:4" x14ac:dyDescent="0.2">
      <c r="A20855" s="5" t="s">
        <v>5591</v>
      </c>
      <c r="B20855" s="5" t="s">
        <v>35441</v>
      </c>
      <c r="C20855" s="5" t="s">
        <v>427</v>
      </c>
      <c r="D20855" s="5" t="str">
        <f t="shared" si="325"/>
        <v>h</v>
      </c>
    </row>
    <row r="20856" spans="1:4" x14ac:dyDescent="0.2">
      <c r="A20856" s="5" t="s">
        <v>21726</v>
      </c>
      <c r="B20856" s="5" t="s">
        <v>35441</v>
      </c>
      <c r="C20856" s="5" t="s">
        <v>427</v>
      </c>
      <c r="D20856" s="5" t="str">
        <f t="shared" si="325"/>
        <v>h</v>
      </c>
    </row>
    <row r="20857" spans="1:4" x14ac:dyDescent="0.2">
      <c r="A20857" s="5" t="s">
        <v>21727</v>
      </c>
      <c r="B20857" s="5" t="s">
        <v>35441</v>
      </c>
      <c r="C20857" s="5" t="s">
        <v>427</v>
      </c>
      <c r="D20857" s="5" t="str">
        <f t="shared" si="325"/>
        <v>h</v>
      </c>
    </row>
    <row r="20858" spans="1:4" x14ac:dyDescent="0.2">
      <c r="A20858" s="5" t="s">
        <v>11087</v>
      </c>
      <c r="B20858" s="5" t="s">
        <v>35442</v>
      </c>
      <c r="C20858" s="5" t="s">
        <v>427</v>
      </c>
      <c r="D20858" s="5" t="str">
        <f t="shared" si="325"/>
        <v>h</v>
      </c>
    </row>
    <row r="20859" spans="1:4" x14ac:dyDescent="0.2">
      <c r="A20859" s="5" t="s">
        <v>11088</v>
      </c>
      <c r="B20859" s="5" t="s">
        <v>35442</v>
      </c>
      <c r="C20859" s="5" t="s">
        <v>427</v>
      </c>
      <c r="D20859" s="5" t="str">
        <f t="shared" si="325"/>
        <v>h</v>
      </c>
    </row>
    <row r="20860" spans="1:4" x14ac:dyDescent="0.2">
      <c r="A20860" s="5" t="s">
        <v>21728</v>
      </c>
      <c r="B20860" s="5" t="s">
        <v>35442</v>
      </c>
      <c r="C20860" s="5" t="s">
        <v>427</v>
      </c>
      <c r="D20860" s="5" t="str">
        <f t="shared" si="325"/>
        <v>h</v>
      </c>
    </row>
    <row r="20861" spans="1:4" x14ac:dyDescent="0.2">
      <c r="A20861" s="5" t="s">
        <v>21729</v>
      </c>
      <c r="B20861" s="5" t="s">
        <v>35442</v>
      </c>
      <c r="C20861" s="5" t="s">
        <v>427</v>
      </c>
      <c r="D20861" s="5" t="str">
        <f t="shared" si="325"/>
        <v>h</v>
      </c>
    </row>
    <row r="20862" spans="1:4" x14ac:dyDescent="0.2">
      <c r="A20862" s="5" t="s">
        <v>5592</v>
      </c>
      <c r="B20862" s="5" t="s">
        <v>35443</v>
      </c>
      <c r="C20862" s="5" t="s">
        <v>427</v>
      </c>
      <c r="D20862" s="5" t="str">
        <f t="shared" si="325"/>
        <v>h</v>
      </c>
    </row>
    <row r="20863" spans="1:4" x14ac:dyDescent="0.2">
      <c r="A20863" s="5" t="s">
        <v>5593</v>
      </c>
      <c r="B20863" s="5" t="s">
        <v>35443</v>
      </c>
      <c r="C20863" s="5" t="s">
        <v>427</v>
      </c>
      <c r="D20863" s="5" t="str">
        <f t="shared" si="325"/>
        <v>h</v>
      </c>
    </row>
    <row r="20864" spans="1:4" x14ac:dyDescent="0.2">
      <c r="A20864" s="5" t="s">
        <v>5594</v>
      </c>
      <c r="B20864" s="5" t="s">
        <v>35443</v>
      </c>
      <c r="C20864" s="5" t="s">
        <v>427</v>
      </c>
      <c r="D20864" s="5" t="str">
        <f t="shared" si="325"/>
        <v>h</v>
      </c>
    </row>
    <row r="20865" spans="1:4" x14ac:dyDescent="0.2">
      <c r="A20865" s="5" t="s">
        <v>21730</v>
      </c>
      <c r="B20865" s="5" t="s">
        <v>35443</v>
      </c>
      <c r="C20865" s="5" t="s">
        <v>427</v>
      </c>
      <c r="D20865" s="5" t="str">
        <f t="shared" si="325"/>
        <v>h</v>
      </c>
    </row>
    <row r="20866" spans="1:4" x14ac:dyDescent="0.2">
      <c r="A20866" s="5" t="s">
        <v>21731</v>
      </c>
      <c r="B20866" s="5" t="s">
        <v>35443</v>
      </c>
      <c r="C20866" s="5" t="s">
        <v>427</v>
      </c>
      <c r="D20866" s="5" t="str">
        <f t="shared" ref="D20866:D20929" si="326">LOWER(C20866)</f>
        <v>h</v>
      </c>
    </row>
    <row r="20867" spans="1:4" x14ac:dyDescent="0.2">
      <c r="A20867" s="5" t="s">
        <v>21732</v>
      </c>
      <c r="B20867" s="5" t="s">
        <v>35443</v>
      </c>
      <c r="C20867" s="5" t="s">
        <v>427</v>
      </c>
      <c r="D20867" s="5" t="str">
        <f t="shared" si="326"/>
        <v>h</v>
      </c>
    </row>
    <row r="20868" spans="1:4" x14ac:dyDescent="0.2">
      <c r="A20868" s="5" t="s">
        <v>5595</v>
      </c>
      <c r="B20868" s="5" t="s">
        <v>35444</v>
      </c>
      <c r="C20868" s="5" t="s">
        <v>427</v>
      </c>
      <c r="D20868" s="5" t="str">
        <f t="shared" si="326"/>
        <v>h</v>
      </c>
    </row>
    <row r="20869" spans="1:4" x14ac:dyDescent="0.2">
      <c r="A20869" s="5" t="s">
        <v>5596</v>
      </c>
      <c r="B20869" s="5" t="s">
        <v>35444</v>
      </c>
      <c r="C20869" s="5" t="s">
        <v>427</v>
      </c>
      <c r="D20869" s="5" t="str">
        <f t="shared" si="326"/>
        <v>h</v>
      </c>
    </row>
    <row r="20870" spans="1:4" x14ac:dyDescent="0.2">
      <c r="A20870" s="5" t="s">
        <v>5597</v>
      </c>
      <c r="B20870" s="5" t="s">
        <v>35444</v>
      </c>
      <c r="C20870" s="5" t="s">
        <v>427</v>
      </c>
      <c r="D20870" s="5" t="str">
        <f t="shared" si="326"/>
        <v>h</v>
      </c>
    </row>
    <row r="20871" spans="1:4" x14ac:dyDescent="0.2">
      <c r="A20871" s="5" t="s">
        <v>21733</v>
      </c>
      <c r="B20871" s="5" t="s">
        <v>35444</v>
      </c>
      <c r="C20871" s="5" t="s">
        <v>427</v>
      </c>
      <c r="D20871" s="5" t="str">
        <f t="shared" si="326"/>
        <v>h</v>
      </c>
    </row>
    <row r="20872" spans="1:4" x14ac:dyDescent="0.2">
      <c r="A20872" s="5" t="s">
        <v>21734</v>
      </c>
      <c r="B20872" s="5" t="s">
        <v>35444</v>
      </c>
      <c r="C20872" s="5" t="s">
        <v>427</v>
      </c>
      <c r="D20872" s="5" t="str">
        <f t="shared" si="326"/>
        <v>h</v>
      </c>
    </row>
    <row r="20873" spans="1:4" x14ac:dyDescent="0.2">
      <c r="A20873" s="5" t="s">
        <v>21735</v>
      </c>
      <c r="B20873" s="5" t="s">
        <v>35444</v>
      </c>
      <c r="C20873" s="5" t="s">
        <v>427</v>
      </c>
      <c r="D20873" s="5" t="str">
        <f t="shared" si="326"/>
        <v>h</v>
      </c>
    </row>
    <row r="20874" spans="1:4" x14ac:dyDescent="0.2">
      <c r="A20874" s="5" t="s">
        <v>5598</v>
      </c>
      <c r="B20874" s="5" t="s">
        <v>35445</v>
      </c>
      <c r="C20874" s="5" t="s">
        <v>427</v>
      </c>
      <c r="D20874" s="5" t="str">
        <f t="shared" si="326"/>
        <v>h</v>
      </c>
    </row>
    <row r="20875" spans="1:4" x14ac:dyDescent="0.2">
      <c r="A20875" s="5" t="s">
        <v>5599</v>
      </c>
      <c r="B20875" s="5" t="s">
        <v>35445</v>
      </c>
      <c r="C20875" s="5" t="s">
        <v>427</v>
      </c>
      <c r="D20875" s="5" t="str">
        <f t="shared" si="326"/>
        <v>h</v>
      </c>
    </row>
    <row r="20876" spans="1:4" x14ac:dyDescent="0.2">
      <c r="A20876" s="5" t="s">
        <v>5600</v>
      </c>
      <c r="B20876" s="5" t="s">
        <v>35445</v>
      </c>
      <c r="C20876" s="5" t="s">
        <v>427</v>
      </c>
      <c r="D20876" s="5" t="str">
        <f t="shared" si="326"/>
        <v>h</v>
      </c>
    </row>
    <row r="20877" spans="1:4" x14ac:dyDescent="0.2">
      <c r="A20877" s="5" t="s">
        <v>21736</v>
      </c>
      <c r="B20877" s="5" t="s">
        <v>35445</v>
      </c>
      <c r="C20877" s="5" t="s">
        <v>427</v>
      </c>
      <c r="D20877" s="5" t="str">
        <f t="shared" si="326"/>
        <v>h</v>
      </c>
    </row>
    <row r="20878" spans="1:4" x14ac:dyDescent="0.2">
      <c r="A20878" s="5" t="s">
        <v>21737</v>
      </c>
      <c r="B20878" s="5" t="s">
        <v>35445</v>
      </c>
      <c r="C20878" s="5" t="s">
        <v>427</v>
      </c>
      <c r="D20878" s="5" t="str">
        <f t="shared" si="326"/>
        <v>h</v>
      </c>
    </row>
    <row r="20879" spans="1:4" x14ac:dyDescent="0.2">
      <c r="A20879" s="5" t="s">
        <v>21738</v>
      </c>
      <c r="B20879" s="5" t="s">
        <v>35445</v>
      </c>
      <c r="C20879" s="5" t="s">
        <v>427</v>
      </c>
      <c r="D20879" s="5" t="str">
        <f t="shared" si="326"/>
        <v>h</v>
      </c>
    </row>
    <row r="20880" spans="1:4" x14ac:dyDescent="0.2">
      <c r="A20880" s="5" t="s">
        <v>5601</v>
      </c>
      <c r="B20880" s="5" t="s">
        <v>35446</v>
      </c>
      <c r="C20880" s="5" t="s">
        <v>427</v>
      </c>
      <c r="D20880" s="5" t="str">
        <f t="shared" si="326"/>
        <v>h</v>
      </c>
    </row>
    <row r="20881" spans="1:4" x14ac:dyDescent="0.2">
      <c r="A20881" s="5" t="s">
        <v>5602</v>
      </c>
      <c r="B20881" s="5" t="s">
        <v>35446</v>
      </c>
      <c r="C20881" s="5" t="s">
        <v>427</v>
      </c>
      <c r="D20881" s="5" t="str">
        <f t="shared" si="326"/>
        <v>h</v>
      </c>
    </row>
    <row r="20882" spans="1:4" x14ac:dyDescent="0.2">
      <c r="A20882" s="5" t="s">
        <v>5603</v>
      </c>
      <c r="B20882" s="5" t="s">
        <v>35446</v>
      </c>
      <c r="C20882" s="5" t="s">
        <v>427</v>
      </c>
      <c r="D20882" s="5" t="str">
        <f t="shared" si="326"/>
        <v>h</v>
      </c>
    </row>
    <row r="20883" spans="1:4" x14ac:dyDescent="0.2">
      <c r="A20883" s="5" t="s">
        <v>21739</v>
      </c>
      <c r="B20883" s="5" t="s">
        <v>35446</v>
      </c>
      <c r="C20883" s="5" t="s">
        <v>427</v>
      </c>
      <c r="D20883" s="5" t="str">
        <f t="shared" si="326"/>
        <v>h</v>
      </c>
    </row>
    <row r="20884" spans="1:4" x14ac:dyDescent="0.2">
      <c r="A20884" s="5" t="s">
        <v>21740</v>
      </c>
      <c r="B20884" s="5" t="s">
        <v>35446</v>
      </c>
      <c r="C20884" s="5" t="s">
        <v>427</v>
      </c>
      <c r="D20884" s="5" t="str">
        <f t="shared" si="326"/>
        <v>h</v>
      </c>
    </row>
    <row r="20885" spans="1:4" x14ac:dyDescent="0.2">
      <c r="A20885" s="5" t="s">
        <v>21741</v>
      </c>
      <c r="B20885" s="5" t="s">
        <v>35446</v>
      </c>
      <c r="C20885" s="5" t="s">
        <v>427</v>
      </c>
      <c r="D20885" s="5" t="str">
        <f t="shared" si="326"/>
        <v>h</v>
      </c>
    </row>
    <row r="20886" spans="1:4" x14ac:dyDescent="0.2">
      <c r="A20886" s="5" t="s">
        <v>5604</v>
      </c>
      <c r="B20886" s="5" t="s">
        <v>35447</v>
      </c>
      <c r="C20886" s="5" t="s">
        <v>427</v>
      </c>
      <c r="D20886" s="5" t="str">
        <f t="shared" si="326"/>
        <v>h</v>
      </c>
    </row>
    <row r="20887" spans="1:4" x14ac:dyDescent="0.2">
      <c r="A20887" s="5" t="s">
        <v>21742</v>
      </c>
      <c r="B20887" s="5" t="s">
        <v>35447</v>
      </c>
      <c r="C20887" s="5" t="s">
        <v>427</v>
      </c>
      <c r="D20887" s="5" t="str">
        <f t="shared" si="326"/>
        <v>h</v>
      </c>
    </row>
    <row r="20888" spans="1:4" x14ac:dyDescent="0.2">
      <c r="A20888" s="5" t="s">
        <v>5605</v>
      </c>
      <c r="B20888" s="5" t="s">
        <v>35448</v>
      </c>
      <c r="C20888" s="5" t="s">
        <v>427</v>
      </c>
      <c r="D20888" s="5" t="str">
        <f t="shared" si="326"/>
        <v>h</v>
      </c>
    </row>
    <row r="20889" spans="1:4" x14ac:dyDescent="0.2">
      <c r="A20889" s="5" t="s">
        <v>21743</v>
      </c>
      <c r="B20889" s="5" t="s">
        <v>35448</v>
      </c>
      <c r="C20889" s="5" t="s">
        <v>427</v>
      </c>
      <c r="D20889" s="5" t="str">
        <f t="shared" si="326"/>
        <v>h</v>
      </c>
    </row>
    <row r="20890" spans="1:4" x14ac:dyDescent="0.2">
      <c r="A20890" s="5" t="s">
        <v>5606</v>
      </c>
      <c r="B20890" s="5" t="s">
        <v>35449</v>
      </c>
      <c r="C20890" s="5" t="s">
        <v>427</v>
      </c>
      <c r="D20890" s="5" t="str">
        <f t="shared" si="326"/>
        <v>h</v>
      </c>
    </row>
    <row r="20891" spans="1:4" x14ac:dyDescent="0.2">
      <c r="A20891" s="5" t="s">
        <v>21744</v>
      </c>
      <c r="B20891" s="5" t="s">
        <v>35449</v>
      </c>
      <c r="C20891" s="5" t="s">
        <v>427</v>
      </c>
      <c r="D20891" s="5" t="str">
        <f t="shared" si="326"/>
        <v>h</v>
      </c>
    </row>
    <row r="20892" spans="1:4" x14ac:dyDescent="0.2">
      <c r="A20892" s="5" t="s">
        <v>5607</v>
      </c>
      <c r="B20892" s="5" t="s">
        <v>35450</v>
      </c>
      <c r="C20892" s="5" t="s">
        <v>427</v>
      </c>
      <c r="D20892" s="5" t="str">
        <f t="shared" si="326"/>
        <v>h</v>
      </c>
    </row>
    <row r="20893" spans="1:4" x14ac:dyDescent="0.2">
      <c r="A20893" s="5" t="s">
        <v>5608</v>
      </c>
      <c r="B20893" s="5" t="s">
        <v>35450</v>
      </c>
      <c r="C20893" s="5" t="s">
        <v>427</v>
      </c>
      <c r="D20893" s="5" t="str">
        <f t="shared" si="326"/>
        <v>h</v>
      </c>
    </row>
    <row r="20894" spans="1:4" x14ac:dyDescent="0.2">
      <c r="A20894" s="5" t="s">
        <v>5609</v>
      </c>
      <c r="B20894" s="5" t="s">
        <v>35450</v>
      </c>
      <c r="C20894" s="5" t="s">
        <v>427</v>
      </c>
      <c r="D20894" s="5" t="str">
        <f t="shared" si="326"/>
        <v>h</v>
      </c>
    </row>
    <row r="20895" spans="1:4" x14ac:dyDescent="0.2">
      <c r="A20895" s="5" t="s">
        <v>21745</v>
      </c>
      <c r="B20895" s="5" t="s">
        <v>35450</v>
      </c>
      <c r="C20895" s="5" t="s">
        <v>427</v>
      </c>
      <c r="D20895" s="5" t="str">
        <f t="shared" si="326"/>
        <v>h</v>
      </c>
    </row>
    <row r="20896" spans="1:4" x14ac:dyDescent="0.2">
      <c r="A20896" s="5" t="s">
        <v>21746</v>
      </c>
      <c r="B20896" s="5" t="s">
        <v>35450</v>
      </c>
      <c r="C20896" s="5" t="s">
        <v>427</v>
      </c>
      <c r="D20896" s="5" t="str">
        <f t="shared" si="326"/>
        <v>h</v>
      </c>
    </row>
    <row r="20897" spans="1:4" x14ac:dyDescent="0.2">
      <c r="A20897" s="5" t="s">
        <v>21747</v>
      </c>
      <c r="B20897" s="5" t="s">
        <v>35450</v>
      </c>
      <c r="C20897" s="5" t="s">
        <v>427</v>
      </c>
      <c r="D20897" s="5" t="str">
        <f t="shared" si="326"/>
        <v>h</v>
      </c>
    </row>
    <row r="20898" spans="1:4" x14ac:dyDescent="0.2">
      <c r="A20898" s="5" t="s">
        <v>5610</v>
      </c>
      <c r="B20898" s="5" t="s">
        <v>35451</v>
      </c>
      <c r="C20898" s="5" t="s">
        <v>427</v>
      </c>
      <c r="D20898" s="5" t="str">
        <f t="shared" si="326"/>
        <v>h</v>
      </c>
    </row>
    <row r="20899" spans="1:4" x14ac:dyDescent="0.2">
      <c r="A20899" s="5" t="s">
        <v>5611</v>
      </c>
      <c r="B20899" s="5" t="s">
        <v>35451</v>
      </c>
      <c r="C20899" s="5" t="s">
        <v>427</v>
      </c>
      <c r="D20899" s="5" t="str">
        <f t="shared" si="326"/>
        <v>h</v>
      </c>
    </row>
    <row r="20900" spans="1:4" x14ac:dyDescent="0.2">
      <c r="A20900" s="5" t="s">
        <v>5612</v>
      </c>
      <c r="B20900" s="5" t="s">
        <v>35451</v>
      </c>
      <c r="C20900" s="5" t="s">
        <v>427</v>
      </c>
      <c r="D20900" s="5" t="str">
        <f t="shared" si="326"/>
        <v>h</v>
      </c>
    </row>
    <row r="20901" spans="1:4" x14ac:dyDescent="0.2">
      <c r="A20901" s="5" t="s">
        <v>21748</v>
      </c>
      <c r="B20901" s="5" t="s">
        <v>35451</v>
      </c>
      <c r="C20901" s="5" t="s">
        <v>427</v>
      </c>
      <c r="D20901" s="5" t="str">
        <f t="shared" si="326"/>
        <v>h</v>
      </c>
    </row>
    <row r="20902" spans="1:4" x14ac:dyDescent="0.2">
      <c r="A20902" s="5" t="s">
        <v>21749</v>
      </c>
      <c r="B20902" s="5" t="s">
        <v>35451</v>
      </c>
      <c r="C20902" s="5" t="s">
        <v>427</v>
      </c>
      <c r="D20902" s="5" t="str">
        <f t="shared" si="326"/>
        <v>h</v>
      </c>
    </row>
    <row r="20903" spans="1:4" x14ac:dyDescent="0.2">
      <c r="A20903" s="5" t="s">
        <v>21750</v>
      </c>
      <c r="B20903" s="5" t="s">
        <v>35451</v>
      </c>
      <c r="C20903" s="5" t="s">
        <v>427</v>
      </c>
      <c r="D20903" s="5" t="str">
        <f t="shared" si="326"/>
        <v>h</v>
      </c>
    </row>
    <row r="20904" spans="1:4" x14ac:dyDescent="0.2">
      <c r="A20904" s="5" t="s">
        <v>5613</v>
      </c>
      <c r="B20904" s="5" t="s">
        <v>35452</v>
      </c>
      <c r="C20904" s="5" t="s">
        <v>427</v>
      </c>
      <c r="D20904" s="5" t="str">
        <f t="shared" si="326"/>
        <v>h</v>
      </c>
    </row>
    <row r="20905" spans="1:4" x14ac:dyDescent="0.2">
      <c r="A20905" s="5" t="s">
        <v>5614</v>
      </c>
      <c r="B20905" s="5" t="s">
        <v>35452</v>
      </c>
      <c r="C20905" s="5" t="s">
        <v>427</v>
      </c>
      <c r="D20905" s="5" t="str">
        <f t="shared" si="326"/>
        <v>h</v>
      </c>
    </row>
    <row r="20906" spans="1:4" x14ac:dyDescent="0.2">
      <c r="A20906" s="5" t="s">
        <v>5615</v>
      </c>
      <c r="B20906" s="5" t="s">
        <v>35452</v>
      </c>
      <c r="C20906" s="5" t="s">
        <v>427</v>
      </c>
      <c r="D20906" s="5" t="str">
        <f t="shared" si="326"/>
        <v>h</v>
      </c>
    </row>
    <row r="20907" spans="1:4" x14ac:dyDescent="0.2">
      <c r="A20907" s="5" t="s">
        <v>21751</v>
      </c>
      <c r="B20907" s="5" t="s">
        <v>35452</v>
      </c>
      <c r="C20907" s="5" t="s">
        <v>427</v>
      </c>
      <c r="D20907" s="5" t="str">
        <f t="shared" si="326"/>
        <v>h</v>
      </c>
    </row>
    <row r="20908" spans="1:4" x14ac:dyDescent="0.2">
      <c r="A20908" s="5" t="s">
        <v>21752</v>
      </c>
      <c r="B20908" s="5" t="s">
        <v>35452</v>
      </c>
      <c r="C20908" s="5" t="s">
        <v>427</v>
      </c>
      <c r="D20908" s="5" t="str">
        <f t="shared" si="326"/>
        <v>h</v>
      </c>
    </row>
    <row r="20909" spans="1:4" x14ac:dyDescent="0.2">
      <c r="A20909" s="5" t="s">
        <v>21753</v>
      </c>
      <c r="B20909" s="5" t="s">
        <v>35452</v>
      </c>
      <c r="C20909" s="5" t="s">
        <v>427</v>
      </c>
      <c r="D20909" s="5" t="str">
        <f t="shared" si="326"/>
        <v>h</v>
      </c>
    </row>
    <row r="20910" spans="1:4" x14ac:dyDescent="0.2">
      <c r="A20910" s="5" t="s">
        <v>5616</v>
      </c>
      <c r="B20910" s="5" t="s">
        <v>35453</v>
      </c>
      <c r="C20910" s="5" t="s">
        <v>427</v>
      </c>
      <c r="D20910" s="5" t="str">
        <f t="shared" si="326"/>
        <v>h</v>
      </c>
    </row>
    <row r="20911" spans="1:4" x14ac:dyDescent="0.2">
      <c r="A20911" s="5" t="s">
        <v>5617</v>
      </c>
      <c r="B20911" s="5" t="s">
        <v>35453</v>
      </c>
      <c r="C20911" s="5" t="s">
        <v>427</v>
      </c>
      <c r="D20911" s="5" t="str">
        <f t="shared" si="326"/>
        <v>h</v>
      </c>
    </row>
    <row r="20912" spans="1:4" x14ac:dyDescent="0.2">
      <c r="A20912" s="5" t="s">
        <v>5618</v>
      </c>
      <c r="B20912" s="5" t="s">
        <v>35453</v>
      </c>
      <c r="C20912" s="5" t="s">
        <v>427</v>
      </c>
      <c r="D20912" s="5" t="str">
        <f t="shared" si="326"/>
        <v>h</v>
      </c>
    </row>
    <row r="20913" spans="1:4" x14ac:dyDescent="0.2">
      <c r="A20913" s="5" t="s">
        <v>21754</v>
      </c>
      <c r="B20913" s="5" t="s">
        <v>35453</v>
      </c>
      <c r="C20913" s="5" t="s">
        <v>427</v>
      </c>
      <c r="D20913" s="5" t="str">
        <f t="shared" si="326"/>
        <v>h</v>
      </c>
    </row>
    <row r="20914" spans="1:4" x14ac:dyDescent="0.2">
      <c r="A20914" s="5" t="s">
        <v>21755</v>
      </c>
      <c r="B20914" s="5" t="s">
        <v>35453</v>
      </c>
      <c r="C20914" s="5" t="s">
        <v>427</v>
      </c>
      <c r="D20914" s="5" t="str">
        <f t="shared" si="326"/>
        <v>h</v>
      </c>
    </row>
    <row r="20915" spans="1:4" x14ac:dyDescent="0.2">
      <c r="A20915" s="5" t="s">
        <v>21756</v>
      </c>
      <c r="B20915" s="5" t="s">
        <v>35453</v>
      </c>
      <c r="C20915" s="5" t="s">
        <v>427</v>
      </c>
      <c r="D20915" s="5" t="str">
        <f t="shared" si="326"/>
        <v>h</v>
      </c>
    </row>
    <row r="20916" spans="1:4" x14ac:dyDescent="0.2">
      <c r="A20916" s="5" t="s">
        <v>5619</v>
      </c>
      <c r="B20916" s="5" t="s">
        <v>35454</v>
      </c>
      <c r="C20916" s="5" t="s">
        <v>427</v>
      </c>
      <c r="D20916" s="5" t="str">
        <f t="shared" si="326"/>
        <v>h</v>
      </c>
    </row>
    <row r="20917" spans="1:4" x14ac:dyDescent="0.2">
      <c r="A20917" s="5" t="s">
        <v>5620</v>
      </c>
      <c r="B20917" s="5" t="s">
        <v>35454</v>
      </c>
      <c r="C20917" s="5" t="s">
        <v>427</v>
      </c>
      <c r="D20917" s="5" t="str">
        <f t="shared" si="326"/>
        <v>h</v>
      </c>
    </row>
    <row r="20918" spans="1:4" x14ac:dyDescent="0.2">
      <c r="A20918" s="5" t="s">
        <v>5621</v>
      </c>
      <c r="B20918" s="5" t="s">
        <v>35454</v>
      </c>
      <c r="C20918" s="5" t="s">
        <v>427</v>
      </c>
      <c r="D20918" s="5" t="str">
        <f t="shared" si="326"/>
        <v>h</v>
      </c>
    </row>
    <row r="20919" spans="1:4" x14ac:dyDescent="0.2">
      <c r="A20919" s="5" t="s">
        <v>21757</v>
      </c>
      <c r="B20919" s="5" t="s">
        <v>35454</v>
      </c>
      <c r="C20919" s="5" t="s">
        <v>427</v>
      </c>
      <c r="D20919" s="5" t="str">
        <f t="shared" si="326"/>
        <v>h</v>
      </c>
    </row>
    <row r="20920" spans="1:4" x14ac:dyDescent="0.2">
      <c r="A20920" s="5" t="s">
        <v>21758</v>
      </c>
      <c r="B20920" s="5" t="s">
        <v>35454</v>
      </c>
      <c r="C20920" s="5" t="s">
        <v>427</v>
      </c>
      <c r="D20920" s="5" t="str">
        <f t="shared" si="326"/>
        <v>h</v>
      </c>
    </row>
    <row r="20921" spans="1:4" x14ac:dyDescent="0.2">
      <c r="A20921" s="5" t="s">
        <v>21759</v>
      </c>
      <c r="B20921" s="5" t="s">
        <v>35454</v>
      </c>
      <c r="C20921" s="5" t="s">
        <v>427</v>
      </c>
      <c r="D20921" s="5" t="str">
        <f t="shared" si="326"/>
        <v>h</v>
      </c>
    </row>
    <row r="20922" spans="1:4" x14ac:dyDescent="0.2">
      <c r="A20922" s="5" t="s">
        <v>5622</v>
      </c>
      <c r="B20922" s="5" t="s">
        <v>35455</v>
      </c>
      <c r="C20922" s="5" t="s">
        <v>427</v>
      </c>
      <c r="D20922" s="5" t="str">
        <f t="shared" si="326"/>
        <v>h</v>
      </c>
    </row>
    <row r="20923" spans="1:4" x14ac:dyDescent="0.2">
      <c r="A20923" s="5" t="s">
        <v>5623</v>
      </c>
      <c r="B20923" s="5" t="s">
        <v>35455</v>
      </c>
      <c r="C20923" s="5" t="s">
        <v>427</v>
      </c>
      <c r="D20923" s="5" t="str">
        <f t="shared" si="326"/>
        <v>h</v>
      </c>
    </row>
    <row r="20924" spans="1:4" x14ac:dyDescent="0.2">
      <c r="A20924" s="5" t="s">
        <v>5624</v>
      </c>
      <c r="B20924" s="5" t="s">
        <v>35455</v>
      </c>
      <c r="C20924" s="5" t="s">
        <v>427</v>
      </c>
      <c r="D20924" s="5" t="str">
        <f t="shared" si="326"/>
        <v>h</v>
      </c>
    </row>
    <row r="20925" spans="1:4" x14ac:dyDescent="0.2">
      <c r="A20925" s="5" t="s">
        <v>21760</v>
      </c>
      <c r="B20925" s="5" t="s">
        <v>35455</v>
      </c>
      <c r="C20925" s="5" t="s">
        <v>427</v>
      </c>
      <c r="D20925" s="5" t="str">
        <f t="shared" si="326"/>
        <v>h</v>
      </c>
    </row>
    <row r="20926" spans="1:4" x14ac:dyDescent="0.2">
      <c r="A20926" s="5" t="s">
        <v>21761</v>
      </c>
      <c r="B20926" s="5" t="s">
        <v>35455</v>
      </c>
      <c r="C20926" s="5" t="s">
        <v>427</v>
      </c>
      <c r="D20926" s="5" t="str">
        <f t="shared" si="326"/>
        <v>h</v>
      </c>
    </row>
    <row r="20927" spans="1:4" x14ac:dyDescent="0.2">
      <c r="A20927" s="5" t="s">
        <v>21762</v>
      </c>
      <c r="B20927" s="5" t="s">
        <v>35455</v>
      </c>
      <c r="C20927" s="5" t="s">
        <v>427</v>
      </c>
      <c r="D20927" s="5" t="str">
        <f t="shared" si="326"/>
        <v>h</v>
      </c>
    </row>
    <row r="20928" spans="1:4" x14ac:dyDescent="0.2">
      <c r="A20928" s="5" t="s">
        <v>5625</v>
      </c>
      <c r="B20928" s="5" t="s">
        <v>35456</v>
      </c>
      <c r="C20928" s="5" t="s">
        <v>427</v>
      </c>
      <c r="D20928" s="5" t="str">
        <f t="shared" si="326"/>
        <v>h</v>
      </c>
    </row>
    <row r="20929" spans="1:4" x14ac:dyDescent="0.2">
      <c r="A20929" s="5" t="s">
        <v>5626</v>
      </c>
      <c r="B20929" s="5" t="s">
        <v>35456</v>
      </c>
      <c r="C20929" s="5" t="s">
        <v>427</v>
      </c>
      <c r="D20929" s="5" t="str">
        <f t="shared" si="326"/>
        <v>h</v>
      </c>
    </row>
    <row r="20930" spans="1:4" x14ac:dyDescent="0.2">
      <c r="A20930" s="5" t="s">
        <v>5627</v>
      </c>
      <c r="B20930" s="5" t="s">
        <v>35456</v>
      </c>
      <c r="C20930" s="5" t="s">
        <v>427</v>
      </c>
      <c r="D20930" s="5" t="str">
        <f t="shared" ref="D20930:D20993" si="327">LOWER(C20930)</f>
        <v>h</v>
      </c>
    </row>
    <row r="20931" spans="1:4" x14ac:dyDescent="0.2">
      <c r="A20931" s="5" t="s">
        <v>21763</v>
      </c>
      <c r="B20931" s="5" t="s">
        <v>35456</v>
      </c>
      <c r="C20931" s="5" t="s">
        <v>427</v>
      </c>
      <c r="D20931" s="5" t="str">
        <f t="shared" si="327"/>
        <v>h</v>
      </c>
    </row>
    <row r="20932" spans="1:4" x14ac:dyDescent="0.2">
      <c r="A20932" s="5" t="s">
        <v>21764</v>
      </c>
      <c r="B20932" s="5" t="s">
        <v>35456</v>
      </c>
      <c r="C20932" s="5" t="s">
        <v>427</v>
      </c>
      <c r="D20932" s="5" t="str">
        <f t="shared" si="327"/>
        <v>h</v>
      </c>
    </row>
    <row r="20933" spans="1:4" x14ac:dyDescent="0.2">
      <c r="A20933" s="5" t="s">
        <v>21765</v>
      </c>
      <c r="B20933" s="5" t="s">
        <v>35456</v>
      </c>
      <c r="C20933" s="5" t="s">
        <v>427</v>
      </c>
      <c r="D20933" s="5" t="str">
        <f t="shared" si="327"/>
        <v>h</v>
      </c>
    </row>
    <row r="20934" spans="1:4" x14ac:dyDescent="0.2">
      <c r="A20934" s="5" t="s">
        <v>5628</v>
      </c>
      <c r="B20934" s="5" t="s">
        <v>35457</v>
      </c>
      <c r="C20934" s="5" t="s">
        <v>427</v>
      </c>
      <c r="D20934" s="5" t="str">
        <f t="shared" si="327"/>
        <v>h</v>
      </c>
    </row>
    <row r="20935" spans="1:4" x14ac:dyDescent="0.2">
      <c r="A20935" s="5" t="s">
        <v>5629</v>
      </c>
      <c r="B20935" s="5" t="s">
        <v>35457</v>
      </c>
      <c r="C20935" s="5" t="s">
        <v>427</v>
      </c>
      <c r="D20935" s="5" t="str">
        <f t="shared" si="327"/>
        <v>h</v>
      </c>
    </row>
    <row r="20936" spans="1:4" x14ac:dyDescent="0.2">
      <c r="A20936" s="5" t="s">
        <v>5630</v>
      </c>
      <c r="B20936" s="5" t="s">
        <v>35457</v>
      </c>
      <c r="C20936" s="5" t="s">
        <v>427</v>
      </c>
      <c r="D20936" s="5" t="str">
        <f t="shared" si="327"/>
        <v>h</v>
      </c>
    </row>
    <row r="20937" spans="1:4" x14ac:dyDescent="0.2">
      <c r="A20937" s="5" t="s">
        <v>21766</v>
      </c>
      <c r="B20937" s="5" t="s">
        <v>35457</v>
      </c>
      <c r="C20937" s="5" t="s">
        <v>427</v>
      </c>
      <c r="D20937" s="5" t="str">
        <f t="shared" si="327"/>
        <v>h</v>
      </c>
    </row>
    <row r="20938" spans="1:4" x14ac:dyDescent="0.2">
      <c r="A20938" s="5" t="s">
        <v>21767</v>
      </c>
      <c r="B20938" s="5" t="s">
        <v>35457</v>
      </c>
      <c r="C20938" s="5" t="s">
        <v>427</v>
      </c>
      <c r="D20938" s="5" t="str">
        <f t="shared" si="327"/>
        <v>h</v>
      </c>
    </row>
    <row r="20939" spans="1:4" x14ac:dyDescent="0.2">
      <c r="A20939" s="5" t="s">
        <v>21768</v>
      </c>
      <c r="B20939" s="5" t="s">
        <v>35457</v>
      </c>
      <c r="C20939" s="5" t="s">
        <v>427</v>
      </c>
      <c r="D20939" s="5" t="str">
        <f t="shared" si="327"/>
        <v>h</v>
      </c>
    </row>
    <row r="20940" spans="1:4" x14ac:dyDescent="0.2">
      <c r="A20940" s="5" t="s">
        <v>5631</v>
      </c>
      <c r="B20940" s="5" t="s">
        <v>35458</v>
      </c>
      <c r="C20940" s="5" t="s">
        <v>427</v>
      </c>
      <c r="D20940" s="5" t="str">
        <f t="shared" si="327"/>
        <v>h</v>
      </c>
    </row>
    <row r="20941" spans="1:4" x14ac:dyDescent="0.2">
      <c r="A20941" s="5" t="s">
        <v>5632</v>
      </c>
      <c r="B20941" s="5" t="s">
        <v>35458</v>
      </c>
      <c r="C20941" s="5" t="s">
        <v>427</v>
      </c>
      <c r="D20941" s="5" t="str">
        <f t="shared" si="327"/>
        <v>h</v>
      </c>
    </row>
    <row r="20942" spans="1:4" x14ac:dyDescent="0.2">
      <c r="A20942" s="5" t="s">
        <v>5633</v>
      </c>
      <c r="B20942" s="5" t="s">
        <v>35458</v>
      </c>
      <c r="C20942" s="5" t="s">
        <v>427</v>
      </c>
      <c r="D20942" s="5" t="str">
        <f t="shared" si="327"/>
        <v>h</v>
      </c>
    </row>
    <row r="20943" spans="1:4" x14ac:dyDescent="0.2">
      <c r="A20943" s="5" t="s">
        <v>21769</v>
      </c>
      <c r="B20943" s="5" t="s">
        <v>35458</v>
      </c>
      <c r="C20943" s="5" t="s">
        <v>427</v>
      </c>
      <c r="D20943" s="5" t="str">
        <f t="shared" si="327"/>
        <v>h</v>
      </c>
    </row>
    <row r="20944" spans="1:4" x14ac:dyDescent="0.2">
      <c r="A20944" s="5" t="s">
        <v>21770</v>
      </c>
      <c r="B20944" s="5" t="s">
        <v>35458</v>
      </c>
      <c r="C20944" s="5" t="s">
        <v>427</v>
      </c>
      <c r="D20944" s="5" t="str">
        <f t="shared" si="327"/>
        <v>h</v>
      </c>
    </row>
    <row r="20945" spans="1:4" x14ac:dyDescent="0.2">
      <c r="A20945" s="5" t="s">
        <v>21771</v>
      </c>
      <c r="B20945" s="5" t="s">
        <v>35458</v>
      </c>
      <c r="C20945" s="5" t="s">
        <v>427</v>
      </c>
      <c r="D20945" s="5" t="str">
        <f t="shared" si="327"/>
        <v>h</v>
      </c>
    </row>
    <row r="20946" spans="1:4" x14ac:dyDescent="0.2">
      <c r="A20946" s="5" t="s">
        <v>5634</v>
      </c>
      <c r="B20946" s="5" t="s">
        <v>35459</v>
      </c>
      <c r="C20946" s="5" t="s">
        <v>427</v>
      </c>
      <c r="D20946" s="5" t="str">
        <f t="shared" si="327"/>
        <v>h</v>
      </c>
    </row>
    <row r="20947" spans="1:4" x14ac:dyDescent="0.2">
      <c r="A20947" s="5" t="s">
        <v>5635</v>
      </c>
      <c r="B20947" s="5" t="s">
        <v>35459</v>
      </c>
      <c r="C20947" s="5" t="s">
        <v>427</v>
      </c>
      <c r="D20947" s="5" t="str">
        <f t="shared" si="327"/>
        <v>h</v>
      </c>
    </row>
    <row r="20948" spans="1:4" x14ac:dyDescent="0.2">
      <c r="A20948" s="5" t="s">
        <v>5636</v>
      </c>
      <c r="B20948" s="5" t="s">
        <v>35459</v>
      </c>
      <c r="C20948" s="5" t="s">
        <v>427</v>
      </c>
      <c r="D20948" s="5" t="str">
        <f t="shared" si="327"/>
        <v>h</v>
      </c>
    </row>
    <row r="20949" spans="1:4" x14ac:dyDescent="0.2">
      <c r="A20949" s="5" t="s">
        <v>21772</v>
      </c>
      <c r="B20949" s="5" t="s">
        <v>35459</v>
      </c>
      <c r="C20949" s="5" t="s">
        <v>427</v>
      </c>
      <c r="D20949" s="5" t="str">
        <f t="shared" si="327"/>
        <v>h</v>
      </c>
    </row>
    <row r="20950" spans="1:4" x14ac:dyDescent="0.2">
      <c r="A20950" s="5" t="s">
        <v>21773</v>
      </c>
      <c r="B20950" s="5" t="s">
        <v>35459</v>
      </c>
      <c r="C20950" s="5" t="s">
        <v>427</v>
      </c>
      <c r="D20950" s="5" t="str">
        <f t="shared" si="327"/>
        <v>h</v>
      </c>
    </row>
    <row r="20951" spans="1:4" x14ac:dyDescent="0.2">
      <c r="A20951" s="5" t="s">
        <v>21774</v>
      </c>
      <c r="B20951" s="5" t="s">
        <v>35459</v>
      </c>
      <c r="C20951" s="5" t="s">
        <v>427</v>
      </c>
      <c r="D20951" s="5" t="str">
        <f t="shared" si="327"/>
        <v>h</v>
      </c>
    </row>
    <row r="20952" spans="1:4" x14ac:dyDescent="0.2">
      <c r="A20952" s="5" t="s">
        <v>5637</v>
      </c>
      <c r="B20952" s="5" t="s">
        <v>35460</v>
      </c>
      <c r="C20952" s="5" t="s">
        <v>427</v>
      </c>
      <c r="D20952" s="5" t="str">
        <f t="shared" si="327"/>
        <v>h</v>
      </c>
    </row>
    <row r="20953" spans="1:4" x14ac:dyDescent="0.2">
      <c r="A20953" s="5" t="s">
        <v>5638</v>
      </c>
      <c r="B20953" s="5" t="s">
        <v>35460</v>
      </c>
      <c r="C20953" s="5" t="s">
        <v>427</v>
      </c>
      <c r="D20953" s="5" t="str">
        <f t="shared" si="327"/>
        <v>h</v>
      </c>
    </row>
    <row r="20954" spans="1:4" x14ac:dyDescent="0.2">
      <c r="A20954" s="5" t="s">
        <v>21775</v>
      </c>
      <c r="B20954" s="5" t="s">
        <v>35460</v>
      </c>
      <c r="C20954" s="5" t="s">
        <v>427</v>
      </c>
      <c r="D20954" s="5" t="str">
        <f t="shared" si="327"/>
        <v>h</v>
      </c>
    </row>
    <row r="20955" spans="1:4" x14ac:dyDescent="0.2">
      <c r="A20955" s="5" t="s">
        <v>21776</v>
      </c>
      <c r="B20955" s="5" t="s">
        <v>35460</v>
      </c>
      <c r="C20955" s="5" t="s">
        <v>427</v>
      </c>
      <c r="D20955" s="5" t="str">
        <f t="shared" si="327"/>
        <v>h</v>
      </c>
    </row>
    <row r="20956" spans="1:4" x14ac:dyDescent="0.2">
      <c r="A20956" s="5" t="s">
        <v>5639</v>
      </c>
      <c r="B20956" s="5" t="s">
        <v>35461</v>
      </c>
      <c r="C20956" s="5" t="s">
        <v>427</v>
      </c>
      <c r="D20956" s="5" t="str">
        <f t="shared" si="327"/>
        <v>h</v>
      </c>
    </row>
    <row r="20957" spans="1:4" x14ac:dyDescent="0.2">
      <c r="A20957" s="5" t="s">
        <v>5640</v>
      </c>
      <c r="B20957" s="5" t="s">
        <v>35461</v>
      </c>
      <c r="C20957" s="5" t="s">
        <v>427</v>
      </c>
      <c r="D20957" s="5" t="str">
        <f t="shared" si="327"/>
        <v>h</v>
      </c>
    </row>
    <row r="20958" spans="1:4" x14ac:dyDescent="0.2">
      <c r="A20958" s="5" t="s">
        <v>21777</v>
      </c>
      <c r="B20958" s="5" t="s">
        <v>35461</v>
      </c>
      <c r="C20958" s="5" t="s">
        <v>427</v>
      </c>
      <c r="D20958" s="5" t="str">
        <f t="shared" si="327"/>
        <v>h</v>
      </c>
    </row>
    <row r="20959" spans="1:4" x14ac:dyDescent="0.2">
      <c r="A20959" s="5" t="s">
        <v>21778</v>
      </c>
      <c r="B20959" s="5" t="s">
        <v>35461</v>
      </c>
      <c r="C20959" s="5" t="s">
        <v>427</v>
      </c>
      <c r="D20959" s="5" t="str">
        <f t="shared" si="327"/>
        <v>h</v>
      </c>
    </row>
    <row r="20960" spans="1:4" x14ac:dyDescent="0.2">
      <c r="A20960" s="5" t="s">
        <v>5641</v>
      </c>
      <c r="B20960" s="5" t="s">
        <v>35462</v>
      </c>
      <c r="C20960" s="5" t="s">
        <v>427</v>
      </c>
      <c r="D20960" s="5" t="str">
        <f t="shared" si="327"/>
        <v>h</v>
      </c>
    </row>
    <row r="20961" spans="1:4" x14ac:dyDescent="0.2">
      <c r="A20961" s="5" t="s">
        <v>5642</v>
      </c>
      <c r="B20961" s="5" t="s">
        <v>35462</v>
      </c>
      <c r="C20961" s="5" t="s">
        <v>427</v>
      </c>
      <c r="D20961" s="5" t="str">
        <f t="shared" si="327"/>
        <v>h</v>
      </c>
    </row>
    <row r="20962" spans="1:4" x14ac:dyDescent="0.2">
      <c r="A20962" s="5" t="s">
        <v>21779</v>
      </c>
      <c r="B20962" s="5" t="s">
        <v>35462</v>
      </c>
      <c r="C20962" s="5" t="s">
        <v>427</v>
      </c>
      <c r="D20962" s="5" t="str">
        <f t="shared" si="327"/>
        <v>h</v>
      </c>
    </row>
    <row r="20963" spans="1:4" x14ac:dyDescent="0.2">
      <c r="A20963" s="5" t="s">
        <v>21780</v>
      </c>
      <c r="B20963" s="5" t="s">
        <v>35462</v>
      </c>
      <c r="C20963" s="5" t="s">
        <v>427</v>
      </c>
      <c r="D20963" s="5" t="str">
        <f t="shared" si="327"/>
        <v>h</v>
      </c>
    </row>
    <row r="20964" spans="1:4" x14ac:dyDescent="0.2">
      <c r="A20964" s="5" t="s">
        <v>5643</v>
      </c>
      <c r="B20964" s="5" t="s">
        <v>35463</v>
      </c>
      <c r="C20964" s="5" t="s">
        <v>427</v>
      </c>
      <c r="D20964" s="5" t="str">
        <f t="shared" si="327"/>
        <v>h</v>
      </c>
    </row>
    <row r="20965" spans="1:4" x14ac:dyDescent="0.2">
      <c r="A20965" s="5" t="s">
        <v>5644</v>
      </c>
      <c r="B20965" s="5" t="s">
        <v>35463</v>
      </c>
      <c r="C20965" s="5" t="s">
        <v>427</v>
      </c>
      <c r="D20965" s="5" t="str">
        <f t="shared" si="327"/>
        <v>h</v>
      </c>
    </row>
    <row r="20966" spans="1:4" x14ac:dyDescent="0.2">
      <c r="A20966" s="5" t="s">
        <v>21781</v>
      </c>
      <c r="B20966" s="5" t="s">
        <v>35463</v>
      </c>
      <c r="C20966" s="5" t="s">
        <v>427</v>
      </c>
      <c r="D20966" s="5" t="str">
        <f t="shared" si="327"/>
        <v>h</v>
      </c>
    </row>
    <row r="20967" spans="1:4" x14ac:dyDescent="0.2">
      <c r="A20967" s="5" t="s">
        <v>21782</v>
      </c>
      <c r="B20967" s="5" t="s">
        <v>35463</v>
      </c>
      <c r="C20967" s="5" t="s">
        <v>427</v>
      </c>
      <c r="D20967" s="5" t="str">
        <f t="shared" si="327"/>
        <v>h</v>
      </c>
    </row>
    <row r="20968" spans="1:4" x14ac:dyDescent="0.2">
      <c r="A20968" s="5" t="s">
        <v>5645</v>
      </c>
      <c r="B20968" s="5" t="s">
        <v>35464</v>
      </c>
      <c r="C20968" s="5" t="s">
        <v>427</v>
      </c>
      <c r="D20968" s="5" t="str">
        <f t="shared" si="327"/>
        <v>h</v>
      </c>
    </row>
    <row r="20969" spans="1:4" x14ac:dyDescent="0.2">
      <c r="A20969" s="5" t="s">
        <v>5646</v>
      </c>
      <c r="B20969" s="5" t="s">
        <v>35464</v>
      </c>
      <c r="C20969" s="5" t="s">
        <v>427</v>
      </c>
      <c r="D20969" s="5" t="str">
        <f t="shared" si="327"/>
        <v>h</v>
      </c>
    </row>
    <row r="20970" spans="1:4" x14ac:dyDescent="0.2">
      <c r="A20970" s="5" t="s">
        <v>5647</v>
      </c>
      <c r="B20970" s="5" t="s">
        <v>35464</v>
      </c>
      <c r="C20970" s="5" t="s">
        <v>427</v>
      </c>
      <c r="D20970" s="5" t="str">
        <f t="shared" si="327"/>
        <v>h</v>
      </c>
    </row>
    <row r="20971" spans="1:4" x14ac:dyDescent="0.2">
      <c r="A20971" s="5" t="s">
        <v>21783</v>
      </c>
      <c r="B20971" s="5" t="s">
        <v>35464</v>
      </c>
      <c r="C20971" s="5" t="s">
        <v>427</v>
      </c>
      <c r="D20971" s="5" t="str">
        <f t="shared" si="327"/>
        <v>h</v>
      </c>
    </row>
    <row r="20972" spans="1:4" x14ac:dyDescent="0.2">
      <c r="A20972" s="5" t="s">
        <v>21784</v>
      </c>
      <c r="B20972" s="5" t="s">
        <v>35464</v>
      </c>
      <c r="C20972" s="5" t="s">
        <v>427</v>
      </c>
      <c r="D20972" s="5" t="str">
        <f t="shared" si="327"/>
        <v>h</v>
      </c>
    </row>
    <row r="20973" spans="1:4" x14ac:dyDescent="0.2">
      <c r="A20973" s="5" t="s">
        <v>21785</v>
      </c>
      <c r="B20973" s="5" t="s">
        <v>35464</v>
      </c>
      <c r="C20973" s="5" t="s">
        <v>427</v>
      </c>
      <c r="D20973" s="5" t="str">
        <f t="shared" si="327"/>
        <v>h</v>
      </c>
    </row>
    <row r="20974" spans="1:4" x14ac:dyDescent="0.2">
      <c r="A20974" s="5" t="s">
        <v>5648</v>
      </c>
      <c r="B20974" s="5" t="s">
        <v>35465</v>
      </c>
      <c r="C20974" s="5" t="s">
        <v>427</v>
      </c>
      <c r="D20974" s="5" t="str">
        <f t="shared" si="327"/>
        <v>h</v>
      </c>
    </row>
    <row r="20975" spans="1:4" x14ac:dyDescent="0.2">
      <c r="A20975" s="5" t="s">
        <v>5649</v>
      </c>
      <c r="B20975" s="5" t="s">
        <v>35465</v>
      </c>
      <c r="C20975" s="5" t="s">
        <v>427</v>
      </c>
      <c r="D20975" s="5" t="str">
        <f t="shared" si="327"/>
        <v>h</v>
      </c>
    </row>
    <row r="20976" spans="1:4" x14ac:dyDescent="0.2">
      <c r="A20976" s="5" t="s">
        <v>21786</v>
      </c>
      <c r="B20976" s="5" t="s">
        <v>35465</v>
      </c>
      <c r="C20976" s="5" t="s">
        <v>427</v>
      </c>
      <c r="D20976" s="5" t="str">
        <f t="shared" si="327"/>
        <v>h</v>
      </c>
    </row>
    <row r="20977" spans="1:4" x14ac:dyDescent="0.2">
      <c r="A20977" s="5" t="s">
        <v>21787</v>
      </c>
      <c r="B20977" s="5" t="s">
        <v>35465</v>
      </c>
      <c r="C20977" s="5" t="s">
        <v>427</v>
      </c>
      <c r="D20977" s="5" t="str">
        <f t="shared" si="327"/>
        <v>h</v>
      </c>
    </row>
    <row r="20978" spans="1:4" x14ac:dyDescent="0.2">
      <c r="A20978" s="5" t="s">
        <v>5650</v>
      </c>
      <c r="B20978" s="5" t="s">
        <v>35466</v>
      </c>
      <c r="C20978" s="5" t="s">
        <v>427</v>
      </c>
      <c r="D20978" s="5" t="str">
        <f t="shared" si="327"/>
        <v>h</v>
      </c>
    </row>
    <row r="20979" spans="1:4" x14ac:dyDescent="0.2">
      <c r="A20979" s="5" t="s">
        <v>5651</v>
      </c>
      <c r="B20979" s="5" t="s">
        <v>35466</v>
      </c>
      <c r="C20979" s="5" t="s">
        <v>427</v>
      </c>
      <c r="D20979" s="5" t="str">
        <f t="shared" si="327"/>
        <v>h</v>
      </c>
    </row>
    <row r="20980" spans="1:4" x14ac:dyDescent="0.2">
      <c r="A20980" s="5" t="s">
        <v>21788</v>
      </c>
      <c r="B20980" s="5" t="s">
        <v>35466</v>
      </c>
      <c r="C20980" s="5" t="s">
        <v>427</v>
      </c>
      <c r="D20980" s="5" t="str">
        <f t="shared" si="327"/>
        <v>h</v>
      </c>
    </row>
    <row r="20981" spans="1:4" x14ac:dyDescent="0.2">
      <c r="A20981" s="5" t="s">
        <v>21789</v>
      </c>
      <c r="B20981" s="5" t="s">
        <v>35466</v>
      </c>
      <c r="C20981" s="5" t="s">
        <v>427</v>
      </c>
      <c r="D20981" s="5" t="str">
        <f t="shared" si="327"/>
        <v>h</v>
      </c>
    </row>
    <row r="20982" spans="1:4" x14ac:dyDescent="0.2">
      <c r="A20982" s="5" t="s">
        <v>5652</v>
      </c>
      <c r="B20982" s="5" t="s">
        <v>35467</v>
      </c>
      <c r="C20982" s="5" t="s">
        <v>427</v>
      </c>
      <c r="D20982" s="5" t="str">
        <f t="shared" si="327"/>
        <v>h</v>
      </c>
    </row>
    <row r="20983" spans="1:4" x14ac:dyDescent="0.2">
      <c r="A20983" s="5" t="s">
        <v>5653</v>
      </c>
      <c r="B20983" s="5" t="s">
        <v>35467</v>
      </c>
      <c r="C20983" s="5" t="s">
        <v>427</v>
      </c>
      <c r="D20983" s="5" t="str">
        <f t="shared" si="327"/>
        <v>h</v>
      </c>
    </row>
    <row r="20984" spans="1:4" x14ac:dyDescent="0.2">
      <c r="A20984" s="5" t="s">
        <v>21790</v>
      </c>
      <c r="B20984" s="5" t="s">
        <v>35467</v>
      </c>
      <c r="C20984" s="5" t="s">
        <v>427</v>
      </c>
      <c r="D20984" s="5" t="str">
        <f t="shared" si="327"/>
        <v>h</v>
      </c>
    </row>
    <row r="20985" spans="1:4" x14ac:dyDescent="0.2">
      <c r="A20985" s="5" t="s">
        <v>21791</v>
      </c>
      <c r="B20985" s="5" t="s">
        <v>35467</v>
      </c>
      <c r="C20985" s="5" t="s">
        <v>427</v>
      </c>
      <c r="D20985" s="5" t="str">
        <f t="shared" si="327"/>
        <v>h</v>
      </c>
    </row>
    <row r="20986" spans="1:4" x14ac:dyDescent="0.2">
      <c r="A20986" s="5" t="s">
        <v>11089</v>
      </c>
      <c r="B20986" s="5" t="s">
        <v>35468</v>
      </c>
      <c r="C20986" s="5" t="s">
        <v>427</v>
      </c>
      <c r="D20986" s="5" t="str">
        <f t="shared" si="327"/>
        <v>h</v>
      </c>
    </row>
    <row r="20987" spans="1:4" x14ac:dyDescent="0.2">
      <c r="A20987" s="5" t="s">
        <v>11090</v>
      </c>
      <c r="B20987" s="5" t="s">
        <v>35468</v>
      </c>
      <c r="C20987" s="5" t="s">
        <v>427</v>
      </c>
      <c r="D20987" s="5" t="str">
        <f t="shared" si="327"/>
        <v>h</v>
      </c>
    </row>
    <row r="20988" spans="1:4" x14ac:dyDescent="0.2">
      <c r="A20988" s="5" t="s">
        <v>11091</v>
      </c>
      <c r="B20988" s="5" t="s">
        <v>35468</v>
      </c>
      <c r="C20988" s="5" t="s">
        <v>427</v>
      </c>
      <c r="D20988" s="5" t="str">
        <f t="shared" si="327"/>
        <v>h</v>
      </c>
    </row>
    <row r="20989" spans="1:4" x14ac:dyDescent="0.2">
      <c r="A20989" s="5" t="s">
        <v>21792</v>
      </c>
      <c r="B20989" s="5" t="s">
        <v>35468</v>
      </c>
      <c r="C20989" s="5" t="s">
        <v>427</v>
      </c>
      <c r="D20989" s="5" t="str">
        <f t="shared" si="327"/>
        <v>h</v>
      </c>
    </row>
    <row r="20990" spans="1:4" x14ac:dyDescent="0.2">
      <c r="A20990" s="5" t="s">
        <v>21793</v>
      </c>
      <c r="B20990" s="5" t="s">
        <v>35468</v>
      </c>
      <c r="C20990" s="5" t="s">
        <v>427</v>
      </c>
      <c r="D20990" s="5" t="str">
        <f t="shared" si="327"/>
        <v>h</v>
      </c>
    </row>
    <row r="20991" spans="1:4" x14ac:dyDescent="0.2">
      <c r="A20991" s="5" t="s">
        <v>21794</v>
      </c>
      <c r="B20991" s="5" t="s">
        <v>35468</v>
      </c>
      <c r="C20991" s="5" t="s">
        <v>427</v>
      </c>
      <c r="D20991" s="5" t="str">
        <f t="shared" si="327"/>
        <v>h</v>
      </c>
    </row>
    <row r="20992" spans="1:4" x14ac:dyDescent="0.2">
      <c r="A20992" s="5" t="s">
        <v>11092</v>
      </c>
      <c r="B20992" s="5" t="s">
        <v>35469</v>
      </c>
      <c r="C20992" s="5" t="s">
        <v>427</v>
      </c>
      <c r="D20992" s="5" t="str">
        <f t="shared" si="327"/>
        <v>h</v>
      </c>
    </row>
    <row r="20993" spans="1:4" x14ac:dyDescent="0.2">
      <c r="A20993" s="5" t="s">
        <v>11093</v>
      </c>
      <c r="B20993" s="5" t="s">
        <v>35469</v>
      </c>
      <c r="C20993" s="5" t="s">
        <v>427</v>
      </c>
      <c r="D20993" s="5" t="str">
        <f t="shared" si="327"/>
        <v>h</v>
      </c>
    </row>
    <row r="20994" spans="1:4" x14ac:dyDescent="0.2">
      <c r="A20994" s="5" t="s">
        <v>21795</v>
      </c>
      <c r="B20994" s="5" t="s">
        <v>35469</v>
      </c>
      <c r="C20994" s="5" t="s">
        <v>427</v>
      </c>
      <c r="D20994" s="5" t="str">
        <f t="shared" ref="D20994:D21057" si="328">LOWER(C20994)</f>
        <v>h</v>
      </c>
    </row>
    <row r="20995" spans="1:4" x14ac:dyDescent="0.2">
      <c r="A20995" s="5" t="s">
        <v>21796</v>
      </c>
      <c r="B20995" s="5" t="s">
        <v>35469</v>
      </c>
      <c r="C20995" s="5" t="s">
        <v>427</v>
      </c>
      <c r="D20995" s="5" t="str">
        <f t="shared" si="328"/>
        <v>h</v>
      </c>
    </row>
    <row r="20996" spans="1:4" x14ac:dyDescent="0.2">
      <c r="A20996" s="5" t="s">
        <v>11094</v>
      </c>
      <c r="B20996" s="5" t="s">
        <v>35470</v>
      </c>
      <c r="C20996" s="5" t="s">
        <v>427</v>
      </c>
      <c r="D20996" s="5" t="str">
        <f t="shared" si="328"/>
        <v>h</v>
      </c>
    </row>
    <row r="20997" spans="1:4" x14ac:dyDescent="0.2">
      <c r="A20997" s="5" t="s">
        <v>11095</v>
      </c>
      <c r="B20997" s="5" t="s">
        <v>35471</v>
      </c>
      <c r="C20997" s="5" t="s">
        <v>427</v>
      </c>
      <c r="D20997" s="5" t="str">
        <f t="shared" si="328"/>
        <v>h</v>
      </c>
    </row>
    <row r="20998" spans="1:4" x14ac:dyDescent="0.2">
      <c r="A20998" s="5" t="s">
        <v>21797</v>
      </c>
      <c r="B20998" s="5" t="s">
        <v>35470</v>
      </c>
      <c r="C20998" s="5" t="s">
        <v>427</v>
      </c>
      <c r="D20998" s="5" t="str">
        <f t="shared" si="328"/>
        <v>h</v>
      </c>
    </row>
    <row r="20999" spans="1:4" x14ac:dyDescent="0.2">
      <c r="A20999" s="5" t="s">
        <v>21798</v>
      </c>
      <c r="B20999" s="5" t="s">
        <v>35471</v>
      </c>
      <c r="C20999" s="5" t="s">
        <v>427</v>
      </c>
      <c r="D20999" s="5" t="str">
        <f t="shared" si="328"/>
        <v>h</v>
      </c>
    </row>
    <row r="21000" spans="1:4" x14ac:dyDescent="0.2">
      <c r="A21000" s="5" t="s">
        <v>5654</v>
      </c>
      <c r="B21000" s="5" t="s">
        <v>35472</v>
      </c>
      <c r="C21000" s="5" t="s">
        <v>25323</v>
      </c>
      <c r="D21000" s="5" t="str">
        <f t="shared" si="328"/>
        <v>m3</v>
      </c>
    </row>
    <row r="21001" spans="1:4" x14ac:dyDescent="0.2">
      <c r="A21001" s="5" t="s">
        <v>21799</v>
      </c>
      <c r="B21001" s="5" t="s">
        <v>35472</v>
      </c>
      <c r="C21001" s="5" t="s">
        <v>25323</v>
      </c>
      <c r="D21001" s="5" t="str">
        <f t="shared" si="328"/>
        <v>m3</v>
      </c>
    </row>
    <row r="21002" spans="1:4" x14ac:dyDescent="0.2">
      <c r="A21002" s="5" t="s">
        <v>5655</v>
      </c>
      <c r="B21002" s="5" t="s">
        <v>35473</v>
      </c>
      <c r="C21002" s="5" t="s">
        <v>25323</v>
      </c>
      <c r="D21002" s="5" t="str">
        <f t="shared" si="328"/>
        <v>m3</v>
      </c>
    </row>
    <row r="21003" spans="1:4" x14ac:dyDescent="0.2">
      <c r="A21003" s="5" t="s">
        <v>21800</v>
      </c>
      <c r="B21003" s="5" t="s">
        <v>35473</v>
      </c>
      <c r="C21003" s="5" t="s">
        <v>25323</v>
      </c>
      <c r="D21003" s="5" t="str">
        <f t="shared" si="328"/>
        <v>m3</v>
      </c>
    </row>
    <row r="21004" spans="1:4" x14ac:dyDescent="0.2">
      <c r="A21004" s="5" t="s">
        <v>5658</v>
      </c>
      <c r="B21004" s="5" t="s">
        <v>35474</v>
      </c>
      <c r="C21004" s="5" t="s">
        <v>25536</v>
      </c>
      <c r="D21004" s="5" t="str">
        <f t="shared" si="328"/>
        <v>m2</v>
      </c>
    </row>
    <row r="21005" spans="1:4" x14ac:dyDescent="0.2">
      <c r="A21005" s="5" t="s">
        <v>21801</v>
      </c>
      <c r="B21005" s="5" t="s">
        <v>35474</v>
      </c>
      <c r="C21005" s="5" t="s">
        <v>25536</v>
      </c>
      <c r="D21005" s="5" t="str">
        <f t="shared" si="328"/>
        <v>m2</v>
      </c>
    </row>
    <row r="21006" spans="1:4" x14ac:dyDescent="0.2">
      <c r="A21006" s="5" t="s">
        <v>5659</v>
      </c>
      <c r="B21006" s="5" t="s">
        <v>35475</v>
      </c>
      <c r="C21006" s="5" t="s">
        <v>25323</v>
      </c>
      <c r="D21006" s="5" t="str">
        <f t="shared" si="328"/>
        <v>m3</v>
      </c>
    </row>
    <row r="21007" spans="1:4" x14ac:dyDescent="0.2">
      <c r="A21007" s="5" t="s">
        <v>21802</v>
      </c>
      <c r="B21007" s="5" t="s">
        <v>35475</v>
      </c>
      <c r="C21007" s="5" t="s">
        <v>25323</v>
      </c>
      <c r="D21007" s="5" t="str">
        <f t="shared" si="328"/>
        <v>m3</v>
      </c>
    </row>
    <row r="21008" spans="1:4" x14ac:dyDescent="0.2">
      <c r="A21008" s="5" t="s">
        <v>5660</v>
      </c>
      <c r="B21008" s="5" t="s">
        <v>35476</v>
      </c>
      <c r="C21008" s="5" t="s">
        <v>21</v>
      </c>
      <c r="D21008" s="5" t="str">
        <f t="shared" si="328"/>
        <v>m</v>
      </c>
    </row>
    <row r="21009" spans="1:4" x14ac:dyDescent="0.2">
      <c r="A21009" s="5" t="s">
        <v>21803</v>
      </c>
      <c r="B21009" s="5" t="s">
        <v>35476</v>
      </c>
      <c r="C21009" s="5" t="s">
        <v>21</v>
      </c>
      <c r="D21009" s="5" t="str">
        <f t="shared" si="328"/>
        <v>m</v>
      </c>
    </row>
    <row r="21010" spans="1:4" x14ac:dyDescent="0.2">
      <c r="A21010" s="5" t="s">
        <v>5663</v>
      </c>
      <c r="B21010" s="5" t="s">
        <v>35477</v>
      </c>
      <c r="C21010" s="5" t="s">
        <v>25323</v>
      </c>
      <c r="D21010" s="5" t="str">
        <f t="shared" si="328"/>
        <v>m3</v>
      </c>
    </row>
    <row r="21011" spans="1:4" x14ac:dyDescent="0.2">
      <c r="A21011" s="5" t="s">
        <v>21804</v>
      </c>
      <c r="B21011" s="5" t="s">
        <v>35477</v>
      </c>
      <c r="C21011" s="5" t="s">
        <v>25323</v>
      </c>
      <c r="D21011" s="5" t="str">
        <f t="shared" si="328"/>
        <v>m3</v>
      </c>
    </row>
    <row r="21012" spans="1:4" x14ac:dyDescent="0.2">
      <c r="A21012" s="5" t="s">
        <v>5664</v>
      </c>
      <c r="B21012" s="5" t="s">
        <v>35478</v>
      </c>
      <c r="C21012" s="5" t="s">
        <v>25323</v>
      </c>
      <c r="D21012" s="5" t="str">
        <f t="shared" si="328"/>
        <v>m3</v>
      </c>
    </row>
    <row r="21013" spans="1:4" x14ac:dyDescent="0.2">
      <c r="A21013" s="5" t="s">
        <v>21805</v>
      </c>
      <c r="B21013" s="5" t="s">
        <v>35478</v>
      </c>
      <c r="C21013" s="5" t="s">
        <v>25323</v>
      </c>
      <c r="D21013" s="5" t="str">
        <f t="shared" si="328"/>
        <v>m3</v>
      </c>
    </row>
    <row r="21014" spans="1:4" x14ac:dyDescent="0.2">
      <c r="A21014" s="5" t="s">
        <v>5665</v>
      </c>
      <c r="B21014" s="5" t="s">
        <v>35479</v>
      </c>
      <c r="C21014" s="5" t="s">
        <v>25323</v>
      </c>
      <c r="D21014" s="5" t="str">
        <f t="shared" si="328"/>
        <v>m3</v>
      </c>
    </row>
    <row r="21015" spans="1:4" x14ac:dyDescent="0.2">
      <c r="A21015" s="5" t="s">
        <v>21806</v>
      </c>
      <c r="B21015" s="5" t="s">
        <v>35479</v>
      </c>
      <c r="C21015" s="5" t="s">
        <v>25323</v>
      </c>
      <c r="D21015" s="5" t="str">
        <f t="shared" si="328"/>
        <v>m3</v>
      </c>
    </row>
    <row r="21016" spans="1:4" x14ac:dyDescent="0.2">
      <c r="A21016" s="5" t="s">
        <v>5666</v>
      </c>
      <c r="B21016" s="5" t="s">
        <v>35480</v>
      </c>
      <c r="C21016" s="5" t="s">
        <v>25323</v>
      </c>
      <c r="D21016" s="5" t="str">
        <f t="shared" si="328"/>
        <v>m3</v>
      </c>
    </row>
    <row r="21017" spans="1:4" x14ac:dyDescent="0.2">
      <c r="A21017" s="5" t="s">
        <v>21807</v>
      </c>
      <c r="B21017" s="5" t="s">
        <v>35480</v>
      </c>
      <c r="C21017" s="5" t="s">
        <v>25323</v>
      </c>
      <c r="D21017" s="5" t="str">
        <f t="shared" si="328"/>
        <v>m3</v>
      </c>
    </row>
    <row r="21018" spans="1:4" x14ac:dyDescent="0.2">
      <c r="A21018" s="5" t="s">
        <v>5667</v>
      </c>
      <c r="B21018" s="5" t="s">
        <v>35481</v>
      </c>
      <c r="C21018" s="5" t="s">
        <v>25323</v>
      </c>
      <c r="D21018" s="5" t="str">
        <f t="shared" si="328"/>
        <v>m3</v>
      </c>
    </row>
    <row r="21019" spans="1:4" x14ac:dyDescent="0.2">
      <c r="A21019" s="5" t="s">
        <v>21808</v>
      </c>
      <c r="B21019" s="5" t="s">
        <v>35481</v>
      </c>
      <c r="C21019" s="5" t="s">
        <v>25323</v>
      </c>
      <c r="D21019" s="5" t="str">
        <f t="shared" si="328"/>
        <v>m3</v>
      </c>
    </row>
    <row r="21020" spans="1:4" x14ac:dyDescent="0.2">
      <c r="A21020" s="5" t="s">
        <v>5668</v>
      </c>
      <c r="B21020" s="5" t="s">
        <v>35482</v>
      </c>
      <c r="C21020" s="5" t="s">
        <v>25536</v>
      </c>
      <c r="D21020" s="5" t="str">
        <f t="shared" si="328"/>
        <v>m2</v>
      </c>
    </row>
    <row r="21021" spans="1:4" x14ac:dyDescent="0.2">
      <c r="A21021" s="5" t="s">
        <v>21809</v>
      </c>
      <c r="B21021" s="5" t="s">
        <v>35482</v>
      </c>
      <c r="C21021" s="5" t="s">
        <v>25536</v>
      </c>
      <c r="D21021" s="5" t="str">
        <f t="shared" si="328"/>
        <v>m2</v>
      </c>
    </row>
    <row r="21022" spans="1:4" x14ac:dyDescent="0.2">
      <c r="A21022" s="5" t="s">
        <v>5669</v>
      </c>
      <c r="B21022" s="5" t="s">
        <v>35483</v>
      </c>
      <c r="C21022" s="5" t="s">
        <v>25323</v>
      </c>
      <c r="D21022" s="5" t="str">
        <f t="shared" si="328"/>
        <v>m3</v>
      </c>
    </row>
    <row r="21023" spans="1:4" x14ac:dyDescent="0.2">
      <c r="A21023" s="5" t="s">
        <v>21810</v>
      </c>
      <c r="B21023" s="5" t="s">
        <v>35483</v>
      </c>
      <c r="C21023" s="5" t="s">
        <v>25323</v>
      </c>
      <c r="D21023" s="5" t="str">
        <f t="shared" si="328"/>
        <v>m3</v>
      </c>
    </row>
    <row r="21024" spans="1:4" x14ac:dyDescent="0.2">
      <c r="A21024" s="5" t="s">
        <v>5670</v>
      </c>
      <c r="B21024" s="5" t="s">
        <v>35484</v>
      </c>
      <c r="C21024" s="5" t="s">
        <v>25323</v>
      </c>
      <c r="D21024" s="5" t="str">
        <f t="shared" si="328"/>
        <v>m3</v>
      </c>
    </row>
    <row r="21025" spans="1:4" x14ac:dyDescent="0.2">
      <c r="A21025" s="5" t="s">
        <v>21811</v>
      </c>
      <c r="B21025" s="5" t="s">
        <v>35484</v>
      </c>
      <c r="C21025" s="5" t="s">
        <v>25323</v>
      </c>
      <c r="D21025" s="5" t="str">
        <f t="shared" si="328"/>
        <v>m3</v>
      </c>
    </row>
    <row r="21026" spans="1:4" x14ac:dyDescent="0.2">
      <c r="A21026" s="5" t="s">
        <v>5671</v>
      </c>
      <c r="B21026" s="5" t="s">
        <v>35485</v>
      </c>
      <c r="C21026" s="5" t="s">
        <v>25323</v>
      </c>
      <c r="D21026" s="5" t="str">
        <f t="shared" si="328"/>
        <v>m3</v>
      </c>
    </row>
    <row r="21027" spans="1:4" x14ac:dyDescent="0.2">
      <c r="A21027" s="5" t="s">
        <v>21812</v>
      </c>
      <c r="B21027" s="5" t="s">
        <v>35485</v>
      </c>
      <c r="C21027" s="5" t="s">
        <v>25323</v>
      </c>
      <c r="D21027" s="5" t="str">
        <f t="shared" si="328"/>
        <v>m3</v>
      </c>
    </row>
    <row r="21028" spans="1:4" x14ac:dyDescent="0.2">
      <c r="A21028" s="5" t="s">
        <v>11096</v>
      </c>
      <c r="B21028" s="5" t="s">
        <v>35486</v>
      </c>
      <c r="C21028" s="5" t="s">
        <v>25323</v>
      </c>
      <c r="D21028" s="5" t="str">
        <f t="shared" si="328"/>
        <v>m3</v>
      </c>
    </row>
    <row r="21029" spans="1:4" x14ac:dyDescent="0.2">
      <c r="A21029" s="5" t="s">
        <v>21813</v>
      </c>
      <c r="B21029" s="5" t="s">
        <v>35486</v>
      </c>
      <c r="C21029" s="5" t="s">
        <v>25323</v>
      </c>
      <c r="D21029" s="5" t="str">
        <f t="shared" si="328"/>
        <v>m3</v>
      </c>
    </row>
    <row r="21030" spans="1:4" x14ac:dyDescent="0.2">
      <c r="A21030" s="5" t="s">
        <v>11097</v>
      </c>
      <c r="B21030" s="5" t="s">
        <v>35487</v>
      </c>
      <c r="C21030" s="5" t="s">
        <v>25323</v>
      </c>
      <c r="D21030" s="5" t="str">
        <f t="shared" si="328"/>
        <v>m3</v>
      </c>
    </row>
    <row r="21031" spans="1:4" x14ac:dyDescent="0.2">
      <c r="A21031" s="5" t="s">
        <v>21814</v>
      </c>
      <c r="B21031" s="5" t="s">
        <v>35487</v>
      </c>
      <c r="C21031" s="5" t="s">
        <v>25323</v>
      </c>
      <c r="D21031" s="5" t="str">
        <f t="shared" si="328"/>
        <v>m3</v>
      </c>
    </row>
    <row r="21032" spans="1:4" x14ac:dyDescent="0.2">
      <c r="A21032" s="5" t="s">
        <v>11098</v>
      </c>
      <c r="B21032" s="5" t="s">
        <v>35488</v>
      </c>
      <c r="C21032" s="5" t="s">
        <v>25323</v>
      </c>
      <c r="D21032" s="5" t="str">
        <f t="shared" si="328"/>
        <v>m3</v>
      </c>
    </row>
    <row r="21033" spans="1:4" x14ac:dyDescent="0.2">
      <c r="A21033" s="5" t="s">
        <v>21815</v>
      </c>
      <c r="B21033" s="5" t="s">
        <v>35488</v>
      </c>
      <c r="C21033" s="5" t="s">
        <v>25323</v>
      </c>
      <c r="D21033" s="5" t="str">
        <f t="shared" si="328"/>
        <v>m3</v>
      </c>
    </row>
    <row r="21034" spans="1:4" x14ac:dyDescent="0.2">
      <c r="A21034" s="5" t="s">
        <v>11099</v>
      </c>
      <c r="B21034" s="5" t="s">
        <v>35489</v>
      </c>
      <c r="C21034" s="5" t="s">
        <v>25323</v>
      </c>
      <c r="D21034" s="5" t="str">
        <f t="shared" si="328"/>
        <v>m3</v>
      </c>
    </row>
    <row r="21035" spans="1:4" x14ac:dyDescent="0.2">
      <c r="A21035" s="5" t="s">
        <v>21816</v>
      </c>
      <c r="B21035" s="5" t="s">
        <v>35489</v>
      </c>
      <c r="C21035" s="5" t="s">
        <v>25323</v>
      </c>
      <c r="D21035" s="5" t="str">
        <f t="shared" si="328"/>
        <v>m3</v>
      </c>
    </row>
    <row r="21036" spans="1:4" x14ac:dyDescent="0.2">
      <c r="A21036" s="5" t="s">
        <v>11100</v>
      </c>
      <c r="B21036" s="5" t="s">
        <v>35490</v>
      </c>
      <c r="C21036" s="5" t="s">
        <v>25323</v>
      </c>
      <c r="D21036" s="5" t="str">
        <f t="shared" si="328"/>
        <v>m3</v>
      </c>
    </row>
    <row r="21037" spans="1:4" x14ac:dyDescent="0.2">
      <c r="A21037" s="5" t="s">
        <v>21817</v>
      </c>
      <c r="B21037" s="5" t="s">
        <v>35490</v>
      </c>
      <c r="C21037" s="5" t="s">
        <v>25323</v>
      </c>
      <c r="D21037" s="5" t="str">
        <f t="shared" si="328"/>
        <v>m3</v>
      </c>
    </row>
    <row r="21038" spans="1:4" x14ac:dyDescent="0.2">
      <c r="A21038" s="5" t="s">
        <v>11101</v>
      </c>
      <c r="B21038" s="5" t="s">
        <v>35491</v>
      </c>
      <c r="C21038" s="5" t="s">
        <v>25323</v>
      </c>
      <c r="D21038" s="5" t="str">
        <f t="shared" si="328"/>
        <v>m3</v>
      </c>
    </row>
    <row r="21039" spans="1:4" x14ac:dyDescent="0.2">
      <c r="A21039" s="5" t="s">
        <v>21818</v>
      </c>
      <c r="B21039" s="5" t="s">
        <v>35491</v>
      </c>
      <c r="C21039" s="5" t="s">
        <v>25323</v>
      </c>
      <c r="D21039" s="5" t="str">
        <f t="shared" si="328"/>
        <v>m3</v>
      </c>
    </row>
    <row r="21040" spans="1:4" x14ac:dyDescent="0.2">
      <c r="A21040" s="5" t="s">
        <v>11102</v>
      </c>
      <c r="B21040" s="5" t="s">
        <v>35492</v>
      </c>
      <c r="C21040" s="5" t="s">
        <v>25536</v>
      </c>
      <c r="D21040" s="5" t="str">
        <f t="shared" si="328"/>
        <v>m2</v>
      </c>
    </row>
    <row r="21041" spans="1:4" x14ac:dyDescent="0.2">
      <c r="A21041" s="5" t="s">
        <v>21819</v>
      </c>
      <c r="B21041" s="5" t="s">
        <v>35492</v>
      </c>
      <c r="C21041" s="5" t="s">
        <v>25536</v>
      </c>
      <c r="D21041" s="5" t="str">
        <f t="shared" si="328"/>
        <v>m2</v>
      </c>
    </row>
    <row r="21042" spans="1:4" x14ac:dyDescent="0.2">
      <c r="A21042" s="5" t="s">
        <v>11103</v>
      </c>
      <c r="B21042" s="5" t="s">
        <v>35493</v>
      </c>
      <c r="C21042" s="5" t="s">
        <v>25536</v>
      </c>
      <c r="D21042" s="5" t="str">
        <f t="shared" si="328"/>
        <v>m2</v>
      </c>
    </row>
    <row r="21043" spans="1:4" x14ac:dyDescent="0.2">
      <c r="A21043" s="5" t="s">
        <v>21820</v>
      </c>
      <c r="B21043" s="5" t="s">
        <v>35493</v>
      </c>
      <c r="C21043" s="5" t="s">
        <v>25536</v>
      </c>
      <c r="D21043" s="5" t="str">
        <f t="shared" si="328"/>
        <v>m2</v>
      </c>
    </row>
    <row r="21044" spans="1:4" x14ac:dyDescent="0.2">
      <c r="A21044" s="5" t="s">
        <v>5656</v>
      </c>
      <c r="B21044" s="5" t="s">
        <v>35494</v>
      </c>
      <c r="C21044" s="5" t="s">
        <v>25323</v>
      </c>
      <c r="D21044" s="5" t="str">
        <f t="shared" si="328"/>
        <v>m3</v>
      </c>
    </row>
    <row r="21045" spans="1:4" x14ac:dyDescent="0.2">
      <c r="A21045" s="5" t="s">
        <v>21821</v>
      </c>
      <c r="B21045" s="5" t="s">
        <v>35494</v>
      </c>
      <c r="C21045" s="5" t="s">
        <v>25323</v>
      </c>
      <c r="D21045" s="5" t="str">
        <f t="shared" si="328"/>
        <v>m3</v>
      </c>
    </row>
    <row r="21046" spans="1:4" x14ac:dyDescent="0.2">
      <c r="A21046" s="5" t="s">
        <v>5657</v>
      </c>
      <c r="B21046" s="5" t="s">
        <v>35495</v>
      </c>
      <c r="C21046" s="5" t="s">
        <v>25323</v>
      </c>
      <c r="D21046" s="5" t="str">
        <f t="shared" si="328"/>
        <v>m3</v>
      </c>
    </row>
    <row r="21047" spans="1:4" x14ac:dyDescent="0.2">
      <c r="A21047" s="5" t="s">
        <v>21822</v>
      </c>
      <c r="B21047" s="5" t="s">
        <v>35495</v>
      </c>
      <c r="C21047" s="5" t="s">
        <v>25323</v>
      </c>
      <c r="D21047" s="5" t="str">
        <f t="shared" si="328"/>
        <v>m3</v>
      </c>
    </row>
    <row r="21048" spans="1:4" x14ac:dyDescent="0.2">
      <c r="A21048" s="5" t="s">
        <v>11104</v>
      </c>
      <c r="B21048" s="5" t="s">
        <v>11105</v>
      </c>
      <c r="C21048" s="5" t="s">
        <v>25536</v>
      </c>
      <c r="D21048" s="5" t="str">
        <f t="shared" si="328"/>
        <v>m2</v>
      </c>
    </row>
    <row r="21049" spans="1:4" x14ac:dyDescent="0.2">
      <c r="A21049" s="5" t="s">
        <v>21823</v>
      </c>
      <c r="B21049" s="5" t="s">
        <v>11105</v>
      </c>
      <c r="C21049" s="5" t="s">
        <v>25536</v>
      </c>
      <c r="D21049" s="5" t="str">
        <f t="shared" si="328"/>
        <v>m2</v>
      </c>
    </row>
    <row r="21050" spans="1:4" x14ac:dyDescent="0.2">
      <c r="A21050" s="5" t="s">
        <v>11106</v>
      </c>
      <c r="B21050" s="5" t="s">
        <v>35496</v>
      </c>
      <c r="C21050" s="5" t="s">
        <v>25536</v>
      </c>
      <c r="D21050" s="5" t="str">
        <f t="shared" si="328"/>
        <v>m2</v>
      </c>
    </row>
    <row r="21051" spans="1:4" x14ac:dyDescent="0.2">
      <c r="A21051" s="5" t="s">
        <v>21824</v>
      </c>
      <c r="B21051" s="5" t="s">
        <v>35496</v>
      </c>
      <c r="C21051" s="5" t="s">
        <v>25536</v>
      </c>
      <c r="D21051" s="5" t="str">
        <f t="shared" si="328"/>
        <v>m2</v>
      </c>
    </row>
    <row r="21052" spans="1:4" x14ac:dyDescent="0.2">
      <c r="A21052" s="5" t="s">
        <v>11107</v>
      </c>
      <c r="B21052" s="5" t="s">
        <v>35497</v>
      </c>
      <c r="C21052" s="5" t="s">
        <v>25536</v>
      </c>
      <c r="D21052" s="5" t="str">
        <f t="shared" si="328"/>
        <v>m2</v>
      </c>
    </row>
    <row r="21053" spans="1:4" x14ac:dyDescent="0.2">
      <c r="A21053" s="5" t="s">
        <v>21825</v>
      </c>
      <c r="B21053" s="5" t="s">
        <v>35497</v>
      </c>
      <c r="C21053" s="5" t="s">
        <v>25536</v>
      </c>
      <c r="D21053" s="5" t="str">
        <f t="shared" si="328"/>
        <v>m2</v>
      </c>
    </row>
    <row r="21054" spans="1:4" x14ac:dyDescent="0.2">
      <c r="A21054" s="5" t="s">
        <v>11108</v>
      </c>
      <c r="B21054" s="5" t="s">
        <v>35498</v>
      </c>
      <c r="C21054" s="5" t="s">
        <v>20</v>
      </c>
      <c r="D21054" s="5" t="str">
        <f t="shared" si="328"/>
        <v>t</v>
      </c>
    </row>
    <row r="21055" spans="1:4" x14ac:dyDescent="0.2">
      <c r="A21055" s="5" t="s">
        <v>21826</v>
      </c>
      <c r="B21055" s="5" t="s">
        <v>35498</v>
      </c>
      <c r="C21055" s="5" t="s">
        <v>20</v>
      </c>
      <c r="D21055" s="5" t="str">
        <f t="shared" si="328"/>
        <v>t</v>
      </c>
    </row>
    <row r="21056" spans="1:4" x14ac:dyDescent="0.2">
      <c r="A21056" s="5" t="s">
        <v>11109</v>
      </c>
      <c r="B21056" s="5" t="s">
        <v>35499</v>
      </c>
      <c r="C21056" s="5" t="s">
        <v>25323</v>
      </c>
      <c r="D21056" s="5" t="str">
        <f t="shared" si="328"/>
        <v>m3</v>
      </c>
    </row>
    <row r="21057" spans="1:4" x14ac:dyDescent="0.2">
      <c r="A21057" s="5" t="s">
        <v>21827</v>
      </c>
      <c r="B21057" s="5" t="s">
        <v>35499</v>
      </c>
      <c r="C21057" s="5" t="s">
        <v>25323</v>
      </c>
      <c r="D21057" s="5" t="str">
        <f t="shared" si="328"/>
        <v>m3</v>
      </c>
    </row>
    <row r="21058" spans="1:4" x14ac:dyDescent="0.2">
      <c r="A21058" s="5" t="s">
        <v>11110</v>
      </c>
      <c r="B21058" s="5" t="s">
        <v>35500</v>
      </c>
      <c r="C21058" s="5" t="s">
        <v>25323</v>
      </c>
      <c r="D21058" s="5" t="str">
        <f t="shared" ref="D21058:D21121" si="329">LOWER(C21058)</f>
        <v>m3</v>
      </c>
    </row>
    <row r="21059" spans="1:4" x14ac:dyDescent="0.2">
      <c r="A21059" s="5" t="s">
        <v>21828</v>
      </c>
      <c r="B21059" s="5" t="s">
        <v>35500</v>
      </c>
      <c r="C21059" s="5" t="s">
        <v>25323</v>
      </c>
      <c r="D21059" s="5" t="str">
        <f t="shared" si="329"/>
        <v>m3</v>
      </c>
    </row>
    <row r="21060" spans="1:4" x14ac:dyDescent="0.2">
      <c r="A21060" s="5" t="s">
        <v>11111</v>
      </c>
      <c r="B21060" s="5" t="s">
        <v>35501</v>
      </c>
      <c r="C21060" s="5" t="s">
        <v>25323</v>
      </c>
      <c r="D21060" s="5" t="str">
        <f t="shared" si="329"/>
        <v>m3</v>
      </c>
    </row>
    <row r="21061" spans="1:4" x14ac:dyDescent="0.2">
      <c r="A21061" s="5" t="s">
        <v>21829</v>
      </c>
      <c r="B21061" s="5" t="s">
        <v>35501</v>
      </c>
      <c r="C21061" s="5" t="s">
        <v>25323</v>
      </c>
      <c r="D21061" s="5" t="str">
        <f t="shared" si="329"/>
        <v>m3</v>
      </c>
    </row>
    <row r="21062" spans="1:4" x14ac:dyDescent="0.2">
      <c r="A21062" s="5" t="s">
        <v>5661</v>
      </c>
      <c r="B21062" s="5" t="s">
        <v>35502</v>
      </c>
      <c r="C21062" s="5" t="s">
        <v>408</v>
      </c>
      <c r="D21062" s="5" t="str">
        <f t="shared" si="329"/>
        <v>km</v>
      </c>
    </row>
    <row r="21063" spans="1:4" x14ac:dyDescent="0.2">
      <c r="A21063" s="5" t="s">
        <v>21830</v>
      </c>
      <c r="B21063" s="5" t="s">
        <v>35502</v>
      </c>
      <c r="C21063" s="5" t="s">
        <v>408</v>
      </c>
      <c r="D21063" s="5" t="str">
        <f t="shared" si="329"/>
        <v>km</v>
      </c>
    </row>
    <row r="21064" spans="1:4" x14ac:dyDescent="0.2">
      <c r="A21064" s="5" t="s">
        <v>5662</v>
      </c>
      <c r="B21064" s="5" t="s">
        <v>35503</v>
      </c>
      <c r="C21064" s="5" t="s">
        <v>25536</v>
      </c>
      <c r="D21064" s="5" t="str">
        <f t="shared" si="329"/>
        <v>m2</v>
      </c>
    </row>
    <row r="21065" spans="1:4" x14ac:dyDescent="0.2">
      <c r="A21065" s="5" t="s">
        <v>21831</v>
      </c>
      <c r="B21065" s="5" t="s">
        <v>35503</v>
      </c>
      <c r="C21065" s="5" t="s">
        <v>25536</v>
      </c>
      <c r="D21065" s="5" t="str">
        <f t="shared" si="329"/>
        <v>m2</v>
      </c>
    </row>
    <row r="21066" spans="1:4" x14ac:dyDescent="0.2">
      <c r="A21066" s="5" t="s">
        <v>11112</v>
      </c>
      <c r="B21066" s="5" t="s">
        <v>35504</v>
      </c>
      <c r="C21066" s="5" t="s">
        <v>393</v>
      </c>
      <c r="D21066" s="5" t="str">
        <f t="shared" si="329"/>
        <v>ha</v>
      </c>
    </row>
    <row r="21067" spans="1:4" x14ac:dyDescent="0.2">
      <c r="A21067" s="5" t="s">
        <v>21832</v>
      </c>
      <c r="B21067" s="5" t="s">
        <v>35504</v>
      </c>
      <c r="C21067" s="5" t="s">
        <v>393</v>
      </c>
      <c r="D21067" s="5" t="str">
        <f t="shared" si="329"/>
        <v>ha</v>
      </c>
    </row>
    <row r="21068" spans="1:4" x14ac:dyDescent="0.2">
      <c r="A21068" s="5" t="s">
        <v>11113</v>
      </c>
      <c r="B21068" s="5" t="s">
        <v>35505</v>
      </c>
      <c r="C21068" s="5" t="s">
        <v>25536</v>
      </c>
      <c r="D21068" s="5" t="str">
        <f t="shared" si="329"/>
        <v>m2</v>
      </c>
    </row>
    <row r="21069" spans="1:4" x14ac:dyDescent="0.2">
      <c r="A21069" s="5" t="s">
        <v>21833</v>
      </c>
      <c r="B21069" s="5" t="s">
        <v>35505</v>
      </c>
      <c r="C21069" s="5" t="s">
        <v>25536</v>
      </c>
      <c r="D21069" s="5" t="str">
        <f t="shared" si="329"/>
        <v>m2</v>
      </c>
    </row>
    <row r="21070" spans="1:4" x14ac:dyDescent="0.2">
      <c r="A21070" s="5" t="s">
        <v>11114</v>
      </c>
      <c r="B21070" s="5" t="s">
        <v>11115</v>
      </c>
      <c r="C21070" s="5" t="s">
        <v>25536</v>
      </c>
      <c r="D21070" s="5" t="str">
        <f t="shared" si="329"/>
        <v>m2</v>
      </c>
    </row>
    <row r="21071" spans="1:4" x14ac:dyDescent="0.2">
      <c r="A21071" s="5" t="s">
        <v>21834</v>
      </c>
      <c r="B21071" s="5" t="s">
        <v>11115</v>
      </c>
      <c r="C21071" s="5" t="s">
        <v>25536</v>
      </c>
      <c r="D21071" s="5" t="str">
        <f t="shared" si="329"/>
        <v>m2</v>
      </c>
    </row>
    <row r="21072" spans="1:4" x14ac:dyDescent="0.2">
      <c r="A21072" s="5" t="s">
        <v>11116</v>
      </c>
      <c r="B21072" s="5" t="s">
        <v>35506</v>
      </c>
      <c r="C21072" s="5" t="s">
        <v>25536</v>
      </c>
      <c r="D21072" s="5" t="str">
        <f t="shared" si="329"/>
        <v>m2</v>
      </c>
    </row>
    <row r="21073" spans="1:4" x14ac:dyDescent="0.2">
      <c r="A21073" s="5" t="s">
        <v>21835</v>
      </c>
      <c r="B21073" s="5" t="s">
        <v>35506</v>
      </c>
      <c r="C21073" s="5" t="s">
        <v>25536</v>
      </c>
      <c r="D21073" s="5" t="str">
        <f t="shared" si="329"/>
        <v>m2</v>
      </c>
    </row>
    <row r="21074" spans="1:4" x14ac:dyDescent="0.2">
      <c r="A21074" s="5" t="s">
        <v>11117</v>
      </c>
      <c r="B21074" s="5" t="s">
        <v>35507</v>
      </c>
      <c r="C21074" s="5" t="s">
        <v>25536</v>
      </c>
      <c r="D21074" s="5" t="str">
        <f t="shared" si="329"/>
        <v>m2</v>
      </c>
    </row>
    <row r="21075" spans="1:4" x14ac:dyDescent="0.2">
      <c r="A21075" s="5" t="s">
        <v>21836</v>
      </c>
      <c r="B21075" s="5" t="s">
        <v>35507</v>
      </c>
      <c r="C21075" s="5" t="s">
        <v>25536</v>
      </c>
      <c r="D21075" s="5" t="str">
        <f t="shared" si="329"/>
        <v>m2</v>
      </c>
    </row>
    <row r="21076" spans="1:4" x14ac:dyDescent="0.2">
      <c r="A21076" s="5" t="s">
        <v>11118</v>
      </c>
      <c r="B21076" s="5" t="s">
        <v>35508</v>
      </c>
      <c r="C21076" s="5" t="s">
        <v>25536</v>
      </c>
      <c r="D21076" s="5" t="str">
        <f t="shared" si="329"/>
        <v>m2</v>
      </c>
    </row>
    <row r="21077" spans="1:4" x14ac:dyDescent="0.2">
      <c r="A21077" s="5" t="s">
        <v>21837</v>
      </c>
      <c r="B21077" s="5" t="s">
        <v>35508</v>
      </c>
      <c r="C21077" s="5" t="s">
        <v>25536</v>
      </c>
      <c r="D21077" s="5" t="str">
        <f t="shared" si="329"/>
        <v>m2</v>
      </c>
    </row>
    <row r="21078" spans="1:4" x14ac:dyDescent="0.2">
      <c r="A21078" s="5" t="s">
        <v>5672</v>
      </c>
      <c r="B21078" s="5" t="s">
        <v>35509</v>
      </c>
      <c r="C21078" s="5" t="s">
        <v>25323</v>
      </c>
      <c r="D21078" s="5" t="str">
        <f t="shared" si="329"/>
        <v>m3</v>
      </c>
    </row>
    <row r="21079" spans="1:4" x14ac:dyDescent="0.2">
      <c r="A21079" s="5" t="s">
        <v>21838</v>
      </c>
      <c r="B21079" s="5" t="s">
        <v>35509</v>
      </c>
      <c r="C21079" s="5" t="s">
        <v>25323</v>
      </c>
      <c r="D21079" s="5" t="str">
        <f t="shared" si="329"/>
        <v>m3</v>
      </c>
    </row>
    <row r="21080" spans="1:4" x14ac:dyDescent="0.2">
      <c r="A21080" s="5" t="s">
        <v>5673</v>
      </c>
      <c r="B21080" s="5" t="s">
        <v>35510</v>
      </c>
      <c r="C21080" s="5" t="s">
        <v>25323</v>
      </c>
      <c r="D21080" s="5" t="str">
        <f t="shared" si="329"/>
        <v>m3</v>
      </c>
    </row>
    <row r="21081" spans="1:4" x14ac:dyDescent="0.2">
      <c r="A21081" s="5" t="s">
        <v>21839</v>
      </c>
      <c r="B21081" s="5" t="s">
        <v>35510</v>
      </c>
      <c r="C21081" s="5" t="s">
        <v>25323</v>
      </c>
      <c r="D21081" s="5" t="str">
        <f t="shared" si="329"/>
        <v>m3</v>
      </c>
    </row>
    <row r="21082" spans="1:4" x14ac:dyDescent="0.2">
      <c r="A21082" s="5" t="s">
        <v>5674</v>
      </c>
      <c r="B21082" s="5" t="s">
        <v>35511</v>
      </c>
      <c r="C21082" s="5" t="s">
        <v>25323</v>
      </c>
      <c r="D21082" s="5" t="str">
        <f t="shared" si="329"/>
        <v>m3</v>
      </c>
    </row>
    <row r="21083" spans="1:4" x14ac:dyDescent="0.2">
      <c r="A21083" s="5" t="s">
        <v>21840</v>
      </c>
      <c r="B21083" s="5" t="s">
        <v>35511</v>
      </c>
      <c r="C21083" s="5" t="s">
        <v>25323</v>
      </c>
      <c r="D21083" s="5" t="str">
        <f t="shared" si="329"/>
        <v>m3</v>
      </c>
    </row>
    <row r="21084" spans="1:4" x14ac:dyDescent="0.2">
      <c r="A21084" s="5" t="s">
        <v>5675</v>
      </c>
      <c r="B21084" s="5" t="s">
        <v>35512</v>
      </c>
      <c r="C21084" s="5" t="s">
        <v>25323</v>
      </c>
      <c r="D21084" s="5" t="str">
        <f t="shared" si="329"/>
        <v>m3</v>
      </c>
    </row>
    <row r="21085" spans="1:4" x14ac:dyDescent="0.2">
      <c r="A21085" s="5" t="s">
        <v>21841</v>
      </c>
      <c r="B21085" s="5" t="s">
        <v>35512</v>
      </c>
      <c r="C21085" s="5" t="s">
        <v>25323</v>
      </c>
      <c r="D21085" s="5" t="str">
        <f t="shared" si="329"/>
        <v>m3</v>
      </c>
    </row>
    <row r="21086" spans="1:4" x14ac:dyDescent="0.2">
      <c r="A21086" s="5" t="s">
        <v>5676</v>
      </c>
      <c r="B21086" s="5" t="s">
        <v>35513</v>
      </c>
      <c r="C21086" s="5" t="s">
        <v>25323</v>
      </c>
      <c r="D21086" s="5" t="str">
        <f t="shared" si="329"/>
        <v>m3</v>
      </c>
    </row>
    <row r="21087" spans="1:4" x14ac:dyDescent="0.2">
      <c r="A21087" s="5" t="s">
        <v>21842</v>
      </c>
      <c r="B21087" s="5" t="s">
        <v>35513</v>
      </c>
      <c r="C21087" s="5" t="s">
        <v>25323</v>
      </c>
      <c r="D21087" s="5" t="str">
        <f t="shared" si="329"/>
        <v>m3</v>
      </c>
    </row>
    <row r="21088" spans="1:4" x14ac:dyDescent="0.2">
      <c r="A21088" s="5" t="s">
        <v>5677</v>
      </c>
      <c r="B21088" s="5" t="s">
        <v>35514</v>
      </c>
      <c r="C21088" s="5" t="s">
        <v>25323</v>
      </c>
      <c r="D21088" s="5" t="str">
        <f t="shared" si="329"/>
        <v>m3</v>
      </c>
    </row>
    <row r="21089" spans="1:4" x14ac:dyDescent="0.2">
      <c r="A21089" s="5" t="s">
        <v>21843</v>
      </c>
      <c r="B21089" s="5" t="s">
        <v>35514</v>
      </c>
      <c r="C21089" s="5" t="s">
        <v>25323</v>
      </c>
      <c r="D21089" s="5" t="str">
        <f t="shared" si="329"/>
        <v>m3</v>
      </c>
    </row>
    <row r="21090" spans="1:4" x14ac:dyDescent="0.2">
      <c r="A21090" s="5" t="s">
        <v>5678</v>
      </c>
      <c r="B21090" s="5" t="s">
        <v>35515</v>
      </c>
      <c r="C21090" s="5" t="s">
        <v>25323</v>
      </c>
      <c r="D21090" s="5" t="str">
        <f t="shared" si="329"/>
        <v>m3</v>
      </c>
    </row>
    <row r="21091" spans="1:4" x14ac:dyDescent="0.2">
      <c r="A21091" s="5" t="s">
        <v>21844</v>
      </c>
      <c r="B21091" s="5" t="s">
        <v>35515</v>
      </c>
      <c r="C21091" s="5" t="s">
        <v>25323</v>
      </c>
      <c r="D21091" s="5" t="str">
        <f t="shared" si="329"/>
        <v>m3</v>
      </c>
    </row>
    <row r="21092" spans="1:4" x14ac:dyDescent="0.2">
      <c r="A21092" s="5" t="s">
        <v>5679</v>
      </c>
      <c r="B21092" s="5" t="s">
        <v>35516</v>
      </c>
      <c r="C21092" s="5" t="s">
        <v>25323</v>
      </c>
      <c r="D21092" s="5" t="str">
        <f t="shared" si="329"/>
        <v>m3</v>
      </c>
    </row>
    <row r="21093" spans="1:4" x14ac:dyDescent="0.2">
      <c r="A21093" s="5" t="s">
        <v>21845</v>
      </c>
      <c r="B21093" s="5" t="s">
        <v>35516</v>
      </c>
      <c r="C21093" s="5" t="s">
        <v>25323</v>
      </c>
      <c r="D21093" s="5" t="str">
        <f t="shared" si="329"/>
        <v>m3</v>
      </c>
    </row>
    <row r="21094" spans="1:4" x14ac:dyDescent="0.2">
      <c r="A21094" s="5" t="s">
        <v>5680</v>
      </c>
      <c r="B21094" s="5" t="s">
        <v>35517</v>
      </c>
      <c r="C21094" s="5" t="s">
        <v>25323</v>
      </c>
      <c r="D21094" s="5" t="str">
        <f t="shared" si="329"/>
        <v>m3</v>
      </c>
    </row>
    <row r="21095" spans="1:4" x14ac:dyDescent="0.2">
      <c r="A21095" s="5" t="s">
        <v>21846</v>
      </c>
      <c r="B21095" s="5" t="s">
        <v>35517</v>
      </c>
      <c r="C21095" s="5" t="s">
        <v>25323</v>
      </c>
      <c r="D21095" s="5" t="str">
        <f t="shared" si="329"/>
        <v>m3</v>
      </c>
    </row>
    <row r="21096" spans="1:4" x14ac:dyDescent="0.2">
      <c r="A21096" s="5" t="s">
        <v>5681</v>
      </c>
      <c r="B21096" s="5" t="s">
        <v>35518</v>
      </c>
      <c r="C21096" s="5" t="s">
        <v>25323</v>
      </c>
      <c r="D21096" s="5" t="str">
        <f t="shared" si="329"/>
        <v>m3</v>
      </c>
    </row>
    <row r="21097" spans="1:4" x14ac:dyDescent="0.2">
      <c r="A21097" s="5" t="s">
        <v>21847</v>
      </c>
      <c r="B21097" s="5" t="s">
        <v>35518</v>
      </c>
      <c r="C21097" s="5" t="s">
        <v>25323</v>
      </c>
      <c r="D21097" s="5" t="str">
        <f t="shared" si="329"/>
        <v>m3</v>
      </c>
    </row>
    <row r="21098" spans="1:4" x14ac:dyDescent="0.2">
      <c r="A21098" s="5" t="s">
        <v>5682</v>
      </c>
      <c r="B21098" s="5" t="s">
        <v>35519</v>
      </c>
      <c r="C21098" s="5" t="s">
        <v>25323</v>
      </c>
      <c r="D21098" s="5" t="str">
        <f t="shared" si="329"/>
        <v>m3</v>
      </c>
    </row>
    <row r="21099" spans="1:4" x14ac:dyDescent="0.2">
      <c r="A21099" s="5" t="s">
        <v>21848</v>
      </c>
      <c r="B21099" s="5" t="s">
        <v>35519</v>
      </c>
      <c r="C21099" s="5" t="s">
        <v>25323</v>
      </c>
      <c r="D21099" s="5" t="str">
        <f t="shared" si="329"/>
        <v>m3</v>
      </c>
    </row>
    <row r="21100" spans="1:4" x14ac:dyDescent="0.2">
      <c r="A21100" s="5" t="s">
        <v>5683</v>
      </c>
      <c r="B21100" s="5" t="s">
        <v>35520</v>
      </c>
      <c r="C21100" s="5" t="s">
        <v>25323</v>
      </c>
      <c r="D21100" s="5" t="str">
        <f t="shared" si="329"/>
        <v>m3</v>
      </c>
    </row>
    <row r="21101" spans="1:4" x14ac:dyDescent="0.2">
      <c r="A21101" s="5" t="s">
        <v>21849</v>
      </c>
      <c r="B21101" s="5" t="s">
        <v>35520</v>
      </c>
      <c r="C21101" s="5" t="s">
        <v>25323</v>
      </c>
      <c r="D21101" s="5" t="str">
        <f t="shared" si="329"/>
        <v>m3</v>
      </c>
    </row>
    <row r="21102" spans="1:4" x14ac:dyDescent="0.2">
      <c r="A21102" s="5" t="s">
        <v>5684</v>
      </c>
      <c r="B21102" s="5" t="s">
        <v>35521</v>
      </c>
      <c r="C21102" s="5" t="s">
        <v>25323</v>
      </c>
      <c r="D21102" s="5" t="str">
        <f t="shared" si="329"/>
        <v>m3</v>
      </c>
    </row>
    <row r="21103" spans="1:4" x14ac:dyDescent="0.2">
      <c r="A21103" s="5" t="s">
        <v>21850</v>
      </c>
      <c r="B21103" s="5" t="s">
        <v>35521</v>
      </c>
      <c r="C21103" s="5" t="s">
        <v>25323</v>
      </c>
      <c r="D21103" s="5" t="str">
        <f t="shared" si="329"/>
        <v>m3</v>
      </c>
    </row>
    <row r="21104" spans="1:4" x14ac:dyDescent="0.2">
      <c r="A21104" s="5" t="s">
        <v>11119</v>
      </c>
      <c r="B21104" s="5" t="s">
        <v>35522</v>
      </c>
      <c r="C21104" s="5" t="s">
        <v>25323</v>
      </c>
      <c r="D21104" s="5" t="str">
        <f t="shared" si="329"/>
        <v>m3</v>
      </c>
    </row>
    <row r="21105" spans="1:4" x14ac:dyDescent="0.2">
      <c r="A21105" s="5" t="s">
        <v>21851</v>
      </c>
      <c r="B21105" s="5" t="s">
        <v>35522</v>
      </c>
      <c r="C21105" s="5" t="s">
        <v>25323</v>
      </c>
      <c r="D21105" s="5" t="str">
        <f t="shared" si="329"/>
        <v>m3</v>
      </c>
    </row>
    <row r="21106" spans="1:4" x14ac:dyDescent="0.2">
      <c r="A21106" s="5" t="s">
        <v>5685</v>
      </c>
      <c r="B21106" s="5" t="s">
        <v>35523</v>
      </c>
      <c r="C21106" s="5" t="s">
        <v>25323</v>
      </c>
      <c r="D21106" s="5" t="str">
        <f t="shared" si="329"/>
        <v>m3</v>
      </c>
    </row>
    <row r="21107" spans="1:4" x14ac:dyDescent="0.2">
      <c r="A21107" s="5" t="s">
        <v>21852</v>
      </c>
      <c r="B21107" s="5" t="s">
        <v>35523</v>
      </c>
      <c r="C21107" s="5" t="s">
        <v>25323</v>
      </c>
      <c r="D21107" s="5" t="str">
        <f t="shared" si="329"/>
        <v>m3</v>
      </c>
    </row>
    <row r="21108" spans="1:4" x14ac:dyDescent="0.2">
      <c r="A21108" s="5" t="s">
        <v>5686</v>
      </c>
      <c r="B21108" s="5" t="s">
        <v>35524</v>
      </c>
      <c r="C21108" s="5" t="s">
        <v>25323</v>
      </c>
      <c r="D21108" s="5" t="str">
        <f t="shared" si="329"/>
        <v>m3</v>
      </c>
    </row>
    <row r="21109" spans="1:4" x14ac:dyDescent="0.2">
      <c r="A21109" s="5" t="s">
        <v>21853</v>
      </c>
      <c r="B21109" s="5" t="s">
        <v>35524</v>
      </c>
      <c r="C21109" s="5" t="s">
        <v>25323</v>
      </c>
      <c r="D21109" s="5" t="str">
        <f t="shared" si="329"/>
        <v>m3</v>
      </c>
    </row>
    <row r="21110" spans="1:4" x14ac:dyDescent="0.2">
      <c r="A21110" s="5" t="s">
        <v>5687</v>
      </c>
      <c r="B21110" s="5" t="s">
        <v>35525</v>
      </c>
      <c r="C21110" s="5" t="s">
        <v>25323</v>
      </c>
      <c r="D21110" s="5" t="str">
        <f t="shared" si="329"/>
        <v>m3</v>
      </c>
    </row>
    <row r="21111" spans="1:4" x14ac:dyDescent="0.2">
      <c r="A21111" s="5" t="s">
        <v>21854</v>
      </c>
      <c r="B21111" s="5" t="s">
        <v>35525</v>
      </c>
      <c r="C21111" s="5" t="s">
        <v>25323</v>
      </c>
      <c r="D21111" s="5" t="str">
        <f t="shared" si="329"/>
        <v>m3</v>
      </c>
    </row>
    <row r="21112" spans="1:4" x14ac:dyDescent="0.2">
      <c r="A21112" s="5" t="s">
        <v>5688</v>
      </c>
      <c r="B21112" s="5" t="s">
        <v>35526</v>
      </c>
      <c r="C21112" s="5" t="s">
        <v>25323</v>
      </c>
      <c r="D21112" s="5" t="str">
        <f t="shared" si="329"/>
        <v>m3</v>
      </c>
    </row>
    <row r="21113" spans="1:4" x14ac:dyDescent="0.2">
      <c r="A21113" s="5" t="s">
        <v>21855</v>
      </c>
      <c r="B21113" s="5" t="s">
        <v>35526</v>
      </c>
      <c r="C21113" s="5" t="s">
        <v>25323</v>
      </c>
      <c r="D21113" s="5" t="str">
        <f t="shared" si="329"/>
        <v>m3</v>
      </c>
    </row>
    <row r="21114" spans="1:4" x14ac:dyDescent="0.2">
      <c r="A21114" s="5" t="s">
        <v>5689</v>
      </c>
      <c r="B21114" s="5" t="s">
        <v>35527</v>
      </c>
      <c r="C21114" s="5" t="s">
        <v>25323</v>
      </c>
      <c r="D21114" s="5" t="str">
        <f t="shared" si="329"/>
        <v>m3</v>
      </c>
    </row>
    <row r="21115" spans="1:4" x14ac:dyDescent="0.2">
      <c r="A21115" s="5" t="s">
        <v>21856</v>
      </c>
      <c r="B21115" s="5" t="s">
        <v>35527</v>
      </c>
      <c r="C21115" s="5" t="s">
        <v>25323</v>
      </c>
      <c r="D21115" s="5" t="str">
        <f t="shared" si="329"/>
        <v>m3</v>
      </c>
    </row>
    <row r="21116" spans="1:4" x14ac:dyDescent="0.2">
      <c r="A21116" s="5" t="s">
        <v>5690</v>
      </c>
      <c r="B21116" s="5" t="s">
        <v>35528</v>
      </c>
      <c r="C21116" s="5" t="s">
        <v>25323</v>
      </c>
      <c r="D21116" s="5" t="str">
        <f t="shared" si="329"/>
        <v>m3</v>
      </c>
    </row>
    <row r="21117" spans="1:4" x14ac:dyDescent="0.2">
      <c r="A21117" s="5" t="s">
        <v>21857</v>
      </c>
      <c r="B21117" s="5" t="s">
        <v>35528</v>
      </c>
      <c r="C21117" s="5" t="s">
        <v>25323</v>
      </c>
      <c r="D21117" s="5" t="str">
        <f t="shared" si="329"/>
        <v>m3</v>
      </c>
    </row>
    <row r="21118" spans="1:4" x14ac:dyDescent="0.2">
      <c r="A21118" s="5" t="s">
        <v>11120</v>
      </c>
      <c r="B21118" s="5" t="s">
        <v>35529</v>
      </c>
      <c r="C21118" s="5" t="s">
        <v>25323</v>
      </c>
      <c r="D21118" s="5" t="str">
        <f t="shared" si="329"/>
        <v>m3</v>
      </c>
    </row>
    <row r="21119" spans="1:4" x14ac:dyDescent="0.2">
      <c r="A21119" s="5" t="s">
        <v>21858</v>
      </c>
      <c r="B21119" s="5" t="s">
        <v>35529</v>
      </c>
      <c r="C21119" s="5" t="s">
        <v>25323</v>
      </c>
      <c r="D21119" s="5" t="str">
        <f t="shared" si="329"/>
        <v>m3</v>
      </c>
    </row>
    <row r="21120" spans="1:4" x14ac:dyDescent="0.2">
      <c r="A21120" s="5" t="s">
        <v>11121</v>
      </c>
      <c r="B21120" s="5" t="s">
        <v>35530</v>
      </c>
      <c r="C21120" s="5" t="s">
        <v>25323</v>
      </c>
      <c r="D21120" s="5" t="str">
        <f t="shared" si="329"/>
        <v>m3</v>
      </c>
    </row>
    <row r="21121" spans="1:4" x14ac:dyDescent="0.2">
      <c r="A21121" s="5" t="s">
        <v>21859</v>
      </c>
      <c r="B21121" s="5" t="s">
        <v>35530</v>
      </c>
      <c r="C21121" s="5" t="s">
        <v>25323</v>
      </c>
      <c r="D21121" s="5" t="str">
        <f t="shared" si="329"/>
        <v>m3</v>
      </c>
    </row>
    <row r="21122" spans="1:4" x14ac:dyDescent="0.2">
      <c r="A21122" s="5" t="s">
        <v>5691</v>
      </c>
      <c r="B21122" s="5" t="s">
        <v>35531</v>
      </c>
      <c r="C21122" s="5" t="s">
        <v>25536</v>
      </c>
      <c r="D21122" s="5" t="str">
        <f t="shared" ref="D21122:D21185" si="330">LOWER(C21122)</f>
        <v>m2</v>
      </c>
    </row>
    <row r="21123" spans="1:4" x14ac:dyDescent="0.2">
      <c r="A21123" s="5" t="s">
        <v>21860</v>
      </c>
      <c r="B21123" s="5" t="s">
        <v>35531</v>
      </c>
      <c r="C21123" s="5" t="s">
        <v>25536</v>
      </c>
      <c r="D21123" s="5" t="str">
        <f t="shared" si="330"/>
        <v>m2</v>
      </c>
    </row>
    <row r="21124" spans="1:4" x14ac:dyDescent="0.2">
      <c r="A21124" s="5" t="s">
        <v>5692</v>
      </c>
      <c r="B21124" s="5" t="s">
        <v>35532</v>
      </c>
      <c r="C21124" s="5" t="s">
        <v>25536</v>
      </c>
      <c r="D21124" s="5" t="str">
        <f t="shared" si="330"/>
        <v>m2</v>
      </c>
    </row>
    <row r="21125" spans="1:4" x14ac:dyDescent="0.2">
      <c r="A21125" s="5" t="s">
        <v>21861</v>
      </c>
      <c r="B21125" s="5" t="s">
        <v>35532</v>
      </c>
      <c r="C21125" s="5" t="s">
        <v>25536</v>
      </c>
      <c r="D21125" s="5" t="str">
        <f t="shared" si="330"/>
        <v>m2</v>
      </c>
    </row>
    <row r="21126" spans="1:4" x14ac:dyDescent="0.2">
      <c r="A21126" s="5" t="s">
        <v>5697</v>
      </c>
      <c r="B21126" s="5" t="s">
        <v>35533</v>
      </c>
      <c r="C21126" s="5" t="s">
        <v>25323</v>
      </c>
      <c r="D21126" s="5" t="str">
        <f t="shared" si="330"/>
        <v>m3</v>
      </c>
    </row>
    <row r="21127" spans="1:4" x14ac:dyDescent="0.2">
      <c r="A21127" s="5" t="s">
        <v>21862</v>
      </c>
      <c r="B21127" s="5" t="s">
        <v>35533</v>
      </c>
      <c r="C21127" s="5" t="s">
        <v>25323</v>
      </c>
      <c r="D21127" s="5" t="str">
        <f t="shared" si="330"/>
        <v>m3</v>
      </c>
    </row>
    <row r="21128" spans="1:4" x14ac:dyDescent="0.2">
      <c r="A21128" s="5" t="s">
        <v>5698</v>
      </c>
      <c r="B21128" s="5" t="s">
        <v>35534</v>
      </c>
      <c r="C21128" s="5" t="s">
        <v>25323</v>
      </c>
      <c r="D21128" s="5" t="str">
        <f t="shared" si="330"/>
        <v>m3</v>
      </c>
    </row>
    <row r="21129" spans="1:4" x14ac:dyDescent="0.2">
      <c r="A21129" s="5" t="s">
        <v>21863</v>
      </c>
      <c r="B21129" s="5" t="s">
        <v>35534</v>
      </c>
      <c r="C21129" s="5" t="s">
        <v>25323</v>
      </c>
      <c r="D21129" s="5" t="str">
        <f t="shared" si="330"/>
        <v>m3</v>
      </c>
    </row>
    <row r="21130" spans="1:4" x14ac:dyDescent="0.2">
      <c r="A21130" s="5" t="s">
        <v>11122</v>
      </c>
      <c r="B21130" s="5" t="s">
        <v>35535</v>
      </c>
      <c r="C21130" s="5" t="s">
        <v>25323</v>
      </c>
      <c r="D21130" s="5" t="str">
        <f t="shared" si="330"/>
        <v>m3</v>
      </c>
    </row>
    <row r="21131" spans="1:4" x14ac:dyDescent="0.2">
      <c r="A21131" s="5" t="s">
        <v>21864</v>
      </c>
      <c r="B21131" s="5" t="s">
        <v>35535</v>
      </c>
      <c r="C21131" s="5" t="s">
        <v>25323</v>
      </c>
      <c r="D21131" s="5" t="str">
        <f t="shared" si="330"/>
        <v>m3</v>
      </c>
    </row>
    <row r="21132" spans="1:4" x14ac:dyDescent="0.2">
      <c r="A21132" s="5" t="s">
        <v>11123</v>
      </c>
      <c r="B21132" s="5" t="s">
        <v>35536</v>
      </c>
      <c r="C21132" s="5" t="s">
        <v>25323</v>
      </c>
      <c r="D21132" s="5" t="str">
        <f t="shared" si="330"/>
        <v>m3</v>
      </c>
    </row>
    <row r="21133" spans="1:4" x14ac:dyDescent="0.2">
      <c r="A21133" s="5" t="s">
        <v>21865</v>
      </c>
      <c r="B21133" s="5" t="s">
        <v>35536</v>
      </c>
      <c r="C21133" s="5" t="s">
        <v>25323</v>
      </c>
      <c r="D21133" s="5" t="str">
        <f t="shared" si="330"/>
        <v>m3</v>
      </c>
    </row>
    <row r="21134" spans="1:4" x14ac:dyDescent="0.2">
      <c r="A21134" s="5" t="s">
        <v>5699</v>
      </c>
      <c r="B21134" s="5" t="s">
        <v>35537</v>
      </c>
      <c r="C21134" s="5" t="s">
        <v>25323</v>
      </c>
      <c r="D21134" s="5" t="str">
        <f t="shared" si="330"/>
        <v>m3</v>
      </c>
    </row>
    <row r="21135" spans="1:4" x14ac:dyDescent="0.2">
      <c r="A21135" s="5" t="s">
        <v>21866</v>
      </c>
      <c r="B21135" s="5" t="s">
        <v>35537</v>
      </c>
      <c r="C21135" s="5" t="s">
        <v>25323</v>
      </c>
      <c r="D21135" s="5" t="str">
        <f t="shared" si="330"/>
        <v>m3</v>
      </c>
    </row>
    <row r="21136" spans="1:4" x14ac:dyDescent="0.2">
      <c r="A21136" s="5" t="s">
        <v>5700</v>
      </c>
      <c r="B21136" s="5" t="s">
        <v>35538</v>
      </c>
      <c r="C21136" s="5" t="s">
        <v>25323</v>
      </c>
      <c r="D21136" s="5" t="str">
        <f t="shared" si="330"/>
        <v>m3</v>
      </c>
    </row>
    <row r="21137" spans="1:4" x14ac:dyDescent="0.2">
      <c r="A21137" s="5" t="s">
        <v>21867</v>
      </c>
      <c r="B21137" s="5" t="s">
        <v>35538</v>
      </c>
      <c r="C21137" s="5" t="s">
        <v>25323</v>
      </c>
      <c r="D21137" s="5" t="str">
        <f t="shared" si="330"/>
        <v>m3</v>
      </c>
    </row>
    <row r="21138" spans="1:4" x14ac:dyDescent="0.2">
      <c r="A21138" s="5" t="s">
        <v>5701</v>
      </c>
      <c r="B21138" s="5" t="s">
        <v>35539</v>
      </c>
      <c r="C21138" s="5" t="s">
        <v>25323</v>
      </c>
      <c r="D21138" s="5" t="str">
        <f t="shared" si="330"/>
        <v>m3</v>
      </c>
    </row>
    <row r="21139" spans="1:4" x14ac:dyDescent="0.2">
      <c r="A21139" s="5" t="s">
        <v>21868</v>
      </c>
      <c r="B21139" s="5" t="s">
        <v>35539</v>
      </c>
      <c r="C21139" s="5" t="s">
        <v>25323</v>
      </c>
      <c r="D21139" s="5" t="str">
        <f t="shared" si="330"/>
        <v>m3</v>
      </c>
    </row>
    <row r="21140" spans="1:4" x14ac:dyDescent="0.2">
      <c r="A21140" s="5" t="s">
        <v>5703</v>
      </c>
      <c r="B21140" s="5" t="s">
        <v>35540</v>
      </c>
      <c r="C21140" s="5" t="s">
        <v>25536</v>
      </c>
      <c r="D21140" s="5" t="str">
        <f t="shared" si="330"/>
        <v>m2</v>
      </c>
    </row>
    <row r="21141" spans="1:4" x14ac:dyDescent="0.2">
      <c r="A21141" s="5" t="s">
        <v>21869</v>
      </c>
      <c r="B21141" s="5" t="s">
        <v>35540</v>
      </c>
      <c r="C21141" s="5" t="s">
        <v>25536</v>
      </c>
      <c r="D21141" s="5" t="str">
        <f t="shared" si="330"/>
        <v>m2</v>
      </c>
    </row>
    <row r="21142" spans="1:4" x14ac:dyDescent="0.2">
      <c r="A21142" s="5" t="s">
        <v>5704</v>
      </c>
      <c r="B21142" s="5" t="s">
        <v>35541</v>
      </c>
      <c r="C21142" s="5" t="s">
        <v>25536</v>
      </c>
      <c r="D21142" s="5" t="str">
        <f t="shared" si="330"/>
        <v>m2</v>
      </c>
    </row>
    <row r="21143" spans="1:4" x14ac:dyDescent="0.2">
      <c r="A21143" s="5" t="s">
        <v>21870</v>
      </c>
      <c r="B21143" s="5" t="s">
        <v>35541</v>
      </c>
      <c r="C21143" s="5" t="s">
        <v>25536</v>
      </c>
      <c r="D21143" s="5" t="str">
        <f t="shared" si="330"/>
        <v>m2</v>
      </c>
    </row>
    <row r="21144" spans="1:4" x14ac:dyDescent="0.2">
      <c r="A21144" s="5" t="s">
        <v>5705</v>
      </c>
      <c r="B21144" s="5" t="s">
        <v>35542</v>
      </c>
      <c r="C21144" s="5" t="s">
        <v>25536</v>
      </c>
      <c r="D21144" s="5" t="str">
        <f t="shared" si="330"/>
        <v>m2</v>
      </c>
    </row>
    <row r="21145" spans="1:4" x14ac:dyDescent="0.2">
      <c r="A21145" s="5" t="s">
        <v>21871</v>
      </c>
      <c r="B21145" s="5" t="s">
        <v>35542</v>
      </c>
      <c r="C21145" s="5" t="s">
        <v>25536</v>
      </c>
      <c r="D21145" s="5" t="str">
        <f t="shared" si="330"/>
        <v>m2</v>
      </c>
    </row>
    <row r="21146" spans="1:4" x14ac:dyDescent="0.2">
      <c r="A21146" s="5" t="s">
        <v>5706</v>
      </c>
      <c r="B21146" s="5" t="s">
        <v>35543</v>
      </c>
      <c r="C21146" s="5" t="s">
        <v>25323</v>
      </c>
      <c r="D21146" s="5" t="str">
        <f t="shared" si="330"/>
        <v>m3</v>
      </c>
    </row>
    <row r="21147" spans="1:4" x14ac:dyDescent="0.2">
      <c r="A21147" s="5" t="s">
        <v>21872</v>
      </c>
      <c r="B21147" s="5" t="s">
        <v>35543</v>
      </c>
      <c r="C21147" s="5" t="s">
        <v>25323</v>
      </c>
      <c r="D21147" s="5" t="str">
        <f t="shared" si="330"/>
        <v>m3</v>
      </c>
    </row>
    <row r="21148" spans="1:4" x14ac:dyDescent="0.2">
      <c r="A21148" s="5" t="s">
        <v>5707</v>
      </c>
      <c r="B21148" s="5" t="s">
        <v>35544</v>
      </c>
      <c r="C21148" s="5" t="s">
        <v>25323</v>
      </c>
      <c r="D21148" s="5" t="str">
        <f t="shared" si="330"/>
        <v>m3</v>
      </c>
    </row>
    <row r="21149" spans="1:4" x14ac:dyDescent="0.2">
      <c r="A21149" s="5" t="s">
        <v>21873</v>
      </c>
      <c r="B21149" s="5" t="s">
        <v>35544</v>
      </c>
      <c r="C21149" s="5" t="s">
        <v>25323</v>
      </c>
      <c r="D21149" s="5" t="str">
        <f t="shared" si="330"/>
        <v>m3</v>
      </c>
    </row>
    <row r="21150" spans="1:4" x14ac:dyDescent="0.2">
      <c r="A21150" s="5" t="s">
        <v>5708</v>
      </c>
      <c r="B21150" s="5" t="s">
        <v>35545</v>
      </c>
      <c r="C21150" s="5" t="s">
        <v>25323</v>
      </c>
      <c r="D21150" s="5" t="str">
        <f t="shared" si="330"/>
        <v>m3</v>
      </c>
    </row>
    <row r="21151" spans="1:4" x14ac:dyDescent="0.2">
      <c r="A21151" s="5" t="s">
        <v>21874</v>
      </c>
      <c r="B21151" s="5" t="s">
        <v>35545</v>
      </c>
      <c r="C21151" s="5" t="s">
        <v>25323</v>
      </c>
      <c r="D21151" s="5" t="str">
        <f t="shared" si="330"/>
        <v>m3</v>
      </c>
    </row>
    <row r="21152" spans="1:4" x14ac:dyDescent="0.2">
      <c r="A21152" s="5" t="s">
        <v>5709</v>
      </c>
      <c r="B21152" s="5" t="s">
        <v>35546</v>
      </c>
      <c r="C21152" s="5" t="s">
        <v>25323</v>
      </c>
      <c r="D21152" s="5" t="str">
        <f t="shared" si="330"/>
        <v>m3</v>
      </c>
    </row>
    <row r="21153" spans="1:4" x14ac:dyDescent="0.2">
      <c r="A21153" s="5" t="s">
        <v>21875</v>
      </c>
      <c r="B21153" s="5" t="s">
        <v>35546</v>
      </c>
      <c r="C21153" s="5" t="s">
        <v>25323</v>
      </c>
      <c r="D21153" s="5" t="str">
        <f t="shared" si="330"/>
        <v>m3</v>
      </c>
    </row>
    <row r="21154" spans="1:4" x14ac:dyDescent="0.2">
      <c r="A21154" s="5" t="s">
        <v>5710</v>
      </c>
      <c r="B21154" s="5" t="s">
        <v>35547</v>
      </c>
      <c r="C21154" s="5" t="s">
        <v>25323</v>
      </c>
      <c r="D21154" s="5" t="str">
        <f t="shared" si="330"/>
        <v>m3</v>
      </c>
    </row>
    <row r="21155" spans="1:4" x14ac:dyDescent="0.2">
      <c r="A21155" s="5" t="s">
        <v>21876</v>
      </c>
      <c r="B21155" s="5" t="s">
        <v>35547</v>
      </c>
      <c r="C21155" s="5" t="s">
        <v>25323</v>
      </c>
      <c r="D21155" s="5" t="str">
        <f t="shared" si="330"/>
        <v>m3</v>
      </c>
    </row>
    <row r="21156" spans="1:4" x14ac:dyDescent="0.2">
      <c r="A21156" s="5" t="s">
        <v>5711</v>
      </c>
      <c r="B21156" s="5" t="s">
        <v>35548</v>
      </c>
      <c r="C21156" s="5" t="s">
        <v>25323</v>
      </c>
      <c r="D21156" s="5" t="str">
        <f t="shared" si="330"/>
        <v>m3</v>
      </c>
    </row>
    <row r="21157" spans="1:4" x14ac:dyDescent="0.2">
      <c r="A21157" s="5" t="s">
        <v>21877</v>
      </c>
      <c r="B21157" s="5" t="s">
        <v>35548</v>
      </c>
      <c r="C21157" s="5" t="s">
        <v>25323</v>
      </c>
      <c r="D21157" s="5" t="str">
        <f t="shared" si="330"/>
        <v>m3</v>
      </c>
    </row>
    <row r="21158" spans="1:4" x14ac:dyDescent="0.2">
      <c r="A21158" s="5" t="s">
        <v>5712</v>
      </c>
      <c r="B21158" s="5" t="s">
        <v>35549</v>
      </c>
      <c r="C21158" s="5" t="s">
        <v>25323</v>
      </c>
      <c r="D21158" s="5" t="str">
        <f t="shared" si="330"/>
        <v>m3</v>
      </c>
    </row>
    <row r="21159" spans="1:4" x14ac:dyDescent="0.2">
      <c r="A21159" s="5" t="s">
        <v>21878</v>
      </c>
      <c r="B21159" s="5" t="s">
        <v>35549</v>
      </c>
      <c r="C21159" s="5" t="s">
        <v>25323</v>
      </c>
      <c r="D21159" s="5" t="str">
        <f t="shared" si="330"/>
        <v>m3</v>
      </c>
    </row>
    <row r="21160" spans="1:4" x14ac:dyDescent="0.2">
      <c r="A21160" s="5" t="s">
        <v>5713</v>
      </c>
      <c r="B21160" s="5" t="s">
        <v>35550</v>
      </c>
      <c r="C21160" s="5" t="s">
        <v>25323</v>
      </c>
      <c r="D21160" s="5" t="str">
        <f t="shared" si="330"/>
        <v>m3</v>
      </c>
    </row>
    <row r="21161" spans="1:4" x14ac:dyDescent="0.2">
      <c r="A21161" s="5" t="s">
        <v>21879</v>
      </c>
      <c r="B21161" s="5" t="s">
        <v>35550</v>
      </c>
      <c r="C21161" s="5" t="s">
        <v>25323</v>
      </c>
      <c r="D21161" s="5" t="str">
        <f t="shared" si="330"/>
        <v>m3</v>
      </c>
    </row>
    <row r="21162" spans="1:4" x14ac:dyDescent="0.2">
      <c r="A21162" s="5" t="s">
        <v>11124</v>
      </c>
      <c r="B21162" s="5" t="s">
        <v>35551</v>
      </c>
      <c r="C21162" s="5" t="s">
        <v>25323</v>
      </c>
      <c r="D21162" s="5" t="str">
        <f t="shared" si="330"/>
        <v>m3</v>
      </c>
    </row>
    <row r="21163" spans="1:4" x14ac:dyDescent="0.2">
      <c r="A21163" s="5" t="s">
        <v>21880</v>
      </c>
      <c r="B21163" s="5" t="s">
        <v>35551</v>
      </c>
      <c r="C21163" s="5" t="s">
        <v>25323</v>
      </c>
      <c r="D21163" s="5" t="str">
        <f t="shared" si="330"/>
        <v>m3</v>
      </c>
    </row>
    <row r="21164" spans="1:4" x14ac:dyDescent="0.2">
      <c r="A21164" s="5" t="s">
        <v>5714</v>
      </c>
      <c r="B21164" s="5" t="s">
        <v>35552</v>
      </c>
      <c r="C21164" s="5" t="s">
        <v>25323</v>
      </c>
      <c r="D21164" s="5" t="str">
        <f t="shared" si="330"/>
        <v>m3</v>
      </c>
    </row>
    <row r="21165" spans="1:4" x14ac:dyDescent="0.2">
      <c r="A21165" s="5" t="s">
        <v>21881</v>
      </c>
      <c r="B21165" s="5" t="s">
        <v>35552</v>
      </c>
      <c r="C21165" s="5" t="s">
        <v>25323</v>
      </c>
      <c r="D21165" s="5" t="str">
        <f t="shared" si="330"/>
        <v>m3</v>
      </c>
    </row>
    <row r="21166" spans="1:4" x14ac:dyDescent="0.2">
      <c r="A21166" s="5" t="s">
        <v>5715</v>
      </c>
      <c r="B21166" s="5" t="s">
        <v>35553</v>
      </c>
      <c r="C21166" s="5" t="s">
        <v>25323</v>
      </c>
      <c r="D21166" s="5" t="str">
        <f t="shared" si="330"/>
        <v>m3</v>
      </c>
    </row>
    <row r="21167" spans="1:4" x14ac:dyDescent="0.2">
      <c r="A21167" s="5" t="s">
        <v>21882</v>
      </c>
      <c r="B21167" s="5" t="s">
        <v>35553</v>
      </c>
      <c r="C21167" s="5" t="s">
        <v>25323</v>
      </c>
      <c r="D21167" s="5" t="str">
        <f t="shared" si="330"/>
        <v>m3</v>
      </c>
    </row>
    <row r="21168" spans="1:4" x14ac:dyDescent="0.2">
      <c r="A21168" s="5" t="s">
        <v>5716</v>
      </c>
      <c r="B21168" s="5" t="s">
        <v>35554</v>
      </c>
      <c r="C21168" s="5" t="s">
        <v>25323</v>
      </c>
      <c r="D21168" s="5" t="str">
        <f t="shared" si="330"/>
        <v>m3</v>
      </c>
    </row>
    <row r="21169" spans="1:4" x14ac:dyDescent="0.2">
      <c r="A21169" s="5" t="s">
        <v>21883</v>
      </c>
      <c r="B21169" s="5" t="s">
        <v>35554</v>
      </c>
      <c r="C21169" s="5" t="s">
        <v>25323</v>
      </c>
      <c r="D21169" s="5" t="str">
        <f t="shared" si="330"/>
        <v>m3</v>
      </c>
    </row>
    <row r="21170" spans="1:4" x14ac:dyDescent="0.2">
      <c r="A21170" s="5" t="s">
        <v>5717</v>
      </c>
      <c r="B21170" s="5" t="s">
        <v>35555</v>
      </c>
      <c r="C21170" s="5" t="s">
        <v>25323</v>
      </c>
      <c r="D21170" s="5" t="str">
        <f t="shared" si="330"/>
        <v>m3</v>
      </c>
    </row>
    <row r="21171" spans="1:4" x14ac:dyDescent="0.2">
      <c r="A21171" s="5" t="s">
        <v>21884</v>
      </c>
      <c r="B21171" s="5" t="s">
        <v>35555</v>
      </c>
      <c r="C21171" s="5" t="s">
        <v>25323</v>
      </c>
      <c r="D21171" s="5" t="str">
        <f t="shared" si="330"/>
        <v>m3</v>
      </c>
    </row>
    <row r="21172" spans="1:4" x14ac:dyDescent="0.2">
      <c r="A21172" s="5" t="s">
        <v>11125</v>
      </c>
      <c r="B21172" s="5" t="s">
        <v>35556</v>
      </c>
      <c r="C21172" s="5" t="s">
        <v>25323</v>
      </c>
      <c r="D21172" s="5" t="str">
        <f t="shared" si="330"/>
        <v>m3</v>
      </c>
    </row>
    <row r="21173" spans="1:4" x14ac:dyDescent="0.2">
      <c r="A21173" s="5" t="s">
        <v>21885</v>
      </c>
      <c r="B21173" s="5" t="s">
        <v>35556</v>
      </c>
      <c r="C21173" s="5" t="s">
        <v>25323</v>
      </c>
      <c r="D21173" s="5" t="str">
        <f t="shared" si="330"/>
        <v>m3</v>
      </c>
    </row>
    <row r="21174" spans="1:4" x14ac:dyDescent="0.2">
      <c r="A21174" s="5" t="s">
        <v>5693</v>
      </c>
      <c r="B21174" s="5" t="s">
        <v>35557</v>
      </c>
      <c r="C21174" s="5" t="s">
        <v>25536</v>
      </c>
      <c r="D21174" s="5" t="str">
        <f t="shared" si="330"/>
        <v>m2</v>
      </c>
    </row>
    <row r="21175" spans="1:4" x14ac:dyDescent="0.2">
      <c r="A21175" s="5" t="s">
        <v>21886</v>
      </c>
      <c r="B21175" s="5" t="s">
        <v>35557</v>
      </c>
      <c r="C21175" s="5" t="s">
        <v>25536</v>
      </c>
      <c r="D21175" s="5" t="str">
        <f t="shared" si="330"/>
        <v>m2</v>
      </c>
    </row>
    <row r="21176" spans="1:4" x14ac:dyDescent="0.2">
      <c r="A21176" s="5" t="s">
        <v>5694</v>
      </c>
      <c r="B21176" s="5" t="s">
        <v>35558</v>
      </c>
      <c r="C21176" s="5" t="s">
        <v>25536</v>
      </c>
      <c r="D21176" s="5" t="str">
        <f t="shared" si="330"/>
        <v>m2</v>
      </c>
    </row>
    <row r="21177" spans="1:4" x14ac:dyDescent="0.2">
      <c r="A21177" s="5" t="s">
        <v>21887</v>
      </c>
      <c r="B21177" s="5" t="s">
        <v>35558</v>
      </c>
      <c r="C21177" s="5" t="s">
        <v>25536</v>
      </c>
      <c r="D21177" s="5" t="str">
        <f t="shared" si="330"/>
        <v>m2</v>
      </c>
    </row>
    <row r="21178" spans="1:4" x14ac:dyDescent="0.2">
      <c r="A21178" s="5" t="s">
        <v>5695</v>
      </c>
      <c r="B21178" s="5" t="s">
        <v>35559</v>
      </c>
      <c r="C21178" s="5" t="s">
        <v>25536</v>
      </c>
      <c r="D21178" s="5" t="str">
        <f t="shared" si="330"/>
        <v>m2</v>
      </c>
    </row>
    <row r="21179" spans="1:4" x14ac:dyDescent="0.2">
      <c r="A21179" s="5" t="s">
        <v>21888</v>
      </c>
      <c r="B21179" s="5" t="s">
        <v>35559</v>
      </c>
      <c r="C21179" s="5" t="s">
        <v>25536</v>
      </c>
      <c r="D21179" s="5" t="str">
        <f t="shared" si="330"/>
        <v>m2</v>
      </c>
    </row>
    <row r="21180" spans="1:4" x14ac:dyDescent="0.2">
      <c r="A21180" s="5" t="s">
        <v>5696</v>
      </c>
      <c r="B21180" s="5" t="s">
        <v>35560</v>
      </c>
      <c r="C21180" s="5" t="s">
        <v>25536</v>
      </c>
      <c r="D21180" s="5" t="str">
        <f t="shared" si="330"/>
        <v>m2</v>
      </c>
    </row>
    <row r="21181" spans="1:4" x14ac:dyDescent="0.2">
      <c r="A21181" s="5" t="s">
        <v>21889</v>
      </c>
      <c r="B21181" s="5" t="s">
        <v>35560</v>
      </c>
      <c r="C21181" s="5" t="s">
        <v>25536</v>
      </c>
      <c r="D21181" s="5" t="str">
        <f t="shared" si="330"/>
        <v>m2</v>
      </c>
    </row>
    <row r="21182" spans="1:4" x14ac:dyDescent="0.2">
      <c r="A21182" s="5" t="s">
        <v>5718</v>
      </c>
      <c r="B21182" s="5" t="s">
        <v>35561</v>
      </c>
      <c r="C21182" s="5" t="s">
        <v>25323</v>
      </c>
      <c r="D21182" s="5" t="str">
        <f t="shared" si="330"/>
        <v>m3</v>
      </c>
    </row>
    <row r="21183" spans="1:4" x14ac:dyDescent="0.2">
      <c r="A21183" s="5" t="s">
        <v>21890</v>
      </c>
      <c r="B21183" s="5" t="s">
        <v>35561</v>
      </c>
      <c r="C21183" s="5" t="s">
        <v>25323</v>
      </c>
      <c r="D21183" s="5" t="str">
        <f t="shared" si="330"/>
        <v>m3</v>
      </c>
    </row>
    <row r="21184" spans="1:4" x14ac:dyDescent="0.2">
      <c r="A21184" s="5" t="s">
        <v>5719</v>
      </c>
      <c r="B21184" s="5" t="s">
        <v>35562</v>
      </c>
      <c r="C21184" s="5" t="s">
        <v>25323</v>
      </c>
      <c r="D21184" s="5" t="str">
        <f t="shared" si="330"/>
        <v>m3</v>
      </c>
    </row>
    <row r="21185" spans="1:4" x14ac:dyDescent="0.2">
      <c r="A21185" s="5" t="s">
        <v>21891</v>
      </c>
      <c r="B21185" s="5" t="s">
        <v>35562</v>
      </c>
      <c r="C21185" s="5" t="s">
        <v>25323</v>
      </c>
      <c r="D21185" s="5" t="str">
        <f t="shared" si="330"/>
        <v>m3</v>
      </c>
    </row>
    <row r="21186" spans="1:4" x14ac:dyDescent="0.2">
      <c r="A21186" s="5" t="s">
        <v>5720</v>
      </c>
      <c r="B21186" s="5" t="s">
        <v>35563</v>
      </c>
      <c r="C21186" s="5" t="s">
        <v>25323</v>
      </c>
      <c r="D21186" s="5" t="str">
        <f t="shared" ref="D21186:D21249" si="331">LOWER(C21186)</f>
        <v>m3</v>
      </c>
    </row>
    <row r="21187" spans="1:4" x14ac:dyDescent="0.2">
      <c r="A21187" s="5" t="s">
        <v>21892</v>
      </c>
      <c r="B21187" s="5" t="s">
        <v>35563</v>
      </c>
      <c r="C21187" s="5" t="s">
        <v>25323</v>
      </c>
      <c r="D21187" s="5" t="str">
        <f t="shared" si="331"/>
        <v>m3</v>
      </c>
    </row>
    <row r="21188" spans="1:4" x14ac:dyDescent="0.2">
      <c r="A21188" s="5" t="s">
        <v>5721</v>
      </c>
      <c r="B21188" s="5" t="s">
        <v>35564</v>
      </c>
      <c r="C21188" s="5" t="s">
        <v>21</v>
      </c>
      <c r="D21188" s="5" t="str">
        <f t="shared" si="331"/>
        <v>m</v>
      </c>
    </row>
    <row r="21189" spans="1:4" x14ac:dyDescent="0.2">
      <c r="A21189" s="5" t="s">
        <v>21893</v>
      </c>
      <c r="B21189" s="5" t="s">
        <v>35564</v>
      </c>
      <c r="C21189" s="5" t="s">
        <v>21</v>
      </c>
      <c r="D21189" s="5" t="str">
        <f t="shared" si="331"/>
        <v>m</v>
      </c>
    </row>
    <row r="21190" spans="1:4" x14ac:dyDescent="0.2">
      <c r="A21190" s="5" t="s">
        <v>5722</v>
      </c>
      <c r="B21190" s="5" t="s">
        <v>35565</v>
      </c>
      <c r="C21190" s="5" t="s">
        <v>25323</v>
      </c>
      <c r="D21190" s="5" t="str">
        <f t="shared" si="331"/>
        <v>m3</v>
      </c>
    </row>
    <row r="21191" spans="1:4" x14ac:dyDescent="0.2">
      <c r="A21191" s="5" t="s">
        <v>21894</v>
      </c>
      <c r="B21191" s="5" t="s">
        <v>35565</v>
      </c>
      <c r="C21191" s="5" t="s">
        <v>25323</v>
      </c>
      <c r="D21191" s="5" t="str">
        <f t="shared" si="331"/>
        <v>m3</v>
      </c>
    </row>
    <row r="21192" spans="1:4" x14ac:dyDescent="0.2">
      <c r="A21192" s="5" t="s">
        <v>5723</v>
      </c>
      <c r="B21192" s="5" t="s">
        <v>35566</v>
      </c>
      <c r="C21192" s="5" t="s">
        <v>25323</v>
      </c>
      <c r="D21192" s="5" t="str">
        <f t="shared" si="331"/>
        <v>m3</v>
      </c>
    </row>
    <row r="21193" spans="1:4" x14ac:dyDescent="0.2">
      <c r="A21193" s="5" t="s">
        <v>21895</v>
      </c>
      <c r="B21193" s="5" t="s">
        <v>35566</v>
      </c>
      <c r="C21193" s="5" t="s">
        <v>25323</v>
      </c>
      <c r="D21193" s="5" t="str">
        <f t="shared" si="331"/>
        <v>m3</v>
      </c>
    </row>
    <row r="21194" spans="1:4" x14ac:dyDescent="0.2">
      <c r="A21194" s="5" t="s">
        <v>5724</v>
      </c>
      <c r="B21194" s="5" t="s">
        <v>35567</v>
      </c>
      <c r="C21194" s="5" t="s">
        <v>21</v>
      </c>
      <c r="D21194" s="5" t="str">
        <f t="shared" si="331"/>
        <v>m</v>
      </c>
    </row>
    <row r="21195" spans="1:4" x14ac:dyDescent="0.2">
      <c r="A21195" s="5" t="s">
        <v>21896</v>
      </c>
      <c r="B21195" s="5" t="s">
        <v>35567</v>
      </c>
      <c r="C21195" s="5" t="s">
        <v>21</v>
      </c>
      <c r="D21195" s="5" t="str">
        <f t="shared" si="331"/>
        <v>m</v>
      </c>
    </row>
    <row r="21196" spans="1:4" x14ac:dyDescent="0.2">
      <c r="A21196" s="5" t="s">
        <v>5725</v>
      </c>
      <c r="B21196" s="5" t="s">
        <v>35568</v>
      </c>
      <c r="C21196" s="5" t="s">
        <v>25536</v>
      </c>
      <c r="D21196" s="5" t="str">
        <f t="shared" si="331"/>
        <v>m2</v>
      </c>
    </row>
    <row r="21197" spans="1:4" x14ac:dyDescent="0.2">
      <c r="A21197" s="5" t="s">
        <v>21897</v>
      </c>
      <c r="B21197" s="5" t="s">
        <v>35568</v>
      </c>
      <c r="C21197" s="5" t="s">
        <v>25536</v>
      </c>
      <c r="D21197" s="5" t="str">
        <f t="shared" si="331"/>
        <v>m2</v>
      </c>
    </row>
    <row r="21198" spans="1:4" x14ac:dyDescent="0.2">
      <c r="A21198" s="5" t="s">
        <v>5726</v>
      </c>
      <c r="B21198" s="5" t="s">
        <v>5727</v>
      </c>
      <c r="C21198" s="5" t="s">
        <v>408</v>
      </c>
      <c r="D21198" s="5" t="str">
        <f t="shared" si="331"/>
        <v>km</v>
      </c>
    </row>
    <row r="21199" spans="1:4" x14ac:dyDescent="0.2">
      <c r="A21199" s="5" t="s">
        <v>21898</v>
      </c>
      <c r="B21199" s="5" t="s">
        <v>5727</v>
      </c>
      <c r="C21199" s="5" t="s">
        <v>408</v>
      </c>
      <c r="D21199" s="5" t="str">
        <f t="shared" si="331"/>
        <v>km</v>
      </c>
    </row>
    <row r="21200" spans="1:4" x14ac:dyDescent="0.2">
      <c r="A21200" s="5" t="s">
        <v>5728</v>
      </c>
      <c r="B21200" s="5" t="s">
        <v>35569</v>
      </c>
      <c r="C21200" s="5" t="s">
        <v>12</v>
      </c>
      <c r="D21200" s="5" t="str">
        <f t="shared" si="331"/>
        <v>un</v>
      </c>
    </row>
    <row r="21201" spans="1:4" x14ac:dyDescent="0.2">
      <c r="A21201" s="5" t="s">
        <v>21899</v>
      </c>
      <c r="B21201" s="5" t="s">
        <v>35569</v>
      </c>
      <c r="C21201" s="5" t="s">
        <v>12</v>
      </c>
      <c r="D21201" s="5" t="str">
        <f t="shared" si="331"/>
        <v>un</v>
      </c>
    </row>
    <row r="21202" spans="1:4" x14ac:dyDescent="0.2">
      <c r="A21202" s="5" t="s">
        <v>5729</v>
      </c>
      <c r="B21202" s="5" t="s">
        <v>35570</v>
      </c>
      <c r="C21202" s="5" t="s">
        <v>12</v>
      </c>
      <c r="D21202" s="5" t="str">
        <f t="shared" si="331"/>
        <v>un</v>
      </c>
    </row>
    <row r="21203" spans="1:4" x14ac:dyDescent="0.2">
      <c r="A21203" s="5" t="s">
        <v>21900</v>
      </c>
      <c r="B21203" s="5" t="s">
        <v>35570</v>
      </c>
      <c r="C21203" s="5" t="s">
        <v>12</v>
      </c>
      <c r="D21203" s="5" t="str">
        <f t="shared" si="331"/>
        <v>un</v>
      </c>
    </row>
    <row r="21204" spans="1:4" x14ac:dyDescent="0.2">
      <c r="A21204" s="5" t="s">
        <v>5730</v>
      </c>
      <c r="B21204" s="5" t="s">
        <v>35571</v>
      </c>
      <c r="C21204" s="5" t="s">
        <v>21</v>
      </c>
      <c r="D21204" s="5" t="str">
        <f t="shared" si="331"/>
        <v>m</v>
      </c>
    </row>
    <row r="21205" spans="1:4" x14ac:dyDescent="0.2">
      <c r="A21205" s="5" t="s">
        <v>21901</v>
      </c>
      <c r="B21205" s="5" t="s">
        <v>35571</v>
      </c>
      <c r="C21205" s="5" t="s">
        <v>21</v>
      </c>
      <c r="D21205" s="5" t="str">
        <f t="shared" si="331"/>
        <v>m</v>
      </c>
    </row>
    <row r="21206" spans="1:4" x14ac:dyDescent="0.2">
      <c r="A21206" s="5" t="s">
        <v>5731</v>
      </c>
      <c r="B21206" s="5" t="s">
        <v>35572</v>
      </c>
      <c r="C21206" s="5" t="s">
        <v>25323</v>
      </c>
      <c r="D21206" s="5" t="str">
        <f t="shared" si="331"/>
        <v>m3</v>
      </c>
    </row>
    <row r="21207" spans="1:4" x14ac:dyDescent="0.2">
      <c r="A21207" s="5" t="s">
        <v>21902</v>
      </c>
      <c r="B21207" s="5" t="s">
        <v>35572</v>
      </c>
      <c r="C21207" s="5" t="s">
        <v>25323</v>
      </c>
      <c r="D21207" s="5" t="str">
        <f t="shared" si="331"/>
        <v>m3</v>
      </c>
    </row>
    <row r="21208" spans="1:4" x14ac:dyDescent="0.2">
      <c r="A21208" s="5" t="s">
        <v>5732</v>
      </c>
      <c r="B21208" s="5" t="s">
        <v>35573</v>
      </c>
      <c r="C21208" s="5" t="s">
        <v>25323</v>
      </c>
      <c r="D21208" s="5" t="str">
        <f t="shared" si="331"/>
        <v>m3</v>
      </c>
    </row>
    <row r="21209" spans="1:4" x14ac:dyDescent="0.2">
      <c r="A21209" s="5" t="s">
        <v>21903</v>
      </c>
      <c r="B21209" s="5" t="s">
        <v>35573</v>
      </c>
      <c r="C21209" s="5" t="s">
        <v>25323</v>
      </c>
      <c r="D21209" s="5" t="str">
        <f t="shared" si="331"/>
        <v>m3</v>
      </c>
    </row>
    <row r="21210" spans="1:4" x14ac:dyDescent="0.2">
      <c r="A21210" s="5" t="s">
        <v>5733</v>
      </c>
      <c r="B21210" s="5" t="s">
        <v>35574</v>
      </c>
      <c r="C21210" s="5" t="s">
        <v>25323</v>
      </c>
      <c r="D21210" s="5" t="str">
        <f t="shared" si="331"/>
        <v>m3</v>
      </c>
    </row>
    <row r="21211" spans="1:4" x14ac:dyDescent="0.2">
      <c r="A21211" s="5" t="s">
        <v>21904</v>
      </c>
      <c r="B21211" s="5" t="s">
        <v>35574</v>
      </c>
      <c r="C21211" s="5" t="s">
        <v>25323</v>
      </c>
      <c r="D21211" s="5" t="str">
        <f t="shared" si="331"/>
        <v>m3</v>
      </c>
    </row>
    <row r="21212" spans="1:4" x14ac:dyDescent="0.2">
      <c r="A21212" s="5" t="s">
        <v>5734</v>
      </c>
      <c r="B21212" s="5" t="s">
        <v>11126</v>
      </c>
      <c r="C21212" s="5" t="s">
        <v>12</v>
      </c>
      <c r="D21212" s="5" t="str">
        <f t="shared" si="331"/>
        <v>un</v>
      </c>
    </row>
    <row r="21213" spans="1:4" x14ac:dyDescent="0.2">
      <c r="A21213" s="5" t="s">
        <v>21905</v>
      </c>
      <c r="B21213" s="5" t="s">
        <v>11126</v>
      </c>
      <c r="C21213" s="5" t="s">
        <v>12</v>
      </c>
      <c r="D21213" s="5" t="str">
        <f t="shared" si="331"/>
        <v>un</v>
      </c>
    </row>
    <row r="21214" spans="1:4" x14ac:dyDescent="0.2">
      <c r="A21214" s="5" t="s">
        <v>5735</v>
      </c>
      <c r="B21214" s="5" t="s">
        <v>35575</v>
      </c>
      <c r="C21214" s="5" t="s">
        <v>21</v>
      </c>
      <c r="D21214" s="5" t="str">
        <f t="shared" si="331"/>
        <v>m</v>
      </c>
    </row>
    <row r="21215" spans="1:4" x14ac:dyDescent="0.2">
      <c r="A21215" s="5" t="s">
        <v>21906</v>
      </c>
      <c r="B21215" s="5" t="s">
        <v>35575</v>
      </c>
      <c r="C21215" s="5" t="s">
        <v>21</v>
      </c>
      <c r="D21215" s="5" t="str">
        <f t="shared" si="331"/>
        <v>m</v>
      </c>
    </row>
    <row r="21216" spans="1:4" x14ac:dyDescent="0.2">
      <c r="A21216" s="5" t="s">
        <v>5736</v>
      </c>
      <c r="B21216" s="5" t="s">
        <v>35576</v>
      </c>
      <c r="C21216" s="5" t="s">
        <v>21</v>
      </c>
      <c r="D21216" s="5" t="str">
        <f t="shared" si="331"/>
        <v>m</v>
      </c>
    </row>
    <row r="21217" spans="1:4" x14ac:dyDescent="0.2">
      <c r="A21217" s="5" t="s">
        <v>21907</v>
      </c>
      <c r="B21217" s="5" t="s">
        <v>35576</v>
      </c>
      <c r="C21217" s="5" t="s">
        <v>21</v>
      </c>
      <c r="D21217" s="5" t="str">
        <f t="shared" si="331"/>
        <v>m</v>
      </c>
    </row>
    <row r="21218" spans="1:4" x14ac:dyDescent="0.2">
      <c r="A21218" s="5" t="s">
        <v>5737</v>
      </c>
      <c r="B21218" s="5" t="s">
        <v>11127</v>
      </c>
      <c r="C21218" s="5" t="s">
        <v>12</v>
      </c>
      <c r="D21218" s="5" t="str">
        <f t="shared" si="331"/>
        <v>un</v>
      </c>
    </row>
    <row r="21219" spans="1:4" x14ac:dyDescent="0.2">
      <c r="A21219" s="5" t="s">
        <v>21908</v>
      </c>
      <c r="B21219" s="5" t="s">
        <v>11127</v>
      </c>
      <c r="C21219" s="5" t="s">
        <v>12</v>
      </c>
      <c r="D21219" s="5" t="str">
        <f t="shared" si="331"/>
        <v>un</v>
      </c>
    </row>
    <row r="21220" spans="1:4" x14ac:dyDescent="0.2">
      <c r="A21220" s="5" t="s">
        <v>5738</v>
      </c>
      <c r="B21220" s="5" t="s">
        <v>5739</v>
      </c>
      <c r="C21220" s="5" t="s">
        <v>21</v>
      </c>
      <c r="D21220" s="5" t="str">
        <f t="shared" si="331"/>
        <v>m</v>
      </c>
    </row>
    <row r="21221" spans="1:4" x14ac:dyDescent="0.2">
      <c r="A21221" s="5" t="s">
        <v>21909</v>
      </c>
      <c r="B21221" s="5" t="s">
        <v>5739</v>
      </c>
      <c r="C21221" s="5" t="s">
        <v>21</v>
      </c>
      <c r="D21221" s="5" t="str">
        <f t="shared" si="331"/>
        <v>m</v>
      </c>
    </row>
    <row r="21222" spans="1:4" x14ac:dyDescent="0.2">
      <c r="A21222" s="5" t="s">
        <v>5740</v>
      </c>
      <c r="B21222" s="5" t="s">
        <v>5741</v>
      </c>
      <c r="C21222" s="5" t="s">
        <v>21</v>
      </c>
      <c r="D21222" s="5" t="str">
        <f t="shared" si="331"/>
        <v>m</v>
      </c>
    </row>
    <row r="21223" spans="1:4" x14ac:dyDescent="0.2">
      <c r="A21223" s="5" t="s">
        <v>21910</v>
      </c>
      <c r="B21223" s="5" t="s">
        <v>5741</v>
      </c>
      <c r="C21223" s="5" t="s">
        <v>21</v>
      </c>
      <c r="D21223" s="5" t="str">
        <f t="shared" si="331"/>
        <v>m</v>
      </c>
    </row>
    <row r="21224" spans="1:4" x14ac:dyDescent="0.2">
      <c r="A21224" s="5" t="s">
        <v>5742</v>
      </c>
      <c r="B21224" s="5" t="s">
        <v>5743</v>
      </c>
      <c r="C21224" s="5" t="s">
        <v>21</v>
      </c>
      <c r="D21224" s="5" t="str">
        <f t="shared" si="331"/>
        <v>m</v>
      </c>
    </row>
    <row r="21225" spans="1:4" x14ac:dyDescent="0.2">
      <c r="A21225" s="5" t="s">
        <v>21911</v>
      </c>
      <c r="B21225" s="5" t="s">
        <v>5743</v>
      </c>
      <c r="C21225" s="5" t="s">
        <v>21</v>
      </c>
      <c r="D21225" s="5" t="str">
        <f t="shared" si="331"/>
        <v>m</v>
      </c>
    </row>
    <row r="21226" spans="1:4" x14ac:dyDescent="0.2">
      <c r="A21226" s="5" t="s">
        <v>11128</v>
      </c>
      <c r="B21226" s="5" t="s">
        <v>35577</v>
      </c>
      <c r="C21226" s="5" t="s">
        <v>12</v>
      </c>
      <c r="D21226" s="5" t="str">
        <f t="shared" si="331"/>
        <v>un</v>
      </c>
    </row>
    <row r="21227" spans="1:4" x14ac:dyDescent="0.2">
      <c r="A21227" s="5" t="s">
        <v>21912</v>
      </c>
      <c r="B21227" s="5" t="s">
        <v>35577</v>
      </c>
      <c r="C21227" s="5" t="s">
        <v>12</v>
      </c>
      <c r="D21227" s="5" t="str">
        <f t="shared" si="331"/>
        <v>un</v>
      </c>
    </row>
    <row r="21228" spans="1:4" x14ac:dyDescent="0.2">
      <c r="A21228" s="5" t="s">
        <v>5744</v>
      </c>
      <c r="B21228" s="5" t="s">
        <v>35578</v>
      </c>
      <c r="C21228" s="5" t="s">
        <v>25323</v>
      </c>
      <c r="D21228" s="5" t="str">
        <f t="shared" si="331"/>
        <v>m3</v>
      </c>
    </row>
    <row r="21229" spans="1:4" x14ac:dyDescent="0.2">
      <c r="A21229" s="5" t="s">
        <v>21913</v>
      </c>
      <c r="B21229" s="5" t="s">
        <v>35578</v>
      </c>
      <c r="C21229" s="5" t="s">
        <v>25323</v>
      </c>
      <c r="D21229" s="5" t="str">
        <f t="shared" si="331"/>
        <v>m3</v>
      </c>
    </row>
    <row r="21230" spans="1:4" x14ac:dyDescent="0.2">
      <c r="A21230" s="5" t="s">
        <v>5702</v>
      </c>
      <c r="B21230" s="5" t="s">
        <v>35579</v>
      </c>
      <c r="C21230" s="5" t="s">
        <v>25323</v>
      </c>
      <c r="D21230" s="5" t="str">
        <f t="shared" si="331"/>
        <v>m3</v>
      </c>
    </row>
    <row r="21231" spans="1:4" x14ac:dyDescent="0.2">
      <c r="A21231" s="5" t="s">
        <v>21914</v>
      </c>
      <c r="B21231" s="5" t="s">
        <v>35579</v>
      </c>
      <c r="C21231" s="5" t="s">
        <v>25323</v>
      </c>
      <c r="D21231" s="5" t="str">
        <f t="shared" si="331"/>
        <v>m3</v>
      </c>
    </row>
    <row r="21232" spans="1:4" x14ac:dyDescent="0.2">
      <c r="A21232" s="5" t="s">
        <v>11129</v>
      </c>
      <c r="B21232" s="5" t="s">
        <v>35580</v>
      </c>
      <c r="C21232" s="5" t="s">
        <v>427</v>
      </c>
      <c r="D21232" s="5" t="str">
        <f t="shared" si="331"/>
        <v>h</v>
      </c>
    </row>
    <row r="21233" spans="1:4" x14ac:dyDescent="0.2">
      <c r="A21233" s="5" t="s">
        <v>21915</v>
      </c>
      <c r="B21233" s="5" t="s">
        <v>35580</v>
      </c>
      <c r="C21233" s="5" t="s">
        <v>427</v>
      </c>
      <c r="D21233" s="5" t="str">
        <f t="shared" si="331"/>
        <v>h</v>
      </c>
    </row>
    <row r="21234" spans="1:4" x14ac:dyDescent="0.2">
      <c r="A21234" s="5" t="s">
        <v>5745</v>
      </c>
      <c r="B21234" s="5" t="s">
        <v>35581</v>
      </c>
      <c r="C21234" s="5" t="s">
        <v>21</v>
      </c>
      <c r="D21234" s="5" t="str">
        <f t="shared" si="331"/>
        <v>m</v>
      </c>
    </row>
    <row r="21235" spans="1:4" x14ac:dyDescent="0.2">
      <c r="A21235" s="5" t="s">
        <v>21916</v>
      </c>
      <c r="B21235" s="5" t="s">
        <v>35581</v>
      </c>
      <c r="C21235" s="5" t="s">
        <v>21</v>
      </c>
      <c r="D21235" s="5" t="str">
        <f t="shared" si="331"/>
        <v>m</v>
      </c>
    </row>
    <row r="21236" spans="1:4" x14ac:dyDescent="0.2">
      <c r="A21236" s="5" t="s">
        <v>5746</v>
      </c>
      <c r="B21236" s="5" t="s">
        <v>35582</v>
      </c>
      <c r="C21236" s="5" t="s">
        <v>21</v>
      </c>
      <c r="D21236" s="5" t="str">
        <f t="shared" si="331"/>
        <v>m</v>
      </c>
    </row>
    <row r="21237" spans="1:4" x14ac:dyDescent="0.2">
      <c r="A21237" s="5" t="s">
        <v>21917</v>
      </c>
      <c r="B21237" s="5" t="s">
        <v>35582</v>
      </c>
      <c r="C21237" s="5" t="s">
        <v>21</v>
      </c>
      <c r="D21237" s="5" t="str">
        <f t="shared" si="331"/>
        <v>m</v>
      </c>
    </row>
    <row r="21238" spans="1:4" x14ac:dyDescent="0.2">
      <c r="A21238" s="5" t="s">
        <v>5747</v>
      </c>
      <c r="B21238" s="5" t="s">
        <v>35583</v>
      </c>
      <c r="C21238" s="5" t="s">
        <v>21</v>
      </c>
      <c r="D21238" s="5" t="str">
        <f t="shared" si="331"/>
        <v>m</v>
      </c>
    </row>
    <row r="21239" spans="1:4" x14ac:dyDescent="0.2">
      <c r="A21239" s="5" t="s">
        <v>21918</v>
      </c>
      <c r="B21239" s="5" t="s">
        <v>35583</v>
      </c>
      <c r="C21239" s="5" t="s">
        <v>21</v>
      </c>
      <c r="D21239" s="5" t="str">
        <f t="shared" si="331"/>
        <v>m</v>
      </c>
    </row>
    <row r="21240" spans="1:4" x14ac:dyDescent="0.2">
      <c r="A21240" s="5" t="s">
        <v>5748</v>
      </c>
      <c r="B21240" s="5" t="s">
        <v>35584</v>
      </c>
      <c r="C21240" s="5" t="s">
        <v>21</v>
      </c>
      <c r="D21240" s="5" t="str">
        <f t="shared" si="331"/>
        <v>m</v>
      </c>
    </row>
    <row r="21241" spans="1:4" x14ac:dyDescent="0.2">
      <c r="A21241" s="5" t="s">
        <v>21919</v>
      </c>
      <c r="B21241" s="5" t="s">
        <v>35584</v>
      </c>
      <c r="C21241" s="5" t="s">
        <v>21</v>
      </c>
      <c r="D21241" s="5" t="str">
        <f t="shared" si="331"/>
        <v>m</v>
      </c>
    </row>
    <row r="21242" spans="1:4" x14ac:dyDescent="0.2">
      <c r="A21242" s="5" t="s">
        <v>5749</v>
      </c>
      <c r="B21242" s="5" t="s">
        <v>35585</v>
      </c>
      <c r="C21242" s="5" t="s">
        <v>21</v>
      </c>
      <c r="D21242" s="5" t="str">
        <f t="shared" si="331"/>
        <v>m</v>
      </c>
    </row>
    <row r="21243" spans="1:4" x14ac:dyDescent="0.2">
      <c r="A21243" s="5" t="s">
        <v>21920</v>
      </c>
      <c r="B21243" s="5" t="s">
        <v>35585</v>
      </c>
      <c r="C21243" s="5" t="s">
        <v>21</v>
      </c>
      <c r="D21243" s="5" t="str">
        <f t="shared" si="331"/>
        <v>m</v>
      </c>
    </row>
    <row r="21244" spans="1:4" x14ac:dyDescent="0.2">
      <c r="A21244" s="5" t="s">
        <v>5750</v>
      </c>
      <c r="B21244" s="5" t="s">
        <v>35586</v>
      </c>
      <c r="C21244" s="5" t="s">
        <v>21</v>
      </c>
      <c r="D21244" s="5" t="str">
        <f t="shared" si="331"/>
        <v>m</v>
      </c>
    </row>
    <row r="21245" spans="1:4" x14ac:dyDescent="0.2">
      <c r="A21245" s="5" t="s">
        <v>21921</v>
      </c>
      <c r="B21245" s="5" t="s">
        <v>35586</v>
      </c>
      <c r="C21245" s="5" t="s">
        <v>21</v>
      </c>
      <c r="D21245" s="5" t="str">
        <f t="shared" si="331"/>
        <v>m</v>
      </c>
    </row>
    <row r="21246" spans="1:4" x14ac:dyDescent="0.2">
      <c r="A21246" s="5" t="s">
        <v>5751</v>
      </c>
      <c r="B21246" s="5" t="s">
        <v>35587</v>
      </c>
      <c r="C21246" s="5" t="s">
        <v>21</v>
      </c>
      <c r="D21246" s="5" t="str">
        <f t="shared" si="331"/>
        <v>m</v>
      </c>
    </row>
    <row r="21247" spans="1:4" x14ac:dyDescent="0.2">
      <c r="A21247" s="5" t="s">
        <v>21922</v>
      </c>
      <c r="B21247" s="5" t="s">
        <v>35587</v>
      </c>
      <c r="C21247" s="5" t="s">
        <v>21</v>
      </c>
      <c r="D21247" s="5" t="str">
        <f t="shared" si="331"/>
        <v>m</v>
      </c>
    </row>
    <row r="21248" spans="1:4" x14ac:dyDescent="0.2">
      <c r="A21248" s="5" t="s">
        <v>5752</v>
      </c>
      <c r="B21248" s="5" t="s">
        <v>35588</v>
      </c>
      <c r="C21248" s="5" t="s">
        <v>21</v>
      </c>
      <c r="D21248" s="5" t="str">
        <f t="shared" si="331"/>
        <v>m</v>
      </c>
    </row>
    <row r="21249" spans="1:4" x14ac:dyDescent="0.2">
      <c r="A21249" s="5" t="s">
        <v>21923</v>
      </c>
      <c r="B21249" s="5" t="s">
        <v>35588</v>
      </c>
      <c r="C21249" s="5" t="s">
        <v>21</v>
      </c>
      <c r="D21249" s="5" t="str">
        <f t="shared" si="331"/>
        <v>m</v>
      </c>
    </row>
    <row r="21250" spans="1:4" x14ac:dyDescent="0.2">
      <c r="A21250" s="5" t="s">
        <v>5753</v>
      </c>
      <c r="B21250" s="5" t="s">
        <v>35589</v>
      </c>
      <c r="C21250" s="5" t="s">
        <v>21</v>
      </c>
      <c r="D21250" s="5" t="str">
        <f t="shared" ref="D21250:D21313" si="332">LOWER(C21250)</f>
        <v>m</v>
      </c>
    </row>
    <row r="21251" spans="1:4" x14ac:dyDescent="0.2">
      <c r="A21251" s="5" t="s">
        <v>21924</v>
      </c>
      <c r="B21251" s="5" t="s">
        <v>35589</v>
      </c>
      <c r="C21251" s="5" t="s">
        <v>21</v>
      </c>
      <c r="D21251" s="5" t="str">
        <f t="shared" si="332"/>
        <v>m</v>
      </c>
    </row>
    <row r="21252" spans="1:4" x14ac:dyDescent="0.2">
      <c r="A21252" s="5" t="s">
        <v>5754</v>
      </c>
      <c r="B21252" s="5" t="s">
        <v>35590</v>
      </c>
      <c r="C21252" s="5" t="s">
        <v>21</v>
      </c>
      <c r="D21252" s="5" t="str">
        <f t="shared" si="332"/>
        <v>m</v>
      </c>
    </row>
    <row r="21253" spans="1:4" x14ac:dyDescent="0.2">
      <c r="A21253" s="5" t="s">
        <v>21925</v>
      </c>
      <c r="B21253" s="5" t="s">
        <v>35590</v>
      </c>
      <c r="C21253" s="5" t="s">
        <v>21</v>
      </c>
      <c r="D21253" s="5" t="str">
        <f t="shared" si="332"/>
        <v>m</v>
      </c>
    </row>
    <row r="21254" spans="1:4" x14ac:dyDescent="0.2">
      <c r="A21254" s="5" t="s">
        <v>5755</v>
      </c>
      <c r="B21254" s="5" t="s">
        <v>35591</v>
      </c>
      <c r="C21254" s="5" t="s">
        <v>21</v>
      </c>
      <c r="D21254" s="5" t="str">
        <f t="shared" si="332"/>
        <v>m</v>
      </c>
    </row>
    <row r="21255" spans="1:4" x14ac:dyDescent="0.2">
      <c r="A21255" s="5" t="s">
        <v>21926</v>
      </c>
      <c r="B21255" s="5" t="s">
        <v>35591</v>
      </c>
      <c r="C21255" s="5" t="s">
        <v>21</v>
      </c>
      <c r="D21255" s="5" t="str">
        <f t="shared" si="332"/>
        <v>m</v>
      </c>
    </row>
    <row r="21256" spans="1:4" x14ac:dyDescent="0.2">
      <c r="A21256" s="5" t="s">
        <v>5756</v>
      </c>
      <c r="B21256" s="5" t="s">
        <v>35592</v>
      </c>
      <c r="C21256" s="5" t="s">
        <v>21</v>
      </c>
      <c r="D21256" s="5" t="str">
        <f t="shared" si="332"/>
        <v>m</v>
      </c>
    </row>
    <row r="21257" spans="1:4" x14ac:dyDescent="0.2">
      <c r="A21257" s="5" t="s">
        <v>21927</v>
      </c>
      <c r="B21257" s="5" t="s">
        <v>35592</v>
      </c>
      <c r="C21257" s="5" t="s">
        <v>21</v>
      </c>
      <c r="D21257" s="5" t="str">
        <f t="shared" si="332"/>
        <v>m</v>
      </c>
    </row>
    <row r="21258" spans="1:4" x14ac:dyDescent="0.2">
      <c r="A21258" s="5" t="s">
        <v>5757</v>
      </c>
      <c r="B21258" s="5" t="s">
        <v>35593</v>
      </c>
      <c r="C21258" s="5" t="s">
        <v>21</v>
      </c>
      <c r="D21258" s="5" t="str">
        <f t="shared" si="332"/>
        <v>m</v>
      </c>
    </row>
    <row r="21259" spans="1:4" x14ac:dyDescent="0.2">
      <c r="A21259" s="5" t="s">
        <v>21928</v>
      </c>
      <c r="B21259" s="5" t="s">
        <v>35593</v>
      </c>
      <c r="C21259" s="5" t="s">
        <v>21</v>
      </c>
      <c r="D21259" s="5" t="str">
        <f t="shared" si="332"/>
        <v>m</v>
      </c>
    </row>
    <row r="21260" spans="1:4" x14ac:dyDescent="0.2">
      <c r="A21260" s="5" t="s">
        <v>5758</v>
      </c>
      <c r="B21260" s="5" t="s">
        <v>35594</v>
      </c>
      <c r="C21260" s="5" t="s">
        <v>21</v>
      </c>
      <c r="D21260" s="5" t="str">
        <f t="shared" si="332"/>
        <v>m</v>
      </c>
    </row>
    <row r="21261" spans="1:4" x14ac:dyDescent="0.2">
      <c r="A21261" s="5" t="s">
        <v>21929</v>
      </c>
      <c r="B21261" s="5" t="s">
        <v>35594</v>
      </c>
      <c r="C21261" s="5" t="s">
        <v>21</v>
      </c>
      <c r="D21261" s="5" t="str">
        <f t="shared" si="332"/>
        <v>m</v>
      </c>
    </row>
    <row r="21262" spans="1:4" x14ac:dyDescent="0.2">
      <c r="A21262" s="5" t="s">
        <v>5759</v>
      </c>
      <c r="B21262" s="5" t="s">
        <v>35595</v>
      </c>
      <c r="C21262" s="5" t="s">
        <v>21</v>
      </c>
      <c r="D21262" s="5" t="str">
        <f t="shared" si="332"/>
        <v>m</v>
      </c>
    </row>
    <row r="21263" spans="1:4" x14ac:dyDescent="0.2">
      <c r="A21263" s="5" t="s">
        <v>21930</v>
      </c>
      <c r="B21263" s="5" t="s">
        <v>35595</v>
      </c>
      <c r="C21263" s="5" t="s">
        <v>21</v>
      </c>
      <c r="D21263" s="5" t="str">
        <f t="shared" si="332"/>
        <v>m</v>
      </c>
    </row>
    <row r="21264" spans="1:4" x14ac:dyDescent="0.2">
      <c r="A21264" s="5" t="s">
        <v>5760</v>
      </c>
      <c r="B21264" s="5" t="s">
        <v>35596</v>
      </c>
      <c r="C21264" s="5" t="s">
        <v>21</v>
      </c>
      <c r="D21264" s="5" t="str">
        <f t="shared" si="332"/>
        <v>m</v>
      </c>
    </row>
    <row r="21265" spans="1:4" x14ac:dyDescent="0.2">
      <c r="A21265" s="5" t="s">
        <v>21931</v>
      </c>
      <c r="B21265" s="5" t="s">
        <v>35596</v>
      </c>
      <c r="C21265" s="5" t="s">
        <v>21</v>
      </c>
      <c r="D21265" s="5" t="str">
        <f t="shared" si="332"/>
        <v>m</v>
      </c>
    </row>
    <row r="21266" spans="1:4" x14ac:dyDescent="0.2">
      <c r="A21266" s="5" t="s">
        <v>5761</v>
      </c>
      <c r="B21266" s="5" t="s">
        <v>35597</v>
      </c>
      <c r="C21266" s="5" t="s">
        <v>21</v>
      </c>
      <c r="D21266" s="5" t="str">
        <f t="shared" si="332"/>
        <v>m</v>
      </c>
    </row>
    <row r="21267" spans="1:4" x14ac:dyDescent="0.2">
      <c r="A21267" s="5" t="s">
        <v>21932</v>
      </c>
      <c r="B21267" s="5" t="s">
        <v>35597</v>
      </c>
      <c r="C21267" s="5" t="s">
        <v>21</v>
      </c>
      <c r="D21267" s="5" t="str">
        <f t="shared" si="332"/>
        <v>m</v>
      </c>
    </row>
    <row r="21268" spans="1:4" x14ac:dyDescent="0.2">
      <c r="A21268" s="5" t="s">
        <v>11130</v>
      </c>
      <c r="B21268" s="5" t="s">
        <v>35598</v>
      </c>
      <c r="C21268" s="5" t="s">
        <v>21</v>
      </c>
      <c r="D21268" s="5" t="str">
        <f t="shared" si="332"/>
        <v>m</v>
      </c>
    </row>
    <row r="21269" spans="1:4" x14ac:dyDescent="0.2">
      <c r="A21269" s="5" t="s">
        <v>21933</v>
      </c>
      <c r="B21269" s="5" t="s">
        <v>35598</v>
      </c>
      <c r="C21269" s="5" t="s">
        <v>21</v>
      </c>
      <c r="D21269" s="5" t="str">
        <f t="shared" si="332"/>
        <v>m</v>
      </c>
    </row>
    <row r="21270" spans="1:4" x14ac:dyDescent="0.2">
      <c r="A21270" s="5" t="s">
        <v>5762</v>
      </c>
      <c r="B21270" s="5" t="s">
        <v>35599</v>
      </c>
      <c r="C21270" s="5" t="s">
        <v>21</v>
      </c>
      <c r="D21270" s="5" t="str">
        <f t="shared" si="332"/>
        <v>m</v>
      </c>
    </row>
    <row r="21271" spans="1:4" x14ac:dyDescent="0.2">
      <c r="A21271" s="5" t="s">
        <v>21934</v>
      </c>
      <c r="B21271" s="5" t="s">
        <v>35599</v>
      </c>
      <c r="C21271" s="5" t="s">
        <v>21</v>
      </c>
      <c r="D21271" s="5" t="str">
        <f t="shared" si="332"/>
        <v>m</v>
      </c>
    </row>
    <row r="21272" spans="1:4" x14ac:dyDescent="0.2">
      <c r="A21272" s="5" t="s">
        <v>5763</v>
      </c>
      <c r="B21272" s="5" t="s">
        <v>35600</v>
      </c>
      <c r="C21272" s="5" t="s">
        <v>21</v>
      </c>
      <c r="D21272" s="5" t="str">
        <f t="shared" si="332"/>
        <v>m</v>
      </c>
    </row>
    <row r="21273" spans="1:4" x14ac:dyDescent="0.2">
      <c r="A21273" s="5" t="s">
        <v>21935</v>
      </c>
      <c r="B21273" s="5" t="s">
        <v>35600</v>
      </c>
      <c r="C21273" s="5" t="s">
        <v>21</v>
      </c>
      <c r="D21273" s="5" t="str">
        <f t="shared" si="332"/>
        <v>m</v>
      </c>
    </row>
    <row r="21274" spans="1:4" x14ac:dyDescent="0.2">
      <c r="A21274" s="5" t="s">
        <v>5764</v>
      </c>
      <c r="B21274" s="5" t="s">
        <v>35601</v>
      </c>
      <c r="C21274" s="5" t="s">
        <v>21</v>
      </c>
      <c r="D21274" s="5" t="str">
        <f t="shared" si="332"/>
        <v>m</v>
      </c>
    </row>
    <row r="21275" spans="1:4" x14ac:dyDescent="0.2">
      <c r="A21275" s="5" t="s">
        <v>21936</v>
      </c>
      <c r="B21275" s="5" t="s">
        <v>35601</v>
      </c>
      <c r="C21275" s="5" t="s">
        <v>21</v>
      </c>
      <c r="D21275" s="5" t="str">
        <f t="shared" si="332"/>
        <v>m</v>
      </c>
    </row>
    <row r="21276" spans="1:4" x14ac:dyDescent="0.2">
      <c r="A21276" s="5" t="s">
        <v>5765</v>
      </c>
      <c r="B21276" s="5" t="s">
        <v>35602</v>
      </c>
      <c r="C21276" s="5" t="s">
        <v>21</v>
      </c>
      <c r="D21276" s="5" t="str">
        <f t="shared" si="332"/>
        <v>m</v>
      </c>
    </row>
    <row r="21277" spans="1:4" x14ac:dyDescent="0.2">
      <c r="A21277" s="5" t="s">
        <v>21937</v>
      </c>
      <c r="B21277" s="5" t="s">
        <v>35602</v>
      </c>
      <c r="C21277" s="5" t="s">
        <v>21</v>
      </c>
      <c r="D21277" s="5" t="str">
        <f t="shared" si="332"/>
        <v>m</v>
      </c>
    </row>
    <row r="21278" spans="1:4" x14ac:dyDescent="0.2">
      <c r="A21278" s="5" t="s">
        <v>5766</v>
      </c>
      <c r="B21278" s="5" t="s">
        <v>35603</v>
      </c>
      <c r="C21278" s="5" t="s">
        <v>21</v>
      </c>
      <c r="D21278" s="5" t="str">
        <f t="shared" si="332"/>
        <v>m</v>
      </c>
    </row>
    <row r="21279" spans="1:4" x14ac:dyDescent="0.2">
      <c r="A21279" s="5" t="s">
        <v>21938</v>
      </c>
      <c r="B21279" s="5" t="s">
        <v>35603</v>
      </c>
      <c r="C21279" s="5" t="s">
        <v>21</v>
      </c>
      <c r="D21279" s="5" t="str">
        <f t="shared" si="332"/>
        <v>m</v>
      </c>
    </row>
    <row r="21280" spans="1:4" x14ac:dyDescent="0.2">
      <c r="A21280" s="5" t="s">
        <v>5767</v>
      </c>
      <c r="B21280" s="5" t="s">
        <v>35604</v>
      </c>
      <c r="C21280" s="5" t="s">
        <v>21</v>
      </c>
      <c r="D21280" s="5" t="str">
        <f t="shared" si="332"/>
        <v>m</v>
      </c>
    </row>
    <row r="21281" spans="1:4" x14ac:dyDescent="0.2">
      <c r="A21281" s="5" t="s">
        <v>21939</v>
      </c>
      <c r="B21281" s="5" t="s">
        <v>35604</v>
      </c>
      <c r="C21281" s="5" t="s">
        <v>21</v>
      </c>
      <c r="D21281" s="5" t="str">
        <f t="shared" si="332"/>
        <v>m</v>
      </c>
    </row>
    <row r="21282" spans="1:4" x14ac:dyDescent="0.2">
      <c r="A21282" s="5" t="s">
        <v>5768</v>
      </c>
      <c r="B21282" s="5" t="s">
        <v>35605</v>
      </c>
      <c r="C21282" s="5" t="s">
        <v>21</v>
      </c>
      <c r="D21282" s="5" t="str">
        <f t="shared" si="332"/>
        <v>m</v>
      </c>
    </row>
    <row r="21283" spans="1:4" x14ac:dyDescent="0.2">
      <c r="A21283" s="5" t="s">
        <v>21940</v>
      </c>
      <c r="B21283" s="5" t="s">
        <v>35605</v>
      </c>
      <c r="C21283" s="5" t="s">
        <v>21</v>
      </c>
      <c r="D21283" s="5" t="str">
        <f t="shared" si="332"/>
        <v>m</v>
      </c>
    </row>
    <row r="21284" spans="1:4" x14ac:dyDescent="0.2">
      <c r="A21284" s="5" t="s">
        <v>5769</v>
      </c>
      <c r="B21284" s="5" t="s">
        <v>35606</v>
      </c>
      <c r="C21284" s="5" t="s">
        <v>21</v>
      </c>
      <c r="D21284" s="5" t="str">
        <f t="shared" si="332"/>
        <v>m</v>
      </c>
    </row>
    <row r="21285" spans="1:4" x14ac:dyDescent="0.2">
      <c r="A21285" s="5" t="s">
        <v>21941</v>
      </c>
      <c r="B21285" s="5" t="s">
        <v>35606</v>
      </c>
      <c r="C21285" s="5" t="s">
        <v>21</v>
      </c>
      <c r="D21285" s="5" t="str">
        <f t="shared" si="332"/>
        <v>m</v>
      </c>
    </row>
    <row r="21286" spans="1:4" x14ac:dyDescent="0.2">
      <c r="A21286" s="5" t="s">
        <v>5770</v>
      </c>
      <c r="B21286" s="5" t="s">
        <v>35607</v>
      </c>
      <c r="C21286" s="5" t="s">
        <v>21</v>
      </c>
      <c r="D21286" s="5" t="str">
        <f t="shared" si="332"/>
        <v>m</v>
      </c>
    </row>
    <row r="21287" spans="1:4" x14ac:dyDescent="0.2">
      <c r="A21287" s="5" t="s">
        <v>21942</v>
      </c>
      <c r="B21287" s="5" t="s">
        <v>35607</v>
      </c>
      <c r="C21287" s="5" t="s">
        <v>21</v>
      </c>
      <c r="D21287" s="5" t="str">
        <f t="shared" si="332"/>
        <v>m</v>
      </c>
    </row>
    <row r="21288" spans="1:4" x14ac:dyDescent="0.2">
      <c r="A21288" s="5" t="s">
        <v>5771</v>
      </c>
      <c r="B21288" s="5" t="s">
        <v>35608</v>
      </c>
      <c r="C21288" s="5" t="s">
        <v>21</v>
      </c>
      <c r="D21288" s="5" t="str">
        <f t="shared" si="332"/>
        <v>m</v>
      </c>
    </row>
    <row r="21289" spans="1:4" x14ac:dyDescent="0.2">
      <c r="A21289" s="5" t="s">
        <v>21943</v>
      </c>
      <c r="B21289" s="5" t="s">
        <v>35608</v>
      </c>
      <c r="C21289" s="5" t="s">
        <v>21</v>
      </c>
      <c r="D21289" s="5" t="str">
        <f t="shared" si="332"/>
        <v>m</v>
      </c>
    </row>
    <row r="21290" spans="1:4" x14ac:dyDescent="0.2">
      <c r="A21290" s="5" t="s">
        <v>5772</v>
      </c>
      <c r="B21290" s="5" t="s">
        <v>35609</v>
      </c>
      <c r="C21290" s="5" t="s">
        <v>21</v>
      </c>
      <c r="D21290" s="5" t="str">
        <f t="shared" si="332"/>
        <v>m</v>
      </c>
    </row>
    <row r="21291" spans="1:4" x14ac:dyDescent="0.2">
      <c r="A21291" s="5" t="s">
        <v>21944</v>
      </c>
      <c r="B21291" s="5" t="s">
        <v>35609</v>
      </c>
      <c r="C21291" s="5" t="s">
        <v>21</v>
      </c>
      <c r="D21291" s="5" t="str">
        <f t="shared" si="332"/>
        <v>m</v>
      </c>
    </row>
    <row r="21292" spans="1:4" x14ac:dyDescent="0.2">
      <c r="A21292" s="5" t="s">
        <v>5773</v>
      </c>
      <c r="B21292" s="5" t="s">
        <v>35610</v>
      </c>
      <c r="C21292" s="5" t="s">
        <v>21</v>
      </c>
      <c r="D21292" s="5" t="str">
        <f t="shared" si="332"/>
        <v>m</v>
      </c>
    </row>
    <row r="21293" spans="1:4" x14ac:dyDescent="0.2">
      <c r="A21293" s="5" t="s">
        <v>21945</v>
      </c>
      <c r="B21293" s="5" t="s">
        <v>35610</v>
      </c>
      <c r="C21293" s="5" t="s">
        <v>21</v>
      </c>
      <c r="D21293" s="5" t="str">
        <f t="shared" si="332"/>
        <v>m</v>
      </c>
    </row>
    <row r="21294" spans="1:4" x14ac:dyDescent="0.2">
      <c r="A21294" s="5" t="s">
        <v>5774</v>
      </c>
      <c r="B21294" s="5" t="s">
        <v>35611</v>
      </c>
      <c r="C21294" s="5" t="s">
        <v>21</v>
      </c>
      <c r="D21294" s="5" t="str">
        <f t="shared" si="332"/>
        <v>m</v>
      </c>
    </row>
    <row r="21295" spans="1:4" x14ac:dyDescent="0.2">
      <c r="A21295" s="5" t="s">
        <v>21946</v>
      </c>
      <c r="B21295" s="5" t="s">
        <v>35611</v>
      </c>
      <c r="C21295" s="5" t="s">
        <v>21</v>
      </c>
      <c r="D21295" s="5" t="str">
        <f t="shared" si="332"/>
        <v>m</v>
      </c>
    </row>
    <row r="21296" spans="1:4" x14ac:dyDescent="0.2">
      <c r="A21296" s="5" t="s">
        <v>5775</v>
      </c>
      <c r="B21296" s="5" t="s">
        <v>35612</v>
      </c>
      <c r="C21296" s="5" t="s">
        <v>21</v>
      </c>
      <c r="D21296" s="5" t="str">
        <f t="shared" si="332"/>
        <v>m</v>
      </c>
    </row>
    <row r="21297" spans="1:4" x14ac:dyDescent="0.2">
      <c r="A21297" s="5" t="s">
        <v>21947</v>
      </c>
      <c r="B21297" s="5" t="s">
        <v>35612</v>
      </c>
      <c r="C21297" s="5" t="s">
        <v>21</v>
      </c>
      <c r="D21297" s="5" t="str">
        <f t="shared" si="332"/>
        <v>m</v>
      </c>
    </row>
    <row r="21298" spans="1:4" x14ac:dyDescent="0.2">
      <c r="A21298" s="5" t="s">
        <v>5776</v>
      </c>
      <c r="B21298" s="5" t="s">
        <v>35613</v>
      </c>
      <c r="C21298" s="5" t="s">
        <v>21</v>
      </c>
      <c r="D21298" s="5" t="str">
        <f t="shared" si="332"/>
        <v>m</v>
      </c>
    </row>
    <row r="21299" spans="1:4" x14ac:dyDescent="0.2">
      <c r="A21299" s="5" t="s">
        <v>21948</v>
      </c>
      <c r="B21299" s="5" t="s">
        <v>35613</v>
      </c>
      <c r="C21299" s="5" t="s">
        <v>21</v>
      </c>
      <c r="D21299" s="5" t="str">
        <f t="shared" si="332"/>
        <v>m</v>
      </c>
    </row>
    <row r="21300" spans="1:4" x14ac:dyDescent="0.2">
      <c r="A21300" s="5" t="s">
        <v>5777</v>
      </c>
      <c r="B21300" s="5" t="s">
        <v>35614</v>
      </c>
      <c r="C21300" s="5" t="s">
        <v>12</v>
      </c>
      <c r="D21300" s="5" t="str">
        <f t="shared" si="332"/>
        <v>un</v>
      </c>
    </row>
    <row r="21301" spans="1:4" x14ac:dyDescent="0.2">
      <c r="A21301" s="5" t="s">
        <v>21949</v>
      </c>
      <c r="B21301" s="5" t="s">
        <v>35614</v>
      </c>
      <c r="C21301" s="5" t="s">
        <v>12</v>
      </c>
      <c r="D21301" s="5" t="str">
        <f t="shared" si="332"/>
        <v>un</v>
      </c>
    </row>
    <row r="21302" spans="1:4" x14ac:dyDescent="0.2">
      <c r="A21302" s="5" t="s">
        <v>5778</v>
      </c>
      <c r="B21302" s="5" t="s">
        <v>35615</v>
      </c>
      <c r="C21302" s="5" t="s">
        <v>12</v>
      </c>
      <c r="D21302" s="5" t="str">
        <f t="shared" si="332"/>
        <v>un</v>
      </c>
    </row>
    <row r="21303" spans="1:4" x14ac:dyDescent="0.2">
      <c r="A21303" s="5" t="s">
        <v>21950</v>
      </c>
      <c r="B21303" s="5" t="s">
        <v>35615</v>
      </c>
      <c r="C21303" s="5" t="s">
        <v>12</v>
      </c>
      <c r="D21303" s="5" t="str">
        <f t="shared" si="332"/>
        <v>un</v>
      </c>
    </row>
    <row r="21304" spans="1:4" x14ac:dyDescent="0.2">
      <c r="A21304" s="5" t="s">
        <v>5779</v>
      </c>
      <c r="B21304" s="5" t="s">
        <v>35616</v>
      </c>
      <c r="C21304" s="5" t="s">
        <v>12</v>
      </c>
      <c r="D21304" s="5" t="str">
        <f t="shared" si="332"/>
        <v>un</v>
      </c>
    </row>
    <row r="21305" spans="1:4" x14ac:dyDescent="0.2">
      <c r="A21305" s="5" t="s">
        <v>21951</v>
      </c>
      <c r="B21305" s="5" t="s">
        <v>35616</v>
      </c>
      <c r="C21305" s="5" t="s">
        <v>12</v>
      </c>
      <c r="D21305" s="5" t="str">
        <f t="shared" si="332"/>
        <v>un</v>
      </c>
    </row>
    <row r="21306" spans="1:4" x14ac:dyDescent="0.2">
      <c r="A21306" s="5" t="s">
        <v>5780</v>
      </c>
      <c r="B21306" s="5" t="s">
        <v>35617</v>
      </c>
      <c r="C21306" s="5" t="s">
        <v>12</v>
      </c>
      <c r="D21306" s="5" t="str">
        <f t="shared" si="332"/>
        <v>un</v>
      </c>
    </row>
    <row r="21307" spans="1:4" x14ac:dyDescent="0.2">
      <c r="A21307" s="5" t="s">
        <v>21952</v>
      </c>
      <c r="B21307" s="5" t="s">
        <v>35617</v>
      </c>
      <c r="C21307" s="5" t="s">
        <v>12</v>
      </c>
      <c r="D21307" s="5" t="str">
        <f t="shared" si="332"/>
        <v>un</v>
      </c>
    </row>
    <row r="21308" spans="1:4" x14ac:dyDescent="0.2">
      <c r="A21308" s="5" t="s">
        <v>5781</v>
      </c>
      <c r="B21308" s="5" t="s">
        <v>35618</v>
      </c>
      <c r="C21308" s="5" t="s">
        <v>12</v>
      </c>
      <c r="D21308" s="5" t="str">
        <f t="shared" si="332"/>
        <v>un</v>
      </c>
    </row>
    <row r="21309" spans="1:4" x14ac:dyDescent="0.2">
      <c r="A21309" s="5" t="s">
        <v>21953</v>
      </c>
      <c r="B21309" s="5" t="s">
        <v>35618</v>
      </c>
      <c r="C21309" s="5" t="s">
        <v>12</v>
      </c>
      <c r="D21309" s="5" t="str">
        <f t="shared" si="332"/>
        <v>un</v>
      </c>
    </row>
    <row r="21310" spans="1:4" x14ac:dyDescent="0.2">
      <c r="A21310" s="5" t="s">
        <v>5782</v>
      </c>
      <c r="B21310" s="5" t="s">
        <v>35619</v>
      </c>
      <c r="C21310" s="5" t="s">
        <v>12</v>
      </c>
      <c r="D21310" s="5" t="str">
        <f t="shared" si="332"/>
        <v>un</v>
      </c>
    </row>
    <row r="21311" spans="1:4" x14ac:dyDescent="0.2">
      <c r="A21311" s="5" t="s">
        <v>21954</v>
      </c>
      <c r="B21311" s="5" t="s">
        <v>35619</v>
      </c>
      <c r="C21311" s="5" t="s">
        <v>12</v>
      </c>
      <c r="D21311" s="5" t="str">
        <f t="shared" si="332"/>
        <v>un</v>
      </c>
    </row>
    <row r="21312" spans="1:4" x14ac:dyDescent="0.2">
      <c r="A21312" s="5" t="s">
        <v>5783</v>
      </c>
      <c r="B21312" s="5" t="s">
        <v>35620</v>
      </c>
      <c r="C21312" s="5" t="s">
        <v>12</v>
      </c>
      <c r="D21312" s="5" t="str">
        <f t="shared" si="332"/>
        <v>un</v>
      </c>
    </row>
    <row r="21313" spans="1:4" x14ac:dyDescent="0.2">
      <c r="A21313" s="5" t="s">
        <v>21955</v>
      </c>
      <c r="B21313" s="5" t="s">
        <v>35620</v>
      </c>
      <c r="C21313" s="5" t="s">
        <v>12</v>
      </c>
      <c r="D21313" s="5" t="str">
        <f t="shared" si="332"/>
        <v>un</v>
      </c>
    </row>
    <row r="21314" spans="1:4" x14ac:dyDescent="0.2">
      <c r="A21314" s="5" t="s">
        <v>5784</v>
      </c>
      <c r="B21314" s="5" t="s">
        <v>35621</v>
      </c>
      <c r="C21314" s="5" t="s">
        <v>12</v>
      </c>
      <c r="D21314" s="5" t="str">
        <f t="shared" ref="D21314:D21377" si="333">LOWER(C21314)</f>
        <v>un</v>
      </c>
    </row>
    <row r="21315" spans="1:4" x14ac:dyDescent="0.2">
      <c r="A21315" s="5" t="s">
        <v>21956</v>
      </c>
      <c r="B21315" s="5" t="s">
        <v>35621</v>
      </c>
      <c r="C21315" s="5" t="s">
        <v>12</v>
      </c>
      <c r="D21315" s="5" t="str">
        <f t="shared" si="333"/>
        <v>un</v>
      </c>
    </row>
    <row r="21316" spans="1:4" x14ac:dyDescent="0.2">
      <c r="A21316" s="5" t="s">
        <v>5785</v>
      </c>
      <c r="B21316" s="5" t="s">
        <v>35622</v>
      </c>
      <c r="C21316" s="5" t="s">
        <v>12</v>
      </c>
      <c r="D21316" s="5" t="str">
        <f t="shared" si="333"/>
        <v>un</v>
      </c>
    </row>
    <row r="21317" spans="1:4" x14ac:dyDescent="0.2">
      <c r="A21317" s="5" t="s">
        <v>21957</v>
      </c>
      <c r="B21317" s="5" t="s">
        <v>35622</v>
      </c>
      <c r="C21317" s="5" t="s">
        <v>12</v>
      </c>
      <c r="D21317" s="5" t="str">
        <f t="shared" si="333"/>
        <v>un</v>
      </c>
    </row>
    <row r="21318" spans="1:4" x14ac:dyDescent="0.2">
      <c r="A21318" s="5" t="s">
        <v>5786</v>
      </c>
      <c r="B21318" s="5" t="s">
        <v>35623</v>
      </c>
      <c r="C21318" s="5" t="s">
        <v>12</v>
      </c>
      <c r="D21318" s="5" t="str">
        <f t="shared" si="333"/>
        <v>un</v>
      </c>
    </row>
    <row r="21319" spans="1:4" x14ac:dyDescent="0.2">
      <c r="A21319" s="5" t="s">
        <v>21958</v>
      </c>
      <c r="B21319" s="5" t="s">
        <v>35623</v>
      </c>
      <c r="C21319" s="5" t="s">
        <v>12</v>
      </c>
      <c r="D21319" s="5" t="str">
        <f t="shared" si="333"/>
        <v>un</v>
      </c>
    </row>
    <row r="21320" spans="1:4" x14ac:dyDescent="0.2">
      <c r="A21320" s="5" t="s">
        <v>5787</v>
      </c>
      <c r="B21320" s="5" t="s">
        <v>35624</v>
      </c>
      <c r="C21320" s="5" t="s">
        <v>12</v>
      </c>
      <c r="D21320" s="5" t="str">
        <f t="shared" si="333"/>
        <v>un</v>
      </c>
    </row>
    <row r="21321" spans="1:4" x14ac:dyDescent="0.2">
      <c r="A21321" s="5" t="s">
        <v>21959</v>
      </c>
      <c r="B21321" s="5" t="s">
        <v>35624</v>
      </c>
      <c r="C21321" s="5" t="s">
        <v>12</v>
      </c>
      <c r="D21321" s="5" t="str">
        <f t="shared" si="333"/>
        <v>un</v>
      </c>
    </row>
    <row r="21322" spans="1:4" x14ac:dyDescent="0.2">
      <c r="A21322" s="5" t="s">
        <v>5788</v>
      </c>
      <c r="B21322" s="5" t="s">
        <v>35625</v>
      </c>
      <c r="C21322" s="5" t="s">
        <v>12</v>
      </c>
      <c r="D21322" s="5" t="str">
        <f t="shared" si="333"/>
        <v>un</v>
      </c>
    </row>
    <row r="21323" spans="1:4" x14ac:dyDescent="0.2">
      <c r="A21323" s="5" t="s">
        <v>21960</v>
      </c>
      <c r="B21323" s="5" t="s">
        <v>35625</v>
      </c>
      <c r="C21323" s="5" t="s">
        <v>12</v>
      </c>
      <c r="D21323" s="5" t="str">
        <f t="shared" si="333"/>
        <v>un</v>
      </c>
    </row>
    <row r="21324" spans="1:4" x14ac:dyDescent="0.2">
      <c r="A21324" s="5" t="s">
        <v>11131</v>
      </c>
      <c r="B21324" s="5" t="s">
        <v>35626</v>
      </c>
      <c r="C21324" s="5" t="s">
        <v>12</v>
      </c>
      <c r="D21324" s="5" t="str">
        <f t="shared" si="333"/>
        <v>un</v>
      </c>
    </row>
    <row r="21325" spans="1:4" x14ac:dyDescent="0.2">
      <c r="A21325" s="5" t="s">
        <v>21961</v>
      </c>
      <c r="B21325" s="5" t="s">
        <v>35626</v>
      </c>
      <c r="C21325" s="5" t="s">
        <v>12</v>
      </c>
      <c r="D21325" s="5" t="str">
        <f t="shared" si="333"/>
        <v>un</v>
      </c>
    </row>
    <row r="21326" spans="1:4" x14ac:dyDescent="0.2">
      <c r="A21326" s="5" t="s">
        <v>5789</v>
      </c>
      <c r="B21326" s="5" t="s">
        <v>35627</v>
      </c>
      <c r="C21326" s="5" t="s">
        <v>12</v>
      </c>
      <c r="D21326" s="5" t="str">
        <f t="shared" si="333"/>
        <v>un</v>
      </c>
    </row>
    <row r="21327" spans="1:4" x14ac:dyDescent="0.2">
      <c r="A21327" s="5" t="s">
        <v>21962</v>
      </c>
      <c r="B21327" s="5" t="s">
        <v>35627</v>
      </c>
      <c r="C21327" s="5" t="s">
        <v>12</v>
      </c>
      <c r="D21327" s="5" t="str">
        <f t="shared" si="333"/>
        <v>un</v>
      </c>
    </row>
    <row r="21328" spans="1:4" x14ac:dyDescent="0.2">
      <c r="A21328" s="5" t="s">
        <v>5790</v>
      </c>
      <c r="B21328" s="5" t="s">
        <v>35628</v>
      </c>
      <c r="C21328" s="5" t="s">
        <v>12</v>
      </c>
      <c r="D21328" s="5" t="str">
        <f t="shared" si="333"/>
        <v>un</v>
      </c>
    </row>
    <row r="21329" spans="1:4" x14ac:dyDescent="0.2">
      <c r="A21329" s="5" t="s">
        <v>21963</v>
      </c>
      <c r="B21329" s="5" t="s">
        <v>35628</v>
      </c>
      <c r="C21329" s="5" t="s">
        <v>12</v>
      </c>
      <c r="D21329" s="5" t="str">
        <f t="shared" si="333"/>
        <v>un</v>
      </c>
    </row>
    <row r="21330" spans="1:4" x14ac:dyDescent="0.2">
      <c r="A21330" s="5" t="s">
        <v>5791</v>
      </c>
      <c r="B21330" s="5" t="s">
        <v>35629</v>
      </c>
      <c r="C21330" s="5" t="s">
        <v>12</v>
      </c>
      <c r="D21330" s="5" t="str">
        <f t="shared" si="333"/>
        <v>un</v>
      </c>
    </row>
    <row r="21331" spans="1:4" x14ac:dyDescent="0.2">
      <c r="A21331" s="5" t="s">
        <v>21964</v>
      </c>
      <c r="B21331" s="5" t="s">
        <v>35629</v>
      </c>
      <c r="C21331" s="5" t="s">
        <v>12</v>
      </c>
      <c r="D21331" s="5" t="str">
        <f t="shared" si="333"/>
        <v>un</v>
      </c>
    </row>
    <row r="21332" spans="1:4" x14ac:dyDescent="0.2">
      <c r="A21332" s="5" t="s">
        <v>5792</v>
      </c>
      <c r="B21332" s="5" t="s">
        <v>35630</v>
      </c>
      <c r="C21332" s="5" t="s">
        <v>12</v>
      </c>
      <c r="D21332" s="5" t="str">
        <f t="shared" si="333"/>
        <v>un</v>
      </c>
    </row>
    <row r="21333" spans="1:4" x14ac:dyDescent="0.2">
      <c r="A21333" s="5" t="s">
        <v>21965</v>
      </c>
      <c r="B21333" s="5" t="s">
        <v>35630</v>
      </c>
      <c r="C21333" s="5" t="s">
        <v>12</v>
      </c>
      <c r="D21333" s="5" t="str">
        <f t="shared" si="333"/>
        <v>un</v>
      </c>
    </row>
    <row r="21334" spans="1:4" x14ac:dyDescent="0.2">
      <c r="A21334" s="5" t="s">
        <v>5793</v>
      </c>
      <c r="B21334" s="5" t="s">
        <v>35631</v>
      </c>
      <c r="C21334" s="5" t="s">
        <v>25536</v>
      </c>
      <c r="D21334" s="5" t="str">
        <f t="shared" si="333"/>
        <v>m2</v>
      </c>
    </row>
    <row r="21335" spans="1:4" x14ac:dyDescent="0.2">
      <c r="A21335" s="5" t="s">
        <v>21966</v>
      </c>
      <c r="B21335" s="5" t="s">
        <v>35631</v>
      </c>
      <c r="C21335" s="5" t="s">
        <v>25536</v>
      </c>
      <c r="D21335" s="5" t="str">
        <f t="shared" si="333"/>
        <v>m2</v>
      </c>
    </row>
    <row r="21336" spans="1:4" x14ac:dyDescent="0.2">
      <c r="A21336" s="5" t="s">
        <v>5794</v>
      </c>
      <c r="B21336" s="5" t="s">
        <v>35632</v>
      </c>
      <c r="C21336" s="5" t="s">
        <v>25323</v>
      </c>
      <c r="D21336" s="5" t="str">
        <f t="shared" si="333"/>
        <v>m3</v>
      </c>
    </row>
    <row r="21337" spans="1:4" x14ac:dyDescent="0.2">
      <c r="A21337" s="5" t="s">
        <v>21967</v>
      </c>
      <c r="B21337" s="5" t="s">
        <v>35632</v>
      </c>
      <c r="C21337" s="5" t="s">
        <v>25323</v>
      </c>
      <c r="D21337" s="5" t="str">
        <f t="shared" si="333"/>
        <v>m3</v>
      </c>
    </row>
    <row r="21338" spans="1:4" x14ac:dyDescent="0.2">
      <c r="A21338" s="5" t="s">
        <v>5795</v>
      </c>
      <c r="B21338" s="5" t="s">
        <v>35633</v>
      </c>
      <c r="C21338" s="5" t="s">
        <v>21</v>
      </c>
      <c r="D21338" s="5" t="str">
        <f t="shared" si="333"/>
        <v>m</v>
      </c>
    </row>
    <row r="21339" spans="1:4" x14ac:dyDescent="0.2">
      <c r="A21339" s="5" t="s">
        <v>21968</v>
      </c>
      <c r="B21339" s="5" t="s">
        <v>35633</v>
      </c>
      <c r="C21339" s="5" t="s">
        <v>21</v>
      </c>
      <c r="D21339" s="5" t="str">
        <f t="shared" si="333"/>
        <v>m</v>
      </c>
    </row>
    <row r="21340" spans="1:4" x14ac:dyDescent="0.2">
      <c r="A21340" s="5" t="s">
        <v>5796</v>
      </c>
      <c r="B21340" s="5" t="s">
        <v>35634</v>
      </c>
      <c r="C21340" s="5" t="s">
        <v>21</v>
      </c>
      <c r="D21340" s="5" t="str">
        <f t="shared" si="333"/>
        <v>m</v>
      </c>
    </row>
    <row r="21341" spans="1:4" x14ac:dyDescent="0.2">
      <c r="A21341" s="5" t="s">
        <v>21969</v>
      </c>
      <c r="B21341" s="5" t="s">
        <v>35634</v>
      </c>
      <c r="C21341" s="5" t="s">
        <v>21</v>
      </c>
      <c r="D21341" s="5" t="str">
        <f t="shared" si="333"/>
        <v>m</v>
      </c>
    </row>
    <row r="21342" spans="1:4" x14ac:dyDescent="0.2">
      <c r="A21342" s="5" t="s">
        <v>5797</v>
      </c>
      <c r="B21342" s="5" t="s">
        <v>35635</v>
      </c>
      <c r="C21342" s="5" t="s">
        <v>21</v>
      </c>
      <c r="D21342" s="5" t="str">
        <f t="shared" si="333"/>
        <v>m</v>
      </c>
    </row>
    <row r="21343" spans="1:4" x14ac:dyDescent="0.2">
      <c r="A21343" s="5" t="s">
        <v>21970</v>
      </c>
      <c r="B21343" s="5" t="s">
        <v>35635</v>
      </c>
      <c r="C21343" s="5" t="s">
        <v>21</v>
      </c>
      <c r="D21343" s="5" t="str">
        <f t="shared" si="333"/>
        <v>m</v>
      </c>
    </row>
    <row r="21344" spans="1:4" x14ac:dyDescent="0.2">
      <c r="A21344" s="5" t="s">
        <v>5798</v>
      </c>
      <c r="B21344" s="5" t="s">
        <v>35636</v>
      </c>
      <c r="C21344" s="5" t="s">
        <v>21</v>
      </c>
      <c r="D21344" s="5" t="str">
        <f t="shared" si="333"/>
        <v>m</v>
      </c>
    </row>
    <row r="21345" spans="1:4" x14ac:dyDescent="0.2">
      <c r="A21345" s="5" t="s">
        <v>21971</v>
      </c>
      <c r="B21345" s="5" t="s">
        <v>35636</v>
      </c>
      <c r="C21345" s="5" t="s">
        <v>21</v>
      </c>
      <c r="D21345" s="5" t="str">
        <f t="shared" si="333"/>
        <v>m</v>
      </c>
    </row>
    <row r="21346" spans="1:4" x14ac:dyDescent="0.2">
      <c r="A21346" s="5" t="s">
        <v>5799</v>
      </c>
      <c r="B21346" s="5" t="s">
        <v>35637</v>
      </c>
      <c r="C21346" s="5" t="s">
        <v>21</v>
      </c>
      <c r="D21346" s="5" t="str">
        <f t="shared" si="333"/>
        <v>m</v>
      </c>
    </row>
    <row r="21347" spans="1:4" x14ac:dyDescent="0.2">
      <c r="A21347" s="5" t="s">
        <v>21972</v>
      </c>
      <c r="B21347" s="5" t="s">
        <v>35637</v>
      </c>
      <c r="C21347" s="5" t="s">
        <v>21</v>
      </c>
      <c r="D21347" s="5" t="str">
        <f t="shared" si="333"/>
        <v>m</v>
      </c>
    </row>
    <row r="21348" spans="1:4" x14ac:dyDescent="0.2">
      <c r="A21348" s="5" t="s">
        <v>5800</v>
      </c>
      <c r="B21348" s="5" t="s">
        <v>35638</v>
      </c>
      <c r="C21348" s="5" t="s">
        <v>21</v>
      </c>
      <c r="D21348" s="5" t="str">
        <f t="shared" si="333"/>
        <v>m</v>
      </c>
    </row>
    <row r="21349" spans="1:4" x14ac:dyDescent="0.2">
      <c r="A21349" s="5" t="s">
        <v>21973</v>
      </c>
      <c r="B21349" s="5" t="s">
        <v>35638</v>
      </c>
      <c r="C21349" s="5" t="s">
        <v>21</v>
      </c>
      <c r="D21349" s="5" t="str">
        <f t="shared" si="333"/>
        <v>m</v>
      </c>
    </row>
    <row r="21350" spans="1:4" x14ac:dyDescent="0.2">
      <c r="A21350" s="5" t="s">
        <v>5801</v>
      </c>
      <c r="B21350" s="5" t="s">
        <v>35639</v>
      </c>
      <c r="C21350" s="5" t="s">
        <v>21</v>
      </c>
      <c r="D21350" s="5" t="str">
        <f t="shared" si="333"/>
        <v>m</v>
      </c>
    </row>
    <row r="21351" spans="1:4" x14ac:dyDescent="0.2">
      <c r="A21351" s="5" t="s">
        <v>21974</v>
      </c>
      <c r="B21351" s="5" t="s">
        <v>35639</v>
      </c>
      <c r="C21351" s="5" t="s">
        <v>21</v>
      </c>
      <c r="D21351" s="5" t="str">
        <f t="shared" si="333"/>
        <v>m</v>
      </c>
    </row>
    <row r="21352" spans="1:4" x14ac:dyDescent="0.2">
      <c r="A21352" s="5" t="s">
        <v>5802</v>
      </c>
      <c r="B21352" s="5" t="s">
        <v>35640</v>
      </c>
      <c r="C21352" s="5" t="s">
        <v>21</v>
      </c>
      <c r="D21352" s="5" t="str">
        <f t="shared" si="333"/>
        <v>m</v>
      </c>
    </row>
    <row r="21353" spans="1:4" x14ac:dyDescent="0.2">
      <c r="A21353" s="5" t="s">
        <v>21975</v>
      </c>
      <c r="B21353" s="5" t="s">
        <v>35640</v>
      </c>
      <c r="C21353" s="5" t="s">
        <v>21</v>
      </c>
      <c r="D21353" s="5" t="str">
        <f t="shared" si="333"/>
        <v>m</v>
      </c>
    </row>
    <row r="21354" spans="1:4" x14ac:dyDescent="0.2">
      <c r="A21354" s="5" t="s">
        <v>5803</v>
      </c>
      <c r="B21354" s="5" t="s">
        <v>35641</v>
      </c>
      <c r="C21354" s="5" t="s">
        <v>21</v>
      </c>
      <c r="D21354" s="5" t="str">
        <f t="shared" si="333"/>
        <v>m</v>
      </c>
    </row>
    <row r="21355" spans="1:4" x14ac:dyDescent="0.2">
      <c r="A21355" s="5" t="s">
        <v>21976</v>
      </c>
      <c r="B21355" s="5" t="s">
        <v>35641</v>
      </c>
      <c r="C21355" s="5" t="s">
        <v>21</v>
      </c>
      <c r="D21355" s="5" t="str">
        <f t="shared" si="333"/>
        <v>m</v>
      </c>
    </row>
    <row r="21356" spans="1:4" x14ac:dyDescent="0.2">
      <c r="A21356" s="5" t="s">
        <v>5804</v>
      </c>
      <c r="B21356" s="5" t="s">
        <v>35642</v>
      </c>
      <c r="C21356" s="5" t="s">
        <v>21</v>
      </c>
      <c r="D21356" s="5" t="str">
        <f t="shared" si="333"/>
        <v>m</v>
      </c>
    </row>
    <row r="21357" spans="1:4" x14ac:dyDescent="0.2">
      <c r="A21357" s="5" t="s">
        <v>21977</v>
      </c>
      <c r="B21357" s="5" t="s">
        <v>35642</v>
      </c>
      <c r="C21357" s="5" t="s">
        <v>21</v>
      </c>
      <c r="D21357" s="5" t="str">
        <f t="shared" si="333"/>
        <v>m</v>
      </c>
    </row>
    <row r="21358" spans="1:4" x14ac:dyDescent="0.2">
      <c r="A21358" s="5" t="s">
        <v>5805</v>
      </c>
      <c r="B21358" s="5" t="s">
        <v>35643</v>
      </c>
      <c r="C21358" s="5" t="s">
        <v>21</v>
      </c>
      <c r="D21358" s="5" t="str">
        <f t="shared" si="333"/>
        <v>m</v>
      </c>
    </row>
    <row r="21359" spans="1:4" x14ac:dyDescent="0.2">
      <c r="A21359" s="5" t="s">
        <v>21978</v>
      </c>
      <c r="B21359" s="5" t="s">
        <v>35643</v>
      </c>
      <c r="C21359" s="5" t="s">
        <v>21</v>
      </c>
      <c r="D21359" s="5" t="str">
        <f t="shared" si="333"/>
        <v>m</v>
      </c>
    </row>
    <row r="21360" spans="1:4" x14ac:dyDescent="0.2">
      <c r="A21360" s="5" t="s">
        <v>5806</v>
      </c>
      <c r="B21360" s="5" t="s">
        <v>35644</v>
      </c>
      <c r="C21360" s="5" t="s">
        <v>21</v>
      </c>
      <c r="D21360" s="5" t="str">
        <f t="shared" si="333"/>
        <v>m</v>
      </c>
    </row>
    <row r="21361" spans="1:4" x14ac:dyDescent="0.2">
      <c r="A21361" s="5" t="s">
        <v>21979</v>
      </c>
      <c r="B21361" s="5" t="s">
        <v>35644</v>
      </c>
      <c r="C21361" s="5" t="s">
        <v>21</v>
      </c>
      <c r="D21361" s="5" t="str">
        <f t="shared" si="333"/>
        <v>m</v>
      </c>
    </row>
    <row r="21362" spans="1:4" x14ac:dyDescent="0.2">
      <c r="A21362" s="5" t="s">
        <v>5807</v>
      </c>
      <c r="B21362" s="5" t="s">
        <v>35645</v>
      </c>
      <c r="C21362" s="5" t="s">
        <v>21</v>
      </c>
      <c r="D21362" s="5" t="str">
        <f t="shared" si="333"/>
        <v>m</v>
      </c>
    </row>
    <row r="21363" spans="1:4" x14ac:dyDescent="0.2">
      <c r="A21363" s="5" t="s">
        <v>21980</v>
      </c>
      <c r="B21363" s="5" t="s">
        <v>35645</v>
      </c>
      <c r="C21363" s="5" t="s">
        <v>21</v>
      </c>
      <c r="D21363" s="5" t="str">
        <f t="shared" si="333"/>
        <v>m</v>
      </c>
    </row>
    <row r="21364" spans="1:4" x14ac:dyDescent="0.2">
      <c r="A21364" s="5" t="s">
        <v>5808</v>
      </c>
      <c r="B21364" s="5" t="s">
        <v>35646</v>
      </c>
      <c r="C21364" s="5" t="s">
        <v>21</v>
      </c>
      <c r="D21364" s="5" t="str">
        <f t="shared" si="333"/>
        <v>m</v>
      </c>
    </row>
    <row r="21365" spans="1:4" x14ac:dyDescent="0.2">
      <c r="A21365" s="5" t="s">
        <v>21981</v>
      </c>
      <c r="B21365" s="5" t="s">
        <v>35646</v>
      </c>
      <c r="C21365" s="5" t="s">
        <v>21</v>
      </c>
      <c r="D21365" s="5" t="str">
        <f t="shared" si="333"/>
        <v>m</v>
      </c>
    </row>
    <row r="21366" spans="1:4" x14ac:dyDescent="0.2">
      <c r="A21366" s="5" t="s">
        <v>5809</v>
      </c>
      <c r="B21366" s="5" t="s">
        <v>35647</v>
      </c>
      <c r="C21366" s="5" t="s">
        <v>21</v>
      </c>
      <c r="D21366" s="5" t="str">
        <f t="shared" si="333"/>
        <v>m</v>
      </c>
    </row>
    <row r="21367" spans="1:4" x14ac:dyDescent="0.2">
      <c r="A21367" s="5" t="s">
        <v>21982</v>
      </c>
      <c r="B21367" s="5" t="s">
        <v>35647</v>
      </c>
      <c r="C21367" s="5" t="s">
        <v>21</v>
      </c>
      <c r="D21367" s="5" t="str">
        <f t="shared" si="333"/>
        <v>m</v>
      </c>
    </row>
    <row r="21368" spans="1:4" x14ac:dyDescent="0.2">
      <c r="A21368" s="5" t="s">
        <v>5810</v>
      </c>
      <c r="B21368" s="5" t="s">
        <v>35648</v>
      </c>
      <c r="C21368" s="5" t="s">
        <v>21</v>
      </c>
      <c r="D21368" s="5" t="str">
        <f t="shared" si="333"/>
        <v>m</v>
      </c>
    </row>
    <row r="21369" spans="1:4" x14ac:dyDescent="0.2">
      <c r="A21369" s="5" t="s">
        <v>21983</v>
      </c>
      <c r="B21369" s="5" t="s">
        <v>35648</v>
      </c>
      <c r="C21369" s="5" t="s">
        <v>21</v>
      </c>
      <c r="D21369" s="5" t="str">
        <f t="shared" si="333"/>
        <v>m</v>
      </c>
    </row>
    <row r="21370" spans="1:4" x14ac:dyDescent="0.2">
      <c r="A21370" s="5" t="s">
        <v>5811</v>
      </c>
      <c r="B21370" s="5" t="s">
        <v>35649</v>
      </c>
      <c r="C21370" s="5" t="s">
        <v>21</v>
      </c>
      <c r="D21370" s="5" t="str">
        <f t="shared" si="333"/>
        <v>m</v>
      </c>
    </row>
    <row r="21371" spans="1:4" x14ac:dyDescent="0.2">
      <c r="A21371" s="5" t="s">
        <v>21984</v>
      </c>
      <c r="B21371" s="5" t="s">
        <v>35649</v>
      </c>
      <c r="C21371" s="5" t="s">
        <v>21</v>
      </c>
      <c r="D21371" s="5" t="str">
        <f t="shared" si="333"/>
        <v>m</v>
      </c>
    </row>
    <row r="21372" spans="1:4" x14ac:dyDescent="0.2">
      <c r="A21372" s="5" t="s">
        <v>5812</v>
      </c>
      <c r="B21372" s="5" t="s">
        <v>35650</v>
      </c>
      <c r="C21372" s="5" t="s">
        <v>21</v>
      </c>
      <c r="D21372" s="5" t="str">
        <f t="shared" si="333"/>
        <v>m</v>
      </c>
    </row>
    <row r="21373" spans="1:4" x14ac:dyDescent="0.2">
      <c r="A21373" s="5" t="s">
        <v>21985</v>
      </c>
      <c r="B21373" s="5" t="s">
        <v>35650</v>
      </c>
      <c r="C21373" s="5" t="s">
        <v>21</v>
      </c>
      <c r="D21373" s="5" t="str">
        <f t="shared" si="333"/>
        <v>m</v>
      </c>
    </row>
    <row r="21374" spans="1:4" x14ac:dyDescent="0.2">
      <c r="A21374" s="5" t="s">
        <v>5813</v>
      </c>
      <c r="B21374" s="5" t="s">
        <v>35651</v>
      </c>
      <c r="C21374" s="5" t="s">
        <v>21</v>
      </c>
      <c r="D21374" s="5" t="str">
        <f t="shared" si="333"/>
        <v>m</v>
      </c>
    </row>
    <row r="21375" spans="1:4" x14ac:dyDescent="0.2">
      <c r="A21375" s="5" t="s">
        <v>21986</v>
      </c>
      <c r="B21375" s="5" t="s">
        <v>35651</v>
      </c>
      <c r="C21375" s="5" t="s">
        <v>21</v>
      </c>
      <c r="D21375" s="5" t="str">
        <f t="shared" si="333"/>
        <v>m</v>
      </c>
    </row>
    <row r="21376" spans="1:4" x14ac:dyDescent="0.2">
      <c r="A21376" s="5" t="s">
        <v>5814</v>
      </c>
      <c r="B21376" s="5" t="s">
        <v>35652</v>
      </c>
      <c r="C21376" s="5" t="s">
        <v>21</v>
      </c>
      <c r="D21376" s="5" t="str">
        <f t="shared" si="333"/>
        <v>m</v>
      </c>
    </row>
    <row r="21377" spans="1:4" x14ac:dyDescent="0.2">
      <c r="A21377" s="5" t="s">
        <v>21987</v>
      </c>
      <c r="B21377" s="5" t="s">
        <v>35652</v>
      </c>
      <c r="C21377" s="5" t="s">
        <v>21</v>
      </c>
      <c r="D21377" s="5" t="str">
        <f t="shared" si="333"/>
        <v>m</v>
      </c>
    </row>
    <row r="21378" spans="1:4" x14ac:dyDescent="0.2">
      <c r="A21378" s="5" t="s">
        <v>5815</v>
      </c>
      <c r="B21378" s="5" t="s">
        <v>35653</v>
      </c>
      <c r="C21378" s="5" t="s">
        <v>21</v>
      </c>
      <c r="D21378" s="5" t="str">
        <f t="shared" ref="D21378:D21441" si="334">LOWER(C21378)</f>
        <v>m</v>
      </c>
    </row>
    <row r="21379" spans="1:4" x14ac:dyDescent="0.2">
      <c r="A21379" s="5" t="s">
        <v>21988</v>
      </c>
      <c r="B21379" s="5" t="s">
        <v>35653</v>
      </c>
      <c r="C21379" s="5" t="s">
        <v>21</v>
      </c>
      <c r="D21379" s="5" t="str">
        <f t="shared" si="334"/>
        <v>m</v>
      </c>
    </row>
    <row r="21380" spans="1:4" x14ac:dyDescent="0.2">
      <c r="A21380" s="5" t="s">
        <v>5816</v>
      </c>
      <c r="B21380" s="5" t="s">
        <v>35654</v>
      </c>
      <c r="C21380" s="5" t="s">
        <v>21</v>
      </c>
      <c r="D21380" s="5" t="str">
        <f t="shared" si="334"/>
        <v>m</v>
      </c>
    </row>
    <row r="21381" spans="1:4" x14ac:dyDescent="0.2">
      <c r="A21381" s="5" t="s">
        <v>21989</v>
      </c>
      <c r="B21381" s="5" t="s">
        <v>35654</v>
      </c>
      <c r="C21381" s="5" t="s">
        <v>21</v>
      </c>
      <c r="D21381" s="5" t="str">
        <f t="shared" si="334"/>
        <v>m</v>
      </c>
    </row>
    <row r="21382" spans="1:4" x14ac:dyDescent="0.2">
      <c r="A21382" s="5" t="s">
        <v>5817</v>
      </c>
      <c r="B21382" s="5" t="s">
        <v>35655</v>
      </c>
      <c r="C21382" s="5" t="s">
        <v>21</v>
      </c>
      <c r="D21382" s="5" t="str">
        <f t="shared" si="334"/>
        <v>m</v>
      </c>
    </row>
    <row r="21383" spans="1:4" x14ac:dyDescent="0.2">
      <c r="A21383" s="5" t="s">
        <v>21990</v>
      </c>
      <c r="B21383" s="5" t="s">
        <v>35655</v>
      </c>
      <c r="C21383" s="5" t="s">
        <v>21</v>
      </c>
      <c r="D21383" s="5" t="str">
        <f t="shared" si="334"/>
        <v>m</v>
      </c>
    </row>
    <row r="21384" spans="1:4" x14ac:dyDescent="0.2">
      <c r="A21384" s="5" t="s">
        <v>5818</v>
      </c>
      <c r="B21384" s="5" t="s">
        <v>35656</v>
      </c>
      <c r="C21384" s="5" t="s">
        <v>21</v>
      </c>
      <c r="D21384" s="5" t="str">
        <f t="shared" si="334"/>
        <v>m</v>
      </c>
    </row>
    <row r="21385" spans="1:4" x14ac:dyDescent="0.2">
      <c r="A21385" s="5" t="s">
        <v>21991</v>
      </c>
      <c r="B21385" s="5" t="s">
        <v>35656</v>
      </c>
      <c r="C21385" s="5" t="s">
        <v>21</v>
      </c>
      <c r="D21385" s="5" t="str">
        <f t="shared" si="334"/>
        <v>m</v>
      </c>
    </row>
    <row r="21386" spans="1:4" x14ac:dyDescent="0.2">
      <c r="A21386" s="5" t="s">
        <v>11132</v>
      </c>
      <c r="B21386" s="5" t="s">
        <v>35657</v>
      </c>
      <c r="C21386" s="5" t="s">
        <v>21</v>
      </c>
      <c r="D21386" s="5" t="str">
        <f t="shared" si="334"/>
        <v>m</v>
      </c>
    </row>
    <row r="21387" spans="1:4" x14ac:dyDescent="0.2">
      <c r="A21387" s="5" t="s">
        <v>21992</v>
      </c>
      <c r="B21387" s="5" t="s">
        <v>35657</v>
      </c>
      <c r="C21387" s="5" t="s">
        <v>21</v>
      </c>
      <c r="D21387" s="5" t="str">
        <f t="shared" si="334"/>
        <v>m</v>
      </c>
    </row>
    <row r="21388" spans="1:4" x14ac:dyDescent="0.2">
      <c r="A21388" s="5" t="s">
        <v>11133</v>
      </c>
      <c r="B21388" s="5" t="s">
        <v>35658</v>
      </c>
      <c r="C21388" s="5" t="s">
        <v>21</v>
      </c>
      <c r="D21388" s="5" t="str">
        <f t="shared" si="334"/>
        <v>m</v>
      </c>
    </row>
    <row r="21389" spans="1:4" x14ac:dyDescent="0.2">
      <c r="A21389" s="5" t="s">
        <v>21993</v>
      </c>
      <c r="B21389" s="5" t="s">
        <v>35658</v>
      </c>
      <c r="C21389" s="5" t="s">
        <v>21</v>
      </c>
      <c r="D21389" s="5" t="str">
        <f t="shared" si="334"/>
        <v>m</v>
      </c>
    </row>
    <row r="21390" spans="1:4" x14ac:dyDescent="0.2">
      <c r="A21390" s="5" t="s">
        <v>5819</v>
      </c>
      <c r="B21390" s="5" t="s">
        <v>35659</v>
      </c>
      <c r="C21390" s="5" t="s">
        <v>21</v>
      </c>
      <c r="D21390" s="5" t="str">
        <f t="shared" si="334"/>
        <v>m</v>
      </c>
    </row>
    <row r="21391" spans="1:4" x14ac:dyDescent="0.2">
      <c r="A21391" s="5" t="s">
        <v>21994</v>
      </c>
      <c r="B21391" s="5" t="s">
        <v>35659</v>
      </c>
      <c r="C21391" s="5" t="s">
        <v>21</v>
      </c>
      <c r="D21391" s="5" t="str">
        <f t="shared" si="334"/>
        <v>m</v>
      </c>
    </row>
    <row r="21392" spans="1:4" x14ac:dyDescent="0.2">
      <c r="A21392" s="5" t="s">
        <v>5820</v>
      </c>
      <c r="B21392" s="5" t="s">
        <v>35660</v>
      </c>
      <c r="C21392" s="5" t="s">
        <v>21</v>
      </c>
      <c r="D21392" s="5" t="str">
        <f t="shared" si="334"/>
        <v>m</v>
      </c>
    </row>
    <row r="21393" spans="1:4" x14ac:dyDescent="0.2">
      <c r="A21393" s="5" t="s">
        <v>21995</v>
      </c>
      <c r="B21393" s="5" t="s">
        <v>35660</v>
      </c>
      <c r="C21393" s="5" t="s">
        <v>21</v>
      </c>
      <c r="D21393" s="5" t="str">
        <f t="shared" si="334"/>
        <v>m</v>
      </c>
    </row>
    <row r="21394" spans="1:4" x14ac:dyDescent="0.2">
      <c r="A21394" s="5" t="s">
        <v>5821</v>
      </c>
      <c r="B21394" s="5" t="s">
        <v>35661</v>
      </c>
      <c r="C21394" s="5" t="s">
        <v>21</v>
      </c>
      <c r="D21394" s="5" t="str">
        <f t="shared" si="334"/>
        <v>m</v>
      </c>
    </row>
    <row r="21395" spans="1:4" x14ac:dyDescent="0.2">
      <c r="A21395" s="5" t="s">
        <v>21996</v>
      </c>
      <c r="B21395" s="5" t="s">
        <v>35661</v>
      </c>
      <c r="C21395" s="5" t="s">
        <v>21</v>
      </c>
      <c r="D21395" s="5" t="str">
        <f t="shared" si="334"/>
        <v>m</v>
      </c>
    </row>
    <row r="21396" spans="1:4" x14ac:dyDescent="0.2">
      <c r="A21396" s="5" t="s">
        <v>5822</v>
      </c>
      <c r="B21396" s="5" t="s">
        <v>35662</v>
      </c>
      <c r="C21396" s="5" t="s">
        <v>21</v>
      </c>
      <c r="D21396" s="5" t="str">
        <f t="shared" si="334"/>
        <v>m</v>
      </c>
    </row>
    <row r="21397" spans="1:4" x14ac:dyDescent="0.2">
      <c r="A21397" s="5" t="s">
        <v>21997</v>
      </c>
      <c r="B21397" s="5" t="s">
        <v>35662</v>
      </c>
      <c r="C21397" s="5" t="s">
        <v>21</v>
      </c>
      <c r="D21397" s="5" t="str">
        <f t="shared" si="334"/>
        <v>m</v>
      </c>
    </row>
    <row r="21398" spans="1:4" x14ac:dyDescent="0.2">
      <c r="A21398" s="5" t="s">
        <v>5823</v>
      </c>
      <c r="B21398" s="5" t="s">
        <v>35663</v>
      </c>
      <c r="C21398" s="5" t="s">
        <v>21</v>
      </c>
      <c r="D21398" s="5" t="str">
        <f t="shared" si="334"/>
        <v>m</v>
      </c>
    </row>
    <row r="21399" spans="1:4" x14ac:dyDescent="0.2">
      <c r="A21399" s="5" t="s">
        <v>21998</v>
      </c>
      <c r="B21399" s="5" t="s">
        <v>35663</v>
      </c>
      <c r="C21399" s="5" t="s">
        <v>21</v>
      </c>
      <c r="D21399" s="5" t="str">
        <f t="shared" si="334"/>
        <v>m</v>
      </c>
    </row>
    <row r="21400" spans="1:4" x14ac:dyDescent="0.2">
      <c r="A21400" s="5" t="s">
        <v>5824</v>
      </c>
      <c r="B21400" s="5" t="s">
        <v>35664</v>
      </c>
      <c r="C21400" s="5" t="s">
        <v>21</v>
      </c>
      <c r="D21400" s="5" t="str">
        <f t="shared" si="334"/>
        <v>m</v>
      </c>
    </row>
    <row r="21401" spans="1:4" x14ac:dyDescent="0.2">
      <c r="A21401" s="5" t="s">
        <v>21999</v>
      </c>
      <c r="B21401" s="5" t="s">
        <v>35664</v>
      </c>
      <c r="C21401" s="5" t="s">
        <v>21</v>
      </c>
      <c r="D21401" s="5" t="str">
        <f t="shared" si="334"/>
        <v>m</v>
      </c>
    </row>
    <row r="21402" spans="1:4" x14ac:dyDescent="0.2">
      <c r="A21402" s="5" t="s">
        <v>5825</v>
      </c>
      <c r="B21402" s="5" t="s">
        <v>35665</v>
      </c>
      <c r="C21402" s="5" t="s">
        <v>21</v>
      </c>
      <c r="D21402" s="5" t="str">
        <f t="shared" si="334"/>
        <v>m</v>
      </c>
    </row>
    <row r="21403" spans="1:4" x14ac:dyDescent="0.2">
      <c r="A21403" s="5" t="s">
        <v>22000</v>
      </c>
      <c r="B21403" s="5" t="s">
        <v>35665</v>
      </c>
      <c r="C21403" s="5" t="s">
        <v>21</v>
      </c>
      <c r="D21403" s="5" t="str">
        <f t="shared" si="334"/>
        <v>m</v>
      </c>
    </row>
    <row r="21404" spans="1:4" x14ac:dyDescent="0.2">
      <c r="A21404" s="5" t="s">
        <v>5826</v>
      </c>
      <c r="B21404" s="5" t="s">
        <v>35666</v>
      </c>
      <c r="C21404" s="5" t="s">
        <v>21</v>
      </c>
      <c r="D21404" s="5" t="str">
        <f t="shared" si="334"/>
        <v>m</v>
      </c>
    </row>
    <row r="21405" spans="1:4" x14ac:dyDescent="0.2">
      <c r="A21405" s="5" t="s">
        <v>22001</v>
      </c>
      <c r="B21405" s="5" t="s">
        <v>35666</v>
      </c>
      <c r="C21405" s="5" t="s">
        <v>21</v>
      </c>
      <c r="D21405" s="5" t="str">
        <f t="shared" si="334"/>
        <v>m</v>
      </c>
    </row>
    <row r="21406" spans="1:4" x14ac:dyDescent="0.2">
      <c r="A21406" s="5" t="s">
        <v>5842</v>
      </c>
      <c r="B21406" s="5" t="s">
        <v>35667</v>
      </c>
      <c r="C21406" s="5" t="s">
        <v>12</v>
      </c>
      <c r="D21406" s="5" t="str">
        <f t="shared" si="334"/>
        <v>un</v>
      </c>
    </row>
    <row r="21407" spans="1:4" x14ac:dyDescent="0.2">
      <c r="A21407" s="5" t="s">
        <v>22002</v>
      </c>
      <c r="B21407" s="5" t="s">
        <v>35667</v>
      </c>
      <c r="C21407" s="5" t="s">
        <v>12</v>
      </c>
      <c r="D21407" s="5" t="str">
        <f t="shared" si="334"/>
        <v>un</v>
      </c>
    </row>
    <row r="21408" spans="1:4" x14ac:dyDescent="0.2">
      <c r="A21408" s="5" t="s">
        <v>5843</v>
      </c>
      <c r="B21408" s="5" t="s">
        <v>35668</v>
      </c>
      <c r="C21408" s="5" t="s">
        <v>12</v>
      </c>
      <c r="D21408" s="5" t="str">
        <f t="shared" si="334"/>
        <v>un</v>
      </c>
    </row>
    <row r="21409" spans="1:4" x14ac:dyDescent="0.2">
      <c r="A21409" s="5" t="s">
        <v>22003</v>
      </c>
      <c r="B21409" s="5" t="s">
        <v>35668</v>
      </c>
      <c r="C21409" s="5" t="s">
        <v>12</v>
      </c>
      <c r="D21409" s="5" t="str">
        <f t="shared" si="334"/>
        <v>un</v>
      </c>
    </row>
    <row r="21410" spans="1:4" x14ac:dyDescent="0.2">
      <c r="A21410" s="5" t="s">
        <v>5844</v>
      </c>
      <c r="B21410" s="5" t="s">
        <v>35669</v>
      </c>
      <c r="C21410" s="5" t="s">
        <v>12</v>
      </c>
      <c r="D21410" s="5" t="str">
        <f t="shared" si="334"/>
        <v>un</v>
      </c>
    </row>
    <row r="21411" spans="1:4" x14ac:dyDescent="0.2">
      <c r="A21411" s="5" t="s">
        <v>22004</v>
      </c>
      <c r="B21411" s="5" t="s">
        <v>35669</v>
      </c>
      <c r="C21411" s="5" t="s">
        <v>12</v>
      </c>
      <c r="D21411" s="5" t="str">
        <f t="shared" si="334"/>
        <v>un</v>
      </c>
    </row>
    <row r="21412" spans="1:4" x14ac:dyDescent="0.2">
      <c r="A21412" s="5" t="s">
        <v>5845</v>
      </c>
      <c r="B21412" s="5" t="s">
        <v>35670</v>
      </c>
      <c r="C21412" s="5" t="s">
        <v>12</v>
      </c>
      <c r="D21412" s="5" t="str">
        <f t="shared" si="334"/>
        <v>un</v>
      </c>
    </row>
    <row r="21413" spans="1:4" x14ac:dyDescent="0.2">
      <c r="A21413" s="5" t="s">
        <v>22005</v>
      </c>
      <c r="B21413" s="5" t="s">
        <v>35670</v>
      </c>
      <c r="C21413" s="5" t="s">
        <v>12</v>
      </c>
      <c r="D21413" s="5" t="str">
        <f t="shared" si="334"/>
        <v>un</v>
      </c>
    </row>
    <row r="21414" spans="1:4" x14ac:dyDescent="0.2">
      <c r="A21414" s="5" t="s">
        <v>5846</v>
      </c>
      <c r="B21414" s="5" t="s">
        <v>35671</v>
      </c>
      <c r="C21414" s="5" t="s">
        <v>12</v>
      </c>
      <c r="D21414" s="5" t="str">
        <f t="shared" si="334"/>
        <v>un</v>
      </c>
    </row>
    <row r="21415" spans="1:4" x14ac:dyDescent="0.2">
      <c r="A21415" s="5" t="s">
        <v>22006</v>
      </c>
      <c r="B21415" s="5" t="s">
        <v>35671</v>
      </c>
      <c r="C21415" s="5" t="s">
        <v>12</v>
      </c>
      <c r="D21415" s="5" t="str">
        <f t="shared" si="334"/>
        <v>un</v>
      </c>
    </row>
    <row r="21416" spans="1:4" x14ac:dyDescent="0.2">
      <c r="A21416" s="5" t="s">
        <v>5847</v>
      </c>
      <c r="B21416" s="5" t="s">
        <v>35672</v>
      </c>
      <c r="C21416" s="5" t="s">
        <v>12</v>
      </c>
      <c r="D21416" s="5" t="str">
        <f t="shared" si="334"/>
        <v>un</v>
      </c>
    </row>
    <row r="21417" spans="1:4" x14ac:dyDescent="0.2">
      <c r="A21417" s="5" t="s">
        <v>22007</v>
      </c>
      <c r="B21417" s="5" t="s">
        <v>35672</v>
      </c>
      <c r="C21417" s="5" t="s">
        <v>12</v>
      </c>
      <c r="D21417" s="5" t="str">
        <f t="shared" si="334"/>
        <v>un</v>
      </c>
    </row>
    <row r="21418" spans="1:4" x14ac:dyDescent="0.2">
      <c r="A21418" s="5" t="s">
        <v>5848</v>
      </c>
      <c r="B21418" s="5" t="s">
        <v>35673</v>
      </c>
      <c r="C21418" s="5" t="s">
        <v>12</v>
      </c>
      <c r="D21418" s="5" t="str">
        <f t="shared" si="334"/>
        <v>un</v>
      </c>
    </row>
    <row r="21419" spans="1:4" x14ac:dyDescent="0.2">
      <c r="A21419" s="5" t="s">
        <v>22008</v>
      </c>
      <c r="B21419" s="5" t="s">
        <v>35673</v>
      </c>
      <c r="C21419" s="5" t="s">
        <v>12</v>
      </c>
      <c r="D21419" s="5" t="str">
        <f t="shared" si="334"/>
        <v>un</v>
      </c>
    </row>
    <row r="21420" spans="1:4" x14ac:dyDescent="0.2">
      <c r="A21420" s="5" t="s">
        <v>5849</v>
      </c>
      <c r="B21420" s="5" t="s">
        <v>35674</v>
      </c>
      <c r="C21420" s="5" t="s">
        <v>12</v>
      </c>
      <c r="D21420" s="5" t="str">
        <f t="shared" si="334"/>
        <v>un</v>
      </c>
    </row>
    <row r="21421" spans="1:4" x14ac:dyDescent="0.2">
      <c r="A21421" s="5" t="s">
        <v>22009</v>
      </c>
      <c r="B21421" s="5" t="s">
        <v>35674</v>
      </c>
      <c r="C21421" s="5" t="s">
        <v>12</v>
      </c>
      <c r="D21421" s="5" t="str">
        <f t="shared" si="334"/>
        <v>un</v>
      </c>
    </row>
    <row r="21422" spans="1:4" x14ac:dyDescent="0.2">
      <c r="A21422" s="5" t="s">
        <v>5850</v>
      </c>
      <c r="B21422" s="5" t="s">
        <v>35675</v>
      </c>
      <c r="C21422" s="5" t="s">
        <v>12</v>
      </c>
      <c r="D21422" s="5" t="str">
        <f t="shared" si="334"/>
        <v>un</v>
      </c>
    </row>
    <row r="21423" spans="1:4" x14ac:dyDescent="0.2">
      <c r="A21423" s="5" t="s">
        <v>22010</v>
      </c>
      <c r="B21423" s="5" t="s">
        <v>35675</v>
      </c>
      <c r="C21423" s="5" t="s">
        <v>12</v>
      </c>
      <c r="D21423" s="5" t="str">
        <f t="shared" si="334"/>
        <v>un</v>
      </c>
    </row>
    <row r="21424" spans="1:4" x14ac:dyDescent="0.2">
      <c r="A21424" s="5" t="s">
        <v>5851</v>
      </c>
      <c r="B21424" s="5" t="s">
        <v>35676</v>
      </c>
      <c r="C21424" s="5" t="s">
        <v>12</v>
      </c>
      <c r="D21424" s="5" t="str">
        <f t="shared" si="334"/>
        <v>un</v>
      </c>
    </row>
    <row r="21425" spans="1:4" x14ac:dyDescent="0.2">
      <c r="A21425" s="5" t="s">
        <v>22011</v>
      </c>
      <c r="B21425" s="5" t="s">
        <v>35676</v>
      </c>
      <c r="C21425" s="5" t="s">
        <v>12</v>
      </c>
      <c r="D21425" s="5" t="str">
        <f t="shared" si="334"/>
        <v>un</v>
      </c>
    </row>
    <row r="21426" spans="1:4" x14ac:dyDescent="0.2">
      <c r="A21426" s="5" t="s">
        <v>5852</v>
      </c>
      <c r="B21426" s="5" t="s">
        <v>35677</v>
      </c>
      <c r="C21426" s="5" t="s">
        <v>12</v>
      </c>
      <c r="D21426" s="5" t="str">
        <f t="shared" si="334"/>
        <v>un</v>
      </c>
    </row>
    <row r="21427" spans="1:4" x14ac:dyDescent="0.2">
      <c r="A21427" s="5" t="s">
        <v>22012</v>
      </c>
      <c r="B21427" s="5" t="s">
        <v>35677</v>
      </c>
      <c r="C21427" s="5" t="s">
        <v>12</v>
      </c>
      <c r="D21427" s="5" t="str">
        <f t="shared" si="334"/>
        <v>un</v>
      </c>
    </row>
    <row r="21428" spans="1:4" x14ac:dyDescent="0.2">
      <c r="A21428" s="5" t="s">
        <v>5853</v>
      </c>
      <c r="B21428" s="5" t="s">
        <v>35678</v>
      </c>
      <c r="C21428" s="5" t="s">
        <v>12</v>
      </c>
      <c r="D21428" s="5" t="str">
        <f t="shared" si="334"/>
        <v>un</v>
      </c>
    </row>
    <row r="21429" spans="1:4" x14ac:dyDescent="0.2">
      <c r="A21429" s="5" t="s">
        <v>22013</v>
      </c>
      <c r="B21429" s="5" t="s">
        <v>35678</v>
      </c>
      <c r="C21429" s="5" t="s">
        <v>12</v>
      </c>
      <c r="D21429" s="5" t="str">
        <f t="shared" si="334"/>
        <v>un</v>
      </c>
    </row>
    <row r="21430" spans="1:4" x14ac:dyDescent="0.2">
      <c r="A21430" s="5" t="s">
        <v>5854</v>
      </c>
      <c r="B21430" s="5" t="s">
        <v>35679</v>
      </c>
      <c r="C21430" s="5" t="s">
        <v>12</v>
      </c>
      <c r="D21430" s="5" t="str">
        <f t="shared" si="334"/>
        <v>un</v>
      </c>
    </row>
    <row r="21431" spans="1:4" x14ac:dyDescent="0.2">
      <c r="A21431" s="5" t="s">
        <v>22014</v>
      </c>
      <c r="B21431" s="5" t="s">
        <v>35679</v>
      </c>
      <c r="C21431" s="5" t="s">
        <v>12</v>
      </c>
      <c r="D21431" s="5" t="str">
        <f t="shared" si="334"/>
        <v>un</v>
      </c>
    </row>
    <row r="21432" spans="1:4" x14ac:dyDescent="0.2">
      <c r="A21432" s="5" t="s">
        <v>5855</v>
      </c>
      <c r="B21432" s="5" t="s">
        <v>35680</v>
      </c>
      <c r="C21432" s="5" t="s">
        <v>12</v>
      </c>
      <c r="D21432" s="5" t="str">
        <f t="shared" si="334"/>
        <v>un</v>
      </c>
    </row>
    <row r="21433" spans="1:4" x14ac:dyDescent="0.2">
      <c r="A21433" s="5" t="s">
        <v>22015</v>
      </c>
      <c r="B21433" s="5" t="s">
        <v>35680</v>
      </c>
      <c r="C21433" s="5" t="s">
        <v>12</v>
      </c>
      <c r="D21433" s="5" t="str">
        <f t="shared" si="334"/>
        <v>un</v>
      </c>
    </row>
    <row r="21434" spans="1:4" x14ac:dyDescent="0.2">
      <c r="A21434" s="5" t="s">
        <v>5856</v>
      </c>
      <c r="B21434" s="5" t="s">
        <v>35681</v>
      </c>
      <c r="C21434" s="5" t="s">
        <v>12</v>
      </c>
      <c r="D21434" s="5" t="str">
        <f t="shared" si="334"/>
        <v>un</v>
      </c>
    </row>
    <row r="21435" spans="1:4" x14ac:dyDescent="0.2">
      <c r="A21435" s="5" t="s">
        <v>22016</v>
      </c>
      <c r="B21435" s="5" t="s">
        <v>35681</v>
      </c>
      <c r="C21435" s="5" t="s">
        <v>12</v>
      </c>
      <c r="D21435" s="5" t="str">
        <f t="shared" si="334"/>
        <v>un</v>
      </c>
    </row>
    <row r="21436" spans="1:4" x14ac:dyDescent="0.2">
      <c r="A21436" s="5" t="s">
        <v>5857</v>
      </c>
      <c r="B21436" s="5" t="s">
        <v>35682</v>
      </c>
      <c r="C21436" s="5" t="s">
        <v>12</v>
      </c>
      <c r="D21436" s="5" t="str">
        <f t="shared" si="334"/>
        <v>un</v>
      </c>
    </row>
    <row r="21437" spans="1:4" x14ac:dyDescent="0.2">
      <c r="A21437" s="5" t="s">
        <v>22017</v>
      </c>
      <c r="B21437" s="5" t="s">
        <v>35682</v>
      </c>
      <c r="C21437" s="5" t="s">
        <v>12</v>
      </c>
      <c r="D21437" s="5" t="str">
        <f t="shared" si="334"/>
        <v>un</v>
      </c>
    </row>
    <row r="21438" spans="1:4" x14ac:dyDescent="0.2">
      <c r="A21438" s="5" t="s">
        <v>5858</v>
      </c>
      <c r="B21438" s="5" t="s">
        <v>35683</v>
      </c>
      <c r="C21438" s="5" t="s">
        <v>12</v>
      </c>
      <c r="D21438" s="5" t="str">
        <f t="shared" si="334"/>
        <v>un</v>
      </c>
    </row>
    <row r="21439" spans="1:4" x14ac:dyDescent="0.2">
      <c r="A21439" s="5" t="s">
        <v>22018</v>
      </c>
      <c r="B21439" s="5" t="s">
        <v>35683</v>
      </c>
      <c r="C21439" s="5" t="s">
        <v>12</v>
      </c>
      <c r="D21439" s="5" t="str">
        <f t="shared" si="334"/>
        <v>un</v>
      </c>
    </row>
    <row r="21440" spans="1:4" x14ac:dyDescent="0.2">
      <c r="A21440" s="5" t="s">
        <v>5859</v>
      </c>
      <c r="B21440" s="5" t="s">
        <v>35684</v>
      </c>
      <c r="C21440" s="5" t="s">
        <v>12</v>
      </c>
      <c r="D21440" s="5" t="str">
        <f t="shared" si="334"/>
        <v>un</v>
      </c>
    </row>
    <row r="21441" spans="1:4" x14ac:dyDescent="0.2">
      <c r="A21441" s="5" t="s">
        <v>22019</v>
      </c>
      <c r="B21441" s="5" t="s">
        <v>35684</v>
      </c>
      <c r="C21441" s="5" t="s">
        <v>12</v>
      </c>
      <c r="D21441" s="5" t="str">
        <f t="shared" si="334"/>
        <v>un</v>
      </c>
    </row>
    <row r="21442" spans="1:4" x14ac:dyDescent="0.2">
      <c r="A21442" s="5" t="s">
        <v>5860</v>
      </c>
      <c r="B21442" s="5" t="s">
        <v>35685</v>
      </c>
      <c r="C21442" s="5" t="s">
        <v>12</v>
      </c>
      <c r="D21442" s="5" t="str">
        <f t="shared" ref="D21442:D21505" si="335">LOWER(C21442)</f>
        <v>un</v>
      </c>
    </row>
    <row r="21443" spans="1:4" x14ac:dyDescent="0.2">
      <c r="A21443" s="5" t="s">
        <v>22020</v>
      </c>
      <c r="B21443" s="5" t="s">
        <v>35685</v>
      </c>
      <c r="C21443" s="5" t="s">
        <v>12</v>
      </c>
      <c r="D21443" s="5" t="str">
        <f t="shared" si="335"/>
        <v>un</v>
      </c>
    </row>
    <row r="21444" spans="1:4" x14ac:dyDescent="0.2">
      <c r="A21444" s="5" t="s">
        <v>5861</v>
      </c>
      <c r="B21444" s="5" t="s">
        <v>35686</v>
      </c>
      <c r="C21444" s="5" t="s">
        <v>12</v>
      </c>
      <c r="D21444" s="5" t="str">
        <f t="shared" si="335"/>
        <v>un</v>
      </c>
    </row>
    <row r="21445" spans="1:4" x14ac:dyDescent="0.2">
      <c r="A21445" s="5" t="s">
        <v>22021</v>
      </c>
      <c r="B21445" s="5" t="s">
        <v>35686</v>
      </c>
      <c r="C21445" s="5" t="s">
        <v>12</v>
      </c>
      <c r="D21445" s="5" t="str">
        <f t="shared" si="335"/>
        <v>un</v>
      </c>
    </row>
    <row r="21446" spans="1:4" x14ac:dyDescent="0.2">
      <c r="A21446" s="5" t="s">
        <v>5862</v>
      </c>
      <c r="B21446" s="5" t="s">
        <v>35687</v>
      </c>
      <c r="C21446" s="5" t="s">
        <v>12</v>
      </c>
      <c r="D21446" s="5" t="str">
        <f t="shared" si="335"/>
        <v>un</v>
      </c>
    </row>
    <row r="21447" spans="1:4" x14ac:dyDescent="0.2">
      <c r="A21447" s="5" t="s">
        <v>22022</v>
      </c>
      <c r="B21447" s="5" t="s">
        <v>35687</v>
      </c>
      <c r="C21447" s="5" t="s">
        <v>12</v>
      </c>
      <c r="D21447" s="5" t="str">
        <f t="shared" si="335"/>
        <v>un</v>
      </c>
    </row>
    <row r="21448" spans="1:4" x14ac:dyDescent="0.2">
      <c r="A21448" s="5" t="s">
        <v>5827</v>
      </c>
      <c r="B21448" s="5" t="s">
        <v>35688</v>
      </c>
      <c r="C21448" s="5" t="s">
        <v>12</v>
      </c>
      <c r="D21448" s="5" t="str">
        <f t="shared" si="335"/>
        <v>un</v>
      </c>
    </row>
    <row r="21449" spans="1:4" x14ac:dyDescent="0.2">
      <c r="A21449" s="5" t="s">
        <v>22023</v>
      </c>
      <c r="B21449" s="5" t="s">
        <v>35688</v>
      </c>
      <c r="C21449" s="5" t="s">
        <v>12</v>
      </c>
      <c r="D21449" s="5" t="str">
        <f t="shared" si="335"/>
        <v>un</v>
      </c>
    </row>
    <row r="21450" spans="1:4" x14ac:dyDescent="0.2">
      <c r="A21450" s="5" t="s">
        <v>5828</v>
      </c>
      <c r="B21450" s="5" t="s">
        <v>35689</v>
      </c>
      <c r="C21450" s="5" t="s">
        <v>12</v>
      </c>
      <c r="D21450" s="5" t="str">
        <f t="shared" si="335"/>
        <v>un</v>
      </c>
    </row>
    <row r="21451" spans="1:4" x14ac:dyDescent="0.2">
      <c r="A21451" s="5" t="s">
        <v>22024</v>
      </c>
      <c r="B21451" s="5" t="s">
        <v>35689</v>
      </c>
      <c r="C21451" s="5" t="s">
        <v>12</v>
      </c>
      <c r="D21451" s="5" t="str">
        <f t="shared" si="335"/>
        <v>un</v>
      </c>
    </row>
    <row r="21452" spans="1:4" x14ac:dyDescent="0.2">
      <c r="A21452" s="5" t="s">
        <v>5829</v>
      </c>
      <c r="B21452" s="5" t="s">
        <v>35690</v>
      </c>
      <c r="C21452" s="5" t="s">
        <v>12</v>
      </c>
      <c r="D21452" s="5" t="str">
        <f t="shared" si="335"/>
        <v>un</v>
      </c>
    </row>
    <row r="21453" spans="1:4" x14ac:dyDescent="0.2">
      <c r="A21453" s="5" t="s">
        <v>22025</v>
      </c>
      <c r="B21453" s="5" t="s">
        <v>35690</v>
      </c>
      <c r="C21453" s="5" t="s">
        <v>12</v>
      </c>
      <c r="D21453" s="5" t="str">
        <f t="shared" si="335"/>
        <v>un</v>
      </c>
    </row>
    <row r="21454" spans="1:4" x14ac:dyDescent="0.2">
      <c r="A21454" s="5" t="s">
        <v>5830</v>
      </c>
      <c r="B21454" s="5" t="s">
        <v>35691</v>
      </c>
      <c r="C21454" s="5" t="s">
        <v>12</v>
      </c>
      <c r="D21454" s="5" t="str">
        <f t="shared" si="335"/>
        <v>un</v>
      </c>
    </row>
    <row r="21455" spans="1:4" x14ac:dyDescent="0.2">
      <c r="A21455" s="5" t="s">
        <v>22026</v>
      </c>
      <c r="B21455" s="5" t="s">
        <v>35691</v>
      </c>
      <c r="C21455" s="5" t="s">
        <v>12</v>
      </c>
      <c r="D21455" s="5" t="str">
        <f t="shared" si="335"/>
        <v>un</v>
      </c>
    </row>
    <row r="21456" spans="1:4" x14ac:dyDescent="0.2">
      <c r="A21456" s="5" t="s">
        <v>5831</v>
      </c>
      <c r="B21456" s="5" t="s">
        <v>35692</v>
      </c>
      <c r="C21456" s="5" t="s">
        <v>12</v>
      </c>
      <c r="D21456" s="5" t="str">
        <f t="shared" si="335"/>
        <v>un</v>
      </c>
    </row>
    <row r="21457" spans="1:4" x14ac:dyDescent="0.2">
      <c r="A21457" s="5" t="s">
        <v>22027</v>
      </c>
      <c r="B21457" s="5" t="s">
        <v>35692</v>
      </c>
      <c r="C21457" s="5" t="s">
        <v>12</v>
      </c>
      <c r="D21457" s="5" t="str">
        <f t="shared" si="335"/>
        <v>un</v>
      </c>
    </row>
    <row r="21458" spans="1:4" x14ac:dyDescent="0.2">
      <c r="A21458" s="5" t="s">
        <v>11134</v>
      </c>
      <c r="B21458" s="5" t="s">
        <v>35693</v>
      </c>
      <c r="C21458" s="5" t="s">
        <v>12</v>
      </c>
      <c r="D21458" s="5" t="str">
        <f t="shared" si="335"/>
        <v>un</v>
      </c>
    </row>
    <row r="21459" spans="1:4" x14ac:dyDescent="0.2">
      <c r="A21459" s="5" t="s">
        <v>22028</v>
      </c>
      <c r="B21459" s="5" t="s">
        <v>35693</v>
      </c>
      <c r="C21459" s="5" t="s">
        <v>12</v>
      </c>
      <c r="D21459" s="5" t="str">
        <f t="shared" si="335"/>
        <v>un</v>
      </c>
    </row>
    <row r="21460" spans="1:4" x14ac:dyDescent="0.2">
      <c r="A21460" s="5" t="s">
        <v>11135</v>
      </c>
      <c r="B21460" s="5" t="s">
        <v>35694</v>
      </c>
      <c r="C21460" s="5" t="s">
        <v>12</v>
      </c>
      <c r="D21460" s="5" t="str">
        <f t="shared" si="335"/>
        <v>un</v>
      </c>
    </row>
    <row r="21461" spans="1:4" x14ac:dyDescent="0.2">
      <c r="A21461" s="5" t="s">
        <v>22029</v>
      </c>
      <c r="B21461" s="5" t="s">
        <v>35694</v>
      </c>
      <c r="C21461" s="5" t="s">
        <v>12</v>
      </c>
      <c r="D21461" s="5" t="str">
        <f t="shared" si="335"/>
        <v>un</v>
      </c>
    </row>
    <row r="21462" spans="1:4" x14ac:dyDescent="0.2">
      <c r="A21462" s="5" t="s">
        <v>5832</v>
      </c>
      <c r="B21462" s="5" t="s">
        <v>35695</v>
      </c>
      <c r="C21462" s="5" t="s">
        <v>12</v>
      </c>
      <c r="D21462" s="5" t="str">
        <f t="shared" si="335"/>
        <v>un</v>
      </c>
    </row>
    <row r="21463" spans="1:4" x14ac:dyDescent="0.2">
      <c r="A21463" s="5" t="s">
        <v>22030</v>
      </c>
      <c r="B21463" s="5" t="s">
        <v>35695</v>
      </c>
      <c r="C21463" s="5" t="s">
        <v>12</v>
      </c>
      <c r="D21463" s="5" t="str">
        <f t="shared" si="335"/>
        <v>un</v>
      </c>
    </row>
    <row r="21464" spans="1:4" x14ac:dyDescent="0.2">
      <c r="A21464" s="5" t="s">
        <v>5833</v>
      </c>
      <c r="B21464" s="5" t="s">
        <v>35696</v>
      </c>
      <c r="C21464" s="5" t="s">
        <v>12</v>
      </c>
      <c r="D21464" s="5" t="str">
        <f t="shared" si="335"/>
        <v>un</v>
      </c>
    </row>
    <row r="21465" spans="1:4" x14ac:dyDescent="0.2">
      <c r="A21465" s="5" t="s">
        <v>22031</v>
      </c>
      <c r="B21465" s="5" t="s">
        <v>35696</v>
      </c>
      <c r="C21465" s="5" t="s">
        <v>12</v>
      </c>
      <c r="D21465" s="5" t="str">
        <f t="shared" si="335"/>
        <v>un</v>
      </c>
    </row>
    <row r="21466" spans="1:4" x14ac:dyDescent="0.2">
      <c r="A21466" s="5" t="s">
        <v>5834</v>
      </c>
      <c r="B21466" s="5" t="s">
        <v>35697</v>
      </c>
      <c r="C21466" s="5" t="s">
        <v>12</v>
      </c>
      <c r="D21466" s="5" t="str">
        <f t="shared" si="335"/>
        <v>un</v>
      </c>
    </row>
    <row r="21467" spans="1:4" x14ac:dyDescent="0.2">
      <c r="A21467" s="5" t="s">
        <v>22032</v>
      </c>
      <c r="B21467" s="5" t="s">
        <v>35697</v>
      </c>
      <c r="C21467" s="5" t="s">
        <v>12</v>
      </c>
      <c r="D21467" s="5" t="str">
        <f t="shared" si="335"/>
        <v>un</v>
      </c>
    </row>
    <row r="21468" spans="1:4" x14ac:dyDescent="0.2">
      <c r="A21468" s="5" t="s">
        <v>5835</v>
      </c>
      <c r="B21468" s="5" t="s">
        <v>35698</v>
      </c>
      <c r="C21468" s="5" t="s">
        <v>12</v>
      </c>
      <c r="D21468" s="5" t="str">
        <f t="shared" si="335"/>
        <v>un</v>
      </c>
    </row>
    <row r="21469" spans="1:4" x14ac:dyDescent="0.2">
      <c r="A21469" s="5" t="s">
        <v>22033</v>
      </c>
      <c r="B21469" s="5" t="s">
        <v>35698</v>
      </c>
      <c r="C21469" s="5" t="s">
        <v>12</v>
      </c>
      <c r="D21469" s="5" t="str">
        <f t="shared" si="335"/>
        <v>un</v>
      </c>
    </row>
    <row r="21470" spans="1:4" x14ac:dyDescent="0.2">
      <c r="A21470" s="5" t="s">
        <v>5836</v>
      </c>
      <c r="B21470" s="5" t="s">
        <v>35699</v>
      </c>
      <c r="C21470" s="5" t="s">
        <v>12</v>
      </c>
      <c r="D21470" s="5" t="str">
        <f t="shared" si="335"/>
        <v>un</v>
      </c>
    </row>
    <row r="21471" spans="1:4" x14ac:dyDescent="0.2">
      <c r="A21471" s="5" t="s">
        <v>22034</v>
      </c>
      <c r="B21471" s="5" t="s">
        <v>35699</v>
      </c>
      <c r="C21471" s="5" t="s">
        <v>12</v>
      </c>
      <c r="D21471" s="5" t="str">
        <f t="shared" si="335"/>
        <v>un</v>
      </c>
    </row>
    <row r="21472" spans="1:4" x14ac:dyDescent="0.2">
      <c r="A21472" s="5" t="s">
        <v>11136</v>
      </c>
      <c r="B21472" s="5" t="s">
        <v>35700</v>
      </c>
      <c r="C21472" s="5" t="s">
        <v>12</v>
      </c>
      <c r="D21472" s="5" t="str">
        <f t="shared" si="335"/>
        <v>un</v>
      </c>
    </row>
    <row r="21473" spans="1:4" x14ac:dyDescent="0.2">
      <c r="A21473" s="5" t="s">
        <v>22035</v>
      </c>
      <c r="B21473" s="5" t="s">
        <v>35700</v>
      </c>
      <c r="C21473" s="5" t="s">
        <v>12</v>
      </c>
      <c r="D21473" s="5" t="str">
        <f t="shared" si="335"/>
        <v>un</v>
      </c>
    </row>
    <row r="21474" spans="1:4" x14ac:dyDescent="0.2">
      <c r="A21474" s="5" t="s">
        <v>11137</v>
      </c>
      <c r="B21474" s="5" t="s">
        <v>35701</v>
      </c>
      <c r="C21474" s="5" t="s">
        <v>12</v>
      </c>
      <c r="D21474" s="5" t="str">
        <f t="shared" si="335"/>
        <v>un</v>
      </c>
    </row>
    <row r="21475" spans="1:4" x14ac:dyDescent="0.2">
      <c r="A21475" s="5" t="s">
        <v>22036</v>
      </c>
      <c r="B21475" s="5" t="s">
        <v>35701</v>
      </c>
      <c r="C21475" s="5" t="s">
        <v>12</v>
      </c>
      <c r="D21475" s="5" t="str">
        <f t="shared" si="335"/>
        <v>un</v>
      </c>
    </row>
    <row r="21476" spans="1:4" x14ac:dyDescent="0.2">
      <c r="A21476" s="5" t="s">
        <v>5837</v>
      </c>
      <c r="B21476" s="5" t="s">
        <v>35702</v>
      </c>
      <c r="C21476" s="5" t="s">
        <v>12</v>
      </c>
      <c r="D21476" s="5" t="str">
        <f t="shared" si="335"/>
        <v>un</v>
      </c>
    </row>
    <row r="21477" spans="1:4" x14ac:dyDescent="0.2">
      <c r="A21477" s="5" t="s">
        <v>22037</v>
      </c>
      <c r="B21477" s="5" t="s">
        <v>35702</v>
      </c>
      <c r="C21477" s="5" t="s">
        <v>12</v>
      </c>
      <c r="D21477" s="5" t="str">
        <f t="shared" si="335"/>
        <v>un</v>
      </c>
    </row>
    <row r="21478" spans="1:4" x14ac:dyDescent="0.2">
      <c r="A21478" s="5" t="s">
        <v>5838</v>
      </c>
      <c r="B21478" s="5" t="s">
        <v>35703</v>
      </c>
      <c r="C21478" s="5" t="s">
        <v>12</v>
      </c>
      <c r="D21478" s="5" t="str">
        <f t="shared" si="335"/>
        <v>un</v>
      </c>
    </row>
    <row r="21479" spans="1:4" x14ac:dyDescent="0.2">
      <c r="A21479" s="5" t="s">
        <v>22038</v>
      </c>
      <c r="B21479" s="5" t="s">
        <v>35703</v>
      </c>
      <c r="C21479" s="5" t="s">
        <v>12</v>
      </c>
      <c r="D21479" s="5" t="str">
        <f t="shared" si="335"/>
        <v>un</v>
      </c>
    </row>
    <row r="21480" spans="1:4" x14ac:dyDescent="0.2">
      <c r="A21480" s="5" t="s">
        <v>5839</v>
      </c>
      <c r="B21480" s="5" t="s">
        <v>35704</v>
      </c>
      <c r="C21480" s="5" t="s">
        <v>12</v>
      </c>
      <c r="D21480" s="5" t="str">
        <f t="shared" si="335"/>
        <v>un</v>
      </c>
    </row>
    <row r="21481" spans="1:4" x14ac:dyDescent="0.2">
      <c r="A21481" s="5" t="s">
        <v>22039</v>
      </c>
      <c r="B21481" s="5" t="s">
        <v>35704</v>
      </c>
      <c r="C21481" s="5" t="s">
        <v>12</v>
      </c>
      <c r="D21481" s="5" t="str">
        <f t="shared" si="335"/>
        <v>un</v>
      </c>
    </row>
    <row r="21482" spans="1:4" x14ac:dyDescent="0.2">
      <c r="A21482" s="5" t="s">
        <v>5840</v>
      </c>
      <c r="B21482" s="5" t="s">
        <v>35705</v>
      </c>
      <c r="C21482" s="5" t="s">
        <v>12</v>
      </c>
      <c r="D21482" s="5" t="str">
        <f t="shared" si="335"/>
        <v>un</v>
      </c>
    </row>
    <row r="21483" spans="1:4" x14ac:dyDescent="0.2">
      <c r="A21483" s="5" t="s">
        <v>22040</v>
      </c>
      <c r="B21483" s="5" t="s">
        <v>35705</v>
      </c>
      <c r="C21483" s="5" t="s">
        <v>12</v>
      </c>
      <c r="D21483" s="5" t="str">
        <f t="shared" si="335"/>
        <v>un</v>
      </c>
    </row>
    <row r="21484" spans="1:4" x14ac:dyDescent="0.2">
      <c r="A21484" s="5" t="s">
        <v>5841</v>
      </c>
      <c r="B21484" s="5" t="s">
        <v>35706</v>
      </c>
      <c r="C21484" s="5" t="s">
        <v>12</v>
      </c>
      <c r="D21484" s="5" t="str">
        <f t="shared" si="335"/>
        <v>un</v>
      </c>
    </row>
    <row r="21485" spans="1:4" x14ac:dyDescent="0.2">
      <c r="A21485" s="5" t="s">
        <v>22041</v>
      </c>
      <c r="B21485" s="5" t="s">
        <v>35706</v>
      </c>
      <c r="C21485" s="5" t="s">
        <v>12</v>
      </c>
      <c r="D21485" s="5" t="str">
        <f t="shared" si="335"/>
        <v>un</v>
      </c>
    </row>
    <row r="21486" spans="1:4" x14ac:dyDescent="0.2">
      <c r="A21486" s="5" t="s">
        <v>11138</v>
      </c>
      <c r="B21486" s="5" t="s">
        <v>35707</v>
      </c>
      <c r="C21486" s="5" t="s">
        <v>12</v>
      </c>
      <c r="D21486" s="5" t="str">
        <f t="shared" si="335"/>
        <v>un</v>
      </c>
    </row>
    <row r="21487" spans="1:4" x14ac:dyDescent="0.2">
      <c r="A21487" s="5" t="s">
        <v>22042</v>
      </c>
      <c r="B21487" s="5" t="s">
        <v>35707</v>
      </c>
      <c r="C21487" s="5" t="s">
        <v>12</v>
      </c>
      <c r="D21487" s="5" t="str">
        <f t="shared" si="335"/>
        <v>un</v>
      </c>
    </row>
    <row r="21488" spans="1:4" x14ac:dyDescent="0.2">
      <c r="A21488" s="5" t="s">
        <v>11139</v>
      </c>
      <c r="B21488" s="5" t="s">
        <v>35708</v>
      </c>
      <c r="C21488" s="5" t="s">
        <v>12</v>
      </c>
      <c r="D21488" s="5" t="str">
        <f t="shared" si="335"/>
        <v>un</v>
      </c>
    </row>
    <row r="21489" spans="1:4" x14ac:dyDescent="0.2">
      <c r="A21489" s="5" t="s">
        <v>22043</v>
      </c>
      <c r="B21489" s="5" t="s">
        <v>35708</v>
      </c>
      <c r="C21489" s="5" t="s">
        <v>12</v>
      </c>
      <c r="D21489" s="5" t="str">
        <f t="shared" si="335"/>
        <v>un</v>
      </c>
    </row>
    <row r="21490" spans="1:4" x14ac:dyDescent="0.2">
      <c r="A21490" s="5" t="s">
        <v>5863</v>
      </c>
      <c r="B21490" s="5" t="s">
        <v>35709</v>
      </c>
      <c r="C21490" s="5" t="s">
        <v>21</v>
      </c>
      <c r="D21490" s="5" t="str">
        <f t="shared" si="335"/>
        <v>m</v>
      </c>
    </row>
    <row r="21491" spans="1:4" x14ac:dyDescent="0.2">
      <c r="A21491" s="5" t="s">
        <v>22044</v>
      </c>
      <c r="B21491" s="5" t="s">
        <v>35709</v>
      </c>
      <c r="C21491" s="5" t="s">
        <v>21</v>
      </c>
      <c r="D21491" s="5" t="str">
        <f t="shared" si="335"/>
        <v>m</v>
      </c>
    </row>
    <row r="21492" spans="1:4" x14ac:dyDescent="0.2">
      <c r="A21492" s="5" t="s">
        <v>5864</v>
      </c>
      <c r="B21492" s="5" t="s">
        <v>35710</v>
      </c>
      <c r="C21492" s="5" t="s">
        <v>21</v>
      </c>
      <c r="D21492" s="5" t="str">
        <f t="shared" si="335"/>
        <v>m</v>
      </c>
    </row>
    <row r="21493" spans="1:4" x14ac:dyDescent="0.2">
      <c r="A21493" s="5" t="s">
        <v>22045</v>
      </c>
      <c r="B21493" s="5" t="s">
        <v>35710</v>
      </c>
      <c r="C21493" s="5" t="s">
        <v>21</v>
      </c>
      <c r="D21493" s="5" t="str">
        <f t="shared" si="335"/>
        <v>m</v>
      </c>
    </row>
    <row r="21494" spans="1:4" x14ac:dyDescent="0.2">
      <c r="A21494" s="5" t="s">
        <v>5865</v>
      </c>
      <c r="B21494" s="5" t="s">
        <v>35711</v>
      </c>
      <c r="C21494" s="5" t="s">
        <v>21</v>
      </c>
      <c r="D21494" s="5" t="str">
        <f t="shared" si="335"/>
        <v>m</v>
      </c>
    </row>
    <row r="21495" spans="1:4" x14ac:dyDescent="0.2">
      <c r="A21495" s="5" t="s">
        <v>22046</v>
      </c>
      <c r="B21495" s="5" t="s">
        <v>35711</v>
      </c>
      <c r="C21495" s="5" t="s">
        <v>21</v>
      </c>
      <c r="D21495" s="5" t="str">
        <f t="shared" si="335"/>
        <v>m</v>
      </c>
    </row>
    <row r="21496" spans="1:4" x14ac:dyDescent="0.2">
      <c r="A21496" s="5" t="s">
        <v>5866</v>
      </c>
      <c r="B21496" s="5" t="s">
        <v>35712</v>
      </c>
      <c r="C21496" s="5" t="s">
        <v>21</v>
      </c>
      <c r="D21496" s="5" t="str">
        <f t="shared" si="335"/>
        <v>m</v>
      </c>
    </row>
    <row r="21497" spans="1:4" x14ac:dyDescent="0.2">
      <c r="A21497" s="5" t="s">
        <v>22047</v>
      </c>
      <c r="B21497" s="5" t="s">
        <v>35712</v>
      </c>
      <c r="C21497" s="5" t="s">
        <v>21</v>
      </c>
      <c r="D21497" s="5" t="str">
        <f t="shared" si="335"/>
        <v>m</v>
      </c>
    </row>
    <row r="21498" spans="1:4" x14ac:dyDescent="0.2">
      <c r="A21498" s="5" t="s">
        <v>5867</v>
      </c>
      <c r="B21498" s="5" t="s">
        <v>35713</v>
      </c>
      <c r="C21498" s="5" t="s">
        <v>21</v>
      </c>
      <c r="D21498" s="5" t="str">
        <f t="shared" si="335"/>
        <v>m</v>
      </c>
    </row>
    <row r="21499" spans="1:4" x14ac:dyDescent="0.2">
      <c r="A21499" s="5" t="s">
        <v>22048</v>
      </c>
      <c r="B21499" s="5" t="s">
        <v>35713</v>
      </c>
      <c r="C21499" s="5" t="s">
        <v>21</v>
      </c>
      <c r="D21499" s="5" t="str">
        <f t="shared" si="335"/>
        <v>m</v>
      </c>
    </row>
    <row r="21500" spans="1:4" x14ac:dyDescent="0.2">
      <c r="A21500" s="5" t="s">
        <v>5868</v>
      </c>
      <c r="B21500" s="5" t="s">
        <v>35714</v>
      </c>
      <c r="C21500" s="5" t="s">
        <v>21</v>
      </c>
      <c r="D21500" s="5" t="str">
        <f t="shared" si="335"/>
        <v>m</v>
      </c>
    </row>
    <row r="21501" spans="1:4" x14ac:dyDescent="0.2">
      <c r="A21501" s="5" t="s">
        <v>22049</v>
      </c>
      <c r="B21501" s="5" t="s">
        <v>35714</v>
      </c>
      <c r="C21501" s="5" t="s">
        <v>21</v>
      </c>
      <c r="D21501" s="5" t="str">
        <f t="shared" si="335"/>
        <v>m</v>
      </c>
    </row>
    <row r="21502" spans="1:4" x14ac:dyDescent="0.2">
      <c r="A21502" s="5" t="s">
        <v>5869</v>
      </c>
      <c r="B21502" s="5" t="s">
        <v>35715</v>
      </c>
      <c r="C21502" s="5" t="s">
        <v>21</v>
      </c>
      <c r="D21502" s="5" t="str">
        <f t="shared" si="335"/>
        <v>m</v>
      </c>
    </row>
    <row r="21503" spans="1:4" x14ac:dyDescent="0.2">
      <c r="A21503" s="5" t="s">
        <v>22050</v>
      </c>
      <c r="B21503" s="5" t="s">
        <v>35715</v>
      </c>
      <c r="C21503" s="5" t="s">
        <v>21</v>
      </c>
      <c r="D21503" s="5" t="str">
        <f t="shared" si="335"/>
        <v>m</v>
      </c>
    </row>
    <row r="21504" spans="1:4" x14ac:dyDescent="0.2">
      <c r="A21504" s="5" t="s">
        <v>5870</v>
      </c>
      <c r="B21504" s="5" t="s">
        <v>35716</v>
      </c>
      <c r="C21504" s="5" t="s">
        <v>21</v>
      </c>
      <c r="D21504" s="5" t="str">
        <f t="shared" si="335"/>
        <v>m</v>
      </c>
    </row>
    <row r="21505" spans="1:4" x14ac:dyDescent="0.2">
      <c r="A21505" s="5" t="s">
        <v>22051</v>
      </c>
      <c r="B21505" s="5" t="s">
        <v>35716</v>
      </c>
      <c r="C21505" s="5" t="s">
        <v>21</v>
      </c>
      <c r="D21505" s="5" t="str">
        <f t="shared" si="335"/>
        <v>m</v>
      </c>
    </row>
    <row r="21506" spans="1:4" x14ac:dyDescent="0.2">
      <c r="A21506" s="5" t="s">
        <v>5871</v>
      </c>
      <c r="B21506" s="5" t="s">
        <v>35717</v>
      </c>
      <c r="C21506" s="5" t="s">
        <v>21</v>
      </c>
      <c r="D21506" s="5" t="str">
        <f t="shared" ref="D21506:D21569" si="336">LOWER(C21506)</f>
        <v>m</v>
      </c>
    </row>
    <row r="21507" spans="1:4" x14ac:dyDescent="0.2">
      <c r="A21507" s="5" t="s">
        <v>22052</v>
      </c>
      <c r="B21507" s="5" t="s">
        <v>35717</v>
      </c>
      <c r="C21507" s="5" t="s">
        <v>21</v>
      </c>
      <c r="D21507" s="5" t="str">
        <f t="shared" si="336"/>
        <v>m</v>
      </c>
    </row>
    <row r="21508" spans="1:4" x14ac:dyDescent="0.2">
      <c r="A21508" s="5" t="s">
        <v>5872</v>
      </c>
      <c r="B21508" s="5" t="s">
        <v>35718</v>
      </c>
      <c r="C21508" s="5" t="s">
        <v>21</v>
      </c>
      <c r="D21508" s="5" t="str">
        <f t="shared" si="336"/>
        <v>m</v>
      </c>
    </row>
    <row r="21509" spans="1:4" x14ac:dyDescent="0.2">
      <c r="A21509" s="5" t="s">
        <v>22053</v>
      </c>
      <c r="B21509" s="5" t="s">
        <v>35718</v>
      </c>
      <c r="C21509" s="5" t="s">
        <v>21</v>
      </c>
      <c r="D21509" s="5" t="str">
        <f t="shared" si="336"/>
        <v>m</v>
      </c>
    </row>
    <row r="21510" spans="1:4" x14ac:dyDescent="0.2">
      <c r="A21510" s="5" t="s">
        <v>5873</v>
      </c>
      <c r="B21510" s="5" t="s">
        <v>35719</v>
      </c>
      <c r="C21510" s="5" t="s">
        <v>21</v>
      </c>
      <c r="D21510" s="5" t="str">
        <f t="shared" si="336"/>
        <v>m</v>
      </c>
    </row>
    <row r="21511" spans="1:4" x14ac:dyDescent="0.2">
      <c r="A21511" s="5" t="s">
        <v>22054</v>
      </c>
      <c r="B21511" s="5" t="s">
        <v>35719</v>
      </c>
      <c r="C21511" s="5" t="s">
        <v>21</v>
      </c>
      <c r="D21511" s="5" t="str">
        <f t="shared" si="336"/>
        <v>m</v>
      </c>
    </row>
    <row r="21512" spans="1:4" x14ac:dyDescent="0.2">
      <c r="A21512" s="5" t="s">
        <v>5874</v>
      </c>
      <c r="B21512" s="5" t="s">
        <v>35720</v>
      </c>
      <c r="C21512" s="5" t="s">
        <v>21</v>
      </c>
      <c r="D21512" s="5" t="str">
        <f t="shared" si="336"/>
        <v>m</v>
      </c>
    </row>
    <row r="21513" spans="1:4" x14ac:dyDescent="0.2">
      <c r="A21513" s="5" t="s">
        <v>22055</v>
      </c>
      <c r="B21513" s="5" t="s">
        <v>35720</v>
      </c>
      <c r="C21513" s="5" t="s">
        <v>21</v>
      </c>
      <c r="D21513" s="5" t="str">
        <f t="shared" si="336"/>
        <v>m</v>
      </c>
    </row>
    <row r="21514" spans="1:4" x14ac:dyDescent="0.2">
      <c r="A21514" s="5" t="s">
        <v>5875</v>
      </c>
      <c r="B21514" s="5" t="s">
        <v>35721</v>
      </c>
      <c r="C21514" s="5" t="s">
        <v>21</v>
      </c>
      <c r="D21514" s="5" t="str">
        <f t="shared" si="336"/>
        <v>m</v>
      </c>
    </row>
    <row r="21515" spans="1:4" x14ac:dyDescent="0.2">
      <c r="A21515" s="5" t="s">
        <v>22056</v>
      </c>
      <c r="B21515" s="5" t="s">
        <v>35721</v>
      </c>
      <c r="C21515" s="5" t="s">
        <v>21</v>
      </c>
      <c r="D21515" s="5" t="str">
        <f t="shared" si="336"/>
        <v>m</v>
      </c>
    </row>
    <row r="21516" spans="1:4" x14ac:dyDescent="0.2">
      <c r="A21516" s="5" t="s">
        <v>5876</v>
      </c>
      <c r="B21516" s="5" t="s">
        <v>35722</v>
      </c>
      <c r="C21516" s="5" t="s">
        <v>21</v>
      </c>
      <c r="D21516" s="5" t="str">
        <f t="shared" si="336"/>
        <v>m</v>
      </c>
    </row>
    <row r="21517" spans="1:4" x14ac:dyDescent="0.2">
      <c r="A21517" s="5" t="s">
        <v>22057</v>
      </c>
      <c r="B21517" s="5" t="s">
        <v>35722</v>
      </c>
      <c r="C21517" s="5" t="s">
        <v>21</v>
      </c>
      <c r="D21517" s="5" t="str">
        <f t="shared" si="336"/>
        <v>m</v>
      </c>
    </row>
    <row r="21518" spans="1:4" x14ac:dyDescent="0.2">
      <c r="A21518" s="5" t="s">
        <v>5877</v>
      </c>
      <c r="B21518" s="5" t="s">
        <v>35723</v>
      </c>
      <c r="C21518" s="5" t="s">
        <v>21</v>
      </c>
      <c r="D21518" s="5" t="str">
        <f t="shared" si="336"/>
        <v>m</v>
      </c>
    </row>
    <row r="21519" spans="1:4" x14ac:dyDescent="0.2">
      <c r="A21519" s="5" t="s">
        <v>22058</v>
      </c>
      <c r="B21519" s="5" t="s">
        <v>35723</v>
      </c>
      <c r="C21519" s="5" t="s">
        <v>21</v>
      </c>
      <c r="D21519" s="5" t="str">
        <f t="shared" si="336"/>
        <v>m</v>
      </c>
    </row>
    <row r="21520" spans="1:4" x14ac:dyDescent="0.2">
      <c r="A21520" s="5" t="s">
        <v>5878</v>
      </c>
      <c r="B21520" s="5" t="s">
        <v>35724</v>
      </c>
      <c r="C21520" s="5" t="s">
        <v>21</v>
      </c>
      <c r="D21520" s="5" t="str">
        <f t="shared" si="336"/>
        <v>m</v>
      </c>
    </row>
    <row r="21521" spans="1:4" x14ac:dyDescent="0.2">
      <c r="A21521" s="5" t="s">
        <v>22059</v>
      </c>
      <c r="B21521" s="5" t="s">
        <v>35724</v>
      </c>
      <c r="C21521" s="5" t="s">
        <v>21</v>
      </c>
      <c r="D21521" s="5" t="str">
        <f t="shared" si="336"/>
        <v>m</v>
      </c>
    </row>
    <row r="21522" spans="1:4" x14ac:dyDescent="0.2">
      <c r="A21522" s="5" t="s">
        <v>5879</v>
      </c>
      <c r="B21522" s="5" t="s">
        <v>35725</v>
      </c>
      <c r="C21522" s="5" t="s">
        <v>21</v>
      </c>
      <c r="D21522" s="5" t="str">
        <f t="shared" si="336"/>
        <v>m</v>
      </c>
    </row>
    <row r="21523" spans="1:4" x14ac:dyDescent="0.2">
      <c r="A21523" s="5" t="s">
        <v>22060</v>
      </c>
      <c r="B21523" s="5" t="s">
        <v>35725</v>
      </c>
      <c r="C21523" s="5" t="s">
        <v>21</v>
      </c>
      <c r="D21523" s="5" t="str">
        <f t="shared" si="336"/>
        <v>m</v>
      </c>
    </row>
    <row r="21524" spans="1:4" x14ac:dyDescent="0.2">
      <c r="A21524" s="5" t="s">
        <v>5880</v>
      </c>
      <c r="B21524" s="5" t="s">
        <v>35726</v>
      </c>
      <c r="C21524" s="5" t="s">
        <v>21</v>
      </c>
      <c r="D21524" s="5" t="str">
        <f t="shared" si="336"/>
        <v>m</v>
      </c>
    </row>
    <row r="21525" spans="1:4" x14ac:dyDescent="0.2">
      <c r="A21525" s="5" t="s">
        <v>22061</v>
      </c>
      <c r="B21525" s="5" t="s">
        <v>35726</v>
      </c>
      <c r="C21525" s="5" t="s">
        <v>21</v>
      </c>
      <c r="D21525" s="5" t="str">
        <f t="shared" si="336"/>
        <v>m</v>
      </c>
    </row>
    <row r="21526" spans="1:4" x14ac:dyDescent="0.2">
      <c r="A21526" s="5" t="s">
        <v>5881</v>
      </c>
      <c r="B21526" s="5" t="s">
        <v>35727</v>
      </c>
      <c r="C21526" s="5" t="s">
        <v>21</v>
      </c>
      <c r="D21526" s="5" t="str">
        <f t="shared" si="336"/>
        <v>m</v>
      </c>
    </row>
    <row r="21527" spans="1:4" x14ac:dyDescent="0.2">
      <c r="A21527" s="5" t="s">
        <v>22062</v>
      </c>
      <c r="B21527" s="5" t="s">
        <v>35727</v>
      </c>
      <c r="C21527" s="5" t="s">
        <v>21</v>
      </c>
      <c r="D21527" s="5" t="str">
        <f t="shared" si="336"/>
        <v>m</v>
      </c>
    </row>
    <row r="21528" spans="1:4" x14ac:dyDescent="0.2">
      <c r="A21528" s="5" t="s">
        <v>5882</v>
      </c>
      <c r="B21528" s="5" t="s">
        <v>35728</v>
      </c>
      <c r="C21528" s="5" t="s">
        <v>21</v>
      </c>
      <c r="D21528" s="5" t="str">
        <f t="shared" si="336"/>
        <v>m</v>
      </c>
    </row>
    <row r="21529" spans="1:4" x14ac:dyDescent="0.2">
      <c r="A21529" s="5" t="s">
        <v>22063</v>
      </c>
      <c r="B21529" s="5" t="s">
        <v>35728</v>
      </c>
      <c r="C21529" s="5" t="s">
        <v>21</v>
      </c>
      <c r="D21529" s="5" t="str">
        <f t="shared" si="336"/>
        <v>m</v>
      </c>
    </row>
    <row r="21530" spans="1:4" x14ac:dyDescent="0.2">
      <c r="A21530" s="5" t="s">
        <v>5883</v>
      </c>
      <c r="B21530" s="5" t="s">
        <v>35729</v>
      </c>
      <c r="C21530" s="5" t="s">
        <v>21</v>
      </c>
      <c r="D21530" s="5" t="str">
        <f t="shared" si="336"/>
        <v>m</v>
      </c>
    </row>
    <row r="21531" spans="1:4" x14ac:dyDescent="0.2">
      <c r="A21531" s="5" t="s">
        <v>22064</v>
      </c>
      <c r="B21531" s="5" t="s">
        <v>35729</v>
      </c>
      <c r="C21531" s="5" t="s">
        <v>21</v>
      </c>
      <c r="D21531" s="5" t="str">
        <f t="shared" si="336"/>
        <v>m</v>
      </c>
    </row>
    <row r="21532" spans="1:4" x14ac:dyDescent="0.2">
      <c r="A21532" s="5" t="s">
        <v>5884</v>
      </c>
      <c r="B21532" s="5" t="s">
        <v>35730</v>
      </c>
      <c r="C21532" s="5" t="s">
        <v>21</v>
      </c>
      <c r="D21532" s="5" t="str">
        <f t="shared" si="336"/>
        <v>m</v>
      </c>
    </row>
    <row r="21533" spans="1:4" x14ac:dyDescent="0.2">
      <c r="A21533" s="5" t="s">
        <v>22065</v>
      </c>
      <c r="B21533" s="5" t="s">
        <v>35730</v>
      </c>
      <c r="C21533" s="5" t="s">
        <v>21</v>
      </c>
      <c r="D21533" s="5" t="str">
        <f t="shared" si="336"/>
        <v>m</v>
      </c>
    </row>
    <row r="21534" spans="1:4" x14ac:dyDescent="0.2">
      <c r="A21534" s="5" t="s">
        <v>5885</v>
      </c>
      <c r="B21534" s="5" t="s">
        <v>35731</v>
      </c>
      <c r="C21534" s="5" t="s">
        <v>21</v>
      </c>
      <c r="D21534" s="5" t="str">
        <f t="shared" si="336"/>
        <v>m</v>
      </c>
    </row>
    <row r="21535" spans="1:4" x14ac:dyDescent="0.2">
      <c r="A21535" s="5" t="s">
        <v>22066</v>
      </c>
      <c r="B21535" s="5" t="s">
        <v>35731</v>
      </c>
      <c r="C21535" s="5" t="s">
        <v>21</v>
      </c>
      <c r="D21535" s="5" t="str">
        <f t="shared" si="336"/>
        <v>m</v>
      </c>
    </row>
    <row r="21536" spans="1:4" x14ac:dyDescent="0.2">
      <c r="A21536" s="5" t="s">
        <v>5886</v>
      </c>
      <c r="B21536" s="5" t="s">
        <v>35732</v>
      </c>
      <c r="C21536" s="5" t="s">
        <v>21</v>
      </c>
      <c r="D21536" s="5" t="str">
        <f t="shared" si="336"/>
        <v>m</v>
      </c>
    </row>
    <row r="21537" spans="1:4" x14ac:dyDescent="0.2">
      <c r="A21537" s="5" t="s">
        <v>22067</v>
      </c>
      <c r="B21537" s="5" t="s">
        <v>35732</v>
      </c>
      <c r="C21537" s="5" t="s">
        <v>21</v>
      </c>
      <c r="D21537" s="5" t="str">
        <f t="shared" si="336"/>
        <v>m</v>
      </c>
    </row>
    <row r="21538" spans="1:4" x14ac:dyDescent="0.2">
      <c r="A21538" s="5" t="s">
        <v>5887</v>
      </c>
      <c r="B21538" s="5" t="s">
        <v>35733</v>
      </c>
      <c r="C21538" s="5" t="s">
        <v>21</v>
      </c>
      <c r="D21538" s="5" t="str">
        <f t="shared" si="336"/>
        <v>m</v>
      </c>
    </row>
    <row r="21539" spans="1:4" x14ac:dyDescent="0.2">
      <c r="A21539" s="5" t="s">
        <v>22068</v>
      </c>
      <c r="B21539" s="5" t="s">
        <v>35733</v>
      </c>
      <c r="C21539" s="5" t="s">
        <v>21</v>
      </c>
      <c r="D21539" s="5" t="str">
        <f t="shared" si="336"/>
        <v>m</v>
      </c>
    </row>
    <row r="21540" spans="1:4" x14ac:dyDescent="0.2">
      <c r="A21540" s="5" t="s">
        <v>5888</v>
      </c>
      <c r="B21540" s="5" t="s">
        <v>35734</v>
      </c>
      <c r="C21540" s="5" t="s">
        <v>21</v>
      </c>
      <c r="D21540" s="5" t="str">
        <f t="shared" si="336"/>
        <v>m</v>
      </c>
    </row>
    <row r="21541" spans="1:4" x14ac:dyDescent="0.2">
      <c r="A21541" s="5" t="s">
        <v>22069</v>
      </c>
      <c r="B21541" s="5" t="s">
        <v>35734</v>
      </c>
      <c r="C21541" s="5" t="s">
        <v>21</v>
      </c>
      <c r="D21541" s="5" t="str">
        <f t="shared" si="336"/>
        <v>m</v>
      </c>
    </row>
    <row r="21542" spans="1:4" x14ac:dyDescent="0.2">
      <c r="A21542" s="5" t="s">
        <v>5889</v>
      </c>
      <c r="B21542" s="5" t="s">
        <v>35735</v>
      </c>
      <c r="C21542" s="5" t="s">
        <v>21</v>
      </c>
      <c r="D21542" s="5" t="str">
        <f t="shared" si="336"/>
        <v>m</v>
      </c>
    </row>
    <row r="21543" spans="1:4" x14ac:dyDescent="0.2">
      <c r="A21543" s="5" t="s">
        <v>22070</v>
      </c>
      <c r="B21543" s="5" t="s">
        <v>35735</v>
      </c>
      <c r="C21543" s="5" t="s">
        <v>21</v>
      </c>
      <c r="D21543" s="5" t="str">
        <f t="shared" si="336"/>
        <v>m</v>
      </c>
    </row>
    <row r="21544" spans="1:4" x14ac:dyDescent="0.2">
      <c r="A21544" s="5" t="s">
        <v>5890</v>
      </c>
      <c r="B21544" s="5" t="s">
        <v>35736</v>
      </c>
      <c r="C21544" s="5" t="s">
        <v>21</v>
      </c>
      <c r="D21544" s="5" t="str">
        <f t="shared" si="336"/>
        <v>m</v>
      </c>
    </row>
    <row r="21545" spans="1:4" x14ac:dyDescent="0.2">
      <c r="A21545" s="5" t="s">
        <v>22071</v>
      </c>
      <c r="B21545" s="5" t="s">
        <v>35736</v>
      </c>
      <c r="C21545" s="5" t="s">
        <v>21</v>
      </c>
      <c r="D21545" s="5" t="str">
        <f t="shared" si="336"/>
        <v>m</v>
      </c>
    </row>
    <row r="21546" spans="1:4" x14ac:dyDescent="0.2">
      <c r="A21546" s="5" t="s">
        <v>5891</v>
      </c>
      <c r="B21546" s="5" t="s">
        <v>35737</v>
      </c>
      <c r="C21546" s="5" t="s">
        <v>21</v>
      </c>
      <c r="D21546" s="5" t="str">
        <f t="shared" si="336"/>
        <v>m</v>
      </c>
    </row>
    <row r="21547" spans="1:4" x14ac:dyDescent="0.2">
      <c r="A21547" s="5" t="s">
        <v>22072</v>
      </c>
      <c r="B21547" s="5" t="s">
        <v>35737</v>
      </c>
      <c r="C21547" s="5" t="s">
        <v>21</v>
      </c>
      <c r="D21547" s="5" t="str">
        <f t="shared" si="336"/>
        <v>m</v>
      </c>
    </row>
    <row r="21548" spans="1:4" x14ac:dyDescent="0.2">
      <c r="A21548" s="5" t="s">
        <v>5892</v>
      </c>
      <c r="B21548" s="5" t="s">
        <v>35738</v>
      </c>
      <c r="C21548" s="5" t="s">
        <v>21</v>
      </c>
      <c r="D21548" s="5" t="str">
        <f t="shared" si="336"/>
        <v>m</v>
      </c>
    </row>
    <row r="21549" spans="1:4" x14ac:dyDescent="0.2">
      <c r="A21549" s="5" t="s">
        <v>22073</v>
      </c>
      <c r="B21549" s="5" t="s">
        <v>35738</v>
      </c>
      <c r="C21549" s="5" t="s">
        <v>21</v>
      </c>
      <c r="D21549" s="5" t="str">
        <f t="shared" si="336"/>
        <v>m</v>
      </c>
    </row>
    <row r="21550" spans="1:4" x14ac:dyDescent="0.2">
      <c r="A21550" s="5" t="s">
        <v>5893</v>
      </c>
      <c r="B21550" s="5" t="s">
        <v>35739</v>
      </c>
      <c r="C21550" s="5" t="s">
        <v>21</v>
      </c>
      <c r="D21550" s="5" t="str">
        <f t="shared" si="336"/>
        <v>m</v>
      </c>
    </row>
    <row r="21551" spans="1:4" x14ac:dyDescent="0.2">
      <c r="A21551" s="5" t="s">
        <v>22074</v>
      </c>
      <c r="B21551" s="5" t="s">
        <v>35739</v>
      </c>
      <c r="C21551" s="5" t="s">
        <v>21</v>
      </c>
      <c r="D21551" s="5" t="str">
        <f t="shared" si="336"/>
        <v>m</v>
      </c>
    </row>
    <row r="21552" spans="1:4" x14ac:dyDescent="0.2">
      <c r="A21552" s="5" t="s">
        <v>5894</v>
      </c>
      <c r="B21552" s="5" t="s">
        <v>35740</v>
      </c>
      <c r="C21552" s="5" t="s">
        <v>21</v>
      </c>
      <c r="D21552" s="5" t="str">
        <f t="shared" si="336"/>
        <v>m</v>
      </c>
    </row>
    <row r="21553" spans="1:4" x14ac:dyDescent="0.2">
      <c r="A21553" s="5" t="s">
        <v>22075</v>
      </c>
      <c r="B21553" s="5" t="s">
        <v>35740</v>
      </c>
      <c r="C21553" s="5" t="s">
        <v>21</v>
      </c>
      <c r="D21553" s="5" t="str">
        <f t="shared" si="336"/>
        <v>m</v>
      </c>
    </row>
    <row r="21554" spans="1:4" x14ac:dyDescent="0.2">
      <c r="A21554" s="5" t="s">
        <v>5895</v>
      </c>
      <c r="B21554" s="5" t="s">
        <v>35741</v>
      </c>
      <c r="C21554" s="5" t="s">
        <v>21</v>
      </c>
      <c r="D21554" s="5" t="str">
        <f t="shared" si="336"/>
        <v>m</v>
      </c>
    </row>
    <row r="21555" spans="1:4" x14ac:dyDescent="0.2">
      <c r="A21555" s="5" t="s">
        <v>22076</v>
      </c>
      <c r="B21555" s="5" t="s">
        <v>35741</v>
      </c>
      <c r="C21555" s="5" t="s">
        <v>21</v>
      </c>
      <c r="D21555" s="5" t="str">
        <f t="shared" si="336"/>
        <v>m</v>
      </c>
    </row>
    <row r="21556" spans="1:4" x14ac:dyDescent="0.2">
      <c r="A21556" s="5" t="s">
        <v>5896</v>
      </c>
      <c r="B21556" s="5" t="s">
        <v>35742</v>
      </c>
      <c r="C21556" s="5" t="s">
        <v>21</v>
      </c>
      <c r="D21556" s="5" t="str">
        <f t="shared" si="336"/>
        <v>m</v>
      </c>
    </row>
    <row r="21557" spans="1:4" x14ac:dyDescent="0.2">
      <c r="A21557" s="5" t="s">
        <v>22077</v>
      </c>
      <c r="B21557" s="5" t="s">
        <v>35742</v>
      </c>
      <c r="C21557" s="5" t="s">
        <v>21</v>
      </c>
      <c r="D21557" s="5" t="str">
        <f t="shared" si="336"/>
        <v>m</v>
      </c>
    </row>
    <row r="21558" spans="1:4" x14ac:dyDescent="0.2">
      <c r="A21558" s="5" t="s">
        <v>5897</v>
      </c>
      <c r="B21558" s="5" t="s">
        <v>35743</v>
      </c>
      <c r="C21558" s="5" t="s">
        <v>21</v>
      </c>
      <c r="D21558" s="5" t="str">
        <f t="shared" si="336"/>
        <v>m</v>
      </c>
    </row>
    <row r="21559" spans="1:4" x14ac:dyDescent="0.2">
      <c r="A21559" s="5" t="s">
        <v>22078</v>
      </c>
      <c r="B21559" s="5" t="s">
        <v>35743</v>
      </c>
      <c r="C21559" s="5" t="s">
        <v>21</v>
      </c>
      <c r="D21559" s="5" t="str">
        <f t="shared" si="336"/>
        <v>m</v>
      </c>
    </row>
    <row r="21560" spans="1:4" x14ac:dyDescent="0.2">
      <c r="A21560" s="5" t="s">
        <v>5898</v>
      </c>
      <c r="B21560" s="5" t="s">
        <v>35744</v>
      </c>
      <c r="C21560" s="5" t="s">
        <v>21</v>
      </c>
      <c r="D21560" s="5" t="str">
        <f t="shared" si="336"/>
        <v>m</v>
      </c>
    </row>
    <row r="21561" spans="1:4" x14ac:dyDescent="0.2">
      <c r="A21561" s="5" t="s">
        <v>22079</v>
      </c>
      <c r="B21561" s="5" t="s">
        <v>35744</v>
      </c>
      <c r="C21561" s="5" t="s">
        <v>21</v>
      </c>
      <c r="D21561" s="5" t="str">
        <f t="shared" si="336"/>
        <v>m</v>
      </c>
    </row>
    <row r="21562" spans="1:4" x14ac:dyDescent="0.2">
      <c r="A21562" s="5" t="s">
        <v>5899</v>
      </c>
      <c r="B21562" s="5" t="s">
        <v>35745</v>
      </c>
      <c r="C21562" s="5" t="s">
        <v>21</v>
      </c>
      <c r="D21562" s="5" t="str">
        <f t="shared" si="336"/>
        <v>m</v>
      </c>
    </row>
    <row r="21563" spans="1:4" x14ac:dyDescent="0.2">
      <c r="A21563" s="5" t="s">
        <v>22080</v>
      </c>
      <c r="B21563" s="5" t="s">
        <v>35745</v>
      </c>
      <c r="C21563" s="5" t="s">
        <v>21</v>
      </c>
      <c r="D21563" s="5" t="str">
        <f t="shared" si="336"/>
        <v>m</v>
      </c>
    </row>
    <row r="21564" spans="1:4" x14ac:dyDescent="0.2">
      <c r="A21564" s="5" t="s">
        <v>5900</v>
      </c>
      <c r="B21564" s="5" t="s">
        <v>35746</v>
      </c>
      <c r="C21564" s="5" t="s">
        <v>21</v>
      </c>
      <c r="D21564" s="5" t="str">
        <f t="shared" si="336"/>
        <v>m</v>
      </c>
    </row>
    <row r="21565" spans="1:4" x14ac:dyDescent="0.2">
      <c r="A21565" s="5" t="s">
        <v>22081</v>
      </c>
      <c r="B21565" s="5" t="s">
        <v>35746</v>
      </c>
      <c r="C21565" s="5" t="s">
        <v>21</v>
      </c>
      <c r="D21565" s="5" t="str">
        <f t="shared" si="336"/>
        <v>m</v>
      </c>
    </row>
    <row r="21566" spans="1:4" x14ac:dyDescent="0.2">
      <c r="A21566" s="5" t="s">
        <v>5901</v>
      </c>
      <c r="B21566" s="5" t="s">
        <v>35747</v>
      </c>
      <c r="C21566" s="5" t="s">
        <v>21</v>
      </c>
      <c r="D21566" s="5" t="str">
        <f t="shared" si="336"/>
        <v>m</v>
      </c>
    </row>
    <row r="21567" spans="1:4" x14ac:dyDescent="0.2">
      <c r="A21567" s="5" t="s">
        <v>22082</v>
      </c>
      <c r="B21567" s="5" t="s">
        <v>35747</v>
      </c>
      <c r="C21567" s="5" t="s">
        <v>21</v>
      </c>
      <c r="D21567" s="5" t="str">
        <f t="shared" si="336"/>
        <v>m</v>
      </c>
    </row>
    <row r="21568" spans="1:4" x14ac:dyDescent="0.2">
      <c r="A21568" s="5" t="s">
        <v>5902</v>
      </c>
      <c r="B21568" s="5" t="s">
        <v>35748</v>
      </c>
      <c r="C21568" s="5" t="s">
        <v>21</v>
      </c>
      <c r="D21568" s="5" t="str">
        <f t="shared" si="336"/>
        <v>m</v>
      </c>
    </row>
    <row r="21569" spans="1:4" x14ac:dyDescent="0.2">
      <c r="A21569" s="5" t="s">
        <v>22083</v>
      </c>
      <c r="B21569" s="5" t="s">
        <v>35748</v>
      </c>
      <c r="C21569" s="5" t="s">
        <v>21</v>
      </c>
      <c r="D21569" s="5" t="str">
        <f t="shared" si="336"/>
        <v>m</v>
      </c>
    </row>
    <row r="21570" spans="1:4" x14ac:dyDescent="0.2">
      <c r="A21570" s="5" t="s">
        <v>5903</v>
      </c>
      <c r="B21570" s="5" t="s">
        <v>35749</v>
      </c>
      <c r="C21570" s="5" t="s">
        <v>21</v>
      </c>
      <c r="D21570" s="5" t="str">
        <f t="shared" ref="D21570:D21633" si="337">LOWER(C21570)</f>
        <v>m</v>
      </c>
    </row>
    <row r="21571" spans="1:4" x14ac:dyDescent="0.2">
      <c r="A21571" s="5" t="s">
        <v>22084</v>
      </c>
      <c r="B21571" s="5" t="s">
        <v>35749</v>
      </c>
      <c r="C21571" s="5" t="s">
        <v>21</v>
      </c>
      <c r="D21571" s="5" t="str">
        <f t="shared" si="337"/>
        <v>m</v>
      </c>
    </row>
    <row r="21572" spans="1:4" x14ac:dyDescent="0.2">
      <c r="A21572" s="5" t="s">
        <v>5904</v>
      </c>
      <c r="B21572" s="5" t="s">
        <v>35750</v>
      </c>
      <c r="C21572" s="5" t="s">
        <v>21</v>
      </c>
      <c r="D21572" s="5" t="str">
        <f t="shared" si="337"/>
        <v>m</v>
      </c>
    </row>
    <row r="21573" spans="1:4" x14ac:dyDescent="0.2">
      <c r="A21573" s="5" t="s">
        <v>22085</v>
      </c>
      <c r="B21573" s="5" t="s">
        <v>35750</v>
      </c>
      <c r="C21573" s="5" t="s">
        <v>21</v>
      </c>
      <c r="D21573" s="5" t="str">
        <f t="shared" si="337"/>
        <v>m</v>
      </c>
    </row>
    <row r="21574" spans="1:4" x14ac:dyDescent="0.2">
      <c r="A21574" s="5" t="s">
        <v>5905</v>
      </c>
      <c r="B21574" s="5" t="s">
        <v>35751</v>
      </c>
      <c r="C21574" s="5" t="s">
        <v>21</v>
      </c>
      <c r="D21574" s="5" t="str">
        <f t="shared" si="337"/>
        <v>m</v>
      </c>
    </row>
    <row r="21575" spans="1:4" x14ac:dyDescent="0.2">
      <c r="A21575" s="5" t="s">
        <v>22086</v>
      </c>
      <c r="B21575" s="5" t="s">
        <v>35751</v>
      </c>
      <c r="C21575" s="5" t="s">
        <v>21</v>
      </c>
      <c r="D21575" s="5" t="str">
        <f t="shared" si="337"/>
        <v>m</v>
      </c>
    </row>
    <row r="21576" spans="1:4" x14ac:dyDescent="0.2">
      <c r="A21576" s="5" t="s">
        <v>5906</v>
      </c>
      <c r="B21576" s="5" t="s">
        <v>35752</v>
      </c>
      <c r="C21576" s="5" t="s">
        <v>21</v>
      </c>
      <c r="D21576" s="5" t="str">
        <f t="shared" si="337"/>
        <v>m</v>
      </c>
    </row>
    <row r="21577" spans="1:4" x14ac:dyDescent="0.2">
      <c r="A21577" s="5" t="s">
        <v>22087</v>
      </c>
      <c r="B21577" s="5" t="s">
        <v>35752</v>
      </c>
      <c r="C21577" s="5" t="s">
        <v>21</v>
      </c>
      <c r="D21577" s="5" t="str">
        <f t="shared" si="337"/>
        <v>m</v>
      </c>
    </row>
    <row r="21578" spans="1:4" x14ac:dyDescent="0.2">
      <c r="A21578" s="5" t="s">
        <v>5907</v>
      </c>
      <c r="B21578" s="5" t="s">
        <v>35753</v>
      </c>
      <c r="C21578" s="5" t="s">
        <v>21</v>
      </c>
      <c r="D21578" s="5" t="str">
        <f t="shared" si="337"/>
        <v>m</v>
      </c>
    </row>
    <row r="21579" spans="1:4" x14ac:dyDescent="0.2">
      <c r="A21579" s="5" t="s">
        <v>22088</v>
      </c>
      <c r="B21579" s="5" t="s">
        <v>35753</v>
      </c>
      <c r="C21579" s="5" t="s">
        <v>21</v>
      </c>
      <c r="D21579" s="5" t="str">
        <f t="shared" si="337"/>
        <v>m</v>
      </c>
    </row>
    <row r="21580" spans="1:4" x14ac:dyDescent="0.2">
      <c r="A21580" s="5" t="s">
        <v>5908</v>
      </c>
      <c r="B21580" s="5" t="s">
        <v>35754</v>
      </c>
      <c r="C21580" s="5" t="s">
        <v>21</v>
      </c>
      <c r="D21580" s="5" t="str">
        <f t="shared" si="337"/>
        <v>m</v>
      </c>
    </row>
    <row r="21581" spans="1:4" x14ac:dyDescent="0.2">
      <c r="A21581" s="5" t="s">
        <v>22089</v>
      </c>
      <c r="B21581" s="5" t="s">
        <v>35754</v>
      </c>
      <c r="C21581" s="5" t="s">
        <v>21</v>
      </c>
      <c r="D21581" s="5" t="str">
        <f t="shared" si="337"/>
        <v>m</v>
      </c>
    </row>
    <row r="21582" spans="1:4" x14ac:dyDescent="0.2">
      <c r="A21582" s="5" t="s">
        <v>5909</v>
      </c>
      <c r="B21582" s="5" t="s">
        <v>35755</v>
      </c>
      <c r="C21582" s="5" t="s">
        <v>21</v>
      </c>
      <c r="D21582" s="5" t="str">
        <f t="shared" si="337"/>
        <v>m</v>
      </c>
    </row>
    <row r="21583" spans="1:4" x14ac:dyDescent="0.2">
      <c r="A21583" s="5" t="s">
        <v>22090</v>
      </c>
      <c r="B21583" s="5" t="s">
        <v>35755</v>
      </c>
      <c r="C21583" s="5" t="s">
        <v>21</v>
      </c>
      <c r="D21583" s="5" t="str">
        <f t="shared" si="337"/>
        <v>m</v>
      </c>
    </row>
    <row r="21584" spans="1:4" x14ac:dyDescent="0.2">
      <c r="A21584" s="5" t="s">
        <v>5910</v>
      </c>
      <c r="B21584" s="5" t="s">
        <v>35756</v>
      </c>
      <c r="C21584" s="5" t="s">
        <v>21</v>
      </c>
      <c r="D21584" s="5" t="str">
        <f t="shared" si="337"/>
        <v>m</v>
      </c>
    </row>
    <row r="21585" spans="1:4" x14ac:dyDescent="0.2">
      <c r="A21585" s="5" t="s">
        <v>22091</v>
      </c>
      <c r="B21585" s="5" t="s">
        <v>35756</v>
      </c>
      <c r="C21585" s="5" t="s">
        <v>21</v>
      </c>
      <c r="D21585" s="5" t="str">
        <f t="shared" si="337"/>
        <v>m</v>
      </c>
    </row>
    <row r="21586" spans="1:4" x14ac:dyDescent="0.2">
      <c r="A21586" s="5" t="s">
        <v>5911</v>
      </c>
      <c r="B21586" s="5" t="s">
        <v>35757</v>
      </c>
      <c r="C21586" s="5" t="s">
        <v>21</v>
      </c>
      <c r="D21586" s="5" t="str">
        <f t="shared" si="337"/>
        <v>m</v>
      </c>
    </row>
    <row r="21587" spans="1:4" x14ac:dyDescent="0.2">
      <c r="A21587" s="5" t="s">
        <v>22092</v>
      </c>
      <c r="B21587" s="5" t="s">
        <v>35757</v>
      </c>
      <c r="C21587" s="5" t="s">
        <v>21</v>
      </c>
      <c r="D21587" s="5" t="str">
        <f t="shared" si="337"/>
        <v>m</v>
      </c>
    </row>
    <row r="21588" spans="1:4" x14ac:dyDescent="0.2">
      <c r="A21588" s="5" t="s">
        <v>5912</v>
      </c>
      <c r="B21588" s="5" t="s">
        <v>35758</v>
      </c>
      <c r="C21588" s="5" t="s">
        <v>21</v>
      </c>
      <c r="D21588" s="5" t="str">
        <f t="shared" si="337"/>
        <v>m</v>
      </c>
    </row>
    <row r="21589" spans="1:4" x14ac:dyDescent="0.2">
      <c r="A21589" s="5" t="s">
        <v>22093</v>
      </c>
      <c r="B21589" s="5" t="s">
        <v>35758</v>
      </c>
      <c r="C21589" s="5" t="s">
        <v>21</v>
      </c>
      <c r="D21589" s="5" t="str">
        <f t="shared" si="337"/>
        <v>m</v>
      </c>
    </row>
    <row r="21590" spans="1:4" x14ac:dyDescent="0.2">
      <c r="A21590" s="5" t="s">
        <v>5913</v>
      </c>
      <c r="B21590" s="5" t="s">
        <v>35759</v>
      </c>
      <c r="C21590" s="5" t="s">
        <v>21</v>
      </c>
      <c r="D21590" s="5" t="str">
        <f t="shared" si="337"/>
        <v>m</v>
      </c>
    </row>
    <row r="21591" spans="1:4" x14ac:dyDescent="0.2">
      <c r="A21591" s="5" t="s">
        <v>22094</v>
      </c>
      <c r="B21591" s="5" t="s">
        <v>35759</v>
      </c>
      <c r="C21591" s="5" t="s">
        <v>21</v>
      </c>
      <c r="D21591" s="5" t="str">
        <f t="shared" si="337"/>
        <v>m</v>
      </c>
    </row>
    <row r="21592" spans="1:4" x14ac:dyDescent="0.2">
      <c r="A21592" s="5" t="s">
        <v>5914</v>
      </c>
      <c r="B21592" s="5" t="s">
        <v>35760</v>
      </c>
      <c r="C21592" s="5" t="s">
        <v>21</v>
      </c>
      <c r="D21592" s="5" t="str">
        <f t="shared" si="337"/>
        <v>m</v>
      </c>
    </row>
    <row r="21593" spans="1:4" x14ac:dyDescent="0.2">
      <c r="A21593" s="5" t="s">
        <v>22095</v>
      </c>
      <c r="B21593" s="5" t="s">
        <v>35760</v>
      </c>
      <c r="C21593" s="5" t="s">
        <v>21</v>
      </c>
      <c r="D21593" s="5" t="str">
        <f t="shared" si="337"/>
        <v>m</v>
      </c>
    </row>
    <row r="21594" spans="1:4" x14ac:dyDescent="0.2">
      <c r="A21594" s="5" t="s">
        <v>5915</v>
      </c>
      <c r="B21594" s="5" t="s">
        <v>35761</v>
      </c>
      <c r="C21594" s="5" t="s">
        <v>21</v>
      </c>
      <c r="D21594" s="5" t="str">
        <f t="shared" si="337"/>
        <v>m</v>
      </c>
    </row>
    <row r="21595" spans="1:4" x14ac:dyDescent="0.2">
      <c r="A21595" s="5" t="s">
        <v>22096</v>
      </c>
      <c r="B21595" s="5" t="s">
        <v>35761</v>
      </c>
      <c r="C21595" s="5" t="s">
        <v>21</v>
      </c>
      <c r="D21595" s="5" t="str">
        <f t="shared" si="337"/>
        <v>m</v>
      </c>
    </row>
    <row r="21596" spans="1:4" x14ac:dyDescent="0.2">
      <c r="A21596" s="5" t="s">
        <v>5916</v>
      </c>
      <c r="B21596" s="5" t="s">
        <v>35762</v>
      </c>
      <c r="C21596" s="5" t="s">
        <v>21</v>
      </c>
      <c r="D21596" s="5" t="str">
        <f t="shared" si="337"/>
        <v>m</v>
      </c>
    </row>
    <row r="21597" spans="1:4" x14ac:dyDescent="0.2">
      <c r="A21597" s="5" t="s">
        <v>22097</v>
      </c>
      <c r="B21597" s="5" t="s">
        <v>35762</v>
      </c>
      <c r="C21597" s="5" t="s">
        <v>21</v>
      </c>
      <c r="D21597" s="5" t="str">
        <f t="shared" si="337"/>
        <v>m</v>
      </c>
    </row>
    <row r="21598" spans="1:4" x14ac:dyDescent="0.2">
      <c r="A21598" s="5" t="s">
        <v>5917</v>
      </c>
      <c r="B21598" s="5" t="s">
        <v>35763</v>
      </c>
      <c r="C21598" s="5" t="s">
        <v>21</v>
      </c>
      <c r="D21598" s="5" t="str">
        <f t="shared" si="337"/>
        <v>m</v>
      </c>
    </row>
    <row r="21599" spans="1:4" x14ac:dyDescent="0.2">
      <c r="A21599" s="5" t="s">
        <v>22098</v>
      </c>
      <c r="B21599" s="5" t="s">
        <v>35763</v>
      </c>
      <c r="C21599" s="5" t="s">
        <v>21</v>
      </c>
      <c r="D21599" s="5" t="str">
        <f t="shared" si="337"/>
        <v>m</v>
      </c>
    </row>
    <row r="21600" spans="1:4" x14ac:dyDescent="0.2">
      <c r="A21600" s="5" t="s">
        <v>5918</v>
      </c>
      <c r="B21600" s="5" t="s">
        <v>35764</v>
      </c>
      <c r="C21600" s="5" t="s">
        <v>21</v>
      </c>
      <c r="D21600" s="5" t="str">
        <f t="shared" si="337"/>
        <v>m</v>
      </c>
    </row>
    <row r="21601" spans="1:4" x14ac:dyDescent="0.2">
      <c r="A21601" s="5" t="s">
        <v>22099</v>
      </c>
      <c r="B21601" s="5" t="s">
        <v>35764</v>
      </c>
      <c r="C21601" s="5" t="s">
        <v>21</v>
      </c>
      <c r="D21601" s="5" t="str">
        <f t="shared" si="337"/>
        <v>m</v>
      </c>
    </row>
    <row r="21602" spans="1:4" x14ac:dyDescent="0.2">
      <c r="A21602" s="5" t="s">
        <v>5919</v>
      </c>
      <c r="B21602" s="5" t="s">
        <v>35765</v>
      </c>
      <c r="C21602" s="5" t="s">
        <v>21</v>
      </c>
      <c r="D21602" s="5" t="str">
        <f t="shared" si="337"/>
        <v>m</v>
      </c>
    </row>
    <row r="21603" spans="1:4" x14ac:dyDescent="0.2">
      <c r="A21603" s="5" t="s">
        <v>22100</v>
      </c>
      <c r="B21603" s="5" t="s">
        <v>35765</v>
      </c>
      <c r="C21603" s="5" t="s">
        <v>21</v>
      </c>
      <c r="D21603" s="5" t="str">
        <f t="shared" si="337"/>
        <v>m</v>
      </c>
    </row>
    <row r="21604" spans="1:4" x14ac:dyDescent="0.2">
      <c r="A21604" s="5" t="s">
        <v>5920</v>
      </c>
      <c r="B21604" s="5" t="s">
        <v>35766</v>
      </c>
      <c r="C21604" s="5" t="s">
        <v>21</v>
      </c>
      <c r="D21604" s="5" t="str">
        <f t="shared" si="337"/>
        <v>m</v>
      </c>
    </row>
    <row r="21605" spans="1:4" x14ac:dyDescent="0.2">
      <c r="A21605" s="5" t="s">
        <v>22101</v>
      </c>
      <c r="B21605" s="5" t="s">
        <v>35766</v>
      </c>
      <c r="C21605" s="5" t="s">
        <v>21</v>
      </c>
      <c r="D21605" s="5" t="str">
        <f t="shared" si="337"/>
        <v>m</v>
      </c>
    </row>
    <row r="21606" spans="1:4" x14ac:dyDescent="0.2">
      <c r="A21606" s="5" t="s">
        <v>5921</v>
      </c>
      <c r="B21606" s="5" t="s">
        <v>35767</v>
      </c>
      <c r="C21606" s="5" t="s">
        <v>21</v>
      </c>
      <c r="D21606" s="5" t="str">
        <f t="shared" si="337"/>
        <v>m</v>
      </c>
    </row>
    <row r="21607" spans="1:4" x14ac:dyDescent="0.2">
      <c r="A21607" s="5" t="s">
        <v>22102</v>
      </c>
      <c r="B21607" s="5" t="s">
        <v>35767</v>
      </c>
      <c r="C21607" s="5" t="s">
        <v>21</v>
      </c>
      <c r="D21607" s="5" t="str">
        <f t="shared" si="337"/>
        <v>m</v>
      </c>
    </row>
    <row r="21608" spans="1:4" x14ac:dyDescent="0.2">
      <c r="A21608" s="5" t="s">
        <v>5922</v>
      </c>
      <c r="B21608" s="5" t="s">
        <v>35768</v>
      </c>
      <c r="C21608" s="5" t="s">
        <v>21</v>
      </c>
      <c r="D21608" s="5" t="str">
        <f t="shared" si="337"/>
        <v>m</v>
      </c>
    </row>
    <row r="21609" spans="1:4" x14ac:dyDescent="0.2">
      <c r="A21609" s="5" t="s">
        <v>22103</v>
      </c>
      <c r="B21609" s="5" t="s">
        <v>35768</v>
      </c>
      <c r="C21609" s="5" t="s">
        <v>21</v>
      </c>
      <c r="D21609" s="5" t="str">
        <f t="shared" si="337"/>
        <v>m</v>
      </c>
    </row>
    <row r="21610" spans="1:4" x14ac:dyDescent="0.2">
      <c r="A21610" s="5" t="s">
        <v>5923</v>
      </c>
      <c r="B21610" s="5" t="s">
        <v>35769</v>
      </c>
      <c r="C21610" s="5" t="s">
        <v>21</v>
      </c>
      <c r="D21610" s="5" t="str">
        <f t="shared" si="337"/>
        <v>m</v>
      </c>
    </row>
    <row r="21611" spans="1:4" x14ac:dyDescent="0.2">
      <c r="A21611" s="5" t="s">
        <v>22104</v>
      </c>
      <c r="B21611" s="5" t="s">
        <v>35769</v>
      </c>
      <c r="C21611" s="5" t="s">
        <v>21</v>
      </c>
      <c r="D21611" s="5" t="str">
        <f t="shared" si="337"/>
        <v>m</v>
      </c>
    </row>
    <row r="21612" spans="1:4" x14ac:dyDescent="0.2">
      <c r="A21612" s="5" t="s">
        <v>5924</v>
      </c>
      <c r="B21612" s="5" t="s">
        <v>35770</v>
      </c>
      <c r="C21612" s="5" t="s">
        <v>21</v>
      </c>
      <c r="D21612" s="5" t="str">
        <f t="shared" si="337"/>
        <v>m</v>
      </c>
    </row>
    <row r="21613" spans="1:4" x14ac:dyDescent="0.2">
      <c r="A21613" s="5" t="s">
        <v>22105</v>
      </c>
      <c r="B21613" s="5" t="s">
        <v>35770</v>
      </c>
      <c r="C21613" s="5" t="s">
        <v>21</v>
      </c>
      <c r="D21613" s="5" t="str">
        <f t="shared" si="337"/>
        <v>m</v>
      </c>
    </row>
    <row r="21614" spans="1:4" x14ac:dyDescent="0.2">
      <c r="A21614" s="5" t="s">
        <v>5925</v>
      </c>
      <c r="B21614" s="5" t="s">
        <v>35771</v>
      </c>
      <c r="C21614" s="5" t="s">
        <v>21</v>
      </c>
      <c r="D21614" s="5" t="str">
        <f t="shared" si="337"/>
        <v>m</v>
      </c>
    </row>
    <row r="21615" spans="1:4" x14ac:dyDescent="0.2">
      <c r="A21615" s="5" t="s">
        <v>22106</v>
      </c>
      <c r="B21615" s="5" t="s">
        <v>35771</v>
      </c>
      <c r="C21615" s="5" t="s">
        <v>21</v>
      </c>
      <c r="D21615" s="5" t="str">
        <f t="shared" si="337"/>
        <v>m</v>
      </c>
    </row>
    <row r="21616" spans="1:4" x14ac:dyDescent="0.2">
      <c r="A21616" s="5" t="s">
        <v>5926</v>
      </c>
      <c r="B21616" s="5" t="s">
        <v>35772</v>
      </c>
      <c r="C21616" s="5" t="s">
        <v>21</v>
      </c>
      <c r="D21616" s="5" t="str">
        <f t="shared" si="337"/>
        <v>m</v>
      </c>
    </row>
    <row r="21617" spans="1:4" x14ac:dyDescent="0.2">
      <c r="A21617" s="5" t="s">
        <v>22107</v>
      </c>
      <c r="B21617" s="5" t="s">
        <v>35772</v>
      </c>
      <c r="C21617" s="5" t="s">
        <v>21</v>
      </c>
      <c r="D21617" s="5" t="str">
        <f t="shared" si="337"/>
        <v>m</v>
      </c>
    </row>
    <row r="21618" spans="1:4" x14ac:dyDescent="0.2">
      <c r="A21618" s="5" t="s">
        <v>5927</v>
      </c>
      <c r="B21618" s="5" t="s">
        <v>35773</v>
      </c>
      <c r="C21618" s="5" t="s">
        <v>21</v>
      </c>
      <c r="D21618" s="5" t="str">
        <f t="shared" si="337"/>
        <v>m</v>
      </c>
    </row>
    <row r="21619" spans="1:4" x14ac:dyDescent="0.2">
      <c r="A21619" s="5" t="s">
        <v>22108</v>
      </c>
      <c r="B21619" s="5" t="s">
        <v>35773</v>
      </c>
      <c r="C21619" s="5" t="s">
        <v>21</v>
      </c>
      <c r="D21619" s="5" t="str">
        <f t="shared" si="337"/>
        <v>m</v>
      </c>
    </row>
    <row r="21620" spans="1:4" x14ac:dyDescent="0.2">
      <c r="A21620" s="5" t="s">
        <v>5928</v>
      </c>
      <c r="B21620" s="5" t="s">
        <v>35774</v>
      </c>
      <c r="C21620" s="5" t="s">
        <v>21</v>
      </c>
      <c r="D21620" s="5" t="str">
        <f t="shared" si="337"/>
        <v>m</v>
      </c>
    </row>
    <row r="21621" spans="1:4" x14ac:dyDescent="0.2">
      <c r="A21621" s="5" t="s">
        <v>22109</v>
      </c>
      <c r="B21621" s="5" t="s">
        <v>35774</v>
      </c>
      <c r="C21621" s="5" t="s">
        <v>21</v>
      </c>
      <c r="D21621" s="5" t="str">
        <f t="shared" si="337"/>
        <v>m</v>
      </c>
    </row>
    <row r="21622" spans="1:4" x14ac:dyDescent="0.2">
      <c r="A21622" s="5" t="s">
        <v>5929</v>
      </c>
      <c r="B21622" s="5" t="s">
        <v>35775</v>
      </c>
      <c r="C21622" s="5" t="s">
        <v>21</v>
      </c>
      <c r="D21622" s="5" t="str">
        <f t="shared" si="337"/>
        <v>m</v>
      </c>
    </row>
    <row r="21623" spans="1:4" x14ac:dyDescent="0.2">
      <c r="A21623" s="5" t="s">
        <v>22110</v>
      </c>
      <c r="B21623" s="5" t="s">
        <v>35775</v>
      </c>
      <c r="C21623" s="5" t="s">
        <v>21</v>
      </c>
      <c r="D21623" s="5" t="str">
        <f t="shared" si="337"/>
        <v>m</v>
      </c>
    </row>
    <row r="21624" spans="1:4" x14ac:dyDescent="0.2">
      <c r="A21624" s="5" t="s">
        <v>5930</v>
      </c>
      <c r="B21624" s="5" t="s">
        <v>35776</v>
      </c>
      <c r="C21624" s="5" t="s">
        <v>21</v>
      </c>
      <c r="D21624" s="5" t="str">
        <f t="shared" si="337"/>
        <v>m</v>
      </c>
    </row>
    <row r="21625" spans="1:4" x14ac:dyDescent="0.2">
      <c r="A21625" s="5" t="s">
        <v>22111</v>
      </c>
      <c r="B21625" s="5" t="s">
        <v>35776</v>
      </c>
      <c r="C21625" s="5" t="s">
        <v>21</v>
      </c>
      <c r="D21625" s="5" t="str">
        <f t="shared" si="337"/>
        <v>m</v>
      </c>
    </row>
    <row r="21626" spans="1:4" x14ac:dyDescent="0.2">
      <c r="A21626" s="5" t="s">
        <v>5931</v>
      </c>
      <c r="B21626" s="5" t="s">
        <v>35777</v>
      </c>
      <c r="C21626" s="5" t="s">
        <v>21</v>
      </c>
      <c r="D21626" s="5" t="str">
        <f t="shared" si="337"/>
        <v>m</v>
      </c>
    </row>
    <row r="21627" spans="1:4" x14ac:dyDescent="0.2">
      <c r="A21627" s="5" t="s">
        <v>22112</v>
      </c>
      <c r="B21627" s="5" t="s">
        <v>35777</v>
      </c>
      <c r="C21627" s="5" t="s">
        <v>21</v>
      </c>
      <c r="D21627" s="5" t="str">
        <f t="shared" si="337"/>
        <v>m</v>
      </c>
    </row>
    <row r="21628" spans="1:4" x14ac:dyDescent="0.2">
      <c r="A21628" s="5" t="s">
        <v>5932</v>
      </c>
      <c r="B21628" s="5" t="s">
        <v>35778</v>
      </c>
      <c r="C21628" s="5" t="s">
        <v>21</v>
      </c>
      <c r="D21628" s="5" t="str">
        <f t="shared" si="337"/>
        <v>m</v>
      </c>
    </row>
    <row r="21629" spans="1:4" x14ac:dyDescent="0.2">
      <c r="A21629" s="5" t="s">
        <v>22113</v>
      </c>
      <c r="B21629" s="5" t="s">
        <v>35778</v>
      </c>
      <c r="C21629" s="5" t="s">
        <v>21</v>
      </c>
      <c r="D21629" s="5" t="str">
        <f t="shared" si="337"/>
        <v>m</v>
      </c>
    </row>
    <row r="21630" spans="1:4" x14ac:dyDescent="0.2">
      <c r="A21630" s="5" t="s">
        <v>5933</v>
      </c>
      <c r="B21630" s="5" t="s">
        <v>35779</v>
      </c>
      <c r="C21630" s="5" t="s">
        <v>21</v>
      </c>
      <c r="D21630" s="5" t="str">
        <f t="shared" si="337"/>
        <v>m</v>
      </c>
    </row>
    <row r="21631" spans="1:4" x14ac:dyDescent="0.2">
      <c r="A21631" s="5" t="s">
        <v>22114</v>
      </c>
      <c r="B21631" s="5" t="s">
        <v>35779</v>
      </c>
      <c r="C21631" s="5" t="s">
        <v>21</v>
      </c>
      <c r="D21631" s="5" t="str">
        <f t="shared" si="337"/>
        <v>m</v>
      </c>
    </row>
    <row r="21632" spans="1:4" x14ac:dyDescent="0.2">
      <c r="A21632" s="5" t="s">
        <v>5934</v>
      </c>
      <c r="B21632" s="5" t="s">
        <v>35780</v>
      </c>
      <c r="C21632" s="5" t="s">
        <v>21</v>
      </c>
      <c r="D21632" s="5" t="str">
        <f t="shared" si="337"/>
        <v>m</v>
      </c>
    </row>
    <row r="21633" spans="1:4" x14ac:dyDescent="0.2">
      <c r="A21633" s="5" t="s">
        <v>22115</v>
      </c>
      <c r="B21633" s="5" t="s">
        <v>35780</v>
      </c>
      <c r="C21633" s="5" t="s">
        <v>21</v>
      </c>
      <c r="D21633" s="5" t="str">
        <f t="shared" si="337"/>
        <v>m</v>
      </c>
    </row>
    <row r="21634" spans="1:4" x14ac:dyDescent="0.2">
      <c r="A21634" s="5" t="s">
        <v>5935</v>
      </c>
      <c r="B21634" s="5" t="s">
        <v>35781</v>
      </c>
      <c r="C21634" s="5" t="s">
        <v>21</v>
      </c>
      <c r="D21634" s="5" t="str">
        <f t="shared" ref="D21634:D21697" si="338">LOWER(C21634)</f>
        <v>m</v>
      </c>
    </row>
    <row r="21635" spans="1:4" x14ac:dyDescent="0.2">
      <c r="A21635" s="5" t="s">
        <v>22116</v>
      </c>
      <c r="B21635" s="5" t="s">
        <v>35781</v>
      </c>
      <c r="C21635" s="5" t="s">
        <v>21</v>
      </c>
      <c r="D21635" s="5" t="str">
        <f t="shared" si="338"/>
        <v>m</v>
      </c>
    </row>
    <row r="21636" spans="1:4" x14ac:dyDescent="0.2">
      <c r="A21636" s="5" t="s">
        <v>5936</v>
      </c>
      <c r="B21636" s="5" t="s">
        <v>35782</v>
      </c>
      <c r="C21636" s="5" t="s">
        <v>21</v>
      </c>
      <c r="D21636" s="5" t="str">
        <f t="shared" si="338"/>
        <v>m</v>
      </c>
    </row>
    <row r="21637" spans="1:4" x14ac:dyDescent="0.2">
      <c r="A21637" s="5" t="s">
        <v>22117</v>
      </c>
      <c r="B21637" s="5" t="s">
        <v>35782</v>
      </c>
      <c r="C21637" s="5" t="s">
        <v>21</v>
      </c>
      <c r="D21637" s="5" t="str">
        <f t="shared" si="338"/>
        <v>m</v>
      </c>
    </row>
    <row r="21638" spans="1:4" x14ac:dyDescent="0.2">
      <c r="A21638" s="5" t="s">
        <v>5937</v>
      </c>
      <c r="B21638" s="5" t="s">
        <v>35783</v>
      </c>
      <c r="C21638" s="5" t="s">
        <v>21</v>
      </c>
      <c r="D21638" s="5" t="str">
        <f t="shared" si="338"/>
        <v>m</v>
      </c>
    </row>
    <row r="21639" spans="1:4" x14ac:dyDescent="0.2">
      <c r="A21639" s="5" t="s">
        <v>22118</v>
      </c>
      <c r="B21639" s="5" t="s">
        <v>35783</v>
      </c>
      <c r="C21639" s="5" t="s">
        <v>21</v>
      </c>
      <c r="D21639" s="5" t="str">
        <f t="shared" si="338"/>
        <v>m</v>
      </c>
    </row>
    <row r="21640" spans="1:4" x14ac:dyDescent="0.2">
      <c r="A21640" s="5" t="s">
        <v>5938</v>
      </c>
      <c r="B21640" s="5" t="s">
        <v>35784</v>
      </c>
      <c r="C21640" s="5" t="s">
        <v>21</v>
      </c>
      <c r="D21640" s="5" t="str">
        <f t="shared" si="338"/>
        <v>m</v>
      </c>
    </row>
    <row r="21641" spans="1:4" x14ac:dyDescent="0.2">
      <c r="A21641" s="5" t="s">
        <v>22119</v>
      </c>
      <c r="B21641" s="5" t="s">
        <v>35784</v>
      </c>
      <c r="C21641" s="5" t="s">
        <v>21</v>
      </c>
      <c r="D21641" s="5" t="str">
        <f t="shared" si="338"/>
        <v>m</v>
      </c>
    </row>
    <row r="21642" spans="1:4" x14ac:dyDescent="0.2">
      <c r="A21642" s="5" t="s">
        <v>5939</v>
      </c>
      <c r="B21642" s="5" t="s">
        <v>35785</v>
      </c>
      <c r="C21642" s="5" t="s">
        <v>21</v>
      </c>
      <c r="D21642" s="5" t="str">
        <f t="shared" si="338"/>
        <v>m</v>
      </c>
    </row>
    <row r="21643" spans="1:4" x14ac:dyDescent="0.2">
      <c r="A21643" s="5" t="s">
        <v>22120</v>
      </c>
      <c r="B21643" s="5" t="s">
        <v>35785</v>
      </c>
      <c r="C21643" s="5" t="s">
        <v>21</v>
      </c>
      <c r="D21643" s="5" t="str">
        <f t="shared" si="338"/>
        <v>m</v>
      </c>
    </row>
    <row r="21644" spans="1:4" x14ac:dyDescent="0.2">
      <c r="A21644" s="5" t="s">
        <v>5940</v>
      </c>
      <c r="B21644" s="5" t="s">
        <v>35786</v>
      </c>
      <c r="C21644" s="5" t="s">
        <v>21</v>
      </c>
      <c r="D21644" s="5" t="str">
        <f t="shared" si="338"/>
        <v>m</v>
      </c>
    </row>
    <row r="21645" spans="1:4" x14ac:dyDescent="0.2">
      <c r="A21645" s="5" t="s">
        <v>22121</v>
      </c>
      <c r="B21645" s="5" t="s">
        <v>35786</v>
      </c>
      <c r="C21645" s="5" t="s">
        <v>21</v>
      </c>
      <c r="D21645" s="5" t="str">
        <f t="shared" si="338"/>
        <v>m</v>
      </c>
    </row>
    <row r="21646" spans="1:4" x14ac:dyDescent="0.2">
      <c r="A21646" s="5" t="s">
        <v>5941</v>
      </c>
      <c r="B21646" s="5" t="s">
        <v>35787</v>
      </c>
      <c r="C21646" s="5" t="s">
        <v>21</v>
      </c>
      <c r="D21646" s="5" t="str">
        <f t="shared" si="338"/>
        <v>m</v>
      </c>
    </row>
    <row r="21647" spans="1:4" x14ac:dyDescent="0.2">
      <c r="A21647" s="5" t="s">
        <v>22122</v>
      </c>
      <c r="B21647" s="5" t="s">
        <v>35787</v>
      </c>
      <c r="C21647" s="5" t="s">
        <v>21</v>
      </c>
      <c r="D21647" s="5" t="str">
        <f t="shared" si="338"/>
        <v>m</v>
      </c>
    </row>
    <row r="21648" spans="1:4" x14ac:dyDescent="0.2">
      <c r="A21648" s="5" t="s">
        <v>5942</v>
      </c>
      <c r="B21648" s="5" t="s">
        <v>35788</v>
      </c>
      <c r="C21648" s="5" t="s">
        <v>21</v>
      </c>
      <c r="D21648" s="5" t="str">
        <f t="shared" si="338"/>
        <v>m</v>
      </c>
    </row>
    <row r="21649" spans="1:4" x14ac:dyDescent="0.2">
      <c r="A21649" s="5" t="s">
        <v>22123</v>
      </c>
      <c r="B21649" s="5" t="s">
        <v>35788</v>
      </c>
      <c r="C21649" s="5" t="s">
        <v>21</v>
      </c>
      <c r="D21649" s="5" t="str">
        <f t="shared" si="338"/>
        <v>m</v>
      </c>
    </row>
    <row r="21650" spans="1:4" x14ac:dyDescent="0.2">
      <c r="A21650" s="5" t="s">
        <v>5943</v>
      </c>
      <c r="B21650" s="5" t="s">
        <v>35789</v>
      </c>
      <c r="C21650" s="5" t="s">
        <v>21</v>
      </c>
      <c r="D21650" s="5" t="str">
        <f t="shared" si="338"/>
        <v>m</v>
      </c>
    </row>
    <row r="21651" spans="1:4" x14ac:dyDescent="0.2">
      <c r="A21651" s="5" t="s">
        <v>22124</v>
      </c>
      <c r="B21651" s="5" t="s">
        <v>35789</v>
      </c>
      <c r="C21651" s="5" t="s">
        <v>21</v>
      </c>
      <c r="D21651" s="5" t="str">
        <f t="shared" si="338"/>
        <v>m</v>
      </c>
    </row>
    <row r="21652" spans="1:4" x14ac:dyDescent="0.2">
      <c r="A21652" s="5" t="s">
        <v>5944</v>
      </c>
      <c r="B21652" s="5" t="s">
        <v>35790</v>
      </c>
      <c r="C21652" s="5" t="s">
        <v>21</v>
      </c>
      <c r="D21652" s="5" t="str">
        <f t="shared" si="338"/>
        <v>m</v>
      </c>
    </row>
    <row r="21653" spans="1:4" x14ac:dyDescent="0.2">
      <c r="A21653" s="5" t="s">
        <v>22125</v>
      </c>
      <c r="B21653" s="5" t="s">
        <v>35790</v>
      </c>
      <c r="C21653" s="5" t="s">
        <v>21</v>
      </c>
      <c r="D21653" s="5" t="str">
        <f t="shared" si="338"/>
        <v>m</v>
      </c>
    </row>
    <row r="21654" spans="1:4" x14ac:dyDescent="0.2">
      <c r="A21654" s="5" t="s">
        <v>5945</v>
      </c>
      <c r="B21654" s="5" t="s">
        <v>35791</v>
      </c>
      <c r="C21654" s="5" t="s">
        <v>21</v>
      </c>
      <c r="D21654" s="5" t="str">
        <f t="shared" si="338"/>
        <v>m</v>
      </c>
    </row>
    <row r="21655" spans="1:4" x14ac:dyDescent="0.2">
      <c r="A21655" s="5" t="s">
        <v>22126</v>
      </c>
      <c r="B21655" s="5" t="s">
        <v>35791</v>
      </c>
      <c r="C21655" s="5" t="s">
        <v>21</v>
      </c>
      <c r="D21655" s="5" t="str">
        <f t="shared" si="338"/>
        <v>m</v>
      </c>
    </row>
    <row r="21656" spans="1:4" x14ac:dyDescent="0.2">
      <c r="A21656" s="5" t="s">
        <v>5946</v>
      </c>
      <c r="B21656" s="5" t="s">
        <v>35792</v>
      </c>
      <c r="C21656" s="5" t="s">
        <v>21</v>
      </c>
      <c r="D21656" s="5" t="str">
        <f t="shared" si="338"/>
        <v>m</v>
      </c>
    </row>
    <row r="21657" spans="1:4" x14ac:dyDescent="0.2">
      <c r="A21657" s="5" t="s">
        <v>22127</v>
      </c>
      <c r="B21657" s="5" t="s">
        <v>35792</v>
      </c>
      <c r="C21657" s="5" t="s">
        <v>21</v>
      </c>
      <c r="D21657" s="5" t="str">
        <f t="shared" si="338"/>
        <v>m</v>
      </c>
    </row>
    <row r="21658" spans="1:4" x14ac:dyDescent="0.2">
      <c r="A21658" s="5" t="s">
        <v>5947</v>
      </c>
      <c r="B21658" s="5" t="s">
        <v>35793</v>
      </c>
      <c r="C21658" s="5" t="s">
        <v>21</v>
      </c>
      <c r="D21658" s="5" t="str">
        <f t="shared" si="338"/>
        <v>m</v>
      </c>
    </row>
    <row r="21659" spans="1:4" x14ac:dyDescent="0.2">
      <c r="A21659" s="5" t="s">
        <v>22128</v>
      </c>
      <c r="B21659" s="5" t="s">
        <v>35793</v>
      </c>
      <c r="C21659" s="5" t="s">
        <v>21</v>
      </c>
      <c r="D21659" s="5" t="str">
        <f t="shared" si="338"/>
        <v>m</v>
      </c>
    </row>
    <row r="21660" spans="1:4" x14ac:dyDescent="0.2">
      <c r="A21660" s="5" t="s">
        <v>5948</v>
      </c>
      <c r="B21660" s="5" t="s">
        <v>35794</v>
      </c>
      <c r="C21660" s="5" t="s">
        <v>21</v>
      </c>
      <c r="D21660" s="5" t="str">
        <f t="shared" si="338"/>
        <v>m</v>
      </c>
    </row>
    <row r="21661" spans="1:4" x14ac:dyDescent="0.2">
      <c r="A21661" s="5" t="s">
        <v>22129</v>
      </c>
      <c r="B21661" s="5" t="s">
        <v>35794</v>
      </c>
      <c r="C21661" s="5" t="s">
        <v>21</v>
      </c>
      <c r="D21661" s="5" t="str">
        <f t="shared" si="338"/>
        <v>m</v>
      </c>
    </row>
    <row r="21662" spans="1:4" x14ac:dyDescent="0.2">
      <c r="A21662" s="5" t="s">
        <v>5949</v>
      </c>
      <c r="B21662" s="5" t="s">
        <v>35795</v>
      </c>
      <c r="C21662" s="5" t="s">
        <v>21</v>
      </c>
      <c r="D21662" s="5" t="str">
        <f t="shared" si="338"/>
        <v>m</v>
      </c>
    </row>
    <row r="21663" spans="1:4" x14ac:dyDescent="0.2">
      <c r="A21663" s="5" t="s">
        <v>22130</v>
      </c>
      <c r="B21663" s="5" t="s">
        <v>35795</v>
      </c>
      <c r="C21663" s="5" t="s">
        <v>21</v>
      </c>
      <c r="D21663" s="5" t="str">
        <f t="shared" si="338"/>
        <v>m</v>
      </c>
    </row>
    <row r="21664" spans="1:4" x14ac:dyDescent="0.2">
      <c r="A21664" s="5" t="s">
        <v>5950</v>
      </c>
      <c r="B21664" s="5" t="s">
        <v>35796</v>
      </c>
      <c r="C21664" s="5" t="s">
        <v>21</v>
      </c>
      <c r="D21664" s="5" t="str">
        <f t="shared" si="338"/>
        <v>m</v>
      </c>
    </row>
    <row r="21665" spans="1:4" x14ac:dyDescent="0.2">
      <c r="A21665" s="5" t="s">
        <v>22131</v>
      </c>
      <c r="B21665" s="5" t="s">
        <v>35796</v>
      </c>
      <c r="C21665" s="5" t="s">
        <v>21</v>
      </c>
      <c r="D21665" s="5" t="str">
        <f t="shared" si="338"/>
        <v>m</v>
      </c>
    </row>
    <row r="21666" spans="1:4" x14ac:dyDescent="0.2">
      <c r="A21666" s="5" t="s">
        <v>5951</v>
      </c>
      <c r="B21666" s="5" t="s">
        <v>35797</v>
      </c>
      <c r="C21666" s="5" t="s">
        <v>21</v>
      </c>
      <c r="D21666" s="5" t="str">
        <f t="shared" si="338"/>
        <v>m</v>
      </c>
    </row>
    <row r="21667" spans="1:4" x14ac:dyDescent="0.2">
      <c r="A21667" s="5" t="s">
        <v>22132</v>
      </c>
      <c r="B21667" s="5" t="s">
        <v>35797</v>
      </c>
      <c r="C21667" s="5" t="s">
        <v>21</v>
      </c>
      <c r="D21667" s="5" t="str">
        <f t="shared" si="338"/>
        <v>m</v>
      </c>
    </row>
    <row r="21668" spans="1:4" x14ac:dyDescent="0.2">
      <c r="A21668" s="5" t="s">
        <v>5952</v>
      </c>
      <c r="B21668" s="5" t="s">
        <v>35798</v>
      </c>
      <c r="C21668" s="5" t="s">
        <v>21</v>
      </c>
      <c r="D21668" s="5" t="str">
        <f t="shared" si="338"/>
        <v>m</v>
      </c>
    </row>
    <row r="21669" spans="1:4" x14ac:dyDescent="0.2">
      <c r="A21669" s="5" t="s">
        <v>22133</v>
      </c>
      <c r="B21669" s="5" t="s">
        <v>35798</v>
      </c>
      <c r="C21669" s="5" t="s">
        <v>21</v>
      </c>
      <c r="D21669" s="5" t="str">
        <f t="shared" si="338"/>
        <v>m</v>
      </c>
    </row>
    <row r="21670" spans="1:4" x14ac:dyDescent="0.2">
      <c r="A21670" s="5" t="s">
        <v>5953</v>
      </c>
      <c r="B21670" s="5" t="s">
        <v>35799</v>
      </c>
      <c r="C21670" s="5" t="s">
        <v>21</v>
      </c>
      <c r="D21670" s="5" t="str">
        <f t="shared" si="338"/>
        <v>m</v>
      </c>
    </row>
    <row r="21671" spans="1:4" x14ac:dyDescent="0.2">
      <c r="A21671" s="5" t="s">
        <v>22134</v>
      </c>
      <c r="B21671" s="5" t="s">
        <v>35799</v>
      </c>
      <c r="C21671" s="5" t="s">
        <v>21</v>
      </c>
      <c r="D21671" s="5" t="str">
        <f t="shared" si="338"/>
        <v>m</v>
      </c>
    </row>
    <row r="21672" spans="1:4" x14ac:dyDescent="0.2">
      <c r="A21672" s="5" t="s">
        <v>5954</v>
      </c>
      <c r="B21672" s="5" t="s">
        <v>35800</v>
      </c>
      <c r="C21672" s="5" t="s">
        <v>21</v>
      </c>
      <c r="D21672" s="5" t="str">
        <f t="shared" si="338"/>
        <v>m</v>
      </c>
    </row>
    <row r="21673" spans="1:4" x14ac:dyDescent="0.2">
      <c r="A21673" s="5" t="s">
        <v>22135</v>
      </c>
      <c r="B21673" s="5" t="s">
        <v>35800</v>
      </c>
      <c r="C21673" s="5" t="s">
        <v>21</v>
      </c>
      <c r="D21673" s="5" t="str">
        <f t="shared" si="338"/>
        <v>m</v>
      </c>
    </row>
    <row r="21674" spans="1:4" x14ac:dyDescent="0.2">
      <c r="A21674" s="5" t="s">
        <v>5955</v>
      </c>
      <c r="B21674" s="5" t="s">
        <v>35801</v>
      </c>
      <c r="C21674" s="5" t="s">
        <v>21</v>
      </c>
      <c r="D21674" s="5" t="str">
        <f t="shared" si="338"/>
        <v>m</v>
      </c>
    </row>
    <row r="21675" spans="1:4" x14ac:dyDescent="0.2">
      <c r="A21675" s="5" t="s">
        <v>22136</v>
      </c>
      <c r="B21675" s="5" t="s">
        <v>35801</v>
      </c>
      <c r="C21675" s="5" t="s">
        <v>21</v>
      </c>
      <c r="D21675" s="5" t="str">
        <f t="shared" si="338"/>
        <v>m</v>
      </c>
    </row>
    <row r="21676" spans="1:4" x14ac:dyDescent="0.2">
      <c r="A21676" s="5" t="s">
        <v>5956</v>
      </c>
      <c r="B21676" s="5" t="s">
        <v>35802</v>
      </c>
      <c r="C21676" s="5" t="s">
        <v>21</v>
      </c>
      <c r="D21676" s="5" t="str">
        <f t="shared" si="338"/>
        <v>m</v>
      </c>
    </row>
    <row r="21677" spans="1:4" x14ac:dyDescent="0.2">
      <c r="A21677" s="5" t="s">
        <v>22137</v>
      </c>
      <c r="B21677" s="5" t="s">
        <v>35802</v>
      </c>
      <c r="C21677" s="5" t="s">
        <v>21</v>
      </c>
      <c r="D21677" s="5" t="str">
        <f t="shared" si="338"/>
        <v>m</v>
      </c>
    </row>
    <row r="21678" spans="1:4" x14ac:dyDescent="0.2">
      <c r="A21678" s="5" t="s">
        <v>5957</v>
      </c>
      <c r="B21678" s="5" t="s">
        <v>35803</v>
      </c>
      <c r="C21678" s="5" t="s">
        <v>21</v>
      </c>
      <c r="D21678" s="5" t="str">
        <f t="shared" si="338"/>
        <v>m</v>
      </c>
    </row>
    <row r="21679" spans="1:4" x14ac:dyDescent="0.2">
      <c r="A21679" s="5" t="s">
        <v>22138</v>
      </c>
      <c r="B21679" s="5" t="s">
        <v>35803</v>
      </c>
      <c r="C21679" s="5" t="s">
        <v>21</v>
      </c>
      <c r="D21679" s="5" t="str">
        <f t="shared" si="338"/>
        <v>m</v>
      </c>
    </row>
    <row r="21680" spans="1:4" x14ac:dyDescent="0.2">
      <c r="A21680" s="5" t="s">
        <v>5958</v>
      </c>
      <c r="B21680" s="5" t="s">
        <v>35804</v>
      </c>
      <c r="C21680" s="5" t="s">
        <v>21</v>
      </c>
      <c r="D21680" s="5" t="str">
        <f t="shared" si="338"/>
        <v>m</v>
      </c>
    </row>
    <row r="21681" spans="1:4" x14ac:dyDescent="0.2">
      <c r="A21681" s="5" t="s">
        <v>22139</v>
      </c>
      <c r="B21681" s="5" t="s">
        <v>35804</v>
      </c>
      <c r="C21681" s="5" t="s">
        <v>21</v>
      </c>
      <c r="D21681" s="5" t="str">
        <f t="shared" si="338"/>
        <v>m</v>
      </c>
    </row>
    <row r="21682" spans="1:4" x14ac:dyDescent="0.2">
      <c r="A21682" s="5" t="s">
        <v>5959</v>
      </c>
      <c r="B21682" s="5" t="s">
        <v>35805</v>
      </c>
      <c r="C21682" s="5" t="s">
        <v>21</v>
      </c>
      <c r="D21682" s="5" t="str">
        <f t="shared" si="338"/>
        <v>m</v>
      </c>
    </row>
    <row r="21683" spans="1:4" x14ac:dyDescent="0.2">
      <c r="A21683" s="5" t="s">
        <v>22140</v>
      </c>
      <c r="B21683" s="5" t="s">
        <v>35805</v>
      </c>
      <c r="C21683" s="5" t="s">
        <v>21</v>
      </c>
      <c r="D21683" s="5" t="str">
        <f t="shared" si="338"/>
        <v>m</v>
      </c>
    </row>
    <row r="21684" spans="1:4" x14ac:dyDescent="0.2">
      <c r="A21684" s="5" t="s">
        <v>5960</v>
      </c>
      <c r="B21684" s="5" t="s">
        <v>35806</v>
      </c>
      <c r="C21684" s="5" t="s">
        <v>21</v>
      </c>
      <c r="D21684" s="5" t="str">
        <f t="shared" si="338"/>
        <v>m</v>
      </c>
    </row>
    <row r="21685" spans="1:4" x14ac:dyDescent="0.2">
      <c r="A21685" s="5" t="s">
        <v>22141</v>
      </c>
      <c r="B21685" s="5" t="s">
        <v>35806</v>
      </c>
      <c r="C21685" s="5" t="s">
        <v>21</v>
      </c>
      <c r="D21685" s="5" t="str">
        <f t="shared" si="338"/>
        <v>m</v>
      </c>
    </row>
    <row r="21686" spans="1:4" x14ac:dyDescent="0.2">
      <c r="A21686" s="5" t="s">
        <v>5961</v>
      </c>
      <c r="B21686" s="5" t="s">
        <v>35807</v>
      </c>
      <c r="C21686" s="5" t="s">
        <v>21</v>
      </c>
      <c r="D21686" s="5" t="str">
        <f t="shared" si="338"/>
        <v>m</v>
      </c>
    </row>
    <row r="21687" spans="1:4" x14ac:dyDescent="0.2">
      <c r="A21687" s="5" t="s">
        <v>22142</v>
      </c>
      <c r="B21687" s="5" t="s">
        <v>35807</v>
      </c>
      <c r="C21687" s="5" t="s">
        <v>21</v>
      </c>
      <c r="D21687" s="5" t="str">
        <f t="shared" si="338"/>
        <v>m</v>
      </c>
    </row>
    <row r="21688" spans="1:4" x14ac:dyDescent="0.2">
      <c r="A21688" s="5" t="s">
        <v>5962</v>
      </c>
      <c r="B21688" s="5" t="s">
        <v>35808</v>
      </c>
      <c r="C21688" s="5" t="s">
        <v>21</v>
      </c>
      <c r="D21688" s="5" t="str">
        <f t="shared" si="338"/>
        <v>m</v>
      </c>
    </row>
    <row r="21689" spans="1:4" x14ac:dyDescent="0.2">
      <c r="A21689" s="5" t="s">
        <v>22143</v>
      </c>
      <c r="B21689" s="5" t="s">
        <v>35808</v>
      </c>
      <c r="C21689" s="5" t="s">
        <v>21</v>
      </c>
      <c r="D21689" s="5" t="str">
        <f t="shared" si="338"/>
        <v>m</v>
      </c>
    </row>
    <row r="21690" spans="1:4" x14ac:dyDescent="0.2">
      <c r="A21690" s="5" t="s">
        <v>5963</v>
      </c>
      <c r="B21690" s="5" t="s">
        <v>35809</v>
      </c>
      <c r="C21690" s="5" t="s">
        <v>21</v>
      </c>
      <c r="D21690" s="5" t="str">
        <f t="shared" si="338"/>
        <v>m</v>
      </c>
    </row>
    <row r="21691" spans="1:4" x14ac:dyDescent="0.2">
      <c r="A21691" s="5" t="s">
        <v>22144</v>
      </c>
      <c r="B21691" s="5" t="s">
        <v>35809</v>
      </c>
      <c r="C21691" s="5" t="s">
        <v>21</v>
      </c>
      <c r="D21691" s="5" t="str">
        <f t="shared" si="338"/>
        <v>m</v>
      </c>
    </row>
    <row r="21692" spans="1:4" x14ac:dyDescent="0.2">
      <c r="A21692" s="5" t="s">
        <v>5964</v>
      </c>
      <c r="B21692" s="5" t="s">
        <v>35810</v>
      </c>
      <c r="C21692" s="5" t="s">
        <v>21</v>
      </c>
      <c r="D21692" s="5" t="str">
        <f t="shared" si="338"/>
        <v>m</v>
      </c>
    </row>
    <row r="21693" spans="1:4" x14ac:dyDescent="0.2">
      <c r="A21693" s="5" t="s">
        <v>22145</v>
      </c>
      <c r="B21693" s="5" t="s">
        <v>35810</v>
      </c>
      <c r="C21693" s="5" t="s">
        <v>21</v>
      </c>
      <c r="D21693" s="5" t="str">
        <f t="shared" si="338"/>
        <v>m</v>
      </c>
    </row>
    <row r="21694" spans="1:4" x14ac:dyDescent="0.2">
      <c r="A21694" s="5" t="s">
        <v>5965</v>
      </c>
      <c r="B21694" s="5" t="s">
        <v>35811</v>
      </c>
      <c r="C21694" s="5" t="s">
        <v>21</v>
      </c>
      <c r="D21694" s="5" t="str">
        <f t="shared" si="338"/>
        <v>m</v>
      </c>
    </row>
    <row r="21695" spans="1:4" x14ac:dyDescent="0.2">
      <c r="A21695" s="5" t="s">
        <v>22146</v>
      </c>
      <c r="B21695" s="5" t="s">
        <v>35811</v>
      </c>
      <c r="C21695" s="5" t="s">
        <v>21</v>
      </c>
      <c r="D21695" s="5" t="str">
        <f t="shared" si="338"/>
        <v>m</v>
      </c>
    </row>
    <row r="21696" spans="1:4" x14ac:dyDescent="0.2">
      <c r="A21696" s="5" t="s">
        <v>5966</v>
      </c>
      <c r="B21696" s="5" t="s">
        <v>35812</v>
      </c>
      <c r="C21696" s="5" t="s">
        <v>21</v>
      </c>
      <c r="D21696" s="5" t="str">
        <f t="shared" si="338"/>
        <v>m</v>
      </c>
    </row>
    <row r="21697" spans="1:4" x14ac:dyDescent="0.2">
      <c r="A21697" s="5" t="s">
        <v>22147</v>
      </c>
      <c r="B21697" s="5" t="s">
        <v>35812</v>
      </c>
      <c r="C21697" s="5" t="s">
        <v>21</v>
      </c>
      <c r="D21697" s="5" t="str">
        <f t="shared" si="338"/>
        <v>m</v>
      </c>
    </row>
    <row r="21698" spans="1:4" x14ac:dyDescent="0.2">
      <c r="A21698" s="5" t="s">
        <v>5967</v>
      </c>
      <c r="B21698" s="5" t="s">
        <v>35813</v>
      </c>
      <c r="C21698" s="5" t="s">
        <v>21</v>
      </c>
      <c r="D21698" s="5" t="str">
        <f t="shared" ref="D21698:D21761" si="339">LOWER(C21698)</f>
        <v>m</v>
      </c>
    </row>
    <row r="21699" spans="1:4" x14ac:dyDescent="0.2">
      <c r="A21699" s="5" t="s">
        <v>22148</v>
      </c>
      <c r="B21699" s="5" t="s">
        <v>35813</v>
      </c>
      <c r="C21699" s="5" t="s">
        <v>21</v>
      </c>
      <c r="D21699" s="5" t="str">
        <f t="shared" si="339"/>
        <v>m</v>
      </c>
    </row>
    <row r="21700" spans="1:4" x14ac:dyDescent="0.2">
      <c r="A21700" s="5" t="s">
        <v>5968</v>
      </c>
      <c r="B21700" s="5" t="s">
        <v>35814</v>
      </c>
      <c r="C21700" s="5" t="s">
        <v>21</v>
      </c>
      <c r="D21700" s="5" t="str">
        <f t="shared" si="339"/>
        <v>m</v>
      </c>
    </row>
    <row r="21701" spans="1:4" x14ac:dyDescent="0.2">
      <c r="A21701" s="5" t="s">
        <v>22149</v>
      </c>
      <c r="B21701" s="5" t="s">
        <v>35814</v>
      </c>
      <c r="C21701" s="5" t="s">
        <v>21</v>
      </c>
      <c r="D21701" s="5" t="str">
        <f t="shared" si="339"/>
        <v>m</v>
      </c>
    </row>
    <row r="21702" spans="1:4" x14ac:dyDescent="0.2">
      <c r="A21702" s="5" t="s">
        <v>5969</v>
      </c>
      <c r="B21702" s="5" t="s">
        <v>35815</v>
      </c>
      <c r="C21702" s="5" t="s">
        <v>21</v>
      </c>
      <c r="D21702" s="5" t="str">
        <f t="shared" si="339"/>
        <v>m</v>
      </c>
    </row>
    <row r="21703" spans="1:4" x14ac:dyDescent="0.2">
      <c r="A21703" s="5" t="s">
        <v>22150</v>
      </c>
      <c r="B21703" s="5" t="s">
        <v>35815</v>
      </c>
      <c r="C21703" s="5" t="s">
        <v>21</v>
      </c>
      <c r="D21703" s="5" t="str">
        <f t="shared" si="339"/>
        <v>m</v>
      </c>
    </row>
    <row r="21704" spans="1:4" x14ac:dyDescent="0.2">
      <c r="A21704" s="5" t="s">
        <v>5970</v>
      </c>
      <c r="B21704" s="5" t="s">
        <v>35816</v>
      </c>
      <c r="C21704" s="5" t="s">
        <v>21</v>
      </c>
      <c r="D21704" s="5" t="str">
        <f t="shared" si="339"/>
        <v>m</v>
      </c>
    </row>
    <row r="21705" spans="1:4" x14ac:dyDescent="0.2">
      <c r="A21705" s="5" t="s">
        <v>22151</v>
      </c>
      <c r="B21705" s="5" t="s">
        <v>35816</v>
      </c>
      <c r="C21705" s="5" t="s">
        <v>21</v>
      </c>
      <c r="D21705" s="5" t="str">
        <f t="shared" si="339"/>
        <v>m</v>
      </c>
    </row>
    <row r="21706" spans="1:4" x14ac:dyDescent="0.2">
      <c r="A21706" s="5" t="s">
        <v>5971</v>
      </c>
      <c r="B21706" s="5" t="s">
        <v>35817</v>
      </c>
      <c r="C21706" s="5" t="s">
        <v>21</v>
      </c>
      <c r="D21706" s="5" t="str">
        <f t="shared" si="339"/>
        <v>m</v>
      </c>
    </row>
    <row r="21707" spans="1:4" x14ac:dyDescent="0.2">
      <c r="A21707" s="5" t="s">
        <v>22152</v>
      </c>
      <c r="B21707" s="5" t="s">
        <v>35817</v>
      </c>
      <c r="C21707" s="5" t="s">
        <v>21</v>
      </c>
      <c r="D21707" s="5" t="str">
        <f t="shared" si="339"/>
        <v>m</v>
      </c>
    </row>
    <row r="21708" spans="1:4" x14ac:dyDescent="0.2">
      <c r="A21708" s="5" t="s">
        <v>5972</v>
      </c>
      <c r="B21708" s="5" t="s">
        <v>35818</v>
      </c>
      <c r="C21708" s="5" t="s">
        <v>21</v>
      </c>
      <c r="D21708" s="5" t="str">
        <f t="shared" si="339"/>
        <v>m</v>
      </c>
    </row>
    <row r="21709" spans="1:4" x14ac:dyDescent="0.2">
      <c r="A21709" s="5" t="s">
        <v>22153</v>
      </c>
      <c r="B21709" s="5" t="s">
        <v>35818</v>
      </c>
      <c r="C21709" s="5" t="s">
        <v>21</v>
      </c>
      <c r="D21709" s="5" t="str">
        <f t="shared" si="339"/>
        <v>m</v>
      </c>
    </row>
    <row r="21710" spans="1:4" x14ac:dyDescent="0.2">
      <c r="A21710" s="5" t="s">
        <v>5973</v>
      </c>
      <c r="B21710" s="5" t="s">
        <v>35819</v>
      </c>
      <c r="C21710" s="5" t="s">
        <v>21</v>
      </c>
      <c r="D21710" s="5" t="str">
        <f t="shared" si="339"/>
        <v>m</v>
      </c>
    </row>
    <row r="21711" spans="1:4" x14ac:dyDescent="0.2">
      <c r="A21711" s="5" t="s">
        <v>22154</v>
      </c>
      <c r="B21711" s="5" t="s">
        <v>35819</v>
      </c>
      <c r="C21711" s="5" t="s">
        <v>21</v>
      </c>
      <c r="D21711" s="5" t="str">
        <f t="shared" si="339"/>
        <v>m</v>
      </c>
    </row>
    <row r="21712" spans="1:4" x14ac:dyDescent="0.2">
      <c r="A21712" s="5" t="s">
        <v>5974</v>
      </c>
      <c r="B21712" s="5" t="s">
        <v>35820</v>
      </c>
      <c r="C21712" s="5" t="s">
        <v>21</v>
      </c>
      <c r="D21712" s="5" t="str">
        <f t="shared" si="339"/>
        <v>m</v>
      </c>
    </row>
    <row r="21713" spans="1:4" x14ac:dyDescent="0.2">
      <c r="A21713" s="5" t="s">
        <v>22155</v>
      </c>
      <c r="B21713" s="5" t="s">
        <v>35820</v>
      </c>
      <c r="C21713" s="5" t="s">
        <v>21</v>
      </c>
      <c r="D21713" s="5" t="str">
        <f t="shared" si="339"/>
        <v>m</v>
      </c>
    </row>
    <row r="21714" spans="1:4" x14ac:dyDescent="0.2">
      <c r="A21714" s="5" t="s">
        <v>5975</v>
      </c>
      <c r="B21714" s="5" t="s">
        <v>35821</v>
      </c>
      <c r="C21714" s="5" t="s">
        <v>21</v>
      </c>
      <c r="D21714" s="5" t="str">
        <f t="shared" si="339"/>
        <v>m</v>
      </c>
    </row>
    <row r="21715" spans="1:4" x14ac:dyDescent="0.2">
      <c r="A21715" s="5" t="s">
        <v>22156</v>
      </c>
      <c r="B21715" s="5" t="s">
        <v>35821</v>
      </c>
      <c r="C21715" s="5" t="s">
        <v>21</v>
      </c>
      <c r="D21715" s="5" t="str">
        <f t="shared" si="339"/>
        <v>m</v>
      </c>
    </row>
    <row r="21716" spans="1:4" x14ac:dyDescent="0.2">
      <c r="A21716" s="5" t="s">
        <v>5976</v>
      </c>
      <c r="B21716" s="5" t="s">
        <v>35822</v>
      </c>
      <c r="C21716" s="5" t="s">
        <v>21</v>
      </c>
      <c r="D21716" s="5" t="str">
        <f t="shared" si="339"/>
        <v>m</v>
      </c>
    </row>
    <row r="21717" spans="1:4" x14ac:dyDescent="0.2">
      <c r="A21717" s="5" t="s">
        <v>22157</v>
      </c>
      <c r="B21717" s="5" t="s">
        <v>35822</v>
      </c>
      <c r="C21717" s="5" t="s">
        <v>21</v>
      </c>
      <c r="D21717" s="5" t="str">
        <f t="shared" si="339"/>
        <v>m</v>
      </c>
    </row>
    <row r="21718" spans="1:4" x14ac:dyDescent="0.2">
      <c r="A21718" s="5" t="s">
        <v>5977</v>
      </c>
      <c r="B21718" s="5" t="s">
        <v>35823</v>
      </c>
      <c r="C21718" s="5" t="s">
        <v>21</v>
      </c>
      <c r="D21718" s="5" t="str">
        <f t="shared" si="339"/>
        <v>m</v>
      </c>
    </row>
    <row r="21719" spans="1:4" x14ac:dyDescent="0.2">
      <c r="A21719" s="5" t="s">
        <v>22158</v>
      </c>
      <c r="B21719" s="5" t="s">
        <v>35823</v>
      </c>
      <c r="C21719" s="5" t="s">
        <v>21</v>
      </c>
      <c r="D21719" s="5" t="str">
        <f t="shared" si="339"/>
        <v>m</v>
      </c>
    </row>
    <row r="21720" spans="1:4" x14ac:dyDescent="0.2">
      <c r="A21720" s="5" t="s">
        <v>5978</v>
      </c>
      <c r="B21720" s="5" t="s">
        <v>35824</v>
      </c>
      <c r="C21720" s="5" t="s">
        <v>21</v>
      </c>
      <c r="D21720" s="5" t="str">
        <f t="shared" si="339"/>
        <v>m</v>
      </c>
    </row>
    <row r="21721" spans="1:4" x14ac:dyDescent="0.2">
      <c r="A21721" s="5" t="s">
        <v>22159</v>
      </c>
      <c r="B21721" s="5" t="s">
        <v>35824</v>
      </c>
      <c r="C21721" s="5" t="s">
        <v>21</v>
      </c>
      <c r="D21721" s="5" t="str">
        <f t="shared" si="339"/>
        <v>m</v>
      </c>
    </row>
    <row r="21722" spans="1:4" x14ac:dyDescent="0.2">
      <c r="A21722" s="5" t="s">
        <v>5979</v>
      </c>
      <c r="B21722" s="5" t="s">
        <v>35825</v>
      </c>
      <c r="C21722" s="5" t="s">
        <v>21</v>
      </c>
      <c r="D21722" s="5" t="str">
        <f t="shared" si="339"/>
        <v>m</v>
      </c>
    </row>
    <row r="21723" spans="1:4" x14ac:dyDescent="0.2">
      <c r="A21723" s="5" t="s">
        <v>22160</v>
      </c>
      <c r="B21723" s="5" t="s">
        <v>35825</v>
      </c>
      <c r="C21723" s="5" t="s">
        <v>21</v>
      </c>
      <c r="D21723" s="5" t="str">
        <f t="shared" si="339"/>
        <v>m</v>
      </c>
    </row>
    <row r="21724" spans="1:4" x14ac:dyDescent="0.2">
      <c r="A21724" s="5" t="s">
        <v>5980</v>
      </c>
      <c r="B21724" s="5" t="s">
        <v>35826</v>
      </c>
      <c r="C21724" s="5" t="s">
        <v>21</v>
      </c>
      <c r="D21724" s="5" t="str">
        <f t="shared" si="339"/>
        <v>m</v>
      </c>
    </row>
    <row r="21725" spans="1:4" x14ac:dyDescent="0.2">
      <c r="A21725" s="5" t="s">
        <v>22161</v>
      </c>
      <c r="B21725" s="5" t="s">
        <v>35826</v>
      </c>
      <c r="C21725" s="5" t="s">
        <v>21</v>
      </c>
      <c r="D21725" s="5" t="str">
        <f t="shared" si="339"/>
        <v>m</v>
      </c>
    </row>
    <row r="21726" spans="1:4" x14ac:dyDescent="0.2">
      <c r="A21726" s="5" t="s">
        <v>5981</v>
      </c>
      <c r="B21726" s="5" t="s">
        <v>35827</v>
      </c>
      <c r="C21726" s="5" t="s">
        <v>21</v>
      </c>
      <c r="D21726" s="5" t="str">
        <f t="shared" si="339"/>
        <v>m</v>
      </c>
    </row>
    <row r="21727" spans="1:4" x14ac:dyDescent="0.2">
      <c r="A21727" s="5" t="s">
        <v>22162</v>
      </c>
      <c r="B21727" s="5" t="s">
        <v>35827</v>
      </c>
      <c r="C21727" s="5" t="s">
        <v>21</v>
      </c>
      <c r="D21727" s="5" t="str">
        <f t="shared" si="339"/>
        <v>m</v>
      </c>
    </row>
    <row r="21728" spans="1:4" x14ac:dyDescent="0.2">
      <c r="A21728" s="5" t="s">
        <v>5982</v>
      </c>
      <c r="B21728" s="5" t="s">
        <v>35828</v>
      </c>
      <c r="C21728" s="5" t="s">
        <v>21</v>
      </c>
      <c r="D21728" s="5" t="str">
        <f t="shared" si="339"/>
        <v>m</v>
      </c>
    </row>
    <row r="21729" spans="1:4" x14ac:dyDescent="0.2">
      <c r="A21729" s="5" t="s">
        <v>22163</v>
      </c>
      <c r="B21729" s="5" t="s">
        <v>35828</v>
      </c>
      <c r="C21729" s="5" t="s">
        <v>21</v>
      </c>
      <c r="D21729" s="5" t="str">
        <f t="shared" si="339"/>
        <v>m</v>
      </c>
    </row>
    <row r="21730" spans="1:4" x14ac:dyDescent="0.2">
      <c r="A21730" s="5" t="s">
        <v>5983</v>
      </c>
      <c r="B21730" s="5" t="s">
        <v>35829</v>
      </c>
      <c r="C21730" s="5" t="s">
        <v>21</v>
      </c>
      <c r="D21730" s="5" t="str">
        <f t="shared" si="339"/>
        <v>m</v>
      </c>
    </row>
    <row r="21731" spans="1:4" x14ac:dyDescent="0.2">
      <c r="A21731" s="5" t="s">
        <v>22164</v>
      </c>
      <c r="B21731" s="5" t="s">
        <v>35829</v>
      </c>
      <c r="C21731" s="5" t="s">
        <v>21</v>
      </c>
      <c r="D21731" s="5" t="str">
        <f t="shared" si="339"/>
        <v>m</v>
      </c>
    </row>
    <row r="21732" spans="1:4" x14ac:dyDescent="0.2">
      <c r="A21732" s="5" t="s">
        <v>5984</v>
      </c>
      <c r="B21732" s="5" t="s">
        <v>35830</v>
      </c>
      <c r="C21732" s="5" t="s">
        <v>21</v>
      </c>
      <c r="D21732" s="5" t="str">
        <f t="shared" si="339"/>
        <v>m</v>
      </c>
    </row>
    <row r="21733" spans="1:4" x14ac:dyDescent="0.2">
      <c r="A21733" s="5" t="s">
        <v>22165</v>
      </c>
      <c r="B21733" s="5" t="s">
        <v>35830</v>
      </c>
      <c r="C21733" s="5" t="s">
        <v>21</v>
      </c>
      <c r="D21733" s="5" t="str">
        <f t="shared" si="339"/>
        <v>m</v>
      </c>
    </row>
    <row r="21734" spans="1:4" x14ac:dyDescent="0.2">
      <c r="A21734" s="5" t="s">
        <v>5985</v>
      </c>
      <c r="B21734" s="5" t="s">
        <v>35831</v>
      </c>
      <c r="C21734" s="5" t="s">
        <v>21</v>
      </c>
      <c r="D21734" s="5" t="str">
        <f t="shared" si="339"/>
        <v>m</v>
      </c>
    </row>
    <row r="21735" spans="1:4" x14ac:dyDescent="0.2">
      <c r="A21735" s="5" t="s">
        <v>22166</v>
      </c>
      <c r="B21735" s="5" t="s">
        <v>35831</v>
      </c>
      <c r="C21735" s="5" t="s">
        <v>21</v>
      </c>
      <c r="D21735" s="5" t="str">
        <f t="shared" si="339"/>
        <v>m</v>
      </c>
    </row>
    <row r="21736" spans="1:4" x14ac:dyDescent="0.2">
      <c r="A21736" s="5" t="s">
        <v>5986</v>
      </c>
      <c r="B21736" s="5" t="s">
        <v>35832</v>
      </c>
      <c r="C21736" s="5" t="s">
        <v>21</v>
      </c>
      <c r="D21736" s="5" t="str">
        <f t="shared" si="339"/>
        <v>m</v>
      </c>
    </row>
    <row r="21737" spans="1:4" x14ac:dyDescent="0.2">
      <c r="A21737" s="5" t="s">
        <v>22167</v>
      </c>
      <c r="B21737" s="5" t="s">
        <v>35832</v>
      </c>
      <c r="C21737" s="5" t="s">
        <v>21</v>
      </c>
      <c r="D21737" s="5" t="str">
        <f t="shared" si="339"/>
        <v>m</v>
      </c>
    </row>
    <row r="21738" spans="1:4" x14ac:dyDescent="0.2">
      <c r="A21738" s="5" t="s">
        <v>5987</v>
      </c>
      <c r="B21738" s="5" t="s">
        <v>35833</v>
      </c>
      <c r="C21738" s="5" t="s">
        <v>21</v>
      </c>
      <c r="D21738" s="5" t="str">
        <f t="shared" si="339"/>
        <v>m</v>
      </c>
    </row>
    <row r="21739" spans="1:4" x14ac:dyDescent="0.2">
      <c r="A21739" s="5" t="s">
        <v>22168</v>
      </c>
      <c r="B21739" s="5" t="s">
        <v>35833</v>
      </c>
      <c r="C21739" s="5" t="s">
        <v>21</v>
      </c>
      <c r="D21739" s="5" t="str">
        <f t="shared" si="339"/>
        <v>m</v>
      </c>
    </row>
    <row r="21740" spans="1:4" x14ac:dyDescent="0.2">
      <c r="A21740" s="5" t="s">
        <v>5988</v>
      </c>
      <c r="B21740" s="5" t="s">
        <v>35834</v>
      </c>
      <c r="C21740" s="5" t="s">
        <v>21</v>
      </c>
      <c r="D21740" s="5" t="str">
        <f t="shared" si="339"/>
        <v>m</v>
      </c>
    </row>
    <row r="21741" spans="1:4" x14ac:dyDescent="0.2">
      <c r="A21741" s="5" t="s">
        <v>22169</v>
      </c>
      <c r="B21741" s="5" t="s">
        <v>35834</v>
      </c>
      <c r="C21741" s="5" t="s">
        <v>21</v>
      </c>
      <c r="D21741" s="5" t="str">
        <f t="shared" si="339"/>
        <v>m</v>
      </c>
    </row>
    <row r="21742" spans="1:4" x14ac:dyDescent="0.2">
      <c r="A21742" s="5" t="s">
        <v>5989</v>
      </c>
      <c r="B21742" s="5" t="s">
        <v>35835</v>
      </c>
      <c r="C21742" s="5" t="s">
        <v>21</v>
      </c>
      <c r="D21742" s="5" t="str">
        <f t="shared" si="339"/>
        <v>m</v>
      </c>
    </row>
    <row r="21743" spans="1:4" x14ac:dyDescent="0.2">
      <c r="A21743" s="5" t="s">
        <v>22170</v>
      </c>
      <c r="B21743" s="5" t="s">
        <v>35835</v>
      </c>
      <c r="C21743" s="5" t="s">
        <v>21</v>
      </c>
      <c r="D21743" s="5" t="str">
        <f t="shared" si="339"/>
        <v>m</v>
      </c>
    </row>
    <row r="21744" spans="1:4" x14ac:dyDescent="0.2">
      <c r="A21744" s="5" t="s">
        <v>5990</v>
      </c>
      <c r="B21744" s="5" t="s">
        <v>35836</v>
      </c>
      <c r="C21744" s="5" t="s">
        <v>21</v>
      </c>
      <c r="D21744" s="5" t="str">
        <f t="shared" si="339"/>
        <v>m</v>
      </c>
    </row>
    <row r="21745" spans="1:4" x14ac:dyDescent="0.2">
      <c r="A21745" s="5" t="s">
        <v>22171</v>
      </c>
      <c r="B21745" s="5" t="s">
        <v>35836</v>
      </c>
      <c r="C21745" s="5" t="s">
        <v>21</v>
      </c>
      <c r="D21745" s="5" t="str">
        <f t="shared" si="339"/>
        <v>m</v>
      </c>
    </row>
    <row r="21746" spans="1:4" x14ac:dyDescent="0.2">
      <c r="A21746" s="5" t="s">
        <v>5991</v>
      </c>
      <c r="B21746" s="5" t="s">
        <v>35837</v>
      </c>
      <c r="C21746" s="5" t="s">
        <v>21</v>
      </c>
      <c r="D21746" s="5" t="str">
        <f t="shared" si="339"/>
        <v>m</v>
      </c>
    </row>
    <row r="21747" spans="1:4" x14ac:dyDescent="0.2">
      <c r="A21747" s="5" t="s">
        <v>22172</v>
      </c>
      <c r="B21747" s="5" t="s">
        <v>35837</v>
      </c>
      <c r="C21747" s="5" t="s">
        <v>21</v>
      </c>
      <c r="D21747" s="5" t="str">
        <f t="shared" si="339"/>
        <v>m</v>
      </c>
    </row>
    <row r="21748" spans="1:4" x14ac:dyDescent="0.2">
      <c r="A21748" s="5" t="s">
        <v>5992</v>
      </c>
      <c r="B21748" s="5" t="s">
        <v>35838</v>
      </c>
      <c r="C21748" s="5" t="s">
        <v>21</v>
      </c>
      <c r="D21748" s="5" t="str">
        <f t="shared" si="339"/>
        <v>m</v>
      </c>
    </row>
    <row r="21749" spans="1:4" x14ac:dyDescent="0.2">
      <c r="A21749" s="5" t="s">
        <v>22173</v>
      </c>
      <c r="B21749" s="5" t="s">
        <v>35838</v>
      </c>
      <c r="C21749" s="5" t="s">
        <v>21</v>
      </c>
      <c r="D21749" s="5" t="str">
        <f t="shared" si="339"/>
        <v>m</v>
      </c>
    </row>
    <row r="21750" spans="1:4" x14ac:dyDescent="0.2">
      <c r="A21750" s="5" t="s">
        <v>5993</v>
      </c>
      <c r="B21750" s="5" t="s">
        <v>35839</v>
      </c>
      <c r="C21750" s="5" t="s">
        <v>21</v>
      </c>
      <c r="D21750" s="5" t="str">
        <f t="shared" si="339"/>
        <v>m</v>
      </c>
    </row>
    <row r="21751" spans="1:4" x14ac:dyDescent="0.2">
      <c r="A21751" s="5" t="s">
        <v>22174</v>
      </c>
      <c r="B21751" s="5" t="s">
        <v>35839</v>
      </c>
      <c r="C21751" s="5" t="s">
        <v>21</v>
      </c>
      <c r="D21751" s="5" t="str">
        <f t="shared" si="339"/>
        <v>m</v>
      </c>
    </row>
    <row r="21752" spans="1:4" x14ac:dyDescent="0.2">
      <c r="A21752" s="5" t="s">
        <v>5994</v>
      </c>
      <c r="B21752" s="5" t="s">
        <v>35840</v>
      </c>
      <c r="C21752" s="5" t="s">
        <v>21</v>
      </c>
      <c r="D21752" s="5" t="str">
        <f t="shared" si="339"/>
        <v>m</v>
      </c>
    </row>
    <row r="21753" spans="1:4" x14ac:dyDescent="0.2">
      <c r="A21753" s="5" t="s">
        <v>22175</v>
      </c>
      <c r="B21753" s="5" t="s">
        <v>35840</v>
      </c>
      <c r="C21753" s="5" t="s">
        <v>21</v>
      </c>
      <c r="D21753" s="5" t="str">
        <f t="shared" si="339"/>
        <v>m</v>
      </c>
    </row>
    <row r="21754" spans="1:4" x14ac:dyDescent="0.2">
      <c r="A21754" s="5" t="s">
        <v>5995</v>
      </c>
      <c r="B21754" s="5" t="s">
        <v>35841</v>
      </c>
      <c r="C21754" s="5" t="s">
        <v>21</v>
      </c>
      <c r="D21754" s="5" t="str">
        <f t="shared" si="339"/>
        <v>m</v>
      </c>
    </row>
    <row r="21755" spans="1:4" x14ac:dyDescent="0.2">
      <c r="A21755" s="5" t="s">
        <v>22176</v>
      </c>
      <c r="B21755" s="5" t="s">
        <v>35841</v>
      </c>
      <c r="C21755" s="5" t="s">
        <v>21</v>
      </c>
      <c r="D21755" s="5" t="str">
        <f t="shared" si="339"/>
        <v>m</v>
      </c>
    </row>
    <row r="21756" spans="1:4" x14ac:dyDescent="0.2">
      <c r="A21756" s="5" t="s">
        <v>5996</v>
      </c>
      <c r="B21756" s="5" t="s">
        <v>35842</v>
      </c>
      <c r="C21756" s="5" t="s">
        <v>21</v>
      </c>
      <c r="D21756" s="5" t="str">
        <f t="shared" si="339"/>
        <v>m</v>
      </c>
    </row>
    <row r="21757" spans="1:4" x14ac:dyDescent="0.2">
      <c r="A21757" s="5" t="s">
        <v>22177</v>
      </c>
      <c r="B21757" s="5" t="s">
        <v>35842</v>
      </c>
      <c r="C21757" s="5" t="s">
        <v>21</v>
      </c>
      <c r="D21757" s="5" t="str">
        <f t="shared" si="339"/>
        <v>m</v>
      </c>
    </row>
    <row r="21758" spans="1:4" x14ac:dyDescent="0.2">
      <c r="A21758" s="5" t="s">
        <v>5997</v>
      </c>
      <c r="B21758" s="5" t="s">
        <v>35843</v>
      </c>
      <c r="C21758" s="5" t="s">
        <v>21</v>
      </c>
      <c r="D21758" s="5" t="str">
        <f t="shared" si="339"/>
        <v>m</v>
      </c>
    </row>
    <row r="21759" spans="1:4" x14ac:dyDescent="0.2">
      <c r="A21759" s="5" t="s">
        <v>22178</v>
      </c>
      <c r="B21759" s="5" t="s">
        <v>35843</v>
      </c>
      <c r="C21759" s="5" t="s">
        <v>21</v>
      </c>
      <c r="D21759" s="5" t="str">
        <f t="shared" si="339"/>
        <v>m</v>
      </c>
    </row>
    <row r="21760" spans="1:4" x14ac:dyDescent="0.2">
      <c r="A21760" s="5" t="s">
        <v>5998</v>
      </c>
      <c r="B21760" s="5" t="s">
        <v>35844</v>
      </c>
      <c r="C21760" s="5" t="s">
        <v>21</v>
      </c>
      <c r="D21760" s="5" t="str">
        <f t="shared" si="339"/>
        <v>m</v>
      </c>
    </row>
    <row r="21761" spans="1:4" x14ac:dyDescent="0.2">
      <c r="A21761" s="5" t="s">
        <v>22179</v>
      </c>
      <c r="B21761" s="5" t="s">
        <v>35844</v>
      </c>
      <c r="C21761" s="5" t="s">
        <v>21</v>
      </c>
      <c r="D21761" s="5" t="str">
        <f t="shared" si="339"/>
        <v>m</v>
      </c>
    </row>
    <row r="21762" spans="1:4" x14ac:dyDescent="0.2">
      <c r="A21762" s="5" t="s">
        <v>5999</v>
      </c>
      <c r="B21762" s="5" t="s">
        <v>35845</v>
      </c>
      <c r="C21762" s="5" t="s">
        <v>21</v>
      </c>
      <c r="D21762" s="5" t="str">
        <f t="shared" ref="D21762:D21825" si="340">LOWER(C21762)</f>
        <v>m</v>
      </c>
    </row>
    <row r="21763" spans="1:4" x14ac:dyDescent="0.2">
      <c r="A21763" s="5" t="s">
        <v>22180</v>
      </c>
      <c r="B21763" s="5" t="s">
        <v>35845</v>
      </c>
      <c r="C21763" s="5" t="s">
        <v>21</v>
      </c>
      <c r="D21763" s="5" t="str">
        <f t="shared" si="340"/>
        <v>m</v>
      </c>
    </row>
    <row r="21764" spans="1:4" x14ac:dyDescent="0.2">
      <c r="A21764" s="5" t="s">
        <v>6000</v>
      </c>
      <c r="B21764" s="5" t="s">
        <v>35846</v>
      </c>
      <c r="C21764" s="5" t="s">
        <v>21</v>
      </c>
      <c r="D21764" s="5" t="str">
        <f t="shared" si="340"/>
        <v>m</v>
      </c>
    </row>
    <row r="21765" spans="1:4" x14ac:dyDescent="0.2">
      <c r="A21765" s="5" t="s">
        <v>22181</v>
      </c>
      <c r="B21765" s="5" t="s">
        <v>35846</v>
      </c>
      <c r="C21765" s="5" t="s">
        <v>21</v>
      </c>
      <c r="D21765" s="5" t="str">
        <f t="shared" si="340"/>
        <v>m</v>
      </c>
    </row>
    <row r="21766" spans="1:4" x14ac:dyDescent="0.2">
      <c r="A21766" s="5" t="s">
        <v>6001</v>
      </c>
      <c r="B21766" s="5" t="s">
        <v>35847</v>
      </c>
      <c r="C21766" s="5" t="s">
        <v>21</v>
      </c>
      <c r="D21766" s="5" t="str">
        <f t="shared" si="340"/>
        <v>m</v>
      </c>
    </row>
    <row r="21767" spans="1:4" x14ac:dyDescent="0.2">
      <c r="A21767" s="5" t="s">
        <v>22182</v>
      </c>
      <c r="B21767" s="5" t="s">
        <v>35847</v>
      </c>
      <c r="C21767" s="5" t="s">
        <v>21</v>
      </c>
      <c r="D21767" s="5" t="str">
        <f t="shared" si="340"/>
        <v>m</v>
      </c>
    </row>
    <row r="21768" spans="1:4" x14ac:dyDescent="0.2">
      <c r="A21768" s="5" t="s">
        <v>6002</v>
      </c>
      <c r="B21768" s="5" t="s">
        <v>35848</v>
      </c>
      <c r="C21768" s="5" t="s">
        <v>21</v>
      </c>
      <c r="D21768" s="5" t="str">
        <f t="shared" si="340"/>
        <v>m</v>
      </c>
    </row>
    <row r="21769" spans="1:4" x14ac:dyDescent="0.2">
      <c r="A21769" s="5" t="s">
        <v>22183</v>
      </c>
      <c r="B21769" s="5" t="s">
        <v>35848</v>
      </c>
      <c r="C21769" s="5" t="s">
        <v>21</v>
      </c>
      <c r="D21769" s="5" t="str">
        <f t="shared" si="340"/>
        <v>m</v>
      </c>
    </row>
    <row r="21770" spans="1:4" x14ac:dyDescent="0.2">
      <c r="A21770" s="5" t="s">
        <v>6003</v>
      </c>
      <c r="B21770" s="5" t="s">
        <v>35849</v>
      </c>
      <c r="C21770" s="5" t="s">
        <v>21</v>
      </c>
      <c r="D21770" s="5" t="str">
        <f t="shared" si="340"/>
        <v>m</v>
      </c>
    </row>
    <row r="21771" spans="1:4" x14ac:dyDescent="0.2">
      <c r="A21771" s="5" t="s">
        <v>22184</v>
      </c>
      <c r="B21771" s="5" t="s">
        <v>35849</v>
      </c>
      <c r="C21771" s="5" t="s">
        <v>21</v>
      </c>
      <c r="D21771" s="5" t="str">
        <f t="shared" si="340"/>
        <v>m</v>
      </c>
    </row>
    <row r="21772" spans="1:4" x14ac:dyDescent="0.2">
      <c r="A21772" s="5" t="s">
        <v>6004</v>
      </c>
      <c r="B21772" s="5" t="s">
        <v>35850</v>
      </c>
      <c r="C21772" s="5" t="s">
        <v>21</v>
      </c>
      <c r="D21772" s="5" t="str">
        <f t="shared" si="340"/>
        <v>m</v>
      </c>
    </row>
    <row r="21773" spans="1:4" x14ac:dyDescent="0.2">
      <c r="A21773" s="5" t="s">
        <v>22185</v>
      </c>
      <c r="B21773" s="5" t="s">
        <v>35850</v>
      </c>
      <c r="C21773" s="5" t="s">
        <v>21</v>
      </c>
      <c r="D21773" s="5" t="str">
        <f t="shared" si="340"/>
        <v>m</v>
      </c>
    </row>
    <row r="21774" spans="1:4" x14ac:dyDescent="0.2">
      <c r="A21774" s="5" t="s">
        <v>6005</v>
      </c>
      <c r="B21774" s="5" t="s">
        <v>35851</v>
      </c>
      <c r="C21774" s="5" t="s">
        <v>21</v>
      </c>
      <c r="D21774" s="5" t="str">
        <f t="shared" si="340"/>
        <v>m</v>
      </c>
    </row>
    <row r="21775" spans="1:4" x14ac:dyDescent="0.2">
      <c r="A21775" s="5" t="s">
        <v>22186</v>
      </c>
      <c r="B21775" s="5" t="s">
        <v>35851</v>
      </c>
      <c r="C21775" s="5" t="s">
        <v>21</v>
      </c>
      <c r="D21775" s="5" t="str">
        <f t="shared" si="340"/>
        <v>m</v>
      </c>
    </row>
    <row r="21776" spans="1:4" x14ac:dyDescent="0.2">
      <c r="A21776" s="5" t="s">
        <v>6006</v>
      </c>
      <c r="B21776" s="5" t="s">
        <v>35852</v>
      </c>
      <c r="C21776" s="5" t="s">
        <v>21</v>
      </c>
      <c r="D21776" s="5" t="str">
        <f t="shared" si="340"/>
        <v>m</v>
      </c>
    </row>
    <row r="21777" spans="1:4" x14ac:dyDescent="0.2">
      <c r="A21777" s="5" t="s">
        <v>22187</v>
      </c>
      <c r="B21777" s="5" t="s">
        <v>35852</v>
      </c>
      <c r="C21777" s="5" t="s">
        <v>21</v>
      </c>
      <c r="D21777" s="5" t="str">
        <f t="shared" si="340"/>
        <v>m</v>
      </c>
    </row>
    <row r="21778" spans="1:4" x14ac:dyDescent="0.2">
      <c r="A21778" s="5" t="s">
        <v>6007</v>
      </c>
      <c r="B21778" s="5" t="s">
        <v>35853</v>
      </c>
      <c r="C21778" s="5" t="s">
        <v>21</v>
      </c>
      <c r="D21778" s="5" t="str">
        <f t="shared" si="340"/>
        <v>m</v>
      </c>
    </row>
    <row r="21779" spans="1:4" x14ac:dyDescent="0.2">
      <c r="A21779" s="5" t="s">
        <v>22188</v>
      </c>
      <c r="B21779" s="5" t="s">
        <v>35853</v>
      </c>
      <c r="C21779" s="5" t="s">
        <v>21</v>
      </c>
      <c r="D21779" s="5" t="str">
        <f t="shared" si="340"/>
        <v>m</v>
      </c>
    </row>
    <row r="21780" spans="1:4" x14ac:dyDescent="0.2">
      <c r="A21780" s="5" t="s">
        <v>6008</v>
      </c>
      <c r="B21780" s="5" t="s">
        <v>35854</v>
      </c>
      <c r="C21780" s="5" t="s">
        <v>21</v>
      </c>
      <c r="D21780" s="5" t="str">
        <f t="shared" si="340"/>
        <v>m</v>
      </c>
    </row>
    <row r="21781" spans="1:4" x14ac:dyDescent="0.2">
      <c r="A21781" s="5" t="s">
        <v>22189</v>
      </c>
      <c r="B21781" s="5" t="s">
        <v>35854</v>
      </c>
      <c r="C21781" s="5" t="s">
        <v>21</v>
      </c>
      <c r="D21781" s="5" t="str">
        <f t="shared" si="340"/>
        <v>m</v>
      </c>
    </row>
    <row r="21782" spans="1:4" x14ac:dyDescent="0.2">
      <c r="A21782" s="5" t="s">
        <v>6009</v>
      </c>
      <c r="B21782" s="5" t="s">
        <v>35855</v>
      </c>
      <c r="C21782" s="5" t="s">
        <v>21</v>
      </c>
      <c r="D21782" s="5" t="str">
        <f t="shared" si="340"/>
        <v>m</v>
      </c>
    </row>
    <row r="21783" spans="1:4" x14ac:dyDescent="0.2">
      <c r="A21783" s="5" t="s">
        <v>22190</v>
      </c>
      <c r="B21783" s="5" t="s">
        <v>35855</v>
      </c>
      <c r="C21783" s="5" t="s">
        <v>21</v>
      </c>
      <c r="D21783" s="5" t="str">
        <f t="shared" si="340"/>
        <v>m</v>
      </c>
    </row>
    <row r="21784" spans="1:4" x14ac:dyDescent="0.2">
      <c r="A21784" s="5" t="s">
        <v>6010</v>
      </c>
      <c r="B21784" s="5" t="s">
        <v>35856</v>
      </c>
      <c r="C21784" s="5" t="s">
        <v>21</v>
      </c>
      <c r="D21784" s="5" t="str">
        <f t="shared" si="340"/>
        <v>m</v>
      </c>
    </row>
    <row r="21785" spans="1:4" x14ac:dyDescent="0.2">
      <c r="A21785" s="5" t="s">
        <v>22191</v>
      </c>
      <c r="B21785" s="5" t="s">
        <v>35856</v>
      </c>
      <c r="C21785" s="5" t="s">
        <v>21</v>
      </c>
      <c r="D21785" s="5" t="str">
        <f t="shared" si="340"/>
        <v>m</v>
      </c>
    </row>
    <row r="21786" spans="1:4" x14ac:dyDescent="0.2">
      <c r="A21786" s="5" t="s">
        <v>6011</v>
      </c>
      <c r="B21786" s="5" t="s">
        <v>35857</v>
      </c>
      <c r="C21786" s="5" t="s">
        <v>21</v>
      </c>
      <c r="D21786" s="5" t="str">
        <f t="shared" si="340"/>
        <v>m</v>
      </c>
    </row>
    <row r="21787" spans="1:4" x14ac:dyDescent="0.2">
      <c r="A21787" s="5" t="s">
        <v>22192</v>
      </c>
      <c r="B21787" s="5" t="s">
        <v>35857</v>
      </c>
      <c r="C21787" s="5" t="s">
        <v>21</v>
      </c>
      <c r="D21787" s="5" t="str">
        <f t="shared" si="340"/>
        <v>m</v>
      </c>
    </row>
    <row r="21788" spans="1:4" x14ac:dyDescent="0.2">
      <c r="A21788" s="5" t="s">
        <v>6012</v>
      </c>
      <c r="B21788" s="5" t="s">
        <v>35858</v>
      </c>
      <c r="C21788" s="5" t="s">
        <v>21</v>
      </c>
      <c r="D21788" s="5" t="str">
        <f t="shared" si="340"/>
        <v>m</v>
      </c>
    </row>
    <row r="21789" spans="1:4" x14ac:dyDescent="0.2">
      <c r="A21789" s="5" t="s">
        <v>22193</v>
      </c>
      <c r="B21789" s="5" t="s">
        <v>35858</v>
      </c>
      <c r="C21789" s="5" t="s">
        <v>21</v>
      </c>
      <c r="D21789" s="5" t="str">
        <f t="shared" si="340"/>
        <v>m</v>
      </c>
    </row>
    <row r="21790" spans="1:4" x14ac:dyDescent="0.2">
      <c r="A21790" s="5" t="s">
        <v>6013</v>
      </c>
      <c r="B21790" s="5" t="s">
        <v>35859</v>
      </c>
      <c r="C21790" s="5" t="s">
        <v>21</v>
      </c>
      <c r="D21790" s="5" t="str">
        <f t="shared" si="340"/>
        <v>m</v>
      </c>
    </row>
    <row r="21791" spans="1:4" x14ac:dyDescent="0.2">
      <c r="A21791" s="5" t="s">
        <v>22194</v>
      </c>
      <c r="B21791" s="5" t="s">
        <v>35859</v>
      </c>
      <c r="C21791" s="5" t="s">
        <v>21</v>
      </c>
      <c r="D21791" s="5" t="str">
        <f t="shared" si="340"/>
        <v>m</v>
      </c>
    </row>
    <row r="21792" spans="1:4" x14ac:dyDescent="0.2">
      <c r="A21792" s="5" t="s">
        <v>6014</v>
      </c>
      <c r="B21792" s="5" t="s">
        <v>35860</v>
      </c>
      <c r="C21792" s="5" t="s">
        <v>21</v>
      </c>
      <c r="D21792" s="5" t="str">
        <f t="shared" si="340"/>
        <v>m</v>
      </c>
    </row>
    <row r="21793" spans="1:4" x14ac:dyDescent="0.2">
      <c r="A21793" s="5" t="s">
        <v>22195</v>
      </c>
      <c r="B21793" s="5" t="s">
        <v>35860</v>
      </c>
      <c r="C21793" s="5" t="s">
        <v>21</v>
      </c>
      <c r="D21793" s="5" t="str">
        <f t="shared" si="340"/>
        <v>m</v>
      </c>
    </row>
    <row r="21794" spans="1:4" x14ac:dyDescent="0.2">
      <c r="A21794" s="5" t="s">
        <v>6015</v>
      </c>
      <c r="B21794" s="5" t="s">
        <v>35861</v>
      </c>
      <c r="C21794" s="5" t="s">
        <v>21</v>
      </c>
      <c r="D21794" s="5" t="str">
        <f t="shared" si="340"/>
        <v>m</v>
      </c>
    </row>
    <row r="21795" spans="1:4" x14ac:dyDescent="0.2">
      <c r="A21795" s="5" t="s">
        <v>22196</v>
      </c>
      <c r="B21795" s="5" t="s">
        <v>35861</v>
      </c>
      <c r="C21795" s="5" t="s">
        <v>21</v>
      </c>
      <c r="D21795" s="5" t="str">
        <f t="shared" si="340"/>
        <v>m</v>
      </c>
    </row>
    <row r="21796" spans="1:4" x14ac:dyDescent="0.2">
      <c r="A21796" s="5" t="s">
        <v>6016</v>
      </c>
      <c r="B21796" s="5" t="s">
        <v>35862</v>
      </c>
      <c r="C21796" s="5" t="s">
        <v>21</v>
      </c>
      <c r="D21796" s="5" t="str">
        <f t="shared" si="340"/>
        <v>m</v>
      </c>
    </row>
    <row r="21797" spans="1:4" x14ac:dyDescent="0.2">
      <c r="A21797" s="5" t="s">
        <v>22197</v>
      </c>
      <c r="B21797" s="5" t="s">
        <v>35862</v>
      </c>
      <c r="C21797" s="5" t="s">
        <v>21</v>
      </c>
      <c r="D21797" s="5" t="str">
        <f t="shared" si="340"/>
        <v>m</v>
      </c>
    </row>
    <row r="21798" spans="1:4" x14ac:dyDescent="0.2">
      <c r="A21798" s="5" t="s">
        <v>6017</v>
      </c>
      <c r="B21798" s="5" t="s">
        <v>35863</v>
      </c>
      <c r="C21798" s="5" t="s">
        <v>21</v>
      </c>
      <c r="D21798" s="5" t="str">
        <f t="shared" si="340"/>
        <v>m</v>
      </c>
    </row>
    <row r="21799" spans="1:4" x14ac:dyDescent="0.2">
      <c r="A21799" s="5" t="s">
        <v>22198</v>
      </c>
      <c r="B21799" s="5" t="s">
        <v>35863</v>
      </c>
      <c r="C21799" s="5" t="s">
        <v>21</v>
      </c>
      <c r="D21799" s="5" t="str">
        <f t="shared" si="340"/>
        <v>m</v>
      </c>
    </row>
    <row r="21800" spans="1:4" x14ac:dyDescent="0.2">
      <c r="A21800" s="5" t="s">
        <v>6018</v>
      </c>
      <c r="B21800" s="5" t="s">
        <v>35864</v>
      </c>
      <c r="C21800" s="5" t="s">
        <v>21</v>
      </c>
      <c r="D21800" s="5" t="str">
        <f t="shared" si="340"/>
        <v>m</v>
      </c>
    </row>
    <row r="21801" spans="1:4" x14ac:dyDescent="0.2">
      <c r="A21801" s="5" t="s">
        <v>22199</v>
      </c>
      <c r="B21801" s="5" t="s">
        <v>35864</v>
      </c>
      <c r="C21801" s="5" t="s">
        <v>21</v>
      </c>
      <c r="D21801" s="5" t="str">
        <f t="shared" si="340"/>
        <v>m</v>
      </c>
    </row>
    <row r="21802" spans="1:4" x14ac:dyDescent="0.2">
      <c r="A21802" s="5" t="s">
        <v>6019</v>
      </c>
      <c r="B21802" s="5" t="s">
        <v>35865</v>
      </c>
      <c r="C21802" s="5" t="s">
        <v>21</v>
      </c>
      <c r="D21802" s="5" t="str">
        <f t="shared" si="340"/>
        <v>m</v>
      </c>
    </row>
    <row r="21803" spans="1:4" x14ac:dyDescent="0.2">
      <c r="A21803" s="5" t="s">
        <v>22200</v>
      </c>
      <c r="B21803" s="5" t="s">
        <v>35865</v>
      </c>
      <c r="C21803" s="5" t="s">
        <v>21</v>
      </c>
      <c r="D21803" s="5" t="str">
        <f t="shared" si="340"/>
        <v>m</v>
      </c>
    </row>
    <row r="21804" spans="1:4" x14ac:dyDescent="0.2">
      <c r="A21804" s="5" t="s">
        <v>6020</v>
      </c>
      <c r="B21804" s="5" t="s">
        <v>35866</v>
      </c>
      <c r="C21804" s="5" t="s">
        <v>21</v>
      </c>
      <c r="D21804" s="5" t="str">
        <f t="shared" si="340"/>
        <v>m</v>
      </c>
    </row>
    <row r="21805" spans="1:4" x14ac:dyDescent="0.2">
      <c r="A21805" s="5" t="s">
        <v>22201</v>
      </c>
      <c r="B21805" s="5" t="s">
        <v>35866</v>
      </c>
      <c r="C21805" s="5" t="s">
        <v>21</v>
      </c>
      <c r="D21805" s="5" t="str">
        <f t="shared" si="340"/>
        <v>m</v>
      </c>
    </row>
    <row r="21806" spans="1:4" x14ac:dyDescent="0.2">
      <c r="A21806" s="5" t="s">
        <v>6021</v>
      </c>
      <c r="B21806" s="5" t="s">
        <v>35867</v>
      </c>
      <c r="C21806" s="5" t="s">
        <v>21</v>
      </c>
      <c r="D21806" s="5" t="str">
        <f t="shared" si="340"/>
        <v>m</v>
      </c>
    </row>
    <row r="21807" spans="1:4" x14ac:dyDescent="0.2">
      <c r="A21807" s="5" t="s">
        <v>22202</v>
      </c>
      <c r="B21807" s="5" t="s">
        <v>35867</v>
      </c>
      <c r="C21807" s="5" t="s">
        <v>21</v>
      </c>
      <c r="D21807" s="5" t="str">
        <f t="shared" si="340"/>
        <v>m</v>
      </c>
    </row>
    <row r="21808" spans="1:4" x14ac:dyDescent="0.2">
      <c r="A21808" s="5" t="s">
        <v>6022</v>
      </c>
      <c r="B21808" s="5" t="s">
        <v>35868</v>
      </c>
      <c r="C21808" s="5" t="s">
        <v>21</v>
      </c>
      <c r="D21808" s="5" t="str">
        <f t="shared" si="340"/>
        <v>m</v>
      </c>
    </row>
    <row r="21809" spans="1:4" x14ac:dyDescent="0.2">
      <c r="A21809" s="5" t="s">
        <v>22203</v>
      </c>
      <c r="B21809" s="5" t="s">
        <v>35868</v>
      </c>
      <c r="C21809" s="5" t="s">
        <v>21</v>
      </c>
      <c r="D21809" s="5" t="str">
        <f t="shared" si="340"/>
        <v>m</v>
      </c>
    </row>
    <row r="21810" spans="1:4" x14ac:dyDescent="0.2">
      <c r="A21810" s="5" t="s">
        <v>6023</v>
      </c>
      <c r="B21810" s="5" t="s">
        <v>35869</v>
      </c>
      <c r="C21810" s="5" t="s">
        <v>21</v>
      </c>
      <c r="D21810" s="5" t="str">
        <f t="shared" si="340"/>
        <v>m</v>
      </c>
    </row>
    <row r="21811" spans="1:4" x14ac:dyDescent="0.2">
      <c r="A21811" s="5" t="s">
        <v>22204</v>
      </c>
      <c r="B21811" s="5" t="s">
        <v>35869</v>
      </c>
      <c r="C21811" s="5" t="s">
        <v>21</v>
      </c>
      <c r="D21811" s="5" t="str">
        <f t="shared" si="340"/>
        <v>m</v>
      </c>
    </row>
    <row r="21812" spans="1:4" x14ac:dyDescent="0.2">
      <c r="A21812" s="5" t="s">
        <v>6024</v>
      </c>
      <c r="B21812" s="5" t="s">
        <v>35870</v>
      </c>
      <c r="C21812" s="5" t="s">
        <v>21</v>
      </c>
      <c r="D21812" s="5" t="str">
        <f t="shared" si="340"/>
        <v>m</v>
      </c>
    </row>
    <row r="21813" spans="1:4" x14ac:dyDescent="0.2">
      <c r="A21813" s="5" t="s">
        <v>22205</v>
      </c>
      <c r="B21813" s="5" t="s">
        <v>35870</v>
      </c>
      <c r="C21813" s="5" t="s">
        <v>21</v>
      </c>
      <c r="D21813" s="5" t="str">
        <f t="shared" si="340"/>
        <v>m</v>
      </c>
    </row>
    <row r="21814" spans="1:4" x14ac:dyDescent="0.2">
      <c r="A21814" s="5" t="s">
        <v>6025</v>
      </c>
      <c r="B21814" s="5" t="s">
        <v>35871</v>
      </c>
      <c r="C21814" s="5" t="s">
        <v>21</v>
      </c>
      <c r="D21814" s="5" t="str">
        <f t="shared" si="340"/>
        <v>m</v>
      </c>
    </row>
    <row r="21815" spans="1:4" x14ac:dyDescent="0.2">
      <c r="A21815" s="5" t="s">
        <v>22206</v>
      </c>
      <c r="B21815" s="5" t="s">
        <v>35871</v>
      </c>
      <c r="C21815" s="5" t="s">
        <v>21</v>
      </c>
      <c r="D21815" s="5" t="str">
        <f t="shared" si="340"/>
        <v>m</v>
      </c>
    </row>
    <row r="21816" spans="1:4" x14ac:dyDescent="0.2">
      <c r="A21816" s="5" t="s">
        <v>6026</v>
      </c>
      <c r="B21816" s="5" t="s">
        <v>35872</v>
      </c>
      <c r="C21816" s="5" t="s">
        <v>21</v>
      </c>
      <c r="D21816" s="5" t="str">
        <f t="shared" si="340"/>
        <v>m</v>
      </c>
    </row>
    <row r="21817" spans="1:4" x14ac:dyDescent="0.2">
      <c r="A21817" s="5" t="s">
        <v>22207</v>
      </c>
      <c r="B21817" s="5" t="s">
        <v>35872</v>
      </c>
      <c r="C21817" s="5" t="s">
        <v>21</v>
      </c>
      <c r="D21817" s="5" t="str">
        <f t="shared" si="340"/>
        <v>m</v>
      </c>
    </row>
    <row r="21818" spans="1:4" x14ac:dyDescent="0.2">
      <c r="A21818" s="5" t="s">
        <v>6027</v>
      </c>
      <c r="B21818" s="5" t="s">
        <v>35873</v>
      </c>
      <c r="C21818" s="5" t="s">
        <v>21</v>
      </c>
      <c r="D21818" s="5" t="str">
        <f t="shared" si="340"/>
        <v>m</v>
      </c>
    </row>
    <row r="21819" spans="1:4" x14ac:dyDescent="0.2">
      <c r="A21819" s="5" t="s">
        <v>22208</v>
      </c>
      <c r="B21819" s="5" t="s">
        <v>35873</v>
      </c>
      <c r="C21819" s="5" t="s">
        <v>21</v>
      </c>
      <c r="D21819" s="5" t="str">
        <f t="shared" si="340"/>
        <v>m</v>
      </c>
    </row>
    <row r="21820" spans="1:4" x14ac:dyDescent="0.2">
      <c r="A21820" s="5" t="s">
        <v>6028</v>
      </c>
      <c r="B21820" s="5" t="s">
        <v>35874</v>
      </c>
      <c r="C21820" s="5" t="s">
        <v>21</v>
      </c>
      <c r="D21820" s="5" t="str">
        <f t="shared" si="340"/>
        <v>m</v>
      </c>
    </row>
    <row r="21821" spans="1:4" x14ac:dyDescent="0.2">
      <c r="A21821" s="5" t="s">
        <v>22209</v>
      </c>
      <c r="B21821" s="5" t="s">
        <v>35874</v>
      </c>
      <c r="C21821" s="5" t="s">
        <v>21</v>
      </c>
      <c r="D21821" s="5" t="str">
        <f t="shared" si="340"/>
        <v>m</v>
      </c>
    </row>
    <row r="21822" spans="1:4" x14ac:dyDescent="0.2">
      <c r="A21822" s="5" t="s">
        <v>6029</v>
      </c>
      <c r="B21822" s="5" t="s">
        <v>35875</v>
      </c>
      <c r="C21822" s="5" t="s">
        <v>21</v>
      </c>
      <c r="D21822" s="5" t="str">
        <f t="shared" si="340"/>
        <v>m</v>
      </c>
    </row>
    <row r="21823" spans="1:4" x14ac:dyDescent="0.2">
      <c r="A21823" s="5" t="s">
        <v>22210</v>
      </c>
      <c r="B21823" s="5" t="s">
        <v>35875</v>
      </c>
      <c r="C21823" s="5" t="s">
        <v>21</v>
      </c>
      <c r="D21823" s="5" t="str">
        <f t="shared" si="340"/>
        <v>m</v>
      </c>
    </row>
    <row r="21824" spans="1:4" x14ac:dyDescent="0.2">
      <c r="A21824" s="5" t="s">
        <v>6030</v>
      </c>
      <c r="B21824" s="5" t="s">
        <v>35876</v>
      </c>
      <c r="C21824" s="5" t="s">
        <v>21</v>
      </c>
      <c r="D21824" s="5" t="str">
        <f t="shared" si="340"/>
        <v>m</v>
      </c>
    </row>
    <row r="21825" spans="1:4" x14ac:dyDescent="0.2">
      <c r="A21825" s="5" t="s">
        <v>22211</v>
      </c>
      <c r="B21825" s="5" t="s">
        <v>35876</v>
      </c>
      <c r="C21825" s="5" t="s">
        <v>21</v>
      </c>
      <c r="D21825" s="5" t="str">
        <f t="shared" si="340"/>
        <v>m</v>
      </c>
    </row>
    <row r="21826" spans="1:4" x14ac:dyDescent="0.2">
      <c r="A21826" s="5" t="s">
        <v>6031</v>
      </c>
      <c r="B21826" s="5" t="s">
        <v>35877</v>
      </c>
      <c r="C21826" s="5" t="s">
        <v>21</v>
      </c>
      <c r="D21826" s="5" t="str">
        <f t="shared" ref="D21826:D21889" si="341">LOWER(C21826)</f>
        <v>m</v>
      </c>
    </row>
    <row r="21827" spans="1:4" x14ac:dyDescent="0.2">
      <c r="A21827" s="5" t="s">
        <v>22212</v>
      </c>
      <c r="B21827" s="5" t="s">
        <v>35877</v>
      </c>
      <c r="C21827" s="5" t="s">
        <v>21</v>
      </c>
      <c r="D21827" s="5" t="str">
        <f t="shared" si="341"/>
        <v>m</v>
      </c>
    </row>
    <row r="21828" spans="1:4" x14ac:dyDescent="0.2">
      <c r="A21828" s="5" t="s">
        <v>6032</v>
      </c>
      <c r="B21828" s="5" t="s">
        <v>35878</v>
      </c>
      <c r="C21828" s="5" t="s">
        <v>21</v>
      </c>
      <c r="D21828" s="5" t="str">
        <f t="shared" si="341"/>
        <v>m</v>
      </c>
    </row>
    <row r="21829" spans="1:4" x14ac:dyDescent="0.2">
      <c r="A21829" s="5" t="s">
        <v>22213</v>
      </c>
      <c r="B21829" s="5" t="s">
        <v>35878</v>
      </c>
      <c r="C21829" s="5" t="s">
        <v>21</v>
      </c>
      <c r="D21829" s="5" t="str">
        <f t="shared" si="341"/>
        <v>m</v>
      </c>
    </row>
    <row r="21830" spans="1:4" x14ac:dyDescent="0.2">
      <c r="A21830" s="5" t="s">
        <v>6033</v>
      </c>
      <c r="B21830" s="5" t="s">
        <v>35879</v>
      </c>
      <c r="C21830" s="5" t="s">
        <v>21</v>
      </c>
      <c r="D21830" s="5" t="str">
        <f t="shared" si="341"/>
        <v>m</v>
      </c>
    </row>
    <row r="21831" spans="1:4" x14ac:dyDescent="0.2">
      <c r="A21831" s="5" t="s">
        <v>22214</v>
      </c>
      <c r="B21831" s="5" t="s">
        <v>35879</v>
      </c>
      <c r="C21831" s="5" t="s">
        <v>21</v>
      </c>
      <c r="D21831" s="5" t="str">
        <f t="shared" si="341"/>
        <v>m</v>
      </c>
    </row>
    <row r="21832" spans="1:4" x14ac:dyDescent="0.2">
      <c r="A21832" s="5" t="s">
        <v>6034</v>
      </c>
      <c r="B21832" s="5" t="s">
        <v>35880</v>
      </c>
      <c r="C21832" s="5" t="s">
        <v>21</v>
      </c>
      <c r="D21832" s="5" t="str">
        <f t="shared" si="341"/>
        <v>m</v>
      </c>
    </row>
    <row r="21833" spans="1:4" x14ac:dyDescent="0.2">
      <c r="A21833" s="5" t="s">
        <v>22215</v>
      </c>
      <c r="B21833" s="5" t="s">
        <v>35880</v>
      </c>
      <c r="C21833" s="5" t="s">
        <v>21</v>
      </c>
      <c r="D21833" s="5" t="str">
        <f t="shared" si="341"/>
        <v>m</v>
      </c>
    </row>
    <row r="21834" spans="1:4" x14ac:dyDescent="0.2">
      <c r="A21834" s="5" t="s">
        <v>6035</v>
      </c>
      <c r="B21834" s="5" t="s">
        <v>35881</v>
      </c>
      <c r="C21834" s="5" t="s">
        <v>21</v>
      </c>
      <c r="D21834" s="5" t="str">
        <f t="shared" si="341"/>
        <v>m</v>
      </c>
    </row>
    <row r="21835" spans="1:4" x14ac:dyDescent="0.2">
      <c r="A21835" s="5" t="s">
        <v>22216</v>
      </c>
      <c r="B21835" s="5" t="s">
        <v>35881</v>
      </c>
      <c r="C21835" s="5" t="s">
        <v>21</v>
      </c>
      <c r="D21835" s="5" t="str">
        <f t="shared" si="341"/>
        <v>m</v>
      </c>
    </row>
    <row r="21836" spans="1:4" x14ac:dyDescent="0.2">
      <c r="A21836" s="5" t="s">
        <v>6036</v>
      </c>
      <c r="B21836" s="5" t="s">
        <v>35882</v>
      </c>
      <c r="C21836" s="5" t="s">
        <v>21</v>
      </c>
      <c r="D21836" s="5" t="str">
        <f t="shared" si="341"/>
        <v>m</v>
      </c>
    </row>
    <row r="21837" spans="1:4" x14ac:dyDescent="0.2">
      <c r="A21837" s="5" t="s">
        <v>22217</v>
      </c>
      <c r="B21837" s="5" t="s">
        <v>35882</v>
      </c>
      <c r="C21837" s="5" t="s">
        <v>21</v>
      </c>
      <c r="D21837" s="5" t="str">
        <f t="shared" si="341"/>
        <v>m</v>
      </c>
    </row>
    <row r="21838" spans="1:4" x14ac:dyDescent="0.2">
      <c r="A21838" s="5" t="s">
        <v>6037</v>
      </c>
      <c r="B21838" s="5" t="s">
        <v>35883</v>
      </c>
      <c r="C21838" s="5" t="s">
        <v>21</v>
      </c>
      <c r="D21838" s="5" t="str">
        <f t="shared" si="341"/>
        <v>m</v>
      </c>
    </row>
    <row r="21839" spans="1:4" x14ac:dyDescent="0.2">
      <c r="A21839" s="5" t="s">
        <v>22218</v>
      </c>
      <c r="B21839" s="5" t="s">
        <v>35883</v>
      </c>
      <c r="C21839" s="5" t="s">
        <v>21</v>
      </c>
      <c r="D21839" s="5" t="str">
        <f t="shared" si="341"/>
        <v>m</v>
      </c>
    </row>
    <row r="21840" spans="1:4" x14ac:dyDescent="0.2">
      <c r="A21840" s="5" t="s">
        <v>6038</v>
      </c>
      <c r="B21840" s="5" t="s">
        <v>35884</v>
      </c>
      <c r="C21840" s="5" t="s">
        <v>21</v>
      </c>
      <c r="D21840" s="5" t="str">
        <f t="shared" si="341"/>
        <v>m</v>
      </c>
    </row>
    <row r="21841" spans="1:4" x14ac:dyDescent="0.2">
      <c r="A21841" s="5" t="s">
        <v>22219</v>
      </c>
      <c r="B21841" s="5" t="s">
        <v>35884</v>
      </c>
      <c r="C21841" s="5" t="s">
        <v>21</v>
      </c>
      <c r="D21841" s="5" t="str">
        <f t="shared" si="341"/>
        <v>m</v>
      </c>
    </row>
    <row r="21842" spans="1:4" x14ac:dyDescent="0.2">
      <c r="A21842" s="5" t="s">
        <v>6039</v>
      </c>
      <c r="B21842" s="5" t="s">
        <v>35885</v>
      </c>
      <c r="C21842" s="5" t="s">
        <v>21</v>
      </c>
      <c r="D21842" s="5" t="str">
        <f t="shared" si="341"/>
        <v>m</v>
      </c>
    </row>
    <row r="21843" spans="1:4" x14ac:dyDescent="0.2">
      <c r="A21843" s="5" t="s">
        <v>22220</v>
      </c>
      <c r="B21843" s="5" t="s">
        <v>35885</v>
      </c>
      <c r="C21843" s="5" t="s">
        <v>21</v>
      </c>
      <c r="D21843" s="5" t="str">
        <f t="shared" si="341"/>
        <v>m</v>
      </c>
    </row>
    <row r="21844" spans="1:4" x14ac:dyDescent="0.2">
      <c r="A21844" s="5" t="s">
        <v>6040</v>
      </c>
      <c r="B21844" s="5" t="s">
        <v>35886</v>
      </c>
      <c r="C21844" s="5" t="s">
        <v>21</v>
      </c>
      <c r="D21844" s="5" t="str">
        <f t="shared" si="341"/>
        <v>m</v>
      </c>
    </row>
    <row r="21845" spans="1:4" x14ac:dyDescent="0.2">
      <c r="A21845" s="5" t="s">
        <v>22221</v>
      </c>
      <c r="B21845" s="5" t="s">
        <v>35886</v>
      </c>
      <c r="C21845" s="5" t="s">
        <v>21</v>
      </c>
      <c r="D21845" s="5" t="str">
        <f t="shared" si="341"/>
        <v>m</v>
      </c>
    </row>
    <row r="21846" spans="1:4" x14ac:dyDescent="0.2">
      <c r="A21846" s="5" t="s">
        <v>6041</v>
      </c>
      <c r="B21846" s="5" t="s">
        <v>35887</v>
      </c>
      <c r="C21846" s="5" t="s">
        <v>21</v>
      </c>
      <c r="D21846" s="5" t="str">
        <f t="shared" si="341"/>
        <v>m</v>
      </c>
    </row>
    <row r="21847" spans="1:4" x14ac:dyDescent="0.2">
      <c r="A21847" s="5" t="s">
        <v>22222</v>
      </c>
      <c r="B21847" s="5" t="s">
        <v>35887</v>
      </c>
      <c r="C21847" s="5" t="s">
        <v>21</v>
      </c>
      <c r="D21847" s="5" t="str">
        <f t="shared" si="341"/>
        <v>m</v>
      </c>
    </row>
    <row r="21848" spans="1:4" x14ac:dyDescent="0.2">
      <c r="A21848" s="5" t="s">
        <v>6042</v>
      </c>
      <c r="B21848" s="5" t="s">
        <v>35888</v>
      </c>
      <c r="C21848" s="5" t="s">
        <v>21</v>
      </c>
      <c r="D21848" s="5" t="str">
        <f t="shared" si="341"/>
        <v>m</v>
      </c>
    </row>
    <row r="21849" spans="1:4" x14ac:dyDescent="0.2">
      <c r="A21849" s="5" t="s">
        <v>22223</v>
      </c>
      <c r="B21849" s="5" t="s">
        <v>35888</v>
      </c>
      <c r="C21849" s="5" t="s">
        <v>21</v>
      </c>
      <c r="D21849" s="5" t="str">
        <f t="shared" si="341"/>
        <v>m</v>
      </c>
    </row>
    <row r="21850" spans="1:4" x14ac:dyDescent="0.2">
      <c r="A21850" s="5" t="s">
        <v>6043</v>
      </c>
      <c r="B21850" s="5" t="s">
        <v>35889</v>
      </c>
      <c r="C21850" s="5" t="s">
        <v>21</v>
      </c>
      <c r="D21850" s="5" t="str">
        <f t="shared" si="341"/>
        <v>m</v>
      </c>
    </row>
    <row r="21851" spans="1:4" x14ac:dyDescent="0.2">
      <c r="A21851" s="5" t="s">
        <v>22224</v>
      </c>
      <c r="B21851" s="5" t="s">
        <v>35889</v>
      </c>
      <c r="C21851" s="5" t="s">
        <v>21</v>
      </c>
      <c r="D21851" s="5" t="str">
        <f t="shared" si="341"/>
        <v>m</v>
      </c>
    </row>
    <row r="21852" spans="1:4" x14ac:dyDescent="0.2">
      <c r="A21852" s="5" t="s">
        <v>6044</v>
      </c>
      <c r="B21852" s="5" t="s">
        <v>35890</v>
      </c>
      <c r="C21852" s="5" t="s">
        <v>21</v>
      </c>
      <c r="D21852" s="5" t="str">
        <f t="shared" si="341"/>
        <v>m</v>
      </c>
    </row>
    <row r="21853" spans="1:4" x14ac:dyDescent="0.2">
      <c r="A21853" s="5" t="s">
        <v>22225</v>
      </c>
      <c r="B21853" s="5" t="s">
        <v>35890</v>
      </c>
      <c r="C21853" s="5" t="s">
        <v>21</v>
      </c>
      <c r="D21853" s="5" t="str">
        <f t="shared" si="341"/>
        <v>m</v>
      </c>
    </row>
    <row r="21854" spans="1:4" x14ac:dyDescent="0.2">
      <c r="A21854" s="5" t="s">
        <v>6045</v>
      </c>
      <c r="B21854" s="5" t="s">
        <v>35891</v>
      </c>
      <c r="C21854" s="5" t="s">
        <v>21</v>
      </c>
      <c r="D21854" s="5" t="str">
        <f t="shared" si="341"/>
        <v>m</v>
      </c>
    </row>
    <row r="21855" spans="1:4" x14ac:dyDescent="0.2">
      <c r="A21855" s="5" t="s">
        <v>22226</v>
      </c>
      <c r="B21855" s="5" t="s">
        <v>35891</v>
      </c>
      <c r="C21855" s="5" t="s">
        <v>21</v>
      </c>
      <c r="D21855" s="5" t="str">
        <f t="shared" si="341"/>
        <v>m</v>
      </c>
    </row>
    <row r="21856" spans="1:4" x14ac:dyDescent="0.2">
      <c r="A21856" s="5" t="s">
        <v>6046</v>
      </c>
      <c r="B21856" s="5" t="s">
        <v>35892</v>
      </c>
      <c r="C21856" s="5" t="s">
        <v>21</v>
      </c>
      <c r="D21856" s="5" t="str">
        <f t="shared" si="341"/>
        <v>m</v>
      </c>
    </row>
    <row r="21857" spans="1:4" x14ac:dyDescent="0.2">
      <c r="A21857" s="5" t="s">
        <v>22227</v>
      </c>
      <c r="B21857" s="5" t="s">
        <v>35892</v>
      </c>
      <c r="C21857" s="5" t="s">
        <v>21</v>
      </c>
      <c r="D21857" s="5" t="str">
        <f t="shared" si="341"/>
        <v>m</v>
      </c>
    </row>
    <row r="21858" spans="1:4" x14ac:dyDescent="0.2">
      <c r="A21858" s="5" t="s">
        <v>6047</v>
      </c>
      <c r="B21858" s="5" t="s">
        <v>35893</v>
      </c>
      <c r="C21858" s="5" t="s">
        <v>21</v>
      </c>
      <c r="D21858" s="5" t="str">
        <f t="shared" si="341"/>
        <v>m</v>
      </c>
    </row>
    <row r="21859" spans="1:4" x14ac:dyDescent="0.2">
      <c r="A21859" s="5" t="s">
        <v>22228</v>
      </c>
      <c r="B21859" s="5" t="s">
        <v>35893</v>
      </c>
      <c r="C21859" s="5" t="s">
        <v>21</v>
      </c>
      <c r="D21859" s="5" t="str">
        <f t="shared" si="341"/>
        <v>m</v>
      </c>
    </row>
    <row r="21860" spans="1:4" x14ac:dyDescent="0.2">
      <c r="A21860" s="5" t="s">
        <v>6048</v>
      </c>
      <c r="B21860" s="5" t="s">
        <v>35894</v>
      </c>
      <c r="C21860" s="5" t="s">
        <v>21</v>
      </c>
      <c r="D21860" s="5" t="str">
        <f t="shared" si="341"/>
        <v>m</v>
      </c>
    </row>
    <row r="21861" spans="1:4" x14ac:dyDescent="0.2">
      <c r="A21861" s="5" t="s">
        <v>22229</v>
      </c>
      <c r="B21861" s="5" t="s">
        <v>35894</v>
      </c>
      <c r="C21861" s="5" t="s">
        <v>21</v>
      </c>
      <c r="D21861" s="5" t="str">
        <f t="shared" si="341"/>
        <v>m</v>
      </c>
    </row>
    <row r="21862" spans="1:4" x14ac:dyDescent="0.2">
      <c r="A21862" s="5" t="s">
        <v>6049</v>
      </c>
      <c r="B21862" s="5" t="s">
        <v>35895</v>
      </c>
      <c r="C21862" s="5" t="s">
        <v>21</v>
      </c>
      <c r="D21862" s="5" t="str">
        <f t="shared" si="341"/>
        <v>m</v>
      </c>
    </row>
    <row r="21863" spans="1:4" x14ac:dyDescent="0.2">
      <c r="A21863" s="5" t="s">
        <v>22230</v>
      </c>
      <c r="B21863" s="5" t="s">
        <v>35895</v>
      </c>
      <c r="C21863" s="5" t="s">
        <v>21</v>
      </c>
      <c r="D21863" s="5" t="str">
        <f t="shared" si="341"/>
        <v>m</v>
      </c>
    </row>
    <row r="21864" spans="1:4" x14ac:dyDescent="0.2">
      <c r="A21864" s="5" t="s">
        <v>6050</v>
      </c>
      <c r="B21864" s="5" t="s">
        <v>35896</v>
      </c>
      <c r="C21864" s="5" t="s">
        <v>21</v>
      </c>
      <c r="D21864" s="5" t="str">
        <f t="shared" si="341"/>
        <v>m</v>
      </c>
    </row>
    <row r="21865" spans="1:4" x14ac:dyDescent="0.2">
      <c r="A21865" s="5" t="s">
        <v>22231</v>
      </c>
      <c r="B21865" s="5" t="s">
        <v>35896</v>
      </c>
      <c r="C21865" s="5" t="s">
        <v>21</v>
      </c>
      <c r="D21865" s="5" t="str">
        <f t="shared" si="341"/>
        <v>m</v>
      </c>
    </row>
    <row r="21866" spans="1:4" x14ac:dyDescent="0.2">
      <c r="A21866" s="5" t="s">
        <v>6051</v>
      </c>
      <c r="B21866" s="5" t="s">
        <v>35897</v>
      </c>
      <c r="C21866" s="5" t="s">
        <v>21</v>
      </c>
      <c r="D21866" s="5" t="str">
        <f t="shared" si="341"/>
        <v>m</v>
      </c>
    </row>
    <row r="21867" spans="1:4" x14ac:dyDescent="0.2">
      <c r="A21867" s="5" t="s">
        <v>22232</v>
      </c>
      <c r="B21867" s="5" t="s">
        <v>35897</v>
      </c>
      <c r="C21867" s="5" t="s">
        <v>21</v>
      </c>
      <c r="D21867" s="5" t="str">
        <f t="shared" si="341"/>
        <v>m</v>
      </c>
    </row>
    <row r="21868" spans="1:4" x14ac:dyDescent="0.2">
      <c r="A21868" s="5" t="s">
        <v>6052</v>
      </c>
      <c r="B21868" s="5" t="s">
        <v>35898</v>
      </c>
      <c r="C21868" s="5" t="s">
        <v>21</v>
      </c>
      <c r="D21868" s="5" t="str">
        <f t="shared" si="341"/>
        <v>m</v>
      </c>
    </row>
    <row r="21869" spans="1:4" x14ac:dyDescent="0.2">
      <c r="A21869" s="5" t="s">
        <v>22233</v>
      </c>
      <c r="B21869" s="5" t="s">
        <v>35898</v>
      </c>
      <c r="C21869" s="5" t="s">
        <v>21</v>
      </c>
      <c r="D21869" s="5" t="str">
        <f t="shared" si="341"/>
        <v>m</v>
      </c>
    </row>
    <row r="21870" spans="1:4" x14ac:dyDescent="0.2">
      <c r="A21870" s="5" t="s">
        <v>6053</v>
      </c>
      <c r="B21870" s="5" t="s">
        <v>35899</v>
      </c>
      <c r="C21870" s="5" t="s">
        <v>21</v>
      </c>
      <c r="D21870" s="5" t="str">
        <f t="shared" si="341"/>
        <v>m</v>
      </c>
    </row>
    <row r="21871" spans="1:4" x14ac:dyDescent="0.2">
      <c r="A21871" s="5" t="s">
        <v>22234</v>
      </c>
      <c r="B21871" s="5" t="s">
        <v>35899</v>
      </c>
      <c r="C21871" s="5" t="s">
        <v>21</v>
      </c>
      <c r="D21871" s="5" t="str">
        <f t="shared" si="341"/>
        <v>m</v>
      </c>
    </row>
    <row r="21872" spans="1:4" x14ac:dyDescent="0.2">
      <c r="A21872" s="5" t="s">
        <v>6054</v>
      </c>
      <c r="B21872" s="5" t="s">
        <v>35900</v>
      </c>
      <c r="C21872" s="5" t="s">
        <v>21</v>
      </c>
      <c r="D21872" s="5" t="str">
        <f t="shared" si="341"/>
        <v>m</v>
      </c>
    </row>
    <row r="21873" spans="1:4" x14ac:dyDescent="0.2">
      <c r="A21873" s="5" t="s">
        <v>22235</v>
      </c>
      <c r="B21873" s="5" t="s">
        <v>35900</v>
      </c>
      <c r="C21873" s="5" t="s">
        <v>21</v>
      </c>
      <c r="D21873" s="5" t="str">
        <f t="shared" si="341"/>
        <v>m</v>
      </c>
    </row>
    <row r="21874" spans="1:4" x14ac:dyDescent="0.2">
      <c r="A21874" s="5" t="s">
        <v>6055</v>
      </c>
      <c r="B21874" s="5" t="s">
        <v>35901</v>
      </c>
      <c r="C21874" s="5" t="s">
        <v>21</v>
      </c>
      <c r="D21874" s="5" t="str">
        <f t="shared" si="341"/>
        <v>m</v>
      </c>
    </row>
    <row r="21875" spans="1:4" x14ac:dyDescent="0.2">
      <c r="A21875" s="5" t="s">
        <v>22236</v>
      </c>
      <c r="B21875" s="5" t="s">
        <v>35901</v>
      </c>
      <c r="C21875" s="5" t="s">
        <v>21</v>
      </c>
      <c r="D21875" s="5" t="str">
        <f t="shared" si="341"/>
        <v>m</v>
      </c>
    </row>
    <row r="21876" spans="1:4" x14ac:dyDescent="0.2">
      <c r="A21876" s="5" t="s">
        <v>6056</v>
      </c>
      <c r="B21876" s="5" t="s">
        <v>35902</v>
      </c>
      <c r="C21876" s="5" t="s">
        <v>21</v>
      </c>
      <c r="D21876" s="5" t="str">
        <f t="shared" si="341"/>
        <v>m</v>
      </c>
    </row>
    <row r="21877" spans="1:4" x14ac:dyDescent="0.2">
      <c r="A21877" s="5" t="s">
        <v>22237</v>
      </c>
      <c r="B21877" s="5" t="s">
        <v>35902</v>
      </c>
      <c r="C21877" s="5" t="s">
        <v>21</v>
      </c>
      <c r="D21877" s="5" t="str">
        <f t="shared" si="341"/>
        <v>m</v>
      </c>
    </row>
    <row r="21878" spans="1:4" x14ac:dyDescent="0.2">
      <c r="A21878" s="5" t="s">
        <v>6057</v>
      </c>
      <c r="B21878" s="5" t="s">
        <v>35903</v>
      </c>
      <c r="C21878" s="5" t="s">
        <v>21</v>
      </c>
      <c r="D21878" s="5" t="str">
        <f t="shared" si="341"/>
        <v>m</v>
      </c>
    </row>
    <row r="21879" spans="1:4" x14ac:dyDescent="0.2">
      <c r="A21879" s="5" t="s">
        <v>22238</v>
      </c>
      <c r="B21879" s="5" t="s">
        <v>35903</v>
      </c>
      <c r="C21879" s="5" t="s">
        <v>21</v>
      </c>
      <c r="D21879" s="5" t="str">
        <f t="shared" si="341"/>
        <v>m</v>
      </c>
    </row>
    <row r="21880" spans="1:4" x14ac:dyDescent="0.2">
      <c r="A21880" s="5" t="s">
        <v>6058</v>
      </c>
      <c r="B21880" s="5" t="s">
        <v>35904</v>
      </c>
      <c r="C21880" s="5" t="s">
        <v>21</v>
      </c>
      <c r="D21880" s="5" t="str">
        <f t="shared" si="341"/>
        <v>m</v>
      </c>
    </row>
    <row r="21881" spans="1:4" x14ac:dyDescent="0.2">
      <c r="A21881" s="5" t="s">
        <v>22239</v>
      </c>
      <c r="B21881" s="5" t="s">
        <v>35904</v>
      </c>
      <c r="C21881" s="5" t="s">
        <v>21</v>
      </c>
      <c r="D21881" s="5" t="str">
        <f t="shared" si="341"/>
        <v>m</v>
      </c>
    </row>
    <row r="21882" spans="1:4" x14ac:dyDescent="0.2">
      <c r="A21882" s="5" t="s">
        <v>6059</v>
      </c>
      <c r="B21882" s="5" t="s">
        <v>35905</v>
      </c>
      <c r="C21882" s="5" t="s">
        <v>21</v>
      </c>
      <c r="D21882" s="5" t="str">
        <f t="shared" si="341"/>
        <v>m</v>
      </c>
    </row>
    <row r="21883" spans="1:4" x14ac:dyDescent="0.2">
      <c r="A21883" s="5" t="s">
        <v>22240</v>
      </c>
      <c r="B21883" s="5" t="s">
        <v>35905</v>
      </c>
      <c r="C21883" s="5" t="s">
        <v>21</v>
      </c>
      <c r="D21883" s="5" t="str">
        <f t="shared" si="341"/>
        <v>m</v>
      </c>
    </row>
    <row r="21884" spans="1:4" x14ac:dyDescent="0.2">
      <c r="A21884" s="5" t="s">
        <v>6060</v>
      </c>
      <c r="B21884" s="5" t="s">
        <v>35906</v>
      </c>
      <c r="C21884" s="5" t="s">
        <v>21</v>
      </c>
      <c r="D21884" s="5" t="str">
        <f t="shared" si="341"/>
        <v>m</v>
      </c>
    </row>
    <row r="21885" spans="1:4" x14ac:dyDescent="0.2">
      <c r="A21885" s="5" t="s">
        <v>22241</v>
      </c>
      <c r="B21885" s="5" t="s">
        <v>35906</v>
      </c>
      <c r="C21885" s="5" t="s">
        <v>21</v>
      </c>
      <c r="D21885" s="5" t="str">
        <f t="shared" si="341"/>
        <v>m</v>
      </c>
    </row>
    <row r="21886" spans="1:4" x14ac:dyDescent="0.2">
      <c r="A21886" s="5" t="s">
        <v>6061</v>
      </c>
      <c r="B21886" s="5" t="s">
        <v>35907</v>
      </c>
      <c r="C21886" s="5" t="s">
        <v>21</v>
      </c>
      <c r="D21886" s="5" t="str">
        <f t="shared" si="341"/>
        <v>m</v>
      </c>
    </row>
    <row r="21887" spans="1:4" x14ac:dyDescent="0.2">
      <c r="A21887" s="5" t="s">
        <v>22242</v>
      </c>
      <c r="B21887" s="5" t="s">
        <v>35907</v>
      </c>
      <c r="C21887" s="5" t="s">
        <v>21</v>
      </c>
      <c r="D21887" s="5" t="str">
        <f t="shared" si="341"/>
        <v>m</v>
      </c>
    </row>
    <row r="21888" spans="1:4" x14ac:dyDescent="0.2">
      <c r="A21888" s="5" t="s">
        <v>6062</v>
      </c>
      <c r="B21888" s="5" t="s">
        <v>35908</v>
      </c>
      <c r="C21888" s="5" t="s">
        <v>21</v>
      </c>
      <c r="D21888" s="5" t="str">
        <f t="shared" si="341"/>
        <v>m</v>
      </c>
    </row>
    <row r="21889" spans="1:4" x14ac:dyDescent="0.2">
      <c r="A21889" s="5" t="s">
        <v>22243</v>
      </c>
      <c r="B21889" s="5" t="s">
        <v>35908</v>
      </c>
      <c r="C21889" s="5" t="s">
        <v>21</v>
      </c>
      <c r="D21889" s="5" t="str">
        <f t="shared" si="341"/>
        <v>m</v>
      </c>
    </row>
    <row r="21890" spans="1:4" x14ac:dyDescent="0.2">
      <c r="A21890" s="5" t="s">
        <v>6063</v>
      </c>
      <c r="B21890" s="5" t="s">
        <v>35909</v>
      </c>
      <c r="C21890" s="5" t="s">
        <v>21</v>
      </c>
      <c r="D21890" s="5" t="str">
        <f t="shared" ref="D21890:D21953" si="342">LOWER(C21890)</f>
        <v>m</v>
      </c>
    </row>
    <row r="21891" spans="1:4" x14ac:dyDescent="0.2">
      <c r="A21891" s="5" t="s">
        <v>22244</v>
      </c>
      <c r="B21891" s="5" t="s">
        <v>35909</v>
      </c>
      <c r="C21891" s="5" t="s">
        <v>21</v>
      </c>
      <c r="D21891" s="5" t="str">
        <f t="shared" si="342"/>
        <v>m</v>
      </c>
    </row>
    <row r="21892" spans="1:4" x14ac:dyDescent="0.2">
      <c r="A21892" s="5" t="s">
        <v>6064</v>
      </c>
      <c r="B21892" s="5" t="s">
        <v>35910</v>
      </c>
      <c r="C21892" s="5" t="s">
        <v>25323</v>
      </c>
      <c r="D21892" s="5" t="str">
        <f t="shared" si="342"/>
        <v>m3</v>
      </c>
    </row>
    <row r="21893" spans="1:4" x14ac:dyDescent="0.2">
      <c r="A21893" s="5" t="s">
        <v>22245</v>
      </c>
      <c r="B21893" s="5" t="s">
        <v>35910</v>
      </c>
      <c r="C21893" s="5" t="s">
        <v>25323</v>
      </c>
      <c r="D21893" s="5" t="str">
        <f t="shared" si="342"/>
        <v>m3</v>
      </c>
    </row>
    <row r="21894" spans="1:4" x14ac:dyDescent="0.2">
      <c r="A21894" s="5" t="s">
        <v>6065</v>
      </c>
      <c r="B21894" s="5" t="s">
        <v>35911</v>
      </c>
      <c r="C21894" s="5" t="s">
        <v>25323</v>
      </c>
      <c r="D21894" s="5" t="str">
        <f t="shared" si="342"/>
        <v>m3</v>
      </c>
    </row>
    <row r="21895" spans="1:4" x14ac:dyDescent="0.2">
      <c r="A21895" s="5" t="s">
        <v>22246</v>
      </c>
      <c r="B21895" s="5" t="s">
        <v>35911</v>
      </c>
      <c r="C21895" s="5" t="s">
        <v>25323</v>
      </c>
      <c r="D21895" s="5" t="str">
        <f t="shared" si="342"/>
        <v>m3</v>
      </c>
    </row>
    <row r="21896" spans="1:4" x14ac:dyDescent="0.2">
      <c r="A21896" s="5" t="s">
        <v>6066</v>
      </c>
      <c r="B21896" s="5" t="s">
        <v>35912</v>
      </c>
      <c r="C21896" s="5" t="s">
        <v>25323</v>
      </c>
      <c r="D21896" s="5" t="str">
        <f t="shared" si="342"/>
        <v>m3</v>
      </c>
    </row>
    <row r="21897" spans="1:4" x14ac:dyDescent="0.2">
      <c r="A21897" s="5" t="s">
        <v>22247</v>
      </c>
      <c r="B21897" s="5" t="s">
        <v>35912</v>
      </c>
      <c r="C21897" s="5" t="s">
        <v>25323</v>
      </c>
      <c r="D21897" s="5" t="str">
        <f t="shared" si="342"/>
        <v>m3</v>
      </c>
    </row>
    <row r="21898" spans="1:4" x14ac:dyDescent="0.2">
      <c r="A21898" s="5" t="s">
        <v>6067</v>
      </c>
      <c r="B21898" s="5" t="s">
        <v>35913</v>
      </c>
      <c r="C21898" s="5" t="s">
        <v>25323</v>
      </c>
      <c r="D21898" s="5" t="str">
        <f t="shared" si="342"/>
        <v>m3</v>
      </c>
    </row>
    <row r="21899" spans="1:4" x14ac:dyDescent="0.2">
      <c r="A21899" s="5" t="s">
        <v>22248</v>
      </c>
      <c r="B21899" s="5" t="s">
        <v>35913</v>
      </c>
      <c r="C21899" s="5" t="s">
        <v>25323</v>
      </c>
      <c r="D21899" s="5" t="str">
        <f t="shared" si="342"/>
        <v>m3</v>
      </c>
    </row>
    <row r="21900" spans="1:4" x14ac:dyDescent="0.2">
      <c r="A21900" s="5" t="s">
        <v>6068</v>
      </c>
      <c r="B21900" s="5" t="s">
        <v>35914</v>
      </c>
      <c r="C21900" s="5" t="s">
        <v>25323</v>
      </c>
      <c r="D21900" s="5" t="str">
        <f t="shared" si="342"/>
        <v>m3</v>
      </c>
    </row>
    <row r="21901" spans="1:4" x14ac:dyDescent="0.2">
      <c r="A21901" s="5" t="s">
        <v>22249</v>
      </c>
      <c r="B21901" s="5" t="s">
        <v>35914</v>
      </c>
      <c r="C21901" s="5" t="s">
        <v>25323</v>
      </c>
      <c r="D21901" s="5" t="str">
        <f t="shared" si="342"/>
        <v>m3</v>
      </c>
    </row>
    <row r="21902" spans="1:4" x14ac:dyDescent="0.2">
      <c r="A21902" s="5" t="s">
        <v>6069</v>
      </c>
      <c r="B21902" s="5" t="s">
        <v>35915</v>
      </c>
      <c r="C21902" s="5" t="s">
        <v>891</v>
      </c>
      <c r="D21902" s="5" t="str">
        <f t="shared" si="342"/>
        <v>kg</v>
      </c>
    </row>
    <row r="21903" spans="1:4" x14ac:dyDescent="0.2">
      <c r="A21903" s="5" t="s">
        <v>22250</v>
      </c>
      <c r="B21903" s="5" t="s">
        <v>35915</v>
      </c>
      <c r="C21903" s="5" t="s">
        <v>891</v>
      </c>
      <c r="D21903" s="5" t="str">
        <f t="shared" si="342"/>
        <v>kg</v>
      </c>
    </row>
    <row r="21904" spans="1:4" x14ac:dyDescent="0.2">
      <c r="A21904" s="5" t="s">
        <v>6070</v>
      </c>
      <c r="B21904" s="5" t="s">
        <v>35916</v>
      </c>
      <c r="C21904" s="5" t="s">
        <v>25323</v>
      </c>
      <c r="D21904" s="5" t="str">
        <f t="shared" si="342"/>
        <v>m3</v>
      </c>
    </row>
    <row r="21905" spans="1:4" x14ac:dyDescent="0.2">
      <c r="A21905" s="5" t="s">
        <v>22251</v>
      </c>
      <c r="B21905" s="5" t="s">
        <v>35916</v>
      </c>
      <c r="C21905" s="5" t="s">
        <v>25323</v>
      </c>
      <c r="D21905" s="5" t="str">
        <f t="shared" si="342"/>
        <v>m3</v>
      </c>
    </row>
    <row r="21906" spans="1:4" x14ac:dyDescent="0.2">
      <c r="A21906" s="5" t="s">
        <v>6071</v>
      </c>
      <c r="B21906" s="5" t="s">
        <v>35917</v>
      </c>
      <c r="C21906" s="5" t="s">
        <v>25323</v>
      </c>
      <c r="D21906" s="5" t="str">
        <f t="shared" si="342"/>
        <v>m3</v>
      </c>
    </row>
    <row r="21907" spans="1:4" x14ac:dyDescent="0.2">
      <c r="A21907" s="5" t="s">
        <v>22252</v>
      </c>
      <c r="B21907" s="5" t="s">
        <v>35917</v>
      </c>
      <c r="C21907" s="5" t="s">
        <v>25323</v>
      </c>
      <c r="D21907" s="5" t="str">
        <f t="shared" si="342"/>
        <v>m3</v>
      </c>
    </row>
    <row r="21908" spans="1:4" x14ac:dyDescent="0.2">
      <c r="A21908" s="5" t="s">
        <v>6072</v>
      </c>
      <c r="B21908" s="5" t="s">
        <v>35918</v>
      </c>
      <c r="C21908" s="5" t="s">
        <v>25323</v>
      </c>
      <c r="D21908" s="5" t="str">
        <f t="shared" si="342"/>
        <v>m3</v>
      </c>
    </row>
    <row r="21909" spans="1:4" x14ac:dyDescent="0.2">
      <c r="A21909" s="5" t="s">
        <v>22253</v>
      </c>
      <c r="B21909" s="5" t="s">
        <v>35918</v>
      </c>
      <c r="C21909" s="5" t="s">
        <v>25323</v>
      </c>
      <c r="D21909" s="5" t="str">
        <f t="shared" si="342"/>
        <v>m3</v>
      </c>
    </row>
    <row r="21910" spans="1:4" x14ac:dyDescent="0.2">
      <c r="A21910" s="5" t="s">
        <v>6073</v>
      </c>
      <c r="B21910" s="5" t="s">
        <v>35919</v>
      </c>
      <c r="C21910" s="5" t="s">
        <v>25323</v>
      </c>
      <c r="D21910" s="5" t="str">
        <f t="shared" si="342"/>
        <v>m3</v>
      </c>
    </row>
    <row r="21911" spans="1:4" x14ac:dyDescent="0.2">
      <c r="A21911" s="5" t="s">
        <v>22254</v>
      </c>
      <c r="B21911" s="5" t="s">
        <v>35919</v>
      </c>
      <c r="C21911" s="5" t="s">
        <v>25323</v>
      </c>
      <c r="D21911" s="5" t="str">
        <f t="shared" si="342"/>
        <v>m3</v>
      </c>
    </row>
    <row r="21912" spans="1:4" x14ac:dyDescent="0.2">
      <c r="A21912" s="5" t="s">
        <v>6074</v>
      </c>
      <c r="B21912" s="5" t="s">
        <v>35920</v>
      </c>
      <c r="C21912" s="5" t="s">
        <v>25323</v>
      </c>
      <c r="D21912" s="5" t="str">
        <f t="shared" si="342"/>
        <v>m3</v>
      </c>
    </row>
    <row r="21913" spans="1:4" x14ac:dyDescent="0.2">
      <c r="A21913" s="5" t="s">
        <v>22255</v>
      </c>
      <c r="B21913" s="5" t="s">
        <v>35920</v>
      </c>
      <c r="C21913" s="5" t="s">
        <v>25323</v>
      </c>
      <c r="D21913" s="5" t="str">
        <f t="shared" si="342"/>
        <v>m3</v>
      </c>
    </row>
    <row r="21914" spans="1:4" x14ac:dyDescent="0.2">
      <c r="A21914" s="5" t="s">
        <v>6075</v>
      </c>
      <c r="B21914" s="5" t="s">
        <v>35921</v>
      </c>
      <c r="C21914" s="5" t="s">
        <v>25323</v>
      </c>
      <c r="D21914" s="5" t="str">
        <f t="shared" si="342"/>
        <v>m3</v>
      </c>
    </row>
    <row r="21915" spans="1:4" x14ac:dyDescent="0.2">
      <c r="A21915" s="5" t="s">
        <v>22256</v>
      </c>
      <c r="B21915" s="5" t="s">
        <v>35921</v>
      </c>
      <c r="C21915" s="5" t="s">
        <v>25323</v>
      </c>
      <c r="D21915" s="5" t="str">
        <f t="shared" si="342"/>
        <v>m3</v>
      </c>
    </row>
    <row r="21916" spans="1:4" x14ac:dyDescent="0.2">
      <c r="A21916" s="5" t="s">
        <v>11140</v>
      </c>
      <c r="B21916" s="5" t="s">
        <v>35922</v>
      </c>
      <c r="C21916" s="5" t="s">
        <v>25323</v>
      </c>
      <c r="D21916" s="5" t="str">
        <f t="shared" si="342"/>
        <v>m3</v>
      </c>
    </row>
    <row r="21917" spans="1:4" x14ac:dyDescent="0.2">
      <c r="A21917" s="5" t="s">
        <v>22257</v>
      </c>
      <c r="B21917" s="5" t="s">
        <v>35922</v>
      </c>
      <c r="C21917" s="5" t="s">
        <v>25323</v>
      </c>
      <c r="D21917" s="5" t="str">
        <f t="shared" si="342"/>
        <v>m3</v>
      </c>
    </row>
    <row r="21918" spans="1:4" x14ac:dyDescent="0.2">
      <c r="A21918" s="5" t="s">
        <v>11141</v>
      </c>
      <c r="B21918" s="5" t="s">
        <v>35923</v>
      </c>
      <c r="C21918" s="5" t="s">
        <v>25323</v>
      </c>
      <c r="D21918" s="5" t="str">
        <f t="shared" si="342"/>
        <v>m3</v>
      </c>
    </row>
    <row r="21919" spans="1:4" x14ac:dyDescent="0.2">
      <c r="A21919" s="5" t="s">
        <v>22258</v>
      </c>
      <c r="B21919" s="5" t="s">
        <v>35923</v>
      </c>
      <c r="C21919" s="5" t="s">
        <v>25323</v>
      </c>
      <c r="D21919" s="5" t="str">
        <f t="shared" si="342"/>
        <v>m3</v>
      </c>
    </row>
    <row r="21920" spans="1:4" x14ac:dyDescent="0.2">
      <c r="A21920" s="5" t="s">
        <v>6076</v>
      </c>
      <c r="B21920" s="5" t="s">
        <v>35924</v>
      </c>
      <c r="C21920" s="5" t="s">
        <v>25323</v>
      </c>
      <c r="D21920" s="5" t="str">
        <f t="shared" si="342"/>
        <v>m3</v>
      </c>
    </row>
    <row r="21921" spans="1:4" x14ac:dyDescent="0.2">
      <c r="A21921" s="5" t="s">
        <v>22259</v>
      </c>
      <c r="B21921" s="5" t="s">
        <v>35924</v>
      </c>
      <c r="C21921" s="5" t="s">
        <v>25323</v>
      </c>
      <c r="D21921" s="5" t="str">
        <f t="shared" si="342"/>
        <v>m3</v>
      </c>
    </row>
    <row r="21922" spans="1:4" x14ac:dyDescent="0.2">
      <c r="A21922" s="5" t="s">
        <v>6077</v>
      </c>
      <c r="B21922" s="5" t="s">
        <v>35925</v>
      </c>
      <c r="C21922" s="5" t="s">
        <v>25323</v>
      </c>
      <c r="D21922" s="5" t="str">
        <f t="shared" si="342"/>
        <v>m3</v>
      </c>
    </row>
    <row r="21923" spans="1:4" x14ac:dyDescent="0.2">
      <c r="A21923" s="5" t="s">
        <v>22260</v>
      </c>
      <c r="B21923" s="5" t="s">
        <v>35925</v>
      </c>
      <c r="C21923" s="5" t="s">
        <v>25323</v>
      </c>
      <c r="D21923" s="5" t="str">
        <f t="shared" si="342"/>
        <v>m3</v>
      </c>
    </row>
    <row r="21924" spans="1:4" x14ac:dyDescent="0.2">
      <c r="A21924" s="5" t="s">
        <v>11142</v>
      </c>
      <c r="B21924" s="5" t="s">
        <v>35926</v>
      </c>
      <c r="C21924" s="5" t="s">
        <v>891</v>
      </c>
      <c r="D21924" s="5" t="str">
        <f t="shared" si="342"/>
        <v>kg</v>
      </c>
    </row>
    <row r="21925" spans="1:4" x14ac:dyDescent="0.2">
      <c r="A21925" s="5" t="s">
        <v>22261</v>
      </c>
      <c r="B21925" s="5" t="s">
        <v>35926</v>
      </c>
      <c r="C21925" s="5" t="s">
        <v>891</v>
      </c>
      <c r="D21925" s="5" t="str">
        <f t="shared" si="342"/>
        <v>kg</v>
      </c>
    </row>
    <row r="21926" spans="1:4" x14ac:dyDescent="0.2">
      <c r="A21926" s="5" t="s">
        <v>11143</v>
      </c>
      <c r="B21926" s="5" t="s">
        <v>35927</v>
      </c>
      <c r="C21926" s="5" t="s">
        <v>25323</v>
      </c>
      <c r="D21926" s="5" t="str">
        <f t="shared" si="342"/>
        <v>m3</v>
      </c>
    </row>
    <row r="21927" spans="1:4" x14ac:dyDescent="0.2">
      <c r="A21927" s="5" t="s">
        <v>22262</v>
      </c>
      <c r="B21927" s="5" t="s">
        <v>35927</v>
      </c>
      <c r="C21927" s="5" t="s">
        <v>25323</v>
      </c>
      <c r="D21927" s="5" t="str">
        <f t="shared" si="342"/>
        <v>m3</v>
      </c>
    </row>
    <row r="21928" spans="1:4" x14ac:dyDescent="0.2">
      <c r="A21928" s="5" t="s">
        <v>11144</v>
      </c>
      <c r="B21928" s="5" t="s">
        <v>35928</v>
      </c>
      <c r="C21928" s="5" t="s">
        <v>25323</v>
      </c>
      <c r="D21928" s="5" t="str">
        <f t="shared" si="342"/>
        <v>m3</v>
      </c>
    </row>
    <row r="21929" spans="1:4" x14ac:dyDescent="0.2">
      <c r="A21929" s="5" t="s">
        <v>22263</v>
      </c>
      <c r="B21929" s="5" t="s">
        <v>35928</v>
      </c>
      <c r="C21929" s="5" t="s">
        <v>25323</v>
      </c>
      <c r="D21929" s="5" t="str">
        <f t="shared" si="342"/>
        <v>m3</v>
      </c>
    </row>
    <row r="21930" spans="1:4" x14ac:dyDescent="0.2">
      <c r="A21930" s="5" t="s">
        <v>11145</v>
      </c>
      <c r="B21930" s="5" t="s">
        <v>35929</v>
      </c>
      <c r="C21930" s="5" t="s">
        <v>25323</v>
      </c>
      <c r="D21930" s="5" t="str">
        <f t="shared" si="342"/>
        <v>m3</v>
      </c>
    </row>
    <row r="21931" spans="1:4" x14ac:dyDescent="0.2">
      <c r="A21931" s="5" t="s">
        <v>22264</v>
      </c>
      <c r="B21931" s="5" t="s">
        <v>35929</v>
      </c>
      <c r="C21931" s="5" t="s">
        <v>25323</v>
      </c>
      <c r="D21931" s="5" t="str">
        <f t="shared" si="342"/>
        <v>m3</v>
      </c>
    </row>
    <row r="21932" spans="1:4" x14ac:dyDescent="0.2">
      <c r="A21932" s="5" t="s">
        <v>11146</v>
      </c>
      <c r="B21932" s="5" t="s">
        <v>35930</v>
      </c>
      <c r="C21932" s="5" t="s">
        <v>25323</v>
      </c>
      <c r="D21932" s="5" t="str">
        <f t="shared" si="342"/>
        <v>m3</v>
      </c>
    </row>
    <row r="21933" spans="1:4" x14ac:dyDescent="0.2">
      <c r="A21933" s="5" t="s">
        <v>22265</v>
      </c>
      <c r="B21933" s="5" t="s">
        <v>35930</v>
      </c>
      <c r="C21933" s="5" t="s">
        <v>25323</v>
      </c>
      <c r="D21933" s="5" t="str">
        <f t="shared" si="342"/>
        <v>m3</v>
      </c>
    </row>
    <row r="21934" spans="1:4" x14ac:dyDescent="0.2">
      <c r="A21934" s="5" t="s">
        <v>11147</v>
      </c>
      <c r="B21934" s="5" t="s">
        <v>35931</v>
      </c>
      <c r="C21934" s="5" t="s">
        <v>25323</v>
      </c>
      <c r="D21934" s="5" t="str">
        <f t="shared" si="342"/>
        <v>m3</v>
      </c>
    </row>
    <row r="21935" spans="1:4" x14ac:dyDescent="0.2">
      <c r="A21935" s="5" t="s">
        <v>22266</v>
      </c>
      <c r="B21935" s="5" t="s">
        <v>35931</v>
      </c>
      <c r="C21935" s="5" t="s">
        <v>25323</v>
      </c>
      <c r="D21935" s="5" t="str">
        <f t="shared" si="342"/>
        <v>m3</v>
      </c>
    </row>
    <row r="21936" spans="1:4" x14ac:dyDescent="0.2">
      <c r="A21936" s="5" t="s">
        <v>11148</v>
      </c>
      <c r="B21936" s="5" t="s">
        <v>35932</v>
      </c>
      <c r="C21936" s="5" t="s">
        <v>25536</v>
      </c>
      <c r="D21936" s="5" t="str">
        <f t="shared" si="342"/>
        <v>m2</v>
      </c>
    </row>
    <row r="21937" spans="1:4" x14ac:dyDescent="0.2">
      <c r="A21937" s="5" t="s">
        <v>22267</v>
      </c>
      <c r="B21937" s="5" t="s">
        <v>35932</v>
      </c>
      <c r="C21937" s="5" t="s">
        <v>25536</v>
      </c>
      <c r="D21937" s="5" t="str">
        <f t="shared" si="342"/>
        <v>m2</v>
      </c>
    </row>
    <row r="21938" spans="1:4" x14ac:dyDescent="0.2">
      <c r="A21938" s="5" t="s">
        <v>11149</v>
      </c>
      <c r="B21938" s="5" t="s">
        <v>35933</v>
      </c>
      <c r="C21938" s="5" t="s">
        <v>25536</v>
      </c>
      <c r="D21938" s="5" t="str">
        <f t="shared" si="342"/>
        <v>m2</v>
      </c>
    </row>
    <row r="21939" spans="1:4" x14ac:dyDescent="0.2">
      <c r="A21939" s="5" t="s">
        <v>22268</v>
      </c>
      <c r="B21939" s="5" t="s">
        <v>35933</v>
      </c>
      <c r="C21939" s="5" t="s">
        <v>25536</v>
      </c>
      <c r="D21939" s="5" t="str">
        <f t="shared" si="342"/>
        <v>m2</v>
      </c>
    </row>
    <row r="21940" spans="1:4" x14ac:dyDescent="0.2">
      <c r="A21940" s="5" t="s">
        <v>11150</v>
      </c>
      <c r="B21940" s="5" t="s">
        <v>35934</v>
      </c>
      <c r="C21940" s="5" t="s">
        <v>25323</v>
      </c>
      <c r="D21940" s="5" t="str">
        <f t="shared" si="342"/>
        <v>m3</v>
      </c>
    </row>
    <row r="21941" spans="1:4" x14ac:dyDescent="0.2">
      <c r="A21941" s="5" t="s">
        <v>22269</v>
      </c>
      <c r="B21941" s="5" t="s">
        <v>35934</v>
      </c>
      <c r="C21941" s="5" t="s">
        <v>25323</v>
      </c>
      <c r="D21941" s="5" t="str">
        <f t="shared" si="342"/>
        <v>m3</v>
      </c>
    </row>
    <row r="21942" spans="1:4" x14ac:dyDescent="0.2">
      <c r="A21942" s="5" t="s">
        <v>11151</v>
      </c>
      <c r="B21942" s="5" t="s">
        <v>35935</v>
      </c>
      <c r="C21942" s="5" t="s">
        <v>25323</v>
      </c>
      <c r="D21942" s="5" t="str">
        <f t="shared" si="342"/>
        <v>m3</v>
      </c>
    </row>
    <row r="21943" spans="1:4" x14ac:dyDescent="0.2">
      <c r="A21943" s="5" t="s">
        <v>22270</v>
      </c>
      <c r="B21943" s="5" t="s">
        <v>35935</v>
      </c>
      <c r="C21943" s="5" t="s">
        <v>25323</v>
      </c>
      <c r="D21943" s="5" t="str">
        <f t="shared" si="342"/>
        <v>m3</v>
      </c>
    </row>
    <row r="21944" spans="1:4" x14ac:dyDescent="0.2">
      <c r="A21944" s="5" t="s">
        <v>11152</v>
      </c>
      <c r="B21944" s="5" t="s">
        <v>35936</v>
      </c>
      <c r="C21944" s="5" t="s">
        <v>25536</v>
      </c>
      <c r="D21944" s="5" t="str">
        <f t="shared" si="342"/>
        <v>m2</v>
      </c>
    </row>
    <row r="21945" spans="1:4" x14ac:dyDescent="0.2">
      <c r="A21945" s="5" t="s">
        <v>22271</v>
      </c>
      <c r="B21945" s="5" t="s">
        <v>35936</v>
      </c>
      <c r="C21945" s="5" t="s">
        <v>25536</v>
      </c>
      <c r="D21945" s="5" t="str">
        <f t="shared" si="342"/>
        <v>m2</v>
      </c>
    </row>
    <row r="21946" spans="1:4" x14ac:dyDescent="0.2">
      <c r="A21946" s="5" t="s">
        <v>11153</v>
      </c>
      <c r="B21946" s="5" t="s">
        <v>35937</v>
      </c>
      <c r="C21946" s="5" t="s">
        <v>25536</v>
      </c>
      <c r="D21946" s="5" t="str">
        <f t="shared" si="342"/>
        <v>m2</v>
      </c>
    </row>
    <row r="21947" spans="1:4" x14ac:dyDescent="0.2">
      <c r="A21947" s="5" t="s">
        <v>22272</v>
      </c>
      <c r="B21947" s="5" t="s">
        <v>35937</v>
      </c>
      <c r="C21947" s="5" t="s">
        <v>25536</v>
      </c>
      <c r="D21947" s="5" t="str">
        <f t="shared" si="342"/>
        <v>m2</v>
      </c>
    </row>
    <row r="21948" spans="1:4" x14ac:dyDescent="0.2">
      <c r="A21948" s="5" t="s">
        <v>11154</v>
      </c>
      <c r="B21948" s="5" t="s">
        <v>35938</v>
      </c>
      <c r="C21948" s="5" t="s">
        <v>25323</v>
      </c>
      <c r="D21948" s="5" t="str">
        <f t="shared" si="342"/>
        <v>m3</v>
      </c>
    </row>
    <row r="21949" spans="1:4" x14ac:dyDescent="0.2">
      <c r="A21949" s="5" t="s">
        <v>22273</v>
      </c>
      <c r="B21949" s="5" t="s">
        <v>35938</v>
      </c>
      <c r="C21949" s="5" t="s">
        <v>25323</v>
      </c>
      <c r="D21949" s="5" t="str">
        <f t="shared" si="342"/>
        <v>m3</v>
      </c>
    </row>
    <row r="21950" spans="1:4" x14ac:dyDescent="0.2">
      <c r="A21950" s="5" t="s">
        <v>11155</v>
      </c>
      <c r="B21950" s="5" t="s">
        <v>35939</v>
      </c>
      <c r="C21950" s="5" t="s">
        <v>25536</v>
      </c>
      <c r="D21950" s="5" t="str">
        <f t="shared" si="342"/>
        <v>m2</v>
      </c>
    </row>
    <row r="21951" spans="1:4" x14ac:dyDescent="0.2">
      <c r="A21951" s="5" t="s">
        <v>22274</v>
      </c>
      <c r="B21951" s="5" t="s">
        <v>35939</v>
      </c>
      <c r="C21951" s="5" t="s">
        <v>25536</v>
      </c>
      <c r="D21951" s="5" t="str">
        <f t="shared" si="342"/>
        <v>m2</v>
      </c>
    </row>
    <row r="21952" spans="1:4" x14ac:dyDescent="0.2">
      <c r="A21952" s="5" t="s">
        <v>11156</v>
      </c>
      <c r="B21952" s="5" t="s">
        <v>35940</v>
      </c>
      <c r="C21952" s="5" t="s">
        <v>25536</v>
      </c>
      <c r="D21952" s="5" t="str">
        <f t="shared" si="342"/>
        <v>m2</v>
      </c>
    </row>
    <row r="21953" spans="1:4" x14ac:dyDescent="0.2">
      <c r="A21953" s="5" t="s">
        <v>23578</v>
      </c>
      <c r="B21953" s="5" t="s">
        <v>35940</v>
      </c>
      <c r="C21953" s="5" t="s">
        <v>25536</v>
      </c>
      <c r="D21953" s="5" t="str">
        <f t="shared" si="342"/>
        <v>m2</v>
      </c>
    </row>
    <row r="21954" spans="1:4" x14ac:dyDescent="0.2">
      <c r="A21954" s="5" t="s">
        <v>11157</v>
      </c>
      <c r="B21954" s="5" t="s">
        <v>35941</v>
      </c>
      <c r="C21954" s="5" t="s">
        <v>25536</v>
      </c>
      <c r="D21954" s="5" t="str">
        <f t="shared" ref="D21954:D22017" si="343">LOWER(C21954)</f>
        <v>m2</v>
      </c>
    </row>
    <row r="21955" spans="1:4" x14ac:dyDescent="0.2">
      <c r="A21955" s="5" t="s">
        <v>22275</v>
      </c>
      <c r="B21955" s="5" t="s">
        <v>35941</v>
      </c>
      <c r="C21955" s="5" t="s">
        <v>25536</v>
      </c>
      <c r="D21955" s="5" t="str">
        <f t="shared" si="343"/>
        <v>m2</v>
      </c>
    </row>
    <row r="21956" spans="1:4" x14ac:dyDescent="0.2">
      <c r="A21956" s="5" t="s">
        <v>11158</v>
      </c>
      <c r="B21956" s="5" t="s">
        <v>35942</v>
      </c>
      <c r="C21956" s="5" t="s">
        <v>25536</v>
      </c>
      <c r="D21956" s="5" t="str">
        <f t="shared" si="343"/>
        <v>m2</v>
      </c>
    </row>
    <row r="21957" spans="1:4" x14ac:dyDescent="0.2">
      <c r="A21957" s="5" t="s">
        <v>22276</v>
      </c>
      <c r="B21957" s="5" t="s">
        <v>35942</v>
      </c>
      <c r="C21957" s="5" t="s">
        <v>25536</v>
      </c>
      <c r="D21957" s="5" t="str">
        <f t="shared" si="343"/>
        <v>m2</v>
      </c>
    </row>
    <row r="21958" spans="1:4" x14ac:dyDescent="0.2">
      <c r="A21958" s="5" t="s">
        <v>6078</v>
      </c>
      <c r="B21958" s="5" t="s">
        <v>35943</v>
      </c>
      <c r="C21958" s="5" t="s">
        <v>20</v>
      </c>
      <c r="D21958" s="5" t="str">
        <f t="shared" si="343"/>
        <v>t</v>
      </c>
    </row>
    <row r="21959" spans="1:4" x14ac:dyDescent="0.2">
      <c r="A21959" s="5" t="s">
        <v>22277</v>
      </c>
      <c r="B21959" s="5" t="s">
        <v>35943</v>
      </c>
      <c r="C21959" s="5" t="s">
        <v>20</v>
      </c>
      <c r="D21959" s="5" t="str">
        <f t="shared" si="343"/>
        <v>t</v>
      </c>
    </row>
    <row r="21960" spans="1:4" x14ac:dyDescent="0.2">
      <c r="A21960" s="5" t="s">
        <v>6079</v>
      </c>
      <c r="B21960" s="5" t="s">
        <v>35944</v>
      </c>
      <c r="C21960" s="5" t="s">
        <v>20</v>
      </c>
      <c r="D21960" s="5" t="str">
        <f t="shared" si="343"/>
        <v>t</v>
      </c>
    </row>
    <row r="21961" spans="1:4" x14ac:dyDescent="0.2">
      <c r="A21961" s="5" t="s">
        <v>22278</v>
      </c>
      <c r="B21961" s="5" t="s">
        <v>35944</v>
      </c>
      <c r="C21961" s="5" t="s">
        <v>20</v>
      </c>
      <c r="D21961" s="5" t="str">
        <f t="shared" si="343"/>
        <v>t</v>
      </c>
    </row>
    <row r="21962" spans="1:4" x14ac:dyDescent="0.2">
      <c r="A21962" s="5" t="s">
        <v>6080</v>
      </c>
      <c r="B21962" s="5" t="s">
        <v>35945</v>
      </c>
      <c r="C21962" s="5" t="s">
        <v>20</v>
      </c>
      <c r="D21962" s="5" t="str">
        <f t="shared" si="343"/>
        <v>t</v>
      </c>
    </row>
    <row r="21963" spans="1:4" x14ac:dyDescent="0.2">
      <c r="A21963" s="5" t="s">
        <v>22279</v>
      </c>
      <c r="B21963" s="5" t="s">
        <v>35945</v>
      </c>
      <c r="C21963" s="5" t="s">
        <v>20</v>
      </c>
      <c r="D21963" s="5" t="str">
        <f t="shared" si="343"/>
        <v>t</v>
      </c>
    </row>
    <row r="21964" spans="1:4" x14ac:dyDescent="0.2">
      <c r="A21964" s="5" t="s">
        <v>6081</v>
      </c>
      <c r="B21964" s="5" t="s">
        <v>35946</v>
      </c>
      <c r="C21964" s="5" t="s">
        <v>20</v>
      </c>
      <c r="D21964" s="5" t="str">
        <f t="shared" si="343"/>
        <v>t</v>
      </c>
    </row>
    <row r="21965" spans="1:4" x14ac:dyDescent="0.2">
      <c r="A21965" s="5" t="s">
        <v>22280</v>
      </c>
      <c r="B21965" s="5" t="s">
        <v>35946</v>
      </c>
      <c r="C21965" s="5" t="s">
        <v>20</v>
      </c>
      <c r="D21965" s="5" t="str">
        <f t="shared" si="343"/>
        <v>t</v>
      </c>
    </row>
    <row r="21966" spans="1:4" x14ac:dyDescent="0.2">
      <c r="A21966" s="5" t="s">
        <v>6082</v>
      </c>
      <c r="B21966" s="5" t="s">
        <v>35947</v>
      </c>
      <c r="C21966" s="5" t="s">
        <v>20</v>
      </c>
      <c r="D21966" s="5" t="str">
        <f t="shared" si="343"/>
        <v>t</v>
      </c>
    </row>
    <row r="21967" spans="1:4" x14ac:dyDescent="0.2">
      <c r="A21967" s="5" t="s">
        <v>22281</v>
      </c>
      <c r="B21967" s="5" t="s">
        <v>35947</v>
      </c>
      <c r="C21967" s="5" t="s">
        <v>20</v>
      </c>
      <c r="D21967" s="5" t="str">
        <f t="shared" si="343"/>
        <v>t</v>
      </c>
    </row>
    <row r="21968" spans="1:4" x14ac:dyDescent="0.2">
      <c r="A21968" s="5" t="s">
        <v>6083</v>
      </c>
      <c r="B21968" s="5" t="s">
        <v>35948</v>
      </c>
      <c r="C21968" s="5" t="s">
        <v>20</v>
      </c>
      <c r="D21968" s="5" t="str">
        <f t="shared" si="343"/>
        <v>t</v>
      </c>
    </row>
    <row r="21969" spans="1:4" x14ac:dyDescent="0.2">
      <c r="A21969" s="5" t="s">
        <v>22282</v>
      </c>
      <c r="B21969" s="5" t="s">
        <v>35948</v>
      </c>
      <c r="C21969" s="5" t="s">
        <v>20</v>
      </c>
      <c r="D21969" s="5" t="str">
        <f t="shared" si="343"/>
        <v>t</v>
      </c>
    </row>
    <row r="21970" spans="1:4" x14ac:dyDescent="0.2">
      <c r="A21970" s="5" t="s">
        <v>6084</v>
      </c>
      <c r="B21970" s="5" t="s">
        <v>35949</v>
      </c>
      <c r="C21970" s="5" t="s">
        <v>20</v>
      </c>
      <c r="D21970" s="5" t="str">
        <f t="shared" si="343"/>
        <v>t</v>
      </c>
    </row>
    <row r="21971" spans="1:4" x14ac:dyDescent="0.2">
      <c r="A21971" s="5" t="s">
        <v>22283</v>
      </c>
      <c r="B21971" s="5" t="s">
        <v>35949</v>
      </c>
      <c r="C21971" s="5" t="s">
        <v>20</v>
      </c>
      <c r="D21971" s="5" t="str">
        <f t="shared" si="343"/>
        <v>t</v>
      </c>
    </row>
    <row r="21972" spans="1:4" x14ac:dyDescent="0.2">
      <c r="A21972" s="5" t="s">
        <v>6085</v>
      </c>
      <c r="B21972" s="5" t="s">
        <v>35950</v>
      </c>
      <c r="C21972" s="5" t="s">
        <v>20</v>
      </c>
      <c r="D21972" s="5" t="str">
        <f t="shared" si="343"/>
        <v>t</v>
      </c>
    </row>
    <row r="21973" spans="1:4" x14ac:dyDescent="0.2">
      <c r="A21973" s="5" t="s">
        <v>22284</v>
      </c>
      <c r="B21973" s="5" t="s">
        <v>35950</v>
      </c>
      <c r="C21973" s="5" t="s">
        <v>20</v>
      </c>
      <c r="D21973" s="5" t="str">
        <f t="shared" si="343"/>
        <v>t</v>
      </c>
    </row>
    <row r="21974" spans="1:4" x14ac:dyDescent="0.2">
      <c r="A21974" s="5" t="s">
        <v>6086</v>
      </c>
      <c r="B21974" s="5" t="s">
        <v>35951</v>
      </c>
      <c r="C21974" s="5" t="s">
        <v>25323</v>
      </c>
      <c r="D21974" s="5" t="str">
        <f t="shared" si="343"/>
        <v>m3</v>
      </c>
    </row>
    <row r="21975" spans="1:4" x14ac:dyDescent="0.2">
      <c r="A21975" s="5" t="s">
        <v>22285</v>
      </c>
      <c r="B21975" s="5" t="s">
        <v>35951</v>
      </c>
      <c r="C21975" s="5" t="s">
        <v>25323</v>
      </c>
      <c r="D21975" s="5" t="str">
        <f t="shared" si="343"/>
        <v>m3</v>
      </c>
    </row>
    <row r="21976" spans="1:4" x14ac:dyDescent="0.2">
      <c r="A21976" s="5" t="s">
        <v>11159</v>
      </c>
      <c r="B21976" s="5" t="s">
        <v>35952</v>
      </c>
      <c r="C21976" s="5" t="s">
        <v>25323</v>
      </c>
      <c r="D21976" s="5" t="str">
        <f t="shared" si="343"/>
        <v>m3</v>
      </c>
    </row>
    <row r="21977" spans="1:4" x14ac:dyDescent="0.2">
      <c r="A21977" s="5" t="s">
        <v>22286</v>
      </c>
      <c r="B21977" s="5" t="s">
        <v>35952</v>
      </c>
      <c r="C21977" s="5" t="s">
        <v>25323</v>
      </c>
      <c r="D21977" s="5" t="str">
        <f t="shared" si="343"/>
        <v>m3</v>
      </c>
    </row>
    <row r="21978" spans="1:4" x14ac:dyDescent="0.2">
      <c r="A21978" s="5" t="s">
        <v>6087</v>
      </c>
      <c r="B21978" s="5" t="s">
        <v>35953</v>
      </c>
      <c r="C21978" s="5" t="s">
        <v>25536</v>
      </c>
      <c r="D21978" s="5" t="str">
        <f t="shared" si="343"/>
        <v>m2</v>
      </c>
    </row>
    <row r="21979" spans="1:4" x14ac:dyDescent="0.2">
      <c r="A21979" s="5" t="s">
        <v>22287</v>
      </c>
      <c r="B21979" s="5" t="s">
        <v>35953</v>
      </c>
      <c r="C21979" s="5" t="s">
        <v>25536</v>
      </c>
      <c r="D21979" s="5" t="str">
        <f t="shared" si="343"/>
        <v>m2</v>
      </c>
    </row>
    <row r="21980" spans="1:4" x14ac:dyDescent="0.2">
      <c r="A21980" s="5" t="s">
        <v>11160</v>
      </c>
      <c r="B21980" s="5" t="s">
        <v>35954</v>
      </c>
      <c r="C21980" s="5" t="s">
        <v>20</v>
      </c>
      <c r="D21980" s="5" t="str">
        <f t="shared" si="343"/>
        <v>t</v>
      </c>
    </row>
    <row r="21981" spans="1:4" x14ac:dyDescent="0.2">
      <c r="A21981" s="5" t="s">
        <v>22288</v>
      </c>
      <c r="B21981" s="5" t="s">
        <v>35954</v>
      </c>
      <c r="C21981" s="5" t="s">
        <v>20</v>
      </c>
      <c r="D21981" s="5" t="str">
        <f t="shared" si="343"/>
        <v>t</v>
      </c>
    </row>
    <row r="21982" spans="1:4" x14ac:dyDescent="0.2">
      <c r="A21982" s="5" t="s">
        <v>6088</v>
      </c>
      <c r="B21982" s="5" t="s">
        <v>35955</v>
      </c>
      <c r="C21982" s="5" t="s">
        <v>21</v>
      </c>
      <c r="D21982" s="5" t="str">
        <f t="shared" si="343"/>
        <v>m</v>
      </c>
    </row>
    <row r="21983" spans="1:4" x14ac:dyDescent="0.2">
      <c r="A21983" s="5" t="s">
        <v>22289</v>
      </c>
      <c r="B21983" s="5" t="s">
        <v>35955</v>
      </c>
      <c r="C21983" s="5" t="s">
        <v>21</v>
      </c>
      <c r="D21983" s="5" t="str">
        <f t="shared" si="343"/>
        <v>m</v>
      </c>
    </row>
    <row r="21984" spans="1:4" x14ac:dyDescent="0.2">
      <c r="A21984" s="5" t="s">
        <v>6089</v>
      </c>
      <c r="B21984" s="5" t="s">
        <v>35956</v>
      </c>
      <c r="C21984" s="5" t="s">
        <v>25536</v>
      </c>
      <c r="D21984" s="5" t="str">
        <f t="shared" si="343"/>
        <v>m2</v>
      </c>
    </row>
    <row r="21985" spans="1:4" x14ac:dyDescent="0.2">
      <c r="A21985" s="5" t="s">
        <v>22290</v>
      </c>
      <c r="B21985" s="5" t="s">
        <v>35956</v>
      </c>
      <c r="C21985" s="5" t="s">
        <v>25536</v>
      </c>
      <c r="D21985" s="5" t="str">
        <f t="shared" si="343"/>
        <v>m2</v>
      </c>
    </row>
    <row r="21986" spans="1:4" x14ac:dyDescent="0.2">
      <c r="A21986" s="5" t="s">
        <v>6090</v>
      </c>
      <c r="B21986" s="5" t="s">
        <v>35957</v>
      </c>
      <c r="C21986" s="5" t="s">
        <v>21</v>
      </c>
      <c r="D21986" s="5" t="str">
        <f t="shared" si="343"/>
        <v>m</v>
      </c>
    </row>
    <row r="21987" spans="1:4" x14ac:dyDescent="0.2">
      <c r="A21987" s="5" t="s">
        <v>22291</v>
      </c>
      <c r="B21987" s="5" t="s">
        <v>35957</v>
      </c>
      <c r="C21987" s="5" t="s">
        <v>21</v>
      </c>
      <c r="D21987" s="5" t="str">
        <f t="shared" si="343"/>
        <v>m</v>
      </c>
    </row>
    <row r="21988" spans="1:4" x14ac:dyDescent="0.2">
      <c r="A21988" s="5" t="s">
        <v>23579</v>
      </c>
      <c r="B21988" s="5" t="s">
        <v>35958</v>
      </c>
      <c r="C21988" s="5" t="s">
        <v>20</v>
      </c>
      <c r="D21988" s="5" t="str">
        <f t="shared" si="343"/>
        <v>t</v>
      </c>
    </row>
    <row r="21989" spans="1:4" x14ac:dyDescent="0.2">
      <c r="A21989" s="5" t="s">
        <v>23580</v>
      </c>
      <c r="B21989" s="5" t="s">
        <v>35958</v>
      </c>
      <c r="C21989" s="5" t="s">
        <v>20</v>
      </c>
      <c r="D21989" s="5" t="str">
        <f t="shared" si="343"/>
        <v>t</v>
      </c>
    </row>
    <row r="21990" spans="1:4" x14ac:dyDescent="0.2">
      <c r="A21990" s="5" t="s">
        <v>23581</v>
      </c>
      <c r="B21990" s="5" t="s">
        <v>35959</v>
      </c>
      <c r="C21990" s="5" t="s">
        <v>20</v>
      </c>
      <c r="D21990" s="5" t="str">
        <f t="shared" si="343"/>
        <v>t</v>
      </c>
    </row>
    <row r="21991" spans="1:4" x14ac:dyDescent="0.2">
      <c r="A21991" s="5" t="s">
        <v>23582</v>
      </c>
      <c r="B21991" s="5" t="s">
        <v>35959</v>
      </c>
      <c r="C21991" s="5" t="s">
        <v>20</v>
      </c>
      <c r="D21991" s="5" t="str">
        <f t="shared" si="343"/>
        <v>t</v>
      </c>
    </row>
    <row r="21992" spans="1:4" x14ac:dyDescent="0.2">
      <c r="A21992" s="5" t="s">
        <v>23583</v>
      </c>
      <c r="B21992" s="5" t="s">
        <v>35960</v>
      </c>
      <c r="C21992" s="5" t="s">
        <v>20</v>
      </c>
      <c r="D21992" s="5" t="str">
        <f t="shared" si="343"/>
        <v>t</v>
      </c>
    </row>
    <row r="21993" spans="1:4" x14ac:dyDescent="0.2">
      <c r="A21993" s="5" t="s">
        <v>23584</v>
      </c>
      <c r="B21993" s="5" t="s">
        <v>35960</v>
      </c>
      <c r="C21993" s="5" t="s">
        <v>20</v>
      </c>
      <c r="D21993" s="5" t="str">
        <f t="shared" si="343"/>
        <v>t</v>
      </c>
    </row>
    <row r="21994" spans="1:4" x14ac:dyDescent="0.2">
      <c r="A21994" s="5" t="s">
        <v>23585</v>
      </c>
      <c r="B21994" s="5" t="s">
        <v>35961</v>
      </c>
      <c r="C21994" s="5" t="s">
        <v>20</v>
      </c>
      <c r="D21994" s="5" t="str">
        <f t="shared" si="343"/>
        <v>t</v>
      </c>
    </row>
    <row r="21995" spans="1:4" x14ac:dyDescent="0.2">
      <c r="A21995" s="5" t="s">
        <v>23586</v>
      </c>
      <c r="B21995" s="5" t="s">
        <v>35961</v>
      </c>
      <c r="C21995" s="5" t="s">
        <v>20</v>
      </c>
      <c r="D21995" s="5" t="str">
        <f t="shared" si="343"/>
        <v>t</v>
      </c>
    </row>
    <row r="21996" spans="1:4" x14ac:dyDescent="0.2">
      <c r="A21996" s="5" t="s">
        <v>23587</v>
      </c>
      <c r="B21996" s="5" t="s">
        <v>35962</v>
      </c>
      <c r="C21996" s="5" t="s">
        <v>20</v>
      </c>
      <c r="D21996" s="5" t="str">
        <f t="shared" si="343"/>
        <v>t</v>
      </c>
    </row>
    <row r="21997" spans="1:4" x14ac:dyDescent="0.2">
      <c r="A21997" s="5" t="s">
        <v>23588</v>
      </c>
      <c r="B21997" s="5" t="s">
        <v>35962</v>
      </c>
      <c r="C21997" s="5" t="s">
        <v>20</v>
      </c>
      <c r="D21997" s="5" t="str">
        <f t="shared" si="343"/>
        <v>t</v>
      </c>
    </row>
    <row r="21998" spans="1:4" x14ac:dyDescent="0.2">
      <c r="A21998" s="5" t="s">
        <v>23589</v>
      </c>
      <c r="B21998" s="5" t="s">
        <v>35963</v>
      </c>
      <c r="C21998" s="5" t="s">
        <v>20</v>
      </c>
      <c r="D21998" s="5" t="str">
        <f t="shared" si="343"/>
        <v>t</v>
      </c>
    </row>
    <row r="21999" spans="1:4" x14ac:dyDescent="0.2">
      <c r="A21999" s="5" t="s">
        <v>23590</v>
      </c>
      <c r="B21999" s="5" t="s">
        <v>35963</v>
      </c>
      <c r="C21999" s="5" t="s">
        <v>20</v>
      </c>
      <c r="D21999" s="5" t="str">
        <f t="shared" si="343"/>
        <v>t</v>
      </c>
    </row>
    <row r="22000" spans="1:4" x14ac:dyDescent="0.2">
      <c r="A22000" s="5" t="s">
        <v>23591</v>
      </c>
      <c r="B22000" s="5" t="s">
        <v>35964</v>
      </c>
      <c r="C22000" s="5" t="s">
        <v>20</v>
      </c>
      <c r="D22000" s="5" t="str">
        <f t="shared" si="343"/>
        <v>t</v>
      </c>
    </row>
    <row r="22001" spans="1:4" x14ac:dyDescent="0.2">
      <c r="A22001" s="5" t="s">
        <v>23592</v>
      </c>
      <c r="B22001" s="5" t="s">
        <v>35964</v>
      </c>
      <c r="C22001" s="5" t="s">
        <v>20</v>
      </c>
      <c r="D22001" s="5" t="str">
        <f t="shared" si="343"/>
        <v>t</v>
      </c>
    </row>
    <row r="22002" spans="1:4" x14ac:dyDescent="0.2">
      <c r="A22002" s="5" t="s">
        <v>6091</v>
      </c>
      <c r="B22002" s="5" t="s">
        <v>35965</v>
      </c>
      <c r="C22002" s="5" t="s">
        <v>25323</v>
      </c>
      <c r="D22002" s="5" t="str">
        <f t="shared" si="343"/>
        <v>m3</v>
      </c>
    </row>
    <row r="22003" spans="1:4" x14ac:dyDescent="0.2">
      <c r="A22003" s="5" t="s">
        <v>22292</v>
      </c>
      <c r="B22003" s="5" t="s">
        <v>35965</v>
      </c>
      <c r="C22003" s="5" t="s">
        <v>25323</v>
      </c>
      <c r="D22003" s="5" t="str">
        <f t="shared" si="343"/>
        <v>m3</v>
      </c>
    </row>
    <row r="22004" spans="1:4" x14ac:dyDescent="0.2">
      <c r="A22004" s="5" t="s">
        <v>6092</v>
      </c>
      <c r="B22004" s="5" t="s">
        <v>35966</v>
      </c>
      <c r="C22004" s="5" t="s">
        <v>25323</v>
      </c>
      <c r="D22004" s="5" t="str">
        <f t="shared" si="343"/>
        <v>m3</v>
      </c>
    </row>
    <row r="22005" spans="1:4" x14ac:dyDescent="0.2">
      <c r="A22005" s="5" t="s">
        <v>22293</v>
      </c>
      <c r="B22005" s="5" t="s">
        <v>35966</v>
      </c>
      <c r="C22005" s="5" t="s">
        <v>25323</v>
      </c>
      <c r="D22005" s="5" t="str">
        <f t="shared" si="343"/>
        <v>m3</v>
      </c>
    </row>
    <row r="22006" spans="1:4" x14ac:dyDescent="0.2">
      <c r="A22006" s="5" t="s">
        <v>6093</v>
      </c>
      <c r="B22006" s="5" t="s">
        <v>35967</v>
      </c>
      <c r="C22006" s="5" t="s">
        <v>25323</v>
      </c>
      <c r="D22006" s="5" t="str">
        <f t="shared" si="343"/>
        <v>m3</v>
      </c>
    </row>
    <row r="22007" spans="1:4" x14ac:dyDescent="0.2">
      <c r="A22007" s="5" t="s">
        <v>22294</v>
      </c>
      <c r="B22007" s="5" t="s">
        <v>35967</v>
      </c>
      <c r="C22007" s="5" t="s">
        <v>25323</v>
      </c>
      <c r="D22007" s="5" t="str">
        <f t="shared" si="343"/>
        <v>m3</v>
      </c>
    </row>
    <row r="22008" spans="1:4" x14ac:dyDescent="0.2">
      <c r="A22008" s="5" t="s">
        <v>6094</v>
      </c>
      <c r="B22008" s="5" t="s">
        <v>35968</v>
      </c>
      <c r="C22008" s="5" t="s">
        <v>25323</v>
      </c>
      <c r="D22008" s="5" t="str">
        <f t="shared" si="343"/>
        <v>m3</v>
      </c>
    </row>
    <row r="22009" spans="1:4" x14ac:dyDescent="0.2">
      <c r="A22009" s="5" t="s">
        <v>22295</v>
      </c>
      <c r="B22009" s="5" t="s">
        <v>35968</v>
      </c>
      <c r="C22009" s="5" t="s">
        <v>25323</v>
      </c>
      <c r="D22009" s="5" t="str">
        <f t="shared" si="343"/>
        <v>m3</v>
      </c>
    </row>
    <row r="22010" spans="1:4" x14ac:dyDescent="0.2">
      <c r="A22010" s="5" t="s">
        <v>6095</v>
      </c>
      <c r="B22010" s="5" t="s">
        <v>35969</v>
      </c>
      <c r="C22010" s="5" t="s">
        <v>25323</v>
      </c>
      <c r="D22010" s="5" t="str">
        <f t="shared" si="343"/>
        <v>m3</v>
      </c>
    </row>
    <row r="22011" spans="1:4" x14ac:dyDescent="0.2">
      <c r="A22011" s="5" t="s">
        <v>22296</v>
      </c>
      <c r="B22011" s="5" t="s">
        <v>35969</v>
      </c>
      <c r="C22011" s="5" t="s">
        <v>25323</v>
      </c>
      <c r="D22011" s="5" t="str">
        <f t="shared" si="343"/>
        <v>m3</v>
      </c>
    </row>
    <row r="22012" spans="1:4" x14ac:dyDescent="0.2">
      <c r="A22012" s="5" t="s">
        <v>11161</v>
      </c>
      <c r="B22012" s="5" t="s">
        <v>35970</v>
      </c>
      <c r="C22012" s="5" t="s">
        <v>25323</v>
      </c>
      <c r="D22012" s="5" t="str">
        <f t="shared" si="343"/>
        <v>m3</v>
      </c>
    </row>
    <row r="22013" spans="1:4" x14ac:dyDescent="0.2">
      <c r="A22013" s="5" t="s">
        <v>22297</v>
      </c>
      <c r="B22013" s="5" t="s">
        <v>35970</v>
      </c>
      <c r="C22013" s="5" t="s">
        <v>25323</v>
      </c>
      <c r="D22013" s="5" t="str">
        <f t="shared" si="343"/>
        <v>m3</v>
      </c>
    </row>
    <row r="22014" spans="1:4" x14ac:dyDescent="0.2">
      <c r="A22014" s="5" t="s">
        <v>6096</v>
      </c>
      <c r="B22014" s="5" t="s">
        <v>35971</v>
      </c>
      <c r="C22014" s="5" t="s">
        <v>25323</v>
      </c>
      <c r="D22014" s="5" t="str">
        <f t="shared" si="343"/>
        <v>m3</v>
      </c>
    </row>
    <row r="22015" spans="1:4" x14ac:dyDescent="0.2">
      <c r="A22015" s="5" t="s">
        <v>22298</v>
      </c>
      <c r="B22015" s="5" t="s">
        <v>35971</v>
      </c>
      <c r="C22015" s="5" t="s">
        <v>25323</v>
      </c>
      <c r="D22015" s="5" t="str">
        <f t="shared" si="343"/>
        <v>m3</v>
      </c>
    </row>
    <row r="22016" spans="1:4" x14ac:dyDescent="0.2">
      <c r="A22016" s="5" t="s">
        <v>6097</v>
      </c>
      <c r="B22016" s="5" t="s">
        <v>35972</v>
      </c>
      <c r="C22016" s="5" t="s">
        <v>25323</v>
      </c>
      <c r="D22016" s="5" t="str">
        <f t="shared" si="343"/>
        <v>m3</v>
      </c>
    </row>
    <row r="22017" spans="1:4" x14ac:dyDescent="0.2">
      <c r="A22017" s="5" t="s">
        <v>22299</v>
      </c>
      <c r="B22017" s="5" t="s">
        <v>35972</v>
      </c>
      <c r="C22017" s="5" t="s">
        <v>25323</v>
      </c>
      <c r="D22017" s="5" t="str">
        <f t="shared" si="343"/>
        <v>m3</v>
      </c>
    </row>
    <row r="22018" spans="1:4" x14ac:dyDescent="0.2">
      <c r="A22018" s="5" t="s">
        <v>6098</v>
      </c>
      <c r="B22018" s="5" t="s">
        <v>35973</v>
      </c>
      <c r="C22018" s="5" t="s">
        <v>25323</v>
      </c>
      <c r="D22018" s="5" t="str">
        <f t="shared" ref="D22018:D22081" si="344">LOWER(C22018)</f>
        <v>m3</v>
      </c>
    </row>
    <row r="22019" spans="1:4" x14ac:dyDescent="0.2">
      <c r="A22019" s="5" t="s">
        <v>22300</v>
      </c>
      <c r="B22019" s="5" t="s">
        <v>35973</v>
      </c>
      <c r="C22019" s="5" t="s">
        <v>25323</v>
      </c>
      <c r="D22019" s="5" t="str">
        <f t="shared" si="344"/>
        <v>m3</v>
      </c>
    </row>
    <row r="22020" spans="1:4" x14ac:dyDescent="0.2">
      <c r="A22020" s="5" t="s">
        <v>6099</v>
      </c>
      <c r="B22020" s="5" t="s">
        <v>35974</v>
      </c>
      <c r="C22020" s="5" t="s">
        <v>25323</v>
      </c>
      <c r="D22020" s="5" t="str">
        <f t="shared" si="344"/>
        <v>m3</v>
      </c>
    </row>
    <row r="22021" spans="1:4" x14ac:dyDescent="0.2">
      <c r="A22021" s="5" t="s">
        <v>22301</v>
      </c>
      <c r="B22021" s="5" t="s">
        <v>35974</v>
      </c>
      <c r="C22021" s="5" t="s">
        <v>25323</v>
      </c>
      <c r="D22021" s="5" t="str">
        <f t="shared" si="344"/>
        <v>m3</v>
      </c>
    </row>
    <row r="22022" spans="1:4" x14ac:dyDescent="0.2">
      <c r="A22022" s="5" t="s">
        <v>11162</v>
      </c>
      <c r="B22022" s="5" t="s">
        <v>35975</v>
      </c>
      <c r="C22022" s="5" t="s">
        <v>25323</v>
      </c>
      <c r="D22022" s="5" t="str">
        <f t="shared" si="344"/>
        <v>m3</v>
      </c>
    </row>
    <row r="22023" spans="1:4" x14ac:dyDescent="0.2">
      <c r="A22023" s="5" t="s">
        <v>22302</v>
      </c>
      <c r="B22023" s="5" t="s">
        <v>35975</v>
      </c>
      <c r="C22023" s="5" t="s">
        <v>25323</v>
      </c>
      <c r="D22023" s="5" t="str">
        <f t="shared" si="344"/>
        <v>m3</v>
      </c>
    </row>
    <row r="22024" spans="1:4" x14ac:dyDescent="0.2">
      <c r="A22024" s="5" t="s">
        <v>6100</v>
      </c>
      <c r="B22024" s="5" t="s">
        <v>35976</v>
      </c>
      <c r="C22024" s="5" t="s">
        <v>25323</v>
      </c>
      <c r="D22024" s="5" t="str">
        <f t="shared" si="344"/>
        <v>m3</v>
      </c>
    </row>
    <row r="22025" spans="1:4" x14ac:dyDescent="0.2">
      <c r="A22025" s="5" t="s">
        <v>22303</v>
      </c>
      <c r="B22025" s="5" t="s">
        <v>35976</v>
      </c>
      <c r="C22025" s="5" t="s">
        <v>25323</v>
      </c>
      <c r="D22025" s="5" t="str">
        <f t="shared" si="344"/>
        <v>m3</v>
      </c>
    </row>
    <row r="22026" spans="1:4" x14ac:dyDescent="0.2">
      <c r="A22026" s="5" t="s">
        <v>6101</v>
      </c>
      <c r="B22026" s="5" t="s">
        <v>35977</v>
      </c>
      <c r="C22026" s="5" t="s">
        <v>25323</v>
      </c>
      <c r="D22026" s="5" t="str">
        <f t="shared" si="344"/>
        <v>m3</v>
      </c>
    </row>
    <row r="22027" spans="1:4" x14ac:dyDescent="0.2">
      <c r="A22027" s="5" t="s">
        <v>22304</v>
      </c>
      <c r="B22027" s="5" t="s">
        <v>35977</v>
      </c>
      <c r="C22027" s="5" t="s">
        <v>25323</v>
      </c>
      <c r="D22027" s="5" t="str">
        <f t="shared" si="344"/>
        <v>m3</v>
      </c>
    </row>
    <row r="22028" spans="1:4" x14ac:dyDescent="0.2">
      <c r="A22028" s="5" t="s">
        <v>6102</v>
      </c>
      <c r="B22028" s="5" t="s">
        <v>35978</v>
      </c>
      <c r="C22028" s="5" t="s">
        <v>25323</v>
      </c>
      <c r="D22028" s="5" t="str">
        <f t="shared" si="344"/>
        <v>m3</v>
      </c>
    </row>
    <row r="22029" spans="1:4" x14ac:dyDescent="0.2">
      <c r="A22029" s="5" t="s">
        <v>22305</v>
      </c>
      <c r="B22029" s="5" t="s">
        <v>35978</v>
      </c>
      <c r="C22029" s="5" t="s">
        <v>25323</v>
      </c>
      <c r="D22029" s="5" t="str">
        <f t="shared" si="344"/>
        <v>m3</v>
      </c>
    </row>
    <row r="22030" spans="1:4" x14ac:dyDescent="0.2">
      <c r="A22030" s="5" t="s">
        <v>6103</v>
      </c>
      <c r="B22030" s="5" t="s">
        <v>35979</v>
      </c>
      <c r="C22030" s="5" t="s">
        <v>25323</v>
      </c>
      <c r="D22030" s="5" t="str">
        <f t="shared" si="344"/>
        <v>m3</v>
      </c>
    </row>
    <row r="22031" spans="1:4" x14ac:dyDescent="0.2">
      <c r="A22031" s="5" t="s">
        <v>22306</v>
      </c>
      <c r="B22031" s="5" t="s">
        <v>35979</v>
      </c>
      <c r="C22031" s="5" t="s">
        <v>25323</v>
      </c>
      <c r="D22031" s="5" t="str">
        <f t="shared" si="344"/>
        <v>m3</v>
      </c>
    </row>
    <row r="22032" spans="1:4" x14ac:dyDescent="0.2">
      <c r="A22032" s="5" t="s">
        <v>6104</v>
      </c>
      <c r="B22032" s="5" t="s">
        <v>35980</v>
      </c>
      <c r="C22032" s="5" t="s">
        <v>25323</v>
      </c>
      <c r="D22032" s="5" t="str">
        <f t="shared" si="344"/>
        <v>m3</v>
      </c>
    </row>
    <row r="22033" spans="1:4" x14ac:dyDescent="0.2">
      <c r="A22033" s="5" t="s">
        <v>22307</v>
      </c>
      <c r="B22033" s="5" t="s">
        <v>35980</v>
      </c>
      <c r="C22033" s="5" t="s">
        <v>25323</v>
      </c>
      <c r="D22033" s="5" t="str">
        <f t="shared" si="344"/>
        <v>m3</v>
      </c>
    </row>
    <row r="22034" spans="1:4" x14ac:dyDescent="0.2">
      <c r="A22034" s="5" t="s">
        <v>11163</v>
      </c>
      <c r="B22034" s="5" t="s">
        <v>35981</v>
      </c>
      <c r="C22034" s="5" t="s">
        <v>25323</v>
      </c>
      <c r="D22034" s="5" t="str">
        <f t="shared" si="344"/>
        <v>m3</v>
      </c>
    </row>
    <row r="22035" spans="1:4" x14ac:dyDescent="0.2">
      <c r="A22035" s="5" t="s">
        <v>22308</v>
      </c>
      <c r="B22035" s="5" t="s">
        <v>35981</v>
      </c>
      <c r="C22035" s="5" t="s">
        <v>25323</v>
      </c>
      <c r="D22035" s="5" t="str">
        <f t="shared" si="344"/>
        <v>m3</v>
      </c>
    </row>
    <row r="22036" spans="1:4" x14ac:dyDescent="0.2">
      <c r="A22036" s="5" t="s">
        <v>6105</v>
      </c>
      <c r="B22036" s="5" t="s">
        <v>35982</v>
      </c>
      <c r="C22036" s="5" t="s">
        <v>25323</v>
      </c>
      <c r="D22036" s="5" t="str">
        <f t="shared" si="344"/>
        <v>m3</v>
      </c>
    </row>
    <row r="22037" spans="1:4" x14ac:dyDescent="0.2">
      <c r="A22037" s="5" t="s">
        <v>22309</v>
      </c>
      <c r="B22037" s="5" t="s">
        <v>35982</v>
      </c>
      <c r="C22037" s="5" t="s">
        <v>25323</v>
      </c>
      <c r="D22037" s="5" t="str">
        <f t="shared" si="344"/>
        <v>m3</v>
      </c>
    </row>
    <row r="22038" spans="1:4" x14ac:dyDescent="0.2">
      <c r="A22038" s="5" t="s">
        <v>6106</v>
      </c>
      <c r="B22038" s="5" t="s">
        <v>35983</v>
      </c>
      <c r="C22038" s="5" t="s">
        <v>25323</v>
      </c>
      <c r="D22038" s="5" t="str">
        <f t="shared" si="344"/>
        <v>m3</v>
      </c>
    </row>
    <row r="22039" spans="1:4" x14ac:dyDescent="0.2">
      <c r="A22039" s="5" t="s">
        <v>22310</v>
      </c>
      <c r="B22039" s="5" t="s">
        <v>35983</v>
      </c>
      <c r="C22039" s="5" t="s">
        <v>25323</v>
      </c>
      <c r="D22039" s="5" t="str">
        <f t="shared" si="344"/>
        <v>m3</v>
      </c>
    </row>
    <row r="22040" spans="1:4" x14ac:dyDescent="0.2">
      <c r="A22040" s="5" t="s">
        <v>6107</v>
      </c>
      <c r="B22040" s="5" t="s">
        <v>35984</v>
      </c>
      <c r="C22040" s="5" t="s">
        <v>25323</v>
      </c>
      <c r="D22040" s="5" t="str">
        <f t="shared" si="344"/>
        <v>m3</v>
      </c>
    </row>
    <row r="22041" spans="1:4" x14ac:dyDescent="0.2">
      <c r="A22041" s="5" t="s">
        <v>22311</v>
      </c>
      <c r="B22041" s="5" t="s">
        <v>35984</v>
      </c>
      <c r="C22041" s="5" t="s">
        <v>25323</v>
      </c>
      <c r="D22041" s="5" t="str">
        <f t="shared" si="344"/>
        <v>m3</v>
      </c>
    </row>
    <row r="22042" spans="1:4" x14ac:dyDescent="0.2">
      <c r="A22042" s="5" t="s">
        <v>6108</v>
      </c>
      <c r="B22042" s="5" t="s">
        <v>35985</v>
      </c>
      <c r="C22042" s="5" t="s">
        <v>25323</v>
      </c>
      <c r="D22042" s="5" t="str">
        <f t="shared" si="344"/>
        <v>m3</v>
      </c>
    </row>
    <row r="22043" spans="1:4" x14ac:dyDescent="0.2">
      <c r="A22043" s="5" t="s">
        <v>22312</v>
      </c>
      <c r="B22043" s="5" t="s">
        <v>35985</v>
      </c>
      <c r="C22043" s="5" t="s">
        <v>25323</v>
      </c>
      <c r="D22043" s="5" t="str">
        <f t="shared" si="344"/>
        <v>m3</v>
      </c>
    </row>
    <row r="22044" spans="1:4" x14ac:dyDescent="0.2">
      <c r="A22044" s="5" t="s">
        <v>6109</v>
      </c>
      <c r="B22044" s="5" t="s">
        <v>35986</v>
      </c>
      <c r="C22044" s="5" t="s">
        <v>25323</v>
      </c>
      <c r="D22044" s="5" t="str">
        <f t="shared" si="344"/>
        <v>m3</v>
      </c>
    </row>
    <row r="22045" spans="1:4" x14ac:dyDescent="0.2">
      <c r="A22045" s="5" t="s">
        <v>22313</v>
      </c>
      <c r="B22045" s="5" t="s">
        <v>35986</v>
      </c>
      <c r="C22045" s="5" t="s">
        <v>25323</v>
      </c>
      <c r="D22045" s="5" t="str">
        <f t="shared" si="344"/>
        <v>m3</v>
      </c>
    </row>
    <row r="22046" spans="1:4" x14ac:dyDescent="0.2">
      <c r="A22046" s="5" t="s">
        <v>11164</v>
      </c>
      <c r="B22046" s="5" t="s">
        <v>35987</v>
      </c>
      <c r="C22046" s="5" t="s">
        <v>25323</v>
      </c>
      <c r="D22046" s="5" t="str">
        <f t="shared" si="344"/>
        <v>m3</v>
      </c>
    </row>
    <row r="22047" spans="1:4" x14ac:dyDescent="0.2">
      <c r="A22047" s="5" t="s">
        <v>22314</v>
      </c>
      <c r="B22047" s="5" t="s">
        <v>35987</v>
      </c>
      <c r="C22047" s="5" t="s">
        <v>25323</v>
      </c>
      <c r="D22047" s="5" t="str">
        <f t="shared" si="344"/>
        <v>m3</v>
      </c>
    </row>
    <row r="22048" spans="1:4" x14ac:dyDescent="0.2">
      <c r="A22048" s="5" t="s">
        <v>6110</v>
      </c>
      <c r="B22048" s="5" t="s">
        <v>35988</v>
      </c>
      <c r="C22048" s="5" t="s">
        <v>25323</v>
      </c>
      <c r="D22048" s="5" t="str">
        <f t="shared" si="344"/>
        <v>m3</v>
      </c>
    </row>
    <row r="22049" spans="1:4" x14ac:dyDescent="0.2">
      <c r="A22049" s="5" t="s">
        <v>22315</v>
      </c>
      <c r="B22049" s="5" t="s">
        <v>35988</v>
      </c>
      <c r="C22049" s="5" t="s">
        <v>25323</v>
      </c>
      <c r="D22049" s="5" t="str">
        <f t="shared" si="344"/>
        <v>m3</v>
      </c>
    </row>
    <row r="22050" spans="1:4" x14ac:dyDescent="0.2">
      <c r="A22050" s="5" t="s">
        <v>6111</v>
      </c>
      <c r="B22050" s="5" t="s">
        <v>35989</v>
      </c>
      <c r="C22050" s="5" t="s">
        <v>25323</v>
      </c>
      <c r="D22050" s="5" t="str">
        <f t="shared" si="344"/>
        <v>m3</v>
      </c>
    </row>
    <row r="22051" spans="1:4" x14ac:dyDescent="0.2">
      <c r="A22051" s="5" t="s">
        <v>22316</v>
      </c>
      <c r="B22051" s="5" t="s">
        <v>35989</v>
      </c>
      <c r="C22051" s="5" t="s">
        <v>25323</v>
      </c>
      <c r="D22051" s="5" t="str">
        <f t="shared" si="344"/>
        <v>m3</v>
      </c>
    </row>
    <row r="22052" spans="1:4" x14ac:dyDescent="0.2">
      <c r="A22052" s="5" t="s">
        <v>6112</v>
      </c>
      <c r="B22052" s="5" t="s">
        <v>35990</v>
      </c>
      <c r="C22052" s="5" t="s">
        <v>25323</v>
      </c>
      <c r="D22052" s="5" t="str">
        <f t="shared" si="344"/>
        <v>m3</v>
      </c>
    </row>
    <row r="22053" spans="1:4" x14ac:dyDescent="0.2">
      <c r="A22053" s="5" t="s">
        <v>22317</v>
      </c>
      <c r="B22053" s="5" t="s">
        <v>35990</v>
      </c>
      <c r="C22053" s="5" t="s">
        <v>25323</v>
      </c>
      <c r="D22053" s="5" t="str">
        <f t="shared" si="344"/>
        <v>m3</v>
      </c>
    </row>
    <row r="22054" spans="1:4" x14ac:dyDescent="0.2">
      <c r="A22054" s="5" t="s">
        <v>6113</v>
      </c>
      <c r="B22054" s="5" t="s">
        <v>35991</v>
      </c>
      <c r="C22054" s="5" t="s">
        <v>25323</v>
      </c>
      <c r="D22054" s="5" t="str">
        <f t="shared" si="344"/>
        <v>m3</v>
      </c>
    </row>
    <row r="22055" spans="1:4" x14ac:dyDescent="0.2">
      <c r="A22055" s="5" t="s">
        <v>22318</v>
      </c>
      <c r="B22055" s="5" t="s">
        <v>35991</v>
      </c>
      <c r="C22055" s="5" t="s">
        <v>25323</v>
      </c>
      <c r="D22055" s="5" t="str">
        <f t="shared" si="344"/>
        <v>m3</v>
      </c>
    </row>
    <row r="22056" spans="1:4" x14ac:dyDescent="0.2">
      <c r="A22056" s="5" t="s">
        <v>6114</v>
      </c>
      <c r="B22056" s="5" t="s">
        <v>35992</v>
      </c>
      <c r="C22056" s="5" t="s">
        <v>25323</v>
      </c>
      <c r="D22056" s="5" t="str">
        <f t="shared" si="344"/>
        <v>m3</v>
      </c>
    </row>
    <row r="22057" spans="1:4" x14ac:dyDescent="0.2">
      <c r="A22057" s="5" t="s">
        <v>22319</v>
      </c>
      <c r="B22057" s="5" t="s">
        <v>35992</v>
      </c>
      <c r="C22057" s="5" t="s">
        <v>25323</v>
      </c>
      <c r="D22057" s="5" t="str">
        <f t="shared" si="344"/>
        <v>m3</v>
      </c>
    </row>
    <row r="22058" spans="1:4" x14ac:dyDescent="0.2">
      <c r="A22058" s="5" t="s">
        <v>11165</v>
      </c>
      <c r="B22058" s="5" t="s">
        <v>35993</v>
      </c>
      <c r="C22058" s="5" t="s">
        <v>25323</v>
      </c>
      <c r="D22058" s="5" t="str">
        <f t="shared" si="344"/>
        <v>m3</v>
      </c>
    </row>
    <row r="22059" spans="1:4" x14ac:dyDescent="0.2">
      <c r="A22059" s="5" t="s">
        <v>22320</v>
      </c>
      <c r="B22059" s="5" t="s">
        <v>35993</v>
      </c>
      <c r="C22059" s="5" t="s">
        <v>25323</v>
      </c>
      <c r="D22059" s="5" t="str">
        <f t="shared" si="344"/>
        <v>m3</v>
      </c>
    </row>
    <row r="22060" spans="1:4" x14ac:dyDescent="0.2">
      <c r="A22060" s="5" t="s">
        <v>11166</v>
      </c>
      <c r="B22060" s="5" t="s">
        <v>35994</v>
      </c>
      <c r="C22060" s="5" t="s">
        <v>25323</v>
      </c>
      <c r="D22060" s="5" t="str">
        <f t="shared" si="344"/>
        <v>m3</v>
      </c>
    </row>
    <row r="22061" spans="1:4" x14ac:dyDescent="0.2">
      <c r="A22061" s="5" t="s">
        <v>22321</v>
      </c>
      <c r="B22061" s="5" t="s">
        <v>35994</v>
      </c>
      <c r="C22061" s="5" t="s">
        <v>25323</v>
      </c>
      <c r="D22061" s="5" t="str">
        <f t="shared" si="344"/>
        <v>m3</v>
      </c>
    </row>
    <row r="22062" spans="1:4" x14ac:dyDescent="0.2">
      <c r="A22062" s="5" t="s">
        <v>11167</v>
      </c>
      <c r="B22062" s="5" t="s">
        <v>35995</v>
      </c>
      <c r="C22062" s="5" t="s">
        <v>25323</v>
      </c>
      <c r="D22062" s="5" t="str">
        <f t="shared" si="344"/>
        <v>m3</v>
      </c>
    </row>
    <row r="22063" spans="1:4" x14ac:dyDescent="0.2">
      <c r="A22063" s="5" t="s">
        <v>22322</v>
      </c>
      <c r="B22063" s="5" t="s">
        <v>35995</v>
      </c>
      <c r="C22063" s="5" t="s">
        <v>25323</v>
      </c>
      <c r="D22063" s="5" t="str">
        <f t="shared" si="344"/>
        <v>m3</v>
      </c>
    </row>
    <row r="22064" spans="1:4" x14ac:dyDescent="0.2">
      <c r="A22064" s="5" t="s">
        <v>11168</v>
      </c>
      <c r="B22064" s="5" t="s">
        <v>35996</v>
      </c>
      <c r="C22064" s="5" t="s">
        <v>25323</v>
      </c>
      <c r="D22064" s="5" t="str">
        <f t="shared" si="344"/>
        <v>m3</v>
      </c>
    </row>
    <row r="22065" spans="1:4" x14ac:dyDescent="0.2">
      <c r="A22065" s="5" t="s">
        <v>22323</v>
      </c>
      <c r="B22065" s="5" t="s">
        <v>35996</v>
      </c>
      <c r="C22065" s="5" t="s">
        <v>25323</v>
      </c>
      <c r="D22065" s="5" t="str">
        <f t="shared" si="344"/>
        <v>m3</v>
      </c>
    </row>
    <row r="22066" spans="1:4" x14ac:dyDescent="0.2">
      <c r="A22066" s="5" t="s">
        <v>11169</v>
      </c>
      <c r="B22066" s="5" t="s">
        <v>35997</v>
      </c>
      <c r="C22066" s="5" t="s">
        <v>25323</v>
      </c>
      <c r="D22066" s="5" t="str">
        <f t="shared" si="344"/>
        <v>m3</v>
      </c>
    </row>
    <row r="22067" spans="1:4" x14ac:dyDescent="0.2">
      <c r="A22067" s="5" t="s">
        <v>22324</v>
      </c>
      <c r="B22067" s="5" t="s">
        <v>35997</v>
      </c>
      <c r="C22067" s="5" t="s">
        <v>25323</v>
      </c>
      <c r="D22067" s="5" t="str">
        <f t="shared" si="344"/>
        <v>m3</v>
      </c>
    </row>
    <row r="22068" spans="1:4" x14ac:dyDescent="0.2">
      <c r="A22068" s="5" t="s">
        <v>11170</v>
      </c>
      <c r="B22068" s="5" t="s">
        <v>35998</v>
      </c>
      <c r="C22068" s="5" t="s">
        <v>25323</v>
      </c>
      <c r="D22068" s="5" t="str">
        <f t="shared" si="344"/>
        <v>m3</v>
      </c>
    </row>
    <row r="22069" spans="1:4" x14ac:dyDescent="0.2">
      <c r="A22069" s="5" t="s">
        <v>22325</v>
      </c>
      <c r="B22069" s="5" t="s">
        <v>35998</v>
      </c>
      <c r="C22069" s="5" t="s">
        <v>25323</v>
      </c>
      <c r="D22069" s="5" t="str">
        <f t="shared" si="344"/>
        <v>m3</v>
      </c>
    </row>
    <row r="22070" spans="1:4" x14ac:dyDescent="0.2">
      <c r="A22070" s="5" t="s">
        <v>11171</v>
      </c>
      <c r="B22070" s="5" t="s">
        <v>35999</v>
      </c>
      <c r="C22070" s="5" t="s">
        <v>25323</v>
      </c>
      <c r="D22070" s="5" t="str">
        <f t="shared" si="344"/>
        <v>m3</v>
      </c>
    </row>
    <row r="22071" spans="1:4" x14ac:dyDescent="0.2">
      <c r="A22071" s="5" t="s">
        <v>22326</v>
      </c>
      <c r="B22071" s="5" t="s">
        <v>35999</v>
      </c>
      <c r="C22071" s="5" t="s">
        <v>25323</v>
      </c>
      <c r="D22071" s="5" t="str">
        <f t="shared" si="344"/>
        <v>m3</v>
      </c>
    </row>
    <row r="22072" spans="1:4" x14ac:dyDescent="0.2">
      <c r="A22072" s="5" t="s">
        <v>11172</v>
      </c>
      <c r="B22072" s="5" t="s">
        <v>36000</v>
      </c>
      <c r="C22072" s="5" t="s">
        <v>25323</v>
      </c>
      <c r="D22072" s="5" t="str">
        <f t="shared" si="344"/>
        <v>m3</v>
      </c>
    </row>
    <row r="22073" spans="1:4" x14ac:dyDescent="0.2">
      <c r="A22073" s="5" t="s">
        <v>22327</v>
      </c>
      <c r="B22073" s="5" t="s">
        <v>36000</v>
      </c>
      <c r="C22073" s="5" t="s">
        <v>25323</v>
      </c>
      <c r="D22073" s="5" t="str">
        <f t="shared" si="344"/>
        <v>m3</v>
      </c>
    </row>
    <row r="22074" spans="1:4" x14ac:dyDescent="0.2">
      <c r="A22074" s="5" t="s">
        <v>11173</v>
      </c>
      <c r="B22074" s="5" t="s">
        <v>36001</v>
      </c>
      <c r="C22074" s="5" t="s">
        <v>25323</v>
      </c>
      <c r="D22074" s="5" t="str">
        <f t="shared" si="344"/>
        <v>m3</v>
      </c>
    </row>
    <row r="22075" spans="1:4" x14ac:dyDescent="0.2">
      <c r="A22075" s="5" t="s">
        <v>22328</v>
      </c>
      <c r="B22075" s="5" t="s">
        <v>36001</v>
      </c>
      <c r="C22075" s="5" t="s">
        <v>25323</v>
      </c>
      <c r="D22075" s="5" t="str">
        <f t="shared" si="344"/>
        <v>m3</v>
      </c>
    </row>
    <row r="22076" spans="1:4" x14ac:dyDescent="0.2">
      <c r="A22076" s="5" t="s">
        <v>6115</v>
      </c>
      <c r="B22076" s="5" t="s">
        <v>36002</v>
      </c>
      <c r="C22076" s="5" t="s">
        <v>21</v>
      </c>
      <c r="D22076" s="5" t="str">
        <f t="shared" si="344"/>
        <v>m</v>
      </c>
    </row>
    <row r="22077" spans="1:4" x14ac:dyDescent="0.2">
      <c r="A22077" s="5" t="s">
        <v>22329</v>
      </c>
      <c r="B22077" s="5" t="s">
        <v>36002</v>
      </c>
      <c r="C22077" s="5" t="s">
        <v>21</v>
      </c>
      <c r="D22077" s="5" t="str">
        <f t="shared" si="344"/>
        <v>m</v>
      </c>
    </row>
    <row r="22078" spans="1:4" x14ac:dyDescent="0.2">
      <c r="A22078" s="5" t="s">
        <v>11174</v>
      </c>
      <c r="B22078" s="5" t="s">
        <v>36003</v>
      </c>
      <c r="C22078" s="5" t="s">
        <v>12</v>
      </c>
      <c r="D22078" s="5" t="str">
        <f t="shared" si="344"/>
        <v>un</v>
      </c>
    </row>
    <row r="22079" spans="1:4" x14ac:dyDescent="0.2">
      <c r="A22079" s="5" t="s">
        <v>22330</v>
      </c>
      <c r="B22079" s="5" t="s">
        <v>36003</v>
      </c>
      <c r="C22079" s="5" t="s">
        <v>12</v>
      </c>
      <c r="D22079" s="5" t="str">
        <f t="shared" si="344"/>
        <v>un</v>
      </c>
    </row>
    <row r="22080" spans="1:4" x14ac:dyDescent="0.2">
      <c r="A22080" s="5" t="s">
        <v>11175</v>
      </c>
      <c r="B22080" s="5" t="s">
        <v>36004</v>
      </c>
      <c r="C22080" s="5" t="s">
        <v>12</v>
      </c>
      <c r="D22080" s="5" t="str">
        <f t="shared" si="344"/>
        <v>un</v>
      </c>
    </row>
    <row r="22081" spans="1:4" x14ac:dyDescent="0.2">
      <c r="A22081" s="5" t="s">
        <v>22331</v>
      </c>
      <c r="B22081" s="5" t="s">
        <v>36004</v>
      </c>
      <c r="C22081" s="5" t="s">
        <v>12</v>
      </c>
      <c r="D22081" s="5" t="str">
        <f t="shared" si="344"/>
        <v>un</v>
      </c>
    </row>
    <row r="22082" spans="1:4" x14ac:dyDescent="0.2">
      <c r="A22082" s="5" t="s">
        <v>11176</v>
      </c>
      <c r="B22082" s="5" t="s">
        <v>36005</v>
      </c>
      <c r="C22082" s="5" t="s">
        <v>12</v>
      </c>
      <c r="D22082" s="5" t="str">
        <f t="shared" ref="D22082:D22145" si="345">LOWER(C22082)</f>
        <v>un</v>
      </c>
    </row>
    <row r="22083" spans="1:4" x14ac:dyDescent="0.2">
      <c r="A22083" s="5" t="s">
        <v>22332</v>
      </c>
      <c r="B22083" s="5" t="s">
        <v>36005</v>
      </c>
      <c r="C22083" s="5" t="s">
        <v>12</v>
      </c>
      <c r="D22083" s="5" t="str">
        <f t="shared" si="345"/>
        <v>un</v>
      </c>
    </row>
    <row r="22084" spans="1:4" x14ac:dyDescent="0.2">
      <c r="A22084" s="5" t="s">
        <v>6117</v>
      </c>
      <c r="B22084" s="5" t="s">
        <v>36006</v>
      </c>
      <c r="C22084" s="5" t="s">
        <v>21</v>
      </c>
      <c r="D22084" s="5" t="str">
        <f t="shared" si="345"/>
        <v>m</v>
      </c>
    </row>
    <row r="22085" spans="1:4" x14ac:dyDescent="0.2">
      <c r="A22085" s="5" t="s">
        <v>22333</v>
      </c>
      <c r="B22085" s="5" t="s">
        <v>36006</v>
      </c>
      <c r="C22085" s="5" t="s">
        <v>21</v>
      </c>
      <c r="D22085" s="5" t="str">
        <f t="shared" si="345"/>
        <v>m</v>
      </c>
    </row>
    <row r="22086" spans="1:4" x14ac:dyDescent="0.2">
      <c r="A22086" s="5" t="s">
        <v>6118</v>
      </c>
      <c r="B22086" s="5" t="s">
        <v>36007</v>
      </c>
      <c r="C22086" s="5" t="s">
        <v>21</v>
      </c>
      <c r="D22086" s="5" t="str">
        <f t="shared" si="345"/>
        <v>m</v>
      </c>
    </row>
    <row r="22087" spans="1:4" x14ac:dyDescent="0.2">
      <c r="A22087" s="5" t="s">
        <v>22334</v>
      </c>
      <c r="B22087" s="5" t="s">
        <v>36007</v>
      </c>
      <c r="C22087" s="5" t="s">
        <v>21</v>
      </c>
      <c r="D22087" s="5" t="str">
        <f t="shared" si="345"/>
        <v>m</v>
      </c>
    </row>
    <row r="22088" spans="1:4" x14ac:dyDescent="0.2">
      <c r="A22088" s="5" t="s">
        <v>6119</v>
      </c>
      <c r="B22088" s="5" t="s">
        <v>36008</v>
      </c>
      <c r="C22088" s="5" t="s">
        <v>21</v>
      </c>
      <c r="D22088" s="5" t="str">
        <f t="shared" si="345"/>
        <v>m</v>
      </c>
    </row>
    <row r="22089" spans="1:4" x14ac:dyDescent="0.2">
      <c r="A22089" s="5" t="s">
        <v>22335</v>
      </c>
      <c r="B22089" s="5" t="s">
        <v>36008</v>
      </c>
      <c r="C22089" s="5" t="s">
        <v>21</v>
      </c>
      <c r="D22089" s="5" t="str">
        <f t="shared" si="345"/>
        <v>m</v>
      </c>
    </row>
    <row r="22090" spans="1:4" x14ac:dyDescent="0.2">
      <c r="A22090" s="5" t="s">
        <v>6120</v>
      </c>
      <c r="B22090" s="5" t="s">
        <v>36009</v>
      </c>
      <c r="C22090" s="5" t="s">
        <v>21</v>
      </c>
      <c r="D22090" s="5" t="str">
        <f t="shared" si="345"/>
        <v>m</v>
      </c>
    </row>
    <row r="22091" spans="1:4" x14ac:dyDescent="0.2">
      <c r="A22091" s="5" t="s">
        <v>22336</v>
      </c>
      <c r="B22091" s="5" t="s">
        <v>36009</v>
      </c>
      <c r="C22091" s="5" t="s">
        <v>21</v>
      </c>
      <c r="D22091" s="5" t="str">
        <f t="shared" si="345"/>
        <v>m</v>
      </c>
    </row>
    <row r="22092" spans="1:4" x14ac:dyDescent="0.2">
      <c r="A22092" s="5" t="s">
        <v>6121</v>
      </c>
      <c r="B22092" s="5" t="s">
        <v>36010</v>
      </c>
      <c r="C22092" s="5" t="s">
        <v>21</v>
      </c>
      <c r="D22092" s="5" t="str">
        <f t="shared" si="345"/>
        <v>m</v>
      </c>
    </row>
    <row r="22093" spans="1:4" x14ac:dyDescent="0.2">
      <c r="A22093" s="5" t="s">
        <v>22337</v>
      </c>
      <c r="B22093" s="5" t="s">
        <v>36010</v>
      </c>
      <c r="C22093" s="5" t="s">
        <v>21</v>
      </c>
      <c r="D22093" s="5" t="str">
        <f t="shared" si="345"/>
        <v>m</v>
      </c>
    </row>
    <row r="22094" spans="1:4" x14ac:dyDescent="0.2">
      <c r="A22094" s="5" t="s">
        <v>6122</v>
      </c>
      <c r="B22094" s="5" t="s">
        <v>36011</v>
      </c>
      <c r="C22094" s="5" t="s">
        <v>21</v>
      </c>
      <c r="D22094" s="5" t="str">
        <f t="shared" si="345"/>
        <v>m</v>
      </c>
    </row>
    <row r="22095" spans="1:4" x14ac:dyDescent="0.2">
      <c r="A22095" s="5" t="s">
        <v>22338</v>
      </c>
      <c r="B22095" s="5" t="s">
        <v>36011</v>
      </c>
      <c r="C22095" s="5" t="s">
        <v>21</v>
      </c>
      <c r="D22095" s="5" t="str">
        <f t="shared" si="345"/>
        <v>m</v>
      </c>
    </row>
    <row r="22096" spans="1:4" x14ac:dyDescent="0.2">
      <c r="A22096" s="5" t="s">
        <v>6116</v>
      </c>
      <c r="B22096" s="5" t="s">
        <v>36012</v>
      </c>
      <c r="C22096" s="5" t="s">
        <v>21</v>
      </c>
      <c r="D22096" s="5" t="str">
        <f t="shared" si="345"/>
        <v>m</v>
      </c>
    </row>
    <row r="22097" spans="1:4" x14ac:dyDescent="0.2">
      <c r="A22097" s="5" t="s">
        <v>22339</v>
      </c>
      <c r="B22097" s="5" t="s">
        <v>36012</v>
      </c>
      <c r="C22097" s="5" t="s">
        <v>21</v>
      </c>
      <c r="D22097" s="5" t="str">
        <f t="shared" si="345"/>
        <v>m</v>
      </c>
    </row>
    <row r="22098" spans="1:4" x14ac:dyDescent="0.2">
      <c r="A22098" s="5" t="s">
        <v>11177</v>
      </c>
      <c r="B22098" s="5" t="s">
        <v>36013</v>
      </c>
      <c r="C22098" s="5" t="s">
        <v>21</v>
      </c>
      <c r="D22098" s="5" t="str">
        <f t="shared" si="345"/>
        <v>m</v>
      </c>
    </row>
    <row r="22099" spans="1:4" x14ac:dyDescent="0.2">
      <c r="A22099" s="5" t="s">
        <v>22340</v>
      </c>
      <c r="B22099" s="5" t="s">
        <v>36013</v>
      </c>
      <c r="C22099" s="5" t="s">
        <v>21</v>
      </c>
      <c r="D22099" s="5" t="str">
        <f t="shared" si="345"/>
        <v>m</v>
      </c>
    </row>
    <row r="22100" spans="1:4" x14ac:dyDescent="0.2">
      <c r="A22100" s="5" t="s">
        <v>11178</v>
      </c>
      <c r="B22100" s="5" t="s">
        <v>36014</v>
      </c>
      <c r="C22100" s="5" t="s">
        <v>21</v>
      </c>
      <c r="D22100" s="5" t="str">
        <f t="shared" si="345"/>
        <v>m</v>
      </c>
    </row>
    <row r="22101" spans="1:4" x14ac:dyDescent="0.2">
      <c r="A22101" s="5" t="s">
        <v>22341</v>
      </c>
      <c r="B22101" s="5" t="s">
        <v>36014</v>
      </c>
      <c r="C22101" s="5" t="s">
        <v>21</v>
      </c>
      <c r="D22101" s="5" t="str">
        <f t="shared" si="345"/>
        <v>m</v>
      </c>
    </row>
    <row r="22102" spans="1:4" x14ac:dyDescent="0.2">
      <c r="A22102" s="5" t="s">
        <v>6123</v>
      </c>
      <c r="B22102" s="5" t="s">
        <v>36015</v>
      </c>
      <c r="C22102" s="5" t="s">
        <v>21</v>
      </c>
      <c r="D22102" s="5" t="str">
        <f t="shared" si="345"/>
        <v>m</v>
      </c>
    </row>
    <row r="22103" spans="1:4" x14ac:dyDescent="0.2">
      <c r="A22103" s="5" t="s">
        <v>22342</v>
      </c>
      <c r="B22103" s="5" t="s">
        <v>36015</v>
      </c>
      <c r="C22103" s="5" t="s">
        <v>21</v>
      </c>
      <c r="D22103" s="5" t="str">
        <f t="shared" si="345"/>
        <v>m</v>
      </c>
    </row>
    <row r="22104" spans="1:4" x14ac:dyDescent="0.2">
      <c r="A22104" s="5" t="s">
        <v>6124</v>
      </c>
      <c r="B22104" s="5" t="s">
        <v>36016</v>
      </c>
      <c r="C22104" s="5" t="s">
        <v>21</v>
      </c>
      <c r="D22104" s="5" t="str">
        <f t="shared" si="345"/>
        <v>m</v>
      </c>
    </row>
    <row r="22105" spans="1:4" x14ac:dyDescent="0.2">
      <c r="A22105" s="5" t="s">
        <v>22343</v>
      </c>
      <c r="B22105" s="5" t="s">
        <v>36016</v>
      </c>
      <c r="C22105" s="5" t="s">
        <v>21</v>
      </c>
      <c r="D22105" s="5" t="str">
        <f t="shared" si="345"/>
        <v>m</v>
      </c>
    </row>
    <row r="22106" spans="1:4" x14ac:dyDescent="0.2">
      <c r="A22106" s="5" t="s">
        <v>6125</v>
      </c>
      <c r="B22106" s="5" t="s">
        <v>36017</v>
      </c>
      <c r="C22106" s="5" t="s">
        <v>21</v>
      </c>
      <c r="D22106" s="5" t="str">
        <f t="shared" si="345"/>
        <v>m</v>
      </c>
    </row>
    <row r="22107" spans="1:4" x14ac:dyDescent="0.2">
      <c r="A22107" s="5" t="s">
        <v>22344</v>
      </c>
      <c r="B22107" s="5" t="s">
        <v>36017</v>
      </c>
      <c r="C22107" s="5" t="s">
        <v>21</v>
      </c>
      <c r="D22107" s="5" t="str">
        <f t="shared" si="345"/>
        <v>m</v>
      </c>
    </row>
    <row r="22108" spans="1:4" x14ac:dyDescent="0.2">
      <c r="A22108" s="5" t="s">
        <v>6126</v>
      </c>
      <c r="B22108" s="5" t="s">
        <v>36018</v>
      </c>
      <c r="C22108" s="5" t="s">
        <v>12</v>
      </c>
      <c r="D22108" s="5" t="str">
        <f t="shared" si="345"/>
        <v>un</v>
      </c>
    </row>
    <row r="22109" spans="1:4" x14ac:dyDescent="0.2">
      <c r="A22109" s="5" t="s">
        <v>22345</v>
      </c>
      <c r="B22109" s="5" t="s">
        <v>36018</v>
      </c>
      <c r="C22109" s="5" t="s">
        <v>12</v>
      </c>
      <c r="D22109" s="5" t="str">
        <f t="shared" si="345"/>
        <v>un</v>
      </c>
    </row>
    <row r="22110" spans="1:4" x14ac:dyDescent="0.2">
      <c r="A22110" s="5" t="s">
        <v>6127</v>
      </c>
      <c r="B22110" s="5" t="s">
        <v>36019</v>
      </c>
      <c r="C22110" s="5" t="s">
        <v>12</v>
      </c>
      <c r="D22110" s="5" t="str">
        <f t="shared" si="345"/>
        <v>un</v>
      </c>
    </row>
    <row r="22111" spans="1:4" x14ac:dyDescent="0.2">
      <c r="A22111" s="5" t="s">
        <v>22346</v>
      </c>
      <c r="B22111" s="5" t="s">
        <v>36019</v>
      </c>
      <c r="C22111" s="5" t="s">
        <v>12</v>
      </c>
      <c r="D22111" s="5" t="str">
        <f t="shared" si="345"/>
        <v>un</v>
      </c>
    </row>
    <row r="22112" spans="1:4" x14ac:dyDescent="0.2">
      <c r="A22112" s="5" t="s">
        <v>6128</v>
      </c>
      <c r="B22112" s="5" t="s">
        <v>36020</v>
      </c>
      <c r="C22112" s="5" t="s">
        <v>25536</v>
      </c>
      <c r="D22112" s="5" t="str">
        <f t="shared" si="345"/>
        <v>m2</v>
      </c>
    </row>
    <row r="22113" spans="1:4" x14ac:dyDescent="0.2">
      <c r="A22113" s="5" t="s">
        <v>22347</v>
      </c>
      <c r="B22113" s="5" t="s">
        <v>36020</v>
      </c>
      <c r="C22113" s="5" t="s">
        <v>25536</v>
      </c>
      <c r="D22113" s="5" t="str">
        <f t="shared" si="345"/>
        <v>m2</v>
      </c>
    </row>
    <row r="22114" spans="1:4" x14ac:dyDescent="0.2">
      <c r="A22114" s="5" t="s">
        <v>6129</v>
      </c>
      <c r="B22114" s="5" t="s">
        <v>36021</v>
      </c>
      <c r="C22114" s="5" t="s">
        <v>25536</v>
      </c>
      <c r="D22114" s="5" t="str">
        <f t="shared" si="345"/>
        <v>m2</v>
      </c>
    </row>
    <row r="22115" spans="1:4" x14ac:dyDescent="0.2">
      <c r="A22115" s="5" t="s">
        <v>22348</v>
      </c>
      <c r="B22115" s="5" t="s">
        <v>36021</v>
      </c>
      <c r="C22115" s="5" t="s">
        <v>25536</v>
      </c>
      <c r="D22115" s="5" t="str">
        <f t="shared" si="345"/>
        <v>m2</v>
      </c>
    </row>
    <row r="22116" spans="1:4" x14ac:dyDescent="0.2">
      <c r="A22116" s="5" t="s">
        <v>6130</v>
      </c>
      <c r="B22116" s="5" t="s">
        <v>36022</v>
      </c>
      <c r="C22116" s="5" t="s">
        <v>12</v>
      </c>
      <c r="D22116" s="5" t="str">
        <f t="shared" si="345"/>
        <v>un</v>
      </c>
    </row>
    <row r="22117" spans="1:4" x14ac:dyDescent="0.2">
      <c r="A22117" s="5" t="s">
        <v>22349</v>
      </c>
      <c r="B22117" s="5" t="s">
        <v>36022</v>
      </c>
      <c r="C22117" s="5" t="s">
        <v>12</v>
      </c>
      <c r="D22117" s="5" t="str">
        <f t="shared" si="345"/>
        <v>un</v>
      </c>
    </row>
    <row r="22118" spans="1:4" x14ac:dyDescent="0.2">
      <c r="A22118" s="5" t="s">
        <v>6131</v>
      </c>
      <c r="B22118" s="5" t="s">
        <v>36023</v>
      </c>
      <c r="C22118" s="5" t="s">
        <v>12</v>
      </c>
      <c r="D22118" s="5" t="str">
        <f t="shared" si="345"/>
        <v>un</v>
      </c>
    </row>
    <row r="22119" spans="1:4" x14ac:dyDescent="0.2">
      <c r="A22119" s="5" t="s">
        <v>22350</v>
      </c>
      <c r="B22119" s="5" t="s">
        <v>36023</v>
      </c>
      <c r="C22119" s="5" t="s">
        <v>12</v>
      </c>
      <c r="D22119" s="5" t="str">
        <f t="shared" si="345"/>
        <v>un</v>
      </c>
    </row>
    <row r="22120" spans="1:4" x14ac:dyDescent="0.2">
      <c r="A22120" s="5" t="s">
        <v>6132</v>
      </c>
      <c r="B22120" s="5" t="s">
        <v>36024</v>
      </c>
      <c r="C22120" s="5" t="s">
        <v>12</v>
      </c>
      <c r="D22120" s="5" t="str">
        <f t="shared" si="345"/>
        <v>un</v>
      </c>
    </row>
    <row r="22121" spans="1:4" x14ac:dyDescent="0.2">
      <c r="A22121" s="5" t="s">
        <v>22351</v>
      </c>
      <c r="B22121" s="5" t="s">
        <v>36024</v>
      </c>
      <c r="C22121" s="5" t="s">
        <v>12</v>
      </c>
      <c r="D22121" s="5" t="str">
        <f t="shared" si="345"/>
        <v>un</v>
      </c>
    </row>
    <row r="22122" spans="1:4" x14ac:dyDescent="0.2">
      <c r="A22122" s="5" t="s">
        <v>6133</v>
      </c>
      <c r="B22122" s="5" t="s">
        <v>36025</v>
      </c>
      <c r="C22122" s="5" t="s">
        <v>12</v>
      </c>
      <c r="D22122" s="5" t="str">
        <f t="shared" si="345"/>
        <v>un</v>
      </c>
    </row>
    <row r="22123" spans="1:4" x14ac:dyDescent="0.2">
      <c r="A22123" s="5" t="s">
        <v>22352</v>
      </c>
      <c r="B22123" s="5" t="s">
        <v>36025</v>
      </c>
      <c r="C22123" s="5" t="s">
        <v>12</v>
      </c>
      <c r="D22123" s="5" t="str">
        <f t="shared" si="345"/>
        <v>un</v>
      </c>
    </row>
    <row r="22124" spans="1:4" x14ac:dyDescent="0.2">
      <c r="A22124" s="5" t="s">
        <v>6134</v>
      </c>
      <c r="B22124" s="5" t="s">
        <v>36026</v>
      </c>
      <c r="C22124" s="5" t="s">
        <v>12</v>
      </c>
      <c r="D22124" s="5" t="str">
        <f t="shared" si="345"/>
        <v>un</v>
      </c>
    </row>
    <row r="22125" spans="1:4" x14ac:dyDescent="0.2">
      <c r="A22125" s="5" t="s">
        <v>22353</v>
      </c>
      <c r="B22125" s="5" t="s">
        <v>36026</v>
      </c>
      <c r="C22125" s="5" t="s">
        <v>12</v>
      </c>
      <c r="D22125" s="5" t="str">
        <f t="shared" si="345"/>
        <v>un</v>
      </c>
    </row>
    <row r="22126" spans="1:4" x14ac:dyDescent="0.2">
      <c r="A22126" s="5" t="s">
        <v>6135</v>
      </c>
      <c r="B22126" s="5" t="s">
        <v>36027</v>
      </c>
      <c r="C22126" s="5" t="s">
        <v>12</v>
      </c>
      <c r="D22126" s="5" t="str">
        <f t="shared" si="345"/>
        <v>un</v>
      </c>
    </row>
    <row r="22127" spans="1:4" x14ac:dyDescent="0.2">
      <c r="A22127" s="5" t="s">
        <v>22354</v>
      </c>
      <c r="B22127" s="5" t="s">
        <v>36027</v>
      </c>
      <c r="C22127" s="5" t="s">
        <v>12</v>
      </c>
      <c r="D22127" s="5" t="str">
        <f t="shared" si="345"/>
        <v>un</v>
      </c>
    </row>
    <row r="22128" spans="1:4" x14ac:dyDescent="0.2">
      <c r="A22128" s="5" t="s">
        <v>6136</v>
      </c>
      <c r="B22128" s="5" t="s">
        <v>36028</v>
      </c>
      <c r="C22128" s="5" t="s">
        <v>12</v>
      </c>
      <c r="D22128" s="5" t="str">
        <f t="shared" si="345"/>
        <v>un</v>
      </c>
    </row>
    <row r="22129" spans="1:4" x14ac:dyDescent="0.2">
      <c r="A22129" s="5" t="s">
        <v>22355</v>
      </c>
      <c r="B22129" s="5" t="s">
        <v>36028</v>
      </c>
      <c r="C22129" s="5" t="s">
        <v>12</v>
      </c>
      <c r="D22129" s="5" t="str">
        <f t="shared" si="345"/>
        <v>un</v>
      </c>
    </row>
    <row r="22130" spans="1:4" x14ac:dyDescent="0.2">
      <c r="A22130" s="5" t="s">
        <v>6137</v>
      </c>
      <c r="B22130" s="5" t="s">
        <v>36029</v>
      </c>
      <c r="C22130" s="5" t="s">
        <v>12</v>
      </c>
      <c r="D22130" s="5" t="str">
        <f t="shared" si="345"/>
        <v>un</v>
      </c>
    </row>
    <row r="22131" spans="1:4" x14ac:dyDescent="0.2">
      <c r="A22131" s="5" t="s">
        <v>22356</v>
      </c>
      <c r="B22131" s="5" t="s">
        <v>36029</v>
      </c>
      <c r="C22131" s="5" t="s">
        <v>12</v>
      </c>
      <c r="D22131" s="5" t="str">
        <f t="shared" si="345"/>
        <v>un</v>
      </c>
    </row>
    <row r="22132" spans="1:4" x14ac:dyDescent="0.2">
      <c r="A22132" s="5" t="s">
        <v>6138</v>
      </c>
      <c r="B22132" s="5" t="s">
        <v>36030</v>
      </c>
      <c r="C22132" s="5" t="s">
        <v>12</v>
      </c>
      <c r="D22132" s="5" t="str">
        <f t="shared" si="345"/>
        <v>un</v>
      </c>
    </row>
    <row r="22133" spans="1:4" x14ac:dyDescent="0.2">
      <c r="A22133" s="5" t="s">
        <v>22357</v>
      </c>
      <c r="B22133" s="5" t="s">
        <v>36030</v>
      </c>
      <c r="C22133" s="5" t="s">
        <v>12</v>
      </c>
      <c r="D22133" s="5" t="str">
        <f t="shared" si="345"/>
        <v>un</v>
      </c>
    </row>
    <row r="22134" spans="1:4" x14ac:dyDescent="0.2">
      <c r="A22134" s="5" t="s">
        <v>6139</v>
      </c>
      <c r="B22134" s="5" t="s">
        <v>36031</v>
      </c>
      <c r="C22134" s="5" t="s">
        <v>12</v>
      </c>
      <c r="D22134" s="5" t="str">
        <f t="shared" si="345"/>
        <v>un</v>
      </c>
    </row>
    <row r="22135" spans="1:4" x14ac:dyDescent="0.2">
      <c r="A22135" s="5" t="s">
        <v>22358</v>
      </c>
      <c r="B22135" s="5" t="s">
        <v>36031</v>
      </c>
      <c r="C22135" s="5" t="s">
        <v>12</v>
      </c>
      <c r="D22135" s="5" t="str">
        <f t="shared" si="345"/>
        <v>un</v>
      </c>
    </row>
    <row r="22136" spans="1:4" x14ac:dyDescent="0.2">
      <c r="A22136" s="5" t="s">
        <v>6140</v>
      </c>
      <c r="B22136" s="5" t="s">
        <v>36032</v>
      </c>
      <c r="C22136" s="5" t="s">
        <v>12</v>
      </c>
      <c r="D22136" s="5" t="str">
        <f t="shared" si="345"/>
        <v>un</v>
      </c>
    </row>
    <row r="22137" spans="1:4" x14ac:dyDescent="0.2">
      <c r="A22137" s="5" t="s">
        <v>22359</v>
      </c>
      <c r="B22137" s="5" t="s">
        <v>36032</v>
      </c>
      <c r="C22137" s="5" t="s">
        <v>12</v>
      </c>
      <c r="D22137" s="5" t="str">
        <f t="shared" si="345"/>
        <v>un</v>
      </c>
    </row>
    <row r="22138" spans="1:4" x14ac:dyDescent="0.2">
      <c r="A22138" s="5" t="s">
        <v>6141</v>
      </c>
      <c r="B22138" s="5" t="s">
        <v>36033</v>
      </c>
      <c r="C22138" s="5" t="s">
        <v>12</v>
      </c>
      <c r="D22138" s="5" t="str">
        <f t="shared" si="345"/>
        <v>un</v>
      </c>
    </row>
    <row r="22139" spans="1:4" x14ac:dyDescent="0.2">
      <c r="A22139" s="5" t="s">
        <v>22360</v>
      </c>
      <c r="B22139" s="5" t="s">
        <v>36033</v>
      </c>
      <c r="C22139" s="5" t="s">
        <v>12</v>
      </c>
      <c r="D22139" s="5" t="str">
        <f t="shared" si="345"/>
        <v>un</v>
      </c>
    </row>
    <row r="22140" spans="1:4" x14ac:dyDescent="0.2">
      <c r="A22140" s="5" t="s">
        <v>11179</v>
      </c>
      <c r="B22140" s="5" t="s">
        <v>36034</v>
      </c>
      <c r="C22140" s="5" t="s">
        <v>12</v>
      </c>
      <c r="D22140" s="5" t="str">
        <f t="shared" si="345"/>
        <v>un</v>
      </c>
    </row>
    <row r="22141" spans="1:4" x14ac:dyDescent="0.2">
      <c r="A22141" s="5" t="s">
        <v>22361</v>
      </c>
      <c r="B22141" s="5" t="s">
        <v>36034</v>
      </c>
      <c r="C22141" s="5" t="s">
        <v>12</v>
      </c>
      <c r="D22141" s="5" t="str">
        <f t="shared" si="345"/>
        <v>un</v>
      </c>
    </row>
    <row r="22142" spans="1:4" x14ac:dyDescent="0.2">
      <c r="A22142" s="5" t="s">
        <v>6142</v>
      </c>
      <c r="B22142" s="5" t="s">
        <v>36035</v>
      </c>
      <c r="C22142" s="5" t="s">
        <v>12</v>
      </c>
      <c r="D22142" s="5" t="str">
        <f t="shared" si="345"/>
        <v>un</v>
      </c>
    </row>
    <row r="22143" spans="1:4" x14ac:dyDescent="0.2">
      <c r="A22143" s="5" t="s">
        <v>22362</v>
      </c>
      <c r="B22143" s="5" t="s">
        <v>36035</v>
      </c>
      <c r="C22143" s="5" t="s">
        <v>12</v>
      </c>
      <c r="D22143" s="5" t="str">
        <f t="shared" si="345"/>
        <v>un</v>
      </c>
    </row>
    <row r="22144" spans="1:4" x14ac:dyDescent="0.2">
      <c r="A22144" s="5" t="s">
        <v>6143</v>
      </c>
      <c r="B22144" s="5" t="s">
        <v>36036</v>
      </c>
      <c r="C22144" s="5" t="s">
        <v>12</v>
      </c>
      <c r="D22144" s="5" t="str">
        <f t="shared" si="345"/>
        <v>un</v>
      </c>
    </row>
    <row r="22145" spans="1:4" x14ac:dyDescent="0.2">
      <c r="A22145" s="5" t="s">
        <v>22363</v>
      </c>
      <c r="B22145" s="5" t="s">
        <v>36036</v>
      </c>
      <c r="C22145" s="5" t="s">
        <v>12</v>
      </c>
      <c r="D22145" s="5" t="str">
        <f t="shared" si="345"/>
        <v>un</v>
      </c>
    </row>
    <row r="22146" spans="1:4" x14ac:dyDescent="0.2">
      <c r="A22146" s="5" t="s">
        <v>6144</v>
      </c>
      <c r="B22146" s="5" t="s">
        <v>36037</v>
      </c>
      <c r="C22146" s="5" t="s">
        <v>12</v>
      </c>
      <c r="D22146" s="5" t="str">
        <f t="shared" ref="D22146:D22209" si="346">LOWER(C22146)</f>
        <v>un</v>
      </c>
    </row>
    <row r="22147" spans="1:4" x14ac:dyDescent="0.2">
      <c r="A22147" s="5" t="s">
        <v>22364</v>
      </c>
      <c r="B22147" s="5" t="s">
        <v>36037</v>
      </c>
      <c r="C22147" s="5" t="s">
        <v>12</v>
      </c>
      <c r="D22147" s="5" t="str">
        <f t="shared" si="346"/>
        <v>un</v>
      </c>
    </row>
    <row r="22148" spans="1:4" x14ac:dyDescent="0.2">
      <c r="A22148" s="5" t="s">
        <v>6145</v>
      </c>
      <c r="B22148" s="5" t="s">
        <v>36038</v>
      </c>
      <c r="C22148" s="5" t="s">
        <v>12</v>
      </c>
      <c r="D22148" s="5" t="str">
        <f t="shared" si="346"/>
        <v>un</v>
      </c>
    </row>
    <row r="22149" spans="1:4" x14ac:dyDescent="0.2">
      <c r="A22149" s="5" t="s">
        <v>22365</v>
      </c>
      <c r="B22149" s="5" t="s">
        <v>36038</v>
      </c>
      <c r="C22149" s="5" t="s">
        <v>12</v>
      </c>
      <c r="D22149" s="5" t="str">
        <f t="shared" si="346"/>
        <v>un</v>
      </c>
    </row>
    <row r="22150" spans="1:4" x14ac:dyDescent="0.2">
      <c r="A22150" s="5" t="s">
        <v>6146</v>
      </c>
      <c r="B22150" s="5" t="s">
        <v>36039</v>
      </c>
      <c r="C22150" s="5" t="s">
        <v>12</v>
      </c>
      <c r="D22150" s="5" t="str">
        <f t="shared" si="346"/>
        <v>un</v>
      </c>
    </row>
    <row r="22151" spans="1:4" x14ac:dyDescent="0.2">
      <c r="A22151" s="5" t="s">
        <v>22366</v>
      </c>
      <c r="B22151" s="5" t="s">
        <v>36039</v>
      </c>
      <c r="C22151" s="5" t="s">
        <v>12</v>
      </c>
      <c r="D22151" s="5" t="str">
        <f t="shared" si="346"/>
        <v>un</v>
      </c>
    </row>
    <row r="22152" spans="1:4" x14ac:dyDescent="0.2">
      <c r="A22152" s="5" t="s">
        <v>6147</v>
      </c>
      <c r="B22152" s="5" t="s">
        <v>36040</v>
      </c>
      <c r="C22152" s="5" t="s">
        <v>12</v>
      </c>
      <c r="D22152" s="5" t="str">
        <f t="shared" si="346"/>
        <v>un</v>
      </c>
    </row>
    <row r="22153" spans="1:4" x14ac:dyDescent="0.2">
      <c r="A22153" s="5" t="s">
        <v>22367</v>
      </c>
      <c r="B22153" s="5" t="s">
        <v>36040</v>
      </c>
      <c r="C22153" s="5" t="s">
        <v>12</v>
      </c>
      <c r="D22153" s="5" t="str">
        <f t="shared" si="346"/>
        <v>un</v>
      </c>
    </row>
    <row r="22154" spans="1:4" x14ac:dyDescent="0.2">
      <c r="A22154" s="5" t="s">
        <v>6148</v>
      </c>
      <c r="B22154" s="5" t="s">
        <v>36041</v>
      </c>
      <c r="C22154" s="5" t="s">
        <v>12</v>
      </c>
      <c r="D22154" s="5" t="str">
        <f t="shared" si="346"/>
        <v>un</v>
      </c>
    </row>
    <row r="22155" spans="1:4" x14ac:dyDescent="0.2">
      <c r="A22155" s="5" t="s">
        <v>22368</v>
      </c>
      <c r="B22155" s="5" t="s">
        <v>36041</v>
      </c>
      <c r="C22155" s="5" t="s">
        <v>12</v>
      </c>
      <c r="D22155" s="5" t="str">
        <f t="shared" si="346"/>
        <v>un</v>
      </c>
    </row>
    <row r="22156" spans="1:4" x14ac:dyDescent="0.2">
      <c r="A22156" s="5" t="s">
        <v>6149</v>
      </c>
      <c r="B22156" s="5" t="s">
        <v>36042</v>
      </c>
      <c r="C22156" s="5" t="s">
        <v>12</v>
      </c>
      <c r="D22156" s="5" t="str">
        <f t="shared" si="346"/>
        <v>un</v>
      </c>
    </row>
    <row r="22157" spans="1:4" x14ac:dyDescent="0.2">
      <c r="A22157" s="5" t="s">
        <v>22369</v>
      </c>
      <c r="B22157" s="5" t="s">
        <v>36042</v>
      </c>
      <c r="C22157" s="5" t="s">
        <v>12</v>
      </c>
      <c r="D22157" s="5" t="str">
        <f t="shared" si="346"/>
        <v>un</v>
      </c>
    </row>
    <row r="22158" spans="1:4" x14ac:dyDescent="0.2">
      <c r="A22158" s="5" t="s">
        <v>6150</v>
      </c>
      <c r="B22158" s="5" t="s">
        <v>36043</v>
      </c>
      <c r="C22158" s="5" t="s">
        <v>12</v>
      </c>
      <c r="D22158" s="5" t="str">
        <f t="shared" si="346"/>
        <v>un</v>
      </c>
    </row>
    <row r="22159" spans="1:4" x14ac:dyDescent="0.2">
      <c r="A22159" s="5" t="s">
        <v>22370</v>
      </c>
      <c r="B22159" s="5" t="s">
        <v>36043</v>
      </c>
      <c r="C22159" s="5" t="s">
        <v>12</v>
      </c>
      <c r="D22159" s="5" t="str">
        <f t="shared" si="346"/>
        <v>un</v>
      </c>
    </row>
    <row r="22160" spans="1:4" x14ac:dyDescent="0.2">
      <c r="A22160" s="5" t="s">
        <v>11180</v>
      </c>
      <c r="B22160" s="5" t="s">
        <v>36044</v>
      </c>
      <c r="C22160" s="5" t="s">
        <v>12</v>
      </c>
      <c r="D22160" s="5" t="str">
        <f t="shared" si="346"/>
        <v>un</v>
      </c>
    </row>
    <row r="22161" spans="1:4" x14ac:dyDescent="0.2">
      <c r="A22161" s="5" t="s">
        <v>22371</v>
      </c>
      <c r="B22161" s="5" t="s">
        <v>36044</v>
      </c>
      <c r="C22161" s="5" t="s">
        <v>12</v>
      </c>
      <c r="D22161" s="5" t="str">
        <f t="shared" si="346"/>
        <v>un</v>
      </c>
    </row>
    <row r="22162" spans="1:4" x14ac:dyDescent="0.2">
      <c r="A22162" s="5" t="s">
        <v>11181</v>
      </c>
      <c r="B22162" s="5" t="s">
        <v>36045</v>
      </c>
      <c r="C22162" s="5" t="s">
        <v>12</v>
      </c>
      <c r="D22162" s="5" t="str">
        <f t="shared" si="346"/>
        <v>un</v>
      </c>
    </row>
    <row r="22163" spans="1:4" x14ac:dyDescent="0.2">
      <c r="A22163" s="5" t="s">
        <v>22372</v>
      </c>
      <c r="B22163" s="5" t="s">
        <v>36045</v>
      </c>
      <c r="C22163" s="5" t="s">
        <v>12</v>
      </c>
      <c r="D22163" s="5" t="str">
        <f t="shared" si="346"/>
        <v>un</v>
      </c>
    </row>
    <row r="22164" spans="1:4" x14ac:dyDescent="0.2">
      <c r="A22164" s="5" t="s">
        <v>11182</v>
      </c>
      <c r="B22164" s="5" t="s">
        <v>36046</v>
      </c>
      <c r="C22164" s="5" t="s">
        <v>12</v>
      </c>
      <c r="D22164" s="5" t="str">
        <f t="shared" si="346"/>
        <v>un</v>
      </c>
    </row>
    <row r="22165" spans="1:4" x14ac:dyDescent="0.2">
      <c r="A22165" s="5" t="s">
        <v>22373</v>
      </c>
      <c r="B22165" s="5" t="s">
        <v>36046</v>
      </c>
      <c r="C22165" s="5" t="s">
        <v>12</v>
      </c>
      <c r="D22165" s="5" t="str">
        <f t="shared" si="346"/>
        <v>un</v>
      </c>
    </row>
    <row r="22166" spans="1:4" x14ac:dyDescent="0.2">
      <c r="A22166" s="5" t="s">
        <v>11183</v>
      </c>
      <c r="B22166" s="5" t="s">
        <v>36047</v>
      </c>
      <c r="C22166" s="5" t="s">
        <v>12</v>
      </c>
      <c r="D22166" s="5" t="str">
        <f t="shared" si="346"/>
        <v>un</v>
      </c>
    </row>
    <row r="22167" spans="1:4" x14ac:dyDescent="0.2">
      <c r="A22167" s="5" t="s">
        <v>22374</v>
      </c>
      <c r="B22167" s="5" t="s">
        <v>36047</v>
      </c>
      <c r="C22167" s="5" t="s">
        <v>12</v>
      </c>
      <c r="D22167" s="5" t="str">
        <f t="shared" si="346"/>
        <v>un</v>
      </c>
    </row>
    <row r="22168" spans="1:4" x14ac:dyDescent="0.2">
      <c r="A22168" s="5" t="s">
        <v>11184</v>
      </c>
      <c r="B22168" s="5" t="s">
        <v>36048</v>
      </c>
      <c r="C22168" s="5" t="s">
        <v>12</v>
      </c>
      <c r="D22168" s="5" t="str">
        <f t="shared" si="346"/>
        <v>un</v>
      </c>
    </row>
    <row r="22169" spans="1:4" x14ac:dyDescent="0.2">
      <c r="A22169" s="5" t="s">
        <v>22375</v>
      </c>
      <c r="B22169" s="5" t="s">
        <v>36048</v>
      </c>
      <c r="C22169" s="5" t="s">
        <v>12</v>
      </c>
      <c r="D22169" s="5" t="str">
        <f t="shared" si="346"/>
        <v>un</v>
      </c>
    </row>
    <row r="22170" spans="1:4" x14ac:dyDescent="0.2">
      <c r="A22170" s="5" t="s">
        <v>11185</v>
      </c>
      <c r="B22170" s="5" t="s">
        <v>36049</v>
      </c>
      <c r="C22170" s="5" t="s">
        <v>12</v>
      </c>
      <c r="D22170" s="5" t="str">
        <f t="shared" si="346"/>
        <v>un</v>
      </c>
    </row>
    <row r="22171" spans="1:4" x14ac:dyDescent="0.2">
      <c r="A22171" s="5" t="s">
        <v>22376</v>
      </c>
      <c r="B22171" s="5" t="s">
        <v>36049</v>
      </c>
      <c r="C22171" s="5" t="s">
        <v>12</v>
      </c>
      <c r="D22171" s="5" t="str">
        <f t="shared" si="346"/>
        <v>un</v>
      </c>
    </row>
    <row r="22172" spans="1:4" x14ac:dyDescent="0.2">
      <c r="A22172" s="5" t="s">
        <v>11186</v>
      </c>
      <c r="B22172" s="5" t="s">
        <v>36050</v>
      </c>
      <c r="C22172" s="5" t="s">
        <v>12</v>
      </c>
      <c r="D22172" s="5" t="str">
        <f t="shared" si="346"/>
        <v>un</v>
      </c>
    </row>
    <row r="22173" spans="1:4" x14ac:dyDescent="0.2">
      <c r="A22173" s="5" t="s">
        <v>22377</v>
      </c>
      <c r="B22173" s="5" t="s">
        <v>36050</v>
      </c>
      <c r="C22173" s="5" t="s">
        <v>12</v>
      </c>
      <c r="D22173" s="5" t="str">
        <f t="shared" si="346"/>
        <v>un</v>
      </c>
    </row>
    <row r="22174" spans="1:4" x14ac:dyDescent="0.2">
      <c r="A22174" s="5" t="s">
        <v>11187</v>
      </c>
      <c r="B22174" s="5" t="s">
        <v>36051</v>
      </c>
      <c r="C22174" s="5" t="s">
        <v>12</v>
      </c>
      <c r="D22174" s="5" t="str">
        <f t="shared" si="346"/>
        <v>un</v>
      </c>
    </row>
    <row r="22175" spans="1:4" x14ac:dyDescent="0.2">
      <c r="A22175" s="5" t="s">
        <v>22378</v>
      </c>
      <c r="B22175" s="5" t="s">
        <v>36051</v>
      </c>
      <c r="C22175" s="5" t="s">
        <v>12</v>
      </c>
      <c r="D22175" s="5" t="str">
        <f t="shared" si="346"/>
        <v>un</v>
      </c>
    </row>
    <row r="22176" spans="1:4" x14ac:dyDescent="0.2">
      <c r="A22176" s="5" t="s">
        <v>11188</v>
      </c>
      <c r="B22176" s="5" t="s">
        <v>36052</v>
      </c>
      <c r="C22176" s="5" t="s">
        <v>12</v>
      </c>
      <c r="D22176" s="5" t="str">
        <f t="shared" si="346"/>
        <v>un</v>
      </c>
    </row>
    <row r="22177" spans="1:4" x14ac:dyDescent="0.2">
      <c r="A22177" s="5" t="s">
        <v>22379</v>
      </c>
      <c r="B22177" s="5" t="s">
        <v>36052</v>
      </c>
      <c r="C22177" s="5" t="s">
        <v>12</v>
      </c>
      <c r="D22177" s="5" t="str">
        <f t="shared" si="346"/>
        <v>un</v>
      </c>
    </row>
    <row r="22178" spans="1:4" x14ac:dyDescent="0.2">
      <c r="A22178" s="5" t="s">
        <v>11189</v>
      </c>
      <c r="B22178" s="5" t="s">
        <v>36053</v>
      </c>
      <c r="C22178" s="5" t="s">
        <v>12</v>
      </c>
      <c r="D22178" s="5" t="str">
        <f t="shared" si="346"/>
        <v>un</v>
      </c>
    </row>
    <row r="22179" spans="1:4" x14ac:dyDescent="0.2">
      <c r="A22179" s="5" t="s">
        <v>22380</v>
      </c>
      <c r="B22179" s="5" t="s">
        <v>36053</v>
      </c>
      <c r="C22179" s="5" t="s">
        <v>12</v>
      </c>
      <c r="D22179" s="5" t="str">
        <f t="shared" si="346"/>
        <v>un</v>
      </c>
    </row>
    <row r="22180" spans="1:4" x14ac:dyDescent="0.2">
      <c r="A22180" s="5" t="s">
        <v>11190</v>
      </c>
      <c r="B22180" s="5" t="s">
        <v>36054</v>
      </c>
      <c r="C22180" s="5" t="s">
        <v>12</v>
      </c>
      <c r="D22180" s="5" t="str">
        <f t="shared" si="346"/>
        <v>un</v>
      </c>
    </row>
    <row r="22181" spans="1:4" x14ac:dyDescent="0.2">
      <c r="A22181" s="5" t="s">
        <v>22381</v>
      </c>
      <c r="B22181" s="5" t="s">
        <v>36054</v>
      </c>
      <c r="C22181" s="5" t="s">
        <v>12</v>
      </c>
      <c r="D22181" s="5" t="str">
        <f t="shared" si="346"/>
        <v>un</v>
      </c>
    </row>
    <row r="22182" spans="1:4" x14ac:dyDescent="0.2">
      <c r="A22182" s="5" t="s">
        <v>11191</v>
      </c>
      <c r="B22182" s="5" t="s">
        <v>36055</v>
      </c>
      <c r="C22182" s="5" t="s">
        <v>12</v>
      </c>
      <c r="D22182" s="5" t="str">
        <f t="shared" si="346"/>
        <v>un</v>
      </c>
    </row>
    <row r="22183" spans="1:4" x14ac:dyDescent="0.2">
      <c r="A22183" s="5" t="s">
        <v>22382</v>
      </c>
      <c r="B22183" s="5" t="s">
        <v>36055</v>
      </c>
      <c r="C22183" s="5" t="s">
        <v>12</v>
      </c>
      <c r="D22183" s="5" t="str">
        <f t="shared" si="346"/>
        <v>un</v>
      </c>
    </row>
    <row r="22184" spans="1:4" x14ac:dyDescent="0.2">
      <c r="A22184" s="5" t="s">
        <v>11192</v>
      </c>
      <c r="B22184" s="5" t="s">
        <v>36056</v>
      </c>
      <c r="C22184" s="5" t="s">
        <v>12</v>
      </c>
      <c r="D22184" s="5" t="str">
        <f t="shared" si="346"/>
        <v>un</v>
      </c>
    </row>
    <row r="22185" spans="1:4" x14ac:dyDescent="0.2">
      <c r="A22185" s="5" t="s">
        <v>22383</v>
      </c>
      <c r="B22185" s="5" t="s">
        <v>36056</v>
      </c>
      <c r="C22185" s="5" t="s">
        <v>12</v>
      </c>
      <c r="D22185" s="5" t="str">
        <f t="shared" si="346"/>
        <v>un</v>
      </c>
    </row>
    <row r="22186" spans="1:4" x14ac:dyDescent="0.2">
      <c r="A22186" s="5" t="s">
        <v>11193</v>
      </c>
      <c r="B22186" s="5" t="s">
        <v>36057</v>
      </c>
      <c r="C22186" s="5" t="s">
        <v>12</v>
      </c>
      <c r="D22186" s="5" t="str">
        <f t="shared" si="346"/>
        <v>un</v>
      </c>
    </row>
    <row r="22187" spans="1:4" x14ac:dyDescent="0.2">
      <c r="A22187" s="5" t="s">
        <v>22384</v>
      </c>
      <c r="B22187" s="5" t="s">
        <v>36057</v>
      </c>
      <c r="C22187" s="5" t="s">
        <v>12</v>
      </c>
      <c r="D22187" s="5" t="str">
        <f t="shared" si="346"/>
        <v>un</v>
      </c>
    </row>
    <row r="22188" spans="1:4" x14ac:dyDescent="0.2">
      <c r="A22188" s="5" t="s">
        <v>11194</v>
      </c>
      <c r="B22188" s="5" t="s">
        <v>36058</v>
      </c>
      <c r="C22188" s="5" t="s">
        <v>12</v>
      </c>
      <c r="D22188" s="5" t="str">
        <f t="shared" si="346"/>
        <v>un</v>
      </c>
    </row>
    <row r="22189" spans="1:4" x14ac:dyDescent="0.2">
      <c r="A22189" s="5" t="s">
        <v>22385</v>
      </c>
      <c r="B22189" s="5" t="s">
        <v>36058</v>
      </c>
      <c r="C22189" s="5" t="s">
        <v>12</v>
      </c>
      <c r="D22189" s="5" t="str">
        <f t="shared" si="346"/>
        <v>un</v>
      </c>
    </row>
    <row r="22190" spans="1:4" x14ac:dyDescent="0.2">
      <c r="A22190" s="5" t="s">
        <v>11195</v>
      </c>
      <c r="B22190" s="5" t="s">
        <v>36059</v>
      </c>
      <c r="C22190" s="5" t="s">
        <v>12</v>
      </c>
      <c r="D22190" s="5" t="str">
        <f t="shared" si="346"/>
        <v>un</v>
      </c>
    </row>
    <row r="22191" spans="1:4" x14ac:dyDescent="0.2">
      <c r="A22191" s="5" t="s">
        <v>22386</v>
      </c>
      <c r="B22191" s="5" t="s">
        <v>36059</v>
      </c>
      <c r="C22191" s="5" t="s">
        <v>12</v>
      </c>
      <c r="D22191" s="5" t="str">
        <f t="shared" si="346"/>
        <v>un</v>
      </c>
    </row>
    <row r="22192" spans="1:4" x14ac:dyDescent="0.2">
      <c r="A22192" s="5" t="s">
        <v>11196</v>
      </c>
      <c r="B22192" s="5" t="s">
        <v>36060</v>
      </c>
      <c r="C22192" s="5" t="s">
        <v>12</v>
      </c>
      <c r="D22192" s="5" t="str">
        <f t="shared" si="346"/>
        <v>un</v>
      </c>
    </row>
    <row r="22193" spans="1:4" x14ac:dyDescent="0.2">
      <c r="A22193" s="5" t="s">
        <v>22387</v>
      </c>
      <c r="B22193" s="5" t="s">
        <v>36060</v>
      </c>
      <c r="C22193" s="5" t="s">
        <v>12</v>
      </c>
      <c r="D22193" s="5" t="str">
        <f t="shared" si="346"/>
        <v>un</v>
      </c>
    </row>
    <row r="22194" spans="1:4" x14ac:dyDescent="0.2">
      <c r="A22194" s="5" t="s">
        <v>11197</v>
      </c>
      <c r="B22194" s="5" t="s">
        <v>36061</v>
      </c>
      <c r="C22194" s="5" t="s">
        <v>12</v>
      </c>
      <c r="D22194" s="5" t="str">
        <f t="shared" si="346"/>
        <v>un</v>
      </c>
    </row>
    <row r="22195" spans="1:4" x14ac:dyDescent="0.2">
      <c r="A22195" s="5" t="s">
        <v>22388</v>
      </c>
      <c r="B22195" s="5" t="s">
        <v>36061</v>
      </c>
      <c r="C22195" s="5" t="s">
        <v>12</v>
      </c>
      <c r="D22195" s="5" t="str">
        <f t="shared" si="346"/>
        <v>un</v>
      </c>
    </row>
    <row r="22196" spans="1:4" x14ac:dyDescent="0.2">
      <c r="A22196" s="5" t="s">
        <v>11198</v>
      </c>
      <c r="B22196" s="5" t="s">
        <v>36062</v>
      </c>
      <c r="C22196" s="5" t="s">
        <v>12</v>
      </c>
      <c r="D22196" s="5" t="str">
        <f t="shared" si="346"/>
        <v>un</v>
      </c>
    </row>
    <row r="22197" spans="1:4" x14ac:dyDescent="0.2">
      <c r="A22197" s="5" t="s">
        <v>22389</v>
      </c>
      <c r="B22197" s="5" t="s">
        <v>36062</v>
      </c>
      <c r="C22197" s="5" t="s">
        <v>12</v>
      </c>
      <c r="D22197" s="5" t="str">
        <f t="shared" si="346"/>
        <v>un</v>
      </c>
    </row>
    <row r="22198" spans="1:4" x14ac:dyDescent="0.2">
      <c r="A22198" s="5" t="s">
        <v>11199</v>
      </c>
      <c r="B22198" s="5" t="s">
        <v>36063</v>
      </c>
      <c r="C22198" s="5" t="s">
        <v>12</v>
      </c>
      <c r="D22198" s="5" t="str">
        <f t="shared" si="346"/>
        <v>un</v>
      </c>
    </row>
    <row r="22199" spans="1:4" x14ac:dyDescent="0.2">
      <c r="A22199" s="5" t="s">
        <v>22390</v>
      </c>
      <c r="B22199" s="5" t="s">
        <v>36063</v>
      </c>
      <c r="C22199" s="5" t="s">
        <v>12</v>
      </c>
      <c r="D22199" s="5" t="str">
        <f t="shared" si="346"/>
        <v>un</v>
      </c>
    </row>
    <row r="22200" spans="1:4" x14ac:dyDescent="0.2">
      <c r="A22200" s="5" t="s">
        <v>11200</v>
      </c>
      <c r="B22200" s="5" t="s">
        <v>36064</v>
      </c>
      <c r="C22200" s="5" t="s">
        <v>12</v>
      </c>
      <c r="D22200" s="5" t="str">
        <f t="shared" si="346"/>
        <v>un</v>
      </c>
    </row>
    <row r="22201" spans="1:4" x14ac:dyDescent="0.2">
      <c r="A22201" s="5" t="s">
        <v>22391</v>
      </c>
      <c r="B22201" s="5" t="s">
        <v>36064</v>
      </c>
      <c r="C22201" s="5" t="s">
        <v>12</v>
      </c>
      <c r="D22201" s="5" t="str">
        <f t="shared" si="346"/>
        <v>un</v>
      </c>
    </row>
    <row r="22202" spans="1:4" x14ac:dyDescent="0.2">
      <c r="A22202" s="5" t="s">
        <v>11201</v>
      </c>
      <c r="B22202" s="5" t="s">
        <v>36065</v>
      </c>
      <c r="C22202" s="5" t="s">
        <v>12</v>
      </c>
      <c r="D22202" s="5" t="str">
        <f t="shared" si="346"/>
        <v>un</v>
      </c>
    </row>
    <row r="22203" spans="1:4" x14ac:dyDescent="0.2">
      <c r="A22203" s="5" t="s">
        <v>22392</v>
      </c>
      <c r="B22203" s="5" t="s">
        <v>36065</v>
      </c>
      <c r="C22203" s="5" t="s">
        <v>12</v>
      </c>
      <c r="D22203" s="5" t="str">
        <f t="shared" si="346"/>
        <v>un</v>
      </c>
    </row>
    <row r="22204" spans="1:4" x14ac:dyDescent="0.2">
      <c r="A22204" s="5" t="s">
        <v>11202</v>
      </c>
      <c r="B22204" s="5" t="s">
        <v>36066</v>
      </c>
      <c r="C22204" s="5" t="s">
        <v>12</v>
      </c>
      <c r="D22204" s="5" t="str">
        <f t="shared" si="346"/>
        <v>un</v>
      </c>
    </row>
    <row r="22205" spans="1:4" x14ac:dyDescent="0.2">
      <c r="A22205" s="5" t="s">
        <v>22393</v>
      </c>
      <c r="B22205" s="5" t="s">
        <v>36066</v>
      </c>
      <c r="C22205" s="5" t="s">
        <v>12</v>
      </c>
      <c r="D22205" s="5" t="str">
        <f t="shared" si="346"/>
        <v>un</v>
      </c>
    </row>
    <row r="22206" spans="1:4" x14ac:dyDescent="0.2">
      <c r="A22206" s="5" t="s">
        <v>11203</v>
      </c>
      <c r="B22206" s="5" t="s">
        <v>36067</v>
      </c>
      <c r="C22206" s="5" t="s">
        <v>12</v>
      </c>
      <c r="D22206" s="5" t="str">
        <f t="shared" si="346"/>
        <v>un</v>
      </c>
    </row>
    <row r="22207" spans="1:4" x14ac:dyDescent="0.2">
      <c r="A22207" s="5" t="s">
        <v>22394</v>
      </c>
      <c r="B22207" s="5" t="s">
        <v>36067</v>
      </c>
      <c r="C22207" s="5" t="s">
        <v>12</v>
      </c>
      <c r="D22207" s="5" t="str">
        <f t="shared" si="346"/>
        <v>un</v>
      </c>
    </row>
    <row r="22208" spans="1:4" x14ac:dyDescent="0.2">
      <c r="A22208" s="5" t="s">
        <v>11204</v>
      </c>
      <c r="B22208" s="5" t="s">
        <v>36068</v>
      </c>
      <c r="C22208" s="5" t="s">
        <v>12</v>
      </c>
      <c r="D22208" s="5" t="str">
        <f t="shared" si="346"/>
        <v>un</v>
      </c>
    </row>
    <row r="22209" spans="1:4" x14ac:dyDescent="0.2">
      <c r="A22209" s="5" t="s">
        <v>22395</v>
      </c>
      <c r="B22209" s="5" t="s">
        <v>36068</v>
      </c>
      <c r="C22209" s="5" t="s">
        <v>12</v>
      </c>
      <c r="D22209" s="5" t="str">
        <f t="shared" si="346"/>
        <v>un</v>
      </c>
    </row>
    <row r="22210" spans="1:4" x14ac:dyDescent="0.2">
      <c r="A22210" s="5" t="s">
        <v>11205</v>
      </c>
      <c r="B22210" s="5" t="s">
        <v>36069</v>
      </c>
      <c r="C22210" s="5" t="s">
        <v>12</v>
      </c>
      <c r="D22210" s="5" t="str">
        <f t="shared" ref="D22210:D22273" si="347">LOWER(C22210)</f>
        <v>un</v>
      </c>
    </row>
    <row r="22211" spans="1:4" x14ac:dyDescent="0.2">
      <c r="A22211" s="5" t="s">
        <v>22396</v>
      </c>
      <c r="B22211" s="5" t="s">
        <v>36069</v>
      </c>
      <c r="C22211" s="5" t="s">
        <v>12</v>
      </c>
      <c r="D22211" s="5" t="str">
        <f t="shared" si="347"/>
        <v>un</v>
      </c>
    </row>
    <row r="22212" spans="1:4" x14ac:dyDescent="0.2">
      <c r="A22212" s="5" t="s">
        <v>11206</v>
      </c>
      <c r="B22212" s="5" t="s">
        <v>36070</v>
      </c>
      <c r="C22212" s="5" t="s">
        <v>12</v>
      </c>
      <c r="D22212" s="5" t="str">
        <f t="shared" si="347"/>
        <v>un</v>
      </c>
    </row>
    <row r="22213" spans="1:4" x14ac:dyDescent="0.2">
      <c r="A22213" s="5" t="s">
        <v>22397</v>
      </c>
      <c r="B22213" s="5" t="s">
        <v>36070</v>
      </c>
      <c r="C22213" s="5" t="s">
        <v>12</v>
      </c>
      <c r="D22213" s="5" t="str">
        <f t="shared" si="347"/>
        <v>un</v>
      </c>
    </row>
    <row r="22214" spans="1:4" x14ac:dyDescent="0.2">
      <c r="A22214" s="5" t="s">
        <v>11207</v>
      </c>
      <c r="B22214" s="5" t="s">
        <v>36071</v>
      </c>
      <c r="C22214" s="5" t="s">
        <v>12</v>
      </c>
      <c r="D22214" s="5" t="str">
        <f t="shared" si="347"/>
        <v>un</v>
      </c>
    </row>
    <row r="22215" spans="1:4" x14ac:dyDescent="0.2">
      <c r="A22215" s="5" t="s">
        <v>22398</v>
      </c>
      <c r="B22215" s="5" t="s">
        <v>36071</v>
      </c>
      <c r="C22215" s="5" t="s">
        <v>12</v>
      </c>
      <c r="D22215" s="5" t="str">
        <f t="shared" si="347"/>
        <v>un</v>
      </c>
    </row>
    <row r="22216" spans="1:4" x14ac:dyDescent="0.2">
      <c r="A22216" s="5" t="s">
        <v>11208</v>
      </c>
      <c r="B22216" s="5" t="s">
        <v>36072</v>
      </c>
      <c r="C22216" s="5" t="s">
        <v>12</v>
      </c>
      <c r="D22216" s="5" t="str">
        <f t="shared" si="347"/>
        <v>un</v>
      </c>
    </row>
    <row r="22217" spans="1:4" x14ac:dyDescent="0.2">
      <c r="A22217" s="5" t="s">
        <v>22399</v>
      </c>
      <c r="B22217" s="5" t="s">
        <v>36072</v>
      </c>
      <c r="C22217" s="5" t="s">
        <v>12</v>
      </c>
      <c r="D22217" s="5" t="str">
        <f t="shared" si="347"/>
        <v>un</v>
      </c>
    </row>
    <row r="22218" spans="1:4" x14ac:dyDescent="0.2">
      <c r="A22218" s="5" t="s">
        <v>11209</v>
      </c>
      <c r="B22218" s="5" t="s">
        <v>36073</v>
      </c>
      <c r="C22218" s="5" t="s">
        <v>12</v>
      </c>
      <c r="D22218" s="5" t="str">
        <f t="shared" si="347"/>
        <v>un</v>
      </c>
    </row>
    <row r="22219" spans="1:4" x14ac:dyDescent="0.2">
      <c r="A22219" s="5" t="s">
        <v>22400</v>
      </c>
      <c r="B22219" s="5" t="s">
        <v>36073</v>
      </c>
      <c r="C22219" s="5" t="s">
        <v>12</v>
      </c>
      <c r="D22219" s="5" t="str">
        <f t="shared" si="347"/>
        <v>un</v>
      </c>
    </row>
    <row r="22220" spans="1:4" x14ac:dyDescent="0.2">
      <c r="A22220" s="5" t="s">
        <v>11210</v>
      </c>
      <c r="B22220" s="5" t="s">
        <v>36074</v>
      </c>
      <c r="C22220" s="5" t="s">
        <v>12</v>
      </c>
      <c r="D22220" s="5" t="str">
        <f t="shared" si="347"/>
        <v>un</v>
      </c>
    </row>
    <row r="22221" spans="1:4" x14ac:dyDescent="0.2">
      <c r="A22221" s="5" t="s">
        <v>22401</v>
      </c>
      <c r="B22221" s="5" t="s">
        <v>36074</v>
      </c>
      <c r="C22221" s="5" t="s">
        <v>12</v>
      </c>
      <c r="D22221" s="5" t="str">
        <f t="shared" si="347"/>
        <v>un</v>
      </c>
    </row>
    <row r="22222" spans="1:4" x14ac:dyDescent="0.2">
      <c r="A22222" s="5" t="s">
        <v>11211</v>
      </c>
      <c r="B22222" s="5" t="s">
        <v>36075</v>
      </c>
      <c r="C22222" s="5" t="s">
        <v>12</v>
      </c>
      <c r="D22222" s="5" t="str">
        <f t="shared" si="347"/>
        <v>un</v>
      </c>
    </row>
    <row r="22223" spans="1:4" x14ac:dyDescent="0.2">
      <c r="A22223" s="5" t="s">
        <v>22402</v>
      </c>
      <c r="B22223" s="5" t="s">
        <v>36075</v>
      </c>
      <c r="C22223" s="5" t="s">
        <v>12</v>
      </c>
      <c r="D22223" s="5" t="str">
        <f t="shared" si="347"/>
        <v>un</v>
      </c>
    </row>
    <row r="22224" spans="1:4" x14ac:dyDescent="0.2">
      <c r="A22224" s="5" t="s">
        <v>11212</v>
      </c>
      <c r="B22224" s="5" t="s">
        <v>36076</v>
      </c>
      <c r="C22224" s="5" t="s">
        <v>12</v>
      </c>
      <c r="D22224" s="5" t="str">
        <f t="shared" si="347"/>
        <v>un</v>
      </c>
    </row>
    <row r="22225" spans="1:4" x14ac:dyDescent="0.2">
      <c r="A22225" s="5" t="s">
        <v>22403</v>
      </c>
      <c r="B22225" s="5" t="s">
        <v>36076</v>
      </c>
      <c r="C22225" s="5" t="s">
        <v>12</v>
      </c>
      <c r="D22225" s="5" t="str">
        <f t="shared" si="347"/>
        <v>un</v>
      </c>
    </row>
    <row r="22226" spans="1:4" x14ac:dyDescent="0.2">
      <c r="A22226" s="5" t="s">
        <v>11213</v>
      </c>
      <c r="B22226" s="5" t="s">
        <v>36077</v>
      </c>
      <c r="C22226" s="5" t="s">
        <v>12</v>
      </c>
      <c r="D22226" s="5" t="str">
        <f t="shared" si="347"/>
        <v>un</v>
      </c>
    </row>
    <row r="22227" spans="1:4" x14ac:dyDescent="0.2">
      <c r="A22227" s="5" t="s">
        <v>22404</v>
      </c>
      <c r="B22227" s="5" t="s">
        <v>36077</v>
      </c>
      <c r="C22227" s="5" t="s">
        <v>12</v>
      </c>
      <c r="D22227" s="5" t="str">
        <f t="shared" si="347"/>
        <v>un</v>
      </c>
    </row>
    <row r="22228" spans="1:4" x14ac:dyDescent="0.2">
      <c r="A22228" s="5" t="s">
        <v>11214</v>
      </c>
      <c r="B22228" s="5" t="s">
        <v>36078</v>
      </c>
      <c r="C22228" s="5" t="s">
        <v>12</v>
      </c>
      <c r="D22228" s="5" t="str">
        <f t="shared" si="347"/>
        <v>un</v>
      </c>
    </row>
    <row r="22229" spans="1:4" x14ac:dyDescent="0.2">
      <c r="A22229" s="5" t="s">
        <v>22405</v>
      </c>
      <c r="B22229" s="5" t="s">
        <v>36078</v>
      </c>
      <c r="C22229" s="5" t="s">
        <v>12</v>
      </c>
      <c r="D22229" s="5" t="str">
        <f t="shared" si="347"/>
        <v>un</v>
      </c>
    </row>
    <row r="22230" spans="1:4" x14ac:dyDescent="0.2">
      <c r="A22230" s="5" t="s">
        <v>11215</v>
      </c>
      <c r="B22230" s="5" t="s">
        <v>36079</v>
      </c>
      <c r="C22230" s="5" t="s">
        <v>12</v>
      </c>
      <c r="D22230" s="5" t="str">
        <f t="shared" si="347"/>
        <v>un</v>
      </c>
    </row>
    <row r="22231" spans="1:4" x14ac:dyDescent="0.2">
      <c r="A22231" s="5" t="s">
        <v>22406</v>
      </c>
      <c r="B22231" s="5" t="s">
        <v>36079</v>
      </c>
      <c r="C22231" s="5" t="s">
        <v>12</v>
      </c>
      <c r="D22231" s="5" t="str">
        <f t="shared" si="347"/>
        <v>un</v>
      </c>
    </row>
    <row r="22232" spans="1:4" x14ac:dyDescent="0.2">
      <c r="A22232" s="5" t="s">
        <v>11216</v>
      </c>
      <c r="B22232" s="5" t="s">
        <v>36080</v>
      </c>
      <c r="C22232" s="5" t="s">
        <v>12</v>
      </c>
      <c r="D22232" s="5" t="str">
        <f t="shared" si="347"/>
        <v>un</v>
      </c>
    </row>
    <row r="22233" spans="1:4" x14ac:dyDescent="0.2">
      <c r="A22233" s="5" t="s">
        <v>22407</v>
      </c>
      <c r="B22233" s="5" t="s">
        <v>36080</v>
      </c>
      <c r="C22233" s="5" t="s">
        <v>12</v>
      </c>
      <c r="D22233" s="5" t="str">
        <f t="shared" si="347"/>
        <v>un</v>
      </c>
    </row>
    <row r="22234" spans="1:4" x14ac:dyDescent="0.2">
      <c r="A22234" s="5" t="s">
        <v>11217</v>
      </c>
      <c r="B22234" s="5" t="s">
        <v>36081</v>
      </c>
      <c r="C22234" s="5" t="s">
        <v>12</v>
      </c>
      <c r="D22234" s="5" t="str">
        <f t="shared" si="347"/>
        <v>un</v>
      </c>
    </row>
    <row r="22235" spans="1:4" x14ac:dyDescent="0.2">
      <c r="A22235" s="5" t="s">
        <v>22408</v>
      </c>
      <c r="B22235" s="5" t="s">
        <v>36081</v>
      </c>
      <c r="C22235" s="5" t="s">
        <v>12</v>
      </c>
      <c r="D22235" s="5" t="str">
        <f t="shared" si="347"/>
        <v>un</v>
      </c>
    </row>
    <row r="22236" spans="1:4" x14ac:dyDescent="0.2">
      <c r="A22236" s="5" t="s">
        <v>11218</v>
      </c>
      <c r="B22236" s="5" t="s">
        <v>36082</v>
      </c>
      <c r="C22236" s="5" t="s">
        <v>12</v>
      </c>
      <c r="D22236" s="5" t="str">
        <f t="shared" si="347"/>
        <v>un</v>
      </c>
    </row>
    <row r="22237" spans="1:4" x14ac:dyDescent="0.2">
      <c r="A22237" s="5" t="s">
        <v>22409</v>
      </c>
      <c r="B22237" s="5" t="s">
        <v>36082</v>
      </c>
      <c r="C22237" s="5" t="s">
        <v>12</v>
      </c>
      <c r="D22237" s="5" t="str">
        <f t="shared" si="347"/>
        <v>un</v>
      </c>
    </row>
    <row r="22238" spans="1:4" x14ac:dyDescent="0.2">
      <c r="A22238" s="5" t="s">
        <v>11219</v>
      </c>
      <c r="B22238" s="5" t="s">
        <v>36083</v>
      </c>
      <c r="C22238" s="5" t="s">
        <v>12</v>
      </c>
      <c r="D22238" s="5" t="str">
        <f t="shared" si="347"/>
        <v>un</v>
      </c>
    </row>
    <row r="22239" spans="1:4" x14ac:dyDescent="0.2">
      <c r="A22239" s="5" t="s">
        <v>22410</v>
      </c>
      <c r="B22239" s="5" t="s">
        <v>36083</v>
      </c>
      <c r="C22239" s="5" t="s">
        <v>12</v>
      </c>
      <c r="D22239" s="5" t="str">
        <f t="shared" si="347"/>
        <v>un</v>
      </c>
    </row>
    <row r="22240" spans="1:4" x14ac:dyDescent="0.2">
      <c r="A22240" s="5" t="s">
        <v>11220</v>
      </c>
      <c r="B22240" s="5" t="s">
        <v>36084</v>
      </c>
      <c r="C22240" s="5" t="s">
        <v>12</v>
      </c>
      <c r="D22240" s="5" t="str">
        <f t="shared" si="347"/>
        <v>un</v>
      </c>
    </row>
    <row r="22241" spans="1:4" x14ac:dyDescent="0.2">
      <c r="A22241" s="5" t="s">
        <v>22411</v>
      </c>
      <c r="B22241" s="5" t="s">
        <v>36084</v>
      </c>
      <c r="C22241" s="5" t="s">
        <v>12</v>
      </c>
      <c r="D22241" s="5" t="str">
        <f t="shared" si="347"/>
        <v>un</v>
      </c>
    </row>
    <row r="22242" spans="1:4" x14ac:dyDescent="0.2">
      <c r="A22242" s="5" t="s">
        <v>11221</v>
      </c>
      <c r="B22242" s="5" t="s">
        <v>36085</v>
      </c>
      <c r="C22242" s="5" t="s">
        <v>12</v>
      </c>
      <c r="D22242" s="5" t="str">
        <f t="shared" si="347"/>
        <v>un</v>
      </c>
    </row>
    <row r="22243" spans="1:4" x14ac:dyDescent="0.2">
      <c r="A22243" s="5" t="s">
        <v>22412</v>
      </c>
      <c r="B22243" s="5" t="s">
        <v>36085</v>
      </c>
      <c r="C22243" s="5" t="s">
        <v>12</v>
      </c>
      <c r="D22243" s="5" t="str">
        <f t="shared" si="347"/>
        <v>un</v>
      </c>
    </row>
    <row r="22244" spans="1:4" x14ac:dyDescent="0.2">
      <c r="A22244" s="5" t="s">
        <v>6151</v>
      </c>
      <c r="B22244" s="5" t="s">
        <v>36086</v>
      </c>
      <c r="C22244" s="5" t="s">
        <v>12</v>
      </c>
      <c r="D22244" s="5" t="str">
        <f t="shared" si="347"/>
        <v>un</v>
      </c>
    </row>
    <row r="22245" spans="1:4" x14ac:dyDescent="0.2">
      <c r="A22245" s="5" t="s">
        <v>22413</v>
      </c>
      <c r="B22245" s="5" t="s">
        <v>36086</v>
      </c>
      <c r="C22245" s="5" t="s">
        <v>12</v>
      </c>
      <c r="D22245" s="5" t="str">
        <f t="shared" si="347"/>
        <v>un</v>
      </c>
    </row>
    <row r="22246" spans="1:4" x14ac:dyDescent="0.2">
      <c r="A22246" s="5" t="s">
        <v>6152</v>
      </c>
      <c r="B22246" s="5" t="s">
        <v>36087</v>
      </c>
      <c r="C22246" s="5" t="s">
        <v>12</v>
      </c>
      <c r="D22246" s="5" t="str">
        <f t="shared" si="347"/>
        <v>un</v>
      </c>
    </row>
    <row r="22247" spans="1:4" x14ac:dyDescent="0.2">
      <c r="A22247" s="5" t="s">
        <v>22414</v>
      </c>
      <c r="B22247" s="5" t="s">
        <v>36087</v>
      </c>
      <c r="C22247" s="5" t="s">
        <v>12</v>
      </c>
      <c r="D22247" s="5" t="str">
        <f t="shared" si="347"/>
        <v>un</v>
      </c>
    </row>
    <row r="22248" spans="1:4" x14ac:dyDescent="0.2">
      <c r="A22248" s="5" t="s">
        <v>6153</v>
      </c>
      <c r="B22248" s="5" t="s">
        <v>36088</v>
      </c>
      <c r="C22248" s="5" t="s">
        <v>12</v>
      </c>
      <c r="D22248" s="5" t="str">
        <f t="shared" si="347"/>
        <v>un</v>
      </c>
    </row>
    <row r="22249" spans="1:4" x14ac:dyDescent="0.2">
      <c r="A22249" s="5" t="s">
        <v>22415</v>
      </c>
      <c r="B22249" s="5" t="s">
        <v>36088</v>
      </c>
      <c r="C22249" s="5" t="s">
        <v>12</v>
      </c>
      <c r="D22249" s="5" t="str">
        <f t="shared" si="347"/>
        <v>un</v>
      </c>
    </row>
    <row r="22250" spans="1:4" x14ac:dyDescent="0.2">
      <c r="A22250" s="5" t="s">
        <v>6154</v>
      </c>
      <c r="B22250" s="5" t="s">
        <v>36089</v>
      </c>
      <c r="C22250" s="5" t="s">
        <v>12</v>
      </c>
      <c r="D22250" s="5" t="str">
        <f t="shared" si="347"/>
        <v>un</v>
      </c>
    </row>
    <row r="22251" spans="1:4" x14ac:dyDescent="0.2">
      <c r="A22251" s="5" t="s">
        <v>22416</v>
      </c>
      <c r="B22251" s="5" t="s">
        <v>36089</v>
      </c>
      <c r="C22251" s="5" t="s">
        <v>12</v>
      </c>
      <c r="D22251" s="5" t="str">
        <f t="shared" si="347"/>
        <v>un</v>
      </c>
    </row>
    <row r="22252" spans="1:4" x14ac:dyDescent="0.2">
      <c r="A22252" s="5" t="s">
        <v>6155</v>
      </c>
      <c r="B22252" s="5" t="s">
        <v>36090</v>
      </c>
      <c r="C22252" s="5" t="s">
        <v>12</v>
      </c>
      <c r="D22252" s="5" t="str">
        <f t="shared" si="347"/>
        <v>un</v>
      </c>
    </row>
    <row r="22253" spans="1:4" x14ac:dyDescent="0.2">
      <c r="A22253" s="5" t="s">
        <v>22417</v>
      </c>
      <c r="B22253" s="5" t="s">
        <v>36090</v>
      </c>
      <c r="C22253" s="5" t="s">
        <v>12</v>
      </c>
      <c r="D22253" s="5" t="str">
        <f t="shared" si="347"/>
        <v>un</v>
      </c>
    </row>
    <row r="22254" spans="1:4" x14ac:dyDescent="0.2">
      <c r="A22254" s="5" t="s">
        <v>6156</v>
      </c>
      <c r="B22254" s="5" t="s">
        <v>23603</v>
      </c>
      <c r="C22254" s="5" t="s">
        <v>12</v>
      </c>
      <c r="D22254" s="5" t="str">
        <f t="shared" si="347"/>
        <v>un</v>
      </c>
    </row>
    <row r="22255" spans="1:4" x14ac:dyDescent="0.2">
      <c r="A22255" s="5" t="s">
        <v>22418</v>
      </c>
      <c r="B22255" s="5" t="s">
        <v>23603</v>
      </c>
      <c r="C22255" s="5" t="s">
        <v>12</v>
      </c>
      <c r="D22255" s="5" t="str">
        <f t="shared" si="347"/>
        <v>un</v>
      </c>
    </row>
    <row r="22256" spans="1:4" x14ac:dyDescent="0.2">
      <c r="A22256" s="5" t="s">
        <v>6157</v>
      </c>
      <c r="B22256" s="5" t="s">
        <v>36091</v>
      </c>
      <c r="C22256" s="5" t="s">
        <v>12</v>
      </c>
      <c r="D22256" s="5" t="str">
        <f t="shared" si="347"/>
        <v>un</v>
      </c>
    </row>
    <row r="22257" spans="1:4" x14ac:dyDescent="0.2">
      <c r="A22257" s="5" t="s">
        <v>22419</v>
      </c>
      <c r="B22257" s="5" t="s">
        <v>36091</v>
      </c>
      <c r="C22257" s="5" t="s">
        <v>12</v>
      </c>
      <c r="D22257" s="5" t="str">
        <f t="shared" si="347"/>
        <v>un</v>
      </c>
    </row>
    <row r="22258" spans="1:4" x14ac:dyDescent="0.2">
      <c r="A22258" s="5" t="s">
        <v>6158</v>
      </c>
      <c r="B22258" s="5" t="s">
        <v>11222</v>
      </c>
      <c r="C22258" s="5" t="s">
        <v>12</v>
      </c>
      <c r="D22258" s="5" t="str">
        <f t="shared" si="347"/>
        <v>un</v>
      </c>
    </row>
    <row r="22259" spans="1:4" x14ac:dyDescent="0.2">
      <c r="A22259" s="5" t="s">
        <v>22420</v>
      </c>
      <c r="B22259" s="5" t="s">
        <v>11222</v>
      </c>
      <c r="C22259" s="5" t="s">
        <v>12</v>
      </c>
      <c r="D22259" s="5" t="str">
        <f t="shared" si="347"/>
        <v>un</v>
      </c>
    </row>
    <row r="22260" spans="1:4" x14ac:dyDescent="0.2">
      <c r="A22260" s="5" t="s">
        <v>6159</v>
      </c>
      <c r="B22260" s="5" t="s">
        <v>11223</v>
      </c>
      <c r="C22260" s="5" t="s">
        <v>12</v>
      </c>
      <c r="D22260" s="5" t="str">
        <f t="shared" si="347"/>
        <v>un</v>
      </c>
    </row>
    <row r="22261" spans="1:4" x14ac:dyDescent="0.2">
      <c r="A22261" s="5" t="s">
        <v>22421</v>
      </c>
      <c r="B22261" s="5" t="s">
        <v>11223</v>
      </c>
      <c r="C22261" s="5" t="s">
        <v>12</v>
      </c>
      <c r="D22261" s="5" t="str">
        <f t="shared" si="347"/>
        <v>un</v>
      </c>
    </row>
    <row r="22262" spans="1:4" x14ac:dyDescent="0.2">
      <c r="A22262" s="5" t="s">
        <v>6160</v>
      </c>
      <c r="B22262" s="5" t="s">
        <v>36092</v>
      </c>
      <c r="C22262" s="5" t="s">
        <v>12</v>
      </c>
      <c r="D22262" s="5" t="str">
        <f t="shared" si="347"/>
        <v>un</v>
      </c>
    </row>
    <row r="22263" spans="1:4" x14ac:dyDescent="0.2">
      <c r="A22263" s="5" t="s">
        <v>22422</v>
      </c>
      <c r="B22263" s="5" t="s">
        <v>36092</v>
      </c>
      <c r="C22263" s="5" t="s">
        <v>12</v>
      </c>
      <c r="D22263" s="5" t="str">
        <f t="shared" si="347"/>
        <v>un</v>
      </c>
    </row>
    <row r="22264" spans="1:4" x14ac:dyDescent="0.2">
      <c r="A22264" s="5" t="s">
        <v>6161</v>
      </c>
      <c r="B22264" s="5" t="s">
        <v>36093</v>
      </c>
      <c r="C22264" s="5" t="s">
        <v>12</v>
      </c>
      <c r="D22264" s="5" t="str">
        <f t="shared" si="347"/>
        <v>un</v>
      </c>
    </row>
    <row r="22265" spans="1:4" x14ac:dyDescent="0.2">
      <c r="A22265" s="5" t="s">
        <v>22423</v>
      </c>
      <c r="B22265" s="5" t="s">
        <v>36093</v>
      </c>
      <c r="C22265" s="5" t="s">
        <v>12</v>
      </c>
      <c r="D22265" s="5" t="str">
        <f t="shared" si="347"/>
        <v>un</v>
      </c>
    </row>
    <row r="22266" spans="1:4" x14ac:dyDescent="0.2">
      <c r="A22266" s="5" t="s">
        <v>6162</v>
      </c>
      <c r="B22266" s="5" t="s">
        <v>36094</v>
      </c>
      <c r="C22266" s="5" t="s">
        <v>12</v>
      </c>
      <c r="D22266" s="5" t="str">
        <f t="shared" si="347"/>
        <v>un</v>
      </c>
    </row>
    <row r="22267" spans="1:4" x14ac:dyDescent="0.2">
      <c r="A22267" s="5" t="s">
        <v>22424</v>
      </c>
      <c r="B22267" s="5" t="s">
        <v>36094</v>
      </c>
      <c r="C22267" s="5" t="s">
        <v>12</v>
      </c>
      <c r="D22267" s="5" t="str">
        <f t="shared" si="347"/>
        <v>un</v>
      </c>
    </row>
    <row r="22268" spans="1:4" x14ac:dyDescent="0.2">
      <c r="A22268" s="5" t="s">
        <v>6163</v>
      </c>
      <c r="B22268" s="5" t="s">
        <v>36095</v>
      </c>
      <c r="C22268" s="5" t="s">
        <v>12</v>
      </c>
      <c r="D22268" s="5" t="str">
        <f t="shared" si="347"/>
        <v>un</v>
      </c>
    </row>
    <row r="22269" spans="1:4" x14ac:dyDescent="0.2">
      <c r="A22269" s="5" t="s">
        <v>22425</v>
      </c>
      <c r="B22269" s="5" t="s">
        <v>36095</v>
      </c>
      <c r="C22269" s="5" t="s">
        <v>12</v>
      </c>
      <c r="D22269" s="5" t="str">
        <f t="shared" si="347"/>
        <v>un</v>
      </c>
    </row>
    <row r="22270" spans="1:4" x14ac:dyDescent="0.2">
      <c r="A22270" s="5" t="s">
        <v>6164</v>
      </c>
      <c r="B22270" s="5" t="s">
        <v>36096</v>
      </c>
      <c r="C22270" s="5" t="s">
        <v>12</v>
      </c>
      <c r="D22270" s="5" t="str">
        <f t="shared" si="347"/>
        <v>un</v>
      </c>
    </row>
    <row r="22271" spans="1:4" x14ac:dyDescent="0.2">
      <c r="A22271" s="5" t="s">
        <v>22426</v>
      </c>
      <c r="B22271" s="5" t="s">
        <v>36096</v>
      </c>
      <c r="C22271" s="5" t="s">
        <v>12</v>
      </c>
      <c r="D22271" s="5" t="str">
        <f t="shared" si="347"/>
        <v>un</v>
      </c>
    </row>
    <row r="22272" spans="1:4" x14ac:dyDescent="0.2">
      <c r="A22272" s="5" t="s">
        <v>6165</v>
      </c>
      <c r="B22272" s="5" t="s">
        <v>36097</v>
      </c>
      <c r="C22272" s="5" t="s">
        <v>12</v>
      </c>
      <c r="D22272" s="5" t="str">
        <f t="shared" si="347"/>
        <v>un</v>
      </c>
    </row>
    <row r="22273" spans="1:4" x14ac:dyDescent="0.2">
      <c r="A22273" s="5" t="s">
        <v>22427</v>
      </c>
      <c r="B22273" s="5" t="s">
        <v>36097</v>
      </c>
      <c r="C22273" s="5" t="s">
        <v>12</v>
      </c>
      <c r="D22273" s="5" t="str">
        <f t="shared" si="347"/>
        <v>un</v>
      </c>
    </row>
    <row r="22274" spans="1:4" x14ac:dyDescent="0.2">
      <c r="A22274" s="5" t="s">
        <v>6166</v>
      </c>
      <c r="B22274" s="5" t="s">
        <v>36098</v>
      </c>
      <c r="C22274" s="5" t="s">
        <v>12</v>
      </c>
      <c r="D22274" s="5" t="str">
        <f t="shared" ref="D22274:D22337" si="348">LOWER(C22274)</f>
        <v>un</v>
      </c>
    </row>
    <row r="22275" spans="1:4" x14ac:dyDescent="0.2">
      <c r="A22275" s="5" t="s">
        <v>22428</v>
      </c>
      <c r="B22275" s="5" t="s">
        <v>36098</v>
      </c>
      <c r="C22275" s="5" t="s">
        <v>12</v>
      </c>
      <c r="D22275" s="5" t="str">
        <f t="shared" si="348"/>
        <v>un</v>
      </c>
    </row>
    <row r="22276" spans="1:4" x14ac:dyDescent="0.2">
      <c r="A22276" s="5" t="s">
        <v>6167</v>
      </c>
      <c r="B22276" s="5" t="s">
        <v>36099</v>
      </c>
      <c r="C22276" s="5" t="s">
        <v>12</v>
      </c>
      <c r="D22276" s="5" t="str">
        <f t="shared" si="348"/>
        <v>un</v>
      </c>
    </row>
    <row r="22277" spans="1:4" x14ac:dyDescent="0.2">
      <c r="A22277" s="5" t="s">
        <v>22429</v>
      </c>
      <c r="B22277" s="5" t="s">
        <v>36099</v>
      </c>
      <c r="C22277" s="5" t="s">
        <v>12</v>
      </c>
      <c r="D22277" s="5" t="str">
        <f t="shared" si="348"/>
        <v>un</v>
      </c>
    </row>
    <row r="22278" spans="1:4" x14ac:dyDescent="0.2">
      <c r="A22278" s="5" t="s">
        <v>6168</v>
      </c>
      <c r="B22278" s="5" t="s">
        <v>36100</v>
      </c>
      <c r="C22278" s="5" t="s">
        <v>12</v>
      </c>
      <c r="D22278" s="5" t="str">
        <f t="shared" si="348"/>
        <v>un</v>
      </c>
    </row>
    <row r="22279" spans="1:4" x14ac:dyDescent="0.2">
      <c r="A22279" s="5" t="s">
        <v>22430</v>
      </c>
      <c r="B22279" s="5" t="s">
        <v>36100</v>
      </c>
      <c r="C22279" s="5" t="s">
        <v>12</v>
      </c>
      <c r="D22279" s="5" t="str">
        <f t="shared" si="348"/>
        <v>un</v>
      </c>
    </row>
    <row r="22280" spans="1:4" x14ac:dyDescent="0.2">
      <c r="A22280" s="5" t="s">
        <v>6169</v>
      </c>
      <c r="B22280" s="5" t="s">
        <v>36101</v>
      </c>
      <c r="C22280" s="5" t="s">
        <v>12</v>
      </c>
      <c r="D22280" s="5" t="str">
        <f t="shared" si="348"/>
        <v>un</v>
      </c>
    </row>
    <row r="22281" spans="1:4" x14ac:dyDescent="0.2">
      <c r="A22281" s="5" t="s">
        <v>22431</v>
      </c>
      <c r="B22281" s="5" t="s">
        <v>36101</v>
      </c>
      <c r="C22281" s="5" t="s">
        <v>12</v>
      </c>
      <c r="D22281" s="5" t="str">
        <f t="shared" si="348"/>
        <v>un</v>
      </c>
    </row>
    <row r="22282" spans="1:4" x14ac:dyDescent="0.2">
      <c r="A22282" s="5" t="s">
        <v>6170</v>
      </c>
      <c r="B22282" s="5" t="s">
        <v>36102</v>
      </c>
      <c r="C22282" s="5" t="s">
        <v>12</v>
      </c>
      <c r="D22282" s="5" t="str">
        <f t="shared" si="348"/>
        <v>un</v>
      </c>
    </row>
    <row r="22283" spans="1:4" x14ac:dyDescent="0.2">
      <c r="A22283" s="5" t="s">
        <v>22432</v>
      </c>
      <c r="B22283" s="5" t="s">
        <v>36102</v>
      </c>
      <c r="C22283" s="5" t="s">
        <v>12</v>
      </c>
      <c r="D22283" s="5" t="str">
        <f t="shared" si="348"/>
        <v>un</v>
      </c>
    </row>
    <row r="22284" spans="1:4" x14ac:dyDescent="0.2">
      <c r="A22284" s="5" t="s">
        <v>6171</v>
      </c>
      <c r="B22284" s="5" t="s">
        <v>36103</v>
      </c>
      <c r="C22284" s="5" t="s">
        <v>12</v>
      </c>
      <c r="D22284" s="5" t="str">
        <f t="shared" si="348"/>
        <v>un</v>
      </c>
    </row>
    <row r="22285" spans="1:4" x14ac:dyDescent="0.2">
      <c r="A22285" s="5" t="s">
        <v>22433</v>
      </c>
      <c r="B22285" s="5" t="s">
        <v>36103</v>
      </c>
      <c r="C22285" s="5" t="s">
        <v>12</v>
      </c>
      <c r="D22285" s="5" t="str">
        <f t="shared" si="348"/>
        <v>un</v>
      </c>
    </row>
    <row r="22286" spans="1:4" x14ac:dyDescent="0.2">
      <c r="A22286" s="5" t="s">
        <v>6172</v>
      </c>
      <c r="B22286" s="5" t="s">
        <v>36104</v>
      </c>
      <c r="C22286" s="5" t="s">
        <v>12</v>
      </c>
      <c r="D22286" s="5" t="str">
        <f t="shared" si="348"/>
        <v>un</v>
      </c>
    </row>
    <row r="22287" spans="1:4" x14ac:dyDescent="0.2">
      <c r="A22287" s="5" t="s">
        <v>22434</v>
      </c>
      <c r="B22287" s="5" t="s">
        <v>36104</v>
      </c>
      <c r="C22287" s="5" t="s">
        <v>12</v>
      </c>
      <c r="D22287" s="5" t="str">
        <f t="shared" si="348"/>
        <v>un</v>
      </c>
    </row>
    <row r="22288" spans="1:4" x14ac:dyDescent="0.2">
      <c r="A22288" s="5" t="s">
        <v>6173</v>
      </c>
      <c r="B22288" s="5" t="s">
        <v>36105</v>
      </c>
      <c r="C22288" s="5" t="s">
        <v>12</v>
      </c>
      <c r="D22288" s="5" t="str">
        <f t="shared" si="348"/>
        <v>un</v>
      </c>
    </row>
    <row r="22289" spans="1:4" x14ac:dyDescent="0.2">
      <c r="A22289" s="5" t="s">
        <v>22435</v>
      </c>
      <c r="B22289" s="5" t="s">
        <v>36105</v>
      </c>
      <c r="C22289" s="5" t="s">
        <v>12</v>
      </c>
      <c r="D22289" s="5" t="str">
        <f t="shared" si="348"/>
        <v>un</v>
      </c>
    </row>
    <row r="22290" spans="1:4" x14ac:dyDescent="0.2">
      <c r="A22290" s="5" t="s">
        <v>6174</v>
      </c>
      <c r="B22290" s="5" t="s">
        <v>36106</v>
      </c>
      <c r="C22290" s="5" t="s">
        <v>12</v>
      </c>
      <c r="D22290" s="5" t="str">
        <f t="shared" si="348"/>
        <v>un</v>
      </c>
    </row>
    <row r="22291" spans="1:4" x14ac:dyDescent="0.2">
      <c r="A22291" s="5" t="s">
        <v>22436</v>
      </c>
      <c r="B22291" s="5" t="s">
        <v>36106</v>
      </c>
      <c r="C22291" s="5" t="s">
        <v>12</v>
      </c>
      <c r="D22291" s="5" t="str">
        <f t="shared" si="348"/>
        <v>un</v>
      </c>
    </row>
    <row r="22292" spans="1:4" x14ac:dyDescent="0.2">
      <c r="A22292" s="5" t="s">
        <v>6175</v>
      </c>
      <c r="B22292" s="5" t="s">
        <v>11224</v>
      </c>
      <c r="C22292" s="5" t="s">
        <v>12</v>
      </c>
      <c r="D22292" s="5" t="str">
        <f t="shared" si="348"/>
        <v>un</v>
      </c>
    </row>
    <row r="22293" spans="1:4" x14ac:dyDescent="0.2">
      <c r="A22293" s="5" t="s">
        <v>22437</v>
      </c>
      <c r="B22293" s="5" t="s">
        <v>11224</v>
      </c>
      <c r="C22293" s="5" t="s">
        <v>12</v>
      </c>
      <c r="D22293" s="5" t="str">
        <f t="shared" si="348"/>
        <v>un</v>
      </c>
    </row>
    <row r="22294" spans="1:4" x14ac:dyDescent="0.2">
      <c r="A22294" s="5" t="s">
        <v>6176</v>
      </c>
      <c r="B22294" s="5" t="s">
        <v>36107</v>
      </c>
      <c r="C22294" s="5" t="s">
        <v>21</v>
      </c>
      <c r="D22294" s="5" t="str">
        <f t="shared" si="348"/>
        <v>m</v>
      </c>
    </row>
    <row r="22295" spans="1:4" x14ac:dyDescent="0.2">
      <c r="A22295" s="5" t="s">
        <v>22438</v>
      </c>
      <c r="B22295" s="5" t="s">
        <v>36107</v>
      </c>
      <c r="C22295" s="5" t="s">
        <v>21</v>
      </c>
      <c r="D22295" s="5" t="str">
        <f t="shared" si="348"/>
        <v>m</v>
      </c>
    </row>
    <row r="22296" spans="1:4" x14ac:dyDescent="0.2">
      <c r="A22296" s="5" t="s">
        <v>6177</v>
      </c>
      <c r="B22296" s="5" t="s">
        <v>36108</v>
      </c>
      <c r="C22296" s="5" t="s">
        <v>12</v>
      </c>
      <c r="D22296" s="5" t="str">
        <f t="shared" si="348"/>
        <v>un</v>
      </c>
    </row>
    <row r="22297" spans="1:4" x14ac:dyDescent="0.2">
      <c r="A22297" s="5" t="s">
        <v>22439</v>
      </c>
      <c r="B22297" s="5" t="s">
        <v>36108</v>
      </c>
      <c r="C22297" s="5" t="s">
        <v>12</v>
      </c>
      <c r="D22297" s="5" t="str">
        <f t="shared" si="348"/>
        <v>un</v>
      </c>
    </row>
    <row r="22298" spans="1:4" x14ac:dyDescent="0.2">
      <c r="A22298" s="5" t="s">
        <v>6178</v>
      </c>
      <c r="B22298" s="5" t="s">
        <v>36109</v>
      </c>
      <c r="C22298" s="5" t="s">
        <v>12</v>
      </c>
      <c r="D22298" s="5" t="str">
        <f t="shared" si="348"/>
        <v>un</v>
      </c>
    </row>
    <row r="22299" spans="1:4" x14ac:dyDescent="0.2">
      <c r="A22299" s="5" t="s">
        <v>22440</v>
      </c>
      <c r="B22299" s="5" t="s">
        <v>36109</v>
      </c>
      <c r="C22299" s="5" t="s">
        <v>12</v>
      </c>
      <c r="D22299" s="5" t="str">
        <f t="shared" si="348"/>
        <v>un</v>
      </c>
    </row>
    <row r="22300" spans="1:4" x14ac:dyDescent="0.2">
      <c r="A22300" s="5" t="s">
        <v>6179</v>
      </c>
      <c r="B22300" s="5" t="s">
        <v>36110</v>
      </c>
      <c r="C22300" s="5" t="s">
        <v>12</v>
      </c>
      <c r="D22300" s="5" t="str">
        <f t="shared" si="348"/>
        <v>un</v>
      </c>
    </row>
    <row r="22301" spans="1:4" x14ac:dyDescent="0.2">
      <c r="A22301" s="5" t="s">
        <v>22441</v>
      </c>
      <c r="B22301" s="5" t="s">
        <v>36110</v>
      </c>
      <c r="C22301" s="5" t="s">
        <v>12</v>
      </c>
      <c r="D22301" s="5" t="str">
        <f t="shared" si="348"/>
        <v>un</v>
      </c>
    </row>
    <row r="22302" spans="1:4" x14ac:dyDescent="0.2">
      <c r="A22302" s="5" t="s">
        <v>11225</v>
      </c>
      <c r="B22302" s="5" t="s">
        <v>36111</v>
      </c>
      <c r="C22302" s="5" t="s">
        <v>12</v>
      </c>
      <c r="D22302" s="5" t="str">
        <f t="shared" si="348"/>
        <v>un</v>
      </c>
    </row>
    <row r="22303" spans="1:4" x14ac:dyDescent="0.2">
      <c r="A22303" s="5" t="s">
        <v>22442</v>
      </c>
      <c r="B22303" s="5" t="s">
        <v>36111</v>
      </c>
      <c r="C22303" s="5" t="s">
        <v>12</v>
      </c>
      <c r="D22303" s="5" t="str">
        <f t="shared" si="348"/>
        <v>un</v>
      </c>
    </row>
    <row r="22304" spans="1:4" x14ac:dyDescent="0.2">
      <c r="A22304" s="5" t="s">
        <v>11226</v>
      </c>
      <c r="B22304" s="5" t="s">
        <v>11227</v>
      </c>
      <c r="C22304" s="5" t="s">
        <v>12</v>
      </c>
      <c r="D22304" s="5" t="str">
        <f t="shared" si="348"/>
        <v>un</v>
      </c>
    </row>
    <row r="22305" spans="1:4" x14ac:dyDescent="0.2">
      <c r="A22305" s="5" t="s">
        <v>22443</v>
      </c>
      <c r="B22305" s="5" t="s">
        <v>11227</v>
      </c>
      <c r="C22305" s="5" t="s">
        <v>12</v>
      </c>
      <c r="D22305" s="5" t="str">
        <f t="shared" si="348"/>
        <v>un</v>
      </c>
    </row>
    <row r="22306" spans="1:4" x14ac:dyDescent="0.2">
      <c r="A22306" s="5" t="s">
        <v>6180</v>
      </c>
      <c r="B22306" s="5" t="s">
        <v>36112</v>
      </c>
      <c r="C22306" s="5" t="s">
        <v>12</v>
      </c>
      <c r="D22306" s="5" t="str">
        <f t="shared" si="348"/>
        <v>un</v>
      </c>
    </row>
    <row r="22307" spans="1:4" x14ac:dyDescent="0.2">
      <c r="A22307" s="5" t="s">
        <v>22444</v>
      </c>
      <c r="B22307" s="5" t="s">
        <v>36112</v>
      </c>
      <c r="C22307" s="5" t="s">
        <v>12</v>
      </c>
      <c r="D22307" s="5" t="str">
        <f t="shared" si="348"/>
        <v>un</v>
      </c>
    </row>
    <row r="22308" spans="1:4" x14ac:dyDescent="0.2">
      <c r="A22308" s="5" t="s">
        <v>6181</v>
      </c>
      <c r="B22308" s="5" t="s">
        <v>36113</v>
      </c>
      <c r="C22308" s="5" t="s">
        <v>12</v>
      </c>
      <c r="D22308" s="5" t="str">
        <f t="shared" si="348"/>
        <v>un</v>
      </c>
    </row>
    <row r="22309" spans="1:4" x14ac:dyDescent="0.2">
      <c r="A22309" s="5" t="s">
        <v>22445</v>
      </c>
      <c r="B22309" s="5" t="s">
        <v>36113</v>
      </c>
      <c r="C22309" s="5" t="s">
        <v>12</v>
      </c>
      <c r="D22309" s="5" t="str">
        <f t="shared" si="348"/>
        <v>un</v>
      </c>
    </row>
    <row r="22310" spans="1:4" x14ac:dyDescent="0.2">
      <c r="A22310" s="5" t="s">
        <v>6182</v>
      </c>
      <c r="B22310" s="5" t="s">
        <v>36114</v>
      </c>
      <c r="C22310" s="5" t="s">
        <v>12</v>
      </c>
      <c r="D22310" s="5" t="str">
        <f t="shared" si="348"/>
        <v>un</v>
      </c>
    </row>
    <row r="22311" spans="1:4" x14ac:dyDescent="0.2">
      <c r="A22311" s="5" t="s">
        <v>22446</v>
      </c>
      <c r="B22311" s="5" t="s">
        <v>36114</v>
      </c>
      <c r="C22311" s="5" t="s">
        <v>12</v>
      </c>
      <c r="D22311" s="5" t="str">
        <f t="shared" si="348"/>
        <v>un</v>
      </c>
    </row>
    <row r="22312" spans="1:4" x14ac:dyDescent="0.2">
      <c r="A22312" s="5" t="s">
        <v>6183</v>
      </c>
      <c r="B22312" s="5" t="s">
        <v>36115</v>
      </c>
      <c r="C22312" s="5" t="s">
        <v>12</v>
      </c>
      <c r="D22312" s="5" t="str">
        <f t="shared" si="348"/>
        <v>un</v>
      </c>
    </row>
    <row r="22313" spans="1:4" x14ac:dyDescent="0.2">
      <c r="A22313" s="5" t="s">
        <v>22447</v>
      </c>
      <c r="B22313" s="5" t="s">
        <v>36115</v>
      </c>
      <c r="C22313" s="5" t="s">
        <v>12</v>
      </c>
      <c r="D22313" s="5" t="str">
        <f t="shared" si="348"/>
        <v>un</v>
      </c>
    </row>
    <row r="22314" spans="1:4" x14ac:dyDescent="0.2">
      <c r="A22314" s="5" t="s">
        <v>6184</v>
      </c>
      <c r="B22314" s="5" t="s">
        <v>36116</v>
      </c>
      <c r="C22314" s="5" t="s">
        <v>12</v>
      </c>
      <c r="D22314" s="5" t="str">
        <f t="shared" si="348"/>
        <v>un</v>
      </c>
    </row>
    <row r="22315" spans="1:4" x14ac:dyDescent="0.2">
      <c r="A22315" s="5" t="s">
        <v>22448</v>
      </c>
      <c r="B22315" s="5" t="s">
        <v>36116</v>
      </c>
      <c r="C22315" s="5" t="s">
        <v>12</v>
      </c>
      <c r="D22315" s="5" t="str">
        <f t="shared" si="348"/>
        <v>un</v>
      </c>
    </row>
    <row r="22316" spans="1:4" x14ac:dyDescent="0.2">
      <c r="A22316" s="5" t="s">
        <v>6185</v>
      </c>
      <c r="B22316" s="5" t="s">
        <v>36117</v>
      </c>
      <c r="C22316" s="5" t="s">
        <v>12</v>
      </c>
      <c r="D22316" s="5" t="str">
        <f t="shared" si="348"/>
        <v>un</v>
      </c>
    </row>
    <row r="22317" spans="1:4" x14ac:dyDescent="0.2">
      <c r="A22317" s="5" t="s">
        <v>22449</v>
      </c>
      <c r="B22317" s="5" t="s">
        <v>36117</v>
      </c>
      <c r="C22317" s="5" t="s">
        <v>12</v>
      </c>
      <c r="D22317" s="5" t="str">
        <f t="shared" si="348"/>
        <v>un</v>
      </c>
    </row>
    <row r="22318" spans="1:4" x14ac:dyDescent="0.2">
      <c r="A22318" s="5" t="s">
        <v>11228</v>
      </c>
      <c r="B22318" s="5" t="s">
        <v>36118</v>
      </c>
      <c r="C22318" s="5" t="s">
        <v>12</v>
      </c>
      <c r="D22318" s="5" t="str">
        <f t="shared" si="348"/>
        <v>un</v>
      </c>
    </row>
    <row r="22319" spans="1:4" x14ac:dyDescent="0.2">
      <c r="A22319" s="5" t="s">
        <v>22450</v>
      </c>
      <c r="B22319" s="5" t="s">
        <v>36118</v>
      </c>
      <c r="C22319" s="5" t="s">
        <v>12</v>
      </c>
      <c r="D22319" s="5" t="str">
        <f t="shared" si="348"/>
        <v>un</v>
      </c>
    </row>
    <row r="22320" spans="1:4" x14ac:dyDescent="0.2">
      <c r="A22320" s="5" t="s">
        <v>11229</v>
      </c>
      <c r="B22320" s="5" t="s">
        <v>36119</v>
      </c>
      <c r="C22320" s="5" t="s">
        <v>12</v>
      </c>
      <c r="D22320" s="5" t="str">
        <f t="shared" si="348"/>
        <v>un</v>
      </c>
    </row>
    <row r="22321" spans="1:4" x14ac:dyDescent="0.2">
      <c r="A22321" s="5" t="s">
        <v>22451</v>
      </c>
      <c r="B22321" s="5" t="s">
        <v>36119</v>
      </c>
      <c r="C22321" s="5" t="s">
        <v>12</v>
      </c>
      <c r="D22321" s="5" t="str">
        <f t="shared" si="348"/>
        <v>un</v>
      </c>
    </row>
    <row r="22322" spans="1:4" x14ac:dyDescent="0.2">
      <c r="A22322" s="5" t="s">
        <v>6186</v>
      </c>
      <c r="B22322" s="5" t="s">
        <v>36120</v>
      </c>
      <c r="C22322" s="5" t="s">
        <v>12</v>
      </c>
      <c r="D22322" s="5" t="str">
        <f t="shared" si="348"/>
        <v>un</v>
      </c>
    </row>
    <row r="22323" spans="1:4" x14ac:dyDescent="0.2">
      <c r="A22323" s="5" t="s">
        <v>22452</v>
      </c>
      <c r="B22323" s="5" t="s">
        <v>36120</v>
      </c>
      <c r="C22323" s="5" t="s">
        <v>12</v>
      </c>
      <c r="D22323" s="5" t="str">
        <f t="shared" si="348"/>
        <v>un</v>
      </c>
    </row>
    <row r="22324" spans="1:4" x14ac:dyDescent="0.2">
      <c r="A22324" s="5" t="s">
        <v>6187</v>
      </c>
      <c r="B22324" s="5" t="s">
        <v>36121</v>
      </c>
      <c r="C22324" s="5" t="s">
        <v>12</v>
      </c>
      <c r="D22324" s="5" t="str">
        <f t="shared" si="348"/>
        <v>un</v>
      </c>
    </row>
    <row r="22325" spans="1:4" x14ac:dyDescent="0.2">
      <c r="A22325" s="5" t="s">
        <v>22453</v>
      </c>
      <c r="B22325" s="5" t="s">
        <v>36121</v>
      </c>
      <c r="C22325" s="5" t="s">
        <v>12</v>
      </c>
      <c r="D22325" s="5" t="str">
        <f t="shared" si="348"/>
        <v>un</v>
      </c>
    </row>
    <row r="22326" spans="1:4" x14ac:dyDescent="0.2">
      <c r="A22326" s="5" t="s">
        <v>11230</v>
      </c>
      <c r="B22326" s="5" t="s">
        <v>36122</v>
      </c>
      <c r="C22326" s="5" t="s">
        <v>12</v>
      </c>
      <c r="D22326" s="5" t="str">
        <f t="shared" si="348"/>
        <v>un</v>
      </c>
    </row>
    <row r="22327" spans="1:4" x14ac:dyDescent="0.2">
      <c r="A22327" s="5" t="s">
        <v>22454</v>
      </c>
      <c r="B22327" s="5" t="s">
        <v>36122</v>
      </c>
      <c r="C22327" s="5" t="s">
        <v>12</v>
      </c>
      <c r="D22327" s="5" t="str">
        <f t="shared" si="348"/>
        <v>un</v>
      </c>
    </row>
    <row r="22328" spans="1:4" x14ac:dyDescent="0.2">
      <c r="A22328" s="5" t="s">
        <v>11231</v>
      </c>
      <c r="B22328" s="5" t="s">
        <v>36123</v>
      </c>
      <c r="C22328" s="5" t="s">
        <v>12</v>
      </c>
      <c r="D22328" s="5" t="str">
        <f t="shared" si="348"/>
        <v>un</v>
      </c>
    </row>
    <row r="22329" spans="1:4" x14ac:dyDescent="0.2">
      <c r="A22329" s="5" t="s">
        <v>22455</v>
      </c>
      <c r="B22329" s="5" t="s">
        <v>36123</v>
      </c>
      <c r="C22329" s="5" t="s">
        <v>12</v>
      </c>
      <c r="D22329" s="5" t="str">
        <f t="shared" si="348"/>
        <v>un</v>
      </c>
    </row>
    <row r="22330" spans="1:4" x14ac:dyDescent="0.2">
      <c r="A22330" s="5" t="s">
        <v>11232</v>
      </c>
      <c r="B22330" s="5" t="s">
        <v>36124</v>
      </c>
      <c r="C22330" s="5" t="s">
        <v>12</v>
      </c>
      <c r="D22330" s="5" t="str">
        <f t="shared" si="348"/>
        <v>un</v>
      </c>
    </row>
    <row r="22331" spans="1:4" x14ac:dyDescent="0.2">
      <c r="A22331" s="5" t="s">
        <v>22456</v>
      </c>
      <c r="B22331" s="5" t="s">
        <v>36124</v>
      </c>
      <c r="C22331" s="5" t="s">
        <v>12</v>
      </c>
      <c r="D22331" s="5" t="str">
        <f t="shared" si="348"/>
        <v>un</v>
      </c>
    </row>
    <row r="22332" spans="1:4" x14ac:dyDescent="0.2">
      <c r="A22332" s="5" t="s">
        <v>11233</v>
      </c>
      <c r="B22332" s="5" t="s">
        <v>36125</v>
      </c>
      <c r="C22332" s="5" t="s">
        <v>12</v>
      </c>
      <c r="D22332" s="5" t="str">
        <f t="shared" si="348"/>
        <v>un</v>
      </c>
    </row>
    <row r="22333" spans="1:4" x14ac:dyDescent="0.2">
      <c r="A22333" s="5" t="s">
        <v>22457</v>
      </c>
      <c r="B22333" s="5" t="s">
        <v>36125</v>
      </c>
      <c r="C22333" s="5" t="s">
        <v>12</v>
      </c>
      <c r="D22333" s="5" t="str">
        <f t="shared" si="348"/>
        <v>un</v>
      </c>
    </row>
    <row r="22334" spans="1:4" x14ac:dyDescent="0.2">
      <c r="A22334" s="5" t="s">
        <v>6188</v>
      </c>
      <c r="B22334" s="5" t="s">
        <v>36126</v>
      </c>
      <c r="C22334" s="5" t="s">
        <v>12</v>
      </c>
      <c r="D22334" s="5" t="str">
        <f t="shared" si="348"/>
        <v>un</v>
      </c>
    </row>
    <row r="22335" spans="1:4" x14ac:dyDescent="0.2">
      <c r="A22335" s="5" t="s">
        <v>22458</v>
      </c>
      <c r="B22335" s="5" t="s">
        <v>36126</v>
      </c>
      <c r="C22335" s="5" t="s">
        <v>12</v>
      </c>
      <c r="D22335" s="5" t="str">
        <f t="shared" si="348"/>
        <v>un</v>
      </c>
    </row>
    <row r="22336" spans="1:4" x14ac:dyDescent="0.2">
      <c r="A22336" s="5" t="s">
        <v>6189</v>
      </c>
      <c r="B22336" s="5" t="s">
        <v>36127</v>
      </c>
      <c r="C22336" s="5" t="s">
        <v>12</v>
      </c>
      <c r="D22336" s="5" t="str">
        <f t="shared" si="348"/>
        <v>un</v>
      </c>
    </row>
    <row r="22337" spans="1:4" x14ac:dyDescent="0.2">
      <c r="A22337" s="5" t="s">
        <v>22459</v>
      </c>
      <c r="B22337" s="5" t="s">
        <v>36127</v>
      </c>
      <c r="C22337" s="5" t="s">
        <v>12</v>
      </c>
      <c r="D22337" s="5" t="str">
        <f t="shared" si="348"/>
        <v>un</v>
      </c>
    </row>
    <row r="22338" spans="1:4" x14ac:dyDescent="0.2">
      <c r="A22338" s="5" t="s">
        <v>6190</v>
      </c>
      <c r="B22338" s="5" t="s">
        <v>36128</v>
      </c>
      <c r="C22338" s="5" t="s">
        <v>12</v>
      </c>
      <c r="D22338" s="5" t="str">
        <f t="shared" ref="D22338:D22401" si="349">LOWER(C22338)</f>
        <v>un</v>
      </c>
    </row>
    <row r="22339" spans="1:4" x14ac:dyDescent="0.2">
      <c r="A22339" s="5" t="s">
        <v>22460</v>
      </c>
      <c r="B22339" s="5" t="s">
        <v>36128</v>
      </c>
      <c r="C22339" s="5" t="s">
        <v>12</v>
      </c>
      <c r="D22339" s="5" t="str">
        <f t="shared" si="349"/>
        <v>un</v>
      </c>
    </row>
    <row r="22340" spans="1:4" x14ac:dyDescent="0.2">
      <c r="A22340" s="5" t="s">
        <v>6191</v>
      </c>
      <c r="B22340" s="5" t="s">
        <v>36129</v>
      </c>
      <c r="C22340" s="5" t="s">
        <v>12</v>
      </c>
      <c r="D22340" s="5" t="str">
        <f t="shared" si="349"/>
        <v>un</v>
      </c>
    </row>
    <row r="22341" spans="1:4" x14ac:dyDescent="0.2">
      <c r="A22341" s="5" t="s">
        <v>22461</v>
      </c>
      <c r="B22341" s="5" t="s">
        <v>36129</v>
      </c>
      <c r="C22341" s="5" t="s">
        <v>12</v>
      </c>
      <c r="D22341" s="5" t="str">
        <f t="shared" si="349"/>
        <v>un</v>
      </c>
    </row>
    <row r="22342" spans="1:4" x14ac:dyDescent="0.2">
      <c r="A22342" s="5" t="s">
        <v>6192</v>
      </c>
      <c r="B22342" s="5" t="s">
        <v>36130</v>
      </c>
      <c r="C22342" s="5" t="s">
        <v>12</v>
      </c>
      <c r="D22342" s="5" t="str">
        <f t="shared" si="349"/>
        <v>un</v>
      </c>
    </row>
    <row r="22343" spans="1:4" x14ac:dyDescent="0.2">
      <c r="A22343" s="5" t="s">
        <v>22462</v>
      </c>
      <c r="B22343" s="5" t="s">
        <v>36130</v>
      </c>
      <c r="C22343" s="5" t="s">
        <v>12</v>
      </c>
      <c r="D22343" s="5" t="str">
        <f t="shared" si="349"/>
        <v>un</v>
      </c>
    </row>
    <row r="22344" spans="1:4" x14ac:dyDescent="0.2">
      <c r="A22344" s="5" t="s">
        <v>6193</v>
      </c>
      <c r="B22344" s="5" t="s">
        <v>36131</v>
      </c>
      <c r="C22344" s="5" t="s">
        <v>12</v>
      </c>
      <c r="D22344" s="5" t="str">
        <f t="shared" si="349"/>
        <v>un</v>
      </c>
    </row>
    <row r="22345" spans="1:4" x14ac:dyDescent="0.2">
      <c r="A22345" s="5" t="s">
        <v>22463</v>
      </c>
      <c r="B22345" s="5" t="s">
        <v>36131</v>
      </c>
      <c r="C22345" s="5" t="s">
        <v>12</v>
      </c>
      <c r="D22345" s="5" t="str">
        <f t="shared" si="349"/>
        <v>un</v>
      </c>
    </row>
    <row r="22346" spans="1:4" x14ac:dyDescent="0.2">
      <c r="A22346" s="5" t="s">
        <v>6194</v>
      </c>
      <c r="B22346" s="5" t="s">
        <v>36132</v>
      </c>
      <c r="C22346" s="5" t="s">
        <v>12</v>
      </c>
      <c r="D22346" s="5" t="str">
        <f t="shared" si="349"/>
        <v>un</v>
      </c>
    </row>
    <row r="22347" spans="1:4" x14ac:dyDescent="0.2">
      <c r="A22347" s="5" t="s">
        <v>22464</v>
      </c>
      <c r="B22347" s="5" t="s">
        <v>36132</v>
      </c>
      <c r="C22347" s="5" t="s">
        <v>12</v>
      </c>
      <c r="D22347" s="5" t="str">
        <f t="shared" si="349"/>
        <v>un</v>
      </c>
    </row>
    <row r="22348" spans="1:4" x14ac:dyDescent="0.2">
      <c r="A22348" s="5" t="s">
        <v>6195</v>
      </c>
      <c r="B22348" s="5" t="s">
        <v>36133</v>
      </c>
      <c r="C22348" s="5" t="s">
        <v>12</v>
      </c>
      <c r="D22348" s="5" t="str">
        <f t="shared" si="349"/>
        <v>un</v>
      </c>
    </row>
    <row r="22349" spans="1:4" x14ac:dyDescent="0.2">
      <c r="A22349" s="5" t="s">
        <v>22465</v>
      </c>
      <c r="B22349" s="5" t="s">
        <v>36133</v>
      </c>
      <c r="C22349" s="5" t="s">
        <v>12</v>
      </c>
      <c r="D22349" s="5" t="str">
        <f t="shared" si="349"/>
        <v>un</v>
      </c>
    </row>
    <row r="22350" spans="1:4" x14ac:dyDescent="0.2">
      <c r="A22350" s="5" t="s">
        <v>6196</v>
      </c>
      <c r="B22350" s="5" t="s">
        <v>36134</v>
      </c>
      <c r="C22350" s="5" t="s">
        <v>12</v>
      </c>
      <c r="D22350" s="5" t="str">
        <f t="shared" si="349"/>
        <v>un</v>
      </c>
    </row>
    <row r="22351" spans="1:4" x14ac:dyDescent="0.2">
      <c r="A22351" s="5" t="s">
        <v>22466</v>
      </c>
      <c r="B22351" s="5" t="s">
        <v>36134</v>
      </c>
      <c r="C22351" s="5" t="s">
        <v>12</v>
      </c>
      <c r="D22351" s="5" t="str">
        <f t="shared" si="349"/>
        <v>un</v>
      </c>
    </row>
    <row r="22352" spans="1:4" x14ac:dyDescent="0.2">
      <c r="A22352" s="5" t="s">
        <v>6197</v>
      </c>
      <c r="B22352" s="5" t="s">
        <v>36135</v>
      </c>
      <c r="C22352" s="5" t="s">
        <v>12</v>
      </c>
      <c r="D22352" s="5" t="str">
        <f t="shared" si="349"/>
        <v>un</v>
      </c>
    </row>
    <row r="22353" spans="1:4" x14ac:dyDescent="0.2">
      <c r="A22353" s="5" t="s">
        <v>22467</v>
      </c>
      <c r="B22353" s="5" t="s">
        <v>36135</v>
      </c>
      <c r="C22353" s="5" t="s">
        <v>12</v>
      </c>
      <c r="D22353" s="5" t="str">
        <f t="shared" si="349"/>
        <v>un</v>
      </c>
    </row>
    <row r="22354" spans="1:4" x14ac:dyDescent="0.2">
      <c r="A22354" s="5" t="s">
        <v>6198</v>
      </c>
      <c r="B22354" s="5" t="s">
        <v>36136</v>
      </c>
      <c r="C22354" s="5" t="s">
        <v>12</v>
      </c>
      <c r="D22354" s="5" t="str">
        <f t="shared" si="349"/>
        <v>un</v>
      </c>
    </row>
    <row r="22355" spans="1:4" x14ac:dyDescent="0.2">
      <c r="A22355" s="5" t="s">
        <v>22468</v>
      </c>
      <c r="B22355" s="5" t="s">
        <v>36136</v>
      </c>
      <c r="C22355" s="5" t="s">
        <v>12</v>
      </c>
      <c r="D22355" s="5" t="str">
        <f t="shared" si="349"/>
        <v>un</v>
      </c>
    </row>
    <row r="22356" spans="1:4" x14ac:dyDescent="0.2">
      <c r="A22356" s="5" t="s">
        <v>6199</v>
      </c>
      <c r="B22356" s="5" t="s">
        <v>36137</v>
      </c>
      <c r="C22356" s="5" t="s">
        <v>12</v>
      </c>
      <c r="D22356" s="5" t="str">
        <f t="shared" si="349"/>
        <v>un</v>
      </c>
    </row>
    <row r="22357" spans="1:4" x14ac:dyDescent="0.2">
      <c r="A22357" s="5" t="s">
        <v>22469</v>
      </c>
      <c r="B22357" s="5" t="s">
        <v>36137</v>
      </c>
      <c r="C22357" s="5" t="s">
        <v>12</v>
      </c>
      <c r="D22357" s="5" t="str">
        <f t="shared" si="349"/>
        <v>un</v>
      </c>
    </row>
    <row r="22358" spans="1:4" x14ac:dyDescent="0.2">
      <c r="A22358" s="5" t="s">
        <v>6200</v>
      </c>
      <c r="B22358" s="5" t="s">
        <v>36138</v>
      </c>
      <c r="C22358" s="5" t="s">
        <v>12</v>
      </c>
      <c r="D22358" s="5" t="str">
        <f t="shared" si="349"/>
        <v>un</v>
      </c>
    </row>
    <row r="22359" spans="1:4" x14ac:dyDescent="0.2">
      <c r="A22359" s="5" t="s">
        <v>22470</v>
      </c>
      <c r="B22359" s="5" t="s">
        <v>36138</v>
      </c>
      <c r="C22359" s="5" t="s">
        <v>12</v>
      </c>
      <c r="D22359" s="5" t="str">
        <f t="shared" si="349"/>
        <v>un</v>
      </c>
    </row>
    <row r="22360" spans="1:4" x14ac:dyDescent="0.2">
      <c r="A22360" s="5" t="s">
        <v>6201</v>
      </c>
      <c r="B22360" s="5" t="s">
        <v>36139</v>
      </c>
      <c r="C22360" s="5" t="s">
        <v>12</v>
      </c>
      <c r="D22360" s="5" t="str">
        <f t="shared" si="349"/>
        <v>un</v>
      </c>
    </row>
    <row r="22361" spans="1:4" x14ac:dyDescent="0.2">
      <c r="A22361" s="5" t="s">
        <v>22471</v>
      </c>
      <c r="B22361" s="5" t="s">
        <v>36139</v>
      </c>
      <c r="C22361" s="5" t="s">
        <v>12</v>
      </c>
      <c r="D22361" s="5" t="str">
        <f t="shared" si="349"/>
        <v>un</v>
      </c>
    </row>
    <row r="22362" spans="1:4" x14ac:dyDescent="0.2">
      <c r="A22362" s="5" t="s">
        <v>6202</v>
      </c>
      <c r="B22362" s="5" t="s">
        <v>36140</v>
      </c>
      <c r="C22362" s="5" t="s">
        <v>12</v>
      </c>
      <c r="D22362" s="5" t="str">
        <f t="shared" si="349"/>
        <v>un</v>
      </c>
    </row>
    <row r="22363" spans="1:4" x14ac:dyDescent="0.2">
      <c r="A22363" s="5" t="s">
        <v>22472</v>
      </c>
      <c r="B22363" s="5" t="s">
        <v>36140</v>
      </c>
      <c r="C22363" s="5" t="s">
        <v>12</v>
      </c>
      <c r="D22363" s="5" t="str">
        <f t="shared" si="349"/>
        <v>un</v>
      </c>
    </row>
    <row r="22364" spans="1:4" x14ac:dyDescent="0.2">
      <c r="A22364" s="5" t="s">
        <v>6203</v>
      </c>
      <c r="B22364" s="5" t="s">
        <v>36141</v>
      </c>
      <c r="C22364" s="5" t="s">
        <v>12</v>
      </c>
      <c r="D22364" s="5" t="str">
        <f t="shared" si="349"/>
        <v>un</v>
      </c>
    </row>
    <row r="22365" spans="1:4" x14ac:dyDescent="0.2">
      <c r="A22365" s="5" t="s">
        <v>22473</v>
      </c>
      <c r="B22365" s="5" t="s">
        <v>36141</v>
      </c>
      <c r="C22365" s="5" t="s">
        <v>12</v>
      </c>
      <c r="D22365" s="5" t="str">
        <f t="shared" si="349"/>
        <v>un</v>
      </c>
    </row>
    <row r="22366" spans="1:4" x14ac:dyDescent="0.2">
      <c r="A22366" s="5" t="s">
        <v>6204</v>
      </c>
      <c r="B22366" s="5" t="s">
        <v>36142</v>
      </c>
      <c r="C22366" s="5" t="s">
        <v>12</v>
      </c>
      <c r="D22366" s="5" t="str">
        <f t="shared" si="349"/>
        <v>un</v>
      </c>
    </row>
    <row r="22367" spans="1:4" x14ac:dyDescent="0.2">
      <c r="A22367" s="5" t="s">
        <v>22474</v>
      </c>
      <c r="B22367" s="5" t="s">
        <v>36142</v>
      </c>
      <c r="C22367" s="5" t="s">
        <v>12</v>
      </c>
      <c r="D22367" s="5" t="str">
        <f t="shared" si="349"/>
        <v>un</v>
      </c>
    </row>
    <row r="22368" spans="1:4" x14ac:dyDescent="0.2">
      <c r="A22368" s="5" t="s">
        <v>6205</v>
      </c>
      <c r="B22368" s="5" t="s">
        <v>36143</v>
      </c>
      <c r="C22368" s="5" t="s">
        <v>12</v>
      </c>
      <c r="D22368" s="5" t="str">
        <f t="shared" si="349"/>
        <v>un</v>
      </c>
    </row>
    <row r="22369" spans="1:4" x14ac:dyDescent="0.2">
      <c r="A22369" s="5" t="s">
        <v>22475</v>
      </c>
      <c r="B22369" s="5" t="s">
        <v>36143</v>
      </c>
      <c r="C22369" s="5" t="s">
        <v>12</v>
      </c>
      <c r="D22369" s="5" t="str">
        <f t="shared" si="349"/>
        <v>un</v>
      </c>
    </row>
    <row r="22370" spans="1:4" x14ac:dyDescent="0.2">
      <c r="A22370" s="5" t="s">
        <v>6206</v>
      </c>
      <c r="B22370" s="5" t="s">
        <v>36144</v>
      </c>
      <c r="C22370" s="5" t="s">
        <v>12</v>
      </c>
      <c r="D22370" s="5" t="str">
        <f t="shared" si="349"/>
        <v>un</v>
      </c>
    </row>
    <row r="22371" spans="1:4" x14ac:dyDescent="0.2">
      <c r="A22371" s="5" t="s">
        <v>22476</v>
      </c>
      <c r="B22371" s="5" t="s">
        <v>36144</v>
      </c>
      <c r="C22371" s="5" t="s">
        <v>12</v>
      </c>
      <c r="D22371" s="5" t="str">
        <f t="shared" si="349"/>
        <v>un</v>
      </c>
    </row>
    <row r="22372" spans="1:4" x14ac:dyDescent="0.2">
      <c r="A22372" s="5" t="s">
        <v>6207</v>
      </c>
      <c r="B22372" s="5" t="s">
        <v>36145</v>
      </c>
      <c r="C22372" s="5" t="s">
        <v>12</v>
      </c>
      <c r="D22372" s="5" t="str">
        <f t="shared" si="349"/>
        <v>un</v>
      </c>
    </row>
    <row r="22373" spans="1:4" x14ac:dyDescent="0.2">
      <c r="A22373" s="5" t="s">
        <v>22477</v>
      </c>
      <c r="B22373" s="5" t="s">
        <v>36145</v>
      </c>
      <c r="C22373" s="5" t="s">
        <v>12</v>
      </c>
      <c r="D22373" s="5" t="str">
        <f t="shared" si="349"/>
        <v>un</v>
      </c>
    </row>
    <row r="22374" spans="1:4" x14ac:dyDescent="0.2">
      <c r="A22374" s="5" t="s">
        <v>6208</v>
      </c>
      <c r="B22374" s="5" t="s">
        <v>36146</v>
      </c>
      <c r="C22374" s="5" t="s">
        <v>12</v>
      </c>
      <c r="D22374" s="5" t="str">
        <f t="shared" si="349"/>
        <v>un</v>
      </c>
    </row>
    <row r="22375" spans="1:4" x14ac:dyDescent="0.2">
      <c r="A22375" s="5" t="s">
        <v>22478</v>
      </c>
      <c r="B22375" s="5" t="s">
        <v>36146</v>
      </c>
      <c r="C22375" s="5" t="s">
        <v>12</v>
      </c>
      <c r="D22375" s="5" t="str">
        <f t="shared" si="349"/>
        <v>un</v>
      </c>
    </row>
    <row r="22376" spans="1:4" x14ac:dyDescent="0.2">
      <c r="A22376" s="5" t="s">
        <v>6209</v>
      </c>
      <c r="B22376" s="5" t="s">
        <v>36147</v>
      </c>
      <c r="C22376" s="5" t="s">
        <v>12</v>
      </c>
      <c r="D22376" s="5" t="str">
        <f t="shared" si="349"/>
        <v>un</v>
      </c>
    </row>
    <row r="22377" spans="1:4" x14ac:dyDescent="0.2">
      <c r="A22377" s="5" t="s">
        <v>22479</v>
      </c>
      <c r="B22377" s="5" t="s">
        <v>36147</v>
      </c>
      <c r="C22377" s="5" t="s">
        <v>12</v>
      </c>
      <c r="D22377" s="5" t="str">
        <f t="shared" si="349"/>
        <v>un</v>
      </c>
    </row>
    <row r="22378" spans="1:4" x14ac:dyDescent="0.2">
      <c r="A22378" s="5" t="s">
        <v>6210</v>
      </c>
      <c r="B22378" s="5" t="s">
        <v>36148</v>
      </c>
      <c r="C22378" s="5" t="s">
        <v>12</v>
      </c>
      <c r="D22378" s="5" t="str">
        <f t="shared" si="349"/>
        <v>un</v>
      </c>
    </row>
    <row r="22379" spans="1:4" x14ac:dyDescent="0.2">
      <c r="A22379" s="5" t="s">
        <v>22480</v>
      </c>
      <c r="B22379" s="5" t="s">
        <v>36148</v>
      </c>
      <c r="C22379" s="5" t="s">
        <v>12</v>
      </c>
      <c r="D22379" s="5" t="str">
        <f t="shared" si="349"/>
        <v>un</v>
      </c>
    </row>
    <row r="22380" spans="1:4" x14ac:dyDescent="0.2">
      <c r="A22380" s="5" t="s">
        <v>6211</v>
      </c>
      <c r="B22380" s="5" t="s">
        <v>36149</v>
      </c>
      <c r="C22380" s="5" t="s">
        <v>12</v>
      </c>
      <c r="D22380" s="5" t="str">
        <f t="shared" si="349"/>
        <v>un</v>
      </c>
    </row>
    <row r="22381" spans="1:4" x14ac:dyDescent="0.2">
      <c r="A22381" s="5" t="s">
        <v>22481</v>
      </c>
      <c r="B22381" s="5" t="s">
        <v>36149</v>
      </c>
      <c r="C22381" s="5" t="s">
        <v>12</v>
      </c>
      <c r="D22381" s="5" t="str">
        <f t="shared" si="349"/>
        <v>un</v>
      </c>
    </row>
    <row r="22382" spans="1:4" x14ac:dyDescent="0.2">
      <c r="A22382" s="5" t="s">
        <v>6212</v>
      </c>
      <c r="B22382" s="5" t="s">
        <v>36150</v>
      </c>
      <c r="C22382" s="5" t="s">
        <v>12</v>
      </c>
      <c r="D22382" s="5" t="str">
        <f t="shared" si="349"/>
        <v>un</v>
      </c>
    </row>
    <row r="22383" spans="1:4" x14ac:dyDescent="0.2">
      <c r="A22383" s="5" t="s">
        <v>22482</v>
      </c>
      <c r="B22383" s="5" t="s">
        <v>36150</v>
      </c>
      <c r="C22383" s="5" t="s">
        <v>12</v>
      </c>
      <c r="D22383" s="5" t="str">
        <f t="shared" si="349"/>
        <v>un</v>
      </c>
    </row>
    <row r="22384" spans="1:4" x14ac:dyDescent="0.2">
      <c r="A22384" s="5" t="s">
        <v>6213</v>
      </c>
      <c r="B22384" s="5" t="s">
        <v>36151</v>
      </c>
      <c r="C22384" s="5" t="s">
        <v>12</v>
      </c>
      <c r="D22384" s="5" t="str">
        <f t="shared" si="349"/>
        <v>un</v>
      </c>
    </row>
    <row r="22385" spans="1:4" x14ac:dyDescent="0.2">
      <c r="A22385" s="5" t="s">
        <v>22483</v>
      </c>
      <c r="B22385" s="5" t="s">
        <v>36151</v>
      </c>
      <c r="C22385" s="5" t="s">
        <v>12</v>
      </c>
      <c r="D22385" s="5" t="str">
        <f t="shared" si="349"/>
        <v>un</v>
      </c>
    </row>
    <row r="22386" spans="1:4" x14ac:dyDescent="0.2">
      <c r="A22386" s="5" t="s">
        <v>6214</v>
      </c>
      <c r="B22386" s="5" t="s">
        <v>36152</v>
      </c>
      <c r="C22386" s="5" t="s">
        <v>12</v>
      </c>
      <c r="D22386" s="5" t="str">
        <f t="shared" si="349"/>
        <v>un</v>
      </c>
    </row>
    <row r="22387" spans="1:4" x14ac:dyDescent="0.2">
      <c r="A22387" s="5" t="s">
        <v>22484</v>
      </c>
      <c r="B22387" s="5" t="s">
        <v>36152</v>
      </c>
      <c r="C22387" s="5" t="s">
        <v>12</v>
      </c>
      <c r="D22387" s="5" t="str">
        <f t="shared" si="349"/>
        <v>un</v>
      </c>
    </row>
    <row r="22388" spans="1:4" x14ac:dyDescent="0.2">
      <c r="A22388" s="5" t="s">
        <v>6215</v>
      </c>
      <c r="B22388" s="5" t="s">
        <v>36153</v>
      </c>
      <c r="C22388" s="5" t="s">
        <v>12</v>
      </c>
      <c r="D22388" s="5" t="str">
        <f t="shared" si="349"/>
        <v>un</v>
      </c>
    </row>
    <row r="22389" spans="1:4" x14ac:dyDescent="0.2">
      <c r="A22389" s="5" t="s">
        <v>22485</v>
      </c>
      <c r="B22389" s="5" t="s">
        <v>36153</v>
      </c>
      <c r="C22389" s="5" t="s">
        <v>12</v>
      </c>
      <c r="D22389" s="5" t="str">
        <f t="shared" si="349"/>
        <v>un</v>
      </c>
    </row>
    <row r="22390" spans="1:4" x14ac:dyDescent="0.2">
      <c r="A22390" s="5" t="s">
        <v>6216</v>
      </c>
      <c r="B22390" s="5" t="s">
        <v>36154</v>
      </c>
      <c r="C22390" s="5" t="s">
        <v>12</v>
      </c>
      <c r="D22390" s="5" t="str">
        <f t="shared" si="349"/>
        <v>un</v>
      </c>
    </row>
    <row r="22391" spans="1:4" x14ac:dyDescent="0.2">
      <c r="A22391" s="5" t="s">
        <v>22486</v>
      </c>
      <c r="B22391" s="5" t="s">
        <v>36154</v>
      </c>
      <c r="C22391" s="5" t="s">
        <v>12</v>
      </c>
      <c r="D22391" s="5" t="str">
        <f t="shared" si="349"/>
        <v>un</v>
      </c>
    </row>
    <row r="22392" spans="1:4" x14ac:dyDescent="0.2">
      <c r="A22392" s="5" t="s">
        <v>6217</v>
      </c>
      <c r="B22392" s="5" t="s">
        <v>36155</v>
      </c>
      <c r="C22392" s="5" t="s">
        <v>12</v>
      </c>
      <c r="D22392" s="5" t="str">
        <f t="shared" si="349"/>
        <v>un</v>
      </c>
    </row>
    <row r="22393" spans="1:4" x14ac:dyDescent="0.2">
      <c r="A22393" s="5" t="s">
        <v>22487</v>
      </c>
      <c r="B22393" s="5" t="s">
        <v>36155</v>
      </c>
      <c r="C22393" s="5" t="s">
        <v>12</v>
      </c>
      <c r="D22393" s="5" t="str">
        <f t="shared" si="349"/>
        <v>un</v>
      </c>
    </row>
    <row r="22394" spans="1:4" x14ac:dyDescent="0.2">
      <c r="A22394" s="5" t="s">
        <v>6218</v>
      </c>
      <c r="B22394" s="5" t="s">
        <v>36156</v>
      </c>
      <c r="C22394" s="5" t="s">
        <v>12</v>
      </c>
      <c r="D22394" s="5" t="str">
        <f t="shared" si="349"/>
        <v>un</v>
      </c>
    </row>
    <row r="22395" spans="1:4" x14ac:dyDescent="0.2">
      <c r="A22395" s="5" t="s">
        <v>22488</v>
      </c>
      <c r="B22395" s="5" t="s">
        <v>36156</v>
      </c>
      <c r="C22395" s="5" t="s">
        <v>12</v>
      </c>
      <c r="D22395" s="5" t="str">
        <f t="shared" si="349"/>
        <v>un</v>
      </c>
    </row>
    <row r="22396" spans="1:4" x14ac:dyDescent="0.2">
      <c r="A22396" s="5" t="s">
        <v>6219</v>
      </c>
      <c r="B22396" s="5" t="s">
        <v>36157</v>
      </c>
      <c r="C22396" s="5" t="s">
        <v>12</v>
      </c>
      <c r="D22396" s="5" t="str">
        <f t="shared" si="349"/>
        <v>un</v>
      </c>
    </row>
    <row r="22397" spans="1:4" x14ac:dyDescent="0.2">
      <c r="A22397" s="5" t="s">
        <v>22489</v>
      </c>
      <c r="B22397" s="5" t="s">
        <v>36157</v>
      </c>
      <c r="C22397" s="5" t="s">
        <v>12</v>
      </c>
      <c r="D22397" s="5" t="str">
        <f t="shared" si="349"/>
        <v>un</v>
      </c>
    </row>
    <row r="22398" spans="1:4" x14ac:dyDescent="0.2">
      <c r="A22398" s="5" t="s">
        <v>6220</v>
      </c>
      <c r="B22398" s="5" t="s">
        <v>36158</v>
      </c>
      <c r="C22398" s="5" t="s">
        <v>12</v>
      </c>
      <c r="D22398" s="5" t="str">
        <f t="shared" si="349"/>
        <v>un</v>
      </c>
    </row>
    <row r="22399" spans="1:4" x14ac:dyDescent="0.2">
      <c r="A22399" s="5" t="s">
        <v>22490</v>
      </c>
      <c r="B22399" s="5" t="s">
        <v>36158</v>
      </c>
      <c r="C22399" s="5" t="s">
        <v>12</v>
      </c>
      <c r="D22399" s="5" t="str">
        <f t="shared" si="349"/>
        <v>un</v>
      </c>
    </row>
    <row r="22400" spans="1:4" x14ac:dyDescent="0.2">
      <c r="A22400" s="5" t="s">
        <v>11234</v>
      </c>
      <c r="B22400" s="5" t="s">
        <v>36159</v>
      </c>
      <c r="C22400" s="5" t="s">
        <v>12</v>
      </c>
      <c r="D22400" s="5" t="str">
        <f t="shared" si="349"/>
        <v>un</v>
      </c>
    </row>
    <row r="22401" spans="1:4" x14ac:dyDescent="0.2">
      <c r="A22401" s="5" t="s">
        <v>22491</v>
      </c>
      <c r="B22401" s="5" t="s">
        <v>36159</v>
      </c>
      <c r="C22401" s="5" t="s">
        <v>12</v>
      </c>
      <c r="D22401" s="5" t="str">
        <f t="shared" si="349"/>
        <v>un</v>
      </c>
    </row>
    <row r="22402" spans="1:4" x14ac:dyDescent="0.2">
      <c r="A22402" s="5" t="s">
        <v>6221</v>
      </c>
      <c r="B22402" s="5" t="s">
        <v>36160</v>
      </c>
      <c r="C22402" s="5" t="s">
        <v>12</v>
      </c>
      <c r="D22402" s="5" t="str">
        <f t="shared" ref="D22402:D22465" si="350">LOWER(C22402)</f>
        <v>un</v>
      </c>
    </row>
    <row r="22403" spans="1:4" x14ac:dyDescent="0.2">
      <c r="A22403" s="5" t="s">
        <v>22492</v>
      </c>
      <c r="B22403" s="5" t="s">
        <v>36160</v>
      </c>
      <c r="C22403" s="5" t="s">
        <v>12</v>
      </c>
      <c r="D22403" s="5" t="str">
        <f t="shared" si="350"/>
        <v>un</v>
      </c>
    </row>
    <row r="22404" spans="1:4" x14ac:dyDescent="0.2">
      <c r="A22404" s="5" t="s">
        <v>6222</v>
      </c>
      <c r="B22404" s="5" t="s">
        <v>36161</v>
      </c>
      <c r="C22404" s="5" t="s">
        <v>12</v>
      </c>
      <c r="D22404" s="5" t="str">
        <f t="shared" si="350"/>
        <v>un</v>
      </c>
    </row>
    <row r="22405" spans="1:4" x14ac:dyDescent="0.2">
      <c r="A22405" s="5" t="s">
        <v>22493</v>
      </c>
      <c r="B22405" s="5" t="s">
        <v>36161</v>
      </c>
      <c r="C22405" s="5" t="s">
        <v>12</v>
      </c>
      <c r="D22405" s="5" t="str">
        <f t="shared" si="350"/>
        <v>un</v>
      </c>
    </row>
    <row r="22406" spans="1:4" x14ac:dyDescent="0.2">
      <c r="A22406" s="5" t="s">
        <v>6223</v>
      </c>
      <c r="B22406" s="5" t="s">
        <v>36162</v>
      </c>
      <c r="C22406" s="5" t="s">
        <v>12</v>
      </c>
      <c r="D22406" s="5" t="str">
        <f t="shared" si="350"/>
        <v>un</v>
      </c>
    </row>
    <row r="22407" spans="1:4" x14ac:dyDescent="0.2">
      <c r="A22407" s="5" t="s">
        <v>22494</v>
      </c>
      <c r="B22407" s="5" t="s">
        <v>36162</v>
      </c>
      <c r="C22407" s="5" t="s">
        <v>12</v>
      </c>
      <c r="D22407" s="5" t="str">
        <f t="shared" si="350"/>
        <v>un</v>
      </c>
    </row>
    <row r="22408" spans="1:4" x14ac:dyDescent="0.2">
      <c r="A22408" s="5" t="s">
        <v>6224</v>
      </c>
      <c r="B22408" s="5" t="s">
        <v>36163</v>
      </c>
      <c r="C22408" s="5" t="s">
        <v>12</v>
      </c>
      <c r="D22408" s="5" t="str">
        <f t="shared" si="350"/>
        <v>un</v>
      </c>
    </row>
    <row r="22409" spans="1:4" x14ac:dyDescent="0.2">
      <c r="A22409" s="5" t="s">
        <v>22495</v>
      </c>
      <c r="B22409" s="5" t="s">
        <v>36163</v>
      </c>
      <c r="C22409" s="5" t="s">
        <v>12</v>
      </c>
      <c r="D22409" s="5" t="str">
        <f t="shared" si="350"/>
        <v>un</v>
      </c>
    </row>
    <row r="22410" spans="1:4" x14ac:dyDescent="0.2">
      <c r="A22410" s="5" t="s">
        <v>6225</v>
      </c>
      <c r="B22410" s="5" t="s">
        <v>36164</v>
      </c>
      <c r="C22410" s="5" t="s">
        <v>12</v>
      </c>
      <c r="D22410" s="5" t="str">
        <f t="shared" si="350"/>
        <v>un</v>
      </c>
    </row>
    <row r="22411" spans="1:4" x14ac:dyDescent="0.2">
      <c r="A22411" s="5" t="s">
        <v>22496</v>
      </c>
      <c r="B22411" s="5" t="s">
        <v>36164</v>
      </c>
      <c r="C22411" s="5" t="s">
        <v>12</v>
      </c>
      <c r="D22411" s="5" t="str">
        <f t="shared" si="350"/>
        <v>un</v>
      </c>
    </row>
    <row r="22412" spans="1:4" x14ac:dyDescent="0.2">
      <c r="A22412" s="5" t="s">
        <v>6226</v>
      </c>
      <c r="B22412" s="5" t="s">
        <v>36165</v>
      </c>
      <c r="C22412" s="5" t="s">
        <v>12</v>
      </c>
      <c r="D22412" s="5" t="str">
        <f t="shared" si="350"/>
        <v>un</v>
      </c>
    </row>
    <row r="22413" spans="1:4" x14ac:dyDescent="0.2">
      <c r="A22413" s="5" t="s">
        <v>22497</v>
      </c>
      <c r="B22413" s="5" t="s">
        <v>36165</v>
      </c>
      <c r="C22413" s="5" t="s">
        <v>12</v>
      </c>
      <c r="D22413" s="5" t="str">
        <f t="shared" si="350"/>
        <v>un</v>
      </c>
    </row>
    <row r="22414" spans="1:4" x14ac:dyDescent="0.2">
      <c r="A22414" s="5" t="s">
        <v>6227</v>
      </c>
      <c r="B22414" s="5" t="s">
        <v>36166</v>
      </c>
      <c r="C22414" s="5" t="s">
        <v>12</v>
      </c>
      <c r="D22414" s="5" t="str">
        <f t="shared" si="350"/>
        <v>un</v>
      </c>
    </row>
    <row r="22415" spans="1:4" x14ac:dyDescent="0.2">
      <c r="A22415" s="5" t="s">
        <v>22498</v>
      </c>
      <c r="B22415" s="5" t="s">
        <v>36166</v>
      </c>
      <c r="C22415" s="5" t="s">
        <v>12</v>
      </c>
      <c r="D22415" s="5" t="str">
        <f t="shared" si="350"/>
        <v>un</v>
      </c>
    </row>
    <row r="22416" spans="1:4" x14ac:dyDescent="0.2">
      <c r="A22416" s="5" t="s">
        <v>6228</v>
      </c>
      <c r="B22416" s="5" t="s">
        <v>36167</v>
      </c>
      <c r="C22416" s="5" t="s">
        <v>12</v>
      </c>
      <c r="D22416" s="5" t="str">
        <f t="shared" si="350"/>
        <v>un</v>
      </c>
    </row>
    <row r="22417" spans="1:4" x14ac:dyDescent="0.2">
      <c r="A22417" s="5" t="s">
        <v>22499</v>
      </c>
      <c r="B22417" s="5" t="s">
        <v>36167</v>
      </c>
      <c r="C22417" s="5" t="s">
        <v>12</v>
      </c>
      <c r="D22417" s="5" t="str">
        <f t="shared" si="350"/>
        <v>un</v>
      </c>
    </row>
    <row r="22418" spans="1:4" x14ac:dyDescent="0.2">
      <c r="A22418" s="5" t="s">
        <v>6229</v>
      </c>
      <c r="B22418" s="5" t="s">
        <v>36168</v>
      </c>
      <c r="C22418" s="5" t="s">
        <v>12</v>
      </c>
      <c r="D22418" s="5" t="str">
        <f t="shared" si="350"/>
        <v>un</v>
      </c>
    </row>
    <row r="22419" spans="1:4" x14ac:dyDescent="0.2">
      <c r="A22419" s="5" t="s">
        <v>22500</v>
      </c>
      <c r="B22419" s="5" t="s">
        <v>36168</v>
      </c>
      <c r="C22419" s="5" t="s">
        <v>12</v>
      </c>
      <c r="D22419" s="5" t="str">
        <f t="shared" si="350"/>
        <v>un</v>
      </c>
    </row>
    <row r="22420" spans="1:4" x14ac:dyDescent="0.2">
      <c r="A22420" s="5" t="s">
        <v>6230</v>
      </c>
      <c r="B22420" s="5" t="s">
        <v>36169</v>
      </c>
      <c r="C22420" s="5" t="s">
        <v>12</v>
      </c>
      <c r="D22420" s="5" t="str">
        <f t="shared" si="350"/>
        <v>un</v>
      </c>
    </row>
    <row r="22421" spans="1:4" x14ac:dyDescent="0.2">
      <c r="A22421" s="5" t="s">
        <v>22501</v>
      </c>
      <c r="B22421" s="5" t="s">
        <v>36169</v>
      </c>
      <c r="C22421" s="5" t="s">
        <v>12</v>
      </c>
      <c r="D22421" s="5" t="str">
        <f t="shared" si="350"/>
        <v>un</v>
      </c>
    </row>
    <row r="22422" spans="1:4" x14ac:dyDescent="0.2">
      <c r="A22422" s="5" t="s">
        <v>6231</v>
      </c>
      <c r="B22422" s="5" t="s">
        <v>36170</v>
      </c>
      <c r="C22422" s="5" t="s">
        <v>12</v>
      </c>
      <c r="D22422" s="5" t="str">
        <f t="shared" si="350"/>
        <v>un</v>
      </c>
    </row>
    <row r="22423" spans="1:4" x14ac:dyDescent="0.2">
      <c r="A22423" s="5" t="s">
        <v>22502</v>
      </c>
      <c r="B22423" s="5" t="s">
        <v>36170</v>
      </c>
      <c r="C22423" s="5" t="s">
        <v>12</v>
      </c>
      <c r="D22423" s="5" t="str">
        <f t="shared" si="350"/>
        <v>un</v>
      </c>
    </row>
    <row r="22424" spans="1:4" x14ac:dyDescent="0.2">
      <c r="A22424" s="5" t="s">
        <v>6232</v>
      </c>
      <c r="B22424" s="5" t="s">
        <v>36171</v>
      </c>
      <c r="C22424" s="5" t="s">
        <v>12</v>
      </c>
      <c r="D22424" s="5" t="str">
        <f t="shared" si="350"/>
        <v>un</v>
      </c>
    </row>
    <row r="22425" spans="1:4" x14ac:dyDescent="0.2">
      <c r="A22425" s="5" t="s">
        <v>22503</v>
      </c>
      <c r="B22425" s="5" t="s">
        <v>36171</v>
      </c>
      <c r="C22425" s="5" t="s">
        <v>12</v>
      </c>
      <c r="D22425" s="5" t="str">
        <f t="shared" si="350"/>
        <v>un</v>
      </c>
    </row>
    <row r="22426" spans="1:4" x14ac:dyDescent="0.2">
      <c r="A22426" s="5" t="s">
        <v>6233</v>
      </c>
      <c r="B22426" s="5" t="s">
        <v>36172</v>
      </c>
      <c r="C22426" s="5" t="s">
        <v>12</v>
      </c>
      <c r="D22426" s="5" t="str">
        <f t="shared" si="350"/>
        <v>un</v>
      </c>
    </row>
    <row r="22427" spans="1:4" x14ac:dyDescent="0.2">
      <c r="A22427" s="5" t="s">
        <v>22504</v>
      </c>
      <c r="B22427" s="5" t="s">
        <v>36172</v>
      </c>
      <c r="C22427" s="5" t="s">
        <v>12</v>
      </c>
      <c r="D22427" s="5" t="str">
        <f t="shared" si="350"/>
        <v>un</v>
      </c>
    </row>
    <row r="22428" spans="1:4" x14ac:dyDescent="0.2">
      <c r="A22428" s="5" t="s">
        <v>6234</v>
      </c>
      <c r="B22428" s="5" t="s">
        <v>36173</v>
      </c>
      <c r="C22428" s="5" t="s">
        <v>12</v>
      </c>
      <c r="D22428" s="5" t="str">
        <f t="shared" si="350"/>
        <v>un</v>
      </c>
    </row>
    <row r="22429" spans="1:4" x14ac:dyDescent="0.2">
      <c r="A22429" s="5" t="s">
        <v>22505</v>
      </c>
      <c r="B22429" s="5" t="s">
        <v>36173</v>
      </c>
      <c r="C22429" s="5" t="s">
        <v>12</v>
      </c>
      <c r="D22429" s="5" t="str">
        <f t="shared" si="350"/>
        <v>un</v>
      </c>
    </row>
    <row r="22430" spans="1:4" x14ac:dyDescent="0.2">
      <c r="A22430" s="5" t="s">
        <v>6235</v>
      </c>
      <c r="B22430" s="5" t="s">
        <v>36174</v>
      </c>
      <c r="C22430" s="5" t="s">
        <v>12</v>
      </c>
      <c r="D22430" s="5" t="str">
        <f t="shared" si="350"/>
        <v>un</v>
      </c>
    </row>
    <row r="22431" spans="1:4" x14ac:dyDescent="0.2">
      <c r="A22431" s="5" t="s">
        <v>22506</v>
      </c>
      <c r="B22431" s="5" t="s">
        <v>36174</v>
      </c>
      <c r="C22431" s="5" t="s">
        <v>12</v>
      </c>
      <c r="D22431" s="5" t="str">
        <f t="shared" si="350"/>
        <v>un</v>
      </c>
    </row>
    <row r="22432" spans="1:4" x14ac:dyDescent="0.2">
      <c r="A22432" s="5" t="s">
        <v>6236</v>
      </c>
      <c r="B22432" s="5" t="s">
        <v>36175</v>
      </c>
      <c r="C22432" s="5" t="s">
        <v>12</v>
      </c>
      <c r="D22432" s="5" t="str">
        <f t="shared" si="350"/>
        <v>un</v>
      </c>
    </row>
    <row r="22433" spans="1:4" x14ac:dyDescent="0.2">
      <c r="A22433" s="5" t="s">
        <v>22507</v>
      </c>
      <c r="B22433" s="5" t="s">
        <v>36175</v>
      </c>
      <c r="C22433" s="5" t="s">
        <v>12</v>
      </c>
      <c r="D22433" s="5" t="str">
        <f t="shared" si="350"/>
        <v>un</v>
      </c>
    </row>
    <row r="22434" spans="1:4" x14ac:dyDescent="0.2">
      <c r="A22434" s="5" t="s">
        <v>6237</v>
      </c>
      <c r="B22434" s="5" t="s">
        <v>36176</v>
      </c>
      <c r="C22434" s="5" t="s">
        <v>12</v>
      </c>
      <c r="D22434" s="5" t="str">
        <f t="shared" si="350"/>
        <v>un</v>
      </c>
    </row>
    <row r="22435" spans="1:4" x14ac:dyDescent="0.2">
      <c r="A22435" s="5" t="s">
        <v>22508</v>
      </c>
      <c r="B22435" s="5" t="s">
        <v>36176</v>
      </c>
      <c r="C22435" s="5" t="s">
        <v>12</v>
      </c>
      <c r="D22435" s="5" t="str">
        <f t="shared" si="350"/>
        <v>un</v>
      </c>
    </row>
    <row r="22436" spans="1:4" x14ac:dyDescent="0.2">
      <c r="A22436" s="5" t="s">
        <v>6238</v>
      </c>
      <c r="B22436" s="5" t="s">
        <v>36177</v>
      </c>
      <c r="C22436" s="5" t="s">
        <v>12</v>
      </c>
      <c r="D22436" s="5" t="str">
        <f t="shared" si="350"/>
        <v>un</v>
      </c>
    </row>
    <row r="22437" spans="1:4" x14ac:dyDescent="0.2">
      <c r="A22437" s="5" t="s">
        <v>22509</v>
      </c>
      <c r="B22437" s="5" t="s">
        <v>36177</v>
      </c>
      <c r="C22437" s="5" t="s">
        <v>12</v>
      </c>
      <c r="D22437" s="5" t="str">
        <f t="shared" si="350"/>
        <v>un</v>
      </c>
    </row>
    <row r="22438" spans="1:4" x14ac:dyDescent="0.2">
      <c r="A22438" s="5" t="s">
        <v>6239</v>
      </c>
      <c r="B22438" s="5" t="s">
        <v>36178</v>
      </c>
      <c r="C22438" s="5" t="s">
        <v>12</v>
      </c>
      <c r="D22438" s="5" t="str">
        <f t="shared" si="350"/>
        <v>un</v>
      </c>
    </row>
    <row r="22439" spans="1:4" x14ac:dyDescent="0.2">
      <c r="A22439" s="5" t="s">
        <v>22510</v>
      </c>
      <c r="B22439" s="5" t="s">
        <v>36178</v>
      </c>
      <c r="C22439" s="5" t="s">
        <v>12</v>
      </c>
      <c r="D22439" s="5" t="str">
        <f t="shared" si="350"/>
        <v>un</v>
      </c>
    </row>
    <row r="22440" spans="1:4" x14ac:dyDescent="0.2">
      <c r="A22440" s="5" t="s">
        <v>6240</v>
      </c>
      <c r="B22440" s="5" t="s">
        <v>36179</v>
      </c>
      <c r="C22440" s="5" t="s">
        <v>12</v>
      </c>
      <c r="D22440" s="5" t="str">
        <f t="shared" si="350"/>
        <v>un</v>
      </c>
    </row>
    <row r="22441" spans="1:4" x14ac:dyDescent="0.2">
      <c r="A22441" s="5" t="s">
        <v>22511</v>
      </c>
      <c r="B22441" s="5" t="s">
        <v>36179</v>
      </c>
      <c r="C22441" s="5" t="s">
        <v>12</v>
      </c>
      <c r="D22441" s="5" t="str">
        <f t="shared" si="350"/>
        <v>un</v>
      </c>
    </row>
    <row r="22442" spans="1:4" x14ac:dyDescent="0.2">
      <c r="A22442" s="5" t="s">
        <v>6241</v>
      </c>
      <c r="B22442" s="5" t="s">
        <v>36180</v>
      </c>
      <c r="C22442" s="5" t="s">
        <v>12</v>
      </c>
      <c r="D22442" s="5" t="str">
        <f t="shared" si="350"/>
        <v>un</v>
      </c>
    </row>
    <row r="22443" spans="1:4" x14ac:dyDescent="0.2">
      <c r="A22443" s="5" t="s">
        <v>22512</v>
      </c>
      <c r="B22443" s="5" t="s">
        <v>36180</v>
      </c>
      <c r="C22443" s="5" t="s">
        <v>12</v>
      </c>
      <c r="D22443" s="5" t="str">
        <f t="shared" si="350"/>
        <v>un</v>
      </c>
    </row>
    <row r="22444" spans="1:4" x14ac:dyDescent="0.2">
      <c r="A22444" s="5" t="s">
        <v>6242</v>
      </c>
      <c r="B22444" s="5" t="s">
        <v>36181</v>
      </c>
      <c r="C22444" s="5" t="s">
        <v>12</v>
      </c>
      <c r="D22444" s="5" t="str">
        <f t="shared" si="350"/>
        <v>un</v>
      </c>
    </row>
    <row r="22445" spans="1:4" x14ac:dyDescent="0.2">
      <c r="A22445" s="5" t="s">
        <v>22513</v>
      </c>
      <c r="B22445" s="5" t="s">
        <v>36181</v>
      </c>
      <c r="C22445" s="5" t="s">
        <v>12</v>
      </c>
      <c r="D22445" s="5" t="str">
        <f t="shared" si="350"/>
        <v>un</v>
      </c>
    </row>
    <row r="22446" spans="1:4" x14ac:dyDescent="0.2">
      <c r="A22446" s="5" t="s">
        <v>6243</v>
      </c>
      <c r="B22446" s="5" t="s">
        <v>36182</v>
      </c>
      <c r="C22446" s="5" t="s">
        <v>12</v>
      </c>
      <c r="D22446" s="5" t="str">
        <f t="shared" si="350"/>
        <v>un</v>
      </c>
    </row>
    <row r="22447" spans="1:4" x14ac:dyDescent="0.2">
      <c r="A22447" s="5" t="s">
        <v>22514</v>
      </c>
      <c r="B22447" s="5" t="s">
        <v>36182</v>
      </c>
      <c r="C22447" s="5" t="s">
        <v>12</v>
      </c>
      <c r="D22447" s="5" t="str">
        <f t="shared" si="350"/>
        <v>un</v>
      </c>
    </row>
    <row r="22448" spans="1:4" x14ac:dyDescent="0.2">
      <c r="A22448" s="5" t="s">
        <v>6244</v>
      </c>
      <c r="B22448" s="5" t="s">
        <v>36183</v>
      </c>
      <c r="C22448" s="5" t="s">
        <v>12</v>
      </c>
      <c r="D22448" s="5" t="str">
        <f t="shared" si="350"/>
        <v>un</v>
      </c>
    </row>
    <row r="22449" spans="1:4" x14ac:dyDescent="0.2">
      <c r="A22449" s="5" t="s">
        <v>22515</v>
      </c>
      <c r="B22449" s="5" t="s">
        <v>36183</v>
      </c>
      <c r="C22449" s="5" t="s">
        <v>12</v>
      </c>
      <c r="D22449" s="5" t="str">
        <f t="shared" si="350"/>
        <v>un</v>
      </c>
    </row>
    <row r="22450" spans="1:4" x14ac:dyDescent="0.2">
      <c r="A22450" s="5" t="s">
        <v>11235</v>
      </c>
      <c r="B22450" s="5" t="s">
        <v>36184</v>
      </c>
      <c r="C22450" s="5" t="s">
        <v>12</v>
      </c>
      <c r="D22450" s="5" t="str">
        <f t="shared" si="350"/>
        <v>un</v>
      </c>
    </row>
    <row r="22451" spans="1:4" x14ac:dyDescent="0.2">
      <c r="A22451" s="5" t="s">
        <v>22516</v>
      </c>
      <c r="B22451" s="5" t="s">
        <v>36184</v>
      </c>
      <c r="C22451" s="5" t="s">
        <v>12</v>
      </c>
      <c r="D22451" s="5" t="str">
        <f t="shared" si="350"/>
        <v>un</v>
      </c>
    </row>
    <row r="22452" spans="1:4" x14ac:dyDescent="0.2">
      <c r="A22452" s="5" t="s">
        <v>11236</v>
      </c>
      <c r="B22452" s="5" t="s">
        <v>36185</v>
      </c>
      <c r="C22452" s="5" t="s">
        <v>12</v>
      </c>
      <c r="D22452" s="5" t="str">
        <f t="shared" si="350"/>
        <v>un</v>
      </c>
    </row>
    <row r="22453" spans="1:4" x14ac:dyDescent="0.2">
      <c r="A22453" s="5" t="s">
        <v>22517</v>
      </c>
      <c r="B22453" s="5" t="s">
        <v>36185</v>
      </c>
      <c r="C22453" s="5" t="s">
        <v>12</v>
      </c>
      <c r="D22453" s="5" t="str">
        <f t="shared" si="350"/>
        <v>un</v>
      </c>
    </row>
    <row r="22454" spans="1:4" x14ac:dyDescent="0.2">
      <c r="A22454" s="5" t="s">
        <v>11237</v>
      </c>
      <c r="B22454" s="5" t="s">
        <v>36186</v>
      </c>
      <c r="C22454" s="5" t="s">
        <v>12</v>
      </c>
      <c r="D22454" s="5" t="str">
        <f t="shared" si="350"/>
        <v>un</v>
      </c>
    </row>
    <row r="22455" spans="1:4" x14ac:dyDescent="0.2">
      <c r="A22455" s="5" t="s">
        <v>22518</v>
      </c>
      <c r="B22455" s="5" t="s">
        <v>36186</v>
      </c>
      <c r="C22455" s="5" t="s">
        <v>12</v>
      </c>
      <c r="D22455" s="5" t="str">
        <f t="shared" si="350"/>
        <v>un</v>
      </c>
    </row>
    <row r="22456" spans="1:4" x14ac:dyDescent="0.2">
      <c r="A22456" s="5" t="s">
        <v>11238</v>
      </c>
      <c r="B22456" s="5" t="s">
        <v>36187</v>
      </c>
      <c r="C22456" s="5" t="s">
        <v>12</v>
      </c>
      <c r="D22456" s="5" t="str">
        <f t="shared" si="350"/>
        <v>un</v>
      </c>
    </row>
    <row r="22457" spans="1:4" x14ac:dyDescent="0.2">
      <c r="A22457" s="5" t="s">
        <v>22519</v>
      </c>
      <c r="B22457" s="5" t="s">
        <v>36187</v>
      </c>
      <c r="C22457" s="5" t="s">
        <v>12</v>
      </c>
      <c r="D22457" s="5" t="str">
        <f t="shared" si="350"/>
        <v>un</v>
      </c>
    </row>
    <row r="22458" spans="1:4" x14ac:dyDescent="0.2">
      <c r="A22458" s="5" t="s">
        <v>11239</v>
      </c>
      <c r="B22458" s="5" t="s">
        <v>36188</v>
      </c>
      <c r="C22458" s="5" t="s">
        <v>12</v>
      </c>
      <c r="D22458" s="5" t="str">
        <f t="shared" si="350"/>
        <v>un</v>
      </c>
    </row>
    <row r="22459" spans="1:4" x14ac:dyDescent="0.2">
      <c r="A22459" s="5" t="s">
        <v>22520</v>
      </c>
      <c r="B22459" s="5" t="s">
        <v>36188</v>
      </c>
      <c r="C22459" s="5" t="s">
        <v>12</v>
      </c>
      <c r="D22459" s="5" t="str">
        <f t="shared" si="350"/>
        <v>un</v>
      </c>
    </row>
    <row r="22460" spans="1:4" x14ac:dyDescent="0.2">
      <c r="A22460" s="5" t="s">
        <v>11240</v>
      </c>
      <c r="B22460" s="5" t="s">
        <v>36189</v>
      </c>
      <c r="C22460" s="5" t="s">
        <v>12</v>
      </c>
      <c r="D22460" s="5" t="str">
        <f t="shared" si="350"/>
        <v>un</v>
      </c>
    </row>
    <row r="22461" spans="1:4" x14ac:dyDescent="0.2">
      <c r="A22461" s="5" t="s">
        <v>22521</v>
      </c>
      <c r="B22461" s="5" t="s">
        <v>36189</v>
      </c>
      <c r="C22461" s="5" t="s">
        <v>12</v>
      </c>
      <c r="D22461" s="5" t="str">
        <f t="shared" si="350"/>
        <v>un</v>
      </c>
    </row>
    <row r="22462" spans="1:4" x14ac:dyDescent="0.2">
      <c r="A22462" s="5" t="s">
        <v>11241</v>
      </c>
      <c r="B22462" s="5" t="s">
        <v>36190</v>
      </c>
      <c r="C22462" s="5" t="s">
        <v>12</v>
      </c>
      <c r="D22462" s="5" t="str">
        <f t="shared" si="350"/>
        <v>un</v>
      </c>
    </row>
    <row r="22463" spans="1:4" x14ac:dyDescent="0.2">
      <c r="A22463" s="5" t="s">
        <v>22522</v>
      </c>
      <c r="B22463" s="5" t="s">
        <v>36190</v>
      </c>
      <c r="C22463" s="5" t="s">
        <v>12</v>
      </c>
      <c r="D22463" s="5" t="str">
        <f t="shared" si="350"/>
        <v>un</v>
      </c>
    </row>
    <row r="22464" spans="1:4" x14ac:dyDescent="0.2">
      <c r="A22464" s="5" t="s">
        <v>11242</v>
      </c>
      <c r="B22464" s="5" t="s">
        <v>36191</v>
      </c>
      <c r="C22464" s="5" t="s">
        <v>12</v>
      </c>
      <c r="D22464" s="5" t="str">
        <f t="shared" si="350"/>
        <v>un</v>
      </c>
    </row>
    <row r="22465" spans="1:4" x14ac:dyDescent="0.2">
      <c r="A22465" s="5" t="s">
        <v>22523</v>
      </c>
      <c r="B22465" s="5" t="s">
        <v>36191</v>
      </c>
      <c r="C22465" s="5" t="s">
        <v>12</v>
      </c>
      <c r="D22465" s="5" t="str">
        <f t="shared" si="350"/>
        <v>un</v>
      </c>
    </row>
    <row r="22466" spans="1:4" x14ac:dyDescent="0.2">
      <c r="A22466" s="5" t="s">
        <v>6245</v>
      </c>
      <c r="B22466" s="5" t="s">
        <v>36192</v>
      </c>
      <c r="C22466" s="5" t="s">
        <v>12</v>
      </c>
      <c r="D22466" s="5" t="str">
        <f t="shared" ref="D22466:D22529" si="351">LOWER(C22466)</f>
        <v>un</v>
      </c>
    </row>
    <row r="22467" spans="1:4" x14ac:dyDescent="0.2">
      <c r="A22467" s="5" t="s">
        <v>22524</v>
      </c>
      <c r="B22467" s="5" t="s">
        <v>36192</v>
      </c>
      <c r="C22467" s="5" t="s">
        <v>12</v>
      </c>
      <c r="D22467" s="5" t="str">
        <f t="shared" si="351"/>
        <v>un</v>
      </c>
    </row>
    <row r="22468" spans="1:4" x14ac:dyDescent="0.2">
      <c r="A22468" s="5" t="s">
        <v>11243</v>
      </c>
      <c r="B22468" s="5" t="s">
        <v>36193</v>
      </c>
      <c r="C22468" s="5" t="s">
        <v>12</v>
      </c>
      <c r="D22468" s="5" t="str">
        <f t="shared" si="351"/>
        <v>un</v>
      </c>
    </row>
    <row r="22469" spans="1:4" x14ac:dyDescent="0.2">
      <c r="A22469" s="5" t="s">
        <v>22525</v>
      </c>
      <c r="B22469" s="5" t="s">
        <v>36193</v>
      </c>
      <c r="C22469" s="5" t="s">
        <v>12</v>
      </c>
      <c r="D22469" s="5" t="str">
        <f t="shared" si="351"/>
        <v>un</v>
      </c>
    </row>
    <row r="22470" spans="1:4" x14ac:dyDescent="0.2">
      <c r="A22470" s="5" t="s">
        <v>11244</v>
      </c>
      <c r="B22470" s="5" t="s">
        <v>11245</v>
      </c>
      <c r="C22470" s="5" t="s">
        <v>12</v>
      </c>
      <c r="D22470" s="5" t="str">
        <f t="shared" si="351"/>
        <v>un</v>
      </c>
    </row>
    <row r="22471" spans="1:4" x14ac:dyDescent="0.2">
      <c r="A22471" s="5" t="s">
        <v>22526</v>
      </c>
      <c r="B22471" s="5" t="s">
        <v>11245</v>
      </c>
      <c r="C22471" s="5" t="s">
        <v>12</v>
      </c>
      <c r="D22471" s="5" t="str">
        <f t="shared" si="351"/>
        <v>un</v>
      </c>
    </row>
    <row r="22472" spans="1:4" x14ac:dyDescent="0.2">
      <c r="A22472" s="5" t="s">
        <v>11246</v>
      </c>
      <c r="B22472" s="5" t="s">
        <v>36194</v>
      </c>
      <c r="C22472" s="5" t="s">
        <v>12</v>
      </c>
      <c r="D22472" s="5" t="str">
        <f t="shared" si="351"/>
        <v>un</v>
      </c>
    </row>
    <row r="22473" spans="1:4" x14ac:dyDescent="0.2">
      <c r="A22473" s="5" t="s">
        <v>22527</v>
      </c>
      <c r="B22473" s="5" t="s">
        <v>36194</v>
      </c>
      <c r="C22473" s="5" t="s">
        <v>12</v>
      </c>
      <c r="D22473" s="5" t="str">
        <f t="shared" si="351"/>
        <v>un</v>
      </c>
    </row>
    <row r="22474" spans="1:4" x14ac:dyDescent="0.2">
      <c r="A22474" s="5" t="s">
        <v>11247</v>
      </c>
      <c r="B22474" s="5" t="s">
        <v>36195</v>
      </c>
      <c r="C22474" s="5" t="s">
        <v>12</v>
      </c>
      <c r="D22474" s="5" t="str">
        <f t="shared" si="351"/>
        <v>un</v>
      </c>
    </row>
    <row r="22475" spans="1:4" x14ac:dyDescent="0.2">
      <c r="A22475" s="5" t="s">
        <v>22528</v>
      </c>
      <c r="B22475" s="5" t="s">
        <v>36195</v>
      </c>
      <c r="C22475" s="5" t="s">
        <v>12</v>
      </c>
      <c r="D22475" s="5" t="str">
        <f t="shared" si="351"/>
        <v>un</v>
      </c>
    </row>
    <row r="22476" spans="1:4" x14ac:dyDescent="0.2">
      <c r="A22476" s="5" t="s">
        <v>6246</v>
      </c>
      <c r="B22476" s="5" t="s">
        <v>36196</v>
      </c>
      <c r="C22476" s="5" t="s">
        <v>12</v>
      </c>
      <c r="D22476" s="5" t="str">
        <f t="shared" si="351"/>
        <v>un</v>
      </c>
    </row>
    <row r="22477" spans="1:4" x14ac:dyDescent="0.2">
      <c r="A22477" s="5" t="s">
        <v>22529</v>
      </c>
      <c r="B22477" s="5" t="s">
        <v>36196</v>
      </c>
      <c r="C22477" s="5" t="s">
        <v>12</v>
      </c>
      <c r="D22477" s="5" t="str">
        <f t="shared" si="351"/>
        <v>un</v>
      </c>
    </row>
    <row r="22478" spans="1:4" x14ac:dyDescent="0.2">
      <c r="A22478" s="5" t="s">
        <v>6247</v>
      </c>
      <c r="B22478" s="5" t="s">
        <v>36197</v>
      </c>
      <c r="C22478" s="5" t="s">
        <v>12</v>
      </c>
      <c r="D22478" s="5" t="str">
        <f t="shared" si="351"/>
        <v>un</v>
      </c>
    </row>
    <row r="22479" spans="1:4" x14ac:dyDescent="0.2">
      <c r="A22479" s="5" t="s">
        <v>22530</v>
      </c>
      <c r="B22479" s="5" t="s">
        <v>36197</v>
      </c>
      <c r="C22479" s="5" t="s">
        <v>12</v>
      </c>
      <c r="D22479" s="5" t="str">
        <f t="shared" si="351"/>
        <v>un</v>
      </c>
    </row>
    <row r="22480" spans="1:4" x14ac:dyDescent="0.2">
      <c r="A22480" s="5" t="s">
        <v>11248</v>
      </c>
      <c r="B22480" s="5" t="s">
        <v>36198</v>
      </c>
      <c r="C22480" s="5" t="s">
        <v>12</v>
      </c>
      <c r="D22480" s="5" t="str">
        <f t="shared" si="351"/>
        <v>un</v>
      </c>
    </row>
    <row r="22481" spans="1:4" x14ac:dyDescent="0.2">
      <c r="A22481" s="5" t="s">
        <v>22531</v>
      </c>
      <c r="B22481" s="5" t="s">
        <v>36198</v>
      </c>
      <c r="C22481" s="5" t="s">
        <v>12</v>
      </c>
      <c r="D22481" s="5" t="str">
        <f t="shared" si="351"/>
        <v>un</v>
      </c>
    </row>
    <row r="22482" spans="1:4" x14ac:dyDescent="0.2">
      <c r="A22482" s="5" t="s">
        <v>11249</v>
      </c>
      <c r="B22482" s="5" t="s">
        <v>36199</v>
      </c>
      <c r="C22482" s="5" t="s">
        <v>12</v>
      </c>
      <c r="D22482" s="5" t="str">
        <f t="shared" si="351"/>
        <v>un</v>
      </c>
    </row>
    <row r="22483" spans="1:4" x14ac:dyDescent="0.2">
      <c r="A22483" s="5" t="s">
        <v>22532</v>
      </c>
      <c r="B22483" s="5" t="s">
        <v>36199</v>
      </c>
      <c r="C22483" s="5" t="s">
        <v>12</v>
      </c>
      <c r="D22483" s="5" t="str">
        <f t="shared" si="351"/>
        <v>un</v>
      </c>
    </row>
    <row r="22484" spans="1:4" x14ac:dyDescent="0.2">
      <c r="A22484" s="5" t="s">
        <v>6248</v>
      </c>
      <c r="B22484" s="5" t="s">
        <v>36200</v>
      </c>
      <c r="C22484" s="5" t="s">
        <v>12</v>
      </c>
      <c r="D22484" s="5" t="str">
        <f t="shared" si="351"/>
        <v>un</v>
      </c>
    </row>
    <row r="22485" spans="1:4" x14ac:dyDescent="0.2">
      <c r="A22485" s="5" t="s">
        <v>22533</v>
      </c>
      <c r="B22485" s="5" t="s">
        <v>36200</v>
      </c>
      <c r="C22485" s="5" t="s">
        <v>12</v>
      </c>
      <c r="D22485" s="5" t="str">
        <f t="shared" si="351"/>
        <v>un</v>
      </c>
    </row>
    <row r="22486" spans="1:4" x14ac:dyDescent="0.2">
      <c r="A22486" s="5" t="s">
        <v>6249</v>
      </c>
      <c r="B22486" s="5" t="s">
        <v>36201</v>
      </c>
      <c r="C22486" s="5" t="s">
        <v>12</v>
      </c>
      <c r="D22486" s="5" t="str">
        <f t="shared" si="351"/>
        <v>un</v>
      </c>
    </row>
    <row r="22487" spans="1:4" x14ac:dyDescent="0.2">
      <c r="A22487" s="5" t="s">
        <v>22534</v>
      </c>
      <c r="B22487" s="5" t="s">
        <v>36201</v>
      </c>
      <c r="C22487" s="5" t="s">
        <v>12</v>
      </c>
      <c r="D22487" s="5" t="str">
        <f t="shared" si="351"/>
        <v>un</v>
      </c>
    </row>
    <row r="22488" spans="1:4" x14ac:dyDescent="0.2">
      <c r="A22488" s="5" t="s">
        <v>6250</v>
      </c>
      <c r="B22488" s="5" t="s">
        <v>36202</v>
      </c>
      <c r="C22488" s="5" t="s">
        <v>12</v>
      </c>
      <c r="D22488" s="5" t="str">
        <f t="shared" si="351"/>
        <v>un</v>
      </c>
    </row>
    <row r="22489" spans="1:4" x14ac:dyDescent="0.2">
      <c r="A22489" s="5" t="s">
        <v>22535</v>
      </c>
      <c r="B22489" s="5" t="s">
        <v>36202</v>
      </c>
      <c r="C22489" s="5" t="s">
        <v>12</v>
      </c>
      <c r="D22489" s="5" t="str">
        <f t="shared" si="351"/>
        <v>un</v>
      </c>
    </row>
    <row r="22490" spans="1:4" x14ac:dyDescent="0.2">
      <c r="A22490" s="5" t="s">
        <v>6251</v>
      </c>
      <c r="B22490" s="5" t="s">
        <v>36203</v>
      </c>
      <c r="C22490" s="5" t="s">
        <v>12</v>
      </c>
      <c r="D22490" s="5" t="str">
        <f t="shared" si="351"/>
        <v>un</v>
      </c>
    </row>
    <row r="22491" spans="1:4" x14ac:dyDescent="0.2">
      <c r="A22491" s="5" t="s">
        <v>22536</v>
      </c>
      <c r="B22491" s="5" t="s">
        <v>36203</v>
      </c>
      <c r="C22491" s="5" t="s">
        <v>12</v>
      </c>
      <c r="D22491" s="5" t="str">
        <f t="shared" si="351"/>
        <v>un</v>
      </c>
    </row>
    <row r="22492" spans="1:4" x14ac:dyDescent="0.2">
      <c r="A22492" s="5" t="s">
        <v>6252</v>
      </c>
      <c r="B22492" s="5" t="s">
        <v>36204</v>
      </c>
      <c r="C22492" s="5" t="s">
        <v>12</v>
      </c>
      <c r="D22492" s="5" t="str">
        <f t="shared" si="351"/>
        <v>un</v>
      </c>
    </row>
    <row r="22493" spans="1:4" x14ac:dyDescent="0.2">
      <c r="A22493" s="5" t="s">
        <v>22537</v>
      </c>
      <c r="B22493" s="5" t="s">
        <v>36204</v>
      </c>
      <c r="C22493" s="5" t="s">
        <v>12</v>
      </c>
      <c r="D22493" s="5" t="str">
        <f t="shared" si="351"/>
        <v>un</v>
      </c>
    </row>
    <row r="22494" spans="1:4" x14ac:dyDescent="0.2">
      <c r="A22494" s="5" t="s">
        <v>6253</v>
      </c>
      <c r="B22494" s="5" t="s">
        <v>36205</v>
      </c>
      <c r="C22494" s="5" t="s">
        <v>12</v>
      </c>
      <c r="D22494" s="5" t="str">
        <f t="shared" si="351"/>
        <v>un</v>
      </c>
    </row>
    <row r="22495" spans="1:4" x14ac:dyDescent="0.2">
      <c r="A22495" s="5" t="s">
        <v>22538</v>
      </c>
      <c r="B22495" s="5" t="s">
        <v>36205</v>
      </c>
      <c r="C22495" s="5" t="s">
        <v>12</v>
      </c>
      <c r="D22495" s="5" t="str">
        <f t="shared" si="351"/>
        <v>un</v>
      </c>
    </row>
    <row r="22496" spans="1:4" x14ac:dyDescent="0.2">
      <c r="A22496" s="5" t="s">
        <v>6254</v>
      </c>
      <c r="B22496" s="5" t="s">
        <v>36206</v>
      </c>
      <c r="C22496" s="5" t="s">
        <v>12</v>
      </c>
      <c r="D22496" s="5" t="str">
        <f t="shared" si="351"/>
        <v>un</v>
      </c>
    </row>
    <row r="22497" spans="1:4" x14ac:dyDescent="0.2">
      <c r="A22497" s="5" t="s">
        <v>22539</v>
      </c>
      <c r="B22497" s="5" t="s">
        <v>36206</v>
      </c>
      <c r="C22497" s="5" t="s">
        <v>12</v>
      </c>
      <c r="D22497" s="5" t="str">
        <f t="shared" si="351"/>
        <v>un</v>
      </c>
    </row>
    <row r="22498" spans="1:4" x14ac:dyDescent="0.2">
      <c r="A22498" s="5" t="s">
        <v>6255</v>
      </c>
      <c r="B22498" s="5" t="s">
        <v>36207</v>
      </c>
      <c r="C22498" s="5" t="s">
        <v>12</v>
      </c>
      <c r="D22498" s="5" t="str">
        <f t="shared" si="351"/>
        <v>un</v>
      </c>
    </row>
    <row r="22499" spans="1:4" x14ac:dyDescent="0.2">
      <c r="A22499" s="5" t="s">
        <v>22540</v>
      </c>
      <c r="B22499" s="5" t="s">
        <v>36207</v>
      </c>
      <c r="C22499" s="5" t="s">
        <v>12</v>
      </c>
      <c r="D22499" s="5" t="str">
        <f t="shared" si="351"/>
        <v>un</v>
      </c>
    </row>
    <row r="22500" spans="1:4" x14ac:dyDescent="0.2">
      <c r="A22500" s="5" t="s">
        <v>6256</v>
      </c>
      <c r="B22500" s="5" t="s">
        <v>36208</v>
      </c>
      <c r="C22500" s="5" t="s">
        <v>12</v>
      </c>
      <c r="D22500" s="5" t="str">
        <f t="shared" si="351"/>
        <v>un</v>
      </c>
    </row>
    <row r="22501" spans="1:4" x14ac:dyDescent="0.2">
      <c r="A22501" s="5" t="s">
        <v>22541</v>
      </c>
      <c r="B22501" s="5" t="s">
        <v>36208</v>
      </c>
      <c r="C22501" s="5" t="s">
        <v>12</v>
      </c>
      <c r="D22501" s="5" t="str">
        <f t="shared" si="351"/>
        <v>un</v>
      </c>
    </row>
    <row r="22502" spans="1:4" x14ac:dyDescent="0.2">
      <c r="A22502" s="5" t="s">
        <v>6257</v>
      </c>
      <c r="B22502" s="5" t="s">
        <v>36209</v>
      </c>
      <c r="C22502" s="5" t="s">
        <v>12</v>
      </c>
      <c r="D22502" s="5" t="str">
        <f t="shared" si="351"/>
        <v>un</v>
      </c>
    </row>
    <row r="22503" spans="1:4" x14ac:dyDescent="0.2">
      <c r="A22503" s="5" t="s">
        <v>22542</v>
      </c>
      <c r="B22503" s="5" t="s">
        <v>36209</v>
      </c>
      <c r="C22503" s="5" t="s">
        <v>12</v>
      </c>
      <c r="D22503" s="5" t="str">
        <f t="shared" si="351"/>
        <v>un</v>
      </c>
    </row>
    <row r="22504" spans="1:4" x14ac:dyDescent="0.2">
      <c r="A22504" s="5" t="s">
        <v>6258</v>
      </c>
      <c r="B22504" s="5" t="s">
        <v>36210</v>
      </c>
      <c r="C22504" s="5" t="s">
        <v>12</v>
      </c>
      <c r="D22504" s="5" t="str">
        <f t="shared" si="351"/>
        <v>un</v>
      </c>
    </row>
    <row r="22505" spans="1:4" x14ac:dyDescent="0.2">
      <c r="A22505" s="5" t="s">
        <v>22543</v>
      </c>
      <c r="B22505" s="5" t="s">
        <v>36210</v>
      </c>
      <c r="C22505" s="5" t="s">
        <v>12</v>
      </c>
      <c r="D22505" s="5" t="str">
        <f t="shared" si="351"/>
        <v>un</v>
      </c>
    </row>
    <row r="22506" spans="1:4" x14ac:dyDescent="0.2">
      <c r="A22506" s="5" t="s">
        <v>6259</v>
      </c>
      <c r="B22506" s="5" t="s">
        <v>36211</v>
      </c>
      <c r="C22506" s="5" t="s">
        <v>12</v>
      </c>
      <c r="D22506" s="5" t="str">
        <f t="shared" si="351"/>
        <v>un</v>
      </c>
    </row>
    <row r="22507" spans="1:4" x14ac:dyDescent="0.2">
      <c r="A22507" s="5" t="s">
        <v>22544</v>
      </c>
      <c r="B22507" s="5" t="s">
        <v>36211</v>
      </c>
      <c r="C22507" s="5" t="s">
        <v>12</v>
      </c>
      <c r="D22507" s="5" t="str">
        <f t="shared" si="351"/>
        <v>un</v>
      </c>
    </row>
    <row r="22508" spans="1:4" x14ac:dyDescent="0.2">
      <c r="A22508" s="5" t="s">
        <v>11250</v>
      </c>
      <c r="B22508" s="5" t="s">
        <v>36212</v>
      </c>
      <c r="C22508" s="5" t="s">
        <v>12</v>
      </c>
      <c r="D22508" s="5" t="str">
        <f t="shared" si="351"/>
        <v>un</v>
      </c>
    </row>
    <row r="22509" spans="1:4" x14ac:dyDescent="0.2">
      <c r="A22509" s="5" t="s">
        <v>22545</v>
      </c>
      <c r="B22509" s="5" t="s">
        <v>36212</v>
      </c>
      <c r="C22509" s="5" t="s">
        <v>12</v>
      </c>
      <c r="D22509" s="5" t="str">
        <f t="shared" si="351"/>
        <v>un</v>
      </c>
    </row>
    <row r="22510" spans="1:4" x14ac:dyDescent="0.2">
      <c r="A22510" s="5" t="s">
        <v>11251</v>
      </c>
      <c r="B22510" s="5" t="s">
        <v>36213</v>
      </c>
      <c r="C22510" s="5" t="s">
        <v>12</v>
      </c>
      <c r="D22510" s="5" t="str">
        <f t="shared" si="351"/>
        <v>un</v>
      </c>
    </row>
    <row r="22511" spans="1:4" x14ac:dyDescent="0.2">
      <c r="A22511" s="5" t="s">
        <v>22546</v>
      </c>
      <c r="B22511" s="5" t="s">
        <v>36213</v>
      </c>
      <c r="C22511" s="5" t="s">
        <v>12</v>
      </c>
      <c r="D22511" s="5" t="str">
        <f t="shared" si="351"/>
        <v>un</v>
      </c>
    </row>
    <row r="22512" spans="1:4" x14ac:dyDescent="0.2">
      <c r="A22512" s="5" t="s">
        <v>11252</v>
      </c>
      <c r="B22512" s="5" t="s">
        <v>23604</v>
      </c>
      <c r="C22512" s="5" t="s">
        <v>12</v>
      </c>
      <c r="D22512" s="5" t="str">
        <f t="shared" si="351"/>
        <v>un</v>
      </c>
    </row>
    <row r="22513" spans="1:4" x14ac:dyDescent="0.2">
      <c r="A22513" s="5" t="s">
        <v>22547</v>
      </c>
      <c r="B22513" s="5" t="s">
        <v>23604</v>
      </c>
      <c r="C22513" s="5" t="s">
        <v>12</v>
      </c>
      <c r="D22513" s="5" t="str">
        <f t="shared" si="351"/>
        <v>un</v>
      </c>
    </row>
    <row r="22514" spans="1:4" x14ac:dyDescent="0.2">
      <c r="A22514" s="5" t="s">
        <v>11253</v>
      </c>
      <c r="B22514" s="5" t="s">
        <v>36214</v>
      </c>
      <c r="C22514" s="5" t="s">
        <v>12</v>
      </c>
      <c r="D22514" s="5" t="str">
        <f t="shared" si="351"/>
        <v>un</v>
      </c>
    </row>
    <row r="22515" spans="1:4" x14ac:dyDescent="0.2">
      <c r="A22515" s="5" t="s">
        <v>22548</v>
      </c>
      <c r="B22515" s="5" t="s">
        <v>36214</v>
      </c>
      <c r="C22515" s="5" t="s">
        <v>12</v>
      </c>
      <c r="D22515" s="5" t="str">
        <f t="shared" si="351"/>
        <v>un</v>
      </c>
    </row>
    <row r="22516" spans="1:4" x14ac:dyDescent="0.2">
      <c r="A22516" s="5" t="s">
        <v>11254</v>
      </c>
      <c r="B22516" s="5" t="s">
        <v>36215</v>
      </c>
      <c r="C22516" s="5" t="s">
        <v>12</v>
      </c>
      <c r="D22516" s="5" t="str">
        <f t="shared" si="351"/>
        <v>un</v>
      </c>
    </row>
    <row r="22517" spans="1:4" x14ac:dyDescent="0.2">
      <c r="A22517" s="5" t="s">
        <v>22549</v>
      </c>
      <c r="B22517" s="5" t="s">
        <v>36215</v>
      </c>
      <c r="C22517" s="5" t="s">
        <v>12</v>
      </c>
      <c r="D22517" s="5" t="str">
        <f t="shared" si="351"/>
        <v>un</v>
      </c>
    </row>
    <row r="22518" spans="1:4" x14ac:dyDescent="0.2">
      <c r="A22518" s="5" t="s">
        <v>11255</v>
      </c>
      <c r="B22518" s="5" t="s">
        <v>36216</v>
      </c>
      <c r="C22518" s="5" t="s">
        <v>12</v>
      </c>
      <c r="D22518" s="5" t="str">
        <f t="shared" si="351"/>
        <v>un</v>
      </c>
    </row>
    <row r="22519" spans="1:4" x14ac:dyDescent="0.2">
      <c r="A22519" s="5" t="s">
        <v>22550</v>
      </c>
      <c r="B22519" s="5" t="s">
        <v>36216</v>
      </c>
      <c r="C22519" s="5" t="s">
        <v>12</v>
      </c>
      <c r="D22519" s="5" t="str">
        <f t="shared" si="351"/>
        <v>un</v>
      </c>
    </row>
    <row r="22520" spans="1:4" x14ac:dyDescent="0.2">
      <c r="A22520" s="5" t="s">
        <v>11256</v>
      </c>
      <c r="B22520" s="5" t="s">
        <v>36217</v>
      </c>
      <c r="C22520" s="5" t="s">
        <v>12</v>
      </c>
      <c r="D22520" s="5" t="str">
        <f t="shared" si="351"/>
        <v>un</v>
      </c>
    </row>
    <row r="22521" spans="1:4" x14ac:dyDescent="0.2">
      <c r="A22521" s="5" t="s">
        <v>22551</v>
      </c>
      <c r="B22521" s="5" t="s">
        <v>36217</v>
      </c>
      <c r="C22521" s="5" t="s">
        <v>12</v>
      </c>
      <c r="D22521" s="5" t="str">
        <f t="shared" si="351"/>
        <v>un</v>
      </c>
    </row>
    <row r="22522" spans="1:4" x14ac:dyDescent="0.2">
      <c r="A22522" s="5" t="s">
        <v>11257</v>
      </c>
      <c r="B22522" s="5" t="s">
        <v>36218</v>
      </c>
      <c r="C22522" s="5" t="s">
        <v>12</v>
      </c>
      <c r="D22522" s="5" t="str">
        <f t="shared" si="351"/>
        <v>un</v>
      </c>
    </row>
    <row r="22523" spans="1:4" x14ac:dyDescent="0.2">
      <c r="A22523" s="5" t="s">
        <v>22552</v>
      </c>
      <c r="B22523" s="5" t="s">
        <v>36218</v>
      </c>
      <c r="C22523" s="5" t="s">
        <v>12</v>
      </c>
      <c r="D22523" s="5" t="str">
        <f t="shared" si="351"/>
        <v>un</v>
      </c>
    </row>
    <row r="22524" spans="1:4" x14ac:dyDescent="0.2">
      <c r="A22524" s="5" t="s">
        <v>11258</v>
      </c>
      <c r="B22524" s="5" t="s">
        <v>36219</v>
      </c>
      <c r="C22524" s="5" t="s">
        <v>12</v>
      </c>
      <c r="D22524" s="5" t="str">
        <f t="shared" si="351"/>
        <v>un</v>
      </c>
    </row>
    <row r="22525" spans="1:4" x14ac:dyDescent="0.2">
      <c r="A22525" s="5" t="s">
        <v>22553</v>
      </c>
      <c r="B22525" s="5" t="s">
        <v>36219</v>
      </c>
      <c r="C22525" s="5" t="s">
        <v>12</v>
      </c>
      <c r="D22525" s="5" t="str">
        <f t="shared" si="351"/>
        <v>un</v>
      </c>
    </row>
    <row r="22526" spans="1:4" x14ac:dyDescent="0.2">
      <c r="A22526" s="5" t="s">
        <v>11259</v>
      </c>
      <c r="B22526" s="5" t="s">
        <v>36220</v>
      </c>
      <c r="C22526" s="5" t="s">
        <v>12</v>
      </c>
      <c r="D22526" s="5" t="str">
        <f t="shared" si="351"/>
        <v>un</v>
      </c>
    </row>
    <row r="22527" spans="1:4" x14ac:dyDescent="0.2">
      <c r="A22527" s="5" t="s">
        <v>22554</v>
      </c>
      <c r="B22527" s="5" t="s">
        <v>36220</v>
      </c>
      <c r="C22527" s="5" t="s">
        <v>12</v>
      </c>
      <c r="D22527" s="5" t="str">
        <f t="shared" si="351"/>
        <v>un</v>
      </c>
    </row>
    <row r="22528" spans="1:4" x14ac:dyDescent="0.2">
      <c r="A22528" s="5" t="s">
        <v>11260</v>
      </c>
      <c r="B22528" s="5" t="s">
        <v>36221</v>
      </c>
      <c r="C22528" s="5" t="s">
        <v>12</v>
      </c>
      <c r="D22528" s="5" t="str">
        <f t="shared" si="351"/>
        <v>un</v>
      </c>
    </row>
    <row r="22529" spans="1:4" x14ac:dyDescent="0.2">
      <c r="A22529" s="5" t="s">
        <v>22555</v>
      </c>
      <c r="B22529" s="5" t="s">
        <v>36221</v>
      </c>
      <c r="C22529" s="5" t="s">
        <v>12</v>
      </c>
      <c r="D22529" s="5" t="str">
        <f t="shared" si="351"/>
        <v>un</v>
      </c>
    </row>
    <row r="22530" spans="1:4" x14ac:dyDescent="0.2">
      <c r="A22530" s="5" t="s">
        <v>11261</v>
      </c>
      <c r="B22530" s="5" t="s">
        <v>36222</v>
      </c>
      <c r="C22530" s="5" t="s">
        <v>12</v>
      </c>
      <c r="D22530" s="5" t="str">
        <f t="shared" ref="D22530:D22593" si="352">LOWER(C22530)</f>
        <v>un</v>
      </c>
    </row>
    <row r="22531" spans="1:4" x14ac:dyDescent="0.2">
      <c r="A22531" s="5" t="s">
        <v>22556</v>
      </c>
      <c r="B22531" s="5" t="s">
        <v>36222</v>
      </c>
      <c r="C22531" s="5" t="s">
        <v>12</v>
      </c>
      <c r="D22531" s="5" t="str">
        <f t="shared" si="352"/>
        <v>un</v>
      </c>
    </row>
    <row r="22532" spans="1:4" x14ac:dyDescent="0.2">
      <c r="A22532" s="5" t="s">
        <v>11262</v>
      </c>
      <c r="B22532" s="5" t="s">
        <v>36223</v>
      </c>
      <c r="C22532" s="5" t="s">
        <v>12</v>
      </c>
      <c r="D22532" s="5" t="str">
        <f t="shared" si="352"/>
        <v>un</v>
      </c>
    </row>
    <row r="22533" spans="1:4" x14ac:dyDescent="0.2">
      <c r="A22533" s="5" t="s">
        <v>22557</v>
      </c>
      <c r="B22533" s="5" t="s">
        <v>36223</v>
      </c>
      <c r="C22533" s="5" t="s">
        <v>12</v>
      </c>
      <c r="D22533" s="5" t="str">
        <f t="shared" si="352"/>
        <v>un</v>
      </c>
    </row>
    <row r="22534" spans="1:4" x14ac:dyDescent="0.2">
      <c r="A22534" s="5" t="s">
        <v>11263</v>
      </c>
      <c r="B22534" s="5" t="s">
        <v>36224</v>
      </c>
      <c r="C22534" s="5" t="s">
        <v>12</v>
      </c>
      <c r="D22534" s="5" t="str">
        <f t="shared" si="352"/>
        <v>un</v>
      </c>
    </row>
    <row r="22535" spans="1:4" x14ac:dyDescent="0.2">
      <c r="A22535" s="5" t="s">
        <v>22558</v>
      </c>
      <c r="B22535" s="5" t="s">
        <v>36224</v>
      </c>
      <c r="C22535" s="5" t="s">
        <v>12</v>
      </c>
      <c r="D22535" s="5" t="str">
        <f t="shared" si="352"/>
        <v>un</v>
      </c>
    </row>
    <row r="22536" spans="1:4" x14ac:dyDescent="0.2">
      <c r="A22536" s="5" t="s">
        <v>11264</v>
      </c>
      <c r="B22536" s="5" t="s">
        <v>36225</v>
      </c>
      <c r="C22536" s="5" t="s">
        <v>12</v>
      </c>
      <c r="D22536" s="5" t="str">
        <f t="shared" si="352"/>
        <v>un</v>
      </c>
    </row>
    <row r="22537" spans="1:4" x14ac:dyDescent="0.2">
      <c r="A22537" s="5" t="s">
        <v>22559</v>
      </c>
      <c r="B22537" s="5" t="s">
        <v>36225</v>
      </c>
      <c r="C22537" s="5" t="s">
        <v>12</v>
      </c>
      <c r="D22537" s="5" t="str">
        <f t="shared" si="352"/>
        <v>un</v>
      </c>
    </row>
    <row r="22538" spans="1:4" x14ac:dyDescent="0.2">
      <c r="A22538" s="5" t="s">
        <v>11265</v>
      </c>
      <c r="B22538" s="5" t="s">
        <v>36226</v>
      </c>
      <c r="C22538" s="5" t="s">
        <v>12</v>
      </c>
      <c r="D22538" s="5" t="str">
        <f t="shared" si="352"/>
        <v>un</v>
      </c>
    </row>
    <row r="22539" spans="1:4" x14ac:dyDescent="0.2">
      <c r="A22539" s="5" t="s">
        <v>22560</v>
      </c>
      <c r="B22539" s="5" t="s">
        <v>36226</v>
      </c>
      <c r="C22539" s="5" t="s">
        <v>12</v>
      </c>
      <c r="D22539" s="5" t="str">
        <f t="shared" si="352"/>
        <v>un</v>
      </c>
    </row>
    <row r="22540" spans="1:4" x14ac:dyDescent="0.2">
      <c r="A22540" s="5" t="s">
        <v>11266</v>
      </c>
      <c r="B22540" s="5" t="s">
        <v>36227</v>
      </c>
      <c r="C22540" s="5" t="s">
        <v>12</v>
      </c>
      <c r="D22540" s="5" t="str">
        <f t="shared" si="352"/>
        <v>un</v>
      </c>
    </row>
    <row r="22541" spans="1:4" x14ac:dyDescent="0.2">
      <c r="A22541" s="5" t="s">
        <v>22561</v>
      </c>
      <c r="B22541" s="5" t="s">
        <v>36227</v>
      </c>
      <c r="C22541" s="5" t="s">
        <v>12</v>
      </c>
      <c r="D22541" s="5" t="str">
        <f t="shared" si="352"/>
        <v>un</v>
      </c>
    </row>
    <row r="22542" spans="1:4" x14ac:dyDescent="0.2">
      <c r="A22542" s="5" t="s">
        <v>11267</v>
      </c>
      <c r="B22542" s="5" t="s">
        <v>36228</v>
      </c>
      <c r="C22542" s="5" t="s">
        <v>12</v>
      </c>
      <c r="D22542" s="5" t="str">
        <f t="shared" si="352"/>
        <v>un</v>
      </c>
    </row>
    <row r="22543" spans="1:4" x14ac:dyDescent="0.2">
      <c r="A22543" s="5" t="s">
        <v>22562</v>
      </c>
      <c r="B22543" s="5" t="s">
        <v>36228</v>
      </c>
      <c r="C22543" s="5" t="s">
        <v>12</v>
      </c>
      <c r="D22543" s="5" t="str">
        <f t="shared" si="352"/>
        <v>un</v>
      </c>
    </row>
    <row r="22544" spans="1:4" x14ac:dyDescent="0.2">
      <c r="A22544" s="5" t="s">
        <v>11268</v>
      </c>
      <c r="B22544" s="5" t="s">
        <v>36229</v>
      </c>
      <c r="C22544" s="5" t="s">
        <v>12</v>
      </c>
      <c r="D22544" s="5" t="str">
        <f t="shared" si="352"/>
        <v>un</v>
      </c>
    </row>
    <row r="22545" spans="1:4" x14ac:dyDescent="0.2">
      <c r="A22545" s="5" t="s">
        <v>22563</v>
      </c>
      <c r="B22545" s="5" t="s">
        <v>36229</v>
      </c>
      <c r="C22545" s="5" t="s">
        <v>12</v>
      </c>
      <c r="D22545" s="5" t="str">
        <f t="shared" si="352"/>
        <v>un</v>
      </c>
    </row>
    <row r="22546" spans="1:4" x14ac:dyDescent="0.2">
      <c r="A22546" s="5" t="s">
        <v>11269</v>
      </c>
      <c r="B22546" s="5" t="s">
        <v>36230</v>
      </c>
      <c r="C22546" s="5" t="s">
        <v>12</v>
      </c>
      <c r="D22546" s="5" t="str">
        <f t="shared" si="352"/>
        <v>un</v>
      </c>
    </row>
    <row r="22547" spans="1:4" x14ac:dyDescent="0.2">
      <c r="A22547" s="5" t="s">
        <v>22564</v>
      </c>
      <c r="B22547" s="5" t="s">
        <v>36230</v>
      </c>
      <c r="C22547" s="5" t="s">
        <v>12</v>
      </c>
      <c r="D22547" s="5" t="str">
        <f t="shared" si="352"/>
        <v>un</v>
      </c>
    </row>
    <row r="22548" spans="1:4" x14ac:dyDescent="0.2">
      <c r="A22548" s="5" t="s">
        <v>11270</v>
      </c>
      <c r="B22548" s="5" t="s">
        <v>36231</v>
      </c>
      <c r="C22548" s="5" t="s">
        <v>12</v>
      </c>
      <c r="D22548" s="5" t="str">
        <f t="shared" si="352"/>
        <v>un</v>
      </c>
    </row>
    <row r="22549" spans="1:4" x14ac:dyDescent="0.2">
      <c r="A22549" s="5" t="s">
        <v>22565</v>
      </c>
      <c r="B22549" s="5" t="s">
        <v>36231</v>
      </c>
      <c r="C22549" s="5" t="s">
        <v>12</v>
      </c>
      <c r="D22549" s="5" t="str">
        <f t="shared" si="352"/>
        <v>un</v>
      </c>
    </row>
    <row r="22550" spans="1:4" x14ac:dyDescent="0.2">
      <c r="A22550" s="5" t="s">
        <v>11271</v>
      </c>
      <c r="B22550" s="5" t="s">
        <v>36232</v>
      </c>
      <c r="C22550" s="5" t="s">
        <v>12</v>
      </c>
      <c r="D22550" s="5" t="str">
        <f t="shared" si="352"/>
        <v>un</v>
      </c>
    </row>
    <row r="22551" spans="1:4" x14ac:dyDescent="0.2">
      <c r="A22551" s="5" t="s">
        <v>22566</v>
      </c>
      <c r="B22551" s="5" t="s">
        <v>36232</v>
      </c>
      <c r="C22551" s="5" t="s">
        <v>12</v>
      </c>
      <c r="D22551" s="5" t="str">
        <f t="shared" si="352"/>
        <v>un</v>
      </c>
    </row>
    <row r="22552" spans="1:4" x14ac:dyDescent="0.2">
      <c r="A22552" s="5" t="s">
        <v>11272</v>
      </c>
      <c r="B22552" s="5" t="s">
        <v>36233</v>
      </c>
      <c r="C22552" s="5" t="s">
        <v>12</v>
      </c>
      <c r="D22552" s="5" t="str">
        <f t="shared" si="352"/>
        <v>un</v>
      </c>
    </row>
    <row r="22553" spans="1:4" x14ac:dyDescent="0.2">
      <c r="A22553" s="5" t="s">
        <v>22567</v>
      </c>
      <c r="B22553" s="5" t="s">
        <v>36233</v>
      </c>
      <c r="C22553" s="5" t="s">
        <v>12</v>
      </c>
      <c r="D22553" s="5" t="str">
        <f t="shared" si="352"/>
        <v>un</v>
      </c>
    </row>
    <row r="22554" spans="1:4" x14ac:dyDescent="0.2">
      <c r="A22554" s="5" t="s">
        <v>11273</v>
      </c>
      <c r="B22554" s="5" t="s">
        <v>36234</v>
      </c>
      <c r="C22554" s="5" t="s">
        <v>12</v>
      </c>
      <c r="D22554" s="5" t="str">
        <f t="shared" si="352"/>
        <v>un</v>
      </c>
    </row>
    <row r="22555" spans="1:4" x14ac:dyDescent="0.2">
      <c r="A22555" s="5" t="s">
        <v>22568</v>
      </c>
      <c r="B22555" s="5" t="s">
        <v>36234</v>
      </c>
      <c r="C22555" s="5" t="s">
        <v>12</v>
      </c>
      <c r="D22555" s="5" t="str">
        <f t="shared" si="352"/>
        <v>un</v>
      </c>
    </row>
    <row r="22556" spans="1:4" x14ac:dyDescent="0.2">
      <c r="A22556" s="5" t="s">
        <v>11274</v>
      </c>
      <c r="B22556" s="5" t="s">
        <v>36235</v>
      </c>
      <c r="C22556" s="5" t="s">
        <v>12</v>
      </c>
      <c r="D22556" s="5" t="str">
        <f t="shared" si="352"/>
        <v>un</v>
      </c>
    </row>
    <row r="22557" spans="1:4" x14ac:dyDescent="0.2">
      <c r="A22557" s="5" t="s">
        <v>22569</v>
      </c>
      <c r="B22557" s="5" t="s">
        <v>36235</v>
      </c>
      <c r="C22557" s="5" t="s">
        <v>12</v>
      </c>
      <c r="D22557" s="5" t="str">
        <f t="shared" si="352"/>
        <v>un</v>
      </c>
    </row>
    <row r="22558" spans="1:4" x14ac:dyDescent="0.2">
      <c r="A22558" s="5" t="s">
        <v>6260</v>
      </c>
      <c r="B22558" s="5" t="s">
        <v>36236</v>
      </c>
      <c r="C22558" s="5" t="s">
        <v>12</v>
      </c>
      <c r="D22558" s="5" t="str">
        <f t="shared" si="352"/>
        <v>un</v>
      </c>
    </row>
    <row r="22559" spans="1:4" x14ac:dyDescent="0.2">
      <c r="A22559" s="5" t="s">
        <v>22570</v>
      </c>
      <c r="B22559" s="5" t="s">
        <v>36236</v>
      </c>
      <c r="C22559" s="5" t="s">
        <v>12</v>
      </c>
      <c r="D22559" s="5" t="str">
        <f t="shared" si="352"/>
        <v>un</v>
      </c>
    </row>
    <row r="22560" spans="1:4" x14ac:dyDescent="0.2">
      <c r="A22560" s="5" t="s">
        <v>6261</v>
      </c>
      <c r="B22560" s="5" t="s">
        <v>36237</v>
      </c>
      <c r="C22560" s="5" t="s">
        <v>12</v>
      </c>
      <c r="D22560" s="5" t="str">
        <f t="shared" si="352"/>
        <v>un</v>
      </c>
    </row>
    <row r="22561" spans="1:4" x14ac:dyDescent="0.2">
      <c r="A22561" s="5" t="s">
        <v>22571</v>
      </c>
      <c r="B22561" s="5" t="s">
        <v>36237</v>
      </c>
      <c r="C22561" s="5" t="s">
        <v>12</v>
      </c>
      <c r="D22561" s="5" t="str">
        <f t="shared" si="352"/>
        <v>un</v>
      </c>
    </row>
    <row r="22562" spans="1:4" x14ac:dyDescent="0.2">
      <c r="A22562" s="5" t="s">
        <v>6272</v>
      </c>
      <c r="B22562" s="5" t="s">
        <v>36238</v>
      </c>
      <c r="C22562" s="5" t="s">
        <v>12</v>
      </c>
      <c r="D22562" s="5" t="str">
        <f t="shared" si="352"/>
        <v>un</v>
      </c>
    </row>
    <row r="22563" spans="1:4" x14ac:dyDescent="0.2">
      <c r="A22563" s="5" t="s">
        <v>22572</v>
      </c>
      <c r="B22563" s="5" t="s">
        <v>36238</v>
      </c>
      <c r="C22563" s="5" t="s">
        <v>12</v>
      </c>
      <c r="D22563" s="5" t="str">
        <f t="shared" si="352"/>
        <v>un</v>
      </c>
    </row>
    <row r="22564" spans="1:4" x14ac:dyDescent="0.2">
      <c r="A22564" s="5" t="s">
        <v>6273</v>
      </c>
      <c r="B22564" s="5" t="s">
        <v>36239</v>
      </c>
      <c r="C22564" s="5" t="s">
        <v>21</v>
      </c>
      <c r="D22564" s="5" t="str">
        <f t="shared" si="352"/>
        <v>m</v>
      </c>
    </row>
    <row r="22565" spans="1:4" x14ac:dyDescent="0.2">
      <c r="A22565" s="5" t="s">
        <v>22573</v>
      </c>
      <c r="B22565" s="5" t="s">
        <v>36239</v>
      </c>
      <c r="C22565" s="5" t="s">
        <v>21</v>
      </c>
      <c r="D22565" s="5" t="str">
        <f t="shared" si="352"/>
        <v>m</v>
      </c>
    </row>
    <row r="22566" spans="1:4" x14ac:dyDescent="0.2">
      <c r="A22566" s="5" t="s">
        <v>11275</v>
      </c>
      <c r="B22566" s="5" t="s">
        <v>36240</v>
      </c>
      <c r="C22566" s="5" t="s">
        <v>12</v>
      </c>
      <c r="D22566" s="5" t="str">
        <f t="shared" si="352"/>
        <v>un</v>
      </c>
    </row>
    <row r="22567" spans="1:4" x14ac:dyDescent="0.2">
      <c r="A22567" s="5" t="s">
        <v>22574</v>
      </c>
      <c r="B22567" s="5" t="s">
        <v>36240</v>
      </c>
      <c r="C22567" s="5" t="s">
        <v>12</v>
      </c>
      <c r="D22567" s="5" t="str">
        <f t="shared" si="352"/>
        <v>un</v>
      </c>
    </row>
    <row r="22568" spans="1:4" x14ac:dyDescent="0.2">
      <c r="A22568" s="5" t="s">
        <v>11276</v>
      </c>
      <c r="B22568" s="5" t="s">
        <v>36241</v>
      </c>
      <c r="C22568" s="5" t="s">
        <v>12</v>
      </c>
      <c r="D22568" s="5" t="str">
        <f t="shared" si="352"/>
        <v>un</v>
      </c>
    </row>
    <row r="22569" spans="1:4" x14ac:dyDescent="0.2">
      <c r="A22569" s="5" t="s">
        <v>22575</v>
      </c>
      <c r="B22569" s="5" t="s">
        <v>36241</v>
      </c>
      <c r="C22569" s="5" t="s">
        <v>12</v>
      </c>
      <c r="D22569" s="5" t="str">
        <f t="shared" si="352"/>
        <v>un</v>
      </c>
    </row>
    <row r="22570" spans="1:4" x14ac:dyDescent="0.2">
      <c r="A22570" s="5" t="s">
        <v>6262</v>
      </c>
      <c r="B22570" s="5" t="s">
        <v>36242</v>
      </c>
      <c r="C22570" s="5" t="s">
        <v>12</v>
      </c>
      <c r="D22570" s="5" t="str">
        <f t="shared" si="352"/>
        <v>un</v>
      </c>
    </row>
    <row r="22571" spans="1:4" x14ac:dyDescent="0.2">
      <c r="A22571" s="5" t="s">
        <v>22576</v>
      </c>
      <c r="B22571" s="5" t="s">
        <v>36242</v>
      </c>
      <c r="C22571" s="5" t="s">
        <v>12</v>
      </c>
      <c r="D22571" s="5" t="str">
        <f t="shared" si="352"/>
        <v>un</v>
      </c>
    </row>
    <row r="22572" spans="1:4" x14ac:dyDescent="0.2">
      <c r="A22572" s="5" t="s">
        <v>6263</v>
      </c>
      <c r="B22572" s="5" t="s">
        <v>36243</v>
      </c>
      <c r="C22572" s="5" t="s">
        <v>12</v>
      </c>
      <c r="D22572" s="5" t="str">
        <f t="shared" si="352"/>
        <v>un</v>
      </c>
    </row>
    <row r="22573" spans="1:4" x14ac:dyDescent="0.2">
      <c r="A22573" s="5" t="s">
        <v>22577</v>
      </c>
      <c r="B22573" s="5" t="s">
        <v>36243</v>
      </c>
      <c r="C22573" s="5" t="s">
        <v>12</v>
      </c>
      <c r="D22573" s="5" t="str">
        <f t="shared" si="352"/>
        <v>un</v>
      </c>
    </row>
    <row r="22574" spans="1:4" x14ac:dyDescent="0.2">
      <c r="A22574" s="5" t="s">
        <v>6264</v>
      </c>
      <c r="B22574" s="5" t="s">
        <v>36244</v>
      </c>
      <c r="C22574" s="5" t="s">
        <v>12</v>
      </c>
      <c r="D22574" s="5" t="str">
        <f t="shared" si="352"/>
        <v>un</v>
      </c>
    </row>
    <row r="22575" spans="1:4" x14ac:dyDescent="0.2">
      <c r="A22575" s="5" t="s">
        <v>22578</v>
      </c>
      <c r="B22575" s="5" t="s">
        <v>36244</v>
      </c>
      <c r="C22575" s="5" t="s">
        <v>12</v>
      </c>
      <c r="D22575" s="5" t="str">
        <f t="shared" si="352"/>
        <v>un</v>
      </c>
    </row>
    <row r="22576" spans="1:4" x14ac:dyDescent="0.2">
      <c r="A22576" s="5" t="s">
        <v>11277</v>
      </c>
      <c r="B22576" s="5" t="s">
        <v>36245</v>
      </c>
      <c r="C22576" s="5" t="s">
        <v>12</v>
      </c>
      <c r="D22576" s="5" t="str">
        <f t="shared" si="352"/>
        <v>un</v>
      </c>
    </row>
    <row r="22577" spans="1:4" x14ac:dyDescent="0.2">
      <c r="A22577" s="5" t="s">
        <v>22579</v>
      </c>
      <c r="B22577" s="5" t="s">
        <v>36245</v>
      </c>
      <c r="C22577" s="5" t="s">
        <v>12</v>
      </c>
      <c r="D22577" s="5" t="str">
        <f t="shared" si="352"/>
        <v>un</v>
      </c>
    </row>
    <row r="22578" spans="1:4" x14ac:dyDescent="0.2">
      <c r="A22578" s="5" t="s">
        <v>11278</v>
      </c>
      <c r="B22578" s="5" t="s">
        <v>36246</v>
      </c>
      <c r="C22578" s="5" t="s">
        <v>12</v>
      </c>
      <c r="D22578" s="5" t="str">
        <f t="shared" si="352"/>
        <v>un</v>
      </c>
    </row>
    <row r="22579" spans="1:4" x14ac:dyDescent="0.2">
      <c r="A22579" s="5" t="s">
        <v>22580</v>
      </c>
      <c r="B22579" s="5" t="s">
        <v>36246</v>
      </c>
      <c r="C22579" s="5" t="s">
        <v>12</v>
      </c>
      <c r="D22579" s="5" t="str">
        <f t="shared" si="352"/>
        <v>un</v>
      </c>
    </row>
    <row r="22580" spans="1:4" x14ac:dyDescent="0.2">
      <c r="A22580" s="5" t="s">
        <v>11279</v>
      </c>
      <c r="B22580" s="5" t="s">
        <v>36247</v>
      </c>
      <c r="C22580" s="5" t="s">
        <v>12</v>
      </c>
      <c r="D22580" s="5" t="str">
        <f t="shared" si="352"/>
        <v>un</v>
      </c>
    </row>
    <row r="22581" spans="1:4" x14ac:dyDescent="0.2">
      <c r="A22581" s="5" t="s">
        <v>22581</v>
      </c>
      <c r="B22581" s="5" t="s">
        <v>36247</v>
      </c>
      <c r="C22581" s="5" t="s">
        <v>12</v>
      </c>
      <c r="D22581" s="5" t="str">
        <f t="shared" si="352"/>
        <v>un</v>
      </c>
    </row>
    <row r="22582" spans="1:4" x14ac:dyDescent="0.2">
      <c r="A22582" s="5" t="s">
        <v>11280</v>
      </c>
      <c r="B22582" s="5" t="s">
        <v>36248</v>
      </c>
      <c r="C22582" s="5" t="s">
        <v>12</v>
      </c>
      <c r="D22582" s="5" t="str">
        <f t="shared" si="352"/>
        <v>un</v>
      </c>
    </row>
    <row r="22583" spans="1:4" x14ac:dyDescent="0.2">
      <c r="A22583" s="5" t="s">
        <v>22582</v>
      </c>
      <c r="B22583" s="5" t="s">
        <v>36248</v>
      </c>
      <c r="C22583" s="5" t="s">
        <v>12</v>
      </c>
      <c r="D22583" s="5" t="str">
        <f t="shared" si="352"/>
        <v>un</v>
      </c>
    </row>
    <row r="22584" spans="1:4" x14ac:dyDescent="0.2">
      <c r="A22584" s="5" t="s">
        <v>11281</v>
      </c>
      <c r="B22584" s="5" t="s">
        <v>36249</v>
      </c>
      <c r="C22584" s="5" t="s">
        <v>12</v>
      </c>
      <c r="D22584" s="5" t="str">
        <f t="shared" si="352"/>
        <v>un</v>
      </c>
    </row>
    <row r="22585" spans="1:4" x14ac:dyDescent="0.2">
      <c r="A22585" s="5" t="s">
        <v>22583</v>
      </c>
      <c r="B22585" s="5" t="s">
        <v>36249</v>
      </c>
      <c r="C22585" s="5" t="s">
        <v>12</v>
      </c>
      <c r="D22585" s="5" t="str">
        <f t="shared" si="352"/>
        <v>un</v>
      </c>
    </row>
    <row r="22586" spans="1:4" x14ac:dyDescent="0.2">
      <c r="A22586" s="5" t="s">
        <v>11282</v>
      </c>
      <c r="B22586" s="5" t="s">
        <v>36250</v>
      </c>
      <c r="C22586" s="5" t="s">
        <v>12</v>
      </c>
      <c r="D22586" s="5" t="str">
        <f t="shared" si="352"/>
        <v>un</v>
      </c>
    </row>
    <row r="22587" spans="1:4" x14ac:dyDescent="0.2">
      <c r="A22587" s="5" t="s">
        <v>22584</v>
      </c>
      <c r="B22587" s="5" t="s">
        <v>36250</v>
      </c>
      <c r="C22587" s="5" t="s">
        <v>12</v>
      </c>
      <c r="D22587" s="5" t="str">
        <f t="shared" si="352"/>
        <v>un</v>
      </c>
    </row>
    <row r="22588" spans="1:4" x14ac:dyDescent="0.2">
      <c r="A22588" s="5" t="s">
        <v>11283</v>
      </c>
      <c r="B22588" s="5" t="s">
        <v>36251</v>
      </c>
      <c r="C22588" s="5" t="s">
        <v>12</v>
      </c>
      <c r="D22588" s="5" t="str">
        <f t="shared" si="352"/>
        <v>un</v>
      </c>
    </row>
    <row r="22589" spans="1:4" x14ac:dyDescent="0.2">
      <c r="A22589" s="5" t="s">
        <v>22585</v>
      </c>
      <c r="B22589" s="5" t="s">
        <v>36251</v>
      </c>
      <c r="C22589" s="5" t="s">
        <v>12</v>
      </c>
      <c r="D22589" s="5" t="str">
        <f t="shared" si="352"/>
        <v>un</v>
      </c>
    </row>
    <row r="22590" spans="1:4" x14ac:dyDescent="0.2">
      <c r="A22590" s="5" t="s">
        <v>11284</v>
      </c>
      <c r="B22590" s="5" t="s">
        <v>36252</v>
      </c>
      <c r="C22590" s="5" t="s">
        <v>12</v>
      </c>
      <c r="D22590" s="5" t="str">
        <f t="shared" si="352"/>
        <v>un</v>
      </c>
    </row>
    <row r="22591" spans="1:4" x14ac:dyDescent="0.2">
      <c r="A22591" s="5" t="s">
        <v>22586</v>
      </c>
      <c r="B22591" s="5" t="s">
        <v>36252</v>
      </c>
      <c r="C22591" s="5" t="s">
        <v>12</v>
      </c>
      <c r="D22591" s="5" t="str">
        <f t="shared" si="352"/>
        <v>un</v>
      </c>
    </row>
    <row r="22592" spans="1:4" x14ac:dyDescent="0.2">
      <c r="A22592" s="5" t="s">
        <v>11285</v>
      </c>
      <c r="B22592" s="5" t="s">
        <v>36253</v>
      </c>
      <c r="C22592" s="5" t="s">
        <v>12</v>
      </c>
      <c r="D22592" s="5" t="str">
        <f t="shared" si="352"/>
        <v>un</v>
      </c>
    </row>
    <row r="22593" spans="1:4" x14ac:dyDescent="0.2">
      <c r="A22593" s="5" t="s">
        <v>22587</v>
      </c>
      <c r="B22593" s="5" t="s">
        <v>36253</v>
      </c>
      <c r="C22593" s="5" t="s">
        <v>12</v>
      </c>
      <c r="D22593" s="5" t="str">
        <f t="shared" si="352"/>
        <v>un</v>
      </c>
    </row>
    <row r="22594" spans="1:4" x14ac:dyDescent="0.2">
      <c r="A22594" s="5" t="s">
        <v>11286</v>
      </c>
      <c r="B22594" s="5" t="s">
        <v>36254</v>
      </c>
      <c r="C22594" s="5" t="s">
        <v>12</v>
      </c>
      <c r="D22594" s="5" t="str">
        <f t="shared" ref="D22594:D22657" si="353">LOWER(C22594)</f>
        <v>un</v>
      </c>
    </row>
    <row r="22595" spans="1:4" x14ac:dyDescent="0.2">
      <c r="A22595" s="5" t="s">
        <v>22588</v>
      </c>
      <c r="B22595" s="5" t="s">
        <v>36254</v>
      </c>
      <c r="C22595" s="5" t="s">
        <v>12</v>
      </c>
      <c r="D22595" s="5" t="str">
        <f t="shared" si="353"/>
        <v>un</v>
      </c>
    </row>
    <row r="22596" spans="1:4" x14ac:dyDescent="0.2">
      <c r="A22596" s="5" t="s">
        <v>11287</v>
      </c>
      <c r="B22596" s="5" t="s">
        <v>36255</v>
      </c>
      <c r="C22596" s="5" t="s">
        <v>12</v>
      </c>
      <c r="D22596" s="5" t="str">
        <f t="shared" si="353"/>
        <v>un</v>
      </c>
    </row>
    <row r="22597" spans="1:4" x14ac:dyDescent="0.2">
      <c r="A22597" s="5" t="s">
        <v>22589</v>
      </c>
      <c r="B22597" s="5" t="s">
        <v>36255</v>
      </c>
      <c r="C22597" s="5" t="s">
        <v>12</v>
      </c>
      <c r="D22597" s="5" t="str">
        <f t="shared" si="353"/>
        <v>un</v>
      </c>
    </row>
    <row r="22598" spans="1:4" x14ac:dyDescent="0.2">
      <c r="A22598" s="5" t="s">
        <v>11288</v>
      </c>
      <c r="B22598" s="5" t="s">
        <v>36256</v>
      </c>
      <c r="C22598" s="5" t="s">
        <v>12</v>
      </c>
      <c r="D22598" s="5" t="str">
        <f t="shared" si="353"/>
        <v>un</v>
      </c>
    </row>
    <row r="22599" spans="1:4" x14ac:dyDescent="0.2">
      <c r="A22599" s="5" t="s">
        <v>22590</v>
      </c>
      <c r="B22599" s="5" t="s">
        <v>36256</v>
      </c>
      <c r="C22599" s="5" t="s">
        <v>12</v>
      </c>
      <c r="D22599" s="5" t="str">
        <f t="shared" si="353"/>
        <v>un</v>
      </c>
    </row>
    <row r="22600" spans="1:4" x14ac:dyDescent="0.2">
      <c r="A22600" s="5" t="s">
        <v>11289</v>
      </c>
      <c r="B22600" s="5" t="s">
        <v>36257</v>
      </c>
      <c r="C22600" s="5" t="s">
        <v>12</v>
      </c>
      <c r="D22600" s="5" t="str">
        <f t="shared" si="353"/>
        <v>un</v>
      </c>
    </row>
    <row r="22601" spans="1:4" x14ac:dyDescent="0.2">
      <c r="A22601" s="5" t="s">
        <v>22591</v>
      </c>
      <c r="B22601" s="5" t="s">
        <v>36257</v>
      </c>
      <c r="C22601" s="5" t="s">
        <v>12</v>
      </c>
      <c r="D22601" s="5" t="str">
        <f t="shared" si="353"/>
        <v>un</v>
      </c>
    </row>
    <row r="22602" spans="1:4" x14ac:dyDescent="0.2">
      <c r="A22602" s="5" t="s">
        <v>6265</v>
      </c>
      <c r="B22602" s="5" t="s">
        <v>36258</v>
      </c>
      <c r="C22602" s="5" t="s">
        <v>21</v>
      </c>
      <c r="D22602" s="5" t="str">
        <f t="shared" si="353"/>
        <v>m</v>
      </c>
    </row>
    <row r="22603" spans="1:4" x14ac:dyDescent="0.2">
      <c r="A22603" s="5" t="s">
        <v>22592</v>
      </c>
      <c r="B22603" s="5" t="s">
        <v>36258</v>
      </c>
      <c r="C22603" s="5" t="s">
        <v>21</v>
      </c>
      <c r="D22603" s="5" t="str">
        <f t="shared" si="353"/>
        <v>m</v>
      </c>
    </row>
    <row r="22604" spans="1:4" x14ac:dyDescent="0.2">
      <c r="A22604" s="5" t="s">
        <v>6266</v>
      </c>
      <c r="B22604" s="5" t="s">
        <v>36259</v>
      </c>
      <c r="C22604" s="5" t="s">
        <v>21</v>
      </c>
      <c r="D22604" s="5" t="str">
        <f t="shared" si="353"/>
        <v>m</v>
      </c>
    </row>
    <row r="22605" spans="1:4" x14ac:dyDescent="0.2">
      <c r="A22605" s="5" t="s">
        <v>22593</v>
      </c>
      <c r="B22605" s="5" t="s">
        <v>36259</v>
      </c>
      <c r="C22605" s="5" t="s">
        <v>21</v>
      </c>
      <c r="D22605" s="5" t="str">
        <f t="shared" si="353"/>
        <v>m</v>
      </c>
    </row>
    <row r="22606" spans="1:4" x14ac:dyDescent="0.2">
      <c r="A22606" s="5" t="s">
        <v>6267</v>
      </c>
      <c r="B22606" s="5" t="s">
        <v>36260</v>
      </c>
      <c r="C22606" s="5" t="s">
        <v>21</v>
      </c>
      <c r="D22606" s="5" t="str">
        <f t="shared" si="353"/>
        <v>m</v>
      </c>
    </row>
    <row r="22607" spans="1:4" x14ac:dyDescent="0.2">
      <c r="A22607" s="5" t="s">
        <v>22594</v>
      </c>
      <c r="B22607" s="5" t="s">
        <v>36260</v>
      </c>
      <c r="C22607" s="5" t="s">
        <v>21</v>
      </c>
      <c r="D22607" s="5" t="str">
        <f t="shared" si="353"/>
        <v>m</v>
      </c>
    </row>
    <row r="22608" spans="1:4" x14ac:dyDescent="0.2">
      <c r="A22608" s="5" t="s">
        <v>6268</v>
      </c>
      <c r="B22608" s="5" t="s">
        <v>36261</v>
      </c>
      <c r="C22608" s="5" t="s">
        <v>21</v>
      </c>
      <c r="D22608" s="5" t="str">
        <f t="shared" si="353"/>
        <v>m</v>
      </c>
    </row>
    <row r="22609" spans="1:4" x14ac:dyDescent="0.2">
      <c r="A22609" s="5" t="s">
        <v>22595</v>
      </c>
      <c r="B22609" s="5" t="s">
        <v>36261</v>
      </c>
      <c r="C22609" s="5" t="s">
        <v>21</v>
      </c>
      <c r="D22609" s="5" t="str">
        <f t="shared" si="353"/>
        <v>m</v>
      </c>
    </row>
    <row r="22610" spans="1:4" x14ac:dyDescent="0.2">
      <c r="A22610" s="5" t="s">
        <v>6269</v>
      </c>
      <c r="B22610" s="5" t="s">
        <v>36262</v>
      </c>
      <c r="C22610" s="5" t="s">
        <v>21</v>
      </c>
      <c r="D22610" s="5" t="str">
        <f t="shared" si="353"/>
        <v>m</v>
      </c>
    </row>
    <row r="22611" spans="1:4" x14ac:dyDescent="0.2">
      <c r="A22611" s="5" t="s">
        <v>22596</v>
      </c>
      <c r="B22611" s="5" t="s">
        <v>36262</v>
      </c>
      <c r="C22611" s="5" t="s">
        <v>21</v>
      </c>
      <c r="D22611" s="5" t="str">
        <f t="shared" si="353"/>
        <v>m</v>
      </c>
    </row>
    <row r="22612" spans="1:4" x14ac:dyDescent="0.2">
      <c r="A22612" s="5" t="s">
        <v>6270</v>
      </c>
      <c r="B22612" s="5" t="s">
        <v>36263</v>
      </c>
      <c r="C22612" s="5" t="s">
        <v>21</v>
      </c>
      <c r="D22612" s="5" t="str">
        <f t="shared" si="353"/>
        <v>m</v>
      </c>
    </row>
    <row r="22613" spans="1:4" x14ac:dyDescent="0.2">
      <c r="A22613" s="5" t="s">
        <v>22597</v>
      </c>
      <c r="B22613" s="5" t="s">
        <v>36263</v>
      </c>
      <c r="C22613" s="5" t="s">
        <v>21</v>
      </c>
      <c r="D22613" s="5" t="str">
        <f t="shared" si="353"/>
        <v>m</v>
      </c>
    </row>
    <row r="22614" spans="1:4" x14ac:dyDescent="0.2">
      <c r="A22614" s="5" t="s">
        <v>6271</v>
      </c>
      <c r="B22614" s="5" t="s">
        <v>36264</v>
      </c>
      <c r="C22614" s="5" t="s">
        <v>21</v>
      </c>
      <c r="D22614" s="5" t="str">
        <f t="shared" si="353"/>
        <v>m</v>
      </c>
    </row>
    <row r="22615" spans="1:4" x14ac:dyDescent="0.2">
      <c r="A22615" s="5" t="s">
        <v>22598</v>
      </c>
      <c r="B22615" s="5" t="s">
        <v>36264</v>
      </c>
      <c r="C22615" s="5" t="s">
        <v>21</v>
      </c>
      <c r="D22615" s="5" t="str">
        <f t="shared" si="353"/>
        <v>m</v>
      </c>
    </row>
    <row r="22616" spans="1:4" x14ac:dyDescent="0.2">
      <c r="A22616" s="5" t="s">
        <v>11290</v>
      </c>
      <c r="B22616" s="5" t="s">
        <v>36265</v>
      </c>
      <c r="C22616" s="5" t="s">
        <v>12</v>
      </c>
      <c r="D22616" s="5" t="str">
        <f t="shared" si="353"/>
        <v>un</v>
      </c>
    </row>
    <row r="22617" spans="1:4" x14ac:dyDescent="0.2">
      <c r="A22617" s="5" t="s">
        <v>22599</v>
      </c>
      <c r="B22617" s="5" t="s">
        <v>36265</v>
      </c>
      <c r="C22617" s="5" t="s">
        <v>12</v>
      </c>
      <c r="D22617" s="5" t="str">
        <f t="shared" si="353"/>
        <v>un</v>
      </c>
    </row>
    <row r="22618" spans="1:4" x14ac:dyDescent="0.2">
      <c r="A22618" s="5" t="s">
        <v>11291</v>
      </c>
      <c r="B22618" s="5" t="s">
        <v>36266</v>
      </c>
      <c r="C22618" s="5" t="s">
        <v>12</v>
      </c>
      <c r="D22618" s="5" t="str">
        <f t="shared" si="353"/>
        <v>un</v>
      </c>
    </row>
    <row r="22619" spans="1:4" x14ac:dyDescent="0.2">
      <c r="A22619" s="5" t="s">
        <v>22600</v>
      </c>
      <c r="B22619" s="5" t="s">
        <v>36266</v>
      </c>
      <c r="C22619" s="5" t="s">
        <v>12</v>
      </c>
      <c r="D22619" s="5" t="str">
        <f t="shared" si="353"/>
        <v>un</v>
      </c>
    </row>
    <row r="22620" spans="1:4" x14ac:dyDescent="0.2">
      <c r="A22620" s="5" t="s">
        <v>11292</v>
      </c>
      <c r="B22620" s="5" t="s">
        <v>36267</v>
      </c>
      <c r="C22620" s="5" t="s">
        <v>21</v>
      </c>
      <c r="D22620" s="5" t="str">
        <f t="shared" si="353"/>
        <v>m</v>
      </c>
    </row>
    <row r="22621" spans="1:4" x14ac:dyDescent="0.2">
      <c r="A22621" s="5" t="s">
        <v>22601</v>
      </c>
      <c r="B22621" s="5" t="s">
        <v>36267</v>
      </c>
      <c r="C22621" s="5" t="s">
        <v>21</v>
      </c>
      <c r="D22621" s="5" t="str">
        <f t="shared" si="353"/>
        <v>m</v>
      </c>
    </row>
    <row r="22622" spans="1:4" x14ac:dyDescent="0.2">
      <c r="A22622" s="5" t="s">
        <v>11293</v>
      </c>
      <c r="B22622" s="5" t="s">
        <v>36268</v>
      </c>
      <c r="C22622" s="5" t="s">
        <v>21</v>
      </c>
      <c r="D22622" s="5" t="str">
        <f t="shared" si="353"/>
        <v>m</v>
      </c>
    </row>
    <row r="22623" spans="1:4" x14ac:dyDescent="0.2">
      <c r="A22623" s="5" t="s">
        <v>22602</v>
      </c>
      <c r="B22623" s="5" t="s">
        <v>36268</v>
      </c>
      <c r="C22623" s="5" t="s">
        <v>21</v>
      </c>
      <c r="D22623" s="5" t="str">
        <f t="shared" si="353"/>
        <v>m</v>
      </c>
    </row>
    <row r="22624" spans="1:4" x14ac:dyDescent="0.2">
      <c r="A22624" s="5" t="s">
        <v>11294</v>
      </c>
      <c r="B22624" s="5" t="s">
        <v>36269</v>
      </c>
      <c r="C22624" s="5" t="s">
        <v>21</v>
      </c>
      <c r="D22624" s="5" t="str">
        <f t="shared" si="353"/>
        <v>m</v>
      </c>
    </row>
    <row r="22625" spans="1:4" x14ac:dyDescent="0.2">
      <c r="A22625" s="5" t="s">
        <v>22603</v>
      </c>
      <c r="B22625" s="5" t="s">
        <v>36269</v>
      </c>
      <c r="C22625" s="5" t="s">
        <v>21</v>
      </c>
      <c r="D22625" s="5" t="str">
        <f t="shared" si="353"/>
        <v>m</v>
      </c>
    </row>
    <row r="22626" spans="1:4" x14ac:dyDescent="0.2">
      <c r="A22626" s="5" t="s">
        <v>11295</v>
      </c>
      <c r="B22626" s="5" t="s">
        <v>36270</v>
      </c>
      <c r="C22626" s="5" t="s">
        <v>21</v>
      </c>
      <c r="D22626" s="5" t="str">
        <f t="shared" si="353"/>
        <v>m</v>
      </c>
    </row>
    <row r="22627" spans="1:4" x14ac:dyDescent="0.2">
      <c r="A22627" s="5" t="s">
        <v>22604</v>
      </c>
      <c r="B22627" s="5" t="s">
        <v>36270</v>
      </c>
      <c r="C22627" s="5" t="s">
        <v>21</v>
      </c>
      <c r="D22627" s="5" t="str">
        <f t="shared" si="353"/>
        <v>m</v>
      </c>
    </row>
    <row r="22628" spans="1:4" x14ac:dyDescent="0.2">
      <c r="A22628" s="5" t="s">
        <v>11296</v>
      </c>
      <c r="B22628" s="5" t="s">
        <v>36271</v>
      </c>
      <c r="C22628" s="5" t="s">
        <v>21</v>
      </c>
      <c r="D22628" s="5" t="str">
        <f t="shared" si="353"/>
        <v>m</v>
      </c>
    </row>
    <row r="22629" spans="1:4" x14ac:dyDescent="0.2">
      <c r="A22629" s="5" t="s">
        <v>22605</v>
      </c>
      <c r="B22629" s="5" t="s">
        <v>36271</v>
      </c>
      <c r="C22629" s="5" t="s">
        <v>21</v>
      </c>
      <c r="D22629" s="5" t="str">
        <f t="shared" si="353"/>
        <v>m</v>
      </c>
    </row>
    <row r="22630" spans="1:4" x14ac:dyDescent="0.2">
      <c r="A22630" s="5" t="s">
        <v>11297</v>
      </c>
      <c r="B22630" s="5" t="s">
        <v>36272</v>
      </c>
      <c r="C22630" s="5" t="s">
        <v>21</v>
      </c>
      <c r="D22630" s="5" t="str">
        <f t="shared" si="353"/>
        <v>m</v>
      </c>
    </row>
    <row r="22631" spans="1:4" x14ac:dyDescent="0.2">
      <c r="A22631" s="5" t="s">
        <v>22606</v>
      </c>
      <c r="B22631" s="5" t="s">
        <v>36272</v>
      </c>
      <c r="C22631" s="5" t="s">
        <v>21</v>
      </c>
      <c r="D22631" s="5" t="str">
        <f t="shared" si="353"/>
        <v>m</v>
      </c>
    </row>
    <row r="22632" spans="1:4" x14ac:dyDescent="0.2">
      <c r="A22632" s="5" t="s">
        <v>11298</v>
      </c>
      <c r="B22632" s="5" t="s">
        <v>36273</v>
      </c>
      <c r="C22632" s="5" t="s">
        <v>21</v>
      </c>
      <c r="D22632" s="5" t="str">
        <f t="shared" si="353"/>
        <v>m</v>
      </c>
    </row>
    <row r="22633" spans="1:4" x14ac:dyDescent="0.2">
      <c r="A22633" s="5" t="s">
        <v>22607</v>
      </c>
      <c r="B22633" s="5" t="s">
        <v>36273</v>
      </c>
      <c r="C22633" s="5" t="s">
        <v>21</v>
      </c>
      <c r="D22633" s="5" t="str">
        <f t="shared" si="353"/>
        <v>m</v>
      </c>
    </row>
    <row r="22634" spans="1:4" x14ac:dyDescent="0.2">
      <c r="A22634" s="5" t="s">
        <v>11299</v>
      </c>
      <c r="B22634" s="5" t="s">
        <v>36274</v>
      </c>
      <c r="C22634" s="5" t="s">
        <v>21</v>
      </c>
      <c r="D22634" s="5" t="str">
        <f t="shared" si="353"/>
        <v>m</v>
      </c>
    </row>
    <row r="22635" spans="1:4" x14ac:dyDescent="0.2">
      <c r="A22635" s="5" t="s">
        <v>22608</v>
      </c>
      <c r="B22635" s="5" t="s">
        <v>36274</v>
      </c>
      <c r="C22635" s="5" t="s">
        <v>21</v>
      </c>
      <c r="D22635" s="5" t="str">
        <f t="shared" si="353"/>
        <v>m</v>
      </c>
    </row>
    <row r="22636" spans="1:4" x14ac:dyDescent="0.2">
      <c r="A22636" s="5" t="s">
        <v>11300</v>
      </c>
      <c r="B22636" s="5" t="s">
        <v>36275</v>
      </c>
      <c r="C22636" s="5" t="s">
        <v>21</v>
      </c>
      <c r="D22636" s="5" t="str">
        <f t="shared" si="353"/>
        <v>m</v>
      </c>
    </row>
    <row r="22637" spans="1:4" x14ac:dyDescent="0.2">
      <c r="A22637" s="5" t="s">
        <v>22609</v>
      </c>
      <c r="B22637" s="5" t="s">
        <v>36275</v>
      </c>
      <c r="C22637" s="5" t="s">
        <v>21</v>
      </c>
      <c r="D22637" s="5" t="str">
        <f t="shared" si="353"/>
        <v>m</v>
      </c>
    </row>
    <row r="22638" spans="1:4" x14ac:dyDescent="0.2">
      <c r="A22638" s="5" t="s">
        <v>11301</v>
      </c>
      <c r="B22638" s="5" t="s">
        <v>36276</v>
      </c>
      <c r="C22638" s="5" t="s">
        <v>21</v>
      </c>
      <c r="D22638" s="5" t="str">
        <f t="shared" si="353"/>
        <v>m</v>
      </c>
    </row>
    <row r="22639" spans="1:4" x14ac:dyDescent="0.2">
      <c r="A22639" s="5" t="s">
        <v>22610</v>
      </c>
      <c r="B22639" s="5" t="s">
        <v>36276</v>
      </c>
      <c r="C22639" s="5" t="s">
        <v>21</v>
      </c>
      <c r="D22639" s="5" t="str">
        <f t="shared" si="353"/>
        <v>m</v>
      </c>
    </row>
    <row r="22640" spans="1:4" x14ac:dyDescent="0.2">
      <c r="A22640" s="5" t="s">
        <v>11302</v>
      </c>
      <c r="B22640" s="5" t="s">
        <v>36277</v>
      </c>
      <c r="C22640" s="5" t="s">
        <v>21</v>
      </c>
      <c r="D22640" s="5" t="str">
        <f t="shared" si="353"/>
        <v>m</v>
      </c>
    </row>
    <row r="22641" spans="1:4" x14ac:dyDescent="0.2">
      <c r="A22641" s="5" t="s">
        <v>22611</v>
      </c>
      <c r="B22641" s="5" t="s">
        <v>36277</v>
      </c>
      <c r="C22641" s="5" t="s">
        <v>21</v>
      </c>
      <c r="D22641" s="5" t="str">
        <f t="shared" si="353"/>
        <v>m</v>
      </c>
    </row>
    <row r="22642" spans="1:4" x14ac:dyDescent="0.2">
      <c r="A22642" s="5" t="s">
        <v>11303</v>
      </c>
      <c r="B22642" s="5" t="s">
        <v>36278</v>
      </c>
      <c r="C22642" s="5" t="s">
        <v>21</v>
      </c>
      <c r="D22642" s="5" t="str">
        <f t="shared" si="353"/>
        <v>m</v>
      </c>
    </row>
    <row r="22643" spans="1:4" x14ac:dyDescent="0.2">
      <c r="A22643" s="5" t="s">
        <v>22612</v>
      </c>
      <c r="B22643" s="5" t="s">
        <v>36278</v>
      </c>
      <c r="C22643" s="5" t="s">
        <v>21</v>
      </c>
      <c r="D22643" s="5" t="str">
        <f t="shared" si="353"/>
        <v>m</v>
      </c>
    </row>
    <row r="22644" spans="1:4" x14ac:dyDescent="0.2">
      <c r="A22644" s="5" t="s">
        <v>11304</v>
      </c>
      <c r="B22644" s="5" t="s">
        <v>36279</v>
      </c>
      <c r="C22644" s="5" t="s">
        <v>21</v>
      </c>
      <c r="D22644" s="5" t="str">
        <f t="shared" si="353"/>
        <v>m</v>
      </c>
    </row>
    <row r="22645" spans="1:4" x14ac:dyDescent="0.2">
      <c r="A22645" s="5" t="s">
        <v>22613</v>
      </c>
      <c r="B22645" s="5" t="s">
        <v>36279</v>
      </c>
      <c r="C22645" s="5" t="s">
        <v>21</v>
      </c>
      <c r="D22645" s="5" t="str">
        <f t="shared" si="353"/>
        <v>m</v>
      </c>
    </row>
    <row r="22646" spans="1:4" x14ac:dyDescent="0.2">
      <c r="A22646" s="5" t="s">
        <v>11305</v>
      </c>
      <c r="B22646" s="5" t="s">
        <v>36280</v>
      </c>
      <c r="C22646" s="5" t="s">
        <v>21</v>
      </c>
      <c r="D22646" s="5" t="str">
        <f t="shared" si="353"/>
        <v>m</v>
      </c>
    </row>
    <row r="22647" spans="1:4" x14ac:dyDescent="0.2">
      <c r="A22647" s="5" t="s">
        <v>22614</v>
      </c>
      <c r="B22647" s="5" t="s">
        <v>36280</v>
      </c>
      <c r="C22647" s="5" t="s">
        <v>21</v>
      </c>
      <c r="D22647" s="5" t="str">
        <f t="shared" si="353"/>
        <v>m</v>
      </c>
    </row>
    <row r="22648" spans="1:4" x14ac:dyDescent="0.2">
      <c r="A22648" s="5" t="s">
        <v>11306</v>
      </c>
      <c r="B22648" s="5" t="s">
        <v>36281</v>
      </c>
      <c r="C22648" s="5" t="s">
        <v>21</v>
      </c>
      <c r="D22648" s="5" t="str">
        <f t="shared" si="353"/>
        <v>m</v>
      </c>
    </row>
    <row r="22649" spans="1:4" x14ac:dyDescent="0.2">
      <c r="A22649" s="5" t="s">
        <v>22615</v>
      </c>
      <c r="B22649" s="5" t="s">
        <v>36281</v>
      </c>
      <c r="C22649" s="5" t="s">
        <v>21</v>
      </c>
      <c r="D22649" s="5" t="str">
        <f t="shared" si="353"/>
        <v>m</v>
      </c>
    </row>
    <row r="22650" spans="1:4" x14ac:dyDescent="0.2">
      <c r="A22650" s="5" t="s">
        <v>11307</v>
      </c>
      <c r="B22650" s="5" t="s">
        <v>36282</v>
      </c>
      <c r="C22650" s="5" t="s">
        <v>21</v>
      </c>
      <c r="D22650" s="5" t="str">
        <f t="shared" si="353"/>
        <v>m</v>
      </c>
    </row>
    <row r="22651" spans="1:4" x14ac:dyDescent="0.2">
      <c r="A22651" s="5" t="s">
        <v>22616</v>
      </c>
      <c r="B22651" s="5" t="s">
        <v>36282</v>
      </c>
      <c r="C22651" s="5" t="s">
        <v>21</v>
      </c>
      <c r="D22651" s="5" t="str">
        <f t="shared" si="353"/>
        <v>m</v>
      </c>
    </row>
    <row r="22652" spans="1:4" x14ac:dyDescent="0.2">
      <c r="A22652" s="5" t="s">
        <v>11308</v>
      </c>
      <c r="B22652" s="5" t="s">
        <v>36283</v>
      </c>
      <c r="C22652" s="5" t="s">
        <v>21</v>
      </c>
      <c r="D22652" s="5" t="str">
        <f t="shared" si="353"/>
        <v>m</v>
      </c>
    </row>
    <row r="22653" spans="1:4" x14ac:dyDescent="0.2">
      <c r="A22653" s="5" t="s">
        <v>22617</v>
      </c>
      <c r="B22653" s="5" t="s">
        <v>36283</v>
      </c>
      <c r="C22653" s="5" t="s">
        <v>21</v>
      </c>
      <c r="D22653" s="5" t="str">
        <f t="shared" si="353"/>
        <v>m</v>
      </c>
    </row>
    <row r="22654" spans="1:4" x14ac:dyDescent="0.2">
      <c r="A22654" s="5" t="s">
        <v>11309</v>
      </c>
      <c r="B22654" s="5" t="s">
        <v>36284</v>
      </c>
      <c r="C22654" s="5" t="s">
        <v>21</v>
      </c>
      <c r="D22654" s="5" t="str">
        <f t="shared" si="353"/>
        <v>m</v>
      </c>
    </row>
    <row r="22655" spans="1:4" x14ac:dyDescent="0.2">
      <c r="A22655" s="5" t="s">
        <v>22618</v>
      </c>
      <c r="B22655" s="5" t="s">
        <v>36284</v>
      </c>
      <c r="C22655" s="5" t="s">
        <v>21</v>
      </c>
      <c r="D22655" s="5" t="str">
        <f t="shared" si="353"/>
        <v>m</v>
      </c>
    </row>
    <row r="22656" spans="1:4" x14ac:dyDescent="0.2">
      <c r="A22656" s="5" t="s">
        <v>11310</v>
      </c>
      <c r="B22656" s="5" t="s">
        <v>36285</v>
      </c>
      <c r="C22656" s="5" t="s">
        <v>21</v>
      </c>
      <c r="D22656" s="5" t="str">
        <f t="shared" si="353"/>
        <v>m</v>
      </c>
    </row>
    <row r="22657" spans="1:4" x14ac:dyDescent="0.2">
      <c r="A22657" s="5" t="s">
        <v>22619</v>
      </c>
      <c r="B22657" s="5" t="s">
        <v>36285</v>
      </c>
      <c r="C22657" s="5" t="s">
        <v>21</v>
      </c>
      <c r="D22657" s="5" t="str">
        <f t="shared" si="353"/>
        <v>m</v>
      </c>
    </row>
    <row r="22658" spans="1:4" x14ac:dyDescent="0.2">
      <c r="A22658" s="5" t="s">
        <v>11311</v>
      </c>
      <c r="B22658" s="5" t="s">
        <v>36286</v>
      </c>
      <c r="C22658" s="5" t="s">
        <v>21</v>
      </c>
      <c r="D22658" s="5" t="str">
        <f t="shared" ref="D22658:D22721" si="354">LOWER(C22658)</f>
        <v>m</v>
      </c>
    </row>
    <row r="22659" spans="1:4" x14ac:dyDescent="0.2">
      <c r="A22659" s="5" t="s">
        <v>22620</v>
      </c>
      <c r="B22659" s="5" t="s">
        <v>36286</v>
      </c>
      <c r="C22659" s="5" t="s">
        <v>21</v>
      </c>
      <c r="D22659" s="5" t="str">
        <f t="shared" si="354"/>
        <v>m</v>
      </c>
    </row>
    <row r="22660" spans="1:4" x14ac:dyDescent="0.2">
      <c r="A22660" s="5" t="s">
        <v>11312</v>
      </c>
      <c r="B22660" s="5" t="s">
        <v>36287</v>
      </c>
      <c r="C22660" s="5" t="s">
        <v>21</v>
      </c>
      <c r="D22660" s="5" t="str">
        <f t="shared" si="354"/>
        <v>m</v>
      </c>
    </row>
    <row r="22661" spans="1:4" x14ac:dyDescent="0.2">
      <c r="A22661" s="5" t="s">
        <v>22621</v>
      </c>
      <c r="B22661" s="5" t="s">
        <v>36287</v>
      </c>
      <c r="C22661" s="5" t="s">
        <v>21</v>
      </c>
      <c r="D22661" s="5" t="str">
        <f t="shared" si="354"/>
        <v>m</v>
      </c>
    </row>
    <row r="22662" spans="1:4" x14ac:dyDescent="0.2">
      <c r="A22662" s="5" t="s">
        <v>11313</v>
      </c>
      <c r="B22662" s="5" t="s">
        <v>36288</v>
      </c>
      <c r="C22662" s="5" t="s">
        <v>21</v>
      </c>
      <c r="D22662" s="5" t="str">
        <f t="shared" si="354"/>
        <v>m</v>
      </c>
    </row>
    <row r="22663" spans="1:4" x14ac:dyDescent="0.2">
      <c r="A22663" s="5" t="s">
        <v>22622</v>
      </c>
      <c r="B22663" s="5" t="s">
        <v>36288</v>
      </c>
      <c r="C22663" s="5" t="s">
        <v>21</v>
      </c>
      <c r="D22663" s="5" t="str">
        <f t="shared" si="354"/>
        <v>m</v>
      </c>
    </row>
    <row r="22664" spans="1:4" x14ac:dyDescent="0.2">
      <c r="A22664" s="5" t="s">
        <v>11314</v>
      </c>
      <c r="B22664" s="5" t="s">
        <v>36289</v>
      </c>
      <c r="C22664" s="5" t="s">
        <v>21</v>
      </c>
      <c r="D22664" s="5" t="str">
        <f t="shared" si="354"/>
        <v>m</v>
      </c>
    </row>
    <row r="22665" spans="1:4" x14ac:dyDescent="0.2">
      <c r="A22665" s="5" t="s">
        <v>22623</v>
      </c>
      <c r="B22665" s="5" t="s">
        <v>36289</v>
      </c>
      <c r="C22665" s="5" t="s">
        <v>21</v>
      </c>
      <c r="D22665" s="5" t="str">
        <f t="shared" si="354"/>
        <v>m</v>
      </c>
    </row>
    <row r="22666" spans="1:4" x14ac:dyDescent="0.2">
      <c r="A22666" s="5" t="s">
        <v>11315</v>
      </c>
      <c r="B22666" s="5" t="s">
        <v>36290</v>
      </c>
      <c r="C22666" s="5" t="s">
        <v>21</v>
      </c>
      <c r="D22666" s="5" t="str">
        <f t="shared" si="354"/>
        <v>m</v>
      </c>
    </row>
    <row r="22667" spans="1:4" x14ac:dyDescent="0.2">
      <c r="A22667" s="5" t="s">
        <v>22624</v>
      </c>
      <c r="B22667" s="5" t="s">
        <v>36290</v>
      </c>
      <c r="C22667" s="5" t="s">
        <v>21</v>
      </c>
      <c r="D22667" s="5" t="str">
        <f t="shared" si="354"/>
        <v>m</v>
      </c>
    </row>
    <row r="22668" spans="1:4" x14ac:dyDescent="0.2">
      <c r="A22668" s="5" t="s">
        <v>11316</v>
      </c>
      <c r="B22668" s="5" t="s">
        <v>36291</v>
      </c>
      <c r="C22668" s="5" t="s">
        <v>21</v>
      </c>
      <c r="D22668" s="5" t="str">
        <f t="shared" si="354"/>
        <v>m</v>
      </c>
    </row>
    <row r="22669" spans="1:4" x14ac:dyDescent="0.2">
      <c r="A22669" s="5" t="s">
        <v>22625</v>
      </c>
      <c r="B22669" s="5" t="s">
        <v>36291</v>
      </c>
      <c r="C22669" s="5" t="s">
        <v>21</v>
      </c>
      <c r="D22669" s="5" t="str">
        <f t="shared" si="354"/>
        <v>m</v>
      </c>
    </row>
    <row r="22670" spans="1:4" x14ac:dyDescent="0.2">
      <c r="A22670" s="5" t="s">
        <v>11317</v>
      </c>
      <c r="B22670" s="5" t="s">
        <v>36292</v>
      </c>
      <c r="C22670" s="5" t="s">
        <v>21</v>
      </c>
      <c r="D22670" s="5" t="str">
        <f t="shared" si="354"/>
        <v>m</v>
      </c>
    </row>
    <row r="22671" spans="1:4" x14ac:dyDescent="0.2">
      <c r="A22671" s="5" t="s">
        <v>22626</v>
      </c>
      <c r="B22671" s="5" t="s">
        <v>36292</v>
      </c>
      <c r="C22671" s="5" t="s">
        <v>21</v>
      </c>
      <c r="D22671" s="5" t="str">
        <f t="shared" si="354"/>
        <v>m</v>
      </c>
    </row>
    <row r="22672" spans="1:4" x14ac:dyDescent="0.2">
      <c r="A22672" s="5" t="s">
        <v>11318</v>
      </c>
      <c r="B22672" s="5" t="s">
        <v>36293</v>
      </c>
      <c r="C22672" s="5" t="s">
        <v>21</v>
      </c>
      <c r="D22672" s="5" t="str">
        <f t="shared" si="354"/>
        <v>m</v>
      </c>
    </row>
    <row r="22673" spans="1:4" x14ac:dyDescent="0.2">
      <c r="A22673" s="5" t="s">
        <v>22627</v>
      </c>
      <c r="B22673" s="5" t="s">
        <v>36293</v>
      </c>
      <c r="C22673" s="5" t="s">
        <v>21</v>
      </c>
      <c r="D22673" s="5" t="str">
        <f t="shared" si="354"/>
        <v>m</v>
      </c>
    </row>
    <row r="22674" spans="1:4" x14ac:dyDescent="0.2">
      <c r="A22674" s="5" t="s">
        <v>11319</v>
      </c>
      <c r="B22674" s="5" t="s">
        <v>36294</v>
      </c>
      <c r="C22674" s="5" t="s">
        <v>21</v>
      </c>
      <c r="D22674" s="5" t="str">
        <f t="shared" si="354"/>
        <v>m</v>
      </c>
    </row>
    <row r="22675" spans="1:4" x14ac:dyDescent="0.2">
      <c r="A22675" s="5" t="s">
        <v>22628</v>
      </c>
      <c r="B22675" s="5" t="s">
        <v>36294</v>
      </c>
      <c r="C22675" s="5" t="s">
        <v>21</v>
      </c>
      <c r="D22675" s="5" t="str">
        <f t="shared" si="354"/>
        <v>m</v>
      </c>
    </row>
    <row r="22676" spans="1:4" x14ac:dyDescent="0.2">
      <c r="A22676" s="5" t="s">
        <v>11320</v>
      </c>
      <c r="B22676" s="5" t="s">
        <v>36295</v>
      </c>
      <c r="C22676" s="5" t="s">
        <v>21</v>
      </c>
      <c r="D22676" s="5" t="str">
        <f t="shared" si="354"/>
        <v>m</v>
      </c>
    </row>
    <row r="22677" spans="1:4" x14ac:dyDescent="0.2">
      <c r="A22677" s="5" t="s">
        <v>22629</v>
      </c>
      <c r="B22677" s="5" t="s">
        <v>36295</v>
      </c>
      <c r="C22677" s="5" t="s">
        <v>21</v>
      </c>
      <c r="D22677" s="5" t="str">
        <f t="shared" si="354"/>
        <v>m</v>
      </c>
    </row>
    <row r="22678" spans="1:4" x14ac:dyDescent="0.2">
      <c r="A22678" s="5" t="s">
        <v>11321</v>
      </c>
      <c r="B22678" s="5" t="s">
        <v>36296</v>
      </c>
      <c r="C22678" s="5" t="s">
        <v>21</v>
      </c>
      <c r="D22678" s="5" t="str">
        <f t="shared" si="354"/>
        <v>m</v>
      </c>
    </row>
    <row r="22679" spans="1:4" x14ac:dyDescent="0.2">
      <c r="A22679" s="5" t="s">
        <v>22630</v>
      </c>
      <c r="B22679" s="5" t="s">
        <v>36296</v>
      </c>
      <c r="C22679" s="5" t="s">
        <v>21</v>
      </c>
      <c r="D22679" s="5" t="str">
        <f t="shared" si="354"/>
        <v>m</v>
      </c>
    </row>
    <row r="22680" spans="1:4" x14ac:dyDescent="0.2">
      <c r="A22680" s="5" t="s">
        <v>11322</v>
      </c>
      <c r="B22680" s="5" t="s">
        <v>36297</v>
      </c>
      <c r="C22680" s="5" t="s">
        <v>21</v>
      </c>
      <c r="D22680" s="5" t="str">
        <f t="shared" si="354"/>
        <v>m</v>
      </c>
    </row>
    <row r="22681" spans="1:4" x14ac:dyDescent="0.2">
      <c r="A22681" s="5" t="s">
        <v>22631</v>
      </c>
      <c r="B22681" s="5" t="s">
        <v>36297</v>
      </c>
      <c r="C22681" s="5" t="s">
        <v>21</v>
      </c>
      <c r="D22681" s="5" t="str">
        <f t="shared" si="354"/>
        <v>m</v>
      </c>
    </row>
    <row r="22682" spans="1:4" x14ac:dyDescent="0.2">
      <c r="A22682" s="5" t="s">
        <v>11323</v>
      </c>
      <c r="B22682" s="5" t="s">
        <v>36298</v>
      </c>
      <c r="C22682" s="5" t="s">
        <v>21</v>
      </c>
      <c r="D22682" s="5" t="str">
        <f t="shared" si="354"/>
        <v>m</v>
      </c>
    </row>
    <row r="22683" spans="1:4" x14ac:dyDescent="0.2">
      <c r="A22683" s="5" t="s">
        <v>22632</v>
      </c>
      <c r="B22683" s="5" t="s">
        <v>36298</v>
      </c>
      <c r="C22683" s="5" t="s">
        <v>21</v>
      </c>
      <c r="D22683" s="5" t="str">
        <f t="shared" si="354"/>
        <v>m</v>
      </c>
    </row>
    <row r="22684" spans="1:4" x14ac:dyDescent="0.2">
      <c r="A22684" s="5" t="s">
        <v>6274</v>
      </c>
      <c r="B22684" s="5" t="s">
        <v>36299</v>
      </c>
      <c r="C22684" s="5" t="s">
        <v>12</v>
      </c>
      <c r="D22684" s="5" t="str">
        <f t="shared" si="354"/>
        <v>un</v>
      </c>
    </row>
    <row r="22685" spans="1:4" x14ac:dyDescent="0.2">
      <c r="A22685" s="5" t="s">
        <v>22633</v>
      </c>
      <c r="B22685" s="5" t="s">
        <v>36299</v>
      </c>
      <c r="C22685" s="5" t="s">
        <v>12</v>
      </c>
      <c r="D22685" s="5" t="str">
        <f t="shared" si="354"/>
        <v>un</v>
      </c>
    </row>
    <row r="22686" spans="1:4" x14ac:dyDescent="0.2">
      <c r="A22686" s="5" t="s">
        <v>6275</v>
      </c>
      <c r="B22686" s="5" t="s">
        <v>36300</v>
      </c>
      <c r="C22686" s="5" t="s">
        <v>12</v>
      </c>
      <c r="D22686" s="5" t="str">
        <f t="shared" si="354"/>
        <v>un</v>
      </c>
    </row>
    <row r="22687" spans="1:4" x14ac:dyDescent="0.2">
      <c r="A22687" s="5" t="s">
        <v>22634</v>
      </c>
      <c r="B22687" s="5" t="s">
        <v>36300</v>
      </c>
      <c r="C22687" s="5" t="s">
        <v>12</v>
      </c>
      <c r="D22687" s="5" t="str">
        <f t="shared" si="354"/>
        <v>un</v>
      </c>
    </row>
    <row r="22688" spans="1:4" x14ac:dyDescent="0.2">
      <c r="A22688" s="5" t="s">
        <v>6276</v>
      </c>
      <c r="B22688" s="5" t="s">
        <v>36301</v>
      </c>
      <c r="C22688" s="5" t="s">
        <v>12</v>
      </c>
      <c r="D22688" s="5" t="str">
        <f t="shared" si="354"/>
        <v>un</v>
      </c>
    </row>
    <row r="22689" spans="1:4" x14ac:dyDescent="0.2">
      <c r="A22689" s="5" t="s">
        <v>22635</v>
      </c>
      <c r="B22689" s="5" t="s">
        <v>36301</v>
      </c>
      <c r="C22689" s="5" t="s">
        <v>12</v>
      </c>
      <c r="D22689" s="5" t="str">
        <f t="shared" si="354"/>
        <v>un</v>
      </c>
    </row>
    <row r="22690" spans="1:4" x14ac:dyDescent="0.2">
      <c r="A22690" s="5" t="s">
        <v>6277</v>
      </c>
      <c r="B22690" s="5" t="s">
        <v>36302</v>
      </c>
      <c r="C22690" s="5" t="s">
        <v>12</v>
      </c>
      <c r="D22690" s="5" t="str">
        <f t="shared" si="354"/>
        <v>un</v>
      </c>
    </row>
    <row r="22691" spans="1:4" x14ac:dyDescent="0.2">
      <c r="A22691" s="5" t="s">
        <v>22636</v>
      </c>
      <c r="B22691" s="5" t="s">
        <v>36302</v>
      </c>
      <c r="C22691" s="5" t="s">
        <v>12</v>
      </c>
      <c r="D22691" s="5" t="str">
        <f t="shared" si="354"/>
        <v>un</v>
      </c>
    </row>
    <row r="22692" spans="1:4" x14ac:dyDescent="0.2">
      <c r="A22692" s="5" t="s">
        <v>11324</v>
      </c>
      <c r="B22692" s="5" t="s">
        <v>36303</v>
      </c>
      <c r="C22692" s="5" t="s">
        <v>12</v>
      </c>
      <c r="D22692" s="5" t="str">
        <f t="shared" si="354"/>
        <v>un</v>
      </c>
    </row>
    <row r="22693" spans="1:4" x14ac:dyDescent="0.2">
      <c r="A22693" s="5" t="s">
        <v>22637</v>
      </c>
      <c r="B22693" s="5" t="s">
        <v>36303</v>
      </c>
      <c r="C22693" s="5" t="s">
        <v>12</v>
      </c>
      <c r="D22693" s="5" t="str">
        <f t="shared" si="354"/>
        <v>un</v>
      </c>
    </row>
    <row r="22694" spans="1:4" x14ac:dyDescent="0.2">
      <c r="A22694" s="5" t="s">
        <v>11325</v>
      </c>
      <c r="B22694" s="5" t="s">
        <v>36304</v>
      </c>
      <c r="C22694" s="5" t="s">
        <v>12</v>
      </c>
      <c r="D22694" s="5" t="str">
        <f t="shared" si="354"/>
        <v>un</v>
      </c>
    </row>
    <row r="22695" spans="1:4" x14ac:dyDescent="0.2">
      <c r="A22695" s="5" t="s">
        <v>22638</v>
      </c>
      <c r="B22695" s="5" t="s">
        <v>36304</v>
      </c>
      <c r="C22695" s="5" t="s">
        <v>12</v>
      </c>
      <c r="D22695" s="5" t="str">
        <f t="shared" si="354"/>
        <v>un</v>
      </c>
    </row>
    <row r="22696" spans="1:4" x14ac:dyDescent="0.2">
      <c r="A22696" s="5" t="s">
        <v>11326</v>
      </c>
      <c r="B22696" s="5" t="s">
        <v>36305</v>
      </c>
      <c r="C22696" s="5" t="s">
        <v>12</v>
      </c>
      <c r="D22696" s="5" t="str">
        <f t="shared" si="354"/>
        <v>un</v>
      </c>
    </row>
    <row r="22697" spans="1:4" x14ac:dyDescent="0.2">
      <c r="A22697" s="5" t="s">
        <v>22639</v>
      </c>
      <c r="B22697" s="5" t="s">
        <v>36305</v>
      </c>
      <c r="C22697" s="5" t="s">
        <v>12</v>
      </c>
      <c r="D22697" s="5" t="str">
        <f t="shared" si="354"/>
        <v>un</v>
      </c>
    </row>
    <row r="22698" spans="1:4" x14ac:dyDescent="0.2">
      <c r="A22698" s="5" t="s">
        <v>11327</v>
      </c>
      <c r="B22698" s="5" t="s">
        <v>36306</v>
      </c>
      <c r="C22698" s="5" t="s">
        <v>12</v>
      </c>
      <c r="D22698" s="5" t="str">
        <f t="shared" si="354"/>
        <v>un</v>
      </c>
    </row>
    <row r="22699" spans="1:4" x14ac:dyDescent="0.2">
      <c r="A22699" s="5" t="s">
        <v>22640</v>
      </c>
      <c r="B22699" s="5" t="s">
        <v>36306</v>
      </c>
      <c r="C22699" s="5" t="s">
        <v>12</v>
      </c>
      <c r="D22699" s="5" t="str">
        <f t="shared" si="354"/>
        <v>un</v>
      </c>
    </row>
    <row r="22700" spans="1:4" x14ac:dyDescent="0.2">
      <c r="A22700" s="5" t="s">
        <v>11328</v>
      </c>
      <c r="B22700" s="5" t="s">
        <v>36307</v>
      </c>
      <c r="C22700" s="5" t="s">
        <v>12</v>
      </c>
      <c r="D22700" s="5" t="str">
        <f t="shared" si="354"/>
        <v>un</v>
      </c>
    </row>
    <row r="22701" spans="1:4" x14ac:dyDescent="0.2">
      <c r="A22701" s="5" t="s">
        <v>22641</v>
      </c>
      <c r="B22701" s="5" t="s">
        <v>36307</v>
      </c>
      <c r="C22701" s="5" t="s">
        <v>12</v>
      </c>
      <c r="D22701" s="5" t="str">
        <f t="shared" si="354"/>
        <v>un</v>
      </c>
    </row>
    <row r="22702" spans="1:4" x14ac:dyDescent="0.2">
      <c r="A22702" s="5" t="s">
        <v>11329</v>
      </c>
      <c r="B22702" s="5" t="s">
        <v>36308</v>
      </c>
      <c r="C22702" s="5" t="s">
        <v>12</v>
      </c>
      <c r="D22702" s="5" t="str">
        <f t="shared" si="354"/>
        <v>un</v>
      </c>
    </row>
    <row r="22703" spans="1:4" x14ac:dyDescent="0.2">
      <c r="A22703" s="5" t="s">
        <v>22642</v>
      </c>
      <c r="B22703" s="5" t="s">
        <v>36308</v>
      </c>
      <c r="C22703" s="5" t="s">
        <v>12</v>
      </c>
      <c r="D22703" s="5" t="str">
        <f t="shared" si="354"/>
        <v>un</v>
      </c>
    </row>
    <row r="22704" spans="1:4" x14ac:dyDescent="0.2">
      <c r="A22704" s="5" t="s">
        <v>11330</v>
      </c>
      <c r="B22704" s="5" t="s">
        <v>23605</v>
      </c>
      <c r="C22704" s="5" t="s">
        <v>12</v>
      </c>
      <c r="D22704" s="5" t="str">
        <f t="shared" si="354"/>
        <v>un</v>
      </c>
    </row>
    <row r="22705" spans="1:4" x14ac:dyDescent="0.2">
      <c r="A22705" s="5" t="s">
        <v>22643</v>
      </c>
      <c r="B22705" s="5" t="s">
        <v>23605</v>
      </c>
      <c r="C22705" s="5" t="s">
        <v>12</v>
      </c>
      <c r="D22705" s="5" t="str">
        <f t="shared" si="354"/>
        <v>un</v>
      </c>
    </row>
    <row r="22706" spans="1:4" x14ac:dyDescent="0.2">
      <c r="A22706" s="5" t="s">
        <v>11331</v>
      </c>
      <c r="B22706" s="5" t="s">
        <v>36309</v>
      </c>
      <c r="C22706" s="5" t="s">
        <v>12</v>
      </c>
      <c r="D22706" s="5" t="str">
        <f t="shared" si="354"/>
        <v>un</v>
      </c>
    </row>
    <row r="22707" spans="1:4" x14ac:dyDescent="0.2">
      <c r="A22707" s="5" t="s">
        <v>22644</v>
      </c>
      <c r="B22707" s="5" t="s">
        <v>36309</v>
      </c>
      <c r="C22707" s="5" t="s">
        <v>12</v>
      </c>
      <c r="D22707" s="5" t="str">
        <f t="shared" si="354"/>
        <v>un</v>
      </c>
    </row>
    <row r="22708" spans="1:4" x14ac:dyDescent="0.2">
      <c r="A22708" s="5" t="s">
        <v>11332</v>
      </c>
      <c r="B22708" s="5" t="s">
        <v>36310</v>
      </c>
      <c r="C22708" s="5" t="s">
        <v>12</v>
      </c>
      <c r="D22708" s="5" t="str">
        <f t="shared" si="354"/>
        <v>un</v>
      </c>
    </row>
    <row r="22709" spans="1:4" x14ac:dyDescent="0.2">
      <c r="A22709" s="5" t="s">
        <v>22645</v>
      </c>
      <c r="B22709" s="5" t="s">
        <v>36310</v>
      </c>
      <c r="C22709" s="5" t="s">
        <v>12</v>
      </c>
      <c r="D22709" s="5" t="str">
        <f t="shared" si="354"/>
        <v>un</v>
      </c>
    </row>
    <row r="22710" spans="1:4" x14ac:dyDescent="0.2">
      <c r="A22710" s="5" t="s">
        <v>11333</v>
      </c>
      <c r="B22710" s="5" t="s">
        <v>36311</v>
      </c>
      <c r="C22710" s="5" t="s">
        <v>12</v>
      </c>
      <c r="D22710" s="5" t="str">
        <f t="shared" si="354"/>
        <v>un</v>
      </c>
    </row>
    <row r="22711" spans="1:4" x14ac:dyDescent="0.2">
      <c r="A22711" s="5" t="s">
        <v>22646</v>
      </c>
      <c r="B22711" s="5" t="s">
        <v>36311</v>
      </c>
      <c r="C22711" s="5" t="s">
        <v>12</v>
      </c>
      <c r="D22711" s="5" t="str">
        <f t="shared" si="354"/>
        <v>un</v>
      </c>
    </row>
    <row r="22712" spans="1:4" x14ac:dyDescent="0.2">
      <c r="A22712" s="5" t="s">
        <v>11334</v>
      </c>
      <c r="B22712" s="5" t="s">
        <v>36312</v>
      </c>
      <c r="C22712" s="5" t="s">
        <v>12</v>
      </c>
      <c r="D22712" s="5" t="str">
        <f t="shared" si="354"/>
        <v>un</v>
      </c>
    </row>
    <row r="22713" spans="1:4" x14ac:dyDescent="0.2">
      <c r="A22713" s="5" t="s">
        <v>22647</v>
      </c>
      <c r="B22713" s="5" t="s">
        <v>36312</v>
      </c>
      <c r="C22713" s="5" t="s">
        <v>12</v>
      </c>
      <c r="D22713" s="5" t="str">
        <f t="shared" si="354"/>
        <v>un</v>
      </c>
    </row>
    <row r="22714" spans="1:4" x14ac:dyDescent="0.2">
      <c r="A22714" s="5" t="s">
        <v>11335</v>
      </c>
      <c r="B22714" s="5" t="s">
        <v>36313</v>
      </c>
      <c r="C22714" s="5" t="s">
        <v>12</v>
      </c>
      <c r="D22714" s="5" t="str">
        <f t="shared" si="354"/>
        <v>un</v>
      </c>
    </row>
    <row r="22715" spans="1:4" x14ac:dyDescent="0.2">
      <c r="A22715" s="5" t="s">
        <v>22648</v>
      </c>
      <c r="B22715" s="5" t="s">
        <v>36313</v>
      </c>
      <c r="C22715" s="5" t="s">
        <v>12</v>
      </c>
      <c r="D22715" s="5" t="str">
        <f t="shared" si="354"/>
        <v>un</v>
      </c>
    </row>
    <row r="22716" spans="1:4" x14ac:dyDescent="0.2">
      <c r="A22716" s="5" t="s">
        <v>11336</v>
      </c>
      <c r="B22716" s="5" t="s">
        <v>36314</v>
      </c>
      <c r="C22716" s="5" t="s">
        <v>12</v>
      </c>
      <c r="D22716" s="5" t="str">
        <f t="shared" si="354"/>
        <v>un</v>
      </c>
    </row>
    <row r="22717" spans="1:4" x14ac:dyDescent="0.2">
      <c r="A22717" s="5" t="s">
        <v>22649</v>
      </c>
      <c r="B22717" s="5" t="s">
        <v>36314</v>
      </c>
      <c r="C22717" s="5" t="s">
        <v>12</v>
      </c>
      <c r="D22717" s="5" t="str">
        <f t="shared" si="354"/>
        <v>un</v>
      </c>
    </row>
    <row r="22718" spans="1:4" x14ac:dyDescent="0.2">
      <c r="A22718" s="5" t="s">
        <v>11337</v>
      </c>
      <c r="B22718" s="5" t="s">
        <v>36315</v>
      </c>
      <c r="C22718" s="5" t="s">
        <v>12</v>
      </c>
      <c r="D22718" s="5" t="str">
        <f t="shared" si="354"/>
        <v>un</v>
      </c>
    </row>
    <row r="22719" spans="1:4" x14ac:dyDescent="0.2">
      <c r="A22719" s="5" t="s">
        <v>22650</v>
      </c>
      <c r="B22719" s="5" t="s">
        <v>36315</v>
      </c>
      <c r="C22719" s="5" t="s">
        <v>12</v>
      </c>
      <c r="D22719" s="5" t="str">
        <f t="shared" si="354"/>
        <v>un</v>
      </c>
    </row>
    <row r="22720" spans="1:4" x14ac:dyDescent="0.2">
      <c r="A22720" s="5" t="s">
        <v>11338</v>
      </c>
      <c r="B22720" s="5" t="s">
        <v>36316</v>
      </c>
      <c r="C22720" s="5" t="s">
        <v>12</v>
      </c>
      <c r="D22720" s="5" t="str">
        <f t="shared" si="354"/>
        <v>un</v>
      </c>
    </row>
    <row r="22721" spans="1:4" x14ac:dyDescent="0.2">
      <c r="A22721" s="5" t="s">
        <v>22651</v>
      </c>
      <c r="B22721" s="5" t="s">
        <v>36316</v>
      </c>
      <c r="C22721" s="5" t="s">
        <v>12</v>
      </c>
      <c r="D22721" s="5" t="str">
        <f t="shared" si="354"/>
        <v>un</v>
      </c>
    </row>
    <row r="22722" spans="1:4" x14ac:dyDescent="0.2">
      <c r="A22722" s="5" t="s">
        <v>11339</v>
      </c>
      <c r="B22722" s="5" t="s">
        <v>36317</v>
      </c>
      <c r="C22722" s="5" t="s">
        <v>12</v>
      </c>
      <c r="D22722" s="5" t="str">
        <f t="shared" ref="D22722:D22785" si="355">LOWER(C22722)</f>
        <v>un</v>
      </c>
    </row>
    <row r="22723" spans="1:4" x14ac:dyDescent="0.2">
      <c r="A22723" s="5" t="s">
        <v>22652</v>
      </c>
      <c r="B22723" s="5" t="s">
        <v>36317</v>
      </c>
      <c r="C22723" s="5" t="s">
        <v>12</v>
      </c>
      <c r="D22723" s="5" t="str">
        <f t="shared" si="355"/>
        <v>un</v>
      </c>
    </row>
    <row r="22724" spans="1:4" x14ac:dyDescent="0.2">
      <c r="A22724" s="5" t="s">
        <v>11340</v>
      </c>
      <c r="B22724" s="5" t="s">
        <v>36318</v>
      </c>
      <c r="C22724" s="5" t="s">
        <v>12</v>
      </c>
      <c r="D22724" s="5" t="str">
        <f t="shared" si="355"/>
        <v>un</v>
      </c>
    </row>
    <row r="22725" spans="1:4" x14ac:dyDescent="0.2">
      <c r="A22725" s="5" t="s">
        <v>22653</v>
      </c>
      <c r="B22725" s="5" t="s">
        <v>36318</v>
      </c>
      <c r="C22725" s="5" t="s">
        <v>12</v>
      </c>
      <c r="D22725" s="5" t="str">
        <f t="shared" si="355"/>
        <v>un</v>
      </c>
    </row>
    <row r="22726" spans="1:4" x14ac:dyDescent="0.2">
      <c r="A22726" s="5" t="s">
        <v>11341</v>
      </c>
      <c r="B22726" s="5" t="s">
        <v>36319</v>
      </c>
      <c r="C22726" s="5" t="s">
        <v>12</v>
      </c>
      <c r="D22726" s="5" t="str">
        <f t="shared" si="355"/>
        <v>un</v>
      </c>
    </row>
    <row r="22727" spans="1:4" x14ac:dyDescent="0.2">
      <c r="A22727" s="5" t="s">
        <v>22654</v>
      </c>
      <c r="B22727" s="5" t="s">
        <v>36319</v>
      </c>
      <c r="C22727" s="5" t="s">
        <v>12</v>
      </c>
      <c r="D22727" s="5" t="str">
        <f t="shared" si="355"/>
        <v>un</v>
      </c>
    </row>
    <row r="22728" spans="1:4" x14ac:dyDescent="0.2">
      <c r="A22728" s="5" t="s">
        <v>11342</v>
      </c>
      <c r="B22728" s="5" t="s">
        <v>36320</v>
      </c>
      <c r="C22728" s="5" t="s">
        <v>12</v>
      </c>
      <c r="D22728" s="5" t="str">
        <f t="shared" si="355"/>
        <v>un</v>
      </c>
    </row>
    <row r="22729" spans="1:4" x14ac:dyDescent="0.2">
      <c r="A22729" s="5" t="s">
        <v>22655</v>
      </c>
      <c r="B22729" s="5" t="s">
        <v>36320</v>
      </c>
      <c r="C22729" s="5" t="s">
        <v>12</v>
      </c>
      <c r="D22729" s="5" t="str">
        <f t="shared" si="355"/>
        <v>un</v>
      </c>
    </row>
    <row r="22730" spans="1:4" x14ac:dyDescent="0.2">
      <c r="A22730" s="5" t="s">
        <v>11343</v>
      </c>
      <c r="B22730" s="5" t="s">
        <v>36321</v>
      </c>
      <c r="C22730" s="5" t="s">
        <v>12</v>
      </c>
      <c r="D22730" s="5" t="str">
        <f t="shared" si="355"/>
        <v>un</v>
      </c>
    </row>
    <row r="22731" spans="1:4" x14ac:dyDescent="0.2">
      <c r="A22731" s="5" t="s">
        <v>22656</v>
      </c>
      <c r="B22731" s="5" t="s">
        <v>36321</v>
      </c>
      <c r="C22731" s="5" t="s">
        <v>12</v>
      </c>
      <c r="D22731" s="5" t="str">
        <f t="shared" si="355"/>
        <v>un</v>
      </c>
    </row>
    <row r="22732" spans="1:4" x14ac:dyDescent="0.2">
      <c r="A22732" s="5" t="s">
        <v>11344</v>
      </c>
      <c r="B22732" s="5" t="s">
        <v>36322</v>
      </c>
      <c r="C22732" s="5" t="s">
        <v>12</v>
      </c>
      <c r="D22732" s="5" t="str">
        <f t="shared" si="355"/>
        <v>un</v>
      </c>
    </row>
    <row r="22733" spans="1:4" x14ac:dyDescent="0.2">
      <c r="A22733" s="5" t="s">
        <v>22657</v>
      </c>
      <c r="B22733" s="5" t="s">
        <v>36322</v>
      </c>
      <c r="C22733" s="5" t="s">
        <v>12</v>
      </c>
      <c r="D22733" s="5" t="str">
        <f t="shared" si="355"/>
        <v>un</v>
      </c>
    </row>
    <row r="22734" spans="1:4" x14ac:dyDescent="0.2">
      <c r="A22734" s="5" t="s">
        <v>11345</v>
      </c>
      <c r="B22734" s="5" t="s">
        <v>36323</v>
      </c>
      <c r="C22734" s="5" t="s">
        <v>12</v>
      </c>
      <c r="D22734" s="5" t="str">
        <f t="shared" si="355"/>
        <v>un</v>
      </c>
    </row>
    <row r="22735" spans="1:4" x14ac:dyDescent="0.2">
      <c r="A22735" s="5" t="s">
        <v>22658</v>
      </c>
      <c r="B22735" s="5" t="s">
        <v>36323</v>
      </c>
      <c r="C22735" s="5" t="s">
        <v>12</v>
      </c>
      <c r="D22735" s="5" t="str">
        <f t="shared" si="355"/>
        <v>un</v>
      </c>
    </row>
    <row r="22736" spans="1:4" x14ac:dyDescent="0.2">
      <c r="A22736" s="5" t="s">
        <v>11346</v>
      </c>
      <c r="B22736" s="5" t="s">
        <v>36324</v>
      </c>
      <c r="C22736" s="5" t="s">
        <v>12</v>
      </c>
      <c r="D22736" s="5" t="str">
        <f t="shared" si="355"/>
        <v>un</v>
      </c>
    </row>
    <row r="22737" spans="1:4" x14ac:dyDescent="0.2">
      <c r="A22737" s="5" t="s">
        <v>22659</v>
      </c>
      <c r="B22737" s="5" t="s">
        <v>36324</v>
      </c>
      <c r="C22737" s="5" t="s">
        <v>12</v>
      </c>
      <c r="D22737" s="5" t="str">
        <f t="shared" si="355"/>
        <v>un</v>
      </c>
    </row>
    <row r="22738" spans="1:4" x14ac:dyDescent="0.2">
      <c r="A22738" s="5" t="s">
        <v>11347</v>
      </c>
      <c r="B22738" s="5" t="s">
        <v>36325</v>
      </c>
      <c r="C22738" s="5" t="s">
        <v>12</v>
      </c>
      <c r="D22738" s="5" t="str">
        <f t="shared" si="355"/>
        <v>un</v>
      </c>
    </row>
    <row r="22739" spans="1:4" x14ac:dyDescent="0.2">
      <c r="A22739" s="5" t="s">
        <v>22660</v>
      </c>
      <c r="B22739" s="5" t="s">
        <v>36325</v>
      </c>
      <c r="C22739" s="5" t="s">
        <v>12</v>
      </c>
      <c r="D22739" s="5" t="str">
        <f t="shared" si="355"/>
        <v>un</v>
      </c>
    </row>
    <row r="22740" spans="1:4" x14ac:dyDescent="0.2">
      <c r="A22740" s="5" t="s">
        <v>11348</v>
      </c>
      <c r="B22740" s="5" t="s">
        <v>36326</v>
      </c>
      <c r="C22740" s="5" t="s">
        <v>12</v>
      </c>
      <c r="D22740" s="5" t="str">
        <f t="shared" si="355"/>
        <v>un</v>
      </c>
    </row>
    <row r="22741" spans="1:4" x14ac:dyDescent="0.2">
      <c r="A22741" s="5" t="s">
        <v>22661</v>
      </c>
      <c r="B22741" s="5" t="s">
        <v>36326</v>
      </c>
      <c r="C22741" s="5" t="s">
        <v>12</v>
      </c>
      <c r="D22741" s="5" t="str">
        <f t="shared" si="355"/>
        <v>un</v>
      </c>
    </row>
    <row r="22742" spans="1:4" x14ac:dyDescent="0.2">
      <c r="A22742" s="5" t="s">
        <v>11349</v>
      </c>
      <c r="B22742" s="5" t="s">
        <v>36327</v>
      </c>
      <c r="C22742" s="5" t="s">
        <v>12</v>
      </c>
      <c r="D22742" s="5" t="str">
        <f t="shared" si="355"/>
        <v>un</v>
      </c>
    </row>
    <row r="22743" spans="1:4" x14ac:dyDescent="0.2">
      <c r="A22743" s="5" t="s">
        <v>22662</v>
      </c>
      <c r="B22743" s="5" t="s">
        <v>36327</v>
      </c>
      <c r="C22743" s="5" t="s">
        <v>12</v>
      </c>
      <c r="D22743" s="5" t="str">
        <f t="shared" si="355"/>
        <v>un</v>
      </c>
    </row>
    <row r="22744" spans="1:4" x14ac:dyDescent="0.2">
      <c r="A22744" s="5" t="s">
        <v>11350</v>
      </c>
      <c r="B22744" s="5" t="s">
        <v>36328</v>
      </c>
      <c r="C22744" s="5" t="s">
        <v>12</v>
      </c>
      <c r="D22744" s="5" t="str">
        <f t="shared" si="355"/>
        <v>un</v>
      </c>
    </row>
    <row r="22745" spans="1:4" x14ac:dyDescent="0.2">
      <c r="A22745" s="5" t="s">
        <v>22663</v>
      </c>
      <c r="B22745" s="5" t="s">
        <v>36328</v>
      </c>
      <c r="C22745" s="5" t="s">
        <v>12</v>
      </c>
      <c r="D22745" s="5" t="str">
        <f t="shared" si="355"/>
        <v>un</v>
      </c>
    </row>
    <row r="22746" spans="1:4" x14ac:dyDescent="0.2">
      <c r="A22746" s="5" t="s">
        <v>11351</v>
      </c>
      <c r="B22746" s="5" t="s">
        <v>36329</v>
      </c>
      <c r="C22746" s="5" t="s">
        <v>12</v>
      </c>
      <c r="D22746" s="5" t="str">
        <f t="shared" si="355"/>
        <v>un</v>
      </c>
    </row>
    <row r="22747" spans="1:4" x14ac:dyDescent="0.2">
      <c r="A22747" s="5" t="s">
        <v>22664</v>
      </c>
      <c r="B22747" s="5" t="s">
        <v>36329</v>
      </c>
      <c r="C22747" s="5" t="s">
        <v>12</v>
      </c>
      <c r="D22747" s="5" t="str">
        <f t="shared" si="355"/>
        <v>un</v>
      </c>
    </row>
    <row r="22748" spans="1:4" x14ac:dyDescent="0.2">
      <c r="A22748" s="5" t="s">
        <v>11352</v>
      </c>
      <c r="B22748" s="5" t="s">
        <v>36330</v>
      </c>
      <c r="C22748" s="5" t="s">
        <v>12</v>
      </c>
      <c r="D22748" s="5" t="str">
        <f t="shared" si="355"/>
        <v>un</v>
      </c>
    </row>
    <row r="22749" spans="1:4" x14ac:dyDescent="0.2">
      <c r="A22749" s="5" t="s">
        <v>22665</v>
      </c>
      <c r="B22749" s="5" t="s">
        <v>36330</v>
      </c>
      <c r="C22749" s="5" t="s">
        <v>12</v>
      </c>
      <c r="D22749" s="5" t="str">
        <f t="shared" si="355"/>
        <v>un</v>
      </c>
    </row>
    <row r="22750" spans="1:4" x14ac:dyDescent="0.2">
      <c r="A22750" s="5" t="s">
        <v>11353</v>
      </c>
      <c r="B22750" s="5" t="s">
        <v>36331</v>
      </c>
      <c r="C22750" s="5" t="s">
        <v>12</v>
      </c>
      <c r="D22750" s="5" t="str">
        <f t="shared" si="355"/>
        <v>un</v>
      </c>
    </row>
    <row r="22751" spans="1:4" x14ac:dyDescent="0.2">
      <c r="A22751" s="5" t="s">
        <v>22666</v>
      </c>
      <c r="B22751" s="5" t="s">
        <v>36331</v>
      </c>
      <c r="C22751" s="5" t="s">
        <v>12</v>
      </c>
      <c r="D22751" s="5" t="str">
        <f t="shared" si="355"/>
        <v>un</v>
      </c>
    </row>
    <row r="22752" spans="1:4" x14ac:dyDescent="0.2">
      <c r="A22752" s="5" t="s">
        <v>11354</v>
      </c>
      <c r="B22752" s="5" t="s">
        <v>36332</v>
      </c>
      <c r="C22752" s="5" t="s">
        <v>12</v>
      </c>
      <c r="D22752" s="5" t="str">
        <f t="shared" si="355"/>
        <v>un</v>
      </c>
    </row>
    <row r="22753" spans="1:4" x14ac:dyDescent="0.2">
      <c r="A22753" s="5" t="s">
        <v>22667</v>
      </c>
      <c r="B22753" s="5" t="s">
        <v>36332</v>
      </c>
      <c r="C22753" s="5" t="s">
        <v>12</v>
      </c>
      <c r="D22753" s="5" t="str">
        <f t="shared" si="355"/>
        <v>un</v>
      </c>
    </row>
    <row r="22754" spans="1:4" x14ac:dyDescent="0.2">
      <c r="A22754" s="5" t="s">
        <v>11355</v>
      </c>
      <c r="B22754" s="5" t="s">
        <v>36333</v>
      </c>
      <c r="C22754" s="5" t="s">
        <v>12</v>
      </c>
      <c r="D22754" s="5" t="str">
        <f t="shared" si="355"/>
        <v>un</v>
      </c>
    </row>
    <row r="22755" spans="1:4" x14ac:dyDescent="0.2">
      <c r="A22755" s="5" t="s">
        <v>22668</v>
      </c>
      <c r="B22755" s="5" t="s">
        <v>36333</v>
      </c>
      <c r="C22755" s="5" t="s">
        <v>12</v>
      </c>
      <c r="D22755" s="5" t="str">
        <f t="shared" si="355"/>
        <v>un</v>
      </c>
    </row>
    <row r="22756" spans="1:4" x14ac:dyDescent="0.2">
      <c r="A22756" s="5" t="s">
        <v>11356</v>
      </c>
      <c r="B22756" s="5" t="s">
        <v>36334</v>
      </c>
      <c r="C22756" s="5" t="s">
        <v>12</v>
      </c>
      <c r="D22756" s="5" t="str">
        <f t="shared" si="355"/>
        <v>un</v>
      </c>
    </row>
    <row r="22757" spans="1:4" x14ac:dyDescent="0.2">
      <c r="A22757" s="5" t="s">
        <v>22669</v>
      </c>
      <c r="B22757" s="5" t="s">
        <v>36334</v>
      </c>
      <c r="C22757" s="5" t="s">
        <v>12</v>
      </c>
      <c r="D22757" s="5" t="str">
        <f t="shared" si="355"/>
        <v>un</v>
      </c>
    </row>
    <row r="22758" spans="1:4" x14ac:dyDescent="0.2">
      <c r="A22758" s="5" t="s">
        <v>11357</v>
      </c>
      <c r="B22758" s="5" t="s">
        <v>36335</v>
      </c>
      <c r="C22758" s="5" t="s">
        <v>12</v>
      </c>
      <c r="D22758" s="5" t="str">
        <f t="shared" si="355"/>
        <v>un</v>
      </c>
    </row>
    <row r="22759" spans="1:4" x14ac:dyDescent="0.2">
      <c r="A22759" s="5" t="s">
        <v>22670</v>
      </c>
      <c r="B22759" s="5" t="s">
        <v>36335</v>
      </c>
      <c r="C22759" s="5" t="s">
        <v>12</v>
      </c>
      <c r="D22759" s="5" t="str">
        <f t="shared" si="355"/>
        <v>un</v>
      </c>
    </row>
    <row r="22760" spans="1:4" x14ac:dyDescent="0.2">
      <c r="A22760" s="5" t="s">
        <v>11358</v>
      </c>
      <c r="B22760" s="5" t="s">
        <v>36336</v>
      </c>
      <c r="C22760" s="5" t="s">
        <v>12</v>
      </c>
      <c r="D22760" s="5" t="str">
        <f t="shared" si="355"/>
        <v>un</v>
      </c>
    </row>
    <row r="22761" spans="1:4" x14ac:dyDescent="0.2">
      <c r="A22761" s="5" t="s">
        <v>22671</v>
      </c>
      <c r="B22761" s="5" t="s">
        <v>36336</v>
      </c>
      <c r="C22761" s="5" t="s">
        <v>12</v>
      </c>
      <c r="D22761" s="5" t="str">
        <f t="shared" si="355"/>
        <v>un</v>
      </c>
    </row>
    <row r="22762" spans="1:4" x14ac:dyDescent="0.2">
      <c r="A22762" s="5" t="s">
        <v>11359</v>
      </c>
      <c r="B22762" s="5" t="s">
        <v>36337</v>
      </c>
      <c r="C22762" s="5" t="s">
        <v>12</v>
      </c>
      <c r="D22762" s="5" t="str">
        <f t="shared" si="355"/>
        <v>un</v>
      </c>
    </row>
    <row r="22763" spans="1:4" x14ac:dyDescent="0.2">
      <c r="A22763" s="5" t="s">
        <v>22672</v>
      </c>
      <c r="B22763" s="5" t="s">
        <v>36337</v>
      </c>
      <c r="C22763" s="5" t="s">
        <v>12</v>
      </c>
      <c r="D22763" s="5" t="str">
        <f t="shared" si="355"/>
        <v>un</v>
      </c>
    </row>
    <row r="22764" spans="1:4" x14ac:dyDescent="0.2">
      <c r="A22764" s="5" t="s">
        <v>11360</v>
      </c>
      <c r="B22764" s="5" t="s">
        <v>36338</v>
      </c>
      <c r="C22764" s="5" t="s">
        <v>12</v>
      </c>
      <c r="D22764" s="5" t="str">
        <f t="shared" si="355"/>
        <v>un</v>
      </c>
    </row>
    <row r="22765" spans="1:4" x14ac:dyDescent="0.2">
      <c r="A22765" s="5" t="s">
        <v>22673</v>
      </c>
      <c r="B22765" s="5" t="s">
        <v>36338</v>
      </c>
      <c r="C22765" s="5" t="s">
        <v>12</v>
      </c>
      <c r="D22765" s="5" t="str">
        <f t="shared" si="355"/>
        <v>un</v>
      </c>
    </row>
    <row r="22766" spans="1:4" x14ac:dyDescent="0.2">
      <c r="A22766" s="5" t="s">
        <v>11361</v>
      </c>
      <c r="B22766" s="5" t="s">
        <v>36339</v>
      </c>
      <c r="C22766" s="5" t="s">
        <v>12</v>
      </c>
      <c r="D22766" s="5" t="str">
        <f t="shared" si="355"/>
        <v>un</v>
      </c>
    </row>
    <row r="22767" spans="1:4" x14ac:dyDescent="0.2">
      <c r="A22767" s="5" t="s">
        <v>22674</v>
      </c>
      <c r="B22767" s="5" t="s">
        <v>36339</v>
      </c>
      <c r="C22767" s="5" t="s">
        <v>12</v>
      </c>
      <c r="D22767" s="5" t="str">
        <f t="shared" si="355"/>
        <v>un</v>
      </c>
    </row>
    <row r="22768" spans="1:4" x14ac:dyDescent="0.2">
      <c r="A22768" s="5" t="s">
        <v>11362</v>
      </c>
      <c r="B22768" s="5" t="s">
        <v>36340</v>
      </c>
      <c r="C22768" s="5" t="s">
        <v>12</v>
      </c>
      <c r="D22768" s="5" t="str">
        <f t="shared" si="355"/>
        <v>un</v>
      </c>
    </row>
    <row r="22769" spans="1:4" x14ac:dyDescent="0.2">
      <c r="A22769" s="5" t="s">
        <v>22675</v>
      </c>
      <c r="B22769" s="5" t="s">
        <v>36340</v>
      </c>
      <c r="C22769" s="5" t="s">
        <v>12</v>
      </c>
      <c r="D22769" s="5" t="str">
        <f t="shared" si="355"/>
        <v>un</v>
      </c>
    </row>
    <row r="22770" spans="1:4" x14ac:dyDescent="0.2">
      <c r="A22770" s="5" t="s">
        <v>11363</v>
      </c>
      <c r="B22770" s="5" t="s">
        <v>36341</v>
      </c>
      <c r="C22770" s="5" t="s">
        <v>12</v>
      </c>
      <c r="D22770" s="5" t="str">
        <f t="shared" si="355"/>
        <v>un</v>
      </c>
    </row>
    <row r="22771" spans="1:4" x14ac:dyDescent="0.2">
      <c r="A22771" s="5" t="s">
        <v>22676</v>
      </c>
      <c r="B22771" s="5" t="s">
        <v>36341</v>
      </c>
      <c r="C22771" s="5" t="s">
        <v>12</v>
      </c>
      <c r="D22771" s="5" t="str">
        <f t="shared" si="355"/>
        <v>un</v>
      </c>
    </row>
    <row r="22772" spans="1:4" x14ac:dyDescent="0.2">
      <c r="A22772" s="5" t="s">
        <v>11364</v>
      </c>
      <c r="B22772" s="5" t="s">
        <v>36342</v>
      </c>
      <c r="C22772" s="5" t="s">
        <v>12</v>
      </c>
      <c r="D22772" s="5" t="str">
        <f t="shared" si="355"/>
        <v>un</v>
      </c>
    </row>
    <row r="22773" spans="1:4" x14ac:dyDescent="0.2">
      <c r="A22773" s="5" t="s">
        <v>22677</v>
      </c>
      <c r="B22773" s="5" t="s">
        <v>36342</v>
      </c>
      <c r="C22773" s="5" t="s">
        <v>12</v>
      </c>
      <c r="D22773" s="5" t="str">
        <f t="shared" si="355"/>
        <v>un</v>
      </c>
    </row>
    <row r="22774" spans="1:4" x14ac:dyDescent="0.2">
      <c r="A22774" s="5" t="s">
        <v>11365</v>
      </c>
      <c r="B22774" s="5" t="s">
        <v>36343</v>
      </c>
      <c r="C22774" s="5" t="s">
        <v>12</v>
      </c>
      <c r="D22774" s="5" t="str">
        <f t="shared" si="355"/>
        <v>un</v>
      </c>
    </row>
    <row r="22775" spans="1:4" x14ac:dyDescent="0.2">
      <c r="A22775" s="5" t="s">
        <v>22678</v>
      </c>
      <c r="B22775" s="5" t="s">
        <v>36343</v>
      </c>
      <c r="C22775" s="5" t="s">
        <v>12</v>
      </c>
      <c r="D22775" s="5" t="str">
        <f t="shared" si="355"/>
        <v>un</v>
      </c>
    </row>
    <row r="22776" spans="1:4" x14ac:dyDescent="0.2">
      <c r="A22776" s="5" t="s">
        <v>11366</v>
      </c>
      <c r="B22776" s="5" t="s">
        <v>36344</v>
      </c>
      <c r="C22776" s="5" t="s">
        <v>12</v>
      </c>
      <c r="D22776" s="5" t="str">
        <f t="shared" si="355"/>
        <v>un</v>
      </c>
    </row>
    <row r="22777" spans="1:4" x14ac:dyDescent="0.2">
      <c r="A22777" s="5" t="s">
        <v>22679</v>
      </c>
      <c r="B22777" s="5" t="s">
        <v>36344</v>
      </c>
      <c r="C22777" s="5" t="s">
        <v>12</v>
      </c>
      <c r="D22777" s="5" t="str">
        <f t="shared" si="355"/>
        <v>un</v>
      </c>
    </row>
    <row r="22778" spans="1:4" x14ac:dyDescent="0.2">
      <c r="A22778" s="5" t="s">
        <v>11367</v>
      </c>
      <c r="B22778" s="5" t="s">
        <v>36345</v>
      </c>
      <c r="C22778" s="5" t="s">
        <v>12</v>
      </c>
      <c r="D22778" s="5" t="str">
        <f t="shared" si="355"/>
        <v>un</v>
      </c>
    </row>
    <row r="22779" spans="1:4" x14ac:dyDescent="0.2">
      <c r="A22779" s="5" t="s">
        <v>22680</v>
      </c>
      <c r="B22779" s="5" t="s">
        <v>36345</v>
      </c>
      <c r="C22779" s="5" t="s">
        <v>12</v>
      </c>
      <c r="D22779" s="5" t="str">
        <f t="shared" si="355"/>
        <v>un</v>
      </c>
    </row>
    <row r="22780" spans="1:4" x14ac:dyDescent="0.2">
      <c r="A22780" s="5" t="s">
        <v>11368</v>
      </c>
      <c r="B22780" s="5" t="s">
        <v>36346</v>
      </c>
      <c r="C22780" s="5" t="s">
        <v>12</v>
      </c>
      <c r="D22780" s="5" t="str">
        <f t="shared" si="355"/>
        <v>un</v>
      </c>
    </row>
    <row r="22781" spans="1:4" x14ac:dyDescent="0.2">
      <c r="A22781" s="5" t="s">
        <v>22681</v>
      </c>
      <c r="B22781" s="5" t="s">
        <v>36346</v>
      </c>
      <c r="C22781" s="5" t="s">
        <v>12</v>
      </c>
      <c r="D22781" s="5" t="str">
        <f t="shared" si="355"/>
        <v>un</v>
      </c>
    </row>
    <row r="22782" spans="1:4" x14ac:dyDescent="0.2">
      <c r="A22782" s="5" t="s">
        <v>11369</v>
      </c>
      <c r="B22782" s="5" t="s">
        <v>36347</v>
      </c>
      <c r="C22782" s="5" t="s">
        <v>12</v>
      </c>
      <c r="D22782" s="5" t="str">
        <f t="shared" si="355"/>
        <v>un</v>
      </c>
    </row>
    <row r="22783" spans="1:4" x14ac:dyDescent="0.2">
      <c r="A22783" s="5" t="s">
        <v>22682</v>
      </c>
      <c r="B22783" s="5" t="s">
        <v>36347</v>
      </c>
      <c r="C22783" s="5" t="s">
        <v>12</v>
      </c>
      <c r="D22783" s="5" t="str">
        <f t="shared" si="355"/>
        <v>un</v>
      </c>
    </row>
    <row r="22784" spans="1:4" x14ac:dyDescent="0.2">
      <c r="A22784" s="5" t="s">
        <v>11370</v>
      </c>
      <c r="B22784" s="5" t="s">
        <v>36348</v>
      </c>
      <c r="C22784" s="5" t="s">
        <v>12</v>
      </c>
      <c r="D22784" s="5" t="str">
        <f t="shared" si="355"/>
        <v>un</v>
      </c>
    </row>
    <row r="22785" spans="1:4" x14ac:dyDescent="0.2">
      <c r="A22785" s="5" t="s">
        <v>22683</v>
      </c>
      <c r="B22785" s="5" t="s">
        <v>36348</v>
      </c>
      <c r="C22785" s="5" t="s">
        <v>12</v>
      </c>
      <c r="D22785" s="5" t="str">
        <f t="shared" si="355"/>
        <v>un</v>
      </c>
    </row>
    <row r="22786" spans="1:4" x14ac:dyDescent="0.2">
      <c r="A22786" s="5" t="s">
        <v>6278</v>
      </c>
      <c r="B22786" s="5" t="s">
        <v>36349</v>
      </c>
      <c r="C22786" s="5" t="s">
        <v>12</v>
      </c>
      <c r="D22786" s="5" t="str">
        <f t="shared" ref="D22786:D22849" si="356">LOWER(C22786)</f>
        <v>un</v>
      </c>
    </row>
    <row r="22787" spans="1:4" x14ac:dyDescent="0.2">
      <c r="A22787" s="5" t="s">
        <v>22684</v>
      </c>
      <c r="B22787" s="5" t="s">
        <v>36349</v>
      </c>
      <c r="C22787" s="5" t="s">
        <v>12</v>
      </c>
      <c r="D22787" s="5" t="str">
        <f t="shared" si="356"/>
        <v>un</v>
      </c>
    </row>
    <row r="22788" spans="1:4" x14ac:dyDescent="0.2">
      <c r="A22788" s="5" t="s">
        <v>6279</v>
      </c>
      <c r="B22788" s="5" t="s">
        <v>36350</v>
      </c>
      <c r="C22788" s="5" t="s">
        <v>12</v>
      </c>
      <c r="D22788" s="5" t="str">
        <f t="shared" si="356"/>
        <v>un</v>
      </c>
    </row>
    <row r="22789" spans="1:4" x14ac:dyDescent="0.2">
      <c r="A22789" s="5" t="s">
        <v>22685</v>
      </c>
      <c r="B22789" s="5" t="s">
        <v>36350</v>
      </c>
      <c r="C22789" s="5" t="s">
        <v>12</v>
      </c>
      <c r="D22789" s="5" t="str">
        <f t="shared" si="356"/>
        <v>un</v>
      </c>
    </row>
    <row r="22790" spans="1:4" x14ac:dyDescent="0.2">
      <c r="A22790" s="5" t="s">
        <v>6280</v>
      </c>
      <c r="B22790" s="5" t="s">
        <v>36351</v>
      </c>
      <c r="C22790" s="5" t="s">
        <v>12</v>
      </c>
      <c r="D22790" s="5" t="str">
        <f t="shared" si="356"/>
        <v>un</v>
      </c>
    </row>
    <row r="22791" spans="1:4" x14ac:dyDescent="0.2">
      <c r="A22791" s="5" t="s">
        <v>22686</v>
      </c>
      <c r="B22791" s="5" t="s">
        <v>36351</v>
      </c>
      <c r="C22791" s="5" t="s">
        <v>12</v>
      </c>
      <c r="D22791" s="5" t="str">
        <f t="shared" si="356"/>
        <v>un</v>
      </c>
    </row>
    <row r="22792" spans="1:4" x14ac:dyDescent="0.2">
      <c r="A22792" s="5" t="s">
        <v>6281</v>
      </c>
      <c r="B22792" s="5" t="s">
        <v>36352</v>
      </c>
      <c r="C22792" s="5" t="s">
        <v>12</v>
      </c>
      <c r="D22792" s="5" t="str">
        <f t="shared" si="356"/>
        <v>un</v>
      </c>
    </row>
    <row r="22793" spans="1:4" x14ac:dyDescent="0.2">
      <c r="A22793" s="5" t="s">
        <v>22687</v>
      </c>
      <c r="B22793" s="5" t="s">
        <v>36352</v>
      </c>
      <c r="C22793" s="5" t="s">
        <v>12</v>
      </c>
      <c r="D22793" s="5" t="str">
        <f t="shared" si="356"/>
        <v>un</v>
      </c>
    </row>
    <row r="22794" spans="1:4" x14ac:dyDescent="0.2">
      <c r="A22794" s="5" t="s">
        <v>6282</v>
      </c>
      <c r="B22794" s="5" t="s">
        <v>36353</v>
      </c>
      <c r="C22794" s="5" t="s">
        <v>12</v>
      </c>
      <c r="D22794" s="5" t="str">
        <f t="shared" si="356"/>
        <v>un</v>
      </c>
    </row>
    <row r="22795" spans="1:4" x14ac:dyDescent="0.2">
      <c r="A22795" s="5" t="s">
        <v>22688</v>
      </c>
      <c r="B22795" s="5" t="s">
        <v>36353</v>
      </c>
      <c r="C22795" s="5" t="s">
        <v>12</v>
      </c>
      <c r="D22795" s="5" t="str">
        <f t="shared" si="356"/>
        <v>un</v>
      </c>
    </row>
    <row r="22796" spans="1:4" x14ac:dyDescent="0.2">
      <c r="A22796" s="5" t="s">
        <v>11371</v>
      </c>
      <c r="B22796" s="5" t="s">
        <v>36354</v>
      </c>
      <c r="C22796" s="5" t="s">
        <v>12</v>
      </c>
      <c r="D22796" s="5" t="str">
        <f t="shared" si="356"/>
        <v>un</v>
      </c>
    </row>
    <row r="22797" spans="1:4" x14ac:dyDescent="0.2">
      <c r="A22797" s="5" t="s">
        <v>22689</v>
      </c>
      <c r="B22797" s="5" t="s">
        <v>36354</v>
      </c>
      <c r="C22797" s="5" t="s">
        <v>12</v>
      </c>
      <c r="D22797" s="5" t="str">
        <f t="shared" si="356"/>
        <v>un</v>
      </c>
    </row>
    <row r="22798" spans="1:4" x14ac:dyDescent="0.2">
      <c r="A22798" s="5" t="s">
        <v>11372</v>
      </c>
      <c r="B22798" s="5" t="s">
        <v>36355</v>
      </c>
      <c r="C22798" s="5" t="s">
        <v>12</v>
      </c>
      <c r="D22798" s="5" t="str">
        <f t="shared" si="356"/>
        <v>un</v>
      </c>
    </row>
    <row r="22799" spans="1:4" x14ac:dyDescent="0.2">
      <c r="A22799" s="5" t="s">
        <v>22690</v>
      </c>
      <c r="B22799" s="5" t="s">
        <v>36355</v>
      </c>
      <c r="C22799" s="5" t="s">
        <v>12</v>
      </c>
      <c r="D22799" s="5" t="str">
        <f t="shared" si="356"/>
        <v>un</v>
      </c>
    </row>
    <row r="22800" spans="1:4" x14ac:dyDescent="0.2">
      <c r="A22800" s="5" t="s">
        <v>11373</v>
      </c>
      <c r="B22800" s="5" t="s">
        <v>36356</v>
      </c>
      <c r="C22800" s="5" t="s">
        <v>12</v>
      </c>
      <c r="D22800" s="5" t="str">
        <f t="shared" si="356"/>
        <v>un</v>
      </c>
    </row>
    <row r="22801" spans="1:4" x14ac:dyDescent="0.2">
      <c r="A22801" s="5" t="s">
        <v>22691</v>
      </c>
      <c r="B22801" s="5" t="s">
        <v>36356</v>
      </c>
      <c r="C22801" s="5" t="s">
        <v>12</v>
      </c>
      <c r="D22801" s="5" t="str">
        <f t="shared" si="356"/>
        <v>un</v>
      </c>
    </row>
    <row r="22802" spans="1:4" x14ac:dyDescent="0.2">
      <c r="A22802" s="5" t="s">
        <v>11374</v>
      </c>
      <c r="B22802" s="5" t="s">
        <v>36357</v>
      </c>
      <c r="C22802" s="5" t="s">
        <v>12</v>
      </c>
      <c r="D22802" s="5" t="str">
        <f t="shared" si="356"/>
        <v>un</v>
      </c>
    </row>
    <row r="22803" spans="1:4" x14ac:dyDescent="0.2">
      <c r="A22803" s="5" t="s">
        <v>22692</v>
      </c>
      <c r="B22803" s="5" t="s">
        <v>36357</v>
      </c>
      <c r="C22803" s="5" t="s">
        <v>12</v>
      </c>
      <c r="D22803" s="5" t="str">
        <f t="shared" si="356"/>
        <v>un</v>
      </c>
    </row>
    <row r="22804" spans="1:4" x14ac:dyDescent="0.2">
      <c r="A22804" s="5" t="s">
        <v>11375</v>
      </c>
      <c r="B22804" s="5" t="s">
        <v>36358</v>
      </c>
      <c r="C22804" s="5" t="s">
        <v>12</v>
      </c>
      <c r="D22804" s="5" t="str">
        <f t="shared" si="356"/>
        <v>un</v>
      </c>
    </row>
    <row r="22805" spans="1:4" x14ac:dyDescent="0.2">
      <c r="A22805" s="5" t="s">
        <v>22693</v>
      </c>
      <c r="B22805" s="5" t="s">
        <v>36358</v>
      </c>
      <c r="C22805" s="5" t="s">
        <v>12</v>
      </c>
      <c r="D22805" s="5" t="str">
        <f t="shared" si="356"/>
        <v>un</v>
      </c>
    </row>
    <row r="22806" spans="1:4" x14ac:dyDescent="0.2">
      <c r="A22806" s="5" t="s">
        <v>11376</v>
      </c>
      <c r="B22806" s="5" t="s">
        <v>36359</v>
      </c>
      <c r="C22806" s="5" t="s">
        <v>12</v>
      </c>
      <c r="D22806" s="5" t="str">
        <f t="shared" si="356"/>
        <v>un</v>
      </c>
    </row>
    <row r="22807" spans="1:4" x14ac:dyDescent="0.2">
      <c r="A22807" s="5" t="s">
        <v>22694</v>
      </c>
      <c r="B22807" s="5" t="s">
        <v>36359</v>
      </c>
      <c r="C22807" s="5" t="s">
        <v>12</v>
      </c>
      <c r="D22807" s="5" t="str">
        <f t="shared" si="356"/>
        <v>un</v>
      </c>
    </row>
    <row r="22808" spans="1:4" x14ac:dyDescent="0.2">
      <c r="A22808" s="5" t="s">
        <v>11377</v>
      </c>
      <c r="B22808" s="5" t="s">
        <v>36360</v>
      </c>
      <c r="C22808" s="5" t="s">
        <v>12</v>
      </c>
      <c r="D22808" s="5" t="str">
        <f t="shared" si="356"/>
        <v>un</v>
      </c>
    </row>
    <row r="22809" spans="1:4" x14ac:dyDescent="0.2">
      <c r="A22809" s="5" t="s">
        <v>22695</v>
      </c>
      <c r="B22809" s="5" t="s">
        <v>36360</v>
      </c>
      <c r="C22809" s="5" t="s">
        <v>12</v>
      </c>
      <c r="D22809" s="5" t="str">
        <f t="shared" si="356"/>
        <v>un</v>
      </c>
    </row>
    <row r="22810" spans="1:4" x14ac:dyDescent="0.2">
      <c r="A22810" s="5" t="s">
        <v>11378</v>
      </c>
      <c r="B22810" s="5" t="s">
        <v>36361</v>
      </c>
      <c r="C22810" s="5" t="s">
        <v>12</v>
      </c>
      <c r="D22810" s="5" t="str">
        <f t="shared" si="356"/>
        <v>un</v>
      </c>
    </row>
    <row r="22811" spans="1:4" x14ac:dyDescent="0.2">
      <c r="A22811" s="5" t="s">
        <v>22696</v>
      </c>
      <c r="B22811" s="5" t="s">
        <v>36361</v>
      </c>
      <c r="C22811" s="5" t="s">
        <v>12</v>
      </c>
      <c r="D22811" s="5" t="str">
        <f t="shared" si="356"/>
        <v>un</v>
      </c>
    </row>
    <row r="22812" spans="1:4" x14ac:dyDescent="0.2">
      <c r="A22812" s="5" t="s">
        <v>11379</v>
      </c>
      <c r="B22812" s="5" t="s">
        <v>36362</v>
      </c>
      <c r="C22812" s="5" t="s">
        <v>12</v>
      </c>
      <c r="D22812" s="5" t="str">
        <f t="shared" si="356"/>
        <v>un</v>
      </c>
    </row>
    <row r="22813" spans="1:4" x14ac:dyDescent="0.2">
      <c r="A22813" s="5" t="s">
        <v>22697</v>
      </c>
      <c r="B22813" s="5" t="s">
        <v>36362</v>
      </c>
      <c r="C22813" s="5" t="s">
        <v>12</v>
      </c>
      <c r="D22813" s="5" t="str">
        <f t="shared" si="356"/>
        <v>un</v>
      </c>
    </row>
    <row r="22814" spans="1:4" x14ac:dyDescent="0.2">
      <c r="A22814" s="5" t="s">
        <v>11380</v>
      </c>
      <c r="B22814" s="5" t="s">
        <v>36363</v>
      </c>
      <c r="C22814" s="5" t="s">
        <v>12</v>
      </c>
      <c r="D22814" s="5" t="str">
        <f t="shared" si="356"/>
        <v>un</v>
      </c>
    </row>
    <row r="22815" spans="1:4" x14ac:dyDescent="0.2">
      <c r="A22815" s="5" t="s">
        <v>22698</v>
      </c>
      <c r="B22815" s="5" t="s">
        <v>36363</v>
      </c>
      <c r="C22815" s="5" t="s">
        <v>12</v>
      </c>
      <c r="D22815" s="5" t="str">
        <f t="shared" si="356"/>
        <v>un</v>
      </c>
    </row>
    <row r="22816" spans="1:4" x14ac:dyDescent="0.2">
      <c r="A22816" s="5" t="s">
        <v>11381</v>
      </c>
      <c r="B22816" s="5" t="s">
        <v>36364</v>
      </c>
      <c r="C22816" s="5" t="s">
        <v>12</v>
      </c>
      <c r="D22816" s="5" t="str">
        <f t="shared" si="356"/>
        <v>un</v>
      </c>
    </row>
    <row r="22817" spans="1:4" x14ac:dyDescent="0.2">
      <c r="A22817" s="5" t="s">
        <v>22699</v>
      </c>
      <c r="B22817" s="5" t="s">
        <v>36364</v>
      </c>
      <c r="C22817" s="5" t="s">
        <v>12</v>
      </c>
      <c r="D22817" s="5" t="str">
        <f t="shared" si="356"/>
        <v>un</v>
      </c>
    </row>
    <row r="22818" spans="1:4" x14ac:dyDescent="0.2">
      <c r="A22818" s="5" t="s">
        <v>11382</v>
      </c>
      <c r="B22818" s="5" t="s">
        <v>36365</v>
      </c>
      <c r="C22818" s="5" t="s">
        <v>12</v>
      </c>
      <c r="D22818" s="5" t="str">
        <f t="shared" si="356"/>
        <v>un</v>
      </c>
    </row>
    <row r="22819" spans="1:4" x14ac:dyDescent="0.2">
      <c r="A22819" s="5" t="s">
        <v>22700</v>
      </c>
      <c r="B22819" s="5" t="s">
        <v>36365</v>
      </c>
      <c r="C22819" s="5" t="s">
        <v>12</v>
      </c>
      <c r="D22819" s="5" t="str">
        <f t="shared" si="356"/>
        <v>un</v>
      </c>
    </row>
    <row r="22820" spans="1:4" x14ac:dyDescent="0.2">
      <c r="A22820" s="5" t="s">
        <v>11383</v>
      </c>
      <c r="B22820" s="5" t="s">
        <v>36366</v>
      </c>
      <c r="C22820" s="5" t="s">
        <v>12</v>
      </c>
      <c r="D22820" s="5" t="str">
        <f t="shared" si="356"/>
        <v>un</v>
      </c>
    </row>
    <row r="22821" spans="1:4" x14ac:dyDescent="0.2">
      <c r="A22821" s="5" t="s">
        <v>22701</v>
      </c>
      <c r="B22821" s="5" t="s">
        <v>36366</v>
      </c>
      <c r="C22821" s="5" t="s">
        <v>12</v>
      </c>
      <c r="D22821" s="5" t="str">
        <f t="shared" si="356"/>
        <v>un</v>
      </c>
    </row>
    <row r="22822" spans="1:4" x14ac:dyDescent="0.2">
      <c r="A22822" s="5" t="s">
        <v>11384</v>
      </c>
      <c r="B22822" s="5" t="s">
        <v>36367</v>
      </c>
      <c r="C22822" s="5" t="s">
        <v>21</v>
      </c>
      <c r="D22822" s="5" t="str">
        <f t="shared" si="356"/>
        <v>m</v>
      </c>
    </row>
    <row r="22823" spans="1:4" x14ac:dyDescent="0.2">
      <c r="A22823" s="5" t="s">
        <v>22702</v>
      </c>
      <c r="B22823" s="5" t="s">
        <v>36367</v>
      </c>
      <c r="C22823" s="5" t="s">
        <v>21</v>
      </c>
      <c r="D22823" s="5" t="str">
        <f t="shared" si="356"/>
        <v>m</v>
      </c>
    </row>
    <row r="22824" spans="1:4" x14ac:dyDescent="0.2">
      <c r="A22824" s="5" t="s">
        <v>11385</v>
      </c>
      <c r="B22824" s="5" t="s">
        <v>36368</v>
      </c>
      <c r="C22824" s="5" t="s">
        <v>21</v>
      </c>
      <c r="D22824" s="5" t="str">
        <f t="shared" si="356"/>
        <v>m</v>
      </c>
    </row>
    <row r="22825" spans="1:4" x14ac:dyDescent="0.2">
      <c r="A22825" s="5" t="s">
        <v>22703</v>
      </c>
      <c r="B22825" s="5" t="s">
        <v>36368</v>
      </c>
      <c r="C22825" s="5" t="s">
        <v>21</v>
      </c>
      <c r="D22825" s="5" t="str">
        <f t="shared" si="356"/>
        <v>m</v>
      </c>
    </row>
    <row r="22826" spans="1:4" x14ac:dyDescent="0.2">
      <c r="A22826" s="5" t="s">
        <v>11386</v>
      </c>
      <c r="B22826" s="5" t="s">
        <v>36369</v>
      </c>
      <c r="C22826" s="5" t="s">
        <v>21</v>
      </c>
      <c r="D22826" s="5" t="str">
        <f t="shared" si="356"/>
        <v>m</v>
      </c>
    </row>
    <row r="22827" spans="1:4" x14ac:dyDescent="0.2">
      <c r="A22827" s="5" t="s">
        <v>22704</v>
      </c>
      <c r="B22827" s="5" t="s">
        <v>36369</v>
      </c>
      <c r="C22827" s="5" t="s">
        <v>21</v>
      </c>
      <c r="D22827" s="5" t="str">
        <f t="shared" si="356"/>
        <v>m</v>
      </c>
    </row>
    <row r="22828" spans="1:4" x14ac:dyDescent="0.2">
      <c r="A22828" s="5" t="s">
        <v>11387</v>
      </c>
      <c r="B22828" s="5" t="s">
        <v>36370</v>
      </c>
      <c r="C22828" s="5" t="s">
        <v>21</v>
      </c>
      <c r="D22828" s="5" t="str">
        <f t="shared" si="356"/>
        <v>m</v>
      </c>
    </row>
    <row r="22829" spans="1:4" x14ac:dyDescent="0.2">
      <c r="A22829" s="5" t="s">
        <v>22705</v>
      </c>
      <c r="B22829" s="5" t="s">
        <v>36370</v>
      </c>
      <c r="C22829" s="5" t="s">
        <v>21</v>
      </c>
      <c r="D22829" s="5" t="str">
        <f t="shared" si="356"/>
        <v>m</v>
      </c>
    </row>
    <row r="22830" spans="1:4" x14ac:dyDescent="0.2">
      <c r="A22830" s="5" t="s">
        <v>11388</v>
      </c>
      <c r="B22830" s="5" t="s">
        <v>36371</v>
      </c>
      <c r="C22830" s="5" t="s">
        <v>12</v>
      </c>
      <c r="D22830" s="5" t="str">
        <f t="shared" si="356"/>
        <v>un</v>
      </c>
    </row>
    <row r="22831" spans="1:4" x14ac:dyDescent="0.2">
      <c r="A22831" s="5" t="s">
        <v>22706</v>
      </c>
      <c r="B22831" s="5" t="s">
        <v>36371</v>
      </c>
      <c r="C22831" s="5" t="s">
        <v>12</v>
      </c>
      <c r="D22831" s="5" t="str">
        <f t="shared" si="356"/>
        <v>un</v>
      </c>
    </row>
    <row r="22832" spans="1:4" x14ac:dyDescent="0.2">
      <c r="A22832" s="5" t="s">
        <v>11389</v>
      </c>
      <c r="B22832" s="5" t="s">
        <v>36372</v>
      </c>
      <c r="C22832" s="5" t="s">
        <v>12</v>
      </c>
      <c r="D22832" s="5" t="str">
        <f t="shared" si="356"/>
        <v>un</v>
      </c>
    </row>
    <row r="22833" spans="1:4" x14ac:dyDescent="0.2">
      <c r="A22833" s="5" t="s">
        <v>22707</v>
      </c>
      <c r="B22833" s="5" t="s">
        <v>36372</v>
      </c>
      <c r="C22833" s="5" t="s">
        <v>12</v>
      </c>
      <c r="D22833" s="5" t="str">
        <f t="shared" si="356"/>
        <v>un</v>
      </c>
    </row>
    <row r="22834" spans="1:4" x14ac:dyDescent="0.2">
      <c r="A22834" s="5" t="s">
        <v>11390</v>
      </c>
      <c r="B22834" s="5" t="s">
        <v>36373</v>
      </c>
      <c r="C22834" s="5" t="s">
        <v>12</v>
      </c>
      <c r="D22834" s="5" t="str">
        <f t="shared" si="356"/>
        <v>un</v>
      </c>
    </row>
    <row r="22835" spans="1:4" x14ac:dyDescent="0.2">
      <c r="A22835" s="5" t="s">
        <v>22708</v>
      </c>
      <c r="B22835" s="5" t="s">
        <v>36373</v>
      </c>
      <c r="C22835" s="5" t="s">
        <v>12</v>
      </c>
      <c r="D22835" s="5" t="str">
        <f t="shared" si="356"/>
        <v>un</v>
      </c>
    </row>
    <row r="22836" spans="1:4" x14ac:dyDescent="0.2">
      <c r="A22836" s="5" t="s">
        <v>11391</v>
      </c>
      <c r="B22836" s="5" t="s">
        <v>36374</v>
      </c>
      <c r="C22836" s="5" t="s">
        <v>12</v>
      </c>
      <c r="D22836" s="5" t="str">
        <f t="shared" si="356"/>
        <v>un</v>
      </c>
    </row>
    <row r="22837" spans="1:4" x14ac:dyDescent="0.2">
      <c r="A22837" s="5" t="s">
        <v>22709</v>
      </c>
      <c r="B22837" s="5" t="s">
        <v>36374</v>
      </c>
      <c r="C22837" s="5" t="s">
        <v>12</v>
      </c>
      <c r="D22837" s="5" t="str">
        <f t="shared" si="356"/>
        <v>un</v>
      </c>
    </row>
    <row r="22838" spans="1:4" x14ac:dyDescent="0.2">
      <c r="A22838" s="5" t="s">
        <v>11392</v>
      </c>
      <c r="B22838" s="5" t="s">
        <v>36375</v>
      </c>
      <c r="C22838" s="5" t="s">
        <v>12</v>
      </c>
      <c r="D22838" s="5" t="str">
        <f t="shared" si="356"/>
        <v>un</v>
      </c>
    </row>
    <row r="22839" spans="1:4" x14ac:dyDescent="0.2">
      <c r="A22839" s="5" t="s">
        <v>22710</v>
      </c>
      <c r="B22839" s="5" t="s">
        <v>36375</v>
      </c>
      <c r="C22839" s="5" t="s">
        <v>12</v>
      </c>
      <c r="D22839" s="5" t="str">
        <f t="shared" si="356"/>
        <v>un</v>
      </c>
    </row>
    <row r="22840" spans="1:4" x14ac:dyDescent="0.2">
      <c r="A22840" s="5" t="s">
        <v>11393</v>
      </c>
      <c r="B22840" s="5" t="s">
        <v>36376</v>
      </c>
      <c r="C22840" s="5" t="s">
        <v>12</v>
      </c>
      <c r="D22840" s="5" t="str">
        <f t="shared" si="356"/>
        <v>un</v>
      </c>
    </row>
    <row r="22841" spans="1:4" x14ac:dyDescent="0.2">
      <c r="A22841" s="5" t="s">
        <v>22711</v>
      </c>
      <c r="B22841" s="5" t="s">
        <v>36376</v>
      </c>
      <c r="C22841" s="5" t="s">
        <v>12</v>
      </c>
      <c r="D22841" s="5" t="str">
        <f t="shared" si="356"/>
        <v>un</v>
      </c>
    </row>
    <row r="22842" spans="1:4" x14ac:dyDescent="0.2">
      <c r="A22842" s="5" t="s">
        <v>11394</v>
      </c>
      <c r="B22842" s="5" t="s">
        <v>36377</v>
      </c>
      <c r="C22842" s="5" t="s">
        <v>12</v>
      </c>
      <c r="D22842" s="5" t="str">
        <f t="shared" si="356"/>
        <v>un</v>
      </c>
    </row>
    <row r="22843" spans="1:4" x14ac:dyDescent="0.2">
      <c r="A22843" s="5" t="s">
        <v>22712</v>
      </c>
      <c r="B22843" s="5" t="s">
        <v>36377</v>
      </c>
      <c r="C22843" s="5" t="s">
        <v>12</v>
      </c>
      <c r="D22843" s="5" t="str">
        <f t="shared" si="356"/>
        <v>un</v>
      </c>
    </row>
    <row r="22844" spans="1:4" x14ac:dyDescent="0.2">
      <c r="A22844" s="5" t="s">
        <v>11395</v>
      </c>
      <c r="B22844" s="5" t="s">
        <v>36378</v>
      </c>
      <c r="C22844" s="5" t="s">
        <v>21</v>
      </c>
      <c r="D22844" s="5" t="str">
        <f t="shared" si="356"/>
        <v>m</v>
      </c>
    </row>
    <row r="22845" spans="1:4" x14ac:dyDescent="0.2">
      <c r="A22845" s="5" t="s">
        <v>22713</v>
      </c>
      <c r="B22845" s="5" t="s">
        <v>36378</v>
      </c>
      <c r="C22845" s="5" t="s">
        <v>21</v>
      </c>
      <c r="D22845" s="5" t="str">
        <f t="shared" si="356"/>
        <v>m</v>
      </c>
    </row>
    <row r="22846" spans="1:4" x14ac:dyDescent="0.2">
      <c r="A22846" s="5" t="s">
        <v>11396</v>
      </c>
      <c r="B22846" s="5" t="s">
        <v>36379</v>
      </c>
      <c r="C22846" s="5" t="s">
        <v>21</v>
      </c>
      <c r="D22846" s="5" t="str">
        <f t="shared" si="356"/>
        <v>m</v>
      </c>
    </row>
    <row r="22847" spans="1:4" x14ac:dyDescent="0.2">
      <c r="A22847" s="5" t="s">
        <v>22714</v>
      </c>
      <c r="B22847" s="5" t="s">
        <v>36379</v>
      </c>
      <c r="C22847" s="5" t="s">
        <v>21</v>
      </c>
      <c r="D22847" s="5" t="str">
        <f t="shared" si="356"/>
        <v>m</v>
      </c>
    </row>
    <row r="22848" spans="1:4" x14ac:dyDescent="0.2">
      <c r="A22848" s="5" t="s">
        <v>11397</v>
      </c>
      <c r="B22848" s="5" t="s">
        <v>36380</v>
      </c>
      <c r="C22848" s="5" t="s">
        <v>21</v>
      </c>
      <c r="D22848" s="5" t="str">
        <f t="shared" si="356"/>
        <v>m</v>
      </c>
    </row>
    <row r="22849" spans="1:4" x14ac:dyDescent="0.2">
      <c r="A22849" s="5" t="s">
        <v>22715</v>
      </c>
      <c r="B22849" s="5" t="s">
        <v>36380</v>
      </c>
      <c r="C22849" s="5" t="s">
        <v>21</v>
      </c>
      <c r="D22849" s="5" t="str">
        <f t="shared" si="356"/>
        <v>m</v>
      </c>
    </row>
    <row r="22850" spans="1:4" x14ac:dyDescent="0.2">
      <c r="A22850" s="5" t="s">
        <v>11398</v>
      </c>
      <c r="B22850" s="5" t="s">
        <v>36381</v>
      </c>
      <c r="C22850" s="5" t="s">
        <v>12</v>
      </c>
      <c r="D22850" s="5" t="str">
        <f t="shared" ref="D22850:D22913" si="357">LOWER(C22850)</f>
        <v>un</v>
      </c>
    </row>
    <row r="22851" spans="1:4" x14ac:dyDescent="0.2">
      <c r="A22851" s="5" t="s">
        <v>22716</v>
      </c>
      <c r="B22851" s="5" t="s">
        <v>36381</v>
      </c>
      <c r="C22851" s="5" t="s">
        <v>12</v>
      </c>
      <c r="D22851" s="5" t="str">
        <f t="shared" si="357"/>
        <v>un</v>
      </c>
    </row>
    <row r="22852" spans="1:4" x14ac:dyDescent="0.2">
      <c r="A22852" s="5" t="s">
        <v>11399</v>
      </c>
      <c r="B22852" s="5" t="s">
        <v>36382</v>
      </c>
      <c r="C22852" s="5" t="s">
        <v>12</v>
      </c>
      <c r="D22852" s="5" t="str">
        <f t="shared" si="357"/>
        <v>un</v>
      </c>
    </row>
    <row r="22853" spans="1:4" x14ac:dyDescent="0.2">
      <c r="A22853" s="5" t="s">
        <v>22717</v>
      </c>
      <c r="B22853" s="5" t="s">
        <v>36382</v>
      </c>
      <c r="C22853" s="5" t="s">
        <v>12</v>
      </c>
      <c r="D22853" s="5" t="str">
        <f t="shared" si="357"/>
        <v>un</v>
      </c>
    </row>
    <row r="22854" spans="1:4" x14ac:dyDescent="0.2">
      <c r="A22854" s="5" t="s">
        <v>11400</v>
      </c>
      <c r="B22854" s="5" t="s">
        <v>36383</v>
      </c>
      <c r="C22854" s="5" t="s">
        <v>12</v>
      </c>
      <c r="D22854" s="5" t="str">
        <f t="shared" si="357"/>
        <v>un</v>
      </c>
    </row>
    <row r="22855" spans="1:4" x14ac:dyDescent="0.2">
      <c r="A22855" s="5" t="s">
        <v>22718</v>
      </c>
      <c r="B22855" s="5" t="s">
        <v>36383</v>
      </c>
      <c r="C22855" s="5" t="s">
        <v>12</v>
      </c>
      <c r="D22855" s="5" t="str">
        <f t="shared" si="357"/>
        <v>un</v>
      </c>
    </row>
    <row r="22856" spans="1:4" x14ac:dyDescent="0.2">
      <c r="A22856" s="5" t="s">
        <v>11401</v>
      </c>
      <c r="B22856" s="5" t="s">
        <v>36384</v>
      </c>
      <c r="C22856" s="5" t="s">
        <v>12</v>
      </c>
      <c r="D22856" s="5" t="str">
        <f t="shared" si="357"/>
        <v>un</v>
      </c>
    </row>
    <row r="22857" spans="1:4" x14ac:dyDescent="0.2">
      <c r="A22857" s="5" t="s">
        <v>22719</v>
      </c>
      <c r="B22857" s="5" t="s">
        <v>36384</v>
      </c>
      <c r="C22857" s="5" t="s">
        <v>12</v>
      </c>
      <c r="D22857" s="5" t="str">
        <f t="shared" si="357"/>
        <v>un</v>
      </c>
    </row>
    <row r="22858" spans="1:4" x14ac:dyDescent="0.2">
      <c r="A22858" s="5" t="s">
        <v>11402</v>
      </c>
      <c r="B22858" s="5" t="s">
        <v>36385</v>
      </c>
      <c r="C22858" s="5" t="s">
        <v>12</v>
      </c>
      <c r="D22858" s="5" t="str">
        <f t="shared" si="357"/>
        <v>un</v>
      </c>
    </row>
    <row r="22859" spans="1:4" x14ac:dyDescent="0.2">
      <c r="A22859" s="5" t="s">
        <v>22720</v>
      </c>
      <c r="B22859" s="5" t="s">
        <v>36385</v>
      </c>
      <c r="C22859" s="5" t="s">
        <v>12</v>
      </c>
      <c r="D22859" s="5" t="str">
        <f t="shared" si="357"/>
        <v>un</v>
      </c>
    </row>
    <row r="22860" spans="1:4" x14ac:dyDescent="0.2">
      <c r="A22860" s="5" t="s">
        <v>11403</v>
      </c>
      <c r="B22860" s="5" t="s">
        <v>36386</v>
      </c>
      <c r="C22860" s="5" t="s">
        <v>12</v>
      </c>
      <c r="D22860" s="5" t="str">
        <f t="shared" si="357"/>
        <v>un</v>
      </c>
    </row>
    <row r="22861" spans="1:4" x14ac:dyDescent="0.2">
      <c r="A22861" s="5" t="s">
        <v>22721</v>
      </c>
      <c r="B22861" s="5" t="s">
        <v>36386</v>
      </c>
      <c r="C22861" s="5" t="s">
        <v>12</v>
      </c>
      <c r="D22861" s="5" t="str">
        <f t="shared" si="357"/>
        <v>un</v>
      </c>
    </row>
    <row r="22862" spans="1:4" x14ac:dyDescent="0.2">
      <c r="A22862" s="5" t="s">
        <v>11404</v>
      </c>
      <c r="B22862" s="5" t="s">
        <v>36387</v>
      </c>
      <c r="C22862" s="5" t="s">
        <v>12</v>
      </c>
      <c r="D22862" s="5" t="str">
        <f t="shared" si="357"/>
        <v>un</v>
      </c>
    </row>
    <row r="22863" spans="1:4" x14ac:dyDescent="0.2">
      <c r="A22863" s="5" t="s">
        <v>22722</v>
      </c>
      <c r="B22863" s="5" t="s">
        <v>36387</v>
      </c>
      <c r="C22863" s="5" t="s">
        <v>12</v>
      </c>
      <c r="D22863" s="5" t="str">
        <f t="shared" si="357"/>
        <v>un</v>
      </c>
    </row>
    <row r="22864" spans="1:4" x14ac:dyDescent="0.2">
      <c r="A22864" s="5" t="s">
        <v>11405</v>
      </c>
      <c r="B22864" s="5" t="s">
        <v>36388</v>
      </c>
      <c r="C22864" s="5" t="s">
        <v>12</v>
      </c>
      <c r="D22864" s="5" t="str">
        <f t="shared" si="357"/>
        <v>un</v>
      </c>
    </row>
    <row r="22865" spans="1:4" x14ac:dyDescent="0.2">
      <c r="A22865" s="5" t="s">
        <v>22723</v>
      </c>
      <c r="B22865" s="5" t="s">
        <v>36388</v>
      </c>
      <c r="C22865" s="5" t="s">
        <v>12</v>
      </c>
      <c r="D22865" s="5" t="str">
        <f t="shared" si="357"/>
        <v>un</v>
      </c>
    </row>
    <row r="22866" spans="1:4" x14ac:dyDescent="0.2">
      <c r="A22866" s="5" t="s">
        <v>11406</v>
      </c>
      <c r="B22866" s="5" t="s">
        <v>36389</v>
      </c>
      <c r="C22866" s="5" t="s">
        <v>21</v>
      </c>
      <c r="D22866" s="5" t="str">
        <f t="shared" si="357"/>
        <v>m</v>
      </c>
    </row>
    <row r="22867" spans="1:4" x14ac:dyDescent="0.2">
      <c r="A22867" s="5" t="s">
        <v>22724</v>
      </c>
      <c r="B22867" s="5" t="s">
        <v>36389</v>
      </c>
      <c r="C22867" s="5" t="s">
        <v>21</v>
      </c>
      <c r="D22867" s="5" t="str">
        <f t="shared" si="357"/>
        <v>m</v>
      </c>
    </row>
    <row r="22868" spans="1:4" x14ac:dyDescent="0.2">
      <c r="A22868" s="5" t="s">
        <v>11407</v>
      </c>
      <c r="B22868" s="5" t="s">
        <v>36390</v>
      </c>
      <c r="C22868" s="5" t="s">
        <v>12</v>
      </c>
      <c r="D22868" s="5" t="str">
        <f t="shared" si="357"/>
        <v>un</v>
      </c>
    </row>
    <row r="22869" spans="1:4" x14ac:dyDescent="0.2">
      <c r="A22869" s="5" t="s">
        <v>22725</v>
      </c>
      <c r="B22869" s="5" t="s">
        <v>36390</v>
      </c>
      <c r="C22869" s="5" t="s">
        <v>12</v>
      </c>
      <c r="D22869" s="5" t="str">
        <f t="shared" si="357"/>
        <v>un</v>
      </c>
    </row>
    <row r="22870" spans="1:4" x14ac:dyDescent="0.2">
      <c r="A22870" s="5" t="s">
        <v>11408</v>
      </c>
      <c r="B22870" s="5" t="s">
        <v>36391</v>
      </c>
      <c r="C22870" s="5" t="s">
        <v>12</v>
      </c>
      <c r="D22870" s="5" t="str">
        <f t="shared" si="357"/>
        <v>un</v>
      </c>
    </row>
    <row r="22871" spans="1:4" x14ac:dyDescent="0.2">
      <c r="A22871" s="5" t="s">
        <v>22726</v>
      </c>
      <c r="B22871" s="5" t="s">
        <v>36391</v>
      </c>
      <c r="C22871" s="5" t="s">
        <v>12</v>
      </c>
      <c r="D22871" s="5" t="str">
        <f t="shared" si="357"/>
        <v>un</v>
      </c>
    </row>
    <row r="22872" spans="1:4" x14ac:dyDescent="0.2">
      <c r="A22872" s="5" t="s">
        <v>11409</v>
      </c>
      <c r="B22872" s="5" t="s">
        <v>36392</v>
      </c>
      <c r="C22872" s="5" t="s">
        <v>12</v>
      </c>
      <c r="D22872" s="5" t="str">
        <f t="shared" si="357"/>
        <v>un</v>
      </c>
    </row>
    <row r="22873" spans="1:4" x14ac:dyDescent="0.2">
      <c r="A22873" s="5" t="s">
        <v>22727</v>
      </c>
      <c r="B22873" s="5" t="s">
        <v>36392</v>
      </c>
      <c r="C22873" s="5" t="s">
        <v>12</v>
      </c>
      <c r="D22873" s="5" t="str">
        <f t="shared" si="357"/>
        <v>un</v>
      </c>
    </row>
    <row r="22874" spans="1:4" x14ac:dyDescent="0.2">
      <c r="A22874" s="5" t="s">
        <v>11410</v>
      </c>
      <c r="B22874" s="5" t="s">
        <v>36393</v>
      </c>
      <c r="C22874" s="5" t="s">
        <v>891</v>
      </c>
      <c r="D22874" s="5" t="str">
        <f t="shared" si="357"/>
        <v>kg</v>
      </c>
    </row>
    <row r="22875" spans="1:4" x14ac:dyDescent="0.2">
      <c r="A22875" s="5" t="s">
        <v>22728</v>
      </c>
      <c r="B22875" s="5" t="s">
        <v>36393</v>
      </c>
      <c r="C22875" s="5" t="s">
        <v>891</v>
      </c>
      <c r="D22875" s="5" t="str">
        <f t="shared" si="357"/>
        <v>kg</v>
      </c>
    </row>
    <row r="22876" spans="1:4" x14ac:dyDescent="0.2">
      <c r="A22876" s="5" t="s">
        <v>11411</v>
      </c>
      <c r="B22876" s="5" t="s">
        <v>23606</v>
      </c>
      <c r="C22876" s="5" t="s">
        <v>12</v>
      </c>
      <c r="D22876" s="5" t="str">
        <f t="shared" si="357"/>
        <v>un</v>
      </c>
    </row>
    <row r="22877" spans="1:4" x14ac:dyDescent="0.2">
      <c r="A22877" s="5" t="s">
        <v>22729</v>
      </c>
      <c r="B22877" s="5" t="s">
        <v>23606</v>
      </c>
      <c r="C22877" s="5" t="s">
        <v>12</v>
      </c>
      <c r="D22877" s="5" t="str">
        <f t="shared" si="357"/>
        <v>un</v>
      </c>
    </row>
    <row r="22878" spans="1:4" x14ac:dyDescent="0.2">
      <c r="A22878" s="5" t="s">
        <v>11412</v>
      </c>
      <c r="B22878" s="5" t="s">
        <v>36394</v>
      </c>
      <c r="C22878" s="5" t="s">
        <v>12</v>
      </c>
      <c r="D22878" s="5" t="str">
        <f t="shared" si="357"/>
        <v>un</v>
      </c>
    </row>
    <row r="22879" spans="1:4" x14ac:dyDescent="0.2">
      <c r="A22879" s="5" t="s">
        <v>22730</v>
      </c>
      <c r="B22879" s="5" t="s">
        <v>36394</v>
      </c>
      <c r="C22879" s="5" t="s">
        <v>12</v>
      </c>
      <c r="D22879" s="5" t="str">
        <f t="shared" si="357"/>
        <v>un</v>
      </c>
    </row>
    <row r="22880" spans="1:4" x14ac:dyDescent="0.2">
      <c r="A22880" s="5" t="s">
        <v>11413</v>
      </c>
      <c r="B22880" s="5" t="s">
        <v>36395</v>
      </c>
      <c r="C22880" s="5" t="s">
        <v>12</v>
      </c>
      <c r="D22880" s="5" t="str">
        <f t="shared" si="357"/>
        <v>un</v>
      </c>
    </row>
    <row r="22881" spans="1:4" x14ac:dyDescent="0.2">
      <c r="A22881" s="5" t="s">
        <v>22731</v>
      </c>
      <c r="B22881" s="5" t="s">
        <v>36395</v>
      </c>
      <c r="C22881" s="5" t="s">
        <v>12</v>
      </c>
      <c r="D22881" s="5" t="str">
        <f t="shared" si="357"/>
        <v>un</v>
      </c>
    </row>
    <row r="22882" spans="1:4" x14ac:dyDescent="0.2">
      <c r="A22882" s="5" t="s">
        <v>11414</v>
      </c>
      <c r="B22882" s="5" t="s">
        <v>36396</v>
      </c>
      <c r="C22882" s="5" t="s">
        <v>12</v>
      </c>
      <c r="D22882" s="5" t="str">
        <f t="shared" si="357"/>
        <v>un</v>
      </c>
    </row>
    <row r="22883" spans="1:4" x14ac:dyDescent="0.2">
      <c r="A22883" s="5" t="s">
        <v>22732</v>
      </c>
      <c r="B22883" s="5" t="s">
        <v>36396</v>
      </c>
      <c r="C22883" s="5" t="s">
        <v>12</v>
      </c>
      <c r="D22883" s="5" t="str">
        <f t="shared" si="357"/>
        <v>un</v>
      </c>
    </row>
    <row r="22884" spans="1:4" x14ac:dyDescent="0.2">
      <c r="A22884" s="5" t="s">
        <v>11415</v>
      </c>
      <c r="B22884" s="5" t="s">
        <v>36397</v>
      </c>
      <c r="C22884" s="5" t="s">
        <v>12</v>
      </c>
      <c r="D22884" s="5" t="str">
        <f t="shared" si="357"/>
        <v>un</v>
      </c>
    </row>
    <row r="22885" spans="1:4" x14ac:dyDescent="0.2">
      <c r="A22885" s="5" t="s">
        <v>22733</v>
      </c>
      <c r="B22885" s="5" t="s">
        <v>36397</v>
      </c>
      <c r="C22885" s="5" t="s">
        <v>12</v>
      </c>
      <c r="D22885" s="5" t="str">
        <f t="shared" si="357"/>
        <v>un</v>
      </c>
    </row>
    <row r="22886" spans="1:4" x14ac:dyDescent="0.2">
      <c r="A22886" s="5" t="s">
        <v>11416</v>
      </c>
      <c r="B22886" s="5" t="s">
        <v>36398</v>
      </c>
      <c r="C22886" s="5" t="s">
        <v>12</v>
      </c>
      <c r="D22886" s="5" t="str">
        <f t="shared" si="357"/>
        <v>un</v>
      </c>
    </row>
    <row r="22887" spans="1:4" x14ac:dyDescent="0.2">
      <c r="A22887" s="5" t="s">
        <v>22734</v>
      </c>
      <c r="B22887" s="5" t="s">
        <v>36398</v>
      </c>
      <c r="C22887" s="5" t="s">
        <v>12</v>
      </c>
      <c r="D22887" s="5" t="str">
        <f t="shared" si="357"/>
        <v>un</v>
      </c>
    </row>
    <row r="22888" spans="1:4" x14ac:dyDescent="0.2">
      <c r="A22888" s="5" t="s">
        <v>11417</v>
      </c>
      <c r="B22888" s="5" t="s">
        <v>36399</v>
      </c>
      <c r="C22888" s="5" t="s">
        <v>12</v>
      </c>
      <c r="D22888" s="5" t="str">
        <f t="shared" si="357"/>
        <v>un</v>
      </c>
    </row>
    <row r="22889" spans="1:4" x14ac:dyDescent="0.2">
      <c r="A22889" s="5" t="s">
        <v>22735</v>
      </c>
      <c r="B22889" s="5" t="s">
        <v>36399</v>
      </c>
      <c r="C22889" s="5" t="s">
        <v>12</v>
      </c>
      <c r="D22889" s="5" t="str">
        <f t="shared" si="357"/>
        <v>un</v>
      </c>
    </row>
    <row r="22890" spans="1:4" x14ac:dyDescent="0.2">
      <c r="A22890" s="5" t="s">
        <v>11418</v>
      </c>
      <c r="B22890" s="5" t="s">
        <v>36400</v>
      </c>
      <c r="C22890" s="5" t="s">
        <v>12</v>
      </c>
      <c r="D22890" s="5" t="str">
        <f t="shared" si="357"/>
        <v>un</v>
      </c>
    </row>
    <row r="22891" spans="1:4" x14ac:dyDescent="0.2">
      <c r="A22891" s="5" t="s">
        <v>22736</v>
      </c>
      <c r="B22891" s="5" t="s">
        <v>36400</v>
      </c>
      <c r="C22891" s="5" t="s">
        <v>12</v>
      </c>
      <c r="D22891" s="5" t="str">
        <f t="shared" si="357"/>
        <v>un</v>
      </c>
    </row>
    <row r="22892" spans="1:4" x14ac:dyDescent="0.2">
      <c r="A22892" s="5" t="s">
        <v>11419</v>
      </c>
      <c r="B22892" s="5" t="s">
        <v>36401</v>
      </c>
      <c r="C22892" s="5" t="s">
        <v>12</v>
      </c>
      <c r="D22892" s="5" t="str">
        <f t="shared" si="357"/>
        <v>un</v>
      </c>
    </row>
    <row r="22893" spans="1:4" x14ac:dyDescent="0.2">
      <c r="A22893" s="5" t="s">
        <v>22737</v>
      </c>
      <c r="B22893" s="5" t="s">
        <v>36401</v>
      </c>
      <c r="C22893" s="5" t="s">
        <v>12</v>
      </c>
      <c r="D22893" s="5" t="str">
        <f t="shared" si="357"/>
        <v>un</v>
      </c>
    </row>
    <row r="22894" spans="1:4" x14ac:dyDescent="0.2">
      <c r="A22894" s="5" t="s">
        <v>11420</v>
      </c>
      <c r="B22894" s="5" t="s">
        <v>36402</v>
      </c>
      <c r="C22894" s="5" t="s">
        <v>12</v>
      </c>
      <c r="D22894" s="5" t="str">
        <f t="shared" si="357"/>
        <v>un</v>
      </c>
    </row>
    <row r="22895" spans="1:4" x14ac:dyDescent="0.2">
      <c r="A22895" s="5" t="s">
        <v>22738</v>
      </c>
      <c r="B22895" s="5" t="s">
        <v>36402</v>
      </c>
      <c r="C22895" s="5" t="s">
        <v>12</v>
      </c>
      <c r="D22895" s="5" t="str">
        <f t="shared" si="357"/>
        <v>un</v>
      </c>
    </row>
    <row r="22896" spans="1:4" x14ac:dyDescent="0.2">
      <c r="A22896" s="5" t="s">
        <v>11421</v>
      </c>
      <c r="B22896" s="5" t="s">
        <v>36403</v>
      </c>
      <c r="C22896" s="5" t="s">
        <v>12</v>
      </c>
      <c r="D22896" s="5" t="str">
        <f t="shared" si="357"/>
        <v>un</v>
      </c>
    </row>
    <row r="22897" spans="1:4" x14ac:dyDescent="0.2">
      <c r="A22897" s="5" t="s">
        <v>22739</v>
      </c>
      <c r="B22897" s="5" t="s">
        <v>36403</v>
      </c>
      <c r="C22897" s="5" t="s">
        <v>12</v>
      </c>
      <c r="D22897" s="5" t="str">
        <f t="shared" si="357"/>
        <v>un</v>
      </c>
    </row>
    <row r="22898" spans="1:4" x14ac:dyDescent="0.2">
      <c r="A22898" s="5" t="s">
        <v>11422</v>
      </c>
      <c r="B22898" s="5" t="s">
        <v>36404</v>
      </c>
      <c r="C22898" s="5" t="s">
        <v>12</v>
      </c>
      <c r="D22898" s="5" t="str">
        <f t="shared" si="357"/>
        <v>un</v>
      </c>
    </row>
    <row r="22899" spans="1:4" x14ac:dyDescent="0.2">
      <c r="A22899" s="5" t="s">
        <v>22740</v>
      </c>
      <c r="B22899" s="5" t="s">
        <v>36404</v>
      </c>
      <c r="C22899" s="5" t="s">
        <v>12</v>
      </c>
      <c r="D22899" s="5" t="str">
        <f t="shared" si="357"/>
        <v>un</v>
      </c>
    </row>
    <row r="22900" spans="1:4" x14ac:dyDescent="0.2">
      <c r="A22900" s="5" t="s">
        <v>11423</v>
      </c>
      <c r="B22900" s="5" t="s">
        <v>36405</v>
      </c>
      <c r="C22900" s="5" t="s">
        <v>12</v>
      </c>
      <c r="D22900" s="5" t="str">
        <f t="shared" si="357"/>
        <v>un</v>
      </c>
    </row>
    <row r="22901" spans="1:4" x14ac:dyDescent="0.2">
      <c r="A22901" s="5" t="s">
        <v>22741</v>
      </c>
      <c r="B22901" s="5" t="s">
        <v>36405</v>
      </c>
      <c r="C22901" s="5" t="s">
        <v>12</v>
      </c>
      <c r="D22901" s="5" t="str">
        <f t="shared" si="357"/>
        <v>un</v>
      </c>
    </row>
    <row r="22902" spans="1:4" x14ac:dyDescent="0.2">
      <c r="A22902" s="5" t="s">
        <v>11424</v>
      </c>
      <c r="B22902" s="5" t="s">
        <v>36406</v>
      </c>
      <c r="C22902" s="5" t="s">
        <v>12</v>
      </c>
      <c r="D22902" s="5" t="str">
        <f t="shared" si="357"/>
        <v>un</v>
      </c>
    </row>
    <row r="22903" spans="1:4" x14ac:dyDescent="0.2">
      <c r="A22903" s="5" t="s">
        <v>22742</v>
      </c>
      <c r="B22903" s="5" t="s">
        <v>36406</v>
      </c>
      <c r="C22903" s="5" t="s">
        <v>12</v>
      </c>
      <c r="D22903" s="5" t="str">
        <f t="shared" si="357"/>
        <v>un</v>
      </c>
    </row>
    <row r="22904" spans="1:4" x14ac:dyDescent="0.2">
      <c r="A22904" s="5" t="s">
        <v>11425</v>
      </c>
      <c r="B22904" s="5" t="s">
        <v>36407</v>
      </c>
      <c r="C22904" s="5" t="s">
        <v>12</v>
      </c>
      <c r="D22904" s="5" t="str">
        <f t="shared" si="357"/>
        <v>un</v>
      </c>
    </row>
    <row r="22905" spans="1:4" x14ac:dyDescent="0.2">
      <c r="A22905" s="5" t="s">
        <v>22743</v>
      </c>
      <c r="B22905" s="5" t="s">
        <v>36407</v>
      </c>
      <c r="C22905" s="5" t="s">
        <v>12</v>
      </c>
      <c r="D22905" s="5" t="str">
        <f t="shared" si="357"/>
        <v>un</v>
      </c>
    </row>
    <row r="22906" spans="1:4" x14ac:dyDescent="0.2">
      <c r="A22906" s="5" t="s">
        <v>11426</v>
      </c>
      <c r="B22906" s="5" t="s">
        <v>36408</v>
      </c>
      <c r="C22906" s="5" t="s">
        <v>12</v>
      </c>
      <c r="D22906" s="5" t="str">
        <f t="shared" si="357"/>
        <v>un</v>
      </c>
    </row>
    <row r="22907" spans="1:4" x14ac:dyDescent="0.2">
      <c r="A22907" s="5" t="s">
        <v>22744</v>
      </c>
      <c r="B22907" s="5" t="s">
        <v>36408</v>
      </c>
      <c r="C22907" s="5" t="s">
        <v>12</v>
      </c>
      <c r="D22907" s="5" t="str">
        <f t="shared" si="357"/>
        <v>un</v>
      </c>
    </row>
    <row r="22908" spans="1:4" x14ac:dyDescent="0.2">
      <c r="A22908" s="5" t="s">
        <v>11427</v>
      </c>
      <c r="B22908" s="5" t="s">
        <v>36409</v>
      </c>
      <c r="C22908" s="5" t="s">
        <v>12</v>
      </c>
      <c r="D22908" s="5" t="str">
        <f t="shared" si="357"/>
        <v>un</v>
      </c>
    </row>
    <row r="22909" spans="1:4" x14ac:dyDescent="0.2">
      <c r="A22909" s="5" t="s">
        <v>22745</v>
      </c>
      <c r="B22909" s="5" t="s">
        <v>36409</v>
      </c>
      <c r="C22909" s="5" t="s">
        <v>12</v>
      </c>
      <c r="D22909" s="5" t="str">
        <f t="shared" si="357"/>
        <v>un</v>
      </c>
    </row>
    <row r="22910" spans="1:4" x14ac:dyDescent="0.2">
      <c r="A22910" s="5" t="s">
        <v>11428</v>
      </c>
      <c r="B22910" s="5" t="s">
        <v>36410</v>
      </c>
      <c r="C22910" s="5" t="s">
        <v>12</v>
      </c>
      <c r="D22910" s="5" t="str">
        <f t="shared" si="357"/>
        <v>un</v>
      </c>
    </row>
    <row r="22911" spans="1:4" x14ac:dyDescent="0.2">
      <c r="A22911" s="5" t="s">
        <v>22746</v>
      </c>
      <c r="B22911" s="5" t="s">
        <v>36410</v>
      </c>
      <c r="C22911" s="5" t="s">
        <v>12</v>
      </c>
      <c r="D22911" s="5" t="str">
        <f t="shared" si="357"/>
        <v>un</v>
      </c>
    </row>
    <row r="22912" spans="1:4" x14ac:dyDescent="0.2">
      <c r="A22912" s="5" t="s">
        <v>11429</v>
      </c>
      <c r="B22912" s="5" t="s">
        <v>36411</v>
      </c>
      <c r="C22912" s="5" t="s">
        <v>12</v>
      </c>
      <c r="D22912" s="5" t="str">
        <f t="shared" si="357"/>
        <v>un</v>
      </c>
    </row>
    <row r="22913" spans="1:4" x14ac:dyDescent="0.2">
      <c r="A22913" s="5" t="s">
        <v>22747</v>
      </c>
      <c r="B22913" s="5" t="s">
        <v>36411</v>
      </c>
      <c r="C22913" s="5" t="s">
        <v>12</v>
      </c>
      <c r="D22913" s="5" t="str">
        <f t="shared" si="357"/>
        <v>un</v>
      </c>
    </row>
    <row r="22914" spans="1:4" x14ac:dyDescent="0.2">
      <c r="A22914" s="5" t="s">
        <v>11430</v>
      </c>
      <c r="B22914" s="5" t="s">
        <v>36412</v>
      </c>
      <c r="C22914" s="5" t="s">
        <v>12</v>
      </c>
      <c r="D22914" s="5" t="str">
        <f t="shared" ref="D22914:D22977" si="358">LOWER(C22914)</f>
        <v>un</v>
      </c>
    </row>
    <row r="22915" spans="1:4" x14ac:dyDescent="0.2">
      <c r="A22915" s="5" t="s">
        <v>22748</v>
      </c>
      <c r="B22915" s="5" t="s">
        <v>36412</v>
      </c>
      <c r="C22915" s="5" t="s">
        <v>12</v>
      </c>
      <c r="D22915" s="5" t="str">
        <f t="shared" si="358"/>
        <v>un</v>
      </c>
    </row>
    <row r="22916" spans="1:4" x14ac:dyDescent="0.2">
      <c r="A22916" s="5" t="s">
        <v>11431</v>
      </c>
      <c r="B22916" s="5" t="s">
        <v>36413</v>
      </c>
      <c r="C22916" s="5" t="s">
        <v>12</v>
      </c>
      <c r="D22916" s="5" t="str">
        <f t="shared" si="358"/>
        <v>un</v>
      </c>
    </row>
    <row r="22917" spans="1:4" x14ac:dyDescent="0.2">
      <c r="A22917" s="5" t="s">
        <v>22749</v>
      </c>
      <c r="B22917" s="5" t="s">
        <v>36413</v>
      </c>
      <c r="C22917" s="5" t="s">
        <v>12</v>
      </c>
      <c r="D22917" s="5" t="str">
        <f t="shared" si="358"/>
        <v>un</v>
      </c>
    </row>
    <row r="22918" spans="1:4" x14ac:dyDescent="0.2">
      <c r="A22918" s="5" t="s">
        <v>11432</v>
      </c>
      <c r="B22918" s="5" t="s">
        <v>36414</v>
      </c>
      <c r="C22918" s="5" t="s">
        <v>12</v>
      </c>
      <c r="D22918" s="5" t="str">
        <f t="shared" si="358"/>
        <v>un</v>
      </c>
    </row>
    <row r="22919" spans="1:4" x14ac:dyDescent="0.2">
      <c r="A22919" s="5" t="s">
        <v>22750</v>
      </c>
      <c r="B22919" s="5" t="s">
        <v>36414</v>
      </c>
      <c r="C22919" s="5" t="s">
        <v>12</v>
      </c>
      <c r="D22919" s="5" t="str">
        <f t="shared" si="358"/>
        <v>un</v>
      </c>
    </row>
    <row r="22920" spans="1:4" x14ac:dyDescent="0.2">
      <c r="A22920" s="5" t="s">
        <v>11433</v>
      </c>
      <c r="B22920" s="5" t="s">
        <v>36415</v>
      </c>
      <c r="C22920" s="5" t="s">
        <v>12</v>
      </c>
      <c r="D22920" s="5" t="str">
        <f t="shared" si="358"/>
        <v>un</v>
      </c>
    </row>
    <row r="22921" spans="1:4" x14ac:dyDescent="0.2">
      <c r="A22921" s="5" t="s">
        <v>22751</v>
      </c>
      <c r="B22921" s="5" t="s">
        <v>36415</v>
      </c>
      <c r="C22921" s="5" t="s">
        <v>12</v>
      </c>
      <c r="D22921" s="5" t="str">
        <f t="shared" si="358"/>
        <v>un</v>
      </c>
    </row>
    <row r="22922" spans="1:4" x14ac:dyDescent="0.2">
      <c r="A22922" s="5" t="s">
        <v>11434</v>
      </c>
      <c r="B22922" s="5" t="s">
        <v>36416</v>
      </c>
      <c r="C22922" s="5" t="s">
        <v>12</v>
      </c>
      <c r="D22922" s="5" t="str">
        <f t="shared" si="358"/>
        <v>un</v>
      </c>
    </row>
    <row r="22923" spans="1:4" x14ac:dyDescent="0.2">
      <c r="A22923" s="5" t="s">
        <v>22752</v>
      </c>
      <c r="B22923" s="5" t="s">
        <v>36416</v>
      </c>
      <c r="C22923" s="5" t="s">
        <v>12</v>
      </c>
      <c r="D22923" s="5" t="str">
        <f t="shared" si="358"/>
        <v>un</v>
      </c>
    </row>
    <row r="22924" spans="1:4" x14ac:dyDescent="0.2">
      <c r="A22924" s="5" t="s">
        <v>11435</v>
      </c>
      <c r="B22924" s="5" t="s">
        <v>36417</v>
      </c>
      <c r="C22924" s="5" t="s">
        <v>12</v>
      </c>
      <c r="D22924" s="5" t="str">
        <f t="shared" si="358"/>
        <v>un</v>
      </c>
    </row>
    <row r="22925" spans="1:4" x14ac:dyDescent="0.2">
      <c r="A22925" s="5" t="s">
        <v>22753</v>
      </c>
      <c r="B22925" s="5" t="s">
        <v>36417</v>
      </c>
      <c r="C22925" s="5" t="s">
        <v>12</v>
      </c>
      <c r="D22925" s="5" t="str">
        <f t="shared" si="358"/>
        <v>un</v>
      </c>
    </row>
    <row r="22926" spans="1:4" x14ac:dyDescent="0.2">
      <c r="A22926" s="5" t="s">
        <v>11436</v>
      </c>
      <c r="B22926" s="5" t="s">
        <v>36418</v>
      </c>
      <c r="C22926" s="5" t="s">
        <v>12</v>
      </c>
      <c r="D22926" s="5" t="str">
        <f t="shared" si="358"/>
        <v>un</v>
      </c>
    </row>
    <row r="22927" spans="1:4" x14ac:dyDescent="0.2">
      <c r="A22927" s="5" t="s">
        <v>22754</v>
      </c>
      <c r="B22927" s="5" t="s">
        <v>36418</v>
      </c>
      <c r="C22927" s="5" t="s">
        <v>12</v>
      </c>
      <c r="D22927" s="5" t="str">
        <f t="shared" si="358"/>
        <v>un</v>
      </c>
    </row>
    <row r="22928" spans="1:4" x14ac:dyDescent="0.2">
      <c r="A22928" s="5" t="s">
        <v>11437</v>
      </c>
      <c r="B22928" s="5" t="s">
        <v>36419</v>
      </c>
      <c r="C22928" s="5" t="s">
        <v>12</v>
      </c>
      <c r="D22928" s="5" t="str">
        <f t="shared" si="358"/>
        <v>un</v>
      </c>
    </row>
    <row r="22929" spans="1:4" x14ac:dyDescent="0.2">
      <c r="A22929" s="5" t="s">
        <v>22755</v>
      </c>
      <c r="B22929" s="5" t="s">
        <v>36419</v>
      </c>
      <c r="C22929" s="5" t="s">
        <v>12</v>
      </c>
      <c r="D22929" s="5" t="str">
        <f t="shared" si="358"/>
        <v>un</v>
      </c>
    </row>
    <row r="22930" spans="1:4" x14ac:dyDescent="0.2">
      <c r="A22930" s="5" t="s">
        <v>11438</v>
      </c>
      <c r="B22930" s="5" t="s">
        <v>36420</v>
      </c>
      <c r="C22930" s="5" t="s">
        <v>12</v>
      </c>
      <c r="D22930" s="5" t="str">
        <f t="shared" si="358"/>
        <v>un</v>
      </c>
    </row>
    <row r="22931" spans="1:4" x14ac:dyDescent="0.2">
      <c r="A22931" s="5" t="s">
        <v>22756</v>
      </c>
      <c r="B22931" s="5" t="s">
        <v>36420</v>
      </c>
      <c r="C22931" s="5" t="s">
        <v>12</v>
      </c>
      <c r="D22931" s="5" t="str">
        <f t="shared" si="358"/>
        <v>un</v>
      </c>
    </row>
    <row r="22932" spans="1:4" x14ac:dyDescent="0.2">
      <c r="A22932" s="5" t="s">
        <v>11439</v>
      </c>
      <c r="B22932" s="5" t="s">
        <v>36421</v>
      </c>
      <c r="C22932" s="5" t="s">
        <v>12</v>
      </c>
      <c r="D22932" s="5" t="str">
        <f t="shared" si="358"/>
        <v>un</v>
      </c>
    </row>
    <row r="22933" spans="1:4" x14ac:dyDescent="0.2">
      <c r="A22933" s="5" t="s">
        <v>22757</v>
      </c>
      <c r="B22933" s="5" t="s">
        <v>36421</v>
      </c>
      <c r="C22933" s="5" t="s">
        <v>12</v>
      </c>
      <c r="D22933" s="5" t="str">
        <f t="shared" si="358"/>
        <v>un</v>
      </c>
    </row>
    <row r="22934" spans="1:4" x14ac:dyDescent="0.2">
      <c r="A22934" s="5" t="s">
        <v>11440</v>
      </c>
      <c r="B22934" s="5" t="s">
        <v>36422</v>
      </c>
      <c r="C22934" s="5" t="s">
        <v>12</v>
      </c>
      <c r="D22934" s="5" t="str">
        <f t="shared" si="358"/>
        <v>un</v>
      </c>
    </row>
    <row r="22935" spans="1:4" x14ac:dyDescent="0.2">
      <c r="A22935" s="5" t="s">
        <v>22758</v>
      </c>
      <c r="B22935" s="5" t="s">
        <v>36422</v>
      </c>
      <c r="C22935" s="5" t="s">
        <v>12</v>
      </c>
      <c r="D22935" s="5" t="str">
        <f t="shared" si="358"/>
        <v>un</v>
      </c>
    </row>
    <row r="22936" spans="1:4" x14ac:dyDescent="0.2">
      <c r="A22936" s="5" t="s">
        <v>11441</v>
      </c>
      <c r="B22936" s="5" t="s">
        <v>36423</v>
      </c>
      <c r="C22936" s="5" t="s">
        <v>12</v>
      </c>
      <c r="D22936" s="5" t="str">
        <f t="shared" si="358"/>
        <v>un</v>
      </c>
    </row>
    <row r="22937" spans="1:4" x14ac:dyDescent="0.2">
      <c r="A22937" s="5" t="s">
        <v>22759</v>
      </c>
      <c r="B22937" s="5" t="s">
        <v>36423</v>
      </c>
      <c r="C22937" s="5" t="s">
        <v>12</v>
      </c>
      <c r="D22937" s="5" t="str">
        <f t="shared" si="358"/>
        <v>un</v>
      </c>
    </row>
    <row r="22938" spans="1:4" x14ac:dyDescent="0.2">
      <c r="A22938" s="5" t="s">
        <v>11442</v>
      </c>
      <c r="B22938" s="5" t="s">
        <v>36424</v>
      </c>
      <c r="C22938" s="5" t="s">
        <v>12</v>
      </c>
      <c r="D22938" s="5" t="str">
        <f t="shared" si="358"/>
        <v>un</v>
      </c>
    </row>
    <row r="22939" spans="1:4" x14ac:dyDescent="0.2">
      <c r="A22939" s="5" t="s">
        <v>22760</v>
      </c>
      <c r="B22939" s="5" t="s">
        <v>36424</v>
      </c>
      <c r="C22939" s="5" t="s">
        <v>12</v>
      </c>
      <c r="D22939" s="5" t="str">
        <f t="shared" si="358"/>
        <v>un</v>
      </c>
    </row>
    <row r="22940" spans="1:4" x14ac:dyDescent="0.2">
      <c r="A22940" s="5" t="s">
        <v>11443</v>
      </c>
      <c r="B22940" s="5" t="s">
        <v>36425</v>
      </c>
      <c r="C22940" s="5" t="s">
        <v>12</v>
      </c>
      <c r="D22940" s="5" t="str">
        <f t="shared" si="358"/>
        <v>un</v>
      </c>
    </row>
    <row r="22941" spans="1:4" x14ac:dyDescent="0.2">
      <c r="A22941" s="5" t="s">
        <v>22761</v>
      </c>
      <c r="B22941" s="5" t="s">
        <v>36425</v>
      </c>
      <c r="C22941" s="5" t="s">
        <v>12</v>
      </c>
      <c r="D22941" s="5" t="str">
        <f t="shared" si="358"/>
        <v>un</v>
      </c>
    </row>
    <row r="22942" spans="1:4" x14ac:dyDescent="0.2">
      <c r="A22942" s="5" t="s">
        <v>11444</v>
      </c>
      <c r="B22942" s="5" t="s">
        <v>36426</v>
      </c>
      <c r="C22942" s="5" t="s">
        <v>12</v>
      </c>
      <c r="D22942" s="5" t="str">
        <f t="shared" si="358"/>
        <v>un</v>
      </c>
    </row>
    <row r="22943" spans="1:4" x14ac:dyDescent="0.2">
      <c r="A22943" s="5" t="s">
        <v>22762</v>
      </c>
      <c r="B22943" s="5" t="s">
        <v>36426</v>
      </c>
      <c r="C22943" s="5" t="s">
        <v>12</v>
      </c>
      <c r="D22943" s="5" t="str">
        <f t="shared" si="358"/>
        <v>un</v>
      </c>
    </row>
    <row r="22944" spans="1:4" x14ac:dyDescent="0.2">
      <c r="A22944" s="5" t="s">
        <v>11445</v>
      </c>
      <c r="B22944" s="5" t="s">
        <v>36427</v>
      </c>
      <c r="C22944" s="5" t="s">
        <v>12</v>
      </c>
      <c r="D22944" s="5" t="str">
        <f t="shared" si="358"/>
        <v>un</v>
      </c>
    </row>
    <row r="22945" spans="1:4" x14ac:dyDescent="0.2">
      <c r="A22945" s="5" t="s">
        <v>22763</v>
      </c>
      <c r="B22945" s="5" t="s">
        <v>36427</v>
      </c>
      <c r="C22945" s="5" t="s">
        <v>12</v>
      </c>
      <c r="D22945" s="5" t="str">
        <f t="shared" si="358"/>
        <v>un</v>
      </c>
    </row>
    <row r="22946" spans="1:4" x14ac:dyDescent="0.2">
      <c r="A22946" s="5" t="s">
        <v>11446</v>
      </c>
      <c r="B22946" s="5" t="s">
        <v>36428</v>
      </c>
      <c r="C22946" s="5" t="s">
        <v>12</v>
      </c>
      <c r="D22946" s="5" t="str">
        <f t="shared" si="358"/>
        <v>un</v>
      </c>
    </row>
    <row r="22947" spans="1:4" x14ac:dyDescent="0.2">
      <c r="A22947" s="5" t="s">
        <v>22764</v>
      </c>
      <c r="B22947" s="5" t="s">
        <v>36428</v>
      </c>
      <c r="C22947" s="5" t="s">
        <v>12</v>
      </c>
      <c r="D22947" s="5" t="str">
        <f t="shared" si="358"/>
        <v>un</v>
      </c>
    </row>
    <row r="22948" spans="1:4" x14ac:dyDescent="0.2">
      <c r="A22948" s="5" t="s">
        <v>11447</v>
      </c>
      <c r="B22948" s="5" t="s">
        <v>36429</v>
      </c>
      <c r="C22948" s="5" t="s">
        <v>12</v>
      </c>
      <c r="D22948" s="5" t="str">
        <f t="shared" si="358"/>
        <v>un</v>
      </c>
    </row>
    <row r="22949" spans="1:4" x14ac:dyDescent="0.2">
      <c r="A22949" s="5" t="s">
        <v>22765</v>
      </c>
      <c r="B22949" s="5" t="s">
        <v>36429</v>
      </c>
      <c r="C22949" s="5" t="s">
        <v>12</v>
      </c>
      <c r="D22949" s="5" t="str">
        <f t="shared" si="358"/>
        <v>un</v>
      </c>
    </row>
    <row r="22950" spans="1:4" x14ac:dyDescent="0.2">
      <c r="A22950" s="5" t="s">
        <v>11448</v>
      </c>
      <c r="B22950" s="5" t="s">
        <v>36430</v>
      </c>
      <c r="C22950" s="5" t="s">
        <v>12</v>
      </c>
      <c r="D22950" s="5" t="str">
        <f t="shared" si="358"/>
        <v>un</v>
      </c>
    </row>
    <row r="22951" spans="1:4" x14ac:dyDescent="0.2">
      <c r="A22951" s="5" t="s">
        <v>22766</v>
      </c>
      <c r="B22951" s="5" t="s">
        <v>36430</v>
      </c>
      <c r="C22951" s="5" t="s">
        <v>12</v>
      </c>
      <c r="D22951" s="5" t="str">
        <f t="shared" si="358"/>
        <v>un</v>
      </c>
    </row>
    <row r="22952" spans="1:4" x14ac:dyDescent="0.2">
      <c r="A22952" s="5" t="s">
        <v>11449</v>
      </c>
      <c r="B22952" s="5" t="s">
        <v>36431</v>
      </c>
      <c r="C22952" s="5" t="s">
        <v>12</v>
      </c>
      <c r="D22952" s="5" t="str">
        <f t="shared" si="358"/>
        <v>un</v>
      </c>
    </row>
    <row r="22953" spans="1:4" x14ac:dyDescent="0.2">
      <c r="A22953" s="5" t="s">
        <v>22767</v>
      </c>
      <c r="B22953" s="5" t="s">
        <v>36431</v>
      </c>
      <c r="C22953" s="5" t="s">
        <v>12</v>
      </c>
      <c r="D22953" s="5" t="str">
        <f t="shared" si="358"/>
        <v>un</v>
      </c>
    </row>
    <row r="22954" spans="1:4" x14ac:dyDescent="0.2">
      <c r="A22954" s="5" t="s">
        <v>11450</v>
      </c>
      <c r="B22954" s="5" t="s">
        <v>36432</v>
      </c>
      <c r="C22954" s="5" t="s">
        <v>12</v>
      </c>
      <c r="D22954" s="5" t="str">
        <f t="shared" si="358"/>
        <v>un</v>
      </c>
    </row>
    <row r="22955" spans="1:4" x14ac:dyDescent="0.2">
      <c r="A22955" s="5" t="s">
        <v>22768</v>
      </c>
      <c r="B22955" s="5" t="s">
        <v>36432</v>
      </c>
      <c r="C22955" s="5" t="s">
        <v>12</v>
      </c>
      <c r="D22955" s="5" t="str">
        <f t="shared" si="358"/>
        <v>un</v>
      </c>
    </row>
    <row r="22956" spans="1:4" x14ac:dyDescent="0.2">
      <c r="A22956" s="5" t="s">
        <v>11451</v>
      </c>
      <c r="B22956" s="5" t="s">
        <v>36433</v>
      </c>
      <c r="C22956" s="5" t="s">
        <v>12</v>
      </c>
      <c r="D22956" s="5" t="str">
        <f t="shared" si="358"/>
        <v>un</v>
      </c>
    </row>
    <row r="22957" spans="1:4" x14ac:dyDescent="0.2">
      <c r="A22957" s="5" t="s">
        <v>22769</v>
      </c>
      <c r="B22957" s="5" t="s">
        <v>36433</v>
      </c>
      <c r="C22957" s="5" t="s">
        <v>12</v>
      </c>
      <c r="D22957" s="5" t="str">
        <f t="shared" si="358"/>
        <v>un</v>
      </c>
    </row>
    <row r="22958" spans="1:4" x14ac:dyDescent="0.2">
      <c r="A22958" s="5" t="s">
        <v>11452</v>
      </c>
      <c r="B22958" s="5" t="s">
        <v>36434</v>
      </c>
      <c r="C22958" s="5" t="s">
        <v>12</v>
      </c>
      <c r="D22958" s="5" t="str">
        <f t="shared" si="358"/>
        <v>un</v>
      </c>
    </row>
    <row r="22959" spans="1:4" x14ac:dyDescent="0.2">
      <c r="A22959" s="5" t="s">
        <v>22770</v>
      </c>
      <c r="B22959" s="5" t="s">
        <v>36434</v>
      </c>
      <c r="C22959" s="5" t="s">
        <v>12</v>
      </c>
      <c r="D22959" s="5" t="str">
        <f t="shared" si="358"/>
        <v>un</v>
      </c>
    </row>
    <row r="22960" spans="1:4" x14ac:dyDescent="0.2">
      <c r="A22960" s="5" t="s">
        <v>11453</v>
      </c>
      <c r="B22960" s="5" t="s">
        <v>36435</v>
      </c>
      <c r="C22960" s="5" t="s">
        <v>12</v>
      </c>
      <c r="D22960" s="5" t="str">
        <f t="shared" si="358"/>
        <v>un</v>
      </c>
    </row>
    <row r="22961" spans="1:4" x14ac:dyDescent="0.2">
      <c r="A22961" s="5" t="s">
        <v>22771</v>
      </c>
      <c r="B22961" s="5" t="s">
        <v>36435</v>
      </c>
      <c r="C22961" s="5" t="s">
        <v>12</v>
      </c>
      <c r="D22961" s="5" t="str">
        <f t="shared" si="358"/>
        <v>un</v>
      </c>
    </row>
    <row r="22962" spans="1:4" x14ac:dyDescent="0.2">
      <c r="A22962" s="5" t="s">
        <v>11454</v>
      </c>
      <c r="B22962" s="5" t="s">
        <v>36436</v>
      </c>
      <c r="C22962" s="5" t="s">
        <v>12</v>
      </c>
      <c r="D22962" s="5" t="str">
        <f t="shared" si="358"/>
        <v>un</v>
      </c>
    </row>
    <row r="22963" spans="1:4" x14ac:dyDescent="0.2">
      <c r="A22963" s="5" t="s">
        <v>22772</v>
      </c>
      <c r="B22963" s="5" t="s">
        <v>36436</v>
      </c>
      <c r="C22963" s="5" t="s">
        <v>12</v>
      </c>
      <c r="D22963" s="5" t="str">
        <f t="shared" si="358"/>
        <v>un</v>
      </c>
    </row>
    <row r="22964" spans="1:4" x14ac:dyDescent="0.2">
      <c r="A22964" s="5" t="s">
        <v>11455</v>
      </c>
      <c r="B22964" s="5" t="s">
        <v>36437</v>
      </c>
      <c r="C22964" s="5" t="s">
        <v>12</v>
      </c>
      <c r="D22964" s="5" t="str">
        <f t="shared" si="358"/>
        <v>un</v>
      </c>
    </row>
    <row r="22965" spans="1:4" x14ac:dyDescent="0.2">
      <c r="A22965" s="5" t="s">
        <v>22773</v>
      </c>
      <c r="B22965" s="5" t="s">
        <v>36437</v>
      </c>
      <c r="C22965" s="5" t="s">
        <v>12</v>
      </c>
      <c r="D22965" s="5" t="str">
        <f t="shared" si="358"/>
        <v>un</v>
      </c>
    </row>
    <row r="22966" spans="1:4" x14ac:dyDescent="0.2">
      <c r="A22966" s="5" t="s">
        <v>11456</v>
      </c>
      <c r="B22966" s="5" t="s">
        <v>36438</v>
      </c>
      <c r="C22966" s="5" t="s">
        <v>12</v>
      </c>
      <c r="D22966" s="5" t="str">
        <f t="shared" si="358"/>
        <v>un</v>
      </c>
    </row>
    <row r="22967" spans="1:4" x14ac:dyDescent="0.2">
      <c r="A22967" s="5" t="s">
        <v>22774</v>
      </c>
      <c r="B22967" s="5" t="s">
        <v>36438</v>
      </c>
      <c r="C22967" s="5" t="s">
        <v>12</v>
      </c>
      <c r="D22967" s="5" t="str">
        <f t="shared" si="358"/>
        <v>un</v>
      </c>
    </row>
    <row r="22968" spans="1:4" x14ac:dyDescent="0.2">
      <c r="A22968" s="5" t="s">
        <v>11457</v>
      </c>
      <c r="B22968" s="5" t="s">
        <v>36439</v>
      </c>
      <c r="C22968" s="5" t="s">
        <v>12</v>
      </c>
      <c r="D22968" s="5" t="str">
        <f t="shared" si="358"/>
        <v>un</v>
      </c>
    </row>
    <row r="22969" spans="1:4" x14ac:dyDescent="0.2">
      <c r="A22969" s="5" t="s">
        <v>22775</v>
      </c>
      <c r="B22969" s="5" t="s">
        <v>36439</v>
      </c>
      <c r="C22969" s="5" t="s">
        <v>12</v>
      </c>
      <c r="D22969" s="5" t="str">
        <f t="shared" si="358"/>
        <v>un</v>
      </c>
    </row>
    <row r="22970" spans="1:4" x14ac:dyDescent="0.2">
      <c r="A22970" s="5" t="s">
        <v>11458</v>
      </c>
      <c r="B22970" s="5" t="s">
        <v>36440</v>
      </c>
      <c r="C22970" s="5" t="s">
        <v>12</v>
      </c>
      <c r="D22970" s="5" t="str">
        <f t="shared" si="358"/>
        <v>un</v>
      </c>
    </row>
    <row r="22971" spans="1:4" x14ac:dyDescent="0.2">
      <c r="A22971" s="5" t="s">
        <v>22776</v>
      </c>
      <c r="B22971" s="5" t="s">
        <v>36440</v>
      </c>
      <c r="C22971" s="5" t="s">
        <v>12</v>
      </c>
      <c r="D22971" s="5" t="str">
        <f t="shared" si="358"/>
        <v>un</v>
      </c>
    </row>
    <row r="22972" spans="1:4" x14ac:dyDescent="0.2">
      <c r="A22972" s="5" t="s">
        <v>11459</v>
      </c>
      <c r="B22972" s="5" t="s">
        <v>36441</v>
      </c>
      <c r="C22972" s="5" t="s">
        <v>12</v>
      </c>
      <c r="D22972" s="5" t="str">
        <f t="shared" si="358"/>
        <v>un</v>
      </c>
    </row>
    <row r="22973" spans="1:4" x14ac:dyDescent="0.2">
      <c r="A22973" s="5" t="s">
        <v>22777</v>
      </c>
      <c r="B22973" s="5" t="s">
        <v>36441</v>
      </c>
      <c r="C22973" s="5" t="s">
        <v>12</v>
      </c>
      <c r="D22973" s="5" t="str">
        <f t="shared" si="358"/>
        <v>un</v>
      </c>
    </row>
    <row r="22974" spans="1:4" x14ac:dyDescent="0.2">
      <c r="A22974" s="5" t="s">
        <v>11460</v>
      </c>
      <c r="B22974" s="5" t="s">
        <v>36442</v>
      </c>
      <c r="C22974" s="5" t="s">
        <v>12</v>
      </c>
      <c r="D22974" s="5" t="str">
        <f t="shared" si="358"/>
        <v>un</v>
      </c>
    </row>
    <row r="22975" spans="1:4" x14ac:dyDescent="0.2">
      <c r="A22975" s="5" t="s">
        <v>22778</v>
      </c>
      <c r="B22975" s="5" t="s">
        <v>36442</v>
      </c>
      <c r="C22975" s="5" t="s">
        <v>12</v>
      </c>
      <c r="D22975" s="5" t="str">
        <f t="shared" si="358"/>
        <v>un</v>
      </c>
    </row>
    <row r="22976" spans="1:4" x14ac:dyDescent="0.2">
      <c r="A22976" s="5" t="s">
        <v>11461</v>
      </c>
      <c r="B22976" s="5" t="s">
        <v>36443</v>
      </c>
      <c r="C22976" s="5" t="s">
        <v>12</v>
      </c>
      <c r="D22976" s="5" t="str">
        <f t="shared" si="358"/>
        <v>un</v>
      </c>
    </row>
    <row r="22977" spans="1:4" x14ac:dyDescent="0.2">
      <c r="A22977" s="5" t="s">
        <v>22779</v>
      </c>
      <c r="B22977" s="5" t="s">
        <v>36443</v>
      </c>
      <c r="C22977" s="5" t="s">
        <v>12</v>
      </c>
      <c r="D22977" s="5" t="str">
        <f t="shared" si="358"/>
        <v>un</v>
      </c>
    </row>
    <row r="22978" spans="1:4" x14ac:dyDescent="0.2">
      <c r="A22978" s="5" t="s">
        <v>11462</v>
      </c>
      <c r="B22978" s="5" t="s">
        <v>36444</v>
      </c>
      <c r="C22978" s="5" t="s">
        <v>12</v>
      </c>
      <c r="D22978" s="5" t="str">
        <f t="shared" ref="D22978:D23041" si="359">LOWER(C22978)</f>
        <v>un</v>
      </c>
    </row>
    <row r="22979" spans="1:4" x14ac:dyDescent="0.2">
      <c r="A22979" s="5" t="s">
        <v>22780</v>
      </c>
      <c r="B22979" s="5" t="s">
        <v>36444</v>
      </c>
      <c r="C22979" s="5" t="s">
        <v>12</v>
      </c>
      <c r="D22979" s="5" t="str">
        <f t="shared" si="359"/>
        <v>un</v>
      </c>
    </row>
    <row r="22980" spans="1:4" x14ac:dyDescent="0.2">
      <c r="A22980" s="5" t="s">
        <v>11463</v>
      </c>
      <c r="B22980" s="5" t="s">
        <v>36445</v>
      </c>
      <c r="C22980" s="5" t="s">
        <v>12</v>
      </c>
      <c r="D22980" s="5" t="str">
        <f t="shared" si="359"/>
        <v>un</v>
      </c>
    </row>
    <row r="22981" spans="1:4" x14ac:dyDescent="0.2">
      <c r="A22981" s="5" t="s">
        <v>22781</v>
      </c>
      <c r="B22981" s="5" t="s">
        <v>36445</v>
      </c>
      <c r="C22981" s="5" t="s">
        <v>12</v>
      </c>
      <c r="D22981" s="5" t="str">
        <f t="shared" si="359"/>
        <v>un</v>
      </c>
    </row>
    <row r="22982" spans="1:4" x14ac:dyDescent="0.2">
      <c r="A22982" s="5" t="s">
        <v>11464</v>
      </c>
      <c r="B22982" s="5" t="s">
        <v>36446</v>
      </c>
      <c r="C22982" s="5" t="s">
        <v>12</v>
      </c>
      <c r="D22982" s="5" t="str">
        <f t="shared" si="359"/>
        <v>un</v>
      </c>
    </row>
    <row r="22983" spans="1:4" x14ac:dyDescent="0.2">
      <c r="A22983" s="5" t="s">
        <v>22782</v>
      </c>
      <c r="B22983" s="5" t="s">
        <v>36446</v>
      </c>
      <c r="C22983" s="5" t="s">
        <v>12</v>
      </c>
      <c r="D22983" s="5" t="str">
        <f t="shared" si="359"/>
        <v>un</v>
      </c>
    </row>
    <row r="22984" spans="1:4" x14ac:dyDescent="0.2">
      <c r="A22984" s="5" t="s">
        <v>11465</v>
      </c>
      <c r="B22984" s="5" t="s">
        <v>36447</v>
      </c>
      <c r="C22984" s="5" t="s">
        <v>12</v>
      </c>
      <c r="D22984" s="5" t="str">
        <f t="shared" si="359"/>
        <v>un</v>
      </c>
    </row>
    <row r="22985" spans="1:4" x14ac:dyDescent="0.2">
      <c r="A22985" s="5" t="s">
        <v>22783</v>
      </c>
      <c r="B22985" s="5" t="s">
        <v>36447</v>
      </c>
      <c r="C22985" s="5" t="s">
        <v>12</v>
      </c>
      <c r="D22985" s="5" t="str">
        <f t="shared" si="359"/>
        <v>un</v>
      </c>
    </row>
    <row r="22986" spans="1:4" x14ac:dyDescent="0.2">
      <c r="A22986" s="5" t="s">
        <v>11466</v>
      </c>
      <c r="B22986" s="5" t="s">
        <v>36448</v>
      </c>
      <c r="C22986" s="5" t="s">
        <v>12</v>
      </c>
      <c r="D22986" s="5" t="str">
        <f t="shared" si="359"/>
        <v>un</v>
      </c>
    </row>
    <row r="22987" spans="1:4" x14ac:dyDescent="0.2">
      <c r="A22987" s="5" t="s">
        <v>22784</v>
      </c>
      <c r="B22987" s="5" t="s">
        <v>36448</v>
      </c>
      <c r="C22987" s="5" t="s">
        <v>12</v>
      </c>
      <c r="D22987" s="5" t="str">
        <f t="shared" si="359"/>
        <v>un</v>
      </c>
    </row>
    <row r="22988" spans="1:4" x14ac:dyDescent="0.2">
      <c r="A22988" s="5" t="s">
        <v>11467</v>
      </c>
      <c r="B22988" s="5" t="s">
        <v>36449</v>
      </c>
      <c r="C22988" s="5" t="s">
        <v>12</v>
      </c>
      <c r="D22988" s="5" t="str">
        <f t="shared" si="359"/>
        <v>un</v>
      </c>
    </row>
    <row r="22989" spans="1:4" x14ac:dyDescent="0.2">
      <c r="A22989" s="5" t="s">
        <v>22785</v>
      </c>
      <c r="B22989" s="5" t="s">
        <v>36449</v>
      </c>
      <c r="C22989" s="5" t="s">
        <v>12</v>
      </c>
      <c r="D22989" s="5" t="str">
        <f t="shared" si="359"/>
        <v>un</v>
      </c>
    </row>
    <row r="22990" spans="1:4" x14ac:dyDescent="0.2">
      <c r="A22990" s="5" t="s">
        <v>11468</v>
      </c>
      <c r="B22990" s="5" t="s">
        <v>36450</v>
      </c>
      <c r="C22990" s="5" t="s">
        <v>12</v>
      </c>
      <c r="D22990" s="5" t="str">
        <f t="shared" si="359"/>
        <v>un</v>
      </c>
    </row>
    <row r="22991" spans="1:4" x14ac:dyDescent="0.2">
      <c r="A22991" s="5" t="s">
        <v>22786</v>
      </c>
      <c r="B22991" s="5" t="s">
        <v>36450</v>
      </c>
      <c r="C22991" s="5" t="s">
        <v>12</v>
      </c>
      <c r="D22991" s="5" t="str">
        <f t="shared" si="359"/>
        <v>un</v>
      </c>
    </row>
    <row r="22992" spans="1:4" x14ac:dyDescent="0.2">
      <c r="A22992" s="5" t="s">
        <v>11469</v>
      </c>
      <c r="B22992" s="5" t="s">
        <v>36451</v>
      </c>
      <c r="C22992" s="5" t="s">
        <v>12</v>
      </c>
      <c r="D22992" s="5" t="str">
        <f t="shared" si="359"/>
        <v>un</v>
      </c>
    </row>
    <row r="22993" spans="1:4" x14ac:dyDescent="0.2">
      <c r="A22993" s="5" t="s">
        <v>22787</v>
      </c>
      <c r="B22993" s="5" t="s">
        <v>36451</v>
      </c>
      <c r="C22993" s="5" t="s">
        <v>12</v>
      </c>
      <c r="D22993" s="5" t="str">
        <f t="shared" si="359"/>
        <v>un</v>
      </c>
    </row>
    <row r="22994" spans="1:4" x14ac:dyDescent="0.2">
      <c r="A22994" s="5" t="s">
        <v>11470</v>
      </c>
      <c r="B22994" s="5" t="s">
        <v>36452</v>
      </c>
      <c r="C22994" s="5" t="s">
        <v>12</v>
      </c>
      <c r="D22994" s="5" t="str">
        <f t="shared" si="359"/>
        <v>un</v>
      </c>
    </row>
    <row r="22995" spans="1:4" x14ac:dyDescent="0.2">
      <c r="A22995" s="5" t="s">
        <v>22788</v>
      </c>
      <c r="B22995" s="5" t="s">
        <v>36452</v>
      </c>
      <c r="C22995" s="5" t="s">
        <v>12</v>
      </c>
      <c r="D22995" s="5" t="str">
        <f t="shared" si="359"/>
        <v>un</v>
      </c>
    </row>
    <row r="22996" spans="1:4" x14ac:dyDescent="0.2">
      <c r="A22996" s="5" t="s">
        <v>11471</v>
      </c>
      <c r="B22996" s="5" t="s">
        <v>36453</v>
      </c>
      <c r="C22996" s="5" t="s">
        <v>12</v>
      </c>
      <c r="D22996" s="5" t="str">
        <f t="shared" si="359"/>
        <v>un</v>
      </c>
    </row>
    <row r="22997" spans="1:4" x14ac:dyDescent="0.2">
      <c r="A22997" s="5" t="s">
        <v>22789</v>
      </c>
      <c r="B22997" s="5" t="s">
        <v>36453</v>
      </c>
      <c r="C22997" s="5" t="s">
        <v>12</v>
      </c>
      <c r="D22997" s="5" t="str">
        <f t="shared" si="359"/>
        <v>un</v>
      </c>
    </row>
    <row r="22998" spans="1:4" x14ac:dyDescent="0.2">
      <c r="A22998" s="5" t="s">
        <v>11472</v>
      </c>
      <c r="B22998" s="5" t="s">
        <v>36454</v>
      </c>
      <c r="C22998" s="5" t="s">
        <v>12</v>
      </c>
      <c r="D22998" s="5" t="str">
        <f t="shared" si="359"/>
        <v>un</v>
      </c>
    </row>
    <row r="22999" spans="1:4" x14ac:dyDescent="0.2">
      <c r="A22999" s="5" t="s">
        <v>22790</v>
      </c>
      <c r="B22999" s="5" t="s">
        <v>36454</v>
      </c>
      <c r="C22999" s="5" t="s">
        <v>12</v>
      </c>
      <c r="D22999" s="5" t="str">
        <f t="shared" si="359"/>
        <v>un</v>
      </c>
    </row>
    <row r="23000" spans="1:4" x14ac:dyDescent="0.2">
      <c r="A23000" s="5" t="s">
        <v>11473</v>
      </c>
      <c r="B23000" s="5" t="s">
        <v>36455</v>
      </c>
      <c r="C23000" s="5" t="s">
        <v>12</v>
      </c>
      <c r="D23000" s="5" t="str">
        <f t="shared" si="359"/>
        <v>un</v>
      </c>
    </row>
    <row r="23001" spans="1:4" x14ac:dyDescent="0.2">
      <c r="A23001" s="5" t="s">
        <v>22791</v>
      </c>
      <c r="B23001" s="5" t="s">
        <v>36455</v>
      </c>
      <c r="C23001" s="5" t="s">
        <v>12</v>
      </c>
      <c r="D23001" s="5" t="str">
        <f t="shared" si="359"/>
        <v>un</v>
      </c>
    </row>
    <row r="23002" spans="1:4" x14ac:dyDescent="0.2">
      <c r="A23002" s="5" t="s">
        <v>11474</v>
      </c>
      <c r="B23002" s="5" t="s">
        <v>36456</v>
      </c>
      <c r="C23002" s="5" t="s">
        <v>12</v>
      </c>
      <c r="D23002" s="5" t="str">
        <f t="shared" si="359"/>
        <v>un</v>
      </c>
    </row>
    <row r="23003" spans="1:4" x14ac:dyDescent="0.2">
      <c r="A23003" s="5" t="s">
        <v>22792</v>
      </c>
      <c r="B23003" s="5" t="s">
        <v>36456</v>
      </c>
      <c r="C23003" s="5" t="s">
        <v>12</v>
      </c>
      <c r="D23003" s="5" t="str">
        <f t="shared" si="359"/>
        <v>un</v>
      </c>
    </row>
    <row r="23004" spans="1:4" x14ac:dyDescent="0.2">
      <c r="A23004" s="5" t="s">
        <v>11475</v>
      </c>
      <c r="B23004" s="5" t="s">
        <v>36457</v>
      </c>
      <c r="C23004" s="5" t="s">
        <v>12</v>
      </c>
      <c r="D23004" s="5" t="str">
        <f t="shared" si="359"/>
        <v>un</v>
      </c>
    </row>
    <row r="23005" spans="1:4" x14ac:dyDescent="0.2">
      <c r="A23005" s="5" t="s">
        <v>22793</v>
      </c>
      <c r="B23005" s="5" t="s">
        <v>36457</v>
      </c>
      <c r="C23005" s="5" t="s">
        <v>12</v>
      </c>
      <c r="D23005" s="5" t="str">
        <f t="shared" si="359"/>
        <v>un</v>
      </c>
    </row>
    <row r="23006" spans="1:4" x14ac:dyDescent="0.2">
      <c r="A23006" s="5" t="s">
        <v>11476</v>
      </c>
      <c r="B23006" s="5" t="s">
        <v>36458</v>
      </c>
      <c r="C23006" s="5" t="s">
        <v>12</v>
      </c>
      <c r="D23006" s="5" t="str">
        <f t="shared" si="359"/>
        <v>un</v>
      </c>
    </row>
    <row r="23007" spans="1:4" x14ac:dyDescent="0.2">
      <c r="A23007" s="5" t="s">
        <v>22794</v>
      </c>
      <c r="B23007" s="5" t="s">
        <v>36458</v>
      </c>
      <c r="C23007" s="5" t="s">
        <v>12</v>
      </c>
      <c r="D23007" s="5" t="str">
        <f t="shared" si="359"/>
        <v>un</v>
      </c>
    </row>
    <row r="23008" spans="1:4" x14ac:dyDescent="0.2">
      <c r="A23008" s="5" t="s">
        <v>11477</v>
      </c>
      <c r="B23008" s="5" t="s">
        <v>36459</v>
      </c>
      <c r="C23008" s="5" t="s">
        <v>12</v>
      </c>
      <c r="D23008" s="5" t="str">
        <f t="shared" si="359"/>
        <v>un</v>
      </c>
    </row>
    <row r="23009" spans="1:4" x14ac:dyDescent="0.2">
      <c r="A23009" s="5" t="s">
        <v>22795</v>
      </c>
      <c r="B23009" s="5" t="s">
        <v>36459</v>
      </c>
      <c r="C23009" s="5" t="s">
        <v>12</v>
      </c>
      <c r="D23009" s="5" t="str">
        <f t="shared" si="359"/>
        <v>un</v>
      </c>
    </row>
    <row r="23010" spans="1:4" x14ac:dyDescent="0.2">
      <c r="A23010" s="5" t="s">
        <v>11478</v>
      </c>
      <c r="B23010" s="5" t="s">
        <v>36460</v>
      </c>
      <c r="C23010" s="5" t="s">
        <v>12</v>
      </c>
      <c r="D23010" s="5" t="str">
        <f t="shared" si="359"/>
        <v>un</v>
      </c>
    </row>
    <row r="23011" spans="1:4" x14ac:dyDescent="0.2">
      <c r="A23011" s="5" t="s">
        <v>22796</v>
      </c>
      <c r="B23011" s="5" t="s">
        <v>36460</v>
      </c>
      <c r="C23011" s="5" t="s">
        <v>12</v>
      </c>
      <c r="D23011" s="5" t="str">
        <f t="shared" si="359"/>
        <v>un</v>
      </c>
    </row>
    <row r="23012" spans="1:4" x14ac:dyDescent="0.2">
      <c r="A23012" s="5" t="s">
        <v>11479</v>
      </c>
      <c r="B23012" s="5" t="s">
        <v>36461</v>
      </c>
      <c r="C23012" s="5" t="s">
        <v>12</v>
      </c>
      <c r="D23012" s="5" t="str">
        <f t="shared" si="359"/>
        <v>un</v>
      </c>
    </row>
    <row r="23013" spans="1:4" x14ac:dyDescent="0.2">
      <c r="A23013" s="5" t="s">
        <v>22797</v>
      </c>
      <c r="B23013" s="5" t="s">
        <v>36461</v>
      </c>
      <c r="C23013" s="5" t="s">
        <v>12</v>
      </c>
      <c r="D23013" s="5" t="str">
        <f t="shared" si="359"/>
        <v>un</v>
      </c>
    </row>
    <row r="23014" spans="1:4" x14ac:dyDescent="0.2">
      <c r="A23014" s="5" t="s">
        <v>11480</v>
      </c>
      <c r="B23014" s="5" t="s">
        <v>36462</v>
      </c>
      <c r="C23014" s="5" t="s">
        <v>12</v>
      </c>
      <c r="D23014" s="5" t="str">
        <f t="shared" si="359"/>
        <v>un</v>
      </c>
    </row>
    <row r="23015" spans="1:4" x14ac:dyDescent="0.2">
      <c r="A23015" s="5" t="s">
        <v>22798</v>
      </c>
      <c r="B23015" s="5" t="s">
        <v>36462</v>
      </c>
      <c r="C23015" s="5" t="s">
        <v>12</v>
      </c>
      <c r="D23015" s="5" t="str">
        <f t="shared" si="359"/>
        <v>un</v>
      </c>
    </row>
    <row r="23016" spans="1:4" x14ac:dyDescent="0.2">
      <c r="A23016" s="5" t="s">
        <v>11481</v>
      </c>
      <c r="B23016" s="5" t="s">
        <v>36463</v>
      </c>
      <c r="C23016" s="5" t="s">
        <v>12</v>
      </c>
      <c r="D23016" s="5" t="str">
        <f t="shared" si="359"/>
        <v>un</v>
      </c>
    </row>
    <row r="23017" spans="1:4" x14ac:dyDescent="0.2">
      <c r="A23017" s="5" t="s">
        <v>22799</v>
      </c>
      <c r="B23017" s="5" t="s">
        <v>36463</v>
      </c>
      <c r="C23017" s="5" t="s">
        <v>12</v>
      </c>
      <c r="D23017" s="5" t="str">
        <f t="shared" si="359"/>
        <v>un</v>
      </c>
    </row>
    <row r="23018" spans="1:4" x14ac:dyDescent="0.2">
      <c r="A23018" s="5" t="s">
        <v>11482</v>
      </c>
      <c r="B23018" s="5" t="s">
        <v>36464</v>
      </c>
      <c r="C23018" s="5" t="s">
        <v>12</v>
      </c>
      <c r="D23018" s="5" t="str">
        <f t="shared" si="359"/>
        <v>un</v>
      </c>
    </row>
    <row r="23019" spans="1:4" x14ac:dyDescent="0.2">
      <c r="A23019" s="5" t="s">
        <v>22800</v>
      </c>
      <c r="B23019" s="5" t="s">
        <v>36464</v>
      </c>
      <c r="C23019" s="5" t="s">
        <v>12</v>
      </c>
      <c r="D23019" s="5" t="str">
        <f t="shared" si="359"/>
        <v>un</v>
      </c>
    </row>
    <row r="23020" spans="1:4" x14ac:dyDescent="0.2">
      <c r="A23020" s="5" t="s">
        <v>11483</v>
      </c>
      <c r="B23020" s="5" t="s">
        <v>36465</v>
      </c>
      <c r="C23020" s="5" t="s">
        <v>12</v>
      </c>
      <c r="D23020" s="5" t="str">
        <f t="shared" si="359"/>
        <v>un</v>
      </c>
    </row>
    <row r="23021" spans="1:4" x14ac:dyDescent="0.2">
      <c r="A23021" s="5" t="s">
        <v>22801</v>
      </c>
      <c r="B23021" s="5" t="s">
        <v>36465</v>
      </c>
      <c r="C23021" s="5" t="s">
        <v>12</v>
      </c>
      <c r="D23021" s="5" t="str">
        <f t="shared" si="359"/>
        <v>un</v>
      </c>
    </row>
    <row r="23022" spans="1:4" x14ac:dyDescent="0.2">
      <c r="A23022" s="5" t="s">
        <v>11484</v>
      </c>
      <c r="B23022" s="5" t="s">
        <v>36466</v>
      </c>
      <c r="C23022" s="5" t="s">
        <v>12</v>
      </c>
      <c r="D23022" s="5" t="str">
        <f t="shared" si="359"/>
        <v>un</v>
      </c>
    </row>
    <row r="23023" spans="1:4" x14ac:dyDescent="0.2">
      <c r="A23023" s="5" t="s">
        <v>22802</v>
      </c>
      <c r="B23023" s="5" t="s">
        <v>36466</v>
      </c>
      <c r="C23023" s="5" t="s">
        <v>12</v>
      </c>
      <c r="D23023" s="5" t="str">
        <f t="shared" si="359"/>
        <v>un</v>
      </c>
    </row>
    <row r="23024" spans="1:4" x14ac:dyDescent="0.2">
      <c r="A23024" s="5" t="s">
        <v>11485</v>
      </c>
      <c r="B23024" s="5" t="s">
        <v>36467</v>
      </c>
      <c r="C23024" s="5" t="s">
        <v>12</v>
      </c>
      <c r="D23024" s="5" t="str">
        <f t="shared" si="359"/>
        <v>un</v>
      </c>
    </row>
    <row r="23025" spans="1:4" x14ac:dyDescent="0.2">
      <c r="A23025" s="5" t="s">
        <v>22803</v>
      </c>
      <c r="B23025" s="5" t="s">
        <v>36467</v>
      </c>
      <c r="C23025" s="5" t="s">
        <v>12</v>
      </c>
      <c r="D23025" s="5" t="str">
        <f t="shared" si="359"/>
        <v>un</v>
      </c>
    </row>
    <row r="23026" spans="1:4" x14ac:dyDescent="0.2">
      <c r="A23026" s="5" t="s">
        <v>11486</v>
      </c>
      <c r="B23026" s="5" t="s">
        <v>36468</v>
      </c>
      <c r="C23026" s="5" t="s">
        <v>12</v>
      </c>
      <c r="D23026" s="5" t="str">
        <f t="shared" si="359"/>
        <v>un</v>
      </c>
    </row>
    <row r="23027" spans="1:4" x14ac:dyDescent="0.2">
      <c r="A23027" s="5" t="s">
        <v>22804</v>
      </c>
      <c r="B23027" s="5" t="s">
        <v>36468</v>
      </c>
      <c r="C23027" s="5" t="s">
        <v>12</v>
      </c>
      <c r="D23027" s="5" t="str">
        <f t="shared" si="359"/>
        <v>un</v>
      </c>
    </row>
    <row r="23028" spans="1:4" x14ac:dyDescent="0.2">
      <c r="A23028" s="5" t="s">
        <v>11487</v>
      </c>
      <c r="B23028" s="5" t="s">
        <v>23607</v>
      </c>
      <c r="C23028" s="5" t="s">
        <v>12</v>
      </c>
      <c r="D23028" s="5" t="str">
        <f t="shared" si="359"/>
        <v>un</v>
      </c>
    </row>
    <row r="23029" spans="1:4" x14ac:dyDescent="0.2">
      <c r="A23029" s="5" t="s">
        <v>22805</v>
      </c>
      <c r="B23029" s="5" t="s">
        <v>23607</v>
      </c>
      <c r="C23029" s="5" t="s">
        <v>12</v>
      </c>
      <c r="D23029" s="5" t="str">
        <f t="shared" si="359"/>
        <v>un</v>
      </c>
    </row>
    <row r="23030" spans="1:4" x14ac:dyDescent="0.2">
      <c r="A23030" s="5" t="s">
        <v>11488</v>
      </c>
      <c r="B23030" s="5" t="s">
        <v>36469</v>
      </c>
      <c r="C23030" s="5" t="s">
        <v>12</v>
      </c>
      <c r="D23030" s="5" t="str">
        <f t="shared" si="359"/>
        <v>un</v>
      </c>
    </row>
    <row r="23031" spans="1:4" x14ac:dyDescent="0.2">
      <c r="A23031" s="5" t="s">
        <v>22806</v>
      </c>
      <c r="B23031" s="5" t="s">
        <v>36469</v>
      </c>
      <c r="C23031" s="5" t="s">
        <v>12</v>
      </c>
      <c r="D23031" s="5" t="str">
        <f t="shared" si="359"/>
        <v>un</v>
      </c>
    </row>
    <row r="23032" spans="1:4" x14ac:dyDescent="0.2">
      <c r="A23032" s="5" t="s">
        <v>11489</v>
      </c>
      <c r="B23032" s="5" t="s">
        <v>36470</v>
      </c>
      <c r="C23032" s="5" t="s">
        <v>12</v>
      </c>
      <c r="D23032" s="5" t="str">
        <f t="shared" si="359"/>
        <v>un</v>
      </c>
    </row>
    <row r="23033" spans="1:4" x14ac:dyDescent="0.2">
      <c r="A23033" s="5" t="s">
        <v>22807</v>
      </c>
      <c r="B23033" s="5" t="s">
        <v>36470</v>
      </c>
      <c r="C23033" s="5" t="s">
        <v>12</v>
      </c>
      <c r="D23033" s="5" t="str">
        <f t="shared" si="359"/>
        <v>un</v>
      </c>
    </row>
    <row r="23034" spans="1:4" x14ac:dyDescent="0.2">
      <c r="A23034" s="5" t="s">
        <v>11490</v>
      </c>
      <c r="B23034" s="5" t="s">
        <v>36471</v>
      </c>
      <c r="C23034" s="5" t="s">
        <v>12</v>
      </c>
      <c r="D23034" s="5" t="str">
        <f t="shared" si="359"/>
        <v>un</v>
      </c>
    </row>
    <row r="23035" spans="1:4" x14ac:dyDescent="0.2">
      <c r="A23035" s="5" t="s">
        <v>22808</v>
      </c>
      <c r="B23035" s="5" t="s">
        <v>36471</v>
      </c>
      <c r="C23035" s="5" t="s">
        <v>12</v>
      </c>
      <c r="D23035" s="5" t="str">
        <f t="shared" si="359"/>
        <v>un</v>
      </c>
    </row>
    <row r="23036" spans="1:4" x14ac:dyDescent="0.2">
      <c r="A23036" s="5" t="s">
        <v>11567</v>
      </c>
      <c r="B23036" s="5" t="s">
        <v>36472</v>
      </c>
      <c r="C23036" s="5" t="s">
        <v>12</v>
      </c>
      <c r="D23036" s="5" t="str">
        <f t="shared" si="359"/>
        <v>un</v>
      </c>
    </row>
    <row r="23037" spans="1:4" x14ac:dyDescent="0.2">
      <c r="A23037" s="5" t="s">
        <v>22809</v>
      </c>
      <c r="B23037" s="5" t="s">
        <v>36472</v>
      </c>
      <c r="C23037" s="5" t="s">
        <v>12</v>
      </c>
      <c r="D23037" s="5" t="str">
        <f t="shared" si="359"/>
        <v>un</v>
      </c>
    </row>
    <row r="23038" spans="1:4" x14ac:dyDescent="0.2">
      <c r="A23038" s="5" t="s">
        <v>11491</v>
      </c>
      <c r="B23038" s="5" t="s">
        <v>36473</v>
      </c>
      <c r="C23038" s="5" t="s">
        <v>12</v>
      </c>
      <c r="D23038" s="5" t="str">
        <f t="shared" si="359"/>
        <v>un</v>
      </c>
    </row>
    <row r="23039" spans="1:4" x14ac:dyDescent="0.2">
      <c r="A23039" s="5" t="s">
        <v>22810</v>
      </c>
      <c r="B23039" s="5" t="s">
        <v>36473</v>
      </c>
      <c r="C23039" s="5" t="s">
        <v>12</v>
      </c>
      <c r="D23039" s="5" t="str">
        <f t="shared" si="359"/>
        <v>un</v>
      </c>
    </row>
    <row r="23040" spans="1:4" x14ac:dyDescent="0.2">
      <c r="A23040" s="5" t="s">
        <v>11492</v>
      </c>
      <c r="B23040" s="5" t="s">
        <v>36474</v>
      </c>
      <c r="C23040" s="5" t="s">
        <v>12</v>
      </c>
      <c r="D23040" s="5" t="str">
        <f t="shared" si="359"/>
        <v>un</v>
      </c>
    </row>
    <row r="23041" spans="1:4" x14ac:dyDescent="0.2">
      <c r="A23041" s="5" t="s">
        <v>22811</v>
      </c>
      <c r="B23041" s="5" t="s">
        <v>36474</v>
      </c>
      <c r="C23041" s="5" t="s">
        <v>12</v>
      </c>
      <c r="D23041" s="5" t="str">
        <f t="shared" si="359"/>
        <v>un</v>
      </c>
    </row>
    <row r="23042" spans="1:4" x14ac:dyDescent="0.2">
      <c r="A23042" s="5" t="s">
        <v>11493</v>
      </c>
      <c r="B23042" s="5" t="s">
        <v>36475</v>
      </c>
      <c r="C23042" s="5" t="s">
        <v>12</v>
      </c>
      <c r="D23042" s="5" t="str">
        <f t="shared" ref="D23042:D23105" si="360">LOWER(C23042)</f>
        <v>un</v>
      </c>
    </row>
    <row r="23043" spans="1:4" x14ac:dyDescent="0.2">
      <c r="A23043" s="5" t="s">
        <v>22812</v>
      </c>
      <c r="B23043" s="5" t="s">
        <v>36475</v>
      </c>
      <c r="C23043" s="5" t="s">
        <v>12</v>
      </c>
      <c r="D23043" s="5" t="str">
        <f t="shared" si="360"/>
        <v>un</v>
      </c>
    </row>
    <row r="23044" spans="1:4" x14ac:dyDescent="0.2">
      <c r="A23044" s="5" t="s">
        <v>11494</v>
      </c>
      <c r="B23044" s="5" t="s">
        <v>36476</v>
      </c>
      <c r="C23044" s="5" t="s">
        <v>12</v>
      </c>
      <c r="D23044" s="5" t="str">
        <f t="shared" si="360"/>
        <v>un</v>
      </c>
    </row>
    <row r="23045" spans="1:4" x14ac:dyDescent="0.2">
      <c r="A23045" s="5" t="s">
        <v>22813</v>
      </c>
      <c r="B23045" s="5" t="s">
        <v>36476</v>
      </c>
      <c r="C23045" s="5" t="s">
        <v>12</v>
      </c>
      <c r="D23045" s="5" t="str">
        <f t="shared" si="360"/>
        <v>un</v>
      </c>
    </row>
    <row r="23046" spans="1:4" x14ac:dyDescent="0.2">
      <c r="A23046" s="5" t="s">
        <v>11495</v>
      </c>
      <c r="B23046" s="5" t="s">
        <v>36477</v>
      </c>
      <c r="C23046" s="5" t="s">
        <v>12</v>
      </c>
      <c r="D23046" s="5" t="str">
        <f t="shared" si="360"/>
        <v>un</v>
      </c>
    </row>
    <row r="23047" spans="1:4" x14ac:dyDescent="0.2">
      <c r="A23047" s="5" t="s">
        <v>22814</v>
      </c>
      <c r="B23047" s="5" t="s">
        <v>36477</v>
      </c>
      <c r="C23047" s="5" t="s">
        <v>12</v>
      </c>
      <c r="D23047" s="5" t="str">
        <f t="shared" si="360"/>
        <v>un</v>
      </c>
    </row>
    <row r="23048" spans="1:4" x14ac:dyDescent="0.2">
      <c r="A23048" s="5" t="s">
        <v>11496</v>
      </c>
      <c r="B23048" s="5" t="s">
        <v>36478</v>
      </c>
      <c r="C23048" s="5" t="s">
        <v>12</v>
      </c>
      <c r="D23048" s="5" t="str">
        <f t="shared" si="360"/>
        <v>un</v>
      </c>
    </row>
    <row r="23049" spans="1:4" x14ac:dyDescent="0.2">
      <c r="A23049" s="5" t="s">
        <v>22815</v>
      </c>
      <c r="B23049" s="5" t="s">
        <v>36478</v>
      </c>
      <c r="C23049" s="5" t="s">
        <v>12</v>
      </c>
      <c r="D23049" s="5" t="str">
        <f t="shared" si="360"/>
        <v>un</v>
      </c>
    </row>
    <row r="23050" spans="1:4" x14ac:dyDescent="0.2">
      <c r="A23050" s="5" t="s">
        <v>11497</v>
      </c>
      <c r="B23050" s="5" t="s">
        <v>36479</v>
      </c>
      <c r="C23050" s="5" t="s">
        <v>12</v>
      </c>
      <c r="D23050" s="5" t="str">
        <f t="shared" si="360"/>
        <v>un</v>
      </c>
    </row>
    <row r="23051" spans="1:4" x14ac:dyDescent="0.2">
      <c r="A23051" s="5" t="s">
        <v>22816</v>
      </c>
      <c r="B23051" s="5" t="s">
        <v>36479</v>
      </c>
      <c r="C23051" s="5" t="s">
        <v>12</v>
      </c>
      <c r="D23051" s="5" t="str">
        <f t="shared" si="360"/>
        <v>un</v>
      </c>
    </row>
    <row r="23052" spans="1:4" x14ac:dyDescent="0.2">
      <c r="A23052" s="5" t="s">
        <v>11498</v>
      </c>
      <c r="B23052" s="5" t="s">
        <v>36480</v>
      </c>
      <c r="C23052" s="5" t="s">
        <v>12</v>
      </c>
      <c r="D23052" s="5" t="str">
        <f t="shared" si="360"/>
        <v>un</v>
      </c>
    </row>
    <row r="23053" spans="1:4" x14ac:dyDescent="0.2">
      <c r="A23053" s="5" t="s">
        <v>22817</v>
      </c>
      <c r="B23053" s="5" t="s">
        <v>36480</v>
      </c>
      <c r="C23053" s="5" t="s">
        <v>12</v>
      </c>
      <c r="D23053" s="5" t="str">
        <f t="shared" si="360"/>
        <v>un</v>
      </c>
    </row>
    <row r="23054" spans="1:4" x14ac:dyDescent="0.2">
      <c r="A23054" s="5" t="s">
        <v>11499</v>
      </c>
      <c r="B23054" s="5" t="s">
        <v>36481</v>
      </c>
      <c r="C23054" s="5" t="s">
        <v>12</v>
      </c>
      <c r="D23054" s="5" t="str">
        <f t="shared" si="360"/>
        <v>un</v>
      </c>
    </row>
    <row r="23055" spans="1:4" x14ac:dyDescent="0.2">
      <c r="A23055" s="5" t="s">
        <v>22818</v>
      </c>
      <c r="B23055" s="5" t="s">
        <v>36481</v>
      </c>
      <c r="C23055" s="5" t="s">
        <v>12</v>
      </c>
      <c r="D23055" s="5" t="str">
        <f t="shared" si="360"/>
        <v>un</v>
      </c>
    </row>
    <row r="23056" spans="1:4" x14ac:dyDescent="0.2">
      <c r="A23056" s="5" t="s">
        <v>11500</v>
      </c>
      <c r="B23056" s="5" t="s">
        <v>36482</v>
      </c>
      <c r="C23056" s="5" t="s">
        <v>12</v>
      </c>
      <c r="D23056" s="5" t="str">
        <f t="shared" si="360"/>
        <v>un</v>
      </c>
    </row>
    <row r="23057" spans="1:4" x14ac:dyDescent="0.2">
      <c r="A23057" s="5" t="s">
        <v>22819</v>
      </c>
      <c r="B23057" s="5" t="s">
        <v>36482</v>
      </c>
      <c r="C23057" s="5" t="s">
        <v>12</v>
      </c>
      <c r="D23057" s="5" t="str">
        <f t="shared" si="360"/>
        <v>un</v>
      </c>
    </row>
    <row r="23058" spans="1:4" x14ac:dyDescent="0.2">
      <c r="A23058" s="5" t="s">
        <v>11501</v>
      </c>
      <c r="B23058" s="5" t="s">
        <v>36483</v>
      </c>
      <c r="C23058" s="5" t="s">
        <v>12</v>
      </c>
      <c r="D23058" s="5" t="str">
        <f t="shared" si="360"/>
        <v>un</v>
      </c>
    </row>
    <row r="23059" spans="1:4" x14ac:dyDescent="0.2">
      <c r="A23059" s="5" t="s">
        <v>22820</v>
      </c>
      <c r="B23059" s="5" t="s">
        <v>36483</v>
      </c>
      <c r="C23059" s="5" t="s">
        <v>12</v>
      </c>
      <c r="D23059" s="5" t="str">
        <f t="shared" si="360"/>
        <v>un</v>
      </c>
    </row>
    <row r="23060" spans="1:4" x14ac:dyDescent="0.2">
      <c r="A23060" s="5" t="s">
        <v>11502</v>
      </c>
      <c r="B23060" s="5" t="s">
        <v>36484</v>
      </c>
      <c r="C23060" s="5" t="s">
        <v>12</v>
      </c>
      <c r="D23060" s="5" t="str">
        <f t="shared" si="360"/>
        <v>un</v>
      </c>
    </row>
    <row r="23061" spans="1:4" x14ac:dyDescent="0.2">
      <c r="A23061" s="5" t="s">
        <v>22821</v>
      </c>
      <c r="B23061" s="5" t="s">
        <v>36484</v>
      </c>
      <c r="C23061" s="5" t="s">
        <v>12</v>
      </c>
      <c r="D23061" s="5" t="str">
        <f t="shared" si="360"/>
        <v>un</v>
      </c>
    </row>
    <row r="23062" spans="1:4" x14ac:dyDescent="0.2">
      <c r="A23062" s="5" t="s">
        <v>11503</v>
      </c>
      <c r="B23062" s="5" t="s">
        <v>36485</v>
      </c>
      <c r="C23062" s="5" t="s">
        <v>12</v>
      </c>
      <c r="D23062" s="5" t="str">
        <f t="shared" si="360"/>
        <v>un</v>
      </c>
    </row>
    <row r="23063" spans="1:4" x14ac:dyDescent="0.2">
      <c r="A23063" s="5" t="s">
        <v>22822</v>
      </c>
      <c r="B23063" s="5" t="s">
        <v>36485</v>
      </c>
      <c r="C23063" s="5" t="s">
        <v>12</v>
      </c>
      <c r="D23063" s="5" t="str">
        <f t="shared" si="360"/>
        <v>un</v>
      </c>
    </row>
    <row r="23064" spans="1:4" x14ac:dyDescent="0.2">
      <c r="A23064" s="5" t="s">
        <v>11504</v>
      </c>
      <c r="B23064" s="5" t="s">
        <v>36486</v>
      </c>
      <c r="C23064" s="5" t="s">
        <v>891</v>
      </c>
      <c r="D23064" s="5" t="str">
        <f t="shared" si="360"/>
        <v>kg</v>
      </c>
    </row>
    <row r="23065" spans="1:4" x14ac:dyDescent="0.2">
      <c r="A23065" s="5" t="s">
        <v>22823</v>
      </c>
      <c r="B23065" s="5" t="s">
        <v>36486</v>
      </c>
      <c r="C23065" s="5" t="s">
        <v>891</v>
      </c>
      <c r="D23065" s="5" t="str">
        <f t="shared" si="360"/>
        <v>kg</v>
      </c>
    </row>
    <row r="23066" spans="1:4" x14ac:dyDescent="0.2">
      <c r="A23066" s="5" t="s">
        <v>11505</v>
      </c>
      <c r="B23066" s="5" t="s">
        <v>36487</v>
      </c>
      <c r="C23066" s="5" t="s">
        <v>12</v>
      </c>
      <c r="D23066" s="5" t="str">
        <f t="shared" si="360"/>
        <v>un</v>
      </c>
    </row>
    <row r="23067" spans="1:4" x14ac:dyDescent="0.2">
      <c r="A23067" s="5" t="s">
        <v>22824</v>
      </c>
      <c r="B23067" s="5" t="s">
        <v>36487</v>
      </c>
      <c r="C23067" s="5" t="s">
        <v>12</v>
      </c>
      <c r="D23067" s="5" t="str">
        <f t="shared" si="360"/>
        <v>un</v>
      </c>
    </row>
    <row r="23068" spans="1:4" x14ac:dyDescent="0.2">
      <c r="A23068" s="5" t="s">
        <v>11506</v>
      </c>
      <c r="B23068" s="5" t="s">
        <v>36488</v>
      </c>
      <c r="C23068" s="5" t="s">
        <v>12</v>
      </c>
      <c r="D23068" s="5" t="str">
        <f t="shared" si="360"/>
        <v>un</v>
      </c>
    </row>
    <row r="23069" spans="1:4" x14ac:dyDescent="0.2">
      <c r="A23069" s="5" t="s">
        <v>22825</v>
      </c>
      <c r="B23069" s="5" t="s">
        <v>36488</v>
      </c>
      <c r="C23069" s="5" t="s">
        <v>12</v>
      </c>
      <c r="D23069" s="5" t="str">
        <f t="shared" si="360"/>
        <v>un</v>
      </c>
    </row>
    <row r="23070" spans="1:4" x14ac:dyDescent="0.2">
      <c r="A23070" s="5" t="s">
        <v>6283</v>
      </c>
      <c r="B23070" s="5" t="s">
        <v>36489</v>
      </c>
      <c r="C23070" s="5" t="s">
        <v>427</v>
      </c>
      <c r="D23070" s="5" t="str">
        <f t="shared" si="360"/>
        <v>h</v>
      </c>
    </row>
    <row r="23071" spans="1:4" x14ac:dyDescent="0.2">
      <c r="A23071" s="5" t="s">
        <v>22826</v>
      </c>
      <c r="B23071" s="5" t="s">
        <v>36489</v>
      </c>
      <c r="C23071" s="5" t="s">
        <v>427</v>
      </c>
      <c r="D23071" s="5" t="str">
        <f t="shared" si="360"/>
        <v>h</v>
      </c>
    </row>
    <row r="23072" spans="1:4" x14ac:dyDescent="0.2">
      <c r="A23072" s="5" t="s">
        <v>6284</v>
      </c>
      <c r="B23072" s="5" t="s">
        <v>36490</v>
      </c>
      <c r="C23072" s="5" t="s">
        <v>427</v>
      </c>
      <c r="D23072" s="5" t="str">
        <f t="shared" si="360"/>
        <v>h</v>
      </c>
    </row>
    <row r="23073" spans="1:4" x14ac:dyDescent="0.2">
      <c r="A23073" s="5" t="s">
        <v>22827</v>
      </c>
      <c r="B23073" s="5" t="s">
        <v>36490</v>
      </c>
      <c r="C23073" s="5" t="s">
        <v>427</v>
      </c>
      <c r="D23073" s="5" t="str">
        <f t="shared" si="360"/>
        <v>h</v>
      </c>
    </row>
    <row r="23074" spans="1:4" x14ac:dyDescent="0.2">
      <c r="A23074" s="5" t="s">
        <v>6285</v>
      </c>
      <c r="B23074" s="5" t="s">
        <v>36491</v>
      </c>
      <c r="C23074" s="5" t="s">
        <v>427</v>
      </c>
      <c r="D23074" s="5" t="str">
        <f t="shared" si="360"/>
        <v>h</v>
      </c>
    </row>
    <row r="23075" spans="1:4" x14ac:dyDescent="0.2">
      <c r="A23075" s="5" t="s">
        <v>22828</v>
      </c>
      <c r="B23075" s="5" t="s">
        <v>36491</v>
      </c>
      <c r="C23075" s="5" t="s">
        <v>427</v>
      </c>
      <c r="D23075" s="5" t="str">
        <f t="shared" si="360"/>
        <v>h</v>
      </c>
    </row>
    <row r="23076" spans="1:4" x14ac:dyDescent="0.2">
      <c r="A23076" s="5" t="s">
        <v>6286</v>
      </c>
      <c r="B23076" s="5" t="s">
        <v>36492</v>
      </c>
      <c r="C23076" s="5" t="s">
        <v>427</v>
      </c>
      <c r="D23076" s="5" t="str">
        <f t="shared" si="360"/>
        <v>h</v>
      </c>
    </row>
    <row r="23077" spans="1:4" x14ac:dyDescent="0.2">
      <c r="A23077" s="5" t="s">
        <v>22829</v>
      </c>
      <c r="B23077" s="5" t="s">
        <v>36492</v>
      </c>
      <c r="C23077" s="5" t="s">
        <v>427</v>
      </c>
      <c r="D23077" s="5" t="str">
        <f t="shared" si="360"/>
        <v>h</v>
      </c>
    </row>
    <row r="23078" spans="1:4" x14ac:dyDescent="0.2">
      <c r="A23078" s="5" t="s">
        <v>6287</v>
      </c>
      <c r="B23078" s="5" t="s">
        <v>36493</v>
      </c>
      <c r="C23078" s="5" t="s">
        <v>427</v>
      </c>
      <c r="D23078" s="5" t="str">
        <f t="shared" si="360"/>
        <v>h</v>
      </c>
    </row>
    <row r="23079" spans="1:4" x14ac:dyDescent="0.2">
      <c r="A23079" s="5" t="s">
        <v>22830</v>
      </c>
      <c r="B23079" s="5" t="s">
        <v>36493</v>
      </c>
      <c r="C23079" s="5" t="s">
        <v>427</v>
      </c>
      <c r="D23079" s="5" t="str">
        <f t="shared" si="360"/>
        <v>h</v>
      </c>
    </row>
    <row r="23080" spans="1:4" x14ac:dyDescent="0.2">
      <c r="A23080" s="5" t="s">
        <v>6288</v>
      </c>
      <c r="B23080" s="5" t="s">
        <v>36494</v>
      </c>
      <c r="C23080" s="5" t="s">
        <v>427</v>
      </c>
      <c r="D23080" s="5" t="str">
        <f t="shared" si="360"/>
        <v>h</v>
      </c>
    </row>
    <row r="23081" spans="1:4" x14ac:dyDescent="0.2">
      <c r="A23081" s="5" t="s">
        <v>22831</v>
      </c>
      <c r="B23081" s="5" t="s">
        <v>36494</v>
      </c>
      <c r="C23081" s="5" t="s">
        <v>427</v>
      </c>
      <c r="D23081" s="5" t="str">
        <f t="shared" si="360"/>
        <v>h</v>
      </c>
    </row>
    <row r="23082" spans="1:4" x14ac:dyDescent="0.2">
      <c r="A23082" s="5" t="s">
        <v>11507</v>
      </c>
      <c r="B23082" s="5" t="s">
        <v>36495</v>
      </c>
      <c r="C23082" s="5" t="s">
        <v>427</v>
      </c>
      <c r="D23082" s="5" t="str">
        <f t="shared" si="360"/>
        <v>h</v>
      </c>
    </row>
    <row r="23083" spans="1:4" x14ac:dyDescent="0.2">
      <c r="A23083" s="5" t="s">
        <v>22832</v>
      </c>
      <c r="B23083" s="5" t="s">
        <v>36495</v>
      </c>
      <c r="C23083" s="5" t="s">
        <v>427</v>
      </c>
      <c r="D23083" s="5" t="str">
        <f t="shared" si="360"/>
        <v>h</v>
      </c>
    </row>
    <row r="23084" spans="1:4" x14ac:dyDescent="0.2">
      <c r="A23084" s="5" t="s">
        <v>6289</v>
      </c>
      <c r="B23084" s="5" t="s">
        <v>36496</v>
      </c>
      <c r="C23084" s="5" t="s">
        <v>427</v>
      </c>
      <c r="D23084" s="5" t="str">
        <f t="shared" si="360"/>
        <v>h</v>
      </c>
    </row>
    <row r="23085" spans="1:4" x14ac:dyDescent="0.2">
      <c r="A23085" s="5" t="s">
        <v>22833</v>
      </c>
      <c r="B23085" s="5" t="s">
        <v>36496</v>
      </c>
      <c r="C23085" s="5" t="s">
        <v>427</v>
      </c>
      <c r="D23085" s="5" t="str">
        <f t="shared" si="360"/>
        <v>h</v>
      </c>
    </row>
    <row r="23086" spans="1:4" x14ac:dyDescent="0.2">
      <c r="A23086" s="5" t="s">
        <v>6290</v>
      </c>
      <c r="B23086" s="5" t="s">
        <v>36497</v>
      </c>
      <c r="C23086" s="5" t="s">
        <v>427</v>
      </c>
      <c r="D23086" s="5" t="str">
        <f t="shared" si="360"/>
        <v>h</v>
      </c>
    </row>
    <row r="23087" spans="1:4" x14ac:dyDescent="0.2">
      <c r="A23087" s="5" t="s">
        <v>22834</v>
      </c>
      <c r="B23087" s="5" t="s">
        <v>36497</v>
      </c>
      <c r="C23087" s="5" t="s">
        <v>427</v>
      </c>
      <c r="D23087" s="5" t="str">
        <f t="shared" si="360"/>
        <v>h</v>
      </c>
    </row>
    <row r="23088" spans="1:4" x14ac:dyDescent="0.2">
      <c r="A23088" s="5" t="s">
        <v>11508</v>
      </c>
      <c r="B23088" s="5" t="s">
        <v>36498</v>
      </c>
      <c r="C23088" s="5" t="s">
        <v>427</v>
      </c>
      <c r="D23088" s="5" t="str">
        <f t="shared" si="360"/>
        <v>h</v>
      </c>
    </row>
    <row r="23089" spans="1:4" x14ac:dyDescent="0.2">
      <c r="A23089" s="5" t="s">
        <v>22835</v>
      </c>
      <c r="B23089" s="5" t="s">
        <v>36498</v>
      </c>
      <c r="C23089" s="5" t="s">
        <v>427</v>
      </c>
      <c r="D23089" s="5" t="str">
        <f t="shared" si="360"/>
        <v>h</v>
      </c>
    </row>
    <row r="23090" spans="1:4" x14ac:dyDescent="0.2">
      <c r="A23090" s="5" t="s">
        <v>6291</v>
      </c>
      <c r="B23090" s="5" t="s">
        <v>36499</v>
      </c>
      <c r="C23090" s="5" t="s">
        <v>427</v>
      </c>
      <c r="D23090" s="5" t="str">
        <f t="shared" si="360"/>
        <v>h</v>
      </c>
    </row>
    <row r="23091" spans="1:4" x14ac:dyDescent="0.2">
      <c r="A23091" s="5" t="s">
        <v>22836</v>
      </c>
      <c r="B23091" s="5" t="s">
        <v>36499</v>
      </c>
      <c r="C23091" s="5" t="s">
        <v>427</v>
      </c>
      <c r="D23091" s="5" t="str">
        <f t="shared" si="360"/>
        <v>h</v>
      </c>
    </row>
    <row r="23092" spans="1:4" x14ac:dyDescent="0.2">
      <c r="A23092" s="5" t="s">
        <v>6292</v>
      </c>
      <c r="B23092" s="5" t="s">
        <v>36500</v>
      </c>
      <c r="C23092" s="5" t="s">
        <v>427</v>
      </c>
      <c r="D23092" s="5" t="str">
        <f t="shared" si="360"/>
        <v>h</v>
      </c>
    </row>
    <row r="23093" spans="1:4" x14ac:dyDescent="0.2">
      <c r="A23093" s="5" t="s">
        <v>22837</v>
      </c>
      <c r="B23093" s="5" t="s">
        <v>36500</v>
      </c>
      <c r="C23093" s="5" t="s">
        <v>427</v>
      </c>
      <c r="D23093" s="5" t="str">
        <f t="shared" si="360"/>
        <v>h</v>
      </c>
    </row>
    <row r="23094" spans="1:4" x14ac:dyDescent="0.2">
      <c r="A23094" s="5" t="s">
        <v>6293</v>
      </c>
      <c r="B23094" s="5" t="s">
        <v>36501</v>
      </c>
      <c r="C23094" s="5" t="s">
        <v>427</v>
      </c>
      <c r="D23094" s="5" t="str">
        <f t="shared" si="360"/>
        <v>h</v>
      </c>
    </row>
    <row r="23095" spans="1:4" x14ac:dyDescent="0.2">
      <c r="A23095" s="5" t="s">
        <v>22838</v>
      </c>
      <c r="B23095" s="5" t="s">
        <v>36501</v>
      </c>
      <c r="C23095" s="5" t="s">
        <v>427</v>
      </c>
      <c r="D23095" s="5" t="str">
        <f t="shared" si="360"/>
        <v>h</v>
      </c>
    </row>
    <row r="23096" spans="1:4" x14ac:dyDescent="0.2">
      <c r="A23096" s="5" t="s">
        <v>6294</v>
      </c>
      <c r="B23096" s="5" t="s">
        <v>36502</v>
      </c>
      <c r="C23096" s="5" t="s">
        <v>427</v>
      </c>
      <c r="D23096" s="5" t="str">
        <f t="shared" si="360"/>
        <v>h</v>
      </c>
    </row>
    <row r="23097" spans="1:4" x14ac:dyDescent="0.2">
      <c r="A23097" s="5" t="s">
        <v>22839</v>
      </c>
      <c r="B23097" s="5" t="s">
        <v>36502</v>
      </c>
      <c r="C23097" s="5" t="s">
        <v>427</v>
      </c>
      <c r="D23097" s="5" t="str">
        <f t="shared" si="360"/>
        <v>h</v>
      </c>
    </row>
    <row r="23098" spans="1:4" x14ac:dyDescent="0.2">
      <c r="A23098" s="5" t="s">
        <v>6295</v>
      </c>
      <c r="B23098" s="5" t="s">
        <v>36503</v>
      </c>
      <c r="C23098" s="5" t="s">
        <v>427</v>
      </c>
      <c r="D23098" s="5" t="str">
        <f t="shared" si="360"/>
        <v>h</v>
      </c>
    </row>
    <row r="23099" spans="1:4" x14ac:dyDescent="0.2">
      <c r="A23099" s="5" t="s">
        <v>22840</v>
      </c>
      <c r="B23099" s="5" t="s">
        <v>36503</v>
      </c>
      <c r="C23099" s="5" t="s">
        <v>427</v>
      </c>
      <c r="D23099" s="5" t="str">
        <f t="shared" si="360"/>
        <v>h</v>
      </c>
    </row>
    <row r="23100" spans="1:4" x14ac:dyDescent="0.2">
      <c r="A23100" s="5" t="s">
        <v>6296</v>
      </c>
      <c r="B23100" s="5" t="s">
        <v>36504</v>
      </c>
      <c r="C23100" s="5" t="s">
        <v>427</v>
      </c>
      <c r="D23100" s="5" t="str">
        <f t="shared" si="360"/>
        <v>h</v>
      </c>
    </row>
    <row r="23101" spans="1:4" x14ac:dyDescent="0.2">
      <c r="A23101" s="5" t="s">
        <v>22841</v>
      </c>
      <c r="B23101" s="5" t="s">
        <v>36504</v>
      </c>
      <c r="C23101" s="5" t="s">
        <v>427</v>
      </c>
      <c r="D23101" s="5" t="str">
        <f t="shared" si="360"/>
        <v>h</v>
      </c>
    </row>
    <row r="23102" spans="1:4" x14ac:dyDescent="0.2">
      <c r="A23102" s="5" t="s">
        <v>6297</v>
      </c>
      <c r="B23102" s="5" t="s">
        <v>36505</v>
      </c>
      <c r="C23102" s="5" t="s">
        <v>427</v>
      </c>
      <c r="D23102" s="5" t="str">
        <f t="shared" si="360"/>
        <v>h</v>
      </c>
    </row>
    <row r="23103" spans="1:4" x14ac:dyDescent="0.2">
      <c r="A23103" s="5" t="s">
        <v>22842</v>
      </c>
      <c r="B23103" s="5" t="s">
        <v>36505</v>
      </c>
      <c r="C23103" s="5" t="s">
        <v>427</v>
      </c>
      <c r="D23103" s="5" t="str">
        <f t="shared" si="360"/>
        <v>h</v>
      </c>
    </row>
    <row r="23104" spans="1:4" x14ac:dyDescent="0.2">
      <c r="A23104" s="5" t="s">
        <v>6298</v>
      </c>
      <c r="B23104" s="5" t="s">
        <v>36506</v>
      </c>
      <c r="C23104" s="5" t="s">
        <v>427</v>
      </c>
      <c r="D23104" s="5" t="str">
        <f t="shared" si="360"/>
        <v>h</v>
      </c>
    </row>
    <row r="23105" spans="1:4" x14ac:dyDescent="0.2">
      <c r="A23105" s="5" t="s">
        <v>22843</v>
      </c>
      <c r="B23105" s="5" t="s">
        <v>36506</v>
      </c>
      <c r="C23105" s="5" t="s">
        <v>427</v>
      </c>
      <c r="D23105" s="5" t="str">
        <f t="shared" si="360"/>
        <v>h</v>
      </c>
    </row>
    <row r="23106" spans="1:4" x14ac:dyDescent="0.2">
      <c r="A23106" s="5" t="s">
        <v>6299</v>
      </c>
      <c r="B23106" s="5" t="s">
        <v>36507</v>
      </c>
      <c r="C23106" s="5" t="s">
        <v>427</v>
      </c>
      <c r="D23106" s="5" t="str">
        <f t="shared" ref="D23106:D23169" si="361">LOWER(C23106)</f>
        <v>h</v>
      </c>
    </row>
    <row r="23107" spans="1:4" x14ac:dyDescent="0.2">
      <c r="A23107" s="5" t="s">
        <v>22844</v>
      </c>
      <c r="B23107" s="5" t="s">
        <v>36507</v>
      </c>
      <c r="C23107" s="5" t="s">
        <v>427</v>
      </c>
      <c r="D23107" s="5" t="str">
        <f t="shared" si="361"/>
        <v>h</v>
      </c>
    </row>
    <row r="23108" spans="1:4" x14ac:dyDescent="0.2">
      <c r="A23108" s="5" t="s">
        <v>6300</v>
      </c>
      <c r="B23108" s="5" t="s">
        <v>36508</v>
      </c>
      <c r="C23108" s="5" t="s">
        <v>427</v>
      </c>
      <c r="D23108" s="5" t="str">
        <f t="shared" si="361"/>
        <v>h</v>
      </c>
    </row>
    <row r="23109" spans="1:4" x14ac:dyDescent="0.2">
      <c r="A23109" s="5" t="s">
        <v>22845</v>
      </c>
      <c r="B23109" s="5" t="s">
        <v>36508</v>
      </c>
      <c r="C23109" s="5" t="s">
        <v>427</v>
      </c>
      <c r="D23109" s="5" t="str">
        <f t="shared" si="361"/>
        <v>h</v>
      </c>
    </row>
    <row r="23110" spans="1:4" x14ac:dyDescent="0.2">
      <c r="A23110" s="5" t="s">
        <v>6301</v>
      </c>
      <c r="B23110" s="5" t="s">
        <v>36509</v>
      </c>
      <c r="C23110" s="5" t="s">
        <v>427</v>
      </c>
      <c r="D23110" s="5" t="str">
        <f t="shared" si="361"/>
        <v>h</v>
      </c>
    </row>
    <row r="23111" spans="1:4" x14ac:dyDescent="0.2">
      <c r="A23111" s="5" t="s">
        <v>22846</v>
      </c>
      <c r="B23111" s="5" t="s">
        <v>36509</v>
      </c>
      <c r="C23111" s="5" t="s">
        <v>427</v>
      </c>
      <c r="D23111" s="5" t="str">
        <f t="shared" si="361"/>
        <v>h</v>
      </c>
    </row>
    <row r="23112" spans="1:4" x14ac:dyDescent="0.2">
      <c r="A23112" s="5" t="s">
        <v>6302</v>
      </c>
      <c r="B23112" s="5" t="s">
        <v>36510</v>
      </c>
      <c r="C23112" s="5" t="s">
        <v>427</v>
      </c>
      <c r="D23112" s="5" t="str">
        <f t="shared" si="361"/>
        <v>h</v>
      </c>
    </row>
    <row r="23113" spans="1:4" x14ac:dyDescent="0.2">
      <c r="A23113" s="5" t="s">
        <v>22847</v>
      </c>
      <c r="B23113" s="5" t="s">
        <v>36510</v>
      </c>
      <c r="C23113" s="5" t="s">
        <v>427</v>
      </c>
      <c r="D23113" s="5" t="str">
        <f t="shared" si="361"/>
        <v>h</v>
      </c>
    </row>
    <row r="23114" spans="1:4" x14ac:dyDescent="0.2">
      <c r="A23114" s="5" t="s">
        <v>6303</v>
      </c>
      <c r="B23114" s="5" t="s">
        <v>36511</v>
      </c>
      <c r="C23114" s="5" t="s">
        <v>427</v>
      </c>
      <c r="D23114" s="5" t="str">
        <f t="shared" si="361"/>
        <v>h</v>
      </c>
    </row>
    <row r="23115" spans="1:4" x14ac:dyDescent="0.2">
      <c r="A23115" s="5" t="s">
        <v>22848</v>
      </c>
      <c r="B23115" s="5" t="s">
        <v>36511</v>
      </c>
      <c r="C23115" s="5" t="s">
        <v>427</v>
      </c>
      <c r="D23115" s="5" t="str">
        <f t="shared" si="361"/>
        <v>h</v>
      </c>
    </row>
    <row r="23116" spans="1:4" x14ac:dyDescent="0.2">
      <c r="A23116" s="5" t="s">
        <v>6304</v>
      </c>
      <c r="B23116" s="5" t="s">
        <v>36512</v>
      </c>
      <c r="C23116" s="5" t="s">
        <v>427</v>
      </c>
      <c r="D23116" s="5" t="str">
        <f t="shared" si="361"/>
        <v>h</v>
      </c>
    </row>
    <row r="23117" spans="1:4" x14ac:dyDescent="0.2">
      <c r="A23117" s="5" t="s">
        <v>22849</v>
      </c>
      <c r="B23117" s="5" t="s">
        <v>36512</v>
      </c>
      <c r="C23117" s="5" t="s">
        <v>427</v>
      </c>
      <c r="D23117" s="5" t="str">
        <f t="shared" si="361"/>
        <v>h</v>
      </c>
    </row>
    <row r="23118" spans="1:4" x14ac:dyDescent="0.2">
      <c r="A23118" s="5" t="s">
        <v>6305</v>
      </c>
      <c r="B23118" s="5" t="s">
        <v>36513</v>
      </c>
      <c r="C23118" s="5" t="s">
        <v>427</v>
      </c>
      <c r="D23118" s="5" t="str">
        <f t="shared" si="361"/>
        <v>h</v>
      </c>
    </row>
    <row r="23119" spans="1:4" x14ac:dyDescent="0.2">
      <c r="A23119" s="5" t="s">
        <v>22850</v>
      </c>
      <c r="B23119" s="5" t="s">
        <v>36513</v>
      </c>
      <c r="C23119" s="5" t="s">
        <v>427</v>
      </c>
      <c r="D23119" s="5" t="str">
        <f t="shared" si="361"/>
        <v>h</v>
      </c>
    </row>
    <row r="23120" spans="1:4" x14ac:dyDescent="0.2">
      <c r="A23120" s="5" t="s">
        <v>6306</v>
      </c>
      <c r="B23120" s="5" t="s">
        <v>36514</v>
      </c>
      <c r="C23120" s="5" t="s">
        <v>427</v>
      </c>
      <c r="D23120" s="5" t="str">
        <f t="shared" si="361"/>
        <v>h</v>
      </c>
    </row>
    <row r="23121" spans="1:4" x14ac:dyDescent="0.2">
      <c r="A23121" s="5" t="s">
        <v>22851</v>
      </c>
      <c r="B23121" s="5" t="s">
        <v>36514</v>
      </c>
      <c r="C23121" s="5" t="s">
        <v>427</v>
      </c>
      <c r="D23121" s="5" t="str">
        <f t="shared" si="361"/>
        <v>h</v>
      </c>
    </row>
    <row r="23122" spans="1:4" x14ac:dyDescent="0.2">
      <c r="A23122" s="5" t="s">
        <v>6307</v>
      </c>
      <c r="B23122" s="5" t="s">
        <v>36515</v>
      </c>
      <c r="C23122" s="5" t="s">
        <v>427</v>
      </c>
      <c r="D23122" s="5" t="str">
        <f t="shared" si="361"/>
        <v>h</v>
      </c>
    </row>
    <row r="23123" spans="1:4" x14ac:dyDescent="0.2">
      <c r="A23123" s="5" t="s">
        <v>22852</v>
      </c>
      <c r="B23123" s="5" t="s">
        <v>36515</v>
      </c>
      <c r="C23123" s="5" t="s">
        <v>427</v>
      </c>
      <c r="D23123" s="5" t="str">
        <f t="shared" si="361"/>
        <v>h</v>
      </c>
    </row>
    <row r="23124" spans="1:4" x14ac:dyDescent="0.2">
      <c r="A23124" s="5" t="s">
        <v>6308</v>
      </c>
      <c r="B23124" s="5" t="s">
        <v>36516</v>
      </c>
      <c r="C23124" s="5" t="s">
        <v>427</v>
      </c>
      <c r="D23124" s="5" t="str">
        <f t="shared" si="361"/>
        <v>h</v>
      </c>
    </row>
    <row r="23125" spans="1:4" x14ac:dyDescent="0.2">
      <c r="A23125" s="5" t="s">
        <v>22853</v>
      </c>
      <c r="B23125" s="5" t="s">
        <v>36516</v>
      </c>
      <c r="C23125" s="5" t="s">
        <v>427</v>
      </c>
      <c r="D23125" s="5" t="str">
        <f t="shared" si="361"/>
        <v>h</v>
      </c>
    </row>
    <row r="23126" spans="1:4" x14ac:dyDescent="0.2">
      <c r="A23126" s="5" t="s">
        <v>6309</v>
      </c>
      <c r="B23126" s="5" t="s">
        <v>36517</v>
      </c>
      <c r="C23126" s="5" t="s">
        <v>427</v>
      </c>
      <c r="D23126" s="5" t="str">
        <f t="shared" si="361"/>
        <v>h</v>
      </c>
    </row>
    <row r="23127" spans="1:4" x14ac:dyDescent="0.2">
      <c r="A23127" s="5" t="s">
        <v>22854</v>
      </c>
      <c r="B23127" s="5" t="s">
        <v>36517</v>
      </c>
      <c r="C23127" s="5" t="s">
        <v>427</v>
      </c>
      <c r="D23127" s="5" t="str">
        <f t="shared" si="361"/>
        <v>h</v>
      </c>
    </row>
    <row r="23128" spans="1:4" x14ac:dyDescent="0.2">
      <c r="A23128" s="5" t="s">
        <v>6310</v>
      </c>
      <c r="B23128" s="5" t="s">
        <v>36518</v>
      </c>
      <c r="C23128" s="5" t="s">
        <v>427</v>
      </c>
      <c r="D23128" s="5" t="str">
        <f t="shared" si="361"/>
        <v>h</v>
      </c>
    </row>
    <row r="23129" spans="1:4" x14ac:dyDescent="0.2">
      <c r="A23129" s="5" t="s">
        <v>22855</v>
      </c>
      <c r="B23129" s="5" t="s">
        <v>36518</v>
      </c>
      <c r="C23129" s="5" t="s">
        <v>427</v>
      </c>
      <c r="D23129" s="5" t="str">
        <f t="shared" si="361"/>
        <v>h</v>
      </c>
    </row>
    <row r="23130" spans="1:4" x14ac:dyDescent="0.2">
      <c r="A23130" s="5" t="s">
        <v>6311</v>
      </c>
      <c r="B23130" s="5" t="s">
        <v>36519</v>
      </c>
      <c r="C23130" s="5" t="s">
        <v>12</v>
      </c>
      <c r="D23130" s="5" t="str">
        <f t="shared" si="361"/>
        <v>un</v>
      </c>
    </row>
    <row r="23131" spans="1:4" x14ac:dyDescent="0.2">
      <c r="A23131" s="5" t="s">
        <v>22856</v>
      </c>
      <c r="B23131" s="5" t="s">
        <v>36519</v>
      </c>
      <c r="C23131" s="5" t="s">
        <v>12</v>
      </c>
      <c r="D23131" s="5" t="str">
        <f t="shared" si="361"/>
        <v>un</v>
      </c>
    </row>
    <row r="23132" spans="1:4" x14ac:dyDescent="0.2">
      <c r="A23132" s="5" t="s">
        <v>6312</v>
      </c>
      <c r="B23132" s="5" t="s">
        <v>36520</v>
      </c>
      <c r="C23132" s="5" t="s">
        <v>12</v>
      </c>
      <c r="D23132" s="5" t="str">
        <f t="shared" si="361"/>
        <v>un</v>
      </c>
    </row>
    <row r="23133" spans="1:4" x14ac:dyDescent="0.2">
      <c r="A23133" s="5" t="s">
        <v>22857</v>
      </c>
      <c r="B23133" s="5" t="s">
        <v>36520</v>
      </c>
      <c r="C23133" s="5" t="s">
        <v>12</v>
      </c>
      <c r="D23133" s="5" t="str">
        <f t="shared" si="361"/>
        <v>un</v>
      </c>
    </row>
    <row r="23134" spans="1:4" x14ac:dyDescent="0.2">
      <c r="A23134" s="5" t="s">
        <v>6313</v>
      </c>
      <c r="B23134" s="5" t="s">
        <v>36521</v>
      </c>
      <c r="C23134" s="5" t="s">
        <v>12</v>
      </c>
      <c r="D23134" s="5" t="str">
        <f t="shared" si="361"/>
        <v>un</v>
      </c>
    </row>
    <row r="23135" spans="1:4" x14ac:dyDescent="0.2">
      <c r="A23135" s="5" t="s">
        <v>22858</v>
      </c>
      <c r="B23135" s="5" t="s">
        <v>36521</v>
      </c>
      <c r="C23135" s="5" t="s">
        <v>12</v>
      </c>
      <c r="D23135" s="5" t="str">
        <f t="shared" si="361"/>
        <v>un</v>
      </c>
    </row>
    <row r="23136" spans="1:4" x14ac:dyDescent="0.2">
      <c r="A23136" s="5" t="s">
        <v>6314</v>
      </c>
      <c r="B23136" s="5" t="s">
        <v>36522</v>
      </c>
      <c r="C23136" s="5" t="s">
        <v>12</v>
      </c>
      <c r="D23136" s="5" t="str">
        <f t="shared" si="361"/>
        <v>un</v>
      </c>
    </row>
    <row r="23137" spans="1:4" x14ac:dyDescent="0.2">
      <c r="A23137" s="5" t="s">
        <v>22859</v>
      </c>
      <c r="B23137" s="5" t="s">
        <v>36522</v>
      </c>
      <c r="C23137" s="5" t="s">
        <v>12</v>
      </c>
      <c r="D23137" s="5" t="str">
        <f t="shared" si="361"/>
        <v>un</v>
      </c>
    </row>
    <row r="23138" spans="1:4" x14ac:dyDescent="0.2">
      <c r="A23138" s="5" t="s">
        <v>6315</v>
      </c>
      <c r="B23138" s="5" t="s">
        <v>36523</v>
      </c>
      <c r="C23138" s="5" t="s">
        <v>12</v>
      </c>
      <c r="D23138" s="5" t="str">
        <f t="shared" si="361"/>
        <v>un</v>
      </c>
    </row>
    <row r="23139" spans="1:4" x14ac:dyDescent="0.2">
      <c r="A23139" s="5" t="s">
        <v>22860</v>
      </c>
      <c r="B23139" s="5" t="s">
        <v>36523</v>
      </c>
      <c r="C23139" s="5" t="s">
        <v>12</v>
      </c>
      <c r="D23139" s="5" t="str">
        <f t="shared" si="361"/>
        <v>un</v>
      </c>
    </row>
    <row r="23140" spans="1:4" x14ac:dyDescent="0.2">
      <c r="A23140" s="5" t="s">
        <v>6316</v>
      </c>
      <c r="B23140" s="5" t="s">
        <v>36524</v>
      </c>
      <c r="C23140" s="5" t="s">
        <v>12</v>
      </c>
      <c r="D23140" s="5" t="str">
        <f t="shared" si="361"/>
        <v>un</v>
      </c>
    </row>
    <row r="23141" spans="1:4" x14ac:dyDescent="0.2">
      <c r="A23141" s="5" t="s">
        <v>22861</v>
      </c>
      <c r="B23141" s="5" t="s">
        <v>36524</v>
      </c>
      <c r="C23141" s="5" t="s">
        <v>12</v>
      </c>
      <c r="D23141" s="5" t="str">
        <f t="shared" si="361"/>
        <v>un</v>
      </c>
    </row>
    <row r="23142" spans="1:4" x14ac:dyDescent="0.2">
      <c r="A23142" s="5" t="s">
        <v>6317</v>
      </c>
      <c r="B23142" s="5" t="s">
        <v>36525</v>
      </c>
      <c r="C23142" s="5" t="s">
        <v>12</v>
      </c>
      <c r="D23142" s="5" t="str">
        <f t="shared" si="361"/>
        <v>un</v>
      </c>
    </row>
    <row r="23143" spans="1:4" x14ac:dyDescent="0.2">
      <c r="A23143" s="5" t="s">
        <v>22862</v>
      </c>
      <c r="B23143" s="5" t="s">
        <v>36525</v>
      </c>
      <c r="C23143" s="5" t="s">
        <v>12</v>
      </c>
      <c r="D23143" s="5" t="str">
        <f t="shared" si="361"/>
        <v>un</v>
      </c>
    </row>
    <row r="23144" spans="1:4" x14ac:dyDescent="0.2">
      <c r="A23144" s="5" t="s">
        <v>6318</v>
      </c>
      <c r="B23144" s="5" t="s">
        <v>36526</v>
      </c>
      <c r="C23144" s="5" t="s">
        <v>12</v>
      </c>
      <c r="D23144" s="5" t="str">
        <f t="shared" si="361"/>
        <v>un</v>
      </c>
    </row>
    <row r="23145" spans="1:4" x14ac:dyDescent="0.2">
      <c r="A23145" s="5" t="s">
        <v>22863</v>
      </c>
      <c r="B23145" s="5" t="s">
        <v>36526</v>
      </c>
      <c r="C23145" s="5" t="s">
        <v>12</v>
      </c>
      <c r="D23145" s="5" t="str">
        <f t="shared" si="361"/>
        <v>un</v>
      </c>
    </row>
    <row r="23146" spans="1:4" x14ac:dyDescent="0.2">
      <c r="A23146" s="5" t="s">
        <v>6319</v>
      </c>
      <c r="B23146" s="5" t="s">
        <v>36527</v>
      </c>
      <c r="C23146" s="5" t="s">
        <v>12</v>
      </c>
      <c r="D23146" s="5" t="str">
        <f t="shared" si="361"/>
        <v>un</v>
      </c>
    </row>
    <row r="23147" spans="1:4" x14ac:dyDescent="0.2">
      <c r="A23147" s="5" t="s">
        <v>22864</v>
      </c>
      <c r="B23147" s="5" t="s">
        <v>36527</v>
      </c>
      <c r="C23147" s="5" t="s">
        <v>12</v>
      </c>
      <c r="D23147" s="5" t="str">
        <f t="shared" si="361"/>
        <v>un</v>
      </c>
    </row>
    <row r="23148" spans="1:4" x14ac:dyDescent="0.2">
      <c r="A23148" s="5" t="s">
        <v>6320</v>
      </c>
      <c r="B23148" s="5" t="s">
        <v>36528</v>
      </c>
      <c r="C23148" s="5" t="s">
        <v>12</v>
      </c>
      <c r="D23148" s="5" t="str">
        <f t="shared" si="361"/>
        <v>un</v>
      </c>
    </row>
    <row r="23149" spans="1:4" x14ac:dyDescent="0.2">
      <c r="A23149" s="5" t="s">
        <v>22865</v>
      </c>
      <c r="B23149" s="5" t="s">
        <v>36528</v>
      </c>
      <c r="C23149" s="5" t="s">
        <v>12</v>
      </c>
      <c r="D23149" s="5" t="str">
        <f t="shared" si="361"/>
        <v>un</v>
      </c>
    </row>
    <row r="23150" spans="1:4" x14ac:dyDescent="0.2">
      <c r="A23150" s="5" t="s">
        <v>6321</v>
      </c>
      <c r="B23150" s="5" t="s">
        <v>36529</v>
      </c>
      <c r="C23150" s="5" t="s">
        <v>12</v>
      </c>
      <c r="D23150" s="5" t="str">
        <f t="shared" si="361"/>
        <v>un</v>
      </c>
    </row>
    <row r="23151" spans="1:4" x14ac:dyDescent="0.2">
      <c r="A23151" s="5" t="s">
        <v>22866</v>
      </c>
      <c r="B23151" s="5" t="s">
        <v>36529</v>
      </c>
      <c r="C23151" s="5" t="s">
        <v>12</v>
      </c>
      <c r="D23151" s="5" t="str">
        <f t="shared" si="361"/>
        <v>un</v>
      </c>
    </row>
    <row r="23152" spans="1:4" x14ac:dyDescent="0.2">
      <c r="A23152" s="5" t="s">
        <v>11509</v>
      </c>
      <c r="B23152" s="5" t="s">
        <v>36530</v>
      </c>
      <c r="C23152" s="5" t="s">
        <v>12</v>
      </c>
      <c r="D23152" s="5" t="str">
        <f t="shared" si="361"/>
        <v>un</v>
      </c>
    </row>
    <row r="23153" spans="1:4" x14ac:dyDescent="0.2">
      <c r="A23153" s="5" t="s">
        <v>22867</v>
      </c>
      <c r="B23153" s="5" t="s">
        <v>36530</v>
      </c>
      <c r="C23153" s="5" t="s">
        <v>12</v>
      </c>
      <c r="D23153" s="5" t="str">
        <f t="shared" si="361"/>
        <v>un</v>
      </c>
    </row>
    <row r="23154" spans="1:4" x14ac:dyDescent="0.2">
      <c r="A23154" s="5" t="s">
        <v>11510</v>
      </c>
      <c r="B23154" s="5" t="s">
        <v>36531</v>
      </c>
      <c r="C23154" s="5" t="s">
        <v>891</v>
      </c>
      <c r="D23154" s="5" t="str">
        <f t="shared" si="361"/>
        <v>kg</v>
      </c>
    </row>
    <row r="23155" spans="1:4" x14ac:dyDescent="0.2">
      <c r="A23155" s="5" t="s">
        <v>22868</v>
      </c>
      <c r="B23155" s="5" t="s">
        <v>36531</v>
      </c>
      <c r="C23155" s="5" t="s">
        <v>891</v>
      </c>
      <c r="D23155" s="5" t="str">
        <f t="shared" si="361"/>
        <v>kg</v>
      </c>
    </row>
    <row r="23156" spans="1:4" x14ac:dyDescent="0.2">
      <c r="A23156" s="5" t="s">
        <v>11511</v>
      </c>
      <c r="B23156" s="5" t="s">
        <v>36532</v>
      </c>
      <c r="C23156" s="5" t="s">
        <v>891</v>
      </c>
      <c r="D23156" s="5" t="str">
        <f t="shared" si="361"/>
        <v>kg</v>
      </c>
    </row>
    <row r="23157" spans="1:4" x14ac:dyDescent="0.2">
      <c r="A23157" s="5" t="s">
        <v>22869</v>
      </c>
      <c r="B23157" s="5" t="s">
        <v>36532</v>
      </c>
      <c r="C23157" s="5" t="s">
        <v>891</v>
      </c>
      <c r="D23157" s="5" t="str">
        <f t="shared" si="361"/>
        <v>kg</v>
      </c>
    </row>
    <row r="23158" spans="1:4" x14ac:dyDescent="0.2">
      <c r="A23158" s="5" t="s">
        <v>11512</v>
      </c>
      <c r="B23158" s="5" t="s">
        <v>36533</v>
      </c>
      <c r="C23158" s="5" t="s">
        <v>891</v>
      </c>
      <c r="D23158" s="5" t="str">
        <f t="shared" si="361"/>
        <v>kg</v>
      </c>
    </row>
    <row r="23159" spans="1:4" x14ac:dyDescent="0.2">
      <c r="A23159" s="5" t="s">
        <v>22870</v>
      </c>
      <c r="B23159" s="5" t="s">
        <v>36533</v>
      </c>
      <c r="C23159" s="5" t="s">
        <v>891</v>
      </c>
      <c r="D23159" s="5" t="str">
        <f t="shared" si="361"/>
        <v>kg</v>
      </c>
    </row>
    <row r="23160" spans="1:4" x14ac:dyDescent="0.2">
      <c r="A23160" s="5" t="s">
        <v>6322</v>
      </c>
      <c r="B23160" s="5" t="s">
        <v>36534</v>
      </c>
      <c r="C23160" s="5" t="s">
        <v>12</v>
      </c>
      <c r="D23160" s="5" t="str">
        <f t="shared" si="361"/>
        <v>un</v>
      </c>
    </row>
    <row r="23161" spans="1:4" x14ac:dyDescent="0.2">
      <c r="A23161" s="5" t="s">
        <v>22871</v>
      </c>
      <c r="B23161" s="5" t="s">
        <v>36534</v>
      </c>
      <c r="C23161" s="5" t="s">
        <v>12</v>
      </c>
      <c r="D23161" s="5" t="str">
        <f t="shared" si="361"/>
        <v>un</v>
      </c>
    </row>
    <row r="23162" spans="1:4" x14ac:dyDescent="0.2">
      <c r="A23162" s="5" t="s">
        <v>6323</v>
      </c>
      <c r="B23162" s="5" t="s">
        <v>36535</v>
      </c>
      <c r="C23162" s="5" t="s">
        <v>12</v>
      </c>
      <c r="D23162" s="5" t="str">
        <f t="shared" si="361"/>
        <v>un</v>
      </c>
    </row>
    <row r="23163" spans="1:4" x14ac:dyDescent="0.2">
      <c r="A23163" s="5" t="s">
        <v>22872</v>
      </c>
      <c r="B23163" s="5" t="s">
        <v>36535</v>
      </c>
      <c r="C23163" s="5" t="s">
        <v>12</v>
      </c>
      <c r="D23163" s="5" t="str">
        <f t="shared" si="361"/>
        <v>un</v>
      </c>
    </row>
    <row r="23164" spans="1:4" x14ac:dyDescent="0.2">
      <c r="A23164" s="5" t="s">
        <v>6324</v>
      </c>
      <c r="B23164" s="5" t="s">
        <v>36536</v>
      </c>
      <c r="C23164" s="5" t="s">
        <v>12</v>
      </c>
      <c r="D23164" s="5" t="str">
        <f t="shared" si="361"/>
        <v>un</v>
      </c>
    </row>
    <row r="23165" spans="1:4" x14ac:dyDescent="0.2">
      <c r="A23165" s="5" t="s">
        <v>22873</v>
      </c>
      <c r="B23165" s="5" t="s">
        <v>36536</v>
      </c>
      <c r="C23165" s="5" t="s">
        <v>12</v>
      </c>
      <c r="D23165" s="5" t="str">
        <f t="shared" si="361"/>
        <v>un</v>
      </c>
    </row>
    <row r="23166" spans="1:4" x14ac:dyDescent="0.2">
      <c r="A23166" s="5" t="s">
        <v>11513</v>
      </c>
      <c r="B23166" s="5" t="s">
        <v>36537</v>
      </c>
      <c r="C23166" s="5" t="s">
        <v>12</v>
      </c>
      <c r="D23166" s="5" t="str">
        <f t="shared" si="361"/>
        <v>un</v>
      </c>
    </row>
    <row r="23167" spans="1:4" x14ac:dyDescent="0.2">
      <c r="A23167" s="5" t="s">
        <v>22874</v>
      </c>
      <c r="B23167" s="5" t="s">
        <v>36537</v>
      </c>
      <c r="C23167" s="5" t="s">
        <v>12</v>
      </c>
      <c r="D23167" s="5" t="str">
        <f t="shared" si="361"/>
        <v>un</v>
      </c>
    </row>
    <row r="23168" spans="1:4" x14ac:dyDescent="0.2">
      <c r="A23168" s="5" t="s">
        <v>6325</v>
      </c>
      <c r="B23168" s="5" t="s">
        <v>36538</v>
      </c>
      <c r="C23168" s="5" t="s">
        <v>25536</v>
      </c>
      <c r="D23168" s="5" t="str">
        <f t="shared" si="361"/>
        <v>m2</v>
      </c>
    </row>
    <row r="23169" spans="1:4" x14ac:dyDescent="0.2">
      <c r="A23169" s="5" t="s">
        <v>22875</v>
      </c>
      <c r="B23169" s="5" t="s">
        <v>36538</v>
      </c>
      <c r="C23169" s="5" t="s">
        <v>25536</v>
      </c>
      <c r="D23169" s="5" t="str">
        <f t="shared" si="361"/>
        <v>m2</v>
      </c>
    </row>
    <row r="23170" spans="1:4" x14ac:dyDescent="0.2">
      <c r="A23170" s="5" t="s">
        <v>6326</v>
      </c>
      <c r="B23170" s="5" t="s">
        <v>36539</v>
      </c>
      <c r="C23170" s="5" t="s">
        <v>393</v>
      </c>
      <c r="D23170" s="5" t="str">
        <f t="shared" ref="D23170:D23233" si="362">LOWER(C23170)</f>
        <v>ha</v>
      </c>
    </row>
    <row r="23171" spans="1:4" x14ac:dyDescent="0.2">
      <c r="A23171" s="5" t="s">
        <v>22876</v>
      </c>
      <c r="B23171" s="5" t="s">
        <v>36539</v>
      </c>
      <c r="C23171" s="5" t="s">
        <v>393</v>
      </c>
      <c r="D23171" s="5" t="str">
        <f t="shared" si="362"/>
        <v>ha</v>
      </c>
    </row>
    <row r="23172" spans="1:4" x14ac:dyDescent="0.2">
      <c r="A23172" s="5" t="s">
        <v>6327</v>
      </c>
      <c r="B23172" s="5" t="s">
        <v>36540</v>
      </c>
      <c r="C23172" s="5" t="s">
        <v>393</v>
      </c>
      <c r="D23172" s="5" t="str">
        <f t="shared" si="362"/>
        <v>ha</v>
      </c>
    </row>
    <row r="23173" spans="1:4" x14ac:dyDescent="0.2">
      <c r="A23173" s="5" t="s">
        <v>22877</v>
      </c>
      <c r="B23173" s="5" t="s">
        <v>36540</v>
      </c>
      <c r="C23173" s="5" t="s">
        <v>393</v>
      </c>
      <c r="D23173" s="5" t="str">
        <f t="shared" si="362"/>
        <v>ha</v>
      </c>
    </row>
    <row r="23174" spans="1:4" x14ac:dyDescent="0.2">
      <c r="A23174" s="5" t="s">
        <v>6328</v>
      </c>
      <c r="B23174" s="5" t="s">
        <v>36541</v>
      </c>
      <c r="C23174" s="5" t="s">
        <v>393</v>
      </c>
      <c r="D23174" s="5" t="str">
        <f t="shared" si="362"/>
        <v>ha</v>
      </c>
    </row>
    <row r="23175" spans="1:4" x14ac:dyDescent="0.2">
      <c r="A23175" s="5" t="s">
        <v>22878</v>
      </c>
      <c r="B23175" s="5" t="s">
        <v>36541</v>
      </c>
      <c r="C23175" s="5" t="s">
        <v>393</v>
      </c>
      <c r="D23175" s="5" t="str">
        <f t="shared" si="362"/>
        <v>ha</v>
      </c>
    </row>
    <row r="23176" spans="1:4" x14ac:dyDescent="0.2">
      <c r="A23176" s="5" t="s">
        <v>6329</v>
      </c>
      <c r="B23176" s="5" t="s">
        <v>36542</v>
      </c>
      <c r="C23176" s="5" t="s">
        <v>393</v>
      </c>
      <c r="D23176" s="5" t="str">
        <f t="shared" si="362"/>
        <v>ha</v>
      </c>
    </row>
    <row r="23177" spans="1:4" x14ac:dyDescent="0.2">
      <c r="A23177" s="5" t="s">
        <v>22879</v>
      </c>
      <c r="B23177" s="5" t="s">
        <v>36542</v>
      </c>
      <c r="C23177" s="5" t="s">
        <v>393</v>
      </c>
      <c r="D23177" s="5" t="str">
        <f t="shared" si="362"/>
        <v>ha</v>
      </c>
    </row>
    <row r="23178" spans="1:4" x14ac:dyDescent="0.2">
      <c r="A23178" s="5" t="s">
        <v>6330</v>
      </c>
      <c r="B23178" s="5" t="s">
        <v>36543</v>
      </c>
      <c r="C23178" s="5" t="s">
        <v>393</v>
      </c>
      <c r="D23178" s="5" t="str">
        <f t="shared" si="362"/>
        <v>ha</v>
      </c>
    </row>
    <row r="23179" spans="1:4" x14ac:dyDescent="0.2">
      <c r="A23179" s="5" t="s">
        <v>22880</v>
      </c>
      <c r="B23179" s="5" t="s">
        <v>36543</v>
      </c>
      <c r="C23179" s="5" t="s">
        <v>393</v>
      </c>
      <c r="D23179" s="5" t="str">
        <f t="shared" si="362"/>
        <v>ha</v>
      </c>
    </row>
    <row r="23180" spans="1:4" x14ac:dyDescent="0.2">
      <c r="A23180" s="5" t="s">
        <v>6331</v>
      </c>
      <c r="B23180" s="5" t="s">
        <v>36544</v>
      </c>
      <c r="C23180" s="5" t="s">
        <v>393</v>
      </c>
      <c r="D23180" s="5" t="str">
        <f t="shared" si="362"/>
        <v>ha</v>
      </c>
    </row>
    <row r="23181" spans="1:4" x14ac:dyDescent="0.2">
      <c r="A23181" s="5" t="s">
        <v>22881</v>
      </c>
      <c r="B23181" s="5" t="s">
        <v>36544</v>
      </c>
      <c r="C23181" s="5" t="s">
        <v>393</v>
      </c>
      <c r="D23181" s="5" t="str">
        <f t="shared" si="362"/>
        <v>ha</v>
      </c>
    </row>
    <row r="23182" spans="1:4" x14ac:dyDescent="0.2">
      <c r="A23182" s="5" t="s">
        <v>6332</v>
      </c>
      <c r="B23182" s="5" t="s">
        <v>36545</v>
      </c>
      <c r="C23182" s="5" t="s">
        <v>393</v>
      </c>
      <c r="D23182" s="5" t="str">
        <f t="shared" si="362"/>
        <v>ha</v>
      </c>
    </row>
    <row r="23183" spans="1:4" x14ac:dyDescent="0.2">
      <c r="A23183" s="5" t="s">
        <v>22882</v>
      </c>
      <c r="B23183" s="5" t="s">
        <v>36545</v>
      </c>
      <c r="C23183" s="5" t="s">
        <v>393</v>
      </c>
      <c r="D23183" s="5" t="str">
        <f t="shared" si="362"/>
        <v>ha</v>
      </c>
    </row>
    <row r="23184" spans="1:4" x14ac:dyDescent="0.2">
      <c r="A23184" s="5" t="s">
        <v>6333</v>
      </c>
      <c r="B23184" s="5" t="s">
        <v>36546</v>
      </c>
      <c r="C23184" s="5" t="s">
        <v>393</v>
      </c>
      <c r="D23184" s="5" t="str">
        <f t="shared" si="362"/>
        <v>ha</v>
      </c>
    </row>
    <row r="23185" spans="1:4" x14ac:dyDescent="0.2">
      <c r="A23185" s="5" t="s">
        <v>22883</v>
      </c>
      <c r="B23185" s="5" t="s">
        <v>36546</v>
      </c>
      <c r="C23185" s="5" t="s">
        <v>393</v>
      </c>
      <c r="D23185" s="5" t="str">
        <f t="shared" si="362"/>
        <v>ha</v>
      </c>
    </row>
    <row r="23186" spans="1:4" x14ac:dyDescent="0.2">
      <c r="A23186" s="5" t="s">
        <v>6334</v>
      </c>
      <c r="B23186" s="5" t="s">
        <v>36547</v>
      </c>
      <c r="C23186" s="5" t="s">
        <v>393</v>
      </c>
      <c r="D23186" s="5" t="str">
        <f t="shared" si="362"/>
        <v>ha</v>
      </c>
    </row>
    <row r="23187" spans="1:4" x14ac:dyDescent="0.2">
      <c r="A23187" s="5" t="s">
        <v>22884</v>
      </c>
      <c r="B23187" s="5" t="s">
        <v>36547</v>
      </c>
      <c r="C23187" s="5" t="s">
        <v>393</v>
      </c>
      <c r="D23187" s="5" t="str">
        <f t="shared" si="362"/>
        <v>ha</v>
      </c>
    </row>
    <row r="23188" spans="1:4" x14ac:dyDescent="0.2">
      <c r="A23188" s="5" t="s">
        <v>6335</v>
      </c>
      <c r="B23188" s="5" t="s">
        <v>36548</v>
      </c>
      <c r="C23188" s="5" t="s">
        <v>393</v>
      </c>
      <c r="D23188" s="5" t="str">
        <f t="shared" si="362"/>
        <v>ha</v>
      </c>
    </row>
    <row r="23189" spans="1:4" x14ac:dyDescent="0.2">
      <c r="A23189" s="5" t="s">
        <v>22885</v>
      </c>
      <c r="B23189" s="5" t="s">
        <v>36548</v>
      </c>
      <c r="C23189" s="5" t="s">
        <v>393</v>
      </c>
      <c r="D23189" s="5" t="str">
        <f t="shared" si="362"/>
        <v>ha</v>
      </c>
    </row>
    <row r="23190" spans="1:4" x14ac:dyDescent="0.2">
      <c r="A23190" s="5" t="s">
        <v>6336</v>
      </c>
      <c r="B23190" s="5" t="s">
        <v>36549</v>
      </c>
      <c r="C23190" s="5" t="s">
        <v>12</v>
      </c>
      <c r="D23190" s="5" t="str">
        <f t="shared" si="362"/>
        <v>un</v>
      </c>
    </row>
    <row r="23191" spans="1:4" x14ac:dyDescent="0.2">
      <c r="A23191" s="5" t="s">
        <v>22886</v>
      </c>
      <c r="B23191" s="5" t="s">
        <v>36549</v>
      </c>
      <c r="C23191" s="5" t="s">
        <v>12</v>
      </c>
      <c r="D23191" s="5" t="str">
        <f t="shared" si="362"/>
        <v>un</v>
      </c>
    </row>
    <row r="23192" spans="1:4" x14ac:dyDescent="0.2">
      <c r="A23192" s="5" t="s">
        <v>6337</v>
      </c>
      <c r="B23192" s="5" t="s">
        <v>36550</v>
      </c>
      <c r="C23192" s="5" t="s">
        <v>393</v>
      </c>
      <c r="D23192" s="5" t="str">
        <f t="shared" si="362"/>
        <v>ha</v>
      </c>
    </row>
    <row r="23193" spans="1:4" x14ac:dyDescent="0.2">
      <c r="A23193" s="5" t="s">
        <v>22887</v>
      </c>
      <c r="B23193" s="5" t="s">
        <v>36550</v>
      </c>
      <c r="C23193" s="5" t="s">
        <v>393</v>
      </c>
      <c r="D23193" s="5" t="str">
        <f t="shared" si="362"/>
        <v>ha</v>
      </c>
    </row>
    <row r="23194" spans="1:4" x14ac:dyDescent="0.2">
      <c r="A23194" s="5" t="s">
        <v>6338</v>
      </c>
      <c r="B23194" s="5" t="s">
        <v>11514</v>
      </c>
      <c r="C23194" s="5" t="s">
        <v>25536</v>
      </c>
      <c r="D23194" s="5" t="str">
        <f t="shared" si="362"/>
        <v>m2</v>
      </c>
    </row>
    <row r="23195" spans="1:4" x14ac:dyDescent="0.2">
      <c r="A23195" s="5" t="s">
        <v>22888</v>
      </c>
      <c r="B23195" s="5" t="s">
        <v>11514</v>
      </c>
      <c r="C23195" s="5" t="s">
        <v>25536</v>
      </c>
      <c r="D23195" s="5" t="str">
        <f t="shared" si="362"/>
        <v>m2</v>
      </c>
    </row>
    <row r="23196" spans="1:4" x14ac:dyDescent="0.2">
      <c r="A23196" s="5" t="s">
        <v>6339</v>
      </c>
      <c r="B23196" s="5" t="s">
        <v>36551</v>
      </c>
      <c r="C23196" s="5" t="s">
        <v>12</v>
      </c>
      <c r="D23196" s="5" t="str">
        <f t="shared" si="362"/>
        <v>un</v>
      </c>
    </row>
    <row r="23197" spans="1:4" x14ac:dyDescent="0.2">
      <c r="A23197" s="5" t="s">
        <v>22889</v>
      </c>
      <c r="B23197" s="5" t="s">
        <v>36551</v>
      </c>
      <c r="C23197" s="5" t="s">
        <v>12</v>
      </c>
      <c r="D23197" s="5" t="str">
        <f t="shared" si="362"/>
        <v>un</v>
      </c>
    </row>
    <row r="23198" spans="1:4" x14ac:dyDescent="0.2">
      <c r="A23198" s="5" t="s">
        <v>6340</v>
      </c>
      <c r="B23198" s="5" t="s">
        <v>36552</v>
      </c>
      <c r="C23198" s="5" t="s">
        <v>12</v>
      </c>
      <c r="D23198" s="5" t="str">
        <f t="shared" si="362"/>
        <v>un</v>
      </c>
    </row>
    <row r="23199" spans="1:4" x14ac:dyDescent="0.2">
      <c r="A23199" s="5" t="s">
        <v>22890</v>
      </c>
      <c r="B23199" s="5" t="s">
        <v>36552</v>
      </c>
      <c r="C23199" s="5" t="s">
        <v>12</v>
      </c>
      <c r="D23199" s="5" t="str">
        <f t="shared" si="362"/>
        <v>un</v>
      </c>
    </row>
    <row r="23200" spans="1:4" x14ac:dyDescent="0.2">
      <c r="A23200" s="5" t="s">
        <v>6341</v>
      </c>
      <c r="B23200" s="5" t="s">
        <v>36553</v>
      </c>
      <c r="C23200" s="5" t="s">
        <v>12</v>
      </c>
      <c r="D23200" s="5" t="str">
        <f t="shared" si="362"/>
        <v>un</v>
      </c>
    </row>
    <row r="23201" spans="1:4" x14ac:dyDescent="0.2">
      <c r="A23201" s="5" t="s">
        <v>22891</v>
      </c>
      <c r="B23201" s="5" t="s">
        <v>36553</v>
      </c>
      <c r="C23201" s="5" t="s">
        <v>12</v>
      </c>
      <c r="D23201" s="5" t="str">
        <f t="shared" si="362"/>
        <v>un</v>
      </c>
    </row>
    <row r="23202" spans="1:4" x14ac:dyDescent="0.2">
      <c r="A23202" s="5" t="s">
        <v>6342</v>
      </c>
      <c r="B23202" s="5" t="s">
        <v>36554</v>
      </c>
      <c r="C23202" s="5" t="s">
        <v>12</v>
      </c>
      <c r="D23202" s="5" t="str">
        <f t="shared" si="362"/>
        <v>un</v>
      </c>
    </row>
    <row r="23203" spans="1:4" x14ac:dyDescent="0.2">
      <c r="A23203" s="5" t="s">
        <v>22892</v>
      </c>
      <c r="B23203" s="5" t="s">
        <v>36554</v>
      </c>
      <c r="C23203" s="5" t="s">
        <v>12</v>
      </c>
      <c r="D23203" s="5" t="str">
        <f t="shared" si="362"/>
        <v>un</v>
      </c>
    </row>
    <row r="23204" spans="1:4" x14ac:dyDescent="0.2">
      <c r="A23204" s="5" t="s">
        <v>6343</v>
      </c>
      <c r="B23204" s="5" t="s">
        <v>36555</v>
      </c>
      <c r="C23204" s="5" t="s">
        <v>12</v>
      </c>
      <c r="D23204" s="5" t="str">
        <f t="shared" si="362"/>
        <v>un</v>
      </c>
    </row>
    <row r="23205" spans="1:4" x14ac:dyDescent="0.2">
      <c r="A23205" s="5" t="s">
        <v>22893</v>
      </c>
      <c r="B23205" s="5" t="s">
        <v>36555</v>
      </c>
      <c r="C23205" s="5" t="s">
        <v>12</v>
      </c>
      <c r="D23205" s="5" t="str">
        <f t="shared" si="362"/>
        <v>un</v>
      </c>
    </row>
    <row r="23206" spans="1:4" x14ac:dyDescent="0.2">
      <c r="A23206" s="5" t="s">
        <v>6344</v>
      </c>
      <c r="B23206" s="5" t="s">
        <v>36556</v>
      </c>
      <c r="C23206" s="5" t="s">
        <v>393</v>
      </c>
      <c r="D23206" s="5" t="str">
        <f t="shared" si="362"/>
        <v>ha</v>
      </c>
    </row>
    <row r="23207" spans="1:4" x14ac:dyDescent="0.2">
      <c r="A23207" s="5" t="s">
        <v>22894</v>
      </c>
      <c r="B23207" s="5" t="s">
        <v>36556</v>
      </c>
      <c r="C23207" s="5" t="s">
        <v>393</v>
      </c>
      <c r="D23207" s="5" t="str">
        <f t="shared" si="362"/>
        <v>ha</v>
      </c>
    </row>
    <row r="23208" spans="1:4" x14ac:dyDescent="0.2">
      <c r="A23208" s="5" t="s">
        <v>11515</v>
      </c>
      <c r="B23208" s="5" t="s">
        <v>36557</v>
      </c>
      <c r="C23208" s="5" t="s">
        <v>12</v>
      </c>
      <c r="D23208" s="5" t="str">
        <f t="shared" si="362"/>
        <v>un</v>
      </c>
    </row>
    <row r="23209" spans="1:4" x14ac:dyDescent="0.2">
      <c r="A23209" s="5" t="s">
        <v>22895</v>
      </c>
      <c r="B23209" s="5" t="s">
        <v>36557</v>
      </c>
      <c r="C23209" s="5" t="s">
        <v>12</v>
      </c>
      <c r="D23209" s="5" t="str">
        <f t="shared" si="362"/>
        <v>un</v>
      </c>
    </row>
    <row r="23210" spans="1:4" x14ac:dyDescent="0.2">
      <c r="A23210" s="5" t="s">
        <v>11516</v>
      </c>
      <c r="B23210" s="5" t="s">
        <v>36558</v>
      </c>
      <c r="C23210" s="5" t="s">
        <v>12</v>
      </c>
      <c r="D23210" s="5" t="str">
        <f t="shared" si="362"/>
        <v>un</v>
      </c>
    </row>
    <row r="23211" spans="1:4" x14ac:dyDescent="0.2">
      <c r="A23211" s="5" t="s">
        <v>22896</v>
      </c>
      <c r="B23211" s="5" t="s">
        <v>36558</v>
      </c>
      <c r="C23211" s="5" t="s">
        <v>12</v>
      </c>
      <c r="D23211" s="5" t="str">
        <f t="shared" si="362"/>
        <v>un</v>
      </c>
    </row>
    <row r="23212" spans="1:4" x14ac:dyDescent="0.2">
      <c r="A23212" s="5" t="s">
        <v>11517</v>
      </c>
      <c r="B23212" s="5" t="s">
        <v>36559</v>
      </c>
      <c r="C23212" s="5" t="s">
        <v>12</v>
      </c>
      <c r="D23212" s="5" t="str">
        <f t="shared" si="362"/>
        <v>un</v>
      </c>
    </row>
    <row r="23213" spans="1:4" x14ac:dyDescent="0.2">
      <c r="A23213" s="5" t="s">
        <v>22897</v>
      </c>
      <c r="B23213" s="5" t="s">
        <v>36559</v>
      </c>
      <c r="C23213" s="5" t="s">
        <v>12</v>
      </c>
      <c r="D23213" s="5" t="str">
        <f t="shared" si="362"/>
        <v>un</v>
      </c>
    </row>
    <row r="23214" spans="1:4" x14ac:dyDescent="0.2">
      <c r="A23214" s="5" t="s">
        <v>11518</v>
      </c>
      <c r="B23214" s="5" t="s">
        <v>36560</v>
      </c>
      <c r="C23214" s="5" t="s">
        <v>12</v>
      </c>
      <c r="D23214" s="5" t="str">
        <f t="shared" si="362"/>
        <v>un</v>
      </c>
    </row>
    <row r="23215" spans="1:4" x14ac:dyDescent="0.2">
      <c r="A23215" s="5" t="s">
        <v>22898</v>
      </c>
      <c r="B23215" s="5" t="s">
        <v>36560</v>
      </c>
      <c r="C23215" s="5" t="s">
        <v>12</v>
      </c>
      <c r="D23215" s="5" t="str">
        <f t="shared" si="362"/>
        <v>un</v>
      </c>
    </row>
    <row r="23216" spans="1:4" x14ac:dyDescent="0.2">
      <c r="A23216" s="5" t="s">
        <v>11519</v>
      </c>
      <c r="B23216" s="5" t="s">
        <v>36561</v>
      </c>
      <c r="C23216" s="5" t="s">
        <v>12</v>
      </c>
      <c r="D23216" s="5" t="str">
        <f t="shared" si="362"/>
        <v>un</v>
      </c>
    </row>
    <row r="23217" spans="1:4" x14ac:dyDescent="0.2">
      <c r="A23217" s="5" t="s">
        <v>22899</v>
      </c>
      <c r="B23217" s="5" t="s">
        <v>36561</v>
      </c>
      <c r="C23217" s="5" t="s">
        <v>12</v>
      </c>
      <c r="D23217" s="5" t="str">
        <f t="shared" si="362"/>
        <v>un</v>
      </c>
    </row>
    <row r="23218" spans="1:4" x14ac:dyDescent="0.2">
      <c r="A23218" s="5" t="s">
        <v>11520</v>
      </c>
      <c r="B23218" s="5" t="s">
        <v>36562</v>
      </c>
      <c r="C23218" s="5" t="s">
        <v>12</v>
      </c>
      <c r="D23218" s="5" t="str">
        <f t="shared" si="362"/>
        <v>un</v>
      </c>
    </row>
    <row r="23219" spans="1:4" x14ac:dyDescent="0.2">
      <c r="A23219" s="5" t="s">
        <v>22900</v>
      </c>
      <c r="B23219" s="5" t="s">
        <v>36562</v>
      </c>
      <c r="C23219" s="5" t="s">
        <v>12</v>
      </c>
      <c r="D23219" s="5" t="str">
        <f t="shared" si="362"/>
        <v>un</v>
      </c>
    </row>
    <row r="23220" spans="1:4" x14ac:dyDescent="0.2">
      <c r="A23220" s="5" t="s">
        <v>11521</v>
      </c>
      <c r="B23220" s="5" t="s">
        <v>36563</v>
      </c>
      <c r="C23220" s="5" t="s">
        <v>25536</v>
      </c>
      <c r="D23220" s="5" t="str">
        <f t="shared" si="362"/>
        <v>m2</v>
      </c>
    </row>
    <row r="23221" spans="1:4" x14ac:dyDescent="0.2">
      <c r="A23221" s="5" t="s">
        <v>22901</v>
      </c>
      <c r="B23221" s="5" t="s">
        <v>36563</v>
      </c>
      <c r="C23221" s="5" t="s">
        <v>25536</v>
      </c>
      <c r="D23221" s="5" t="str">
        <f t="shared" si="362"/>
        <v>m2</v>
      </c>
    </row>
    <row r="23222" spans="1:4" x14ac:dyDescent="0.2">
      <c r="A23222" s="5" t="s">
        <v>11522</v>
      </c>
      <c r="B23222" s="5" t="s">
        <v>36564</v>
      </c>
      <c r="C23222" s="5" t="s">
        <v>25536</v>
      </c>
      <c r="D23222" s="5" t="str">
        <f t="shared" si="362"/>
        <v>m2</v>
      </c>
    </row>
    <row r="23223" spans="1:4" x14ac:dyDescent="0.2">
      <c r="A23223" s="5" t="s">
        <v>22902</v>
      </c>
      <c r="B23223" s="5" t="s">
        <v>36564</v>
      </c>
      <c r="C23223" s="5" t="s">
        <v>25536</v>
      </c>
      <c r="D23223" s="5" t="str">
        <f t="shared" si="362"/>
        <v>m2</v>
      </c>
    </row>
    <row r="23224" spans="1:4" x14ac:dyDescent="0.2">
      <c r="A23224" s="5" t="s">
        <v>11523</v>
      </c>
      <c r="B23224" s="5" t="s">
        <v>36565</v>
      </c>
      <c r="C23224" s="5" t="s">
        <v>25536</v>
      </c>
      <c r="D23224" s="5" t="str">
        <f t="shared" si="362"/>
        <v>m2</v>
      </c>
    </row>
    <row r="23225" spans="1:4" x14ac:dyDescent="0.2">
      <c r="A23225" s="5" t="s">
        <v>22903</v>
      </c>
      <c r="B23225" s="5" t="s">
        <v>36565</v>
      </c>
      <c r="C23225" s="5" t="s">
        <v>25536</v>
      </c>
      <c r="D23225" s="5" t="str">
        <f t="shared" si="362"/>
        <v>m2</v>
      </c>
    </row>
    <row r="23226" spans="1:4" x14ac:dyDescent="0.2">
      <c r="A23226" s="5" t="s">
        <v>11524</v>
      </c>
      <c r="B23226" s="5" t="s">
        <v>36566</v>
      </c>
      <c r="C23226" s="5" t="s">
        <v>25536</v>
      </c>
      <c r="D23226" s="5" t="str">
        <f t="shared" si="362"/>
        <v>m2</v>
      </c>
    </row>
    <row r="23227" spans="1:4" x14ac:dyDescent="0.2">
      <c r="A23227" s="5" t="s">
        <v>22904</v>
      </c>
      <c r="B23227" s="5" t="s">
        <v>36566</v>
      </c>
      <c r="C23227" s="5" t="s">
        <v>25536</v>
      </c>
      <c r="D23227" s="5" t="str">
        <f t="shared" si="362"/>
        <v>m2</v>
      </c>
    </row>
    <row r="23228" spans="1:4" x14ac:dyDescent="0.2">
      <c r="A23228" s="5" t="s">
        <v>11525</v>
      </c>
      <c r="B23228" s="5" t="s">
        <v>36567</v>
      </c>
      <c r="C23228" s="5" t="s">
        <v>25536</v>
      </c>
      <c r="D23228" s="5" t="str">
        <f t="shared" si="362"/>
        <v>m2</v>
      </c>
    </row>
    <row r="23229" spans="1:4" x14ac:dyDescent="0.2">
      <c r="A23229" s="5" t="s">
        <v>22905</v>
      </c>
      <c r="B23229" s="5" t="s">
        <v>36567</v>
      </c>
      <c r="C23229" s="5" t="s">
        <v>25536</v>
      </c>
      <c r="D23229" s="5" t="str">
        <f t="shared" si="362"/>
        <v>m2</v>
      </c>
    </row>
    <row r="23230" spans="1:4" x14ac:dyDescent="0.2">
      <c r="A23230" s="5" t="s">
        <v>11526</v>
      </c>
      <c r="B23230" s="5" t="s">
        <v>36568</v>
      </c>
      <c r="C23230" s="5" t="s">
        <v>25536</v>
      </c>
      <c r="D23230" s="5" t="str">
        <f t="shared" si="362"/>
        <v>m2</v>
      </c>
    </row>
    <row r="23231" spans="1:4" x14ac:dyDescent="0.2">
      <c r="A23231" s="5" t="s">
        <v>22906</v>
      </c>
      <c r="B23231" s="5" t="s">
        <v>36568</v>
      </c>
      <c r="C23231" s="5" t="s">
        <v>25536</v>
      </c>
      <c r="D23231" s="5" t="str">
        <f t="shared" si="362"/>
        <v>m2</v>
      </c>
    </row>
    <row r="23232" spans="1:4" x14ac:dyDescent="0.2">
      <c r="A23232" s="5" t="s">
        <v>11527</v>
      </c>
      <c r="B23232" s="5" t="s">
        <v>36569</v>
      </c>
      <c r="C23232" s="5" t="s">
        <v>12</v>
      </c>
      <c r="D23232" s="5" t="str">
        <f t="shared" si="362"/>
        <v>un</v>
      </c>
    </row>
    <row r="23233" spans="1:4" x14ac:dyDescent="0.2">
      <c r="A23233" s="5" t="s">
        <v>22907</v>
      </c>
      <c r="B23233" s="5" t="s">
        <v>36569</v>
      </c>
      <c r="C23233" s="5" t="s">
        <v>12</v>
      </c>
      <c r="D23233" s="5" t="str">
        <f t="shared" si="362"/>
        <v>un</v>
      </c>
    </row>
    <row r="23234" spans="1:4" x14ac:dyDescent="0.2">
      <c r="A23234" s="5" t="s">
        <v>11528</v>
      </c>
      <c r="B23234" s="5" t="s">
        <v>36570</v>
      </c>
      <c r="C23234" s="5" t="s">
        <v>12</v>
      </c>
      <c r="D23234" s="5" t="str">
        <f t="shared" ref="D23234:D23297" si="363">LOWER(C23234)</f>
        <v>un</v>
      </c>
    </row>
    <row r="23235" spans="1:4" x14ac:dyDescent="0.2">
      <c r="A23235" s="5" t="s">
        <v>22908</v>
      </c>
      <c r="B23235" s="5" t="s">
        <v>36570</v>
      </c>
      <c r="C23235" s="5" t="s">
        <v>12</v>
      </c>
      <c r="D23235" s="5" t="str">
        <f t="shared" si="363"/>
        <v>un</v>
      </c>
    </row>
    <row r="23236" spans="1:4" x14ac:dyDescent="0.2">
      <c r="A23236" s="5" t="s">
        <v>11529</v>
      </c>
      <c r="B23236" s="5" t="s">
        <v>36571</v>
      </c>
      <c r="C23236" s="5" t="s">
        <v>12</v>
      </c>
      <c r="D23236" s="5" t="str">
        <f t="shared" si="363"/>
        <v>un</v>
      </c>
    </row>
    <row r="23237" spans="1:4" x14ac:dyDescent="0.2">
      <c r="A23237" s="5" t="s">
        <v>22909</v>
      </c>
      <c r="B23237" s="5" t="s">
        <v>36571</v>
      </c>
      <c r="C23237" s="5" t="s">
        <v>12</v>
      </c>
      <c r="D23237" s="5" t="str">
        <f t="shared" si="363"/>
        <v>un</v>
      </c>
    </row>
    <row r="23238" spans="1:4" x14ac:dyDescent="0.2">
      <c r="A23238" s="5" t="s">
        <v>11530</v>
      </c>
      <c r="B23238" s="5" t="s">
        <v>36572</v>
      </c>
      <c r="C23238" s="5" t="s">
        <v>12</v>
      </c>
      <c r="D23238" s="5" t="str">
        <f t="shared" si="363"/>
        <v>un</v>
      </c>
    </row>
    <row r="23239" spans="1:4" x14ac:dyDescent="0.2">
      <c r="A23239" s="5" t="s">
        <v>22910</v>
      </c>
      <c r="B23239" s="5" t="s">
        <v>36572</v>
      </c>
      <c r="C23239" s="5" t="s">
        <v>12</v>
      </c>
      <c r="D23239" s="5" t="str">
        <f t="shared" si="363"/>
        <v>un</v>
      </c>
    </row>
    <row r="23240" spans="1:4" x14ac:dyDescent="0.2">
      <c r="A23240" s="5" t="s">
        <v>11531</v>
      </c>
      <c r="B23240" s="5" t="s">
        <v>36573</v>
      </c>
      <c r="C23240" s="5" t="s">
        <v>12</v>
      </c>
      <c r="D23240" s="5" t="str">
        <f t="shared" si="363"/>
        <v>un</v>
      </c>
    </row>
    <row r="23241" spans="1:4" x14ac:dyDescent="0.2">
      <c r="A23241" s="5" t="s">
        <v>22911</v>
      </c>
      <c r="B23241" s="5" t="s">
        <v>36573</v>
      </c>
      <c r="C23241" s="5" t="s">
        <v>12</v>
      </c>
      <c r="D23241" s="5" t="str">
        <f t="shared" si="363"/>
        <v>un</v>
      </c>
    </row>
    <row r="23242" spans="1:4" x14ac:dyDescent="0.2">
      <c r="A23242" s="5" t="s">
        <v>6345</v>
      </c>
      <c r="B23242" s="5" t="s">
        <v>36574</v>
      </c>
      <c r="C23242" s="5" t="s">
        <v>393</v>
      </c>
      <c r="D23242" s="5" t="str">
        <f t="shared" si="363"/>
        <v>ha</v>
      </c>
    </row>
    <row r="23243" spans="1:4" x14ac:dyDescent="0.2">
      <c r="A23243" s="5" t="s">
        <v>22912</v>
      </c>
      <c r="B23243" s="5" t="s">
        <v>36574</v>
      </c>
      <c r="C23243" s="5" t="s">
        <v>393</v>
      </c>
      <c r="D23243" s="5" t="str">
        <f t="shared" si="363"/>
        <v>ha</v>
      </c>
    </row>
    <row r="23244" spans="1:4" x14ac:dyDescent="0.2">
      <c r="A23244" s="5" t="s">
        <v>6346</v>
      </c>
      <c r="B23244" s="5" t="s">
        <v>36575</v>
      </c>
      <c r="C23244" s="5" t="s">
        <v>393</v>
      </c>
      <c r="D23244" s="5" t="str">
        <f t="shared" si="363"/>
        <v>ha</v>
      </c>
    </row>
    <row r="23245" spans="1:4" x14ac:dyDescent="0.2">
      <c r="A23245" s="5" t="s">
        <v>22913</v>
      </c>
      <c r="B23245" s="5" t="s">
        <v>36575</v>
      </c>
      <c r="C23245" s="5" t="s">
        <v>393</v>
      </c>
      <c r="D23245" s="5" t="str">
        <f t="shared" si="363"/>
        <v>ha</v>
      </c>
    </row>
    <row r="23246" spans="1:4" x14ac:dyDescent="0.2">
      <c r="A23246" s="5" t="s">
        <v>6347</v>
      </c>
      <c r="B23246" s="5" t="s">
        <v>36576</v>
      </c>
      <c r="C23246" s="5" t="s">
        <v>393</v>
      </c>
      <c r="D23246" s="5" t="str">
        <f t="shared" si="363"/>
        <v>ha</v>
      </c>
    </row>
    <row r="23247" spans="1:4" x14ac:dyDescent="0.2">
      <c r="A23247" s="5" t="s">
        <v>22914</v>
      </c>
      <c r="B23247" s="5" t="s">
        <v>36576</v>
      </c>
      <c r="C23247" s="5" t="s">
        <v>393</v>
      </c>
      <c r="D23247" s="5" t="str">
        <f t="shared" si="363"/>
        <v>ha</v>
      </c>
    </row>
    <row r="23248" spans="1:4" x14ac:dyDescent="0.2">
      <c r="A23248" s="5" t="s">
        <v>6348</v>
      </c>
      <c r="B23248" s="5" t="s">
        <v>36577</v>
      </c>
      <c r="C23248" s="5" t="s">
        <v>12</v>
      </c>
      <c r="D23248" s="5" t="str">
        <f t="shared" si="363"/>
        <v>un</v>
      </c>
    </row>
    <row r="23249" spans="1:4" x14ac:dyDescent="0.2">
      <c r="A23249" s="5" t="s">
        <v>22915</v>
      </c>
      <c r="B23249" s="5" t="s">
        <v>36577</v>
      </c>
      <c r="C23249" s="5" t="s">
        <v>12</v>
      </c>
      <c r="D23249" s="5" t="str">
        <f t="shared" si="363"/>
        <v>un</v>
      </c>
    </row>
    <row r="23250" spans="1:4" x14ac:dyDescent="0.2">
      <c r="A23250" s="5" t="s">
        <v>6349</v>
      </c>
      <c r="B23250" s="5" t="s">
        <v>36578</v>
      </c>
      <c r="C23250" s="5" t="s">
        <v>12</v>
      </c>
      <c r="D23250" s="5" t="str">
        <f t="shared" si="363"/>
        <v>un</v>
      </c>
    </row>
    <row r="23251" spans="1:4" x14ac:dyDescent="0.2">
      <c r="A23251" s="5" t="s">
        <v>22916</v>
      </c>
      <c r="B23251" s="5" t="s">
        <v>36578</v>
      </c>
      <c r="C23251" s="5" t="s">
        <v>12</v>
      </c>
      <c r="D23251" s="5" t="str">
        <f t="shared" si="363"/>
        <v>un</v>
      </c>
    </row>
    <row r="23252" spans="1:4" x14ac:dyDescent="0.2">
      <c r="A23252" s="5" t="s">
        <v>6350</v>
      </c>
      <c r="B23252" s="5" t="s">
        <v>36579</v>
      </c>
      <c r="C23252" s="5" t="s">
        <v>12</v>
      </c>
      <c r="D23252" s="5" t="str">
        <f t="shared" si="363"/>
        <v>un</v>
      </c>
    </row>
    <row r="23253" spans="1:4" x14ac:dyDescent="0.2">
      <c r="A23253" s="5" t="s">
        <v>22917</v>
      </c>
      <c r="B23253" s="5" t="s">
        <v>36579</v>
      </c>
      <c r="C23253" s="5" t="s">
        <v>12</v>
      </c>
      <c r="D23253" s="5" t="str">
        <f t="shared" si="363"/>
        <v>un</v>
      </c>
    </row>
    <row r="23254" spans="1:4" x14ac:dyDescent="0.2">
      <c r="A23254" s="5" t="s">
        <v>6351</v>
      </c>
      <c r="B23254" s="5" t="s">
        <v>36580</v>
      </c>
      <c r="C23254" s="5" t="s">
        <v>12</v>
      </c>
      <c r="D23254" s="5" t="str">
        <f t="shared" si="363"/>
        <v>un</v>
      </c>
    </row>
    <row r="23255" spans="1:4" x14ac:dyDescent="0.2">
      <c r="A23255" s="5" t="s">
        <v>22918</v>
      </c>
      <c r="B23255" s="5" t="s">
        <v>36580</v>
      </c>
      <c r="C23255" s="5" t="s">
        <v>12</v>
      </c>
      <c r="D23255" s="5" t="str">
        <f t="shared" si="363"/>
        <v>un</v>
      </c>
    </row>
    <row r="23256" spans="1:4" x14ac:dyDescent="0.2">
      <c r="A23256" s="5" t="s">
        <v>6352</v>
      </c>
      <c r="B23256" s="5" t="s">
        <v>36581</v>
      </c>
      <c r="C23256" s="5" t="s">
        <v>12</v>
      </c>
      <c r="D23256" s="5" t="str">
        <f t="shared" si="363"/>
        <v>un</v>
      </c>
    </row>
    <row r="23257" spans="1:4" x14ac:dyDescent="0.2">
      <c r="A23257" s="5" t="s">
        <v>22919</v>
      </c>
      <c r="B23257" s="5" t="s">
        <v>36581</v>
      </c>
      <c r="C23257" s="5" t="s">
        <v>12</v>
      </c>
      <c r="D23257" s="5" t="str">
        <f t="shared" si="363"/>
        <v>un</v>
      </c>
    </row>
    <row r="23258" spans="1:4" x14ac:dyDescent="0.2">
      <c r="A23258" s="5" t="s">
        <v>11532</v>
      </c>
      <c r="B23258" s="5" t="s">
        <v>36582</v>
      </c>
      <c r="C23258" s="5" t="s">
        <v>12</v>
      </c>
      <c r="D23258" s="5" t="str">
        <f t="shared" si="363"/>
        <v>un</v>
      </c>
    </row>
    <row r="23259" spans="1:4" x14ac:dyDescent="0.2">
      <c r="A23259" s="5" t="s">
        <v>22920</v>
      </c>
      <c r="B23259" s="5" t="s">
        <v>36582</v>
      </c>
      <c r="C23259" s="5" t="s">
        <v>12</v>
      </c>
      <c r="D23259" s="5" t="str">
        <f t="shared" si="363"/>
        <v>un</v>
      </c>
    </row>
    <row r="23260" spans="1:4" x14ac:dyDescent="0.2">
      <c r="A23260" s="5" t="s">
        <v>11533</v>
      </c>
      <c r="B23260" s="5" t="s">
        <v>36583</v>
      </c>
      <c r="C23260" s="5" t="s">
        <v>12</v>
      </c>
      <c r="D23260" s="5" t="str">
        <f t="shared" si="363"/>
        <v>un</v>
      </c>
    </row>
    <row r="23261" spans="1:4" x14ac:dyDescent="0.2">
      <c r="A23261" s="5" t="s">
        <v>22921</v>
      </c>
      <c r="B23261" s="5" t="s">
        <v>36583</v>
      </c>
      <c r="C23261" s="5" t="s">
        <v>12</v>
      </c>
      <c r="D23261" s="5" t="str">
        <f t="shared" si="363"/>
        <v>un</v>
      </c>
    </row>
    <row r="23262" spans="1:4" x14ac:dyDescent="0.2">
      <c r="A23262" s="5" t="s">
        <v>11534</v>
      </c>
      <c r="B23262" s="5" t="s">
        <v>36584</v>
      </c>
      <c r="C23262" s="5" t="s">
        <v>26024</v>
      </c>
      <c r="D23262" s="5" t="str">
        <f t="shared" si="363"/>
        <v>mes</v>
      </c>
    </row>
    <row r="23263" spans="1:4" x14ac:dyDescent="0.2">
      <c r="A23263" s="5" t="s">
        <v>22922</v>
      </c>
      <c r="B23263" s="5" t="s">
        <v>36584</v>
      </c>
      <c r="C23263" s="5" t="s">
        <v>26024</v>
      </c>
      <c r="D23263" s="5" t="str">
        <f t="shared" si="363"/>
        <v>mes</v>
      </c>
    </row>
    <row r="23264" spans="1:4" x14ac:dyDescent="0.2">
      <c r="A23264" s="5" t="s">
        <v>11535</v>
      </c>
      <c r="B23264" s="5" t="s">
        <v>36585</v>
      </c>
      <c r="C23264" s="5" t="s">
        <v>12</v>
      </c>
      <c r="D23264" s="5" t="str">
        <f t="shared" si="363"/>
        <v>un</v>
      </c>
    </row>
    <row r="23265" spans="1:4" x14ac:dyDescent="0.2">
      <c r="A23265" s="5" t="s">
        <v>22923</v>
      </c>
      <c r="B23265" s="5" t="s">
        <v>36585</v>
      </c>
      <c r="C23265" s="5" t="s">
        <v>12</v>
      </c>
      <c r="D23265" s="5" t="str">
        <f t="shared" si="363"/>
        <v>un</v>
      </c>
    </row>
    <row r="23266" spans="1:4" x14ac:dyDescent="0.2">
      <c r="A23266" s="5" t="s">
        <v>6353</v>
      </c>
      <c r="B23266" s="5" t="s">
        <v>36586</v>
      </c>
      <c r="C23266" s="5" t="s">
        <v>12</v>
      </c>
      <c r="D23266" s="5" t="str">
        <f t="shared" si="363"/>
        <v>un</v>
      </c>
    </row>
    <row r="23267" spans="1:4" x14ac:dyDescent="0.2">
      <c r="A23267" s="5" t="s">
        <v>22924</v>
      </c>
      <c r="B23267" s="5" t="s">
        <v>36586</v>
      </c>
      <c r="C23267" s="5" t="s">
        <v>12</v>
      </c>
      <c r="D23267" s="5" t="str">
        <f t="shared" si="363"/>
        <v>un</v>
      </c>
    </row>
    <row r="23268" spans="1:4" x14ac:dyDescent="0.2">
      <c r="A23268" s="5" t="s">
        <v>6354</v>
      </c>
      <c r="B23268" s="5" t="s">
        <v>36587</v>
      </c>
      <c r="C23268" s="5" t="s">
        <v>25536</v>
      </c>
      <c r="D23268" s="5" t="str">
        <f t="shared" si="363"/>
        <v>m2</v>
      </c>
    </row>
    <row r="23269" spans="1:4" x14ac:dyDescent="0.2">
      <c r="A23269" s="5" t="s">
        <v>22925</v>
      </c>
      <c r="B23269" s="5" t="s">
        <v>36587</v>
      </c>
      <c r="C23269" s="5" t="s">
        <v>25536</v>
      </c>
      <c r="D23269" s="5" t="str">
        <f t="shared" si="363"/>
        <v>m2</v>
      </c>
    </row>
    <row r="23270" spans="1:4" x14ac:dyDescent="0.2">
      <c r="A23270" s="5" t="s">
        <v>11536</v>
      </c>
      <c r="B23270" s="5" t="s">
        <v>11537</v>
      </c>
      <c r="C23270" s="5" t="s">
        <v>12</v>
      </c>
      <c r="D23270" s="5" t="str">
        <f t="shared" si="363"/>
        <v>un</v>
      </c>
    </row>
    <row r="23271" spans="1:4" x14ac:dyDescent="0.2">
      <c r="A23271" s="5" t="s">
        <v>22926</v>
      </c>
      <c r="B23271" s="5" t="s">
        <v>11537</v>
      </c>
      <c r="C23271" s="5" t="s">
        <v>12</v>
      </c>
      <c r="D23271" s="5" t="str">
        <f t="shared" si="363"/>
        <v>un</v>
      </c>
    </row>
    <row r="23272" spans="1:4" x14ac:dyDescent="0.2">
      <c r="A23272" s="5" t="s">
        <v>11538</v>
      </c>
      <c r="B23272" s="5" t="s">
        <v>36588</v>
      </c>
      <c r="C23272" s="5" t="s">
        <v>12</v>
      </c>
      <c r="D23272" s="5" t="str">
        <f t="shared" si="363"/>
        <v>un</v>
      </c>
    </row>
    <row r="23273" spans="1:4" x14ac:dyDescent="0.2">
      <c r="A23273" s="5" t="s">
        <v>22927</v>
      </c>
      <c r="B23273" s="5" t="s">
        <v>36588</v>
      </c>
      <c r="C23273" s="5" t="s">
        <v>12</v>
      </c>
      <c r="D23273" s="5" t="str">
        <f t="shared" si="363"/>
        <v>un</v>
      </c>
    </row>
    <row r="23274" spans="1:4" x14ac:dyDescent="0.2">
      <c r="A23274" s="5" t="s">
        <v>11539</v>
      </c>
      <c r="B23274" s="5" t="s">
        <v>36589</v>
      </c>
      <c r="C23274" s="5" t="s">
        <v>12</v>
      </c>
      <c r="D23274" s="5" t="str">
        <f t="shared" si="363"/>
        <v>un</v>
      </c>
    </row>
    <row r="23275" spans="1:4" x14ac:dyDescent="0.2">
      <c r="A23275" s="5" t="s">
        <v>22928</v>
      </c>
      <c r="B23275" s="5" t="s">
        <v>36589</v>
      </c>
      <c r="C23275" s="5" t="s">
        <v>12</v>
      </c>
      <c r="D23275" s="5" t="str">
        <f t="shared" si="363"/>
        <v>un</v>
      </c>
    </row>
    <row r="23276" spans="1:4" x14ac:dyDescent="0.2">
      <c r="A23276" s="5" t="s">
        <v>11540</v>
      </c>
      <c r="B23276" s="5" t="s">
        <v>36590</v>
      </c>
      <c r="C23276" s="5" t="s">
        <v>12</v>
      </c>
      <c r="D23276" s="5" t="str">
        <f t="shared" si="363"/>
        <v>un</v>
      </c>
    </row>
    <row r="23277" spans="1:4" x14ac:dyDescent="0.2">
      <c r="A23277" s="5" t="s">
        <v>22929</v>
      </c>
      <c r="B23277" s="5" t="s">
        <v>36590</v>
      </c>
      <c r="C23277" s="5" t="s">
        <v>12</v>
      </c>
      <c r="D23277" s="5" t="str">
        <f t="shared" si="363"/>
        <v>un</v>
      </c>
    </row>
    <row r="23278" spans="1:4" x14ac:dyDescent="0.2">
      <c r="A23278" s="5" t="s">
        <v>11541</v>
      </c>
      <c r="B23278" s="5" t="s">
        <v>36591</v>
      </c>
      <c r="C23278" s="5" t="s">
        <v>12</v>
      </c>
      <c r="D23278" s="5" t="str">
        <f t="shared" si="363"/>
        <v>un</v>
      </c>
    </row>
    <row r="23279" spans="1:4" x14ac:dyDescent="0.2">
      <c r="A23279" s="5" t="s">
        <v>22930</v>
      </c>
      <c r="B23279" s="5" t="s">
        <v>36591</v>
      </c>
      <c r="C23279" s="5" t="s">
        <v>12</v>
      </c>
      <c r="D23279" s="5" t="str">
        <f t="shared" si="363"/>
        <v>un</v>
      </c>
    </row>
    <row r="23280" spans="1:4" x14ac:dyDescent="0.2">
      <c r="A23280" s="5" t="s">
        <v>11542</v>
      </c>
      <c r="B23280" s="5" t="s">
        <v>36592</v>
      </c>
      <c r="C23280" s="5" t="s">
        <v>12</v>
      </c>
      <c r="D23280" s="5" t="str">
        <f t="shared" si="363"/>
        <v>un</v>
      </c>
    </row>
    <row r="23281" spans="1:4" x14ac:dyDescent="0.2">
      <c r="A23281" s="5" t="s">
        <v>22931</v>
      </c>
      <c r="B23281" s="5" t="s">
        <v>36592</v>
      </c>
      <c r="C23281" s="5" t="s">
        <v>12</v>
      </c>
      <c r="D23281" s="5" t="str">
        <f t="shared" si="363"/>
        <v>un</v>
      </c>
    </row>
    <row r="23282" spans="1:4" x14ac:dyDescent="0.2">
      <c r="A23282" s="5" t="s">
        <v>11543</v>
      </c>
      <c r="B23282" s="5" t="s">
        <v>36593</v>
      </c>
      <c r="C23282" s="5" t="s">
        <v>12</v>
      </c>
      <c r="D23282" s="5" t="str">
        <f t="shared" si="363"/>
        <v>un</v>
      </c>
    </row>
    <row r="23283" spans="1:4" x14ac:dyDescent="0.2">
      <c r="A23283" s="5" t="s">
        <v>22932</v>
      </c>
      <c r="B23283" s="5" t="s">
        <v>36593</v>
      </c>
      <c r="C23283" s="5" t="s">
        <v>12</v>
      </c>
      <c r="D23283" s="5" t="str">
        <f t="shared" si="363"/>
        <v>un</v>
      </c>
    </row>
    <row r="23284" spans="1:4" x14ac:dyDescent="0.2">
      <c r="A23284" s="5" t="s">
        <v>11544</v>
      </c>
      <c r="B23284" s="5" t="s">
        <v>36594</v>
      </c>
      <c r="C23284" s="5" t="s">
        <v>12</v>
      </c>
      <c r="D23284" s="5" t="str">
        <f t="shared" si="363"/>
        <v>un</v>
      </c>
    </row>
    <row r="23285" spans="1:4" x14ac:dyDescent="0.2">
      <c r="A23285" s="5" t="s">
        <v>22933</v>
      </c>
      <c r="B23285" s="5" t="s">
        <v>36594</v>
      </c>
      <c r="C23285" s="5" t="s">
        <v>12</v>
      </c>
      <c r="D23285" s="5" t="str">
        <f t="shared" si="363"/>
        <v>un</v>
      </c>
    </row>
    <row r="23286" spans="1:4" x14ac:dyDescent="0.2">
      <c r="A23286" s="5" t="s">
        <v>11545</v>
      </c>
      <c r="B23286" s="5" t="s">
        <v>36595</v>
      </c>
      <c r="C23286" s="5" t="s">
        <v>12</v>
      </c>
      <c r="D23286" s="5" t="str">
        <f t="shared" si="363"/>
        <v>un</v>
      </c>
    </row>
    <row r="23287" spans="1:4" x14ac:dyDescent="0.2">
      <c r="A23287" s="5" t="s">
        <v>22934</v>
      </c>
      <c r="B23287" s="5" t="s">
        <v>36595</v>
      </c>
      <c r="C23287" s="5" t="s">
        <v>12</v>
      </c>
      <c r="D23287" s="5" t="str">
        <f t="shared" si="363"/>
        <v>un</v>
      </c>
    </row>
    <row r="23288" spans="1:4" x14ac:dyDescent="0.2">
      <c r="A23288" s="5" t="s">
        <v>11546</v>
      </c>
      <c r="B23288" s="5" t="s">
        <v>36596</v>
      </c>
      <c r="C23288" s="5" t="s">
        <v>12</v>
      </c>
      <c r="D23288" s="5" t="str">
        <f t="shared" si="363"/>
        <v>un</v>
      </c>
    </row>
    <row r="23289" spans="1:4" x14ac:dyDescent="0.2">
      <c r="A23289" s="5" t="s">
        <v>22935</v>
      </c>
      <c r="B23289" s="5" t="s">
        <v>36596</v>
      </c>
      <c r="C23289" s="5" t="s">
        <v>12</v>
      </c>
      <c r="D23289" s="5" t="str">
        <f t="shared" si="363"/>
        <v>un</v>
      </c>
    </row>
    <row r="23290" spans="1:4" x14ac:dyDescent="0.2">
      <c r="A23290" s="5" t="s">
        <v>11547</v>
      </c>
      <c r="B23290" s="5" t="s">
        <v>36597</v>
      </c>
      <c r="C23290" s="5" t="s">
        <v>12</v>
      </c>
      <c r="D23290" s="5" t="str">
        <f t="shared" si="363"/>
        <v>un</v>
      </c>
    </row>
    <row r="23291" spans="1:4" x14ac:dyDescent="0.2">
      <c r="A23291" s="5" t="s">
        <v>22936</v>
      </c>
      <c r="B23291" s="5" t="s">
        <v>36597</v>
      </c>
      <c r="C23291" s="5" t="s">
        <v>12</v>
      </c>
      <c r="D23291" s="5" t="str">
        <f t="shared" si="363"/>
        <v>un</v>
      </c>
    </row>
    <row r="23292" spans="1:4" x14ac:dyDescent="0.2">
      <c r="A23292" s="5" t="s">
        <v>11548</v>
      </c>
      <c r="B23292" s="5" t="s">
        <v>36598</v>
      </c>
      <c r="C23292" s="5" t="s">
        <v>12</v>
      </c>
      <c r="D23292" s="5" t="str">
        <f t="shared" si="363"/>
        <v>un</v>
      </c>
    </row>
    <row r="23293" spans="1:4" x14ac:dyDescent="0.2">
      <c r="A23293" s="5" t="s">
        <v>22937</v>
      </c>
      <c r="B23293" s="5" t="s">
        <v>36598</v>
      </c>
      <c r="C23293" s="5" t="s">
        <v>12</v>
      </c>
      <c r="D23293" s="5" t="str">
        <f t="shared" si="363"/>
        <v>un</v>
      </c>
    </row>
    <row r="23294" spans="1:4" x14ac:dyDescent="0.2">
      <c r="A23294" s="5" t="s">
        <v>11549</v>
      </c>
      <c r="B23294" s="5" t="s">
        <v>36599</v>
      </c>
      <c r="C23294" s="5" t="s">
        <v>12</v>
      </c>
      <c r="D23294" s="5" t="str">
        <f t="shared" si="363"/>
        <v>un</v>
      </c>
    </row>
    <row r="23295" spans="1:4" x14ac:dyDescent="0.2">
      <c r="A23295" s="5" t="s">
        <v>22938</v>
      </c>
      <c r="B23295" s="5" t="s">
        <v>36599</v>
      </c>
      <c r="C23295" s="5" t="s">
        <v>12</v>
      </c>
      <c r="D23295" s="5" t="str">
        <f t="shared" si="363"/>
        <v>un</v>
      </c>
    </row>
    <row r="23296" spans="1:4" x14ac:dyDescent="0.2">
      <c r="A23296" s="5" t="s">
        <v>11550</v>
      </c>
      <c r="B23296" s="5" t="s">
        <v>36600</v>
      </c>
      <c r="C23296" s="5" t="s">
        <v>12</v>
      </c>
      <c r="D23296" s="5" t="str">
        <f t="shared" si="363"/>
        <v>un</v>
      </c>
    </row>
    <row r="23297" spans="1:4" x14ac:dyDescent="0.2">
      <c r="A23297" s="5" t="s">
        <v>22939</v>
      </c>
      <c r="B23297" s="5" t="s">
        <v>36600</v>
      </c>
      <c r="C23297" s="5" t="s">
        <v>12</v>
      </c>
      <c r="D23297" s="5" t="str">
        <f t="shared" si="363"/>
        <v>un</v>
      </c>
    </row>
    <row r="23298" spans="1:4" x14ac:dyDescent="0.2">
      <c r="A23298" s="5" t="s">
        <v>11551</v>
      </c>
      <c r="B23298" s="5" t="s">
        <v>36601</v>
      </c>
      <c r="C23298" s="5" t="s">
        <v>12</v>
      </c>
      <c r="D23298" s="5" t="str">
        <f t="shared" ref="D23298:D23361" si="364">LOWER(C23298)</f>
        <v>un</v>
      </c>
    </row>
    <row r="23299" spans="1:4" x14ac:dyDescent="0.2">
      <c r="A23299" s="5" t="s">
        <v>22940</v>
      </c>
      <c r="B23299" s="5" t="s">
        <v>36601</v>
      </c>
      <c r="C23299" s="5" t="s">
        <v>12</v>
      </c>
      <c r="D23299" s="5" t="str">
        <f t="shared" si="364"/>
        <v>un</v>
      </c>
    </row>
    <row r="23300" spans="1:4" x14ac:dyDescent="0.2">
      <c r="A23300" s="5" t="s">
        <v>11552</v>
      </c>
      <c r="B23300" s="5" t="s">
        <v>36602</v>
      </c>
      <c r="C23300" s="5" t="s">
        <v>12</v>
      </c>
      <c r="D23300" s="5" t="str">
        <f t="shared" si="364"/>
        <v>un</v>
      </c>
    </row>
    <row r="23301" spans="1:4" x14ac:dyDescent="0.2">
      <c r="A23301" s="5" t="s">
        <v>22941</v>
      </c>
      <c r="B23301" s="5" t="s">
        <v>36602</v>
      </c>
      <c r="C23301" s="5" t="s">
        <v>12</v>
      </c>
      <c r="D23301" s="5" t="str">
        <f t="shared" si="364"/>
        <v>un</v>
      </c>
    </row>
    <row r="23302" spans="1:4" x14ac:dyDescent="0.2">
      <c r="A23302" s="5" t="s">
        <v>6355</v>
      </c>
      <c r="B23302" s="5" t="s">
        <v>36603</v>
      </c>
      <c r="C23302" s="5" t="s">
        <v>12</v>
      </c>
      <c r="D23302" s="5" t="str">
        <f t="shared" si="364"/>
        <v>un</v>
      </c>
    </row>
    <row r="23303" spans="1:4" x14ac:dyDescent="0.2">
      <c r="A23303" s="5" t="s">
        <v>22942</v>
      </c>
      <c r="B23303" s="5" t="s">
        <v>36603</v>
      </c>
      <c r="C23303" s="5" t="s">
        <v>12</v>
      </c>
      <c r="D23303" s="5" t="str">
        <f t="shared" si="364"/>
        <v>un</v>
      </c>
    </row>
    <row r="23304" spans="1:4" x14ac:dyDescent="0.2">
      <c r="A23304" s="5" t="s">
        <v>6356</v>
      </c>
      <c r="B23304" s="5" t="s">
        <v>36604</v>
      </c>
      <c r="C23304" s="5" t="s">
        <v>12</v>
      </c>
      <c r="D23304" s="5" t="str">
        <f t="shared" si="364"/>
        <v>un</v>
      </c>
    </row>
    <row r="23305" spans="1:4" x14ac:dyDescent="0.2">
      <c r="A23305" s="5" t="s">
        <v>22943</v>
      </c>
      <c r="B23305" s="5" t="s">
        <v>36604</v>
      </c>
      <c r="C23305" s="5" t="s">
        <v>12</v>
      </c>
      <c r="D23305" s="5" t="str">
        <f t="shared" si="364"/>
        <v>un</v>
      </c>
    </row>
    <row r="23306" spans="1:4" x14ac:dyDescent="0.2">
      <c r="A23306" s="5" t="s">
        <v>6357</v>
      </c>
      <c r="B23306" s="5" t="s">
        <v>36605</v>
      </c>
      <c r="C23306" s="5" t="s">
        <v>12</v>
      </c>
      <c r="D23306" s="5" t="str">
        <f t="shared" si="364"/>
        <v>un</v>
      </c>
    </row>
    <row r="23307" spans="1:4" x14ac:dyDescent="0.2">
      <c r="A23307" s="5" t="s">
        <v>22944</v>
      </c>
      <c r="B23307" s="5" t="s">
        <v>36605</v>
      </c>
      <c r="C23307" s="5" t="s">
        <v>12</v>
      </c>
      <c r="D23307" s="5" t="str">
        <f t="shared" si="364"/>
        <v>un</v>
      </c>
    </row>
    <row r="23308" spans="1:4" x14ac:dyDescent="0.2">
      <c r="A23308" s="5" t="s">
        <v>6358</v>
      </c>
      <c r="B23308" s="5" t="s">
        <v>36606</v>
      </c>
      <c r="C23308" s="5" t="s">
        <v>6359</v>
      </c>
      <c r="D23308" s="5" t="str">
        <f t="shared" si="364"/>
        <v>st</v>
      </c>
    </row>
    <row r="23309" spans="1:4" x14ac:dyDescent="0.2">
      <c r="A23309" s="5" t="s">
        <v>22945</v>
      </c>
      <c r="B23309" s="5" t="s">
        <v>36606</v>
      </c>
      <c r="C23309" s="5" t="s">
        <v>6359</v>
      </c>
      <c r="D23309" s="5" t="str">
        <f t="shared" si="364"/>
        <v>st</v>
      </c>
    </row>
    <row r="23310" spans="1:4" x14ac:dyDescent="0.2">
      <c r="A23310" s="5" t="s">
        <v>6360</v>
      </c>
      <c r="B23310" s="5" t="s">
        <v>36607</v>
      </c>
      <c r="C23310" s="5" t="s">
        <v>6359</v>
      </c>
      <c r="D23310" s="5" t="str">
        <f t="shared" si="364"/>
        <v>st</v>
      </c>
    </row>
    <row r="23311" spans="1:4" x14ac:dyDescent="0.2">
      <c r="A23311" s="5" t="s">
        <v>22946</v>
      </c>
      <c r="B23311" s="5" t="s">
        <v>36607</v>
      </c>
      <c r="C23311" s="5" t="s">
        <v>6359</v>
      </c>
      <c r="D23311" s="5" t="str">
        <f t="shared" si="364"/>
        <v>st</v>
      </c>
    </row>
    <row r="23312" spans="1:4" x14ac:dyDescent="0.2">
      <c r="A23312" s="5" t="s">
        <v>6361</v>
      </c>
      <c r="B23312" s="5" t="s">
        <v>36608</v>
      </c>
      <c r="C23312" s="5" t="s">
        <v>12</v>
      </c>
      <c r="D23312" s="5" t="str">
        <f t="shared" si="364"/>
        <v>un</v>
      </c>
    </row>
    <row r="23313" spans="1:4" x14ac:dyDescent="0.2">
      <c r="A23313" s="5" t="s">
        <v>22947</v>
      </c>
      <c r="B23313" s="5" t="s">
        <v>36608</v>
      </c>
      <c r="C23313" s="5" t="s">
        <v>12</v>
      </c>
      <c r="D23313" s="5" t="str">
        <f t="shared" si="364"/>
        <v>un</v>
      </c>
    </row>
    <row r="23314" spans="1:4" x14ac:dyDescent="0.2">
      <c r="A23314" s="5" t="s">
        <v>6362</v>
      </c>
      <c r="B23314" s="5" t="s">
        <v>36609</v>
      </c>
      <c r="C23314" s="5" t="s">
        <v>6359</v>
      </c>
      <c r="D23314" s="5" t="str">
        <f t="shared" si="364"/>
        <v>st</v>
      </c>
    </row>
    <row r="23315" spans="1:4" x14ac:dyDescent="0.2">
      <c r="A23315" s="5" t="s">
        <v>22948</v>
      </c>
      <c r="B23315" s="5" t="s">
        <v>36609</v>
      </c>
      <c r="C23315" s="5" t="s">
        <v>6359</v>
      </c>
      <c r="D23315" s="5" t="str">
        <f t="shared" si="364"/>
        <v>st</v>
      </c>
    </row>
    <row r="23316" spans="1:4" x14ac:dyDescent="0.2">
      <c r="A23316" s="5" t="s">
        <v>6363</v>
      </c>
      <c r="B23316" s="5" t="s">
        <v>36610</v>
      </c>
      <c r="C23316" s="5" t="s">
        <v>6359</v>
      </c>
      <c r="D23316" s="5" t="str">
        <f t="shared" si="364"/>
        <v>st</v>
      </c>
    </row>
    <row r="23317" spans="1:4" x14ac:dyDescent="0.2">
      <c r="A23317" s="5" t="s">
        <v>22949</v>
      </c>
      <c r="B23317" s="5" t="s">
        <v>36610</v>
      </c>
      <c r="C23317" s="5" t="s">
        <v>6359</v>
      </c>
      <c r="D23317" s="5" t="str">
        <f t="shared" si="364"/>
        <v>st</v>
      </c>
    </row>
    <row r="23318" spans="1:4" x14ac:dyDescent="0.2">
      <c r="A23318" s="5" t="s">
        <v>6364</v>
      </c>
      <c r="B23318" s="5" t="s">
        <v>36611</v>
      </c>
      <c r="C23318" s="5" t="s">
        <v>6359</v>
      </c>
      <c r="D23318" s="5" t="str">
        <f t="shared" si="364"/>
        <v>st</v>
      </c>
    </row>
    <row r="23319" spans="1:4" x14ac:dyDescent="0.2">
      <c r="A23319" s="5" t="s">
        <v>22950</v>
      </c>
      <c r="B23319" s="5" t="s">
        <v>36611</v>
      </c>
      <c r="C23319" s="5" t="s">
        <v>6359</v>
      </c>
      <c r="D23319" s="5" t="str">
        <f t="shared" si="364"/>
        <v>st</v>
      </c>
    </row>
    <row r="23320" spans="1:4" x14ac:dyDescent="0.2">
      <c r="A23320" s="5" t="s">
        <v>6365</v>
      </c>
      <c r="B23320" s="5" t="s">
        <v>36612</v>
      </c>
      <c r="C23320" s="5" t="s">
        <v>12</v>
      </c>
      <c r="D23320" s="5" t="str">
        <f t="shared" si="364"/>
        <v>un</v>
      </c>
    </row>
    <row r="23321" spans="1:4" x14ac:dyDescent="0.2">
      <c r="A23321" s="5" t="s">
        <v>22951</v>
      </c>
      <c r="B23321" s="5" t="s">
        <v>36612</v>
      </c>
      <c r="C23321" s="5" t="s">
        <v>12</v>
      </c>
      <c r="D23321" s="5" t="str">
        <f t="shared" si="364"/>
        <v>un</v>
      </c>
    </row>
    <row r="23322" spans="1:4" x14ac:dyDescent="0.2">
      <c r="A23322" s="5" t="s">
        <v>6366</v>
      </c>
      <c r="B23322" s="5" t="s">
        <v>6367</v>
      </c>
      <c r="C23322" s="5" t="s">
        <v>6359</v>
      </c>
      <c r="D23322" s="5" t="str">
        <f t="shared" si="364"/>
        <v>st</v>
      </c>
    </row>
    <row r="23323" spans="1:4" x14ac:dyDescent="0.2">
      <c r="A23323" s="5" t="s">
        <v>22952</v>
      </c>
      <c r="B23323" s="5" t="s">
        <v>6367</v>
      </c>
      <c r="C23323" s="5" t="s">
        <v>6359</v>
      </c>
      <c r="D23323" s="5" t="str">
        <f t="shared" si="364"/>
        <v>st</v>
      </c>
    </row>
    <row r="23324" spans="1:4" x14ac:dyDescent="0.2">
      <c r="A23324" s="5" t="s">
        <v>6368</v>
      </c>
      <c r="B23324" s="5" t="s">
        <v>36613</v>
      </c>
      <c r="C23324" s="5" t="s">
        <v>12</v>
      </c>
      <c r="D23324" s="5" t="str">
        <f t="shared" si="364"/>
        <v>un</v>
      </c>
    </row>
    <row r="23325" spans="1:4" x14ac:dyDescent="0.2">
      <c r="A23325" s="5" t="s">
        <v>22953</v>
      </c>
      <c r="B23325" s="5" t="s">
        <v>36613</v>
      </c>
      <c r="C23325" s="5" t="s">
        <v>12</v>
      </c>
      <c r="D23325" s="5" t="str">
        <f t="shared" si="364"/>
        <v>un</v>
      </c>
    </row>
    <row r="23326" spans="1:4" x14ac:dyDescent="0.2">
      <c r="A23326" s="5" t="s">
        <v>6369</v>
      </c>
      <c r="B23326" s="5" t="s">
        <v>36614</v>
      </c>
      <c r="C23326" s="5" t="s">
        <v>12</v>
      </c>
      <c r="D23326" s="5" t="str">
        <f t="shared" si="364"/>
        <v>un</v>
      </c>
    </row>
    <row r="23327" spans="1:4" x14ac:dyDescent="0.2">
      <c r="A23327" s="5" t="s">
        <v>22954</v>
      </c>
      <c r="B23327" s="5" t="s">
        <v>36614</v>
      </c>
      <c r="C23327" s="5" t="s">
        <v>12</v>
      </c>
      <c r="D23327" s="5" t="str">
        <f t="shared" si="364"/>
        <v>un</v>
      </c>
    </row>
    <row r="23328" spans="1:4" x14ac:dyDescent="0.2">
      <c r="A23328" s="5" t="s">
        <v>6370</v>
      </c>
      <c r="B23328" s="5" t="s">
        <v>36615</v>
      </c>
      <c r="C23328" s="5" t="s">
        <v>12</v>
      </c>
      <c r="D23328" s="5" t="str">
        <f t="shared" si="364"/>
        <v>un</v>
      </c>
    </row>
    <row r="23329" spans="1:4" x14ac:dyDescent="0.2">
      <c r="A23329" s="5" t="s">
        <v>22955</v>
      </c>
      <c r="B23329" s="5" t="s">
        <v>36615</v>
      </c>
      <c r="C23329" s="5" t="s">
        <v>12</v>
      </c>
      <c r="D23329" s="5" t="str">
        <f t="shared" si="364"/>
        <v>un</v>
      </c>
    </row>
    <row r="23330" spans="1:4" x14ac:dyDescent="0.2">
      <c r="A23330" s="5" t="s">
        <v>6371</v>
      </c>
      <c r="B23330" s="5" t="s">
        <v>36616</v>
      </c>
      <c r="C23330" s="5" t="s">
        <v>6359</v>
      </c>
      <c r="D23330" s="5" t="str">
        <f t="shared" si="364"/>
        <v>st</v>
      </c>
    </row>
    <row r="23331" spans="1:4" x14ac:dyDescent="0.2">
      <c r="A23331" s="5" t="s">
        <v>22956</v>
      </c>
      <c r="B23331" s="5" t="s">
        <v>36616</v>
      </c>
      <c r="C23331" s="5" t="s">
        <v>6359</v>
      </c>
      <c r="D23331" s="5" t="str">
        <f t="shared" si="364"/>
        <v>st</v>
      </c>
    </row>
    <row r="23332" spans="1:4" x14ac:dyDescent="0.2">
      <c r="A23332" s="5" t="s">
        <v>6372</v>
      </c>
      <c r="B23332" s="5" t="s">
        <v>36617</v>
      </c>
      <c r="C23332" s="5" t="s">
        <v>6359</v>
      </c>
      <c r="D23332" s="5" t="str">
        <f t="shared" si="364"/>
        <v>st</v>
      </c>
    </row>
    <row r="23333" spans="1:4" x14ac:dyDescent="0.2">
      <c r="A23333" s="5" t="s">
        <v>22957</v>
      </c>
      <c r="B23333" s="5" t="s">
        <v>36617</v>
      </c>
      <c r="C23333" s="5" t="s">
        <v>6359</v>
      </c>
      <c r="D23333" s="5" t="str">
        <f t="shared" si="364"/>
        <v>st</v>
      </c>
    </row>
    <row r="23334" spans="1:4" x14ac:dyDescent="0.2">
      <c r="A23334" s="5" t="s">
        <v>6373</v>
      </c>
      <c r="B23334" s="5" t="s">
        <v>36618</v>
      </c>
      <c r="C23334" s="5" t="s">
        <v>12</v>
      </c>
      <c r="D23334" s="5" t="str">
        <f t="shared" si="364"/>
        <v>un</v>
      </c>
    </row>
    <row r="23335" spans="1:4" x14ac:dyDescent="0.2">
      <c r="A23335" s="5" t="s">
        <v>22958</v>
      </c>
      <c r="B23335" s="5" t="s">
        <v>36618</v>
      </c>
      <c r="C23335" s="5" t="s">
        <v>12</v>
      </c>
      <c r="D23335" s="5" t="str">
        <f t="shared" si="364"/>
        <v>un</v>
      </c>
    </row>
    <row r="23336" spans="1:4" x14ac:dyDescent="0.2">
      <c r="A23336" s="5" t="s">
        <v>6374</v>
      </c>
      <c r="B23336" s="5" t="s">
        <v>36619</v>
      </c>
      <c r="C23336" s="5" t="s">
        <v>6359</v>
      </c>
      <c r="D23336" s="5" t="str">
        <f t="shared" si="364"/>
        <v>st</v>
      </c>
    </row>
    <row r="23337" spans="1:4" x14ac:dyDescent="0.2">
      <c r="A23337" s="5" t="s">
        <v>22959</v>
      </c>
      <c r="B23337" s="5" t="s">
        <v>36619</v>
      </c>
      <c r="C23337" s="5" t="s">
        <v>6359</v>
      </c>
      <c r="D23337" s="5" t="str">
        <f t="shared" si="364"/>
        <v>st</v>
      </c>
    </row>
    <row r="23338" spans="1:4" x14ac:dyDescent="0.2">
      <c r="A23338" s="5" t="s">
        <v>6375</v>
      </c>
      <c r="B23338" s="5" t="s">
        <v>6376</v>
      </c>
      <c r="C23338" s="5" t="s">
        <v>12</v>
      </c>
      <c r="D23338" s="5" t="str">
        <f t="shared" si="364"/>
        <v>un</v>
      </c>
    </row>
    <row r="23339" spans="1:4" x14ac:dyDescent="0.2">
      <c r="A23339" s="5" t="s">
        <v>22960</v>
      </c>
      <c r="B23339" s="5" t="s">
        <v>6376</v>
      </c>
      <c r="C23339" s="5" t="s">
        <v>12</v>
      </c>
      <c r="D23339" s="5" t="str">
        <f t="shared" si="364"/>
        <v>un</v>
      </c>
    </row>
    <row r="23340" spans="1:4" x14ac:dyDescent="0.2">
      <c r="A23340" s="5" t="s">
        <v>6377</v>
      </c>
      <c r="B23340" s="5" t="s">
        <v>36620</v>
      </c>
      <c r="C23340" s="5" t="s">
        <v>891</v>
      </c>
      <c r="D23340" s="5" t="str">
        <f t="shared" si="364"/>
        <v>kg</v>
      </c>
    </row>
    <row r="23341" spans="1:4" x14ac:dyDescent="0.2">
      <c r="A23341" s="5" t="s">
        <v>22961</v>
      </c>
      <c r="B23341" s="5" t="s">
        <v>36620</v>
      </c>
      <c r="C23341" s="5" t="s">
        <v>891</v>
      </c>
      <c r="D23341" s="5" t="str">
        <f t="shared" si="364"/>
        <v>kg</v>
      </c>
    </row>
    <row r="23342" spans="1:4" x14ac:dyDescent="0.2">
      <c r="A23342" s="5" t="s">
        <v>11553</v>
      </c>
      <c r="B23342" s="5" t="s">
        <v>36621</v>
      </c>
      <c r="C23342" s="5" t="s">
        <v>891</v>
      </c>
      <c r="D23342" s="5" t="str">
        <f t="shared" si="364"/>
        <v>kg</v>
      </c>
    </row>
    <row r="23343" spans="1:4" x14ac:dyDescent="0.2">
      <c r="A23343" s="5" t="s">
        <v>22962</v>
      </c>
      <c r="B23343" s="5" t="s">
        <v>36621</v>
      </c>
      <c r="C23343" s="5" t="s">
        <v>891</v>
      </c>
      <c r="D23343" s="5" t="str">
        <f t="shared" si="364"/>
        <v>kg</v>
      </c>
    </row>
    <row r="23344" spans="1:4" x14ac:dyDescent="0.2">
      <c r="A23344" s="5" t="s">
        <v>6378</v>
      </c>
      <c r="B23344" s="5" t="s">
        <v>36622</v>
      </c>
      <c r="C23344" s="5" t="s">
        <v>891</v>
      </c>
      <c r="D23344" s="5" t="str">
        <f t="shared" si="364"/>
        <v>kg</v>
      </c>
    </row>
    <row r="23345" spans="1:4" x14ac:dyDescent="0.2">
      <c r="A23345" s="5" t="s">
        <v>22963</v>
      </c>
      <c r="B23345" s="5" t="s">
        <v>36622</v>
      </c>
      <c r="C23345" s="5" t="s">
        <v>891</v>
      </c>
      <c r="D23345" s="5" t="str">
        <f t="shared" si="364"/>
        <v>kg</v>
      </c>
    </row>
    <row r="23346" spans="1:4" x14ac:dyDescent="0.2">
      <c r="A23346" s="5" t="s">
        <v>6379</v>
      </c>
      <c r="B23346" s="5" t="s">
        <v>36623</v>
      </c>
      <c r="C23346" s="5" t="s">
        <v>25536</v>
      </c>
      <c r="D23346" s="5" t="str">
        <f t="shared" si="364"/>
        <v>m2</v>
      </c>
    </row>
    <row r="23347" spans="1:4" x14ac:dyDescent="0.2">
      <c r="A23347" s="5" t="s">
        <v>22964</v>
      </c>
      <c r="B23347" s="5" t="s">
        <v>36623</v>
      </c>
      <c r="C23347" s="5" t="s">
        <v>25536</v>
      </c>
      <c r="D23347" s="5" t="str">
        <f t="shared" si="364"/>
        <v>m2</v>
      </c>
    </row>
    <row r="23348" spans="1:4" x14ac:dyDescent="0.2">
      <c r="A23348" s="5" t="s">
        <v>6380</v>
      </c>
      <c r="B23348" s="5" t="s">
        <v>36624</v>
      </c>
      <c r="C23348" s="5" t="s">
        <v>25536</v>
      </c>
      <c r="D23348" s="5" t="str">
        <f t="shared" si="364"/>
        <v>m2</v>
      </c>
    </row>
    <row r="23349" spans="1:4" x14ac:dyDescent="0.2">
      <c r="A23349" s="5" t="s">
        <v>22965</v>
      </c>
      <c r="B23349" s="5" t="s">
        <v>36624</v>
      </c>
      <c r="C23349" s="5" t="s">
        <v>25536</v>
      </c>
      <c r="D23349" s="5" t="str">
        <f t="shared" si="364"/>
        <v>m2</v>
      </c>
    </row>
    <row r="23350" spans="1:4" x14ac:dyDescent="0.2">
      <c r="A23350" s="5" t="s">
        <v>6381</v>
      </c>
      <c r="B23350" s="5" t="s">
        <v>36625</v>
      </c>
      <c r="C23350" s="5" t="s">
        <v>25536</v>
      </c>
      <c r="D23350" s="5" t="str">
        <f t="shared" si="364"/>
        <v>m2</v>
      </c>
    </row>
    <row r="23351" spans="1:4" x14ac:dyDescent="0.2">
      <c r="A23351" s="5" t="s">
        <v>22966</v>
      </c>
      <c r="B23351" s="5" t="s">
        <v>36625</v>
      </c>
      <c r="C23351" s="5" t="s">
        <v>25536</v>
      </c>
      <c r="D23351" s="5" t="str">
        <f t="shared" si="364"/>
        <v>m2</v>
      </c>
    </row>
    <row r="23352" spans="1:4" x14ac:dyDescent="0.2">
      <c r="A23352" s="5" t="s">
        <v>6382</v>
      </c>
      <c r="B23352" s="5" t="s">
        <v>36626</v>
      </c>
      <c r="C23352" s="5" t="s">
        <v>25536</v>
      </c>
      <c r="D23352" s="5" t="str">
        <f t="shared" si="364"/>
        <v>m2</v>
      </c>
    </row>
    <row r="23353" spans="1:4" x14ac:dyDescent="0.2">
      <c r="A23353" s="5" t="s">
        <v>22967</v>
      </c>
      <c r="B23353" s="5" t="s">
        <v>36626</v>
      </c>
      <c r="C23353" s="5" t="s">
        <v>25536</v>
      </c>
      <c r="D23353" s="5" t="str">
        <f t="shared" si="364"/>
        <v>m2</v>
      </c>
    </row>
    <row r="23354" spans="1:4" x14ac:dyDescent="0.2">
      <c r="A23354" s="5" t="s">
        <v>6383</v>
      </c>
      <c r="B23354" s="5" t="s">
        <v>36627</v>
      </c>
      <c r="C23354" s="5" t="s">
        <v>25536</v>
      </c>
      <c r="D23354" s="5" t="str">
        <f t="shared" si="364"/>
        <v>m2</v>
      </c>
    </row>
    <row r="23355" spans="1:4" x14ac:dyDescent="0.2">
      <c r="A23355" s="5" t="s">
        <v>22968</v>
      </c>
      <c r="B23355" s="5" t="s">
        <v>36627</v>
      </c>
      <c r="C23355" s="5" t="s">
        <v>25536</v>
      </c>
      <c r="D23355" s="5" t="str">
        <f t="shared" si="364"/>
        <v>m2</v>
      </c>
    </row>
    <row r="23356" spans="1:4" x14ac:dyDescent="0.2">
      <c r="A23356" s="5" t="s">
        <v>6384</v>
      </c>
      <c r="B23356" s="5" t="s">
        <v>36628</v>
      </c>
      <c r="C23356" s="5" t="s">
        <v>25536</v>
      </c>
      <c r="D23356" s="5" t="str">
        <f t="shared" si="364"/>
        <v>m2</v>
      </c>
    </row>
    <row r="23357" spans="1:4" x14ac:dyDescent="0.2">
      <c r="A23357" s="5" t="s">
        <v>22969</v>
      </c>
      <c r="B23357" s="5" t="s">
        <v>36628</v>
      </c>
      <c r="C23357" s="5" t="s">
        <v>25536</v>
      </c>
      <c r="D23357" s="5" t="str">
        <f t="shared" si="364"/>
        <v>m2</v>
      </c>
    </row>
    <row r="23358" spans="1:4" x14ac:dyDescent="0.2">
      <c r="A23358" s="5" t="s">
        <v>6385</v>
      </c>
      <c r="B23358" s="5" t="s">
        <v>36629</v>
      </c>
      <c r="C23358" s="5" t="s">
        <v>25536</v>
      </c>
      <c r="D23358" s="5" t="str">
        <f t="shared" si="364"/>
        <v>m2</v>
      </c>
    </row>
    <row r="23359" spans="1:4" x14ac:dyDescent="0.2">
      <c r="A23359" s="5" t="s">
        <v>22970</v>
      </c>
      <c r="B23359" s="5" t="s">
        <v>36629</v>
      </c>
      <c r="C23359" s="5" t="s">
        <v>25536</v>
      </c>
      <c r="D23359" s="5" t="str">
        <f t="shared" si="364"/>
        <v>m2</v>
      </c>
    </row>
    <row r="23360" spans="1:4" x14ac:dyDescent="0.2">
      <c r="A23360" s="5" t="s">
        <v>6386</v>
      </c>
      <c r="B23360" s="5" t="s">
        <v>36630</v>
      </c>
      <c r="C23360" s="5" t="s">
        <v>25536</v>
      </c>
      <c r="D23360" s="5" t="str">
        <f t="shared" si="364"/>
        <v>m2</v>
      </c>
    </row>
    <row r="23361" spans="1:4" x14ac:dyDescent="0.2">
      <c r="A23361" s="5" t="s">
        <v>22971</v>
      </c>
      <c r="B23361" s="5" t="s">
        <v>36630</v>
      </c>
      <c r="C23361" s="5" t="s">
        <v>25536</v>
      </c>
      <c r="D23361" s="5" t="str">
        <f t="shared" si="364"/>
        <v>m2</v>
      </c>
    </row>
    <row r="23362" spans="1:4" x14ac:dyDescent="0.2">
      <c r="A23362" s="5" t="s">
        <v>6387</v>
      </c>
      <c r="B23362" s="5" t="s">
        <v>6388</v>
      </c>
      <c r="C23362" s="5" t="s">
        <v>25536</v>
      </c>
      <c r="D23362" s="5" t="str">
        <f t="shared" ref="D23362:D23425" si="365">LOWER(C23362)</f>
        <v>m2</v>
      </c>
    </row>
    <row r="23363" spans="1:4" x14ac:dyDescent="0.2">
      <c r="A23363" s="5" t="s">
        <v>22972</v>
      </c>
      <c r="B23363" s="5" t="s">
        <v>6388</v>
      </c>
      <c r="C23363" s="5" t="s">
        <v>25536</v>
      </c>
      <c r="D23363" s="5" t="str">
        <f t="shared" si="365"/>
        <v>m2</v>
      </c>
    </row>
    <row r="23364" spans="1:4" x14ac:dyDescent="0.2">
      <c r="A23364" s="5" t="s">
        <v>6389</v>
      </c>
      <c r="B23364" s="5" t="s">
        <v>36631</v>
      </c>
      <c r="C23364" s="5" t="s">
        <v>12</v>
      </c>
      <c r="D23364" s="5" t="str">
        <f t="shared" si="365"/>
        <v>un</v>
      </c>
    </row>
    <row r="23365" spans="1:4" x14ac:dyDescent="0.2">
      <c r="A23365" s="5" t="s">
        <v>22973</v>
      </c>
      <c r="B23365" s="5" t="s">
        <v>36631</v>
      </c>
      <c r="C23365" s="5" t="s">
        <v>12</v>
      </c>
      <c r="D23365" s="5" t="str">
        <f t="shared" si="365"/>
        <v>un</v>
      </c>
    </row>
    <row r="23366" spans="1:4" x14ac:dyDescent="0.2">
      <c r="A23366" s="5" t="s">
        <v>6390</v>
      </c>
      <c r="B23366" s="5" t="s">
        <v>6391</v>
      </c>
      <c r="C23366" s="5" t="s">
        <v>12</v>
      </c>
      <c r="D23366" s="5" t="str">
        <f t="shared" si="365"/>
        <v>un</v>
      </c>
    </row>
    <row r="23367" spans="1:4" x14ac:dyDescent="0.2">
      <c r="A23367" s="5" t="s">
        <v>22974</v>
      </c>
      <c r="B23367" s="5" t="s">
        <v>6391</v>
      </c>
      <c r="C23367" s="5" t="s">
        <v>12</v>
      </c>
      <c r="D23367" s="5" t="str">
        <f t="shared" si="365"/>
        <v>un</v>
      </c>
    </row>
    <row r="23368" spans="1:4" x14ac:dyDescent="0.2">
      <c r="A23368" s="5" t="s">
        <v>6392</v>
      </c>
      <c r="B23368" s="5" t="s">
        <v>36632</v>
      </c>
      <c r="C23368" s="5" t="s">
        <v>12</v>
      </c>
      <c r="D23368" s="5" t="str">
        <f t="shared" si="365"/>
        <v>un</v>
      </c>
    </row>
    <row r="23369" spans="1:4" x14ac:dyDescent="0.2">
      <c r="A23369" s="5" t="s">
        <v>22975</v>
      </c>
      <c r="B23369" s="5" t="s">
        <v>36632</v>
      </c>
      <c r="C23369" s="5" t="s">
        <v>12</v>
      </c>
      <c r="D23369" s="5" t="str">
        <f t="shared" si="365"/>
        <v>un</v>
      </c>
    </row>
    <row r="23370" spans="1:4" x14ac:dyDescent="0.2">
      <c r="A23370" s="5" t="s">
        <v>6393</v>
      </c>
      <c r="B23370" s="5" t="s">
        <v>23608</v>
      </c>
      <c r="C23370" s="5" t="s">
        <v>12</v>
      </c>
      <c r="D23370" s="5" t="str">
        <f t="shared" si="365"/>
        <v>un</v>
      </c>
    </row>
    <row r="23371" spans="1:4" x14ac:dyDescent="0.2">
      <c r="A23371" s="5" t="s">
        <v>22976</v>
      </c>
      <c r="B23371" s="5" t="s">
        <v>23608</v>
      </c>
      <c r="C23371" s="5" t="s">
        <v>12</v>
      </c>
      <c r="D23371" s="5" t="str">
        <f t="shared" si="365"/>
        <v>un</v>
      </c>
    </row>
    <row r="23372" spans="1:4" x14ac:dyDescent="0.2">
      <c r="A23372" s="5" t="s">
        <v>6394</v>
      </c>
      <c r="B23372" s="5" t="s">
        <v>23609</v>
      </c>
      <c r="C23372" s="5" t="s">
        <v>12</v>
      </c>
      <c r="D23372" s="5" t="str">
        <f t="shared" si="365"/>
        <v>un</v>
      </c>
    </row>
    <row r="23373" spans="1:4" x14ac:dyDescent="0.2">
      <c r="A23373" s="5" t="s">
        <v>22977</v>
      </c>
      <c r="B23373" s="5" t="s">
        <v>23609</v>
      </c>
      <c r="C23373" s="5" t="s">
        <v>12</v>
      </c>
      <c r="D23373" s="5" t="str">
        <f t="shared" si="365"/>
        <v>un</v>
      </c>
    </row>
    <row r="23374" spans="1:4" x14ac:dyDescent="0.2">
      <c r="A23374" s="5" t="s">
        <v>6395</v>
      </c>
      <c r="B23374" s="5" t="s">
        <v>23610</v>
      </c>
      <c r="C23374" s="5" t="s">
        <v>12</v>
      </c>
      <c r="D23374" s="5" t="str">
        <f t="shared" si="365"/>
        <v>un</v>
      </c>
    </row>
    <row r="23375" spans="1:4" x14ac:dyDescent="0.2">
      <c r="A23375" s="5" t="s">
        <v>22978</v>
      </c>
      <c r="B23375" s="5" t="s">
        <v>23610</v>
      </c>
      <c r="C23375" s="5" t="s">
        <v>12</v>
      </c>
      <c r="D23375" s="5" t="str">
        <f t="shared" si="365"/>
        <v>un</v>
      </c>
    </row>
    <row r="23376" spans="1:4" x14ac:dyDescent="0.2">
      <c r="A23376" s="5" t="s">
        <v>6396</v>
      </c>
      <c r="B23376" s="5" t="s">
        <v>36633</v>
      </c>
      <c r="C23376" s="5" t="s">
        <v>12</v>
      </c>
      <c r="D23376" s="5" t="str">
        <f t="shared" si="365"/>
        <v>un</v>
      </c>
    </row>
    <row r="23377" spans="1:4" x14ac:dyDescent="0.2">
      <c r="A23377" s="5" t="s">
        <v>22979</v>
      </c>
      <c r="B23377" s="5" t="s">
        <v>36633</v>
      </c>
      <c r="C23377" s="5" t="s">
        <v>12</v>
      </c>
      <c r="D23377" s="5" t="str">
        <f t="shared" si="365"/>
        <v>un</v>
      </c>
    </row>
    <row r="23378" spans="1:4" x14ac:dyDescent="0.2">
      <c r="A23378" s="5" t="s">
        <v>6397</v>
      </c>
      <c r="B23378" s="5" t="s">
        <v>36634</v>
      </c>
      <c r="C23378" s="5" t="s">
        <v>12</v>
      </c>
      <c r="D23378" s="5" t="str">
        <f t="shared" si="365"/>
        <v>un</v>
      </c>
    </row>
    <row r="23379" spans="1:4" x14ac:dyDescent="0.2">
      <c r="A23379" s="5" t="s">
        <v>22980</v>
      </c>
      <c r="B23379" s="5" t="s">
        <v>36634</v>
      </c>
      <c r="C23379" s="5" t="s">
        <v>12</v>
      </c>
      <c r="D23379" s="5" t="str">
        <f t="shared" si="365"/>
        <v>un</v>
      </c>
    </row>
    <row r="23380" spans="1:4" x14ac:dyDescent="0.2">
      <c r="A23380" s="5" t="s">
        <v>6398</v>
      </c>
      <c r="B23380" s="5" t="s">
        <v>36635</v>
      </c>
      <c r="C23380" s="5" t="s">
        <v>12</v>
      </c>
      <c r="D23380" s="5" t="str">
        <f t="shared" si="365"/>
        <v>un</v>
      </c>
    </row>
    <row r="23381" spans="1:4" x14ac:dyDescent="0.2">
      <c r="A23381" s="5" t="s">
        <v>22981</v>
      </c>
      <c r="B23381" s="5" t="s">
        <v>36635</v>
      </c>
      <c r="C23381" s="5" t="s">
        <v>12</v>
      </c>
      <c r="D23381" s="5" t="str">
        <f t="shared" si="365"/>
        <v>un</v>
      </c>
    </row>
    <row r="23382" spans="1:4" x14ac:dyDescent="0.2">
      <c r="A23382" s="5" t="s">
        <v>6399</v>
      </c>
      <c r="B23382" s="5" t="s">
        <v>36636</v>
      </c>
      <c r="C23382" s="5" t="s">
        <v>12</v>
      </c>
      <c r="D23382" s="5" t="str">
        <f t="shared" si="365"/>
        <v>un</v>
      </c>
    </row>
    <row r="23383" spans="1:4" x14ac:dyDescent="0.2">
      <c r="A23383" s="5" t="s">
        <v>22982</v>
      </c>
      <c r="B23383" s="5" t="s">
        <v>36636</v>
      </c>
      <c r="C23383" s="5" t="s">
        <v>12</v>
      </c>
      <c r="D23383" s="5" t="str">
        <f t="shared" si="365"/>
        <v>un</v>
      </c>
    </row>
    <row r="23384" spans="1:4" x14ac:dyDescent="0.2">
      <c r="A23384" s="5" t="s">
        <v>6400</v>
      </c>
      <c r="B23384" s="5" t="s">
        <v>36637</v>
      </c>
      <c r="C23384" s="5" t="s">
        <v>12</v>
      </c>
      <c r="D23384" s="5" t="str">
        <f t="shared" si="365"/>
        <v>un</v>
      </c>
    </row>
    <row r="23385" spans="1:4" x14ac:dyDescent="0.2">
      <c r="A23385" s="5" t="s">
        <v>22983</v>
      </c>
      <c r="B23385" s="5" t="s">
        <v>36637</v>
      </c>
      <c r="C23385" s="5" t="s">
        <v>12</v>
      </c>
      <c r="D23385" s="5" t="str">
        <f t="shared" si="365"/>
        <v>un</v>
      </c>
    </row>
    <row r="23386" spans="1:4" x14ac:dyDescent="0.2">
      <c r="A23386" s="5" t="s">
        <v>6401</v>
      </c>
      <c r="B23386" s="5" t="s">
        <v>36638</v>
      </c>
      <c r="C23386" s="5" t="s">
        <v>12</v>
      </c>
      <c r="D23386" s="5" t="str">
        <f t="shared" si="365"/>
        <v>un</v>
      </c>
    </row>
    <row r="23387" spans="1:4" x14ac:dyDescent="0.2">
      <c r="A23387" s="5" t="s">
        <v>22984</v>
      </c>
      <c r="B23387" s="5" t="s">
        <v>36638</v>
      </c>
      <c r="C23387" s="5" t="s">
        <v>12</v>
      </c>
      <c r="D23387" s="5" t="str">
        <f t="shared" si="365"/>
        <v>un</v>
      </c>
    </row>
    <row r="23388" spans="1:4" x14ac:dyDescent="0.2">
      <c r="A23388" s="5" t="s">
        <v>6402</v>
      </c>
      <c r="B23388" s="5" t="s">
        <v>36639</v>
      </c>
      <c r="C23388" s="5" t="s">
        <v>12</v>
      </c>
      <c r="D23388" s="5" t="str">
        <f t="shared" si="365"/>
        <v>un</v>
      </c>
    </row>
    <row r="23389" spans="1:4" x14ac:dyDescent="0.2">
      <c r="A23389" s="5" t="s">
        <v>22985</v>
      </c>
      <c r="B23389" s="5" t="s">
        <v>36639</v>
      </c>
      <c r="C23389" s="5" t="s">
        <v>12</v>
      </c>
      <c r="D23389" s="5" t="str">
        <f t="shared" si="365"/>
        <v>un</v>
      </c>
    </row>
    <row r="23390" spans="1:4" x14ac:dyDescent="0.2">
      <c r="A23390" s="5" t="s">
        <v>6403</v>
      </c>
      <c r="B23390" s="5" t="s">
        <v>36640</v>
      </c>
      <c r="C23390" s="5" t="s">
        <v>12</v>
      </c>
      <c r="D23390" s="5" t="str">
        <f t="shared" si="365"/>
        <v>un</v>
      </c>
    </row>
    <row r="23391" spans="1:4" x14ac:dyDescent="0.2">
      <c r="A23391" s="5" t="s">
        <v>22986</v>
      </c>
      <c r="B23391" s="5" t="s">
        <v>36640</v>
      </c>
      <c r="C23391" s="5" t="s">
        <v>12</v>
      </c>
      <c r="D23391" s="5" t="str">
        <f t="shared" si="365"/>
        <v>un</v>
      </c>
    </row>
    <row r="23392" spans="1:4" x14ac:dyDescent="0.2">
      <c r="A23392" s="5" t="s">
        <v>6404</v>
      </c>
      <c r="B23392" s="5" t="s">
        <v>36641</v>
      </c>
      <c r="C23392" s="5" t="s">
        <v>12</v>
      </c>
      <c r="D23392" s="5" t="str">
        <f t="shared" si="365"/>
        <v>un</v>
      </c>
    </row>
    <row r="23393" spans="1:4" x14ac:dyDescent="0.2">
      <c r="A23393" s="5" t="s">
        <v>22987</v>
      </c>
      <c r="B23393" s="5" t="s">
        <v>36641</v>
      </c>
      <c r="C23393" s="5" t="s">
        <v>12</v>
      </c>
      <c r="D23393" s="5" t="str">
        <f t="shared" si="365"/>
        <v>un</v>
      </c>
    </row>
    <row r="23394" spans="1:4" x14ac:dyDescent="0.2">
      <c r="A23394" s="5" t="s">
        <v>6405</v>
      </c>
      <c r="B23394" s="5" t="s">
        <v>6406</v>
      </c>
      <c r="C23394" s="5" t="s">
        <v>12</v>
      </c>
      <c r="D23394" s="5" t="str">
        <f t="shared" si="365"/>
        <v>un</v>
      </c>
    </row>
    <row r="23395" spans="1:4" x14ac:dyDescent="0.2">
      <c r="A23395" s="5" t="s">
        <v>22988</v>
      </c>
      <c r="B23395" s="5" t="s">
        <v>6406</v>
      </c>
      <c r="C23395" s="5" t="s">
        <v>12</v>
      </c>
      <c r="D23395" s="5" t="str">
        <f t="shared" si="365"/>
        <v>un</v>
      </c>
    </row>
    <row r="23396" spans="1:4" x14ac:dyDescent="0.2">
      <c r="A23396" s="5" t="s">
        <v>6407</v>
      </c>
      <c r="B23396" s="5" t="s">
        <v>6408</v>
      </c>
      <c r="C23396" s="5" t="s">
        <v>12</v>
      </c>
      <c r="D23396" s="5" t="str">
        <f t="shared" si="365"/>
        <v>un</v>
      </c>
    </row>
    <row r="23397" spans="1:4" x14ac:dyDescent="0.2">
      <c r="A23397" s="5" t="s">
        <v>22989</v>
      </c>
      <c r="B23397" s="5" t="s">
        <v>6408</v>
      </c>
      <c r="C23397" s="5" t="s">
        <v>12</v>
      </c>
      <c r="D23397" s="5" t="str">
        <f t="shared" si="365"/>
        <v>un</v>
      </c>
    </row>
    <row r="23398" spans="1:4" x14ac:dyDescent="0.2">
      <c r="A23398" s="5" t="s">
        <v>6409</v>
      </c>
      <c r="B23398" s="5" t="s">
        <v>6410</v>
      </c>
      <c r="C23398" s="5" t="s">
        <v>12</v>
      </c>
      <c r="D23398" s="5" t="str">
        <f t="shared" si="365"/>
        <v>un</v>
      </c>
    </row>
    <row r="23399" spans="1:4" x14ac:dyDescent="0.2">
      <c r="A23399" s="5" t="s">
        <v>22990</v>
      </c>
      <c r="B23399" s="5" t="s">
        <v>6410</v>
      </c>
      <c r="C23399" s="5" t="s">
        <v>12</v>
      </c>
      <c r="D23399" s="5" t="str">
        <f t="shared" si="365"/>
        <v>un</v>
      </c>
    </row>
    <row r="23400" spans="1:4" x14ac:dyDescent="0.2">
      <c r="A23400" s="5" t="s">
        <v>6411</v>
      </c>
      <c r="B23400" s="5" t="s">
        <v>6412</v>
      </c>
      <c r="C23400" s="5" t="s">
        <v>12</v>
      </c>
      <c r="D23400" s="5" t="str">
        <f t="shared" si="365"/>
        <v>un</v>
      </c>
    </row>
    <row r="23401" spans="1:4" x14ac:dyDescent="0.2">
      <c r="A23401" s="5" t="s">
        <v>22991</v>
      </c>
      <c r="B23401" s="5" t="s">
        <v>6412</v>
      </c>
      <c r="C23401" s="5" t="s">
        <v>12</v>
      </c>
      <c r="D23401" s="5" t="str">
        <f t="shared" si="365"/>
        <v>un</v>
      </c>
    </row>
    <row r="23402" spans="1:4" x14ac:dyDescent="0.2">
      <c r="A23402" s="5" t="s">
        <v>6413</v>
      </c>
      <c r="B23402" s="5" t="s">
        <v>6414</v>
      </c>
      <c r="C23402" s="5" t="s">
        <v>12</v>
      </c>
      <c r="D23402" s="5" t="str">
        <f t="shared" si="365"/>
        <v>un</v>
      </c>
    </row>
    <row r="23403" spans="1:4" x14ac:dyDescent="0.2">
      <c r="A23403" s="5" t="s">
        <v>22992</v>
      </c>
      <c r="B23403" s="5" t="s">
        <v>6414</v>
      </c>
      <c r="C23403" s="5" t="s">
        <v>12</v>
      </c>
      <c r="D23403" s="5" t="str">
        <f t="shared" si="365"/>
        <v>un</v>
      </c>
    </row>
    <row r="23404" spans="1:4" x14ac:dyDescent="0.2">
      <c r="A23404" s="5" t="s">
        <v>6415</v>
      </c>
      <c r="B23404" s="5" t="s">
        <v>6416</v>
      </c>
      <c r="C23404" s="5" t="s">
        <v>12</v>
      </c>
      <c r="D23404" s="5" t="str">
        <f t="shared" si="365"/>
        <v>un</v>
      </c>
    </row>
    <row r="23405" spans="1:4" x14ac:dyDescent="0.2">
      <c r="A23405" s="5" t="s">
        <v>22993</v>
      </c>
      <c r="B23405" s="5" t="s">
        <v>6416</v>
      </c>
      <c r="C23405" s="5" t="s">
        <v>12</v>
      </c>
      <c r="D23405" s="5" t="str">
        <f t="shared" si="365"/>
        <v>un</v>
      </c>
    </row>
    <row r="23406" spans="1:4" x14ac:dyDescent="0.2">
      <c r="A23406" s="5" t="s">
        <v>6417</v>
      </c>
      <c r="B23406" s="5" t="s">
        <v>6418</v>
      </c>
      <c r="C23406" s="5" t="s">
        <v>12</v>
      </c>
      <c r="D23406" s="5" t="str">
        <f t="shared" si="365"/>
        <v>un</v>
      </c>
    </row>
    <row r="23407" spans="1:4" x14ac:dyDescent="0.2">
      <c r="A23407" s="5" t="s">
        <v>22994</v>
      </c>
      <c r="B23407" s="5" t="s">
        <v>6418</v>
      </c>
      <c r="C23407" s="5" t="s">
        <v>12</v>
      </c>
      <c r="D23407" s="5" t="str">
        <f t="shared" si="365"/>
        <v>un</v>
      </c>
    </row>
    <row r="23408" spans="1:4" x14ac:dyDescent="0.2">
      <c r="A23408" s="5" t="s">
        <v>11554</v>
      </c>
      <c r="B23408" s="5" t="s">
        <v>11555</v>
      </c>
      <c r="C23408" s="5" t="s">
        <v>12</v>
      </c>
      <c r="D23408" s="5" t="str">
        <f t="shared" si="365"/>
        <v>un</v>
      </c>
    </row>
    <row r="23409" spans="1:4" x14ac:dyDescent="0.2">
      <c r="A23409" s="5" t="s">
        <v>22995</v>
      </c>
      <c r="B23409" s="5" t="s">
        <v>11555</v>
      </c>
      <c r="C23409" s="5" t="s">
        <v>12</v>
      </c>
      <c r="D23409" s="5" t="str">
        <f t="shared" si="365"/>
        <v>un</v>
      </c>
    </row>
    <row r="23410" spans="1:4" x14ac:dyDescent="0.2">
      <c r="A23410" s="5" t="s">
        <v>11556</v>
      </c>
      <c r="B23410" s="5" t="s">
        <v>11557</v>
      </c>
      <c r="C23410" s="5" t="s">
        <v>12</v>
      </c>
      <c r="D23410" s="5" t="str">
        <f t="shared" si="365"/>
        <v>un</v>
      </c>
    </row>
    <row r="23411" spans="1:4" x14ac:dyDescent="0.2">
      <c r="A23411" s="5" t="s">
        <v>22996</v>
      </c>
      <c r="B23411" s="5" t="s">
        <v>11557</v>
      </c>
      <c r="C23411" s="5" t="s">
        <v>12</v>
      </c>
      <c r="D23411" s="5" t="str">
        <f t="shared" si="365"/>
        <v>un</v>
      </c>
    </row>
    <row r="23412" spans="1:4" x14ac:dyDescent="0.2">
      <c r="A23412" s="5" t="s">
        <v>11558</v>
      </c>
      <c r="B23412" s="5" t="s">
        <v>11559</v>
      </c>
      <c r="C23412" s="5" t="s">
        <v>12</v>
      </c>
      <c r="D23412" s="5" t="str">
        <f t="shared" si="365"/>
        <v>un</v>
      </c>
    </row>
    <row r="23413" spans="1:4" x14ac:dyDescent="0.2">
      <c r="A23413" s="5" t="s">
        <v>22997</v>
      </c>
      <c r="B23413" s="5" t="s">
        <v>11559</v>
      </c>
      <c r="C23413" s="5" t="s">
        <v>12</v>
      </c>
      <c r="D23413" s="5" t="str">
        <f t="shared" si="365"/>
        <v>un</v>
      </c>
    </row>
    <row r="23414" spans="1:4" x14ac:dyDescent="0.2">
      <c r="A23414" s="5" t="s">
        <v>11560</v>
      </c>
      <c r="B23414" s="5" t="s">
        <v>11561</v>
      </c>
      <c r="C23414" s="5" t="s">
        <v>12</v>
      </c>
      <c r="D23414" s="5" t="str">
        <f t="shared" si="365"/>
        <v>un</v>
      </c>
    </row>
    <row r="23415" spans="1:4" x14ac:dyDescent="0.2">
      <c r="A23415" s="5" t="s">
        <v>22998</v>
      </c>
      <c r="B23415" s="5" t="s">
        <v>11561</v>
      </c>
      <c r="C23415" s="5" t="s">
        <v>12</v>
      </c>
      <c r="D23415" s="5" t="str">
        <f t="shared" si="365"/>
        <v>un</v>
      </c>
    </row>
    <row r="23416" spans="1:4" x14ac:dyDescent="0.2">
      <c r="A23416" s="5" t="s">
        <v>11566</v>
      </c>
      <c r="B23416" s="5" t="s">
        <v>36642</v>
      </c>
      <c r="C23416" s="5" t="s">
        <v>25536</v>
      </c>
      <c r="D23416" s="5" t="str">
        <f t="shared" si="365"/>
        <v>m2</v>
      </c>
    </row>
    <row r="23417" spans="1:4" x14ac:dyDescent="0.2">
      <c r="A23417" s="5" t="s">
        <v>22999</v>
      </c>
      <c r="B23417" s="5" t="s">
        <v>36642</v>
      </c>
      <c r="C23417" s="5" t="s">
        <v>25536</v>
      </c>
      <c r="D23417" s="5" t="str">
        <f t="shared" si="365"/>
        <v>m2</v>
      </c>
    </row>
    <row r="23418" spans="1:4" x14ac:dyDescent="0.2">
      <c r="A23418" s="5" t="s">
        <v>23883</v>
      </c>
      <c r="B23418" s="5" t="s">
        <v>36643</v>
      </c>
      <c r="C23418" s="5" t="s">
        <v>21</v>
      </c>
      <c r="D23418" s="5" t="str">
        <f t="shared" si="365"/>
        <v>m</v>
      </c>
    </row>
    <row r="23419" spans="1:4" x14ac:dyDescent="0.2">
      <c r="A23419" s="5" t="s">
        <v>23884</v>
      </c>
      <c r="B23419" s="5" t="s">
        <v>36643</v>
      </c>
      <c r="C23419" s="5" t="s">
        <v>21</v>
      </c>
      <c r="D23419" s="5" t="str">
        <f t="shared" si="365"/>
        <v>m</v>
      </c>
    </row>
    <row r="23420" spans="1:4" x14ac:dyDescent="0.2">
      <c r="A23420" s="5" t="s">
        <v>23885</v>
      </c>
      <c r="B23420" s="5" t="s">
        <v>36644</v>
      </c>
      <c r="C23420" s="5" t="s">
        <v>21</v>
      </c>
      <c r="D23420" s="5" t="str">
        <f t="shared" si="365"/>
        <v>m</v>
      </c>
    </row>
    <row r="23421" spans="1:4" x14ac:dyDescent="0.2">
      <c r="A23421" s="5" t="s">
        <v>23886</v>
      </c>
      <c r="B23421" s="5" t="s">
        <v>36644</v>
      </c>
      <c r="C23421" s="5" t="s">
        <v>21</v>
      </c>
      <c r="D23421" s="5" t="str">
        <f t="shared" si="365"/>
        <v>m</v>
      </c>
    </row>
    <row r="23422" spans="1:4" x14ac:dyDescent="0.2">
      <c r="A23422" s="5" t="s">
        <v>23887</v>
      </c>
      <c r="B23422" s="5" t="s">
        <v>36645</v>
      </c>
      <c r="C23422" s="5" t="s">
        <v>21</v>
      </c>
      <c r="D23422" s="5" t="str">
        <f t="shared" si="365"/>
        <v>m</v>
      </c>
    </row>
    <row r="23423" spans="1:4" x14ac:dyDescent="0.2">
      <c r="A23423" s="5" t="s">
        <v>23888</v>
      </c>
      <c r="B23423" s="5" t="s">
        <v>36645</v>
      </c>
      <c r="C23423" s="5" t="s">
        <v>21</v>
      </c>
      <c r="D23423" s="5" t="str">
        <f t="shared" si="365"/>
        <v>m</v>
      </c>
    </row>
    <row r="23424" spans="1:4" x14ac:dyDescent="0.2">
      <c r="A23424" s="5" t="s">
        <v>23889</v>
      </c>
      <c r="B23424" s="5" t="s">
        <v>36646</v>
      </c>
      <c r="C23424" s="5" t="s">
        <v>21</v>
      </c>
      <c r="D23424" s="5" t="str">
        <f t="shared" si="365"/>
        <v>m</v>
      </c>
    </row>
    <row r="23425" spans="1:4" x14ac:dyDescent="0.2">
      <c r="A23425" s="5" t="s">
        <v>23890</v>
      </c>
      <c r="B23425" s="5" t="s">
        <v>36646</v>
      </c>
      <c r="C23425" s="5" t="s">
        <v>21</v>
      </c>
      <c r="D23425" s="5" t="str">
        <f t="shared" si="365"/>
        <v>m</v>
      </c>
    </row>
    <row r="23426" spans="1:4" x14ac:dyDescent="0.2">
      <c r="A23426" s="5" t="s">
        <v>23891</v>
      </c>
      <c r="B23426" s="5" t="s">
        <v>36647</v>
      </c>
      <c r="C23426" s="5" t="s">
        <v>21</v>
      </c>
      <c r="D23426" s="5" t="str">
        <f t="shared" ref="D23426:D23489" si="366">LOWER(C23426)</f>
        <v>m</v>
      </c>
    </row>
    <row r="23427" spans="1:4" x14ac:dyDescent="0.2">
      <c r="A23427" s="5" t="s">
        <v>23892</v>
      </c>
      <c r="B23427" s="5" t="s">
        <v>36647</v>
      </c>
      <c r="C23427" s="5" t="s">
        <v>21</v>
      </c>
      <c r="D23427" s="5" t="str">
        <f t="shared" si="366"/>
        <v>m</v>
      </c>
    </row>
    <row r="23428" spans="1:4" x14ac:dyDescent="0.2">
      <c r="A23428" s="5" t="s">
        <v>6419</v>
      </c>
      <c r="B23428" s="5" t="s">
        <v>36648</v>
      </c>
      <c r="C23428" s="5" t="s">
        <v>21</v>
      </c>
      <c r="D23428" s="5" t="str">
        <f t="shared" si="366"/>
        <v>m</v>
      </c>
    </row>
    <row r="23429" spans="1:4" x14ac:dyDescent="0.2">
      <c r="A23429" s="5" t="s">
        <v>23000</v>
      </c>
      <c r="B23429" s="5" t="s">
        <v>36648</v>
      </c>
      <c r="C23429" s="5" t="s">
        <v>21</v>
      </c>
      <c r="D23429" s="5" t="str">
        <f t="shared" si="366"/>
        <v>m</v>
      </c>
    </row>
    <row r="23430" spans="1:4" x14ac:dyDescent="0.2">
      <c r="A23430" s="5" t="s">
        <v>6420</v>
      </c>
      <c r="B23430" s="5" t="s">
        <v>36649</v>
      </c>
      <c r="C23430" s="5" t="s">
        <v>21</v>
      </c>
      <c r="D23430" s="5" t="str">
        <f t="shared" si="366"/>
        <v>m</v>
      </c>
    </row>
    <row r="23431" spans="1:4" x14ac:dyDescent="0.2">
      <c r="A23431" s="5" t="s">
        <v>23001</v>
      </c>
      <c r="B23431" s="5" t="s">
        <v>36649</v>
      </c>
      <c r="C23431" s="5" t="s">
        <v>21</v>
      </c>
      <c r="D23431" s="5" t="str">
        <f t="shared" si="366"/>
        <v>m</v>
      </c>
    </row>
    <row r="23432" spans="1:4" x14ac:dyDescent="0.2">
      <c r="A23432" s="5" t="s">
        <v>6421</v>
      </c>
      <c r="B23432" s="5" t="s">
        <v>36650</v>
      </c>
      <c r="C23432" s="5" t="s">
        <v>21</v>
      </c>
      <c r="D23432" s="5" t="str">
        <f t="shared" si="366"/>
        <v>m</v>
      </c>
    </row>
    <row r="23433" spans="1:4" x14ac:dyDescent="0.2">
      <c r="A23433" s="5" t="s">
        <v>23002</v>
      </c>
      <c r="B23433" s="5" t="s">
        <v>36650</v>
      </c>
      <c r="C23433" s="5" t="s">
        <v>21</v>
      </c>
      <c r="D23433" s="5" t="str">
        <f t="shared" si="366"/>
        <v>m</v>
      </c>
    </row>
    <row r="23434" spans="1:4" x14ac:dyDescent="0.2">
      <c r="A23434" s="5" t="s">
        <v>6422</v>
      </c>
      <c r="B23434" s="5" t="s">
        <v>36651</v>
      </c>
      <c r="C23434" s="5" t="s">
        <v>25323</v>
      </c>
      <c r="D23434" s="5" t="str">
        <f t="shared" si="366"/>
        <v>m3</v>
      </c>
    </row>
    <row r="23435" spans="1:4" x14ac:dyDescent="0.2">
      <c r="A23435" s="5" t="s">
        <v>23003</v>
      </c>
      <c r="B23435" s="5" t="s">
        <v>36651</v>
      </c>
      <c r="C23435" s="5" t="s">
        <v>25323</v>
      </c>
      <c r="D23435" s="5" t="str">
        <f t="shared" si="366"/>
        <v>m3</v>
      </c>
    </row>
    <row r="23436" spans="1:4" x14ac:dyDescent="0.2">
      <c r="A23436" s="5" t="s">
        <v>6423</v>
      </c>
      <c r="B23436" s="5" t="s">
        <v>36652</v>
      </c>
      <c r="C23436" s="5" t="s">
        <v>427</v>
      </c>
      <c r="D23436" s="5" t="str">
        <f t="shared" si="366"/>
        <v>h</v>
      </c>
    </row>
    <row r="23437" spans="1:4" x14ac:dyDescent="0.2">
      <c r="A23437" s="5" t="s">
        <v>23004</v>
      </c>
      <c r="B23437" s="5" t="s">
        <v>36652</v>
      </c>
      <c r="C23437" s="5" t="s">
        <v>427</v>
      </c>
      <c r="D23437" s="5" t="str">
        <f t="shared" si="366"/>
        <v>h</v>
      </c>
    </row>
    <row r="23438" spans="1:4" x14ac:dyDescent="0.2">
      <c r="A23438" s="5" t="s">
        <v>6424</v>
      </c>
      <c r="B23438" s="5" t="s">
        <v>36653</v>
      </c>
      <c r="C23438" s="5" t="s">
        <v>36654</v>
      </c>
      <c r="D23438" s="5" t="str">
        <f t="shared" si="366"/>
        <v>m.</v>
      </c>
    </row>
    <row r="23439" spans="1:4" x14ac:dyDescent="0.2">
      <c r="A23439" s="5" t="s">
        <v>23005</v>
      </c>
      <c r="B23439" s="5" t="s">
        <v>36653</v>
      </c>
      <c r="C23439" s="5" t="s">
        <v>36654</v>
      </c>
      <c r="D23439" s="5" t="str">
        <f t="shared" si="366"/>
        <v>m.</v>
      </c>
    </row>
    <row r="23440" spans="1:4" x14ac:dyDescent="0.2">
      <c r="A23440" s="5" t="s">
        <v>6425</v>
      </c>
      <c r="B23440" s="5" t="s">
        <v>23611</v>
      </c>
      <c r="C23440" s="5" t="s">
        <v>12</v>
      </c>
      <c r="D23440" s="5" t="str">
        <f t="shared" si="366"/>
        <v>un</v>
      </c>
    </row>
    <row r="23441" spans="1:4" x14ac:dyDescent="0.2">
      <c r="A23441" s="5" t="s">
        <v>23006</v>
      </c>
      <c r="B23441" s="5" t="s">
        <v>23611</v>
      </c>
      <c r="C23441" s="5" t="s">
        <v>12</v>
      </c>
      <c r="D23441" s="5" t="str">
        <f t="shared" si="366"/>
        <v>un</v>
      </c>
    </row>
    <row r="23442" spans="1:4" x14ac:dyDescent="0.2">
      <c r="A23442" s="5" t="s">
        <v>6426</v>
      </c>
      <c r="B23442" s="5" t="s">
        <v>36655</v>
      </c>
      <c r="C23442" s="5" t="s">
        <v>12</v>
      </c>
      <c r="D23442" s="5" t="str">
        <f t="shared" si="366"/>
        <v>un</v>
      </c>
    </row>
    <row r="23443" spans="1:4" x14ac:dyDescent="0.2">
      <c r="A23443" s="5" t="s">
        <v>23007</v>
      </c>
      <c r="B23443" s="5" t="s">
        <v>36655</v>
      </c>
      <c r="C23443" s="5" t="s">
        <v>12</v>
      </c>
      <c r="D23443" s="5" t="str">
        <f t="shared" si="366"/>
        <v>un</v>
      </c>
    </row>
    <row r="23444" spans="1:4" x14ac:dyDescent="0.2">
      <c r="A23444" s="5" t="s">
        <v>6427</v>
      </c>
      <c r="B23444" s="5" t="s">
        <v>36656</v>
      </c>
      <c r="C23444" s="5" t="s">
        <v>36657</v>
      </c>
      <c r="D23444" s="5" t="str">
        <f t="shared" si="366"/>
        <v>h.</v>
      </c>
    </row>
    <row r="23445" spans="1:4" x14ac:dyDescent="0.2">
      <c r="A23445" s="5" t="s">
        <v>23008</v>
      </c>
      <c r="B23445" s="5" t="s">
        <v>36656</v>
      </c>
      <c r="C23445" s="5" t="s">
        <v>36657</v>
      </c>
      <c r="D23445" s="5" t="str">
        <f t="shared" si="366"/>
        <v>h.</v>
      </c>
    </row>
    <row r="23446" spans="1:4" x14ac:dyDescent="0.2">
      <c r="A23446" s="5" t="s">
        <v>6428</v>
      </c>
      <c r="B23446" s="5" t="s">
        <v>36658</v>
      </c>
      <c r="C23446" s="5" t="s">
        <v>36657</v>
      </c>
      <c r="D23446" s="5" t="str">
        <f t="shared" si="366"/>
        <v>h.</v>
      </c>
    </row>
    <row r="23447" spans="1:4" x14ac:dyDescent="0.2">
      <c r="A23447" s="5" t="s">
        <v>23009</v>
      </c>
      <c r="B23447" s="5" t="s">
        <v>36658</v>
      </c>
      <c r="C23447" s="5" t="s">
        <v>36657</v>
      </c>
      <c r="D23447" s="5" t="str">
        <f t="shared" si="366"/>
        <v>h.</v>
      </c>
    </row>
    <row r="23448" spans="1:4" x14ac:dyDescent="0.2">
      <c r="A23448" s="5" t="s">
        <v>6429</v>
      </c>
      <c r="B23448" s="5" t="s">
        <v>36659</v>
      </c>
      <c r="C23448" s="5" t="s">
        <v>427</v>
      </c>
      <c r="D23448" s="5" t="str">
        <f t="shared" si="366"/>
        <v>h</v>
      </c>
    </row>
    <row r="23449" spans="1:4" x14ac:dyDescent="0.2">
      <c r="A23449" s="5" t="s">
        <v>23010</v>
      </c>
      <c r="B23449" s="5" t="s">
        <v>36659</v>
      </c>
      <c r="C23449" s="5" t="s">
        <v>427</v>
      </c>
      <c r="D23449" s="5" t="str">
        <f t="shared" si="366"/>
        <v>h</v>
      </c>
    </row>
    <row r="23450" spans="1:4" x14ac:dyDescent="0.2">
      <c r="A23450" s="5" t="s">
        <v>6430</v>
      </c>
      <c r="B23450" s="5" t="s">
        <v>36660</v>
      </c>
      <c r="C23450" s="5" t="s">
        <v>408</v>
      </c>
      <c r="D23450" s="5" t="str">
        <f t="shared" si="366"/>
        <v>km</v>
      </c>
    </row>
    <row r="23451" spans="1:4" x14ac:dyDescent="0.2">
      <c r="A23451" s="5" t="s">
        <v>23011</v>
      </c>
      <c r="B23451" s="5" t="s">
        <v>36660</v>
      </c>
      <c r="C23451" s="5" t="s">
        <v>408</v>
      </c>
      <c r="D23451" s="5" t="str">
        <f t="shared" si="366"/>
        <v>km</v>
      </c>
    </row>
    <row r="23452" spans="1:4" x14ac:dyDescent="0.2">
      <c r="A23452" s="5" t="s">
        <v>6431</v>
      </c>
      <c r="B23452" s="5" t="s">
        <v>36661</v>
      </c>
      <c r="C23452" s="5" t="s">
        <v>408</v>
      </c>
      <c r="D23452" s="5" t="str">
        <f t="shared" si="366"/>
        <v>km</v>
      </c>
    </row>
    <row r="23453" spans="1:4" x14ac:dyDescent="0.2">
      <c r="A23453" s="5" t="s">
        <v>23012</v>
      </c>
      <c r="B23453" s="5" t="s">
        <v>36661</v>
      </c>
      <c r="C23453" s="5" t="s">
        <v>408</v>
      </c>
      <c r="D23453" s="5" t="str">
        <f t="shared" si="366"/>
        <v>km</v>
      </c>
    </row>
    <row r="23454" spans="1:4" x14ac:dyDescent="0.2">
      <c r="A23454" s="5" t="s">
        <v>6432</v>
      </c>
      <c r="B23454" s="5" t="s">
        <v>36662</v>
      </c>
      <c r="C23454" s="5" t="s">
        <v>408</v>
      </c>
      <c r="D23454" s="5" t="str">
        <f t="shared" si="366"/>
        <v>km</v>
      </c>
    </row>
    <row r="23455" spans="1:4" x14ac:dyDescent="0.2">
      <c r="A23455" s="5" t="s">
        <v>23013</v>
      </c>
      <c r="B23455" s="5" t="s">
        <v>36662</v>
      </c>
      <c r="C23455" s="5" t="s">
        <v>408</v>
      </c>
      <c r="D23455" s="5" t="str">
        <f t="shared" si="366"/>
        <v>km</v>
      </c>
    </row>
    <row r="23456" spans="1:4" x14ac:dyDescent="0.2">
      <c r="A23456" s="5" t="s">
        <v>6433</v>
      </c>
      <c r="B23456" s="5" t="s">
        <v>36663</v>
      </c>
      <c r="C23456" s="5" t="s">
        <v>408</v>
      </c>
      <c r="D23456" s="5" t="str">
        <f t="shared" si="366"/>
        <v>km</v>
      </c>
    </row>
    <row r="23457" spans="1:4" x14ac:dyDescent="0.2">
      <c r="A23457" s="5" t="s">
        <v>23014</v>
      </c>
      <c r="B23457" s="5" t="s">
        <v>36663</v>
      </c>
      <c r="C23457" s="5" t="s">
        <v>408</v>
      </c>
      <c r="D23457" s="5" t="str">
        <f t="shared" si="366"/>
        <v>km</v>
      </c>
    </row>
    <row r="23458" spans="1:4" x14ac:dyDescent="0.2">
      <c r="A23458" s="5" t="s">
        <v>6434</v>
      </c>
      <c r="B23458" s="5" t="s">
        <v>36664</v>
      </c>
      <c r="C23458" s="5" t="s">
        <v>408</v>
      </c>
      <c r="D23458" s="5" t="str">
        <f t="shared" si="366"/>
        <v>km</v>
      </c>
    </row>
    <row r="23459" spans="1:4" x14ac:dyDescent="0.2">
      <c r="A23459" s="5" t="s">
        <v>23015</v>
      </c>
      <c r="B23459" s="5" t="s">
        <v>36664</v>
      </c>
      <c r="C23459" s="5" t="s">
        <v>408</v>
      </c>
      <c r="D23459" s="5" t="str">
        <f t="shared" si="366"/>
        <v>km</v>
      </c>
    </row>
    <row r="23460" spans="1:4" x14ac:dyDescent="0.2">
      <c r="A23460" s="5" t="s">
        <v>6435</v>
      </c>
      <c r="B23460" s="5" t="s">
        <v>36665</v>
      </c>
      <c r="C23460" s="5" t="s">
        <v>408</v>
      </c>
      <c r="D23460" s="5" t="str">
        <f t="shared" si="366"/>
        <v>km</v>
      </c>
    </row>
    <row r="23461" spans="1:4" x14ac:dyDescent="0.2">
      <c r="A23461" s="5" t="s">
        <v>23016</v>
      </c>
      <c r="B23461" s="5" t="s">
        <v>36665</v>
      </c>
      <c r="C23461" s="5" t="s">
        <v>408</v>
      </c>
      <c r="D23461" s="5" t="str">
        <f t="shared" si="366"/>
        <v>km</v>
      </c>
    </row>
    <row r="23462" spans="1:4" x14ac:dyDescent="0.2">
      <c r="A23462" s="5" t="s">
        <v>6436</v>
      </c>
      <c r="B23462" s="5" t="s">
        <v>36666</v>
      </c>
      <c r="C23462" s="5" t="s">
        <v>427</v>
      </c>
      <c r="D23462" s="5" t="str">
        <f t="shared" si="366"/>
        <v>h</v>
      </c>
    </row>
    <row r="23463" spans="1:4" x14ac:dyDescent="0.2">
      <c r="A23463" s="5" t="s">
        <v>23017</v>
      </c>
      <c r="B23463" s="5" t="s">
        <v>36666</v>
      </c>
      <c r="C23463" s="5" t="s">
        <v>427</v>
      </c>
      <c r="D23463" s="5" t="str">
        <f t="shared" si="366"/>
        <v>h</v>
      </c>
    </row>
    <row r="23464" spans="1:4" x14ac:dyDescent="0.2">
      <c r="A23464" s="5" t="s">
        <v>6437</v>
      </c>
      <c r="B23464" s="5" t="s">
        <v>36667</v>
      </c>
      <c r="C23464" s="5" t="s">
        <v>427</v>
      </c>
      <c r="D23464" s="5" t="str">
        <f t="shared" si="366"/>
        <v>h</v>
      </c>
    </row>
    <row r="23465" spans="1:4" x14ac:dyDescent="0.2">
      <c r="A23465" s="5" t="s">
        <v>23018</v>
      </c>
      <c r="B23465" s="5" t="s">
        <v>36667</v>
      </c>
      <c r="C23465" s="5" t="s">
        <v>427</v>
      </c>
      <c r="D23465" s="5" t="str">
        <f t="shared" si="366"/>
        <v>h</v>
      </c>
    </row>
    <row r="23466" spans="1:4" x14ac:dyDescent="0.2">
      <c r="A23466" s="5" t="s">
        <v>6438</v>
      </c>
      <c r="B23466" s="5" t="s">
        <v>36668</v>
      </c>
      <c r="C23466" s="5" t="s">
        <v>427</v>
      </c>
      <c r="D23466" s="5" t="str">
        <f t="shared" si="366"/>
        <v>h</v>
      </c>
    </row>
    <row r="23467" spans="1:4" x14ac:dyDescent="0.2">
      <c r="A23467" s="5" t="s">
        <v>23019</v>
      </c>
      <c r="B23467" s="5" t="s">
        <v>36668</v>
      </c>
      <c r="C23467" s="5" t="s">
        <v>427</v>
      </c>
      <c r="D23467" s="5" t="str">
        <f t="shared" si="366"/>
        <v>h</v>
      </c>
    </row>
    <row r="23468" spans="1:4" x14ac:dyDescent="0.2">
      <c r="A23468" s="5" t="s">
        <v>6439</v>
      </c>
      <c r="B23468" s="5" t="s">
        <v>36669</v>
      </c>
      <c r="C23468" s="5" t="s">
        <v>427</v>
      </c>
      <c r="D23468" s="5" t="str">
        <f t="shared" si="366"/>
        <v>h</v>
      </c>
    </row>
    <row r="23469" spans="1:4" x14ac:dyDescent="0.2">
      <c r="A23469" s="5" t="s">
        <v>23020</v>
      </c>
      <c r="B23469" s="5" t="s">
        <v>36669</v>
      </c>
      <c r="C23469" s="5" t="s">
        <v>427</v>
      </c>
      <c r="D23469" s="5" t="str">
        <f t="shared" si="366"/>
        <v>h</v>
      </c>
    </row>
    <row r="23470" spans="1:4" x14ac:dyDescent="0.2">
      <c r="A23470" s="5" t="s">
        <v>6440</v>
      </c>
      <c r="B23470" s="5" t="s">
        <v>36670</v>
      </c>
      <c r="C23470" s="5" t="s">
        <v>427</v>
      </c>
      <c r="D23470" s="5" t="str">
        <f t="shared" si="366"/>
        <v>h</v>
      </c>
    </row>
    <row r="23471" spans="1:4" x14ac:dyDescent="0.2">
      <c r="A23471" s="5" t="s">
        <v>23021</v>
      </c>
      <c r="B23471" s="5" t="s">
        <v>36670</v>
      </c>
      <c r="C23471" s="5" t="s">
        <v>427</v>
      </c>
      <c r="D23471" s="5" t="str">
        <f t="shared" si="366"/>
        <v>h</v>
      </c>
    </row>
    <row r="23472" spans="1:4" x14ac:dyDescent="0.2">
      <c r="A23472" s="5" t="s">
        <v>6441</v>
      </c>
      <c r="B23472" s="5" t="s">
        <v>36671</v>
      </c>
      <c r="C23472" s="5" t="s">
        <v>427</v>
      </c>
      <c r="D23472" s="5" t="str">
        <f t="shared" si="366"/>
        <v>h</v>
      </c>
    </row>
    <row r="23473" spans="1:4" x14ac:dyDescent="0.2">
      <c r="A23473" s="5" t="s">
        <v>23022</v>
      </c>
      <c r="B23473" s="5" t="s">
        <v>36671</v>
      </c>
      <c r="C23473" s="5" t="s">
        <v>427</v>
      </c>
      <c r="D23473" s="5" t="str">
        <f t="shared" si="366"/>
        <v>h</v>
      </c>
    </row>
    <row r="23474" spans="1:4" x14ac:dyDescent="0.2">
      <c r="A23474" s="5" t="s">
        <v>6442</v>
      </c>
      <c r="B23474" s="5" t="s">
        <v>36672</v>
      </c>
      <c r="C23474" s="5" t="s">
        <v>427</v>
      </c>
      <c r="D23474" s="5" t="str">
        <f t="shared" si="366"/>
        <v>h</v>
      </c>
    </row>
    <row r="23475" spans="1:4" x14ac:dyDescent="0.2">
      <c r="A23475" s="5" t="s">
        <v>23023</v>
      </c>
      <c r="B23475" s="5" t="s">
        <v>36672</v>
      </c>
      <c r="C23475" s="5" t="s">
        <v>427</v>
      </c>
      <c r="D23475" s="5" t="str">
        <f t="shared" si="366"/>
        <v>h</v>
      </c>
    </row>
    <row r="23476" spans="1:4" x14ac:dyDescent="0.2">
      <c r="A23476" s="5" t="s">
        <v>6443</v>
      </c>
      <c r="B23476" s="5" t="s">
        <v>6444</v>
      </c>
      <c r="C23476" s="5" t="s">
        <v>427</v>
      </c>
      <c r="D23476" s="5" t="str">
        <f t="shared" si="366"/>
        <v>h</v>
      </c>
    </row>
    <row r="23477" spans="1:4" x14ac:dyDescent="0.2">
      <c r="A23477" s="5" t="s">
        <v>23024</v>
      </c>
      <c r="B23477" s="5" t="s">
        <v>6444</v>
      </c>
      <c r="C23477" s="5" t="s">
        <v>427</v>
      </c>
      <c r="D23477" s="5" t="str">
        <f t="shared" si="366"/>
        <v>h</v>
      </c>
    </row>
    <row r="23478" spans="1:4" x14ac:dyDescent="0.2">
      <c r="A23478" s="5" t="s">
        <v>6445</v>
      </c>
      <c r="B23478" s="5" t="s">
        <v>23612</v>
      </c>
      <c r="C23478" s="5" t="s">
        <v>12</v>
      </c>
      <c r="D23478" s="5" t="str">
        <f t="shared" si="366"/>
        <v>un</v>
      </c>
    </row>
    <row r="23479" spans="1:4" x14ac:dyDescent="0.2">
      <c r="A23479" s="5" t="s">
        <v>23025</v>
      </c>
      <c r="B23479" s="5" t="s">
        <v>23612</v>
      </c>
      <c r="C23479" s="5" t="s">
        <v>12</v>
      </c>
      <c r="D23479" s="5" t="str">
        <f t="shared" si="366"/>
        <v>un</v>
      </c>
    </row>
    <row r="23480" spans="1:4" x14ac:dyDescent="0.2">
      <c r="A23480" s="5" t="s">
        <v>6446</v>
      </c>
      <c r="B23480" s="5" t="s">
        <v>23613</v>
      </c>
      <c r="C23480" s="5" t="s">
        <v>12</v>
      </c>
      <c r="D23480" s="5" t="str">
        <f t="shared" si="366"/>
        <v>un</v>
      </c>
    </row>
    <row r="23481" spans="1:4" x14ac:dyDescent="0.2">
      <c r="A23481" s="5" t="s">
        <v>23026</v>
      </c>
      <c r="B23481" s="5" t="s">
        <v>23613</v>
      </c>
      <c r="C23481" s="5" t="s">
        <v>12</v>
      </c>
      <c r="D23481" s="5" t="str">
        <f t="shared" si="366"/>
        <v>un</v>
      </c>
    </row>
    <row r="23482" spans="1:4" x14ac:dyDescent="0.2">
      <c r="A23482" s="5" t="s">
        <v>6447</v>
      </c>
      <c r="B23482" s="5" t="s">
        <v>23614</v>
      </c>
      <c r="C23482" s="5" t="s">
        <v>12</v>
      </c>
      <c r="D23482" s="5" t="str">
        <f t="shared" si="366"/>
        <v>un</v>
      </c>
    </row>
    <row r="23483" spans="1:4" x14ac:dyDescent="0.2">
      <c r="A23483" s="5" t="s">
        <v>23027</v>
      </c>
      <c r="B23483" s="5" t="s">
        <v>23614</v>
      </c>
      <c r="C23483" s="5" t="s">
        <v>12</v>
      </c>
      <c r="D23483" s="5" t="str">
        <f t="shared" si="366"/>
        <v>un</v>
      </c>
    </row>
    <row r="23484" spans="1:4" x14ac:dyDescent="0.2">
      <c r="A23484" s="5" t="s">
        <v>6448</v>
      </c>
      <c r="B23484" s="5" t="s">
        <v>23615</v>
      </c>
      <c r="C23484" s="5" t="s">
        <v>12</v>
      </c>
      <c r="D23484" s="5" t="str">
        <f t="shared" si="366"/>
        <v>un</v>
      </c>
    </row>
    <row r="23485" spans="1:4" x14ac:dyDescent="0.2">
      <c r="A23485" s="5" t="s">
        <v>23028</v>
      </c>
      <c r="B23485" s="5" t="s">
        <v>23615</v>
      </c>
      <c r="C23485" s="5" t="s">
        <v>12</v>
      </c>
      <c r="D23485" s="5" t="str">
        <f t="shared" si="366"/>
        <v>un</v>
      </c>
    </row>
    <row r="23486" spans="1:4" x14ac:dyDescent="0.2">
      <c r="A23486" s="5" t="s">
        <v>6449</v>
      </c>
      <c r="B23486" s="5" t="s">
        <v>23616</v>
      </c>
      <c r="C23486" s="5" t="s">
        <v>12</v>
      </c>
      <c r="D23486" s="5" t="str">
        <f t="shared" si="366"/>
        <v>un</v>
      </c>
    </row>
    <row r="23487" spans="1:4" x14ac:dyDescent="0.2">
      <c r="A23487" s="5" t="s">
        <v>23029</v>
      </c>
      <c r="B23487" s="5" t="s">
        <v>23616</v>
      </c>
      <c r="C23487" s="5" t="s">
        <v>12</v>
      </c>
      <c r="D23487" s="5" t="str">
        <f t="shared" si="366"/>
        <v>un</v>
      </c>
    </row>
    <row r="23488" spans="1:4" x14ac:dyDescent="0.2">
      <c r="A23488" s="5" t="s">
        <v>6450</v>
      </c>
      <c r="B23488" s="5" t="s">
        <v>23617</v>
      </c>
      <c r="C23488" s="5" t="s">
        <v>12</v>
      </c>
      <c r="D23488" s="5" t="str">
        <f t="shared" si="366"/>
        <v>un</v>
      </c>
    </row>
    <row r="23489" spans="1:4" x14ac:dyDescent="0.2">
      <c r="A23489" s="5" t="s">
        <v>23030</v>
      </c>
      <c r="B23489" s="5" t="s">
        <v>23617</v>
      </c>
      <c r="C23489" s="5" t="s">
        <v>12</v>
      </c>
      <c r="D23489" s="5" t="str">
        <f t="shared" si="366"/>
        <v>un</v>
      </c>
    </row>
    <row r="23490" spans="1:4" x14ac:dyDescent="0.2">
      <c r="A23490" s="5" t="s">
        <v>6451</v>
      </c>
      <c r="B23490" s="5" t="s">
        <v>36673</v>
      </c>
      <c r="C23490" s="5" t="s">
        <v>21</v>
      </c>
      <c r="D23490" s="5" t="str">
        <f t="shared" ref="D23490:D23553" si="367">LOWER(C23490)</f>
        <v>m</v>
      </c>
    </row>
    <row r="23491" spans="1:4" x14ac:dyDescent="0.2">
      <c r="A23491" s="5" t="s">
        <v>23031</v>
      </c>
      <c r="B23491" s="5" t="s">
        <v>36673</v>
      </c>
      <c r="C23491" s="5" t="s">
        <v>21</v>
      </c>
      <c r="D23491" s="5" t="str">
        <f t="shared" si="367"/>
        <v>m</v>
      </c>
    </row>
    <row r="23492" spans="1:4" x14ac:dyDescent="0.2">
      <c r="A23492" s="5" t="s">
        <v>6452</v>
      </c>
      <c r="B23492" s="5" t="s">
        <v>36674</v>
      </c>
      <c r="C23492" s="5" t="s">
        <v>12</v>
      </c>
      <c r="D23492" s="5" t="str">
        <f t="shared" si="367"/>
        <v>un</v>
      </c>
    </row>
    <row r="23493" spans="1:4" x14ac:dyDescent="0.2">
      <c r="A23493" s="5" t="s">
        <v>23032</v>
      </c>
      <c r="B23493" s="5" t="s">
        <v>36674</v>
      </c>
      <c r="C23493" s="5" t="s">
        <v>12</v>
      </c>
      <c r="D23493" s="5" t="str">
        <f t="shared" si="367"/>
        <v>un</v>
      </c>
    </row>
    <row r="23494" spans="1:4" x14ac:dyDescent="0.2">
      <c r="A23494" s="5" t="s">
        <v>6453</v>
      </c>
      <c r="B23494" s="5" t="s">
        <v>36675</v>
      </c>
      <c r="C23494" s="5" t="s">
        <v>427</v>
      </c>
      <c r="D23494" s="5" t="str">
        <f t="shared" si="367"/>
        <v>h</v>
      </c>
    </row>
    <row r="23495" spans="1:4" x14ac:dyDescent="0.2">
      <c r="A23495" s="5" t="s">
        <v>23033</v>
      </c>
      <c r="B23495" s="5" t="s">
        <v>36675</v>
      </c>
      <c r="C23495" s="5" t="s">
        <v>427</v>
      </c>
      <c r="D23495" s="5" t="str">
        <f t="shared" si="367"/>
        <v>h</v>
      </c>
    </row>
    <row r="23496" spans="1:4" x14ac:dyDescent="0.2">
      <c r="A23496" s="5" t="s">
        <v>6454</v>
      </c>
      <c r="B23496" s="5" t="s">
        <v>36676</v>
      </c>
      <c r="C23496" s="5" t="s">
        <v>427</v>
      </c>
      <c r="D23496" s="5" t="str">
        <f t="shared" si="367"/>
        <v>h</v>
      </c>
    </row>
    <row r="23497" spans="1:4" x14ac:dyDescent="0.2">
      <c r="A23497" s="5" t="s">
        <v>23034</v>
      </c>
      <c r="B23497" s="5" t="s">
        <v>36676</v>
      </c>
      <c r="C23497" s="5" t="s">
        <v>427</v>
      </c>
      <c r="D23497" s="5" t="str">
        <f t="shared" si="367"/>
        <v>h</v>
      </c>
    </row>
    <row r="23498" spans="1:4" x14ac:dyDescent="0.2">
      <c r="A23498" s="5" t="s">
        <v>6455</v>
      </c>
      <c r="B23498" s="5" t="s">
        <v>36677</v>
      </c>
      <c r="C23498" s="5" t="s">
        <v>427</v>
      </c>
      <c r="D23498" s="5" t="str">
        <f t="shared" si="367"/>
        <v>h</v>
      </c>
    </row>
    <row r="23499" spans="1:4" x14ac:dyDescent="0.2">
      <c r="A23499" s="5" t="s">
        <v>23035</v>
      </c>
      <c r="B23499" s="5" t="s">
        <v>36677</v>
      </c>
      <c r="C23499" s="5" t="s">
        <v>427</v>
      </c>
      <c r="D23499" s="5" t="str">
        <f t="shared" si="367"/>
        <v>h</v>
      </c>
    </row>
    <row r="23500" spans="1:4" x14ac:dyDescent="0.2">
      <c r="A23500" s="5" t="s">
        <v>6456</v>
      </c>
      <c r="B23500" s="5" t="s">
        <v>6457</v>
      </c>
      <c r="C23500" s="5" t="s">
        <v>25536</v>
      </c>
      <c r="D23500" s="5" t="str">
        <f t="shared" si="367"/>
        <v>m2</v>
      </c>
    </row>
    <row r="23501" spans="1:4" x14ac:dyDescent="0.2">
      <c r="A23501" s="5" t="s">
        <v>23036</v>
      </c>
      <c r="B23501" s="5" t="s">
        <v>6457</v>
      </c>
      <c r="C23501" s="5" t="s">
        <v>25536</v>
      </c>
      <c r="D23501" s="5" t="str">
        <f t="shared" si="367"/>
        <v>m2</v>
      </c>
    </row>
    <row r="23502" spans="1:4" x14ac:dyDescent="0.2">
      <c r="A23502" s="5" t="s">
        <v>6458</v>
      </c>
      <c r="B23502" s="5" t="s">
        <v>6459</v>
      </c>
      <c r="C23502" s="5" t="s">
        <v>891</v>
      </c>
      <c r="D23502" s="5" t="str">
        <f t="shared" si="367"/>
        <v>kg</v>
      </c>
    </row>
    <row r="23503" spans="1:4" x14ac:dyDescent="0.2">
      <c r="A23503" s="5" t="s">
        <v>23037</v>
      </c>
      <c r="B23503" s="5" t="s">
        <v>6459</v>
      </c>
      <c r="C23503" s="5" t="s">
        <v>891</v>
      </c>
      <c r="D23503" s="5" t="str">
        <f t="shared" si="367"/>
        <v>kg</v>
      </c>
    </row>
    <row r="23504" spans="1:4" x14ac:dyDescent="0.2">
      <c r="A23504" s="5" t="s">
        <v>6460</v>
      </c>
      <c r="B23504" s="5" t="s">
        <v>36678</v>
      </c>
      <c r="C23504" s="5" t="s">
        <v>12</v>
      </c>
      <c r="D23504" s="5" t="str">
        <f t="shared" si="367"/>
        <v>un</v>
      </c>
    </row>
    <row r="23505" spans="1:4" x14ac:dyDescent="0.2">
      <c r="A23505" s="5" t="s">
        <v>23038</v>
      </c>
      <c r="B23505" s="5" t="s">
        <v>36678</v>
      </c>
      <c r="C23505" s="5" t="s">
        <v>12</v>
      </c>
      <c r="D23505" s="5" t="str">
        <f t="shared" si="367"/>
        <v>un</v>
      </c>
    </row>
    <row r="23506" spans="1:4" x14ac:dyDescent="0.2">
      <c r="A23506" s="5" t="s">
        <v>6461</v>
      </c>
      <c r="B23506" s="5" t="s">
        <v>36679</v>
      </c>
      <c r="C23506" s="5" t="s">
        <v>12</v>
      </c>
      <c r="D23506" s="5" t="str">
        <f t="shared" si="367"/>
        <v>un</v>
      </c>
    </row>
    <row r="23507" spans="1:4" x14ac:dyDescent="0.2">
      <c r="A23507" s="5" t="s">
        <v>23039</v>
      </c>
      <c r="B23507" s="5" t="s">
        <v>36679</v>
      </c>
      <c r="C23507" s="5" t="s">
        <v>12</v>
      </c>
      <c r="D23507" s="5" t="str">
        <f t="shared" si="367"/>
        <v>un</v>
      </c>
    </row>
    <row r="23508" spans="1:4" x14ac:dyDescent="0.2">
      <c r="A23508" s="5" t="s">
        <v>6462</v>
      </c>
      <c r="B23508" s="5" t="s">
        <v>36680</v>
      </c>
      <c r="C23508" s="5" t="s">
        <v>891</v>
      </c>
      <c r="D23508" s="5" t="str">
        <f t="shared" si="367"/>
        <v>kg</v>
      </c>
    </row>
    <row r="23509" spans="1:4" x14ac:dyDescent="0.2">
      <c r="A23509" s="5" t="s">
        <v>23040</v>
      </c>
      <c r="B23509" s="5" t="s">
        <v>36680</v>
      </c>
      <c r="C23509" s="5" t="s">
        <v>891</v>
      </c>
      <c r="D23509" s="5" t="str">
        <f t="shared" si="367"/>
        <v>kg</v>
      </c>
    </row>
    <row r="23510" spans="1:4" x14ac:dyDescent="0.2">
      <c r="A23510" s="5" t="s">
        <v>6463</v>
      </c>
      <c r="B23510" s="5" t="s">
        <v>36681</v>
      </c>
      <c r="C23510" s="5" t="s">
        <v>891</v>
      </c>
      <c r="D23510" s="5" t="str">
        <f t="shared" si="367"/>
        <v>kg</v>
      </c>
    </row>
    <row r="23511" spans="1:4" x14ac:dyDescent="0.2">
      <c r="A23511" s="5" t="s">
        <v>23041</v>
      </c>
      <c r="B23511" s="5" t="s">
        <v>36681</v>
      </c>
      <c r="C23511" s="5" t="s">
        <v>891</v>
      </c>
      <c r="D23511" s="5" t="str">
        <f t="shared" si="367"/>
        <v>kg</v>
      </c>
    </row>
    <row r="23512" spans="1:4" x14ac:dyDescent="0.2">
      <c r="A23512" s="5" t="s">
        <v>6464</v>
      </c>
      <c r="B23512" s="5" t="s">
        <v>36682</v>
      </c>
      <c r="C23512" s="5" t="s">
        <v>891</v>
      </c>
      <c r="D23512" s="5" t="str">
        <f t="shared" si="367"/>
        <v>kg</v>
      </c>
    </row>
    <row r="23513" spans="1:4" x14ac:dyDescent="0.2">
      <c r="A23513" s="5" t="s">
        <v>23042</v>
      </c>
      <c r="B23513" s="5" t="s">
        <v>36682</v>
      </c>
      <c r="C23513" s="5" t="s">
        <v>891</v>
      </c>
      <c r="D23513" s="5" t="str">
        <f t="shared" si="367"/>
        <v>kg</v>
      </c>
    </row>
    <row r="23514" spans="1:4" x14ac:dyDescent="0.2">
      <c r="A23514" s="5" t="s">
        <v>6465</v>
      </c>
      <c r="B23514" s="5" t="s">
        <v>36683</v>
      </c>
      <c r="C23514" s="5" t="s">
        <v>25536</v>
      </c>
      <c r="D23514" s="5" t="str">
        <f t="shared" si="367"/>
        <v>m2</v>
      </c>
    </row>
    <row r="23515" spans="1:4" x14ac:dyDescent="0.2">
      <c r="A23515" s="5" t="s">
        <v>23043</v>
      </c>
      <c r="B23515" s="5" t="s">
        <v>36683</v>
      </c>
      <c r="C23515" s="5" t="s">
        <v>25536</v>
      </c>
      <c r="D23515" s="5" t="str">
        <f t="shared" si="367"/>
        <v>m2</v>
      </c>
    </row>
    <row r="23516" spans="1:4" x14ac:dyDescent="0.2">
      <c r="A23516" s="5" t="s">
        <v>6466</v>
      </c>
      <c r="B23516" s="5" t="s">
        <v>36684</v>
      </c>
      <c r="C23516" s="5" t="s">
        <v>25536</v>
      </c>
      <c r="D23516" s="5" t="str">
        <f t="shared" si="367"/>
        <v>m2</v>
      </c>
    </row>
    <row r="23517" spans="1:4" x14ac:dyDescent="0.2">
      <c r="A23517" s="5" t="s">
        <v>23044</v>
      </c>
      <c r="B23517" s="5" t="s">
        <v>36684</v>
      </c>
      <c r="C23517" s="5" t="s">
        <v>25536</v>
      </c>
      <c r="D23517" s="5" t="str">
        <f t="shared" si="367"/>
        <v>m2</v>
      </c>
    </row>
    <row r="23518" spans="1:4" x14ac:dyDescent="0.2">
      <c r="A23518" s="5" t="s">
        <v>6467</v>
      </c>
      <c r="B23518" s="5" t="s">
        <v>36685</v>
      </c>
      <c r="C23518" s="5" t="s">
        <v>25323</v>
      </c>
      <c r="D23518" s="5" t="str">
        <f t="shared" si="367"/>
        <v>m3</v>
      </c>
    </row>
    <row r="23519" spans="1:4" x14ac:dyDescent="0.2">
      <c r="A23519" s="5" t="s">
        <v>23045</v>
      </c>
      <c r="B23519" s="5" t="s">
        <v>36685</v>
      </c>
      <c r="C23519" s="5" t="s">
        <v>25323</v>
      </c>
      <c r="D23519" s="5" t="str">
        <f t="shared" si="367"/>
        <v>m3</v>
      </c>
    </row>
    <row r="23520" spans="1:4" x14ac:dyDescent="0.2">
      <c r="A23520" s="5" t="s">
        <v>6468</v>
      </c>
      <c r="B23520" s="5" t="s">
        <v>36686</v>
      </c>
      <c r="C23520" s="5" t="s">
        <v>25536</v>
      </c>
      <c r="D23520" s="5" t="str">
        <f t="shared" si="367"/>
        <v>m2</v>
      </c>
    </row>
    <row r="23521" spans="1:4" x14ac:dyDescent="0.2">
      <c r="A23521" s="5" t="s">
        <v>23046</v>
      </c>
      <c r="B23521" s="5" t="s">
        <v>36686</v>
      </c>
      <c r="C23521" s="5" t="s">
        <v>25536</v>
      </c>
      <c r="D23521" s="5" t="str">
        <f t="shared" si="367"/>
        <v>m2</v>
      </c>
    </row>
    <row r="23522" spans="1:4" x14ac:dyDescent="0.2">
      <c r="A23522" s="5" t="s">
        <v>6469</v>
      </c>
      <c r="B23522" s="5" t="s">
        <v>36687</v>
      </c>
      <c r="C23522" s="5" t="s">
        <v>21</v>
      </c>
      <c r="D23522" s="5" t="str">
        <f t="shared" si="367"/>
        <v>m</v>
      </c>
    </row>
    <row r="23523" spans="1:4" x14ac:dyDescent="0.2">
      <c r="A23523" s="5" t="s">
        <v>23047</v>
      </c>
      <c r="B23523" s="5" t="s">
        <v>36687</v>
      </c>
      <c r="C23523" s="5" t="s">
        <v>21</v>
      </c>
      <c r="D23523" s="5" t="str">
        <f t="shared" si="367"/>
        <v>m</v>
      </c>
    </row>
    <row r="23524" spans="1:4" x14ac:dyDescent="0.2">
      <c r="A23524" s="5" t="s">
        <v>6470</v>
      </c>
      <c r="B23524" s="5" t="s">
        <v>36688</v>
      </c>
      <c r="C23524" s="5" t="s">
        <v>427</v>
      </c>
      <c r="D23524" s="5" t="str">
        <f t="shared" si="367"/>
        <v>h</v>
      </c>
    </row>
    <row r="23525" spans="1:4" x14ac:dyDescent="0.2">
      <c r="A23525" s="5" t="s">
        <v>23048</v>
      </c>
      <c r="B23525" s="5" t="s">
        <v>36688</v>
      </c>
      <c r="C23525" s="5" t="s">
        <v>427</v>
      </c>
      <c r="D23525" s="5" t="str">
        <f t="shared" si="367"/>
        <v>h</v>
      </c>
    </row>
    <row r="23526" spans="1:4" x14ac:dyDescent="0.2">
      <c r="A23526" s="5" t="s">
        <v>6471</v>
      </c>
      <c r="B23526" s="5" t="s">
        <v>36689</v>
      </c>
      <c r="C23526" s="5" t="s">
        <v>427</v>
      </c>
      <c r="D23526" s="5" t="str">
        <f t="shared" si="367"/>
        <v>h</v>
      </c>
    </row>
    <row r="23527" spans="1:4" x14ac:dyDescent="0.2">
      <c r="A23527" s="5" t="s">
        <v>23049</v>
      </c>
      <c r="B23527" s="5" t="s">
        <v>36689</v>
      </c>
      <c r="C23527" s="5" t="s">
        <v>427</v>
      </c>
      <c r="D23527" s="5" t="str">
        <f t="shared" si="367"/>
        <v>h</v>
      </c>
    </row>
    <row r="23528" spans="1:4" x14ac:dyDescent="0.2">
      <c r="A23528" s="5" t="s">
        <v>6472</v>
      </c>
      <c r="B23528" s="5" t="s">
        <v>36690</v>
      </c>
      <c r="C23528" s="5" t="s">
        <v>427</v>
      </c>
      <c r="D23528" s="5" t="str">
        <f t="shared" si="367"/>
        <v>h</v>
      </c>
    </row>
    <row r="23529" spans="1:4" x14ac:dyDescent="0.2">
      <c r="A23529" s="5" t="s">
        <v>23050</v>
      </c>
      <c r="B23529" s="5" t="s">
        <v>36690</v>
      </c>
      <c r="C23529" s="5" t="s">
        <v>427</v>
      </c>
      <c r="D23529" s="5" t="str">
        <f t="shared" si="367"/>
        <v>h</v>
      </c>
    </row>
    <row r="23530" spans="1:4" x14ac:dyDescent="0.2">
      <c r="A23530" s="5" t="s">
        <v>6473</v>
      </c>
      <c r="B23530" s="5" t="s">
        <v>36691</v>
      </c>
      <c r="C23530" s="5" t="s">
        <v>12</v>
      </c>
      <c r="D23530" s="5" t="str">
        <f t="shared" si="367"/>
        <v>un</v>
      </c>
    </row>
    <row r="23531" spans="1:4" x14ac:dyDescent="0.2">
      <c r="A23531" s="5" t="s">
        <v>23051</v>
      </c>
      <c r="B23531" s="5" t="s">
        <v>36691</v>
      </c>
      <c r="C23531" s="5" t="s">
        <v>12</v>
      </c>
      <c r="D23531" s="5" t="str">
        <f t="shared" si="367"/>
        <v>un</v>
      </c>
    </row>
    <row r="23532" spans="1:4" x14ac:dyDescent="0.2">
      <c r="A23532" s="5" t="s">
        <v>6474</v>
      </c>
      <c r="B23532" s="5" t="s">
        <v>36692</v>
      </c>
      <c r="C23532" s="5" t="s">
        <v>36693</v>
      </c>
      <c r="D23532" s="5" t="str">
        <f t="shared" si="367"/>
        <v>m3.</v>
      </c>
    </row>
    <row r="23533" spans="1:4" x14ac:dyDescent="0.2">
      <c r="A23533" s="5" t="s">
        <v>23052</v>
      </c>
      <c r="B23533" s="5" t="s">
        <v>36692</v>
      </c>
      <c r="C23533" s="5" t="s">
        <v>36693</v>
      </c>
      <c r="D23533" s="5" t="str">
        <f t="shared" si="367"/>
        <v>m3.</v>
      </c>
    </row>
    <row r="23534" spans="1:4" x14ac:dyDescent="0.2">
      <c r="A23534" s="5" t="s">
        <v>6475</v>
      </c>
      <c r="B23534" s="5" t="s">
        <v>36694</v>
      </c>
      <c r="C23534" s="5" t="s">
        <v>36695</v>
      </c>
      <c r="D23534" s="5" t="str">
        <f t="shared" si="367"/>
        <v>m2.</v>
      </c>
    </row>
    <row r="23535" spans="1:4" x14ac:dyDescent="0.2">
      <c r="A23535" s="5" t="s">
        <v>23053</v>
      </c>
      <c r="B23535" s="5" t="s">
        <v>36694</v>
      </c>
      <c r="C23535" s="5" t="s">
        <v>36695</v>
      </c>
      <c r="D23535" s="5" t="str">
        <f t="shared" si="367"/>
        <v>m2.</v>
      </c>
    </row>
    <row r="23536" spans="1:4" x14ac:dyDescent="0.2">
      <c r="A23536" s="5" t="s">
        <v>6476</v>
      </c>
      <c r="B23536" s="5" t="s">
        <v>36696</v>
      </c>
      <c r="C23536" s="5" t="s">
        <v>36695</v>
      </c>
      <c r="D23536" s="5" t="str">
        <f t="shared" si="367"/>
        <v>m2.</v>
      </c>
    </row>
    <row r="23537" spans="1:4" x14ac:dyDescent="0.2">
      <c r="A23537" s="5" t="s">
        <v>23054</v>
      </c>
      <c r="B23537" s="5" t="s">
        <v>36696</v>
      </c>
      <c r="C23537" s="5" t="s">
        <v>36695</v>
      </c>
      <c r="D23537" s="5" t="str">
        <f t="shared" si="367"/>
        <v>m2.</v>
      </c>
    </row>
    <row r="23538" spans="1:4" x14ac:dyDescent="0.2">
      <c r="A23538" s="5" t="s">
        <v>6477</v>
      </c>
      <c r="B23538" s="5" t="s">
        <v>36697</v>
      </c>
      <c r="C23538" s="5" t="s">
        <v>36695</v>
      </c>
      <c r="D23538" s="5" t="str">
        <f t="shared" si="367"/>
        <v>m2.</v>
      </c>
    </row>
    <row r="23539" spans="1:4" x14ac:dyDescent="0.2">
      <c r="A23539" s="5" t="s">
        <v>23055</v>
      </c>
      <c r="B23539" s="5" t="s">
        <v>36697</v>
      </c>
      <c r="C23539" s="5" t="s">
        <v>36695</v>
      </c>
      <c r="D23539" s="5" t="str">
        <f t="shared" si="367"/>
        <v>m2.</v>
      </c>
    </row>
    <row r="23540" spans="1:4" x14ac:dyDescent="0.2">
      <c r="A23540" s="5" t="s">
        <v>6478</v>
      </c>
      <c r="B23540" s="5" t="s">
        <v>36698</v>
      </c>
      <c r="C23540" s="5" t="s">
        <v>36695</v>
      </c>
      <c r="D23540" s="5" t="str">
        <f t="shared" si="367"/>
        <v>m2.</v>
      </c>
    </row>
    <row r="23541" spans="1:4" x14ac:dyDescent="0.2">
      <c r="A23541" s="5" t="s">
        <v>23056</v>
      </c>
      <c r="B23541" s="5" t="s">
        <v>36698</v>
      </c>
      <c r="C23541" s="5" t="s">
        <v>36695</v>
      </c>
      <c r="D23541" s="5" t="str">
        <f t="shared" si="367"/>
        <v>m2.</v>
      </c>
    </row>
    <row r="23542" spans="1:4" x14ac:dyDescent="0.2">
      <c r="A23542" s="5" t="s">
        <v>6479</v>
      </c>
      <c r="B23542" s="5" t="s">
        <v>36699</v>
      </c>
      <c r="C23542" s="5" t="s">
        <v>36695</v>
      </c>
      <c r="D23542" s="5" t="str">
        <f t="shared" si="367"/>
        <v>m2.</v>
      </c>
    </row>
    <row r="23543" spans="1:4" x14ac:dyDescent="0.2">
      <c r="A23543" s="5" t="s">
        <v>23057</v>
      </c>
      <c r="B23543" s="5" t="s">
        <v>36699</v>
      </c>
      <c r="C23543" s="5" t="s">
        <v>36695</v>
      </c>
      <c r="D23543" s="5" t="str">
        <f t="shared" si="367"/>
        <v>m2.</v>
      </c>
    </row>
    <row r="23544" spans="1:4" x14ac:dyDescent="0.2">
      <c r="A23544" s="5" t="s">
        <v>6480</v>
      </c>
      <c r="B23544" s="5" t="s">
        <v>36700</v>
      </c>
      <c r="C23544" s="5" t="s">
        <v>36695</v>
      </c>
      <c r="D23544" s="5" t="str">
        <f t="shared" si="367"/>
        <v>m2.</v>
      </c>
    </row>
    <row r="23545" spans="1:4" x14ac:dyDescent="0.2">
      <c r="A23545" s="5" t="s">
        <v>23058</v>
      </c>
      <c r="B23545" s="5" t="s">
        <v>36700</v>
      </c>
      <c r="C23545" s="5" t="s">
        <v>36695</v>
      </c>
      <c r="D23545" s="5" t="str">
        <f t="shared" si="367"/>
        <v>m2.</v>
      </c>
    </row>
    <row r="23546" spans="1:4" x14ac:dyDescent="0.2">
      <c r="A23546" s="5" t="s">
        <v>6481</v>
      </c>
      <c r="B23546" s="5" t="s">
        <v>36701</v>
      </c>
      <c r="C23546" s="5" t="s">
        <v>36654</v>
      </c>
      <c r="D23546" s="5" t="str">
        <f t="shared" si="367"/>
        <v>m.</v>
      </c>
    </row>
    <row r="23547" spans="1:4" x14ac:dyDescent="0.2">
      <c r="A23547" s="5" t="s">
        <v>23059</v>
      </c>
      <c r="B23547" s="5" t="s">
        <v>36701</v>
      </c>
      <c r="C23547" s="5" t="s">
        <v>36654</v>
      </c>
      <c r="D23547" s="5" t="str">
        <f t="shared" si="367"/>
        <v>m.</v>
      </c>
    </row>
    <row r="23548" spans="1:4" x14ac:dyDescent="0.2">
      <c r="A23548" s="5" t="s">
        <v>6482</v>
      </c>
      <c r="B23548" s="5" t="s">
        <v>36702</v>
      </c>
      <c r="C23548" s="5" t="s">
        <v>36654</v>
      </c>
      <c r="D23548" s="5" t="str">
        <f t="shared" si="367"/>
        <v>m.</v>
      </c>
    </row>
    <row r="23549" spans="1:4" x14ac:dyDescent="0.2">
      <c r="A23549" s="5" t="s">
        <v>23060</v>
      </c>
      <c r="B23549" s="5" t="s">
        <v>36702</v>
      </c>
      <c r="C23549" s="5" t="s">
        <v>36654</v>
      </c>
      <c r="D23549" s="5" t="str">
        <f t="shared" si="367"/>
        <v>m.</v>
      </c>
    </row>
    <row r="23550" spans="1:4" x14ac:dyDescent="0.2">
      <c r="A23550" s="5" t="s">
        <v>6483</v>
      </c>
      <c r="B23550" s="5" t="s">
        <v>36703</v>
      </c>
      <c r="C23550" s="5" t="s">
        <v>427</v>
      </c>
      <c r="D23550" s="5" t="str">
        <f t="shared" si="367"/>
        <v>h</v>
      </c>
    </row>
    <row r="23551" spans="1:4" x14ac:dyDescent="0.2">
      <c r="A23551" s="5" t="s">
        <v>23061</v>
      </c>
      <c r="B23551" s="5" t="s">
        <v>36703</v>
      </c>
      <c r="C23551" s="5" t="s">
        <v>427</v>
      </c>
      <c r="D23551" s="5" t="str">
        <f t="shared" si="367"/>
        <v>h</v>
      </c>
    </row>
    <row r="23552" spans="1:4" x14ac:dyDescent="0.2">
      <c r="A23552" s="5" t="s">
        <v>6484</v>
      </c>
      <c r="B23552" s="5" t="s">
        <v>36704</v>
      </c>
      <c r="C23552" s="5" t="s">
        <v>36657</v>
      </c>
      <c r="D23552" s="5" t="str">
        <f t="shared" si="367"/>
        <v>h.</v>
      </c>
    </row>
    <row r="23553" spans="1:4" x14ac:dyDescent="0.2">
      <c r="A23553" s="5" t="s">
        <v>23062</v>
      </c>
      <c r="B23553" s="5" t="s">
        <v>36704</v>
      </c>
      <c r="C23553" s="5" t="s">
        <v>36657</v>
      </c>
      <c r="D23553" s="5" t="str">
        <f t="shared" si="367"/>
        <v>h.</v>
      </c>
    </row>
    <row r="23554" spans="1:4" x14ac:dyDescent="0.2">
      <c r="A23554" s="5" t="s">
        <v>6485</v>
      </c>
      <c r="B23554" s="5" t="s">
        <v>36705</v>
      </c>
      <c r="C23554" s="5" t="s">
        <v>12</v>
      </c>
      <c r="D23554" s="5" t="str">
        <f t="shared" ref="D23554:D23613" si="368">LOWER(C23554)</f>
        <v>un</v>
      </c>
    </row>
    <row r="23555" spans="1:4" x14ac:dyDescent="0.2">
      <c r="A23555" s="5" t="s">
        <v>23063</v>
      </c>
      <c r="B23555" s="5" t="s">
        <v>36705</v>
      </c>
      <c r="C23555" s="5" t="s">
        <v>12</v>
      </c>
      <c r="D23555" s="5" t="str">
        <f t="shared" si="368"/>
        <v>un</v>
      </c>
    </row>
    <row r="23556" spans="1:4" x14ac:dyDescent="0.2">
      <c r="A23556" s="5" t="s">
        <v>6486</v>
      </c>
      <c r="B23556" s="5" t="s">
        <v>36706</v>
      </c>
      <c r="C23556" s="5" t="s">
        <v>12</v>
      </c>
      <c r="D23556" s="5" t="str">
        <f t="shared" si="368"/>
        <v>un</v>
      </c>
    </row>
    <row r="23557" spans="1:4" x14ac:dyDescent="0.2">
      <c r="A23557" s="5" t="s">
        <v>23064</v>
      </c>
      <c r="B23557" s="5" t="s">
        <v>36706</v>
      </c>
      <c r="C23557" s="5" t="s">
        <v>12</v>
      </c>
      <c r="D23557" s="5" t="str">
        <f t="shared" si="368"/>
        <v>un</v>
      </c>
    </row>
    <row r="23558" spans="1:4" x14ac:dyDescent="0.2">
      <c r="A23558" s="5" t="s">
        <v>6487</v>
      </c>
      <c r="B23558" s="5" t="s">
        <v>36707</v>
      </c>
      <c r="C23558" s="5" t="s">
        <v>12</v>
      </c>
      <c r="D23558" s="5" t="str">
        <f t="shared" si="368"/>
        <v>un</v>
      </c>
    </row>
    <row r="23559" spans="1:4" x14ac:dyDescent="0.2">
      <c r="A23559" s="5" t="s">
        <v>23065</v>
      </c>
      <c r="B23559" s="5" t="s">
        <v>36707</v>
      </c>
      <c r="C23559" s="5" t="s">
        <v>12</v>
      </c>
      <c r="D23559" s="5" t="str">
        <f t="shared" si="368"/>
        <v>un</v>
      </c>
    </row>
    <row r="23560" spans="1:4" x14ac:dyDescent="0.2">
      <c r="A23560" s="5" t="s">
        <v>6488</v>
      </c>
      <c r="B23560" s="5" t="s">
        <v>36708</v>
      </c>
      <c r="C23560" s="5" t="s">
        <v>6489</v>
      </c>
      <c r="D23560" s="5" t="str">
        <f t="shared" si="368"/>
        <v>un/t</v>
      </c>
    </row>
    <row r="23561" spans="1:4" x14ac:dyDescent="0.2">
      <c r="A23561" s="5" t="s">
        <v>23066</v>
      </c>
      <c r="B23561" s="5" t="s">
        <v>36708</v>
      </c>
      <c r="C23561" s="5" t="s">
        <v>6489</v>
      </c>
      <c r="D23561" s="5" t="str">
        <f t="shared" si="368"/>
        <v>un/t</v>
      </c>
    </row>
    <row r="23562" spans="1:4" x14ac:dyDescent="0.2">
      <c r="A23562" s="5" t="s">
        <v>6490</v>
      </c>
      <c r="B23562" s="5" t="s">
        <v>36709</v>
      </c>
      <c r="C23562" s="5" t="s">
        <v>25536</v>
      </c>
      <c r="D23562" s="5" t="str">
        <f t="shared" si="368"/>
        <v>m2</v>
      </c>
    </row>
    <row r="23563" spans="1:4" x14ac:dyDescent="0.2">
      <c r="A23563" s="5" t="s">
        <v>23067</v>
      </c>
      <c r="B23563" s="5" t="s">
        <v>36709</v>
      </c>
      <c r="C23563" s="5" t="s">
        <v>25536</v>
      </c>
      <c r="D23563" s="5" t="str">
        <f t="shared" si="368"/>
        <v>m2</v>
      </c>
    </row>
    <row r="23564" spans="1:4" x14ac:dyDescent="0.2">
      <c r="A23564" s="5" t="s">
        <v>6491</v>
      </c>
      <c r="B23564" s="5" t="s">
        <v>36710</v>
      </c>
      <c r="C23564" s="5" t="s">
        <v>36711</v>
      </c>
      <c r="D23564" s="5" t="str">
        <f t="shared" si="368"/>
        <v>kg.</v>
      </c>
    </row>
    <row r="23565" spans="1:4" x14ac:dyDescent="0.2">
      <c r="A23565" s="5" t="s">
        <v>23068</v>
      </c>
      <c r="B23565" s="5" t="s">
        <v>36710</v>
      </c>
      <c r="C23565" s="5" t="s">
        <v>36711</v>
      </c>
      <c r="D23565" s="5" t="str">
        <f t="shared" si="368"/>
        <v>kg.</v>
      </c>
    </row>
    <row r="23566" spans="1:4" x14ac:dyDescent="0.2">
      <c r="A23566" s="5" t="s">
        <v>6492</v>
      </c>
      <c r="B23566" s="5" t="s">
        <v>36712</v>
      </c>
      <c r="C23566" s="5" t="s">
        <v>25536</v>
      </c>
      <c r="D23566" s="5" t="str">
        <f t="shared" si="368"/>
        <v>m2</v>
      </c>
    </row>
    <row r="23567" spans="1:4" x14ac:dyDescent="0.2">
      <c r="A23567" s="5" t="s">
        <v>23069</v>
      </c>
      <c r="B23567" s="5" t="s">
        <v>36712</v>
      </c>
      <c r="C23567" s="5" t="s">
        <v>25536</v>
      </c>
      <c r="D23567" s="5" t="str">
        <f t="shared" si="368"/>
        <v>m2</v>
      </c>
    </row>
    <row r="23568" spans="1:4" x14ac:dyDescent="0.2">
      <c r="A23568" s="5" t="s">
        <v>6493</v>
      </c>
      <c r="B23568" s="5" t="s">
        <v>36713</v>
      </c>
      <c r="C23568" s="5" t="s">
        <v>21</v>
      </c>
      <c r="D23568" s="5" t="str">
        <f t="shared" si="368"/>
        <v>m</v>
      </c>
    </row>
    <row r="23569" spans="1:4" x14ac:dyDescent="0.2">
      <c r="A23569" s="5" t="s">
        <v>23070</v>
      </c>
      <c r="B23569" s="5" t="s">
        <v>36713</v>
      </c>
      <c r="C23569" s="5" t="s">
        <v>21</v>
      </c>
      <c r="D23569" s="5" t="str">
        <f t="shared" si="368"/>
        <v>m</v>
      </c>
    </row>
    <row r="23570" spans="1:4" x14ac:dyDescent="0.2">
      <c r="A23570" s="5" t="s">
        <v>6494</v>
      </c>
      <c r="B23570" s="5" t="s">
        <v>36714</v>
      </c>
      <c r="C23570" s="5" t="s">
        <v>36654</v>
      </c>
      <c r="D23570" s="5" t="str">
        <f t="shared" si="368"/>
        <v>m.</v>
      </c>
    </row>
    <row r="23571" spans="1:4" x14ac:dyDescent="0.2">
      <c r="A23571" s="5" t="s">
        <v>23071</v>
      </c>
      <c r="B23571" s="5" t="s">
        <v>36714</v>
      </c>
      <c r="C23571" s="5" t="s">
        <v>36654</v>
      </c>
      <c r="D23571" s="5" t="str">
        <f t="shared" si="368"/>
        <v>m.</v>
      </c>
    </row>
    <row r="23572" spans="1:4" x14ac:dyDescent="0.2">
      <c r="A23572" s="5" t="s">
        <v>6495</v>
      </c>
      <c r="B23572" s="5" t="s">
        <v>36715</v>
      </c>
      <c r="C23572" s="5" t="s">
        <v>21</v>
      </c>
      <c r="D23572" s="5" t="str">
        <f t="shared" si="368"/>
        <v>m</v>
      </c>
    </row>
    <row r="23573" spans="1:4" x14ac:dyDescent="0.2">
      <c r="A23573" s="5" t="s">
        <v>23072</v>
      </c>
      <c r="B23573" s="5" t="s">
        <v>36715</v>
      </c>
      <c r="C23573" s="5" t="s">
        <v>21</v>
      </c>
      <c r="D23573" s="5" t="str">
        <f t="shared" si="368"/>
        <v>m</v>
      </c>
    </row>
    <row r="23574" spans="1:4" x14ac:dyDescent="0.2">
      <c r="A23574" s="5" t="s">
        <v>6496</v>
      </c>
      <c r="B23574" s="5" t="s">
        <v>36716</v>
      </c>
      <c r="C23574" s="5" t="s">
        <v>21</v>
      </c>
      <c r="D23574" s="5" t="str">
        <f t="shared" si="368"/>
        <v>m</v>
      </c>
    </row>
    <row r="23575" spans="1:4" x14ac:dyDescent="0.2">
      <c r="A23575" s="5" t="s">
        <v>23073</v>
      </c>
      <c r="B23575" s="5" t="s">
        <v>36716</v>
      </c>
      <c r="C23575" s="5" t="s">
        <v>21</v>
      </c>
      <c r="D23575" s="5" t="str">
        <f t="shared" si="368"/>
        <v>m</v>
      </c>
    </row>
    <row r="23576" spans="1:4" x14ac:dyDescent="0.2">
      <c r="A23576" s="5" t="s">
        <v>6497</v>
      </c>
      <c r="B23576" s="5" t="s">
        <v>36717</v>
      </c>
      <c r="C23576" s="5" t="s">
        <v>21</v>
      </c>
      <c r="D23576" s="5" t="str">
        <f t="shared" si="368"/>
        <v>m</v>
      </c>
    </row>
    <row r="23577" spans="1:4" x14ac:dyDescent="0.2">
      <c r="A23577" s="5" t="s">
        <v>23074</v>
      </c>
      <c r="B23577" s="5" t="s">
        <v>36717</v>
      </c>
      <c r="C23577" s="5" t="s">
        <v>21</v>
      </c>
      <c r="D23577" s="5" t="str">
        <f t="shared" si="368"/>
        <v>m</v>
      </c>
    </row>
    <row r="23578" spans="1:4" x14ac:dyDescent="0.2">
      <c r="A23578" s="5" t="s">
        <v>6498</v>
      </c>
      <c r="B23578" s="5" t="s">
        <v>36718</v>
      </c>
      <c r="C23578" s="5" t="s">
        <v>36654</v>
      </c>
      <c r="D23578" s="5" t="str">
        <f t="shared" si="368"/>
        <v>m.</v>
      </c>
    </row>
    <row r="23579" spans="1:4" x14ac:dyDescent="0.2">
      <c r="A23579" s="5" t="s">
        <v>23075</v>
      </c>
      <c r="B23579" s="5" t="s">
        <v>36718</v>
      </c>
      <c r="C23579" s="5" t="s">
        <v>36654</v>
      </c>
      <c r="D23579" s="5" t="str">
        <f t="shared" si="368"/>
        <v>m.</v>
      </c>
    </row>
    <row r="23580" spans="1:4" x14ac:dyDescent="0.2">
      <c r="A23580" s="5" t="s">
        <v>6499</v>
      </c>
      <c r="B23580" s="5" t="s">
        <v>36719</v>
      </c>
      <c r="C23580" s="5" t="s">
        <v>36654</v>
      </c>
      <c r="D23580" s="5" t="str">
        <f t="shared" si="368"/>
        <v>m.</v>
      </c>
    </row>
    <row r="23581" spans="1:4" x14ac:dyDescent="0.2">
      <c r="A23581" s="5" t="s">
        <v>23076</v>
      </c>
      <c r="B23581" s="5" t="s">
        <v>36719</v>
      </c>
      <c r="C23581" s="5" t="s">
        <v>36654</v>
      </c>
      <c r="D23581" s="5" t="str">
        <f t="shared" si="368"/>
        <v>m.</v>
      </c>
    </row>
    <row r="23582" spans="1:4" x14ac:dyDescent="0.2">
      <c r="A23582" s="5" t="s">
        <v>6500</v>
      </c>
      <c r="B23582" s="5" t="s">
        <v>36720</v>
      </c>
      <c r="C23582" s="5" t="s">
        <v>36654</v>
      </c>
      <c r="D23582" s="5" t="str">
        <f t="shared" si="368"/>
        <v>m.</v>
      </c>
    </row>
    <row r="23583" spans="1:4" x14ac:dyDescent="0.2">
      <c r="A23583" s="5" t="s">
        <v>23077</v>
      </c>
      <c r="B23583" s="5" t="s">
        <v>36720</v>
      </c>
      <c r="C23583" s="5" t="s">
        <v>36654</v>
      </c>
      <c r="D23583" s="5" t="str">
        <f t="shared" si="368"/>
        <v>m.</v>
      </c>
    </row>
    <row r="23584" spans="1:4" x14ac:dyDescent="0.2">
      <c r="A23584" s="5" t="s">
        <v>6501</v>
      </c>
      <c r="B23584" s="5" t="s">
        <v>6502</v>
      </c>
      <c r="C23584" s="5" t="s">
        <v>21</v>
      </c>
      <c r="D23584" s="5" t="str">
        <f t="shared" si="368"/>
        <v>m</v>
      </c>
    </row>
    <row r="23585" spans="1:4" x14ac:dyDescent="0.2">
      <c r="A23585" s="5" t="s">
        <v>23078</v>
      </c>
      <c r="B23585" s="5" t="s">
        <v>6502</v>
      </c>
      <c r="C23585" s="5" t="s">
        <v>21</v>
      </c>
      <c r="D23585" s="5" t="str">
        <f t="shared" si="368"/>
        <v>m</v>
      </c>
    </row>
    <row r="23586" spans="1:4" x14ac:dyDescent="0.2">
      <c r="A23586" s="5" t="s">
        <v>6503</v>
      </c>
      <c r="B23586" s="5" t="s">
        <v>36721</v>
      </c>
      <c r="C23586" s="5" t="s">
        <v>12</v>
      </c>
      <c r="D23586" s="5" t="str">
        <f t="shared" si="368"/>
        <v>un</v>
      </c>
    </row>
    <row r="23587" spans="1:4" x14ac:dyDescent="0.2">
      <c r="A23587" s="5" t="s">
        <v>23079</v>
      </c>
      <c r="B23587" s="5" t="s">
        <v>36721</v>
      </c>
      <c r="C23587" s="5" t="s">
        <v>12</v>
      </c>
      <c r="D23587" s="5" t="str">
        <f t="shared" si="368"/>
        <v>un</v>
      </c>
    </row>
    <row r="23588" spans="1:4" x14ac:dyDescent="0.2">
      <c r="A23588" s="5" t="s">
        <v>6504</v>
      </c>
      <c r="B23588" s="5" t="s">
        <v>36722</v>
      </c>
      <c r="C23588" s="5" t="s">
        <v>25536</v>
      </c>
      <c r="D23588" s="5" t="str">
        <f t="shared" si="368"/>
        <v>m2</v>
      </c>
    </row>
    <row r="23589" spans="1:4" x14ac:dyDescent="0.2">
      <c r="A23589" s="5" t="s">
        <v>23080</v>
      </c>
      <c r="B23589" s="5" t="s">
        <v>36722</v>
      </c>
      <c r="C23589" s="5" t="s">
        <v>25536</v>
      </c>
      <c r="D23589" s="5" t="str">
        <f t="shared" si="368"/>
        <v>m2</v>
      </c>
    </row>
    <row r="23590" spans="1:4" x14ac:dyDescent="0.2">
      <c r="A23590" s="5" t="s">
        <v>6505</v>
      </c>
      <c r="B23590" s="5" t="s">
        <v>36723</v>
      </c>
      <c r="C23590" s="5" t="s">
        <v>21</v>
      </c>
      <c r="D23590" s="5" t="str">
        <f t="shared" si="368"/>
        <v>m</v>
      </c>
    </row>
    <row r="23591" spans="1:4" x14ac:dyDescent="0.2">
      <c r="A23591" s="5" t="s">
        <v>23081</v>
      </c>
      <c r="B23591" s="5" t="s">
        <v>36723</v>
      </c>
      <c r="C23591" s="5" t="s">
        <v>21</v>
      </c>
      <c r="D23591" s="5" t="str">
        <f t="shared" si="368"/>
        <v>m</v>
      </c>
    </row>
    <row r="23592" spans="1:4" x14ac:dyDescent="0.2">
      <c r="A23592" s="5" t="s">
        <v>6506</v>
      </c>
      <c r="B23592" s="5" t="s">
        <v>36724</v>
      </c>
      <c r="C23592" s="5" t="s">
        <v>21</v>
      </c>
      <c r="D23592" s="5" t="str">
        <f t="shared" si="368"/>
        <v>m</v>
      </c>
    </row>
    <row r="23593" spans="1:4" x14ac:dyDescent="0.2">
      <c r="A23593" s="5" t="s">
        <v>23082</v>
      </c>
      <c r="B23593" s="5" t="s">
        <v>36724</v>
      </c>
      <c r="C23593" s="5" t="s">
        <v>21</v>
      </c>
      <c r="D23593" s="5" t="str">
        <f t="shared" si="368"/>
        <v>m</v>
      </c>
    </row>
    <row r="23594" spans="1:4" x14ac:dyDescent="0.2">
      <c r="A23594" s="5" t="s">
        <v>6507</v>
      </c>
      <c r="B23594" s="5" t="s">
        <v>36725</v>
      </c>
      <c r="C23594" s="5" t="s">
        <v>21</v>
      </c>
      <c r="D23594" s="5" t="str">
        <f t="shared" si="368"/>
        <v>m</v>
      </c>
    </row>
    <row r="23595" spans="1:4" x14ac:dyDescent="0.2">
      <c r="A23595" s="5" t="s">
        <v>23083</v>
      </c>
      <c r="B23595" s="5" t="s">
        <v>36725</v>
      </c>
      <c r="C23595" s="5" t="s">
        <v>21</v>
      </c>
      <c r="D23595" s="5" t="str">
        <f t="shared" si="368"/>
        <v>m</v>
      </c>
    </row>
    <row r="23596" spans="1:4" x14ac:dyDescent="0.2">
      <c r="A23596" s="5" t="s">
        <v>6508</v>
      </c>
      <c r="B23596" s="5" t="s">
        <v>36726</v>
      </c>
      <c r="C23596" s="5" t="s">
        <v>21</v>
      </c>
      <c r="D23596" s="5" t="str">
        <f t="shared" si="368"/>
        <v>m</v>
      </c>
    </row>
    <row r="23597" spans="1:4" x14ac:dyDescent="0.2">
      <c r="A23597" s="5" t="s">
        <v>23084</v>
      </c>
      <c r="B23597" s="5" t="s">
        <v>36726</v>
      </c>
      <c r="C23597" s="5" t="s">
        <v>21</v>
      </c>
      <c r="D23597" s="5" t="str">
        <f t="shared" si="368"/>
        <v>m</v>
      </c>
    </row>
    <row r="23598" spans="1:4" x14ac:dyDescent="0.2">
      <c r="A23598" s="5" t="s">
        <v>6509</v>
      </c>
      <c r="B23598" s="5" t="s">
        <v>36727</v>
      </c>
      <c r="C23598" s="5" t="s">
        <v>21</v>
      </c>
      <c r="D23598" s="5" t="str">
        <f t="shared" si="368"/>
        <v>m</v>
      </c>
    </row>
    <row r="23599" spans="1:4" x14ac:dyDescent="0.2">
      <c r="A23599" s="5" t="s">
        <v>23085</v>
      </c>
      <c r="B23599" s="5" t="s">
        <v>36727</v>
      </c>
      <c r="C23599" s="5" t="s">
        <v>21</v>
      </c>
      <c r="D23599" s="5" t="str">
        <f t="shared" si="368"/>
        <v>m</v>
      </c>
    </row>
    <row r="23600" spans="1:4" x14ac:dyDescent="0.2">
      <c r="A23600" s="5" t="s">
        <v>6510</v>
      </c>
      <c r="B23600" s="5" t="s">
        <v>36728</v>
      </c>
      <c r="C23600" s="5" t="s">
        <v>21</v>
      </c>
      <c r="D23600" s="5" t="str">
        <f t="shared" si="368"/>
        <v>m</v>
      </c>
    </row>
    <row r="23601" spans="1:4" x14ac:dyDescent="0.2">
      <c r="A23601" s="5" t="s">
        <v>23086</v>
      </c>
      <c r="B23601" s="5" t="s">
        <v>36728</v>
      </c>
      <c r="C23601" s="5" t="s">
        <v>21</v>
      </c>
      <c r="D23601" s="5" t="str">
        <f t="shared" si="368"/>
        <v>m</v>
      </c>
    </row>
    <row r="23602" spans="1:4" x14ac:dyDescent="0.2">
      <c r="A23602" s="5" t="s">
        <v>6511</v>
      </c>
      <c r="B23602" s="5" t="s">
        <v>36729</v>
      </c>
      <c r="C23602" s="5" t="s">
        <v>21</v>
      </c>
      <c r="D23602" s="5" t="str">
        <f t="shared" si="368"/>
        <v>m</v>
      </c>
    </row>
    <row r="23603" spans="1:4" x14ac:dyDescent="0.2">
      <c r="A23603" s="5" t="s">
        <v>23087</v>
      </c>
      <c r="B23603" s="5" t="s">
        <v>36729</v>
      </c>
      <c r="C23603" s="5" t="s">
        <v>21</v>
      </c>
      <c r="D23603" s="5" t="str">
        <f t="shared" si="368"/>
        <v>m</v>
      </c>
    </row>
    <row r="23604" spans="1:4" x14ac:dyDescent="0.2">
      <c r="A23604" s="5" t="s">
        <v>6512</v>
      </c>
      <c r="B23604" s="5" t="s">
        <v>36730</v>
      </c>
      <c r="C23604" s="5" t="s">
        <v>21</v>
      </c>
      <c r="D23604" s="5" t="str">
        <f t="shared" si="368"/>
        <v>m</v>
      </c>
    </row>
    <row r="23605" spans="1:4" x14ac:dyDescent="0.2">
      <c r="A23605" s="5" t="s">
        <v>23088</v>
      </c>
      <c r="B23605" s="5" t="s">
        <v>36730</v>
      </c>
      <c r="C23605" s="5" t="s">
        <v>21</v>
      </c>
      <c r="D23605" s="5" t="str">
        <f t="shared" si="368"/>
        <v>m</v>
      </c>
    </row>
    <row r="23606" spans="1:4" x14ac:dyDescent="0.2">
      <c r="A23606" s="5" t="s">
        <v>6513</v>
      </c>
      <c r="B23606" s="5" t="s">
        <v>36731</v>
      </c>
      <c r="C23606" s="5" t="s">
        <v>21</v>
      </c>
      <c r="D23606" s="5" t="str">
        <f t="shared" si="368"/>
        <v>m</v>
      </c>
    </row>
    <row r="23607" spans="1:4" x14ac:dyDescent="0.2">
      <c r="A23607" s="5" t="s">
        <v>23089</v>
      </c>
      <c r="B23607" s="5" t="s">
        <v>36731</v>
      </c>
      <c r="C23607" s="5" t="s">
        <v>21</v>
      </c>
      <c r="D23607" s="5" t="str">
        <f t="shared" si="368"/>
        <v>m</v>
      </c>
    </row>
    <row r="23608" spans="1:4" x14ac:dyDescent="0.2">
      <c r="A23608" s="5" t="s">
        <v>6514</v>
      </c>
      <c r="B23608" s="5" t="s">
        <v>36732</v>
      </c>
      <c r="C23608" s="5" t="s">
        <v>25536</v>
      </c>
      <c r="D23608" s="5" t="str">
        <f t="shared" si="368"/>
        <v>m2</v>
      </c>
    </row>
    <row r="23609" spans="1:4" x14ac:dyDescent="0.2">
      <c r="A23609" s="5" t="s">
        <v>23090</v>
      </c>
      <c r="B23609" s="5" t="s">
        <v>36732</v>
      </c>
      <c r="C23609" s="5" t="s">
        <v>25536</v>
      </c>
      <c r="D23609" s="5" t="str">
        <f t="shared" si="368"/>
        <v>m2</v>
      </c>
    </row>
    <row r="23610" spans="1:4" x14ac:dyDescent="0.2">
      <c r="A23610" s="5" t="s">
        <v>6515</v>
      </c>
      <c r="B23610" s="5" t="s">
        <v>6516</v>
      </c>
      <c r="C23610" s="5" t="s">
        <v>12</v>
      </c>
      <c r="D23610" s="5" t="str">
        <f t="shared" si="368"/>
        <v>un</v>
      </c>
    </row>
    <row r="23611" spans="1:4" x14ac:dyDescent="0.2">
      <c r="A23611" s="5" t="s">
        <v>23091</v>
      </c>
      <c r="B23611" s="5" t="s">
        <v>6516</v>
      </c>
      <c r="C23611" s="5" t="s">
        <v>12</v>
      </c>
      <c r="D23611" s="5" t="str">
        <f t="shared" si="368"/>
        <v>un</v>
      </c>
    </row>
    <row r="23612" spans="1:4" x14ac:dyDescent="0.2">
      <c r="A23612" s="5" t="s">
        <v>6517</v>
      </c>
      <c r="B23612" s="5" t="s">
        <v>36733</v>
      </c>
      <c r="C23612" s="5" t="s">
        <v>25323</v>
      </c>
      <c r="D23612" s="5" t="str">
        <f t="shared" si="368"/>
        <v>m3</v>
      </c>
    </row>
    <row r="23613" spans="1:4" x14ac:dyDescent="0.2">
      <c r="A23613" s="5" t="s">
        <v>23092</v>
      </c>
      <c r="B23613" s="5" t="s">
        <v>36733</v>
      </c>
      <c r="C23613" s="5" t="s">
        <v>25323</v>
      </c>
      <c r="D23613" s="5" t="str">
        <f t="shared" si="368"/>
        <v>m3</v>
      </c>
    </row>
    <row r="23618" spans="1:4" ht="15" x14ac:dyDescent="0.25">
      <c r="A23618" s="425" t="s">
        <v>24451</v>
      </c>
      <c r="B23618" s="5" t="s">
        <v>24453</v>
      </c>
      <c r="C23618" s="5" t="s">
        <v>25536</v>
      </c>
      <c r="D23618" s="5" t="str">
        <f t="shared" ref="D23618:D23621" si="369">LOWER(C23618)</f>
        <v>m2</v>
      </c>
    </row>
    <row r="23619" spans="1:4" ht="15" x14ac:dyDescent="0.25">
      <c r="A23619" s="425" t="s">
        <v>24452</v>
      </c>
      <c r="B23619" s="5" t="s">
        <v>24454</v>
      </c>
      <c r="C23619" s="5" t="s">
        <v>25323</v>
      </c>
      <c r="D23619" s="5" t="str">
        <f t="shared" si="369"/>
        <v>m3</v>
      </c>
    </row>
    <row r="23620" spans="1:4" x14ac:dyDescent="0.2">
      <c r="A23620" s="5" t="s">
        <v>24694</v>
      </c>
      <c r="B23620" s="5" t="s">
        <v>24980</v>
      </c>
      <c r="C23620" s="5" t="s">
        <v>20</v>
      </c>
      <c r="D23620" s="5" t="str">
        <f t="shared" si="369"/>
        <v>t</v>
      </c>
    </row>
    <row r="23621" spans="1:4" x14ac:dyDescent="0.2">
      <c r="A23621" s="5" t="s">
        <v>25185</v>
      </c>
      <c r="B23621" s="5" t="s">
        <v>25190</v>
      </c>
      <c r="C23621" s="5" t="s">
        <v>25323</v>
      </c>
      <c r="D23621" s="5" t="str">
        <f t="shared" si="369"/>
        <v>m3</v>
      </c>
    </row>
  </sheetData>
  <pageMargins left="0.511811024" right="0.511811024" top="0.78740157499999996" bottom="0.78740157499999996" header="0.31496062000000002" footer="0.3149606200000000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2D0E92-8BE0-4DD0-B789-117CF50ADC48}">
  <sheetPr codeName="Planilha2">
    <pageSetUpPr fitToPage="1"/>
  </sheetPr>
  <dimension ref="B2:N105"/>
  <sheetViews>
    <sheetView view="pageBreakPreview" zoomScale="60" zoomScaleNormal="100" workbookViewId="0">
      <selection activeCell="D51" sqref="D51"/>
    </sheetView>
  </sheetViews>
  <sheetFormatPr defaultRowHeight="15" x14ac:dyDescent="0.25"/>
  <cols>
    <col min="1" max="1" width="9.33203125" style="235"/>
    <col min="2" max="2" width="6" style="235" bestFit="1" customWidth="1"/>
    <col min="3" max="3" width="16.5" style="235" customWidth="1"/>
    <col min="4" max="4" width="59.6640625" style="235" customWidth="1"/>
    <col min="5" max="5" width="18.33203125" style="235" customWidth="1"/>
    <col min="6" max="6" width="13.83203125" style="235" customWidth="1"/>
    <col min="7" max="7" width="14.6640625" style="235" bestFit="1" customWidth="1"/>
    <col min="8" max="8" width="9.33203125" style="235"/>
    <col min="9" max="9" width="2.33203125" style="235" bestFit="1" customWidth="1"/>
    <col min="10" max="10" width="9.33203125" style="235"/>
    <col min="11" max="11" width="5.33203125" style="235" bestFit="1" customWidth="1"/>
    <col min="12" max="12" width="11.6640625" style="235" bestFit="1" customWidth="1"/>
    <col min="13" max="13" width="2.33203125" style="235" bestFit="1" customWidth="1"/>
    <col min="14" max="16384" width="9.33203125" style="235"/>
  </cols>
  <sheetData>
    <row r="2" spans="2:14" ht="18.75" x14ac:dyDescent="0.3">
      <c r="B2" s="296" t="s">
        <v>23734</v>
      </c>
      <c r="C2" s="297"/>
      <c r="D2" s="298"/>
      <c r="E2" s="298"/>
      <c r="F2" s="298"/>
      <c r="G2" s="299"/>
    </row>
    <row r="3" spans="2:14" x14ac:dyDescent="0.25">
      <c r="B3" s="300" t="s">
        <v>23906</v>
      </c>
      <c r="C3" s="301"/>
      <c r="D3" s="301"/>
      <c r="E3" s="301"/>
      <c r="F3" s="301"/>
      <c r="G3" s="302"/>
    </row>
    <row r="4" spans="2:14" x14ac:dyDescent="0.25">
      <c r="B4" s="845" t="s">
        <v>23869</v>
      </c>
      <c r="C4" s="846"/>
      <c r="D4" s="846"/>
      <c r="E4" s="846"/>
      <c r="F4" s="846"/>
      <c r="G4" s="847"/>
    </row>
    <row r="5" spans="2:14" x14ac:dyDescent="0.25">
      <c r="B5" s="244" t="s">
        <v>23704</v>
      </c>
      <c r="C5" s="245" t="s">
        <v>23735</v>
      </c>
      <c r="D5" s="244" t="s">
        <v>23736</v>
      </c>
      <c r="E5" s="244" t="s">
        <v>23856</v>
      </c>
      <c r="F5" s="244" t="s">
        <v>23738</v>
      </c>
      <c r="G5" s="244" t="s">
        <v>23691</v>
      </c>
    </row>
    <row r="6" spans="2:14" x14ac:dyDescent="0.25">
      <c r="B6" s="246"/>
      <c r="C6" s="247"/>
      <c r="D6" s="247"/>
      <c r="E6" s="247"/>
      <c r="F6" s="246"/>
      <c r="G6" s="246"/>
      <c r="H6" s="236" t="s">
        <v>23739</v>
      </c>
      <c r="I6" s="236" t="s">
        <v>11614</v>
      </c>
      <c r="J6" s="236" t="s">
        <v>23740</v>
      </c>
      <c r="K6" s="237" t="s">
        <v>23695</v>
      </c>
      <c r="L6" s="236" t="s">
        <v>23741</v>
      </c>
      <c r="M6" s="236" t="s">
        <v>11614</v>
      </c>
      <c r="N6" s="236" t="s">
        <v>23740</v>
      </c>
    </row>
    <row r="7" spans="2:14" x14ac:dyDescent="0.25">
      <c r="B7" s="238">
        <v>1</v>
      </c>
      <c r="C7" s="239" t="s">
        <v>23742</v>
      </c>
      <c r="D7" s="239" t="s">
        <v>23743</v>
      </c>
      <c r="E7" s="240">
        <v>7</v>
      </c>
      <c r="F7" s="240">
        <f t="shared" ref="F7" si="0">(L7-H7)*20+(N7-J7)</f>
        <v>888.70299999999997</v>
      </c>
      <c r="G7" s="240">
        <f>ROUND(E7*F7,2)</f>
        <v>6220.92</v>
      </c>
      <c r="H7" s="235">
        <v>0</v>
      </c>
      <c r="I7" s="236" t="s">
        <v>11614</v>
      </c>
      <c r="J7" s="235">
        <v>0</v>
      </c>
      <c r="L7" s="235">
        <v>44</v>
      </c>
      <c r="M7" s="236" t="s">
        <v>11614</v>
      </c>
      <c r="N7" s="235">
        <v>8.7029999999999994</v>
      </c>
    </row>
    <row r="8" spans="2:14" x14ac:dyDescent="0.25">
      <c r="B8" s="851">
        <v>2</v>
      </c>
      <c r="C8" s="239" t="s">
        <v>23802</v>
      </c>
      <c r="D8" s="239" t="s">
        <v>23803</v>
      </c>
      <c r="E8" s="240">
        <v>7</v>
      </c>
      <c r="F8" s="240">
        <f>(L8-H8)*20+(N8-J8)</f>
        <v>505.73500000000001</v>
      </c>
      <c r="G8" s="240">
        <f t="shared" ref="G8:G12" si="1">ROUND(E8*F8,2)</f>
        <v>3540.15</v>
      </c>
      <c r="H8" s="235">
        <v>1600</v>
      </c>
      <c r="I8" s="236" t="s">
        <v>11614</v>
      </c>
      <c r="J8" s="235">
        <v>0</v>
      </c>
      <c r="L8" s="235">
        <v>1625</v>
      </c>
      <c r="M8" s="236" t="s">
        <v>11614</v>
      </c>
      <c r="N8" s="235">
        <v>5.7350000000000003</v>
      </c>
    </row>
    <row r="9" spans="2:14" x14ac:dyDescent="0.25">
      <c r="B9" s="852"/>
      <c r="C9" s="239" t="s">
        <v>23802</v>
      </c>
      <c r="D9" s="239" t="s">
        <v>23857</v>
      </c>
      <c r="E9" s="240">
        <v>6.07</v>
      </c>
      <c r="F9" s="240">
        <f>(L9-H9)*20+(N9-J9)</f>
        <v>29.994</v>
      </c>
      <c r="G9" s="240">
        <f t="shared" si="1"/>
        <v>182.06</v>
      </c>
      <c r="H9" s="235">
        <v>1625</v>
      </c>
      <c r="I9" s="250" t="s">
        <v>11614</v>
      </c>
      <c r="J9" s="235">
        <v>5.7350000000000003</v>
      </c>
      <c r="L9" s="235">
        <v>1626</v>
      </c>
      <c r="M9" s="250" t="s">
        <v>11614</v>
      </c>
      <c r="N9" s="235">
        <v>15.728999999999999</v>
      </c>
    </row>
    <row r="10" spans="2:14" x14ac:dyDescent="0.25">
      <c r="B10" s="238">
        <v>3</v>
      </c>
      <c r="C10" s="239" t="s">
        <v>23810</v>
      </c>
      <c r="D10" s="239" t="s">
        <v>23811</v>
      </c>
      <c r="E10" s="240">
        <v>7</v>
      </c>
      <c r="F10" s="240">
        <f>(L10-H10)*20+(N10-J10)</f>
        <v>720.97500000000002</v>
      </c>
      <c r="G10" s="240">
        <f t="shared" si="1"/>
        <v>5046.83</v>
      </c>
      <c r="H10" s="235">
        <v>1850</v>
      </c>
      <c r="I10" s="236" t="s">
        <v>11614</v>
      </c>
      <c r="J10" s="236">
        <v>0</v>
      </c>
      <c r="L10" s="235">
        <v>1886</v>
      </c>
      <c r="M10" s="236" t="s">
        <v>11614</v>
      </c>
      <c r="N10" s="235">
        <v>0.97499999999999998</v>
      </c>
    </row>
    <row r="11" spans="2:14" x14ac:dyDescent="0.25">
      <c r="B11" s="238">
        <v>4</v>
      </c>
      <c r="C11" s="239" t="s">
        <v>23812</v>
      </c>
      <c r="D11" s="239" t="s">
        <v>23813</v>
      </c>
      <c r="E11" s="240">
        <v>7</v>
      </c>
      <c r="F11" s="240">
        <f>(L11-H11)*20+(N11-J11)</f>
        <v>367.57299999999998</v>
      </c>
      <c r="G11" s="240">
        <f t="shared" si="1"/>
        <v>2573.0100000000002</v>
      </c>
      <c r="H11" s="235">
        <v>1920</v>
      </c>
      <c r="I11" s="241" t="s">
        <v>11614</v>
      </c>
      <c r="J11" s="235">
        <v>10</v>
      </c>
      <c r="L11" s="235">
        <v>1938</v>
      </c>
      <c r="M11" s="236" t="s">
        <v>11614</v>
      </c>
      <c r="N11" s="235">
        <v>17.573</v>
      </c>
    </row>
    <row r="12" spans="2:14" x14ac:dyDescent="0.25">
      <c r="B12" s="238">
        <v>5</v>
      </c>
      <c r="C12" s="239" t="s">
        <v>23812</v>
      </c>
      <c r="D12" s="239" t="s">
        <v>23941</v>
      </c>
      <c r="E12" s="240">
        <v>7</v>
      </c>
      <c r="F12" s="240">
        <f>(L12-H12)*20+(N12-J12)</f>
        <v>120</v>
      </c>
      <c r="G12" s="240">
        <f t="shared" si="1"/>
        <v>840</v>
      </c>
      <c r="H12" s="235">
        <v>1900</v>
      </c>
      <c r="I12" s="241" t="s">
        <v>11614</v>
      </c>
      <c r="J12" s="235">
        <v>0</v>
      </c>
      <c r="L12" s="235">
        <v>1906</v>
      </c>
      <c r="M12" s="236" t="s">
        <v>11614</v>
      </c>
      <c r="N12" s="235">
        <v>0</v>
      </c>
    </row>
    <row r="13" spans="2:14" x14ac:dyDescent="0.25">
      <c r="B13" s="303"/>
      <c r="C13" s="263"/>
      <c r="D13" s="264"/>
      <c r="E13" s="254" t="s">
        <v>23867</v>
      </c>
      <c r="F13" s="255">
        <f>SUM(F7:F12)</f>
        <v>2632.98</v>
      </c>
      <c r="G13" s="254">
        <f>SUM(G7:G12)</f>
        <v>18402.97</v>
      </c>
      <c r="I13" s="241"/>
      <c r="M13" s="236"/>
    </row>
    <row r="14" spans="2:14" s="260" customFormat="1" x14ac:dyDescent="0.25">
      <c r="B14" s="256"/>
      <c r="C14" s="257"/>
      <c r="D14" s="257"/>
      <c r="E14" s="258"/>
      <c r="F14" s="259"/>
      <c r="G14" s="258"/>
      <c r="I14" s="261"/>
      <c r="M14" s="262"/>
    </row>
    <row r="15" spans="2:14" x14ac:dyDescent="0.25">
      <c r="B15" s="848" t="s">
        <v>23870</v>
      </c>
      <c r="C15" s="849"/>
      <c r="D15" s="849"/>
      <c r="E15" s="849"/>
      <c r="F15" s="849"/>
      <c r="G15" s="850"/>
    </row>
    <row r="16" spans="2:14" x14ac:dyDescent="0.25">
      <c r="B16" s="244" t="s">
        <v>23704</v>
      </c>
      <c r="C16" s="245" t="s">
        <v>23735</v>
      </c>
      <c r="D16" s="244" t="s">
        <v>23736</v>
      </c>
      <c r="E16" s="244" t="s">
        <v>23856</v>
      </c>
      <c r="F16" s="244" t="s">
        <v>23738</v>
      </c>
      <c r="G16" s="244" t="s">
        <v>23691</v>
      </c>
    </row>
    <row r="17" spans="2:14" x14ac:dyDescent="0.25">
      <c r="B17" s="246"/>
      <c r="C17" s="247"/>
      <c r="D17" s="247"/>
      <c r="E17" s="247"/>
      <c r="F17" s="246"/>
      <c r="G17" s="246"/>
      <c r="H17" s="236" t="s">
        <v>23739</v>
      </c>
      <c r="I17" s="236" t="s">
        <v>11614</v>
      </c>
      <c r="J17" s="236" t="s">
        <v>23740</v>
      </c>
      <c r="K17" s="237" t="s">
        <v>23695</v>
      </c>
      <c r="L17" s="236" t="s">
        <v>23741</v>
      </c>
      <c r="M17" s="236" t="s">
        <v>11614</v>
      </c>
      <c r="N17" s="236" t="s">
        <v>23740</v>
      </c>
    </row>
    <row r="18" spans="2:14" x14ac:dyDescent="0.25">
      <c r="B18" s="238">
        <v>0</v>
      </c>
      <c r="C18" s="239" t="s">
        <v>23763</v>
      </c>
      <c r="D18" s="239" t="s">
        <v>24688</v>
      </c>
      <c r="E18" s="240">
        <v>6</v>
      </c>
      <c r="F18" s="240">
        <f t="shared" ref="F18:F49" si="2">(L18-H18)*20+(N18-J18)</f>
        <v>214.09800000000001</v>
      </c>
      <c r="G18" s="240">
        <f>ROUND(E18*F18,2)</f>
        <v>1284.5899999999999</v>
      </c>
      <c r="H18" s="235">
        <v>50</v>
      </c>
      <c r="I18" s="236" t="s">
        <v>11614</v>
      </c>
      <c r="J18" s="235">
        <v>0</v>
      </c>
      <c r="L18" s="235">
        <v>60</v>
      </c>
      <c r="M18" s="236" t="s">
        <v>11614</v>
      </c>
      <c r="N18" s="235">
        <v>14.098000000000001</v>
      </c>
    </row>
    <row r="19" spans="2:14" x14ac:dyDescent="0.25">
      <c r="B19" s="238">
        <v>6</v>
      </c>
      <c r="C19" s="239" t="s">
        <v>23746</v>
      </c>
      <c r="D19" s="239" t="s">
        <v>23747</v>
      </c>
      <c r="E19" s="240">
        <v>6</v>
      </c>
      <c r="F19" s="240">
        <f t="shared" si="2"/>
        <v>69.159000000000006</v>
      </c>
      <c r="G19" s="240">
        <f t="shared" ref="G19:G81" si="3">ROUND(E19*F19,2)</f>
        <v>414.95</v>
      </c>
      <c r="H19" s="235">
        <v>100</v>
      </c>
      <c r="I19" s="236" t="s">
        <v>11614</v>
      </c>
      <c r="J19" s="235">
        <v>0</v>
      </c>
      <c r="L19" s="235">
        <v>103</v>
      </c>
      <c r="M19" s="236" t="s">
        <v>11614</v>
      </c>
      <c r="N19" s="235">
        <v>9.1590000000000007</v>
      </c>
    </row>
    <row r="20" spans="2:14" x14ac:dyDescent="0.25">
      <c r="B20" s="238">
        <v>7</v>
      </c>
      <c r="C20" s="239" t="s">
        <v>23749</v>
      </c>
      <c r="D20" s="239" t="s">
        <v>23748</v>
      </c>
      <c r="E20" s="240">
        <v>6</v>
      </c>
      <c r="F20" s="240">
        <f t="shared" si="2"/>
        <v>310</v>
      </c>
      <c r="G20" s="240">
        <f t="shared" si="3"/>
        <v>1860</v>
      </c>
      <c r="H20" s="235">
        <v>150</v>
      </c>
      <c r="I20" s="236" t="s">
        <v>11614</v>
      </c>
      <c r="J20" s="235">
        <v>0</v>
      </c>
      <c r="L20" s="235">
        <v>165</v>
      </c>
      <c r="M20" s="236" t="s">
        <v>11614</v>
      </c>
      <c r="N20" s="235">
        <v>10</v>
      </c>
    </row>
    <row r="21" spans="2:14" x14ac:dyDescent="0.25">
      <c r="B21" s="238">
        <v>8</v>
      </c>
      <c r="C21" s="239" t="s">
        <v>23749</v>
      </c>
      <c r="D21" s="239" t="s">
        <v>23750</v>
      </c>
      <c r="E21" s="240">
        <v>6</v>
      </c>
      <c r="F21" s="240">
        <f t="shared" si="2"/>
        <v>314</v>
      </c>
      <c r="G21" s="240">
        <f t="shared" si="3"/>
        <v>1884</v>
      </c>
      <c r="H21" s="235">
        <v>165</v>
      </c>
      <c r="I21" s="236" t="s">
        <v>11614</v>
      </c>
      <c r="J21" s="235">
        <v>10</v>
      </c>
      <c r="L21" s="235">
        <v>181</v>
      </c>
      <c r="M21" s="236" t="s">
        <v>11614</v>
      </c>
      <c r="N21" s="235">
        <v>4</v>
      </c>
    </row>
    <row r="22" spans="2:14" x14ac:dyDescent="0.25">
      <c r="B22" s="238">
        <v>9</v>
      </c>
      <c r="C22" s="239" t="s">
        <v>23751</v>
      </c>
      <c r="D22" s="239" t="s">
        <v>23752</v>
      </c>
      <c r="E22" s="240">
        <v>6</v>
      </c>
      <c r="F22" s="240">
        <f t="shared" si="2"/>
        <v>179.761</v>
      </c>
      <c r="G22" s="240">
        <f t="shared" si="3"/>
        <v>1078.57</v>
      </c>
      <c r="H22" s="235">
        <v>200</v>
      </c>
      <c r="I22" s="236" t="s">
        <v>11614</v>
      </c>
      <c r="J22" s="235">
        <v>0</v>
      </c>
      <c r="L22" s="235">
        <v>208</v>
      </c>
      <c r="M22" s="236" t="s">
        <v>11614</v>
      </c>
      <c r="N22" s="235">
        <v>19.760999999999999</v>
      </c>
    </row>
    <row r="23" spans="2:14" x14ac:dyDescent="0.25">
      <c r="B23" s="238">
        <v>10</v>
      </c>
      <c r="C23" s="239" t="s">
        <v>23753</v>
      </c>
      <c r="D23" s="239" t="s">
        <v>23754</v>
      </c>
      <c r="E23" s="240">
        <v>6</v>
      </c>
      <c r="F23" s="240">
        <f t="shared" si="2"/>
        <v>240.059</v>
      </c>
      <c r="G23" s="240">
        <f t="shared" si="3"/>
        <v>1440.35</v>
      </c>
      <c r="H23" s="235">
        <v>250</v>
      </c>
      <c r="I23" s="236" t="s">
        <v>11614</v>
      </c>
      <c r="J23" s="235">
        <v>0</v>
      </c>
      <c r="L23" s="235">
        <v>262</v>
      </c>
      <c r="M23" s="236" t="s">
        <v>11614</v>
      </c>
      <c r="N23" s="235">
        <v>5.8999999999999997E-2</v>
      </c>
    </row>
    <row r="24" spans="2:14" x14ac:dyDescent="0.25">
      <c r="B24" s="238">
        <v>11</v>
      </c>
      <c r="C24" s="239" t="s">
        <v>23755</v>
      </c>
      <c r="D24" s="239" t="s">
        <v>23756</v>
      </c>
      <c r="E24" s="240">
        <v>6</v>
      </c>
      <c r="F24" s="240">
        <f t="shared" si="2"/>
        <v>159.41399999999999</v>
      </c>
      <c r="G24" s="240">
        <f t="shared" si="3"/>
        <v>956.48</v>
      </c>
      <c r="H24" s="235">
        <v>300</v>
      </c>
      <c r="I24" s="236" t="s">
        <v>11614</v>
      </c>
      <c r="J24" s="235">
        <v>0</v>
      </c>
      <c r="L24" s="235">
        <v>307</v>
      </c>
      <c r="M24" s="236" t="s">
        <v>11614</v>
      </c>
      <c r="N24" s="235">
        <v>19.414000000000001</v>
      </c>
    </row>
    <row r="25" spans="2:14" x14ac:dyDescent="0.25">
      <c r="B25" s="238">
        <v>12</v>
      </c>
      <c r="C25" s="239" t="s">
        <v>23757</v>
      </c>
      <c r="D25" s="239" t="s">
        <v>23758</v>
      </c>
      <c r="E25" s="240">
        <v>6</v>
      </c>
      <c r="F25" s="240">
        <f t="shared" si="2"/>
        <v>392.34500000000003</v>
      </c>
      <c r="G25" s="240">
        <f t="shared" si="3"/>
        <v>2354.0700000000002</v>
      </c>
      <c r="H25" s="235">
        <v>350</v>
      </c>
      <c r="I25" s="236" t="s">
        <v>11614</v>
      </c>
      <c r="J25" s="235">
        <v>0</v>
      </c>
      <c r="L25" s="235">
        <v>369</v>
      </c>
      <c r="M25" s="236" t="s">
        <v>11614</v>
      </c>
      <c r="N25" s="235">
        <v>12.345000000000001</v>
      </c>
    </row>
    <row r="26" spans="2:14" x14ac:dyDescent="0.25">
      <c r="B26" s="238">
        <v>13</v>
      </c>
      <c r="C26" s="239" t="s">
        <v>23759</v>
      </c>
      <c r="D26" s="239" t="s">
        <v>23760</v>
      </c>
      <c r="E26" s="240">
        <v>6</v>
      </c>
      <c r="F26" s="240">
        <f t="shared" si="2"/>
        <v>200.42699999999999</v>
      </c>
      <c r="G26" s="240">
        <f t="shared" si="3"/>
        <v>1202.56</v>
      </c>
      <c r="H26" s="235">
        <v>400</v>
      </c>
      <c r="I26" s="236" t="s">
        <v>11614</v>
      </c>
      <c r="J26" s="235">
        <v>0</v>
      </c>
      <c r="L26" s="235">
        <v>410</v>
      </c>
      <c r="M26" s="236" t="s">
        <v>11614</v>
      </c>
      <c r="N26" s="235">
        <v>0.42699999999999999</v>
      </c>
    </row>
    <row r="27" spans="2:14" x14ac:dyDescent="0.25">
      <c r="B27" s="238">
        <v>14</v>
      </c>
      <c r="C27" s="239" t="s">
        <v>23761</v>
      </c>
      <c r="D27" s="239" t="s">
        <v>23762</v>
      </c>
      <c r="E27" s="240">
        <v>6</v>
      </c>
      <c r="F27" s="240">
        <f t="shared" si="2"/>
        <v>320.75299999999999</v>
      </c>
      <c r="G27" s="240">
        <f t="shared" si="3"/>
        <v>1924.52</v>
      </c>
      <c r="H27" s="235">
        <v>450</v>
      </c>
      <c r="I27" s="236" t="s">
        <v>11614</v>
      </c>
      <c r="J27" s="235">
        <v>0</v>
      </c>
      <c r="L27" s="235">
        <v>466</v>
      </c>
      <c r="M27" s="236" t="s">
        <v>11614</v>
      </c>
      <c r="N27" s="235">
        <v>0.753</v>
      </c>
    </row>
    <row r="28" spans="2:14" x14ac:dyDescent="0.25">
      <c r="B28" s="238">
        <v>15</v>
      </c>
      <c r="C28" s="239" t="s">
        <v>23763</v>
      </c>
      <c r="D28" s="239" t="s">
        <v>23764</v>
      </c>
      <c r="E28" s="240">
        <v>6</v>
      </c>
      <c r="F28" s="240">
        <f t="shared" si="2"/>
        <v>552.10400000000004</v>
      </c>
      <c r="G28" s="240">
        <f t="shared" si="3"/>
        <v>3312.62</v>
      </c>
      <c r="H28" s="235">
        <v>500</v>
      </c>
      <c r="I28" s="236" t="s">
        <v>11614</v>
      </c>
      <c r="J28" s="235">
        <v>0</v>
      </c>
      <c r="L28" s="235">
        <v>527</v>
      </c>
      <c r="M28" s="236" t="s">
        <v>11614</v>
      </c>
      <c r="N28" s="235">
        <v>12.103999999999999</v>
      </c>
    </row>
    <row r="29" spans="2:14" x14ac:dyDescent="0.25">
      <c r="B29" s="238">
        <v>16</v>
      </c>
      <c r="C29" s="239" t="s">
        <v>23765</v>
      </c>
      <c r="D29" s="239" t="s">
        <v>23766</v>
      </c>
      <c r="E29" s="240">
        <v>6</v>
      </c>
      <c r="F29" s="240">
        <f t="shared" si="2"/>
        <v>317.07799999999997</v>
      </c>
      <c r="G29" s="240">
        <f t="shared" si="3"/>
        <v>1902.47</v>
      </c>
      <c r="H29" s="235">
        <v>550</v>
      </c>
      <c r="I29" s="236" t="s">
        <v>11614</v>
      </c>
      <c r="J29" s="235">
        <v>0</v>
      </c>
      <c r="L29" s="235">
        <v>565</v>
      </c>
      <c r="M29" s="236" t="s">
        <v>11614</v>
      </c>
      <c r="N29" s="235">
        <v>17.077999999999999</v>
      </c>
    </row>
    <row r="30" spans="2:14" x14ac:dyDescent="0.25">
      <c r="B30" s="238">
        <v>17</v>
      </c>
      <c r="C30" s="239" t="s">
        <v>23767</v>
      </c>
      <c r="D30" s="239" t="s">
        <v>23768</v>
      </c>
      <c r="E30" s="240">
        <v>6</v>
      </c>
      <c r="F30" s="240">
        <f t="shared" si="2"/>
        <v>514.98099999999999</v>
      </c>
      <c r="G30" s="240">
        <f t="shared" si="3"/>
        <v>3089.89</v>
      </c>
      <c r="H30" s="235">
        <v>600</v>
      </c>
      <c r="I30" s="236" t="s">
        <v>11614</v>
      </c>
      <c r="J30" s="235">
        <v>0</v>
      </c>
      <c r="L30" s="235">
        <v>625</v>
      </c>
      <c r="M30" s="236" t="s">
        <v>11614</v>
      </c>
      <c r="N30" s="235">
        <v>14.981</v>
      </c>
    </row>
    <row r="31" spans="2:14" x14ac:dyDescent="0.25">
      <c r="B31" s="238">
        <v>18</v>
      </c>
      <c r="C31" s="239" t="s">
        <v>23769</v>
      </c>
      <c r="D31" s="239" t="s">
        <v>23770</v>
      </c>
      <c r="E31" s="240">
        <v>6</v>
      </c>
      <c r="F31" s="240">
        <f t="shared" si="2"/>
        <v>421.48599999999999</v>
      </c>
      <c r="G31" s="240">
        <f t="shared" si="3"/>
        <v>2528.92</v>
      </c>
      <c r="H31" s="235">
        <v>650</v>
      </c>
      <c r="I31" s="236" t="s">
        <v>11614</v>
      </c>
      <c r="J31" s="235">
        <v>0</v>
      </c>
      <c r="L31" s="235">
        <v>671</v>
      </c>
      <c r="M31" s="236" t="s">
        <v>11614</v>
      </c>
      <c r="N31" s="235">
        <v>1.486</v>
      </c>
    </row>
    <row r="32" spans="2:14" x14ac:dyDescent="0.25">
      <c r="B32" s="238">
        <v>19</v>
      </c>
      <c r="C32" s="239" t="s">
        <v>23771</v>
      </c>
      <c r="D32" s="239" t="s">
        <v>23772</v>
      </c>
      <c r="E32" s="240">
        <v>6</v>
      </c>
      <c r="F32" s="240">
        <f t="shared" si="2"/>
        <v>167.767</v>
      </c>
      <c r="G32" s="240">
        <f t="shared" si="3"/>
        <v>1006.6</v>
      </c>
      <c r="H32" s="235">
        <v>700</v>
      </c>
      <c r="I32" s="236" t="s">
        <v>11614</v>
      </c>
      <c r="J32" s="235">
        <v>0</v>
      </c>
      <c r="L32" s="235">
        <v>708</v>
      </c>
      <c r="M32" s="236" t="s">
        <v>11614</v>
      </c>
      <c r="N32" s="236">
        <v>7.7670000000000003</v>
      </c>
    </row>
    <row r="33" spans="2:14" x14ac:dyDescent="0.25">
      <c r="B33" s="238">
        <v>20</v>
      </c>
      <c r="C33" s="239" t="s">
        <v>23773</v>
      </c>
      <c r="D33" s="239" t="s">
        <v>23772</v>
      </c>
      <c r="E33" s="240">
        <v>6</v>
      </c>
      <c r="F33" s="240">
        <f t="shared" si="2"/>
        <v>165.40100000000001</v>
      </c>
      <c r="G33" s="240">
        <f t="shared" si="3"/>
        <v>992.41</v>
      </c>
      <c r="H33" s="235">
        <v>750</v>
      </c>
      <c r="I33" s="236" t="s">
        <v>11614</v>
      </c>
      <c r="J33" s="235">
        <v>0</v>
      </c>
      <c r="L33" s="235">
        <v>758</v>
      </c>
      <c r="M33" s="236" t="s">
        <v>11614</v>
      </c>
      <c r="N33" s="235">
        <v>5.4009999999999998</v>
      </c>
    </row>
    <row r="34" spans="2:14" x14ac:dyDescent="0.25">
      <c r="B34" s="238">
        <v>21</v>
      </c>
      <c r="C34" s="239" t="s">
        <v>23774</v>
      </c>
      <c r="D34" s="239" t="s">
        <v>23772</v>
      </c>
      <c r="E34" s="240">
        <v>6</v>
      </c>
      <c r="F34" s="240">
        <f t="shared" si="2"/>
        <v>509.69200000000001</v>
      </c>
      <c r="G34" s="240">
        <f t="shared" si="3"/>
        <v>3058.15</v>
      </c>
      <c r="H34" s="235">
        <v>800</v>
      </c>
      <c r="I34" s="236" t="s">
        <v>11614</v>
      </c>
      <c r="J34" s="235">
        <v>0</v>
      </c>
      <c r="L34" s="235">
        <v>825</v>
      </c>
      <c r="M34" s="236" t="s">
        <v>11614</v>
      </c>
      <c r="N34" s="235">
        <v>9.6920000000000002</v>
      </c>
    </row>
    <row r="35" spans="2:14" x14ac:dyDescent="0.25">
      <c r="B35" s="238">
        <v>22</v>
      </c>
      <c r="C35" s="239" t="s">
        <v>23775</v>
      </c>
      <c r="D35" s="239" t="s">
        <v>23776</v>
      </c>
      <c r="E35" s="240">
        <v>6</v>
      </c>
      <c r="F35" s="240">
        <f t="shared" si="2"/>
        <v>332.75400000000002</v>
      </c>
      <c r="G35" s="240">
        <f t="shared" si="3"/>
        <v>1996.52</v>
      </c>
      <c r="H35" s="235">
        <v>850</v>
      </c>
      <c r="I35" s="236" t="s">
        <v>11614</v>
      </c>
      <c r="J35" s="235">
        <v>0</v>
      </c>
      <c r="L35" s="235">
        <v>866</v>
      </c>
      <c r="M35" s="236" t="s">
        <v>11614</v>
      </c>
      <c r="N35" s="235">
        <v>12.754</v>
      </c>
    </row>
    <row r="36" spans="2:14" x14ac:dyDescent="0.25">
      <c r="B36" s="238">
        <v>23</v>
      </c>
      <c r="C36" s="239" t="s">
        <v>23777</v>
      </c>
      <c r="D36" s="239" t="s">
        <v>23776</v>
      </c>
      <c r="E36" s="240">
        <v>6</v>
      </c>
      <c r="F36" s="240">
        <f t="shared" si="2"/>
        <v>533.31700000000001</v>
      </c>
      <c r="G36" s="240">
        <f t="shared" si="3"/>
        <v>3199.9</v>
      </c>
      <c r="H36" s="235">
        <v>900</v>
      </c>
      <c r="I36" s="236" t="s">
        <v>11614</v>
      </c>
      <c r="J36" s="235">
        <v>0</v>
      </c>
      <c r="L36" s="235">
        <v>926</v>
      </c>
      <c r="M36" s="236" t="s">
        <v>11614</v>
      </c>
      <c r="N36" s="235">
        <v>13.317</v>
      </c>
    </row>
    <row r="37" spans="2:14" x14ac:dyDescent="0.25">
      <c r="B37" s="238">
        <v>24</v>
      </c>
      <c r="C37" s="239" t="s">
        <v>23778</v>
      </c>
      <c r="D37" s="239" t="s">
        <v>23779</v>
      </c>
      <c r="E37" s="240">
        <v>6</v>
      </c>
      <c r="F37" s="240">
        <f t="shared" si="2"/>
        <v>137.65</v>
      </c>
      <c r="G37" s="240">
        <f t="shared" si="3"/>
        <v>825.9</v>
      </c>
      <c r="H37" s="235">
        <v>950</v>
      </c>
      <c r="I37" s="236" t="s">
        <v>11614</v>
      </c>
      <c r="J37" s="235">
        <v>0</v>
      </c>
      <c r="L37" s="235">
        <v>956</v>
      </c>
      <c r="M37" s="236" t="s">
        <v>11614</v>
      </c>
      <c r="N37" s="235">
        <v>17.649999999999999</v>
      </c>
    </row>
    <row r="38" spans="2:14" ht="30" x14ac:dyDescent="0.25">
      <c r="B38" s="238">
        <v>25</v>
      </c>
      <c r="C38" s="239" t="s">
        <v>23780</v>
      </c>
      <c r="D38" s="239" t="s">
        <v>23781</v>
      </c>
      <c r="E38" s="240">
        <v>6</v>
      </c>
      <c r="F38" s="240">
        <f t="shared" si="2"/>
        <v>145.96100000000001</v>
      </c>
      <c r="G38" s="240">
        <f t="shared" si="3"/>
        <v>875.77</v>
      </c>
      <c r="H38" s="235">
        <v>1050</v>
      </c>
      <c r="I38" s="236" t="s">
        <v>11614</v>
      </c>
      <c r="J38" s="235">
        <v>0</v>
      </c>
      <c r="L38" s="235">
        <v>1057</v>
      </c>
      <c r="M38" s="236" t="s">
        <v>11614</v>
      </c>
      <c r="N38" s="235">
        <v>5.9610000000000003</v>
      </c>
    </row>
    <row r="39" spans="2:14" x14ac:dyDescent="0.25">
      <c r="B39" s="238">
        <v>26</v>
      </c>
      <c r="C39" s="239" t="s">
        <v>23782</v>
      </c>
      <c r="D39" s="239" t="s">
        <v>23779</v>
      </c>
      <c r="E39" s="240">
        <v>6</v>
      </c>
      <c r="F39" s="240">
        <f t="shared" si="2"/>
        <v>536.83399999999995</v>
      </c>
      <c r="G39" s="240">
        <f t="shared" si="3"/>
        <v>3221</v>
      </c>
      <c r="H39" s="235">
        <v>1000</v>
      </c>
      <c r="I39" s="236" t="s">
        <v>11614</v>
      </c>
      <c r="J39" s="235">
        <v>0</v>
      </c>
      <c r="L39" s="235">
        <v>1026</v>
      </c>
      <c r="M39" s="236" t="s">
        <v>11614</v>
      </c>
      <c r="N39" s="235">
        <v>16.834</v>
      </c>
    </row>
    <row r="40" spans="2:14" ht="30" x14ac:dyDescent="0.25">
      <c r="B40" s="238">
        <v>27</v>
      </c>
      <c r="C40" s="239" t="s">
        <v>23783</v>
      </c>
      <c r="D40" s="239" t="s">
        <v>23781</v>
      </c>
      <c r="E40" s="240">
        <v>6</v>
      </c>
      <c r="F40" s="240">
        <f t="shared" si="2"/>
        <v>528.69100000000003</v>
      </c>
      <c r="G40" s="240">
        <f t="shared" si="3"/>
        <v>3172.15</v>
      </c>
      <c r="H40" s="235">
        <v>1100</v>
      </c>
      <c r="I40" s="236" t="s">
        <v>11614</v>
      </c>
      <c r="J40" s="235">
        <v>0</v>
      </c>
      <c r="L40" s="235">
        <v>1126</v>
      </c>
      <c r="M40" s="236" t="s">
        <v>11614</v>
      </c>
      <c r="N40" s="235">
        <v>8.6910000000000007</v>
      </c>
    </row>
    <row r="41" spans="2:14" x14ac:dyDescent="0.25">
      <c r="B41" s="238">
        <v>28</v>
      </c>
      <c r="C41" s="239" t="s">
        <v>23784</v>
      </c>
      <c r="D41" s="239" t="s">
        <v>23785</v>
      </c>
      <c r="E41" s="240">
        <v>6</v>
      </c>
      <c r="F41" s="240">
        <f t="shared" si="2"/>
        <v>332.60300000000001</v>
      </c>
      <c r="G41" s="240">
        <f t="shared" si="3"/>
        <v>1995.62</v>
      </c>
      <c r="H41" s="235">
        <v>1150</v>
      </c>
      <c r="I41" s="236" t="s">
        <v>11614</v>
      </c>
      <c r="J41" s="235">
        <v>0</v>
      </c>
      <c r="L41" s="235">
        <v>1166</v>
      </c>
      <c r="M41" s="236" t="s">
        <v>11614</v>
      </c>
      <c r="N41" s="235">
        <v>12.603</v>
      </c>
    </row>
    <row r="42" spans="2:14" ht="30" x14ac:dyDescent="0.25">
      <c r="B42" s="238">
        <v>29</v>
      </c>
      <c r="C42" s="239" t="s">
        <v>23786</v>
      </c>
      <c r="D42" s="239" t="s">
        <v>23787</v>
      </c>
      <c r="E42" s="240">
        <v>6</v>
      </c>
      <c r="F42" s="240">
        <f t="shared" si="2"/>
        <v>520.58100000000002</v>
      </c>
      <c r="G42" s="240">
        <f t="shared" si="3"/>
        <v>3123.49</v>
      </c>
      <c r="H42" s="235">
        <v>1200</v>
      </c>
      <c r="I42" s="236" t="s">
        <v>11614</v>
      </c>
      <c r="J42" s="235">
        <v>0</v>
      </c>
      <c r="L42" s="235">
        <v>1226</v>
      </c>
      <c r="M42" s="236" t="s">
        <v>11614</v>
      </c>
      <c r="N42" s="235">
        <v>0.58099999999999996</v>
      </c>
    </row>
    <row r="43" spans="2:14" x14ac:dyDescent="0.25">
      <c r="B43" s="238">
        <v>30</v>
      </c>
      <c r="C43" s="239" t="s">
        <v>23788</v>
      </c>
      <c r="D43" s="239" t="s">
        <v>23789</v>
      </c>
      <c r="E43" s="240">
        <v>6</v>
      </c>
      <c r="F43" s="240">
        <f t="shared" si="2"/>
        <v>420.60399999999998</v>
      </c>
      <c r="G43" s="240">
        <f t="shared" si="3"/>
        <v>2523.62</v>
      </c>
      <c r="H43" s="235">
        <v>1250</v>
      </c>
      <c r="I43" s="236" t="s">
        <v>11614</v>
      </c>
      <c r="J43" s="235">
        <v>0</v>
      </c>
      <c r="L43" s="235">
        <v>1271</v>
      </c>
      <c r="M43" s="236" t="s">
        <v>11614</v>
      </c>
      <c r="N43" s="235">
        <v>0.60399999999999998</v>
      </c>
    </row>
    <row r="44" spans="2:14" x14ac:dyDescent="0.25">
      <c r="B44" s="238">
        <v>31</v>
      </c>
      <c r="C44" s="239" t="s">
        <v>23790</v>
      </c>
      <c r="D44" s="239" t="s">
        <v>23791</v>
      </c>
      <c r="E44" s="240">
        <v>6</v>
      </c>
      <c r="F44" s="240">
        <f t="shared" si="2"/>
        <v>332.62599999999998</v>
      </c>
      <c r="G44" s="240">
        <f t="shared" si="3"/>
        <v>1995.76</v>
      </c>
      <c r="H44" s="235">
        <v>1300</v>
      </c>
      <c r="I44" s="236" t="s">
        <v>11614</v>
      </c>
      <c r="J44" s="235">
        <v>0</v>
      </c>
      <c r="L44" s="235">
        <v>1316</v>
      </c>
      <c r="M44" s="236" t="s">
        <v>11614</v>
      </c>
      <c r="N44" s="235">
        <v>12.625999999999999</v>
      </c>
    </row>
    <row r="45" spans="2:14" x14ac:dyDescent="0.25">
      <c r="B45" s="238">
        <v>32</v>
      </c>
      <c r="C45" s="239" t="s">
        <v>23792</v>
      </c>
      <c r="D45" s="239" t="s">
        <v>23793</v>
      </c>
      <c r="E45" s="240">
        <v>6</v>
      </c>
      <c r="F45" s="240">
        <f t="shared" si="2"/>
        <v>420.637</v>
      </c>
      <c r="G45" s="240">
        <f t="shared" si="3"/>
        <v>2523.8200000000002</v>
      </c>
      <c r="H45" s="235">
        <v>1350</v>
      </c>
      <c r="I45" s="236" t="s">
        <v>11614</v>
      </c>
      <c r="J45" s="235">
        <v>0</v>
      </c>
      <c r="L45" s="235">
        <v>1371</v>
      </c>
      <c r="M45" s="236" t="s">
        <v>11614</v>
      </c>
      <c r="N45" s="235">
        <v>0.63700000000000001</v>
      </c>
    </row>
    <row r="46" spans="2:14" x14ac:dyDescent="0.25">
      <c r="B46" s="238">
        <v>33</v>
      </c>
      <c r="C46" s="239" t="s">
        <v>23794</v>
      </c>
      <c r="D46" s="239" t="s">
        <v>23795</v>
      </c>
      <c r="E46" s="240">
        <v>6</v>
      </c>
      <c r="F46" s="240">
        <f t="shared" si="2"/>
        <v>332.791</v>
      </c>
      <c r="G46" s="240">
        <f t="shared" si="3"/>
        <v>1996.75</v>
      </c>
      <c r="H46" s="235">
        <v>1400</v>
      </c>
      <c r="I46" s="236" t="s">
        <v>11614</v>
      </c>
      <c r="J46" s="235">
        <v>0</v>
      </c>
      <c r="L46" s="235">
        <v>1416</v>
      </c>
      <c r="M46" s="236" t="s">
        <v>11614</v>
      </c>
      <c r="N46" s="235">
        <v>12.791</v>
      </c>
    </row>
    <row r="47" spans="2:14" x14ac:dyDescent="0.25">
      <c r="B47" s="238">
        <v>34</v>
      </c>
      <c r="C47" s="239" t="s">
        <v>23796</v>
      </c>
      <c r="D47" s="239" t="s">
        <v>23797</v>
      </c>
      <c r="E47" s="240">
        <v>6</v>
      </c>
      <c r="F47" s="240">
        <f t="shared" si="2"/>
        <v>380.714</v>
      </c>
      <c r="G47" s="240">
        <f t="shared" si="3"/>
        <v>2284.2800000000002</v>
      </c>
      <c r="H47" s="235">
        <v>1450</v>
      </c>
      <c r="I47" s="236" t="s">
        <v>11614</v>
      </c>
      <c r="J47" s="235">
        <v>0</v>
      </c>
      <c r="L47" s="235">
        <v>1469</v>
      </c>
      <c r="M47" s="236" t="s">
        <v>11614</v>
      </c>
      <c r="N47" s="235">
        <v>0.71399999999999997</v>
      </c>
    </row>
    <row r="48" spans="2:14" x14ac:dyDescent="0.25">
      <c r="B48" s="238">
        <v>35</v>
      </c>
      <c r="C48" s="239" t="s">
        <v>23798</v>
      </c>
      <c r="D48" s="239" t="s">
        <v>23799</v>
      </c>
      <c r="E48" s="240">
        <v>6</v>
      </c>
      <c r="F48" s="240">
        <f t="shared" si="2"/>
        <v>332.76</v>
      </c>
      <c r="G48" s="240">
        <f t="shared" si="3"/>
        <v>1996.56</v>
      </c>
      <c r="H48" s="235">
        <v>1500</v>
      </c>
      <c r="I48" s="236" t="s">
        <v>11614</v>
      </c>
      <c r="J48" s="235">
        <v>0</v>
      </c>
      <c r="L48" s="235">
        <v>1516</v>
      </c>
      <c r="M48" s="236" t="s">
        <v>11614</v>
      </c>
      <c r="N48" s="235">
        <v>12.76</v>
      </c>
    </row>
    <row r="49" spans="2:14" x14ac:dyDescent="0.25">
      <c r="B49" s="238">
        <v>36</v>
      </c>
      <c r="C49" s="239" t="s">
        <v>23800</v>
      </c>
      <c r="D49" s="239" t="s">
        <v>23801</v>
      </c>
      <c r="E49" s="240">
        <v>6</v>
      </c>
      <c r="F49" s="240">
        <f t="shared" si="2"/>
        <v>332.09399999999999</v>
      </c>
      <c r="G49" s="240">
        <f t="shared" si="3"/>
        <v>1992.56</v>
      </c>
      <c r="H49" s="235">
        <v>1550</v>
      </c>
      <c r="I49" s="236" t="s">
        <v>11614</v>
      </c>
      <c r="J49" s="235">
        <v>0</v>
      </c>
      <c r="L49" s="235">
        <v>1566</v>
      </c>
      <c r="M49" s="236" t="s">
        <v>11614</v>
      </c>
      <c r="N49" s="235">
        <v>12.093999999999999</v>
      </c>
    </row>
    <row r="50" spans="2:14" x14ac:dyDescent="0.25">
      <c r="B50" s="238">
        <v>37</v>
      </c>
      <c r="C50" s="239" t="s">
        <v>23802</v>
      </c>
      <c r="D50" s="239" t="s">
        <v>23804</v>
      </c>
      <c r="E50" s="240">
        <v>5</v>
      </c>
      <c r="F50" s="240">
        <f t="shared" ref="F50:F81" si="4">(L50-H50)*20+(N50-J50)</f>
        <v>715.13300000000004</v>
      </c>
      <c r="G50" s="240">
        <f t="shared" si="3"/>
        <v>3575.67</v>
      </c>
      <c r="H50" s="235">
        <v>1626</v>
      </c>
      <c r="I50" s="236" t="s">
        <v>11614</v>
      </c>
      <c r="J50" s="235">
        <v>15.728999999999999</v>
      </c>
      <c r="L50" s="235">
        <v>1662</v>
      </c>
      <c r="M50" s="236" t="s">
        <v>11614</v>
      </c>
      <c r="N50" s="235">
        <v>10.862</v>
      </c>
    </row>
    <row r="51" spans="2:14" x14ac:dyDescent="0.25">
      <c r="B51" s="238">
        <v>38</v>
      </c>
      <c r="C51" s="239" t="s">
        <v>23805</v>
      </c>
      <c r="D51" s="239" t="s">
        <v>23806</v>
      </c>
      <c r="E51" s="240">
        <v>6</v>
      </c>
      <c r="F51" s="240">
        <f t="shared" si="4"/>
        <v>179.179</v>
      </c>
      <c r="G51" s="240">
        <f t="shared" si="3"/>
        <v>1075.07</v>
      </c>
      <c r="H51" s="235">
        <v>1700</v>
      </c>
      <c r="I51" s="236" t="s">
        <v>11614</v>
      </c>
      <c r="J51" s="235">
        <v>0</v>
      </c>
      <c r="L51" s="235">
        <v>1708</v>
      </c>
      <c r="M51" s="236" t="s">
        <v>11614</v>
      </c>
      <c r="N51" s="236">
        <v>19.178999999999998</v>
      </c>
    </row>
    <row r="52" spans="2:14" x14ac:dyDescent="0.25">
      <c r="B52" s="238">
        <v>39</v>
      </c>
      <c r="C52" s="239" t="s">
        <v>23807</v>
      </c>
      <c r="D52" s="239" t="s">
        <v>23743</v>
      </c>
      <c r="E52" s="240">
        <v>6</v>
      </c>
      <c r="F52" s="240">
        <f t="shared" si="4"/>
        <v>712.54899999999998</v>
      </c>
      <c r="G52" s="240">
        <f t="shared" si="3"/>
        <v>4275.29</v>
      </c>
      <c r="H52" s="235">
        <v>1750</v>
      </c>
      <c r="I52" s="236" t="s">
        <v>11614</v>
      </c>
      <c r="J52" s="235">
        <v>0</v>
      </c>
      <c r="L52" s="235">
        <v>1785</v>
      </c>
      <c r="M52" s="236" t="s">
        <v>11614</v>
      </c>
      <c r="N52" s="235">
        <v>12.548999999999999</v>
      </c>
    </row>
    <row r="53" spans="2:14" x14ac:dyDescent="0.25">
      <c r="B53" s="238">
        <v>40</v>
      </c>
      <c r="C53" s="239" t="s">
        <v>23808</v>
      </c>
      <c r="D53" s="239" t="s">
        <v>23809</v>
      </c>
      <c r="E53" s="240">
        <v>6</v>
      </c>
      <c r="F53" s="240">
        <f t="shared" si="4"/>
        <v>360.26100000000002</v>
      </c>
      <c r="G53" s="240">
        <f t="shared" si="3"/>
        <v>2161.5700000000002</v>
      </c>
      <c r="H53" s="235">
        <v>1800</v>
      </c>
      <c r="I53" s="236" t="s">
        <v>11614</v>
      </c>
      <c r="J53" s="235">
        <v>0</v>
      </c>
      <c r="L53" s="235">
        <v>1818</v>
      </c>
      <c r="M53" s="236" t="s">
        <v>11614</v>
      </c>
      <c r="N53" s="235">
        <v>0.26100000000000001</v>
      </c>
    </row>
    <row r="54" spans="2:14" x14ac:dyDescent="0.25">
      <c r="B54" s="238">
        <v>41</v>
      </c>
      <c r="C54" s="239" t="s">
        <v>23815</v>
      </c>
      <c r="D54" s="239" t="s">
        <v>23816</v>
      </c>
      <c r="E54" s="240">
        <v>6</v>
      </c>
      <c r="F54" s="240">
        <f t="shared" si="4"/>
        <v>804.38</v>
      </c>
      <c r="G54" s="240">
        <f t="shared" si="3"/>
        <v>4826.28</v>
      </c>
      <c r="H54" s="235">
        <v>1950</v>
      </c>
      <c r="I54" s="236" t="s">
        <v>11614</v>
      </c>
      <c r="J54" s="235">
        <v>0</v>
      </c>
      <c r="L54" s="235">
        <v>1990</v>
      </c>
      <c r="M54" s="236" t="s">
        <v>11614</v>
      </c>
      <c r="N54" s="235">
        <v>4.38</v>
      </c>
    </row>
    <row r="55" spans="2:14" x14ac:dyDescent="0.25">
      <c r="B55" s="238">
        <v>42</v>
      </c>
      <c r="C55" s="239" t="s">
        <v>23815</v>
      </c>
      <c r="D55" s="239" t="s">
        <v>23817</v>
      </c>
      <c r="E55" s="240">
        <v>6</v>
      </c>
      <c r="F55" s="240">
        <f t="shared" si="4"/>
        <v>484.10599999999999</v>
      </c>
      <c r="G55" s="240">
        <f t="shared" si="3"/>
        <v>2904.64</v>
      </c>
      <c r="H55" s="235">
        <v>1990</v>
      </c>
      <c r="I55" s="236" t="s">
        <v>11614</v>
      </c>
      <c r="J55" s="235">
        <v>4.38</v>
      </c>
      <c r="L55" s="235">
        <v>2014</v>
      </c>
      <c r="M55" s="236" t="s">
        <v>11614</v>
      </c>
      <c r="N55" s="235">
        <v>8.4860000000000007</v>
      </c>
    </row>
    <row r="56" spans="2:14" x14ac:dyDescent="0.25">
      <c r="B56" s="238">
        <v>43</v>
      </c>
      <c r="C56" s="239" t="s">
        <v>23818</v>
      </c>
      <c r="D56" s="239" t="s">
        <v>23819</v>
      </c>
      <c r="E56" s="240">
        <v>6</v>
      </c>
      <c r="F56" s="240">
        <f t="shared" si="4"/>
        <v>121.821</v>
      </c>
      <c r="G56" s="240">
        <f t="shared" si="3"/>
        <v>730.93</v>
      </c>
      <c r="H56" s="235">
        <v>2050</v>
      </c>
      <c r="I56" s="236" t="s">
        <v>11614</v>
      </c>
      <c r="J56" s="235">
        <v>0</v>
      </c>
      <c r="L56" s="235">
        <v>2056</v>
      </c>
      <c r="M56" s="236" t="s">
        <v>11614</v>
      </c>
      <c r="N56" s="235">
        <v>1.821</v>
      </c>
    </row>
    <row r="57" spans="2:14" x14ac:dyDescent="0.25">
      <c r="B57" s="238">
        <v>44</v>
      </c>
      <c r="C57" s="239" t="s">
        <v>23820</v>
      </c>
      <c r="D57" s="239" t="s">
        <v>23821</v>
      </c>
      <c r="E57" s="240">
        <v>6</v>
      </c>
      <c r="F57" s="240">
        <f t="shared" si="4"/>
        <v>44.387</v>
      </c>
      <c r="G57" s="240">
        <f t="shared" si="3"/>
        <v>266.32</v>
      </c>
      <c r="H57" s="235">
        <v>2100</v>
      </c>
      <c r="I57" s="236" t="s">
        <v>11614</v>
      </c>
      <c r="J57" s="235">
        <v>0</v>
      </c>
      <c r="L57" s="235">
        <v>2102</v>
      </c>
      <c r="M57" s="236" t="s">
        <v>11614</v>
      </c>
      <c r="N57" s="235">
        <v>4.3869999999999996</v>
      </c>
    </row>
    <row r="58" spans="2:14" x14ac:dyDescent="0.25">
      <c r="B58" s="238">
        <v>45</v>
      </c>
      <c r="C58" s="239" t="s">
        <v>23822</v>
      </c>
      <c r="D58" s="239" t="s">
        <v>23821</v>
      </c>
      <c r="E58" s="240">
        <v>6</v>
      </c>
      <c r="F58" s="240">
        <f t="shared" si="4"/>
        <v>169.74600000000001</v>
      </c>
      <c r="G58" s="240">
        <f t="shared" si="3"/>
        <v>1018.48</v>
      </c>
      <c r="H58" s="235">
        <v>2150</v>
      </c>
      <c r="I58" s="236" t="s">
        <v>11614</v>
      </c>
      <c r="J58" s="235">
        <v>0</v>
      </c>
      <c r="L58" s="235">
        <v>2158</v>
      </c>
      <c r="M58" s="236" t="s">
        <v>11614</v>
      </c>
      <c r="N58" s="235">
        <v>9.7460000000000004</v>
      </c>
    </row>
    <row r="59" spans="2:14" x14ac:dyDescent="0.25">
      <c r="B59" s="238">
        <v>46</v>
      </c>
      <c r="C59" s="239" t="s">
        <v>23823</v>
      </c>
      <c r="D59" s="239" t="s">
        <v>23824</v>
      </c>
      <c r="E59" s="240">
        <v>6</v>
      </c>
      <c r="F59" s="240">
        <f t="shared" si="4"/>
        <v>322.93599999999998</v>
      </c>
      <c r="G59" s="240">
        <f t="shared" si="3"/>
        <v>1937.62</v>
      </c>
      <c r="H59" s="235">
        <v>2200</v>
      </c>
      <c r="I59" s="236" t="s">
        <v>11614</v>
      </c>
      <c r="J59" s="235">
        <v>0</v>
      </c>
      <c r="L59" s="235">
        <v>2216</v>
      </c>
      <c r="M59" s="236" t="s">
        <v>11614</v>
      </c>
      <c r="N59" s="235">
        <v>2.9359999999999999</v>
      </c>
    </row>
    <row r="60" spans="2:14" x14ac:dyDescent="0.25">
      <c r="B60" s="238">
        <v>47</v>
      </c>
      <c r="C60" s="239" t="s">
        <v>23825</v>
      </c>
      <c r="D60" s="239" t="s">
        <v>23826</v>
      </c>
      <c r="E60" s="240">
        <v>6</v>
      </c>
      <c r="F60" s="240">
        <f t="shared" si="4"/>
        <v>654.25</v>
      </c>
      <c r="G60" s="240">
        <f t="shared" si="3"/>
        <v>3925.5</v>
      </c>
      <c r="H60" s="235">
        <v>2250</v>
      </c>
      <c r="I60" s="236" t="s">
        <v>11614</v>
      </c>
      <c r="J60" s="235">
        <v>0</v>
      </c>
      <c r="L60" s="235">
        <v>2282</v>
      </c>
      <c r="M60" s="236" t="s">
        <v>11614</v>
      </c>
      <c r="N60" s="235">
        <v>14.25</v>
      </c>
    </row>
    <row r="61" spans="2:14" x14ac:dyDescent="0.25">
      <c r="B61" s="238">
        <v>48</v>
      </c>
      <c r="C61" s="239" t="s">
        <v>23827</v>
      </c>
      <c r="D61" s="239" t="s">
        <v>23828</v>
      </c>
      <c r="E61" s="240">
        <v>6</v>
      </c>
      <c r="F61" s="240">
        <f t="shared" si="4"/>
        <v>71.251999999999995</v>
      </c>
      <c r="G61" s="240">
        <f t="shared" si="3"/>
        <v>427.51</v>
      </c>
      <c r="H61" s="235">
        <v>2300</v>
      </c>
      <c r="I61" s="236" t="s">
        <v>11614</v>
      </c>
      <c r="J61" s="235">
        <v>0</v>
      </c>
      <c r="L61" s="235">
        <v>2303</v>
      </c>
      <c r="M61" s="236" t="s">
        <v>11614</v>
      </c>
      <c r="N61" s="235">
        <v>11.252000000000001</v>
      </c>
    </row>
    <row r="62" spans="2:14" x14ac:dyDescent="0.25">
      <c r="B62" s="851">
        <v>49</v>
      </c>
      <c r="C62" s="239" t="s">
        <v>23829</v>
      </c>
      <c r="D62" s="239" t="s">
        <v>23828</v>
      </c>
      <c r="E62" s="240">
        <v>6</v>
      </c>
      <c r="F62" s="240">
        <f t="shared" si="4"/>
        <v>281.70699999999999</v>
      </c>
      <c r="G62" s="240">
        <f t="shared" si="3"/>
        <v>1690.24</v>
      </c>
      <c r="H62" s="235">
        <v>2350</v>
      </c>
      <c r="I62" s="236" t="s">
        <v>11614</v>
      </c>
      <c r="J62" s="235">
        <v>0</v>
      </c>
      <c r="L62" s="235">
        <v>2364</v>
      </c>
      <c r="M62" s="236" t="s">
        <v>11614</v>
      </c>
      <c r="N62" s="235">
        <v>1.7070000000000001</v>
      </c>
    </row>
    <row r="63" spans="2:14" x14ac:dyDescent="0.25">
      <c r="B63" s="853"/>
      <c r="C63" s="239" t="s">
        <v>23829</v>
      </c>
      <c r="D63" s="239" t="s">
        <v>23858</v>
      </c>
      <c r="E63" s="240">
        <v>5.68</v>
      </c>
      <c r="F63" s="240">
        <f t="shared" si="4"/>
        <v>21.279</v>
      </c>
      <c r="G63" s="240">
        <f t="shared" si="3"/>
        <v>120.86</v>
      </c>
      <c r="H63" s="235">
        <v>2364</v>
      </c>
      <c r="I63" s="250" t="s">
        <v>11614</v>
      </c>
      <c r="J63" s="235">
        <v>1.7070000000000001</v>
      </c>
      <c r="L63" s="235">
        <v>2365</v>
      </c>
      <c r="M63" s="250" t="s">
        <v>11614</v>
      </c>
      <c r="N63" s="235">
        <v>2.9860000000000002</v>
      </c>
    </row>
    <row r="64" spans="2:14" x14ac:dyDescent="0.25">
      <c r="B64" s="852"/>
      <c r="C64" s="239" t="s">
        <v>23829</v>
      </c>
      <c r="D64" s="239" t="s">
        <v>23828</v>
      </c>
      <c r="E64" s="240">
        <v>5</v>
      </c>
      <c r="F64" s="240">
        <f t="shared" si="4"/>
        <v>50.106999999999999</v>
      </c>
      <c r="G64" s="240">
        <f t="shared" si="3"/>
        <v>250.54</v>
      </c>
      <c r="H64" s="235">
        <v>2365</v>
      </c>
      <c r="I64" s="250" t="s">
        <v>11614</v>
      </c>
      <c r="J64" s="235">
        <v>2.9860000000000002</v>
      </c>
      <c r="L64" s="235">
        <v>2367</v>
      </c>
      <c r="M64" s="250" t="s">
        <v>11614</v>
      </c>
      <c r="N64" s="235">
        <v>13.093</v>
      </c>
    </row>
    <row r="65" spans="2:14" x14ac:dyDescent="0.25">
      <c r="B65" s="238">
        <v>50</v>
      </c>
      <c r="C65" s="239" t="s">
        <v>23830</v>
      </c>
      <c r="D65" s="239" t="s">
        <v>23831</v>
      </c>
      <c r="E65" s="240">
        <v>6</v>
      </c>
      <c r="F65" s="240">
        <f t="shared" si="4"/>
        <v>854.68299999999999</v>
      </c>
      <c r="G65" s="240">
        <f t="shared" si="3"/>
        <v>5128.1000000000004</v>
      </c>
      <c r="H65" s="235">
        <v>2400</v>
      </c>
      <c r="I65" s="236" t="s">
        <v>11614</v>
      </c>
      <c r="J65" s="235">
        <v>0</v>
      </c>
      <c r="L65" s="235">
        <v>2442</v>
      </c>
      <c r="M65" s="236" t="s">
        <v>11614</v>
      </c>
      <c r="N65" s="235">
        <v>14.683</v>
      </c>
    </row>
    <row r="66" spans="2:14" x14ac:dyDescent="0.25">
      <c r="B66" s="238">
        <v>51</v>
      </c>
      <c r="C66" s="239" t="s">
        <v>23832</v>
      </c>
      <c r="D66" s="239" t="s">
        <v>23833</v>
      </c>
      <c r="E66" s="240">
        <v>6</v>
      </c>
      <c r="F66" s="240">
        <f t="shared" si="4"/>
        <v>178.86599999999999</v>
      </c>
      <c r="G66" s="240">
        <f t="shared" si="3"/>
        <v>1073.2</v>
      </c>
      <c r="H66" s="235">
        <v>2450</v>
      </c>
      <c r="I66" s="236" t="s">
        <v>11614</v>
      </c>
      <c r="J66" s="235">
        <v>0</v>
      </c>
      <c r="L66" s="235">
        <v>2458</v>
      </c>
      <c r="M66" s="236" t="s">
        <v>11614</v>
      </c>
      <c r="N66" s="235">
        <v>18.866</v>
      </c>
    </row>
    <row r="67" spans="2:14" x14ac:dyDescent="0.25">
      <c r="B67" s="238">
        <v>52</v>
      </c>
      <c r="C67" s="239" t="s">
        <v>23834</v>
      </c>
      <c r="D67" s="239" t="s">
        <v>23835</v>
      </c>
      <c r="E67" s="240">
        <v>6</v>
      </c>
      <c r="F67" s="240">
        <f t="shared" si="4"/>
        <v>453.44299999999998</v>
      </c>
      <c r="G67" s="240">
        <f t="shared" si="3"/>
        <v>2720.66</v>
      </c>
      <c r="H67" s="235">
        <v>2500</v>
      </c>
      <c r="I67" s="236" t="s">
        <v>11614</v>
      </c>
      <c r="J67" s="235">
        <v>0</v>
      </c>
      <c r="L67" s="235">
        <v>2522</v>
      </c>
      <c r="M67" s="236" t="s">
        <v>11614</v>
      </c>
      <c r="N67" s="235">
        <v>13.443</v>
      </c>
    </row>
    <row r="68" spans="2:14" x14ac:dyDescent="0.25">
      <c r="B68" s="238">
        <v>53</v>
      </c>
      <c r="C68" s="239" t="s">
        <v>23836</v>
      </c>
      <c r="D68" s="239" t="s">
        <v>23837</v>
      </c>
      <c r="E68" s="240">
        <v>6</v>
      </c>
      <c r="F68" s="240">
        <f t="shared" si="4"/>
        <v>453.37799999999999</v>
      </c>
      <c r="G68" s="240">
        <f t="shared" si="3"/>
        <v>2720.27</v>
      </c>
      <c r="H68" s="235">
        <v>2550</v>
      </c>
      <c r="I68" s="236" t="s">
        <v>11614</v>
      </c>
      <c r="J68" s="235">
        <v>0</v>
      </c>
      <c r="L68" s="235">
        <v>2572</v>
      </c>
      <c r="M68" s="236" t="s">
        <v>11614</v>
      </c>
      <c r="N68" s="235">
        <v>13.378</v>
      </c>
    </row>
    <row r="69" spans="2:14" x14ac:dyDescent="0.25">
      <c r="B69" s="238">
        <v>54</v>
      </c>
      <c r="C69" s="239" t="s">
        <v>23838</v>
      </c>
      <c r="D69" s="239" t="s">
        <v>23839</v>
      </c>
      <c r="E69" s="240">
        <v>6</v>
      </c>
      <c r="F69" s="240">
        <f t="shared" si="4"/>
        <v>292.67700000000002</v>
      </c>
      <c r="G69" s="240">
        <f t="shared" si="3"/>
        <v>1756.06</v>
      </c>
      <c r="H69" s="235">
        <v>2600</v>
      </c>
      <c r="I69" s="236" t="s">
        <v>11614</v>
      </c>
      <c r="J69" s="235">
        <v>0</v>
      </c>
      <c r="L69" s="235">
        <v>2614</v>
      </c>
      <c r="M69" s="236" t="s">
        <v>11614</v>
      </c>
      <c r="N69" s="235">
        <v>12.677</v>
      </c>
    </row>
    <row r="70" spans="2:14" ht="30" x14ac:dyDescent="0.25">
      <c r="B70" s="238">
        <v>55</v>
      </c>
      <c r="C70" s="239" t="s">
        <v>23840</v>
      </c>
      <c r="D70" s="239" t="s">
        <v>23841</v>
      </c>
      <c r="E70" s="240">
        <v>6</v>
      </c>
      <c r="F70" s="240">
        <f t="shared" si="4"/>
        <v>205.90299999999999</v>
      </c>
      <c r="G70" s="240">
        <f t="shared" si="3"/>
        <v>1235.42</v>
      </c>
      <c r="H70" s="235">
        <v>2650</v>
      </c>
      <c r="I70" s="236" t="s">
        <v>11614</v>
      </c>
      <c r="J70" s="235">
        <v>0</v>
      </c>
      <c r="L70" s="235">
        <v>2660</v>
      </c>
      <c r="M70" s="236" t="s">
        <v>11614</v>
      </c>
      <c r="N70" s="235">
        <v>5.9029999999999996</v>
      </c>
    </row>
    <row r="71" spans="2:14" x14ac:dyDescent="0.25">
      <c r="B71" s="238">
        <v>56</v>
      </c>
      <c r="C71" s="239" t="s">
        <v>23842</v>
      </c>
      <c r="D71" s="239" t="s">
        <v>23843</v>
      </c>
      <c r="E71" s="240">
        <v>6</v>
      </c>
      <c r="F71" s="240">
        <f t="shared" si="4"/>
        <v>220.452</v>
      </c>
      <c r="G71" s="240">
        <f t="shared" si="3"/>
        <v>1322.71</v>
      </c>
      <c r="H71" s="235">
        <v>2700</v>
      </c>
      <c r="I71" s="236" t="s">
        <v>11614</v>
      </c>
      <c r="J71" s="235">
        <v>0</v>
      </c>
      <c r="L71" s="235">
        <v>2711</v>
      </c>
      <c r="M71" s="236" t="s">
        <v>11614</v>
      </c>
      <c r="N71" s="235">
        <v>0.45200000000000001</v>
      </c>
    </row>
    <row r="72" spans="2:14" x14ac:dyDescent="0.25">
      <c r="B72" s="238">
        <v>57</v>
      </c>
      <c r="C72" s="239" t="s">
        <v>23844</v>
      </c>
      <c r="D72" s="239" t="s">
        <v>23845</v>
      </c>
      <c r="E72" s="240">
        <v>6</v>
      </c>
      <c r="F72" s="240">
        <f t="shared" si="4"/>
        <v>219.887</v>
      </c>
      <c r="G72" s="240">
        <f t="shared" si="3"/>
        <v>1319.32</v>
      </c>
      <c r="H72" s="235">
        <v>2750</v>
      </c>
      <c r="I72" s="236" t="s">
        <v>11614</v>
      </c>
      <c r="J72" s="236">
        <v>0</v>
      </c>
      <c r="L72" s="235">
        <v>2760</v>
      </c>
      <c r="M72" s="236" t="s">
        <v>11614</v>
      </c>
      <c r="N72" s="235">
        <v>19.887</v>
      </c>
    </row>
    <row r="73" spans="2:14" x14ac:dyDescent="0.25">
      <c r="B73" s="238">
        <v>58</v>
      </c>
      <c r="C73" s="239" t="s">
        <v>23846</v>
      </c>
      <c r="D73" s="239" t="s">
        <v>23847</v>
      </c>
      <c r="E73" s="240">
        <v>6</v>
      </c>
      <c r="F73" s="240">
        <f t="shared" si="4"/>
        <v>214.19499999999999</v>
      </c>
      <c r="G73" s="240">
        <f t="shared" si="3"/>
        <v>1285.17</v>
      </c>
      <c r="H73" s="235">
        <v>2800</v>
      </c>
      <c r="I73" s="236" t="s">
        <v>11614</v>
      </c>
      <c r="J73" s="235">
        <v>0</v>
      </c>
      <c r="L73" s="235">
        <v>2810</v>
      </c>
      <c r="M73" s="236" t="s">
        <v>11614</v>
      </c>
      <c r="N73" s="235">
        <v>14.195</v>
      </c>
    </row>
    <row r="74" spans="2:14" x14ac:dyDescent="0.25">
      <c r="B74" s="238">
        <v>59</v>
      </c>
      <c r="C74" s="239" t="s">
        <v>23848</v>
      </c>
      <c r="D74" s="239" t="s">
        <v>23816</v>
      </c>
      <c r="E74" s="240">
        <v>6</v>
      </c>
      <c r="F74" s="240">
        <f t="shared" si="4"/>
        <v>396.03699999999998</v>
      </c>
      <c r="G74" s="240">
        <f t="shared" si="3"/>
        <v>2376.2199999999998</v>
      </c>
      <c r="H74" s="235">
        <v>2850</v>
      </c>
      <c r="I74" s="236" t="s">
        <v>11614</v>
      </c>
      <c r="J74" s="235">
        <v>0</v>
      </c>
      <c r="L74" s="235">
        <v>2869</v>
      </c>
      <c r="M74" s="236" t="s">
        <v>11614</v>
      </c>
      <c r="N74" s="235">
        <v>16.036999999999999</v>
      </c>
    </row>
    <row r="75" spans="2:14" x14ac:dyDescent="0.25">
      <c r="B75" s="851">
        <v>60</v>
      </c>
      <c r="C75" s="854" t="s">
        <v>23849</v>
      </c>
      <c r="D75" s="239" t="s">
        <v>23850</v>
      </c>
      <c r="E75" s="240">
        <v>6</v>
      </c>
      <c r="F75" s="240">
        <f t="shared" si="4"/>
        <v>218.42599999999999</v>
      </c>
      <c r="G75" s="240">
        <f t="shared" si="3"/>
        <v>1310.56</v>
      </c>
      <c r="H75" s="235">
        <v>2900</v>
      </c>
      <c r="I75" s="236" t="s">
        <v>11614</v>
      </c>
      <c r="J75" s="235">
        <v>0</v>
      </c>
      <c r="L75" s="235">
        <v>2910</v>
      </c>
      <c r="M75" s="236" t="s">
        <v>11614</v>
      </c>
      <c r="N75" s="235">
        <v>18.425999999999998</v>
      </c>
    </row>
    <row r="76" spans="2:14" x14ac:dyDescent="0.25">
      <c r="B76" s="853"/>
      <c r="C76" s="855"/>
      <c r="D76" s="239" t="s">
        <v>23859</v>
      </c>
      <c r="E76" s="240">
        <v>5.5</v>
      </c>
      <c r="F76" s="240">
        <f t="shared" si="4"/>
        <v>29.209000000000003</v>
      </c>
      <c r="G76" s="240">
        <f t="shared" si="3"/>
        <v>160.65</v>
      </c>
      <c r="H76" s="235">
        <v>2910</v>
      </c>
      <c r="I76" s="250" t="s">
        <v>11614</v>
      </c>
      <c r="J76" s="235">
        <v>18.425999999999998</v>
      </c>
      <c r="L76" s="235">
        <v>2912</v>
      </c>
      <c r="M76" s="250" t="s">
        <v>11614</v>
      </c>
      <c r="N76" s="235">
        <v>7.6349999999999998</v>
      </c>
    </row>
    <row r="77" spans="2:14" x14ac:dyDescent="0.25">
      <c r="B77" s="853"/>
      <c r="C77" s="855"/>
      <c r="D77" s="239" t="s">
        <v>23850</v>
      </c>
      <c r="E77" s="240">
        <v>5</v>
      </c>
      <c r="F77" s="240">
        <f t="shared" si="4"/>
        <v>42.19</v>
      </c>
      <c r="G77" s="240">
        <f t="shared" si="3"/>
        <v>210.95</v>
      </c>
      <c r="H77" s="235">
        <v>2912</v>
      </c>
      <c r="I77" s="250" t="s">
        <v>11614</v>
      </c>
      <c r="J77" s="235">
        <v>7.6349999999999998</v>
      </c>
      <c r="L77" s="235">
        <v>2914</v>
      </c>
      <c r="M77" s="250" t="s">
        <v>11614</v>
      </c>
      <c r="N77" s="235">
        <v>9.8249999999999993</v>
      </c>
    </row>
    <row r="78" spans="2:14" x14ac:dyDescent="0.25">
      <c r="B78" s="853"/>
      <c r="C78" s="855"/>
      <c r="D78" s="239" t="s">
        <v>23860</v>
      </c>
      <c r="E78" s="240">
        <v>5.5</v>
      </c>
      <c r="F78" s="240">
        <f t="shared" si="4"/>
        <v>38.953000000000003</v>
      </c>
      <c r="G78" s="240">
        <f t="shared" si="3"/>
        <v>214.24</v>
      </c>
      <c r="H78" s="235">
        <v>2914</v>
      </c>
      <c r="I78" s="250" t="s">
        <v>11614</v>
      </c>
      <c r="J78" s="235">
        <v>9.8249999999999993</v>
      </c>
      <c r="L78" s="235">
        <v>2916</v>
      </c>
      <c r="M78" s="250" t="s">
        <v>11614</v>
      </c>
      <c r="N78" s="235">
        <v>8.7780000000000005</v>
      </c>
    </row>
    <row r="79" spans="2:14" x14ac:dyDescent="0.25">
      <c r="B79" s="852"/>
      <c r="C79" s="856"/>
      <c r="D79" s="239" t="s">
        <v>23850</v>
      </c>
      <c r="E79" s="240">
        <v>6</v>
      </c>
      <c r="F79" s="240">
        <f t="shared" si="4"/>
        <v>171.50800000000001</v>
      </c>
      <c r="G79" s="240">
        <f t="shared" si="3"/>
        <v>1029.05</v>
      </c>
      <c r="H79" s="235">
        <v>2916</v>
      </c>
      <c r="I79" s="250" t="s">
        <v>11614</v>
      </c>
      <c r="J79" s="235">
        <v>8.7780000000000005</v>
      </c>
      <c r="L79" s="235">
        <v>2925</v>
      </c>
      <c r="M79" s="250" t="s">
        <v>11614</v>
      </c>
      <c r="N79" s="235">
        <v>0.28599999999999998</v>
      </c>
    </row>
    <row r="80" spans="2:14" x14ac:dyDescent="0.25">
      <c r="B80" s="238">
        <v>61</v>
      </c>
      <c r="C80" s="239" t="s">
        <v>23851</v>
      </c>
      <c r="D80" s="239" t="s">
        <v>23852</v>
      </c>
      <c r="E80" s="240">
        <v>6</v>
      </c>
      <c r="F80" s="240">
        <f t="shared" si="4"/>
        <v>825.41099999999994</v>
      </c>
      <c r="G80" s="240">
        <f t="shared" si="3"/>
        <v>4952.47</v>
      </c>
      <c r="H80" s="235">
        <v>2950</v>
      </c>
      <c r="I80" s="236" t="s">
        <v>11614</v>
      </c>
      <c r="J80" s="235">
        <v>0</v>
      </c>
      <c r="L80" s="235">
        <v>2991</v>
      </c>
      <c r="M80" s="236" t="s">
        <v>11614</v>
      </c>
      <c r="N80" s="235">
        <v>5.4109999999999996</v>
      </c>
    </row>
    <row r="81" spans="2:14" x14ac:dyDescent="0.25">
      <c r="B81" s="238">
        <v>62</v>
      </c>
      <c r="C81" s="239" t="s">
        <v>23853</v>
      </c>
      <c r="D81" s="239" t="s">
        <v>23854</v>
      </c>
      <c r="E81" s="240">
        <v>6</v>
      </c>
      <c r="F81" s="240">
        <f t="shared" si="4"/>
        <v>50.244</v>
      </c>
      <c r="G81" s="240">
        <f t="shared" si="3"/>
        <v>301.45999999999998</v>
      </c>
      <c r="H81" s="235">
        <v>3000</v>
      </c>
      <c r="I81" s="236" t="s">
        <v>11614</v>
      </c>
      <c r="J81" s="235">
        <v>0</v>
      </c>
      <c r="L81" s="236">
        <v>3002</v>
      </c>
      <c r="M81" s="236" t="s">
        <v>11614</v>
      </c>
      <c r="N81" s="235">
        <v>10.244</v>
      </c>
    </row>
    <row r="82" spans="2:14" x14ac:dyDescent="0.25">
      <c r="B82" s="303"/>
      <c r="C82" s="263"/>
      <c r="D82" s="264"/>
      <c r="E82" s="254" t="s">
        <v>23867</v>
      </c>
      <c r="F82" s="255">
        <f>SUM(F18:F81)</f>
        <v>20527.696999999996</v>
      </c>
      <c r="G82" s="254">
        <f>SUM(G18:G81)</f>
        <v>122317.88000000002</v>
      </c>
      <c r="I82" s="241"/>
      <c r="M82" s="236"/>
    </row>
    <row r="83" spans="2:14" x14ac:dyDescent="0.25">
      <c r="B83" s="256"/>
      <c r="C83" s="257"/>
      <c r="D83" s="257"/>
      <c r="E83" s="374"/>
      <c r="F83" s="374"/>
      <c r="G83" s="375"/>
      <c r="I83" s="236"/>
      <c r="L83" s="236"/>
      <c r="M83" s="236"/>
    </row>
    <row r="84" spans="2:14" x14ac:dyDescent="0.25">
      <c r="B84" s="848" t="s">
        <v>23942</v>
      </c>
      <c r="C84" s="849"/>
      <c r="D84" s="849"/>
      <c r="E84" s="849"/>
      <c r="F84" s="849"/>
      <c r="G84" s="850"/>
    </row>
    <row r="85" spans="2:14" x14ac:dyDescent="0.25">
      <c r="B85" s="244" t="s">
        <v>23704</v>
      </c>
      <c r="C85" s="245" t="s">
        <v>23735</v>
      </c>
      <c r="D85" s="244" t="s">
        <v>23736</v>
      </c>
      <c r="E85" s="244" t="s">
        <v>23856</v>
      </c>
      <c r="F85" s="244" t="s">
        <v>23738</v>
      </c>
      <c r="G85" s="244" t="s">
        <v>23691</v>
      </c>
    </row>
    <row r="86" spans="2:14" x14ac:dyDescent="0.25">
      <c r="B86" s="246"/>
      <c r="C86" s="247"/>
      <c r="D86" s="247"/>
      <c r="E86" s="247"/>
      <c r="F86" s="246"/>
      <c r="G86" s="246"/>
      <c r="H86" s="236" t="s">
        <v>23739</v>
      </c>
      <c r="I86" s="236" t="s">
        <v>11614</v>
      </c>
      <c r="J86" s="236" t="s">
        <v>23740</v>
      </c>
      <c r="K86" s="237" t="s">
        <v>23695</v>
      </c>
      <c r="L86" s="236" t="s">
        <v>23741</v>
      </c>
      <c r="M86" s="236" t="s">
        <v>11614</v>
      </c>
      <c r="N86" s="236" t="s">
        <v>23740</v>
      </c>
    </row>
    <row r="87" spans="2:14" x14ac:dyDescent="0.25">
      <c r="B87" s="238"/>
      <c r="C87" s="239" t="s">
        <v>23812</v>
      </c>
      <c r="D87" s="239" t="s">
        <v>23943</v>
      </c>
      <c r="E87" s="240">
        <v>7</v>
      </c>
      <c r="F87" s="240">
        <f>(L87-H87)*20+(N87-J87)</f>
        <v>290</v>
      </c>
      <c r="G87" s="240">
        <f>ROUND(E87*F87,2)</f>
        <v>2030</v>
      </c>
      <c r="H87" s="235">
        <v>1906</v>
      </c>
      <c r="I87" s="236" t="s">
        <v>11614</v>
      </c>
      <c r="J87" s="235">
        <v>0</v>
      </c>
      <c r="L87" s="235">
        <v>1920</v>
      </c>
      <c r="M87" s="236" t="s">
        <v>11614</v>
      </c>
      <c r="N87" s="235">
        <v>10</v>
      </c>
    </row>
    <row r="88" spans="2:14" x14ac:dyDescent="0.25">
      <c r="B88" s="238"/>
      <c r="C88" s="239"/>
      <c r="D88" s="239" t="s">
        <v>23943</v>
      </c>
      <c r="E88" s="240">
        <v>7</v>
      </c>
      <c r="F88" s="240">
        <v>400</v>
      </c>
      <c r="G88" s="240">
        <f t="shared" ref="G88:G101" si="5">ROUND(E88*F88,2)</f>
        <v>2800</v>
      </c>
      <c r="I88" s="236"/>
      <c r="M88" s="236"/>
    </row>
    <row r="89" spans="2:14" x14ac:dyDescent="0.25">
      <c r="B89" s="238"/>
      <c r="C89" s="239"/>
      <c r="D89" s="239" t="s">
        <v>23945</v>
      </c>
      <c r="E89" s="240">
        <v>7</v>
      </c>
      <c r="F89" s="240">
        <v>350</v>
      </c>
      <c r="G89" s="240">
        <f t="shared" si="5"/>
        <v>2450</v>
      </c>
      <c r="I89" s="236"/>
      <c r="M89" s="236"/>
    </row>
    <row r="90" spans="2:14" x14ac:dyDescent="0.25">
      <c r="B90" s="238"/>
      <c r="C90" s="239"/>
      <c r="D90" s="239" t="s">
        <v>23944</v>
      </c>
      <c r="E90" s="240">
        <v>7</v>
      </c>
      <c r="F90" s="240">
        <v>270</v>
      </c>
      <c r="G90" s="240">
        <f t="shared" si="5"/>
        <v>1890</v>
      </c>
      <c r="I90" s="236"/>
      <c r="M90" s="236"/>
    </row>
    <row r="91" spans="2:14" x14ac:dyDescent="0.25">
      <c r="B91" s="238"/>
      <c r="C91" s="239"/>
      <c r="D91" s="239" t="s">
        <v>23950</v>
      </c>
      <c r="E91" s="240">
        <v>7.3</v>
      </c>
      <c r="F91" s="240">
        <v>190</v>
      </c>
      <c r="G91" s="240">
        <f t="shared" si="5"/>
        <v>1387</v>
      </c>
      <c r="I91" s="236"/>
      <c r="M91" s="236"/>
    </row>
    <row r="92" spans="2:14" x14ac:dyDescent="0.25">
      <c r="B92" s="238"/>
      <c r="C92" s="239"/>
      <c r="D92" s="239" t="s">
        <v>23953</v>
      </c>
      <c r="E92" s="240">
        <v>6.1</v>
      </c>
      <c r="F92" s="240">
        <v>15</v>
      </c>
      <c r="G92" s="240">
        <f t="shared" si="5"/>
        <v>91.5</v>
      </c>
      <c r="I92" s="236"/>
      <c r="M92" s="236"/>
    </row>
    <row r="93" spans="2:14" x14ac:dyDescent="0.25">
      <c r="B93" s="238"/>
      <c r="C93" s="239"/>
      <c r="D93" s="239" t="s">
        <v>23954</v>
      </c>
      <c r="E93" s="240">
        <v>8</v>
      </c>
      <c r="F93" s="240">
        <v>700</v>
      </c>
      <c r="G93" s="240">
        <f t="shared" si="5"/>
        <v>5600</v>
      </c>
      <c r="I93" s="236"/>
      <c r="M93" s="236"/>
    </row>
    <row r="94" spans="2:14" x14ac:dyDescent="0.25">
      <c r="B94" s="238"/>
      <c r="C94" s="239"/>
      <c r="D94" s="239" t="s">
        <v>23955</v>
      </c>
      <c r="E94" s="240">
        <v>6</v>
      </c>
      <c r="F94" s="240">
        <v>215</v>
      </c>
      <c r="G94" s="240">
        <f t="shared" si="5"/>
        <v>1290</v>
      </c>
      <c r="I94" s="236"/>
      <c r="M94" s="236"/>
    </row>
    <row r="95" spans="2:14" x14ac:dyDescent="0.25">
      <c r="B95" s="238"/>
      <c r="C95" s="239"/>
      <c r="D95" s="239" t="s">
        <v>23850</v>
      </c>
      <c r="E95" s="240">
        <v>5.9</v>
      </c>
      <c r="F95" s="240">
        <v>20</v>
      </c>
      <c r="G95" s="240">
        <f t="shared" si="5"/>
        <v>118</v>
      </c>
      <c r="I95" s="236"/>
      <c r="M95" s="236"/>
    </row>
    <row r="96" spans="2:14" x14ac:dyDescent="0.25">
      <c r="B96" s="238"/>
      <c r="C96" s="239"/>
      <c r="D96" s="239" t="s">
        <v>24549</v>
      </c>
      <c r="E96" s="240">
        <v>6.3</v>
      </c>
      <c r="F96" s="240">
        <v>170</v>
      </c>
      <c r="G96" s="240">
        <f t="shared" si="5"/>
        <v>1071</v>
      </c>
      <c r="I96" s="236"/>
      <c r="J96" s="448"/>
      <c r="M96" s="236"/>
    </row>
    <row r="97" spans="2:13" x14ac:dyDescent="0.25">
      <c r="B97" s="238"/>
      <c r="C97" s="239"/>
      <c r="D97" s="239" t="s">
        <v>24551</v>
      </c>
      <c r="E97" s="240">
        <v>5.9</v>
      </c>
      <c r="F97" s="240">
        <v>115</v>
      </c>
      <c r="G97" s="240">
        <f t="shared" si="5"/>
        <v>678.5</v>
      </c>
      <c r="I97" s="236"/>
      <c r="M97" s="236"/>
    </row>
    <row r="98" spans="2:13" x14ac:dyDescent="0.25">
      <c r="B98" s="238"/>
      <c r="C98" s="239"/>
      <c r="D98" s="239" t="s">
        <v>24550</v>
      </c>
      <c r="E98" s="240">
        <v>5.8</v>
      </c>
      <c r="F98" s="240">
        <v>100</v>
      </c>
      <c r="G98" s="240">
        <f t="shared" si="5"/>
        <v>580</v>
      </c>
      <c r="I98" s="236"/>
      <c r="M98" s="236"/>
    </row>
    <row r="99" spans="2:13" x14ac:dyDescent="0.25">
      <c r="B99" s="238"/>
      <c r="C99" s="239"/>
      <c r="D99" s="239" t="s">
        <v>23951</v>
      </c>
      <c r="E99" s="240">
        <v>1.6</v>
      </c>
      <c r="F99" s="240">
        <v>10</v>
      </c>
      <c r="G99" s="240">
        <f t="shared" si="5"/>
        <v>16</v>
      </c>
      <c r="I99" s="236"/>
      <c r="K99" s="378"/>
      <c r="M99" s="236"/>
    </row>
    <row r="100" spans="2:13" x14ac:dyDescent="0.25">
      <c r="B100" s="238"/>
      <c r="C100" s="239"/>
      <c r="D100" s="239" t="s">
        <v>23958</v>
      </c>
      <c r="E100" s="240">
        <v>1.6</v>
      </c>
      <c r="F100" s="240">
        <v>11</v>
      </c>
      <c r="G100" s="240">
        <f t="shared" si="5"/>
        <v>17.600000000000001</v>
      </c>
      <c r="I100" s="236"/>
      <c r="M100" s="236"/>
    </row>
    <row r="101" spans="2:13" x14ac:dyDescent="0.25">
      <c r="B101" s="238"/>
      <c r="C101" s="239"/>
      <c r="D101" s="239" t="s">
        <v>23959</v>
      </c>
      <c r="E101" s="240">
        <v>1.6</v>
      </c>
      <c r="F101" s="240">
        <v>10</v>
      </c>
      <c r="G101" s="240">
        <f t="shared" si="5"/>
        <v>16</v>
      </c>
      <c r="I101" s="236"/>
      <c r="M101" s="236"/>
    </row>
    <row r="102" spans="2:13" x14ac:dyDescent="0.25">
      <c r="B102" s="303"/>
      <c r="C102" s="263"/>
      <c r="D102" s="264"/>
      <c r="E102" s="254" t="s">
        <v>23867</v>
      </c>
      <c r="F102" s="255">
        <f>SUM(F87:F101)</f>
        <v>2866</v>
      </c>
      <c r="G102" s="254">
        <f>SUM(G87:G101)</f>
        <v>20035.599999999999</v>
      </c>
      <c r="I102" s="241"/>
      <c r="M102" s="236"/>
    </row>
    <row r="103" spans="2:13" x14ac:dyDescent="0.25">
      <c r="B103" s="304"/>
      <c r="C103" s="306"/>
      <c r="D103" s="305"/>
      <c r="E103" s="248" t="s">
        <v>23696</v>
      </c>
      <c r="F103" s="249">
        <f>F13+F82+F102</f>
        <v>26026.676999999996</v>
      </c>
      <c r="G103" s="249">
        <f>G13+G82+G102</f>
        <v>160756.45000000004</v>
      </c>
    </row>
    <row r="105" spans="2:13" x14ac:dyDescent="0.25">
      <c r="F105" s="243"/>
      <c r="G105" s="243"/>
    </row>
  </sheetData>
  <mergeCells count="7">
    <mergeCell ref="B4:G4"/>
    <mergeCell ref="B15:G15"/>
    <mergeCell ref="B84:G84"/>
    <mergeCell ref="B8:B9"/>
    <mergeCell ref="B62:B64"/>
    <mergeCell ref="B75:B79"/>
    <mergeCell ref="C75:C79"/>
  </mergeCells>
  <pageMargins left="0.9055118110236221" right="0.78740157480314965" top="0.78740157480314965" bottom="0.78740157480314965" header="0.31496062992125984" footer="0.31496062992125984"/>
  <pageSetup paperSize="9" scale="72" fitToHeight="0"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Planilha12"/>
  <dimension ref="A1:D23621"/>
  <sheetViews>
    <sheetView workbookViewId="0"/>
  </sheetViews>
  <sheetFormatPr defaultRowHeight="15" x14ac:dyDescent="0.25"/>
  <cols>
    <col min="1" max="1" width="18.33203125" style="3" bestFit="1" customWidth="1"/>
    <col min="2" max="2" width="20.6640625" style="2" customWidth="1"/>
    <col min="3" max="3" width="9.33203125" style="1"/>
    <col min="4" max="4" width="18.6640625" style="1" bestFit="1" customWidth="1"/>
    <col min="5" max="16384" width="9.33203125" style="1"/>
  </cols>
  <sheetData>
    <row r="1" spans="1:3" x14ac:dyDescent="0.25">
      <c r="A1" s="277" t="s">
        <v>22</v>
      </c>
      <c r="B1" s="278" t="s">
        <v>11600</v>
      </c>
      <c r="C1" s="131">
        <v>43617</v>
      </c>
    </row>
    <row r="2" spans="1:3" x14ac:dyDescent="0.25">
      <c r="A2" s="277" t="s">
        <v>24</v>
      </c>
      <c r="B2" s="278">
        <v>139.59</v>
      </c>
      <c r="C2" s="128"/>
    </row>
    <row r="3" spans="1:3" x14ac:dyDescent="0.25">
      <c r="A3" s="277" t="s">
        <v>11619</v>
      </c>
      <c r="B3" s="278">
        <v>127.51</v>
      </c>
      <c r="C3" s="128"/>
    </row>
    <row r="4" spans="1:3" x14ac:dyDescent="0.25">
      <c r="A4" s="277" t="s">
        <v>26</v>
      </c>
      <c r="B4" s="278">
        <v>139.59</v>
      </c>
      <c r="C4" s="128"/>
    </row>
    <row r="5" spans="1:3" x14ac:dyDescent="0.25">
      <c r="A5" s="277" t="s">
        <v>11620</v>
      </c>
      <c r="B5" s="278">
        <v>127.51</v>
      </c>
      <c r="C5" s="128"/>
    </row>
    <row r="6" spans="1:3" x14ac:dyDescent="0.25">
      <c r="A6" s="277" t="s">
        <v>28</v>
      </c>
      <c r="B6" s="278">
        <v>81.489999999999995</v>
      </c>
      <c r="C6" s="128"/>
    </row>
    <row r="7" spans="1:3" x14ac:dyDescent="0.25">
      <c r="A7" s="277" t="s">
        <v>11621</v>
      </c>
      <c r="B7" s="278">
        <v>74.44</v>
      </c>
      <c r="C7" s="128"/>
    </row>
    <row r="8" spans="1:3" x14ac:dyDescent="0.25">
      <c r="A8" s="277" t="s">
        <v>29</v>
      </c>
      <c r="B8" s="278">
        <v>157.41999999999999</v>
      </c>
      <c r="C8" s="128"/>
    </row>
    <row r="9" spans="1:3" x14ac:dyDescent="0.25">
      <c r="A9" s="277" t="s">
        <v>11622</v>
      </c>
      <c r="B9" s="278">
        <v>143.79</v>
      </c>
      <c r="C9" s="128"/>
    </row>
    <row r="10" spans="1:3" x14ac:dyDescent="0.25">
      <c r="A10" s="277" t="s">
        <v>30</v>
      </c>
      <c r="B10" s="278">
        <v>365.42</v>
      </c>
      <c r="C10" s="128"/>
    </row>
    <row r="11" spans="1:3" x14ac:dyDescent="0.25">
      <c r="A11" s="277" t="s">
        <v>11623</v>
      </c>
      <c r="B11" s="278">
        <v>333.79</v>
      </c>
      <c r="C11" s="128"/>
    </row>
    <row r="12" spans="1:3" x14ac:dyDescent="0.25">
      <c r="A12" s="277" t="s">
        <v>31</v>
      </c>
      <c r="B12" s="278">
        <v>192.77</v>
      </c>
      <c r="C12" s="128"/>
    </row>
    <row r="13" spans="1:3" x14ac:dyDescent="0.25">
      <c r="A13" s="277" t="s">
        <v>11624</v>
      </c>
      <c r="B13" s="278">
        <v>176.09</v>
      </c>
      <c r="C13" s="128"/>
    </row>
    <row r="14" spans="1:3" x14ac:dyDescent="0.25">
      <c r="A14" s="277" t="s">
        <v>33</v>
      </c>
      <c r="B14" s="278">
        <v>77.599999999999994</v>
      </c>
      <c r="C14" s="128"/>
    </row>
    <row r="15" spans="1:3" x14ac:dyDescent="0.25">
      <c r="A15" s="277" t="s">
        <v>11625</v>
      </c>
      <c r="B15" s="278">
        <v>70.89</v>
      </c>
      <c r="C15" s="128"/>
    </row>
    <row r="16" spans="1:3" x14ac:dyDescent="0.25">
      <c r="A16" s="277" t="s">
        <v>35</v>
      </c>
      <c r="B16" s="278">
        <v>72.599999999999994</v>
      </c>
      <c r="C16" s="128"/>
    </row>
    <row r="17" spans="1:2" x14ac:dyDescent="0.25">
      <c r="A17" s="277" t="s">
        <v>11626</v>
      </c>
      <c r="B17" s="278">
        <v>66.319999999999993</v>
      </c>
    </row>
    <row r="18" spans="1:2" x14ac:dyDescent="0.25">
      <c r="A18" s="277" t="s">
        <v>37</v>
      </c>
      <c r="B18" s="278">
        <v>172.74</v>
      </c>
    </row>
    <row r="19" spans="1:2" x14ac:dyDescent="0.25">
      <c r="A19" s="277" t="s">
        <v>11627</v>
      </c>
      <c r="B19" s="278">
        <v>157.79</v>
      </c>
    </row>
    <row r="20" spans="1:2" x14ac:dyDescent="0.25">
      <c r="A20" s="277" t="s">
        <v>39</v>
      </c>
      <c r="B20" s="278">
        <v>48.81</v>
      </c>
    </row>
    <row r="21" spans="1:2" x14ac:dyDescent="0.25">
      <c r="A21" s="277" t="s">
        <v>11628</v>
      </c>
      <c r="B21" s="278">
        <v>44.59</v>
      </c>
    </row>
    <row r="22" spans="1:2" x14ac:dyDescent="0.25">
      <c r="A22" s="277" t="s">
        <v>40</v>
      </c>
      <c r="B22" s="278">
        <v>304.60000000000002</v>
      </c>
    </row>
    <row r="23" spans="1:2" x14ac:dyDescent="0.25">
      <c r="A23" s="277" t="s">
        <v>11629</v>
      </c>
      <c r="B23" s="278">
        <v>278.24</v>
      </c>
    </row>
    <row r="24" spans="1:2" x14ac:dyDescent="0.25">
      <c r="A24" s="277" t="s">
        <v>41</v>
      </c>
      <c r="B24" s="278">
        <v>365.42</v>
      </c>
    </row>
    <row r="25" spans="1:2" x14ac:dyDescent="0.25">
      <c r="A25" s="277" t="s">
        <v>11630</v>
      </c>
      <c r="B25" s="278">
        <v>333.79</v>
      </c>
    </row>
    <row r="26" spans="1:2" x14ac:dyDescent="0.25">
      <c r="A26" s="277" t="s">
        <v>42</v>
      </c>
      <c r="B26" s="278">
        <v>588.11</v>
      </c>
    </row>
    <row r="27" spans="1:2" x14ac:dyDescent="0.25">
      <c r="A27" s="277" t="s">
        <v>11631</v>
      </c>
      <c r="B27" s="278">
        <v>537.21</v>
      </c>
    </row>
    <row r="28" spans="1:2" x14ac:dyDescent="0.25">
      <c r="A28" s="277" t="s">
        <v>43</v>
      </c>
      <c r="B28" s="278">
        <v>671.33</v>
      </c>
    </row>
    <row r="29" spans="1:2" x14ac:dyDescent="0.25">
      <c r="A29" s="277" t="s">
        <v>11632</v>
      </c>
      <c r="B29" s="278">
        <v>613.23</v>
      </c>
    </row>
    <row r="30" spans="1:2" x14ac:dyDescent="0.25">
      <c r="A30" s="277" t="s">
        <v>44</v>
      </c>
      <c r="B30" s="278">
        <v>879.38</v>
      </c>
    </row>
    <row r="31" spans="1:2" x14ac:dyDescent="0.25">
      <c r="A31" s="277" t="s">
        <v>11633</v>
      </c>
      <c r="B31" s="278">
        <v>803.27</v>
      </c>
    </row>
    <row r="32" spans="1:2" x14ac:dyDescent="0.25">
      <c r="A32" s="277" t="s">
        <v>45</v>
      </c>
      <c r="B32" s="278">
        <v>879.38</v>
      </c>
    </row>
    <row r="33" spans="1:2" x14ac:dyDescent="0.25">
      <c r="A33" s="277" t="s">
        <v>11634</v>
      </c>
      <c r="B33" s="278">
        <v>803.27</v>
      </c>
    </row>
    <row r="34" spans="1:2" x14ac:dyDescent="0.25">
      <c r="A34" s="277" t="s">
        <v>46</v>
      </c>
      <c r="B34" s="278">
        <v>1407.19</v>
      </c>
    </row>
    <row r="35" spans="1:2" x14ac:dyDescent="0.25">
      <c r="A35" s="277" t="s">
        <v>11635</v>
      </c>
      <c r="B35" s="278">
        <v>1285.4000000000001</v>
      </c>
    </row>
    <row r="36" spans="1:2" x14ac:dyDescent="0.25">
      <c r="A36" s="277" t="s">
        <v>47</v>
      </c>
      <c r="B36" s="278">
        <v>1524.57</v>
      </c>
    </row>
    <row r="37" spans="1:2" x14ac:dyDescent="0.25">
      <c r="A37" s="277" t="s">
        <v>11636</v>
      </c>
      <c r="B37" s="278">
        <v>1392.62</v>
      </c>
    </row>
    <row r="38" spans="1:2" x14ac:dyDescent="0.25">
      <c r="A38" s="277" t="s">
        <v>48</v>
      </c>
      <c r="B38" s="278">
        <v>1641.97</v>
      </c>
    </row>
    <row r="39" spans="1:2" x14ac:dyDescent="0.25">
      <c r="A39" s="277" t="s">
        <v>11637</v>
      </c>
      <c r="B39" s="278">
        <v>1499.85</v>
      </c>
    </row>
    <row r="40" spans="1:2" x14ac:dyDescent="0.25">
      <c r="A40" s="277" t="s">
        <v>49</v>
      </c>
      <c r="B40" s="278">
        <v>2228.94</v>
      </c>
    </row>
    <row r="41" spans="1:2" x14ac:dyDescent="0.25">
      <c r="A41" s="277" t="s">
        <v>11638</v>
      </c>
      <c r="B41" s="278">
        <v>2036.02</v>
      </c>
    </row>
    <row r="42" spans="1:2" x14ac:dyDescent="0.25">
      <c r="A42" s="277" t="s">
        <v>50</v>
      </c>
      <c r="B42" s="278">
        <v>2462.1999999999998</v>
      </c>
    </row>
    <row r="43" spans="1:2" x14ac:dyDescent="0.25">
      <c r="A43" s="277" t="s">
        <v>11639</v>
      </c>
      <c r="B43" s="278">
        <v>2249.09</v>
      </c>
    </row>
    <row r="44" spans="1:2" x14ac:dyDescent="0.25">
      <c r="A44" s="277" t="s">
        <v>51</v>
      </c>
      <c r="B44" s="278">
        <v>2579.59</v>
      </c>
    </row>
    <row r="45" spans="1:2" x14ac:dyDescent="0.25">
      <c r="A45" s="277" t="s">
        <v>11640</v>
      </c>
      <c r="B45" s="278">
        <v>2356.33</v>
      </c>
    </row>
    <row r="46" spans="1:2" x14ac:dyDescent="0.25">
      <c r="A46" s="277" t="s">
        <v>52</v>
      </c>
      <c r="B46" s="278">
        <v>849.07</v>
      </c>
    </row>
    <row r="47" spans="1:2" x14ac:dyDescent="0.25">
      <c r="A47" s="277" t="s">
        <v>11641</v>
      </c>
      <c r="B47" s="278">
        <v>775.58</v>
      </c>
    </row>
    <row r="48" spans="1:2" x14ac:dyDescent="0.25">
      <c r="A48" s="277" t="s">
        <v>54</v>
      </c>
      <c r="B48" s="278">
        <v>849.07</v>
      </c>
    </row>
    <row r="49" spans="1:2" x14ac:dyDescent="0.25">
      <c r="A49" s="277" t="s">
        <v>11642</v>
      </c>
      <c r="B49" s="278">
        <v>775.58</v>
      </c>
    </row>
    <row r="50" spans="1:2" x14ac:dyDescent="0.25">
      <c r="A50" s="277" t="s">
        <v>56</v>
      </c>
      <c r="B50" s="278">
        <v>821.83</v>
      </c>
    </row>
    <row r="51" spans="1:2" x14ac:dyDescent="0.25">
      <c r="A51" s="277" t="s">
        <v>11643</v>
      </c>
      <c r="B51" s="278">
        <v>750.7</v>
      </c>
    </row>
    <row r="52" spans="1:2" x14ac:dyDescent="0.25">
      <c r="A52" s="277" t="s">
        <v>58</v>
      </c>
      <c r="B52" s="278">
        <v>547.88</v>
      </c>
    </row>
    <row r="53" spans="1:2" x14ac:dyDescent="0.25">
      <c r="A53" s="277" t="s">
        <v>11644</v>
      </c>
      <c r="B53" s="278">
        <v>500.46</v>
      </c>
    </row>
    <row r="54" spans="1:2" x14ac:dyDescent="0.25">
      <c r="A54" s="277" t="s">
        <v>59</v>
      </c>
      <c r="B54" s="278">
        <v>547.88</v>
      </c>
    </row>
    <row r="55" spans="1:2" x14ac:dyDescent="0.25">
      <c r="A55" s="277" t="s">
        <v>11645</v>
      </c>
      <c r="B55" s="278">
        <v>500.46</v>
      </c>
    </row>
    <row r="56" spans="1:2" x14ac:dyDescent="0.25">
      <c r="A56" s="277" t="s">
        <v>60</v>
      </c>
      <c r="B56" s="278">
        <v>1728.58</v>
      </c>
    </row>
    <row r="57" spans="1:2" x14ac:dyDescent="0.25">
      <c r="A57" s="277" t="s">
        <v>11646</v>
      </c>
      <c r="B57" s="278">
        <v>1578.97</v>
      </c>
    </row>
    <row r="58" spans="1:2" x14ac:dyDescent="0.25">
      <c r="A58" s="277" t="s">
        <v>62</v>
      </c>
      <c r="B58" s="278">
        <v>1728.58</v>
      </c>
    </row>
    <row r="59" spans="1:2" x14ac:dyDescent="0.25">
      <c r="A59" s="277" t="s">
        <v>11647</v>
      </c>
      <c r="B59" s="278">
        <v>1578.97</v>
      </c>
    </row>
    <row r="60" spans="1:2" x14ac:dyDescent="0.25">
      <c r="A60" s="277" t="s">
        <v>64</v>
      </c>
      <c r="B60" s="278">
        <v>2002.53</v>
      </c>
    </row>
    <row r="61" spans="1:2" x14ac:dyDescent="0.25">
      <c r="A61" s="277" t="s">
        <v>11648</v>
      </c>
      <c r="B61" s="278">
        <v>1829.21</v>
      </c>
    </row>
    <row r="62" spans="1:2" x14ac:dyDescent="0.25">
      <c r="A62" s="277" t="s">
        <v>65</v>
      </c>
      <c r="B62" s="278">
        <v>1580.12</v>
      </c>
    </row>
    <row r="63" spans="1:2" x14ac:dyDescent="0.25">
      <c r="A63" s="277" t="s">
        <v>11649</v>
      </c>
      <c r="B63" s="278">
        <v>1443.36</v>
      </c>
    </row>
    <row r="64" spans="1:2" x14ac:dyDescent="0.25">
      <c r="A64" s="277" t="s">
        <v>66</v>
      </c>
      <c r="B64" s="278">
        <v>1580.12</v>
      </c>
    </row>
    <row r="65" spans="1:2" x14ac:dyDescent="0.25">
      <c r="A65" s="277" t="s">
        <v>11650</v>
      </c>
      <c r="B65" s="278">
        <v>1443.36</v>
      </c>
    </row>
    <row r="66" spans="1:2" x14ac:dyDescent="0.25">
      <c r="A66" s="277" t="s">
        <v>67</v>
      </c>
      <c r="B66" s="278">
        <v>5096.5600000000004</v>
      </c>
    </row>
    <row r="67" spans="1:2" x14ac:dyDescent="0.25">
      <c r="A67" s="277" t="s">
        <v>11651</v>
      </c>
      <c r="B67" s="278">
        <v>4655.45</v>
      </c>
    </row>
    <row r="68" spans="1:2" x14ac:dyDescent="0.25">
      <c r="A68" s="277" t="s">
        <v>68</v>
      </c>
      <c r="B68" s="278">
        <v>5480.96</v>
      </c>
    </row>
    <row r="69" spans="1:2" x14ac:dyDescent="0.25">
      <c r="A69" s="277" t="s">
        <v>11652</v>
      </c>
      <c r="B69" s="278">
        <v>5006.58</v>
      </c>
    </row>
    <row r="70" spans="1:2" x14ac:dyDescent="0.25">
      <c r="A70" s="277" t="s">
        <v>69</v>
      </c>
      <c r="B70" s="278">
        <v>1912.04</v>
      </c>
    </row>
    <row r="71" spans="1:2" x14ac:dyDescent="0.25">
      <c r="A71" s="277" t="s">
        <v>11653</v>
      </c>
      <c r="B71" s="278">
        <v>1746.55</v>
      </c>
    </row>
    <row r="72" spans="1:2" x14ac:dyDescent="0.25">
      <c r="A72" s="277" t="s">
        <v>70</v>
      </c>
      <c r="B72" s="278">
        <v>2167.1999999999998</v>
      </c>
    </row>
    <row r="73" spans="1:2" x14ac:dyDescent="0.25">
      <c r="A73" s="277" t="s">
        <v>11654</v>
      </c>
      <c r="B73" s="278">
        <v>1979.62</v>
      </c>
    </row>
    <row r="74" spans="1:2" x14ac:dyDescent="0.25">
      <c r="A74" s="277" t="s">
        <v>71</v>
      </c>
      <c r="B74" s="278">
        <v>2803.44</v>
      </c>
    </row>
    <row r="75" spans="1:2" x14ac:dyDescent="0.25">
      <c r="A75" s="277" t="s">
        <v>11655</v>
      </c>
      <c r="B75" s="278">
        <v>2560.8000000000002</v>
      </c>
    </row>
    <row r="76" spans="1:2" x14ac:dyDescent="0.25">
      <c r="A76" s="277" t="s">
        <v>72</v>
      </c>
      <c r="B76" s="278">
        <v>2982.38</v>
      </c>
    </row>
    <row r="77" spans="1:2" x14ac:dyDescent="0.25">
      <c r="A77" s="277" t="s">
        <v>11656</v>
      </c>
      <c r="B77" s="278">
        <v>2724.25</v>
      </c>
    </row>
    <row r="78" spans="1:2" x14ac:dyDescent="0.25">
      <c r="A78" s="277" t="s">
        <v>73</v>
      </c>
      <c r="B78" s="278">
        <v>1073.6500000000001</v>
      </c>
    </row>
    <row r="79" spans="1:2" x14ac:dyDescent="0.25">
      <c r="A79" s="277" t="s">
        <v>11657</v>
      </c>
      <c r="B79" s="278">
        <v>980.72</v>
      </c>
    </row>
    <row r="80" spans="1:2" x14ac:dyDescent="0.25">
      <c r="A80" s="277" t="s">
        <v>74</v>
      </c>
      <c r="B80" s="278">
        <v>149.19999999999999</v>
      </c>
    </row>
    <row r="81" spans="1:2" x14ac:dyDescent="0.25">
      <c r="A81" s="277" t="s">
        <v>11658</v>
      </c>
      <c r="B81" s="278">
        <v>135.31</v>
      </c>
    </row>
    <row r="82" spans="1:2" x14ac:dyDescent="0.25">
      <c r="A82" s="277" t="s">
        <v>75</v>
      </c>
      <c r="B82" s="278">
        <v>155.16</v>
      </c>
    </row>
    <row r="83" spans="1:2" x14ac:dyDescent="0.25">
      <c r="A83" s="277" t="s">
        <v>11659</v>
      </c>
      <c r="B83" s="278">
        <v>140.47</v>
      </c>
    </row>
    <row r="84" spans="1:2" x14ac:dyDescent="0.25">
      <c r="A84" s="277" t="s">
        <v>76</v>
      </c>
      <c r="B84" s="278">
        <v>76.010000000000005</v>
      </c>
    </row>
    <row r="85" spans="1:2" x14ac:dyDescent="0.25">
      <c r="A85" s="277" t="s">
        <v>11660</v>
      </c>
      <c r="B85" s="278">
        <v>65.87</v>
      </c>
    </row>
    <row r="86" spans="1:2" x14ac:dyDescent="0.25">
      <c r="A86" s="277" t="s">
        <v>77</v>
      </c>
      <c r="B86" s="278">
        <v>60.28</v>
      </c>
    </row>
    <row r="87" spans="1:2" x14ac:dyDescent="0.25">
      <c r="A87" s="277" t="s">
        <v>11661</v>
      </c>
      <c r="B87" s="278">
        <v>52.24</v>
      </c>
    </row>
    <row r="88" spans="1:2" x14ac:dyDescent="0.25">
      <c r="A88" s="277" t="s">
        <v>78</v>
      </c>
      <c r="B88" s="278">
        <v>155.75</v>
      </c>
    </row>
    <row r="89" spans="1:2" x14ac:dyDescent="0.25">
      <c r="A89" s="277" t="s">
        <v>11662</v>
      </c>
      <c r="B89" s="278">
        <v>142.27000000000001</v>
      </c>
    </row>
    <row r="90" spans="1:2" x14ac:dyDescent="0.25">
      <c r="A90" s="277" t="s">
        <v>79</v>
      </c>
      <c r="B90" s="278">
        <v>147.1</v>
      </c>
    </row>
    <row r="91" spans="1:2" x14ac:dyDescent="0.25">
      <c r="A91" s="277" t="s">
        <v>11663</v>
      </c>
      <c r="B91" s="278">
        <v>127.47</v>
      </c>
    </row>
    <row r="92" spans="1:2" x14ac:dyDescent="0.25">
      <c r="A92" s="277" t="s">
        <v>80</v>
      </c>
      <c r="B92" s="278">
        <v>99.04</v>
      </c>
    </row>
    <row r="93" spans="1:2" x14ac:dyDescent="0.25">
      <c r="A93" s="277" t="s">
        <v>11664</v>
      </c>
      <c r="B93" s="278">
        <v>85.82</v>
      </c>
    </row>
    <row r="94" spans="1:2" x14ac:dyDescent="0.25">
      <c r="A94" s="277" t="s">
        <v>81</v>
      </c>
      <c r="B94" s="278">
        <v>273.33</v>
      </c>
    </row>
    <row r="95" spans="1:2" x14ac:dyDescent="0.25">
      <c r="A95" s="277" t="s">
        <v>11665</v>
      </c>
      <c r="B95" s="278">
        <v>249.67</v>
      </c>
    </row>
    <row r="96" spans="1:2" x14ac:dyDescent="0.25">
      <c r="A96" s="277" t="s">
        <v>82</v>
      </c>
      <c r="B96" s="278">
        <v>2548.2800000000002</v>
      </c>
    </row>
    <row r="97" spans="1:2" x14ac:dyDescent="0.25">
      <c r="A97" s="277" t="s">
        <v>11666</v>
      </c>
      <c r="B97" s="278">
        <v>2327.7199999999998</v>
      </c>
    </row>
    <row r="98" spans="1:2" x14ac:dyDescent="0.25">
      <c r="A98" s="277" t="s">
        <v>83</v>
      </c>
      <c r="B98" s="278">
        <v>255.14</v>
      </c>
    </row>
    <row r="99" spans="1:2" x14ac:dyDescent="0.25">
      <c r="A99" s="277" t="s">
        <v>11667</v>
      </c>
      <c r="B99" s="278">
        <v>233.06</v>
      </c>
    </row>
    <row r="100" spans="1:2" x14ac:dyDescent="0.25">
      <c r="A100" s="277" t="s">
        <v>84</v>
      </c>
      <c r="B100" s="278">
        <v>84.28</v>
      </c>
    </row>
    <row r="101" spans="1:2" x14ac:dyDescent="0.25">
      <c r="A101" s="277" t="s">
        <v>11668</v>
      </c>
      <c r="B101" s="278">
        <v>76.98</v>
      </c>
    </row>
    <row r="102" spans="1:2" x14ac:dyDescent="0.25">
      <c r="A102" s="277" t="s">
        <v>85</v>
      </c>
      <c r="B102" s="278">
        <v>84.28</v>
      </c>
    </row>
    <row r="103" spans="1:2" x14ac:dyDescent="0.25">
      <c r="A103" s="277" t="s">
        <v>11669</v>
      </c>
      <c r="B103" s="278">
        <v>76.98</v>
      </c>
    </row>
    <row r="104" spans="1:2" x14ac:dyDescent="0.25">
      <c r="A104" s="277" t="s">
        <v>86</v>
      </c>
      <c r="B104" s="278">
        <v>84.28</v>
      </c>
    </row>
    <row r="105" spans="1:2" x14ac:dyDescent="0.25">
      <c r="A105" s="277" t="s">
        <v>11670</v>
      </c>
      <c r="B105" s="278">
        <v>76.98</v>
      </c>
    </row>
    <row r="106" spans="1:2" x14ac:dyDescent="0.25">
      <c r="A106" s="277" t="s">
        <v>87</v>
      </c>
      <c r="B106" s="278">
        <v>660.32</v>
      </c>
    </row>
    <row r="107" spans="1:2" x14ac:dyDescent="0.25">
      <c r="A107" s="277" t="s">
        <v>11671</v>
      </c>
      <c r="B107" s="278">
        <v>603.16999999999996</v>
      </c>
    </row>
    <row r="108" spans="1:2" x14ac:dyDescent="0.25">
      <c r="A108" s="277" t="s">
        <v>88</v>
      </c>
      <c r="B108" s="278">
        <v>84.86</v>
      </c>
    </row>
    <row r="109" spans="1:2" x14ac:dyDescent="0.25">
      <c r="A109" s="277" t="s">
        <v>11672</v>
      </c>
      <c r="B109" s="278">
        <v>77.510000000000005</v>
      </c>
    </row>
    <row r="110" spans="1:2" x14ac:dyDescent="0.25">
      <c r="A110" s="277" t="s">
        <v>89</v>
      </c>
      <c r="B110" s="278">
        <v>364.5</v>
      </c>
    </row>
    <row r="111" spans="1:2" x14ac:dyDescent="0.25">
      <c r="A111" s="277" t="s">
        <v>11673</v>
      </c>
      <c r="B111" s="278">
        <v>332.95</v>
      </c>
    </row>
    <row r="112" spans="1:2" x14ac:dyDescent="0.25">
      <c r="A112" s="277" t="s">
        <v>90</v>
      </c>
      <c r="B112" s="278">
        <v>146.53</v>
      </c>
    </row>
    <row r="113" spans="1:2" x14ac:dyDescent="0.25">
      <c r="A113" s="277" t="s">
        <v>11674</v>
      </c>
      <c r="B113" s="278">
        <v>133.01</v>
      </c>
    </row>
    <row r="114" spans="1:2" x14ac:dyDescent="0.25">
      <c r="A114" s="277" t="s">
        <v>91</v>
      </c>
      <c r="B114" s="278">
        <v>421.4</v>
      </c>
    </row>
    <row r="115" spans="1:2" x14ac:dyDescent="0.25">
      <c r="A115" s="277" t="s">
        <v>11675</v>
      </c>
      <c r="B115" s="278">
        <v>384.93</v>
      </c>
    </row>
    <row r="116" spans="1:2" x14ac:dyDescent="0.25">
      <c r="A116" s="277" t="s">
        <v>92</v>
      </c>
      <c r="B116" s="278">
        <v>84.86</v>
      </c>
    </row>
    <row r="117" spans="1:2" x14ac:dyDescent="0.25">
      <c r="A117" s="277" t="s">
        <v>11676</v>
      </c>
      <c r="B117" s="278">
        <v>77.510000000000005</v>
      </c>
    </row>
    <row r="118" spans="1:2" x14ac:dyDescent="0.25">
      <c r="A118" s="277" t="s">
        <v>93</v>
      </c>
      <c r="B118" s="278">
        <v>84.86</v>
      </c>
    </row>
    <row r="119" spans="1:2" x14ac:dyDescent="0.25">
      <c r="A119" s="277" t="s">
        <v>11677</v>
      </c>
      <c r="B119" s="278">
        <v>77.510000000000005</v>
      </c>
    </row>
    <row r="120" spans="1:2" x14ac:dyDescent="0.25">
      <c r="A120" s="277" t="s">
        <v>95</v>
      </c>
      <c r="B120" s="278">
        <v>84.86</v>
      </c>
    </row>
    <row r="121" spans="1:2" x14ac:dyDescent="0.25">
      <c r="A121" s="277" t="s">
        <v>11678</v>
      </c>
      <c r="B121" s="278">
        <v>77.510000000000005</v>
      </c>
    </row>
    <row r="122" spans="1:2" x14ac:dyDescent="0.25">
      <c r="A122" s="277" t="s">
        <v>96</v>
      </c>
      <c r="B122" s="278">
        <v>84.86</v>
      </c>
    </row>
    <row r="123" spans="1:2" x14ac:dyDescent="0.25">
      <c r="A123" s="277" t="s">
        <v>11679</v>
      </c>
      <c r="B123" s="278">
        <v>77.510000000000005</v>
      </c>
    </row>
    <row r="124" spans="1:2" x14ac:dyDescent="0.25">
      <c r="A124" s="277" t="s">
        <v>97</v>
      </c>
      <c r="B124" s="278">
        <v>155.16</v>
      </c>
    </row>
    <row r="125" spans="1:2" x14ac:dyDescent="0.25">
      <c r="A125" s="277" t="s">
        <v>11680</v>
      </c>
      <c r="B125" s="278">
        <v>134.47999999999999</v>
      </c>
    </row>
    <row r="126" spans="1:2" x14ac:dyDescent="0.25">
      <c r="A126" s="277" t="s">
        <v>98</v>
      </c>
      <c r="B126" s="278">
        <v>215.43</v>
      </c>
    </row>
    <row r="127" spans="1:2" x14ac:dyDescent="0.25">
      <c r="A127" s="277" t="s">
        <v>11681</v>
      </c>
      <c r="B127" s="278">
        <v>186.71</v>
      </c>
    </row>
    <row r="128" spans="1:2" x14ac:dyDescent="0.25">
      <c r="A128" s="277" t="s">
        <v>99</v>
      </c>
      <c r="B128" s="278">
        <v>433.32</v>
      </c>
    </row>
    <row r="129" spans="1:2" x14ac:dyDescent="0.25">
      <c r="A129" s="277" t="s">
        <v>11682</v>
      </c>
      <c r="B129" s="278">
        <v>393.33</v>
      </c>
    </row>
    <row r="130" spans="1:2" x14ac:dyDescent="0.25">
      <c r="A130" s="277" t="s">
        <v>100</v>
      </c>
      <c r="B130" s="278">
        <v>352.11</v>
      </c>
    </row>
    <row r="131" spans="1:2" x14ac:dyDescent="0.25">
      <c r="A131" s="277" t="s">
        <v>11683</v>
      </c>
      <c r="B131" s="278">
        <v>321.2</v>
      </c>
    </row>
    <row r="132" spans="1:2" x14ac:dyDescent="0.25">
      <c r="A132" s="277" t="s">
        <v>101</v>
      </c>
      <c r="B132" s="278">
        <v>449.65</v>
      </c>
    </row>
    <row r="133" spans="1:2" x14ac:dyDescent="0.25">
      <c r="A133" s="277" t="s">
        <v>11684</v>
      </c>
      <c r="B133" s="278">
        <v>410.73</v>
      </c>
    </row>
    <row r="134" spans="1:2" x14ac:dyDescent="0.25">
      <c r="A134" s="277" t="s">
        <v>102</v>
      </c>
      <c r="B134" s="278">
        <v>103.62</v>
      </c>
    </row>
    <row r="135" spans="1:2" x14ac:dyDescent="0.25">
      <c r="A135" s="277" t="s">
        <v>11685</v>
      </c>
      <c r="B135" s="278">
        <v>94.05</v>
      </c>
    </row>
    <row r="136" spans="1:2" x14ac:dyDescent="0.25">
      <c r="A136" s="277" t="s">
        <v>103</v>
      </c>
      <c r="B136" s="278">
        <v>11.17</v>
      </c>
    </row>
    <row r="137" spans="1:2" x14ac:dyDescent="0.25">
      <c r="A137" s="277" t="s">
        <v>11686</v>
      </c>
      <c r="B137" s="278">
        <v>9.68</v>
      </c>
    </row>
    <row r="138" spans="1:2" x14ac:dyDescent="0.25">
      <c r="A138" s="277" t="s">
        <v>104</v>
      </c>
      <c r="B138" s="278">
        <v>14.15</v>
      </c>
    </row>
    <row r="139" spans="1:2" x14ac:dyDescent="0.25">
      <c r="A139" s="277" t="s">
        <v>11687</v>
      </c>
      <c r="B139" s="278">
        <v>12.27</v>
      </c>
    </row>
    <row r="140" spans="1:2" x14ac:dyDescent="0.25">
      <c r="A140" s="277" t="s">
        <v>105</v>
      </c>
      <c r="B140" s="278">
        <v>17.13</v>
      </c>
    </row>
    <row r="141" spans="1:2" x14ac:dyDescent="0.25">
      <c r="A141" s="277" t="s">
        <v>11688</v>
      </c>
      <c r="B141" s="278">
        <v>14.85</v>
      </c>
    </row>
    <row r="142" spans="1:2" x14ac:dyDescent="0.25">
      <c r="A142" s="277" t="s">
        <v>6519</v>
      </c>
      <c r="B142" s="278">
        <v>20.86</v>
      </c>
    </row>
    <row r="143" spans="1:2" x14ac:dyDescent="0.25">
      <c r="A143" s="277" t="s">
        <v>11689</v>
      </c>
      <c r="B143" s="278">
        <v>18.079999999999998</v>
      </c>
    </row>
    <row r="144" spans="1:2" x14ac:dyDescent="0.25">
      <c r="A144" s="277" t="s">
        <v>106</v>
      </c>
      <c r="B144" s="278">
        <v>139.56</v>
      </c>
    </row>
    <row r="145" spans="1:2" x14ac:dyDescent="0.25">
      <c r="A145" s="277" t="s">
        <v>11690</v>
      </c>
      <c r="B145" s="278">
        <v>127.48</v>
      </c>
    </row>
    <row r="146" spans="1:2" x14ac:dyDescent="0.25">
      <c r="A146" s="277" t="s">
        <v>107</v>
      </c>
      <c r="B146" s="278">
        <v>110.4</v>
      </c>
    </row>
    <row r="147" spans="1:2" x14ac:dyDescent="0.25">
      <c r="A147" s="277" t="s">
        <v>11691</v>
      </c>
      <c r="B147" s="278">
        <v>100.85</v>
      </c>
    </row>
    <row r="148" spans="1:2" x14ac:dyDescent="0.25">
      <c r="A148" s="277" t="s">
        <v>108</v>
      </c>
      <c r="B148" s="278">
        <v>139.56</v>
      </c>
    </row>
    <row r="149" spans="1:2" x14ac:dyDescent="0.25">
      <c r="A149" s="277" t="s">
        <v>11692</v>
      </c>
      <c r="B149" s="278">
        <v>127.48</v>
      </c>
    </row>
    <row r="150" spans="1:2" x14ac:dyDescent="0.25">
      <c r="A150" s="277" t="s">
        <v>109</v>
      </c>
      <c r="B150" s="278">
        <v>3063.74</v>
      </c>
    </row>
    <row r="151" spans="1:2" x14ac:dyDescent="0.25">
      <c r="A151" s="277" t="s">
        <v>11693</v>
      </c>
      <c r="B151" s="278">
        <v>2798.58</v>
      </c>
    </row>
    <row r="152" spans="1:2" x14ac:dyDescent="0.25">
      <c r="A152" s="277" t="s">
        <v>110</v>
      </c>
      <c r="B152" s="278">
        <v>139.56</v>
      </c>
    </row>
    <row r="153" spans="1:2" x14ac:dyDescent="0.25">
      <c r="A153" s="277" t="s">
        <v>11694</v>
      </c>
      <c r="B153" s="278">
        <v>127.48</v>
      </c>
    </row>
    <row r="154" spans="1:2" x14ac:dyDescent="0.25">
      <c r="A154" s="277" t="s">
        <v>111</v>
      </c>
      <c r="B154" s="278">
        <v>139.56</v>
      </c>
    </row>
    <row r="155" spans="1:2" x14ac:dyDescent="0.25">
      <c r="A155" s="277" t="s">
        <v>11695</v>
      </c>
      <c r="B155" s="278">
        <v>127.48</v>
      </c>
    </row>
    <row r="156" spans="1:2" x14ac:dyDescent="0.25">
      <c r="A156" s="277" t="s">
        <v>112</v>
      </c>
      <c r="B156" s="278">
        <v>110.52</v>
      </c>
    </row>
    <row r="157" spans="1:2" x14ac:dyDescent="0.25">
      <c r="A157" s="277" t="s">
        <v>11696</v>
      </c>
      <c r="B157" s="278">
        <v>100.95</v>
      </c>
    </row>
    <row r="158" spans="1:2" x14ac:dyDescent="0.25">
      <c r="A158" s="277" t="s">
        <v>113</v>
      </c>
      <c r="B158" s="278">
        <v>151.22</v>
      </c>
    </row>
    <row r="159" spans="1:2" x14ac:dyDescent="0.25">
      <c r="A159" s="277" t="s">
        <v>11697</v>
      </c>
      <c r="B159" s="278">
        <v>138.13999999999999</v>
      </c>
    </row>
    <row r="160" spans="1:2" x14ac:dyDescent="0.25">
      <c r="A160" s="277" t="s">
        <v>114</v>
      </c>
      <c r="B160" s="278">
        <v>40.700000000000003</v>
      </c>
    </row>
    <row r="161" spans="1:2" x14ac:dyDescent="0.25">
      <c r="A161" s="277" t="s">
        <v>11698</v>
      </c>
      <c r="B161" s="278">
        <v>37.18</v>
      </c>
    </row>
    <row r="162" spans="1:2" x14ac:dyDescent="0.25">
      <c r="A162" s="277" t="s">
        <v>115</v>
      </c>
      <c r="B162" s="278">
        <v>81.430000000000007</v>
      </c>
    </row>
    <row r="163" spans="1:2" x14ac:dyDescent="0.25">
      <c r="A163" s="277" t="s">
        <v>11699</v>
      </c>
      <c r="B163" s="278">
        <v>74.38</v>
      </c>
    </row>
    <row r="164" spans="1:2" x14ac:dyDescent="0.25">
      <c r="A164" s="277" t="s">
        <v>116</v>
      </c>
      <c r="B164" s="278">
        <v>40.700000000000003</v>
      </c>
    </row>
    <row r="165" spans="1:2" x14ac:dyDescent="0.25">
      <c r="A165" s="277" t="s">
        <v>11700</v>
      </c>
      <c r="B165" s="278">
        <v>37.18</v>
      </c>
    </row>
    <row r="166" spans="1:2" x14ac:dyDescent="0.25">
      <c r="A166" s="277" t="s">
        <v>117</v>
      </c>
      <c r="B166" s="278">
        <v>81.430000000000007</v>
      </c>
    </row>
    <row r="167" spans="1:2" x14ac:dyDescent="0.25">
      <c r="A167" s="277" t="s">
        <v>11701</v>
      </c>
      <c r="B167" s="278">
        <v>74.38</v>
      </c>
    </row>
    <row r="168" spans="1:2" x14ac:dyDescent="0.25">
      <c r="A168" s="277" t="s">
        <v>118</v>
      </c>
      <c r="B168" s="278">
        <v>588.11</v>
      </c>
    </row>
    <row r="169" spans="1:2" x14ac:dyDescent="0.25">
      <c r="A169" s="277" t="s">
        <v>11702</v>
      </c>
      <c r="B169" s="278">
        <v>537.21</v>
      </c>
    </row>
    <row r="170" spans="1:2" x14ac:dyDescent="0.25">
      <c r="A170" s="277" t="s">
        <v>119</v>
      </c>
      <c r="B170" s="278">
        <v>536.41</v>
      </c>
    </row>
    <row r="171" spans="1:2" x14ac:dyDescent="0.25">
      <c r="A171" s="277" t="s">
        <v>11703</v>
      </c>
      <c r="B171" s="278">
        <v>489.99</v>
      </c>
    </row>
    <row r="172" spans="1:2" x14ac:dyDescent="0.25">
      <c r="A172" s="277" t="s">
        <v>121</v>
      </c>
      <c r="B172" s="278">
        <v>536.41</v>
      </c>
    </row>
    <row r="173" spans="1:2" x14ac:dyDescent="0.25">
      <c r="A173" s="277" t="s">
        <v>11704</v>
      </c>
      <c r="B173" s="278">
        <v>489.99</v>
      </c>
    </row>
    <row r="174" spans="1:2" x14ac:dyDescent="0.25">
      <c r="A174" s="277" t="s">
        <v>122</v>
      </c>
      <c r="B174" s="278">
        <v>380.68</v>
      </c>
    </row>
    <row r="175" spans="1:2" x14ac:dyDescent="0.25">
      <c r="A175" s="277" t="s">
        <v>11705</v>
      </c>
      <c r="B175" s="278">
        <v>347.73</v>
      </c>
    </row>
    <row r="176" spans="1:2" x14ac:dyDescent="0.25">
      <c r="A176" s="277" t="s">
        <v>123</v>
      </c>
      <c r="B176" s="278">
        <v>879.38</v>
      </c>
    </row>
    <row r="177" spans="1:2" x14ac:dyDescent="0.25">
      <c r="A177" s="277" t="s">
        <v>11706</v>
      </c>
      <c r="B177" s="278">
        <v>803.27</v>
      </c>
    </row>
    <row r="178" spans="1:2" x14ac:dyDescent="0.25">
      <c r="A178" s="277" t="s">
        <v>124</v>
      </c>
      <c r="B178" s="278">
        <v>1218.01</v>
      </c>
    </row>
    <row r="179" spans="1:2" x14ac:dyDescent="0.25">
      <c r="A179" s="277" t="s">
        <v>11707</v>
      </c>
      <c r="B179" s="278">
        <v>1112.5899999999999</v>
      </c>
    </row>
    <row r="180" spans="1:2" x14ac:dyDescent="0.25">
      <c r="A180" s="277" t="s">
        <v>125</v>
      </c>
      <c r="B180" s="278">
        <v>11.57</v>
      </c>
    </row>
    <row r="181" spans="1:2" x14ac:dyDescent="0.25">
      <c r="A181" s="277" t="s">
        <v>11708</v>
      </c>
      <c r="B181" s="278">
        <v>10.57</v>
      </c>
    </row>
    <row r="182" spans="1:2" x14ac:dyDescent="0.25">
      <c r="A182" s="277" t="s">
        <v>126</v>
      </c>
      <c r="B182" s="278">
        <v>35</v>
      </c>
    </row>
    <row r="183" spans="1:2" x14ac:dyDescent="0.25">
      <c r="A183" s="277" t="s">
        <v>11709</v>
      </c>
      <c r="B183" s="278">
        <v>31.97</v>
      </c>
    </row>
    <row r="184" spans="1:2" x14ac:dyDescent="0.25">
      <c r="A184" s="277" t="s">
        <v>127</v>
      </c>
      <c r="B184" s="278">
        <v>90.29</v>
      </c>
    </row>
    <row r="185" spans="1:2" x14ac:dyDescent="0.25">
      <c r="A185" s="277" t="s">
        <v>11710</v>
      </c>
      <c r="B185" s="278">
        <v>82.47</v>
      </c>
    </row>
    <row r="186" spans="1:2" x14ac:dyDescent="0.25">
      <c r="A186" s="277" t="s">
        <v>128</v>
      </c>
      <c r="B186" s="278">
        <v>159.75</v>
      </c>
    </row>
    <row r="187" spans="1:2" x14ac:dyDescent="0.25">
      <c r="A187" s="277" t="s">
        <v>11711</v>
      </c>
      <c r="B187" s="278">
        <v>145.93</v>
      </c>
    </row>
    <row r="188" spans="1:2" x14ac:dyDescent="0.25">
      <c r="A188" s="277" t="s">
        <v>129</v>
      </c>
      <c r="B188" s="278">
        <v>159.75</v>
      </c>
    </row>
    <row r="189" spans="1:2" x14ac:dyDescent="0.25">
      <c r="A189" s="277" t="s">
        <v>11712</v>
      </c>
      <c r="B189" s="278">
        <v>145.93</v>
      </c>
    </row>
    <row r="190" spans="1:2" x14ac:dyDescent="0.25">
      <c r="A190" s="277" t="s">
        <v>130</v>
      </c>
      <c r="B190" s="278">
        <v>159.75</v>
      </c>
    </row>
    <row r="191" spans="1:2" x14ac:dyDescent="0.25">
      <c r="A191" s="277" t="s">
        <v>11713</v>
      </c>
      <c r="B191" s="278">
        <v>145.93</v>
      </c>
    </row>
    <row r="192" spans="1:2" x14ac:dyDescent="0.25">
      <c r="A192" s="277" t="s">
        <v>131</v>
      </c>
      <c r="B192" s="278">
        <v>48.61</v>
      </c>
    </row>
    <row r="193" spans="1:2" x14ac:dyDescent="0.25">
      <c r="A193" s="277" t="s">
        <v>11714</v>
      </c>
      <c r="B193" s="278">
        <v>44.4</v>
      </c>
    </row>
    <row r="194" spans="1:2" x14ac:dyDescent="0.25">
      <c r="A194" s="277" t="s">
        <v>132</v>
      </c>
      <c r="B194" s="278">
        <v>23.33</v>
      </c>
    </row>
    <row r="195" spans="1:2" x14ac:dyDescent="0.25">
      <c r="A195" s="277" t="s">
        <v>11715</v>
      </c>
      <c r="B195" s="278">
        <v>21.31</v>
      </c>
    </row>
    <row r="196" spans="1:2" x14ac:dyDescent="0.25">
      <c r="A196" s="277" t="s">
        <v>134</v>
      </c>
      <c r="B196" s="278">
        <v>12706.4</v>
      </c>
    </row>
    <row r="197" spans="1:2" x14ac:dyDescent="0.25">
      <c r="A197" s="277" t="s">
        <v>11716</v>
      </c>
      <c r="B197" s="278">
        <v>11606.66</v>
      </c>
    </row>
    <row r="198" spans="1:2" x14ac:dyDescent="0.25">
      <c r="A198" s="277" t="s">
        <v>135</v>
      </c>
      <c r="B198" s="278">
        <v>4235.46</v>
      </c>
    </row>
    <row r="199" spans="1:2" x14ac:dyDescent="0.25">
      <c r="A199" s="277" t="s">
        <v>11717</v>
      </c>
      <c r="B199" s="278">
        <v>3868.88</v>
      </c>
    </row>
    <row r="200" spans="1:2" x14ac:dyDescent="0.25">
      <c r="A200" s="277" t="s">
        <v>136</v>
      </c>
      <c r="B200" s="278">
        <v>4235.46</v>
      </c>
    </row>
    <row r="201" spans="1:2" x14ac:dyDescent="0.25">
      <c r="A201" s="277" t="s">
        <v>11718</v>
      </c>
      <c r="B201" s="278">
        <v>3868.88</v>
      </c>
    </row>
    <row r="202" spans="1:2" x14ac:dyDescent="0.25">
      <c r="A202" s="277" t="s">
        <v>137</v>
      </c>
      <c r="B202" s="278">
        <v>12706.4</v>
      </c>
    </row>
    <row r="203" spans="1:2" x14ac:dyDescent="0.25">
      <c r="A203" s="277" t="s">
        <v>11719</v>
      </c>
      <c r="B203" s="278">
        <v>11606.66</v>
      </c>
    </row>
    <row r="204" spans="1:2" x14ac:dyDescent="0.25">
      <c r="A204" s="277" t="s">
        <v>138</v>
      </c>
      <c r="B204" s="278">
        <v>12706.4</v>
      </c>
    </row>
    <row r="205" spans="1:2" x14ac:dyDescent="0.25">
      <c r="A205" s="277" t="s">
        <v>11720</v>
      </c>
      <c r="B205" s="278">
        <v>11606.66</v>
      </c>
    </row>
    <row r="206" spans="1:2" x14ac:dyDescent="0.25">
      <c r="A206" s="277" t="s">
        <v>139</v>
      </c>
      <c r="B206" s="278">
        <v>12706.4</v>
      </c>
    </row>
    <row r="207" spans="1:2" x14ac:dyDescent="0.25">
      <c r="A207" s="277" t="s">
        <v>11721</v>
      </c>
      <c r="B207" s="278">
        <v>11606.66</v>
      </c>
    </row>
    <row r="208" spans="1:2" x14ac:dyDescent="0.25">
      <c r="A208" s="277" t="s">
        <v>140</v>
      </c>
      <c r="B208" s="278">
        <v>12706.4</v>
      </c>
    </row>
    <row r="209" spans="1:2" x14ac:dyDescent="0.25">
      <c r="A209" s="277" t="s">
        <v>11722</v>
      </c>
      <c r="B209" s="278">
        <v>11606.66</v>
      </c>
    </row>
    <row r="210" spans="1:2" x14ac:dyDescent="0.25">
      <c r="A210" s="277" t="s">
        <v>141</v>
      </c>
      <c r="B210" s="278">
        <v>83169.210000000006</v>
      </c>
    </row>
    <row r="211" spans="1:2" x14ac:dyDescent="0.25">
      <c r="A211" s="277" t="s">
        <v>11723</v>
      </c>
      <c r="B211" s="278">
        <v>75970.899999999994</v>
      </c>
    </row>
    <row r="212" spans="1:2" x14ac:dyDescent="0.25">
      <c r="A212" s="277" t="s">
        <v>142</v>
      </c>
      <c r="B212" s="278">
        <v>30462.36</v>
      </c>
    </row>
    <row r="213" spans="1:2" x14ac:dyDescent="0.25">
      <c r="A213" s="277" t="s">
        <v>11724</v>
      </c>
      <c r="B213" s="278">
        <v>27825.84</v>
      </c>
    </row>
    <row r="214" spans="1:2" x14ac:dyDescent="0.25">
      <c r="A214" s="277" t="s">
        <v>6520</v>
      </c>
      <c r="B214" s="278">
        <v>256.72000000000003</v>
      </c>
    </row>
    <row r="215" spans="1:2" x14ac:dyDescent="0.25">
      <c r="A215" s="277" t="s">
        <v>11725</v>
      </c>
      <c r="B215" s="278">
        <v>256.72000000000003</v>
      </c>
    </row>
    <row r="216" spans="1:2" x14ac:dyDescent="0.25">
      <c r="A216" s="277" t="s">
        <v>6521</v>
      </c>
      <c r="B216" s="278">
        <v>277.43</v>
      </c>
    </row>
    <row r="217" spans="1:2" x14ac:dyDescent="0.25">
      <c r="A217" s="277" t="s">
        <v>11726</v>
      </c>
      <c r="B217" s="278">
        <v>277.43</v>
      </c>
    </row>
    <row r="218" spans="1:2" x14ac:dyDescent="0.25">
      <c r="A218" s="277" t="s">
        <v>6522</v>
      </c>
      <c r="B218" s="278">
        <v>277.43</v>
      </c>
    </row>
    <row r="219" spans="1:2" x14ac:dyDescent="0.25">
      <c r="A219" s="277" t="s">
        <v>11727</v>
      </c>
      <c r="B219" s="278">
        <v>277.43</v>
      </c>
    </row>
    <row r="220" spans="1:2" x14ac:dyDescent="0.25">
      <c r="A220" s="277" t="s">
        <v>143</v>
      </c>
      <c r="B220" s="278">
        <v>1419.12</v>
      </c>
    </row>
    <row r="221" spans="1:2" x14ac:dyDescent="0.25">
      <c r="A221" s="277" t="s">
        <v>11728</v>
      </c>
      <c r="B221" s="278">
        <v>1296.3</v>
      </c>
    </row>
    <row r="222" spans="1:2" x14ac:dyDescent="0.25">
      <c r="A222" s="277" t="s">
        <v>144</v>
      </c>
      <c r="B222" s="278">
        <v>2379.02</v>
      </c>
    </row>
    <row r="223" spans="1:2" x14ac:dyDescent="0.25">
      <c r="A223" s="277" t="s">
        <v>11729</v>
      </c>
      <c r="B223" s="278">
        <v>2173.12</v>
      </c>
    </row>
    <row r="224" spans="1:2" x14ac:dyDescent="0.25">
      <c r="A224" s="277" t="s">
        <v>145</v>
      </c>
      <c r="B224" s="278">
        <v>2379.02</v>
      </c>
    </row>
    <row r="225" spans="1:2" x14ac:dyDescent="0.25">
      <c r="A225" s="277" t="s">
        <v>11730</v>
      </c>
      <c r="B225" s="278">
        <v>2173.12</v>
      </c>
    </row>
    <row r="226" spans="1:2" x14ac:dyDescent="0.25">
      <c r="A226" s="277" t="s">
        <v>146</v>
      </c>
      <c r="B226" s="278">
        <v>45.66</v>
      </c>
    </row>
    <row r="227" spans="1:2" x14ac:dyDescent="0.25">
      <c r="A227" s="277" t="s">
        <v>11731</v>
      </c>
      <c r="B227" s="278">
        <v>42.52</v>
      </c>
    </row>
    <row r="228" spans="1:2" x14ac:dyDescent="0.25">
      <c r="A228" s="277" t="s">
        <v>147</v>
      </c>
      <c r="B228" s="278">
        <v>72.150000000000006</v>
      </c>
    </row>
    <row r="229" spans="1:2" x14ac:dyDescent="0.25">
      <c r="A229" s="277" t="s">
        <v>11732</v>
      </c>
      <c r="B229" s="278">
        <v>68.069999999999993</v>
      </c>
    </row>
    <row r="230" spans="1:2" x14ac:dyDescent="0.25">
      <c r="A230" s="277" t="s">
        <v>148</v>
      </c>
      <c r="B230" s="278">
        <v>152.55000000000001</v>
      </c>
    </row>
    <row r="231" spans="1:2" x14ac:dyDescent="0.25">
      <c r="A231" s="277" t="s">
        <v>11733</v>
      </c>
      <c r="B231" s="278">
        <v>145.65</v>
      </c>
    </row>
    <row r="232" spans="1:2" x14ac:dyDescent="0.25">
      <c r="A232" s="277" t="s">
        <v>149</v>
      </c>
      <c r="B232" s="278">
        <v>17.14</v>
      </c>
    </row>
    <row r="233" spans="1:2" x14ac:dyDescent="0.25">
      <c r="A233" s="277" t="s">
        <v>11734</v>
      </c>
      <c r="B233" s="278">
        <v>15.76</v>
      </c>
    </row>
    <row r="234" spans="1:2" x14ac:dyDescent="0.25">
      <c r="A234" s="277" t="s">
        <v>150</v>
      </c>
      <c r="B234" s="278">
        <v>21.49</v>
      </c>
    </row>
    <row r="235" spans="1:2" x14ac:dyDescent="0.25">
      <c r="A235" s="277" t="s">
        <v>11735</v>
      </c>
      <c r="B235" s="278">
        <v>19.89</v>
      </c>
    </row>
    <row r="236" spans="1:2" x14ac:dyDescent="0.25">
      <c r="A236" s="277" t="s">
        <v>151</v>
      </c>
      <c r="B236" s="278">
        <v>31.14</v>
      </c>
    </row>
    <row r="237" spans="1:2" x14ac:dyDescent="0.25">
      <c r="A237" s="277" t="s">
        <v>11736</v>
      </c>
      <c r="B237" s="278">
        <v>29.2</v>
      </c>
    </row>
    <row r="238" spans="1:2" x14ac:dyDescent="0.25">
      <c r="A238" s="277" t="s">
        <v>152</v>
      </c>
      <c r="B238" s="278">
        <v>157.41999999999999</v>
      </c>
    </row>
    <row r="239" spans="1:2" x14ac:dyDescent="0.25">
      <c r="A239" s="277" t="s">
        <v>11737</v>
      </c>
      <c r="B239" s="278">
        <v>143.79</v>
      </c>
    </row>
    <row r="240" spans="1:2" x14ac:dyDescent="0.25">
      <c r="A240" s="277" t="s">
        <v>153</v>
      </c>
      <c r="B240" s="278">
        <v>116.33</v>
      </c>
    </row>
    <row r="241" spans="1:2" x14ac:dyDescent="0.25">
      <c r="A241" s="277" t="s">
        <v>11738</v>
      </c>
      <c r="B241" s="278">
        <v>106.26</v>
      </c>
    </row>
    <row r="242" spans="1:2" x14ac:dyDescent="0.25">
      <c r="A242" s="277" t="s">
        <v>155</v>
      </c>
      <c r="B242" s="278">
        <v>157.41999999999999</v>
      </c>
    </row>
    <row r="243" spans="1:2" x14ac:dyDescent="0.25">
      <c r="A243" s="277" t="s">
        <v>11739</v>
      </c>
      <c r="B243" s="278">
        <v>143.79</v>
      </c>
    </row>
    <row r="244" spans="1:2" x14ac:dyDescent="0.25">
      <c r="A244" s="277" t="s">
        <v>157</v>
      </c>
      <c r="B244" s="278">
        <v>170.59</v>
      </c>
    </row>
    <row r="245" spans="1:2" x14ac:dyDescent="0.25">
      <c r="A245" s="277" t="s">
        <v>11740</v>
      </c>
      <c r="B245" s="278">
        <v>155.83000000000001</v>
      </c>
    </row>
    <row r="246" spans="1:2" x14ac:dyDescent="0.25">
      <c r="A246" s="277" t="s">
        <v>158</v>
      </c>
      <c r="B246" s="278">
        <v>170.59</v>
      </c>
    </row>
    <row r="247" spans="1:2" x14ac:dyDescent="0.25">
      <c r="A247" s="277" t="s">
        <v>11741</v>
      </c>
      <c r="B247" s="278">
        <v>155.83000000000001</v>
      </c>
    </row>
    <row r="248" spans="1:2" x14ac:dyDescent="0.25">
      <c r="A248" s="277" t="s">
        <v>159</v>
      </c>
      <c r="B248" s="278">
        <v>335.37</v>
      </c>
    </row>
    <row r="249" spans="1:2" x14ac:dyDescent="0.25">
      <c r="A249" s="277" t="s">
        <v>11742</v>
      </c>
      <c r="B249" s="278">
        <v>306.33999999999997</v>
      </c>
    </row>
    <row r="250" spans="1:2" x14ac:dyDescent="0.25">
      <c r="A250" s="277" t="s">
        <v>160</v>
      </c>
      <c r="B250" s="278">
        <v>279.95</v>
      </c>
    </row>
    <row r="251" spans="1:2" x14ac:dyDescent="0.25">
      <c r="A251" s="277" t="s">
        <v>11743</v>
      </c>
      <c r="B251" s="278">
        <v>255.72</v>
      </c>
    </row>
    <row r="252" spans="1:2" x14ac:dyDescent="0.25">
      <c r="A252" s="277" t="s">
        <v>161</v>
      </c>
      <c r="B252" s="278">
        <v>236.21</v>
      </c>
    </row>
    <row r="253" spans="1:2" x14ac:dyDescent="0.25">
      <c r="A253" s="277" t="s">
        <v>11744</v>
      </c>
      <c r="B253" s="278">
        <v>215.76</v>
      </c>
    </row>
    <row r="254" spans="1:2" x14ac:dyDescent="0.25">
      <c r="A254" s="277" t="s">
        <v>162</v>
      </c>
      <c r="B254" s="278">
        <v>256.62</v>
      </c>
    </row>
    <row r="255" spans="1:2" x14ac:dyDescent="0.25">
      <c r="A255" s="277" t="s">
        <v>11745</v>
      </c>
      <c r="B255" s="278">
        <v>234.41</v>
      </c>
    </row>
    <row r="256" spans="1:2" x14ac:dyDescent="0.25">
      <c r="A256" s="277" t="s">
        <v>163</v>
      </c>
      <c r="B256" s="278">
        <v>447.64</v>
      </c>
    </row>
    <row r="257" spans="1:2" x14ac:dyDescent="0.25">
      <c r="A257" s="277" t="s">
        <v>11746</v>
      </c>
      <c r="B257" s="278">
        <v>408.9</v>
      </c>
    </row>
    <row r="258" spans="1:2" x14ac:dyDescent="0.25">
      <c r="A258" s="277" t="s">
        <v>164</v>
      </c>
      <c r="B258" s="278">
        <v>223.08</v>
      </c>
    </row>
    <row r="259" spans="1:2" x14ac:dyDescent="0.25">
      <c r="A259" s="277" t="s">
        <v>11747</v>
      </c>
      <c r="B259" s="278">
        <v>203.77</v>
      </c>
    </row>
    <row r="260" spans="1:2" x14ac:dyDescent="0.25">
      <c r="A260" s="277" t="s">
        <v>165</v>
      </c>
      <c r="B260" s="278">
        <v>157.47</v>
      </c>
    </row>
    <row r="261" spans="1:2" x14ac:dyDescent="0.25">
      <c r="A261" s="277" t="s">
        <v>11748</v>
      </c>
      <c r="B261" s="278">
        <v>143.84</v>
      </c>
    </row>
    <row r="262" spans="1:2" x14ac:dyDescent="0.25">
      <c r="A262" s="277" t="s">
        <v>167</v>
      </c>
      <c r="B262" s="278">
        <v>145.80000000000001</v>
      </c>
    </row>
    <row r="263" spans="1:2" x14ac:dyDescent="0.25">
      <c r="A263" s="277" t="s">
        <v>11749</v>
      </c>
      <c r="B263" s="278">
        <v>133.18</v>
      </c>
    </row>
    <row r="264" spans="1:2" x14ac:dyDescent="0.25">
      <c r="A264" s="277" t="s">
        <v>169</v>
      </c>
      <c r="B264" s="278">
        <v>571.58000000000004</v>
      </c>
    </row>
    <row r="265" spans="1:2" x14ac:dyDescent="0.25">
      <c r="A265" s="277" t="s">
        <v>11750</v>
      </c>
      <c r="B265" s="278">
        <v>522.11</v>
      </c>
    </row>
    <row r="266" spans="1:2" x14ac:dyDescent="0.25">
      <c r="A266" s="277" t="s">
        <v>170</v>
      </c>
      <c r="B266" s="278">
        <v>139.56</v>
      </c>
    </row>
    <row r="267" spans="1:2" x14ac:dyDescent="0.25">
      <c r="A267" s="277" t="s">
        <v>11751</v>
      </c>
      <c r="B267" s="278">
        <v>127.48</v>
      </c>
    </row>
    <row r="268" spans="1:2" x14ac:dyDescent="0.25">
      <c r="A268" s="277" t="s">
        <v>172</v>
      </c>
      <c r="B268" s="278">
        <v>209.4</v>
      </c>
    </row>
    <row r="269" spans="1:2" x14ac:dyDescent="0.25">
      <c r="A269" s="277" t="s">
        <v>11752</v>
      </c>
      <c r="B269" s="278">
        <v>191.27</v>
      </c>
    </row>
    <row r="270" spans="1:2" x14ac:dyDescent="0.25">
      <c r="A270" s="277" t="s">
        <v>173</v>
      </c>
      <c r="B270" s="278">
        <v>209.4</v>
      </c>
    </row>
    <row r="271" spans="1:2" x14ac:dyDescent="0.25">
      <c r="A271" s="277" t="s">
        <v>11753</v>
      </c>
      <c r="B271" s="278">
        <v>191.27</v>
      </c>
    </row>
    <row r="272" spans="1:2" x14ac:dyDescent="0.25">
      <c r="A272" s="277" t="s">
        <v>174</v>
      </c>
      <c r="B272" s="278">
        <v>166.73</v>
      </c>
    </row>
    <row r="273" spans="1:2" x14ac:dyDescent="0.25">
      <c r="A273" s="277" t="s">
        <v>11754</v>
      </c>
      <c r="B273" s="278">
        <v>152.30000000000001</v>
      </c>
    </row>
    <row r="274" spans="1:2" x14ac:dyDescent="0.25">
      <c r="A274" s="277" t="s">
        <v>175</v>
      </c>
      <c r="B274" s="278">
        <v>181.48</v>
      </c>
    </row>
    <row r="275" spans="1:2" x14ac:dyDescent="0.25">
      <c r="A275" s="277" t="s">
        <v>11755</v>
      </c>
      <c r="B275" s="278">
        <v>165.77</v>
      </c>
    </row>
    <row r="276" spans="1:2" x14ac:dyDescent="0.25">
      <c r="A276" s="277" t="s">
        <v>176</v>
      </c>
      <c r="B276" s="278">
        <v>203.19</v>
      </c>
    </row>
    <row r="277" spans="1:2" x14ac:dyDescent="0.25">
      <c r="A277" s="277" t="s">
        <v>11756</v>
      </c>
      <c r="B277" s="278">
        <v>185.6</v>
      </c>
    </row>
    <row r="278" spans="1:2" x14ac:dyDescent="0.25">
      <c r="A278" s="277" t="s">
        <v>177</v>
      </c>
      <c r="B278" s="278">
        <v>209.4</v>
      </c>
    </row>
    <row r="279" spans="1:2" x14ac:dyDescent="0.25">
      <c r="A279" s="277" t="s">
        <v>11757</v>
      </c>
      <c r="B279" s="278">
        <v>191.27</v>
      </c>
    </row>
    <row r="280" spans="1:2" x14ac:dyDescent="0.25">
      <c r="A280" s="277" t="s">
        <v>178</v>
      </c>
      <c r="B280" s="278">
        <v>209.4</v>
      </c>
    </row>
    <row r="281" spans="1:2" x14ac:dyDescent="0.25">
      <c r="A281" s="277" t="s">
        <v>11758</v>
      </c>
      <c r="B281" s="278">
        <v>191.27</v>
      </c>
    </row>
    <row r="282" spans="1:2" x14ac:dyDescent="0.25">
      <c r="A282" s="277" t="s">
        <v>179</v>
      </c>
      <c r="B282" s="278">
        <v>236.21</v>
      </c>
    </row>
    <row r="283" spans="1:2" x14ac:dyDescent="0.25">
      <c r="A283" s="277" t="s">
        <v>11759</v>
      </c>
      <c r="B283" s="278">
        <v>215.76</v>
      </c>
    </row>
    <row r="284" spans="1:2" x14ac:dyDescent="0.25">
      <c r="A284" s="277" t="s">
        <v>181</v>
      </c>
      <c r="B284" s="278">
        <v>380.56</v>
      </c>
    </row>
    <row r="285" spans="1:2" x14ac:dyDescent="0.25">
      <c r="A285" s="277" t="s">
        <v>11760</v>
      </c>
      <c r="B285" s="278">
        <v>347.63</v>
      </c>
    </row>
    <row r="286" spans="1:2" x14ac:dyDescent="0.25">
      <c r="A286" s="277" t="s">
        <v>182</v>
      </c>
      <c r="B286" s="278">
        <v>167.52</v>
      </c>
    </row>
    <row r="287" spans="1:2" x14ac:dyDescent="0.25">
      <c r="A287" s="277" t="s">
        <v>11761</v>
      </c>
      <c r="B287" s="278">
        <v>153.02000000000001</v>
      </c>
    </row>
    <row r="288" spans="1:2" x14ac:dyDescent="0.25">
      <c r="A288" s="277" t="s">
        <v>183</v>
      </c>
      <c r="B288" s="278">
        <v>1580.12</v>
      </c>
    </row>
    <row r="289" spans="1:2" x14ac:dyDescent="0.25">
      <c r="A289" s="277" t="s">
        <v>11762</v>
      </c>
      <c r="B289" s="278">
        <v>1443.36</v>
      </c>
    </row>
    <row r="290" spans="1:2" x14ac:dyDescent="0.25">
      <c r="A290" s="277" t="s">
        <v>184</v>
      </c>
      <c r="B290" s="278">
        <v>349</v>
      </c>
    </row>
    <row r="291" spans="1:2" x14ac:dyDescent="0.25">
      <c r="A291" s="277" t="s">
        <v>11763</v>
      </c>
      <c r="B291" s="278">
        <v>318.8</v>
      </c>
    </row>
    <row r="292" spans="1:2" x14ac:dyDescent="0.25">
      <c r="A292" s="277" t="s">
        <v>185</v>
      </c>
      <c r="B292" s="278">
        <v>203.19</v>
      </c>
    </row>
    <row r="293" spans="1:2" x14ac:dyDescent="0.25">
      <c r="A293" s="277" t="s">
        <v>11764</v>
      </c>
      <c r="B293" s="278">
        <v>185.6</v>
      </c>
    </row>
    <row r="294" spans="1:2" x14ac:dyDescent="0.25">
      <c r="A294" s="277" t="s">
        <v>186</v>
      </c>
      <c r="B294" s="278">
        <v>139.56</v>
      </c>
    </row>
    <row r="295" spans="1:2" x14ac:dyDescent="0.25">
      <c r="A295" s="277" t="s">
        <v>11765</v>
      </c>
      <c r="B295" s="278">
        <v>127.48</v>
      </c>
    </row>
    <row r="296" spans="1:2" x14ac:dyDescent="0.25">
      <c r="A296" s="277" t="s">
        <v>188</v>
      </c>
      <c r="B296" s="278">
        <v>199.43</v>
      </c>
    </row>
    <row r="297" spans="1:2" x14ac:dyDescent="0.25">
      <c r="A297" s="277" t="s">
        <v>11766</v>
      </c>
      <c r="B297" s="278">
        <v>182.17</v>
      </c>
    </row>
    <row r="298" spans="1:2" x14ac:dyDescent="0.25">
      <c r="A298" s="277" t="s">
        <v>189</v>
      </c>
      <c r="B298" s="278">
        <v>310.24</v>
      </c>
    </row>
    <row r="299" spans="1:2" x14ac:dyDescent="0.25">
      <c r="A299" s="277" t="s">
        <v>11767</v>
      </c>
      <c r="B299" s="278">
        <v>283.38</v>
      </c>
    </row>
    <row r="300" spans="1:2" x14ac:dyDescent="0.25">
      <c r="A300" s="277" t="s">
        <v>190</v>
      </c>
      <c r="B300" s="278">
        <v>310.24</v>
      </c>
    </row>
    <row r="301" spans="1:2" x14ac:dyDescent="0.25">
      <c r="A301" s="277" t="s">
        <v>11768</v>
      </c>
      <c r="B301" s="278">
        <v>283.38</v>
      </c>
    </row>
    <row r="302" spans="1:2" x14ac:dyDescent="0.25">
      <c r="A302" s="277" t="s">
        <v>191</v>
      </c>
      <c r="B302" s="278">
        <v>310.24</v>
      </c>
    </row>
    <row r="303" spans="1:2" x14ac:dyDescent="0.25">
      <c r="A303" s="277" t="s">
        <v>11769</v>
      </c>
      <c r="B303" s="278">
        <v>283.38</v>
      </c>
    </row>
    <row r="304" spans="1:2" x14ac:dyDescent="0.25">
      <c r="A304" s="277" t="s">
        <v>192</v>
      </c>
      <c r="B304" s="278">
        <v>232.67</v>
      </c>
    </row>
    <row r="305" spans="1:2" x14ac:dyDescent="0.25">
      <c r="A305" s="277" t="s">
        <v>11770</v>
      </c>
      <c r="B305" s="278">
        <v>212.53</v>
      </c>
    </row>
    <row r="306" spans="1:2" x14ac:dyDescent="0.25">
      <c r="A306" s="277" t="s">
        <v>194</v>
      </c>
      <c r="B306" s="278">
        <v>208.29</v>
      </c>
    </row>
    <row r="307" spans="1:2" x14ac:dyDescent="0.25">
      <c r="A307" s="277" t="s">
        <v>11771</v>
      </c>
      <c r="B307" s="278">
        <v>190.26</v>
      </c>
    </row>
    <row r="308" spans="1:2" x14ac:dyDescent="0.25">
      <c r="A308" s="277" t="s">
        <v>195</v>
      </c>
      <c r="B308" s="278">
        <v>387.79</v>
      </c>
    </row>
    <row r="309" spans="1:2" x14ac:dyDescent="0.25">
      <c r="A309" s="277" t="s">
        <v>11772</v>
      </c>
      <c r="B309" s="278">
        <v>354.22</v>
      </c>
    </row>
    <row r="310" spans="1:2" x14ac:dyDescent="0.25">
      <c r="A310" s="277" t="s">
        <v>196</v>
      </c>
      <c r="B310" s="278">
        <v>155.11000000000001</v>
      </c>
    </row>
    <row r="311" spans="1:2" x14ac:dyDescent="0.25">
      <c r="A311" s="277" t="s">
        <v>11773</v>
      </c>
      <c r="B311" s="278">
        <v>141.68</v>
      </c>
    </row>
    <row r="312" spans="1:2" x14ac:dyDescent="0.25">
      <c r="A312" s="277" t="s">
        <v>197</v>
      </c>
      <c r="B312" s="278">
        <v>93.06</v>
      </c>
    </row>
    <row r="313" spans="1:2" x14ac:dyDescent="0.25">
      <c r="A313" s="277" t="s">
        <v>11774</v>
      </c>
      <c r="B313" s="278">
        <v>85.01</v>
      </c>
    </row>
    <row r="314" spans="1:2" x14ac:dyDescent="0.25">
      <c r="A314" s="277" t="s">
        <v>198</v>
      </c>
      <c r="B314" s="278">
        <v>365.42</v>
      </c>
    </row>
    <row r="315" spans="1:2" x14ac:dyDescent="0.25">
      <c r="A315" s="277" t="s">
        <v>11775</v>
      </c>
      <c r="B315" s="278">
        <v>333.79</v>
      </c>
    </row>
    <row r="316" spans="1:2" x14ac:dyDescent="0.25">
      <c r="A316" s="277" t="s">
        <v>199</v>
      </c>
      <c r="B316" s="278">
        <v>879.38</v>
      </c>
    </row>
    <row r="317" spans="1:2" x14ac:dyDescent="0.25">
      <c r="A317" s="277" t="s">
        <v>11776</v>
      </c>
      <c r="B317" s="278">
        <v>803.27</v>
      </c>
    </row>
    <row r="318" spans="1:2" x14ac:dyDescent="0.25">
      <c r="A318" s="277" t="s">
        <v>200</v>
      </c>
      <c r="B318" s="278">
        <v>130.74</v>
      </c>
    </row>
    <row r="319" spans="1:2" x14ac:dyDescent="0.25">
      <c r="A319" s="277" t="s">
        <v>11777</v>
      </c>
      <c r="B319" s="278">
        <v>119.42</v>
      </c>
    </row>
    <row r="320" spans="1:2" x14ac:dyDescent="0.25">
      <c r="A320" s="277" t="s">
        <v>202</v>
      </c>
      <c r="B320" s="278">
        <v>220.74</v>
      </c>
    </row>
    <row r="321" spans="1:2" x14ac:dyDescent="0.25">
      <c r="A321" s="277" t="s">
        <v>11778</v>
      </c>
      <c r="B321" s="278">
        <v>201.63</v>
      </c>
    </row>
    <row r="322" spans="1:2" x14ac:dyDescent="0.25">
      <c r="A322" s="277" t="s">
        <v>204</v>
      </c>
      <c r="B322" s="278">
        <v>1580.12</v>
      </c>
    </row>
    <row r="323" spans="1:2" x14ac:dyDescent="0.25">
      <c r="A323" s="277" t="s">
        <v>11779</v>
      </c>
      <c r="B323" s="278">
        <v>1443.36</v>
      </c>
    </row>
    <row r="324" spans="1:2" x14ac:dyDescent="0.25">
      <c r="A324" s="277" t="s">
        <v>206</v>
      </c>
      <c r="B324" s="278">
        <v>277.04000000000002</v>
      </c>
    </row>
    <row r="325" spans="1:2" x14ac:dyDescent="0.25">
      <c r="A325" s="277" t="s">
        <v>11780</v>
      </c>
      <c r="B325" s="278">
        <v>253.06</v>
      </c>
    </row>
    <row r="326" spans="1:2" x14ac:dyDescent="0.25">
      <c r="A326" s="277" t="s">
        <v>207</v>
      </c>
      <c r="B326" s="278">
        <v>138.30000000000001</v>
      </c>
    </row>
    <row r="327" spans="1:2" x14ac:dyDescent="0.25">
      <c r="A327" s="277" t="s">
        <v>11781</v>
      </c>
      <c r="B327" s="278">
        <v>126.33</v>
      </c>
    </row>
    <row r="328" spans="1:2" x14ac:dyDescent="0.25">
      <c r="A328" s="277" t="s">
        <v>208</v>
      </c>
      <c r="B328" s="278">
        <v>39.5</v>
      </c>
    </row>
    <row r="329" spans="1:2" x14ac:dyDescent="0.25">
      <c r="A329" s="277" t="s">
        <v>11782</v>
      </c>
      <c r="B329" s="278">
        <v>36.08</v>
      </c>
    </row>
    <row r="330" spans="1:2" x14ac:dyDescent="0.25">
      <c r="A330" s="277" t="s">
        <v>209</v>
      </c>
      <c r="B330" s="278">
        <v>47.41</v>
      </c>
    </row>
    <row r="331" spans="1:2" x14ac:dyDescent="0.25">
      <c r="A331" s="277" t="s">
        <v>11783</v>
      </c>
      <c r="B331" s="278">
        <v>43.31</v>
      </c>
    </row>
    <row r="332" spans="1:2" x14ac:dyDescent="0.25">
      <c r="A332" s="277" t="s">
        <v>210</v>
      </c>
      <c r="B332" s="278">
        <v>138.01</v>
      </c>
    </row>
    <row r="333" spans="1:2" x14ac:dyDescent="0.25">
      <c r="A333" s="277" t="s">
        <v>11784</v>
      </c>
      <c r="B333" s="278">
        <v>126.06</v>
      </c>
    </row>
    <row r="334" spans="1:2" x14ac:dyDescent="0.25">
      <c r="A334" s="277" t="s">
        <v>211</v>
      </c>
      <c r="B334" s="278">
        <v>138.01</v>
      </c>
    </row>
    <row r="335" spans="1:2" x14ac:dyDescent="0.25">
      <c r="A335" s="277" t="s">
        <v>11785</v>
      </c>
      <c r="B335" s="278">
        <v>126.06</v>
      </c>
    </row>
    <row r="336" spans="1:2" x14ac:dyDescent="0.25">
      <c r="A336" s="277" t="s">
        <v>212</v>
      </c>
      <c r="B336" s="278">
        <v>84.28</v>
      </c>
    </row>
    <row r="337" spans="1:2" x14ac:dyDescent="0.25">
      <c r="A337" s="277" t="s">
        <v>11786</v>
      </c>
      <c r="B337" s="278">
        <v>76.98</v>
      </c>
    </row>
    <row r="338" spans="1:2" x14ac:dyDescent="0.25">
      <c r="A338" s="277" t="s">
        <v>213</v>
      </c>
      <c r="B338" s="278">
        <v>3040.22</v>
      </c>
    </row>
    <row r="339" spans="1:2" x14ac:dyDescent="0.25">
      <c r="A339" s="277" t="s">
        <v>11787</v>
      </c>
      <c r="B339" s="278">
        <v>2777.09</v>
      </c>
    </row>
    <row r="340" spans="1:2" x14ac:dyDescent="0.25">
      <c r="A340" s="277" t="s">
        <v>215</v>
      </c>
      <c r="B340" s="278">
        <v>157.41999999999999</v>
      </c>
    </row>
    <row r="341" spans="1:2" x14ac:dyDescent="0.25">
      <c r="A341" s="277" t="s">
        <v>11788</v>
      </c>
      <c r="B341" s="278">
        <v>143.79</v>
      </c>
    </row>
    <row r="342" spans="1:2" x14ac:dyDescent="0.25">
      <c r="A342" s="277" t="s">
        <v>217</v>
      </c>
      <c r="B342" s="278">
        <v>157.41999999999999</v>
      </c>
    </row>
    <row r="343" spans="1:2" x14ac:dyDescent="0.25">
      <c r="A343" s="277" t="s">
        <v>11789</v>
      </c>
      <c r="B343" s="278">
        <v>143.79</v>
      </c>
    </row>
    <row r="344" spans="1:2" x14ac:dyDescent="0.25">
      <c r="A344" s="277" t="s">
        <v>218</v>
      </c>
      <c r="B344" s="278">
        <v>365.42</v>
      </c>
    </row>
    <row r="345" spans="1:2" x14ac:dyDescent="0.25">
      <c r="A345" s="277" t="s">
        <v>11790</v>
      </c>
      <c r="B345" s="278">
        <v>333.79</v>
      </c>
    </row>
    <row r="346" spans="1:2" x14ac:dyDescent="0.25">
      <c r="A346" s="277" t="s">
        <v>220</v>
      </c>
      <c r="B346" s="278">
        <v>139.56</v>
      </c>
    </row>
    <row r="347" spans="1:2" x14ac:dyDescent="0.25">
      <c r="A347" s="277" t="s">
        <v>11791</v>
      </c>
      <c r="B347" s="278">
        <v>127.48</v>
      </c>
    </row>
    <row r="348" spans="1:2" x14ac:dyDescent="0.25">
      <c r="A348" s="277" t="s">
        <v>221</v>
      </c>
      <c r="B348" s="278">
        <v>365.42</v>
      </c>
    </row>
    <row r="349" spans="1:2" x14ac:dyDescent="0.25">
      <c r="A349" s="277" t="s">
        <v>11792</v>
      </c>
      <c r="B349" s="278">
        <v>333.79</v>
      </c>
    </row>
    <row r="350" spans="1:2" x14ac:dyDescent="0.25">
      <c r="A350" s="277" t="s">
        <v>222</v>
      </c>
      <c r="B350" s="278">
        <v>879.38</v>
      </c>
    </row>
    <row r="351" spans="1:2" x14ac:dyDescent="0.25">
      <c r="A351" s="277" t="s">
        <v>11793</v>
      </c>
      <c r="B351" s="278">
        <v>803.27</v>
      </c>
    </row>
    <row r="352" spans="1:2" x14ac:dyDescent="0.25">
      <c r="A352" s="277" t="s">
        <v>223</v>
      </c>
      <c r="B352" s="278">
        <v>588.11</v>
      </c>
    </row>
    <row r="353" spans="1:2" x14ac:dyDescent="0.25">
      <c r="A353" s="277" t="s">
        <v>11794</v>
      </c>
      <c r="B353" s="278">
        <v>537.21</v>
      </c>
    </row>
    <row r="354" spans="1:2" x14ac:dyDescent="0.25">
      <c r="A354" s="277" t="s">
        <v>224</v>
      </c>
      <c r="B354" s="278">
        <v>157.41999999999999</v>
      </c>
    </row>
    <row r="355" spans="1:2" x14ac:dyDescent="0.25">
      <c r="A355" s="277" t="s">
        <v>11795</v>
      </c>
      <c r="B355" s="278">
        <v>143.79</v>
      </c>
    </row>
    <row r="356" spans="1:2" x14ac:dyDescent="0.25">
      <c r="A356" s="277" t="s">
        <v>225</v>
      </c>
      <c r="B356" s="278">
        <v>855.86</v>
      </c>
    </row>
    <row r="357" spans="1:2" x14ac:dyDescent="0.25">
      <c r="A357" s="277" t="s">
        <v>11796</v>
      </c>
      <c r="B357" s="278">
        <v>781.78</v>
      </c>
    </row>
    <row r="358" spans="1:2" x14ac:dyDescent="0.25">
      <c r="A358" s="277" t="s">
        <v>226</v>
      </c>
      <c r="B358" s="278">
        <v>131.80000000000001</v>
      </c>
    </row>
    <row r="359" spans="1:2" x14ac:dyDescent="0.25">
      <c r="A359" s="277" t="s">
        <v>11797</v>
      </c>
      <c r="B359" s="278">
        <v>120.39</v>
      </c>
    </row>
    <row r="360" spans="1:2" x14ac:dyDescent="0.25">
      <c r="A360" s="277" t="s">
        <v>227</v>
      </c>
      <c r="B360" s="278">
        <v>131.80000000000001</v>
      </c>
    </row>
    <row r="361" spans="1:2" x14ac:dyDescent="0.25">
      <c r="A361" s="277" t="s">
        <v>11798</v>
      </c>
      <c r="B361" s="278">
        <v>120.39</v>
      </c>
    </row>
    <row r="362" spans="1:2" x14ac:dyDescent="0.25">
      <c r="A362" s="277" t="s">
        <v>228</v>
      </c>
      <c r="B362" s="278">
        <v>131.80000000000001</v>
      </c>
    </row>
    <row r="363" spans="1:2" x14ac:dyDescent="0.25">
      <c r="A363" s="277" t="s">
        <v>11799</v>
      </c>
      <c r="B363" s="278">
        <v>120.39</v>
      </c>
    </row>
    <row r="364" spans="1:2" x14ac:dyDescent="0.25">
      <c r="A364" s="277" t="s">
        <v>229</v>
      </c>
      <c r="B364" s="278">
        <v>131.80000000000001</v>
      </c>
    </row>
    <row r="365" spans="1:2" x14ac:dyDescent="0.25">
      <c r="A365" s="277" t="s">
        <v>11800</v>
      </c>
      <c r="B365" s="278">
        <v>120.39</v>
      </c>
    </row>
    <row r="366" spans="1:2" x14ac:dyDescent="0.25">
      <c r="A366" s="277" t="s">
        <v>230</v>
      </c>
      <c r="B366" s="278">
        <v>131.80000000000001</v>
      </c>
    </row>
    <row r="367" spans="1:2" x14ac:dyDescent="0.25">
      <c r="A367" s="277" t="s">
        <v>11801</v>
      </c>
      <c r="B367" s="278">
        <v>120.39</v>
      </c>
    </row>
    <row r="368" spans="1:2" x14ac:dyDescent="0.25">
      <c r="A368" s="277" t="s">
        <v>231</v>
      </c>
      <c r="B368" s="278">
        <v>131.80000000000001</v>
      </c>
    </row>
    <row r="369" spans="1:2" x14ac:dyDescent="0.25">
      <c r="A369" s="277" t="s">
        <v>11802</v>
      </c>
      <c r="B369" s="278">
        <v>120.39</v>
      </c>
    </row>
    <row r="370" spans="1:2" x14ac:dyDescent="0.25">
      <c r="A370" s="277" t="s">
        <v>233</v>
      </c>
      <c r="B370" s="278">
        <v>131.80000000000001</v>
      </c>
    </row>
    <row r="371" spans="1:2" x14ac:dyDescent="0.25">
      <c r="A371" s="277" t="s">
        <v>11803</v>
      </c>
      <c r="B371" s="278">
        <v>120.39</v>
      </c>
    </row>
    <row r="372" spans="1:2" x14ac:dyDescent="0.25">
      <c r="A372" s="277" t="s">
        <v>234</v>
      </c>
      <c r="B372" s="278">
        <v>131.80000000000001</v>
      </c>
    </row>
    <row r="373" spans="1:2" x14ac:dyDescent="0.25">
      <c r="A373" s="277" t="s">
        <v>11804</v>
      </c>
      <c r="B373" s="278">
        <v>120.39</v>
      </c>
    </row>
    <row r="374" spans="1:2" x14ac:dyDescent="0.25">
      <c r="A374" s="277" t="s">
        <v>235</v>
      </c>
      <c r="B374" s="278">
        <v>131.80000000000001</v>
      </c>
    </row>
    <row r="375" spans="1:2" x14ac:dyDescent="0.25">
      <c r="A375" s="277" t="s">
        <v>11805</v>
      </c>
      <c r="B375" s="278">
        <v>120.39</v>
      </c>
    </row>
    <row r="376" spans="1:2" x14ac:dyDescent="0.25">
      <c r="A376" s="277" t="s">
        <v>236</v>
      </c>
      <c r="B376" s="278">
        <v>131.80000000000001</v>
      </c>
    </row>
    <row r="377" spans="1:2" x14ac:dyDescent="0.25">
      <c r="A377" s="277" t="s">
        <v>11806</v>
      </c>
      <c r="B377" s="278">
        <v>120.39</v>
      </c>
    </row>
    <row r="378" spans="1:2" x14ac:dyDescent="0.25">
      <c r="A378" s="277" t="s">
        <v>237</v>
      </c>
      <c r="B378" s="278">
        <v>131.80000000000001</v>
      </c>
    </row>
    <row r="379" spans="1:2" x14ac:dyDescent="0.25">
      <c r="A379" s="277" t="s">
        <v>11807</v>
      </c>
      <c r="B379" s="278">
        <v>120.39</v>
      </c>
    </row>
    <row r="380" spans="1:2" x14ac:dyDescent="0.25">
      <c r="A380" s="277" t="s">
        <v>238</v>
      </c>
      <c r="B380" s="278">
        <v>131.80000000000001</v>
      </c>
    </row>
    <row r="381" spans="1:2" x14ac:dyDescent="0.25">
      <c r="A381" s="277" t="s">
        <v>11808</v>
      </c>
      <c r="B381" s="278">
        <v>120.39</v>
      </c>
    </row>
    <row r="382" spans="1:2" x14ac:dyDescent="0.25">
      <c r="A382" s="277" t="s">
        <v>239</v>
      </c>
      <c r="B382" s="278">
        <v>131.80000000000001</v>
      </c>
    </row>
    <row r="383" spans="1:2" x14ac:dyDescent="0.25">
      <c r="A383" s="277" t="s">
        <v>11809</v>
      </c>
      <c r="B383" s="278">
        <v>120.39</v>
      </c>
    </row>
    <row r="384" spans="1:2" x14ac:dyDescent="0.25">
      <c r="A384" s="277" t="s">
        <v>240</v>
      </c>
      <c r="B384" s="278">
        <v>131.80000000000001</v>
      </c>
    </row>
    <row r="385" spans="1:2" x14ac:dyDescent="0.25">
      <c r="A385" s="277" t="s">
        <v>11810</v>
      </c>
      <c r="B385" s="278">
        <v>120.39</v>
      </c>
    </row>
    <row r="386" spans="1:2" x14ac:dyDescent="0.25">
      <c r="A386" s="277" t="s">
        <v>241</v>
      </c>
      <c r="B386" s="278">
        <v>131.80000000000001</v>
      </c>
    </row>
    <row r="387" spans="1:2" x14ac:dyDescent="0.25">
      <c r="A387" s="277" t="s">
        <v>11811</v>
      </c>
      <c r="B387" s="278">
        <v>120.39</v>
      </c>
    </row>
    <row r="388" spans="1:2" x14ac:dyDescent="0.25">
      <c r="A388" s="277" t="s">
        <v>243</v>
      </c>
      <c r="B388" s="278">
        <v>131.80000000000001</v>
      </c>
    </row>
    <row r="389" spans="1:2" x14ac:dyDescent="0.25">
      <c r="A389" s="277" t="s">
        <v>11812</v>
      </c>
      <c r="B389" s="278">
        <v>120.39</v>
      </c>
    </row>
    <row r="390" spans="1:2" x14ac:dyDescent="0.25">
      <c r="A390" s="277" t="s">
        <v>244</v>
      </c>
      <c r="B390" s="278">
        <v>2755.89</v>
      </c>
    </row>
    <row r="391" spans="1:2" x14ac:dyDescent="0.25">
      <c r="A391" s="277" t="s">
        <v>11813</v>
      </c>
      <c r="B391" s="278">
        <v>2517.37</v>
      </c>
    </row>
    <row r="392" spans="1:2" x14ac:dyDescent="0.25">
      <c r="A392" s="277" t="s">
        <v>245</v>
      </c>
      <c r="B392" s="278">
        <v>128.99</v>
      </c>
    </row>
    <row r="393" spans="1:2" x14ac:dyDescent="0.25">
      <c r="A393" s="277" t="s">
        <v>11814</v>
      </c>
      <c r="B393" s="278">
        <v>117.83</v>
      </c>
    </row>
    <row r="394" spans="1:2" x14ac:dyDescent="0.25">
      <c r="A394" s="277" t="s">
        <v>246</v>
      </c>
      <c r="B394" s="278">
        <v>133.94999999999999</v>
      </c>
    </row>
    <row r="395" spans="1:2" x14ac:dyDescent="0.25">
      <c r="A395" s="277" t="s">
        <v>11815</v>
      </c>
      <c r="B395" s="278">
        <v>122.36</v>
      </c>
    </row>
    <row r="396" spans="1:2" x14ac:dyDescent="0.25">
      <c r="A396" s="277" t="s">
        <v>247</v>
      </c>
      <c r="B396" s="278">
        <v>148.84</v>
      </c>
    </row>
    <row r="397" spans="1:2" x14ac:dyDescent="0.25">
      <c r="A397" s="277" t="s">
        <v>11816</v>
      </c>
      <c r="B397" s="278">
        <v>135.96</v>
      </c>
    </row>
    <row r="398" spans="1:2" x14ac:dyDescent="0.25">
      <c r="A398" s="277" t="s">
        <v>248</v>
      </c>
      <c r="B398" s="278">
        <v>78.72</v>
      </c>
    </row>
    <row r="399" spans="1:2" x14ac:dyDescent="0.25">
      <c r="A399" s="277" t="s">
        <v>11817</v>
      </c>
      <c r="B399" s="278">
        <v>71.91</v>
      </c>
    </row>
    <row r="400" spans="1:2" x14ac:dyDescent="0.25">
      <c r="A400" s="277" t="s">
        <v>249</v>
      </c>
      <c r="B400" s="278">
        <v>90.39</v>
      </c>
    </row>
    <row r="401" spans="1:2" x14ac:dyDescent="0.25">
      <c r="A401" s="277" t="s">
        <v>11818</v>
      </c>
      <c r="B401" s="278">
        <v>82.57</v>
      </c>
    </row>
    <row r="402" spans="1:2" x14ac:dyDescent="0.25">
      <c r="A402" s="277" t="s">
        <v>250</v>
      </c>
      <c r="B402" s="278">
        <v>131.22999999999999</v>
      </c>
    </row>
    <row r="403" spans="1:2" x14ac:dyDescent="0.25">
      <c r="A403" s="277" t="s">
        <v>11819</v>
      </c>
      <c r="B403" s="278">
        <v>119.87</v>
      </c>
    </row>
    <row r="404" spans="1:2" x14ac:dyDescent="0.25">
      <c r="A404" s="277" t="s">
        <v>251</v>
      </c>
      <c r="B404" s="278">
        <v>157.47</v>
      </c>
    </row>
    <row r="405" spans="1:2" x14ac:dyDescent="0.25">
      <c r="A405" s="277" t="s">
        <v>11820</v>
      </c>
      <c r="B405" s="278">
        <v>143.84</v>
      </c>
    </row>
    <row r="406" spans="1:2" x14ac:dyDescent="0.25">
      <c r="A406" s="277" t="s">
        <v>252</v>
      </c>
      <c r="B406" s="278">
        <v>188.97</v>
      </c>
    </row>
    <row r="407" spans="1:2" x14ac:dyDescent="0.25">
      <c r="A407" s="277" t="s">
        <v>11821</v>
      </c>
      <c r="B407" s="278">
        <v>172.61</v>
      </c>
    </row>
    <row r="408" spans="1:2" x14ac:dyDescent="0.25">
      <c r="A408" s="277" t="s">
        <v>253</v>
      </c>
      <c r="B408" s="278">
        <v>226.76</v>
      </c>
    </row>
    <row r="409" spans="1:2" x14ac:dyDescent="0.25">
      <c r="A409" s="277" t="s">
        <v>11822</v>
      </c>
      <c r="B409" s="278">
        <v>207.13</v>
      </c>
    </row>
    <row r="410" spans="1:2" x14ac:dyDescent="0.25">
      <c r="A410" s="277" t="s">
        <v>254</v>
      </c>
      <c r="B410" s="278">
        <v>392.24</v>
      </c>
    </row>
    <row r="411" spans="1:2" x14ac:dyDescent="0.25">
      <c r="A411" s="277" t="s">
        <v>11823</v>
      </c>
      <c r="B411" s="278">
        <v>358.29</v>
      </c>
    </row>
    <row r="412" spans="1:2" x14ac:dyDescent="0.25">
      <c r="A412" s="277" t="s">
        <v>256</v>
      </c>
      <c r="B412" s="278">
        <v>85.79</v>
      </c>
    </row>
    <row r="413" spans="1:2" x14ac:dyDescent="0.25">
      <c r="A413" s="277" t="s">
        <v>11824</v>
      </c>
      <c r="B413" s="278">
        <v>78.37</v>
      </c>
    </row>
    <row r="414" spans="1:2" x14ac:dyDescent="0.25">
      <c r="A414" s="277" t="s">
        <v>257</v>
      </c>
      <c r="B414" s="278">
        <v>257.41000000000003</v>
      </c>
    </row>
    <row r="415" spans="1:2" x14ac:dyDescent="0.25">
      <c r="A415" s="277" t="s">
        <v>11825</v>
      </c>
      <c r="B415" s="278">
        <v>235.13</v>
      </c>
    </row>
    <row r="416" spans="1:2" x14ac:dyDescent="0.25">
      <c r="A416" s="277" t="s">
        <v>258</v>
      </c>
      <c r="B416" s="278">
        <v>308.88</v>
      </c>
    </row>
    <row r="417" spans="1:2" x14ac:dyDescent="0.25">
      <c r="A417" s="277" t="s">
        <v>11826</v>
      </c>
      <c r="B417" s="278">
        <v>282.14999999999998</v>
      </c>
    </row>
    <row r="418" spans="1:2" x14ac:dyDescent="0.25">
      <c r="A418" s="277" t="s">
        <v>259</v>
      </c>
      <c r="B418" s="278">
        <v>370.66</v>
      </c>
    </row>
    <row r="419" spans="1:2" x14ac:dyDescent="0.25">
      <c r="A419" s="277" t="s">
        <v>11827</v>
      </c>
      <c r="B419" s="278">
        <v>338.58</v>
      </c>
    </row>
    <row r="420" spans="1:2" x14ac:dyDescent="0.25">
      <c r="A420" s="277" t="s">
        <v>260</v>
      </c>
      <c r="B420" s="278">
        <v>157.29</v>
      </c>
    </row>
    <row r="421" spans="1:2" x14ac:dyDescent="0.25">
      <c r="A421" s="277" t="s">
        <v>11828</v>
      </c>
      <c r="B421" s="278">
        <v>143.68</v>
      </c>
    </row>
    <row r="422" spans="1:2" x14ac:dyDescent="0.25">
      <c r="A422" s="277" t="s">
        <v>261</v>
      </c>
      <c r="B422" s="278">
        <v>118.49</v>
      </c>
    </row>
    <row r="423" spans="1:2" x14ac:dyDescent="0.25">
      <c r="A423" s="277" t="s">
        <v>11829</v>
      </c>
      <c r="B423" s="278">
        <v>108.23</v>
      </c>
    </row>
    <row r="424" spans="1:2" x14ac:dyDescent="0.25">
      <c r="A424" s="277" t="s">
        <v>263</v>
      </c>
      <c r="B424" s="278">
        <v>118.49</v>
      </c>
    </row>
    <row r="425" spans="1:2" x14ac:dyDescent="0.25">
      <c r="A425" s="277" t="s">
        <v>11830</v>
      </c>
      <c r="B425" s="278">
        <v>108.23</v>
      </c>
    </row>
    <row r="426" spans="1:2" x14ac:dyDescent="0.25">
      <c r="A426" s="277" t="s">
        <v>264</v>
      </c>
      <c r="B426" s="278">
        <v>46.98</v>
      </c>
    </row>
    <row r="427" spans="1:2" x14ac:dyDescent="0.25">
      <c r="A427" s="277" t="s">
        <v>11831</v>
      </c>
      <c r="B427" s="278">
        <v>42.91</v>
      </c>
    </row>
    <row r="428" spans="1:2" x14ac:dyDescent="0.25">
      <c r="A428" s="277" t="s">
        <v>265</v>
      </c>
      <c r="B428" s="278">
        <v>3298.78</v>
      </c>
    </row>
    <row r="429" spans="1:2" x14ac:dyDescent="0.25">
      <c r="A429" s="277" t="s">
        <v>11832</v>
      </c>
      <c r="B429" s="278">
        <v>3013.27</v>
      </c>
    </row>
    <row r="430" spans="1:2" x14ac:dyDescent="0.25">
      <c r="A430" s="277" t="s">
        <v>266</v>
      </c>
      <c r="B430" s="278">
        <v>4123.47</v>
      </c>
    </row>
    <row r="431" spans="1:2" x14ac:dyDescent="0.25">
      <c r="A431" s="277" t="s">
        <v>11833</v>
      </c>
      <c r="B431" s="278">
        <v>3766.58</v>
      </c>
    </row>
    <row r="432" spans="1:2" x14ac:dyDescent="0.25">
      <c r="A432" s="277" t="s">
        <v>267</v>
      </c>
      <c r="B432" s="278">
        <v>4123.47</v>
      </c>
    </row>
    <row r="433" spans="1:2" x14ac:dyDescent="0.25">
      <c r="A433" s="277" t="s">
        <v>11834</v>
      </c>
      <c r="B433" s="278">
        <v>3766.58</v>
      </c>
    </row>
    <row r="434" spans="1:2" x14ac:dyDescent="0.25">
      <c r="A434" s="277" t="s">
        <v>268</v>
      </c>
      <c r="B434" s="278">
        <v>6185.21</v>
      </c>
    </row>
    <row r="435" spans="1:2" x14ac:dyDescent="0.25">
      <c r="A435" s="277" t="s">
        <v>11835</v>
      </c>
      <c r="B435" s="278">
        <v>5649.88</v>
      </c>
    </row>
    <row r="436" spans="1:2" x14ac:dyDescent="0.25">
      <c r="A436" s="277" t="s">
        <v>269</v>
      </c>
      <c r="B436" s="278">
        <v>5108.53</v>
      </c>
    </row>
    <row r="437" spans="1:2" x14ac:dyDescent="0.25">
      <c r="A437" s="277" t="s">
        <v>11836</v>
      </c>
      <c r="B437" s="278">
        <v>4666.3900000000003</v>
      </c>
    </row>
    <row r="438" spans="1:2" x14ac:dyDescent="0.25">
      <c r="A438" s="277" t="s">
        <v>270</v>
      </c>
      <c r="B438" s="278">
        <v>1580.12</v>
      </c>
    </row>
    <row r="439" spans="1:2" x14ac:dyDescent="0.25">
      <c r="A439" s="277" t="s">
        <v>11837</v>
      </c>
      <c r="B439" s="278">
        <v>1443.36</v>
      </c>
    </row>
    <row r="440" spans="1:2" x14ac:dyDescent="0.25">
      <c r="A440" s="277" t="s">
        <v>271</v>
      </c>
      <c r="B440" s="278">
        <v>1580.12</v>
      </c>
    </row>
    <row r="441" spans="1:2" x14ac:dyDescent="0.25">
      <c r="A441" s="277" t="s">
        <v>11838</v>
      </c>
      <c r="B441" s="278">
        <v>1443.36</v>
      </c>
    </row>
    <row r="442" spans="1:2" x14ac:dyDescent="0.25">
      <c r="A442" s="277" t="s">
        <v>272</v>
      </c>
      <c r="B442" s="278">
        <v>139.55000000000001</v>
      </c>
    </row>
    <row r="443" spans="1:2" x14ac:dyDescent="0.25">
      <c r="A443" s="277" t="s">
        <v>11839</v>
      </c>
      <c r="B443" s="278">
        <v>127.47</v>
      </c>
    </row>
    <row r="444" spans="1:2" x14ac:dyDescent="0.25">
      <c r="A444" s="277" t="s">
        <v>273</v>
      </c>
      <c r="B444" s="278">
        <v>139.55000000000001</v>
      </c>
    </row>
    <row r="445" spans="1:2" x14ac:dyDescent="0.25">
      <c r="A445" s="277" t="s">
        <v>11840</v>
      </c>
      <c r="B445" s="278">
        <v>127.47</v>
      </c>
    </row>
    <row r="446" spans="1:2" x14ac:dyDescent="0.25">
      <c r="A446" s="277" t="s">
        <v>274</v>
      </c>
      <c r="B446" s="278">
        <v>235.83</v>
      </c>
    </row>
    <row r="447" spans="1:2" x14ac:dyDescent="0.25">
      <c r="A447" s="277" t="s">
        <v>11841</v>
      </c>
      <c r="B447" s="278">
        <v>215.42</v>
      </c>
    </row>
    <row r="448" spans="1:2" x14ac:dyDescent="0.25">
      <c r="A448" s="277" t="s">
        <v>275</v>
      </c>
      <c r="B448" s="278">
        <v>1580.12</v>
      </c>
    </row>
    <row r="449" spans="1:2" x14ac:dyDescent="0.25">
      <c r="A449" s="277" t="s">
        <v>11842</v>
      </c>
      <c r="B449" s="278">
        <v>1443.36</v>
      </c>
    </row>
    <row r="450" spans="1:2" x14ac:dyDescent="0.25">
      <c r="A450" s="277" t="s">
        <v>276</v>
      </c>
      <c r="B450" s="278">
        <v>157.41999999999999</v>
      </c>
    </row>
    <row r="451" spans="1:2" x14ac:dyDescent="0.25">
      <c r="A451" s="277" t="s">
        <v>11843</v>
      </c>
      <c r="B451" s="278">
        <v>143.79</v>
      </c>
    </row>
    <row r="452" spans="1:2" x14ac:dyDescent="0.25">
      <c r="A452" s="277" t="s">
        <v>278</v>
      </c>
      <c r="B452" s="278">
        <v>1580.12</v>
      </c>
    </row>
    <row r="453" spans="1:2" x14ac:dyDescent="0.25">
      <c r="A453" s="277" t="s">
        <v>11844</v>
      </c>
      <c r="B453" s="278">
        <v>1443.36</v>
      </c>
    </row>
    <row r="454" spans="1:2" x14ac:dyDescent="0.25">
      <c r="A454" s="277" t="s">
        <v>280</v>
      </c>
      <c r="B454" s="278">
        <v>1580.12</v>
      </c>
    </row>
    <row r="455" spans="1:2" x14ac:dyDescent="0.25">
      <c r="A455" s="277" t="s">
        <v>11845</v>
      </c>
      <c r="B455" s="278">
        <v>1443.36</v>
      </c>
    </row>
    <row r="456" spans="1:2" x14ac:dyDescent="0.25">
      <c r="A456" s="277" t="s">
        <v>281</v>
      </c>
      <c r="B456" s="278">
        <v>1580.12</v>
      </c>
    </row>
    <row r="457" spans="1:2" x14ac:dyDescent="0.25">
      <c r="A457" s="277" t="s">
        <v>11846</v>
      </c>
      <c r="B457" s="278">
        <v>1443.36</v>
      </c>
    </row>
    <row r="458" spans="1:2" x14ac:dyDescent="0.25">
      <c r="A458" s="277" t="s">
        <v>282</v>
      </c>
      <c r="B458" s="278">
        <v>230.47</v>
      </c>
    </row>
    <row r="459" spans="1:2" x14ac:dyDescent="0.25">
      <c r="A459" s="277" t="s">
        <v>11847</v>
      </c>
      <c r="B459" s="278">
        <v>210.52</v>
      </c>
    </row>
    <row r="460" spans="1:2" x14ac:dyDescent="0.25">
      <c r="A460" s="277" t="s">
        <v>283</v>
      </c>
      <c r="B460" s="278">
        <v>1580.12</v>
      </c>
    </row>
    <row r="461" spans="1:2" x14ac:dyDescent="0.25">
      <c r="A461" s="277" t="s">
        <v>11848</v>
      </c>
      <c r="B461" s="278">
        <v>1443.36</v>
      </c>
    </row>
    <row r="462" spans="1:2" x14ac:dyDescent="0.25">
      <c r="A462" s="277" t="s">
        <v>285</v>
      </c>
      <c r="B462" s="278">
        <v>278.14999999999998</v>
      </c>
    </row>
    <row r="463" spans="1:2" x14ac:dyDescent="0.25">
      <c r="A463" s="277" t="s">
        <v>11849</v>
      </c>
      <c r="B463" s="278">
        <v>254.08</v>
      </c>
    </row>
    <row r="464" spans="1:2" x14ac:dyDescent="0.25">
      <c r="A464" s="277" t="s">
        <v>286</v>
      </c>
      <c r="B464" s="278">
        <v>278.14999999999998</v>
      </c>
    </row>
    <row r="465" spans="1:2" x14ac:dyDescent="0.25">
      <c r="A465" s="277" t="s">
        <v>11850</v>
      </c>
      <c r="B465" s="278">
        <v>254.08</v>
      </c>
    </row>
    <row r="466" spans="1:2" x14ac:dyDescent="0.25">
      <c r="A466" s="277" t="s">
        <v>287</v>
      </c>
      <c r="B466" s="278">
        <v>97.12</v>
      </c>
    </row>
    <row r="467" spans="1:2" x14ac:dyDescent="0.25">
      <c r="A467" s="277" t="s">
        <v>11851</v>
      </c>
      <c r="B467" s="278">
        <v>88.72</v>
      </c>
    </row>
    <row r="468" spans="1:2" x14ac:dyDescent="0.25">
      <c r="A468" s="277" t="s">
        <v>288</v>
      </c>
      <c r="B468" s="278">
        <v>97.12</v>
      </c>
    </row>
    <row r="469" spans="1:2" x14ac:dyDescent="0.25">
      <c r="A469" s="277" t="s">
        <v>11852</v>
      </c>
      <c r="B469" s="278">
        <v>88.72</v>
      </c>
    </row>
    <row r="470" spans="1:2" x14ac:dyDescent="0.25">
      <c r="A470" s="277" t="s">
        <v>289</v>
      </c>
      <c r="B470" s="278">
        <v>144.97</v>
      </c>
    </row>
    <row r="471" spans="1:2" x14ac:dyDescent="0.25">
      <c r="A471" s="277" t="s">
        <v>11853</v>
      </c>
      <c r="B471" s="278">
        <v>132.41999999999999</v>
      </c>
    </row>
    <row r="472" spans="1:2" x14ac:dyDescent="0.25">
      <c r="A472" s="277" t="s">
        <v>290</v>
      </c>
      <c r="B472" s="278">
        <v>635.78</v>
      </c>
    </row>
    <row r="473" spans="1:2" x14ac:dyDescent="0.25">
      <c r="A473" s="277" t="s">
        <v>11854</v>
      </c>
      <c r="B473" s="278">
        <v>580.75</v>
      </c>
    </row>
    <row r="474" spans="1:2" x14ac:dyDescent="0.25">
      <c r="A474" s="277" t="s">
        <v>291</v>
      </c>
      <c r="B474" s="278">
        <v>667.58</v>
      </c>
    </row>
    <row r="475" spans="1:2" x14ac:dyDescent="0.25">
      <c r="A475" s="277" t="s">
        <v>11855</v>
      </c>
      <c r="B475" s="278">
        <v>609.79999999999995</v>
      </c>
    </row>
    <row r="476" spans="1:2" x14ac:dyDescent="0.25">
      <c r="A476" s="277" t="s">
        <v>292</v>
      </c>
      <c r="B476" s="278">
        <v>794.74</v>
      </c>
    </row>
    <row r="477" spans="1:2" x14ac:dyDescent="0.25">
      <c r="A477" s="277" t="s">
        <v>11856</v>
      </c>
      <c r="B477" s="278">
        <v>725.95</v>
      </c>
    </row>
    <row r="478" spans="1:2" x14ac:dyDescent="0.25">
      <c r="A478" s="277" t="s">
        <v>6524</v>
      </c>
      <c r="B478" s="278">
        <v>80.209999999999994</v>
      </c>
    </row>
    <row r="479" spans="1:2" x14ac:dyDescent="0.25">
      <c r="A479" s="277" t="s">
        <v>11857</v>
      </c>
      <c r="B479" s="278">
        <v>77.09</v>
      </c>
    </row>
    <row r="480" spans="1:2" x14ac:dyDescent="0.25">
      <c r="A480" s="277" t="s">
        <v>6525</v>
      </c>
      <c r="B480" s="278">
        <v>10.49</v>
      </c>
    </row>
    <row r="481" spans="1:2" x14ac:dyDescent="0.25">
      <c r="A481" s="277" t="s">
        <v>11858</v>
      </c>
      <c r="B481" s="278">
        <v>9.2899999999999991</v>
      </c>
    </row>
    <row r="482" spans="1:2" x14ac:dyDescent="0.25">
      <c r="A482" s="277" t="s">
        <v>6526</v>
      </c>
      <c r="B482" s="278">
        <v>23.39</v>
      </c>
    </row>
    <row r="483" spans="1:2" x14ac:dyDescent="0.25">
      <c r="A483" s="277" t="s">
        <v>11859</v>
      </c>
      <c r="B483" s="278">
        <v>20.27</v>
      </c>
    </row>
    <row r="484" spans="1:2" x14ac:dyDescent="0.25">
      <c r="A484" s="277" t="s">
        <v>293</v>
      </c>
      <c r="B484" s="278">
        <v>98.82</v>
      </c>
    </row>
    <row r="485" spans="1:2" x14ac:dyDescent="0.25">
      <c r="A485" s="277" t="s">
        <v>11860</v>
      </c>
      <c r="B485" s="278">
        <v>89.08</v>
      </c>
    </row>
    <row r="486" spans="1:2" x14ac:dyDescent="0.25">
      <c r="A486" s="277" t="s">
        <v>294</v>
      </c>
      <c r="B486" s="278">
        <v>129.99</v>
      </c>
    </row>
    <row r="487" spans="1:2" x14ac:dyDescent="0.25">
      <c r="A487" s="277" t="s">
        <v>11861</v>
      </c>
      <c r="B487" s="278">
        <v>117.18</v>
      </c>
    </row>
    <row r="488" spans="1:2" x14ac:dyDescent="0.25">
      <c r="A488" s="277" t="s">
        <v>295</v>
      </c>
      <c r="B488" s="278">
        <v>106.88</v>
      </c>
    </row>
    <row r="489" spans="1:2" x14ac:dyDescent="0.25">
      <c r="A489" s="277" t="s">
        <v>11862</v>
      </c>
      <c r="B489" s="278">
        <v>96.35</v>
      </c>
    </row>
    <row r="490" spans="1:2" x14ac:dyDescent="0.25">
      <c r="A490" s="277" t="s">
        <v>296</v>
      </c>
      <c r="B490" s="278">
        <v>144.30000000000001</v>
      </c>
    </row>
    <row r="491" spans="1:2" x14ac:dyDescent="0.25">
      <c r="A491" s="277" t="s">
        <v>11863</v>
      </c>
      <c r="B491" s="278">
        <v>130.07</v>
      </c>
    </row>
    <row r="492" spans="1:2" x14ac:dyDescent="0.25">
      <c r="A492" s="277" t="s">
        <v>297</v>
      </c>
      <c r="B492" s="278">
        <v>115.42</v>
      </c>
    </row>
    <row r="493" spans="1:2" x14ac:dyDescent="0.25">
      <c r="A493" s="277" t="s">
        <v>11864</v>
      </c>
      <c r="B493" s="278">
        <v>104.05</v>
      </c>
    </row>
    <row r="494" spans="1:2" x14ac:dyDescent="0.25">
      <c r="A494" s="277" t="s">
        <v>298</v>
      </c>
      <c r="B494" s="278">
        <v>160.33000000000001</v>
      </c>
    </row>
    <row r="495" spans="1:2" x14ac:dyDescent="0.25">
      <c r="A495" s="277" t="s">
        <v>11865</v>
      </c>
      <c r="B495" s="278">
        <v>144.52000000000001</v>
      </c>
    </row>
    <row r="496" spans="1:2" x14ac:dyDescent="0.25">
      <c r="A496" s="277" t="s">
        <v>299</v>
      </c>
      <c r="B496" s="278">
        <v>133.59</v>
      </c>
    </row>
    <row r="497" spans="1:2" x14ac:dyDescent="0.25">
      <c r="A497" s="277" t="s">
        <v>11866</v>
      </c>
      <c r="B497" s="278">
        <v>120.42</v>
      </c>
    </row>
    <row r="498" spans="1:2" x14ac:dyDescent="0.25">
      <c r="A498" s="277" t="s">
        <v>300</v>
      </c>
      <c r="B498" s="278">
        <v>187.03</v>
      </c>
    </row>
    <row r="499" spans="1:2" x14ac:dyDescent="0.25">
      <c r="A499" s="277" t="s">
        <v>11867</v>
      </c>
      <c r="B499" s="278">
        <v>168.6</v>
      </c>
    </row>
    <row r="500" spans="1:2" x14ac:dyDescent="0.25">
      <c r="A500" s="277" t="s">
        <v>301</v>
      </c>
      <c r="B500" s="278">
        <v>133.28</v>
      </c>
    </row>
    <row r="501" spans="1:2" x14ac:dyDescent="0.25">
      <c r="A501" s="277" t="s">
        <v>11868</v>
      </c>
      <c r="B501" s="278">
        <v>120.14</v>
      </c>
    </row>
    <row r="502" spans="1:2" x14ac:dyDescent="0.25">
      <c r="A502" s="277" t="s">
        <v>302</v>
      </c>
      <c r="B502" s="278">
        <v>144.86000000000001</v>
      </c>
    </row>
    <row r="503" spans="1:2" x14ac:dyDescent="0.25">
      <c r="A503" s="277" t="s">
        <v>11869</v>
      </c>
      <c r="B503" s="278">
        <v>130.58000000000001</v>
      </c>
    </row>
    <row r="504" spans="1:2" x14ac:dyDescent="0.25">
      <c r="A504" s="277" t="s">
        <v>303</v>
      </c>
      <c r="B504" s="278">
        <v>156.44</v>
      </c>
    </row>
    <row r="505" spans="1:2" x14ac:dyDescent="0.25">
      <c r="A505" s="277" t="s">
        <v>11870</v>
      </c>
      <c r="B505" s="278">
        <v>141.02000000000001</v>
      </c>
    </row>
    <row r="506" spans="1:2" x14ac:dyDescent="0.25">
      <c r="A506" s="277" t="s">
        <v>304</v>
      </c>
      <c r="B506" s="278">
        <v>188.82</v>
      </c>
    </row>
    <row r="507" spans="1:2" x14ac:dyDescent="0.25">
      <c r="A507" s="277" t="s">
        <v>11871</v>
      </c>
      <c r="B507" s="278">
        <v>170.21</v>
      </c>
    </row>
    <row r="508" spans="1:2" x14ac:dyDescent="0.25">
      <c r="A508" s="277" t="s">
        <v>305</v>
      </c>
      <c r="B508" s="278">
        <v>207.89</v>
      </c>
    </row>
    <row r="509" spans="1:2" x14ac:dyDescent="0.25">
      <c r="A509" s="277" t="s">
        <v>11872</v>
      </c>
      <c r="B509" s="278">
        <v>188.87</v>
      </c>
    </row>
    <row r="510" spans="1:2" x14ac:dyDescent="0.25">
      <c r="A510" s="277" t="s">
        <v>306</v>
      </c>
      <c r="B510" s="278">
        <v>230.98</v>
      </c>
    </row>
    <row r="511" spans="1:2" x14ac:dyDescent="0.25">
      <c r="A511" s="277" t="s">
        <v>11873</v>
      </c>
      <c r="B511" s="278">
        <v>209.86</v>
      </c>
    </row>
    <row r="512" spans="1:2" x14ac:dyDescent="0.25">
      <c r="A512" s="277" t="s">
        <v>307</v>
      </c>
      <c r="B512" s="278">
        <v>248.31</v>
      </c>
    </row>
    <row r="513" spans="1:2" x14ac:dyDescent="0.25">
      <c r="A513" s="277" t="s">
        <v>11874</v>
      </c>
      <c r="B513" s="278">
        <v>225.6</v>
      </c>
    </row>
    <row r="514" spans="1:2" x14ac:dyDescent="0.25">
      <c r="A514" s="277" t="s">
        <v>308</v>
      </c>
      <c r="B514" s="278">
        <v>346.5</v>
      </c>
    </row>
    <row r="515" spans="1:2" x14ac:dyDescent="0.25">
      <c r="A515" s="277" t="s">
        <v>11875</v>
      </c>
      <c r="B515" s="278">
        <v>314.81</v>
      </c>
    </row>
    <row r="516" spans="1:2" x14ac:dyDescent="0.25">
      <c r="A516" s="277" t="s">
        <v>309</v>
      </c>
      <c r="B516" s="278">
        <v>76</v>
      </c>
    </row>
    <row r="517" spans="1:2" x14ac:dyDescent="0.25">
      <c r="A517" s="277" t="s">
        <v>11876</v>
      </c>
      <c r="B517" s="278">
        <v>68.510000000000005</v>
      </c>
    </row>
    <row r="518" spans="1:2" x14ac:dyDescent="0.25">
      <c r="A518" s="277" t="s">
        <v>310</v>
      </c>
      <c r="B518" s="278">
        <v>106.89</v>
      </c>
    </row>
    <row r="519" spans="1:2" x14ac:dyDescent="0.25">
      <c r="A519" s="277" t="s">
        <v>11877</v>
      </c>
      <c r="B519" s="278">
        <v>96.35</v>
      </c>
    </row>
    <row r="520" spans="1:2" x14ac:dyDescent="0.25">
      <c r="A520" s="277" t="s">
        <v>311</v>
      </c>
      <c r="B520" s="278">
        <v>82.21</v>
      </c>
    </row>
    <row r="521" spans="1:2" x14ac:dyDescent="0.25">
      <c r="A521" s="277" t="s">
        <v>11878</v>
      </c>
      <c r="B521" s="278">
        <v>74.11</v>
      </c>
    </row>
    <row r="522" spans="1:2" x14ac:dyDescent="0.25">
      <c r="A522" s="277" t="s">
        <v>312</v>
      </c>
      <c r="B522" s="278">
        <v>118.66</v>
      </c>
    </row>
    <row r="523" spans="1:2" x14ac:dyDescent="0.25">
      <c r="A523" s="277" t="s">
        <v>11879</v>
      </c>
      <c r="B523" s="278">
        <v>106.96</v>
      </c>
    </row>
    <row r="524" spans="1:2" x14ac:dyDescent="0.25">
      <c r="A524" s="277" t="s">
        <v>313</v>
      </c>
      <c r="B524" s="278">
        <v>88.79</v>
      </c>
    </row>
    <row r="525" spans="1:2" x14ac:dyDescent="0.25">
      <c r="A525" s="277" t="s">
        <v>11880</v>
      </c>
      <c r="B525" s="278">
        <v>80.040000000000006</v>
      </c>
    </row>
    <row r="526" spans="1:2" x14ac:dyDescent="0.25">
      <c r="A526" s="277" t="s">
        <v>314</v>
      </c>
      <c r="B526" s="278">
        <v>122.16</v>
      </c>
    </row>
    <row r="527" spans="1:2" x14ac:dyDescent="0.25">
      <c r="A527" s="277" t="s">
        <v>11881</v>
      </c>
      <c r="B527" s="278">
        <v>110.12</v>
      </c>
    </row>
    <row r="528" spans="1:2" x14ac:dyDescent="0.25">
      <c r="A528" s="277" t="s">
        <v>315</v>
      </c>
      <c r="B528" s="278">
        <v>102.76</v>
      </c>
    </row>
    <row r="529" spans="1:2" x14ac:dyDescent="0.25">
      <c r="A529" s="277" t="s">
        <v>11882</v>
      </c>
      <c r="B529" s="278">
        <v>92.64</v>
      </c>
    </row>
    <row r="530" spans="1:2" x14ac:dyDescent="0.25">
      <c r="A530" s="277" t="s">
        <v>316</v>
      </c>
      <c r="B530" s="278">
        <v>143.88</v>
      </c>
    </row>
    <row r="531" spans="1:2" x14ac:dyDescent="0.25">
      <c r="A531" s="277" t="s">
        <v>11883</v>
      </c>
      <c r="B531" s="278">
        <v>129.69999999999999</v>
      </c>
    </row>
    <row r="532" spans="1:2" x14ac:dyDescent="0.25">
      <c r="A532" s="277" t="s">
        <v>317</v>
      </c>
      <c r="B532" s="278">
        <v>123.33</v>
      </c>
    </row>
    <row r="533" spans="1:2" x14ac:dyDescent="0.25">
      <c r="A533" s="277" t="s">
        <v>11884</v>
      </c>
      <c r="B533" s="278">
        <v>111.17</v>
      </c>
    </row>
    <row r="534" spans="1:2" x14ac:dyDescent="0.25">
      <c r="A534" s="277" t="s">
        <v>318</v>
      </c>
      <c r="B534" s="278">
        <v>139.75</v>
      </c>
    </row>
    <row r="535" spans="1:2" x14ac:dyDescent="0.25">
      <c r="A535" s="277" t="s">
        <v>11885</v>
      </c>
      <c r="B535" s="278">
        <v>125.98</v>
      </c>
    </row>
    <row r="536" spans="1:2" x14ac:dyDescent="0.25">
      <c r="A536" s="277" t="s">
        <v>319</v>
      </c>
      <c r="B536" s="278">
        <v>164.42</v>
      </c>
    </row>
    <row r="537" spans="1:2" x14ac:dyDescent="0.25">
      <c r="A537" s="277" t="s">
        <v>11886</v>
      </c>
      <c r="B537" s="278">
        <v>148.21</v>
      </c>
    </row>
    <row r="538" spans="1:2" x14ac:dyDescent="0.25">
      <c r="A538" s="277" t="s">
        <v>320</v>
      </c>
      <c r="B538" s="278">
        <v>205.53</v>
      </c>
    </row>
    <row r="539" spans="1:2" x14ac:dyDescent="0.25">
      <c r="A539" s="277" t="s">
        <v>11887</v>
      </c>
      <c r="B539" s="278">
        <v>185.28</v>
      </c>
    </row>
    <row r="540" spans="1:2" x14ac:dyDescent="0.25">
      <c r="A540" s="277" t="s">
        <v>6527</v>
      </c>
      <c r="B540" s="278">
        <v>246.65</v>
      </c>
    </row>
    <row r="541" spans="1:2" x14ac:dyDescent="0.25">
      <c r="A541" s="277" t="s">
        <v>11888</v>
      </c>
      <c r="B541" s="278">
        <v>222.34</v>
      </c>
    </row>
    <row r="542" spans="1:2" x14ac:dyDescent="0.25">
      <c r="A542" s="277" t="s">
        <v>6528</v>
      </c>
      <c r="B542" s="278">
        <v>287.76</v>
      </c>
    </row>
    <row r="543" spans="1:2" x14ac:dyDescent="0.25">
      <c r="A543" s="277" t="s">
        <v>11889</v>
      </c>
      <c r="B543" s="278">
        <v>259.39999999999998</v>
      </c>
    </row>
    <row r="544" spans="1:2" x14ac:dyDescent="0.25">
      <c r="A544" s="277" t="s">
        <v>6529</v>
      </c>
      <c r="B544" s="278">
        <v>328.87</v>
      </c>
    </row>
    <row r="545" spans="1:2" x14ac:dyDescent="0.25">
      <c r="A545" s="277" t="s">
        <v>11890</v>
      </c>
      <c r="B545" s="278">
        <v>296.45999999999998</v>
      </c>
    </row>
    <row r="546" spans="1:2" x14ac:dyDescent="0.25">
      <c r="A546" s="277" t="s">
        <v>321</v>
      </c>
      <c r="B546" s="278">
        <v>102.51</v>
      </c>
    </row>
    <row r="547" spans="1:2" x14ac:dyDescent="0.25">
      <c r="A547" s="277" t="s">
        <v>11891</v>
      </c>
      <c r="B547" s="278">
        <v>92.4</v>
      </c>
    </row>
    <row r="548" spans="1:2" x14ac:dyDescent="0.25">
      <c r="A548" s="277" t="s">
        <v>322</v>
      </c>
      <c r="B548" s="278">
        <v>111.44</v>
      </c>
    </row>
    <row r="549" spans="1:2" x14ac:dyDescent="0.25">
      <c r="A549" s="277" t="s">
        <v>11892</v>
      </c>
      <c r="B549" s="278">
        <v>100.45</v>
      </c>
    </row>
    <row r="550" spans="1:2" x14ac:dyDescent="0.25">
      <c r="A550" s="277" t="s">
        <v>323</v>
      </c>
      <c r="B550" s="278">
        <v>120.35</v>
      </c>
    </row>
    <row r="551" spans="1:2" x14ac:dyDescent="0.25">
      <c r="A551" s="277" t="s">
        <v>11893</v>
      </c>
      <c r="B551" s="278">
        <v>108.49</v>
      </c>
    </row>
    <row r="552" spans="1:2" x14ac:dyDescent="0.25">
      <c r="A552" s="277" t="s">
        <v>324</v>
      </c>
      <c r="B552" s="278">
        <v>145.26</v>
      </c>
    </row>
    <row r="553" spans="1:2" x14ac:dyDescent="0.25">
      <c r="A553" s="277" t="s">
        <v>11894</v>
      </c>
      <c r="B553" s="278">
        <v>130.94</v>
      </c>
    </row>
    <row r="554" spans="1:2" x14ac:dyDescent="0.25">
      <c r="A554" s="277" t="s">
        <v>325</v>
      </c>
      <c r="B554" s="278">
        <v>177.2</v>
      </c>
    </row>
    <row r="555" spans="1:2" x14ac:dyDescent="0.25">
      <c r="A555" s="277" t="s">
        <v>11895</v>
      </c>
      <c r="B555" s="278">
        <v>159.72999999999999</v>
      </c>
    </row>
    <row r="556" spans="1:2" x14ac:dyDescent="0.25">
      <c r="A556" s="277" t="s">
        <v>326</v>
      </c>
      <c r="B556" s="278">
        <v>196.09</v>
      </c>
    </row>
    <row r="557" spans="1:2" x14ac:dyDescent="0.25">
      <c r="A557" s="277" t="s">
        <v>11896</v>
      </c>
      <c r="B557" s="278">
        <v>176.76</v>
      </c>
    </row>
    <row r="558" spans="1:2" x14ac:dyDescent="0.25">
      <c r="A558" s="277" t="s">
        <v>327</v>
      </c>
      <c r="B558" s="278">
        <v>239.68</v>
      </c>
    </row>
    <row r="559" spans="1:2" x14ac:dyDescent="0.25">
      <c r="A559" s="277" t="s">
        <v>11897</v>
      </c>
      <c r="B559" s="278">
        <v>216.04</v>
      </c>
    </row>
    <row r="560" spans="1:2" x14ac:dyDescent="0.25">
      <c r="A560" s="277" t="s">
        <v>328</v>
      </c>
      <c r="B560" s="278">
        <v>275.98</v>
      </c>
    </row>
    <row r="561" spans="1:2" x14ac:dyDescent="0.25">
      <c r="A561" s="277" t="s">
        <v>11898</v>
      </c>
      <c r="B561" s="278">
        <v>248.77</v>
      </c>
    </row>
    <row r="562" spans="1:2" x14ac:dyDescent="0.25">
      <c r="A562" s="277" t="s">
        <v>6530</v>
      </c>
      <c r="B562" s="278">
        <v>331.19</v>
      </c>
    </row>
    <row r="563" spans="1:2" x14ac:dyDescent="0.25">
      <c r="A563" s="277" t="s">
        <v>11899</v>
      </c>
      <c r="B563" s="278">
        <v>298.54000000000002</v>
      </c>
    </row>
    <row r="564" spans="1:2" x14ac:dyDescent="0.25">
      <c r="A564" s="277" t="s">
        <v>6531</v>
      </c>
      <c r="B564" s="278">
        <v>386.37</v>
      </c>
    </row>
    <row r="565" spans="1:2" x14ac:dyDescent="0.25">
      <c r="A565" s="277" t="s">
        <v>11900</v>
      </c>
      <c r="B565" s="278">
        <v>348.27</v>
      </c>
    </row>
    <row r="566" spans="1:2" x14ac:dyDescent="0.25">
      <c r="A566" s="277" t="s">
        <v>6532</v>
      </c>
      <c r="B566" s="278">
        <v>441.58</v>
      </c>
    </row>
    <row r="567" spans="1:2" x14ac:dyDescent="0.25">
      <c r="A567" s="277" t="s">
        <v>11901</v>
      </c>
      <c r="B567" s="278">
        <v>398.04</v>
      </c>
    </row>
    <row r="568" spans="1:2" x14ac:dyDescent="0.25">
      <c r="A568" s="277" t="s">
        <v>329</v>
      </c>
      <c r="B568" s="278">
        <v>159.58000000000001</v>
      </c>
    </row>
    <row r="569" spans="1:2" x14ac:dyDescent="0.25">
      <c r="A569" s="277" t="s">
        <v>11902</v>
      </c>
      <c r="B569" s="278">
        <v>145.08000000000001</v>
      </c>
    </row>
    <row r="570" spans="1:2" x14ac:dyDescent="0.25">
      <c r="A570" s="277" t="s">
        <v>330</v>
      </c>
      <c r="B570" s="278">
        <v>177.67</v>
      </c>
    </row>
    <row r="571" spans="1:2" x14ac:dyDescent="0.25">
      <c r="A571" s="277" t="s">
        <v>11903</v>
      </c>
      <c r="B571" s="278">
        <v>161.41999999999999</v>
      </c>
    </row>
    <row r="572" spans="1:2" x14ac:dyDescent="0.25">
      <c r="A572" s="277" t="s">
        <v>331</v>
      </c>
      <c r="B572" s="278">
        <v>191.01</v>
      </c>
    </row>
    <row r="573" spans="1:2" x14ac:dyDescent="0.25">
      <c r="A573" s="277" t="s">
        <v>11904</v>
      </c>
      <c r="B573" s="278">
        <v>173.54</v>
      </c>
    </row>
    <row r="574" spans="1:2" x14ac:dyDescent="0.25">
      <c r="A574" s="277" t="s">
        <v>332</v>
      </c>
      <c r="B574" s="278">
        <v>266.52</v>
      </c>
    </row>
    <row r="575" spans="1:2" x14ac:dyDescent="0.25">
      <c r="A575" s="277" t="s">
        <v>11905</v>
      </c>
      <c r="B575" s="278">
        <v>242.15</v>
      </c>
    </row>
    <row r="576" spans="1:2" x14ac:dyDescent="0.25">
      <c r="A576" s="277" t="s">
        <v>6533</v>
      </c>
      <c r="B576" s="278">
        <v>322.66000000000003</v>
      </c>
    </row>
    <row r="577" spans="1:2" x14ac:dyDescent="0.25">
      <c r="A577" s="277" t="s">
        <v>11906</v>
      </c>
      <c r="B577" s="278">
        <v>293.14999999999998</v>
      </c>
    </row>
    <row r="578" spans="1:2" x14ac:dyDescent="0.25">
      <c r="A578" s="277" t="s">
        <v>6534</v>
      </c>
      <c r="B578" s="278">
        <v>387.19</v>
      </c>
    </row>
    <row r="579" spans="1:2" x14ac:dyDescent="0.25">
      <c r="A579" s="277" t="s">
        <v>11907</v>
      </c>
      <c r="B579" s="278">
        <v>351.78</v>
      </c>
    </row>
    <row r="580" spans="1:2" x14ac:dyDescent="0.25">
      <c r="A580" s="277" t="s">
        <v>6535</v>
      </c>
      <c r="B580" s="278">
        <v>516.27</v>
      </c>
    </row>
    <row r="581" spans="1:2" x14ac:dyDescent="0.25">
      <c r="A581" s="277" t="s">
        <v>11908</v>
      </c>
      <c r="B581" s="278">
        <v>469.05</v>
      </c>
    </row>
    <row r="582" spans="1:2" x14ac:dyDescent="0.25">
      <c r="A582" s="277" t="s">
        <v>6536</v>
      </c>
      <c r="B582" s="278">
        <v>645.34</v>
      </c>
    </row>
    <row r="583" spans="1:2" x14ac:dyDescent="0.25">
      <c r="A583" s="277" t="s">
        <v>11909</v>
      </c>
      <c r="B583" s="278">
        <v>586.32000000000005</v>
      </c>
    </row>
    <row r="584" spans="1:2" x14ac:dyDescent="0.25">
      <c r="A584" s="277" t="s">
        <v>6537</v>
      </c>
      <c r="B584" s="278">
        <v>774.42</v>
      </c>
    </row>
    <row r="585" spans="1:2" x14ac:dyDescent="0.25">
      <c r="A585" s="277" t="s">
        <v>11910</v>
      </c>
      <c r="B585" s="278">
        <v>703.59</v>
      </c>
    </row>
    <row r="586" spans="1:2" x14ac:dyDescent="0.25">
      <c r="A586" s="277" t="s">
        <v>6538</v>
      </c>
      <c r="B586" s="278">
        <v>903.49</v>
      </c>
    </row>
    <row r="587" spans="1:2" x14ac:dyDescent="0.25">
      <c r="A587" s="277" t="s">
        <v>11911</v>
      </c>
      <c r="B587" s="278">
        <v>820.86</v>
      </c>
    </row>
    <row r="588" spans="1:2" x14ac:dyDescent="0.25">
      <c r="A588" s="277" t="s">
        <v>6539</v>
      </c>
      <c r="B588" s="278">
        <v>1032.57</v>
      </c>
    </row>
    <row r="589" spans="1:2" x14ac:dyDescent="0.25">
      <c r="A589" s="277" t="s">
        <v>11912</v>
      </c>
      <c r="B589" s="278">
        <v>938.13</v>
      </c>
    </row>
    <row r="590" spans="1:2" x14ac:dyDescent="0.25">
      <c r="A590" s="277" t="s">
        <v>334</v>
      </c>
      <c r="B590" s="278">
        <v>101.09</v>
      </c>
    </row>
    <row r="591" spans="1:2" x14ac:dyDescent="0.25">
      <c r="A591" s="277" t="s">
        <v>11913</v>
      </c>
      <c r="B591" s="278">
        <v>87.8</v>
      </c>
    </row>
    <row r="592" spans="1:2" x14ac:dyDescent="0.25">
      <c r="A592" s="277" t="s">
        <v>335</v>
      </c>
      <c r="B592" s="278">
        <v>117.02</v>
      </c>
    </row>
    <row r="593" spans="1:2" x14ac:dyDescent="0.25">
      <c r="A593" s="277" t="s">
        <v>11914</v>
      </c>
      <c r="B593" s="278">
        <v>101.64</v>
      </c>
    </row>
    <row r="594" spans="1:2" x14ac:dyDescent="0.25">
      <c r="A594" s="277" t="s">
        <v>336</v>
      </c>
      <c r="B594" s="278">
        <v>158.94999999999999</v>
      </c>
    </row>
    <row r="595" spans="1:2" x14ac:dyDescent="0.25">
      <c r="A595" s="277" t="s">
        <v>11915</v>
      </c>
      <c r="B595" s="278">
        <v>138.06</v>
      </c>
    </row>
    <row r="596" spans="1:2" x14ac:dyDescent="0.25">
      <c r="A596" s="277" t="s">
        <v>6540</v>
      </c>
      <c r="B596" s="278">
        <v>211.89</v>
      </c>
    </row>
    <row r="597" spans="1:2" x14ac:dyDescent="0.25">
      <c r="A597" s="277" t="s">
        <v>11916</v>
      </c>
      <c r="B597" s="278">
        <v>184.04</v>
      </c>
    </row>
    <row r="598" spans="1:2" x14ac:dyDescent="0.25">
      <c r="A598" s="277" t="s">
        <v>337</v>
      </c>
      <c r="B598" s="278">
        <v>255.99</v>
      </c>
    </row>
    <row r="599" spans="1:2" x14ac:dyDescent="0.25">
      <c r="A599" s="277" t="s">
        <v>11917</v>
      </c>
      <c r="B599" s="278">
        <v>222.33</v>
      </c>
    </row>
    <row r="600" spans="1:2" x14ac:dyDescent="0.25">
      <c r="A600" s="277" t="s">
        <v>6541</v>
      </c>
      <c r="B600" s="278">
        <v>1517.25</v>
      </c>
    </row>
    <row r="601" spans="1:2" x14ac:dyDescent="0.25">
      <c r="A601" s="277" t="s">
        <v>11918</v>
      </c>
      <c r="B601" s="278">
        <v>1517.25</v>
      </c>
    </row>
    <row r="602" spans="1:2" x14ac:dyDescent="0.25">
      <c r="A602" s="277" t="s">
        <v>6542</v>
      </c>
      <c r="B602" s="278">
        <v>1821.75</v>
      </c>
    </row>
    <row r="603" spans="1:2" x14ac:dyDescent="0.25">
      <c r="A603" s="277" t="s">
        <v>11919</v>
      </c>
      <c r="B603" s="278">
        <v>1821.75</v>
      </c>
    </row>
    <row r="604" spans="1:2" x14ac:dyDescent="0.25">
      <c r="A604" s="277" t="s">
        <v>6543</v>
      </c>
      <c r="B604" s="278">
        <v>2184</v>
      </c>
    </row>
    <row r="605" spans="1:2" x14ac:dyDescent="0.25">
      <c r="A605" s="277" t="s">
        <v>11920</v>
      </c>
      <c r="B605" s="278">
        <v>2184</v>
      </c>
    </row>
    <row r="606" spans="1:2" x14ac:dyDescent="0.25">
      <c r="A606" s="277" t="s">
        <v>338</v>
      </c>
      <c r="B606" s="278">
        <v>77.75</v>
      </c>
    </row>
    <row r="607" spans="1:2" x14ac:dyDescent="0.25">
      <c r="A607" s="277" t="s">
        <v>11921</v>
      </c>
      <c r="B607" s="278">
        <v>67.53</v>
      </c>
    </row>
    <row r="608" spans="1:2" x14ac:dyDescent="0.25">
      <c r="A608" s="277" t="s">
        <v>339</v>
      </c>
      <c r="B608" s="278">
        <v>90.04</v>
      </c>
    </row>
    <row r="609" spans="1:2" x14ac:dyDescent="0.25">
      <c r="A609" s="277" t="s">
        <v>11922</v>
      </c>
      <c r="B609" s="278">
        <v>78.2</v>
      </c>
    </row>
    <row r="610" spans="1:2" x14ac:dyDescent="0.25">
      <c r="A610" s="277" t="s">
        <v>340</v>
      </c>
      <c r="B610" s="278">
        <v>122.28</v>
      </c>
    </row>
    <row r="611" spans="1:2" x14ac:dyDescent="0.25">
      <c r="A611" s="277" t="s">
        <v>11923</v>
      </c>
      <c r="B611" s="278">
        <v>106.2</v>
      </c>
    </row>
    <row r="612" spans="1:2" x14ac:dyDescent="0.25">
      <c r="A612" s="277" t="s">
        <v>6544</v>
      </c>
      <c r="B612" s="278">
        <v>163.04</v>
      </c>
    </row>
    <row r="613" spans="1:2" x14ac:dyDescent="0.25">
      <c r="A613" s="277" t="s">
        <v>11924</v>
      </c>
      <c r="B613" s="278">
        <v>141.61000000000001</v>
      </c>
    </row>
    <row r="614" spans="1:2" x14ac:dyDescent="0.25">
      <c r="A614" s="277" t="s">
        <v>341</v>
      </c>
      <c r="B614" s="278">
        <v>196.93</v>
      </c>
    </row>
    <row r="615" spans="1:2" x14ac:dyDescent="0.25">
      <c r="A615" s="277" t="s">
        <v>11925</v>
      </c>
      <c r="B615" s="278">
        <v>171.04</v>
      </c>
    </row>
    <row r="616" spans="1:2" x14ac:dyDescent="0.25">
      <c r="A616" s="277" t="s">
        <v>6545</v>
      </c>
      <c r="B616" s="278">
        <v>104.97</v>
      </c>
    </row>
    <row r="617" spans="1:2" x14ac:dyDescent="0.25">
      <c r="A617" s="277" t="s">
        <v>11926</v>
      </c>
      <c r="B617" s="278">
        <v>91.17</v>
      </c>
    </row>
    <row r="618" spans="1:2" x14ac:dyDescent="0.25">
      <c r="A618" s="277" t="s">
        <v>6546</v>
      </c>
      <c r="B618" s="278">
        <v>121.55</v>
      </c>
    </row>
    <row r="619" spans="1:2" x14ac:dyDescent="0.25">
      <c r="A619" s="277" t="s">
        <v>11927</v>
      </c>
      <c r="B619" s="278">
        <v>105.57</v>
      </c>
    </row>
    <row r="620" spans="1:2" x14ac:dyDescent="0.25">
      <c r="A620" s="277" t="s">
        <v>6547</v>
      </c>
      <c r="B620" s="278">
        <v>165.07</v>
      </c>
    </row>
    <row r="621" spans="1:2" x14ac:dyDescent="0.25">
      <c r="A621" s="277" t="s">
        <v>11928</v>
      </c>
      <c r="B621" s="278">
        <v>143.37</v>
      </c>
    </row>
    <row r="622" spans="1:2" x14ac:dyDescent="0.25">
      <c r="A622" s="277" t="s">
        <v>6548</v>
      </c>
      <c r="B622" s="278">
        <v>220.1</v>
      </c>
    </row>
    <row r="623" spans="1:2" x14ac:dyDescent="0.25">
      <c r="A623" s="277" t="s">
        <v>11929</v>
      </c>
      <c r="B623" s="278">
        <v>191.16</v>
      </c>
    </row>
    <row r="624" spans="1:2" x14ac:dyDescent="0.25">
      <c r="A624" s="277" t="s">
        <v>6549</v>
      </c>
      <c r="B624" s="278">
        <v>265.85000000000002</v>
      </c>
    </row>
    <row r="625" spans="1:2" x14ac:dyDescent="0.25">
      <c r="A625" s="277" t="s">
        <v>11930</v>
      </c>
      <c r="B625" s="278">
        <v>230.9</v>
      </c>
    </row>
    <row r="626" spans="1:2" x14ac:dyDescent="0.25">
      <c r="A626" s="277" t="s">
        <v>342</v>
      </c>
      <c r="B626" s="278">
        <v>129.01</v>
      </c>
    </row>
    <row r="627" spans="1:2" x14ac:dyDescent="0.25">
      <c r="A627" s="277" t="s">
        <v>11931</v>
      </c>
      <c r="B627" s="278">
        <v>119.48</v>
      </c>
    </row>
    <row r="628" spans="1:2" x14ac:dyDescent="0.25">
      <c r="A628" s="277" t="s">
        <v>343</v>
      </c>
      <c r="B628" s="278">
        <v>120.1</v>
      </c>
    </row>
    <row r="629" spans="1:2" x14ac:dyDescent="0.25">
      <c r="A629" s="277" t="s">
        <v>11932</v>
      </c>
      <c r="B629" s="278">
        <v>114.16</v>
      </c>
    </row>
    <row r="630" spans="1:2" x14ac:dyDescent="0.25">
      <c r="A630" s="277" t="s">
        <v>344</v>
      </c>
      <c r="B630" s="278">
        <v>33.22</v>
      </c>
    </row>
    <row r="631" spans="1:2" x14ac:dyDescent="0.25">
      <c r="A631" s="277" t="s">
        <v>11933</v>
      </c>
      <c r="B631" s="278">
        <v>31.84</v>
      </c>
    </row>
    <row r="632" spans="1:2" x14ac:dyDescent="0.25">
      <c r="A632" s="277" t="s">
        <v>345</v>
      </c>
      <c r="B632" s="278">
        <v>138.01</v>
      </c>
    </row>
    <row r="633" spans="1:2" x14ac:dyDescent="0.25">
      <c r="A633" s="277" t="s">
        <v>11934</v>
      </c>
      <c r="B633" s="278">
        <v>132.51</v>
      </c>
    </row>
    <row r="634" spans="1:2" x14ac:dyDescent="0.25">
      <c r="A634" s="277" t="s">
        <v>346</v>
      </c>
      <c r="B634" s="278">
        <v>297.16000000000003</v>
      </c>
    </row>
    <row r="635" spans="1:2" x14ac:dyDescent="0.25">
      <c r="A635" s="277" t="s">
        <v>11935</v>
      </c>
      <c r="B635" s="278">
        <v>297.16000000000003</v>
      </c>
    </row>
    <row r="636" spans="1:2" x14ac:dyDescent="0.25">
      <c r="A636" s="277" t="s">
        <v>347</v>
      </c>
      <c r="B636" s="278">
        <v>327.32</v>
      </c>
    </row>
    <row r="637" spans="1:2" x14ac:dyDescent="0.25">
      <c r="A637" s="277" t="s">
        <v>11936</v>
      </c>
      <c r="B637" s="278">
        <v>327.32</v>
      </c>
    </row>
    <row r="638" spans="1:2" x14ac:dyDescent="0.25">
      <c r="A638" s="277" t="s">
        <v>348</v>
      </c>
      <c r="B638" s="278">
        <v>365.77</v>
      </c>
    </row>
    <row r="639" spans="1:2" x14ac:dyDescent="0.25">
      <c r="A639" s="277" t="s">
        <v>11937</v>
      </c>
      <c r="B639" s="278">
        <v>365.77</v>
      </c>
    </row>
    <row r="640" spans="1:2" x14ac:dyDescent="0.25">
      <c r="A640" s="277" t="s">
        <v>349</v>
      </c>
      <c r="B640" s="278">
        <v>403.25</v>
      </c>
    </row>
    <row r="641" spans="1:2" x14ac:dyDescent="0.25">
      <c r="A641" s="277" t="s">
        <v>11938</v>
      </c>
      <c r="B641" s="278">
        <v>403.25</v>
      </c>
    </row>
    <row r="642" spans="1:2" x14ac:dyDescent="0.25">
      <c r="A642" s="277" t="s">
        <v>350</v>
      </c>
      <c r="B642" s="278">
        <v>489.62</v>
      </c>
    </row>
    <row r="643" spans="1:2" x14ac:dyDescent="0.25">
      <c r="A643" s="277" t="s">
        <v>11939</v>
      </c>
      <c r="B643" s="278">
        <v>441.66</v>
      </c>
    </row>
    <row r="644" spans="1:2" x14ac:dyDescent="0.25">
      <c r="A644" s="277" t="s">
        <v>6550</v>
      </c>
      <c r="B644" s="278">
        <v>764.89</v>
      </c>
    </row>
    <row r="645" spans="1:2" x14ac:dyDescent="0.25">
      <c r="A645" s="277" t="s">
        <v>11940</v>
      </c>
      <c r="B645" s="278">
        <v>764.89</v>
      </c>
    </row>
    <row r="646" spans="1:2" x14ac:dyDescent="0.25">
      <c r="A646" s="277" t="s">
        <v>351</v>
      </c>
      <c r="B646" s="278">
        <v>475.55</v>
      </c>
    </row>
    <row r="647" spans="1:2" x14ac:dyDescent="0.25">
      <c r="A647" s="277" t="s">
        <v>11941</v>
      </c>
      <c r="B647" s="278">
        <v>475.55</v>
      </c>
    </row>
    <row r="648" spans="1:2" x14ac:dyDescent="0.25">
      <c r="A648" s="277" t="s">
        <v>352</v>
      </c>
      <c r="B648" s="278">
        <v>523.96</v>
      </c>
    </row>
    <row r="649" spans="1:2" x14ac:dyDescent="0.25">
      <c r="A649" s="277" t="s">
        <v>11942</v>
      </c>
      <c r="B649" s="278">
        <v>523.96</v>
      </c>
    </row>
    <row r="650" spans="1:2" x14ac:dyDescent="0.25">
      <c r="A650" s="277" t="s">
        <v>353</v>
      </c>
      <c r="B650" s="278">
        <v>613.9</v>
      </c>
    </row>
    <row r="651" spans="1:2" x14ac:dyDescent="0.25">
      <c r="A651" s="277" t="s">
        <v>11943</v>
      </c>
      <c r="B651" s="278">
        <v>613.9</v>
      </c>
    </row>
    <row r="652" spans="1:2" x14ac:dyDescent="0.25">
      <c r="A652" s="277" t="s">
        <v>354</v>
      </c>
      <c r="B652" s="278">
        <v>678.92</v>
      </c>
    </row>
    <row r="653" spans="1:2" x14ac:dyDescent="0.25">
      <c r="A653" s="277" t="s">
        <v>11944</v>
      </c>
      <c r="B653" s="278">
        <v>678.92</v>
      </c>
    </row>
    <row r="654" spans="1:2" x14ac:dyDescent="0.25">
      <c r="A654" s="277" t="s">
        <v>355</v>
      </c>
      <c r="B654" s="278">
        <v>919.72</v>
      </c>
    </row>
    <row r="655" spans="1:2" x14ac:dyDescent="0.25">
      <c r="A655" s="277" t="s">
        <v>11945</v>
      </c>
      <c r="B655" s="278">
        <v>826.37</v>
      </c>
    </row>
    <row r="656" spans="1:2" x14ac:dyDescent="0.25">
      <c r="A656" s="277" t="s">
        <v>6551</v>
      </c>
      <c r="B656" s="278">
        <v>1463.2</v>
      </c>
    </row>
    <row r="657" spans="1:2" x14ac:dyDescent="0.25">
      <c r="A657" s="277" t="s">
        <v>11946</v>
      </c>
      <c r="B657" s="278">
        <v>1463.2</v>
      </c>
    </row>
    <row r="658" spans="1:2" x14ac:dyDescent="0.25">
      <c r="A658" s="277" t="s">
        <v>356</v>
      </c>
      <c r="B658" s="278">
        <v>222.36</v>
      </c>
    </row>
    <row r="659" spans="1:2" x14ac:dyDescent="0.25">
      <c r="A659" s="277" t="s">
        <v>11947</v>
      </c>
      <c r="B659" s="278">
        <v>222.36</v>
      </c>
    </row>
    <row r="660" spans="1:2" x14ac:dyDescent="0.25">
      <c r="A660" s="277" t="s">
        <v>357</v>
      </c>
      <c r="B660" s="278">
        <v>243.81</v>
      </c>
    </row>
    <row r="661" spans="1:2" x14ac:dyDescent="0.25">
      <c r="A661" s="277" t="s">
        <v>11948</v>
      </c>
      <c r="B661" s="278">
        <v>243.81</v>
      </c>
    </row>
    <row r="662" spans="1:2" x14ac:dyDescent="0.25">
      <c r="A662" s="277" t="s">
        <v>358</v>
      </c>
      <c r="B662" s="278">
        <v>271.39999999999998</v>
      </c>
    </row>
    <row r="663" spans="1:2" x14ac:dyDescent="0.25">
      <c r="A663" s="277" t="s">
        <v>11949</v>
      </c>
      <c r="B663" s="278">
        <v>271.39999999999998</v>
      </c>
    </row>
    <row r="664" spans="1:2" x14ac:dyDescent="0.25">
      <c r="A664" s="277" t="s">
        <v>359</v>
      </c>
      <c r="B664" s="278">
        <v>297.58999999999997</v>
      </c>
    </row>
    <row r="665" spans="1:2" x14ac:dyDescent="0.25">
      <c r="A665" s="277" t="s">
        <v>11950</v>
      </c>
      <c r="B665" s="278">
        <v>297.58999999999997</v>
      </c>
    </row>
    <row r="666" spans="1:2" x14ac:dyDescent="0.25">
      <c r="A666" s="277" t="s">
        <v>360</v>
      </c>
      <c r="B666" s="278">
        <v>363.5</v>
      </c>
    </row>
    <row r="667" spans="1:2" x14ac:dyDescent="0.25">
      <c r="A667" s="277" t="s">
        <v>11951</v>
      </c>
      <c r="B667" s="278">
        <v>328.92</v>
      </c>
    </row>
    <row r="668" spans="1:2" x14ac:dyDescent="0.25">
      <c r="A668" s="277" t="s">
        <v>6552</v>
      </c>
      <c r="B668" s="278">
        <v>597.05999999999995</v>
      </c>
    </row>
    <row r="669" spans="1:2" x14ac:dyDescent="0.25">
      <c r="A669" s="277" t="s">
        <v>11952</v>
      </c>
      <c r="B669" s="278">
        <v>597.05999999999995</v>
      </c>
    </row>
    <row r="670" spans="1:2" x14ac:dyDescent="0.25">
      <c r="A670" s="277" t="s">
        <v>361</v>
      </c>
      <c r="B670" s="278">
        <v>367.79</v>
      </c>
    </row>
    <row r="671" spans="1:2" x14ac:dyDescent="0.25">
      <c r="A671" s="277" t="s">
        <v>11953</v>
      </c>
      <c r="B671" s="278">
        <v>367.79</v>
      </c>
    </row>
    <row r="672" spans="1:2" x14ac:dyDescent="0.25">
      <c r="A672" s="277" t="s">
        <v>362</v>
      </c>
      <c r="B672" s="278">
        <v>406.1</v>
      </c>
    </row>
    <row r="673" spans="1:2" x14ac:dyDescent="0.25">
      <c r="A673" s="277" t="s">
        <v>11954</v>
      </c>
      <c r="B673" s="278">
        <v>406.1</v>
      </c>
    </row>
    <row r="674" spans="1:2" x14ac:dyDescent="0.25">
      <c r="A674" s="277" t="s">
        <v>363</v>
      </c>
      <c r="B674" s="278">
        <v>451.2</v>
      </c>
    </row>
    <row r="675" spans="1:2" x14ac:dyDescent="0.25">
      <c r="A675" s="277" t="s">
        <v>11955</v>
      </c>
      <c r="B675" s="278">
        <v>451.2</v>
      </c>
    </row>
    <row r="676" spans="1:2" x14ac:dyDescent="0.25">
      <c r="A676" s="277" t="s">
        <v>364</v>
      </c>
      <c r="B676" s="278">
        <v>504.3</v>
      </c>
    </row>
    <row r="677" spans="1:2" x14ac:dyDescent="0.25">
      <c r="A677" s="277" t="s">
        <v>11956</v>
      </c>
      <c r="B677" s="278">
        <v>504.3</v>
      </c>
    </row>
    <row r="678" spans="1:2" x14ac:dyDescent="0.25">
      <c r="A678" s="277" t="s">
        <v>365</v>
      </c>
      <c r="B678" s="278">
        <v>689.67</v>
      </c>
    </row>
    <row r="679" spans="1:2" x14ac:dyDescent="0.25">
      <c r="A679" s="277" t="s">
        <v>11957</v>
      </c>
      <c r="B679" s="278">
        <v>620.91999999999996</v>
      </c>
    </row>
    <row r="680" spans="1:2" x14ac:dyDescent="0.25">
      <c r="A680" s="277" t="s">
        <v>6553</v>
      </c>
      <c r="B680" s="278">
        <v>1163.19</v>
      </c>
    </row>
    <row r="681" spans="1:2" x14ac:dyDescent="0.25">
      <c r="A681" s="277" t="s">
        <v>11958</v>
      </c>
      <c r="B681" s="278">
        <v>1163.19</v>
      </c>
    </row>
    <row r="682" spans="1:2" x14ac:dyDescent="0.25">
      <c r="A682" s="277" t="s">
        <v>6554</v>
      </c>
      <c r="B682" s="278">
        <v>312.66000000000003</v>
      </c>
    </row>
    <row r="683" spans="1:2" x14ac:dyDescent="0.25">
      <c r="A683" s="277" t="s">
        <v>11959</v>
      </c>
      <c r="B683" s="278">
        <v>312.66000000000003</v>
      </c>
    </row>
    <row r="684" spans="1:2" x14ac:dyDescent="0.25">
      <c r="A684" s="277" t="s">
        <v>6555</v>
      </c>
      <c r="B684" s="278">
        <v>352.25</v>
      </c>
    </row>
    <row r="685" spans="1:2" x14ac:dyDescent="0.25">
      <c r="A685" s="277" t="s">
        <v>11960</v>
      </c>
      <c r="B685" s="278">
        <v>352.25</v>
      </c>
    </row>
    <row r="686" spans="1:2" x14ac:dyDescent="0.25">
      <c r="A686" s="277" t="s">
        <v>6556</v>
      </c>
      <c r="B686" s="278">
        <v>537.71</v>
      </c>
    </row>
    <row r="687" spans="1:2" x14ac:dyDescent="0.25">
      <c r="A687" s="277" t="s">
        <v>11961</v>
      </c>
      <c r="B687" s="278">
        <v>537.71</v>
      </c>
    </row>
    <row r="688" spans="1:2" x14ac:dyDescent="0.25">
      <c r="A688" s="277" t="s">
        <v>6557</v>
      </c>
      <c r="B688" s="278">
        <v>825.24</v>
      </c>
    </row>
    <row r="689" spans="1:2" x14ac:dyDescent="0.25">
      <c r="A689" s="277" t="s">
        <v>11962</v>
      </c>
      <c r="B689" s="278">
        <v>825.24</v>
      </c>
    </row>
    <row r="690" spans="1:2" x14ac:dyDescent="0.25">
      <c r="A690" s="277" t="s">
        <v>6558</v>
      </c>
      <c r="B690" s="278">
        <v>1094.53</v>
      </c>
    </row>
    <row r="691" spans="1:2" x14ac:dyDescent="0.25">
      <c r="A691" s="277" t="s">
        <v>11963</v>
      </c>
      <c r="B691" s="278">
        <v>963.2</v>
      </c>
    </row>
    <row r="692" spans="1:2" x14ac:dyDescent="0.25">
      <c r="A692" s="277" t="s">
        <v>6559</v>
      </c>
      <c r="B692" s="278">
        <v>7.06</v>
      </c>
    </row>
    <row r="693" spans="1:2" x14ac:dyDescent="0.25">
      <c r="A693" s="277" t="s">
        <v>11964</v>
      </c>
      <c r="B693" s="278">
        <v>6.24</v>
      </c>
    </row>
    <row r="694" spans="1:2" x14ac:dyDescent="0.25">
      <c r="A694" s="277" t="s">
        <v>6560</v>
      </c>
      <c r="B694" s="278">
        <v>5.59</v>
      </c>
    </row>
    <row r="695" spans="1:2" x14ac:dyDescent="0.25">
      <c r="A695" s="277" t="s">
        <v>11965</v>
      </c>
      <c r="B695" s="278">
        <v>5.08</v>
      </c>
    </row>
    <row r="696" spans="1:2" x14ac:dyDescent="0.25">
      <c r="A696" s="277" t="s">
        <v>6561</v>
      </c>
      <c r="B696" s="278">
        <v>4.95</v>
      </c>
    </row>
    <row r="697" spans="1:2" x14ac:dyDescent="0.25">
      <c r="A697" s="277" t="s">
        <v>11966</v>
      </c>
      <c r="B697" s="278">
        <v>4.53</v>
      </c>
    </row>
    <row r="698" spans="1:2" x14ac:dyDescent="0.25">
      <c r="A698" s="277" t="s">
        <v>6562</v>
      </c>
      <c r="B698" s="278">
        <v>1.71</v>
      </c>
    </row>
    <row r="699" spans="1:2" x14ac:dyDescent="0.25">
      <c r="A699" s="277" t="s">
        <v>11967</v>
      </c>
      <c r="B699" s="278">
        <v>1.59</v>
      </c>
    </row>
    <row r="700" spans="1:2" x14ac:dyDescent="0.25">
      <c r="A700" s="277" t="s">
        <v>6563</v>
      </c>
      <c r="B700" s="278">
        <v>8.5500000000000007</v>
      </c>
    </row>
    <row r="701" spans="1:2" x14ac:dyDescent="0.25">
      <c r="A701" s="277" t="s">
        <v>11968</v>
      </c>
      <c r="B701" s="278">
        <v>7.41</v>
      </c>
    </row>
    <row r="702" spans="1:2" x14ac:dyDescent="0.25">
      <c r="A702" s="277" t="s">
        <v>6564</v>
      </c>
      <c r="B702" s="278">
        <v>6.31</v>
      </c>
    </row>
    <row r="703" spans="1:2" x14ac:dyDescent="0.25">
      <c r="A703" s="277" t="s">
        <v>11969</v>
      </c>
      <c r="B703" s="278">
        <v>5.47</v>
      </c>
    </row>
    <row r="704" spans="1:2" x14ac:dyDescent="0.25">
      <c r="A704" s="277" t="s">
        <v>6565</v>
      </c>
      <c r="B704" s="278">
        <v>7.71</v>
      </c>
    </row>
    <row r="705" spans="1:2" x14ac:dyDescent="0.25">
      <c r="A705" s="277" t="s">
        <v>11970</v>
      </c>
      <c r="B705" s="278">
        <v>6.68</v>
      </c>
    </row>
    <row r="706" spans="1:2" x14ac:dyDescent="0.25">
      <c r="A706" s="277" t="s">
        <v>6566</v>
      </c>
      <c r="B706" s="278">
        <v>6.17</v>
      </c>
    </row>
    <row r="707" spans="1:2" x14ac:dyDescent="0.25">
      <c r="A707" s="277" t="s">
        <v>11971</v>
      </c>
      <c r="B707" s="278">
        <v>5.34</v>
      </c>
    </row>
    <row r="708" spans="1:2" x14ac:dyDescent="0.25">
      <c r="A708" s="277" t="s">
        <v>6567</v>
      </c>
      <c r="B708" s="278">
        <v>9.11</v>
      </c>
    </row>
    <row r="709" spans="1:2" x14ac:dyDescent="0.25">
      <c r="A709" s="277" t="s">
        <v>11972</v>
      </c>
      <c r="B709" s="278">
        <v>7.9</v>
      </c>
    </row>
    <row r="710" spans="1:2" x14ac:dyDescent="0.25">
      <c r="A710" s="277" t="s">
        <v>366</v>
      </c>
      <c r="B710" s="278">
        <v>7.45</v>
      </c>
    </row>
    <row r="711" spans="1:2" x14ac:dyDescent="0.25">
      <c r="A711" s="277" t="s">
        <v>11973</v>
      </c>
      <c r="B711" s="278">
        <v>6.45</v>
      </c>
    </row>
    <row r="712" spans="1:2" x14ac:dyDescent="0.25">
      <c r="A712" s="277" t="s">
        <v>367</v>
      </c>
      <c r="B712" s="278">
        <v>9.36</v>
      </c>
    </row>
    <row r="713" spans="1:2" x14ac:dyDescent="0.25">
      <c r="A713" s="277" t="s">
        <v>11974</v>
      </c>
      <c r="B713" s="278">
        <v>8.31</v>
      </c>
    </row>
    <row r="714" spans="1:2" x14ac:dyDescent="0.25">
      <c r="A714" s="277" t="s">
        <v>368</v>
      </c>
      <c r="B714" s="278">
        <v>14.9</v>
      </c>
    </row>
    <row r="715" spans="1:2" x14ac:dyDescent="0.25">
      <c r="A715" s="277" t="s">
        <v>11975</v>
      </c>
      <c r="B715" s="278">
        <v>12.91</v>
      </c>
    </row>
    <row r="716" spans="1:2" x14ac:dyDescent="0.25">
      <c r="A716" s="277" t="s">
        <v>369</v>
      </c>
      <c r="B716" s="278">
        <v>0.89</v>
      </c>
    </row>
    <row r="717" spans="1:2" x14ac:dyDescent="0.25">
      <c r="A717" s="277" t="s">
        <v>11976</v>
      </c>
      <c r="B717" s="278">
        <v>0.77</v>
      </c>
    </row>
    <row r="718" spans="1:2" x14ac:dyDescent="0.25">
      <c r="A718" s="277" t="s">
        <v>370</v>
      </c>
      <c r="B718" s="278">
        <v>0.25</v>
      </c>
    </row>
    <row r="719" spans="1:2" x14ac:dyDescent="0.25">
      <c r="A719" s="277" t="s">
        <v>11977</v>
      </c>
      <c r="B719" s="278">
        <v>0.21</v>
      </c>
    </row>
    <row r="720" spans="1:2" x14ac:dyDescent="0.25">
      <c r="A720" s="277" t="s">
        <v>371</v>
      </c>
      <c r="B720" s="278">
        <v>1.78</v>
      </c>
    </row>
    <row r="721" spans="1:2" x14ac:dyDescent="0.25">
      <c r="A721" s="277" t="s">
        <v>11978</v>
      </c>
      <c r="B721" s="278">
        <v>1.54</v>
      </c>
    </row>
    <row r="722" spans="1:2" x14ac:dyDescent="0.25">
      <c r="A722" s="277" t="s">
        <v>372</v>
      </c>
      <c r="B722" s="278">
        <v>184.81</v>
      </c>
    </row>
    <row r="723" spans="1:2" x14ac:dyDescent="0.25">
      <c r="A723" s="277" t="s">
        <v>11979</v>
      </c>
      <c r="B723" s="278">
        <v>160.16</v>
      </c>
    </row>
    <row r="724" spans="1:2" x14ac:dyDescent="0.25">
      <c r="A724" s="277" t="s">
        <v>373</v>
      </c>
      <c r="B724" s="278">
        <v>2.14</v>
      </c>
    </row>
    <row r="725" spans="1:2" x14ac:dyDescent="0.25">
      <c r="A725" s="277" t="s">
        <v>11980</v>
      </c>
      <c r="B725" s="278">
        <v>1.85</v>
      </c>
    </row>
    <row r="726" spans="1:2" x14ac:dyDescent="0.25">
      <c r="A726" s="277" t="s">
        <v>6568</v>
      </c>
      <c r="B726" s="278">
        <v>1937.53</v>
      </c>
    </row>
    <row r="727" spans="1:2" x14ac:dyDescent="0.25">
      <c r="A727" s="277" t="s">
        <v>11981</v>
      </c>
      <c r="B727" s="278">
        <v>1679.1</v>
      </c>
    </row>
    <row r="728" spans="1:2" x14ac:dyDescent="0.25">
      <c r="A728" s="277" t="s">
        <v>6569</v>
      </c>
      <c r="B728" s="278">
        <v>1863.01</v>
      </c>
    </row>
    <row r="729" spans="1:2" x14ac:dyDescent="0.25">
      <c r="A729" s="277" t="s">
        <v>11982</v>
      </c>
      <c r="B729" s="278">
        <v>1614.52</v>
      </c>
    </row>
    <row r="730" spans="1:2" x14ac:dyDescent="0.25">
      <c r="A730" s="277" t="s">
        <v>374</v>
      </c>
      <c r="B730" s="278">
        <v>38</v>
      </c>
    </row>
    <row r="731" spans="1:2" x14ac:dyDescent="0.25">
      <c r="A731" s="277" t="s">
        <v>11983</v>
      </c>
      <c r="B731" s="278">
        <v>32.93</v>
      </c>
    </row>
    <row r="732" spans="1:2" x14ac:dyDescent="0.25">
      <c r="A732" s="277" t="s">
        <v>375</v>
      </c>
      <c r="B732" s="278">
        <v>55.14</v>
      </c>
    </row>
    <row r="733" spans="1:2" x14ac:dyDescent="0.25">
      <c r="A733" s="277" t="s">
        <v>11984</v>
      </c>
      <c r="B733" s="278">
        <v>47.78</v>
      </c>
    </row>
    <row r="734" spans="1:2" x14ac:dyDescent="0.25">
      <c r="A734" s="277" t="s">
        <v>376</v>
      </c>
      <c r="B734" s="278">
        <v>74.52</v>
      </c>
    </row>
    <row r="735" spans="1:2" x14ac:dyDescent="0.25">
      <c r="A735" s="277" t="s">
        <v>11985</v>
      </c>
      <c r="B735" s="278">
        <v>64.58</v>
      </c>
    </row>
    <row r="736" spans="1:2" x14ac:dyDescent="0.25">
      <c r="A736" s="277" t="s">
        <v>377</v>
      </c>
      <c r="B736" s="278">
        <v>31.55</v>
      </c>
    </row>
    <row r="737" spans="1:2" x14ac:dyDescent="0.25">
      <c r="A737" s="277" t="s">
        <v>11986</v>
      </c>
      <c r="B737" s="278">
        <v>31.16</v>
      </c>
    </row>
    <row r="738" spans="1:2" x14ac:dyDescent="0.25">
      <c r="A738" s="277" t="s">
        <v>378</v>
      </c>
      <c r="B738" s="278">
        <v>56.44</v>
      </c>
    </row>
    <row r="739" spans="1:2" x14ac:dyDescent="0.25">
      <c r="A739" s="277" t="s">
        <v>11987</v>
      </c>
      <c r="B739" s="278">
        <v>55.74</v>
      </c>
    </row>
    <row r="740" spans="1:2" x14ac:dyDescent="0.25">
      <c r="A740" s="277" t="s">
        <v>379</v>
      </c>
      <c r="B740" s="278">
        <v>94.49</v>
      </c>
    </row>
    <row r="741" spans="1:2" x14ac:dyDescent="0.25">
      <c r="A741" s="277" t="s">
        <v>11988</v>
      </c>
      <c r="B741" s="278">
        <v>93.33</v>
      </c>
    </row>
    <row r="742" spans="1:2" x14ac:dyDescent="0.25">
      <c r="A742" s="277" t="s">
        <v>380</v>
      </c>
      <c r="B742" s="278">
        <v>0.26</v>
      </c>
    </row>
    <row r="743" spans="1:2" x14ac:dyDescent="0.25">
      <c r="A743" s="277" t="s">
        <v>11989</v>
      </c>
      <c r="B743" s="278">
        <v>0.26</v>
      </c>
    </row>
    <row r="744" spans="1:2" x14ac:dyDescent="0.25">
      <c r="A744" s="277" t="s">
        <v>6571</v>
      </c>
      <c r="B744" s="278">
        <v>0.98</v>
      </c>
    </row>
    <row r="745" spans="1:2" x14ac:dyDescent="0.25">
      <c r="A745" s="277" t="s">
        <v>11990</v>
      </c>
      <c r="B745" s="278">
        <v>0.95</v>
      </c>
    </row>
    <row r="746" spans="1:2" x14ac:dyDescent="0.25">
      <c r="A746" s="277" t="s">
        <v>381</v>
      </c>
      <c r="B746" s="278">
        <v>3761.75</v>
      </c>
    </row>
    <row r="747" spans="1:2" x14ac:dyDescent="0.25">
      <c r="A747" s="277" t="s">
        <v>11991</v>
      </c>
      <c r="B747" s="278">
        <v>3531.13</v>
      </c>
    </row>
    <row r="748" spans="1:2" x14ac:dyDescent="0.25">
      <c r="A748" s="277" t="s">
        <v>382</v>
      </c>
      <c r="B748" s="278">
        <v>267.23</v>
      </c>
    </row>
    <row r="749" spans="1:2" x14ac:dyDescent="0.25">
      <c r="A749" s="277" t="s">
        <v>11992</v>
      </c>
      <c r="B749" s="278">
        <v>231.54</v>
      </c>
    </row>
    <row r="750" spans="1:2" x14ac:dyDescent="0.25">
      <c r="A750" s="277" t="s">
        <v>383</v>
      </c>
      <c r="B750" s="278">
        <v>350.72</v>
      </c>
    </row>
    <row r="751" spans="1:2" x14ac:dyDescent="0.25">
      <c r="A751" s="277" t="s">
        <v>11993</v>
      </c>
      <c r="B751" s="278">
        <v>303.88</v>
      </c>
    </row>
    <row r="752" spans="1:2" x14ac:dyDescent="0.25">
      <c r="A752" s="277" t="s">
        <v>385</v>
      </c>
      <c r="B752" s="278">
        <v>7.0000000000000007E-2</v>
      </c>
    </row>
    <row r="753" spans="1:2" x14ac:dyDescent="0.25">
      <c r="A753" s="277" t="s">
        <v>11994</v>
      </c>
      <c r="B753" s="278">
        <v>7.0000000000000007E-2</v>
      </c>
    </row>
    <row r="754" spans="1:2" x14ac:dyDescent="0.25">
      <c r="A754" s="277" t="s">
        <v>6572</v>
      </c>
      <c r="B754" s="278">
        <v>297.39999999999998</v>
      </c>
    </row>
    <row r="755" spans="1:2" x14ac:dyDescent="0.25">
      <c r="A755" s="277" t="s">
        <v>11995</v>
      </c>
      <c r="B755" s="278">
        <v>297.39999999999998</v>
      </c>
    </row>
    <row r="756" spans="1:2" x14ac:dyDescent="0.25">
      <c r="A756" s="277" t="s">
        <v>6573</v>
      </c>
      <c r="B756" s="278">
        <v>214.7</v>
      </c>
    </row>
    <row r="757" spans="1:2" x14ac:dyDescent="0.25">
      <c r="A757" s="277" t="s">
        <v>11996</v>
      </c>
      <c r="B757" s="278">
        <v>214.7</v>
      </c>
    </row>
    <row r="758" spans="1:2" x14ac:dyDescent="0.25">
      <c r="A758" s="277" t="s">
        <v>6574</v>
      </c>
      <c r="B758" s="278">
        <v>179.3</v>
      </c>
    </row>
    <row r="759" spans="1:2" x14ac:dyDescent="0.25">
      <c r="A759" s="277" t="s">
        <v>11997</v>
      </c>
      <c r="B759" s="278">
        <v>179.3</v>
      </c>
    </row>
    <row r="760" spans="1:2" x14ac:dyDescent="0.25">
      <c r="A760" s="277" t="s">
        <v>386</v>
      </c>
      <c r="B760" s="278">
        <v>5742.16</v>
      </c>
    </row>
    <row r="761" spans="1:2" x14ac:dyDescent="0.25">
      <c r="A761" s="277" t="s">
        <v>11998</v>
      </c>
      <c r="B761" s="278">
        <v>5100.87</v>
      </c>
    </row>
    <row r="762" spans="1:2" x14ac:dyDescent="0.25">
      <c r="A762" s="277" t="s">
        <v>387</v>
      </c>
      <c r="B762" s="278">
        <v>5892.58</v>
      </c>
    </row>
    <row r="763" spans="1:2" x14ac:dyDescent="0.25">
      <c r="A763" s="277" t="s">
        <v>11999</v>
      </c>
      <c r="B763" s="278">
        <v>5247.94</v>
      </c>
    </row>
    <row r="764" spans="1:2" x14ac:dyDescent="0.25">
      <c r="A764" s="277" t="s">
        <v>388</v>
      </c>
      <c r="B764" s="278">
        <v>6193.4</v>
      </c>
    </row>
    <row r="765" spans="1:2" x14ac:dyDescent="0.25">
      <c r="A765" s="277" t="s">
        <v>12000</v>
      </c>
      <c r="B765" s="278">
        <v>5542.09</v>
      </c>
    </row>
    <row r="766" spans="1:2" x14ac:dyDescent="0.25">
      <c r="A766" s="277" t="s">
        <v>389</v>
      </c>
      <c r="B766" s="278">
        <v>9333.74</v>
      </c>
    </row>
    <row r="767" spans="1:2" x14ac:dyDescent="0.25">
      <c r="A767" s="277" t="s">
        <v>12001</v>
      </c>
      <c r="B767" s="278">
        <v>8251.2999999999993</v>
      </c>
    </row>
    <row r="768" spans="1:2" x14ac:dyDescent="0.25">
      <c r="A768" s="277" t="s">
        <v>390</v>
      </c>
      <c r="B768" s="278">
        <v>9484.15</v>
      </c>
    </row>
    <row r="769" spans="1:2" x14ac:dyDescent="0.25">
      <c r="A769" s="277" t="s">
        <v>12002</v>
      </c>
      <c r="B769" s="278">
        <v>8398.3700000000008</v>
      </c>
    </row>
    <row r="770" spans="1:2" x14ac:dyDescent="0.25">
      <c r="A770" s="277" t="s">
        <v>391</v>
      </c>
      <c r="B770" s="278">
        <v>9784.9699999999993</v>
      </c>
    </row>
    <row r="771" spans="1:2" x14ac:dyDescent="0.25">
      <c r="A771" s="277" t="s">
        <v>12003</v>
      </c>
      <c r="B771" s="278">
        <v>8692.52</v>
      </c>
    </row>
    <row r="772" spans="1:2" x14ac:dyDescent="0.25">
      <c r="A772" s="277" t="s">
        <v>392</v>
      </c>
      <c r="B772" s="278">
        <v>14901.12</v>
      </c>
    </row>
    <row r="773" spans="1:2" x14ac:dyDescent="0.25">
      <c r="A773" s="277" t="s">
        <v>12004</v>
      </c>
      <c r="B773" s="278">
        <v>13275.35</v>
      </c>
    </row>
    <row r="774" spans="1:2" x14ac:dyDescent="0.25">
      <c r="A774" s="277" t="s">
        <v>394</v>
      </c>
      <c r="B774" s="278">
        <v>11399.77</v>
      </c>
    </row>
    <row r="775" spans="1:2" x14ac:dyDescent="0.25">
      <c r="A775" s="277" t="s">
        <v>12005</v>
      </c>
      <c r="B775" s="278">
        <v>10156.01</v>
      </c>
    </row>
    <row r="776" spans="1:2" x14ac:dyDescent="0.25">
      <c r="A776" s="277" t="s">
        <v>395</v>
      </c>
      <c r="B776" s="278">
        <v>9689.7999999999993</v>
      </c>
    </row>
    <row r="777" spans="1:2" x14ac:dyDescent="0.25">
      <c r="A777" s="277" t="s">
        <v>12006</v>
      </c>
      <c r="B777" s="278">
        <v>8632.61</v>
      </c>
    </row>
    <row r="778" spans="1:2" x14ac:dyDescent="0.25">
      <c r="A778" s="277" t="s">
        <v>396</v>
      </c>
      <c r="B778" s="278">
        <v>8956.9599999999991</v>
      </c>
    </row>
    <row r="779" spans="1:2" x14ac:dyDescent="0.25">
      <c r="A779" s="277" t="s">
        <v>12007</v>
      </c>
      <c r="B779" s="278">
        <v>7979.72</v>
      </c>
    </row>
    <row r="780" spans="1:2" x14ac:dyDescent="0.25">
      <c r="A780" s="277" t="s">
        <v>397</v>
      </c>
      <c r="B780" s="278">
        <v>6839.86</v>
      </c>
    </row>
    <row r="781" spans="1:2" x14ac:dyDescent="0.25">
      <c r="A781" s="277" t="s">
        <v>12008</v>
      </c>
      <c r="B781" s="278">
        <v>6093.6</v>
      </c>
    </row>
    <row r="782" spans="1:2" x14ac:dyDescent="0.25">
      <c r="A782" s="277" t="s">
        <v>398</v>
      </c>
      <c r="B782" s="278">
        <v>5822.03</v>
      </c>
    </row>
    <row r="783" spans="1:2" x14ac:dyDescent="0.25">
      <c r="A783" s="277" t="s">
        <v>12009</v>
      </c>
      <c r="B783" s="278">
        <v>5186.82</v>
      </c>
    </row>
    <row r="784" spans="1:2" x14ac:dyDescent="0.25">
      <c r="A784" s="277" t="s">
        <v>399</v>
      </c>
      <c r="B784" s="278">
        <v>10422.65</v>
      </c>
    </row>
    <row r="785" spans="1:2" x14ac:dyDescent="0.25">
      <c r="A785" s="277" t="s">
        <v>12010</v>
      </c>
      <c r="B785" s="278">
        <v>9285.5</v>
      </c>
    </row>
    <row r="786" spans="1:2" x14ac:dyDescent="0.25">
      <c r="A786" s="277" t="s">
        <v>400</v>
      </c>
      <c r="B786" s="278">
        <v>7979.84</v>
      </c>
    </row>
    <row r="787" spans="1:2" x14ac:dyDescent="0.25">
      <c r="A787" s="277" t="s">
        <v>12011</v>
      </c>
      <c r="B787" s="278">
        <v>7109.21</v>
      </c>
    </row>
    <row r="788" spans="1:2" x14ac:dyDescent="0.25">
      <c r="A788" s="277" t="s">
        <v>401</v>
      </c>
      <c r="B788" s="278">
        <v>6799.15</v>
      </c>
    </row>
    <row r="789" spans="1:2" x14ac:dyDescent="0.25">
      <c r="A789" s="277" t="s">
        <v>12012</v>
      </c>
      <c r="B789" s="278">
        <v>6057.34</v>
      </c>
    </row>
    <row r="790" spans="1:2" x14ac:dyDescent="0.25">
      <c r="A790" s="277" t="s">
        <v>402</v>
      </c>
      <c r="B790" s="278">
        <v>6269.87</v>
      </c>
    </row>
    <row r="791" spans="1:2" x14ac:dyDescent="0.25">
      <c r="A791" s="277" t="s">
        <v>12013</v>
      </c>
      <c r="B791" s="278">
        <v>5585.81</v>
      </c>
    </row>
    <row r="792" spans="1:2" x14ac:dyDescent="0.25">
      <c r="A792" s="277" t="s">
        <v>403</v>
      </c>
      <c r="B792" s="278">
        <v>4804.1899999999996</v>
      </c>
    </row>
    <row r="793" spans="1:2" x14ac:dyDescent="0.25">
      <c r="A793" s="277" t="s">
        <v>12014</v>
      </c>
      <c r="B793" s="278">
        <v>4280.03</v>
      </c>
    </row>
    <row r="794" spans="1:2" x14ac:dyDescent="0.25">
      <c r="A794" s="277" t="s">
        <v>404</v>
      </c>
      <c r="B794" s="278">
        <v>4071.34</v>
      </c>
    </row>
    <row r="795" spans="1:2" x14ac:dyDescent="0.25">
      <c r="A795" s="277" t="s">
        <v>12015</v>
      </c>
      <c r="B795" s="278">
        <v>3627.14</v>
      </c>
    </row>
    <row r="796" spans="1:2" x14ac:dyDescent="0.25">
      <c r="A796" s="277" t="s">
        <v>405</v>
      </c>
      <c r="B796" s="278">
        <v>358.54</v>
      </c>
    </row>
    <row r="797" spans="1:2" x14ac:dyDescent="0.25">
      <c r="A797" s="277" t="s">
        <v>12016</v>
      </c>
      <c r="B797" s="278">
        <v>312.08999999999997</v>
      </c>
    </row>
    <row r="798" spans="1:2" x14ac:dyDescent="0.25">
      <c r="A798" s="277" t="s">
        <v>406</v>
      </c>
      <c r="B798" s="278">
        <v>190.06</v>
      </c>
    </row>
    <row r="799" spans="1:2" x14ac:dyDescent="0.25">
      <c r="A799" s="277" t="s">
        <v>12017</v>
      </c>
      <c r="B799" s="278">
        <v>166.06</v>
      </c>
    </row>
    <row r="800" spans="1:2" x14ac:dyDescent="0.25">
      <c r="A800" s="277" t="s">
        <v>407</v>
      </c>
      <c r="B800" s="278">
        <v>2058.62</v>
      </c>
    </row>
    <row r="801" spans="1:2" x14ac:dyDescent="0.25">
      <c r="A801" s="277" t="s">
        <v>12018</v>
      </c>
      <c r="B801" s="278">
        <v>1798.82</v>
      </c>
    </row>
    <row r="802" spans="1:2" x14ac:dyDescent="0.25">
      <c r="A802" s="277" t="s">
        <v>409</v>
      </c>
      <c r="B802" s="278">
        <v>1236.9000000000001</v>
      </c>
    </row>
    <row r="803" spans="1:2" x14ac:dyDescent="0.25">
      <c r="A803" s="277" t="s">
        <v>12019</v>
      </c>
      <c r="B803" s="278">
        <v>1080.8</v>
      </c>
    </row>
    <row r="804" spans="1:2" x14ac:dyDescent="0.25">
      <c r="A804" s="277" t="s">
        <v>410</v>
      </c>
      <c r="B804" s="278">
        <v>1444.49</v>
      </c>
    </row>
    <row r="805" spans="1:2" x14ac:dyDescent="0.25">
      <c r="A805" s="277" t="s">
        <v>12020</v>
      </c>
      <c r="B805" s="278">
        <v>1262.2</v>
      </c>
    </row>
    <row r="806" spans="1:2" x14ac:dyDescent="0.25">
      <c r="A806" s="277" t="s">
        <v>411</v>
      </c>
      <c r="B806" s="278">
        <v>864.96</v>
      </c>
    </row>
    <row r="807" spans="1:2" x14ac:dyDescent="0.25">
      <c r="A807" s="277" t="s">
        <v>12021</v>
      </c>
      <c r="B807" s="278">
        <v>755.8</v>
      </c>
    </row>
    <row r="808" spans="1:2" x14ac:dyDescent="0.25">
      <c r="A808" s="277" t="s">
        <v>412</v>
      </c>
      <c r="B808" s="278">
        <v>1646.9</v>
      </c>
    </row>
    <row r="809" spans="1:2" x14ac:dyDescent="0.25">
      <c r="A809" s="277" t="s">
        <v>12022</v>
      </c>
      <c r="B809" s="278">
        <v>1439.06</v>
      </c>
    </row>
    <row r="810" spans="1:2" x14ac:dyDescent="0.25">
      <c r="A810" s="277" t="s">
        <v>413</v>
      </c>
      <c r="B810" s="278">
        <v>989.52</v>
      </c>
    </row>
    <row r="811" spans="1:2" x14ac:dyDescent="0.25">
      <c r="A811" s="277" t="s">
        <v>12023</v>
      </c>
      <c r="B811" s="278">
        <v>864.64</v>
      </c>
    </row>
    <row r="812" spans="1:2" x14ac:dyDescent="0.25">
      <c r="A812" s="277" t="s">
        <v>414</v>
      </c>
      <c r="B812" s="278">
        <v>1155.5899999999999</v>
      </c>
    </row>
    <row r="813" spans="1:2" x14ac:dyDescent="0.25">
      <c r="A813" s="277" t="s">
        <v>12024</v>
      </c>
      <c r="B813" s="278">
        <v>1009.75</v>
      </c>
    </row>
    <row r="814" spans="1:2" x14ac:dyDescent="0.25">
      <c r="A814" s="277" t="s">
        <v>415</v>
      </c>
      <c r="B814" s="278">
        <v>691.97</v>
      </c>
    </row>
    <row r="815" spans="1:2" x14ac:dyDescent="0.25">
      <c r="A815" s="277" t="s">
        <v>12025</v>
      </c>
      <c r="B815" s="278">
        <v>604.64</v>
      </c>
    </row>
    <row r="816" spans="1:2" x14ac:dyDescent="0.25">
      <c r="A816" s="277" t="s">
        <v>416</v>
      </c>
      <c r="B816" s="278">
        <v>1414</v>
      </c>
    </row>
    <row r="817" spans="1:2" x14ac:dyDescent="0.25">
      <c r="A817" s="277" t="s">
        <v>12026</v>
      </c>
      <c r="B817" s="278">
        <v>1226.22</v>
      </c>
    </row>
    <row r="818" spans="1:2" x14ac:dyDescent="0.25">
      <c r="A818" s="277" t="s">
        <v>417</v>
      </c>
      <c r="B818" s="278">
        <v>989.8</v>
      </c>
    </row>
    <row r="819" spans="1:2" x14ac:dyDescent="0.25">
      <c r="A819" s="277" t="s">
        <v>12027</v>
      </c>
      <c r="B819" s="278">
        <v>858.35</v>
      </c>
    </row>
    <row r="820" spans="1:2" x14ac:dyDescent="0.25">
      <c r="A820" s="277" t="s">
        <v>418</v>
      </c>
      <c r="B820" s="278">
        <v>707</v>
      </c>
    </row>
    <row r="821" spans="1:2" x14ac:dyDescent="0.25">
      <c r="A821" s="277" t="s">
        <v>12028</v>
      </c>
      <c r="B821" s="278">
        <v>613.11</v>
      </c>
    </row>
    <row r="822" spans="1:2" x14ac:dyDescent="0.25">
      <c r="A822" s="277" t="s">
        <v>419</v>
      </c>
      <c r="B822" s="278">
        <v>2.58</v>
      </c>
    </row>
    <row r="823" spans="1:2" x14ac:dyDescent="0.25">
      <c r="A823" s="277" t="s">
        <v>12029</v>
      </c>
      <c r="B823" s="278">
        <v>2.2400000000000002</v>
      </c>
    </row>
    <row r="824" spans="1:2" x14ac:dyDescent="0.25">
      <c r="A824" s="277" t="s">
        <v>420</v>
      </c>
      <c r="B824" s="278">
        <v>1.8</v>
      </c>
    </row>
    <row r="825" spans="1:2" x14ac:dyDescent="0.25">
      <c r="A825" s="277" t="s">
        <v>12030</v>
      </c>
      <c r="B825" s="278">
        <v>1.57</v>
      </c>
    </row>
    <row r="826" spans="1:2" x14ac:dyDescent="0.25">
      <c r="A826" s="277" t="s">
        <v>421</v>
      </c>
      <c r="B826" s="278">
        <v>2.2799999999999998</v>
      </c>
    </row>
    <row r="827" spans="1:2" x14ac:dyDescent="0.25">
      <c r="A827" s="277" t="s">
        <v>12031</v>
      </c>
      <c r="B827" s="278">
        <v>1.98</v>
      </c>
    </row>
    <row r="828" spans="1:2" x14ac:dyDescent="0.25">
      <c r="A828" s="277" t="s">
        <v>422</v>
      </c>
      <c r="B828" s="278">
        <v>1.37</v>
      </c>
    </row>
    <row r="829" spans="1:2" x14ac:dyDescent="0.25">
      <c r="A829" s="277" t="s">
        <v>12032</v>
      </c>
      <c r="B829" s="278">
        <v>1.19</v>
      </c>
    </row>
    <row r="830" spans="1:2" x14ac:dyDescent="0.25">
      <c r="A830" s="277" t="s">
        <v>423</v>
      </c>
      <c r="B830" s="278">
        <v>2.75</v>
      </c>
    </row>
    <row r="831" spans="1:2" x14ac:dyDescent="0.25">
      <c r="A831" s="277" t="s">
        <v>12033</v>
      </c>
      <c r="B831" s="278">
        <v>2.44</v>
      </c>
    </row>
    <row r="832" spans="1:2" x14ac:dyDescent="0.25">
      <c r="A832" s="277" t="s">
        <v>424</v>
      </c>
      <c r="B832" s="278">
        <v>4.38</v>
      </c>
    </row>
    <row r="833" spans="1:2" x14ac:dyDescent="0.25">
      <c r="A833" s="277" t="s">
        <v>12034</v>
      </c>
      <c r="B833" s="278">
        <v>3.88</v>
      </c>
    </row>
    <row r="834" spans="1:2" x14ac:dyDescent="0.25">
      <c r="A834" s="277" t="s">
        <v>425</v>
      </c>
      <c r="B834" s="278">
        <v>5.6</v>
      </c>
    </row>
    <row r="835" spans="1:2" x14ac:dyDescent="0.25">
      <c r="A835" s="277" t="s">
        <v>12035</v>
      </c>
      <c r="B835" s="278">
        <v>5.01</v>
      </c>
    </row>
    <row r="836" spans="1:2" x14ac:dyDescent="0.25">
      <c r="A836" s="277" t="s">
        <v>6575</v>
      </c>
      <c r="B836" s="278">
        <v>5950.62</v>
      </c>
    </row>
    <row r="837" spans="1:2" x14ac:dyDescent="0.25">
      <c r="A837" s="277" t="s">
        <v>12036</v>
      </c>
      <c r="B837" s="278">
        <v>5290.3</v>
      </c>
    </row>
    <row r="838" spans="1:2" x14ac:dyDescent="0.25">
      <c r="A838" s="277" t="s">
        <v>6576</v>
      </c>
      <c r="B838" s="278">
        <v>1.92</v>
      </c>
    </row>
    <row r="839" spans="1:2" x14ac:dyDescent="0.25">
      <c r="A839" s="277" t="s">
        <v>12037</v>
      </c>
      <c r="B839" s="278">
        <v>1.71</v>
      </c>
    </row>
    <row r="840" spans="1:2" x14ac:dyDescent="0.25">
      <c r="A840" s="277" t="s">
        <v>6577</v>
      </c>
      <c r="B840" s="278">
        <v>1.33</v>
      </c>
    </row>
    <row r="841" spans="1:2" x14ac:dyDescent="0.25">
      <c r="A841" s="277" t="s">
        <v>12038</v>
      </c>
      <c r="B841" s="278">
        <v>1.18</v>
      </c>
    </row>
    <row r="842" spans="1:2" x14ac:dyDescent="0.25">
      <c r="A842" s="277" t="s">
        <v>6578</v>
      </c>
      <c r="B842" s="278">
        <v>5349.42</v>
      </c>
    </row>
    <row r="843" spans="1:2" x14ac:dyDescent="0.25">
      <c r="A843" s="277" t="s">
        <v>12039</v>
      </c>
      <c r="B843" s="278">
        <v>4756.3100000000004</v>
      </c>
    </row>
    <row r="844" spans="1:2" x14ac:dyDescent="0.25">
      <c r="A844" s="277" t="s">
        <v>6579</v>
      </c>
      <c r="B844" s="278">
        <v>2.62</v>
      </c>
    </row>
    <row r="845" spans="1:2" x14ac:dyDescent="0.25">
      <c r="A845" s="277" t="s">
        <v>12040</v>
      </c>
      <c r="B845" s="278">
        <v>2.3199999999999998</v>
      </c>
    </row>
    <row r="846" spans="1:2" x14ac:dyDescent="0.25">
      <c r="A846" s="277" t="s">
        <v>6580</v>
      </c>
      <c r="B846" s="278">
        <v>2.13</v>
      </c>
    </row>
    <row r="847" spans="1:2" x14ac:dyDescent="0.25">
      <c r="A847" s="277" t="s">
        <v>12041</v>
      </c>
      <c r="B847" s="278">
        <v>1.9</v>
      </c>
    </row>
    <row r="848" spans="1:2" x14ac:dyDescent="0.25">
      <c r="A848" s="277" t="s">
        <v>6581</v>
      </c>
      <c r="B848" s="278">
        <v>5950.62</v>
      </c>
    </row>
    <row r="849" spans="1:2" x14ac:dyDescent="0.25">
      <c r="A849" s="277" t="s">
        <v>12042</v>
      </c>
      <c r="B849" s="278">
        <v>5290.3</v>
      </c>
    </row>
    <row r="850" spans="1:2" x14ac:dyDescent="0.25">
      <c r="A850" s="277" t="s">
        <v>6582</v>
      </c>
      <c r="B850" s="278">
        <v>4956.1000000000004</v>
      </c>
    </row>
    <row r="851" spans="1:2" x14ac:dyDescent="0.25">
      <c r="A851" s="277" t="s">
        <v>12043</v>
      </c>
      <c r="B851" s="278">
        <v>4406.1099999999997</v>
      </c>
    </row>
    <row r="852" spans="1:2" x14ac:dyDescent="0.25">
      <c r="A852" s="277" t="s">
        <v>6583</v>
      </c>
      <c r="B852" s="278">
        <v>3561.01</v>
      </c>
    </row>
    <row r="853" spans="1:2" x14ac:dyDescent="0.25">
      <c r="A853" s="277" t="s">
        <v>12044</v>
      </c>
      <c r="B853" s="278">
        <v>3214.95</v>
      </c>
    </row>
    <row r="854" spans="1:2" x14ac:dyDescent="0.25">
      <c r="A854" s="277" t="s">
        <v>6584</v>
      </c>
      <c r="B854" s="278">
        <v>1.56</v>
      </c>
    </row>
    <row r="855" spans="1:2" x14ac:dyDescent="0.25">
      <c r="A855" s="277" t="s">
        <v>12045</v>
      </c>
      <c r="B855" s="278">
        <v>1.35</v>
      </c>
    </row>
    <row r="856" spans="1:2" x14ac:dyDescent="0.25">
      <c r="A856" s="277" t="s">
        <v>426</v>
      </c>
      <c r="B856" s="278">
        <v>1.32</v>
      </c>
    </row>
    <row r="857" spans="1:2" x14ac:dyDescent="0.25">
      <c r="A857" s="277" t="s">
        <v>12046</v>
      </c>
      <c r="B857" s="278">
        <v>1.18</v>
      </c>
    </row>
    <row r="858" spans="1:2" x14ac:dyDescent="0.25">
      <c r="A858" s="277" t="s">
        <v>428</v>
      </c>
      <c r="B858" s="278">
        <v>8.6</v>
      </c>
    </row>
    <row r="859" spans="1:2" x14ac:dyDescent="0.25">
      <c r="A859" s="277" t="s">
        <v>12047</v>
      </c>
      <c r="B859" s="278">
        <v>7.62</v>
      </c>
    </row>
    <row r="860" spans="1:2" x14ac:dyDescent="0.25">
      <c r="A860" s="277" t="s">
        <v>429</v>
      </c>
      <c r="B860" s="278">
        <v>11.69</v>
      </c>
    </row>
    <row r="861" spans="1:2" x14ac:dyDescent="0.25">
      <c r="A861" s="277" t="s">
        <v>12048</v>
      </c>
      <c r="B861" s="278">
        <v>10.37</v>
      </c>
    </row>
    <row r="862" spans="1:2" x14ac:dyDescent="0.25">
      <c r="A862" s="277" t="s">
        <v>430</v>
      </c>
      <c r="B862" s="278">
        <v>60.46</v>
      </c>
    </row>
    <row r="863" spans="1:2" x14ac:dyDescent="0.25">
      <c r="A863" s="277" t="s">
        <v>12049</v>
      </c>
      <c r="B863" s="278">
        <v>53.54</v>
      </c>
    </row>
    <row r="864" spans="1:2" x14ac:dyDescent="0.25">
      <c r="A864" s="277" t="s">
        <v>431</v>
      </c>
      <c r="B864" s="278">
        <v>14.79</v>
      </c>
    </row>
    <row r="865" spans="1:2" x14ac:dyDescent="0.25">
      <c r="A865" s="277" t="s">
        <v>12050</v>
      </c>
      <c r="B865" s="278">
        <v>13.1</v>
      </c>
    </row>
    <row r="866" spans="1:2" x14ac:dyDescent="0.25">
      <c r="A866" s="277" t="s">
        <v>432</v>
      </c>
      <c r="B866" s="278">
        <v>19.97</v>
      </c>
    </row>
    <row r="867" spans="1:2" x14ac:dyDescent="0.25">
      <c r="A867" s="277" t="s">
        <v>12051</v>
      </c>
      <c r="B867" s="278">
        <v>17.690000000000001</v>
      </c>
    </row>
    <row r="868" spans="1:2" x14ac:dyDescent="0.25">
      <c r="A868" s="277" t="s">
        <v>6585</v>
      </c>
      <c r="B868" s="278">
        <v>0.22</v>
      </c>
    </row>
    <row r="869" spans="1:2" x14ac:dyDescent="0.25">
      <c r="A869" s="277" t="s">
        <v>12052</v>
      </c>
      <c r="B869" s="278">
        <v>0.2</v>
      </c>
    </row>
    <row r="870" spans="1:2" x14ac:dyDescent="0.25">
      <c r="A870" s="277" t="s">
        <v>433</v>
      </c>
      <c r="B870" s="278">
        <v>6941.64</v>
      </c>
    </row>
    <row r="871" spans="1:2" x14ac:dyDescent="0.25">
      <c r="A871" s="277" t="s">
        <v>12053</v>
      </c>
      <c r="B871" s="278">
        <v>6184.28</v>
      </c>
    </row>
    <row r="872" spans="1:2" x14ac:dyDescent="0.25">
      <c r="A872" s="277" t="s">
        <v>434</v>
      </c>
      <c r="B872" s="278">
        <v>5553.31</v>
      </c>
    </row>
    <row r="873" spans="1:2" x14ac:dyDescent="0.25">
      <c r="A873" s="277" t="s">
        <v>12054</v>
      </c>
      <c r="B873" s="278">
        <v>4947.42</v>
      </c>
    </row>
    <row r="874" spans="1:2" x14ac:dyDescent="0.25">
      <c r="A874" s="277" t="s">
        <v>435</v>
      </c>
      <c r="B874" s="278">
        <v>5553.31</v>
      </c>
    </row>
    <row r="875" spans="1:2" x14ac:dyDescent="0.25">
      <c r="A875" s="277" t="s">
        <v>12055</v>
      </c>
      <c r="B875" s="278">
        <v>4947.42</v>
      </c>
    </row>
    <row r="876" spans="1:2" x14ac:dyDescent="0.25">
      <c r="A876" s="277" t="s">
        <v>436</v>
      </c>
      <c r="B876" s="278">
        <v>4164.18</v>
      </c>
    </row>
    <row r="877" spans="1:2" x14ac:dyDescent="0.25">
      <c r="A877" s="277" t="s">
        <v>12056</v>
      </c>
      <c r="B877" s="278">
        <v>3709.85</v>
      </c>
    </row>
    <row r="878" spans="1:2" x14ac:dyDescent="0.25">
      <c r="A878" s="277" t="s">
        <v>437</v>
      </c>
      <c r="B878" s="278">
        <v>8346.26</v>
      </c>
    </row>
    <row r="879" spans="1:2" x14ac:dyDescent="0.25">
      <c r="A879" s="277" t="s">
        <v>12057</v>
      </c>
      <c r="B879" s="278">
        <v>7435.66</v>
      </c>
    </row>
    <row r="880" spans="1:2" x14ac:dyDescent="0.25">
      <c r="A880" s="277" t="s">
        <v>438</v>
      </c>
      <c r="B880" s="278">
        <v>6941.64</v>
      </c>
    </row>
    <row r="881" spans="1:2" x14ac:dyDescent="0.25">
      <c r="A881" s="277" t="s">
        <v>12058</v>
      </c>
      <c r="B881" s="278">
        <v>6184.28</v>
      </c>
    </row>
    <row r="882" spans="1:2" x14ac:dyDescent="0.25">
      <c r="A882" s="277" t="s">
        <v>439</v>
      </c>
      <c r="B882" s="278">
        <v>6941.64</v>
      </c>
    </row>
    <row r="883" spans="1:2" x14ac:dyDescent="0.25">
      <c r="A883" s="277" t="s">
        <v>12059</v>
      </c>
      <c r="B883" s="278">
        <v>6184.28</v>
      </c>
    </row>
    <row r="884" spans="1:2" x14ac:dyDescent="0.25">
      <c r="A884" s="277" t="s">
        <v>440</v>
      </c>
      <c r="B884" s="278">
        <v>5553.31</v>
      </c>
    </row>
    <row r="885" spans="1:2" x14ac:dyDescent="0.25">
      <c r="A885" s="277" t="s">
        <v>12060</v>
      </c>
      <c r="B885" s="278">
        <v>4947.42</v>
      </c>
    </row>
    <row r="886" spans="1:2" x14ac:dyDescent="0.25">
      <c r="A886" s="277" t="s">
        <v>441</v>
      </c>
      <c r="B886" s="278">
        <v>9730.52</v>
      </c>
    </row>
    <row r="887" spans="1:2" x14ac:dyDescent="0.25">
      <c r="A887" s="277" t="s">
        <v>12061</v>
      </c>
      <c r="B887" s="278">
        <v>8668.8799999999992</v>
      </c>
    </row>
    <row r="888" spans="1:2" x14ac:dyDescent="0.25">
      <c r="A888" s="277" t="s">
        <v>442</v>
      </c>
      <c r="B888" s="278">
        <v>8346.26</v>
      </c>
    </row>
    <row r="889" spans="1:2" x14ac:dyDescent="0.25">
      <c r="A889" s="277" t="s">
        <v>12062</v>
      </c>
      <c r="B889" s="278">
        <v>7435.66</v>
      </c>
    </row>
    <row r="890" spans="1:2" x14ac:dyDescent="0.25">
      <c r="A890" s="277" t="s">
        <v>443</v>
      </c>
      <c r="B890" s="278">
        <v>8346.26</v>
      </c>
    </row>
    <row r="891" spans="1:2" x14ac:dyDescent="0.25">
      <c r="A891" s="277" t="s">
        <v>12063</v>
      </c>
      <c r="B891" s="278">
        <v>7435.66</v>
      </c>
    </row>
    <row r="892" spans="1:2" x14ac:dyDescent="0.25">
      <c r="A892" s="277" t="s">
        <v>444</v>
      </c>
      <c r="B892" s="278">
        <v>6941.64</v>
      </c>
    </row>
    <row r="893" spans="1:2" x14ac:dyDescent="0.25">
      <c r="A893" s="277" t="s">
        <v>12064</v>
      </c>
      <c r="B893" s="278">
        <v>6184.28</v>
      </c>
    </row>
    <row r="894" spans="1:2" x14ac:dyDescent="0.25">
      <c r="A894" s="277" t="s">
        <v>445</v>
      </c>
      <c r="B894" s="278">
        <v>24654.53</v>
      </c>
    </row>
    <row r="895" spans="1:2" x14ac:dyDescent="0.25">
      <c r="A895" s="277" t="s">
        <v>12065</v>
      </c>
      <c r="B895" s="278">
        <v>21907.51</v>
      </c>
    </row>
    <row r="896" spans="1:2" x14ac:dyDescent="0.25">
      <c r="A896" s="277" t="s">
        <v>446</v>
      </c>
      <c r="B896" s="278">
        <v>13477.4</v>
      </c>
    </row>
    <row r="897" spans="1:2" x14ac:dyDescent="0.25">
      <c r="A897" s="277" t="s">
        <v>12066</v>
      </c>
      <c r="B897" s="278">
        <v>12004.38</v>
      </c>
    </row>
    <row r="898" spans="1:2" x14ac:dyDescent="0.25">
      <c r="A898" s="277" t="s">
        <v>447</v>
      </c>
      <c r="B898" s="278">
        <v>17273.59</v>
      </c>
    </row>
    <row r="899" spans="1:2" x14ac:dyDescent="0.25">
      <c r="A899" s="277" t="s">
        <v>12067</v>
      </c>
      <c r="B899" s="278">
        <v>15372</v>
      </c>
    </row>
    <row r="900" spans="1:2" x14ac:dyDescent="0.25">
      <c r="A900" s="277" t="s">
        <v>448</v>
      </c>
      <c r="B900" s="278">
        <v>9850.85</v>
      </c>
    </row>
    <row r="901" spans="1:2" x14ac:dyDescent="0.25">
      <c r="A901" s="277" t="s">
        <v>12068</v>
      </c>
      <c r="B901" s="278">
        <v>8804.91</v>
      </c>
    </row>
    <row r="902" spans="1:2" x14ac:dyDescent="0.25">
      <c r="A902" s="277" t="s">
        <v>449</v>
      </c>
      <c r="B902" s="278">
        <v>10859.9</v>
      </c>
    </row>
    <row r="903" spans="1:2" x14ac:dyDescent="0.25">
      <c r="A903" s="277" t="s">
        <v>12069</v>
      </c>
      <c r="B903" s="278">
        <v>9761.02</v>
      </c>
    </row>
    <row r="904" spans="1:2" x14ac:dyDescent="0.25">
      <c r="A904" s="277" t="s">
        <v>450</v>
      </c>
      <c r="B904" s="278">
        <v>9653.25</v>
      </c>
    </row>
    <row r="905" spans="1:2" x14ac:dyDescent="0.25">
      <c r="A905" s="277" t="s">
        <v>12070</v>
      </c>
      <c r="B905" s="278">
        <v>8676.4599999999991</v>
      </c>
    </row>
    <row r="906" spans="1:2" x14ac:dyDescent="0.25">
      <c r="A906" s="277" t="s">
        <v>451</v>
      </c>
      <c r="B906" s="278">
        <v>2.52</v>
      </c>
    </row>
    <row r="907" spans="1:2" x14ac:dyDescent="0.25">
      <c r="A907" s="277" t="s">
        <v>12071</v>
      </c>
      <c r="B907" s="278">
        <v>2.27</v>
      </c>
    </row>
    <row r="908" spans="1:2" x14ac:dyDescent="0.25">
      <c r="A908" s="277" t="s">
        <v>452</v>
      </c>
      <c r="B908" s="278">
        <v>17.010000000000002</v>
      </c>
    </row>
    <row r="909" spans="1:2" x14ac:dyDescent="0.25">
      <c r="A909" s="277" t="s">
        <v>12072</v>
      </c>
      <c r="B909" s="278">
        <v>15.36</v>
      </c>
    </row>
    <row r="910" spans="1:2" x14ac:dyDescent="0.25">
      <c r="A910" s="277" t="s">
        <v>23107</v>
      </c>
      <c r="B910" s="278">
        <v>5.04</v>
      </c>
    </row>
    <row r="911" spans="1:2" x14ac:dyDescent="0.25">
      <c r="A911" s="277" t="s">
        <v>23108</v>
      </c>
      <c r="B911" s="278">
        <v>4.41</v>
      </c>
    </row>
    <row r="912" spans="1:2" x14ac:dyDescent="0.25">
      <c r="A912" s="277" t="s">
        <v>23109</v>
      </c>
      <c r="B912" s="278">
        <v>1.61</v>
      </c>
    </row>
    <row r="913" spans="1:2" x14ac:dyDescent="0.25">
      <c r="A913" s="277" t="s">
        <v>23110</v>
      </c>
      <c r="B913" s="278">
        <v>1.42</v>
      </c>
    </row>
    <row r="914" spans="1:2" x14ac:dyDescent="0.25">
      <c r="A914" s="277" t="s">
        <v>23111</v>
      </c>
      <c r="B914" s="278">
        <v>0.66</v>
      </c>
    </row>
    <row r="915" spans="1:2" x14ac:dyDescent="0.25">
      <c r="A915" s="277" t="s">
        <v>23112</v>
      </c>
      <c r="B915" s="278">
        <v>0.57999999999999996</v>
      </c>
    </row>
    <row r="916" spans="1:2" x14ac:dyDescent="0.25">
      <c r="A916" s="277" t="s">
        <v>6586</v>
      </c>
      <c r="B916" s="278">
        <v>5.55</v>
      </c>
    </row>
    <row r="917" spans="1:2" x14ac:dyDescent="0.25">
      <c r="A917" s="277" t="s">
        <v>12073</v>
      </c>
      <c r="B917" s="278">
        <v>4.8099999999999996</v>
      </c>
    </row>
    <row r="918" spans="1:2" x14ac:dyDescent="0.25">
      <c r="A918" s="277" t="s">
        <v>6587</v>
      </c>
      <c r="B918" s="278">
        <v>48.47</v>
      </c>
    </row>
    <row r="919" spans="1:2" x14ac:dyDescent="0.25">
      <c r="A919" s="277" t="s">
        <v>12074</v>
      </c>
      <c r="B919" s="278">
        <v>46.02</v>
      </c>
    </row>
    <row r="920" spans="1:2" x14ac:dyDescent="0.25">
      <c r="A920" s="277" t="s">
        <v>6588</v>
      </c>
      <c r="B920" s="278">
        <v>46.63</v>
      </c>
    </row>
    <row r="921" spans="1:2" x14ac:dyDescent="0.25">
      <c r="A921" s="277" t="s">
        <v>12075</v>
      </c>
      <c r="B921" s="278">
        <v>44.17</v>
      </c>
    </row>
    <row r="922" spans="1:2" x14ac:dyDescent="0.25">
      <c r="A922" s="277" t="s">
        <v>6589</v>
      </c>
      <c r="B922" s="278">
        <v>117.92</v>
      </c>
    </row>
    <row r="923" spans="1:2" x14ac:dyDescent="0.25">
      <c r="A923" s="277" t="s">
        <v>12076</v>
      </c>
      <c r="B923" s="278">
        <v>110.87</v>
      </c>
    </row>
    <row r="924" spans="1:2" x14ac:dyDescent="0.25">
      <c r="A924" s="277" t="s">
        <v>6590</v>
      </c>
      <c r="B924" s="278">
        <v>160.85</v>
      </c>
    </row>
    <row r="925" spans="1:2" x14ac:dyDescent="0.25">
      <c r="A925" s="277" t="s">
        <v>12077</v>
      </c>
      <c r="B925" s="278">
        <v>152.08000000000001</v>
      </c>
    </row>
    <row r="926" spans="1:2" x14ac:dyDescent="0.25">
      <c r="A926" s="277" t="s">
        <v>6591</v>
      </c>
      <c r="B926" s="278">
        <v>159</v>
      </c>
    </row>
    <row r="927" spans="1:2" x14ac:dyDescent="0.25">
      <c r="A927" s="277" t="s">
        <v>12078</v>
      </c>
      <c r="B927" s="278">
        <v>150.22999999999999</v>
      </c>
    </row>
    <row r="928" spans="1:2" x14ac:dyDescent="0.25">
      <c r="A928" s="277" t="s">
        <v>6592</v>
      </c>
      <c r="B928" s="278">
        <v>130.99</v>
      </c>
    </row>
    <row r="929" spans="1:2" x14ac:dyDescent="0.25">
      <c r="A929" s="277" t="s">
        <v>12079</v>
      </c>
      <c r="B929" s="278">
        <v>123.11</v>
      </c>
    </row>
    <row r="930" spans="1:2" x14ac:dyDescent="0.25">
      <c r="A930" s="277" t="s">
        <v>6593</v>
      </c>
      <c r="B930" s="278">
        <v>173.91</v>
      </c>
    </row>
    <row r="931" spans="1:2" x14ac:dyDescent="0.25">
      <c r="A931" s="277" t="s">
        <v>12080</v>
      </c>
      <c r="B931" s="278">
        <v>164.32</v>
      </c>
    </row>
    <row r="932" spans="1:2" x14ac:dyDescent="0.25">
      <c r="A932" s="277" t="s">
        <v>6594</v>
      </c>
      <c r="B932" s="278">
        <v>172.06</v>
      </c>
    </row>
    <row r="933" spans="1:2" x14ac:dyDescent="0.25">
      <c r="A933" s="277" t="s">
        <v>12081</v>
      </c>
      <c r="B933" s="278">
        <v>162.47</v>
      </c>
    </row>
    <row r="934" spans="1:2" x14ac:dyDescent="0.25">
      <c r="A934" s="277" t="s">
        <v>6595</v>
      </c>
      <c r="B934" s="278">
        <v>6270</v>
      </c>
    </row>
    <row r="935" spans="1:2" x14ac:dyDescent="0.25">
      <c r="A935" s="277" t="s">
        <v>12082</v>
      </c>
      <c r="B935" s="278">
        <v>6270</v>
      </c>
    </row>
    <row r="936" spans="1:2" x14ac:dyDescent="0.25">
      <c r="A936" s="277" t="s">
        <v>6596</v>
      </c>
      <c r="B936" s="278">
        <v>66.55</v>
      </c>
    </row>
    <row r="937" spans="1:2" x14ac:dyDescent="0.25">
      <c r="A937" s="277" t="s">
        <v>12083</v>
      </c>
      <c r="B937" s="278">
        <v>57.67</v>
      </c>
    </row>
    <row r="938" spans="1:2" x14ac:dyDescent="0.25">
      <c r="A938" s="277" t="s">
        <v>6597</v>
      </c>
      <c r="B938" s="278">
        <v>60.79</v>
      </c>
    </row>
    <row r="939" spans="1:2" x14ac:dyDescent="0.25">
      <c r="A939" s="277" t="s">
        <v>12084</v>
      </c>
      <c r="B939" s="278">
        <v>52.67</v>
      </c>
    </row>
    <row r="940" spans="1:2" x14ac:dyDescent="0.25">
      <c r="A940" s="277" t="s">
        <v>6598</v>
      </c>
      <c r="B940" s="278">
        <v>57.33</v>
      </c>
    </row>
    <row r="941" spans="1:2" x14ac:dyDescent="0.25">
      <c r="A941" s="277" t="s">
        <v>12085</v>
      </c>
      <c r="B941" s="278">
        <v>49.68</v>
      </c>
    </row>
    <row r="942" spans="1:2" x14ac:dyDescent="0.25">
      <c r="A942" s="277" t="s">
        <v>6599</v>
      </c>
      <c r="B942" s="278">
        <v>72.55</v>
      </c>
    </row>
    <row r="943" spans="1:2" x14ac:dyDescent="0.25">
      <c r="A943" s="277" t="s">
        <v>12086</v>
      </c>
      <c r="B943" s="278">
        <v>62.86</v>
      </c>
    </row>
    <row r="944" spans="1:2" x14ac:dyDescent="0.25">
      <c r="A944" s="277" t="s">
        <v>6600</v>
      </c>
      <c r="B944" s="278">
        <v>63.7</v>
      </c>
    </row>
    <row r="945" spans="1:2" x14ac:dyDescent="0.25">
      <c r="A945" s="277" t="s">
        <v>12087</v>
      </c>
      <c r="B945" s="278">
        <v>55.19</v>
      </c>
    </row>
    <row r="946" spans="1:2" x14ac:dyDescent="0.25">
      <c r="A946" s="277" t="s">
        <v>6601</v>
      </c>
      <c r="B946" s="278">
        <v>54.8</v>
      </c>
    </row>
    <row r="947" spans="1:2" x14ac:dyDescent="0.25">
      <c r="A947" s="277" t="s">
        <v>12088</v>
      </c>
      <c r="B947" s="278">
        <v>47.48</v>
      </c>
    </row>
    <row r="948" spans="1:2" x14ac:dyDescent="0.25">
      <c r="A948" s="277" t="s">
        <v>6602</v>
      </c>
      <c r="B948" s="278">
        <v>166.42</v>
      </c>
    </row>
    <row r="949" spans="1:2" x14ac:dyDescent="0.25">
      <c r="A949" s="277" t="s">
        <v>12089</v>
      </c>
      <c r="B949" s="278">
        <v>144.19999999999999</v>
      </c>
    </row>
    <row r="950" spans="1:2" x14ac:dyDescent="0.25">
      <c r="A950" s="277" t="s">
        <v>6603</v>
      </c>
      <c r="B950" s="278">
        <v>152.04</v>
      </c>
    </row>
    <row r="951" spans="1:2" x14ac:dyDescent="0.25">
      <c r="A951" s="277" t="s">
        <v>12090</v>
      </c>
      <c r="B951" s="278">
        <v>131.74</v>
      </c>
    </row>
    <row r="952" spans="1:2" x14ac:dyDescent="0.25">
      <c r="A952" s="277" t="s">
        <v>6604</v>
      </c>
      <c r="B952" s="278">
        <v>143.38</v>
      </c>
    </row>
    <row r="953" spans="1:2" x14ac:dyDescent="0.25">
      <c r="A953" s="277" t="s">
        <v>12091</v>
      </c>
      <c r="B953" s="278">
        <v>124.23</v>
      </c>
    </row>
    <row r="954" spans="1:2" x14ac:dyDescent="0.25">
      <c r="A954" s="277" t="s">
        <v>6605</v>
      </c>
      <c r="B954" s="278">
        <v>52.43</v>
      </c>
    </row>
    <row r="955" spans="1:2" x14ac:dyDescent="0.25">
      <c r="A955" s="277" t="s">
        <v>12092</v>
      </c>
      <c r="B955" s="278">
        <v>45.43</v>
      </c>
    </row>
    <row r="956" spans="1:2" x14ac:dyDescent="0.25">
      <c r="A956" s="277" t="s">
        <v>6606</v>
      </c>
      <c r="B956" s="278">
        <v>46.64</v>
      </c>
    </row>
    <row r="957" spans="1:2" x14ac:dyDescent="0.25">
      <c r="A957" s="277" t="s">
        <v>12093</v>
      </c>
      <c r="B957" s="278">
        <v>40.42</v>
      </c>
    </row>
    <row r="958" spans="1:2" x14ac:dyDescent="0.25">
      <c r="A958" s="277" t="s">
        <v>6607</v>
      </c>
      <c r="B958" s="278">
        <v>36.92</v>
      </c>
    </row>
    <row r="959" spans="1:2" x14ac:dyDescent="0.25">
      <c r="A959" s="277" t="s">
        <v>12094</v>
      </c>
      <c r="B959" s="278">
        <v>31.99</v>
      </c>
    </row>
    <row r="960" spans="1:2" x14ac:dyDescent="0.25">
      <c r="A960" s="277" t="s">
        <v>6608</v>
      </c>
      <c r="B960" s="278">
        <v>131.12</v>
      </c>
    </row>
    <row r="961" spans="1:2" x14ac:dyDescent="0.25">
      <c r="A961" s="277" t="s">
        <v>12095</v>
      </c>
      <c r="B961" s="278">
        <v>113.62</v>
      </c>
    </row>
    <row r="962" spans="1:2" x14ac:dyDescent="0.25">
      <c r="A962" s="277" t="s">
        <v>6609</v>
      </c>
      <c r="B962" s="278">
        <v>116.65</v>
      </c>
    </row>
    <row r="963" spans="1:2" x14ac:dyDescent="0.25">
      <c r="A963" s="277" t="s">
        <v>12096</v>
      </c>
      <c r="B963" s="278">
        <v>101.07</v>
      </c>
    </row>
    <row r="964" spans="1:2" x14ac:dyDescent="0.25">
      <c r="A964" s="277" t="s">
        <v>6610</v>
      </c>
      <c r="B964" s="278">
        <v>92.38</v>
      </c>
    </row>
    <row r="965" spans="1:2" x14ac:dyDescent="0.25">
      <c r="A965" s="277" t="s">
        <v>12097</v>
      </c>
      <c r="B965" s="278">
        <v>80.040000000000006</v>
      </c>
    </row>
    <row r="966" spans="1:2" x14ac:dyDescent="0.25">
      <c r="A966" s="277" t="s">
        <v>6611</v>
      </c>
      <c r="B966" s="278">
        <v>72.569999999999993</v>
      </c>
    </row>
    <row r="967" spans="1:2" x14ac:dyDescent="0.25">
      <c r="A967" s="277" t="s">
        <v>12098</v>
      </c>
      <c r="B967" s="278">
        <v>62.88</v>
      </c>
    </row>
    <row r="968" spans="1:2" x14ac:dyDescent="0.25">
      <c r="A968" s="277" t="s">
        <v>6612</v>
      </c>
      <c r="B968" s="278">
        <v>63.73</v>
      </c>
    </row>
    <row r="969" spans="1:2" x14ac:dyDescent="0.25">
      <c r="A969" s="277" t="s">
        <v>12099</v>
      </c>
      <c r="B969" s="278">
        <v>55.22</v>
      </c>
    </row>
    <row r="970" spans="1:2" x14ac:dyDescent="0.25">
      <c r="A970" s="277" t="s">
        <v>6613</v>
      </c>
      <c r="B970" s="278">
        <v>57.16</v>
      </c>
    </row>
    <row r="971" spans="1:2" x14ac:dyDescent="0.25">
      <c r="A971" s="277" t="s">
        <v>12100</v>
      </c>
      <c r="B971" s="278">
        <v>49.53</v>
      </c>
    </row>
    <row r="972" spans="1:2" x14ac:dyDescent="0.25">
      <c r="A972" s="277" t="s">
        <v>6614</v>
      </c>
      <c r="B972" s="278">
        <v>37.86</v>
      </c>
    </row>
    <row r="973" spans="1:2" x14ac:dyDescent="0.25">
      <c r="A973" s="277" t="s">
        <v>12101</v>
      </c>
      <c r="B973" s="278">
        <v>32.799999999999997</v>
      </c>
    </row>
    <row r="974" spans="1:2" x14ac:dyDescent="0.25">
      <c r="A974" s="277" t="s">
        <v>6615</v>
      </c>
      <c r="B974" s="278">
        <v>27.48</v>
      </c>
    </row>
    <row r="975" spans="1:2" x14ac:dyDescent="0.25">
      <c r="A975" s="277" t="s">
        <v>12102</v>
      </c>
      <c r="B975" s="278">
        <v>23.81</v>
      </c>
    </row>
    <row r="976" spans="1:2" x14ac:dyDescent="0.25">
      <c r="A976" s="277" t="s">
        <v>6616</v>
      </c>
      <c r="B976" s="278">
        <v>22.07</v>
      </c>
    </row>
    <row r="977" spans="1:2" x14ac:dyDescent="0.25">
      <c r="A977" s="277" t="s">
        <v>12103</v>
      </c>
      <c r="B977" s="278">
        <v>19.12</v>
      </c>
    </row>
    <row r="978" spans="1:2" x14ac:dyDescent="0.25">
      <c r="A978" s="277" t="s">
        <v>6617</v>
      </c>
      <c r="B978" s="278">
        <v>94.66</v>
      </c>
    </row>
    <row r="979" spans="1:2" x14ac:dyDescent="0.25">
      <c r="A979" s="277" t="s">
        <v>12104</v>
      </c>
      <c r="B979" s="278">
        <v>82.02</v>
      </c>
    </row>
    <row r="980" spans="1:2" x14ac:dyDescent="0.25">
      <c r="A980" s="277" t="s">
        <v>6618</v>
      </c>
      <c r="B980" s="278">
        <v>68.73</v>
      </c>
    </row>
    <row r="981" spans="1:2" x14ac:dyDescent="0.25">
      <c r="A981" s="277" t="s">
        <v>12105</v>
      </c>
      <c r="B981" s="278">
        <v>59.55</v>
      </c>
    </row>
    <row r="982" spans="1:2" x14ac:dyDescent="0.25">
      <c r="A982" s="277" t="s">
        <v>6619</v>
      </c>
      <c r="B982" s="278">
        <v>55.24</v>
      </c>
    </row>
    <row r="983" spans="1:2" x14ac:dyDescent="0.25">
      <c r="A983" s="277" t="s">
        <v>12106</v>
      </c>
      <c r="B983" s="278">
        <v>47.86</v>
      </c>
    </row>
    <row r="984" spans="1:2" x14ac:dyDescent="0.25">
      <c r="A984" s="277" t="s">
        <v>6620</v>
      </c>
      <c r="B984" s="278">
        <v>63.53</v>
      </c>
    </row>
    <row r="985" spans="1:2" x14ac:dyDescent="0.25">
      <c r="A985" s="277" t="s">
        <v>12107</v>
      </c>
      <c r="B985" s="278">
        <v>55.05</v>
      </c>
    </row>
    <row r="986" spans="1:2" x14ac:dyDescent="0.25">
      <c r="A986" s="277" t="s">
        <v>6621</v>
      </c>
      <c r="B986" s="278">
        <v>56.2</v>
      </c>
    </row>
    <row r="987" spans="1:2" x14ac:dyDescent="0.25">
      <c r="A987" s="277" t="s">
        <v>12108</v>
      </c>
      <c r="B987" s="278">
        <v>48.7</v>
      </c>
    </row>
    <row r="988" spans="1:2" x14ac:dyDescent="0.25">
      <c r="A988" s="277" t="s">
        <v>6622</v>
      </c>
      <c r="B988" s="278">
        <v>47.3</v>
      </c>
    </row>
    <row r="989" spans="1:2" x14ac:dyDescent="0.25">
      <c r="A989" s="277" t="s">
        <v>12109</v>
      </c>
      <c r="B989" s="278">
        <v>40.99</v>
      </c>
    </row>
    <row r="990" spans="1:2" x14ac:dyDescent="0.25">
      <c r="A990" s="277" t="s">
        <v>6623</v>
      </c>
      <c r="B990" s="278">
        <v>10.44</v>
      </c>
    </row>
    <row r="991" spans="1:2" x14ac:dyDescent="0.25">
      <c r="A991" s="277" t="s">
        <v>12110</v>
      </c>
      <c r="B991" s="278">
        <v>9.0500000000000007</v>
      </c>
    </row>
    <row r="992" spans="1:2" x14ac:dyDescent="0.25">
      <c r="A992" s="277" t="s">
        <v>6624</v>
      </c>
      <c r="B992" s="278">
        <v>7.2</v>
      </c>
    </row>
    <row r="993" spans="1:2" x14ac:dyDescent="0.25">
      <c r="A993" s="277" t="s">
        <v>12111</v>
      </c>
      <c r="B993" s="278">
        <v>6.24</v>
      </c>
    </row>
    <row r="994" spans="1:2" x14ac:dyDescent="0.25">
      <c r="A994" s="277" t="s">
        <v>6625</v>
      </c>
      <c r="B994" s="278">
        <v>7.23</v>
      </c>
    </row>
    <row r="995" spans="1:2" x14ac:dyDescent="0.25">
      <c r="A995" s="277" t="s">
        <v>12112</v>
      </c>
      <c r="B995" s="278">
        <v>6.26</v>
      </c>
    </row>
    <row r="996" spans="1:2" x14ac:dyDescent="0.25">
      <c r="A996" s="277" t="s">
        <v>6626</v>
      </c>
      <c r="B996" s="278">
        <v>26.15</v>
      </c>
    </row>
    <row r="997" spans="1:2" x14ac:dyDescent="0.25">
      <c r="A997" s="277" t="s">
        <v>12113</v>
      </c>
      <c r="B997" s="278">
        <v>22.66</v>
      </c>
    </row>
    <row r="998" spans="1:2" x14ac:dyDescent="0.25">
      <c r="A998" s="277" t="s">
        <v>6627</v>
      </c>
      <c r="B998" s="278">
        <v>18.079999999999998</v>
      </c>
    </row>
    <row r="999" spans="1:2" x14ac:dyDescent="0.25">
      <c r="A999" s="277" t="s">
        <v>12114</v>
      </c>
      <c r="B999" s="278">
        <v>15.66</v>
      </c>
    </row>
    <row r="1000" spans="1:2" x14ac:dyDescent="0.25">
      <c r="A1000" s="277" t="s">
        <v>6628</v>
      </c>
      <c r="B1000" s="278">
        <v>18.09</v>
      </c>
    </row>
    <row r="1001" spans="1:2" x14ac:dyDescent="0.25">
      <c r="A1001" s="277" t="s">
        <v>12115</v>
      </c>
      <c r="B1001" s="278">
        <v>15.68</v>
      </c>
    </row>
    <row r="1002" spans="1:2" x14ac:dyDescent="0.25">
      <c r="A1002" s="277" t="s">
        <v>6629</v>
      </c>
      <c r="B1002" s="278">
        <v>35.450000000000003</v>
      </c>
    </row>
    <row r="1003" spans="1:2" x14ac:dyDescent="0.25">
      <c r="A1003" s="277" t="s">
        <v>12116</v>
      </c>
      <c r="B1003" s="278">
        <v>30.72</v>
      </c>
    </row>
    <row r="1004" spans="1:2" x14ac:dyDescent="0.25">
      <c r="A1004" s="277" t="s">
        <v>6630</v>
      </c>
      <c r="B1004" s="278">
        <v>24.58</v>
      </c>
    </row>
    <row r="1005" spans="1:2" x14ac:dyDescent="0.25">
      <c r="A1005" s="277" t="s">
        <v>12117</v>
      </c>
      <c r="B1005" s="278">
        <v>21.3</v>
      </c>
    </row>
    <row r="1006" spans="1:2" x14ac:dyDescent="0.25">
      <c r="A1006" s="277" t="s">
        <v>6631</v>
      </c>
      <c r="B1006" s="278">
        <v>19.66</v>
      </c>
    </row>
    <row r="1007" spans="1:2" x14ac:dyDescent="0.25">
      <c r="A1007" s="277" t="s">
        <v>12118</v>
      </c>
      <c r="B1007" s="278">
        <v>17.03</v>
      </c>
    </row>
    <row r="1008" spans="1:2" x14ac:dyDescent="0.25">
      <c r="A1008" s="277" t="s">
        <v>6632</v>
      </c>
      <c r="B1008" s="278">
        <v>88.71</v>
      </c>
    </row>
    <row r="1009" spans="1:2" x14ac:dyDescent="0.25">
      <c r="A1009" s="277" t="s">
        <v>12119</v>
      </c>
      <c r="B1009" s="278">
        <v>76.87</v>
      </c>
    </row>
    <row r="1010" spans="1:2" x14ac:dyDescent="0.25">
      <c r="A1010" s="277" t="s">
        <v>6633</v>
      </c>
      <c r="B1010" s="278">
        <v>61.47</v>
      </c>
    </row>
    <row r="1011" spans="1:2" x14ac:dyDescent="0.25">
      <c r="A1011" s="277" t="s">
        <v>12120</v>
      </c>
      <c r="B1011" s="278">
        <v>53.26</v>
      </c>
    </row>
    <row r="1012" spans="1:2" x14ac:dyDescent="0.25">
      <c r="A1012" s="277" t="s">
        <v>6634</v>
      </c>
      <c r="B1012" s="278">
        <v>49.17</v>
      </c>
    </row>
    <row r="1013" spans="1:2" x14ac:dyDescent="0.25">
      <c r="A1013" s="277" t="s">
        <v>12121</v>
      </c>
      <c r="B1013" s="278">
        <v>42.6</v>
      </c>
    </row>
    <row r="1014" spans="1:2" x14ac:dyDescent="0.25">
      <c r="A1014" s="277" t="s">
        <v>6635</v>
      </c>
      <c r="B1014" s="278">
        <v>6.89</v>
      </c>
    </row>
    <row r="1015" spans="1:2" x14ac:dyDescent="0.25">
      <c r="A1015" s="277" t="s">
        <v>12122</v>
      </c>
      <c r="B1015" s="278">
        <v>5.97</v>
      </c>
    </row>
    <row r="1016" spans="1:2" x14ac:dyDescent="0.25">
      <c r="A1016" s="277" t="s">
        <v>6636</v>
      </c>
      <c r="B1016" s="278">
        <v>3.79</v>
      </c>
    </row>
    <row r="1017" spans="1:2" x14ac:dyDescent="0.25">
      <c r="A1017" s="277" t="s">
        <v>12123</v>
      </c>
      <c r="B1017" s="278">
        <v>3.28</v>
      </c>
    </row>
    <row r="1018" spans="1:2" x14ac:dyDescent="0.25">
      <c r="A1018" s="277" t="s">
        <v>6637</v>
      </c>
      <c r="B1018" s="278">
        <v>1.9</v>
      </c>
    </row>
    <row r="1019" spans="1:2" x14ac:dyDescent="0.25">
      <c r="A1019" s="277" t="s">
        <v>12124</v>
      </c>
      <c r="B1019" s="278">
        <v>1.64</v>
      </c>
    </row>
    <row r="1020" spans="1:2" x14ac:dyDescent="0.25">
      <c r="A1020" s="277" t="s">
        <v>6638</v>
      </c>
      <c r="B1020" s="278">
        <v>17.27</v>
      </c>
    </row>
    <row r="1021" spans="1:2" x14ac:dyDescent="0.25">
      <c r="A1021" s="277" t="s">
        <v>12125</v>
      </c>
      <c r="B1021" s="278">
        <v>14.96</v>
      </c>
    </row>
    <row r="1022" spans="1:2" x14ac:dyDescent="0.25">
      <c r="A1022" s="277" t="s">
        <v>6639</v>
      </c>
      <c r="B1022" s="278">
        <v>11.54</v>
      </c>
    </row>
    <row r="1023" spans="1:2" x14ac:dyDescent="0.25">
      <c r="A1023" s="277" t="s">
        <v>12126</v>
      </c>
      <c r="B1023" s="278">
        <v>10</v>
      </c>
    </row>
    <row r="1024" spans="1:2" x14ac:dyDescent="0.25">
      <c r="A1024" s="277" t="s">
        <v>6640</v>
      </c>
      <c r="B1024" s="278">
        <v>13.81</v>
      </c>
    </row>
    <row r="1025" spans="1:2" x14ac:dyDescent="0.25">
      <c r="A1025" s="277" t="s">
        <v>12127</v>
      </c>
      <c r="B1025" s="278">
        <v>11.97</v>
      </c>
    </row>
    <row r="1026" spans="1:2" x14ac:dyDescent="0.25">
      <c r="A1026" s="277" t="s">
        <v>6641</v>
      </c>
      <c r="B1026" s="278">
        <v>8.4600000000000009</v>
      </c>
    </row>
    <row r="1027" spans="1:2" x14ac:dyDescent="0.25">
      <c r="A1027" s="277" t="s">
        <v>12128</v>
      </c>
      <c r="B1027" s="278">
        <v>7.33</v>
      </c>
    </row>
    <row r="1028" spans="1:2" x14ac:dyDescent="0.25">
      <c r="A1028" s="277" t="s">
        <v>6642</v>
      </c>
      <c r="B1028" s="278">
        <v>4.04</v>
      </c>
    </row>
    <row r="1029" spans="1:2" x14ac:dyDescent="0.25">
      <c r="A1029" s="277" t="s">
        <v>12129</v>
      </c>
      <c r="B1029" s="278">
        <v>3.5</v>
      </c>
    </row>
    <row r="1030" spans="1:2" x14ac:dyDescent="0.25">
      <c r="A1030" s="277" t="s">
        <v>6643</v>
      </c>
      <c r="B1030" s="278">
        <v>2.09</v>
      </c>
    </row>
    <row r="1031" spans="1:2" x14ac:dyDescent="0.25">
      <c r="A1031" s="277" t="s">
        <v>12130</v>
      </c>
      <c r="B1031" s="278">
        <v>1.81</v>
      </c>
    </row>
    <row r="1032" spans="1:2" x14ac:dyDescent="0.25">
      <c r="A1032" s="277" t="s">
        <v>6644</v>
      </c>
      <c r="B1032" s="278">
        <v>2.25</v>
      </c>
    </row>
    <row r="1033" spans="1:2" x14ac:dyDescent="0.25">
      <c r="A1033" s="277" t="s">
        <v>12131</v>
      </c>
      <c r="B1033" s="278">
        <v>1.95</v>
      </c>
    </row>
    <row r="1034" spans="1:2" x14ac:dyDescent="0.25">
      <c r="A1034" s="277" t="s">
        <v>6645</v>
      </c>
      <c r="B1034" s="278">
        <v>1.1200000000000001</v>
      </c>
    </row>
    <row r="1035" spans="1:2" x14ac:dyDescent="0.25">
      <c r="A1035" s="277" t="s">
        <v>12132</v>
      </c>
      <c r="B1035" s="278">
        <v>0.97</v>
      </c>
    </row>
    <row r="1036" spans="1:2" x14ac:dyDescent="0.25">
      <c r="A1036" s="277" t="s">
        <v>6646</v>
      </c>
      <c r="B1036" s="278">
        <v>3.79</v>
      </c>
    </row>
    <row r="1037" spans="1:2" x14ac:dyDescent="0.25">
      <c r="A1037" s="277" t="s">
        <v>12133</v>
      </c>
      <c r="B1037" s="278">
        <v>3.28</v>
      </c>
    </row>
    <row r="1038" spans="1:2" x14ac:dyDescent="0.25">
      <c r="A1038" s="277" t="s">
        <v>6647</v>
      </c>
      <c r="B1038" s="278">
        <v>1.9</v>
      </c>
    </row>
    <row r="1039" spans="1:2" x14ac:dyDescent="0.25">
      <c r="A1039" s="277" t="s">
        <v>12134</v>
      </c>
      <c r="B1039" s="278">
        <v>1.64</v>
      </c>
    </row>
    <row r="1040" spans="1:2" x14ac:dyDescent="0.25">
      <c r="A1040" s="277" t="s">
        <v>6648</v>
      </c>
      <c r="B1040" s="278">
        <v>6.38</v>
      </c>
    </row>
    <row r="1041" spans="1:2" x14ac:dyDescent="0.25">
      <c r="A1041" s="277" t="s">
        <v>12135</v>
      </c>
      <c r="B1041" s="278">
        <v>5.53</v>
      </c>
    </row>
    <row r="1042" spans="1:2" x14ac:dyDescent="0.25">
      <c r="A1042" s="277" t="s">
        <v>6649</v>
      </c>
      <c r="B1042" s="278">
        <v>13.81</v>
      </c>
    </row>
    <row r="1043" spans="1:2" x14ac:dyDescent="0.25">
      <c r="A1043" s="277" t="s">
        <v>12136</v>
      </c>
      <c r="B1043" s="278">
        <v>11.97</v>
      </c>
    </row>
    <row r="1044" spans="1:2" x14ac:dyDescent="0.25">
      <c r="A1044" s="277" t="s">
        <v>6650</v>
      </c>
      <c r="B1044" s="278">
        <v>6.88</v>
      </c>
    </row>
    <row r="1045" spans="1:2" x14ac:dyDescent="0.25">
      <c r="A1045" s="277" t="s">
        <v>12137</v>
      </c>
      <c r="B1045" s="278">
        <v>5.96</v>
      </c>
    </row>
    <row r="1046" spans="1:2" x14ac:dyDescent="0.25">
      <c r="A1046" s="277" t="s">
        <v>6651</v>
      </c>
      <c r="B1046" s="278">
        <v>4.04</v>
      </c>
    </row>
    <row r="1047" spans="1:2" x14ac:dyDescent="0.25">
      <c r="A1047" s="277" t="s">
        <v>12138</v>
      </c>
      <c r="B1047" s="278">
        <v>3.5</v>
      </c>
    </row>
    <row r="1048" spans="1:2" x14ac:dyDescent="0.25">
      <c r="A1048" s="277" t="s">
        <v>6652</v>
      </c>
      <c r="B1048" s="278">
        <v>2.09</v>
      </c>
    </row>
    <row r="1049" spans="1:2" x14ac:dyDescent="0.25">
      <c r="A1049" s="277" t="s">
        <v>12139</v>
      </c>
      <c r="B1049" s="278">
        <v>1.81</v>
      </c>
    </row>
    <row r="1050" spans="1:2" x14ac:dyDescent="0.25">
      <c r="A1050" s="277" t="s">
        <v>6653</v>
      </c>
      <c r="B1050" s="278">
        <v>2.25</v>
      </c>
    </row>
    <row r="1051" spans="1:2" x14ac:dyDescent="0.25">
      <c r="A1051" s="277" t="s">
        <v>12140</v>
      </c>
      <c r="B1051" s="278">
        <v>1.95</v>
      </c>
    </row>
    <row r="1052" spans="1:2" x14ac:dyDescent="0.25">
      <c r="A1052" s="277" t="s">
        <v>6654</v>
      </c>
      <c r="B1052" s="278">
        <v>1.1200000000000001</v>
      </c>
    </row>
    <row r="1053" spans="1:2" x14ac:dyDescent="0.25">
      <c r="A1053" s="277" t="s">
        <v>12141</v>
      </c>
      <c r="B1053" s="278">
        <v>0.97</v>
      </c>
    </row>
    <row r="1054" spans="1:2" x14ac:dyDescent="0.25">
      <c r="A1054" s="277" t="s">
        <v>6655</v>
      </c>
      <c r="B1054" s="278">
        <v>3.79</v>
      </c>
    </row>
    <row r="1055" spans="1:2" x14ac:dyDescent="0.25">
      <c r="A1055" s="277" t="s">
        <v>12142</v>
      </c>
      <c r="B1055" s="278">
        <v>3.28</v>
      </c>
    </row>
    <row r="1056" spans="1:2" x14ac:dyDescent="0.25">
      <c r="A1056" s="277" t="s">
        <v>6656</v>
      </c>
      <c r="B1056" s="278">
        <v>3.4</v>
      </c>
    </row>
    <row r="1057" spans="1:2" x14ac:dyDescent="0.25">
      <c r="A1057" s="277" t="s">
        <v>12143</v>
      </c>
      <c r="B1057" s="278">
        <v>2.95</v>
      </c>
    </row>
    <row r="1058" spans="1:2" x14ac:dyDescent="0.25">
      <c r="A1058" s="277" t="s">
        <v>6657</v>
      </c>
      <c r="B1058" s="278">
        <v>9.65</v>
      </c>
    </row>
    <row r="1059" spans="1:2" x14ac:dyDescent="0.25">
      <c r="A1059" s="277" t="s">
        <v>12144</v>
      </c>
      <c r="B1059" s="278">
        <v>8.36</v>
      </c>
    </row>
    <row r="1060" spans="1:2" x14ac:dyDescent="0.25">
      <c r="A1060" s="277" t="s">
        <v>6658</v>
      </c>
      <c r="B1060" s="278">
        <v>8.68</v>
      </c>
    </row>
    <row r="1061" spans="1:2" x14ac:dyDescent="0.25">
      <c r="A1061" s="277" t="s">
        <v>12145</v>
      </c>
      <c r="B1061" s="278">
        <v>7.52</v>
      </c>
    </row>
    <row r="1062" spans="1:2" x14ac:dyDescent="0.25">
      <c r="A1062" s="277" t="s">
        <v>6659</v>
      </c>
      <c r="B1062" s="278">
        <v>9.65</v>
      </c>
    </row>
    <row r="1063" spans="1:2" x14ac:dyDescent="0.25">
      <c r="A1063" s="277" t="s">
        <v>12146</v>
      </c>
      <c r="B1063" s="278">
        <v>8.36</v>
      </c>
    </row>
    <row r="1064" spans="1:2" x14ac:dyDescent="0.25">
      <c r="A1064" s="277" t="s">
        <v>6660</v>
      </c>
      <c r="B1064" s="278">
        <v>4.0199999999999996</v>
      </c>
    </row>
    <row r="1065" spans="1:2" x14ac:dyDescent="0.25">
      <c r="A1065" s="277" t="s">
        <v>12147</v>
      </c>
      <c r="B1065" s="278">
        <v>3.48</v>
      </c>
    </row>
    <row r="1066" spans="1:2" x14ac:dyDescent="0.25">
      <c r="A1066" s="277" t="s">
        <v>6661</v>
      </c>
      <c r="B1066" s="278">
        <v>3.64</v>
      </c>
    </row>
    <row r="1067" spans="1:2" x14ac:dyDescent="0.25">
      <c r="A1067" s="277" t="s">
        <v>12148</v>
      </c>
      <c r="B1067" s="278">
        <v>3.15</v>
      </c>
    </row>
    <row r="1068" spans="1:2" x14ac:dyDescent="0.25">
      <c r="A1068" s="277" t="s">
        <v>6662</v>
      </c>
      <c r="B1068" s="278">
        <v>2.25</v>
      </c>
    </row>
    <row r="1069" spans="1:2" x14ac:dyDescent="0.25">
      <c r="A1069" s="277" t="s">
        <v>12149</v>
      </c>
      <c r="B1069" s="278">
        <v>1.95</v>
      </c>
    </row>
    <row r="1070" spans="1:2" x14ac:dyDescent="0.25">
      <c r="A1070" s="277" t="s">
        <v>6663</v>
      </c>
      <c r="B1070" s="278">
        <v>1.1200000000000001</v>
      </c>
    </row>
    <row r="1071" spans="1:2" x14ac:dyDescent="0.25">
      <c r="A1071" s="277" t="s">
        <v>12150</v>
      </c>
      <c r="B1071" s="278">
        <v>0.97</v>
      </c>
    </row>
    <row r="1072" spans="1:2" x14ac:dyDescent="0.25">
      <c r="A1072" s="277" t="s">
        <v>6664</v>
      </c>
      <c r="B1072" s="278">
        <v>6.88</v>
      </c>
    </row>
    <row r="1073" spans="1:2" x14ac:dyDescent="0.25">
      <c r="A1073" s="277" t="s">
        <v>12151</v>
      </c>
      <c r="B1073" s="278">
        <v>5.96</v>
      </c>
    </row>
    <row r="1074" spans="1:2" x14ac:dyDescent="0.25">
      <c r="A1074" s="277" t="s">
        <v>6665</v>
      </c>
      <c r="B1074" s="278">
        <v>6.38</v>
      </c>
    </row>
    <row r="1075" spans="1:2" x14ac:dyDescent="0.25">
      <c r="A1075" s="277" t="s">
        <v>12152</v>
      </c>
      <c r="B1075" s="278">
        <v>5.53</v>
      </c>
    </row>
    <row r="1076" spans="1:2" x14ac:dyDescent="0.25">
      <c r="A1076" s="277" t="s">
        <v>6666</v>
      </c>
      <c r="B1076" s="278">
        <v>3.79</v>
      </c>
    </row>
    <row r="1077" spans="1:2" x14ac:dyDescent="0.25">
      <c r="A1077" s="277" t="s">
        <v>12153</v>
      </c>
      <c r="B1077" s="278">
        <v>3.28</v>
      </c>
    </row>
    <row r="1078" spans="1:2" x14ac:dyDescent="0.25">
      <c r="A1078" s="277" t="s">
        <v>6667</v>
      </c>
      <c r="B1078" s="278">
        <v>6.38</v>
      </c>
    </row>
    <row r="1079" spans="1:2" x14ac:dyDescent="0.25">
      <c r="A1079" s="277" t="s">
        <v>12154</v>
      </c>
      <c r="B1079" s="278">
        <v>5.53</v>
      </c>
    </row>
    <row r="1080" spans="1:2" x14ac:dyDescent="0.25">
      <c r="A1080" s="277" t="s">
        <v>6668</v>
      </c>
      <c r="B1080" s="278">
        <v>20.68</v>
      </c>
    </row>
    <row r="1081" spans="1:2" x14ac:dyDescent="0.25">
      <c r="A1081" s="277" t="s">
        <v>12155</v>
      </c>
      <c r="B1081" s="278">
        <v>17.91</v>
      </c>
    </row>
    <row r="1082" spans="1:2" x14ac:dyDescent="0.25">
      <c r="A1082" s="277" t="s">
        <v>6669</v>
      </c>
      <c r="B1082" s="278">
        <v>17.260000000000002</v>
      </c>
    </row>
    <row r="1083" spans="1:2" x14ac:dyDescent="0.25">
      <c r="A1083" s="277" t="s">
        <v>12156</v>
      </c>
      <c r="B1083" s="278">
        <v>14.95</v>
      </c>
    </row>
    <row r="1084" spans="1:2" x14ac:dyDescent="0.25">
      <c r="A1084" s="277" t="s">
        <v>6670</v>
      </c>
      <c r="B1084" s="278">
        <v>1.1399999999999999</v>
      </c>
    </row>
    <row r="1085" spans="1:2" x14ac:dyDescent="0.25">
      <c r="A1085" s="277" t="s">
        <v>12157</v>
      </c>
      <c r="B1085" s="278">
        <v>0.99</v>
      </c>
    </row>
    <row r="1086" spans="1:2" x14ac:dyDescent="0.25">
      <c r="A1086" s="277" t="s">
        <v>6671</v>
      </c>
      <c r="B1086" s="278">
        <v>0.71</v>
      </c>
    </row>
    <row r="1087" spans="1:2" x14ac:dyDescent="0.25">
      <c r="A1087" s="277" t="s">
        <v>12158</v>
      </c>
      <c r="B1087" s="278">
        <v>0.62</v>
      </c>
    </row>
    <row r="1088" spans="1:2" x14ac:dyDescent="0.25">
      <c r="A1088" s="277" t="s">
        <v>6672</v>
      </c>
      <c r="B1088" s="278">
        <v>6.26</v>
      </c>
    </row>
    <row r="1089" spans="1:2" x14ac:dyDescent="0.25">
      <c r="A1089" s="277" t="s">
        <v>12159</v>
      </c>
      <c r="B1089" s="278">
        <v>5.43</v>
      </c>
    </row>
    <row r="1090" spans="1:2" x14ac:dyDescent="0.25">
      <c r="A1090" s="277" t="s">
        <v>6673</v>
      </c>
      <c r="B1090" s="278">
        <v>4.55</v>
      </c>
    </row>
    <row r="1091" spans="1:2" x14ac:dyDescent="0.25">
      <c r="A1091" s="277" t="s">
        <v>12160</v>
      </c>
      <c r="B1091" s="278">
        <v>3.94</v>
      </c>
    </row>
    <row r="1092" spans="1:2" x14ac:dyDescent="0.25">
      <c r="A1092" s="277" t="s">
        <v>6674</v>
      </c>
      <c r="B1092" s="278">
        <v>2.25</v>
      </c>
    </row>
    <row r="1093" spans="1:2" x14ac:dyDescent="0.25">
      <c r="A1093" s="277" t="s">
        <v>12161</v>
      </c>
      <c r="B1093" s="278">
        <v>1.95</v>
      </c>
    </row>
    <row r="1094" spans="1:2" x14ac:dyDescent="0.25">
      <c r="A1094" s="277" t="s">
        <v>6675</v>
      </c>
      <c r="B1094" s="278">
        <v>11.54</v>
      </c>
    </row>
    <row r="1095" spans="1:2" x14ac:dyDescent="0.25">
      <c r="A1095" s="277" t="s">
        <v>12162</v>
      </c>
      <c r="B1095" s="278">
        <v>10</v>
      </c>
    </row>
    <row r="1096" spans="1:2" x14ac:dyDescent="0.25">
      <c r="A1096" s="277" t="s">
        <v>6676</v>
      </c>
      <c r="B1096" s="278">
        <v>6.88</v>
      </c>
    </row>
    <row r="1097" spans="1:2" x14ac:dyDescent="0.25">
      <c r="A1097" s="277" t="s">
        <v>12163</v>
      </c>
      <c r="B1097" s="278">
        <v>5.96</v>
      </c>
    </row>
    <row r="1098" spans="1:2" x14ac:dyDescent="0.25">
      <c r="A1098" s="277" t="s">
        <v>6677</v>
      </c>
      <c r="B1098" s="278">
        <v>6.38</v>
      </c>
    </row>
    <row r="1099" spans="1:2" x14ac:dyDescent="0.25">
      <c r="A1099" s="277" t="s">
        <v>12164</v>
      </c>
      <c r="B1099" s="278">
        <v>5.53</v>
      </c>
    </row>
    <row r="1100" spans="1:2" x14ac:dyDescent="0.25">
      <c r="A1100" s="277" t="s">
        <v>6678</v>
      </c>
      <c r="B1100" s="278">
        <v>11.54</v>
      </c>
    </row>
    <row r="1101" spans="1:2" x14ac:dyDescent="0.25">
      <c r="A1101" s="277" t="s">
        <v>12165</v>
      </c>
      <c r="B1101" s="278">
        <v>10</v>
      </c>
    </row>
    <row r="1102" spans="1:2" x14ac:dyDescent="0.25">
      <c r="A1102" s="277" t="s">
        <v>6679</v>
      </c>
      <c r="B1102" s="278">
        <v>20.68</v>
      </c>
    </row>
    <row r="1103" spans="1:2" x14ac:dyDescent="0.25">
      <c r="A1103" s="277" t="s">
        <v>12166</v>
      </c>
      <c r="B1103" s="278">
        <v>17.91</v>
      </c>
    </row>
    <row r="1104" spans="1:2" x14ac:dyDescent="0.25">
      <c r="A1104" s="277" t="s">
        <v>6680</v>
      </c>
      <c r="B1104" s="278">
        <v>17.260000000000002</v>
      </c>
    </row>
    <row r="1105" spans="1:2" x14ac:dyDescent="0.25">
      <c r="A1105" s="277" t="s">
        <v>12167</v>
      </c>
      <c r="B1105" s="278">
        <v>14.95</v>
      </c>
    </row>
    <row r="1106" spans="1:2" x14ac:dyDescent="0.25">
      <c r="A1106" s="277" t="s">
        <v>6681</v>
      </c>
      <c r="B1106" s="278">
        <v>12.59</v>
      </c>
    </row>
    <row r="1107" spans="1:2" x14ac:dyDescent="0.25">
      <c r="A1107" s="277" t="s">
        <v>12168</v>
      </c>
      <c r="B1107" s="278">
        <v>10.9</v>
      </c>
    </row>
    <row r="1108" spans="1:2" x14ac:dyDescent="0.25">
      <c r="A1108" s="277" t="s">
        <v>6682</v>
      </c>
      <c r="B1108" s="278">
        <v>8.4600000000000009</v>
      </c>
    </row>
    <row r="1109" spans="1:2" x14ac:dyDescent="0.25">
      <c r="A1109" s="277" t="s">
        <v>12169</v>
      </c>
      <c r="B1109" s="278">
        <v>7.33</v>
      </c>
    </row>
    <row r="1110" spans="1:2" x14ac:dyDescent="0.25">
      <c r="A1110" s="277" t="s">
        <v>6683</v>
      </c>
      <c r="B1110" s="278">
        <v>6.39</v>
      </c>
    </row>
    <row r="1111" spans="1:2" x14ac:dyDescent="0.25">
      <c r="A1111" s="277" t="s">
        <v>12170</v>
      </c>
      <c r="B1111" s="278">
        <v>5.53</v>
      </c>
    </row>
    <row r="1112" spans="1:2" x14ac:dyDescent="0.25">
      <c r="A1112" s="277" t="s">
        <v>6684</v>
      </c>
      <c r="B1112" s="278">
        <v>1.1200000000000001</v>
      </c>
    </row>
    <row r="1113" spans="1:2" x14ac:dyDescent="0.25">
      <c r="A1113" s="277" t="s">
        <v>12171</v>
      </c>
      <c r="B1113" s="278">
        <v>0.97</v>
      </c>
    </row>
    <row r="1114" spans="1:2" x14ac:dyDescent="0.25">
      <c r="A1114" s="277" t="s">
        <v>6685</v>
      </c>
      <c r="B1114" s="278">
        <v>0.71</v>
      </c>
    </row>
    <row r="1115" spans="1:2" x14ac:dyDescent="0.25">
      <c r="A1115" s="277" t="s">
        <v>12172</v>
      </c>
      <c r="B1115" s="278">
        <v>0.62</v>
      </c>
    </row>
    <row r="1116" spans="1:2" x14ac:dyDescent="0.25">
      <c r="A1116" s="277" t="s">
        <v>6686</v>
      </c>
      <c r="B1116" s="278">
        <v>6.88</v>
      </c>
    </row>
    <row r="1117" spans="1:2" x14ac:dyDescent="0.25">
      <c r="A1117" s="277" t="s">
        <v>12173</v>
      </c>
      <c r="B1117" s="278">
        <v>5.96</v>
      </c>
    </row>
    <row r="1118" spans="1:2" x14ac:dyDescent="0.25">
      <c r="A1118" s="277" t="s">
        <v>6687</v>
      </c>
      <c r="B1118" s="278">
        <v>4.55</v>
      </c>
    </row>
    <row r="1119" spans="1:2" x14ac:dyDescent="0.25">
      <c r="A1119" s="277" t="s">
        <v>12174</v>
      </c>
      <c r="B1119" s="278">
        <v>3.94</v>
      </c>
    </row>
    <row r="1120" spans="1:2" x14ac:dyDescent="0.25">
      <c r="A1120" s="277" t="s">
        <v>6688</v>
      </c>
      <c r="B1120" s="278">
        <v>3.44</v>
      </c>
    </row>
    <row r="1121" spans="1:2" x14ac:dyDescent="0.25">
      <c r="A1121" s="277" t="s">
        <v>12175</v>
      </c>
      <c r="B1121" s="278">
        <v>2.98</v>
      </c>
    </row>
    <row r="1122" spans="1:2" x14ac:dyDescent="0.25">
      <c r="A1122" s="277" t="s">
        <v>6689</v>
      </c>
      <c r="B1122" s="278">
        <v>1267.1400000000001</v>
      </c>
    </row>
    <row r="1123" spans="1:2" x14ac:dyDescent="0.25">
      <c r="A1123" s="277" t="s">
        <v>12176</v>
      </c>
      <c r="B1123" s="278">
        <v>1097.95</v>
      </c>
    </row>
    <row r="1124" spans="1:2" x14ac:dyDescent="0.25">
      <c r="A1124" s="277" t="s">
        <v>6690</v>
      </c>
      <c r="B1124" s="278">
        <v>13.81</v>
      </c>
    </row>
    <row r="1125" spans="1:2" x14ac:dyDescent="0.25">
      <c r="A1125" s="277" t="s">
        <v>12177</v>
      </c>
      <c r="B1125" s="278">
        <v>11.97</v>
      </c>
    </row>
    <row r="1126" spans="1:2" x14ac:dyDescent="0.25">
      <c r="A1126" s="277" t="s">
        <v>6691</v>
      </c>
      <c r="B1126" s="278">
        <v>11.54</v>
      </c>
    </row>
    <row r="1127" spans="1:2" x14ac:dyDescent="0.25">
      <c r="A1127" s="277" t="s">
        <v>12178</v>
      </c>
      <c r="B1127" s="278">
        <v>10</v>
      </c>
    </row>
    <row r="1128" spans="1:2" x14ac:dyDescent="0.25">
      <c r="A1128" s="277" t="s">
        <v>6692</v>
      </c>
      <c r="B1128" s="278">
        <v>6.88</v>
      </c>
    </row>
    <row r="1129" spans="1:2" x14ac:dyDescent="0.25">
      <c r="A1129" s="277" t="s">
        <v>12179</v>
      </c>
      <c r="B1129" s="278">
        <v>5.96</v>
      </c>
    </row>
    <row r="1130" spans="1:2" x14ac:dyDescent="0.25">
      <c r="A1130" s="277" t="s">
        <v>6693</v>
      </c>
      <c r="B1130" s="278">
        <v>23.09</v>
      </c>
    </row>
    <row r="1131" spans="1:2" x14ac:dyDescent="0.25">
      <c r="A1131" s="277" t="s">
        <v>12180</v>
      </c>
      <c r="B1131" s="278">
        <v>20.010000000000002</v>
      </c>
    </row>
    <row r="1132" spans="1:2" x14ac:dyDescent="0.25">
      <c r="A1132" s="277" t="s">
        <v>6694</v>
      </c>
      <c r="B1132" s="278">
        <v>17.260000000000002</v>
      </c>
    </row>
    <row r="1133" spans="1:2" x14ac:dyDescent="0.25">
      <c r="A1133" s="277" t="s">
        <v>12181</v>
      </c>
      <c r="B1133" s="278">
        <v>14.95</v>
      </c>
    </row>
    <row r="1134" spans="1:2" x14ac:dyDescent="0.25">
      <c r="A1134" s="277" t="s">
        <v>6695</v>
      </c>
      <c r="B1134" s="278">
        <v>27.61</v>
      </c>
    </row>
    <row r="1135" spans="1:2" x14ac:dyDescent="0.25">
      <c r="A1135" s="277" t="s">
        <v>12182</v>
      </c>
      <c r="B1135" s="278">
        <v>23.92</v>
      </c>
    </row>
    <row r="1136" spans="1:2" x14ac:dyDescent="0.25">
      <c r="A1136" s="277" t="s">
        <v>6696</v>
      </c>
      <c r="B1136" s="278">
        <v>16.809999999999999</v>
      </c>
    </row>
    <row r="1137" spans="1:2" x14ac:dyDescent="0.25">
      <c r="A1137" s="277" t="s">
        <v>12183</v>
      </c>
      <c r="B1137" s="278">
        <v>14.57</v>
      </c>
    </row>
    <row r="1138" spans="1:2" x14ac:dyDescent="0.25">
      <c r="A1138" s="277" t="s">
        <v>6697</v>
      </c>
      <c r="B1138" s="278">
        <v>12.59</v>
      </c>
    </row>
    <row r="1139" spans="1:2" x14ac:dyDescent="0.25">
      <c r="A1139" s="277" t="s">
        <v>12184</v>
      </c>
      <c r="B1139" s="278">
        <v>10.9</v>
      </c>
    </row>
    <row r="1140" spans="1:2" x14ac:dyDescent="0.25">
      <c r="A1140" s="277" t="s">
        <v>6698</v>
      </c>
      <c r="B1140" s="278">
        <v>8.4600000000000009</v>
      </c>
    </row>
    <row r="1141" spans="1:2" x14ac:dyDescent="0.25">
      <c r="A1141" s="277" t="s">
        <v>12185</v>
      </c>
      <c r="B1141" s="278">
        <v>7.33</v>
      </c>
    </row>
    <row r="1142" spans="1:2" x14ac:dyDescent="0.25">
      <c r="A1142" s="277" t="s">
        <v>6699</v>
      </c>
      <c r="B1142" s="278">
        <v>1.52</v>
      </c>
    </row>
    <row r="1143" spans="1:2" x14ac:dyDescent="0.25">
      <c r="A1143" s="277" t="s">
        <v>12186</v>
      </c>
      <c r="B1143" s="278">
        <v>1.31</v>
      </c>
    </row>
    <row r="1144" spans="1:2" x14ac:dyDescent="0.25">
      <c r="A1144" s="277" t="s">
        <v>6700</v>
      </c>
      <c r="B1144" s="278">
        <v>1.1200000000000001</v>
      </c>
    </row>
    <row r="1145" spans="1:2" x14ac:dyDescent="0.25">
      <c r="A1145" s="277" t="s">
        <v>12187</v>
      </c>
      <c r="B1145" s="278">
        <v>0.97</v>
      </c>
    </row>
    <row r="1146" spans="1:2" x14ac:dyDescent="0.25">
      <c r="A1146" s="277" t="s">
        <v>6701</v>
      </c>
      <c r="B1146" s="278">
        <v>6.88</v>
      </c>
    </row>
    <row r="1147" spans="1:2" x14ac:dyDescent="0.25">
      <c r="A1147" s="277" t="s">
        <v>12188</v>
      </c>
      <c r="B1147" s="278">
        <v>5.96</v>
      </c>
    </row>
    <row r="1148" spans="1:2" x14ac:dyDescent="0.25">
      <c r="A1148" s="277" t="s">
        <v>6702</v>
      </c>
      <c r="B1148" s="278">
        <v>4.55</v>
      </c>
    </row>
    <row r="1149" spans="1:2" x14ac:dyDescent="0.25">
      <c r="A1149" s="277" t="s">
        <v>12189</v>
      </c>
      <c r="B1149" s="278">
        <v>3.94</v>
      </c>
    </row>
    <row r="1150" spans="1:2" x14ac:dyDescent="0.25">
      <c r="A1150" s="277" t="s">
        <v>6703</v>
      </c>
      <c r="B1150" s="278">
        <v>3.44</v>
      </c>
    </row>
    <row r="1151" spans="1:2" x14ac:dyDescent="0.25">
      <c r="A1151" s="277" t="s">
        <v>12190</v>
      </c>
      <c r="B1151" s="278">
        <v>2.98</v>
      </c>
    </row>
    <row r="1152" spans="1:2" x14ac:dyDescent="0.25">
      <c r="A1152" s="277" t="s">
        <v>6704</v>
      </c>
      <c r="B1152" s="278">
        <v>1267.1199999999999</v>
      </c>
    </row>
    <row r="1153" spans="1:2" x14ac:dyDescent="0.25">
      <c r="A1153" s="277" t="s">
        <v>12191</v>
      </c>
      <c r="B1153" s="278">
        <v>1097.93</v>
      </c>
    </row>
    <row r="1154" spans="1:2" x14ac:dyDescent="0.25">
      <c r="A1154" s="277" t="s">
        <v>6705</v>
      </c>
      <c r="B1154" s="278">
        <v>10.57</v>
      </c>
    </row>
    <row r="1155" spans="1:2" x14ac:dyDescent="0.25">
      <c r="A1155" s="277" t="s">
        <v>12192</v>
      </c>
      <c r="B1155" s="278">
        <v>9.16</v>
      </c>
    </row>
    <row r="1156" spans="1:2" x14ac:dyDescent="0.25">
      <c r="A1156" s="277" t="s">
        <v>6706</v>
      </c>
      <c r="B1156" s="278">
        <v>8.8000000000000007</v>
      </c>
    </row>
    <row r="1157" spans="1:2" x14ac:dyDescent="0.25">
      <c r="A1157" s="277" t="s">
        <v>12193</v>
      </c>
      <c r="B1157" s="278">
        <v>7.63</v>
      </c>
    </row>
    <row r="1158" spans="1:2" x14ac:dyDescent="0.25">
      <c r="A1158" s="277" t="s">
        <v>6707</v>
      </c>
      <c r="B1158" s="278">
        <v>5.29</v>
      </c>
    </row>
    <row r="1159" spans="1:2" x14ac:dyDescent="0.25">
      <c r="A1159" s="277" t="s">
        <v>12194</v>
      </c>
      <c r="B1159" s="278">
        <v>4.58</v>
      </c>
    </row>
    <row r="1160" spans="1:2" x14ac:dyDescent="0.25">
      <c r="A1160" s="277" t="s">
        <v>6708</v>
      </c>
      <c r="B1160" s="278">
        <v>42.27</v>
      </c>
    </row>
    <row r="1161" spans="1:2" x14ac:dyDescent="0.25">
      <c r="A1161" s="277" t="s">
        <v>12195</v>
      </c>
      <c r="B1161" s="278">
        <v>36.619999999999997</v>
      </c>
    </row>
    <row r="1162" spans="1:2" x14ac:dyDescent="0.25">
      <c r="A1162" s="277" t="s">
        <v>6709</v>
      </c>
      <c r="B1162" s="278">
        <v>9022.7199999999993</v>
      </c>
    </row>
    <row r="1163" spans="1:2" x14ac:dyDescent="0.25">
      <c r="A1163" s="277" t="s">
        <v>12196</v>
      </c>
      <c r="B1163" s="278">
        <v>7817.97</v>
      </c>
    </row>
    <row r="1164" spans="1:2" x14ac:dyDescent="0.25">
      <c r="A1164" s="277" t="s">
        <v>6710</v>
      </c>
      <c r="B1164" s="278">
        <v>1223.4100000000001</v>
      </c>
    </row>
    <row r="1165" spans="1:2" x14ac:dyDescent="0.25">
      <c r="A1165" s="277" t="s">
        <v>12197</v>
      </c>
      <c r="B1165" s="278">
        <v>1060.0899999999999</v>
      </c>
    </row>
    <row r="1166" spans="1:2" x14ac:dyDescent="0.25">
      <c r="A1166" s="277" t="s">
        <v>6711</v>
      </c>
      <c r="B1166" s="278">
        <v>2.66</v>
      </c>
    </row>
    <row r="1167" spans="1:2" x14ac:dyDescent="0.25">
      <c r="A1167" s="277" t="s">
        <v>12198</v>
      </c>
      <c r="B1167" s="278">
        <v>2.2999999999999998</v>
      </c>
    </row>
    <row r="1168" spans="1:2" x14ac:dyDescent="0.25">
      <c r="A1168" s="277" t="s">
        <v>6712</v>
      </c>
      <c r="B1168" s="278">
        <v>633.57000000000005</v>
      </c>
    </row>
    <row r="1169" spans="1:2" x14ac:dyDescent="0.25">
      <c r="A1169" s="277" t="s">
        <v>12199</v>
      </c>
      <c r="B1169" s="278">
        <v>548.97</v>
      </c>
    </row>
    <row r="1170" spans="1:2" x14ac:dyDescent="0.25">
      <c r="A1170" s="277" t="s">
        <v>6713</v>
      </c>
      <c r="B1170" s="278">
        <v>633.57000000000005</v>
      </c>
    </row>
    <row r="1171" spans="1:2" x14ac:dyDescent="0.25">
      <c r="A1171" s="277" t="s">
        <v>12200</v>
      </c>
      <c r="B1171" s="278">
        <v>548.97</v>
      </c>
    </row>
    <row r="1172" spans="1:2" x14ac:dyDescent="0.25">
      <c r="A1172" s="277" t="s">
        <v>6714</v>
      </c>
      <c r="B1172" s="278">
        <v>1.54</v>
      </c>
    </row>
    <row r="1173" spans="1:2" x14ac:dyDescent="0.25">
      <c r="A1173" s="277" t="s">
        <v>12201</v>
      </c>
      <c r="B1173" s="278">
        <v>1.33</v>
      </c>
    </row>
    <row r="1174" spans="1:2" x14ac:dyDescent="0.25">
      <c r="A1174" s="277" t="s">
        <v>6715</v>
      </c>
      <c r="B1174" s="278">
        <v>121.8</v>
      </c>
    </row>
    <row r="1175" spans="1:2" x14ac:dyDescent="0.25">
      <c r="A1175" s="277" t="s">
        <v>12202</v>
      </c>
      <c r="B1175" s="278">
        <v>105.53</v>
      </c>
    </row>
    <row r="1176" spans="1:2" x14ac:dyDescent="0.25">
      <c r="A1176" s="277" t="s">
        <v>6716</v>
      </c>
      <c r="B1176" s="278">
        <v>98.66</v>
      </c>
    </row>
    <row r="1177" spans="1:2" x14ac:dyDescent="0.25">
      <c r="A1177" s="277" t="s">
        <v>12203</v>
      </c>
      <c r="B1177" s="278">
        <v>85.48</v>
      </c>
    </row>
    <row r="1178" spans="1:2" x14ac:dyDescent="0.25">
      <c r="A1178" s="277" t="s">
        <v>6717</v>
      </c>
      <c r="B1178" s="278">
        <v>58.34</v>
      </c>
    </row>
    <row r="1179" spans="1:2" x14ac:dyDescent="0.25">
      <c r="A1179" s="277" t="s">
        <v>12204</v>
      </c>
      <c r="B1179" s="278">
        <v>50.55</v>
      </c>
    </row>
    <row r="1180" spans="1:2" x14ac:dyDescent="0.25">
      <c r="A1180" s="277" t="s">
        <v>23113</v>
      </c>
      <c r="B1180" s="278">
        <v>4.6100000000000003</v>
      </c>
    </row>
    <row r="1181" spans="1:2" x14ac:dyDescent="0.25">
      <c r="A1181" s="277" t="s">
        <v>23114</v>
      </c>
      <c r="B1181" s="278">
        <v>3.99</v>
      </c>
    </row>
    <row r="1182" spans="1:2" x14ac:dyDescent="0.25">
      <c r="A1182" s="277" t="s">
        <v>23115</v>
      </c>
      <c r="B1182" s="278">
        <v>3.16</v>
      </c>
    </row>
    <row r="1183" spans="1:2" x14ac:dyDescent="0.25">
      <c r="A1183" s="277" t="s">
        <v>23116</v>
      </c>
      <c r="B1183" s="278">
        <v>2.74</v>
      </c>
    </row>
    <row r="1184" spans="1:2" x14ac:dyDescent="0.25">
      <c r="A1184" s="277" t="s">
        <v>23117</v>
      </c>
      <c r="B1184" s="278">
        <v>1.89</v>
      </c>
    </row>
    <row r="1185" spans="1:2" x14ac:dyDescent="0.25">
      <c r="A1185" s="277" t="s">
        <v>23118</v>
      </c>
      <c r="B1185" s="278">
        <v>1.64</v>
      </c>
    </row>
    <row r="1186" spans="1:2" x14ac:dyDescent="0.25">
      <c r="A1186" s="277" t="s">
        <v>6718</v>
      </c>
      <c r="B1186" s="278">
        <v>18599.060000000001</v>
      </c>
    </row>
    <row r="1187" spans="1:2" x14ac:dyDescent="0.25">
      <c r="A1187" s="277" t="s">
        <v>12205</v>
      </c>
      <c r="B1187" s="278">
        <v>16116.04</v>
      </c>
    </row>
    <row r="1188" spans="1:2" x14ac:dyDescent="0.25">
      <c r="A1188" s="277" t="s">
        <v>6719</v>
      </c>
      <c r="B1188" s="278">
        <v>25017.43</v>
      </c>
    </row>
    <row r="1189" spans="1:2" x14ac:dyDescent="0.25">
      <c r="A1189" s="277" t="s">
        <v>12206</v>
      </c>
      <c r="B1189" s="278">
        <v>21677.62</v>
      </c>
    </row>
    <row r="1190" spans="1:2" x14ac:dyDescent="0.25">
      <c r="A1190" s="277" t="s">
        <v>6720</v>
      </c>
      <c r="B1190" s="278">
        <v>0.95</v>
      </c>
    </row>
    <row r="1191" spans="1:2" x14ac:dyDescent="0.25">
      <c r="A1191" s="277" t="s">
        <v>12207</v>
      </c>
      <c r="B1191" s="278">
        <v>0.82</v>
      </c>
    </row>
    <row r="1192" spans="1:2" x14ac:dyDescent="0.25">
      <c r="A1192" s="277" t="s">
        <v>6721</v>
      </c>
      <c r="B1192" s="278">
        <v>0.65</v>
      </c>
    </row>
    <row r="1193" spans="1:2" x14ac:dyDescent="0.25">
      <c r="A1193" s="277" t="s">
        <v>12208</v>
      </c>
      <c r="B1193" s="278">
        <v>0.56000000000000005</v>
      </c>
    </row>
    <row r="1194" spans="1:2" x14ac:dyDescent="0.25">
      <c r="A1194" s="277" t="s">
        <v>6722</v>
      </c>
      <c r="B1194" s="278">
        <v>63786.19</v>
      </c>
    </row>
    <row r="1195" spans="1:2" x14ac:dyDescent="0.25">
      <c r="A1195" s="277" t="s">
        <v>12209</v>
      </c>
      <c r="B1195" s="278">
        <v>55270.77</v>
      </c>
    </row>
    <row r="1196" spans="1:2" x14ac:dyDescent="0.25">
      <c r="A1196" s="277" t="s">
        <v>6723</v>
      </c>
      <c r="B1196" s="278">
        <v>102747.38</v>
      </c>
    </row>
    <row r="1197" spans="1:2" x14ac:dyDescent="0.25">
      <c r="A1197" s="277" t="s">
        <v>12210</v>
      </c>
      <c r="B1197" s="278">
        <v>89030.66</v>
      </c>
    </row>
    <row r="1198" spans="1:2" x14ac:dyDescent="0.25">
      <c r="A1198" s="277" t="s">
        <v>6724</v>
      </c>
      <c r="B1198" s="278">
        <v>48626.559999999998</v>
      </c>
    </row>
    <row r="1199" spans="1:2" x14ac:dyDescent="0.25">
      <c r="A1199" s="277" t="s">
        <v>12211</v>
      </c>
      <c r="B1199" s="278">
        <v>42134.98</v>
      </c>
    </row>
    <row r="1200" spans="1:2" x14ac:dyDescent="0.25">
      <c r="A1200" s="277" t="s">
        <v>6725</v>
      </c>
      <c r="B1200" s="278">
        <v>7613.74</v>
      </c>
    </row>
    <row r="1201" spans="1:2" x14ac:dyDescent="0.25">
      <c r="A1201" s="277" t="s">
        <v>12212</v>
      </c>
      <c r="B1201" s="278">
        <v>6597.32</v>
      </c>
    </row>
    <row r="1202" spans="1:2" x14ac:dyDescent="0.25">
      <c r="A1202" s="277" t="s">
        <v>6726</v>
      </c>
      <c r="B1202" s="278">
        <v>127.72</v>
      </c>
    </row>
    <row r="1203" spans="1:2" x14ac:dyDescent="0.25">
      <c r="A1203" s="277" t="s">
        <v>12213</v>
      </c>
      <c r="B1203" s="278">
        <v>110.67</v>
      </c>
    </row>
    <row r="1204" spans="1:2" x14ac:dyDescent="0.25">
      <c r="A1204" s="277" t="s">
        <v>6727</v>
      </c>
      <c r="B1204" s="278">
        <v>22909.06</v>
      </c>
    </row>
    <row r="1205" spans="1:2" x14ac:dyDescent="0.25">
      <c r="A1205" s="277" t="s">
        <v>12214</v>
      </c>
      <c r="B1205" s="278">
        <v>19850.63</v>
      </c>
    </row>
    <row r="1206" spans="1:2" x14ac:dyDescent="0.25">
      <c r="A1206" s="277" t="s">
        <v>6728</v>
      </c>
      <c r="B1206" s="278">
        <v>4600.16</v>
      </c>
    </row>
    <row r="1207" spans="1:2" x14ac:dyDescent="0.25">
      <c r="A1207" s="277" t="s">
        <v>12215</v>
      </c>
      <c r="B1207" s="278">
        <v>3986.05</v>
      </c>
    </row>
    <row r="1208" spans="1:2" x14ac:dyDescent="0.25">
      <c r="A1208" s="277" t="s">
        <v>6729</v>
      </c>
      <c r="B1208" s="278">
        <v>9113.82</v>
      </c>
    </row>
    <row r="1209" spans="1:2" x14ac:dyDescent="0.25">
      <c r="A1209" s="277" t="s">
        <v>12216</v>
      </c>
      <c r="B1209" s="278">
        <v>7897.14</v>
      </c>
    </row>
    <row r="1210" spans="1:2" x14ac:dyDescent="0.25">
      <c r="A1210" s="277" t="s">
        <v>6730</v>
      </c>
      <c r="B1210" s="278">
        <v>8432.01</v>
      </c>
    </row>
    <row r="1211" spans="1:2" x14ac:dyDescent="0.25">
      <c r="A1211" s="277" t="s">
        <v>12217</v>
      </c>
      <c r="B1211" s="278">
        <v>7306.35</v>
      </c>
    </row>
    <row r="1212" spans="1:2" x14ac:dyDescent="0.25">
      <c r="A1212" s="277" t="s">
        <v>6731</v>
      </c>
      <c r="B1212" s="278">
        <v>7726.55</v>
      </c>
    </row>
    <row r="1213" spans="1:2" x14ac:dyDescent="0.25">
      <c r="A1213" s="277" t="s">
        <v>12218</v>
      </c>
      <c r="B1213" s="278">
        <v>6695.06</v>
      </c>
    </row>
    <row r="1214" spans="1:2" x14ac:dyDescent="0.25">
      <c r="A1214" s="277" t="s">
        <v>6732</v>
      </c>
      <c r="B1214" s="278">
        <v>8738.5499999999993</v>
      </c>
    </row>
    <row r="1215" spans="1:2" x14ac:dyDescent="0.25">
      <c r="A1215" s="277" t="s">
        <v>12219</v>
      </c>
      <c r="B1215" s="278">
        <v>7571.97</v>
      </c>
    </row>
    <row r="1216" spans="1:2" x14ac:dyDescent="0.25">
      <c r="A1216" s="277" t="s">
        <v>6733</v>
      </c>
      <c r="B1216" s="278">
        <v>5477.07</v>
      </c>
    </row>
    <row r="1217" spans="1:2" x14ac:dyDescent="0.25">
      <c r="A1217" s="277" t="s">
        <v>12220</v>
      </c>
      <c r="B1217" s="278">
        <v>4745.88</v>
      </c>
    </row>
    <row r="1218" spans="1:2" x14ac:dyDescent="0.25">
      <c r="A1218" s="277" t="s">
        <v>6734</v>
      </c>
      <c r="B1218" s="278">
        <v>8868.44</v>
      </c>
    </row>
    <row r="1219" spans="1:2" x14ac:dyDescent="0.25">
      <c r="A1219" s="277" t="s">
        <v>12221</v>
      </c>
      <c r="B1219" s="278">
        <v>7684.49</v>
      </c>
    </row>
    <row r="1220" spans="1:2" x14ac:dyDescent="0.25">
      <c r="A1220" s="277" t="s">
        <v>6735</v>
      </c>
      <c r="B1220" s="278">
        <v>7612.31</v>
      </c>
    </row>
    <row r="1221" spans="1:2" x14ac:dyDescent="0.25">
      <c r="A1221" s="277" t="s">
        <v>12222</v>
      </c>
      <c r="B1221" s="278">
        <v>6596.02</v>
      </c>
    </row>
    <row r="1222" spans="1:2" x14ac:dyDescent="0.25">
      <c r="A1222" s="277" t="s">
        <v>6736</v>
      </c>
      <c r="B1222" s="278">
        <v>11370.09</v>
      </c>
    </row>
    <row r="1223" spans="1:2" x14ac:dyDescent="0.25">
      <c r="A1223" s="277" t="s">
        <v>12223</v>
      </c>
      <c r="B1223" s="278">
        <v>9852.1299999999992</v>
      </c>
    </row>
    <row r="1224" spans="1:2" x14ac:dyDescent="0.25">
      <c r="A1224" s="277" t="s">
        <v>6737</v>
      </c>
      <c r="B1224" s="278">
        <v>125.7</v>
      </c>
    </row>
    <row r="1225" spans="1:2" x14ac:dyDescent="0.25">
      <c r="A1225" s="277" t="s">
        <v>12224</v>
      </c>
      <c r="B1225" s="278">
        <v>109.16</v>
      </c>
    </row>
    <row r="1226" spans="1:2" x14ac:dyDescent="0.25">
      <c r="A1226" s="277" t="s">
        <v>6738</v>
      </c>
      <c r="B1226" s="278">
        <v>115.24</v>
      </c>
    </row>
    <row r="1227" spans="1:2" x14ac:dyDescent="0.25">
      <c r="A1227" s="277" t="s">
        <v>12225</v>
      </c>
      <c r="B1227" s="278">
        <v>100.1</v>
      </c>
    </row>
    <row r="1228" spans="1:2" x14ac:dyDescent="0.25">
      <c r="A1228" s="277" t="s">
        <v>6739</v>
      </c>
      <c r="B1228" s="278">
        <v>110.19</v>
      </c>
    </row>
    <row r="1229" spans="1:2" x14ac:dyDescent="0.25">
      <c r="A1229" s="277" t="s">
        <v>12226</v>
      </c>
      <c r="B1229" s="278">
        <v>95.73</v>
      </c>
    </row>
    <row r="1230" spans="1:2" x14ac:dyDescent="0.25">
      <c r="A1230" s="277" t="s">
        <v>6740</v>
      </c>
      <c r="B1230" s="278">
        <v>6.9</v>
      </c>
    </row>
    <row r="1231" spans="1:2" x14ac:dyDescent="0.25">
      <c r="A1231" s="277" t="s">
        <v>12227</v>
      </c>
      <c r="B1231" s="278">
        <v>5.98</v>
      </c>
    </row>
    <row r="1232" spans="1:2" x14ac:dyDescent="0.25">
      <c r="A1232" s="277" t="s">
        <v>6741</v>
      </c>
      <c r="B1232" s="278">
        <v>5.76</v>
      </c>
    </row>
    <row r="1233" spans="1:2" x14ac:dyDescent="0.25">
      <c r="A1233" s="277" t="s">
        <v>12228</v>
      </c>
      <c r="B1233" s="278">
        <v>4.99</v>
      </c>
    </row>
    <row r="1234" spans="1:2" x14ac:dyDescent="0.25">
      <c r="A1234" s="277" t="s">
        <v>6742</v>
      </c>
      <c r="B1234" s="278">
        <v>1409.76</v>
      </c>
    </row>
    <row r="1235" spans="1:2" x14ac:dyDescent="0.25">
      <c r="A1235" s="277" t="s">
        <v>12229</v>
      </c>
      <c r="B1235" s="278">
        <v>1221.52</v>
      </c>
    </row>
    <row r="1236" spans="1:2" x14ac:dyDescent="0.25">
      <c r="A1236" s="277" t="s">
        <v>6743</v>
      </c>
      <c r="B1236" s="278">
        <v>19.100000000000001</v>
      </c>
    </row>
    <row r="1237" spans="1:2" x14ac:dyDescent="0.25">
      <c r="A1237" s="277" t="s">
        <v>12230</v>
      </c>
      <c r="B1237" s="278">
        <v>16.739999999999998</v>
      </c>
    </row>
    <row r="1238" spans="1:2" x14ac:dyDescent="0.25">
      <c r="A1238" s="277" t="s">
        <v>6744</v>
      </c>
      <c r="B1238" s="278">
        <v>12.78</v>
      </c>
    </row>
    <row r="1239" spans="1:2" x14ac:dyDescent="0.25">
      <c r="A1239" s="277" t="s">
        <v>12231</v>
      </c>
      <c r="B1239" s="278">
        <v>11.18</v>
      </c>
    </row>
    <row r="1240" spans="1:2" x14ac:dyDescent="0.25">
      <c r="A1240" s="277" t="s">
        <v>6745</v>
      </c>
      <c r="B1240" s="278">
        <v>10.07</v>
      </c>
    </row>
    <row r="1241" spans="1:2" x14ac:dyDescent="0.25">
      <c r="A1241" s="277" t="s">
        <v>12232</v>
      </c>
      <c r="B1241" s="278">
        <v>8.83</v>
      </c>
    </row>
    <row r="1242" spans="1:2" x14ac:dyDescent="0.25">
      <c r="A1242" s="277" t="s">
        <v>6746</v>
      </c>
      <c r="B1242" s="278">
        <v>8.61</v>
      </c>
    </row>
    <row r="1243" spans="1:2" x14ac:dyDescent="0.25">
      <c r="A1243" s="277" t="s">
        <v>12233</v>
      </c>
      <c r="B1243" s="278">
        <v>7.54</v>
      </c>
    </row>
    <row r="1244" spans="1:2" x14ac:dyDescent="0.25">
      <c r="A1244" s="277" t="s">
        <v>6747</v>
      </c>
      <c r="B1244" s="278">
        <v>8.31</v>
      </c>
    </row>
    <row r="1245" spans="1:2" x14ac:dyDescent="0.25">
      <c r="A1245" s="277" t="s">
        <v>12234</v>
      </c>
      <c r="B1245" s="278">
        <v>7.39</v>
      </c>
    </row>
    <row r="1246" spans="1:2" x14ac:dyDescent="0.25">
      <c r="A1246" s="277" t="s">
        <v>6748</v>
      </c>
      <c r="B1246" s="278">
        <v>5.55</v>
      </c>
    </row>
    <row r="1247" spans="1:2" x14ac:dyDescent="0.25">
      <c r="A1247" s="277" t="s">
        <v>12235</v>
      </c>
      <c r="B1247" s="278">
        <v>4.92</v>
      </c>
    </row>
    <row r="1248" spans="1:2" x14ac:dyDescent="0.25">
      <c r="A1248" s="277" t="s">
        <v>6749</v>
      </c>
      <c r="B1248" s="278">
        <v>4.3899999999999997</v>
      </c>
    </row>
    <row r="1249" spans="1:2" x14ac:dyDescent="0.25">
      <c r="A1249" s="277" t="s">
        <v>12236</v>
      </c>
      <c r="B1249" s="278">
        <v>3.91</v>
      </c>
    </row>
    <row r="1250" spans="1:2" x14ac:dyDescent="0.25">
      <c r="A1250" s="277" t="s">
        <v>6750</v>
      </c>
      <c r="B1250" s="278">
        <v>3.48</v>
      </c>
    </row>
    <row r="1251" spans="1:2" x14ac:dyDescent="0.25">
      <c r="A1251" s="277" t="s">
        <v>12237</v>
      </c>
      <c r="B1251" s="278">
        <v>3.1</v>
      </c>
    </row>
    <row r="1252" spans="1:2" x14ac:dyDescent="0.25">
      <c r="A1252" s="277" t="s">
        <v>23119</v>
      </c>
      <c r="B1252" s="278">
        <v>99.84</v>
      </c>
    </row>
    <row r="1253" spans="1:2" x14ac:dyDescent="0.25">
      <c r="A1253" s="277" t="s">
        <v>23120</v>
      </c>
      <c r="B1253" s="278">
        <v>86.5</v>
      </c>
    </row>
    <row r="1254" spans="1:2" x14ac:dyDescent="0.25">
      <c r="A1254" s="277" t="s">
        <v>23121</v>
      </c>
      <c r="B1254" s="278">
        <v>91.21</v>
      </c>
    </row>
    <row r="1255" spans="1:2" x14ac:dyDescent="0.25">
      <c r="A1255" s="277" t="s">
        <v>23122</v>
      </c>
      <c r="B1255" s="278">
        <v>79.03</v>
      </c>
    </row>
    <row r="1256" spans="1:2" x14ac:dyDescent="0.25">
      <c r="A1256" s="277" t="s">
        <v>23123</v>
      </c>
      <c r="B1256" s="278">
        <v>86</v>
      </c>
    </row>
    <row r="1257" spans="1:2" x14ac:dyDescent="0.25">
      <c r="A1257" s="277" t="s">
        <v>23124</v>
      </c>
      <c r="B1257" s="278">
        <v>74.52</v>
      </c>
    </row>
    <row r="1258" spans="1:2" x14ac:dyDescent="0.25">
      <c r="A1258" s="277" t="s">
        <v>23125</v>
      </c>
      <c r="B1258" s="278">
        <v>78.64</v>
      </c>
    </row>
    <row r="1259" spans="1:2" x14ac:dyDescent="0.25">
      <c r="A1259" s="277" t="s">
        <v>23126</v>
      </c>
      <c r="B1259" s="278">
        <v>68.14</v>
      </c>
    </row>
    <row r="1260" spans="1:2" x14ac:dyDescent="0.25">
      <c r="A1260" s="277" t="s">
        <v>23127</v>
      </c>
      <c r="B1260" s="278">
        <v>69.97</v>
      </c>
    </row>
    <row r="1261" spans="1:2" x14ac:dyDescent="0.25">
      <c r="A1261" s="277" t="s">
        <v>23128</v>
      </c>
      <c r="B1261" s="278">
        <v>60.63</v>
      </c>
    </row>
    <row r="1262" spans="1:2" x14ac:dyDescent="0.25">
      <c r="A1262" s="277" t="s">
        <v>23129</v>
      </c>
      <c r="B1262" s="278">
        <v>55.41</v>
      </c>
    </row>
    <row r="1263" spans="1:2" x14ac:dyDescent="0.25">
      <c r="A1263" s="277" t="s">
        <v>23130</v>
      </c>
      <c r="B1263" s="278">
        <v>48.01</v>
      </c>
    </row>
    <row r="1264" spans="1:2" x14ac:dyDescent="0.25">
      <c r="A1264" s="277" t="s">
        <v>23131</v>
      </c>
      <c r="B1264" s="278">
        <v>56.79</v>
      </c>
    </row>
    <row r="1265" spans="1:2" x14ac:dyDescent="0.25">
      <c r="A1265" s="277" t="s">
        <v>23132</v>
      </c>
      <c r="B1265" s="278">
        <v>49.21</v>
      </c>
    </row>
    <row r="1266" spans="1:2" x14ac:dyDescent="0.25">
      <c r="A1266" s="277" t="s">
        <v>23133</v>
      </c>
      <c r="B1266" s="278">
        <v>41.23</v>
      </c>
    </row>
    <row r="1267" spans="1:2" x14ac:dyDescent="0.25">
      <c r="A1267" s="277" t="s">
        <v>23134</v>
      </c>
      <c r="B1267" s="278">
        <v>35.729999999999997</v>
      </c>
    </row>
    <row r="1268" spans="1:2" x14ac:dyDescent="0.25">
      <c r="A1268" s="277" t="s">
        <v>23135</v>
      </c>
      <c r="B1268" s="278">
        <v>33.130000000000003</v>
      </c>
    </row>
    <row r="1269" spans="1:2" x14ac:dyDescent="0.25">
      <c r="A1269" s="277" t="s">
        <v>23136</v>
      </c>
      <c r="B1269" s="278">
        <v>28.71</v>
      </c>
    </row>
    <row r="1270" spans="1:2" x14ac:dyDescent="0.25">
      <c r="A1270" s="277" t="s">
        <v>23137</v>
      </c>
      <c r="B1270" s="278">
        <v>15.69</v>
      </c>
    </row>
    <row r="1271" spans="1:2" x14ac:dyDescent="0.25">
      <c r="A1271" s="277" t="s">
        <v>23138</v>
      </c>
      <c r="B1271" s="278">
        <v>13.59</v>
      </c>
    </row>
    <row r="1272" spans="1:2" x14ac:dyDescent="0.25">
      <c r="A1272" s="277" t="s">
        <v>23139</v>
      </c>
      <c r="B1272" s="278">
        <v>10.83</v>
      </c>
    </row>
    <row r="1273" spans="1:2" x14ac:dyDescent="0.25">
      <c r="A1273" s="277" t="s">
        <v>23140</v>
      </c>
      <c r="B1273" s="278">
        <v>9.39</v>
      </c>
    </row>
    <row r="1274" spans="1:2" x14ac:dyDescent="0.25">
      <c r="A1274" s="277" t="s">
        <v>23141</v>
      </c>
      <c r="B1274" s="278">
        <v>10.84</v>
      </c>
    </row>
    <row r="1275" spans="1:2" x14ac:dyDescent="0.25">
      <c r="A1275" s="277" t="s">
        <v>23142</v>
      </c>
      <c r="B1275" s="278">
        <v>9.39</v>
      </c>
    </row>
    <row r="1276" spans="1:2" x14ac:dyDescent="0.25">
      <c r="A1276" s="277" t="s">
        <v>23143</v>
      </c>
      <c r="B1276" s="278">
        <v>53.21</v>
      </c>
    </row>
    <row r="1277" spans="1:2" x14ac:dyDescent="0.25">
      <c r="A1277" s="277" t="s">
        <v>23144</v>
      </c>
      <c r="B1277" s="278">
        <v>46.1</v>
      </c>
    </row>
    <row r="1278" spans="1:2" x14ac:dyDescent="0.25">
      <c r="A1278" s="277" t="s">
        <v>23145</v>
      </c>
      <c r="B1278" s="278">
        <v>36.880000000000003</v>
      </c>
    </row>
    <row r="1279" spans="1:2" x14ac:dyDescent="0.25">
      <c r="A1279" s="277" t="s">
        <v>23146</v>
      </c>
      <c r="B1279" s="278">
        <v>31.95</v>
      </c>
    </row>
    <row r="1280" spans="1:2" x14ac:dyDescent="0.25">
      <c r="A1280" s="277" t="s">
        <v>23147</v>
      </c>
      <c r="B1280" s="278">
        <v>29.48</v>
      </c>
    </row>
    <row r="1281" spans="1:2" x14ac:dyDescent="0.25">
      <c r="A1281" s="277" t="s">
        <v>23148</v>
      </c>
      <c r="B1281" s="278">
        <v>25.54</v>
      </c>
    </row>
    <row r="1282" spans="1:2" x14ac:dyDescent="0.25">
      <c r="A1282" s="277" t="s">
        <v>23149</v>
      </c>
      <c r="B1282" s="278">
        <v>3.44</v>
      </c>
    </row>
    <row r="1283" spans="1:2" x14ac:dyDescent="0.25">
      <c r="A1283" s="277" t="s">
        <v>23150</v>
      </c>
      <c r="B1283" s="278">
        <v>2.98</v>
      </c>
    </row>
    <row r="1284" spans="1:2" x14ac:dyDescent="0.25">
      <c r="A1284" s="277" t="s">
        <v>23151</v>
      </c>
      <c r="B1284" s="278">
        <v>1.89</v>
      </c>
    </row>
    <row r="1285" spans="1:2" x14ac:dyDescent="0.25">
      <c r="A1285" s="277" t="s">
        <v>23152</v>
      </c>
      <c r="B1285" s="278">
        <v>1.64</v>
      </c>
    </row>
    <row r="1286" spans="1:2" x14ac:dyDescent="0.25">
      <c r="A1286" s="277" t="s">
        <v>23153</v>
      </c>
      <c r="B1286" s="278">
        <v>0.95</v>
      </c>
    </row>
    <row r="1287" spans="1:2" x14ac:dyDescent="0.25">
      <c r="A1287" s="277" t="s">
        <v>23154</v>
      </c>
      <c r="B1287" s="278">
        <v>0.82</v>
      </c>
    </row>
    <row r="1288" spans="1:2" x14ac:dyDescent="0.25">
      <c r="A1288" s="277" t="s">
        <v>23155</v>
      </c>
      <c r="B1288" s="278">
        <v>8.65</v>
      </c>
    </row>
    <row r="1289" spans="1:2" x14ac:dyDescent="0.25">
      <c r="A1289" s="277" t="s">
        <v>23156</v>
      </c>
      <c r="B1289" s="278">
        <v>7.49</v>
      </c>
    </row>
    <row r="1290" spans="1:2" x14ac:dyDescent="0.25">
      <c r="A1290" s="277" t="s">
        <v>23157</v>
      </c>
      <c r="B1290" s="278">
        <v>5.78</v>
      </c>
    </row>
    <row r="1291" spans="1:2" x14ac:dyDescent="0.25">
      <c r="A1291" s="277" t="s">
        <v>23158</v>
      </c>
      <c r="B1291" s="278">
        <v>5.01</v>
      </c>
    </row>
    <row r="1292" spans="1:2" x14ac:dyDescent="0.25">
      <c r="A1292" s="277" t="s">
        <v>23159</v>
      </c>
      <c r="B1292" s="278">
        <v>6.9</v>
      </c>
    </row>
    <row r="1293" spans="1:2" x14ac:dyDescent="0.25">
      <c r="A1293" s="277" t="s">
        <v>23160</v>
      </c>
      <c r="B1293" s="278">
        <v>5.98</v>
      </c>
    </row>
    <row r="1294" spans="1:2" x14ac:dyDescent="0.25">
      <c r="A1294" s="277" t="s">
        <v>23161</v>
      </c>
      <c r="B1294" s="278">
        <v>4.2300000000000004</v>
      </c>
    </row>
    <row r="1295" spans="1:2" x14ac:dyDescent="0.25">
      <c r="A1295" s="277" t="s">
        <v>23162</v>
      </c>
      <c r="B1295" s="278">
        <v>3.67</v>
      </c>
    </row>
    <row r="1296" spans="1:2" x14ac:dyDescent="0.25">
      <c r="A1296" s="277" t="s">
        <v>23163</v>
      </c>
      <c r="B1296" s="278">
        <v>2.02</v>
      </c>
    </row>
    <row r="1297" spans="1:2" x14ac:dyDescent="0.25">
      <c r="A1297" s="277" t="s">
        <v>23164</v>
      </c>
      <c r="B1297" s="278">
        <v>1.75</v>
      </c>
    </row>
    <row r="1298" spans="1:2" x14ac:dyDescent="0.25">
      <c r="A1298" s="277" t="s">
        <v>23165</v>
      </c>
      <c r="B1298" s="278">
        <v>1.05</v>
      </c>
    </row>
    <row r="1299" spans="1:2" x14ac:dyDescent="0.25">
      <c r="A1299" s="277" t="s">
        <v>23166</v>
      </c>
      <c r="B1299" s="278">
        <v>0.91</v>
      </c>
    </row>
    <row r="1300" spans="1:2" x14ac:dyDescent="0.25">
      <c r="A1300" s="277" t="s">
        <v>23167</v>
      </c>
      <c r="B1300" s="278">
        <v>1.1200000000000001</v>
      </c>
    </row>
    <row r="1301" spans="1:2" x14ac:dyDescent="0.25">
      <c r="A1301" s="277" t="s">
        <v>23168</v>
      </c>
      <c r="B1301" s="278">
        <v>0.97</v>
      </c>
    </row>
    <row r="1302" spans="1:2" x14ac:dyDescent="0.25">
      <c r="A1302" s="277" t="s">
        <v>23169</v>
      </c>
      <c r="B1302" s="278">
        <v>0.56999999999999995</v>
      </c>
    </row>
    <row r="1303" spans="1:2" x14ac:dyDescent="0.25">
      <c r="A1303" s="277" t="s">
        <v>23170</v>
      </c>
      <c r="B1303" s="278">
        <v>0.49</v>
      </c>
    </row>
    <row r="1304" spans="1:2" x14ac:dyDescent="0.25">
      <c r="A1304" s="277" t="s">
        <v>23171</v>
      </c>
      <c r="B1304" s="278">
        <v>3.44</v>
      </c>
    </row>
    <row r="1305" spans="1:2" x14ac:dyDescent="0.25">
      <c r="A1305" s="277" t="s">
        <v>23172</v>
      </c>
      <c r="B1305" s="278">
        <v>2.98</v>
      </c>
    </row>
    <row r="1306" spans="1:2" x14ac:dyDescent="0.25">
      <c r="A1306" s="277" t="s">
        <v>23173</v>
      </c>
      <c r="B1306" s="278">
        <v>1.89</v>
      </c>
    </row>
    <row r="1307" spans="1:2" x14ac:dyDescent="0.25">
      <c r="A1307" s="277" t="s">
        <v>23174</v>
      </c>
      <c r="B1307" s="278">
        <v>1.64</v>
      </c>
    </row>
    <row r="1308" spans="1:2" x14ac:dyDescent="0.25">
      <c r="A1308" s="277" t="s">
        <v>23175</v>
      </c>
      <c r="B1308" s="278">
        <v>0.95</v>
      </c>
    </row>
    <row r="1309" spans="1:2" x14ac:dyDescent="0.25">
      <c r="A1309" s="277" t="s">
        <v>23176</v>
      </c>
      <c r="B1309" s="278">
        <v>0.82</v>
      </c>
    </row>
    <row r="1310" spans="1:2" x14ac:dyDescent="0.25">
      <c r="A1310" s="277" t="s">
        <v>23177</v>
      </c>
      <c r="B1310" s="278">
        <v>8.65</v>
      </c>
    </row>
    <row r="1311" spans="1:2" x14ac:dyDescent="0.25">
      <c r="A1311" s="277" t="s">
        <v>23178</v>
      </c>
      <c r="B1311" s="278">
        <v>7.49</v>
      </c>
    </row>
    <row r="1312" spans="1:2" x14ac:dyDescent="0.25">
      <c r="A1312" s="277" t="s">
        <v>23179</v>
      </c>
      <c r="B1312" s="278">
        <v>5.78</v>
      </c>
    </row>
    <row r="1313" spans="1:2" x14ac:dyDescent="0.25">
      <c r="A1313" s="277" t="s">
        <v>23180</v>
      </c>
      <c r="B1313" s="278">
        <v>5.01</v>
      </c>
    </row>
    <row r="1314" spans="1:2" x14ac:dyDescent="0.25">
      <c r="A1314" s="277" t="s">
        <v>23181</v>
      </c>
      <c r="B1314" s="278">
        <v>6.9</v>
      </c>
    </row>
    <row r="1315" spans="1:2" x14ac:dyDescent="0.25">
      <c r="A1315" s="277" t="s">
        <v>23182</v>
      </c>
      <c r="B1315" s="278">
        <v>5.98</v>
      </c>
    </row>
    <row r="1316" spans="1:2" x14ac:dyDescent="0.25">
      <c r="A1316" s="277" t="s">
        <v>23183</v>
      </c>
      <c r="B1316" s="278">
        <v>4.2300000000000004</v>
      </c>
    </row>
    <row r="1317" spans="1:2" x14ac:dyDescent="0.25">
      <c r="A1317" s="277" t="s">
        <v>23184</v>
      </c>
      <c r="B1317" s="278">
        <v>3.67</v>
      </c>
    </row>
    <row r="1318" spans="1:2" x14ac:dyDescent="0.25">
      <c r="A1318" s="277" t="s">
        <v>23185</v>
      </c>
      <c r="B1318" s="278">
        <v>2.02</v>
      </c>
    </row>
    <row r="1319" spans="1:2" x14ac:dyDescent="0.25">
      <c r="A1319" s="277" t="s">
        <v>23186</v>
      </c>
      <c r="B1319" s="278">
        <v>1.75</v>
      </c>
    </row>
    <row r="1320" spans="1:2" x14ac:dyDescent="0.25">
      <c r="A1320" s="277" t="s">
        <v>23187</v>
      </c>
      <c r="B1320" s="278">
        <v>1.05</v>
      </c>
    </row>
    <row r="1321" spans="1:2" x14ac:dyDescent="0.25">
      <c r="A1321" s="277" t="s">
        <v>23188</v>
      </c>
      <c r="B1321" s="278">
        <v>0.91</v>
      </c>
    </row>
    <row r="1322" spans="1:2" x14ac:dyDescent="0.25">
      <c r="A1322" s="277" t="s">
        <v>23189</v>
      </c>
      <c r="B1322" s="278">
        <v>1.1200000000000001</v>
      </c>
    </row>
    <row r="1323" spans="1:2" x14ac:dyDescent="0.25">
      <c r="A1323" s="277" t="s">
        <v>23190</v>
      </c>
      <c r="B1323" s="278">
        <v>0.97</v>
      </c>
    </row>
    <row r="1324" spans="1:2" x14ac:dyDescent="0.25">
      <c r="A1324" s="277" t="s">
        <v>23191</v>
      </c>
      <c r="B1324" s="278">
        <v>0.56999999999999995</v>
      </c>
    </row>
    <row r="1325" spans="1:2" x14ac:dyDescent="0.25">
      <c r="A1325" s="277" t="s">
        <v>23192</v>
      </c>
      <c r="B1325" s="278">
        <v>0.49</v>
      </c>
    </row>
    <row r="1326" spans="1:2" x14ac:dyDescent="0.25">
      <c r="A1326" s="277" t="s">
        <v>23193</v>
      </c>
      <c r="B1326" s="278">
        <v>1.89</v>
      </c>
    </row>
    <row r="1327" spans="1:2" x14ac:dyDescent="0.25">
      <c r="A1327" s="277" t="s">
        <v>23194</v>
      </c>
      <c r="B1327" s="278">
        <v>1.64</v>
      </c>
    </row>
    <row r="1328" spans="1:2" x14ac:dyDescent="0.25">
      <c r="A1328" s="277" t="s">
        <v>23195</v>
      </c>
      <c r="B1328" s="278">
        <v>0.95</v>
      </c>
    </row>
    <row r="1329" spans="1:2" x14ac:dyDescent="0.25">
      <c r="A1329" s="277" t="s">
        <v>23196</v>
      </c>
      <c r="B1329" s="278">
        <v>0.82</v>
      </c>
    </row>
    <row r="1330" spans="1:2" x14ac:dyDescent="0.25">
      <c r="A1330" s="277" t="s">
        <v>23197</v>
      </c>
      <c r="B1330" s="278">
        <v>3.19</v>
      </c>
    </row>
    <row r="1331" spans="1:2" x14ac:dyDescent="0.25">
      <c r="A1331" s="277" t="s">
        <v>23198</v>
      </c>
      <c r="B1331" s="278">
        <v>2.76</v>
      </c>
    </row>
    <row r="1332" spans="1:2" x14ac:dyDescent="0.25">
      <c r="A1332" s="277" t="s">
        <v>23199</v>
      </c>
      <c r="B1332" s="278">
        <v>6.9</v>
      </c>
    </row>
    <row r="1333" spans="1:2" x14ac:dyDescent="0.25">
      <c r="A1333" s="277" t="s">
        <v>23200</v>
      </c>
      <c r="B1333" s="278">
        <v>5.98</v>
      </c>
    </row>
    <row r="1334" spans="1:2" x14ac:dyDescent="0.25">
      <c r="A1334" s="277" t="s">
        <v>23201</v>
      </c>
      <c r="B1334" s="278">
        <v>3.44</v>
      </c>
    </row>
    <row r="1335" spans="1:2" x14ac:dyDescent="0.25">
      <c r="A1335" s="277" t="s">
        <v>23202</v>
      </c>
      <c r="B1335" s="278">
        <v>2.98</v>
      </c>
    </row>
    <row r="1336" spans="1:2" x14ac:dyDescent="0.25">
      <c r="A1336" s="277" t="s">
        <v>23203</v>
      </c>
      <c r="B1336" s="278">
        <v>2.02</v>
      </c>
    </row>
    <row r="1337" spans="1:2" x14ac:dyDescent="0.25">
      <c r="A1337" s="277" t="s">
        <v>23204</v>
      </c>
      <c r="B1337" s="278">
        <v>1.75</v>
      </c>
    </row>
    <row r="1338" spans="1:2" x14ac:dyDescent="0.25">
      <c r="A1338" s="277" t="s">
        <v>23205</v>
      </c>
      <c r="B1338" s="278">
        <v>1.05</v>
      </c>
    </row>
    <row r="1339" spans="1:2" x14ac:dyDescent="0.25">
      <c r="A1339" s="277" t="s">
        <v>23206</v>
      </c>
      <c r="B1339" s="278">
        <v>0.91</v>
      </c>
    </row>
    <row r="1340" spans="1:2" x14ac:dyDescent="0.25">
      <c r="A1340" s="277" t="s">
        <v>23207</v>
      </c>
      <c r="B1340" s="278">
        <v>1.1200000000000001</v>
      </c>
    </row>
    <row r="1341" spans="1:2" x14ac:dyDescent="0.25">
      <c r="A1341" s="277" t="s">
        <v>23208</v>
      </c>
      <c r="B1341" s="278">
        <v>0.97</v>
      </c>
    </row>
    <row r="1342" spans="1:2" x14ac:dyDescent="0.25">
      <c r="A1342" s="277" t="s">
        <v>23209</v>
      </c>
      <c r="B1342" s="278">
        <v>0.56999999999999995</v>
      </c>
    </row>
    <row r="1343" spans="1:2" x14ac:dyDescent="0.25">
      <c r="A1343" s="277" t="s">
        <v>23210</v>
      </c>
      <c r="B1343" s="278">
        <v>0.49</v>
      </c>
    </row>
    <row r="1344" spans="1:2" x14ac:dyDescent="0.25">
      <c r="A1344" s="277" t="s">
        <v>23211</v>
      </c>
      <c r="B1344" s="278">
        <v>1.89</v>
      </c>
    </row>
    <row r="1345" spans="1:2" x14ac:dyDescent="0.25">
      <c r="A1345" s="277" t="s">
        <v>23212</v>
      </c>
      <c r="B1345" s="278">
        <v>1.64</v>
      </c>
    </row>
    <row r="1346" spans="1:2" x14ac:dyDescent="0.25">
      <c r="A1346" s="277" t="s">
        <v>23213</v>
      </c>
      <c r="B1346" s="278">
        <v>0.95</v>
      </c>
    </row>
    <row r="1347" spans="1:2" x14ac:dyDescent="0.25">
      <c r="A1347" s="277" t="s">
        <v>23214</v>
      </c>
      <c r="B1347" s="278">
        <v>0.82</v>
      </c>
    </row>
    <row r="1348" spans="1:2" x14ac:dyDescent="0.25">
      <c r="A1348" s="277" t="s">
        <v>23215</v>
      </c>
      <c r="B1348" s="278">
        <v>3.19</v>
      </c>
    </row>
    <row r="1349" spans="1:2" x14ac:dyDescent="0.25">
      <c r="A1349" s="277" t="s">
        <v>23216</v>
      </c>
      <c r="B1349" s="278">
        <v>2.76</v>
      </c>
    </row>
    <row r="1350" spans="1:2" x14ac:dyDescent="0.25">
      <c r="A1350" s="277" t="s">
        <v>23217</v>
      </c>
      <c r="B1350" s="278">
        <v>6.9</v>
      </c>
    </row>
    <row r="1351" spans="1:2" x14ac:dyDescent="0.25">
      <c r="A1351" s="277" t="s">
        <v>23218</v>
      </c>
      <c r="B1351" s="278">
        <v>5.98</v>
      </c>
    </row>
    <row r="1352" spans="1:2" x14ac:dyDescent="0.25">
      <c r="A1352" s="277" t="s">
        <v>23219</v>
      </c>
      <c r="B1352" s="278">
        <v>3.44</v>
      </c>
    </row>
    <row r="1353" spans="1:2" x14ac:dyDescent="0.25">
      <c r="A1353" s="277" t="s">
        <v>23220</v>
      </c>
      <c r="B1353" s="278">
        <v>2.98</v>
      </c>
    </row>
    <row r="1354" spans="1:2" x14ac:dyDescent="0.25">
      <c r="A1354" s="277" t="s">
        <v>23221</v>
      </c>
      <c r="B1354" s="278">
        <v>2.02</v>
      </c>
    </row>
    <row r="1355" spans="1:2" x14ac:dyDescent="0.25">
      <c r="A1355" s="277" t="s">
        <v>23222</v>
      </c>
      <c r="B1355" s="278">
        <v>1.75</v>
      </c>
    </row>
    <row r="1356" spans="1:2" x14ac:dyDescent="0.25">
      <c r="A1356" s="277" t="s">
        <v>23223</v>
      </c>
      <c r="B1356" s="278">
        <v>1.05</v>
      </c>
    </row>
    <row r="1357" spans="1:2" x14ac:dyDescent="0.25">
      <c r="A1357" s="277" t="s">
        <v>23224</v>
      </c>
      <c r="B1357" s="278">
        <v>0.91</v>
      </c>
    </row>
    <row r="1358" spans="1:2" x14ac:dyDescent="0.25">
      <c r="A1358" s="277" t="s">
        <v>23225</v>
      </c>
      <c r="B1358" s="278">
        <v>1.1200000000000001</v>
      </c>
    </row>
    <row r="1359" spans="1:2" x14ac:dyDescent="0.25">
      <c r="A1359" s="277" t="s">
        <v>23226</v>
      </c>
      <c r="B1359" s="278">
        <v>0.97</v>
      </c>
    </row>
    <row r="1360" spans="1:2" x14ac:dyDescent="0.25">
      <c r="A1360" s="277" t="s">
        <v>23227</v>
      </c>
      <c r="B1360" s="278">
        <v>0.56999999999999995</v>
      </c>
    </row>
    <row r="1361" spans="1:2" x14ac:dyDescent="0.25">
      <c r="A1361" s="277" t="s">
        <v>23228</v>
      </c>
      <c r="B1361" s="278">
        <v>0.49</v>
      </c>
    </row>
    <row r="1362" spans="1:2" x14ac:dyDescent="0.25">
      <c r="A1362" s="277" t="s">
        <v>23229</v>
      </c>
      <c r="B1362" s="278">
        <v>1.89</v>
      </c>
    </row>
    <row r="1363" spans="1:2" x14ac:dyDescent="0.25">
      <c r="A1363" s="277" t="s">
        <v>23230</v>
      </c>
      <c r="B1363" s="278">
        <v>1.64</v>
      </c>
    </row>
    <row r="1364" spans="1:2" x14ac:dyDescent="0.25">
      <c r="A1364" s="277" t="s">
        <v>23231</v>
      </c>
      <c r="B1364" s="278">
        <v>1.7</v>
      </c>
    </row>
    <row r="1365" spans="1:2" x14ac:dyDescent="0.25">
      <c r="A1365" s="277" t="s">
        <v>23232</v>
      </c>
      <c r="B1365" s="278">
        <v>1.47</v>
      </c>
    </row>
    <row r="1366" spans="1:2" x14ac:dyDescent="0.25">
      <c r="A1366" s="277" t="s">
        <v>23233</v>
      </c>
      <c r="B1366" s="278">
        <v>4.83</v>
      </c>
    </row>
    <row r="1367" spans="1:2" x14ac:dyDescent="0.25">
      <c r="A1367" s="277" t="s">
        <v>23234</v>
      </c>
      <c r="B1367" s="278">
        <v>4.1900000000000004</v>
      </c>
    </row>
    <row r="1368" spans="1:2" x14ac:dyDescent="0.25">
      <c r="A1368" s="277" t="s">
        <v>23235</v>
      </c>
      <c r="B1368" s="278">
        <v>4.3499999999999996</v>
      </c>
    </row>
    <row r="1369" spans="1:2" x14ac:dyDescent="0.25">
      <c r="A1369" s="277" t="s">
        <v>23236</v>
      </c>
      <c r="B1369" s="278">
        <v>3.77</v>
      </c>
    </row>
    <row r="1370" spans="1:2" x14ac:dyDescent="0.25">
      <c r="A1370" s="277" t="s">
        <v>23237</v>
      </c>
      <c r="B1370" s="278">
        <v>4.83</v>
      </c>
    </row>
    <row r="1371" spans="1:2" x14ac:dyDescent="0.25">
      <c r="A1371" s="277" t="s">
        <v>23238</v>
      </c>
      <c r="B1371" s="278">
        <v>4.1900000000000004</v>
      </c>
    </row>
    <row r="1372" spans="1:2" x14ac:dyDescent="0.25">
      <c r="A1372" s="277" t="s">
        <v>23239</v>
      </c>
      <c r="B1372" s="278">
        <v>2.02</v>
      </c>
    </row>
    <row r="1373" spans="1:2" x14ac:dyDescent="0.25">
      <c r="A1373" s="277" t="s">
        <v>23240</v>
      </c>
      <c r="B1373" s="278">
        <v>1.75</v>
      </c>
    </row>
    <row r="1374" spans="1:2" x14ac:dyDescent="0.25">
      <c r="A1374" s="277" t="s">
        <v>23241</v>
      </c>
      <c r="B1374" s="278">
        <v>1.82</v>
      </c>
    </row>
    <row r="1375" spans="1:2" x14ac:dyDescent="0.25">
      <c r="A1375" s="277" t="s">
        <v>23242</v>
      </c>
      <c r="B1375" s="278">
        <v>1.58</v>
      </c>
    </row>
    <row r="1376" spans="1:2" x14ac:dyDescent="0.25">
      <c r="A1376" s="277" t="s">
        <v>23243</v>
      </c>
      <c r="B1376" s="278">
        <v>1.1200000000000001</v>
      </c>
    </row>
    <row r="1377" spans="1:2" x14ac:dyDescent="0.25">
      <c r="A1377" s="277" t="s">
        <v>23244</v>
      </c>
      <c r="B1377" s="278">
        <v>0.97</v>
      </c>
    </row>
    <row r="1378" spans="1:2" x14ac:dyDescent="0.25">
      <c r="A1378" s="277" t="s">
        <v>23245</v>
      </c>
      <c r="B1378" s="278">
        <v>0.56999999999999995</v>
      </c>
    </row>
    <row r="1379" spans="1:2" x14ac:dyDescent="0.25">
      <c r="A1379" s="277" t="s">
        <v>23246</v>
      </c>
      <c r="B1379" s="278">
        <v>0.49</v>
      </c>
    </row>
    <row r="1380" spans="1:2" x14ac:dyDescent="0.25">
      <c r="A1380" s="277" t="s">
        <v>23247</v>
      </c>
      <c r="B1380" s="278">
        <v>1.89</v>
      </c>
    </row>
    <row r="1381" spans="1:2" x14ac:dyDescent="0.25">
      <c r="A1381" s="277" t="s">
        <v>23248</v>
      </c>
      <c r="B1381" s="278">
        <v>1.64</v>
      </c>
    </row>
    <row r="1382" spans="1:2" x14ac:dyDescent="0.25">
      <c r="A1382" s="277" t="s">
        <v>23249</v>
      </c>
      <c r="B1382" s="278">
        <v>1.7</v>
      </c>
    </row>
    <row r="1383" spans="1:2" x14ac:dyDescent="0.25">
      <c r="A1383" s="277" t="s">
        <v>23250</v>
      </c>
      <c r="B1383" s="278">
        <v>1.47</v>
      </c>
    </row>
    <row r="1384" spans="1:2" x14ac:dyDescent="0.25">
      <c r="A1384" s="277" t="s">
        <v>23251</v>
      </c>
      <c r="B1384" s="278">
        <v>4.83</v>
      </c>
    </row>
    <row r="1385" spans="1:2" x14ac:dyDescent="0.25">
      <c r="A1385" s="277" t="s">
        <v>23252</v>
      </c>
      <c r="B1385" s="278">
        <v>4.1900000000000004</v>
      </c>
    </row>
    <row r="1386" spans="1:2" x14ac:dyDescent="0.25">
      <c r="A1386" s="277" t="s">
        <v>23253</v>
      </c>
      <c r="B1386" s="278">
        <v>4.3499999999999996</v>
      </c>
    </row>
    <row r="1387" spans="1:2" x14ac:dyDescent="0.25">
      <c r="A1387" s="277" t="s">
        <v>23254</v>
      </c>
      <c r="B1387" s="278">
        <v>3.77</v>
      </c>
    </row>
    <row r="1388" spans="1:2" x14ac:dyDescent="0.25">
      <c r="A1388" s="277" t="s">
        <v>23255</v>
      </c>
      <c r="B1388" s="278">
        <v>4.83</v>
      </c>
    </row>
    <row r="1389" spans="1:2" x14ac:dyDescent="0.25">
      <c r="A1389" s="277" t="s">
        <v>23256</v>
      </c>
      <c r="B1389" s="278">
        <v>4.1900000000000004</v>
      </c>
    </row>
    <row r="1390" spans="1:2" x14ac:dyDescent="0.25">
      <c r="A1390" s="277" t="s">
        <v>23257</v>
      </c>
      <c r="B1390" s="278">
        <v>2.02</v>
      </c>
    </row>
    <row r="1391" spans="1:2" x14ac:dyDescent="0.25">
      <c r="A1391" s="277" t="s">
        <v>23258</v>
      </c>
      <c r="B1391" s="278">
        <v>1.75</v>
      </c>
    </row>
    <row r="1392" spans="1:2" x14ac:dyDescent="0.25">
      <c r="A1392" s="277" t="s">
        <v>23259</v>
      </c>
      <c r="B1392" s="278">
        <v>1.82</v>
      </c>
    </row>
    <row r="1393" spans="1:2" x14ac:dyDescent="0.25">
      <c r="A1393" s="277" t="s">
        <v>23260</v>
      </c>
      <c r="B1393" s="278">
        <v>1.58</v>
      </c>
    </row>
    <row r="1394" spans="1:2" x14ac:dyDescent="0.25">
      <c r="A1394" s="277" t="s">
        <v>23261</v>
      </c>
      <c r="B1394" s="278">
        <v>1.1200000000000001</v>
      </c>
    </row>
    <row r="1395" spans="1:2" x14ac:dyDescent="0.25">
      <c r="A1395" s="277" t="s">
        <v>23262</v>
      </c>
      <c r="B1395" s="278">
        <v>0.97</v>
      </c>
    </row>
    <row r="1396" spans="1:2" x14ac:dyDescent="0.25">
      <c r="A1396" s="277" t="s">
        <v>23263</v>
      </c>
      <c r="B1396" s="278">
        <v>0.56999999999999995</v>
      </c>
    </row>
    <row r="1397" spans="1:2" x14ac:dyDescent="0.25">
      <c r="A1397" s="277" t="s">
        <v>23264</v>
      </c>
      <c r="B1397" s="278">
        <v>0.49</v>
      </c>
    </row>
    <row r="1398" spans="1:2" x14ac:dyDescent="0.25">
      <c r="A1398" s="277" t="s">
        <v>23265</v>
      </c>
      <c r="B1398" s="278">
        <v>3.44</v>
      </c>
    </row>
    <row r="1399" spans="1:2" x14ac:dyDescent="0.25">
      <c r="A1399" s="277" t="s">
        <v>23266</v>
      </c>
      <c r="B1399" s="278">
        <v>2.98</v>
      </c>
    </row>
    <row r="1400" spans="1:2" x14ac:dyDescent="0.25">
      <c r="A1400" s="277" t="s">
        <v>23267</v>
      </c>
      <c r="B1400" s="278">
        <v>3.19</v>
      </c>
    </row>
    <row r="1401" spans="1:2" x14ac:dyDescent="0.25">
      <c r="A1401" s="277" t="s">
        <v>23268</v>
      </c>
      <c r="B1401" s="278">
        <v>2.76</v>
      </c>
    </row>
    <row r="1402" spans="1:2" x14ac:dyDescent="0.25">
      <c r="A1402" s="277" t="s">
        <v>23269</v>
      </c>
      <c r="B1402" s="278">
        <v>1.89</v>
      </c>
    </row>
    <row r="1403" spans="1:2" x14ac:dyDescent="0.25">
      <c r="A1403" s="277" t="s">
        <v>23270</v>
      </c>
      <c r="B1403" s="278">
        <v>1.64</v>
      </c>
    </row>
    <row r="1404" spans="1:2" x14ac:dyDescent="0.25">
      <c r="A1404" s="277" t="s">
        <v>23271</v>
      </c>
      <c r="B1404" s="278">
        <v>3.19</v>
      </c>
    </row>
    <row r="1405" spans="1:2" x14ac:dyDescent="0.25">
      <c r="A1405" s="277" t="s">
        <v>23272</v>
      </c>
      <c r="B1405" s="278">
        <v>2.76</v>
      </c>
    </row>
    <row r="1406" spans="1:2" x14ac:dyDescent="0.25">
      <c r="A1406" s="277" t="s">
        <v>23273</v>
      </c>
      <c r="B1406" s="278">
        <v>10.35</v>
      </c>
    </row>
    <row r="1407" spans="1:2" x14ac:dyDescent="0.25">
      <c r="A1407" s="277" t="s">
        <v>23274</v>
      </c>
      <c r="B1407" s="278">
        <v>8.9700000000000006</v>
      </c>
    </row>
    <row r="1408" spans="1:2" x14ac:dyDescent="0.25">
      <c r="A1408" s="277" t="s">
        <v>23275</v>
      </c>
      <c r="B1408" s="278">
        <v>8.6300000000000008</v>
      </c>
    </row>
    <row r="1409" spans="1:2" x14ac:dyDescent="0.25">
      <c r="A1409" s="277" t="s">
        <v>23276</v>
      </c>
      <c r="B1409" s="278">
        <v>7.47</v>
      </c>
    </row>
    <row r="1410" spans="1:2" x14ac:dyDescent="0.25">
      <c r="A1410" s="277" t="s">
        <v>23277</v>
      </c>
      <c r="B1410" s="278">
        <v>0.56999999999999995</v>
      </c>
    </row>
    <row r="1411" spans="1:2" x14ac:dyDescent="0.25">
      <c r="A1411" s="277" t="s">
        <v>23278</v>
      </c>
      <c r="B1411" s="278">
        <v>0.49</v>
      </c>
    </row>
    <row r="1412" spans="1:2" x14ac:dyDescent="0.25">
      <c r="A1412" s="277" t="s">
        <v>23279</v>
      </c>
      <c r="B1412" s="278">
        <v>0.37</v>
      </c>
    </row>
    <row r="1413" spans="1:2" x14ac:dyDescent="0.25">
      <c r="A1413" s="277" t="s">
        <v>23280</v>
      </c>
      <c r="B1413" s="278">
        <v>0.32</v>
      </c>
    </row>
    <row r="1414" spans="1:2" x14ac:dyDescent="0.25">
      <c r="A1414" s="277" t="s">
        <v>23281</v>
      </c>
      <c r="B1414" s="278">
        <v>3.14</v>
      </c>
    </row>
    <row r="1415" spans="1:2" x14ac:dyDescent="0.25">
      <c r="A1415" s="277" t="s">
        <v>23282</v>
      </c>
      <c r="B1415" s="278">
        <v>2.72</v>
      </c>
    </row>
    <row r="1416" spans="1:2" x14ac:dyDescent="0.25">
      <c r="A1416" s="277" t="s">
        <v>23283</v>
      </c>
      <c r="B1416" s="278">
        <v>2.2799999999999998</v>
      </c>
    </row>
    <row r="1417" spans="1:2" x14ac:dyDescent="0.25">
      <c r="A1417" s="277" t="s">
        <v>23284</v>
      </c>
      <c r="B1417" s="278">
        <v>1.98</v>
      </c>
    </row>
    <row r="1418" spans="1:2" x14ac:dyDescent="0.25">
      <c r="A1418" s="277" t="s">
        <v>23285</v>
      </c>
      <c r="B1418" s="278">
        <v>1.1200000000000001</v>
      </c>
    </row>
    <row r="1419" spans="1:2" x14ac:dyDescent="0.25">
      <c r="A1419" s="277" t="s">
        <v>23286</v>
      </c>
      <c r="B1419" s="278">
        <v>0.97</v>
      </c>
    </row>
    <row r="1420" spans="1:2" x14ac:dyDescent="0.25">
      <c r="A1420" s="277" t="s">
        <v>23287</v>
      </c>
      <c r="B1420" s="278">
        <v>3.44</v>
      </c>
    </row>
    <row r="1421" spans="1:2" x14ac:dyDescent="0.25">
      <c r="A1421" s="277" t="s">
        <v>23288</v>
      </c>
      <c r="B1421" s="278">
        <v>2.98</v>
      </c>
    </row>
    <row r="1422" spans="1:2" x14ac:dyDescent="0.25">
      <c r="A1422" s="277" t="s">
        <v>23289</v>
      </c>
      <c r="B1422" s="278">
        <v>3.19</v>
      </c>
    </row>
    <row r="1423" spans="1:2" x14ac:dyDescent="0.25">
      <c r="A1423" s="277" t="s">
        <v>23290</v>
      </c>
      <c r="B1423" s="278">
        <v>2.76</v>
      </c>
    </row>
    <row r="1424" spans="1:2" x14ac:dyDescent="0.25">
      <c r="A1424" s="277" t="s">
        <v>23291</v>
      </c>
      <c r="B1424" s="278">
        <v>1.89</v>
      </c>
    </row>
    <row r="1425" spans="1:2" x14ac:dyDescent="0.25">
      <c r="A1425" s="277" t="s">
        <v>23292</v>
      </c>
      <c r="B1425" s="278">
        <v>1.64</v>
      </c>
    </row>
    <row r="1426" spans="1:2" x14ac:dyDescent="0.25">
      <c r="A1426" s="277" t="s">
        <v>23293</v>
      </c>
      <c r="B1426" s="278">
        <v>3.19</v>
      </c>
    </row>
    <row r="1427" spans="1:2" x14ac:dyDescent="0.25">
      <c r="A1427" s="277" t="s">
        <v>23294</v>
      </c>
      <c r="B1427" s="278">
        <v>2.76</v>
      </c>
    </row>
    <row r="1428" spans="1:2" x14ac:dyDescent="0.25">
      <c r="A1428" s="277" t="s">
        <v>23295</v>
      </c>
      <c r="B1428" s="278">
        <v>10.35</v>
      </c>
    </row>
    <row r="1429" spans="1:2" x14ac:dyDescent="0.25">
      <c r="A1429" s="277" t="s">
        <v>23296</v>
      </c>
      <c r="B1429" s="278">
        <v>8.9700000000000006</v>
      </c>
    </row>
    <row r="1430" spans="1:2" x14ac:dyDescent="0.25">
      <c r="A1430" s="277" t="s">
        <v>23297</v>
      </c>
      <c r="B1430" s="278">
        <v>8.6300000000000008</v>
      </c>
    </row>
    <row r="1431" spans="1:2" x14ac:dyDescent="0.25">
      <c r="A1431" s="277" t="s">
        <v>23298</v>
      </c>
      <c r="B1431" s="278">
        <v>7.47</v>
      </c>
    </row>
    <row r="1432" spans="1:2" x14ac:dyDescent="0.25">
      <c r="A1432" s="277" t="s">
        <v>23299</v>
      </c>
      <c r="B1432" s="278">
        <v>0.56999999999999995</v>
      </c>
    </row>
    <row r="1433" spans="1:2" x14ac:dyDescent="0.25">
      <c r="A1433" s="277" t="s">
        <v>23300</v>
      </c>
      <c r="B1433" s="278">
        <v>0.49</v>
      </c>
    </row>
    <row r="1434" spans="1:2" x14ac:dyDescent="0.25">
      <c r="A1434" s="277" t="s">
        <v>23301</v>
      </c>
      <c r="B1434" s="278">
        <v>0.37</v>
      </c>
    </row>
    <row r="1435" spans="1:2" x14ac:dyDescent="0.25">
      <c r="A1435" s="277" t="s">
        <v>23302</v>
      </c>
      <c r="B1435" s="278">
        <v>0.32</v>
      </c>
    </row>
    <row r="1436" spans="1:2" x14ac:dyDescent="0.25">
      <c r="A1436" s="277" t="s">
        <v>23303</v>
      </c>
      <c r="B1436" s="278">
        <v>3.14</v>
      </c>
    </row>
    <row r="1437" spans="1:2" x14ac:dyDescent="0.25">
      <c r="A1437" s="277" t="s">
        <v>23304</v>
      </c>
      <c r="B1437" s="278">
        <v>2.72</v>
      </c>
    </row>
    <row r="1438" spans="1:2" x14ac:dyDescent="0.25">
      <c r="A1438" s="277" t="s">
        <v>23305</v>
      </c>
      <c r="B1438" s="278">
        <v>2.2799999999999998</v>
      </c>
    </row>
    <row r="1439" spans="1:2" x14ac:dyDescent="0.25">
      <c r="A1439" s="277" t="s">
        <v>23306</v>
      </c>
      <c r="B1439" s="278">
        <v>1.98</v>
      </c>
    </row>
    <row r="1440" spans="1:2" x14ac:dyDescent="0.25">
      <c r="A1440" s="277" t="s">
        <v>23307</v>
      </c>
      <c r="B1440" s="278">
        <v>1.1200000000000001</v>
      </c>
    </row>
    <row r="1441" spans="1:2" x14ac:dyDescent="0.25">
      <c r="A1441" s="277" t="s">
        <v>23308</v>
      </c>
      <c r="B1441" s="278">
        <v>0.97</v>
      </c>
    </row>
    <row r="1442" spans="1:2" x14ac:dyDescent="0.25">
      <c r="A1442" s="277" t="s">
        <v>23309</v>
      </c>
      <c r="B1442" s="278">
        <v>5.78</v>
      </c>
    </row>
    <row r="1443" spans="1:2" x14ac:dyDescent="0.25">
      <c r="A1443" s="277" t="s">
        <v>23310</v>
      </c>
      <c r="B1443" s="278">
        <v>5.01</v>
      </c>
    </row>
    <row r="1444" spans="1:2" x14ac:dyDescent="0.25">
      <c r="A1444" s="277" t="s">
        <v>23311</v>
      </c>
      <c r="B1444" s="278">
        <v>3.44</v>
      </c>
    </row>
    <row r="1445" spans="1:2" x14ac:dyDescent="0.25">
      <c r="A1445" s="277" t="s">
        <v>23312</v>
      </c>
      <c r="B1445" s="278">
        <v>2.98</v>
      </c>
    </row>
    <row r="1446" spans="1:2" x14ac:dyDescent="0.25">
      <c r="A1446" s="277" t="s">
        <v>23313</v>
      </c>
      <c r="B1446" s="278">
        <v>3.19</v>
      </c>
    </row>
    <row r="1447" spans="1:2" x14ac:dyDescent="0.25">
      <c r="A1447" s="277" t="s">
        <v>23314</v>
      </c>
      <c r="B1447" s="278">
        <v>2.76</v>
      </c>
    </row>
    <row r="1448" spans="1:2" x14ac:dyDescent="0.25">
      <c r="A1448" s="277" t="s">
        <v>23315</v>
      </c>
      <c r="B1448" s="278">
        <v>5.78</v>
      </c>
    </row>
    <row r="1449" spans="1:2" x14ac:dyDescent="0.25">
      <c r="A1449" s="277" t="s">
        <v>23316</v>
      </c>
      <c r="B1449" s="278">
        <v>5.01</v>
      </c>
    </row>
    <row r="1450" spans="1:2" x14ac:dyDescent="0.25">
      <c r="A1450" s="277" t="s">
        <v>23317</v>
      </c>
      <c r="B1450" s="278">
        <v>10.35</v>
      </c>
    </row>
    <row r="1451" spans="1:2" x14ac:dyDescent="0.25">
      <c r="A1451" s="277" t="s">
        <v>23318</v>
      </c>
      <c r="B1451" s="278">
        <v>8.9700000000000006</v>
      </c>
    </row>
    <row r="1452" spans="1:2" x14ac:dyDescent="0.25">
      <c r="A1452" s="277" t="s">
        <v>23319</v>
      </c>
      <c r="B1452" s="278">
        <v>8.6300000000000008</v>
      </c>
    </row>
    <row r="1453" spans="1:2" x14ac:dyDescent="0.25">
      <c r="A1453" s="277" t="s">
        <v>23320</v>
      </c>
      <c r="B1453" s="278">
        <v>7.47</v>
      </c>
    </row>
    <row r="1454" spans="1:2" x14ac:dyDescent="0.25">
      <c r="A1454" s="277" t="s">
        <v>23321</v>
      </c>
      <c r="B1454" s="278">
        <v>6.3</v>
      </c>
    </row>
    <row r="1455" spans="1:2" x14ac:dyDescent="0.25">
      <c r="A1455" s="277" t="s">
        <v>23322</v>
      </c>
      <c r="B1455" s="278">
        <v>5.46</v>
      </c>
    </row>
    <row r="1456" spans="1:2" x14ac:dyDescent="0.25">
      <c r="A1456" s="277" t="s">
        <v>23323</v>
      </c>
      <c r="B1456" s="278">
        <v>4.2300000000000004</v>
      </c>
    </row>
    <row r="1457" spans="1:2" x14ac:dyDescent="0.25">
      <c r="A1457" s="277" t="s">
        <v>23324</v>
      </c>
      <c r="B1457" s="278">
        <v>3.67</v>
      </c>
    </row>
    <row r="1458" spans="1:2" x14ac:dyDescent="0.25">
      <c r="A1458" s="277" t="s">
        <v>23325</v>
      </c>
      <c r="B1458" s="278">
        <v>3.2</v>
      </c>
    </row>
    <row r="1459" spans="1:2" x14ac:dyDescent="0.25">
      <c r="A1459" s="277" t="s">
        <v>23326</v>
      </c>
      <c r="B1459" s="278">
        <v>2.77</v>
      </c>
    </row>
    <row r="1460" spans="1:2" x14ac:dyDescent="0.25">
      <c r="A1460" s="277" t="s">
        <v>23327</v>
      </c>
      <c r="B1460" s="278">
        <v>0.56999999999999995</v>
      </c>
    </row>
    <row r="1461" spans="1:2" x14ac:dyDescent="0.25">
      <c r="A1461" s="277" t="s">
        <v>23328</v>
      </c>
      <c r="B1461" s="278">
        <v>0.49</v>
      </c>
    </row>
    <row r="1462" spans="1:2" x14ac:dyDescent="0.25">
      <c r="A1462" s="277" t="s">
        <v>23329</v>
      </c>
      <c r="B1462" s="278">
        <v>0.37</v>
      </c>
    </row>
    <row r="1463" spans="1:2" x14ac:dyDescent="0.25">
      <c r="A1463" s="277" t="s">
        <v>23330</v>
      </c>
      <c r="B1463" s="278">
        <v>0.32</v>
      </c>
    </row>
    <row r="1464" spans="1:2" x14ac:dyDescent="0.25">
      <c r="A1464" s="277" t="s">
        <v>23331</v>
      </c>
      <c r="B1464" s="278">
        <v>3.44</v>
      </c>
    </row>
    <row r="1465" spans="1:2" x14ac:dyDescent="0.25">
      <c r="A1465" s="277" t="s">
        <v>23332</v>
      </c>
      <c r="B1465" s="278">
        <v>2.98</v>
      </c>
    </row>
    <row r="1466" spans="1:2" x14ac:dyDescent="0.25">
      <c r="A1466" s="277" t="s">
        <v>23333</v>
      </c>
      <c r="B1466" s="278">
        <v>2.2799999999999998</v>
      </c>
    </row>
    <row r="1467" spans="1:2" x14ac:dyDescent="0.25">
      <c r="A1467" s="277" t="s">
        <v>23334</v>
      </c>
      <c r="B1467" s="278">
        <v>1.98</v>
      </c>
    </row>
    <row r="1468" spans="1:2" x14ac:dyDescent="0.25">
      <c r="A1468" s="277" t="s">
        <v>23335</v>
      </c>
      <c r="B1468" s="278">
        <v>1.73</v>
      </c>
    </row>
    <row r="1469" spans="1:2" x14ac:dyDescent="0.25">
      <c r="A1469" s="277" t="s">
        <v>23336</v>
      </c>
      <c r="B1469" s="278">
        <v>1.5</v>
      </c>
    </row>
    <row r="1470" spans="1:2" x14ac:dyDescent="0.25">
      <c r="A1470" s="277" t="s">
        <v>23337</v>
      </c>
      <c r="B1470" s="278">
        <v>5.78</v>
      </c>
    </row>
    <row r="1471" spans="1:2" x14ac:dyDescent="0.25">
      <c r="A1471" s="277" t="s">
        <v>23338</v>
      </c>
      <c r="B1471" s="278">
        <v>5.01</v>
      </c>
    </row>
    <row r="1472" spans="1:2" x14ac:dyDescent="0.25">
      <c r="A1472" s="277" t="s">
        <v>23339</v>
      </c>
      <c r="B1472" s="278">
        <v>3.44</v>
      </c>
    </row>
    <row r="1473" spans="1:2" x14ac:dyDescent="0.25">
      <c r="A1473" s="277" t="s">
        <v>23340</v>
      </c>
      <c r="B1473" s="278">
        <v>2.98</v>
      </c>
    </row>
    <row r="1474" spans="1:2" x14ac:dyDescent="0.25">
      <c r="A1474" s="277" t="s">
        <v>23341</v>
      </c>
      <c r="B1474" s="278">
        <v>3.19</v>
      </c>
    </row>
    <row r="1475" spans="1:2" x14ac:dyDescent="0.25">
      <c r="A1475" s="277" t="s">
        <v>23342</v>
      </c>
      <c r="B1475" s="278">
        <v>2.76</v>
      </c>
    </row>
    <row r="1476" spans="1:2" x14ac:dyDescent="0.25">
      <c r="A1476" s="277" t="s">
        <v>23343</v>
      </c>
      <c r="B1476" s="278">
        <v>5.78</v>
      </c>
    </row>
    <row r="1477" spans="1:2" x14ac:dyDescent="0.25">
      <c r="A1477" s="277" t="s">
        <v>23344</v>
      </c>
      <c r="B1477" s="278">
        <v>5.01</v>
      </c>
    </row>
    <row r="1478" spans="1:2" x14ac:dyDescent="0.25">
      <c r="A1478" s="277" t="s">
        <v>23345</v>
      </c>
      <c r="B1478" s="278">
        <v>10.35</v>
      </c>
    </row>
    <row r="1479" spans="1:2" x14ac:dyDescent="0.25">
      <c r="A1479" s="277" t="s">
        <v>23346</v>
      </c>
      <c r="B1479" s="278">
        <v>8.9700000000000006</v>
      </c>
    </row>
    <row r="1480" spans="1:2" x14ac:dyDescent="0.25">
      <c r="A1480" s="277" t="s">
        <v>23347</v>
      </c>
      <c r="B1480" s="278">
        <v>8.6300000000000008</v>
      </c>
    </row>
    <row r="1481" spans="1:2" x14ac:dyDescent="0.25">
      <c r="A1481" s="277" t="s">
        <v>23348</v>
      </c>
      <c r="B1481" s="278">
        <v>7.47</v>
      </c>
    </row>
    <row r="1482" spans="1:2" x14ac:dyDescent="0.25">
      <c r="A1482" s="277" t="s">
        <v>23349</v>
      </c>
      <c r="B1482" s="278">
        <v>6.3</v>
      </c>
    </row>
    <row r="1483" spans="1:2" x14ac:dyDescent="0.25">
      <c r="A1483" s="277" t="s">
        <v>23350</v>
      </c>
      <c r="B1483" s="278">
        <v>5.46</v>
      </c>
    </row>
    <row r="1484" spans="1:2" x14ac:dyDescent="0.25">
      <c r="A1484" s="277" t="s">
        <v>23351</v>
      </c>
      <c r="B1484" s="278">
        <v>4.2300000000000004</v>
      </c>
    </row>
    <row r="1485" spans="1:2" x14ac:dyDescent="0.25">
      <c r="A1485" s="277" t="s">
        <v>23352</v>
      </c>
      <c r="B1485" s="278">
        <v>3.67</v>
      </c>
    </row>
    <row r="1486" spans="1:2" x14ac:dyDescent="0.25">
      <c r="A1486" s="277" t="s">
        <v>23353</v>
      </c>
      <c r="B1486" s="278">
        <v>3.2</v>
      </c>
    </row>
    <row r="1487" spans="1:2" x14ac:dyDescent="0.25">
      <c r="A1487" s="277" t="s">
        <v>23354</v>
      </c>
      <c r="B1487" s="278">
        <v>2.77</v>
      </c>
    </row>
    <row r="1488" spans="1:2" x14ac:dyDescent="0.25">
      <c r="A1488" s="277" t="s">
        <v>23355</v>
      </c>
      <c r="B1488" s="278">
        <v>0.56999999999999995</v>
      </c>
    </row>
    <row r="1489" spans="1:2" x14ac:dyDescent="0.25">
      <c r="A1489" s="277" t="s">
        <v>23356</v>
      </c>
      <c r="B1489" s="278">
        <v>0.49</v>
      </c>
    </row>
    <row r="1490" spans="1:2" x14ac:dyDescent="0.25">
      <c r="A1490" s="277" t="s">
        <v>23357</v>
      </c>
      <c r="B1490" s="278">
        <v>0.37</v>
      </c>
    </row>
    <row r="1491" spans="1:2" x14ac:dyDescent="0.25">
      <c r="A1491" s="277" t="s">
        <v>23358</v>
      </c>
      <c r="B1491" s="278">
        <v>0.32</v>
      </c>
    </row>
    <row r="1492" spans="1:2" x14ac:dyDescent="0.25">
      <c r="A1492" s="277" t="s">
        <v>23359</v>
      </c>
      <c r="B1492" s="278">
        <v>3.44</v>
      </c>
    </row>
    <row r="1493" spans="1:2" x14ac:dyDescent="0.25">
      <c r="A1493" s="277" t="s">
        <v>23360</v>
      </c>
      <c r="B1493" s="278">
        <v>2.98</v>
      </c>
    </row>
    <row r="1494" spans="1:2" x14ac:dyDescent="0.25">
      <c r="A1494" s="277" t="s">
        <v>23361</v>
      </c>
      <c r="B1494" s="278">
        <v>2.2799999999999998</v>
      </c>
    </row>
    <row r="1495" spans="1:2" x14ac:dyDescent="0.25">
      <c r="A1495" s="277" t="s">
        <v>23362</v>
      </c>
      <c r="B1495" s="278">
        <v>1.98</v>
      </c>
    </row>
    <row r="1496" spans="1:2" x14ac:dyDescent="0.25">
      <c r="A1496" s="277" t="s">
        <v>23363</v>
      </c>
      <c r="B1496" s="278">
        <v>1.73</v>
      </c>
    </row>
    <row r="1497" spans="1:2" x14ac:dyDescent="0.25">
      <c r="A1497" s="277" t="s">
        <v>23364</v>
      </c>
      <c r="B1497" s="278">
        <v>1.5</v>
      </c>
    </row>
    <row r="1498" spans="1:2" x14ac:dyDescent="0.25">
      <c r="A1498" s="277" t="s">
        <v>23365</v>
      </c>
      <c r="B1498" s="278">
        <v>6.9</v>
      </c>
    </row>
    <row r="1499" spans="1:2" x14ac:dyDescent="0.25">
      <c r="A1499" s="277" t="s">
        <v>23366</v>
      </c>
      <c r="B1499" s="278">
        <v>5.98</v>
      </c>
    </row>
    <row r="1500" spans="1:2" x14ac:dyDescent="0.25">
      <c r="A1500" s="277" t="s">
        <v>23367</v>
      </c>
      <c r="B1500" s="278">
        <v>5.78</v>
      </c>
    </row>
    <row r="1501" spans="1:2" x14ac:dyDescent="0.25">
      <c r="A1501" s="277" t="s">
        <v>23368</v>
      </c>
      <c r="B1501" s="278">
        <v>5.01</v>
      </c>
    </row>
    <row r="1502" spans="1:2" x14ac:dyDescent="0.25">
      <c r="A1502" s="277" t="s">
        <v>23369</v>
      </c>
      <c r="B1502" s="278">
        <v>3.44</v>
      </c>
    </row>
    <row r="1503" spans="1:2" x14ac:dyDescent="0.25">
      <c r="A1503" s="277" t="s">
        <v>23370</v>
      </c>
      <c r="B1503" s="278">
        <v>2.98</v>
      </c>
    </row>
    <row r="1504" spans="1:2" x14ac:dyDescent="0.25">
      <c r="A1504" s="277" t="s">
        <v>23371</v>
      </c>
      <c r="B1504" s="278">
        <v>11.55</v>
      </c>
    </row>
    <row r="1505" spans="1:2" x14ac:dyDescent="0.25">
      <c r="A1505" s="277" t="s">
        <v>23372</v>
      </c>
      <c r="B1505" s="278">
        <v>10</v>
      </c>
    </row>
    <row r="1506" spans="1:2" x14ac:dyDescent="0.25">
      <c r="A1506" s="277" t="s">
        <v>23373</v>
      </c>
      <c r="B1506" s="278">
        <v>8.6300000000000008</v>
      </c>
    </row>
    <row r="1507" spans="1:2" x14ac:dyDescent="0.25">
      <c r="A1507" s="277" t="s">
        <v>23374</v>
      </c>
      <c r="B1507" s="278">
        <v>7.47</v>
      </c>
    </row>
    <row r="1508" spans="1:2" x14ac:dyDescent="0.25">
      <c r="A1508" s="277" t="s">
        <v>23375</v>
      </c>
      <c r="B1508" s="278">
        <v>13.81</v>
      </c>
    </row>
    <row r="1509" spans="1:2" x14ac:dyDescent="0.25">
      <c r="A1509" s="277" t="s">
        <v>23376</v>
      </c>
      <c r="B1509" s="278">
        <v>11.97</v>
      </c>
    </row>
    <row r="1510" spans="1:2" x14ac:dyDescent="0.25">
      <c r="A1510" s="277" t="s">
        <v>23377</v>
      </c>
      <c r="B1510" s="278">
        <v>8.41</v>
      </c>
    </row>
    <row r="1511" spans="1:2" x14ac:dyDescent="0.25">
      <c r="A1511" s="277" t="s">
        <v>23378</v>
      </c>
      <c r="B1511" s="278">
        <v>7.28</v>
      </c>
    </row>
    <row r="1512" spans="1:2" x14ac:dyDescent="0.25">
      <c r="A1512" s="277" t="s">
        <v>23379</v>
      </c>
      <c r="B1512" s="278">
        <v>6.3</v>
      </c>
    </row>
    <row r="1513" spans="1:2" x14ac:dyDescent="0.25">
      <c r="A1513" s="277" t="s">
        <v>23380</v>
      </c>
      <c r="B1513" s="278">
        <v>5.46</v>
      </c>
    </row>
    <row r="1514" spans="1:2" x14ac:dyDescent="0.25">
      <c r="A1514" s="277" t="s">
        <v>23381</v>
      </c>
      <c r="B1514" s="278">
        <v>4.2300000000000004</v>
      </c>
    </row>
    <row r="1515" spans="1:2" x14ac:dyDescent="0.25">
      <c r="A1515" s="277" t="s">
        <v>23382</v>
      </c>
      <c r="B1515" s="278">
        <v>3.67</v>
      </c>
    </row>
    <row r="1516" spans="1:2" x14ac:dyDescent="0.25">
      <c r="A1516" s="277" t="s">
        <v>23383</v>
      </c>
      <c r="B1516" s="278">
        <v>0.76</v>
      </c>
    </row>
    <row r="1517" spans="1:2" x14ac:dyDescent="0.25">
      <c r="A1517" s="277" t="s">
        <v>23384</v>
      </c>
      <c r="B1517" s="278">
        <v>0.66</v>
      </c>
    </row>
    <row r="1518" spans="1:2" x14ac:dyDescent="0.25">
      <c r="A1518" s="277" t="s">
        <v>23385</v>
      </c>
      <c r="B1518" s="278">
        <v>0.56999999999999995</v>
      </c>
    </row>
    <row r="1519" spans="1:2" x14ac:dyDescent="0.25">
      <c r="A1519" s="277" t="s">
        <v>23386</v>
      </c>
      <c r="B1519" s="278">
        <v>0.49</v>
      </c>
    </row>
    <row r="1520" spans="1:2" x14ac:dyDescent="0.25">
      <c r="A1520" s="277" t="s">
        <v>23387</v>
      </c>
      <c r="B1520" s="278">
        <v>3.44</v>
      </c>
    </row>
    <row r="1521" spans="1:2" x14ac:dyDescent="0.25">
      <c r="A1521" s="277" t="s">
        <v>23388</v>
      </c>
      <c r="B1521" s="278">
        <v>2.98</v>
      </c>
    </row>
    <row r="1522" spans="1:2" x14ac:dyDescent="0.25">
      <c r="A1522" s="277" t="s">
        <v>23389</v>
      </c>
      <c r="B1522" s="278">
        <v>2.2799999999999998</v>
      </c>
    </row>
    <row r="1523" spans="1:2" x14ac:dyDescent="0.25">
      <c r="A1523" s="277" t="s">
        <v>23390</v>
      </c>
      <c r="B1523" s="278">
        <v>1.98</v>
      </c>
    </row>
    <row r="1524" spans="1:2" x14ac:dyDescent="0.25">
      <c r="A1524" s="277" t="s">
        <v>23391</v>
      </c>
      <c r="B1524" s="278">
        <v>1.73</v>
      </c>
    </row>
    <row r="1525" spans="1:2" x14ac:dyDescent="0.25">
      <c r="A1525" s="277" t="s">
        <v>23392</v>
      </c>
      <c r="B1525" s="278">
        <v>1.5</v>
      </c>
    </row>
    <row r="1526" spans="1:2" x14ac:dyDescent="0.25">
      <c r="A1526" s="277" t="s">
        <v>23393</v>
      </c>
      <c r="B1526" s="278">
        <v>5.29</v>
      </c>
    </row>
    <row r="1527" spans="1:2" x14ac:dyDescent="0.25">
      <c r="A1527" s="277" t="s">
        <v>23394</v>
      </c>
      <c r="B1527" s="278">
        <v>4.58</v>
      </c>
    </row>
    <row r="1528" spans="1:2" x14ac:dyDescent="0.25">
      <c r="A1528" s="277" t="s">
        <v>23395</v>
      </c>
      <c r="B1528" s="278">
        <v>4.4000000000000004</v>
      </c>
    </row>
    <row r="1529" spans="1:2" x14ac:dyDescent="0.25">
      <c r="A1529" s="277" t="s">
        <v>23396</v>
      </c>
      <c r="B1529" s="278">
        <v>3.81</v>
      </c>
    </row>
    <row r="1530" spans="1:2" x14ac:dyDescent="0.25">
      <c r="A1530" s="277" t="s">
        <v>23397</v>
      </c>
      <c r="B1530" s="278">
        <v>2.66</v>
      </c>
    </row>
    <row r="1531" spans="1:2" x14ac:dyDescent="0.25">
      <c r="A1531" s="277" t="s">
        <v>23398</v>
      </c>
      <c r="B1531" s="278">
        <v>2.2999999999999998</v>
      </c>
    </row>
    <row r="1532" spans="1:2" x14ac:dyDescent="0.25">
      <c r="A1532" s="277" t="s">
        <v>23399</v>
      </c>
      <c r="B1532" s="278">
        <v>6.9</v>
      </c>
    </row>
    <row r="1533" spans="1:2" x14ac:dyDescent="0.25">
      <c r="A1533" s="277" t="s">
        <v>23400</v>
      </c>
      <c r="B1533" s="278">
        <v>5.98</v>
      </c>
    </row>
    <row r="1534" spans="1:2" x14ac:dyDescent="0.25">
      <c r="A1534" s="277" t="s">
        <v>23401</v>
      </c>
      <c r="B1534" s="278">
        <v>5.78</v>
      </c>
    </row>
    <row r="1535" spans="1:2" x14ac:dyDescent="0.25">
      <c r="A1535" s="277" t="s">
        <v>23402</v>
      </c>
      <c r="B1535" s="278">
        <v>5.01</v>
      </c>
    </row>
    <row r="1536" spans="1:2" x14ac:dyDescent="0.25">
      <c r="A1536" s="277" t="s">
        <v>23403</v>
      </c>
      <c r="B1536" s="278">
        <v>3.44</v>
      </c>
    </row>
    <row r="1537" spans="1:2" x14ac:dyDescent="0.25">
      <c r="A1537" s="277" t="s">
        <v>23404</v>
      </c>
      <c r="B1537" s="278">
        <v>2.98</v>
      </c>
    </row>
    <row r="1538" spans="1:2" x14ac:dyDescent="0.25">
      <c r="A1538" s="277" t="s">
        <v>23405</v>
      </c>
      <c r="B1538" s="278">
        <v>11.55</v>
      </c>
    </row>
    <row r="1539" spans="1:2" x14ac:dyDescent="0.25">
      <c r="A1539" s="277" t="s">
        <v>23406</v>
      </c>
      <c r="B1539" s="278">
        <v>10</v>
      </c>
    </row>
    <row r="1540" spans="1:2" x14ac:dyDescent="0.25">
      <c r="A1540" s="277" t="s">
        <v>23407</v>
      </c>
      <c r="B1540" s="278">
        <v>8.6300000000000008</v>
      </c>
    </row>
    <row r="1541" spans="1:2" x14ac:dyDescent="0.25">
      <c r="A1541" s="277" t="s">
        <v>23408</v>
      </c>
      <c r="B1541" s="278">
        <v>7.47</v>
      </c>
    </row>
    <row r="1542" spans="1:2" x14ac:dyDescent="0.25">
      <c r="A1542" s="277" t="s">
        <v>23409</v>
      </c>
      <c r="B1542" s="278">
        <v>13.81</v>
      </c>
    </row>
    <row r="1543" spans="1:2" x14ac:dyDescent="0.25">
      <c r="A1543" s="277" t="s">
        <v>23410</v>
      </c>
      <c r="B1543" s="278">
        <v>11.97</v>
      </c>
    </row>
    <row r="1544" spans="1:2" x14ac:dyDescent="0.25">
      <c r="A1544" s="277" t="s">
        <v>23411</v>
      </c>
      <c r="B1544" s="278">
        <v>8.41</v>
      </c>
    </row>
    <row r="1545" spans="1:2" x14ac:dyDescent="0.25">
      <c r="A1545" s="277" t="s">
        <v>23412</v>
      </c>
      <c r="B1545" s="278">
        <v>7.28</v>
      </c>
    </row>
    <row r="1546" spans="1:2" x14ac:dyDescent="0.25">
      <c r="A1546" s="277" t="s">
        <v>23413</v>
      </c>
      <c r="B1546" s="278">
        <v>6.3</v>
      </c>
    </row>
    <row r="1547" spans="1:2" x14ac:dyDescent="0.25">
      <c r="A1547" s="277" t="s">
        <v>23414</v>
      </c>
      <c r="B1547" s="278">
        <v>5.46</v>
      </c>
    </row>
    <row r="1548" spans="1:2" x14ac:dyDescent="0.25">
      <c r="A1548" s="277" t="s">
        <v>23415</v>
      </c>
      <c r="B1548" s="278">
        <v>4.2300000000000004</v>
      </c>
    </row>
    <row r="1549" spans="1:2" x14ac:dyDescent="0.25">
      <c r="A1549" s="277" t="s">
        <v>23416</v>
      </c>
      <c r="B1549" s="278">
        <v>3.67</v>
      </c>
    </row>
    <row r="1550" spans="1:2" x14ac:dyDescent="0.25">
      <c r="A1550" s="277" t="s">
        <v>23417</v>
      </c>
      <c r="B1550" s="278">
        <v>0.77</v>
      </c>
    </row>
    <row r="1551" spans="1:2" x14ac:dyDescent="0.25">
      <c r="A1551" s="277" t="s">
        <v>23418</v>
      </c>
      <c r="B1551" s="278">
        <v>0.67</v>
      </c>
    </row>
    <row r="1552" spans="1:2" x14ac:dyDescent="0.25">
      <c r="A1552" s="277" t="s">
        <v>23419</v>
      </c>
      <c r="B1552" s="278">
        <v>0.56999999999999995</v>
      </c>
    </row>
    <row r="1553" spans="1:2" x14ac:dyDescent="0.25">
      <c r="A1553" s="277" t="s">
        <v>23420</v>
      </c>
      <c r="B1553" s="278">
        <v>0.49</v>
      </c>
    </row>
    <row r="1554" spans="1:2" x14ac:dyDescent="0.25">
      <c r="A1554" s="277" t="s">
        <v>23421</v>
      </c>
      <c r="B1554" s="278">
        <v>3.44</v>
      </c>
    </row>
    <row r="1555" spans="1:2" x14ac:dyDescent="0.25">
      <c r="A1555" s="277" t="s">
        <v>23422</v>
      </c>
      <c r="B1555" s="278">
        <v>2.98</v>
      </c>
    </row>
    <row r="1556" spans="1:2" x14ac:dyDescent="0.25">
      <c r="A1556" s="277" t="s">
        <v>23423</v>
      </c>
      <c r="B1556" s="278">
        <v>2.2799999999999998</v>
      </c>
    </row>
    <row r="1557" spans="1:2" x14ac:dyDescent="0.25">
      <c r="A1557" s="277" t="s">
        <v>23424</v>
      </c>
      <c r="B1557" s="278">
        <v>1.98</v>
      </c>
    </row>
    <row r="1558" spans="1:2" x14ac:dyDescent="0.25">
      <c r="A1558" s="277" t="s">
        <v>23425</v>
      </c>
      <c r="B1558" s="278">
        <v>1.73</v>
      </c>
    </row>
    <row r="1559" spans="1:2" x14ac:dyDescent="0.25">
      <c r="A1559" s="277" t="s">
        <v>23426</v>
      </c>
      <c r="B1559" s="278">
        <v>1.5</v>
      </c>
    </row>
    <row r="1560" spans="1:2" x14ac:dyDescent="0.25">
      <c r="A1560" s="277" t="s">
        <v>23427</v>
      </c>
      <c r="B1560" s="278">
        <v>5.29</v>
      </c>
    </row>
    <row r="1561" spans="1:2" x14ac:dyDescent="0.25">
      <c r="A1561" s="277" t="s">
        <v>23428</v>
      </c>
      <c r="B1561" s="278">
        <v>4.58</v>
      </c>
    </row>
    <row r="1562" spans="1:2" x14ac:dyDescent="0.25">
      <c r="A1562" s="277" t="s">
        <v>23429</v>
      </c>
      <c r="B1562" s="278">
        <v>4.4000000000000004</v>
      </c>
    </row>
    <row r="1563" spans="1:2" x14ac:dyDescent="0.25">
      <c r="A1563" s="277" t="s">
        <v>23430</v>
      </c>
      <c r="B1563" s="278">
        <v>3.81</v>
      </c>
    </row>
    <row r="1564" spans="1:2" x14ac:dyDescent="0.25">
      <c r="A1564" s="277" t="s">
        <v>23431</v>
      </c>
      <c r="B1564" s="278">
        <v>2.66</v>
      </c>
    </row>
    <row r="1565" spans="1:2" x14ac:dyDescent="0.25">
      <c r="A1565" s="277" t="s">
        <v>23432</v>
      </c>
      <c r="B1565" s="278">
        <v>2.2999999999999998</v>
      </c>
    </row>
    <row r="1566" spans="1:2" x14ac:dyDescent="0.25">
      <c r="A1566" s="277" t="s">
        <v>23433</v>
      </c>
      <c r="B1566" s="278">
        <v>36.29</v>
      </c>
    </row>
    <row r="1567" spans="1:2" x14ac:dyDescent="0.25">
      <c r="A1567" s="277" t="s">
        <v>23434</v>
      </c>
      <c r="B1567" s="278">
        <v>31.44</v>
      </c>
    </row>
    <row r="1568" spans="1:2" x14ac:dyDescent="0.25">
      <c r="A1568" s="277" t="s">
        <v>23435</v>
      </c>
      <c r="B1568" s="278">
        <v>31.85</v>
      </c>
    </row>
    <row r="1569" spans="1:2" x14ac:dyDescent="0.25">
      <c r="A1569" s="277" t="s">
        <v>23436</v>
      </c>
      <c r="B1569" s="278">
        <v>27.6</v>
      </c>
    </row>
    <row r="1570" spans="1:2" x14ac:dyDescent="0.25">
      <c r="A1570" s="277" t="s">
        <v>23437</v>
      </c>
      <c r="B1570" s="278">
        <v>27.41</v>
      </c>
    </row>
    <row r="1571" spans="1:2" x14ac:dyDescent="0.25">
      <c r="A1571" s="277" t="s">
        <v>23438</v>
      </c>
      <c r="B1571" s="278">
        <v>23.75</v>
      </c>
    </row>
    <row r="1572" spans="1:2" x14ac:dyDescent="0.25">
      <c r="A1572" s="277" t="s">
        <v>23439</v>
      </c>
      <c r="B1572" s="278">
        <v>36.29</v>
      </c>
    </row>
    <row r="1573" spans="1:2" x14ac:dyDescent="0.25">
      <c r="A1573" s="277" t="s">
        <v>23440</v>
      </c>
      <c r="B1573" s="278">
        <v>31.44</v>
      </c>
    </row>
    <row r="1574" spans="1:2" x14ac:dyDescent="0.25">
      <c r="A1574" s="277" t="s">
        <v>23441</v>
      </c>
      <c r="B1574" s="278">
        <v>31.85</v>
      </c>
    </row>
    <row r="1575" spans="1:2" x14ac:dyDescent="0.25">
      <c r="A1575" s="277" t="s">
        <v>23442</v>
      </c>
      <c r="B1575" s="278">
        <v>27.6</v>
      </c>
    </row>
    <row r="1576" spans="1:2" x14ac:dyDescent="0.25">
      <c r="A1576" s="277" t="s">
        <v>23443</v>
      </c>
      <c r="B1576" s="278">
        <v>27.41</v>
      </c>
    </row>
    <row r="1577" spans="1:2" x14ac:dyDescent="0.25">
      <c r="A1577" s="277" t="s">
        <v>23444</v>
      </c>
      <c r="B1577" s="278">
        <v>23.75</v>
      </c>
    </row>
    <row r="1578" spans="1:2" x14ac:dyDescent="0.25">
      <c r="A1578" s="277" t="s">
        <v>23445</v>
      </c>
      <c r="B1578" s="278">
        <v>36.29</v>
      </c>
    </row>
    <row r="1579" spans="1:2" x14ac:dyDescent="0.25">
      <c r="A1579" s="277" t="s">
        <v>23446</v>
      </c>
      <c r="B1579" s="278">
        <v>31.44</v>
      </c>
    </row>
    <row r="1580" spans="1:2" x14ac:dyDescent="0.25">
      <c r="A1580" s="277" t="s">
        <v>23447</v>
      </c>
      <c r="B1580" s="278">
        <v>31.87</v>
      </c>
    </row>
    <row r="1581" spans="1:2" x14ac:dyDescent="0.25">
      <c r="A1581" s="277" t="s">
        <v>23448</v>
      </c>
      <c r="B1581" s="278">
        <v>27.62</v>
      </c>
    </row>
    <row r="1582" spans="1:2" x14ac:dyDescent="0.25">
      <c r="A1582" s="277" t="s">
        <v>23449</v>
      </c>
      <c r="B1582" s="278">
        <v>28.59</v>
      </c>
    </row>
    <row r="1583" spans="1:2" x14ac:dyDescent="0.25">
      <c r="A1583" s="277" t="s">
        <v>23450</v>
      </c>
      <c r="B1583" s="278">
        <v>24.77</v>
      </c>
    </row>
    <row r="1584" spans="1:2" x14ac:dyDescent="0.25">
      <c r="A1584" s="277" t="s">
        <v>23451</v>
      </c>
      <c r="B1584" s="278">
        <v>54.41</v>
      </c>
    </row>
    <row r="1585" spans="1:2" x14ac:dyDescent="0.25">
      <c r="A1585" s="277" t="s">
        <v>23452</v>
      </c>
      <c r="B1585" s="278">
        <v>47.15</v>
      </c>
    </row>
    <row r="1586" spans="1:2" x14ac:dyDescent="0.25">
      <c r="A1586" s="277" t="s">
        <v>23453</v>
      </c>
      <c r="B1586" s="278">
        <v>31.87</v>
      </c>
    </row>
    <row r="1587" spans="1:2" x14ac:dyDescent="0.25">
      <c r="A1587" s="277" t="s">
        <v>23454</v>
      </c>
      <c r="B1587" s="278">
        <v>27.62</v>
      </c>
    </row>
    <row r="1588" spans="1:2" x14ac:dyDescent="0.25">
      <c r="A1588" s="277" t="s">
        <v>23455</v>
      </c>
      <c r="B1588" s="278">
        <v>28.59</v>
      </c>
    </row>
    <row r="1589" spans="1:2" x14ac:dyDescent="0.25">
      <c r="A1589" s="277" t="s">
        <v>23456</v>
      </c>
      <c r="B1589" s="278">
        <v>24.77</v>
      </c>
    </row>
    <row r="1590" spans="1:2" x14ac:dyDescent="0.25">
      <c r="A1590" s="277" t="s">
        <v>23457</v>
      </c>
      <c r="B1590" s="278">
        <v>31.78</v>
      </c>
    </row>
    <row r="1591" spans="1:2" x14ac:dyDescent="0.25">
      <c r="A1591" s="277" t="s">
        <v>23458</v>
      </c>
      <c r="B1591" s="278">
        <v>27.53</v>
      </c>
    </row>
    <row r="1592" spans="1:2" x14ac:dyDescent="0.25">
      <c r="A1592" s="277" t="s">
        <v>23459</v>
      </c>
      <c r="B1592" s="278">
        <v>28.11</v>
      </c>
    </row>
    <row r="1593" spans="1:2" x14ac:dyDescent="0.25">
      <c r="A1593" s="277" t="s">
        <v>23460</v>
      </c>
      <c r="B1593" s="278">
        <v>24.36</v>
      </c>
    </row>
    <row r="1594" spans="1:2" x14ac:dyDescent="0.25">
      <c r="A1594" s="277" t="s">
        <v>23461</v>
      </c>
      <c r="B1594" s="278">
        <v>23.65</v>
      </c>
    </row>
    <row r="1595" spans="1:2" x14ac:dyDescent="0.25">
      <c r="A1595" s="277" t="s">
        <v>23462</v>
      </c>
      <c r="B1595" s="278">
        <v>20.49</v>
      </c>
    </row>
    <row r="1596" spans="1:2" x14ac:dyDescent="0.25">
      <c r="A1596" s="277" t="s">
        <v>23463</v>
      </c>
      <c r="B1596" s="278">
        <v>31.78</v>
      </c>
    </row>
    <row r="1597" spans="1:2" x14ac:dyDescent="0.25">
      <c r="A1597" s="277" t="s">
        <v>23464</v>
      </c>
      <c r="B1597" s="278">
        <v>27.53</v>
      </c>
    </row>
    <row r="1598" spans="1:2" x14ac:dyDescent="0.25">
      <c r="A1598" s="277" t="s">
        <v>23465</v>
      </c>
      <c r="B1598" s="278">
        <v>28.11</v>
      </c>
    </row>
    <row r="1599" spans="1:2" x14ac:dyDescent="0.25">
      <c r="A1599" s="277" t="s">
        <v>23466</v>
      </c>
      <c r="B1599" s="278">
        <v>24.36</v>
      </c>
    </row>
    <row r="1600" spans="1:2" x14ac:dyDescent="0.25">
      <c r="A1600" s="277" t="s">
        <v>23467</v>
      </c>
      <c r="B1600" s="278">
        <v>23.65</v>
      </c>
    </row>
    <row r="1601" spans="1:2" x14ac:dyDescent="0.25">
      <c r="A1601" s="277" t="s">
        <v>23468</v>
      </c>
      <c r="B1601" s="278">
        <v>20.49</v>
      </c>
    </row>
    <row r="1602" spans="1:2" x14ac:dyDescent="0.25">
      <c r="A1602" s="277" t="s">
        <v>23653</v>
      </c>
      <c r="B1602" s="278">
        <v>2.29</v>
      </c>
    </row>
    <row r="1603" spans="1:2" x14ac:dyDescent="0.25">
      <c r="A1603" s="277" t="s">
        <v>23654</v>
      </c>
      <c r="B1603" s="278">
        <v>1.99</v>
      </c>
    </row>
    <row r="1604" spans="1:2" x14ac:dyDescent="0.25">
      <c r="A1604" s="277" t="s">
        <v>23655</v>
      </c>
      <c r="B1604" s="278">
        <v>1.59</v>
      </c>
    </row>
    <row r="1605" spans="1:2" x14ac:dyDescent="0.25">
      <c r="A1605" s="277" t="s">
        <v>23656</v>
      </c>
      <c r="B1605" s="278">
        <v>1.38</v>
      </c>
    </row>
    <row r="1606" spans="1:2" x14ac:dyDescent="0.25">
      <c r="A1606" s="277" t="s">
        <v>23657</v>
      </c>
      <c r="B1606" s="278">
        <v>0.94</v>
      </c>
    </row>
    <row r="1607" spans="1:2" x14ac:dyDescent="0.25">
      <c r="A1607" s="277" t="s">
        <v>23658</v>
      </c>
      <c r="B1607" s="278">
        <v>0.82</v>
      </c>
    </row>
    <row r="1608" spans="1:2" x14ac:dyDescent="0.25">
      <c r="A1608" s="277" t="s">
        <v>23659</v>
      </c>
      <c r="B1608" s="278">
        <v>2.29</v>
      </c>
    </row>
    <row r="1609" spans="1:2" x14ac:dyDescent="0.25">
      <c r="A1609" s="277" t="s">
        <v>23660</v>
      </c>
      <c r="B1609" s="278">
        <v>1.99</v>
      </c>
    </row>
    <row r="1610" spans="1:2" x14ac:dyDescent="0.25">
      <c r="A1610" s="277" t="s">
        <v>23661</v>
      </c>
      <c r="B1610" s="278">
        <v>1.59</v>
      </c>
    </row>
    <row r="1611" spans="1:2" x14ac:dyDescent="0.25">
      <c r="A1611" s="277" t="s">
        <v>23662</v>
      </c>
      <c r="B1611" s="278">
        <v>1.38</v>
      </c>
    </row>
    <row r="1612" spans="1:2" x14ac:dyDescent="0.25">
      <c r="A1612" s="277" t="s">
        <v>23663</v>
      </c>
      <c r="B1612" s="278">
        <v>0.94</v>
      </c>
    </row>
    <row r="1613" spans="1:2" x14ac:dyDescent="0.25">
      <c r="A1613" s="277" t="s">
        <v>23664</v>
      </c>
      <c r="B1613" s="278">
        <v>0.82</v>
      </c>
    </row>
    <row r="1614" spans="1:2" x14ac:dyDescent="0.25">
      <c r="A1614" s="277" t="s">
        <v>6751</v>
      </c>
      <c r="B1614" s="278">
        <v>66.64</v>
      </c>
    </row>
    <row r="1615" spans="1:2" x14ac:dyDescent="0.25">
      <c r="A1615" s="277" t="s">
        <v>12238</v>
      </c>
      <c r="B1615" s="278">
        <v>57.75</v>
      </c>
    </row>
    <row r="1616" spans="1:2" x14ac:dyDescent="0.25">
      <c r="A1616" s="277" t="s">
        <v>6752</v>
      </c>
      <c r="B1616" s="278">
        <v>98.21</v>
      </c>
    </row>
    <row r="1617" spans="1:2" x14ac:dyDescent="0.25">
      <c r="A1617" s="277" t="s">
        <v>12239</v>
      </c>
      <c r="B1617" s="278">
        <v>85.1</v>
      </c>
    </row>
    <row r="1618" spans="1:2" x14ac:dyDescent="0.25">
      <c r="A1618" s="277" t="s">
        <v>6753</v>
      </c>
      <c r="B1618" s="278">
        <v>140.30000000000001</v>
      </c>
    </row>
    <row r="1619" spans="1:2" x14ac:dyDescent="0.25">
      <c r="A1619" s="277" t="s">
        <v>12240</v>
      </c>
      <c r="B1619" s="278">
        <v>121.57</v>
      </c>
    </row>
    <row r="1620" spans="1:2" x14ac:dyDescent="0.25">
      <c r="A1620" s="277" t="s">
        <v>6754</v>
      </c>
      <c r="B1620" s="278">
        <v>95.2</v>
      </c>
    </row>
    <row r="1621" spans="1:2" x14ac:dyDescent="0.25">
      <c r="A1621" s="277" t="s">
        <v>12241</v>
      </c>
      <c r="B1621" s="278">
        <v>82.49</v>
      </c>
    </row>
    <row r="1622" spans="1:2" x14ac:dyDescent="0.25">
      <c r="A1622" s="277" t="s">
        <v>6755</v>
      </c>
      <c r="B1622" s="278">
        <v>140.30000000000001</v>
      </c>
    </row>
    <row r="1623" spans="1:2" x14ac:dyDescent="0.25">
      <c r="A1623" s="277" t="s">
        <v>12242</v>
      </c>
      <c r="B1623" s="278">
        <v>121.57</v>
      </c>
    </row>
    <row r="1624" spans="1:2" x14ac:dyDescent="0.25">
      <c r="A1624" s="277" t="s">
        <v>6756</v>
      </c>
      <c r="B1624" s="278">
        <v>200.43</v>
      </c>
    </row>
    <row r="1625" spans="1:2" x14ac:dyDescent="0.25">
      <c r="A1625" s="277" t="s">
        <v>12243</v>
      </c>
      <c r="B1625" s="278">
        <v>173.67</v>
      </c>
    </row>
    <row r="1626" spans="1:2" x14ac:dyDescent="0.25">
      <c r="A1626" s="277" t="s">
        <v>6757</v>
      </c>
      <c r="B1626" s="278">
        <v>66.64</v>
      </c>
    </row>
    <row r="1627" spans="1:2" x14ac:dyDescent="0.25">
      <c r="A1627" s="277" t="s">
        <v>12244</v>
      </c>
      <c r="B1627" s="278">
        <v>57.75</v>
      </c>
    </row>
    <row r="1628" spans="1:2" x14ac:dyDescent="0.25">
      <c r="A1628" s="277" t="s">
        <v>6758</v>
      </c>
      <c r="B1628" s="278">
        <v>98.21</v>
      </c>
    </row>
    <row r="1629" spans="1:2" x14ac:dyDescent="0.25">
      <c r="A1629" s="277" t="s">
        <v>12245</v>
      </c>
      <c r="B1629" s="278">
        <v>85.1</v>
      </c>
    </row>
    <row r="1630" spans="1:2" x14ac:dyDescent="0.25">
      <c r="A1630" s="277" t="s">
        <v>6759</v>
      </c>
      <c r="B1630" s="278">
        <v>140.30000000000001</v>
      </c>
    </row>
    <row r="1631" spans="1:2" x14ac:dyDescent="0.25">
      <c r="A1631" s="277" t="s">
        <v>12246</v>
      </c>
      <c r="B1631" s="278">
        <v>121.57</v>
      </c>
    </row>
    <row r="1632" spans="1:2" x14ac:dyDescent="0.25">
      <c r="A1632" s="277" t="s">
        <v>6760</v>
      </c>
      <c r="B1632" s="278">
        <v>44.75</v>
      </c>
    </row>
    <row r="1633" spans="1:2" x14ac:dyDescent="0.25">
      <c r="A1633" s="277" t="s">
        <v>12247</v>
      </c>
      <c r="B1633" s="278">
        <v>38.770000000000003</v>
      </c>
    </row>
    <row r="1634" spans="1:2" x14ac:dyDescent="0.25">
      <c r="A1634" s="277" t="s">
        <v>6761</v>
      </c>
      <c r="B1634" s="278">
        <v>20.94</v>
      </c>
    </row>
    <row r="1635" spans="1:2" x14ac:dyDescent="0.25">
      <c r="A1635" s="277" t="s">
        <v>12248</v>
      </c>
      <c r="B1635" s="278">
        <v>18.149999999999999</v>
      </c>
    </row>
    <row r="1636" spans="1:2" x14ac:dyDescent="0.25">
      <c r="A1636" s="277" t="s">
        <v>6762</v>
      </c>
      <c r="B1636" s="278">
        <v>32.369999999999997</v>
      </c>
    </row>
    <row r="1637" spans="1:2" x14ac:dyDescent="0.25">
      <c r="A1637" s="277" t="s">
        <v>12249</v>
      </c>
      <c r="B1637" s="278">
        <v>28.05</v>
      </c>
    </row>
    <row r="1638" spans="1:2" x14ac:dyDescent="0.25">
      <c r="A1638" s="277" t="s">
        <v>6763</v>
      </c>
      <c r="B1638" s="278">
        <v>230.49</v>
      </c>
    </row>
    <row r="1639" spans="1:2" x14ac:dyDescent="0.25">
      <c r="A1639" s="277" t="s">
        <v>12250</v>
      </c>
      <c r="B1639" s="278">
        <v>199.72</v>
      </c>
    </row>
    <row r="1640" spans="1:2" x14ac:dyDescent="0.25">
      <c r="A1640" s="277" t="s">
        <v>6764</v>
      </c>
      <c r="B1640" s="278">
        <v>95.2</v>
      </c>
    </row>
    <row r="1641" spans="1:2" x14ac:dyDescent="0.25">
      <c r="A1641" s="277" t="s">
        <v>12251</v>
      </c>
      <c r="B1641" s="278">
        <v>82.49</v>
      </c>
    </row>
    <row r="1642" spans="1:2" x14ac:dyDescent="0.25">
      <c r="A1642" s="277" t="s">
        <v>6765</v>
      </c>
      <c r="B1642" s="278">
        <v>140.30000000000001</v>
      </c>
    </row>
    <row r="1643" spans="1:2" x14ac:dyDescent="0.25">
      <c r="A1643" s="277" t="s">
        <v>12252</v>
      </c>
      <c r="B1643" s="278">
        <v>121.57</v>
      </c>
    </row>
    <row r="1644" spans="1:2" x14ac:dyDescent="0.25">
      <c r="A1644" s="277" t="s">
        <v>6766</v>
      </c>
      <c r="B1644" s="278">
        <v>200.43</v>
      </c>
    </row>
    <row r="1645" spans="1:2" x14ac:dyDescent="0.25">
      <c r="A1645" s="277" t="s">
        <v>12253</v>
      </c>
      <c r="B1645" s="278">
        <v>173.67</v>
      </c>
    </row>
    <row r="1646" spans="1:2" x14ac:dyDescent="0.25">
      <c r="A1646" s="277" t="s">
        <v>6767</v>
      </c>
      <c r="B1646" s="278">
        <v>25.99</v>
      </c>
    </row>
    <row r="1647" spans="1:2" x14ac:dyDescent="0.25">
      <c r="A1647" s="277" t="s">
        <v>12254</v>
      </c>
      <c r="B1647" s="278">
        <v>22.52</v>
      </c>
    </row>
    <row r="1648" spans="1:2" x14ac:dyDescent="0.25">
      <c r="A1648" s="277" t="s">
        <v>6768</v>
      </c>
      <c r="B1648" s="278">
        <v>29.7</v>
      </c>
    </row>
    <row r="1649" spans="1:2" x14ac:dyDescent="0.25">
      <c r="A1649" s="277" t="s">
        <v>12255</v>
      </c>
      <c r="B1649" s="278">
        <v>25.74</v>
      </c>
    </row>
    <row r="1650" spans="1:2" x14ac:dyDescent="0.25">
      <c r="A1650" s="277" t="s">
        <v>6769</v>
      </c>
      <c r="B1650" s="278">
        <v>37.130000000000003</v>
      </c>
    </row>
    <row r="1651" spans="1:2" x14ac:dyDescent="0.25">
      <c r="A1651" s="277" t="s">
        <v>12256</v>
      </c>
      <c r="B1651" s="278">
        <v>32.17</v>
      </c>
    </row>
    <row r="1652" spans="1:2" x14ac:dyDescent="0.25">
      <c r="A1652" s="277" t="s">
        <v>6770</v>
      </c>
      <c r="B1652" s="278">
        <v>43.32</v>
      </c>
    </row>
    <row r="1653" spans="1:2" x14ac:dyDescent="0.25">
      <c r="A1653" s="277" t="s">
        <v>12257</v>
      </c>
      <c r="B1653" s="278">
        <v>37.53</v>
      </c>
    </row>
    <row r="1654" spans="1:2" x14ac:dyDescent="0.25">
      <c r="A1654" s="277" t="s">
        <v>6771</v>
      </c>
      <c r="B1654" s="278">
        <v>49.51</v>
      </c>
    </row>
    <row r="1655" spans="1:2" x14ac:dyDescent="0.25">
      <c r="A1655" s="277" t="s">
        <v>12258</v>
      </c>
      <c r="B1655" s="278">
        <v>42.9</v>
      </c>
    </row>
    <row r="1656" spans="1:2" x14ac:dyDescent="0.25">
      <c r="A1656" s="277" t="s">
        <v>6772</v>
      </c>
      <c r="B1656" s="278">
        <v>61.88</v>
      </c>
    </row>
    <row r="1657" spans="1:2" x14ac:dyDescent="0.25">
      <c r="A1657" s="277" t="s">
        <v>12259</v>
      </c>
      <c r="B1657" s="278">
        <v>53.62</v>
      </c>
    </row>
    <row r="1658" spans="1:2" x14ac:dyDescent="0.25">
      <c r="A1658" s="277" t="s">
        <v>6773</v>
      </c>
      <c r="B1658" s="278">
        <v>122.48</v>
      </c>
    </row>
    <row r="1659" spans="1:2" x14ac:dyDescent="0.25">
      <c r="A1659" s="277" t="s">
        <v>12260</v>
      </c>
      <c r="B1659" s="278">
        <v>122.48</v>
      </c>
    </row>
    <row r="1660" spans="1:2" x14ac:dyDescent="0.25">
      <c r="A1660" s="277" t="s">
        <v>6774</v>
      </c>
      <c r="B1660" s="278">
        <v>270.57</v>
      </c>
    </row>
    <row r="1661" spans="1:2" x14ac:dyDescent="0.25">
      <c r="A1661" s="277" t="s">
        <v>12261</v>
      </c>
      <c r="B1661" s="278">
        <v>234.45</v>
      </c>
    </row>
    <row r="1662" spans="1:2" x14ac:dyDescent="0.25">
      <c r="A1662" s="277" t="s">
        <v>6775</v>
      </c>
      <c r="B1662" s="278">
        <v>36.630000000000003</v>
      </c>
    </row>
    <row r="1663" spans="1:2" x14ac:dyDescent="0.25">
      <c r="A1663" s="277" t="s">
        <v>12262</v>
      </c>
      <c r="B1663" s="278">
        <v>36.630000000000003</v>
      </c>
    </row>
    <row r="1664" spans="1:2" x14ac:dyDescent="0.25">
      <c r="A1664" s="277" t="s">
        <v>6776</v>
      </c>
      <c r="B1664" s="278">
        <v>80.92</v>
      </c>
    </row>
    <row r="1665" spans="1:2" x14ac:dyDescent="0.25">
      <c r="A1665" s="277" t="s">
        <v>12263</v>
      </c>
      <c r="B1665" s="278">
        <v>70.12</v>
      </c>
    </row>
    <row r="1666" spans="1:2" x14ac:dyDescent="0.25">
      <c r="A1666" s="277" t="s">
        <v>6777</v>
      </c>
      <c r="B1666" s="278">
        <v>39.03</v>
      </c>
    </row>
    <row r="1667" spans="1:2" x14ac:dyDescent="0.25">
      <c r="A1667" s="277" t="s">
        <v>12264</v>
      </c>
      <c r="B1667" s="278">
        <v>33.82</v>
      </c>
    </row>
    <row r="1668" spans="1:2" x14ac:dyDescent="0.25">
      <c r="A1668" s="277" t="s">
        <v>6778</v>
      </c>
      <c r="B1668" s="278">
        <v>44.75</v>
      </c>
    </row>
    <row r="1669" spans="1:2" x14ac:dyDescent="0.25">
      <c r="A1669" s="277" t="s">
        <v>12265</v>
      </c>
      <c r="B1669" s="278">
        <v>38.770000000000003</v>
      </c>
    </row>
    <row r="1670" spans="1:2" x14ac:dyDescent="0.25">
      <c r="A1670" s="277" t="s">
        <v>6779</v>
      </c>
      <c r="B1670" s="278">
        <v>56.17</v>
      </c>
    </row>
    <row r="1671" spans="1:2" x14ac:dyDescent="0.25">
      <c r="A1671" s="277" t="s">
        <v>12266</v>
      </c>
      <c r="B1671" s="278">
        <v>48.67</v>
      </c>
    </row>
    <row r="1672" spans="1:2" x14ac:dyDescent="0.25">
      <c r="A1672" s="277" t="s">
        <v>6780</v>
      </c>
      <c r="B1672" s="278">
        <v>53.31</v>
      </c>
    </row>
    <row r="1673" spans="1:2" x14ac:dyDescent="0.25">
      <c r="A1673" s="277" t="s">
        <v>12267</v>
      </c>
      <c r="B1673" s="278">
        <v>46.2</v>
      </c>
    </row>
    <row r="1674" spans="1:2" x14ac:dyDescent="0.25">
      <c r="A1674" s="277" t="s">
        <v>6781</v>
      </c>
      <c r="B1674" s="278">
        <v>60.93</v>
      </c>
    </row>
    <row r="1675" spans="1:2" x14ac:dyDescent="0.25">
      <c r="A1675" s="277" t="s">
        <v>12268</v>
      </c>
      <c r="B1675" s="278">
        <v>52.8</v>
      </c>
    </row>
    <row r="1676" spans="1:2" x14ac:dyDescent="0.25">
      <c r="A1676" s="277" t="s">
        <v>6782</v>
      </c>
      <c r="B1676" s="278">
        <v>76.16</v>
      </c>
    </row>
    <row r="1677" spans="1:2" x14ac:dyDescent="0.25">
      <c r="A1677" s="277" t="s">
        <v>12269</v>
      </c>
      <c r="B1677" s="278">
        <v>65.989999999999995</v>
      </c>
    </row>
    <row r="1678" spans="1:2" x14ac:dyDescent="0.25">
      <c r="A1678" s="277" t="s">
        <v>6783</v>
      </c>
      <c r="B1678" s="278">
        <v>18.29</v>
      </c>
    </row>
    <row r="1679" spans="1:2" x14ac:dyDescent="0.25">
      <c r="A1679" s="277" t="s">
        <v>12270</v>
      </c>
      <c r="B1679" s="278">
        <v>15.85</v>
      </c>
    </row>
    <row r="1680" spans="1:2" x14ac:dyDescent="0.25">
      <c r="A1680" s="277" t="s">
        <v>6784</v>
      </c>
      <c r="B1680" s="278">
        <v>38.79</v>
      </c>
    </row>
    <row r="1681" spans="1:2" x14ac:dyDescent="0.25">
      <c r="A1681" s="277" t="s">
        <v>12271</v>
      </c>
      <c r="B1681" s="278">
        <v>38.79</v>
      </c>
    </row>
    <row r="1682" spans="1:2" x14ac:dyDescent="0.25">
      <c r="A1682" s="277" t="s">
        <v>6785</v>
      </c>
      <c r="B1682" s="278">
        <v>85.68</v>
      </c>
    </row>
    <row r="1683" spans="1:2" x14ac:dyDescent="0.25">
      <c r="A1683" s="277" t="s">
        <v>12272</v>
      </c>
      <c r="B1683" s="278">
        <v>74.239999999999995</v>
      </c>
    </row>
    <row r="1684" spans="1:2" x14ac:dyDescent="0.25">
      <c r="A1684" s="277" t="s">
        <v>6786</v>
      </c>
      <c r="B1684" s="278">
        <v>63.51</v>
      </c>
    </row>
    <row r="1685" spans="1:2" x14ac:dyDescent="0.25">
      <c r="A1685" s="277" t="s">
        <v>12273</v>
      </c>
      <c r="B1685" s="278">
        <v>63.51</v>
      </c>
    </row>
    <row r="1686" spans="1:2" x14ac:dyDescent="0.25">
      <c r="A1686" s="277" t="s">
        <v>6787</v>
      </c>
      <c r="B1686" s="278">
        <v>140.30000000000001</v>
      </c>
    </row>
    <row r="1687" spans="1:2" x14ac:dyDescent="0.25">
      <c r="A1687" s="277" t="s">
        <v>12274</v>
      </c>
      <c r="B1687" s="278">
        <v>121.57</v>
      </c>
    </row>
    <row r="1688" spans="1:2" x14ac:dyDescent="0.25">
      <c r="A1688" s="277" t="s">
        <v>6788</v>
      </c>
      <c r="B1688" s="278">
        <v>11728.64</v>
      </c>
    </row>
    <row r="1689" spans="1:2" x14ac:dyDescent="0.25">
      <c r="A1689" s="277" t="s">
        <v>12275</v>
      </c>
      <c r="B1689" s="278">
        <v>10164</v>
      </c>
    </row>
    <row r="1690" spans="1:2" x14ac:dyDescent="0.25">
      <c r="A1690" s="277" t="s">
        <v>6789</v>
      </c>
      <c r="B1690" s="278">
        <v>17284.96</v>
      </c>
    </row>
    <row r="1691" spans="1:2" x14ac:dyDescent="0.25">
      <c r="A1691" s="277" t="s">
        <v>12276</v>
      </c>
      <c r="B1691" s="278">
        <v>14977.6</v>
      </c>
    </row>
    <row r="1692" spans="1:2" x14ac:dyDescent="0.25">
      <c r="A1692" s="277" t="s">
        <v>6790</v>
      </c>
      <c r="B1692" s="278">
        <v>24692.799999999999</v>
      </c>
    </row>
    <row r="1693" spans="1:2" x14ac:dyDescent="0.25">
      <c r="A1693" s="277" t="s">
        <v>12277</v>
      </c>
      <c r="B1693" s="278">
        <v>21396.32</v>
      </c>
    </row>
    <row r="1694" spans="1:2" x14ac:dyDescent="0.25">
      <c r="A1694" s="277" t="s">
        <v>6791</v>
      </c>
      <c r="B1694" s="278">
        <v>16755.2</v>
      </c>
    </row>
    <row r="1695" spans="1:2" x14ac:dyDescent="0.25">
      <c r="A1695" s="277" t="s">
        <v>12278</v>
      </c>
      <c r="B1695" s="278">
        <v>14518.24</v>
      </c>
    </row>
    <row r="1696" spans="1:2" x14ac:dyDescent="0.25">
      <c r="A1696" s="277" t="s">
        <v>6792</v>
      </c>
      <c r="B1696" s="278">
        <v>24692.799999999999</v>
      </c>
    </row>
    <row r="1697" spans="1:2" x14ac:dyDescent="0.25">
      <c r="A1697" s="277" t="s">
        <v>12279</v>
      </c>
      <c r="B1697" s="278">
        <v>21396.32</v>
      </c>
    </row>
    <row r="1698" spans="1:2" x14ac:dyDescent="0.25">
      <c r="A1698" s="277" t="s">
        <v>6793</v>
      </c>
      <c r="B1698" s="278">
        <v>35275.68</v>
      </c>
    </row>
    <row r="1699" spans="1:2" x14ac:dyDescent="0.25">
      <c r="A1699" s="277" t="s">
        <v>12280</v>
      </c>
      <c r="B1699" s="278">
        <v>30565.919999999998</v>
      </c>
    </row>
    <row r="1700" spans="1:2" x14ac:dyDescent="0.25">
      <c r="A1700" s="277" t="s">
        <v>6794</v>
      </c>
      <c r="B1700" s="278">
        <v>11728.64</v>
      </c>
    </row>
    <row r="1701" spans="1:2" x14ac:dyDescent="0.25">
      <c r="A1701" s="277" t="s">
        <v>12281</v>
      </c>
      <c r="B1701" s="278">
        <v>10164</v>
      </c>
    </row>
    <row r="1702" spans="1:2" x14ac:dyDescent="0.25">
      <c r="A1702" s="277" t="s">
        <v>6795</v>
      </c>
      <c r="B1702" s="278">
        <v>17284.96</v>
      </c>
    </row>
    <row r="1703" spans="1:2" x14ac:dyDescent="0.25">
      <c r="A1703" s="277" t="s">
        <v>12282</v>
      </c>
      <c r="B1703" s="278">
        <v>14977.6</v>
      </c>
    </row>
    <row r="1704" spans="1:2" x14ac:dyDescent="0.25">
      <c r="A1704" s="277" t="s">
        <v>6796</v>
      </c>
      <c r="B1704" s="278">
        <v>24692.799999999999</v>
      </c>
    </row>
    <row r="1705" spans="1:2" x14ac:dyDescent="0.25">
      <c r="A1705" s="277" t="s">
        <v>12283</v>
      </c>
      <c r="B1705" s="278">
        <v>21396.32</v>
      </c>
    </row>
    <row r="1706" spans="1:2" x14ac:dyDescent="0.25">
      <c r="A1706" s="277" t="s">
        <v>6797</v>
      </c>
      <c r="B1706" s="278">
        <v>7876</v>
      </c>
    </row>
    <row r="1707" spans="1:2" x14ac:dyDescent="0.25">
      <c r="A1707" s="277" t="s">
        <v>12284</v>
      </c>
      <c r="B1707" s="278">
        <v>6823.52</v>
      </c>
    </row>
    <row r="1708" spans="1:2" x14ac:dyDescent="0.25">
      <c r="A1708" s="277" t="s">
        <v>6798</v>
      </c>
      <c r="B1708" s="278">
        <v>3685.44</v>
      </c>
    </row>
    <row r="1709" spans="1:2" x14ac:dyDescent="0.25">
      <c r="A1709" s="277" t="s">
        <v>12285</v>
      </c>
      <c r="B1709" s="278">
        <v>3194.4</v>
      </c>
    </row>
    <row r="1710" spans="1:2" x14ac:dyDescent="0.25">
      <c r="A1710" s="277" t="s">
        <v>6799</v>
      </c>
      <c r="B1710" s="278">
        <v>5697.12</v>
      </c>
    </row>
    <row r="1711" spans="1:2" x14ac:dyDescent="0.25">
      <c r="A1711" s="277" t="s">
        <v>12286</v>
      </c>
      <c r="B1711" s="278">
        <v>4936.8</v>
      </c>
    </row>
    <row r="1712" spans="1:2" x14ac:dyDescent="0.25">
      <c r="A1712" s="277" t="s">
        <v>6800</v>
      </c>
      <c r="B1712" s="278">
        <v>40566.239999999998</v>
      </c>
    </row>
    <row r="1713" spans="1:2" x14ac:dyDescent="0.25">
      <c r="A1713" s="277" t="s">
        <v>12287</v>
      </c>
      <c r="B1713" s="278">
        <v>35150.720000000001</v>
      </c>
    </row>
    <row r="1714" spans="1:2" x14ac:dyDescent="0.25">
      <c r="A1714" s="277" t="s">
        <v>6801</v>
      </c>
      <c r="B1714" s="278">
        <v>16755.2</v>
      </c>
    </row>
    <row r="1715" spans="1:2" x14ac:dyDescent="0.25">
      <c r="A1715" s="277" t="s">
        <v>12288</v>
      </c>
      <c r="B1715" s="278">
        <v>14518.24</v>
      </c>
    </row>
    <row r="1716" spans="1:2" x14ac:dyDescent="0.25">
      <c r="A1716" s="277" t="s">
        <v>6802</v>
      </c>
      <c r="B1716" s="278">
        <v>24692.799999999999</v>
      </c>
    </row>
    <row r="1717" spans="1:2" x14ac:dyDescent="0.25">
      <c r="A1717" s="277" t="s">
        <v>12289</v>
      </c>
      <c r="B1717" s="278">
        <v>21396.32</v>
      </c>
    </row>
    <row r="1718" spans="1:2" x14ac:dyDescent="0.25">
      <c r="A1718" s="277" t="s">
        <v>6803</v>
      </c>
      <c r="B1718" s="278">
        <v>35275.68</v>
      </c>
    </row>
    <row r="1719" spans="1:2" x14ac:dyDescent="0.25">
      <c r="A1719" s="277" t="s">
        <v>12290</v>
      </c>
      <c r="B1719" s="278">
        <v>30565.919999999998</v>
      </c>
    </row>
    <row r="1720" spans="1:2" x14ac:dyDescent="0.25">
      <c r="A1720" s="277" t="s">
        <v>6804</v>
      </c>
      <c r="B1720" s="278">
        <v>4574.24</v>
      </c>
    </row>
    <row r="1721" spans="1:2" x14ac:dyDescent="0.25">
      <c r="A1721" s="277" t="s">
        <v>12291</v>
      </c>
      <c r="B1721" s="278">
        <v>3963.52</v>
      </c>
    </row>
    <row r="1722" spans="1:2" x14ac:dyDescent="0.25">
      <c r="A1722" s="277" t="s">
        <v>6805</v>
      </c>
      <c r="B1722" s="278">
        <v>5227.2</v>
      </c>
    </row>
    <row r="1723" spans="1:2" x14ac:dyDescent="0.25">
      <c r="A1723" s="277" t="s">
        <v>12292</v>
      </c>
      <c r="B1723" s="278">
        <v>4530.24</v>
      </c>
    </row>
    <row r="1724" spans="1:2" x14ac:dyDescent="0.25">
      <c r="A1724" s="277" t="s">
        <v>6806</v>
      </c>
      <c r="B1724" s="278">
        <v>6534.88</v>
      </c>
    </row>
    <row r="1725" spans="1:2" x14ac:dyDescent="0.25">
      <c r="A1725" s="277" t="s">
        <v>12293</v>
      </c>
      <c r="B1725" s="278">
        <v>5661.92</v>
      </c>
    </row>
    <row r="1726" spans="1:2" x14ac:dyDescent="0.25">
      <c r="A1726" s="277" t="s">
        <v>6807</v>
      </c>
      <c r="B1726" s="278">
        <v>7624.32</v>
      </c>
    </row>
    <row r="1727" spans="1:2" x14ac:dyDescent="0.25">
      <c r="A1727" s="277" t="s">
        <v>12294</v>
      </c>
      <c r="B1727" s="278">
        <v>6605.28</v>
      </c>
    </row>
    <row r="1728" spans="1:2" x14ac:dyDescent="0.25">
      <c r="A1728" s="277" t="s">
        <v>6808</v>
      </c>
      <c r="B1728" s="278">
        <v>8713.76</v>
      </c>
    </row>
    <row r="1729" spans="1:2" x14ac:dyDescent="0.25">
      <c r="A1729" s="277" t="s">
        <v>12295</v>
      </c>
      <c r="B1729" s="278">
        <v>7550.4</v>
      </c>
    </row>
    <row r="1730" spans="1:2" x14ac:dyDescent="0.25">
      <c r="A1730" s="277" t="s">
        <v>6809</v>
      </c>
      <c r="B1730" s="278">
        <v>10890.88</v>
      </c>
    </row>
    <row r="1731" spans="1:2" x14ac:dyDescent="0.25">
      <c r="A1731" s="277" t="s">
        <v>12296</v>
      </c>
      <c r="B1731" s="278">
        <v>9437.1200000000008</v>
      </c>
    </row>
    <row r="1732" spans="1:2" x14ac:dyDescent="0.25">
      <c r="A1732" s="277" t="s">
        <v>6810</v>
      </c>
      <c r="B1732" s="278">
        <v>26945.599999999999</v>
      </c>
    </row>
    <row r="1733" spans="1:2" x14ac:dyDescent="0.25">
      <c r="A1733" s="277" t="s">
        <v>12297</v>
      </c>
      <c r="B1733" s="278">
        <v>26945.599999999999</v>
      </c>
    </row>
    <row r="1734" spans="1:2" x14ac:dyDescent="0.25">
      <c r="A1734" s="277" t="s">
        <v>6811</v>
      </c>
      <c r="B1734" s="278">
        <v>47620.32</v>
      </c>
    </row>
    <row r="1735" spans="1:2" x14ac:dyDescent="0.25">
      <c r="A1735" s="277" t="s">
        <v>12298</v>
      </c>
      <c r="B1735" s="278">
        <v>41263.199999999997</v>
      </c>
    </row>
    <row r="1736" spans="1:2" x14ac:dyDescent="0.25">
      <c r="A1736" s="277" t="s">
        <v>6812</v>
      </c>
      <c r="B1736" s="278">
        <v>6869.28</v>
      </c>
    </row>
    <row r="1737" spans="1:2" x14ac:dyDescent="0.25">
      <c r="A1737" s="277" t="s">
        <v>12299</v>
      </c>
      <c r="B1737" s="278">
        <v>5952.32</v>
      </c>
    </row>
    <row r="1738" spans="1:2" x14ac:dyDescent="0.25">
      <c r="A1738" s="277" t="s">
        <v>6813</v>
      </c>
      <c r="B1738" s="278">
        <v>7876</v>
      </c>
    </row>
    <row r="1739" spans="1:2" x14ac:dyDescent="0.25">
      <c r="A1739" s="277" t="s">
        <v>12300</v>
      </c>
      <c r="B1739" s="278">
        <v>6823.52</v>
      </c>
    </row>
    <row r="1740" spans="1:2" x14ac:dyDescent="0.25">
      <c r="A1740" s="277" t="s">
        <v>6814</v>
      </c>
      <c r="B1740" s="278">
        <v>9885.92</v>
      </c>
    </row>
    <row r="1741" spans="1:2" x14ac:dyDescent="0.25">
      <c r="A1741" s="277" t="s">
        <v>12301</v>
      </c>
      <c r="B1741" s="278">
        <v>8565.92</v>
      </c>
    </row>
    <row r="1742" spans="1:2" x14ac:dyDescent="0.25">
      <c r="A1742" s="277" t="s">
        <v>6815</v>
      </c>
      <c r="B1742" s="278">
        <v>9382.56</v>
      </c>
    </row>
    <row r="1743" spans="1:2" x14ac:dyDescent="0.25">
      <c r="A1743" s="277" t="s">
        <v>12302</v>
      </c>
      <c r="B1743" s="278">
        <v>8131.2</v>
      </c>
    </row>
    <row r="1744" spans="1:2" x14ac:dyDescent="0.25">
      <c r="A1744" s="277" t="s">
        <v>6816</v>
      </c>
      <c r="B1744" s="278">
        <v>10723.68</v>
      </c>
    </row>
    <row r="1745" spans="1:2" x14ac:dyDescent="0.25">
      <c r="A1745" s="277" t="s">
        <v>12303</v>
      </c>
      <c r="B1745" s="278">
        <v>9292.7999999999993</v>
      </c>
    </row>
    <row r="1746" spans="1:2" x14ac:dyDescent="0.25">
      <c r="A1746" s="277" t="s">
        <v>6817</v>
      </c>
      <c r="B1746" s="278">
        <v>13404.16</v>
      </c>
    </row>
    <row r="1747" spans="1:2" x14ac:dyDescent="0.25">
      <c r="A1747" s="277" t="s">
        <v>12304</v>
      </c>
      <c r="B1747" s="278">
        <v>11614.24</v>
      </c>
    </row>
    <row r="1748" spans="1:2" x14ac:dyDescent="0.25">
      <c r="A1748" s="277" t="s">
        <v>6818</v>
      </c>
      <c r="B1748" s="278">
        <v>3219.04</v>
      </c>
    </row>
    <row r="1749" spans="1:2" x14ac:dyDescent="0.25">
      <c r="A1749" s="277" t="s">
        <v>12305</v>
      </c>
      <c r="B1749" s="278">
        <v>2789.6</v>
      </c>
    </row>
    <row r="1750" spans="1:2" x14ac:dyDescent="0.25">
      <c r="A1750" s="277" t="s">
        <v>6819</v>
      </c>
      <c r="B1750" s="278">
        <v>8058.6</v>
      </c>
    </row>
    <row r="1751" spans="1:2" x14ac:dyDescent="0.25">
      <c r="A1751" s="277" t="s">
        <v>12306</v>
      </c>
      <c r="B1751" s="278">
        <v>8058.6</v>
      </c>
    </row>
    <row r="1752" spans="1:2" x14ac:dyDescent="0.25">
      <c r="A1752" s="277" t="s">
        <v>6820</v>
      </c>
      <c r="B1752" s="278">
        <v>14241.92</v>
      </c>
    </row>
    <row r="1753" spans="1:2" x14ac:dyDescent="0.25">
      <c r="A1753" s="277" t="s">
        <v>12307</v>
      </c>
      <c r="B1753" s="278">
        <v>12341.12</v>
      </c>
    </row>
    <row r="1754" spans="1:2" x14ac:dyDescent="0.25">
      <c r="A1754" s="277" t="s">
        <v>6821</v>
      </c>
      <c r="B1754" s="278">
        <v>13972.2</v>
      </c>
    </row>
    <row r="1755" spans="1:2" x14ac:dyDescent="0.25">
      <c r="A1755" s="277" t="s">
        <v>12308</v>
      </c>
      <c r="B1755" s="278">
        <v>13972.2</v>
      </c>
    </row>
    <row r="1756" spans="1:2" x14ac:dyDescent="0.25">
      <c r="A1756" s="277" t="s">
        <v>6822</v>
      </c>
      <c r="B1756" s="278">
        <v>24692.799999999999</v>
      </c>
    </row>
    <row r="1757" spans="1:2" x14ac:dyDescent="0.25">
      <c r="A1757" s="277" t="s">
        <v>12309</v>
      </c>
      <c r="B1757" s="278">
        <v>21396.32</v>
      </c>
    </row>
    <row r="1758" spans="1:2" x14ac:dyDescent="0.25">
      <c r="A1758" s="277" t="s">
        <v>6823</v>
      </c>
      <c r="B1758" s="278">
        <v>8533.7999999999993</v>
      </c>
    </row>
    <row r="1759" spans="1:2" x14ac:dyDescent="0.25">
      <c r="A1759" s="277" t="s">
        <v>12310</v>
      </c>
      <c r="B1759" s="278">
        <v>8533.7999999999993</v>
      </c>
    </row>
    <row r="1760" spans="1:2" x14ac:dyDescent="0.25">
      <c r="A1760" s="277" t="s">
        <v>6824</v>
      </c>
      <c r="B1760" s="278">
        <v>15079.68</v>
      </c>
    </row>
    <row r="1761" spans="1:2" x14ac:dyDescent="0.25">
      <c r="A1761" s="277" t="s">
        <v>12311</v>
      </c>
      <c r="B1761" s="278">
        <v>13066.24</v>
      </c>
    </row>
    <row r="1762" spans="1:2" x14ac:dyDescent="0.25">
      <c r="A1762" s="277" t="s">
        <v>11599</v>
      </c>
      <c r="B1762" s="278">
        <v>4552</v>
      </c>
    </row>
    <row r="1763" spans="1:2" x14ac:dyDescent="0.25">
      <c r="A1763" s="277" t="s">
        <v>12312</v>
      </c>
      <c r="B1763" s="278">
        <v>4178</v>
      </c>
    </row>
    <row r="1764" spans="1:2" x14ac:dyDescent="0.25">
      <c r="A1764" s="277" t="s">
        <v>453</v>
      </c>
      <c r="B1764" s="278">
        <v>47.81</v>
      </c>
    </row>
    <row r="1765" spans="1:2" x14ac:dyDescent="0.25">
      <c r="A1765" s="277" t="s">
        <v>12313</v>
      </c>
      <c r="B1765" s="278">
        <v>43.86</v>
      </c>
    </row>
    <row r="1766" spans="1:2" x14ac:dyDescent="0.25">
      <c r="A1766" s="277" t="s">
        <v>454</v>
      </c>
      <c r="B1766" s="278">
        <v>38.68</v>
      </c>
    </row>
    <row r="1767" spans="1:2" x14ac:dyDescent="0.25">
      <c r="A1767" s="277" t="s">
        <v>12314</v>
      </c>
      <c r="B1767" s="278">
        <v>34.729999999999997</v>
      </c>
    </row>
    <row r="1768" spans="1:2" x14ac:dyDescent="0.25">
      <c r="A1768" s="277" t="s">
        <v>455</v>
      </c>
      <c r="B1768" s="278">
        <v>32.380000000000003</v>
      </c>
    </row>
    <row r="1769" spans="1:2" x14ac:dyDescent="0.25">
      <c r="A1769" s="277" t="s">
        <v>12315</v>
      </c>
      <c r="B1769" s="278">
        <v>28.44</v>
      </c>
    </row>
    <row r="1770" spans="1:2" x14ac:dyDescent="0.25">
      <c r="A1770" s="277" t="s">
        <v>6825</v>
      </c>
      <c r="B1770" s="278">
        <v>25.37</v>
      </c>
    </row>
    <row r="1771" spans="1:2" x14ac:dyDescent="0.25">
      <c r="A1771" s="277" t="s">
        <v>12316</v>
      </c>
      <c r="B1771" s="278">
        <v>23.83</v>
      </c>
    </row>
    <row r="1772" spans="1:2" x14ac:dyDescent="0.25">
      <c r="A1772" s="277" t="s">
        <v>6826</v>
      </c>
      <c r="B1772" s="278">
        <v>32.47</v>
      </c>
    </row>
    <row r="1773" spans="1:2" x14ac:dyDescent="0.25">
      <c r="A1773" s="277" t="s">
        <v>12317</v>
      </c>
      <c r="B1773" s="278">
        <v>30.39</v>
      </c>
    </row>
    <row r="1774" spans="1:2" x14ac:dyDescent="0.25">
      <c r="A1774" s="277" t="s">
        <v>6827</v>
      </c>
      <c r="B1774" s="278">
        <v>18.27</v>
      </c>
    </row>
    <row r="1775" spans="1:2" x14ac:dyDescent="0.25">
      <c r="A1775" s="277" t="s">
        <v>12318</v>
      </c>
      <c r="B1775" s="278">
        <v>17.28</v>
      </c>
    </row>
    <row r="1776" spans="1:2" x14ac:dyDescent="0.25">
      <c r="A1776" s="277" t="s">
        <v>6828</v>
      </c>
      <c r="B1776" s="278">
        <v>33.22</v>
      </c>
    </row>
    <row r="1777" spans="1:2" x14ac:dyDescent="0.25">
      <c r="A1777" s="277" t="s">
        <v>12319</v>
      </c>
      <c r="B1777" s="278">
        <v>31.68</v>
      </c>
    </row>
    <row r="1778" spans="1:2" x14ac:dyDescent="0.25">
      <c r="A1778" s="277" t="s">
        <v>6829</v>
      </c>
      <c r="B1778" s="278">
        <v>40.32</v>
      </c>
    </row>
    <row r="1779" spans="1:2" x14ac:dyDescent="0.25">
      <c r="A1779" s="277" t="s">
        <v>12320</v>
      </c>
      <c r="B1779" s="278">
        <v>38.229999999999997</v>
      </c>
    </row>
    <row r="1780" spans="1:2" x14ac:dyDescent="0.25">
      <c r="A1780" s="277" t="s">
        <v>6830</v>
      </c>
      <c r="B1780" s="278">
        <v>26.11</v>
      </c>
    </row>
    <row r="1781" spans="1:2" x14ac:dyDescent="0.25">
      <c r="A1781" s="277" t="s">
        <v>12321</v>
      </c>
      <c r="B1781" s="278">
        <v>25.13</v>
      </c>
    </row>
    <row r="1782" spans="1:2" x14ac:dyDescent="0.25">
      <c r="A1782" s="277" t="s">
        <v>456</v>
      </c>
      <c r="B1782" s="278">
        <v>72.8</v>
      </c>
    </row>
    <row r="1783" spans="1:2" x14ac:dyDescent="0.25">
      <c r="A1783" s="277" t="s">
        <v>12322</v>
      </c>
      <c r="B1783" s="278">
        <v>67.37</v>
      </c>
    </row>
    <row r="1784" spans="1:2" x14ac:dyDescent="0.25">
      <c r="A1784" s="277" t="s">
        <v>457</v>
      </c>
      <c r="B1784" s="278">
        <v>370.63</v>
      </c>
    </row>
    <row r="1785" spans="1:2" x14ac:dyDescent="0.25">
      <c r="A1785" s="277" t="s">
        <v>12323</v>
      </c>
      <c r="B1785" s="278">
        <v>329.76</v>
      </c>
    </row>
    <row r="1786" spans="1:2" x14ac:dyDescent="0.25">
      <c r="A1786" s="277" t="s">
        <v>458</v>
      </c>
      <c r="B1786" s="278">
        <v>384.62</v>
      </c>
    </row>
    <row r="1787" spans="1:2" x14ac:dyDescent="0.25">
      <c r="A1787" s="277" t="s">
        <v>12324</v>
      </c>
      <c r="B1787" s="278">
        <v>345</v>
      </c>
    </row>
    <row r="1788" spans="1:2" x14ac:dyDescent="0.25">
      <c r="A1788" s="277" t="s">
        <v>459</v>
      </c>
      <c r="B1788" s="278">
        <v>370.81</v>
      </c>
    </row>
    <row r="1789" spans="1:2" x14ac:dyDescent="0.25">
      <c r="A1789" s="277" t="s">
        <v>12325</v>
      </c>
      <c r="B1789" s="278">
        <v>331.09</v>
      </c>
    </row>
    <row r="1790" spans="1:2" x14ac:dyDescent="0.25">
      <c r="A1790" s="277" t="s">
        <v>460</v>
      </c>
      <c r="B1790" s="278">
        <v>319.64</v>
      </c>
    </row>
    <row r="1791" spans="1:2" x14ac:dyDescent="0.25">
      <c r="A1791" s="277" t="s">
        <v>12326</v>
      </c>
      <c r="B1791" s="278">
        <v>286.95999999999998</v>
      </c>
    </row>
    <row r="1792" spans="1:2" x14ac:dyDescent="0.25">
      <c r="A1792" s="277" t="s">
        <v>461</v>
      </c>
      <c r="B1792" s="278">
        <v>357.12</v>
      </c>
    </row>
    <row r="1793" spans="1:2" x14ac:dyDescent="0.25">
      <c r="A1793" s="277" t="s">
        <v>12327</v>
      </c>
      <c r="B1793" s="278">
        <v>323.83</v>
      </c>
    </row>
    <row r="1794" spans="1:2" x14ac:dyDescent="0.25">
      <c r="A1794" s="277" t="s">
        <v>462</v>
      </c>
      <c r="B1794" s="278">
        <v>307.58999999999997</v>
      </c>
    </row>
    <row r="1795" spans="1:2" x14ac:dyDescent="0.25">
      <c r="A1795" s="277" t="s">
        <v>12328</v>
      </c>
      <c r="B1795" s="278">
        <v>273.66000000000003</v>
      </c>
    </row>
    <row r="1796" spans="1:2" x14ac:dyDescent="0.25">
      <c r="A1796" s="277" t="s">
        <v>463</v>
      </c>
      <c r="B1796" s="278">
        <v>400.12</v>
      </c>
    </row>
    <row r="1797" spans="1:2" x14ac:dyDescent="0.25">
      <c r="A1797" s="277" t="s">
        <v>12329</v>
      </c>
      <c r="B1797" s="278">
        <v>356.45</v>
      </c>
    </row>
    <row r="1798" spans="1:2" x14ac:dyDescent="0.25">
      <c r="A1798" s="277" t="s">
        <v>6831</v>
      </c>
      <c r="B1798" s="278">
        <v>397.87</v>
      </c>
    </row>
    <row r="1799" spans="1:2" x14ac:dyDescent="0.25">
      <c r="A1799" s="277" t="s">
        <v>12330</v>
      </c>
      <c r="B1799" s="278">
        <v>357</v>
      </c>
    </row>
    <row r="1800" spans="1:2" x14ac:dyDescent="0.25">
      <c r="A1800" s="277" t="s">
        <v>464</v>
      </c>
      <c r="B1800" s="278">
        <v>1842.91</v>
      </c>
    </row>
    <row r="1801" spans="1:2" x14ac:dyDescent="0.25">
      <c r="A1801" s="277" t="s">
        <v>12331</v>
      </c>
      <c r="B1801" s="278">
        <v>1706.34</v>
      </c>
    </row>
    <row r="1802" spans="1:2" x14ac:dyDescent="0.25">
      <c r="A1802" s="277" t="s">
        <v>465</v>
      </c>
      <c r="B1802" s="278">
        <v>3308.64</v>
      </c>
    </row>
    <row r="1803" spans="1:2" x14ac:dyDescent="0.25">
      <c r="A1803" s="277" t="s">
        <v>12332</v>
      </c>
      <c r="B1803" s="278">
        <v>3057.21</v>
      </c>
    </row>
    <row r="1804" spans="1:2" x14ac:dyDescent="0.25">
      <c r="A1804" s="277" t="s">
        <v>466</v>
      </c>
      <c r="B1804" s="278">
        <v>378.43</v>
      </c>
    </row>
    <row r="1805" spans="1:2" x14ac:dyDescent="0.25">
      <c r="A1805" s="277" t="s">
        <v>12333</v>
      </c>
      <c r="B1805" s="278">
        <v>378.43</v>
      </c>
    </row>
    <row r="1806" spans="1:2" x14ac:dyDescent="0.25">
      <c r="A1806" s="277" t="s">
        <v>467</v>
      </c>
      <c r="B1806" s="278">
        <v>454.97</v>
      </c>
    </row>
    <row r="1807" spans="1:2" x14ac:dyDescent="0.25">
      <c r="A1807" s="277" t="s">
        <v>12334</v>
      </c>
      <c r="B1807" s="278">
        <v>454.97</v>
      </c>
    </row>
    <row r="1808" spans="1:2" x14ac:dyDescent="0.25">
      <c r="A1808" s="277" t="s">
        <v>468</v>
      </c>
      <c r="B1808" s="278">
        <v>550</v>
      </c>
    </row>
    <row r="1809" spans="1:2" x14ac:dyDescent="0.25">
      <c r="A1809" s="277" t="s">
        <v>12335</v>
      </c>
      <c r="B1809" s="278">
        <v>550</v>
      </c>
    </row>
    <row r="1810" spans="1:2" x14ac:dyDescent="0.25">
      <c r="A1810" s="277" t="s">
        <v>469</v>
      </c>
      <c r="B1810" s="278">
        <v>605.5</v>
      </c>
    </row>
    <row r="1811" spans="1:2" x14ac:dyDescent="0.25">
      <c r="A1811" s="277" t="s">
        <v>12336</v>
      </c>
      <c r="B1811" s="278">
        <v>605.5</v>
      </c>
    </row>
    <row r="1812" spans="1:2" x14ac:dyDescent="0.25">
      <c r="A1812" s="277" t="s">
        <v>470</v>
      </c>
      <c r="B1812" s="278">
        <v>605.5</v>
      </c>
    </row>
    <row r="1813" spans="1:2" x14ac:dyDescent="0.25">
      <c r="A1813" s="277" t="s">
        <v>12337</v>
      </c>
      <c r="B1813" s="278">
        <v>605.5</v>
      </c>
    </row>
    <row r="1814" spans="1:2" x14ac:dyDescent="0.25">
      <c r="A1814" s="277" t="s">
        <v>6832</v>
      </c>
      <c r="B1814" s="278">
        <v>800</v>
      </c>
    </row>
    <row r="1815" spans="1:2" x14ac:dyDescent="0.25">
      <c r="A1815" s="277" t="s">
        <v>12338</v>
      </c>
      <c r="B1815" s="278">
        <v>800</v>
      </c>
    </row>
    <row r="1816" spans="1:2" x14ac:dyDescent="0.25">
      <c r="A1816" s="277" t="s">
        <v>471</v>
      </c>
      <c r="B1816" s="278">
        <v>250.27</v>
      </c>
    </row>
    <row r="1817" spans="1:2" x14ac:dyDescent="0.25">
      <c r="A1817" s="277" t="s">
        <v>12339</v>
      </c>
      <c r="B1817" s="278">
        <v>223.51</v>
      </c>
    </row>
    <row r="1818" spans="1:2" x14ac:dyDescent="0.25">
      <c r="A1818" s="277" t="s">
        <v>472</v>
      </c>
      <c r="B1818" s="278">
        <v>219.99</v>
      </c>
    </row>
    <row r="1819" spans="1:2" x14ac:dyDescent="0.25">
      <c r="A1819" s="277" t="s">
        <v>12340</v>
      </c>
      <c r="B1819" s="278">
        <v>193.23</v>
      </c>
    </row>
    <row r="1820" spans="1:2" x14ac:dyDescent="0.25">
      <c r="A1820" s="277" t="s">
        <v>473</v>
      </c>
      <c r="B1820" s="278">
        <v>22.59</v>
      </c>
    </row>
    <row r="1821" spans="1:2" x14ac:dyDescent="0.25">
      <c r="A1821" s="277" t="s">
        <v>12341</v>
      </c>
      <c r="B1821" s="278">
        <v>21.56</v>
      </c>
    </row>
    <row r="1822" spans="1:2" x14ac:dyDescent="0.25">
      <c r="A1822" s="277" t="s">
        <v>474</v>
      </c>
      <c r="B1822" s="278">
        <v>12.72</v>
      </c>
    </row>
    <row r="1823" spans="1:2" x14ac:dyDescent="0.25">
      <c r="A1823" s="277" t="s">
        <v>12342</v>
      </c>
      <c r="B1823" s="278">
        <v>11.68</v>
      </c>
    </row>
    <row r="1824" spans="1:2" x14ac:dyDescent="0.25">
      <c r="A1824" s="277" t="s">
        <v>475</v>
      </c>
      <c r="B1824" s="278">
        <v>11.79</v>
      </c>
    </row>
    <row r="1825" spans="1:2" x14ac:dyDescent="0.25">
      <c r="A1825" s="277" t="s">
        <v>12343</v>
      </c>
      <c r="B1825" s="278">
        <v>10.220000000000001</v>
      </c>
    </row>
    <row r="1826" spans="1:2" x14ac:dyDescent="0.25">
      <c r="A1826" s="277" t="s">
        <v>476</v>
      </c>
      <c r="B1826" s="278">
        <v>0.78</v>
      </c>
    </row>
    <row r="1827" spans="1:2" x14ac:dyDescent="0.25">
      <c r="A1827" s="277" t="s">
        <v>12344</v>
      </c>
      <c r="B1827" s="278">
        <v>0.78</v>
      </c>
    </row>
    <row r="1828" spans="1:2" x14ac:dyDescent="0.25">
      <c r="A1828" s="277" t="s">
        <v>6833</v>
      </c>
      <c r="B1828" s="278">
        <v>1.57</v>
      </c>
    </row>
    <row r="1829" spans="1:2" x14ac:dyDescent="0.25">
      <c r="A1829" s="277" t="s">
        <v>12345</v>
      </c>
      <c r="B1829" s="278">
        <v>1.57</v>
      </c>
    </row>
    <row r="1830" spans="1:2" x14ac:dyDescent="0.25">
      <c r="A1830" s="277" t="s">
        <v>477</v>
      </c>
      <c r="B1830" s="278">
        <v>3012.57</v>
      </c>
    </row>
    <row r="1831" spans="1:2" x14ac:dyDescent="0.25">
      <c r="A1831" s="277" t="s">
        <v>12346</v>
      </c>
      <c r="B1831" s="278">
        <v>2894.38</v>
      </c>
    </row>
    <row r="1832" spans="1:2" x14ac:dyDescent="0.25">
      <c r="A1832" s="277" t="s">
        <v>478</v>
      </c>
      <c r="B1832" s="278">
        <v>1476.25</v>
      </c>
    </row>
    <row r="1833" spans="1:2" x14ac:dyDescent="0.25">
      <c r="A1833" s="277" t="s">
        <v>12347</v>
      </c>
      <c r="B1833" s="278">
        <v>1362.54</v>
      </c>
    </row>
    <row r="1834" spans="1:2" x14ac:dyDescent="0.25">
      <c r="A1834" s="277" t="s">
        <v>479</v>
      </c>
      <c r="B1834" s="278">
        <v>8592.11</v>
      </c>
    </row>
    <row r="1835" spans="1:2" x14ac:dyDescent="0.25">
      <c r="A1835" s="277" t="s">
        <v>12348</v>
      </c>
      <c r="B1835" s="278">
        <v>8104.86</v>
      </c>
    </row>
    <row r="1836" spans="1:2" x14ac:dyDescent="0.25">
      <c r="A1836" s="277" t="s">
        <v>480</v>
      </c>
      <c r="B1836" s="278">
        <v>9504.0400000000009</v>
      </c>
    </row>
    <row r="1837" spans="1:2" x14ac:dyDescent="0.25">
      <c r="A1837" s="277" t="s">
        <v>12349</v>
      </c>
      <c r="B1837" s="278">
        <v>9016.7800000000007</v>
      </c>
    </row>
    <row r="1838" spans="1:2" x14ac:dyDescent="0.25">
      <c r="A1838" s="277" t="s">
        <v>481</v>
      </c>
      <c r="B1838" s="278">
        <v>10438.98</v>
      </c>
    </row>
    <row r="1839" spans="1:2" x14ac:dyDescent="0.25">
      <c r="A1839" s="277" t="s">
        <v>12350</v>
      </c>
      <c r="B1839" s="278">
        <v>9951.7199999999993</v>
      </c>
    </row>
    <row r="1840" spans="1:2" x14ac:dyDescent="0.25">
      <c r="A1840" s="277" t="s">
        <v>482</v>
      </c>
      <c r="B1840" s="278">
        <v>11088.86</v>
      </c>
    </row>
    <row r="1841" spans="1:2" x14ac:dyDescent="0.25">
      <c r="A1841" s="277" t="s">
        <v>12351</v>
      </c>
      <c r="B1841" s="278">
        <v>10596.62</v>
      </c>
    </row>
    <row r="1842" spans="1:2" x14ac:dyDescent="0.25">
      <c r="A1842" s="277" t="s">
        <v>483</v>
      </c>
      <c r="B1842" s="278">
        <v>11665.21</v>
      </c>
    </row>
    <row r="1843" spans="1:2" x14ac:dyDescent="0.25">
      <c r="A1843" s="277" t="s">
        <v>12352</v>
      </c>
      <c r="B1843" s="278">
        <v>11172.97</v>
      </c>
    </row>
    <row r="1844" spans="1:2" x14ac:dyDescent="0.25">
      <c r="A1844" s="277" t="s">
        <v>484</v>
      </c>
      <c r="B1844" s="278">
        <v>337.97</v>
      </c>
    </row>
    <row r="1845" spans="1:2" x14ac:dyDescent="0.25">
      <c r="A1845" s="277" t="s">
        <v>12353</v>
      </c>
      <c r="B1845" s="278">
        <v>314.44</v>
      </c>
    </row>
    <row r="1846" spans="1:2" x14ac:dyDescent="0.25">
      <c r="A1846" s="277" t="s">
        <v>6834</v>
      </c>
      <c r="B1846" s="278">
        <v>175.22</v>
      </c>
    </row>
    <row r="1847" spans="1:2" x14ac:dyDescent="0.25">
      <c r="A1847" s="277" t="s">
        <v>12354</v>
      </c>
      <c r="B1847" s="278">
        <v>165.35</v>
      </c>
    </row>
    <row r="1848" spans="1:2" x14ac:dyDescent="0.25">
      <c r="A1848" s="277" t="s">
        <v>6835</v>
      </c>
      <c r="B1848" s="278">
        <v>98.53</v>
      </c>
    </row>
    <row r="1849" spans="1:2" x14ac:dyDescent="0.25">
      <c r="A1849" s="277" t="s">
        <v>12355</v>
      </c>
      <c r="B1849" s="278">
        <v>94.56</v>
      </c>
    </row>
    <row r="1850" spans="1:2" x14ac:dyDescent="0.25">
      <c r="A1850" s="277" t="s">
        <v>485</v>
      </c>
      <c r="B1850" s="278">
        <v>2.7</v>
      </c>
    </row>
    <row r="1851" spans="1:2" x14ac:dyDescent="0.25">
      <c r="A1851" s="277" t="s">
        <v>12356</v>
      </c>
      <c r="B1851" s="278">
        <v>2.4300000000000002</v>
      </c>
    </row>
    <row r="1852" spans="1:2" x14ac:dyDescent="0.25">
      <c r="A1852" s="277" t="s">
        <v>486</v>
      </c>
      <c r="B1852" s="278">
        <v>81.53</v>
      </c>
    </row>
    <row r="1853" spans="1:2" x14ac:dyDescent="0.25">
      <c r="A1853" s="277" t="s">
        <v>12357</v>
      </c>
      <c r="B1853" s="278">
        <v>75.64</v>
      </c>
    </row>
    <row r="1854" spans="1:2" x14ac:dyDescent="0.25">
      <c r="A1854" s="277" t="s">
        <v>489</v>
      </c>
      <c r="B1854" s="278">
        <v>17850.080000000002</v>
      </c>
    </row>
    <row r="1855" spans="1:2" x14ac:dyDescent="0.25">
      <c r="A1855" s="277" t="s">
        <v>12358</v>
      </c>
      <c r="B1855" s="278">
        <v>15968.44</v>
      </c>
    </row>
    <row r="1856" spans="1:2" x14ac:dyDescent="0.25">
      <c r="A1856" s="277" t="s">
        <v>490</v>
      </c>
      <c r="B1856" s="278">
        <v>16106.34</v>
      </c>
    </row>
    <row r="1857" spans="1:2" x14ac:dyDescent="0.25">
      <c r="A1857" s="277" t="s">
        <v>12359</v>
      </c>
      <c r="B1857" s="278">
        <v>14224.7</v>
      </c>
    </row>
    <row r="1858" spans="1:2" x14ac:dyDescent="0.25">
      <c r="A1858" s="277" t="s">
        <v>491</v>
      </c>
      <c r="B1858" s="278">
        <v>9913.18</v>
      </c>
    </row>
    <row r="1859" spans="1:2" x14ac:dyDescent="0.25">
      <c r="A1859" s="277" t="s">
        <v>12360</v>
      </c>
      <c r="B1859" s="278">
        <v>8739.59</v>
      </c>
    </row>
    <row r="1860" spans="1:2" x14ac:dyDescent="0.25">
      <c r="A1860" s="277" t="s">
        <v>492</v>
      </c>
      <c r="B1860" s="278">
        <v>35345.75</v>
      </c>
    </row>
    <row r="1861" spans="1:2" x14ac:dyDescent="0.25">
      <c r="A1861" s="277" t="s">
        <v>12361</v>
      </c>
      <c r="B1861" s="278">
        <v>31465.4</v>
      </c>
    </row>
    <row r="1862" spans="1:2" x14ac:dyDescent="0.25">
      <c r="A1862" s="277" t="s">
        <v>493</v>
      </c>
      <c r="B1862" s="278">
        <v>26603.13</v>
      </c>
    </row>
    <row r="1863" spans="1:2" x14ac:dyDescent="0.25">
      <c r="A1863" s="277" t="s">
        <v>12362</v>
      </c>
      <c r="B1863" s="278">
        <v>23496.080000000002</v>
      </c>
    </row>
    <row r="1864" spans="1:2" x14ac:dyDescent="0.25">
      <c r="A1864" s="277" t="s">
        <v>494</v>
      </c>
      <c r="B1864" s="278">
        <v>22216.03</v>
      </c>
    </row>
    <row r="1865" spans="1:2" x14ac:dyDescent="0.25">
      <c r="A1865" s="277" t="s">
        <v>12363</v>
      </c>
      <c r="B1865" s="278">
        <v>19497.7</v>
      </c>
    </row>
    <row r="1866" spans="1:2" x14ac:dyDescent="0.25">
      <c r="A1866" s="277" t="s">
        <v>487</v>
      </c>
      <c r="B1866" s="278">
        <v>69.61</v>
      </c>
    </row>
    <row r="1867" spans="1:2" x14ac:dyDescent="0.25">
      <c r="A1867" s="277" t="s">
        <v>12364</v>
      </c>
      <c r="B1867" s="278">
        <v>62.93</v>
      </c>
    </row>
    <row r="1868" spans="1:2" x14ac:dyDescent="0.25">
      <c r="A1868" s="277" t="s">
        <v>6836</v>
      </c>
      <c r="B1868" s="278">
        <v>75</v>
      </c>
    </row>
    <row r="1869" spans="1:2" x14ac:dyDescent="0.25">
      <c r="A1869" s="277" t="s">
        <v>12365</v>
      </c>
      <c r="B1869" s="278">
        <v>75</v>
      </c>
    </row>
    <row r="1870" spans="1:2" x14ac:dyDescent="0.25">
      <c r="A1870" s="277" t="s">
        <v>6837</v>
      </c>
      <c r="B1870" s="278">
        <v>41</v>
      </c>
    </row>
    <row r="1871" spans="1:2" x14ac:dyDescent="0.25">
      <c r="A1871" s="277" t="s">
        <v>12366</v>
      </c>
      <c r="B1871" s="278">
        <v>41</v>
      </c>
    </row>
    <row r="1872" spans="1:2" x14ac:dyDescent="0.25">
      <c r="A1872" s="277" t="s">
        <v>6838</v>
      </c>
      <c r="B1872" s="278">
        <v>52</v>
      </c>
    </row>
    <row r="1873" spans="1:2" x14ac:dyDescent="0.25">
      <c r="A1873" s="277" t="s">
        <v>12367</v>
      </c>
      <c r="B1873" s="278">
        <v>52</v>
      </c>
    </row>
    <row r="1874" spans="1:2" x14ac:dyDescent="0.25">
      <c r="A1874" s="277" t="s">
        <v>6839</v>
      </c>
      <c r="B1874" s="278">
        <v>28.92</v>
      </c>
    </row>
    <row r="1875" spans="1:2" x14ac:dyDescent="0.25">
      <c r="A1875" s="277" t="s">
        <v>12368</v>
      </c>
      <c r="B1875" s="278">
        <v>28.92</v>
      </c>
    </row>
    <row r="1876" spans="1:2" x14ac:dyDescent="0.25">
      <c r="A1876" s="277" t="s">
        <v>6840</v>
      </c>
      <c r="B1876" s="278">
        <v>27</v>
      </c>
    </row>
    <row r="1877" spans="1:2" x14ac:dyDescent="0.25">
      <c r="A1877" s="277" t="s">
        <v>12369</v>
      </c>
      <c r="B1877" s="278">
        <v>27</v>
      </c>
    </row>
    <row r="1878" spans="1:2" x14ac:dyDescent="0.25">
      <c r="A1878" s="277" t="s">
        <v>488</v>
      </c>
      <c r="B1878" s="278">
        <v>8.33</v>
      </c>
    </row>
    <row r="1879" spans="1:2" x14ac:dyDescent="0.25">
      <c r="A1879" s="277" t="s">
        <v>12370</v>
      </c>
      <c r="B1879" s="278">
        <v>7.38</v>
      </c>
    </row>
    <row r="1880" spans="1:2" x14ac:dyDescent="0.25">
      <c r="A1880" s="277" t="s">
        <v>6841</v>
      </c>
      <c r="B1880" s="278">
        <v>79.62</v>
      </c>
    </row>
    <row r="1881" spans="1:2" x14ac:dyDescent="0.25">
      <c r="A1881" s="277" t="s">
        <v>12371</v>
      </c>
      <c r="B1881" s="278">
        <v>70.14</v>
      </c>
    </row>
    <row r="1882" spans="1:2" x14ac:dyDescent="0.25">
      <c r="A1882" s="277" t="s">
        <v>495</v>
      </c>
      <c r="B1882" s="278">
        <v>50.67</v>
      </c>
    </row>
    <row r="1883" spans="1:2" x14ac:dyDescent="0.25">
      <c r="A1883" s="277" t="s">
        <v>12372</v>
      </c>
      <c r="B1883" s="278">
        <v>43.91</v>
      </c>
    </row>
    <row r="1884" spans="1:2" x14ac:dyDescent="0.25">
      <c r="A1884" s="277" t="s">
        <v>496</v>
      </c>
      <c r="B1884" s="278">
        <v>64.08</v>
      </c>
    </row>
    <row r="1885" spans="1:2" x14ac:dyDescent="0.25">
      <c r="A1885" s="277" t="s">
        <v>12373</v>
      </c>
      <c r="B1885" s="278">
        <v>55.53</v>
      </c>
    </row>
    <row r="1886" spans="1:2" x14ac:dyDescent="0.25">
      <c r="A1886" s="277" t="s">
        <v>497</v>
      </c>
      <c r="B1886" s="278">
        <v>86.44</v>
      </c>
    </row>
    <row r="1887" spans="1:2" x14ac:dyDescent="0.25">
      <c r="A1887" s="277" t="s">
        <v>12374</v>
      </c>
      <c r="B1887" s="278">
        <v>74.91</v>
      </c>
    </row>
    <row r="1888" spans="1:2" x14ac:dyDescent="0.25">
      <c r="A1888" s="277" t="s">
        <v>498</v>
      </c>
      <c r="B1888" s="278">
        <v>116.25</v>
      </c>
    </row>
    <row r="1889" spans="1:2" x14ac:dyDescent="0.25">
      <c r="A1889" s="277" t="s">
        <v>12375</v>
      </c>
      <c r="B1889" s="278">
        <v>100.74</v>
      </c>
    </row>
    <row r="1890" spans="1:2" x14ac:dyDescent="0.25">
      <c r="A1890" s="277" t="s">
        <v>499</v>
      </c>
      <c r="B1890" s="278">
        <v>144.56</v>
      </c>
    </row>
    <row r="1891" spans="1:2" x14ac:dyDescent="0.25">
      <c r="A1891" s="277" t="s">
        <v>12376</v>
      </c>
      <c r="B1891" s="278">
        <v>125.28</v>
      </c>
    </row>
    <row r="1892" spans="1:2" x14ac:dyDescent="0.25">
      <c r="A1892" s="277" t="s">
        <v>500</v>
      </c>
      <c r="B1892" s="278">
        <v>111.78</v>
      </c>
    </row>
    <row r="1893" spans="1:2" x14ac:dyDescent="0.25">
      <c r="A1893" s="277" t="s">
        <v>12377</v>
      </c>
      <c r="B1893" s="278">
        <v>96.87</v>
      </c>
    </row>
    <row r="1894" spans="1:2" x14ac:dyDescent="0.25">
      <c r="A1894" s="277" t="s">
        <v>501</v>
      </c>
      <c r="B1894" s="278">
        <v>141.58000000000001</v>
      </c>
    </row>
    <row r="1895" spans="1:2" x14ac:dyDescent="0.25">
      <c r="A1895" s="277" t="s">
        <v>12378</v>
      </c>
      <c r="B1895" s="278">
        <v>122.7</v>
      </c>
    </row>
    <row r="1896" spans="1:2" x14ac:dyDescent="0.25">
      <c r="A1896" s="277" t="s">
        <v>502</v>
      </c>
      <c r="B1896" s="278">
        <v>163.94</v>
      </c>
    </row>
    <row r="1897" spans="1:2" x14ac:dyDescent="0.25">
      <c r="A1897" s="277" t="s">
        <v>12379</v>
      </c>
      <c r="B1897" s="278">
        <v>142.07</v>
      </c>
    </row>
    <row r="1898" spans="1:2" x14ac:dyDescent="0.25">
      <c r="A1898" s="277" t="s">
        <v>503</v>
      </c>
      <c r="B1898" s="278">
        <v>193.75</v>
      </c>
    </row>
    <row r="1899" spans="1:2" x14ac:dyDescent="0.25">
      <c r="A1899" s="277" t="s">
        <v>12380</v>
      </c>
      <c r="B1899" s="278">
        <v>167.91</v>
      </c>
    </row>
    <row r="1900" spans="1:2" x14ac:dyDescent="0.25">
      <c r="A1900" s="277" t="s">
        <v>504</v>
      </c>
      <c r="B1900" s="278">
        <v>223.56</v>
      </c>
    </row>
    <row r="1901" spans="1:2" x14ac:dyDescent="0.25">
      <c r="A1901" s="277" t="s">
        <v>12381</v>
      </c>
      <c r="B1901" s="278">
        <v>193.74</v>
      </c>
    </row>
    <row r="1902" spans="1:2" x14ac:dyDescent="0.25">
      <c r="A1902" s="277" t="s">
        <v>505</v>
      </c>
      <c r="B1902" s="278">
        <v>71.53</v>
      </c>
    </row>
    <row r="1903" spans="1:2" x14ac:dyDescent="0.25">
      <c r="A1903" s="277" t="s">
        <v>12382</v>
      </c>
      <c r="B1903" s="278">
        <v>61.99</v>
      </c>
    </row>
    <row r="1904" spans="1:2" x14ac:dyDescent="0.25">
      <c r="A1904" s="277" t="s">
        <v>506</v>
      </c>
      <c r="B1904" s="278">
        <v>83.46</v>
      </c>
    </row>
    <row r="1905" spans="1:2" x14ac:dyDescent="0.25">
      <c r="A1905" s="277" t="s">
        <v>12383</v>
      </c>
      <c r="B1905" s="278">
        <v>72.33</v>
      </c>
    </row>
    <row r="1906" spans="1:2" x14ac:dyDescent="0.25">
      <c r="A1906" s="277" t="s">
        <v>507</v>
      </c>
      <c r="B1906" s="278">
        <v>134.13</v>
      </c>
    </row>
    <row r="1907" spans="1:2" x14ac:dyDescent="0.25">
      <c r="A1907" s="277" t="s">
        <v>12384</v>
      </c>
      <c r="B1907" s="278">
        <v>116.24</v>
      </c>
    </row>
    <row r="1908" spans="1:2" x14ac:dyDescent="0.25">
      <c r="A1908" s="277" t="s">
        <v>508</v>
      </c>
      <c r="B1908" s="278">
        <v>163.94</v>
      </c>
    </row>
    <row r="1909" spans="1:2" x14ac:dyDescent="0.25">
      <c r="A1909" s="277" t="s">
        <v>12385</v>
      </c>
      <c r="B1909" s="278">
        <v>142.07</v>
      </c>
    </row>
    <row r="1910" spans="1:2" x14ac:dyDescent="0.25">
      <c r="A1910" s="277" t="s">
        <v>509</v>
      </c>
      <c r="B1910" s="278">
        <v>193.75</v>
      </c>
    </row>
    <row r="1911" spans="1:2" x14ac:dyDescent="0.25">
      <c r="A1911" s="277" t="s">
        <v>12386</v>
      </c>
      <c r="B1911" s="278">
        <v>167.91</v>
      </c>
    </row>
    <row r="1912" spans="1:2" x14ac:dyDescent="0.25">
      <c r="A1912" s="277" t="s">
        <v>510</v>
      </c>
      <c r="B1912" s="278">
        <v>81.97</v>
      </c>
    </row>
    <row r="1913" spans="1:2" x14ac:dyDescent="0.25">
      <c r="A1913" s="277" t="s">
        <v>12387</v>
      </c>
      <c r="B1913" s="278">
        <v>71.03</v>
      </c>
    </row>
    <row r="1914" spans="1:2" x14ac:dyDescent="0.25">
      <c r="A1914" s="277" t="s">
        <v>511</v>
      </c>
      <c r="B1914" s="278">
        <v>149.04</v>
      </c>
    </row>
    <row r="1915" spans="1:2" x14ac:dyDescent="0.25">
      <c r="A1915" s="277" t="s">
        <v>12388</v>
      </c>
      <c r="B1915" s="278">
        <v>129.16</v>
      </c>
    </row>
    <row r="1916" spans="1:2" x14ac:dyDescent="0.25">
      <c r="A1916" s="277" t="s">
        <v>512</v>
      </c>
      <c r="B1916" s="278">
        <v>223.56</v>
      </c>
    </row>
    <row r="1917" spans="1:2" x14ac:dyDescent="0.25">
      <c r="A1917" s="277" t="s">
        <v>12389</v>
      </c>
      <c r="B1917" s="278">
        <v>193.74</v>
      </c>
    </row>
    <row r="1918" spans="1:2" x14ac:dyDescent="0.25">
      <c r="A1918" s="277" t="s">
        <v>513</v>
      </c>
      <c r="B1918" s="278">
        <v>268.27</v>
      </c>
    </row>
    <row r="1919" spans="1:2" x14ac:dyDescent="0.25">
      <c r="A1919" s="277" t="s">
        <v>12390</v>
      </c>
      <c r="B1919" s="278">
        <v>232.49</v>
      </c>
    </row>
    <row r="1920" spans="1:2" x14ac:dyDescent="0.25">
      <c r="A1920" s="277" t="s">
        <v>514</v>
      </c>
      <c r="B1920" s="278">
        <v>312.98</v>
      </c>
    </row>
    <row r="1921" spans="1:2" x14ac:dyDescent="0.25">
      <c r="A1921" s="277" t="s">
        <v>12391</v>
      </c>
      <c r="B1921" s="278">
        <v>271.24</v>
      </c>
    </row>
    <row r="1922" spans="1:2" x14ac:dyDescent="0.25">
      <c r="A1922" s="277" t="s">
        <v>515</v>
      </c>
      <c r="B1922" s="278">
        <v>40.299999999999997</v>
      </c>
    </row>
    <row r="1923" spans="1:2" x14ac:dyDescent="0.25">
      <c r="A1923" s="277" t="s">
        <v>12392</v>
      </c>
      <c r="B1923" s="278">
        <v>34.92</v>
      </c>
    </row>
    <row r="1924" spans="1:2" x14ac:dyDescent="0.25">
      <c r="A1924" s="277" t="s">
        <v>516</v>
      </c>
      <c r="B1924" s="278">
        <v>107.32</v>
      </c>
    </row>
    <row r="1925" spans="1:2" x14ac:dyDescent="0.25">
      <c r="A1925" s="277" t="s">
        <v>12393</v>
      </c>
      <c r="B1925" s="278">
        <v>92.98</v>
      </c>
    </row>
    <row r="1926" spans="1:2" x14ac:dyDescent="0.25">
      <c r="A1926" s="277" t="s">
        <v>517</v>
      </c>
      <c r="B1926" s="278">
        <v>96.59</v>
      </c>
    </row>
    <row r="1927" spans="1:2" x14ac:dyDescent="0.25">
      <c r="A1927" s="277" t="s">
        <v>12394</v>
      </c>
      <c r="B1927" s="278">
        <v>83.68</v>
      </c>
    </row>
    <row r="1928" spans="1:2" x14ac:dyDescent="0.25">
      <c r="A1928" s="277" t="s">
        <v>518</v>
      </c>
      <c r="B1928" s="278">
        <v>36.270000000000003</v>
      </c>
    </row>
    <row r="1929" spans="1:2" x14ac:dyDescent="0.25">
      <c r="A1929" s="277" t="s">
        <v>12395</v>
      </c>
      <c r="B1929" s="278">
        <v>31.42</v>
      </c>
    </row>
    <row r="1930" spans="1:2" x14ac:dyDescent="0.25">
      <c r="A1930" s="277" t="s">
        <v>519</v>
      </c>
      <c r="B1930" s="278">
        <v>35.76</v>
      </c>
    </row>
    <row r="1931" spans="1:2" x14ac:dyDescent="0.25">
      <c r="A1931" s="277" t="s">
        <v>12396</v>
      </c>
      <c r="B1931" s="278">
        <v>30.99</v>
      </c>
    </row>
    <row r="1932" spans="1:2" x14ac:dyDescent="0.25">
      <c r="A1932" s="277" t="s">
        <v>520</v>
      </c>
      <c r="B1932" s="278">
        <v>48.43</v>
      </c>
    </row>
    <row r="1933" spans="1:2" x14ac:dyDescent="0.25">
      <c r="A1933" s="277" t="s">
        <v>12397</v>
      </c>
      <c r="B1933" s="278">
        <v>41.97</v>
      </c>
    </row>
    <row r="1934" spans="1:2" x14ac:dyDescent="0.25">
      <c r="A1934" s="277" t="s">
        <v>521</v>
      </c>
      <c r="B1934" s="278">
        <v>155</v>
      </c>
    </row>
    <row r="1935" spans="1:2" x14ac:dyDescent="0.25">
      <c r="A1935" s="277" t="s">
        <v>12398</v>
      </c>
      <c r="B1935" s="278">
        <v>134.75</v>
      </c>
    </row>
    <row r="1936" spans="1:2" x14ac:dyDescent="0.25">
      <c r="A1936" s="277" t="s">
        <v>522</v>
      </c>
      <c r="B1936" s="278">
        <v>36.659999999999997</v>
      </c>
    </row>
    <row r="1937" spans="1:2" x14ac:dyDescent="0.25">
      <c r="A1937" s="277" t="s">
        <v>12399</v>
      </c>
      <c r="B1937" s="278">
        <v>31.77</v>
      </c>
    </row>
    <row r="1938" spans="1:2" x14ac:dyDescent="0.25">
      <c r="A1938" s="277" t="s">
        <v>6842</v>
      </c>
      <c r="B1938" s="278">
        <v>78.239999999999995</v>
      </c>
    </row>
    <row r="1939" spans="1:2" x14ac:dyDescent="0.25">
      <c r="A1939" s="277" t="s">
        <v>12400</v>
      </c>
      <c r="B1939" s="278">
        <v>67.81</v>
      </c>
    </row>
    <row r="1940" spans="1:2" x14ac:dyDescent="0.25">
      <c r="A1940" s="277" t="s">
        <v>523</v>
      </c>
      <c r="B1940" s="278">
        <v>7.45</v>
      </c>
    </row>
    <row r="1941" spans="1:2" x14ac:dyDescent="0.25">
      <c r="A1941" s="277" t="s">
        <v>12401</v>
      </c>
      <c r="B1941" s="278">
        <v>6.45</v>
      </c>
    </row>
    <row r="1942" spans="1:2" x14ac:dyDescent="0.25">
      <c r="A1942" s="277" t="s">
        <v>6843</v>
      </c>
      <c r="B1942" s="278">
        <v>15.64</v>
      </c>
    </row>
    <row r="1943" spans="1:2" x14ac:dyDescent="0.25">
      <c r="A1943" s="277" t="s">
        <v>12402</v>
      </c>
      <c r="B1943" s="278">
        <v>13.56</v>
      </c>
    </row>
    <row r="1944" spans="1:2" x14ac:dyDescent="0.25">
      <c r="A1944" s="277" t="s">
        <v>524</v>
      </c>
      <c r="B1944" s="278">
        <v>62.59</v>
      </c>
    </row>
    <row r="1945" spans="1:2" x14ac:dyDescent="0.25">
      <c r="A1945" s="277" t="s">
        <v>12403</v>
      </c>
      <c r="B1945" s="278">
        <v>54.24</v>
      </c>
    </row>
    <row r="1946" spans="1:2" x14ac:dyDescent="0.25">
      <c r="A1946" s="277" t="s">
        <v>525</v>
      </c>
      <c r="B1946" s="278">
        <v>80.48</v>
      </c>
    </row>
    <row r="1947" spans="1:2" x14ac:dyDescent="0.25">
      <c r="A1947" s="277" t="s">
        <v>12404</v>
      </c>
      <c r="B1947" s="278">
        <v>69.739999999999995</v>
      </c>
    </row>
    <row r="1948" spans="1:2" x14ac:dyDescent="0.25">
      <c r="A1948" s="277" t="s">
        <v>526</v>
      </c>
      <c r="B1948" s="278">
        <v>107.3</v>
      </c>
    </row>
    <row r="1949" spans="1:2" x14ac:dyDescent="0.25">
      <c r="A1949" s="277" t="s">
        <v>12405</v>
      </c>
      <c r="B1949" s="278">
        <v>92.99</v>
      </c>
    </row>
    <row r="1950" spans="1:2" x14ac:dyDescent="0.25">
      <c r="A1950" s="277" t="s">
        <v>527</v>
      </c>
      <c r="B1950" s="278">
        <v>94.34</v>
      </c>
    </row>
    <row r="1951" spans="1:2" x14ac:dyDescent="0.25">
      <c r="A1951" s="277" t="s">
        <v>12406</v>
      </c>
      <c r="B1951" s="278">
        <v>81.75</v>
      </c>
    </row>
    <row r="1952" spans="1:2" x14ac:dyDescent="0.25">
      <c r="A1952" s="277" t="s">
        <v>528</v>
      </c>
      <c r="B1952" s="278">
        <v>171.39</v>
      </c>
    </row>
    <row r="1953" spans="1:2" x14ac:dyDescent="0.25">
      <c r="A1953" s="277" t="s">
        <v>12407</v>
      </c>
      <c r="B1953" s="278">
        <v>148.53</v>
      </c>
    </row>
    <row r="1954" spans="1:2" x14ac:dyDescent="0.25">
      <c r="A1954" s="277" t="s">
        <v>529</v>
      </c>
      <c r="B1954" s="278">
        <v>154.9</v>
      </c>
    </row>
    <row r="1955" spans="1:2" x14ac:dyDescent="0.25">
      <c r="A1955" s="277" t="s">
        <v>12408</v>
      </c>
      <c r="B1955" s="278">
        <v>141.97999999999999</v>
      </c>
    </row>
    <row r="1956" spans="1:2" x14ac:dyDescent="0.25">
      <c r="A1956" s="277" t="s">
        <v>530</v>
      </c>
      <c r="B1956" s="278">
        <v>182.5</v>
      </c>
    </row>
    <row r="1957" spans="1:2" x14ac:dyDescent="0.25">
      <c r="A1957" s="277" t="s">
        <v>12409</v>
      </c>
      <c r="B1957" s="278">
        <v>158.13</v>
      </c>
    </row>
    <row r="1958" spans="1:2" x14ac:dyDescent="0.25">
      <c r="A1958" s="277" t="s">
        <v>531</v>
      </c>
      <c r="B1958" s="278">
        <v>188.09</v>
      </c>
    </row>
    <row r="1959" spans="1:2" x14ac:dyDescent="0.25">
      <c r="A1959" s="277" t="s">
        <v>12410</v>
      </c>
      <c r="B1959" s="278">
        <v>162.97</v>
      </c>
    </row>
    <row r="1960" spans="1:2" x14ac:dyDescent="0.25">
      <c r="A1960" s="277" t="s">
        <v>532</v>
      </c>
      <c r="B1960" s="278">
        <v>195.17</v>
      </c>
    </row>
    <row r="1961" spans="1:2" x14ac:dyDescent="0.25">
      <c r="A1961" s="277" t="s">
        <v>12411</v>
      </c>
      <c r="B1961" s="278">
        <v>169.1</v>
      </c>
    </row>
    <row r="1962" spans="1:2" x14ac:dyDescent="0.25">
      <c r="A1962" s="277" t="s">
        <v>533</v>
      </c>
      <c r="B1962" s="278">
        <v>200.76</v>
      </c>
    </row>
    <row r="1963" spans="1:2" x14ac:dyDescent="0.25">
      <c r="A1963" s="277" t="s">
        <v>12412</v>
      </c>
      <c r="B1963" s="278">
        <v>173.94</v>
      </c>
    </row>
    <row r="1964" spans="1:2" x14ac:dyDescent="0.25">
      <c r="A1964" s="277" t="s">
        <v>534</v>
      </c>
      <c r="B1964" s="278">
        <v>210.07</v>
      </c>
    </row>
    <row r="1965" spans="1:2" x14ac:dyDescent="0.25">
      <c r="A1965" s="277" t="s">
        <v>12413</v>
      </c>
      <c r="B1965" s="278">
        <v>182.01</v>
      </c>
    </row>
    <row r="1966" spans="1:2" x14ac:dyDescent="0.25">
      <c r="A1966" s="277" t="s">
        <v>535</v>
      </c>
      <c r="B1966" s="278">
        <v>316.58999999999997</v>
      </c>
    </row>
    <row r="1967" spans="1:2" x14ac:dyDescent="0.25">
      <c r="A1967" s="277" t="s">
        <v>12414</v>
      </c>
      <c r="B1967" s="278">
        <v>274.31</v>
      </c>
    </row>
    <row r="1968" spans="1:2" x14ac:dyDescent="0.25">
      <c r="A1968" s="277" t="s">
        <v>536</v>
      </c>
      <c r="B1968" s="278">
        <v>326.27999999999997</v>
      </c>
    </row>
    <row r="1969" spans="1:2" x14ac:dyDescent="0.25">
      <c r="A1969" s="277" t="s">
        <v>12415</v>
      </c>
      <c r="B1969" s="278">
        <v>282.7</v>
      </c>
    </row>
    <row r="1970" spans="1:2" x14ac:dyDescent="0.25">
      <c r="A1970" s="277" t="s">
        <v>537</v>
      </c>
      <c r="B1970" s="278">
        <v>338.94</v>
      </c>
    </row>
    <row r="1971" spans="1:2" x14ac:dyDescent="0.25">
      <c r="A1971" s="277" t="s">
        <v>12416</v>
      </c>
      <c r="B1971" s="278">
        <v>293.67</v>
      </c>
    </row>
    <row r="1972" spans="1:2" x14ac:dyDescent="0.25">
      <c r="A1972" s="277" t="s">
        <v>538</v>
      </c>
      <c r="B1972" s="278">
        <v>348.25</v>
      </c>
    </row>
    <row r="1973" spans="1:2" x14ac:dyDescent="0.25">
      <c r="A1973" s="277" t="s">
        <v>12417</v>
      </c>
      <c r="B1973" s="278">
        <v>301.74</v>
      </c>
    </row>
    <row r="1974" spans="1:2" x14ac:dyDescent="0.25">
      <c r="A1974" s="277" t="s">
        <v>539</v>
      </c>
      <c r="B1974" s="278">
        <v>364.27</v>
      </c>
    </row>
    <row r="1975" spans="1:2" x14ac:dyDescent="0.25">
      <c r="A1975" s="277" t="s">
        <v>12418</v>
      </c>
      <c r="B1975" s="278">
        <v>315.61</v>
      </c>
    </row>
    <row r="1976" spans="1:2" x14ac:dyDescent="0.25">
      <c r="A1976" s="277" t="s">
        <v>540</v>
      </c>
      <c r="B1976" s="278">
        <v>104.29</v>
      </c>
    </row>
    <row r="1977" spans="1:2" x14ac:dyDescent="0.25">
      <c r="A1977" s="277" t="s">
        <v>12419</v>
      </c>
      <c r="B1977" s="278">
        <v>90.36</v>
      </c>
    </row>
    <row r="1978" spans="1:2" x14ac:dyDescent="0.25">
      <c r="A1978" s="277" t="s">
        <v>541</v>
      </c>
      <c r="B1978" s="278">
        <v>221.61</v>
      </c>
    </row>
    <row r="1979" spans="1:2" x14ac:dyDescent="0.25">
      <c r="A1979" s="277" t="s">
        <v>12420</v>
      </c>
      <c r="B1979" s="278">
        <v>192.01</v>
      </c>
    </row>
    <row r="1980" spans="1:2" x14ac:dyDescent="0.25">
      <c r="A1980" s="277" t="s">
        <v>542</v>
      </c>
      <c r="B1980" s="278">
        <v>238.45</v>
      </c>
    </row>
    <row r="1981" spans="1:2" x14ac:dyDescent="0.25">
      <c r="A1981" s="277" t="s">
        <v>12421</v>
      </c>
      <c r="B1981" s="278">
        <v>206.6</v>
      </c>
    </row>
    <row r="1982" spans="1:2" x14ac:dyDescent="0.25">
      <c r="A1982" s="277" t="s">
        <v>543</v>
      </c>
      <c r="B1982" s="278">
        <v>205.86</v>
      </c>
    </row>
    <row r="1983" spans="1:2" x14ac:dyDescent="0.25">
      <c r="A1983" s="277" t="s">
        <v>12422</v>
      </c>
      <c r="B1983" s="278">
        <v>178.36</v>
      </c>
    </row>
    <row r="1984" spans="1:2" x14ac:dyDescent="0.25">
      <c r="A1984" s="277" t="s">
        <v>544</v>
      </c>
      <c r="B1984" s="278">
        <v>154.19999999999999</v>
      </c>
    </row>
    <row r="1985" spans="1:2" x14ac:dyDescent="0.25">
      <c r="A1985" s="277" t="s">
        <v>12423</v>
      </c>
      <c r="B1985" s="278">
        <v>141.01</v>
      </c>
    </row>
    <row r="1986" spans="1:2" x14ac:dyDescent="0.25">
      <c r="A1986" s="277" t="s">
        <v>545</v>
      </c>
      <c r="B1986" s="278">
        <v>171.32</v>
      </c>
    </row>
    <row r="1987" spans="1:2" x14ac:dyDescent="0.25">
      <c r="A1987" s="277" t="s">
        <v>12424</v>
      </c>
      <c r="B1987" s="278">
        <v>157.81</v>
      </c>
    </row>
    <row r="1988" spans="1:2" x14ac:dyDescent="0.25">
      <c r="A1988" s="277" t="s">
        <v>546</v>
      </c>
      <c r="B1988" s="278">
        <v>98.85</v>
      </c>
    </row>
    <row r="1989" spans="1:2" x14ac:dyDescent="0.25">
      <c r="A1989" s="277" t="s">
        <v>12425</v>
      </c>
      <c r="B1989" s="278">
        <v>89.91</v>
      </c>
    </row>
    <row r="1990" spans="1:2" x14ac:dyDescent="0.25">
      <c r="A1990" s="277" t="s">
        <v>547</v>
      </c>
      <c r="B1990" s="278">
        <v>101.84</v>
      </c>
    </row>
    <row r="1991" spans="1:2" x14ac:dyDescent="0.25">
      <c r="A1991" s="277" t="s">
        <v>12426</v>
      </c>
      <c r="B1991" s="278">
        <v>92.63</v>
      </c>
    </row>
    <row r="1992" spans="1:2" x14ac:dyDescent="0.25">
      <c r="A1992" s="277" t="s">
        <v>548</v>
      </c>
      <c r="B1992" s="278">
        <v>105.75</v>
      </c>
    </row>
    <row r="1993" spans="1:2" x14ac:dyDescent="0.25">
      <c r="A1993" s="277" t="s">
        <v>12427</v>
      </c>
      <c r="B1993" s="278">
        <v>96.19</v>
      </c>
    </row>
    <row r="1994" spans="1:2" x14ac:dyDescent="0.25">
      <c r="A1994" s="277" t="s">
        <v>549</v>
      </c>
      <c r="B1994" s="278">
        <v>108.72</v>
      </c>
    </row>
    <row r="1995" spans="1:2" x14ac:dyDescent="0.25">
      <c r="A1995" s="277" t="s">
        <v>12428</v>
      </c>
      <c r="B1995" s="278">
        <v>98.89</v>
      </c>
    </row>
    <row r="1996" spans="1:2" x14ac:dyDescent="0.25">
      <c r="A1996" s="277" t="s">
        <v>550</v>
      </c>
      <c r="B1996" s="278">
        <v>113.7</v>
      </c>
    </row>
    <row r="1997" spans="1:2" x14ac:dyDescent="0.25">
      <c r="A1997" s="277" t="s">
        <v>12429</v>
      </c>
      <c r="B1997" s="278">
        <v>103.42</v>
      </c>
    </row>
    <row r="1998" spans="1:2" x14ac:dyDescent="0.25">
      <c r="A1998" s="277" t="s">
        <v>551</v>
      </c>
      <c r="B1998" s="278">
        <v>54.94</v>
      </c>
    </row>
    <row r="1999" spans="1:2" x14ac:dyDescent="0.25">
      <c r="A1999" s="277" t="s">
        <v>12430</v>
      </c>
      <c r="B1999" s="278">
        <v>53.15</v>
      </c>
    </row>
    <row r="2000" spans="1:2" x14ac:dyDescent="0.25">
      <c r="A2000" s="277" t="s">
        <v>552</v>
      </c>
      <c r="B2000" s="278">
        <v>75.78</v>
      </c>
    </row>
    <row r="2001" spans="1:2" x14ac:dyDescent="0.25">
      <c r="A2001" s="277" t="s">
        <v>12431</v>
      </c>
      <c r="B2001" s="278">
        <v>73.87</v>
      </c>
    </row>
    <row r="2002" spans="1:2" x14ac:dyDescent="0.25">
      <c r="A2002" s="277" t="s">
        <v>553</v>
      </c>
      <c r="B2002" s="278">
        <v>114.92</v>
      </c>
    </row>
    <row r="2003" spans="1:2" x14ac:dyDescent="0.25">
      <c r="A2003" s="277" t="s">
        <v>12432</v>
      </c>
      <c r="B2003" s="278">
        <v>104.88</v>
      </c>
    </row>
    <row r="2004" spans="1:2" x14ac:dyDescent="0.25">
      <c r="A2004" s="277" t="s">
        <v>554</v>
      </c>
      <c r="B2004" s="278">
        <v>118.39</v>
      </c>
    </row>
    <row r="2005" spans="1:2" x14ac:dyDescent="0.25">
      <c r="A2005" s="277" t="s">
        <v>12433</v>
      </c>
      <c r="B2005" s="278">
        <v>108.04</v>
      </c>
    </row>
    <row r="2006" spans="1:2" x14ac:dyDescent="0.25">
      <c r="A2006" s="277" t="s">
        <v>555</v>
      </c>
      <c r="B2006" s="278">
        <v>122.98</v>
      </c>
    </row>
    <row r="2007" spans="1:2" x14ac:dyDescent="0.25">
      <c r="A2007" s="277" t="s">
        <v>12434</v>
      </c>
      <c r="B2007" s="278">
        <v>112.23</v>
      </c>
    </row>
    <row r="2008" spans="1:2" x14ac:dyDescent="0.25">
      <c r="A2008" s="277" t="s">
        <v>556</v>
      </c>
      <c r="B2008" s="278">
        <v>126.44</v>
      </c>
    </row>
    <row r="2009" spans="1:2" x14ac:dyDescent="0.25">
      <c r="A2009" s="277" t="s">
        <v>12435</v>
      </c>
      <c r="B2009" s="278">
        <v>115.39</v>
      </c>
    </row>
    <row r="2010" spans="1:2" x14ac:dyDescent="0.25">
      <c r="A2010" s="277" t="s">
        <v>557</v>
      </c>
      <c r="B2010" s="278">
        <v>132.18</v>
      </c>
    </row>
    <row r="2011" spans="1:2" x14ac:dyDescent="0.25">
      <c r="A2011" s="277" t="s">
        <v>12436</v>
      </c>
      <c r="B2011" s="278">
        <v>120.62</v>
      </c>
    </row>
    <row r="2012" spans="1:2" x14ac:dyDescent="0.25">
      <c r="A2012" s="277" t="s">
        <v>558</v>
      </c>
      <c r="B2012" s="278">
        <v>55.06</v>
      </c>
    </row>
    <row r="2013" spans="1:2" x14ac:dyDescent="0.25">
      <c r="A2013" s="277" t="s">
        <v>12437</v>
      </c>
      <c r="B2013" s="278">
        <v>53.15</v>
      </c>
    </row>
    <row r="2014" spans="1:2" x14ac:dyDescent="0.25">
      <c r="A2014" s="277" t="s">
        <v>559</v>
      </c>
      <c r="B2014" s="278">
        <v>41.23</v>
      </c>
    </row>
    <row r="2015" spans="1:2" x14ac:dyDescent="0.25">
      <c r="A2015" s="277" t="s">
        <v>12438</v>
      </c>
      <c r="B2015" s="278">
        <v>39.520000000000003</v>
      </c>
    </row>
    <row r="2016" spans="1:2" x14ac:dyDescent="0.25">
      <c r="A2016" s="277" t="s">
        <v>560</v>
      </c>
      <c r="B2016" s="278">
        <v>100.05</v>
      </c>
    </row>
    <row r="2017" spans="1:2" x14ac:dyDescent="0.25">
      <c r="A2017" s="277" t="s">
        <v>12439</v>
      </c>
      <c r="B2017" s="278">
        <v>87.6</v>
      </c>
    </row>
    <row r="2018" spans="1:2" x14ac:dyDescent="0.25">
      <c r="A2018" s="277" t="s">
        <v>561</v>
      </c>
      <c r="B2018" s="278">
        <v>77.540000000000006</v>
      </c>
    </row>
    <row r="2019" spans="1:2" x14ac:dyDescent="0.25">
      <c r="A2019" s="277" t="s">
        <v>12440</v>
      </c>
      <c r="B2019" s="278">
        <v>68.33</v>
      </c>
    </row>
    <row r="2020" spans="1:2" x14ac:dyDescent="0.25">
      <c r="A2020" s="277" t="s">
        <v>562</v>
      </c>
      <c r="B2020" s="278">
        <v>119.17</v>
      </c>
    </row>
    <row r="2021" spans="1:2" x14ac:dyDescent="0.25">
      <c r="A2021" s="277" t="s">
        <v>12441</v>
      </c>
      <c r="B2021" s="278">
        <v>107.59</v>
      </c>
    </row>
    <row r="2022" spans="1:2" x14ac:dyDescent="0.25">
      <c r="A2022" s="277" t="s">
        <v>563</v>
      </c>
      <c r="B2022" s="278">
        <v>227.31</v>
      </c>
    </row>
    <row r="2023" spans="1:2" x14ac:dyDescent="0.25">
      <c r="A2023" s="277" t="s">
        <v>12442</v>
      </c>
      <c r="B2023" s="278">
        <v>208.83</v>
      </c>
    </row>
    <row r="2024" spans="1:2" x14ac:dyDescent="0.25">
      <c r="A2024" s="277" t="s">
        <v>12443</v>
      </c>
      <c r="B2024" s="278">
        <v>295.60000000000002</v>
      </c>
    </row>
    <row r="2025" spans="1:2" x14ac:dyDescent="0.25">
      <c r="A2025" s="277" t="s">
        <v>564</v>
      </c>
      <c r="B2025" s="278">
        <v>143.82</v>
      </c>
    </row>
    <row r="2026" spans="1:2" x14ac:dyDescent="0.25">
      <c r="A2026" s="277" t="s">
        <v>12444</v>
      </c>
      <c r="B2026" s="278">
        <v>131.03</v>
      </c>
    </row>
    <row r="2027" spans="1:2" x14ac:dyDescent="0.25">
      <c r="A2027" s="277" t="s">
        <v>565</v>
      </c>
      <c r="B2027" s="278">
        <v>148.12</v>
      </c>
    </row>
    <row r="2028" spans="1:2" x14ac:dyDescent="0.25">
      <c r="A2028" s="277" t="s">
        <v>12445</v>
      </c>
      <c r="B2028" s="278">
        <v>134.94999999999999</v>
      </c>
    </row>
    <row r="2029" spans="1:2" x14ac:dyDescent="0.25">
      <c r="A2029" s="277" t="s">
        <v>566</v>
      </c>
      <c r="B2029" s="278">
        <v>154.34</v>
      </c>
    </row>
    <row r="2030" spans="1:2" x14ac:dyDescent="0.25">
      <c r="A2030" s="277" t="s">
        <v>12446</v>
      </c>
      <c r="B2030" s="278">
        <v>140.62</v>
      </c>
    </row>
    <row r="2031" spans="1:2" x14ac:dyDescent="0.25">
      <c r="A2031" s="277" t="s">
        <v>567</v>
      </c>
      <c r="B2031" s="278">
        <v>158.31</v>
      </c>
    </row>
    <row r="2032" spans="1:2" x14ac:dyDescent="0.25">
      <c r="A2032" s="277" t="s">
        <v>12447</v>
      </c>
      <c r="B2032" s="278">
        <v>144.24</v>
      </c>
    </row>
    <row r="2033" spans="1:2" x14ac:dyDescent="0.25">
      <c r="A2033" s="277" t="s">
        <v>568</v>
      </c>
      <c r="B2033" s="278">
        <v>165.2</v>
      </c>
    </row>
    <row r="2034" spans="1:2" x14ac:dyDescent="0.25">
      <c r="A2034" s="277" t="s">
        <v>12448</v>
      </c>
      <c r="B2034" s="278">
        <v>150.49</v>
      </c>
    </row>
    <row r="2035" spans="1:2" x14ac:dyDescent="0.25">
      <c r="A2035" s="277" t="s">
        <v>569</v>
      </c>
      <c r="B2035" s="278">
        <v>433.87</v>
      </c>
    </row>
    <row r="2036" spans="1:2" x14ac:dyDescent="0.25">
      <c r="A2036" s="277" t="s">
        <v>12449</v>
      </c>
      <c r="B2036" s="278">
        <v>397.19</v>
      </c>
    </row>
    <row r="2037" spans="1:2" x14ac:dyDescent="0.25">
      <c r="A2037" s="277" t="s">
        <v>570</v>
      </c>
      <c r="B2037" s="278">
        <v>447.02</v>
      </c>
    </row>
    <row r="2038" spans="1:2" x14ac:dyDescent="0.25">
      <c r="A2038" s="277" t="s">
        <v>12450</v>
      </c>
      <c r="B2038" s="278">
        <v>409.24</v>
      </c>
    </row>
    <row r="2039" spans="1:2" x14ac:dyDescent="0.25">
      <c r="A2039" s="277" t="s">
        <v>571</v>
      </c>
      <c r="B2039" s="278">
        <v>464.37</v>
      </c>
    </row>
    <row r="2040" spans="1:2" x14ac:dyDescent="0.25">
      <c r="A2040" s="277" t="s">
        <v>12451</v>
      </c>
      <c r="B2040" s="278">
        <v>425.13</v>
      </c>
    </row>
    <row r="2041" spans="1:2" x14ac:dyDescent="0.25">
      <c r="A2041" s="277" t="s">
        <v>572</v>
      </c>
      <c r="B2041" s="278">
        <v>477.85</v>
      </c>
    </row>
    <row r="2042" spans="1:2" x14ac:dyDescent="0.25">
      <c r="A2042" s="277" t="s">
        <v>12452</v>
      </c>
      <c r="B2042" s="278">
        <v>437.47</v>
      </c>
    </row>
    <row r="2043" spans="1:2" x14ac:dyDescent="0.25">
      <c r="A2043" s="277" t="s">
        <v>573</v>
      </c>
      <c r="B2043" s="278">
        <v>499.08</v>
      </c>
    </row>
    <row r="2044" spans="1:2" x14ac:dyDescent="0.25">
      <c r="A2044" s="277" t="s">
        <v>12453</v>
      </c>
      <c r="B2044" s="278">
        <v>456.9</v>
      </c>
    </row>
    <row r="2045" spans="1:2" x14ac:dyDescent="0.25">
      <c r="A2045" s="277" t="s">
        <v>574</v>
      </c>
      <c r="B2045" s="278">
        <v>492.44</v>
      </c>
    </row>
    <row r="2046" spans="1:2" x14ac:dyDescent="0.25">
      <c r="A2046" s="277" t="s">
        <v>12454</v>
      </c>
      <c r="B2046" s="278">
        <v>449.01</v>
      </c>
    </row>
    <row r="2047" spans="1:2" x14ac:dyDescent="0.25">
      <c r="A2047" s="277" t="s">
        <v>575</v>
      </c>
      <c r="B2047" s="278">
        <v>507.74</v>
      </c>
    </row>
    <row r="2048" spans="1:2" x14ac:dyDescent="0.25">
      <c r="A2048" s="277" t="s">
        <v>12455</v>
      </c>
      <c r="B2048" s="278">
        <v>462.97</v>
      </c>
    </row>
    <row r="2049" spans="1:2" x14ac:dyDescent="0.25">
      <c r="A2049" s="277" t="s">
        <v>576</v>
      </c>
      <c r="B2049" s="278">
        <v>526.58000000000004</v>
      </c>
    </row>
    <row r="2050" spans="1:2" x14ac:dyDescent="0.25">
      <c r="A2050" s="277" t="s">
        <v>12456</v>
      </c>
      <c r="B2050" s="278">
        <v>480.13</v>
      </c>
    </row>
    <row r="2051" spans="1:2" x14ac:dyDescent="0.25">
      <c r="A2051" s="277" t="s">
        <v>577</v>
      </c>
      <c r="B2051" s="278">
        <v>541.87</v>
      </c>
    </row>
    <row r="2052" spans="1:2" x14ac:dyDescent="0.25">
      <c r="A2052" s="277" t="s">
        <v>12457</v>
      </c>
      <c r="B2052" s="278">
        <v>494.09</v>
      </c>
    </row>
    <row r="2053" spans="1:2" x14ac:dyDescent="0.25">
      <c r="A2053" s="277" t="s">
        <v>578</v>
      </c>
      <c r="B2053" s="278">
        <v>566.67999999999995</v>
      </c>
    </row>
    <row r="2054" spans="1:2" x14ac:dyDescent="0.25">
      <c r="A2054" s="277" t="s">
        <v>12458</v>
      </c>
      <c r="B2054" s="278">
        <v>516.69000000000005</v>
      </c>
    </row>
    <row r="2055" spans="1:2" x14ac:dyDescent="0.25">
      <c r="A2055" s="277" t="s">
        <v>579</v>
      </c>
      <c r="B2055" s="278">
        <v>1114.7</v>
      </c>
    </row>
    <row r="2056" spans="1:2" x14ac:dyDescent="0.25">
      <c r="A2056" s="277" t="s">
        <v>12459</v>
      </c>
      <c r="B2056" s="278">
        <v>1020.27</v>
      </c>
    </row>
    <row r="2057" spans="1:2" x14ac:dyDescent="0.25">
      <c r="A2057" s="277" t="s">
        <v>580</v>
      </c>
      <c r="B2057" s="278">
        <v>1163.93</v>
      </c>
    </row>
    <row r="2058" spans="1:2" x14ac:dyDescent="0.25">
      <c r="A2058" s="277" t="s">
        <v>12460</v>
      </c>
      <c r="B2058" s="278">
        <v>1066.6400000000001</v>
      </c>
    </row>
    <row r="2059" spans="1:2" x14ac:dyDescent="0.25">
      <c r="A2059" s="277" t="s">
        <v>581</v>
      </c>
      <c r="B2059" s="278">
        <v>1209.8499999999999</v>
      </c>
    </row>
    <row r="2060" spans="1:2" x14ac:dyDescent="0.25">
      <c r="A2060" s="277" t="s">
        <v>12461</v>
      </c>
      <c r="B2060" s="278">
        <v>1108.78</v>
      </c>
    </row>
    <row r="2061" spans="1:2" x14ac:dyDescent="0.25">
      <c r="A2061" s="277" t="s">
        <v>582</v>
      </c>
      <c r="B2061" s="278">
        <v>1244.54</v>
      </c>
    </row>
    <row r="2062" spans="1:2" x14ac:dyDescent="0.25">
      <c r="A2062" s="277" t="s">
        <v>12462</v>
      </c>
      <c r="B2062" s="278">
        <v>1140.6600000000001</v>
      </c>
    </row>
    <row r="2063" spans="1:2" x14ac:dyDescent="0.25">
      <c r="A2063" s="277" t="s">
        <v>583</v>
      </c>
      <c r="B2063" s="278">
        <v>1301.7</v>
      </c>
    </row>
    <row r="2064" spans="1:2" x14ac:dyDescent="0.25">
      <c r="A2064" s="277" t="s">
        <v>12463</v>
      </c>
      <c r="B2064" s="278">
        <v>1193.08</v>
      </c>
    </row>
    <row r="2065" spans="1:2" x14ac:dyDescent="0.25">
      <c r="A2065" s="277" t="s">
        <v>584</v>
      </c>
      <c r="B2065" s="278">
        <v>295.45999999999998</v>
      </c>
    </row>
    <row r="2066" spans="1:2" x14ac:dyDescent="0.25">
      <c r="A2066" s="277" t="s">
        <v>12464</v>
      </c>
      <c r="B2066" s="278">
        <v>269.39999999999998</v>
      </c>
    </row>
    <row r="2067" spans="1:2" x14ac:dyDescent="0.25">
      <c r="A2067" s="277" t="s">
        <v>585</v>
      </c>
      <c r="B2067" s="278">
        <v>803.66</v>
      </c>
    </row>
    <row r="2068" spans="1:2" x14ac:dyDescent="0.25">
      <c r="A2068" s="277" t="s">
        <v>12465</v>
      </c>
      <c r="B2068" s="278">
        <v>737.56</v>
      </c>
    </row>
    <row r="2069" spans="1:2" x14ac:dyDescent="0.25">
      <c r="A2069" s="277" t="s">
        <v>586</v>
      </c>
      <c r="B2069" s="278">
        <v>86.39</v>
      </c>
    </row>
    <row r="2070" spans="1:2" x14ac:dyDescent="0.25">
      <c r="A2070" s="277" t="s">
        <v>12466</v>
      </c>
      <c r="B2070" s="278">
        <v>78.72</v>
      </c>
    </row>
    <row r="2071" spans="1:2" x14ac:dyDescent="0.25">
      <c r="A2071" s="277" t="s">
        <v>587</v>
      </c>
      <c r="B2071" s="278">
        <v>281.89</v>
      </c>
    </row>
    <row r="2072" spans="1:2" x14ac:dyDescent="0.25">
      <c r="A2072" s="277" t="s">
        <v>12467</v>
      </c>
      <c r="B2072" s="278">
        <v>258.05</v>
      </c>
    </row>
    <row r="2073" spans="1:2" x14ac:dyDescent="0.25">
      <c r="A2073" s="277" t="s">
        <v>588</v>
      </c>
      <c r="B2073" s="278">
        <v>381.88</v>
      </c>
    </row>
    <row r="2074" spans="1:2" x14ac:dyDescent="0.25">
      <c r="A2074" s="277" t="s">
        <v>12468</v>
      </c>
      <c r="B2074" s="278">
        <v>351.31</v>
      </c>
    </row>
    <row r="2075" spans="1:2" x14ac:dyDescent="0.25">
      <c r="A2075" s="277" t="s">
        <v>589</v>
      </c>
      <c r="B2075" s="278">
        <v>133.33000000000001</v>
      </c>
    </row>
    <row r="2076" spans="1:2" x14ac:dyDescent="0.25">
      <c r="A2076" s="277" t="s">
        <v>12469</v>
      </c>
      <c r="B2076" s="278">
        <v>120.19</v>
      </c>
    </row>
    <row r="2077" spans="1:2" x14ac:dyDescent="0.25">
      <c r="A2077" s="277" t="s">
        <v>590</v>
      </c>
      <c r="B2077" s="278">
        <v>536.72</v>
      </c>
    </row>
    <row r="2078" spans="1:2" x14ac:dyDescent="0.25">
      <c r="A2078" s="277" t="s">
        <v>12470</v>
      </c>
      <c r="B2078" s="278">
        <v>495.82</v>
      </c>
    </row>
    <row r="2079" spans="1:2" x14ac:dyDescent="0.25">
      <c r="A2079" s="277" t="s">
        <v>591</v>
      </c>
      <c r="B2079" s="278">
        <v>41.73</v>
      </c>
    </row>
    <row r="2080" spans="1:2" x14ac:dyDescent="0.25">
      <c r="A2080" s="277" t="s">
        <v>12471</v>
      </c>
      <c r="B2080" s="278">
        <v>36.159999999999997</v>
      </c>
    </row>
    <row r="2081" spans="1:2" x14ac:dyDescent="0.25">
      <c r="A2081" s="277" t="s">
        <v>592</v>
      </c>
      <c r="B2081" s="278">
        <v>37.26</v>
      </c>
    </row>
    <row r="2082" spans="1:2" x14ac:dyDescent="0.25">
      <c r="A2082" s="277" t="s">
        <v>12472</v>
      </c>
      <c r="B2082" s="278">
        <v>32.29</v>
      </c>
    </row>
    <row r="2083" spans="1:2" x14ac:dyDescent="0.25">
      <c r="A2083" s="277" t="s">
        <v>593</v>
      </c>
      <c r="B2083" s="278">
        <v>67.06</v>
      </c>
    </row>
    <row r="2084" spans="1:2" x14ac:dyDescent="0.25">
      <c r="A2084" s="277" t="s">
        <v>12473</v>
      </c>
      <c r="B2084" s="278">
        <v>58.12</v>
      </c>
    </row>
    <row r="2085" spans="1:2" x14ac:dyDescent="0.25">
      <c r="A2085" s="277" t="s">
        <v>594</v>
      </c>
      <c r="B2085" s="278">
        <v>120.11</v>
      </c>
    </row>
    <row r="2086" spans="1:2" x14ac:dyDescent="0.25">
      <c r="A2086" s="277" t="s">
        <v>12474</v>
      </c>
      <c r="B2086" s="278">
        <v>105.79</v>
      </c>
    </row>
    <row r="2087" spans="1:2" x14ac:dyDescent="0.25">
      <c r="A2087" s="277" t="s">
        <v>595</v>
      </c>
      <c r="B2087" s="278">
        <v>123.76</v>
      </c>
    </row>
    <row r="2088" spans="1:2" x14ac:dyDescent="0.25">
      <c r="A2088" s="277" t="s">
        <v>12475</v>
      </c>
      <c r="B2088" s="278">
        <v>109.01</v>
      </c>
    </row>
    <row r="2089" spans="1:2" x14ac:dyDescent="0.25">
      <c r="A2089" s="277" t="s">
        <v>596</v>
      </c>
      <c r="B2089" s="278">
        <v>127.3</v>
      </c>
    </row>
    <row r="2090" spans="1:2" x14ac:dyDescent="0.25">
      <c r="A2090" s="277" t="s">
        <v>12476</v>
      </c>
      <c r="B2090" s="278">
        <v>112.12</v>
      </c>
    </row>
    <row r="2091" spans="1:2" x14ac:dyDescent="0.25">
      <c r="A2091" s="277" t="s">
        <v>597</v>
      </c>
      <c r="B2091" s="278">
        <v>130.99</v>
      </c>
    </row>
    <row r="2092" spans="1:2" x14ac:dyDescent="0.25">
      <c r="A2092" s="277" t="s">
        <v>12477</v>
      </c>
      <c r="B2092" s="278">
        <v>115.38</v>
      </c>
    </row>
    <row r="2093" spans="1:2" x14ac:dyDescent="0.25">
      <c r="A2093" s="277" t="s">
        <v>598</v>
      </c>
      <c r="B2093" s="278">
        <v>133.32</v>
      </c>
    </row>
    <row r="2094" spans="1:2" x14ac:dyDescent="0.25">
      <c r="A2094" s="277" t="s">
        <v>12478</v>
      </c>
      <c r="B2094" s="278">
        <v>117.42</v>
      </c>
    </row>
    <row r="2095" spans="1:2" x14ac:dyDescent="0.25">
      <c r="A2095" s="277" t="s">
        <v>6844</v>
      </c>
      <c r="B2095" s="278">
        <v>147.4</v>
      </c>
    </row>
    <row r="2096" spans="1:2" x14ac:dyDescent="0.25">
      <c r="A2096" s="277" t="s">
        <v>12479</v>
      </c>
      <c r="B2096" s="278">
        <v>129.79</v>
      </c>
    </row>
    <row r="2097" spans="1:2" x14ac:dyDescent="0.25">
      <c r="A2097" s="277" t="s">
        <v>6845</v>
      </c>
      <c r="B2097" s="278">
        <v>157.25</v>
      </c>
    </row>
    <row r="2098" spans="1:2" x14ac:dyDescent="0.25">
      <c r="A2098" s="277" t="s">
        <v>12480</v>
      </c>
      <c r="B2098" s="278">
        <v>138.52000000000001</v>
      </c>
    </row>
    <row r="2099" spans="1:2" x14ac:dyDescent="0.25">
      <c r="A2099" s="277" t="s">
        <v>6846</v>
      </c>
      <c r="B2099" s="278">
        <v>166.43</v>
      </c>
    </row>
    <row r="2100" spans="1:2" x14ac:dyDescent="0.25">
      <c r="A2100" s="277" t="s">
        <v>12481</v>
      </c>
      <c r="B2100" s="278">
        <v>146.63</v>
      </c>
    </row>
    <row r="2101" spans="1:2" x14ac:dyDescent="0.25">
      <c r="A2101" s="277" t="s">
        <v>6847</v>
      </c>
      <c r="B2101" s="278">
        <v>175.31</v>
      </c>
    </row>
    <row r="2102" spans="1:2" x14ac:dyDescent="0.25">
      <c r="A2102" s="277" t="s">
        <v>12482</v>
      </c>
      <c r="B2102" s="278">
        <v>154.44</v>
      </c>
    </row>
    <row r="2103" spans="1:2" x14ac:dyDescent="0.25">
      <c r="A2103" s="277" t="s">
        <v>6848</v>
      </c>
      <c r="B2103" s="278">
        <v>188.93</v>
      </c>
    </row>
    <row r="2104" spans="1:2" x14ac:dyDescent="0.25">
      <c r="A2104" s="277" t="s">
        <v>12483</v>
      </c>
      <c r="B2104" s="278">
        <v>166.44</v>
      </c>
    </row>
    <row r="2105" spans="1:2" x14ac:dyDescent="0.25">
      <c r="A2105" s="277" t="s">
        <v>599</v>
      </c>
      <c r="B2105" s="278">
        <v>39.03</v>
      </c>
    </row>
    <row r="2106" spans="1:2" x14ac:dyDescent="0.25">
      <c r="A2106" s="277" t="s">
        <v>12484</v>
      </c>
      <c r="B2106" s="278">
        <v>34.03</v>
      </c>
    </row>
    <row r="2107" spans="1:2" x14ac:dyDescent="0.25">
      <c r="A2107" s="277" t="s">
        <v>600</v>
      </c>
      <c r="B2107" s="278">
        <v>7.1</v>
      </c>
    </row>
    <row r="2108" spans="1:2" x14ac:dyDescent="0.25">
      <c r="A2108" s="277" t="s">
        <v>12485</v>
      </c>
      <c r="B2108" s="278">
        <v>6.85</v>
      </c>
    </row>
    <row r="2109" spans="1:2" x14ac:dyDescent="0.25">
      <c r="A2109" s="277" t="s">
        <v>6849</v>
      </c>
      <c r="B2109" s="278">
        <v>3.32</v>
      </c>
    </row>
    <row r="2110" spans="1:2" x14ac:dyDescent="0.25">
      <c r="A2110" s="277" t="s">
        <v>12486</v>
      </c>
      <c r="B2110" s="278">
        <v>3.22</v>
      </c>
    </row>
    <row r="2111" spans="1:2" x14ac:dyDescent="0.25">
      <c r="A2111" s="277" t="s">
        <v>6850</v>
      </c>
      <c r="B2111" s="278">
        <v>2.41</v>
      </c>
    </row>
    <row r="2112" spans="1:2" x14ac:dyDescent="0.25">
      <c r="A2112" s="277" t="s">
        <v>12487</v>
      </c>
      <c r="B2112" s="278">
        <v>2.36</v>
      </c>
    </row>
    <row r="2113" spans="1:2" x14ac:dyDescent="0.25">
      <c r="A2113" s="277" t="s">
        <v>6851</v>
      </c>
      <c r="B2113" s="278">
        <v>6.01</v>
      </c>
    </row>
    <row r="2114" spans="1:2" x14ac:dyDescent="0.25">
      <c r="A2114" s="277" t="s">
        <v>12488</v>
      </c>
      <c r="B2114" s="278">
        <v>5.7</v>
      </c>
    </row>
    <row r="2115" spans="1:2" x14ac:dyDescent="0.25">
      <c r="A2115" s="277" t="s">
        <v>6852</v>
      </c>
      <c r="B2115" s="278">
        <v>5.46</v>
      </c>
    </row>
    <row r="2116" spans="1:2" x14ac:dyDescent="0.25">
      <c r="A2116" s="277" t="s">
        <v>12489</v>
      </c>
      <c r="B2116" s="278">
        <v>5.16</v>
      </c>
    </row>
    <row r="2117" spans="1:2" x14ac:dyDescent="0.25">
      <c r="A2117" s="277" t="s">
        <v>601</v>
      </c>
      <c r="B2117" s="278">
        <v>11.22</v>
      </c>
    </row>
    <row r="2118" spans="1:2" x14ac:dyDescent="0.25">
      <c r="A2118" s="277" t="s">
        <v>12490</v>
      </c>
      <c r="B2118" s="278">
        <v>10.96</v>
      </c>
    </row>
    <row r="2119" spans="1:2" x14ac:dyDescent="0.25">
      <c r="A2119" s="277" t="s">
        <v>602</v>
      </c>
      <c r="B2119" s="278">
        <v>12.61</v>
      </c>
    </row>
    <row r="2120" spans="1:2" x14ac:dyDescent="0.25">
      <c r="A2120" s="277" t="s">
        <v>12491</v>
      </c>
      <c r="B2120" s="278">
        <v>12.34</v>
      </c>
    </row>
    <row r="2121" spans="1:2" x14ac:dyDescent="0.25">
      <c r="A2121" s="277" t="s">
        <v>603</v>
      </c>
      <c r="B2121" s="278">
        <v>13.54</v>
      </c>
    </row>
    <row r="2122" spans="1:2" x14ac:dyDescent="0.25">
      <c r="A2122" s="277" t="s">
        <v>12492</v>
      </c>
      <c r="B2122" s="278">
        <v>13.25</v>
      </c>
    </row>
    <row r="2123" spans="1:2" x14ac:dyDescent="0.25">
      <c r="A2123" s="277" t="s">
        <v>604</v>
      </c>
      <c r="B2123" s="278">
        <v>15.4</v>
      </c>
    </row>
    <row r="2124" spans="1:2" x14ac:dyDescent="0.25">
      <c r="A2124" s="277" t="s">
        <v>12493</v>
      </c>
      <c r="B2124" s="278">
        <v>15.08</v>
      </c>
    </row>
    <row r="2125" spans="1:2" x14ac:dyDescent="0.25">
      <c r="A2125" s="277" t="s">
        <v>605</v>
      </c>
      <c r="B2125" s="278">
        <v>17.420000000000002</v>
      </c>
    </row>
    <row r="2126" spans="1:2" x14ac:dyDescent="0.25">
      <c r="A2126" s="277" t="s">
        <v>12494</v>
      </c>
      <c r="B2126" s="278">
        <v>17.059999999999999</v>
      </c>
    </row>
    <row r="2127" spans="1:2" x14ac:dyDescent="0.25">
      <c r="A2127" s="277" t="s">
        <v>606</v>
      </c>
      <c r="B2127" s="278">
        <v>23.63</v>
      </c>
    </row>
    <row r="2128" spans="1:2" x14ac:dyDescent="0.25">
      <c r="A2128" s="277" t="s">
        <v>12495</v>
      </c>
      <c r="B2128" s="278">
        <v>23.16</v>
      </c>
    </row>
    <row r="2129" spans="1:2" x14ac:dyDescent="0.25">
      <c r="A2129" s="277" t="s">
        <v>6853</v>
      </c>
      <c r="B2129" s="278">
        <v>31.38</v>
      </c>
    </row>
    <row r="2130" spans="1:2" x14ac:dyDescent="0.25">
      <c r="A2130" s="277" t="s">
        <v>12496</v>
      </c>
      <c r="B2130" s="278">
        <v>30.78</v>
      </c>
    </row>
    <row r="2131" spans="1:2" x14ac:dyDescent="0.25">
      <c r="A2131" s="277" t="s">
        <v>6854</v>
      </c>
      <c r="B2131" s="278">
        <v>39.14</v>
      </c>
    </row>
    <row r="2132" spans="1:2" x14ac:dyDescent="0.25">
      <c r="A2132" s="277" t="s">
        <v>12497</v>
      </c>
      <c r="B2132" s="278">
        <v>38.4</v>
      </c>
    </row>
    <row r="2133" spans="1:2" x14ac:dyDescent="0.25">
      <c r="A2133" s="277" t="s">
        <v>6855</v>
      </c>
      <c r="B2133" s="278">
        <v>46.89</v>
      </c>
    </row>
    <row r="2134" spans="1:2" x14ac:dyDescent="0.25">
      <c r="A2134" s="277" t="s">
        <v>12498</v>
      </c>
      <c r="B2134" s="278">
        <v>46.03</v>
      </c>
    </row>
    <row r="2135" spans="1:2" x14ac:dyDescent="0.25">
      <c r="A2135" s="277" t="s">
        <v>6856</v>
      </c>
      <c r="B2135" s="278">
        <v>54.65</v>
      </c>
    </row>
    <row r="2136" spans="1:2" x14ac:dyDescent="0.25">
      <c r="A2136" s="277" t="s">
        <v>12499</v>
      </c>
      <c r="B2136" s="278">
        <v>53.65</v>
      </c>
    </row>
    <row r="2137" spans="1:2" x14ac:dyDescent="0.25">
      <c r="A2137" s="277" t="s">
        <v>607</v>
      </c>
      <c r="B2137" s="278">
        <v>25.44</v>
      </c>
    </row>
    <row r="2138" spans="1:2" x14ac:dyDescent="0.25">
      <c r="A2138" s="277" t="s">
        <v>12500</v>
      </c>
      <c r="B2138" s="278">
        <v>23.9</v>
      </c>
    </row>
    <row r="2139" spans="1:2" x14ac:dyDescent="0.25">
      <c r="A2139" s="277" t="s">
        <v>608</v>
      </c>
      <c r="B2139" s="278">
        <v>32.619999999999997</v>
      </c>
    </row>
    <row r="2140" spans="1:2" x14ac:dyDescent="0.25">
      <c r="A2140" s="277" t="s">
        <v>12501</v>
      </c>
      <c r="B2140" s="278">
        <v>30.62</v>
      </c>
    </row>
    <row r="2141" spans="1:2" x14ac:dyDescent="0.25">
      <c r="A2141" s="277" t="s">
        <v>609</v>
      </c>
      <c r="B2141" s="278">
        <v>15.52</v>
      </c>
    </row>
    <row r="2142" spans="1:2" x14ac:dyDescent="0.25">
      <c r="A2142" s="277" t="s">
        <v>12502</v>
      </c>
      <c r="B2142" s="278">
        <v>15.02</v>
      </c>
    </row>
    <row r="2143" spans="1:2" x14ac:dyDescent="0.25">
      <c r="A2143" s="277" t="s">
        <v>610</v>
      </c>
      <c r="B2143" s="278">
        <v>19.55</v>
      </c>
    </row>
    <row r="2144" spans="1:2" x14ac:dyDescent="0.25">
      <c r="A2144" s="277" t="s">
        <v>12503</v>
      </c>
      <c r="B2144" s="278">
        <v>18.79</v>
      </c>
    </row>
    <row r="2145" spans="1:2" x14ac:dyDescent="0.25">
      <c r="A2145" s="277" t="s">
        <v>611</v>
      </c>
      <c r="B2145" s="278">
        <v>19.7</v>
      </c>
    </row>
    <row r="2146" spans="1:2" x14ac:dyDescent="0.25">
      <c r="A2146" s="277" t="s">
        <v>12504</v>
      </c>
      <c r="B2146" s="278">
        <v>17.170000000000002</v>
      </c>
    </row>
    <row r="2147" spans="1:2" x14ac:dyDescent="0.25">
      <c r="A2147" s="277" t="s">
        <v>612</v>
      </c>
      <c r="B2147" s="278">
        <v>2.0699999999999998</v>
      </c>
    </row>
    <row r="2148" spans="1:2" x14ac:dyDescent="0.25">
      <c r="A2148" s="277" t="s">
        <v>12505</v>
      </c>
      <c r="B2148" s="278">
        <v>2.0299999999999998</v>
      </c>
    </row>
    <row r="2149" spans="1:2" x14ac:dyDescent="0.25">
      <c r="A2149" s="277" t="s">
        <v>613</v>
      </c>
      <c r="B2149" s="278">
        <v>31.29</v>
      </c>
    </row>
    <row r="2150" spans="1:2" x14ac:dyDescent="0.25">
      <c r="A2150" s="277" t="s">
        <v>12506</v>
      </c>
      <c r="B2150" s="278">
        <v>27.12</v>
      </c>
    </row>
    <row r="2151" spans="1:2" x14ac:dyDescent="0.25">
      <c r="A2151" s="277" t="s">
        <v>6857</v>
      </c>
      <c r="B2151" s="278">
        <v>37.26</v>
      </c>
    </row>
    <row r="2152" spans="1:2" x14ac:dyDescent="0.25">
      <c r="A2152" s="277" t="s">
        <v>12507</v>
      </c>
      <c r="B2152" s="278">
        <v>32.29</v>
      </c>
    </row>
    <row r="2153" spans="1:2" x14ac:dyDescent="0.25">
      <c r="A2153" s="277" t="s">
        <v>614</v>
      </c>
      <c r="B2153" s="278">
        <v>44.71</v>
      </c>
    </row>
    <row r="2154" spans="1:2" x14ac:dyDescent="0.25">
      <c r="A2154" s="277" t="s">
        <v>12508</v>
      </c>
      <c r="B2154" s="278">
        <v>38.74</v>
      </c>
    </row>
    <row r="2155" spans="1:2" x14ac:dyDescent="0.25">
      <c r="A2155" s="277" t="s">
        <v>615</v>
      </c>
      <c r="B2155" s="278">
        <v>37.549999999999997</v>
      </c>
    </row>
    <row r="2156" spans="1:2" x14ac:dyDescent="0.25">
      <c r="A2156" s="277" t="s">
        <v>12509</v>
      </c>
      <c r="B2156" s="278">
        <v>32.54</v>
      </c>
    </row>
    <row r="2157" spans="1:2" x14ac:dyDescent="0.25">
      <c r="A2157" s="277" t="s">
        <v>616</v>
      </c>
      <c r="B2157" s="278">
        <v>11.16</v>
      </c>
    </row>
    <row r="2158" spans="1:2" x14ac:dyDescent="0.25">
      <c r="A2158" s="277" t="s">
        <v>12510</v>
      </c>
      <c r="B2158" s="278">
        <v>9.93</v>
      </c>
    </row>
    <row r="2159" spans="1:2" x14ac:dyDescent="0.25">
      <c r="A2159" s="277" t="s">
        <v>6858</v>
      </c>
      <c r="B2159" s="278">
        <v>8.39</v>
      </c>
    </row>
    <row r="2160" spans="1:2" x14ac:dyDescent="0.25">
      <c r="A2160" s="277" t="s">
        <v>12511</v>
      </c>
      <c r="B2160" s="278">
        <v>8.11</v>
      </c>
    </row>
    <row r="2161" spans="1:2" x14ac:dyDescent="0.25">
      <c r="A2161" s="277" t="s">
        <v>617</v>
      </c>
      <c r="B2161" s="278">
        <v>93.17</v>
      </c>
    </row>
    <row r="2162" spans="1:2" x14ac:dyDescent="0.25">
      <c r="A2162" s="277" t="s">
        <v>12512</v>
      </c>
      <c r="B2162" s="278">
        <v>88.2</v>
      </c>
    </row>
    <row r="2163" spans="1:2" x14ac:dyDescent="0.25">
      <c r="A2163" s="277" t="s">
        <v>618</v>
      </c>
      <c r="B2163" s="278">
        <v>102.41</v>
      </c>
    </row>
    <row r="2164" spans="1:2" x14ac:dyDescent="0.25">
      <c r="A2164" s="277" t="s">
        <v>12513</v>
      </c>
      <c r="B2164" s="278">
        <v>96.2</v>
      </c>
    </row>
    <row r="2165" spans="1:2" x14ac:dyDescent="0.25">
      <c r="A2165" s="277" t="s">
        <v>6859</v>
      </c>
      <c r="B2165" s="278">
        <v>108.94</v>
      </c>
    </row>
    <row r="2166" spans="1:2" x14ac:dyDescent="0.25">
      <c r="A2166" s="277" t="s">
        <v>12514</v>
      </c>
      <c r="B2166" s="278">
        <v>103.97</v>
      </c>
    </row>
    <row r="2167" spans="1:2" x14ac:dyDescent="0.25">
      <c r="A2167" s="277" t="s">
        <v>6860</v>
      </c>
      <c r="B2167" s="278">
        <v>114.9</v>
      </c>
    </row>
    <row r="2168" spans="1:2" x14ac:dyDescent="0.25">
      <c r="A2168" s="277" t="s">
        <v>12515</v>
      </c>
      <c r="B2168" s="278">
        <v>109.13</v>
      </c>
    </row>
    <row r="2169" spans="1:2" x14ac:dyDescent="0.25">
      <c r="A2169" s="277" t="s">
        <v>6861</v>
      </c>
      <c r="B2169" s="278">
        <v>118.98</v>
      </c>
    </row>
    <row r="2170" spans="1:2" x14ac:dyDescent="0.25">
      <c r="A2170" s="277" t="s">
        <v>12516</v>
      </c>
      <c r="B2170" s="278">
        <v>114.01</v>
      </c>
    </row>
    <row r="2171" spans="1:2" x14ac:dyDescent="0.25">
      <c r="A2171" s="277" t="s">
        <v>6862</v>
      </c>
      <c r="B2171" s="278">
        <v>124.94</v>
      </c>
    </row>
    <row r="2172" spans="1:2" x14ac:dyDescent="0.25">
      <c r="A2172" s="277" t="s">
        <v>12517</v>
      </c>
      <c r="B2172" s="278">
        <v>119.18</v>
      </c>
    </row>
    <row r="2173" spans="1:2" x14ac:dyDescent="0.25">
      <c r="A2173" s="277" t="s">
        <v>619</v>
      </c>
      <c r="B2173" s="278">
        <v>16.68</v>
      </c>
    </row>
    <row r="2174" spans="1:2" x14ac:dyDescent="0.25">
      <c r="A2174" s="277" t="s">
        <v>12518</v>
      </c>
      <c r="B2174" s="278">
        <v>15.99</v>
      </c>
    </row>
    <row r="2175" spans="1:2" x14ac:dyDescent="0.25">
      <c r="A2175" s="277" t="s">
        <v>620</v>
      </c>
      <c r="B2175" s="278">
        <v>20.29</v>
      </c>
    </row>
    <row r="2176" spans="1:2" x14ac:dyDescent="0.25">
      <c r="A2176" s="277" t="s">
        <v>12519</v>
      </c>
      <c r="B2176" s="278">
        <v>19.46</v>
      </c>
    </row>
    <row r="2177" spans="1:2" x14ac:dyDescent="0.25">
      <c r="A2177" s="277" t="s">
        <v>621</v>
      </c>
      <c r="B2177" s="278">
        <v>6.59</v>
      </c>
    </row>
    <row r="2178" spans="1:2" x14ac:dyDescent="0.25">
      <c r="A2178" s="277" t="s">
        <v>12520</v>
      </c>
      <c r="B2178" s="278">
        <v>6.32</v>
      </c>
    </row>
    <row r="2179" spans="1:2" x14ac:dyDescent="0.25">
      <c r="A2179" s="277" t="s">
        <v>622</v>
      </c>
      <c r="B2179" s="278">
        <v>7.98</v>
      </c>
    </row>
    <row r="2180" spans="1:2" x14ac:dyDescent="0.25">
      <c r="A2180" s="277" t="s">
        <v>12521</v>
      </c>
      <c r="B2180" s="278">
        <v>7.65</v>
      </c>
    </row>
    <row r="2181" spans="1:2" x14ac:dyDescent="0.25">
      <c r="A2181" s="277" t="s">
        <v>623</v>
      </c>
      <c r="B2181" s="278">
        <v>20.440000000000001</v>
      </c>
    </row>
    <row r="2182" spans="1:2" x14ac:dyDescent="0.25">
      <c r="A2182" s="277" t="s">
        <v>12522</v>
      </c>
      <c r="B2182" s="278">
        <v>19.61</v>
      </c>
    </row>
    <row r="2183" spans="1:2" x14ac:dyDescent="0.25">
      <c r="A2183" s="277" t="s">
        <v>624</v>
      </c>
      <c r="B2183" s="278">
        <v>26.22</v>
      </c>
    </row>
    <row r="2184" spans="1:2" x14ac:dyDescent="0.25">
      <c r="A2184" s="277" t="s">
        <v>12523</v>
      </c>
      <c r="B2184" s="278">
        <v>25.13</v>
      </c>
    </row>
    <row r="2185" spans="1:2" x14ac:dyDescent="0.25">
      <c r="A2185" s="277" t="s">
        <v>625</v>
      </c>
      <c r="B2185" s="278">
        <v>7.68</v>
      </c>
    </row>
    <row r="2186" spans="1:2" x14ac:dyDescent="0.25">
      <c r="A2186" s="277" t="s">
        <v>12524</v>
      </c>
      <c r="B2186" s="278">
        <v>7.36</v>
      </c>
    </row>
    <row r="2187" spans="1:2" x14ac:dyDescent="0.25">
      <c r="A2187" s="277" t="s">
        <v>626</v>
      </c>
      <c r="B2187" s="278">
        <v>9.7899999999999991</v>
      </c>
    </row>
    <row r="2188" spans="1:2" x14ac:dyDescent="0.25">
      <c r="A2188" s="277" t="s">
        <v>12525</v>
      </c>
      <c r="B2188" s="278">
        <v>9.39</v>
      </c>
    </row>
    <row r="2189" spans="1:2" x14ac:dyDescent="0.25">
      <c r="A2189" s="277" t="s">
        <v>627</v>
      </c>
      <c r="B2189" s="278">
        <v>10.68</v>
      </c>
    </row>
    <row r="2190" spans="1:2" x14ac:dyDescent="0.25">
      <c r="A2190" s="277" t="s">
        <v>12526</v>
      </c>
      <c r="B2190" s="278">
        <v>10.33</v>
      </c>
    </row>
    <row r="2191" spans="1:2" x14ac:dyDescent="0.25">
      <c r="A2191" s="277" t="s">
        <v>628</v>
      </c>
      <c r="B2191" s="278">
        <v>12.26</v>
      </c>
    </row>
    <row r="2192" spans="1:2" x14ac:dyDescent="0.25">
      <c r="A2192" s="277" t="s">
        <v>12527</v>
      </c>
      <c r="B2192" s="278">
        <v>11.87</v>
      </c>
    </row>
    <row r="2193" spans="1:2" x14ac:dyDescent="0.25">
      <c r="A2193" s="277" t="s">
        <v>629</v>
      </c>
      <c r="B2193" s="278">
        <v>14.04</v>
      </c>
    </row>
    <row r="2194" spans="1:2" x14ac:dyDescent="0.25">
      <c r="A2194" s="277" t="s">
        <v>12528</v>
      </c>
      <c r="B2194" s="278">
        <v>13.55</v>
      </c>
    </row>
    <row r="2195" spans="1:2" x14ac:dyDescent="0.25">
      <c r="A2195" s="277" t="s">
        <v>630</v>
      </c>
      <c r="B2195" s="278">
        <v>17.510000000000002</v>
      </c>
    </row>
    <row r="2196" spans="1:2" x14ac:dyDescent="0.25">
      <c r="A2196" s="277" t="s">
        <v>12529</v>
      </c>
      <c r="B2196" s="278">
        <v>16.91</v>
      </c>
    </row>
    <row r="2197" spans="1:2" x14ac:dyDescent="0.25">
      <c r="A2197" s="277" t="s">
        <v>631</v>
      </c>
      <c r="B2197" s="278">
        <v>4.1399999999999997</v>
      </c>
    </row>
    <row r="2198" spans="1:2" x14ac:dyDescent="0.25">
      <c r="A2198" s="277" t="s">
        <v>12530</v>
      </c>
      <c r="B2198" s="278">
        <v>4.01</v>
      </c>
    </row>
    <row r="2199" spans="1:2" x14ac:dyDescent="0.25">
      <c r="A2199" s="277" t="s">
        <v>632</v>
      </c>
      <c r="B2199" s="278">
        <v>4.7</v>
      </c>
    </row>
    <row r="2200" spans="1:2" x14ac:dyDescent="0.25">
      <c r="A2200" s="277" t="s">
        <v>12531</v>
      </c>
      <c r="B2200" s="278">
        <v>4.54</v>
      </c>
    </row>
    <row r="2201" spans="1:2" x14ac:dyDescent="0.25">
      <c r="A2201" s="277" t="s">
        <v>633</v>
      </c>
      <c r="B2201" s="278">
        <v>5.89</v>
      </c>
    </row>
    <row r="2202" spans="1:2" x14ac:dyDescent="0.25">
      <c r="A2202" s="277" t="s">
        <v>12532</v>
      </c>
      <c r="B2202" s="278">
        <v>5.7</v>
      </c>
    </row>
    <row r="2203" spans="1:2" x14ac:dyDescent="0.25">
      <c r="A2203" s="277" t="s">
        <v>634</v>
      </c>
      <c r="B2203" s="278">
        <v>7.2</v>
      </c>
    </row>
    <row r="2204" spans="1:2" x14ac:dyDescent="0.25">
      <c r="A2204" s="277" t="s">
        <v>12533</v>
      </c>
      <c r="B2204" s="278">
        <v>6.97</v>
      </c>
    </row>
    <row r="2205" spans="1:2" x14ac:dyDescent="0.25">
      <c r="A2205" s="277" t="s">
        <v>635</v>
      </c>
      <c r="B2205" s="278">
        <v>13.72</v>
      </c>
    </row>
    <row r="2206" spans="1:2" x14ac:dyDescent="0.25">
      <c r="A2206" s="277" t="s">
        <v>12534</v>
      </c>
      <c r="B2206" s="278">
        <v>13.17</v>
      </c>
    </row>
    <row r="2207" spans="1:2" x14ac:dyDescent="0.25">
      <c r="A2207" s="277" t="s">
        <v>636</v>
      </c>
      <c r="B2207" s="278">
        <v>15.8</v>
      </c>
    </row>
    <row r="2208" spans="1:2" x14ac:dyDescent="0.25">
      <c r="A2208" s="277" t="s">
        <v>12535</v>
      </c>
      <c r="B2208" s="278">
        <v>15.16</v>
      </c>
    </row>
    <row r="2209" spans="1:2" x14ac:dyDescent="0.25">
      <c r="A2209" s="277" t="s">
        <v>637</v>
      </c>
      <c r="B2209" s="278">
        <v>21.76</v>
      </c>
    </row>
    <row r="2210" spans="1:2" x14ac:dyDescent="0.25">
      <c r="A2210" s="277" t="s">
        <v>12536</v>
      </c>
      <c r="B2210" s="278">
        <v>20.87</v>
      </c>
    </row>
    <row r="2211" spans="1:2" x14ac:dyDescent="0.25">
      <c r="A2211" s="277" t="s">
        <v>638</v>
      </c>
      <c r="B2211" s="278">
        <v>33.549999999999997</v>
      </c>
    </row>
    <row r="2212" spans="1:2" x14ac:dyDescent="0.25">
      <c r="A2212" s="277" t="s">
        <v>12537</v>
      </c>
      <c r="B2212" s="278">
        <v>32.18</v>
      </c>
    </row>
    <row r="2213" spans="1:2" x14ac:dyDescent="0.25">
      <c r="A2213" s="277" t="s">
        <v>639</v>
      </c>
      <c r="B2213" s="278">
        <v>5.23</v>
      </c>
    </row>
    <row r="2214" spans="1:2" x14ac:dyDescent="0.25">
      <c r="A2214" s="277" t="s">
        <v>12538</v>
      </c>
      <c r="B2214" s="278">
        <v>5.01</v>
      </c>
    </row>
    <row r="2215" spans="1:2" x14ac:dyDescent="0.25">
      <c r="A2215" s="277" t="s">
        <v>640</v>
      </c>
      <c r="B2215" s="278">
        <v>5.97</v>
      </c>
    </row>
    <row r="2216" spans="1:2" x14ac:dyDescent="0.25">
      <c r="A2216" s="277" t="s">
        <v>12539</v>
      </c>
      <c r="B2216" s="278">
        <v>5.73</v>
      </c>
    </row>
    <row r="2217" spans="1:2" x14ac:dyDescent="0.25">
      <c r="A2217" s="277" t="s">
        <v>641</v>
      </c>
      <c r="B2217" s="278">
        <v>8.82</v>
      </c>
    </row>
    <row r="2218" spans="1:2" x14ac:dyDescent="0.25">
      <c r="A2218" s="277" t="s">
        <v>12540</v>
      </c>
      <c r="B2218" s="278">
        <v>8.4600000000000009</v>
      </c>
    </row>
    <row r="2219" spans="1:2" x14ac:dyDescent="0.25">
      <c r="A2219" s="277" t="s">
        <v>642</v>
      </c>
      <c r="B2219" s="278">
        <v>12.87</v>
      </c>
    </row>
    <row r="2220" spans="1:2" x14ac:dyDescent="0.25">
      <c r="A2220" s="277" t="s">
        <v>12541</v>
      </c>
      <c r="B2220" s="278">
        <v>12.34</v>
      </c>
    </row>
    <row r="2221" spans="1:2" x14ac:dyDescent="0.25">
      <c r="A2221" s="277" t="s">
        <v>643</v>
      </c>
      <c r="B2221" s="278">
        <v>4.21</v>
      </c>
    </row>
    <row r="2222" spans="1:2" x14ac:dyDescent="0.25">
      <c r="A2222" s="277" t="s">
        <v>12542</v>
      </c>
      <c r="B2222" s="278">
        <v>4.07</v>
      </c>
    </row>
    <row r="2223" spans="1:2" x14ac:dyDescent="0.25">
      <c r="A2223" s="277" t="s">
        <v>644</v>
      </c>
      <c r="B2223" s="278">
        <v>2.65</v>
      </c>
    </row>
    <row r="2224" spans="1:2" x14ac:dyDescent="0.25">
      <c r="A2224" s="277" t="s">
        <v>12543</v>
      </c>
      <c r="B2224" s="278">
        <v>2.56</v>
      </c>
    </row>
    <row r="2225" spans="1:2" x14ac:dyDescent="0.25">
      <c r="A2225" s="277" t="s">
        <v>645</v>
      </c>
      <c r="B2225" s="278">
        <v>3.54</v>
      </c>
    </row>
    <row r="2226" spans="1:2" x14ac:dyDescent="0.25">
      <c r="A2226" s="277" t="s">
        <v>12544</v>
      </c>
      <c r="B2226" s="278">
        <v>3.43</v>
      </c>
    </row>
    <row r="2227" spans="1:2" x14ac:dyDescent="0.25">
      <c r="A2227" s="277" t="s">
        <v>6863</v>
      </c>
      <c r="B2227" s="278">
        <v>166.65</v>
      </c>
    </row>
    <row r="2228" spans="1:2" x14ac:dyDescent="0.25">
      <c r="A2228" s="277" t="s">
        <v>12545</v>
      </c>
      <c r="B2228" s="278">
        <v>163.27000000000001</v>
      </c>
    </row>
    <row r="2229" spans="1:2" x14ac:dyDescent="0.25">
      <c r="A2229" s="277" t="s">
        <v>646</v>
      </c>
      <c r="B2229" s="278">
        <v>5.94</v>
      </c>
    </row>
    <row r="2230" spans="1:2" x14ac:dyDescent="0.25">
      <c r="A2230" s="277" t="s">
        <v>12546</v>
      </c>
      <c r="B2230" s="278">
        <v>5.77</v>
      </c>
    </row>
    <row r="2231" spans="1:2" x14ac:dyDescent="0.25">
      <c r="A2231" s="277" t="s">
        <v>647</v>
      </c>
      <c r="B2231" s="278">
        <v>5.07</v>
      </c>
    </row>
    <row r="2232" spans="1:2" x14ac:dyDescent="0.25">
      <c r="A2232" s="277" t="s">
        <v>12547</v>
      </c>
      <c r="B2232" s="278">
        <v>4.9800000000000004</v>
      </c>
    </row>
    <row r="2233" spans="1:2" x14ac:dyDescent="0.25">
      <c r="A2233" s="277" t="s">
        <v>648</v>
      </c>
      <c r="B2233" s="278">
        <v>1.84</v>
      </c>
    </row>
    <row r="2234" spans="1:2" x14ac:dyDescent="0.25">
      <c r="A2234" s="277" t="s">
        <v>12548</v>
      </c>
      <c r="B2234" s="278">
        <v>1.81</v>
      </c>
    </row>
    <row r="2235" spans="1:2" x14ac:dyDescent="0.25">
      <c r="A2235" s="277" t="s">
        <v>649</v>
      </c>
      <c r="B2235" s="278">
        <v>3.28</v>
      </c>
    </row>
    <row r="2236" spans="1:2" x14ac:dyDescent="0.25">
      <c r="A2236" s="277" t="s">
        <v>12549</v>
      </c>
      <c r="B2236" s="278">
        <v>3.18</v>
      </c>
    </row>
    <row r="2237" spans="1:2" x14ac:dyDescent="0.25">
      <c r="A2237" s="277" t="s">
        <v>650</v>
      </c>
      <c r="B2237" s="278">
        <v>4.74</v>
      </c>
    </row>
    <row r="2238" spans="1:2" x14ac:dyDescent="0.25">
      <c r="A2238" s="277" t="s">
        <v>12550</v>
      </c>
      <c r="B2238" s="278">
        <v>4.5999999999999996</v>
      </c>
    </row>
    <row r="2239" spans="1:2" x14ac:dyDescent="0.25">
      <c r="A2239" s="277" t="s">
        <v>651</v>
      </c>
      <c r="B2239" s="278">
        <v>7.05</v>
      </c>
    </row>
    <row r="2240" spans="1:2" x14ac:dyDescent="0.25">
      <c r="A2240" s="277" t="s">
        <v>12551</v>
      </c>
      <c r="B2240" s="278">
        <v>6.85</v>
      </c>
    </row>
    <row r="2241" spans="1:2" x14ac:dyDescent="0.25">
      <c r="A2241" s="277" t="s">
        <v>652</v>
      </c>
      <c r="B2241" s="278">
        <v>8.08</v>
      </c>
    </row>
    <row r="2242" spans="1:2" x14ac:dyDescent="0.25">
      <c r="A2242" s="277" t="s">
        <v>12552</v>
      </c>
      <c r="B2242" s="278">
        <v>7.94</v>
      </c>
    </row>
    <row r="2243" spans="1:2" x14ac:dyDescent="0.25">
      <c r="A2243" s="277" t="s">
        <v>653</v>
      </c>
      <c r="B2243" s="278">
        <v>8.75</v>
      </c>
    </row>
    <row r="2244" spans="1:2" x14ac:dyDescent="0.25">
      <c r="A2244" s="277" t="s">
        <v>12553</v>
      </c>
      <c r="B2244" s="278">
        <v>8.5</v>
      </c>
    </row>
    <row r="2245" spans="1:2" x14ac:dyDescent="0.25">
      <c r="A2245" s="277" t="s">
        <v>712</v>
      </c>
      <c r="B2245" s="278">
        <v>2.14</v>
      </c>
    </row>
    <row r="2246" spans="1:2" x14ac:dyDescent="0.25">
      <c r="A2246" s="277" t="s">
        <v>12554</v>
      </c>
      <c r="B2246" s="278">
        <v>2.0699999999999998</v>
      </c>
    </row>
    <row r="2247" spans="1:2" x14ac:dyDescent="0.25">
      <c r="A2247" s="277" t="s">
        <v>711</v>
      </c>
      <c r="B2247" s="278">
        <v>1.53</v>
      </c>
    </row>
    <row r="2248" spans="1:2" x14ac:dyDescent="0.25">
      <c r="A2248" s="277" t="s">
        <v>12555</v>
      </c>
      <c r="B2248" s="278">
        <v>1.5</v>
      </c>
    </row>
    <row r="2249" spans="1:2" x14ac:dyDescent="0.25">
      <c r="A2249" s="277" t="s">
        <v>6864</v>
      </c>
      <c r="B2249" s="278">
        <v>1.27</v>
      </c>
    </row>
    <row r="2250" spans="1:2" x14ac:dyDescent="0.25">
      <c r="A2250" s="277" t="s">
        <v>12556</v>
      </c>
      <c r="B2250" s="278">
        <v>1.24</v>
      </c>
    </row>
    <row r="2251" spans="1:2" x14ac:dyDescent="0.25">
      <c r="A2251" s="277" t="s">
        <v>6865</v>
      </c>
      <c r="B2251" s="278">
        <v>1.8</v>
      </c>
    </row>
    <row r="2252" spans="1:2" x14ac:dyDescent="0.25">
      <c r="A2252" s="277" t="s">
        <v>12557</v>
      </c>
      <c r="B2252" s="278">
        <v>1.75</v>
      </c>
    </row>
    <row r="2253" spans="1:2" x14ac:dyDescent="0.25">
      <c r="A2253" s="277" t="s">
        <v>6866</v>
      </c>
      <c r="B2253" s="278">
        <v>1.65</v>
      </c>
    </row>
    <row r="2254" spans="1:2" x14ac:dyDescent="0.25">
      <c r="A2254" s="277" t="s">
        <v>12558</v>
      </c>
      <c r="B2254" s="278">
        <v>1.61</v>
      </c>
    </row>
    <row r="2255" spans="1:2" x14ac:dyDescent="0.25">
      <c r="A2255" s="277" t="s">
        <v>713</v>
      </c>
      <c r="B2255" s="278">
        <v>3.54</v>
      </c>
    </row>
    <row r="2256" spans="1:2" x14ac:dyDescent="0.25">
      <c r="A2256" s="277" t="s">
        <v>12559</v>
      </c>
      <c r="B2256" s="278">
        <v>3.51</v>
      </c>
    </row>
    <row r="2257" spans="1:2" x14ac:dyDescent="0.25">
      <c r="A2257" s="277" t="s">
        <v>654</v>
      </c>
      <c r="B2257" s="278">
        <v>2.93</v>
      </c>
    </row>
    <row r="2258" spans="1:2" x14ac:dyDescent="0.25">
      <c r="A2258" s="277" t="s">
        <v>12560</v>
      </c>
      <c r="B2258" s="278">
        <v>2.81</v>
      </c>
    </row>
    <row r="2259" spans="1:2" x14ac:dyDescent="0.25">
      <c r="A2259" s="277" t="s">
        <v>655</v>
      </c>
      <c r="B2259" s="278">
        <v>4.67</v>
      </c>
    </row>
    <row r="2260" spans="1:2" x14ac:dyDescent="0.25">
      <c r="A2260" s="277" t="s">
        <v>12561</v>
      </c>
      <c r="B2260" s="278">
        <v>4.6100000000000003</v>
      </c>
    </row>
    <row r="2261" spans="1:2" x14ac:dyDescent="0.25">
      <c r="A2261" s="277" t="s">
        <v>656</v>
      </c>
      <c r="B2261" s="278">
        <v>4.62</v>
      </c>
    </row>
    <row r="2262" spans="1:2" x14ac:dyDescent="0.25">
      <c r="A2262" s="277" t="s">
        <v>12562</v>
      </c>
      <c r="B2262" s="278">
        <v>4.53</v>
      </c>
    </row>
    <row r="2263" spans="1:2" x14ac:dyDescent="0.25">
      <c r="A2263" s="277" t="s">
        <v>657</v>
      </c>
      <c r="B2263" s="278">
        <v>9.09</v>
      </c>
    </row>
    <row r="2264" spans="1:2" x14ac:dyDescent="0.25">
      <c r="A2264" s="277" t="s">
        <v>12563</v>
      </c>
      <c r="B2264" s="278">
        <v>8.98</v>
      </c>
    </row>
    <row r="2265" spans="1:2" x14ac:dyDescent="0.25">
      <c r="A2265" s="277" t="s">
        <v>658</v>
      </c>
      <c r="B2265" s="278">
        <v>3.62</v>
      </c>
    </row>
    <row r="2266" spans="1:2" x14ac:dyDescent="0.25">
      <c r="A2266" s="277" t="s">
        <v>12564</v>
      </c>
      <c r="B2266" s="278">
        <v>3.47</v>
      </c>
    </row>
    <row r="2267" spans="1:2" x14ac:dyDescent="0.25">
      <c r="A2267" s="277" t="s">
        <v>659</v>
      </c>
      <c r="B2267" s="278">
        <v>3.24</v>
      </c>
    </row>
    <row r="2268" spans="1:2" x14ac:dyDescent="0.25">
      <c r="A2268" s="277" t="s">
        <v>12565</v>
      </c>
      <c r="B2268" s="278">
        <v>3.14</v>
      </c>
    </row>
    <row r="2269" spans="1:2" x14ac:dyDescent="0.25">
      <c r="A2269" s="277" t="s">
        <v>660</v>
      </c>
      <c r="B2269" s="278">
        <v>1.72</v>
      </c>
    </row>
    <row r="2270" spans="1:2" x14ac:dyDescent="0.25">
      <c r="A2270" s="277" t="s">
        <v>12566</v>
      </c>
      <c r="B2270" s="278">
        <v>1.65</v>
      </c>
    </row>
    <row r="2271" spans="1:2" x14ac:dyDescent="0.25">
      <c r="A2271" s="277" t="s">
        <v>661</v>
      </c>
      <c r="B2271" s="278">
        <v>7.98</v>
      </c>
    </row>
    <row r="2272" spans="1:2" x14ac:dyDescent="0.25">
      <c r="A2272" s="277" t="s">
        <v>12567</v>
      </c>
      <c r="B2272" s="278">
        <v>7.68</v>
      </c>
    </row>
    <row r="2273" spans="1:2" x14ac:dyDescent="0.25">
      <c r="A2273" s="277" t="s">
        <v>662</v>
      </c>
      <c r="B2273" s="278">
        <v>11.39</v>
      </c>
    </row>
    <row r="2274" spans="1:2" x14ac:dyDescent="0.25">
      <c r="A2274" s="277" t="s">
        <v>12568</v>
      </c>
      <c r="B2274" s="278">
        <v>10.96</v>
      </c>
    </row>
    <row r="2275" spans="1:2" x14ac:dyDescent="0.25">
      <c r="A2275" s="277" t="s">
        <v>663</v>
      </c>
      <c r="B2275" s="278">
        <v>11.81</v>
      </c>
    </row>
    <row r="2276" spans="1:2" x14ac:dyDescent="0.25">
      <c r="A2276" s="277" t="s">
        <v>12569</v>
      </c>
      <c r="B2276" s="278">
        <v>11.69</v>
      </c>
    </row>
    <row r="2277" spans="1:2" x14ac:dyDescent="0.25">
      <c r="A2277" s="277" t="s">
        <v>664</v>
      </c>
      <c r="B2277" s="278">
        <v>16.46</v>
      </c>
    </row>
    <row r="2278" spans="1:2" x14ac:dyDescent="0.25">
      <c r="A2278" s="277" t="s">
        <v>12570</v>
      </c>
      <c r="B2278" s="278">
        <v>16.29</v>
      </c>
    </row>
    <row r="2279" spans="1:2" x14ac:dyDescent="0.25">
      <c r="A2279" s="277" t="s">
        <v>665</v>
      </c>
      <c r="B2279" s="278">
        <v>4.49</v>
      </c>
    </row>
    <row r="2280" spans="1:2" x14ac:dyDescent="0.25">
      <c r="A2280" s="277" t="s">
        <v>12571</v>
      </c>
      <c r="B2280" s="278">
        <v>4.4400000000000004</v>
      </c>
    </row>
    <row r="2281" spans="1:2" x14ac:dyDescent="0.25">
      <c r="A2281" s="277" t="s">
        <v>666</v>
      </c>
      <c r="B2281" s="278">
        <v>5.24</v>
      </c>
    </row>
    <row r="2282" spans="1:2" x14ac:dyDescent="0.25">
      <c r="A2282" s="277" t="s">
        <v>12572</v>
      </c>
      <c r="B2282" s="278">
        <v>5.18</v>
      </c>
    </row>
    <row r="2283" spans="1:2" x14ac:dyDescent="0.25">
      <c r="A2283" s="277" t="s">
        <v>667</v>
      </c>
      <c r="B2283" s="278">
        <v>6</v>
      </c>
    </row>
    <row r="2284" spans="1:2" x14ac:dyDescent="0.25">
      <c r="A2284" s="277" t="s">
        <v>12573</v>
      </c>
      <c r="B2284" s="278">
        <v>5.93</v>
      </c>
    </row>
    <row r="2285" spans="1:2" x14ac:dyDescent="0.25">
      <c r="A2285" s="277" t="s">
        <v>668</v>
      </c>
      <c r="B2285" s="278">
        <v>6.74</v>
      </c>
    </row>
    <row r="2286" spans="1:2" x14ac:dyDescent="0.25">
      <c r="A2286" s="277" t="s">
        <v>12574</v>
      </c>
      <c r="B2286" s="278">
        <v>6.66</v>
      </c>
    </row>
    <row r="2287" spans="1:2" x14ac:dyDescent="0.25">
      <c r="A2287" s="277" t="s">
        <v>669</v>
      </c>
      <c r="B2287" s="278">
        <v>7.51</v>
      </c>
    </row>
    <row r="2288" spans="1:2" x14ac:dyDescent="0.25">
      <c r="A2288" s="277" t="s">
        <v>12575</v>
      </c>
      <c r="B2288" s="278">
        <v>7.42</v>
      </c>
    </row>
    <row r="2289" spans="1:2" x14ac:dyDescent="0.25">
      <c r="A2289" s="277" t="s">
        <v>670</v>
      </c>
      <c r="B2289" s="278">
        <v>8.25</v>
      </c>
    </row>
    <row r="2290" spans="1:2" x14ac:dyDescent="0.25">
      <c r="A2290" s="277" t="s">
        <v>12576</v>
      </c>
      <c r="B2290" s="278">
        <v>8.15</v>
      </c>
    </row>
    <row r="2291" spans="1:2" x14ac:dyDescent="0.25">
      <c r="A2291" s="277" t="s">
        <v>671</v>
      </c>
      <c r="B2291" s="278">
        <v>9.02</v>
      </c>
    </row>
    <row r="2292" spans="1:2" x14ac:dyDescent="0.25">
      <c r="A2292" s="277" t="s">
        <v>12577</v>
      </c>
      <c r="B2292" s="278">
        <v>8.92</v>
      </c>
    </row>
    <row r="2293" spans="1:2" x14ac:dyDescent="0.25">
      <c r="A2293" s="277" t="s">
        <v>672</v>
      </c>
      <c r="B2293" s="278">
        <v>9.7200000000000006</v>
      </c>
    </row>
    <row r="2294" spans="1:2" x14ac:dyDescent="0.25">
      <c r="A2294" s="277" t="s">
        <v>12578</v>
      </c>
      <c r="B2294" s="278">
        <v>9.61</v>
      </c>
    </row>
    <row r="2295" spans="1:2" x14ac:dyDescent="0.25">
      <c r="A2295" s="277" t="s">
        <v>673</v>
      </c>
      <c r="B2295" s="278">
        <v>10.54</v>
      </c>
    </row>
    <row r="2296" spans="1:2" x14ac:dyDescent="0.25">
      <c r="A2296" s="277" t="s">
        <v>12579</v>
      </c>
      <c r="B2296" s="278">
        <v>10.41</v>
      </c>
    </row>
    <row r="2297" spans="1:2" x14ac:dyDescent="0.25">
      <c r="A2297" s="277" t="s">
        <v>674</v>
      </c>
      <c r="B2297" s="278">
        <v>11.3</v>
      </c>
    </row>
    <row r="2298" spans="1:2" x14ac:dyDescent="0.25">
      <c r="A2298" s="277" t="s">
        <v>12580</v>
      </c>
      <c r="B2298" s="278">
        <v>11.17</v>
      </c>
    </row>
    <row r="2299" spans="1:2" x14ac:dyDescent="0.25">
      <c r="A2299" s="277" t="s">
        <v>675</v>
      </c>
      <c r="B2299" s="278">
        <v>12.06</v>
      </c>
    </row>
    <row r="2300" spans="1:2" x14ac:dyDescent="0.25">
      <c r="A2300" s="277" t="s">
        <v>12581</v>
      </c>
      <c r="B2300" s="278">
        <v>11.92</v>
      </c>
    </row>
    <row r="2301" spans="1:2" x14ac:dyDescent="0.25">
      <c r="A2301" s="277" t="s">
        <v>676</v>
      </c>
      <c r="B2301" s="278">
        <v>12.8</v>
      </c>
    </row>
    <row r="2302" spans="1:2" x14ac:dyDescent="0.25">
      <c r="A2302" s="277" t="s">
        <v>12582</v>
      </c>
      <c r="B2302" s="278">
        <v>12.65</v>
      </c>
    </row>
    <row r="2303" spans="1:2" x14ac:dyDescent="0.25">
      <c r="A2303" s="277" t="s">
        <v>677</v>
      </c>
      <c r="B2303" s="278">
        <v>13.48</v>
      </c>
    </row>
    <row r="2304" spans="1:2" x14ac:dyDescent="0.25">
      <c r="A2304" s="277" t="s">
        <v>12583</v>
      </c>
      <c r="B2304" s="278">
        <v>13.32</v>
      </c>
    </row>
    <row r="2305" spans="1:2" x14ac:dyDescent="0.25">
      <c r="A2305" s="277" t="s">
        <v>678</v>
      </c>
      <c r="B2305" s="278">
        <v>14.25</v>
      </c>
    </row>
    <row r="2306" spans="1:2" x14ac:dyDescent="0.25">
      <c r="A2306" s="277" t="s">
        <v>12584</v>
      </c>
      <c r="B2306" s="278">
        <v>14.08</v>
      </c>
    </row>
    <row r="2307" spans="1:2" x14ac:dyDescent="0.25">
      <c r="A2307" s="277" t="s">
        <v>679</v>
      </c>
      <c r="B2307" s="278">
        <v>15.11</v>
      </c>
    </row>
    <row r="2308" spans="1:2" x14ac:dyDescent="0.25">
      <c r="A2308" s="277" t="s">
        <v>12585</v>
      </c>
      <c r="B2308" s="278">
        <v>14.94</v>
      </c>
    </row>
    <row r="2309" spans="1:2" x14ac:dyDescent="0.25">
      <c r="A2309" s="277" t="s">
        <v>680</v>
      </c>
      <c r="B2309" s="278">
        <v>15.88</v>
      </c>
    </row>
    <row r="2310" spans="1:2" x14ac:dyDescent="0.25">
      <c r="A2310" s="277" t="s">
        <v>12586</v>
      </c>
      <c r="B2310" s="278">
        <v>15.69</v>
      </c>
    </row>
    <row r="2311" spans="1:2" x14ac:dyDescent="0.25">
      <c r="A2311" s="277" t="s">
        <v>681</v>
      </c>
      <c r="B2311" s="278">
        <v>16.5</v>
      </c>
    </row>
    <row r="2312" spans="1:2" x14ac:dyDescent="0.25">
      <c r="A2312" s="277" t="s">
        <v>12587</v>
      </c>
      <c r="B2312" s="278">
        <v>16.309999999999999</v>
      </c>
    </row>
    <row r="2313" spans="1:2" x14ac:dyDescent="0.25">
      <c r="A2313" s="277" t="s">
        <v>682</v>
      </c>
      <c r="B2313" s="278">
        <v>17.18</v>
      </c>
    </row>
    <row r="2314" spans="1:2" x14ac:dyDescent="0.25">
      <c r="A2314" s="277" t="s">
        <v>12588</v>
      </c>
      <c r="B2314" s="278">
        <v>16.98</v>
      </c>
    </row>
    <row r="2315" spans="1:2" x14ac:dyDescent="0.25">
      <c r="A2315" s="277" t="s">
        <v>683</v>
      </c>
      <c r="B2315" s="278">
        <v>18.18</v>
      </c>
    </row>
    <row r="2316" spans="1:2" x14ac:dyDescent="0.25">
      <c r="A2316" s="277" t="s">
        <v>12589</v>
      </c>
      <c r="B2316" s="278">
        <v>17.97</v>
      </c>
    </row>
    <row r="2317" spans="1:2" x14ac:dyDescent="0.25">
      <c r="A2317" s="277" t="s">
        <v>684</v>
      </c>
      <c r="B2317" s="278">
        <v>18.72</v>
      </c>
    </row>
    <row r="2318" spans="1:2" x14ac:dyDescent="0.25">
      <c r="A2318" s="277" t="s">
        <v>12590</v>
      </c>
      <c r="B2318" s="278">
        <v>18.5</v>
      </c>
    </row>
    <row r="2319" spans="1:2" x14ac:dyDescent="0.25">
      <c r="A2319" s="277" t="s">
        <v>685</v>
      </c>
      <c r="B2319" s="278">
        <v>19.600000000000001</v>
      </c>
    </row>
    <row r="2320" spans="1:2" x14ac:dyDescent="0.25">
      <c r="A2320" s="277" t="s">
        <v>12591</v>
      </c>
      <c r="B2320" s="278">
        <v>19.37</v>
      </c>
    </row>
    <row r="2321" spans="1:2" x14ac:dyDescent="0.25">
      <c r="A2321" s="277" t="s">
        <v>686</v>
      </c>
      <c r="B2321" s="278">
        <v>20.23</v>
      </c>
    </row>
    <row r="2322" spans="1:2" x14ac:dyDescent="0.25">
      <c r="A2322" s="277" t="s">
        <v>12592</v>
      </c>
      <c r="B2322" s="278">
        <v>20</v>
      </c>
    </row>
    <row r="2323" spans="1:2" x14ac:dyDescent="0.25">
      <c r="A2323" s="277" t="s">
        <v>687</v>
      </c>
      <c r="B2323" s="278">
        <v>21.26</v>
      </c>
    </row>
    <row r="2324" spans="1:2" x14ac:dyDescent="0.25">
      <c r="A2324" s="277" t="s">
        <v>12593</v>
      </c>
      <c r="B2324" s="278">
        <v>21.01</v>
      </c>
    </row>
    <row r="2325" spans="1:2" x14ac:dyDescent="0.25">
      <c r="A2325" s="277" t="s">
        <v>688</v>
      </c>
      <c r="B2325" s="278">
        <v>9.07</v>
      </c>
    </row>
    <row r="2326" spans="1:2" x14ac:dyDescent="0.25">
      <c r="A2326" s="277" t="s">
        <v>12594</v>
      </c>
      <c r="B2326" s="278">
        <v>8.98</v>
      </c>
    </row>
    <row r="2327" spans="1:2" x14ac:dyDescent="0.25">
      <c r="A2327" s="277" t="s">
        <v>689</v>
      </c>
      <c r="B2327" s="278">
        <v>10.46</v>
      </c>
    </row>
    <row r="2328" spans="1:2" x14ac:dyDescent="0.25">
      <c r="A2328" s="277" t="s">
        <v>12595</v>
      </c>
      <c r="B2328" s="278">
        <v>10.36</v>
      </c>
    </row>
    <row r="2329" spans="1:2" x14ac:dyDescent="0.25">
      <c r="A2329" s="277" t="s">
        <v>690</v>
      </c>
      <c r="B2329" s="278">
        <v>11.91</v>
      </c>
    </row>
    <row r="2330" spans="1:2" x14ac:dyDescent="0.25">
      <c r="A2330" s="277" t="s">
        <v>12596</v>
      </c>
      <c r="B2330" s="278">
        <v>11.8</v>
      </c>
    </row>
    <row r="2331" spans="1:2" x14ac:dyDescent="0.25">
      <c r="A2331" s="277" t="s">
        <v>691</v>
      </c>
      <c r="B2331" s="278">
        <v>13.27</v>
      </c>
    </row>
    <row r="2332" spans="1:2" x14ac:dyDescent="0.25">
      <c r="A2332" s="277" t="s">
        <v>12597</v>
      </c>
      <c r="B2332" s="278">
        <v>13.15</v>
      </c>
    </row>
    <row r="2333" spans="1:2" x14ac:dyDescent="0.25">
      <c r="A2333" s="277" t="s">
        <v>692</v>
      </c>
      <c r="B2333" s="278">
        <v>14.75</v>
      </c>
    </row>
    <row r="2334" spans="1:2" x14ac:dyDescent="0.25">
      <c r="A2334" s="277" t="s">
        <v>12598</v>
      </c>
      <c r="B2334" s="278">
        <v>14.62</v>
      </c>
    </row>
    <row r="2335" spans="1:2" x14ac:dyDescent="0.25">
      <c r="A2335" s="277" t="s">
        <v>693</v>
      </c>
      <c r="B2335" s="278">
        <v>16.07</v>
      </c>
    </row>
    <row r="2336" spans="1:2" x14ac:dyDescent="0.25">
      <c r="A2336" s="277" t="s">
        <v>12599</v>
      </c>
      <c r="B2336" s="278">
        <v>15.93</v>
      </c>
    </row>
    <row r="2337" spans="1:2" x14ac:dyDescent="0.25">
      <c r="A2337" s="277" t="s">
        <v>694</v>
      </c>
      <c r="B2337" s="278">
        <v>17.489999999999998</v>
      </c>
    </row>
    <row r="2338" spans="1:2" x14ac:dyDescent="0.25">
      <c r="A2338" s="277" t="s">
        <v>12600</v>
      </c>
      <c r="B2338" s="278">
        <v>17.34</v>
      </c>
    </row>
    <row r="2339" spans="1:2" x14ac:dyDescent="0.25">
      <c r="A2339" s="277" t="s">
        <v>695</v>
      </c>
      <c r="B2339" s="278">
        <v>19.010000000000002</v>
      </c>
    </row>
    <row r="2340" spans="1:2" x14ac:dyDescent="0.25">
      <c r="A2340" s="277" t="s">
        <v>12601</v>
      </c>
      <c r="B2340" s="278">
        <v>18.84</v>
      </c>
    </row>
    <row r="2341" spans="1:2" x14ac:dyDescent="0.25">
      <c r="A2341" s="277" t="s">
        <v>696</v>
      </c>
      <c r="B2341" s="278">
        <v>20.38</v>
      </c>
    </row>
    <row r="2342" spans="1:2" x14ac:dyDescent="0.25">
      <c r="A2342" s="277" t="s">
        <v>12602</v>
      </c>
      <c r="B2342" s="278">
        <v>20.2</v>
      </c>
    </row>
    <row r="2343" spans="1:2" x14ac:dyDescent="0.25">
      <c r="A2343" s="277" t="s">
        <v>697</v>
      </c>
      <c r="B2343" s="278">
        <v>21.73</v>
      </c>
    </row>
    <row r="2344" spans="1:2" x14ac:dyDescent="0.25">
      <c r="A2344" s="277" t="s">
        <v>12603</v>
      </c>
      <c r="B2344" s="278">
        <v>21.53</v>
      </c>
    </row>
    <row r="2345" spans="1:2" x14ac:dyDescent="0.25">
      <c r="A2345" s="277" t="s">
        <v>698</v>
      </c>
      <c r="B2345" s="278">
        <v>23.26</v>
      </c>
    </row>
    <row r="2346" spans="1:2" x14ac:dyDescent="0.25">
      <c r="A2346" s="277" t="s">
        <v>12604</v>
      </c>
      <c r="B2346" s="278">
        <v>23.05</v>
      </c>
    </row>
    <row r="2347" spans="1:2" x14ac:dyDescent="0.25">
      <c r="A2347" s="277" t="s">
        <v>699</v>
      </c>
      <c r="B2347" s="278">
        <v>24.72</v>
      </c>
    </row>
    <row r="2348" spans="1:2" x14ac:dyDescent="0.25">
      <c r="A2348" s="277" t="s">
        <v>12605</v>
      </c>
      <c r="B2348" s="278">
        <v>24.49</v>
      </c>
    </row>
    <row r="2349" spans="1:2" x14ac:dyDescent="0.25">
      <c r="A2349" s="277" t="s">
        <v>700</v>
      </c>
      <c r="B2349" s="278">
        <v>26.01</v>
      </c>
    </row>
    <row r="2350" spans="1:2" x14ac:dyDescent="0.25">
      <c r="A2350" s="277" t="s">
        <v>12606</v>
      </c>
      <c r="B2350" s="278">
        <v>25.78</v>
      </c>
    </row>
    <row r="2351" spans="1:2" x14ac:dyDescent="0.25">
      <c r="A2351" s="277" t="s">
        <v>701</v>
      </c>
      <c r="B2351" s="278">
        <v>27.46</v>
      </c>
    </row>
    <row r="2352" spans="1:2" x14ac:dyDescent="0.25">
      <c r="A2352" s="277" t="s">
        <v>12607</v>
      </c>
      <c r="B2352" s="278">
        <v>27.21</v>
      </c>
    </row>
    <row r="2353" spans="1:2" x14ac:dyDescent="0.25">
      <c r="A2353" s="277" t="s">
        <v>702</v>
      </c>
      <c r="B2353" s="278">
        <v>29.08</v>
      </c>
    </row>
    <row r="2354" spans="1:2" x14ac:dyDescent="0.25">
      <c r="A2354" s="277" t="s">
        <v>12608</v>
      </c>
      <c r="B2354" s="278">
        <v>28.82</v>
      </c>
    </row>
    <row r="2355" spans="1:2" x14ac:dyDescent="0.25">
      <c r="A2355" s="277" t="s">
        <v>703</v>
      </c>
      <c r="B2355" s="278">
        <v>30.42</v>
      </c>
    </row>
    <row r="2356" spans="1:2" x14ac:dyDescent="0.25">
      <c r="A2356" s="277" t="s">
        <v>12609</v>
      </c>
      <c r="B2356" s="278">
        <v>30.15</v>
      </c>
    </row>
    <row r="2357" spans="1:2" x14ac:dyDescent="0.25">
      <c r="A2357" s="277" t="s">
        <v>704</v>
      </c>
      <c r="B2357" s="278">
        <v>31.89</v>
      </c>
    </row>
    <row r="2358" spans="1:2" x14ac:dyDescent="0.25">
      <c r="A2358" s="277" t="s">
        <v>12610</v>
      </c>
      <c r="B2358" s="278">
        <v>31.61</v>
      </c>
    </row>
    <row r="2359" spans="1:2" x14ac:dyDescent="0.25">
      <c r="A2359" s="277" t="s">
        <v>705</v>
      </c>
      <c r="B2359" s="278">
        <v>32.96</v>
      </c>
    </row>
    <row r="2360" spans="1:2" x14ac:dyDescent="0.25">
      <c r="A2360" s="277" t="s">
        <v>12611</v>
      </c>
      <c r="B2360" s="278">
        <v>32.67</v>
      </c>
    </row>
    <row r="2361" spans="1:2" x14ac:dyDescent="0.25">
      <c r="A2361" s="277" t="s">
        <v>706</v>
      </c>
      <c r="B2361" s="278">
        <v>34.69</v>
      </c>
    </row>
    <row r="2362" spans="1:2" x14ac:dyDescent="0.25">
      <c r="A2362" s="277" t="s">
        <v>12612</v>
      </c>
      <c r="B2362" s="278">
        <v>34.380000000000003</v>
      </c>
    </row>
    <row r="2363" spans="1:2" x14ac:dyDescent="0.25">
      <c r="A2363" s="277" t="s">
        <v>707</v>
      </c>
      <c r="B2363" s="278">
        <v>35.950000000000003</v>
      </c>
    </row>
    <row r="2364" spans="1:2" x14ac:dyDescent="0.25">
      <c r="A2364" s="277" t="s">
        <v>12613</v>
      </c>
      <c r="B2364" s="278">
        <v>35.630000000000003</v>
      </c>
    </row>
    <row r="2365" spans="1:2" x14ac:dyDescent="0.25">
      <c r="A2365" s="277" t="s">
        <v>708</v>
      </c>
      <c r="B2365" s="278">
        <v>37.31</v>
      </c>
    </row>
    <row r="2366" spans="1:2" x14ac:dyDescent="0.25">
      <c r="A2366" s="277" t="s">
        <v>12614</v>
      </c>
      <c r="B2366" s="278">
        <v>36.97</v>
      </c>
    </row>
    <row r="2367" spans="1:2" x14ac:dyDescent="0.25">
      <c r="A2367" s="277" t="s">
        <v>709</v>
      </c>
      <c r="B2367" s="278">
        <v>38.770000000000003</v>
      </c>
    </row>
    <row r="2368" spans="1:2" x14ac:dyDescent="0.25">
      <c r="A2368" s="277" t="s">
        <v>12615</v>
      </c>
      <c r="B2368" s="278">
        <v>38.42</v>
      </c>
    </row>
    <row r="2369" spans="1:2" x14ac:dyDescent="0.25">
      <c r="A2369" s="277" t="s">
        <v>710</v>
      </c>
      <c r="B2369" s="278">
        <v>40.36</v>
      </c>
    </row>
    <row r="2370" spans="1:2" x14ac:dyDescent="0.25">
      <c r="A2370" s="277" t="s">
        <v>12616</v>
      </c>
      <c r="B2370" s="278">
        <v>40</v>
      </c>
    </row>
    <row r="2371" spans="1:2" x14ac:dyDescent="0.25">
      <c r="A2371" s="277" t="s">
        <v>714</v>
      </c>
      <c r="B2371" s="278">
        <v>0.63</v>
      </c>
    </row>
    <row r="2372" spans="1:2" x14ac:dyDescent="0.25">
      <c r="A2372" s="277" t="s">
        <v>12617</v>
      </c>
      <c r="B2372" s="278">
        <v>0.62</v>
      </c>
    </row>
    <row r="2373" spans="1:2" x14ac:dyDescent="0.25">
      <c r="A2373" s="277" t="s">
        <v>715</v>
      </c>
      <c r="B2373" s="278">
        <v>0.8</v>
      </c>
    </row>
    <row r="2374" spans="1:2" x14ac:dyDescent="0.25">
      <c r="A2374" s="277" t="s">
        <v>12618</v>
      </c>
      <c r="B2374" s="278">
        <v>0.78</v>
      </c>
    </row>
    <row r="2375" spans="1:2" x14ac:dyDescent="0.25">
      <c r="A2375" s="277" t="s">
        <v>716</v>
      </c>
      <c r="B2375" s="278">
        <v>0.91</v>
      </c>
    </row>
    <row r="2376" spans="1:2" x14ac:dyDescent="0.25">
      <c r="A2376" s="277" t="s">
        <v>12619</v>
      </c>
      <c r="B2376" s="278">
        <v>0.89</v>
      </c>
    </row>
    <row r="2377" spans="1:2" x14ac:dyDescent="0.25">
      <c r="A2377" s="277" t="s">
        <v>717</v>
      </c>
      <c r="B2377" s="278">
        <v>1.07</v>
      </c>
    </row>
    <row r="2378" spans="1:2" x14ac:dyDescent="0.25">
      <c r="A2378" s="277" t="s">
        <v>12620</v>
      </c>
      <c r="B2378" s="278">
        <v>1.04</v>
      </c>
    </row>
    <row r="2379" spans="1:2" x14ac:dyDescent="0.25">
      <c r="A2379" s="277" t="s">
        <v>718</v>
      </c>
      <c r="B2379" s="278">
        <v>1.28</v>
      </c>
    </row>
    <row r="2380" spans="1:2" x14ac:dyDescent="0.25">
      <c r="A2380" s="277" t="s">
        <v>12621</v>
      </c>
      <c r="B2380" s="278">
        <v>1.25</v>
      </c>
    </row>
    <row r="2381" spans="1:2" x14ac:dyDescent="0.25">
      <c r="A2381" s="277" t="s">
        <v>719</v>
      </c>
      <c r="B2381" s="278">
        <v>1.6</v>
      </c>
    </row>
    <row r="2382" spans="1:2" x14ac:dyDescent="0.25">
      <c r="A2382" s="277" t="s">
        <v>12622</v>
      </c>
      <c r="B2382" s="278">
        <v>1.56</v>
      </c>
    </row>
    <row r="2383" spans="1:2" x14ac:dyDescent="0.25">
      <c r="A2383" s="277" t="s">
        <v>720</v>
      </c>
      <c r="B2383" s="278">
        <v>2.14</v>
      </c>
    </row>
    <row r="2384" spans="1:2" x14ac:dyDescent="0.25">
      <c r="A2384" s="277" t="s">
        <v>12623</v>
      </c>
      <c r="B2384" s="278">
        <v>2.09</v>
      </c>
    </row>
    <row r="2385" spans="1:2" x14ac:dyDescent="0.25">
      <c r="A2385" s="277" t="s">
        <v>721</v>
      </c>
      <c r="B2385" s="278">
        <v>3.21</v>
      </c>
    </row>
    <row r="2386" spans="1:2" x14ac:dyDescent="0.25">
      <c r="A2386" s="277" t="s">
        <v>12624</v>
      </c>
      <c r="B2386" s="278">
        <v>3.14</v>
      </c>
    </row>
    <row r="2387" spans="1:2" x14ac:dyDescent="0.25">
      <c r="A2387" s="277" t="s">
        <v>722</v>
      </c>
      <c r="B2387" s="278">
        <v>6.41</v>
      </c>
    </row>
    <row r="2388" spans="1:2" x14ac:dyDescent="0.25">
      <c r="A2388" s="277" t="s">
        <v>12625</v>
      </c>
      <c r="B2388" s="278">
        <v>6.27</v>
      </c>
    </row>
    <row r="2389" spans="1:2" x14ac:dyDescent="0.25">
      <c r="A2389" s="277" t="s">
        <v>723</v>
      </c>
      <c r="B2389" s="278">
        <v>0.48</v>
      </c>
    </row>
    <row r="2390" spans="1:2" x14ac:dyDescent="0.25">
      <c r="A2390" s="277" t="s">
        <v>12626</v>
      </c>
      <c r="B2390" s="278">
        <v>0.47</v>
      </c>
    </row>
    <row r="2391" spans="1:2" x14ac:dyDescent="0.25">
      <c r="A2391" s="277" t="s">
        <v>724</v>
      </c>
      <c r="B2391" s="278">
        <v>0.62</v>
      </c>
    </row>
    <row r="2392" spans="1:2" x14ac:dyDescent="0.25">
      <c r="A2392" s="277" t="s">
        <v>12627</v>
      </c>
      <c r="B2392" s="278">
        <v>0.6</v>
      </c>
    </row>
    <row r="2393" spans="1:2" x14ac:dyDescent="0.25">
      <c r="A2393" s="277" t="s">
        <v>725</v>
      </c>
      <c r="B2393" s="278">
        <v>0.7</v>
      </c>
    </row>
    <row r="2394" spans="1:2" x14ac:dyDescent="0.25">
      <c r="A2394" s="277" t="s">
        <v>12628</v>
      </c>
      <c r="B2394" s="278">
        <v>0.69</v>
      </c>
    </row>
    <row r="2395" spans="1:2" x14ac:dyDescent="0.25">
      <c r="A2395" s="277" t="s">
        <v>726</v>
      </c>
      <c r="B2395" s="278">
        <v>0.82</v>
      </c>
    </row>
    <row r="2396" spans="1:2" x14ac:dyDescent="0.25">
      <c r="A2396" s="277" t="s">
        <v>12629</v>
      </c>
      <c r="B2396" s="278">
        <v>0.81</v>
      </c>
    </row>
    <row r="2397" spans="1:2" x14ac:dyDescent="0.25">
      <c r="A2397" s="277" t="s">
        <v>727</v>
      </c>
      <c r="B2397" s="278">
        <v>0.99</v>
      </c>
    </row>
    <row r="2398" spans="1:2" x14ac:dyDescent="0.25">
      <c r="A2398" s="277" t="s">
        <v>12630</v>
      </c>
      <c r="B2398" s="278">
        <v>0.97</v>
      </c>
    </row>
    <row r="2399" spans="1:2" x14ac:dyDescent="0.25">
      <c r="A2399" s="277" t="s">
        <v>728</v>
      </c>
      <c r="B2399" s="278">
        <v>1.22</v>
      </c>
    </row>
    <row r="2400" spans="1:2" x14ac:dyDescent="0.25">
      <c r="A2400" s="277" t="s">
        <v>12631</v>
      </c>
      <c r="B2400" s="278">
        <v>1.2</v>
      </c>
    </row>
    <row r="2401" spans="1:2" x14ac:dyDescent="0.25">
      <c r="A2401" s="277" t="s">
        <v>729</v>
      </c>
      <c r="B2401" s="278">
        <v>1.64</v>
      </c>
    </row>
    <row r="2402" spans="1:2" x14ac:dyDescent="0.25">
      <c r="A2402" s="277" t="s">
        <v>12632</v>
      </c>
      <c r="B2402" s="278">
        <v>1.61</v>
      </c>
    </row>
    <row r="2403" spans="1:2" x14ac:dyDescent="0.25">
      <c r="A2403" s="277" t="s">
        <v>730</v>
      </c>
      <c r="B2403" s="278">
        <v>2.46</v>
      </c>
    </row>
    <row r="2404" spans="1:2" x14ac:dyDescent="0.25">
      <c r="A2404" s="277" t="s">
        <v>12633</v>
      </c>
      <c r="B2404" s="278">
        <v>2.42</v>
      </c>
    </row>
    <row r="2405" spans="1:2" x14ac:dyDescent="0.25">
      <c r="A2405" s="277" t="s">
        <v>731</v>
      </c>
      <c r="B2405" s="278">
        <v>4.92</v>
      </c>
    </row>
    <row r="2406" spans="1:2" x14ac:dyDescent="0.25">
      <c r="A2406" s="277" t="s">
        <v>12634</v>
      </c>
      <c r="B2406" s="278">
        <v>4.83</v>
      </c>
    </row>
    <row r="2407" spans="1:2" x14ac:dyDescent="0.25">
      <c r="A2407" s="277" t="s">
        <v>732</v>
      </c>
      <c r="B2407" s="278">
        <v>0.81</v>
      </c>
    </row>
    <row r="2408" spans="1:2" x14ac:dyDescent="0.25">
      <c r="A2408" s="277" t="s">
        <v>12635</v>
      </c>
      <c r="B2408" s="278">
        <v>0.78</v>
      </c>
    </row>
    <row r="2409" spans="1:2" x14ac:dyDescent="0.25">
      <c r="A2409" s="277" t="s">
        <v>733</v>
      </c>
      <c r="B2409" s="278">
        <v>1.03</v>
      </c>
    </row>
    <row r="2410" spans="1:2" x14ac:dyDescent="0.25">
      <c r="A2410" s="277" t="s">
        <v>12636</v>
      </c>
      <c r="B2410" s="278">
        <v>0.99</v>
      </c>
    </row>
    <row r="2411" spans="1:2" x14ac:dyDescent="0.25">
      <c r="A2411" s="277" t="s">
        <v>734</v>
      </c>
      <c r="B2411" s="278">
        <v>1.17</v>
      </c>
    </row>
    <row r="2412" spans="1:2" x14ac:dyDescent="0.25">
      <c r="A2412" s="277" t="s">
        <v>12637</v>
      </c>
      <c r="B2412" s="278">
        <v>1.1200000000000001</v>
      </c>
    </row>
    <row r="2413" spans="1:2" x14ac:dyDescent="0.25">
      <c r="A2413" s="277" t="s">
        <v>735</v>
      </c>
      <c r="B2413" s="278">
        <v>1.37</v>
      </c>
    </row>
    <row r="2414" spans="1:2" x14ac:dyDescent="0.25">
      <c r="A2414" s="277" t="s">
        <v>12638</v>
      </c>
      <c r="B2414" s="278">
        <v>1.31</v>
      </c>
    </row>
    <row r="2415" spans="1:2" x14ac:dyDescent="0.25">
      <c r="A2415" s="277" t="s">
        <v>736</v>
      </c>
      <c r="B2415" s="278">
        <v>1.65</v>
      </c>
    </row>
    <row r="2416" spans="1:2" x14ac:dyDescent="0.25">
      <c r="A2416" s="277" t="s">
        <v>12639</v>
      </c>
      <c r="B2416" s="278">
        <v>1.58</v>
      </c>
    </row>
    <row r="2417" spans="1:2" x14ac:dyDescent="0.25">
      <c r="A2417" s="277" t="s">
        <v>737</v>
      </c>
      <c r="B2417" s="278">
        <v>2.0499999999999998</v>
      </c>
    </row>
    <row r="2418" spans="1:2" x14ac:dyDescent="0.25">
      <c r="A2418" s="277" t="s">
        <v>12640</v>
      </c>
      <c r="B2418" s="278">
        <v>1.96</v>
      </c>
    </row>
    <row r="2419" spans="1:2" x14ac:dyDescent="0.25">
      <c r="A2419" s="277" t="s">
        <v>738</v>
      </c>
      <c r="B2419" s="278">
        <v>2.75</v>
      </c>
    </row>
    <row r="2420" spans="1:2" x14ac:dyDescent="0.25">
      <c r="A2420" s="277" t="s">
        <v>12641</v>
      </c>
      <c r="B2420" s="278">
        <v>2.63</v>
      </c>
    </row>
    <row r="2421" spans="1:2" x14ac:dyDescent="0.25">
      <c r="A2421" s="277" t="s">
        <v>739</v>
      </c>
      <c r="B2421" s="278">
        <v>4.17</v>
      </c>
    </row>
    <row r="2422" spans="1:2" x14ac:dyDescent="0.25">
      <c r="A2422" s="277" t="s">
        <v>12642</v>
      </c>
      <c r="B2422" s="278">
        <v>3.99</v>
      </c>
    </row>
    <row r="2423" spans="1:2" x14ac:dyDescent="0.25">
      <c r="A2423" s="277" t="s">
        <v>740</v>
      </c>
      <c r="B2423" s="278">
        <v>8.27</v>
      </c>
    </row>
    <row r="2424" spans="1:2" x14ac:dyDescent="0.25">
      <c r="A2424" s="277" t="s">
        <v>12643</v>
      </c>
      <c r="B2424" s="278">
        <v>7.92</v>
      </c>
    </row>
    <row r="2425" spans="1:2" x14ac:dyDescent="0.25">
      <c r="A2425" s="277" t="s">
        <v>741</v>
      </c>
      <c r="B2425" s="278">
        <v>0.64</v>
      </c>
    </row>
    <row r="2426" spans="1:2" x14ac:dyDescent="0.25">
      <c r="A2426" s="277" t="s">
        <v>12644</v>
      </c>
      <c r="B2426" s="278">
        <v>0.63</v>
      </c>
    </row>
    <row r="2427" spans="1:2" x14ac:dyDescent="0.25">
      <c r="A2427" s="277" t="s">
        <v>742</v>
      </c>
      <c r="B2427" s="278">
        <v>0.81</v>
      </c>
    </row>
    <row r="2428" spans="1:2" x14ac:dyDescent="0.25">
      <c r="A2428" s="277" t="s">
        <v>12645</v>
      </c>
      <c r="B2428" s="278">
        <v>0.79</v>
      </c>
    </row>
    <row r="2429" spans="1:2" x14ac:dyDescent="0.25">
      <c r="A2429" s="277" t="s">
        <v>743</v>
      </c>
      <c r="B2429" s="278">
        <v>0.92</v>
      </c>
    </row>
    <row r="2430" spans="1:2" x14ac:dyDescent="0.25">
      <c r="A2430" s="277" t="s">
        <v>12646</v>
      </c>
      <c r="B2430" s="278">
        <v>0.9</v>
      </c>
    </row>
    <row r="2431" spans="1:2" x14ac:dyDescent="0.25">
      <c r="A2431" s="277" t="s">
        <v>744</v>
      </c>
      <c r="B2431" s="278">
        <v>1.07</v>
      </c>
    </row>
    <row r="2432" spans="1:2" x14ac:dyDescent="0.25">
      <c r="A2432" s="277" t="s">
        <v>12647</v>
      </c>
      <c r="B2432" s="278">
        <v>1.05</v>
      </c>
    </row>
    <row r="2433" spans="1:2" x14ac:dyDescent="0.25">
      <c r="A2433" s="277" t="s">
        <v>745</v>
      </c>
      <c r="B2433" s="278">
        <v>1.29</v>
      </c>
    </row>
    <row r="2434" spans="1:2" x14ac:dyDescent="0.25">
      <c r="A2434" s="277" t="s">
        <v>12648</v>
      </c>
      <c r="B2434" s="278">
        <v>1.26</v>
      </c>
    </row>
    <row r="2435" spans="1:2" x14ac:dyDescent="0.25">
      <c r="A2435" s="277" t="s">
        <v>746</v>
      </c>
      <c r="B2435" s="278">
        <v>1.62</v>
      </c>
    </row>
    <row r="2436" spans="1:2" x14ac:dyDescent="0.25">
      <c r="A2436" s="277" t="s">
        <v>12649</v>
      </c>
      <c r="B2436" s="278">
        <v>1.58</v>
      </c>
    </row>
    <row r="2437" spans="1:2" x14ac:dyDescent="0.25">
      <c r="A2437" s="277" t="s">
        <v>747</v>
      </c>
      <c r="B2437" s="278">
        <v>2.16</v>
      </c>
    </row>
    <row r="2438" spans="1:2" x14ac:dyDescent="0.25">
      <c r="A2438" s="277" t="s">
        <v>12650</v>
      </c>
      <c r="B2438" s="278">
        <v>2.12</v>
      </c>
    </row>
    <row r="2439" spans="1:2" x14ac:dyDescent="0.25">
      <c r="A2439" s="277" t="s">
        <v>748</v>
      </c>
      <c r="B2439" s="278">
        <v>3.24</v>
      </c>
    </row>
    <row r="2440" spans="1:2" x14ac:dyDescent="0.25">
      <c r="A2440" s="277" t="s">
        <v>12651</v>
      </c>
      <c r="B2440" s="278">
        <v>3.17</v>
      </c>
    </row>
    <row r="2441" spans="1:2" x14ac:dyDescent="0.25">
      <c r="A2441" s="277" t="s">
        <v>749</v>
      </c>
      <c r="B2441" s="278">
        <v>6.48</v>
      </c>
    </row>
    <row r="2442" spans="1:2" x14ac:dyDescent="0.25">
      <c r="A2442" s="277" t="s">
        <v>12652</v>
      </c>
      <c r="B2442" s="278">
        <v>6.34</v>
      </c>
    </row>
    <row r="2443" spans="1:2" x14ac:dyDescent="0.25">
      <c r="A2443" s="277" t="s">
        <v>750</v>
      </c>
      <c r="B2443" s="278">
        <v>0.51</v>
      </c>
    </row>
    <row r="2444" spans="1:2" x14ac:dyDescent="0.25">
      <c r="A2444" s="277" t="s">
        <v>12653</v>
      </c>
      <c r="B2444" s="278">
        <v>0.5</v>
      </c>
    </row>
    <row r="2445" spans="1:2" x14ac:dyDescent="0.25">
      <c r="A2445" s="277" t="s">
        <v>751</v>
      </c>
      <c r="B2445" s="278">
        <v>0.65</v>
      </c>
    </row>
    <row r="2446" spans="1:2" x14ac:dyDescent="0.25">
      <c r="A2446" s="277" t="s">
        <v>12654</v>
      </c>
      <c r="B2446" s="278">
        <v>0.64</v>
      </c>
    </row>
    <row r="2447" spans="1:2" x14ac:dyDescent="0.25">
      <c r="A2447" s="277" t="s">
        <v>752</v>
      </c>
      <c r="B2447" s="278">
        <v>0.74</v>
      </c>
    </row>
    <row r="2448" spans="1:2" x14ac:dyDescent="0.25">
      <c r="A2448" s="277" t="s">
        <v>12655</v>
      </c>
      <c r="B2448" s="278">
        <v>0.73</v>
      </c>
    </row>
    <row r="2449" spans="1:2" x14ac:dyDescent="0.25">
      <c r="A2449" s="277" t="s">
        <v>753</v>
      </c>
      <c r="B2449" s="278">
        <v>0.86</v>
      </c>
    </row>
    <row r="2450" spans="1:2" x14ac:dyDescent="0.25">
      <c r="A2450" s="277" t="s">
        <v>12656</v>
      </c>
      <c r="B2450" s="278">
        <v>0.85</v>
      </c>
    </row>
    <row r="2451" spans="1:2" x14ac:dyDescent="0.25">
      <c r="A2451" s="277" t="s">
        <v>754</v>
      </c>
      <c r="B2451" s="278">
        <v>1.03</v>
      </c>
    </row>
    <row r="2452" spans="1:2" x14ac:dyDescent="0.25">
      <c r="A2452" s="277" t="s">
        <v>12657</v>
      </c>
      <c r="B2452" s="278">
        <v>1.02</v>
      </c>
    </row>
    <row r="2453" spans="1:2" x14ac:dyDescent="0.25">
      <c r="A2453" s="277" t="s">
        <v>755</v>
      </c>
      <c r="B2453" s="278">
        <v>1.28</v>
      </c>
    </row>
    <row r="2454" spans="1:2" x14ac:dyDescent="0.25">
      <c r="A2454" s="277" t="s">
        <v>12658</v>
      </c>
      <c r="B2454" s="278">
        <v>1.26</v>
      </c>
    </row>
    <row r="2455" spans="1:2" x14ac:dyDescent="0.25">
      <c r="A2455" s="277" t="s">
        <v>756</v>
      </c>
      <c r="B2455" s="278">
        <v>1.72</v>
      </c>
    </row>
    <row r="2456" spans="1:2" x14ac:dyDescent="0.25">
      <c r="A2456" s="277" t="s">
        <v>12659</v>
      </c>
      <c r="B2456" s="278">
        <v>1.69</v>
      </c>
    </row>
    <row r="2457" spans="1:2" x14ac:dyDescent="0.25">
      <c r="A2457" s="277" t="s">
        <v>757</v>
      </c>
      <c r="B2457" s="278">
        <v>2.63</v>
      </c>
    </row>
    <row r="2458" spans="1:2" x14ac:dyDescent="0.25">
      <c r="A2458" s="277" t="s">
        <v>12660</v>
      </c>
      <c r="B2458" s="278">
        <v>2.59</v>
      </c>
    </row>
    <row r="2459" spans="1:2" x14ac:dyDescent="0.25">
      <c r="A2459" s="277" t="s">
        <v>758</v>
      </c>
      <c r="B2459" s="278">
        <v>5.16</v>
      </c>
    </row>
    <row r="2460" spans="1:2" x14ac:dyDescent="0.25">
      <c r="A2460" s="277" t="s">
        <v>12661</v>
      </c>
      <c r="B2460" s="278">
        <v>5.07</v>
      </c>
    </row>
    <row r="2461" spans="1:2" x14ac:dyDescent="0.25">
      <c r="A2461" s="277" t="s">
        <v>759</v>
      </c>
      <c r="B2461" s="278">
        <v>0.37</v>
      </c>
    </row>
    <row r="2462" spans="1:2" x14ac:dyDescent="0.25">
      <c r="A2462" s="277" t="s">
        <v>12662</v>
      </c>
      <c r="B2462" s="278">
        <v>0.37</v>
      </c>
    </row>
    <row r="2463" spans="1:2" x14ac:dyDescent="0.25">
      <c r="A2463" s="277" t="s">
        <v>760</v>
      </c>
      <c r="B2463" s="278">
        <v>0.45</v>
      </c>
    </row>
    <row r="2464" spans="1:2" x14ac:dyDescent="0.25">
      <c r="A2464" s="277" t="s">
        <v>12663</v>
      </c>
      <c r="B2464" s="278">
        <v>0.44</v>
      </c>
    </row>
    <row r="2465" spans="1:2" x14ac:dyDescent="0.25">
      <c r="A2465" s="277" t="s">
        <v>761</v>
      </c>
      <c r="B2465" s="278">
        <v>0.53</v>
      </c>
    </row>
    <row r="2466" spans="1:2" x14ac:dyDescent="0.25">
      <c r="A2466" s="277" t="s">
        <v>12664</v>
      </c>
      <c r="B2466" s="278">
        <v>0.52</v>
      </c>
    </row>
    <row r="2467" spans="1:2" x14ac:dyDescent="0.25">
      <c r="A2467" s="277" t="s">
        <v>762</v>
      </c>
      <c r="B2467" s="278">
        <v>0.61</v>
      </c>
    </row>
    <row r="2468" spans="1:2" x14ac:dyDescent="0.25">
      <c r="A2468" s="277" t="s">
        <v>12665</v>
      </c>
      <c r="B2468" s="278">
        <v>0.6</v>
      </c>
    </row>
    <row r="2469" spans="1:2" x14ac:dyDescent="0.25">
      <c r="A2469" s="277" t="s">
        <v>763</v>
      </c>
      <c r="B2469" s="278">
        <v>0.73</v>
      </c>
    </row>
    <row r="2470" spans="1:2" x14ac:dyDescent="0.25">
      <c r="A2470" s="277" t="s">
        <v>12666</v>
      </c>
      <c r="B2470" s="278">
        <v>0.72</v>
      </c>
    </row>
    <row r="2471" spans="1:2" x14ac:dyDescent="0.25">
      <c r="A2471" s="277" t="s">
        <v>764</v>
      </c>
      <c r="B2471" s="278">
        <v>0.92</v>
      </c>
    </row>
    <row r="2472" spans="1:2" x14ac:dyDescent="0.25">
      <c r="A2472" s="277" t="s">
        <v>12667</v>
      </c>
      <c r="B2472" s="278">
        <v>0.9</v>
      </c>
    </row>
    <row r="2473" spans="1:2" x14ac:dyDescent="0.25">
      <c r="A2473" s="277" t="s">
        <v>765</v>
      </c>
      <c r="B2473" s="278">
        <v>1.22</v>
      </c>
    </row>
    <row r="2474" spans="1:2" x14ac:dyDescent="0.25">
      <c r="A2474" s="277" t="s">
        <v>12668</v>
      </c>
      <c r="B2474" s="278">
        <v>1.2</v>
      </c>
    </row>
    <row r="2475" spans="1:2" x14ac:dyDescent="0.25">
      <c r="A2475" s="277" t="s">
        <v>766</v>
      </c>
      <c r="B2475" s="278">
        <v>1.85</v>
      </c>
    </row>
    <row r="2476" spans="1:2" x14ac:dyDescent="0.25">
      <c r="A2476" s="277" t="s">
        <v>12669</v>
      </c>
      <c r="B2476" s="278">
        <v>1.81</v>
      </c>
    </row>
    <row r="2477" spans="1:2" x14ac:dyDescent="0.25">
      <c r="A2477" s="277" t="s">
        <v>767</v>
      </c>
      <c r="B2477" s="278">
        <v>3.68</v>
      </c>
    </row>
    <row r="2478" spans="1:2" x14ac:dyDescent="0.25">
      <c r="A2478" s="277" t="s">
        <v>12670</v>
      </c>
      <c r="B2478" s="278">
        <v>3.62</v>
      </c>
    </row>
    <row r="2479" spans="1:2" x14ac:dyDescent="0.25">
      <c r="A2479" s="277" t="s">
        <v>6867</v>
      </c>
      <c r="B2479" s="278">
        <v>0.28000000000000003</v>
      </c>
    </row>
    <row r="2480" spans="1:2" x14ac:dyDescent="0.25">
      <c r="A2480" s="277" t="s">
        <v>12671</v>
      </c>
      <c r="B2480" s="278">
        <v>0.28000000000000003</v>
      </c>
    </row>
    <row r="2481" spans="1:2" x14ac:dyDescent="0.25">
      <c r="A2481" s="277" t="s">
        <v>6868</v>
      </c>
      <c r="B2481" s="278">
        <v>0.37</v>
      </c>
    </row>
    <row r="2482" spans="1:2" x14ac:dyDescent="0.25">
      <c r="A2482" s="277" t="s">
        <v>12672</v>
      </c>
      <c r="B2482" s="278">
        <v>0.36</v>
      </c>
    </row>
    <row r="2483" spans="1:2" x14ac:dyDescent="0.25">
      <c r="A2483" s="277" t="s">
        <v>6869</v>
      </c>
      <c r="B2483" s="278">
        <v>0.48</v>
      </c>
    </row>
    <row r="2484" spans="1:2" x14ac:dyDescent="0.25">
      <c r="A2484" s="277" t="s">
        <v>12673</v>
      </c>
      <c r="B2484" s="278">
        <v>0.47</v>
      </c>
    </row>
    <row r="2485" spans="1:2" x14ac:dyDescent="0.25">
      <c r="A2485" s="277" t="s">
        <v>6870</v>
      </c>
      <c r="B2485" s="278">
        <v>7.42</v>
      </c>
    </row>
    <row r="2486" spans="1:2" x14ac:dyDescent="0.25">
      <c r="A2486" s="277" t="s">
        <v>12674</v>
      </c>
      <c r="B2486" s="278">
        <v>6.86</v>
      </c>
    </row>
    <row r="2487" spans="1:2" x14ac:dyDescent="0.25">
      <c r="A2487" s="277" t="s">
        <v>768</v>
      </c>
      <c r="B2487" s="278">
        <v>21.7</v>
      </c>
    </row>
    <row r="2488" spans="1:2" x14ac:dyDescent="0.25">
      <c r="A2488" s="277" t="s">
        <v>12675</v>
      </c>
      <c r="B2488" s="278">
        <v>20.92</v>
      </c>
    </row>
    <row r="2489" spans="1:2" x14ac:dyDescent="0.25">
      <c r="A2489" s="277" t="s">
        <v>769</v>
      </c>
      <c r="B2489" s="278">
        <v>1.42</v>
      </c>
    </row>
    <row r="2490" spans="1:2" x14ac:dyDescent="0.25">
      <c r="A2490" s="277" t="s">
        <v>12676</v>
      </c>
      <c r="B2490" s="278">
        <v>1.41</v>
      </c>
    </row>
    <row r="2491" spans="1:2" x14ac:dyDescent="0.25">
      <c r="A2491" s="277" t="s">
        <v>6871</v>
      </c>
      <c r="B2491" s="278">
        <v>12.98</v>
      </c>
    </row>
    <row r="2492" spans="1:2" x14ac:dyDescent="0.25">
      <c r="A2492" s="277" t="s">
        <v>12677</v>
      </c>
      <c r="B2492" s="278">
        <v>12.18</v>
      </c>
    </row>
    <row r="2493" spans="1:2" x14ac:dyDescent="0.25">
      <c r="A2493" s="277" t="s">
        <v>6872</v>
      </c>
      <c r="B2493" s="278">
        <v>13.64</v>
      </c>
    </row>
    <row r="2494" spans="1:2" x14ac:dyDescent="0.25">
      <c r="A2494" s="277" t="s">
        <v>12678</v>
      </c>
      <c r="B2494" s="278">
        <v>12.8</v>
      </c>
    </row>
    <row r="2495" spans="1:2" x14ac:dyDescent="0.25">
      <c r="A2495" s="277" t="s">
        <v>6873</v>
      </c>
      <c r="B2495" s="278">
        <v>14.32</v>
      </c>
    </row>
    <row r="2496" spans="1:2" x14ac:dyDescent="0.25">
      <c r="A2496" s="277" t="s">
        <v>12679</v>
      </c>
      <c r="B2496" s="278">
        <v>13.44</v>
      </c>
    </row>
    <row r="2497" spans="1:2" x14ac:dyDescent="0.25">
      <c r="A2497" s="277" t="s">
        <v>6874</v>
      </c>
      <c r="B2497" s="278">
        <v>15.04</v>
      </c>
    </row>
    <row r="2498" spans="1:2" x14ac:dyDescent="0.25">
      <c r="A2498" s="277" t="s">
        <v>12680</v>
      </c>
      <c r="B2498" s="278">
        <v>14.12</v>
      </c>
    </row>
    <row r="2499" spans="1:2" x14ac:dyDescent="0.25">
      <c r="A2499" s="277" t="s">
        <v>6875</v>
      </c>
      <c r="B2499" s="278">
        <v>15.76</v>
      </c>
    </row>
    <row r="2500" spans="1:2" x14ac:dyDescent="0.25">
      <c r="A2500" s="277" t="s">
        <v>12681</v>
      </c>
      <c r="B2500" s="278">
        <v>14.79</v>
      </c>
    </row>
    <row r="2501" spans="1:2" x14ac:dyDescent="0.25">
      <c r="A2501" s="277" t="s">
        <v>6876</v>
      </c>
      <c r="B2501" s="278">
        <v>16.559999999999999</v>
      </c>
    </row>
    <row r="2502" spans="1:2" x14ac:dyDescent="0.25">
      <c r="A2502" s="277" t="s">
        <v>12682</v>
      </c>
      <c r="B2502" s="278">
        <v>15.55</v>
      </c>
    </row>
    <row r="2503" spans="1:2" x14ac:dyDescent="0.25">
      <c r="A2503" s="277" t="s">
        <v>6877</v>
      </c>
      <c r="B2503" s="278">
        <v>17.41</v>
      </c>
    </row>
    <row r="2504" spans="1:2" x14ac:dyDescent="0.25">
      <c r="A2504" s="277" t="s">
        <v>12683</v>
      </c>
      <c r="B2504" s="278">
        <v>16.350000000000001</v>
      </c>
    </row>
    <row r="2505" spans="1:2" x14ac:dyDescent="0.25">
      <c r="A2505" s="277" t="s">
        <v>6878</v>
      </c>
      <c r="B2505" s="278">
        <v>18.27</v>
      </c>
    </row>
    <row r="2506" spans="1:2" x14ac:dyDescent="0.25">
      <c r="A2506" s="277" t="s">
        <v>12684</v>
      </c>
      <c r="B2506" s="278">
        <v>17.149999999999999</v>
      </c>
    </row>
    <row r="2507" spans="1:2" x14ac:dyDescent="0.25">
      <c r="A2507" s="277" t="s">
        <v>6879</v>
      </c>
      <c r="B2507" s="278">
        <v>19.149999999999999</v>
      </c>
    </row>
    <row r="2508" spans="1:2" x14ac:dyDescent="0.25">
      <c r="A2508" s="277" t="s">
        <v>12685</v>
      </c>
      <c r="B2508" s="278">
        <v>17.98</v>
      </c>
    </row>
    <row r="2509" spans="1:2" x14ac:dyDescent="0.25">
      <c r="A2509" s="277" t="s">
        <v>770</v>
      </c>
      <c r="B2509" s="278">
        <v>29.08</v>
      </c>
    </row>
    <row r="2510" spans="1:2" x14ac:dyDescent="0.25">
      <c r="A2510" s="277" t="s">
        <v>12686</v>
      </c>
      <c r="B2510" s="278">
        <v>26.57</v>
      </c>
    </row>
    <row r="2511" spans="1:2" x14ac:dyDescent="0.25">
      <c r="A2511" s="277" t="s">
        <v>771</v>
      </c>
      <c r="B2511" s="278">
        <v>20.47</v>
      </c>
    </row>
    <row r="2512" spans="1:2" x14ac:dyDescent="0.25">
      <c r="A2512" s="277" t="s">
        <v>12687</v>
      </c>
      <c r="B2512" s="278">
        <v>18.47</v>
      </c>
    </row>
    <row r="2513" spans="1:2" x14ac:dyDescent="0.25">
      <c r="A2513" s="277" t="s">
        <v>772</v>
      </c>
      <c r="B2513" s="278">
        <v>20.63</v>
      </c>
    </row>
    <row r="2514" spans="1:2" x14ac:dyDescent="0.25">
      <c r="A2514" s="277" t="s">
        <v>12688</v>
      </c>
      <c r="B2514" s="278">
        <v>18.63</v>
      </c>
    </row>
    <row r="2515" spans="1:2" x14ac:dyDescent="0.25">
      <c r="A2515" s="277" t="s">
        <v>6880</v>
      </c>
      <c r="B2515" s="278">
        <v>38.840000000000003</v>
      </c>
    </row>
    <row r="2516" spans="1:2" x14ac:dyDescent="0.25">
      <c r="A2516" s="277" t="s">
        <v>12689</v>
      </c>
      <c r="B2516" s="278">
        <v>35.32</v>
      </c>
    </row>
    <row r="2517" spans="1:2" x14ac:dyDescent="0.25">
      <c r="A2517" s="277" t="s">
        <v>773</v>
      </c>
      <c r="B2517" s="278">
        <v>42.93</v>
      </c>
    </row>
    <row r="2518" spans="1:2" x14ac:dyDescent="0.25">
      <c r="A2518" s="277" t="s">
        <v>12690</v>
      </c>
      <c r="B2518" s="278">
        <v>38.51</v>
      </c>
    </row>
    <row r="2519" spans="1:2" x14ac:dyDescent="0.25">
      <c r="A2519" s="277" t="s">
        <v>774</v>
      </c>
      <c r="B2519" s="278">
        <v>77.12</v>
      </c>
    </row>
    <row r="2520" spans="1:2" x14ac:dyDescent="0.25">
      <c r="A2520" s="277" t="s">
        <v>12691</v>
      </c>
      <c r="B2520" s="278">
        <v>69.14</v>
      </c>
    </row>
    <row r="2521" spans="1:2" x14ac:dyDescent="0.25">
      <c r="A2521" s="277" t="s">
        <v>6881</v>
      </c>
      <c r="B2521" s="278">
        <v>189.13</v>
      </c>
    </row>
    <row r="2522" spans="1:2" x14ac:dyDescent="0.25">
      <c r="A2522" s="277" t="s">
        <v>12692</v>
      </c>
      <c r="B2522" s="278">
        <v>169.4</v>
      </c>
    </row>
    <row r="2523" spans="1:2" x14ac:dyDescent="0.25">
      <c r="A2523" s="277" t="s">
        <v>775</v>
      </c>
      <c r="B2523" s="278">
        <v>52.61</v>
      </c>
    </row>
    <row r="2524" spans="1:2" x14ac:dyDescent="0.25">
      <c r="A2524" s="277" t="s">
        <v>12693</v>
      </c>
      <c r="B2524" s="278">
        <v>50.05</v>
      </c>
    </row>
    <row r="2525" spans="1:2" x14ac:dyDescent="0.25">
      <c r="A2525" s="277" t="s">
        <v>776</v>
      </c>
      <c r="B2525" s="278">
        <v>58.09</v>
      </c>
    </row>
    <row r="2526" spans="1:2" x14ac:dyDescent="0.25">
      <c r="A2526" s="277" t="s">
        <v>12694</v>
      </c>
      <c r="B2526" s="278">
        <v>55.25</v>
      </c>
    </row>
    <row r="2527" spans="1:2" x14ac:dyDescent="0.25">
      <c r="A2527" s="277" t="s">
        <v>777</v>
      </c>
      <c r="B2527" s="278">
        <v>66.010000000000005</v>
      </c>
    </row>
    <row r="2528" spans="1:2" x14ac:dyDescent="0.25">
      <c r="A2528" s="277" t="s">
        <v>12695</v>
      </c>
      <c r="B2528" s="278">
        <v>62.78</v>
      </c>
    </row>
    <row r="2529" spans="1:2" x14ac:dyDescent="0.25">
      <c r="A2529" s="277" t="s">
        <v>778</v>
      </c>
      <c r="B2529" s="278">
        <v>76.569999999999993</v>
      </c>
    </row>
    <row r="2530" spans="1:2" x14ac:dyDescent="0.25">
      <c r="A2530" s="277" t="s">
        <v>12696</v>
      </c>
      <c r="B2530" s="278">
        <v>72.83</v>
      </c>
    </row>
    <row r="2531" spans="1:2" x14ac:dyDescent="0.25">
      <c r="A2531" s="277" t="s">
        <v>779</v>
      </c>
      <c r="B2531" s="278">
        <v>87.14</v>
      </c>
    </row>
    <row r="2532" spans="1:2" x14ac:dyDescent="0.25">
      <c r="A2532" s="277" t="s">
        <v>12697</v>
      </c>
      <c r="B2532" s="278">
        <v>82.87</v>
      </c>
    </row>
    <row r="2533" spans="1:2" x14ac:dyDescent="0.25">
      <c r="A2533" s="277" t="s">
        <v>6882</v>
      </c>
      <c r="B2533" s="278">
        <v>82.76</v>
      </c>
    </row>
    <row r="2534" spans="1:2" x14ac:dyDescent="0.25">
      <c r="A2534" s="277" t="s">
        <v>12698</v>
      </c>
      <c r="B2534" s="278">
        <v>74.94</v>
      </c>
    </row>
    <row r="2535" spans="1:2" x14ac:dyDescent="0.25">
      <c r="A2535" s="277" t="s">
        <v>780</v>
      </c>
      <c r="B2535" s="278">
        <v>153.76</v>
      </c>
    </row>
    <row r="2536" spans="1:2" x14ac:dyDescent="0.25">
      <c r="A2536" s="277" t="s">
        <v>12699</v>
      </c>
      <c r="B2536" s="278">
        <v>137.82</v>
      </c>
    </row>
    <row r="2537" spans="1:2" x14ac:dyDescent="0.25">
      <c r="A2537" s="277" t="s">
        <v>781</v>
      </c>
      <c r="B2537" s="278">
        <v>154.62</v>
      </c>
    </row>
    <row r="2538" spans="1:2" x14ac:dyDescent="0.25">
      <c r="A2538" s="277" t="s">
        <v>12700</v>
      </c>
      <c r="B2538" s="278">
        <v>137.57</v>
      </c>
    </row>
    <row r="2539" spans="1:2" x14ac:dyDescent="0.25">
      <c r="A2539" s="277" t="s">
        <v>782</v>
      </c>
      <c r="B2539" s="278">
        <v>60.16</v>
      </c>
    </row>
    <row r="2540" spans="1:2" x14ac:dyDescent="0.25">
      <c r="A2540" s="277" t="s">
        <v>12701</v>
      </c>
      <c r="B2540" s="278">
        <v>54.48</v>
      </c>
    </row>
    <row r="2541" spans="1:2" x14ac:dyDescent="0.25">
      <c r="A2541" s="277" t="s">
        <v>783</v>
      </c>
      <c r="B2541" s="278">
        <v>78.209999999999994</v>
      </c>
    </row>
    <row r="2542" spans="1:2" x14ac:dyDescent="0.25">
      <c r="A2542" s="277" t="s">
        <v>12702</v>
      </c>
      <c r="B2542" s="278">
        <v>70.83</v>
      </c>
    </row>
    <row r="2543" spans="1:2" x14ac:dyDescent="0.25">
      <c r="A2543" s="277" t="s">
        <v>784</v>
      </c>
      <c r="B2543" s="278">
        <v>1.01</v>
      </c>
    </row>
    <row r="2544" spans="1:2" x14ac:dyDescent="0.25">
      <c r="A2544" s="277" t="s">
        <v>12703</v>
      </c>
      <c r="B2544" s="278">
        <v>0.98</v>
      </c>
    </row>
    <row r="2545" spans="1:2" x14ac:dyDescent="0.25">
      <c r="A2545" s="277" t="s">
        <v>785</v>
      </c>
      <c r="B2545" s="278">
        <v>0.84</v>
      </c>
    </row>
    <row r="2546" spans="1:2" x14ac:dyDescent="0.25">
      <c r="A2546" s="277" t="s">
        <v>12704</v>
      </c>
      <c r="B2546" s="278">
        <v>0.81</v>
      </c>
    </row>
    <row r="2547" spans="1:2" x14ac:dyDescent="0.25">
      <c r="A2547" s="277" t="s">
        <v>786</v>
      </c>
      <c r="B2547" s="278">
        <v>0.81</v>
      </c>
    </row>
    <row r="2548" spans="1:2" x14ac:dyDescent="0.25">
      <c r="A2548" s="277" t="s">
        <v>12705</v>
      </c>
      <c r="B2548" s="278">
        <v>0.78</v>
      </c>
    </row>
    <row r="2549" spans="1:2" x14ac:dyDescent="0.25">
      <c r="A2549" s="277" t="s">
        <v>787</v>
      </c>
      <c r="B2549" s="278">
        <v>8.65</v>
      </c>
    </row>
    <row r="2550" spans="1:2" x14ac:dyDescent="0.25">
      <c r="A2550" s="277" t="s">
        <v>12706</v>
      </c>
      <c r="B2550" s="278">
        <v>8.31</v>
      </c>
    </row>
    <row r="2551" spans="1:2" x14ac:dyDescent="0.25">
      <c r="A2551" s="277" t="s">
        <v>788</v>
      </c>
      <c r="B2551" s="278">
        <v>6.19</v>
      </c>
    </row>
    <row r="2552" spans="1:2" x14ac:dyDescent="0.25">
      <c r="A2552" s="277" t="s">
        <v>12707</v>
      </c>
      <c r="B2552" s="278">
        <v>5.97</v>
      </c>
    </row>
    <row r="2553" spans="1:2" x14ac:dyDescent="0.25">
      <c r="A2553" s="277" t="s">
        <v>789</v>
      </c>
      <c r="B2553" s="278">
        <v>5.47</v>
      </c>
    </row>
    <row r="2554" spans="1:2" x14ac:dyDescent="0.25">
      <c r="A2554" s="277" t="s">
        <v>12708</v>
      </c>
      <c r="B2554" s="278">
        <v>5.3</v>
      </c>
    </row>
    <row r="2555" spans="1:2" x14ac:dyDescent="0.25">
      <c r="A2555" s="277" t="s">
        <v>790</v>
      </c>
      <c r="B2555" s="278">
        <v>5.09</v>
      </c>
    </row>
    <row r="2556" spans="1:2" x14ac:dyDescent="0.25">
      <c r="A2556" s="277" t="s">
        <v>12709</v>
      </c>
      <c r="B2556" s="278">
        <v>4.93</v>
      </c>
    </row>
    <row r="2557" spans="1:2" x14ac:dyDescent="0.25">
      <c r="A2557" s="277" t="s">
        <v>791</v>
      </c>
      <c r="B2557" s="278">
        <v>4.92</v>
      </c>
    </row>
    <row r="2558" spans="1:2" x14ac:dyDescent="0.25">
      <c r="A2558" s="277" t="s">
        <v>12710</v>
      </c>
      <c r="B2558" s="278">
        <v>4.78</v>
      </c>
    </row>
    <row r="2559" spans="1:2" x14ac:dyDescent="0.25">
      <c r="A2559" s="277" t="s">
        <v>792</v>
      </c>
      <c r="B2559" s="278">
        <v>3.37</v>
      </c>
    </row>
    <row r="2560" spans="1:2" x14ac:dyDescent="0.25">
      <c r="A2560" s="277" t="s">
        <v>12711</v>
      </c>
      <c r="B2560" s="278">
        <v>3.27</v>
      </c>
    </row>
    <row r="2561" spans="1:2" x14ac:dyDescent="0.25">
      <c r="A2561" s="277" t="s">
        <v>793</v>
      </c>
      <c r="B2561" s="278">
        <v>3.63</v>
      </c>
    </row>
    <row r="2562" spans="1:2" x14ac:dyDescent="0.25">
      <c r="A2562" s="277" t="s">
        <v>12712</v>
      </c>
      <c r="B2562" s="278">
        <v>3.63</v>
      </c>
    </row>
    <row r="2563" spans="1:2" x14ac:dyDescent="0.25">
      <c r="A2563" s="277" t="s">
        <v>794</v>
      </c>
      <c r="B2563" s="278">
        <v>2.99</v>
      </c>
    </row>
    <row r="2564" spans="1:2" x14ac:dyDescent="0.25">
      <c r="A2564" s="277" t="s">
        <v>12713</v>
      </c>
      <c r="B2564" s="278">
        <v>2.99</v>
      </c>
    </row>
    <row r="2565" spans="1:2" x14ac:dyDescent="0.25">
      <c r="A2565" s="277" t="s">
        <v>795</v>
      </c>
      <c r="B2565" s="278">
        <v>6.82</v>
      </c>
    </row>
    <row r="2566" spans="1:2" x14ac:dyDescent="0.25">
      <c r="A2566" s="277" t="s">
        <v>12714</v>
      </c>
      <c r="B2566" s="278">
        <v>6.55</v>
      </c>
    </row>
    <row r="2567" spans="1:2" x14ac:dyDescent="0.25">
      <c r="A2567" s="277" t="s">
        <v>796</v>
      </c>
      <c r="B2567" s="278">
        <v>4.62</v>
      </c>
    </row>
    <row r="2568" spans="1:2" x14ac:dyDescent="0.25">
      <c r="A2568" s="277" t="s">
        <v>12715</v>
      </c>
      <c r="B2568" s="278">
        <v>4.47</v>
      </c>
    </row>
    <row r="2569" spans="1:2" x14ac:dyDescent="0.25">
      <c r="A2569" s="277" t="s">
        <v>797</v>
      </c>
      <c r="B2569" s="278">
        <v>3.9</v>
      </c>
    </row>
    <row r="2570" spans="1:2" x14ac:dyDescent="0.25">
      <c r="A2570" s="277" t="s">
        <v>12716</v>
      </c>
      <c r="B2570" s="278">
        <v>3.79</v>
      </c>
    </row>
    <row r="2571" spans="1:2" x14ac:dyDescent="0.25">
      <c r="A2571" s="277" t="s">
        <v>798</v>
      </c>
      <c r="B2571" s="278">
        <v>3.52</v>
      </c>
    </row>
    <row r="2572" spans="1:2" x14ac:dyDescent="0.25">
      <c r="A2572" s="277" t="s">
        <v>12717</v>
      </c>
      <c r="B2572" s="278">
        <v>3.43</v>
      </c>
    </row>
    <row r="2573" spans="1:2" x14ac:dyDescent="0.25">
      <c r="A2573" s="277" t="s">
        <v>799</v>
      </c>
      <c r="B2573" s="278">
        <v>3.35</v>
      </c>
    </row>
    <row r="2574" spans="1:2" x14ac:dyDescent="0.25">
      <c r="A2574" s="277" t="s">
        <v>12718</v>
      </c>
      <c r="B2574" s="278">
        <v>3.27</v>
      </c>
    </row>
    <row r="2575" spans="1:2" x14ac:dyDescent="0.25">
      <c r="A2575" s="277" t="s">
        <v>800</v>
      </c>
      <c r="B2575" s="278">
        <v>2.12</v>
      </c>
    </row>
    <row r="2576" spans="1:2" x14ac:dyDescent="0.25">
      <c r="A2576" s="277" t="s">
        <v>12719</v>
      </c>
      <c r="B2576" s="278">
        <v>2.0699999999999998</v>
      </c>
    </row>
    <row r="2577" spans="1:2" x14ac:dyDescent="0.25">
      <c r="A2577" s="277" t="s">
        <v>801</v>
      </c>
      <c r="B2577" s="278">
        <v>2.52</v>
      </c>
    </row>
    <row r="2578" spans="1:2" x14ac:dyDescent="0.25">
      <c r="A2578" s="277" t="s">
        <v>12720</v>
      </c>
      <c r="B2578" s="278">
        <v>2.4900000000000002</v>
      </c>
    </row>
    <row r="2579" spans="1:2" x14ac:dyDescent="0.25">
      <c r="A2579" s="277" t="s">
        <v>802</v>
      </c>
      <c r="B2579" s="278">
        <v>2.02</v>
      </c>
    </row>
    <row r="2580" spans="1:2" x14ac:dyDescent="0.25">
      <c r="A2580" s="277" t="s">
        <v>12721</v>
      </c>
      <c r="B2580" s="278">
        <v>1.99</v>
      </c>
    </row>
    <row r="2581" spans="1:2" x14ac:dyDescent="0.25">
      <c r="A2581" s="277" t="s">
        <v>803</v>
      </c>
      <c r="B2581" s="278">
        <v>59.33</v>
      </c>
    </row>
    <row r="2582" spans="1:2" x14ac:dyDescent="0.25">
      <c r="A2582" s="277" t="s">
        <v>12722</v>
      </c>
      <c r="B2582" s="278">
        <v>54.69</v>
      </c>
    </row>
    <row r="2583" spans="1:2" x14ac:dyDescent="0.25">
      <c r="A2583" s="277" t="s">
        <v>804</v>
      </c>
      <c r="B2583" s="278">
        <v>40.19</v>
      </c>
    </row>
    <row r="2584" spans="1:2" x14ac:dyDescent="0.25">
      <c r="A2584" s="277" t="s">
        <v>12723</v>
      </c>
      <c r="B2584" s="278">
        <v>35.549999999999997</v>
      </c>
    </row>
    <row r="2585" spans="1:2" x14ac:dyDescent="0.25">
      <c r="A2585" s="277" t="s">
        <v>6883</v>
      </c>
      <c r="B2585" s="278">
        <v>238.94</v>
      </c>
    </row>
    <row r="2586" spans="1:2" x14ac:dyDescent="0.25">
      <c r="A2586" s="277" t="s">
        <v>12724</v>
      </c>
      <c r="B2586" s="278">
        <v>237.74</v>
      </c>
    </row>
    <row r="2587" spans="1:2" x14ac:dyDescent="0.25">
      <c r="A2587" s="277" t="s">
        <v>6884</v>
      </c>
      <c r="B2587" s="278">
        <v>947.69</v>
      </c>
    </row>
    <row r="2588" spans="1:2" x14ac:dyDescent="0.25">
      <c r="A2588" s="277" t="s">
        <v>12725</v>
      </c>
      <c r="B2588" s="278">
        <v>941.33</v>
      </c>
    </row>
    <row r="2589" spans="1:2" x14ac:dyDescent="0.25">
      <c r="A2589" s="277" t="s">
        <v>805</v>
      </c>
      <c r="B2589" s="278">
        <v>1.1100000000000001</v>
      </c>
    </row>
    <row r="2590" spans="1:2" x14ac:dyDescent="0.25">
      <c r="A2590" s="277" t="s">
        <v>12726</v>
      </c>
      <c r="B2590" s="278">
        <v>1.1100000000000001</v>
      </c>
    </row>
    <row r="2591" spans="1:2" x14ac:dyDescent="0.25">
      <c r="A2591" s="277" t="s">
        <v>806</v>
      </c>
      <c r="B2591" s="278">
        <v>0.83</v>
      </c>
    </row>
    <row r="2592" spans="1:2" x14ac:dyDescent="0.25">
      <c r="A2592" s="277" t="s">
        <v>12727</v>
      </c>
      <c r="B2592" s="278">
        <v>0.83</v>
      </c>
    </row>
    <row r="2593" spans="1:2" x14ac:dyDescent="0.25">
      <c r="A2593" s="277" t="s">
        <v>807</v>
      </c>
      <c r="B2593" s="278">
        <v>1.24</v>
      </c>
    </row>
    <row r="2594" spans="1:2" x14ac:dyDescent="0.25">
      <c r="A2594" s="277" t="s">
        <v>12728</v>
      </c>
      <c r="B2594" s="278">
        <v>1.24</v>
      </c>
    </row>
    <row r="2595" spans="1:2" x14ac:dyDescent="0.25">
      <c r="A2595" s="277" t="s">
        <v>808</v>
      </c>
      <c r="B2595" s="278">
        <v>0.9</v>
      </c>
    </row>
    <row r="2596" spans="1:2" x14ac:dyDescent="0.25">
      <c r="A2596" s="277" t="s">
        <v>12729</v>
      </c>
      <c r="B2596" s="278">
        <v>0.9</v>
      </c>
    </row>
    <row r="2597" spans="1:2" x14ac:dyDescent="0.25">
      <c r="A2597" s="277" t="s">
        <v>809</v>
      </c>
      <c r="B2597" s="278">
        <v>0.96</v>
      </c>
    </row>
    <row r="2598" spans="1:2" x14ac:dyDescent="0.25">
      <c r="A2598" s="277" t="s">
        <v>12730</v>
      </c>
      <c r="B2598" s="278">
        <v>0.96</v>
      </c>
    </row>
    <row r="2599" spans="1:2" x14ac:dyDescent="0.25">
      <c r="A2599" s="277" t="s">
        <v>810</v>
      </c>
      <c r="B2599" s="278">
        <v>0.39</v>
      </c>
    </row>
    <row r="2600" spans="1:2" x14ac:dyDescent="0.25">
      <c r="A2600" s="277" t="s">
        <v>12731</v>
      </c>
      <c r="B2600" s="278">
        <v>0.37</v>
      </c>
    </row>
    <row r="2601" spans="1:2" x14ac:dyDescent="0.25">
      <c r="A2601" s="277" t="s">
        <v>6885</v>
      </c>
      <c r="B2601" s="278">
        <v>29.97</v>
      </c>
    </row>
    <row r="2602" spans="1:2" x14ac:dyDescent="0.25">
      <c r="A2602" s="277" t="s">
        <v>12732</v>
      </c>
      <c r="B2602" s="278">
        <v>28.33</v>
      </c>
    </row>
    <row r="2603" spans="1:2" x14ac:dyDescent="0.25">
      <c r="A2603" s="277" t="s">
        <v>6886</v>
      </c>
      <c r="B2603" s="278">
        <v>0.86</v>
      </c>
    </row>
    <row r="2604" spans="1:2" x14ac:dyDescent="0.25">
      <c r="A2604" s="277" t="s">
        <v>12733</v>
      </c>
      <c r="B2604" s="278">
        <v>0.83</v>
      </c>
    </row>
    <row r="2605" spans="1:2" x14ac:dyDescent="0.25">
      <c r="A2605" s="277" t="s">
        <v>811</v>
      </c>
      <c r="B2605" s="278">
        <v>0.56999999999999995</v>
      </c>
    </row>
    <row r="2606" spans="1:2" x14ac:dyDescent="0.25">
      <c r="A2606" s="277" t="s">
        <v>12734</v>
      </c>
      <c r="B2606" s="278">
        <v>0.55000000000000004</v>
      </c>
    </row>
    <row r="2607" spans="1:2" x14ac:dyDescent="0.25">
      <c r="A2607" s="277" t="s">
        <v>6887</v>
      </c>
      <c r="B2607" s="278">
        <v>0.35</v>
      </c>
    </row>
    <row r="2608" spans="1:2" x14ac:dyDescent="0.25">
      <c r="A2608" s="277" t="s">
        <v>12735</v>
      </c>
      <c r="B2608" s="278">
        <v>0.33</v>
      </c>
    </row>
    <row r="2609" spans="1:2" x14ac:dyDescent="0.25">
      <c r="A2609" s="277" t="s">
        <v>6888</v>
      </c>
      <c r="B2609" s="278">
        <v>0.54</v>
      </c>
    </row>
    <row r="2610" spans="1:2" x14ac:dyDescent="0.25">
      <c r="A2610" s="277" t="s">
        <v>12736</v>
      </c>
      <c r="B2610" s="278">
        <v>0.52</v>
      </c>
    </row>
    <row r="2611" spans="1:2" x14ac:dyDescent="0.25">
      <c r="A2611" s="277" t="s">
        <v>812</v>
      </c>
      <c r="B2611" s="278">
        <v>0.12</v>
      </c>
    </row>
    <row r="2612" spans="1:2" x14ac:dyDescent="0.25">
      <c r="A2612" s="277" t="s">
        <v>12737</v>
      </c>
      <c r="B2612" s="278">
        <v>0.11</v>
      </c>
    </row>
    <row r="2613" spans="1:2" x14ac:dyDescent="0.25">
      <c r="A2613" s="277" t="s">
        <v>813</v>
      </c>
      <c r="B2613" s="278">
        <v>0.59</v>
      </c>
    </row>
    <row r="2614" spans="1:2" x14ac:dyDescent="0.25">
      <c r="A2614" s="277" t="s">
        <v>12738</v>
      </c>
      <c r="B2614" s="278">
        <v>0.57999999999999996</v>
      </c>
    </row>
    <row r="2615" spans="1:2" x14ac:dyDescent="0.25">
      <c r="A2615" s="277" t="s">
        <v>814</v>
      </c>
      <c r="B2615" s="278">
        <v>0.74</v>
      </c>
    </row>
    <row r="2616" spans="1:2" x14ac:dyDescent="0.25">
      <c r="A2616" s="277" t="s">
        <v>12739</v>
      </c>
      <c r="B2616" s="278">
        <v>0.72</v>
      </c>
    </row>
    <row r="2617" spans="1:2" x14ac:dyDescent="0.25">
      <c r="A2617" s="277" t="s">
        <v>815</v>
      </c>
      <c r="B2617" s="278">
        <v>3</v>
      </c>
    </row>
    <row r="2618" spans="1:2" x14ac:dyDescent="0.25">
      <c r="A2618" s="277" t="s">
        <v>12740</v>
      </c>
      <c r="B2618" s="278">
        <v>2.94</v>
      </c>
    </row>
    <row r="2619" spans="1:2" x14ac:dyDescent="0.25">
      <c r="A2619" s="277" t="s">
        <v>816</v>
      </c>
      <c r="B2619" s="278">
        <v>0.68</v>
      </c>
    </row>
    <row r="2620" spans="1:2" x14ac:dyDescent="0.25">
      <c r="A2620" s="277" t="s">
        <v>12741</v>
      </c>
      <c r="B2620" s="278">
        <v>0.62</v>
      </c>
    </row>
    <row r="2621" spans="1:2" x14ac:dyDescent="0.25">
      <c r="A2621" s="277" t="s">
        <v>817</v>
      </c>
      <c r="B2621" s="278">
        <v>13.08</v>
      </c>
    </row>
    <row r="2622" spans="1:2" x14ac:dyDescent="0.25">
      <c r="A2622" s="277" t="s">
        <v>12742</v>
      </c>
      <c r="B2622" s="278">
        <v>11.92</v>
      </c>
    </row>
    <row r="2623" spans="1:2" x14ac:dyDescent="0.25">
      <c r="A2623" s="277" t="s">
        <v>818</v>
      </c>
      <c r="B2623" s="278">
        <v>9.94</v>
      </c>
    </row>
    <row r="2624" spans="1:2" x14ac:dyDescent="0.25">
      <c r="A2624" s="277" t="s">
        <v>12743</v>
      </c>
      <c r="B2624" s="278">
        <v>9.06</v>
      </c>
    </row>
    <row r="2625" spans="1:2" x14ac:dyDescent="0.25">
      <c r="A2625" s="277" t="s">
        <v>819</v>
      </c>
      <c r="B2625" s="278">
        <v>131.05000000000001</v>
      </c>
    </row>
    <row r="2626" spans="1:2" x14ac:dyDescent="0.25">
      <c r="A2626" s="277" t="s">
        <v>12744</v>
      </c>
      <c r="B2626" s="278">
        <v>120.43</v>
      </c>
    </row>
    <row r="2627" spans="1:2" x14ac:dyDescent="0.25">
      <c r="A2627" s="277" t="s">
        <v>820</v>
      </c>
      <c r="B2627" s="278">
        <v>12472.26</v>
      </c>
    </row>
    <row r="2628" spans="1:2" x14ac:dyDescent="0.25">
      <c r="A2628" s="277" t="s">
        <v>12745</v>
      </c>
      <c r="B2628" s="278">
        <v>11688.69</v>
      </c>
    </row>
    <row r="2629" spans="1:2" x14ac:dyDescent="0.25">
      <c r="A2629" s="277" t="s">
        <v>821</v>
      </c>
      <c r="B2629" s="278">
        <v>17389.97</v>
      </c>
    </row>
    <row r="2630" spans="1:2" x14ac:dyDescent="0.25">
      <c r="A2630" s="277" t="s">
        <v>12746</v>
      </c>
      <c r="B2630" s="278">
        <v>16199.61</v>
      </c>
    </row>
    <row r="2631" spans="1:2" x14ac:dyDescent="0.25">
      <c r="A2631" s="277" t="s">
        <v>822</v>
      </c>
      <c r="B2631" s="278">
        <v>22323.91</v>
      </c>
    </row>
    <row r="2632" spans="1:2" x14ac:dyDescent="0.25">
      <c r="A2632" s="277" t="s">
        <v>12747</v>
      </c>
      <c r="B2632" s="278">
        <v>20733.919999999998</v>
      </c>
    </row>
    <row r="2633" spans="1:2" x14ac:dyDescent="0.25">
      <c r="A2633" s="277" t="s">
        <v>823</v>
      </c>
      <c r="B2633" s="278">
        <v>27825.56</v>
      </c>
    </row>
    <row r="2634" spans="1:2" x14ac:dyDescent="0.25">
      <c r="A2634" s="277" t="s">
        <v>12748</v>
      </c>
      <c r="B2634" s="278">
        <v>25593.07</v>
      </c>
    </row>
    <row r="2635" spans="1:2" x14ac:dyDescent="0.25">
      <c r="A2635" s="277" t="s">
        <v>824</v>
      </c>
      <c r="B2635" s="278">
        <v>203.53</v>
      </c>
    </row>
    <row r="2636" spans="1:2" x14ac:dyDescent="0.25">
      <c r="A2636" s="277" t="s">
        <v>12749</v>
      </c>
      <c r="B2636" s="278">
        <v>176.37</v>
      </c>
    </row>
    <row r="2637" spans="1:2" x14ac:dyDescent="0.25">
      <c r="A2637" s="277" t="s">
        <v>825</v>
      </c>
      <c r="B2637" s="278">
        <v>281.8</v>
      </c>
    </row>
    <row r="2638" spans="1:2" x14ac:dyDescent="0.25">
      <c r="A2638" s="277" t="s">
        <v>12750</v>
      </c>
      <c r="B2638" s="278">
        <v>244.21</v>
      </c>
    </row>
    <row r="2639" spans="1:2" x14ac:dyDescent="0.25">
      <c r="A2639" s="277" t="s">
        <v>828</v>
      </c>
      <c r="B2639" s="278">
        <v>118.19</v>
      </c>
    </row>
    <row r="2640" spans="1:2" x14ac:dyDescent="0.25">
      <c r="A2640" s="277" t="s">
        <v>12751</v>
      </c>
      <c r="B2640" s="278">
        <v>102.42</v>
      </c>
    </row>
    <row r="2641" spans="1:2" x14ac:dyDescent="0.25">
      <c r="A2641" s="277" t="s">
        <v>829</v>
      </c>
      <c r="B2641" s="278">
        <v>59.61</v>
      </c>
    </row>
    <row r="2642" spans="1:2" x14ac:dyDescent="0.25">
      <c r="A2642" s="277" t="s">
        <v>12752</v>
      </c>
      <c r="B2642" s="278">
        <v>51.66</v>
      </c>
    </row>
    <row r="2643" spans="1:2" x14ac:dyDescent="0.25">
      <c r="A2643" s="277" t="s">
        <v>830</v>
      </c>
      <c r="B2643" s="278">
        <v>7.45</v>
      </c>
    </row>
    <row r="2644" spans="1:2" x14ac:dyDescent="0.25">
      <c r="A2644" s="277" t="s">
        <v>12753</v>
      </c>
      <c r="B2644" s="278">
        <v>6.45</v>
      </c>
    </row>
    <row r="2645" spans="1:2" x14ac:dyDescent="0.25">
      <c r="A2645" s="277" t="s">
        <v>831</v>
      </c>
      <c r="B2645" s="278">
        <v>22.35</v>
      </c>
    </row>
    <row r="2646" spans="1:2" x14ac:dyDescent="0.25">
      <c r="A2646" s="277" t="s">
        <v>12754</v>
      </c>
      <c r="B2646" s="278">
        <v>19.37</v>
      </c>
    </row>
    <row r="2647" spans="1:2" x14ac:dyDescent="0.25">
      <c r="A2647" s="277" t="s">
        <v>832</v>
      </c>
      <c r="B2647" s="278">
        <v>17.88</v>
      </c>
    </row>
    <row r="2648" spans="1:2" x14ac:dyDescent="0.25">
      <c r="A2648" s="277" t="s">
        <v>12755</v>
      </c>
      <c r="B2648" s="278">
        <v>15.49</v>
      </c>
    </row>
    <row r="2649" spans="1:2" x14ac:dyDescent="0.25">
      <c r="A2649" s="277" t="s">
        <v>833</v>
      </c>
      <c r="B2649" s="278">
        <v>13.98</v>
      </c>
    </row>
    <row r="2650" spans="1:2" x14ac:dyDescent="0.25">
      <c r="A2650" s="277" t="s">
        <v>12756</v>
      </c>
      <c r="B2650" s="278">
        <v>12.11</v>
      </c>
    </row>
    <row r="2651" spans="1:2" x14ac:dyDescent="0.25">
      <c r="A2651" s="277" t="s">
        <v>834</v>
      </c>
      <c r="B2651" s="278">
        <v>9.92</v>
      </c>
    </row>
    <row r="2652" spans="1:2" x14ac:dyDescent="0.25">
      <c r="A2652" s="277" t="s">
        <v>12757</v>
      </c>
      <c r="B2652" s="278">
        <v>8.6</v>
      </c>
    </row>
    <row r="2653" spans="1:2" x14ac:dyDescent="0.25">
      <c r="A2653" s="277" t="s">
        <v>835</v>
      </c>
      <c r="B2653" s="278">
        <v>40.24</v>
      </c>
    </row>
    <row r="2654" spans="1:2" x14ac:dyDescent="0.25">
      <c r="A2654" s="277" t="s">
        <v>12758</v>
      </c>
      <c r="B2654" s="278">
        <v>34.869999999999997</v>
      </c>
    </row>
    <row r="2655" spans="1:2" x14ac:dyDescent="0.25">
      <c r="A2655" s="277" t="s">
        <v>836</v>
      </c>
      <c r="B2655" s="278">
        <v>20.260000000000002</v>
      </c>
    </row>
    <row r="2656" spans="1:2" x14ac:dyDescent="0.25">
      <c r="A2656" s="277" t="s">
        <v>12759</v>
      </c>
      <c r="B2656" s="278">
        <v>17.559999999999999</v>
      </c>
    </row>
    <row r="2657" spans="1:2" x14ac:dyDescent="0.25">
      <c r="A2657" s="277" t="s">
        <v>837</v>
      </c>
      <c r="B2657" s="278">
        <v>7.45</v>
      </c>
    </row>
    <row r="2658" spans="1:2" x14ac:dyDescent="0.25">
      <c r="A2658" s="277" t="s">
        <v>12760</v>
      </c>
      <c r="B2658" s="278">
        <v>6.45</v>
      </c>
    </row>
    <row r="2659" spans="1:2" x14ac:dyDescent="0.25">
      <c r="A2659" s="277" t="s">
        <v>838</v>
      </c>
      <c r="B2659" s="278">
        <v>14.54</v>
      </c>
    </row>
    <row r="2660" spans="1:2" x14ac:dyDescent="0.25">
      <c r="A2660" s="277" t="s">
        <v>12761</v>
      </c>
      <c r="B2660" s="278">
        <v>12.6</v>
      </c>
    </row>
    <row r="2661" spans="1:2" x14ac:dyDescent="0.25">
      <c r="A2661" s="277" t="s">
        <v>839</v>
      </c>
      <c r="B2661" s="278">
        <v>20.260000000000002</v>
      </c>
    </row>
    <row r="2662" spans="1:2" x14ac:dyDescent="0.25">
      <c r="A2662" s="277" t="s">
        <v>12762</v>
      </c>
      <c r="B2662" s="278">
        <v>17.559999999999999</v>
      </c>
    </row>
    <row r="2663" spans="1:2" x14ac:dyDescent="0.25">
      <c r="A2663" s="277" t="s">
        <v>840</v>
      </c>
      <c r="B2663" s="278">
        <v>19.37</v>
      </c>
    </row>
    <row r="2664" spans="1:2" x14ac:dyDescent="0.25">
      <c r="A2664" s="277" t="s">
        <v>12763</v>
      </c>
      <c r="B2664" s="278">
        <v>16.79</v>
      </c>
    </row>
    <row r="2665" spans="1:2" x14ac:dyDescent="0.25">
      <c r="A2665" s="277" t="s">
        <v>841</v>
      </c>
      <c r="B2665" s="278">
        <v>10.43</v>
      </c>
    </row>
    <row r="2666" spans="1:2" x14ac:dyDescent="0.25">
      <c r="A2666" s="277" t="s">
        <v>12764</v>
      </c>
      <c r="B2666" s="278">
        <v>9.0399999999999991</v>
      </c>
    </row>
    <row r="2667" spans="1:2" x14ac:dyDescent="0.25">
      <c r="A2667" s="277" t="s">
        <v>842</v>
      </c>
      <c r="B2667" s="278">
        <v>55.14</v>
      </c>
    </row>
    <row r="2668" spans="1:2" x14ac:dyDescent="0.25">
      <c r="A2668" s="277" t="s">
        <v>12765</v>
      </c>
      <c r="B2668" s="278">
        <v>47.78</v>
      </c>
    </row>
    <row r="2669" spans="1:2" x14ac:dyDescent="0.25">
      <c r="A2669" s="277" t="s">
        <v>843</v>
      </c>
      <c r="B2669" s="278">
        <v>9.09</v>
      </c>
    </row>
    <row r="2670" spans="1:2" x14ac:dyDescent="0.25">
      <c r="A2670" s="277" t="s">
        <v>12766</v>
      </c>
      <c r="B2670" s="278">
        <v>7.88</v>
      </c>
    </row>
    <row r="2671" spans="1:2" x14ac:dyDescent="0.25">
      <c r="A2671" s="277" t="s">
        <v>844</v>
      </c>
      <c r="B2671" s="278">
        <v>22.35</v>
      </c>
    </row>
    <row r="2672" spans="1:2" x14ac:dyDescent="0.25">
      <c r="A2672" s="277" t="s">
        <v>12767</v>
      </c>
      <c r="B2672" s="278">
        <v>19.37</v>
      </c>
    </row>
    <row r="2673" spans="1:2" x14ac:dyDescent="0.25">
      <c r="A2673" s="277" t="s">
        <v>6889</v>
      </c>
      <c r="B2673" s="278">
        <v>22.35</v>
      </c>
    </row>
    <row r="2674" spans="1:2" x14ac:dyDescent="0.25">
      <c r="A2674" s="277" t="s">
        <v>12768</v>
      </c>
      <c r="B2674" s="278">
        <v>19.37</v>
      </c>
    </row>
    <row r="2675" spans="1:2" x14ac:dyDescent="0.25">
      <c r="A2675" s="277" t="s">
        <v>826</v>
      </c>
      <c r="B2675" s="278">
        <v>76.319999999999993</v>
      </c>
    </row>
    <row r="2676" spans="1:2" x14ac:dyDescent="0.25">
      <c r="A2676" s="277" t="s">
        <v>12769</v>
      </c>
      <c r="B2676" s="278">
        <v>66.14</v>
      </c>
    </row>
    <row r="2677" spans="1:2" x14ac:dyDescent="0.25">
      <c r="A2677" s="277" t="s">
        <v>827</v>
      </c>
      <c r="B2677" s="278">
        <v>93.28</v>
      </c>
    </row>
    <row r="2678" spans="1:2" x14ac:dyDescent="0.25">
      <c r="A2678" s="277" t="s">
        <v>12770</v>
      </c>
      <c r="B2678" s="278">
        <v>80.83</v>
      </c>
    </row>
    <row r="2679" spans="1:2" x14ac:dyDescent="0.25">
      <c r="A2679" s="277" t="s">
        <v>6890</v>
      </c>
      <c r="B2679" s="278">
        <v>148.29</v>
      </c>
    </row>
    <row r="2680" spans="1:2" x14ac:dyDescent="0.25">
      <c r="A2680" s="277" t="s">
        <v>12771</v>
      </c>
      <c r="B2680" s="278">
        <v>128.5</v>
      </c>
    </row>
    <row r="2681" spans="1:2" x14ac:dyDescent="0.25">
      <c r="A2681" s="277" t="s">
        <v>6891</v>
      </c>
      <c r="B2681" s="278">
        <v>346.23</v>
      </c>
    </row>
    <row r="2682" spans="1:2" x14ac:dyDescent="0.25">
      <c r="A2682" s="277" t="s">
        <v>12772</v>
      </c>
      <c r="B2682" s="278">
        <v>299.99</v>
      </c>
    </row>
    <row r="2683" spans="1:2" x14ac:dyDescent="0.25">
      <c r="A2683" s="277" t="s">
        <v>845</v>
      </c>
      <c r="B2683" s="278">
        <v>22.35</v>
      </c>
    </row>
    <row r="2684" spans="1:2" x14ac:dyDescent="0.25">
      <c r="A2684" s="277" t="s">
        <v>12773</v>
      </c>
      <c r="B2684" s="278">
        <v>19.37</v>
      </c>
    </row>
    <row r="2685" spans="1:2" x14ac:dyDescent="0.25">
      <c r="A2685" s="277" t="s">
        <v>846</v>
      </c>
      <c r="B2685" s="278">
        <v>282.11</v>
      </c>
    </row>
    <row r="2686" spans="1:2" x14ac:dyDescent="0.25">
      <c r="A2686" s="277" t="s">
        <v>12774</v>
      </c>
      <c r="B2686" s="278">
        <v>244.44</v>
      </c>
    </row>
    <row r="2687" spans="1:2" x14ac:dyDescent="0.25">
      <c r="A2687" s="277" t="s">
        <v>847</v>
      </c>
      <c r="B2687" s="278">
        <v>6.55</v>
      </c>
    </row>
    <row r="2688" spans="1:2" x14ac:dyDescent="0.25">
      <c r="A2688" s="277" t="s">
        <v>12775</v>
      </c>
      <c r="B2688" s="278">
        <v>5.68</v>
      </c>
    </row>
    <row r="2689" spans="1:2" x14ac:dyDescent="0.25">
      <c r="A2689" s="277" t="s">
        <v>848</v>
      </c>
      <c r="B2689" s="278">
        <v>11.92</v>
      </c>
    </row>
    <row r="2690" spans="1:2" x14ac:dyDescent="0.25">
      <c r="A2690" s="277" t="s">
        <v>12776</v>
      </c>
      <c r="B2690" s="278">
        <v>10.33</v>
      </c>
    </row>
    <row r="2691" spans="1:2" x14ac:dyDescent="0.25">
      <c r="A2691" s="277" t="s">
        <v>849</v>
      </c>
      <c r="B2691" s="278">
        <v>7.09</v>
      </c>
    </row>
    <row r="2692" spans="1:2" x14ac:dyDescent="0.25">
      <c r="A2692" s="277" t="s">
        <v>12777</v>
      </c>
      <c r="B2692" s="278">
        <v>6.14</v>
      </c>
    </row>
    <row r="2693" spans="1:2" x14ac:dyDescent="0.25">
      <c r="A2693" s="277" t="s">
        <v>859</v>
      </c>
      <c r="B2693" s="278">
        <v>12.94</v>
      </c>
    </row>
    <row r="2694" spans="1:2" x14ac:dyDescent="0.25">
      <c r="A2694" s="277" t="s">
        <v>12778</v>
      </c>
      <c r="B2694" s="278">
        <v>11.21</v>
      </c>
    </row>
    <row r="2695" spans="1:2" x14ac:dyDescent="0.25">
      <c r="A2695" s="277" t="s">
        <v>850</v>
      </c>
      <c r="B2695" s="278">
        <v>9.08</v>
      </c>
    </row>
    <row r="2696" spans="1:2" x14ac:dyDescent="0.25">
      <c r="A2696" s="277" t="s">
        <v>12779</v>
      </c>
      <c r="B2696" s="278">
        <v>7.86</v>
      </c>
    </row>
    <row r="2697" spans="1:2" x14ac:dyDescent="0.25">
      <c r="A2697" s="277" t="s">
        <v>851</v>
      </c>
      <c r="B2697" s="278">
        <v>15.61</v>
      </c>
    </row>
    <row r="2698" spans="1:2" x14ac:dyDescent="0.25">
      <c r="A2698" s="277" t="s">
        <v>12780</v>
      </c>
      <c r="B2698" s="278">
        <v>13.53</v>
      </c>
    </row>
    <row r="2699" spans="1:2" x14ac:dyDescent="0.25">
      <c r="A2699" s="277" t="s">
        <v>852</v>
      </c>
      <c r="B2699" s="278">
        <v>12.09</v>
      </c>
    </row>
    <row r="2700" spans="1:2" x14ac:dyDescent="0.25">
      <c r="A2700" s="277" t="s">
        <v>12781</v>
      </c>
      <c r="B2700" s="278">
        <v>10.47</v>
      </c>
    </row>
    <row r="2701" spans="1:2" x14ac:dyDescent="0.25">
      <c r="A2701" s="277" t="s">
        <v>860</v>
      </c>
      <c r="B2701" s="278">
        <v>10.73</v>
      </c>
    </row>
    <row r="2702" spans="1:2" x14ac:dyDescent="0.25">
      <c r="A2702" s="277" t="s">
        <v>12782</v>
      </c>
      <c r="B2702" s="278">
        <v>9.2899999999999991</v>
      </c>
    </row>
    <row r="2703" spans="1:2" x14ac:dyDescent="0.25">
      <c r="A2703" s="277" t="s">
        <v>853</v>
      </c>
      <c r="B2703" s="278">
        <v>7.51</v>
      </c>
    </row>
    <row r="2704" spans="1:2" x14ac:dyDescent="0.25">
      <c r="A2704" s="277" t="s">
        <v>12783</v>
      </c>
      <c r="B2704" s="278">
        <v>6.51</v>
      </c>
    </row>
    <row r="2705" spans="1:2" x14ac:dyDescent="0.25">
      <c r="A2705" s="277" t="s">
        <v>854</v>
      </c>
      <c r="B2705" s="278">
        <v>11.59</v>
      </c>
    </row>
    <row r="2706" spans="1:2" x14ac:dyDescent="0.25">
      <c r="A2706" s="277" t="s">
        <v>12784</v>
      </c>
      <c r="B2706" s="278">
        <v>10.050000000000001</v>
      </c>
    </row>
    <row r="2707" spans="1:2" x14ac:dyDescent="0.25">
      <c r="A2707" s="277" t="s">
        <v>855</v>
      </c>
      <c r="B2707" s="278">
        <v>9.77</v>
      </c>
    </row>
    <row r="2708" spans="1:2" x14ac:dyDescent="0.25">
      <c r="A2708" s="277" t="s">
        <v>12785</v>
      </c>
      <c r="B2708" s="278">
        <v>8.4600000000000009</v>
      </c>
    </row>
    <row r="2709" spans="1:2" x14ac:dyDescent="0.25">
      <c r="A2709" s="277" t="s">
        <v>6892</v>
      </c>
      <c r="B2709" s="278">
        <v>26.6</v>
      </c>
    </row>
    <row r="2710" spans="1:2" x14ac:dyDescent="0.25">
      <c r="A2710" s="277" t="s">
        <v>12786</v>
      </c>
      <c r="B2710" s="278">
        <v>23.05</v>
      </c>
    </row>
    <row r="2711" spans="1:2" x14ac:dyDescent="0.25">
      <c r="A2711" s="277" t="s">
        <v>856</v>
      </c>
      <c r="B2711" s="278">
        <v>30.22</v>
      </c>
    </row>
    <row r="2712" spans="1:2" x14ac:dyDescent="0.25">
      <c r="A2712" s="277" t="s">
        <v>12787</v>
      </c>
      <c r="B2712" s="278">
        <v>26.19</v>
      </c>
    </row>
    <row r="2713" spans="1:2" x14ac:dyDescent="0.25">
      <c r="A2713" s="277" t="s">
        <v>857</v>
      </c>
      <c r="B2713" s="278">
        <v>60.45</v>
      </c>
    </row>
    <row r="2714" spans="1:2" x14ac:dyDescent="0.25">
      <c r="A2714" s="277" t="s">
        <v>12788</v>
      </c>
      <c r="B2714" s="278">
        <v>52.38</v>
      </c>
    </row>
    <row r="2715" spans="1:2" x14ac:dyDescent="0.25">
      <c r="A2715" s="277" t="s">
        <v>858</v>
      </c>
      <c r="B2715" s="278">
        <v>27.7</v>
      </c>
    </row>
    <row r="2716" spans="1:2" x14ac:dyDescent="0.25">
      <c r="A2716" s="277" t="s">
        <v>12789</v>
      </c>
      <c r="B2716" s="278">
        <v>24</v>
      </c>
    </row>
    <row r="2717" spans="1:2" x14ac:dyDescent="0.25">
      <c r="A2717" s="277" t="s">
        <v>861</v>
      </c>
      <c r="B2717" s="278">
        <v>10.43</v>
      </c>
    </row>
    <row r="2718" spans="1:2" x14ac:dyDescent="0.25">
      <c r="A2718" s="277" t="s">
        <v>12790</v>
      </c>
      <c r="B2718" s="278">
        <v>9.0399999999999991</v>
      </c>
    </row>
    <row r="2719" spans="1:2" x14ac:dyDescent="0.25">
      <c r="A2719" s="277" t="s">
        <v>862</v>
      </c>
      <c r="B2719" s="278">
        <v>2932.21</v>
      </c>
    </row>
    <row r="2720" spans="1:2" x14ac:dyDescent="0.25">
      <c r="A2720" s="277" t="s">
        <v>12791</v>
      </c>
      <c r="B2720" s="278">
        <v>2540.5700000000002</v>
      </c>
    </row>
    <row r="2721" spans="1:2" x14ac:dyDescent="0.25">
      <c r="A2721" s="277" t="s">
        <v>863</v>
      </c>
      <c r="B2721" s="278">
        <v>87.97</v>
      </c>
    </row>
    <row r="2722" spans="1:2" x14ac:dyDescent="0.25">
      <c r="A2722" s="277" t="s">
        <v>12792</v>
      </c>
      <c r="B2722" s="278">
        <v>76.22</v>
      </c>
    </row>
    <row r="2723" spans="1:2" x14ac:dyDescent="0.25">
      <c r="A2723" s="277" t="s">
        <v>864</v>
      </c>
      <c r="B2723" s="278">
        <v>146.85</v>
      </c>
    </row>
    <row r="2724" spans="1:2" x14ac:dyDescent="0.25">
      <c r="A2724" s="277" t="s">
        <v>12793</v>
      </c>
      <c r="B2724" s="278">
        <v>127.24</v>
      </c>
    </row>
    <row r="2725" spans="1:2" x14ac:dyDescent="0.25">
      <c r="A2725" s="277" t="s">
        <v>6893</v>
      </c>
      <c r="B2725" s="278">
        <v>15.64</v>
      </c>
    </row>
    <row r="2726" spans="1:2" x14ac:dyDescent="0.25">
      <c r="A2726" s="277" t="s">
        <v>12794</v>
      </c>
      <c r="B2726" s="278">
        <v>13.56</v>
      </c>
    </row>
    <row r="2727" spans="1:2" x14ac:dyDescent="0.25">
      <c r="A2727" s="277" t="s">
        <v>865</v>
      </c>
      <c r="B2727" s="278">
        <v>8.19</v>
      </c>
    </row>
    <row r="2728" spans="1:2" x14ac:dyDescent="0.25">
      <c r="A2728" s="277" t="s">
        <v>12795</v>
      </c>
      <c r="B2728" s="278">
        <v>7.1</v>
      </c>
    </row>
    <row r="2729" spans="1:2" x14ac:dyDescent="0.25">
      <c r="A2729" s="277" t="s">
        <v>866</v>
      </c>
      <c r="B2729" s="278">
        <v>17.88</v>
      </c>
    </row>
    <row r="2730" spans="1:2" x14ac:dyDescent="0.25">
      <c r="A2730" s="277" t="s">
        <v>12796</v>
      </c>
      <c r="B2730" s="278">
        <v>15.49</v>
      </c>
    </row>
    <row r="2731" spans="1:2" x14ac:dyDescent="0.25">
      <c r="A2731" s="277" t="s">
        <v>867</v>
      </c>
      <c r="B2731" s="278">
        <v>5.21</v>
      </c>
    </row>
    <row r="2732" spans="1:2" x14ac:dyDescent="0.25">
      <c r="A2732" s="277" t="s">
        <v>12797</v>
      </c>
      <c r="B2732" s="278">
        <v>4.5199999999999996</v>
      </c>
    </row>
    <row r="2733" spans="1:2" x14ac:dyDescent="0.25">
      <c r="A2733" s="277" t="s">
        <v>868</v>
      </c>
      <c r="B2733" s="278">
        <v>18.63</v>
      </c>
    </row>
    <row r="2734" spans="1:2" x14ac:dyDescent="0.25">
      <c r="A2734" s="277" t="s">
        <v>12798</v>
      </c>
      <c r="B2734" s="278">
        <v>16.14</v>
      </c>
    </row>
    <row r="2735" spans="1:2" x14ac:dyDescent="0.25">
      <c r="A2735" s="277" t="s">
        <v>869</v>
      </c>
      <c r="B2735" s="278">
        <v>31.29</v>
      </c>
    </row>
    <row r="2736" spans="1:2" x14ac:dyDescent="0.25">
      <c r="A2736" s="277" t="s">
        <v>12799</v>
      </c>
      <c r="B2736" s="278">
        <v>27.12</v>
      </c>
    </row>
    <row r="2737" spans="1:2" x14ac:dyDescent="0.25">
      <c r="A2737" s="277" t="s">
        <v>23469</v>
      </c>
      <c r="B2737" s="278">
        <v>6.7</v>
      </c>
    </row>
    <row r="2738" spans="1:2" x14ac:dyDescent="0.25">
      <c r="A2738" s="277" t="s">
        <v>23470</v>
      </c>
      <c r="B2738" s="278">
        <v>5.81</v>
      </c>
    </row>
    <row r="2739" spans="1:2" x14ac:dyDescent="0.25">
      <c r="A2739" s="277" t="s">
        <v>871</v>
      </c>
      <c r="B2739" s="278">
        <v>20.12</v>
      </c>
    </row>
    <row r="2740" spans="1:2" x14ac:dyDescent="0.25">
      <c r="A2740" s="277" t="s">
        <v>12800</v>
      </c>
      <c r="B2740" s="278">
        <v>17.43</v>
      </c>
    </row>
    <row r="2741" spans="1:2" x14ac:dyDescent="0.25">
      <c r="A2741" s="277" t="s">
        <v>872</v>
      </c>
      <c r="B2741" s="278">
        <v>14.9</v>
      </c>
    </row>
    <row r="2742" spans="1:2" x14ac:dyDescent="0.25">
      <c r="A2742" s="277" t="s">
        <v>12801</v>
      </c>
      <c r="B2742" s="278">
        <v>12.91</v>
      </c>
    </row>
    <row r="2743" spans="1:2" x14ac:dyDescent="0.25">
      <c r="A2743" s="277" t="s">
        <v>873</v>
      </c>
      <c r="B2743" s="278">
        <v>29.8</v>
      </c>
    </row>
    <row r="2744" spans="1:2" x14ac:dyDescent="0.25">
      <c r="A2744" s="277" t="s">
        <v>12802</v>
      </c>
      <c r="B2744" s="278">
        <v>25.83</v>
      </c>
    </row>
    <row r="2745" spans="1:2" x14ac:dyDescent="0.25">
      <c r="A2745" s="277" t="s">
        <v>874</v>
      </c>
      <c r="B2745" s="278">
        <v>13.41</v>
      </c>
    </row>
    <row r="2746" spans="1:2" x14ac:dyDescent="0.25">
      <c r="A2746" s="277" t="s">
        <v>12803</v>
      </c>
      <c r="B2746" s="278">
        <v>11.62</v>
      </c>
    </row>
    <row r="2747" spans="1:2" x14ac:dyDescent="0.25">
      <c r="A2747" s="277" t="s">
        <v>875</v>
      </c>
      <c r="B2747" s="278">
        <v>5.21</v>
      </c>
    </row>
    <row r="2748" spans="1:2" x14ac:dyDescent="0.25">
      <c r="A2748" s="277" t="s">
        <v>12804</v>
      </c>
      <c r="B2748" s="278">
        <v>4.5199999999999996</v>
      </c>
    </row>
    <row r="2749" spans="1:2" x14ac:dyDescent="0.25">
      <c r="A2749" s="277" t="s">
        <v>876</v>
      </c>
      <c r="B2749" s="278">
        <v>51.42</v>
      </c>
    </row>
    <row r="2750" spans="1:2" x14ac:dyDescent="0.25">
      <c r="A2750" s="277" t="s">
        <v>12805</v>
      </c>
      <c r="B2750" s="278">
        <v>44.54</v>
      </c>
    </row>
    <row r="2751" spans="1:2" x14ac:dyDescent="0.25">
      <c r="A2751" s="277" t="s">
        <v>877</v>
      </c>
      <c r="B2751" s="278">
        <v>2.98</v>
      </c>
    </row>
    <row r="2752" spans="1:2" x14ac:dyDescent="0.25">
      <c r="A2752" s="277" t="s">
        <v>12806</v>
      </c>
      <c r="B2752" s="278">
        <v>2.58</v>
      </c>
    </row>
    <row r="2753" spans="1:2" x14ac:dyDescent="0.25">
      <c r="A2753" s="277" t="s">
        <v>878</v>
      </c>
      <c r="B2753" s="278">
        <v>5.21</v>
      </c>
    </row>
    <row r="2754" spans="1:2" x14ac:dyDescent="0.25">
      <c r="A2754" s="277" t="s">
        <v>12807</v>
      </c>
      <c r="B2754" s="278">
        <v>4.5199999999999996</v>
      </c>
    </row>
    <row r="2755" spans="1:2" x14ac:dyDescent="0.25">
      <c r="A2755" s="277" t="s">
        <v>879</v>
      </c>
      <c r="B2755" s="278">
        <v>4.47</v>
      </c>
    </row>
    <row r="2756" spans="1:2" x14ac:dyDescent="0.25">
      <c r="A2756" s="277" t="s">
        <v>12808</v>
      </c>
      <c r="B2756" s="278">
        <v>3.87</v>
      </c>
    </row>
    <row r="2757" spans="1:2" x14ac:dyDescent="0.25">
      <c r="A2757" s="277" t="s">
        <v>880</v>
      </c>
      <c r="B2757" s="278">
        <v>10.43</v>
      </c>
    </row>
    <row r="2758" spans="1:2" x14ac:dyDescent="0.25">
      <c r="A2758" s="277" t="s">
        <v>12809</v>
      </c>
      <c r="B2758" s="278">
        <v>9.0399999999999991</v>
      </c>
    </row>
    <row r="2759" spans="1:2" x14ac:dyDescent="0.25">
      <c r="A2759" s="277" t="s">
        <v>881</v>
      </c>
      <c r="B2759" s="278">
        <v>7.45</v>
      </c>
    </row>
    <row r="2760" spans="1:2" x14ac:dyDescent="0.25">
      <c r="A2760" s="277" t="s">
        <v>12810</v>
      </c>
      <c r="B2760" s="278">
        <v>6.45</v>
      </c>
    </row>
    <row r="2761" spans="1:2" x14ac:dyDescent="0.25">
      <c r="A2761" s="277" t="s">
        <v>882</v>
      </c>
      <c r="B2761" s="278">
        <v>50.37</v>
      </c>
    </row>
    <row r="2762" spans="1:2" x14ac:dyDescent="0.25">
      <c r="A2762" s="277" t="s">
        <v>12811</v>
      </c>
      <c r="B2762" s="278">
        <v>43.65</v>
      </c>
    </row>
    <row r="2763" spans="1:2" x14ac:dyDescent="0.25">
      <c r="A2763" s="277" t="s">
        <v>883</v>
      </c>
      <c r="B2763" s="278">
        <v>1.86</v>
      </c>
    </row>
    <row r="2764" spans="1:2" x14ac:dyDescent="0.25">
      <c r="A2764" s="277" t="s">
        <v>12812</v>
      </c>
      <c r="B2764" s="278">
        <v>1.61</v>
      </c>
    </row>
    <row r="2765" spans="1:2" x14ac:dyDescent="0.25">
      <c r="A2765" s="277" t="s">
        <v>884</v>
      </c>
      <c r="B2765" s="278">
        <v>5.58</v>
      </c>
    </row>
    <row r="2766" spans="1:2" x14ac:dyDescent="0.25">
      <c r="A2766" s="277" t="s">
        <v>12813</v>
      </c>
      <c r="B2766" s="278">
        <v>4.84</v>
      </c>
    </row>
    <row r="2767" spans="1:2" x14ac:dyDescent="0.25">
      <c r="A2767" s="277" t="s">
        <v>885</v>
      </c>
      <c r="B2767" s="278">
        <v>11.92</v>
      </c>
    </row>
    <row r="2768" spans="1:2" x14ac:dyDescent="0.25">
      <c r="A2768" s="277" t="s">
        <v>12814</v>
      </c>
      <c r="B2768" s="278">
        <v>10.33</v>
      </c>
    </row>
    <row r="2769" spans="1:2" x14ac:dyDescent="0.25">
      <c r="A2769" s="277" t="s">
        <v>886</v>
      </c>
      <c r="B2769" s="278">
        <v>1.04</v>
      </c>
    </row>
    <row r="2770" spans="1:2" x14ac:dyDescent="0.25">
      <c r="A2770" s="277" t="s">
        <v>12815</v>
      </c>
      <c r="B2770" s="278">
        <v>0.9</v>
      </c>
    </row>
    <row r="2771" spans="1:2" x14ac:dyDescent="0.25">
      <c r="A2771" s="277" t="s">
        <v>6894</v>
      </c>
      <c r="B2771" s="278">
        <v>10.43</v>
      </c>
    </row>
    <row r="2772" spans="1:2" x14ac:dyDescent="0.25">
      <c r="A2772" s="277" t="s">
        <v>12816</v>
      </c>
      <c r="B2772" s="278">
        <v>9.0399999999999991</v>
      </c>
    </row>
    <row r="2773" spans="1:2" x14ac:dyDescent="0.25">
      <c r="A2773" s="277" t="s">
        <v>887</v>
      </c>
      <c r="B2773" s="278">
        <v>7.45</v>
      </c>
    </row>
    <row r="2774" spans="1:2" x14ac:dyDescent="0.25">
      <c r="A2774" s="277" t="s">
        <v>12817</v>
      </c>
      <c r="B2774" s="278">
        <v>6.45</v>
      </c>
    </row>
    <row r="2775" spans="1:2" x14ac:dyDescent="0.25">
      <c r="A2775" s="277" t="s">
        <v>6895</v>
      </c>
      <c r="B2775" s="278">
        <v>8.19</v>
      </c>
    </row>
    <row r="2776" spans="1:2" x14ac:dyDescent="0.25">
      <c r="A2776" s="277" t="s">
        <v>12818</v>
      </c>
      <c r="B2776" s="278">
        <v>7.1</v>
      </c>
    </row>
    <row r="2777" spans="1:2" x14ac:dyDescent="0.25">
      <c r="A2777" s="277" t="s">
        <v>888</v>
      </c>
      <c r="B2777" s="278">
        <v>34.270000000000003</v>
      </c>
    </row>
    <row r="2778" spans="1:2" x14ac:dyDescent="0.25">
      <c r="A2778" s="277" t="s">
        <v>12819</v>
      </c>
      <c r="B2778" s="278">
        <v>29.7</v>
      </c>
    </row>
    <row r="2779" spans="1:2" x14ac:dyDescent="0.25">
      <c r="A2779" s="277" t="s">
        <v>870</v>
      </c>
      <c r="B2779" s="278">
        <v>22.35</v>
      </c>
    </row>
    <row r="2780" spans="1:2" x14ac:dyDescent="0.25">
      <c r="A2780" s="277" t="s">
        <v>12820</v>
      </c>
      <c r="B2780" s="278">
        <v>19.37</v>
      </c>
    </row>
    <row r="2781" spans="1:2" x14ac:dyDescent="0.25">
      <c r="A2781" s="277" t="s">
        <v>6896</v>
      </c>
      <c r="B2781" s="278">
        <v>2.98</v>
      </c>
    </row>
    <row r="2782" spans="1:2" x14ac:dyDescent="0.25">
      <c r="A2782" s="277" t="s">
        <v>12821</v>
      </c>
      <c r="B2782" s="278">
        <v>2.58</v>
      </c>
    </row>
    <row r="2783" spans="1:2" x14ac:dyDescent="0.25">
      <c r="A2783" s="277" t="s">
        <v>6897</v>
      </c>
      <c r="B2783" s="278">
        <v>8.19</v>
      </c>
    </row>
    <row r="2784" spans="1:2" x14ac:dyDescent="0.25">
      <c r="A2784" s="277" t="s">
        <v>12822</v>
      </c>
      <c r="B2784" s="278">
        <v>7.1</v>
      </c>
    </row>
    <row r="2785" spans="1:2" x14ac:dyDescent="0.25">
      <c r="A2785" s="277" t="s">
        <v>6898</v>
      </c>
      <c r="B2785" s="278">
        <v>8.19</v>
      </c>
    </row>
    <row r="2786" spans="1:2" x14ac:dyDescent="0.25">
      <c r="A2786" s="277" t="s">
        <v>12823</v>
      </c>
      <c r="B2786" s="278">
        <v>7.1</v>
      </c>
    </row>
    <row r="2787" spans="1:2" x14ac:dyDescent="0.25">
      <c r="A2787" s="277" t="s">
        <v>6899</v>
      </c>
      <c r="B2787" s="278">
        <v>6.7</v>
      </c>
    </row>
    <row r="2788" spans="1:2" x14ac:dyDescent="0.25">
      <c r="A2788" s="277" t="s">
        <v>12824</v>
      </c>
      <c r="B2788" s="278">
        <v>5.81</v>
      </c>
    </row>
    <row r="2789" spans="1:2" x14ac:dyDescent="0.25">
      <c r="A2789" s="277" t="s">
        <v>6900</v>
      </c>
      <c r="B2789" s="278">
        <v>1.49</v>
      </c>
    </row>
    <row r="2790" spans="1:2" x14ac:dyDescent="0.25">
      <c r="A2790" s="277" t="s">
        <v>12825</v>
      </c>
      <c r="B2790" s="278">
        <v>1.29</v>
      </c>
    </row>
    <row r="2791" spans="1:2" x14ac:dyDescent="0.25">
      <c r="A2791" s="277" t="s">
        <v>6901</v>
      </c>
      <c r="B2791" s="278">
        <v>31.35</v>
      </c>
    </row>
    <row r="2792" spans="1:2" x14ac:dyDescent="0.25">
      <c r="A2792" s="277" t="s">
        <v>12826</v>
      </c>
      <c r="B2792" s="278">
        <v>27.17</v>
      </c>
    </row>
    <row r="2793" spans="1:2" x14ac:dyDescent="0.25">
      <c r="A2793" s="277" t="s">
        <v>6902</v>
      </c>
      <c r="B2793" s="278">
        <v>32.380000000000003</v>
      </c>
    </row>
    <row r="2794" spans="1:2" x14ac:dyDescent="0.25">
      <c r="A2794" s="277" t="s">
        <v>12827</v>
      </c>
      <c r="B2794" s="278">
        <v>28.06</v>
      </c>
    </row>
    <row r="2795" spans="1:2" x14ac:dyDescent="0.25">
      <c r="A2795" s="277" t="s">
        <v>6903</v>
      </c>
      <c r="B2795" s="278">
        <v>35.18</v>
      </c>
    </row>
    <row r="2796" spans="1:2" x14ac:dyDescent="0.25">
      <c r="A2796" s="277" t="s">
        <v>12828</v>
      </c>
      <c r="B2796" s="278">
        <v>30.49</v>
      </c>
    </row>
    <row r="2797" spans="1:2" x14ac:dyDescent="0.25">
      <c r="A2797" s="277" t="s">
        <v>889</v>
      </c>
      <c r="B2797" s="278">
        <v>18.77</v>
      </c>
    </row>
    <row r="2798" spans="1:2" x14ac:dyDescent="0.25">
      <c r="A2798" s="277" t="s">
        <v>12829</v>
      </c>
      <c r="B2798" s="278">
        <v>16.27</v>
      </c>
    </row>
    <row r="2799" spans="1:2" x14ac:dyDescent="0.25">
      <c r="A2799" s="277" t="s">
        <v>890</v>
      </c>
      <c r="B2799" s="278">
        <v>0.24</v>
      </c>
    </row>
    <row r="2800" spans="1:2" x14ac:dyDescent="0.25">
      <c r="A2800" s="277" t="s">
        <v>12830</v>
      </c>
      <c r="B2800" s="278">
        <v>0.21</v>
      </c>
    </row>
    <row r="2801" spans="1:2" x14ac:dyDescent="0.25">
      <c r="A2801" s="277" t="s">
        <v>892</v>
      </c>
      <c r="B2801" s="278">
        <v>37.950000000000003</v>
      </c>
    </row>
    <row r="2802" spans="1:2" x14ac:dyDescent="0.25">
      <c r="A2802" s="277" t="s">
        <v>12831</v>
      </c>
      <c r="B2802" s="278">
        <v>32.880000000000003</v>
      </c>
    </row>
    <row r="2803" spans="1:2" x14ac:dyDescent="0.25">
      <c r="A2803" s="277" t="s">
        <v>893</v>
      </c>
      <c r="B2803" s="278">
        <v>76.260000000000005</v>
      </c>
    </row>
    <row r="2804" spans="1:2" x14ac:dyDescent="0.25">
      <c r="A2804" s="277" t="s">
        <v>12832</v>
      </c>
      <c r="B2804" s="278">
        <v>66.08</v>
      </c>
    </row>
    <row r="2805" spans="1:2" x14ac:dyDescent="0.25">
      <c r="A2805" s="277" t="s">
        <v>894</v>
      </c>
      <c r="B2805" s="278">
        <v>186.23</v>
      </c>
    </row>
    <row r="2806" spans="1:2" x14ac:dyDescent="0.25">
      <c r="A2806" s="277" t="s">
        <v>12833</v>
      </c>
      <c r="B2806" s="278">
        <v>161.35</v>
      </c>
    </row>
    <row r="2807" spans="1:2" x14ac:dyDescent="0.25">
      <c r="A2807" s="277" t="s">
        <v>895</v>
      </c>
      <c r="B2807" s="278">
        <v>87.03</v>
      </c>
    </row>
    <row r="2808" spans="1:2" x14ac:dyDescent="0.25">
      <c r="A2808" s="277" t="s">
        <v>12834</v>
      </c>
      <c r="B2808" s="278">
        <v>75.819999999999993</v>
      </c>
    </row>
    <row r="2809" spans="1:2" x14ac:dyDescent="0.25">
      <c r="A2809" s="277" t="s">
        <v>896</v>
      </c>
      <c r="B2809" s="278">
        <v>13.62</v>
      </c>
    </row>
    <row r="2810" spans="1:2" x14ac:dyDescent="0.25">
      <c r="A2810" s="277" t="s">
        <v>12835</v>
      </c>
      <c r="B2810" s="278">
        <v>11.8</v>
      </c>
    </row>
    <row r="2811" spans="1:2" x14ac:dyDescent="0.25">
      <c r="A2811" s="277" t="s">
        <v>897</v>
      </c>
      <c r="B2811" s="278">
        <v>10.64</v>
      </c>
    </row>
    <row r="2812" spans="1:2" x14ac:dyDescent="0.25">
      <c r="A2812" s="277" t="s">
        <v>12836</v>
      </c>
      <c r="B2812" s="278">
        <v>9.2200000000000006</v>
      </c>
    </row>
    <row r="2813" spans="1:2" x14ac:dyDescent="0.25">
      <c r="A2813" s="277" t="s">
        <v>898</v>
      </c>
      <c r="B2813" s="278">
        <v>2.23</v>
      </c>
    </row>
    <row r="2814" spans="1:2" x14ac:dyDescent="0.25">
      <c r="A2814" s="277" t="s">
        <v>12837</v>
      </c>
      <c r="B2814" s="278">
        <v>1.93</v>
      </c>
    </row>
    <row r="2815" spans="1:2" x14ac:dyDescent="0.25">
      <c r="A2815" s="277" t="s">
        <v>899</v>
      </c>
      <c r="B2815" s="278">
        <v>25.92</v>
      </c>
    </row>
    <row r="2816" spans="1:2" x14ac:dyDescent="0.25">
      <c r="A2816" s="277" t="s">
        <v>12838</v>
      </c>
      <c r="B2816" s="278">
        <v>22.47</v>
      </c>
    </row>
    <row r="2817" spans="1:2" x14ac:dyDescent="0.25">
      <c r="A2817" s="277" t="s">
        <v>900</v>
      </c>
      <c r="B2817" s="278">
        <v>21.07</v>
      </c>
    </row>
    <row r="2818" spans="1:2" x14ac:dyDescent="0.25">
      <c r="A2818" s="277" t="s">
        <v>12839</v>
      </c>
      <c r="B2818" s="278">
        <v>18.260000000000002</v>
      </c>
    </row>
    <row r="2819" spans="1:2" x14ac:dyDescent="0.25">
      <c r="A2819" s="277" t="s">
        <v>901</v>
      </c>
      <c r="B2819" s="278">
        <v>22.35</v>
      </c>
    </row>
    <row r="2820" spans="1:2" x14ac:dyDescent="0.25">
      <c r="A2820" s="277" t="s">
        <v>12840</v>
      </c>
      <c r="B2820" s="278">
        <v>19.37</v>
      </c>
    </row>
    <row r="2821" spans="1:2" x14ac:dyDescent="0.25">
      <c r="A2821" s="277" t="s">
        <v>902</v>
      </c>
      <c r="B2821" s="278">
        <v>9.68</v>
      </c>
    </row>
    <row r="2822" spans="1:2" x14ac:dyDescent="0.25">
      <c r="A2822" s="277" t="s">
        <v>12841</v>
      </c>
      <c r="B2822" s="278">
        <v>8.39</v>
      </c>
    </row>
    <row r="2823" spans="1:2" x14ac:dyDescent="0.25">
      <c r="A2823" s="277" t="s">
        <v>903</v>
      </c>
      <c r="B2823" s="278">
        <v>13.41</v>
      </c>
    </row>
    <row r="2824" spans="1:2" x14ac:dyDescent="0.25">
      <c r="A2824" s="277" t="s">
        <v>12842</v>
      </c>
      <c r="B2824" s="278">
        <v>11.62</v>
      </c>
    </row>
    <row r="2825" spans="1:2" x14ac:dyDescent="0.25">
      <c r="A2825" s="277" t="s">
        <v>904</v>
      </c>
      <c r="B2825" s="278">
        <v>5.14</v>
      </c>
    </row>
    <row r="2826" spans="1:2" x14ac:dyDescent="0.25">
      <c r="A2826" s="277" t="s">
        <v>12843</v>
      </c>
      <c r="B2826" s="278">
        <v>4.45</v>
      </c>
    </row>
    <row r="2827" spans="1:2" x14ac:dyDescent="0.25">
      <c r="A2827" s="277" t="s">
        <v>905</v>
      </c>
      <c r="B2827" s="278">
        <v>19.37</v>
      </c>
    </row>
    <row r="2828" spans="1:2" x14ac:dyDescent="0.25">
      <c r="A2828" s="277" t="s">
        <v>12844</v>
      </c>
      <c r="B2828" s="278">
        <v>16.79</v>
      </c>
    </row>
    <row r="2829" spans="1:2" x14ac:dyDescent="0.25">
      <c r="A2829" s="277" t="s">
        <v>906</v>
      </c>
      <c r="B2829" s="278">
        <v>16.39</v>
      </c>
    </row>
    <row r="2830" spans="1:2" x14ac:dyDescent="0.25">
      <c r="A2830" s="277" t="s">
        <v>12845</v>
      </c>
      <c r="B2830" s="278">
        <v>14.2</v>
      </c>
    </row>
    <row r="2831" spans="1:2" x14ac:dyDescent="0.25">
      <c r="A2831" s="277" t="s">
        <v>907</v>
      </c>
      <c r="B2831" s="278">
        <v>7.45</v>
      </c>
    </row>
    <row r="2832" spans="1:2" x14ac:dyDescent="0.25">
      <c r="A2832" s="277" t="s">
        <v>12846</v>
      </c>
      <c r="B2832" s="278">
        <v>6.45</v>
      </c>
    </row>
    <row r="2833" spans="1:2" x14ac:dyDescent="0.25">
      <c r="A2833" s="277" t="s">
        <v>908</v>
      </c>
      <c r="B2833" s="278">
        <v>5.14</v>
      </c>
    </row>
    <row r="2834" spans="1:2" x14ac:dyDescent="0.25">
      <c r="A2834" s="277" t="s">
        <v>12847</v>
      </c>
      <c r="B2834" s="278">
        <v>4.45</v>
      </c>
    </row>
    <row r="2835" spans="1:2" x14ac:dyDescent="0.25">
      <c r="A2835" s="277" t="s">
        <v>909</v>
      </c>
      <c r="B2835" s="278">
        <v>17.73</v>
      </c>
    </row>
    <row r="2836" spans="1:2" x14ac:dyDescent="0.25">
      <c r="A2836" s="277" t="s">
        <v>12848</v>
      </c>
      <c r="B2836" s="278">
        <v>15.36</v>
      </c>
    </row>
    <row r="2837" spans="1:2" x14ac:dyDescent="0.25">
      <c r="A2837" s="277" t="s">
        <v>910</v>
      </c>
      <c r="B2837" s="278">
        <v>35.47</v>
      </c>
    </row>
    <row r="2838" spans="1:2" x14ac:dyDescent="0.25">
      <c r="A2838" s="277" t="s">
        <v>12849</v>
      </c>
      <c r="B2838" s="278">
        <v>30.73</v>
      </c>
    </row>
    <row r="2839" spans="1:2" x14ac:dyDescent="0.25">
      <c r="A2839" s="277" t="s">
        <v>911</v>
      </c>
      <c r="B2839" s="278">
        <v>14.9</v>
      </c>
    </row>
    <row r="2840" spans="1:2" x14ac:dyDescent="0.25">
      <c r="A2840" s="277" t="s">
        <v>12850</v>
      </c>
      <c r="B2840" s="278">
        <v>12.91</v>
      </c>
    </row>
    <row r="2841" spans="1:2" x14ac:dyDescent="0.25">
      <c r="A2841" s="277" t="s">
        <v>912</v>
      </c>
      <c r="B2841" s="278">
        <v>4.91</v>
      </c>
    </row>
    <row r="2842" spans="1:2" x14ac:dyDescent="0.25">
      <c r="A2842" s="277" t="s">
        <v>12851</v>
      </c>
      <c r="B2842" s="278">
        <v>4.26</v>
      </c>
    </row>
    <row r="2843" spans="1:2" x14ac:dyDescent="0.25">
      <c r="A2843" s="277" t="s">
        <v>6904</v>
      </c>
      <c r="B2843" s="278">
        <v>5.96</v>
      </c>
    </row>
    <row r="2844" spans="1:2" x14ac:dyDescent="0.25">
      <c r="A2844" s="277" t="s">
        <v>12852</v>
      </c>
      <c r="B2844" s="278">
        <v>5.16</v>
      </c>
    </row>
    <row r="2845" spans="1:2" x14ac:dyDescent="0.25">
      <c r="A2845" s="277" t="s">
        <v>6905</v>
      </c>
      <c r="B2845" s="278">
        <v>302.26</v>
      </c>
    </row>
    <row r="2846" spans="1:2" x14ac:dyDescent="0.25">
      <c r="A2846" s="277" t="s">
        <v>12853</v>
      </c>
      <c r="B2846" s="278">
        <v>261.89999999999998</v>
      </c>
    </row>
    <row r="2847" spans="1:2" x14ac:dyDescent="0.25">
      <c r="A2847" s="277" t="s">
        <v>6906</v>
      </c>
      <c r="B2847" s="278">
        <v>149.04</v>
      </c>
    </row>
    <row r="2848" spans="1:2" x14ac:dyDescent="0.25">
      <c r="A2848" s="277" t="s">
        <v>12854</v>
      </c>
      <c r="B2848" s="278">
        <v>129.16</v>
      </c>
    </row>
    <row r="2849" spans="1:2" x14ac:dyDescent="0.25">
      <c r="A2849" s="277" t="s">
        <v>914</v>
      </c>
      <c r="B2849" s="278">
        <v>1.98</v>
      </c>
    </row>
    <row r="2850" spans="1:2" x14ac:dyDescent="0.25">
      <c r="A2850" s="277" t="s">
        <v>12855</v>
      </c>
      <c r="B2850" s="278">
        <v>1.71</v>
      </c>
    </row>
    <row r="2851" spans="1:2" x14ac:dyDescent="0.25">
      <c r="A2851" s="277" t="s">
        <v>915</v>
      </c>
      <c r="B2851" s="278">
        <v>59.61</v>
      </c>
    </row>
    <row r="2852" spans="1:2" x14ac:dyDescent="0.25">
      <c r="A2852" s="277" t="s">
        <v>12856</v>
      </c>
      <c r="B2852" s="278">
        <v>51.66</v>
      </c>
    </row>
    <row r="2853" spans="1:2" x14ac:dyDescent="0.25">
      <c r="A2853" s="277" t="s">
        <v>916</v>
      </c>
      <c r="B2853" s="278">
        <v>55.55</v>
      </c>
    </row>
    <row r="2854" spans="1:2" x14ac:dyDescent="0.25">
      <c r="A2854" s="277" t="s">
        <v>12857</v>
      </c>
      <c r="B2854" s="278">
        <v>48.15</v>
      </c>
    </row>
    <row r="2855" spans="1:2" x14ac:dyDescent="0.25">
      <c r="A2855" s="277" t="s">
        <v>6907</v>
      </c>
      <c r="B2855" s="278">
        <v>30.15</v>
      </c>
    </row>
    <row r="2856" spans="1:2" x14ac:dyDescent="0.25">
      <c r="A2856" s="277" t="s">
        <v>12858</v>
      </c>
      <c r="B2856" s="278">
        <v>26.12</v>
      </c>
    </row>
    <row r="2857" spans="1:2" x14ac:dyDescent="0.25">
      <c r="A2857" s="277" t="s">
        <v>917</v>
      </c>
      <c r="B2857" s="278">
        <v>5.36</v>
      </c>
    </row>
    <row r="2858" spans="1:2" x14ac:dyDescent="0.25">
      <c r="A2858" s="277" t="s">
        <v>12859</v>
      </c>
      <c r="B2858" s="278">
        <v>4.6399999999999997</v>
      </c>
    </row>
    <row r="2859" spans="1:2" x14ac:dyDescent="0.25">
      <c r="A2859" s="277" t="s">
        <v>918</v>
      </c>
      <c r="B2859" s="278">
        <v>87.85</v>
      </c>
    </row>
    <row r="2860" spans="1:2" x14ac:dyDescent="0.25">
      <c r="A2860" s="277" t="s">
        <v>12860</v>
      </c>
      <c r="B2860" s="278">
        <v>78.22</v>
      </c>
    </row>
    <row r="2861" spans="1:2" x14ac:dyDescent="0.25">
      <c r="A2861" s="277" t="s">
        <v>919</v>
      </c>
      <c r="B2861" s="278">
        <v>17.13</v>
      </c>
    </row>
    <row r="2862" spans="1:2" x14ac:dyDescent="0.25">
      <c r="A2862" s="277" t="s">
        <v>12861</v>
      </c>
      <c r="B2862" s="278">
        <v>14.85</v>
      </c>
    </row>
    <row r="2863" spans="1:2" x14ac:dyDescent="0.25">
      <c r="A2863" s="277" t="s">
        <v>920</v>
      </c>
      <c r="B2863" s="278">
        <v>20.86</v>
      </c>
    </row>
    <row r="2864" spans="1:2" x14ac:dyDescent="0.25">
      <c r="A2864" s="277" t="s">
        <v>12862</v>
      </c>
      <c r="B2864" s="278">
        <v>18.079999999999998</v>
      </c>
    </row>
    <row r="2865" spans="1:2" x14ac:dyDescent="0.25">
      <c r="A2865" s="277" t="s">
        <v>921</v>
      </c>
      <c r="B2865" s="278">
        <v>24.59</v>
      </c>
    </row>
    <row r="2866" spans="1:2" x14ac:dyDescent="0.25">
      <c r="A2866" s="277" t="s">
        <v>12863</v>
      </c>
      <c r="B2866" s="278">
        <v>21.31</v>
      </c>
    </row>
    <row r="2867" spans="1:2" x14ac:dyDescent="0.25">
      <c r="A2867" s="277" t="s">
        <v>922</v>
      </c>
      <c r="B2867" s="278">
        <v>35.020000000000003</v>
      </c>
    </row>
    <row r="2868" spans="1:2" x14ac:dyDescent="0.25">
      <c r="A2868" s="277" t="s">
        <v>12864</v>
      </c>
      <c r="B2868" s="278">
        <v>30.35</v>
      </c>
    </row>
    <row r="2869" spans="1:2" x14ac:dyDescent="0.25">
      <c r="A2869" s="277" t="s">
        <v>6908</v>
      </c>
      <c r="B2869" s="278">
        <v>43.22</v>
      </c>
    </row>
    <row r="2870" spans="1:2" x14ac:dyDescent="0.25">
      <c r="A2870" s="277" t="s">
        <v>12865</v>
      </c>
      <c r="B2870" s="278">
        <v>37.450000000000003</v>
      </c>
    </row>
    <row r="2871" spans="1:2" x14ac:dyDescent="0.25">
      <c r="A2871" s="277" t="s">
        <v>6909</v>
      </c>
      <c r="B2871" s="278">
        <v>55.14</v>
      </c>
    </row>
    <row r="2872" spans="1:2" x14ac:dyDescent="0.25">
      <c r="A2872" s="277" t="s">
        <v>12866</v>
      </c>
      <c r="B2872" s="278">
        <v>47.78</v>
      </c>
    </row>
    <row r="2873" spans="1:2" x14ac:dyDescent="0.25">
      <c r="A2873" s="277" t="s">
        <v>6910</v>
      </c>
      <c r="B2873" s="278">
        <v>72.28</v>
      </c>
    </row>
    <row r="2874" spans="1:2" x14ac:dyDescent="0.25">
      <c r="A2874" s="277" t="s">
        <v>12867</v>
      </c>
      <c r="B2874" s="278">
        <v>62.64</v>
      </c>
    </row>
    <row r="2875" spans="1:2" x14ac:dyDescent="0.25">
      <c r="A2875" s="277" t="s">
        <v>23471</v>
      </c>
      <c r="B2875" s="278">
        <v>0.81</v>
      </c>
    </row>
    <row r="2876" spans="1:2" x14ac:dyDescent="0.25">
      <c r="A2876" s="277" t="s">
        <v>23472</v>
      </c>
      <c r="B2876" s="278">
        <v>0.71</v>
      </c>
    </row>
    <row r="2877" spans="1:2" x14ac:dyDescent="0.25">
      <c r="A2877" s="277" t="s">
        <v>23473</v>
      </c>
      <c r="B2877" s="278">
        <v>0.59</v>
      </c>
    </row>
    <row r="2878" spans="1:2" x14ac:dyDescent="0.25">
      <c r="A2878" s="277" t="s">
        <v>23474</v>
      </c>
      <c r="B2878" s="278">
        <v>0.51</v>
      </c>
    </row>
    <row r="2879" spans="1:2" x14ac:dyDescent="0.25">
      <c r="A2879" s="277" t="s">
        <v>926</v>
      </c>
      <c r="B2879" s="278">
        <v>1.34</v>
      </c>
    </row>
    <row r="2880" spans="1:2" x14ac:dyDescent="0.25">
      <c r="A2880" s="277" t="s">
        <v>12868</v>
      </c>
      <c r="B2880" s="278">
        <v>1.1599999999999999</v>
      </c>
    </row>
    <row r="2881" spans="1:2" x14ac:dyDescent="0.25">
      <c r="A2881" s="277" t="s">
        <v>927</v>
      </c>
      <c r="B2881" s="278">
        <v>0.89</v>
      </c>
    </row>
    <row r="2882" spans="1:2" x14ac:dyDescent="0.25">
      <c r="A2882" s="277" t="s">
        <v>12869</v>
      </c>
      <c r="B2882" s="278">
        <v>0.77</v>
      </c>
    </row>
    <row r="2883" spans="1:2" x14ac:dyDescent="0.25">
      <c r="A2883" s="277" t="s">
        <v>923</v>
      </c>
      <c r="B2883" s="278">
        <v>20.56</v>
      </c>
    </row>
    <row r="2884" spans="1:2" x14ac:dyDescent="0.25">
      <c r="A2884" s="277" t="s">
        <v>12870</v>
      </c>
      <c r="B2884" s="278">
        <v>17.82</v>
      </c>
    </row>
    <row r="2885" spans="1:2" x14ac:dyDescent="0.25">
      <c r="A2885" s="277" t="s">
        <v>924</v>
      </c>
      <c r="B2885" s="278">
        <v>0.22</v>
      </c>
    </row>
    <row r="2886" spans="1:2" x14ac:dyDescent="0.25">
      <c r="A2886" s="277" t="s">
        <v>12871</v>
      </c>
      <c r="B2886" s="278">
        <v>0.19</v>
      </c>
    </row>
    <row r="2887" spans="1:2" x14ac:dyDescent="0.25">
      <c r="A2887" s="277" t="s">
        <v>925</v>
      </c>
      <c r="B2887" s="278">
        <v>0.14000000000000001</v>
      </c>
    </row>
    <row r="2888" spans="1:2" x14ac:dyDescent="0.25">
      <c r="A2888" s="277" t="s">
        <v>12872</v>
      </c>
      <c r="B2888" s="278">
        <v>0.12</v>
      </c>
    </row>
    <row r="2889" spans="1:2" x14ac:dyDescent="0.25">
      <c r="A2889" s="277" t="s">
        <v>928</v>
      </c>
      <c r="B2889" s="278">
        <v>22.35</v>
      </c>
    </row>
    <row r="2890" spans="1:2" x14ac:dyDescent="0.25">
      <c r="A2890" s="277" t="s">
        <v>12873</v>
      </c>
      <c r="B2890" s="278">
        <v>19.37</v>
      </c>
    </row>
    <row r="2891" spans="1:2" x14ac:dyDescent="0.25">
      <c r="A2891" s="277" t="s">
        <v>929</v>
      </c>
      <c r="B2891" s="278">
        <v>17.13</v>
      </c>
    </row>
    <row r="2892" spans="1:2" x14ac:dyDescent="0.25">
      <c r="A2892" s="277" t="s">
        <v>12874</v>
      </c>
      <c r="B2892" s="278">
        <v>14.85</v>
      </c>
    </row>
    <row r="2893" spans="1:2" x14ac:dyDescent="0.25">
      <c r="A2893" s="277" t="s">
        <v>930</v>
      </c>
      <c r="B2893" s="278">
        <v>0.99</v>
      </c>
    </row>
    <row r="2894" spans="1:2" x14ac:dyDescent="0.25">
      <c r="A2894" s="277" t="s">
        <v>12875</v>
      </c>
      <c r="B2894" s="278">
        <v>0.86</v>
      </c>
    </row>
    <row r="2895" spans="1:2" x14ac:dyDescent="0.25">
      <c r="A2895" s="277" t="s">
        <v>931</v>
      </c>
      <c r="B2895" s="278">
        <v>0.74</v>
      </c>
    </row>
    <row r="2896" spans="1:2" x14ac:dyDescent="0.25">
      <c r="A2896" s="277" t="s">
        <v>12876</v>
      </c>
      <c r="B2896" s="278">
        <v>0.64</v>
      </c>
    </row>
    <row r="2897" spans="1:2" x14ac:dyDescent="0.25">
      <c r="A2897" s="277" t="s">
        <v>6912</v>
      </c>
      <c r="B2897" s="278">
        <v>29.8</v>
      </c>
    </row>
    <row r="2898" spans="1:2" x14ac:dyDescent="0.25">
      <c r="A2898" s="277" t="s">
        <v>12877</v>
      </c>
      <c r="B2898" s="278">
        <v>25.83</v>
      </c>
    </row>
    <row r="2899" spans="1:2" x14ac:dyDescent="0.25">
      <c r="A2899" s="277" t="s">
        <v>932</v>
      </c>
      <c r="B2899" s="278">
        <v>119.74</v>
      </c>
    </row>
    <row r="2900" spans="1:2" x14ac:dyDescent="0.25">
      <c r="A2900" s="277" t="s">
        <v>12878</v>
      </c>
      <c r="B2900" s="278">
        <v>112.05</v>
      </c>
    </row>
    <row r="2901" spans="1:2" x14ac:dyDescent="0.25">
      <c r="A2901" s="277" t="s">
        <v>933</v>
      </c>
      <c r="B2901" s="278">
        <v>99.81</v>
      </c>
    </row>
    <row r="2902" spans="1:2" x14ac:dyDescent="0.25">
      <c r="A2902" s="277" t="s">
        <v>12879</v>
      </c>
      <c r="B2902" s="278">
        <v>93.13</v>
      </c>
    </row>
    <row r="2903" spans="1:2" x14ac:dyDescent="0.25">
      <c r="A2903" s="277" t="s">
        <v>934</v>
      </c>
      <c r="B2903" s="278">
        <v>89.42</v>
      </c>
    </row>
    <row r="2904" spans="1:2" x14ac:dyDescent="0.25">
      <c r="A2904" s="277" t="s">
        <v>12880</v>
      </c>
      <c r="B2904" s="278">
        <v>77.489999999999995</v>
      </c>
    </row>
    <row r="2905" spans="1:2" x14ac:dyDescent="0.25">
      <c r="A2905" s="277" t="s">
        <v>935</v>
      </c>
      <c r="B2905" s="278">
        <v>36.56</v>
      </c>
    </row>
    <row r="2906" spans="1:2" x14ac:dyDescent="0.25">
      <c r="A2906" s="277" t="s">
        <v>12881</v>
      </c>
      <c r="B2906" s="278">
        <v>31.68</v>
      </c>
    </row>
    <row r="2907" spans="1:2" x14ac:dyDescent="0.25">
      <c r="A2907" s="277" t="s">
        <v>936</v>
      </c>
      <c r="B2907" s="278">
        <v>58.92</v>
      </c>
    </row>
    <row r="2908" spans="1:2" x14ac:dyDescent="0.25">
      <c r="A2908" s="277" t="s">
        <v>12882</v>
      </c>
      <c r="B2908" s="278">
        <v>51.06</v>
      </c>
    </row>
    <row r="2909" spans="1:2" x14ac:dyDescent="0.25">
      <c r="A2909" s="277" t="s">
        <v>6913</v>
      </c>
      <c r="B2909" s="278">
        <v>149.04</v>
      </c>
    </row>
    <row r="2910" spans="1:2" x14ac:dyDescent="0.25">
      <c r="A2910" s="277" t="s">
        <v>12883</v>
      </c>
      <c r="B2910" s="278">
        <v>129.16</v>
      </c>
    </row>
    <row r="2911" spans="1:2" x14ac:dyDescent="0.25">
      <c r="A2911" s="277" t="s">
        <v>6914</v>
      </c>
      <c r="B2911" s="278">
        <v>2.23</v>
      </c>
    </row>
    <row r="2912" spans="1:2" x14ac:dyDescent="0.25">
      <c r="A2912" s="277" t="s">
        <v>12884</v>
      </c>
      <c r="B2912" s="278">
        <v>1.93</v>
      </c>
    </row>
    <row r="2913" spans="1:2" x14ac:dyDescent="0.25">
      <c r="A2913" s="277" t="s">
        <v>937</v>
      </c>
      <c r="B2913" s="278">
        <v>10.53</v>
      </c>
    </row>
    <row r="2914" spans="1:2" x14ac:dyDescent="0.25">
      <c r="A2914" s="277" t="s">
        <v>12885</v>
      </c>
      <c r="B2914" s="278">
        <v>9.1199999999999992</v>
      </c>
    </row>
    <row r="2915" spans="1:2" x14ac:dyDescent="0.25">
      <c r="A2915" s="277" t="s">
        <v>938</v>
      </c>
      <c r="B2915" s="278">
        <v>5.2</v>
      </c>
    </row>
    <row r="2916" spans="1:2" x14ac:dyDescent="0.25">
      <c r="A2916" s="277" t="s">
        <v>12886</v>
      </c>
      <c r="B2916" s="278">
        <v>4.51</v>
      </c>
    </row>
    <row r="2917" spans="1:2" x14ac:dyDescent="0.25">
      <c r="A2917" s="277" t="s">
        <v>939</v>
      </c>
      <c r="B2917" s="278">
        <v>6.94</v>
      </c>
    </row>
    <row r="2918" spans="1:2" x14ac:dyDescent="0.25">
      <c r="A2918" s="277" t="s">
        <v>12887</v>
      </c>
      <c r="B2918" s="278">
        <v>6.01</v>
      </c>
    </row>
    <row r="2919" spans="1:2" x14ac:dyDescent="0.25">
      <c r="A2919" s="277" t="s">
        <v>6916</v>
      </c>
      <c r="B2919" s="278">
        <v>4.8600000000000003</v>
      </c>
    </row>
    <row r="2920" spans="1:2" x14ac:dyDescent="0.25">
      <c r="A2920" s="277" t="s">
        <v>12888</v>
      </c>
      <c r="B2920" s="278">
        <v>4.21</v>
      </c>
    </row>
    <row r="2921" spans="1:2" x14ac:dyDescent="0.25">
      <c r="A2921" s="277" t="s">
        <v>940</v>
      </c>
      <c r="B2921" s="278">
        <v>9.7200000000000006</v>
      </c>
    </row>
    <row r="2922" spans="1:2" x14ac:dyDescent="0.25">
      <c r="A2922" s="277" t="s">
        <v>12889</v>
      </c>
      <c r="B2922" s="278">
        <v>8.42</v>
      </c>
    </row>
    <row r="2923" spans="1:2" x14ac:dyDescent="0.25">
      <c r="A2923" s="277" t="s">
        <v>941</v>
      </c>
      <c r="B2923" s="278">
        <v>2.91</v>
      </c>
    </row>
    <row r="2924" spans="1:2" x14ac:dyDescent="0.25">
      <c r="A2924" s="277" t="s">
        <v>12890</v>
      </c>
      <c r="B2924" s="278">
        <v>2.52</v>
      </c>
    </row>
    <row r="2925" spans="1:2" x14ac:dyDescent="0.25">
      <c r="A2925" s="277" t="s">
        <v>942</v>
      </c>
      <c r="B2925" s="278">
        <v>4.34</v>
      </c>
    </row>
    <row r="2926" spans="1:2" x14ac:dyDescent="0.25">
      <c r="A2926" s="277" t="s">
        <v>12891</v>
      </c>
      <c r="B2926" s="278">
        <v>3.76</v>
      </c>
    </row>
    <row r="2927" spans="1:2" x14ac:dyDescent="0.25">
      <c r="A2927" s="277" t="s">
        <v>943</v>
      </c>
      <c r="B2927" s="278">
        <v>6.07</v>
      </c>
    </row>
    <row r="2928" spans="1:2" x14ac:dyDescent="0.25">
      <c r="A2928" s="277" t="s">
        <v>12892</v>
      </c>
      <c r="B2928" s="278">
        <v>5.26</v>
      </c>
    </row>
    <row r="2929" spans="1:2" x14ac:dyDescent="0.25">
      <c r="A2929" s="277" t="s">
        <v>944</v>
      </c>
      <c r="B2929" s="278">
        <v>5.2</v>
      </c>
    </row>
    <row r="2930" spans="1:2" x14ac:dyDescent="0.25">
      <c r="A2930" s="277" t="s">
        <v>12893</v>
      </c>
      <c r="B2930" s="278">
        <v>4.51</v>
      </c>
    </row>
    <row r="2931" spans="1:2" x14ac:dyDescent="0.25">
      <c r="A2931" s="277" t="s">
        <v>6920</v>
      </c>
      <c r="B2931" s="278">
        <v>5.2</v>
      </c>
    </row>
    <row r="2932" spans="1:2" x14ac:dyDescent="0.25">
      <c r="A2932" s="277" t="s">
        <v>12894</v>
      </c>
      <c r="B2932" s="278">
        <v>4.51</v>
      </c>
    </row>
    <row r="2933" spans="1:2" x14ac:dyDescent="0.25">
      <c r="A2933" s="277" t="s">
        <v>945</v>
      </c>
      <c r="B2933" s="278">
        <v>11.8</v>
      </c>
    </row>
    <row r="2934" spans="1:2" x14ac:dyDescent="0.25">
      <c r="A2934" s="277" t="s">
        <v>12895</v>
      </c>
      <c r="B2934" s="278">
        <v>10.23</v>
      </c>
    </row>
    <row r="2935" spans="1:2" x14ac:dyDescent="0.25">
      <c r="A2935" s="277" t="s">
        <v>946</v>
      </c>
      <c r="B2935" s="278">
        <v>10.41</v>
      </c>
    </row>
    <row r="2936" spans="1:2" x14ac:dyDescent="0.25">
      <c r="A2936" s="277" t="s">
        <v>12896</v>
      </c>
      <c r="B2936" s="278">
        <v>9.02</v>
      </c>
    </row>
    <row r="2937" spans="1:2" x14ac:dyDescent="0.25">
      <c r="A2937" s="277" t="s">
        <v>947</v>
      </c>
      <c r="B2937" s="278">
        <v>9.7200000000000006</v>
      </c>
    </row>
    <row r="2938" spans="1:2" x14ac:dyDescent="0.25">
      <c r="A2938" s="277" t="s">
        <v>12897</v>
      </c>
      <c r="B2938" s="278">
        <v>8.42</v>
      </c>
    </row>
    <row r="2939" spans="1:2" x14ac:dyDescent="0.25">
      <c r="A2939" s="277" t="s">
        <v>948</v>
      </c>
      <c r="B2939" s="278">
        <v>6.94</v>
      </c>
    </row>
    <row r="2940" spans="1:2" x14ac:dyDescent="0.25">
      <c r="A2940" s="277" t="s">
        <v>12898</v>
      </c>
      <c r="B2940" s="278">
        <v>6.01</v>
      </c>
    </row>
    <row r="2941" spans="1:2" x14ac:dyDescent="0.25">
      <c r="A2941" s="277" t="s">
        <v>949</v>
      </c>
      <c r="B2941" s="278">
        <v>4.8600000000000003</v>
      </c>
    </row>
    <row r="2942" spans="1:2" x14ac:dyDescent="0.25">
      <c r="A2942" s="277" t="s">
        <v>12899</v>
      </c>
      <c r="B2942" s="278">
        <v>4.21</v>
      </c>
    </row>
    <row r="2943" spans="1:2" x14ac:dyDescent="0.25">
      <c r="A2943" s="277" t="s">
        <v>950</v>
      </c>
      <c r="B2943" s="278">
        <v>1.63</v>
      </c>
    </row>
    <row r="2944" spans="1:2" x14ac:dyDescent="0.25">
      <c r="A2944" s="277" t="s">
        <v>12900</v>
      </c>
      <c r="B2944" s="278">
        <v>1.42</v>
      </c>
    </row>
    <row r="2945" spans="1:2" x14ac:dyDescent="0.25">
      <c r="A2945" s="277" t="s">
        <v>951</v>
      </c>
      <c r="B2945" s="278">
        <v>21.61</v>
      </c>
    </row>
    <row r="2946" spans="1:2" x14ac:dyDescent="0.25">
      <c r="A2946" s="277" t="s">
        <v>12901</v>
      </c>
      <c r="B2946" s="278">
        <v>18.72</v>
      </c>
    </row>
    <row r="2947" spans="1:2" x14ac:dyDescent="0.25">
      <c r="A2947" s="277" t="s">
        <v>952</v>
      </c>
      <c r="B2947" s="278">
        <v>59.61</v>
      </c>
    </row>
    <row r="2948" spans="1:2" x14ac:dyDescent="0.25">
      <c r="A2948" s="277" t="s">
        <v>12902</v>
      </c>
      <c r="B2948" s="278">
        <v>51.66</v>
      </c>
    </row>
    <row r="2949" spans="1:2" x14ac:dyDescent="0.25">
      <c r="A2949" s="277" t="s">
        <v>6924</v>
      </c>
      <c r="B2949" s="278">
        <v>6.07</v>
      </c>
    </row>
    <row r="2950" spans="1:2" x14ac:dyDescent="0.25">
      <c r="A2950" s="277" t="s">
        <v>12903</v>
      </c>
      <c r="B2950" s="278">
        <v>5.26</v>
      </c>
    </row>
    <row r="2951" spans="1:2" x14ac:dyDescent="0.25">
      <c r="A2951" s="277" t="s">
        <v>6925</v>
      </c>
      <c r="B2951" s="278">
        <v>6.59</v>
      </c>
    </row>
    <row r="2952" spans="1:2" x14ac:dyDescent="0.25">
      <c r="A2952" s="277" t="s">
        <v>12904</v>
      </c>
      <c r="B2952" s="278">
        <v>5.71</v>
      </c>
    </row>
    <row r="2953" spans="1:2" x14ac:dyDescent="0.25">
      <c r="A2953" s="277" t="s">
        <v>953</v>
      </c>
      <c r="B2953" s="278">
        <v>274.33</v>
      </c>
    </row>
    <row r="2954" spans="1:2" x14ac:dyDescent="0.25">
      <c r="A2954" s="277" t="s">
        <v>12905</v>
      </c>
      <c r="B2954" s="278">
        <v>238.27</v>
      </c>
    </row>
    <row r="2955" spans="1:2" x14ac:dyDescent="0.25">
      <c r="A2955" s="277" t="s">
        <v>954</v>
      </c>
      <c r="B2955" s="278">
        <v>411.5</v>
      </c>
    </row>
    <row r="2956" spans="1:2" x14ac:dyDescent="0.25">
      <c r="A2956" s="277" t="s">
        <v>12906</v>
      </c>
      <c r="B2956" s="278">
        <v>357.4</v>
      </c>
    </row>
    <row r="2957" spans="1:2" x14ac:dyDescent="0.25">
      <c r="A2957" s="277" t="s">
        <v>955</v>
      </c>
      <c r="B2957" s="278">
        <v>597.89</v>
      </c>
    </row>
    <row r="2958" spans="1:2" x14ac:dyDescent="0.25">
      <c r="A2958" s="277" t="s">
        <v>12907</v>
      </c>
      <c r="B2958" s="278">
        <v>519.29</v>
      </c>
    </row>
    <row r="2959" spans="1:2" x14ac:dyDescent="0.25">
      <c r="A2959" s="277" t="s">
        <v>956</v>
      </c>
      <c r="B2959" s="278">
        <v>823</v>
      </c>
    </row>
    <row r="2960" spans="1:2" x14ac:dyDescent="0.25">
      <c r="A2960" s="277" t="s">
        <v>12908</v>
      </c>
      <c r="B2960" s="278">
        <v>714.8</v>
      </c>
    </row>
    <row r="2961" spans="1:2" x14ac:dyDescent="0.25">
      <c r="A2961" s="277" t="s">
        <v>957</v>
      </c>
      <c r="B2961" s="278">
        <v>20.56</v>
      </c>
    </row>
    <row r="2962" spans="1:2" x14ac:dyDescent="0.25">
      <c r="A2962" s="277" t="s">
        <v>12909</v>
      </c>
      <c r="B2962" s="278">
        <v>17.809999999999999</v>
      </c>
    </row>
    <row r="2963" spans="1:2" x14ac:dyDescent="0.25">
      <c r="A2963" s="277" t="s">
        <v>958</v>
      </c>
      <c r="B2963" s="278">
        <v>51.03</v>
      </c>
    </row>
    <row r="2964" spans="1:2" x14ac:dyDescent="0.25">
      <c r="A2964" s="277" t="s">
        <v>12910</v>
      </c>
      <c r="B2964" s="278">
        <v>44.21</v>
      </c>
    </row>
    <row r="2965" spans="1:2" x14ac:dyDescent="0.25">
      <c r="A2965" s="277" t="s">
        <v>959</v>
      </c>
      <c r="B2965" s="278">
        <v>255.18</v>
      </c>
    </row>
    <row r="2966" spans="1:2" x14ac:dyDescent="0.25">
      <c r="A2966" s="277" t="s">
        <v>12911</v>
      </c>
      <c r="B2966" s="278">
        <v>221.07</v>
      </c>
    </row>
    <row r="2967" spans="1:2" x14ac:dyDescent="0.25">
      <c r="A2967" s="277" t="s">
        <v>960</v>
      </c>
      <c r="B2967" s="278">
        <v>85.06</v>
      </c>
    </row>
    <row r="2968" spans="1:2" x14ac:dyDescent="0.25">
      <c r="A2968" s="277" t="s">
        <v>12912</v>
      </c>
      <c r="B2968" s="278">
        <v>73.69</v>
      </c>
    </row>
    <row r="2969" spans="1:2" x14ac:dyDescent="0.25">
      <c r="A2969" s="277" t="s">
        <v>961</v>
      </c>
      <c r="B2969" s="278">
        <v>85.06</v>
      </c>
    </row>
    <row r="2970" spans="1:2" x14ac:dyDescent="0.25">
      <c r="A2970" s="277" t="s">
        <v>12913</v>
      </c>
      <c r="B2970" s="278">
        <v>73.69</v>
      </c>
    </row>
    <row r="2971" spans="1:2" x14ac:dyDescent="0.25">
      <c r="A2971" s="277" t="s">
        <v>962</v>
      </c>
      <c r="B2971" s="278">
        <v>170.12</v>
      </c>
    </row>
    <row r="2972" spans="1:2" x14ac:dyDescent="0.25">
      <c r="A2972" s="277" t="s">
        <v>12914</v>
      </c>
      <c r="B2972" s="278">
        <v>147.38</v>
      </c>
    </row>
    <row r="2973" spans="1:2" x14ac:dyDescent="0.25">
      <c r="A2973" s="277" t="s">
        <v>963</v>
      </c>
      <c r="B2973" s="278">
        <v>10.63</v>
      </c>
    </row>
    <row r="2974" spans="1:2" x14ac:dyDescent="0.25">
      <c r="A2974" s="277" t="s">
        <v>12915</v>
      </c>
      <c r="B2974" s="278">
        <v>9.49</v>
      </c>
    </row>
    <row r="2975" spans="1:2" x14ac:dyDescent="0.25">
      <c r="A2975" s="277" t="s">
        <v>6927</v>
      </c>
      <c r="B2975" s="278">
        <v>11.15</v>
      </c>
    </row>
    <row r="2976" spans="1:2" x14ac:dyDescent="0.25">
      <c r="A2976" s="277" t="s">
        <v>12916</v>
      </c>
      <c r="B2976" s="278">
        <v>9.9700000000000006</v>
      </c>
    </row>
    <row r="2977" spans="1:2" x14ac:dyDescent="0.25">
      <c r="A2977" s="277" t="s">
        <v>6928</v>
      </c>
      <c r="B2977" s="278">
        <v>11.94</v>
      </c>
    </row>
    <row r="2978" spans="1:2" x14ac:dyDescent="0.25">
      <c r="A2978" s="277" t="s">
        <v>12917</v>
      </c>
      <c r="B2978" s="278">
        <v>10.66</v>
      </c>
    </row>
    <row r="2979" spans="1:2" x14ac:dyDescent="0.25">
      <c r="A2979" s="277" t="s">
        <v>6929</v>
      </c>
      <c r="B2979" s="278">
        <v>14.71</v>
      </c>
    </row>
    <row r="2980" spans="1:2" x14ac:dyDescent="0.25">
      <c r="A2980" s="277" t="s">
        <v>12918</v>
      </c>
      <c r="B2980" s="278">
        <v>13.1</v>
      </c>
    </row>
    <row r="2981" spans="1:2" x14ac:dyDescent="0.25">
      <c r="A2981" s="277" t="s">
        <v>6930</v>
      </c>
      <c r="B2981" s="278">
        <v>32.94</v>
      </c>
    </row>
    <row r="2982" spans="1:2" x14ac:dyDescent="0.25">
      <c r="A2982" s="277" t="s">
        <v>12919</v>
      </c>
      <c r="B2982" s="278">
        <v>29.72</v>
      </c>
    </row>
    <row r="2983" spans="1:2" x14ac:dyDescent="0.25">
      <c r="A2983" s="277" t="s">
        <v>964</v>
      </c>
      <c r="B2983" s="278">
        <v>29.8</v>
      </c>
    </row>
    <row r="2984" spans="1:2" x14ac:dyDescent="0.25">
      <c r="A2984" s="277" t="s">
        <v>12920</v>
      </c>
      <c r="B2984" s="278">
        <v>25.83</v>
      </c>
    </row>
    <row r="2985" spans="1:2" x14ac:dyDescent="0.25">
      <c r="A2985" s="277" t="s">
        <v>965</v>
      </c>
      <c r="B2985" s="278">
        <v>67.06</v>
      </c>
    </row>
    <row r="2986" spans="1:2" x14ac:dyDescent="0.25">
      <c r="A2986" s="277" t="s">
        <v>12921</v>
      </c>
      <c r="B2986" s="278">
        <v>58.12</v>
      </c>
    </row>
    <row r="2987" spans="1:2" x14ac:dyDescent="0.25">
      <c r="A2987" s="277" t="s">
        <v>966</v>
      </c>
      <c r="B2987" s="278">
        <v>1.3</v>
      </c>
    </row>
    <row r="2988" spans="1:2" x14ac:dyDescent="0.25">
      <c r="A2988" s="277" t="s">
        <v>12922</v>
      </c>
      <c r="B2988" s="278">
        <v>1.26</v>
      </c>
    </row>
    <row r="2989" spans="1:2" x14ac:dyDescent="0.25">
      <c r="A2989" s="277" t="s">
        <v>967</v>
      </c>
      <c r="B2989" s="278">
        <v>10.28</v>
      </c>
    </row>
    <row r="2990" spans="1:2" x14ac:dyDescent="0.25">
      <c r="A2990" s="277" t="s">
        <v>12923</v>
      </c>
      <c r="B2990" s="278">
        <v>8.9</v>
      </c>
    </row>
    <row r="2991" spans="1:2" x14ac:dyDescent="0.25">
      <c r="A2991" s="277" t="s">
        <v>968</v>
      </c>
      <c r="B2991" s="278">
        <v>20.56</v>
      </c>
    </row>
    <row r="2992" spans="1:2" x14ac:dyDescent="0.25">
      <c r="A2992" s="277" t="s">
        <v>12924</v>
      </c>
      <c r="B2992" s="278">
        <v>17.809999999999999</v>
      </c>
    </row>
    <row r="2993" spans="1:2" x14ac:dyDescent="0.25">
      <c r="A2993" s="277" t="s">
        <v>969</v>
      </c>
      <c r="B2993" s="278">
        <v>41.13</v>
      </c>
    </row>
    <row r="2994" spans="1:2" x14ac:dyDescent="0.25">
      <c r="A2994" s="277" t="s">
        <v>12925</v>
      </c>
      <c r="B2994" s="278">
        <v>35.630000000000003</v>
      </c>
    </row>
    <row r="2995" spans="1:2" x14ac:dyDescent="0.25">
      <c r="A2995" s="277" t="s">
        <v>970</v>
      </c>
      <c r="B2995" s="278">
        <v>92.56</v>
      </c>
    </row>
    <row r="2996" spans="1:2" x14ac:dyDescent="0.25">
      <c r="A2996" s="277" t="s">
        <v>12926</v>
      </c>
      <c r="B2996" s="278">
        <v>80.180000000000007</v>
      </c>
    </row>
    <row r="2997" spans="1:2" x14ac:dyDescent="0.25">
      <c r="A2997" s="277" t="s">
        <v>6931</v>
      </c>
      <c r="B2997" s="278">
        <v>7.19</v>
      </c>
    </row>
    <row r="2998" spans="1:2" x14ac:dyDescent="0.25">
      <c r="A2998" s="277" t="s">
        <v>12927</v>
      </c>
      <c r="B2998" s="278">
        <v>6.23</v>
      </c>
    </row>
    <row r="2999" spans="1:2" x14ac:dyDescent="0.25">
      <c r="A2999" s="277" t="s">
        <v>6933</v>
      </c>
      <c r="B2999" s="278">
        <v>12.34</v>
      </c>
    </row>
    <row r="3000" spans="1:2" x14ac:dyDescent="0.25">
      <c r="A3000" s="277" t="s">
        <v>12928</v>
      </c>
      <c r="B3000" s="278">
        <v>10.69</v>
      </c>
    </row>
    <row r="3001" spans="1:2" x14ac:dyDescent="0.25">
      <c r="A3001" s="277" t="s">
        <v>971</v>
      </c>
      <c r="B3001" s="278">
        <v>20.12</v>
      </c>
    </row>
    <row r="3002" spans="1:2" x14ac:dyDescent="0.25">
      <c r="A3002" s="277" t="s">
        <v>12929</v>
      </c>
      <c r="B3002" s="278">
        <v>17.43</v>
      </c>
    </row>
    <row r="3003" spans="1:2" x14ac:dyDescent="0.25">
      <c r="A3003" s="277" t="s">
        <v>972</v>
      </c>
      <c r="B3003" s="278">
        <v>22.35</v>
      </c>
    </row>
    <row r="3004" spans="1:2" x14ac:dyDescent="0.25">
      <c r="A3004" s="277" t="s">
        <v>12930</v>
      </c>
      <c r="B3004" s="278">
        <v>19.37</v>
      </c>
    </row>
    <row r="3005" spans="1:2" x14ac:dyDescent="0.25">
      <c r="A3005" s="277" t="s">
        <v>973</v>
      </c>
      <c r="B3005" s="278">
        <v>6.59</v>
      </c>
    </row>
    <row r="3006" spans="1:2" x14ac:dyDescent="0.25">
      <c r="A3006" s="277" t="s">
        <v>12931</v>
      </c>
      <c r="B3006" s="278">
        <v>5.83</v>
      </c>
    </row>
    <row r="3007" spans="1:2" x14ac:dyDescent="0.25">
      <c r="A3007" s="277" t="s">
        <v>974</v>
      </c>
      <c r="B3007" s="278">
        <v>2.11</v>
      </c>
    </row>
    <row r="3008" spans="1:2" x14ac:dyDescent="0.25">
      <c r="A3008" s="277" t="s">
        <v>12932</v>
      </c>
      <c r="B3008" s="278">
        <v>1.83</v>
      </c>
    </row>
    <row r="3009" spans="1:2" x14ac:dyDescent="0.25">
      <c r="A3009" s="277" t="s">
        <v>975</v>
      </c>
      <c r="B3009" s="278">
        <v>49.92</v>
      </c>
    </row>
    <row r="3010" spans="1:2" x14ac:dyDescent="0.25">
      <c r="A3010" s="277" t="s">
        <v>12933</v>
      </c>
      <c r="B3010" s="278">
        <v>43.25</v>
      </c>
    </row>
    <row r="3011" spans="1:2" x14ac:dyDescent="0.25">
      <c r="A3011" s="277" t="s">
        <v>6934</v>
      </c>
      <c r="B3011" s="278">
        <v>51.17</v>
      </c>
    </row>
    <row r="3012" spans="1:2" x14ac:dyDescent="0.25">
      <c r="A3012" s="277" t="s">
        <v>12934</v>
      </c>
      <c r="B3012" s="278">
        <v>44.33</v>
      </c>
    </row>
    <row r="3013" spans="1:2" x14ac:dyDescent="0.25">
      <c r="A3013" s="277" t="s">
        <v>977</v>
      </c>
      <c r="B3013" s="278">
        <v>58.66</v>
      </c>
    </row>
    <row r="3014" spans="1:2" x14ac:dyDescent="0.25">
      <c r="A3014" s="277" t="s">
        <v>12935</v>
      </c>
      <c r="B3014" s="278">
        <v>50.81</v>
      </c>
    </row>
    <row r="3015" spans="1:2" x14ac:dyDescent="0.25">
      <c r="A3015" s="277" t="s">
        <v>978</v>
      </c>
      <c r="B3015" s="278">
        <v>61.15</v>
      </c>
    </row>
    <row r="3016" spans="1:2" x14ac:dyDescent="0.25">
      <c r="A3016" s="277" t="s">
        <v>12936</v>
      </c>
      <c r="B3016" s="278">
        <v>52.98</v>
      </c>
    </row>
    <row r="3017" spans="1:2" x14ac:dyDescent="0.25">
      <c r="A3017" s="277" t="s">
        <v>979</v>
      </c>
      <c r="B3017" s="278">
        <v>76.13</v>
      </c>
    </row>
    <row r="3018" spans="1:2" x14ac:dyDescent="0.25">
      <c r="A3018" s="277" t="s">
        <v>12937</v>
      </c>
      <c r="B3018" s="278">
        <v>65.95</v>
      </c>
    </row>
    <row r="3019" spans="1:2" x14ac:dyDescent="0.25">
      <c r="A3019" s="277" t="s">
        <v>980</v>
      </c>
      <c r="B3019" s="278">
        <v>29.76</v>
      </c>
    </row>
    <row r="3020" spans="1:2" x14ac:dyDescent="0.25">
      <c r="A3020" s="277" t="s">
        <v>12938</v>
      </c>
      <c r="B3020" s="278">
        <v>26.84</v>
      </c>
    </row>
    <row r="3021" spans="1:2" x14ac:dyDescent="0.25">
      <c r="A3021" s="277" t="s">
        <v>981</v>
      </c>
      <c r="B3021" s="278">
        <v>30.73</v>
      </c>
    </row>
    <row r="3022" spans="1:2" x14ac:dyDescent="0.25">
      <c r="A3022" s="277" t="s">
        <v>12939</v>
      </c>
      <c r="B3022" s="278">
        <v>27.81</v>
      </c>
    </row>
    <row r="3023" spans="1:2" x14ac:dyDescent="0.25">
      <c r="A3023" s="277" t="s">
        <v>982</v>
      </c>
      <c r="B3023" s="278">
        <v>26.62</v>
      </c>
    </row>
    <row r="3024" spans="1:2" x14ac:dyDescent="0.25">
      <c r="A3024" s="277" t="s">
        <v>12940</v>
      </c>
      <c r="B3024" s="278">
        <v>23.7</v>
      </c>
    </row>
    <row r="3025" spans="1:2" x14ac:dyDescent="0.25">
      <c r="A3025" s="277" t="s">
        <v>983</v>
      </c>
      <c r="B3025" s="278">
        <v>34.49</v>
      </c>
    </row>
    <row r="3026" spans="1:2" x14ac:dyDescent="0.25">
      <c r="A3026" s="277" t="s">
        <v>12941</v>
      </c>
      <c r="B3026" s="278">
        <v>30.75</v>
      </c>
    </row>
    <row r="3027" spans="1:2" x14ac:dyDescent="0.25">
      <c r="A3027" s="277" t="s">
        <v>984</v>
      </c>
      <c r="B3027" s="278">
        <v>9.49</v>
      </c>
    </row>
    <row r="3028" spans="1:2" x14ac:dyDescent="0.25">
      <c r="A3028" s="277" t="s">
        <v>12942</v>
      </c>
      <c r="B3028" s="278">
        <v>8.75</v>
      </c>
    </row>
    <row r="3029" spans="1:2" x14ac:dyDescent="0.25">
      <c r="A3029" s="277" t="s">
        <v>6935</v>
      </c>
      <c r="B3029" s="278">
        <v>18.579999999999998</v>
      </c>
    </row>
    <row r="3030" spans="1:2" x14ac:dyDescent="0.25">
      <c r="A3030" s="277" t="s">
        <v>12943</v>
      </c>
      <c r="B3030" s="278">
        <v>16.100000000000001</v>
      </c>
    </row>
    <row r="3031" spans="1:2" x14ac:dyDescent="0.25">
      <c r="A3031" s="277" t="s">
        <v>985</v>
      </c>
      <c r="B3031" s="278">
        <v>0.78</v>
      </c>
    </row>
    <row r="3032" spans="1:2" x14ac:dyDescent="0.25">
      <c r="A3032" s="277" t="s">
        <v>12944</v>
      </c>
      <c r="B3032" s="278">
        <v>0.68</v>
      </c>
    </row>
    <row r="3033" spans="1:2" x14ac:dyDescent="0.25">
      <c r="A3033" s="277" t="s">
        <v>6936</v>
      </c>
      <c r="B3033" s="278">
        <v>11.11</v>
      </c>
    </row>
    <row r="3034" spans="1:2" x14ac:dyDescent="0.25">
      <c r="A3034" s="277" t="s">
        <v>12945</v>
      </c>
      <c r="B3034" s="278">
        <v>9.6300000000000008</v>
      </c>
    </row>
    <row r="3035" spans="1:2" x14ac:dyDescent="0.25">
      <c r="A3035" s="277" t="s">
        <v>6937</v>
      </c>
      <c r="B3035" s="278">
        <v>17.79</v>
      </c>
    </row>
    <row r="3036" spans="1:2" x14ac:dyDescent="0.25">
      <c r="A3036" s="277" t="s">
        <v>12946</v>
      </c>
      <c r="B3036" s="278">
        <v>15.42</v>
      </c>
    </row>
    <row r="3037" spans="1:2" x14ac:dyDescent="0.25">
      <c r="A3037" s="277" t="s">
        <v>6938</v>
      </c>
      <c r="B3037" s="278">
        <v>22.25</v>
      </c>
    </row>
    <row r="3038" spans="1:2" x14ac:dyDescent="0.25">
      <c r="A3038" s="277" t="s">
        <v>12947</v>
      </c>
      <c r="B3038" s="278">
        <v>19.29</v>
      </c>
    </row>
    <row r="3039" spans="1:2" x14ac:dyDescent="0.25">
      <c r="A3039" s="277" t="s">
        <v>986</v>
      </c>
      <c r="B3039" s="278">
        <v>128</v>
      </c>
    </row>
    <row r="3040" spans="1:2" x14ac:dyDescent="0.25">
      <c r="A3040" s="277" t="s">
        <v>12948</v>
      </c>
      <c r="B3040" s="278">
        <v>116.98</v>
      </c>
    </row>
    <row r="3041" spans="1:2" x14ac:dyDescent="0.25">
      <c r="A3041" s="277" t="s">
        <v>987</v>
      </c>
      <c r="B3041" s="278">
        <v>217.6</v>
      </c>
    </row>
    <row r="3042" spans="1:2" x14ac:dyDescent="0.25">
      <c r="A3042" s="277" t="s">
        <v>12949</v>
      </c>
      <c r="B3042" s="278">
        <v>198.87</v>
      </c>
    </row>
    <row r="3043" spans="1:2" x14ac:dyDescent="0.25">
      <c r="A3043" s="277" t="s">
        <v>988</v>
      </c>
      <c r="B3043" s="278">
        <v>294.33</v>
      </c>
    </row>
    <row r="3044" spans="1:2" x14ac:dyDescent="0.25">
      <c r="A3044" s="277" t="s">
        <v>12950</v>
      </c>
      <c r="B3044" s="278">
        <v>269.22000000000003</v>
      </c>
    </row>
    <row r="3045" spans="1:2" x14ac:dyDescent="0.25">
      <c r="A3045" s="277" t="s">
        <v>989</v>
      </c>
      <c r="B3045" s="278">
        <v>500.37</v>
      </c>
    </row>
    <row r="3046" spans="1:2" x14ac:dyDescent="0.25">
      <c r="A3046" s="277" t="s">
        <v>12951</v>
      </c>
      <c r="B3046" s="278">
        <v>457.68</v>
      </c>
    </row>
    <row r="3047" spans="1:2" x14ac:dyDescent="0.25">
      <c r="A3047" s="277" t="s">
        <v>990</v>
      </c>
      <c r="B3047" s="278">
        <v>18.68</v>
      </c>
    </row>
    <row r="3048" spans="1:2" x14ac:dyDescent="0.25">
      <c r="A3048" s="277" t="s">
        <v>12952</v>
      </c>
      <c r="B3048" s="278">
        <v>17.11</v>
      </c>
    </row>
    <row r="3049" spans="1:2" x14ac:dyDescent="0.25">
      <c r="A3049" s="277" t="s">
        <v>991</v>
      </c>
      <c r="B3049" s="278">
        <v>27.69</v>
      </c>
    </row>
    <row r="3050" spans="1:2" x14ac:dyDescent="0.25">
      <c r="A3050" s="277" t="s">
        <v>12953</v>
      </c>
      <c r="B3050" s="278">
        <v>25.34</v>
      </c>
    </row>
    <row r="3051" spans="1:2" x14ac:dyDescent="0.25">
      <c r="A3051" s="277" t="s">
        <v>992</v>
      </c>
      <c r="B3051" s="278">
        <v>21.94</v>
      </c>
    </row>
    <row r="3052" spans="1:2" x14ac:dyDescent="0.25">
      <c r="A3052" s="277" t="s">
        <v>12954</v>
      </c>
      <c r="B3052" s="278">
        <v>20.100000000000001</v>
      </c>
    </row>
    <row r="3053" spans="1:2" x14ac:dyDescent="0.25">
      <c r="A3053" s="277" t="s">
        <v>993</v>
      </c>
      <c r="B3053" s="278">
        <v>32.54</v>
      </c>
    </row>
    <row r="3054" spans="1:2" x14ac:dyDescent="0.25">
      <c r="A3054" s="277" t="s">
        <v>12955</v>
      </c>
      <c r="B3054" s="278">
        <v>29.78</v>
      </c>
    </row>
    <row r="3055" spans="1:2" x14ac:dyDescent="0.25">
      <c r="A3055" s="277" t="s">
        <v>994</v>
      </c>
      <c r="B3055" s="278">
        <v>19.940000000000001</v>
      </c>
    </row>
    <row r="3056" spans="1:2" x14ac:dyDescent="0.25">
      <c r="A3056" s="277" t="s">
        <v>12956</v>
      </c>
      <c r="B3056" s="278">
        <v>18.23</v>
      </c>
    </row>
    <row r="3057" spans="1:2" x14ac:dyDescent="0.25">
      <c r="A3057" s="277" t="s">
        <v>995</v>
      </c>
      <c r="B3057" s="278">
        <v>24.96</v>
      </c>
    </row>
    <row r="3058" spans="1:2" x14ac:dyDescent="0.25">
      <c r="A3058" s="277" t="s">
        <v>12957</v>
      </c>
      <c r="B3058" s="278">
        <v>22.81</v>
      </c>
    </row>
    <row r="3059" spans="1:2" x14ac:dyDescent="0.25">
      <c r="A3059" s="277" t="s">
        <v>996</v>
      </c>
      <c r="B3059" s="278">
        <v>34.9</v>
      </c>
    </row>
    <row r="3060" spans="1:2" x14ac:dyDescent="0.25">
      <c r="A3060" s="277" t="s">
        <v>12958</v>
      </c>
      <c r="B3060" s="278">
        <v>31.9</v>
      </c>
    </row>
    <row r="3061" spans="1:2" x14ac:dyDescent="0.25">
      <c r="A3061" s="277" t="s">
        <v>997</v>
      </c>
      <c r="B3061" s="278">
        <v>43.69</v>
      </c>
    </row>
    <row r="3062" spans="1:2" x14ac:dyDescent="0.25">
      <c r="A3062" s="277" t="s">
        <v>12959</v>
      </c>
      <c r="B3062" s="278">
        <v>39.92</v>
      </c>
    </row>
    <row r="3063" spans="1:2" x14ac:dyDescent="0.25">
      <c r="A3063" s="277" t="s">
        <v>998</v>
      </c>
      <c r="B3063" s="278">
        <v>672.46</v>
      </c>
    </row>
    <row r="3064" spans="1:2" x14ac:dyDescent="0.25">
      <c r="A3064" s="277" t="s">
        <v>12960</v>
      </c>
      <c r="B3064" s="278">
        <v>613.86</v>
      </c>
    </row>
    <row r="3065" spans="1:2" x14ac:dyDescent="0.25">
      <c r="A3065" s="277" t="s">
        <v>999</v>
      </c>
      <c r="B3065" s="278">
        <v>9.35</v>
      </c>
    </row>
    <row r="3066" spans="1:2" x14ac:dyDescent="0.25">
      <c r="A3066" s="277" t="s">
        <v>12961</v>
      </c>
      <c r="B3066" s="278">
        <v>8.57</v>
      </c>
    </row>
    <row r="3067" spans="1:2" x14ac:dyDescent="0.25">
      <c r="A3067" s="277" t="s">
        <v>1000</v>
      </c>
      <c r="B3067" s="278">
        <v>96.56</v>
      </c>
    </row>
    <row r="3068" spans="1:2" x14ac:dyDescent="0.25">
      <c r="A3068" s="277" t="s">
        <v>12962</v>
      </c>
      <c r="B3068" s="278">
        <v>88.25</v>
      </c>
    </row>
    <row r="3069" spans="1:2" x14ac:dyDescent="0.25">
      <c r="A3069" s="277" t="s">
        <v>1001</v>
      </c>
      <c r="B3069" s="278">
        <v>85.33</v>
      </c>
    </row>
    <row r="3070" spans="1:2" x14ac:dyDescent="0.25">
      <c r="A3070" s="277" t="s">
        <v>12963</v>
      </c>
      <c r="B3070" s="278">
        <v>77.989999999999995</v>
      </c>
    </row>
    <row r="3071" spans="1:2" x14ac:dyDescent="0.25">
      <c r="A3071" s="277" t="s">
        <v>1002</v>
      </c>
      <c r="B3071" s="278">
        <v>29.9</v>
      </c>
    </row>
    <row r="3072" spans="1:2" x14ac:dyDescent="0.25">
      <c r="A3072" s="277" t="s">
        <v>12964</v>
      </c>
      <c r="B3072" s="278">
        <v>29.9</v>
      </c>
    </row>
    <row r="3073" spans="1:2" x14ac:dyDescent="0.25">
      <c r="A3073" s="277" t="s">
        <v>1003</v>
      </c>
      <c r="B3073" s="278">
        <v>30</v>
      </c>
    </row>
    <row r="3074" spans="1:2" x14ac:dyDescent="0.25">
      <c r="A3074" s="277" t="s">
        <v>12965</v>
      </c>
      <c r="B3074" s="278">
        <v>27.15</v>
      </c>
    </row>
    <row r="3075" spans="1:2" x14ac:dyDescent="0.25">
      <c r="A3075" s="277" t="s">
        <v>1004</v>
      </c>
      <c r="B3075" s="278">
        <v>12.57</v>
      </c>
    </row>
    <row r="3076" spans="1:2" x14ac:dyDescent="0.25">
      <c r="A3076" s="277" t="s">
        <v>12966</v>
      </c>
      <c r="B3076" s="278">
        <v>11.5</v>
      </c>
    </row>
    <row r="3077" spans="1:2" x14ac:dyDescent="0.25">
      <c r="A3077" s="277" t="s">
        <v>1005</v>
      </c>
      <c r="B3077" s="278">
        <v>47.08</v>
      </c>
    </row>
    <row r="3078" spans="1:2" x14ac:dyDescent="0.25">
      <c r="A3078" s="277" t="s">
        <v>12967</v>
      </c>
      <c r="B3078" s="278">
        <v>41.91</v>
      </c>
    </row>
    <row r="3079" spans="1:2" x14ac:dyDescent="0.25">
      <c r="A3079" s="277" t="s">
        <v>1006</v>
      </c>
      <c r="B3079" s="278">
        <v>50.01</v>
      </c>
    </row>
    <row r="3080" spans="1:2" x14ac:dyDescent="0.25">
      <c r="A3080" s="277" t="s">
        <v>12968</v>
      </c>
      <c r="B3080" s="278">
        <v>45.55</v>
      </c>
    </row>
    <row r="3081" spans="1:2" x14ac:dyDescent="0.25">
      <c r="A3081" s="277" t="s">
        <v>6939</v>
      </c>
      <c r="B3081" s="278">
        <v>303.22000000000003</v>
      </c>
    </row>
    <row r="3082" spans="1:2" x14ac:dyDescent="0.25">
      <c r="A3082" s="277" t="s">
        <v>12969</v>
      </c>
      <c r="B3082" s="278">
        <v>277.8</v>
      </c>
    </row>
    <row r="3083" spans="1:2" x14ac:dyDescent="0.25">
      <c r="A3083" s="277" t="s">
        <v>6940</v>
      </c>
      <c r="B3083" s="278">
        <v>37.119999999999997</v>
      </c>
    </row>
    <row r="3084" spans="1:2" x14ac:dyDescent="0.25">
      <c r="A3084" s="277" t="s">
        <v>12970</v>
      </c>
      <c r="B3084" s="278">
        <v>35.01</v>
      </c>
    </row>
    <row r="3085" spans="1:2" x14ac:dyDescent="0.25">
      <c r="A3085" s="277" t="s">
        <v>6941</v>
      </c>
      <c r="B3085" s="278">
        <v>32.729999999999997</v>
      </c>
    </row>
    <row r="3086" spans="1:2" x14ac:dyDescent="0.25">
      <c r="A3086" s="277" t="s">
        <v>12971</v>
      </c>
      <c r="B3086" s="278">
        <v>31.47</v>
      </c>
    </row>
    <row r="3087" spans="1:2" x14ac:dyDescent="0.25">
      <c r="A3087" s="277" t="s">
        <v>6942</v>
      </c>
      <c r="B3087" s="278">
        <v>1.93</v>
      </c>
    </row>
    <row r="3088" spans="1:2" x14ac:dyDescent="0.25">
      <c r="A3088" s="277" t="s">
        <v>12972</v>
      </c>
      <c r="B3088" s="278">
        <v>1.72</v>
      </c>
    </row>
    <row r="3089" spans="1:2" x14ac:dyDescent="0.25">
      <c r="A3089" s="277" t="s">
        <v>6943</v>
      </c>
      <c r="B3089" s="278">
        <v>541.49</v>
      </c>
    </row>
    <row r="3090" spans="1:2" x14ac:dyDescent="0.25">
      <c r="A3090" s="277" t="s">
        <v>12973</v>
      </c>
      <c r="B3090" s="278">
        <v>526.4</v>
      </c>
    </row>
    <row r="3091" spans="1:2" x14ac:dyDescent="0.25">
      <c r="A3091" s="277" t="s">
        <v>6944</v>
      </c>
      <c r="B3091" s="278">
        <v>520.24</v>
      </c>
    </row>
    <row r="3092" spans="1:2" x14ac:dyDescent="0.25">
      <c r="A3092" s="277" t="s">
        <v>12974</v>
      </c>
      <c r="B3092" s="278">
        <v>498.24</v>
      </c>
    </row>
    <row r="3093" spans="1:2" x14ac:dyDescent="0.25">
      <c r="A3093" s="277" t="s">
        <v>6945</v>
      </c>
      <c r="B3093" s="278">
        <v>49.89</v>
      </c>
    </row>
    <row r="3094" spans="1:2" x14ac:dyDescent="0.25">
      <c r="A3094" s="277" t="s">
        <v>12975</v>
      </c>
      <c r="B3094" s="278">
        <v>46.71</v>
      </c>
    </row>
    <row r="3095" spans="1:2" x14ac:dyDescent="0.25">
      <c r="A3095" s="277" t="s">
        <v>6946</v>
      </c>
      <c r="B3095" s="278">
        <v>54.58</v>
      </c>
    </row>
    <row r="3096" spans="1:2" x14ac:dyDescent="0.25">
      <c r="A3096" s="277" t="s">
        <v>12976</v>
      </c>
      <c r="B3096" s="278">
        <v>50.83</v>
      </c>
    </row>
    <row r="3097" spans="1:2" x14ac:dyDescent="0.25">
      <c r="A3097" s="277" t="s">
        <v>6947</v>
      </c>
      <c r="B3097" s="278">
        <v>55.41</v>
      </c>
    </row>
    <row r="3098" spans="1:2" x14ac:dyDescent="0.25">
      <c r="A3098" s="277" t="s">
        <v>12977</v>
      </c>
      <c r="B3098" s="278">
        <v>51.6</v>
      </c>
    </row>
    <row r="3099" spans="1:2" x14ac:dyDescent="0.25">
      <c r="A3099" s="277" t="s">
        <v>6948</v>
      </c>
      <c r="B3099" s="278">
        <v>59.85</v>
      </c>
    </row>
    <row r="3100" spans="1:2" x14ac:dyDescent="0.25">
      <c r="A3100" s="277" t="s">
        <v>12978</v>
      </c>
      <c r="B3100" s="278">
        <v>55.46</v>
      </c>
    </row>
    <row r="3101" spans="1:2" x14ac:dyDescent="0.25">
      <c r="A3101" s="277" t="s">
        <v>6949</v>
      </c>
      <c r="B3101" s="278">
        <v>62.66</v>
      </c>
    </row>
    <row r="3102" spans="1:2" x14ac:dyDescent="0.25">
      <c r="A3102" s="277" t="s">
        <v>12979</v>
      </c>
      <c r="B3102" s="278">
        <v>57.95</v>
      </c>
    </row>
    <row r="3103" spans="1:2" x14ac:dyDescent="0.25">
      <c r="A3103" s="277" t="s">
        <v>6950</v>
      </c>
      <c r="B3103" s="278">
        <v>64.349999999999994</v>
      </c>
    </row>
    <row r="3104" spans="1:2" x14ac:dyDescent="0.25">
      <c r="A3104" s="277" t="s">
        <v>12980</v>
      </c>
      <c r="B3104" s="278">
        <v>59.55</v>
      </c>
    </row>
    <row r="3105" spans="1:2" x14ac:dyDescent="0.25">
      <c r="A3105" s="277" t="s">
        <v>6951</v>
      </c>
      <c r="B3105" s="278">
        <v>69.38</v>
      </c>
    </row>
    <row r="3106" spans="1:2" x14ac:dyDescent="0.25">
      <c r="A3106" s="277" t="s">
        <v>12981</v>
      </c>
      <c r="B3106" s="278">
        <v>63.94</v>
      </c>
    </row>
    <row r="3107" spans="1:2" x14ac:dyDescent="0.25">
      <c r="A3107" s="277" t="s">
        <v>6952</v>
      </c>
      <c r="B3107" s="278">
        <v>74.7</v>
      </c>
    </row>
    <row r="3108" spans="1:2" x14ac:dyDescent="0.25">
      <c r="A3108" s="277" t="s">
        <v>12982</v>
      </c>
      <c r="B3108" s="278">
        <v>68.8</v>
      </c>
    </row>
    <row r="3109" spans="1:2" x14ac:dyDescent="0.25">
      <c r="A3109" s="277" t="s">
        <v>6953</v>
      </c>
      <c r="B3109" s="278">
        <v>84.56</v>
      </c>
    </row>
    <row r="3110" spans="1:2" x14ac:dyDescent="0.25">
      <c r="A3110" s="277" t="s">
        <v>12983</v>
      </c>
      <c r="B3110" s="278">
        <v>77.739999999999995</v>
      </c>
    </row>
    <row r="3111" spans="1:2" x14ac:dyDescent="0.25">
      <c r="A3111" s="277" t="s">
        <v>6954</v>
      </c>
      <c r="B3111" s="278">
        <v>91.91</v>
      </c>
    </row>
    <row r="3112" spans="1:2" x14ac:dyDescent="0.25">
      <c r="A3112" s="277" t="s">
        <v>12984</v>
      </c>
      <c r="B3112" s="278">
        <v>84.49</v>
      </c>
    </row>
    <row r="3113" spans="1:2" x14ac:dyDescent="0.25">
      <c r="A3113" s="277" t="s">
        <v>6955</v>
      </c>
      <c r="B3113" s="278">
        <v>101.06</v>
      </c>
    </row>
    <row r="3114" spans="1:2" x14ac:dyDescent="0.25">
      <c r="A3114" s="277" t="s">
        <v>12985</v>
      </c>
      <c r="B3114" s="278">
        <v>92.71</v>
      </c>
    </row>
    <row r="3115" spans="1:2" x14ac:dyDescent="0.25">
      <c r="A3115" s="277" t="s">
        <v>6956</v>
      </c>
      <c r="B3115" s="278">
        <v>150.82</v>
      </c>
    </row>
    <row r="3116" spans="1:2" x14ac:dyDescent="0.25">
      <c r="A3116" s="277" t="s">
        <v>12986</v>
      </c>
      <c r="B3116" s="278">
        <v>141.15</v>
      </c>
    </row>
    <row r="3117" spans="1:2" x14ac:dyDescent="0.25">
      <c r="A3117" s="277" t="s">
        <v>6957</v>
      </c>
      <c r="B3117" s="278">
        <v>219.13</v>
      </c>
    </row>
    <row r="3118" spans="1:2" x14ac:dyDescent="0.25">
      <c r="A3118" s="277" t="s">
        <v>12987</v>
      </c>
      <c r="B3118" s="278">
        <v>206.03</v>
      </c>
    </row>
    <row r="3119" spans="1:2" x14ac:dyDescent="0.25">
      <c r="A3119" s="277" t="s">
        <v>1007</v>
      </c>
      <c r="B3119" s="278">
        <v>210.86</v>
      </c>
    </row>
    <row r="3120" spans="1:2" x14ac:dyDescent="0.25">
      <c r="A3120" s="277" t="s">
        <v>12988</v>
      </c>
      <c r="B3120" s="278">
        <v>192.1</v>
      </c>
    </row>
    <row r="3121" spans="1:2" x14ac:dyDescent="0.25">
      <c r="A3121" s="277" t="s">
        <v>1008</v>
      </c>
      <c r="B3121" s="278">
        <v>216.13</v>
      </c>
    </row>
    <row r="3122" spans="1:2" x14ac:dyDescent="0.25">
      <c r="A3122" s="277" t="s">
        <v>12989</v>
      </c>
      <c r="B3122" s="278">
        <v>197.37</v>
      </c>
    </row>
    <row r="3123" spans="1:2" x14ac:dyDescent="0.25">
      <c r="A3123" s="277" t="s">
        <v>1009</v>
      </c>
      <c r="B3123" s="278">
        <v>314.45</v>
      </c>
    </row>
    <row r="3124" spans="1:2" x14ac:dyDescent="0.25">
      <c r="A3124" s="277" t="s">
        <v>12990</v>
      </c>
      <c r="B3124" s="278">
        <v>284.39999999999998</v>
      </c>
    </row>
    <row r="3125" spans="1:2" x14ac:dyDescent="0.25">
      <c r="A3125" s="277" t="s">
        <v>1010</v>
      </c>
      <c r="B3125" s="278">
        <v>416.82</v>
      </c>
    </row>
    <row r="3126" spans="1:2" x14ac:dyDescent="0.25">
      <c r="A3126" s="277" t="s">
        <v>12991</v>
      </c>
      <c r="B3126" s="278">
        <v>393.48</v>
      </c>
    </row>
    <row r="3127" spans="1:2" x14ac:dyDescent="0.25">
      <c r="A3127" s="277" t="s">
        <v>1011</v>
      </c>
      <c r="B3127" s="278">
        <v>435.43</v>
      </c>
    </row>
    <row r="3128" spans="1:2" x14ac:dyDescent="0.25">
      <c r="A3128" s="277" t="s">
        <v>12992</v>
      </c>
      <c r="B3128" s="278">
        <v>410.31</v>
      </c>
    </row>
    <row r="3129" spans="1:2" x14ac:dyDescent="0.25">
      <c r="A3129" s="277" t="s">
        <v>1012</v>
      </c>
      <c r="B3129" s="278">
        <v>67.06</v>
      </c>
    </row>
    <row r="3130" spans="1:2" x14ac:dyDescent="0.25">
      <c r="A3130" s="277" t="s">
        <v>12993</v>
      </c>
      <c r="B3130" s="278">
        <v>58.12</v>
      </c>
    </row>
    <row r="3131" spans="1:2" x14ac:dyDescent="0.25">
      <c r="A3131" s="277" t="s">
        <v>1013</v>
      </c>
      <c r="B3131" s="278">
        <v>125.88</v>
      </c>
    </row>
    <row r="3132" spans="1:2" x14ac:dyDescent="0.25">
      <c r="A3132" s="277" t="s">
        <v>12994</v>
      </c>
      <c r="B3132" s="278">
        <v>113.62</v>
      </c>
    </row>
    <row r="3133" spans="1:2" x14ac:dyDescent="0.25">
      <c r="A3133" s="277" t="s">
        <v>1014</v>
      </c>
      <c r="B3133" s="278">
        <v>58.82</v>
      </c>
    </row>
    <row r="3134" spans="1:2" x14ac:dyDescent="0.25">
      <c r="A3134" s="277" t="s">
        <v>12995</v>
      </c>
      <c r="B3134" s="278">
        <v>55.49</v>
      </c>
    </row>
    <row r="3135" spans="1:2" x14ac:dyDescent="0.25">
      <c r="A3135" s="277" t="s">
        <v>1015</v>
      </c>
      <c r="B3135" s="278">
        <v>84.4</v>
      </c>
    </row>
    <row r="3136" spans="1:2" x14ac:dyDescent="0.25">
      <c r="A3136" s="277" t="s">
        <v>12996</v>
      </c>
      <c r="B3136" s="278">
        <v>79.930000000000007</v>
      </c>
    </row>
    <row r="3137" spans="1:2" x14ac:dyDescent="0.25">
      <c r="A3137" s="277" t="s">
        <v>1016</v>
      </c>
      <c r="B3137" s="278">
        <v>109.91</v>
      </c>
    </row>
    <row r="3138" spans="1:2" x14ac:dyDescent="0.25">
      <c r="A3138" s="277" t="s">
        <v>12997</v>
      </c>
      <c r="B3138" s="278">
        <v>104.38</v>
      </c>
    </row>
    <row r="3139" spans="1:2" x14ac:dyDescent="0.25">
      <c r="A3139" s="277" t="s">
        <v>1017</v>
      </c>
      <c r="B3139" s="278">
        <v>148.24</v>
      </c>
    </row>
    <row r="3140" spans="1:2" x14ac:dyDescent="0.25">
      <c r="A3140" s="277" t="s">
        <v>12998</v>
      </c>
      <c r="B3140" s="278">
        <v>132.99</v>
      </c>
    </row>
    <row r="3141" spans="1:2" x14ac:dyDescent="0.25">
      <c r="A3141" s="277" t="s">
        <v>1018</v>
      </c>
      <c r="B3141" s="278">
        <v>173.83</v>
      </c>
    </row>
    <row r="3142" spans="1:2" x14ac:dyDescent="0.25">
      <c r="A3142" s="277" t="s">
        <v>12999</v>
      </c>
      <c r="B3142" s="278">
        <v>157.43</v>
      </c>
    </row>
    <row r="3143" spans="1:2" x14ac:dyDescent="0.25">
      <c r="A3143" s="277" t="s">
        <v>1019</v>
      </c>
      <c r="B3143" s="278">
        <v>199.34</v>
      </c>
    </row>
    <row r="3144" spans="1:2" x14ac:dyDescent="0.25">
      <c r="A3144" s="277" t="s">
        <v>13000</v>
      </c>
      <c r="B3144" s="278">
        <v>181.88</v>
      </c>
    </row>
    <row r="3145" spans="1:2" x14ac:dyDescent="0.25">
      <c r="A3145" s="277" t="s">
        <v>1020</v>
      </c>
      <c r="B3145" s="278">
        <v>550.65</v>
      </c>
    </row>
    <row r="3146" spans="1:2" x14ac:dyDescent="0.25">
      <c r="A3146" s="277" t="s">
        <v>13001</v>
      </c>
      <c r="B3146" s="278">
        <v>481.73</v>
      </c>
    </row>
    <row r="3147" spans="1:2" x14ac:dyDescent="0.25">
      <c r="A3147" s="277" t="s">
        <v>1021</v>
      </c>
      <c r="B3147" s="278">
        <v>576.24</v>
      </c>
    </row>
    <row r="3148" spans="1:2" x14ac:dyDescent="0.25">
      <c r="A3148" s="277" t="s">
        <v>13002</v>
      </c>
      <c r="B3148" s="278">
        <v>506.16</v>
      </c>
    </row>
    <row r="3149" spans="1:2" x14ac:dyDescent="0.25">
      <c r="A3149" s="277" t="s">
        <v>1022</v>
      </c>
      <c r="B3149" s="278">
        <v>601.75</v>
      </c>
    </row>
    <row r="3150" spans="1:2" x14ac:dyDescent="0.25">
      <c r="A3150" s="277" t="s">
        <v>13003</v>
      </c>
      <c r="B3150" s="278">
        <v>530.61</v>
      </c>
    </row>
    <row r="3151" spans="1:2" x14ac:dyDescent="0.25">
      <c r="A3151" s="277" t="s">
        <v>1023</v>
      </c>
      <c r="B3151" s="278">
        <v>5.78</v>
      </c>
    </row>
    <row r="3152" spans="1:2" x14ac:dyDescent="0.25">
      <c r="A3152" s="277" t="s">
        <v>13004</v>
      </c>
      <c r="B3152" s="278">
        <v>5.53</v>
      </c>
    </row>
    <row r="3153" spans="1:2" x14ac:dyDescent="0.25">
      <c r="A3153" s="277" t="s">
        <v>1024</v>
      </c>
      <c r="B3153" s="278">
        <v>33.28</v>
      </c>
    </row>
    <row r="3154" spans="1:2" x14ac:dyDescent="0.25">
      <c r="A3154" s="277" t="s">
        <v>13005</v>
      </c>
      <c r="B3154" s="278">
        <v>28.84</v>
      </c>
    </row>
    <row r="3155" spans="1:2" x14ac:dyDescent="0.25">
      <c r="A3155" s="277" t="s">
        <v>1025</v>
      </c>
      <c r="B3155" s="278">
        <v>93.18</v>
      </c>
    </row>
    <row r="3156" spans="1:2" x14ac:dyDescent="0.25">
      <c r="A3156" s="277" t="s">
        <v>13006</v>
      </c>
      <c r="B3156" s="278">
        <v>80.75</v>
      </c>
    </row>
    <row r="3157" spans="1:2" x14ac:dyDescent="0.25">
      <c r="A3157" s="277" t="s">
        <v>1026</v>
      </c>
      <c r="B3157" s="278">
        <v>51.91</v>
      </c>
    </row>
    <row r="3158" spans="1:2" x14ac:dyDescent="0.25">
      <c r="A3158" s="277" t="s">
        <v>13007</v>
      </c>
      <c r="B3158" s="278">
        <v>44.99</v>
      </c>
    </row>
    <row r="3159" spans="1:2" x14ac:dyDescent="0.25">
      <c r="A3159" s="277" t="s">
        <v>1027</v>
      </c>
      <c r="B3159" s="278">
        <v>26.62</v>
      </c>
    </row>
    <row r="3160" spans="1:2" x14ac:dyDescent="0.25">
      <c r="A3160" s="277" t="s">
        <v>13008</v>
      </c>
      <c r="B3160" s="278">
        <v>23.07</v>
      </c>
    </row>
    <row r="3161" spans="1:2" x14ac:dyDescent="0.25">
      <c r="A3161" s="277" t="s">
        <v>1028</v>
      </c>
      <c r="B3161" s="278">
        <v>16.510000000000002</v>
      </c>
    </row>
    <row r="3162" spans="1:2" x14ac:dyDescent="0.25">
      <c r="A3162" s="277" t="s">
        <v>13009</v>
      </c>
      <c r="B3162" s="278">
        <v>15.92</v>
      </c>
    </row>
    <row r="3163" spans="1:2" x14ac:dyDescent="0.25">
      <c r="A3163" s="277" t="s">
        <v>6958</v>
      </c>
      <c r="B3163" s="278">
        <v>1311.65</v>
      </c>
    </row>
    <row r="3164" spans="1:2" x14ac:dyDescent="0.25">
      <c r="A3164" s="277" t="s">
        <v>13010</v>
      </c>
      <c r="B3164" s="278">
        <v>1147.51</v>
      </c>
    </row>
    <row r="3165" spans="1:2" x14ac:dyDescent="0.25">
      <c r="A3165" s="277" t="s">
        <v>6959</v>
      </c>
      <c r="B3165" s="278">
        <v>9.94</v>
      </c>
    </row>
    <row r="3166" spans="1:2" x14ac:dyDescent="0.25">
      <c r="A3166" s="277" t="s">
        <v>13011</v>
      </c>
      <c r="B3166" s="278">
        <v>9.23</v>
      </c>
    </row>
    <row r="3167" spans="1:2" x14ac:dyDescent="0.25">
      <c r="A3167" s="277" t="s">
        <v>6960</v>
      </c>
      <c r="B3167" s="278">
        <v>28.64</v>
      </c>
    </row>
    <row r="3168" spans="1:2" x14ac:dyDescent="0.25">
      <c r="A3168" s="277" t="s">
        <v>13012</v>
      </c>
      <c r="B3168" s="278">
        <v>26.61</v>
      </c>
    </row>
    <row r="3169" spans="1:2" x14ac:dyDescent="0.25">
      <c r="A3169" s="277" t="s">
        <v>6961</v>
      </c>
      <c r="B3169" s="278">
        <v>24.03</v>
      </c>
    </row>
    <row r="3170" spans="1:2" x14ac:dyDescent="0.25">
      <c r="A3170" s="277" t="s">
        <v>13013</v>
      </c>
      <c r="B3170" s="278">
        <v>21.37</v>
      </c>
    </row>
    <row r="3171" spans="1:2" x14ac:dyDescent="0.25">
      <c r="A3171" s="277" t="s">
        <v>6962</v>
      </c>
      <c r="B3171" s="278">
        <v>316.51</v>
      </c>
    </row>
    <row r="3172" spans="1:2" x14ac:dyDescent="0.25">
      <c r="A3172" s="277" t="s">
        <v>13014</v>
      </c>
      <c r="B3172" s="278">
        <v>283.91000000000003</v>
      </c>
    </row>
    <row r="3173" spans="1:2" x14ac:dyDescent="0.25">
      <c r="A3173" s="277" t="s">
        <v>6963</v>
      </c>
      <c r="B3173" s="278">
        <v>15.67</v>
      </c>
    </row>
    <row r="3174" spans="1:2" x14ac:dyDescent="0.25">
      <c r="A3174" s="277" t="s">
        <v>13015</v>
      </c>
      <c r="B3174" s="278">
        <v>14.14</v>
      </c>
    </row>
    <row r="3175" spans="1:2" x14ac:dyDescent="0.25">
      <c r="A3175" s="277" t="s">
        <v>6964</v>
      </c>
      <c r="B3175" s="278">
        <v>3.72</v>
      </c>
    </row>
    <row r="3176" spans="1:2" x14ac:dyDescent="0.25">
      <c r="A3176" s="277" t="s">
        <v>13016</v>
      </c>
      <c r="B3176" s="278">
        <v>3.22</v>
      </c>
    </row>
    <row r="3177" spans="1:2" x14ac:dyDescent="0.25">
      <c r="A3177" s="277" t="s">
        <v>6965</v>
      </c>
      <c r="B3177" s="278">
        <v>2.98</v>
      </c>
    </row>
    <row r="3178" spans="1:2" x14ac:dyDescent="0.25">
      <c r="A3178" s="277" t="s">
        <v>13017</v>
      </c>
      <c r="B3178" s="278">
        <v>2.65</v>
      </c>
    </row>
    <row r="3179" spans="1:2" x14ac:dyDescent="0.25">
      <c r="A3179" s="277" t="s">
        <v>6966</v>
      </c>
      <c r="B3179" s="278">
        <v>40.869999999999997</v>
      </c>
    </row>
    <row r="3180" spans="1:2" x14ac:dyDescent="0.25">
      <c r="A3180" s="277" t="s">
        <v>13018</v>
      </c>
      <c r="B3180" s="278">
        <v>40.21</v>
      </c>
    </row>
    <row r="3181" spans="1:2" x14ac:dyDescent="0.25">
      <c r="A3181" s="277" t="s">
        <v>6967</v>
      </c>
      <c r="B3181" s="278">
        <v>26.06</v>
      </c>
    </row>
    <row r="3182" spans="1:2" x14ac:dyDescent="0.25">
      <c r="A3182" s="277" t="s">
        <v>13019</v>
      </c>
      <c r="B3182" s="278">
        <v>25.41</v>
      </c>
    </row>
    <row r="3183" spans="1:2" x14ac:dyDescent="0.25">
      <c r="A3183" s="277" t="s">
        <v>6968</v>
      </c>
      <c r="B3183" s="278">
        <v>53.83</v>
      </c>
    </row>
    <row r="3184" spans="1:2" x14ac:dyDescent="0.25">
      <c r="A3184" s="277" t="s">
        <v>13020</v>
      </c>
      <c r="B3184" s="278">
        <v>53</v>
      </c>
    </row>
    <row r="3185" spans="1:2" x14ac:dyDescent="0.25">
      <c r="A3185" s="277" t="s">
        <v>6969</v>
      </c>
      <c r="B3185" s="278">
        <v>34.090000000000003</v>
      </c>
    </row>
    <row r="3186" spans="1:2" x14ac:dyDescent="0.25">
      <c r="A3186" s="277" t="s">
        <v>13021</v>
      </c>
      <c r="B3186" s="278">
        <v>33.26</v>
      </c>
    </row>
    <row r="3187" spans="1:2" x14ac:dyDescent="0.25">
      <c r="A3187" s="277" t="s">
        <v>6970</v>
      </c>
      <c r="B3187" s="278">
        <v>73.31</v>
      </c>
    </row>
    <row r="3188" spans="1:2" x14ac:dyDescent="0.25">
      <c r="A3188" s="277" t="s">
        <v>13022</v>
      </c>
      <c r="B3188" s="278">
        <v>71.349999999999994</v>
      </c>
    </row>
    <row r="3189" spans="1:2" x14ac:dyDescent="0.25">
      <c r="A3189" s="277" t="s">
        <v>6971</v>
      </c>
      <c r="B3189" s="278">
        <v>53.57</v>
      </c>
    </row>
    <row r="3190" spans="1:2" x14ac:dyDescent="0.25">
      <c r="A3190" s="277" t="s">
        <v>13023</v>
      </c>
      <c r="B3190" s="278">
        <v>51.61</v>
      </c>
    </row>
    <row r="3191" spans="1:2" x14ac:dyDescent="0.25">
      <c r="A3191" s="277" t="s">
        <v>6972</v>
      </c>
      <c r="B3191" s="278">
        <v>311.39</v>
      </c>
    </row>
    <row r="3192" spans="1:2" x14ac:dyDescent="0.25">
      <c r="A3192" s="277" t="s">
        <v>13024</v>
      </c>
      <c r="B3192" s="278">
        <v>278.94</v>
      </c>
    </row>
    <row r="3193" spans="1:2" x14ac:dyDescent="0.25">
      <c r="A3193" s="277" t="s">
        <v>1029</v>
      </c>
      <c r="B3193" s="278">
        <v>25.74</v>
      </c>
    </row>
    <row r="3194" spans="1:2" x14ac:dyDescent="0.25">
      <c r="A3194" s="277" t="s">
        <v>13025</v>
      </c>
      <c r="B3194" s="278">
        <v>23.61</v>
      </c>
    </row>
    <row r="3195" spans="1:2" x14ac:dyDescent="0.25">
      <c r="A3195" s="277" t="s">
        <v>1030</v>
      </c>
      <c r="B3195" s="278">
        <v>21.95</v>
      </c>
    </row>
    <row r="3196" spans="1:2" x14ac:dyDescent="0.25">
      <c r="A3196" s="277" t="s">
        <v>13026</v>
      </c>
      <c r="B3196" s="278">
        <v>19.82</v>
      </c>
    </row>
    <row r="3197" spans="1:2" x14ac:dyDescent="0.25">
      <c r="A3197" s="277" t="s">
        <v>1031</v>
      </c>
      <c r="B3197" s="278">
        <v>43.57</v>
      </c>
    </row>
    <row r="3198" spans="1:2" x14ac:dyDescent="0.25">
      <c r="A3198" s="277" t="s">
        <v>13027</v>
      </c>
      <c r="B3198" s="278">
        <v>40.96</v>
      </c>
    </row>
    <row r="3199" spans="1:2" x14ac:dyDescent="0.25">
      <c r="A3199" s="277" t="s">
        <v>1032</v>
      </c>
      <c r="B3199" s="278">
        <v>54.88</v>
      </c>
    </row>
    <row r="3200" spans="1:2" x14ac:dyDescent="0.25">
      <c r="A3200" s="277" t="s">
        <v>13028</v>
      </c>
      <c r="B3200" s="278">
        <v>49.79</v>
      </c>
    </row>
    <row r="3201" spans="1:2" x14ac:dyDescent="0.25">
      <c r="A3201" s="277" t="s">
        <v>1033</v>
      </c>
      <c r="B3201" s="278">
        <v>9.2799999999999994</v>
      </c>
    </row>
    <row r="3202" spans="1:2" x14ac:dyDescent="0.25">
      <c r="A3202" s="277" t="s">
        <v>13029</v>
      </c>
      <c r="B3202" s="278">
        <v>8.7899999999999991</v>
      </c>
    </row>
    <row r="3203" spans="1:2" x14ac:dyDescent="0.25">
      <c r="A3203" s="277" t="s">
        <v>1034</v>
      </c>
      <c r="B3203" s="278">
        <v>14.79</v>
      </c>
    </row>
    <row r="3204" spans="1:2" x14ac:dyDescent="0.25">
      <c r="A3204" s="277" t="s">
        <v>13030</v>
      </c>
      <c r="B3204" s="278">
        <v>14.3</v>
      </c>
    </row>
    <row r="3205" spans="1:2" x14ac:dyDescent="0.25">
      <c r="A3205" s="277" t="s">
        <v>1035</v>
      </c>
      <c r="B3205" s="278">
        <v>11.86</v>
      </c>
    </row>
    <row r="3206" spans="1:2" x14ac:dyDescent="0.25">
      <c r="A3206" s="277" t="s">
        <v>13031</v>
      </c>
      <c r="B3206" s="278">
        <v>11.32</v>
      </c>
    </row>
    <row r="3207" spans="1:2" x14ac:dyDescent="0.25">
      <c r="A3207" s="277" t="s">
        <v>1036</v>
      </c>
      <c r="B3207" s="278">
        <v>2.64</v>
      </c>
    </row>
    <row r="3208" spans="1:2" x14ac:dyDescent="0.25">
      <c r="A3208" s="277" t="s">
        <v>13032</v>
      </c>
      <c r="B3208" s="278">
        <v>2.64</v>
      </c>
    </row>
    <row r="3209" spans="1:2" x14ac:dyDescent="0.25">
      <c r="A3209" s="277" t="s">
        <v>1037</v>
      </c>
      <c r="B3209" s="278">
        <v>1.32</v>
      </c>
    </row>
    <row r="3210" spans="1:2" x14ac:dyDescent="0.25">
      <c r="A3210" s="277" t="s">
        <v>13033</v>
      </c>
      <c r="B3210" s="278">
        <v>1.32</v>
      </c>
    </row>
    <row r="3211" spans="1:2" x14ac:dyDescent="0.25">
      <c r="A3211" s="277" t="s">
        <v>1038</v>
      </c>
      <c r="B3211" s="278">
        <v>0.87</v>
      </c>
    </row>
    <row r="3212" spans="1:2" x14ac:dyDescent="0.25">
      <c r="A3212" s="277" t="s">
        <v>13034</v>
      </c>
      <c r="B3212" s="278">
        <v>0.87</v>
      </c>
    </row>
    <row r="3213" spans="1:2" x14ac:dyDescent="0.25">
      <c r="A3213" s="277" t="s">
        <v>1039</v>
      </c>
      <c r="B3213" s="278">
        <v>0.66</v>
      </c>
    </row>
    <row r="3214" spans="1:2" x14ac:dyDescent="0.25">
      <c r="A3214" s="277" t="s">
        <v>13035</v>
      </c>
      <c r="B3214" s="278">
        <v>0.66</v>
      </c>
    </row>
    <row r="3215" spans="1:2" x14ac:dyDescent="0.25">
      <c r="A3215" s="277" t="s">
        <v>1040</v>
      </c>
      <c r="B3215" s="278">
        <v>68.91</v>
      </c>
    </row>
    <row r="3216" spans="1:2" x14ac:dyDescent="0.25">
      <c r="A3216" s="277" t="s">
        <v>13036</v>
      </c>
      <c r="B3216" s="278">
        <v>62.65</v>
      </c>
    </row>
    <row r="3217" spans="1:2" x14ac:dyDescent="0.25">
      <c r="A3217" s="277" t="s">
        <v>1041</v>
      </c>
      <c r="B3217" s="278">
        <v>115.73</v>
      </c>
    </row>
    <row r="3218" spans="1:2" x14ac:dyDescent="0.25">
      <c r="A3218" s="277" t="s">
        <v>13037</v>
      </c>
      <c r="B3218" s="278">
        <v>103.22</v>
      </c>
    </row>
    <row r="3219" spans="1:2" x14ac:dyDescent="0.25">
      <c r="A3219" s="277" t="s">
        <v>1042</v>
      </c>
      <c r="B3219" s="278">
        <v>470.08</v>
      </c>
    </row>
    <row r="3220" spans="1:2" x14ac:dyDescent="0.25">
      <c r="A3220" s="277" t="s">
        <v>13038</v>
      </c>
      <c r="B3220" s="278">
        <v>432.18</v>
      </c>
    </row>
    <row r="3221" spans="1:2" x14ac:dyDescent="0.25">
      <c r="A3221" s="277" t="s">
        <v>1043</v>
      </c>
      <c r="B3221" s="278">
        <v>91.71</v>
      </c>
    </row>
    <row r="3222" spans="1:2" x14ac:dyDescent="0.25">
      <c r="A3222" s="277" t="s">
        <v>13039</v>
      </c>
      <c r="B3222" s="278">
        <v>87.78</v>
      </c>
    </row>
    <row r="3223" spans="1:2" x14ac:dyDescent="0.25">
      <c r="A3223" s="277" t="s">
        <v>1044</v>
      </c>
      <c r="B3223" s="278">
        <v>55.27</v>
      </c>
    </row>
    <row r="3224" spans="1:2" x14ac:dyDescent="0.25">
      <c r="A3224" s="277" t="s">
        <v>13040</v>
      </c>
      <c r="B3224" s="278">
        <v>51.33</v>
      </c>
    </row>
    <row r="3225" spans="1:2" x14ac:dyDescent="0.25">
      <c r="A3225" s="277" t="s">
        <v>1045</v>
      </c>
      <c r="B3225" s="278">
        <v>48.92</v>
      </c>
    </row>
    <row r="3226" spans="1:2" x14ac:dyDescent="0.25">
      <c r="A3226" s="277" t="s">
        <v>13041</v>
      </c>
      <c r="B3226" s="278">
        <v>44.98</v>
      </c>
    </row>
    <row r="3227" spans="1:2" x14ac:dyDescent="0.25">
      <c r="A3227" s="277" t="s">
        <v>1046</v>
      </c>
      <c r="B3227" s="278">
        <v>45.76</v>
      </c>
    </row>
    <row r="3228" spans="1:2" x14ac:dyDescent="0.25">
      <c r="A3228" s="277" t="s">
        <v>13042</v>
      </c>
      <c r="B3228" s="278">
        <v>41.83</v>
      </c>
    </row>
    <row r="3229" spans="1:2" x14ac:dyDescent="0.25">
      <c r="A3229" s="277" t="s">
        <v>6973</v>
      </c>
      <c r="B3229" s="278">
        <v>4.9000000000000004</v>
      </c>
    </row>
    <row r="3230" spans="1:2" x14ac:dyDescent="0.25">
      <c r="A3230" s="277" t="s">
        <v>13043</v>
      </c>
      <c r="B3230" s="278">
        <v>4.51</v>
      </c>
    </row>
    <row r="3231" spans="1:2" x14ac:dyDescent="0.25">
      <c r="A3231" s="277" t="s">
        <v>1047</v>
      </c>
      <c r="B3231" s="278">
        <v>17.11</v>
      </c>
    </row>
    <row r="3232" spans="1:2" x14ac:dyDescent="0.25">
      <c r="A3232" s="277" t="s">
        <v>13044</v>
      </c>
      <c r="B3232" s="278">
        <v>15.63</v>
      </c>
    </row>
    <row r="3233" spans="1:2" x14ac:dyDescent="0.25">
      <c r="A3233" s="277" t="s">
        <v>1048</v>
      </c>
      <c r="B3233" s="278">
        <v>112.97</v>
      </c>
    </row>
    <row r="3234" spans="1:2" x14ac:dyDescent="0.25">
      <c r="A3234" s="277" t="s">
        <v>13045</v>
      </c>
      <c r="B3234" s="278">
        <v>106.97</v>
      </c>
    </row>
    <row r="3235" spans="1:2" x14ac:dyDescent="0.25">
      <c r="A3235" s="277" t="s">
        <v>1049</v>
      </c>
      <c r="B3235" s="278">
        <v>154.87</v>
      </c>
    </row>
    <row r="3236" spans="1:2" x14ac:dyDescent="0.25">
      <c r="A3236" s="277" t="s">
        <v>13046</v>
      </c>
      <c r="B3236" s="278">
        <v>142.31</v>
      </c>
    </row>
    <row r="3237" spans="1:2" x14ac:dyDescent="0.25">
      <c r="A3237" s="277" t="s">
        <v>1050</v>
      </c>
      <c r="B3237" s="278">
        <v>4</v>
      </c>
    </row>
    <row r="3238" spans="1:2" x14ac:dyDescent="0.25">
      <c r="A3238" s="277" t="s">
        <v>13047</v>
      </c>
      <c r="B3238" s="278">
        <v>4</v>
      </c>
    </row>
    <row r="3239" spans="1:2" x14ac:dyDescent="0.25">
      <c r="A3239" s="277" t="s">
        <v>1051</v>
      </c>
      <c r="B3239" s="278">
        <v>8</v>
      </c>
    </row>
    <row r="3240" spans="1:2" x14ac:dyDescent="0.25">
      <c r="A3240" s="277" t="s">
        <v>13048</v>
      </c>
      <c r="B3240" s="278">
        <v>8</v>
      </c>
    </row>
    <row r="3241" spans="1:2" x14ac:dyDescent="0.25">
      <c r="A3241" s="277" t="s">
        <v>1052</v>
      </c>
      <c r="B3241" s="278">
        <v>9317.92</v>
      </c>
    </row>
    <row r="3242" spans="1:2" x14ac:dyDescent="0.25">
      <c r="A3242" s="277" t="s">
        <v>13049</v>
      </c>
      <c r="B3242" s="278">
        <v>8775.89</v>
      </c>
    </row>
    <row r="3243" spans="1:2" x14ac:dyDescent="0.25">
      <c r="A3243" s="277" t="s">
        <v>1053</v>
      </c>
      <c r="B3243" s="278">
        <v>62.4</v>
      </c>
    </row>
    <row r="3244" spans="1:2" x14ac:dyDescent="0.25">
      <c r="A3244" s="277" t="s">
        <v>13050</v>
      </c>
      <c r="B3244" s="278">
        <v>62.4</v>
      </c>
    </row>
    <row r="3245" spans="1:2" x14ac:dyDescent="0.25">
      <c r="A3245" s="277" t="s">
        <v>6974</v>
      </c>
      <c r="B3245" s="278">
        <v>86.4</v>
      </c>
    </row>
    <row r="3246" spans="1:2" x14ac:dyDescent="0.25">
      <c r="A3246" s="277" t="s">
        <v>13051</v>
      </c>
      <c r="B3246" s="278">
        <v>86.4</v>
      </c>
    </row>
    <row r="3247" spans="1:2" x14ac:dyDescent="0.25">
      <c r="A3247" s="277" t="s">
        <v>1054</v>
      </c>
      <c r="B3247" s="278">
        <v>133.63999999999999</v>
      </c>
    </row>
    <row r="3248" spans="1:2" x14ac:dyDescent="0.25">
      <c r="A3248" s="277" t="s">
        <v>13052</v>
      </c>
      <c r="B3248" s="278">
        <v>133.63999999999999</v>
      </c>
    </row>
    <row r="3249" spans="1:2" x14ac:dyDescent="0.25">
      <c r="A3249" s="277" t="s">
        <v>1055</v>
      </c>
      <c r="B3249" s="278">
        <v>294</v>
      </c>
    </row>
    <row r="3250" spans="1:2" x14ac:dyDescent="0.25">
      <c r="A3250" s="277" t="s">
        <v>13053</v>
      </c>
      <c r="B3250" s="278">
        <v>294</v>
      </c>
    </row>
    <row r="3251" spans="1:2" x14ac:dyDescent="0.25">
      <c r="A3251" s="277" t="s">
        <v>6975</v>
      </c>
      <c r="B3251" s="278">
        <v>21.78</v>
      </c>
    </row>
    <row r="3252" spans="1:2" x14ac:dyDescent="0.25">
      <c r="A3252" s="277" t="s">
        <v>13054</v>
      </c>
      <c r="B3252" s="278">
        <v>21.78</v>
      </c>
    </row>
    <row r="3253" spans="1:2" x14ac:dyDescent="0.25">
      <c r="A3253" s="277" t="s">
        <v>6976</v>
      </c>
      <c r="B3253" s="278">
        <v>265.32</v>
      </c>
    </row>
    <row r="3254" spans="1:2" x14ac:dyDescent="0.25">
      <c r="A3254" s="277" t="s">
        <v>13055</v>
      </c>
      <c r="B3254" s="278">
        <v>265.32</v>
      </c>
    </row>
    <row r="3255" spans="1:2" x14ac:dyDescent="0.25">
      <c r="A3255" s="277" t="s">
        <v>1056</v>
      </c>
      <c r="B3255" s="278">
        <v>5.96</v>
      </c>
    </row>
    <row r="3256" spans="1:2" x14ac:dyDescent="0.25">
      <c r="A3256" s="277" t="s">
        <v>13056</v>
      </c>
      <c r="B3256" s="278">
        <v>5.16</v>
      </c>
    </row>
    <row r="3257" spans="1:2" x14ac:dyDescent="0.25">
      <c r="A3257" s="277" t="s">
        <v>1057</v>
      </c>
      <c r="B3257" s="278">
        <v>28.34</v>
      </c>
    </row>
    <row r="3258" spans="1:2" x14ac:dyDescent="0.25">
      <c r="A3258" s="277" t="s">
        <v>13057</v>
      </c>
      <c r="B3258" s="278">
        <v>24.56</v>
      </c>
    </row>
    <row r="3259" spans="1:2" x14ac:dyDescent="0.25">
      <c r="A3259" s="277" t="s">
        <v>1058</v>
      </c>
      <c r="B3259" s="278">
        <v>2737.89</v>
      </c>
    </row>
    <row r="3260" spans="1:2" x14ac:dyDescent="0.25">
      <c r="A3260" s="277" t="s">
        <v>13058</v>
      </c>
      <c r="B3260" s="278">
        <v>2372.1999999999998</v>
      </c>
    </row>
    <row r="3261" spans="1:2" x14ac:dyDescent="0.25">
      <c r="A3261" s="277" t="s">
        <v>6978</v>
      </c>
      <c r="B3261" s="278">
        <v>494.95</v>
      </c>
    </row>
    <row r="3262" spans="1:2" x14ac:dyDescent="0.25">
      <c r="A3262" s="277" t="s">
        <v>13059</v>
      </c>
      <c r="B3262" s="278">
        <v>435.81</v>
      </c>
    </row>
    <row r="3263" spans="1:2" x14ac:dyDescent="0.25">
      <c r="A3263" s="277" t="s">
        <v>1059</v>
      </c>
      <c r="B3263" s="278">
        <v>708.9</v>
      </c>
    </row>
    <row r="3264" spans="1:2" x14ac:dyDescent="0.25">
      <c r="A3264" s="277" t="s">
        <v>13060</v>
      </c>
      <c r="B3264" s="278">
        <v>620.96</v>
      </c>
    </row>
    <row r="3265" spans="1:2" x14ac:dyDescent="0.25">
      <c r="A3265" s="277" t="s">
        <v>1060</v>
      </c>
      <c r="B3265" s="278">
        <v>2.39</v>
      </c>
    </row>
    <row r="3266" spans="1:2" x14ac:dyDescent="0.25">
      <c r="A3266" s="277" t="s">
        <v>13061</v>
      </c>
      <c r="B3266" s="278">
        <v>2.0699999999999998</v>
      </c>
    </row>
    <row r="3267" spans="1:2" x14ac:dyDescent="0.25">
      <c r="A3267" s="277" t="s">
        <v>1061</v>
      </c>
      <c r="B3267" s="278">
        <v>0.49</v>
      </c>
    </row>
    <row r="3268" spans="1:2" x14ac:dyDescent="0.25">
      <c r="A3268" s="277" t="s">
        <v>13062</v>
      </c>
      <c r="B3268" s="278">
        <v>0.42</v>
      </c>
    </row>
    <row r="3269" spans="1:2" x14ac:dyDescent="0.25">
      <c r="A3269" s="277" t="s">
        <v>6979</v>
      </c>
      <c r="B3269" s="278">
        <v>0.14000000000000001</v>
      </c>
    </row>
    <row r="3270" spans="1:2" x14ac:dyDescent="0.25">
      <c r="A3270" s="277" t="s">
        <v>13063</v>
      </c>
      <c r="B3270" s="278">
        <v>0.12</v>
      </c>
    </row>
    <row r="3271" spans="1:2" x14ac:dyDescent="0.25">
      <c r="A3271" s="277" t="s">
        <v>1062</v>
      </c>
      <c r="B3271" s="278">
        <v>40614.879999999997</v>
      </c>
    </row>
    <row r="3272" spans="1:2" x14ac:dyDescent="0.25">
      <c r="A3272" s="277" t="s">
        <v>13064</v>
      </c>
      <c r="B3272" s="278">
        <v>36291.620000000003</v>
      </c>
    </row>
    <row r="3273" spans="1:2" x14ac:dyDescent="0.25">
      <c r="A3273" s="277" t="s">
        <v>1063</v>
      </c>
      <c r="B3273" s="278">
        <v>208507.39</v>
      </c>
    </row>
    <row r="3274" spans="1:2" x14ac:dyDescent="0.25">
      <c r="A3274" s="277" t="s">
        <v>13065</v>
      </c>
      <c r="B3274" s="278">
        <v>188385.97</v>
      </c>
    </row>
    <row r="3275" spans="1:2" x14ac:dyDescent="0.25">
      <c r="A3275" s="277" t="s">
        <v>1064</v>
      </c>
      <c r="B3275" s="278">
        <v>3553.67</v>
      </c>
    </row>
    <row r="3276" spans="1:2" x14ac:dyDescent="0.25">
      <c r="A3276" s="277" t="s">
        <v>13066</v>
      </c>
      <c r="B3276" s="278">
        <v>3079.93</v>
      </c>
    </row>
    <row r="3277" spans="1:2" x14ac:dyDescent="0.25">
      <c r="A3277" s="277" t="s">
        <v>6980</v>
      </c>
      <c r="B3277" s="278">
        <v>50.86</v>
      </c>
    </row>
    <row r="3278" spans="1:2" x14ac:dyDescent="0.25">
      <c r="A3278" s="277" t="s">
        <v>13067</v>
      </c>
      <c r="B3278" s="278">
        <v>50.07</v>
      </c>
    </row>
    <row r="3279" spans="1:2" x14ac:dyDescent="0.25">
      <c r="A3279" s="277" t="s">
        <v>6981</v>
      </c>
      <c r="B3279" s="278">
        <v>62.67</v>
      </c>
    </row>
    <row r="3280" spans="1:2" x14ac:dyDescent="0.25">
      <c r="A3280" s="277" t="s">
        <v>13068</v>
      </c>
      <c r="B3280" s="278">
        <v>61.09</v>
      </c>
    </row>
    <row r="3281" spans="1:2" x14ac:dyDescent="0.25">
      <c r="A3281" s="277" t="s">
        <v>6982</v>
      </c>
      <c r="B3281" s="278">
        <v>151.61000000000001</v>
      </c>
    </row>
    <row r="3282" spans="1:2" x14ac:dyDescent="0.25">
      <c r="A3282" s="277" t="s">
        <v>13069</v>
      </c>
      <c r="B3282" s="278">
        <v>149.27000000000001</v>
      </c>
    </row>
    <row r="3283" spans="1:2" x14ac:dyDescent="0.25">
      <c r="A3283" s="277" t="s">
        <v>6983</v>
      </c>
      <c r="B3283" s="278">
        <v>324.36</v>
      </c>
    </row>
    <row r="3284" spans="1:2" x14ac:dyDescent="0.25">
      <c r="A3284" s="277" t="s">
        <v>13070</v>
      </c>
      <c r="B3284" s="278">
        <v>324.36</v>
      </c>
    </row>
    <row r="3285" spans="1:2" x14ac:dyDescent="0.25">
      <c r="A3285" s="277" t="s">
        <v>6984</v>
      </c>
      <c r="B3285" s="278">
        <v>324.36</v>
      </c>
    </row>
    <row r="3286" spans="1:2" x14ac:dyDescent="0.25">
      <c r="A3286" s="277" t="s">
        <v>13071</v>
      </c>
      <c r="B3286" s="278">
        <v>324.36</v>
      </c>
    </row>
    <row r="3287" spans="1:2" x14ac:dyDescent="0.25">
      <c r="A3287" s="277" t="s">
        <v>1065</v>
      </c>
      <c r="B3287" s="278">
        <v>0.79</v>
      </c>
    </row>
    <row r="3288" spans="1:2" x14ac:dyDescent="0.25">
      <c r="A3288" s="277" t="s">
        <v>13072</v>
      </c>
      <c r="B3288" s="278">
        <v>0.75</v>
      </c>
    </row>
    <row r="3289" spans="1:2" x14ac:dyDescent="0.25">
      <c r="A3289" s="277" t="s">
        <v>1066</v>
      </c>
      <c r="B3289" s="278">
        <v>5.22</v>
      </c>
    </row>
    <row r="3290" spans="1:2" x14ac:dyDescent="0.25">
      <c r="A3290" s="277" t="s">
        <v>13073</v>
      </c>
      <c r="B3290" s="278">
        <v>4.76</v>
      </c>
    </row>
    <row r="3291" spans="1:2" x14ac:dyDescent="0.25">
      <c r="A3291" s="277" t="s">
        <v>1068</v>
      </c>
      <c r="B3291" s="278">
        <v>3.47</v>
      </c>
    </row>
    <row r="3292" spans="1:2" x14ac:dyDescent="0.25">
      <c r="A3292" s="277" t="s">
        <v>13074</v>
      </c>
      <c r="B3292" s="278">
        <v>3.02</v>
      </c>
    </row>
    <row r="3293" spans="1:2" x14ac:dyDescent="0.25">
      <c r="A3293" s="277" t="s">
        <v>1069</v>
      </c>
      <c r="B3293" s="278">
        <v>3.47</v>
      </c>
    </row>
    <row r="3294" spans="1:2" x14ac:dyDescent="0.25">
      <c r="A3294" s="277" t="s">
        <v>13075</v>
      </c>
      <c r="B3294" s="278">
        <v>3.47</v>
      </c>
    </row>
    <row r="3295" spans="1:2" x14ac:dyDescent="0.25">
      <c r="A3295" s="277" t="s">
        <v>1070</v>
      </c>
      <c r="B3295" s="278">
        <v>0.16</v>
      </c>
    </row>
    <row r="3296" spans="1:2" x14ac:dyDescent="0.25">
      <c r="A3296" s="277" t="s">
        <v>13076</v>
      </c>
      <c r="B3296" s="278">
        <v>0.16</v>
      </c>
    </row>
    <row r="3297" spans="1:2" x14ac:dyDescent="0.25">
      <c r="A3297" s="277" t="s">
        <v>1071</v>
      </c>
      <c r="B3297" s="278">
        <v>72.23</v>
      </c>
    </row>
    <row r="3298" spans="1:2" x14ac:dyDescent="0.25">
      <c r="A3298" s="277" t="s">
        <v>13077</v>
      </c>
      <c r="B3298" s="278">
        <v>67.89</v>
      </c>
    </row>
    <row r="3299" spans="1:2" x14ac:dyDescent="0.25">
      <c r="A3299" s="277" t="s">
        <v>1072</v>
      </c>
      <c r="B3299" s="278">
        <v>32.57</v>
      </c>
    </row>
    <row r="3300" spans="1:2" x14ac:dyDescent="0.25">
      <c r="A3300" s="277" t="s">
        <v>13078</v>
      </c>
      <c r="B3300" s="278">
        <v>30.4</v>
      </c>
    </row>
    <row r="3301" spans="1:2" x14ac:dyDescent="0.25">
      <c r="A3301" s="277" t="s">
        <v>1073</v>
      </c>
      <c r="B3301" s="278">
        <v>90</v>
      </c>
    </row>
    <row r="3302" spans="1:2" x14ac:dyDescent="0.25">
      <c r="A3302" s="277" t="s">
        <v>13079</v>
      </c>
      <c r="B3302" s="278">
        <v>84.15</v>
      </c>
    </row>
    <row r="3303" spans="1:2" x14ac:dyDescent="0.25">
      <c r="A3303" s="277" t="s">
        <v>6985</v>
      </c>
      <c r="B3303" s="278">
        <v>232.66</v>
      </c>
    </row>
    <row r="3304" spans="1:2" x14ac:dyDescent="0.25">
      <c r="A3304" s="277" t="s">
        <v>13080</v>
      </c>
      <c r="B3304" s="278">
        <v>232.66</v>
      </c>
    </row>
    <row r="3305" spans="1:2" x14ac:dyDescent="0.25">
      <c r="A3305" s="277" t="s">
        <v>6986</v>
      </c>
      <c r="B3305" s="278">
        <v>234.29</v>
      </c>
    </row>
    <row r="3306" spans="1:2" x14ac:dyDescent="0.25">
      <c r="A3306" s="277" t="s">
        <v>13081</v>
      </c>
      <c r="B3306" s="278">
        <v>234.29</v>
      </c>
    </row>
    <row r="3307" spans="1:2" x14ac:dyDescent="0.25">
      <c r="A3307" s="277" t="s">
        <v>1074</v>
      </c>
      <c r="B3307" s="278">
        <v>32.61</v>
      </c>
    </row>
    <row r="3308" spans="1:2" x14ac:dyDescent="0.25">
      <c r="A3308" s="277" t="s">
        <v>13082</v>
      </c>
      <c r="B3308" s="278">
        <v>29.63</v>
      </c>
    </row>
    <row r="3309" spans="1:2" x14ac:dyDescent="0.25">
      <c r="A3309" s="277" t="s">
        <v>1075</v>
      </c>
      <c r="B3309" s="278">
        <v>62.17</v>
      </c>
    </row>
    <row r="3310" spans="1:2" x14ac:dyDescent="0.25">
      <c r="A3310" s="277" t="s">
        <v>13083</v>
      </c>
      <c r="B3310" s="278">
        <v>56.66</v>
      </c>
    </row>
    <row r="3311" spans="1:2" x14ac:dyDescent="0.25">
      <c r="A3311" s="277" t="s">
        <v>1076</v>
      </c>
      <c r="B3311" s="278">
        <v>5.0599999999999996</v>
      </c>
    </row>
    <row r="3312" spans="1:2" x14ac:dyDescent="0.25">
      <c r="A3312" s="277" t="s">
        <v>13084</v>
      </c>
      <c r="B3312" s="278">
        <v>4.3899999999999997</v>
      </c>
    </row>
    <row r="3313" spans="1:2" x14ac:dyDescent="0.25">
      <c r="A3313" s="277" t="s">
        <v>1077</v>
      </c>
      <c r="B3313" s="278">
        <v>377.01</v>
      </c>
    </row>
    <row r="3314" spans="1:2" x14ac:dyDescent="0.25">
      <c r="A3314" s="277" t="s">
        <v>13085</v>
      </c>
      <c r="B3314" s="278">
        <v>377.01</v>
      </c>
    </row>
    <row r="3315" spans="1:2" x14ac:dyDescent="0.25">
      <c r="A3315" s="277" t="s">
        <v>1078</v>
      </c>
      <c r="B3315" s="278">
        <v>498.63</v>
      </c>
    </row>
    <row r="3316" spans="1:2" x14ac:dyDescent="0.25">
      <c r="A3316" s="277" t="s">
        <v>13086</v>
      </c>
      <c r="B3316" s="278">
        <v>498.63</v>
      </c>
    </row>
    <row r="3317" spans="1:2" x14ac:dyDescent="0.25">
      <c r="A3317" s="277" t="s">
        <v>1079</v>
      </c>
      <c r="B3317" s="278">
        <v>595.91999999999996</v>
      </c>
    </row>
    <row r="3318" spans="1:2" x14ac:dyDescent="0.25">
      <c r="A3318" s="277" t="s">
        <v>13087</v>
      </c>
      <c r="B3318" s="278">
        <v>595.91999999999996</v>
      </c>
    </row>
    <row r="3319" spans="1:2" x14ac:dyDescent="0.25">
      <c r="A3319" s="277" t="s">
        <v>1080</v>
      </c>
      <c r="B3319" s="278">
        <v>778.35</v>
      </c>
    </row>
    <row r="3320" spans="1:2" x14ac:dyDescent="0.25">
      <c r="A3320" s="277" t="s">
        <v>13088</v>
      </c>
      <c r="B3320" s="278">
        <v>778.35</v>
      </c>
    </row>
    <row r="3321" spans="1:2" x14ac:dyDescent="0.25">
      <c r="A3321" s="277" t="s">
        <v>1081</v>
      </c>
      <c r="B3321" s="278">
        <v>912.13</v>
      </c>
    </row>
    <row r="3322" spans="1:2" x14ac:dyDescent="0.25">
      <c r="A3322" s="277" t="s">
        <v>13089</v>
      </c>
      <c r="B3322" s="278">
        <v>912.13</v>
      </c>
    </row>
    <row r="3323" spans="1:2" x14ac:dyDescent="0.25">
      <c r="A3323" s="277" t="s">
        <v>6987</v>
      </c>
      <c r="B3323" s="278">
        <v>1276.98</v>
      </c>
    </row>
    <row r="3324" spans="1:2" x14ac:dyDescent="0.25">
      <c r="A3324" s="277" t="s">
        <v>13090</v>
      </c>
      <c r="B3324" s="278">
        <v>1276.98</v>
      </c>
    </row>
    <row r="3325" spans="1:2" x14ac:dyDescent="0.25">
      <c r="A3325" s="277" t="s">
        <v>6988</v>
      </c>
      <c r="B3325" s="278">
        <v>1641.84</v>
      </c>
    </row>
    <row r="3326" spans="1:2" x14ac:dyDescent="0.25">
      <c r="A3326" s="277" t="s">
        <v>13091</v>
      </c>
      <c r="B3326" s="278">
        <v>1641.84</v>
      </c>
    </row>
    <row r="3327" spans="1:2" x14ac:dyDescent="0.25">
      <c r="A3327" s="277" t="s">
        <v>1082</v>
      </c>
      <c r="B3327" s="278">
        <v>51936.12</v>
      </c>
    </row>
    <row r="3328" spans="1:2" x14ac:dyDescent="0.25">
      <c r="A3328" s="277" t="s">
        <v>13092</v>
      </c>
      <c r="B3328" s="278">
        <v>51409.599999999999</v>
      </c>
    </row>
    <row r="3329" spans="1:2" x14ac:dyDescent="0.25">
      <c r="A3329" s="277" t="s">
        <v>1083</v>
      </c>
      <c r="B3329" s="278">
        <v>42702.26</v>
      </c>
    </row>
    <row r="3330" spans="1:2" x14ac:dyDescent="0.25">
      <c r="A3330" s="277" t="s">
        <v>13093</v>
      </c>
      <c r="B3330" s="278">
        <v>42178.06</v>
      </c>
    </row>
    <row r="3331" spans="1:2" x14ac:dyDescent="0.25">
      <c r="A3331" s="277" t="s">
        <v>1084</v>
      </c>
      <c r="B3331" s="278">
        <v>39502.76</v>
      </c>
    </row>
    <row r="3332" spans="1:2" x14ac:dyDescent="0.25">
      <c r="A3332" s="277" t="s">
        <v>13094</v>
      </c>
      <c r="B3332" s="278">
        <v>38979.56</v>
      </c>
    </row>
    <row r="3333" spans="1:2" x14ac:dyDescent="0.25">
      <c r="A3333" s="277" t="s">
        <v>1085</v>
      </c>
      <c r="B3333" s="278">
        <v>30499.759999999998</v>
      </c>
    </row>
    <row r="3334" spans="1:2" x14ac:dyDescent="0.25">
      <c r="A3334" s="277" t="s">
        <v>13095</v>
      </c>
      <c r="B3334" s="278">
        <v>29977.8</v>
      </c>
    </row>
    <row r="3335" spans="1:2" x14ac:dyDescent="0.25">
      <c r="A3335" s="277" t="s">
        <v>1086</v>
      </c>
      <c r="B3335" s="278">
        <v>27379.39</v>
      </c>
    </row>
    <row r="3336" spans="1:2" x14ac:dyDescent="0.25">
      <c r="A3336" s="277" t="s">
        <v>13096</v>
      </c>
      <c r="B3336" s="278">
        <v>26858.67</v>
      </c>
    </row>
    <row r="3337" spans="1:2" x14ac:dyDescent="0.25">
      <c r="A3337" s="277" t="s">
        <v>1087</v>
      </c>
      <c r="B3337" s="278">
        <v>24248.83</v>
      </c>
    </row>
    <row r="3338" spans="1:2" x14ac:dyDescent="0.25">
      <c r="A3338" s="277" t="s">
        <v>13097</v>
      </c>
      <c r="B3338" s="278">
        <v>23822.23</v>
      </c>
    </row>
    <row r="3339" spans="1:2" x14ac:dyDescent="0.25">
      <c r="A3339" s="277" t="s">
        <v>1088</v>
      </c>
      <c r="B3339" s="278">
        <v>12609.48</v>
      </c>
    </row>
    <row r="3340" spans="1:2" x14ac:dyDescent="0.25">
      <c r="A3340" s="277" t="s">
        <v>13098</v>
      </c>
      <c r="B3340" s="278">
        <v>12265.34</v>
      </c>
    </row>
    <row r="3341" spans="1:2" x14ac:dyDescent="0.25">
      <c r="A3341" s="277" t="s">
        <v>1089</v>
      </c>
      <c r="B3341" s="278">
        <v>24248.83</v>
      </c>
    </row>
    <row r="3342" spans="1:2" x14ac:dyDescent="0.25">
      <c r="A3342" s="277" t="s">
        <v>13099</v>
      </c>
      <c r="B3342" s="278">
        <v>23822.23</v>
      </c>
    </row>
    <row r="3343" spans="1:2" x14ac:dyDescent="0.25">
      <c r="A3343" s="277" t="s">
        <v>1090</v>
      </c>
      <c r="B3343" s="278">
        <v>12609.48</v>
      </c>
    </row>
    <row r="3344" spans="1:2" x14ac:dyDescent="0.25">
      <c r="A3344" s="277" t="s">
        <v>13100</v>
      </c>
      <c r="B3344" s="278">
        <v>12265.34</v>
      </c>
    </row>
    <row r="3345" spans="1:2" x14ac:dyDescent="0.25">
      <c r="A3345" s="277" t="s">
        <v>1091</v>
      </c>
      <c r="B3345" s="278">
        <v>357.98</v>
      </c>
    </row>
    <row r="3346" spans="1:2" x14ac:dyDescent="0.25">
      <c r="A3346" s="277" t="s">
        <v>13101</v>
      </c>
      <c r="B3346" s="278">
        <v>348.61</v>
      </c>
    </row>
    <row r="3347" spans="1:2" x14ac:dyDescent="0.25">
      <c r="A3347" s="277" t="s">
        <v>1092</v>
      </c>
      <c r="B3347" s="278">
        <v>370.81</v>
      </c>
    </row>
    <row r="3348" spans="1:2" x14ac:dyDescent="0.25">
      <c r="A3348" s="277" t="s">
        <v>13102</v>
      </c>
      <c r="B3348" s="278">
        <v>361.43</v>
      </c>
    </row>
    <row r="3349" spans="1:2" x14ac:dyDescent="0.25">
      <c r="A3349" s="277" t="s">
        <v>1093</v>
      </c>
      <c r="B3349" s="278">
        <v>376.84</v>
      </c>
    </row>
    <row r="3350" spans="1:2" x14ac:dyDescent="0.25">
      <c r="A3350" s="277" t="s">
        <v>13103</v>
      </c>
      <c r="B3350" s="278">
        <v>367.47</v>
      </c>
    </row>
    <row r="3351" spans="1:2" x14ac:dyDescent="0.25">
      <c r="A3351" s="277" t="s">
        <v>1094</v>
      </c>
      <c r="B3351" s="278">
        <v>443.86</v>
      </c>
    </row>
    <row r="3352" spans="1:2" x14ac:dyDescent="0.25">
      <c r="A3352" s="277" t="s">
        <v>13104</v>
      </c>
      <c r="B3352" s="278">
        <v>432.08</v>
      </c>
    </row>
    <row r="3353" spans="1:2" x14ac:dyDescent="0.25">
      <c r="A3353" s="277" t="s">
        <v>1095</v>
      </c>
      <c r="B3353" s="278">
        <v>456.68</v>
      </c>
    </row>
    <row r="3354" spans="1:2" x14ac:dyDescent="0.25">
      <c r="A3354" s="277" t="s">
        <v>13105</v>
      </c>
      <c r="B3354" s="278">
        <v>444.9</v>
      </c>
    </row>
    <row r="3355" spans="1:2" x14ac:dyDescent="0.25">
      <c r="A3355" s="277" t="s">
        <v>1096</v>
      </c>
      <c r="B3355" s="278">
        <v>462.72</v>
      </c>
    </row>
    <row r="3356" spans="1:2" x14ac:dyDescent="0.25">
      <c r="A3356" s="277" t="s">
        <v>13106</v>
      </c>
      <c r="B3356" s="278">
        <v>450.94</v>
      </c>
    </row>
    <row r="3357" spans="1:2" x14ac:dyDescent="0.25">
      <c r="A3357" s="277" t="s">
        <v>6989</v>
      </c>
      <c r="B3357" s="278">
        <v>131.44</v>
      </c>
    </row>
    <row r="3358" spans="1:2" x14ac:dyDescent="0.25">
      <c r="A3358" s="277" t="s">
        <v>13107</v>
      </c>
      <c r="B3358" s="278">
        <v>127.26</v>
      </c>
    </row>
    <row r="3359" spans="1:2" x14ac:dyDescent="0.25">
      <c r="A3359" s="277" t="s">
        <v>6990</v>
      </c>
      <c r="B3359" s="278">
        <v>181.84</v>
      </c>
    </row>
    <row r="3360" spans="1:2" x14ac:dyDescent="0.25">
      <c r="A3360" s="277" t="s">
        <v>13108</v>
      </c>
      <c r="B3360" s="278">
        <v>177.66</v>
      </c>
    </row>
    <row r="3361" spans="1:2" x14ac:dyDescent="0.25">
      <c r="A3361" s="277" t="s">
        <v>1097</v>
      </c>
      <c r="B3361" s="278">
        <v>48.08</v>
      </c>
    </row>
    <row r="3362" spans="1:2" x14ac:dyDescent="0.25">
      <c r="A3362" s="277" t="s">
        <v>13109</v>
      </c>
      <c r="B3362" s="278">
        <v>47.19</v>
      </c>
    </row>
    <row r="3363" spans="1:2" x14ac:dyDescent="0.25">
      <c r="A3363" s="277" t="s">
        <v>1098</v>
      </c>
      <c r="B3363" s="278">
        <v>71.39</v>
      </c>
    </row>
    <row r="3364" spans="1:2" x14ac:dyDescent="0.25">
      <c r="A3364" s="277" t="s">
        <v>13110</v>
      </c>
      <c r="B3364" s="278">
        <v>69.599999999999994</v>
      </c>
    </row>
    <row r="3365" spans="1:2" x14ac:dyDescent="0.25">
      <c r="A3365" s="277" t="s">
        <v>1099</v>
      </c>
      <c r="B3365" s="278">
        <v>32.53</v>
      </c>
    </row>
    <row r="3366" spans="1:2" x14ac:dyDescent="0.25">
      <c r="A3366" s="277" t="s">
        <v>13111</v>
      </c>
      <c r="B3366" s="278">
        <v>31.64</v>
      </c>
    </row>
    <row r="3367" spans="1:2" x14ac:dyDescent="0.25">
      <c r="A3367" s="277" t="s">
        <v>1100</v>
      </c>
      <c r="B3367" s="278">
        <v>48.12</v>
      </c>
    </row>
    <row r="3368" spans="1:2" x14ac:dyDescent="0.25">
      <c r="A3368" s="277" t="s">
        <v>13112</v>
      </c>
      <c r="B3368" s="278">
        <v>46.33</v>
      </c>
    </row>
    <row r="3369" spans="1:2" x14ac:dyDescent="0.25">
      <c r="A3369" s="277" t="s">
        <v>1101</v>
      </c>
      <c r="B3369" s="278">
        <v>70.150000000000006</v>
      </c>
    </row>
    <row r="3370" spans="1:2" x14ac:dyDescent="0.25">
      <c r="A3370" s="277" t="s">
        <v>13113</v>
      </c>
      <c r="B3370" s="278">
        <v>67.91</v>
      </c>
    </row>
    <row r="3371" spans="1:2" x14ac:dyDescent="0.25">
      <c r="A3371" s="277" t="s">
        <v>1102</v>
      </c>
      <c r="B3371" s="278">
        <v>76.2</v>
      </c>
    </row>
    <row r="3372" spans="1:2" x14ac:dyDescent="0.25">
      <c r="A3372" s="277" t="s">
        <v>13114</v>
      </c>
      <c r="B3372" s="278">
        <v>73.510000000000005</v>
      </c>
    </row>
    <row r="3373" spans="1:2" x14ac:dyDescent="0.25">
      <c r="A3373" s="277" t="s">
        <v>1103</v>
      </c>
      <c r="B3373" s="278">
        <v>16.13</v>
      </c>
    </row>
    <row r="3374" spans="1:2" x14ac:dyDescent="0.25">
      <c r="A3374" s="277" t="s">
        <v>13115</v>
      </c>
      <c r="B3374" s="278">
        <v>15.99</v>
      </c>
    </row>
    <row r="3375" spans="1:2" x14ac:dyDescent="0.25">
      <c r="A3375" s="277" t="s">
        <v>1104</v>
      </c>
      <c r="B3375" s="278">
        <v>22.73</v>
      </c>
    </row>
    <row r="3376" spans="1:2" x14ac:dyDescent="0.25">
      <c r="A3376" s="277" t="s">
        <v>13116</v>
      </c>
      <c r="B3376" s="278">
        <v>22.19</v>
      </c>
    </row>
    <row r="3377" spans="1:2" x14ac:dyDescent="0.25">
      <c r="A3377" s="277" t="s">
        <v>1105</v>
      </c>
      <c r="B3377" s="278">
        <v>33.4</v>
      </c>
    </row>
    <row r="3378" spans="1:2" x14ac:dyDescent="0.25">
      <c r="A3378" s="277" t="s">
        <v>13117</v>
      </c>
      <c r="B3378" s="278">
        <v>32.28</v>
      </c>
    </row>
    <row r="3379" spans="1:2" x14ac:dyDescent="0.25">
      <c r="A3379" s="277" t="s">
        <v>1106</v>
      </c>
      <c r="B3379" s="278">
        <v>44.22</v>
      </c>
    </row>
    <row r="3380" spans="1:2" x14ac:dyDescent="0.25">
      <c r="A3380" s="277" t="s">
        <v>13118</v>
      </c>
      <c r="B3380" s="278">
        <v>42.44</v>
      </c>
    </row>
    <row r="3381" spans="1:2" x14ac:dyDescent="0.25">
      <c r="A3381" s="277" t="s">
        <v>6991</v>
      </c>
      <c r="B3381" s="278">
        <v>29.89</v>
      </c>
    </row>
    <row r="3382" spans="1:2" x14ac:dyDescent="0.25">
      <c r="A3382" s="277" t="s">
        <v>13119</v>
      </c>
      <c r="B3382" s="278">
        <v>29.67</v>
      </c>
    </row>
    <row r="3383" spans="1:2" x14ac:dyDescent="0.25">
      <c r="A3383" s="277" t="s">
        <v>1107</v>
      </c>
      <c r="B3383" s="278">
        <v>20.65</v>
      </c>
    </row>
    <row r="3384" spans="1:2" x14ac:dyDescent="0.25">
      <c r="A3384" s="277" t="s">
        <v>13120</v>
      </c>
      <c r="B3384" s="278">
        <v>20.420000000000002</v>
      </c>
    </row>
    <row r="3385" spans="1:2" x14ac:dyDescent="0.25">
      <c r="A3385" s="277" t="s">
        <v>1108</v>
      </c>
      <c r="B3385" s="278">
        <v>20.93</v>
      </c>
    </row>
    <row r="3386" spans="1:2" x14ac:dyDescent="0.25">
      <c r="A3386" s="277" t="s">
        <v>13121</v>
      </c>
      <c r="B3386" s="278">
        <v>20.7</v>
      </c>
    </row>
    <row r="3387" spans="1:2" x14ac:dyDescent="0.25">
      <c r="A3387" s="277" t="s">
        <v>1109</v>
      </c>
      <c r="B3387" s="278">
        <v>22.19</v>
      </c>
    </row>
    <row r="3388" spans="1:2" x14ac:dyDescent="0.25">
      <c r="A3388" s="277" t="s">
        <v>13122</v>
      </c>
      <c r="B3388" s="278">
        <v>21.96</v>
      </c>
    </row>
    <row r="3389" spans="1:2" x14ac:dyDescent="0.25">
      <c r="A3389" s="277" t="s">
        <v>1110</v>
      </c>
      <c r="B3389" s="278">
        <v>23.71</v>
      </c>
    </row>
    <row r="3390" spans="1:2" x14ac:dyDescent="0.25">
      <c r="A3390" s="277" t="s">
        <v>13123</v>
      </c>
      <c r="B3390" s="278">
        <v>23.48</v>
      </c>
    </row>
    <row r="3391" spans="1:2" x14ac:dyDescent="0.25">
      <c r="A3391" s="277" t="s">
        <v>1111</v>
      </c>
      <c r="B3391" s="278">
        <v>24.97</v>
      </c>
    </row>
    <row r="3392" spans="1:2" x14ac:dyDescent="0.25">
      <c r="A3392" s="277" t="s">
        <v>13124</v>
      </c>
      <c r="B3392" s="278">
        <v>24.74</v>
      </c>
    </row>
    <row r="3393" spans="1:2" x14ac:dyDescent="0.25">
      <c r="A3393" s="277" t="s">
        <v>1112</v>
      </c>
      <c r="B3393" s="278">
        <v>26.28</v>
      </c>
    </row>
    <row r="3394" spans="1:2" x14ac:dyDescent="0.25">
      <c r="A3394" s="277" t="s">
        <v>13125</v>
      </c>
      <c r="B3394" s="278">
        <v>26.05</v>
      </c>
    </row>
    <row r="3395" spans="1:2" x14ac:dyDescent="0.25">
      <c r="A3395" s="277" t="s">
        <v>1113</v>
      </c>
      <c r="B3395" s="278">
        <v>11.44</v>
      </c>
    </row>
    <row r="3396" spans="1:2" x14ac:dyDescent="0.25">
      <c r="A3396" s="277" t="s">
        <v>13126</v>
      </c>
      <c r="B3396" s="278">
        <v>11.21</v>
      </c>
    </row>
    <row r="3397" spans="1:2" x14ac:dyDescent="0.25">
      <c r="A3397" s="277" t="s">
        <v>1114</v>
      </c>
      <c r="B3397" s="278">
        <v>15.58</v>
      </c>
    </row>
    <row r="3398" spans="1:2" x14ac:dyDescent="0.25">
      <c r="A3398" s="277" t="s">
        <v>13127</v>
      </c>
      <c r="B3398" s="278">
        <v>15.35</v>
      </c>
    </row>
    <row r="3399" spans="1:2" x14ac:dyDescent="0.25">
      <c r="A3399" s="277" t="s">
        <v>1115</v>
      </c>
      <c r="B3399" s="278">
        <v>75.87</v>
      </c>
    </row>
    <row r="3400" spans="1:2" x14ac:dyDescent="0.25">
      <c r="A3400" s="277" t="s">
        <v>13128</v>
      </c>
      <c r="B3400" s="278">
        <v>75.38</v>
      </c>
    </row>
    <row r="3401" spans="1:2" x14ac:dyDescent="0.25">
      <c r="A3401" s="277" t="s">
        <v>6992</v>
      </c>
      <c r="B3401" s="278">
        <v>32.4</v>
      </c>
    </row>
    <row r="3402" spans="1:2" x14ac:dyDescent="0.25">
      <c r="A3402" s="277" t="s">
        <v>13129</v>
      </c>
      <c r="B3402" s="278">
        <v>32.4</v>
      </c>
    </row>
    <row r="3403" spans="1:2" x14ac:dyDescent="0.25">
      <c r="A3403" s="277" t="s">
        <v>1116</v>
      </c>
      <c r="B3403" s="278">
        <v>5.84</v>
      </c>
    </row>
    <row r="3404" spans="1:2" x14ac:dyDescent="0.25">
      <c r="A3404" s="277" t="s">
        <v>13130</v>
      </c>
      <c r="B3404" s="278">
        <v>5.7</v>
      </c>
    </row>
    <row r="3405" spans="1:2" x14ac:dyDescent="0.25">
      <c r="A3405" s="277" t="s">
        <v>1117</v>
      </c>
      <c r="B3405" s="278">
        <v>5.89</v>
      </c>
    </row>
    <row r="3406" spans="1:2" x14ac:dyDescent="0.25">
      <c r="A3406" s="277" t="s">
        <v>13131</v>
      </c>
      <c r="B3406" s="278">
        <v>5.75</v>
      </c>
    </row>
    <row r="3407" spans="1:2" x14ac:dyDescent="0.25">
      <c r="A3407" s="277" t="s">
        <v>1118</v>
      </c>
      <c r="B3407" s="278">
        <v>4.43</v>
      </c>
    </row>
    <row r="3408" spans="1:2" x14ac:dyDescent="0.25">
      <c r="A3408" s="277" t="s">
        <v>13132</v>
      </c>
      <c r="B3408" s="278">
        <v>4.33</v>
      </c>
    </row>
    <row r="3409" spans="1:2" x14ac:dyDescent="0.25">
      <c r="A3409" s="277" t="s">
        <v>1119</v>
      </c>
      <c r="B3409" s="278">
        <v>4.47</v>
      </c>
    </row>
    <row r="3410" spans="1:2" x14ac:dyDescent="0.25">
      <c r="A3410" s="277" t="s">
        <v>13133</v>
      </c>
      <c r="B3410" s="278">
        <v>4.3600000000000003</v>
      </c>
    </row>
    <row r="3411" spans="1:2" x14ac:dyDescent="0.25">
      <c r="A3411" s="277" t="s">
        <v>1120</v>
      </c>
      <c r="B3411" s="278">
        <v>8.35</v>
      </c>
    </row>
    <row r="3412" spans="1:2" x14ac:dyDescent="0.25">
      <c r="A3412" s="277" t="s">
        <v>13134</v>
      </c>
      <c r="B3412" s="278">
        <v>8.1999999999999993</v>
      </c>
    </row>
    <row r="3413" spans="1:2" x14ac:dyDescent="0.25">
      <c r="A3413" s="277" t="s">
        <v>1121</v>
      </c>
      <c r="B3413" s="278">
        <v>8.84</v>
      </c>
    </row>
    <row r="3414" spans="1:2" x14ac:dyDescent="0.25">
      <c r="A3414" s="277" t="s">
        <v>13135</v>
      </c>
      <c r="B3414" s="278">
        <v>8.6300000000000008</v>
      </c>
    </row>
    <row r="3415" spans="1:2" x14ac:dyDescent="0.25">
      <c r="A3415" s="277" t="s">
        <v>1122</v>
      </c>
      <c r="B3415" s="278">
        <v>6.65</v>
      </c>
    </row>
    <row r="3416" spans="1:2" x14ac:dyDescent="0.25">
      <c r="A3416" s="277" t="s">
        <v>13136</v>
      </c>
      <c r="B3416" s="278">
        <v>6.49</v>
      </c>
    </row>
    <row r="3417" spans="1:2" x14ac:dyDescent="0.25">
      <c r="A3417" s="277" t="s">
        <v>1123</v>
      </c>
      <c r="B3417" s="278">
        <v>6.71</v>
      </c>
    </row>
    <row r="3418" spans="1:2" x14ac:dyDescent="0.25">
      <c r="A3418" s="277" t="s">
        <v>13137</v>
      </c>
      <c r="B3418" s="278">
        <v>6.55</v>
      </c>
    </row>
    <row r="3419" spans="1:2" x14ac:dyDescent="0.25">
      <c r="A3419" s="277" t="s">
        <v>1124</v>
      </c>
      <c r="B3419" s="278">
        <v>81.17</v>
      </c>
    </row>
    <row r="3420" spans="1:2" x14ac:dyDescent="0.25">
      <c r="A3420" s="277" t="s">
        <v>13138</v>
      </c>
      <c r="B3420" s="278">
        <v>74.62</v>
      </c>
    </row>
    <row r="3421" spans="1:2" x14ac:dyDescent="0.25">
      <c r="A3421" s="277" t="s">
        <v>1125</v>
      </c>
      <c r="B3421" s="278">
        <v>77.11</v>
      </c>
    </row>
    <row r="3422" spans="1:2" x14ac:dyDescent="0.25">
      <c r="A3422" s="277" t="s">
        <v>13139</v>
      </c>
      <c r="B3422" s="278">
        <v>70.89</v>
      </c>
    </row>
    <row r="3423" spans="1:2" x14ac:dyDescent="0.25">
      <c r="A3423" s="277" t="s">
        <v>1126</v>
      </c>
      <c r="B3423" s="278">
        <v>101.47</v>
      </c>
    </row>
    <row r="3424" spans="1:2" x14ac:dyDescent="0.25">
      <c r="A3424" s="277" t="s">
        <v>13140</v>
      </c>
      <c r="B3424" s="278">
        <v>93.27</v>
      </c>
    </row>
    <row r="3425" spans="1:2" x14ac:dyDescent="0.25">
      <c r="A3425" s="277" t="s">
        <v>1127</v>
      </c>
      <c r="B3425" s="278">
        <v>96.39</v>
      </c>
    </row>
    <row r="3426" spans="1:2" x14ac:dyDescent="0.25">
      <c r="A3426" s="277" t="s">
        <v>13141</v>
      </c>
      <c r="B3426" s="278">
        <v>88.61</v>
      </c>
    </row>
    <row r="3427" spans="1:2" x14ac:dyDescent="0.25">
      <c r="A3427" s="277" t="s">
        <v>1128</v>
      </c>
      <c r="B3427" s="278">
        <v>136.43</v>
      </c>
    </row>
    <row r="3428" spans="1:2" x14ac:dyDescent="0.25">
      <c r="A3428" s="277" t="s">
        <v>13142</v>
      </c>
      <c r="B3428" s="278">
        <v>125.5</v>
      </c>
    </row>
    <row r="3429" spans="1:2" x14ac:dyDescent="0.25">
      <c r="A3429" s="277" t="s">
        <v>1129</v>
      </c>
      <c r="B3429" s="278">
        <v>129.61000000000001</v>
      </c>
    </row>
    <row r="3430" spans="1:2" x14ac:dyDescent="0.25">
      <c r="A3430" s="277" t="s">
        <v>13143</v>
      </c>
      <c r="B3430" s="278">
        <v>119.22</v>
      </c>
    </row>
    <row r="3431" spans="1:2" x14ac:dyDescent="0.25">
      <c r="A3431" s="277" t="s">
        <v>1130</v>
      </c>
      <c r="B3431" s="278">
        <v>232.5</v>
      </c>
    </row>
    <row r="3432" spans="1:2" x14ac:dyDescent="0.25">
      <c r="A3432" s="277" t="s">
        <v>13144</v>
      </c>
      <c r="B3432" s="278">
        <v>213.38</v>
      </c>
    </row>
    <row r="3433" spans="1:2" x14ac:dyDescent="0.25">
      <c r="A3433" s="277" t="s">
        <v>1131</v>
      </c>
      <c r="B3433" s="278">
        <v>220.88</v>
      </c>
    </row>
    <row r="3434" spans="1:2" x14ac:dyDescent="0.25">
      <c r="A3434" s="277" t="s">
        <v>13145</v>
      </c>
      <c r="B3434" s="278">
        <v>202.71</v>
      </c>
    </row>
    <row r="3435" spans="1:2" x14ac:dyDescent="0.25">
      <c r="A3435" s="277" t="s">
        <v>1132</v>
      </c>
      <c r="B3435" s="278">
        <v>309.97000000000003</v>
      </c>
    </row>
    <row r="3436" spans="1:2" x14ac:dyDescent="0.25">
      <c r="A3436" s="277" t="s">
        <v>13146</v>
      </c>
      <c r="B3436" s="278">
        <v>284.48</v>
      </c>
    </row>
    <row r="3437" spans="1:2" x14ac:dyDescent="0.25">
      <c r="A3437" s="277" t="s">
        <v>1133</v>
      </c>
      <c r="B3437" s="278">
        <v>294.47000000000003</v>
      </c>
    </row>
    <row r="3438" spans="1:2" x14ac:dyDescent="0.25">
      <c r="A3438" s="277" t="s">
        <v>13147</v>
      </c>
      <c r="B3438" s="278">
        <v>270.26</v>
      </c>
    </row>
    <row r="3439" spans="1:2" x14ac:dyDescent="0.25">
      <c r="A3439" s="277" t="s">
        <v>1134</v>
      </c>
      <c r="B3439" s="278">
        <v>403.06</v>
      </c>
    </row>
    <row r="3440" spans="1:2" x14ac:dyDescent="0.25">
      <c r="A3440" s="277" t="s">
        <v>13148</v>
      </c>
      <c r="B3440" s="278">
        <v>369.91</v>
      </c>
    </row>
    <row r="3441" spans="1:2" x14ac:dyDescent="0.25">
      <c r="A3441" s="277" t="s">
        <v>1135</v>
      </c>
      <c r="B3441" s="278">
        <v>382.9</v>
      </c>
    </row>
    <row r="3442" spans="1:2" x14ac:dyDescent="0.25">
      <c r="A3442" s="277" t="s">
        <v>13149</v>
      </c>
      <c r="B3442" s="278">
        <v>351.42</v>
      </c>
    </row>
    <row r="3443" spans="1:2" x14ac:dyDescent="0.25">
      <c r="A3443" s="277" t="s">
        <v>1136</v>
      </c>
      <c r="B3443" s="278">
        <v>28</v>
      </c>
    </row>
    <row r="3444" spans="1:2" x14ac:dyDescent="0.25">
      <c r="A3444" s="277" t="s">
        <v>13150</v>
      </c>
      <c r="B3444" s="278">
        <v>26.3</v>
      </c>
    </row>
    <row r="3445" spans="1:2" x14ac:dyDescent="0.25">
      <c r="A3445" s="277" t="s">
        <v>1137</v>
      </c>
      <c r="B3445" s="278">
        <v>32.200000000000003</v>
      </c>
    </row>
    <row r="3446" spans="1:2" x14ac:dyDescent="0.25">
      <c r="A3446" s="277" t="s">
        <v>13151</v>
      </c>
      <c r="B3446" s="278">
        <v>30.25</v>
      </c>
    </row>
    <row r="3447" spans="1:2" x14ac:dyDescent="0.25">
      <c r="A3447" s="277" t="s">
        <v>1138</v>
      </c>
      <c r="B3447" s="278">
        <v>37.229999999999997</v>
      </c>
    </row>
    <row r="3448" spans="1:2" x14ac:dyDescent="0.25">
      <c r="A3448" s="277" t="s">
        <v>13152</v>
      </c>
      <c r="B3448" s="278">
        <v>35.06</v>
      </c>
    </row>
    <row r="3449" spans="1:2" x14ac:dyDescent="0.25">
      <c r="A3449" s="277" t="s">
        <v>1139</v>
      </c>
      <c r="B3449" s="278">
        <v>42.81</v>
      </c>
    </row>
    <row r="3450" spans="1:2" x14ac:dyDescent="0.25">
      <c r="A3450" s="277" t="s">
        <v>13153</v>
      </c>
      <c r="B3450" s="278">
        <v>40.32</v>
      </c>
    </row>
    <row r="3451" spans="1:2" x14ac:dyDescent="0.25">
      <c r="A3451" s="277" t="s">
        <v>1140</v>
      </c>
      <c r="B3451" s="278">
        <v>61.41</v>
      </c>
    </row>
    <row r="3452" spans="1:2" x14ac:dyDescent="0.25">
      <c r="A3452" s="277" t="s">
        <v>13154</v>
      </c>
      <c r="B3452" s="278">
        <v>57.22</v>
      </c>
    </row>
    <row r="3453" spans="1:2" x14ac:dyDescent="0.25">
      <c r="A3453" s="277" t="s">
        <v>1141</v>
      </c>
      <c r="B3453" s="278">
        <v>70.62</v>
      </c>
    </row>
    <row r="3454" spans="1:2" x14ac:dyDescent="0.25">
      <c r="A3454" s="277" t="s">
        <v>13155</v>
      </c>
      <c r="B3454" s="278">
        <v>65.8</v>
      </c>
    </row>
    <row r="3455" spans="1:2" x14ac:dyDescent="0.25">
      <c r="A3455" s="277" t="s">
        <v>1142</v>
      </c>
      <c r="B3455" s="278">
        <v>116.71</v>
      </c>
    </row>
    <row r="3456" spans="1:2" x14ac:dyDescent="0.25">
      <c r="A3456" s="277" t="s">
        <v>13156</v>
      </c>
      <c r="B3456" s="278">
        <v>107.93</v>
      </c>
    </row>
    <row r="3457" spans="1:2" x14ac:dyDescent="0.25">
      <c r="A3457" s="277" t="s">
        <v>1143</v>
      </c>
      <c r="B3457" s="278">
        <v>134.22</v>
      </c>
    </row>
    <row r="3458" spans="1:2" x14ac:dyDescent="0.25">
      <c r="A3458" s="277" t="s">
        <v>13157</v>
      </c>
      <c r="B3458" s="278">
        <v>124.12</v>
      </c>
    </row>
    <row r="3459" spans="1:2" x14ac:dyDescent="0.25">
      <c r="A3459" s="277" t="s">
        <v>1144</v>
      </c>
      <c r="B3459" s="278">
        <v>5.29</v>
      </c>
    </row>
    <row r="3460" spans="1:2" x14ac:dyDescent="0.25">
      <c r="A3460" s="277" t="s">
        <v>13158</v>
      </c>
      <c r="B3460" s="278">
        <v>4.97</v>
      </c>
    </row>
    <row r="3461" spans="1:2" x14ac:dyDescent="0.25">
      <c r="A3461" s="277" t="s">
        <v>1145</v>
      </c>
      <c r="B3461" s="278">
        <v>5.83</v>
      </c>
    </row>
    <row r="3462" spans="1:2" x14ac:dyDescent="0.25">
      <c r="A3462" s="277" t="s">
        <v>13159</v>
      </c>
      <c r="B3462" s="278">
        <v>5.48</v>
      </c>
    </row>
    <row r="3463" spans="1:2" x14ac:dyDescent="0.25">
      <c r="A3463" s="277" t="s">
        <v>1146</v>
      </c>
      <c r="B3463" s="278">
        <v>6.34</v>
      </c>
    </row>
    <row r="3464" spans="1:2" x14ac:dyDescent="0.25">
      <c r="A3464" s="277" t="s">
        <v>13160</v>
      </c>
      <c r="B3464" s="278">
        <v>5.96</v>
      </c>
    </row>
    <row r="3465" spans="1:2" x14ac:dyDescent="0.25">
      <c r="A3465" s="277" t="s">
        <v>1147</v>
      </c>
      <c r="B3465" s="278">
        <v>7.35</v>
      </c>
    </row>
    <row r="3466" spans="1:2" x14ac:dyDescent="0.25">
      <c r="A3466" s="277" t="s">
        <v>13161</v>
      </c>
      <c r="B3466" s="278">
        <v>6.93</v>
      </c>
    </row>
    <row r="3467" spans="1:2" x14ac:dyDescent="0.25">
      <c r="A3467" s="277" t="s">
        <v>1148</v>
      </c>
      <c r="B3467" s="278">
        <v>9.18</v>
      </c>
    </row>
    <row r="3468" spans="1:2" x14ac:dyDescent="0.25">
      <c r="A3468" s="277" t="s">
        <v>13162</v>
      </c>
      <c r="B3468" s="278">
        <v>8.68</v>
      </c>
    </row>
    <row r="3469" spans="1:2" x14ac:dyDescent="0.25">
      <c r="A3469" s="277" t="s">
        <v>1149</v>
      </c>
      <c r="B3469" s="278">
        <v>4.0199999999999996</v>
      </c>
    </row>
    <row r="3470" spans="1:2" x14ac:dyDescent="0.25">
      <c r="A3470" s="277" t="s">
        <v>13163</v>
      </c>
      <c r="B3470" s="278">
        <v>3.62</v>
      </c>
    </row>
    <row r="3471" spans="1:2" x14ac:dyDescent="0.25">
      <c r="A3471" s="277" t="s">
        <v>1150</v>
      </c>
      <c r="B3471" s="278">
        <v>4.91</v>
      </c>
    </row>
    <row r="3472" spans="1:2" x14ac:dyDescent="0.25">
      <c r="A3472" s="277" t="s">
        <v>13164</v>
      </c>
      <c r="B3472" s="278">
        <v>4.43</v>
      </c>
    </row>
    <row r="3473" spans="1:2" x14ac:dyDescent="0.25">
      <c r="A3473" s="277" t="s">
        <v>1151</v>
      </c>
      <c r="B3473" s="278">
        <v>6.38</v>
      </c>
    </row>
    <row r="3474" spans="1:2" x14ac:dyDescent="0.25">
      <c r="A3474" s="277" t="s">
        <v>13165</v>
      </c>
      <c r="B3474" s="278">
        <v>5.79</v>
      </c>
    </row>
    <row r="3475" spans="1:2" x14ac:dyDescent="0.25">
      <c r="A3475" s="277" t="s">
        <v>1152</v>
      </c>
      <c r="B3475" s="278">
        <v>8</v>
      </c>
    </row>
    <row r="3476" spans="1:2" x14ac:dyDescent="0.25">
      <c r="A3476" s="277" t="s">
        <v>13166</v>
      </c>
      <c r="B3476" s="278">
        <v>7.28</v>
      </c>
    </row>
    <row r="3477" spans="1:2" x14ac:dyDescent="0.25">
      <c r="A3477" s="277" t="s">
        <v>6993</v>
      </c>
      <c r="B3477" s="278">
        <v>5.9</v>
      </c>
    </row>
    <row r="3478" spans="1:2" x14ac:dyDescent="0.25">
      <c r="A3478" s="277" t="s">
        <v>13167</v>
      </c>
      <c r="B3478" s="278">
        <v>5.25</v>
      </c>
    </row>
    <row r="3479" spans="1:2" x14ac:dyDescent="0.25">
      <c r="A3479" s="277" t="s">
        <v>6994</v>
      </c>
      <c r="B3479" s="278">
        <v>7.69</v>
      </c>
    </row>
    <row r="3480" spans="1:2" x14ac:dyDescent="0.25">
      <c r="A3480" s="277" t="s">
        <v>13168</v>
      </c>
      <c r="B3480" s="278">
        <v>6.84</v>
      </c>
    </row>
    <row r="3481" spans="1:2" x14ac:dyDescent="0.25">
      <c r="A3481" s="277" t="s">
        <v>6995</v>
      </c>
      <c r="B3481" s="278">
        <v>11.9</v>
      </c>
    </row>
    <row r="3482" spans="1:2" x14ac:dyDescent="0.25">
      <c r="A3482" s="277" t="s">
        <v>13169</v>
      </c>
      <c r="B3482" s="278">
        <v>10.58</v>
      </c>
    </row>
    <row r="3483" spans="1:2" x14ac:dyDescent="0.25">
      <c r="A3483" s="277" t="s">
        <v>6996</v>
      </c>
      <c r="B3483" s="278">
        <v>16.600000000000001</v>
      </c>
    </row>
    <row r="3484" spans="1:2" x14ac:dyDescent="0.25">
      <c r="A3484" s="277" t="s">
        <v>13170</v>
      </c>
      <c r="B3484" s="278">
        <v>14.75</v>
      </c>
    </row>
    <row r="3485" spans="1:2" x14ac:dyDescent="0.25">
      <c r="A3485" s="277" t="s">
        <v>6997</v>
      </c>
      <c r="B3485" s="278">
        <v>19.48</v>
      </c>
    </row>
    <row r="3486" spans="1:2" x14ac:dyDescent="0.25">
      <c r="A3486" s="277" t="s">
        <v>13171</v>
      </c>
      <c r="B3486" s="278">
        <v>17.38</v>
      </c>
    </row>
    <row r="3487" spans="1:2" x14ac:dyDescent="0.25">
      <c r="A3487" s="277" t="s">
        <v>6998</v>
      </c>
      <c r="B3487" s="278">
        <v>25.21</v>
      </c>
    </row>
    <row r="3488" spans="1:2" x14ac:dyDescent="0.25">
      <c r="A3488" s="277" t="s">
        <v>13172</v>
      </c>
      <c r="B3488" s="278">
        <v>22.57</v>
      </c>
    </row>
    <row r="3489" spans="1:2" x14ac:dyDescent="0.25">
      <c r="A3489" s="277" t="s">
        <v>1153</v>
      </c>
      <c r="B3489" s="278">
        <v>11.68</v>
      </c>
    </row>
    <row r="3490" spans="1:2" x14ac:dyDescent="0.25">
      <c r="A3490" s="277" t="s">
        <v>13173</v>
      </c>
      <c r="B3490" s="278">
        <v>11.68</v>
      </c>
    </row>
    <row r="3491" spans="1:2" x14ac:dyDescent="0.25">
      <c r="A3491" s="277" t="s">
        <v>1154</v>
      </c>
      <c r="B3491" s="278">
        <v>13.3</v>
      </c>
    </row>
    <row r="3492" spans="1:2" x14ac:dyDescent="0.25">
      <c r="A3492" s="277" t="s">
        <v>13174</v>
      </c>
      <c r="B3492" s="278">
        <v>13.3</v>
      </c>
    </row>
    <row r="3493" spans="1:2" x14ac:dyDescent="0.25">
      <c r="A3493" s="277" t="s">
        <v>1155</v>
      </c>
      <c r="B3493" s="278">
        <v>17.79</v>
      </c>
    </row>
    <row r="3494" spans="1:2" x14ac:dyDescent="0.25">
      <c r="A3494" s="277" t="s">
        <v>13175</v>
      </c>
      <c r="B3494" s="278">
        <v>17.79</v>
      </c>
    </row>
    <row r="3495" spans="1:2" x14ac:dyDescent="0.25">
      <c r="A3495" s="277" t="s">
        <v>1156</v>
      </c>
      <c r="B3495" s="278">
        <v>18.46</v>
      </c>
    </row>
    <row r="3496" spans="1:2" x14ac:dyDescent="0.25">
      <c r="A3496" s="277" t="s">
        <v>13176</v>
      </c>
      <c r="B3496" s="278">
        <v>18.46</v>
      </c>
    </row>
    <row r="3497" spans="1:2" x14ac:dyDescent="0.25">
      <c r="A3497" s="277" t="s">
        <v>1157</v>
      </c>
      <c r="B3497" s="278">
        <v>21.44</v>
      </c>
    </row>
    <row r="3498" spans="1:2" x14ac:dyDescent="0.25">
      <c r="A3498" s="277" t="s">
        <v>13177</v>
      </c>
      <c r="B3498" s="278">
        <v>21.44</v>
      </c>
    </row>
    <row r="3499" spans="1:2" x14ac:dyDescent="0.25">
      <c r="A3499" s="277" t="s">
        <v>1158</v>
      </c>
      <c r="B3499" s="278">
        <v>23.4</v>
      </c>
    </row>
    <row r="3500" spans="1:2" x14ac:dyDescent="0.25">
      <c r="A3500" s="277" t="s">
        <v>13178</v>
      </c>
      <c r="B3500" s="278">
        <v>23.4</v>
      </c>
    </row>
    <row r="3501" spans="1:2" x14ac:dyDescent="0.25">
      <c r="A3501" s="277" t="s">
        <v>1159</v>
      </c>
      <c r="B3501" s="278">
        <v>30.13</v>
      </c>
    </row>
    <row r="3502" spans="1:2" x14ac:dyDescent="0.25">
      <c r="A3502" s="277" t="s">
        <v>13179</v>
      </c>
      <c r="B3502" s="278">
        <v>30.13</v>
      </c>
    </row>
    <row r="3503" spans="1:2" x14ac:dyDescent="0.25">
      <c r="A3503" s="277" t="s">
        <v>1160</v>
      </c>
      <c r="B3503" s="278">
        <v>31.79</v>
      </c>
    </row>
    <row r="3504" spans="1:2" x14ac:dyDescent="0.25">
      <c r="A3504" s="277" t="s">
        <v>13180</v>
      </c>
      <c r="B3504" s="278">
        <v>31.79</v>
      </c>
    </row>
    <row r="3505" spans="1:2" x14ac:dyDescent="0.25">
      <c r="A3505" s="277" t="s">
        <v>1161</v>
      </c>
      <c r="B3505" s="278">
        <v>0.09</v>
      </c>
    </row>
    <row r="3506" spans="1:2" x14ac:dyDescent="0.25">
      <c r="A3506" s="277" t="s">
        <v>13181</v>
      </c>
      <c r="B3506" s="278">
        <v>0.09</v>
      </c>
    </row>
    <row r="3507" spans="1:2" x14ac:dyDescent="0.25">
      <c r="A3507" s="277" t="s">
        <v>6999</v>
      </c>
      <c r="B3507" s="278">
        <v>0.36</v>
      </c>
    </row>
    <row r="3508" spans="1:2" x14ac:dyDescent="0.25">
      <c r="A3508" s="277" t="s">
        <v>13182</v>
      </c>
      <c r="B3508" s="278">
        <v>0.36</v>
      </c>
    </row>
    <row r="3509" spans="1:2" x14ac:dyDescent="0.25">
      <c r="A3509" s="277" t="s">
        <v>1162</v>
      </c>
      <c r="B3509" s="278">
        <v>303.18</v>
      </c>
    </row>
    <row r="3510" spans="1:2" x14ac:dyDescent="0.25">
      <c r="A3510" s="277" t="s">
        <v>13183</v>
      </c>
      <c r="B3510" s="278">
        <v>285.29000000000002</v>
      </c>
    </row>
    <row r="3511" spans="1:2" x14ac:dyDescent="0.25">
      <c r="A3511" s="277" t="s">
        <v>1163</v>
      </c>
      <c r="B3511" s="278">
        <v>146.15</v>
      </c>
    </row>
    <row r="3512" spans="1:2" x14ac:dyDescent="0.25">
      <c r="A3512" s="277" t="s">
        <v>13184</v>
      </c>
      <c r="B3512" s="278">
        <v>138.19999999999999</v>
      </c>
    </row>
    <row r="3513" spans="1:2" x14ac:dyDescent="0.25">
      <c r="A3513" s="277" t="s">
        <v>1164</v>
      </c>
      <c r="B3513" s="278">
        <v>175.96</v>
      </c>
    </row>
    <row r="3514" spans="1:2" x14ac:dyDescent="0.25">
      <c r="A3514" s="277" t="s">
        <v>13185</v>
      </c>
      <c r="B3514" s="278">
        <v>164.03</v>
      </c>
    </row>
    <row r="3515" spans="1:2" x14ac:dyDescent="0.25">
      <c r="A3515" s="277" t="s">
        <v>1165</v>
      </c>
      <c r="B3515" s="278">
        <v>89.42</v>
      </c>
    </row>
    <row r="3516" spans="1:2" x14ac:dyDescent="0.25">
      <c r="A3516" s="277" t="s">
        <v>13186</v>
      </c>
      <c r="B3516" s="278">
        <v>77.489999999999995</v>
      </c>
    </row>
    <row r="3517" spans="1:2" x14ac:dyDescent="0.25">
      <c r="A3517" s="277" t="s">
        <v>1166</v>
      </c>
      <c r="B3517" s="278">
        <v>27.19</v>
      </c>
    </row>
    <row r="3518" spans="1:2" x14ac:dyDescent="0.25">
      <c r="A3518" s="277" t="s">
        <v>13187</v>
      </c>
      <c r="B3518" s="278">
        <v>25.8</v>
      </c>
    </row>
    <row r="3519" spans="1:2" x14ac:dyDescent="0.25">
      <c r="A3519" s="277" t="s">
        <v>1167</v>
      </c>
      <c r="B3519" s="278">
        <v>21.66</v>
      </c>
    </row>
    <row r="3520" spans="1:2" x14ac:dyDescent="0.25">
      <c r="A3520" s="277" t="s">
        <v>13188</v>
      </c>
      <c r="B3520" s="278">
        <v>20.46</v>
      </c>
    </row>
    <row r="3521" spans="1:2" x14ac:dyDescent="0.25">
      <c r="A3521" s="277" t="s">
        <v>1168</v>
      </c>
      <c r="B3521" s="278">
        <v>41.04</v>
      </c>
    </row>
    <row r="3522" spans="1:2" x14ac:dyDescent="0.25">
      <c r="A3522" s="277" t="s">
        <v>13189</v>
      </c>
      <c r="B3522" s="278">
        <v>39.020000000000003</v>
      </c>
    </row>
    <row r="3523" spans="1:2" x14ac:dyDescent="0.25">
      <c r="A3523" s="277" t="s">
        <v>1169</v>
      </c>
      <c r="B3523" s="278">
        <v>32.68</v>
      </c>
    </row>
    <row r="3524" spans="1:2" x14ac:dyDescent="0.25">
      <c r="A3524" s="277" t="s">
        <v>13190</v>
      </c>
      <c r="B3524" s="278">
        <v>30.96</v>
      </c>
    </row>
    <row r="3525" spans="1:2" x14ac:dyDescent="0.25">
      <c r="A3525" s="277" t="s">
        <v>1170</v>
      </c>
      <c r="B3525" s="278">
        <v>42.12</v>
      </c>
    </row>
    <row r="3526" spans="1:2" x14ac:dyDescent="0.25">
      <c r="A3526" s="277" t="s">
        <v>13191</v>
      </c>
      <c r="B3526" s="278">
        <v>39.83</v>
      </c>
    </row>
    <row r="3527" spans="1:2" x14ac:dyDescent="0.25">
      <c r="A3527" s="277" t="s">
        <v>1171</v>
      </c>
      <c r="B3527" s="278">
        <v>49.06</v>
      </c>
    </row>
    <row r="3528" spans="1:2" x14ac:dyDescent="0.25">
      <c r="A3528" s="277" t="s">
        <v>13192</v>
      </c>
      <c r="B3528" s="278">
        <v>46.19</v>
      </c>
    </row>
    <row r="3529" spans="1:2" x14ac:dyDescent="0.25">
      <c r="A3529" s="277" t="s">
        <v>7000</v>
      </c>
      <c r="B3529" s="278">
        <v>66.88</v>
      </c>
    </row>
    <row r="3530" spans="1:2" x14ac:dyDescent="0.25">
      <c r="A3530" s="277" t="s">
        <v>13193</v>
      </c>
      <c r="B3530" s="278">
        <v>65.069999999999993</v>
      </c>
    </row>
    <row r="3531" spans="1:2" x14ac:dyDescent="0.25">
      <c r="A3531" s="277" t="s">
        <v>7001</v>
      </c>
      <c r="B3531" s="278">
        <v>34.479999999999997</v>
      </c>
    </row>
    <row r="3532" spans="1:2" x14ac:dyDescent="0.25">
      <c r="A3532" s="277" t="s">
        <v>13194</v>
      </c>
      <c r="B3532" s="278">
        <v>33.270000000000003</v>
      </c>
    </row>
    <row r="3533" spans="1:2" x14ac:dyDescent="0.25">
      <c r="A3533" s="277" t="s">
        <v>7002</v>
      </c>
      <c r="B3533" s="278">
        <v>178.33</v>
      </c>
    </row>
    <row r="3534" spans="1:2" x14ac:dyDescent="0.25">
      <c r="A3534" s="277" t="s">
        <v>13195</v>
      </c>
      <c r="B3534" s="278">
        <v>171.35</v>
      </c>
    </row>
    <row r="3535" spans="1:2" x14ac:dyDescent="0.25">
      <c r="A3535" s="277" t="s">
        <v>1172</v>
      </c>
      <c r="B3535" s="278">
        <v>22.84</v>
      </c>
    </row>
    <row r="3536" spans="1:2" x14ac:dyDescent="0.25">
      <c r="A3536" s="277" t="s">
        <v>13196</v>
      </c>
      <c r="B3536" s="278">
        <v>21.69</v>
      </c>
    </row>
    <row r="3537" spans="1:2" x14ac:dyDescent="0.25">
      <c r="A3537" s="277" t="s">
        <v>7003</v>
      </c>
      <c r="B3537" s="278">
        <v>144.28</v>
      </c>
    </row>
    <row r="3538" spans="1:2" x14ac:dyDescent="0.25">
      <c r="A3538" s="277" t="s">
        <v>13197</v>
      </c>
      <c r="B3538" s="278">
        <v>141.22999999999999</v>
      </c>
    </row>
    <row r="3539" spans="1:2" x14ac:dyDescent="0.25">
      <c r="A3539" s="277" t="s">
        <v>7004</v>
      </c>
      <c r="B3539" s="278">
        <v>47.79</v>
      </c>
    </row>
    <row r="3540" spans="1:2" x14ac:dyDescent="0.25">
      <c r="A3540" s="277" t="s">
        <v>13198</v>
      </c>
      <c r="B3540" s="278">
        <v>46.51</v>
      </c>
    </row>
    <row r="3541" spans="1:2" x14ac:dyDescent="0.25">
      <c r="A3541" s="277" t="s">
        <v>3750</v>
      </c>
      <c r="B3541" s="278">
        <v>167</v>
      </c>
    </row>
    <row r="3542" spans="1:2" x14ac:dyDescent="0.25">
      <c r="A3542" s="277" t="s">
        <v>13199</v>
      </c>
      <c r="B3542" s="278">
        <v>154.66999999999999</v>
      </c>
    </row>
    <row r="3543" spans="1:2" x14ac:dyDescent="0.25">
      <c r="A3543" s="277" t="s">
        <v>1173</v>
      </c>
      <c r="B3543" s="278">
        <v>10.27</v>
      </c>
    </row>
    <row r="3544" spans="1:2" x14ac:dyDescent="0.25">
      <c r="A3544" s="277" t="s">
        <v>13200</v>
      </c>
      <c r="B3544" s="278">
        <v>9.43</v>
      </c>
    </row>
    <row r="3545" spans="1:2" x14ac:dyDescent="0.25">
      <c r="A3545" s="277" t="s">
        <v>1174</v>
      </c>
      <c r="B3545" s="278">
        <v>22.96</v>
      </c>
    </row>
    <row r="3546" spans="1:2" x14ac:dyDescent="0.25">
      <c r="A3546" s="277" t="s">
        <v>13201</v>
      </c>
      <c r="B3546" s="278">
        <v>21.07</v>
      </c>
    </row>
    <row r="3547" spans="1:2" x14ac:dyDescent="0.25">
      <c r="A3547" s="277" t="s">
        <v>7005</v>
      </c>
      <c r="B3547" s="278">
        <v>1290.6099999999999</v>
      </c>
    </row>
    <row r="3548" spans="1:2" x14ac:dyDescent="0.25">
      <c r="A3548" s="277" t="s">
        <v>13202</v>
      </c>
      <c r="B3548" s="278">
        <v>1196.67</v>
      </c>
    </row>
    <row r="3549" spans="1:2" x14ac:dyDescent="0.25">
      <c r="A3549" s="277" t="s">
        <v>7006</v>
      </c>
      <c r="B3549" s="278">
        <v>54.51</v>
      </c>
    </row>
    <row r="3550" spans="1:2" x14ac:dyDescent="0.25">
      <c r="A3550" s="277" t="s">
        <v>13203</v>
      </c>
      <c r="B3550" s="278">
        <v>50.7</v>
      </c>
    </row>
    <row r="3551" spans="1:2" x14ac:dyDescent="0.25">
      <c r="A3551" s="277" t="s">
        <v>7007</v>
      </c>
      <c r="B3551" s="278">
        <v>70.010000000000005</v>
      </c>
    </row>
    <row r="3552" spans="1:2" x14ac:dyDescent="0.25">
      <c r="A3552" s="277" t="s">
        <v>13204</v>
      </c>
      <c r="B3552" s="278">
        <v>65.510000000000005</v>
      </c>
    </row>
    <row r="3553" spans="1:2" x14ac:dyDescent="0.25">
      <c r="A3553" s="277" t="s">
        <v>7008</v>
      </c>
      <c r="B3553" s="278">
        <v>31.57</v>
      </c>
    </row>
    <row r="3554" spans="1:2" x14ac:dyDescent="0.25">
      <c r="A3554" s="277" t="s">
        <v>13205</v>
      </c>
      <c r="B3554" s="278">
        <v>28.96</v>
      </c>
    </row>
    <row r="3555" spans="1:2" x14ac:dyDescent="0.25">
      <c r="A3555" s="277" t="s">
        <v>1175</v>
      </c>
      <c r="B3555" s="278">
        <v>167.49</v>
      </c>
    </row>
    <row r="3556" spans="1:2" x14ac:dyDescent="0.25">
      <c r="A3556" s="277" t="s">
        <v>13206</v>
      </c>
      <c r="B3556" s="278">
        <v>159.54</v>
      </c>
    </row>
    <row r="3557" spans="1:2" x14ac:dyDescent="0.25">
      <c r="A3557" s="277" t="s">
        <v>7009</v>
      </c>
      <c r="B3557" s="278">
        <v>38.950000000000003</v>
      </c>
    </row>
    <row r="3558" spans="1:2" x14ac:dyDescent="0.25">
      <c r="A3558" s="277" t="s">
        <v>13207</v>
      </c>
      <c r="B3558" s="278">
        <v>36.340000000000003</v>
      </c>
    </row>
    <row r="3559" spans="1:2" x14ac:dyDescent="0.25">
      <c r="A3559" s="277" t="s">
        <v>7010</v>
      </c>
      <c r="B3559" s="278">
        <v>33.299999999999997</v>
      </c>
    </row>
    <row r="3560" spans="1:2" x14ac:dyDescent="0.25">
      <c r="A3560" s="277" t="s">
        <v>13208</v>
      </c>
      <c r="B3560" s="278">
        <v>30.34</v>
      </c>
    </row>
    <row r="3561" spans="1:2" x14ac:dyDescent="0.25">
      <c r="A3561" s="277" t="s">
        <v>7011</v>
      </c>
      <c r="B3561" s="278">
        <v>42.43</v>
      </c>
    </row>
    <row r="3562" spans="1:2" x14ac:dyDescent="0.25">
      <c r="A3562" s="277" t="s">
        <v>13209</v>
      </c>
      <c r="B3562" s="278">
        <v>38.979999999999997</v>
      </c>
    </row>
    <row r="3563" spans="1:2" x14ac:dyDescent="0.25">
      <c r="A3563" s="277" t="s">
        <v>1176</v>
      </c>
      <c r="B3563" s="278">
        <v>16.690000000000001</v>
      </c>
    </row>
    <row r="3564" spans="1:2" x14ac:dyDescent="0.25">
      <c r="A3564" s="277" t="s">
        <v>13210</v>
      </c>
      <c r="B3564" s="278">
        <v>14.76</v>
      </c>
    </row>
    <row r="3565" spans="1:2" x14ac:dyDescent="0.25">
      <c r="A3565" s="277" t="s">
        <v>1177</v>
      </c>
      <c r="B3565" s="278">
        <v>30</v>
      </c>
    </row>
    <row r="3566" spans="1:2" x14ac:dyDescent="0.25">
      <c r="A3566" s="277" t="s">
        <v>13211</v>
      </c>
      <c r="B3566" s="278">
        <v>30</v>
      </c>
    </row>
    <row r="3567" spans="1:2" x14ac:dyDescent="0.25">
      <c r="A3567" s="277" t="s">
        <v>1178</v>
      </c>
      <c r="B3567" s="278">
        <v>4.3499999999999996</v>
      </c>
    </row>
    <row r="3568" spans="1:2" x14ac:dyDescent="0.25">
      <c r="A3568" s="277" t="s">
        <v>13212</v>
      </c>
      <c r="B3568" s="278">
        <v>3.93</v>
      </c>
    </row>
    <row r="3569" spans="1:2" x14ac:dyDescent="0.25">
      <c r="A3569" s="277" t="s">
        <v>7012</v>
      </c>
      <c r="B3569" s="278">
        <v>1.74</v>
      </c>
    </row>
    <row r="3570" spans="1:2" x14ac:dyDescent="0.25">
      <c r="A3570" s="277" t="s">
        <v>13213</v>
      </c>
      <c r="B3570" s="278">
        <v>1.54</v>
      </c>
    </row>
    <row r="3571" spans="1:2" x14ac:dyDescent="0.25">
      <c r="A3571" s="277" t="s">
        <v>7013</v>
      </c>
      <c r="B3571" s="278">
        <v>2.19</v>
      </c>
    </row>
    <row r="3572" spans="1:2" x14ac:dyDescent="0.25">
      <c r="A3572" s="277" t="s">
        <v>13214</v>
      </c>
      <c r="B3572" s="278">
        <v>1.94</v>
      </c>
    </row>
    <row r="3573" spans="1:2" x14ac:dyDescent="0.25">
      <c r="A3573" s="277" t="s">
        <v>1179</v>
      </c>
      <c r="B3573" s="278">
        <v>325.85000000000002</v>
      </c>
    </row>
    <row r="3574" spans="1:2" x14ac:dyDescent="0.25">
      <c r="A3574" s="277" t="s">
        <v>13215</v>
      </c>
      <c r="B3574" s="278">
        <v>321.72000000000003</v>
      </c>
    </row>
    <row r="3575" spans="1:2" x14ac:dyDescent="0.25">
      <c r="A3575" s="277" t="s">
        <v>7014</v>
      </c>
      <c r="B3575" s="278">
        <v>930.85</v>
      </c>
    </row>
    <row r="3576" spans="1:2" x14ac:dyDescent="0.25">
      <c r="A3576" s="277" t="s">
        <v>13216</v>
      </c>
      <c r="B3576" s="278">
        <v>926.72</v>
      </c>
    </row>
    <row r="3577" spans="1:2" x14ac:dyDescent="0.25">
      <c r="A3577" s="277" t="s">
        <v>1180</v>
      </c>
      <c r="B3577" s="278">
        <v>1559.13</v>
      </c>
    </row>
    <row r="3578" spans="1:2" x14ac:dyDescent="0.25">
      <c r="A3578" s="277" t="s">
        <v>13217</v>
      </c>
      <c r="B3578" s="278">
        <v>1553.63</v>
      </c>
    </row>
    <row r="3579" spans="1:2" x14ac:dyDescent="0.25">
      <c r="A3579" s="277" t="s">
        <v>7015</v>
      </c>
      <c r="B3579" s="278">
        <v>0.51</v>
      </c>
    </row>
    <row r="3580" spans="1:2" x14ac:dyDescent="0.25">
      <c r="A3580" s="277" t="s">
        <v>13218</v>
      </c>
      <c r="B3580" s="278">
        <v>0.5</v>
      </c>
    </row>
    <row r="3581" spans="1:2" x14ac:dyDescent="0.25">
      <c r="A3581" s="277" t="s">
        <v>1181</v>
      </c>
      <c r="B3581" s="278">
        <v>36.11</v>
      </c>
    </row>
    <row r="3582" spans="1:2" x14ac:dyDescent="0.25">
      <c r="A3582" s="277" t="s">
        <v>13219</v>
      </c>
      <c r="B3582" s="278">
        <v>35.56</v>
      </c>
    </row>
    <row r="3583" spans="1:2" x14ac:dyDescent="0.25">
      <c r="A3583" s="277" t="s">
        <v>7016</v>
      </c>
      <c r="B3583" s="278">
        <v>36.11</v>
      </c>
    </row>
    <row r="3584" spans="1:2" x14ac:dyDescent="0.25">
      <c r="A3584" s="277" t="s">
        <v>13220</v>
      </c>
      <c r="B3584" s="278">
        <v>35.56</v>
      </c>
    </row>
    <row r="3585" spans="1:2" x14ac:dyDescent="0.25">
      <c r="A3585" s="277" t="s">
        <v>1182</v>
      </c>
      <c r="B3585" s="278">
        <v>66.11</v>
      </c>
    </row>
    <row r="3586" spans="1:2" x14ac:dyDescent="0.25">
      <c r="A3586" s="277" t="s">
        <v>13221</v>
      </c>
      <c r="B3586" s="278">
        <v>65.56</v>
      </c>
    </row>
    <row r="3587" spans="1:2" x14ac:dyDescent="0.25">
      <c r="A3587" s="277" t="s">
        <v>7017</v>
      </c>
      <c r="B3587" s="278">
        <v>630</v>
      </c>
    </row>
    <row r="3588" spans="1:2" x14ac:dyDescent="0.25">
      <c r="A3588" s="277" t="s">
        <v>13222</v>
      </c>
      <c r="B3588" s="278">
        <v>630</v>
      </c>
    </row>
    <row r="3589" spans="1:2" x14ac:dyDescent="0.25">
      <c r="A3589" s="277" t="s">
        <v>7018</v>
      </c>
      <c r="B3589" s="278">
        <v>44.72</v>
      </c>
    </row>
    <row r="3590" spans="1:2" x14ac:dyDescent="0.25">
      <c r="A3590" s="277" t="s">
        <v>13223</v>
      </c>
      <c r="B3590" s="278">
        <v>43.54</v>
      </c>
    </row>
    <row r="3591" spans="1:2" x14ac:dyDescent="0.25">
      <c r="A3591" s="277" t="s">
        <v>7019</v>
      </c>
      <c r="B3591" s="278">
        <v>58.84</v>
      </c>
    </row>
    <row r="3592" spans="1:2" x14ac:dyDescent="0.25">
      <c r="A3592" s="277" t="s">
        <v>13224</v>
      </c>
      <c r="B3592" s="278">
        <v>57.66</v>
      </c>
    </row>
    <row r="3593" spans="1:2" x14ac:dyDescent="0.25">
      <c r="A3593" s="277" t="s">
        <v>7020</v>
      </c>
      <c r="B3593" s="278">
        <v>1748.98</v>
      </c>
    </row>
    <row r="3594" spans="1:2" x14ac:dyDescent="0.25">
      <c r="A3594" s="277" t="s">
        <v>13225</v>
      </c>
      <c r="B3594" s="278">
        <v>1744.85</v>
      </c>
    </row>
    <row r="3595" spans="1:2" x14ac:dyDescent="0.25">
      <c r="A3595" s="277" t="s">
        <v>7021</v>
      </c>
      <c r="B3595" s="278">
        <v>1531.57</v>
      </c>
    </row>
    <row r="3596" spans="1:2" x14ac:dyDescent="0.25">
      <c r="A3596" s="277" t="s">
        <v>13226</v>
      </c>
      <c r="B3596" s="278">
        <v>1529.76</v>
      </c>
    </row>
    <row r="3597" spans="1:2" x14ac:dyDescent="0.25">
      <c r="A3597" s="277" t="s">
        <v>7022</v>
      </c>
      <c r="B3597" s="278">
        <v>1823.58</v>
      </c>
    </row>
    <row r="3598" spans="1:2" x14ac:dyDescent="0.25">
      <c r="A3598" s="277" t="s">
        <v>13227</v>
      </c>
      <c r="B3598" s="278">
        <v>1797.61</v>
      </c>
    </row>
    <row r="3599" spans="1:2" x14ac:dyDescent="0.25">
      <c r="A3599" s="277" t="s">
        <v>7023</v>
      </c>
      <c r="B3599" s="278">
        <v>351.17</v>
      </c>
    </row>
    <row r="3600" spans="1:2" x14ac:dyDescent="0.25">
      <c r="A3600" s="277" t="s">
        <v>13228</v>
      </c>
      <c r="B3600" s="278">
        <v>349.03</v>
      </c>
    </row>
    <row r="3601" spans="1:2" x14ac:dyDescent="0.25">
      <c r="A3601" s="277" t="s">
        <v>26945</v>
      </c>
      <c r="B3601" s="278">
        <v>11.45</v>
      </c>
    </row>
    <row r="3602" spans="1:2" x14ac:dyDescent="0.25">
      <c r="A3602" s="277" t="s">
        <v>26947</v>
      </c>
      <c r="B3602" s="278">
        <v>10.9</v>
      </c>
    </row>
    <row r="3603" spans="1:2" x14ac:dyDescent="0.25">
      <c r="A3603" s="277" t="s">
        <v>26948</v>
      </c>
      <c r="B3603" s="278">
        <v>9.89</v>
      </c>
    </row>
    <row r="3604" spans="1:2" x14ac:dyDescent="0.25">
      <c r="A3604" s="277" t="s">
        <v>26950</v>
      </c>
      <c r="B3604" s="278">
        <v>9.34</v>
      </c>
    </row>
    <row r="3605" spans="1:2" x14ac:dyDescent="0.25">
      <c r="A3605" s="277" t="s">
        <v>26951</v>
      </c>
      <c r="B3605" s="278">
        <v>35.61</v>
      </c>
    </row>
    <row r="3606" spans="1:2" x14ac:dyDescent="0.25">
      <c r="A3606" s="277" t="s">
        <v>26953</v>
      </c>
      <c r="B3606" s="278">
        <v>35.06</v>
      </c>
    </row>
    <row r="3607" spans="1:2" x14ac:dyDescent="0.25">
      <c r="A3607" s="277" t="s">
        <v>1183</v>
      </c>
      <c r="B3607" s="278">
        <v>89.35</v>
      </c>
    </row>
    <row r="3608" spans="1:2" x14ac:dyDescent="0.25">
      <c r="A3608" s="277" t="s">
        <v>13229</v>
      </c>
      <c r="B3608" s="278">
        <v>86.98</v>
      </c>
    </row>
    <row r="3609" spans="1:2" x14ac:dyDescent="0.25">
      <c r="A3609" s="277" t="s">
        <v>1184</v>
      </c>
      <c r="B3609" s="278">
        <v>192.73</v>
      </c>
    </row>
    <row r="3610" spans="1:2" x14ac:dyDescent="0.25">
      <c r="A3610" s="277" t="s">
        <v>13230</v>
      </c>
      <c r="B3610" s="278">
        <v>190.36</v>
      </c>
    </row>
    <row r="3611" spans="1:2" x14ac:dyDescent="0.25">
      <c r="A3611" s="277" t="s">
        <v>7024</v>
      </c>
      <c r="B3611" s="278">
        <v>107.73</v>
      </c>
    </row>
    <row r="3612" spans="1:2" x14ac:dyDescent="0.25">
      <c r="A3612" s="277" t="s">
        <v>13231</v>
      </c>
      <c r="B3612" s="278">
        <v>105.36</v>
      </c>
    </row>
    <row r="3613" spans="1:2" x14ac:dyDescent="0.25">
      <c r="A3613" s="277" t="s">
        <v>7025</v>
      </c>
      <c r="B3613" s="278">
        <v>137.72999999999999</v>
      </c>
    </row>
    <row r="3614" spans="1:2" x14ac:dyDescent="0.25">
      <c r="A3614" s="277" t="s">
        <v>13232</v>
      </c>
      <c r="B3614" s="278">
        <v>135.36000000000001</v>
      </c>
    </row>
    <row r="3615" spans="1:2" x14ac:dyDescent="0.25">
      <c r="A3615" s="277" t="s">
        <v>7026</v>
      </c>
      <c r="B3615" s="278">
        <v>52.41</v>
      </c>
    </row>
    <row r="3616" spans="1:2" x14ac:dyDescent="0.25">
      <c r="A3616" s="277" t="s">
        <v>13233</v>
      </c>
      <c r="B3616" s="278">
        <v>50.75</v>
      </c>
    </row>
    <row r="3617" spans="1:2" x14ac:dyDescent="0.25">
      <c r="A3617" s="277" t="s">
        <v>7027</v>
      </c>
      <c r="B3617" s="278">
        <v>92.41</v>
      </c>
    </row>
    <row r="3618" spans="1:2" x14ac:dyDescent="0.25">
      <c r="A3618" s="277" t="s">
        <v>13234</v>
      </c>
      <c r="B3618" s="278">
        <v>90.75</v>
      </c>
    </row>
    <row r="3619" spans="1:2" x14ac:dyDescent="0.25">
      <c r="A3619" s="277" t="s">
        <v>1185</v>
      </c>
      <c r="B3619" s="278">
        <v>57.09</v>
      </c>
    </row>
    <row r="3620" spans="1:2" x14ac:dyDescent="0.25">
      <c r="A3620" s="277" t="s">
        <v>13235</v>
      </c>
      <c r="B3620" s="278">
        <v>56.14</v>
      </c>
    </row>
    <row r="3621" spans="1:2" x14ac:dyDescent="0.25">
      <c r="A3621" s="277" t="s">
        <v>1186</v>
      </c>
      <c r="B3621" s="278">
        <v>14.82</v>
      </c>
    </row>
    <row r="3622" spans="1:2" x14ac:dyDescent="0.25">
      <c r="A3622" s="277" t="s">
        <v>13236</v>
      </c>
      <c r="B3622" s="278">
        <v>14.11</v>
      </c>
    </row>
    <row r="3623" spans="1:2" x14ac:dyDescent="0.25">
      <c r="A3623" s="277" t="s">
        <v>7028</v>
      </c>
      <c r="B3623" s="278">
        <v>72.08</v>
      </c>
    </row>
    <row r="3624" spans="1:2" x14ac:dyDescent="0.25">
      <c r="A3624" s="277" t="s">
        <v>13237</v>
      </c>
      <c r="B3624" s="278">
        <v>70.7</v>
      </c>
    </row>
    <row r="3625" spans="1:2" x14ac:dyDescent="0.25">
      <c r="A3625" s="277" t="s">
        <v>23475</v>
      </c>
      <c r="B3625" s="278">
        <v>676.11</v>
      </c>
    </row>
    <row r="3626" spans="1:2" x14ac:dyDescent="0.25">
      <c r="A3626" s="277" t="s">
        <v>23476</v>
      </c>
      <c r="B3626" s="278">
        <v>675.56</v>
      </c>
    </row>
    <row r="3627" spans="1:2" x14ac:dyDescent="0.25">
      <c r="A3627" s="277" t="s">
        <v>23477</v>
      </c>
      <c r="B3627" s="278">
        <v>53.38</v>
      </c>
    </row>
    <row r="3628" spans="1:2" x14ac:dyDescent="0.25">
      <c r="A3628" s="277" t="s">
        <v>23478</v>
      </c>
      <c r="B3628" s="278">
        <v>52</v>
      </c>
    </row>
    <row r="3629" spans="1:2" x14ac:dyDescent="0.25">
      <c r="A3629" s="277" t="s">
        <v>1187</v>
      </c>
      <c r="B3629" s="278">
        <v>1.05</v>
      </c>
    </row>
    <row r="3630" spans="1:2" x14ac:dyDescent="0.25">
      <c r="A3630" s="277" t="s">
        <v>13238</v>
      </c>
      <c r="B3630" s="278">
        <v>0.93</v>
      </c>
    </row>
    <row r="3631" spans="1:2" x14ac:dyDescent="0.25">
      <c r="A3631" s="277" t="s">
        <v>7029</v>
      </c>
      <c r="B3631" s="278">
        <v>1.1499999999999999</v>
      </c>
    </row>
    <row r="3632" spans="1:2" x14ac:dyDescent="0.25">
      <c r="A3632" s="277" t="s">
        <v>13239</v>
      </c>
      <c r="B3632" s="278">
        <v>1.03</v>
      </c>
    </row>
    <row r="3633" spans="1:2" x14ac:dyDescent="0.25">
      <c r="A3633" s="277" t="s">
        <v>7030</v>
      </c>
      <c r="B3633" s="278">
        <v>1.22</v>
      </c>
    </row>
    <row r="3634" spans="1:2" x14ac:dyDescent="0.25">
      <c r="A3634" s="277" t="s">
        <v>13240</v>
      </c>
      <c r="B3634" s="278">
        <v>1.19</v>
      </c>
    </row>
    <row r="3635" spans="1:2" x14ac:dyDescent="0.25">
      <c r="A3635" s="277" t="s">
        <v>7031</v>
      </c>
      <c r="B3635" s="278">
        <v>3.2</v>
      </c>
    </row>
    <row r="3636" spans="1:2" x14ac:dyDescent="0.25">
      <c r="A3636" s="277" t="s">
        <v>13241</v>
      </c>
      <c r="B3636" s="278">
        <v>3</v>
      </c>
    </row>
    <row r="3637" spans="1:2" x14ac:dyDescent="0.25">
      <c r="A3637" s="277" t="s">
        <v>1188</v>
      </c>
      <c r="B3637" s="278">
        <v>127.48</v>
      </c>
    </row>
    <row r="3638" spans="1:2" x14ac:dyDescent="0.25">
      <c r="A3638" s="277" t="s">
        <v>13242</v>
      </c>
      <c r="B3638" s="278">
        <v>118.39</v>
      </c>
    </row>
    <row r="3639" spans="1:2" x14ac:dyDescent="0.25">
      <c r="A3639" s="277" t="s">
        <v>1189</v>
      </c>
      <c r="B3639" s="278">
        <v>165</v>
      </c>
    </row>
    <row r="3640" spans="1:2" x14ac:dyDescent="0.25">
      <c r="A3640" s="277" t="s">
        <v>13243</v>
      </c>
      <c r="B3640" s="278">
        <v>153.72999999999999</v>
      </c>
    </row>
    <row r="3641" spans="1:2" x14ac:dyDescent="0.25">
      <c r="A3641" s="277" t="s">
        <v>1190</v>
      </c>
      <c r="B3641" s="278">
        <v>104.55</v>
      </c>
    </row>
    <row r="3642" spans="1:2" x14ac:dyDescent="0.25">
      <c r="A3642" s="277" t="s">
        <v>13244</v>
      </c>
      <c r="B3642" s="278">
        <v>98.64</v>
      </c>
    </row>
    <row r="3643" spans="1:2" x14ac:dyDescent="0.25">
      <c r="A3643" s="277" t="s">
        <v>1191</v>
      </c>
      <c r="B3643" s="278">
        <v>138.87</v>
      </c>
    </row>
    <row r="3644" spans="1:2" x14ac:dyDescent="0.25">
      <c r="A3644" s="277" t="s">
        <v>13245</v>
      </c>
      <c r="B3644" s="278">
        <v>132.41</v>
      </c>
    </row>
    <row r="3645" spans="1:2" x14ac:dyDescent="0.25">
      <c r="A3645" s="277" t="s">
        <v>1192</v>
      </c>
      <c r="B3645" s="278">
        <v>200.43</v>
      </c>
    </row>
    <row r="3646" spans="1:2" x14ac:dyDescent="0.25">
      <c r="A3646" s="277" t="s">
        <v>13246</v>
      </c>
      <c r="B3646" s="278">
        <v>185.23</v>
      </c>
    </row>
    <row r="3647" spans="1:2" x14ac:dyDescent="0.25">
      <c r="A3647" s="277" t="s">
        <v>7032</v>
      </c>
      <c r="B3647" s="278">
        <v>367.47</v>
      </c>
    </row>
    <row r="3648" spans="1:2" x14ac:dyDescent="0.25">
      <c r="A3648" s="277" t="s">
        <v>13247</v>
      </c>
      <c r="B3648" s="278">
        <v>343.26</v>
      </c>
    </row>
    <row r="3649" spans="1:2" x14ac:dyDescent="0.25">
      <c r="A3649" s="277" t="s">
        <v>1193</v>
      </c>
      <c r="B3649" s="278">
        <v>55.11</v>
      </c>
    </row>
    <row r="3650" spans="1:2" x14ac:dyDescent="0.25">
      <c r="A3650" s="277" t="s">
        <v>13248</v>
      </c>
      <c r="B3650" s="278">
        <v>51.25</v>
      </c>
    </row>
    <row r="3651" spans="1:2" x14ac:dyDescent="0.25">
      <c r="A3651" s="277" t="s">
        <v>1194</v>
      </c>
      <c r="B3651" s="278">
        <v>58.98</v>
      </c>
    </row>
    <row r="3652" spans="1:2" x14ac:dyDescent="0.25">
      <c r="A3652" s="277" t="s">
        <v>13249</v>
      </c>
      <c r="B3652" s="278">
        <v>55.12</v>
      </c>
    </row>
    <row r="3653" spans="1:2" x14ac:dyDescent="0.25">
      <c r="A3653" s="277" t="s">
        <v>1195</v>
      </c>
      <c r="B3653" s="278">
        <v>78.31</v>
      </c>
    </row>
    <row r="3654" spans="1:2" x14ac:dyDescent="0.25">
      <c r="A3654" s="277" t="s">
        <v>13250</v>
      </c>
      <c r="B3654" s="278">
        <v>74.45</v>
      </c>
    </row>
    <row r="3655" spans="1:2" x14ac:dyDescent="0.25">
      <c r="A3655" s="277" t="s">
        <v>1196</v>
      </c>
      <c r="B3655" s="278">
        <v>74.86</v>
      </c>
    </row>
    <row r="3656" spans="1:2" x14ac:dyDescent="0.25">
      <c r="A3656" s="277" t="s">
        <v>13251</v>
      </c>
      <c r="B3656" s="278">
        <v>69.27</v>
      </c>
    </row>
    <row r="3657" spans="1:2" x14ac:dyDescent="0.25">
      <c r="A3657" s="277" t="s">
        <v>1197</v>
      </c>
      <c r="B3657" s="278">
        <v>78.75</v>
      </c>
    </row>
    <row r="3658" spans="1:2" x14ac:dyDescent="0.25">
      <c r="A3658" s="277" t="s">
        <v>13252</v>
      </c>
      <c r="B3658" s="278">
        <v>73.16</v>
      </c>
    </row>
    <row r="3659" spans="1:2" x14ac:dyDescent="0.25">
      <c r="A3659" s="277" t="s">
        <v>1198</v>
      </c>
      <c r="B3659" s="278">
        <v>98.2</v>
      </c>
    </row>
    <row r="3660" spans="1:2" x14ac:dyDescent="0.25">
      <c r="A3660" s="277" t="s">
        <v>13253</v>
      </c>
      <c r="B3660" s="278">
        <v>92.61</v>
      </c>
    </row>
    <row r="3661" spans="1:2" x14ac:dyDescent="0.25">
      <c r="A3661" s="277" t="s">
        <v>1199</v>
      </c>
      <c r="B3661" s="278">
        <v>89.03</v>
      </c>
    </row>
    <row r="3662" spans="1:2" x14ac:dyDescent="0.25">
      <c r="A3662" s="277" t="s">
        <v>13254</v>
      </c>
      <c r="B3662" s="278">
        <v>82.24</v>
      </c>
    </row>
    <row r="3663" spans="1:2" x14ac:dyDescent="0.25">
      <c r="A3663" s="277" t="s">
        <v>1200</v>
      </c>
      <c r="B3663" s="278">
        <v>92.86</v>
      </c>
    </row>
    <row r="3664" spans="1:2" x14ac:dyDescent="0.25">
      <c r="A3664" s="277" t="s">
        <v>13255</v>
      </c>
      <c r="B3664" s="278">
        <v>86.07</v>
      </c>
    </row>
    <row r="3665" spans="1:2" x14ac:dyDescent="0.25">
      <c r="A3665" s="277" t="s">
        <v>1201</v>
      </c>
      <c r="B3665" s="278">
        <v>111.99</v>
      </c>
    </row>
    <row r="3666" spans="1:2" x14ac:dyDescent="0.25">
      <c r="A3666" s="277" t="s">
        <v>13256</v>
      </c>
      <c r="B3666" s="278">
        <v>105.21</v>
      </c>
    </row>
    <row r="3667" spans="1:2" x14ac:dyDescent="0.25">
      <c r="A3667" s="277" t="s">
        <v>1202</v>
      </c>
      <c r="B3667" s="278">
        <v>62.6</v>
      </c>
    </row>
    <row r="3668" spans="1:2" x14ac:dyDescent="0.25">
      <c r="A3668" s="277" t="s">
        <v>13257</v>
      </c>
      <c r="B3668" s="278">
        <v>58.28</v>
      </c>
    </row>
    <row r="3669" spans="1:2" x14ac:dyDescent="0.25">
      <c r="A3669" s="277" t="s">
        <v>1203</v>
      </c>
      <c r="B3669" s="278">
        <v>66.47</v>
      </c>
    </row>
    <row r="3670" spans="1:2" x14ac:dyDescent="0.25">
      <c r="A3670" s="277" t="s">
        <v>13258</v>
      </c>
      <c r="B3670" s="278">
        <v>62.15</v>
      </c>
    </row>
    <row r="3671" spans="1:2" x14ac:dyDescent="0.25">
      <c r="A3671" s="277" t="s">
        <v>1204</v>
      </c>
      <c r="B3671" s="278">
        <v>85.8</v>
      </c>
    </row>
    <row r="3672" spans="1:2" x14ac:dyDescent="0.25">
      <c r="A3672" s="277" t="s">
        <v>13259</v>
      </c>
      <c r="B3672" s="278">
        <v>81.48</v>
      </c>
    </row>
    <row r="3673" spans="1:2" x14ac:dyDescent="0.25">
      <c r="A3673" s="277" t="s">
        <v>1205</v>
      </c>
      <c r="B3673" s="278">
        <v>87.68</v>
      </c>
    </row>
    <row r="3674" spans="1:2" x14ac:dyDescent="0.25">
      <c r="A3674" s="277" t="s">
        <v>13260</v>
      </c>
      <c r="B3674" s="278">
        <v>81.5</v>
      </c>
    </row>
    <row r="3675" spans="1:2" x14ac:dyDescent="0.25">
      <c r="A3675" s="277" t="s">
        <v>1206</v>
      </c>
      <c r="B3675" s="278">
        <v>91.56</v>
      </c>
    </row>
    <row r="3676" spans="1:2" x14ac:dyDescent="0.25">
      <c r="A3676" s="277" t="s">
        <v>13261</v>
      </c>
      <c r="B3676" s="278">
        <v>85.39</v>
      </c>
    </row>
    <row r="3677" spans="1:2" x14ac:dyDescent="0.25">
      <c r="A3677" s="277" t="s">
        <v>1207</v>
      </c>
      <c r="B3677" s="278">
        <v>111.02</v>
      </c>
    </row>
    <row r="3678" spans="1:2" x14ac:dyDescent="0.25">
      <c r="A3678" s="277" t="s">
        <v>13262</v>
      </c>
      <c r="B3678" s="278">
        <v>104.84</v>
      </c>
    </row>
    <row r="3679" spans="1:2" x14ac:dyDescent="0.25">
      <c r="A3679" s="277" t="s">
        <v>1208</v>
      </c>
      <c r="B3679" s="278">
        <v>102.83</v>
      </c>
    </row>
    <row r="3680" spans="1:2" x14ac:dyDescent="0.25">
      <c r="A3680" s="277" t="s">
        <v>13263</v>
      </c>
      <c r="B3680" s="278">
        <v>95.37</v>
      </c>
    </row>
    <row r="3681" spans="1:2" x14ac:dyDescent="0.25">
      <c r="A3681" s="277" t="s">
        <v>1209</v>
      </c>
      <c r="B3681" s="278">
        <v>106.66</v>
      </c>
    </row>
    <row r="3682" spans="1:2" x14ac:dyDescent="0.25">
      <c r="A3682" s="277" t="s">
        <v>13264</v>
      </c>
      <c r="B3682" s="278">
        <v>99.2</v>
      </c>
    </row>
    <row r="3683" spans="1:2" x14ac:dyDescent="0.25">
      <c r="A3683" s="277" t="s">
        <v>1210</v>
      </c>
      <c r="B3683" s="278">
        <v>125.8</v>
      </c>
    </row>
    <row r="3684" spans="1:2" x14ac:dyDescent="0.25">
      <c r="A3684" s="277" t="s">
        <v>13265</v>
      </c>
      <c r="B3684" s="278">
        <v>118.34</v>
      </c>
    </row>
    <row r="3685" spans="1:2" x14ac:dyDescent="0.25">
      <c r="A3685" s="277" t="s">
        <v>7033</v>
      </c>
      <c r="B3685" s="278">
        <v>25.58</v>
      </c>
    </row>
    <row r="3686" spans="1:2" x14ac:dyDescent="0.25">
      <c r="A3686" s="277" t="s">
        <v>13266</v>
      </c>
      <c r="B3686" s="278">
        <v>25.19</v>
      </c>
    </row>
    <row r="3687" spans="1:2" x14ac:dyDescent="0.25">
      <c r="A3687" s="277" t="s">
        <v>7034</v>
      </c>
      <c r="B3687" s="278">
        <v>44.96</v>
      </c>
    </row>
    <row r="3688" spans="1:2" x14ac:dyDescent="0.25">
      <c r="A3688" s="277" t="s">
        <v>13267</v>
      </c>
      <c r="B3688" s="278">
        <v>44.36</v>
      </c>
    </row>
    <row r="3689" spans="1:2" x14ac:dyDescent="0.25">
      <c r="A3689" s="277" t="s">
        <v>7035</v>
      </c>
      <c r="B3689" s="278">
        <v>64.88</v>
      </c>
    </row>
    <row r="3690" spans="1:2" x14ac:dyDescent="0.25">
      <c r="A3690" s="277" t="s">
        <v>13268</v>
      </c>
      <c r="B3690" s="278">
        <v>64.099999999999994</v>
      </c>
    </row>
    <row r="3691" spans="1:2" x14ac:dyDescent="0.25">
      <c r="A3691" s="277" t="s">
        <v>7036</v>
      </c>
      <c r="B3691" s="278">
        <v>37.86</v>
      </c>
    </row>
    <row r="3692" spans="1:2" x14ac:dyDescent="0.25">
      <c r="A3692" s="277" t="s">
        <v>13269</v>
      </c>
      <c r="B3692" s="278">
        <v>37.33</v>
      </c>
    </row>
    <row r="3693" spans="1:2" x14ac:dyDescent="0.25">
      <c r="A3693" s="277" t="s">
        <v>7037</v>
      </c>
      <c r="B3693" s="278">
        <v>57.53</v>
      </c>
    </row>
    <row r="3694" spans="1:2" x14ac:dyDescent="0.25">
      <c r="A3694" s="277" t="s">
        <v>13270</v>
      </c>
      <c r="B3694" s="278">
        <v>56.76</v>
      </c>
    </row>
    <row r="3695" spans="1:2" x14ac:dyDescent="0.25">
      <c r="A3695" s="277" t="s">
        <v>7038</v>
      </c>
      <c r="B3695" s="278">
        <v>91.09</v>
      </c>
    </row>
    <row r="3696" spans="1:2" x14ac:dyDescent="0.25">
      <c r="A3696" s="277" t="s">
        <v>13271</v>
      </c>
      <c r="B3696" s="278">
        <v>90</v>
      </c>
    </row>
    <row r="3697" spans="1:2" x14ac:dyDescent="0.25">
      <c r="A3697" s="277" t="s">
        <v>7039</v>
      </c>
      <c r="B3697" s="278">
        <v>69.010000000000005</v>
      </c>
    </row>
    <row r="3698" spans="1:2" x14ac:dyDescent="0.25">
      <c r="A3698" s="277" t="s">
        <v>13272</v>
      </c>
      <c r="B3698" s="278">
        <v>62.77</v>
      </c>
    </row>
    <row r="3699" spans="1:2" x14ac:dyDescent="0.25">
      <c r="A3699" s="277" t="s">
        <v>1211</v>
      </c>
      <c r="B3699" s="278">
        <v>192.06</v>
      </c>
    </row>
    <row r="3700" spans="1:2" x14ac:dyDescent="0.25">
      <c r="A3700" s="277" t="s">
        <v>13273</v>
      </c>
      <c r="B3700" s="278">
        <v>175.8</v>
      </c>
    </row>
    <row r="3701" spans="1:2" x14ac:dyDescent="0.25">
      <c r="A3701" s="277" t="s">
        <v>1212</v>
      </c>
      <c r="B3701" s="278">
        <v>239.42</v>
      </c>
    </row>
    <row r="3702" spans="1:2" x14ac:dyDescent="0.25">
      <c r="A3702" s="277" t="s">
        <v>13274</v>
      </c>
      <c r="B3702" s="278">
        <v>219.7</v>
      </c>
    </row>
    <row r="3703" spans="1:2" x14ac:dyDescent="0.25">
      <c r="A3703" s="277" t="s">
        <v>1213</v>
      </c>
      <c r="B3703" s="278">
        <v>197.9</v>
      </c>
    </row>
    <row r="3704" spans="1:2" x14ac:dyDescent="0.25">
      <c r="A3704" s="277" t="s">
        <v>13275</v>
      </c>
      <c r="B3704" s="278">
        <v>180.71</v>
      </c>
    </row>
    <row r="3705" spans="1:2" x14ac:dyDescent="0.25">
      <c r="A3705" s="277" t="s">
        <v>1214</v>
      </c>
      <c r="B3705" s="278">
        <v>238.45</v>
      </c>
    </row>
    <row r="3706" spans="1:2" x14ac:dyDescent="0.25">
      <c r="A3706" s="277" t="s">
        <v>13276</v>
      </c>
      <c r="B3706" s="278">
        <v>218.01</v>
      </c>
    </row>
    <row r="3707" spans="1:2" x14ac:dyDescent="0.25">
      <c r="A3707" s="277" t="s">
        <v>1215</v>
      </c>
      <c r="B3707" s="278">
        <v>129.69999999999999</v>
      </c>
    </row>
    <row r="3708" spans="1:2" x14ac:dyDescent="0.25">
      <c r="A3708" s="277" t="s">
        <v>13277</v>
      </c>
      <c r="B3708" s="278">
        <v>116.25</v>
      </c>
    </row>
    <row r="3709" spans="1:2" x14ac:dyDescent="0.25">
      <c r="A3709" s="277" t="s">
        <v>1216</v>
      </c>
      <c r="B3709" s="278">
        <v>131.80000000000001</v>
      </c>
    </row>
    <row r="3710" spans="1:2" x14ac:dyDescent="0.25">
      <c r="A3710" s="277" t="s">
        <v>13278</v>
      </c>
      <c r="B3710" s="278">
        <v>117.86</v>
      </c>
    </row>
    <row r="3711" spans="1:2" x14ac:dyDescent="0.25">
      <c r="A3711" s="277" t="s">
        <v>1217</v>
      </c>
      <c r="B3711" s="278">
        <v>159.99</v>
      </c>
    </row>
    <row r="3712" spans="1:2" x14ac:dyDescent="0.25">
      <c r="A3712" s="277" t="s">
        <v>13279</v>
      </c>
      <c r="B3712" s="278">
        <v>146.32</v>
      </c>
    </row>
    <row r="3713" spans="1:2" x14ac:dyDescent="0.25">
      <c r="A3713" s="277" t="s">
        <v>1218</v>
      </c>
      <c r="B3713" s="278">
        <v>199.99</v>
      </c>
    </row>
    <row r="3714" spans="1:2" x14ac:dyDescent="0.25">
      <c r="A3714" s="277" t="s">
        <v>13280</v>
      </c>
      <c r="B3714" s="278">
        <v>182.9</v>
      </c>
    </row>
    <row r="3715" spans="1:2" x14ac:dyDescent="0.25">
      <c r="A3715" s="277" t="s">
        <v>1219</v>
      </c>
      <c r="B3715" s="278">
        <v>167.99</v>
      </c>
    </row>
    <row r="3716" spans="1:2" x14ac:dyDescent="0.25">
      <c r="A3716" s="277" t="s">
        <v>13281</v>
      </c>
      <c r="B3716" s="278">
        <v>153.63</v>
      </c>
    </row>
    <row r="3717" spans="1:2" x14ac:dyDescent="0.25">
      <c r="A3717" s="277" t="s">
        <v>1220</v>
      </c>
      <c r="B3717" s="278">
        <v>215.99</v>
      </c>
    </row>
    <row r="3718" spans="1:2" x14ac:dyDescent="0.25">
      <c r="A3718" s="277" t="s">
        <v>13282</v>
      </c>
      <c r="B3718" s="278">
        <v>197.53</v>
      </c>
    </row>
    <row r="3719" spans="1:2" x14ac:dyDescent="0.25">
      <c r="A3719" s="277" t="s">
        <v>1221</v>
      </c>
      <c r="B3719" s="278">
        <v>108.46</v>
      </c>
    </row>
    <row r="3720" spans="1:2" x14ac:dyDescent="0.25">
      <c r="A3720" s="277" t="s">
        <v>13283</v>
      </c>
      <c r="B3720" s="278">
        <v>97.26</v>
      </c>
    </row>
    <row r="3721" spans="1:2" x14ac:dyDescent="0.25">
      <c r="A3721" s="277" t="s">
        <v>1222</v>
      </c>
      <c r="B3721" s="278">
        <v>110.43</v>
      </c>
    </row>
    <row r="3722" spans="1:2" x14ac:dyDescent="0.25">
      <c r="A3722" s="277" t="s">
        <v>13284</v>
      </c>
      <c r="B3722" s="278">
        <v>98.83</v>
      </c>
    </row>
    <row r="3723" spans="1:2" x14ac:dyDescent="0.25">
      <c r="A3723" s="277" t="s">
        <v>1223</v>
      </c>
      <c r="B3723" s="278">
        <v>128.05000000000001</v>
      </c>
    </row>
    <row r="3724" spans="1:2" x14ac:dyDescent="0.25">
      <c r="A3724" s="277" t="s">
        <v>13285</v>
      </c>
      <c r="B3724" s="278">
        <v>115.85</v>
      </c>
    </row>
    <row r="3725" spans="1:2" x14ac:dyDescent="0.25">
      <c r="A3725" s="277" t="s">
        <v>1224</v>
      </c>
      <c r="B3725" s="278">
        <v>142.97999999999999</v>
      </c>
    </row>
    <row r="3726" spans="1:2" x14ac:dyDescent="0.25">
      <c r="A3726" s="277" t="s">
        <v>13286</v>
      </c>
      <c r="B3726" s="278">
        <v>130.78</v>
      </c>
    </row>
    <row r="3727" spans="1:2" x14ac:dyDescent="0.25">
      <c r="A3727" s="277" t="s">
        <v>1225</v>
      </c>
      <c r="B3727" s="278">
        <v>166.46</v>
      </c>
    </row>
    <row r="3728" spans="1:2" x14ac:dyDescent="0.25">
      <c r="A3728" s="277" t="s">
        <v>13287</v>
      </c>
      <c r="B3728" s="278">
        <v>154.35</v>
      </c>
    </row>
    <row r="3729" spans="1:2" x14ac:dyDescent="0.25">
      <c r="A3729" s="277" t="s">
        <v>1226</v>
      </c>
      <c r="B3729" s="278">
        <v>98.77</v>
      </c>
    </row>
    <row r="3730" spans="1:2" x14ac:dyDescent="0.25">
      <c r="A3730" s="277" t="s">
        <v>13288</v>
      </c>
      <c r="B3730" s="278">
        <v>89.33</v>
      </c>
    </row>
    <row r="3731" spans="1:2" x14ac:dyDescent="0.25">
      <c r="A3731" s="277" t="s">
        <v>7040</v>
      </c>
      <c r="B3731" s="278">
        <v>56.46</v>
      </c>
    </row>
    <row r="3732" spans="1:2" x14ac:dyDescent="0.25">
      <c r="A3732" s="277" t="s">
        <v>13289</v>
      </c>
      <c r="B3732" s="278">
        <v>50.5</v>
      </c>
    </row>
    <row r="3733" spans="1:2" x14ac:dyDescent="0.25">
      <c r="A3733" s="277" t="s">
        <v>1227</v>
      </c>
      <c r="B3733" s="278">
        <v>41.07</v>
      </c>
    </row>
    <row r="3734" spans="1:2" x14ac:dyDescent="0.25">
      <c r="A3734" s="277" t="s">
        <v>13290</v>
      </c>
      <c r="B3734" s="278">
        <v>40.409999999999997</v>
      </c>
    </row>
    <row r="3735" spans="1:2" x14ac:dyDescent="0.25">
      <c r="A3735" s="277" t="s">
        <v>1228</v>
      </c>
      <c r="B3735" s="278">
        <v>90.64</v>
      </c>
    </row>
    <row r="3736" spans="1:2" x14ac:dyDescent="0.25">
      <c r="A3736" s="277" t="s">
        <v>13291</v>
      </c>
      <c r="B3736" s="278">
        <v>83.38</v>
      </c>
    </row>
    <row r="3737" spans="1:2" x14ac:dyDescent="0.25">
      <c r="A3737" s="277" t="s">
        <v>1229</v>
      </c>
      <c r="B3737" s="278">
        <v>49</v>
      </c>
    </row>
    <row r="3738" spans="1:2" x14ac:dyDescent="0.25">
      <c r="A3738" s="277" t="s">
        <v>13292</v>
      </c>
      <c r="B3738" s="278">
        <v>47.27</v>
      </c>
    </row>
    <row r="3739" spans="1:2" x14ac:dyDescent="0.25">
      <c r="A3739" s="277" t="s">
        <v>1230</v>
      </c>
      <c r="B3739" s="278">
        <v>63</v>
      </c>
    </row>
    <row r="3740" spans="1:2" x14ac:dyDescent="0.25">
      <c r="A3740" s="277" t="s">
        <v>13293</v>
      </c>
      <c r="B3740" s="278">
        <v>60.78</v>
      </c>
    </row>
    <row r="3741" spans="1:2" x14ac:dyDescent="0.25">
      <c r="A3741" s="277" t="s">
        <v>1231</v>
      </c>
      <c r="B3741" s="278">
        <v>121.08</v>
      </c>
    </row>
    <row r="3742" spans="1:2" x14ac:dyDescent="0.25">
      <c r="A3742" s="277" t="s">
        <v>13294</v>
      </c>
      <c r="B3742" s="278">
        <v>114.26</v>
      </c>
    </row>
    <row r="3743" spans="1:2" x14ac:dyDescent="0.25">
      <c r="A3743" s="277" t="s">
        <v>23479</v>
      </c>
      <c r="B3743" s="278">
        <v>4.5</v>
      </c>
    </row>
    <row r="3744" spans="1:2" x14ac:dyDescent="0.25">
      <c r="A3744" s="277" t="s">
        <v>23480</v>
      </c>
      <c r="B3744" s="278">
        <v>4.5</v>
      </c>
    </row>
    <row r="3745" spans="1:2" x14ac:dyDescent="0.25">
      <c r="A3745" s="277" t="s">
        <v>23481</v>
      </c>
      <c r="B3745" s="278">
        <v>10</v>
      </c>
    </row>
    <row r="3746" spans="1:2" x14ac:dyDescent="0.25">
      <c r="A3746" s="277" t="s">
        <v>23482</v>
      </c>
      <c r="B3746" s="278">
        <v>10</v>
      </c>
    </row>
    <row r="3747" spans="1:2" x14ac:dyDescent="0.25">
      <c r="A3747" s="277" t="s">
        <v>23483</v>
      </c>
      <c r="B3747" s="278">
        <v>240</v>
      </c>
    </row>
    <row r="3748" spans="1:2" x14ac:dyDescent="0.25">
      <c r="A3748" s="277" t="s">
        <v>23484</v>
      </c>
      <c r="B3748" s="278">
        <v>240</v>
      </c>
    </row>
    <row r="3749" spans="1:2" x14ac:dyDescent="0.25">
      <c r="A3749" s="277" t="s">
        <v>23485</v>
      </c>
      <c r="B3749" s="278">
        <v>7.07</v>
      </c>
    </row>
    <row r="3750" spans="1:2" x14ac:dyDescent="0.25">
      <c r="A3750" s="277" t="s">
        <v>23486</v>
      </c>
      <c r="B3750" s="278">
        <v>7.07</v>
      </c>
    </row>
    <row r="3751" spans="1:2" x14ac:dyDescent="0.25">
      <c r="A3751" s="277" t="s">
        <v>1232</v>
      </c>
      <c r="B3751" s="278">
        <v>25.71</v>
      </c>
    </row>
    <row r="3752" spans="1:2" x14ac:dyDescent="0.25">
      <c r="A3752" s="277" t="s">
        <v>13295</v>
      </c>
      <c r="B3752" s="278">
        <v>25.71</v>
      </c>
    </row>
    <row r="3753" spans="1:2" x14ac:dyDescent="0.25">
      <c r="A3753" s="277" t="s">
        <v>11598</v>
      </c>
      <c r="B3753" s="278">
        <v>5121</v>
      </c>
    </row>
    <row r="3754" spans="1:2" x14ac:dyDescent="0.25">
      <c r="A3754" s="277" t="s">
        <v>13296</v>
      </c>
      <c r="B3754" s="278">
        <v>4614</v>
      </c>
    </row>
    <row r="3755" spans="1:2" x14ac:dyDescent="0.25">
      <c r="A3755" s="277" t="s">
        <v>11597</v>
      </c>
      <c r="B3755" s="278">
        <v>3439</v>
      </c>
    </row>
    <row r="3756" spans="1:2" x14ac:dyDescent="0.25">
      <c r="A3756" s="277" t="s">
        <v>13297</v>
      </c>
      <c r="B3756" s="278">
        <v>3439</v>
      </c>
    </row>
    <row r="3757" spans="1:2" x14ac:dyDescent="0.25">
      <c r="A3757" s="277" t="s">
        <v>1234</v>
      </c>
      <c r="B3757" s="278">
        <v>27.64</v>
      </c>
    </row>
    <row r="3758" spans="1:2" x14ac:dyDescent="0.25">
      <c r="A3758" s="277" t="s">
        <v>13298</v>
      </c>
      <c r="B3758" s="278">
        <v>23.95</v>
      </c>
    </row>
    <row r="3759" spans="1:2" x14ac:dyDescent="0.25">
      <c r="A3759" s="277" t="s">
        <v>1235</v>
      </c>
      <c r="B3759" s="278">
        <v>21.49</v>
      </c>
    </row>
    <row r="3760" spans="1:2" x14ac:dyDescent="0.25">
      <c r="A3760" s="277" t="s">
        <v>13299</v>
      </c>
      <c r="B3760" s="278">
        <v>18.63</v>
      </c>
    </row>
    <row r="3761" spans="1:2" x14ac:dyDescent="0.25">
      <c r="A3761" s="277" t="s">
        <v>1236</v>
      </c>
      <c r="B3761" s="278">
        <v>19.97</v>
      </c>
    </row>
    <row r="3762" spans="1:2" x14ac:dyDescent="0.25">
      <c r="A3762" s="277" t="s">
        <v>13300</v>
      </c>
      <c r="B3762" s="278">
        <v>17.3</v>
      </c>
    </row>
    <row r="3763" spans="1:2" x14ac:dyDescent="0.25">
      <c r="A3763" s="277" t="s">
        <v>1237</v>
      </c>
      <c r="B3763" s="278">
        <v>19.97</v>
      </c>
    </row>
    <row r="3764" spans="1:2" x14ac:dyDescent="0.25">
      <c r="A3764" s="277" t="s">
        <v>13301</v>
      </c>
      <c r="B3764" s="278">
        <v>17.3</v>
      </c>
    </row>
    <row r="3765" spans="1:2" x14ac:dyDescent="0.25">
      <c r="A3765" s="277" t="s">
        <v>1238</v>
      </c>
      <c r="B3765" s="278">
        <v>21.49</v>
      </c>
    </row>
    <row r="3766" spans="1:2" x14ac:dyDescent="0.25">
      <c r="A3766" s="277" t="s">
        <v>13302</v>
      </c>
      <c r="B3766" s="278">
        <v>18.63</v>
      </c>
    </row>
    <row r="3767" spans="1:2" x14ac:dyDescent="0.25">
      <c r="A3767" s="277" t="s">
        <v>1239</v>
      </c>
      <c r="B3767" s="278">
        <v>19.97</v>
      </c>
    </row>
    <row r="3768" spans="1:2" x14ac:dyDescent="0.25">
      <c r="A3768" s="277" t="s">
        <v>13303</v>
      </c>
      <c r="B3768" s="278">
        <v>17.3</v>
      </c>
    </row>
    <row r="3769" spans="1:2" x14ac:dyDescent="0.25">
      <c r="A3769" s="277" t="s">
        <v>1240</v>
      </c>
      <c r="B3769" s="278">
        <v>19.97</v>
      </c>
    </row>
    <row r="3770" spans="1:2" x14ac:dyDescent="0.25">
      <c r="A3770" s="277" t="s">
        <v>13304</v>
      </c>
      <c r="B3770" s="278">
        <v>17.3</v>
      </c>
    </row>
    <row r="3771" spans="1:2" x14ac:dyDescent="0.25">
      <c r="A3771" s="277" t="s">
        <v>1241</v>
      </c>
      <c r="B3771" s="278">
        <v>19.97</v>
      </c>
    </row>
    <row r="3772" spans="1:2" x14ac:dyDescent="0.25">
      <c r="A3772" s="277" t="s">
        <v>13305</v>
      </c>
      <c r="B3772" s="278">
        <v>17.3</v>
      </c>
    </row>
    <row r="3773" spans="1:2" x14ac:dyDescent="0.25">
      <c r="A3773" s="277" t="s">
        <v>1242</v>
      </c>
      <c r="B3773" s="278">
        <v>19.97</v>
      </c>
    </row>
    <row r="3774" spans="1:2" x14ac:dyDescent="0.25">
      <c r="A3774" s="277" t="s">
        <v>13306</v>
      </c>
      <c r="B3774" s="278">
        <v>17.3</v>
      </c>
    </row>
    <row r="3775" spans="1:2" x14ac:dyDescent="0.25">
      <c r="A3775" s="277" t="s">
        <v>1243</v>
      </c>
      <c r="B3775" s="278">
        <v>19.97</v>
      </c>
    </row>
    <row r="3776" spans="1:2" x14ac:dyDescent="0.25">
      <c r="A3776" s="277" t="s">
        <v>13307</v>
      </c>
      <c r="B3776" s="278">
        <v>17.3</v>
      </c>
    </row>
    <row r="3777" spans="1:2" x14ac:dyDescent="0.25">
      <c r="A3777" s="277" t="s">
        <v>1244</v>
      </c>
      <c r="B3777" s="278">
        <v>21.49</v>
      </c>
    </row>
    <row r="3778" spans="1:2" x14ac:dyDescent="0.25">
      <c r="A3778" s="277" t="s">
        <v>13308</v>
      </c>
      <c r="B3778" s="278">
        <v>18.63</v>
      </c>
    </row>
    <row r="3779" spans="1:2" x14ac:dyDescent="0.25">
      <c r="A3779" s="277" t="s">
        <v>1245</v>
      </c>
      <c r="B3779" s="278">
        <v>19.97</v>
      </c>
    </row>
    <row r="3780" spans="1:2" x14ac:dyDescent="0.25">
      <c r="A3780" s="277" t="s">
        <v>13309</v>
      </c>
      <c r="B3780" s="278">
        <v>17.3</v>
      </c>
    </row>
    <row r="3781" spans="1:2" x14ac:dyDescent="0.25">
      <c r="A3781" s="277" t="s">
        <v>1246</v>
      </c>
      <c r="B3781" s="278">
        <v>19.97</v>
      </c>
    </row>
    <row r="3782" spans="1:2" x14ac:dyDescent="0.25">
      <c r="A3782" s="277" t="s">
        <v>13310</v>
      </c>
      <c r="B3782" s="278">
        <v>17.3</v>
      </c>
    </row>
    <row r="3783" spans="1:2" x14ac:dyDescent="0.25">
      <c r="A3783" s="277" t="s">
        <v>1247</v>
      </c>
      <c r="B3783" s="278">
        <v>14.47</v>
      </c>
    </row>
    <row r="3784" spans="1:2" x14ac:dyDescent="0.25">
      <c r="A3784" s="277" t="s">
        <v>13311</v>
      </c>
      <c r="B3784" s="278">
        <v>12.54</v>
      </c>
    </row>
    <row r="3785" spans="1:2" x14ac:dyDescent="0.25">
      <c r="A3785" s="277" t="s">
        <v>1248</v>
      </c>
      <c r="B3785" s="278">
        <v>14.47</v>
      </c>
    </row>
    <row r="3786" spans="1:2" x14ac:dyDescent="0.25">
      <c r="A3786" s="277" t="s">
        <v>13312</v>
      </c>
      <c r="B3786" s="278">
        <v>12.54</v>
      </c>
    </row>
    <row r="3787" spans="1:2" x14ac:dyDescent="0.25">
      <c r="A3787" s="277" t="s">
        <v>1249</v>
      </c>
      <c r="B3787" s="278">
        <v>21.49</v>
      </c>
    </row>
    <row r="3788" spans="1:2" x14ac:dyDescent="0.25">
      <c r="A3788" s="277" t="s">
        <v>13313</v>
      </c>
      <c r="B3788" s="278">
        <v>18.63</v>
      </c>
    </row>
    <row r="3789" spans="1:2" x14ac:dyDescent="0.25">
      <c r="A3789" s="277" t="s">
        <v>1250</v>
      </c>
      <c r="B3789" s="278">
        <v>19.97</v>
      </c>
    </row>
    <row r="3790" spans="1:2" x14ac:dyDescent="0.25">
      <c r="A3790" s="277" t="s">
        <v>13314</v>
      </c>
      <c r="B3790" s="278">
        <v>17.3</v>
      </c>
    </row>
    <row r="3791" spans="1:2" x14ac:dyDescent="0.25">
      <c r="A3791" s="277" t="s">
        <v>1251</v>
      </c>
      <c r="B3791" s="278">
        <v>19.97</v>
      </c>
    </row>
    <row r="3792" spans="1:2" x14ac:dyDescent="0.25">
      <c r="A3792" s="277" t="s">
        <v>13315</v>
      </c>
      <c r="B3792" s="278">
        <v>17.3</v>
      </c>
    </row>
    <row r="3793" spans="1:2" x14ac:dyDescent="0.25">
      <c r="A3793" s="277" t="s">
        <v>1252</v>
      </c>
      <c r="B3793" s="278">
        <v>20.399999999999999</v>
      </c>
    </row>
    <row r="3794" spans="1:2" x14ac:dyDescent="0.25">
      <c r="A3794" s="277" t="s">
        <v>13316</v>
      </c>
      <c r="B3794" s="278">
        <v>17.670000000000002</v>
      </c>
    </row>
    <row r="3795" spans="1:2" x14ac:dyDescent="0.25">
      <c r="A3795" s="277" t="s">
        <v>1253</v>
      </c>
      <c r="B3795" s="278">
        <v>22.44</v>
      </c>
    </row>
    <row r="3796" spans="1:2" x14ac:dyDescent="0.25">
      <c r="A3796" s="277" t="s">
        <v>13317</v>
      </c>
      <c r="B3796" s="278">
        <v>19.45</v>
      </c>
    </row>
    <row r="3797" spans="1:2" x14ac:dyDescent="0.25">
      <c r="A3797" s="277" t="s">
        <v>1254</v>
      </c>
      <c r="B3797" s="278">
        <v>23.64</v>
      </c>
    </row>
    <row r="3798" spans="1:2" x14ac:dyDescent="0.25">
      <c r="A3798" s="277" t="s">
        <v>13318</v>
      </c>
      <c r="B3798" s="278">
        <v>20.48</v>
      </c>
    </row>
    <row r="3799" spans="1:2" x14ac:dyDescent="0.25">
      <c r="A3799" s="277" t="s">
        <v>1255</v>
      </c>
      <c r="B3799" s="278">
        <v>23.64</v>
      </c>
    </row>
    <row r="3800" spans="1:2" x14ac:dyDescent="0.25">
      <c r="A3800" s="277" t="s">
        <v>13319</v>
      </c>
      <c r="B3800" s="278">
        <v>20.48</v>
      </c>
    </row>
    <row r="3801" spans="1:2" x14ac:dyDescent="0.25">
      <c r="A3801" s="277" t="s">
        <v>1256</v>
      </c>
      <c r="B3801" s="278">
        <v>15.22</v>
      </c>
    </row>
    <row r="3802" spans="1:2" x14ac:dyDescent="0.25">
      <c r="A3802" s="277" t="s">
        <v>13320</v>
      </c>
      <c r="B3802" s="278">
        <v>13.19</v>
      </c>
    </row>
    <row r="3803" spans="1:2" x14ac:dyDescent="0.25">
      <c r="A3803" s="277" t="s">
        <v>1257</v>
      </c>
      <c r="B3803" s="278">
        <v>10.02</v>
      </c>
    </row>
    <row r="3804" spans="1:2" x14ac:dyDescent="0.25">
      <c r="A3804" s="277" t="s">
        <v>13321</v>
      </c>
      <c r="B3804" s="278">
        <v>8.68</v>
      </c>
    </row>
    <row r="3805" spans="1:2" x14ac:dyDescent="0.25">
      <c r="A3805" s="277" t="s">
        <v>1258</v>
      </c>
      <c r="B3805" s="278">
        <v>15.22</v>
      </c>
    </row>
    <row r="3806" spans="1:2" x14ac:dyDescent="0.25">
      <c r="A3806" s="277" t="s">
        <v>13322</v>
      </c>
      <c r="B3806" s="278">
        <v>13.19</v>
      </c>
    </row>
    <row r="3807" spans="1:2" x14ac:dyDescent="0.25">
      <c r="A3807" s="277" t="s">
        <v>1259</v>
      </c>
      <c r="B3807" s="278">
        <v>27.64</v>
      </c>
    </row>
    <row r="3808" spans="1:2" x14ac:dyDescent="0.25">
      <c r="A3808" s="277" t="s">
        <v>13323</v>
      </c>
      <c r="B3808" s="278">
        <v>23.95</v>
      </c>
    </row>
    <row r="3809" spans="1:2" x14ac:dyDescent="0.25">
      <c r="A3809" s="277" t="s">
        <v>1260</v>
      </c>
      <c r="B3809" s="278">
        <v>33.25</v>
      </c>
    </row>
    <row r="3810" spans="1:2" x14ac:dyDescent="0.25">
      <c r="A3810" s="277" t="s">
        <v>13324</v>
      </c>
      <c r="B3810" s="278">
        <v>28.81</v>
      </c>
    </row>
    <row r="3811" spans="1:2" x14ac:dyDescent="0.25">
      <c r="A3811" s="277" t="s">
        <v>1261</v>
      </c>
      <c r="B3811" s="278">
        <v>45.68</v>
      </c>
    </row>
    <row r="3812" spans="1:2" x14ac:dyDescent="0.25">
      <c r="A3812" s="277" t="s">
        <v>13325</v>
      </c>
      <c r="B3812" s="278">
        <v>39.58</v>
      </c>
    </row>
    <row r="3813" spans="1:2" x14ac:dyDescent="0.25">
      <c r="A3813" s="277" t="s">
        <v>1262</v>
      </c>
      <c r="B3813" s="278">
        <v>33.25</v>
      </c>
    </row>
    <row r="3814" spans="1:2" x14ac:dyDescent="0.25">
      <c r="A3814" s="277" t="s">
        <v>13326</v>
      </c>
      <c r="B3814" s="278">
        <v>28.81</v>
      </c>
    </row>
    <row r="3815" spans="1:2" x14ac:dyDescent="0.25">
      <c r="A3815" s="277" t="s">
        <v>7041</v>
      </c>
      <c r="B3815" s="278">
        <v>85.18</v>
      </c>
    </row>
    <row r="3816" spans="1:2" x14ac:dyDescent="0.25">
      <c r="A3816" s="277" t="s">
        <v>13327</v>
      </c>
      <c r="B3816" s="278">
        <v>73.81</v>
      </c>
    </row>
    <row r="3817" spans="1:2" x14ac:dyDescent="0.25">
      <c r="A3817" s="277" t="s">
        <v>1263</v>
      </c>
      <c r="B3817" s="278">
        <v>85.18</v>
      </c>
    </row>
    <row r="3818" spans="1:2" x14ac:dyDescent="0.25">
      <c r="A3818" s="277" t="s">
        <v>13328</v>
      </c>
      <c r="B3818" s="278">
        <v>73.81</v>
      </c>
    </row>
    <row r="3819" spans="1:2" x14ac:dyDescent="0.25">
      <c r="A3819" s="277" t="s">
        <v>1264</v>
      </c>
      <c r="B3819" s="278">
        <v>170.36</v>
      </c>
    </row>
    <row r="3820" spans="1:2" x14ac:dyDescent="0.25">
      <c r="A3820" s="277" t="s">
        <v>13329</v>
      </c>
      <c r="B3820" s="278">
        <v>147.62</v>
      </c>
    </row>
    <row r="3821" spans="1:2" x14ac:dyDescent="0.25">
      <c r="A3821" s="277" t="s">
        <v>1265</v>
      </c>
      <c r="B3821" s="278">
        <v>195.92</v>
      </c>
    </row>
    <row r="3822" spans="1:2" x14ac:dyDescent="0.25">
      <c r="A3822" s="277" t="s">
        <v>13330</v>
      </c>
      <c r="B3822" s="278">
        <v>169.76</v>
      </c>
    </row>
    <row r="3823" spans="1:2" x14ac:dyDescent="0.25">
      <c r="A3823" s="277" t="s">
        <v>1266</v>
      </c>
      <c r="B3823" s="278">
        <v>27.64</v>
      </c>
    </row>
    <row r="3824" spans="1:2" x14ac:dyDescent="0.25">
      <c r="A3824" s="277" t="s">
        <v>13331</v>
      </c>
      <c r="B3824" s="278">
        <v>23.95</v>
      </c>
    </row>
    <row r="3825" spans="1:2" x14ac:dyDescent="0.25">
      <c r="A3825" s="277" t="s">
        <v>1267</v>
      </c>
      <c r="B3825" s="278">
        <v>18.29</v>
      </c>
    </row>
    <row r="3826" spans="1:2" x14ac:dyDescent="0.25">
      <c r="A3826" s="277" t="s">
        <v>13332</v>
      </c>
      <c r="B3826" s="278">
        <v>15.85</v>
      </c>
    </row>
    <row r="3827" spans="1:2" x14ac:dyDescent="0.25">
      <c r="A3827" s="277" t="s">
        <v>1268</v>
      </c>
      <c r="B3827" s="278">
        <v>31.9</v>
      </c>
    </row>
    <row r="3828" spans="1:2" x14ac:dyDescent="0.25">
      <c r="A3828" s="277" t="s">
        <v>13333</v>
      </c>
      <c r="B3828" s="278">
        <v>27.65</v>
      </c>
    </row>
    <row r="3829" spans="1:2" x14ac:dyDescent="0.25">
      <c r="A3829" s="277" t="s">
        <v>1269</v>
      </c>
      <c r="B3829" s="278">
        <v>23.64</v>
      </c>
    </row>
    <row r="3830" spans="1:2" x14ac:dyDescent="0.25">
      <c r="A3830" s="277" t="s">
        <v>13334</v>
      </c>
      <c r="B3830" s="278">
        <v>20.48</v>
      </c>
    </row>
    <row r="3831" spans="1:2" x14ac:dyDescent="0.25">
      <c r="A3831" s="277" t="s">
        <v>1270</v>
      </c>
      <c r="B3831" s="278">
        <v>18.29</v>
      </c>
    </row>
    <row r="3832" spans="1:2" x14ac:dyDescent="0.25">
      <c r="A3832" s="277" t="s">
        <v>13335</v>
      </c>
      <c r="B3832" s="278">
        <v>15.85</v>
      </c>
    </row>
    <row r="3833" spans="1:2" x14ac:dyDescent="0.25">
      <c r="A3833" s="277" t="s">
        <v>1271</v>
      </c>
      <c r="B3833" s="278">
        <v>18.29</v>
      </c>
    </row>
    <row r="3834" spans="1:2" x14ac:dyDescent="0.25">
      <c r="A3834" s="277" t="s">
        <v>13336</v>
      </c>
      <c r="B3834" s="278">
        <v>15.85</v>
      </c>
    </row>
    <row r="3835" spans="1:2" x14ac:dyDescent="0.25">
      <c r="A3835" s="277" t="s">
        <v>1272</v>
      </c>
      <c r="B3835" s="278">
        <v>18.29</v>
      </c>
    </row>
    <row r="3836" spans="1:2" x14ac:dyDescent="0.25">
      <c r="A3836" s="277" t="s">
        <v>13337</v>
      </c>
      <c r="B3836" s="278">
        <v>15.85</v>
      </c>
    </row>
    <row r="3837" spans="1:2" x14ac:dyDescent="0.25">
      <c r="A3837" s="277" t="s">
        <v>1273</v>
      </c>
      <c r="B3837" s="278">
        <v>19.97</v>
      </c>
    </row>
    <row r="3838" spans="1:2" x14ac:dyDescent="0.25">
      <c r="A3838" s="277" t="s">
        <v>13338</v>
      </c>
      <c r="B3838" s="278">
        <v>17.3</v>
      </c>
    </row>
    <row r="3839" spans="1:2" x14ac:dyDescent="0.25">
      <c r="A3839" s="277" t="s">
        <v>1274</v>
      </c>
      <c r="B3839" s="278">
        <v>19.97</v>
      </c>
    </row>
    <row r="3840" spans="1:2" x14ac:dyDescent="0.25">
      <c r="A3840" s="277" t="s">
        <v>13339</v>
      </c>
      <c r="B3840" s="278">
        <v>17.3</v>
      </c>
    </row>
    <row r="3841" spans="1:2" x14ac:dyDescent="0.25">
      <c r="A3841" s="277" t="s">
        <v>1275</v>
      </c>
      <c r="B3841" s="278">
        <v>27.64</v>
      </c>
    </row>
    <row r="3842" spans="1:2" x14ac:dyDescent="0.25">
      <c r="A3842" s="277" t="s">
        <v>13340</v>
      </c>
      <c r="B3842" s="278">
        <v>23.95</v>
      </c>
    </row>
    <row r="3843" spans="1:2" x14ac:dyDescent="0.25">
      <c r="A3843" s="277" t="s">
        <v>27071</v>
      </c>
      <c r="B3843" s="278">
        <v>120.26</v>
      </c>
    </row>
    <row r="3844" spans="1:2" x14ac:dyDescent="0.25">
      <c r="A3844" s="277" t="s">
        <v>27073</v>
      </c>
      <c r="B3844" s="278">
        <v>104.2</v>
      </c>
    </row>
    <row r="3845" spans="1:2" x14ac:dyDescent="0.25">
      <c r="A3845" s="277" t="s">
        <v>1276</v>
      </c>
      <c r="B3845" s="278">
        <v>19.97</v>
      </c>
    </row>
    <row r="3846" spans="1:2" x14ac:dyDescent="0.25">
      <c r="A3846" s="277" t="s">
        <v>13341</v>
      </c>
      <c r="B3846" s="278">
        <v>17.3</v>
      </c>
    </row>
    <row r="3847" spans="1:2" x14ac:dyDescent="0.25">
      <c r="A3847" s="277" t="s">
        <v>1277</v>
      </c>
      <c r="B3847" s="278">
        <v>33.25</v>
      </c>
    </row>
    <row r="3848" spans="1:2" x14ac:dyDescent="0.25">
      <c r="A3848" s="277" t="s">
        <v>13342</v>
      </c>
      <c r="B3848" s="278">
        <v>28.81</v>
      </c>
    </row>
    <row r="3849" spans="1:2" x14ac:dyDescent="0.25">
      <c r="A3849" s="277" t="s">
        <v>1278</v>
      </c>
      <c r="B3849" s="278">
        <v>18.29</v>
      </c>
    </row>
    <row r="3850" spans="1:2" x14ac:dyDescent="0.25">
      <c r="A3850" s="277" t="s">
        <v>13343</v>
      </c>
      <c r="B3850" s="278">
        <v>15.85</v>
      </c>
    </row>
    <row r="3851" spans="1:2" x14ac:dyDescent="0.25">
      <c r="A3851" s="277" t="s">
        <v>7042</v>
      </c>
      <c r="B3851" s="278">
        <v>33.25</v>
      </c>
    </row>
    <row r="3852" spans="1:2" x14ac:dyDescent="0.25">
      <c r="A3852" s="277" t="s">
        <v>13344</v>
      </c>
      <c r="B3852" s="278">
        <v>28.81</v>
      </c>
    </row>
    <row r="3853" spans="1:2" x14ac:dyDescent="0.25">
      <c r="A3853" s="277" t="s">
        <v>1279</v>
      </c>
      <c r="B3853" s="278">
        <v>33.25</v>
      </c>
    </row>
    <row r="3854" spans="1:2" x14ac:dyDescent="0.25">
      <c r="A3854" s="277" t="s">
        <v>13345</v>
      </c>
      <c r="B3854" s="278">
        <v>28.81</v>
      </c>
    </row>
    <row r="3855" spans="1:2" x14ac:dyDescent="0.25">
      <c r="A3855" s="277" t="s">
        <v>1280</v>
      </c>
      <c r="B3855" s="278">
        <v>27.64</v>
      </c>
    </row>
    <row r="3856" spans="1:2" x14ac:dyDescent="0.25">
      <c r="A3856" s="277" t="s">
        <v>13346</v>
      </c>
      <c r="B3856" s="278">
        <v>23.95</v>
      </c>
    </row>
    <row r="3857" spans="1:2" x14ac:dyDescent="0.25">
      <c r="A3857" s="277" t="s">
        <v>1281</v>
      </c>
      <c r="B3857" s="278">
        <v>15.22</v>
      </c>
    </row>
    <row r="3858" spans="1:2" x14ac:dyDescent="0.25">
      <c r="A3858" s="277" t="s">
        <v>13347</v>
      </c>
      <c r="B3858" s="278">
        <v>13.19</v>
      </c>
    </row>
    <row r="3859" spans="1:2" x14ac:dyDescent="0.25">
      <c r="A3859" s="277" t="s">
        <v>1282</v>
      </c>
      <c r="B3859" s="278">
        <v>27.64</v>
      </c>
    </row>
    <row r="3860" spans="1:2" x14ac:dyDescent="0.25">
      <c r="A3860" s="277" t="s">
        <v>13348</v>
      </c>
      <c r="B3860" s="278">
        <v>23.95</v>
      </c>
    </row>
    <row r="3861" spans="1:2" x14ac:dyDescent="0.25">
      <c r="A3861" s="277" t="s">
        <v>1283</v>
      </c>
      <c r="B3861" s="278">
        <v>19.97</v>
      </c>
    </row>
    <row r="3862" spans="1:2" x14ac:dyDescent="0.25">
      <c r="A3862" s="277" t="s">
        <v>13349</v>
      </c>
      <c r="B3862" s="278">
        <v>17.3</v>
      </c>
    </row>
    <row r="3863" spans="1:2" x14ac:dyDescent="0.25">
      <c r="A3863" s="277" t="s">
        <v>7043</v>
      </c>
      <c r="B3863" s="278">
        <v>21.49</v>
      </c>
    </row>
    <row r="3864" spans="1:2" x14ac:dyDescent="0.25">
      <c r="A3864" s="277" t="s">
        <v>13350</v>
      </c>
      <c r="B3864" s="278">
        <v>18.63</v>
      </c>
    </row>
    <row r="3865" spans="1:2" x14ac:dyDescent="0.25">
      <c r="A3865" s="277" t="s">
        <v>7044</v>
      </c>
      <c r="B3865" s="278">
        <v>21.49</v>
      </c>
    </row>
    <row r="3866" spans="1:2" x14ac:dyDescent="0.25">
      <c r="A3866" s="277" t="s">
        <v>13351</v>
      </c>
      <c r="B3866" s="278">
        <v>18.63</v>
      </c>
    </row>
    <row r="3867" spans="1:2" x14ac:dyDescent="0.25">
      <c r="A3867" s="277" t="s">
        <v>7045</v>
      </c>
      <c r="B3867" s="278">
        <v>22.44</v>
      </c>
    </row>
    <row r="3868" spans="1:2" x14ac:dyDescent="0.25">
      <c r="A3868" s="277" t="s">
        <v>13352</v>
      </c>
      <c r="B3868" s="278">
        <v>19.45</v>
      </c>
    </row>
    <row r="3869" spans="1:2" x14ac:dyDescent="0.25">
      <c r="A3869" s="277" t="s">
        <v>7046</v>
      </c>
      <c r="B3869" s="278">
        <v>19.97</v>
      </c>
    </row>
    <row r="3870" spans="1:2" x14ac:dyDescent="0.25">
      <c r="A3870" s="277" t="s">
        <v>13353</v>
      </c>
      <c r="B3870" s="278">
        <v>17.3</v>
      </c>
    </row>
    <row r="3871" spans="1:2" x14ac:dyDescent="0.25">
      <c r="A3871" s="277" t="s">
        <v>7047</v>
      </c>
      <c r="B3871" s="278">
        <v>20.010000000000002</v>
      </c>
    </row>
    <row r="3872" spans="1:2" x14ac:dyDescent="0.25">
      <c r="A3872" s="277" t="s">
        <v>13354</v>
      </c>
      <c r="B3872" s="278">
        <v>17.34</v>
      </c>
    </row>
    <row r="3873" spans="1:2" x14ac:dyDescent="0.25">
      <c r="A3873" s="277" t="s">
        <v>7048</v>
      </c>
      <c r="B3873" s="278">
        <v>12.34</v>
      </c>
    </row>
    <row r="3874" spans="1:2" x14ac:dyDescent="0.25">
      <c r="A3874" s="277" t="s">
        <v>13355</v>
      </c>
      <c r="B3874" s="278">
        <v>10.7</v>
      </c>
    </row>
    <row r="3875" spans="1:2" x14ac:dyDescent="0.25">
      <c r="A3875" s="277" t="s">
        <v>7049</v>
      </c>
      <c r="B3875" s="278">
        <v>23.64</v>
      </c>
    </row>
    <row r="3876" spans="1:2" x14ac:dyDescent="0.25">
      <c r="A3876" s="277" t="s">
        <v>13356</v>
      </c>
      <c r="B3876" s="278">
        <v>20.48</v>
      </c>
    </row>
    <row r="3877" spans="1:2" x14ac:dyDescent="0.25">
      <c r="A3877" s="277" t="s">
        <v>23487</v>
      </c>
      <c r="B3877" s="278">
        <v>33.25</v>
      </c>
    </row>
    <row r="3878" spans="1:2" x14ac:dyDescent="0.25">
      <c r="A3878" s="277" t="s">
        <v>23488</v>
      </c>
      <c r="B3878" s="278">
        <v>28.81</v>
      </c>
    </row>
    <row r="3879" spans="1:2" x14ac:dyDescent="0.25">
      <c r="A3879" s="277" t="s">
        <v>7050</v>
      </c>
      <c r="B3879" s="278">
        <v>21.49</v>
      </c>
    </row>
    <row r="3880" spans="1:2" x14ac:dyDescent="0.25">
      <c r="A3880" s="277" t="s">
        <v>13357</v>
      </c>
      <c r="B3880" s="278">
        <v>18.63</v>
      </c>
    </row>
    <row r="3881" spans="1:2" x14ac:dyDescent="0.25">
      <c r="A3881" s="277" t="s">
        <v>7051</v>
      </c>
      <c r="B3881" s="278">
        <v>33.25</v>
      </c>
    </row>
    <row r="3882" spans="1:2" x14ac:dyDescent="0.25">
      <c r="A3882" s="277" t="s">
        <v>13358</v>
      </c>
      <c r="B3882" s="278">
        <v>28.81</v>
      </c>
    </row>
    <row r="3883" spans="1:2" x14ac:dyDescent="0.25">
      <c r="A3883" s="277" t="s">
        <v>7052</v>
      </c>
      <c r="B3883" s="278">
        <v>85.18</v>
      </c>
    </row>
    <row r="3884" spans="1:2" x14ac:dyDescent="0.25">
      <c r="A3884" s="277" t="s">
        <v>13359</v>
      </c>
      <c r="B3884" s="278">
        <v>73.81</v>
      </c>
    </row>
    <row r="3885" spans="1:2" x14ac:dyDescent="0.25">
      <c r="A3885" s="277" t="s">
        <v>7053</v>
      </c>
      <c r="B3885" s="278">
        <v>33.25</v>
      </c>
    </row>
    <row r="3886" spans="1:2" x14ac:dyDescent="0.25">
      <c r="A3886" s="277" t="s">
        <v>13360</v>
      </c>
      <c r="B3886" s="278">
        <v>28.81</v>
      </c>
    </row>
    <row r="3887" spans="1:2" x14ac:dyDescent="0.25">
      <c r="A3887" s="277" t="s">
        <v>7054</v>
      </c>
      <c r="B3887" s="278">
        <v>33.25</v>
      </c>
    </row>
    <row r="3888" spans="1:2" x14ac:dyDescent="0.25">
      <c r="A3888" s="277" t="s">
        <v>13361</v>
      </c>
      <c r="B3888" s="278">
        <v>28.81</v>
      </c>
    </row>
    <row r="3889" spans="1:2" x14ac:dyDescent="0.25">
      <c r="A3889" s="277" t="s">
        <v>7055</v>
      </c>
      <c r="B3889" s="278">
        <v>23.64</v>
      </c>
    </row>
    <row r="3890" spans="1:2" x14ac:dyDescent="0.25">
      <c r="A3890" s="277" t="s">
        <v>13362</v>
      </c>
      <c r="B3890" s="278">
        <v>20.48</v>
      </c>
    </row>
    <row r="3891" spans="1:2" x14ac:dyDescent="0.25">
      <c r="A3891" s="277" t="s">
        <v>7056</v>
      </c>
      <c r="B3891" s="278">
        <v>21.49</v>
      </c>
    </row>
    <row r="3892" spans="1:2" x14ac:dyDescent="0.25">
      <c r="A3892" s="277" t="s">
        <v>13363</v>
      </c>
      <c r="B3892" s="278">
        <v>18.63</v>
      </c>
    </row>
    <row r="3893" spans="1:2" x14ac:dyDescent="0.25">
      <c r="A3893" s="277" t="s">
        <v>7057</v>
      </c>
      <c r="B3893" s="278">
        <v>21.49</v>
      </c>
    </row>
    <row r="3894" spans="1:2" x14ac:dyDescent="0.25">
      <c r="A3894" s="277" t="s">
        <v>13364</v>
      </c>
      <c r="B3894" s="278">
        <v>18.63</v>
      </c>
    </row>
    <row r="3895" spans="1:2" x14ac:dyDescent="0.25">
      <c r="A3895" s="277" t="s">
        <v>7058</v>
      </c>
      <c r="B3895" s="278">
        <v>14.47</v>
      </c>
    </row>
    <row r="3896" spans="1:2" x14ac:dyDescent="0.25">
      <c r="A3896" s="277" t="s">
        <v>13365</v>
      </c>
      <c r="B3896" s="278">
        <v>12.54</v>
      </c>
    </row>
    <row r="3897" spans="1:2" x14ac:dyDescent="0.25">
      <c r="A3897" s="277" t="s">
        <v>7059</v>
      </c>
      <c r="B3897" s="278">
        <v>14.47</v>
      </c>
    </row>
    <row r="3898" spans="1:2" x14ac:dyDescent="0.25">
      <c r="A3898" s="277" t="s">
        <v>13366</v>
      </c>
      <c r="B3898" s="278">
        <v>12.54</v>
      </c>
    </row>
    <row r="3899" spans="1:2" x14ac:dyDescent="0.25">
      <c r="A3899" s="277" t="s">
        <v>7060</v>
      </c>
      <c r="B3899" s="278">
        <v>41.57</v>
      </c>
    </row>
    <row r="3900" spans="1:2" x14ac:dyDescent="0.25">
      <c r="A3900" s="277" t="s">
        <v>13367</v>
      </c>
      <c r="B3900" s="278">
        <v>36.020000000000003</v>
      </c>
    </row>
    <row r="3901" spans="1:2" x14ac:dyDescent="0.25">
      <c r="A3901" s="277" t="s">
        <v>7061</v>
      </c>
      <c r="B3901" s="278">
        <v>45.68</v>
      </c>
    </row>
    <row r="3902" spans="1:2" x14ac:dyDescent="0.25">
      <c r="A3902" s="277" t="s">
        <v>13368</v>
      </c>
      <c r="B3902" s="278">
        <v>39.58</v>
      </c>
    </row>
    <row r="3903" spans="1:2" x14ac:dyDescent="0.25">
      <c r="A3903" s="277" t="s">
        <v>1233</v>
      </c>
      <c r="B3903" s="278">
        <v>15.22</v>
      </c>
    </row>
    <row r="3904" spans="1:2" x14ac:dyDescent="0.25">
      <c r="A3904" s="277" t="s">
        <v>13369</v>
      </c>
      <c r="B3904" s="278">
        <v>13.19</v>
      </c>
    </row>
    <row r="3905" spans="1:2" x14ac:dyDescent="0.25">
      <c r="A3905" s="277" t="s">
        <v>1284</v>
      </c>
      <c r="B3905" s="278">
        <v>18.690000000000001</v>
      </c>
    </row>
    <row r="3906" spans="1:2" x14ac:dyDescent="0.25">
      <c r="A3906" s="277" t="s">
        <v>13370</v>
      </c>
      <c r="B3906" s="278">
        <v>16.2</v>
      </c>
    </row>
    <row r="3907" spans="1:2" x14ac:dyDescent="0.25">
      <c r="A3907" s="277" t="s">
        <v>7062</v>
      </c>
      <c r="B3907" s="278">
        <v>2678.72</v>
      </c>
    </row>
    <row r="3908" spans="1:2" x14ac:dyDescent="0.25">
      <c r="A3908" s="277" t="s">
        <v>13371</v>
      </c>
      <c r="B3908" s="278">
        <v>2321.44</v>
      </c>
    </row>
    <row r="3909" spans="1:2" x14ac:dyDescent="0.25">
      <c r="A3909" s="277" t="s">
        <v>7063</v>
      </c>
      <c r="B3909" s="278">
        <v>4864.6400000000003</v>
      </c>
    </row>
    <row r="3910" spans="1:2" x14ac:dyDescent="0.25">
      <c r="A3910" s="277" t="s">
        <v>13372</v>
      </c>
      <c r="B3910" s="278">
        <v>4215.2</v>
      </c>
    </row>
    <row r="3911" spans="1:2" x14ac:dyDescent="0.25">
      <c r="A3911" s="277" t="s">
        <v>7064</v>
      </c>
      <c r="B3911" s="278">
        <v>3782.24</v>
      </c>
    </row>
    <row r="3912" spans="1:2" x14ac:dyDescent="0.25">
      <c r="A3912" s="277" t="s">
        <v>13373</v>
      </c>
      <c r="B3912" s="278">
        <v>3278.88</v>
      </c>
    </row>
    <row r="3913" spans="1:2" x14ac:dyDescent="0.25">
      <c r="A3913" s="277" t="s">
        <v>7065</v>
      </c>
      <c r="B3913" s="278">
        <v>3514.72</v>
      </c>
    </row>
    <row r="3914" spans="1:2" x14ac:dyDescent="0.25">
      <c r="A3914" s="277" t="s">
        <v>13374</v>
      </c>
      <c r="B3914" s="278">
        <v>3044.8</v>
      </c>
    </row>
    <row r="3915" spans="1:2" x14ac:dyDescent="0.25">
      <c r="A3915" s="277" t="s">
        <v>7066</v>
      </c>
      <c r="B3915" s="278">
        <v>3514.72</v>
      </c>
    </row>
    <row r="3916" spans="1:2" x14ac:dyDescent="0.25">
      <c r="A3916" s="277" t="s">
        <v>13375</v>
      </c>
      <c r="B3916" s="278">
        <v>3044.8</v>
      </c>
    </row>
    <row r="3917" spans="1:2" x14ac:dyDescent="0.25">
      <c r="A3917" s="277" t="s">
        <v>7067</v>
      </c>
      <c r="B3917" s="278">
        <v>3782.24</v>
      </c>
    </row>
    <row r="3918" spans="1:2" x14ac:dyDescent="0.25">
      <c r="A3918" s="277" t="s">
        <v>13376</v>
      </c>
      <c r="B3918" s="278">
        <v>3278.88</v>
      </c>
    </row>
    <row r="3919" spans="1:2" x14ac:dyDescent="0.25">
      <c r="A3919" s="277" t="s">
        <v>7068</v>
      </c>
      <c r="B3919" s="278">
        <v>3514.72</v>
      </c>
    </row>
    <row r="3920" spans="1:2" x14ac:dyDescent="0.25">
      <c r="A3920" s="277" t="s">
        <v>13377</v>
      </c>
      <c r="B3920" s="278">
        <v>3044.8</v>
      </c>
    </row>
    <row r="3921" spans="1:2" x14ac:dyDescent="0.25">
      <c r="A3921" s="277" t="s">
        <v>7069</v>
      </c>
      <c r="B3921" s="278">
        <v>3514.72</v>
      </c>
    </row>
    <row r="3922" spans="1:2" x14ac:dyDescent="0.25">
      <c r="A3922" s="277" t="s">
        <v>13378</v>
      </c>
      <c r="B3922" s="278">
        <v>3044.8</v>
      </c>
    </row>
    <row r="3923" spans="1:2" x14ac:dyDescent="0.25">
      <c r="A3923" s="277" t="s">
        <v>7070</v>
      </c>
      <c r="B3923" s="278">
        <v>3514.72</v>
      </c>
    </row>
    <row r="3924" spans="1:2" x14ac:dyDescent="0.25">
      <c r="A3924" s="277" t="s">
        <v>13379</v>
      </c>
      <c r="B3924" s="278">
        <v>3044.8</v>
      </c>
    </row>
    <row r="3925" spans="1:2" x14ac:dyDescent="0.25">
      <c r="A3925" s="277" t="s">
        <v>7071</v>
      </c>
      <c r="B3925" s="278">
        <v>3514.72</v>
      </c>
    </row>
    <row r="3926" spans="1:2" x14ac:dyDescent="0.25">
      <c r="A3926" s="277" t="s">
        <v>13380</v>
      </c>
      <c r="B3926" s="278">
        <v>3044.8</v>
      </c>
    </row>
    <row r="3927" spans="1:2" x14ac:dyDescent="0.25">
      <c r="A3927" s="277" t="s">
        <v>7072</v>
      </c>
      <c r="B3927" s="278">
        <v>3514.72</v>
      </c>
    </row>
    <row r="3928" spans="1:2" x14ac:dyDescent="0.25">
      <c r="A3928" s="277" t="s">
        <v>13381</v>
      </c>
      <c r="B3928" s="278">
        <v>3044.8</v>
      </c>
    </row>
    <row r="3929" spans="1:2" x14ac:dyDescent="0.25">
      <c r="A3929" s="277" t="s">
        <v>7073</v>
      </c>
      <c r="B3929" s="278">
        <v>3782.24</v>
      </c>
    </row>
    <row r="3930" spans="1:2" x14ac:dyDescent="0.25">
      <c r="A3930" s="277" t="s">
        <v>13382</v>
      </c>
      <c r="B3930" s="278">
        <v>3278.88</v>
      </c>
    </row>
    <row r="3931" spans="1:2" x14ac:dyDescent="0.25">
      <c r="A3931" s="277" t="s">
        <v>7074</v>
      </c>
      <c r="B3931" s="278">
        <v>3514.72</v>
      </c>
    </row>
    <row r="3932" spans="1:2" x14ac:dyDescent="0.25">
      <c r="A3932" s="277" t="s">
        <v>13383</v>
      </c>
      <c r="B3932" s="278">
        <v>3044.8</v>
      </c>
    </row>
    <row r="3933" spans="1:2" x14ac:dyDescent="0.25">
      <c r="A3933" s="277" t="s">
        <v>7075</v>
      </c>
      <c r="B3933" s="278">
        <v>3514.72</v>
      </c>
    </row>
    <row r="3934" spans="1:2" x14ac:dyDescent="0.25">
      <c r="A3934" s="277" t="s">
        <v>13384</v>
      </c>
      <c r="B3934" s="278">
        <v>3044.8</v>
      </c>
    </row>
    <row r="3935" spans="1:2" x14ac:dyDescent="0.25">
      <c r="A3935" s="277" t="s">
        <v>7076</v>
      </c>
      <c r="B3935" s="278">
        <v>2546.7199999999998</v>
      </c>
    </row>
    <row r="3936" spans="1:2" x14ac:dyDescent="0.25">
      <c r="A3936" s="277" t="s">
        <v>13385</v>
      </c>
      <c r="B3936" s="278">
        <v>2207.04</v>
      </c>
    </row>
    <row r="3937" spans="1:2" x14ac:dyDescent="0.25">
      <c r="A3937" s="277" t="s">
        <v>7077</v>
      </c>
      <c r="B3937" s="278">
        <v>2546.7199999999998</v>
      </c>
    </row>
    <row r="3938" spans="1:2" x14ac:dyDescent="0.25">
      <c r="A3938" s="277" t="s">
        <v>13386</v>
      </c>
      <c r="B3938" s="278">
        <v>2207.04</v>
      </c>
    </row>
    <row r="3939" spans="1:2" x14ac:dyDescent="0.25">
      <c r="A3939" s="277" t="s">
        <v>7078</v>
      </c>
      <c r="B3939" s="278">
        <v>3782.24</v>
      </c>
    </row>
    <row r="3940" spans="1:2" x14ac:dyDescent="0.25">
      <c r="A3940" s="277" t="s">
        <v>13387</v>
      </c>
      <c r="B3940" s="278">
        <v>3278.88</v>
      </c>
    </row>
    <row r="3941" spans="1:2" x14ac:dyDescent="0.25">
      <c r="A3941" s="277" t="s">
        <v>7079</v>
      </c>
      <c r="B3941" s="278">
        <v>3514.72</v>
      </c>
    </row>
    <row r="3942" spans="1:2" x14ac:dyDescent="0.25">
      <c r="A3942" s="277" t="s">
        <v>13388</v>
      </c>
      <c r="B3942" s="278">
        <v>3044.8</v>
      </c>
    </row>
    <row r="3943" spans="1:2" x14ac:dyDescent="0.25">
      <c r="A3943" s="277" t="s">
        <v>7080</v>
      </c>
      <c r="B3943" s="278">
        <v>3514.72</v>
      </c>
    </row>
    <row r="3944" spans="1:2" x14ac:dyDescent="0.25">
      <c r="A3944" s="277" t="s">
        <v>13389</v>
      </c>
      <c r="B3944" s="278">
        <v>3044.8</v>
      </c>
    </row>
    <row r="3945" spans="1:2" x14ac:dyDescent="0.25">
      <c r="A3945" s="277" t="s">
        <v>7081</v>
      </c>
      <c r="B3945" s="278">
        <v>3590.4</v>
      </c>
    </row>
    <row r="3946" spans="1:2" x14ac:dyDescent="0.25">
      <c r="A3946" s="277" t="s">
        <v>13390</v>
      </c>
      <c r="B3946" s="278">
        <v>3109.92</v>
      </c>
    </row>
    <row r="3947" spans="1:2" x14ac:dyDescent="0.25">
      <c r="A3947" s="277" t="s">
        <v>7082</v>
      </c>
      <c r="B3947" s="278">
        <v>3949.44</v>
      </c>
    </row>
    <row r="3948" spans="1:2" x14ac:dyDescent="0.25">
      <c r="A3948" s="277" t="s">
        <v>13391</v>
      </c>
      <c r="B3948" s="278">
        <v>3423.2</v>
      </c>
    </row>
    <row r="3949" spans="1:2" x14ac:dyDescent="0.25">
      <c r="A3949" s="277" t="s">
        <v>7083</v>
      </c>
      <c r="B3949" s="278">
        <v>4160.6400000000003</v>
      </c>
    </row>
    <row r="3950" spans="1:2" x14ac:dyDescent="0.25">
      <c r="A3950" s="277" t="s">
        <v>13392</v>
      </c>
      <c r="B3950" s="278">
        <v>3604.48</v>
      </c>
    </row>
    <row r="3951" spans="1:2" x14ac:dyDescent="0.25">
      <c r="A3951" s="277" t="s">
        <v>7084</v>
      </c>
      <c r="B3951" s="278">
        <v>4160.6400000000003</v>
      </c>
    </row>
    <row r="3952" spans="1:2" x14ac:dyDescent="0.25">
      <c r="A3952" s="277" t="s">
        <v>13393</v>
      </c>
      <c r="B3952" s="278">
        <v>3604.48</v>
      </c>
    </row>
    <row r="3953" spans="1:2" x14ac:dyDescent="0.25">
      <c r="A3953" s="277" t="s">
        <v>7085</v>
      </c>
      <c r="B3953" s="278">
        <v>2678.72</v>
      </c>
    </row>
    <row r="3954" spans="1:2" x14ac:dyDescent="0.25">
      <c r="A3954" s="277" t="s">
        <v>13394</v>
      </c>
      <c r="B3954" s="278">
        <v>2321.44</v>
      </c>
    </row>
    <row r="3955" spans="1:2" x14ac:dyDescent="0.25">
      <c r="A3955" s="277" t="s">
        <v>7086</v>
      </c>
      <c r="B3955" s="278">
        <v>1202.4000000000001</v>
      </c>
    </row>
    <row r="3956" spans="1:2" x14ac:dyDescent="0.25">
      <c r="A3956" s="277" t="s">
        <v>13395</v>
      </c>
      <c r="B3956" s="278">
        <v>1041.5999999999999</v>
      </c>
    </row>
    <row r="3957" spans="1:2" x14ac:dyDescent="0.25">
      <c r="A3957" s="277" t="s">
        <v>7087</v>
      </c>
      <c r="B3957" s="278">
        <v>2678.72</v>
      </c>
    </row>
    <row r="3958" spans="1:2" x14ac:dyDescent="0.25">
      <c r="A3958" s="277" t="s">
        <v>13396</v>
      </c>
      <c r="B3958" s="278">
        <v>2321.44</v>
      </c>
    </row>
    <row r="3959" spans="1:2" x14ac:dyDescent="0.25">
      <c r="A3959" s="277" t="s">
        <v>7088</v>
      </c>
      <c r="B3959" s="278">
        <v>4864.6400000000003</v>
      </c>
    </row>
    <row r="3960" spans="1:2" x14ac:dyDescent="0.25">
      <c r="A3960" s="277" t="s">
        <v>13397</v>
      </c>
      <c r="B3960" s="278">
        <v>4215.2</v>
      </c>
    </row>
    <row r="3961" spans="1:2" x14ac:dyDescent="0.25">
      <c r="A3961" s="277" t="s">
        <v>7089</v>
      </c>
      <c r="B3961" s="278">
        <v>5852</v>
      </c>
    </row>
    <row r="3962" spans="1:2" x14ac:dyDescent="0.25">
      <c r="A3962" s="277" t="s">
        <v>13398</v>
      </c>
      <c r="B3962" s="278">
        <v>5070.5600000000004</v>
      </c>
    </row>
    <row r="3963" spans="1:2" x14ac:dyDescent="0.25">
      <c r="A3963" s="277" t="s">
        <v>7090</v>
      </c>
      <c r="B3963" s="278">
        <v>8039.68</v>
      </c>
    </row>
    <row r="3964" spans="1:2" x14ac:dyDescent="0.25">
      <c r="A3964" s="277" t="s">
        <v>13399</v>
      </c>
      <c r="B3964" s="278">
        <v>6966.08</v>
      </c>
    </row>
    <row r="3965" spans="1:2" x14ac:dyDescent="0.25">
      <c r="A3965" s="277" t="s">
        <v>7091</v>
      </c>
      <c r="B3965" s="278">
        <v>5852</v>
      </c>
    </row>
    <row r="3966" spans="1:2" x14ac:dyDescent="0.25">
      <c r="A3966" s="277" t="s">
        <v>13400</v>
      </c>
      <c r="B3966" s="278">
        <v>5070.5600000000004</v>
      </c>
    </row>
    <row r="3967" spans="1:2" x14ac:dyDescent="0.25">
      <c r="A3967" s="277" t="s">
        <v>7092</v>
      </c>
      <c r="B3967" s="278">
        <v>14991.68</v>
      </c>
    </row>
    <row r="3968" spans="1:2" x14ac:dyDescent="0.25">
      <c r="A3968" s="277" t="s">
        <v>13401</v>
      </c>
      <c r="B3968" s="278">
        <v>12990.56</v>
      </c>
    </row>
    <row r="3969" spans="1:2" x14ac:dyDescent="0.25">
      <c r="A3969" s="277" t="s">
        <v>7093</v>
      </c>
      <c r="B3969" s="278">
        <v>29983.360000000001</v>
      </c>
    </row>
    <row r="3970" spans="1:2" x14ac:dyDescent="0.25">
      <c r="A3970" s="277" t="s">
        <v>13402</v>
      </c>
      <c r="B3970" s="278">
        <v>25981.119999999999</v>
      </c>
    </row>
    <row r="3971" spans="1:2" x14ac:dyDescent="0.25">
      <c r="A3971" s="277" t="s">
        <v>7094</v>
      </c>
      <c r="B3971" s="278">
        <v>34481.919999999998</v>
      </c>
    </row>
    <row r="3972" spans="1:2" x14ac:dyDescent="0.25">
      <c r="A3972" s="277" t="s">
        <v>13403</v>
      </c>
      <c r="B3972" s="278">
        <v>29877.759999999998</v>
      </c>
    </row>
    <row r="3973" spans="1:2" x14ac:dyDescent="0.25">
      <c r="A3973" s="277" t="s">
        <v>7095</v>
      </c>
      <c r="B3973" s="278">
        <v>4864.6400000000003</v>
      </c>
    </row>
    <row r="3974" spans="1:2" x14ac:dyDescent="0.25">
      <c r="A3974" s="277" t="s">
        <v>13404</v>
      </c>
      <c r="B3974" s="278">
        <v>4215.2</v>
      </c>
    </row>
    <row r="3975" spans="1:2" x14ac:dyDescent="0.25">
      <c r="A3975" s="277" t="s">
        <v>7096</v>
      </c>
      <c r="B3975" s="278">
        <v>3219.04</v>
      </c>
    </row>
    <row r="3976" spans="1:2" x14ac:dyDescent="0.25">
      <c r="A3976" s="277" t="s">
        <v>13405</v>
      </c>
      <c r="B3976" s="278">
        <v>2789.6</v>
      </c>
    </row>
    <row r="3977" spans="1:2" x14ac:dyDescent="0.25">
      <c r="A3977" s="277" t="s">
        <v>7097</v>
      </c>
      <c r="B3977" s="278">
        <v>5614.4</v>
      </c>
    </row>
    <row r="3978" spans="1:2" x14ac:dyDescent="0.25">
      <c r="A3978" s="277" t="s">
        <v>13406</v>
      </c>
      <c r="B3978" s="278">
        <v>4866.3999999999996</v>
      </c>
    </row>
    <row r="3979" spans="1:2" x14ac:dyDescent="0.25">
      <c r="A3979" s="277" t="s">
        <v>7098</v>
      </c>
      <c r="B3979" s="278">
        <v>4160.6400000000003</v>
      </c>
    </row>
    <row r="3980" spans="1:2" x14ac:dyDescent="0.25">
      <c r="A3980" s="277" t="s">
        <v>13407</v>
      </c>
      <c r="B3980" s="278">
        <v>3604.48</v>
      </c>
    </row>
    <row r="3981" spans="1:2" x14ac:dyDescent="0.25">
      <c r="A3981" s="277" t="s">
        <v>27112</v>
      </c>
      <c r="B3981" s="278">
        <v>21165.759999999998</v>
      </c>
    </row>
    <row r="3982" spans="1:2" x14ac:dyDescent="0.25">
      <c r="A3982" s="277" t="s">
        <v>27113</v>
      </c>
      <c r="B3982" s="278">
        <v>18339.2</v>
      </c>
    </row>
    <row r="3983" spans="1:2" x14ac:dyDescent="0.25">
      <c r="A3983" s="277" t="s">
        <v>7099</v>
      </c>
      <c r="B3983" s="278">
        <v>3219.04</v>
      </c>
    </row>
    <row r="3984" spans="1:2" x14ac:dyDescent="0.25">
      <c r="A3984" s="277" t="s">
        <v>13408</v>
      </c>
      <c r="B3984" s="278">
        <v>2789.6</v>
      </c>
    </row>
    <row r="3985" spans="1:2" x14ac:dyDescent="0.25">
      <c r="A3985" s="277" t="s">
        <v>7100</v>
      </c>
      <c r="B3985" s="278">
        <v>3219.04</v>
      </c>
    </row>
    <row r="3986" spans="1:2" x14ac:dyDescent="0.25">
      <c r="A3986" s="277" t="s">
        <v>13409</v>
      </c>
      <c r="B3986" s="278">
        <v>2789.6</v>
      </c>
    </row>
    <row r="3987" spans="1:2" x14ac:dyDescent="0.25">
      <c r="A3987" s="277" t="s">
        <v>7101</v>
      </c>
      <c r="B3987" s="278">
        <v>3514.72</v>
      </c>
    </row>
    <row r="3988" spans="1:2" x14ac:dyDescent="0.25">
      <c r="A3988" s="277" t="s">
        <v>13410</v>
      </c>
      <c r="B3988" s="278">
        <v>3044.8</v>
      </c>
    </row>
    <row r="3989" spans="1:2" x14ac:dyDescent="0.25">
      <c r="A3989" s="277" t="s">
        <v>7102</v>
      </c>
      <c r="B3989" s="278">
        <v>3514.72</v>
      </c>
    </row>
    <row r="3990" spans="1:2" x14ac:dyDescent="0.25">
      <c r="A3990" s="277" t="s">
        <v>13411</v>
      </c>
      <c r="B3990" s="278">
        <v>3044.8</v>
      </c>
    </row>
    <row r="3991" spans="1:2" x14ac:dyDescent="0.25">
      <c r="A3991" s="277" t="s">
        <v>7103</v>
      </c>
      <c r="B3991" s="278">
        <v>4864.6400000000003</v>
      </c>
    </row>
    <row r="3992" spans="1:2" x14ac:dyDescent="0.25">
      <c r="A3992" s="277" t="s">
        <v>13412</v>
      </c>
      <c r="B3992" s="278">
        <v>4215.2</v>
      </c>
    </row>
    <row r="3993" spans="1:2" x14ac:dyDescent="0.25">
      <c r="A3993" s="277" t="s">
        <v>7104</v>
      </c>
      <c r="B3993" s="278">
        <v>3514.72</v>
      </c>
    </row>
    <row r="3994" spans="1:2" x14ac:dyDescent="0.25">
      <c r="A3994" s="277" t="s">
        <v>13413</v>
      </c>
      <c r="B3994" s="278">
        <v>3044.8</v>
      </c>
    </row>
    <row r="3995" spans="1:2" x14ac:dyDescent="0.25">
      <c r="A3995" s="277" t="s">
        <v>7105</v>
      </c>
      <c r="B3995" s="278">
        <v>5852</v>
      </c>
    </row>
    <row r="3996" spans="1:2" x14ac:dyDescent="0.25">
      <c r="A3996" s="277" t="s">
        <v>13414</v>
      </c>
      <c r="B3996" s="278">
        <v>5070.5600000000004</v>
      </c>
    </row>
    <row r="3997" spans="1:2" x14ac:dyDescent="0.25">
      <c r="A3997" s="277" t="s">
        <v>7106</v>
      </c>
      <c r="B3997" s="278">
        <v>4864.6400000000003</v>
      </c>
    </row>
    <row r="3998" spans="1:2" x14ac:dyDescent="0.25">
      <c r="A3998" s="277" t="s">
        <v>13415</v>
      </c>
      <c r="B3998" s="278">
        <v>4215.2</v>
      </c>
    </row>
    <row r="3999" spans="1:2" x14ac:dyDescent="0.25">
      <c r="A3999" s="277" t="s">
        <v>7107</v>
      </c>
      <c r="B3999" s="278">
        <v>2678.72</v>
      </c>
    </row>
    <row r="4000" spans="1:2" x14ac:dyDescent="0.25">
      <c r="A4000" s="277" t="s">
        <v>13416</v>
      </c>
      <c r="B4000" s="278">
        <v>2321.44</v>
      </c>
    </row>
    <row r="4001" spans="1:2" x14ac:dyDescent="0.25">
      <c r="A4001" s="277" t="s">
        <v>7108</v>
      </c>
      <c r="B4001" s="278">
        <v>4864.6400000000003</v>
      </c>
    </row>
    <row r="4002" spans="1:2" x14ac:dyDescent="0.25">
      <c r="A4002" s="277" t="s">
        <v>13417</v>
      </c>
      <c r="B4002" s="278">
        <v>4215.2</v>
      </c>
    </row>
    <row r="4003" spans="1:2" x14ac:dyDescent="0.25">
      <c r="A4003" s="277" t="s">
        <v>7109</v>
      </c>
      <c r="B4003" s="278">
        <v>3514.72</v>
      </c>
    </row>
    <row r="4004" spans="1:2" x14ac:dyDescent="0.25">
      <c r="A4004" s="277" t="s">
        <v>13418</v>
      </c>
      <c r="B4004" s="278">
        <v>3044.8</v>
      </c>
    </row>
    <row r="4005" spans="1:2" x14ac:dyDescent="0.25">
      <c r="A4005" s="277" t="s">
        <v>7110</v>
      </c>
      <c r="B4005" s="278">
        <v>3782.24</v>
      </c>
    </row>
    <row r="4006" spans="1:2" x14ac:dyDescent="0.25">
      <c r="A4006" s="277" t="s">
        <v>13419</v>
      </c>
      <c r="B4006" s="278">
        <v>3278.88</v>
      </c>
    </row>
    <row r="4007" spans="1:2" x14ac:dyDescent="0.25">
      <c r="A4007" s="277" t="s">
        <v>7111</v>
      </c>
      <c r="B4007" s="278">
        <v>3782.24</v>
      </c>
    </row>
    <row r="4008" spans="1:2" x14ac:dyDescent="0.25">
      <c r="A4008" s="277" t="s">
        <v>13420</v>
      </c>
      <c r="B4008" s="278">
        <v>3278.88</v>
      </c>
    </row>
    <row r="4009" spans="1:2" x14ac:dyDescent="0.25">
      <c r="A4009" s="277" t="s">
        <v>7112</v>
      </c>
      <c r="B4009" s="278">
        <v>3949.44</v>
      </c>
    </row>
    <row r="4010" spans="1:2" x14ac:dyDescent="0.25">
      <c r="A4010" s="277" t="s">
        <v>13421</v>
      </c>
      <c r="B4010" s="278">
        <v>3423.2</v>
      </c>
    </row>
    <row r="4011" spans="1:2" x14ac:dyDescent="0.25">
      <c r="A4011" s="277" t="s">
        <v>7113</v>
      </c>
      <c r="B4011" s="278">
        <v>3514.72</v>
      </c>
    </row>
    <row r="4012" spans="1:2" x14ac:dyDescent="0.25">
      <c r="A4012" s="277" t="s">
        <v>13422</v>
      </c>
      <c r="B4012" s="278">
        <v>3044.8</v>
      </c>
    </row>
    <row r="4013" spans="1:2" x14ac:dyDescent="0.25">
      <c r="A4013" s="277" t="s">
        <v>7114</v>
      </c>
      <c r="B4013" s="278">
        <v>3521.76</v>
      </c>
    </row>
    <row r="4014" spans="1:2" x14ac:dyDescent="0.25">
      <c r="A4014" s="277" t="s">
        <v>13423</v>
      </c>
      <c r="B4014" s="278">
        <v>3051.84</v>
      </c>
    </row>
    <row r="4015" spans="1:2" x14ac:dyDescent="0.25">
      <c r="A4015" s="277" t="s">
        <v>7115</v>
      </c>
      <c r="B4015" s="278">
        <v>2171.84</v>
      </c>
    </row>
    <row r="4016" spans="1:2" x14ac:dyDescent="0.25">
      <c r="A4016" s="277" t="s">
        <v>13424</v>
      </c>
      <c r="B4016" s="278">
        <v>1883.2</v>
      </c>
    </row>
    <row r="4017" spans="1:2" x14ac:dyDescent="0.25">
      <c r="A4017" s="277" t="s">
        <v>7116</v>
      </c>
      <c r="B4017" s="278">
        <v>4160.6400000000003</v>
      </c>
    </row>
    <row r="4018" spans="1:2" x14ac:dyDescent="0.25">
      <c r="A4018" s="277" t="s">
        <v>13425</v>
      </c>
      <c r="B4018" s="278">
        <v>3604.48</v>
      </c>
    </row>
    <row r="4019" spans="1:2" x14ac:dyDescent="0.25">
      <c r="A4019" s="277" t="s">
        <v>7117</v>
      </c>
      <c r="B4019" s="278">
        <v>7316.32</v>
      </c>
    </row>
    <row r="4020" spans="1:2" x14ac:dyDescent="0.25">
      <c r="A4020" s="277" t="s">
        <v>13426</v>
      </c>
      <c r="B4020" s="278">
        <v>6339.52</v>
      </c>
    </row>
    <row r="4021" spans="1:2" x14ac:dyDescent="0.25">
      <c r="A4021" s="277" t="s">
        <v>7118</v>
      </c>
      <c r="B4021" s="278">
        <v>3782.24</v>
      </c>
    </row>
    <row r="4022" spans="1:2" x14ac:dyDescent="0.25">
      <c r="A4022" s="277" t="s">
        <v>13427</v>
      </c>
      <c r="B4022" s="278">
        <v>3278.88</v>
      </c>
    </row>
    <row r="4023" spans="1:2" x14ac:dyDescent="0.25">
      <c r="A4023" s="277" t="s">
        <v>7119</v>
      </c>
      <c r="B4023" s="278">
        <v>8039.68</v>
      </c>
    </row>
    <row r="4024" spans="1:2" x14ac:dyDescent="0.25">
      <c r="A4024" s="277" t="s">
        <v>13428</v>
      </c>
      <c r="B4024" s="278">
        <v>6966.08</v>
      </c>
    </row>
    <row r="4025" spans="1:2" x14ac:dyDescent="0.25">
      <c r="A4025" s="277" t="s">
        <v>7120</v>
      </c>
      <c r="B4025" s="278">
        <v>5852</v>
      </c>
    </row>
    <row r="4026" spans="1:2" x14ac:dyDescent="0.25">
      <c r="A4026" s="277" t="s">
        <v>13429</v>
      </c>
      <c r="B4026" s="278">
        <v>5070.5600000000004</v>
      </c>
    </row>
    <row r="4027" spans="1:2" x14ac:dyDescent="0.25">
      <c r="A4027" s="277" t="s">
        <v>7121</v>
      </c>
      <c r="B4027" s="278">
        <v>14991.68</v>
      </c>
    </row>
    <row r="4028" spans="1:2" x14ac:dyDescent="0.25">
      <c r="A4028" s="277" t="s">
        <v>13430</v>
      </c>
      <c r="B4028" s="278">
        <v>12990.56</v>
      </c>
    </row>
    <row r="4029" spans="1:2" x14ac:dyDescent="0.25">
      <c r="A4029" s="277" t="s">
        <v>7122</v>
      </c>
      <c r="B4029" s="278">
        <v>5852</v>
      </c>
    </row>
    <row r="4030" spans="1:2" x14ac:dyDescent="0.25">
      <c r="A4030" s="277" t="s">
        <v>13431</v>
      </c>
      <c r="B4030" s="278">
        <v>5070.5600000000004</v>
      </c>
    </row>
    <row r="4031" spans="1:2" x14ac:dyDescent="0.25">
      <c r="A4031" s="277" t="s">
        <v>7123</v>
      </c>
      <c r="B4031" s="278">
        <v>5852</v>
      </c>
    </row>
    <row r="4032" spans="1:2" x14ac:dyDescent="0.25">
      <c r="A4032" s="277" t="s">
        <v>13432</v>
      </c>
      <c r="B4032" s="278">
        <v>5070.5600000000004</v>
      </c>
    </row>
    <row r="4033" spans="1:2" x14ac:dyDescent="0.25">
      <c r="A4033" s="277" t="s">
        <v>7124</v>
      </c>
      <c r="B4033" s="278">
        <v>3219.04</v>
      </c>
    </row>
    <row r="4034" spans="1:2" x14ac:dyDescent="0.25">
      <c r="A4034" s="277" t="s">
        <v>13433</v>
      </c>
      <c r="B4034" s="278">
        <v>2789.6</v>
      </c>
    </row>
    <row r="4035" spans="1:2" x14ac:dyDescent="0.25">
      <c r="A4035" s="277" t="s">
        <v>7125</v>
      </c>
      <c r="B4035" s="278">
        <v>5852</v>
      </c>
    </row>
    <row r="4036" spans="1:2" x14ac:dyDescent="0.25">
      <c r="A4036" s="277" t="s">
        <v>13434</v>
      </c>
      <c r="B4036" s="278">
        <v>5070.5600000000004</v>
      </c>
    </row>
    <row r="4037" spans="1:2" x14ac:dyDescent="0.25">
      <c r="A4037" s="277" t="s">
        <v>7126</v>
      </c>
      <c r="B4037" s="278">
        <v>5852</v>
      </c>
    </row>
    <row r="4038" spans="1:2" x14ac:dyDescent="0.25">
      <c r="A4038" s="277" t="s">
        <v>13435</v>
      </c>
      <c r="B4038" s="278">
        <v>5070.5600000000004</v>
      </c>
    </row>
    <row r="4039" spans="1:2" x14ac:dyDescent="0.25">
      <c r="A4039" s="277" t="s">
        <v>7127</v>
      </c>
      <c r="B4039" s="278">
        <v>14991.68</v>
      </c>
    </row>
    <row r="4040" spans="1:2" x14ac:dyDescent="0.25">
      <c r="A4040" s="277" t="s">
        <v>13436</v>
      </c>
      <c r="B4040" s="278">
        <v>12990.56</v>
      </c>
    </row>
    <row r="4041" spans="1:2" x14ac:dyDescent="0.25">
      <c r="A4041" s="277" t="s">
        <v>7128</v>
      </c>
      <c r="B4041" s="278">
        <v>4160.6400000000003</v>
      </c>
    </row>
    <row r="4042" spans="1:2" x14ac:dyDescent="0.25">
      <c r="A4042" s="277" t="s">
        <v>13437</v>
      </c>
      <c r="B4042" s="278">
        <v>3604.48</v>
      </c>
    </row>
    <row r="4043" spans="1:2" x14ac:dyDescent="0.25">
      <c r="A4043" s="277" t="s">
        <v>7129</v>
      </c>
      <c r="B4043" s="278">
        <v>3219.04</v>
      </c>
    </row>
    <row r="4044" spans="1:2" x14ac:dyDescent="0.25">
      <c r="A4044" s="277" t="s">
        <v>13438</v>
      </c>
      <c r="B4044" s="278">
        <v>2789.6</v>
      </c>
    </row>
    <row r="4045" spans="1:2" x14ac:dyDescent="0.25">
      <c r="A4045" s="277" t="s">
        <v>7130</v>
      </c>
      <c r="B4045" s="278">
        <v>3782.24</v>
      </c>
    </row>
    <row r="4046" spans="1:2" x14ac:dyDescent="0.25">
      <c r="A4046" s="277" t="s">
        <v>13439</v>
      </c>
      <c r="B4046" s="278">
        <v>3278.88</v>
      </c>
    </row>
    <row r="4047" spans="1:2" x14ac:dyDescent="0.25">
      <c r="A4047" s="277" t="s">
        <v>7131</v>
      </c>
      <c r="B4047" s="278">
        <v>3782.24</v>
      </c>
    </row>
    <row r="4048" spans="1:2" x14ac:dyDescent="0.25">
      <c r="A4048" s="277" t="s">
        <v>13440</v>
      </c>
      <c r="B4048" s="278">
        <v>3278.88</v>
      </c>
    </row>
    <row r="4049" spans="1:2" x14ac:dyDescent="0.25">
      <c r="A4049" s="277" t="s">
        <v>7132</v>
      </c>
      <c r="B4049" s="278">
        <v>2546.7199999999998</v>
      </c>
    </row>
    <row r="4050" spans="1:2" x14ac:dyDescent="0.25">
      <c r="A4050" s="277" t="s">
        <v>13441</v>
      </c>
      <c r="B4050" s="278">
        <v>2207.04</v>
      </c>
    </row>
    <row r="4051" spans="1:2" x14ac:dyDescent="0.25">
      <c r="A4051" s="277" t="s">
        <v>7133</v>
      </c>
      <c r="B4051" s="278">
        <v>2546.7199999999998</v>
      </c>
    </row>
    <row r="4052" spans="1:2" x14ac:dyDescent="0.25">
      <c r="A4052" s="277" t="s">
        <v>13442</v>
      </c>
      <c r="B4052" s="278">
        <v>2207.04</v>
      </c>
    </row>
    <row r="4053" spans="1:2" x14ac:dyDescent="0.25">
      <c r="A4053" s="277" t="s">
        <v>7134</v>
      </c>
      <c r="B4053" s="278">
        <v>12559.39</v>
      </c>
    </row>
    <row r="4054" spans="1:2" x14ac:dyDescent="0.25">
      <c r="A4054" s="277" t="s">
        <v>13443</v>
      </c>
      <c r="B4054" s="278">
        <v>10884.25</v>
      </c>
    </row>
    <row r="4055" spans="1:2" x14ac:dyDescent="0.25">
      <c r="A4055" s="277" t="s">
        <v>7135</v>
      </c>
      <c r="B4055" s="278">
        <v>25118.78</v>
      </c>
    </row>
    <row r="4056" spans="1:2" x14ac:dyDescent="0.25">
      <c r="A4056" s="277" t="s">
        <v>13444</v>
      </c>
      <c r="B4056" s="278">
        <v>21768.51</v>
      </c>
    </row>
    <row r="4057" spans="1:2" x14ac:dyDescent="0.25">
      <c r="A4057" s="277" t="s">
        <v>7136</v>
      </c>
      <c r="B4057" s="278">
        <v>37678.17</v>
      </c>
    </row>
    <row r="4058" spans="1:2" x14ac:dyDescent="0.25">
      <c r="A4058" s="277" t="s">
        <v>13445</v>
      </c>
      <c r="B4058" s="278">
        <v>32652.76</v>
      </c>
    </row>
    <row r="4059" spans="1:2" x14ac:dyDescent="0.25">
      <c r="A4059" s="277" t="s">
        <v>23877</v>
      </c>
      <c r="B4059" s="278">
        <v>50237.56</v>
      </c>
    </row>
    <row r="4060" spans="1:2" x14ac:dyDescent="0.25">
      <c r="A4060" s="277" t="s">
        <v>23878</v>
      </c>
      <c r="B4060" s="278">
        <v>43537.02</v>
      </c>
    </row>
    <row r="4061" spans="1:2" x14ac:dyDescent="0.25">
      <c r="A4061" s="277" t="s">
        <v>11596</v>
      </c>
      <c r="B4061" s="278">
        <v>9732.73</v>
      </c>
    </row>
    <row r="4062" spans="1:2" x14ac:dyDescent="0.25">
      <c r="A4062" s="277" t="s">
        <v>13446</v>
      </c>
      <c r="B4062" s="278">
        <v>8434.6</v>
      </c>
    </row>
    <row r="4063" spans="1:2" x14ac:dyDescent="0.25">
      <c r="A4063" s="277" t="s">
        <v>11595</v>
      </c>
      <c r="B4063" s="278">
        <v>19465.46</v>
      </c>
    </row>
    <row r="4064" spans="1:2" x14ac:dyDescent="0.25">
      <c r="A4064" s="277" t="s">
        <v>13447</v>
      </c>
      <c r="B4064" s="278">
        <v>16869.21</v>
      </c>
    </row>
    <row r="4065" spans="1:2" x14ac:dyDescent="0.25">
      <c r="A4065" s="277" t="s">
        <v>11594</v>
      </c>
      <c r="B4065" s="278">
        <v>29198.2</v>
      </c>
    </row>
    <row r="4066" spans="1:2" x14ac:dyDescent="0.25">
      <c r="A4066" s="277" t="s">
        <v>13448</v>
      </c>
      <c r="B4066" s="278">
        <v>25303.82</v>
      </c>
    </row>
    <row r="4067" spans="1:2" x14ac:dyDescent="0.25">
      <c r="A4067" s="277" t="s">
        <v>23879</v>
      </c>
      <c r="B4067" s="278">
        <v>38930.93</v>
      </c>
    </row>
    <row r="4068" spans="1:2" x14ac:dyDescent="0.25">
      <c r="A4068" s="277" t="s">
        <v>23880</v>
      </c>
      <c r="B4068" s="278">
        <v>33738.43</v>
      </c>
    </row>
    <row r="4069" spans="1:2" x14ac:dyDescent="0.25">
      <c r="A4069" s="277" t="s">
        <v>11593</v>
      </c>
      <c r="B4069" s="278">
        <v>7877</v>
      </c>
    </row>
    <row r="4070" spans="1:2" x14ac:dyDescent="0.25">
      <c r="A4070" s="277" t="s">
        <v>13449</v>
      </c>
      <c r="B4070" s="278">
        <v>6825</v>
      </c>
    </row>
    <row r="4071" spans="1:2" x14ac:dyDescent="0.25">
      <c r="A4071" s="277" t="s">
        <v>7137</v>
      </c>
      <c r="B4071" s="278">
        <v>15629.09</v>
      </c>
    </row>
    <row r="4072" spans="1:2" x14ac:dyDescent="0.25">
      <c r="A4072" s="277" t="s">
        <v>13450</v>
      </c>
      <c r="B4072" s="278">
        <v>13541.36</v>
      </c>
    </row>
    <row r="4073" spans="1:2" x14ac:dyDescent="0.25">
      <c r="A4073" s="277" t="s">
        <v>7138</v>
      </c>
      <c r="B4073" s="278">
        <v>31258.19</v>
      </c>
    </row>
    <row r="4074" spans="1:2" x14ac:dyDescent="0.25">
      <c r="A4074" s="277" t="s">
        <v>13451</v>
      </c>
      <c r="B4074" s="278">
        <v>27082.73</v>
      </c>
    </row>
    <row r="4075" spans="1:2" x14ac:dyDescent="0.25">
      <c r="A4075" s="277" t="s">
        <v>7139</v>
      </c>
      <c r="B4075" s="278">
        <v>46887.29</v>
      </c>
    </row>
    <row r="4076" spans="1:2" x14ac:dyDescent="0.25">
      <c r="A4076" s="277" t="s">
        <v>13452</v>
      </c>
      <c r="B4076" s="278">
        <v>40624.1</v>
      </c>
    </row>
    <row r="4077" spans="1:2" x14ac:dyDescent="0.25">
      <c r="A4077" s="277" t="s">
        <v>7140</v>
      </c>
      <c r="B4077" s="278">
        <v>62516.39</v>
      </c>
    </row>
    <row r="4078" spans="1:2" x14ac:dyDescent="0.25">
      <c r="A4078" s="277" t="s">
        <v>13453</v>
      </c>
      <c r="B4078" s="278">
        <v>54165.47</v>
      </c>
    </row>
    <row r="4079" spans="1:2" x14ac:dyDescent="0.25">
      <c r="A4079" s="277" t="s">
        <v>11592</v>
      </c>
      <c r="B4079" s="278">
        <v>12111.56</v>
      </c>
    </row>
    <row r="4080" spans="1:2" x14ac:dyDescent="0.25">
      <c r="A4080" s="277" t="s">
        <v>13454</v>
      </c>
      <c r="B4080" s="278">
        <v>10493.7</v>
      </c>
    </row>
    <row r="4081" spans="1:2" x14ac:dyDescent="0.25">
      <c r="A4081" s="277" t="s">
        <v>11591</v>
      </c>
      <c r="B4081" s="278">
        <v>24223.119999999999</v>
      </c>
    </row>
    <row r="4082" spans="1:2" x14ac:dyDescent="0.25">
      <c r="A4082" s="277" t="s">
        <v>13455</v>
      </c>
      <c r="B4082" s="278">
        <v>20987.4</v>
      </c>
    </row>
    <row r="4083" spans="1:2" x14ac:dyDescent="0.25">
      <c r="A4083" s="277" t="s">
        <v>11590</v>
      </c>
      <c r="B4083" s="278">
        <v>36334.68</v>
      </c>
    </row>
    <row r="4084" spans="1:2" x14ac:dyDescent="0.25">
      <c r="A4084" s="277" t="s">
        <v>13456</v>
      </c>
      <c r="B4084" s="278">
        <v>31481.1</v>
      </c>
    </row>
    <row r="4085" spans="1:2" x14ac:dyDescent="0.25">
      <c r="A4085" s="277" t="s">
        <v>11589</v>
      </c>
      <c r="B4085" s="278">
        <v>48446.239999999998</v>
      </c>
    </row>
    <row r="4086" spans="1:2" x14ac:dyDescent="0.25">
      <c r="A4086" s="277" t="s">
        <v>13457</v>
      </c>
      <c r="B4086" s="278">
        <v>41974.81</v>
      </c>
    </row>
    <row r="4087" spans="1:2" x14ac:dyDescent="0.25">
      <c r="A4087" s="277" t="s">
        <v>11588</v>
      </c>
      <c r="B4087" s="278">
        <v>4434</v>
      </c>
    </row>
    <row r="4088" spans="1:2" x14ac:dyDescent="0.25">
      <c r="A4088" s="277" t="s">
        <v>13458</v>
      </c>
      <c r="B4088" s="278">
        <v>3964</v>
      </c>
    </row>
    <row r="4089" spans="1:2" x14ac:dyDescent="0.25">
      <c r="A4089" s="277" t="s">
        <v>1285</v>
      </c>
      <c r="B4089" s="278">
        <v>24.66</v>
      </c>
    </row>
    <row r="4090" spans="1:2" x14ac:dyDescent="0.25">
      <c r="A4090" s="277" t="s">
        <v>13459</v>
      </c>
      <c r="B4090" s="278">
        <v>21.4</v>
      </c>
    </row>
    <row r="4091" spans="1:2" x14ac:dyDescent="0.25">
      <c r="A4091" s="277" t="s">
        <v>1286</v>
      </c>
      <c r="B4091" s="278">
        <v>36.06</v>
      </c>
    </row>
    <row r="4092" spans="1:2" x14ac:dyDescent="0.25">
      <c r="A4092" s="277" t="s">
        <v>13460</v>
      </c>
      <c r="B4092" s="278">
        <v>31.3</v>
      </c>
    </row>
    <row r="4093" spans="1:2" x14ac:dyDescent="0.25">
      <c r="A4093" s="277" t="s">
        <v>1287</v>
      </c>
      <c r="B4093" s="278">
        <v>50.28</v>
      </c>
    </row>
    <row r="4094" spans="1:2" x14ac:dyDescent="0.25">
      <c r="A4094" s="277" t="s">
        <v>13461</v>
      </c>
      <c r="B4094" s="278">
        <v>43.97</v>
      </c>
    </row>
    <row r="4095" spans="1:2" x14ac:dyDescent="0.25">
      <c r="A4095" s="277" t="s">
        <v>1288</v>
      </c>
      <c r="B4095" s="278">
        <v>64.19</v>
      </c>
    </row>
    <row r="4096" spans="1:2" x14ac:dyDescent="0.25">
      <c r="A4096" s="277" t="s">
        <v>13462</v>
      </c>
      <c r="B4096" s="278">
        <v>56.27</v>
      </c>
    </row>
    <row r="4097" spans="1:2" x14ac:dyDescent="0.25">
      <c r="A4097" s="277" t="s">
        <v>1289</v>
      </c>
      <c r="B4097" s="278">
        <v>75.569999999999993</v>
      </c>
    </row>
    <row r="4098" spans="1:2" x14ac:dyDescent="0.25">
      <c r="A4098" s="277" t="s">
        <v>13463</v>
      </c>
      <c r="B4098" s="278">
        <v>66.27</v>
      </c>
    </row>
    <row r="4099" spans="1:2" x14ac:dyDescent="0.25">
      <c r="A4099" s="277" t="s">
        <v>7141</v>
      </c>
      <c r="B4099" s="278">
        <v>36.08</v>
      </c>
    </row>
    <row r="4100" spans="1:2" x14ac:dyDescent="0.25">
      <c r="A4100" s="277" t="s">
        <v>13464</v>
      </c>
      <c r="B4100" s="278">
        <v>31.56</v>
      </c>
    </row>
    <row r="4101" spans="1:2" x14ac:dyDescent="0.25">
      <c r="A4101" s="277" t="s">
        <v>1290</v>
      </c>
      <c r="B4101" s="278">
        <v>53.53</v>
      </c>
    </row>
    <row r="4102" spans="1:2" x14ac:dyDescent="0.25">
      <c r="A4102" s="277" t="s">
        <v>13465</v>
      </c>
      <c r="B4102" s="278">
        <v>46.81</v>
      </c>
    </row>
    <row r="4103" spans="1:2" x14ac:dyDescent="0.25">
      <c r="A4103" s="277" t="s">
        <v>1291</v>
      </c>
      <c r="B4103" s="278">
        <v>66.41</v>
      </c>
    </row>
    <row r="4104" spans="1:2" x14ac:dyDescent="0.25">
      <c r="A4104" s="277" t="s">
        <v>13466</v>
      </c>
      <c r="B4104" s="278">
        <v>58.22</v>
      </c>
    </row>
    <row r="4105" spans="1:2" x14ac:dyDescent="0.25">
      <c r="A4105" s="277" t="s">
        <v>1292</v>
      </c>
      <c r="B4105" s="278">
        <v>82.83</v>
      </c>
    </row>
    <row r="4106" spans="1:2" x14ac:dyDescent="0.25">
      <c r="A4106" s="277" t="s">
        <v>13467</v>
      </c>
      <c r="B4106" s="278">
        <v>72.59</v>
      </c>
    </row>
    <row r="4107" spans="1:2" x14ac:dyDescent="0.25">
      <c r="A4107" s="277" t="s">
        <v>1293</v>
      </c>
      <c r="B4107" s="278">
        <v>96.24</v>
      </c>
    </row>
    <row r="4108" spans="1:2" x14ac:dyDescent="0.25">
      <c r="A4108" s="277" t="s">
        <v>13468</v>
      </c>
      <c r="B4108" s="278">
        <v>84.44</v>
      </c>
    </row>
    <row r="4109" spans="1:2" x14ac:dyDescent="0.25">
      <c r="A4109" s="277" t="s">
        <v>1294</v>
      </c>
      <c r="B4109" s="278">
        <v>118.69</v>
      </c>
    </row>
    <row r="4110" spans="1:2" x14ac:dyDescent="0.25">
      <c r="A4110" s="277" t="s">
        <v>13469</v>
      </c>
      <c r="B4110" s="278">
        <v>104.15</v>
      </c>
    </row>
    <row r="4111" spans="1:2" x14ac:dyDescent="0.25">
      <c r="A4111" s="277" t="s">
        <v>1295</v>
      </c>
      <c r="B4111" s="278">
        <v>137.29</v>
      </c>
    </row>
    <row r="4112" spans="1:2" x14ac:dyDescent="0.25">
      <c r="A4112" s="277" t="s">
        <v>13470</v>
      </c>
      <c r="B4112" s="278">
        <v>120.55</v>
      </c>
    </row>
    <row r="4113" spans="1:2" x14ac:dyDescent="0.25">
      <c r="A4113" s="277" t="s">
        <v>1296</v>
      </c>
      <c r="B4113" s="278">
        <v>215.19</v>
      </c>
    </row>
    <row r="4114" spans="1:2" x14ac:dyDescent="0.25">
      <c r="A4114" s="277" t="s">
        <v>13471</v>
      </c>
      <c r="B4114" s="278">
        <v>196.06</v>
      </c>
    </row>
    <row r="4115" spans="1:2" x14ac:dyDescent="0.25">
      <c r="A4115" s="277" t="s">
        <v>1297</v>
      </c>
      <c r="B4115" s="278">
        <v>238.65</v>
      </c>
    </row>
    <row r="4116" spans="1:2" x14ac:dyDescent="0.25">
      <c r="A4116" s="277" t="s">
        <v>13472</v>
      </c>
      <c r="B4116" s="278">
        <v>217.77</v>
      </c>
    </row>
    <row r="4117" spans="1:2" x14ac:dyDescent="0.25">
      <c r="A4117" s="277" t="s">
        <v>1298</v>
      </c>
      <c r="B4117" s="278">
        <v>268.91000000000003</v>
      </c>
    </row>
    <row r="4118" spans="1:2" x14ac:dyDescent="0.25">
      <c r="A4118" s="277" t="s">
        <v>13473</v>
      </c>
      <c r="B4118" s="278">
        <v>245.37</v>
      </c>
    </row>
    <row r="4119" spans="1:2" x14ac:dyDescent="0.25">
      <c r="A4119" s="277" t="s">
        <v>1299</v>
      </c>
      <c r="B4119" s="278">
        <v>325.58</v>
      </c>
    </row>
    <row r="4120" spans="1:2" x14ac:dyDescent="0.25">
      <c r="A4120" s="277" t="s">
        <v>13474</v>
      </c>
      <c r="B4120" s="278">
        <v>296.07</v>
      </c>
    </row>
    <row r="4121" spans="1:2" x14ac:dyDescent="0.25">
      <c r="A4121" s="277" t="s">
        <v>7142</v>
      </c>
      <c r="B4121" s="278">
        <v>385.7</v>
      </c>
    </row>
    <row r="4122" spans="1:2" x14ac:dyDescent="0.25">
      <c r="A4122" s="277" t="s">
        <v>13475</v>
      </c>
      <c r="B4122" s="278">
        <v>349.95</v>
      </c>
    </row>
    <row r="4123" spans="1:2" x14ac:dyDescent="0.25">
      <c r="A4123" s="277" t="s">
        <v>7143</v>
      </c>
      <c r="B4123" s="278">
        <v>429.58</v>
      </c>
    </row>
    <row r="4124" spans="1:2" x14ac:dyDescent="0.25">
      <c r="A4124" s="277" t="s">
        <v>13476</v>
      </c>
      <c r="B4124" s="278">
        <v>389.25</v>
      </c>
    </row>
    <row r="4125" spans="1:2" x14ac:dyDescent="0.25">
      <c r="A4125" s="277" t="s">
        <v>7144</v>
      </c>
      <c r="B4125" s="278">
        <v>25.36</v>
      </c>
    </row>
    <row r="4126" spans="1:2" x14ac:dyDescent="0.25">
      <c r="A4126" s="277" t="s">
        <v>13477</v>
      </c>
      <c r="B4126" s="278">
        <v>22.34</v>
      </c>
    </row>
    <row r="4127" spans="1:2" x14ac:dyDescent="0.25">
      <c r="A4127" s="277" t="s">
        <v>1300</v>
      </c>
      <c r="B4127" s="278">
        <v>34.33</v>
      </c>
    </row>
    <row r="4128" spans="1:2" x14ac:dyDescent="0.25">
      <c r="A4128" s="277" t="s">
        <v>13478</v>
      </c>
      <c r="B4128" s="278">
        <v>30.12</v>
      </c>
    </row>
    <row r="4129" spans="1:2" x14ac:dyDescent="0.25">
      <c r="A4129" s="277" t="s">
        <v>1301</v>
      </c>
      <c r="B4129" s="278">
        <v>47.86</v>
      </c>
    </row>
    <row r="4130" spans="1:2" x14ac:dyDescent="0.25">
      <c r="A4130" s="277" t="s">
        <v>13479</v>
      </c>
      <c r="B4130" s="278">
        <v>42.06</v>
      </c>
    </row>
    <row r="4131" spans="1:2" x14ac:dyDescent="0.25">
      <c r="A4131" s="277" t="s">
        <v>1302</v>
      </c>
      <c r="B4131" s="278">
        <v>57.32</v>
      </c>
    </row>
    <row r="4132" spans="1:2" x14ac:dyDescent="0.25">
      <c r="A4132" s="277" t="s">
        <v>13480</v>
      </c>
      <c r="B4132" s="278">
        <v>50.38</v>
      </c>
    </row>
    <row r="4133" spans="1:2" x14ac:dyDescent="0.25">
      <c r="A4133" s="277" t="s">
        <v>1303</v>
      </c>
      <c r="B4133" s="278">
        <v>68.349999999999994</v>
      </c>
    </row>
    <row r="4134" spans="1:2" x14ac:dyDescent="0.25">
      <c r="A4134" s="277" t="s">
        <v>13481</v>
      </c>
      <c r="B4134" s="278">
        <v>60.1</v>
      </c>
    </row>
    <row r="4135" spans="1:2" x14ac:dyDescent="0.25">
      <c r="A4135" s="277" t="s">
        <v>1304</v>
      </c>
      <c r="B4135" s="278">
        <v>83.39</v>
      </c>
    </row>
    <row r="4136" spans="1:2" x14ac:dyDescent="0.25">
      <c r="A4136" s="277" t="s">
        <v>13482</v>
      </c>
      <c r="B4136" s="278">
        <v>73.33</v>
      </c>
    </row>
    <row r="4137" spans="1:2" x14ac:dyDescent="0.25">
      <c r="A4137" s="277" t="s">
        <v>1305</v>
      </c>
      <c r="B4137" s="278">
        <v>97.41</v>
      </c>
    </row>
    <row r="4138" spans="1:2" x14ac:dyDescent="0.25">
      <c r="A4138" s="277" t="s">
        <v>13483</v>
      </c>
      <c r="B4138" s="278">
        <v>85.71</v>
      </c>
    </row>
    <row r="4139" spans="1:2" x14ac:dyDescent="0.25">
      <c r="A4139" s="277" t="s">
        <v>1306</v>
      </c>
      <c r="B4139" s="278">
        <v>167.71</v>
      </c>
    </row>
    <row r="4140" spans="1:2" x14ac:dyDescent="0.25">
      <c r="A4140" s="277" t="s">
        <v>13484</v>
      </c>
      <c r="B4140" s="278">
        <v>154.66</v>
      </c>
    </row>
    <row r="4141" spans="1:2" x14ac:dyDescent="0.25">
      <c r="A4141" s="277" t="s">
        <v>1307</v>
      </c>
      <c r="B4141" s="278">
        <v>185.51</v>
      </c>
    </row>
    <row r="4142" spans="1:2" x14ac:dyDescent="0.25">
      <c r="A4142" s="277" t="s">
        <v>13485</v>
      </c>
      <c r="B4142" s="278">
        <v>171.42</v>
      </c>
    </row>
    <row r="4143" spans="1:2" x14ac:dyDescent="0.25">
      <c r="A4143" s="277" t="s">
        <v>1308</v>
      </c>
      <c r="B4143" s="278">
        <v>210.87</v>
      </c>
    </row>
    <row r="4144" spans="1:2" x14ac:dyDescent="0.25">
      <c r="A4144" s="277" t="s">
        <v>13486</v>
      </c>
      <c r="B4144" s="278">
        <v>194.74</v>
      </c>
    </row>
    <row r="4145" spans="1:2" x14ac:dyDescent="0.25">
      <c r="A4145" s="277" t="s">
        <v>1309</v>
      </c>
      <c r="B4145" s="278">
        <v>250.16</v>
      </c>
    </row>
    <row r="4146" spans="1:2" x14ac:dyDescent="0.25">
      <c r="A4146" s="277" t="s">
        <v>13487</v>
      </c>
      <c r="B4146" s="278">
        <v>230.11</v>
      </c>
    </row>
    <row r="4147" spans="1:2" x14ac:dyDescent="0.25">
      <c r="A4147" s="277" t="s">
        <v>7145</v>
      </c>
      <c r="B4147" s="278">
        <v>291.66000000000003</v>
      </c>
    </row>
    <row r="4148" spans="1:2" x14ac:dyDescent="0.25">
      <c r="A4148" s="277" t="s">
        <v>13488</v>
      </c>
      <c r="B4148" s="278">
        <v>268.22000000000003</v>
      </c>
    </row>
    <row r="4149" spans="1:2" x14ac:dyDescent="0.25">
      <c r="A4149" s="277" t="s">
        <v>7146</v>
      </c>
      <c r="B4149" s="278">
        <v>333.17</v>
      </c>
    </row>
    <row r="4150" spans="1:2" x14ac:dyDescent="0.25">
      <c r="A4150" s="277" t="s">
        <v>13489</v>
      </c>
      <c r="B4150" s="278">
        <v>306.32</v>
      </c>
    </row>
    <row r="4151" spans="1:2" x14ac:dyDescent="0.25">
      <c r="A4151" s="277" t="s">
        <v>1310</v>
      </c>
      <c r="B4151" s="278">
        <v>4.08</v>
      </c>
    </row>
    <row r="4152" spans="1:2" x14ac:dyDescent="0.25">
      <c r="A4152" s="277" t="s">
        <v>13490</v>
      </c>
      <c r="B4152" s="278">
        <v>3.53</v>
      </c>
    </row>
    <row r="4153" spans="1:2" x14ac:dyDescent="0.25">
      <c r="A4153" s="277" t="s">
        <v>1311</v>
      </c>
      <c r="B4153" s="278">
        <v>4.7300000000000004</v>
      </c>
    </row>
    <row r="4154" spans="1:2" x14ac:dyDescent="0.25">
      <c r="A4154" s="277" t="s">
        <v>13491</v>
      </c>
      <c r="B4154" s="278">
        <v>4.0999999999999996</v>
      </c>
    </row>
    <row r="4155" spans="1:2" x14ac:dyDescent="0.25">
      <c r="A4155" s="277" t="s">
        <v>1312</v>
      </c>
      <c r="B4155" s="278">
        <v>5.46</v>
      </c>
    </row>
    <row r="4156" spans="1:2" x14ac:dyDescent="0.25">
      <c r="A4156" s="277" t="s">
        <v>13492</v>
      </c>
      <c r="B4156" s="278">
        <v>4.7300000000000004</v>
      </c>
    </row>
    <row r="4157" spans="1:2" x14ac:dyDescent="0.25">
      <c r="A4157" s="277" t="s">
        <v>1313</v>
      </c>
      <c r="B4157" s="278">
        <v>6.26</v>
      </c>
    </row>
    <row r="4158" spans="1:2" x14ac:dyDescent="0.25">
      <c r="A4158" s="277" t="s">
        <v>13493</v>
      </c>
      <c r="B4158" s="278">
        <v>5.43</v>
      </c>
    </row>
    <row r="4159" spans="1:2" x14ac:dyDescent="0.25">
      <c r="A4159" s="277" t="s">
        <v>1314</v>
      </c>
      <c r="B4159" s="278">
        <v>7.14</v>
      </c>
    </row>
    <row r="4160" spans="1:2" x14ac:dyDescent="0.25">
      <c r="A4160" s="277" t="s">
        <v>13494</v>
      </c>
      <c r="B4160" s="278">
        <v>6.18</v>
      </c>
    </row>
    <row r="4161" spans="1:2" x14ac:dyDescent="0.25">
      <c r="A4161" s="277" t="s">
        <v>1315</v>
      </c>
      <c r="B4161" s="278">
        <v>8.09</v>
      </c>
    </row>
    <row r="4162" spans="1:2" x14ac:dyDescent="0.25">
      <c r="A4162" s="277" t="s">
        <v>13495</v>
      </c>
      <c r="B4162" s="278">
        <v>7.01</v>
      </c>
    </row>
    <row r="4163" spans="1:2" x14ac:dyDescent="0.25">
      <c r="A4163" s="277" t="s">
        <v>1316</v>
      </c>
      <c r="B4163" s="278">
        <v>20.45</v>
      </c>
    </row>
    <row r="4164" spans="1:2" x14ac:dyDescent="0.25">
      <c r="A4164" s="277" t="s">
        <v>13496</v>
      </c>
      <c r="B4164" s="278">
        <v>17.77</v>
      </c>
    </row>
    <row r="4165" spans="1:2" x14ac:dyDescent="0.25">
      <c r="A4165" s="277" t="s">
        <v>1317</v>
      </c>
      <c r="B4165" s="278">
        <v>24.5</v>
      </c>
    </row>
    <row r="4166" spans="1:2" x14ac:dyDescent="0.25">
      <c r="A4166" s="277" t="s">
        <v>13497</v>
      </c>
      <c r="B4166" s="278">
        <v>21.28</v>
      </c>
    </row>
    <row r="4167" spans="1:2" x14ac:dyDescent="0.25">
      <c r="A4167" s="277" t="s">
        <v>1318</v>
      </c>
      <c r="B4167" s="278">
        <v>28.62</v>
      </c>
    </row>
    <row r="4168" spans="1:2" x14ac:dyDescent="0.25">
      <c r="A4168" s="277" t="s">
        <v>13498</v>
      </c>
      <c r="B4168" s="278">
        <v>24.87</v>
      </c>
    </row>
    <row r="4169" spans="1:2" x14ac:dyDescent="0.25">
      <c r="A4169" s="277" t="s">
        <v>1319</v>
      </c>
      <c r="B4169" s="278">
        <v>36.56</v>
      </c>
    </row>
    <row r="4170" spans="1:2" x14ac:dyDescent="0.25">
      <c r="A4170" s="277" t="s">
        <v>13499</v>
      </c>
      <c r="B4170" s="278">
        <v>31.79</v>
      </c>
    </row>
    <row r="4171" spans="1:2" x14ac:dyDescent="0.25">
      <c r="A4171" s="277" t="s">
        <v>1320</v>
      </c>
      <c r="B4171" s="278">
        <v>40.96</v>
      </c>
    </row>
    <row r="4172" spans="1:2" x14ac:dyDescent="0.25">
      <c r="A4172" s="277" t="s">
        <v>13500</v>
      </c>
      <c r="B4172" s="278">
        <v>35.630000000000003</v>
      </c>
    </row>
    <row r="4173" spans="1:2" x14ac:dyDescent="0.25">
      <c r="A4173" s="277" t="s">
        <v>1321</v>
      </c>
      <c r="B4173" s="278">
        <v>13.63</v>
      </c>
    </row>
    <row r="4174" spans="1:2" x14ac:dyDescent="0.25">
      <c r="A4174" s="277" t="s">
        <v>13501</v>
      </c>
      <c r="B4174" s="278">
        <v>11.81</v>
      </c>
    </row>
    <row r="4175" spans="1:2" x14ac:dyDescent="0.25">
      <c r="A4175" s="277" t="s">
        <v>1322</v>
      </c>
      <c r="B4175" s="278">
        <v>16.54</v>
      </c>
    </row>
    <row r="4176" spans="1:2" x14ac:dyDescent="0.25">
      <c r="A4176" s="277" t="s">
        <v>13502</v>
      </c>
      <c r="B4176" s="278">
        <v>14.33</v>
      </c>
    </row>
    <row r="4177" spans="1:2" x14ac:dyDescent="0.25">
      <c r="A4177" s="277" t="s">
        <v>1323</v>
      </c>
      <c r="B4177" s="278">
        <v>19.75</v>
      </c>
    </row>
    <row r="4178" spans="1:2" x14ac:dyDescent="0.25">
      <c r="A4178" s="277" t="s">
        <v>13503</v>
      </c>
      <c r="B4178" s="278">
        <v>17.11</v>
      </c>
    </row>
    <row r="4179" spans="1:2" x14ac:dyDescent="0.25">
      <c r="A4179" s="277" t="s">
        <v>1324</v>
      </c>
      <c r="B4179" s="278">
        <v>23.25</v>
      </c>
    </row>
    <row r="4180" spans="1:2" x14ac:dyDescent="0.25">
      <c r="A4180" s="277" t="s">
        <v>13504</v>
      </c>
      <c r="B4180" s="278">
        <v>20.149999999999999</v>
      </c>
    </row>
    <row r="4181" spans="1:2" x14ac:dyDescent="0.25">
      <c r="A4181" s="277" t="s">
        <v>1325</v>
      </c>
      <c r="B4181" s="278">
        <v>27.06</v>
      </c>
    </row>
    <row r="4182" spans="1:2" x14ac:dyDescent="0.25">
      <c r="A4182" s="277" t="s">
        <v>13505</v>
      </c>
      <c r="B4182" s="278">
        <v>23.44</v>
      </c>
    </row>
    <row r="4183" spans="1:2" x14ac:dyDescent="0.25">
      <c r="A4183" s="277" t="s">
        <v>1326</v>
      </c>
      <c r="B4183" s="278">
        <v>29.43</v>
      </c>
    </row>
    <row r="4184" spans="1:2" x14ac:dyDescent="0.25">
      <c r="A4184" s="277" t="s">
        <v>13506</v>
      </c>
      <c r="B4184" s="278">
        <v>25.55</v>
      </c>
    </row>
    <row r="4185" spans="1:2" x14ac:dyDescent="0.25">
      <c r="A4185" s="277" t="s">
        <v>1327</v>
      </c>
      <c r="B4185" s="278">
        <v>36.58</v>
      </c>
    </row>
    <row r="4186" spans="1:2" x14ac:dyDescent="0.25">
      <c r="A4186" s="277" t="s">
        <v>13507</v>
      </c>
      <c r="B4186" s="278">
        <v>31.74</v>
      </c>
    </row>
    <row r="4187" spans="1:2" x14ac:dyDescent="0.25">
      <c r="A4187" s="277" t="s">
        <v>1328</v>
      </c>
      <c r="B4187" s="278">
        <v>50.95</v>
      </c>
    </row>
    <row r="4188" spans="1:2" x14ac:dyDescent="0.25">
      <c r="A4188" s="277" t="s">
        <v>13508</v>
      </c>
      <c r="B4188" s="278">
        <v>44.22</v>
      </c>
    </row>
    <row r="4189" spans="1:2" x14ac:dyDescent="0.25">
      <c r="A4189" s="277" t="s">
        <v>1329</v>
      </c>
      <c r="B4189" s="278">
        <v>58.18</v>
      </c>
    </row>
    <row r="4190" spans="1:2" x14ac:dyDescent="0.25">
      <c r="A4190" s="277" t="s">
        <v>13509</v>
      </c>
      <c r="B4190" s="278">
        <v>50.49</v>
      </c>
    </row>
    <row r="4191" spans="1:2" x14ac:dyDescent="0.25">
      <c r="A4191" s="277" t="s">
        <v>1330</v>
      </c>
      <c r="B4191" s="278">
        <v>16.89</v>
      </c>
    </row>
    <row r="4192" spans="1:2" x14ac:dyDescent="0.25">
      <c r="A4192" s="277" t="s">
        <v>13510</v>
      </c>
      <c r="B4192" s="278">
        <v>14.66</v>
      </c>
    </row>
    <row r="4193" spans="1:2" x14ac:dyDescent="0.25">
      <c r="A4193" s="277" t="s">
        <v>1331</v>
      </c>
      <c r="B4193" s="278">
        <v>23.47</v>
      </c>
    </row>
    <row r="4194" spans="1:2" x14ac:dyDescent="0.25">
      <c r="A4194" s="277" t="s">
        <v>13511</v>
      </c>
      <c r="B4194" s="278">
        <v>20.38</v>
      </c>
    </row>
    <row r="4195" spans="1:2" x14ac:dyDescent="0.25">
      <c r="A4195" s="277" t="s">
        <v>1332</v>
      </c>
      <c r="B4195" s="278">
        <v>28.82</v>
      </c>
    </row>
    <row r="4196" spans="1:2" x14ac:dyDescent="0.25">
      <c r="A4196" s="277" t="s">
        <v>13512</v>
      </c>
      <c r="B4196" s="278">
        <v>25.01</v>
      </c>
    </row>
    <row r="4197" spans="1:2" x14ac:dyDescent="0.25">
      <c r="A4197" s="277" t="s">
        <v>1333</v>
      </c>
      <c r="B4197" s="278">
        <v>32.03</v>
      </c>
    </row>
    <row r="4198" spans="1:2" x14ac:dyDescent="0.25">
      <c r="A4198" s="277" t="s">
        <v>13513</v>
      </c>
      <c r="B4198" s="278">
        <v>27.81</v>
      </c>
    </row>
    <row r="4199" spans="1:2" x14ac:dyDescent="0.25">
      <c r="A4199" s="277" t="s">
        <v>1334</v>
      </c>
      <c r="B4199" s="278">
        <v>32.01</v>
      </c>
    </row>
    <row r="4200" spans="1:2" x14ac:dyDescent="0.25">
      <c r="A4200" s="277" t="s">
        <v>13514</v>
      </c>
      <c r="B4200" s="278">
        <v>27.78</v>
      </c>
    </row>
    <row r="4201" spans="1:2" x14ac:dyDescent="0.25">
      <c r="A4201" s="277" t="s">
        <v>1335</v>
      </c>
      <c r="B4201" s="278">
        <v>36.479999999999997</v>
      </c>
    </row>
    <row r="4202" spans="1:2" x14ac:dyDescent="0.25">
      <c r="A4202" s="277" t="s">
        <v>13515</v>
      </c>
      <c r="B4202" s="278">
        <v>31.67</v>
      </c>
    </row>
    <row r="4203" spans="1:2" x14ac:dyDescent="0.25">
      <c r="A4203" s="277" t="s">
        <v>1336</v>
      </c>
      <c r="B4203" s="278">
        <v>45.17</v>
      </c>
    </row>
    <row r="4204" spans="1:2" x14ac:dyDescent="0.25">
      <c r="A4204" s="277" t="s">
        <v>13516</v>
      </c>
      <c r="B4204" s="278">
        <v>39.229999999999997</v>
      </c>
    </row>
    <row r="4205" spans="1:2" x14ac:dyDescent="0.25">
      <c r="A4205" s="277" t="s">
        <v>1337</v>
      </c>
      <c r="B4205" s="278">
        <v>49.59</v>
      </c>
    </row>
    <row r="4206" spans="1:2" x14ac:dyDescent="0.25">
      <c r="A4206" s="277" t="s">
        <v>13517</v>
      </c>
      <c r="B4206" s="278">
        <v>43.07</v>
      </c>
    </row>
    <row r="4207" spans="1:2" x14ac:dyDescent="0.25">
      <c r="A4207" s="277" t="s">
        <v>1338</v>
      </c>
      <c r="B4207" s="278">
        <v>66.98</v>
      </c>
    </row>
    <row r="4208" spans="1:2" x14ac:dyDescent="0.25">
      <c r="A4208" s="277" t="s">
        <v>13518</v>
      </c>
      <c r="B4208" s="278">
        <v>58.18</v>
      </c>
    </row>
    <row r="4209" spans="1:2" x14ac:dyDescent="0.25">
      <c r="A4209" s="277" t="s">
        <v>1339</v>
      </c>
      <c r="B4209" s="278">
        <v>11.63</v>
      </c>
    </row>
    <row r="4210" spans="1:2" x14ac:dyDescent="0.25">
      <c r="A4210" s="277" t="s">
        <v>13519</v>
      </c>
      <c r="B4210" s="278">
        <v>10.07</v>
      </c>
    </row>
    <row r="4211" spans="1:2" x14ac:dyDescent="0.25">
      <c r="A4211" s="277" t="s">
        <v>1340</v>
      </c>
      <c r="B4211" s="278">
        <v>14.43</v>
      </c>
    </row>
    <row r="4212" spans="1:2" x14ac:dyDescent="0.25">
      <c r="A4212" s="277" t="s">
        <v>13520</v>
      </c>
      <c r="B4212" s="278">
        <v>12.5</v>
      </c>
    </row>
    <row r="4213" spans="1:2" x14ac:dyDescent="0.25">
      <c r="A4213" s="277" t="s">
        <v>1341</v>
      </c>
      <c r="B4213" s="278">
        <v>19.79</v>
      </c>
    </row>
    <row r="4214" spans="1:2" x14ac:dyDescent="0.25">
      <c r="A4214" s="277" t="s">
        <v>13521</v>
      </c>
      <c r="B4214" s="278">
        <v>17.149999999999999</v>
      </c>
    </row>
    <row r="4215" spans="1:2" x14ac:dyDescent="0.25">
      <c r="A4215" s="277" t="s">
        <v>1342</v>
      </c>
      <c r="B4215" s="278">
        <v>23.46</v>
      </c>
    </row>
    <row r="4216" spans="1:2" x14ac:dyDescent="0.25">
      <c r="A4216" s="277" t="s">
        <v>13522</v>
      </c>
      <c r="B4216" s="278">
        <v>20.329999999999998</v>
      </c>
    </row>
    <row r="4217" spans="1:2" x14ac:dyDescent="0.25">
      <c r="A4217" s="277" t="s">
        <v>1343</v>
      </c>
      <c r="B4217" s="278">
        <v>27.6</v>
      </c>
    </row>
    <row r="4218" spans="1:2" x14ac:dyDescent="0.25">
      <c r="A4218" s="277" t="s">
        <v>13523</v>
      </c>
      <c r="B4218" s="278">
        <v>23.91</v>
      </c>
    </row>
    <row r="4219" spans="1:2" x14ac:dyDescent="0.25">
      <c r="A4219" s="277" t="s">
        <v>1344</v>
      </c>
      <c r="B4219" s="278">
        <v>32.96</v>
      </c>
    </row>
    <row r="4220" spans="1:2" x14ac:dyDescent="0.25">
      <c r="A4220" s="277" t="s">
        <v>13524</v>
      </c>
      <c r="B4220" s="278">
        <v>28.56</v>
      </c>
    </row>
    <row r="4221" spans="1:2" x14ac:dyDescent="0.25">
      <c r="A4221" s="277" t="s">
        <v>1345</v>
      </c>
      <c r="B4221" s="278">
        <v>38.76</v>
      </c>
    </row>
    <row r="4222" spans="1:2" x14ac:dyDescent="0.25">
      <c r="A4222" s="277" t="s">
        <v>13525</v>
      </c>
      <c r="B4222" s="278">
        <v>33.590000000000003</v>
      </c>
    </row>
    <row r="4223" spans="1:2" x14ac:dyDescent="0.25">
      <c r="A4223" s="277" t="s">
        <v>1346</v>
      </c>
      <c r="B4223" s="278">
        <v>44.53</v>
      </c>
    </row>
    <row r="4224" spans="1:2" x14ac:dyDescent="0.25">
      <c r="A4224" s="277" t="s">
        <v>13526</v>
      </c>
      <c r="B4224" s="278">
        <v>38.58</v>
      </c>
    </row>
    <row r="4225" spans="1:2" x14ac:dyDescent="0.25">
      <c r="A4225" s="277" t="s">
        <v>1347</v>
      </c>
      <c r="B4225" s="278">
        <v>52.33</v>
      </c>
    </row>
    <row r="4226" spans="1:2" x14ac:dyDescent="0.25">
      <c r="A4226" s="277" t="s">
        <v>13527</v>
      </c>
      <c r="B4226" s="278">
        <v>45.35</v>
      </c>
    </row>
    <row r="4227" spans="1:2" x14ac:dyDescent="0.25">
      <c r="A4227" s="277" t="s">
        <v>1348</v>
      </c>
      <c r="B4227" s="278">
        <v>62.86</v>
      </c>
    </row>
    <row r="4228" spans="1:2" x14ac:dyDescent="0.25">
      <c r="A4228" s="277" t="s">
        <v>13528</v>
      </c>
      <c r="B4228" s="278">
        <v>54.47</v>
      </c>
    </row>
    <row r="4229" spans="1:2" x14ac:dyDescent="0.25">
      <c r="A4229" s="277" t="s">
        <v>1349</v>
      </c>
      <c r="B4229" s="278">
        <v>91.64</v>
      </c>
    </row>
    <row r="4230" spans="1:2" x14ac:dyDescent="0.25">
      <c r="A4230" s="277" t="s">
        <v>13529</v>
      </c>
      <c r="B4230" s="278">
        <v>79.41</v>
      </c>
    </row>
    <row r="4231" spans="1:2" x14ac:dyDescent="0.25">
      <c r="A4231" s="277" t="s">
        <v>1350</v>
      </c>
      <c r="B4231" s="278">
        <v>118.49</v>
      </c>
    </row>
    <row r="4232" spans="1:2" x14ac:dyDescent="0.25">
      <c r="A4232" s="277" t="s">
        <v>13530</v>
      </c>
      <c r="B4232" s="278">
        <v>102.67</v>
      </c>
    </row>
    <row r="4233" spans="1:2" x14ac:dyDescent="0.25">
      <c r="A4233" s="277" t="s">
        <v>1351</v>
      </c>
      <c r="B4233" s="278">
        <v>139.22999999999999</v>
      </c>
    </row>
    <row r="4234" spans="1:2" x14ac:dyDescent="0.25">
      <c r="A4234" s="277" t="s">
        <v>13531</v>
      </c>
      <c r="B4234" s="278">
        <v>120.64</v>
      </c>
    </row>
    <row r="4235" spans="1:2" x14ac:dyDescent="0.25">
      <c r="A4235" s="277" t="s">
        <v>1352</v>
      </c>
      <c r="B4235" s="278">
        <v>202.8</v>
      </c>
    </row>
    <row r="4236" spans="1:2" x14ac:dyDescent="0.25">
      <c r="A4236" s="277" t="s">
        <v>13532</v>
      </c>
      <c r="B4236" s="278">
        <v>175.73</v>
      </c>
    </row>
    <row r="4237" spans="1:2" x14ac:dyDescent="0.25">
      <c r="A4237" s="277" t="s">
        <v>1353</v>
      </c>
      <c r="B4237" s="278">
        <v>281.38</v>
      </c>
    </row>
    <row r="4238" spans="1:2" x14ac:dyDescent="0.25">
      <c r="A4238" s="277" t="s">
        <v>13533</v>
      </c>
      <c r="B4238" s="278">
        <v>243.82</v>
      </c>
    </row>
    <row r="4239" spans="1:2" x14ac:dyDescent="0.25">
      <c r="A4239" s="277" t="s">
        <v>1354</v>
      </c>
      <c r="B4239" s="278">
        <v>12.57</v>
      </c>
    </row>
    <row r="4240" spans="1:2" x14ac:dyDescent="0.25">
      <c r="A4240" s="277" t="s">
        <v>13534</v>
      </c>
      <c r="B4240" s="278">
        <v>10.89</v>
      </c>
    </row>
    <row r="4241" spans="1:2" x14ac:dyDescent="0.25">
      <c r="A4241" s="277" t="s">
        <v>1355</v>
      </c>
      <c r="B4241" s="278">
        <v>14.27</v>
      </c>
    </row>
    <row r="4242" spans="1:2" x14ac:dyDescent="0.25">
      <c r="A4242" s="277" t="s">
        <v>13535</v>
      </c>
      <c r="B4242" s="278">
        <v>12.37</v>
      </c>
    </row>
    <row r="4243" spans="1:2" x14ac:dyDescent="0.25">
      <c r="A4243" s="277" t="s">
        <v>1356</v>
      </c>
      <c r="B4243" s="278">
        <v>15.74</v>
      </c>
    </row>
    <row r="4244" spans="1:2" x14ac:dyDescent="0.25">
      <c r="A4244" s="277" t="s">
        <v>13536</v>
      </c>
      <c r="B4244" s="278">
        <v>13.64</v>
      </c>
    </row>
    <row r="4245" spans="1:2" x14ac:dyDescent="0.25">
      <c r="A4245" s="277" t="s">
        <v>1357</v>
      </c>
      <c r="B4245" s="278">
        <v>21.47</v>
      </c>
    </row>
    <row r="4246" spans="1:2" x14ac:dyDescent="0.25">
      <c r="A4246" s="277" t="s">
        <v>13537</v>
      </c>
      <c r="B4246" s="278">
        <v>18.600000000000001</v>
      </c>
    </row>
    <row r="4247" spans="1:2" x14ac:dyDescent="0.25">
      <c r="A4247" s="277" t="s">
        <v>1358</v>
      </c>
      <c r="B4247" s="278">
        <v>25.49</v>
      </c>
    </row>
    <row r="4248" spans="1:2" x14ac:dyDescent="0.25">
      <c r="A4248" s="277" t="s">
        <v>13538</v>
      </c>
      <c r="B4248" s="278">
        <v>22.09</v>
      </c>
    </row>
    <row r="4249" spans="1:2" x14ac:dyDescent="0.25">
      <c r="A4249" s="277" t="s">
        <v>1359</v>
      </c>
      <c r="B4249" s="278">
        <v>30.01</v>
      </c>
    </row>
    <row r="4250" spans="1:2" x14ac:dyDescent="0.25">
      <c r="A4250" s="277" t="s">
        <v>13539</v>
      </c>
      <c r="B4250" s="278">
        <v>26.01</v>
      </c>
    </row>
    <row r="4251" spans="1:2" x14ac:dyDescent="0.25">
      <c r="A4251" s="277" t="s">
        <v>1360</v>
      </c>
      <c r="B4251" s="278">
        <v>35.75</v>
      </c>
    </row>
    <row r="4252" spans="1:2" x14ac:dyDescent="0.25">
      <c r="A4252" s="277" t="s">
        <v>13540</v>
      </c>
      <c r="B4252" s="278">
        <v>30.98</v>
      </c>
    </row>
    <row r="4253" spans="1:2" x14ac:dyDescent="0.25">
      <c r="A4253" s="277" t="s">
        <v>1361</v>
      </c>
      <c r="B4253" s="278">
        <v>42.01</v>
      </c>
    </row>
    <row r="4254" spans="1:2" x14ac:dyDescent="0.25">
      <c r="A4254" s="277" t="s">
        <v>13541</v>
      </c>
      <c r="B4254" s="278">
        <v>36.4</v>
      </c>
    </row>
    <row r="4255" spans="1:2" x14ac:dyDescent="0.25">
      <c r="A4255" s="277" t="s">
        <v>1362</v>
      </c>
      <c r="B4255" s="278">
        <v>48.39</v>
      </c>
    </row>
    <row r="4256" spans="1:2" x14ac:dyDescent="0.25">
      <c r="A4256" s="277" t="s">
        <v>13542</v>
      </c>
      <c r="B4256" s="278">
        <v>41.93</v>
      </c>
    </row>
    <row r="4257" spans="1:2" x14ac:dyDescent="0.25">
      <c r="A4257" s="277" t="s">
        <v>1363</v>
      </c>
      <c r="B4257" s="278">
        <v>68.319999999999993</v>
      </c>
    </row>
    <row r="4258" spans="1:2" x14ac:dyDescent="0.25">
      <c r="A4258" s="277" t="s">
        <v>13543</v>
      </c>
      <c r="B4258" s="278">
        <v>59.2</v>
      </c>
    </row>
    <row r="4259" spans="1:2" x14ac:dyDescent="0.25">
      <c r="A4259" s="277" t="s">
        <v>7147</v>
      </c>
      <c r="B4259" s="278">
        <v>78.69</v>
      </c>
    </row>
    <row r="4260" spans="1:2" x14ac:dyDescent="0.25">
      <c r="A4260" s="277" t="s">
        <v>13544</v>
      </c>
      <c r="B4260" s="278">
        <v>68.180000000000007</v>
      </c>
    </row>
    <row r="4261" spans="1:2" x14ac:dyDescent="0.25">
      <c r="A4261" s="277" t="s">
        <v>7148</v>
      </c>
      <c r="B4261" s="278">
        <v>82.78</v>
      </c>
    </row>
    <row r="4262" spans="1:2" x14ac:dyDescent="0.25">
      <c r="A4262" s="277" t="s">
        <v>13545</v>
      </c>
      <c r="B4262" s="278">
        <v>71.73</v>
      </c>
    </row>
    <row r="4263" spans="1:2" x14ac:dyDescent="0.25">
      <c r="A4263" s="277" t="s">
        <v>7149</v>
      </c>
      <c r="B4263" s="278">
        <v>86.94</v>
      </c>
    </row>
    <row r="4264" spans="1:2" x14ac:dyDescent="0.25">
      <c r="A4264" s="277" t="s">
        <v>13546</v>
      </c>
      <c r="B4264" s="278">
        <v>75.33</v>
      </c>
    </row>
    <row r="4265" spans="1:2" x14ac:dyDescent="0.25">
      <c r="A4265" s="277" t="s">
        <v>1364</v>
      </c>
      <c r="B4265" s="278">
        <v>6.88</v>
      </c>
    </row>
    <row r="4266" spans="1:2" x14ac:dyDescent="0.25">
      <c r="A4266" s="277" t="s">
        <v>13547</v>
      </c>
      <c r="B4266" s="278">
        <v>5.96</v>
      </c>
    </row>
    <row r="4267" spans="1:2" x14ac:dyDescent="0.25">
      <c r="A4267" s="277" t="s">
        <v>1365</v>
      </c>
      <c r="B4267" s="278">
        <v>9.43</v>
      </c>
    </row>
    <row r="4268" spans="1:2" x14ac:dyDescent="0.25">
      <c r="A4268" s="277" t="s">
        <v>13548</v>
      </c>
      <c r="B4268" s="278">
        <v>8.17</v>
      </c>
    </row>
    <row r="4269" spans="1:2" x14ac:dyDescent="0.25">
      <c r="A4269" s="277" t="s">
        <v>1366</v>
      </c>
      <c r="B4269" s="278">
        <v>11.99</v>
      </c>
    </row>
    <row r="4270" spans="1:2" x14ac:dyDescent="0.25">
      <c r="A4270" s="277" t="s">
        <v>13549</v>
      </c>
      <c r="B4270" s="278">
        <v>10.39</v>
      </c>
    </row>
    <row r="4271" spans="1:2" x14ac:dyDescent="0.25">
      <c r="A4271" s="277" t="s">
        <v>1367</v>
      </c>
      <c r="B4271" s="278">
        <v>14.55</v>
      </c>
    </row>
    <row r="4272" spans="1:2" x14ac:dyDescent="0.25">
      <c r="A4272" s="277" t="s">
        <v>13550</v>
      </c>
      <c r="B4272" s="278">
        <v>12.6</v>
      </c>
    </row>
    <row r="4273" spans="1:2" x14ac:dyDescent="0.25">
      <c r="A4273" s="277" t="s">
        <v>1368</v>
      </c>
      <c r="B4273" s="278">
        <v>17.100000000000001</v>
      </c>
    </row>
    <row r="4274" spans="1:2" x14ac:dyDescent="0.25">
      <c r="A4274" s="277" t="s">
        <v>13551</v>
      </c>
      <c r="B4274" s="278">
        <v>14.82</v>
      </c>
    </row>
    <row r="4275" spans="1:2" x14ac:dyDescent="0.25">
      <c r="A4275" s="277" t="s">
        <v>7150</v>
      </c>
      <c r="B4275" s="278">
        <v>19.66</v>
      </c>
    </row>
    <row r="4276" spans="1:2" x14ac:dyDescent="0.25">
      <c r="A4276" s="277" t="s">
        <v>13552</v>
      </c>
      <c r="B4276" s="278">
        <v>17.03</v>
      </c>
    </row>
    <row r="4277" spans="1:2" x14ac:dyDescent="0.25">
      <c r="A4277" s="277" t="s">
        <v>7151</v>
      </c>
      <c r="B4277" s="278">
        <v>22.21</v>
      </c>
    </row>
    <row r="4278" spans="1:2" x14ac:dyDescent="0.25">
      <c r="A4278" s="277" t="s">
        <v>13553</v>
      </c>
      <c r="B4278" s="278">
        <v>19.25</v>
      </c>
    </row>
    <row r="4279" spans="1:2" x14ac:dyDescent="0.25">
      <c r="A4279" s="277" t="s">
        <v>1369</v>
      </c>
      <c r="B4279" s="278">
        <v>2.34</v>
      </c>
    </row>
    <row r="4280" spans="1:2" x14ac:dyDescent="0.25">
      <c r="A4280" s="277" t="s">
        <v>13554</v>
      </c>
      <c r="B4280" s="278">
        <v>2.0299999999999998</v>
      </c>
    </row>
    <row r="4281" spans="1:2" x14ac:dyDescent="0.25">
      <c r="A4281" s="277" t="s">
        <v>1370</v>
      </c>
      <c r="B4281" s="278">
        <v>4.0599999999999996</v>
      </c>
    </row>
    <row r="4282" spans="1:2" x14ac:dyDescent="0.25">
      <c r="A4282" s="277" t="s">
        <v>13555</v>
      </c>
      <c r="B4282" s="278">
        <v>3.53</v>
      </c>
    </row>
    <row r="4283" spans="1:2" x14ac:dyDescent="0.25">
      <c r="A4283" s="277" t="s">
        <v>1371</v>
      </c>
      <c r="B4283" s="278">
        <v>5.47</v>
      </c>
    </row>
    <row r="4284" spans="1:2" x14ac:dyDescent="0.25">
      <c r="A4284" s="277" t="s">
        <v>13556</v>
      </c>
      <c r="B4284" s="278">
        <v>4.76</v>
      </c>
    </row>
    <row r="4285" spans="1:2" x14ac:dyDescent="0.25">
      <c r="A4285" s="277" t="s">
        <v>1372</v>
      </c>
      <c r="B4285" s="278">
        <v>8.2899999999999991</v>
      </c>
    </row>
    <row r="4286" spans="1:2" x14ac:dyDescent="0.25">
      <c r="A4286" s="277" t="s">
        <v>13557</v>
      </c>
      <c r="B4286" s="278">
        <v>7.22</v>
      </c>
    </row>
    <row r="4287" spans="1:2" x14ac:dyDescent="0.25">
      <c r="A4287" s="277" t="s">
        <v>1373</v>
      </c>
      <c r="B4287" s="278">
        <v>11.58</v>
      </c>
    </row>
    <row r="4288" spans="1:2" x14ac:dyDescent="0.25">
      <c r="A4288" s="277" t="s">
        <v>13558</v>
      </c>
      <c r="B4288" s="278">
        <v>10.09</v>
      </c>
    </row>
    <row r="4289" spans="1:2" x14ac:dyDescent="0.25">
      <c r="A4289" s="277" t="s">
        <v>1374</v>
      </c>
      <c r="B4289" s="278">
        <v>14.9</v>
      </c>
    </row>
    <row r="4290" spans="1:2" x14ac:dyDescent="0.25">
      <c r="A4290" s="277" t="s">
        <v>13559</v>
      </c>
      <c r="B4290" s="278">
        <v>13</v>
      </c>
    </row>
    <row r="4291" spans="1:2" x14ac:dyDescent="0.25">
      <c r="A4291" s="277" t="s">
        <v>1375</v>
      </c>
      <c r="B4291" s="278">
        <v>18.399999999999999</v>
      </c>
    </row>
    <row r="4292" spans="1:2" x14ac:dyDescent="0.25">
      <c r="A4292" s="277" t="s">
        <v>13560</v>
      </c>
      <c r="B4292" s="278">
        <v>16.059999999999999</v>
      </c>
    </row>
    <row r="4293" spans="1:2" x14ac:dyDescent="0.25">
      <c r="A4293" s="277" t="s">
        <v>7152</v>
      </c>
      <c r="B4293" s="278">
        <v>24.43</v>
      </c>
    </row>
    <row r="4294" spans="1:2" x14ac:dyDescent="0.25">
      <c r="A4294" s="277" t="s">
        <v>13561</v>
      </c>
      <c r="B4294" s="278">
        <v>21.36</v>
      </c>
    </row>
    <row r="4295" spans="1:2" x14ac:dyDescent="0.25">
      <c r="A4295" s="277" t="s">
        <v>7153</v>
      </c>
      <c r="B4295" s="278">
        <v>30.47</v>
      </c>
    </row>
    <row r="4296" spans="1:2" x14ac:dyDescent="0.25">
      <c r="A4296" s="277" t="s">
        <v>13562</v>
      </c>
      <c r="B4296" s="278">
        <v>26.65</v>
      </c>
    </row>
    <row r="4297" spans="1:2" x14ac:dyDescent="0.25">
      <c r="A4297" s="277" t="s">
        <v>1376</v>
      </c>
      <c r="B4297" s="278">
        <v>5.67</v>
      </c>
    </row>
    <row r="4298" spans="1:2" x14ac:dyDescent="0.25">
      <c r="A4298" s="277" t="s">
        <v>13563</v>
      </c>
      <c r="B4298" s="278">
        <v>4.91</v>
      </c>
    </row>
    <row r="4299" spans="1:2" x14ac:dyDescent="0.25">
      <c r="A4299" s="277" t="s">
        <v>1377</v>
      </c>
      <c r="B4299" s="278">
        <v>8.51</v>
      </c>
    </row>
    <row r="4300" spans="1:2" x14ac:dyDescent="0.25">
      <c r="A4300" s="277" t="s">
        <v>13564</v>
      </c>
      <c r="B4300" s="278">
        <v>7.37</v>
      </c>
    </row>
    <row r="4301" spans="1:2" x14ac:dyDescent="0.25">
      <c r="A4301" s="277" t="s">
        <v>1378</v>
      </c>
      <c r="B4301" s="278">
        <v>11.35</v>
      </c>
    </row>
    <row r="4302" spans="1:2" x14ac:dyDescent="0.25">
      <c r="A4302" s="277" t="s">
        <v>13565</v>
      </c>
      <c r="B4302" s="278">
        <v>9.83</v>
      </c>
    </row>
    <row r="4303" spans="1:2" x14ac:dyDescent="0.25">
      <c r="A4303" s="277" t="s">
        <v>1379</v>
      </c>
      <c r="B4303" s="278">
        <v>14.18</v>
      </c>
    </row>
    <row r="4304" spans="1:2" x14ac:dyDescent="0.25">
      <c r="A4304" s="277" t="s">
        <v>13566</v>
      </c>
      <c r="B4304" s="278">
        <v>12.29</v>
      </c>
    </row>
    <row r="4305" spans="1:2" x14ac:dyDescent="0.25">
      <c r="A4305" s="277" t="s">
        <v>1380</v>
      </c>
      <c r="B4305" s="278">
        <v>17.02</v>
      </c>
    </row>
    <row r="4306" spans="1:2" x14ac:dyDescent="0.25">
      <c r="A4306" s="277" t="s">
        <v>13567</v>
      </c>
      <c r="B4306" s="278">
        <v>14.75</v>
      </c>
    </row>
    <row r="4307" spans="1:2" x14ac:dyDescent="0.25">
      <c r="A4307" s="277" t="s">
        <v>1381</v>
      </c>
      <c r="B4307" s="278">
        <v>19.86</v>
      </c>
    </row>
    <row r="4308" spans="1:2" x14ac:dyDescent="0.25">
      <c r="A4308" s="277" t="s">
        <v>13568</v>
      </c>
      <c r="B4308" s="278">
        <v>17.21</v>
      </c>
    </row>
    <row r="4309" spans="1:2" x14ac:dyDescent="0.25">
      <c r="A4309" s="277" t="s">
        <v>1382</v>
      </c>
      <c r="B4309" s="278">
        <v>22.7</v>
      </c>
    </row>
    <row r="4310" spans="1:2" x14ac:dyDescent="0.25">
      <c r="A4310" s="277" t="s">
        <v>13569</v>
      </c>
      <c r="B4310" s="278">
        <v>19.670000000000002</v>
      </c>
    </row>
    <row r="4311" spans="1:2" x14ac:dyDescent="0.25">
      <c r="A4311" s="277" t="s">
        <v>7154</v>
      </c>
      <c r="B4311" s="278">
        <v>25.54</v>
      </c>
    </row>
    <row r="4312" spans="1:2" x14ac:dyDescent="0.25">
      <c r="A4312" s="277" t="s">
        <v>13570</v>
      </c>
      <c r="B4312" s="278">
        <v>22.12</v>
      </c>
    </row>
    <row r="4313" spans="1:2" x14ac:dyDescent="0.25">
      <c r="A4313" s="277" t="s">
        <v>7155</v>
      </c>
      <c r="B4313" s="278">
        <v>28.37</v>
      </c>
    </row>
    <row r="4314" spans="1:2" x14ac:dyDescent="0.25">
      <c r="A4314" s="277" t="s">
        <v>13571</v>
      </c>
      <c r="B4314" s="278">
        <v>24.58</v>
      </c>
    </row>
    <row r="4315" spans="1:2" x14ac:dyDescent="0.25">
      <c r="A4315" s="277" t="s">
        <v>7156</v>
      </c>
      <c r="B4315" s="278">
        <v>34.049999999999997</v>
      </c>
    </row>
    <row r="4316" spans="1:2" x14ac:dyDescent="0.25">
      <c r="A4316" s="277" t="s">
        <v>13572</v>
      </c>
      <c r="B4316" s="278">
        <v>29.5</v>
      </c>
    </row>
    <row r="4317" spans="1:2" x14ac:dyDescent="0.25">
      <c r="A4317" s="277" t="s">
        <v>1383</v>
      </c>
      <c r="B4317" s="278">
        <v>1.34</v>
      </c>
    </row>
    <row r="4318" spans="1:2" x14ac:dyDescent="0.25">
      <c r="A4318" s="277" t="s">
        <v>13573</v>
      </c>
      <c r="B4318" s="278">
        <v>1.1599999999999999</v>
      </c>
    </row>
    <row r="4319" spans="1:2" x14ac:dyDescent="0.25">
      <c r="A4319" s="277" t="s">
        <v>1384</v>
      </c>
      <c r="B4319" s="278">
        <v>1.48</v>
      </c>
    </row>
    <row r="4320" spans="1:2" x14ac:dyDescent="0.25">
      <c r="A4320" s="277" t="s">
        <v>13574</v>
      </c>
      <c r="B4320" s="278">
        <v>1.29</v>
      </c>
    </row>
    <row r="4321" spans="1:2" x14ac:dyDescent="0.25">
      <c r="A4321" s="277" t="s">
        <v>1385</v>
      </c>
      <c r="B4321" s="278">
        <v>1.77</v>
      </c>
    </row>
    <row r="4322" spans="1:2" x14ac:dyDescent="0.25">
      <c r="A4322" s="277" t="s">
        <v>13575</v>
      </c>
      <c r="B4322" s="278">
        <v>1.53</v>
      </c>
    </row>
    <row r="4323" spans="1:2" x14ac:dyDescent="0.25">
      <c r="A4323" s="277" t="s">
        <v>1386</v>
      </c>
      <c r="B4323" s="278">
        <v>2.12</v>
      </c>
    </row>
    <row r="4324" spans="1:2" x14ac:dyDescent="0.25">
      <c r="A4324" s="277" t="s">
        <v>13576</v>
      </c>
      <c r="B4324" s="278">
        <v>1.84</v>
      </c>
    </row>
    <row r="4325" spans="1:2" x14ac:dyDescent="0.25">
      <c r="A4325" s="277" t="s">
        <v>1387</v>
      </c>
      <c r="B4325" s="278">
        <v>2.34</v>
      </c>
    </row>
    <row r="4326" spans="1:2" x14ac:dyDescent="0.25">
      <c r="A4326" s="277" t="s">
        <v>13577</v>
      </c>
      <c r="B4326" s="278">
        <v>2.02</v>
      </c>
    </row>
    <row r="4327" spans="1:2" x14ac:dyDescent="0.25">
      <c r="A4327" s="277" t="s">
        <v>1388</v>
      </c>
      <c r="B4327" s="278">
        <v>3.01</v>
      </c>
    </row>
    <row r="4328" spans="1:2" x14ac:dyDescent="0.25">
      <c r="A4328" s="277" t="s">
        <v>13578</v>
      </c>
      <c r="B4328" s="278">
        <v>2.61</v>
      </c>
    </row>
    <row r="4329" spans="1:2" x14ac:dyDescent="0.25">
      <c r="A4329" s="277" t="s">
        <v>1389</v>
      </c>
      <c r="B4329" s="278">
        <v>3.86</v>
      </c>
    </row>
    <row r="4330" spans="1:2" x14ac:dyDescent="0.25">
      <c r="A4330" s="277" t="s">
        <v>13579</v>
      </c>
      <c r="B4330" s="278">
        <v>3.35</v>
      </c>
    </row>
    <row r="4331" spans="1:2" x14ac:dyDescent="0.25">
      <c r="A4331" s="277" t="s">
        <v>1390</v>
      </c>
      <c r="B4331" s="278">
        <v>1357.35</v>
      </c>
    </row>
    <row r="4332" spans="1:2" x14ac:dyDescent="0.25">
      <c r="A4332" s="277" t="s">
        <v>13580</v>
      </c>
      <c r="B4332" s="278">
        <v>1178.25</v>
      </c>
    </row>
    <row r="4333" spans="1:2" x14ac:dyDescent="0.25">
      <c r="A4333" s="277" t="s">
        <v>1391</v>
      </c>
      <c r="B4333" s="278">
        <v>670.48</v>
      </c>
    </row>
    <row r="4334" spans="1:2" x14ac:dyDescent="0.25">
      <c r="A4334" s="277" t="s">
        <v>13581</v>
      </c>
      <c r="B4334" s="278">
        <v>582.08000000000004</v>
      </c>
    </row>
    <row r="4335" spans="1:2" x14ac:dyDescent="0.25">
      <c r="A4335" s="277" t="s">
        <v>1392</v>
      </c>
      <c r="B4335" s="278">
        <v>349.06</v>
      </c>
    </row>
    <row r="4336" spans="1:2" x14ac:dyDescent="0.25">
      <c r="A4336" s="277" t="s">
        <v>13582</v>
      </c>
      <c r="B4336" s="278">
        <v>303.06</v>
      </c>
    </row>
    <row r="4337" spans="1:2" x14ac:dyDescent="0.25">
      <c r="A4337" s="277" t="s">
        <v>7157</v>
      </c>
      <c r="B4337" s="278">
        <v>33.58</v>
      </c>
    </row>
    <row r="4338" spans="1:2" x14ac:dyDescent="0.25">
      <c r="A4338" s="277" t="s">
        <v>13583</v>
      </c>
      <c r="B4338" s="278">
        <v>29.46</v>
      </c>
    </row>
    <row r="4339" spans="1:2" x14ac:dyDescent="0.25">
      <c r="A4339" s="277" t="s">
        <v>7158</v>
      </c>
      <c r="B4339" s="278">
        <v>42.03</v>
      </c>
    </row>
    <row r="4340" spans="1:2" x14ac:dyDescent="0.25">
      <c r="A4340" s="277" t="s">
        <v>13584</v>
      </c>
      <c r="B4340" s="278">
        <v>36.92</v>
      </c>
    </row>
    <row r="4341" spans="1:2" x14ac:dyDescent="0.25">
      <c r="A4341" s="277" t="s">
        <v>7159</v>
      </c>
      <c r="B4341" s="278">
        <v>132.9</v>
      </c>
    </row>
    <row r="4342" spans="1:2" x14ac:dyDescent="0.25">
      <c r="A4342" s="277" t="s">
        <v>13585</v>
      </c>
      <c r="B4342" s="278">
        <v>125.37</v>
      </c>
    </row>
    <row r="4343" spans="1:2" x14ac:dyDescent="0.25">
      <c r="A4343" s="277" t="s">
        <v>7160</v>
      </c>
      <c r="B4343" s="278">
        <v>143.44999999999999</v>
      </c>
    </row>
    <row r="4344" spans="1:2" x14ac:dyDescent="0.25">
      <c r="A4344" s="277" t="s">
        <v>13586</v>
      </c>
      <c r="B4344" s="278">
        <v>135.88999999999999</v>
      </c>
    </row>
    <row r="4345" spans="1:2" x14ac:dyDescent="0.25">
      <c r="A4345" s="277" t="s">
        <v>7161</v>
      </c>
      <c r="B4345" s="278">
        <v>167.29</v>
      </c>
    </row>
    <row r="4346" spans="1:2" x14ac:dyDescent="0.25">
      <c r="A4346" s="277" t="s">
        <v>13587</v>
      </c>
      <c r="B4346" s="278">
        <v>158.22999999999999</v>
      </c>
    </row>
    <row r="4347" spans="1:2" x14ac:dyDescent="0.25">
      <c r="A4347" s="277" t="s">
        <v>7162</v>
      </c>
      <c r="B4347" s="278">
        <v>179.72</v>
      </c>
    </row>
    <row r="4348" spans="1:2" x14ac:dyDescent="0.25">
      <c r="A4348" s="277" t="s">
        <v>13588</v>
      </c>
      <c r="B4348" s="278">
        <v>169.49</v>
      </c>
    </row>
    <row r="4349" spans="1:2" x14ac:dyDescent="0.25">
      <c r="A4349" s="277" t="s">
        <v>7163</v>
      </c>
      <c r="B4349" s="278">
        <v>191.47</v>
      </c>
    </row>
    <row r="4350" spans="1:2" x14ac:dyDescent="0.25">
      <c r="A4350" s="277" t="s">
        <v>13589</v>
      </c>
      <c r="B4350" s="278">
        <v>180.52</v>
      </c>
    </row>
    <row r="4351" spans="1:2" x14ac:dyDescent="0.25">
      <c r="A4351" s="277" t="s">
        <v>7164</v>
      </c>
      <c r="B4351" s="278">
        <v>41.06</v>
      </c>
    </row>
    <row r="4352" spans="1:2" x14ac:dyDescent="0.25">
      <c r="A4352" s="277" t="s">
        <v>13590</v>
      </c>
      <c r="B4352" s="278">
        <v>35.950000000000003</v>
      </c>
    </row>
    <row r="4353" spans="1:2" x14ac:dyDescent="0.25">
      <c r="A4353" s="277" t="s">
        <v>7165</v>
      </c>
      <c r="B4353" s="278">
        <v>42.14</v>
      </c>
    </row>
    <row r="4354" spans="1:2" x14ac:dyDescent="0.25">
      <c r="A4354" s="277" t="s">
        <v>13591</v>
      </c>
      <c r="B4354" s="278">
        <v>37.01</v>
      </c>
    </row>
    <row r="4355" spans="1:2" x14ac:dyDescent="0.25">
      <c r="A4355" s="277" t="s">
        <v>7166</v>
      </c>
      <c r="B4355" s="278">
        <v>132.11000000000001</v>
      </c>
    </row>
    <row r="4356" spans="1:2" x14ac:dyDescent="0.25">
      <c r="A4356" s="277" t="s">
        <v>13592</v>
      </c>
      <c r="B4356" s="278">
        <v>124.61</v>
      </c>
    </row>
    <row r="4357" spans="1:2" x14ac:dyDescent="0.25">
      <c r="A4357" s="277" t="s">
        <v>7167</v>
      </c>
      <c r="B4357" s="278">
        <v>142.80000000000001</v>
      </c>
    </row>
    <row r="4358" spans="1:2" x14ac:dyDescent="0.25">
      <c r="A4358" s="277" t="s">
        <v>13593</v>
      </c>
      <c r="B4358" s="278">
        <v>135.27000000000001</v>
      </c>
    </row>
    <row r="4359" spans="1:2" x14ac:dyDescent="0.25">
      <c r="A4359" s="277" t="s">
        <v>7168</v>
      </c>
      <c r="B4359" s="278">
        <v>168.37</v>
      </c>
    </row>
    <row r="4360" spans="1:2" x14ac:dyDescent="0.25">
      <c r="A4360" s="277" t="s">
        <v>13594</v>
      </c>
      <c r="B4360" s="278">
        <v>159.26</v>
      </c>
    </row>
    <row r="4361" spans="1:2" x14ac:dyDescent="0.25">
      <c r="A4361" s="277" t="s">
        <v>7169</v>
      </c>
      <c r="B4361" s="278">
        <v>9.4600000000000009</v>
      </c>
    </row>
    <row r="4362" spans="1:2" x14ac:dyDescent="0.25">
      <c r="A4362" s="277" t="s">
        <v>13595</v>
      </c>
      <c r="B4362" s="278">
        <v>8.35</v>
      </c>
    </row>
    <row r="4363" spans="1:2" x14ac:dyDescent="0.25">
      <c r="A4363" s="277" t="s">
        <v>1393</v>
      </c>
      <c r="B4363" s="278">
        <v>36.25</v>
      </c>
    </row>
    <row r="4364" spans="1:2" x14ac:dyDescent="0.25">
      <c r="A4364" s="277" t="s">
        <v>13596</v>
      </c>
      <c r="B4364" s="278">
        <v>31.49</v>
      </c>
    </row>
    <row r="4365" spans="1:2" x14ac:dyDescent="0.25">
      <c r="A4365" s="277" t="s">
        <v>1394</v>
      </c>
      <c r="B4365" s="278">
        <v>144.51</v>
      </c>
    </row>
    <row r="4366" spans="1:2" x14ac:dyDescent="0.25">
      <c r="A4366" s="277" t="s">
        <v>13597</v>
      </c>
      <c r="B4366" s="278">
        <v>125.48</v>
      </c>
    </row>
    <row r="4367" spans="1:2" x14ac:dyDescent="0.25">
      <c r="A4367" s="277" t="s">
        <v>1395</v>
      </c>
      <c r="B4367" s="278">
        <v>199.85</v>
      </c>
    </row>
    <row r="4368" spans="1:2" x14ac:dyDescent="0.25">
      <c r="A4368" s="277" t="s">
        <v>13598</v>
      </c>
      <c r="B4368" s="278">
        <v>173.43</v>
      </c>
    </row>
    <row r="4369" spans="1:2" x14ac:dyDescent="0.25">
      <c r="A4369" s="277" t="s">
        <v>1396</v>
      </c>
      <c r="B4369" s="278">
        <v>72.25</v>
      </c>
    </row>
    <row r="4370" spans="1:2" x14ac:dyDescent="0.25">
      <c r="A4370" s="277" t="s">
        <v>13599</v>
      </c>
      <c r="B4370" s="278">
        <v>62.74</v>
      </c>
    </row>
    <row r="4371" spans="1:2" x14ac:dyDescent="0.25">
      <c r="A4371" s="277" t="s">
        <v>1397</v>
      </c>
      <c r="B4371" s="278">
        <v>72.25</v>
      </c>
    </row>
    <row r="4372" spans="1:2" x14ac:dyDescent="0.25">
      <c r="A4372" s="277" t="s">
        <v>13600</v>
      </c>
      <c r="B4372" s="278">
        <v>62.74</v>
      </c>
    </row>
    <row r="4373" spans="1:2" x14ac:dyDescent="0.25">
      <c r="A4373" s="277" t="s">
        <v>1398</v>
      </c>
      <c r="B4373" s="278">
        <v>144.51</v>
      </c>
    </row>
    <row r="4374" spans="1:2" x14ac:dyDescent="0.25">
      <c r="A4374" s="277" t="s">
        <v>13601</v>
      </c>
      <c r="B4374" s="278">
        <v>125.48</v>
      </c>
    </row>
    <row r="4375" spans="1:2" x14ac:dyDescent="0.25">
      <c r="A4375" s="277" t="s">
        <v>1399</v>
      </c>
      <c r="B4375" s="278">
        <v>216.77</v>
      </c>
    </row>
    <row r="4376" spans="1:2" x14ac:dyDescent="0.25">
      <c r="A4376" s="277" t="s">
        <v>13602</v>
      </c>
      <c r="B4376" s="278">
        <v>188.23</v>
      </c>
    </row>
    <row r="4377" spans="1:2" x14ac:dyDescent="0.25">
      <c r="A4377" s="277" t="s">
        <v>1400</v>
      </c>
      <c r="B4377" s="278">
        <v>365.21</v>
      </c>
    </row>
    <row r="4378" spans="1:2" x14ac:dyDescent="0.25">
      <c r="A4378" s="277" t="s">
        <v>13603</v>
      </c>
      <c r="B4378" s="278">
        <v>317.54000000000002</v>
      </c>
    </row>
    <row r="4379" spans="1:2" x14ac:dyDescent="0.25">
      <c r="A4379" s="277" t="s">
        <v>1401</v>
      </c>
      <c r="B4379" s="278">
        <v>94.32</v>
      </c>
    </row>
    <row r="4380" spans="1:2" x14ac:dyDescent="0.25">
      <c r="A4380" s="277" t="s">
        <v>13604</v>
      </c>
      <c r="B4380" s="278">
        <v>81.95</v>
      </c>
    </row>
    <row r="4381" spans="1:2" x14ac:dyDescent="0.25">
      <c r="A4381" s="277" t="s">
        <v>1402</v>
      </c>
      <c r="B4381" s="278">
        <v>54.52</v>
      </c>
    </row>
    <row r="4382" spans="1:2" x14ac:dyDescent="0.25">
      <c r="A4382" s="277" t="s">
        <v>13605</v>
      </c>
      <c r="B4382" s="278">
        <v>47.37</v>
      </c>
    </row>
    <row r="4383" spans="1:2" x14ac:dyDescent="0.25">
      <c r="A4383" s="277" t="s">
        <v>1403</v>
      </c>
      <c r="B4383" s="278">
        <v>3.68</v>
      </c>
    </row>
    <row r="4384" spans="1:2" x14ac:dyDescent="0.25">
      <c r="A4384" s="277" t="s">
        <v>13606</v>
      </c>
      <c r="B4384" s="278">
        <v>3.22</v>
      </c>
    </row>
    <row r="4385" spans="1:2" x14ac:dyDescent="0.25">
      <c r="A4385" s="277" t="s">
        <v>1404</v>
      </c>
      <c r="B4385" s="278">
        <v>5.98</v>
      </c>
    </row>
    <row r="4386" spans="1:2" x14ac:dyDescent="0.25">
      <c r="A4386" s="277" t="s">
        <v>13607</v>
      </c>
      <c r="B4386" s="278">
        <v>5.22</v>
      </c>
    </row>
    <row r="4387" spans="1:2" x14ac:dyDescent="0.25">
      <c r="A4387" s="277" t="s">
        <v>1405</v>
      </c>
      <c r="B4387" s="278">
        <v>8.6999999999999993</v>
      </c>
    </row>
    <row r="4388" spans="1:2" x14ac:dyDescent="0.25">
      <c r="A4388" s="277" t="s">
        <v>13608</v>
      </c>
      <c r="B4388" s="278">
        <v>7.59</v>
      </c>
    </row>
    <row r="4389" spans="1:2" x14ac:dyDescent="0.25">
      <c r="A4389" s="277" t="s">
        <v>1406</v>
      </c>
      <c r="B4389" s="278">
        <v>14.3</v>
      </c>
    </row>
    <row r="4390" spans="1:2" x14ac:dyDescent="0.25">
      <c r="A4390" s="277" t="s">
        <v>13609</v>
      </c>
      <c r="B4390" s="278">
        <v>12.47</v>
      </c>
    </row>
    <row r="4391" spans="1:2" x14ac:dyDescent="0.25">
      <c r="A4391" s="277" t="s">
        <v>1407</v>
      </c>
      <c r="B4391" s="278">
        <v>21.47</v>
      </c>
    </row>
    <row r="4392" spans="1:2" x14ac:dyDescent="0.25">
      <c r="A4392" s="277" t="s">
        <v>13610</v>
      </c>
      <c r="B4392" s="278">
        <v>18.71</v>
      </c>
    </row>
    <row r="4393" spans="1:2" x14ac:dyDescent="0.25">
      <c r="A4393" s="277" t="s">
        <v>1408</v>
      </c>
      <c r="B4393" s="278">
        <v>28.01</v>
      </c>
    </row>
    <row r="4394" spans="1:2" x14ac:dyDescent="0.25">
      <c r="A4394" s="277" t="s">
        <v>13611</v>
      </c>
      <c r="B4394" s="278">
        <v>24.41</v>
      </c>
    </row>
    <row r="4395" spans="1:2" x14ac:dyDescent="0.25">
      <c r="A4395" s="277" t="s">
        <v>1409</v>
      </c>
      <c r="B4395" s="278">
        <v>30.43</v>
      </c>
    </row>
    <row r="4396" spans="1:2" x14ac:dyDescent="0.25">
      <c r="A4396" s="277" t="s">
        <v>13612</v>
      </c>
      <c r="B4396" s="278">
        <v>26.89</v>
      </c>
    </row>
    <row r="4397" spans="1:2" x14ac:dyDescent="0.25">
      <c r="A4397" s="277" t="s">
        <v>1410</v>
      </c>
      <c r="B4397" s="278">
        <v>35.299999999999997</v>
      </c>
    </row>
    <row r="4398" spans="1:2" x14ac:dyDescent="0.25">
      <c r="A4398" s="277" t="s">
        <v>13613</v>
      </c>
      <c r="B4398" s="278">
        <v>31.2</v>
      </c>
    </row>
    <row r="4399" spans="1:2" x14ac:dyDescent="0.25">
      <c r="A4399" s="277" t="s">
        <v>1411</v>
      </c>
      <c r="B4399" s="278">
        <v>41.23</v>
      </c>
    </row>
    <row r="4400" spans="1:2" x14ac:dyDescent="0.25">
      <c r="A4400" s="277" t="s">
        <v>13614</v>
      </c>
      <c r="B4400" s="278">
        <v>36.44</v>
      </c>
    </row>
    <row r="4401" spans="1:2" x14ac:dyDescent="0.25">
      <c r="A4401" s="277" t="s">
        <v>7170</v>
      </c>
      <c r="B4401" s="278">
        <v>51.86</v>
      </c>
    </row>
    <row r="4402" spans="1:2" x14ac:dyDescent="0.25">
      <c r="A4402" s="277" t="s">
        <v>13615</v>
      </c>
      <c r="B4402" s="278">
        <v>46.29</v>
      </c>
    </row>
    <row r="4403" spans="1:2" x14ac:dyDescent="0.25">
      <c r="A4403" s="277" t="s">
        <v>1412</v>
      </c>
      <c r="B4403" s="278">
        <v>52.57</v>
      </c>
    </row>
    <row r="4404" spans="1:2" x14ac:dyDescent="0.25">
      <c r="A4404" s="277" t="s">
        <v>13616</v>
      </c>
      <c r="B4404" s="278">
        <v>46.5</v>
      </c>
    </row>
    <row r="4405" spans="1:2" x14ac:dyDescent="0.25">
      <c r="A4405" s="277" t="s">
        <v>1413</v>
      </c>
      <c r="B4405" s="278">
        <v>64.400000000000006</v>
      </c>
    </row>
    <row r="4406" spans="1:2" x14ac:dyDescent="0.25">
      <c r="A4406" s="277" t="s">
        <v>13617</v>
      </c>
      <c r="B4406" s="278">
        <v>56.98</v>
      </c>
    </row>
    <row r="4407" spans="1:2" x14ac:dyDescent="0.25">
      <c r="A4407" s="277" t="s">
        <v>1414</v>
      </c>
      <c r="B4407" s="278">
        <v>98.71</v>
      </c>
    </row>
    <row r="4408" spans="1:2" x14ac:dyDescent="0.25">
      <c r="A4408" s="277" t="s">
        <v>13618</v>
      </c>
      <c r="B4408" s="278">
        <v>90.18</v>
      </c>
    </row>
    <row r="4409" spans="1:2" x14ac:dyDescent="0.25">
      <c r="A4409" s="277" t="s">
        <v>1415</v>
      </c>
      <c r="B4409" s="278">
        <v>117.45</v>
      </c>
    </row>
    <row r="4410" spans="1:2" x14ac:dyDescent="0.25">
      <c r="A4410" s="277" t="s">
        <v>13619</v>
      </c>
      <c r="B4410" s="278">
        <v>107.35</v>
      </c>
    </row>
    <row r="4411" spans="1:2" x14ac:dyDescent="0.25">
      <c r="A4411" s="277" t="s">
        <v>1416</v>
      </c>
      <c r="B4411" s="278">
        <v>140.59</v>
      </c>
    </row>
    <row r="4412" spans="1:2" x14ac:dyDescent="0.25">
      <c r="A4412" s="277" t="s">
        <v>13620</v>
      </c>
      <c r="B4412" s="278">
        <v>128.65</v>
      </c>
    </row>
    <row r="4413" spans="1:2" x14ac:dyDescent="0.25">
      <c r="A4413" s="277" t="s">
        <v>1417</v>
      </c>
      <c r="B4413" s="278">
        <v>163.85</v>
      </c>
    </row>
    <row r="4414" spans="1:2" x14ac:dyDescent="0.25">
      <c r="A4414" s="277" t="s">
        <v>13621</v>
      </c>
      <c r="B4414" s="278">
        <v>150.04</v>
      </c>
    </row>
    <row r="4415" spans="1:2" x14ac:dyDescent="0.25">
      <c r="A4415" s="277" t="s">
        <v>1418</v>
      </c>
      <c r="B4415" s="278">
        <v>203.53</v>
      </c>
    </row>
    <row r="4416" spans="1:2" x14ac:dyDescent="0.25">
      <c r="A4416" s="277" t="s">
        <v>13622</v>
      </c>
      <c r="B4416" s="278">
        <v>186.38</v>
      </c>
    </row>
    <row r="4417" spans="1:2" x14ac:dyDescent="0.25">
      <c r="A4417" s="277" t="s">
        <v>7171</v>
      </c>
      <c r="B4417" s="278">
        <v>2.4700000000000002</v>
      </c>
    </row>
    <row r="4418" spans="1:2" x14ac:dyDescent="0.25">
      <c r="A4418" s="277" t="s">
        <v>13623</v>
      </c>
      <c r="B4418" s="278">
        <v>2.17</v>
      </c>
    </row>
    <row r="4419" spans="1:2" x14ac:dyDescent="0.25">
      <c r="A4419" s="277" t="s">
        <v>7172</v>
      </c>
      <c r="B4419" s="278">
        <v>4.04</v>
      </c>
    </row>
    <row r="4420" spans="1:2" x14ac:dyDescent="0.25">
      <c r="A4420" s="277" t="s">
        <v>13624</v>
      </c>
      <c r="B4420" s="278">
        <v>3.54</v>
      </c>
    </row>
    <row r="4421" spans="1:2" x14ac:dyDescent="0.25">
      <c r="A4421" s="277" t="s">
        <v>7173</v>
      </c>
      <c r="B4421" s="278">
        <v>5.98</v>
      </c>
    </row>
    <row r="4422" spans="1:2" x14ac:dyDescent="0.25">
      <c r="A4422" s="277" t="s">
        <v>13625</v>
      </c>
      <c r="B4422" s="278">
        <v>5.24</v>
      </c>
    </row>
    <row r="4423" spans="1:2" x14ac:dyDescent="0.25">
      <c r="A4423" s="277" t="s">
        <v>7174</v>
      </c>
      <c r="B4423" s="278">
        <v>10</v>
      </c>
    </row>
    <row r="4424" spans="1:2" x14ac:dyDescent="0.25">
      <c r="A4424" s="277" t="s">
        <v>13626</v>
      </c>
      <c r="B4424" s="278">
        <v>8.74</v>
      </c>
    </row>
    <row r="4425" spans="1:2" x14ac:dyDescent="0.25">
      <c r="A4425" s="277" t="s">
        <v>7175</v>
      </c>
      <c r="B4425" s="278">
        <v>15.28</v>
      </c>
    </row>
    <row r="4426" spans="1:2" x14ac:dyDescent="0.25">
      <c r="A4426" s="277" t="s">
        <v>13627</v>
      </c>
      <c r="B4426" s="278">
        <v>13.35</v>
      </c>
    </row>
    <row r="4427" spans="1:2" x14ac:dyDescent="0.25">
      <c r="A4427" s="277" t="s">
        <v>7176</v>
      </c>
      <c r="B4427" s="278">
        <v>20.09</v>
      </c>
    </row>
    <row r="4428" spans="1:2" x14ac:dyDescent="0.25">
      <c r="A4428" s="277" t="s">
        <v>13628</v>
      </c>
      <c r="B4428" s="278">
        <v>17.55</v>
      </c>
    </row>
    <row r="4429" spans="1:2" x14ac:dyDescent="0.25">
      <c r="A4429" s="277" t="s">
        <v>7177</v>
      </c>
      <c r="B4429" s="278">
        <v>22.72</v>
      </c>
    </row>
    <row r="4430" spans="1:2" x14ac:dyDescent="0.25">
      <c r="A4430" s="277" t="s">
        <v>13629</v>
      </c>
      <c r="B4430" s="278">
        <v>20.21</v>
      </c>
    </row>
    <row r="4431" spans="1:2" x14ac:dyDescent="0.25">
      <c r="A4431" s="277" t="s">
        <v>7178</v>
      </c>
      <c r="B4431" s="278">
        <v>26.84</v>
      </c>
    </row>
    <row r="4432" spans="1:2" x14ac:dyDescent="0.25">
      <c r="A4432" s="277" t="s">
        <v>13630</v>
      </c>
      <c r="B4432" s="278">
        <v>23.87</v>
      </c>
    </row>
    <row r="4433" spans="1:2" x14ac:dyDescent="0.25">
      <c r="A4433" s="277" t="s">
        <v>7179</v>
      </c>
      <c r="B4433" s="278">
        <v>30.94</v>
      </c>
    </row>
    <row r="4434" spans="1:2" x14ac:dyDescent="0.25">
      <c r="A4434" s="277" t="s">
        <v>13631</v>
      </c>
      <c r="B4434" s="278">
        <v>27.53</v>
      </c>
    </row>
    <row r="4435" spans="1:2" x14ac:dyDescent="0.25">
      <c r="A4435" s="277" t="s">
        <v>7180</v>
      </c>
      <c r="B4435" s="278">
        <v>35.33</v>
      </c>
    </row>
    <row r="4436" spans="1:2" x14ac:dyDescent="0.25">
      <c r="A4436" s="277" t="s">
        <v>13632</v>
      </c>
      <c r="B4436" s="278">
        <v>31.44</v>
      </c>
    </row>
    <row r="4437" spans="1:2" x14ac:dyDescent="0.25">
      <c r="A4437" s="277" t="s">
        <v>7181</v>
      </c>
      <c r="B4437" s="278">
        <v>39.71</v>
      </c>
    </row>
    <row r="4438" spans="1:2" x14ac:dyDescent="0.25">
      <c r="A4438" s="277" t="s">
        <v>13633</v>
      </c>
      <c r="B4438" s="278">
        <v>35.35</v>
      </c>
    </row>
    <row r="4439" spans="1:2" x14ac:dyDescent="0.25">
      <c r="A4439" s="277" t="s">
        <v>7182</v>
      </c>
      <c r="B4439" s="278">
        <v>48.97</v>
      </c>
    </row>
    <row r="4440" spans="1:2" x14ac:dyDescent="0.25">
      <c r="A4440" s="277" t="s">
        <v>13634</v>
      </c>
      <c r="B4440" s="278">
        <v>43.61</v>
      </c>
    </row>
    <row r="4441" spans="1:2" x14ac:dyDescent="0.25">
      <c r="A4441" s="277" t="s">
        <v>7183</v>
      </c>
      <c r="B4441" s="278">
        <v>80.25</v>
      </c>
    </row>
    <row r="4442" spans="1:2" x14ac:dyDescent="0.25">
      <c r="A4442" s="277" t="s">
        <v>13635</v>
      </c>
      <c r="B4442" s="278">
        <v>74.180000000000007</v>
      </c>
    </row>
    <row r="4443" spans="1:2" x14ac:dyDescent="0.25">
      <c r="A4443" s="277" t="s">
        <v>7184</v>
      </c>
      <c r="B4443" s="278">
        <v>96.27</v>
      </c>
    </row>
    <row r="4444" spans="1:2" x14ac:dyDescent="0.25">
      <c r="A4444" s="277" t="s">
        <v>13636</v>
      </c>
      <c r="B4444" s="278">
        <v>89</v>
      </c>
    </row>
    <row r="4445" spans="1:2" x14ac:dyDescent="0.25">
      <c r="A4445" s="277" t="s">
        <v>7185</v>
      </c>
      <c r="B4445" s="278">
        <v>116.24</v>
      </c>
    </row>
    <row r="4446" spans="1:2" x14ac:dyDescent="0.25">
      <c r="A4446" s="277" t="s">
        <v>13637</v>
      </c>
      <c r="B4446" s="278">
        <v>107.56</v>
      </c>
    </row>
    <row r="4447" spans="1:2" x14ac:dyDescent="0.25">
      <c r="A4447" s="277" t="s">
        <v>7186</v>
      </c>
      <c r="B4447" s="278">
        <v>136.33000000000001</v>
      </c>
    </row>
    <row r="4448" spans="1:2" x14ac:dyDescent="0.25">
      <c r="A4448" s="277" t="s">
        <v>13638</v>
      </c>
      <c r="B4448" s="278">
        <v>126.2</v>
      </c>
    </row>
    <row r="4449" spans="1:2" x14ac:dyDescent="0.25">
      <c r="A4449" s="277" t="s">
        <v>7187</v>
      </c>
      <c r="B4449" s="278">
        <v>170.27</v>
      </c>
    </row>
    <row r="4450" spans="1:2" x14ac:dyDescent="0.25">
      <c r="A4450" s="277" t="s">
        <v>13639</v>
      </c>
      <c r="B4450" s="278">
        <v>157.57</v>
      </c>
    </row>
    <row r="4451" spans="1:2" x14ac:dyDescent="0.25">
      <c r="A4451" s="277" t="s">
        <v>1419</v>
      </c>
      <c r="B4451" s="278">
        <v>8.58</v>
      </c>
    </row>
    <row r="4452" spans="1:2" x14ac:dyDescent="0.25">
      <c r="A4452" s="277" t="s">
        <v>13640</v>
      </c>
      <c r="B4452" s="278">
        <v>7.47</v>
      </c>
    </row>
    <row r="4453" spans="1:2" x14ac:dyDescent="0.25">
      <c r="A4453" s="277" t="s">
        <v>1420</v>
      </c>
      <c r="B4453" s="278">
        <v>14.14</v>
      </c>
    </row>
    <row r="4454" spans="1:2" x14ac:dyDescent="0.25">
      <c r="A4454" s="277" t="s">
        <v>13641</v>
      </c>
      <c r="B4454" s="278">
        <v>12.31</v>
      </c>
    </row>
    <row r="4455" spans="1:2" x14ac:dyDescent="0.25">
      <c r="A4455" s="277" t="s">
        <v>1421</v>
      </c>
      <c r="B4455" s="278">
        <v>21.27</v>
      </c>
    </row>
    <row r="4456" spans="1:2" x14ac:dyDescent="0.25">
      <c r="A4456" s="277" t="s">
        <v>13642</v>
      </c>
      <c r="B4456" s="278">
        <v>18.52</v>
      </c>
    </row>
    <row r="4457" spans="1:2" x14ac:dyDescent="0.25">
      <c r="A4457" s="277" t="s">
        <v>1422</v>
      </c>
      <c r="B4457" s="278">
        <v>27.73</v>
      </c>
    </row>
    <row r="4458" spans="1:2" x14ac:dyDescent="0.25">
      <c r="A4458" s="277" t="s">
        <v>13643</v>
      </c>
      <c r="B4458" s="278">
        <v>24.14</v>
      </c>
    </row>
    <row r="4459" spans="1:2" x14ac:dyDescent="0.25">
      <c r="A4459" s="277" t="s">
        <v>1423</v>
      </c>
      <c r="B4459" s="278">
        <v>30.07</v>
      </c>
    </row>
    <row r="4460" spans="1:2" x14ac:dyDescent="0.25">
      <c r="A4460" s="277" t="s">
        <v>13644</v>
      </c>
      <c r="B4460" s="278">
        <v>26.54</v>
      </c>
    </row>
    <row r="4461" spans="1:2" x14ac:dyDescent="0.25">
      <c r="A4461" s="277" t="s">
        <v>1424</v>
      </c>
      <c r="B4461" s="278">
        <v>7.09</v>
      </c>
    </row>
    <row r="4462" spans="1:2" x14ac:dyDescent="0.25">
      <c r="A4462" s="277" t="s">
        <v>13645</v>
      </c>
      <c r="B4462" s="278">
        <v>6.14</v>
      </c>
    </row>
    <row r="4463" spans="1:2" x14ac:dyDescent="0.25">
      <c r="A4463" s="277" t="s">
        <v>1425</v>
      </c>
      <c r="B4463" s="278">
        <v>10.64</v>
      </c>
    </row>
    <row r="4464" spans="1:2" x14ac:dyDescent="0.25">
      <c r="A4464" s="277" t="s">
        <v>13646</v>
      </c>
      <c r="B4464" s="278">
        <v>9.2200000000000006</v>
      </c>
    </row>
    <row r="4465" spans="1:2" x14ac:dyDescent="0.25">
      <c r="A4465" s="277" t="s">
        <v>1426</v>
      </c>
      <c r="B4465" s="278">
        <v>14.18</v>
      </c>
    </row>
    <row r="4466" spans="1:2" x14ac:dyDescent="0.25">
      <c r="A4466" s="277" t="s">
        <v>13647</v>
      </c>
      <c r="B4466" s="278">
        <v>12.29</v>
      </c>
    </row>
    <row r="4467" spans="1:2" x14ac:dyDescent="0.25">
      <c r="A4467" s="277" t="s">
        <v>1427</v>
      </c>
      <c r="B4467" s="278">
        <v>17.73</v>
      </c>
    </row>
    <row r="4468" spans="1:2" x14ac:dyDescent="0.25">
      <c r="A4468" s="277" t="s">
        <v>13648</v>
      </c>
      <c r="B4468" s="278">
        <v>15.36</v>
      </c>
    </row>
    <row r="4469" spans="1:2" x14ac:dyDescent="0.25">
      <c r="A4469" s="277" t="s">
        <v>1428</v>
      </c>
      <c r="B4469" s="278">
        <v>21.28</v>
      </c>
    </row>
    <row r="4470" spans="1:2" x14ac:dyDescent="0.25">
      <c r="A4470" s="277" t="s">
        <v>13649</v>
      </c>
      <c r="B4470" s="278">
        <v>18.440000000000001</v>
      </c>
    </row>
    <row r="4471" spans="1:2" x14ac:dyDescent="0.25">
      <c r="A4471" s="277" t="s">
        <v>1429</v>
      </c>
      <c r="B4471" s="278">
        <v>24.83</v>
      </c>
    </row>
    <row r="4472" spans="1:2" x14ac:dyDescent="0.25">
      <c r="A4472" s="277" t="s">
        <v>13650</v>
      </c>
      <c r="B4472" s="278">
        <v>21.51</v>
      </c>
    </row>
    <row r="4473" spans="1:2" x14ac:dyDescent="0.25">
      <c r="A4473" s="277" t="s">
        <v>1430</v>
      </c>
      <c r="B4473" s="278">
        <v>28.37</v>
      </c>
    </row>
    <row r="4474" spans="1:2" x14ac:dyDescent="0.25">
      <c r="A4474" s="277" t="s">
        <v>13651</v>
      </c>
      <c r="B4474" s="278">
        <v>24.58</v>
      </c>
    </row>
    <row r="4475" spans="1:2" x14ac:dyDescent="0.25">
      <c r="A4475" s="277" t="s">
        <v>1431</v>
      </c>
      <c r="B4475" s="278">
        <v>31.92</v>
      </c>
    </row>
    <row r="4476" spans="1:2" x14ac:dyDescent="0.25">
      <c r="A4476" s="277" t="s">
        <v>13652</v>
      </c>
      <c r="B4476" s="278">
        <v>27.66</v>
      </c>
    </row>
    <row r="4477" spans="1:2" x14ac:dyDescent="0.25">
      <c r="A4477" s="277" t="s">
        <v>1432</v>
      </c>
      <c r="B4477" s="278">
        <v>35.47</v>
      </c>
    </row>
    <row r="4478" spans="1:2" x14ac:dyDescent="0.25">
      <c r="A4478" s="277" t="s">
        <v>13653</v>
      </c>
      <c r="B4478" s="278">
        <v>30.73</v>
      </c>
    </row>
    <row r="4479" spans="1:2" x14ac:dyDescent="0.25">
      <c r="A4479" s="277" t="s">
        <v>1433</v>
      </c>
      <c r="B4479" s="278">
        <v>39.020000000000003</v>
      </c>
    </row>
    <row r="4480" spans="1:2" x14ac:dyDescent="0.25">
      <c r="A4480" s="277" t="s">
        <v>13654</v>
      </c>
      <c r="B4480" s="278">
        <v>33.799999999999997</v>
      </c>
    </row>
    <row r="4481" spans="1:2" x14ac:dyDescent="0.25">
      <c r="A4481" s="277" t="s">
        <v>1434</v>
      </c>
      <c r="B4481" s="278">
        <v>42.56</v>
      </c>
    </row>
    <row r="4482" spans="1:2" x14ac:dyDescent="0.25">
      <c r="A4482" s="277" t="s">
        <v>13655</v>
      </c>
      <c r="B4482" s="278">
        <v>36.880000000000003</v>
      </c>
    </row>
    <row r="4483" spans="1:2" x14ac:dyDescent="0.25">
      <c r="A4483" s="277" t="s">
        <v>1435</v>
      </c>
      <c r="B4483" s="278">
        <v>46.11</v>
      </c>
    </row>
    <row r="4484" spans="1:2" x14ac:dyDescent="0.25">
      <c r="A4484" s="277" t="s">
        <v>13656</v>
      </c>
      <c r="B4484" s="278">
        <v>39.950000000000003</v>
      </c>
    </row>
    <row r="4485" spans="1:2" x14ac:dyDescent="0.25">
      <c r="A4485" s="277" t="s">
        <v>7188</v>
      </c>
      <c r="B4485" s="278">
        <v>49.66</v>
      </c>
    </row>
    <row r="4486" spans="1:2" x14ac:dyDescent="0.25">
      <c r="A4486" s="277" t="s">
        <v>13657</v>
      </c>
      <c r="B4486" s="278">
        <v>43.02</v>
      </c>
    </row>
    <row r="4487" spans="1:2" x14ac:dyDescent="0.25">
      <c r="A4487" s="277" t="s">
        <v>7189</v>
      </c>
      <c r="B4487" s="278">
        <v>53.2</v>
      </c>
    </row>
    <row r="4488" spans="1:2" x14ac:dyDescent="0.25">
      <c r="A4488" s="277" t="s">
        <v>13658</v>
      </c>
      <c r="B4488" s="278">
        <v>46.1</v>
      </c>
    </row>
    <row r="4489" spans="1:2" x14ac:dyDescent="0.25">
      <c r="A4489" s="277" t="s">
        <v>7190</v>
      </c>
      <c r="B4489" s="278">
        <v>56.75</v>
      </c>
    </row>
    <row r="4490" spans="1:2" x14ac:dyDescent="0.25">
      <c r="A4490" s="277" t="s">
        <v>13659</v>
      </c>
      <c r="B4490" s="278">
        <v>49.17</v>
      </c>
    </row>
    <row r="4491" spans="1:2" x14ac:dyDescent="0.25">
      <c r="A4491" s="277" t="s">
        <v>7191</v>
      </c>
      <c r="B4491" s="278">
        <v>60.3</v>
      </c>
    </row>
    <row r="4492" spans="1:2" x14ac:dyDescent="0.25">
      <c r="A4492" s="277" t="s">
        <v>13660</v>
      </c>
      <c r="B4492" s="278">
        <v>52.24</v>
      </c>
    </row>
    <row r="4493" spans="1:2" x14ac:dyDescent="0.25">
      <c r="A4493" s="277" t="s">
        <v>7192</v>
      </c>
      <c r="B4493" s="278">
        <v>67.39</v>
      </c>
    </row>
    <row r="4494" spans="1:2" x14ac:dyDescent="0.25">
      <c r="A4494" s="277" t="s">
        <v>13661</v>
      </c>
      <c r="B4494" s="278">
        <v>58.39</v>
      </c>
    </row>
    <row r="4495" spans="1:2" x14ac:dyDescent="0.25">
      <c r="A4495" s="277" t="s">
        <v>1436</v>
      </c>
      <c r="B4495" s="278">
        <v>17.73</v>
      </c>
    </row>
    <row r="4496" spans="1:2" x14ac:dyDescent="0.25">
      <c r="A4496" s="277" t="s">
        <v>13662</v>
      </c>
      <c r="B4496" s="278">
        <v>15.36</v>
      </c>
    </row>
    <row r="4497" spans="1:2" x14ac:dyDescent="0.25">
      <c r="A4497" s="277" t="s">
        <v>1437</v>
      </c>
      <c r="B4497" s="278">
        <v>26.25</v>
      </c>
    </row>
    <row r="4498" spans="1:2" x14ac:dyDescent="0.25">
      <c r="A4498" s="277" t="s">
        <v>13663</v>
      </c>
      <c r="B4498" s="278">
        <v>22.74</v>
      </c>
    </row>
    <row r="4499" spans="1:2" x14ac:dyDescent="0.25">
      <c r="A4499" s="277" t="s">
        <v>1438</v>
      </c>
      <c r="B4499" s="278">
        <v>34.4</v>
      </c>
    </row>
    <row r="4500" spans="1:2" x14ac:dyDescent="0.25">
      <c r="A4500" s="277" t="s">
        <v>13664</v>
      </c>
      <c r="B4500" s="278">
        <v>29.81</v>
      </c>
    </row>
    <row r="4501" spans="1:2" x14ac:dyDescent="0.25">
      <c r="A4501" s="277" t="s">
        <v>1439</v>
      </c>
      <c r="B4501" s="278">
        <v>51.08</v>
      </c>
    </row>
    <row r="4502" spans="1:2" x14ac:dyDescent="0.25">
      <c r="A4502" s="277" t="s">
        <v>13665</v>
      </c>
      <c r="B4502" s="278">
        <v>44.25</v>
      </c>
    </row>
    <row r="4503" spans="1:2" x14ac:dyDescent="0.25">
      <c r="A4503" s="277" t="s">
        <v>1440</v>
      </c>
      <c r="B4503" s="278">
        <v>66.33</v>
      </c>
    </row>
    <row r="4504" spans="1:2" x14ac:dyDescent="0.25">
      <c r="A4504" s="277" t="s">
        <v>13666</v>
      </c>
      <c r="B4504" s="278">
        <v>57.47</v>
      </c>
    </row>
    <row r="4505" spans="1:2" x14ac:dyDescent="0.25">
      <c r="A4505" s="277" t="s">
        <v>1441</v>
      </c>
      <c r="B4505" s="278">
        <v>81.23</v>
      </c>
    </row>
    <row r="4506" spans="1:2" x14ac:dyDescent="0.25">
      <c r="A4506" s="277" t="s">
        <v>13667</v>
      </c>
      <c r="B4506" s="278">
        <v>70.38</v>
      </c>
    </row>
    <row r="4507" spans="1:2" x14ac:dyDescent="0.25">
      <c r="A4507" s="277" t="s">
        <v>1442</v>
      </c>
      <c r="B4507" s="278">
        <v>95.42</v>
      </c>
    </row>
    <row r="4508" spans="1:2" x14ac:dyDescent="0.25">
      <c r="A4508" s="277" t="s">
        <v>13668</v>
      </c>
      <c r="B4508" s="278">
        <v>82.67</v>
      </c>
    </row>
    <row r="4509" spans="1:2" x14ac:dyDescent="0.25">
      <c r="A4509" s="277" t="s">
        <v>1443</v>
      </c>
      <c r="B4509" s="278">
        <v>108.54</v>
      </c>
    </row>
    <row r="4510" spans="1:2" x14ac:dyDescent="0.25">
      <c r="A4510" s="277" t="s">
        <v>13669</v>
      </c>
      <c r="B4510" s="278">
        <v>94.04</v>
      </c>
    </row>
    <row r="4511" spans="1:2" x14ac:dyDescent="0.25">
      <c r="A4511" s="277" t="s">
        <v>1444</v>
      </c>
      <c r="B4511" s="278">
        <v>120.96</v>
      </c>
    </row>
    <row r="4512" spans="1:2" x14ac:dyDescent="0.25">
      <c r="A4512" s="277" t="s">
        <v>13670</v>
      </c>
      <c r="B4512" s="278">
        <v>104.8</v>
      </c>
    </row>
    <row r="4513" spans="1:2" x14ac:dyDescent="0.25">
      <c r="A4513" s="277" t="s">
        <v>1445</v>
      </c>
      <c r="B4513" s="278">
        <v>133.02000000000001</v>
      </c>
    </row>
    <row r="4514" spans="1:2" x14ac:dyDescent="0.25">
      <c r="A4514" s="277" t="s">
        <v>13671</v>
      </c>
      <c r="B4514" s="278">
        <v>115.25</v>
      </c>
    </row>
    <row r="4515" spans="1:2" x14ac:dyDescent="0.25">
      <c r="A4515" s="277" t="s">
        <v>1446</v>
      </c>
      <c r="B4515" s="278">
        <v>144.02000000000001</v>
      </c>
    </row>
    <row r="4516" spans="1:2" x14ac:dyDescent="0.25">
      <c r="A4516" s="277" t="s">
        <v>13672</v>
      </c>
      <c r="B4516" s="278">
        <v>124.78</v>
      </c>
    </row>
    <row r="4517" spans="1:2" x14ac:dyDescent="0.25">
      <c r="A4517" s="277" t="s">
        <v>1447</v>
      </c>
      <c r="B4517" s="278">
        <v>164.24</v>
      </c>
    </row>
    <row r="4518" spans="1:2" x14ac:dyDescent="0.25">
      <c r="A4518" s="277" t="s">
        <v>13673</v>
      </c>
      <c r="B4518" s="278">
        <v>142.30000000000001</v>
      </c>
    </row>
    <row r="4519" spans="1:2" x14ac:dyDescent="0.25">
      <c r="A4519" s="277" t="s">
        <v>1448</v>
      </c>
      <c r="B4519" s="278">
        <v>181.26</v>
      </c>
    </row>
    <row r="4520" spans="1:2" x14ac:dyDescent="0.25">
      <c r="A4520" s="277" t="s">
        <v>13674</v>
      </c>
      <c r="B4520" s="278">
        <v>157.05000000000001</v>
      </c>
    </row>
    <row r="4521" spans="1:2" x14ac:dyDescent="0.25">
      <c r="A4521" s="277" t="s">
        <v>1449</v>
      </c>
      <c r="B4521" s="278">
        <v>189.42</v>
      </c>
    </row>
    <row r="4522" spans="1:2" x14ac:dyDescent="0.25">
      <c r="A4522" s="277" t="s">
        <v>13675</v>
      </c>
      <c r="B4522" s="278">
        <v>164.12</v>
      </c>
    </row>
    <row r="4523" spans="1:2" x14ac:dyDescent="0.25">
      <c r="A4523" s="277" t="s">
        <v>1450</v>
      </c>
      <c r="B4523" s="278">
        <v>195.45</v>
      </c>
    </row>
    <row r="4524" spans="1:2" x14ac:dyDescent="0.25">
      <c r="A4524" s="277" t="s">
        <v>13676</v>
      </c>
      <c r="B4524" s="278">
        <v>169.35</v>
      </c>
    </row>
    <row r="4525" spans="1:2" x14ac:dyDescent="0.25">
      <c r="A4525" s="277" t="s">
        <v>1451</v>
      </c>
      <c r="B4525" s="278">
        <v>214.61</v>
      </c>
    </row>
    <row r="4526" spans="1:2" x14ac:dyDescent="0.25">
      <c r="A4526" s="277" t="s">
        <v>13677</v>
      </c>
      <c r="B4526" s="278">
        <v>185.94</v>
      </c>
    </row>
    <row r="4527" spans="1:2" x14ac:dyDescent="0.25">
      <c r="A4527" s="277" t="s">
        <v>1452</v>
      </c>
      <c r="B4527" s="278">
        <v>222.41</v>
      </c>
    </row>
    <row r="4528" spans="1:2" x14ac:dyDescent="0.25">
      <c r="A4528" s="277" t="s">
        <v>13678</v>
      </c>
      <c r="B4528" s="278">
        <v>192.7</v>
      </c>
    </row>
    <row r="4529" spans="1:2" x14ac:dyDescent="0.25">
      <c r="A4529" s="277" t="s">
        <v>7193</v>
      </c>
      <c r="B4529" s="278">
        <v>22.18</v>
      </c>
    </row>
    <row r="4530" spans="1:2" x14ac:dyDescent="0.25">
      <c r="A4530" s="277" t="s">
        <v>13679</v>
      </c>
      <c r="B4530" s="278">
        <v>19.23</v>
      </c>
    </row>
    <row r="4531" spans="1:2" x14ac:dyDescent="0.25">
      <c r="A4531" s="277" t="s">
        <v>7194</v>
      </c>
      <c r="B4531" s="278">
        <v>32.06</v>
      </c>
    </row>
    <row r="4532" spans="1:2" x14ac:dyDescent="0.25">
      <c r="A4532" s="277" t="s">
        <v>13680</v>
      </c>
      <c r="B4532" s="278">
        <v>27.78</v>
      </c>
    </row>
    <row r="4533" spans="1:2" x14ac:dyDescent="0.25">
      <c r="A4533" s="277" t="s">
        <v>7195</v>
      </c>
      <c r="B4533" s="278">
        <v>118</v>
      </c>
    </row>
    <row r="4534" spans="1:2" x14ac:dyDescent="0.25">
      <c r="A4534" s="277" t="s">
        <v>13681</v>
      </c>
      <c r="B4534" s="278">
        <v>111.74</v>
      </c>
    </row>
    <row r="4535" spans="1:2" x14ac:dyDescent="0.25">
      <c r="A4535" s="277" t="s">
        <v>7196</v>
      </c>
      <c r="B4535" s="278">
        <v>16.88</v>
      </c>
    </row>
    <row r="4536" spans="1:2" x14ac:dyDescent="0.25">
      <c r="A4536" s="277" t="s">
        <v>13682</v>
      </c>
      <c r="B4536" s="278">
        <v>14.63</v>
      </c>
    </row>
    <row r="4537" spans="1:2" x14ac:dyDescent="0.25">
      <c r="A4537" s="277" t="s">
        <v>7197</v>
      </c>
      <c r="B4537" s="278">
        <v>20.88</v>
      </c>
    </row>
    <row r="4538" spans="1:2" x14ac:dyDescent="0.25">
      <c r="A4538" s="277" t="s">
        <v>13683</v>
      </c>
      <c r="B4538" s="278">
        <v>18.100000000000001</v>
      </c>
    </row>
    <row r="4539" spans="1:2" x14ac:dyDescent="0.25">
      <c r="A4539" s="277" t="s">
        <v>7198</v>
      </c>
      <c r="B4539" s="278">
        <v>23.48</v>
      </c>
    </row>
    <row r="4540" spans="1:2" x14ac:dyDescent="0.25">
      <c r="A4540" s="277" t="s">
        <v>13684</v>
      </c>
      <c r="B4540" s="278">
        <v>20.350000000000001</v>
      </c>
    </row>
    <row r="4541" spans="1:2" x14ac:dyDescent="0.25">
      <c r="A4541" s="277" t="s">
        <v>7199</v>
      </c>
      <c r="B4541" s="278">
        <v>27.32</v>
      </c>
    </row>
    <row r="4542" spans="1:2" x14ac:dyDescent="0.25">
      <c r="A4542" s="277" t="s">
        <v>13685</v>
      </c>
      <c r="B4542" s="278">
        <v>23.68</v>
      </c>
    </row>
    <row r="4543" spans="1:2" x14ac:dyDescent="0.25">
      <c r="A4543" s="277" t="s">
        <v>7200</v>
      </c>
      <c r="B4543" s="278">
        <v>29.86</v>
      </c>
    </row>
    <row r="4544" spans="1:2" x14ac:dyDescent="0.25">
      <c r="A4544" s="277" t="s">
        <v>13686</v>
      </c>
      <c r="B4544" s="278">
        <v>25.88</v>
      </c>
    </row>
    <row r="4545" spans="1:2" x14ac:dyDescent="0.25">
      <c r="A4545" s="277" t="s">
        <v>7201</v>
      </c>
      <c r="B4545" s="278">
        <v>54.28</v>
      </c>
    </row>
    <row r="4546" spans="1:2" x14ac:dyDescent="0.25">
      <c r="A4546" s="277" t="s">
        <v>13687</v>
      </c>
      <c r="B4546" s="278">
        <v>47.7</v>
      </c>
    </row>
    <row r="4547" spans="1:2" x14ac:dyDescent="0.25">
      <c r="A4547" s="277" t="s">
        <v>7202</v>
      </c>
      <c r="B4547" s="278">
        <v>68.86</v>
      </c>
    </row>
    <row r="4548" spans="1:2" x14ac:dyDescent="0.25">
      <c r="A4548" s="277" t="s">
        <v>13688</v>
      </c>
      <c r="B4548" s="278">
        <v>60.39</v>
      </c>
    </row>
    <row r="4549" spans="1:2" x14ac:dyDescent="0.25">
      <c r="A4549" s="277" t="s">
        <v>7203</v>
      </c>
      <c r="B4549" s="278">
        <v>70.900000000000006</v>
      </c>
    </row>
    <row r="4550" spans="1:2" x14ac:dyDescent="0.25">
      <c r="A4550" s="277" t="s">
        <v>13689</v>
      </c>
      <c r="B4550" s="278">
        <v>62.42</v>
      </c>
    </row>
    <row r="4551" spans="1:2" x14ac:dyDescent="0.25">
      <c r="A4551" s="277" t="s">
        <v>7204</v>
      </c>
      <c r="B4551" s="278">
        <v>174.87</v>
      </c>
    </row>
    <row r="4552" spans="1:2" x14ac:dyDescent="0.25">
      <c r="A4552" s="277" t="s">
        <v>13690</v>
      </c>
      <c r="B4552" s="278">
        <v>162.37</v>
      </c>
    </row>
    <row r="4553" spans="1:2" x14ac:dyDescent="0.25">
      <c r="A4553" s="277" t="s">
        <v>7205</v>
      </c>
      <c r="B4553" s="278">
        <v>195.42</v>
      </c>
    </row>
    <row r="4554" spans="1:2" x14ac:dyDescent="0.25">
      <c r="A4554" s="277" t="s">
        <v>13691</v>
      </c>
      <c r="B4554" s="278">
        <v>182.87</v>
      </c>
    </row>
    <row r="4555" spans="1:2" x14ac:dyDescent="0.25">
      <c r="A4555" s="277" t="s">
        <v>7206</v>
      </c>
      <c r="B4555" s="278">
        <v>233.43</v>
      </c>
    </row>
    <row r="4556" spans="1:2" x14ac:dyDescent="0.25">
      <c r="A4556" s="277" t="s">
        <v>13692</v>
      </c>
      <c r="B4556" s="278">
        <v>218.34</v>
      </c>
    </row>
    <row r="4557" spans="1:2" x14ac:dyDescent="0.25">
      <c r="A4557" s="277" t="s">
        <v>7207</v>
      </c>
      <c r="B4557" s="278">
        <v>252.44</v>
      </c>
    </row>
    <row r="4558" spans="1:2" x14ac:dyDescent="0.25">
      <c r="A4558" s="277" t="s">
        <v>13693</v>
      </c>
      <c r="B4558" s="278">
        <v>235.53</v>
      </c>
    </row>
    <row r="4559" spans="1:2" x14ac:dyDescent="0.25">
      <c r="A4559" s="277" t="s">
        <v>7208</v>
      </c>
      <c r="B4559" s="278">
        <v>254.21</v>
      </c>
    </row>
    <row r="4560" spans="1:2" x14ac:dyDescent="0.25">
      <c r="A4560" s="277" t="s">
        <v>13694</v>
      </c>
      <c r="B4560" s="278">
        <v>237.28</v>
      </c>
    </row>
    <row r="4561" spans="1:2" x14ac:dyDescent="0.25">
      <c r="A4561" s="277" t="s">
        <v>7209</v>
      </c>
      <c r="B4561" s="278">
        <v>278.25</v>
      </c>
    </row>
    <row r="4562" spans="1:2" x14ac:dyDescent="0.25">
      <c r="A4562" s="277" t="s">
        <v>13695</v>
      </c>
      <c r="B4562" s="278">
        <v>258.32</v>
      </c>
    </row>
    <row r="4563" spans="1:2" x14ac:dyDescent="0.25">
      <c r="A4563" s="277" t="s">
        <v>7210</v>
      </c>
      <c r="B4563" s="278">
        <v>300.49</v>
      </c>
    </row>
    <row r="4564" spans="1:2" x14ac:dyDescent="0.25">
      <c r="A4564" s="277" t="s">
        <v>13696</v>
      </c>
      <c r="B4564" s="278">
        <v>278.82</v>
      </c>
    </row>
    <row r="4565" spans="1:2" x14ac:dyDescent="0.25">
      <c r="A4565" s="277" t="s">
        <v>7211</v>
      </c>
      <c r="B4565" s="278">
        <v>328.48</v>
      </c>
    </row>
    <row r="4566" spans="1:2" x14ac:dyDescent="0.25">
      <c r="A4566" s="277" t="s">
        <v>13697</v>
      </c>
      <c r="B4566" s="278">
        <v>303.44</v>
      </c>
    </row>
    <row r="4567" spans="1:2" x14ac:dyDescent="0.25">
      <c r="A4567" s="277" t="s">
        <v>7212</v>
      </c>
      <c r="B4567" s="278">
        <v>359.83</v>
      </c>
    </row>
    <row r="4568" spans="1:2" x14ac:dyDescent="0.25">
      <c r="A4568" s="277" t="s">
        <v>13698</v>
      </c>
      <c r="B4568" s="278">
        <v>332.64</v>
      </c>
    </row>
    <row r="4569" spans="1:2" x14ac:dyDescent="0.25">
      <c r="A4569" s="277" t="s">
        <v>7213</v>
      </c>
      <c r="B4569" s="278">
        <v>396.04</v>
      </c>
    </row>
    <row r="4570" spans="1:2" x14ac:dyDescent="0.25">
      <c r="A4570" s="277" t="s">
        <v>13699</v>
      </c>
      <c r="B4570" s="278">
        <v>365.14</v>
      </c>
    </row>
    <row r="4571" spans="1:2" x14ac:dyDescent="0.25">
      <c r="A4571" s="277" t="s">
        <v>7214</v>
      </c>
      <c r="B4571" s="278">
        <v>431.48</v>
      </c>
    </row>
    <row r="4572" spans="1:2" x14ac:dyDescent="0.25">
      <c r="A4572" s="277" t="s">
        <v>13700</v>
      </c>
      <c r="B4572" s="278">
        <v>398.13</v>
      </c>
    </row>
    <row r="4573" spans="1:2" x14ac:dyDescent="0.25">
      <c r="A4573" s="277" t="s">
        <v>7215</v>
      </c>
      <c r="B4573" s="278">
        <v>501.28</v>
      </c>
    </row>
    <row r="4574" spans="1:2" x14ac:dyDescent="0.25">
      <c r="A4574" s="277" t="s">
        <v>13701</v>
      </c>
      <c r="B4574" s="278">
        <v>460.9</v>
      </c>
    </row>
    <row r="4575" spans="1:2" x14ac:dyDescent="0.25">
      <c r="A4575" s="277" t="s">
        <v>7216</v>
      </c>
      <c r="B4575" s="278">
        <v>568.29999999999995</v>
      </c>
    </row>
    <row r="4576" spans="1:2" x14ac:dyDescent="0.25">
      <c r="A4576" s="277" t="s">
        <v>13702</v>
      </c>
      <c r="B4576" s="278">
        <v>521.48</v>
      </c>
    </row>
    <row r="4577" spans="1:2" x14ac:dyDescent="0.25">
      <c r="A4577" s="277" t="s">
        <v>7217</v>
      </c>
      <c r="B4577" s="278">
        <v>602.13</v>
      </c>
    </row>
    <row r="4578" spans="1:2" x14ac:dyDescent="0.25">
      <c r="A4578" s="277" t="s">
        <v>13703</v>
      </c>
      <c r="B4578" s="278">
        <v>553.83000000000004</v>
      </c>
    </row>
    <row r="4579" spans="1:2" x14ac:dyDescent="0.25">
      <c r="A4579" s="277" t="s">
        <v>7218</v>
      </c>
      <c r="B4579" s="278">
        <v>26.03</v>
      </c>
    </row>
    <row r="4580" spans="1:2" x14ac:dyDescent="0.25">
      <c r="A4580" s="277" t="s">
        <v>13704</v>
      </c>
      <c r="B4580" s="278">
        <v>22.56</v>
      </c>
    </row>
    <row r="4581" spans="1:2" x14ac:dyDescent="0.25">
      <c r="A4581" s="277" t="s">
        <v>7219</v>
      </c>
      <c r="B4581" s="278">
        <v>26.07</v>
      </c>
    </row>
    <row r="4582" spans="1:2" x14ac:dyDescent="0.25">
      <c r="A4582" s="277" t="s">
        <v>13705</v>
      </c>
      <c r="B4582" s="278">
        <v>22.6</v>
      </c>
    </row>
    <row r="4583" spans="1:2" x14ac:dyDescent="0.25">
      <c r="A4583" s="277" t="s">
        <v>7220</v>
      </c>
      <c r="B4583" s="278">
        <v>28.66</v>
      </c>
    </row>
    <row r="4584" spans="1:2" x14ac:dyDescent="0.25">
      <c r="A4584" s="277" t="s">
        <v>13706</v>
      </c>
      <c r="B4584" s="278">
        <v>24.84</v>
      </c>
    </row>
    <row r="4585" spans="1:2" x14ac:dyDescent="0.25">
      <c r="A4585" s="277" t="s">
        <v>7221</v>
      </c>
      <c r="B4585" s="278">
        <v>28.7</v>
      </c>
    </row>
    <row r="4586" spans="1:2" x14ac:dyDescent="0.25">
      <c r="A4586" s="277" t="s">
        <v>13707</v>
      </c>
      <c r="B4586" s="278">
        <v>24.88</v>
      </c>
    </row>
    <row r="4587" spans="1:2" x14ac:dyDescent="0.25">
      <c r="A4587" s="277" t="s">
        <v>7222</v>
      </c>
      <c r="B4587" s="278">
        <v>28.7</v>
      </c>
    </row>
    <row r="4588" spans="1:2" x14ac:dyDescent="0.25">
      <c r="A4588" s="277" t="s">
        <v>13708</v>
      </c>
      <c r="B4588" s="278">
        <v>24.88</v>
      </c>
    </row>
    <row r="4589" spans="1:2" x14ac:dyDescent="0.25">
      <c r="A4589" s="277" t="s">
        <v>7223</v>
      </c>
      <c r="B4589" s="278">
        <v>38.72</v>
      </c>
    </row>
    <row r="4590" spans="1:2" x14ac:dyDescent="0.25">
      <c r="A4590" s="277" t="s">
        <v>13709</v>
      </c>
      <c r="B4590" s="278">
        <v>33.56</v>
      </c>
    </row>
    <row r="4591" spans="1:2" x14ac:dyDescent="0.25">
      <c r="A4591" s="277" t="s">
        <v>7224</v>
      </c>
      <c r="B4591" s="278">
        <v>38.72</v>
      </c>
    </row>
    <row r="4592" spans="1:2" x14ac:dyDescent="0.25">
      <c r="A4592" s="277" t="s">
        <v>13710</v>
      </c>
      <c r="B4592" s="278">
        <v>33.56</v>
      </c>
    </row>
    <row r="4593" spans="1:2" x14ac:dyDescent="0.25">
      <c r="A4593" s="277" t="s">
        <v>7225</v>
      </c>
      <c r="B4593" s="278">
        <v>41.37</v>
      </c>
    </row>
    <row r="4594" spans="1:2" x14ac:dyDescent="0.25">
      <c r="A4594" s="277" t="s">
        <v>13711</v>
      </c>
      <c r="B4594" s="278">
        <v>35.85</v>
      </c>
    </row>
    <row r="4595" spans="1:2" x14ac:dyDescent="0.25">
      <c r="A4595" s="277" t="s">
        <v>7226</v>
      </c>
      <c r="B4595" s="278">
        <v>44.01</v>
      </c>
    </row>
    <row r="4596" spans="1:2" x14ac:dyDescent="0.25">
      <c r="A4596" s="277" t="s">
        <v>13712</v>
      </c>
      <c r="B4596" s="278">
        <v>38.15</v>
      </c>
    </row>
    <row r="4597" spans="1:2" x14ac:dyDescent="0.25">
      <c r="A4597" s="277" t="s">
        <v>7227</v>
      </c>
      <c r="B4597" s="278">
        <v>44.06</v>
      </c>
    </row>
    <row r="4598" spans="1:2" x14ac:dyDescent="0.25">
      <c r="A4598" s="277" t="s">
        <v>13713</v>
      </c>
      <c r="B4598" s="278">
        <v>38.19</v>
      </c>
    </row>
    <row r="4599" spans="1:2" x14ac:dyDescent="0.25">
      <c r="A4599" s="277" t="s">
        <v>7228</v>
      </c>
      <c r="B4599" s="278">
        <v>128.05000000000001</v>
      </c>
    </row>
    <row r="4600" spans="1:2" x14ac:dyDescent="0.25">
      <c r="A4600" s="277" t="s">
        <v>13714</v>
      </c>
      <c r="B4600" s="278">
        <v>120.33</v>
      </c>
    </row>
    <row r="4601" spans="1:2" x14ac:dyDescent="0.25">
      <c r="A4601" s="277" t="s">
        <v>7229</v>
      </c>
      <c r="B4601" s="278">
        <v>130.83000000000001</v>
      </c>
    </row>
    <row r="4602" spans="1:2" x14ac:dyDescent="0.25">
      <c r="A4602" s="277" t="s">
        <v>13715</v>
      </c>
      <c r="B4602" s="278">
        <v>122.76</v>
      </c>
    </row>
    <row r="4603" spans="1:2" x14ac:dyDescent="0.25">
      <c r="A4603" s="277" t="s">
        <v>7230</v>
      </c>
      <c r="B4603" s="278">
        <v>132.97999999999999</v>
      </c>
    </row>
    <row r="4604" spans="1:2" x14ac:dyDescent="0.25">
      <c r="A4604" s="277" t="s">
        <v>13716</v>
      </c>
      <c r="B4604" s="278">
        <v>124.8</v>
      </c>
    </row>
    <row r="4605" spans="1:2" x14ac:dyDescent="0.25">
      <c r="A4605" s="277" t="s">
        <v>7231</v>
      </c>
      <c r="B4605" s="278">
        <v>138.62</v>
      </c>
    </row>
    <row r="4606" spans="1:2" x14ac:dyDescent="0.25">
      <c r="A4606" s="277" t="s">
        <v>13717</v>
      </c>
      <c r="B4606" s="278">
        <v>129.74</v>
      </c>
    </row>
    <row r="4607" spans="1:2" x14ac:dyDescent="0.25">
      <c r="A4607" s="277" t="s">
        <v>7232</v>
      </c>
      <c r="B4607" s="278">
        <v>141.87</v>
      </c>
    </row>
    <row r="4608" spans="1:2" x14ac:dyDescent="0.25">
      <c r="A4608" s="277" t="s">
        <v>13718</v>
      </c>
      <c r="B4608" s="278">
        <v>132.61000000000001</v>
      </c>
    </row>
    <row r="4609" spans="1:2" x14ac:dyDescent="0.25">
      <c r="A4609" s="277" t="s">
        <v>7233</v>
      </c>
      <c r="B4609" s="278">
        <v>145.76</v>
      </c>
    </row>
    <row r="4610" spans="1:2" x14ac:dyDescent="0.25">
      <c r="A4610" s="277" t="s">
        <v>13719</v>
      </c>
      <c r="B4610" s="278">
        <v>136.1</v>
      </c>
    </row>
    <row r="4611" spans="1:2" x14ac:dyDescent="0.25">
      <c r="A4611" s="277" t="s">
        <v>7234</v>
      </c>
      <c r="B4611" s="278">
        <v>158.28</v>
      </c>
    </row>
    <row r="4612" spans="1:2" x14ac:dyDescent="0.25">
      <c r="A4612" s="277" t="s">
        <v>13720</v>
      </c>
      <c r="B4612" s="278">
        <v>147.13999999999999</v>
      </c>
    </row>
    <row r="4613" spans="1:2" x14ac:dyDescent="0.25">
      <c r="A4613" s="277" t="s">
        <v>7235</v>
      </c>
      <c r="B4613" s="278">
        <v>163.02000000000001</v>
      </c>
    </row>
    <row r="4614" spans="1:2" x14ac:dyDescent="0.25">
      <c r="A4614" s="277" t="s">
        <v>13721</v>
      </c>
      <c r="B4614" s="278">
        <v>151.43</v>
      </c>
    </row>
    <row r="4615" spans="1:2" x14ac:dyDescent="0.25">
      <c r="A4615" s="277" t="s">
        <v>7236</v>
      </c>
      <c r="B4615" s="278">
        <v>22.36</v>
      </c>
    </row>
    <row r="4616" spans="1:2" x14ac:dyDescent="0.25">
      <c r="A4616" s="277" t="s">
        <v>13722</v>
      </c>
      <c r="B4616" s="278">
        <v>19.82</v>
      </c>
    </row>
    <row r="4617" spans="1:2" x14ac:dyDescent="0.25">
      <c r="A4617" s="277" t="s">
        <v>7237</v>
      </c>
      <c r="B4617" s="278">
        <v>22.86</v>
      </c>
    </row>
    <row r="4618" spans="1:2" x14ac:dyDescent="0.25">
      <c r="A4618" s="277" t="s">
        <v>13723</v>
      </c>
      <c r="B4618" s="278">
        <v>20.260000000000002</v>
      </c>
    </row>
    <row r="4619" spans="1:2" x14ac:dyDescent="0.25">
      <c r="A4619" s="277" t="s">
        <v>7238</v>
      </c>
      <c r="B4619" s="278">
        <v>23.54</v>
      </c>
    </row>
    <row r="4620" spans="1:2" x14ac:dyDescent="0.25">
      <c r="A4620" s="277" t="s">
        <v>13724</v>
      </c>
      <c r="B4620" s="278">
        <v>20.87</v>
      </c>
    </row>
    <row r="4621" spans="1:2" x14ac:dyDescent="0.25">
      <c r="A4621" s="277" t="s">
        <v>7239</v>
      </c>
      <c r="B4621" s="278">
        <v>24.23</v>
      </c>
    </row>
    <row r="4622" spans="1:2" x14ac:dyDescent="0.25">
      <c r="A4622" s="277" t="s">
        <v>13725</v>
      </c>
      <c r="B4622" s="278">
        <v>21.48</v>
      </c>
    </row>
    <row r="4623" spans="1:2" x14ac:dyDescent="0.25">
      <c r="A4623" s="277" t="s">
        <v>7240</v>
      </c>
      <c r="B4623" s="278">
        <v>24.91</v>
      </c>
    </row>
    <row r="4624" spans="1:2" x14ac:dyDescent="0.25">
      <c r="A4624" s="277" t="s">
        <v>13726</v>
      </c>
      <c r="B4624" s="278">
        <v>22.09</v>
      </c>
    </row>
    <row r="4625" spans="1:2" x14ac:dyDescent="0.25">
      <c r="A4625" s="277" t="s">
        <v>7241</v>
      </c>
      <c r="B4625" s="278">
        <v>25.59</v>
      </c>
    </row>
    <row r="4626" spans="1:2" x14ac:dyDescent="0.25">
      <c r="A4626" s="277" t="s">
        <v>13727</v>
      </c>
      <c r="B4626" s="278">
        <v>22.7</v>
      </c>
    </row>
    <row r="4627" spans="1:2" x14ac:dyDescent="0.25">
      <c r="A4627" s="277" t="s">
        <v>7242</v>
      </c>
      <c r="B4627" s="278">
        <v>26.27</v>
      </c>
    </row>
    <row r="4628" spans="1:2" x14ac:dyDescent="0.25">
      <c r="A4628" s="277" t="s">
        <v>13728</v>
      </c>
      <c r="B4628" s="278">
        <v>23.31</v>
      </c>
    </row>
    <row r="4629" spans="1:2" x14ac:dyDescent="0.25">
      <c r="A4629" s="277" t="s">
        <v>7243</v>
      </c>
      <c r="B4629" s="278">
        <v>26.95</v>
      </c>
    </row>
    <row r="4630" spans="1:2" x14ac:dyDescent="0.25">
      <c r="A4630" s="277" t="s">
        <v>13729</v>
      </c>
      <c r="B4630" s="278">
        <v>23.91</v>
      </c>
    </row>
    <row r="4631" spans="1:2" x14ac:dyDescent="0.25">
      <c r="A4631" s="277" t="s">
        <v>7244</v>
      </c>
      <c r="B4631" s="278">
        <v>32.36</v>
      </c>
    </row>
    <row r="4632" spans="1:2" x14ac:dyDescent="0.25">
      <c r="A4632" s="277" t="s">
        <v>13730</v>
      </c>
      <c r="B4632" s="278">
        <v>28.92</v>
      </c>
    </row>
    <row r="4633" spans="1:2" x14ac:dyDescent="0.25">
      <c r="A4633" s="277" t="s">
        <v>7245</v>
      </c>
      <c r="B4633" s="278">
        <v>42.23</v>
      </c>
    </row>
    <row r="4634" spans="1:2" x14ac:dyDescent="0.25">
      <c r="A4634" s="277" t="s">
        <v>13731</v>
      </c>
      <c r="B4634" s="278">
        <v>38.14</v>
      </c>
    </row>
    <row r="4635" spans="1:2" x14ac:dyDescent="0.25">
      <c r="A4635" s="277" t="s">
        <v>7246</v>
      </c>
      <c r="B4635" s="278">
        <v>49</v>
      </c>
    </row>
    <row r="4636" spans="1:2" x14ac:dyDescent="0.25">
      <c r="A4636" s="277" t="s">
        <v>13732</v>
      </c>
      <c r="B4636" s="278">
        <v>44.82</v>
      </c>
    </row>
    <row r="4637" spans="1:2" x14ac:dyDescent="0.25">
      <c r="A4637" s="277" t="s">
        <v>7247</v>
      </c>
      <c r="B4637" s="278">
        <v>66.37</v>
      </c>
    </row>
    <row r="4638" spans="1:2" x14ac:dyDescent="0.25">
      <c r="A4638" s="277" t="s">
        <v>13733</v>
      </c>
      <c r="B4638" s="278">
        <v>61.31</v>
      </c>
    </row>
    <row r="4639" spans="1:2" x14ac:dyDescent="0.25">
      <c r="A4639" s="277" t="s">
        <v>1453</v>
      </c>
      <c r="B4639" s="278">
        <v>141.46</v>
      </c>
    </row>
    <row r="4640" spans="1:2" x14ac:dyDescent="0.25">
      <c r="A4640" s="277" t="s">
        <v>13734</v>
      </c>
      <c r="B4640" s="278">
        <v>135.78</v>
      </c>
    </row>
    <row r="4641" spans="1:2" x14ac:dyDescent="0.25">
      <c r="A4641" s="277" t="s">
        <v>1454</v>
      </c>
      <c r="B4641" s="278">
        <v>170.2</v>
      </c>
    </row>
    <row r="4642" spans="1:2" x14ac:dyDescent="0.25">
      <c r="A4642" s="277" t="s">
        <v>13735</v>
      </c>
      <c r="B4642" s="278">
        <v>164.41</v>
      </c>
    </row>
    <row r="4643" spans="1:2" x14ac:dyDescent="0.25">
      <c r="A4643" s="277" t="s">
        <v>1455</v>
      </c>
      <c r="B4643" s="278">
        <v>219.68</v>
      </c>
    </row>
    <row r="4644" spans="1:2" x14ac:dyDescent="0.25">
      <c r="A4644" s="277" t="s">
        <v>13736</v>
      </c>
      <c r="B4644" s="278">
        <v>212.74</v>
      </c>
    </row>
    <row r="4645" spans="1:2" x14ac:dyDescent="0.25">
      <c r="A4645" s="277" t="s">
        <v>1456</v>
      </c>
      <c r="B4645" s="278">
        <v>255.52</v>
      </c>
    </row>
    <row r="4646" spans="1:2" x14ac:dyDescent="0.25">
      <c r="A4646" s="277" t="s">
        <v>13737</v>
      </c>
      <c r="B4646" s="278">
        <v>247.27</v>
      </c>
    </row>
    <row r="4647" spans="1:2" x14ac:dyDescent="0.25">
      <c r="A4647" s="277" t="s">
        <v>1457</v>
      </c>
      <c r="B4647" s="278">
        <v>317.92</v>
      </c>
    </row>
    <row r="4648" spans="1:2" x14ac:dyDescent="0.25">
      <c r="A4648" s="277" t="s">
        <v>13738</v>
      </c>
      <c r="B4648" s="278">
        <v>307.86</v>
      </c>
    </row>
    <row r="4649" spans="1:2" x14ac:dyDescent="0.25">
      <c r="A4649" s="277" t="s">
        <v>1458</v>
      </c>
      <c r="B4649" s="278">
        <v>414.16</v>
      </c>
    </row>
    <row r="4650" spans="1:2" x14ac:dyDescent="0.25">
      <c r="A4650" s="277" t="s">
        <v>13739</v>
      </c>
      <c r="B4650" s="278">
        <v>402.46</v>
      </c>
    </row>
    <row r="4651" spans="1:2" x14ac:dyDescent="0.25">
      <c r="A4651" s="277" t="s">
        <v>1459</v>
      </c>
      <c r="B4651" s="278">
        <v>511.62</v>
      </c>
    </row>
    <row r="4652" spans="1:2" x14ac:dyDescent="0.25">
      <c r="A4652" s="277" t="s">
        <v>13740</v>
      </c>
      <c r="B4652" s="278">
        <v>498.57</v>
      </c>
    </row>
    <row r="4653" spans="1:2" x14ac:dyDescent="0.25">
      <c r="A4653" s="277" t="s">
        <v>1460</v>
      </c>
      <c r="B4653" s="278">
        <v>831.66</v>
      </c>
    </row>
    <row r="4654" spans="1:2" x14ac:dyDescent="0.25">
      <c r="A4654" s="277" t="s">
        <v>13741</v>
      </c>
      <c r="B4654" s="278">
        <v>815.53</v>
      </c>
    </row>
    <row r="4655" spans="1:2" x14ac:dyDescent="0.25">
      <c r="A4655" s="277" t="s">
        <v>1461</v>
      </c>
      <c r="B4655" s="278">
        <v>1186.8699999999999</v>
      </c>
    </row>
    <row r="4656" spans="1:2" x14ac:dyDescent="0.25">
      <c r="A4656" s="277" t="s">
        <v>13742</v>
      </c>
      <c r="B4656" s="278">
        <v>1166.82</v>
      </c>
    </row>
    <row r="4657" spans="1:2" x14ac:dyDescent="0.25">
      <c r="A4657" s="277" t="s">
        <v>7248</v>
      </c>
      <c r="B4657" s="278">
        <v>1585.7</v>
      </c>
    </row>
    <row r="4658" spans="1:2" x14ac:dyDescent="0.25">
      <c r="A4658" s="277" t="s">
        <v>13743</v>
      </c>
      <c r="B4658" s="278">
        <v>1561.28</v>
      </c>
    </row>
    <row r="4659" spans="1:2" x14ac:dyDescent="0.25">
      <c r="A4659" s="277" t="s">
        <v>7249</v>
      </c>
      <c r="B4659" s="278">
        <v>1927.61</v>
      </c>
    </row>
    <row r="4660" spans="1:2" x14ac:dyDescent="0.25">
      <c r="A4660" s="277" t="s">
        <v>13744</v>
      </c>
      <c r="B4660" s="278">
        <v>1900.93</v>
      </c>
    </row>
    <row r="4661" spans="1:2" x14ac:dyDescent="0.25">
      <c r="A4661" s="277" t="s">
        <v>7250</v>
      </c>
      <c r="B4661" s="278">
        <v>147.62</v>
      </c>
    </row>
    <row r="4662" spans="1:2" x14ac:dyDescent="0.25">
      <c r="A4662" s="277" t="s">
        <v>13745</v>
      </c>
      <c r="B4662" s="278">
        <v>143.41</v>
      </c>
    </row>
    <row r="4663" spans="1:2" x14ac:dyDescent="0.25">
      <c r="A4663" s="277" t="s">
        <v>7251</v>
      </c>
      <c r="B4663" s="278">
        <v>202.59</v>
      </c>
    </row>
    <row r="4664" spans="1:2" x14ac:dyDescent="0.25">
      <c r="A4664" s="277" t="s">
        <v>13746</v>
      </c>
      <c r="B4664" s="278">
        <v>196.8</v>
      </c>
    </row>
    <row r="4665" spans="1:2" x14ac:dyDescent="0.25">
      <c r="A4665" s="277" t="s">
        <v>7252</v>
      </c>
      <c r="B4665" s="278">
        <v>257.44</v>
      </c>
    </row>
    <row r="4666" spans="1:2" x14ac:dyDescent="0.25">
      <c r="A4666" s="277" t="s">
        <v>13747</v>
      </c>
      <c r="B4666" s="278">
        <v>250.49</v>
      </c>
    </row>
    <row r="4667" spans="1:2" x14ac:dyDescent="0.25">
      <c r="A4667" s="277" t="s">
        <v>7253</v>
      </c>
      <c r="B4667" s="278">
        <v>291.5</v>
      </c>
    </row>
    <row r="4668" spans="1:2" x14ac:dyDescent="0.25">
      <c r="A4668" s="277" t="s">
        <v>13748</v>
      </c>
      <c r="B4668" s="278">
        <v>283.25</v>
      </c>
    </row>
    <row r="4669" spans="1:2" x14ac:dyDescent="0.25">
      <c r="A4669" s="277" t="s">
        <v>7254</v>
      </c>
      <c r="B4669" s="278">
        <v>357.93</v>
      </c>
    </row>
    <row r="4670" spans="1:2" x14ac:dyDescent="0.25">
      <c r="A4670" s="277" t="s">
        <v>13749</v>
      </c>
      <c r="B4670" s="278">
        <v>347.87</v>
      </c>
    </row>
    <row r="4671" spans="1:2" x14ac:dyDescent="0.25">
      <c r="A4671" s="277" t="s">
        <v>7255</v>
      </c>
      <c r="B4671" s="278">
        <v>494.31</v>
      </c>
    </row>
    <row r="4672" spans="1:2" x14ac:dyDescent="0.25">
      <c r="A4672" s="277" t="s">
        <v>13750</v>
      </c>
      <c r="B4672" s="278">
        <v>482.61</v>
      </c>
    </row>
    <row r="4673" spans="1:2" x14ac:dyDescent="0.25">
      <c r="A4673" s="277" t="s">
        <v>7256</v>
      </c>
      <c r="B4673" s="278">
        <v>601.85</v>
      </c>
    </row>
    <row r="4674" spans="1:2" x14ac:dyDescent="0.25">
      <c r="A4674" s="277" t="s">
        <v>13751</v>
      </c>
      <c r="B4674" s="278">
        <v>588.79999999999995</v>
      </c>
    </row>
    <row r="4675" spans="1:2" x14ac:dyDescent="0.25">
      <c r="A4675" s="277" t="s">
        <v>7257</v>
      </c>
      <c r="B4675" s="278">
        <v>894.29</v>
      </c>
    </row>
    <row r="4676" spans="1:2" x14ac:dyDescent="0.25">
      <c r="A4676" s="277" t="s">
        <v>13752</v>
      </c>
      <c r="B4676" s="278">
        <v>878.16</v>
      </c>
    </row>
    <row r="4677" spans="1:2" x14ac:dyDescent="0.25">
      <c r="A4677" s="277" t="s">
        <v>7258</v>
      </c>
      <c r="B4677" s="278">
        <v>1280.81</v>
      </c>
    </row>
    <row r="4678" spans="1:2" x14ac:dyDescent="0.25">
      <c r="A4678" s="277" t="s">
        <v>13753</v>
      </c>
      <c r="B4678" s="278">
        <v>1260.77</v>
      </c>
    </row>
    <row r="4679" spans="1:2" x14ac:dyDescent="0.25">
      <c r="A4679" s="277" t="s">
        <v>7259</v>
      </c>
      <c r="B4679" s="278">
        <v>159.6</v>
      </c>
    </row>
    <row r="4680" spans="1:2" x14ac:dyDescent="0.25">
      <c r="A4680" s="277" t="s">
        <v>13754</v>
      </c>
      <c r="B4680" s="278">
        <v>155.38</v>
      </c>
    </row>
    <row r="4681" spans="1:2" x14ac:dyDescent="0.25">
      <c r="A4681" s="277" t="s">
        <v>7260</v>
      </c>
      <c r="B4681" s="278">
        <v>244.47</v>
      </c>
    </row>
    <row r="4682" spans="1:2" x14ac:dyDescent="0.25">
      <c r="A4682" s="277" t="s">
        <v>13755</v>
      </c>
      <c r="B4682" s="278">
        <v>238.68</v>
      </c>
    </row>
    <row r="4683" spans="1:2" x14ac:dyDescent="0.25">
      <c r="A4683" s="277" t="s">
        <v>7261</v>
      </c>
      <c r="B4683" s="278">
        <v>284.82</v>
      </c>
    </row>
    <row r="4684" spans="1:2" x14ac:dyDescent="0.25">
      <c r="A4684" s="277" t="s">
        <v>13756</v>
      </c>
      <c r="B4684" s="278">
        <v>277.88</v>
      </c>
    </row>
    <row r="4685" spans="1:2" x14ac:dyDescent="0.25">
      <c r="A4685" s="277" t="s">
        <v>7262</v>
      </c>
      <c r="B4685" s="278">
        <v>362.17</v>
      </c>
    </row>
    <row r="4686" spans="1:2" x14ac:dyDescent="0.25">
      <c r="A4686" s="277" t="s">
        <v>13757</v>
      </c>
      <c r="B4686" s="278">
        <v>353.92</v>
      </c>
    </row>
    <row r="4687" spans="1:2" x14ac:dyDescent="0.25">
      <c r="A4687" s="277" t="s">
        <v>7263</v>
      </c>
      <c r="B4687" s="278">
        <v>443.52</v>
      </c>
    </row>
    <row r="4688" spans="1:2" x14ac:dyDescent="0.25">
      <c r="A4688" s="277" t="s">
        <v>13758</v>
      </c>
      <c r="B4688" s="278">
        <v>433.46</v>
      </c>
    </row>
    <row r="4689" spans="1:2" x14ac:dyDescent="0.25">
      <c r="A4689" s="277" t="s">
        <v>7264</v>
      </c>
      <c r="B4689" s="278">
        <v>554.26</v>
      </c>
    </row>
    <row r="4690" spans="1:2" x14ac:dyDescent="0.25">
      <c r="A4690" s="277" t="s">
        <v>13759</v>
      </c>
      <c r="B4690" s="278">
        <v>542.54999999999995</v>
      </c>
    </row>
    <row r="4691" spans="1:2" x14ac:dyDescent="0.25">
      <c r="A4691" s="277" t="s">
        <v>7265</v>
      </c>
      <c r="B4691" s="278">
        <v>687.18</v>
      </c>
    </row>
    <row r="4692" spans="1:2" x14ac:dyDescent="0.25">
      <c r="A4692" s="277" t="s">
        <v>13760</v>
      </c>
      <c r="B4692" s="278">
        <v>674.13</v>
      </c>
    </row>
    <row r="4693" spans="1:2" x14ac:dyDescent="0.25">
      <c r="A4693" s="277" t="s">
        <v>7266</v>
      </c>
      <c r="B4693" s="278">
        <v>963.37</v>
      </c>
    </row>
    <row r="4694" spans="1:2" x14ac:dyDescent="0.25">
      <c r="A4694" s="277" t="s">
        <v>13761</v>
      </c>
      <c r="B4694" s="278">
        <v>947.24</v>
      </c>
    </row>
    <row r="4695" spans="1:2" x14ac:dyDescent="0.25">
      <c r="A4695" s="277" t="s">
        <v>7267</v>
      </c>
      <c r="B4695" s="278">
        <v>1383.97</v>
      </c>
    </row>
    <row r="4696" spans="1:2" x14ac:dyDescent="0.25">
      <c r="A4696" s="277" t="s">
        <v>13762</v>
      </c>
      <c r="B4696" s="278">
        <v>1363.93</v>
      </c>
    </row>
    <row r="4697" spans="1:2" x14ac:dyDescent="0.25">
      <c r="A4697" s="277" t="s">
        <v>1462</v>
      </c>
      <c r="B4697" s="278">
        <v>39.39</v>
      </c>
    </row>
    <row r="4698" spans="1:2" x14ac:dyDescent="0.25">
      <c r="A4698" s="277" t="s">
        <v>13763</v>
      </c>
      <c r="B4698" s="278">
        <v>37.17</v>
      </c>
    </row>
    <row r="4699" spans="1:2" x14ac:dyDescent="0.25">
      <c r="A4699" s="277" t="s">
        <v>1463</v>
      </c>
      <c r="B4699" s="278">
        <v>60.13</v>
      </c>
    </row>
    <row r="4700" spans="1:2" x14ac:dyDescent="0.25">
      <c r="A4700" s="277" t="s">
        <v>13764</v>
      </c>
      <c r="B4700" s="278">
        <v>55.85</v>
      </c>
    </row>
    <row r="4701" spans="1:2" x14ac:dyDescent="0.25">
      <c r="A4701" s="277" t="s">
        <v>1464</v>
      </c>
      <c r="B4701" s="278">
        <v>105.52</v>
      </c>
    </row>
    <row r="4702" spans="1:2" x14ac:dyDescent="0.25">
      <c r="A4702" s="277" t="s">
        <v>13765</v>
      </c>
      <c r="B4702" s="278">
        <v>98.5</v>
      </c>
    </row>
    <row r="4703" spans="1:2" x14ac:dyDescent="0.25">
      <c r="A4703" s="277" t="s">
        <v>1465</v>
      </c>
      <c r="B4703" s="278">
        <v>137.80000000000001</v>
      </c>
    </row>
    <row r="4704" spans="1:2" x14ac:dyDescent="0.25">
      <c r="A4704" s="277" t="s">
        <v>13766</v>
      </c>
      <c r="B4704" s="278">
        <v>127.09</v>
      </c>
    </row>
    <row r="4705" spans="1:2" x14ac:dyDescent="0.25">
      <c r="A4705" s="277" t="s">
        <v>1466</v>
      </c>
      <c r="B4705" s="278">
        <v>276.45</v>
      </c>
    </row>
    <row r="4706" spans="1:2" x14ac:dyDescent="0.25">
      <c r="A4706" s="277" t="s">
        <v>13767</v>
      </c>
      <c r="B4706" s="278">
        <v>266.04000000000002</v>
      </c>
    </row>
    <row r="4707" spans="1:2" x14ac:dyDescent="0.25">
      <c r="A4707" s="277" t="s">
        <v>1467</v>
      </c>
      <c r="B4707" s="278">
        <v>369.77</v>
      </c>
    </row>
    <row r="4708" spans="1:2" x14ac:dyDescent="0.25">
      <c r="A4708" s="277" t="s">
        <v>13768</v>
      </c>
      <c r="B4708" s="278">
        <v>355.18</v>
      </c>
    </row>
    <row r="4709" spans="1:2" x14ac:dyDescent="0.25">
      <c r="A4709" s="277" t="s">
        <v>1468</v>
      </c>
      <c r="B4709" s="278">
        <v>49.71</v>
      </c>
    </row>
    <row r="4710" spans="1:2" x14ac:dyDescent="0.25">
      <c r="A4710" s="277" t="s">
        <v>13769</v>
      </c>
      <c r="B4710" s="278">
        <v>46.1</v>
      </c>
    </row>
    <row r="4711" spans="1:2" x14ac:dyDescent="0.25">
      <c r="A4711" s="277" t="s">
        <v>1469</v>
      </c>
      <c r="B4711" s="278">
        <v>64.25</v>
      </c>
    </row>
    <row r="4712" spans="1:2" x14ac:dyDescent="0.25">
      <c r="A4712" s="277" t="s">
        <v>13770</v>
      </c>
      <c r="B4712" s="278">
        <v>59.49</v>
      </c>
    </row>
    <row r="4713" spans="1:2" x14ac:dyDescent="0.25">
      <c r="A4713" s="277" t="s">
        <v>1470</v>
      </c>
      <c r="B4713" s="278">
        <v>94.73</v>
      </c>
    </row>
    <row r="4714" spans="1:2" x14ac:dyDescent="0.25">
      <c r="A4714" s="277" t="s">
        <v>13771</v>
      </c>
      <c r="B4714" s="278">
        <v>88.42</v>
      </c>
    </row>
    <row r="4715" spans="1:2" x14ac:dyDescent="0.25">
      <c r="A4715" s="277" t="s">
        <v>1471</v>
      </c>
      <c r="B4715" s="278">
        <v>128.78</v>
      </c>
    </row>
    <row r="4716" spans="1:2" x14ac:dyDescent="0.25">
      <c r="A4716" s="277" t="s">
        <v>13772</v>
      </c>
      <c r="B4716" s="278">
        <v>120.87</v>
      </c>
    </row>
    <row r="4717" spans="1:2" x14ac:dyDescent="0.25">
      <c r="A4717" s="277" t="s">
        <v>1472</v>
      </c>
      <c r="B4717" s="278">
        <v>159.87</v>
      </c>
    </row>
    <row r="4718" spans="1:2" x14ac:dyDescent="0.25">
      <c r="A4718" s="277" t="s">
        <v>13773</v>
      </c>
      <c r="B4718" s="278">
        <v>150.56</v>
      </c>
    </row>
    <row r="4719" spans="1:2" x14ac:dyDescent="0.25">
      <c r="A4719" s="277" t="s">
        <v>7268</v>
      </c>
      <c r="B4719" s="278">
        <v>51.37</v>
      </c>
    </row>
    <row r="4720" spans="1:2" x14ac:dyDescent="0.25">
      <c r="A4720" s="277" t="s">
        <v>13774</v>
      </c>
      <c r="B4720" s="278">
        <v>48.11</v>
      </c>
    </row>
    <row r="4721" spans="1:2" x14ac:dyDescent="0.25">
      <c r="A4721" s="277" t="s">
        <v>7269</v>
      </c>
      <c r="B4721" s="278">
        <v>71.98</v>
      </c>
    </row>
    <row r="4722" spans="1:2" x14ac:dyDescent="0.25">
      <c r="A4722" s="277" t="s">
        <v>13775</v>
      </c>
      <c r="B4722" s="278">
        <v>67.23</v>
      </c>
    </row>
    <row r="4723" spans="1:2" x14ac:dyDescent="0.25">
      <c r="A4723" s="277" t="s">
        <v>7270</v>
      </c>
      <c r="B4723" s="278">
        <v>100.01</v>
      </c>
    </row>
    <row r="4724" spans="1:2" x14ac:dyDescent="0.25">
      <c r="A4724" s="277" t="s">
        <v>13776</v>
      </c>
      <c r="B4724" s="278">
        <v>93.71</v>
      </c>
    </row>
    <row r="4725" spans="1:2" x14ac:dyDescent="0.25">
      <c r="A4725" s="277" t="s">
        <v>7271</v>
      </c>
      <c r="B4725" s="278">
        <v>138.80000000000001</v>
      </c>
    </row>
    <row r="4726" spans="1:2" x14ac:dyDescent="0.25">
      <c r="A4726" s="277" t="s">
        <v>13777</v>
      </c>
      <c r="B4726" s="278">
        <v>130.88</v>
      </c>
    </row>
    <row r="4727" spans="1:2" x14ac:dyDescent="0.25">
      <c r="A4727" s="277" t="s">
        <v>7272</v>
      </c>
      <c r="B4727" s="278">
        <v>167.74</v>
      </c>
    </row>
    <row r="4728" spans="1:2" x14ac:dyDescent="0.25">
      <c r="A4728" s="277" t="s">
        <v>13778</v>
      </c>
      <c r="B4728" s="278">
        <v>158.44</v>
      </c>
    </row>
    <row r="4729" spans="1:2" x14ac:dyDescent="0.25">
      <c r="A4729" s="277" t="s">
        <v>7273</v>
      </c>
      <c r="B4729" s="278">
        <v>90.56</v>
      </c>
    </row>
    <row r="4730" spans="1:2" x14ac:dyDescent="0.25">
      <c r="A4730" s="277" t="s">
        <v>13779</v>
      </c>
      <c r="B4730" s="278">
        <v>85.54</v>
      </c>
    </row>
    <row r="4731" spans="1:2" x14ac:dyDescent="0.25">
      <c r="A4731" s="277" t="s">
        <v>1473</v>
      </c>
      <c r="B4731" s="278">
        <v>106.28</v>
      </c>
    </row>
    <row r="4732" spans="1:2" x14ac:dyDescent="0.25">
      <c r="A4732" s="277" t="s">
        <v>13780</v>
      </c>
      <c r="B4732" s="278">
        <v>99.97</v>
      </c>
    </row>
    <row r="4733" spans="1:2" x14ac:dyDescent="0.25">
      <c r="A4733" s="277" t="s">
        <v>1474</v>
      </c>
      <c r="B4733" s="278">
        <v>145.24</v>
      </c>
    </row>
    <row r="4734" spans="1:2" x14ac:dyDescent="0.25">
      <c r="A4734" s="277" t="s">
        <v>13781</v>
      </c>
      <c r="B4734" s="278">
        <v>137.32</v>
      </c>
    </row>
    <row r="4735" spans="1:2" x14ac:dyDescent="0.25">
      <c r="A4735" s="277" t="s">
        <v>1475</v>
      </c>
      <c r="B4735" s="278">
        <v>180.57</v>
      </c>
    </row>
    <row r="4736" spans="1:2" x14ac:dyDescent="0.25">
      <c r="A4736" s="277" t="s">
        <v>13782</v>
      </c>
      <c r="B4736" s="278">
        <v>171.27</v>
      </c>
    </row>
    <row r="4737" spans="1:2" x14ac:dyDescent="0.25">
      <c r="A4737" s="277" t="s">
        <v>1476</v>
      </c>
      <c r="B4737" s="278">
        <v>228.98</v>
      </c>
    </row>
    <row r="4738" spans="1:2" x14ac:dyDescent="0.25">
      <c r="A4738" s="277" t="s">
        <v>13783</v>
      </c>
      <c r="B4738" s="278">
        <v>218.21</v>
      </c>
    </row>
    <row r="4739" spans="1:2" x14ac:dyDescent="0.25">
      <c r="A4739" s="277" t="s">
        <v>1477</v>
      </c>
      <c r="B4739" s="278">
        <v>268.54000000000002</v>
      </c>
    </row>
    <row r="4740" spans="1:2" x14ac:dyDescent="0.25">
      <c r="A4740" s="277" t="s">
        <v>13784</v>
      </c>
      <c r="B4740" s="278">
        <v>256.32</v>
      </c>
    </row>
    <row r="4741" spans="1:2" x14ac:dyDescent="0.25">
      <c r="A4741" s="277" t="s">
        <v>1478</v>
      </c>
      <c r="B4741" s="278">
        <v>370.62</v>
      </c>
    </row>
    <row r="4742" spans="1:2" x14ac:dyDescent="0.25">
      <c r="A4742" s="277" t="s">
        <v>13785</v>
      </c>
      <c r="B4742" s="278">
        <v>354.28</v>
      </c>
    </row>
    <row r="4743" spans="1:2" x14ac:dyDescent="0.25">
      <c r="A4743" s="277" t="s">
        <v>1479</v>
      </c>
      <c r="B4743" s="278">
        <v>458.27</v>
      </c>
    </row>
    <row r="4744" spans="1:2" x14ac:dyDescent="0.25">
      <c r="A4744" s="277" t="s">
        <v>13786</v>
      </c>
      <c r="B4744" s="278">
        <v>440.3</v>
      </c>
    </row>
    <row r="4745" spans="1:2" x14ac:dyDescent="0.25">
      <c r="A4745" s="277" t="s">
        <v>1480</v>
      </c>
      <c r="B4745" s="278">
        <v>639.54999999999995</v>
      </c>
    </row>
    <row r="4746" spans="1:2" x14ac:dyDescent="0.25">
      <c r="A4746" s="277" t="s">
        <v>13787</v>
      </c>
      <c r="B4746" s="278">
        <v>619.01</v>
      </c>
    </row>
    <row r="4747" spans="1:2" x14ac:dyDescent="0.25">
      <c r="A4747" s="277" t="s">
        <v>1481</v>
      </c>
      <c r="B4747" s="278">
        <v>660.34</v>
      </c>
    </row>
    <row r="4748" spans="1:2" x14ac:dyDescent="0.25">
      <c r="A4748" s="277" t="s">
        <v>13788</v>
      </c>
      <c r="B4748" s="278">
        <v>637.28</v>
      </c>
    </row>
    <row r="4749" spans="1:2" x14ac:dyDescent="0.25">
      <c r="A4749" s="277" t="s">
        <v>1482</v>
      </c>
      <c r="B4749" s="278">
        <v>918.99</v>
      </c>
    </row>
    <row r="4750" spans="1:2" x14ac:dyDescent="0.25">
      <c r="A4750" s="277" t="s">
        <v>13789</v>
      </c>
      <c r="B4750" s="278">
        <v>889.81</v>
      </c>
    </row>
    <row r="4751" spans="1:2" x14ac:dyDescent="0.25">
      <c r="A4751" s="277" t="s">
        <v>7274</v>
      </c>
      <c r="B4751" s="278">
        <v>1605.03</v>
      </c>
    </row>
    <row r="4752" spans="1:2" x14ac:dyDescent="0.25">
      <c r="A4752" s="277" t="s">
        <v>13790</v>
      </c>
      <c r="B4752" s="278">
        <v>1570.6</v>
      </c>
    </row>
    <row r="4753" spans="1:2" x14ac:dyDescent="0.25">
      <c r="A4753" s="277" t="s">
        <v>7275</v>
      </c>
      <c r="B4753" s="278">
        <v>1706.22</v>
      </c>
    </row>
    <row r="4754" spans="1:2" x14ac:dyDescent="0.25">
      <c r="A4754" s="277" t="s">
        <v>13791</v>
      </c>
      <c r="B4754" s="278">
        <v>1666.92</v>
      </c>
    </row>
    <row r="4755" spans="1:2" x14ac:dyDescent="0.25">
      <c r="A4755" s="277" t="s">
        <v>7276</v>
      </c>
      <c r="B4755" s="278">
        <v>96.08</v>
      </c>
    </row>
    <row r="4756" spans="1:2" x14ac:dyDescent="0.25">
      <c r="A4756" s="277" t="s">
        <v>13792</v>
      </c>
      <c r="B4756" s="278">
        <v>91.07</v>
      </c>
    </row>
    <row r="4757" spans="1:2" x14ac:dyDescent="0.25">
      <c r="A4757" s="277" t="s">
        <v>1483</v>
      </c>
      <c r="B4757" s="278">
        <v>114.75</v>
      </c>
    </row>
    <row r="4758" spans="1:2" x14ac:dyDescent="0.25">
      <c r="A4758" s="277" t="s">
        <v>13793</v>
      </c>
      <c r="B4758" s="278">
        <v>108.44</v>
      </c>
    </row>
    <row r="4759" spans="1:2" x14ac:dyDescent="0.25">
      <c r="A4759" s="277" t="s">
        <v>1484</v>
      </c>
      <c r="B4759" s="278">
        <v>153.53</v>
      </c>
    </row>
    <row r="4760" spans="1:2" x14ac:dyDescent="0.25">
      <c r="A4760" s="277" t="s">
        <v>13794</v>
      </c>
      <c r="B4760" s="278">
        <v>145.61000000000001</v>
      </c>
    </row>
    <row r="4761" spans="1:2" x14ac:dyDescent="0.25">
      <c r="A4761" s="277" t="s">
        <v>1485</v>
      </c>
      <c r="B4761" s="278">
        <v>193.47</v>
      </c>
    </row>
    <row r="4762" spans="1:2" x14ac:dyDescent="0.25">
      <c r="A4762" s="277" t="s">
        <v>13795</v>
      </c>
      <c r="B4762" s="278">
        <v>184.16</v>
      </c>
    </row>
    <row r="4763" spans="1:2" x14ac:dyDescent="0.25">
      <c r="A4763" s="277" t="s">
        <v>1486</v>
      </c>
      <c r="B4763" s="278">
        <v>266</v>
      </c>
    </row>
    <row r="4764" spans="1:2" x14ac:dyDescent="0.25">
      <c r="A4764" s="277" t="s">
        <v>13796</v>
      </c>
      <c r="B4764" s="278">
        <v>255.24</v>
      </c>
    </row>
    <row r="4765" spans="1:2" x14ac:dyDescent="0.25">
      <c r="A4765" s="277" t="s">
        <v>1487</v>
      </c>
      <c r="B4765" s="278">
        <v>284.2</v>
      </c>
    </row>
    <row r="4766" spans="1:2" x14ac:dyDescent="0.25">
      <c r="A4766" s="277" t="s">
        <v>13797</v>
      </c>
      <c r="B4766" s="278">
        <v>271.98</v>
      </c>
    </row>
    <row r="4767" spans="1:2" x14ac:dyDescent="0.25">
      <c r="A4767" s="277" t="s">
        <v>1488</v>
      </c>
      <c r="B4767" s="278">
        <v>397.3</v>
      </c>
    </row>
    <row r="4768" spans="1:2" x14ac:dyDescent="0.25">
      <c r="A4768" s="277" t="s">
        <v>13798</v>
      </c>
      <c r="B4768" s="278">
        <v>380.96</v>
      </c>
    </row>
    <row r="4769" spans="1:2" x14ac:dyDescent="0.25">
      <c r="A4769" s="277" t="s">
        <v>1489</v>
      </c>
      <c r="B4769" s="278">
        <v>484.98</v>
      </c>
    </row>
    <row r="4770" spans="1:2" x14ac:dyDescent="0.25">
      <c r="A4770" s="277" t="s">
        <v>13799</v>
      </c>
      <c r="B4770" s="278">
        <v>467.01</v>
      </c>
    </row>
    <row r="4771" spans="1:2" x14ac:dyDescent="0.25">
      <c r="A4771" s="277" t="s">
        <v>1490</v>
      </c>
      <c r="B4771" s="278">
        <v>692.97</v>
      </c>
    </row>
    <row r="4772" spans="1:2" x14ac:dyDescent="0.25">
      <c r="A4772" s="277" t="s">
        <v>13800</v>
      </c>
      <c r="B4772" s="278">
        <v>672.43</v>
      </c>
    </row>
    <row r="4773" spans="1:2" x14ac:dyDescent="0.25">
      <c r="A4773" s="277" t="s">
        <v>1491</v>
      </c>
      <c r="B4773" s="278">
        <v>757.88</v>
      </c>
    </row>
    <row r="4774" spans="1:2" x14ac:dyDescent="0.25">
      <c r="A4774" s="277" t="s">
        <v>13801</v>
      </c>
      <c r="B4774" s="278">
        <v>734.82</v>
      </c>
    </row>
    <row r="4775" spans="1:2" x14ac:dyDescent="0.25">
      <c r="A4775" s="277" t="s">
        <v>1492</v>
      </c>
      <c r="B4775" s="278">
        <v>978.85</v>
      </c>
    </row>
    <row r="4776" spans="1:2" x14ac:dyDescent="0.25">
      <c r="A4776" s="277" t="s">
        <v>13802</v>
      </c>
      <c r="B4776" s="278">
        <v>949.67</v>
      </c>
    </row>
    <row r="4777" spans="1:2" x14ac:dyDescent="0.25">
      <c r="A4777" s="277" t="s">
        <v>7277</v>
      </c>
      <c r="B4777" s="278">
        <v>1745.95</v>
      </c>
    </row>
    <row r="4778" spans="1:2" x14ac:dyDescent="0.25">
      <c r="A4778" s="277" t="s">
        <v>13803</v>
      </c>
      <c r="B4778" s="278">
        <v>1711.52</v>
      </c>
    </row>
    <row r="4779" spans="1:2" x14ac:dyDescent="0.25">
      <c r="A4779" s="277" t="s">
        <v>7278</v>
      </c>
      <c r="B4779" s="278">
        <v>1856.35</v>
      </c>
    </row>
    <row r="4780" spans="1:2" x14ac:dyDescent="0.25">
      <c r="A4780" s="277" t="s">
        <v>13804</v>
      </c>
      <c r="B4780" s="278">
        <v>1817.05</v>
      </c>
    </row>
    <row r="4781" spans="1:2" x14ac:dyDescent="0.25">
      <c r="A4781" s="277" t="s">
        <v>7279</v>
      </c>
      <c r="B4781" s="278">
        <v>107.13</v>
      </c>
    </row>
    <row r="4782" spans="1:2" x14ac:dyDescent="0.25">
      <c r="A4782" s="277" t="s">
        <v>13805</v>
      </c>
      <c r="B4782" s="278">
        <v>102.12</v>
      </c>
    </row>
    <row r="4783" spans="1:2" x14ac:dyDescent="0.25">
      <c r="A4783" s="277" t="s">
        <v>1493</v>
      </c>
      <c r="B4783" s="278">
        <v>117.97</v>
      </c>
    </row>
    <row r="4784" spans="1:2" x14ac:dyDescent="0.25">
      <c r="A4784" s="277" t="s">
        <v>13806</v>
      </c>
      <c r="B4784" s="278">
        <v>111.67</v>
      </c>
    </row>
    <row r="4785" spans="1:2" x14ac:dyDescent="0.25">
      <c r="A4785" s="277" t="s">
        <v>1494</v>
      </c>
      <c r="B4785" s="278">
        <v>159.13999999999999</v>
      </c>
    </row>
    <row r="4786" spans="1:2" x14ac:dyDescent="0.25">
      <c r="A4786" s="277" t="s">
        <v>13807</v>
      </c>
      <c r="B4786" s="278">
        <v>151.22</v>
      </c>
    </row>
    <row r="4787" spans="1:2" x14ac:dyDescent="0.25">
      <c r="A4787" s="277" t="s">
        <v>1495</v>
      </c>
      <c r="B4787" s="278">
        <v>205.74</v>
      </c>
    </row>
    <row r="4788" spans="1:2" x14ac:dyDescent="0.25">
      <c r="A4788" s="277" t="s">
        <v>13808</v>
      </c>
      <c r="B4788" s="278">
        <v>196.44</v>
      </c>
    </row>
    <row r="4789" spans="1:2" x14ac:dyDescent="0.25">
      <c r="A4789" s="277" t="s">
        <v>1496</v>
      </c>
      <c r="B4789" s="278">
        <v>301.92</v>
      </c>
    </row>
    <row r="4790" spans="1:2" x14ac:dyDescent="0.25">
      <c r="A4790" s="277" t="s">
        <v>13809</v>
      </c>
      <c r="B4790" s="278">
        <v>291.16000000000003</v>
      </c>
    </row>
    <row r="4791" spans="1:2" x14ac:dyDescent="0.25">
      <c r="A4791" s="277" t="s">
        <v>1497</v>
      </c>
      <c r="B4791" s="278">
        <v>321.04000000000002</v>
      </c>
    </row>
    <row r="4792" spans="1:2" x14ac:dyDescent="0.25">
      <c r="A4792" s="277" t="s">
        <v>13810</v>
      </c>
      <c r="B4792" s="278">
        <v>308.82</v>
      </c>
    </row>
    <row r="4793" spans="1:2" x14ac:dyDescent="0.25">
      <c r="A4793" s="277" t="s">
        <v>1498</v>
      </c>
      <c r="B4793" s="278">
        <v>450.72</v>
      </c>
    </row>
    <row r="4794" spans="1:2" x14ac:dyDescent="0.25">
      <c r="A4794" s="277" t="s">
        <v>13811</v>
      </c>
      <c r="B4794" s="278">
        <v>434.38</v>
      </c>
    </row>
    <row r="4795" spans="1:2" x14ac:dyDescent="0.25">
      <c r="A4795" s="277" t="s">
        <v>1499</v>
      </c>
      <c r="B4795" s="278">
        <v>587.37</v>
      </c>
    </row>
    <row r="4796" spans="1:2" x14ac:dyDescent="0.25">
      <c r="A4796" s="277" t="s">
        <v>13812</v>
      </c>
      <c r="B4796" s="278">
        <v>569.4</v>
      </c>
    </row>
    <row r="4797" spans="1:2" x14ac:dyDescent="0.25">
      <c r="A4797" s="277" t="s">
        <v>1500</v>
      </c>
      <c r="B4797" s="278">
        <v>785.07</v>
      </c>
    </row>
    <row r="4798" spans="1:2" x14ac:dyDescent="0.25">
      <c r="A4798" s="277" t="s">
        <v>13813</v>
      </c>
      <c r="B4798" s="278">
        <v>764.53</v>
      </c>
    </row>
    <row r="4799" spans="1:2" x14ac:dyDescent="0.25">
      <c r="A4799" s="277" t="s">
        <v>1501</v>
      </c>
      <c r="B4799" s="278">
        <v>820.97</v>
      </c>
    </row>
    <row r="4800" spans="1:2" x14ac:dyDescent="0.25">
      <c r="A4800" s="277" t="s">
        <v>13814</v>
      </c>
      <c r="B4800" s="278">
        <v>797.92</v>
      </c>
    </row>
    <row r="4801" spans="1:2" x14ac:dyDescent="0.25">
      <c r="A4801" s="277" t="s">
        <v>1502</v>
      </c>
      <c r="B4801" s="278">
        <v>1081.55</v>
      </c>
    </row>
    <row r="4802" spans="1:2" x14ac:dyDescent="0.25">
      <c r="A4802" s="277" t="s">
        <v>13815</v>
      </c>
      <c r="B4802" s="278">
        <v>1052.3699999999999</v>
      </c>
    </row>
    <row r="4803" spans="1:2" x14ac:dyDescent="0.25">
      <c r="A4803" s="277" t="s">
        <v>7280</v>
      </c>
      <c r="B4803" s="278">
        <v>2019.5</v>
      </c>
    </row>
    <row r="4804" spans="1:2" x14ac:dyDescent="0.25">
      <c r="A4804" s="277" t="s">
        <v>13816</v>
      </c>
      <c r="B4804" s="278">
        <v>1985.08</v>
      </c>
    </row>
    <row r="4805" spans="1:2" x14ac:dyDescent="0.25">
      <c r="A4805" s="277" t="s">
        <v>7281</v>
      </c>
      <c r="B4805" s="278">
        <v>2169.5100000000002</v>
      </c>
    </row>
    <row r="4806" spans="1:2" x14ac:dyDescent="0.25">
      <c r="A4806" s="277" t="s">
        <v>13817</v>
      </c>
      <c r="B4806" s="278">
        <v>2130.21</v>
      </c>
    </row>
    <row r="4807" spans="1:2" x14ac:dyDescent="0.25">
      <c r="A4807" s="277" t="s">
        <v>7282</v>
      </c>
      <c r="B4807" s="278">
        <v>120.95</v>
      </c>
    </row>
    <row r="4808" spans="1:2" x14ac:dyDescent="0.25">
      <c r="A4808" s="277" t="s">
        <v>13818</v>
      </c>
      <c r="B4808" s="278">
        <v>115.94</v>
      </c>
    </row>
    <row r="4809" spans="1:2" x14ac:dyDescent="0.25">
      <c r="A4809" s="277" t="s">
        <v>7283</v>
      </c>
      <c r="B4809" s="278">
        <v>146.55000000000001</v>
      </c>
    </row>
    <row r="4810" spans="1:2" x14ac:dyDescent="0.25">
      <c r="A4810" s="277" t="s">
        <v>13819</v>
      </c>
      <c r="B4810" s="278">
        <v>139.84</v>
      </c>
    </row>
    <row r="4811" spans="1:2" x14ac:dyDescent="0.25">
      <c r="A4811" s="277" t="s">
        <v>7284</v>
      </c>
      <c r="B4811" s="278">
        <v>169.9</v>
      </c>
    </row>
    <row r="4812" spans="1:2" x14ac:dyDescent="0.25">
      <c r="A4812" s="277" t="s">
        <v>13820</v>
      </c>
      <c r="B4812" s="278">
        <v>161.71</v>
      </c>
    </row>
    <row r="4813" spans="1:2" x14ac:dyDescent="0.25">
      <c r="A4813" s="277" t="s">
        <v>7285</v>
      </c>
      <c r="B4813" s="278">
        <v>224.51</v>
      </c>
    </row>
    <row r="4814" spans="1:2" x14ac:dyDescent="0.25">
      <c r="A4814" s="277" t="s">
        <v>13821</v>
      </c>
      <c r="B4814" s="278">
        <v>214.27</v>
      </c>
    </row>
    <row r="4815" spans="1:2" x14ac:dyDescent="0.25">
      <c r="A4815" s="277" t="s">
        <v>7286</v>
      </c>
      <c r="B4815" s="278">
        <v>355.06</v>
      </c>
    </row>
    <row r="4816" spans="1:2" x14ac:dyDescent="0.25">
      <c r="A4816" s="277" t="s">
        <v>13822</v>
      </c>
      <c r="B4816" s="278">
        <v>343.26</v>
      </c>
    </row>
    <row r="4817" spans="1:2" x14ac:dyDescent="0.25">
      <c r="A4817" s="277" t="s">
        <v>7287</v>
      </c>
      <c r="B4817" s="278">
        <v>378.36</v>
      </c>
    </row>
    <row r="4818" spans="1:2" x14ac:dyDescent="0.25">
      <c r="A4818" s="277" t="s">
        <v>13823</v>
      </c>
      <c r="B4818" s="278">
        <v>363.82</v>
      </c>
    </row>
    <row r="4819" spans="1:2" x14ac:dyDescent="0.25">
      <c r="A4819" s="277" t="s">
        <v>7288</v>
      </c>
      <c r="B4819" s="278">
        <v>520.45000000000005</v>
      </c>
    </row>
    <row r="4820" spans="1:2" x14ac:dyDescent="0.25">
      <c r="A4820" s="277" t="s">
        <v>13824</v>
      </c>
      <c r="B4820" s="278">
        <v>503.71</v>
      </c>
    </row>
    <row r="4821" spans="1:2" x14ac:dyDescent="0.25">
      <c r="A4821" s="277" t="s">
        <v>7289</v>
      </c>
      <c r="B4821" s="278">
        <v>633.97</v>
      </c>
    </row>
    <row r="4822" spans="1:2" x14ac:dyDescent="0.25">
      <c r="A4822" s="277" t="s">
        <v>13825</v>
      </c>
      <c r="B4822" s="278">
        <v>614.84</v>
      </c>
    </row>
    <row r="4823" spans="1:2" x14ac:dyDescent="0.25">
      <c r="A4823" s="277" t="s">
        <v>7290</v>
      </c>
      <c r="B4823" s="278">
        <v>854.83</v>
      </c>
    </row>
    <row r="4824" spans="1:2" x14ac:dyDescent="0.25">
      <c r="A4824" s="277" t="s">
        <v>13826</v>
      </c>
      <c r="B4824" s="278">
        <v>833.95</v>
      </c>
    </row>
    <row r="4825" spans="1:2" x14ac:dyDescent="0.25">
      <c r="A4825" s="277" t="s">
        <v>7291</v>
      </c>
      <c r="B4825" s="278">
        <v>909.96</v>
      </c>
    </row>
    <row r="4826" spans="1:2" x14ac:dyDescent="0.25">
      <c r="A4826" s="277" t="s">
        <v>13827</v>
      </c>
      <c r="B4826" s="278">
        <v>886.42</v>
      </c>
    </row>
    <row r="4827" spans="1:2" x14ac:dyDescent="0.25">
      <c r="A4827" s="277" t="s">
        <v>7292</v>
      </c>
      <c r="B4827" s="278">
        <v>1124.5999999999999</v>
      </c>
    </row>
    <row r="4828" spans="1:2" x14ac:dyDescent="0.25">
      <c r="A4828" s="277" t="s">
        <v>13828</v>
      </c>
      <c r="B4828" s="278">
        <v>1095.08</v>
      </c>
    </row>
    <row r="4829" spans="1:2" x14ac:dyDescent="0.25">
      <c r="A4829" s="277" t="s">
        <v>7293</v>
      </c>
      <c r="B4829" s="278">
        <v>2340.9499999999998</v>
      </c>
    </row>
    <row r="4830" spans="1:2" x14ac:dyDescent="0.25">
      <c r="A4830" s="277" t="s">
        <v>13829</v>
      </c>
      <c r="B4830" s="278">
        <v>2306.52</v>
      </c>
    </row>
    <row r="4831" spans="1:2" x14ac:dyDescent="0.25">
      <c r="A4831" s="277" t="s">
        <v>7294</v>
      </c>
      <c r="B4831" s="278">
        <v>2537.0100000000002</v>
      </c>
    </row>
    <row r="4832" spans="1:2" x14ac:dyDescent="0.25">
      <c r="A4832" s="277" t="s">
        <v>13830</v>
      </c>
      <c r="B4832" s="278">
        <v>2497.71</v>
      </c>
    </row>
    <row r="4833" spans="1:2" x14ac:dyDescent="0.25">
      <c r="A4833" s="277" t="s">
        <v>7295</v>
      </c>
      <c r="B4833" s="278">
        <v>601.42999999999995</v>
      </c>
    </row>
    <row r="4834" spans="1:2" x14ac:dyDescent="0.25">
      <c r="A4834" s="277" t="s">
        <v>13831</v>
      </c>
      <c r="B4834" s="278">
        <v>552.45000000000005</v>
      </c>
    </row>
    <row r="4835" spans="1:2" x14ac:dyDescent="0.25">
      <c r="A4835" s="277" t="s">
        <v>7296</v>
      </c>
      <c r="B4835" s="278">
        <v>664.32</v>
      </c>
    </row>
    <row r="4836" spans="1:2" x14ac:dyDescent="0.25">
      <c r="A4836" s="277" t="s">
        <v>13832</v>
      </c>
      <c r="B4836" s="278">
        <v>612.69000000000005</v>
      </c>
    </row>
    <row r="4837" spans="1:2" x14ac:dyDescent="0.25">
      <c r="A4837" s="277" t="s">
        <v>7297</v>
      </c>
      <c r="B4837" s="278">
        <v>4656.91</v>
      </c>
    </row>
    <row r="4838" spans="1:2" x14ac:dyDescent="0.25">
      <c r="A4838" s="277" t="s">
        <v>13833</v>
      </c>
      <c r="B4838" s="278">
        <v>4483.1099999999997</v>
      </c>
    </row>
    <row r="4839" spans="1:2" x14ac:dyDescent="0.25">
      <c r="A4839" s="277" t="s">
        <v>7298</v>
      </c>
      <c r="B4839" s="278">
        <v>4828.79</v>
      </c>
    </row>
    <row r="4840" spans="1:2" x14ac:dyDescent="0.25">
      <c r="A4840" s="277" t="s">
        <v>13834</v>
      </c>
      <c r="B4840" s="278">
        <v>4639.72</v>
      </c>
    </row>
    <row r="4841" spans="1:2" x14ac:dyDescent="0.25">
      <c r="A4841" s="277" t="s">
        <v>7299</v>
      </c>
      <c r="B4841" s="278">
        <v>5267.15</v>
      </c>
    </row>
    <row r="4842" spans="1:2" x14ac:dyDescent="0.25">
      <c r="A4842" s="277" t="s">
        <v>13835</v>
      </c>
      <c r="B4842" s="278">
        <v>5057.79</v>
      </c>
    </row>
    <row r="4843" spans="1:2" x14ac:dyDescent="0.25">
      <c r="A4843" s="277" t="s">
        <v>7300</v>
      </c>
      <c r="B4843" s="278">
        <v>7822.73</v>
      </c>
    </row>
    <row r="4844" spans="1:2" x14ac:dyDescent="0.25">
      <c r="A4844" s="277" t="s">
        <v>13836</v>
      </c>
      <c r="B4844" s="278">
        <v>7431.72</v>
      </c>
    </row>
    <row r="4845" spans="1:2" x14ac:dyDescent="0.25">
      <c r="A4845" s="277" t="s">
        <v>7301</v>
      </c>
      <c r="B4845" s="278">
        <v>7014.03</v>
      </c>
    </row>
    <row r="4846" spans="1:2" x14ac:dyDescent="0.25">
      <c r="A4846" s="277" t="s">
        <v>13837</v>
      </c>
      <c r="B4846" s="278">
        <v>6759.71</v>
      </c>
    </row>
    <row r="4847" spans="1:2" x14ac:dyDescent="0.25">
      <c r="A4847" s="277" t="s">
        <v>7302</v>
      </c>
      <c r="B4847" s="278">
        <v>9170.27</v>
      </c>
    </row>
    <row r="4848" spans="1:2" x14ac:dyDescent="0.25">
      <c r="A4848" s="277" t="s">
        <v>13838</v>
      </c>
      <c r="B4848" s="278">
        <v>8840.9500000000007</v>
      </c>
    </row>
    <row r="4849" spans="1:2" x14ac:dyDescent="0.25">
      <c r="A4849" s="277" t="s">
        <v>7303</v>
      </c>
      <c r="B4849" s="278">
        <v>8540.0499999999993</v>
      </c>
    </row>
    <row r="4850" spans="1:2" x14ac:dyDescent="0.25">
      <c r="A4850" s="277" t="s">
        <v>13839</v>
      </c>
      <c r="B4850" s="278">
        <v>8209.73</v>
      </c>
    </row>
    <row r="4851" spans="1:2" x14ac:dyDescent="0.25">
      <c r="A4851" s="277" t="s">
        <v>7304</v>
      </c>
      <c r="B4851" s="278">
        <v>12417.91</v>
      </c>
    </row>
    <row r="4852" spans="1:2" x14ac:dyDescent="0.25">
      <c r="A4852" s="277" t="s">
        <v>13840</v>
      </c>
      <c r="B4852" s="278">
        <v>11796.97</v>
      </c>
    </row>
    <row r="4853" spans="1:2" x14ac:dyDescent="0.25">
      <c r="A4853" s="277" t="s">
        <v>7305</v>
      </c>
      <c r="B4853" s="278">
        <v>9711.16</v>
      </c>
    </row>
    <row r="4854" spans="1:2" x14ac:dyDescent="0.25">
      <c r="A4854" s="277" t="s">
        <v>13841</v>
      </c>
      <c r="B4854" s="278">
        <v>9372.33</v>
      </c>
    </row>
    <row r="4855" spans="1:2" x14ac:dyDescent="0.25">
      <c r="A4855" s="277" t="s">
        <v>7306</v>
      </c>
      <c r="B4855" s="278">
        <v>10811.46</v>
      </c>
    </row>
    <row r="4856" spans="1:2" x14ac:dyDescent="0.25">
      <c r="A4856" s="277" t="s">
        <v>13842</v>
      </c>
      <c r="B4856" s="278">
        <v>10407.709999999999</v>
      </c>
    </row>
    <row r="4857" spans="1:2" x14ac:dyDescent="0.25">
      <c r="A4857" s="277" t="s">
        <v>7307</v>
      </c>
      <c r="B4857" s="278">
        <v>11197.98</v>
      </c>
    </row>
    <row r="4858" spans="1:2" x14ac:dyDescent="0.25">
      <c r="A4858" s="277" t="s">
        <v>13843</v>
      </c>
      <c r="B4858" s="278">
        <v>10769.62</v>
      </c>
    </row>
    <row r="4859" spans="1:2" x14ac:dyDescent="0.25">
      <c r="A4859" s="277" t="s">
        <v>7308</v>
      </c>
      <c r="B4859" s="278">
        <v>16317.73</v>
      </c>
    </row>
    <row r="4860" spans="1:2" x14ac:dyDescent="0.25">
      <c r="A4860" s="277" t="s">
        <v>13844</v>
      </c>
      <c r="B4860" s="278">
        <v>15502.32</v>
      </c>
    </row>
    <row r="4861" spans="1:2" x14ac:dyDescent="0.25">
      <c r="A4861" s="277" t="s">
        <v>7309</v>
      </c>
      <c r="B4861" s="278">
        <v>2468.64</v>
      </c>
    </row>
    <row r="4862" spans="1:2" x14ac:dyDescent="0.25">
      <c r="A4862" s="277" t="s">
        <v>13845</v>
      </c>
      <c r="B4862" s="278">
        <v>2270.0500000000002</v>
      </c>
    </row>
    <row r="4863" spans="1:2" x14ac:dyDescent="0.25">
      <c r="A4863" s="277" t="s">
        <v>7310</v>
      </c>
      <c r="B4863" s="278">
        <v>3101.52</v>
      </c>
    </row>
    <row r="4864" spans="1:2" x14ac:dyDescent="0.25">
      <c r="A4864" s="277" t="s">
        <v>13846</v>
      </c>
      <c r="B4864" s="278">
        <v>2852.63</v>
      </c>
    </row>
    <row r="4865" spans="1:2" x14ac:dyDescent="0.25">
      <c r="A4865" s="277" t="s">
        <v>7311</v>
      </c>
      <c r="B4865" s="278">
        <v>3974.97</v>
      </c>
    </row>
    <row r="4866" spans="1:2" x14ac:dyDescent="0.25">
      <c r="A4866" s="277" t="s">
        <v>13847</v>
      </c>
      <c r="B4866" s="278">
        <v>3656.19</v>
      </c>
    </row>
    <row r="4867" spans="1:2" x14ac:dyDescent="0.25">
      <c r="A4867" s="277" t="s">
        <v>7312</v>
      </c>
      <c r="B4867" s="278">
        <v>4335.84</v>
      </c>
    </row>
    <row r="4868" spans="1:2" x14ac:dyDescent="0.25">
      <c r="A4868" s="277" t="s">
        <v>13848</v>
      </c>
      <c r="B4868" s="278">
        <v>3987.66</v>
      </c>
    </row>
    <row r="4869" spans="1:2" x14ac:dyDescent="0.25">
      <c r="A4869" s="277" t="s">
        <v>7313</v>
      </c>
      <c r="B4869" s="278">
        <v>4968.72</v>
      </c>
    </row>
    <row r="4870" spans="1:2" x14ac:dyDescent="0.25">
      <c r="A4870" s="277" t="s">
        <v>13849</v>
      </c>
      <c r="B4870" s="278">
        <v>4570.2299999999996</v>
      </c>
    </row>
    <row r="4871" spans="1:2" x14ac:dyDescent="0.25">
      <c r="A4871" s="277" t="s">
        <v>7314</v>
      </c>
      <c r="B4871" s="278">
        <v>5570.16</v>
      </c>
    </row>
    <row r="4872" spans="1:2" x14ac:dyDescent="0.25">
      <c r="A4872" s="277" t="s">
        <v>13850</v>
      </c>
      <c r="B4872" s="278">
        <v>5122.6899999999996</v>
      </c>
    </row>
    <row r="4873" spans="1:2" x14ac:dyDescent="0.25">
      <c r="A4873" s="277" t="s">
        <v>7315</v>
      </c>
      <c r="B4873" s="278">
        <v>6203.04</v>
      </c>
    </row>
    <row r="4874" spans="1:2" x14ac:dyDescent="0.25">
      <c r="A4874" s="277" t="s">
        <v>13851</v>
      </c>
      <c r="B4874" s="278">
        <v>5705.26</v>
      </c>
    </row>
    <row r="4875" spans="1:2" x14ac:dyDescent="0.25">
      <c r="A4875" s="277" t="s">
        <v>7316</v>
      </c>
      <c r="B4875" s="278">
        <v>6835.92</v>
      </c>
    </row>
    <row r="4876" spans="1:2" x14ac:dyDescent="0.25">
      <c r="A4876" s="277" t="s">
        <v>13852</v>
      </c>
      <c r="B4876" s="278">
        <v>6287.84</v>
      </c>
    </row>
    <row r="4877" spans="1:2" x14ac:dyDescent="0.25">
      <c r="A4877" s="277" t="s">
        <v>1503</v>
      </c>
      <c r="B4877" s="278">
        <v>30.91</v>
      </c>
    </row>
    <row r="4878" spans="1:2" x14ac:dyDescent="0.25">
      <c r="A4878" s="277" t="s">
        <v>13853</v>
      </c>
      <c r="B4878" s="278">
        <v>28.23</v>
      </c>
    </row>
    <row r="4879" spans="1:2" x14ac:dyDescent="0.25">
      <c r="A4879" s="277" t="s">
        <v>1504</v>
      </c>
      <c r="B4879" s="278">
        <v>39.69</v>
      </c>
    </row>
    <row r="4880" spans="1:2" x14ac:dyDescent="0.25">
      <c r="A4880" s="277" t="s">
        <v>13854</v>
      </c>
      <c r="B4880" s="278">
        <v>36.479999999999997</v>
      </c>
    </row>
    <row r="4881" spans="1:2" x14ac:dyDescent="0.25">
      <c r="A4881" s="277" t="s">
        <v>1505</v>
      </c>
      <c r="B4881" s="278">
        <v>54.74</v>
      </c>
    </row>
    <row r="4882" spans="1:2" x14ac:dyDescent="0.25">
      <c r="A4882" s="277" t="s">
        <v>13855</v>
      </c>
      <c r="B4882" s="278">
        <v>50.98</v>
      </c>
    </row>
    <row r="4883" spans="1:2" x14ac:dyDescent="0.25">
      <c r="A4883" s="277" t="s">
        <v>1506</v>
      </c>
      <c r="B4883" s="278">
        <v>82.78</v>
      </c>
    </row>
    <row r="4884" spans="1:2" x14ac:dyDescent="0.25">
      <c r="A4884" s="277" t="s">
        <v>13856</v>
      </c>
      <c r="B4884" s="278">
        <v>78.010000000000005</v>
      </c>
    </row>
    <row r="4885" spans="1:2" x14ac:dyDescent="0.25">
      <c r="A4885" s="277" t="s">
        <v>1507</v>
      </c>
      <c r="B4885" s="278">
        <v>104.72</v>
      </c>
    </row>
    <row r="4886" spans="1:2" x14ac:dyDescent="0.25">
      <c r="A4886" s="277" t="s">
        <v>13857</v>
      </c>
      <c r="B4886" s="278">
        <v>99.39</v>
      </c>
    </row>
    <row r="4887" spans="1:2" x14ac:dyDescent="0.25">
      <c r="A4887" s="277" t="s">
        <v>1508</v>
      </c>
      <c r="B4887" s="278">
        <v>150.52000000000001</v>
      </c>
    </row>
    <row r="4888" spans="1:2" x14ac:dyDescent="0.25">
      <c r="A4888" s="277" t="s">
        <v>13858</v>
      </c>
      <c r="B4888" s="278">
        <v>140.16999999999999</v>
      </c>
    </row>
    <row r="4889" spans="1:2" x14ac:dyDescent="0.25">
      <c r="A4889" s="277" t="s">
        <v>1509</v>
      </c>
      <c r="B4889" s="278">
        <v>31.69</v>
      </c>
    </row>
    <row r="4890" spans="1:2" x14ac:dyDescent="0.25">
      <c r="A4890" s="277" t="s">
        <v>13859</v>
      </c>
      <c r="B4890" s="278">
        <v>29.86</v>
      </c>
    </row>
    <row r="4891" spans="1:2" x14ac:dyDescent="0.25">
      <c r="A4891" s="277" t="s">
        <v>1510</v>
      </c>
      <c r="B4891" s="278">
        <v>103.11</v>
      </c>
    </row>
    <row r="4892" spans="1:2" x14ac:dyDescent="0.25">
      <c r="A4892" s="277" t="s">
        <v>13860</v>
      </c>
      <c r="B4892" s="278">
        <v>96.8</v>
      </c>
    </row>
    <row r="4893" spans="1:2" x14ac:dyDescent="0.25">
      <c r="A4893" s="277" t="s">
        <v>1511</v>
      </c>
      <c r="B4893" s="278">
        <v>21.35</v>
      </c>
    </row>
    <row r="4894" spans="1:2" x14ac:dyDescent="0.25">
      <c r="A4894" s="277" t="s">
        <v>13861</v>
      </c>
      <c r="B4894" s="278">
        <v>20.14</v>
      </c>
    </row>
    <row r="4895" spans="1:2" x14ac:dyDescent="0.25">
      <c r="A4895" s="277" t="s">
        <v>1512</v>
      </c>
      <c r="B4895" s="278">
        <v>73.8</v>
      </c>
    </row>
    <row r="4896" spans="1:2" x14ac:dyDescent="0.25">
      <c r="A4896" s="277" t="s">
        <v>13862</v>
      </c>
      <c r="B4896" s="278">
        <v>69.650000000000006</v>
      </c>
    </row>
    <row r="4897" spans="1:2" x14ac:dyDescent="0.25">
      <c r="A4897" s="277" t="s">
        <v>1513</v>
      </c>
      <c r="B4897" s="278">
        <v>120.91</v>
      </c>
    </row>
    <row r="4898" spans="1:2" x14ac:dyDescent="0.25">
      <c r="A4898" s="277" t="s">
        <v>13863</v>
      </c>
      <c r="B4898" s="278">
        <v>111.84</v>
      </c>
    </row>
    <row r="4899" spans="1:2" x14ac:dyDescent="0.25">
      <c r="A4899" s="277" t="s">
        <v>1514</v>
      </c>
      <c r="B4899" s="278">
        <v>85.04</v>
      </c>
    </row>
    <row r="4900" spans="1:2" x14ac:dyDescent="0.25">
      <c r="A4900" s="277" t="s">
        <v>13864</v>
      </c>
      <c r="B4900" s="278">
        <v>77.900000000000006</v>
      </c>
    </row>
    <row r="4901" spans="1:2" x14ac:dyDescent="0.25">
      <c r="A4901" s="277" t="s">
        <v>1515</v>
      </c>
      <c r="B4901" s="278">
        <v>154.81</v>
      </c>
    </row>
    <row r="4902" spans="1:2" x14ac:dyDescent="0.25">
      <c r="A4902" s="277" t="s">
        <v>13865</v>
      </c>
      <c r="B4902" s="278">
        <v>143.61000000000001</v>
      </c>
    </row>
    <row r="4903" spans="1:2" x14ac:dyDescent="0.25">
      <c r="A4903" s="277" t="s">
        <v>1516</v>
      </c>
      <c r="B4903" s="278">
        <v>107.18</v>
      </c>
    </row>
    <row r="4904" spans="1:2" x14ac:dyDescent="0.25">
      <c r="A4904" s="277" t="s">
        <v>13866</v>
      </c>
      <c r="B4904" s="278">
        <v>98.49</v>
      </c>
    </row>
    <row r="4905" spans="1:2" x14ac:dyDescent="0.25">
      <c r="A4905" s="277" t="s">
        <v>1517</v>
      </c>
      <c r="B4905" s="278">
        <v>223.37</v>
      </c>
    </row>
    <row r="4906" spans="1:2" x14ac:dyDescent="0.25">
      <c r="A4906" s="277" t="s">
        <v>13867</v>
      </c>
      <c r="B4906" s="278">
        <v>209.46</v>
      </c>
    </row>
    <row r="4907" spans="1:2" x14ac:dyDescent="0.25">
      <c r="A4907" s="277" t="s">
        <v>1518</v>
      </c>
      <c r="B4907" s="278">
        <v>135.19999999999999</v>
      </c>
    </row>
    <row r="4908" spans="1:2" x14ac:dyDescent="0.25">
      <c r="A4908" s="277" t="s">
        <v>13868</v>
      </c>
      <c r="B4908" s="278">
        <v>124.99</v>
      </c>
    </row>
    <row r="4909" spans="1:2" x14ac:dyDescent="0.25">
      <c r="A4909" s="277" t="s">
        <v>1519</v>
      </c>
      <c r="B4909" s="278">
        <v>576</v>
      </c>
    </row>
    <row r="4910" spans="1:2" x14ac:dyDescent="0.25">
      <c r="A4910" s="277" t="s">
        <v>13869</v>
      </c>
      <c r="B4910" s="278">
        <v>558.51</v>
      </c>
    </row>
    <row r="4911" spans="1:2" x14ac:dyDescent="0.25">
      <c r="A4911" s="277" t="s">
        <v>1520</v>
      </c>
      <c r="B4911" s="278">
        <v>176.22</v>
      </c>
    </row>
    <row r="4912" spans="1:2" x14ac:dyDescent="0.25">
      <c r="A4912" s="277" t="s">
        <v>13870</v>
      </c>
      <c r="B4912" s="278">
        <v>164.01</v>
      </c>
    </row>
    <row r="4913" spans="1:2" x14ac:dyDescent="0.25">
      <c r="A4913" s="277" t="s">
        <v>1521</v>
      </c>
      <c r="B4913" s="278">
        <v>837.98</v>
      </c>
    </row>
    <row r="4914" spans="1:2" x14ac:dyDescent="0.25">
      <c r="A4914" s="277" t="s">
        <v>13871</v>
      </c>
      <c r="B4914" s="278">
        <v>817.31</v>
      </c>
    </row>
    <row r="4915" spans="1:2" x14ac:dyDescent="0.25">
      <c r="A4915" s="277" t="s">
        <v>1522</v>
      </c>
      <c r="B4915" s="278">
        <v>215.97</v>
      </c>
    </row>
    <row r="4916" spans="1:2" x14ac:dyDescent="0.25">
      <c r="A4916" s="277" t="s">
        <v>13872</v>
      </c>
      <c r="B4916" s="278">
        <v>201.92</v>
      </c>
    </row>
    <row r="4917" spans="1:2" x14ac:dyDescent="0.25">
      <c r="A4917" s="277" t="s">
        <v>1523</v>
      </c>
      <c r="B4917" s="278">
        <v>51.88</v>
      </c>
    </row>
    <row r="4918" spans="1:2" x14ac:dyDescent="0.25">
      <c r="A4918" s="277" t="s">
        <v>13873</v>
      </c>
      <c r="B4918" s="278">
        <v>49.3</v>
      </c>
    </row>
    <row r="4919" spans="1:2" x14ac:dyDescent="0.25">
      <c r="A4919" s="277" t="s">
        <v>7317</v>
      </c>
      <c r="B4919" s="278">
        <v>69.02</v>
      </c>
    </row>
    <row r="4920" spans="1:2" x14ac:dyDescent="0.25">
      <c r="A4920" s="277" t="s">
        <v>13874</v>
      </c>
      <c r="B4920" s="278">
        <v>65.8</v>
      </c>
    </row>
    <row r="4921" spans="1:2" x14ac:dyDescent="0.25">
      <c r="A4921" s="277" t="s">
        <v>1524</v>
      </c>
      <c r="B4921" s="278">
        <v>31.46</v>
      </c>
    </row>
    <row r="4922" spans="1:2" x14ac:dyDescent="0.25">
      <c r="A4922" s="277" t="s">
        <v>13875</v>
      </c>
      <c r="B4922" s="278">
        <v>27.63</v>
      </c>
    </row>
    <row r="4923" spans="1:2" x14ac:dyDescent="0.25">
      <c r="A4923" s="277" t="s">
        <v>1525</v>
      </c>
      <c r="B4923" s="278">
        <v>39.630000000000003</v>
      </c>
    </row>
    <row r="4924" spans="1:2" x14ac:dyDescent="0.25">
      <c r="A4924" s="277" t="s">
        <v>13876</v>
      </c>
      <c r="B4924" s="278">
        <v>34.79</v>
      </c>
    </row>
    <row r="4925" spans="1:2" x14ac:dyDescent="0.25">
      <c r="A4925" s="277" t="s">
        <v>1526</v>
      </c>
      <c r="B4925" s="278">
        <v>53.88</v>
      </c>
    </row>
    <row r="4926" spans="1:2" x14ac:dyDescent="0.25">
      <c r="A4926" s="277" t="s">
        <v>13877</v>
      </c>
      <c r="B4926" s="278">
        <v>47.3</v>
      </c>
    </row>
    <row r="4927" spans="1:2" x14ac:dyDescent="0.25">
      <c r="A4927" s="277" t="s">
        <v>1527</v>
      </c>
      <c r="B4927" s="278">
        <v>66.41</v>
      </c>
    </row>
    <row r="4928" spans="1:2" x14ac:dyDescent="0.25">
      <c r="A4928" s="277" t="s">
        <v>13878</v>
      </c>
      <c r="B4928" s="278">
        <v>58.28</v>
      </c>
    </row>
    <row r="4929" spans="1:2" x14ac:dyDescent="0.25">
      <c r="A4929" s="277" t="s">
        <v>1528</v>
      </c>
      <c r="B4929" s="278">
        <v>71.239999999999995</v>
      </c>
    </row>
    <row r="4930" spans="1:2" x14ac:dyDescent="0.25">
      <c r="A4930" s="277" t="s">
        <v>13879</v>
      </c>
      <c r="B4930" s="278">
        <v>62.54</v>
      </c>
    </row>
    <row r="4931" spans="1:2" x14ac:dyDescent="0.25">
      <c r="A4931" s="277" t="s">
        <v>1529</v>
      </c>
      <c r="B4931" s="278">
        <v>81.16</v>
      </c>
    </row>
    <row r="4932" spans="1:2" x14ac:dyDescent="0.25">
      <c r="A4932" s="277" t="s">
        <v>13880</v>
      </c>
      <c r="B4932" s="278">
        <v>71.239999999999995</v>
      </c>
    </row>
    <row r="4933" spans="1:2" x14ac:dyDescent="0.25">
      <c r="A4933" s="277" t="s">
        <v>1530</v>
      </c>
      <c r="B4933" s="278">
        <v>96.31</v>
      </c>
    </row>
    <row r="4934" spans="1:2" x14ac:dyDescent="0.25">
      <c r="A4934" s="277" t="s">
        <v>13881</v>
      </c>
      <c r="B4934" s="278">
        <v>84.57</v>
      </c>
    </row>
    <row r="4935" spans="1:2" x14ac:dyDescent="0.25">
      <c r="A4935" s="277" t="s">
        <v>1531</v>
      </c>
      <c r="B4935" s="278">
        <v>46.82</v>
      </c>
    </row>
    <row r="4936" spans="1:2" x14ac:dyDescent="0.25">
      <c r="A4936" s="277" t="s">
        <v>13882</v>
      </c>
      <c r="B4936" s="278">
        <v>41.89</v>
      </c>
    </row>
    <row r="4937" spans="1:2" x14ac:dyDescent="0.25">
      <c r="A4937" s="277" t="s">
        <v>1532</v>
      </c>
      <c r="B4937" s="278">
        <v>62.65</v>
      </c>
    </row>
    <row r="4938" spans="1:2" x14ac:dyDescent="0.25">
      <c r="A4938" s="277" t="s">
        <v>13883</v>
      </c>
      <c r="B4938" s="278">
        <v>56.01</v>
      </c>
    </row>
    <row r="4939" spans="1:2" x14ac:dyDescent="0.25">
      <c r="A4939" s="277" t="s">
        <v>1533</v>
      </c>
      <c r="B4939" s="278">
        <v>95.88</v>
      </c>
    </row>
    <row r="4940" spans="1:2" x14ac:dyDescent="0.25">
      <c r="A4940" s="277" t="s">
        <v>13884</v>
      </c>
      <c r="B4940" s="278">
        <v>85.93</v>
      </c>
    </row>
    <row r="4941" spans="1:2" x14ac:dyDescent="0.25">
      <c r="A4941" s="277" t="s">
        <v>1534</v>
      </c>
      <c r="B4941" s="278">
        <v>150.47999999999999</v>
      </c>
    </row>
    <row r="4942" spans="1:2" x14ac:dyDescent="0.25">
      <c r="A4942" s="277" t="s">
        <v>13885</v>
      </c>
      <c r="B4942" s="278">
        <v>134.57</v>
      </c>
    </row>
    <row r="4943" spans="1:2" x14ac:dyDescent="0.25">
      <c r="A4943" s="277" t="s">
        <v>1535</v>
      </c>
      <c r="B4943" s="278">
        <v>195.02</v>
      </c>
    </row>
    <row r="4944" spans="1:2" x14ac:dyDescent="0.25">
      <c r="A4944" s="277" t="s">
        <v>13886</v>
      </c>
      <c r="B4944" s="278">
        <v>174.38</v>
      </c>
    </row>
    <row r="4945" spans="1:2" x14ac:dyDescent="0.25">
      <c r="A4945" s="277" t="s">
        <v>1536</v>
      </c>
      <c r="B4945" s="278">
        <v>239.29</v>
      </c>
    </row>
    <row r="4946" spans="1:2" x14ac:dyDescent="0.25">
      <c r="A4946" s="277" t="s">
        <v>13887</v>
      </c>
      <c r="B4946" s="278">
        <v>214.07</v>
      </c>
    </row>
    <row r="4947" spans="1:2" x14ac:dyDescent="0.25">
      <c r="A4947" s="277" t="s">
        <v>1537</v>
      </c>
      <c r="B4947" s="278">
        <v>94.35</v>
      </c>
    </row>
    <row r="4948" spans="1:2" x14ac:dyDescent="0.25">
      <c r="A4948" s="277" t="s">
        <v>13888</v>
      </c>
      <c r="B4948" s="278">
        <v>84.4</v>
      </c>
    </row>
    <row r="4949" spans="1:2" x14ac:dyDescent="0.25">
      <c r="A4949" s="277" t="s">
        <v>1538</v>
      </c>
      <c r="B4949" s="278">
        <v>122.51</v>
      </c>
    </row>
    <row r="4950" spans="1:2" x14ac:dyDescent="0.25">
      <c r="A4950" s="277" t="s">
        <v>13889</v>
      </c>
      <c r="B4950" s="278">
        <v>109.72</v>
      </c>
    </row>
    <row r="4951" spans="1:2" x14ac:dyDescent="0.25">
      <c r="A4951" s="277" t="s">
        <v>1539</v>
      </c>
      <c r="B4951" s="278">
        <v>190.76</v>
      </c>
    </row>
    <row r="4952" spans="1:2" x14ac:dyDescent="0.25">
      <c r="A4952" s="277" t="s">
        <v>13890</v>
      </c>
      <c r="B4952" s="278">
        <v>171.09</v>
      </c>
    </row>
    <row r="4953" spans="1:2" x14ac:dyDescent="0.25">
      <c r="A4953" s="277" t="s">
        <v>1540</v>
      </c>
      <c r="B4953" s="278">
        <v>300.97000000000003</v>
      </c>
    </row>
    <row r="4954" spans="1:2" x14ac:dyDescent="0.25">
      <c r="A4954" s="277" t="s">
        <v>13891</v>
      </c>
      <c r="B4954" s="278">
        <v>269.14</v>
      </c>
    </row>
    <row r="4955" spans="1:2" x14ac:dyDescent="0.25">
      <c r="A4955" s="277" t="s">
        <v>1541</v>
      </c>
      <c r="B4955" s="278">
        <v>390.8</v>
      </c>
    </row>
    <row r="4956" spans="1:2" x14ac:dyDescent="0.25">
      <c r="A4956" s="277" t="s">
        <v>13892</v>
      </c>
      <c r="B4956" s="278">
        <v>349.53</v>
      </c>
    </row>
    <row r="4957" spans="1:2" x14ac:dyDescent="0.25">
      <c r="A4957" s="277" t="s">
        <v>1542</v>
      </c>
      <c r="B4957" s="278">
        <v>477.82</v>
      </c>
    </row>
    <row r="4958" spans="1:2" x14ac:dyDescent="0.25">
      <c r="A4958" s="277" t="s">
        <v>13893</v>
      </c>
      <c r="B4958" s="278">
        <v>427.38</v>
      </c>
    </row>
    <row r="4959" spans="1:2" x14ac:dyDescent="0.25">
      <c r="A4959" s="277" t="s">
        <v>1543</v>
      </c>
      <c r="B4959" s="278">
        <v>94.35</v>
      </c>
    </row>
    <row r="4960" spans="1:2" x14ac:dyDescent="0.25">
      <c r="A4960" s="277" t="s">
        <v>13894</v>
      </c>
      <c r="B4960" s="278">
        <v>84.4</v>
      </c>
    </row>
    <row r="4961" spans="1:2" x14ac:dyDescent="0.25">
      <c r="A4961" s="277" t="s">
        <v>1544</v>
      </c>
      <c r="B4961" s="278">
        <v>123.28</v>
      </c>
    </row>
    <row r="4962" spans="1:2" x14ac:dyDescent="0.25">
      <c r="A4962" s="277" t="s">
        <v>13895</v>
      </c>
      <c r="B4962" s="278">
        <v>110.48</v>
      </c>
    </row>
    <row r="4963" spans="1:2" x14ac:dyDescent="0.25">
      <c r="A4963" s="277" t="s">
        <v>1545</v>
      </c>
      <c r="B4963" s="278">
        <v>188.98</v>
      </c>
    </row>
    <row r="4964" spans="1:2" x14ac:dyDescent="0.25">
      <c r="A4964" s="277" t="s">
        <v>13896</v>
      </c>
      <c r="B4964" s="278">
        <v>169.56</v>
      </c>
    </row>
    <row r="4965" spans="1:2" x14ac:dyDescent="0.25">
      <c r="A4965" s="277" t="s">
        <v>1546</v>
      </c>
      <c r="B4965" s="278">
        <v>127.37</v>
      </c>
    </row>
    <row r="4966" spans="1:2" x14ac:dyDescent="0.25">
      <c r="A4966" s="277" t="s">
        <v>13897</v>
      </c>
      <c r="B4966" s="278">
        <v>115.05</v>
      </c>
    </row>
    <row r="4967" spans="1:2" x14ac:dyDescent="0.25">
      <c r="A4967" s="277" t="s">
        <v>1547</v>
      </c>
      <c r="B4967" s="278">
        <v>165.9</v>
      </c>
    </row>
    <row r="4968" spans="1:2" x14ac:dyDescent="0.25">
      <c r="A4968" s="277" t="s">
        <v>13898</v>
      </c>
      <c r="B4968" s="278">
        <v>148.84</v>
      </c>
    </row>
    <row r="4969" spans="1:2" x14ac:dyDescent="0.25">
      <c r="A4969" s="277" t="s">
        <v>1548</v>
      </c>
      <c r="B4969" s="278">
        <v>272.52999999999997</v>
      </c>
    </row>
    <row r="4970" spans="1:2" x14ac:dyDescent="0.25">
      <c r="A4970" s="277" t="s">
        <v>13899</v>
      </c>
      <c r="B4970" s="278">
        <v>246.95</v>
      </c>
    </row>
    <row r="4971" spans="1:2" x14ac:dyDescent="0.25">
      <c r="A4971" s="277" t="s">
        <v>1549</v>
      </c>
      <c r="B4971" s="278">
        <v>446.58</v>
      </c>
    </row>
    <row r="4972" spans="1:2" x14ac:dyDescent="0.25">
      <c r="A4972" s="277" t="s">
        <v>13900</v>
      </c>
      <c r="B4972" s="278">
        <v>405.31</v>
      </c>
    </row>
    <row r="4973" spans="1:2" x14ac:dyDescent="0.25">
      <c r="A4973" s="277" t="s">
        <v>1550</v>
      </c>
      <c r="B4973" s="278">
        <v>609.80999999999995</v>
      </c>
    </row>
    <row r="4974" spans="1:2" x14ac:dyDescent="0.25">
      <c r="A4974" s="277" t="s">
        <v>13901</v>
      </c>
      <c r="B4974" s="278">
        <v>556.13</v>
      </c>
    </row>
    <row r="4975" spans="1:2" x14ac:dyDescent="0.25">
      <c r="A4975" s="277" t="s">
        <v>1551</v>
      </c>
      <c r="B4975" s="278">
        <v>732.79</v>
      </c>
    </row>
    <row r="4976" spans="1:2" x14ac:dyDescent="0.25">
      <c r="A4976" s="277" t="s">
        <v>13902</v>
      </c>
      <c r="B4976" s="278">
        <v>666.97</v>
      </c>
    </row>
    <row r="4977" spans="1:2" x14ac:dyDescent="0.25">
      <c r="A4977" s="277" t="s">
        <v>7318</v>
      </c>
      <c r="B4977" s="278">
        <v>120.38</v>
      </c>
    </row>
    <row r="4978" spans="1:2" x14ac:dyDescent="0.25">
      <c r="A4978" s="277" t="s">
        <v>13903</v>
      </c>
      <c r="B4978" s="278">
        <v>119</v>
      </c>
    </row>
    <row r="4979" spans="1:2" x14ac:dyDescent="0.25">
      <c r="A4979" s="277" t="s">
        <v>7319</v>
      </c>
      <c r="B4979" s="278">
        <v>146.71</v>
      </c>
    </row>
    <row r="4980" spans="1:2" x14ac:dyDescent="0.25">
      <c r="A4980" s="277" t="s">
        <v>13904</v>
      </c>
      <c r="B4980" s="278">
        <v>144.86000000000001</v>
      </c>
    </row>
    <row r="4981" spans="1:2" x14ac:dyDescent="0.25">
      <c r="A4981" s="277" t="s">
        <v>7320</v>
      </c>
      <c r="B4981" s="278">
        <v>167.84</v>
      </c>
    </row>
    <row r="4982" spans="1:2" x14ac:dyDescent="0.25">
      <c r="A4982" s="277" t="s">
        <v>13905</v>
      </c>
      <c r="B4982" s="278">
        <v>165.51</v>
      </c>
    </row>
    <row r="4983" spans="1:2" x14ac:dyDescent="0.25">
      <c r="A4983" s="277" t="s">
        <v>7321</v>
      </c>
      <c r="B4983" s="278">
        <v>277.62</v>
      </c>
    </row>
    <row r="4984" spans="1:2" x14ac:dyDescent="0.25">
      <c r="A4984" s="277" t="s">
        <v>13906</v>
      </c>
      <c r="B4984" s="278">
        <v>275.05</v>
      </c>
    </row>
    <row r="4985" spans="1:2" x14ac:dyDescent="0.25">
      <c r="A4985" s="277" t="s">
        <v>7322</v>
      </c>
      <c r="B4985" s="278">
        <v>263.08</v>
      </c>
    </row>
    <row r="4986" spans="1:2" x14ac:dyDescent="0.25">
      <c r="A4986" s="277" t="s">
        <v>13907</v>
      </c>
      <c r="B4986" s="278">
        <v>260.27</v>
      </c>
    </row>
    <row r="4987" spans="1:2" x14ac:dyDescent="0.25">
      <c r="A4987" s="277" t="s">
        <v>7323</v>
      </c>
      <c r="B4987" s="278">
        <v>419.86</v>
      </c>
    </row>
    <row r="4988" spans="1:2" x14ac:dyDescent="0.25">
      <c r="A4988" s="277" t="s">
        <v>13908</v>
      </c>
      <c r="B4988" s="278">
        <v>416.59</v>
      </c>
    </row>
    <row r="4989" spans="1:2" x14ac:dyDescent="0.25">
      <c r="A4989" s="277" t="s">
        <v>7324</v>
      </c>
      <c r="B4989" s="278">
        <v>688.32</v>
      </c>
    </row>
    <row r="4990" spans="1:2" x14ac:dyDescent="0.25">
      <c r="A4990" s="277" t="s">
        <v>13909</v>
      </c>
      <c r="B4990" s="278">
        <v>684.57</v>
      </c>
    </row>
    <row r="4991" spans="1:2" x14ac:dyDescent="0.25">
      <c r="A4991" s="277" t="s">
        <v>7325</v>
      </c>
      <c r="B4991" s="278">
        <v>1136.6400000000001</v>
      </c>
    </row>
    <row r="4992" spans="1:2" x14ac:dyDescent="0.25">
      <c r="A4992" s="277" t="s">
        <v>13910</v>
      </c>
      <c r="B4992" s="278">
        <v>1132.42</v>
      </c>
    </row>
    <row r="4993" spans="1:2" x14ac:dyDescent="0.25">
      <c r="A4993" s="277" t="s">
        <v>7326</v>
      </c>
      <c r="B4993" s="278">
        <v>3107.09</v>
      </c>
    </row>
    <row r="4994" spans="1:2" x14ac:dyDescent="0.25">
      <c r="A4994" s="277" t="s">
        <v>13911</v>
      </c>
      <c r="B4994" s="278">
        <v>3102.39</v>
      </c>
    </row>
    <row r="4995" spans="1:2" x14ac:dyDescent="0.25">
      <c r="A4995" s="277" t="s">
        <v>7327</v>
      </c>
      <c r="B4995" s="278">
        <v>3777.33</v>
      </c>
    </row>
    <row r="4996" spans="1:2" x14ac:dyDescent="0.25">
      <c r="A4996" s="277" t="s">
        <v>13912</v>
      </c>
      <c r="B4996" s="278">
        <v>3772.16</v>
      </c>
    </row>
    <row r="4997" spans="1:2" x14ac:dyDescent="0.25">
      <c r="A4997" s="277" t="s">
        <v>7328</v>
      </c>
      <c r="B4997" s="278">
        <v>5078.76</v>
      </c>
    </row>
    <row r="4998" spans="1:2" x14ac:dyDescent="0.25">
      <c r="A4998" s="277" t="s">
        <v>13913</v>
      </c>
      <c r="B4998" s="278">
        <v>5073.1099999999997</v>
      </c>
    </row>
    <row r="4999" spans="1:2" x14ac:dyDescent="0.25">
      <c r="A4999" s="277" t="s">
        <v>7329</v>
      </c>
      <c r="B4999" s="278">
        <v>195.17</v>
      </c>
    </row>
    <row r="5000" spans="1:2" x14ac:dyDescent="0.25">
      <c r="A5000" s="277" t="s">
        <v>13914</v>
      </c>
      <c r="B5000" s="278">
        <v>192.84</v>
      </c>
    </row>
    <row r="5001" spans="1:2" x14ac:dyDescent="0.25">
      <c r="A5001" s="277" t="s">
        <v>7330</v>
      </c>
      <c r="B5001" s="278">
        <v>306.60000000000002</v>
      </c>
    </row>
    <row r="5002" spans="1:2" x14ac:dyDescent="0.25">
      <c r="A5002" s="277" t="s">
        <v>13915</v>
      </c>
      <c r="B5002" s="278">
        <v>303.79000000000002</v>
      </c>
    </row>
    <row r="5003" spans="1:2" x14ac:dyDescent="0.25">
      <c r="A5003" s="277" t="s">
        <v>7331</v>
      </c>
      <c r="B5003" s="278">
        <v>144.44</v>
      </c>
    </row>
    <row r="5004" spans="1:2" x14ac:dyDescent="0.25">
      <c r="A5004" s="277" t="s">
        <v>13916</v>
      </c>
      <c r="B5004" s="278">
        <v>143.93</v>
      </c>
    </row>
    <row r="5005" spans="1:2" x14ac:dyDescent="0.25">
      <c r="A5005" s="277" t="s">
        <v>7332</v>
      </c>
      <c r="B5005" s="278">
        <v>203.79</v>
      </c>
    </row>
    <row r="5006" spans="1:2" x14ac:dyDescent="0.25">
      <c r="A5006" s="277" t="s">
        <v>13917</v>
      </c>
      <c r="B5006" s="278">
        <v>203.05</v>
      </c>
    </row>
    <row r="5007" spans="1:2" x14ac:dyDescent="0.25">
      <c r="A5007" s="277" t="s">
        <v>7333</v>
      </c>
      <c r="B5007" s="278">
        <v>280.18</v>
      </c>
    </row>
    <row r="5008" spans="1:2" x14ac:dyDescent="0.25">
      <c r="A5008" s="277" t="s">
        <v>13918</v>
      </c>
      <c r="B5008" s="278">
        <v>279.35000000000002</v>
      </c>
    </row>
    <row r="5009" spans="1:2" x14ac:dyDescent="0.25">
      <c r="A5009" s="277" t="s">
        <v>1552</v>
      </c>
      <c r="B5009" s="278">
        <v>306.20999999999998</v>
      </c>
    </row>
    <row r="5010" spans="1:2" x14ac:dyDescent="0.25">
      <c r="A5010" s="277" t="s">
        <v>13919</v>
      </c>
      <c r="B5010" s="278">
        <v>305.45</v>
      </c>
    </row>
    <row r="5011" spans="1:2" x14ac:dyDescent="0.25">
      <c r="A5011" s="277" t="s">
        <v>1553</v>
      </c>
      <c r="B5011" s="278">
        <v>334.9</v>
      </c>
    </row>
    <row r="5012" spans="1:2" x14ac:dyDescent="0.25">
      <c r="A5012" s="277" t="s">
        <v>13920</v>
      </c>
      <c r="B5012" s="278">
        <v>333.79</v>
      </c>
    </row>
    <row r="5013" spans="1:2" x14ac:dyDescent="0.25">
      <c r="A5013" s="277" t="s">
        <v>1554</v>
      </c>
      <c r="B5013" s="278">
        <v>402.04</v>
      </c>
    </row>
    <row r="5014" spans="1:2" x14ac:dyDescent="0.25">
      <c r="A5014" s="277" t="s">
        <v>13921</v>
      </c>
      <c r="B5014" s="278">
        <v>400.21</v>
      </c>
    </row>
    <row r="5015" spans="1:2" x14ac:dyDescent="0.25">
      <c r="A5015" s="277" t="s">
        <v>1555</v>
      </c>
      <c r="B5015" s="278">
        <v>493.42</v>
      </c>
    </row>
    <row r="5016" spans="1:2" x14ac:dyDescent="0.25">
      <c r="A5016" s="277" t="s">
        <v>13922</v>
      </c>
      <c r="B5016" s="278">
        <v>490.66</v>
      </c>
    </row>
    <row r="5017" spans="1:2" x14ac:dyDescent="0.25">
      <c r="A5017" s="277" t="s">
        <v>1556</v>
      </c>
      <c r="B5017" s="278">
        <v>606.79</v>
      </c>
    </row>
    <row r="5018" spans="1:2" x14ac:dyDescent="0.25">
      <c r="A5018" s="277" t="s">
        <v>13923</v>
      </c>
      <c r="B5018" s="278">
        <v>603.20000000000005</v>
      </c>
    </row>
    <row r="5019" spans="1:2" x14ac:dyDescent="0.25">
      <c r="A5019" s="277" t="s">
        <v>1557</v>
      </c>
      <c r="B5019" s="278">
        <v>713.5</v>
      </c>
    </row>
    <row r="5020" spans="1:2" x14ac:dyDescent="0.25">
      <c r="A5020" s="277" t="s">
        <v>13924</v>
      </c>
      <c r="B5020" s="278">
        <v>709.97</v>
      </c>
    </row>
    <row r="5021" spans="1:2" x14ac:dyDescent="0.25">
      <c r="A5021" s="277" t="s">
        <v>1558</v>
      </c>
      <c r="B5021" s="278">
        <v>973.84</v>
      </c>
    </row>
    <row r="5022" spans="1:2" x14ac:dyDescent="0.25">
      <c r="A5022" s="277" t="s">
        <v>13925</v>
      </c>
      <c r="B5022" s="278">
        <v>969.05</v>
      </c>
    </row>
    <row r="5023" spans="1:2" x14ac:dyDescent="0.25">
      <c r="A5023" s="277" t="s">
        <v>1559</v>
      </c>
      <c r="B5023" s="278">
        <v>1252.42</v>
      </c>
    </row>
    <row r="5024" spans="1:2" x14ac:dyDescent="0.25">
      <c r="A5024" s="277" t="s">
        <v>13926</v>
      </c>
      <c r="B5024" s="278">
        <v>1246.3499999999999</v>
      </c>
    </row>
    <row r="5025" spans="1:2" x14ac:dyDescent="0.25">
      <c r="A5025" s="277" t="s">
        <v>1560</v>
      </c>
      <c r="B5025" s="278">
        <v>1620.73</v>
      </c>
    </row>
    <row r="5026" spans="1:2" x14ac:dyDescent="0.25">
      <c r="A5026" s="277" t="s">
        <v>13927</v>
      </c>
      <c r="B5026" s="278">
        <v>1613.31</v>
      </c>
    </row>
    <row r="5027" spans="1:2" x14ac:dyDescent="0.25">
      <c r="A5027" s="277" t="s">
        <v>1561</v>
      </c>
      <c r="B5027" s="278">
        <v>2267.54</v>
      </c>
    </row>
    <row r="5028" spans="1:2" x14ac:dyDescent="0.25">
      <c r="A5028" s="277" t="s">
        <v>13928</v>
      </c>
      <c r="B5028" s="278">
        <v>2258.89</v>
      </c>
    </row>
    <row r="5029" spans="1:2" x14ac:dyDescent="0.25">
      <c r="A5029" s="277" t="s">
        <v>1562</v>
      </c>
      <c r="B5029" s="278">
        <v>2711.1</v>
      </c>
    </row>
    <row r="5030" spans="1:2" x14ac:dyDescent="0.25">
      <c r="A5030" s="277" t="s">
        <v>13929</v>
      </c>
      <c r="B5030" s="278">
        <v>2701.22</v>
      </c>
    </row>
    <row r="5031" spans="1:2" x14ac:dyDescent="0.25">
      <c r="A5031" s="277" t="s">
        <v>1563</v>
      </c>
      <c r="B5031" s="278">
        <v>3169.42</v>
      </c>
    </row>
    <row r="5032" spans="1:2" x14ac:dyDescent="0.25">
      <c r="A5032" s="277" t="s">
        <v>13930</v>
      </c>
      <c r="B5032" s="278">
        <v>3158.3</v>
      </c>
    </row>
    <row r="5033" spans="1:2" x14ac:dyDescent="0.25">
      <c r="A5033" s="277" t="s">
        <v>1564</v>
      </c>
      <c r="B5033" s="278">
        <v>3691.57</v>
      </c>
    </row>
    <row r="5034" spans="1:2" x14ac:dyDescent="0.25">
      <c r="A5034" s="277" t="s">
        <v>13931</v>
      </c>
      <c r="B5034" s="278">
        <v>3679.22</v>
      </c>
    </row>
    <row r="5035" spans="1:2" x14ac:dyDescent="0.25">
      <c r="A5035" s="277" t="s">
        <v>1565</v>
      </c>
      <c r="B5035" s="278">
        <v>4816.9399999999996</v>
      </c>
    </row>
    <row r="5036" spans="1:2" x14ac:dyDescent="0.25">
      <c r="A5036" s="277" t="s">
        <v>13932</v>
      </c>
      <c r="B5036" s="278">
        <v>4802.3500000000004</v>
      </c>
    </row>
    <row r="5037" spans="1:2" x14ac:dyDescent="0.25">
      <c r="A5037" s="277" t="s">
        <v>1566</v>
      </c>
      <c r="B5037" s="278">
        <v>375.8</v>
      </c>
    </row>
    <row r="5038" spans="1:2" x14ac:dyDescent="0.25">
      <c r="A5038" s="277" t="s">
        <v>13933</v>
      </c>
      <c r="B5038" s="278">
        <v>373.97</v>
      </c>
    </row>
    <row r="5039" spans="1:2" x14ac:dyDescent="0.25">
      <c r="A5039" s="277" t="s">
        <v>1567</v>
      </c>
      <c r="B5039" s="278">
        <v>453.61</v>
      </c>
    </row>
    <row r="5040" spans="1:2" x14ac:dyDescent="0.25">
      <c r="A5040" s="277" t="s">
        <v>13934</v>
      </c>
      <c r="B5040" s="278">
        <v>450.85</v>
      </c>
    </row>
    <row r="5041" spans="1:2" x14ac:dyDescent="0.25">
      <c r="A5041" s="277" t="s">
        <v>1568</v>
      </c>
      <c r="B5041" s="278">
        <v>556.4</v>
      </c>
    </row>
    <row r="5042" spans="1:2" x14ac:dyDescent="0.25">
      <c r="A5042" s="277" t="s">
        <v>13935</v>
      </c>
      <c r="B5042" s="278">
        <v>552.80999999999995</v>
      </c>
    </row>
    <row r="5043" spans="1:2" x14ac:dyDescent="0.25">
      <c r="A5043" s="277" t="s">
        <v>1569</v>
      </c>
      <c r="B5043" s="278">
        <v>633.30999999999995</v>
      </c>
    </row>
    <row r="5044" spans="1:2" x14ac:dyDescent="0.25">
      <c r="A5044" s="277" t="s">
        <v>13936</v>
      </c>
      <c r="B5044" s="278">
        <v>629.77</v>
      </c>
    </row>
    <row r="5045" spans="1:2" x14ac:dyDescent="0.25">
      <c r="A5045" s="277" t="s">
        <v>1570</v>
      </c>
      <c r="B5045" s="278">
        <v>889.98</v>
      </c>
    </row>
    <row r="5046" spans="1:2" x14ac:dyDescent="0.25">
      <c r="A5046" s="277" t="s">
        <v>13937</v>
      </c>
      <c r="B5046" s="278">
        <v>885.19</v>
      </c>
    </row>
    <row r="5047" spans="1:2" x14ac:dyDescent="0.25">
      <c r="A5047" s="277" t="s">
        <v>1571</v>
      </c>
      <c r="B5047" s="278">
        <v>1110.8599999999999</v>
      </c>
    </row>
    <row r="5048" spans="1:2" x14ac:dyDescent="0.25">
      <c r="A5048" s="277" t="s">
        <v>13938</v>
      </c>
      <c r="B5048" s="278">
        <v>1104.79</v>
      </c>
    </row>
    <row r="5049" spans="1:2" x14ac:dyDescent="0.25">
      <c r="A5049" s="277" t="s">
        <v>1572</v>
      </c>
      <c r="B5049" s="278">
        <v>1423.35</v>
      </c>
    </row>
    <row r="5050" spans="1:2" x14ac:dyDescent="0.25">
      <c r="A5050" s="277" t="s">
        <v>13939</v>
      </c>
      <c r="B5050" s="278">
        <v>1417.19</v>
      </c>
    </row>
    <row r="5051" spans="1:2" x14ac:dyDescent="0.25">
      <c r="A5051" s="277" t="s">
        <v>1573</v>
      </c>
      <c r="B5051" s="278">
        <v>2009.59</v>
      </c>
    </row>
    <row r="5052" spans="1:2" x14ac:dyDescent="0.25">
      <c r="A5052" s="277" t="s">
        <v>13940</v>
      </c>
      <c r="B5052" s="278">
        <v>2002.4</v>
      </c>
    </row>
    <row r="5053" spans="1:2" x14ac:dyDescent="0.25">
      <c r="A5053" s="277" t="s">
        <v>1574</v>
      </c>
      <c r="B5053" s="278">
        <v>2331.42</v>
      </c>
    </row>
    <row r="5054" spans="1:2" x14ac:dyDescent="0.25">
      <c r="A5054" s="277" t="s">
        <v>13941</v>
      </c>
      <c r="B5054" s="278">
        <v>2323.21</v>
      </c>
    </row>
    <row r="5055" spans="1:2" x14ac:dyDescent="0.25">
      <c r="A5055" s="277" t="s">
        <v>1575</v>
      </c>
      <c r="B5055" s="278">
        <v>2691.02</v>
      </c>
    </row>
    <row r="5056" spans="1:2" x14ac:dyDescent="0.25">
      <c r="A5056" s="277" t="s">
        <v>13942</v>
      </c>
      <c r="B5056" s="278">
        <v>2681.79</v>
      </c>
    </row>
    <row r="5057" spans="1:2" x14ac:dyDescent="0.25">
      <c r="A5057" s="277" t="s">
        <v>1576</v>
      </c>
      <c r="B5057" s="278">
        <v>3158.25</v>
      </c>
    </row>
    <row r="5058" spans="1:2" x14ac:dyDescent="0.25">
      <c r="A5058" s="277" t="s">
        <v>13943</v>
      </c>
      <c r="B5058" s="278">
        <v>3148</v>
      </c>
    </row>
    <row r="5059" spans="1:2" x14ac:dyDescent="0.25">
      <c r="A5059" s="277" t="s">
        <v>1577</v>
      </c>
      <c r="B5059" s="278">
        <v>4190.53</v>
      </c>
    </row>
    <row r="5060" spans="1:2" x14ac:dyDescent="0.25">
      <c r="A5060" s="277" t="s">
        <v>13944</v>
      </c>
      <c r="B5060" s="278">
        <v>4178.22</v>
      </c>
    </row>
    <row r="5061" spans="1:2" x14ac:dyDescent="0.25">
      <c r="A5061" s="277" t="s">
        <v>7334</v>
      </c>
      <c r="B5061" s="278">
        <v>227.6</v>
      </c>
    </row>
    <row r="5062" spans="1:2" x14ac:dyDescent="0.25">
      <c r="A5062" s="277" t="s">
        <v>13945</v>
      </c>
      <c r="B5062" s="278">
        <v>213.46</v>
      </c>
    </row>
    <row r="5063" spans="1:2" x14ac:dyDescent="0.25">
      <c r="A5063" s="277" t="s">
        <v>7335</v>
      </c>
      <c r="B5063" s="278">
        <v>93.82</v>
      </c>
    </row>
    <row r="5064" spans="1:2" x14ac:dyDescent="0.25">
      <c r="A5064" s="277" t="s">
        <v>13946</v>
      </c>
      <c r="B5064" s="278">
        <v>87.28</v>
      </c>
    </row>
    <row r="5065" spans="1:2" x14ac:dyDescent="0.25">
      <c r="A5065" s="277" t="s">
        <v>7336</v>
      </c>
      <c r="B5065" s="278">
        <v>498.41</v>
      </c>
    </row>
    <row r="5066" spans="1:2" x14ac:dyDescent="0.25">
      <c r="A5066" s="277" t="s">
        <v>13947</v>
      </c>
      <c r="B5066" s="278">
        <v>481.05</v>
      </c>
    </row>
    <row r="5067" spans="1:2" x14ac:dyDescent="0.25">
      <c r="A5067" s="277" t="s">
        <v>7337</v>
      </c>
      <c r="B5067" s="278">
        <v>128.78</v>
      </c>
    </row>
    <row r="5068" spans="1:2" x14ac:dyDescent="0.25">
      <c r="A5068" s="277" t="s">
        <v>13948</v>
      </c>
      <c r="B5068" s="278">
        <v>120.89</v>
      </c>
    </row>
    <row r="5069" spans="1:2" x14ac:dyDescent="0.25">
      <c r="A5069" s="277" t="s">
        <v>7338</v>
      </c>
      <c r="B5069" s="278">
        <v>1104.6300000000001</v>
      </c>
    </row>
    <row r="5070" spans="1:2" x14ac:dyDescent="0.25">
      <c r="A5070" s="277" t="s">
        <v>13949</v>
      </c>
      <c r="B5070" s="278">
        <v>1084.04</v>
      </c>
    </row>
    <row r="5071" spans="1:2" x14ac:dyDescent="0.25">
      <c r="A5071" s="277" t="s">
        <v>7339</v>
      </c>
      <c r="B5071" s="278">
        <v>164.07</v>
      </c>
    </row>
    <row r="5072" spans="1:2" x14ac:dyDescent="0.25">
      <c r="A5072" s="277" t="s">
        <v>13950</v>
      </c>
      <c r="B5072" s="278">
        <v>154.85</v>
      </c>
    </row>
    <row r="5073" spans="1:2" x14ac:dyDescent="0.25">
      <c r="A5073" s="277" t="s">
        <v>7340</v>
      </c>
      <c r="B5073" s="278">
        <v>1631.18</v>
      </c>
    </row>
    <row r="5074" spans="1:2" x14ac:dyDescent="0.25">
      <c r="A5074" s="277" t="s">
        <v>13951</v>
      </c>
      <c r="B5074" s="278">
        <v>1619.31</v>
      </c>
    </row>
    <row r="5075" spans="1:2" x14ac:dyDescent="0.25">
      <c r="A5075" s="277" t="s">
        <v>7341</v>
      </c>
      <c r="B5075" s="278">
        <v>270.02</v>
      </c>
    </row>
    <row r="5076" spans="1:2" x14ac:dyDescent="0.25">
      <c r="A5076" s="277" t="s">
        <v>13952</v>
      </c>
      <c r="B5076" s="278">
        <v>259.48</v>
      </c>
    </row>
    <row r="5077" spans="1:2" x14ac:dyDescent="0.25">
      <c r="A5077" s="277" t="s">
        <v>7342</v>
      </c>
      <c r="B5077" s="278">
        <v>3324.12</v>
      </c>
    </row>
    <row r="5078" spans="1:2" x14ac:dyDescent="0.25">
      <c r="A5078" s="277" t="s">
        <v>13953</v>
      </c>
      <c r="B5078" s="278">
        <v>3310.44</v>
      </c>
    </row>
    <row r="5079" spans="1:2" x14ac:dyDescent="0.25">
      <c r="A5079" s="277" t="s">
        <v>7343</v>
      </c>
      <c r="B5079" s="278">
        <v>375.06</v>
      </c>
    </row>
    <row r="5080" spans="1:2" x14ac:dyDescent="0.25">
      <c r="A5080" s="277" t="s">
        <v>13954</v>
      </c>
      <c r="B5080" s="278">
        <v>362.89</v>
      </c>
    </row>
    <row r="5081" spans="1:2" x14ac:dyDescent="0.25">
      <c r="A5081" s="277" t="s">
        <v>1578</v>
      </c>
      <c r="B5081" s="278">
        <v>28.35</v>
      </c>
    </row>
    <row r="5082" spans="1:2" x14ac:dyDescent="0.25">
      <c r="A5082" s="277" t="s">
        <v>13955</v>
      </c>
      <c r="B5082" s="278">
        <v>26.54</v>
      </c>
    </row>
    <row r="5083" spans="1:2" x14ac:dyDescent="0.25">
      <c r="A5083" s="277" t="s">
        <v>1579</v>
      </c>
      <c r="B5083" s="278">
        <v>29.03</v>
      </c>
    </row>
    <row r="5084" spans="1:2" x14ac:dyDescent="0.25">
      <c r="A5084" s="277" t="s">
        <v>13956</v>
      </c>
      <c r="B5084" s="278">
        <v>27.19</v>
      </c>
    </row>
    <row r="5085" spans="1:2" x14ac:dyDescent="0.25">
      <c r="A5085" s="277" t="s">
        <v>1580</v>
      </c>
      <c r="B5085" s="278">
        <v>55.36</v>
      </c>
    </row>
    <row r="5086" spans="1:2" x14ac:dyDescent="0.25">
      <c r="A5086" s="277" t="s">
        <v>13957</v>
      </c>
      <c r="B5086" s="278">
        <v>52.86</v>
      </c>
    </row>
    <row r="5087" spans="1:2" x14ac:dyDescent="0.25">
      <c r="A5087" s="277" t="s">
        <v>1581</v>
      </c>
      <c r="B5087" s="278">
        <v>61.96</v>
      </c>
    </row>
    <row r="5088" spans="1:2" x14ac:dyDescent="0.25">
      <c r="A5088" s="277" t="s">
        <v>13958</v>
      </c>
      <c r="B5088" s="278">
        <v>58.61</v>
      </c>
    </row>
    <row r="5089" spans="1:2" x14ac:dyDescent="0.25">
      <c r="A5089" s="277" t="s">
        <v>1582</v>
      </c>
      <c r="B5089" s="278">
        <v>63.65</v>
      </c>
    </row>
    <row r="5090" spans="1:2" x14ac:dyDescent="0.25">
      <c r="A5090" s="277" t="s">
        <v>13959</v>
      </c>
      <c r="B5090" s="278">
        <v>60.2</v>
      </c>
    </row>
    <row r="5091" spans="1:2" x14ac:dyDescent="0.25">
      <c r="A5091" s="277" t="s">
        <v>1583</v>
      </c>
      <c r="B5091" s="278">
        <v>122.89</v>
      </c>
    </row>
    <row r="5092" spans="1:2" x14ac:dyDescent="0.25">
      <c r="A5092" s="277" t="s">
        <v>13960</v>
      </c>
      <c r="B5092" s="278">
        <v>118.35</v>
      </c>
    </row>
    <row r="5093" spans="1:2" x14ac:dyDescent="0.25">
      <c r="A5093" s="277" t="s">
        <v>1584</v>
      </c>
      <c r="B5093" s="278">
        <v>132.99</v>
      </c>
    </row>
    <row r="5094" spans="1:2" x14ac:dyDescent="0.25">
      <c r="A5094" s="277" t="s">
        <v>13961</v>
      </c>
      <c r="B5094" s="278">
        <v>128.43</v>
      </c>
    </row>
    <row r="5095" spans="1:2" x14ac:dyDescent="0.25">
      <c r="A5095" s="277" t="s">
        <v>1585</v>
      </c>
      <c r="B5095" s="278">
        <v>165.7</v>
      </c>
    </row>
    <row r="5096" spans="1:2" x14ac:dyDescent="0.25">
      <c r="A5096" s="277" t="s">
        <v>13962</v>
      </c>
      <c r="B5096" s="278">
        <v>160.32</v>
      </c>
    </row>
    <row r="5097" spans="1:2" x14ac:dyDescent="0.25">
      <c r="A5097" s="277" t="s">
        <v>1586</v>
      </c>
      <c r="B5097" s="278">
        <v>215.57</v>
      </c>
    </row>
    <row r="5098" spans="1:2" x14ac:dyDescent="0.25">
      <c r="A5098" s="277" t="s">
        <v>13963</v>
      </c>
      <c r="B5098" s="278">
        <v>209.54</v>
      </c>
    </row>
    <row r="5099" spans="1:2" x14ac:dyDescent="0.25">
      <c r="A5099" s="277" t="s">
        <v>7344</v>
      </c>
      <c r="B5099" s="278">
        <v>247.86</v>
      </c>
    </row>
    <row r="5100" spans="1:2" x14ac:dyDescent="0.25">
      <c r="A5100" s="277" t="s">
        <v>13964</v>
      </c>
      <c r="B5100" s="278">
        <v>241.34</v>
      </c>
    </row>
    <row r="5101" spans="1:2" x14ac:dyDescent="0.25">
      <c r="A5101" s="277" t="s">
        <v>1587</v>
      </c>
      <c r="B5101" s="278">
        <v>252.25</v>
      </c>
    </row>
    <row r="5102" spans="1:2" x14ac:dyDescent="0.25">
      <c r="A5102" s="277" t="s">
        <v>13965</v>
      </c>
      <c r="B5102" s="278">
        <v>245.23</v>
      </c>
    </row>
    <row r="5103" spans="1:2" x14ac:dyDescent="0.25">
      <c r="A5103" s="277" t="s">
        <v>1588</v>
      </c>
      <c r="B5103" s="278">
        <v>311.2</v>
      </c>
    </row>
    <row r="5104" spans="1:2" x14ac:dyDescent="0.25">
      <c r="A5104" s="277" t="s">
        <v>13966</v>
      </c>
      <c r="B5104" s="278">
        <v>303.54000000000002</v>
      </c>
    </row>
    <row r="5105" spans="1:2" x14ac:dyDescent="0.25">
      <c r="A5105" s="277" t="s">
        <v>1589</v>
      </c>
      <c r="B5105" s="278">
        <v>358.38</v>
      </c>
    </row>
    <row r="5106" spans="1:2" x14ac:dyDescent="0.25">
      <c r="A5106" s="277" t="s">
        <v>13967</v>
      </c>
      <c r="B5106" s="278">
        <v>349.6</v>
      </c>
    </row>
    <row r="5107" spans="1:2" x14ac:dyDescent="0.25">
      <c r="A5107" s="277" t="s">
        <v>1590</v>
      </c>
      <c r="B5107" s="278">
        <v>656.82</v>
      </c>
    </row>
    <row r="5108" spans="1:2" x14ac:dyDescent="0.25">
      <c r="A5108" s="277" t="s">
        <v>13968</v>
      </c>
      <c r="B5108" s="278">
        <v>647.26</v>
      </c>
    </row>
    <row r="5109" spans="1:2" x14ac:dyDescent="0.25">
      <c r="A5109" s="277" t="s">
        <v>1591</v>
      </c>
      <c r="B5109" s="278">
        <v>755.39</v>
      </c>
    </row>
    <row r="5110" spans="1:2" x14ac:dyDescent="0.25">
      <c r="A5110" s="277" t="s">
        <v>13969</v>
      </c>
      <c r="B5110" s="278">
        <v>744.6</v>
      </c>
    </row>
    <row r="5111" spans="1:2" x14ac:dyDescent="0.25">
      <c r="A5111" s="277" t="s">
        <v>1592</v>
      </c>
      <c r="B5111" s="278">
        <v>869.22</v>
      </c>
    </row>
    <row r="5112" spans="1:2" x14ac:dyDescent="0.25">
      <c r="A5112" s="277" t="s">
        <v>13970</v>
      </c>
      <c r="B5112" s="278">
        <v>857.53</v>
      </c>
    </row>
    <row r="5113" spans="1:2" x14ac:dyDescent="0.25">
      <c r="A5113" s="277" t="s">
        <v>1593</v>
      </c>
      <c r="B5113" s="278">
        <v>1219.05</v>
      </c>
    </row>
    <row r="5114" spans="1:2" x14ac:dyDescent="0.25">
      <c r="A5114" s="277" t="s">
        <v>13971</v>
      </c>
      <c r="B5114" s="278">
        <v>1204.95</v>
      </c>
    </row>
    <row r="5115" spans="1:2" x14ac:dyDescent="0.25">
      <c r="A5115" s="277" t="s">
        <v>1594</v>
      </c>
      <c r="B5115" s="278">
        <v>28.35</v>
      </c>
    </row>
    <row r="5116" spans="1:2" x14ac:dyDescent="0.25">
      <c r="A5116" s="277" t="s">
        <v>13972</v>
      </c>
      <c r="B5116" s="278">
        <v>26.54</v>
      </c>
    </row>
    <row r="5117" spans="1:2" x14ac:dyDescent="0.25">
      <c r="A5117" s="277" t="s">
        <v>1595</v>
      </c>
      <c r="B5117" s="278">
        <v>29.03</v>
      </c>
    </row>
    <row r="5118" spans="1:2" x14ac:dyDescent="0.25">
      <c r="A5118" s="277" t="s">
        <v>13973</v>
      </c>
      <c r="B5118" s="278">
        <v>27.19</v>
      </c>
    </row>
    <row r="5119" spans="1:2" x14ac:dyDescent="0.25">
      <c r="A5119" s="277" t="s">
        <v>1596</v>
      </c>
      <c r="B5119" s="278">
        <v>48</v>
      </c>
    </row>
    <row r="5120" spans="1:2" x14ac:dyDescent="0.25">
      <c r="A5120" s="277" t="s">
        <v>13974</v>
      </c>
      <c r="B5120" s="278">
        <v>45.5</v>
      </c>
    </row>
    <row r="5121" spans="1:2" x14ac:dyDescent="0.25">
      <c r="A5121" s="277" t="s">
        <v>1597</v>
      </c>
      <c r="B5121" s="278">
        <v>61.96</v>
      </c>
    </row>
    <row r="5122" spans="1:2" x14ac:dyDescent="0.25">
      <c r="A5122" s="277" t="s">
        <v>13975</v>
      </c>
      <c r="B5122" s="278">
        <v>58.61</v>
      </c>
    </row>
    <row r="5123" spans="1:2" x14ac:dyDescent="0.25">
      <c r="A5123" s="277" t="s">
        <v>1598</v>
      </c>
      <c r="B5123" s="278">
        <v>86.65</v>
      </c>
    </row>
    <row r="5124" spans="1:2" x14ac:dyDescent="0.25">
      <c r="A5124" s="277" t="s">
        <v>13976</v>
      </c>
      <c r="B5124" s="278">
        <v>82.42</v>
      </c>
    </row>
    <row r="5125" spans="1:2" x14ac:dyDescent="0.25">
      <c r="A5125" s="277" t="s">
        <v>1599</v>
      </c>
      <c r="B5125" s="278">
        <v>158.30000000000001</v>
      </c>
    </row>
    <row r="5126" spans="1:2" x14ac:dyDescent="0.25">
      <c r="A5126" s="277" t="s">
        <v>13977</v>
      </c>
      <c r="B5126" s="278">
        <v>153.28</v>
      </c>
    </row>
    <row r="5127" spans="1:2" x14ac:dyDescent="0.25">
      <c r="A5127" s="277" t="s">
        <v>1600</v>
      </c>
      <c r="B5127" s="278">
        <v>168.4</v>
      </c>
    </row>
    <row r="5128" spans="1:2" x14ac:dyDescent="0.25">
      <c r="A5128" s="277" t="s">
        <v>13978</v>
      </c>
      <c r="B5128" s="278">
        <v>163.36000000000001</v>
      </c>
    </row>
    <row r="5129" spans="1:2" x14ac:dyDescent="0.25">
      <c r="A5129" s="277" t="s">
        <v>1601</v>
      </c>
      <c r="B5129" s="278">
        <v>258.83999999999997</v>
      </c>
    </row>
    <row r="5130" spans="1:2" x14ac:dyDescent="0.25">
      <c r="A5130" s="277" t="s">
        <v>13979</v>
      </c>
      <c r="B5130" s="278">
        <v>252.34</v>
      </c>
    </row>
    <row r="5131" spans="1:2" x14ac:dyDescent="0.25">
      <c r="A5131" s="277" t="s">
        <v>7345</v>
      </c>
      <c r="B5131" s="278">
        <v>303.39</v>
      </c>
    </row>
    <row r="5132" spans="1:2" x14ac:dyDescent="0.25">
      <c r="A5132" s="277" t="s">
        <v>13980</v>
      </c>
      <c r="B5132" s="278">
        <v>296.04000000000002</v>
      </c>
    </row>
    <row r="5133" spans="1:2" x14ac:dyDescent="0.25">
      <c r="A5133" s="277" t="s">
        <v>1602</v>
      </c>
      <c r="B5133" s="278">
        <v>548.67999999999995</v>
      </c>
    </row>
    <row r="5134" spans="1:2" x14ac:dyDescent="0.25">
      <c r="A5134" s="277" t="s">
        <v>13981</v>
      </c>
      <c r="B5134" s="278">
        <v>540.47</v>
      </c>
    </row>
    <row r="5135" spans="1:2" x14ac:dyDescent="0.25">
      <c r="A5135" s="277" t="s">
        <v>1603</v>
      </c>
      <c r="B5135" s="278">
        <v>558.38</v>
      </c>
    </row>
    <row r="5136" spans="1:2" x14ac:dyDescent="0.25">
      <c r="A5136" s="277" t="s">
        <v>13982</v>
      </c>
      <c r="B5136" s="278">
        <v>549.51</v>
      </c>
    </row>
    <row r="5137" spans="1:2" x14ac:dyDescent="0.25">
      <c r="A5137" s="277" t="s">
        <v>1604</v>
      </c>
      <c r="B5137" s="278">
        <v>739.22</v>
      </c>
    </row>
    <row r="5138" spans="1:2" x14ac:dyDescent="0.25">
      <c r="A5138" s="277" t="s">
        <v>13983</v>
      </c>
      <c r="B5138" s="278">
        <v>729</v>
      </c>
    </row>
    <row r="5139" spans="1:2" x14ac:dyDescent="0.25">
      <c r="A5139" s="277" t="s">
        <v>1605</v>
      </c>
      <c r="B5139" s="278">
        <v>921.08</v>
      </c>
    </row>
    <row r="5140" spans="1:2" x14ac:dyDescent="0.25">
      <c r="A5140" s="277" t="s">
        <v>13984</v>
      </c>
      <c r="B5140" s="278">
        <v>910.1</v>
      </c>
    </row>
    <row r="5141" spans="1:2" x14ac:dyDescent="0.25">
      <c r="A5141" s="277" t="s">
        <v>1606</v>
      </c>
      <c r="B5141" s="278">
        <v>1063.98</v>
      </c>
    </row>
    <row r="5142" spans="1:2" x14ac:dyDescent="0.25">
      <c r="A5142" s="277" t="s">
        <v>13985</v>
      </c>
      <c r="B5142" s="278">
        <v>1051.51</v>
      </c>
    </row>
    <row r="5143" spans="1:2" x14ac:dyDescent="0.25">
      <c r="A5143" s="277" t="s">
        <v>1607</v>
      </c>
      <c r="B5143" s="278">
        <v>1276.5</v>
      </c>
    </row>
    <row r="5144" spans="1:2" x14ac:dyDescent="0.25">
      <c r="A5144" s="277" t="s">
        <v>13986</v>
      </c>
      <c r="B5144" s="278">
        <v>1263.1199999999999</v>
      </c>
    </row>
    <row r="5145" spans="1:2" x14ac:dyDescent="0.25">
      <c r="A5145" s="277" t="s">
        <v>1608</v>
      </c>
      <c r="B5145" s="278">
        <v>2371.34</v>
      </c>
    </row>
    <row r="5146" spans="1:2" x14ac:dyDescent="0.25">
      <c r="A5146" s="277" t="s">
        <v>13987</v>
      </c>
      <c r="B5146" s="278">
        <v>2354.36</v>
      </c>
    </row>
    <row r="5147" spans="1:2" x14ac:dyDescent="0.25">
      <c r="A5147" s="277" t="s">
        <v>1609</v>
      </c>
      <c r="B5147" s="278">
        <v>2.4500000000000002</v>
      </c>
    </row>
    <row r="5148" spans="1:2" x14ac:dyDescent="0.25">
      <c r="A5148" s="277" t="s">
        <v>13988</v>
      </c>
      <c r="B5148" s="278">
        <v>2.12</v>
      </c>
    </row>
    <row r="5149" spans="1:2" x14ac:dyDescent="0.25">
      <c r="A5149" s="277" t="s">
        <v>1610</v>
      </c>
      <c r="B5149" s="278">
        <v>9.39</v>
      </c>
    </row>
    <row r="5150" spans="1:2" x14ac:dyDescent="0.25">
      <c r="A5150" s="277" t="s">
        <v>13989</v>
      </c>
      <c r="B5150" s="278">
        <v>8.99</v>
      </c>
    </row>
    <row r="5151" spans="1:2" x14ac:dyDescent="0.25">
      <c r="A5151" s="277" t="s">
        <v>1611</v>
      </c>
      <c r="B5151" s="278">
        <v>9.39</v>
      </c>
    </row>
    <row r="5152" spans="1:2" x14ac:dyDescent="0.25">
      <c r="A5152" s="277" t="s">
        <v>13990</v>
      </c>
      <c r="B5152" s="278">
        <v>8.99</v>
      </c>
    </row>
    <row r="5153" spans="1:2" x14ac:dyDescent="0.25">
      <c r="A5153" s="277" t="s">
        <v>1612</v>
      </c>
      <c r="B5153" s="278">
        <v>9.5399999999999991</v>
      </c>
    </row>
    <row r="5154" spans="1:2" x14ac:dyDescent="0.25">
      <c r="A5154" s="277" t="s">
        <v>13991</v>
      </c>
      <c r="B5154" s="278">
        <v>9.14</v>
      </c>
    </row>
    <row r="5155" spans="1:2" x14ac:dyDescent="0.25">
      <c r="A5155" s="277" t="s">
        <v>1613</v>
      </c>
      <c r="B5155" s="278">
        <v>9.5399999999999991</v>
      </c>
    </row>
    <row r="5156" spans="1:2" x14ac:dyDescent="0.25">
      <c r="A5156" s="277" t="s">
        <v>13992</v>
      </c>
      <c r="B5156" s="278">
        <v>9.14</v>
      </c>
    </row>
    <row r="5157" spans="1:2" x14ac:dyDescent="0.25">
      <c r="A5157" s="277" t="s">
        <v>1614</v>
      </c>
      <c r="B5157" s="278">
        <v>9.92</v>
      </c>
    </row>
    <row r="5158" spans="1:2" x14ac:dyDescent="0.25">
      <c r="A5158" s="277" t="s">
        <v>13993</v>
      </c>
      <c r="B5158" s="278">
        <v>9.51</v>
      </c>
    </row>
    <row r="5159" spans="1:2" x14ac:dyDescent="0.25">
      <c r="A5159" s="277" t="s">
        <v>1615</v>
      </c>
      <c r="B5159" s="278">
        <v>9.9600000000000009</v>
      </c>
    </row>
    <row r="5160" spans="1:2" x14ac:dyDescent="0.25">
      <c r="A5160" s="277" t="s">
        <v>13994</v>
      </c>
      <c r="B5160" s="278">
        <v>9.5399999999999991</v>
      </c>
    </row>
    <row r="5161" spans="1:2" x14ac:dyDescent="0.25">
      <c r="A5161" s="277" t="s">
        <v>1616</v>
      </c>
      <c r="B5161" s="278">
        <v>10.119999999999999</v>
      </c>
    </row>
    <row r="5162" spans="1:2" x14ac:dyDescent="0.25">
      <c r="A5162" s="277" t="s">
        <v>13995</v>
      </c>
      <c r="B5162" s="278">
        <v>9.69</v>
      </c>
    </row>
    <row r="5163" spans="1:2" x14ac:dyDescent="0.25">
      <c r="A5163" s="277" t="s">
        <v>1617</v>
      </c>
      <c r="B5163" s="278">
        <v>10.15</v>
      </c>
    </row>
    <row r="5164" spans="1:2" x14ac:dyDescent="0.25">
      <c r="A5164" s="277" t="s">
        <v>13996</v>
      </c>
      <c r="B5164" s="278">
        <v>9.7200000000000006</v>
      </c>
    </row>
    <row r="5165" spans="1:2" x14ac:dyDescent="0.25">
      <c r="A5165" s="277" t="s">
        <v>7346</v>
      </c>
      <c r="B5165" s="278">
        <v>10.31</v>
      </c>
    </row>
    <row r="5166" spans="1:2" x14ac:dyDescent="0.25">
      <c r="A5166" s="277" t="s">
        <v>13997</v>
      </c>
      <c r="B5166" s="278">
        <v>9.8699999999999992</v>
      </c>
    </row>
    <row r="5167" spans="1:2" x14ac:dyDescent="0.25">
      <c r="A5167" s="277" t="s">
        <v>1618</v>
      </c>
      <c r="B5167" s="278">
        <v>10.69</v>
      </c>
    </row>
    <row r="5168" spans="1:2" x14ac:dyDescent="0.25">
      <c r="A5168" s="277" t="s">
        <v>13998</v>
      </c>
      <c r="B5168" s="278">
        <v>10.24</v>
      </c>
    </row>
    <row r="5169" spans="1:2" x14ac:dyDescent="0.25">
      <c r="A5169" s="277" t="s">
        <v>1619</v>
      </c>
      <c r="B5169" s="278">
        <v>11.11</v>
      </c>
    </row>
    <row r="5170" spans="1:2" x14ac:dyDescent="0.25">
      <c r="A5170" s="277" t="s">
        <v>13999</v>
      </c>
      <c r="B5170" s="278">
        <v>10.64</v>
      </c>
    </row>
    <row r="5171" spans="1:2" x14ac:dyDescent="0.25">
      <c r="A5171" s="277" t="s">
        <v>1620</v>
      </c>
      <c r="B5171" s="278">
        <v>11.68</v>
      </c>
    </row>
    <row r="5172" spans="1:2" x14ac:dyDescent="0.25">
      <c r="A5172" s="277" t="s">
        <v>14000</v>
      </c>
      <c r="B5172" s="278">
        <v>11.19</v>
      </c>
    </row>
    <row r="5173" spans="1:2" x14ac:dyDescent="0.25">
      <c r="A5173" s="277" t="s">
        <v>1621</v>
      </c>
      <c r="B5173" s="278">
        <v>12.03</v>
      </c>
    </row>
    <row r="5174" spans="1:2" x14ac:dyDescent="0.25">
      <c r="A5174" s="277" t="s">
        <v>14001</v>
      </c>
      <c r="B5174" s="278">
        <v>11.52</v>
      </c>
    </row>
    <row r="5175" spans="1:2" x14ac:dyDescent="0.25">
      <c r="A5175" s="277" t="s">
        <v>1622</v>
      </c>
      <c r="B5175" s="278">
        <v>12.73</v>
      </c>
    </row>
    <row r="5176" spans="1:2" x14ac:dyDescent="0.25">
      <c r="A5176" s="277" t="s">
        <v>14002</v>
      </c>
      <c r="B5176" s="278">
        <v>12.19</v>
      </c>
    </row>
    <row r="5177" spans="1:2" x14ac:dyDescent="0.25">
      <c r="A5177" s="277" t="s">
        <v>1623</v>
      </c>
      <c r="B5177" s="278">
        <v>13.3</v>
      </c>
    </row>
    <row r="5178" spans="1:2" x14ac:dyDescent="0.25">
      <c r="A5178" s="277" t="s">
        <v>14003</v>
      </c>
      <c r="B5178" s="278">
        <v>12.74</v>
      </c>
    </row>
    <row r="5179" spans="1:2" x14ac:dyDescent="0.25">
      <c r="A5179" s="277" t="s">
        <v>1624</v>
      </c>
      <c r="B5179" s="278">
        <v>14.98</v>
      </c>
    </row>
    <row r="5180" spans="1:2" x14ac:dyDescent="0.25">
      <c r="A5180" s="277" t="s">
        <v>14004</v>
      </c>
      <c r="B5180" s="278">
        <v>14.35</v>
      </c>
    </row>
    <row r="5181" spans="1:2" x14ac:dyDescent="0.25">
      <c r="A5181" s="277" t="s">
        <v>1625</v>
      </c>
      <c r="B5181" s="278">
        <v>28.31</v>
      </c>
    </row>
    <row r="5182" spans="1:2" x14ac:dyDescent="0.25">
      <c r="A5182" s="277" t="s">
        <v>14005</v>
      </c>
      <c r="B5182" s="278">
        <v>26.5</v>
      </c>
    </row>
    <row r="5183" spans="1:2" x14ac:dyDescent="0.25">
      <c r="A5183" s="277" t="s">
        <v>1626</v>
      </c>
      <c r="B5183" s="278">
        <v>29.14</v>
      </c>
    </row>
    <row r="5184" spans="1:2" x14ac:dyDescent="0.25">
      <c r="A5184" s="277" t="s">
        <v>14006</v>
      </c>
      <c r="B5184" s="278">
        <v>27.29</v>
      </c>
    </row>
    <row r="5185" spans="1:2" x14ac:dyDescent="0.25">
      <c r="A5185" s="277" t="s">
        <v>1627</v>
      </c>
      <c r="B5185" s="278">
        <v>51.54</v>
      </c>
    </row>
    <row r="5186" spans="1:2" x14ac:dyDescent="0.25">
      <c r="A5186" s="277" t="s">
        <v>14007</v>
      </c>
      <c r="B5186" s="278">
        <v>48.57</v>
      </c>
    </row>
    <row r="5187" spans="1:2" x14ac:dyDescent="0.25">
      <c r="A5187" s="277" t="s">
        <v>1628</v>
      </c>
      <c r="B5187" s="278">
        <v>62.42</v>
      </c>
    </row>
    <row r="5188" spans="1:2" x14ac:dyDescent="0.25">
      <c r="A5188" s="277" t="s">
        <v>14008</v>
      </c>
      <c r="B5188" s="278">
        <v>59.01</v>
      </c>
    </row>
    <row r="5189" spans="1:2" x14ac:dyDescent="0.25">
      <c r="A5189" s="277" t="s">
        <v>1629</v>
      </c>
      <c r="B5189" s="278">
        <v>98.12</v>
      </c>
    </row>
    <row r="5190" spans="1:2" x14ac:dyDescent="0.25">
      <c r="A5190" s="277" t="s">
        <v>14009</v>
      </c>
      <c r="B5190" s="278">
        <v>94.37</v>
      </c>
    </row>
    <row r="5191" spans="1:2" x14ac:dyDescent="0.25">
      <c r="A5191" s="277" t="s">
        <v>1630</v>
      </c>
      <c r="B5191" s="278">
        <v>123.21</v>
      </c>
    </row>
    <row r="5192" spans="1:2" x14ac:dyDescent="0.25">
      <c r="A5192" s="277" t="s">
        <v>14010</v>
      </c>
      <c r="B5192" s="278">
        <v>118.65</v>
      </c>
    </row>
    <row r="5193" spans="1:2" x14ac:dyDescent="0.25">
      <c r="A5193" s="277" t="s">
        <v>1631</v>
      </c>
      <c r="B5193" s="278">
        <v>133.94</v>
      </c>
    </row>
    <row r="5194" spans="1:2" x14ac:dyDescent="0.25">
      <c r="A5194" s="277" t="s">
        <v>14011</v>
      </c>
      <c r="B5194" s="278">
        <v>129.34</v>
      </c>
    </row>
    <row r="5195" spans="1:2" x14ac:dyDescent="0.25">
      <c r="A5195" s="277" t="s">
        <v>1632</v>
      </c>
      <c r="B5195" s="278">
        <v>167.75</v>
      </c>
    </row>
    <row r="5196" spans="1:2" x14ac:dyDescent="0.25">
      <c r="A5196" s="277" t="s">
        <v>14012</v>
      </c>
      <c r="B5196" s="278">
        <v>162.28</v>
      </c>
    </row>
    <row r="5197" spans="1:2" x14ac:dyDescent="0.25">
      <c r="A5197" s="277" t="s">
        <v>1633</v>
      </c>
      <c r="B5197" s="278">
        <v>218.04</v>
      </c>
    </row>
    <row r="5198" spans="1:2" x14ac:dyDescent="0.25">
      <c r="A5198" s="277" t="s">
        <v>14013</v>
      </c>
      <c r="B5198" s="278">
        <v>211.9</v>
      </c>
    </row>
    <row r="5199" spans="1:2" x14ac:dyDescent="0.25">
      <c r="A5199" s="277" t="s">
        <v>7347</v>
      </c>
      <c r="B5199" s="278">
        <v>251.64</v>
      </c>
    </row>
    <row r="5200" spans="1:2" x14ac:dyDescent="0.25">
      <c r="A5200" s="277" t="s">
        <v>14014</v>
      </c>
      <c r="B5200" s="278">
        <v>244.95</v>
      </c>
    </row>
    <row r="5201" spans="1:2" x14ac:dyDescent="0.25">
      <c r="A5201" s="277" t="s">
        <v>1634</v>
      </c>
      <c r="B5201" s="278">
        <v>257.70999999999998</v>
      </c>
    </row>
    <row r="5202" spans="1:2" x14ac:dyDescent="0.25">
      <c r="A5202" s="277" t="s">
        <v>14015</v>
      </c>
      <c r="B5202" s="278">
        <v>250.46</v>
      </c>
    </row>
    <row r="5203" spans="1:2" x14ac:dyDescent="0.25">
      <c r="A5203" s="277" t="s">
        <v>1635</v>
      </c>
      <c r="B5203" s="278">
        <v>319.45999999999998</v>
      </c>
    </row>
    <row r="5204" spans="1:2" x14ac:dyDescent="0.25">
      <c r="A5204" s="277" t="s">
        <v>14016</v>
      </c>
      <c r="B5204" s="278">
        <v>311.45</v>
      </c>
    </row>
    <row r="5205" spans="1:2" x14ac:dyDescent="0.25">
      <c r="A5205" s="277" t="s">
        <v>1636</v>
      </c>
      <c r="B5205" s="278">
        <v>372.1</v>
      </c>
    </row>
    <row r="5206" spans="1:2" x14ac:dyDescent="0.25">
      <c r="A5206" s="277" t="s">
        <v>14017</v>
      </c>
      <c r="B5206" s="278">
        <v>362.74</v>
      </c>
    </row>
    <row r="5207" spans="1:2" x14ac:dyDescent="0.25">
      <c r="A5207" s="277" t="s">
        <v>1637</v>
      </c>
      <c r="B5207" s="278">
        <v>672.47</v>
      </c>
    </row>
    <row r="5208" spans="1:2" x14ac:dyDescent="0.25">
      <c r="A5208" s="277" t="s">
        <v>14018</v>
      </c>
      <c r="B5208" s="278">
        <v>662.24</v>
      </c>
    </row>
    <row r="5209" spans="1:2" x14ac:dyDescent="0.25">
      <c r="A5209" s="277" t="s">
        <v>1638</v>
      </c>
      <c r="B5209" s="278">
        <v>778.59</v>
      </c>
    </row>
    <row r="5210" spans="1:2" x14ac:dyDescent="0.25">
      <c r="A5210" s="277" t="s">
        <v>14019</v>
      </c>
      <c r="B5210" s="278">
        <v>766.82</v>
      </c>
    </row>
    <row r="5211" spans="1:2" x14ac:dyDescent="0.25">
      <c r="A5211" s="277" t="s">
        <v>1639</v>
      </c>
      <c r="B5211" s="278">
        <v>933.12</v>
      </c>
    </row>
    <row r="5212" spans="1:2" x14ac:dyDescent="0.25">
      <c r="A5212" s="277" t="s">
        <v>14020</v>
      </c>
      <c r="B5212" s="278">
        <v>919.44</v>
      </c>
    </row>
    <row r="5213" spans="1:2" x14ac:dyDescent="0.25">
      <c r="A5213" s="277" t="s">
        <v>1640</v>
      </c>
      <c r="B5213" s="278">
        <v>1303.6400000000001</v>
      </c>
    </row>
    <row r="5214" spans="1:2" x14ac:dyDescent="0.25">
      <c r="A5214" s="277" t="s">
        <v>14021</v>
      </c>
      <c r="B5214" s="278">
        <v>1286.83</v>
      </c>
    </row>
    <row r="5215" spans="1:2" x14ac:dyDescent="0.25">
      <c r="A5215" s="277" t="s">
        <v>1641</v>
      </c>
      <c r="B5215" s="278">
        <v>28.31</v>
      </c>
    </row>
    <row r="5216" spans="1:2" x14ac:dyDescent="0.25">
      <c r="A5216" s="277" t="s">
        <v>14022</v>
      </c>
      <c r="B5216" s="278">
        <v>26.5</v>
      </c>
    </row>
    <row r="5217" spans="1:2" x14ac:dyDescent="0.25">
      <c r="A5217" s="277" t="s">
        <v>1642</v>
      </c>
      <c r="B5217" s="278">
        <v>29.14</v>
      </c>
    </row>
    <row r="5218" spans="1:2" x14ac:dyDescent="0.25">
      <c r="A5218" s="277" t="s">
        <v>14023</v>
      </c>
      <c r="B5218" s="278">
        <v>27.29</v>
      </c>
    </row>
    <row r="5219" spans="1:2" x14ac:dyDescent="0.25">
      <c r="A5219" s="277" t="s">
        <v>1643</v>
      </c>
      <c r="B5219" s="278">
        <v>51.54</v>
      </c>
    </row>
    <row r="5220" spans="1:2" x14ac:dyDescent="0.25">
      <c r="A5220" s="277" t="s">
        <v>14024</v>
      </c>
      <c r="B5220" s="278">
        <v>48.57</v>
      </c>
    </row>
    <row r="5221" spans="1:2" x14ac:dyDescent="0.25">
      <c r="A5221" s="277" t="s">
        <v>1644</v>
      </c>
      <c r="B5221" s="278">
        <v>62.42</v>
      </c>
    </row>
    <row r="5222" spans="1:2" x14ac:dyDescent="0.25">
      <c r="A5222" s="277" t="s">
        <v>14025</v>
      </c>
      <c r="B5222" s="278">
        <v>59.01</v>
      </c>
    </row>
    <row r="5223" spans="1:2" x14ac:dyDescent="0.25">
      <c r="A5223" s="277" t="s">
        <v>1645</v>
      </c>
      <c r="B5223" s="278">
        <v>121.14</v>
      </c>
    </row>
    <row r="5224" spans="1:2" x14ac:dyDescent="0.25">
      <c r="A5224" s="277" t="s">
        <v>14026</v>
      </c>
      <c r="B5224" s="278">
        <v>116.52</v>
      </c>
    </row>
    <row r="5225" spans="1:2" x14ac:dyDescent="0.25">
      <c r="A5225" s="277" t="s">
        <v>1646</v>
      </c>
      <c r="B5225" s="278">
        <v>158.84</v>
      </c>
    </row>
    <row r="5226" spans="1:2" x14ac:dyDescent="0.25">
      <c r="A5226" s="277" t="s">
        <v>14027</v>
      </c>
      <c r="B5226" s="278">
        <v>153.80000000000001</v>
      </c>
    </row>
    <row r="5227" spans="1:2" x14ac:dyDescent="0.25">
      <c r="A5227" s="277" t="s">
        <v>1647</v>
      </c>
      <c r="B5227" s="278">
        <v>166.27</v>
      </c>
    </row>
    <row r="5228" spans="1:2" x14ac:dyDescent="0.25">
      <c r="A5228" s="277" t="s">
        <v>14028</v>
      </c>
      <c r="B5228" s="278">
        <v>161.27000000000001</v>
      </c>
    </row>
    <row r="5229" spans="1:2" x14ac:dyDescent="0.25">
      <c r="A5229" s="277" t="s">
        <v>7348</v>
      </c>
      <c r="B5229" s="278">
        <v>211.38</v>
      </c>
    </row>
    <row r="5230" spans="1:2" x14ac:dyDescent="0.25">
      <c r="A5230" s="277" t="s">
        <v>14029</v>
      </c>
      <c r="B5230" s="278">
        <v>205.56</v>
      </c>
    </row>
    <row r="5231" spans="1:2" x14ac:dyDescent="0.25">
      <c r="A5231" s="277" t="s">
        <v>1648</v>
      </c>
      <c r="B5231" s="278">
        <v>262.02</v>
      </c>
    </row>
    <row r="5232" spans="1:2" x14ac:dyDescent="0.25">
      <c r="A5232" s="277" t="s">
        <v>14030</v>
      </c>
      <c r="B5232" s="278">
        <v>255.38</v>
      </c>
    </row>
    <row r="5233" spans="1:2" x14ac:dyDescent="0.25">
      <c r="A5233" s="277" t="s">
        <v>7349</v>
      </c>
      <c r="B5233" s="278">
        <v>307.82</v>
      </c>
    </row>
    <row r="5234" spans="1:2" x14ac:dyDescent="0.25">
      <c r="A5234" s="277" t="s">
        <v>14031</v>
      </c>
      <c r="B5234" s="278">
        <v>300.29000000000002</v>
      </c>
    </row>
    <row r="5235" spans="1:2" x14ac:dyDescent="0.25">
      <c r="A5235" s="277" t="s">
        <v>1649</v>
      </c>
      <c r="B5235" s="278">
        <v>554.13</v>
      </c>
    </row>
    <row r="5236" spans="1:2" x14ac:dyDescent="0.25">
      <c r="A5236" s="277" t="s">
        <v>14032</v>
      </c>
      <c r="B5236" s="278">
        <v>545.69000000000005</v>
      </c>
    </row>
    <row r="5237" spans="1:2" x14ac:dyDescent="0.25">
      <c r="A5237" s="277" t="s">
        <v>1650</v>
      </c>
      <c r="B5237" s="278">
        <v>628.08000000000004</v>
      </c>
    </row>
    <row r="5238" spans="1:2" x14ac:dyDescent="0.25">
      <c r="A5238" s="277" t="s">
        <v>14033</v>
      </c>
      <c r="B5238" s="278">
        <v>620.04999999999995</v>
      </c>
    </row>
    <row r="5239" spans="1:2" x14ac:dyDescent="0.25">
      <c r="A5239" s="277" t="s">
        <v>1651</v>
      </c>
      <c r="B5239" s="278">
        <v>752.68</v>
      </c>
    </row>
    <row r="5240" spans="1:2" x14ac:dyDescent="0.25">
      <c r="A5240" s="277" t="s">
        <v>14034</v>
      </c>
      <c r="B5240" s="278">
        <v>741.9</v>
      </c>
    </row>
    <row r="5241" spans="1:2" x14ac:dyDescent="0.25">
      <c r="A5241" s="277" t="s">
        <v>1652</v>
      </c>
      <c r="B5241" s="278">
        <v>937.39</v>
      </c>
    </row>
    <row r="5242" spans="1:2" x14ac:dyDescent="0.25">
      <c r="A5242" s="277" t="s">
        <v>14035</v>
      </c>
      <c r="B5242" s="278">
        <v>925.77</v>
      </c>
    </row>
    <row r="5243" spans="1:2" x14ac:dyDescent="0.25">
      <c r="A5243" s="277" t="s">
        <v>1653</v>
      </c>
      <c r="B5243" s="278">
        <v>1087.23</v>
      </c>
    </row>
    <row r="5244" spans="1:2" x14ac:dyDescent="0.25">
      <c r="A5244" s="277" t="s">
        <v>14036</v>
      </c>
      <c r="B5244" s="278">
        <v>1073.78</v>
      </c>
    </row>
    <row r="5245" spans="1:2" x14ac:dyDescent="0.25">
      <c r="A5245" s="277" t="s">
        <v>1654</v>
      </c>
      <c r="B5245" s="278">
        <v>1303.68</v>
      </c>
    </row>
    <row r="5246" spans="1:2" x14ac:dyDescent="0.25">
      <c r="A5246" s="277" t="s">
        <v>14037</v>
      </c>
      <c r="B5246" s="278">
        <v>1289.1500000000001</v>
      </c>
    </row>
    <row r="5247" spans="1:2" x14ac:dyDescent="0.25">
      <c r="A5247" s="277" t="s">
        <v>1655</v>
      </c>
      <c r="B5247" s="278">
        <v>2435.54</v>
      </c>
    </row>
    <row r="5248" spans="1:2" x14ac:dyDescent="0.25">
      <c r="A5248" s="277" t="s">
        <v>14038</v>
      </c>
      <c r="B5248" s="278">
        <v>2416.2800000000002</v>
      </c>
    </row>
    <row r="5249" spans="1:2" x14ac:dyDescent="0.25">
      <c r="A5249" s="277" t="s">
        <v>1656</v>
      </c>
      <c r="B5249" s="278">
        <v>29.37</v>
      </c>
    </row>
    <row r="5250" spans="1:2" x14ac:dyDescent="0.25">
      <c r="A5250" s="277" t="s">
        <v>14039</v>
      </c>
      <c r="B5250" s="278">
        <v>27.48</v>
      </c>
    </row>
    <row r="5251" spans="1:2" x14ac:dyDescent="0.25">
      <c r="A5251" s="277" t="s">
        <v>1657</v>
      </c>
      <c r="B5251" s="278">
        <v>51.74</v>
      </c>
    </row>
    <row r="5252" spans="1:2" x14ac:dyDescent="0.25">
      <c r="A5252" s="277" t="s">
        <v>14040</v>
      </c>
      <c r="B5252" s="278">
        <v>48.73</v>
      </c>
    </row>
    <row r="5253" spans="1:2" x14ac:dyDescent="0.25">
      <c r="A5253" s="277" t="s">
        <v>1658</v>
      </c>
      <c r="B5253" s="278">
        <v>62.22</v>
      </c>
    </row>
    <row r="5254" spans="1:2" x14ac:dyDescent="0.25">
      <c r="A5254" s="277" t="s">
        <v>14041</v>
      </c>
      <c r="B5254" s="278">
        <v>58.84</v>
      </c>
    </row>
    <row r="5255" spans="1:2" x14ac:dyDescent="0.25">
      <c r="A5255" s="277" t="s">
        <v>1659</v>
      </c>
      <c r="B5255" s="278">
        <v>97.96</v>
      </c>
    </row>
    <row r="5256" spans="1:2" x14ac:dyDescent="0.25">
      <c r="A5256" s="277" t="s">
        <v>14042</v>
      </c>
      <c r="B5256" s="278">
        <v>94.22</v>
      </c>
    </row>
    <row r="5257" spans="1:2" x14ac:dyDescent="0.25">
      <c r="A5257" s="277" t="s">
        <v>1660</v>
      </c>
      <c r="B5257" s="278">
        <v>123.01</v>
      </c>
    </row>
    <row r="5258" spans="1:2" x14ac:dyDescent="0.25">
      <c r="A5258" s="277" t="s">
        <v>14043</v>
      </c>
      <c r="B5258" s="278">
        <v>118.47</v>
      </c>
    </row>
    <row r="5259" spans="1:2" x14ac:dyDescent="0.25">
      <c r="A5259" s="277" t="s">
        <v>1661</v>
      </c>
      <c r="B5259" s="278">
        <v>133.37</v>
      </c>
    </row>
    <row r="5260" spans="1:2" x14ac:dyDescent="0.25">
      <c r="A5260" s="277" t="s">
        <v>14044</v>
      </c>
      <c r="B5260" s="278">
        <v>128.79</v>
      </c>
    </row>
    <row r="5261" spans="1:2" x14ac:dyDescent="0.25">
      <c r="A5261" s="277" t="s">
        <v>1662</v>
      </c>
      <c r="B5261" s="278">
        <v>165.86</v>
      </c>
    </row>
    <row r="5262" spans="1:2" x14ac:dyDescent="0.25">
      <c r="A5262" s="277" t="s">
        <v>14045</v>
      </c>
      <c r="B5262" s="278">
        <v>160.47</v>
      </c>
    </row>
    <row r="5263" spans="1:2" x14ac:dyDescent="0.25">
      <c r="A5263" s="277" t="s">
        <v>1663</v>
      </c>
      <c r="B5263" s="278">
        <v>215.95</v>
      </c>
    </row>
    <row r="5264" spans="1:2" x14ac:dyDescent="0.25">
      <c r="A5264" s="277" t="s">
        <v>14046</v>
      </c>
      <c r="B5264" s="278">
        <v>209.91</v>
      </c>
    </row>
    <row r="5265" spans="1:2" x14ac:dyDescent="0.25">
      <c r="A5265" s="277" t="s">
        <v>7350</v>
      </c>
      <c r="B5265" s="278">
        <v>248.04</v>
      </c>
    </row>
    <row r="5266" spans="1:2" x14ac:dyDescent="0.25">
      <c r="A5266" s="277" t="s">
        <v>14047</v>
      </c>
      <c r="B5266" s="278">
        <v>241.51</v>
      </c>
    </row>
    <row r="5267" spans="1:2" x14ac:dyDescent="0.25">
      <c r="A5267" s="277" t="s">
        <v>1664</v>
      </c>
      <c r="B5267" s="278">
        <v>252.84</v>
      </c>
    </row>
    <row r="5268" spans="1:2" x14ac:dyDescent="0.25">
      <c r="A5268" s="277" t="s">
        <v>14048</v>
      </c>
      <c r="B5268" s="278">
        <v>245.8</v>
      </c>
    </row>
    <row r="5269" spans="1:2" x14ac:dyDescent="0.25">
      <c r="A5269" s="277" t="s">
        <v>1665</v>
      </c>
      <c r="B5269" s="278">
        <v>312.49</v>
      </c>
    </row>
    <row r="5270" spans="1:2" x14ac:dyDescent="0.25">
      <c r="A5270" s="277" t="s">
        <v>14049</v>
      </c>
      <c r="B5270" s="278">
        <v>304.77</v>
      </c>
    </row>
    <row r="5271" spans="1:2" x14ac:dyDescent="0.25">
      <c r="A5271" s="277" t="s">
        <v>1666</v>
      </c>
      <c r="B5271" s="278">
        <v>359.72</v>
      </c>
    </row>
    <row r="5272" spans="1:2" x14ac:dyDescent="0.25">
      <c r="A5272" s="277" t="s">
        <v>14050</v>
      </c>
      <c r="B5272" s="278">
        <v>350.88</v>
      </c>
    </row>
    <row r="5273" spans="1:2" x14ac:dyDescent="0.25">
      <c r="A5273" s="277" t="s">
        <v>1667</v>
      </c>
      <c r="B5273" s="278">
        <v>661.28</v>
      </c>
    </row>
    <row r="5274" spans="1:2" x14ac:dyDescent="0.25">
      <c r="A5274" s="277" t="s">
        <v>14051</v>
      </c>
      <c r="B5274" s="278">
        <v>651.54</v>
      </c>
    </row>
    <row r="5275" spans="1:2" x14ac:dyDescent="0.25">
      <c r="A5275" s="277" t="s">
        <v>1668</v>
      </c>
      <c r="B5275" s="278">
        <v>760.4</v>
      </c>
    </row>
    <row r="5276" spans="1:2" x14ac:dyDescent="0.25">
      <c r="A5276" s="277" t="s">
        <v>14052</v>
      </c>
      <c r="B5276" s="278">
        <v>749.39</v>
      </c>
    </row>
    <row r="5277" spans="1:2" x14ac:dyDescent="0.25">
      <c r="A5277" s="277" t="s">
        <v>1669</v>
      </c>
      <c r="B5277" s="278">
        <v>874.48</v>
      </c>
    </row>
    <row r="5278" spans="1:2" x14ac:dyDescent="0.25">
      <c r="A5278" s="277" t="s">
        <v>14053</v>
      </c>
      <c r="B5278" s="278">
        <v>862.56</v>
      </c>
    </row>
    <row r="5279" spans="1:2" x14ac:dyDescent="0.25">
      <c r="A5279" s="277" t="s">
        <v>1670</v>
      </c>
      <c r="B5279" s="278">
        <v>1229.76</v>
      </c>
    </row>
    <row r="5280" spans="1:2" x14ac:dyDescent="0.25">
      <c r="A5280" s="277" t="s">
        <v>14054</v>
      </c>
      <c r="B5280" s="278">
        <v>1215.21</v>
      </c>
    </row>
    <row r="5281" spans="1:2" x14ac:dyDescent="0.25">
      <c r="A5281" s="277" t="s">
        <v>1671</v>
      </c>
      <c r="B5281" s="278">
        <v>32.81</v>
      </c>
    </row>
    <row r="5282" spans="1:2" x14ac:dyDescent="0.25">
      <c r="A5282" s="277" t="s">
        <v>14055</v>
      </c>
      <c r="B5282" s="278">
        <v>30.46</v>
      </c>
    </row>
    <row r="5283" spans="1:2" x14ac:dyDescent="0.25">
      <c r="A5283" s="277" t="s">
        <v>1672</v>
      </c>
      <c r="B5283" s="278">
        <v>51.84</v>
      </c>
    </row>
    <row r="5284" spans="1:2" x14ac:dyDescent="0.25">
      <c r="A5284" s="277" t="s">
        <v>14056</v>
      </c>
      <c r="B5284" s="278">
        <v>48.82</v>
      </c>
    </row>
    <row r="5285" spans="1:2" x14ac:dyDescent="0.25">
      <c r="A5285" s="277" t="s">
        <v>1673</v>
      </c>
      <c r="B5285" s="278">
        <v>62.07</v>
      </c>
    </row>
    <row r="5286" spans="1:2" x14ac:dyDescent="0.25">
      <c r="A5286" s="277" t="s">
        <v>14057</v>
      </c>
      <c r="B5286" s="278">
        <v>58.7</v>
      </c>
    </row>
    <row r="5287" spans="1:2" x14ac:dyDescent="0.25">
      <c r="A5287" s="277" t="s">
        <v>1674</v>
      </c>
      <c r="B5287" s="278">
        <v>121.13</v>
      </c>
    </row>
    <row r="5288" spans="1:2" x14ac:dyDescent="0.25">
      <c r="A5288" s="277" t="s">
        <v>14058</v>
      </c>
      <c r="B5288" s="278">
        <v>116.59</v>
      </c>
    </row>
    <row r="5289" spans="1:2" x14ac:dyDescent="0.25">
      <c r="A5289" s="277" t="s">
        <v>1675</v>
      </c>
      <c r="B5289" s="278">
        <v>158.82</v>
      </c>
    </row>
    <row r="5290" spans="1:2" x14ac:dyDescent="0.25">
      <c r="A5290" s="277" t="s">
        <v>14059</v>
      </c>
      <c r="B5290" s="278">
        <v>153.78</v>
      </c>
    </row>
    <row r="5291" spans="1:2" x14ac:dyDescent="0.25">
      <c r="A5291" s="277" t="s">
        <v>1676</v>
      </c>
      <c r="B5291" s="278">
        <v>168.57</v>
      </c>
    </row>
    <row r="5292" spans="1:2" x14ac:dyDescent="0.25">
      <c r="A5292" s="277" t="s">
        <v>14060</v>
      </c>
      <c r="B5292" s="278">
        <v>163.52000000000001</v>
      </c>
    </row>
    <row r="5293" spans="1:2" x14ac:dyDescent="0.25">
      <c r="A5293" s="277" t="s">
        <v>7351</v>
      </c>
      <c r="B5293" s="278">
        <v>211.2</v>
      </c>
    </row>
    <row r="5294" spans="1:2" x14ac:dyDescent="0.25">
      <c r="A5294" s="277" t="s">
        <v>14061</v>
      </c>
      <c r="B5294" s="278">
        <v>205.42</v>
      </c>
    </row>
    <row r="5295" spans="1:2" x14ac:dyDescent="0.25">
      <c r="A5295" s="277" t="s">
        <v>1677</v>
      </c>
      <c r="B5295" s="278">
        <v>259.24</v>
      </c>
    </row>
    <row r="5296" spans="1:2" x14ac:dyDescent="0.25">
      <c r="A5296" s="277" t="s">
        <v>14062</v>
      </c>
      <c r="B5296" s="278">
        <v>252.72</v>
      </c>
    </row>
    <row r="5297" spans="1:2" x14ac:dyDescent="0.25">
      <c r="A5297" s="277" t="s">
        <v>7352</v>
      </c>
      <c r="B5297" s="278">
        <v>304.31</v>
      </c>
    </row>
    <row r="5298" spans="1:2" x14ac:dyDescent="0.25">
      <c r="A5298" s="277" t="s">
        <v>14063</v>
      </c>
      <c r="B5298" s="278">
        <v>296.93</v>
      </c>
    </row>
    <row r="5299" spans="1:2" x14ac:dyDescent="0.25">
      <c r="A5299" s="277" t="s">
        <v>1678</v>
      </c>
      <c r="B5299" s="278">
        <v>549.65</v>
      </c>
    </row>
    <row r="5300" spans="1:2" x14ac:dyDescent="0.25">
      <c r="A5300" s="277" t="s">
        <v>14064</v>
      </c>
      <c r="B5300" s="278">
        <v>541.39</v>
      </c>
    </row>
    <row r="5301" spans="1:2" x14ac:dyDescent="0.25">
      <c r="A5301" s="277" t="s">
        <v>1679</v>
      </c>
      <c r="B5301" s="278">
        <v>629.55999999999995</v>
      </c>
    </row>
    <row r="5302" spans="1:2" x14ac:dyDescent="0.25">
      <c r="A5302" s="277" t="s">
        <v>14065</v>
      </c>
      <c r="B5302" s="278">
        <v>620.65</v>
      </c>
    </row>
    <row r="5303" spans="1:2" x14ac:dyDescent="0.25">
      <c r="A5303" s="277" t="s">
        <v>1680</v>
      </c>
      <c r="B5303" s="278">
        <v>741.17</v>
      </c>
    </row>
    <row r="5304" spans="1:2" x14ac:dyDescent="0.25">
      <c r="A5304" s="277" t="s">
        <v>14066</v>
      </c>
      <c r="B5304" s="278">
        <v>730.88</v>
      </c>
    </row>
    <row r="5305" spans="1:2" x14ac:dyDescent="0.25">
      <c r="A5305" s="277" t="s">
        <v>1681</v>
      </c>
      <c r="B5305" s="278">
        <v>926.11</v>
      </c>
    </row>
    <row r="5306" spans="1:2" x14ac:dyDescent="0.25">
      <c r="A5306" s="277" t="s">
        <v>14067</v>
      </c>
      <c r="B5306" s="278">
        <v>914.91</v>
      </c>
    </row>
    <row r="5307" spans="1:2" x14ac:dyDescent="0.25">
      <c r="A5307" s="277" t="s">
        <v>1682</v>
      </c>
      <c r="B5307" s="278">
        <v>1071.42</v>
      </c>
    </row>
    <row r="5308" spans="1:2" x14ac:dyDescent="0.25">
      <c r="A5308" s="277" t="s">
        <v>14068</v>
      </c>
      <c r="B5308" s="278">
        <v>1058.67</v>
      </c>
    </row>
    <row r="5309" spans="1:2" x14ac:dyDescent="0.25">
      <c r="A5309" s="277" t="s">
        <v>1683</v>
      </c>
      <c r="B5309" s="278">
        <v>1282.33</v>
      </c>
    </row>
    <row r="5310" spans="1:2" x14ac:dyDescent="0.25">
      <c r="A5310" s="277" t="s">
        <v>14069</v>
      </c>
      <c r="B5310" s="278">
        <v>1268.7</v>
      </c>
    </row>
    <row r="5311" spans="1:2" x14ac:dyDescent="0.25">
      <c r="A5311" s="277" t="s">
        <v>1684</v>
      </c>
      <c r="B5311" s="278">
        <v>2383.04</v>
      </c>
    </row>
    <row r="5312" spans="1:2" x14ac:dyDescent="0.25">
      <c r="A5312" s="277" t="s">
        <v>14070</v>
      </c>
      <c r="B5312" s="278">
        <v>2365.5700000000002</v>
      </c>
    </row>
    <row r="5313" spans="1:2" x14ac:dyDescent="0.25">
      <c r="A5313" s="277" t="s">
        <v>7353</v>
      </c>
      <c r="B5313" s="278">
        <v>43.42</v>
      </c>
    </row>
    <row r="5314" spans="1:2" x14ac:dyDescent="0.25">
      <c r="A5314" s="277" t="s">
        <v>14071</v>
      </c>
      <c r="B5314" s="278">
        <v>40.299999999999997</v>
      </c>
    </row>
    <row r="5315" spans="1:2" x14ac:dyDescent="0.25">
      <c r="A5315" s="277" t="s">
        <v>7354</v>
      </c>
      <c r="B5315" s="278">
        <v>69.790000000000006</v>
      </c>
    </row>
    <row r="5316" spans="1:2" x14ac:dyDescent="0.25">
      <c r="A5316" s="277" t="s">
        <v>14072</v>
      </c>
      <c r="B5316" s="278">
        <v>65.97</v>
      </c>
    </row>
    <row r="5317" spans="1:2" x14ac:dyDescent="0.25">
      <c r="A5317" s="277" t="s">
        <v>7355</v>
      </c>
      <c r="B5317" s="278">
        <v>107.51</v>
      </c>
    </row>
    <row r="5318" spans="1:2" x14ac:dyDescent="0.25">
      <c r="A5318" s="277" t="s">
        <v>14073</v>
      </c>
      <c r="B5318" s="278">
        <v>103.39</v>
      </c>
    </row>
    <row r="5319" spans="1:2" x14ac:dyDescent="0.25">
      <c r="A5319" s="277" t="s">
        <v>7356</v>
      </c>
      <c r="B5319" s="278">
        <v>182.8</v>
      </c>
    </row>
    <row r="5320" spans="1:2" x14ac:dyDescent="0.25">
      <c r="A5320" s="277" t="s">
        <v>14074</v>
      </c>
      <c r="B5320" s="278">
        <v>176.84</v>
      </c>
    </row>
    <row r="5321" spans="1:2" x14ac:dyDescent="0.25">
      <c r="A5321" s="277" t="s">
        <v>7357</v>
      </c>
      <c r="B5321" s="278">
        <v>295.32</v>
      </c>
    </row>
    <row r="5322" spans="1:2" x14ac:dyDescent="0.25">
      <c r="A5322" s="277" t="s">
        <v>14075</v>
      </c>
      <c r="B5322" s="278">
        <v>287.85000000000002</v>
      </c>
    </row>
    <row r="5323" spans="1:2" x14ac:dyDescent="0.25">
      <c r="A5323" s="277" t="s">
        <v>7358</v>
      </c>
      <c r="B5323" s="278">
        <v>368.87</v>
      </c>
    </row>
    <row r="5324" spans="1:2" x14ac:dyDescent="0.25">
      <c r="A5324" s="277" t="s">
        <v>14076</v>
      </c>
      <c r="B5324" s="278">
        <v>360.53</v>
      </c>
    </row>
    <row r="5325" spans="1:2" x14ac:dyDescent="0.25">
      <c r="A5325" s="277" t="s">
        <v>7359</v>
      </c>
      <c r="B5325" s="278">
        <v>477.17</v>
      </c>
    </row>
    <row r="5326" spans="1:2" x14ac:dyDescent="0.25">
      <c r="A5326" s="277" t="s">
        <v>14077</v>
      </c>
      <c r="B5326" s="278">
        <v>468.21</v>
      </c>
    </row>
    <row r="5327" spans="1:2" x14ac:dyDescent="0.25">
      <c r="A5327" s="277" t="s">
        <v>7360</v>
      </c>
      <c r="B5327" s="278">
        <v>593.85</v>
      </c>
    </row>
    <row r="5328" spans="1:2" x14ac:dyDescent="0.25">
      <c r="A5328" s="277" t="s">
        <v>14078</v>
      </c>
      <c r="B5328" s="278">
        <v>583.84</v>
      </c>
    </row>
    <row r="5329" spans="1:2" x14ac:dyDescent="0.25">
      <c r="A5329" s="277" t="s">
        <v>7361</v>
      </c>
      <c r="B5329" s="278">
        <v>1120.47</v>
      </c>
    </row>
    <row r="5330" spans="1:2" x14ac:dyDescent="0.25">
      <c r="A5330" s="277" t="s">
        <v>14079</v>
      </c>
      <c r="B5330" s="278">
        <v>1109.83</v>
      </c>
    </row>
    <row r="5331" spans="1:2" x14ac:dyDescent="0.25">
      <c r="A5331" s="277" t="s">
        <v>7362</v>
      </c>
      <c r="B5331" s="278">
        <v>1314.94</v>
      </c>
    </row>
    <row r="5332" spans="1:2" x14ac:dyDescent="0.25">
      <c r="A5332" s="277" t="s">
        <v>14080</v>
      </c>
      <c r="B5332" s="278">
        <v>1303.06</v>
      </c>
    </row>
    <row r="5333" spans="1:2" x14ac:dyDescent="0.25">
      <c r="A5333" s="277" t="s">
        <v>7363</v>
      </c>
      <c r="B5333" s="278">
        <v>1656.44</v>
      </c>
    </row>
    <row r="5334" spans="1:2" x14ac:dyDescent="0.25">
      <c r="A5334" s="277" t="s">
        <v>14081</v>
      </c>
      <c r="B5334" s="278">
        <v>1643.65</v>
      </c>
    </row>
    <row r="5335" spans="1:2" x14ac:dyDescent="0.25">
      <c r="A5335" s="277" t="s">
        <v>7364</v>
      </c>
      <c r="B5335" s="278">
        <v>2277</v>
      </c>
    </row>
    <row r="5336" spans="1:2" x14ac:dyDescent="0.25">
      <c r="A5336" s="277" t="s">
        <v>14082</v>
      </c>
      <c r="B5336" s="278">
        <v>2262.89</v>
      </c>
    </row>
    <row r="5337" spans="1:2" x14ac:dyDescent="0.25">
      <c r="A5337" s="277" t="s">
        <v>7365</v>
      </c>
      <c r="B5337" s="278">
        <v>2564.2800000000002</v>
      </c>
    </row>
    <row r="5338" spans="1:2" x14ac:dyDescent="0.25">
      <c r="A5338" s="277" t="s">
        <v>14083</v>
      </c>
      <c r="B5338" s="278">
        <v>2549.12</v>
      </c>
    </row>
    <row r="5339" spans="1:2" x14ac:dyDescent="0.25">
      <c r="A5339" s="277" t="s">
        <v>7366</v>
      </c>
      <c r="B5339" s="278">
        <v>5367.96</v>
      </c>
    </row>
    <row r="5340" spans="1:2" x14ac:dyDescent="0.25">
      <c r="A5340" s="277" t="s">
        <v>14084</v>
      </c>
      <c r="B5340" s="278">
        <v>5349.91</v>
      </c>
    </row>
    <row r="5341" spans="1:2" x14ac:dyDescent="0.25">
      <c r="A5341" s="277" t="s">
        <v>7367</v>
      </c>
      <c r="B5341" s="278">
        <v>43.42</v>
      </c>
    </row>
    <row r="5342" spans="1:2" x14ac:dyDescent="0.25">
      <c r="A5342" s="277" t="s">
        <v>14085</v>
      </c>
      <c r="B5342" s="278">
        <v>40.299999999999997</v>
      </c>
    </row>
    <row r="5343" spans="1:2" x14ac:dyDescent="0.25">
      <c r="A5343" s="277" t="s">
        <v>7368</v>
      </c>
      <c r="B5343" s="278">
        <v>67.37</v>
      </c>
    </row>
    <row r="5344" spans="1:2" x14ac:dyDescent="0.25">
      <c r="A5344" s="277" t="s">
        <v>14086</v>
      </c>
      <c r="B5344" s="278">
        <v>63.55</v>
      </c>
    </row>
    <row r="5345" spans="1:2" x14ac:dyDescent="0.25">
      <c r="A5345" s="277" t="s">
        <v>7369</v>
      </c>
      <c r="B5345" s="278">
        <v>106.51</v>
      </c>
    </row>
    <row r="5346" spans="1:2" x14ac:dyDescent="0.25">
      <c r="A5346" s="277" t="s">
        <v>14087</v>
      </c>
      <c r="B5346" s="278">
        <v>102.39</v>
      </c>
    </row>
    <row r="5347" spans="1:2" x14ac:dyDescent="0.25">
      <c r="A5347" s="277" t="s">
        <v>7370</v>
      </c>
      <c r="B5347" s="278">
        <v>150.29</v>
      </c>
    </row>
    <row r="5348" spans="1:2" x14ac:dyDescent="0.25">
      <c r="A5348" s="277" t="s">
        <v>14088</v>
      </c>
      <c r="B5348" s="278">
        <v>145.33000000000001</v>
      </c>
    </row>
    <row r="5349" spans="1:2" x14ac:dyDescent="0.25">
      <c r="A5349" s="277" t="s">
        <v>7371</v>
      </c>
      <c r="B5349" s="278">
        <v>241.16</v>
      </c>
    </row>
    <row r="5350" spans="1:2" x14ac:dyDescent="0.25">
      <c r="A5350" s="277" t="s">
        <v>14089</v>
      </c>
      <c r="B5350" s="278">
        <v>234.76</v>
      </c>
    </row>
    <row r="5351" spans="1:2" x14ac:dyDescent="0.25">
      <c r="A5351" s="277" t="s">
        <v>7372</v>
      </c>
      <c r="B5351" s="278">
        <v>358.48</v>
      </c>
    </row>
    <row r="5352" spans="1:2" x14ac:dyDescent="0.25">
      <c r="A5352" s="277" t="s">
        <v>14090</v>
      </c>
      <c r="B5352" s="278">
        <v>350.56</v>
      </c>
    </row>
    <row r="5353" spans="1:2" x14ac:dyDescent="0.25">
      <c r="A5353" s="277" t="s">
        <v>7373</v>
      </c>
      <c r="B5353" s="278">
        <v>498.12</v>
      </c>
    </row>
    <row r="5354" spans="1:2" x14ac:dyDescent="0.25">
      <c r="A5354" s="277" t="s">
        <v>14091</v>
      </c>
      <c r="B5354" s="278">
        <v>489.18</v>
      </c>
    </row>
    <row r="5355" spans="1:2" x14ac:dyDescent="0.25">
      <c r="A5355" s="277" t="s">
        <v>7374</v>
      </c>
      <c r="B5355" s="278">
        <v>723.71</v>
      </c>
    </row>
    <row r="5356" spans="1:2" x14ac:dyDescent="0.25">
      <c r="A5356" s="277" t="s">
        <v>14092</v>
      </c>
      <c r="B5356" s="278">
        <v>714.3</v>
      </c>
    </row>
    <row r="5357" spans="1:2" x14ac:dyDescent="0.25">
      <c r="A5357" s="277" t="s">
        <v>7375</v>
      </c>
      <c r="B5357" s="278">
        <v>1335.69</v>
      </c>
    </row>
    <row r="5358" spans="1:2" x14ac:dyDescent="0.25">
      <c r="A5358" s="277" t="s">
        <v>14093</v>
      </c>
      <c r="B5358" s="278">
        <v>1324.57</v>
      </c>
    </row>
    <row r="5359" spans="1:2" x14ac:dyDescent="0.25">
      <c r="A5359" s="277" t="s">
        <v>7376</v>
      </c>
      <c r="B5359" s="278">
        <v>1438.4</v>
      </c>
    </row>
    <row r="5360" spans="1:2" x14ac:dyDescent="0.25">
      <c r="A5360" s="277" t="s">
        <v>14094</v>
      </c>
      <c r="B5360" s="278">
        <v>1426.65</v>
      </c>
    </row>
    <row r="5361" spans="1:2" x14ac:dyDescent="0.25">
      <c r="A5361" s="277" t="s">
        <v>7377</v>
      </c>
      <c r="B5361" s="278">
        <v>1813.59</v>
      </c>
    </row>
    <row r="5362" spans="1:2" x14ac:dyDescent="0.25">
      <c r="A5362" s="277" t="s">
        <v>14095</v>
      </c>
      <c r="B5362" s="278">
        <v>1800.38</v>
      </c>
    </row>
    <row r="5363" spans="1:2" x14ac:dyDescent="0.25">
      <c r="A5363" s="277" t="s">
        <v>7378</v>
      </c>
      <c r="B5363" s="278">
        <v>3170.52</v>
      </c>
    </row>
    <row r="5364" spans="1:2" x14ac:dyDescent="0.25">
      <c r="A5364" s="277" t="s">
        <v>14096</v>
      </c>
      <c r="B5364" s="278">
        <v>3156.4</v>
      </c>
    </row>
    <row r="5365" spans="1:2" x14ac:dyDescent="0.25">
      <c r="A5365" s="277" t="s">
        <v>7379</v>
      </c>
      <c r="B5365" s="278">
        <v>4062.8</v>
      </c>
    </row>
    <row r="5366" spans="1:2" x14ac:dyDescent="0.25">
      <c r="A5366" s="277" t="s">
        <v>14097</v>
      </c>
      <c r="B5366" s="278">
        <v>4047.14</v>
      </c>
    </row>
    <row r="5367" spans="1:2" x14ac:dyDescent="0.25">
      <c r="A5367" s="277" t="s">
        <v>7380</v>
      </c>
      <c r="B5367" s="278">
        <v>5705.15</v>
      </c>
    </row>
    <row r="5368" spans="1:2" x14ac:dyDescent="0.25">
      <c r="A5368" s="277" t="s">
        <v>14098</v>
      </c>
      <c r="B5368" s="278">
        <v>5688.43</v>
      </c>
    </row>
    <row r="5369" spans="1:2" x14ac:dyDescent="0.25">
      <c r="A5369" s="277" t="s">
        <v>7381</v>
      </c>
      <c r="B5369" s="278">
        <v>7735.1</v>
      </c>
    </row>
    <row r="5370" spans="1:2" x14ac:dyDescent="0.25">
      <c r="A5370" s="277" t="s">
        <v>14099</v>
      </c>
      <c r="B5370" s="278">
        <v>7714.39</v>
      </c>
    </row>
    <row r="5371" spans="1:2" x14ac:dyDescent="0.25">
      <c r="A5371" s="277" t="s">
        <v>7382</v>
      </c>
      <c r="B5371" s="278">
        <v>45.58</v>
      </c>
    </row>
    <row r="5372" spans="1:2" x14ac:dyDescent="0.25">
      <c r="A5372" s="277" t="s">
        <v>14100</v>
      </c>
      <c r="B5372" s="278">
        <v>43.66</v>
      </c>
    </row>
    <row r="5373" spans="1:2" x14ac:dyDescent="0.25">
      <c r="A5373" s="277" t="s">
        <v>7383</v>
      </c>
      <c r="B5373" s="278">
        <v>45.51</v>
      </c>
    </row>
    <row r="5374" spans="1:2" x14ac:dyDescent="0.25">
      <c r="A5374" s="277" t="s">
        <v>14101</v>
      </c>
      <c r="B5374" s="278">
        <v>43.67</v>
      </c>
    </row>
    <row r="5375" spans="1:2" x14ac:dyDescent="0.25">
      <c r="A5375" s="277" t="s">
        <v>7384</v>
      </c>
      <c r="B5375" s="278">
        <v>190.32</v>
      </c>
    </row>
    <row r="5376" spans="1:2" x14ac:dyDescent="0.25">
      <c r="A5376" s="277" t="s">
        <v>14102</v>
      </c>
      <c r="B5376" s="278">
        <v>187.82</v>
      </c>
    </row>
    <row r="5377" spans="1:2" x14ac:dyDescent="0.25">
      <c r="A5377" s="277" t="s">
        <v>7385</v>
      </c>
      <c r="B5377" s="278">
        <v>196.92</v>
      </c>
    </row>
    <row r="5378" spans="1:2" x14ac:dyDescent="0.25">
      <c r="A5378" s="277" t="s">
        <v>14103</v>
      </c>
      <c r="B5378" s="278">
        <v>193.57</v>
      </c>
    </row>
    <row r="5379" spans="1:2" x14ac:dyDescent="0.25">
      <c r="A5379" s="277" t="s">
        <v>7386</v>
      </c>
      <c r="B5379" s="278">
        <v>198.61</v>
      </c>
    </row>
    <row r="5380" spans="1:2" x14ac:dyDescent="0.25">
      <c r="A5380" s="277" t="s">
        <v>14104</v>
      </c>
      <c r="B5380" s="278">
        <v>195.16</v>
      </c>
    </row>
    <row r="5381" spans="1:2" x14ac:dyDescent="0.25">
      <c r="A5381" s="277" t="s">
        <v>7387</v>
      </c>
      <c r="B5381" s="278">
        <v>325.33</v>
      </c>
    </row>
    <row r="5382" spans="1:2" x14ac:dyDescent="0.25">
      <c r="A5382" s="277" t="s">
        <v>14105</v>
      </c>
      <c r="B5382" s="278">
        <v>320.79000000000002</v>
      </c>
    </row>
    <row r="5383" spans="1:2" x14ac:dyDescent="0.25">
      <c r="A5383" s="277" t="s">
        <v>7388</v>
      </c>
      <c r="B5383" s="278">
        <v>335.43</v>
      </c>
    </row>
    <row r="5384" spans="1:2" x14ac:dyDescent="0.25">
      <c r="A5384" s="277" t="s">
        <v>14106</v>
      </c>
      <c r="B5384" s="278">
        <v>330.87</v>
      </c>
    </row>
    <row r="5385" spans="1:2" x14ac:dyDescent="0.25">
      <c r="A5385" s="277" t="s">
        <v>7389</v>
      </c>
      <c r="B5385" s="278">
        <v>435.62</v>
      </c>
    </row>
    <row r="5386" spans="1:2" x14ac:dyDescent="0.25">
      <c r="A5386" s="277" t="s">
        <v>14107</v>
      </c>
      <c r="B5386" s="278">
        <v>430.24</v>
      </c>
    </row>
    <row r="5387" spans="1:2" x14ac:dyDescent="0.25">
      <c r="A5387" s="277" t="s">
        <v>7390</v>
      </c>
      <c r="B5387" s="278">
        <v>722.38</v>
      </c>
    </row>
    <row r="5388" spans="1:2" x14ac:dyDescent="0.25">
      <c r="A5388" s="277" t="s">
        <v>14108</v>
      </c>
      <c r="B5388" s="278">
        <v>716.35</v>
      </c>
    </row>
    <row r="5389" spans="1:2" x14ac:dyDescent="0.25">
      <c r="A5389" s="277" t="s">
        <v>7391</v>
      </c>
      <c r="B5389" s="278">
        <v>882.41</v>
      </c>
    </row>
    <row r="5390" spans="1:2" x14ac:dyDescent="0.25">
      <c r="A5390" s="277" t="s">
        <v>14109</v>
      </c>
      <c r="B5390" s="278">
        <v>875.72</v>
      </c>
    </row>
    <row r="5391" spans="1:2" x14ac:dyDescent="0.25">
      <c r="A5391" s="277" t="s">
        <v>7392</v>
      </c>
      <c r="B5391" s="278">
        <v>885.76</v>
      </c>
    </row>
    <row r="5392" spans="1:2" x14ac:dyDescent="0.25">
      <c r="A5392" s="277" t="s">
        <v>14110</v>
      </c>
      <c r="B5392" s="278">
        <v>878.74</v>
      </c>
    </row>
    <row r="5393" spans="1:2" x14ac:dyDescent="0.25">
      <c r="A5393" s="277" t="s">
        <v>7393</v>
      </c>
      <c r="B5393" s="278">
        <v>1933.69</v>
      </c>
    </row>
    <row r="5394" spans="1:2" x14ac:dyDescent="0.25">
      <c r="A5394" s="277" t="s">
        <v>14111</v>
      </c>
      <c r="B5394" s="278">
        <v>1926.03</v>
      </c>
    </row>
    <row r="5395" spans="1:2" x14ac:dyDescent="0.25">
      <c r="A5395" s="277" t="s">
        <v>7394</v>
      </c>
      <c r="B5395" s="278">
        <v>2305.37</v>
      </c>
    </row>
    <row r="5396" spans="1:2" x14ac:dyDescent="0.25">
      <c r="A5396" s="277" t="s">
        <v>14112</v>
      </c>
      <c r="B5396" s="278">
        <v>2296.59</v>
      </c>
    </row>
    <row r="5397" spans="1:2" x14ac:dyDescent="0.25">
      <c r="A5397" s="277" t="s">
        <v>7395</v>
      </c>
      <c r="B5397" s="278">
        <v>2866.68</v>
      </c>
    </row>
    <row r="5398" spans="1:2" x14ac:dyDescent="0.25">
      <c r="A5398" s="277" t="s">
        <v>14113</v>
      </c>
      <c r="B5398" s="278">
        <v>2857.13</v>
      </c>
    </row>
    <row r="5399" spans="1:2" x14ac:dyDescent="0.25">
      <c r="A5399" s="277" t="s">
        <v>7396</v>
      </c>
      <c r="B5399" s="278">
        <v>3333.57</v>
      </c>
    </row>
    <row r="5400" spans="1:2" x14ac:dyDescent="0.25">
      <c r="A5400" s="277" t="s">
        <v>14114</v>
      </c>
      <c r="B5400" s="278">
        <v>3322.78</v>
      </c>
    </row>
    <row r="5401" spans="1:2" x14ac:dyDescent="0.25">
      <c r="A5401" s="277" t="s">
        <v>7397</v>
      </c>
      <c r="B5401" s="278">
        <v>4666.24</v>
      </c>
    </row>
    <row r="5402" spans="1:2" x14ac:dyDescent="0.25">
      <c r="A5402" s="277" t="s">
        <v>14115</v>
      </c>
      <c r="B5402" s="278">
        <v>4654.55</v>
      </c>
    </row>
    <row r="5403" spans="1:2" x14ac:dyDescent="0.25">
      <c r="A5403" s="277" t="s">
        <v>7398</v>
      </c>
      <c r="B5403" s="278">
        <v>5499.63</v>
      </c>
    </row>
    <row r="5404" spans="1:2" x14ac:dyDescent="0.25">
      <c r="A5404" s="277" t="s">
        <v>14116</v>
      </c>
      <c r="B5404" s="278">
        <v>5485.54</v>
      </c>
    </row>
    <row r="5405" spans="1:2" x14ac:dyDescent="0.25">
      <c r="A5405" s="277" t="s">
        <v>7399</v>
      </c>
      <c r="B5405" s="278">
        <v>44.79</v>
      </c>
    </row>
    <row r="5406" spans="1:2" x14ac:dyDescent="0.25">
      <c r="A5406" s="277" t="s">
        <v>14117</v>
      </c>
      <c r="B5406" s="278">
        <v>42.98</v>
      </c>
    </row>
    <row r="5407" spans="1:2" x14ac:dyDescent="0.25">
      <c r="A5407" s="277" t="s">
        <v>7400</v>
      </c>
      <c r="B5407" s="278">
        <v>45.62</v>
      </c>
    </row>
    <row r="5408" spans="1:2" x14ac:dyDescent="0.25">
      <c r="A5408" s="277" t="s">
        <v>14118</v>
      </c>
      <c r="B5408" s="278">
        <v>43.77</v>
      </c>
    </row>
    <row r="5409" spans="1:2" x14ac:dyDescent="0.25">
      <c r="A5409" s="277" t="s">
        <v>7401</v>
      </c>
      <c r="B5409" s="278">
        <v>84.5</v>
      </c>
    </row>
    <row r="5410" spans="1:2" x14ac:dyDescent="0.25">
      <c r="A5410" s="277" t="s">
        <v>14119</v>
      </c>
      <c r="B5410" s="278">
        <v>81.53</v>
      </c>
    </row>
    <row r="5411" spans="1:2" x14ac:dyDescent="0.25">
      <c r="A5411" s="277" t="s">
        <v>7402</v>
      </c>
      <c r="B5411" s="278">
        <v>197.38</v>
      </c>
    </row>
    <row r="5412" spans="1:2" x14ac:dyDescent="0.25">
      <c r="A5412" s="277" t="s">
        <v>14120</v>
      </c>
      <c r="B5412" s="278">
        <v>193.97</v>
      </c>
    </row>
    <row r="5413" spans="1:2" x14ac:dyDescent="0.25">
      <c r="A5413" s="277" t="s">
        <v>7403</v>
      </c>
      <c r="B5413" s="278">
        <v>233.08</v>
      </c>
    </row>
    <row r="5414" spans="1:2" x14ac:dyDescent="0.25">
      <c r="A5414" s="277" t="s">
        <v>14121</v>
      </c>
      <c r="B5414" s="278">
        <v>229.33</v>
      </c>
    </row>
    <row r="5415" spans="1:2" x14ac:dyDescent="0.25">
      <c r="A5415" s="277" t="s">
        <v>7404</v>
      </c>
      <c r="B5415" s="278">
        <v>325.64999999999998</v>
      </c>
    </row>
    <row r="5416" spans="1:2" x14ac:dyDescent="0.25">
      <c r="A5416" s="277" t="s">
        <v>14122</v>
      </c>
      <c r="B5416" s="278">
        <v>321.08999999999997</v>
      </c>
    </row>
    <row r="5417" spans="1:2" x14ac:dyDescent="0.25">
      <c r="A5417" s="277" t="s">
        <v>7405</v>
      </c>
      <c r="B5417" s="278">
        <v>336.38</v>
      </c>
    </row>
    <row r="5418" spans="1:2" x14ac:dyDescent="0.25">
      <c r="A5418" s="277" t="s">
        <v>14123</v>
      </c>
      <c r="B5418" s="278">
        <v>331.78</v>
      </c>
    </row>
    <row r="5419" spans="1:2" x14ac:dyDescent="0.25">
      <c r="A5419" s="277" t="s">
        <v>7406</v>
      </c>
      <c r="B5419" s="278">
        <v>437.67</v>
      </c>
    </row>
    <row r="5420" spans="1:2" x14ac:dyDescent="0.25">
      <c r="A5420" s="277" t="s">
        <v>14124</v>
      </c>
      <c r="B5420" s="278">
        <v>432.2</v>
      </c>
    </row>
    <row r="5421" spans="1:2" x14ac:dyDescent="0.25">
      <c r="A5421" s="277" t="s">
        <v>7407</v>
      </c>
      <c r="B5421" s="278">
        <v>724.85</v>
      </c>
    </row>
    <row r="5422" spans="1:2" x14ac:dyDescent="0.25">
      <c r="A5422" s="277" t="s">
        <v>14125</v>
      </c>
      <c r="B5422" s="278">
        <v>718.71</v>
      </c>
    </row>
    <row r="5423" spans="1:2" x14ac:dyDescent="0.25">
      <c r="A5423" s="277" t="s">
        <v>7408</v>
      </c>
      <c r="B5423" s="278">
        <v>885.47</v>
      </c>
    </row>
    <row r="5424" spans="1:2" x14ac:dyDescent="0.25">
      <c r="A5424" s="277" t="s">
        <v>14126</v>
      </c>
      <c r="B5424" s="278">
        <v>878.66</v>
      </c>
    </row>
    <row r="5425" spans="1:2" x14ac:dyDescent="0.25">
      <c r="A5425" s="277" t="s">
        <v>7409</v>
      </c>
      <c r="B5425" s="278">
        <v>891.23</v>
      </c>
    </row>
    <row r="5426" spans="1:2" x14ac:dyDescent="0.25">
      <c r="A5426" s="277" t="s">
        <v>14127</v>
      </c>
      <c r="B5426" s="278">
        <v>883.98</v>
      </c>
    </row>
    <row r="5427" spans="1:2" x14ac:dyDescent="0.25">
      <c r="A5427" s="277" t="s">
        <v>7410</v>
      </c>
      <c r="B5427" s="278">
        <v>1941.95</v>
      </c>
    </row>
    <row r="5428" spans="1:2" x14ac:dyDescent="0.25">
      <c r="A5428" s="277" t="s">
        <v>14128</v>
      </c>
      <c r="B5428" s="278">
        <v>1933.94</v>
      </c>
    </row>
    <row r="5429" spans="1:2" x14ac:dyDescent="0.25">
      <c r="A5429" s="277" t="s">
        <v>7411</v>
      </c>
      <c r="B5429" s="278">
        <v>2319.09</v>
      </c>
    </row>
    <row r="5430" spans="1:2" x14ac:dyDescent="0.25">
      <c r="A5430" s="277" t="s">
        <v>14129</v>
      </c>
      <c r="B5430" s="278">
        <v>2309.73</v>
      </c>
    </row>
    <row r="5431" spans="1:2" x14ac:dyDescent="0.25">
      <c r="A5431" s="277" t="s">
        <v>7412</v>
      </c>
      <c r="B5431" s="278">
        <v>2882.33</v>
      </c>
    </row>
    <row r="5432" spans="1:2" x14ac:dyDescent="0.25">
      <c r="A5432" s="277" t="s">
        <v>14130</v>
      </c>
      <c r="B5432" s="278">
        <v>2872.1</v>
      </c>
    </row>
    <row r="5433" spans="1:2" x14ac:dyDescent="0.25">
      <c r="A5433" s="277" t="s">
        <v>7413</v>
      </c>
      <c r="B5433" s="278">
        <v>3356.77</v>
      </c>
    </row>
    <row r="5434" spans="1:2" x14ac:dyDescent="0.25">
      <c r="A5434" s="277" t="s">
        <v>14131</v>
      </c>
      <c r="B5434" s="278">
        <v>3344.99</v>
      </c>
    </row>
    <row r="5435" spans="1:2" x14ac:dyDescent="0.25">
      <c r="A5435" s="277" t="s">
        <v>7414</v>
      </c>
      <c r="B5435" s="278">
        <v>4730.1400000000003</v>
      </c>
    </row>
    <row r="5436" spans="1:2" x14ac:dyDescent="0.25">
      <c r="A5436" s="277" t="s">
        <v>14132</v>
      </c>
      <c r="B5436" s="278">
        <v>4716.47</v>
      </c>
    </row>
    <row r="5437" spans="1:2" x14ac:dyDescent="0.25">
      <c r="A5437" s="277" t="s">
        <v>7415</v>
      </c>
      <c r="B5437" s="278">
        <v>5584.23</v>
      </c>
    </row>
    <row r="5438" spans="1:2" x14ac:dyDescent="0.25">
      <c r="A5438" s="277" t="s">
        <v>14133</v>
      </c>
      <c r="B5438" s="278">
        <v>5567.42</v>
      </c>
    </row>
    <row r="5439" spans="1:2" x14ac:dyDescent="0.25">
      <c r="A5439" s="277" t="s">
        <v>1685</v>
      </c>
      <c r="B5439" s="278">
        <v>2343.63</v>
      </c>
    </row>
    <row r="5440" spans="1:2" x14ac:dyDescent="0.25">
      <c r="A5440" s="277" t="s">
        <v>14134</v>
      </c>
      <c r="B5440" s="278">
        <v>2186.23</v>
      </c>
    </row>
    <row r="5441" spans="1:2" x14ac:dyDescent="0.25">
      <c r="A5441" s="277" t="s">
        <v>1686</v>
      </c>
      <c r="B5441" s="278">
        <v>2458.4699999999998</v>
      </c>
    </row>
    <row r="5442" spans="1:2" x14ac:dyDescent="0.25">
      <c r="A5442" s="277" t="s">
        <v>14135</v>
      </c>
      <c r="B5442" s="278">
        <v>2292.48</v>
      </c>
    </row>
    <row r="5443" spans="1:2" x14ac:dyDescent="0.25">
      <c r="A5443" s="277" t="s">
        <v>1687</v>
      </c>
      <c r="B5443" s="278">
        <v>2751.98</v>
      </c>
    </row>
    <row r="5444" spans="1:2" x14ac:dyDescent="0.25">
      <c r="A5444" s="277" t="s">
        <v>14136</v>
      </c>
      <c r="B5444" s="278">
        <v>2569.2800000000002</v>
      </c>
    </row>
    <row r="5445" spans="1:2" x14ac:dyDescent="0.25">
      <c r="A5445" s="277" t="s">
        <v>1688</v>
      </c>
      <c r="B5445" s="278">
        <v>3065.71</v>
      </c>
    </row>
    <row r="5446" spans="1:2" x14ac:dyDescent="0.25">
      <c r="A5446" s="277" t="s">
        <v>14137</v>
      </c>
      <c r="B5446" s="278">
        <v>2860.35</v>
      </c>
    </row>
    <row r="5447" spans="1:2" x14ac:dyDescent="0.25">
      <c r="A5447" s="277" t="s">
        <v>1689</v>
      </c>
      <c r="B5447" s="278">
        <v>3330.42</v>
      </c>
    </row>
    <row r="5448" spans="1:2" x14ac:dyDescent="0.25">
      <c r="A5448" s="277" t="s">
        <v>14138</v>
      </c>
      <c r="B5448" s="278">
        <v>3105.58</v>
      </c>
    </row>
    <row r="5449" spans="1:2" x14ac:dyDescent="0.25">
      <c r="A5449" s="277" t="s">
        <v>1690</v>
      </c>
      <c r="B5449" s="278">
        <v>3816.89</v>
      </c>
    </row>
    <row r="5450" spans="1:2" x14ac:dyDescent="0.25">
      <c r="A5450" s="277" t="s">
        <v>14139</v>
      </c>
      <c r="B5450" s="278">
        <v>3557.71</v>
      </c>
    </row>
    <row r="5451" spans="1:2" x14ac:dyDescent="0.25">
      <c r="A5451" s="277" t="s">
        <v>1691</v>
      </c>
      <c r="B5451" s="278">
        <v>4234.45</v>
      </c>
    </row>
    <row r="5452" spans="1:2" x14ac:dyDescent="0.25">
      <c r="A5452" s="277" t="s">
        <v>14140</v>
      </c>
      <c r="B5452" s="278">
        <v>3948.23</v>
      </c>
    </row>
    <row r="5453" spans="1:2" x14ac:dyDescent="0.25">
      <c r="A5453" s="277" t="s">
        <v>1692</v>
      </c>
      <c r="B5453" s="278">
        <v>4648.2</v>
      </c>
    </row>
    <row r="5454" spans="1:2" x14ac:dyDescent="0.25">
      <c r="A5454" s="277" t="s">
        <v>14141</v>
      </c>
      <c r="B5454" s="278">
        <v>4334.8999999999996</v>
      </c>
    </row>
    <row r="5455" spans="1:2" x14ac:dyDescent="0.25">
      <c r="A5455" s="277" t="s">
        <v>1693</v>
      </c>
      <c r="B5455" s="278">
        <v>5178.7</v>
      </c>
    </row>
    <row r="5456" spans="1:2" x14ac:dyDescent="0.25">
      <c r="A5456" s="277" t="s">
        <v>14142</v>
      </c>
      <c r="B5456" s="278">
        <v>4829.84</v>
      </c>
    </row>
    <row r="5457" spans="1:2" x14ac:dyDescent="0.25">
      <c r="A5457" s="277" t="s">
        <v>1694</v>
      </c>
      <c r="B5457" s="278">
        <v>1719.52</v>
      </c>
    </row>
    <row r="5458" spans="1:2" x14ac:dyDescent="0.25">
      <c r="A5458" s="277" t="s">
        <v>14143</v>
      </c>
      <c r="B5458" s="278">
        <v>1602.78</v>
      </c>
    </row>
    <row r="5459" spans="1:2" x14ac:dyDescent="0.25">
      <c r="A5459" s="277" t="s">
        <v>1695</v>
      </c>
      <c r="B5459" s="278">
        <v>1970.2</v>
      </c>
    </row>
    <row r="5460" spans="1:2" x14ac:dyDescent="0.25">
      <c r="A5460" s="277" t="s">
        <v>14144</v>
      </c>
      <c r="B5460" s="278">
        <v>1838.14</v>
      </c>
    </row>
    <row r="5461" spans="1:2" x14ac:dyDescent="0.25">
      <c r="A5461" s="277" t="s">
        <v>1696</v>
      </c>
      <c r="B5461" s="278">
        <v>2133.44</v>
      </c>
    </row>
    <row r="5462" spans="1:2" x14ac:dyDescent="0.25">
      <c r="A5462" s="277" t="s">
        <v>14145</v>
      </c>
      <c r="B5462" s="278">
        <v>1989.85</v>
      </c>
    </row>
    <row r="5463" spans="1:2" x14ac:dyDescent="0.25">
      <c r="A5463" s="277" t="s">
        <v>1697</v>
      </c>
      <c r="B5463" s="278">
        <v>2407.3000000000002</v>
      </c>
    </row>
    <row r="5464" spans="1:2" x14ac:dyDescent="0.25">
      <c r="A5464" s="277" t="s">
        <v>14146</v>
      </c>
      <c r="B5464" s="278">
        <v>2242.91</v>
      </c>
    </row>
    <row r="5465" spans="1:2" x14ac:dyDescent="0.25">
      <c r="A5465" s="277" t="s">
        <v>1698</v>
      </c>
      <c r="B5465" s="278">
        <v>2821.66</v>
      </c>
    </row>
    <row r="5466" spans="1:2" x14ac:dyDescent="0.25">
      <c r="A5466" s="277" t="s">
        <v>14147</v>
      </c>
      <c r="B5466" s="278">
        <v>2631.19</v>
      </c>
    </row>
    <row r="5467" spans="1:2" x14ac:dyDescent="0.25">
      <c r="A5467" s="277" t="s">
        <v>1699</v>
      </c>
      <c r="B5467" s="278">
        <v>3119.69</v>
      </c>
    </row>
    <row r="5468" spans="1:2" x14ac:dyDescent="0.25">
      <c r="A5468" s="277" t="s">
        <v>14148</v>
      </c>
      <c r="B5468" s="278">
        <v>2905.92</v>
      </c>
    </row>
    <row r="5469" spans="1:2" x14ac:dyDescent="0.25">
      <c r="A5469" s="277" t="s">
        <v>1700</v>
      </c>
      <c r="B5469" s="278">
        <v>3380.7</v>
      </c>
    </row>
    <row r="5470" spans="1:2" x14ac:dyDescent="0.25">
      <c r="A5470" s="277" t="s">
        <v>14149</v>
      </c>
      <c r="B5470" s="278">
        <v>3149.51</v>
      </c>
    </row>
    <row r="5471" spans="1:2" x14ac:dyDescent="0.25">
      <c r="A5471" s="277" t="s">
        <v>1701</v>
      </c>
      <c r="B5471" s="278">
        <v>3654.22</v>
      </c>
    </row>
    <row r="5472" spans="1:2" x14ac:dyDescent="0.25">
      <c r="A5472" s="277" t="s">
        <v>14150</v>
      </c>
      <c r="B5472" s="278">
        <v>3406.05</v>
      </c>
    </row>
    <row r="5473" spans="1:2" x14ac:dyDescent="0.25">
      <c r="A5473" s="277" t="s">
        <v>1702</v>
      </c>
      <c r="B5473" s="278">
        <v>1643.52</v>
      </c>
    </row>
    <row r="5474" spans="1:2" x14ac:dyDescent="0.25">
      <c r="A5474" s="277" t="s">
        <v>14151</v>
      </c>
      <c r="B5474" s="278">
        <v>1521.69</v>
      </c>
    </row>
    <row r="5475" spans="1:2" x14ac:dyDescent="0.25">
      <c r="A5475" s="277" t="s">
        <v>1703</v>
      </c>
      <c r="B5475" s="278">
        <v>1501.57</v>
      </c>
    </row>
    <row r="5476" spans="1:2" x14ac:dyDescent="0.25">
      <c r="A5476" s="277" t="s">
        <v>14152</v>
      </c>
      <c r="B5476" s="278">
        <v>1390.77</v>
      </c>
    </row>
    <row r="5477" spans="1:2" x14ac:dyDescent="0.25">
      <c r="A5477" s="277" t="s">
        <v>1704</v>
      </c>
      <c r="B5477" s="278">
        <v>1425.68</v>
      </c>
    </row>
    <row r="5478" spans="1:2" x14ac:dyDescent="0.25">
      <c r="A5478" s="277" t="s">
        <v>14153</v>
      </c>
      <c r="B5478" s="278">
        <v>1319.58</v>
      </c>
    </row>
    <row r="5479" spans="1:2" x14ac:dyDescent="0.25">
      <c r="A5479" s="277" t="s">
        <v>1705</v>
      </c>
      <c r="B5479" s="278">
        <v>1250.07</v>
      </c>
    </row>
    <row r="5480" spans="1:2" x14ac:dyDescent="0.25">
      <c r="A5480" s="277" t="s">
        <v>14154</v>
      </c>
      <c r="B5480" s="278">
        <v>1158.51</v>
      </c>
    </row>
    <row r="5481" spans="1:2" x14ac:dyDescent="0.25">
      <c r="A5481" s="277" t="s">
        <v>1706</v>
      </c>
      <c r="B5481" s="278">
        <v>1199.26</v>
      </c>
    </row>
    <row r="5482" spans="1:2" x14ac:dyDescent="0.25">
      <c r="A5482" s="277" t="s">
        <v>14155</v>
      </c>
      <c r="B5482" s="278">
        <v>1110.8499999999999</v>
      </c>
    </row>
    <row r="5483" spans="1:2" x14ac:dyDescent="0.25">
      <c r="A5483" s="277" t="s">
        <v>1707</v>
      </c>
      <c r="B5483" s="278">
        <v>3875.87</v>
      </c>
    </row>
    <row r="5484" spans="1:2" x14ac:dyDescent="0.25">
      <c r="A5484" s="277" t="s">
        <v>14156</v>
      </c>
      <c r="B5484" s="278">
        <v>3510.59</v>
      </c>
    </row>
    <row r="5485" spans="1:2" x14ac:dyDescent="0.25">
      <c r="A5485" s="277" t="s">
        <v>1708</v>
      </c>
      <c r="B5485" s="278">
        <v>4248.3900000000003</v>
      </c>
    </row>
    <row r="5486" spans="1:2" x14ac:dyDescent="0.25">
      <c r="A5486" s="277" t="s">
        <v>14157</v>
      </c>
      <c r="B5486" s="278">
        <v>3847.59</v>
      </c>
    </row>
    <row r="5487" spans="1:2" x14ac:dyDescent="0.25">
      <c r="A5487" s="277" t="s">
        <v>1709</v>
      </c>
      <c r="B5487" s="278">
        <v>4663.3900000000003</v>
      </c>
    </row>
    <row r="5488" spans="1:2" x14ac:dyDescent="0.25">
      <c r="A5488" s="277" t="s">
        <v>14158</v>
      </c>
      <c r="B5488" s="278">
        <v>4227.34</v>
      </c>
    </row>
    <row r="5489" spans="1:2" x14ac:dyDescent="0.25">
      <c r="A5489" s="277" t="s">
        <v>1710</v>
      </c>
      <c r="B5489" s="278">
        <v>5092.26</v>
      </c>
    </row>
    <row r="5490" spans="1:2" x14ac:dyDescent="0.25">
      <c r="A5490" s="277" t="s">
        <v>14159</v>
      </c>
      <c r="B5490" s="278">
        <v>4619.68</v>
      </c>
    </row>
    <row r="5491" spans="1:2" x14ac:dyDescent="0.25">
      <c r="A5491" s="277" t="s">
        <v>1711</v>
      </c>
      <c r="B5491" s="278">
        <v>5681.76</v>
      </c>
    </row>
    <row r="5492" spans="1:2" x14ac:dyDescent="0.25">
      <c r="A5492" s="277" t="s">
        <v>14160</v>
      </c>
      <c r="B5492" s="278">
        <v>5154.37</v>
      </c>
    </row>
    <row r="5493" spans="1:2" x14ac:dyDescent="0.25">
      <c r="A5493" s="277" t="s">
        <v>1712</v>
      </c>
      <c r="B5493" s="278">
        <v>6224.09</v>
      </c>
    </row>
    <row r="5494" spans="1:2" x14ac:dyDescent="0.25">
      <c r="A5494" s="277" t="s">
        <v>14161</v>
      </c>
      <c r="B5494" s="278">
        <v>5642.16</v>
      </c>
    </row>
    <row r="5495" spans="1:2" x14ac:dyDescent="0.25">
      <c r="A5495" s="277" t="s">
        <v>1713</v>
      </c>
      <c r="B5495" s="278">
        <v>6352.04</v>
      </c>
    </row>
    <row r="5496" spans="1:2" x14ac:dyDescent="0.25">
      <c r="A5496" s="277" t="s">
        <v>14162</v>
      </c>
      <c r="B5496" s="278">
        <v>5765.17</v>
      </c>
    </row>
    <row r="5497" spans="1:2" x14ac:dyDescent="0.25">
      <c r="A5497" s="277" t="s">
        <v>1714</v>
      </c>
      <c r="B5497" s="278">
        <v>6474.78</v>
      </c>
    </row>
    <row r="5498" spans="1:2" x14ac:dyDescent="0.25">
      <c r="A5498" s="277" t="s">
        <v>14163</v>
      </c>
      <c r="B5498" s="278">
        <v>5881.99</v>
      </c>
    </row>
    <row r="5499" spans="1:2" x14ac:dyDescent="0.25">
      <c r="A5499" s="277" t="s">
        <v>1715</v>
      </c>
      <c r="B5499" s="278">
        <v>6779.05</v>
      </c>
    </row>
    <row r="5500" spans="1:2" x14ac:dyDescent="0.25">
      <c r="A5500" s="277" t="s">
        <v>14164</v>
      </c>
      <c r="B5500" s="278">
        <v>6171.56</v>
      </c>
    </row>
    <row r="5501" spans="1:2" x14ac:dyDescent="0.25">
      <c r="A5501" s="277" t="s">
        <v>1716</v>
      </c>
      <c r="B5501" s="278">
        <v>7081.64</v>
      </c>
    </row>
    <row r="5502" spans="1:2" x14ac:dyDescent="0.25">
      <c r="A5502" s="277" t="s">
        <v>14165</v>
      </c>
      <c r="B5502" s="278">
        <v>6444.33</v>
      </c>
    </row>
    <row r="5503" spans="1:2" x14ac:dyDescent="0.25">
      <c r="A5503" s="277" t="s">
        <v>1717</v>
      </c>
      <c r="B5503" s="278">
        <v>7427.73</v>
      </c>
    </row>
    <row r="5504" spans="1:2" x14ac:dyDescent="0.25">
      <c r="A5504" s="277" t="s">
        <v>14166</v>
      </c>
      <c r="B5504" s="278">
        <v>6760.8</v>
      </c>
    </row>
    <row r="5505" spans="1:2" x14ac:dyDescent="0.25">
      <c r="A5505" s="277" t="s">
        <v>1718</v>
      </c>
      <c r="B5505" s="278">
        <v>7775.38</v>
      </c>
    </row>
    <row r="5506" spans="1:2" x14ac:dyDescent="0.25">
      <c r="A5506" s="277" t="s">
        <v>14167</v>
      </c>
      <c r="B5506" s="278">
        <v>7078.63</v>
      </c>
    </row>
    <row r="5507" spans="1:2" x14ac:dyDescent="0.25">
      <c r="A5507" s="277" t="s">
        <v>1719</v>
      </c>
      <c r="B5507" s="278">
        <v>8122.96</v>
      </c>
    </row>
    <row r="5508" spans="1:2" x14ac:dyDescent="0.25">
      <c r="A5508" s="277" t="s">
        <v>14168</v>
      </c>
      <c r="B5508" s="278">
        <v>7396.39</v>
      </c>
    </row>
    <row r="5509" spans="1:2" x14ac:dyDescent="0.25">
      <c r="A5509" s="277" t="s">
        <v>1720</v>
      </c>
      <c r="B5509" s="278">
        <v>8424.06</v>
      </c>
    </row>
    <row r="5510" spans="1:2" x14ac:dyDescent="0.25">
      <c r="A5510" s="277" t="s">
        <v>14169</v>
      </c>
      <c r="B5510" s="278">
        <v>7667.87</v>
      </c>
    </row>
    <row r="5511" spans="1:2" x14ac:dyDescent="0.25">
      <c r="A5511" s="277" t="s">
        <v>1721</v>
      </c>
      <c r="B5511" s="278">
        <v>8771.64</v>
      </c>
    </row>
    <row r="5512" spans="1:2" x14ac:dyDescent="0.25">
      <c r="A5512" s="277" t="s">
        <v>14170</v>
      </c>
      <c r="B5512" s="278">
        <v>7985.63</v>
      </c>
    </row>
    <row r="5513" spans="1:2" x14ac:dyDescent="0.25">
      <c r="A5513" s="277" t="s">
        <v>1722</v>
      </c>
      <c r="B5513" s="278">
        <v>9119.2800000000007</v>
      </c>
    </row>
    <row r="5514" spans="1:2" x14ac:dyDescent="0.25">
      <c r="A5514" s="277" t="s">
        <v>14171</v>
      </c>
      <c r="B5514" s="278">
        <v>8303.4500000000007</v>
      </c>
    </row>
    <row r="5515" spans="1:2" x14ac:dyDescent="0.25">
      <c r="A5515" s="277" t="s">
        <v>1723</v>
      </c>
      <c r="B5515" s="278">
        <v>9465.3799999999992</v>
      </c>
    </row>
    <row r="5516" spans="1:2" x14ac:dyDescent="0.25">
      <c r="A5516" s="277" t="s">
        <v>14172</v>
      </c>
      <c r="B5516" s="278">
        <v>8619.93</v>
      </c>
    </row>
    <row r="5517" spans="1:2" x14ac:dyDescent="0.25">
      <c r="A5517" s="277" t="s">
        <v>1724</v>
      </c>
      <c r="B5517" s="278">
        <v>4770.9799999999996</v>
      </c>
    </row>
    <row r="5518" spans="1:2" x14ac:dyDescent="0.25">
      <c r="A5518" s="277" t="s">
        <v>14173</v>
      </c>
      <c r="B5518" s="278">
        <v>4321.62</v>
      </c>
    </row>
    <row r="5519" spans="1:2" x14ac:dyDescent="0.25">
      <c r="A5519" s="277" t="s">
        <v>1725</v>
      </c>
      <c r="B5519" s="278">
        <v>5217.32</v>
      </c>
    </row>
    <row r="5520" spans="1:2" x14ac:dyDescent="0.25">
      <c r="A5520" s="277" t="s">
        <v>14174</v>
      </c>
      <c r="B5520" s="278">
        <v>4729.79</v>
      </c>
    </row>
    <row r="5521" spans="1:2" x14ac:dyDescent="0.25">
      <c r="A5521" s="277" t="s">
        <v>1726</v>
      </c>
      <c r="B5521" s="278">
        <v>5663.82</v>
      </c>
    </row>
    <row r="5522" spans="1:2" x14ac:dyDescent="0.25">
      <c r="A5522" s="277" t="s">
        <v>14175</v>
      </c>
      <c r="B5522" s="278">
        <v>5138.1400000000003</v>
      </c>
    </row>
    <row r="5523" spans="1:2" x14ac:dyDescent="0.25">
      <c r="A5523" s="277" t="s">
        <v>1727</v>
      </c>
      <c r="B5523" s="278">
        <v>6261.04</v>
      </c>
    </row>
    <row r="5524" spans="1:2" x14ac:dyDescent="0.25">
      <c r="A5524" s="277" t="s">
        <v>14176</v>
      </c>
      <c r="B5524" s="278">
        <v>5676.31</v>
      </c>
    </row>
    <row r="5525" spans="1:2" x14ac:dyDescent="0.25">
      <c r="A5525" s="277" t="s">
        <v>1728</v>
      </c>
      <c r="B5525" s="278">
        <v>6882.6</v>
      </c>
    </row>
    <row r="5526" spans="1:2" x14ac:dyDescent="0.25">
      <c r="A5526" s="277" t="s">
        <v>14177</v>
      </c>
      <c r="B5526" s="278">
        <v>6238.8</v>
      </c>
    </row>
    <row r="5527" spans="1:2" x14ac:dyDescent="0.25">
      <c r="A5527" s="277" t="s">
        <v>1729</v>
      </c>
      <c r="B5527" s="278">
        <v>7175.79</v>
      </c>
    </row>
    <row r="5528" spans="1:2" x14ac:dyDescent="0.25">
      <c r="A5528" s="277" t="s">
        <v>14178</v>
      </c>
      <c r="B5528" s="278">
        <v>6512.86</v>
      </c>
    </row>
    <row r="5529" spans="1:2" x14ac:dyDescent="0.25">
      <c r="A5529" s="277" t="s">
        <v>1730</v>
      </c>
      <c r="B5529" s="278">
        <v>7413.05</v>
      </c>
    </row>
    <row r="5530" spans="1:2" x14ac:dyDescent="0.25">
      <c r="A5530" s="277" t="s">
        <v>14179</v>
      </c>
      <c r="B5530" s="278">
        <v>6728.04</v>
      </c>
    </row>
    <row r="5531" spans="1:2" x14ac:dyDescent="0.25">
      <c r="A5531" s="277" t="s">
        <v>1731</v>
      </c>
      <c r="B5531" s="278">
        <v>7718.43</v>
      </c>
    </row>
    <row r="5532" spans="1:2" x14ac:dyDescent="0.25">
      <c r="A5532" s="277" t="s">
        <v>14180</v>
      </c>
      <c r="B5532" s="278">
        <v>7004.89</v>
      </c>
    </row>
    <row r="5533" spans="1:2" x14ac:dyDescent="0.25">
      <c r="A5533" s="277" t="s">
        <v>1732</v>
      </c>
      <c r="B5533" s="278">
        <v>7814.88</v>
      </c>
    </row>
    <row r="5534" spans="1:2" x14ac:dyDescent="0.25">
      <c r="A5534" s="277" t="s">
        <v>14181</v>
      </c>
      <c r="B5534" s="278">
        <v>7109.32</v>
      </c>
    </row>
    <row r="5535" spans="1:2" x14ac:dyDescent="0.25">
      <c r="A5535" s="277" t="s">
        <v>1733</v>
      </c>
      <c r="B5535" s="278">
        <v>8160.98</v>
      </c>
    </row>
    <row r="5536" spans="1:2" x14ac:dyDescent="0.25">
      <c r="A5536" s="277" t="s">
        <v>14182</v>
      </c>
      <c r="B5536" s="278">
        <v>7425.79</v>
      </c>
    </row>
    <row r="5537" spans="1:2" x14ac:dyDescent="0.25">
      <c r="A5537" s="277" t="s">
        <v>1734</v>
      </c>
      <c r="B5537" s="278">
        <v>8508.6200000000008</v>
      </c>
    </row>
    <row r="5538" spans="1:2" x14ac:dyDescent="0.25">
      <c r="A5538" s="277" t="s">
        <v>14183</v>
      </c>
      <c r="B5538" s="278">
        <v>7743.61</v>
      </c>
    </row>
    <row r="5539" spans="1:2" x14ac:dyDescent="0.25">
      <c r="A5539" s="277" t="s">
        <v>1735</v>
      </c>
      <c r="B5539" s="278">
        <v>8811.2099999999991</v>
      </c>
    </row>
    <row r="5540" spans="1:2" x14ac:dyDescent="0.25">
      <c r="A5540" s="277" t="s">
        <v>14184</v>
      </c>
      <c r="B5540" s="278">
        <v>8016.38</v>
      </c>
    </row>
    <row r="5541" spans="1:2" x14ac:dyDescent="0.25">
      <c r="A5541" s="277" t="s">
        <v>1736</v>
      </c>
      <c r="B5541" s="278">
        <v>9157.2999999999993</v>
      </c>
    </row>
    <row r="5542" spans="1:2" x14ac:dyDescent="0.25">
      <c r="A5542" s="277" t="s">
        <v>14185</v>
      </c>
      <c r="B5542" s="278">
        <v>8332.85</v>
      </c>
    </row>
    <row r="5543" spans="1:2" x14ac:dyDescent="0.25">
      <c r="A5543" s="277" t="s">
        <v>1737</v>
      </c>
      <c r="B5543" s="278">
        <v>9504.89</v>
      </c>
    </row>
    <row r="5544" spans="1:2" x14ac:dyDescent="0.25">
      <c r="A5544" s="277" t="s">
        <v>14186</v>
      </c>
      <c r="B5544" s="278">
        <v>8650.6200000000008</v>
      </c>
    </row>
    <row r="5545" spans="1:2" x14ac:dyDescent="0.25">
      <c r="A5545" s="277" t="s">
        <v>1738</v>
      </c>
      <c r="B5545" s="278">
        <v>9852.5300000000007</v>
      </c>
    </row>
    <row r="5546" spans="1:2" x14ac:dyDescent="0.25">
      <c r="A5546" s="277" t="s">
        <v>14187</v>
      </c>
      <c r="B5546" s="278">
        <v>8968.44</v>
      </c>
    </row>
    <row r="5547" spans="1:2" x14ac:dyDescent="0.25">
      <c r="A5547" s="277" t="s">
        <v>1739</v>
      </c>
      <c r="B5547" s="278">
        <v>10153.620000000001</v>
      </c>
    </row>
    <row r="5548" spans="1:2" x14ac:dyDescent="0.25">
      <c r="A5548" s="277" t="s">
        <v>14188</v>
      </c>
      <c r="B5548" s="278">
        <v>9239.92</v>
      </c>
    </row>
    <row r="5549" spans="1:2" x14ac:dyDescent="0.25">
      <c r="A5549" s="277" t="s">
        <v>1740</v>
      </c>
      <c r="B5549" s="278">
        <v>5435.5</v>
      </c>
    </row>
    <row r="5550" spans="1:2" x14ac:dyDescent="0.25">
      <c r="A5550" s="277" t="s">
        <v>14189</v>
      </c>
      <c r="B5550" s="278">
        <v>4922.92</v>
      </c>
    </row>
    <row r="5551" spans="1:2" x14ac:dyDescent="0.25">
      <c r="A5551" s="277" t="s">
        <v>1741</v>
      </c>
      <c r="B5551" s="278">
        <v>5923.97</v>
      </c>
    </row>
    <row r="5552" spans="1:2" x14ac:dyDescent="0.25">
      <c r="A5552" s="277" t="s">
        <v>14190</v>
      </c>
      <c r="B5552" s="278">
        <v>5368.91</v>
      </c>
    </row>
    <row r="5553" spans="1:2" x14ac:dyDescent="0.25">
      <c r="A5553" s="277" t="s">
        <v>1742</v>
      </c>
      <c r="B5553" s="278">
        <v>6363.69</v>
      </c>
    </row>
    <row r="5554" spans="1:2" x14ac:dyDescent="0.25">
      <c r="A5554" s="277" t="s">
        <v>14191</v>
      </c>
      <c r="B5554" s="278">
        <v>5766.8</v>
      </c>
    </row>
    <row r="5555" spans="1:2" x14ac:dyDescent="0.25">
      <c r="A5555" s="277" t="s">
        <v>1743</v>
      </c>
      <c r="B5555" s="278">
        <v>6889.71</v>
      </c>
    </row>
    <row r="5556" spans="1:2" x14ac:dyDescent="0.25">
      <c r="A5556" s="277" t="s">
        <v>14192</v>
      </c>
      <c r="B5556" s="278">
        <v>6245.49</v>
      </c>
    </row>
    <row r="5557" spans="1:2" x14ac:dyDescent="0.25">
      <c r="A5557" s="277" t="s">
        <v>1744</v>
      </c>
      <c r="B5557" s="278">
        <v>7564.16</v>
      </c>
    </row>
    <row r="5558" spans="1:2" x14ac:dyDescent="0.25">
      <c r="A5558" s="277" t="s">
        <v>14193</v>
      </c>
      <c r="B5558" s="278">
        <v>6856.56</v>
      </c>
    </row>
    <row r="5559" spans="1:2" x14ac:dyDescent="0.25">
      <c r="A5559" s="277" t="s">
        <v>1745</v>
      </c>
      <c r="B5559" s="278">
        <v>8019.37</v>
      </c>
    </row>
    <row r="5560" spans="1:2" x14ac:dyDescent="0.25">
      <c r="A5560" s="277" t="s">
        <v>14194</v>
      </c>
      <c r="B5560" s="278">
        <v>7280.16</v>
      </c>
    </row>
    <row r="5561" spans="1:2" x14ac:dyDescent="0.25">
      <c r="A5561" s="277" t="s">
        <v>1746</v>
      </c>
      <c r="B5561" s="278">
        <v>8199</v>
      </c>
    </row>
    <row r="5562" spans="1:2" x14ac:dyDescent="0.25">
      <c r="A5562" s="277" t="s">
        <v>14195</v>
      </c>
      <c r="B5562" s="278">
        <v>7434.68</v>
      </c>
    </row>
    <row r="5563" spans="1:2" x14ac:dyDescent="0.25">
      <c r="A5563" s="277" t="s">
        <v>1747</v>
      </c>
      <c r="B5563" s="278">
        <v>8443.18</v>
      </c>
    </row>
    <row r="5564" spans="1:2" x14ac:dyDescent="0.25">
      <c r="A5564" s="277" t="s">
        <v>14196</v>
      </c>
      <c r="B5564" s="278">
        <v>7661.52</v>
      </c>
    </row>
    <row r="5565" spans="1:2" x14ac:dyDescent="0.25">
      <c r="A5565" s="277" t="s">
        <v>1748</v>
      </c>
      <c r="B5565" s="278">
        <v>8748.99</v>
      </c>
    </row>
    <row r="5566" spans="1:2" x14ac:dyDescent="0.25">
      <c r="A5566" s="277" t="s">
        <v>14197</v>
      </c>
      <c r="B5566" s="278">
        <v>7952.47</v>
      </c>
    </row>
    <row r="5567" spans="1:2" x14ac:dyDescent="0.25">
      <c r="A5567" s="277" t="s">
        <v>1749</v>
      </c>
      <c r="B5567" s="278">
        <v>9095.19</v>
      </c>
    </row>
    <row r="5568" spans="1:2" x14ac:dyDescent="0.25">
      <c r="A5568" s="277" t="s">
        <v>14198</v>
      </c>
      <c r="B5568" s="278">
        <v>8269.0499999999993</v>
      </c>
    </row>
    <row r="5569" spans="1:2" x14ac:dyDescent="0.25">
      <c r="A5569" s="277" t="s">
        <v>1750</v>
      </c>
      <c r="B5569" s="278">
        <v>9397.83</v>
      </c>
    </row>
    <row r="5570" spans="1:2" x14ac:dyDescent="0.25">
      <c r="A5570" s="277" t="s">
        <v>14199</v>
      </c>
      <c r="B5570" s="278">
        <v>8541.8700000000008</v>
      </c>
    </row>
    <row r="5571" spans="1:2" x14ac:dyDescent="0.25">
      <c r="A5571" s="277" t="s">
        <v>1751</v>
      </c>
      <c r="B5571" s="278">
        <v>9744.2099999999991</v>
      </c>
    </row>
    <row r="5572" spans="1:2" x14ac:dyDescent="0.25">
      <c r="A5572" s="277" t="s">
        <v>14200</v>
      </c>
      <c r="B5572" s="278">
        <v>8858.43</v>
      </c>
    </row>
    <row r="5573" spans="1:2" x14ac:dyDescent="0.25">
      <c r="A5573" s="277" t="s">
        <v>1752</v>
      </c>
      <c r="B5573" s="278">
        <v>10091.51</v>
      </c>
    </row>
    <row r="5574" spans="1:2" x14ac:dyDescent="0.25">
      <c r="A5574" s="277" t="s">
        <v>14201</v>
      </c>
      <c r="B5574" s="278">
        <v>9176.11</v>
      </c>
    </row>
    <row r="5575" spans="1:2" x14ac:dyDescent="0.25">
      <c r="A5575" s="277" t="s">
        <v>1753</v>
      </c>
      <c r="B5575" s="278">
        <v>10439.1</v>
      </c>
    </row>
    <row r="5576" spans="1:2" x14ac:dyDescent="0.25">
      <c r="A5576" s="277" t="s">
        <v>14202</v>
      </c>
      <c r="B5576" s="278">
        <v>9493.8700000000008</v>
      </c>
    </row>
    <row r="5577" spans="1:2" x14ac:dyDescent="0.25">
      <c r="A5577" s="277" t="s">
        <v>1754</v>
      </c>
      <c r="B5577" s="278">
        <v>10741.05</v>
      </c>
    </row>
    <row r="5578" spans="1:2" x14ac:dyDescent="0.25">
      <c r="A5578" s="277" t="s">
        <v>14203</v>
      </c>
      <c r="B5578" s="278">
        <v>9766</v>
      </c>
    </row>
    <row r="5579" spans="1:2" x14ac:dyDescent="0.25">
      <c r="A5579" s="277" t="s">
        <v>1755</v>
      </c>
      <c r="B5579" s="278">
        <v>11087.92</v>
      </c>
    </row>
    <row r="5580" spans="1:2" x14ac:dyDescent="0.25">
      <c r="A5580" s="277" t="s">
        <v>14204</v>
      </c>
      <c r="B5580" s="278">
        <v>10083.25</v>
      </c>
    </row>
    <row r="5581" spans="1:2" x14ac:dyDescent="0.25">
      <c r="A5581" s="277" t="s">
        <v>1756</v>
      </c>
      <c r="B5581" s="278">
        <v>6495.65</v>
      </c>
    </row>
    <row r="5582" spans="1:2" x14ac:dyDescent="0.25">
      <c r="A5582" s="277" t="s">
        <v>14205</v>
      </c>
      <c r="B5582" s="278">
        <v>5882.32</v>
      </c>
    </row>
    <row r="5583" spans="1:2" x14ac:dyDescent="0.25">
      <c r="A5583" s="277" t="s">
        <v>1757</v>
      </c>
      <c r="B5583" s="278">
        <v>7017.91</v>
      </c>
    </row>
    <row r="5584" spans="1:2" x14ac:dyDescent="0.25">
      <c r="A5584" s="277" t="s">
        <v>14206</v>
      </c>
      <c r="B5584" s="278">
        <v>6359.22</v>
      </c>
    </row>
    <row r="5585" spans="1:2" x14ac:dyDescent="0.25">
      <c r="A5585" s="277" t="s">
        <v>1758</v>
      </c>
      <c r="B5585" s="278">
        <v>7540.14</v>
      </c>
    </row>
    <row r="5586" spans="1:2" x14ac:dyDescent="0.25">
      <c r="A5586" s="277" t="s">
        <v>14207</v>
      </c>
      <c r="B5586" s="278">
        <v>6836.1</v>
      </c>
    </row>
    <row r="5587" spans="1:2" x14ac:dyDescent="0.25">
      <c r="A5587" s="277" t="s">
        <v>1759</v>
      </c>
      <c r="B5587" s="278">
        <v>8257.83</v>
      </c>
    </row>
    <row r="5588" spans="1:2" x14ac:dyDescent="0.25">
      <c r="A5588" s="277" t="s">
        <v>14208</v>
      </c>
      <c r="B5588" s="278">
        <v>7486.12</v>
      </c>
    </row>
    <row r="5589" spans="1:2" x14ac:dyDescent="0.25">
      <c r="A5589" s="277" t="s">
        <v>1760</v>
      </c>
      <c r="B5589" s="278">
        <v>8973.74</v>
      </c>
    </row>
    <row r="5590" spans="1:2" x14ac:dyDescent="0.25">
      <c r="A5590" s="277" t="s">
        <v>14209</v>
      </c>
      <c r="B5590" s="278">
        <v>8134.57</v>
      </c>
    </row>
    <row r="5591" spans="1:2" x14ac:dyDescent="0.25">
      <c r="A5591" s="277" t="s">
        <v>1761</v>
      </c>
      <c r="B5591" s="278">
        <v>9109.61</v>
      </c>
    </row>
    <row r="5592" spans="1:2" x14ac:dyDescent="0.25">
      <c r="A5592" s="277" t="s">
        <v>14210</v>
      </c>
      <c r="B5592" s="278">
        <v>8262.75</v>
      </c>
    </row>
    <row r="5593" spans="1:2" x14ac:dyDescent="0.25">
      <c r="A5593" s="277" t="s">
        <v>1762</v>
      </c>
      <c r="B5593" s="278">
        <v>9179.18</v>
      </c>
    </row>
    <row r="5594" spans="1:2" x14ac:dyDescent="0.25">
      <c r="A5594" s="277" t="s">
        <v>14211</v>
      </c>
      <c r="B5594" s="278">
        <v>8329.14</v>
      </c>
    </row>
    <row r="5595" spans="1:2" x14ac:dyDescent="0.25">
      <c r="A5595" s="277" t="s">
        <v>1763</v>
      </c>
      <c r="B5595" s="278">
        <v>9484.07</v>
      </c>
    </row>
    <row r="5596" spans="1:2" x14ac:dyDescent="0.25">
      <c r="A5596" s="277" t="s">
        <v>14212</v>
      </c>
      <c r="B5596" s="278">
        <v>8619.31</v>
      </c>
    </row>
    <row r="5597" spans="1:2" x14ac:dyDescent="0.25">
      <c r="A5597" s="277" t="s">
        <v>1764</v>
      </c>
      <c r="B5597" s="278">
        <v>9786.66</v>
      </c>
    </row>
    <row r="5598" spans="1:2" x14ac:dyDescent="0.25">
      <c r="A5598" s="277" t="s">
        <v>14213</v>
      </c>
      <c r="B5598" s="278">
        <v>8892.07</v>
      </c>
    </row>
    <row r="5599" spans="1:2" x14ac:dyDescent="0.25">
      <c r="A5599" s="277" t="s">
        <v>1765</v>
      </c>
      <c r="B5599" s="278">
        <v>10134.24</v>
      </c>
    </row>
    <row r="5600" spans="1:2" x14ac:dyDescent="0.25">
      <c r="A5600" s="277" t="s">
        <v>14214</v>
      </c>
      <c r="B5600" s="278">
        <v>9209.84</v>
      </c>
    </row>
    <row r="5601" spans="1:2" x14ac:dyDescent="0.25">
      <c r="A5601" s="277" t="s">
        <v>1766</v>
      </c>
      <c r="B5601" s="278">
        <v>10480.39</v>
      </c>
    </row>
    <row r="5602" spans="1:2" x14ac:dyDescent="0.25">
      <c r="A5602" s="277" t="s">
        <v>14215</v>
      </c>
      <c r="B5602" s="278">
        <v>9526.3700000000008</v>
      </c>
    </row>
    <row r="5603" spans="1:2" x14ac:dyDescent="0.25">
      <c r="A5603" s="277" t="s">
        <v>1767</v>
      </c>
      <c r="B5603" s="278">
        <v>10827.98</v>
      </c>
    </row>
    <row r="5604" spans="1:2" x14ac:dyDescent="0.25">
      <c r="A5604" s="277" t="s">
        <v>14216</v>
      </c>
      <c r="B5604" s="278">
        <v>9844.14</v>
      </c>
    </row>
    <row r="5605" spans="1:2" x14ac:dyDescent="0.25">
      <c r="A5605" s="277" t="s">
        <v>1768</v>
      </c>
      <c r="B5605" s="278">
        <v>11130.56</v>
      </c>
    </row>
    <row r="5606" spans="1:2" x14ac:dyDescent="0.25">
      <c r="A5606" s="277" t="s">
        <v>14217</v>
      </c>
      <c r="B5606" s="278">
        <v>10116.9</v>
      </c>
    </row>
    <row r="5607" spans="1:2" x14ac:dyDescent="0.25">
      <c r="A5607" s="277" t="s">
        <v>1769</v>
      </c>
      <c r="B5607" s="278">
        <v>11476.66</v>
      </c>
    </row>
    <row r="5608" spans="1:2" x14ac:dyDescent="0.25">
      <c r="A5608" s="277" t="s">
        <v>14218</v>
      </c>
      <c r="B5608" s="278">
        <v>10433.379999999999</v>
      </c>
    </row>
    <row r="5609" spans="1:2" x14ac:dyDescent="0.25">
      <c r="A5609" s="277" t="s">
        <v>1770</v>
      </c>
      <c r="B5609" s="278">
        <v>11824.3</v>
      </c>
    </row>
    <row r="5610" spans="1:2" x14ac:dyDescent="0.25">
      <c r="A5610" s="277" t="s">
        <v>14219</v>
      </c>
      <c r="B5610" s="278">
        <v>10751.2</v>
      </c>
    </row>
    <row r="5611" spans="1:2" x14ac:dyDescent="0.25">
      <c r="A5611" s="277" t="s">
        <v>1771</v>
      </c>
      <c r="B5611" s="278">
        <v>7315.14</v>
      </c>
    </row>
    <row r="5612" spans="1:2" x14ac:dyDescent="0.25">
      <c r="A5612" s="277" t="s">
        <v>14220</v>
      </c>
      <c r="B5612" s="278">
        <v>6622.31</v>
      </c>
    </row>
    <row r="5613" spans="1:2" x14ac:dyDescent="0.25">
      <c r="A5613" s="277" t="s">
        <v>1772</v>
      </c>
      <c r="B5613" s="278">
        <v>7866.47</v>
      </c>
    </row>
    <row r="5614" spans="1:2" x14ac:dyDescent="0.25">
      <c r="A5614" s="277" t="s">
        <v>14221</v>
      </c>
      <c r="B5614" s="278">
        <v>7125.22</v>
      </c>
    </row>
    <row r="5615" spans="1:2" x14ac:dyDescent="0.25">
      <c r="A5615" s="277" t="s">
        <v>1773</v>
      </c>
      <c r="B5615" s="278">
        <v>8426.52</v>
      </c>
    </row>
    <row r="5616" spans="1:2" x14ac:dyDescent="0.25">
      <c r="A5616" s="277" t="s">
        <v>14222</v>
      </c>
      <c r="B5616" s="278">
        <v>7636.15</v>
      </c>
    </row>
    <row r="5617" spans="1:2" x14ac:dyDescent="0.25">
      <c r="A5617" s="277" t="s">
        <v>1774</v>
      </c>
      <c r="B5617" s="278">
        <v>8944.81</v>
      </c>
    </row>
    <row r="5618" spans="1:2" x14ac:dyDescent="0.25">
      <c r="A5618" s="277" t="s">
        <v>14223</v>
      </c>
      <c r="B5618" s="278">
        <v>8105.08</v>
      </c>
    </row>
    <row r="5619" spans="1:2" x14ac:dyDescent="0.25">
      <c r="A5619" s="277" t="s">
        <v>1775</v>
      </c>
      <c r="B5619" s="278">
        <v>9745.94</v>
      </c>
    </row>
    <row r="5620" spans="1:2" x14ac:dyDescent="0.25">
      <c r="A5620" s="277" t="s">
        <v>14224</v>
      </c>
      <c r="B5620" s="278">
        <v>8834.2199999999993</v>
      </c>
    </row>
    <row r="5621" spans="1:2" x14ac:dyDescent="0.25">
      <c r="A5621" s="277" t="s">
        <v>1776</v>
      </c>
      <c r="B5621" s="278">
        <v>10107.32</v>
      </c>
    </row>
    <row r="5622" spans="1:2" x14ac:dyDescent="0.25">
      <c r="A5622" s="277" t="s">
        <v>14225</v>
      </c>
      <c r="B5622" s="278">
        <v>9170.5499999999993</v>
      </c>
    </row>
    <row r="5623" spans="1:2" x14ac:dyDescent="0.25">
      <c r="A5623" s="277" t="s">
        <v>1777</v>
      </c>
      <c r="B5623" s="278">
        <v>10301.67</v>
      </c>
    </row>
    <row r="5624" spans="1:2" x14ac:dyDescent="0.25">
      <c r="A5624" s="277" t="s">
        <v>14226</v>
      </c>
      <c r="B5624" s="278">
        <v>9342.09</v>
      </c>
    </row>
    <row r="5625" spans="1:2" x14ac:dyDescent="0.25">
      <c r="A5625" s="277" t="s">
        <v>1778</v>
      </c>
      <c r="B5625" s="278">
        <v>10675.98</v>
      </c>
    </row>
    <row r="5626" spans="1:2" x14ac:dyDescent="0.25">
      <c r="A5626" s="277" t="s">
        <v>14227</v>
      </c>
      <c r="B5626" s="278">
        <v>9680.73</v>
      </c>
    </row>
    <row r="5627" spans="1:2" x14ac:dyDescent="0.25">
      <c r="A5627" s="277" t="s">
        <v>1779</v>
      </c>
      <c r="B5627" s="278">
        <v>10715.77</v>
      </c>
    </row>
    <row r="5628" spans="1:2" x14ac:dyDescent="0.25">
      <c r="A5628" s="277" t="s">
        <v>14228</v>
      </c>
      <c r="B5628" s="278">
        <v>9734.3700000000008</v>
      </c>
    </row>
    <row r="5629" spans="1:2" x14ac:dyDescent="0.25">
      <c r="A5629" s="277" t="s">
        <v>1780</v>
      </c>
      <c r="B5629" s="278">
        <v>11062.21</v>
      </c>
    </row>
    <row r="5630" spans="1:2" x14ac:dyDescent="0.25">
      <c r="A5630" s="277" t="s">
        <v>14229</v>
      </c>
      <c r="B5630" s="278">
        <v>10051.19</v>
      </c>
    </row>
    <row r="5631" spans="1:2" x14ac:dyDescent="0.25">
      <c r="A5631" s="277" t="s">
        <v>1781</v>
      </c>
      <c r="B5631" s="278">
        <v>11409.8</v>
      </c>
    </row>
    <row r="5632" spans="1:2" x14ac:dyDescent="0.25">
      <c r="A5632" s="277" t="s">
        <v>14230</v>
      </c>
      <c r="B5632" s="278">
        <v>10368.959999999999</v>
      </c>
    </row>
    <row r="5633" spans="1:2" x14ac:dyDescent="0.25">
      <c r="A5633" s="277" t="s">
        <v>1782</v>
      </c>
      <c r="B5633" s="278">
        <v>11712.38</v>
      </c>
    </row>
    <row r="5634" spans="1:2" x14ac:dyDescent="0.25">
      <c r="A5634" s="277" t="s">
        <v>14231</v>
      </c>
      <c r="B5634" s="278">
        <v>10641.73</v>
      </c>
    </row>
    <row r="5635" spans="1:2" x14ac:dyDescent="0.25">
      <c r="A5635" s="277" t="s">
        <v>1783</v>
      </c>
      <c r="B5635" s="278">
        <v>12058.53</v>
      </c>
    </row>
    <row r="5636" spans="1:2" x14ac:dyDescent="0.25">
      <c r="A5636" s="277" t="s">
        <v>14232</v>
      </c>
      <c r="B5636" s="278">
        <v>10958.26</v>
      </c>
    </row>
    <row r="5637" spans="1:2" x14ac:dyDescent="0.25">
      <c r="A5637" s="277" t="s">
        <v>1784</v>
      </c>
      <c r="B5637" s="278">
        <v>12406.12</v>
      </c>
    </row>
    <row r="5638" spans="1:2" x14ac:dyDescent="0.25">
      <c r="A5638" s="277" t="s">
        <v>14233</v>
      </c>
      <c r="B5638" s="278">
        <v>11276.02</v>
      </c>
    </row>
    <row r="5639" spans="1:2" x14ac:dyDescent="0.25">
      <c r="A5639" s="277" t="s">
        <v>1785</v>
      </c>
      <c r="B5639" s="278">
        <v>12753.7</v>
      </c>
    </row>
    <row r="5640" spans="1:2" x14ac:dyDescent="0.25">
      <c r="A5640" s="277" t="s">
        <v>14234</v>
      </c>
      <c r="B5640" s="278">
        <v>11593.79</v>
      </c>
    </row>
    <row r="5641" spans="1:2" x14ac:dyDescent="0.25">
      <c r="A5641" s="277" t="s">
        <v>7416</v>
      </c>
      <c r="B5641" s="278">
        <v>8810.2000000000007</v>
      </c>
    </row>
    <row r="5642" spans="1:2" x14ac:dyDescent="0.25">
      <c r="A5642" s="277" t="s">
        <v>14235</v>
      </c>
      <c r="B5642" s="278">
        <v>7943.5</v>
      </c>
    </row>
    <row r="5643" spans="1:2" x14ac:dyDescent="0.25">
      <c r="A5643" s="277" t="s">
        <v>7417</v>
      </c>
      <c r="B5643" s="278">
        <v>9002.42</v>
      </c>
    </row>
    <row r="5644" spans="1:2" x14ac:dyDescent="0.25">
      <c r="A5644" s="277" t="s">
        <v>14236</v>
      </c>
      <c r="B5644" s="278">
        <v>8125.69</v>
      </c>
    </row>
    <row r="5645" spans="1:2" x14ac:dyDescent="0.25">
      <c r="A5645" s="277" t="s">
        <v>7418</v>
      </c>
      <c r="B5645" s="278">
        <v>9694.5400000000009</v>
      </c>
    </row>
    <row r="5646" spans="1:2" x14ac:dyDescent="0.25">
      <c r="A5646" s="277" t="s">
        <v>14237</v>
      </c>
      <c r="B5646" s="278">
        <v>8735.41</v>
      </c>
    </row>
    <row r="5647" spans="1:2" x14ac:dyDescent="0.25">
      <c r="A5647" s="277" t="s">
        <v>7419</v>
      </c>
      <c r="B5647" s="278">
        <v>9711.16</v>
      </c>
    </row>
    <row r="5648" spans="1:2" x14ac:dyDescent="0.25">
      <c r="A5648" s="277" t="s">
        <v>14238</v>
      </c>
      <c r="B5648" s="278">
        <v>8800.8700000000008</v>
      </c>
    </row>
    <row r="5649" spans="1:2" x14ac:dyDescent="0.25">
      <c r="A5649" s="277" t="s">
        <v>7420</v>
      </c>
      <c r="B5649" s="278">
        <v>10557</v>
      </c>
    </row>
    <row r="5650" spans="1:2" x14ac:dyDescent="0.25">
      <c r="A5650" s="277" t="s">
        <v>14239</v>
      </c>
      <c r="B5650" s="278">
        <v>9570.4500000000007</v>
      </c>
    </row>
    <row r="5651" spans="1:2" x14ac:dyDescent="0.25">
      <c r="A5651" s="277" t="s">
        <v>7421</v>
      </c>
      <c r="B5651" s="278">
        <v>11184.71</v>
      </c>
    </row>
    <row r="5652" spans="1:2" x14ac:dyDescent="0.25">
      <c r="A5652" s="277" t="s">
        <v>14240</v>
      </c>
      <c r="B5652" s="278">
        <v>10145.219999999999</v>
      </c>
    </row>
    <row r="5653" spans="1:2" x14ac:dyDescent="0.25">
      <c r="A5653" s="277" t="s">
        <v>7422</v>
      </c>
      <c r="B5653" s="278">
        <v>11274.03</v>
      </c>
    </row>
    <row r="5654" spans="1:2" x14ac:dyDescent="0.25">
      <c r="A5654" s="277" t="s">
        <v>14241</v>
      </c>
      <c r="B5654" s="278">
        <v>10220.75</v>
      </c>
    </row>
    <row r="5655" spans="1:2" x14ac:dyDescent="0.25">
      <c r="A5655" s="277" t="s">
        <v>7423</v>
      </c>
      <c r="B5655" s="278">
        <v>11570.43</v>
      </c>
    </row>
    <row r="5656" spans="1:2" x14ac:dyDescent="0.25">
      <c r="A5656" s="277" t="s">
        <v>14242</v>
      </c>
      <c r="B5656" s="278">
        <v>10496.36</v>
      </c>
    </row>
    <row r="5657" spans="1:2" x14ac:dyDescent="0.25">
      <c r="A5657" s="277" t="s">
        <v>7424</v>
      </c>
      <c r="B5657" s="278">
        <v>11707.23</v>
      </c>
    </row>
    <row r="5658" spans="1:2" x14ac:dyDescent="0.25">
      <c r="A5658" s="277" t="s">
        <v>14243</v>
      </c>
      <c r="B5658" s="278">
        <v>10632.74</v>
      </c>
    </row>
    <row r="5659" spans="1:2" x14ac:dyDescent="0.25">
      <c r="A5659" s="277" t="s">
        <v>7425</v>
      </c>
      <c r="B5659" s="278">
        <v>11976.38</v>
      </c>
    </row>
    <row r="5660" spans="1:2" x14ac:dyDescent="0.25">
      <c r="A5660" s="277" t="s">
        <v>14244</v>
      </c>
      <c r="B5660" s="278">
        <v>10872.16</v>
      </c>
    </row>
    <row r="5661" spans="1:2" x14ac:dyDescent="0.25">
      <c r="A5661" s="277" t="s">
        <v>7426</v>
      </c>
      <c r="B5661" s="278">
        <v>12329.05</v>
      </c>
    </row>
    <row r="5662" spans="1:2" x14ac:dyDescent="0.25">
      <c r="A5662" s="277" t="s">
        <v>14245</v>
      </c>
      <c r="B5662" s="278">
        <v>11198.73</v>
      </c>
    </row>
    <row r="5663" spans="1:2" x14ac:dyDescent="0.25">
      <c r="A5663" s="277" t="s">
        <v>7427</v>
      </c>
      <c r="B5663" s="278">
        <v>12642.73</v>
      </c>
    </row>
    <row r="5664" spans="1:2" x14ac:dyDescent="0.25">
      <c r="A5664" s="277" t="s">
        <v>14246</v>
      </c>
      <c r="B5664" s="278">
        <v>11487.12</v>
      </c>
    </row>
    <row r="5665" spans="1:2" x14ac:dyDescent="0.25">
      <c r="A5665" s="277" t="s">
        <v>7428</v>
      </c>
      <c r="B5665" s="278">
        <v>13050.56</v>
      </c>
    </row>
    <row r="5666" spans="1:2" x14ac:dyDescent="0.25">
      <c r="A5666" s="277" t="s">
        <v>14247</v>
      </c>
      <c r="B5666" s="278">
        <v>11857.08</v>
      </c>
    </row>
    <row r="5667" spans="1:2" x14ac:dyDescent="0.25">
      <c r="A5667" s="277" t="s">
        <v>7429</v>
      </c>
      <c r="B5667" s="278">
        <v>13398.14</v>
      </c>
    </row>
    <row r="5668" spans="1:2" x14ac:dyDescent="0.25">
      <c r="A5668" s="277" t="s">
        <v>14248</v>
      </c>
      <c r="B5668" s="278">
        <v>12174.85</v>
      </c>
    </row>
    <row r="5669" spans="1:2" x14ac:dyDescent="0.25">
      <c r="A5669" s="277" t="s">
        <v>7430</v>
      </c>
      <c r="B5669" s="278">
        <v>13713.69</v>
      </c>
    </row>
    <row r="5670" spans="1:2" x14ac:dyDescent="0.25">
      <c r="A5670" s="277" t="s">
        <v>14249</v>
      </c>
      <c r="B5670" s="278">
        <v>12458.84</v>
      </c>
    </row>
    <row r="5671" spans="1:2" x14ac:dyDescent="0.25">
      <c r="A5671" s="277" t="s">
        <v>1786</v>
      </c>
      <c r="B5671" s="278">
        <v>9891.5499999999993</v>
      </c>
    </row>
    <row r="5672" spans="1:2" x14ac:dyDescent="0.25">
      <c r="A5672" s="277" t="s">
        <v>14250</v>
      </c>
      <c r="B5672" s="278">
        <v>8906.0499999999993</v>
      </c>
    </row>
    <row r="5673" spans="1:2" x14ac:dyDescent="0.25">
      <c r="A5673" s="277" t="s">
        <v>1787</v>
      </c>
      <c r="B5673" s="278">
        <v>10094.32</v>
      </c>
    </row>
    <row r="5674" spans="1:2" x14ac:dyDescent="0.25">
      <c r="A5674" s="277" t="s">
        <v>14251</v>
      </c>
      <c r="B5674" s="278">
        <v>9082.1200000000008</v>
      </c>
    </row>
    <row r="5675" spans="1:2" x14ac:dyDescent="0.25">
      <c r="A5675" s="277" t="s">
        <v>1788</v>
      </c>
      <c r="B5675" s="278">
        <v>10251.15</v>
      </c>
    </row>
    <row r="5676" spans="1:2" x14ac:dyDescent="0.25">
      <c r="A5676" s="277" t="s">
        <v>14252</v>
      </c>
      <c r="B5676" s="278">
        <v>9224.16</v>
      </c>
    </row>
    <row r="5677" spans="1:2" x14ac:dyDescent="0.25">
      <c r="A5677" s="277" t="s">
        <v>1789</v>
      </c>
      <c r="B5677" s="278">
        <v>10680.21</v>
      </c>
    </row>
    <row r="5678" spans="1:2" x14ac:dyDescent="0.25">
      <c r="A5678" s="277" t="s">
        <v>14253</v>
      </c>
      <c r="B5678" s="278">
        <v>9672.31</v>
      </c>
    </row>
    <row r="5679" spans="1:2" x14ac:dyDescent="0.25">
      <c r="A5679" s="277" t="s">
        <v>1790</v>
      </c>
      <c r="B5679" s="278">
        <v>11368.06</v>
      </c>
    </row>
    <row r="5680" spans="1:2" x14ac:dyDescent="0.25">
      <c r="A5680" s="277" t="s">
        <v>14254</v>
      </c>
      <c r="B5680" s="278">
        <v>10306.69</v>
      </c>
    </row>
    <row r="5681" spans="1:2" x14ac:dyDescent="0.25">
      <c r="A5681" s="277" t="s">
        <v>1791</v>
      </c>
      <c r="B5681" s="278">
        <v>12216.55</v>
      </c>
    </row>
    <row r="5682" spans="1:2" x14ac:dyDescent="0.25">
      <c r="A5682" s="277" t="s">
        <v>14255</v>
      </c>
      <c r="B5682" s="278">
        <v>11074.32</v>
      </c>
    </row>
    <row r="5683" spans="1:2" x14ac:dyDescent="0.25">
      <c r="A5683" s="277" t="s">
        <v>1792</v>
      </c>
      <c r="B5683" s="278">
        <v>12297.75</v>
      </c>
    </row>
    <row r="5684" spans="1:2" x14ac:dyDescent="0.25">
      <c r="A5684" s="277" t="s">
        <v>14256</v>
      </c>
      <c r="B5684" s="278">
        <v>11150.78</v>
      </c>
    </row>
    <row r="5685" spans="1:2" x14ac:dyDescent="0.25">
      <c r="A5685" s="277" t="s">
        <v>1793</v>
      </c>
      <c r="B5685" s="278">
        <v>12374.89</v>
      </c>
    </row>
    <row r="5686" spans="1:2" x14ac:dyDescent="0.25">
      <c r="A5686" s="277" t="s">
        <v>14257</v>
      </c>
      <c r="B5686" s="278">
        <v>11221.99</v>
      </c>
    </row>
    <row r="5687" spans="1:2" x14ac:dyDescent="0.25">
      <c r="A5687" s="277" t="s">
        <v>1794</v>
      </c>
      <c r="B5687" s="278">
        <v>12679.33</v>
      </c>
    </row>
    <row r="5688" spans="1:2" x14ac:dyDescent="0.25">
      <c r="A5688" s="277" t="s">
        <v>14258</v>
      </c>
      <c r="B5688" s="278">
        <v>11511.74</v>
      </c>
    </row>
    <row r="5689" spans="1:2" x14ac:dyDescent="0.25">
      <c r="A5689" s="277" t="s">
        <v>1795</v>
      </c>
      <c r="B5689" s="278">
        <v>12981.92</v>
      </c>
    </row>
    <row r="5690" spans="1:2" x14ac:dyDescent="0.25">
      <c r="A5690" s="277" t="s">
        <v>14259</v>
      </c>
      <c r="B5690" s="278">
        <v>11784.5</v>
      </c>
    </row>
    <row r="5691" spans="1:2" x14ac:dyDescent="0.25">
      <c r="A5691" s="277" t="s">
        <v>1796</v>
      </c>
      <c r="B5691" s="278">
        <v>13273.97</v>
      </c>
    </row>
    <row r="5692" spans="1:2" x14ac:dyDescent="0.25">
      <c r="A5692" s="277" t="s">
        <v>14260</v>
      </c>
      <c r="B5692" s="278">
        <v>12054.16</v>
      </c>
    </row>
    <row r="5693" spans="1:2" x14ac:dyDescent="0.25">
      <c r="A5693" s="277" t="s">
        <v>1797</v>
      </c>
      <c r="B5693" s="278">
        <v>13677.15</v>
      </c>
    </row>
    <row r="5694" spans="1:2" x14ac:dyDescent="0.25">
      <c r="A5694" s="277" t="s">
        <v>14261</v>
      </c>
      <c r="B5694" s="278">
        <v>12420.09</v>
      </c>
    </row>
    <row r="5695" spans="1:2" x14ac:dyDescent="0.25">
      <c r="A5695" s="277" t="s">
        <v>1798</v>
      </c>
      <c r="B5695" s="278">
        <v>14023.24</v>
      </c>
    </row>
    <row r="5696" spans="1:2" x14ac:dyDescent="0.25">
      <c r="A5696" s="277" t="s">
        <v>14262</v>
      </c>
      <c r="B5696" s="278">
        <v>12736.57</v>
      </c>
    </row>
    <row r="5697" spans="1:2" x14ac:dyDescent="0.25">
      <c r="A5697" s="277" t="s">
        <v>1799</v>
      </c>
      <c r="B5697" s="278">
        <v>14325.83</v>
      </c>
    </row>
    <row r="5698" spans="1:2" x14ac:dyDescent="0.25">
      <c r="A5698" s="277" t="s">
        <v>14263</v>
      </c>
      <c r="B5698" s="278">
        <v>13009.33</v>
      </c>
    </row>
    <row r="5699" spans="1:2" x14ac:dyDescent="0.25">
      <c r="A5699" s="277" t="s">
        <v>1800</v>
      </c>
      <c r="B5699" s="278">
        <v>14673</v>
      </c>
    </row>
    <row r="5700" spans="1:2" x14ac:dyDescent="0.25">
      <c r="A5700" s="277" t="s">
        <v>14264</v>
      </c>
      <c r="B5700" s="278">
        <v>13326.74</v>
      </c>
    </row>
    <row r="5701" spans="1:2" x14ac:dyDescent="0.25">
      <c r="A5701" s="277" t="s">
        <v>1801</v>
      </c>
      <c r="B5701" s="278">
        <v>12988.95</v>
      </c>
    </row>
    <row r="5702" spans="1:2" x14ac:dyDescent="0.25">
      <c r="A5702" s="277" t="s">
        <v>14265</v>
      </c>
      <c r="B5702" s="278">
        <v>11749.95</v>
      </c>
    </row>
    <row r="5703" spans="1:2" x14ac:dyDescent="0.25">
      <c r="A5703" s="277" t="s">
        <v>1802</v>
      </c>
      <c r="B5703" s="278">
        <v>14403.25</v>
      </c>
    </row>
    <row r="5704" spans="1:2" x14ac:dyDescent="0.25">
      <c r="A5704" s="277" t="s">
        <v>14266</v>
      </c>
      <c r="B5704" s="278">
        <v>13045.8</v>
      </c>
    </row>
    <row r="5705" spans="1:2" x14ac:dyDescent="0.25">
      <c r="A5705" s="277" t="s">
        <v>1803</v>
      </c>
      <c r="B5705" s="278">
        <v>15810.17</v>
      </c>
    </row>
    <row r="5706" spans="1:2" x14ac:dyDescent="0.25">
      <c r="A5706" s="277" t="s">
        <v>14267</v>
      </c>
      <c r="B5706" s="278">
        <v>14321.39</v>
      </c>
    </row>
    <row r="5707" spans="1:2" x14ac:dyDescent="0.25">
      <c r="A5707" s="277" t="s">
        <v>1804</v>
      </c>
      <c r="B5707" s="278">
        <v>17800.189999999999</v>
      </c>
    </row>
    <row r="5708" spans="1:2" x14ac:dyDescent="0.25">
      <c r="A5708" s="277" t="s">
        <v>14268</v>
      </c>
      <c r="B5708" s="278">
        <v>16124.05</v>
      </c>
    </row>
    <row r="5709" spans="1:2" x14ac:dyDescent="0.25">
      <c r="A5709" s="277" t="s">
        <v>1805</v>
      </c>
      <c r="B5709" s="278">
        <v>18025.189999999999</v>
      </c>
    </row>
    <row r="5710" spans="1:2" x14ac:dyDescent="0.25">
      <c r="A5710" s="277" t="s">
        <v>14269</v>
      </c>
      <c r="B5710" s="278">
        <v>16346.53</v>
      </c>
    </row>
    <row r="5711" spans="1:2" x14ac:dyDescent="0.25">
      <c r="A5711" s="277" t="s">
        <v>1806</v>
      </c>
      <c r="B5711" s="278">
        <v>18126.73</v>
      </c>
    </row>
    <row r="5712" spans="1:2" x14ac:dyDescent="0.25">
      <c r="A5712" s="277" t="s">
        <v>14270</v>
      </c>
      <c r="B5712" s="278">
        <v>16440.66</v>
      </c>
    </row>
    <row r="5713" spans="1:2" x14ac:dyDescent="0.25">
      <c r="A5713" s="277" t="s">
        <v>1807</v>
      </c>
      <c r="B5713" s="278">
        <v>18391.95</v>
      </c>
    </row>
    <row r="5714" spans="1:2" x14ac:dyDescent="0.25">
      <c r="A5714" s="277" t="s">
        <v>14271</v>
      </c>
      <c r="B5714" s="278">
        <v>16663.46</v>
      </c>
    </row>
    <row r="5715" spans="1:2" x14ac:dyDescent="0.25">
      <c r="A5715" s="277" t="s">
        <v>1808</v>
      </c>
      <c r="B5715" s="278">
        <v>18840.96</v>
      </c>
    </row>
    <row r="5716" spans="1:2" x14ac:dyDescent="0.25">
      <c r="A5716" s="277" t="s">
        <v>14272</v>
      </c>
      <c r="B5716" s="278">
        <v>17069.189999999999</v>
      </c>
    </row>
    <row r="5717" spans="1:2" x14ac:dyDescent="0.25">
      <c r="A5717" s="277" t="s">
        <v>1809</v>
      </c>
      <c r="B5717" s="278">
        <v>19165.009999999998</v>
      </c>
    </row>
    <row r="5718" spans="1:2" x14ac:dyDescent="0.25">
      <c r="A5718" s="277" t="s">
        <v>14273</v>
      </c>
      <c r="B5718" s="278">
        <v>17360.66</v>
      </c>
    </row>
    <row r="5719" spans="1:2" x14ac:dyDescent="0.25">
      <c r="A5719" s="277" t="s">
        <v>1810</v>
      </c>
      <c r="B5719" s="278">
        <v>19694.04</v>
      </c>
    </row>
    <row r="5720" spans="1:2" x14ac:dyDescent="0.25">
      <c r="A5720" s="277" t="s">
        <v>14274</v>
      </c>
      <c r="B5720" s="278">
        <v>17835.73</v>
      </c>
    </row>
    <row r="5721" spans="1:2" x14ac:dyDescent="0.25">
      <c r="A5721" s="277" t="s">
        <v>1811</v>
      </c>
      <c r="B5721" s="278">
        <v>20144.11</v>
      </c>
    </row>
    <row r="5722" spans="1:2" x14ac:dyDescent="0.25">
      <c r="A5722" s="277" t="s">
        <v>14275</v>
      </c>
      <c r="B5722" s="278">
        <v>18242.810000000001</v>
      </c>
    </row>
    <row r="5723" spans="1:2" x14ac:dyDescent="0.25">
      <c r="A5723" s="277" t="s">
        <v>1812</v>
      </c>
      <c r="B5723" s="278">
        <v>20627.580000000002</v>
      </c>
    </row>
    <row r="5724" spans="1:2" x14ac:dyDescent="0.25">
      <c r="A5724" s="277" t="s">
        <v>14276</v>
      </c>
      <c r="B5724" s="278">
        <v>18677.98</v>
      </c>
    </row>
    <row r="5725" spans="1:2" x14ac:dyDescent="0.25">
      <c r="A5725" s="277" t="s">
        <v>1813</v>
      </c>
      <c r="B5725" s="278">
        <v>21031.78</v>
      </c>
    </row>
    <row r="5726" spans="1:2" x14ac:dyDescent="0.25">
      <c r="A5726" s="277" t="s">
        <v>14277</v>
      </c>
      <c r="B5726" s="278">
        <v>19038.88</v>
      </c>
    </row>
    <row r="5727" spans="1:2" x14ac:dyDescent="0.25">
      <c r="A5727" s="277" t="s">
        <v>1814</v>
      </c>
      <c r="B5727" s="278">
        <v>2494.46</v>
      </c>
    </row>
    <row r="5728" spans="1:2" x14ac:dyDescent="0.25">
      <c r="A5728" s="277" t="s">
        <v>14278</v>
      </c>
      <c r="B5728" s="278">
        <v>2356.4899999999998</v>
      </c>
    </row>
    <row r="5729" spans="1:2" x14ac:dyDescent="0.25">
      <c r="A5729" s="277" t="s">
        <v>1815</v>
      </c>
      <c r="B5729" s="278">
        <v>2623.45</v>
      </c>
    </row>
    <row r="5730" spans="1:2" x14ac:dyDescent="0.25">
      <c r="A5730" s="277" t="s">
        <v>14279</v>
      </c>
      <c r="B5730" s="278">
        <v>2473.75</v>
      </c>
    </row>
    <row r="5731" spans="1:2" x14ac:dyDescent="0.25">
      <c r="A5731" s="277" t="s">
        <v>1816</v>
      </c>
      <c r="B5731" s="278">
        <v>2861.16</v>
      </c>
    </row>
    <row r="5732" spans="1:2" x14ac:dyDescent="0.25">
      <c r="A5732" s="277" t="s">
        <v>14280</v>
      </c>
      <c r="B5732" s="278">
        <v>2702.33</v>
      </c>
    </row>
    <row r="5733" spans="1:2" x14ac:dyDescent="0.25">
      <c r="A5733" s="277" t="s">
        <v>1817</v>
      </c>
      <c r="B5733" s="278">
        <v>3202.07</v>
      </c>
    </row>
    <row r="5734" spans="1:2" x14ac:dyDescent="0.25">
      <c r="A5734" s="277" t="s">
        <v>14281</v>
      </c>
      <c r="B5734" s="278">
        <v>3019.99</v>
      </c>
    </row>
    <row r="5735" spans="1:2" x14ac:dyDescent="0.25">
      <c r="A5735" s="277" t="s">
        <v>1818</v>
      </c>
      <c r="B5735" s="278">
        <v>3585.56</v>
      </c>
    </row>
    <row r="5736" spans="1:2" x14ac:dyDescent="0.25">
      <c r="A5736" s="277" t="s">
        <v>14282</v>
      </c>
      <c r="B5736" s="278">
        <v>3376.81</v>
      </c>
    </row>
    <row r="5737" spans="1:2" x14ac:dyDescent="0.25">
      <c r="A5737" s="277" t="s">
        <v>1819</v>
      </c>
      <c r="B5737" s="278">
        <v>444.27</v>
      </c>
    </row>
    <row r="5738" spans="1:2" x14ac:dyDescent="0.25">
      <c r="A5738" s="277" t="s">
        <v>14283</v>
      </c>
      <c r="B5738" s="278">
        <v>414.53</v>
      </c>
    </row>
    <row r="5739" spans="1:2" x14ac:dyDescent="0.25">
      <c r="A5739" s="277" t="s">
        <v>1820</v>
      </c>
      <c r="B5739" s="278">
        <v>534.27</v>
      </c>
    </row>
    <row r="5740" spans="1:2" x14ac:dyDescent="0.25">
      <c r="A5740" s="277" t="s">
        <v>14284</v>
      </c>
      <c r="B5740" s="278">
        <v>497.59</v>
      </c>
    </row>
    <row r="5741" spans="1:2" x14ac:dyDescent="0.25">
      <c r="A5741" s="277" t="s">
        <v>1821</v>
      </c>
      <c r="B5741" s="278">
        <v>781.51</v>
      </c>
    </row>
    <row r="5742" spans="1:2" x14ac:dyDescent="0.25">
      <c r="A5742" s="277" t="s">
        <v>14285</v>
      </c>
      <c r="B5742" s="278">
        <v>728.96</v>
      </c>
    </row>
    <row r="5743" spans="1:2" x14ac:dyDescent="0.25">
      <c r="A5743" s="277" t="s">
        <v>1822</v>
      </c>
      <c r="B5743" s="278">
        <v>1026.6300000000001</v>
      </c>
    </row>
    <row r="5744" spans="1:2" x14ac:dyDescent="0.25">
      <c r="A5744" s="277" t="s">
        <v>14286</v>
      </c>
      <c r="B5744" s="278">
        <v>956.35</v>
      </c>
    </row>
    <row r="5745" spans="1:2" x14ac:dyDescent="0.25">
      <c r="A5745" s="277" t="s">
        <v>7431</v>
      </c>
      <c r="B5745" s="278">
        <v>1615.79</v>
      </c>
    </row>
    <row r="5746" spans="1:2" x14ac:dyDescent="0.25">
      <c r="A5746" s="277" t="s">
        <v>14287</v>
      </c>
      <c r="B5746" s="278">
        <v>1502.37</v>
      </c>
    </row>
    <row r="5747" spans="1:2" x14ac:dyDescent="0.25">
      <c r="A5747" s="277" t="s">
        <v>1823</v>
      </c>
      <c r="B5747" s="278">
        <v>513.26</v>
      </c>
    </row>
    <row r="5748" spans="1:2" x14ac:dyDescent="0.25">
      <c r="A5748" s="277" t="s">
        <v>14288</v>
      </c>
      <c r="B5748" s="278">
        <v>479.33</v>
      </c>
    </row>
    <row r="5749" spans="1:2" x14ac:dyDescent="0.25">
      <c r="A5749" s="277" t="s">
        <v>1824</v>
      </c>
      <c r="B5749" s="278">
        <v>627.74</v>
      </c>
    </row>
    <row r="5750" spans="1:2" x14ac:dyDescent="0.25">
      <c r="A5750" s="277" t="s">
        <v>14289</v>
      </c>
      <c r="B5750" s="278">
        <v>584.70000000000005</v>
      </c>
    </row>
    <row r="5751" spans="1:2" x14ac:dyDescent="0.25">
      <c r="A5751" s="277" t="s">
        <v>1825</v>
      </c>
      <c r="B5751" s="278">
        <v>882.07</v>
      </c>
    </row>
    <row r="5752" spans="1:2" x14ac:dyDescent="0.25">
      <c r="A5752" s="277" t="s">
        <v>14290</v>
      </c>
      <c r="B5752" s="278">
        <v>823.36</v>
      </c>
    </row>
    <row r="5753" spans="1:2" x14ac:dyDescent="0.25">
      <c r="A5753" s="277" t="s">
        <v>1826</v>
      </c>
      <c r="B5753" s="278">
        <v>1127.19</v>
      </c>
    </row>
    <row r="5754" spans="1:2" x14ac:dyDescent="0.25">
      <c r="A5754" s="277" t="s">
        <v>14291</v>
      </c>
      <c r="B5754" s="278">
        <v>1050.75</v>
      </c>
    </row>
    <row r="5755" spans="1:2" x14ac:dyDescent="0.25">
      <c r="A5755" s="277" t="s">
        <v>7432</v>
      </c>
      <c r="B5755" s="278">
        <v>1803.44</v>
      </c>
    </row>
    <row r="5756" spans="1:2" x14ac:dyDescent="0.25">
      <c r="A5756" s="277" t="s">
        <v>14292</v>
      </c>
      <c r="B5756" s="278">
        <v>1679.85</v>
      </c>
    </row>
    <row r="5757" spans="1:2" x14ac:dyDescent="0.25">
      <c r="A5757" s="277" t="s">
        <v>1827</v>
      </c>
      <c r="B5757" s="278">
        <v>1794.97</v>
      </c>
    </row>
    <row r="5758" spans="1:2" x14ac:dyDescent="0.25">
      <c r="A5758" s="277" t="s">
        <v>14293</v>
      </c>
      <c r="B5758" s="278">
        <v>1699.8</v>
      </c>
    </row>
    <row r="5759" spans="1:2" x14ac:dyDescent="0.25">
      <c r="A5759" s="277" t="s">
        <v>1828</v>
      </c>
      <c r="B5759" s="278">
        <v>1202.01</v>
      </c>
    </row>
    <row r="5760" spans="1:2" x14ac:dyDescent="0.25">
      <c r="A5760" s="277" t="s">
        <v>14294</v>
      </c>
      <c r="B5760" s="278">
        <v>1139.31</v>
      </c>
    </row>
    <row r="5761" spans="1:2" x14ac:dyDescent="0.25">
      <c r="A5761" s="277" t="s">
        <v>1829</v>
      </c>
      <c r="B5761" s="278">
        <v>1521.69</v>
      </c>
    </row>
    <row r="5762" spans="1:2" x14ac:dyDescent="0.25">
      <c r="A5762" s="277" t="s">
        <v>14295</v>
      </c>
      <c r="B5762" s="278">
        <v>1454.24</v>
      </c>
    </row>
    <row r="5763" spans="1:2" x14ac:dyDescent="0.25">
      <c r="A5763" s="277" t="s">
        <v>1830</v>
      </c>
      <c r="B5763" s="278">
        <v>1269.08</v>
      </c>
    </row>
    <row r="5764" spans="1:2" x14ac:dyDescent="0.25">
      <c r="A5764" s="277" t="s">
        <v>14296</v>
      </c>
      <c r="B5764" s="278">
        <v>1197.43</v>
      </c>
    </row>
    <row r="5765" spans="1:2" x14ac:dyDescent="0.25">
      <c r="A5765" s="277" t="s">
        <v>7433</v>
      </c>
      <c r="B5765" s="278">
        <v>308.54000000000002</v>
      </c>
    </row>
    <row r="5766" spans="1:2" x14ac:dyDescent="0.25">
      <c r="A5766" s="277" t="s">
        <v>14297</v>
      </c>
      <c r="B5766" s="278">
        <v>287.58999999999997</v>
      </c>
    </row>
    <row r="5767" spans="1:2" x14ac:dyDescent="0.25">
      <c r="A5767" s="277" t="s">
        <v>7434</v>
      </c>
      <c r="B5767" s="278">
        <v>595.69000000000005</v>
      </c>
    </row>
    <row r="5768" spans="1:2" x14ac:dyDescent="0.25">
      <c r="A5768" s="277" t="s">
        <v>14298</v>
      </c>
      <c r="B5768" s="278">
        <v>559.09</v>
      </c>
    </row>
    <row r="5769" spans="1:2" x14ac:dyDescent="0.25">
      <c r="A5769" s="277" t="s">
        <v>7435</v>
      </c>
      <c r="B5769" s="278">
        <v>708.96</v>
      </c>
    </row>
    <row r="5770" spans="1:2" x14ac:dyDescent="0.25">
      <c r="A5770" s="277" t="s">
        <v>14299</v>
      </c>
      <c r="B5770" s="278">
        <v>665.9</v>
      </c>
    </row>
    <row r="5771" spans="1:2" x14ac:dyDescent="0.25">
      <c r="A5771" s="277" t="s">
        <v>7436</v>
      </c>
      <c r="B5771" s="278">
        <v>301.99</v>
      </c>
    </row>
    <row r="5772" spans="1:2" x14ac:dyDescent="0.25">
      <c r="A5772" s="277" t="s">
        <v>14300</v>
      </c>
      <c r="B5772" s="278">
        <v>284.75</v>
      </c>
    </row>
    <row r="5773" spans="1:2" x14ac:dyDescent="0.25">
      <c r="A5773" s="277" t="s">
        <v>7437</v>
      </c>
      <c r="B5773" s="278">
        <v>415.26</v>
      </c>
    </row>
    <row r="5774" spans="1:2" x14ac:dyDescent="0.25">
      <c r="A5774" s="277" t="s">
        <v>14301</v>
      </c>
      <c r="B5774" s="278">
        <v>391.56</v>
      </c>
    </row>
    <row r="5775" spans="1:2" x14ac:dyDescent="0.25">
      <c r="A5775" s="277" t="s">
        <v>7438</v>
      </c>
      <c r="B5775" s="278">
        <v>528.29999999999995</v>
      </c>
    </row>
    <row r="5776" spans="1:2" x14ac:dyDescent="0.25">
      <c r="A5776" s="277" t="s">
        <v>14302</v>
      </c>
      <c r="B5776" s="278">
        <v>498.15</v>
      </c>
    </row>
    <row r="5777" spans="1:2" x14ac:dyDescent="0.25">
      <c r="A5777" s="277" t="s">
        <v>7439</v>
      </c>
      <c r="B5777" s="278">
        <v>188.86</v>
      </c>
    </row>
    <row r="5778" spans="1:2" x14ac:dyDescent="0.25">
      <c r="A5778" s="277" t="s">
        <v>14303</v>
      </c>
      <c r="B5778" s="278">
        <v>174.7</v>
      </c>
    </row>
    <row r="5779" spans="1:2" x14ac:dyDescent="0.25">
      <c r="A5779" s="277" t="s">
        <v>7440</v>
      </c>
      <c r="B5779" s="278">
        <v>265.68</v>
      </c>
    </row>
    <row r="5780" spans="1:2" x14ac:dyDescent="0.25">
      <c r="A5780" s="277" t="s">
        <v>14304</v>
      </c>
      <c r="B5780" s="278">
        <v>246.7</v>
      </c>
    </row>
    <row r="5781" spans="1:2" x14ac:dyDescent="0.25">
      <c r="A5781" s="277" t="s">
        <v>7441</v>
      </c>
      <c r="B5781" s="278">
        <v>338.48</v>
      </c>
    </row>
    <row r="5782" spans="1:2" x14ac:dyDescent="0.25">
      <c r="A5782" s="277" t="s">
        <v>14305</v>
      </c>
      <c r="B5782" s="278">
        <v>315.12</v>
      </c>
    </row>
    <row r="5783" spans="1:2" x14ac:dyDescent="0.25">
      <c r="A5783" s="277" t="s">
        <v>7442</v>
      </c>
      <c r="B5783" s="278">
        <v>130.06</v>
      </c>
    </row>
    <row r="5784" spans="1:2" x14ac:dyDescent="0.25">
      <c r="A5784" s="277" t="s">
        <v>14306</v>
      </c>
      <c r="B5784" s="278">
        <v>122.95</v>
      </c>
    </row>
    <row r="5785" spans="1:2" x14ac:dyDescent="0.25">
      <c r="A5785" s="277" t="s">
        <v>7443</v>
      </c>
      <c r="B5785" s="278">
        <v>218.65</v>
      </c>
    </row>
    <row r="5786" spans="1:2" x14ac:dyDescent="0.25">
      <c r="A5786" s="277" t="s">
        <v>14307</v>
      </c>
      <c r="B5786" s="278">
        <v>205.47</v>
      </c>
    </row>
    <row r="5787" spans="1:2" x14ac:dyDescent="0.25">
      <c r="A5787" s="277" t="s">
        <v>7444</v>
      </c>
      <c r="B5787" s="278">
        <v>291.7</v>
      </c>
    </row>
    <row r="5788" spans="1:2" x14ac:dyDescent="0.25">
      <c r="A5788" s="277" t="s">
        <v>14308</v>
      </c>
      <c r="B5788" s="278">
        <v>274.10000000000002</v>
      </c>
    </row>
    <row r="5789" spans="1:2" x14ac:dyDescent="0.25">
      <c r="A5789" s="277" t="s">
        <v>1831</v>
      </c>
      <c r="B5789" s="278">
        <v>1708.82</v>
      </c>
    </row>
    <row r="5790" spans="1:2" x14ac:dyDescent="0.25">
      <c r="A5790" s="277" t="s">
        <v>14309</v>
      </c>
      <c r="B5790" s="278">
        <v>1612.81</v>
      </c>
    </row>
    <row r="5791" spans="1:2" x14ac:dyDescent="0.25">
      <c r="A5791" s="277" t="s">
        <v>1832</v>
      </c>
      <c r="B5791" s="278">
        <v>1787.74</v>
      </c>
    </row>
    <row r="5792" spans="1:2" x14ac:dyDescent="0.25">
      <c r="A5792" s="277" t="s">
        <v>14310</v>
      </c>
      <c r="B5792" s="278">
        <v>1688.29</v>
      </c>
    </row>
    <row r="5793" spans="1:2" x14ac:dyDescent="0.25">
      <c r="A5793" s="277" t="s">
        <v>1833</v>
      </c>
      <c r="B5793" s="278">
        <v>2043.56</v>
      </c>
    </row>
    <row r="5794" spans="1:2" x14ac:dyDescent="0.25">
      <c r="A5794" s="277" t="s">
        <v>14311</v>
      </c>
      <c r="B5794" s="278">
        <v>1931.39</v>
      </c>
    </row>
    <row r="5795" spans="1:2" x14ac:dyDescent="0.25">
      <c r="A5795" s="277" t="s">
        <v>1834</v>
      </c>
      <c r="B5795" s="278">
        <v>2251.2800000000002</v>
      </c>
    </row>
    <row r="5796" spans="1:2" x14ac:dyDescent="0.25">
      <c r="A5796" s="277" t="s">
        <v>14312</v>
      </c>
      <c r="B5796" s="278">
        <v>2126.59</v>
      </c>
    </row>
    <row r="5797" spans="1:2" x14ac:dyDescent="0.25">
      <c r="A5797" s="277" t="s">
        <v>1835</v>
      </c>
      <c r="B5797" s="278">
        <v>2550.41</v>
      </c>
    </row>
    <row r="5798" spans="1:2" x14ac:dyDescent="0.25">
      <c r="A5798" s="277" t="s">
        <v>14313</v>
      </c>
      <c r="B5798" s="278">
        <v>2402.25</v>
      </c>
    </row>
    <row r="5799" spans="1:2" x14ac:dyDescent="0.25">
      <c r="A5799" s="277" t="s">
        <v>1836</v>
      </c>
      <c r="B5799" s="278">
        <v>2795.21</v>
      </c>
    </row>
    <row r="5800" spans="1:2" x14ac:dyDescent="0.25">
      <c r="A5800" s="277" t="s">
        <v>14314</v>
      </c>
      <c r="B5800" s="278">
        <v>2631.65</v>
      </c>
    </row>
    <row r="5801" spans="1:2" x14ac:dyDescent="0.25">
      <c r="A5801" s="277" t="s">
        <v>1837</v>
      </c>
      <c r="B5801" s="278">
        <v>3641.52</v>
      </c>
    </row>
    <row r="5802" spans="1:2" x14ac:dyDescent="0.25">
      <c r="A5802" s="277" t="s">
        <v>14315</v>
      </c>
      <c r="B5802" s="278">
        <v>3427.43</v>
      </c>
    </row>
    <row r="5803" spans="1:2" x14ac:dyDescent="0.25">
      <c r="A5803" s="277" t="s">
        <v>1838</v>
      </c>
      <c r="B5803" s="278">
        <v>621.37</v>
      </c>
    </row>
    <row r="5804" spans="1:2" x14ac:dyDescent="0.25">
      <c r="A5804" s="277" t="s">
        <v>14316</v>
      </c>
      <c r="B5804" s="278">
        <v>596.4</v>
      </c>
    </row>
    <row r="5805" spans="1:2" x14ac:dyDescent="0.25">
      <c r="A5805" s="277" t="s">
        <v>1839</v>
      </c>
      <c r="B5805" s="278">
        <v>2117.5100000000002</v>
      </c>
    </row>
    <row r="5806" spans="1:2" x14ac:dyDescent="0.25">
      <c r="A5806" s="277" t="s">
        <v>14317</v>
      </c>
      <c r="B5806" s="278">
        <v>2021.01</v>
      </c>
    </row>
    <row r="5807" spans="1:2" x14ac:dyDescent="0.25">
      <c r="A5807" s="277" t="s">
        <v>2562</v>
      </c>
      <c r="B5807" s="278">
        <v>398.37</v>
      </c>
    </row>
    <row r="5808" spans="1:2" x14ac:dyDescent="0.25">
      <c r="A5808" s="277" t="s">
        <v>14318</v>
      </c>
      <c r="B5808" s="278">
        <v>359.45</v>
      </c>
    </row>
    <row r="5809" spans="1:2" x14ac:dyDescent="0.25">
      <c r="A5809" s="277" t="s">
        <v>2563</v>
      </c>
      <c r="B5809" s="278">
        <v>286.86</v>
      </c>
    </row>
    <row r="5810" spans="1:2" x14ac:dyDescent="0.25">
      <c r="A5810" s="277" t="s">
        <v>14319</v>
      </c>
      <c r="B5810" s="278">
        <v>262.14999999999998</v>
      </c>
    </row>
    <row r="5811" spans="1:2" x14ac:dyDescent="0.25">
      <c r="A5811" s="277" t="s">
        <v>2564</v>
      </c>
      <c r="B5811" s="278">
        <v>302.22000000000003</v>
      </c>
    </row>
    <row r="5812" spans="1:2" x14ac:dyDescent="0.25">
      <c r="A5812" s="277" t="s">
        <v>14320</v>
      </c>
      <c r="B5812" s="278">
        <v>273.02</v>
      </c>
    </row>
    <row r="5813" spans="1:2" x14ac:dyDescent="0.25">
      <c r="A5813" s="277" t="s">
        <v>1840</v>
      </c>
      <c r="B5813" s="278">
        <v>345.25</v>
      </c>
    </row>
    <row r="5814" spans="1:2" x14ac:dyDescent="0.25">
      <c r="A5814" s="277" t="s">
        <v>14321</v>
      </c>
      <c r="B5814" s="278">
        <v>335.74</v>
      </c>
    </row>
    <row r="5815" spans="1:2" x14ac:dyDescent="0.25">
      <c r="A5815" s="277" t="s">
        <v>1841</v>
      </c>
      <c r="B5815" s="278">
        <v>313.25</v>
      </c>
    </row>
    <row r="5816" spans="1:2" x14ac:dyDescent="0.25">
      <c r="A5816" s="277" t="s">
        <v>14322</v>
      </c>
      <c r="B5816" s="278">
        <v>303.74</v>
      </c>
    </row>
    <row r="5817" spans="1:2" x14ac:dyDescent="0.25">
      <c r="A5817" s="277" t="s">
        <v>1842</v>
      </c>
      <c r="B5817" s="278">
        <v>337.25</v>
      </c>
    </row>
    <row r="5818" spans="1:2" x14ac:dyDescent="0.25">
      <c r="A5818" s="277" t="s">
        <v>14323</v>
      </c>
      <c r="B5818" s="278">
        <v>327.74</v>
      </c>
    </row>
    <row r="5819" spans="1:2" x14ac:dyDescent="0.25">
      <c r="A5819" s="277" t="s">
        <v>1843</v>
      </c>
      <c r="B5819" s="278">
        <v>298.8</v>
      </c>
    </row>
    <row r="5820" spans="1:2" x14ac:dyDescent="0.25">
      <c r="A5820" s="277" t="s">
        <v>14324</v>
      </c>
      <c r="B5820" s="278">
        <v>291.19</v>
      </c>
    </row>
    <row r="5821" spans="1:2" x14ac:dyDescent="0.25">
      <c r="A5821" s="277" t="s">
        <v>7445</v>
      </c>
      <c r="B5821" s="278">
        <v>307.88</v>
      </c>
    </row>
    <row r="5822" spans="1:2" x14ac:dyDescent="0.25">
      <c r="A5822" s="277" t="s">
        <v>14325</v>
      </c>
      <c r="B5822" s="278">
        <v>298.37</v>
      </c>
    </row>
    <row r="5823" spans="1:2" x14ac:dyDescent="0.25">
      <c r="A5823" s="277" t="s">
        <v>7446</v>
      </c>
      <c r="B5823" s="278">
        <v>439.44</v>
      </c>
    </row>
    <row r="5824" spans="1:2" x14ac:dyDescent="0.25">
      <c r="A5824" s="277" t="s">
        <v>14326</v>
      </c>
      <c r="B5824" s="278">
        <v>429.93</v>
      </c>
    </row>
    <row r="5825" spans="1:2" x14ac:dyDescent="0.25">
      <c r="A5825" s="277" t="s">
        <v>1844</v>
      </c>
      <c r="B5825" s="278">
        <v>111.25</v>
      </c>
    </row>
    <row r="5826" spans="1:2" x14ac:dyDescent="0.25">
      <c r="A5826" s="277" t="s">
        <v>14327</v>
      </c>
      <c r="B5826" s="278">
        <v>106.49</v>
      </c>
    </row>
    <row r="5827" spans="1:2" x14ac:dyDescent="0.25">
      <c r="A5827" s="277" t="s">
        <v>1845</v>
      </c>
      <c r="B5827" s="278">
        <v>121.39</v>
      </c>
    </row>
    <row r="5828" spans="1:2" x14ac:dyDescent="0.25">
      <c r="A5828" s="277" t="s">
        <v>14328</v>
      </c>
      <c r="B5828" s="278">
        <v>116.62</v>
      </c>
    </row>
    <row r="5829" spans="1:2" x14ac:dyDescent="0.25">
      <c r="A5829" s="277" t="s">
        <v>1846</v>
      </c>
      <c r="B5829" s="278">
        <v>339.32</v>
      </c>
    </row>
    <row r="5830" spans="1:2" x14ac:dyDescent="0.25">
      <c r="A5830" s="277" t="s">
        <v>14329</v>
      </c>
      <c r="B5830" s="278">
        <v>326.95</v>
      </c>
    </row>
    <row r="5831" spans="1:2" x14ac:dyDescent="0.25">
      <c r="A5831" s="277" t="s">
        <v>1847</v>
      </c>
      <c r="B5831" s="278">
        <v>304.32</v>
      </c>
    </row>
    <row r="5832" spans="1:2" x14ac:dyDescent="0.25">
      <c r="A5832" s="277" t="s">
        <v>14330</v>
      </c>
      <c r="B5832" s="278">
        <v>291.95</v>
      </c>
    </row>
    <row r="5833" spans="1:2" x14ac:dyDescent="0.25">
      <c r="A5833" s="277" t="s">
        <v>1848</v>
      </c>
      <c r="B5833" s="278">
        <v>339.32</v>
      </c>
    </row>
    <row r="5834" spans="1:2" x14ac:dyDescent="0.25">
      <c r="A5834" s="277" t="s">
        <v>14331</v>
      </c>
      <c r="B5834" s="278">
        <v>326.95</v>
      </c>
    </row>
    <row r="5835" spans="1:2" x14ac:dyDescent="0.25">
      <c r="A5835" s="277" t="s">
        <v>1849</v>
      </c>
      <c r="B5835" s="278">
        <v>322.8</v>
      </c>
    </row>
    <row r="5836" spans="1:2" x14ac:dyDescent="0.25">
      <c r="A5836" s="277" t="s">
        <v>14332</v>
      </c>
      <c r="B5836" s="278">
        <v>315.19</v>
      </c>
    </row>
    <row r="5837" spans="1:2" x14ac:dyDescent="0.25">
      <c r="A5837" s="277" t="s">
        <v>1850</v>
      </c>
      <c r="B5837" s="278">
        <v>2791.22</v>
      </c>
    </row>
    <row r="5838" spans="1:2" x14ac:dyDescent="0.25">
      <c r="A5838" s="277" t="s">
        <v>14333</v>
      </c>
      <c r="B5838" s="278">
        <v>2760.78</v>
      </c>
    </row>
    <row r="5839" spans="1:2" x14ac:dyDescent="0.25">
      <c r="A5839" s="277" t="s">
        <v>1851</v>
      </c>
      <c r="B5839" s="278">
        <v>194.52</v>
      </c>
    </row>
    <row r="5840" spans="1:2" x14ac:dyDescent="0.25">
      <c r="A5840" s="277" t="s">
        <v>14334</v>
      </c>
      <c r="B5840" s="278">
        <v>187.37</v>
      </c>
    </row>
    <row r="5841" spans="1:2" x14ac:dyDescent="0.25">
      <c r="A5841" s="277" t="s">
        <v>1852</v>
      </c>
      <c r="B5841" s="278">
        <v>342.13</v>
      </c>
    </row>
    <row r="5842" spans="1:2" x14ac:dyDescent="0.25">
      <c r="A5842" s="277" t="s">
        <v>14335</v>
      </c>
      <c r="B5842" s="278">
        <v>334.03</v>
      </c>
    </row>
    <row r="5843" spans="1:2" x14ac:dyDescent="0.25">
      <c r="A5843" s="277" t="s">
        <v>1853</v>
      </c>
      <c r="B5843" s="278">
        <v>598.51</v>
      </c>
    </row>
    <row r="5844" spans="1:2" x14ac:dyDescent="0.25">
      <c r="A5844" s="277" t="s">
        <v>14336</v>
      </c>
      <c r="B5844" s="278">
        <v>584.24</v>
      </c>
    </row>
    <row r="5845" spans="1:2" x14ac:dyDescent="0.25">
      <c r="A5845" s="277" t="s">
        <v>1854</v>
      </c>
      <c r="B5845" s="278">
        <v>262.8</v>
      </c>
    </row>
    <row r="5846" spans="1:2" x14ac:dyDescent="0.25">
      <c r="A5846" s="277" t="s">
        <v>14337</v>
      </c>
      <c r="B5846" s="278">
        <v>255.19</v>
      </c>
    </row>
    <row r="5847" spans="1:2" x14ac:dyDescent="0.25">
      <c r="A5847" s="277" t="s">
        <v>1855</v>
      </c>
      <c r="B5847" s="278">
        <v>336.99</v>
      </c>
    </row>
    <row r="5848" spans="1:2" x14ac:dyDescent="0.25">
      <c r="A5848" s="277" t="s">
        <v>14338</v>
      </c>
      <c r="B5848" s="278">
        <v>327.48</v>
      </c>
    </row>
    <row r="5849" spans="1:2" x14ac:dyDescent="0.25">
      <c r="A5849" s="277" t="s">
        <v>1856</v>
      </c>
      <c r="B5849" s="278">
        <v>98.38</v>
      </c>
    </row>
    <row r="5850" spans="1:2" x14ac:dyDescent="0.25">
      <c r="A5850" s="277" t="s">
        <v>14339</v>
      </c>
      <c r="B5850" s="278">
        <v>98.06</v>
      </c>
    </row>
    <row r="5851" spans="1:2" x14ac:dyDescent="0.25">
      <c r="A5851" s="277" t="s">
        <v>1857</v>
      </c>
      <c r="B5851" s="278">
        <v>158.38</v>
      </c>
    </row>
    <row r="5852" spans="1:2" x14ac:dyDescent="0.25">
      <c r="A5852" s="277" t="s">
        <v>14340</v>
      </c>
      <c r="B5852" s="278">
        <v>158.06</v>
      </c>
    </row>
    <row r="5853" spans="1:2" x14ac:dyDescent="0.25">
      <c r="A5853" s="277" t="s">
        <v>1858</v>
      </c>
      <c r="B5853" s="278">
        <v>117.38</v>
      </c>
    </row>
    <row r="5854" spans="1:2" x14ac:dyDescent="0.25">
      <c r="A5854" s="277" t="s">
        <v>14341</v>
      </c>
      <c r="B5854" s="278">
        <v>117.06</v>
      </c>
    </row>
    <row r="5855" spans="1:2" x14ac:dyDescent="0.25">
      <c r="A5855" s="277" t="s">
        <v>1859</v>
      </c>
      <c r="B5855" s="278">
        <v>197.38</v>
      </c>
    </row>
    <row r="5856" spans="1:2" x14ac:dyDescent="0.25">
      <c r="A5856" s="277" t="s">
        <v>14342</v>
      </c>
      <c r="B5856" s="278">
        <v>197.06</v>
      </c>
    </row>
    <row r="5857" spans="1:2" x14ac:dyDescent="0.25">
      <c r="A5857" s="277" t="s">
        <v>1860</v>
      </c>
      <c r="B5857" s="278">
        <v>199.52</v>
      </c>
    </row>
    <row r="5858" spans="1:2" x14ac:dyDescent="0.25">
      <c r="A5858" s="277" t="s">
        <v>14343</v>
      </c>
      <c r="B5858" s="278">
        <v>192.37</v>
      </c>
    </row>
    <row r="5859" spans="1:2" x14ac:dyDescent="0.25">
      <c r="A5859" s="277" t="s">
        <v>1861</v>
      </c>
      <c r="B5859" s="278">
        <v>679.65</v>
      </c>
    </row>
    <row r="5860" spans="1:2" x14ac:dyDescent="0.25">
      <c r="A5860" s="277" t="s">
        <v>14344</v>
      </c>
      <c r="B5860" s="278">
        <v>672.5</v>
      </c>
    </row>
    <row r="5861" spans="1:2" x14ac:dyDescent="0.25">
      <c r="A5861" s="277" t="s">
        <v>1862</v>
      </c>
      <c r="B5861" s="278">
        <v>81.95</v>
      </c>
    </row>
    <row r="5862" spans="1:2" x14ac:dyDescent="0.25">
      <c r="A5862" s="277" t="s">
        <v>14345</v>
      </c>
      <c r="B5862" s="278">
        <v>75.3</v>
      </c>
    </row>
    <row r="5863" spans="1:2" x14ac:dyDescent="0.25">
      <c r="A5863" s="277" t="s">
        <v>1863</v>
      </c>
      <c r="B5863" s="278">
        <v>234.78</v>
      </c>
    </row>
    <row r="5864" spans="1:2" x14ac:dyDescent="0.25">
      <c r="A5864" s="277" t="s">
        <v>14346</v>
      </c>
      <c r="B5864" s="278">
        <v>209.54</v>
      </c>
    </row>
    <row r="5865" spans="1:2" x14ac:dyDescent="0.25">
      <c r="A5865" s="277" t="s">
        <v>1864</v>
      </c>
      <c r="B5865" s="278">
        <v>302.25</v>
      </c>
    </row>
    <row r="5866" spans="1:2" x14ac:dyDescent="0.25">
      <c r="A5866" s="277" t="s">
        <v>14347</v>
      </c>
      <c r="B5866" s="278">
        <v>292.74</v>
      </c>
    </row>
    <row r="5867" spans="1:2" x14ac:dyDescent="0.25">
      <c r="A5867" s="277" t="s">
        <v>1865</v>
      </c>
      <c r="B5867" s="278">
        <v>199.25</v>
      </c>
    </row>
    <row r="5868" spans="1:2" x14ac:dyDescent="0.25">
      <c r="A5868" s="277" t="s">
        <v>14348</v>
      </c>
      <c r="B5868" s="278">
        <v>192.12</v>
      </c>
    </row>
    <row r="5869" spans="1:2" x14ac:dyDescent="0.25">
      <c r="A5869" s="277" t="s">
        <v>1866</v>
      </c>
      <c r="B5869" s="278">
        <v>198.18</v>
      </c>
    </row>
    <row r="5870" spans="1:2" x14ac:dyDescent="0.25">
      <c r="A5870" s="277" t="s">
        <v>14349</v>
      </c>
      <c r="B5870" s="278">
        <v>190.72</v>
      </c>
    </row>
    <row r="5871" spans="1:2" x14ac:dyDescent="0.25">
      <c r="A5871" s="277" t="s">
        <v>1867</v>
      </c>
      <c r="B5871" s="278">
        <v>317.70999999999998</v>
      </c>
    </row>
    <row r="5872" spans="1:2" x14ac:dyDescent="0.25">
      <c r="A5872" s="277" t="s">
        <v>14350</v>
      </c>
      <c r="B5872" s="278">
        <v>308.3</v>
      </c>
    </row>
    <row r="5873" spans="1:2" x14ac:dyDescent="0.25">
      <c r="A5873" s="277" t="s">
        <v>1868</v>
      </c>
      <c r="B5873" s="278">
        <v>392.02</v>
      </c>
    </row>
    <row r="5874" spans="1:2" x14ac:dyDescent="0.25">
      <c r="A5874" s="277" t="s">
        <v>14351</v>
      </c>
      <c r="B5874" s="278">
        <v>381.27</v>
      </c>
    </row>
    <row r="5875" spans="1:2" x14ac:dyDescent="0.25">
      <c r="A5875" s="277" t="s">
        <v>1869</v>
      </c>
      <c r="B5875" s="278">
        <v>742.54</v>
      </c>
    </row>
    <row r="5876" spans="1:2" x14ac:dyDescent="0.25">
      <c r="A5876" s="277" t="s">
        <v>14352</v>
      </c>
      <c r="B5876" s="278">
        <v>729.8</v>
      </c>
    </row>
    <row r="5877" spans="1:2" x14ac:dyDescent="0.25">
      <c r="A5877" s="277" t="s">
        <v>1870</v>
      </c>
      <c r="B5877" s="278">
        <v>777.92</v>
      </c>
    </row>
    <row r="5878" spans="1:2" x14ac:dyDescent="0.25">
      <c r="A5878" s="277" t="s">
        <v>14353</v>
      </c>
      <c r="B5878" s="278">
        <v>763.97</v>
      </c>
    </row>
    <row r="5879" spans="1:2" x14ac:dyDescent="0.25">
      <c r="A5879" s="277" t="s">
        <v>1871</v>
      </c>
      <c r="B5879" s="278">
        <v>901.09</v>
      </c>
    </row>
    <row r="5880" spans="1:2" x14ac:dyDescent="0.25">
      <c r="A5880" s="277" t="s">
        <v>14354</v>
      </c>
      <c r="B5880" s="278">
        <v>885.22</v>
      </c>
    </row>
    <row r="5881" spans="1:2" x14ac:dyDescent="0.25">
      <c r="A5881" s="277" t="s">
        <v>1872</v>
      </c>
      <c r="B5881" s="278">
        <v>920.45</v>
      </c>
    </row>
    <row r="5882" spans="1:2" x14ac:dyDescent="0.25">
      <c r="A5882" s="277" t="s">
        <v>14355</v>
      </c>
      <c r="B5882" s="278">
        <v>903.92</v>
      </c>
    </row>
    <row r="5883" spans="1:2" x14ac:dyDescent="0.25">
      <c r="A5883" s="277" t="s">
        <v>1873</v>
      </c>
      <c r="B5883" s="278">
        <v>929.88</v>
      </c>
    </row>
    <row r="5884" spans="1:2" x14ac:dyDescent="0.25">
      <c r="A5884" s="277" t="s">
        <v>14356</v>
      </c>
      <c r="B5884" s="278">
        <v>912.75</v>
      </c>
    </row>
    <row r="5885" spans="1:2" x14ac:dyDescent="0.25">
      <c r="A5885" s="277" t="s">
        <v>1874</v>
      </c>
      <c r="B5885" s="278">
        <v>1045.3599999999999</v>
      </c>
    </row>
    <row r="5886" spans="1:2" x14ac:dyDescent="0.25">
      <c r="A5886" s="277" t="s">
        <v>14357</v>
      </c>
      <c r="B5886" s="278">
        <v>1026.9100000000001</v>
      </c>
    </row>
    <row r="5887" spans="1:2" x14ac:dyDescent="0.25">
      <c r="A5887" s="277" t="s">
        <v>1875</v>
      </c>
      <c r="B5887" s="278">
        <v>1141.6099999999999</v>
      </c>
    </row>
    <row r="5888" spans="1:2" x14ac:dyDescent="0.25">
      <c r="A5888" s="277" t="s">
        <v>14358</v>
      </c>
      <c r="B5888" s="278">
        <v>1120.6300000000001</v>
      </c>
    </row>
    <row r="5889" spans="1:2" x14ac:dyDescent="0.25">
      <c r="A5889" s="277" t="s">
        <v>1876</v>
      </c>
      <c r="B5889" s="278">
        <v>1218.8699999999999</v>
      </c>
    </row>
    <row r="5890" spans="1:2" x14ac:dyDescent="0.25">
      <c r="A5890" s="277" t="s">
        <v>14359</v>
      </c>
      <c r="B5890" s="278">
        <v>1197.8900000000001</v>
      </c>
    </row>
    <row r="5891" spans="1:2" x14ac:dyDescent="0.25">
      <c r="A5891" s="277" t="s">
        <v>1877</v>
      </c>
      <c r="B5891" s="278">
        <v>1336.54</v>
      </c>
    </row>
    <row r="5892" spans="1:2" x14ac:dyDescent="0.25">
      <c r="A5892" s="277" t="s">
        <v>14360</v>
      </c>
      <c r="B5892" s="278">
        <v>1310.43</v>
      </c>
    </row>
    <row r="5893" spans="1:2" x14ac:dyDescent="0.25">
      <c r="A5893" s="277" t="s">
        <v>1878</v>
      </c>
      <c r="B5893" s="278">
        <v>1478.18</v>
      </c>
    </row>
    <row r="5894" spans="1:2" x14ac:dyDescent="0.25">
      <c r="A5894" s="277" t="s">
        <v>14361</v>
      </c>
      <c r="B5894" s="278">
        <v>1449.57</v>
      </c>
    </row>
    <row r="5895" spans="1:2" x14ac:dyDescent="0.25">
      <c r="A5895" s="277" t="s">
        <v>1879</v>
      </c>
      <c r="B5895" s="278">
        <v>1622.66</v>
      </c>
    </row>
    <row r="5896" spans="1:2" x14ac:dyDescent="0.25">
      <c r="A5896" s="277" t="s">
        <v>14362</v>
      </c>
      <c r="B5896" s="278">
        <v>1591.43</v>
      </c>
    </row>
    <row r="5897" spans="1:2" x14ac:dyDescent="0.25">
      <c r="A5897" s="277" t="s">
        <v>1880</v>
      </c>
      <c r="B5897" s="278">
        <v>1780.99</v>
      </c>
    </row>
    <row r="5898" spans="1:2" x14ac:dyDescent="0.25">
      <c r="A5898" s="277" t="s">
        <v>14363</v>
      </c>
      <c r="B5898" s="278">
        <v>1745.04</v>
      </c>
    </row>
    <row r="5899" spans="1:2" x14ac:dyDescent="0.25">
      <c r="A5899" s="277" t="s">
        <v>1881</v>
      </c>
      <c r="B5899" s="278">
        <v>1908.78</v>
      </c>
    </row>
    <row r="5900" spans="1:2" x14ac:dyDescent="0.25">
      <c r="A5900" s="277" t="s">
        <v>14364</v>
      </c>
      <c r="B5900" s="278">
        <v>1872.44</v>
      </c>
    </row>
    <row r="5901" spans="1:2" x14ac:dyDescent="0.25">
      <c r="A5901" s="277" t="s">
        <v>1882</v>
      </c>
      <c r="B5901" s="278">
        <v>2050.42</v>
      </c>
    </row>
    <row r="5902" spans="1:2" x14ac:dyDescent="0.25">
      <c r="A5902" s="277" t="s">
        <v>14365</v>
      </c>
      <c r="B5902" s="278">
        <v>2011.57</v>
      </c>
    </row>
    <row r="5903" spans="1:2" x14ac:dyDescent="0.25">
      <c r="A5903" s="277" t="s">
        <v>1883</v>
      </c>
      <c r="B5903" s="278">
        <v>2194.89</v>
      </c>
    </row>
    <row r="5904" spans="1:2" x14ac:dyDescent="0.25">
      <c r="A5904" s="277" t="s">
        <v>14366</v>
      </c>
      <c r="B5904" s="278">
        <v>2153.44</v>
      </c>
    </row>
    <row r="5905" spans="1:2" x14ac:dyDescent="0.25">
      <c r="A5905" s="277" t="s">
        <v>1884</v>
      </c>
      <c r="B5905" s="278">
        <v>2200.7600000000002</v>
      </c>
    </row>
    <row r="5906" spans="1:2" x14ac:dyDescent="0.25">
      <c r="A5906" s="277" t="s">
        <v>14367</v>
      </c>
      <c r="B5906" s="278">
        <v>2156.8000000000002</v>
      </c>
    </row>
    <row r="5907" spans="1:2" x14ac:dyDescent="0.25">
      <c r="A5907" s="277" t="s">
        <v>1885</v>
      </c>
      <c r="B5907" s="278">
        <v>2480.87</v>
      </c>
    </row>
    <row r="5908" spans="1:2" x14ac:dyDescent="0.25">
      <c r="A5908" s="277" t="s">
        <v>14368</v>
      </c>
      <c r="B5908" s="278">
        <v>2434.31</v>
      </c>
    </row>
    <row r="5909" spans="1:2" x14ac:dyDescent="0.25">
      <c r="A5909" s="277" t="s">
        <v>1886</v>
      </c>
      <c r="B5909" s="278">
        <v>2622.66</v>
      </c>
    </row>
    <row r="5910" spans="1:2" x14ac:dyDescent="0.25">
      <c r="A5910" s="277" t="s">
        <v>14369</v>
      </c>
      <c r="B5910" s="278">
        <v>2573.58</v>
      </c>
    </row>
    <row r="5911" spans="1:2" x14ac:dyDescent="0.25">
      <c r="A5911" s="277" t="s">
        <v>1887</v>
      </c>
      <c r="B5911" s="278">
        <v>2768.98</v>
      </c>
    </row>
    <row r="5912" spans="1:2" x14ac:dyDescent="0.25">
      <c r="A5912" s="277" t="s">
        <v>14370</v>
      </c>
      <c r="B5912" s="278">
        <v>2717.05</v>
      </c>
    </row>
    <row r="5913" spans="1:2" x14ac:dyDescent="0.25">
      <c r="A5913" s="277" t="s">
        <v>1888</v>
      </c>
      <c r="B5913" s="278">
        <v>2908.78</v>
      </c>
    </row>
    <row r="5914" spans="1:2" x14ac:dyDescent="0.25">
      <c r="A5914" s="277" t="s">
        <v>14371</v>
      </c>
      <c r="B5914" s="278">
        <v>2854.58</v>
      </c>
    </row>
    <row r="5915" spans="1:2" x14ac:dyDescent="0.25">
      <c r="A5915" s="277" t="s">
        <v>1889</v>
      </c>
      <c r="B5915" s="278">
        <v>3052.84</v>
      </c>
    </row>
    <row r="5916" spans="1:2" x14ac:dyDescent="0.25">
      <c r="A5916" s="277" t="s">
        <v>14372</v>
      </c>
      <c r="B5916" s="278">
        <v>2996.09</v>
      </c>
    </row>
    <row r="5917" spans="1:2" x14ac:dyDescent="0.25">
      <c r="A5917" s="277" t="s">
        <v>1890</v>
      </c>
      <c r="B5917" s="278">
        <v>3194.9</v>
      </c>
    </row>
    <row r="5918" spans="1:2" x14ac:dyDescent="0.25">
      <c r="A5918" s="277" t="s">
        <v>14373</v>
      </c>
      <c r="B5918" s="278">
        <v>3135.58</v>
      </c>
    </row>
    <row r="5919" spans="1:2" x14ac:dyDescent="0.25">
      <c r="A5919" s="277" t="s">
        <v>1891</v>
      </c>
      <c r="B5919" s="278">
        <v>3339.37</v>
      </c>
    </row>
    <row r="5920" spans="1:2" x14ac:dyDescent="0.25">
      <c r="A5920" s="277" t="s">
        <v>14374</v>
      </c>
      <c r="B5920" s="278">
        <v>3277.45</v>
      </c>
    </row>
    <row r="5921" spans="1:2" x14ac:dyDescent="0.25">
      <c r="A5921" s="277" t="s">
        <v>1892</v>
      </c>
      <c r="B5921" s="278">
        <v>3481.02</v>
      </c>
    </row>
    <row r="5922" spans="1:2" x14ac:dyDescent="0.25">
      <c r="A5922" s="277" t="s">
        <v>14375</v>
      </c>
      <c r="B5922" s="278">
        <v>3416.59</v>
      </c>
    </row>
    <row r="5923" spans="1:2" x14ac:dyDescent="0.25">
      <c r="A5923" s="277" t="s">
        <v>1893</v>
      </c>
      <c r="B5923" s="278">
        <v>68.05</v>
      </c>
    </row>
    <row r="5924" spans="1:2" x14ac:dyDescent="0.25">
      <c r="A5924" s="277" t="s">
        <v>14376</v>
      </c>
      <c r="B5924" s="278">
        <v>65.680000000000007</v>
      </c>
    </row>
    <row r="5925" spans="1:2" x14ac:dyDescent="0.25">
      <c r="A5925" s="277" t="s">
        <v>1894</v>
      </c>
      <c r="B5925" s="278">
        <v>293.39</v>
      </c>
    </row>
    <row r="5926" spans="1:2" x14ac:dyDescent="0.25">
      <c r="A5926" s="277" t="s">
        <v>14377</v>
      </c>
      <c r="B5926" s="278">
        <v>289.02999999999997</v>
      </c>
    </row>
    <row r="5927" spans="1:2" x14ac:dyDescent="0.25">
      <c r="A5927" s="277" t="s">
        <v>1895</v>
      </c>
      <c r="B5927" s="278">
        <v>470.71</v>
      </c>
    </row>
    <row r="5928" spans="1:2" x14ac:dyDescent="0.25">
      <c r="A5928" s="277" t="s">
        <v>14378</v>
      </c>
      <c r="B5928" s="278">
        <v>462.42</v>
      </c>
    </row>
    <row r="5929" spans="1:2" x14ac:dyDescent="0.25">
      <c r="A5929" s="277" t="s">
        <v>1896</v>
      </c>
      <c r="B5929" s="278">
        <v>870.89</v>
      </c>
    </row>
    <row r="5930" spans="1:2" x14ac:dyDescent="0.25">
      <c r="A5930" s="277" t="s">
        <v>14379</v>
      </c>
      <c r="B5930" s="278">
        <v>860.23</v>
      </c>
    </row>
    <row r="5931" spans="1:2" x14ac:dyDescent="0.25">
      <c r="A5931" s="277" t="s">
        <v>1897</v>
      </c>
      <c r="B5931" s="278">
        <v>222.89</v>
      </c>
    </row>
    <row r="5932" spans="1:2" x14ac:dyDescent="0.25">
      <c r="A5932" s="277" t="s">
        <v>14380</v>
      </c>
      <c r="B5932" s="278">
        <v>214.39</v>
      </c>
    </row>
    <row r="5933" spans="1:2" x14ac:dyDescent="0.25">
      <c r="A5933" s="277" t="s">
        <v>1898</v>
      </c>
      <c r="B5933" s="278">
        <v>379.08</v>
      </c>
    </row>
    <row r="5934" spans="1:2" x14ac:dyDescent="0.25">
      <c r="A5934" s="277" t="s">
        <v>14381</v>
      </c>
      <c r="B5934" s="278">
        <v>363.56</v>
      </c>
    </row>
    <row r="5935" spans="1:2" x14ac:dyDescent="0.25">
      <c r="A5935" s="277" t="s">
        <v>1899</v>
      </c>
      <c r="B5935" s="278">
        <v>614.92999999999995</v>
      </c>
    </row>
    <row r="5936" spans="1:2" x14ac:dyDescent="0.25">
      <c r="A5936" s="277" t="s">
        <v>14382</v>
      </c>
      <c r="B5936" s="278">
        <v>593.42999999999995</v>
      </c>
    </row>
    <row r="5937" spans="1:2" x14ac:dyDescent="0.25">
      <c r="A5937" s="277" t="s">
        <v>1900</v>
      </c>
      <c r="B5937" s="278">
        <v>1097.05</v>
      </c>
    </row>
    <row r="5938" spans="1:2" x14ac:dyDescent="0.25">
      <c r="A5938" s="277" t="s">
        <v>14383</v>
      </c>
      <c r="B5938" s="278">
        <v>1068.6600000000001</v>
      </c>
    </row>
    <row r="5939" spans="1:2" x14ac:dyDescent="0.25">
      <c r="A5939" s="277" t="s">
        <v>1901</v>
      </c>
      <c r="B5939" s="278">
        <v>329.45</v>
      </c>
    </row>
    <row r="5940" spans="1:2" x14ac:dyDescent="0.25">
      <c r="A5940" s="277" t="s">
        <v>14384</v>
      </c>
      <c r="B5940" s="278">
        <v>320.95</v>
      </c>
    </row>
    <row r="5941" spans="1:2" x14ac:dyDescent="0.25">
      <c r="A5941" s="277" t="s">
        <v>1902</v>
      </c>
      <c r="B5941" s="278">
        <v>485.64</v>
      </c>
    </row>
    <row r="5942" spans="1:2" x14ac:dyDescent="0.25">
      <c r="A5942" s="277" t="s">
        <v>14385</v>
      </c>
      <c r="B5942" s="278">
        <v>470.12</v>
      </c>
    </row>
    <row r="5943" spans="1:2" x14ac:dyDescent="0.25">
      <c r="A5943" s="277" t="s">
        <v>1903</v>
      </c>
      <c r="B5943" s="278">
        <v>764.78</v>
      </c>
    </row>
    <row r="5944" spans="1:2" x14ac:dyDescent="0.25">
      <c r="A5944" s="277" t="s">
        <v>14386</v>
      </c>
      <c r="B5944" s="278">
        <v>743.28</v>
      </c>
    </row>
    <row r="5945" spans="1:2" x14ac:dyDescent="0.25">
      <c r="A5945" s="277" t="s">
        <v>1904</v>
      </c>
      <c r="B5945" s="278">
        <v>1246.9000000000001</v>
      </c>
    </row>
    <row r="5946" spans="1:2" x14ac:dyDescent="0.25">
      <c r="A5946" s="277" t="s">
        <v>14387</v>
      </c>
      <c r="B5946" s="278">
        <v>1218.51</v>
      </c>
    </row>
    <row r="5947" spans="1:2" x14ac:dyDescent="0.25">
      <c r="A5947" s="277" t="s">
        <v>1905</v>
      </c>
      <c r="B5947" s="278">
        <v>185.33</v>
      </c>
    </row>
    <row r="5948" spans="1:2" x14ac:dyDescent="0.25">
      <c r="A5948" s="277" t="s">
        <v>14388</v>
      </c>
      <c r="B5948" s="278">
        <v>176.97</v>
      </c>
    </row>
    <row r="5949" spans="1:2" x14ac:dyDescent="0.25">
      <c r="A5949" s="277" t="s">
        <v>1906</v>
      </c>
      <c r="B5949" s="278">
        <v>174.03</v>
      </c>
    </row>
    <row r="5950" spans="1:2" x14ac:dyDescent="0.25">
      <c r="A5950" s="277" t="s">
        <v>14389</v>
      </c>
      <c r="B5950" s="278">
        <v>169.2</v>
      </c>
    </row>
    <row r="5951" spans="1:2" x14ac:dyDescent="0.25">
      <c r="A5951" s="277" t="s">
        <v>1907</v>
      </c>
      <c r="B5951" s="278">
        <v>97.61</v>
      </c>
    </row>
    <row r="5952" spans="1:2" x14ac:dyDescent="0.25">
      <c r="A5952" s="277" t="s">
        <v>14390</v>
      </c>
      <c r="B5952" s="278">
        <v>95.17</v>
      </c>
    </row>
    <row r="5953" spans="1:2" x14ac:dyDescent="0.25">
      <c r="A5953" s="277" t="s">
        <v>1908</v>
      </c>
      <c r="B5953" s="278">
        <v>1545.62</v>
      </c>
    </row>
    <row r="5954" spans="1:2" x14ac:dyDescent="0.25">
      <c r="A5954" s="277" t="s">
        <v>14391</v>
      </c>
      <c r="B5954" s="278">
        <v>1409.05</v>
      </c>
    </row>
    <row r="5955" spans="1:2" x14ac:dyDescent="0.25">
      <c r="A5955" s="277" t="s">
        <v>7447</v>
      </c>
      <c r="B5955" s="278">
        <v>840.42</v>
      </c>
    </row>
    <row r="5956" spans="1:2" x14ac:dyDescent="0.25">
      <c r="A5956" s="277" t="s">
        <v>14392</v>
      </c>
      <c r="B5956" s="278">
        <v>764.72</v>
      </c>
    </row>
    <row r="5957" spans="1:2" x14ac:dyDescent="0.25">
      <c r="A5957" s="277" t="s">
        <v>7448</v>
      </c>
      <c r="B5957" s="278">
        <v>1099.18</v>
      </c>
    </row>
    <row r="5958" spans="1:2" x14ac:dyDescent="0.25">
      <c r="A5958" s="277" t="s">
        <v>14393</v>
      </c>
      <c r="B5958" s="278">
        <v>1000.95</v>
      </c>
    </row>
    <row r="5959" spans="1:2" x14ac:dyDescent="0.25">
      <c r="A5959" s="277" t="s">
        <v>7449</v>
      </c>
      <c r="B5959" s="278">
        <v>2085.64</v>
      </c>
    </row>
    <row r="5960" spans="1:2" x14ac:dyDescent="0.25">
      <c r="A5960" s="277" t="s">
        <v>14394</v>
      </c>
      <c r="B5960" s="278">
        <v>1904.47</v>
      </c>
    </row>
    <row r="5961" spans="1:2" x14ac:dyDescent="0.25">
      <c r="A5961" s="277" t="s">
        <v>7450</v>
      </c>
      <c r="B5961" s="278">
        <v>2672.01</v>
      </c>
    </row>
    <row r="5962" spans="1:2" x14ac:dyDescent="0.25">
      <c r="A5962" s="277" t="s">
        <v>14395</v>
      </c>
      <c r="B5962" s="278">
        <v>2442.1999999999998</v>
      </c>
    </row>
    <row r="5963" spans="1:2" x14ac:dyDescent="0.25">
      <c r="A5963" s="277" t="s">
        <v>7451</v>
      </c>
      <c r="B5963" s="278">
        <v>18.149999999999999</v>
      </c>
    </row>
    <row r="5964" spans="1:2" x14ac:dyDescent="0.25">
      <c r="A5964" s="277" t="s">
        <v>14396</v>
      </c>
      <c r="B5964" s="278">
        <v>15.8</v>
      </c>
    </row>
    <row r="5965" spans="1:2" x14ac:dyDescent="0.25">
      <c r="A5965" s="277" t="s">
        <v>7452</v>
      </c>
      <c r="B5965" s="278">
        <v>27.93</v>
      </c>
    </row>
    <row r="5966" spans="1:2" x14ac:dyDescent="0.25">
      <c r="A5966" s="277" t="s">
        <v>14397</v>
      </c>
      <c r="B5966" s="278">
        <v>24.35</v>
      </c>
    </row>
    <row r="5967" spans="1:2" x14ac:dyDescent="0.25">
      <c r="A5967" s="277" t="s">
        <v>7453</v>
      </c>
      <c r="B5967" s="278">
        <v>33.65</v>
      </c>
    </row>
    <row r="5968" spans="1:2" x14ac:dyDescent="0.25">
      <c r="A5968" s="277" t="s">
        <v>14398</v>
      </c>
      <c r="B5968" s="278">
        <v>29.38</v>
      </c>
    </row>
    <row r="5969" spans="1:2" x14ac:dyDescent="0.25">
      <c r="A5969" s="277" t="s">
        <v>1909</v>
      </c>
      <c r="B5969" s="278">
        <v>26.87</v>
      </c>
    </row>
    <row r="5970" spans="1:2" x14ac:dyDescent="0.25">
      <c r="A5970" s="277" t="s">
        <v>14399</v>
      </c>
      <c r="B5970" s="278">
        <v>25.08</v>
      </c>
    </row>
    <row r="5971" spans="1:2" x14ac:dyDescent="0.25">
      <c r="A5971" s="277" t="s">
        <v>1910</v>
      </c>
      <c r="B5971" s="278">
        <v>29.95</v>
      </c>
    </row>
    <row r="5972" spans="1:2" x14ac:dyDescent="0.25">
      <c r="A5972" s="277" t="s">
        <v>14400</v>
      </c>
      <c r="B5972" s="278">
        <v>27.93</v>
      </c>
    </row>
    <row r="5973" spans="1:2" x14ac:dyDescent="0.25">
      <c r="A5973" s="277" t="s">
        <v>1911</v>
      </c>
      <c r="B5973" s="278">
        <v>31.98</v>
      </c>
    </row>
    <row r="5974" spans="1:2" x14ac:dyDescent="0.25">
      <c r="A5974" s="277" t="s">
        <v>14401</v>
      </c>
      <c r="B5974" s="278">
        <v>29.8</v>
      </c>
    </row>
    <row r="5975" spans="1:2" x14ac:dyDescent="0.25">
      <c r="A5975" s="277" t="s">
        <v>1912</v>
      </c>
      <c r="B5975" s="278">
        <v>35.07</v>
      </c>
    </row>
    <row r="5976" spans="1:2" x14ac:dyDescent="0.25">
      <c r="A5976" s="277" t="s">
        <v>14402</v>
      </c>
      <c r="B5976" s="278">
        <v>32.67</v>
      </c>
    </row>
    <row r="5977" spans="1:2" x14ac:dyDescent="0.25">
      <c r="A5977" s="277" t="s">
        <v>1913</v>
      </c>
      <c r="B5977" s="278">
        <v>36.75</v>
      </c>
    </row>
    <row r="5978" spans="1:2" x14ac:dyDescent="0.25">
      <c r="A5978" s="277" t="s">
        <v>14403</v>
      </c>
      <c r="B5978" s="278">
        <v>34.24</v>
      </c>
    </row>
    <row r="5979" spans="1:2" x14ac:dyDescent="0.25">
      <c r="A5979" s="277" t="s">
        <v>1914</v>
      </c>
      <c r="B5979" s="278">
        <v>41</v>
      </c>
    </row>
    <row r="5980" spans="1:2" x14ac:dyDescent="0.25">
      <c r="A5980" s="277" t="s">
        <v>14404</v>
      </c>
      <c r="B5980" s="278">
        <v>38.130000000000003</v>
      </c>
    </row>
    <row r="5981" spans="1:2" x14ac:dyDescent="0.25">
      <c r="A5981" s="277" t="s">
        <v>7454</v>
      </c>
      <c r="B5981" s="278">
        <v>43.11</v>
      </c>
    </row>
    <row r="5982" spans="1:2" x14ac:dyDescent="0.25">
      <c r="A5982" s="277" t="s">
        <v>14405</v>
      </c>
      <c r="B5982" s="278">
        <v>40.07</v>
      </c>
    </row>
    <row r="5983" spans="1:2" x14ac:dyDescent="0.25">
      <c r="A5983" s="277" t="s">
        <v>7455</v>
      </c>
      <c r="B5983" s="278">
        <v>46.28</v>
      </c>
    </row>
    <row r="5984" spans="1:2" x14ac:dyDescent="0.25">
      <c r="A5984" s="277" t="s">
        <v>14406</v>
      </c>
      <c r="B5984" s="278">
        <v>43</v>
      </c>
    </row>
    <row r="5985" spans="1:2" x14ac:dyDescent="0.25">
      <c r="A5985" s="277" t="s">
        <v>1915</v>
      </c>
      <c r="B5985" s="278">
        <v>28.5</v>
      </c>
    </row>
    <row r="5986" spans="1:2" x14ac:dyDescent="0.25">
      <c r="A5986" s="277" t="s">
        <v>14407</v>
      </c>
      <c r="B5986" s="278">
        <v>26.57</v>
      </c>
    </row>
    <row r="5987" spans="1:2" x14ac:dyDescent="0.25">
      <c r="A5987" s="277" t="s">
        <v>1916</v>
      </c>
      <c r="B5987" s="278">
        <v>32.090000000000003</v>
      </c>
    </row>
    <row r="5988" spans="1:2" x14ac:dyDescent="0.25">
      <c r="A5988" s="277" t="s">
        <v>14408</v>
      </c>
      <c r="B5988" s="278">
        <v>29.89</v>
      </c>
    </row>
    <row r="5989" spans="1:2" x14ac:dyDescent="0.25">
      <c r="A5989" s="277" t="s">
        <v>1917</v>
      </c>
      <c r="B5989" s="278">
        <v>34.619999999999997</v>
      </c>
    </row>
    <row r="5990" spans="1:2" x14ac:dyDescent="0.25">
      <c r="A5990" s="277" t="s">
        <v>14409</v>
      </c>
      <c r="B5990" s="278">
        <v>32.229999999999997</v>
      </c>
    </row>
    <row r="5991" spans="1:2" x14ac:dyDescent="0.25">
      <c r="A5991" s="277" t="s">
        <v>1918</v>
      </c>
      <c r="B5991" s="278">
        <v>38.26</v>
      </c>
    </row>
    <row r="5992" spans="1:2" x14ac:dyDescent="0.25">
      <c r="A5992" s="277" t="s">
        <v>14410</v>
      </c>
      <c r="B5992" s="278">
        <v>35.6</v>
      </c>
    </row>
    <row r="5993" spans="1:2" x14ac:dyDescent="0.25">
      <c r="A5993" s="277" t="s">
        <v>1919</v>
      </c>
      <c r="B5993" s="278">
        <v>40.9</v>
      </c>
    </row>
    <row r="5994" spans="1:2" x14ac:dyDescent="0.25">
      <c r="A5994" s="277" t="s">
        <v>14411</v>
      </c>
      <c r="B5994" s="278">
        <v>38.020000000000003</v>
      </c>
    </row>
    <row r="5995" spans="1:2" x14ac:dyDescent="0.25">
      <c r="A5995" s="277" t="s">
        <v>1920</v>
      </c>
      <c r="B5995" s="278">
        <v>45.26</v>
      </c>
    </row>
    <row r="5996" spans="1:2" x14ac:dyDescent="0.25">
      <c r="A5996" s="277" t="s">
        <v>14412</v>
      </c>
      <c r="B5996" s="278">
        <v>42.05</v>
      </c>
    </row>
    <row r="5997" spans="1:2" x14ac:dyDescent="0.25">
      <c r="A5997" s="277" t="s">
        <v>1921</v>
      </c>
      <c r="B5997" s="278">
        <v>47.7</v>
      </c>
    </row>
    <row r="5998" spans="1:2" x14ac:dyDescent="0.25">
      <c r="A5998" s="277" t="s">
        <v>14413</v>
      </c>
      <c r="B5998" s="278">
        <v>44.29</v>
      </c>
    </row>
    <row r="5999" spans="1:2" x14ac:dyDescent="0.25">
      <c r="A5999" s="277" t="s">
        <v>1922</v>
      </c>
      <c r="B5999" s="278">
        <v>51.9</v>
      </c>
    </row>
    <row r="6000" spans="1:2" x14ac:dyDescent="0.25">
      <c r="A6000" s="277" t="s">
        <v>14414</v>
      </c>
      <c r="B6000" s="278">
        <v>48.17</v>
      </c>
    </row>
    <row r="6001" spans="1:2" x14ac:dyDescent="0.25">
      <c r="A6001" s="277" t="s">
        <v>1923</v>
      </c>
      <c r="B6001" s="278">
        <v>56.87</v>
      </c>
    </row>
    <row r="6002" spans="1:2" x14ac:dyDescent="0.25">
      <c r="A6002" s="277" t="s">
        <v>14415</v>
      </c>
      <c r="B6002" s="278">
        <v>52.74</v>
      </c>
    </row>
    <row r="6003" spans="1:2" x14ac:dyDescent="0.25">
      <c r="A6003" s="277" t="s">
        <v>7456</v>
      </c>
      <c r="B6003" s="278">
        <v>117.57</v>
      </c>
    </row>
    <row r="6004" spans="1:2" x14ac:dyDescent="0.25">
      <c r="A6004" s="277" t="s">
        <v>14416</v>
      </c>
      <c r="B6004" s="278">
        <v>106.34</v>
      </c>
    </row>
    <row r="6005" spans="1:2" x14ac:dyDescent="0.25">
      <c r="A6005" s="277" t="s">
        <v>7457</v>
      </c>
      <c r="B6005" s="278">
        <v>122.85</v>
      </c>
    </row>
    <row r="6006" spans="1:2" x14ac:dyDescent="0.25">
      <c r="A6006" s="277" t="s">
        <v>14417</v>
      </c>
      <c r="B6006" s="278">
        <v>111.19</v>
      </c>
    </row>
    <row r="6007" spans="1:2" x14ac:dyDescent="0.25">
      <c r="A6007" s="277" t="s">
        <v>1924</v>
      </c>
      <c r="B6007" s="278">
        <v>66.78</v>
      </c>
    </row>
    <row r="6008" spans="1:2" x14ac:dyDescent="0.25">
      <c r="A6008" s="277" t="s">
        <v>14418</v>
      </c>
      <c r="B6008" s="278">
        <v>60.92</v>
      </c>
    </row>
    <row r="6009" spans="1:2" x14ac:dyDescent="0.25">
      <c r="A6009" s="277" t="s">
        <v>1925</v>
      </c>
      <c r="B6009" s="278">
        <v>69.2</v>
      </c>
    </row>
    <row r="6010" spans="1:2" x14ac:dyDescent="0.25">
      <c r="A6010" s="277" t="s">
        <v>14419</v>
      </c>
      <c r="B6010" s="278">
        <v>63.1</v>
      </c>
    </row>
    <row r="6011" spans="1:2" x14ac:dyDescent="0.25">
      <c r="A6011" s="277" t="s">
        <v>1926</v>
      </c>
      <c r="B6011" s="278">
        <v>75.2</v>
      </c>
    </row>
    <row r="6012" spans="1:2" x14ac:dyDescent="0.25">
      <c r="A6012" s="277" t="s">
        <v>14420</v>
      </c>
      <c r="B6012" s="278">
        <v>68.599999999999994</v>
      </c>
    </row>
    <row r="6013" spans="1:2" x14ac:dyDescent="0.25">
      <c r="A6013" s="277" t="s">
        <v>1927</v>
      </c>
      <c r="B6013" s="278">
        <v>78.48</v>
      </c>
    </row>
    <row r="6014" spans="1:2" x14ac:dyDescent="0.25">
      <c r="A6014" s="277" t="s">
        <v>14421</v>
      </c>
      <c r="B6014" s="278">
        <v>71.61</v>
      </c>
    </row>
    <row r="6015" spans="1:2" x14ac:dyDescent="0.25">
      <c r="A6015" s="277" t="s">
        <v>1928</v>
      </c>
      <c r="B6015" s="278">
        <v>99.02</v>
      </c>
    </row>
    <row r="6016" spans="1:2" x14ac:dyDescent="0.25">
      <c r="A6016" s="277" t="s">
        <v>14422</v>
      </c>
      <c r="B6016" s="278">
        <v>89.94</v>
      </c>
    </row>
    <row r="6017" spans="1:2" x14ac:dyDescent="0.25">
      <c r="A6017" s="277" t="s">
        <v>1929</v>
      </c>
      <c r="B6017" s="278">
        <v>123.17</v>
      </c>
    </row>
    <row r="6018" spans="1:2" x14ac:dyDescent="0.25">
      <c r="A6018" s="277" t="s">
        <v>14423</v>
      </c>
      <c r="B6018" s="278">
        <v>111.52</v>
      </c>
    </row>
    <row r="6019" spans="1:2" x14ac:dyDescent="0.25">
      <c r="A6019" s="277" t="s">
        <v>1930</v>
      </c>
      <c r="B6019" s="278">
        <v>130.81</v>
      </c>
    </row>
    <row r="6020" spans="1:2" x14ac:dyDescent="0.25">
      <c r="A6020" s="277" t="s">
        <v>14424</v>
      </c>
      <c r="B6020" s="278">
        <v>118.55</v>
      </c>
    </row>
    <row r="6021" spans="1:2" x14ac:dyDescent="0.25">
      <c r="A6021" s="277" t="s">
        <v>7458</v>
      </c>
      <c r="B6021" s="278">
        <v>137.43</v>
      </c>
    </row>
    <row r="6022" spans="1:2" x14ac:dyDescent="0.25">
      <c r="A6022" s="277" t="s">
        <v>14425</v>
      </c>
      <c r="B6022" s="278">
        <v>124.63</v>
      </c>
    </row>
    <row r="6023" spans="1:2" x14ac:dyDescent="0.25">
      <c r="A6023" s="277" t="s">
        <v>7459</v>
      </c>
      <c r="B6023" s="278">
        <v>151.68</v>
      </c>
    </row>
    <row r="6024" spans="1:2" x14ac:dyDescent="0.25">
      <c r="A6024" s="277" t="s">
        <v>14426</v>
      </c>
      <c r="B6024" s="278">
        <v>137.58000000000001</v>
      </c>
    </row>
    <row r="6025" spans="1:2" x14ac:dyDescent="0.25">
      <c r="A6025" s="277" t="s">
        <v>7460</v>
      </c>
      <c r="B6025" s="278">
        <v>166.07</v>
      </c>
    </row>
    <row r="6026" spans="1:2" x14ac:dyDescent="0.25">
      <c r="A6026" s="277" t="s">
        <v>14427</v>
      </c>
      <c r="B6026" s="278">
        <v>150.66</v>
      </c>
    </row>
    <row r="6027" spans="1:2" x14ac:dyDescent="0.25">
      <c r="A6027" s="277" t="s">
        <v>7461</v>
      </c>
      <c r="B6027" s="278">
        <v>193.17</v>
      </c>
    </row>
    <row r="6028" spans="1:2" x14ac:dyDescent="0.25">
      <c r="A6028" s="277" t="s">
        <v>14428</v>
      </c>
      <c r="B6028" s="278">
        <v>175.35</v>
      </c>
    </row>
    <row r="6029" spans="1:2" x14ac:dyDescent="0.25">
      <c r="A6029" s="277" t="s">
        <v>7462</v>
      </c>
      <c r="B6029" s="278">
        <v>79.84</v>
      </c>
    </row>
    <row r="6030" spans="1:2" x14ac:dyDescent="0.25">
      <c r="A6030" s="277" t="s">
        <v>14429</v>
      </c>
      <c r="B6030" s="278">
        <v>72.819999999999993</v>
      </c>
    </row>
    <row r="6031" spans="1:2" x14ac:dyDescent="0.25">
      <c r="A6031" s="277" t="s">
        <v>1931</v>
      </c>
      <c r="B6031" s="278">
        <v>86.78</v>
      </c>
    </row>
    <row r="6032" spans="1:2" x14ac:dyDescent="0.25">
      <c r="A6032" s="277" t="s">
        <v>14430</v>
      </c>
      <c r="B6032" s="278">
        <v>79.180000000000007</v>
      </c>
    </row>
    <row r="6033" spans="1:2" x14ac:dyDescent="0.25">
      <c r="A6033" s="277" t="s">
        <v>1932</v>
      </c>
      <c r="B6033" s="278">
        <v>95.38</v>
      </c>
    </row>
    <row r="6034" spans="1:2" x14ac:dyDescent="0.25">
      <c r="A6034" s="277" t="s">
        <v>14431</v>
      </c>
      <c r="B6034" s="278">
        <v>87.06</v>
      </c>
    </row>
    <row r="6035" spans="1:2" x14ac:dyDescent="0.25">
      <c r="A6035" s="277" t="s">
        <v>7463</v>
      </c>
      <c r="B6035" s="278">
        <v>104.35</v>
      </c>
    </row>
    <row r="6036" spans="1:2" x14ac:dyDescent="0.25">
      <c r="A6036" s="277" t="s">
        <v>14432</v>
      </c>
      <c r="B6036" s="278">
        <v>95.27</v>
      </c>
    </row>
    <row r="6037" spans="1:2" x14ac:dyDescent="0.25">
      <c r="A6037" s="277" t="s">
        <v>1933</v>
      </c>
      <c r="B6037" s="278">
        <v>124.48</v>
      </c>
    </row>
    <row r="6038" spans="1:2" x14ac:dyDescent="0.25">
      <c r="A6038" s="277" t="s">
        <v>14433</v>
      </c>
      <c r="B6038" s="278">
        <v>113.23</v>
      </c>
    </row>
    <row r="6039" spans="1:2" x14ac:dyDescent="0.25">
      <c r="A6039" s="277" t="s">
        <v>1934</v>
      </c>
      <c r="B6039" s="278">
        <v>153.34</v>
      </c>
    </row>
    <row r="6040" spans="1:2" x14ac:dyDescent="0.25">
      <c r="A6040" s="277" t="s">
        <v>14434</v>
      </c>
      <c r="B6040" s="278">
        <v>139.11000000000001</v>
      </c>
    </row>
    <row r="6041" spans="1:2" x14ac:dyDescent="0.25">
      <c r="A6041" s="277" t="s">
        <v>1935</v>
      </c>
      <c r="B6041" s="278">
        <v>166.36</v>
      </c>
    </row>
    <row r="6042" spans="1:2" x14ac:dyDescent="0.25">
      <c r="A6042" s="277" t="s">
        <v>14435</v>
      </c>
      <c r="B6042" s="278">
        <v>151.06</v>
      </c>
    </row>
    <row r="6043" spans="1:2" x14ac:dyDescent="0.25">
      <c r="A6043" s="277" t="s">
        <v>1936</v>
      </c>
      <c r="B6043" s="278">
        <v>197.54</v>
      </c>
    </row>
    <row r="6044" spans="1:2" x14ac:dyDescent="0.25">
      <c r="A6044" s="277" t="s">
        <v>14436</v>
      </c>
      <c r="B6044" s="278">
        <v>179.37</v>
      </c>
    </row>
    <row r="6045" spans="1:2" x14ac:dyDescent="0.25">
      <c r="A6045" s="277" t="s">
        <v>1937</v>
      </c>
      <c r="B6045" s="278">
        <v>209.17</v>
      </c>
    </row>
    <row r="6046" spans="1:2" x14ac:dyDescent="0.25">
      <c r="A6046" s="277" t="s">
        <v>14437</v>
      </c>
      <c r="B6046" s="278">
        <v>190.04</v>
      </c>
    </row>
    <row r="6047" spans="1:2" x14ac:dyDescent="0.25">
      <c r="A6047" s="277" t="s">
        <v>1938</v>
      </c>
      <c r="B6047" s="278">
        <v>242.35</v>
      </c>
    </row>
    <row r="6048" spans="1:2" x14ac:dyDescent="0.25">
      <c r="A6048" s="277" t="s">
        <v>14438</v>
      </c>
      <c r="B6048" s="278">
        <v>219.92</v>
      </c>
    </row>
    <row r="6049" spans="1:2" x14ac:dyDescent="0.25">
      <c r="A6049" s="277" t="s">
        <v>1939</v>
      </c>
      <c r="B6049" s="278">
        <v>265.60000000000002</v>
      </c>
    </row>
    <row r="6050" spans="1:2" x14ac:dyDescent="0.25">
      <c r="A6050" s="277" t="s">
        <v>14439</v>
      </c>
      <c r="B6050" s="278">
        <v>241.26</v>
      </c>
    </row>
    <row r="6051" spans="1:2" x14ac:dyDescent="0.25">
      <c r="A6051" s="277" t="s">
        <v>1940</v>
      </c>
      <c r="B6051" s="278">
        <v>305.5</v>
      </c>
    </row>
    <row r="6052" spans="1:2" x14ac:dyDescent="0.25">
      <c r="A6052" s="277" t="s">
        <v>14440</v>
      </c>
      <c r="B6052" s="278">
        <v>276.93</v>
      </c>
    </row>
    <row r="6053" spans="1:2" x14ac:dyDescent="0.25">
      <c r="A6053" s="277" t="s">
        <v>1941</v>
      </c>
      <c r="B6053" s="278">
        <v>328.75</v>
      </c>
    </row>
    <row r="6054" spans="1:2" x14ac:dyDescent="0.25">
      <c r="A6054" s="277" t="s">
        <v>14441</v>
      </c>
      <c r="B6054" s="278">
        <v>298.27</v>
      </c>
    </row>
    <row r="6055" spans="1:2" x14ac:dyDescent="0.25">
      <c r="A6055" s="277" t="s">
        <v>7464</v>
      </c>
      <c r="B6055" s="278">
        <v>434.57</v>
      </c>
    </row>
    <row r="6056" spans="1:2" x14ac:dyDescent="0.25">
      <c r="A6056" s="277" t="s">
        <v>14442</v>
      </c>
      <c r="B6056" s="278">
        <v>394.3</v>
      </c>
    </row>
    <row r="6057" spans="1:2" x14ac:dyDescent="0.25">
      <c r="A6057" s="277" t="s">
        <v>7465</v>
      </c>
      <c r="B6057" s="278">
        <v>538.37</v>
      </c>
    </row>
    <row r="6058" spans="1:2" x14ac:dyDescent="0.25">
      <c r="A6058" s="277" t="s">
        <v>14443</v>
      </c>
      <c r="B6058" s="278">
        <v>488.5</v>
      </c>
    </row>
    <row r="6059" spans="1:2" x14ac:dyDescent="0.25">
      <c r="A6059" s="277" t="s">
        <v>7466</v>
      </c>
      <c r="B6059" s="278">
        <v>114.39</v>
      </c>
    </row>
    <row r="6060" spans="1:2" x14ac:dyDescent="0.25">
      <c r="A6060" s="277" t="s">
        <v>14444</v>
      </c>
      <c r="B6060" s="278">
        <v>105.97</v>
      </c>
    </row>
    <row r="6061" spans="1:2" x14ac:dyDescent="0.25">
      <c r="A6061" s="277" t="s">
        <v>1942</v>
      </c>
      <c r="B6061" s="278">
        <v>194.45</v>
      </c>
    </row>
    <row r="6062" spans="1:2" x14ac:dyDescent="0.25">
      <c r="A6062" s="277" t="s">
        <v>14445</v>
      </c>
      <c r="B6062" s="278">
        <v>176.51</v>
      </c>
    </row>
    <row r="6063" spans="1:2" x14ac:dyDescent="0.25">
      <c r="A6063" s="277" t="s">
        <v>1943</v>
      </c>
      <c r="B6063" s="278">
        <v>210.47</v>
      </c>
    </row>
    <row r="6064" spans="1:2" x14ac:dyDescent="0.25">
      <c r="A6064" s="277" t="s">
        <v>14446</v>
      </c>
      <c r="B6064" s="278">
        <v>191.28</v>
      </c>
    </row>
    <row r="6065" spans="1:2" x14ac:dyDescent="0.25">
      <c r="A6065" s="277" t="s">
        <v>1944</v>
      </c>
      <c r="B6065" s="278">
        <v>240.08</v>
      </c>
    </row>
    <row r="6066" spans="1:2" x14ac:dyDescent="0.25">
      <c r="A6066" s="277" t="s">
        <v>14447</v>
      </c>
      <c r="B6066" s="278">
        <v>218.21</v>
      </c>
    </row>
    <row r="6067" spans="1:2" x14ac:dyDescent="0.25">
      <c r="A6067" s="277" t="s">
        <v>1945</v>
      </c>
      <c r="B6067" s="278">
        <v>255.58</v>
      </c>
    </row>
    <row r="6068" spans="1:2" x14ac:dyDescent="0.25">
      <c r="A6068" s="277" t="s">
        <v>14448</v>
      </c>
      <c r="B6068" s="278">
        <v>232.43</v>
      </c>
    </row>
    <row r="6069" spans="1:2" x14ac:dyDescent="0.25">
      <c r="A6069" s="277" t="s">
        <v>1946</v>
      </c>
      <c r="B6069" s="278">
        <v>292.17</v>
      </c>
    </row>
    <row r="6070" spans="1:2" x14ac:dyDescent="0.25">
      <c r="A6070" s="277" t="s">
        <v>14449</v>
      </c>
      <c r="B6070" s="278">
        <v>265.39</v>
      </c>
    </row>
    <row r="6071" spans="1:2" x14ac:dyDescent="0.25">
      <c r="A6071" s="277" t="s">
        <v>1947</v>
      </c>
      <c r="B6071" s="278">
        <v>326.27</v>
      </c>
    </row>
    <row r="6072" spans="1:2" x14ac:dyDescent="0.25">
      <c r="A6072" s="277" t="s">
        <v>14450</v>
      </c>
      <c r="B6072" s="278">
        <v>296.68</v>
      </c>
    </row>
    <row r="6073" spans="1:2" x14ac:dyDescent="0.25">
      <c r="A6073" s="277" t="s">
        <v>1948</v>
      </c>
      <c r="B6073" s="278">
        <v>403.8</v>
      </c>
    </row>
    <row r="6074" spans="1:2" x14ac:dyDescent="0.25">
      <c r="A6074" s="277" t="s">
        <v>14451</v>
      </c>
      <c r="B6074" s="278">
        <v>366.81</v>
      </c>
    </row>
    <row r="6075" spans="1:2" x14ac:dyDescent="0.25">
      <c r="A6075" s="277" t="s">
        <v>1949</v>
      </c>
      <c r="B6075" s="278">
        <v>471.37</v>
      </c>
    </row>
    <row r="6076" spans="1:2" x14ac:dyDescent="0.25">
      <c r="A6076" s="277" t="s">
        <v>14452</v>
      </c>
      <c r="B6076" s="278">
        <v>428.25</v>
      </c>
    </row>
    <row r="6077" spans="1:2" x14ac:dyDescent="0.25">
      <c r="A6077" s="277" t="s">
        <v>1950</v>
      </c>
      <c r="B6077" s="278">
        <v>477.57</v>
      </c>
    </row>
    <row r="6078" spans="1:2" x14ac:dyDescent="0.25">
      <c r="A6078" s="277" t="s">
        <v>14453</v>
      </c>
      <c r="B6078" s="278">
        <v>433.94</v>
      </c>
    </row>
    <row r="6079" spans="1:2" x14ac:dyDescent="0.25">
      <c r="A6079" s="277" t="s">
        <v>1951</v>
      </c>
      <c r="B6079" s="278">
        <v>524.41999999999996</v>
      </c>
    </row>
    <row r="6080" spans="1:2" x14ac:dyDescent="0.25">
      <c r="A6080" s="277" t="s">
        <v>14454</v>
      </c>
      <c r="B6080" s="278">
        <v>476.64</v>
      </c>
    </row>
    <row r="6081" spans="1:2" x14ac:dyDescent="0.25">
      <c r="A6081" s="277" t="s">
        <v>1952</v>
      </c>
      <c r="B6081" s="278">
        <v>644.85</v>
      </c>
    </row>
    <row r="6082" spans="1:2" x14ac:dyDescent="0.25">
      <c r="A6082" s="277" t="s">
        <v>14455</v>
      </c>
      <c r="B6082" s="278">
        <v>586.24</v>
      </c>
    </row>
    <row r="6083" spans="1:2" x14ac:dyDescent="0.25">
      <c r="A6083" s="277" t="s">
        <v>1953</v>
      </c>
      <c r="B6083" s="278">
        <v>565.07000000000005</v>
      </c>
    </row>
    <row r="6084" spans="1:2" x14ac:dyDescent="0.25">
      <c r="A6084" s="277" t="s">
        <v>14456</v>
      </c>
      <c r="B6084" s="278">
        <v>514.25</v>
      </c>
    </row>
    <row r="6085" spans="1:2" x14ac:dyDescent="0.25">
      <c r="A6085" s="277" t="s">
        <v>1954</v>
      </c>
      <c r="B6085" s="278">
        <v>622.16</v>
      </c>
    </row>
    <row r="6086" spans="1:2" x14ac:dyDescent="0.25">
      <c r="A6086" s="277" t="s">
        <v>14457</v>
      </c>
      <c r="B6086" s="278">
        <v>566.34</v>
      </c>
    </row>
    <row r="6087" spans="1:2" x14ac:dyDescent="0.25">
      <c r="A6087" s="277" t="s">
        <v>1955</v>
      </c>
      <c r="B6087" s="278">
        <v>766.79</v>
      </c>
    </row>
    <row r="6088" spans="1:2" x14ac:dyDescent="0.25">
      <c r="A6088" s="277" t="s">
        <v>14458</v>
      </c>
      <c r="B6088" s="278">
        <v>698.15</v>
      </c>
    </row>
    <row r="6089" spans="1:2" x14ac:dyDescent="0.25">
      <c r="A6089" s="277" t="s">
        <v>1956</v>
      </c>
      <c r="B6089" s="278">
        <v>15.94</v>
      </c>
    </row>
    <row r="6090" spans="1:2" x14ac:dyDescent="0.25">
      <c r="A6090" s="277" t="s">
        <v>14459</v>
      </c>
      <c r="B6090" s="278">
        <v>14.89</v>
      </c>
    </row>
    <row r="6091" spans="1:2" x14ac:dyDescent="0.25">
      <c r="A6091" s="277" t="s">
        <v>1957</v>
      </c>
      <c r="B6091" s="278">
        <v>17.46</v>
      </c>
    </row>
    <row r="6092" spans="1:2" x14ac:dyDescent="0.25">
      <c r="A6092" s="277" t="s">
        <v>14460</v>
      </c>
      <c r="B6092" s="278">
        <v>16.29</v>
      </c>
    </row>
    <row r="6093" spans="1:2" x14ac:dyDescent="0.25">
      <c r="A6093" s="277" t="s">
        <v>1958</v>
      </c>
      <c r="B6093" s="278">
        <v>18.510000000000002</v>
      </c>
    </row>
    <row r="6094" spans="1:2" x14ac:dyDescent="0.25">
      <c r="A6094" s="277" t="s">
        <v>14461</v>
      </c>
      <c r="B6094" s="278">
        <v>17.260000000000002</v>
      </c>
    </row>
    <row r="6095" spans="1:2" x14ac:dyDescent="0.25">
      <c r="A6095" s="277" t="s">
        <v>1959</v>
      </c>
      <c r="B6095" s="278">
        <v>19.18</v>
      </c>
    </row>
    <row r="6096" spans="1:2" x14ac:dyDescent="0.25">
      <c r="A6096" s="277" t="s">
        <v>14462</v>
      </c>
      <c r="B6096" s="278">
        <v>17.89</v>
      </c>
    </row>
    <row r="6097" spans="1:2" x14ac:dyDescent="0.25">
      <c r="A6097" s="277" t="s">
        <v>1960</v>
      </c>
      <c r="B6097" s="278">
        <v>21.37</v>
      </c>
    </row>
    <row r="6098" spans="1:2" x14ac:dyDescent="0.25">
      <c r="A6098" s="277" t="s">
        <v>14463</v>
      </c>
      <c r="B6098" s="278">
        <v>19.91</v>
      </c>
    </row>
    <row r="6099" spans="1:2" x14ac:dyDescent="0.25">
      <c r="A6099" s="277" t="s">
        <v>1961</v>
      </c>
      <c r="B6099" s="278">
        <v>23.32</v>
      </c>
    </row>
    <row r="6100" spans="1:2" x14ac:dyDescent="0.25">
      <c r="A6100" s="277" t="s">
        <v>14464</v>
      </c>
      <c r="B6100" s="278">
        <v>21.71</v>
      </c>
    </row>
    <row r="6101" spans="1:2" x14ac:dyDescent="0.25">
      <c r="A6101" s="277" t="s">
        <v>7467</v>
      </c>
      <c r="B6101" s="278">
        <v>23.92</v>
      </c>
    </row>
    <row r="6102" spans="1:2" x14ac:dyDescent="0.25">
      <c r="A6102" s="277" t="s">
        <v>14465</v>
      </c>
      <c r="B6102" s="278">
        <v>22.23</v>
      </c>
    </row>
    <row r="6103" spans="1:2" x14ac:dyDescent="0.25">
      <c r="A6103" s="277" t="s">
        <v>7468</v>
      </c>
      <c r="B6103" s="278">
        <v>26.09</v>
      </c>
    </row>
    <row r="6104" spans="1:2" x14ac:dyDescent="0.25">
      <c r="A6104" s="277" t="s">
        <v>14466</v>
      </c>
      <c r="B6104" s="278">
        <v>24.26</v>
      </c>
    </row>
    <row r="6105" spans="1:2" x14ac:dyDescent="0.25">
      <c r="A6105" s="277" t="s">
        <v>1962</v>
      </c>
      <c r="B6105" s="278">
        <v>16.75</v>
      </c>
    </row>
    <row r="6106" spans="1:2" x14ac:dyDescent="0.25">
      <c r="A6106" s="277" t="s">
        <v>14467</v>
      </c>
      <c r="B6106" s="278">
        <v>15.63</v>
      </c>
    </row>
    <row r="6107" spans="1:2" x14ac:dyDescent="0.25">
      <c r="A6107" s="277" t="s">
        <v>1963</v>
      </c>
      <c r="B6107" s="278">
        <v>18.510000000000002</v>
      </c>
    </row>
    <row r="6108" spans="1:2" x14ac:dyDescent="0.25">
      <c r="A6108" s="277" t="s">
        <v>14468</v>
      </c>
      <c r="B6108" s="278">
        <v>17.260000000000002</v>
      </c>
    </row>
    <row r="6109" spans="1:2" x14ac:dyDescent="0.25">
      <c r="A6109" s="277" t="s">
        <v>1964</v>
      </c>
      <c r="B6109" s="278">
        <v>19.829999999999998</v>
      </c>
    </row>
    <row r="6110" spans="1:2" x14ac:dyDescent="0.25">
      <c r="A6110" s="277" t="s">
        <v>14469</v>
      </c>
      <c r="B6110" s="278">
        <v>18.47</v>
      </c>
    </row>
    <row r="6111" spans="1:2" x14ac:dyDescent="0.25">
      <c r="A6111" s="277" t="s">
        <v>1965</v>
      </c>
      <c r="B6111" s="278">
        <v>20.5</v>
      </c>
    </row>
    <row r="6112" spans="1:2" x14ac:dyDescent="0.25">
      <c r="A6112" s="277" t="s">
        <v>14470</v>
      </c>
      <c r="B6112" s="278">
        <v>19.11</v>
      </c>
    </row>
    <row r="6113" spans="1:2" x14ac:dyDescent="0.25">
      <c r="A6113" s="277" t="s">
        <v>1966</v>
      </c>
      <c r="B6113" s="278">
        <v>23.24</v>
      </c>
    </row>
    <row r="6114" spans="1:2" x14ac:dyDescent="0.25">
      <c r="A6114" s="277" t="s">
        <v>14471</v>
      </c>
      <c r="B6114" s="278">
        <v>21.63</v>
      </c>
    </row>
    <row r="6115" spans="1:2" x14ac:dyDescent="0.25">
      <c r="A6115" s="277" t="s">
        <v>1967</v>
      </c>
      <c r="B6115" s="278">
        <v>25.43</v>
      </c>
    </row>
    <row r="6116" spans="1:2" x14ac:dyDescent="0.25">
      <c r="A6116" s="277" t="s">
        <v>14472</v>
      </c>
      <c r="B6116" s="278">
        <v>23.65</v>
      </c>
    </row>
    <row r="6117" spans="1:2" x14ac:dyDescent="0.25">
      <c r="A6117" s="277" t="s">
        <v>1968</v>
      </c>
      <c r="B6117" s="278">
        <v>26.95</v>
      </c>
    </row>
    <row r="6118" spans="1:2" x14ac:dyDescent="0.25">
      <c r="A6118" s="277" t="s">
        <v>14473</v>
      </c>
      <c r="B6118" s="278">
        <v>25.05</v>
      </c>
    </row>
    <row r="6119" spans="1:2" x14ac:dyDescent="0.25">
      <c r="A6119" s="277" t="s">
        <v>1969</v>
      </c>
      <c r="B6119" s="278">
        <v>28.78</v>
      </c>
    </row>
    <row r="6120" spans="1:2" x14ac:dyDescent="0.25">
      <c r="A6120" s="277" t="s">
        <v>14474</v>
      </c>
      <c r="B6120" s="278">
        <v>26.74</v>
      </c>
    </row>
    <row r="6121" spans="1:2" x14ac:dyDescent="0.25">
      <c r="A6121" s="277" t="s">
        <v>1970</v>
      </c>
      <c r="B6121" s="278">
        <v>31.42</v>
      </c>
    </row>
    <row r="6122" spans="1:2" x14ac:dyDescent="0.25">
      <c r="A6122" s="277" t="s">
        <v>14475</v>
      </c>
      <c r="B6122" s="278">
        <v>29.16</v>
      </c>
    </row>
    <row r="6123" spans="1:2" x14ac:dyDescent="0.25">
      <c r="A6123" s="277" t="s">
        <v>7469</v>
      </c>
      <c r="B6123" s="278">
        <v>68.62</v>
      </c>
    </row>
    <row r="6124" spans="1:2" x14ac:dyDescent="0.25">
      <c r="A6124" s="277" t="s">
        <v>14476</v>
      </c>
      <c r="B6124" s="278">
        <v>62</v>
      </c>
    </row>
    <row r="6125" spans="1:2" x14ac:dyDescent="0.25">
      <c r="A6125" s="277" t="s">
        <v>7470</v>
      </c>
      <c r="B6125" s="278">
        <v>71.260000000000005</v>
      </c>
    </row>
    <row r="6126" spans="1:2" x14ac:dyDescent="0.25">
      <c r="A6126" s="277" t="s">
        <v>14477</v>
      </c>
      <c r="B6126" s="278">
        <v>64.42</v>
      </c>
    </row>
    <row r="6127" spans="1:2" x14ac:dyDescent="0.25">
      <c r="A6127" s="277" t="s">
        <v>1971</v>
      </c>
      <c r="B6127" s="278">
        <v>36.39</v>
      </c>
    </row>
    <row r="6128" spans="1:2" x14ac:dyDescent="0.25">
      <c r="A6128" s="277" t="s">
        <v>14478</v>
      </c>
      <c r="B6128" s="278">
        <v>33.119999999999997</v>
      </c>
    </row>
    <row r="6129" spans="1:2" x14ac:dyDescent="0.25">
      <c r="A6129" s="277" t="s">
        <v>1972</v>
      </c>
      <c r="B6129" s="278">
        <v>40.07</v>
      </c>
    </row>
    <row r="6130" spans="1:2" x14ac:dyDescent="0.25">
      <c r="A6130" s="277" t="s">
        <v>14479</v>
      </c>
      <c r="B6130" s="278">
        <v>36.51</v>
      </c>
    </row>
    <row r="6131" spans="1:2" x14ac:dyDescent="0.25">
      <c r="A6131" s="277" t="s">
        <v>1973</v>
      </c>
      <c r="B6131" s="278">
        <v>42.97</v>
      </c>
    </row>
    <row r="6132" spans="1:2" x14ac:dyDescent="0.25">
      <c r="A6132" s="277" t="s">
        <v>14480</v>
      </c>
      <c r="B6132" s="278">
        <v>39.17</v>
      </c>
    </row>
    <row r="6133" spans="1:2" x14ac:dyDescent="0.25">
      <c r="A6133" s="277" t="s">
        <v>1974</v>
      </c>
      <c r="B6133" s="278">
        <v>45.01</v>
      </c>
    </row>
    <row r="6134" spans="1:2" x14ac:dyDescent="0.25">
      <c r="A6134" s="277" t="s">
        <v>14481</v>
      </c>
      <c r="B6134" s="278">
        <v>41.05</v>
      </c>
    </row>
    <row r="6135" spans="1:2" x14ac:dyDescent="0.25">
      <c r="A6135" s="277" t="s">
        <v>1975</v>
      </c>
      <c r="B6135" s="278">
        <v>62.61</v>
      </c>
    </row>
    <row r="6136" spans="1:2" x14ac:dyDescent="0.25">
      <c r="A6136" s="277" t="s">
        <v>14482</v>
      </c>
      <c r="B6136" s="278">
        <v>56.59</v>
      </c>
    </row>
    <row r="6137" spans="1:2" x14ac:dyDescent="0.25">
      <c r="A6137" s="277" t="s">
        <v>1976</v>
      </c>
      <c r="B6137" s="278">
        <v>71.47</v>
      </c>
    </row>
    <row r="6138" spans="1:2" x14ac:dyDescent="0.25">
      <c r="A6138" s="277" t="s">
        <v>14483</v>
      </c>
      <c r="B6138" s="278">
        <v>64.63</v>
      </c>
    </row>
    <row r="6139" spans="1:2" x14ac:dyDescent="0.25">
      <c r="A6139" s="277" t="s">
        <v>1977</v>
      </c>
      <c r="B6139" s="278">
        <v>75.02</v>
      </c>
    </row>
    <row r="6140" spans="1:2" x14ac:dyDescent="0.25">
      <c r="A6140" s="277" t="s">
        <v>14484</v>
      </c>
      <c r="B6140" s="278">
        <v>67.900000000000006</v>
      </c>
    </row>
    <row r="6141" spans="1:2" x14ac:dyDescent="0.25">
      <c r="A6141" s="277" t="s">
        <v>7471</v>
      </c>
      <c r="B6141" s="278">
        <v>78.569999999999993</v>
      </c>
    </row>
    <row r="6142" spans="1:2" x14ac:dyDescent="0.25">
      <c r="A6142" s="277" t="s">
        <v>14485</v>
      </c>
      <c r="B6142" s="278">
        <v>71.16</v>
      </c>
    </row>
    <row r="6143" spans="1:2" x14ac:dyDescent="0.25">
      <c r="A6143" s="277" t="s">
        <v>7472</v>
      </c>
      <c r="B6143" s="278">
        <v>86.65</v>
      </c>
    </row>
    <row r="6144" spans="1:2" x14ac:dyDescent="0.25">
      <c r="A6144" s="277" t="s">
        <v>14486</v>
      </c>
      <c r="B6144" s="278">
        <v>78.489999999999995</v>
      </c>
    </row>
    <row r="6145" spans="1:2" x14ac:dyDescent="0.25">
      <c r="A6145" s="277" t="s">
        <v>7473</v>
      </c>
      <c r="B6145" s="278">
        <v>94.74</v>
      </c>
    </row>
    <row r="6146" spans="1:2" x14ac:dyDescent="0.25">
      <c r="A6146" s="277" t="s">
        <v>14487</v>
      </c>
      <c r="B6146" s="278">
        <v>85.83</v>
      </c>
    </row>
    <row r="6147" spans="1:2" x14ac:dyDescent="0.25">
      <c r="A6147" s="277" t="s">
        <v>7474</v>
      </c>
      <c r="B6147" s="278">
        <v>109.76</v>
      </c>
    </row>
    <row r="6148" spans="1:2" x14ac:dyDescent="0.25">
      <c r="A6148" s="277" t="s">
        <v>14488</v>
      </c>
      <c r="B6148" s="278">
        <v>99.5</v>
      </c>
    </row>
    <row r="6149" spans="1:2" x14ac:dyDescent="0.25">
      <c r="A6149" s="277" t="s">
        <v>7475</v>
      </c>
      <c r="B6149" s="278">
        <v>45.3</v>
      </c>
    </row>
    <row r="6150" spans="1:2" x14ac:dyDescent="0.25">
      <c r="A6150" s="277" t="s">
        <v>14489</v>
      </c>
      <c r="B6150" s="278">
        <v>41.3</v>
      </c>
    </row>
    <row r="6151" spans="1:2" x14ac:dyDescent="0.25">
      <c r="A6151" s="277" t="s">
        <v>1978</v>
      </c>
      <c r="B6151" s="278">
        <v>48.91</v>
      </c>
    </row>
    <row r="6152" spans="1:2" x14ac:dyDescent="0.25">
      <c r="A6152" s="277" t="s">
        <v>14490</v>
      </c>
      <c r="B6152" s="278">
        <v>44.59</v>
      </c>
    </row>
    <row r="6153" spans="1:2" x14ac:dyDescent="0.25">
      <c r="A6153" s="277" t="s">
        <v>1979</v>
      </c>
      <c r="B6153" s="278">
        <v>52.96</v>
      </c>
    </row>
    <row r="6154" spans="1:2" x14ac:dyDescent="0.25">
      <c r="A6154" s="277" t="s">
        <v>14491</v>
      </c>
      <c r="B6154" s="278">
        <v>48.3</v>
      </c>
    </row>
    <row r="6155" spans="1:2" x14ac:dyDescent="0.25">
      <c r="A6155" s="277" t="s">
        <v>7476</v>
      </c>
      <c r="B6155" s="278">
        <v>60.41</v>
      </c>
    </row>
    <row r="6156" spans="1:2" x14ac:dyDescent="0.25">
      <c r="A6156" s="277" t="s">
        <v>14492</v>
      </c>
      <c r="B6156" s="278">
        <v>55.08</v>
      </c>
    </row>
    <row r="6157" spans="1:2" x14ac:dyDescent="0.25">
      <c r="A6157" s="277" t="s">
        <v>1980</v>
      </c>
      <c r="B6157" s="278">
        <v>75.19</v>
      </c>
    </row>
    <row r="6158" spans="1:2" x14ac:dyDescent="0.25">
      <c r="A6158" s="277" t="s">
        <v>14493</v>
      </c>
      <c r="B6158" s="278">
        <v>68.099999999999994</v>
      </c>
    </row>
    <row r="6159" spans="1:2" x14ac:dyDescent="0.25">
      <c r="A6159" s="277" t="s">
        <v>1981</v>
      </c>
      <c r="B6159" s="278">
        <v>86.55</v>
      </c>
    </row>
    <row r="6160" spans="1:2" x14ac:dyDescent="0.25">
      <c r="A6160" s="277" t="s">
        <v>14494</v>
      </c>
      <c r="B6160" s="278">
        <v>78.430000000000007</v>
      </c>
    </row>
    <row r="6161" spans="1:2" x14ac:dyDescent="0.25">
      <c r="A6161" s="277" t="s">
        <v>1982</v>
      </c>
      <c r="B6161" s="278">
        <v>92.6</v>
      </c>
    </row>
    <row r="6162" spans="1:2" x14ac:dyDescent="0.25">
      <c r="A6162" s="277" t="s">
        <v>14495</v>
      </c>
      <c r="B6162" s="278">
        <v>83.98</v>
      </c>
    </row>
    <row r="6163" spans="1:2" x14ac:dyDescent="0.25">
      <c r="A6163" s="277" t="s">
        <v>1983</v>
      </c>
      <c r="B6163" s="278">
        <v>111.01</v>
      </c>
    </row>
    <row r="6164" spans="1:2" x14ac:dyDescent="0.25">
      <c r="A6164" s="277" t="s">
        <v>14496</v>
      </c>
      <c r="B6164" s="278">
        <v>100.68</v>
      </c>
    </row>
    <row r="6165" spans="1:2" x14ac:dyDescent="0.25">
      <c r="A6165" s="277" t="s">
        <v>1984</v>
      </c>
      <c r="B6165" s="278">
        <v>115.66</v>
      </c>
    </row>
    <row r="6166" spans="1:2" x14ac:dyDescent="0.25">
      <c r="A6166" s="277" t="s">
        <v>14497</v>
      </c>
      <c r="B6166" s="278">
        <v>104.94</v>
      </c>
    </row>
    <row r="6167" spans="1:2" x14ac:dyDescent="0.25">
      <c r="A6167" s="277" t="s">
        <v>1985</v>
      </c>
      <c r="B6167" s="278">
        <v>135.06</v>
      </c>
    </row>
    <row r="6168" spans="1:2" x14ac:dyDescent="0.25">
      <c r="A6168" s="277" t="s">
        <v>14498</v>
      </c>
      <c r="B6168" s="278">
        <v>122.4</v>
      </c>
    </row>
    <row r="6169" spans="1:2" x14ac:dyDescent="0.25">
      <c r="A6169" s="277" t="s">
        <v>1986</v>
      </c>
      <c r="B6169" s="278">
        <v>146.22</v>
      </c>
    </row>
    <row r="6170" spans="1:2" x14ac:dyDescent="0.25">
      <c r="A6170" s="277" t="s">
        <v>14499</v>
      </c>
      <c r="B6170" s="278">
        <v>132.63999999999999</v>
      </c>
    </row>
    <row r="6171" spans="1:2" x14ac:dyDescent="0.25">
      <c r="A6171" s="277" t="s">
        <v>1987</v>
      </c>
      <c r="B6171" s="278">
        <v>170.73</v>
      </c>
    </row>
    <row r="6172" spans="1:2" x14ac:dyDescent="0.25">
      <c r="A6172" s="277" t="s">
        <v>14500</v>
      </c>
      <c r="B6172" s="278">
        <v>154.55000000000001</v>
      </c>
    </row>
    <row r="6173" spans="1:2" x14ac:dyDescent="0.25">
      <c r="A6173" s="277" t="s">
        <v>1988</v>
      </c>
      <c r="B6173" s="278">
        <v>182.35</v>
      </c>
    </row>
    <row r="6174" spans="1:2" x14ac:dyDescent="0.25">
      <c r="A6174" s="277" t="s">
        <v>14501</v>
      </c>
      <c r="B6174" s="278">
        <v>165.22</v>
      </c>
    </row>
    <row r="6175" spans="1:2" x14ac:dyDescent="0.25">
      <c r="A6175" s="277" t="s">
        <v>7477</v>
      </c>
      <c r="B6175" s="278">
        <v>240.78</v>
      </c>
    </row>
    <row r="6176" spans="1:2" x14ac:dyDescent="0.25">
      <c r="A6176" s="277" t="s">
        <v>14502</v>
      </c>
      <c r="B6176" s="278">
        <v>218.15</v>
      </c>
    </row>
    <row r="6177" spans="1:2" x14ac:dyDescent="0.25">
      <c r="A6177" s="277" t="s">
        <v>7478</v>
      </c>
      <c r="B6177" s="278">
        <v>298.01</v>
      </c>
    </row>
    <row r="6178" spans="1:2" x14ac:dyDescent="0.25">
      <c r="A6178" s="277" t="s">
        <v>14503</v>
      </c>
      <c r="B6178" s="278">
        <v>270.02999999999997</v>
      </c>
    </row>
    <row r="6179" spans="1:2" x14ac:dyDescent="0.25">
      <c r="A6179" s="277" t="s">
        <v>7479</v>
      </c>
      <c r="B6179" s="278">
        <v>61.17</v>
      </c>
    </row>
    <row r="6180" spans="1:2" x14ac:dyDescent="0.25">
      <c r="A6180" s="277" t="s">
        <v>14504</v>
      </c>
      <c r="B6180" s="278">
        <v>56.75</v>
      </c>
    </row>
    <row r="6181" spans="1:2" x14ac:dyDescent="0.25">
      <c r="A6181" s="277" t="s">
        <v>1989</v>
      </c>
      <c r="B6181" s="278">
        <v>109.08</v>
      </c>
    </row>
    <row r="6182" spans="1:2" x14ac:dyDescent="0.25">
      <c r="A6182" s="277" t="s">
        <v>14505</v>
      </c>
      <c r="B6182" s="278">
        <v>98.91</v>
      </c>
    </row>
    <row r="6183" spans="1:2" x14ac:dyDescent="0.25">
      <c r="A6183" s="277" t="s">
        <v>1990</v>
      </c>
      <c r="B6183" s="278">
        <v>117.14</v>
      </c>
    </row>
    <row r="6184" spans="1:2" x14ac:dyDescent="0.25">
      <c r="A6184" s="277" t="s">
        <v>14506</v>
      </c>
      <c r="B6184" s="278">
        <v>106.3</v>
      </c>
    </row>
    <row r="6185" spans="1:2" x14ac:dyDescent="0.25">
      <c r="A6185" s="277" t="s">
        <v>1991</v>
      </c>
      <c r="B6185" s="278">
        <v>133.58000000000001</v>
      </c>
    </row>
    <row r="6186" spans="1:2" x14ac:dyDescent="0.25">
      <c r="A6186" s="277" t="s">
        <v>14507</v>
      </c>
      <c r="B6186" s="278">
        <v>121.27</v>
      </c>
    </row>
    <row r="6187" spans="1:2" x14ac:dyDescent="0.25">
      <c r="A6187" s="277" t="s">
        <v>1992</v>
      </c>
      <c r="B6187" s="278">
        <v>139.78</v>
      </c>
    </row>
    <row r="6188" spans="1:2" x14ac:dyDescent="0.25">
      <c r="A6188" s="277" t="s">
        <v>14508</v>
      </c>
      <c r="B6188" s="278">
        <v>126.96</v>
      </c>
    </row>
    <row r="6189" spans="1:2" x14ac:dyDescent="0.25">
      <c r="A6189" s="277" t="s">
        <v>1993</v>
      </c>
      <c r="B6189" s="278">
        <v>162.66999999999999</v>
      </c>
    </row>
    <row r="6190" spans="1:2" x14ac:dyDescent="0.25">
      <c r="A6190" s="277" t="s">
        <v>14509</v>
      </c>
      <c r="B6190" s="278">
        <v>147.58000000000001</v>
      </c>
    </row>
    <row r="6191" spans="1:2" x14ac:dyDescent="0.25">
      <c r="A6191" s="277" t="s">
        <v>1994</v>
      </c>
      <c r="B6191" s="278">
        <v>177.55</v>
      </c>
    </row>
    <row r="6192" spans="1:2" x14ac:dyDescent="0.25">
      <c r="A6192" s="277" t="s">
        <v>14510</v>
      </c>
      <c r="B6192" s="278">
        <v>161.22999999999999</v>
      </c>
    </row>
    <row r="6193" spans="1:2" x14ac:dyDescent="0.25">
      <c r="A6193" s="277" t="s">
        <v>1995</v>
      </c>
      <c r="B6193" s="278">
        <v>221.74</v>
      </c>
    </row>
    <row r="6194" spans="1:2" x14ac:dyDescent="0.25">
      <c r="A6194" s="277" t="s">
        <v>14511</v>
      </c>
      <c r="B6194" s="278">
        <v>201.16</v>
      </c>
    </row>
    <row r="6195" spans="1:2" x14ac:dyDescent="0.25">
      <c r="A6195" s="277" t="s">
        <v>1996</v>
      </c>
      <c r="B6195" s="278">
        <v>258.13</v>
      </c>
    </row>
    <row r="6196" spans="1:2" x14ac:dyDescent="0.25">
      <c r="A6196" s="277" t="s">
        <v>14512</v>
      </c>
      <c r="B6196" s="278">
        <v>234.17</v>
      </c>
    </row>
    <row r="6197" spans="1:2" x14ac:dyDescent="0.25">
      <c r="A6197" s="277" t="s">
        <v>1997</v>
      </c>
      <c r="B6197" s="278">
        <v>261.22000000000003</v>
      </c>
    </row>
    <row r="6198" spans="1:2" x14ac:dyDescent="0.25">
      <c r="A6198" s="277" t="s">
        <v>14513</v>
      </c>
      <c r="B6198" s="278">
        <v>237.02</v>
      </c>
    </row>
    <row r="6199" spans="1:2" x14ac:dyDescent="0.25">
      <c r="A6199" s="277" t="s">
        <v>1998</v>
      </c>
      <c r="B6199" s="278">
        <v>284.94</v>
      </c>
    </row>
    <row r="6200" spans="1:2" x14ac:dyDescent="0.25">
      <c r="A6200" s="277" t="s">
        <v>14514</v>
      </c>
      <c r="B6200" s="278">
        <v>258.61</v>
      </c>
    </row>
    <row r="6201" spans="1:2" x14ac:dyDescent="0.25">
      <c r="A6201" s="277" t="s">
        <v>1999</v>
      </c>
      <c r="B6201" s="278">
        <v>350.08</v>
      </c>
    </row>
    <row r="6202" spans="1:2" x14ac:dyDescent="0.25">
      <c r="A6202" s="277" t="s">
        <v>14515</v>
      </c>
      <c r="B6202" s="278">
        <v>317.82</v>
      </c>
    </row>
    <row r="6203" spans="1:2" x14ac:dyDescent="0.25">
      <c r="A6203" s="277" t="s">
        <v>2000</v>
      </c>
      <c r="B6203" s="278">
        <v>304.97000000000003</v>
      </c>
    </row>
    <row r="6204" spans="1:2" x14ac:dyDescent="0.25">
      <c r="A6204" s="277" t="s">
        <v>14516</v>
      </c>
      <c r="B6204" s="278">
        <v>277.17</v>
      </c>
    </row>
    <row r="6205" spans="1:2" x14ac:dyDescent="0.25">
      <c r="A6205" s="277" t="s">
        <v>2001</v>
      </c>
      <c r="B6205" s="278">
        <v>333.35</v>
      </c>
    </row>
    <row r="6206" spans="1:2" x14ac:dyDescent="0.25">
      <c r="A6206" s="277" t="s">
        <v>14517</v>
      </c>
      <c r="B6206" s="278">
        <v>303.02999999999997</v>
      </c>
    </row>
    <row r="6207" spans="1:2" x14ac:dyDescent="0.25">
      <c r="A6207" s="277" t="s">
        <v>2002</v>
      </c>
      <c r="B6207" s="278">
        <v>410.58</v>
      </c>
    </row>
    <row r="6208" spans="1:2" x14ac:dyDescent="0.25">
      <c r="A6208" s="277" t="s">
        <v>14518</v>
      </c>
      <c r="B6208" s="278">
        <v>373.35</v>
      </c>
    </row>
    <row r="6209" spans="1:2" x14ac:dyDescent="0.25">
      <c r="A6209" s="277" t="s">
        <v>7480</v>
      </c>
      <c r="B6209" s="278">
        <v>9.2799999999999994</v>
      </c>
    </row>
    <row r="6210" spans="1:2" x14ac:dyDescent="0.25">
      <c r="A6210" s="277" t="s">
        <v>14519</v>
      </c>
      <c r="B6210" s="278">
        <v>8.1199999999999992</v>
      </c>
    </row>
    <row r="6211" spans="1:2" x14ac:dyDescent="0.25">
      <c r="A6211" s="277" t="s">
        <v>7481</v>
      </c>
      <c r="B6211" s="278">
        <v>17.29</v>
      </c>
    </row>
    <row r="6212" spans="1:2" x14ac:dyDescent="0.25">
      <c r="A6212" s="277" t="s">
        <v>14520</v>
      </c>
      <c r="B6212" s="278">
        <v>15.13</v>
      </c>
    </row>
    <row r="6213" spans="1:2" x14ac:dyDescent="0.25">
      <c r="A6213" s="277" t="s">
        <v>7482</v>
      </c>
      <c r="B6213" s="278">
        <v>21.23</v>
      </c>
    </row>
    <row r="6214" spans="1:2" x14ac:dyDescent="0.25">
      <c r="A6214" s="277" t="s">
        <v>14521</v>
      </c>
      <c r="B6214" s="278">
        <v>18.62</v>
      </c>
    </row>
    <row r="6215" spans="1:2" x14ac:dyDescent="0.25">
      <c r="A6215" s="277" t="s">
        <v>2003</v>
      </c>
      <c r="B6215" s="278">
        <v>121.47</v>
      </c>
    </row>
    <row r="6216" spans="1:2" x14ac:dyDescent="0.25">
      <c r="A6216" s="277" t="s">
        <v>14522</v>
      </c>
      <c r="B6216" s="278">
        <v>109.37</v>
      </c>
    </row>
    <row r="6217" spans="1:2" x14ac:dyDescent="0.25">
      <c r="A6217" s="277" t="s">
        <v>2004</v>
      </c>
      <c r="B6217" s="278">
        <v>148.75</v>
      </c>
    </row>
    <row r="6218" spans="1:2" x14ac:dyDescent="0.25">
      <c r="A6218" s="277" t="s">
        <v>14523</v>
      </c>
      <c r="B6218" s="278">
        <v>134.41</v>
      </c>
    </row>
    <row r="6219" spans="1:2" x14ac:dyDescent="0.25">
      <c r="A6219" s="277" t="s">
        <v>2005</v>
      </c>
      <c r="B6219" s="278">
        <v>174.15</v>
      </c>
    </row>
    <row r="6220" spans="1:2" x14ac:dyDescent="0.25">
      <c r="A6220" s="277" t="s">
        <v>14524</v>
      </c>
      <c r="B6220" s="278">
        <v>157.78</v>
      </c>
    </row>
    <row r="6221" spans="1:2" x14ac:dyDescent="0.25">
      <c r="A6221" s="277" t="s">
        <v>2006</v>
      </c>
      <c r="B6221" s="278">
        <v>203.7</v>
      </c>
    </row>
    <row r="6222" spans="1:2" x14ac:dyDescent="0.25">
      <c r="A6222" s="277" t="s">
        <v>14525</v>
      </c>
      <c r="B6222" s="278">
        <v>184.75</v>
      </c>
    </row>
    <row r="6223" spans="1:2" x14ac:dyDescent="0.25">
      <c r="A6223" s="277" t="s">
        <v>2007</v>
      </c>
      <c r="B6223" s="278">
        <v>229.8</v>
      </c>
    </row>
    <row r="6224" spans="1:2" x14ac:dyDescent="0.25">
      <c r="A6224" s="277" t="s">
        <v>14526</v>
      </c>
      <c r="B6224" s="278">
        <v>208.75</v>
      </c>
    </row>
    <row r="6225" spans="1:2" x14ac:dyDescent="0.25">
      <c r="A6225" s="277" t="s">
        <v>2008</v>
      </c>
      <c r="B6225" s="278">
        <v>260.24</v>
      </c>
    </row>
    <row r="6226" spans="1:2" x14ac:dyDescent="0.25">
      <c r="A6226" s="277" t="s">
        <v>14527</v>
      </c>
      <c r="B6226" s="278">
        <v>236.48</v>
      </c>
    </row>
    <row r="6227" spans="1:2" x14ac:dyDescent="0.25">
      <c r="A6227" s="277" t="s">
        <v>7483</v>
      </c>
      <c r="B6227" s="278">
        <v>286.5</v>
      </c>
    </row>
    <row r="6228" spans="1:2" x14ac:dyDescent="0.25">
      <c r="A6228" s="277" t="s">
        <v>14528</v>
      </c>
      <c r="B6228" s="278">
        <v>260.64</v>
      </c>
    </row>
    <row r="6229" spans="1:2" x14ac:dyDescent="0.25">
      <c r="A6229" s="277" t="s">
        <v>7484</v>
      </c>
      <c r="B6229" s="278">
        <v>314.16000000000003</v>
      </c>
    </row>
    <row r="6230" spans="1:2" x14ac:dyDescent="0.25">
      <c r="A6230" s="277" t="s">
        <v>14529</v>
      </c>
      <c r="B6230" s="278">
        <v>285.97000000000003</v>
      </c>
    </row>
    <row r="6231" spans="1:2" x14ac:dyDescent="0.25">
      <c r="A6231" s="277" t="s">
        <v>2009</v>
      </c>
      <c r="B6231" s="278">
        <v>140.79</v>
      </c>
    </row>
    <row r="6232" spans="1:2" x14ac:dyDescent="0.25">
      <c r="A6232" s="277" t="s">
        <v>14530</v>
      </c>
      <c r="B6232" s="278">
        <v>127.15</v>
      </c>
    </row>
    <row r="6233" spans="1:2" x14ac:dyDescent="0.25">
      <c r="A6233" s="277" t="s">
        <v>2010</v>
      </c>
      <c r="B6233" s="278">
        <v>174.64</v>
      </c>
    </row>
    <row r="6234" spans="1:2" x14ac:dyDescent="0.25">
      <c r="A6234" s="277" t="s">
        <v>14531</v>
      </c>
      <c r="B6234" s="278">
        <v>158.24</v>
      </c>
    </row>
    <row r="6235" spans="1:2" x14ac:dyDescent="0.25">
      <c r="A6235" s="277" t="s">
        <v>2011</v>
      </c>
      <c r="B6235" s="278">
        <v>206.41</v>
      </c>
    </row>
    <row r="6236" spans="1:2" x14ac:dyDescent="0.25">
      <c r="A6236" s="277" t="s">
        <v>14532</v>
      </c>
      <c r="B6236" s="278">
        <v>187.47</v>
      </c>
    </row>
    <row r="6237" spans="1:2" x14ac:dyDescent="0.25">
      <c r="A6237" s="277" t="s">
        <v>2012</v>
      </c>
      <c r="B6237" s="278">
        <v>242.33</v>
      </c>
    </row>
    <row r="6238" spans="1:2" x14ac:dyDescent="0.25">
      <c r="A6238" s="277" t="s">
        <v>14533</v>
      </c>
      <c r="B6238" s="278">
        <v>220.29</v>
      </c>
    </row>
    <row r="6239" spans="1:2" x14ac:dyDescent="0.25">
      <c r="A6239" s="277" t="s">
        <v>2013</v>
      </c>
      <c r="B6239" s="278">
        <v>275.12</v>
      </c>
    </row>
    <row r="6240" spans="1:2" x14ac:dyDescent="0.25">
      <c r="A6240" s="277" t="s">
        <v>14534</v>
      </c>
      <c r="B6240" s="278">
        <v>250.46</v>
      </c>
    </row>
    <row r="6241" spans="1:2" x14ac:dyDescent="0.25">
      <c r="A6241" s="277" t="s">
        <v>2014</v>
      </c>
      <c r="B6241" s="278">
        <v>311.93</v>
      </c>
    </row>
    <row r="6242" spans="1:2" x14ac:dyDescent="0.25">
      <c r="A6242" s="277" t="s">
        <v>14535</v>
      </c>
      <c r="B6242" s="278">
        <v>284.06</v>
      </c>
    </row>
    <row r="6243" spans="1:2" x14ac:dyDescent="0.25">
      <c r="A6243" s="277" t="s">
        <v>2015</v>
      </c>
      <c r="B6243" s="278">
        <v>344.74</v>
      </c>
    </row>
    <row r="6244" spans="1:2" x14ac:dyDescent="0.25">
      <c r="A6244" s="277" t="s">
        <v>14536</v>
      </c>
      <c r="B6244" s="278">
        <v>314.24</v>
      </c>
    </row>
    <row r="6245" spans="1:2" x14ac:dyDescent="0.25">
      <c r="A6245" s="277" t="s">
        <v>2016</v>
      </c>
      <c r="B6245" s="278">
        <v>378.86</v>
      </c>
    </row>
    <row r="6246" spans="1:2" x14ac:dyDescent="0.25">
      <c r="A6246" s="277" t="s">
        <v>14537</v>
      </c>
      <c r="B6246" s="278">
        <v>345.51</v>
      </c>
    </row>
    <row r="6247" spans="1:2" x14ac:dyDescent="0.25">
      <c r="A6247" s="277" t="s">
        <v>2017</v>
      </c>
      <c r="B6247" s="278">
        <v>451.53</v>
      </c>
    </row>
    <row r="6248" spans="1:2" x14ac:dyDescent="0.25">
      <c r="A6248" s="277" t="s">
        <v>14538</v>
      </c>
      <c r="B6248" s="278">
        <v>412.84</v>
      </c>
    </row>
    <row r="6249" spans="1:2" x14ac:dyDescent="0.25">
      <c r="A6249" s="277" t="s">
        <v>7485</v>
      </c>
      <c r="B6249" s="278">
        <v>544.45000000000005</v>
      </c>
    </row>
    <row r="6250" spans="1:2" x14ac:dyDescent="0.25">
      <c r="A6250" s="277" t="s">
        <v>14539</v>
      </c>
      <c r="B6250" s="278">
        <v>497.07</v>
      </c>
    </row>
    <row r="6251" spans="1:2" x14ac:dyDescent="0.25">
      <c r="A6251" s="277" t="s">
        <v>7486</v>
      </c>
      <c r="B6251" s="278">
        <v>626.03</v>
      </c>
    </row>
    <row r="6252" spans="1:2" x14ac:dyDescent="0.25">
      <c r="A6252" s="277" t="s">
        <v>14540</v>
      </c>
      <c r="B6252" s="278">
        <v>571.48</v>
      </c>
    </row>
    <row r="6253" spans="1:2" x14ac:dyDescent="0.25">
      <c r="A6253" s="277" t="s">
        <v>2018</v>
      </c>
      <c r="B6253" s="278">
        <v>335.13</v>
      </c>
    </row>
    <row r="6254" spans="1:2" x14ac:dyDescent="0.25">
      <c r="A6254" s="277" t="s">
        <v>14541</v>
      </c>
      <c r="B6254" s="278">
        <v>304.41000000000003</v>
      </c>
    </row>
    <row r="6255" spans="1:2" x14ac:dyDescent="0.25">
      <c r="A6255" s="277" t="s">
        <v>2019</v>
      </c>
      <c r="B6255" s="278">
        <v>379.21</v>
      </c>
    </row>
    <row r="6256" spans="1:2" x14ac:dyDescent="0.25">
      <c r="A6256" s="277" t="s">
        <v>14542</v>
      </c>
      <c r="B6256" s="278">
        <v>345</v>
      </c>
    </row>
    <row r="6257" spans="1:2" x14ac:dyDescent="0.25">
      <c r="A6257" s="277" t="s">
        <v>2020</v>
      </c>
      <c r="B6257" s="278">
        <v>428.7</v>
      </c>
    </row>
    <row r="6258" spans="1:2" x14ac:dyDescent="0.25">
      <c r="A6258" s="277" t="s">
        <v>14543</v>
      </c>
      <c r="B6258" s="278">
        <v>390.2</v>
      </c>
    </row>
    <row r="6259" spans="1:2" x14ac:dyDescent="0.25">
      <c r="A6259" s="277" t="s">
        <v>2021</v>
      </c>
      <c r="B6259" s="278">
        <v>472.79</v>
      </c>
    </row>
    <row r="6260" spans="1:2" x14ac:dyDescent="0.25">
      <c r="A6260" s="277" t="s">
        <v>14544</v>
      </c>
      <c r="B6260" s="278">
        <v>430.79</v>
      </c>
    </row>
    <row r="6261" spans="1:2" x14ac:dyDescent="0.25">
      <c r="A6261" s="277" t="s">
        <v>2022</v>
      </c>
      <c r="B6261" s="278">
        <v>522.52</v>
      </c>
    </row>
    <row r="6262" spans="1:2" x14ac:dyDescent="0.25">
      <c r="A6262" s="277" t="s">
        <v>14545</v>
      </c>
      <c r="B6262" s="278">
        <v>476.18</v>
      </c>
    </row>
    <row r="6263" spans="1:2" x14ac:dyDescent="0.25">
      <c r="A6263" s="277" t="s">
        <v>2023</v>
      </c>
      <c r="B6263" s="278">
        <v>640.26</v>
      </c>
    </row>
    <row r="6264" spans="1:2" x14ac:dyDescent="0.25">
      <c r="A6264" s="277" t="s">
        <v>14546</v>
      </c>
      <c r="B6264" s="278">
        <v>584.17999999999995</v>
      </c>
    </row>
    <row r="6265" spans="1:2" x14ac:dyDescent="0.25">
      <c r="A6265" s="277" t="s">
        <v>2024</v>
      </c>
      <c r="B6265" s="278">
        <v>728.24</v>
      </c>
    </row>
    <row r="6266" spans="1:2" x14ac:dyDescent="0.25">
      <c r="A6266" s="277" t="s">
        <v>14547</v>
      </c>
      <c r="B6266" s="278">
        <v>665.25</v>
      </c>
    </row>
    <row r="6267" spans="1:2" x14ac:dyDescent="0.25">
      <c r="A6267" s="277" t="s">
        <v>7487</v>
      </c>
      <c r="B6267" s="278">
        <v>826.97</v>
      </c>
    </row>
    <row r="6268" spans="1:2" x14ac:dyDescent="0.25">
      <c r="A6268" s="277" t="s">
        <v>14548</v>
      </c>
      <c r="B6268" s="278">
        <v>755.79</v>
      </c>
    </row>
    <row r="6269" spans="1:2" x14ac:dyDescent="0.25">
      <c r="A6269" s="277" t="s">
        <v>7488</v>
      </c>
      <c r="B6269" s="278">
        <v>919</v>
      </c>
    </row>
    <row r="6270" spans="1:2" x14ac:dyDescent="0.25">
      <c r="A6270" s="277" t="s">
        <v>14549</v>
      </c>
      <c r="B6270" s="278">
        <v>840.32</v>
      </c>
    </row>
    <row r="6271" spans="1:2" x14ac:dyDescent="0.25">
      <c r="A6271" s="277" t="s">
        <v>7489</v>
      </c>
      <c r="B6271" s="278">
        <v>1027.55</v>
      </c>
    </row>
    <row r="6272" spans="1:2" x14ac:dyDescent="0.25">
      <c r="A6272" s="277" t="s">
        <v>14550</v>
      </c>
      <c r="B6272" s="278">
        <v>939.48</v>
      </c>
    </row>
    <row r="6273" spans="1:2" x14ac:dyDescent="0.25">
      <c r="A6273" s="277" t="s">
        <v>7490</v>
      </c>
      <c r="B6273" s="278">
        <v>1207.79</v>
      </c>
    </row>
    <row r="6274" spans="1:2" x14ac:dyDescent="0.25">
      <c r="A6274" s="277" t="s">
        <v>14551</v>
      </c>
      <c r="B6274" s="278">
        <v>1105.22</v>
      </c>
    </row>
    <row r="6275" spans="1:2" x14ac:dyDescent="0.25">
      <c r="A6275" s="277" t="s">
        <v>7491</v>
      </c>
      <c r="B6275" s="278">
        <v>510.08</v>
      </c>
    </row>
    <row r="6276" spans="1:2" x14ac:dyDescent="0.25">
      <c r="A6276" s="277" t="s">
        <v>14552</v>
      </c>
      <c r="B6276" s="278">
        <v>464.86</v>
      </c>
    </row>
    <row r="6277" spans="1:2" x14ac:dyDescent="0.25">
      <c r="A6277" s="277" t="s">
        <v>2025</v>
      </c>
      <c r="B6277" s="278">
        <v>591.83000000000004</v>
      </c>
    </row>
    <row r="6278" spans="1:2" x14ac:dyDescent="0.25">
      <c r="A6278" s="277" t="s">
        <v>14553</v>
      </c>
      <c r="B6278" s="278">
        <v>539.58000000000004</v>
      </c>
    </row>
    <row r="6279" spans="1:2" x14ac:dyDescent="0.25">
      <c r="A6279" s="277" t="s">
        <v>2026</v>
      </c>
      <c r="B6279" s="278">
        <v>671.28</v>
      </c>
    </row>
    <row r="6280" spans="1:2" x14ac:dyDescent="0.25">
      <c r="A6280" s="277" t="s">
        <v>14554</v>
      </c>
      <c r="B6280" s="278">
        <v>612.20000000000005</v>
      </c>
    </row>
    <row r="6281" spans="1:2" x14ac:dyDescent="0.25">
      <c r="A6281" s="277" t="s">
        <v>7492</v>
      </c>
      <c r="B6281" s="278">
        <v>749.87</v>
      </c>
    </row>
    <row r="6282" spans="1:2" x14ac:dyDescent="0.25">
      <c r="A6282" s="277" t="s">
        <v>14555</v>
      </c>
      <c r="B6282" s="278">
        <v>684.2</v>
      </c>
    </row>
    <row r="6283" spans="1:2" x14ac:dyDescent="0.25">
      <c r="A6283" s="277" t="s">
        <v>2027</v>
      </c>
      <c r="B6283" s="278">
        <v>825.99</v>
      </c>
    </row>
    <row r="6284" spans="1:2" x14ac:dyDescent="0.25">
      <c r="A6284" s="277" t="s">
        <v>14556</v>
      </c>
      <c r="B6284" s="278">
        <v>753.92</v>
      </c>
    </row>
    <row r="6285" spans="1:2" x14ac:dyDescent="0.25">
      <c r="A6285" s="277" t="s">
        <v>2028</v>
      </c>
      <c r="B6285" s="278">
        <v>1004</v>
      </c>
    </row>
    <row r="6286" spans="1:2" x14ac:dyDescent="0.25">
      <c r="A6286" s="277" t="s">
        <v>14557</v>
      </c>
      <c r="B6286" s="278">
        <v>917.1</v>
      </c>
    </row>
    <row r="6287" spans="1:2" x14ac:dyDescent="0.25">
      <c r="A6287" s="277" t="s">
        <v>2029</v>
      </c>
      <c r="B6287" s="278">
        <v>1151.6600000000001</v>
      </c>
    </row>
    <row r="6288" spans="1:2" x14ac:dyDescent="0.25">
      <c r="A6288" s="277" t="s">
        <v>14558</v>
      </c>
      <c r="B6288" s="278">
        <v>1052.72</v>
      </c>
    </row>
    <row r="6289" spans="1:2" x14ac:dyDescent="0.25">
      <c r="A6289" s="277" t="s">
        <v>2030</v>
      </c>
      <c r="B6289" s="278">
        <v>1326.04</v>
      </c>
    </row>
    <row r="6290" spans="1:2" x14ac:dyDescent="0.25">
      <c r="A6290" s="277" t="s">
        <v>14559</v>
      </c>
      <c r="B6290" s="278">
        <v>1212.19</v>
      </c>
    </row>
    <row r="6291" spans="1:2" x14ac:dyDescent="0.25">
      <c r="A6291" s="277" t="s">
        <v>2031</v>
      </c>
      <c r="B6291" s="278">
        <v>1471.36</v>
      </c>
    </row>
    <row r="6292" spans="1:2" x14ac:dyDescent="0.25">
      <c r="A6292" s="277" t="s">
        <v>14560</v>
      </c>
      <c r="B6292" s="278">
        <v>1345.65</v>
      </c>
    </row>
    <row r="6293" spans="1:2" x14ac:dyDescent="0.25">
      <c r="A6293" s="277" t="s">
        <v>2032</v>
      </c>
      <c r="B6293" s="278">
        <v>1655.22</v>
      </c>
    </row>
    <row r="6294" spans="1:2" x14ac:dyDescent="0.25">
      <c r="A6294" s="277" t="s">
        <v>14561</v>
      </c>
      <c r="B6294" s="278">
        <v>1513.35</v>
      </c>
    </row>
    <row r="6295" spans="1:2" x14ac:dyDescent="0.25">
      <c r="A6295" s="277" t="s">
        <v>2033</v>
      </c>
      <c r="B6295" s="278">
        <v>1950.56</v>
      </c>
    </row>
    <row r="6296" spans="1:2" x14ac:dyDescent="0.25">
      <c r="A6296" s="277" t="s">
        <v>14562</v>
      </c>
      <c r="B6296" s="278">
        <v>1784.58</v>
      </c>
    </row>
    <row r="6297" spans="1:2" x14ac:dyDescent="0.25">
      <c r="A6297" s="277" t="s">
        <v>2034</v>
      </c>
      <c r="B6297" s="278">
        <v>2122.7199999999998</v>
      </c>
    </row>
    <row r="6298" spans="1:2" x14ac:dyDescent="0.25">
      <c r="A6298" s="277" t="s">
        <v>14563</v>
      </c>
      <c r="B6298" s="278">
        <v>1941.8</v>
      </c>
    </row>
    <row r="6299" spans="1:2" x14ac:dyDescent="0.25">
      <c r="A6299" s="277" t="s">
        <v>2035</v>
      </c>
      <c r="B6299" s="278">
        <v>2415.73</v>
      </c>
    </row>
    <row r="6300" spans="1:2" x14ac:dyDescent="0.25">
      <c r="A6300" s="277" t="s">
        <v>14564</v>
      </c>
      <c r="B6300" s="278">
        <v>2210.9</v>
      </c>
    </row>
    <row r="6301" spans="1:2" x14ac:dyDescent="0.25">
      <c r="A6301" s="277" t="s">
        <v>7493</v>
      </c>
      <c r="B6301" s="278">
        <v>3187.76</v>
      </c>
    </row>
    <row r="6302" spans="1:2" x14ac:dyDescent="0.25">
      <c r="A6302" s="277" t="s">
        <v>14565</v>
      </c>
      <c r="B6302" s="278">
        <v>2918.55</v>
      </c>
    </row>
    <row r="6303" spans="1:2" x14ac:dyDescent="0.25">
      <c r="A6303" s="277" t="s">
        <v>7494</v>
      </c>
      <c r="B6303" s="278">
        <v>3957.37</v>
      </c>
    </row>
    <row r="6304" spans="1:2" x14ac:dyDescent="0.25">
      <c r="A6304" s="277" t="s">
        <v>14566</v>
      </c>
      <c r="B6304" s="278">
        <v>3623.99</v>
      </c>
    </row>
    <row r="6305" spans="1:2" x14ac:dyDescent="0.25">
      <c r="A6305" s="277" t="s">
        <v>7495</v>
      </c>
      <c r="B6305" s="278">
        <v>1171.05</v>
      </c>
    </row>
    <row r="6306" spans="1:2" x14ac:dyDescent="0.25">
      <c r="A6306" s="277" t="s">
        <v>14567</v>
      </c>
      <c r="B6306" s="278">
        <v>1065.7</v>
      </c>
    </row>
    <row r="6307" spans="1:2" x14ac:dyDescent="0.25">
      <c r="A6307" s="277" t="s">
        <v>2036</v>
      </c>
      <c r="B6307" s="278">
        <v>1421.65</v>
      </c>
    </row>
    <row r="6308" spans="1:2" x14ac:dyDescent="0.25">
      <c r="A6308" s="277" t="s">
        <v>14568</v>
      </c>
      <c r="B6308" s="278">
        <v>1294.6199999999999</v>
      </c>
    </row>
    <row r="6309" spans="1:2" x14ac:dyDescent="0.25">
      <c r="A6309" s="277" t="s">
        <v>2037</v>
      </c>
      <c r="B6309" s="278">
        <v>1618.58</v>
      </c>
    </row>
    <row r="6310" spans="1:2" x14ac:dyDescent="0.25">
      <c r="A6310" s="277" t="s">
        <v>14569</v>
      </c>
      <c r="B6310" s="278">
        <v>1475.49</v>
      </c>
    </row>
    <row r="6311" spans="1:2" x14ac:dyDescent="0.25">
      <c r="A6311" s="277" t="s">
        <v>2038</v>
      </c>
      <c r="B6311" s="278">
        <v>1853.49</v>
      </c>
    </row>
    <row r="6312" spans="1:2" x14ac:dyDescent="0.25">
      <c r="A6312" s="277" t="s">
        <v>14570</v>
      </c>
      <c r="B6312" s="278">
        <v>1689.89</v>
      </c>
    </row>
    <row r="6313" spans="1:2" x14ac:dyDescent="0.25">
      <c r="A6313" s="277" t="s">
        <v>2039</v>
      </c>
      <c r="B6313" s="278">
        <v>2047.29</v>
      </c>
    </row>
    <row r="6314" spans="1:2" x14ac:dyDescent="0.25">
      <c r="A6314" s="277" t="s">
        <v>14571</v>
      </c>
      <c r="B6314" s="278">
        <v>1867.89</v>
      </c>
    </row>
    <row r="6315" spans="1:2" x14ac:dyDescent="0.25">
      <c r="A6315" s="277" t="s">
        <v>2040</v>
      </c>
      <c r="B6315" s="278">
        <v>2286.1</v>
      </c>
    </row>
    <row r="6316" spans="1:2" x14ac:dyDescent="0.25">
      <c r="A6316" s="277" t="s">
        <v>14572</v>
      </c>
      <c r="B6316" s="278">
        <v>2085.8200000000002</v>
      </c>
    </row>
    <row r="6317" spans="1:2" x14ac:dyDescent="0.25">
      <c r="A6317" s="277" t="s">
        <v>2041</v>
      </c>
      <c r="B6317" s="278">
        <v>2679.95</v>
      </c>
    </row>
    <row r="6318" spans="1:2" x14ac:dyDescent="0.25">
      <c r="A6318" s="277" t="s">
        <v>14573</v>
      </c>
      <c r="B6318" s="278">
        <v>2447.5500000000002</v>
      </c>
    </row>
    <row r="6319" spans="1:2" x14ac:dyDescent="0.25">
      <c r="A6319" s="277" t="s">
        <v>2042</v>
      </c>
      <c r="B6319" s="278">
        <v>3341.65</v>
      </c>
    </row>
    <row r="6320" spans="1:2" x14ac:dyDescent="0.25">
      <c r="A6320" s="277" t="s">
        <v>14574</v>
      </c>
      <c r="B6320" s="278">
        <v>3052.15</v>
      </c>
    </row>
    <row r="6321" spans="1:2" x14ac:dyDescent="0.25">
      <c r="A6321" s="277" t="s">
        <v>2043</v>
      </c>
      <c r="B6321" s="278">
        <v>3899.14</v>
      </c>
    </row>
    <row r="6322" spans="1:2" x14ac:dyDescent="0.25">
      <c r="A6322" s="277" t="s">
        <v>14575</v>
      </c>
      <c r="B6322" s="278">
        <v>3561.32</v>
      </c>
    </row>
    <row r="6323" spans="1:2" x14ac:dyDescent="0.25">
      <c r="A6323" s="277" t="s">
        <v>2044</v>
      </c>
      <c r="B6323" s="278">
        <v>3999.17</v>
      </c>
    </row>
    <row r="6324" spans="1:2" x14ac:dyDescent="0.25">
      <c r="A6324" s="277" t="s">
        <v>14576</v>
      </c>
      <c r="B6324" s="278">
        <v>3653.19</v>
      </c>
    </row>
    <row r="6325" spans="1:2" x14ac:dyDescent="0.25">
      <c r="A6325" s="277" t="s">
        <v>2045</v>
      </c>
      <c r="B6325" s="278">
        <v>4436.55</v>
      </c>
    </row>
    <row r="6326" spans="1:2" x14ac:dyDescent="0.25">
      <c r="A6326" s="277" t="s">
        <v>14577</v>
      </c>
      <c r="B6326" s="278">
        <v>4052.95</v>
      </c>
    </row>
    <row r="6327" spans="1:2" x14ac:dyDescent="0.25">
      <c r="A6327" s="277" t="s">
        <v>2046</v>
      </c>
      <c r="B6327" s="278">
        <v>5540.24</v>
      </c>
    </row>
    <row r="6328" spans="1:2" x14ac:dyDescent="0.25">
      <c r="A6328" s="277" t="s">
        <v>14578</v>
      </c>
      <c r="B6328" s="278">
        <v>5061.6400000000003</v>
      </c>
    </row>
    <row r="6329" spans="1:2" x14ac:dyDescent="0.25">
      <c r="A6329" s="277" t="s">
        <v>2047</v>
      </c>
      <c r="B6329" s="278">
        <v>5058.74</v>
      </c>
    </row>
    <row r="6330" spans="1:2" x14ac:dyDescent="0.25">
      <c r="A6330" s="277" t="s">
        <v>14579</v>
      </c>
      <c r="B6330" s="278">
        <v>4626.24</v>
      </c>
    </row>
    <row r="6331" spans="1:2" x14ac:dyDescent="0.25">
      <c r="A6331" s="277" t="s">
        <v>2048</v>
      </c>
      <c r="B6331" s="278">
        <v>5613.23</v>
      </c>
    </row>
    <row r="6332" spans="1:2" x14ac:dyDescent="0.25">
      <c r="A6332" s="277" t="s">
        <v>14580</v>
      </c>
      <c r="B6332" s="278">
        <v>5133.55</v>
      </c>
    </row>
    <row r="6333" spans="1:2" x14ac:dyDescent="0.25">
      <c r="A6333" s="277" t="s">
        <v>2049</v>
      </c>
      <c r="B6333" s="278">
        <v>7012.37</v>
      </c>
    </row>
    <row r="6334" spans="1:2" x14ac:dyDescent="0.25">
      <c r="A6334" s="277" t="s">
        <v>14581</v>
      </c>
      <c r="B6334" s="278">
        <v>6413.58</v>
      </c>
    </row>
    <row r="6335" spans="1:2" x14ac:dyDescent="0.25">
      <c r="A6335" s="277" t="s">
        <v>7496</v>
      </c>
      <c r="B6335" s="278">
        <v>63.74</v>
      </c>
    </row>
    <row r="6336" spans="1:2" x14ac:dyDescent="0.25">
      <c r="A6336" s="277" t="s">
        <v>14582</v>
      </c>
      <c r="B6336" s="278">
        <v>57.95</v>
      </c>
    </row>
    <row r="6337" spans="1:2" x14ac:dyDescent="0.25">
      <c r="A6337" s="277" t="s">
        <v>7497</v>
      </c>
      <c r="B6337" s="278">
        <v>84.98</v>
      </c>
    </row>
    <row r="6338" spans="1:2" x14ac:dyDescent="0.25">
      <c r="A6338" s="277" t="s">
        <v>14583</v>
      </c>
      <c r="B6338" s="278">
        <v>77.260000000000005</v>
      </c>
    </row>
    <row r="6339" spans="1:2" x14ac:dyDescent="0.25">
      <c r="A6339" s="277" t="s">
        <v>7498</v>
      </c>
      <c r="B6339" s="278">
        <v>106.23</v>
      </c>
    </row>
    <row r="6340" spans="1:2" x14ac:dyDescent="0.25">
      <c r="A6340" s="277" t="s">
        <v>14584</v>
      </c>
      <c r="B6340" s="278">
        <v>96.58</v>
      </c>
    </row>
    <row r="6341" spans="1:2" x14ac:dyDescent="0.25">
      <c r="A6341" s="277" t="s">
        <v>7499</v>
      </c>
      <c r="B6341" s="278">
        <v>127.44</v>
      </c>
    </row>
    <row r="6342" spans="1:2" x14ac:dyDescent="0.25">
      <c r="A6342" s="277" t="s">
        <v>14585</v>
      </c>
      <c r="B6342" s="278">
        <v>115.86</v>
      </c>
    </row>
    <row r="6343" spans="1:2" x14ac:dyDescent="0.25">
      <c r="A6343" s="277" t="s">
        <v>7500</v>
      </c>
      <c r="B6343" s="278">
        <v>170.06</v>
      </c>
    </row>
    <row r="6344" spans="1:2" x14ac:dyDescent="0.25">
      <c r="A6344" s="277" t="s">
        <v>14586</v>
      </c>
      <c r="B6344" s="278">
        <v>154.61000000000001</v>
      </c>
    </row>
    <row r="6345" spans="1:2" x14ac:dyDescent="0.25">
      <c r="A6345" s="277" t="s">
        <v>7501</v>
      </c>
      <c r="B6345" s="278">
        <v>191.34</v>
      </c>
    </row>
    <row r="6346" spans="1:2" x14ac:dyDescent="0.25">
      <c r="A6346" s="277" t="s">
        <v>14587</v>
      </c>
      <c r="B6346" s="278">
        <v>173.96</v>
      </c>
    </row>
    <row r="6347" spans="1:2" x14ac:dyDescent="0.25">
      <c r="A6347" s="277" t="s">
        <v>7502</v>
      </c>
      <c r="B6347" s="278">
        <v>212.26</v>
      </c>
    </row>
    <row r="6348" spans="1:2" x14ac:dyDescent="0.25">
      <c r="A6348" s="277" t="s">
        <v>14588</v>
      </c>
      <c r="B6348" s="278">
        <v>192.98</v>
      </c>
    </row>
    <row r="6349" spans="1:2" x14ac:dyDescent="0.25">
      <c r="A6349" s="277" t="s">
        <v>7503</v>
      </c>
      <c r="B6349" s="278">
        <v>254.52</v>
      </c>
    </row>
    <row r="6350" spans="1:2" x14ac:dyDescent="0.25">
      <c r="A6350" s="277" t="s">
        <v>14589</v>
      </c>
      <c r="B6350" s="278">
        <v>231.39</v>
      </c>
    </row>
    <row r="6351" spans="1:2" x14ac:dyDescent="0.25">
      <c r="A6351" s="277" t="s">
        <v>7504</v>
      </c>
      <c r="B6351" s="278">
        <v>297.55</v>
      </c>
    </row>
    <row r="6352" spans="1:2" x14ac:dyDescent="0.25">
      <c r="A6352" s="277" t="s">
        <v>14590</v>
      </c>
      <c r="B6352" s="278">
        <v>270.52</v>
      </c>
    </row>
    <row r="6353" spans="1:2" x14ac:dyDescent="0.25">
      <c r="A6353" s="277" t="s">
        <v>7505</v>
      </c>
      <c r="B6353" s="278">
        <v>73.67</v>
      </c>
    </row>
    <row r="6354" spans="1:2" x14ac:dyDescent="0.25">
      <c r="A6354" s="277" t="s">
        <v>14591</v>
      </c>
      <c r="B6354" s="278">
        <v>67.08</v>
      </c>
    </row>
    <row r="6355" spans="1:2" x14ac:dyDescent="0.25">
      <c r="A6355" s="277" t="s">
        <v>7506</v>
      </c>
      <c r="B6355" s="278">
        <v>98.19</v>
      </c>
    </row>
    <row r="6356" spans="1:2" x14ac:dyDescent="0.25">
      <c r="A6356" s="277" t="s">
        <v>14592</v>
      </c>
      <c r="B6356" s="278">
        <v>89.41</v>
      </c>
    </row>
    <row r="6357" spans="1:2" x14ac:dyDescent="0.25">
      <c r="A6357" s="277" t="s">
        <v>7507</v>
      </c>
      <c r="B6357" s="278">
        <v>122.77</v>
      </c>
    </row>
    <row r="6358" spans="1:2" x14ac:dyDescent="0.25">
      <c r="A6358" s="277" t="s">
        <v>14593</v>
      </c>
      <c r="B6358" s="278">
        <v>111.78</v>
      </c>
    </row>
    <row r="6359" spans="1:2" x14ac:dyDescent="0.25">
      <c r="A6359" s="277" t="s">
        <v>7508</v>
      </c>
      <c r="B6359" s="278">
        <v>147.28</v>
      </c>
    </row>
    <row r="6360" spans="1:2" x14ac:dyDescent="0.25">
      <c r="A6360" s="277" t="s">
        <v>14594</v>
      </c>
      <c r="B6360" s="278">
        <v>134.1</v>
      </c>
    </row>
    <row r="6361" spans="1:2" x14ac:dyDescent="0.25">
      <c r="A6361" s="277" t="s">
        <v>7509</v>
      </c>
      <c r="B6361" s="278">
        <v>171.99</v>
      </c>
    </row>
    <row r="6362" spans="1:2" x14ac:dyDescent="0.25">
      <c r="A6362" s="277" t="s">
        <v>14595</v>
      </c>
      <c r="B6362" s="278">
        <v>156.6</v>
      </c>
    </row>
    <row r="6363" spans="1:2" x14ac:dyDescent="0.25">
      <c r="A6363" s="277" t="s">
        <v>7510</v>
      </c>
      <c r="B6363" s="278">
        <v>196.5</v>
      </c>
    </row>
    <row r="6364" spans="1:2" x14ac:dyDescent="0.25">
      <c r="A6364" s="277" t="s">
        <v>14596</v>
      </c>
      <c r="B6364" s="278">
        <v>178.92</v>
      </c>
    </row>
    <row r="6365" spans="1:2" x14ac:dyDescent="0.25">
      <c r="A6365" s="277" t="s">
        <v>7511</v>
      </c>
      <c r="B6365" s="278">
        <v>221.08</v>
      </c>
    </row>
    <row r="6366" spans="1:2" x14ac:dyDescent="0.25">
      <c r="A6366" s="277" t="s">
        <v>14597</v>
      </c>
      <c r="B6366" s="278">
        <v>201.29</v>
      </c>
    </row>
    <row r="6367" spans="1:2" x14ac:dyDescent="0.25">
      <c r="A6367" s="277" t="s">
        <v>7512</v>
      </c>
      <c r="B6367" s="278">
        <v>245.32</v>
      </c>
    </row>
    <row r="6368" spans="1:2" x14ac:dyDescent="0.25">
      <c r="A6368" s="277" t="s">
        <v>14598</v>
      </c>
      <c r="B6368" s="278">
        <v>223.38</v>
      </c>
    </row>
    <row r="6369" spans="1:2" x14ac:dyDescent="0.25">
      <c r="A6369" s="277" t="s">
        <v>7513</v>
      </c>
      <c r="B6369" s="278">
        <v>294.73</v>
      </c>
    </row>
    <row r="6370" spans="1:2" x14ac:dyDescent="0.25">
      <c r="A6370" s="277" t="s">
        <v>14599</v>
      </c>
      <c r="B6370" s="278">
        <v>268.36</v>
      </c>
    </row>
    <row r="6371" spans="1:2" x14ac:dyDescent="0.25">
      <c r="A6371" s="277" t="s">
        <v>7514</v>
      </c>
      <c r="B6371" s="278">
        <v>343.82</v>
      </c>
    </row>
    <row r="6372" spans="1:2" x14ac:dyDescent="0.25">
      <c r="A6372" s="277" t="s">
        <v>14600</v>
      </c>
      <c r="B6372" s="278">
        <v>313.05</v>
      </c>
    </row>
    <row r="6373" spans="1:2" x14ac:dyDescent="0.25">
      <c r="A6373" s="277" t="s">
        <v>7515</v>
      </c>
      <c r="B6373" s="278">
        <v>392.93</v>
      </c>
    </row>
    <row r="6374" spans="1:2" x14ac:dyDescent="0.25">
      <c r="A6374" s="277" t="s">
        <v>14601</v>
      </c>
      <c r="B6374" s="278">
        <v>357.77</v>
      </c>
    </row>
    <row r="6375" spans="1:2" x14ac:dyDescent="0.25">
      <c r="A6375" s="277" t="s">
        <v>7516</v>
      </c>
      <c r="B6375" s="278">
        <v>180.94</v>
      </c>
    </row>
    <row r="6376" spans="1:2" x14ac:dyDescent="0.25">
      <c r="A6376" s="277" t="s">
        <v>14602</v>
      </c>
      <c r="B6376" s="278">
        <v>165.13</v>
      </c>
    </row>
    <row r="6377" spans="1:2" x14ac:dyDescent="0.25">
      <c r="A6377" s="277" t="s">
        <v>7517</v>
      </c>
      <c r="B6377" s="278">
        <v>211.24</v>
      </c>
    </row>
    <row r="6378" spans="1:2" x14ac:dyDescent="0.25">
      <c r="A6378" s="277" t="s">
        <v>14603</v>
      </c>
      <c r="B6378" s="278">
        <v>192.78</v>
      </c>
    </row>
    <row r="6379" spans="1:2" x14ac:dyDescent="0.25">
      <c r="A6379" s="277" t="s">
        <v>7518</v>
      </c>
      <c r="B6379" s="278">
        <v>241.38</v>
      </c>
    </row>
    <row r="6380" spans="1:2" x14ac:dyDescent="0.25">
      <c r="A6380" s="277" t="s">
        <v>14604</v>
      </c>
      <c r="B6380" s="278">
        <v>220.29</v>
      </c>
    </row>
    <row r="6381" spans="1:2" x14ac:dyDescent="0.25">
      <c r="A6381" s="277" t="s">
        <v>7519</v>
      </c>
      <c r="B6381" s="278">
        <v>271.58</v>
      </c>
    </row>
    <row r="6382" spans="1:2" x14ac:dyDescent="0.25">
      <c r="A6382" s="277" t="s">
        <v>14605</v>
      </c>
      <c r="B6382" s="278">
        <v>247.85</v>
      </c>
    </row>
    <row r="6383" spans="1:2" x14ac:dyDescent="0.25">
      <c r="A6383" s="277" t="s">
        <v>7520</v>
      </c>
      <c r="B6383" s="278">
        <v>301.73</v>
      </c>
    </row>
    <row r="6384" spans="1:2" x14ac:dyDescent="0.25">
      <c r="A6384" s="277" t="s">
        <v>14606</v>
      </c>
      <c r="B6384" s="278">
        <v>275.36</v>
      </c>
    </row>
    <row r="6385" spans="1:2" x14ac:dyDescent="0.25">
      <c r="A6385" s="277" t="s">
        <v>7521</v>
      </c>
      <c r="B6385" s="278">
        <v>362.06</v>
      </c>
    </row>
    <row r="6386" spans="1:2" x14ac:dyDescent="0.25">
      <c r="A6386" s="277" t="s">
        <v>14607</v>
      </c>
      <c r="B6386" s="278">
        <v>330.42</v>
      </c>
    </row>
    <row r="6387" spans="1:2" x14ac:dyDescent="0.25">
      <c r="A6387" s="277" t="s">
        <v>7522</v>
      </c>
      <c r="B6387" s="278">
        <v>422.07</v>
      </c>
    </row>
    <row r="6388" spans="1:2" x14ac:dyDescent="0.25">
      <c r="A6388" s="277" t="s">
        <v>14608</v>
      </c>
      <c r="B6388" s="278">
        <v>385.2</v>
      </c>
    </row>
    <row r="6389" spans="1:2" x14ac:dyDescent="0.25">
      <c r="A6389" s="277" t="s">
        <v>7523</v>
      </c>
      <c r="B6389" s="278">
        <v>482.69</v>
      </c>
    </row>
    <row r="6390" spans="1:2" x14ac:dyDescent="0.25">
      <c r="A6390" s="277" t="s">
        <v>14609</v>
      </c>
      <c r="B6390" s="278">
        <v>440.51</v>
      </c>
    </row>
    <row r="6391" spans="1:2" x14ac:dyDescent="0.25">
      <c r="A6391" s="277" t="s">
        <v>7524</v>
      </c>
      <c r="B6391" s="278">
        <v>542.97</v>
      </c>
    </row>
    <row r="6392" spans="1:2" x14ac:dyDescent="0.25">
      <c r="A6392" s="277" t="s">
        <v>14610</v>
      </c>
      <c r="B6392" s="278">
        <v>495.52</v>
      </c>
    </row>
    <row r="6393" spans="1:2" x14ac:dyDescent="0.25">
      <c r="A6393" s="277" t="s">
        <v>7525</v>
      </c>
      <c r="B6393" s="278">
        <v>604.14</v>
      </c>
    </row>
    <row r="6394" spans="1:2" x14ac:dyDescent="0.25">
      <c r="A6394" s="277" t="s">
        <v>14611</v>
      </c>
      <c r="B6394" s="278">
        <v>551.41</v>
      </c>
    </row>
    <row r="6395" spans="1:2" x14ac:dyDescent="0.25">
      <c r="A6395" s="277" t="s">
        <v>7526</v>
      </c>
      <c r="B6395" s="278">
        <v>724.08</v>
      </c>
    </row>
    <row r="6396" spans="1:2" x14ac:dyDescent="0.25">
      <c r="A6396" s="277" t="s">
        <v>14612</v>
      </c>
      <c r="B6396" s="278">
        <v>660.8</v>
      </c>
    </row>
    <row r="6397" spans="1:2" x14ac:dyDescent="0.25">
      <c r="A6397" s="277" t="s">
        <v>7527</v>
      </c>
      <c r="B6397" s="278">
        <v>272.38</v>
      </c>
    </row>
    <row r="6398" spans="1:2" x14ac:dyDescent="0.25">
      <c r="A6398" s="277" t="s">
        <v>14613</v>
      </c>
      <c r="B6398" s="278">
        <v>248.79</v>
      </c>
    </row>
    <row r="6399" spans="1:2" x14ac:dyDescent="0.25">
      <c r="A6399" s="277" t="s">
        <v>7528</v>
      </c>
      <c r="B6399" s="278">
        <v>318.08</v>
      </c>
    </row>
    <row r="6400" spans="1:2" x14ac:dyDescent="0.25">
      <c r="A6400" s="277" t="s">
        <v>14614</v>
      </c>
      <c r="B6400" s="278">
        <v>290.54000000000002</v>
      </c>
    </row>
    <row r="6401" spans="1:2" x14ac:dyDescent="0.25">
      <c r="A6401" s="277" t="s">
        <v>7529</v>
      </c>
      <c r="B6401" s="278">
        <v>363.45</v>
      </c>
    </row>
    <row r="6402" spans="1:2" x14ac:dyDescent="0.25">
      <c r="A6402" s="277" t="s">
        <v>14615</v>
      </c>
      <c r="B6402" s="278">
        <v>331.97</v>
      </c>
    </row>
    <row r="6403" spans="1:2" x14ac:dyDescent="0.25">
      <c r="A6403" s="277" t="s">
        <v>7530</v>
      </c>
      <c r="B6403" s="278">
        <v>408.87</v>
      </c>
    </row>
    <row r="6404" spans="1:2" x14ac:dyDescent="0.25">
      <c r="A6404" s="277" t="s">
        <v>14616</v>
      </c>
      <c r="B6404" s="278">
        <v>373.46</v>
      </c>
    </row>
    <row r="6405" spans="1:2" x14ac:dyDescent="0.25">
      <c r="A6405" s="277" t="s">
        <v>7531</v>
      </c>
      <c r="B6405" s="278">
        <v>454.28</v>
      </c>
    </row>
    <row r="6406" spans="1:2" x14ac:dyDescent="0.25">
      <c r="A6406" s="277" t="s">
        <v>14617</v>
      </c>
      <c r="B6406" s="278">
        <v>414.94</v>
      </c>
    </row>
    <row r="6407" spans="1:2" x14ac:dyDescent="0.25">
      <c r="A6407" s="277" t="s">
        <v>7532</v>
      </c>
      <c r="B6407" s="278">
        <v>545.09</v>
      </c>
    </row>
    <row r="6408" spans="1:2" x14ac:dyDescent="0.25">
      <c r="A6408" s="277" t="s">
        <v>14618</v>
      </c>
      <c r="B6408" s="278">
        <v>497.89</v>
      </c>
    </row>
    <row r="6409" spans="1:2" x14ac:dyDescent="0.25">
      <c r="A6409" s="277" t="s">
        <v>7533</v>
      </c>
      <c r="B6409" s="278">
        <v>635.87</v>
      </c>
    </row>
    <row r="6410" spans="1:2" x14ac:dyDescent="0.25">
      <c r="A6410" s="277" t="s">
        <v>14619</v>
      </c>
      <c r="B6410" s="278">
        <v>580.80999999999995</v>
      </c>
    </row>
    <row r="6411" spans="1:2" x14ac:dyDescent="0.25">
      <c r="A6411" s="277" t="s">
        <v>7534</v>
      </c>
      <c r="B6411" s="278">
        <v>726.69</v>
      </c>
    </row>
    <row r="6412" spans="1:2" x14ac:dyDescent="0.25">
      <c r="A6412" s="277" t="s">
        <v>14620</v>
      </c>
      <c r="B6412" s="278">
        <v>663.75</v>
      </c>
    </row>
    <row r="6413" spans="1:2" x14ac:dyDescent="0.25">
      <c r="A6413" s="277" t="s">
        <v>7535</v>
      </c>
      <c r="B6413" s="278">
        <v>817.48</v>
      </c>
    </row>
    <row r="6414" spans="1:2" x14ac:dyDescent="0.25">
      <c r="A6414" s="277" t="s">
        <v>14621</v>
      </c>
      <c r="B6414" s="278">
        <v>746.69</v>
      </c>
    </row>
    <row r="6415" spans="1:2" x14ac:dyDescent="0.25">
      <c r="A6415" s="277" t="s">
        <v>7536</v>
      </c>
      <c r="B6415" s="278">
        <v>908.55</v>
      </c>
    </row>
    <row r="6416" spans="1:2" x14ac:dyDescent="0.25">
      <c r="A6416" s="277" t="s">
        <v>14622</v>
      </c>
      <c r="B6416" s="278">
        <v>829.87</v>
      </c>
    </row>
    <row r="6417" spans="1:2" x14ac:dyDescent="0.25">
      <c r="A6417" s="277" t="s">
        <v>7537</v>
      </c>
      <c r="B6417" s="278">
        <v>1090.1600000000001</v>
      </c>
    </row>
    <row r="6418" spans="1:2" x14ac:dyDescent="0.25">
      <c r="A6418" s="277" t="s">
        <v>14623</v>
      </c>
      <c r="B6418" s="278">
        <v>995.75</v>
      </c>
    </row>
    <row r="6419" spans="1:2" x14ac:dyDescent="0.25">
      <c r="A6419" s="277" t="s">
        <v>7538</v>
      </c>
      <c r="B6419" s="278">
        <v>1180.97</v>
      </c>
    </row>
    <row r="6420" spans="1:2" x14ac:dyDescent="0.25">
      <c r="A6420" s="277" t="s">
        <v>14624</v>
      </c>
      <c r="B6420" s="278">
        <v>1078.7</v>
      </c>
    </row>
    <row r="6421" spans="1:2" x14ac:dyDescent="0.25">
      <c r="A6421" s="277" t="s">
        <v>7539</v>
      </c>
      <c r="B6421" s="278">
        <v>1362.58</v>
      </c>
    </row>
    <row r="6422" spans="1:2" x14ac:dyDescent="0.25">
      <c r="A6422" s="277" t="s">
        <v>14625</v>
      </c>
      <c r="B6422" s="278">
        <v>1244.58</v>
      </c>
    </row>
    <row r="6423" spans="1:2" x14ac:dyDescent="0.25">
      <c r="A6423" s="277" t="s">
        <v>7540</v>
      </c>
      <c r="B6423" s="278">
        <v>1816.85</v>
      </c>
    </row>
    <row r="6424" spans="1:2" x14ac:dyDescent="0.25">
      <c r="A6424" s="277" t="s">
        <v>14626</v>
      </c>
      <c r="B6424" s="278">
        <v>1659.51</v>
      </c>
    </row>
    <row r="6425" spans="1:2" x14ac:dyDescent="0.25">
      <c r="A6425" s="277" t="s">
        <v>7541</v>
      </c>
      <c r="B6425" s="278">
        <v>2271.13</v>
      </c>
    </row>
    <row r="6426" spans="1:2" x14ac:dyDescent="0.25">
      <c r="A6426" s="277" t="s">
        <v>14627</v>
      </c>
      <c r="B6426" s="278">
        <v>2074.4499999999998</v>
      </c>
    </row>
    <row r="6427" spans="1:2" x14ac:dyDescent="0.25">
      <c r="A6427" s="277" t="s">
        <v>7542</v>
      </c>
      <c r="B6427" s="278">
        <v>578.53</v>
      </c>
    </row>
    <row r="6428" spans="1:2" x14ac:dyDescent="0.25">
      <c r="A6428" s="277" t="s">
        <v>14628</v>
      </c>
      <c r="B6428" s="278">
        <v>529</v>
      </c>
    </row>
    <row r="6429" spans="1:2" x14ac:dyDescent="0.25">
      <c r="A6429" s="277" t="s">
        <v>7543</v>
      </c>
      <c r="B6429" s="278">
        <v>694.18</v>
      </c>
    </row>
    <row r="6430" spans="1:2" x14ac:dyDescent="0.25">
      <c r="A6430" s="277" t="s">
        <v>14629</v>
      </c>
      <c r="B6430" s="278">
        <v>634.74</v>
      </c>
    </row>
    <row r="6431" spans="1:2" x14ac:dyDescent="0.25">
      <c r="A6431" s="277" t="s">
        <v>7544</v>
      </c>
      <c r="B6431" s="278">
        <v>809.8</v>
      </c>
    </row>
    <row r="6432" spans="1:2" x14ac:dyDescent="0.25">
      <c r="A6432" s="277" t="s">
        <v>14630</v>
      </c>
      <c r="B6432" s="278">
        <v>740.46</v>
      </c>
    </row>
    <row r="6433" spans="1:2" x14ac:dyDescent="0.25">
      <c r="A6433" s="277" t="s">
        <v>7545</v>
      </c>
      <c r="B6433" s="278">
        <v>925.44</v>
      </c>
    </row>
    <row r="6434" spans="1:2" x14ac:dyDescent="0.25">
      <c r="A6434" s="277" t="s">
        <v>14631</v>
      </c>
      <c r="B6434" s="278">
        <v>846.2</v>
      </c>
    </row>
    <row r="6435" spans="1:2" x14ac:dyDescent="0.25">
      <c r="A6435" s="277" t="s">
        <v>7546</v>
      </c>
      <c r="B6435" s="278">
        <v>1041.07</v>
      </c>
    </row>
    <row r="6436" spans="1:2" x14ac:dyDescent="0.25">
      <c r="A6436" s="277" t="s">
        <v>14632</v>
      </c>
      <c r="B6436" s="278">
        <v>951.94</v>
      </c>
    </row>
    <row r="6437" spans="1:2" x14ac:dyDescent="0.25">
      <c r="A6437" s="277" t="s">
        <v>7547</v>
      </c>
      <c r="B6437" s="278">
        <v>1157.0899999999999</v>
      </c>
    </row>
    <row r="6438" spans="1:2" x14ac:dyDescent="0.25">
      <c r="A6438" s="277" t="s">
        <v>14633</v>
      </c>
      <c r="B6438" s="278">
        <v>1058.02</v>
      </c>
    </row>
    <row r="6439" spans="1:2" x14ac:dyDescent="0.25">
      <c r="A6439" s="277" t="s">
        <v>7548</v>
      </c>
      <c r="B6439" s="278">
        <v>1388.36</v>
      </c>
    </row>
    <row r="6440" spans="1:2" x14ac:dyDescent="0.25">
      <c r="A6440" s="277" t="s">
        <v>14634</v>
      </c>
      <c r="B6440" s="278">
        <v>1269.49</v>
      </c>
    </row>
    <row r="6441" spans="1:2" x14ac:dyDescent="0.25">
      <c r="A6441" s="277" t="s">
        <v>7549</v>
      </c>
      <c r="B6441" s="278">
        <v>1735.29</v>
      </c>
    </row>
    <row r="6442" spans="1:2" x14ac:dyDescent="0.25">
      <c r="A6442" s="277" t="s">
        <v>14635</v>
      </c>
      <c r="B6442" s="278">
        <v>1586.71</v>
      </c>
    </row>
    <row r="6443" spans="1:2" x14ac:dyDescent="0.25">
      <c r="A6443" s="277" t="s">
        <v>7550</v>
      </c>
      <c r="B6443" s="278">
        <v>2024.72</v>
      </c>
    </row>
    <row r="6444" spans="1:2" x14ac:dyDescent="0.25">
      <c r="A6444" s="277" t="s">
        <v>14636</v>
      </c>
      <c r="B6444" s="278">
        <v>1851.36</v>
      </c>
    </row>
    <row r="6445" spans="1:2" x14ac:dyDescent="0.25">
      <c r="A6445" s="277" t="s">
        <v>7551</v>
      </c>
      <c r="B6445" s="278">
        <v>2082.5500000000002</v>
      </c>
    </row>
    <row r="6446" spans="1:2" x14ac:dyDescent="0.25">
      <c r="A6446" s="277" t="s">
        <v>14637</v>
      </c>
      <c r="B6446" s="278">
        <v>1904.24</v>
      </c>
    </row>
    <row r="6447" spans="1:2" x14ac:dyDescent="0.25">
      <c r="A6447" s="277" t="s">
        <v>7552</v>
      </c>
      <c r="B6447" s="278">
        <v>2313.81</v>
      </c>
    </row>
    <row r="6448" spans="1:2" x14ac:dyDescent="0.25">
      <c r="A6448" s="277" t="s">
        <v>14638</v>
      </c>
      <c r="B6448" s="278">
        <v>2115.6999999999998</v>
      </c>
    </row>
    <row r="6449" spans="1:2" x14ac:dyDescent="0.25">
      <c r="A6449" s="277" t="s">
        <v>7553</v>
      </c>
      <c r="B6449" s="278">
        <v>2892.34</v>
      </c>
    </row>
    <row r="6450" spans="1:2" x14ac:dyDescent="0.25">
      <c r="A6450" s="277" t="s">
        <v>14639</v>
      </c>
      <c r="B6450" s="278">
        <v>2644.7</v>
      </c>
    </row>
    <row r="6451" spans="1:2" x14ac:dyDescent="0.25">
      <c r="A6451" s="277" t="s">
        <v>7554</v>
      </c>
      <c r="B6451" s="278">
        <v>2618.1</v>
      </c>
    </row>
    <row r="6452" spans="1:2" x14ac:dyDescent="0.25">
      <c r="A6452" s="277" t="s">
        <v>14640</v>
      </c>
      <c r="B6452" s="278">
        <v>2395.85</v>
      </c>
    </row>
    <row r="6453" spans="1:2" x14ac:dyDescent="0.25">
      <c r="A6453" s="277" t="s">
        <v>7555</v>
      </c>
      <c r="B6453" s="278">
        <v>2908.85</v>
      </c>
    </row>
    <row r="6454" spans="1:2" x14ac:dyDescent="0.25">
      <c r="A6454" s="277" t="s">
        <v>14641</v>
      </c>
      <c r="B6454" s="278">
        <v>2661.92</v>
      </c>
    </row>
    <row r="6455" spans="1:2" x14ac:dyDescent="0.25">
      <c r="A6455" s="277" t="s">
        <v>7556</v>
      </c>
      <c r="B6455" s="278">
        <v>3636.23</v>
      </c>
    </row>
    <row r="6456" spans="1:2" x14ac:dyDescent="0.25">
      <c r="A6456" s="277" t="s">
        <v>14642</v>
      </c>
      <c r="B6456" s="278">
        <v>3327.55</v>
      </c>
    </row>
    <row r="6457" spans="1:2" x14ac:dyDescent="0.25">
      <c r="A6457" s="277" t="s">
        <v>2050</v>
      </c>
      <c r="B6457" s="278">
        <v>170.32</v>
      </c>
    </row>
    <row r="6458" spans="1:2" x14ac:dyDescent="0.25">
      <c r="A6458" s="277" t="s">
        <v>14643</v>
      </c>
      <c r="B6458" s="278">
        <v>158.99</v>
      </c>
    </row>
    <row r="6459" spans="1:2" x14ac:dyDescent="0.25">
      <c r="A6459" s="277" t="s">
        <v>2051</v>
      </c>
      <c r="B6459" s="278">
        <v>179.23</v>
      </c>
    </row>
    <row r="6460" spans="1:2" x14ac:dyDescent="0.25">
      <c r="A6460" s="277" t="s">
        <v>14644</v>
      </c>
      <c r="B6460" s="278">
        <v>167.35</v>
      </c>
    </row>
    <row r="6461" spans="1:2" x14ac:dyDescent="0.25">
      <c r="A6461" s="277" t="s">
        <v>7557</v>
      </c>
      <c r="B6461" s="278">
        <v>140.69999999999999</v>
      </c>
    </row>
    <row r="6462" spans="1:2" x14ac:dyDescent="0.25">
      <c r="A6462" s="277" t="s">
        <v>14645</v>
      </c>
      <c r="B6462" s="278">
        <v>130.52000000000001</v>
      </c>
    </row>
    <row r="6463" spans="1:2" x14ac:dyDescent="0.25">
      <c r="A6463" s="277" t="s">
        <v>7558</v>
      </c>
      <c r="B6463" s="278">
        <v>125.84</v>
      </c>
    </row>
    <row r="6464" spans="1:2" x14ac:dyDescent="0.25">
      <c r="A6464" s="277" t="s">
        <v>14646</v>
      </c>
      <c r="B6464" s="278">
        <v>116.27</v>
      </c>
    </row>
    <row r="6465" spans="1:2" x14ac:dyDescent="0.25">
      <c r="A6465" s="277" t="s">
        <v>7559</v>
      </c>
      <c r="B6465" s="278">
        <v>125.74</v>
      </c>
    </row>
    <row r="6466" spans="1:2" x14ac:dyDescent="0.25">
      <c r="A6466" s="277" t="s">
        <v>14647</v>
      </c>
      <c r="B6466" s="278">
        <v>113.59</v>
      </c>
    </row>
    <row r="6467" spans="1:2" x14ac:dyDescent="0.25">
      <c r="A6467" s="277" t="s">
        <v>7560</v>
      </c>
      <c r="B6467" s="278">
        <v>155.82</v>
      </c>
    </row>
    <row r="6468" spans="1:2" x14ac:dyDescent="0.25">
      <c r="A6468" s="277" t="s">
        <v>14648</v>
      </c>
      <c r="B6468" s="278">
        <v>141.22999999999999</v>
      </c>
    </row>
    <row r="6469" spans="1:2" x14ac:dyDescent="0.25">
      <c r="A6469" s="277" t="s">
        <v>7561</v>
      </c>
      <c r="B6469" s="278">
        <v>193.67</v>
      </c>
    </row>
    <row r="6470" spans="1:2" x14ac:dyDescent="0.25">
      <c r="A6470" s="277" t="s">
        <v>14649</v>
      </c>
      <c r="B6470" s="278">
        <v>175.58</v>
      </c>
    </row>
    <row r="6471" spans="1:2" x14ac:dyDescent="0.25">
      <c r="A6471" s="277" t="s">
        <v>7562</v>
      </c>
      <c r="B6471" s="278">
        <v>266.97000000000003</v>
      </c>
    </row>
    <row r="6472" spans="1:2" x14ac:dyDescent="0.25">
      <c r="A6472" s="277" t="s">
        <v>14650</v>
      </c>
      <c r="B6472" s="278">
        <v>242.95</v>
      </c>
    </row>
    <row r="6473" spans="1:2" x14ac:dyDescent="0.25">
      <c r="A6473" s="277" t="s">
        <v>7563</v>
      </c>
      <c r="B6473" s="278">
        <v>309.5</v>
      </c>
    </row>
    <row r="6474" spans="1:2" x14ac:dyDescent="0.25">
      <c r="A6474" s="277" t="s">
        <v>14651</v>
      </c>
      <c r="B6474" s="278">
        <v>281.73</v>
      </c>
    </row>
    <row r="6475" spans="1:2" x14ac:dyDescent="0.25">
      <c r="A6475" s="277" t="s">
        <v>7564</v>
      </c>
      <c r="B6475" s="278">
        <v>359.39</v>
      </c>
    </row>
    <row r="6476" spans="1:2" x14ac:dyDescent="0.25">
      <c r="A6476" s="277" t="s">
        <v>14652</v>
      </c>
      <c r="B6476" s="278">
        <v>326.89</v>
      </c>
    </row>
    <row r="6477" spans="1:2" x14ac:dyDescent="0.25">
      <c r="A6477" s="277" t="s">
        <v>7565</v>
      </c>
      <c r="B6477" s="278">
        <v>516.39</v>
      </c>
    </row>
    <row r="6478" spans="1:2" x14ac:dyDescent="0.25">
      <c r="A6478" s="277" t="s">
        <v>14653</v>
      </c>
      <c r="B6478" s="278">
        <v>471.15</v>
      </c>
    </row>
    <row r="6479" spans="1:2" x14ac:dyDescent="0.25">
      <c r="A6479" s="277" t="s">
        <v>7566</v>
      </c>
      <c r="B6479" s="278">
        <v>568.15</v>
      </c>
    </row>
    <row r="6480" spans="1:2" x14ac:dyDescent="0.25">
      <c r="A6480" s="277" t="s">
        <v>14654</v>
      </c>
      <c r="B6480" s="278">
        <v>518.62</v>
      </c>
    </row>
    <row r="6481" spans="1:2" x14ac:dyDescent="0.25">
      <c r="A6481" s="277" t="s">
        <v>7567</v>
      </c>
      <c r="B6481" s="278">
        <v>674.57</v>
      </c>
    </row>
    <row r="6482" spans="1:2" x14ac:dyDescent="0.25">
      <c r="A6482" s="277" t="s">
        <v>14655</v>
      </c>
      <c r="B6482" s="278">
        <v>616.16</v>
      </c>
    </row>
    <row r="6483" spans="1:2" x14ac:dyDescent="0.25">
      <c r="A6483" s="277" t="s">
        <v>7568</v>
      </c>
      <c r="B6483" s="278">
        <v>1266.6500000000001</v>
      </c>
    </row>
    <row r="6484" spans="1:2" x14ac:dyDescent="0.25">
      <c r="A6484" s="277" t="s">
        <v>14656</v>
      </c>
      <c r="B6484" s="278">
        <v>1157.8699999999999</v>
      </c>
    </row>
    <row r="6485" spans="1:2" x14ac:dyDescent="0.25">
      <c r="A6485" s="277" t="s">
        <v>7569</v>
      </c>
      <c r="B6485" s="278">
        <v>1523.04</v>
      </c>
    </row>
    <row r="6486" spans="1:2" x14ac:dyDescent="0.25">
      <c r="A6486" s="277" t="s">
        <v>14657</v>
      </c>
      <c r="B6486" s="278">
        <v>1397.97</v>
      </c>
    </row>
    <row r="6487" spans="1:2" x14ac:dyDescent="0.25">
      <c r="A6487" s="277" t="s">
        <v>7570</v>
      </c>
      <c r="B6487" s="278">
        <v>1701.75</v>
      </c>
    </row>
    <row r="6488" spans="1:2" x14ac:dyDescent="0.25">
      <c r="A6488" s="277" t="s">
        <v>14658</v>
      </c>
      <c r="B6488" s="278">
        <v>1561.42</v>
      </c>
    </row>
    <row r="6489" spans="1:2" x14ac:dyDescent="0.25">
      <c r="A6489" s="277" t="s">
        <v>7571</v>
      </c>
      <c r="B6489" s="278">
        <v>2441.52</v>
      </c>
    </row>
    <row r="6490" spans="1:2" x14ac:dyDescent="0.25">
      <c r="A6490" s="277" t="s">
        <v>14659</v>
      </c>
      <c r="B6490" s="278">
        <v>2240.06</v>
      </c>
    </row>
    <row r="6491" spans="1:2" x14ac:dyDescent="0.25">
      <c r="A6491" s="277" t="s">
        <v>7572</v>
      </c>
      <c r="B6491" s="278">
        <v>2909.83</v>
      </c>
    </row>
    <row r="6492" spans="1:2" x14ac:dyDescent="0.25">
      <c r="A6492" s="277" t="s">
        <v>14660</v>
      </c>
      <c r="B6492" s="278">
        <v>2668.78</v>
      </c>
    </row>
    <row r="6493" spans="1:2" x14ac:dyDescent="0.25">
      <c r="A6493" s="277" t="s">
        <v>7573</v>
      </c>
      <c r="B6493" s="278">
        <v>3154.23</v>
      </c>
    </row>
    <row r="6494" spans="1:2" x14ac:dyDescent="0.25">
      <c r="A6494" s="277" t="s">
        <v>14661</v>
      </c>
      <c r="B6494" s="278">
        <v>2892.05</v>
      </c>
    </row>
    <row r="6495" spans="1:2" x14ac:dyDescent="0.25">
      <c r="A6495" s="277" t="s">
        <v>7574</v>
      </c>
      <c r="B6495" s="278">
        <v>4627.91</v>
      </c>
    </row>
    <row r="6496" spans="1:2" x14ac:dyDescent="0.25">
      <c r="A6496" s="277" t="s">
        <v>14662</v>
      </c>
      <c r="B6496" s="278">
        <v>4243.9399999999996</v>
      </c>
    </row>
    <row r="6497" spans="1:2" x14ac:dyDescent="0.25">
      <c r="A6497" s="277" t="s">
        <v>7575</v>
      </c>
      <c r="B6497" s="278">
        <v>6138.07</v>
      </c>
    </row>
    <row r="6498" spans="1:2" x14ac:dyDescent="0.25">
      <c r="A6498" s="277" t="s">
        <v>14663</v>
      </c>
      <c r="B6498" s="278">
        <v>5627.3</v>
      </c>
    </row>
    <row r="6499" spans="1:2" x14ac:dyDescent="0.25">
      <c r="A6499" s="277" t="s">
        <v>7576</v>
      </c>
      <c r="B6499" s="278">
        <v>7665.78</v>
      </c>
    </row>
    <row r="6500" spans="1:2" x14ac:dyDescent="0.25">
      <c r="A6500" s="277" t="s">
        <v>14664</v>
      </c>
      <c r="B6500" s="278">
        <v>7026.08</v>
      </c>
    </row>
    <row r="6501" spans="1:2" x14ac:dyDescent="0.25">
      <c r="A6501" s="277" t="s">
        <v>2052</v>
      </c>
      <c r="B6501" s="278">
        <v>198.15</v>
      </c>
    </row>
    <row r="6502" spans="1:2" x14ac:dyDescent="0.25">
      <c r="A6502" s="277" t="s">
        <v>14665</v>
      </c>
      <c r="B6502" s="278">
        <v>180.32</v>
      </c>
    </row>
    <row r="6503" spans="1:2" x14ac:dyDescent="0.25">
      <c r="A6503" s="277" t="s">
        <v>2053</v>
      </c>
      <c r="B6503" s="278">
        <v>254.65</v>
      </c>
    </row>
    <row r="6504" spans="1:2" x14ac:dyDescent="0.25">
      <c r="A6504" s="277" t="s">
        <v>14666</v>
      </c>
      <c r="B6504" s="278">
        <v>231.74</v>
      </c>
    </row>
    <row r="6505" spans="1:2" x14ac:dyDescent="0.25">
      <c r="A6505" s="277" t="s">
        <v>2054</v>
      </c>
      <c r="B6505" s="278">
        <v>295.95999999999998</v>
      </c>
    </row>
    <row r="6506" spans="1:2" x14ac:dyDescent="0.25">
      <c r="A6506" s="277" t="s">
        <v>14667</v>
      </c>
      <c r="B6506" s="278">
        <v>269.25</v>
      </c>
    </row>
    <row r="6507" spans="1:2" x14ac:dyDescent="0.25">
      <c r="A6507" s="277" t="s">
        <v>2055</v>
      </c>
      <c r="B6507" s="278">
        <v>360.04</v>
      </c>
    </row>
    <row r="6508" spans="1:2" x14ac:dyDescent="0.25">
      <c r="A6508" s="277" t="s">
        <v>14668</v>
      </c>
      <c r="B6508" s="278">
        <v>327.52999999999997</v>
      </c>
    </row>
    <row r="6509" spans="1:2" x14ac:dyDescent="0.25">
      <c r="A6509" s="277" t="s">
        <v>2056</v>
      </c>
      <c r="B6509" s="278">
        <v>476.45</v>
      </c>
    </row>
    <row r="6510" spans="1:2" x14ac:dyDescent="0.25">
      <c r="A6510" s="277" t="s">
        <v>14669</v>
      </c>
      <c r="B6510" s="278">
        <v>433.67</v>
      </c>
    </row>
    <row r="6511" spans="1:2" x14ac:dyDescent="0.25">
      <c r="A6511" s="277" t="s">
        <v>2057</v>
      </c>
      <c r="B6511" s="278">
        <v>557.77</v>
      </c>
    </row>
    <row r="6512" spans="1:2" x14ac:dyDescent="0.25">
      <c r="A6512" s="277" t="s">
        <v>14670</v>
      </c>
      <c r="B6512" s="278">
        <v>507.67</v>
      </c>
    </row>
    <row r="6513" spans="1:2" x14ac:dyDescent="0.25">
      <c r="A6513" s="277" t="s">
        <v>2058</v>
      </c>
      <c r="B6513" s="278">
        <v>677.14</v>
      </c>
    </row>
    <row r="6514" spans="1:2" x14ac:dyDescent="0.25">
      <c r="A6514" s="277" t="s">
        <v>14671</v>
      </c>
      <c r="B6514" s="278">
        <v>616.75</v>
      </c>
    </row>
    <row r="6515" spans="1:2" x14ac:dyDescent="0.25">
      <c r="A6515" s="277" t="s">
        <v>2059</v>
      </c>
      <c r="B6515" s="278">
        <v>646.24</v>
      </c>
    </row>
    <row r="6516" spans="1:2" x14ac:dyDescent="0.25">
      <c r="A6516" s="277" t="s">
        <v>14672</v>
      </c>
      <c r="B6516" s="278">
        <v>588.17999999999995</v>
      </c>
    </row>
    <row r="6517" spans="1:2" x14ac:dyDescent="0.25">
      <c r="A6517" s="277" t="s">
        <v>2060</v>
      </c>
      <c r="B6517" s="278">
        <v>856</v>
      </c>
    </row>
    <row r="6518" spans="1:2" x14ac:dyDescent="0.25">
      <c r="A6518" s="277" t="s">
        <v>14673</v>
      </c>
      <c r="B6518" s="278">
        <v>779.86</v>
      </c>
    </row>
    <row r="6519" spans="1:2" x14ac:dyDescent="0.25">
      <c r="A6519" s="277" t="s">
        <v>2061</v>
      </c>
      <c r="B6519" s="278">
        <v>1005.6</v>
      </c>
    </row>
    <row r="6520" spans="1:2" x14ac:dyDescent="0.25">
      <c r="A6520" s="277" t="s">
        <v>14674</v>
      </c>
      <c r="B6520" s="278">
        <v>916.08</v>
      </c>
    </row>
    <row r="6521" spans="1:2" x14ac:dyDescent="0.25">
      <c r="A6521" s="277" t="s">
        <v>2062</v>
      </c>
      <c r="B6521" s="278">
        <v>1299.56</v>
      </c>
    </row>
    <row r="6522" spans="1:2" x14ac:dyDescent="0.25">
      <c r="A6522" s="277" t="s">
        <v>14675</v>
      </c>
      <c r="B6522" s="278">
        <v>1184.98</v>
      </c>
    </row>
    <row r="6523" spans="1:2" x14ac:dyDescent="0.25">
      <c r="A6523" s="277" t="s">
        <v>2063</v>
      </c>
      <c r="B6523" s="278">
        <v>1462.85</v>
      </c>
    </row>
    <row r="6524" spans="1:2" x14ac:dyDescent="0.25">
      <c r="A6524" s="277" t="s">
        <v>14676</v>
      </c>
      <c r="B6524" s="278">
        <v>1333.99</v>
      </c>
    </row>
    <row r="6525" spans="1:2" x14ac:dyDescent="0.25">
      <c r="A6525" s="277" t="s">
        <v>2064</v>
      </c>
      <c r="B6525" s="278">
        <v>448.59</v>
      </c>
    </row>
    <row r="6526" spans="1:2" x14ac:dyDescent="0.25">
      <c r="A6526" s="277" t="s">
        <v>14677</v>
      </c>
      <c r="B6526" s="278">
        <v>406.78</v>
      </c>
    </row>
    <row r="6527" spans="1:2" x14ac:dyDescent="0.25">
      <c r="A6527" s="277" t="s">
        <v>2065</v>
      </c>
      <c r="B6527" s="278">
        <v>576.92999999999995</v>
      </c>
    </row>
    <row r="6528" spans="1:2" x14ac:dyDescent="0.25">
      <c r="A6528" s="277" t="s">
        <v>14678</v>
      </c>
      <c r="B6528" s="278">
        <v>523.21</v>
      </c>
    </row>
    <row r="6529" spans="1:2" x14ac:dyDescent="0.25">
      <c r="A6529" s="277" t="s">
        <v>2066</v>
      </c>
      <c r="B6529" s="278">
        <v>774.74</v>
      </c>
    </row>
    <row r="6530" spans="1:2" x14ac:dyDescent="0.25">
      <c r="A6530" s="277" t="s">
        <v>14679</v>
      </c>
      <c r="B6530" s="278">
        <v>703.38</v>
      </c>
    </row>
    <row r="6531" spans="1:2" x14ac:dyDescent="0.25">
      <c r="A6531" s="277" t="s">
        <v>2067</v>
      </c>
      <c r="B6531" s="278">
        <v>940.82</v>
      </c>
    </row>
    <row r="6532" spans="1:2" x14ac:dyDescent="0.25">
      <c r="A6532" s="277" t="s">
        <v>14680</v>
      </c>
      <c r="B6532" s="278">
        <v>854.1</v>
      </c>
    </row>
    <row r="6533" spans="1:2" x14ac:dyDescent="0.25">
      <c r="A6533" s="277" t="s">
        <v>2068</v>
      </c>
      <c r="B6533" s="278">
        <v>1307.58</v>
      </c>
    </row>
    <row r="6534" spans="1:2" x14ac:dyDescent="0.25">
      <c r="A6534" s="277" t="s">
        <v>14681</v>
      </c>
      <c r="B6534" s="278">
        <v>1188.5</v>
      </c>
    </row>
    <row r="6535" spans="1:2" x14ac:dyDescent="0.25">
      <c r="A6535" s="277" t="s">
        <v>2069</v>
      </c>
      <c r="B6535" s="278">
        <v>1524.95</v>
      </c>
    </row>
    <row r="6536" spans="1:2" x14ac:dyDescent="0.25">
      <c r="A6536" s="277" t="s">
        <v>14682</v>
      </c>
      <c r="B6536" s="278">
        <v>1385.88</v>
      </c>
    </row>
    <row r="6537" spans="1:2" x14ac:dyDescent="0.25">
      <c r="A6537" s="277" t="s">
        <v>2070</v>
      </c>
      <c r="B6537" s="278">
        <v>1980.18</v>
      </c>
    </row>
    <row r="6538" spans="1:2" x14ac:dyDescent="0.25">
      <c r="A6538" s="277" t="s">
        <v>14683</v>
      </c>
      <c r="B6538" s="278">
        <v>1802</v>
      </c>
    </row>
    <row r="6539" spans="1:2" x14ac:dyDescent="0.25">
      <c r="A6539" s="277" t="s">
        <v>2071</v>
      </c>
      <c r="B6539" s="278">
        <v>2168.06</v>
      </c>
    </row>
    <row r="6540" spans="1:2" x14ac:dyDescent="0.25">
      <c r="A6540" s="277" t="s">
        <v>14684</v>
      </c>
      <c r="B6540" s="278">
        <v>1973.21</v>
      </c>
    </row>
    <row r="6541" spans="1:2" x14ac:dyDescent="0.25">
      <c r="A6541" s="277" t="s">
        <v>2072</v>
      </c>
      <c r="B6541" s="278">
        <v>2545.4899999999998</v>
      </c>
    </row>
    <row r="6542" spans="1:2" x14ac:dyDescent="0.25">
      <c r="A6542" s="277" t="s">
        <v>14685</v>
      </c>
      <c r="B6542" s="278">
        <v>2316.7800000000002</v>
      </c>
    </row>
    <row r="6543" spans="1:2" x14ac:dyDescent="0.25">
      <c r="A6543" s="277" t="s">
        <v>2073</v>
      </c>
      <c r="B6543" s="278">
        <v>3302.58</v>
      </c>
    </row>
    <row r="6544" spans="1:2" x14ac:dyDescent="0.25">
      <c r="A6544" s="277" t="s">
        <v>14686</v>
      </c>
      <c r="B6544" s="278">
        <v>3008.7</v>
      </c>
    </row>
    <row r="6545" spans="1:2" x14ac:dyDescent="0.25">
      <c r="A6545" s="277" t="s">
        <v>2074</v>
      </c>
      <c r="B6545" s="278">
        <v>4406.76</v>
      </c>
    </row>
    <row r="6546" spans="1:2" x14ac:dyDescent="0.25">
      <c r="A6546" s="277" t="s">
        <v>14687</v>
      </c>
      <c r="B6546" s="278">
        <v>4019.21</v>
      </c>
    </row>
    <row r="6547" spans="1:2" x14ac:dyDescent="0.25">
      <c r="A6547" s="277" t="s">
        <v>2075</v>
      </c>
      <c r="B6547" s="278">
        <v>4980.6400000000003</v>
      </c>
    </row>
    <row r="6548" spans="1:2" x14ac:dyDescent="0.25">
      <c r="A6548" s="277" t="s">
        <v>14688</v>
      </c>
      <c r="B6548" s="278">
        <v>4543.1400000000003</v>
      </c>
    </row>
    <row r="6549" spans="1:2" x14ac:dyDescent="0.25">
      <c r="A6549" s="277" t="s">
        <v>2076</v>
      </c>
      <c r="B6549" s="278">
        <v>4253.22</v>
      </c>
    </row>
    <row r="6550" spans="1:2" x14ac:dyDescent="0.25">
      <c r="A6550" s="277" t="s">
        <v>14689</v>
      </c>
      <c r="B6550" s="278">
        <v>3863.71</v>
      </c>
    </row>
    <row r="6551" spans="1:2" x14ac:dyDescent="0.25">
      <c r="A6551" s="277" t="s">
        <v>2077</v>
      </c>
      <c r="B6551" s="278">
        <v>10567.3</v>
      </c>
    </row>
    <row r="6552" spans="1:2" x14ac:dyDescent="0.25">
      <c r="A6552" s="277" t="s">
        <v>14690</v>
      </c>
      <c r="B6552" s="278">
        <v>9718.0499999999993</v>
      </c>
    </row>
    <row r="6553" spans="1:2" x14ac:dyDescent="0.25">
      <c r="A6553" s="277" t="s">
        <v>2078</v>
      </c>
      <c r="B6553" s="278">
        <v>46.28</v>
      </c>
    </row>
    <row r="6554" spans="1:2" x14ac:dyDescent="0.25">
      <c r="A6554" s="277" t="s">
        <v>14691</v>
      </c>
      <c r="B6554" s="278">
        <v>44.85</v>
      </c>
    </row>
    <row r="6555" spans="1:2" x14ac:dyDescent="0.25">
      <c r="A6555" s="277" t="s">
        <v>2079</v>
      </c>
      <c r="B6555" s="278">
        <v>28</v>
      </c>
    </row>
    <row r="6556" spans="1:2" x14ac:dyDescent="0.25">
      <c r="A6556" s="277" t="s">
        <v>14692</v>
      </c>
      <c r="B6556" s="278">
        <v>25.71</v>
      </c>
    </row>
    <row r="6557" spans="1:2" x14ac:dyDescent="0.25">
      <c r="A6557" s="277" t="s">
        <v>2080</v>
      </c>
      <c r="B6557" s="278">
        <v>36.619999999999997</v>
      </c>
    </row>
    <row r="6558" spans="1:2" x14ac:dyDescent="0.25">
      <c r="A6558" s="277" t="s">
        <v>14693</v>
      </c>
      <c r="B6558" s="278">
        <v>33.75</v>
      </c>
    </row>
    <row r="6559" spans="1:2" x14ac:dyDescent="0.25">
      <c r="A6559" s="277" t="s">
        <v>2081</v>
      </c>
      <c r="B6559" s="278">
        <v>47.21</v>
      </c>
    </row>
    <row r="6560" spans="1:2" x14ac:dyDescent="0.25">
      <c r="A6560" s="277" t="s">
        <v>14694</v>
      </c>
      <c r="B6560" s="278">
        <v>44.06</v>
      </c>
    </row>
    <row r="6561" spans="1:2" x14ac:dyDescent="0.25">
      <c r="A6561" s="277" t="s">
        <v>2082</v>
      </c>
      <c r="B6561" s="278">
        <v>185.71</v>
      </c>
    </row>
    <row r="6562" spans="1:2" x14ac:dyDescent="0.25">
      <c r="A6562" s="277" t="s">
        <v>14695</v>
      </c>
      <c r="B6562" s="278">
        <v>181.41</v>
      </c>
    </row>
    <row r="6563" spans="1:2" x14ac:dyDescent="0.25">
      <c r="A6563" s="277" t="s">
        <v>2083</v>
      </c>
      <c r="B6563" s="278">
        <v>19.2</v>
      </c>
    </row>
    <row r="6564" spans="1:2" x14ac:dyDescent="0.25">
      <c r="A6564" s="277" t="s">
        <v>14696</v>
      </c>
      <c r="B6564" s="278">
        <v>18.05</v>
      </c>
    </row>
    <row r="6565" spans="1:2" x14ac:dyDescent="0.25">
      <c r="A6565" s="277" t="s">
        <v>2084</v>
      </c>
      <c r="B6565" s="278">
        <v>25.56</v>
      </c>
    </row>
    <row r="6566" spans="1:2" x14ac:dyDescent="0.25">
      <c r="A6566" s="277" t="s">
        <v>14697</v>
      </c>
      <c r="B6566" s="278">
        <v>24.12</v>
      </c>
    </row>
    <row r="6567" spans="1:2" x14ac:dyDescent="0.25">
      <c r="A6567" s="277" t="s">
        <v>2085</v>
      </c>
      <c r="B6567" s="278">
        <v>47.84</v>
      </c>
    </row>
    <row r="6568" spans="1:2" x14ac:dyDescent="0.25">
      <c r="A6568" s="277" t="s">
        <v>14698</v>
      </c>
      <c r="B6568" s="278">
        <v>45.69</v>
      </c>
    </row>
    <row r="6569" spans="1:2" x14ac:dyDescent="0.25">
      <c r="A6569" s="277" t="s">
        <v>2086</v>
      </c>
      <c r="B6569" s="278">
        <v>148.41</v>
      </c>
    </row>
    <row r="6570" spans="1:2" x14ac:dyDescent="0.25">
      <c r="A6570" s="277" t="s">
        <v>14699</v>
      </c>
      <c r="B6570" s="278">
        <v>145.54</v>
      </c>
    </row>
    <row r="6571" spans="1:2" x14ac:dyDescent="0.25">
      <c r="A6571" s="277" t="s">
        <v>7577</v>
      </c>
      <c r="B6571" s="278">
        <v>41.56</v>
      </c>
    </row>
    <row r="6572" spans="1:2" x14ac:dyDescent="0.25">
      <c r="A6572" s="277" t="s">
        <v>14700</v>
      </c>
      <c r="B6572" s="278">
        <v>38.979999999999997</v>
      </c>
    </row>
    <row r="6573" spans="1:2" x14ac:dyDescent="0.25">
      <c r="A6573" s="277" t="s">
        <v>7578</v>
      </c>
      <c r="B6573" s="278">
        <v>52.26</v>
      </c>
    </row>
    <row r="6574" spans="1:2" x14ac:dyDescent="0.25">
      <c r="A6574" s="277" t="s">
        <v>14701</v>
      </c>
      <c r="B6574" s="278">
        <v>48.97</v>
      </c>
    </row>
    <row r="6575" spans="1:2" x14ac:dyDescent="0.25">
      <c r="A6575" s="277" t="s">
        <v>7579</v>
      </c>
      <c r="B6575" s="278">
        <v>57.21</v>
      </c>
    </row>
    <row r="6576" spans="1:2" x14ac:dyDescent="0.25">
      <c r="A6576" s="277" t="s">
        <v>14702</v>
      </c>
      <c r="B6576" s="278">
        <v>53.63</v>
      </c>
    </row>
    <row r="6577" spans="1:2" x14ac:dyDescent="0.25">
      <c r="A6577" s="277" t="s">
        <v>7580</v>
      </c>
      <c r="B6577" s="278">
        <v>58.66</v>
      </c>
    </row>
    <row r="6578" spans="1:2" x14ac:dyDescent="0.25">
      <c r="A6578" s="277" t="s">
        <v>14703</v>
      </c>
      <c r="B6578" s="278">
        <v>54.66</v>
      </c>
    </row>
    <row r="6579" spans="1:2" x14ac:dyDescent="0.25">
      <c r="A6579" s="277" t="s">
        <v>7581</v>
      </c>
      <c r="B6579" s="278">
        <v>64.3</v>
      </c>
    </row>
    <row r="6580" spans="1:2" x14ac:dyDescent="0.25">
      <c r="A6580" s="277" t="s">
        <v>14704</v>
      </c>
      <c r="B6580" s="278">
        <v>60.01</v>
      </c>
    </row>
    <row r="6581" spans="1:2" x14ac:dyDescent="0.25">
      <c r="A6581" s="277" t="s">
        <v>7582</v>
      </c>
      <c r="B6581" s="278">
        <v>66.61</v>
      </c>
    </row>
    <row r="6582" spans="1:2" x14ac:dyDescent="0.25">
      <c r="A6582" s="277" t="s">
        <v>14705</v>
      </c>
      <c r="B6582" s="278">
        <v>61.89</v>
      </c>
    </row>
    <row r="6583" spans="1:2" x14ac:dyDescent="0.25">
      <c r="A6583" s="277" t="s">
        <v>7583</v>
      </c>
      <c r="B6583" s="278">
        <v>70.930000000000007</v>
      </c>
    </row>
    <row r="6584" spans="1:2" x14ac:dyDescent="0.25">
      <c r="A6584" s="277" t="s">
        <v>14706</v>
      </c>
      <c r="B6584" s="278">
        <v>65.92</v>
      </c>
    </row>
    <row r="6585" spans="1:2" x14ac:dyDescent="0.25">
      <c r="A6585" s="277" t="s">
        <v>2087</v>
      </c>
      <c r="B6585" s="278">
        <v>22240.85</v>
      </c>
    </row>
    <row r="6586" spans="1:2" x14ac:dyDescent="0.25">
      <c r="A6586" s="277" t="s">
        <v>14707</v>
      </c>
      <c r="B6586" s="278">
        <v>20231.68</v>
      </c>
    </row>
    <row r="6587" spans="1:2" x14ac:dyDescent="0.25">
      <c r="A6587" s="277" t="s">
        <v>2088</v>
      </c>
      <c r="B6587" s="278">
        <v>36697.410000000003</v>
      </c>
    </row>
    <row r="6588" spans="1:2" x14ac:dyDescent="0.25">
      <c r="A6588" s="277" t="s">
        <v>14708</v>
      </c>
      <c r="B6588" s="278">
        <v>33382.28</v>
      </c>
    </row>
    <row r="6589" spans="1:2" x14ac:dyDescent="0.25">
      <c r="A6589" s="277" t="s">
        <v>7584</v>
      </c>
      <c r="B6589" s="278">
        <v>175.92</v>
      </c>
    </row>
    <row r="6590" spans="1:2" x14ac:dyDescent="0.25">
      <c r="A6590" s="277" t="s">
        <v>14709</v>
      </c>
      <c r="B6590" s="278">
        <v>175.92</v>
      </c>
    </row>
    <row r="6591" spans="1:2" x14ac:dyDescent="0.25">
      <c r="A6591" s="277" t="s">
        <v>7585</v>
      </c>
      <c r="B6591" s="278">
        <v>233.02</v>
      </c>
    </row>
    <row r="6592" spans="1:2" x14ac:dyDescent="0.25">
      <c r="A6592" s="277" t="s">
        <v>14710</v>
      </c>
      <c r="B6592" s="278">
        <v>233.02</v>
      </c>
    </row>
    <row r="6593" spans="1:2" x14ac:dyDescent="0.25">
      <c r="A6593" s="277" t="s">
        <v>7586</v>
      </c>
      <c r="B6593" s="278">
        <v>324.20999999999998</v>
      </c>
    </row>
    <row r="6594" spans="1:2" x14ac:dyDescent="0.25">
      <c r="A6594" s="277" t="s">
        <v>14711</v>
      </c>
      <c r="B6594" s="278">
        <v>324.20999999999998</v>
      </c>
    </row>
    <row r="6595" spans="1:2" x14ac:dyDescent="0.25">
      <c r="A6595" s="277" t="s">
        <v>7587</v>
      </c>
      <c r="B6595" s="278">
        <v>431.97</v>
      </c>
    </row>
    <row r="6596" spans="1:2" x14ac:dyDescent="0.25">
      <c r="A6596" s="277" t="s">
        <v>14712</v>
      </c>
      <c r="B6596" s="278">
        <v>431.97</v>
      </c>
    </row>
    <row r="6597" spans="1:2" x14ac:dyDescent="0.25">
      <c r="A6597" s="277" t="s">
        <v>7588</v>
      </c>
      <c r="B6597" s="278">
        <v>472.5</v>
      </c>
    </row>
    <row r="6598" spans="1:2" x14ac:dyDescent="0.25">
      <c r="A6598" s="277" t="s">
        <v>14713</v>
      </c>
      <c r="B6598" s="278">
        <v>472.5</v>
      </c>
    </row>
    <row r="6599" spans="1:2" x14ac:dyDescent="0.25">
      <c r="A6599" s="277" t="s">
        <v>7589</v>
      </c>
      <c r="B6599" s="278">
        <v>597.76</v>
      </c>
    </row>
    <row r="6600" spans="1:2" x14ac:dyDescent="0.25">
      <c r="A6600" s="277" t="s">
        <v>14714</v>
      </c>
      <c r="B6600" s="278">
        <v>597.76</v>
      </c>
    </row>
    <row r="6601" spans="1:2" x14ac:dyDescent="0.25">
      <c r="A6601" s="277" t="s">
        <v>7590</v>
      </c>
      <c r="B6601" s="278">
        <v>719.34</v>
      </c>
    </row>
    <row r="6602" spans="1:2" x14ac:dyDescent="0.25">
      <c r="A6602" s="277" t="s">
        <v>14715</v>
      </c>
      <c r="B6602" s="278">
        <v>719.34</v>
      </c>
    </row>
    <row r="6603" spans="1:2" x14ac:dyDescent="0.25">
      <c r="A6603" s="277" t="s">
        <v>7591</v>
      </c>
      <c r="B6603" s="278">
        <v>1063.81</v>
      </c>
    </row>
    <row r="6604" spans="1:2" x14ac:dyDescent="0.25">
      <c r="A6604" s="277" t="s">
        <v>14716</v>
      </c>
      <c r="B6604" s="278">
        <v>1063.81</v>
      </c>
    </row>
    <row r="6605" spans="1:2" x14ac:dyDescent="0.25">
      <c r="A6605" s="277" t="s">
        <v>7592</v>
      </c>
      <c r="B6605" s="278">
        <v>1641.31</v>
      </c>
    </row>
    <row r="6606" spans="1:2" x14ac:dyDescent="0.25">
      <c r="A6606" s="277" t="s">
        <v>14717</v>
      </c>
      <c r="B6606" s="278">
        <v>1641.31</v>
      </c>
    </row>
    <row r="6607" spans="1:2" x14ac:dyDescent="0.25">
      <c r="A6607" s="277" t="s">
        <v>7593</v>
      </c>
      <c r="B6607" s="278">
        <v>3394.07</v>
      </c>
    </row>
    <row r="6608" spans="1:2" x14ac:dyDescent="0.25">
      <c r="A6608" s="277" t="s">
        <v>14718</v>
      </c>
      <c r="B6608" s="278">
        <v>3394.07</v>
      </c>
    </row>
    <row r="6609" spans="1:2" x14ac:dyDescent="0.25">
      <c r="A6609" s="277" t="s">
        <v>7594</v>
      </c>
      <c r="B6609" s="278">
        <v>9.9499999999999993</v>
      </c>
    </row>
    <row r="6610" spans="1:2" x14ac:dyDescent="0.25">
      <c r="A6610" s="277" t="s">
        <v>14719</v>
      </c>
      <c r="B6610" s="278">
        <v>9.0500000000000007</v>
      </c>
    </row>
    <row r="6611" spans="1:2" x14ac:dyDescent="0.25">
      <c r="A6611" s="277" t="s">
        <v>7595</v>
      </c>
      <c r="B6611" s="278">
        <v>15.13</v>
      </c>
    </row>
    <row r="6612" spans="1:2" x14ac:dyDescent="0.25">
      <c r="A6612" s="277" t="s">
        <v>14720</v>
      </c>
      <c r="B6612" s="278">
        <v>13.98</v>
      </c>
    </row>
    <row r="6613" spans="1:2" x14ac:dyDescent="0.25">
      <c r="A6613" s="277" t="s">
        <v>7596</v>
      </c>
      <c r="B6613" s="278">
        <v>10.9</v>
      </c>
    </row>
    <row r="6614" spans="1:2" x14ac:dyDescent="0.25">
      <c r="A6614" s="277" t="s">
        <v>14721</v>
      </c>
      <c r="B6614" s="278">
        <v>10</v>
      </c>
    </row>
    <row r="6615" spans="1:2" x14ac:dyDescent="0.25">
      <c r="A6615" s="277" t="s">
        <v>7597</v>
      </c>
      <c r="B6615" s="278">
        <v>17.03</v>
      </c>
    </row>
    <row r="6616" spans="1:2" x14ac:dyDescent="0.25">
      <c r="A6616" s="277" t="s">
        <v>14722</v>
      </c>
      <c r="B6616" s="278">
        <v>15.88</v>
      </c>
    </row>
    <row r="6617" spans="1:2" x14ac:dyDescent="0.25">
      <c r="A6617" s="277" t="s">
        <v>2092</v>
      </c>
      <c r="B6617" s="278">
        <v>11.58</v>
      </c>
    </row>
    <row r="6618" spans="1:2" x14ac:dyDescent="0.25">
      <c r="A6618" s="277" t="s">
        <v>14723</v>
      </c>
      <c r="B6618" s="278">
        <v>10.68</v>
      </c>
    </row>
    <row r="6619" spans="1:2" x14ac:dyDescent="0.25">
      <c r="A6619" s="277" t="s">
        <v>2093</v>
      </c>
      <c r="B6619" s="278">
        <v>18.39</v>
      </c>
    </row>
    <row r="6620" spans="1:2" x14ac:dyDescent="0.25">
      <c r="A6620" s="277" t="s">
        <v>14724</v>
      </c>
      <c r="B6620" s="278">
        <v>17.239999999999998</v>
      </c>
    </row>
    <row r="6621" spans="1:2" x14ac:dyDescent="0.25">
      <c r="A6621" s="277" t="s">
        <v>2094</v>
      </c>
      <c r="B6621" s="278">
        <v>13.56</v>
      </c>
    </row>
    <row r="6622" spans="1:2" x14ac:dyDescent="0.25">
      <c r="A6622" s="277" t="s">
        <v>14725</v>
      </c>
      <c r="B6622" s="278">
        <v>12.66</v>
      </c>
    </row>
    <row r="6623" spans="1:2" x14ac:dyDescent="0.25">
      <c r="A6623" s="277" t="s">
        <v>2095</v>
      </c>
      <c r="B6623" s="278">
        <v>22.35</v>
      </c>
    </row>
    <row r="6624" spans="1:2" x14ac:dyDescent="0.25">
      <c r="A6624" s="277" t="s">
        <v>14726</v>
      </c>
      <c r="B6624" s="278">
        <v>21.2</v>
      </c>
    </row>
    <row r="6625" spans="1:2" x14ac:dyDescent="0.25">
      <c r="A6625" s="277" t="s">
        <v>2096</v>
      </c>
      <c r="B6625" s="278">
        <v>16.25</v>
      </c>
    </row>
    <row r="6626" spans="1:2" x14ac:dyDescent="0.25">
      <c r="A6626" s="277" t="s">
        <v>14727</v>
      </c>
      <c r="B6626" s="278">
        <v>15.35</v>
      </c>
    </row>
    <row r="6627" spans="1:2" x14ac:dyDescent="0.25">
      <c r="A6627" s="277" t="s">
        <v>2097</v>
      </c>
      <c r="B6627" s="278">
        <v>27.73</v>
      </c>
    </row>
    <row r="6628" spans="1:2" x14ac:dyDescent="0.25">
      <c r="A6628" s="277" t="s">
        <v>14728</v>
      </c>
      <c r="B6628" s="278">
        <v>26.58</v>
      </c>
    </row>
    <row r="6629" spans="1:2" x14ac:dyDescent="0.25">
      <c r="A6629" s="277" t="s">
        <v>2098</v>
      </c>
      <c r="B6629" s="278">
        <v>18.96</v>
      </c>
    </row>
    <row r="6630" spans="1:2" x14ac:dyDescent="0.25">
      <c r="A6630" s="277" t="s">
        <v>14729</v>
      </c>
      <c r="B6630" s="278">
        <v>18.07</v>
      </c>
    </row>
    <row r="6631" spans="1:2" x14ac:dyDescent="0.25">
      <c r="A6631" s="277" t="s">
        <v>2099</v>
      </c>
      <c r="B6631" s="278">
        <v>33.159999999999997</v>
      </c>
    </row>
    <row r="6632" spans="1:2" x14ac:dyDescent="0.25">
      <c r="A6632" s="277" t="s">
        <v>14730</v>
      </c>
      <c r="B6632" s="278">
        <v>32.01</v>
      </c>
    </row>
    <row r="6633" spans="1:2" x14ac:dyDescent="0.25">
      <c r="A6633" s="277" t="s">
        <v>2100</v>
      </c>
      <c r="B6633" s="278">
        <v>23.05</v>
      </c>
    </row>
    <row r="6634" spans="1:2" x14ac:dyDescent="0.25">
      <c r="A6634" s="277" t="s">
        <v>14731</v>
      </c>
      <c r="B6634" s="278">
        <v>22.15</v>
      </c>
    </row>
    <row r="6635" spans="1:2" x14ac:dyDescent="0.25">
      <c r="A6635" s="277" t="s">
        <v>2101</v>
      </c>
      <c r="B6635" s="278">
        <v>41.33</v>
      </c>
    </row>
    <row r="6636" spans="1:2" x14ac:dyDescent="0.25">
      <c r="A6636" s="277" t="s">
        <v>14732</v>
      </c>
      <c r="B6636" s="278">
        <v>40.18</v>
      </c>
    </row>
    <row r="6637" spans="1:2" x14ac:dyDescent="0.25">
      <c r="A6637" s="277" t="s">
        <v>7598</v>
      </c>
      <c r="B6637" s="278">
        <v>12.1</v>
      </c>
    </row>
    <row r="6638" spans="1:2" x14ac:dyDescent="0.25">
      <c r="A6638" s="277" t="s">
        <v>14733</v>
      </c>
      <c r="B6638" s="278">
        <v>11.2</v>
      </c>
    </row>
    <row r="6639" spans="1:2" x14ac:dyDescent="0.25">
      <c r="A6639" s="277" t="s">
        <v>7599</v>
      </c>
      <c r="B6639" s="278">
        <v>19.43</v>
      </c>
    </row>
    <row r="6640" spans="1:2" x14ac:dyDescent="0.25">
      <c r="A6640" s="277" t="s">
        <v>14734</v>
      </c>
      <c r="B6640" s="278">
        <v>18.28</v>
      </c>
    </row>
    <row r="6641" spans="1:2" x14ac:dyDescent="0.25">
      <c r="A6641" s="277" t="s">
        <v>7600</v>
      </c>
      <c r="B6641" s="278">
        <v>12.99</v>
      </c>
    </row>
    <row r="6642" spans="1:2" x14ac:dyDescent="0.25">
      <c r="A6642" s="277" t="s">
        <v>14735</v>
      </c>
      <c r="B6642" s="278">
        <v>12.09</v>
      </c>
    </row>
    <row r="6643" spans="1:2" x14ac:dyDescent="0.25">
      <c r="A6643" s="277" t="s">
        <v>7601</v>
      </c>
      <c r="B6643" s="278">
        <v>21.21</v>
      </c>
    </row>
    <row r="6644" spans="1:2" x14ac:dyDescent="0.25">
      <c r="A6644" s="277" t="s">
        <v>14736</v>
      </c>
      <c r="B6644" s="278">
        <v>20.059999999999999</v>
      </c>
    </row>
    <row r="6645" spans="1:2" x14ac:dyDescent="0.25">
      <c r="A6645" s="277" t="s">
        <v>7602</v>
      </c>
      <c r="B6645" s="278">
        <v>14.52</v>
      </c>
    </row>
    <row r="6646" spans="1:2" x14ac:dyDescent="0.25">
      <c r="A6646" s="277" t="s">
        <v>14737</v>
      </c>
      <c r="B6646" s="278">
        <v>13.62</v>
      </c>
    </row>
    <row r="6647" spans="1:2" x14ac:dyDescent="0.25">
      <c r="A6647" s="277" t="s">
        <v>7603</v>
      </c>
      <c r="B6647" s="278">
        <v>24.27</v>
      </c>
    </row>
    <row r="6648" spans="1:2" x14ac:dyDescent="0.25">
      <c r="A6648" s="277" t="s">
        <v>14738</v>
      </c>
      <c r="B6648" s="278">
        <v>23.12</v>
      </c>
    </row>
    <row r="6649" spans="1:2" x14ac:dyDescent="0.25">
      <c r="A6649" s="277" t="s">
        <v>7604</v>
      </c>
      <c r="B6649" s="278">
        <v>18.48</v>
      </c>
    </row>
    <row r="6650" spans="1:2" x14ac:dyDescent="0.25">
      <c r="A6650" s="277" t="s">
        <v>14739</v>
      </c>
      <c r="B6650" s="278">
        <v>17.579999999999998</v>
      </c>
    </row>
    <row r="6651" spans="1:2" x14ac:dyDescent="0.25">
      <c r="A6651" s="277" t="s">
        <v>7605</v>
      </c>
      <c r="B6651" s="278">
        <v>32.19</v>
      </c>
    </row>
    <row r="6652" spans="1:2" x14ac:dyDescent="0.25">
      <c r="A6652" s="277" t="s">
        <v>14740</v>
      </c>
      <c r="B6652" s="278">
        <v>31.04</v>
      </c>
    </row>
    <row r="6653" spans="1:2" x14ac:dyDescent="0.25">
      <c r="A6653" s="277" t="s">
        <v>7606</v>
      </c>
      <c r="B6653" s="278">
        <v>23.33</v>
      </c>
    </row>
    <row r="6654" spans="1:2" x14ac:dyDescent="0.25">
      <c r="A6654" s="277" t="s">
        <v>14741</v>
      </c>
      <c r="B6654" s="278">
        <v>22.43</v>
      </c>
    </row>
    <row r="6655" spans="1:2" x14ac:dyDescent="0.25">
      <c r="A6655" s="277" t="s">
        <v>7607</v>
      </c>
      <c r="B6655" s="278">
        <v>41.89</v>
      </c>
    </row>
    <row r="6656" spans="1:2" x14ac:dyDescent="0.25">
      <c r="A6656" s="277" t="s">
        <v>14742</v>
      </c>
      <c r="B6656" s="278">
        <v>40.74</v>
      </c>
    </row>
    <row r="6657" spans="1:2" x14ac:dyDescent="0.25">
      <c r="A6657" s="277" t="s">
        <v>7608</v>
      </c>
      <c r="B6657" s="278">
        <v>29.69</v>
      </c>
    </row>
    <row r="6658" spans="1:2" x14ac:dyDescent="0.25">
      <c r="A6658" s="277" t="s">
        <v>14743</v>
      </c>
      <c r="B6658" s="278">
        <v>28.8</v>
      </c>
    </row>
    <row r="6659" spans="1:2" x14ac:dyDescent="0.25">
      <c r="A6659" s="277" t="s">
        <v>7609</v>
      </c>
      <c r="B6659" s="278">
        <v>54.62</v>
      </c>
    </row>
    <row r="6660" spans="1:2" x14ac:dyDescent="0.25">
      <c r="A6660" s="277" t="s">
        <v>14744</v>
      </c>
      <c r="B6660" s="278">
        <v>53.47</v>
      </c>
    </row>
    <row r="6661" spans="1:2" x14ac:dyDescent="0.25">
      <c r="A6661" s="277" t="s">
        <v>7610</v>
      </c>
      <c r="B6661" s="278">
        <v>40.17</v>
      </c>
    </row>
    <row r="6662" spans="1:2" x14ac:dyDescent="0.25">
      <c r="A6662" s="277" t="s">
        <v>14745</v>
      </c>
      <c r="B6662" s="278">
        <v>39.270000000000003</v>
      </c>
    </row>
    <row r="6663" spans="1:2" x14ac:dyDescent="0.25">
      <c r="A6663" s="277" t="s">
        <v>7611</v>
      </c>
      <c r="B6663" s="278">
        <v>75.569999999999993</v>
      </c>
    </row>
    <row r="6664" spans="1:2" x14ac:dyDescent="0.25">
      <c r="A6664" s="277" t="s">
        <v>14746</v>
      </c>
      <c r="B6664" s="278">
        <v>74.42</v>
      </c>
    </row>
    <row r="6665" spans="1:2" x14ac:dyDescent="0.25">
      <c r="A6665" s="277" t="s">
        <v>7612</v>
      </c>
      <c r="B6665" s="278">
        <v>64.14</v>
      </c>
    </row>
    <row r="6666" spans="1:2" x14ac:dyDescent="0.25">
      <c r="A6666" s="277" t="s">
        <v>14747</v>
      </c>
      <c r="B6666" s="278">
        <v>63.24</v>
      </c>
    </row>
    <row r="6667" spans="1:2" x14ac:dyDescent="0.25">
      <c r="A6667" s="277" t="s">
        <v>7613</v>
      </c>
      <c r="B6667" s="278">
        <v>123.51</v>
      </c>
    </row>
    <row r="6668" spans="1:2" x14ac:dyDescent="0.25">
      <c r="A6668" s="277" t="s">
        <v>14748</v>
      </c>
      <c r="B6668" s="278">
        <v>122.36</v>
      </c>
    </row>
    <row r="6669" spans="1:2" x14ac:dyDescent="0.25">
      <c r="A6669" s="277" t="s">
        <v>2102</v>
      </c>
      <c r="B6669" s="278">
        <v>487.74</v>
      </c>
    </row>
    <row r="6670" spans="1:2" x14ac:dyDescent="0.25">
      <c r="A6670" s="277" t="s">
        <v>14749</v>
      </c>
      <c r="B6670" s="278">
        <v>464.74</v>
      </c>
    </row>
    <row r="6671" spans="1:2" x14ac:dyDescent="0.25">
      <c r="A6671" s="277" t="s">
        <v>2103</v>
      </c>
      <c r="B6671" s="278">
        <v>599.6</v>
      </c>
    </row>
    <row r="6672" spans="1:2" x14ac:dyDescent="0.25">
      <c r="A6672" s="277" t="s">
        <v>14750</v>
      </c>
      <c r="B6672" s="278">
        <v>575.91</v>
      </c>
    </row>
    <row r="6673" spans="1:2" x14ac:dyDescent="0.25">
      <c r="A6673" s="277" t="s">
        <v>2104</v>
      </c>
      <c r="B6673" s="278">
        <v>603.49</v>
      </c>
    </row>
    <row r="6674" spans="1:2" x14ac:dyDescent="0.25">
      <c r="A6674" s="277" t="s">
        <v>14751</v>
      </c>
      <c r="B6674" s="278">
        <v>580.48</v>
      </c>
    </row>
    <row r="6675" spans="1:2" x14ac:dyDescent="0.25">
      <c r="A6675" s="277" t="s">
        <v>2105</v>
      </c>
      <c r="B6675" s="278">
        <v>707.77</v>
      </c>
    </row>
    <row r="6676" spans="1:2" x14ac:dyDescent="0.25">
      <c r="A6676" s="277" t="s">
        <v>14752</v>
      </c>
      <c r="B6676" s="278">
        <v>684.08</v>
      </c>
    </row>
    <row r="6677" spans="1:2" x14ac:dyDescent="0.25">
      <c r="A6677" s="277" t="s">
        <v>2106</v>
      </c>
      <c r="B6677" s="278">
        <v>542.80999999999995</v>
      </c>
    </row>
    <row r="6678" spans="1:2" x14ac:dyDescent="0.25">
      <c r="A6678" s="277" t="s">
        <v>14753</v>
      </c>
      <c r="B6678" s="278">
        <v>519.80999999999995</v>
      </c>
    </row>
    <row r="6679" spans="1:2" x14ac:dyDescent="0.25">
      <c r="A6679" s="277" t="s">
        <v>2107</v>
      </c>
      <c r="B6679" s="278">
        <v>695.98</v>
      </c>
    </row>
    <row r="6680" spans="1:2" x14ac:dyDescent="0.25">
      <c r="A6680" s="277" t="s">
        <v>14754</v>
      </c>
      <c r="B6680" s="278">
        <v>672.29</v>
      </c>
    </row>
    <row r="6681" spans="1:2" x14ac:dyDescent="0.25">
      <c r="A6681" s="277" t="s">
        <v>2108</v>
      </c>
      <c r="B6681" s="278">
        <v>558.16999999999996</v>
      </c>
    </row>
    <row r="6682" spans="1:2" x14ac:dyDescent="0.25">
      <c r="A6682" s="277" t="s">
        <v>14755</v>
      </c>
      <c r="B6682" s="278">
        <v>539.21</v>
      </c>
    </row>
    <row r="6683" spans="1:2" x14ac:dyDescent="0.25">
      <c r="A6683" s="277" t="s">
        <v>2109</v>
      </c>
      <c r="B6683" s="278">
        <v>226.25</v>
      </c>
    </row>
    <row r="6684" spans="1:2" x14ac:dyDescent="0.25">
      <c r="A6684" s="277" t="s">
        <v>14756</v>
      </c>
      <c r="B6684" s="278">
        <v>218.45</v>
      </c>
    </row>
    <row r="6685" spans="1:2" x14ac:dyDescent="0.25">
      <c r="A6685" s="277" t="s">
        <v>2110</v>
      </c>
      <c r="B6685" s="278">
        <v>197.4</v>
      </c>
    </row>
    <row r="6686" spans="1:2" x14ac:dyDescent="0.25">
      <c r="A6686" s="277" t="s">
        <v>14757</v>
      </c>
      <c r="B6686" s="278">
        <v>191.44</v>
      </c>
    </row>
    <row r="6687" spans="1:2" x14ac:dyDescent="0.25">
      <c r="A6687" s="277" t="s">
        <v>2111</v>
      </c>
      <c r="B6687" s="278">
        <v>650.98</v>
      </c>
    </row>
    <row r="6688" spans="1:2" x14ac:dyDescent="0.25">
      <c r="A6688" s="277" t="s">
        <v>14758</v>
      </c>
      <c r="B6688" s="278">
        <v>627.98</v>
      </c>
    </row>
    <row r="6689" spans="1:2" x14ac:dyDescent="0.25">
      <c r="A6689" s="277" t="s">
        <v>2112</v>
      </c>
      <c r="B6689" s="278">
        <v>804.15</v>
      </c>
    </row>
    <row r="6690" spans="1:2" x14ac:dyDescent="0.25">
      <c r="A6690" s="277" t="s">
        <v>14759</v>
      </c>
      <c r="B6690" s="278">
        <v>780.46</v>
      </c>
    </row>
    <row r="6691" spans="1:2" x14ac:dyDescent="0.25">
      <c r="A6691" s="277" t="s">
        <v>2113</v>
      </c>
      <c r="B6691" s="278">
        <v>666.34</v>
      </c>
    </row>
    <row r="6692" spans="1:2" x14ac:dyDescent="0.25">
      <c r="A6692" s="277" t="s">
        <v>14760</v>
      </c>
      <c r="B6692" s="278">
        <v>647.38</v>
      </c>
    </row>
    <row r="6693" spans="1:2" x14ac:dyDescent="0.25">
      <c r="A6693" s="277" t="s">
        <v>2114</v>
      </c>
      <c r="B6693" s="278">
        <v>258.7</v>
      </c>
    </row>
    <row r="6694" spans="1:2" x14ac:dyDescent="0.25">
      <c r="A6694" s="277" t="s">
        <v>14761</v>
      </c>
      <c r="B6694" s="278">
        <v>250.9</v>
      </c>
    </row>
    <row r="6695" spans="1:2" x14ac:dyDescent="0.25">
      <c r="A6695" s="277" t="s">
        <v>2115</v>
      </c>
      <c r="B6695" s="278">
        <v>222.28</v>
      </c>
    </row>
    <row r="6696" spans="1:2" x14ac:dyDescent="0.25">
      <c r="A6696" s="277" t="s">
        <v>14762</v>
      </c>
      <c r="B6696" s="278">
        <v>216.32</v>
      </c>
    </row>
    <row r="6697" spans="1:2" x14ac:dyDescent="0.25">
      <c r="A6697" s="277" t="s">
        <v>2116</v>
      </c>
      <c r="B6697" s="278">
        <v>78.239999999999995</v>
      </c>
    </row>
    <row r="6698" spans="1:2" x14ac:dyDescent="0.25">
      <c r="A6698" s="277" t="s">
        <v>14763</v>
      </c>
      <c r="B6698" s="278">
        <v>73.099999999999994</v>
      </c>
    </row>
    <row r="6699" spans="1:2" x14ac:dyDescent="0.25">
      <c r="A6699" s="277" t="s">
        <v>2117</v>
      </c>
      <c r="B6699" s="278">
        <v>20.92</v>
      </c>
    </row>
    <row r="6700" spans="1:2" x14ac:dyDescent="0.25">
      <c r="A6700" s="277" t="s">
        <v>14764</v>
      </c>
      <c r="B6700" s="278">
        <v>18.829999999999998</v>
      </c>
    </row>
    <row r="6701" spans="1:2" x14ac:dyDescent="0.25">
      <c r="A6701" s="277" t="s">
        <v>2118</v>
      </c>
      <c r="B6701" s="278">
        <v>27.78</v>
      </c>
    </row>
    <row r="6702" spans="1:2" x14ac:dyDescent="0.25">
      <c r="A6702" s="277" t="s">
        <v>14765</v>
      </c>
      <c r="B6702" s="278">
        <v>25.17</v>
      </c>
    </row>
    <row r="6703" spans="1:2" x14ac:dyDescent="0.25">
      <c r="A6703" s="277" t="s">
        <v>2119</v>
      </c>
      <c r="B6703" s="278">
        <v>32.04</v>
      </c>
    </row>
    <row r="6704" spans="1:2" x14ac:dyDescent="0.25">
      <c r="A6704" s="277" t="s">
        <v>14766</v>
      </c>
      <c r="B6704" s="278">
        <v>28.93</v>
      </c>
    </row>
    <row r="6705" spans="1:2" x14ac:dyDescent="0.25">
      <c r="A6705" s="277" t="s">
        <v>2120</v>
      </c>
      <c r="B6705" s="278">
        <v>12.73</v>
      </c>
    </row>
    <row r="6706" spans="1:2" x14ac:dyDescent="0.25">
      <c r="A6706" s="277" t="s">
        <v>14767</v>
      </c>
      <c r="B6706" s="278">
        <v>11.73</v>
      </c>
    </row>
    <row r="6707" spans="1:2" x14ac:dyDescent="0.25">
      <c r="A6707" s="277" t="s">
        <v>2121</v>
      </c>
      <c r="B6707" s="278">
        <v>15.19</v>
      </c>
    </row>
    <row r="6708" spans="1:2" x14ac:dyDescent="0.25">
      <c r="A6708" s="277" t="s">
        <v>14768</v>
      </c>
      <c r="B6708" s="278">
        <v>14.2</v>
      </c>
    </row>
    <row r="6709" spans="1:2" x14ac:dyDescent="0.25">
      <c r="A6709" s="277" t="s">
        <v>2122</v>
      </c>
      <c r="B6709" s="278">
        <v>15.61</v>
      </c>
    </row>
    <row r="6710" spans="1:2" x14ac:dyDescent="0.25">
      <c r="A6710" s="277" t="s">
        <v>14769</v>
      </c>
      <c r="B6710" s="278">
        <v>14.62</v>
      </c>
    </row>
    <row r="6711" spans="1:2" x14ac:dyDescent="0.25">
      <c r="A6711" s="277" t="s">
        <v>2123</v>
      </c>
      <c r="B6711" s="278">
        <v>13.54</v>
      </c>
    </row>
    <row r="6712" spans="1:2" x14ac:dyDescent="0.25">
      <c r="A6712" s="277" t="s">
        <v>14770</v>
      </c>
      <c r="B6712" s="278">
        <v>12.74</v>
      </c>
    </row>
    <row r="6713" spans="1:2" x14ac:dyDescent="0.25">
      <c r="A6713" s="277" t="s">
        <v>2124</v>
      </c>
      <c r="B6713" s="278">
        <v>13.82</v>
      </c>
    </row>
    <row r="6714" spans="1:2" x14ac:dyDescent="0.25">
      <c r="A6714" s="277" t="s">
        <v>14771</v>
      </c>
      <c r="B6714" s="278">
        <v>13.03</v>
      </c>
    </row>
    <row r="6715" spans="1:2" x14ac:dyDescent="0.25">
      <c r="A6715" s="277" t="s">
        <v>2125</v>
      </c>
      <c r="B6715" s="278">
        <v>101.66</v>
      </c>
    </row>
    <row r="6716" spans="1:2" x14ac:dyDescent="0.25">
      <c r="A6716" s="277" t="s">
        <v>14772</v>
      </c>
      <c r="B6716" s="278">
        <v>96.69</v>
      </c>
    </row>
    <row r="6717" spans="1:2" x14ac:dyDescent="0.25">
      <c r="A6717" s="277" t="s">
        <v>2126</v>
      </c>
      <c r="B6717" s="278">
        <v>9.3699999999999992</v>
      </c>
    </row>
    <row r="6718" spans="1:2" x14ac:dyDescent="0.25">
      <c r="A6718" s="277" t="s">
        <v>14773</v>
      </c>
      <c r="B6718" s="278">
        <v>8.3800000000000008</v>
      </c>
    </row>
    <row r="6719" spans="1:2" x14ac:dyDescent="0.25">
      <c r="A6719" s="277" t="s">
        <v>2127</v>
      </c>
      <c r="B6719" s="278">
        <v>68.64</v>
      </c>
    </row>
    <row r="6720" spans="1:2" x14ac:dyDescent="0.25">
      <c r="A6720" s="277" t="s">
        <v>14774</v>
      </c>
      <c r="B6720" s="278">
        <v>62.67</v>
      </c>
    </row>
    <row r="6721" spans="1:2" x14ac:dyDescent="0.25">
      <c r="A6721" s="277" t="s">
        <v>2128</v>
      </c>
      <c r="B6721" s="278">
        <v>117.02</v>
      </c>
    </row>
    <row r="6722" spans="1:2" x14ac:dyDescent="0.25">
      <c r="A6722" s="277" t="s">
        <v>14775</v>
      </c>
      <c r="B6722" s="278">
        <v>112.05</v>
      </c>
    </row>
    <row r="6723" spans="1:2" x14ac:dyDescent="0.25">
      <c r="A6723" s="277" t="s">
        <v>2129</v>
      </c>
      <c r="B6723" s="278">
        <v>127.37</v>
      </c>
    </row>
    <row r="6724" spans="1:2" x14ac:dyDescent="0.25">
      <c r="A6724" s="277" t="s">
        <v>14776</v>
      </c>
      <c r="B6724" s="278">
        <v>121.41</v>
      </c>
    </row>
    <row r="6725" spans="1:2" x14ac:dyDescent="0.25">
      <c r="A6725" s="277" t="s">
        <v>7614</v>
      </c>
      <c r="B6725" s="278">
        <v>114.92</v>
      </c>
    </row>
    <row r="6726" spans="1:2" x14ac:dyDescent="0.25">
      <c r="A6726" s="277" t="s">
        <v>14777</v>
      </c>
      <c r="B6726" s="278">
        <v>109.95</v>
      </c>
    </row>
    <row r="6727" spans="1:2" x14ac:dyDescent="0.25">
      <c r="A6727" s="277" t="s">
        <v>7615</v>
      </c>
      <c r="B6727" s="278">
        <v>377.83</v>
      </c>
    </row>
    <row r="6728" spans="1:2" x14ac:dyDescent="0.25">
      <c r="A6728" s="277" t="s">
        <v>14778</v>
      </c>
      <c r="B6728" s="278">
        <v>372.86</v>
      </c>
    </row>
    <row r="6729" spans="1:2" x14ac:dyDescent="0.25">
      <c r="A6729" s="277" t="s">
        <v>2130</v>
      </c>
      <c r="B6729" s="278">
        <v>124.99</v>
      </c>
    </row>
    <row r="6730" spans="1:2" x14ac:dyDescent="0.25">
      <c r="A6730" s="277" t="s">
        <v>14779</v>
      </c>
      <c r="B6730" s="278">
        <v>121.02</v>
      </c>
    </row>
    <row r="6731" spans="1:2" x14ac:dyDescent="0.25">
      <c r="A6731" s="277" t="s">
        <v>2131</v>
      </c>
      <c r="B6731" s="278">
        <v>154.80000000000001</v>
      </c>
    </row>
    <row r="6732" spans="1:2" x14ac:dyDescent="0.25">
      <c r="A6732" s="277" t="s">
        <v>14780</v>
      </c>
      <c r="B6732" s="278">
        <v>146.85</v>
      </c>
    </row>
    <row r="6733" spans="1:2" x14ac:dyDescent="0.25">
      <c r="A6733" s="277" t="s">
        <v>2132</v>
      </c>
      <c r="B6733" s="278">
        <v>228.9</v>
      </c>
    </row>
    <row r="6734" spans="1:2" x14ac:dyDescent="0.25">
      <c r="A6734" s="277" t="s">
        <v>14781</v>
      </c>
      <c r="B6734" s="278">
        <v>223.6</v>
      </c>
    </row>
    <row r="6735" spans="1:2" x14ac:dyDescent="0.25">
      <c r="A6735" s="277" t="s">
        <v>2133</v>
      </c>
      <c r="B6735" s="278">
        <v>146.15</v>
      </c>
    </row>
    <row r="6736" spans="1:2" x14ac:dyDescent="0.25">
      <c r="A6736" s="277" t="s">
        <v>14782</v>
      </c>
      <c r="B6736" s="278">
        <v>138.19999999999999</v>
      </c>
    </row>
    <row r="6737" spans="1:2" x14ac:dyDescent="0.25">
      <c r="A6737" s="277" t="s">
        <v>2134</v>
      </c>
      <c r="B6737" s="278">
        <v>308.02</v>
      </c>
    </row>
    <row r="6738" spans="1:2" x14ac:dyDescent="0.25">
      <c r="A6738" s="277" t="s">
        <v>14783</v>
      </c>
      <c r="B6738" s="278">
        <v>274.41000000000003</v>
      </c>
    </row>
    <row r="6739" spans="1:2" x14ac:dyDescent="0.25">
      <c r="A6739" s="277" t="s">
        <v>2135</v>
      </c>
      <c r="B6739" s="278">
        <v>118.67</v>
      </c>
    </row>
    <row r="6740" spans="1:2" x14ac:dyDescent="0.25">
      <c r="A6740" s="277" t="s">
        <v>14784</v>
      </c>
      <c r="B6740" s="278">
        <v>112.71</v>
      </c>
    </row>
    <row r="6741" spans="1:2" x14ac:dyDescent="0.25">
      <c r="A6741" s="277" t="s">
        <v>7616</v>
      </c>
      <c r="B6741" s="278">
        <v>111.87</v>
      </c>
    </row>
    <row r="6742" spans="1:2" x14ac:dyDescent="0.25">
      <c r="A6742" s="277" t="s">
        <v>14785</v>
      </c>
      <c r="B6742" s="278">
        <v>106.9</v>
      </c>
    </row>
    <row r="6743" spans="1:2" x14ac:dyDescent="0.25">
      <c r="A6743" s="277" t="s">
        <v>7617</v>
      </c>
      <c r="B6743" s="278">
        <v>143.97999999999999</v>
      </c>
    </row>
    <row r="6744" spans="1:2" x14ac:dyDescent="0.25">
      <c r="A6744" s="277" t="s">
        <v>14786</v>
      </c>
      <c r="B6744" s="278">
        <v>136.02000000000001</v>
      </c>
    </row>
    <row r="6745" spans="1:2" x14ac:dyDescent="0.25">
      <c r="A6745" s="277" t="s">
        <v>7618</v>
      </c>
      <c r="B6745" s="278">
        <v>137.78</v>
      </c>
    </row>
    <row r="6746" spans="1:2" x14ac:dyDescent="0.25">
      <c r="A6746" s="277" t="s">
        <v>14787</v>
      </c>
      <c r="B6746" s="278">
        <v>129.83000000000001</v>
      </c>
    </row>
    <row r="6747" spans="1:2" x14ac:dyDescent="0.25">
      <c r="A6747" s="277" t="s">
        <v>7619</v>
      </c>
      <c r="B6747" s="278">
        <v>140.97</v>
      </c>
    </row>
    <row r="6748" spans="1:2" x14ac:dyDescent="0.25">
      <c r="A6748" s="277" t="s">
        <v>14788</v>
      </c>
      <c r="B6748" s="278">
        <v>133.02000000000001</v>
      </c>
    </row>
    <row r="6749" spans="1:2" x14ac:dyDescent="0.25">
      <c r="A6749" s="277" t="s">
        <v>2136</v>
      </c>
      <c r="B6749" s="278">
        <v>308.58</v>
      </c>
    </row>
    <row r="6750" spans="1:2" x14ac:dyDescent="0.25">
      <c r="A6750" s="277" t="s">
        <v>14789</v>
      </c>
      <c r="B6750" s="278">
        <v>293.57</v>
      </c>
    </row>
    <row r="6751" spans="1:2" x14ac:dyDescent="0.25">
      <c r="A6751" s="277" t="s">
        <v>2137</v>
      </c>
      <c r="B6751" s="278">
        <v>788.11</v>
      </c>
    </row>
    <row r="6752" spans="1:2" x14ac:dyDescent="0.25">
      <c r="A6752" s="277" t="s">
        <v>14790</v>
      </c>
      <c r="B6752" s="278">
        <v>740.46</v>
      </c>
    </row>
    <row r="6753" spans="1:2" x14ac:dyDescent="0.25">
      <c r="A6753" s="277" t="s">
        <v>2138</v>
      </c>
      <c r="B6753" s="278">
        <v>82.22</v>
      </c>
    </row>
    <row r="6754" spans="1:2" x14ac:dyDescent="0.25">
      <c r="A6754" s="277" t="s">
        <v>14791</v>
      </c>
      <c r="B6754" s="278">
        <v>78.239999999999995</v>
      </c>
    </row>
    <row r="6755" spans="1:2" x14ac:dyDescent="0.25">
      <c r="A6755" s="277" t="s">
        <v>2139</v>
      </c>
      <c r="B6755" s="278">
        <v>4.91</v>
      </c>
    </row>
    <row r="6756" spans="1:2" x14ac:dyDescent="0.25">
      <c r="A6756" s="277" t="s">
        <v>14792</v>
      </c>
      <c r="B6756" s="278">
        <v>4.26</v>
      </c>
    </row>
    <row r="6757" spans="1:2" x14ac:dyDescent="0.25">
      <c r="A6757" s="277" t="s">
        <v>7620</v>
      </c>
      <c r="B6757" s="278">
        <v>15.32</v>
      </c>
    </row>
    <row r="6758" spans="1:2" x14ac:dyDescent="0.25">
      <c r="A6758" s="277" t="s">
        <v>14793</v>
      </c>
      <c r="B6758" s="278">
        <v>14.27</v>
      </c>
    </row>
    <row r="6759" spans="1:2" x14ac:dyDescent="0.25">
      <c r="A6759" s="277" t="s">
        <v>7621</v>
      </c>
      <c r="B6759" s="278">
        <v>19.91</v>
      </c>
    </row>
    <row r="6760" spans="1:2" x14ac:dyDescent="0.25">
      <c r="A6760" s="277" t="s">
        <v>14794</v>
      </c>
      <c r="B6760" s="278">
        <v>18.79</v>
      </c>
    </row>
    <row r="6761" spans="1:2" x14ac:dyDescent="0.25">
      <c r="A6761" s="277" t="s">
        <v>7622</v>
      </c>
      <c r="B6761" s="278">
        <v>23.1</v>
      </c>
    </row>
    <row r="6762" spans="1:2" x14ac:dyDescent="0.25">
      <c r="A6762" s="277" t="s">
        <v>14795</v>
      </c>
      <c r="B6762" s="278">
        <v>21.92</v>
      </c>
    </row>
    <row r="6763" spans="1:2" x14ac:dyDescent="0.25">
      <c r="A6763" s="277" t="s">
        <v>7623</v>
      </c>
      <c r="B6763" s="278">
        <v>30.78</v>
      </c>
    </row>
    <row r="6764" spans="1:2" x14ac:dyDescent="0.25">
      <c r="A6764" s="277" t="s">
        <v>14796</v>
      </c>
      <c r="B6764" s="278">
        <v>29.47</v>
      </c>
    </row>
    <row r="6765" spans="1:2" x14ac:dyDescent="0.25">
      <c r="A6765" s="277" t="s">
        <v>7624</v>
      </c>
      <c r="B6765" s="278">
        <v>38.369999999999997</v>
      </c>
    </row>
    <row r="6766" spans="1:2" x14ac:dyDescent="0.25">
      <c r="A6766" s="277" t="s">
        <v>14797</v>
      </c>
      <c r="B6766" s="278">
        <v>36.92</v>
      </c>
    </row>
    <row r="6767" spans="1:2" x14ac:dyDescent="0.25">
      <c r="A6767" s="277" t="s">
        <v>7625</v>
      </c>
      <c r="B6767" s="278">
        <v>45.96</v>
      </c>
    </row>
    <row r="6768" spans="1:2" x14ac:dyDescent="0.25">
      <c r="A6768" s="277" t="s">
        <v>14798</v>
      </c>
      <c r="B6768" s="278">
        <v>44.38</v>
      </c>
    </row>
    <row r="6769" spans="1:2" x14ac:dyDescent="0.25">
      <c r="A6769" s="277" t="s">
        <v>7626</v>
      </c>
      <c r="B6769" s="278">
        <v>23.21</v>
      </c>
    </row>
    <row r="6770" spans="1:2" x14ac:dyDescent="0.25">
      <c r="A6770" s="277" t="s">
        <v>14799</v>
      </c>
      <c r="B6770" s="278">
        <v>22.03</v>
      </c>
    </row>
    <row r="6771" spans="1:2" x14ac:dyDescent="0.25">
      <c r="A6771" s="277" t="s">
        <v>7627</v>
      </c>
      <c r="B6771" s="278">
        <v>30.94</v>
      </c>
    </row>
    <row r="6772" spans="1:2" x14ac:dyDescent="0.25">
      <c r="A6772" s="277" t="s">
        <v>14800</v>
      </c>
      <c r="B6772" s="278">
        <v>29.63</v>
      </c>
    </row>
    <row r="6773" spans="1:2" x14ac:dyDescent="0.25">
      <c r="A6773" s="277" t="s">
        <v>7628</v>
      </c>
      <c r="B6773" s="278">
        <v>38.58</v>
      </c>
    </row>
    <row r="6774" spans="1:2" x14ac:dyDescent="0.25">
      <c r="A6774" s="277" t="s">
        <v>14801</v>
      </c>
      <c r="B6774" s="278">
        <v>37.130000000000003</v>
      </c>
    </row>
    <row r="6775" spans="1:2" x14ac:dyDescent="0.25">
      <c r="A6775" s="277" t="s">
        <v>2140</v>
      </c>
      <c r="B6775" s="278">
        <v>4.58</v>
      </c>
    </row>
    <row r="6776" spans="1:2" x14ac:dyDescent="0.25">
      <c r="A6776" s="277" t="s">
        <v>14802</v>
      </c>
      <c r="B6776" s="278">
        <v>4.4400000000000004</v>
      </c>
    </row>
    <row r="6777" spans="1:2" x14ac:dyDescent="0.25">
      <c r="A6777" s="277" t="s">
        <v>2141</v>
      </c>
      <c r="B6777" s="278">
        <v>6.34</v>
      </c>
    </row>
    <row r="6778" spans="1:2" x14ac:dyDescent="0.25">
      <c r="A6778" s="277" t="s">
        <v>14803</v>
      </c>
      <c r="B6778" s="278">
        <v>6.2</v>
      </c>
    </row>
    <row r="6779" spans="1:2" x14ac:dyDescent="0.25">
      <c r="A6779" s="277" t="s">
        <v>2142</v>
      </c>
      <c r="B6779" s="278">
        <v>7.74</v>
      </c>
    </row>
    <row r="6780" spans="1:2" x14ac:dyDescent="0.25">
      <c r="A6780" s="277" t="s">
        <v>14804</v>
      </c>
      <c r="B6780" s="278">
        <v>7.65</v>
      </c>
    </row>
    <row r="6781" spans="1:2" x14ac:dyDescent="0.25">
      <c r="A6781" s="277" t="s">
        <v>2143</v>
      </c>
      <c r="B6781" s="278">
        <v>7.05</v>
      </c>
    </row>
    <row r="6782" spans="1:2" x14ac:dyDescent="0.25">
      <c r="A6782" s="277" t="s">
        <v>14805</v>
      </c>
      <c r="B6782" s="278">
        <v>6.81</v>
      </c>
    </row>
    <row r="6783" spans="1:2" x14ac:dyDescent="0.25">
      <c r="A6783" s="277" t="s">
        <v>2144</v>
      </c>
      <c r="B6783" s="278">
        <v>12.36</v>
      </c>
    </row>
    <row r="6784" spans="1:2" x14ac:dyDescent="0.25">
      <c r="A6784" s="277" t="s">
        <v>14806</v>
      </c>
      <c r="B6784" s="278">
        <v>11.65</v>
      </c>
    </row>
    <row r="6785" spans="1:2" x14ac:dyDescent="0.25">
      <c r="A6785" s="277" t="s">
        <v>2145</v>
      </c>
      <c r="B6785" s="278">
        <v>12.37</v>
      </c>
    </row>
    <row r="6786" spans="1:2" x14ac:dyDescent="0.25">
      <c r="A6786" s="277" t="s">
        <v>14807</v>
      </c>
      <c r="B6786" s="278">
        <v>11.42</v>
      </c>
    </row>
    <row r="6787" spans="1:2" x14ac:dyDescent="0.25">
      <c r="A6787" s="277" t="s">
        <v>2146</v>
      </c>
      <c r="B6787" s="278">
        <v>12.37</v>
      </c>
    </row>
    <row r="6788" spans="1:2" x14ac:dyDescent="0.25">
      <c r="A6788" s="277" t="s">
        <v>14808</v>
      </c>
      <c r="B6788" s="278">
        <v>11.42</v>
      </c>
    </row>
    <row r="6789" spans="1:2" x14ac:dyDescent="0.25">
      <c r="A6789" s="277" t="s">
        <v>7629</v>
      </c>
      <c r="B6789" s="278">
        <v>4.17</v>
      </c>
    </row>
    <row r="6790" spans="1:2" x14ac:dyDescent="0.25">
      <c r="A6790" s="277" t="s">
        <v>14809</v>
      </c>
      <c r="B6790" s="278">
        <v>3.93</v>
      </c>
    </row>
    <row r="6791" spans="1:2" x14ac:dyDescent="0.25">
      <c r="A6791" s="277" t="s">
        <v>7630</v>
      </c>
      <c r="B6791" s="278">
        <v>5.32</v>
      </c>
    </row>
    <row r="6792" spans="1:2" x14ac:dyDescent="0.25">
      <c r="A6792" s="277" t="s">
        <v>14810</v>
      </c>
      <c r="B6792" s="278">
        <v>5.04</v>
      </c>
    </row>
    <row r="6793" spans="1:2" x14ac:dyDescent="0.25">
      <c r="A6793" s="277" t="s">
        <v>7631</v>
      </c>
      <c r="B6793" s="278">
        <v>7.1</v>
      </c>
    </row>
    <row r="6794" spans="1:2" x14ac:dyDescent="0.25">
      <c r="A6794" s="277" t="s">
        <v>14811</v>
      </c>
      <c r="B6794" s="278">
        <v>6.79</v>
      </c>
    </row>
    <row r="6795" spans="1:2" x14ac:dyDescent="0.25">
      <c r="A6795" s="277" t="s">
        <v>7632</v>
      </c>
      <c r="B6795" s="278">
        <v>8.8800000000000008</v>
      </c>
    </row>
    <row r="6796" spans="1:2" x14ac:dyDescent="0.25">
      <c r="A6796" s="277" t="s">
        <v>14812</v>
      </c>
      <c r="B6796" s="278">
        <v>8.5500000000000007</v>
      </c>
    </row>
    <row r="6797" spans="1:2" x14ac:dyDescent="0.25">
      <c r="A6797" s="277" t="s">
        <v>7633</v>
      </c>
      <c r="B6797" s="278">
        <v>12.26</v>
      </c>
    </row>
    <row r="6798" spans="1:2" x14ac:dyDescent="0.25">
      <c r="A6798" s="277" t="s">
        <v>14813</v>
      </c>
      <c r="B6798" s="278">
        <v>11.9</v>
      </c>
    </row>
    <row r="6799" spans="1:2" x14ac:dyDescent="0.25">
      <c r="A6799" s="277" t="s">
        <v>7634</v>
      </c>
      <c r="B6799" s="278">
        <v>4.34</v>
      </c>
    </row>
    <row r="6800" spans="1:2" x14ac:dyDescent="0.25">
      <c r="A6800" s="277" t="s">
        <v>14814</v>
      </c>
      <c r="B6800" s="278">
        <v>4.13</v>
      </c>
    </row>
    <row r="6801" spans="1:2" x14ac:dyDescent="0.25">
      <c r="A6801" s="277" t="s">
        <v>7635</v>
      </c>
      <c r="B6801" s="278">
        <v>19.100000000000001</v>
      </c>
    </row>
    <row r="6802" spans="1:2" x14ac:dyDescent="0.25">
      <c r="A6802" s="277" t="s">
        <v>14815</v>
      </c>
      <c r="B6802" s="278">
        <v>18.61</v>
      </c>
    </row>
    <row r="6803" spans="1:2" x14ac:dyDescent="0.25">
      <c r="A6803" s="277" t="s">
        <v>2148</v>
      </c>
      <c r="B6803" s="278">
        <v>26.49</v>
      </c>
    </row>
    <row r="6804" spans="1:2" x14ac:dyDescent="0.25">
      <c r="A6804" s="277" t="s">
        <v>14816</v>
      </c>
      <c r="B6804" s="278">
        <v>25.74</v>
      </c>
    </row>
    <row r="6805" spans="1:2" x14ac:dyDescent="0.25">
      <c r="A6805" s="277" t="s">
        <v>7636</v>
      </c>
      <c r="B6805" s="278">
        <v>25.58</v>
      </c>
    </row>
    <row r="6806" spans="1:2" x14ac:dyDescent="0.25">
      <c r="A6806" s="277" t="s">
        <v>14817</v>
      </c>
      <c r="B6806" s="278">
        <v>24.8</v>
      </c>
    </row>
    <row r="6807" spans="1:2" x14ac:dyDescent="0.25">
      <c r="A6807" s="277" t="s">
        <v>2149</v>
      </c>
      <c r="B6807" s="278">
        <v>32.74</v>
      </c>
    </row>
    <row r="6808" spans="1:2" x14ac:dyDescent="0.25">
      <c r="A6808" s="277" t="s">
        <v>14818</v>
      </c>
      <c r="B6808" s="278">
        <v>31.95</v>
      </c>
    </row>
    <row r="6809" spans="1:2" x14ac:dyDescent="0.25">
      <c r="A6809" s="277" t="s">
        <v>7637</v>
      </c>
      <c r="B6809" s="278">
        <v>32.25</v>
      </c>
    </row>
    <row r="6810" spans="1:2" x14ac:dyDescent="0.25">
      <c r="A6810" s="277" t="s">
        <v>14819</v>
      </c>
      <c r="B6810" s="278">
        <v>31.44</v>
      </c>
    </row>
    <row r="6811" spans="1:2" x14ac:dyDescent="0.25">
      <c r="A6811" s="277" t="s">
        <v>2150</v>
      </c>
      <c r="B6811" s="278">
        <v>41.98</v>
      </c>
    </row>
    <row r="6812" spans="1:2" x14ac:dyDescent="0.25">
      <c r="A6812" s="277" t="s">
        <v>14820</v>
      </c>
      <c r="B6812" s="278">
        <v>41.14</v>
      </c>
    </row>
    <row r="6813" spans="1:2" x14ac:dyDescent="0.25">
      <c r="A6813" s="277" t="s">
        <v>7638</v>
      </c>
      <c r="B6813" s="278">
        <v>38.81</v>
      </c>
    </row>
    <row r="6814" spans="1:2" x14ac:dyDescent="0.25">
      <c r="A6814" s="277" t="s">
        <v>14821</v>
      </c>
      <c r="B6814" s="278">
        <v>37.950000000000003</v>
      </c>
    </row>
    <row r="6815" spans="1:2" x14ac:dyDescent="0.25">
      <c r="A6815" s="277" t="s">
        <v>2151</v>
      </c>
      <c r="B6815" s="278">
        <v>51.5</v>
      </c>
    </row>
    <row r="6816" spans="1:2" x14ac:dyDescent="0.25">
      <c r="A6816" s="277" t="s">
        <v>14822</v>
      </c>
      <c r="B6816" s="278">
        <v>50.58</v>
      </c>
    </row>
    <row r="6817" spans="1:2" x14ac:dyDescent="0.25">
      <c r="A6817" s="277" t="s">
        <v>2152</v>
      </c>
      <c r="B6817" s="278">
        <v>60.88</v>
      </c>
    </row>
    <row r="6818" spans="1:2" x14ac:dyDescent="0.25">
      <c r="A6818" s="277" t="s">
        <v>14823</v>
      </c>
      <c r="B6818" s="278">
        <v>59.91</v>
      </c>
    </row>
    <row r="6819" spans="1:2" x14ac:dyDescent="0.25">
      <c r="A6819" s="277" t="s">
        <v>2153</v>
      </c>
      <c r="B6819" s="278">
        <v>76.06</v>
      </c>
    </row>
    <row r="6820" spans="1:2" x14ac:dyDescent="0.25">
      <c r="A6820" s="277" t="s">
        <v>14824</v>
      </c>
      <c r="B6820" s="278">
        <v>75.040000000000006</v>
      </c>
    </row>
    <row r="6821" spans="1:2" x14ac:dyDescent="0.25">
      <c r="A6821" s="277" t="s">
        <v>2154</v>
      </c>
      <c r="B6821" s="278">
        <v>106.12</v>
      </c>
    </row>
    <row r="6822" spans="1:2" x14ac:dyDescent="0.25">
      <c r="A6822" s="277" t="s">
        <v>14825</v>
      </c>
      <c r="B6822" s="278">
        <v>105.07</v>
      </c>
    </row>
    <row r="6823" spans="1:2" x14ac:dyDescent="0.25">
      <c r="A6823" s="277" t="s">
        <v>2155</v>
      </c>
      <c r="B6823" s="278">
        <v>136.34</v>
      </c>
    </row>
    <row r="6824" spans="1:2" x14ac:dyDescent="0.25">
      <c r="A6824" s="277" t="s">
        <v>14826</v>
      </c>
      <c r="B6824" s="278">
        <v>135.22</v>
      </c>
    </row>
    <row r="6825" spans="1:2" x14ac:dyDescent="0.25">
      <c r="A6825" s="277" t="s">
        <v>7639</v>
      </c>
      <c r="B6825" s="278">
        <v>40.08</v>
      </c>
    </row>
    <row r="6826" spans="1:2" x14ac:dyDescent="0.25">
      <c r="A6826" s="277" t="s">
        <v>14827</v>
      </c>
      <c r="B6826" s="278">
        <v>38.93</v>
      </c>
    </row>
    <row r="6827" spans="1:2" x14ac:dyDescent="0.25">
      <c r="A6827" s="277" t="s">
        <v>7640</v>
      </c>
      <c r="B6827" s="278">
        <v>51.79</v>
      </c>
    </row>
    <row r="6828" spans="1:2" x14ac:dyDescent="0.25">
      <c r="A6828" s="277" t="s">
        <v>14828</v>
      </c>
      <c r="B6828" s="278">
        <v>50.59</v>
      </c>
    </row>
    <row r="6829" spans="1:2" x14ac:dyDescent="0.25">
      <c r="A6829" s="277" t="s">
        <v>7641</v>
      </c>
      <c r="B6829" s="278">
        <v>60.84</v>
      </c>
    </row>
    <row r="6830" spans="1:2" x14ac:dyDescent="0.25">
      <c r="A6830" s="277" t="s">
        <v>14829</v>
      </c>
      <c r="B6830" s="278">
        <v>59.55</v>
      </c>
    </row>
    <row r="6831" spans="1:2" x14ac:dyDescent="0.25">
      <c r="A6831" s="277" t="s">
        <v>7642</v>
      </c>
      <c r="B6831" s="278">
        <v>80.319999999999993</v>
      </c>
    </row>
    <row r="6832" spans="1:2" x14ac:dyDescent="0.25">
      <c r="A6832" s="277" t="s">
        <v>14830</v>
      </c>
      <c r="B6832" s="278">
        <v>78.989999999999995</v>
      </c>
    </row>
    <row r="6833" spans="1:2" x14ac:dyDescent="0.25">
      <c r="A6833" s="277" t="s">
        <v>7643</v>
      </c>
      <c r="B6833" s="278">
        <v>106.44</v>
      </c>
    </row>
    <row r="6834" spans="1:2" x14ac:dyDescent="0.25">
      <c r="A6834" s="277" t="s">
        <v>14831</v>
      </c>
      <c r="B6834" s="278">
        <v>105.07</v>
      </c>
    </row>
    <row r="6835" spans="1:2" x14ac:dyDescent="0.25">
      <c r="A6835" s="277" t="s">
        <v>7644</v>
      </c>
      <c r="B6835" s="278">
        <v>138.94</v>
      </c>
    </row>
    <row r="6836" spans="1:2" x14ac:dyDescent="0.25">
      <c r="A6836" s="277" t="s">
        <v>14832</v>
      </c>
      <c r="B6836" s="278">
        <v>137.5</v>
      </c>
    </row>
    <row r="6837" spans="1:2" x14ac:dyDescent="0.25">
      <c r="A6837" s="277" t="s">
        <v>7645</v>
      </c>
      <c r="B6837" s="278">
        <v>203.49</v>
      </c>
    </row>
    <row r="6838" spans="1:2" x14ac:dyDescent="0.25">
      <c r="A6838" s="277" t="s">
        <v>14833</v>
      </c>
      <c r="B6838" s="278">
        <v>202</v>
      </c>
    </row>
    <row r="6839" spans="1:2" x14ac:dyDescent="0.25">
      <c r="A6839" s="277" t="s">
        <v>7646</v>
      </c>
      <c r="B6839" s="278">
        <v>267.89</v>
      </c>
    </row>
    <row r="6840" spans="1:2" x14ac:dyDescent="0.25">
      <c r="A6840" s="277" t="s">
        <v>14834</v>
      </c>
      <c r="B6840" s="278">
        <v>266.36</v>
      </c>
    </row>
    <row r="6841" spans="1:2" x14ac:dyDescent="0.25">
      <c r="A6841" s="277" t="s">
        <v>7647</v>
      </c>
      <c r="B6841" s="278">
        <v>31.47</v>
      </c>
    </row>
    <row r="6842" spans="1:2" x14ac:dyDescent="0.25">
      <c r="A6842" s="277" t="s">
        <v>14835</v>
      </c>
      <c r="B6842" s="278">
        <v>30.69</v>
      </c>
    </row>
    <row r="6843" spans="1:2" x14ac:dyDescent="0.25">
      <c r="A6843" s="277" t="s">
        <v>2156</v>
      </c>
      <c r="B6843" s="278">
        <v>39.08</v>
      </c>
    </row>
    <row r="6844" spans="1:2" x14ac:dyDescent="0.25">
      <c r="A6844" s="277" t="s">
        <v>14836</v>
      </c>
      <c r="B6844" s="278">
        <v>37.89</v>
      </c>
    </row>
    <row r="6845" spans="1:2" x14ac:dyDescent="0.25">
      <c r="A6845" s="277" t="s">
        <v>2157</v>
      </c>
      <c r="B6845" s="278">
        <v>29.44</v>
      </c>
    </row>
    <row r="6846" spans="1:2" x14ac:dyDescent="0.25">
      <c r="A6846" s="277" t="s">
        <v>14837</v>
      </c>
      <c r="B6846" s="278">
        <v>28.25</v>
      </c>
    </row>
    <row r="6847" spans="1:2" x14ac:dyDescent="0.25">
      <c r="A6847" s="277" t="s">
        <v>2158</v>
      </c>
      <c r="B6847" s="278">
        <v>32.93</v>
      </c>
    </row>
    <row r="6848" spans="1:2" x14ac:dyDescent="0.25">
      <c r="A6848" s="277" t="s">
        <v>14838</v>
      </c>
      <c r="B6848" s="278">
        <v>31.74</v>
      </c>
    </row>
    <row r="6849" spans="1:2" x14ac:dyDescent="0.25">
      <c r="A6849" s="277" t="s">
        <v>2159</v>
      </c>
      <c r="B6849" s="278">
        <v>46.49</v>
      </c>
    </row>
    <row r="6850" spans="1:2" x14ac:dyDescent="0.25">
      <c r="A6850" s="277" t="s">
        <v>14839</v>
      </c>
      <c r="B6850" s="278">
        <v>44.11</v>
      </c>
    </row>
    <row r="6851" spans="1:2" x14ac:dyDescent="0.25">
      <c r="A6851" s="277" t="s">
        <v>2160</v>
      </c>
      <c r="B6851" s="278">
        <v>58.13</v>
      </c>
    </row>
    <row r="6852" spans="1:2" x14ac:dyDescent="0.25">
      <c r="A6852" s="277" t="s">
        <v>14840</v>
      </c>
      <c r="B6852" s="278">
        <v>55.75</v>
      </c>
    </row>
    <row r="6853" spans="1:2" x14ac:dyDescent="0.25">
      <c r="A6853" s="277" t="s">
        <v>2161</v>
      </c>
      <c r="B6853" s="278">
        <v>44.25</v>
      </c>
    </row>
    <row r="6854" spans="1:2" x14ac:dyDescent="0.25">
      <c r="A6854" s="277" t="s">
        <v>14841</v>
      </c>
      <c r="B6854" s="278">
        <v>43.06</v>
      </c>
    </row>
    <row r="6855" spans="1:2" x14ac:dyDescent="0.25">
      <c r="A6855" s="277" t="s">
        <v>2162</v>
      </c>
      <c r="B6855" s="278">
        <v>65.39</v>
      </c>
    </row>
    <row r="6856" spans="1:2" x14ac:dyDescent="0.25">
      <c r="A6856" s="277" t="s">
        <v>14842</v>
      </c>
      <c r="B6856" s="278">
        <v>63.01</v>
      </c>
    </row>
    <row r="6857" spans="1:2" x14ac:dyDescent="0.25">
      <c r="A6857" s="277" t="s">
        <v>2163</v>
      </c>
      <c r="B6857" s="278">
        <v>59.22</v>
      </c>
    </row>
    <row r="6858" spans="1:2" x14ac:dyDescent="0.25">
      <c r="A6858" s="277" t="s">
        <v>14843</v>
      </c>
      <c r="B6858" s="278">
        <v>56.04</v>
      </c>
    </row>
    <row r="6859" spans="1:2" x14ac:dyDescent="0.25">
      <c r="A6859" s="277" t="s">
        <v>7648</v>
      </c>
      <c r="B6859" s="278">
        <v>46.63</v>
      </c>
    </row>
    <row r="6860" spans="1:2" x14ac:dyDescent="0.25">
      <c r="A6860" s="277" t="s">
        <v>14844</v>
      </c>
      <c r="B6860" s="278">
        <v>45.34</v>
      </c>
    </row>
    <row r="6861" spans="1:2" x14ac:dyDescent="0.25">
      <c r="A6861" s="277" t="s">
        <v>2164</v>
      </c>
      <c r="B6861" s="278">
        <v>56.09</v>
      </c>
    </row>
    <row r="6862" spans="1:2" x14ac:dyDescent="0.25">
      <c r="A6862" s="277" t="s">
        <v>14845</v>
      </c>
      <c r="B6862" s="278">
        <v>53.02</v>
      </c>
    </row>
    <row r="6863" spans="1:2" x14ac:dyDescent="0.25">
      <c r="A6863" s="277" t="s">
        <v>2165</v>
      </c>
      <c r="B6863" s="278">
        <v>34.82</v>
      </c>
    </row>
    <row r="6864" spans="1:2" x14ac:dyDescent="0.25">
      <c r="A6864" s="277" t="s">
        <v>14846</v>
      </c>
      <c r="B6864" s="278">
        <v>34.520000000000003</v>
      </c>
    </row>
    <row r="6865" spans="1:2" x14ac:dyDescent="0.25">
      <c r="A6865" s="277" t="s">
        <v>2166</v>
      </c>
      <c r="B6865" s="278">
        <v>165.56</v>
      </c>
    </row>
    <row r="6866" spans="1:2" x14ac:dyDescent="0.25">
      <c r="A6866" s="277" t="s">
        <v>14847</v>
      </c>
      <c r="B6866" s="278">
        <v>152.81</v>
      </c>
    </row>
    <row r="6867" spans="1:2" x14ac:dyDescent="0.25">
      <c r="A6867" s="277" t="s">
        <v>2167</v>
      </c>
      <c r="B6867" s="278">
        <v>550.91</v>
      </c>
    </row>
    <row r="6868" spans="1:2" x14ac:dyDescent="0.25">
      <c r="A6868" s="277" t="s">
        <v>14848</v>
      </c>
      <c r="B6868" s="278">
        <v>550.91</v>
      </c>
    </row>
    <row r="6869" spans="1:2" x14ac:dyDescent="0.25">
      <c r="A6869" s="277" t="s">
        <v>2168</v>
      </c>
      <c r="B6869" s="278">
        <v>647.28</v>
      </c>
    </row>
    <row r="6870" spans="1:2" x14ac:dyDescent="0.25">
      <c r="A6870" s="277" t="s">
        <v>14849</v>
      </c>
      <c r="B6870" s="278">
        <v>647.28</v>
      </c>
    </row>
    <row r="6871" spans="1:2" x14ac:dyDescent="0.25">
      <c r="A6871" s="277" t="s">
        <v>2169</v>
      </c>
      <c r="B6871" s="278">
        <v>716.89</v>
      </c>
    </row>
    <row r="6872" spans="1:2" x14ac:dyDescent="0.25">
      <c r="A6872" s="277" t="s">
        <v>14850</v>
      </c>
      <c r="B6872" s="278">
        <v>716.89</v>
      </c>
    </row>
    <row r="6873" spans="1:2" x14ac:dyDescent="0.25">
      <c r="A6873" s="277" t="s">
        <v>2170</v>
      </c>
      <c r="B6873" s="278">
        <v>797.03</v>
      </c>
    </row>
    <row r="6874" spans="1:2" x14ac:dyDescent="0.25">
      <c r="A6874" s="277" t="s">
        <v>14851</v>
      </c>
      <c r="B6874" s="278">
        <v>797.03</v>
      </c>
    </row>
    <row r="6875" spans="1:2" x14ac:dyDescent="0.25">
      <c r="A6875" s="277" t="s">
        <v>2171</v>
      </c>
      <c r="B6875" s="278">
        <v>871.96</v>
      </c>
    </row>
    <row r="6876" spans="1:2" x14ac:dyDescent="0.25">
      <c r="A6876" s="277" t="s">
        <v>14852</v>
      </c>
      <c r="B6876" s="278">
        <v>871.96</v>
      </c>
    </row>
    <row r="6877" spans="1:2" x14ac:dyDescent="0.25">
      <c r="A6877" s="277" t="s">
        <v>2172</v>
      </c>
      <c r="B6877" s="278">
        <v>949.22</v>
      </c>
    </row>
    <row r="6878" spans="1:2" x14ac:dyDescent="0.25">
      <c r="A6878" s="277" t="s">
        <v>14853</v>
      </c>
      <c r="B6878" s="278">
        <v>949.22</v>
      </c>
    </row>
    <row r="6879" spans="1:2" x14ac:dyDescent="0.25">
      <c r="A6879" s="277" t="s">
        <v>2173</v>
      </c>
      <c r="B6879" s="278">
        <v>1037.81</v>
      </c>
    </row>
    <row r="6880" spans="1:2" x14ac:dyDescent="0.25">
      <c r="A6880" s="277" t="s">
        <v>14854</v>
      </c>
      <c r="B6880" s="278">
        <v>1037.81</v>
      </c>
    </row>
    <row r="6881" spans="1:2" x14ac:dyDescent="0.25">
      <c r="A6881" s="277" t="s">
        <v>2174</v>
      </c>
      <c r="B6881" s="278">
        <v>1117.93</v>
      </c>
    </row>
    <row r="6882" spans="1:2" x14ac:dyDescent="0.25">
      <c r="A6882" s="277" t="s">
        <v>14855</v>
      </c>
      <c r="B6882" s="278">
        <v>1117.93</v>
      </c>
    </row>
    <row r="6883" spans="1:2" x14ac:dyDescent="0.25">
      <c r="A6883" s="277" t="s">
        <v>2175</v>
      </c>
      <c r="B6883" s="278">
        <v>1195.33</v>
      </c>
    </row>
    <row r="6884" spans="1:2" x14ac:dyDescent="0.25">
      <c r="A6884" s="277" t="s">
        <v>14856</v>
      </c>
      <c r="B6884" s="278">
        <v>1195.33</v>
      </c>
    </row>
    <row r="6885" spans="1:2" x14ac:dyDescent="0.25">
      <c r="A6885" s="277" t="s">
        <v>2176</v>
      </c>
      <c r="B6885" s="278">
        <v>1273.27</v>
      </c>
    </row>
    <row r="6886" spans="1:2" x14ac:dyDescent="0.25">
      <c r="A6886" s="277" t="s">
        <v>14857</v>
      </c>
      <c r="B6886" s="278">
        <v>1273.27</v>
      </c>
    </row>
    <row r="6887" spans="1:2" x14ac:dyDescent="0.25">
      <c r="A6887" s="277" t="s">
        <v>2177</v>
      </c>
      <c r="B6887" s="278">
        <v>708.57</v>
      </c>
    </row>
    <row r="6888" spans="1:2" x14ac:dyDescent="0.25">
      <c r="A6888" s="277" t="s">
        <v>14858</v>
      </c>
      <c r="B6888" s="278">
        <v>708.57</v>
      </c>
    </row>
    <row r="6889" spans="1:2" x14ac:dyDescent="0.25">
      <c r="A6889" s="277" t="s">
        <v>2178</v>
      </c>
      <c r="B6889" s="278">
        <v>781.05</v>
      </c>
    </row>
    <row r="6890" spans="1:2" x14ac:dyDescent="0.25">
      <c r="A6890" s="277" t="s">
        <v>14859</v>
      </c>
      <c r="B6890" s="278">
        <v>781.05</v>
      </c>
    </row>
    <row r="6891" spans="1:2" x14ac:dyDescent="0.25">
      <c r="A6891" s="277" t="s">
        <v>2179</v>
      </c>
      <c r="B6891" s="278">
        <v>863.64</v>
      </c>
    </row>
    <row r="6892" spans="1:2" x14ac:dyDescent="0.25">
      <c r="A6892" s="277" t="s">
        <v>14860</v>
      </c>
      <c r="B6892" s="278">
        <v>863.64</v>
      </c>
    </row>
    <row r="6893" spans="1:2" x14ac:dyDescent="0.25">
      <c r="A6893" s="277" t="s">
        <v>2180</v>
      </c>
      <c r="B6893" s="278">
        <v>941.57</v>
      </c>
    </row>
    <row r="6894" spans="1:2" x14ac:dyDescent="0.25">
      <c r="A6894" s="277" t="s">
        <v>14861</v>
      </c>
      <c r="B6894" s="278">
        <v>941.57</v>
      </c>
    </row>
    <row r="6895" spans="1:2" x14ac:dyDescent="0.25">
      <c r="A6895" s="277" t="s">
        <v>2181</v>
      </c>
      <c r="B6895" s="278">
        <v>1016.25</v>
      </c>
    </row>
    <row r="6896" spans="1:2" x14ac:dyDescent="0.25">
      <c r="A6896" s="277" t="s">
        <v>14862</v>
      </c>
      <c r="B6896" s="278">
        <v>1016.25</v>
      </c>
    </row>
    <row r="6897" spans="1:2" x14ac:dyDescent="0.25">
      <c r="A6897" s="277" t="s">
        <v>2182</v>
      </c>
      <c r="B6897" s="278">
        <v>1104.28</v>
      </c>
    </row>
    <row r="6898" spans="1:2" x14ac:dyDescent="0.25">
      <c r="A6898" s="277" t="s">
        <v>14863</v>
      </c>
      <c r="B6898" s="278">
        <v>1104.28</v>
      </c>
    </row>
    <row r="6899" spans="1:2" x14ac:dyDescent="0.25">
      <c r="A6899" s="277" t="s">
        <v>2183</v>
      </c>
      <c r="B6899" s="278">
        <v>1189.8699999999999</v>
      </c>
    </row>
    <row r="6900" spans="1:2" x14ac:dyDescent="0.25">
      <c r="A6900" s="277" t="s">
        <v>14864</v>
      </c>
      <c r="B6900" s="278">
        <v>1189.8699999999999</v>
      </c>
    </row>
    <row r="6901" spans="1:2" x14ac:dyDescent="0.25">
      <c r="A6901" s="277" t="s">
        <v>2184</v>
      </c>
      <c r="B6901" s="278">
        <v>1273.27</v>
      </c>
    </row>
    <row r="6902" spans="1:2" x14ac:dyDescent="0.25">
      <c r="A6902" s="277" t="s">
        <v>14865</v>
      </c>
      <c r="B6902" s="278">
        <v>1273.27</v>
      </c>
    </row>
    <row r="6903" spans="1:2" x14ac:dyDescent="0.25">
      <c r="A6903" s="277" t="s">
        <v>2185</v>
      </c>
      <c r="B6903" s="278">
        <v>1350.46</v>
      </c>
    </row>
    <row r="6904" spans="1:2" x14ac:dyDescent="0.25">
      <c r="A6904" s="277" t="s">
        <v>14866</v>
      </c>
      <c r="B6904" s="278">
        <v>1350.46</v>
      </c>
    </row>
    <row r="6905" spans="1:2" x14ac:dyDescent="0.25">
      <c r="A6905" s="277" t="s">
        <v>2186</v>
      </c>
      <c r="B6905" s="278">
        <v>1438.71</v>
      </c>
    </row>
    <row r="6906" spans="1:2" x14ac:dyDescent="0.25">
      <c r="A6906" s="277" t="s">
        <v>14867</v>
      </c>
      <c r="B6906" s="278">
        <v>1438.71</v>
      </c>
    </row>
    <row r="6907" spans="1:2" x14ac:dyDescent="0.25">
      <c r="A6907" s="277" t="s">
        <v>2187</v>
      </c>
      <c r="B6907" s="278">
        <v>52.79</v>
      </c>
    </row>
    <row r="6908" spans="1:2" x14ac:dyDescent="0.25">
      <c r="A6908" s="277" t="s">
        <v>14868</v>
      </c>
      <c r="B6908" s="278">
        <v>52.79</v>
      </c>
    </row>
    <row r="6909" spans="1:2" x14ac:dyDescent="0.25">
      <c r="A6909" s="277" t="s">
        <v>7649</v>
      </c>
      <c r="B6909" s="278">
        <v>1358.66</v>
      </c>
    </row>
    <row r="6910" spans="1:2" x14ac:dyDescent="0.25">
      <c r="A6910" s="277" t="s">
        <v>14869</v>
      </c>
      <c r="B6910" s="278">
        <v>1244.28</v>
      </c>
    </row>
    <row r="6911" spans="1:2" x14ac:dyDescent="0.25">
      <c r="A6911" s="277" t="s">
        <v>7650</v>
      </c>
      <c r="B6911" s="278">
        <v>1530.09</v>
      </c>
    </row>
    <row r="6912" spans="1:2" x14ac:dyDescent="0.25">
      <c r="A6912" s="277" t="s">
        <v>14870</v>
      </c>
      <c r="B6912" s="278">
        <v>1403.69</v>
      </c>
    </row>
    <row r="6913" spans="1:2" x14ac:dyDescent="0.25">
      <c r="A6913" s="277" t="s">
        <v>7651</v>
      </c>
      <c r="B6913" s="278">
        <v>1840.25</v>
      </c>
    </row>
    <row r="6914" spans="1:2" x14ac:dyDescent="0.25">
      <c r="A6914" s="277" t="s">
        <v>14871</v>
      </c>
      <c r="B6914" s="278">
        <v>1690.08</v>
      </c>
    </row>
    <row r="6915" spans="1:2" x14ac:dyDescent="0.25">
      <c r="A6915" s="277" t="s">
        <v>2188</v>
      </c>
      <c r="B6915" s="278">
        <v>1603.62</v>
      </c>
    </row>
    <row r="6916" spans="1:2" x14ac:dyDescent="0.25">
      <c r="A6916" s="277" t="s">
        <v>14872</v>
      </c>
      <c r="B6916" s="278">
        <v>1484.48</v>
      </c>
    </row>
    <row r="6917" spans="1:2" x14ac:dyDescent="0.25">
      <c r="A6917" s="277" t="s">
        <v>2189</v>
      </c>
      <c r="B6917" s="278">
        <v>1924.33</v>
      </c>
    </row>
    <row r="6918" spans="1:2" x14ac:dyDescent="0.25">
      <c r="A6918" s="277" t="s">
        <v>14873</v>
      </c>
      <c r="B6918" s="278">
        <v>1781.36</v>
      </c>
    </row>
    <row r="6919" spans="1:2" x14ac:dyDescent="0.25">
      <c r="A6919" s="277" t="s">
        <v>2190</v>
      </c>
      <c r="B6919" s="278">
        <v>2405.44</v>
      </c>
    </row>
    <row r="6920" spans="1:2" x14ac:dyDescent="0.25">
      <c r="A6920" s="277" t="s">
        <v>14874</v>
      </c>
      <c r="B6920" s="278">
        <v>2226.7199999999998</v>
      </c>
    </row>
    <row r="6921" spans="1:2" x14ac:dyDescent="0.25">
      <c r="A6921" s="277" t="s">
        <v>2191</v>
      </c>
      <c r="B6921" s="278">
        <v>3207.25</v>
      </c>
    </row>
    <row r="6922" spans="1:2" x14ac:dyDescent="0.25">
      <c r="A6922" s="277" t="s">
        <v>14875</v>
      </c>
      <c r="B6922" s="278">
        <v>2968.96</v>
      </c>
    </row>
    <row r="6923" spans="1:2" x14ac:dyDescent="0.25">
      <c r="A6923" s="277" t="s">
        <v>2192</v>
      </c>
      <c r="B6923" s="278">
        <v>4009.07</v>
      </c>
    </row>
    <row r="6924" spans="1:2" x14ac:dyDescent="0.25">
      <c r="A6924" s="277" t="s">
        <v>14876</v>
      </c>
      <c r="B6924" s="278">
        <v>3711.21</v>
      </c>
    </row>
    <row r="6925" spans="1:2" x14ac:dyDescent="0.25">
      <c r="A6925" s="277" t="s">
        <v>2193</v>
      </c>
      <c r="B6925" s="278">
        <v>1144.6099999999999</v>
      </c>
    </row>
    <row r="6926" spans="1:2" x14ac:dyDescent="0.25">
      <c r="A6926" s="277" t="s">
        <v>14877</v>
      </c>
      <c r="B6926" s="278">
        <v>1015.43</v>
      </c>
    </row>
    <row r="6927" spans="1:2" x14ac:dyDescent="0.25">
      <c r="A6927" s="277" t="s">
        <v>2194</v>
      </c>
      <c r="B6927" s="278">
        <v>310.49</v>
      </c>
    </row>
    <row r="6928" spans="1:2" x14ac:dyDescent="0.25">
      <c r="A6928" s="277" t="s">
        <v>14878</v>
      </c>
      <c r="B6928" s="278">
        <v>276.66000000000003</v>
      </c>
    </row>
    <row r="6929" spans="1:2" x14ac:dyDescent="0.25">
      <c r="A6929" s="277" t="s">
        <v>7652</v>
      </c>
      <c r="B6929" s="278">
        <v>140.37</v>
      </c>
    </row>
    <row r="6930" spans="1:2" x14ac:dyDescent="0.25">
      <c r="A6930" s="277" t="s">
        <v>14879</v>
      </c>
      <c r="B6930" s="278">
        <v>140.37</v>
      </c>
    </row>
    <row r="6931" spans="1:2" x14ac:dyDescent="0.25">
      <c r="A6931" s="277" t="s">
        <v>7653</v>
      </c>
      <c r="B6931" s="278">
        <v>198.01</v>
      </c>
    </row>
    <row r="6932" spans="1:2" x14ac:dyDescent="0.25">
      <c r="A6932" s="277" t="s">
        <v>14880</v>
      </c>
      <c r="B6932" s="278">
        <v>198.01</v>
      </c>
    </row>
    <row r="6933" spans="1:2" x14ac:dyDescent="0.25">
      <c r="A6933" s="277" t="s">
        <v>7654</v>
      </c>
      <c r="B6933" s="278">
        <v>273.62</v>
      </c>
    </row>
    <row r="6934" spans="1:2" x14ac:dyDescent="0.25">
      <c r="A6934" s="277" t="s">
        <v>14881</v>
      </c>
      <c r="B6934" s="278">
        <v>273.62</v>
      </c>
    </row>
    <row r="6935" spans="1:2" x14ac:dyDescent="0.25">
      <c r="A6935" s="277" t="s">
        <v>2195</v>
      </c>
      <c r="B6935" s="278">
        <v>300.22000000000003</v>
      </c>
    </row>
    <row r="6936" spans="1:2" x14ac:dyDescent="0.25">
      <c r="A6936" s="277" t="s">
        <v>14882</v>
      </c>
      <c r="B6936" s="278">
        <v>300.22000000000003</v>
      </c>
    </row>
    <row r="6937" spans="1:2" x14ac:dyDescent="0.25">
      <c r="A6937" s="277" t="s">
        <v>2196</v>
      </c>
      <c r="B6937" s="278">
        <v>326.19</v>
      </c>
    </row>
    <row r="6938" spans="1:2" x14ac:dyDescent="0.25">
      <c r="A6938" s="277" t="s">
        <v>14883</v>
      </c>
      <c r="B6938" s="278">
        <v>326.19</v>
      </c>
    </row>
    <row r="6939" spans="1:2" x14ac:dyDescent="0.25">
      <c r="A6939" s="277" t="s">
        <v>2197</v>
      </c>
      <c r="B6939" s="278">
        <v>387.74</v>
      </c>
    </row>
    <row r="6940" spans="1:2" x14ac:dyDescent="0.25">
      <c r="A6940" s="277" t="s">
        <v>14884</v>
      </c>
      <c r="B6940" s="278">
        <v>387.74</v>
      </c>
    </row>
    <row r="6941" spans="1:2" x14ac:dyDescent="0.25">
      <c r="A6941" s="277" t="s">
        <v>2198</v>
      </c>
      <c r="B6941" s="278">
        <v>471.94</v>
      </c>
    </row>
    <row r="6942" spans="1:2" x14ac:dyDescent="0.25">
      <c r="A6942" s="277" t="s">
        <v>14885</v>
      </c>
      <c r="B6942" s="278">
        <v>471.94</v>
      </c>
    </row>
    <row r="6943" spans="1:2" x14ac:dyDescent="0.25">
      <c r="A6943" s="277" t="s">
        <v>2199</v>
      </c>
      <c r="B6943" s="278">
        <v>578.78</v>
      </c>
    </row>
    <row r="6944" spans="1:2" x14ac:dyDescent="0.25">
      <c r="A6944" s="277" t="s">
        <v>14886</v>
      </c>
      <c r="B6944" s="278">
        <v>578.78</v>
      </c>
    </row>
    <row r="6945" spans="1:2" x14ac:dyDescent="0.25">
      <c r="A6945" s="277" t="s">
        <v>2200</v>
      </c>
      <c r="B6945" s="278">
        <v>683.07</v>
      </c>
    </row>
    <row r="6946" spans="1:2" x14ac:dyDescent="0.25">
      <c r="A6946" s="277" t="s">
        <v>14887</v>
      </c>
      <c r="B6946" s="278">
        <v>683.07</v>
      </c>
    </row>
    <row r="6947" spans="1:2" x14ac:dyDescent="0.25">
      <c r="A6947" s="277" t="s">
        <v>2201</v>
      </c>
      <c r="B6947" s="278">
        <v>891.8</v>
      </c>
    </row>
    <row r="6948" spans="1:2" x14ac:dyDescent="0.25">
      <c r="A6948" s="277" t="s">
        <v>14888</v>
      </c>
      <c r="B6948" s="278">
        <v>891.8</v>
      </c>
    </row>
    <row r="6949" spans="1:2" x14ac:dyDescent="0.25">
      <c r="A6949" s="277" t="s">
        <v>2202</v>
      </c>
      <c r="B6949" s="278">
        <v>932.6</v>
      </c>
    </row>
    <row r="6950" spans="1:2" x14ac:dyDescent="0.25">
      <c r="A6950" s="277" t="s">
        <v>14889</v>
      </c>
      <c r="B6950" s="278">
        <v>932.6</v>
      </c>
    </row>
    <row r="6951" spans="1:2" x14ac:dyDescent="0.25">
      <c r="A6951" s="277" t="s">
        <v>7655</v>
      </c>
      <c r="B6951" s="278">
        <v>1091.51</v>
      </c>
    </row>
    <row r="6952" spans="1:2" x14ac:dyDescent="0.25">
      <c r="A6952" s="277" t="s">
        <v>14890</v>
      </c>
      <c r="B6952" s="278">
        <v>1091.51</v>
      </c>
    </row>
    <row r="6953" spans="1:2" x14ac:dyDescent="0.25">
      <c r="A6953" s="277" t="s">
        <v>2203</v>
      </c>
      <c r="B6953" s="278">
        <v>1199.8499999999999</v>
      </c>
    </row>
    <row r="6954" spans="1:2" x14ac:dyDescent="0.25">
      <c r="A6954" s="277" t="s">
        <v>14891</v>
      </c>
      <c r="B6954" s="278">
        <v>1199.8499999999999</v>
      </c>
    </row>
    <row r="6955" spans="1:2" x14ac:dyDescent="0.25">
      <c r="A6955" s="277" t="s">
        <v>2204</v>
      </c>
      <c r="B6955" s="278">
        <v>1556.32</v>
      </c>
    </row>
    <row r="6956" spans="1:2" x14ac:dyDescent="0.25">
      <c r="A6956" s="277" t="s">
        <v>14892</v>
      </c>
      <c r="B6956" s="278">
        <v>1556.32</v>
      </c>
    </row>
    <row r="6957" spans="1:2" x14ac:dyDescent="0.25">
      <c r="A6957" s="277" t="s">
        <v>2205</v>
      </c>
      <c r="B6957" s="278">
        <v>2192.44</v>
      </c>
    </row>
    <row r="6958" spans="1:2" x14ac:dyDescent="0.25">
      <c r="A6958" s="277" t="s">
        <v>14893</v>
      </c>
      <c r="B6958" s="278">
        <v>2192.44</v>
      </c>
    </row>
    <row r="6959" spans="1:2" x14ac:dyDescent="0.25">
      <c r="A6959" s="277" t="s">
        <v>2206</v>
      </c>
      <c r="B6959" s="278">
        <v>2625.3</v>
      </c>
    </row>
    <row r="6960" spans="1:2" x14ac:dyDescent="0.25">
      <c r="A6960" s="277" t="s">
        <v>14894</v>
      </c>
      <c r="B6960" s="278">
        <v>2625.3</v>
      </c>
    </row>
    <row r="6961" spans="1:2" x14ac:dyDescent="0.25">
      <c r="A6961" s="277" t="s">
        <v>2207</v>
      </c>
      <c r="B6961" s="278">
        <v>3072.93</v>
      </c>
    </row>
    <row r="6962" spans="1:2" x14ac:dyDescent="0.25">
      <c r="A6962" s="277" t="s">
        <v>14895</v>
      </c>
      <c r="B6962" s="278">
        <v>3072.93</v>
      </c>
    </row>
    <row r="6963" spans="1:2" x14ac:dyDescent="0.25">
      <c r="A6963" s="277" t="s">
        <v>2208</v>
      </c>
      <c r="B6963" s="278">
        <v>3584.74</v>
      </c>
    </row>
    <row r="6964" spans="1:2" x14ac:dyDescent="0.25">
      <c r="A6964" s="277" t="s">
        <v>14896</v>
      </c>
      <c r="B6964" s="278">
        <v>3584.74</v>
      </c>
    </row>
    <row r="6965" spans="1:2" x14ac:dyDescent="0.25">
      <c r="A6965" s="277" t="s">
        <v>2209</v>
      </c>
      <c r="B6965" s="278">
        <v>4698.8900000000003</v>
      </c>
    </row>
    <row r="6966" spans="1:2" x14ac:dyDescent="0.25">
      <c r="A6966" s="277" t="s">
        <v>14897</v>
      </c>
      <c r="B6966" s="278">
        <v>4698.8900000000003</v>
      </c>
    </row>
    <row r="6967" spans="1:2" x14ac:dyDescent="0.25">
      <c r="A6967" s="277" t="s">
        <v>2210</v>
      </c>
      <c r="B6967" s="278">
        <v>361.49</v>
      </c>
    </row>
    <row r="6968" spans="1:2" x14ac:dyDescent="0.25">
      <c r="A6968" s="277" t="s">
        <v>14898</v>
      </c>
      <c r="B6968" s="278">
        <v>361.49</v>
      </c>
    </row>
    <row r="6969" spans="1:2" x14ac:dyDescent="0.25">
      <c r="A6969" s="277" t="s">
        <v>2211</v>
      </c>
      <c r="B6969" s="278">
        <v>432.14</v>
      </c>
    </row>
    <row r="6970" spans="1:2" x14ac:dyDescent="0.25">
      <c r="A6970" s="277" t="s">
        <v>14899</v>
      </c>
      <c r="B6970" s="278">
        <v>432.14</v>
      </c>
    </row>
    <row r="6971" spans="1:2" x14ac:dyDescent="0.25">
      <c r="A6971" s="277" t="s">
        <v>2212</v>
      </c>
      <c r="B6971" s="278">
        <v>528.39</v>
      </c>
    </row>
    <row r="6972" spans="1:2" x14ac:dyDescent="0.25">
      <c r="A6972" s="277" t="s">
        <v>14900</v>
      </c>
      <c r="B6972" s="278">
        <v>528.39</v>
      </c>
    </row>
    <row r="6973" spans="1:2" x14ac:dyDescent="0.25">
      <c r="A6973" s="277" t="s">
        <v>2213</v>
      </c>
      <c r="B6973" s="278">
        <v>602.87</v>
      </c>
    </row>
    <row r="6974" spans="1:2" x14ac:dyDescent="0.25">
      <c r="A6974" s="277" t="s">
        <v>14901</v>
      </c>
      <c r="B6974" s="278">
        <v>602.87</v>
      </c>
    </row>
    <row r="6975" spans="1:2" x14ac:dyDescent="0.25">
      <c r="A6975" s="277" t="s">
        <v>2214</v>
      </c>
      <c r="B6975" s="278">
        <v>795.42</v>
      </c>
    </row>
    <row r="6976" spans="1:2" x14ac:dyDescent="0.25">
      <c r="A6976" s="277" t="s">
        <v>14902</v>
      </c>
      <c r="B6976" s="278">
        <v>795.42</v>
      </c>
    </row>
    <row r="6977" spans="1:2" x14ac:dyDescent="0.25">
      <c r="A6977" s="277" t="s">
        <v>2215</v>
      </c>
      <c r="B6977" s="278">
        <v>848.74</v>
      </c>
    </row>
    <row r="6978" spans="1:2" x14ac:dyDescent="0.25">
      <c r="A6978" s="277" t="s">
        <v>14903</v>
      </c>
      <c r="B6978" s="278">
        <v>848.74</v>
      </c>
    </row>
    <row r="6979" spans="1:2" x14ac:dyDescent="0.25">
      <c r="A6979" s="277" t="s">
        <v>7656</v>
      </c>
      <c r="B6979" s="278">
        <v>993.73</v>
      </c>
    </row>
    <row r="6980" spans="1:2" x14ac:dyDescent="0.25">
      <c r="A6980" s="277" t="s">
        <v>14904</v>
      </c>
      <c r="B6980" s="278">
        <v>993.73</v>
      </c>
    </row>
    <row r="6981" spans="1:2" x14ac:dyDescent="0.25">
      <c r="A6981" s="277" t="s">
        <v>2216</v>
      </c>
      <c r="B6981" s="278">
        <v>1058.29</v>
      </c>
    </row>
    <row r="6982" spans="1:2" x14ac:dyDescent="0.25">
      <c r="A6982" s="277" t="s">
        <v>14905</v>
      </c>
      <c r="B6982" s="278">
        <v>1058.29</v>
      </c>
    </row>
    <row r="6983" spans="1:2" x14ac:dyDescent="0.25">
      <c r="A6983" s="277" t="s">
        <v>2217</v>
      </c>
      <c r="B6983" s="278">
        <v>1368.33</v>
      </c>
    </row>
    <row r="6984" spans="1:2" x14ac:dyDescent="0.25">
      <c r="A6984" s="277" t="s">
        <v>14906</v>
      </c>
      <c r="B6984" s="278">
        <v>1368.33</v>
      </c>
    </row>
    <row r="6985" spans="1:2" x14ac:dyDescent="0.25">
      <c r="A6985" s="277" t="s">
        <v>2218</v>
      </c>
      <c r="B6985" s="278">
        <v>1945.45</v>
      </c>
    </row>
    <row r="6986" spans="1:2" x14ac:dyDescent="0.25">
      <c r="A6986" s="277" t="s">
        <v>14907</v>
      </c>
      <c r="B6986" s="278">
        <v>1945.45</v>
      </c>
    </row>
    <row r="6987" spans="1:2" x14ac:dyDescent="0.25">
      <c r="A6987" s="277" t="s">
        <v>2219</v>
      </c>
      <c r="B6987" s="278">
        <v>2258.15</v>
      </c>
    </row>
    <row r="6988" spans="1:2" x14ac:dyDescent="0.25">
      <c r="A6988" s="277" t="s">
        <v>14908</v>
      </c>
      <c r="B6988" s="278">
        <v>2258.15</v>
      </c>
    </row>
    <row r="6989" spans="1:2" x14ac:dyDescent="0.25">
      <c r="A6989" s="277" t="s">
        <v>2220</v>
      </c>
      <c r="B6989" s="278">
        <v>2608.66</v>
      </c>
    </row>
    <row r="6990" spans="1:2" x14ac:dyDescent="0.25">
      <c r="A6990" s="277" t="s">
        <v>14909</v>
      </c>
      <c r="B6990" s="278">
        <v>2608.66</v>
      </c>
    </row>
    <row r="6991" spans="1:2" x14ac:dyDescent="0.25">
      <c r="A6991" s="277" t="s">
        <v>2221</v>
      </c>
      <c r="B6991" s="278">
        <v>3066.74</v>
      </c>
    </row>
    <row r="6992" spans="1:2" x14ac:dyDescent="0.25">
      <c r="A6992" s="277" t="s">
        <v>14910</v>
      </c>
      <c r="B6992" s="278">
        <v>3066.74</v>
      </c>
    </row>
    <row r="6993" spans="1:2" x14ac:dyDescent="0.25">
      <c r="A6993" s="277" t="s">
        <v>2222</v>
      </c>
      <c r="B6993" s="278">
        <v>4080.69</v>
      </c>
    </row>
    <row r="6994" spans="1:2" x14ac:dyDescent="0.25">
      <c r="A6994" s="277" t="s">
        <v>14911</v>
      </c>
      <c r="B6994" s="278">
        <v>4080.69</v>
      </c>
    </row>
    <row r="6995" spans="1:2" x14ac:dyDescent="0.25">
      <c r="A6995" s="277" t="s">
        <v>7657</v>
      </c>
      <c r="B6995" s="278">
        <v>358.58</v>
      </c>
    </row>
    <row r="6996" spans="1:2" x14ac:dyDescent="0.25">
      <c r="A6996" s="277" t="s">
        <v>14912</v>
      </c>
      <c r="B6996" s="278">
        <v>358.58</v>
      </c>
    </row>
    <row r="6997" spans="1:2" x14ac:dyDescent="0.25">
      <c r="A6997" s="277" t="s">
        <v>7658</v>
      </c>
      <c r="B6997" s="278">
        <v>358.7</v>
      </c>
    </row>
    <row r="6998" spans="1:2" x14ac:dyDescent="0.25">
      <c r="A6998" s="277" t="s">
        <v>14913</v>
      </c>
      <c r="B6998" s="278">
        <v>358.7</v>
      </c>
    </row>
    <row r="6999" spans="1:2" x14ac:dyDescent="0.25">
      <c r="A6999" s="277" t="s">
        <v>7659</v>
      </c>
      <c r="B6999" s="278">
        <v>414.05</v>
      </c>
    </row>
    <row r="7000" spans="1:2" x14ac:dyDescent="0.25">
      <c r="A7000" s="277" t="s">
        <v>14914</v>
      </c>
      <c r="B7000" s="278">
        <v>414.05</v>
      </c>
    </row>
    <row r="7001" spans="1:2" x14ac:dyDescent="0.25">
      <c r="A7001" s="277" t="s">
        <v>7660</v>
      </c>
      <c r="B7001" s="278">
        <v>484.27</v>
      </c>
    </row>
    <row r="7002" spans="1:2" x14ac:dyDescent="0.25">
      <c r="A7002" s="277" t="s">
        <v>14915</v>
      </c>
      <c r="B7002" s="278">
        <v>484.27</v>
      </c>
    </row>
    <row r="7003" spans="1:2" x14ac:dyDescent="0.25">
      <c r="A7003" s="277" t="s">
        <v>7661</v>
      </c>
      <c r="B7003" s="278">
        <v>600.98</v>
      </c>
    </row>
    <row r="7004" spans="1:2" x14ac:dyDescent="0.25">
      <c r="A7004" s="277" t="s">
        <v>14916</v>
      </c>
      <c r="B7004" s="278">
        <v>600.98</v>
      </c>
    </row>
    <row r="7005" spans="1:2" x14ac:dyDescent="0.25">
      <c r="A7005" s="277" t="s">
        <v>7662</v>
      </c>
      <c r="B7005" s="278">
        <v>678.45</v>
      </c>
    </row>
    <row r="7006" spans="1:2" x14ac:dyDescent="0.25">
      <c r="A7006" s="277" t="s">
        <v>14917</v>
      </c>
      <c r="B7006" s="278">
        <v>678.45</v>
      </c>
    </row>
    <row r="7007" spans="1:2" x14ac:dyDescent="0.25">
      <c r="A7007" s="277" t="s">
        <v>7663</v>
      </c>
      <c r="B7007" s="278">
        <v>907</v>
      </c>
    </row>
    <row r="7008" spans="1:2" x14ac:dyDescent="0.25">
      <c r="A7008" s="277" t="s">
        <v>14918</v>
      </c>
      <c r="B7008" s="278">
        <v>907</v>
      </c>
    </row>
    <row r="7009" spans="1:2" x14ac:dyDescent="0.25">
      <c r="A7009" s="277" t="s">
        <v>7664</v>
      </c>
      <c r="B7009" s="278">
        <v>991.95</v>
      </c>
    </row>
    <row r="7010" spans="1:2" x14ac:dyDescent="0.25">
      <c r="A7010" s="277" t="s">
        <v>14919</v>
      </c>
      <c r="B7010" s="278">
        <v>991.95</v>
      </c>
    </row>
    <row r="7011" spans="1:2" x14ac:dyDescent="0.25">
      <c r="A7011" s="277" t="s">
        <v>7665</v>
      </c>
      <c r="B7011" s="278">
        <v>1135.3900000000001</v>
      </c>
    </row>
    <row r="7012" spans="1:2" x14ac:dyDescent="0.25">
      <c r="A7012" s="277" t="s">
        <v>14920</v>
      </c>
      <c r="B7012" s="278">
        <v>1135.3900000000001</v>
      </c>
    </row>
    <row r="7013" spans="1:2" x14ac:dyDescent="0.25">
      <c r="A7013" s="277" t="s">
        <v>7666</v>
      </c>
      <c r="B7013" s="278">
        <v>1219.49</v>
      </c>
    </row>
    <row r="7014" spans="1:2" x14ac:dyDescent="0.25">
      <c r="A7014" s="277" t="s">
        <v>14921</v>
      </c>
      <c r="B7014" s="278">
        <v>1219.49</v>
      </c>
    </row>
    <row r="7015" spans="1:2" x14ac:dyDescent="0.25">
      <c r="A7015" s="277" t="s">
        <v>7667</v>
      </c>
      <c r="B7015" s="278">
        <v>1618.83</v>
      </c>
    </row>
    <row r="7016" spans="1:2" x14ac:dyDescent="0.25">
      <c r="A7016" s="277" t="s">
        <v>14922</v>
      </c>
      <c r="B7016" s="278">
        <v>1618.83</v>
      </c>
    </row>
    <row r="7017" spans="1:2" x14ac:dyDescent="0.25">
      <c r="A7017" s="277" t="s">
        <v>7668</v>
      </c>
      <c r="B7017" s="278">
        <v>2363.6</v>
      </c>
    </row>
    <row r="7018" spans="1:2" x14ac:dyDescent="0.25">
      <c r="A7018" s="277" t="s">
        <v>14923</v>
      </c>
      <c r="B7018" s="278">
        <v>2363.6</v>
      </c>
    </row>
    <row r="7019" spans="1:2" x14ac:dyDescent="0.25">
      <c r="A7019" s="277" t="s">
        <v>7669</v>
      </c>
      <c r="B7019" s="278">
        <v>2768.43</v>
      </c>
    </row>
    <row r="7020" spans="1:2" x14ac:dyDescent="0.25">
      <c r="A7020" s="277" t="s">
        <v>14924</v>
      </c>
      <c r="B7020" s="278">
        <v>2768.43</v>
      </c>
    </row>
    <row r="7021" spans="1:2" x14ac:dyDescent="0.25">
      <c r="A7021" s="277" t="s">
        <v>7670</v>
      </c>
      <c r="B7021" s="278">
        <v>3291.84</v>
      </c>
    </row>
    <row r="7022" spans="1:2" x14ac:dyDescent="0.25">
      <c r="A7022" s="277" t="s">
        <v>14925</v>
      </c>
      <c r="B7022" s="278">
        <v>3291.84</v>
      </c>
    </row>
    <row r="7023" spans="1:2" x14ac:dyDescent="0.25">
      <c r="A7023" s="277" t="s">
        <v>7671</v>
      </c>
      <c r="B7023" s="278">
        <v>3858.83</v>
      </c>
    </row>
    <row r="7024" spans="1:2" x14ac:dyDescent="0.25">
      <c r="A7024" s="277" t="s">
        <v>14926</v>
      </c>
      <c r="B7024" s="278">
        <v>3858.83</v>
      </c>
    </row>
    <row r="7025" spans="1:2" x14ac:dyDescent="0.25">
      <c r="A7025" s="277" t="s">
        <v>7672</v>
      </c>
      <c r="B7025" s="278">
        <v>5402.51</v>
      </c>
    </row>
    <row r="7026" spans="1:2" x14ac:dyDescent="0.25">
      <c r="A7026" s="277" t="s">
        <v>14927</v>
      </c>
      <c r="B7026" s="278">
        <v>5402.51</v>
      </c>
    </row>
    <row r="7027" spans="1:2" x14ac:dyDescent="0.25">
      <c r="A7027" s="277" t="s">
        <v>7673</v>
      </c>
      <c r="B7027" s="278">
        <v>1190.03</v>
      </c>
    </row>
    <row r="7028" spans="1:2" x14ac:dyDescent="0.25">
      <c r="A7028" s="277" t="s">
        <v>14928</v>
      </c>
      <c r="B7028" s="278">
        <v>1190.03</v>
      </c>
    </row>
    <row r="7029" spans="1:2" x14ac:dyDescent="0.25">
      <c r="A7029" s="277" t="s">
        <v>7674</v>
      </c>
      <c r="B7029" s="278">
        <v>1324.56</v>
      </c>
    </row>
    <row r="7030" spans="1:2" x14ac:dyDescent="0.25">
      <c r="A7030" s="277" t="s">
        <v>14929</v>
      </c>
      <c r="B7030" s="278">
        <v>1324.56</v>
      </c>
    </row>
    <row r="7031" spans="1:2" x14ac:dyDescent="0.25">
      <c r="A7031" s="277" t="s">
        <v>7675</v>
      </c>
      <c r="B7031" s="278">
        <v>1634.57</v>
      </c>
    </row>
    <row r="7032" spans="1:2" x14ac:dyDescent="0.25">
      <c r="A7032" s="277" t="s">
        <v>14930</v>
      </c>
      <c r="B7032" s="278">
        <v>1634.57</v>
      </c>
    </row>
    <row r="7033" spans="1:2" x14ac:dyDescent="0.25">
      <c r="A7033" s="277" t="s">
        <v>7676</v>
      </c>
      <c r="B7033" s="278">
        <v>1974.71</v>
      </c>
    </row>
    <row r="7034" spans="1:2" x14ac:dyDescent="0.25">
      <c r="A7034" s="277" t="s">
        <v>14931</v>
      </c>
      <c r="B7034" s="278">
        <v>1974.71</v>
      </c>
    </row>
    <row r="7035" spans="1:2" x14ac:dyDescent="0.25">
      <c r="A7035" s="277" t="s">
        <v>7677</v>
      </c>
      <c r="B7035" s="278">
        <v>2334.9299999999998</v>
      </c>
    </row>
    <row r="7036" spans="1:2" x14ac:dyDescent="0.25">
      <c r="A7036" s="277" t="s">
        <v>14932</v>
      </c>
      <c r="B7036" s="278">
        <v>2334.9299999999998</v>
      </c>
    </row>
    <row r="7037" spans="1:2" x14ac:dyDescent="0.25">
      <c r="A7037" s="277" t="s">
        <v>7678</v>
      </c>
      <c r="B7037" s="278">
        <v>2792.77</v>
      </c>
    </row>
    <row r="7038" spans="1:2" x14ac:dyDescent="0.25">
      <c r="A7038" s="277" t="s">
        <v>14933</v>
      </c>
      <c r="B7038" s="278">
        <v>2792.77</v>
      </c>
    </row>
    <row r="7039" spans="1:2" x14ac:dyDescent="0.25">
      <c r="A7039" s="277" t="s">
        <v>7679</v>
      </c>
      <c r="B7039" s="278">
        <v>3323.61</v>
      </c>
    </row>
    <row r="7040" spans="1:2" x14ac:dyDescent="0.25">
      <c r="A7040" s="277" t="s">
        <v>14934</v>
      </c>
      <c r="B7040" s="278">
        <v>3323.61</v>
      </c>
    </row>
    <row r="7041" spans="1:2" x14ac:dyDescent="0.25">
      <c r="A7041" s="277" t="s">
        <v>7680</v>
      </c>
      <c r="B7041" s="278">
        <v>3739.82</v>
      </c>
    </row>
    <row r="7042" spans="1:2" x14ac:dyDescent="0.25">
      <c r="A7042" s="277" t="s">
        <v>14935</v>
      </c>
      <c r="B7042" s="278">
        <v>3739.82</v>
      </c>
    </row>
    <row r="7043" spans="1:2" x14ac:dyDescent="0.25">
      <c r="A7043" s="277" t="s">
        <v>7681</v>
      </c>
      <c r="B7043" s="278">
        <v>4581.49</v>
      </c>
    </row>
    <row r="7044" spans="1:2" x14ac:dyDescent="0.25">
      <c r="A7044" s="277" t="s">
        <v>14936</v>
      </c>
      <c r="B7044" s="278">
        <v>4581.49</v>
      </c>
    </row>
    <row r="7045" spans="1:2" x14ac:dyDescent="0.25">
      <c r="A7045" s="277" t="s">
        <v>7682</v>
      </c>
      <c r="B7045" s="278">
        <v>4882.6400000000003</v>
      </c>
    </row>
    <row r="7046" spans="1:2" x14ac:dyDescent="0.25">
      <c r="A7046" s="277" t="s">
        <v>14937</v>
      </c>
      <c r="B7046" s="278">
        <v>4882.6400000000003</v>
      </c>
    </row>
    <row r="7047" spans="1:2" x14ac:dyDescent="0.25">
      <c r="A7047" s="277" t="s">
        <v>7683</v>
      </c>
      <c r="B7047" s="278">
        <v>5913.93</v>
      </c>
    </row>
    <row r="7048" spans="1:2" x14ac:dyDescent="0.25">
      <c r="A7048" s="277" t="s">
        <v>14938</v>
      </c>
      <c r="B7048" s="278">
        <v>5913.93</v>
      </c>
    </row>
    <row r="7049" spans="1:2" x14ac:dyDescent="0.25">
      <c r="A7049" s="277" t="s">
        <v>7684</v>
      </c>
      <c r="B7049" s="278">
        <v>13147.65</v>
      </c>
    </row>
    <row r="7050" spans="1:2" x14ac:dyDescent="0.25">
      <c r="A7050" s="277" t="s">
        <v>14939</v>
      </c>
      <c r="B7050" s="278">
        <v>13147.65</v>
      </c>
    </row>
    <row r="7051" spans="1:2" x14ac:dyDescent="0.25">
      <c r="A7051" s="277" t="s">
        <v>7685</v>
      </c>
      <c r="B7051" s="278">
        <v>16694.72</v>
      </c>
    </row>
    <row r="7052" spans="1:2" x14ac:dyDescent="0.25">
      <c r="A7052" s="277" t="s">
        <v>14940</v>
      </c>
      <c r="B7052" s="278">
        <v>16694.72</v>
      </c>
    </row>
    <row r="7053" spans="1:2" x14ac:dyDescent="0.25">
      <c r="A7053" s="277" t="s">
        <v>7686</v>
      </c>
      <c r="B7053" s="278">
        <v>24251.68</v>
      </c>
    </row>
    <row r="7054" spans="1:2" x14ac:dyDescent="0.25">
      <c r="A7054" s="277" t="s">
        <v>14941</v>
      </c>
      <c r="B7054" s="278">
        <v>24251.68</v>
      </c>
    </row>
    <row r="7055" spans="1:2" x14ac:dyDescent="0.25">
      <c r="A7055" s="277" t="s">
        <v>7687</v>
      </c>
      <c r="B7055" s="278">
        <v>25159.94</v>
      </c>
    </row>
    <row r="7056" spans="1:2" x14ac:dyDescent="0.25">
      <c r="A7056" s="277" t="s">
        <v>14942</v>
      </c>
      <c r="B7056" s="278">
        <v>25159.94</v>
      </c>
    </row>
    <row r="7057" spans="1:2" x14ac:dyDescent="0.25">
      <c r="A7057" s="277" t="s">
        <v>7688</v>
      </c>
      <c r="B7057" s="278">
        <v>36085.42</v>
      </c>
    </row>
    <row r="7058" spans="1:2" x14ac:dyDescent="0.25">
      <c r="A7058" s="277" t="s">
        <v>14943</v>
      </c>
      <c r="B7058" s="278">
        <v>36085.42</v>
      </c>
    </row>
    <row r="7059" spans="1:2" x14ac:dyDescent="0.25">
      <c r="A7059" s="277" t="s">
        <v>7689</v>
      </c>
      <c r="B7059" s="278">
        <v>1190.03</v>
      </c>
    </row>
    <row r="7060" spans="1:2" x14ac:dyDescent="0.25">
      <c r="A7060" s="277" t="s">
        <v>14944</v>
      </c>
      <c r="B7060" s="278">
        <v>1190.03</v>
      </c>
    </row>
    <row r="7061" spans="1:2" x14ac:dyDescent="0.25">
      <c r="A7061" s="277" t="s">
        <v>7690</v>
      </c>
      <c r="B7061" s="278">
        <v>1324.56</v>
      </c>
    </row>
    <row r="7062" spans="1:2" x14ac:dyDescent="0.25">
      <c r="A7062" s="277" t="s">
        <v>14945</v>
      </c>
      <c r="B7062" s="278">
        <v>1324.56</v>
      </c>
    </row>
    <row r="7063" spans="1:2" x14ac:dyDescent="0.25">
      <c r="A7063" s="277" t="s">
        <v>7691</v>
      </c>
      <c r="B7063" s="278">
        <v>1634.57</v>
      </c>
    </row>
    <row r="7064" spans="1:2" x14ac:dyDescent="0.25">
      <c r="A7064" s="277" t="s">
        <v>14946</v>
      </c>
      <c r="B7064" s="278">
        <v>1634.57</v>
      </c>
    </row>
    <row r="7065" spans="1:2" x14ac:dyDescent="0.25">
      <c r="A7065" s="277" t="s">
        <v>7692</v>
      </c>
      <c r="B7065" s="278">
        <v>1975.48</v>
      </c>
    </row>
    <row r="7066" spans="1:2" x14ac:dyDescent="0.25">
      <c r="A7066" s="277" t="s">
        <v>14947</v>
      </c>
      <c r="B7066" s="278">
        <v>1975.48</v>
      </c>
    </row>
    <row r="7067" spans="1:2" x14ac:dyDescent="0.25">
      <c r="A7067" s="277" t="s">
        <v>7693</v>
      </c>
      <c r="B7067" s="278">
        <v>2388.62</v>
      </c>
    </row>
    <row r="7068" spans="1:2" x14ac:dyDescent="0.25">
      <c r="A7068" s="277" t="s">
        <v>14948</v>
      </c>
      <c r="B7068" s="278">
        <v>2388.62</v>
      </c>
    </row>
    <row r="7069" spans="1:2" x14ac:dyDescent="0.25">
      <c r="A7069" s="277" t="s">
        <v>7694</v>
      </c>
      <c r="B7069" s="278">
        <v>2903.74</v>
      </c>
    </row>
    <row r="7070" spans="1:2" x14ac:dyDescent="0.25">
      <c r="A7070" s="277" t="s">
        <v>14949</v>
      </c>
      <c r="B7070" s="278">
        <v>2903.74</v>
      </c>
    </row>
    <row r="7071" spans="1:2" x14ac:dyDescent="0.25">
      <c r="A7071" s="277" t="s">
        <v>7695</v>
      </c>
      <c r="B7071" s="278">
        <v>3371.06</v>
      </c>
    </row>
    <row r="7072" spans="1:2" x14ac:dyDescent="0.25">
      <c r="A7072" s="277" t="s">
        <v>14950</v>
      </c>
      <c r="B7072" s="278">
        <v>3371.06</v>
      </c>
    </row>
    <row r="7073" spans="1:2" x14ac:dyDescent="0.25">
      <c r="A7073" s="277" t="s">
        <v>7696</v>
      </c>
      <c r="B7073" s="278">
        <v>3965.63</v>
      </c>
    </row>
    <row r="7074" spans="1:2" x14ac:dyDescent="0.25">
      <c r="A7074" s="277" t="s">
        <v>14951</v>
      </c>
      <c r="B7074" s="278">
        <v>3965.63</v>
      </c>
    </row>
    <row r="7075" spans="1:2" x14ac:dyDescent="0.25">
      <c r="A7075" s="277" t="s">
        <v>7697</v>
      </c>
      <c r="B7075" s="278">
        <v>4858.8100000000004</v>
      </c>
    </row>
    <row r="7076" spans="1:2" x14ac:dyDescent="0.25">
      <c r="A7076" s="277" t="s">
        <v>14952</v>
      </c>
      <c r="B7076" s="278">
        <v>4858.8100000000004</v>
      </c>
    </row>
    <row r="7077" spans="1:2" x14ac:dyDescent="0.25">
      <c r="A7077" s="277" t="s">
        <v>7698</v>
      </c>
      <c r="B7077" s="278">
        <v>5636.48</v>
      </c>
    </row>
    <row r="7078" spans="1:2" x14ac:dyDescent="0.25">
      <c r="A7078" s="277" t="s">
        <v>14953</v>
      </c>
      <c r="B7078" s="278">
        <v>5636.48</v>
      </c>
    </row>
    <row r="7079" spans="1:2" x14ac:dyDescent="0.25">
      <c r="A7079" s="277" t="s">
        <v>7699</v>
      </c>
      <c r="B7079" s="278">
        <v>7741.12</v>
      </c>
    </row>
    <row r="7080" spans="1:2" x14ac:dyDescent="0.25">
      <c r="A7080" s="277" t="s">
        <v>14954</v>
      </c>
      <c r="B7080" s="278">
        <v>7741.12</v>
      </c>
    </row>
    <row r="7081" spans="1:2" x14ac:dyDescent="0.25">
      <c r="A7081" s="277" t="s">
        <v>7700</v>
      </c>
      <c r="B7081" s="278">
        <v>13503.19</v>
      </c>
    </row>
    <row r="7082" spans="1:2" x14ac:dyDescent="0.25">
      <c r="A7082" s="277" t="s">
        <v>14955</v>
      </c>
      <c r="B7082" s="278">
        <v>13503.19</v>
      </c>
    </row>
    <row r="7083" spans="1:2" x14ac:dyDescent="0.25">
      <c r="A7083" s="277" t="s">
        <v>7701</v>
      </c>
      <c r="B7083" s="278">
        <v>24272.720000000001</v>
      </c>
    </row>
    <row r="7084" spans="1:2" x14ac:dyDescent="0.25">
      <c r="A7084" s="277" t="s">
        <v>14956</v>
      </c>
      <c r="B7084" s="278">
        <v>24272.720000000001</v>
      </c>
    </row>
    <row r="7085" spans="1:2" x14ac:dyDescent="0.25">
      <c r="A7085" s="277" t="s">
        <v>7702</v>
      </c>
      <c r="B7085" s="278">
        <v>32161.45</v>
      </c>
    </row>
    <row r="7086" spans="1:2" x14ac:dyDescent="0.25">
      <c r="A7086" s="277" t="s">
        <v>14957</v>
      </c>
      <c r="B7086" s="278">
        <v>32161.45</v>
      </c>
    </row>
    <row r="7087" spans="1:2" x14ac:dyDescent="0.25">
      <c r="A7087" s="277" t="s">
        <v>7703</v>
      </c>
      <c r="B7087" s="278">
        <v>44166.81</v>
      </c>
    </row>
    <row r="7088" spans="1:2" x14ac:dyDescent="0.25">
      <c r="A7088" s="277" t="s">
        <v>14958</v>
      </c>
      <c r="B7088" s="278">
        <v>44166.81</v>
      </c>
    </row>
    <row r="7089" spans="1:2" x14ac:dyDescent="0.25">
      <c r="A7089" s="277" t="s">
        <v>7704</v>
      </c>
      <c r="B7089" s="278">
        <v>26223.51</v>
      </c>
    </row>
    <row r="7090" spans="1:2" x14ac:dyDescent="0.25">
      <c r="A7090" s="277" t="s">
        <v>14959</v>
      </c>
      <c r="B7090" s="278">
        <v>26223.51</v>
      </c>
    </row>
    <row r="7091" spans="1:2" x14ac:dyDescent="0.25">
      <c r="A7091" s="277" t="s">
        <v>7705</v>
      </c>
      <c r="B7091" s="278">
        <v>32161.45</v>
      </c>
    </row>
    <row r="7092" spans="1:2" x14ac:dyDescent="0.25">
      <c r="A7092" s="277" t="s">
        <v>14960</v>
      </c>
      <c r="B7092" s="278">
        <v>32161.45</v>
      </c>
    </row>
    <row r="7093" spans="1:2" x14ac:dyDescent="0.25">
      <c r="A7093" s="277" t="s">
        <v>7706</v>
      </c>
      <c r="B7093" s="278">
        <v>47740.23</v>
      </c>
    </row>
    <row r="7094" spans="1:2" x14ac:dyDescent="0.25">
      <c r="A7094" s="277" t="s">
        <v>14961</v>
      </c>
      <c r="B7094" s="278">
        <v>47740.23</v>
      </c>
    </row>
    <row r="7095" spans="1:2" x14ac:dyDescent="0.25">
      <c r="A7095" s="277" t="s">
        <v>7707</v>
      </c>
      <c r="B7095" s="278">
        <v>33431.129999999997</v>
      </c>
    </row>
    <row r="7096" spans="1:2" x14ac:dyDescent="0.25">
      <c r="A7096" s="277" t="s">
        <v>14962</v>
      </c>
      <c r="B7096" s="278">
        <v>33431.129999999997</v>
      </c>
    </row>
    <row r="7097" spans="1:2" x14ac:dyDescent="0.25">
      <c r="A7097" s="277" t="s">
        <v>7708</v>
      </c>
      <c r="B7097" s="278">
        <v>42235.040000000001</v>
      </c>
    </row>
    <row r="7098" spans="1:2" x14ac:dyDescent="0.25">
      <c r="A7098" s="277" t="s">
        <v>14963</v>
      </c>
      <c r="B7098" s="278">
        <v>42235.040000000001</v>
      </c>
    </row>
    <row r="7099" spans="1:2" x14ac:dyDescent="0.25">
      <c r="A7099" s="277" t="s">
        <v>7709</v>
      </c>
      <c r="B7099" s="278">
        <v>51764.17</v>
      </c>
    </row>
    <row r="7100" spans="1:2" x14ac:dyDescent="0.25">
      <c r="A7100" s="277" t="s">
        <v>14964</v>
      </c>
      <c r="B7100" s="278">
        <v>51764.17</v>
      </c>
    </row>
    <row r="7101" spans="1:2" x14ac:dyDescent="0.25">
      <c r="A7101" s="277" t="s">
        <v>7710</v>
      </c>
      <c r="B7101" s="278">
        <v>48725.17</v>
      </c>
    </row>
    <row r="7102" spans="1:2" x14ac:dyDescent="0.25">
      <c r="A7102" s="277" t="s">
        <v>14965</v>
      </c>
      <c r="B7102" s="278">
        <v>48725.17</v>
      </c>
    </row>
    <row r="7103" spans="1:2" x14ac:dyDescent="0.25">
      <c r="A7103" s="277" t="s">
        <v>7711</v>
      </c>
      <c r="B7103" s="278">
        <v>56838.1</v>
      </c>
    </row>
    <row r="7104" spans="1:2" x14ac:dyDescent="0.25">
      <c r="A7104" s="277" t="s">
        <v>14966</v>
      </c>
      <c r="B7104" s="278">
        <v>56838.1</v>
      </c>
    </row>
    <row r="7105" spans="1:2" x14ac:dyDescent="0.25">
      <c r="A7105" s="277" t="s">
        <v>7712</v>
      </c>
      <c r="B7105" s="278">
        <v>71187.33</v>
      </c>
    </row>
    <row r="7106" spans="1:2" x14ac:dyDescent="0.25">
      <c r="A7106" s="277" t="s">
        <v>14967</v>
      </c>
      <c r="B7106" s="278">
        <v>71187.33</v>
      </c>
    </row>
    <row r="7107" spans="1:2" x14ac:dyDescent="0.25">
      <c r="A7107" s="277" t="s">
        <v>7713</v>
      </c>
      <c r="B7107" s="278">
        <v>858.21</v>
      </c>
    </row>
    <row r="7108" spans="1:2" x14ac:dyDescent="0.25">
      <c r="A7108" s="277" t="s">
        <v>14968</v>
      </c>
      <c r="B7108" s="278">
        <v>858.21</v>
      </c>
    </row>
    <row r="7109" spans="1:2" x14ac:dyDescent="0.25">
      <c r="A7109" s="277" t="s">
        <v>7714</v>
      </c>
      <c r="B7109" s="278">
        <v>938.39</v>
      </c>
    </row>
    <row r="7110" spans="1:2" x14ac:dyDescent="0.25">
      <c r="A7110" s="277" t="s">
        <v>14969</v>
      </c>
      <c r="B7110" s="278">
        <v>938.39</v>
      </c>
    </row>
    <row r="7111" spans="1:2" x14ac:dyDescent="0.25">
      <c r="A7111" s="277" t="s">
        <v>7715</v>
      </c>
      <c r="B7111" s="278">
        <v>1141.94</v>
      </c>
    </row>
    <row r="7112" spans="1:2" x14ac:dyDescent="0.25">
      <c r="A7112" s="277" t="s">
        <v>14970</v>
      </c>
      <c r="B7112" s="278">
        <v>1141.94</v>
      </c>
    </row>
    <row r="7113" spans="1:2" x14ac:dyDescent="0.25">
      <c r="A7113" s="277" t="s">
        <v>7716</v>
      </c>
      <c r="B7113" s="278">
        <v>1386.3</v>
      </c>
    </row>
    <row r="7114" spans="1:2" x14ac:dyDescent="0.25">
      <c r="A7114" s="277" t="s">
        <v>14971</v>
      </c>
      <c r="B7114" s="278">
        <v>1386.3</v>
      </c>
    </row>
    <row r="7115" spans="1:2" x14ac:dyDescent="0.25">
      <c r="A7115" s="277" t="s">
        <v>7717</v>
      </c>
      <c r="B7115" s="278">
        <v>1641.83</v>
      </c>
    </row>
    <row r="7116" spans="1:2" x14ac:dyDescent="0.25">
      <c r="A7116" s="277" t="s">
        <v>14972</v>
      </c>
      <c r="B7116" s="278">
        <v>1641.83</v>
      </c>
    </row>
    <row r="7117" spans="1:2" x14ac:dyDescent="0.25">
      <c r="A7117" s="277" t="s">
        <v>7718</v>
      </c>
      <c r="B7117" s="278">
        <v>1972.23</v>
      </c>
    </row>
    <row r="7118" spans="1:2" x14ac:dyDescent="0.25">
      <c r="A7118" s="277" t="s">
        <v>14973</v>
      </c>
      <c r="B7118" s="278">
        <v>1972.23</v>
      </c>
    </row>
    <row r="7119" spans="1:2" x14ac:dyDescent="0.25">
      <c r="A7119" s="277" t="s">
        <v>7719</v>
      </c>
      <c r="B7119" s="278">
        <v>2274.4499999999998</v>
      </c>
    </row>
    <row r="7120" spans="1:2" x14ac:dyDescent="0.25">
      <c r="A7120" s="277" t="s">
        <v>14974</v>
      </c>
      <c r="B7120" s="278">
        <v>2274.4499999999998</v>
      </c>
    </row>
    <row r="7121" spans="1:2" x14ac:dyDescent="0.25">
      <c r="A7121" s="277" t="s">
        <v>7720</v>
      </c>
      <c r="B7121" s="278">
        <v>2586</v>
      </c>
    </row>
    <row r="7122" spans="1:2" x14ac:dyDescent="0.25">
      <c r="A7122" s="277" t="s">
        <v>14975</v>
      </c>
      <c r="B7122" s="278">
        <v>2586</v>
      </c>
    </row>
    <row r="7123" spans="1:2" x14ac:dyDescent="0.25">
      <c r="A7123" s="277" t="s">
        <v>7721</v>
      </c>
      <c r="B7123" s="278">
        <v>3094.95</v>
      </c>
    </row>
    <row r="7124" spans="1:2" x14ac:dyDescent="0.25">
      <c r="A7124" s="277" t="s">
        <v>14976</v>
      </c>
      <c r="B7124" s="278">
        <v>3094.95</v>
      </c>
    </row>
    <row r="7125" spans="1:2" x14ac:dyDescent="0.25">
      <c r="A7125" s="277" t="s">
        <v>7722</v>
      </c>
      <c r="B7125" s="278">
        <v>3334.21</v>
      </c>
    </row>
    <row r="7126" spans="1:2" x14ac:dyDescent="0.25">
      <c r="A7126" s="277" t="s">
        <v>14977</v>
      </c>
      <c r="B7126" s="278">
        <v>3334.21</v>
      </c>
    </row>
    <row r="7127" spans="1:2" x14ac:dyDescent="0.25">
      <c r="A7127" s="277" t="s">
        <v>7723</v>
      </c>
      <c r="B7127" s="278">
        <v>4085.48</v>
      </c>
    </row>
    <row r="7128" spans="1:2" x14ac:dyDescent="0.25">
      <c r="A7128" s="277" t="s">
        <v>14978</v>
      </c>
      <c r="B7128" s="278">
        <v>4085.48</v>
      </c>
    </row>
    <row r="7129" spans="1:2" x14ac:dyDescent="0.25">
      <c r="A7129" s="277" t="s">
        <v>7724</v>
      </c>
      <c r="B7129" s="278">
        <v>8181.29</v>
      </c>
    </row>
    <row r="7130" spans="1:2" x14ac:dyDescent="0.25">
      <c r="A7130" s="277" t="s">
        <v>14979</v>
      </c>
      <c r="B7130" s="278">
        <v>8181.29</v>
      </c>
    </row>
    <row r="7131" spans="1:2" x14ac:dyDescent="0.25">
      <c r="A7131" s="277" t="s">
        <v>7725</v>
      </c>
      <c r="B7131" s="278">
        <v>10358.91</v>
      </c>
    </row>
    <row r="7132" spans="1:2" x14ac:dyDescent="0.25">
      <c r="A7132" s="277" t="s">
        <v>14980</v>
      </c>
      <c r="B7132" s="278">
        <v>10358.91</v>
      </c>
    </row>
    <row r="7133" spans="1:2" x14ac:dyDescent="0.25">
      <c r="A7133" s="277" t="s">
        <v>7726</v>
      </c>
      <c r="B7133" s="278">
        <v>15954.25</v>
      </c>
    </row>
    <row r="7134" spans="1:2" x14ac:dyDescent="0.25">
      <c r="A7134" s="277" t="s">
        <v>14981</v>
      </c>
      <c r="B7134" s="278">
        <v>15954.25</v>
      </c>
    </row>
    <row r="7135" spans="1:2" x14ac:dyDescent="0.25">
      <c r="A7135" s="277" t="s">
        <v>7727</v>
      </c>
      <c r="B7135" s="278">
        <v>16793.48</v>
      </c>
    </row>
    <row r="7136" spans="1:2" x14ac:dyDescent="0.25">
      <c r="A7136" s="277" t="s">
        <v>14982</v>
      </c>
      <c r="B7136" s="278">
        <v>16793.48</v>
      </c>
    </row>
    <row r="7137" spans="1:2" x14ac:dyDescent="0.25">
      <c r="A7137" s="277" t="s">
        <v>7728</v>
      </c>
      <c r="B7137" s="278">
        <v>23097.66</v>
      </c>
    </row>
    <row r="7138" spans="1:2" x14ac:dyDescent="0.25">
      <c r="A7138" s="277" t="s">
        <v>14983</v>
      </c>
      <c r="B7138" s="278">
        <v>23097.66</v>
      </c>
    </row>
    <row r="7139" spans="1:2" x14ac:dyDescent="0.25">
      <c r="A7139" s="277" t="s">
        <v>7729</v>
      </c>
      <c r="B7139" s="278">
        <v>858.21</v>
      </c>
    </row>
    <row r="7140" spans="1:2" x14ac:dyDescent="0.25">
      <c r="A7140" s="277" t="s">
        <v>14984</v>
      </c>
      <c r="B7140" s="278">
        <v>858.21</v>
      </c>
    </row>
    <row r="7141" spans="1:2" x14ac:dyDescent="0.25">
      <c r="A7141" s="277" t="s">
        <v>7730</v>
      </c>
      <c r="B7141" s="278">
        <v>938.39</v>
      </c>
    </row>
    <row r="7142" spans="1:2" x14ac:dyDescent="0.25">
      <c r="A7142" s="277" t="s">
        <v>14985</v>
      </c>
      <c r="B7142" s="278">
        <v>938.39</v>
      </c>
    </row>
    <row r="7143" spans="1:2" x14ac:dyDescent="0.25">
      <c r="A7143" s="277" t="s">
        <v>7731</v>
      </c>
      <c r="B7143" s="278">
        <v>1141.94</v>
      </c>
    </row>
    <row r="7144" spans="1:2" x14ac:dyDescent="0.25">
      <c r="A7144" s="277" t="s">
        <v>14986</v>
      </c>
      <c r="B7144" s="278">
        <v>1141.94</v>
      </c>
    </row>
    <row r="7145" spans="1:2" x14ac:dyDescent="0.25">
      <c r="A7145" s="277" t="s">
        <v>7732</v>
      </c>
      <c r="B7145" s="278">
        <v>1386.7</v>
      </c>
    </row>
    <row r="7146" spans="1:2" x14ac:dyDescent="0.25">
      <c r="A7146" s="277" t="s">
        <v>14987</v>
      </c>
      <c r="B7146" s="278">
        <v>1386.7</v>
      </c>
    </row>
    <row r="7147" spans="1:2" x14ac:dyDescent="0.25">
      <c r="A7147" s="277" t="s">
        <v>7733</v>
      </c>
      <c r="B7147" s="278">
        <v>1668.7</v>
      </c>
    </row>
    <row r="7148" spans="1:2" x14ac:dyDescent="0.25">
      <c r="A7148" s="277" t="s">
        <v>14988</v>
      </c>
      <c r="B7148" s="278">
        <v>1668.7</v>
      </c>
    </row>
    <row r="7149" spans="1:2" x14ac:dyDescent="0.25">
      <c r="A7149" s="277" t="s">
        <v>7734</v>
      </c>
      <c r="B7149" s="278">
        <v>1994.26</v>
      </c>
    </row>
    <row r="7150" spans="1:2" x14ac:dyDescent="0.25">
      <c r="A7150" s="277" t="s">
        <v>14989</v>
      </c>
      <c r="B7150" s="278">
        <v>1994.26</v>
      </c>
    </row>
    <row r="7151" spans="1:2" x14ac:dyDescent="0.25">
      <c r="A7151" s="277" t="s">
        <v>7735</v>
      </c>
      <c r="B7151" s="278">
        <v>2298.16</v>
      </c>
    </row>
    <row r="7152" spans="1:2" x14ac:dyDescent="0.25">
      <c r="A7152" s="277" t="s">
        <v>14990</v>
      </c>
      <c r="B7152" s="278">
        <v>2298.16</v>
      </c>
    </row>
    <row r="7153" spans="1:2" x14ac:dyDescent="0.25">
      <c r="A7153" s="277" t="s">
        <v>7736</v>
      </c>
      <c r="B7153" s="278">
        <v>2698.88</v>
      </c>
    </row>
    <row r="7154" spans="1:2" x14ac:dyDescent="0.25">
      <c r="A7154" s="277" t="s">
        <v>14991</v>
      </c>
      <c r="B7154" s="278">
        <v>2698.88</v>
      </c>
    </row>
    <row r="7155" spans="1:2" x14ac:dyDescent="0.25">
      <c r="A7155" s="277" t="s">
        <v>7737</v>
      </c>
      <c r="B7155" s="278">
        <v>3236.07</v>
      </c>
    </row>
    <row r="7156" spans="1:2" x14ac:dyDescent="0.25">
      <c r="A7156" s="277" t="s">
        <v>14992</v>
      </c>
      <c r="B7156" s="278">
        <v>3236.07</v>
      </c>
    </row>
    <row r="7157" spans="1:2" x14ac:dyDescent="0.25">
      <c r="A7157" s="277" t="s">
        <v>7738</v>
      </c>
      <c r="B7157" s="278">
        <v>3708.64</v>
      </c>
    </row>
    <row r="7158" spans="1:2" x14ac:dyDescent="0.25">
      <c r="A7158" s="277" t="s">
        <v>14993</v>
      </c>
      <c r="B7158" s="278">
        <v>3708.64</v>
      </c>
    </row>
    <row r="7159" spans="1:2" x14ac:dyDescent="0.25">
      <c r="A7159" s="277" t="s">
        <v>7739</v>
      </c>
      <c r="B7159" s="278">
        <v>5085.83</v>
      </c>
    </row>
    <row r="7160" spans="1:2" x14ac:dyDescent="0.25">
      <c r="A7160" s="277" t="s">
        <v>14994</v>
      </c>
      <c r="B7160" s="278">
        <v>5085.83</v>
      </c>
    </row>
    <row r="7161" spans="1:2" x14ac:dyDescent="0.25">
      <c r="A7161" s="277" t="s">
        <v>7740</v>
      </c>
      <c r="B7161" s="278">
        <v>8783.34</v>
      </c>
    </row>
    <row r="7162" spans="1:2" x14ac:dyDescent="0.25">
      <c r="A7162" s="277" t="s">
        <v>14995</v>
      </c>
      <c r="B7162" s="278">
        <v>8783.34</v>
      </c>
    </row>
    <row r="7163" spans="1:2" x14ac:dyDescent="0.25">
      <c r="A7163" s="277" t="s">
        <v>7741</v>
      </c>
      <c r="B7163" s="278">
        <v>884.93</v>
      </c>
    </row>
    <row r="7164" spans="1:2" x14ac:dyDescent="0.25">
      <c r="A7164" s="277" t="s">
        <v>14996</v>
      </c>
      <c r="B7164" s="278">
        <v>884.93</v>
      </c>
    </row>
    <row r="7165" spans="1:2" x14ac:dyDescent="0.25">
      <c r="A7165" s="277" t="s">
        <v>7742</v>
      </c>
      <c r="B7165" s="278">
        <v>973.66</v>
      </c>
    </row>
    <row r="7166" spans="1:2" x14ac:dyDescent="0.25">
      <c r="A7166" s="277" t="s">
        <v>14997</v>
      </c>
      <c r="B7166" s="278">
        <v>973.66</v>
      </c>
    </row>
    <row r="7167" spans="1:2" x14ac:dyDescent="0.25">
      <c r="A7167" s="277" t="s">
        <v>7743</v>
      </c>
      <c r="B7167" s="278">
        <v>1188</v>
      </c>
    </row>
    <row r="7168" spans="1:2" x14ac:dyDescent="0.25">
      <c r="A7168" s="277" t="s">
        <v>14998</v>
      </c>
      <c r="B7168" s="278">
        <v>1188</v>
      </c>
    </row>
    <row r="7169" spans="1:2" x14ac:dyDescent="0.25">
      <c r="A7169" s="277" t="s">
        <v>7744</v>
      </c>
      <c r="B7169" s="278">
        <v>1450.45</v>
      </c>
    </row>
    <row r="7170" spans="1:2" x14ac:dyDescent="0.25">
      <c r="A7170" s="277" t="s">
        <v>14999</v>
      </c>
      <c r="B7170" s="278">
        <v>1450.45</v>
      </c>
    </row>
    <row r="7171" spans="1:2" x14ac:dyDescent="0.25">
      <c r="A7171" s="277" t="s">
        <v>7745</v>
      </c>
      <c r="B7171" s="278">
        <v>1730.02</v>
      </c>
    </row>
    <row r="7172" spans="1:2" x14ac:dyDescent="0.25">
      <c r="A7172" s="277" t="s">
        <v>15000</v>
      </c>
      <c r="B7172" s="278">
        <v>1730.02</v>
      </c>
    </row>
    <row r="7173" spans="1:2" x14ac:dyDescent="0.25">
      <c r="A7173" s="277" t="s">
        <v>7746</v>
      </c>
      <c r="B7173" s="278">
        <v>2093.12</v>
      </c>
    </row>
    <row r="7174" spans="1:2" x14ac:dyDescent="0.25">
      <c r="A7174" s="277" t="s">
        <v>15001</v>
      </c>
      <c r="B7174" s="278">
        <v>2093.12</v>
      </c>
    </row>
    <row r="7175" spans="1:2" x14ac:dyDescent="0.25">
      <c r="A7175" s="277" t="s">
        <v>7747</v>
      </c>
      <c r="B7175" s="278">
        <v>2438.71</v>
      </c>
    </row>
    <row r="7176" spans="1:2" x14ac:dyDescent="0.25">
      <c r="A7176" s="277" t="s">
        <v>15002</v>
      </c>
      <c r="B7176" s="278">
        <v>2438.71</v>
      </c>
    </row>
    <row r="7177" spans="1:2" x14ac:dyDescent="0.25">
      <c r="A7177" s="277" t="s">
        <v>7748</v>
      </c>
      <c r="B7177" s="278">
        <v>2766.54</v>
      </c>
    </row>
    <row r="7178" spans="1:2" x14ac:dyDescent="0.25">
      <c r="A7178" s="277" t="s">
        <v>15003</v>
      </c>
      <c r="B7178" s="278">
        <v>2766.54</v>
      </c>
    </row>
    <row r="7179" spans="1:2" x14ac:dyDescent="0.25">
      <c r="A7179" s="277" t="s">
        <v>7749</v>
      </c>
      <c r="B7179" s="278">
        <v>3333.4</v>
      </c>
    </row>
    <row r="7180" spans="1:2" x14ac:dyDescent="0.25">
      <c r="A7180" s="277" t="s">
        <v>15004</v>
      </c>
      <c r="B7180" s="278">
        <v>3333.4</v>
      </c>
    </row>
    <row r="7181" spans="1:2" x14ac:dyDescent="0.25">
      <c r="A7181" s="277" t="s">
        <v>7750</v>
      </c>
      <c r="B7181" s="278">
        <v>3601.99</v>
      </c>
    </row>
    <row r="7182" spans="1:2" x14ac:dyDescent="0.25">
      <c r="A7182" s="277" t="s">
        <v>15005</v>
      </c>
      <c r="B7182" s="278">
        <v>3601.99</v>
      </c>
    </row>
    <row r="7183" spans="1:2" x14ac:dyDescent="0.25">
      <c r="A7183" s="277" t="s">
        <v>7751</v>
      </c>
      <c r="B7183" s="278">
        <v>4454.71</v>
      </c>
    </row>
    <row r="7184" spans="1:2" x14ac:dyDescent="0.25">
      <c r="A7184" s="277" t="s">
        <v>15006</v>
      </c>
      <c r="B7184" s="278">
        <v>4454.71</v>
      </c>
    </row>
    <row r="7185" spans="1:2" x14ac:dyDescent="0.25">
      <c r="A7185" s="277" t="s">
        <v>7752</v>
      </c>
      <c r="B7185" s="278">
        <v>8741.4</v>
      </c>
    </row>
    <row r="7186" spans="1:2" x14ac:dyDescent="0.25">
      <c r="A7186" s="277" t="s">
        <v>15007</v>
      </c>
      <c r="B7186" s="278">
        <v>8741.4</v>
      </c>
    </row>
    <row r="7187" spans="1:2" x14ac:dyDescent="0.25">
      <c r="A7187" s="277" t="s">
        <v>7753</v>
      </c>
      <c r="B7187" s="278">
        <v>11058.91</v>
      </c>
    </row>
    <row r="7188" spans="1:2" x14ac:dyDescent="0.25">
      <c r="A7188" s="277" t="s">
        <v>15008</v>
      </c>
      <c r="B7188" s="278">
        <v>11058.91</v>
      </c>
    </row>
    <row r="7189" spans="1:2" x14ac:dyDescent="0.25">
      <c r="A7189" s="277" t="s">
        <v>7754</v>
      </c>
      <c r="B7189" s="278">
        <v>16821.32</v>
      </c>
    </row>
    <row r="7190" spans="1:2" x14ac:dyDescent="0.25">
      <c r="A7190" s="277" t="s">
        <v>15009</v>
      </c>
      <c r="B7190" s="278">
        <v>16821.32</v>
      </c>
    </row>
    <row r="7191" spans="1:2" x14ac:dyDescent="0.25">
      <c r="A7191" s="277" t="s">
        <v>7755</v>
      </c>
      <c r="B7191" s="278">
        <v>17869</v>
      </c>
    </row>
    <row r="7192" spans="1:2" x14ac:dyDescent="0.25">
      <c r="A7192" s="277" t="s">
        <v>15010</v>
      </c>
      <c r="B7192" s="278">
        <v>17869</v>
      </c>
    </row>
    <row r="7193" spans="1:2" x14ac:dyDescent="0.25">
      <c r="A7193" s="277" t="s">
        <v>7756</v>
      </c>
      <c r="B7193" s="278">
        <v>24685.16</v>
      </c>
    </row>
    <row r="7194" spans="1:2" x14ac:dyDescent="0.25">
      <c r="A7194" s="277" t="s">
        <v>15011</v>
      </c>
      <c r="B7194" s="278">
        <v>24685.16</v>
      </c>
    </row>
    <row r="7195" spans="1:2" x14ac:dyDescent="0.25">
      <c r="A7195" s="277" t="s">
        <v>7757</v>
      </c>
      <c r="B7195" s="278">
        <v>884.93</v>
      </c>
    </row>
    <row r="7196" spans="1:2" x14ac:dyDescent="0.25">
      <c r="A7196" s="277" t="s">
        <v>15012</v>
      </c>
      <c r="B7196" s="278">
        <v>884.93</v>
      </c>
    </row>
    <row r="7197" spans="1:2" x14ac:dyDescent="0.25">
      <c r="A7197" s="277" t="s">
        <v>7758</v>
      </c>
      <c r="B7197" s="278">
        <v>973.66</v>
      </c>
    </row>
    <row r="7198" spans="1:2" x14ac:dyDescent="0.25">
      <c r="A7198" s="277" t="s">
        <v>15013</v>
      </c>
      <c r="B7198" s="278">
        <v>973.66</v>
      </c>
    </row>
    <row r="7199" spans="1:2" x14ac:dyDescent="0.25">
      <c r="A7199" s="277" t="s">
        <v>7759</v>
      </c>
      <c r="B7199" s="278">
        <v>1188</v>
      </c>
    </row>
    <row r="7200" spans="1:2" x14ac:dyDescent="0.25">
      <c r="A7200" s="277" t="s">
        <v>15014</v>
      </c>
      <c r="B7200" s="278">
        <v>1188</v>
      </c>
    </row>
    <row r="7201" spans="1:2" x14ac:dyDescent="0.25">
      <c r="A7201" s="277" t="s">
        <v>7760</v>
      </c>
      <c r="B7201" s="278">
        <v>1450.85</v>
      </c>
    </row>
    <row r="7202" spans="1:2" x14ac:dyDescent="0.25">
      <c r="A7202" s="277" t="s">
        <v>15015</v>
      </c>
      <c r="B7202" s="278">
        <v>1450.85</v>
      </c>
    </row>
    <row r="7203" spans="1:2" x14ac:dyDescent="0.25">
      <c r="A7203" s="277" t="s">
        <v>7761</v>
      </c>
      <c r="B7203" s="278">
        <v>1756.89</v>
      </c>
    </row>
    <row r="7204" spans="1:2" x14ac:dyDescent="0.25">
      <c r="A7204" s="277" t="s">
        <v>15016</v>
      </c>
      <c r="B7204" s="278">
        <v>1756.89</v>
      </c>
    </row>
    <row r="7205" spans="1:2" x14ac:dyDescent="0.25">
      <c r="A7205" s="277" t="s">
        <v>7762</v>
      </c>
      <c r="B7205" s="278">
        <v>2115.16</v>
      </c>
    </row>
    <row r="7206" spans="1:2" x14ac:dyDescent="0.25">
      <c r="A7206" s="277" t="s">
        <v>15017</v>
      </c>
      <c r="B7206" s="278">
        <v>2115.16</v>
      </c>
    </row>
    <row r="7207" spans="1:2" x14ac:dyDescent="0.25">
      <c r="A7207" s="277" t="s">
        <v>7763</v>
      </c>
      <c r="B7207" s="278">
        <v>2462.44</v>
      </c>
    </row>
    <row r="7208" spans="1:2" x14ac:dyDescent="0.25">
      <c r="A7208" s="277" t="s">
        <v>15018</v>
      </c>
      <c r="B7208" s="278">
        <v>2462.44</v>
      </c>
    </row>
    <row r="7209" spans="1:2" x14ac:dyDescent="0.25">
      <c r="A7209" s="277" t="s">
        <v>7764</v>
      </c>
      <c r="B7209" s="278">
        <v>2879.42</v>
      </c>
    </row>
    <row r="7210" spans="1:2" x14ac:dyDescent="0.25">
      <c r="A7210" s="277" t="s">
        <v>15019</v>
      </c>
      <c r="B7210" s="278">
        <v>2879.42</v>
      </c>
    </row>
    <row r="7211" spans="1:2" x14ac:dyDescent="0.25">
      <c r="A7211" s="277" t="s">
        <v>7765</v>
      </c>
      <c r="B7211" s="278">
        <v>3474.53</v>
      </c>
    </row>
    <row r="7212" spans="1:2" x14ac:dyDescent="0.25">
      <c r="A7212" s="277" t="s">
        <v>15020</v>
      </c>
      <c r="B7212" s="278">
        <v>3474.53</v>
      </c>
    </row>
    <row r="7213" spans="1:2" x14ac:dyDescent="0.25">
      <c r="A7213" s="277" t="s">
        <v>7766</v>
      </c>
      <c r="B7213" s="278">
        <v>3976.39</v>
      </c>
    </row>
    <row r="7214" spans="1:2" x14ac:dyDescent="0.25">
      <c r="A7214" s="277" t="s">
        <v>15021</v>
      </c>
      <c r="B7214" s="278">
        <v>3976.39</v>
      </c>
    </row>
    <row r="7215" spans="1:2" x14ac:dyDescent="0.25">
      <c r="A7215" s="277" t="s">
        <v>7767</v>
      </c>
      <c r="B7215" s="278">
        <v>5450.1</v>
      </c>
    </row>
    <row r="7216" spans="1:2" x14ac:dyDescent="0.25">
      <c r="A7216" s="277" t="s">
        <v>15022</v>
      </c>
      <c r="B7216" s="278">
        <v>5450.1</v>
      </c>
    </row>
    <row r="7217" spans="1:2" x14ac:dyDescent="0.25">
      <c r="A7217" s="277" t="s">
        <v>7768</v>
      </c>
      <c r="B7217" s="278">
        <v>9338.49</v>
      </c>
    </row>
    <row r="7218" spans="1:2" x14ac:dyDescent="0.25">
      <c r="A7218" s="277" t="s">
        <v>15023</v>
      </c>
      <c r="B7218" s="278">
        <v>9338.49</v>
      </c>
    </row>
    <row r="7219" spans="1:2" x14ac:dyDescent="0.25">
      <c r="A7219" s="277" t="s">
        <v>7769</v>
      </c>
      <c r="B7219" s="278">
        <v>293.37</v>
      </c>
    </row>
    <row r="7220" spans="1:2" x14ac:dyDescent="0.25">
      <c r="A7220" s="277" t="s">
        <v>15024</v>
      </c>
      <c r="B7220" s="278">
        <v>293.37</v>
      </c>
    </row>
    <row r="7221" spans="1:2" x14ac:dyDescent="0.25">
      <c r="A7221" s="277" t="s">
        <v>7770</v>
      </c>
      <c r="B7221" s="278">
        <v>309.56</v>
      </c>
    </row>
    <row r="7222" spans="1:2" x14ac:dyDescent="0.25">
      <c r="A7222" s="277" t="s">
        <v>15025</v>
      </c>
      <c r="B7222" s="278">
        <v>309.56</v>
      </c>
    </row>
    <row r="7223" spans="1:2" x14ac:dyDescent="0.25">
      <c r="A7223" s="277" t="s">
        <v>7771</v>
      </c>
      <c r="B7223" s="278">
        <v>395.17</v>
      </c>
    </row>
    <row r="7224" spans="1:2" x14ac:dyDescent="0.25">
      <c r="A7224" s="277" t="s">
        <v>15026</v>
      </c>
      <c r="B7224" s="278">
        <v>395.17</v>
      </c>
    </row>
    <row r="7225" spans="1:2" x14ac:dyDescent="0.25">
      <c r="A7225" s="277" t="s">
        <v>7772</v>
      </c>
      <c r="B7225" s="278">
        <v>513.01</v>
      </c>
    </row>
    <row r="7226" spans="1:2" x14ac:dyDescent="0.25">
      <c r="A7226" s="277" t="s">
        <v>15027</v>
      </c>
      <c r="B7226" s="278">
        <v>513.01</v>
      </c>
    </row>
    <row r="7227" spans="1:2" x14ac:dyDescent="0.25">
      <c r="A7227" s="277" t="s">
        <v>7773</v>
      </c>
      <c r="B7227" s="278">
        <v>657.18</v>
      </c>
    </row>
    <row r="7228" spans="1:2" x14ac:dyDescent="0.25">
      <c r="A7228" s="277" t="s">
        <v>15028</v>
      </c>
      <c r="B7228" s="278">
        <v>657.18</v>
      </c>
    </row>
    <row r="7229" spans="1:2" x14ac:dyDescent="0.25">
      <c r="A7229" s="277" t="s">
        <v>7774</v>
      </c>
      <c r="B7229" s="278">
        <v>788.09</v>
      </c>
    </row>
    <row r="7230" spans="1:2" x14ac:dyDescent="0.25">
      <c r="A7230" s="277" t="s">
        <v>15029</v>
      </c>
      <c r="B7230" s="278">
        <v>788.09</v>
      </c>
    </row>
    <row r="7231" spans="1:2" x14ac:dyDescent="0.25">
      <c r="A7231" s="277" t="s">
        <v>7775</v>
      </c>
      <c r="B7231" s="278">
        <v>925.41</v>
      </c>
    </row>
    <row r="7232" spans="1:2" x14ac:dyDescent="0.25">
      <c r="A7232" s="277" t="s">
        <v>15030</v>
      </c>
      <c r="B7232" s="278">
        <v>925.41</v>
      </c>
    </row>
    <row r="7233" spans="1:2" x14ac:dyDescent="0.25">
      <c r="A7233" s="277" t="s">
        <v>7776</v>
      </c>
      <c r="B7233" s="278">
        <v>1019.45</v>
      </c>
    </row>
    <row r="7234" spans="1:2" x14ac:dyDescent="0.25">
      <c r="A7234" s="277" t="s">
        <v>15031</v>
      </c>
      <c r="B7234" s="278">
        <v>1019.45</v>
      </c>
    </row>
    <row r="7235" spans="1:2" x14ac:dyDescent="0.25">
      <c r="A7235" s="277" t="s">
        <v>7777</v>
      </c>
      <c r="B7235" s="278">
        <v>1190.71</v>
      </c>
    </row>
    <row r="7236" spans="1:2" x14ac:dyDescent="0.25">
      <c r="A7236" s="277" t="s">
        <v>15032</v>
      </c>
      <c r="B7236" s="278">
        <v>1190.71</v>
      </c>
    </row>
    <row r="7237" spans="1:2" x14ac:dyDescent="0.25">
      <c r="A7237" s="277" t="s">
        <v>7778</v>
      </c>
      <c r="B7237" s="278">
        <v>1335.66</v>
      </c>
    </row>
    <row r="7238" spans="1:2" x14ac:dyDescent="0.25">
      <c r="A7238" s="277" t="s">
        <v>15033</v>
      </c>
      <c r="B7238" s="278">
        <v>1335.66</v>
      </c>
    </row>
    <row r="7239" spans="1:2" x14ac:dyDescent="0.25">
      <c r="A7239" s="277" t="s">
        <v>7779</v>
      </c>
      <c r="B7239" s="278">
        <v>1727.76</v>
      </c>
    </row>
    <row r="7240" spans="1:2" x14ac:dyDescent="0.25">
      <c r="A7240" s="277" t="s">
        <v>15034</v>
      </c>
      <c r="B7240" s="278">
        <v>1727.76</v>
      </c>
    </row>
    <row r="7241" spans="1:2" x14ac:dyDescent="0.25">
      <c r="A7241" s="277" t="s">
        <v>7780</v>
      </c>
      <c r="B7241" s="278">
        <v>2342.0300000000002</v>
      </c>
    </row>
    <row r="7242" spans="1:2" x14ac:dyDescent="0.25">
      <c r="A7242" s="277" t="s">
        <v>15035</v>
      </c>
      <c r="B7242" s="278">
        <v>2342.0300000000002</v>
      </c>
    </row>
    <row r="7243" spans="1:2" x14ac:dyDescent="0.25">
      <c r="A7243" s="277" t="s">
        <v>7781</v>
      </c>
      <c r="B7243" s="278">
        <v>2799.26</v>
      </c>
    </row>
    <row r="7244" spans="1:2" x14ac:dyDescent="0.25">
      <c r="A7244" s="277" t="s">
        <v>15036</v>
      </c>
      <c r="B7244" s="278">
        <v>2799.26</v>
      </c>
    </row>
    <row r="7245" spans="1:2" x14ac:dyDescent="0.25">
      <c r="A7245" s="277" t="s">
        <v>7782</v>
      </c>
      <c r="B7245" s="278">
        <v>4316.22</v>
      </c>
    </row>
    <row r="7246" spans="1:2" x14ac:dyDescent="0.25">
      <c r="A7246" s="277" t="s">
        <v>15037</v>
      </c>
      <c r="B7246" s="278">
        <v>4316.22</v>
      </c>
    </row>
    <row r="7247" spans="1:2" x14ac:dyDescent="0.25">
      <c r="A7247" s="277" t="s">
        <v>7783</v>
      </c>
      <c r="B7247" s="278">
        <v>5086.13</v>
      </c>
    </row>
    <row r="7248" spans="1:2" x14ac:dyDescent="0.25">
      <c r="A7248" s="277" t="s">
        <v>15038</v>
      </c>
      <c r="B7248" s="278">
        <v>5086.13</v>
      </c>
    </row>
    <row r="7249" spans="1:2" x14ac:dyDescent="0.25">
      <c r="A7249" s="277" t="s">
        <v>7784</v>
      </c>
      <c r="B7249" s="278">
        <v>6764.11</v>
      </c>
    </row>
    <row r="7250" spans="1:2" x14ac:dyDescent="0.25">
      <c r="A7250" s="277" t="s">
        <v>15039</v>
      </c>
      <c r="B7250" s="278">
        <v>6764.11</v>
      </c>
    </row>
    <row r="7251" spans="1:2" x14ac:dyDescent="0.25">
      <c r="A7251" s="277" t="s">
        <v>7785</v>
      </c>
      <c r="B7251" s="278">
        <v>293.37</v>
      </c>
    </row>
    <row r="7252" spans="1:2" x14ac:dyDescent="0.25">
      <c r="A7252" s="277" t="s">
        <v>15040</v>
      </c>
      <c r="B7252" s="278">
        <v>293.37</v>
      </c>
    </row>
    <row r="7253" spans="1:2" x14ac:dyDescent="0.25">
      <c r="A7253" s="277" t="s">
        <v>7786</v>
      </c>
      <c r="B7253" s="278">
        <v>310.01</v>
      </c>
    </row>
    <row r="7254" spans="1:2" x14ac:dyDescent="0.25">
      <c r="A7254" s="277" t="s">
        <v>15041</v>
      </c>
      <c r="B7254" s="278">
        <v>310.01</v>
      </c>
    </row>
    <row r="7255" spans="1:2" x14ac:dyDescent="0.25">
      <c r="A7255" s="277" t="s">
        <v>7787</v>
      </c>
      <c r="B7255" s="278">
        <v>395.17</v>
      </c>
    </row>
    <row r="7256" spans="1:2" x14ac:dyDescent="0.25">
      <c r="A7256" s="277" t="s">
        <v>15042</v>
      </c>
      <c r="B7256" s="278">
        <v>395.17</v>
      </c>
    </row>
    <row r="7257" spans="1:2" x14ac:dyDescent="0.25">
      <c r="A7257" s="277" t="s">
        <v>7788</v>
      </c>
      <c r="B7257" s="278">
        <v>513.01</v>
      </c>
    </row>
    <row r="7258" spans="1:2" x14ac:dyDescent="0.25">
      <c r="A7258" s="277" t="s">
        <v>15043</v>
      </c>
      <c r="B7258" s="278">
        <v>513.01</v>
      </c>
    </row>
    <row r="7259" spans="1:2" x14ac:dyDescent="0.25">
      <c r="A7259" s="277" t="s">
        <v>7789</v>
      </c>
      <c r="B7259" s="278">
        <v>657.22</v>
      </c>
    </row>
    <row r="7260" spans="1:2" x14ac:dyDescent="0.25">
      <c r="A7260" s="277" t="s">
        <v>15044</v>
      </c>
      <c r="B7260" s="278">
        <v>657.22</v>
      </c>
    </row>
    <row r="7261" spans="1:2" x14ac:dyDescent="0.25">
      <c r="A7261" s="277" t="s">
        <v>7790</v>
      </c>
      <c r="B7261" s="278">
        <v>788.09</v>
      </c>
    </row>
    <row r="7262" spans="1:2" x14ac:dyDescent="0.25">
      <c r="A7262" s="277" t="s">
        <v>15045</v>
      </c>
      <c r="B7262" s="278">
        <v>788.09</v>
      </c>
    </row>
    <row r="7263" spans="1:2" x14ac:dyDescent="0.25">
      <c r="A7263" s="277" t="s">
        <v>7791</v>
      </c>
      <c r="B7263" s="278">
        <v>925.4</v>
      </c>
    </row>
    <row r="7264" spans="1:2" x14ac:dyDescent="0.25">
      <c r="A7264" s="277" t="s">
        <v>15046</v>
      </c>
      <c r="B7264" s="278">
        <v>925.4</v>
      </c>
    </row>
    <row r="7265" spans="1:2" x14ac:dyDescent="0.25">
      <c r="A7265" s="277" t="s">
        <v>7792</v>
      </c>
      <c r="B7265" s="278">
        <v>1019.45</v>
      </c>
    </row>
    <row r="7266" spans="1:2" x14ac:dyDescent="0.25">
      <c r="A7266" s="277" t="s">
        <v>15047</v>
      </c>
      <c r="B7266" s="278">
        <v>1019.45</v>
      </c>
    </row>
    <row r="7267" spans="1:2" x14ac:dyDescent="0.25">
      <c r="A7267" s="277" t="s">
        <v>7793</v>
      </c>
      <c r="B7267" s="278">
        <v>1190.72</v>
      </c>
    </row>
    <row r="7268" spans="1:2" x14ac:dyDescent="0.25">
      <c r="A7268" s="277" t="s">
        <v>15048</v>
      </c>
      <c r="B7268" s="278">
        <v>1190.72</v>
      </c>
    </row>
    <row r="7269" spans="1:2" x14ac:dyDescent="0.25">
      <c r="A7269" s="277" t="s">
        <v>7794</v>
      </c>
      <c r="B7269" s="278">
        <v>1335.67</v>
      </c>
    </row>
    <row r="7270" spans="1:2" x14ac:dyDescent="0.25">
      <c r="A7270" s="277" t="s">
        <v>15049</v>
      </c>
      <c r="B7270" s="278">
        <v>1335.67</v>
      </c>
    </row>
    <row r="7271" spans="1:2" x14ac:dyDescent="0.25">
      <c r="A7271" s="277" t="s">
        <v>7795</v>
      </c>
      <c r="B7271" s="278">
        <v>1896.28</v>
      </c>
    </row>
    <row r="7272" spans="1:2" x14ac:dyDescent="0.25">
      <c r="A7272" s="277" t="s">
        <v>15050</v>
      </c>
      <c r="B7272" s="278">
        <v>1896.28</v>
      </c>
    </row>
    <row r="7273" spans="1:2" x14ac:dyDescent="0.25">
      <c r="A7273" s="277" t="s">
        <v>7796</v>
      </c>
      <c r="B7273" s="278">
        <v>3033.43</v>
      </c>
    </row>
    <row r="7274" spans="1:2" x14ac:dyDescent="0.25">
      <c r="A7274" s="277" t="s">
        <v>15051</v>
      </c>
      <c r="B7274" s="278">
        <v>3033.43</v>
      </c>
    </row>
    <row r="7275" spans="1:2" x14ac:dyDescent="0.25">
      <c r="A7275" s="277" t="s">
        <v>7797</v>
      </c>
      <c r="B7275" s="278">
        <v>19894.080000000002</v>
      </c>
    </row>
    <row r="7276" spans="1:2" x14ac:dyDescent="0.25">
      <c r="A7276" s="277" t="s">
        <v>15052</v>
      </c>
      <c r="B7276" s="278">
        <v>19894.080000000002</v>
      </c>
    </row>
    <row r="7277" spans="1:2" x14ac:dyDescent="0.25">
      <c r="A7277" s="277" t="s">
        <v>7798</v>
      </c>
      <c r="B7277" s="278">
        <v>21516.720000000001</v>
      </c>
    </row>
    <row r="7278" spans="1:2" x14ac:dyDescent="0.25">
      <c r="A7278" s="277" t="s">
        <v>15053</v>
      </c>
      <c r="B7278" s="278">
        <v>21516.720000000001</v>
      </c>
    </row>
    <row r="7279" spans="1:2" x14ac:dyDescent="0.25">
      <c r="A7279" s="277" t="s">
        <v>7799</v>
      </c>
      <c r="B7279" s="278">
        <v>18333.04</v>
      </c>
    </row>
    <row r="7280" spans="1:2" x14ac:dyDescent="0.25">
      <c r="A7280" s="277" t="s">
        <v>15054</v>
      </c>
      <c r="B7280" s="278">
        <v>18333.04</v>
      </c>
    </row>
    <row r="7281" spans="1:2" x14ac:dyDescent="0.25">
      <c r="A7281" s="277" t="s">
        <v>7800</v>
      </c>
      <c r="B7281" s="278">
        <v>22462.16</v>
      </c>
    </row>
    <row r="7282" spans="1:2" x14ac:dyDescent="0.25">
      <c r="A7282" s="277" t="s">
        <v>15055</v>
      </c>
      <c r="B7282" s="278">
        <v>22462.16</v>
      </c>
    </row>
    <row r="7283" spans="1:2" x14ac:dyDescent="0.25">
      <c r="A7283" s="277" t="s">
        <v>11587</v>
      </c>
      <c r="B7283" s="278">
        <v>1208.06</v>
      </c>
    </row>
    <row r="7284" spans="1:2" x14ac:dyDescent="0.25">
      <c r="A7284" s="277" t="s">
        <v>15056</v>
      </c>
      <c r="B7284" s="278">
        <v>1208.06</v>
      </c>
    </row>
    <row r="7285" spans="1:2" x14ac:dyDescent="0.25">
      <c r="A7285" s="277" t="s">
        <v>11602</v>
      </c>
      <c r="B7285" s="278">
        <v>1344.29</v>
      </c>
    </row>
    <row r="7286" spans="1:2" x14ac:dyDescent="0.25">
      <c r="A7286" s="277" t="s">
        <v>15057</v>
      </c>
      <c r="B7286" s="278">
        <v>1344.29</v>
      </c>
    </row>
    <row r="7287" spans="1:2" x14ac:dyDescent="0.25">
      <c r="A7287" s="277" t="s">
        <v>11603</v>
      </c>
      <c r="B7287" s="278">
        <v>1661.85</v>
      </c>
    </row>
    <row r="7288" spans="1:2" x14ac:dyDescent="0.25">
      <c r="A7288" s="277" t="s">
        <v>15058</v>
      </c>
      <c r="B7288" s="278">
        <v>1661.85</v>
      </c>
    </row>
    <row r="7289" spans="1:2" x14ac:dyDescent="0.25">
      <c r="A7289" s="277" t="s">
        <v>11604</v>
      </c>
      <c r="B7289" s="278">
        <v>2000.22</v>
      </c>
    </row>
    <row r="7290" spans="1:2" x14ac:dyDescent="0.25">
      <c r="A7290" s="277" t="s">
        <v>15059</v>
      </c>
      <c r="B7290" s="278">
        <v>2000.22</v>
      </c>
    </row>
    <row r="7291" spans="1:2" x14ac:dyDescent="0.25">
      <c r="A7291" s="277" t="s">
        <v>11586</v>
      </c>
      <c r="B7291" s="278">
        <v>2378.19</v>
      </c>
    </row>
    <row r="7292" spans="1:2" x14ac:dyDescent="0.25">
      <c r="A7292" s="277" t="s">
        <v>15060</v>
      </c>
      <c r="B7292" s="278">
        <v>2378.19</v>
      </c>
    </row>
    <row r="7293" spans="1:2" x14ac:dyDescent="0.25">
      <c r="A7293" s="277" t="s">
        <v>11585</v>
      </c>
      <c r="B7293" s="278">
        <v>2906.31</v>
      </c>
    </row>
    <row r="7294" spans="1:2" x14ac:dyDescent="0.25">
      <c r="A7294" s="277" t="s">
        <v>15061</v>
      </c>
      <c r="B7294" s="278">
        <v>2906.31</v>
      </c>
    </row>
    <row r="7295" spans="1:2" x14ac:dyDescent="0.25">
      <c r="A7295" s="277" t="s">
        <v>11584</v>
      </c>
      <c r="B7295" s="278">
        <v>3395.96</v>
      </c>
    </row>
    <row r="7296" spans="1:2" x14ac:dyDescent="0.25">
      <c r="A7296" s="277" t="s">
        <v>15062</v>
      </c>
      <c r="B7296" s="278">
        <v>3395.96</v>
      </c>
    </row>
    <row r="7297" spans="1:2" x14ac:dyDescent="0.25">
      <c r="A7297" s="277" t="s">
        <v>11583</v>
      </c>
      <c r="B7297" s="278">
        <v>3832.97</v>
      </c>
    </row>
    <row r="7298" spans="1:2" x14ac:dyDescent="0.25">
      <c r="A7298" s="277" t="s">
        <v>15063</v>
      </c>
      <c r="B7298" s="278">
        <v>3832.97</v>
      </c>
    </row>
    <row r="7299" spans="1:2" x14ac:dyDescent="0.25">
      <c r="A7299" s="277" t="s">
        <v>11582</v>
      </c>
      <c r="B7299" s="278">
        <v>4673.6899999999996</v>
      </c>
    </row>
    <row r="7300" spans="1:2" x14ac:dyDescent="0.25">
      <c r="A7300" s="277" t="s">
        <v>15064</v>
      </c>
      <c r="B7300" s="278">
        <v>4673.6899999999996</v>
      </c>
    </row>
    <row r="7301" spans="1:2" x14ac:dyDescent="0.25">
      <c r="A7301" s="277" t="s">
        <v>11581</v>
      </c>
      <c r="B7301" s="278">
        <v>4987.72</v>
      </c>
    </row>
    <row r="7302" spans="1:2" x14ac:dyDescent="0.25">
      <c r="A7302" s="277" t="s">
        <v>15065</v>
      </c>
      <c r="B7302" s="278">
        <v>4987.72</v>
      </c>
    </row>
    <row r="7303" spans="1:2" x14ac:dyDescent="0.25">
      <c r="A7303" s="277" t="s">
        <v>11580</v>
      </c>
      <c r="B7303" s="278">
        <v>6071.6</v>
      </c>
    </row>
    <row r="7304" spans="1:2" x14ac:dyDescent="0.25">
      <c r="A7304" s="277" t="s">
        <v>15066</v>
      </c>
      <c r="B7304" s="278">
        <v>6071.6</v>
      </c>
    </row>
    <row r="7305" spans="1:2" x14ac:dyDescent="0.25">
      <c r="A7305" s="277" t="s">
        <v>11605</v>
      </c>
      <c r="B7305" s="278">
        <v>13335.2</v>
      </c>
    </row>
    <row r="7306" spans="1:2" x14ac:dyDescent="0.25">
      <c r="A7306" s="277" t="s">
        <v>15067</v>
      </c>
      <c r="B7306" s="278">
        <v>13335.2</v>
      </c>
    </row>
    <row r="7307" spans="1:2" x14ac:dyDescent="0.25">
      <c r="A7307" s="277" t="s">
        <v>11606</v>
      </c>
      <c r="B7307" s="278">
        <v>16925.580000000002</v>
      </c>
    </row>
    <row r="7308" spans="1:2" x14ac:dyDescent="0.25">
      <c r="A7308" s="277" t="s">
        <v>15068</v>
      </c>
      <c r="B7308" s="278">
        <v>16925.580000000002</v>
      </c>
    </row>
    <row r="7309" spans="1:2" x14ac:dyDescent="0.25">
      <c r="A7309" s="277" t="s">
        <v>11579</v>
      </c>
      <c r="B7309" s="278">
        <v>24529.86</v>
      </c>
    </row>
    <row r="7310" spans="1:2" x14ac:dyDescent="0.25">
      <c r="A7310" s="277" t="s">
        <v>15069</v>
      </c>
      <c r="B7310" s="278">
        <v>24529.86</v>
      </c>
    </row>
    <row r="7311" spans="1:2" x14ac:dyDescent="0.25">
      <c r="A7311" s="277" t="s">
        <v>11578</v>
      </c>
      <c r="B7311" s="278">
        <v>25494.28</v>
      </c>
    </row>
    <row r="7312" spans="1:2" x14ac:dyDescent="0.25">
      <c r="A7312" s="277" t="s">
        <v>15070</v>
      </c>
      <c r="B7312" s="278">
        <v>25494.28</v>
      </c>
    </row>
    <row r="7313" spans="1:2" x14ac:dyDescent="0.25">
      <c r="A7313" s="277" t="s">
        <v>11607</v>
      </c>
      <c r="B7313" s="278">
        <v>36537.74</v>
      </c>
    </row>
    <row r="7314" spans="1:2" x14ac:dyDescent="0.25">
      <c r="A7314" s="277" t="s">
        <v>15071</v>
      </c>
      <c r="B7314" s="278">
        <v>36537.74</v>
      </c>
    </row>
    <row r="7315" spans="1:2" x14ac:dyDescent="0.25">
      <c r="A7315" s="277" t="s">
        <v>11577</v>
      </c>
      <c r="B7315" s="278">
        <v>1208.06</v>
      </c>
    </row>
    <row r="7316" spans="1:2" x14ac:dyDescent="0.25">
      <c r="A7316" s="277" t="s">
        <v>15072</v>
      </c>
      <c r="B7316" s="278">
        <v>1208.06</v>
      </c>
    </row>
    <row r="7317" spans="1:2" x14ac:dyDescent="0.25">
      <c r="A7317" s="277" t="s">
        <v>11608</v>
      </c>
      <c r="B7317" s="278">
        <v>1344.29</v>
      </c>
    </row>
    <row r="7318" spans="1:2" x14ac:dyDescent="0.25">
      <c r="A7318" s="277" t="s">
        <v>15073</v>
      </c>
      <c r="B7318" s="278">
        <v>1344.29</v>
      </c>
    </row>
    <row r="7319" spans="1:2" x14ac:dyDescent="0.25">
      <c r="A7319" s="277" t="s">
        <v>11609</v>
      </c>
      <c r="B7319" s="278">
        <v>1661.85</v>
      </c>
    </row>
    <row r="7320" spans="1:2" x14ac:dyDescent="0.25">
      <c r="A7320" s="277" t="s">
        <v>15074</v>
      </c>
      <c r="B7320" s="278">
        <v>1661.85</v>
      </c>
    </row>
    <row r="7321" spans="1:2" x14ac:dyDescent="0.25">
      <c r="A7321" s="277" t="s">
        <v>11576</v>
      </c>
      <c r="B7321" s="278">
        <v>2001.02</v>
      </c>
    </row>
    <row r="7322" spans="1:2" x14ac:dyDescent="0.25">
      <c r="A7322" s="277" t="s">
        <v>15075</v>
      </c>
      <c r="B7322" s="278">
        <v>2001.02</v>
      </c>
    </row>
    <row r="7323" spans="1:2" x14ac:dyDescent="0.25">
      <c r="A7323" s="277" t="s">
        <v>11575</v>
      </c>
      <c r="B7323" s="278">
        <v>2431.9299999999998</v>
      </c>
    </row>
    <row r="7324" spans="1:2" x14ac:dyDescent="0.25">
      <c r="A7324" s="277" t="s">
        <v>15076</v>
      </c>
      <c r="B7324" s="278">
        <v>2431.9299999999998</v>
      </c>
    </row>
    <row r="7325" spans="1:2" x14ac:dyDescent="0.25">
      <c r="A7325" s="277" t="s">
        <v>11574</v>
      </c>
      <c r="B7325" s="278">
        <v>2950.38</v>
      </c>
    </row>
    <row r="7326" spans="1:2" x14ac:dyDescent="0.25">
      <c r="A7326" s="277" t="s">
        <v>15077</v>
      </c>
      <c r="B7326" s="278">
        <v>2950.38</v>
      </c>
    </row>
    <row r="7327" spans="1:2" x14ac:dyDescent="0.25">
      <c r="A7327" s="277" t="s">
        <v>11573</v>
      </c>
      <c r="B7327" s="278">
        <v>3443.41</v>
      </c>
    </row>
    <row r="7328" spans="1:2" x14ac:dyDescent="0.25">
      <c r="A7328" s="277" t="s">
        <v>15078</v>
      </c>
      <c r="B7328" s="278">
        <v>3443.41</v>
      </c>
    </row>
    <row r="7329" spans="1:2" x14ac:dyDescent="0.25">
      <c r="A7329" s="277" t="s">
        <v>11572</v>
      </c>
      <c r="B7329" s="278">
        <v>4058.78</v>
      </c>
    </row>
    <row r="7330" spans="1:2" x14ac:dyDescent="0.25">
      <c r="A7330" s="277" t="s">
        <v>15079</v>
      </c>
      <c r="B7330" s="278">
        <v>4058.78</v>
      </c>
    </row>
    <row r="7331" spans="1:2" x14ac:dyDescent="0.25">
      <c r="A7331" s="277" t="s">
        <v>11571</v>
      </c>
      <c r="B7331" s="278">
        <v>4951.04</v>
      </c>
    </row>
    <row r="7332" spans="1:2" x14ac:dyDescent="0.25">
      <c r="A7332" s="277" t="s">
        <v>15080</v>
      </c>
      <c r="B7332" s="278">
        <v>4951.04</v>
      </c>
    </row>
    <row r="7333" spans="1:2" x14ac:dyDescent="0.25">
      <c r="A7333" s="277" t="s">
        <v>11570</v>
      </c>
      <c r="B7333" s="278">
        <v>5741.57</v>
      </c>
    </row>
    <row r="7334" spans="1:2" x14ac:dyDescent="0.25">
      <c r="A7334" s="277" t="s">
        <v>15081</v>
      </c>
      <c r="B7334" s="278">
        <v>5741.57</v>
      </c>
    </row>
    <row r="7335" spans="1:2" x14ac:dyDescent="0.25">
      <c r="A7335" s="277" t="s">
        <v>11569</v>
      </c>
      <c r="B7335" s="278">
        <v>7834.33</v>
      </c>
    </row>
    <row r="7336" spans="1:2" x14ac:dyDescent="0.25">
      <c r="A7336" s="277" t="s">
        <v>15082</v>
      </c>
      <c r="B7336" s="278">
        <v>7834.33</v>
      </c>
    </row>
    <row r="7337" spans="1:2" x14ac:dyDescent="0.25">
      <c r="A7337" s="277" t="s">
        <v>7801</v>
      </c>
      <c r="B7337" s="278">
        <v>13692.19</v>
      </c>
    </row>
    <row r="7338" spans="1:2" x14ac:dyDescent="0.25">
      <c r="A7338" s="277" t="s">
        <v>15083</v>
      </c>
      <c r="B7338" s="278">
        <v>13692.19</v>
      </c>
    </row>
    <row r="7339" spans="1:2" x14ac:dyDescent="0.25">
      <c r="A7339" s="277" t="s">
        <v>7802</v>
      </c>
      <c r="B7339" s="278">
        <v>19023.86</v>
      </c>
    </row>
    <row r="7340" spans="1:2" x14ac:dyDescent="0.25">
      <c r="A7340" s="277" t="s">
        <v>15084</v>
      </c>
      <c r="B7340" s="278">
        <v>19023.86</v>
      </c>
    </row>
    <row r="7341" spans="1:2" x14ac:dyDescent="0.25">
      <c r="A7341" s="277" t="s">
        <v>7803</v>
      </c>
      <c r="B7341" s="278">
        <v>24419.22</v>
      </c>
    </row>
    <row r="7342" spans="1:2" x14ac:dyDescent="0.25">
      <c r="A7342" s="277" t="s">
        <v>15085</v>
      </c>
      <c r="B7342" s="278">
        <v>24419.22</v>
      </c>
    </row>
    <row r="7343" spans="1:2" x14ac:dyDescent="0.25">
      <c r="A7343" s="277" t="s">
        <v>7804</v>
      </c>
      <c r="B7343" s="278">
        <v>36147.03</v>
      </c>
    </row>
    <row r="7344" spans="1:2" x14ac:dyDescent="0.25">
      <c r="A7344" s="277" t="s">
        <v>15086</v>
      </c>
      <c r="B7344" s="278">
        <v>36147.03</v>
      </c>
    </row>
    <row r="7345" spans="1:2" x14ac:dyDescent="0.25">
      <c r="A7345" s="277" t="s">
        <v>7805</v>
      </c>
      <c r="B7345" s="278">
        <v>26870.25</v>
      </c>
    </row>
    <row r="7346" spans="1:2" x14ac:dyDescent="0.25">
      <c r="A7346" s="277" t="s">
        <v>15087</v>
      </c>
      <c r="B7346" s="278">
        <v>26870.25</v>
      </c>
    </row>
    <row r="7347" spans="1:2" x14ac:dyDescent="0.25">
      <c r="A7347" s="277" t="s">
        <v>7806</v>
      </c>
      <c r="B7347" s="278">
        <v>27014.41</v>
      </c>
    </row>
    <row r="7348" spans="1:2" x14ac:dyDescent="0.25">
      <c r="A7348" s="277" t="s">
        <v>15088</v>
      </c>
      <c r="B7348" s="278">
        <v>27014.41</v>
      </c>
    </row>
    <row r="7349" spans="1:2" x14ac:dyDescent="0.25">
      <c r="A7349" s="277" t="s">
        <v>7807</v>
      </c>
      <c r="B7349" s="278">
        <v>39109.57</v>
      </c>
    </row>
    <row r="7350" spans="1:2" x14ac:dyDescent="0.25">
      <c r="A7350" s="277" t="s">
        <v>15089</v>
      </c>
      <c r="B7350" s="278">
        <v>39109.57</v>
      </c>
    </row>
    <row r="7351" spans="1:2" x14ac:dyDescent="0.25">
      <c r="A7351" s="277" t="s">
        <v>7808</v>
      </c>
      <c r="B7351" s="278">
        <v>27415.439999999999</v>
      </c>
    </row>
    <row r="7352" spans="1:2" x14ac:dyDescent="0.25">
      <c r="A7352" s="277" t="s">
        <v>15090</v>
      </c>
      <c r="B7352" s="278">
        <v>27415.439999999999</v>
      </c>
    </row>
    <row r="7353" spans="1:2" x14ac:dyDescent="0.25">
      <c r="A7353" s="277" t="s">
        <v>7809</v>
      </c>
      <c r="B7353" s="278">
        <v>34714.76</v>
      </c>
    </row>
    <row r="7354" spans="1:2" x14ac:dyDescent="0.25">
      <c r="A7354" s="277" t="s">
        <v>15091</v>
      </c>
      <c r="B7354" s="278">
        <v>34714.76</v>
      </c>
    </row>
    <row r="7355" spans="1:2" x14ac:dyDescent="0.25">
      <c r="A7355" s="277" t="s">
        <v>7810</v>
      </c>
      <c r="B7355" s="278">
        <v>46314.03</v>
      </c>
    </row>
    <row r="7356" spans="1:2" x14ac:dyDescent="0.25">
      <c r="A7356" s="277" t="s">
        <v>15092</v>
      </c>
      <c r="B7356" s="278">
        <v>46314.03</v>
      </c>
    </row>
    <row r="7357" spans="1:2" x14ac:dyDescent="0.25">
      <c r="A7357" s="277" t="s">
        <v>7811</v>
      </c>
      <c r="B7357" s="278">
        <v>41089.019999999997</v>
      </c>
    </row>
    <row r="7358" spans="1:2" x14ac:dyDescent="0.25">
      <c r="A7358" s="277" t="s">
        <v>15093</v>
      </c>
      <c r="B7358" s="278">
        <v>41089.019999999997</v>
      </c>
    </row>
    <row r="7359" spans="1:2" x14ac:dyDescent="0.25">
      <c r="A7359" s="277" t="s">
        <v>7812</v>
      </c>
      <c r="B7359" s="278">
        <v>47517.440000000002</v>
      </c>
    </row>
    <row r="7360" spans="1:2" x14ac:dyDescent="0.25">
      <c r="A7360" s="277" t="s">
        <v>15094</v>
      </c>
      <c r="B7360" s="278">
        <v>47517.440000000002</v>
      </c>
    </row>
    <row r="7361" spans="1:2" x14ac:dyDescent="0.25">
      <c r="A7361" s="277" t="s">
        <v>7813</v>
      </c>
      <c r="B7361" s="278">
        <v>59620.32</v>
      </c>
    </row>
    <row r="7362" spans="1:2" x14ac:dyDescent="0.25">
      <c r="A7362" s="277" t="s">
        <v>15095</v>
      </c>
      <c r="B7362" s="278">
        <v>59620.32</v>
      </c>
    </row>
    <row r="7363" spans="1:2" x14ac:dyDescent="0.25">
      <c r="A7363" s="277" t="s">
        <v>7814</v>
      </c>
      <c r="B7363" s="278">
        <v>876.23</v>
      </c>
    </row>
    <row r="7364" spans="1:2" x14ac:dyDescent="0.25">
      <c r="A7364" s="277" t="s">
        <v>15096</v>
      </c>
      <c r="B7364" s="278">
        <v>876.23</v>
      </c>
    </row>
    <row r="7365" spans="1:2" x14ac:dyDescent="0.25">
      <c r="A7365" s="277" t="s">
        <v>7815</v>
      </c>
      <c r="B7365" s="278">
        <v>958.16</v>
      </c>
    </row>
    <row r="7366" spans="1:2" x14ac:dyDescent="0.25">
      <c r="A7366" s="277" t="s">
        <v>15097</v>
      </c>
      <c r="B7366" s="278">
        <v>958.16</v>
      </c>
    </row>
    <row r="7367" spans="1:2" x14ac:dyDescent="0.25">
      <c r="A7367" s="277" t="s">
        <v>7816</v>
      </c>
      <c r="B7367" s="278">
        <v>1174.18</v>
      </c>
    </row>
    <row r="7368" spans="1:2" x14ac:dyDescent="0.25">
      <c r="A7368" s="277" t="s">
        <v>15098</v>
      </c>
      <c r="B7368" s="278">
        <v>1174.18</v>
      </c>
    </row>
    <row r="7369" spans="1:2" x14ac:dyDescent="0.25">
      <c r="A7369" s="277" t="s">
        <v>7817</v>
      </c>
      <c r="B7369" s="278">
        <v>1416.75</v>
      </c>
    </row>
    <row r="7370" spans="1:2" x14ac:dyDescent="0.25">
      <c r="A7370" s="277" t="s">
        <v>15099</v>
      </c>
      <c r="B7370" s="278">
        <v>1416.75</v>
      </c>
    </row>
    <row r="7371" spans="1:2" x14ac:dyDescent="0.25">
      <c r="A7371" s="277" t="s">
        <v>7818</v>
      </c>
      <c r="B7371" s="278">
        <v>1685.08</v>
      </c>
    </row>
    <row r="7372" spans="1:2" x14ac:dyDescent="0.25">
      <c r="A7372" s="277" t="s">
        <v>15100</v>
      </c>
      <c r="B7372" s="278">
        <v>1685.08</v>
      </c>
    </row>
    <row r="7373" spans="1:2" x14ac:dyDescent="0.25">
      <c r="A7373" s="277" t="s">
        <v>7819</v>
      </c>
      <c r="B7373" s="278">
        <v>2023.82</v>
      </c>
    </row>
    <row r="7374" spans="1:2" x14ac:dyDescent="0.25">
      <c r="A7374" s="277" t="s">
        <v>15101</v>
      </c>
      <c r="B7374" s="278">
        <v>2023.82</v>
      </c>
    </row>
    <row r="7375" spans="1:2" x14ac:dyDescent="0.25">
      <c r="A7375" s="277" t="s">
        <v>7820</v>
      </c>
      <c r="B7375" s="278">
        <v>2351.75</v>
      </c>
    </row>
    <row r="7376" spans="1:2" x14ac:dyDescent="0.25">
      <c r="A7376" s="277" t="s">
        <v>15102</v>
      </c>
      <c r="B7376" s="278">
        <v>2351.75</v>
      </c>
    </row>
    <row r="7377" spans="1:2" x14ac:dyDescent="0.25">
      <c r="A7377" s="277" t="s">
        <v>7821</v>
      </c>
      <c r="B7377" s="278">
        <v>2679.15</v>
      </c>
    </row>
    <row r="7378" spans="1:2" x14ac:dyDescent="0.25">
      <c r="A7378" s="277" t="s">
        <v>15103</v>
      </c>
      <c r="B7378" s="278">
        <v>2679.15</v>
      </c>
    </row>
    <row r="7379" spans="1:2" x14ac:dyDescent="0.25">
      <c r="A7379" s="277" t="s">
        <v>7822</v>
      </c>
      <c r="B7379" s="278">
        <v>3192.13</v>
      </c>
    </row>
    <row r="7380" spans="1:2" x14ac:dyDescent="0.25">
      <c r="A7380" s="277" t="s">
        <v>15104</v>
      </c>
      <c r="B7380" s="278">
        <v>3192.13</v>
      </c>
    </row>
    <row r="7381" spans="1:2" x14ac:dyDescent="0.25">
      <c r="A7381" s="277" t="s">
        <v>7823</v>
      </c>
      <c r="B7381" s="278">
        <v>3439.29</v>
      </c>
    </row>
    <row r="7382" spans="1:2" x14ac:dyDescent="0.25">
      <c r="A7382" s="277" t="s">
        <v>15105</v>
      </c>
      <c r="B7382" s="278">
        <v>3439.29</v>
      </c>
    </row>
    <row r="7383" spans="1:2" x14ac:dyDescent="0.25">
      <c r="A7383" s="277" t="s">
        <v>7824</v>
      </c>
      <c r="B7383" s="278">
        <v>4248.12</v>
      </c>
    </row>
    <row r="7384" spans="1:2" x14ac:dyDescent="0.25">
      <c r="A7384" s="277" t="s">
        <v>15106</v>
      </c>
      <c r="B7384" s="278">
        <v>4248.12</v>
      </c>
    </row>
    <row r="7385" spans="1:2" x14ac:dyDescent="0.25">
      <c r="A7385" s="277" t="s">
        <v>7825</v>
      </c>
      <c r="B7385" s="278">
        <v>8373.81</v>
      </c>
    </row>
    <row r="7386" spans="1:2" x14ac:dyDescent="0.25">
      <c r="A7386" s="277" t="s">
        <v>15107</v>
      </c>
      <c r="B7386" s="278">
        <v>8373.81</v>
      </c>
    </row>
    <row r="7387" spans="1:2" x14ac:dyDescent="0.25">
      <c r="A7387" s="277" t="s">
        <v>7826</v>
      </c>
      <c r="B7387" s="278">
        <v>10589.74</v>
      </c>
    </row>
    <row r="7388" spans="1:2" x14ac:dyDescent="0.25">
      <c r="A7388" s="277" t="s">
        <v>15108</v>
      </c>
      <c r="B7388" s="278">
        <v>10589.74</v>
      </c>
    </row>
    <row r="7389" spans="1:2" x14ac:dyDescent="0.25">
      <c r="A7389" s="277" t="s">
        <v>7827</v>
      </c>
      <c r="B7389" s="278">
        <v>16237.41</v>
      </c>
    </row>
    <row r="7390" spans="1:2" x14ac:dyDescent="0.25">
      <c r="A7390" s="277" t="s">
        <v>15109</v>
      </c>
      <c r="B7390" s="278">
        <v>16237.41</v>
      </c>
    </row>
    <row r="7391" spans="1:2" x14ac:dyDescent="0.25">
      <c r="A7391" s="277" t="s">
        <v>7828</v>
      </c>
      <c r="B7391" s="278">
        <v>17127.82</v>
      </c>
    </row>
    <row r="7392" spans="1:2" x14ac:dyDescent="0.25">
      <c r="A7392" s="277" t="s">
        <v>15110</v>
      </c>
      <c r="B7392" s="278">
        <v>17127.82</v>
      </c>
    </row>
    <row r="7393" spans="1:2" x14ac:dyDescent="0.25">
      <c r="A7393" s="277" t="s">
        <v>7829</v>
      </c>
      <c r="B7393" s="278">
        <v>23550.35</v>
      </c>
    </row>
    <row r="7394" spans="1:2" x14ac:dyDescent="0.25">
      <c r="A7394" s="277" t="s">
        <v>15111</v>
      </c>
      <c r="B7394" s="278">
        <v>23550.35</v>
      </c>
    </row>
    <row r="7395" spans="1:2" x14ac:dyDescent="0.25">
      <c r="A7395" s="277" t="s">
        <v>7830</v>
      </c>
      <c r="B7395" s="278">
        <v>876.23</v>
      </c>
    </row>
    <row r="7396" spans="1:2" x14ac:dyDescent="0.25">
      <c r="A7396" s="277" t="s">
        <v>15112</v>
      </c>
      <c r="B7396" s="278">
        <v>876.23</v>
      </c>
    </row>
    <row r="7397" spans="1:2" x14ac:dyDescent="0.25">
      <c r="A7397" s="277" t="s">
        <v>7831</v>
      </c>
      <c r="B7397" s="278">
        <v>958.16</v>
      </c>
    </row>
    <row r="7398" spans="1:2" x14ac:dyDescent="0.25">
      <c r="A7398" s="277" t="s">
        <v>15113</v>
      </c>
      <c r="B7398" s="278">
        <v>958.16</v>
      </c>
    </row>
    <row r="7399" spans="1:2" x14ac:dyDescent="0.25">
      <c r="A7399" s="277" t="s">
        <v>7832</v>
      </c>
      <c r="B7399" s="278">
        <v>1174.18</v>
      </c>
    </row>
    <row r="7400" spans="1:2" x14ac:dyDescent="0.25">
      <c r="A7400" s="277" t="s">
        <v>15114</v>
      </c>
      <c r="B7400" s="278">
        <v>1174.18</v>
      </c>
    </row>
    <row r="7401" spans="1:2" x14ac:dyDescent="0.25">
      <c r="A7401" s="277" t="s">
        <v>7833</v>
      </c>
      <c r="B7401" s="278">
        <v>1417.15</v>
      </c>
    </row>
    <row r="7402" spans="1:2" x14ac:dyDescent="0.25">
      <c r="A7402" s="277" t="s">
        <v>15115</v>
      </c>
      <c r="B7402" s="278">
        <v>1417.15</v>
      </c>
    </row>
    <row r="7403" spans="1:2" x14ac:dyDescent="0.25">
      <c r="A7403" s="277" t="s">
        <v>7834</v>
      </c>
      <c r="B7403" s="278">
        <v>1711.95</v>
      </c>
    </row>
    <row r="7404" spans="1:2" x14ac:dyDescent="0.25">
      <c r="A7404" s="277" t="s">
        <v>15116</v>
      </c>
      <c r="B7404" s="278">
        <v>1711.95</v>
      </c>
    </row>
    <row r="7405" spans="1:2" x14ac:dyDescent="0.25">
      <c r="A7405" s="277" t="s">
        <v>7835</v>
      </c>
      <c r="B7405" s="278">
        <v>2045.85</v>
      </c>
    </row>
    <row r="7406" spans="1:2" x14ac:dyDescent="0.25">
      <c r="A7406" s="277" t="s">
        <v>15117</v>
      </c>
      <c r="B7406" s="278">
        <v>2045.85</v>
      </c>
    </row>
    <row r="7407" spans="1:2" x14ac:dyDescent="0.25">
      <c r="A7407" s="277" t="s">
        <v>7836</v>
      </c>
      <c r="B7407" s="278">
        <v>2375.48</v>
      </c>
    </row>
    <row r="7408" spans="1:2" x14ac:dyDescent="0.25">
      <c r="A7408" s="277" t="s">
        <v>15118</v>
      </c>
      <c r="B7408" s="278">
        <v>2375.48</v>
      </c>
    </row>
    <row r="7409" spans="1:2" x14ac:dyDescent="0.25">
      <c r="A7409" s="277" t="s">
        <v>7837</v>
      </c>
      <c r="B7409" s="278">
        <v>2792.02</v>
      </c>
    </row>
    <row r="7410" spans="1:2" x14ac:dyDescent="0.25">
      <c r="A7410" s="277" t="s">
        <v>15119</v>
      </c>
      <c r="B7410" s="278">
        <v>2792.02</v>
      </c>
    </row>
    <row r="7411" spans="1:2" x14ac:dyDescent="0.25">
      <c r="A7411" s="277" t="s">
        <v>7838</v>
      </c>
      <c r="B7411" s="278">
        <v>3328.28</v>
      </c>
    </row>
    <row r="7412" spans="1:2" x14ac:dyDescent="0.25">
      <c r="A7412" s="277" t="s">
        <v>15120</v>
      </c>
      <c r="B7412" s="278">
        <v>3328.28</v>
      </c>
    </row>
    <row r="7413" spans="1:2" x14ac:dyDescent="0.25">
      <c r="A7413" s="277" t="s">
        <v>7839</v>
      </c>
      <c r="B7413" s="278">
        <v>3818.68</v>
      </c>
    </row>
    <row r="7414" spans="1:2" x14ac:dyDescent="0.25">
      <c r="A7414" s="277" t="s">
        <v>15121</v>
      </c>
      <c r="B7414" s="278">
        <v>3818.68</v>
      </c>
    </row>
    <row r="7415" spans="1:2" x14ac:dyDescent="0.25">
      <c r="A7415" s="277" t="s">
        <v>7840</v>
      </c>
      <c r="B7415" s="278">
        <v>5124.54</v>
      </c>
    </row>
    <row r="7416" spans="1:2" x14ac:dyDescent="0.25">
      <c r="A7416" s="277" t="s">
        <v>15122</v>
      </c>
      <c r="B7416" s="278">
        <v>5124.54</v>
      </c>
    </row>
    <row r="7417" spans="1:2" x14ac:dyDescent="0.25">
      <c r="A7417" s="277" t="s">
        <v>7841</v>
      </c>
      <c r="B7417" s="278">
        <v>8972.35</v>
      </c>
    </row>
    <row r="7418" spans="1:2" x14ac:dyDescent="0.25">
      <c r="A7418" s="277" t="s">
        <v>15123</v>
      </c>
      <c r="B7418" s="278">
        <v>8972.35</v>
      </c>
    </row>
    <row r="7419" spans="1:2" x14ac:dyDescent="0.25">
      <c r="A7419" s="277" t="s">
        <v>7842</v>
      </c>
      <c r="B7419" s="278">
        <v>899.74</v>
      </c>
    </row>
    <row r="7420" spans="1:2" x14ac:dyDescent="0.25">
      <c r="A7420" s="277" t="s">
        <v>15124</v>
      </c>
      <c r="B7420" s="278">
        <v>899.74</v>
      </c>
    </row>
    <row r="7421" spans="1:2" x14ac:dyDescent="0.25">
      <c r="A7421" s="277" t="s">
        <v>7843</v>
      </c>
      <c r="B7421" s="278">
        <v>989.96</v>
      </c>
    </row>
    <row r="7422" spans="1:2" x14ac:dyDescent="0.25">
      <c r="A7422" s="277" t="s">
        <v>15125</v>
      </c>
      <c r="B7422" s="278">
        <v>989.96</v>
      </c>
    </row>
    <row r="7423" spans="1:2" x14ac:dyDescent="0.25">
      <c r="A7423" s="277" t="s">
        <v>7844</v>
      </c>
      <c r="B7423" s="278">
        <v>1225.81</v>
      </c>
    </row>
    <row r="7424" spans="1:2" x14ac:dyDescent="0.25">
      <c r="A7424" s="277" t="s">
        <v>15126</v>
      </c>
      <c r="B7424" s="278">
        <v>1225.81</v>
      </c>
    </row>
    <row r="7425" spans="1:2" x14ac:dyDescent="0.25">
      <c r="A7425" s="277" t="s">
        <v>7845</v>
      </c>
      <c r="B7425" s="278">
        <v>1487.49</v>
      </c>
    </row>
    <row r="7426" spans="1:2" x14ac:dyDescent="0.25">
      <c r="A7426" s="277" t="s">
        <v>15127</v>
      </c>
      <c r="B7426" s="278">
        <v>1487.49</v>
      </c>
    </row>
    <row r="7427" spans="1:2" x14ac:dyDescent="0.25">
      <c r="A7427" s="277" t="s">
        <v>7846</v>
      </c>
      <c r="B7427" s="278">
        <v>1798.63</v>
      </c>
    </row>
    <row r="7428" spans="1:2" x14ac:dyDescent="0.25">
      <c r="A7428" s="277" t="s">
        <v>15128</v>
      </c>
      <c r="B7428" s="278">
        <v>1798.63</v>
      </c>
    </row>
    <row r="7429" spans="1:2" x14ac:dyDescent="0.25">
      <c r="A7429" s="277" t="s">
        <v>7847</v>
      </c>
      <c r="B7429" s="278">
        <v>2150.96</v>
      </c>
    </row>
    <row r="7430" spans="1:2" x14ac:dyDescent="0.25">
      <c r="A7430" s="277" t="s">
        <v>15129</v>
      </c>
      <c r="B7430" s="278">
        <v>2150.96</v>
      </c>
    </row>
    <row r="7431" spans="1:2" x14ac:dyDescent="0.25">
      <c r="A7431" s="277" t="s">
        <v>7848</v>
      </c>
      <c r="B7431" s="278">
        <v>2524.39</v>
      </c>
    </row>
    <row r="7432" spans="1:2" x14ac:dyDescent="0.25">
      <c r="A7432" s="277" t="s">
        <v>15130</v>
      </c>
      <c r="B7432" s="278">
        <v>2524.39</v>
      </c>
    </row>
    <row r="7433" spans="1:2" x14ac:dyDescent="0.25">
      <c r="A7433" s="277" t="s">
        <v>7849</v>
      </c>
      <c r="B7433" s="278">
        <v>2873.27</v>
      </c>
    </row>
    <row r="7434" spans="1:2" x14ac:dyDescent="0.25">
      <c r="A7434" s="277" t="s">
        <v>15131</v>
      </c>
      <c r="B7434" s="278">
        <v>2873.27</v>
      </c>
    </row>
    <row r="7435" spans="1:2" x14ac:dyDescent="0.25">
      <c r="A7435" s="277" t="s">
        <v>7850</v>
      </c>
      <c r="B7435" s="278">
        <v>3440.93</v>
      </c>
    </row>
    <row r="7436" spans="1:2" x14ac:dyDescent="0.25">
      <c r="A7436" s="277" t="s">
        <v>15132</v>
      </c>
      <c r="B7436" s="278">
        <v>3440.93</v>
      </c>
    </row>
    <row r="7437" spans="1:2" x14ac:dyDescent="0.25">
      <c r="A7437" s="277" t="s">
        <v>7851</v>
      </c>
      <c r="B7437" s="278">
        <v>3723.23</v>
      </c>
    </row>
    <row r="7438" spans="1:2" x14ac:dyDescent="0.25">
      <c r="A7438" s="277" t="s">
        <v>15133</v>
      </c>
      <c r="B7438" s="278">
        <v>3723.23</v>
      </c>
    </row>
    <row r="7439" spans="1:2" x14ac:dyDescent="0.25">
      <c r="A7439" s="277" t="s">
        <v>7852</v>
      </c>
      <c r="B7439" s="278">
        <v>4659.05</v>
      </c>
    </row>
    <row r="7440" spans="1:2" x14ac:dyDescent="0.25">
      <c r="A7440" s="277" t="s">
        <v>15134</v>
      </c>
      <c r="B7440" s="278">
        <v>4659.05</v>
      </c>
    </row>
    <row r="7441" spans="1:2" x14ac:dyDescent="0.25">
      <c r="A7441" s="277" t="s">
        <v>7853</v>
      </c>
      <c r="B7441" s="278">
        <v>8955.0499999999993</v>
      </c>
    </row>
    <row r="7442" spans="1:2" x14ac:dyDescent="0.25">
      <c r="A7442" s="277" t="s">
        <v>15135</v>
      </c>
      <c r="B7442" s="278">
        <v>8955.0499999999993</v>
      </c>
    </row>
    <row r="7443" spans="1:2" x14ac:dyDescent="0.25">
      <c r="A7443" s="277" t="s">
        <v>7854</v>
      </c>
      <c r="B7443" s="278">
        <v>11348.97</v>
      </c>
    </row>
    <row r="7444" spans="1:2" x14ac:dyDescent="0.25">
      <c r="A7444" s="277" t="s">
        <v>15136</v>
      </c>
      <c r="B7444" s="278">
        <v>11348.97</v>
      </c>
    </row>
    <row r="7445" spans="1:2" x14ac:dyDescent="0.25">
      <c r="A7445" s="277" t="s">
        <v>7855</v>
      </c>
      <c r="B7445" s="278">
        <v>17208.37</v>
      </c>
    </row>
    <row r="7446" spans="1:2" x14ac:dyDescent="0.25">
      <c r="A7446" s="277" t="s">
        <v>15137</v>
      </c>
      <c r="B7446" s="278">
        <v>17208.37</v>
      </c>
    </row>
    <row r="7447" spans="1:2" x14ac:dyDescent="0.25">
      <c r="A7447" s="277" t="s">
        <v>7856</v>
      </c>
      <c r="B7447" s="278">
        <v>18911.2</v>
      </c>
    </row>
    <row r="7448" spans="1:2" x14ac:dyDescent="0.25">
      <c r="A7448" s="277" t="s">
        <v>15138</v>
      </c>
      <c r="B7448" s="278">
        <v>18911.2</v>
      </c>
    </row>
    <row r="7449" spans="1:2" x14ac:dyDescent="0.25">
      <c r="A7449" s="277" t="s">
        <v>7857</v>
      </c>
      <c r="B7449" s="278">
        <v>25234.13</v>
      </c>
    </row>
    <row r="7450" spans="1:2" x14ac:dyDescent="0.25">
      <c r="A7450" s="277" t="s">
        <v>15139</v>
      </c>
      <c r="B7450" s="278">
        <v>25234.13</v>
      </c>
    </row>
    <row r="7451" spans="1:2" x14ac:dyDescent="0.25">
      <c r="A7451" s="277" t="s">
        <v>7858</v>
      </c>
      <c r="B7451" s="278">
        <v>899.74</v>
      </c>
    </row>
    <row r="7452" spans="1:2" x14ac:dyDescent="0.25">
      <c r="A7452" s="277" t="s">
        <v>15140</v>
      </c>
      <c r="B7452" s="278">
        <v>899.74</v>
      </c>
    </row>
    <row r="7453" spans="1:2" x14ac:dyDescent="0.25">
      <c r="A7453" s="277" t="s">
        <v>7859</v>
      </c>
      <c r="B7453" s="278">
        <v>989.96</v>
      </c>
    </row>
    <row r="7454" spans="1:2" x14ac:dyDescent="0.25">
      <c r="A7454" s="277" t="s">
        <v>15141</v>
      </c>
      <c r="B7454" s="278">
        <v>989.96</v>
      </c>
    </row>
    <row r="7455" spans="1:2" x14ac:dyDescent="0.25">
      <c r="A7455" s="277" t="s">
        <v>7860</v>
      </c>
      <c r="B7455" s="278">
        <v>1225.81</v>
      </c>
    </row>
    <row r="7456" spans="1:2" x14ac:dyDescent="0.25">
      <c r="A7456" s="277" t="s">
        <v>15142</v>
      </c>
      <c r="B7456" s="278">
        <v>1225.81</v>
      </c>
    </row>
    <row r="7457" spans="1:2" x14ac:dyDescent="0.25">
      <c r="A7457" s="277" t="s">
        <v>7861</v>
      </c>
      <c r="B7457" s="278">
        <v>1487.91</v>
      </c>
    </row>
    <row r="7458" spans="1:2" x14ac:dyDescent="0.25">
      <c r="A7458" s="277" t="s">
        <v>15143</v>
      </c>
      <c r="B7458" s="278">
        <v>1487.91</v>
      </c>
    </row>
    <row r="7459" spans="1:2" x14ac:dyDescent="0.25">
      <c r="A7459" s="277" t="s">
        <v>7862</v>
      </c>
      <c r="B7459" s="278">
        <v>1817.28</v>
      </c>
    </row>
    <row r="7460" spans="1:2" x14ac:dyDescent="0.25">
      <c r="A7460" s="277" t="s">
        <v>15144</v>
      </c>
      <c r="B7460" s="278">
        <v>1817.28</v>
      </c>
    </row>
    <row r="7461" spans="1:2" x14ac:dyDescent="0.25">
      <c r="A7461" s="277" t="s">
        <v>7863</v>
      </c>
      <c r="B7461" s="278">
        <v>2172.58</v>
      </c>
    </row>
    <row r="7462" spans="1:2" x14ac:dyDescent="0.25">
      <c r="A7462" s="277" t="s">
        <v>15145</v>
      </c>
      <c r="B7462" s="278">
        <v>2172.58</v>
      </c>
    </row>
    <row r="7463" spans="1:2" x14ac:dyDescent="0.25">
      <c r="A7463" s="277" t="s">
        <v>7864</v>
      </c>
      <c r="B7463" s="278">
        <v>2548.1</v>
      </c>
    </row>
    <row r="7464" spans="1:2" x14ac:dyDescent="0.25">
      <c r="A7464" s="277" t="s">
        <v>15146</v>
      </c>
      <c r="B7464" s="278">
        <v>2548.1</v>
      </c>
    </row>
    <row r="7465" spans="1:2" x14ac:dyDescent="0.25">
      <c r="A7465" s="277" t="s">
        <v>7865</v>
      </c>
      <c r="B7465" s="278">
        <v>2985.35</v>
      </c>
    </row>
    <row r="7466" spans="1:2" x14ac:dyDescent="0.25">
      <c r="A7466" s="277" t="s">
        <v>15147</v>
      </c>
      <c r="B7466" s="278">
        <v>2985.35</v>
      </c>
    </row>
    <row r="7467" spans="1:2" x14ac:dyDescent="0.25">
      <c r="A7467" s="277" t="s">
        <v>7866</v>
      </c>
      <c r="B7467" s="278">
        <v>3581.86</v>
      </c>
    </row>
    <row r="7468" spans="1:2" x14ac:dyDescent="0.25">
      <c r="A7468" s="277" t="s">
        <v>15148</v>
      </c>
      <c r="B7468" s="278">
        <v>3581.86</v>
      </c>
    </row>
    <row r="7469" spans="1:2" x14ac:dyDescent="0.25">
      <c r="A7469" s="277" t="s">
        <v>7867</v>
      </c>
      <c r="B7469" s="278">
        <v>4097.4399999999996</v>
      </c>
    </row>
    <row r="7470" spans="1:2" x14ac:dyDescent="0.25">
      <c r="A7470" s="277" t="s">
        <v>15149</v>
      </c>
      <c r="B7470" s="278">
        <v>4097.4399999999996</v>
      </c>
    </row>
    <row r="7471" spans="1:2" x14ac:dyDescent="0.25">
      <c r="A7471" s="277" t="s">
        <v>7868</v>
      </c>
      <c r="B7471" s="278">
        <v>5540.19</v>
      </c>
    </row>
    <row r="7472" spans="1:2" x14ac:dyDescent="0.25">
      <c r="A7472" s="277" t="s">
        <v>15150</v>
      </c>
      <c r="B7472" s="278">
        <v>5540.19</v>
      </c>
    </row>
    <row r="7473" spans="1:2" x14ac:dyDescent="0.25">
      <c r="A7473" s="277" t="s">
        <v>7869</v>
      </c>
      <c r="B7473" s="278">
        <v>9553.58</v>
      </c>
    </row>
    <row r="7474" spans="1:2" x14ac:dyDescent="0.25">
      <c r="A7474" s="277" t="s">
        <v>15151</v>
      </c>
      <c r="B7474" s="278">
        <v>9553.58</v>
      </c>
    </row>
    <row r="7475" spans="1:2" x14ac:dyDescent="0.25">
      <c r="A7475" s="277" t="s">
        <v>7870</v>
      </c>
      <c r="B7475" s="278">
        <v>301.47000000000003</v>
      </c>
    </row>
    <row r="7476" spans="1:2" x14ac:dyDescent="0.25">
      <c r="A7476" s="277" t="s">
        <v>15152</v>
      </c>
      <c r="B7476" s="278">
        <v>301.47000000000003</v>
      </c>
    </row>
    <row r="7477" spans="1:2" x14ac:dyDescent="0.25">
      <c r="A7477" s="277" t="s">
        <v>7871</v>
      </c>
      <c r="B7477" s="278">
        <v>324.81</v>
      </c>
    </row>
    <row r="7478" spans="1:2" x14ac:dyDescent="0.25">
      <c r="A7478" s="277" t="s">
        <v>15153</v>
      </c>
      <c r="B7478" s="278">
        <v>324.81</v>
      </c>
    </row>
    <row r="7479" spans="1:2" x14ac:dyDescent="0.25">
      <c r="A7479" s="277" t="s">
        <v>7872</v>
      </c>
      <c r="B7479" s="278">
        <v>427.43</v>
      </c>
    </row>
    <row r="7480" spans="1:2" x14ac:dyDescent="0.25">
      <c r="A7480" s="277" t="s">
        <v>15154</v>
      </c>
      <c r="B7480" s="278">
        <v>427.43</v>
      </c>
    </row>
    <row r="7481" spans="1:2" x14ac:dyDescent="0.25">
      <c r="A7481" s="277" t="s">
        <v>7873</v>
      </c>
      <c r="B7481" s="278">
        <v>548.45000000000005</v>
      </c>
    </row>
    <row r="7482" spans="1:2" x14ac:dyDescent="0.25">
      <c r="A7482" s="277" t="s">
        <v>15155</v>
      </c>
      <c r="B7482" s="278">
        <v>548.45000000000005</v>
      </c>
    </row>
    <row r="7483" spans="1:2" x14ac:dyDescent="0.25">
      <c r="A7483" s="277" t="s">
        <v>7874</v>
      </c>
      <c r="B7483" s="278">
        <v>700.46</v>
      </c>
    </row>
    <row r="7484" spans="1:2" x14ac:dyDescent="0.25">
      <c r="A7484" s="277" t="s">
        <v>15156</v>
      </c>
      <c r="B7484" s="278">
        <v>700.46</v>
      </c>
    </row>
    <row r="7485" spans="1:2" x14ac:dyDescent="0.25">
      <c r="A7485" s="277" t="s">
        <v>7875</v>
      </c>
      <c r="B7485" s="278">
        <v>834.73</v>
      </c>
    </row>
    <row r="7486" spans="1:2" x14ac:dyDescent="0.25">
      <c r="A7486" s="277" t="s">
        <v>15157</v>
      </c>
      <c r="B7486" s="278">
        <v>834.73</v>
      </c>
    </row>
    <row r="7487" spans="1:2" x14ac:dyDescent="0.25">
      <c r="A7487" s="277" t="s">
        <v>7876</v>
      </c>
      <c r="B7487" s="278">
        <v>997.77</v>
      </c>
    </row>
    <row r="7488" spans="1:2" x14ac:dyDescent="0.25">
      <c r="A7488" s="277" t="s">
        <v>15158</v>
      </c>
      <c r="B7488" s="278">
        <v>997.77</v>
      </c>
    </row>
    <row r="7489" spans="1:2" x14ac:dyDescent="0.25">
      <c r="A7489" s="277" t="s">
        <v>7877</v>
      </c>
      <c r="B7489" s="278">
        <v>1112.51</v>
      </c>
    </row>
    <row r="7490" spans="1:2" x14ac:dyDescent="0.25">
      <c r="A7490" s="277" t="s">
        <v>15159</v>
      </c>
      <c r="B7490" s="278">
        <v>1112.51</v>
      </c>
    </row>
    <row r="7491" spans="1:2" x14ac:dyDescent="0.25">
      <c r="A7491" s="277" t="s">
        <v>7878</v>
      </c>
      <c r="B7491" s="278">
        <v>1282.99</v>
      </c>
    </row>
    <row r="7492" spans="1:2" x14ac:dyDescent="0.25">
      <c r="A7492" s="277" t="s">
        <v>15160</v>
      </c>
      <c r="B7492" s="278">
        <v>1282.99</v>
      </c>
    </row>
    <row r="7493" spans="1:2" x14ac:dyDescent="0.25">
      <c r="A7493" s="277" t="s">
        <v>7879</v>
      </c>
      <c r="B7493" s="278">
        <v>1440.83</v>
      </c>
    </row>
    <row r="7494" spans="1:2" x14ac:dyDescent="0.25">
      <c r="A7494" s="277" t="s">
        <v>15161</v>
      </c>
      <c r="B7494" s="278">
        <v>1440.83</v>
      </c>
    </row>
    <row r="7495" spans="1:2" x14ac:dyDescent="0.25">
      <c r="A7495" s="277" t="s">
        <v>7880</v>
      </c>
      <c r="B7495" s="278">
        <v>1885.45</v>
      </c>
    </row>
    <row r="7496" spans="1:2" x14ac:dyDescent="0.25">
      <c r="A7496" s="277" t="s">
        <v>15162</v>
      </c>
      <c r="B7496" s="278">
        <v>1885.45</v>
      </c>
    </row>
    <row r="7497" spans="1:2" x14ac:dyDescent="0.25">
      <c r="A7497" s="277" t="s">
        <v>7881</v>
      </c>
      <c r="B7497" s="278">
        <v>2534.52</v>
      </c>
    </row>
    <row r="7498" spans="1:2" x14ac:dyDescent="0.25">
      <c r="A7498" s="277" t="s">
        <v>15163</v>
      </c>
      <c r="B7498" s="278">
        <v>2534.52</v>
      </c>
    </row>
    <row r="7499" spans="1:2" x14ac:dyDescent="0.25">
      <c r="A7499" s="277" t="s">
        <v>7882</v>
      </c>
      <c r="B7499" s="278">
        <v>3025.21</v>
      </c>
    </row>
    <row r="7500" spans="1:2" x14ac:dyDescent="0.25">
      <c r="A7500" s="277" t="s">
        <v>15164</v>
      </c>
      <c r="B7500" s="278">
        <v>3025.21</v>
      </c>
    </row>
    <row r="7501" spans="1:2" x14ac:dyDescent="0.25">
      <c r="A7501" s="277" t="s">
        <v>7883</v>
      </c>
      <c r="B7501" s="278">
        <v>4598.92</v>
      </c>
    </row>
    <row r="7502" spans="1:2" x14ac:dyDescent="0.25">
      <c r="A7502" s="277" t="s">
        <v>15165</v>
      </c>
      <c r="B7502" s="278">
        <v>4598.92</v>
      </c>
    </row>
    <row r="7503" spans="1:2" x14ac:dyDescent="0.25">
      <c r="A7503" s="277" t="s">
        <v>7884</v>
      </c>
      <c r="B7503" s="278">
        <v>5415.56</v>
      </c>
    </row>
    <row r="7504" spans="1:2" x14ac:dyDescent="0.25">
      <c r="A7504" s="277" t="s">
        <v>15166</v>
      </c>
      <c r="B7504" s="278">
        <v>5415.56</v>
      </c>
    </row>
    <row r="7505" spans="1:2" x14ac:dyDescent="0.25">
      <c r="A7505" s="277" t="s">
        <v>7885</v>
      </c>
      <c r="B7505" s="278">
        <v>7211.53</v>
      </c>
    </row>
    <row r="7506" spans="1:2" x14ac:dyDescent="0.25">
      <c r="A7506" s="277" t="s">
        <v>15167</v>
      </c>
      <c r="B7506" s="278">
        <v>7211.53</v>
      </c>
    </row>
    <row r="7507" spans="1:2" x14ac:dyDescent="0.25">
      <c r="A7507" s="277" t="s">
        <v>7886</v>
      </c>
      <c r="B7507" s="278">
        <v>301.47000000000003</v>
      </c>
    </row>
    <row r="7508" spans="1:2" x14ac:dyDescent="0.25">
      <c r="A7508" s="277" t="s">
        <v>15168</v>
      </c>
      <c r="B7508" s="278">
        <v>301.47000000000003</v>
      </c>
    </row>
    <row r="7509" spans="1:2" x14ac:dyDescent="0.25">
      <c r="A7509" s="277" t="s">
        <v>7887</v>
      </c>
      <c r="B7509" s="278">
        <v>324.81</v>
      </c>
    </row>
    <row r="7510" spans="1:2" x14ac:dyDescent="0.25">
      <c r="A7510" s="277" t="s">
        <v>15169</v>
      </c>
      <c r="B7510" s="278">
        <v>324.81</v>
      </c>
    </row>
    <row r="7511" spans="1:2" x14ac:dyDescent="0.25">
      <c r="A7511" s="277" t="s">
        <v>7888</v>
      </c>
      <c r="B7511" s="278">
        <v>427.43</v>
      </c>
    </row>
    <row r="7512" spans="1:2" x14ac:dyDescent="0.25">
      <c r="A7512" s="277" t="s">
        <v>15170</v>
      </c>
      <c r="B7512" s="278">
        <v>427.43</v>
      </c>
    </row>
    <row r="7513" spans="1:2" x14ac:dyDescent="0.25">
      <c r="A7513" s="277" t="s">
        <v>7889</v>
      </c>
      <c r="B7513" s="278">
        <v>548.45000000000005</v>
      </c>
    </row>
    <row r="7514" spans="1:2" x14ac:dyDescent="0.25">
      <c r="A7514" s="277" t="s">
        <v>15171</v>
      </c>
      <c r="B7514" s="278">
        <v>548.45000000000005</v>
      </c>
    </row>
    <row r="7515" spans="1:2" x14ac:dyDescent="0.25">
      <c r="A7515" s="277" t="s">
        <v>7890</v>
      </c>
      <c r="B7515" s="278">
        <v>700.47</v>
      </c>
    </row>
    <row r="7516" spans="1:2" x14ac:dyDescent="0.25">
      <c r="A7516" s="277" t="s">
        <v>15172</v>
      </c>
      <c r="B7516" s="278">
        <v>700.47</v>
      </c>
    </row>
    <row r="7517" spans="1:2" x14ac:dyDescent="0.25">
      <c r="A7517" s="277" t="s">
        <v>7891</v>
      </c>
      <c r="B7517" s="278">
        <v>834.73</v>
      </c>
    </row>
    <row r="7518" spans="1:2" x14ac:dyDescent="0.25">
      <c r="A7518" s="277" t="s">
        <v>15173</v>
      </c>
      <c r="B7518" s="278">
        <v>834.73</v>
      </c>
    </row>
    <row r="7519" spans="1:2" x14ac:dyDescent="0.25">
      <c r="A7519" s="277" t="s">
        <v>7892</v>
      </c>
      <c r="B7519" s="278">
        <v>997.75</v>
      </c>
    </row>
    <row r="7520" spans="1:2" x14ac:dyDescent="0.25">
      <c r="A7520" s="277" t="s">
        <v>15174</v>
      </c>
      <c r="B7520" s="278">
        <v>997.75</v>
      </c>
    </row>
    <row r="7521" spans="1:2" x14ac:dyDescent="0.25">
      <c r="A7521" s="277" t="s">
        <v>7893</v>
      </c>
      <c r="B7521" s="278">
        <v>1112.51</v>
      </c>
    </row>
    <row r="7522" spans="1:2" x14ac:dyDescent="0.25">
      <c r="A7522" s="277" t="s">
        <v>15175</v>
      </c>
      <c r="B7522" s="278">
        <v>1112.51</v>
      </c>
    </row>
    <row r="7523" spans="1:2" x14ac:dyDescent="0.25">
      <c r="A7523" s="277" t="s">
        <v>7894</v>
      </c>
      <c r="B7523" s="278">
        <v>1282.98</v>
      </c>
    </row>
    <row r="7524" spans="1:2" x14ac:dyDescent="0.25">
      <c r="A7524" s="277" t="s">
        <v>15176</v>
      </c>
      <c r="B7524" s="278">
        <v>1282.98</v>
      </c>
    </row>
    <row r="7525" spans="1:2" x14ac:dyDescent="0.25">
      <c r="A7525" s="277" t="s">
        <v>7895</v>
      </c>
      <c r="B7525" s="278">
        <v>1440.82</v>
      </c>
    </row>
    <row r="7526" spans="1:2" x14ac:dyDescent="0.25">
      <c r="A7526" s="277" t="s">
        <v>15177</v>
      </c>
      <c r="B7526" s="278">
        <v>1440.82</v>
      </c>
    </row>
    <row r="7527" spans="1:2" x14ac:dyDescent="0.25">
      <c r="A7527" s="277" t="s">
        <v>7896</v>
      </c>
      <c r="B7527" s="278">
        <v>1885.46</v>
      </c>
    </row>
    <row r="7528" spans="1:2" x14ac:dyDescent="0.25">
      <c r="A7528" s="277" t="s">
        <v>15178</v>
      </c>
      <c r="B7528" s="278">
        <v>1885.46</v>
      </c>
    </row>
    <row r="7529" spans="1:2" x14ac:dyDescent="0.25">
      <c r="A7529" s="277" t="s">
        <v>7897</v>
      </c>
      <c r="B7529" s="278">
        <v>3227.31</v>
      </c>
    </row>
    <row r="7530" spans="1:2" x14ac:dyDescent="0.25">
      <c r="A7530" s="277" t="s">
        <v>15179</v>
      </c>
      <c r="B7530" s="278">
        <v>3227.31</v>
      </c>
    </row>
    <row r="7531" spans="1:2" x14ac:dyDescent="0.25">
      <c r="A7531" s="277" t="s">
        <v>7898</v>
      </c>
      <c r="B7531" s="278">
        <v>17123.169999999998</v>
      </c>
    </row>
    <row r="7532" spans="1:2" x14ac:dyDescent="0.25">
      <c r="A7532" s="277" t="s">
        <v>15180</v>
      </c>
      <c r="B7532" s="278">
        <v>17123.169999999998</v>
      </c>
    </row>
    <row r="7533" spans="1:2" x14ac:dyDescent="0.25">
      <c r="A7533" s="277" t="s">
        <v>7899</v>
      </c>
      <c r="B7533" s="278">
        <v>12239.32</v>
      </c>
    </row>
    <row r="7534" spans="1:2" x14ac:dyDescent="0.25">
      <c r="A7534" s="277" t="s">
        <v>15181</v>
      </c>
      <c r="B7534" s="278">
        <v>12239.32</v>
      </c>
    </row>
    <row r="7535" spans="1:2" x14ac:dyDescent="0.25">
      <c r="A7535" s="277" t="s">
        <v>7900</v>
      </c>
      <c r="B7535" s="278">
        <v>18898.580000000002</v>
      </c>
    </row>
    <row r="7536" spans="1:2" x14ac:dyDescent="0.25">
      <c r="A7536" s="277" t="s">
        <v>15182</v>
      </c>
      <c r="B7536" s="278">
        <v>18898.580000000002</v>
      </c>
    </row>
    <row r="7537" spans="1:2" x14ac:dyDescent="0.25">
      <c r="A7537" s="277" t="s">
        <v>7901</v>
      </c>
      <c r="B7537" s="278">
        <v>18531.3</v>
      </c>
    </row>
    <row r="7538" spans="1:2" x14ac:dyDescent="0.25">
      <c r="A7538" s="277" t="s">
        <v>15183</v>
      </c>
      <c r="B7538" s="278">
        <v>18531.3</v>
      </c>
    </row>
    <row r="7539" spans="1:2" x14ac:dyDescent="0.25">
      <c r="A7539" s="277" t="s">
        <v>7902</v>
      </c>
      <c r="B7539" s="278">
        <v>7.98</v>
      </c>
    </row>
    <row r="7540" spans="1:2" x14ac:dyDescent="0.25">
      <c r="A7540" s="277" t="s">
        <v>15184</v>
      </c>
      <c r="B7540" s="278">
        <v>7.98</v>
      </c>
    </row>
    <row r="7541" spans="1:2" x14ac:dyDescent="0.25">
      <c r="A7541" s="277" t="s">
        <v>7903</v>
      </c>
      <c r="B7541" s="278">
        <v>10.199999999999999</v>
      </c>
    </row>
    <row r="7542" spans="1:2" x14ac:dyDescent="0.25">
      <c r="A7542" s="277" t="s">
        <v>15185</v>
      </c>
      <c r="B7542" s="278">
        <v>10.199999999999999</v>
      </c>
    </row>
    <row r="7543" spans="1:2" x14ac:dyDescent="0.25">
      <c r="A7543" s="277" t="s">
        <v>7904</v>
      </c>
      <c r="B7543" s="278">
        <v>15.82</v>
      </c>
    </row>
    <row r="7544" spans="1:2" x14ac:dyDescent="0.25">
      <c r="A7544" s="277" t="s">
        <v>15186</v>
      </c>
      <c r="B7544" s="278">
        <v>15.82</v>
      </c>
    </row>
    <row r="7545" spans="1:2" x14ac:dyDescent="0.25">
      <c r="A7545" s="277" t="s">
        <v>7905</v>
      </c>
      <c r="B7545" s="278">
        <v>23.4</v>
      </c>
    </row>
    <row r="7546" spans="1:2" x14ac:dyDescent="0.25">
      <c r="A7546" s="277" t="s">
        <v>15187</v>
      </c>
      <c r="B7546" s="278">
        <v>23.4</v>
      </c>
    </row>
    <row r="7547" spans="1:2" x14ac:dyDescent="0.25">
      <c r="A7547" s="277" t="s">
        <v>7906</v>
      </c>
      <c r="B7547" s="278">
        <v>30.2</v>
      </c>
    </row>
    <row r="7548" spans="1:2" x14ac:dyDescent="0.25">
      <c r="A7548" s="277" t="s">
        <v>15188</v>
      </c>
      <c r="B7548" s="278">
        <v>30.2</v>
      </c>
    </row>
    <row r="7549" spans="1:2" x14ac:dyDescent="0.25">
      <c r="A7549" s="277" t="s">
        <v>7907</v>
      </c>
      <c r="B7549" s="278">
        <v>37.6</v>
      </c>
    </row>
    <row r="7550" spans="1:2" x14ac:dyDescent="0.25">
      <c r="A7550" s="277" t="s">
        <v>15189</v>
      </c>
      <c r="B7550" s="278">
        <v>37.6</v>
      </c>
    </row>
    <row r="7551" spans="1:2" x14ac:dyDescent="0.25">
      <c r="A7551" s="277" t="s">
        <v>7908</v>
      </c>
      <c r="B7551" s="278">
        <v>48.4</v>
      </c>
    </row>
    <row r="7552" spans="1:2" x14ac:dyDescent="0.25">
      <c r="A7552" s="277" t="s">
        <v>15190</v>
      </c>
      <c r="B7552" s="278">
        <v>48.4</v>
      </c>
    </row>
    <row r="7553" spans="1:2" x14ac:dyDescent="0.25">
      <c r="A7553" s="277" t="s">
        <v>7909</v>
      </c>
      <c r="B7553" s="278">
        <v>61.4</v>
      </c>
    </row>
    <row r="7554" spans="1:2" x14ac:dyDescent="0.25">
      <c r="A7554" s="277" t="s">
        <v>15191</v>
      </c>
      <c r="B7554" s="278">
        <v>61.4</v>
      </c>
    </row>
    <row r="7555" spans="1:2" x14ac:dyDescent="0.25">
      <c r="A7555" s="277" t="s">
        <v>7910</v>
      </c>
      <c r="B7555" s="278">
        <v>76.8</v>
      </c>
    </row>
    <row r="7556" spans="1:2" x14ac:dyDescent="0.25">
      <c r="A7556" s="277" t="s">
        <v>15192</v>
      </c>
      <c r="B7556" s="278">
        <v>76.8</v>
      </c>
    </row>
    <row r="7557" spans="1:2" x14ac:dyDescent="0.25">
      <c r="A7557" s="277" t="s">
        <v>7911</v>
      </c>
      <c r="B7557" s="278">
        <v>95.4</v>
      </c>
    </row>
    <row r="7558" spans="1:2" x14ac:dyDescent="0.25">
      <c r="A7558" s="277" t="s">
        <v>15193</v>
      </c>
      <c r="B7558" s="278">
        <v>95.4</v>
      </c>
    </row>
    <row r="7559" spans="1:2" x14ac:dyDescent="0.25">
      <c r="A7559" s="277" t="s">
        <v>7912</v>
      </c>
      <c r="B7559" s="278">
        <v>118.4</v>
      </c>
    </row>
    <row r="7560" spans="1:2" x14ac:dyDescent="0.25">
      <c r="A7560" s="277" t="s">
        <v>15194</v>
      </c>
      <c r="B7560" s="278">
        <v>118.4</v>
      </c>
    </row>
    <row r="7561" spans="1:2" x14ac:dyDescent="0.25">
      <c r="A7561" s="277" t="s">
        <v>7913</v>
      </c>
      <c r="B7561" s="278">
        <v>148</v>
      </c>
    </row>
    <row r="7562" spans="1:2" x14ac:dyDescent="0.25">
      <c r="A7562" s="277" t="s">
        <v>15195</v>
      </c>
      <c r="B7562" s="278">
        <v>148</v>
      </c>
    </row>
    <row r="7563" spans="1:2" x14ac:dyDescent="0.25">
      <c r="A7563" s="277" t="s">
        <v>7914</v>
      </c>
      <c r="B7563" s="278">
        <v>188.22</v>
      </c>
    </row>
    <row r="7564" spans="1:2" x14ac:dyDescent="0.25">
      <c r="A7564" s="277" t="s">
        <v>15196</v>
      </c>
      <c r="B7564" s="278">
        <v>188.22</v>
      </c>
    </row>
    <row r="7565" spans="1:2" x14ac:dyDescent="0.25">
      <c r="A7565" s="277" t="s">
        <v>7915</v>
      </c>
      <c r="B7565" s="278">
        <v>240.74</v>
      </c>
    </row>
    <row r="7566" spans="1:2" x14ac:dyDescent="0.25">
      <c r="A7566" s="277" t="s">
        <v>15197</v>
      </c>
      <c r="B7566" s="278">
        <v>240.74</v>
      </c>
    </row>
    <row r="7567" spans="1:2" x14ac:dyDescent="0.25">
      <c r="A7567" s="277" t="s">
        <v>7916</v>
      </c>
      <c r="B7567" s="278">
        <v>302.54000000000002</v>
      </c>
    </row>
    <row r="7568" spans="1:2" x14ac:dyDescent="0.25">
      <c r="A7568" s="277" t="s">
        <v>15198</v>
      </c>
      <c r="B7568" s="278">
        <v>302.54000000000002</v>
      </c>
    </row>
    <row r="7569" spans="1:2" x14ac:dyDescent="0.25">
      <c r="A7569" s="277" t="s">
        <v>7917</v>
      </c>
      <c r="B7569" s="278">
        <v>383.2</v>
      </c>
    </row>
    <row r="7570" spans="1:2" x14ac:dyDescent="0.25">
      <c r="A7570" s="277" t="s">
        <v>15199</v>
      </c>
      <c r="B7570" s="278">
        <v>383.2</v>
      </c>
    </row>
    <row r="7571" spans="1:2" x14ac:dyDescent="0.25">
      <c r="A7571" s="277" t="s">
        <v>7918</v>
      </c>
      <c r="B7571" s="278">
        <v>472.02</v>
      </c>
    </row>
    <row r="7572" spans="1:2" x14ac:dyDescent="0.25">
      <c r="A7572" s="277" t="s">
        <v>15200</v>
      </c>
      <c r="B7572" s="278">
        <v>472.02</v>
      </c>
    </row>
    <row r="7573" spans="1:2" x14ac:dyDescent="0.25">
      <c r="A7573" s="277" t="s">
        <v>7919</v>
      </c>
      <c r="B7573" s="278">
        <v>593.28</v>
      </c>
    </row>
    <row r="7574" spans="1:2" x14ac:dyDescent="0.25">
      <c r="A7574" s="277" t="s">
        <v>15201</v>
      </c>
      <c r="B7574" s="278">
        <v>593.28</v>
      </c>
    </row>
    <row r="7575" spans="1:2" x14ac:dyDescent="0.25">
      <c r="A7575" s="277" t="s">
        <v>7920</v>
      </c>
      <c r="B7575" s="278">
        <v>751.08</v>
      </c>
    </row>
    <row r="7576" spans="1:2" x14ac:dyDescent="0.25">
      <c r="A7576" s="277" t="s">
        <v>15202</v>
      </c>
      <c r="B7576" s="278">
        <v>751.08</v>
      </c>
    </row>
    <row r="7577" spans="1:2" x14ac:dyDescent="0.25">
      <c r="A7577" s="277" t="s">
        <v>7921</v>
      </c>
      <c r="B7577" s="278">
        <v>1210.1400000000001</v>
      </c>
    </row>
    <row r="7578" spans="1:2" x14ac:dyDescent="0.25">
      <c r="A7578" s="277" t="s">
        <v>15203</v>
      </c>
      <c r="B7578" s="278">
        <v>1210.1400000000001</v>
      </c>
    </row>
    <row r="7579" spans="1:2" x14ac:dyDescent="0.25">
      <c r="A7579" s="277" t="s">
        <v>7922</v>
      </c>
      <c r="B7579" s="278">
        <v>1530.32</v>
      </c>
    </row>
    <row r="7580" spans="1:2" x14ac:dyDescent="0.25">
      <c r="A7580" s="277" t="s">
        <v>15204</v>
      </c>
      <c r="B7580" s="278">
        <v>1530.32</v>
      </c>
    </row>
    <row r="7581" spans="1:2" x14ac:dyDescent="0.25">
      <c r="A7581" s="277" t="s">
        <v>7923</v>
      </c>
      <c r="B7581" s="278">
        <v>1890.84</v>
      </c>
    </row>
    <row r="7582" spans="1:2" x14ac:dyDescent="0.25">
      <c r="A7582" s="277" t="s">
        <v>15205</v>
      </c>
      <c r="B7582" s="278">
        <v>1890.84</v>
      </c>
    </row>
    <row r="7583" spans="1:2" x14ac:dyDescent="0.25">
      <c r="A7583" s="277" t="s">
        <v>7924</v>
      </c>
      <c r="B7583" s="278">
        <v>2719.46</v>
      </c>
    </row>
    <row r="7584" spans="1:2" x14ac:dyDescent="0.25">
      <c r="A7584" s="277" t="s">
        <v>15206</v>
      </c>
      <c r="B7584" s="278">
        <v>2719.46</v>
      </c>
    </row>
    <row r="7585" spans="1:2" x14ac:dyDescent="0.25">
      <c r="A7585" s="277" t="s">
        <v>7925</v>
      </c>
      <c r="B7585" s="278">
        <v>3.84</v>
      </c>
    </row>
    <row r="7586" spans="1:2" x14ac:dyDescent="0.25">
      <c r="A7586" s="277" t="s">
        <v>15207</v>
      </c>
      <c r="B7586" s="278">
        <v>3.84</v>
      </c>
    </row>
    <row r="7587" spans="1:2" x14ac:dyDescent="0.25">
      <c r="A7587" s="277" t="s">
        <v>7926</v>
      </c>
      <c r="B7587" s="278">
        <v>5.8</v>
      </c>
    </row>
    <row r="7588" spans="1:2" x14ac:dyDescent="0.25">
      <c r="A7588" s="277" t="s">
        <v>15208</v>
      </c>
      <c r="B7588" s="278">
        <v>5.8</v>
      </c>
    </row>
    <row r="7589" spans="1:2" x14ac:dyDescent="0.25">
      <c r="A7589" s="277" t="s">
        <v>7927</v>
      </c>
      <c r="B7589" s="278">
        <v>8.94</v>
      </c>
    </row>
    <row r="7590" spans="1:2" x14ac:dyDescent="0.25">
      <c r="A7590" s="277" t="s">
        <v>15209</v>
      </c>
      <c r="B7590" s="278">
        <v>8.94</v>
      </c>
    </row>
    <row r="7591" spans="1:2" x14ac:dyDescent="0.25">
      <c r="A7591" s="277" t="s">
        <v>7928</v>
      </c>
      <c r="B7591" s="278">
        <v>20.12</v>
      </c>
    </row>
    <row r="7592" spans="1:2" x14ac:dyDescent="0.25">
      <c r="A7592" s="277" t="s">
        <v>15210</v>
      </c>
      <c r="B7592" s="278">
        <v>20.12</v>
      </c>
    </row>
    <row r="7593" spans="1:2" x14ac:dyDescent="0.25">
      <c r="A7593" s="277" t="s">
        <v>7929</v>
      </c>
      <c r="B7593" s="278">
        <v>28.92</v>
      </c>
    </row>
    <row r="7594" spans="1:2" x14ac:dyDescent="0.25">
      <c r="A7594" s="277" t="s">
        <v>15211</v>
      </c>
      <c r="B7594" s="278">
        <v>28.92</v>
      </c>
    </row>
    <row r="7595" spans="1:2" x14ac:dyDescent="0.25">
      <c r="A7595" s="277" t="s">
        <v>7930</v>
      </c>
      <c r="B7595" s="278">
        <v>43.04</v>
      </c>
    </row>
    <row r="7596" spans="1:2" x14ac:dyDescent="0.25">
      <c r="A7596" s="277" t="s">
        <v>15212</v>
      </c>
      <c r="B7596" s="278">
        <v>43.04</v>
      </c>
    </row>
    <row r="7597" spans="1:2" x14ac:dyDescent="0.25">
      <c r="A7597" s="277" t="s">
        <v>7931</v>
      </c>
      <c r="B7597" s="278">
        <v>55.54</v>
      </c>
    </row>
    <row r="7598" spans="1:2" x14ac:dyDescent="0.25">
      <c r="A7598" s="277" t="s">
        <v>15213</v>
      </c>
      <c r="B7598" s="278">
        <v>55.54</v>
      </c>
    </row>
    <row r="7599" spans="1:2" x14ac:dyDescent="0.25">
      <c r="A7599" s="277" t="s">
        <v>7932</v>
      </c>
      <c r="B7599" s="278">
        <v>68.92</v>
      </c>
    </row>
    <row r="7600" spans="1:2" x14ac:dyDescent="0.25">
      <c r="A7600" s="277" t="s">
        <v>15214</v>
      </c>
      <c r="B7600" s="278">
        <v>68.92</v>
      </c>
    </row>
    <row r="7601" spans="1:2" x14ac:dyDescent="0.25">
      <c r="A7601" s="277" t="s">
        <v>7933</v>
      </c>
      <c r="B7601" s="278">
        <v>89.96</v>
      </c>
    </row>
    <row r="7602" spans="1:2" x14ac:dyDescent="0.25">
      <c r="A7602" s="277" t="s">
        <v>15215</v>
      </c>
      <c r="B7602" s="278">
        <v>89.96</v>
      </c>
    </row>
    <row r="7603" spans="1:2" x14ac:dyDescent="0.25">
      <c r="A7603" s="277" t="s">
        <v>7934</v>
      </c>
      <c r="B7603" s="278">
        <v>113.78</v>
      </c>
    </row>
    <row r="7604" spans="1:2" x14ac:dyDescent="0.25">
      <c r="A7604" s="277" t="s">
        <v>15216</v>
      </c>
      <c r="B7604" s="278">
        <v>113.78</v>
      </c>
    </row>
    <row r="7605" spans="1:2" x14ac:dyDescent="0.25">
      <c r="A7605" s="277" t="s">
        <v>7935</v>
      </c>
      <c r="B7605" s="278">
        <v>140.41999999999999</v>
      </c>
    </row>
    <row r="7606" spans="1:2" x14ac:dyDescent="0.25">
      <c r="A7606" s="277" t="s">
        <v>15217</v>
      </c>
      <c r="B7606" s="278">
        <v>140.41999999999999</v>
      </c>
    </row>
    <row r="7607" spans="1:2" x14ac:dyDescent="0.25">
      <c r="A7607" s="277" t="s">
        <v>7936</v>
      </c>
      <c r="B7607" s="278">
        <v>178.08</v>
      </c>
    </row>
    <row r="7608" spans="1:2" x14ac:dyDescent="0.25">
      <c r="A7608" s="277" t="s">
        <v>15218</v>
      </c>
      <c r="B7608" s="278">
        <v>178.08</v>
      </c>
    </row>
    <row r="7609" spans="1:2" x14ac:dyDescent="0.25">
      <c r="A7609" s="277" t="s">
        <v>7937</v>
      </c>
      <c r="B7609" s="278">
        <v>219.58</v>
      </c>
    </row>
    <row r="7610" spans="1:2" x14ac:dyDescent="0.25">
      <c r="A7610" s="277" t="s">
        <v>15219</v>
      </c>
      <c r="B7610" s="278">
        <v>219.58</v>
      </c>
    </row>
    <row r="7611" spans="1:2" x14ac:dyDescent="0.25">
      <c r="A7611" s="277" t="s">
        <v>7938</v>
      </c>
      <c r="B7611" s="278">
        <v>274.2</v>
      </c>
    </row>
    <row r="7612" spans="1:2" x14ac:dyDescent="0.25">
      <c r="A7612" s="277" t="s">
        <v>15220</v>
      </c>
      <c r="B7612" s="278">
        <v>274.2</v>
      </c>
    </row>
    <row r="7613" spans="1:2" x14ac:dyDescent="0.25">
      <c r="A7613" s="277" t="s">
        <v>7939</v>
      </c>
      <c r="B7613" s="278">
        <v>347.24</v>
      </c>
    </row>
    <row r="7614" spans="1:2" x14ac:dyDescent="0.25">
      <c r="A7614" s="277" t="s">
        <v>15221</v>
      </c>
      <c r="B7614" s="278">
        <v>347.24</v>
      </c>
    </row>
    <row r="7615" spans="1:2" x14ac:dyDescent="0.25">
      <c r="A7615" s="277" t="s">
        <v>7940</v>
      </c>
      <c r="B7615" s="278">
        <v>441.92</v>
      </c>
    </row>
    <row r="7616" spans="1:2" x14ac:dyDescent="0.25">
      <c r="A7616" s="277" t="s">
        <v>15222</v>
      </c>
      <c r="B7616" s="278">
        <v>441.92</v>
      </c>
    </row>
    <row r="7617" spans="1:2" x14ac:dyDescent="0.25">
      <c r="A7617" s="277" t="s">
        <v>7941</v>
      </c>
      <c r="B7617" s="278">
        <v>560.64</v>
      </c>
    </row>
    <row r="7618" spans="1:2" x14ac:dyDescent="0.25">
      <c r="A7618" s="277" t="s">
        <v>15223</v>
      </c>
      <c r="B7618" s="278">
        <v>560.64</v>
      </c>
    </row>
    <row r="7619" spans="1:2" x14ac:dyDescent="0.25">
      <c r="A7619" s="277" t="s">
        <v>7942</v>
      </c>
      <c r="B7619" s="278">
        <v>707.66</v>
      </c>
    </row>
    <row r="7620" spans="1:2" x14ac:dyDescent="0.25">
      <c r="A7620" s="277" t="s">
        <v>15224</v>
      </c>
      <c r="B7620" s="278">
        <v>707.66</v>
      </c>
    </row>
    <row r="7621" spans="1:2" x14ac:dyDescent="0.25">
      <c r="A7621" s="277" t="s">
        <v>7943</v>
      </c>
      <c r="B7621" s="278">
        <v>874.36</v>
      </c>
    </row>
    <row r="7622" spans="1:2" x14ac:dyDescent="0.25">
      <c r="A7622" s="277" t="s">
        <v>15225</v>
      </c>
      <c r="B7622" s="278">
        <v>874.36</v>
      </c>
    </row>
    <row r="7623" spans="1:2" x14ac:dyDescent="0.25">
      <c r="A7623" s="277" t="s">
        <v>7944</v>
      </c>
      <c r="B7623" s="278">
        <v>1095.3399999999999</v>
      </c>
    </row>
    <row r="7624" spans="1:2" x14ac:dyDescent="0.25">
      <c r="A7624" s="277" t="s">
        <v>15226</v>
      </c>
      <c r="B7624" s="278">
        <v>1095.3399999999999</v>
      </c>
    </row>
    <row r="7625" spans="1:2" x14ac:dyDescent="0.25">
      <c r="A7625" s="277" t="s">
        <v>7945</v>
      </c>
      <c r="B7625" s="278">
        <v>1387.32</v>
      </c>
    </row>
    <row r="7626" spans="1:2" x14ac:dyDescent="0.25">
      <c r="A7626" s="277" t="s">
        <v>15227</v>
      </c>
      <c r="B7626" s="278">
        <v>1387.32</v>
      </c>
    </row>
    <row r="7627" spans="1:2" x14ac:dyDescent="0.25">
      <c r="A7627" s="277" t="s">
        <v>7946</v>
      </c>
      <c r="B7627" s="278">
        <v>2236.3000000000002</v>
      </c>
    </row>
    <row r="7628" spans="1:2" x14ac:dyDescent="0.25">
      <c r="A7628" s="277" t="s">
        <v>15228</v>
      </c>
      <c r="B7628" s="278">
        <v>2236.3000000000002</v>
      </c>
    </row>
    <row r="7629" spans="1:2" x14ac:dyDescent="0.25">
      <c r="A7629" s="277" t="s">
        <v>7947</v>
      </c>
      <c r="B7629" s="278">
        <v>2.2400000000000002</v>
      </c>
    </row>
    <row r="7630" spans="1:2" x14ac:dyDescent="0.25">
      <c r="A7630" s="277" t="s">
        <v>15229</v>
      </c>
      <c r="B7630" s="278">
        <v>2.2400000000000002</v>
      </c>
    </row>
    <row r="7631" spans="1:2" x14ac:dyDescent="0.25">
      <c r="A7631" s="277" t="s">
        <v>7948</v>
      </c>
      <c r="B7631" s="278">
        <v>3.42</v>
      </c>
    </row>
    <row r="7632" spans="1:2" x14ac:dyDescent="0.25">
      <c r="A7632" s="277" t="s">
        <v>15230</v>
      </c>
      <c r="B7632" s="278">
        <v>3.42</v>
      </c>
    </row>
    <row r="7633" spans="1:2" x14ac:dyDescent="0.25">
      <c r="A7633" s="277" t="s">
        <v>7949</v>
      </c>
      <c r="B7633" s="278">
        <v>5.5</v>
      </c>
    </row>
    <row r="7634" spans="1:2" x14ac:dyDescent="0.25">
      <c r="A7634" s="277" t="s">
        <v>15231</v>
      </c>
      <c r="B7634" s="278">
        <v>5.5</v>
      </c>
    </row>
    <row r="7635" spans="1:2" x14ac:dyDescent="0.25">
      <c r="A7635" s="277" t="s">
        <v>7950</v>
      </c>
      <c r="B7635" s="278">
        <v>8.5</v>
      </c>
    </row>
    <row r="7636" spans="1:2" x14ac:dyDescent="0.25">
      <c r="A7636" s="277" t="s">
        <v>15232</v>
      </c>
      <c r="B7636" s="278">
        <v>8.5</v>
      </c>
    </row>
    <row r="7637" spans="1:2" x14ac:dyDescent="0.25">
      <c r="A7637" s="277" t="s">
        <v>7951</v>
      </c>
      <c r="B7637" s="278">
        <v>13.2</v>
      </c>
    </row>
    <row r="7638" spans="1:2" x14ac:dyDescent="0.25">
      <c r="A7638" s="277" t="s">
        <v>15233</v>
      </c>
      <c r="B7638" s="278">
        <v>13.2</v>
      </c>
    </row>
    <row r="7639" spans="1:2" x14ac:dyDescent="0.25">
      <c r="A7639" s="277" t="s">
        <v>7952</v>
      </c>
      <c r="B7639" s="278">
        <v>29.5</v>
      </c>
    </row>
    <row r="7640" spans="1:2" x14ac:dyDescent="0.25">
      <c r="A7640" s="277" t="s">
        <v>15234</v>
      </c>
      <c r="B7640" s="278">
        <v>29.5</v>
      </c>
    </row>
    <row r="7641" spans="1:2" x14ac:dyDescent="0.25">
      <c r="A7641" s="277" t="s">
        <v>7953</v>
      </c>
      <c r="B7641" s="278">
        <v>42.22</v>
      </c>
    </row>
    <row r="7642" spans="1:2" x14ac:dyDescent="0.25">
      <c r="A7642" s="277" t="s">
        <v>15235</v>
      </c>
      <c r="B7642" s="278">
        <v>42.22</v>
      </c>
    </row>
    <row r="7643" spans="1:2" x14ac:dyDescent="0.25">
      <c r="A7643" s="277" t="s">
        <v>7954</v>
      </c>
      <c r="B7643" s="278">
        <v>62.62</v>
      </c>
    </row>
    <row r="7644" spans="1:2" x14ac:dyDescent="0.25">
      <c r="A7644" s="277" t="s">
        <v>15236</v>
      </c>
      <c r="B7644" s="278">
        <v>62.62</v>
      </c>
    </row>
    <row r="7645" spans="1:2" x14ac:dyDescent="0.25">
      <c r="A7645" s="277" t="s">
        <v>7955</v>
      </c>
      <c r="B7645" s="278">
        <v>81.239999999999995</v>
      </c>
    </row>
    <row r="7646" spans="1:2" x14ac:dyDescent="0.25">
      <c r="A7646" s="277" t="s">
        <v>15237</v>
      </c>
      <c r="B7646" s="278">
        <v>81.239999999999995</v>
      </c>
    </row>
    <row r="7647" spans="1:2" x14ac:dyDescent="0.25">
      <c r="A7647" s="277" t="s">
        <v>7956</v>
      </c>
      <c r="B7647" s="278">
        <v>101.94</v>
      </c>
    </row>
    <row r="7648" spans="1:2" x14ac:dyDescent="0.25">
      <c r="A7648" s="277" t="s">
        <v>15238</v>
      </c>
      <c r="B7648" s="278">
        <v>101.94</v>
      </c>
    </row>
    <row r="7649" spans="1:2" x14ac:dyDescent="0.25">
      <c r="A7649" s="277" t="s">
        <v>7957</v>
      </c>
      <c r="B7649" s="278">
        <v>132.91999999999999</v>
      </c>
    </row>
    <row r="7650" spans="1:2" x14ac:dyDescent="0.25">
      <c r="A7650" s="277" t="s">
        <v>15239</v>
      </c>
      <c r="B7650" s="278">
        <v>132.91999999999999</v>
      </c>
    </row>
    <row r="7651" spans="1:2" x14ac:dyDescent="0.25">
      <c r="A7651" s="277" t="s">
        <v>7958</v>
      </c>
      <c r="B7651" s="278">
        <v>168.02</v>
      </c>
    </row>
    <row r="7652" spans="1:2" x14ac:dyDescent="0.25">
      <c r="A7652" s="277" t="s">
        <v>15240</v>
      </c>
      <c r="B7652" s="278">
        <v>168.02</v>
      </c>
    </row>
    <row r="7653" spans="1:2" x14ac:dyDescent="0.25">
      <c r="A7653" s="277" t="s">
        <v>7959</v>
      </c>
      <c r="B7653" s="278">
        <v>207.2</v>
      </c>
    </row>
    <row r="7654" spans="1:2" x14ac:dyDescent="0.25">
      <c r="A7654" s="277" t="s">
        <v>15241</v>
      </c>
      <c r="B7654" s="278">
        <v>207.2</v>
      </c>
    </row>
    <row r="7655" spans="1:2" x14ac:dyDescent="0.25">
      <c r="A7655" s="277" t="s">
        <v>7960</v>
      </c>
      <c r="B7655" s="278">
        <v>262.24</v>
      </c>
    </row>
    <row r="7656" spans="1:2" x14ac:dyDescent="0.25">
      <c r="A7656" s="277" t="s">
        <v>15242</v>
      </c>
      <c r="B7656" s="278">
        <v>262.24</v>
      </c>
    </row>
    <row r="7657" spans="1:2" x14ac:dyDescent="0.25">
      <c r="A7657" s="277" t="s">
        <v>7961</v>
      </c>
      <c r="B7657" s="278">
        <v>323.76</v>
      </c>
    </row>
    <row r="7658" spans="1:2" x14ac:dyDescent="0.25">
      <c r="A7658" s="277" t="s">
        <v>15243</v>
      </c>
      <c r="B7658" s="278">
        <v>323.76</v>
      </c>
    </row>
    <row r="7659" spans="1:2" x14ac:dyDescent="0.25">
      <c r="A7659" s="277" t="s">
        <v>7962</v>
      </c>
      <c r="B7659" s="278">
        <v>405.72</v>
      </c>
    </row>
    <row r="7660" spans="1:2" x14ac:dyDescent="0.25">
      <c r="A7660" s="277" t="s">
        <v>15244</v>
      </c>
      <c r="B7660" s="278">
        <v>405.72</v>
      </c>
    </row>
    <row r="7661" spans="1:2" x14ac:dyDescent="0.25">
      <c r="A7661" s="277" t="s">
        <v>7963</v>
      </c>
      <c r="B7661" s="278">
        <v>513.4</v>
      </c>
    </row>
    <row r="7662" spans="1:2" x14ac:dyDescent="0.25">
      <c r="A7662" s="277" t="s">
        <v>15245</v>
      </c>
      <c r="B7662" s="278">
        <v>513.4</v>
      </c>
    </row>
    <row r="7663" spans="1:2" x14ac:dyDescent="0.25">
      <c r="A7663" s="277" t="s">
        <v>7964</v>
      </c>
      <c r="B7663" s="278">
        <v>651.46</v>
      </c>
    </row>
    <row r="7664" spans="1:2" x14ac:dyDescent="0.25">
      <c r="A7664" s="277" t="s">
        <v>15246</v>
      </c>
      <c r="B7664" s="278">
        <v>651.46</v>
      </c>
    </row>
    <row r="7665" spans="1:2" x14ac:dyDescent="0.25">
      <c r="A7665" s="277" t="s">
        <v>7965</v>
      </c>
      <c r="B7665" s="278">
        <v>826.9</v>
      </c>
    </row>
    <row r="7666" spans="1:2" x14ac:dyDescent="0.25">
      <c r="A7666" s="277" t="s">
        <v>15247</v>
      </c>
      <c r="B7666" s="278">
        <v>826.9</v>
      </c>
    </row>
    <row r="7667" spans="1:2" x14ac:dyDescent="0.25">
      <c r="A7667" s="277" t="s">
        <v>7966</v>
      </c>
      <c r="B7667" s="278">
        <v>1046.82</v>
      </c>
    </row>
    <row r="7668" spans="1:2" x14ac:dyDescent="0.25">
      <c r="A7668" s="277" t="s">
        <v>15248</v>
      </c>
      <c r="B7668" s="278">
        <v>1046.82</v>
      </c>
    </row>
    <row r="7669" spans="1:2" x14ac:dyDescent="0.25">
      <c r="A7669" s="277" t="s">
        <v>7967</v>
      </c>
      <c r="B7669" s="278">
        <v>1291.42</v>
      </c>
    </row>
    <row r="7670" spans="1:2" x14ac:dyDescent="0.25">
      <c r="A7670" s="277" t="s">
        <v>15249</v>
      </c>
      <c r="B7670" s="278">
        <v>1291.42</v>
      </c>
    </row>
    <row r="7671" spans="1:2" x14ac:dyDescent="0.25">
      <c r="A7671" s="277" t="s">
        <v>7968</v>
      </c>
      <c r="B7671" s="278">
        <v>1620.18</v>
      </c>
    </row>
    <row r="7672" spans="1:2" x14ac:dyDescent="0.25">
      <c r="A7672" s="277" t="s">
        <v>15250</v>
      </c>
      <c r="B7672" s="278">
        <v>1620.18</v>
      </c>
    </row>
    <row r="7673" spans="1:2" x14ac:dyDescent="0.25">
      <c r="A7673" s="277" t="s">
        <v>7969</v>
      </c>
      <c r="B7673" s="278">
        <v>15.95</v>
      </c>
    </row>
    <row r="7674" spans="1:2" x14ac:dyDescent="0.25">
      <c r="A7674" s="277" t="s">
        <v>15251</v>
      </c>
      <c r="B7674" s="278">
        <v>15.95</v>
      </c>
    </row>
    <row r="7675" spans="1:2" x14ac:dyDescent="0.25">
      <c r="A7675" s="277" t="s">
        <v>7970</v>
      </c>
      <c r="B7675" s="278">
        <v>18.899999999999999</v>
      </c>
    </row>
    <row r="7676" spans="1:2" x14ac:dyDescent="0.25">
      <c r="A7676" s="277" t="s">
        <v>15252</v>
      </c>
      <c r="B7676" s="278">
        <v>18.899999999999999</v>
      </c>
    </row>
    <row r="7677" spans="1:2" x14ac:dyDescent="0.25">
      <c r="A7677" s="277" t="s">
        <v>7971</v>
      </c>
      <c r="B7677" s="278">
        <v>29.79</v>
      </c>
    </row>
    <row r="7678" spans="1:2" x14ac:dyDescent="0.25">
      <c r="A7678" s="277" t="s">
        <v>15253</v>
      </c>
      <c r="B7678" s="278">
        <v>29.79</v>
      </c>
    </row>
    <row r="7679" spans="1:2" x14ac:dyDescent="0.25">
      <c r="A7679" s="277" t="s">
        <v>7972</v>
      </c>
      <c r="B7679" s="278">
        <v>46.16</v>
      </c>
    </row>
    <row r="7680" spans="1:2" x14ac:dyDescent="0.25">
      <c r="A7680" s="277" t="s">
        <v>15254</v>
      </c>
      <c r="B7680" s="278">
        <v>46.16</v>
      </c>
    </row>
    <row r="7681" spans="1:2" x14ac:dyDescent="0.25">
      <c r="A7681" s="277" t="s">
        <v>7973</v>
      </c>
      <c r="B7681" s="278">
        <v>52.74</v>
      </c>
    </row>
    <row r="7682" spans="1:2" x14ac:dyDescent="0.25">
      <c r="A7682" s="277" t="s">
        <v>15255</v>
      </c>
      <c r="B7682" s="278">
        <v>52.74</v>
      </c>
    </row>
    <row r="7683" spans="1:2" x14ac:dyDescent="0.25">
      <c r="A7683" s="277" t="s">
        <v>7974</v>
      </c>
      <c r="B7683" s="278">
        <v>66.180000000000007</v>
      </c>
    </row>
    <row r="7684" spans="1:2" x14ac:dyDescent="0.25">
      <c r="A7684" s="277" t="s">
        <v>15256</v>
      </c>
      <c r="B7684" s="278">
        <v>66.180000000000007</v>
      </c>
    </row>
    <row r="7685" spans="1:2" x14ac:dyDescent="0.25">
      <c r="A7685" s="277" t="s">
        <v>7975</v>
      </c>
      <c r="B7685" s="278">
        <v>80.760000000000005</v>
      </c>
    </row>
    <row r="7686" spans="1:2" x14ac:dyDescent="0.25">
      <c r="A7686" s="277" t="s">
        <v>15257</v>
      </c>
      <c r="B7686" s="278">
        <v>80.760000000000005</v>
      </c>
    </row>
    <row r="7687" spans="1:2" x14ac:dyDescent="0.25">
      <c r="A7687" s="277" t="s">
        <v>7976</v>
      </c>
      <c r="B7687" s="278">
        <v>102.84</v>
      </c>
    </row>
    <row r="7688" spans="1:2" x14ac:dyDescent="0.25">
      <c r="A7688" s="277" t="s">
        <v>15258</v>
      </c>
      <c r="B7688" s="278">
        <v>102.84</v>
      </c>
    </row>
    <row r="7689" spans="1:2" x14ac:dyDescent="0.25">
      <c r="A7689" s="277" t="s">
        <v>7977</v>
      </c>
      <c r="B7689" s="278">
        <v>138.13</v>
      </c>
    </row>
    <row r="7690" spans="1:2" x14ac:dyDescent="0.25">
      <c r="A7690" s="277" t="s">
        <v>15259</v>
      </c>
      <c r="B7690" s="278">
        <v>138.13</v>
      </c>
    </row>
    <row r="7691" spans="1:2" x14ac:dyDescent="0.25">
      <c r="A7691" s="277" t="s">
        <v>7978</v>
      </c>
      <c r="B7691" s="278">
        <v>204.73</v>
      </c>
    </row>
    <row r="7692" spans="1:2" x14ac:dyDescent="0.25">
      <c r="A7692" s="277" t="s">
        <v>15260</v>
      </c>
      <c r="B7692" s="278">
        <v>204.73</v>
      </c>
    </row>
    <row r="7693" spans="1:2" x14ac:dyDescent="0.25">
      <c r="A7693" s="277" t="s">
        <v>7979</v>
      </c>
      <c r="B7693" s="278">
        <v>213.25</v>
      </c>
    </row>
    <row r="7694" spans="1:2" x14ac:dyDescent="0.25">
      <c r="A7694" s="277" t="s">
        <v>15261</v>
      </c>
      <c r="B7694" s="278">
        <v>213.25</v>
      </c>
    </row>
    <row r="7695" spans="1:2" x14ac:dyDescent="0.25">
      <c r="A7695" s="277" t="s">
        <v>7980</v>
      </c>
      <c r="B7695" s="278">
        <v>253.27</v>
      </c>
    </row>
    <row r="7696" spans="1:2" x14ac:dyDescent="0.25">
      <c r="A7696" s="277" t="s">
        <v>15262</v>
      </c>
      <c r="B7696" s="278">
        <v>253.27</v>
      </c>
    </row>
    <row r="7697" spans="1:2" x14ac:dyDescent="0.25">
      <c r="A7697" s="277" t="s">
        <v>7981</v>
      </c>
      <c r="B7697" s="278">
        <v>538</v>
      </c>
    </row>
    <row r="7698" spans="1:2" x14ac:dyDescent="0.25">
      <c r="A7698" s="277" t="s">
        <v>15263</v>
      </c>
      <c r="B7698" s="278">
        <v>538</v>
      </c>
    </row>
    <row r="7699" spans="1:2" x14ac:dyDescent="0.25">
      <c r="A7699" s="277" t="s">
        <v>7982</v>
      </c>
      <c r="B7699" s="278">
        <v>548.55999999999995</v>
      </c>
    </row>
    <row r="7700" spans="1:2" x14ac:dyDescent="0.25">
      <c r="A7700" s="277" t="s">
        <v>15264</v>
      </c>
      <c r="B7700" s="278">
        <v>548.55999999999995</v>
      </c>
    </row>
    <row r="7701" spans="1:2" x14ac:dyDescent="0.25">
      <c r="A7701" s="277" t="s">
        <v>7983</v>
      </c>
      <c r="B7701" s="278">
        <v>563.41999999999996</v>
      </c>
    </row>
    <row r="7702" spans="1:2" x14ac:dyDescent="0.25">
      <c r="A7702" s="277" t="s">
        <v>15265</v>
      </c>
      <c r="B7702" s="278">
        <v>563.41999999999996</v>
      </c>
    </row>
    <row r="7703" spans="1:2" x14ac:dyDescent="0.25">
      <c r="A7703" s="277" t="s">
        <v>7984</v>
      </c>
      <c r="B7703" s="278">
        <v>583.98</v>
      </c>
    </row>
    <row r="7704" spans="1:2" x14ac:dyDescent="0.25">
      <c r="A7704" s="277" t="s">
        <v>15266</v>
      </c>
      <c r="B7704" s="278">
        <v>583.98</v>
      </c>
    </row>
    <row r="7705" spans="1:2" x14ac:dyDescent="0.25">
      <c r="A7705" s="277" t="s">
        <v>7985</v>
      </c>
      <c r="B7705" s="278">
        <v>663.56</v>
      </c>
    </row>
    <row r="7706" spans="1:2" x14ac:dyDescent="0.25">
      <c r="A7706" s="277" t="s">
        <v>15267</v>
      </c>
      <c r="B7706" s="278">
        <v>663.56</v>
      </c>
    </row>
    <row r="7707" spans="1:2" x14ac:dyDescent="0.25">
      <c r="A7707" s="277" t="s">
        <v>7986</v>
      </c>
      <c r="B7707" s="278">
        <v>1344.16</v>
      </c>
    </row>
    <row r="7708" spans="1:2" x14ac:dyDescent="0.25">
      <c r="A7708" s="277" t="s">
        <v>15268</v>
      </c>
      <c r="B7708" s="278">
        <v>1344.16</v>
      </c>
    </row>
    <row r="7709" spans="1:2" x14ac:dyDescent="0.25">
      <c r="A7709" s="277" t="s">
        <v>7987</v>
      </c>
      <c r="B7709" s="278">
        <v>1394.82</v>
      </c>
    </row>
    <row r="7710" spans="1:2" x14ac:dyDescent="0.25">
      <c r="A7710" s="277" t="s">
        <v>15269</v>
      </c>
      <c r="B7710" s="278">
        <v>1394.82</v>
      </c>
    </row>
    <row r="7711" spans="1:2" x14ac:dyDescent="0.25">
      <c r="A7711" s="277" t="s">
        <v>7988</v>
      </c>
      <c r="B7711" s="278">
        <v>2876.06</v>
      </c>
    </row>
    <row r="7712" spans="1:2" x14ac:dyDescent="0.25">
      <c r="A7712" s="277" t="s">
        <v>15270</v>
      </c>
      <c r="B7712" s="278">
        <v>2876.06</v>
      </c>
    </row>
    <row r="7713" spans="1:2" x14ac:dyDescent="0.25">
      <c r="A7713" s="277" t="s">
        <v>7989</v>
      </c>
      <c r="B7713" s="278">
        <v>3231.54</v>
      </c>
    </row>
    <row r="7714" spans="1:2" x14ac:dyDescent="0.25">
      <c r="A7714" s="277" t="s">
        <v>15271</v>
      </c>
      <c r="B7714" s="278">
        <v>3231.54</v>
      </c>
    </row>
    <row r="7715" spans="1:2" x14ac:dyDescent="0.25">
      <c r="A7715" s="277" t="s">
        <v>7990</v>
      </c>
      <c r="B7715" s="278">
        <v>5995.38</v>
      </c>
    </row>
    <row r="7716" spans="1:2" x14ac:dyDescent="0.25">
      <c r="A7716" s="277" t="s">
        <v>15272</v>
      </c>
      <c r="B7716" s="278">
        <v>5995.38</v>
      </c>
    </row>
    <row r="7717" spans="1:2" x14ac:dyDescent="0.25">
      <c r="A7717" s="277" t="s">
        <v>7991</v>
      </c>
      <c r="B7717" s="278">
        <v>6353.68</v>
      </c>
    </row>
    <row r="7718" spans="1:2" x14ac:dyDescent="0.25">
      <c r="A7718" s="277" t="s">
        <v>15273</v>
      </c>
      <c r="B7718" s="278">
        <v>6353.68</v>
      </c>
    </row>
    <row r="7719" spans="1:2" x14ac:dyDescent="0.25">
      <c r="A7719" s="277" t="s">
        <v>7992</v>
      </c>
      <c r="B7719" s="278">
        <v>15.14</v>
      </c>
    </row>
    <row r="7720" spans="1:2" x14ac:dyDescent="0.25">
      <c r="A7720" s="277" t="s">
        <v>15274</v>
      </c>
      <c r="B7720" s="278">
        <v>15.14</v>
      </c>
    </row>
    <row r="7721" spans="1:2" x14ac:dyDescent="0.25">
      <c r="A7721" s="277" t="s">
        <v>7993</v>
      </c>
      <c r="B7721" s="278">
        <v>17.87</v>
      </c>
    </row>
    <row r="7722" spans="1:2" x14ac:dyDescent="0.25">
      <c r="A7722" s="277" t="s">
        <v>15275</v>
      </c>
      <c r="B7722" s="278">
        <v>17.87</v>
      </c>
    </row>
    <row r="7723" spans="1:2" x14ac:dyDescent="0.25">
      <c r="A7723" s="277" t="s">
        <v>7994</v>
      </c>
      <c r="B7723" s="278">
        <v>23.68</v>
      </c>
    </row>
    <row r="7724" spans="1:2" x14ac:dyDescent="0.25">
      <c r="A7724" s="277" t="s">
        <v>15276</v>
      </c>
      <c r="B7724" s="278">
        <v>23.68</v>
      </c>
    </row>
    <row r="7725" spans="1:2" x14ac:dyDescent="0.25">
      <c r="A7725" s="277" t="s">
        <v>7995</v>
      </c>
      <c r="B7725" s="278">
        <v>36.96</v>
      </c>
    </row>
    <row r="7726" spans="1:2" x14ac:dyDescent="0.25">
      <c r="A7726" s="277" t="s">
        <v>15277</v>
      </c>
      <c r="B7726" s="278">
        <v>36.96</v>
      </c>
    </row>
    <row r="7727" spans="1:2" x14ac:dyDescent="0.25">
      <c r="A7727" s="277" t="s">
        <v>7996</v>
      </c>
      <c r="B7727" s="278">
        <v>44.46</v>
      </c>
    </row>
    <row r="7728" spans="1:2" x14ac:dyDescent="0.25">
      <c r="A7728" s="277" t="s">
        <v>15278</v>
      </c>
      <c r="B7728" s="278">
        <v>44.46</v>
      </c>
    </row>
    <row r="7729" spans="1:2" x14ac:dyDescent="0.25">
      <c r="A7729" s="277" t="s">
        <v>7997</v>
      </c>
      <c r="B7729" s="278">
        <v>56.56</v>
      </c>
    </row>
    <row r="7730" spans="1:2" x14ac:dyDescent="0.25">
      <c r="A7730" s="277" t="s">
        <v>15279</v>
      </c>
      <c r="B7730" s="278">
        <v>56.56</v>
      </c>
    </row>
    <row r="7731" spans="1:2" x14ac:dyDescent="0.25">
      <c r="A7731" s="277" t="s">
        <v>7998</v>
      </c>
      <c r="B7731" s="278">
        <v>65.94</v>
      </c>
    </row>
    <row r="7732" spans="1:2" x14ac:dyDescent="0.25">
      <c r="A7732" s="277" t="s">
        <v>15280</v>
      </c>
      <c r="B7732" s="278">
        <v>65.94</v>
      </c>
    </row>
    <row r="7733" spans="1:2" x14ac:dyDescent="0.25">
      <c r="A7733" s="277" t="s">
        <v>7999</v>
      </c>
      <c r="B7733" s="278">
        <v>92.51</v>
      </c>
    </row>
    <row r="7734" spans="1:2" x14ac:dyDescent="0.25">
      <c r="A7734" s="277" t="s">
        <v>15281</v>
      </c>
      <c r="B7734" s="278">
        <v>92.51</v>
      </c>
    </row>
    <row r="7735" spans="1:2" x14ac:dyDescent="0.25">
      <c r="A7735" s="277" t="s">
        <v>8000</v>
      </c>
      <c r="B7735" s="278">
        <v>116.19</v>
      </c>
    </row>
    <row r="7736" spans="1:2" x14ac:dyDescent="0.25">
      <c r="A7736" s="277" t="s">
        <v>15282</v>
      </c>
      <c r="B7736" s="278">
        <v>116.19</v>
      </c>
    </row>
    <row r="7737" spans="1:2" x14ac:dyDescent="0.25">
      <c r="A7737" s="277" t="s">
        <v>8001</v>
      </c>
      <c r="B7737" s="278">
        <v>126.75</v>
      </c>
    </row>
    <row r="7738" spans="1:2" x14ac:dyDescent="0.25">
      <c r="A7738" s="277" t="s">
        <v>15283</v>
      </c>
      <c r="B7738" s="278">
        <v>126.75</v>
      </c>
    </row>
    <row r="7739" spans="1:2" x14ac:dyDescent="0.25">
      <c r="A7739" s="277" t="s">
        <v>8002</v>
      </c>
      <c r="B7739" s="278">
        <v>234.34</v>
      </c>
    </row>
    <row r="7740" spans="1:2" x14ac:dyDescent="0.25">
      <c r="A7740" s="277" t="s">
        <v>15284</v>
      </c>
      <c r="B7740" s="278">
        <v>234.34</v>
      </c>
    </row>
    <row r="7741" spans="1:2" x14ac:dyDescent="0.25">
      <c r="A7741" s="277" t="s">
        <v>8003</v>
      </c>
      <c r="B7741" s="278">
        <v>277.41000000000003</v>
      </c>
    </row>
    <row r="7742" spans="1:2" x14ac:dyDescent="0.25">
      <c r="A7742" s="277" t="s">
        <v>15285</v>
      </c>
      <c r="B7742" s="278">
        <v>277.41000000000003</v>
      </c>
    </row>
    <row r="7743" spans="1:2" x14ac:dyDescent="0.25">
      <c r="A7743" s="277" t="s">
        <v>8004</v>
      </c>
      <c r="B7743" s="278">
        <v>400.92</v>
      </c>
    </row>
    <row r="7744" spans="1:2" x14ac:dyDescent="0.25">
      <c r="A7744" s="277" t="s">
        <v>15286</v>
      </c>
      <c r="B7744" s="278">
        <v>400.92</v>
      </c>
    </row>
    <row r="7745" spans="1:2" x14ac:dyDescent="0.25">
      <c r="A7745" s="277" t="s">
        <v>8005</v>
      </c>
      <c r="B7745" s="278">
        <v>708</v>
      </c>
    </row>
    <row r="7746" spans="1:2" x14ac:dyDescent="0.25">
      <c r="A7746" s="277" t="s">
        <v>15287</v>
      </c>
      <c r="B7746" s="278">
        <v>708</v>
      </c>
    </row>
    <row r="7747" spans="1:2" x14ac:dyDescent="0.25">
      <c r="A7747" s="277" t="s">
        <v>8006</v>
      </c>
      <c r="B7747" s="278">
        <v>876</v>
      </c>
    </row>
    <row r="7748" spans="1:2" x14ac:dyDescent="0.25">
      <c r="A7748" s="277" t="s">
        <v>15288</v>
      </c>
      <c r="B7748" s="278">
        <v>876</v>
      </c>
    </row>
    <row r="7749" spans="1:2" x14ac:dyDescent="0.25">
      <c r="A7749" s="277" t="s">
        <v>8007</v>
      </c>
      <c r="B7749" s="278">
        <v>1700</v>
      </c>
    </row>
    <row r="7750" spans="1:2" x14ac:dyDescent="0.25">
      <c r="A7750" s="277" t="s">
        <v>15289</v>
      </c>
      <c r="B7750" s="278">
        <v>1700</v>
      </c>
    </row>
    <row r="7751" spans="1:2" x14ac:dyDescent="0.25">
      <c r="A7751" s="277" t="s">
        <v>8008</v>
      </c>
      <c r="B7751" s="278">
        <v>1885</v>
      </c>
    </row>
    <row r="7752" spans="1:2" x14ac:dyDescent="0.25">
      <c r="A7752" s="277" t="s">
        <v>15290</v>
      </c>
      <c r="B7752" s="278">
        <v>1885</v>
      </c>
    </row>
    <row r="7753" spans="1:2" x14ac:dyDescent="0.25">
      <c r="A7753" s="277" t="s">
        <v>8009</v>
      </c>
      <c r="B7753" s="278">
        <v>2240</v>
      </c>
    </row>
    <row r="7754" spans="1:2" x14ac:dyDescent="0.25">
      <c r="A7754" s="277" t="s">
        <v>15291</v>
      </c>
      <c r="B7754" s="278">
        <v>2240</v>
      </c>
    </row>
    <row r="7755" spans="1:2" x14ac:dyDescent="0.25">
      <c r="A7755" s="277" t="s">
        <v>8010</v>
      </c>
      <c r="B7755" s="278">
        <v>2427</v>
      </c>
    </row>
    <row r="7756" spans="1:2" x14ac:dyDescent="0.25">
      <c r="A7756" s="277" t="s">
        <v>15292</v>
      </c>
      <c r="B7756" s="278">
        <v>2427</v>
      </c>
    </row>
    <row r="7757" spans="1:2" x14ac:dyDescent="0.25">
      <c r="A7757" s="277" t="s">
        <v>8011</v>
      </c>
      <c r="B7757" s="278">
        <v>7637</v>
      </c>
    </row>
    <row r="7758" spans="1:2" x14ac:dyDescent="0.25">
      <c r="A7758" s="277" t="s">
        <v>15293</v>
      </c>
      <c r="B7758" s="278">
        <v>7637</v>
      </c>
    </row>
    <row r="7759" spans="1:2" x14ac:dyDescent="0.25">
      <c r="A7759" s="277" t="s">
        <v>8012</v>
      </c>
      <c r="B7759" s="278">
        <v>18.690000000000001</v>
      </c>
    </row>
    <row r="7760" spans="1:2" x14ac:dyDescent="0.25">
      <c r="A7760" s="277" t="s">
        <v>15294</v>
      </c>
      <c r="B7760" s="278">
        <v>18.690000000000001</v>
      </c>
    </row>
    <row r="7761" spans="1:2" x14ac:dyDescent="0.25">
      <c r="A7761" s="277" t="s">
        <v>8013</v>
      </c>
      <c r="B7761" s="278">
        <v>21.96</v>
      </c>
    </row>
    <row r="7762" spans="1:2" x14ac:dyDescent="0.25">
      <c r="A7762" s="277" t="s">
        <v>15295</v>
      </c>
      <c r="B7762" s="278">
        <v>21.96</v>
      </c>
    </row>
    <row r="7763" spans="1:2" x14ac:dyDescent="0.25">
      <c r="A7763" s="277" t="s">
        <v>8014</v>
      </c>
      <c r="B7763" s="278">
        <v>30.09</v>
      </c>
    </row>
    <row r="7764" spans="1:2" x14ac:dyDescent="0.25">
      <c r="A7764" s="277" t="s">
        <v>15296</v>
      </c>
      <c r="B7764" s="278">
        <v>30.09</v>
      </c>
    </row>
    <row r="7765" spans="1:2" x14ac:dyDescent="0.25">
      <c r="A7765" s="277" t="s">
        <v>8015</v>
      </c>
      <c r="B7765" s="278">
        <v>35.58</v>
      </c>
    </row>
    <row r="7766" spans="1:2" x14ac:dyDescent="0.25">
      <c r="A7766" s="277" t="s">
        <v>15297</v>
      </c>
      <c r="B7766" s="278">
        <v>35.58</v>
      </c>
    </row>
    <row r="7767" spans="1:2" x14ac:dyDescent="0.25">
      <c r="A7767" s="277" t="s">
        <v>8016</v>
      </c>
      <c r="B7767" s="278">
        <v>46.48</v>
      </c>
    </row>
    <row r="7768" spans="1:2" x14ac:dyDescent="0.25">
      <c r="A7768" s="277" t="s">
        <v>15298</v>
      </c>
      <c r="B7768" s="278">
        <v>46.48</v>
      </c>
    </row>
    <row r="7769" spans="1:2" x14ac:dyDescent="0.25">
      <c r="A7769" s="277" t="s">
        <v>8017</v>
      </c>
      <c r="B7769" s="278">
        <v>59.9</v>
      </c>
    </row>
    <row r="7770" spans="1:2" x14ac:dyDescent="0.25">
      <c r="A7770" s="277" t="s">
        <v>15299</v>
      </c>
      <c r="B7770" s="278">
        <v>59.9</v>
      </c>
    </row>
    <row r="7771" spans="1:2" x14ac:dyDescent="0.25">
      <c r="A7771" s="277" t="s">
        <v>8018</v>
      </c>
      <c r="B7771" s="278">
        <v>69.42</v>
      </c>
    </row>
    <row r="7772" spans="1:2" x14ac:dyDescent="0.25">
      <c r="A7772" s="277" t="s">
        <v>15300</v>
      </c>
      <c r="B7772" s="278">
        <v>69.42</v>
      </c>
    </row>
    <row r="7773" spans="1:2" x14ac:dyDescent="0.25">
      <c r="A7773" s="277" t="s">
        <v>8019</v>
      </c>
      <c r="B7773" s="278">
        <v>96.09</v>
      </c>
    </row>
    <row r="7774" spans="1:2" x14ac:dyDescent="0.25">
      <c r="A7774" s="277" t="s">
        <v>15301</v>
      </c>
      <c r="B7774" s="278">
        <v>96.09</v>
      </c>
    </row>
    <row r="7775" spans="1:2" x14ac:dyDescent="0.25">
      <c r="A7775" s="277" t="s">
        <v>8020</v>
      </c>
      <c r="B7775" s="278">
        <v>118.2</v>
      </c>
    </row>
    <row r="7776" spans="1:2" x14ac:dyDescent="0.25">
      <c r="A7776" s="277" t="s">
        <v>15302</v>
      </c>
      <c r="B7776" s="278">
        <v>118.2</v>
      </c>
    </row>
    <row r="7777" spans="1:2" x14ac:dyDescent="0.25">
      <c r="A7777" s="277" t="s">
        <v>8021</v>
      </c>
      <c r="B7777" s="278">
        <v>143.28</v>
      </c>
    </row>
    <row r="7778" spans="1:2" x14ac:dyDescent="0.25">
      <c r="A7778" s="277" t="s">
        <v>15303</v>
      </c>
      <c r="B7778" s="278">
        <v>143.28</v>
      </c>
    </row>
    <row r="7779" spans="1:2" x14ac:dyDescent="0.25">
      <c r="A7779" s="277" t="s">
        <v>8022</v>
      </c>
      <c r="B7779" s="278">
        <v>269.58</v>
      </c>
    </row>
    <row r="7780" spans="1:2" x14ac:dyDescent="0.25">
      <c r="A7780" s="277" t="s">
        <v>15304</v>
      </c>
      <c r="B7780" s="278">
        <v>269.58</v>
      </c>
    </row>
    <row r="7781" spans="1:2" x14ac:dyDescent="0.25">
      <c r="A7781" s="277" t="s">
        <v>8023</v>
      </c>
      <c r="B7781" s="278">
        <v>432</v>
      </c>
    </row>
    <row r="7782" spans="1:2" x14ac:dyDescent="0.25">
      <c r="A7782" s="277" t="s">
        <v>15305</v>
      </c>
      <c r="B7782" s="278">
        <v>432</v>
      </c>
    </row>
    <row r="7783" spans="1:2" x14ac:dyDescent="0.25">
      <c r="A7783" s="277" t="s">
        <v>8024</v>
      </c>
      <c r="B7783" s="278">
        <v>538</v>
      </c>
    </row>
    <row r="7784" spans="1:2" x14ac:dyDescent="0.25">
      <c r="A7784" s="277" t="s">
        <v>15306</v>
      </c>
      <c r="B7784" s="278">
        <v>538</v>
      </c>
    </row>
    <row r="7785" spans="1:2" x14ac:dyDescent="0.25">
      <c r="A7785" s="277" t="s">
        <v>8025</v>
      </c>
      <c r="B7785" s="278">
        <v>708</v>
      </c>
    </row>
    <row r="7786" spans="1:2" x14ac:dyDescent="0.25">
      <c r="A7786" s="277" t="s">
        <v>15307</v>
      </c>
      <c r="B7786" s="278">
        <v>708</v>
      </c>
    </row>
    <row r="7787" spans="1:2" x14ac:dyDescent="0.25">
      <c r="A7787" s="277" t="s">
        <v>8026</v>
      </c>
      <c r="B7787" s="278">
        <v>876</v>
      </c>
    </row>
    <row r="7788" spans="1:2" x14ac:dyDescent="0.25">
      <c r="A7788" s="277" t="s">
        <v>15308</v>
      </c>
      <c r="B7788" s="278">
        <v>876</v>
      </c>
    </row>
    <row r="7789" spans="1:2" x14ac:dyDescent="0.25">
      <c r="A7789" s="277" t="s">
        <v>8027</v>
      </c>
      <c r="B7789" s="278">
        <v>1700</v>
      </c>
    </row>
    <row r="7790" spans="1:2" x14ac:dyDescent="0.25">
      <c r="A7790" s="277" t="s">
        <v>15309</v>
      </c>
      <c r="B7790" s="278">
        <v>1700</v>
      </c>
    </row>
    <row r="7791" spans="1:2" x14ac:dyDescent="0.25">
      <c r="A7791" s="277" t="s">
        <v>8028</v>
      </c>
      <c r="B7791" s="278">
        <v>1885</v>
      </c>
    </row>
    <row r="7792" spans="1:2" x14ac:dyDescent="0.25">
      <c r="A7792" s="277" t="s">
        <v>15310</v>
      </c>
      <c r="B7792" s="278">
        <v>1885</v>
      </c>
    </row>
    <row r="7793" spans="1:2" x14ac:dyDescent="0.25">
      <c r="A7793" s="277" t="s">
        <v>8029</v>
      </c>
      <c r="B7793" s="278">
        <v>2240</v>
      </c>
    </row>
    <row r="7794" spans="1:2" x14ac:dyDescent="0.25">
      <c r="A7794" s="277" t="s">
        <v>15311</v>
      </c>
      <c r="B7794" s="278">
        <v>2240</v>
      </c>
    </row>
    <row r="7795" spans="1:2" x14ac:dyDescent="0.25">
      <c r="A7795" s="277" t="s">
        <v>8030</v>
      </c>
      <c r="B7795" s="278">
        <v>8.16</v>
      </c>
    </row>
    <row r="7796" spans="1:2" x14ac:dyDescent="0.25">
      <c r="A7796" s="277" t="s">
        <v>15312</v>
      </c>
      <c r="B7796" s="278">
        <v>8.16</v>
      </c>
    </row>
    <row r="7797" spans="1:2" x14ac:dyDescent="0.25">
      <c r="A7797" s="277" t="s">
        <v>8031</v>
      </c>
      <c r="B7797" s="278">
        <v>8.3800000000000008</v>
      </c>
    </row>
    <row r="7798" spans="1:2" x14ac:dyDescent="0.25">
      <c r="A7798" s="277" t="s">
        <v>15313</v>
      </c>
      <c r="B7798" s="278">
        <v>8.3800000000000008</v>
      </c>
    </row>
    <row r="7799" spans="1:2" x14ac:dyDescent="0.25">
      <c r="A7799" s="277" t="s">
        <v>8032</v>
      </c>
      <c r="B7799" s="278">
        <v>8.7899999999999991</v>
      </c>
    </row>
    <row r="7800" spans="1:2" x14ac:dyDescent="0.25">
      <c r="A7800" s="277" t="s">
        <v>15314</v>
      </c>
      <c r="B7800" s="278">
        <v>8.7899999999999991</v>
      </c>
    </row>
    <row r="7801" spans="1:2" x14ac:dyDescent="0.25">
      <c r="A7801" s="277" t="s">
        <v>8033</v>
      </c>
      <c r="B7801" s="278">
        <v>9.82</v>
      </c>
    </row>
    <row r="7802" spans="1:2" x14ac:dyDescent="0.25">
      <c r="A7802" s="277" t="s">
        <v>15315</v>
      </c>
      <c r="B7802" s="278">
        <v>9.82</v>
      </c>
    </row>
    <row r="7803" spans="1:2" x14ac:dyDescent="0.25">
      <c r="A7803" s="277" t="s">
        <v>8034</v>
      </c>
      <c r="B7803" s="278">
        <v>13.75</v>
      </c>
    </row>
    <row r="7804" spans="1:2" x14ac:dyDescent="0.25">
      <c r="A7804" s="277" t="s">
        <v>15316</v>
      </c>
      <c r="B7804" s="278">
        <v>13.75</v>
      </c>
    </row>
    <row r="7805" spans="1:2" x14ac:dyDescent="0.25">
      <c r="A7805" s="277" t="s">
        <v>8035</v>
      </c>
      <c r="B7805" s="278">
        <v>22.12</v>
      </c>
    </row>
    <row r="7806" spans="1:2" x14ac:dyDescent="0.25">
      <c r="A7806" s="277" t="s">
        <v>15317</v>
      </c>
      <c r="B7806" s="278">
        <v>22.12</v>
      </c>
    </row>
    <row r="7807" spans="1:2" x14ac:dyDescent="0.25">
      <c r="A7807" s="277" t="s">
        <v>8036</v>
      </c>
      <c r="B7807" s="278">
        <v>23.32</v>
      </c>
    </row>
    <row r="7808" spans="1:2" x14ac:dyDescent="0.25">
      <c r="A7808" s="277" t="s">
        <v>15318</v>
      </c>
      <c r="B7808" s="278">
        <v>23.32</v>
      </c>
    </row>
    <row r="7809" spans="1:2" x14ac:dyDescent="0.25">
      <c r="A7809" s="277" t="s">
        <v>8037</v>
      </c>
      <c r="B7809" s="278">
        <v>24.08</v>
      </c>
    </row>
    <row r="7810" spans="1:2" x14ac:dyDescent="0.25">
      <c r="A7810" s="277" t="s">
        <v>15319</v>
      </c>
      <c r="B7810" s="278">
        <v>24.08</v>
      </c>
    </row>
    <row r="7811" spans="1:2" x14ac:dyDescent="0.25">
      <c r="A7811" s="277" t="s">
        <v>8038</v>
      </c>
      <c r="B7811" s="278">
        <v>42.35</v>
      </c>
    </row>
    <row r="7812" spans="1:2" x14ac:dyDescent="0.25">
      <c r="A7812" s="277" t="s">
        <v>15320</v>
      </c>
      <c r="B7812" s="278">
        <v>42.35</v>
      </c>
    </row>
    <row r="7813" spans="1:2" x14ac:dyDescent="0.25">
      <c r="A7813" s="277" t="s">
        <v>8039</v>
      </c>
      <c r="B7813" s="278">
        <v>77.02</v>
      </c>
    </row>
    <row r="7814" spans="1:2" x14ac:dyDescent="0.25">
      <c r="A7814" s="277" t="s">
        <v>15321</v>
      </c>
      <c r="B7814" s="278">
        <v>77.02</v>
      </c>
    </row>
    <row r="7815" spans="1:2" x14ac:dyDescent="0.25">
      <c r="A7815" s="277" t="s">
        <v>8040</v>
      </c>
      <c r="B7815" s="278">
        <v>82.51</v>
      </c>
    </row>
    <row r="7816" spans="1:2" x14ac:dyDescent="0.25">
      <c r="A7816" s="277" t="s">
        <v>15322</v>
      </c>
      <c r="B7816" s="278">
        <v>82.51</v>
      </c>
    </row>
    <row r="7817" spans="1:2" x14ac:dyDescent="0.25">
      <c r="A7817" s="277" t="s">
        <v>8041</v>
      </c>
      <c r="B7817" s="278">
        <v>111.64</v>
      </c>
    </row>
    <row r="7818" spans="1:2" x14ac:dyDescent="0.25">
      <c r="A7818" s="277" t="s">
        <v>15323</v>
      </c>
      <c r="B7818" s="278">
        <v>111.64</v>
      </c>
    </row>
    <row r="7819" spans="1:2" x14ac:dyDescent="0.25">
      <c r="A7819" s="277" t="s">
        <v>8042</v>
      </c>
      <c r="B7819" s="278">
        <v>145.94999999999999</v>
      </c>
    </row>
    <row r="7820" spans="1:2" x14ac:dyDescent="0.25">
      <c r="A7820" s="277" t="s">
        <v>15324</v>
      </c>
      <c r="B7820" s="278">
        <v>145.94999999999999</v>
      </c>
    </row>
    <row r="7821" spans="1:2" x14ac:dyDescent="0.25">
      <c r="A7821" s="277" t="s">
        <v>8043</v>
      </c>
      <c r="B7821" s="278">
        <v>187.32</v>
      </c>
    </row>
    <row r="7822" spans="1:2" x14ac:dyDescent="0.25">
      <c r="A7822" s="277" t="s">
        <v>15325</v>
      </c>
      <c r="B7822" s="278">
        <v>187.32</v>
      </c>
    </row>
    <row r="7823" spans="1:2" x14ac:dyDescent="0.25">
      <c r="A7823" s="277" t="s">
        <v>8044</v>
      </c>
      <c r="B7823" s="278">
        <v>207.65</v>
      </c>
    </row>
    <row r="7824" spans="1:2" x14ac:dyDescent="0.25">
      <c r="A7824" s="277" t="s">
        <v>15326</v>
      </c>
      <c r="B7824" s="278">
        <v>207.65</v>
      </c>
    </row>
    <row r="7825" spans="1:2" x14ac:dyDescent="0.25">
      <c r="A7825" s="277" t="s">
        <v>8045</v>
      </c>
      <c r="B7825" s="278">
        <v>501.48</v>
      </c>
    </row>
    <row r="7826" spans="1:2" x14ac:dyDescent="0.25">
      <c r="A7826" s="277" t="s">
        <v>15327</v>
      </c>
      <c r="B7826" s="278">
        <v>501.48</v>
      </c>
    </row>
    <row r="7827" spans="1:2" x14ac:dyDescent="0.25">
      <c r="A7827" s="277" t="s">
        <v>8046</v>
      </c>
      <c r="B7827" s="278">
        <v>526.79</v>
      </c>
    </row>
    <row r="7828" spans="1:2" x14ac:dyDescent="0.25">
      <c r="A7828" s="277" t="s">
        <v>15328</v>
      </c>
      <c r="B7828" s="278">
        <v>526.79</v>
      </c>
    </row>
    <row r="7829" spans="1:2" x14ac:dyDescent="0.25">
      <c r="A7829" s="277" t="s">
        <v>8047</v>
      </c>
      <c r="B7829" s="278">
        <v>775.75</v>
      </c>
    </row>
    <row r="7830" spans="1:2" x14ac:dyDescent="0.25">
      <c r="A7830" s="277" t="s">
        <v>15329</v>
      </c>
      <c r="B7830" s="278">
        <v>775.75</v>
      </c>
    </row>
    <row r="7831" spans="1:2" x14ac:dyDescent="0.25">
      <c r="A7831" s="277" t="s">
        <v>8048</v>
      </c>
      <c r="B7831" s="278">
        <v>1845.66</v>
      </c>
    </row>
    <row r="7832" spans="1:2" x14ac:dyDescent="0.25">
      <c r="A7832" s="277" t="s">
        <v>15330</v>
      </c>
      <c r="B7832" s="278">
        <v>1845.66</v>
      </c>
    </row>
    <row r="7833" spans="1:2" x14ac:dyDescent="0.25">
      <c r="A7833" s="277" t="s">
        <v>8049</v>
      </c>
      <c r="B7833" s="278">
        <v>15.31</v>
      </c>
    </row>
    <row r="7834" spans="1:2" x14ac:dyDescent="0.25">
      <c r="A7834" s="277" t="s">
        <v>15331</v>
      </c>
      <c r="B7834" s="278">
        <v>15.31</v>
      </c>
    </row>
    <row r="7835" spans="1:2" x14ac:dyDescent="0.25">
      <c r="A7835" s="277" t="s">
        <v>8050</v>
      </c>
      <c r="B7835" s="278">
        <v>30.78</v>
      </c>
    </row>
    <row r="7836" spans="1:2" x14ac:dyDescent="0.25">
      <c r="A7836" s="277" t="s">
        <v>15332</v>
      </c>
      <c r="B7836" s="278">
        <v>30.78</v>
      </c>
    </row>
    <row r="7837" spans="1:2" x14ac:dyDescent="0.25">
      <c r="A7837" s="277" t="s">
        <v>8051</v>
      </c>
      <c r="B7837" s="278">
        <v>44.93</v>
      </c>
    </row>
    <row r="7838" spans="1:2" x14ac:dyDescent="0.25">
      <c r="A7838" s="277" t="s">
        <v>15333</v>
      </c>
      <c r="B7838" s="278">
        <v>44.93</v>
      </c>
    </row>
    <row r="7839" spans="1:2" x14ac:dyDescent="0.25">
      <c r="A7839" s="277" t="s">
        <v>8052</v>
      </c>
      <c r="B7839" s="278">
        <v>66.239999999999995</v>
      </c>
    </row>
    <row r="7840" spans="1:2" x14ac:dyDescent="0.25">
      <c r="A7840" s="277" t="s">
        <v>15334</v>
      </c>
      <c r="B7840" s="278">
        <v>66.239999999999995</v>
      </c>
    </row>
    <row r="7841" spans="1:2" x14ac:dyDescent="0.25">
      <c r="A7841" s="277" t="s">
        <v>8053</v>
      </c>
      <c r="B7841" s="278">
        <v>84.8</v>
      </c>
    </row>
    <row r="7842" spans="1:2" x14ac:dyDescent="0.25">
      <c r="A7842" s="277" t="s">
        <v>15335</v>
      </c>
      <c r="B7842" s="278">
        <v>84.8</v>
      </c>
    </row>
    <row r="7843" spans="1:2" x14ac:dyDescent="0.25">
      <c r="A7843" s="277" t="s">
        <v>2223</v>
      </c>
      <c r="B7843" s="278">
        <v>185.81</v>
      </c>
    </row>
    <row r="7844" spans="1:2" x14ac:dyDescent="0.25">
      <c r="A7844" s="277" t="s">
        <v>15336</v>
      </c>
      <c r="B7844" s="278">
        <v>185.81</v>
      </c>
    </row>
    <row r="7845" spans="1:2" x14ac:dyDescent="0.25">
      <c r="A7845" s="277" t="s">
        <v>2224</v>
      </c>
      <c r="B7845" s="278">
        <v>221.83</v>
      </c>
    </row>
    <row r="7846" spans="1:2" x14ac:dyDescent="0.25">
      <c r="A7846" s="277" t="s">
        <v>15337</v>
      </c>
      <c r="B7846" s="278">
        <v>221.83</v>
      </c>
    </row>
    <row r="7847" spans="1:2" x14ac:dyDescent="0.25">
      <c r="A7847" s="277" t="s">
        <v>2225</v>
      </c>
      <c r="B7847" s="278">
        <v>263.35000000000002</v>
      </c>
    </row>
    <row r="7848" spans="1:2" x14ac:dyDescent="0.25">
      <c r="A7848" s="277" t="s">
        <v>15338</v>
      </c>
      <c r="B7848" s="278">
        <v>263.35000000000002</v>
      </c>
    </row>
    <row r="7849" spans="1:2" x14ac:dyDescent="0.25">
      <c r="A7849" s="277" t="s">
        <v>2226</v>
      </c>
      <c r="B7849" s="278">
        <v>375.86</v>
      </c>
    </row>
    <row r="7850" spans="1:2" x14ac:dyDescent="0.25">
      <c r="A7850" s="277" t="s">
        <v>15339</v>
      </c>
      <c r="B7850" s="278">
        <v>375.86</v>
      </c>
    </row>
    <row r="7851" spans="1:2" x14ac:dyDescent="0.25">
      <c r="A7851" s="277" t="s">
        <v>2227</v>
      </c>
      <c r="B7851" s="278">
        <v>512.79</v>
      </c>
    </row>
    <row r="7852" spans="1:2" x14ac:dyDescent="0.25">
      <c r="A7852" s="277" t="s">
        <v>15340</v>
      </c>
      <c r="B7852" s="278">
        <v>512.79</v>
      </c>
    </row>
    <row r="7853" spans="1:2" x14ac:dyDescent="0.25">
      <c r="A7853" s="277" t="s">
        <v>2228</v>
      </c>
      <c r="B7853" s="278">
        <v>653.01</v>
      </c>
    </row>
    <row r="7854" spans="1:2" x14ac:dyDescent="0.25">
      <c r="A7854" s="277" t="s">
        <v>15341</v>
      </c>
      <c r="B7854" s="278">
        <v>653.01</v>
      </c>
    </row>
    <row r="7855" spans="1:2" x14ac:dyDescent="0.25">
      <c r="A7855" s="277" t="s">
        <v>2229</v>
      </c>
      <c r="B7855" s="278">
        <v>838.79</v>
      </c>
    </row>
    <row r="7856" spans="1:2" x14ac:dyDescent="0.25">
      <c r="A7856" s="277" t="s">
        <v>15342</v>
      </c>
      <c r="B7856" s="278">
        <v>838.79</v>
      </c>
    </row>
    <row r="7857" spans="1:2" x14ac:dyDescent="0.25">
      <c r="A7857" s="277" t="s">
        <v>2230</v>
      </c>
      <c r="B7857" s="278">
        <v>1055.68</v>
      </c>
    </row>
    <row r="7858" spans="1:2" x14ac:dyDescent="0.25">
      <c r="A7858" s="277" t="s">
        <v>15343</v>
      </c>
      <c r="B7858" s="278">
        <v>1055.68</v>
      </c>
    </row>
    <row r="7859" spans="1:2" x14ac:dyDescent="0.25">
      <c r="A7859" s="277" t="s">
        <v>2231</v>
      </c>
      <c r="B7859" s="278">
        <v>1225.73</v>
      </c>
    </row>
    <row r="7860" spans="1:2" x14ac:dyDescent="0.25">
      <c r="A7860" s="277" t="s">
        <v>15344</v>
      </c>
      <c r="B7860" s="278">
        <v>1225.73</v>
      </c>
    </row>
    <row r="7861" spans="1:2" x14ac:dyDescent="0.25">
      <c r="A7861" s="277" t="s">
        <v>2232</v>
      </c>
      <c r="B7861" s="278">
        <v>1599.37</v>
      </c>
    </row>
    <row r="7862" spans="1:2" x14ac:dyDescent="0.25">
      <c r="A7862" s="277" t="s">
        <v>15345</v>
      </c>
      <c r="B7862" s="278">
        <v>1599.37</v>
      </c>
    </row>
    <row r="7863" spans="1:2" x14ac:dyDescent="0.25">
      <c r="A7863" s="277" t="s">
        <v>8054</v>
      </c>
      <c r="B7863" s="278">
        <v>1966.14</v>
      </c>
    </row>
    <row r="7864" spans="1:2" x14ac:dyDescent="0.25">
      <c r="A7864" s="277" t="s">
        <v>15346</v>
      </c>
      <c r="B7864" s="278">
        <v>1966.14</v>
      </c>
    </row>
    <row r="7865" spans="1:2" x14ac:dyDescent="0.25">
      <c r="A7865" s="277" t="s">
        <v>8055</v>
      </c>
      <c r="B7865" s="278">
        <v>2186.1999999999998</v>
      </c>
    </row>
    <row r="7866" spans="1:2" x14ac:dyDescent="0.25">
      <c r="A7866" s="277" t="s">
        <v>15347</v>
      </c>
      <c r="B7866" s="278">
        <v>2186.1999999999998</v>
      </c>
    </row>
    <row r="7867" spans="1:2" x14ac:dyDescent="0.25">
      <c r="A7867" s="277" t="s">
        <v>8056</v>
      </c>
      <c r="B7867" s="278">
        <v>2496.37</v>
      </c>
    </row>
    <row r="7868" spans="1:2" x14ac:dyDescent="0.25">
      <c r="A7868" s="277" t="s">
        <v>15348</v>
      </c>
      <c r="B7868" s="278">
        <v>2496.37</v>
      </c>
    </row>
    <row r="7869" spans="1:2" x14ac:dyDescent="0.25">
      <c r="A7869" s="277" t="s">
        <v>8057</v>
      </c>
      <c r="B7869" s="278">
        <v>16.27</v>
      </c>
    </row>
    <row r="7870" spans="1:2" x14ac:dyDescent="0.25">
      <c r="A7870" s="277" t="s">
        <v>15349</v>
      </c>
      <c r="B7870" s="278">
        <v>16.27</v>
      </c>
    </row>
    <row r="7871" spans="1:2" x14ac:dyDescent="0.25">
      <c r="A7871" s="277" t="s">
        <v>8058</v>
      </c>
      <c r="B7871" s="278">
        <v>33.67</v>
      </c>
    </row>
    <row r="7872" spans="1:2" x14ac:dyDescent="0.25">
      <c r="A7872" s="277" t="s">
        <v>15350</v>
      </c>
      <c r="B7872" s="278">
        <v>33.67</v>
      </c>
    </row>
    <row r="7873" spans="1:2" x14ac:dyDescent="0.25">
      <c r="A7873" s="277" t="s">
        <v>8059</v>
      </c>
      <c r="B7873" s="278">
        <v>50.98</v>
      </c>
    </row>
    <row r="7874" spans="1:2" x14ac:dyDescent="0.25">
      <c r="A7874" s="277" t="s">
        <v>15351</v>
      </c>
      <c r="B7874" s="278">
        <v>50.98</v>
      </c>
    </row>
    <row r="7875" spans="1:2" x14ac:dyDescent="0.25">
      <c r="A7875" s="277" t="s">
        <v>8060</v>
      </c>
      <c r="B7875" s="278">
        <v>76.010000000000005</v>
      </c>
    </row>
    <row r="7876" spans="1:2" x14ac:dyDescent="0.25">
      <c r="A7876" s="277" t="s">
        <v>15352</v>
      </c>
      <c r="B7876" s="278">
        <v>76.010000000000005</v>
      </c>
    </row>
    <row r="7877" spans="1:2" x14ac:dyDescent="0.25">
      <c r="A7877" s="277" t="s">
        <v>8061</v>
      </c>
      <c r="B7877" s="278">
        <v>100.28</v>
      </c>
    </row>
    <row r="7878" spans="1:2" x14ac:dyDescent="0.25">
      <c r="A7878" s="277" t="s">
        <v>15353</v>
      </c>
      <c r="B7878" s="278">
        <v>100.28</v>
      </c>
    </row>
    <row r="7879" spans="1:2" x14ac:dyDescent="0.25">
      <c r="A7879" s="277" t="s">
        <v>2233</v>
      </c>
      <c r="B7879" s="278">
        <v>187.97</v>
      </c>
    </row>
    <row r="7880" spans="1:2" x14ac:dyDescent="0.25">
      <c r="A7880" s="277" t="s">
        <v>15354</v>
      </c>
      <c r="B7880" s="278">
        <v>187.97</v>
      </c>
    </row>
    <row r="7881" spans="1:2" x14ac:dyDescent="0.25">
      <c r="A7881" s="277" t="s">
        <v>2234</v>
      </c>
      <c r="B7881" s="278">
        <v>226.8</v>
      </c>
    </row>
    <row r="7882" spans="1:2" x14ac:dyDescent="0.25">
      <c r="A7882" s="277" t="s">
        <v>15355</v>
      </c>
      <c r="B7882" s="278">
        <v>226.8</v>
      </c>
    </row>
    <row r="7883" spans="1:2" x14ac:dyDescent="0.25">
      <c r="A7883" s="277" t="s">
        <v>2235</v>
      </c>
      <c r="B7883" s="278">
        <v>270.11</v>
      </c>
    </row>
    <row r="7884" spans="1:2" x14ac:dyDescent="0.25">
      <c r="A7884" s="277" t="s">
        <v>15356</v>
      </c>
      <c r="B7884" s="278">
        <v>270.11</v>
      </c>
    </row>
    <row r="7885" spans="1:2" x14ac:dyDescent="0.25">
      <c r="A7885" s="277" t="s">
        <v>2236</v>
      </c>
      <c r="B7885" s="278">
        <v>388.24</v>
      </c>
    </row>
    <row r="7886" spans="1:2" x14ac:dyDescent="0.25">
      <c r="A7886" s="277" t="s">
        <v>15357</v>
      </c>
      <c r="B7886" s="278">
        <v>388.24</v>
      </c>
    </row>
    <row r="7887" spans="1:2" x14ac:dyDescent="0.25">
      <c r="A7887" s="277" t="s">
        <v>2237</v>
      </c>
      <c r="B7887" s="278">
        <v>528.54</v>
      </c>
    </row>
    <row r="7888" spans="1:2" x14ac:dyDescent="0.25">
      <c r="A7888" s="277" t="s">
        <v>15358</v>
      </c>
      <c r="B7888" s="278">
        <v>528.54</v>
      </c>
    </row>
    <row r="7889" spans="1:2" x14ac:dyDescent="0.25">
      <c r="A7889" s="277" t="s">
        <v>2238</v>
      </c>
      <c r="B7889" s="278">
        <v>673.02</v>
      </c>
    </row>
    <row r="7890" spans="1:2" x14ac:dyDescent="0.25">
      <c r="A7890" s="277" t="s">
        <v>15359</v>
      </c>
      <c r="B7890" s="278">
        <v>673.02</v>
      </c>
    </row>
    <row r="7891" spans="1:2" x14ac:dyDescent="0.25">
      <c r="A7891" s="277" t="s">
        <v>2239</v>
      </c>
      <c r="B7891" s="278">
        <v>869.48</v>
      </c>
    </row>
    <row r="7892" spans="1:2" x14ac:dyDescent="0.25">
      <c r="A7892" s="277" t="s">
        <v>15360</v>
      </c>
      <c r="B7892" s="278">
        <v>869.48</v>
      </c>
    </row>
    <row r="7893" spans="1:2" x14ac:dyDescent="0.25">
      <c r="A7893" s="277" t="s">
        <v>2240</v>
      </c>
      <c r="B7893" s="278">
        <v>1094.47</v>
      </c>
    </row>
    <row r="7894" spans="1:2" x14ac:dyDescent="0.25">
      <c r="A7894" s="277" t="s">
        <v>15361</v>
      </c>
      <c r="B7894" s="278">
        <v>1094.47</v>
      </c>
    </row>
    <row r="7895" spans="1:2" x14ac:dyDescent="0.25">
      <c r="A7895" s="277" t="s">
        <v>2241</v>
      </c>
      <c r="B7895" s="278">
        <v>1272.3</v>
      </c>
    </row>
    <row r="7896" spans="1:2" x14ac:dyDescent="0.25">
      <c r="A7896" s="277" t="s">
        <v>15362</v>
      </c>
      <c r="B7896" s="278">
        <v>1272.3</v>
      </c>
    </row>
    <row r="7897" spans="1:2" x14ac:dyDescent="0.25">
      <c r="A7897" s="277" t="s">
        <v>8062</v>
      </c>
      <c r="B7897" s="278">
        <v>1659.78</v>
      </c>
    </row>
    <row r="7898" spans="1:2" x14ac:dyDescent="0.25">
      <c r="A7898" s="277" t="s">
        <v>15363</v>
      </c>
      <c r="B7898" s="278">
        <v>1659.78</v>
      </c>
    </row>
    <row r="7899" spans="1:2" x14ac:dyDescent="0.25">
      <c r="A7899" s="277" t="s">
        <v>8063</v>
      </c>
      <c r="B7899" s="278">
        <v>2029.16</v>
      </c>
    </row>
    <row r="7900" spans="1:2" x14ac:dyDescent="0.25">
      <c r="A7900" s="277" t="s">
        <v>15364</v>
      </c>
      <c r="B7900" s="278">
        <v>2029.16</v>
      </c>
    </row>
    <row r="7901" spans="1:2" x14ac:dyDescent="0.25">
      <c r="A7901" s="277" t="s">
        <v>8064</v>
      </c>
      <c r="B7901" s="278">
        <v>2256.9</v>
      </c>
    </row>
    <row r="7902" spans="1:2" x14ac:dyDescent="0.25">
      <c r="A7902" s="277" t="s">
        <v>15365</v>
      </c>
      <c r="B7902" s="278">
        <v>2256.9</v>
      </c>
    </row>
    <row r="7903" spans="1:2" x14ac:dyDescent="0.25">
      <c r="A7903" s="277" t="s">
        <v>8065</v>
      </c>
      <c r="B7903" s="278">
        <v>2584.14</v>
      </c>
    </row>
    <row r="7904" spans="1:2" x14ac:dyDescent="0.25">
      <c r="A7904" s="277" t="s">
        <v>15366</v>
      </c>
      <c r="B7904" s="278">
        <v>2584.14</v>
      </c>
    </row>
    <row r="7905" spans="1:2" x14ac:dyDescent="0.25">
      <c r="A7905" s="277" t="s">
        <v>8066</v>
      </c>
      <c r="B7905" s="278">
        <v>17.14</v>
      </c>
    </row>
    <row r="7906" spans="1:2" x14ac:dyDescent="0.25">
      <c r="A7906" s="277" t="s">
        <v>15367</v>
      </c>
      <c r="B7906" s="278">
        <v>17.14</v>
      </c>
    </row>
    <row r="7907" spans="1:2" x14ac:dyDescent="0.25">
      <c r="A7907" s="277" t="s">
        <v>8067</v>
      </c>
      <c r="B7907" s="278">
        <v>41.05</v>
      </c>
    </row>
    <row r="7908" spans="1:2" x14ac:dyDescent="0.25">
      <c r="A7908" s="277" t="s">
        <v>15368</v>
      </c>
      <c r="B7908" s="278">
        <v>41.05</v>
      </c>
    </row>
    <row r="7909" spans="1:2" x14ac:dyDescent="0.25">
      <c r="A7909" s="277" t="s">
        <v>8068</v>
      </c>
      <c r="B7909" s="278">
        <v>59.14</v>
      </c>
    </row>
    <row r="7910" spans="1:2" x14ac:dyDescent="0.25">
      <c r="A7910" s="277" t="s">
        <v>15369</v>
      </c>
      <c r="B7910" s="278">
        <v>59.14</v>
      </c>
    </row>
    <row r="7911" spans="1:2" x14ac:dyDescent="0.25">
      <c r="A7911" s="277" t="s">
        <v>8069</v>
      </c>
      <c r="B7911" s="278">
        <v>78.87</v>
      </c>
    </row>
    <row r="7912" spans="1:2" x14ac:dyDescent="0.25">
      <c r="A7912" s="277" t="s">
        <v>15370</v>
      </c>
      <c r="B7912" s="278">
        <v>78.87</v>
      </c>
    </row>
    <row r="7913" spans="1:2" x14ac:dyDescent="0.25">
      <c r="A7913" s="277" t="s">
        <v>8070</v>
      </c>
      <c r="B7913" s="278">
        <v>112.76</v>
      </c>
    </row>
    <row r="7914" spans="1:2" x14ac:dyDescent="0.25">
      <c r="A7914" s="277" t="s">
        <v>15371</v>
      </c>
      <c r="B7914" s="278">
        <v>112.76</v>
      </c>
    </row>
    <row r="7915" spans="1:2" x14ac:dyDescent="0.25">
      <c r="A7915" s="277" t="s">
        <v>2242</v>
      </c>
      <c r="B7915" s="278">
        <v>210.46</v>
      </c>
    </row>
    <row r="7916" spans="1:2" x14ac:dyDescent="0.25">
      <c r="A7916" s="277" t="s">
        <v>15372</v>
      </c>
      <c r="B7916" s="278">
        <v>210.46</v>
      </c>
    </row>
    <row r="7917" spans="1:2" x14ac:dyDescent="0.25">
      <c r="A7917" s="277" t="s">
        <v>2243</v>
      </c>
      <c r="B7917" s="278">
        <v>251.93</v>
      </c>
    </row>
    <row r="7918" spans="1:2" x14ac:dyDescent="0.25">
      <c r="A7918" s="277" t="s">
        <v>15373</v>
      </c>
      <c r="B7918" s="278">
        <v>251.93</v>
      </c>
    </row>
    <row r="7919" spans="1:2" x14ac:dyDescent="0.25">
      <c r="A7919" s="277" t="s">
        <v>2244</v>
      </c>
      <c r="B7919" s="278">
        <v>300.47000000000003</v>
      </c>
    </row>
    <row r="7920" spans="1:2" x14ac:dyDescent="0.25">
      <c r="A7920" s="277" t="s">
        <v>15374</v>
      </c>
      <c r="B7920" s="278">
        <v>300.47000000000003</v>
      </c>
    </row>
    <row r="7921" spans="1:2" x14ac:dyDescent="0.25">
      <c r="A7921" s="277" t="s">
        <v>2245</v>
      </c>
      <c r="B7921" s="278">
        <v>436.26</v>
      </c>
    </row>
    <row r="7922" spans="1:2" x14ac:dyDescent="0.25">
      <c r="A7922" s="277" t="s">
        <v>15375</v>
      </c>
      <c r="B7922" s="278">
        <v>436.26</v>
      </c>
    </row>
    <row r="7923" spans="1:2" x14ac:dyDescent="0.25">
      <c r="A7923" s="277" t="s">
        <v>2246</v>
      </c>
      <c r="B7923" s="278">
        <v>595.91999999999996</v>
      </c>
    </row>
    <row r="7924" spans="1:2" x14ac:dyDescent="0.25">
      <c r="A7924" s="277" t="s">
        <v>15376</v>
      </c>
      <c r="B7924" s="278">
        <v>595.91999999999996</v>
      </c>
    </row>
    <row r="7925" spans="1:2" x14ac:dyDescent="0.25">
      <c r="A7925" s="277" t="s">
        <v>2247</v>
      </c>
      <c r="B7925" s="278">
        <v>764.49</v>
      </c>
    </row>
    <row r="7926" spans="1:2" x14ac:dyDescent="0.25">
      <c r="A7926" s="277" t="s">
        <v>15377</v>
      </c>
      <c r="B7926" s="278">
        <v>764.49</v>
      </c>
    </row>
    <row r="7927" spans="1:2" x14ac:dyDescent="0.25">
      <c r="A7927" s="277" t="s">
        <v>2248</v>
      </c>
      <c r="B7927" s="278">
        <v>987.46</v>
      </c>
    </row>
    <row r="7928" spans="1:2" x14ac:dyDescent="0.25">
      <c r="A7928" s="277" t="s">
        <v>15378</v>
      </c>
      <c r="B7928" s="278">
        <v>987.46</v>
      </c>
    </row>
    <row r="7929" spans="1:2" x14ac:dyDescent="0.25">
      <c r="A7929" s="277" t="s">
        <v>2249</v>
      </c>
      <c r="B7929" s="278">
        <v>1237.1500000000001</v>
      </c>
    </row>
    <row r="7930" spans="1:2" x14ac:dyDescent="0.25">
      <c r="A7930" s="277" t="s">
        <v>15379</v>
      </c>
      <c r="B7930" s="278">
        <v>1237.1500000000001</v>
      </c>
    </row>
    <row r="7931" spans="1:2" x14ac:dyDescent="0.25">
      <c r="A7931" s="277" t="s">
        <v>2250</v>
      </c>
      <c r="B7931" s="278">
        <v>1445.81</v>
      </c>
    </row>
    <row r="7932" spans="1:2" x14ac:dyDescent="0.25">
      <c r="A7932" s="277" t="s">
        <v>15380</v>
      </c>
      <c r="B7932" s="278">
        <v>1445.81</v>
      </c>
    </row>
    <row r="7933" spans="1:2" x14ac:dyDescent="0.25">
      <c r="A7933" s="277" t="s">
        <v>2251</v>
      </c>
      <c r="B7933" s="278">
        <v>1899.07</v>
      </c>
    </row>
    <row r="7934" spans="1:2" x14ac:dyDescent="0.25">
      <c r="A7934" s="277" t="s">
        <v>15381</v>
      </c>
      <c r="B7934" s="278">
        <v>1899.07</v>
      </c>
    </row>
    <row r="7935" spans="1:2" x14ac:dyDescent="0.25">
      <c r="A7935" s="277" t="s">
        <v>8071</v>
      </c>
      <c r="B7935" s="278">
        <v>2305.5300000000002</v>
      </c>
    </row>
    <row r="7936" spans="1:2" x14ac:dyDescent="0.25">
      <c r="A7936" s="277" t="s">
        <v>15382</v>
      </c>
      <c r="B7936" s="278">
        <v>2305.5300000000002</v>
      </c>
    </row>
    <row r="7937" spans="1:2" x14ac:dyDescent="0.25">
      <c r="A7937" s="277" t="s">
        <v>8072</v>
      </c>
      <c r="B7937" s="278">
        <v>2578.12</v>
      </c>
    </row>
    <row r="7938" spans="1:2" x14ac:dyDescent="0.25">
      <c r="A7938" s="277" t="s">
        <v>15383</v>
      </c>
      <c r="B7938" s="278">
        <v>2578.12</v>
      </c>
    </row>
    <row r="7939" spans="1:2" x14ac:dyDescent="0.25">
      <c r="A7939" s="277" t="s">
        <v>8073</v>
      </c>
      <c r="B7939" s="278">
        <v>2951.94</v>
      </c>
    </row>
    <row r="7940" spans="1:2" x14ac:dyDescent="0.25">
      <c r="A7940" s="277" t="s">
        <v>15384</v>
      </c>
      <c r="B7940" s="278">
        <v>2951.94</v>
      </c>
    </row>
    <row r="7941" spans="1:2" x14ac:dyDescent="0.25">
      <c r="A7941" s="277" t="s">
        <v>8074</v>
      </c>
      <c r="B7941" s="278">
        <v>15.85</v>
      </c>
    </row>
    <row r="7942" spans="1:2" x14ac:dyDescent="0.25">
      <c r="A7942" s="277" t="s">
        <v>15385</v>
      </c>
      <c r="B7942" s="278">
        <v>15.85</v>
      </c>
    </row>
    <row r="7943" spans="1:2" x14ac:dyDescent="0.25">
      <c r="A7943" s="277" t="s">
        <v>8075</v>
      </c>
      <c r="B7943" s="278">
        <v>31.86</v>
      </c>
    </row>
    <row r="7944" spans="1:2" x14ac:dyDescent="0.25">
      <c r="A7944" s="277" t="s">
        <v>15386</v>
      </c>
      <c r="B7944" s="278">
        <v>31.86</v>
      </c>
    </row>
    <row r="7945" spans="1:2" x14ac:dyDescent="0.25">
      <c r="A7945" s="277" t="s">
        <v>8076</v>
      </c>
      <c r="B7945" s="278">
        <v>60.06</v>
      </c>
    </row>
    <row r="7946" spans="1:2" x14ac:dyDescent="0.25">
      <c r="A7946" s="277" t="s">
        <v>15387</v>
      </c>
      <c r="B7946" s="278">
        <v>60.06</v>
      </c>
    </row>
    <row r="7947" spans="1:2" x14ac:dyDescent="0.25">
      <c r="A7947" s="277" t="s">
        <v>8077</v>
      </c>
      <c r="B7947" s="278">
        <v>80.510000000000005</v>
      </c>
    </row>
    <row r="7948" spans="1:2" x14ac:dyDescent="0.25">
      <c r="A7948" s="277" t="s">
        <v>15388</v>
      </c>
      <c r="B7948" s="278">
        <v>80.510000000000005</v>
      </c>
    </row>
    <row r="7949" spans="1:2" x14ac:dyDescent="0.25">
      <c r="A7949" s="277" t="s">
        <v>8078</v>
      </c>
      <c r="B7949" s="278">
        <v>104.02</v>
      </c>
    </row>
    <row r="7950" spans="1:2" x14ac:dyDescent="0.25">
      <c r="A7950" s="277" t="s">
        <v>15389</v>
      </c>
      <c r="B7950" s="278">
        <v>104.02</v>
      </c>
    </row>
    <row r="7951" spans="1:2" x14ac:dyDescent="0.25">
      <c r="A7951" s="277" t="s">
        <v>8079</v>
      </c>
      <c r="B7951" s="278">
        <v>213.05</v>
      </c>
    </row>
    <row r="7952" spans="1:2" x14ac:dyDescent="0.25">
      <c r="A7952" s="277" t="s">
        <v>15390</v>
      </c>
      <c r="B7952" s="278">
        <v>213.05</v>
      </c>
    </row>
    <row r="7953" spans="1:2" x14ac:dyDescent="0.25">
      <c r="A7953" s="277" t="s">
        <v>8080</v>
      </c>
      <c r="B7953" s="278">
        <v>256.32</v>
      </c>
    </row>
    <row r="7954" spans="1:2" x14ac:dyDescent="0.25">
      <c r="A7954" s="277" t="s">
        <v>15391</v>
      </c>
      <c r="B7954" s="278">
        <v>256.32</v>
      </c>
    </row>
    <row r="7955" spans="1:2" x14ac:dyDescent="0.25">
      <c r="A7955" s="277" t="s">
        <v>8081</v>
      </c>
      <c r="B7955" s="278">
        <v>305.5</v>
      </c>
    </row>
    <row r="7956" spans="1:2" x14ac:dyDescent="0.25">
      <c r="A7956" s="277" t="s">
        <v>15392</v>
      </c>
      <c r="B7956" s="278">
        <v>305.5</v>
      </c>
    </row>
    <row r="7957" spans="1:2" x14ac:dyDescent="0.25">
      <c r="A7957" s="277" t="s">
        <v>8082</v>
      </c>
      <c r="B7957" s="278">
        <v>440.79</v>
      </c>
    </row>
    <row r="7958" spans="1:2" x14ac:dyDescent="0.25">
      <c r="A7958" s="277" t="s">
        <v>15393</v>
      </c>
      <c r="B7958" s="278">
        <v>440.79</v>
      </c>
    </row>
    <row r="7959" spans="1:2" x14ac:dyDescent="0.25">
      <c r="A7959" s="277" t="s">
        <v>8083</v>
      </c>
      <c r="B7959" s="278">
        <v>601.44000000000005</v>
      </c>
    </row>
    <row r="7960" spans="1:2" x14ac:dyDescent="0.25">
      <c r="A7960" s="277" t="s">
        <v>15394</v>
      </c>
      <c r="B7960" s="278">
        <v>601.44000000000005</v>
      </c>
    </row>
    <row r="7961" spans="1:2" x14ac:dyDescent="0.25">
      <c r="A7961" s="277" t="s">
        <v>8084</v>
      </c>
      <c r="B7961" s="278">
        <v>768.67</v>
      </c>
    </row>
    <row r="7962" spans="1:2" x14ac:dyDescent="0.25">
      <c r="A7962" s="277" t="s">
        <v>15395</v>
      </c>
      <c r="B7962" s="278">
        <v>768.67</v>
      </c>
    </row>
    <row r="7963" spans="1:2" x14ac:dyDescent="0.25">
      <c r="A7963" s="277" t="s">
        <v>8085</v>
      </c>
      <c r="B7963" s="278">
        <v>991.99</v>
      </c>
    </row>
    <row r="7964" spans="1:2" x14ac:dyDescent="0.25">
      <c r="A7964" s="277" t="s">
        <v>15396</v>
      </c>
      <c r="B7964" s="278">
        <v>991.99</v>
      </c>
    </row>
    <row r="7965" spans="1:2" x14ac:dyDescent="0.25">
      <c r="A7965" s="277" t="s">
        <v>8086</v>
      </c>
      <c r="B7965" s="278">
        <v>1245.81</v>
      </c>
    </row>
    <row r="7966" spans="1:2" x14ac:dyDescent="0.25">
      <c r="A7966" s="277" t="s">
        <v>15397</v>
      </c>
      <c r="B7966" s="278">
        <v>1245.81</v>
      </c>
    </row>
    <row r="7967" spans="1:2" x14ac:dyDescent="0.25">
      <c r="A7967" s="277" t="s">
        <v>8087</v>
      </c>
      <c r="B7967" s="278">
        <v>1460.21</v>
      </c>
    </row>
    <row r="7968" spans="1:2" x14ac:dyDescent="0.25">
      <c r="A7968" s="277" t="s">
        <v>15398</v>
      </c>
      <c r="B7968" s="278">
        <v>1460.21</v>
      </c>
    </row>
    <row r="7969" spans="1:2" x14ac:dyDescent="0.25">
      <c r="A7969" s="277" t="s">
        <v>8088</v>
      </c>
      <c r="B7969" s="278">
        <v>1932.56</v>
      </c>
    </row>
    <row r="7970" spans="1:2" x14ac:dyDescent="0.25">
      <c r="A7970" s="277" t="s">
        <v>15399</v>
      </c>
      <c r="B7970" s="278">
        <v>1932.56</v>
      </c>
    </row>
    <row r="7971" spans="1:2" x14ac:dyDescent="0.25">
      <c r="A7971" s="277" t="s">
        <v>8089</v>
      </c>
      <c r="B7971" s="278">
        <v>2341.35</v>
      </c>
    </row>
    <row r="7972" spans="1:2" x14ac:dyDescent="0.25">
      <c r="A7972" s="277" t="s">
        <v>15400</v>
      </c>
      <c r="B7972" s="278">
        <v>2341.35</v>
      </c>
    </row>
    <row r="7973" spans="1:2" x14ac:dyDescent="0.25">
      <c r="A7973" s="277" t="s">
        <v>8090</v>
      </c>
      <c r="B7973" s="278">
        <v>2618.6</v>
      </c>
    </row>
    <row r="7974" spans="1:2" x14ac:dyDescent="0.25">
      <c r="A7974" s="277" t="s">
        <v>15401</v>
      </c>
      <c r="B7974" s="278">
        <v>2618.6</v>
      </c>
    </row>
    <row r="7975" spans="1:2" x14ac:dyDescent="0.25">
      <c r="A7975" s="277" t="s">
        <v>8091</v>
      </c>
      <c r="B7975" s="278">
        <v>2998.29</v>
      </c>
    </row>
    <row r="7976" spans="1:2" x14ac:dyDescent="0.25">
      <c r="A7976" s="277" t="s">
        <v>15402</v>
      </c>
      <c r="B7976" s="278">
        <v>2998.29</v>
      </c>
    </row>
    <row r="7977" spans="1:2" x14ac:dyDescent="0.25">
      <c r="A7977" s="277" t="s">
        <v>8092</v>
      </c>
      <c r="B7977" s="278">
        <v>16.88</v>
      </c>
    </row>
    <row r="7978" spans="1:2" x14ac:dyDescent="0.25">
      <c r="A7978" s="277" t="s">
        <v>15403</v>
      </c>
      <c r="B7978" s="278">
        <v>16.88</v>
      </c>
    </row>
    <row r="7979" spans="1:2" x14ac:dyDescent="0.25">
      <c r="A7979" s="277" t="s">
        <v>8093</v>
      </c>
      <c r="B7979" s="278">
        <v>39.47</v>
      </c>
    </row>
    <row r="7980" spans="1:2" x14ac:dyDescent="0.25">
      <c r="A7980" s="277" t="s">
        <v>15404</v>
      </c>
      <c r="B7980" s="278">
        <v>39.47</v>
      </c>
    </row>
    <row r="7981" spans="1:2" x14ac:dyDescent="0.25">
      <c r="A7981" s="277" t="s">
        <v>8094</v>
      </c>
      <c r="B7981" s="278">
        <v>68.319999999999993</v>
      </c>
    </row>
    <row r="7982" spans="1:2" x14ac:dyDescent="0.25">
      <c r="A7982" s="277" t="s">
        <v>15405</v>
      </c>
      <c r="B7982" s="278">
        <v>68.319999999999993</v>
      </c>
    </row>
    <row r="7983" spans="1:2" x14ac:dyDescent="0.25">
      <c r="A7983" s="277" t="s">
        <v>8095</v>
      </c>
      <c r="B7983" s="278">
        <v>81.69</v>
      </c>
    </row>
    <row r="7984" spans="1:2" x14ac:dyDescent="0.25">
      <c r="A7984" s="277" t="s">
        <v>15406</v>
      </c>
      <c r="B7984" s="278">
        <v>81.69</v>
      </c>
    </row>
    <row r="7985" spans="1:2" x14ac:dyDescent="0.25">
      <c r="A7985" s="277" t="s">
        <v>8096</v>
      </c>
      <c r="B7985" s="278">
        <v>110.78</v>
      </c>
    </row>
    <row r="7986" spans="1:2" x14ac:dyDescent="0.25">
      <c r="A7986" s="277" t="s">
        <v>15407</v>
      </c>
      <c r="B7986" s="278">
        <v>110.78</v>
      </c>
    </row>
    <row r="7987" spans="1:2" x14ac:dyDescent="0.25">
      <c r="A7987" s="277" t="s">
        <v>8097</v>
      </c>
      <c r="B7987" s="278">
        <v>215.21</v>
      </c>
    </row>
    <row r="7988" spans="1:2" x14ac:dyDescent="0.25">
      <c r="A7988" s="277" t="s">
        <v>15408</v>
      </c>
      <c r="B7988" s="278">
        <v>215.21</v>
      </c>
    </row>
    <row r="7989" spans="1:2" x14ac:dyDescent="0.25">
      <c r="A7989" s="277" t="s">
        <v>8098</v>
      </c>
      <c r="B7989" s="278">
        <v>259.20999999999998</v>
      </c>
    </row>
    <row r="7990" spans="1:2" x14ac:dyDescent="0.25">
      <c r="A7990" s="277" t="s">
        <v>15409</v>
      </c>
      <c r="B7990" s="278">
        <v>259.20999999999998</v>
      </c>
    </row>
    <row r="7991" spans="1:2" x14ac:dyDescent="0.25">
      <c r="A7991" s="277" t="s">
        <v>8099</v>
      </c>
      <c r="B7991" s="278">
        <v>308.92</v>
      </c>
    </row>
    <row r="7992" spans="1:2" x14ac:dyDescent="0.25">
      <c r="A7992" s="277" t="s">
        <v>15410</v>
      </c>
      <c r="B7992" s="278">
        <v>308.92</v>
      </c>
    </row>
    <row r="7993" spans="1:2" x14ac:dyDescent="0.25">
      <c r="A7993" s="277" t="s">
        <v>8100</v>
      </c>
      <c r="B7993" s="278">
        <v>445.88</v>
      </c>
    </row>
    <row r="7994" spans="1:2" x14ac:dyDescent="0.25">
      <c r="A7994" s="277" t="s">
        <v>15411</v>
      </c>
      <c r="B7994" s="278">
        <v>445.88</v>
      </c>
    </row>
    <row r="7995" spans="1:2" x14ac:dyDescent="0.25">
      <c r="A7995" s="277" t="s">
        <v>8101</v>
      </c>
      <c r="B7995" s="278">
        <v>608.66999999999996</v>
      </c>
    </row>
    <row r="7996" spans="1:2" x14ac:dyDescent="0.25">
      <c r="A7996" s="277" t="s">
        <v>15412</v>
      </c>
      <c r="B7996" s="278">
        <v>608.66999999999996</v>
      </c>
    </row>
    <row r="7997" spans="1:2" x14ac:dyDescent="0.25">
      <c r="A7997" s="277" t="s">
        <v>8102</v>
      </c>
      <c r="B7997" s="278">
        <v>779.23</v>
      </c>
    </row>
    <row r="7998" spans="1:2" x14ac:dyDescent="0.25">
      <c r="A7998" s="277" t="s">
        <v>15413</v>
      </c>
      <c r="B7998" s="278">
        <v>779.23</v>
      </c>
    </row>
    <row r="7999" spans="1:2" x14ac:dyDescent="0.25">
      <c r="A7999" s="277" t="s">
        <v>8103</v>
      </c>
      <c r="B7999" s="278">
        <v>1009.55</v>
      </c>
    </row>
    <row r="8000" spans="1:2" x14ac:dyDescent="0.25">
      <c r="A8000" s="277" t="s">
        <v>15414</v>
      </c>
      <c r="B8000" s="278">
        <v>1009.55</v>
      </c>
    </row>
    <row r="8001" spans="1:2" x14ac:dyDescent="0.25">
      <c r="A8001" s="277" t="s">
        <v>8104</v>
      </c>
      <c r="B8001" s="278">
        <v>1266.69</v>
      </c>
    </row>
    <row r="8002" spans="1:2" x14ac:dyDescent="0.25">
      <c r="A8002" s="277" t="s">
        <v>15415</v>
      </c>
      <c r="B8002" s="278">
        <v>1266.69</v>
      </c>
    </row>
    <row r="8003" spans="1:2" x14ac:dyDescent="0.25">
      <c r="A8003" s="277" t="s">
        <v>8105</v>
      </c>
      <c r="B8003" s="278">
        <v>1485.11</v>
      </c>
    </row>
    <row r="8004" spans="1:2" x14ac:dyDescent="0.25">
      <c r="A8004" s="277" t="s">
        <v>15416</v>
      </c>
      <c r="B8004" s="278">
        <v>1485.11</v>
      </c>
    </row>
    <row r="8005" spans="1:2" x14ac:dyDescent="0.25">
      <c r="A8005" s="277" t="s">
        <v>8106</v>
      </c>
      <c r="B8005" s="278">
        <v>1966.3</v>
      </c>
    </row>
    <row r="8006" spans="1:2" x14ac:dyDescent="0.25">
      <c r="A8006" s="277" t="s">
        <v>15417</v>
      </c>
      <c r="B8006" s="278">
        <v>1966.3</v>
      </c>
    </row>
    <row r="8007" spans="1:2" x14ac:dyDescent="0.25">
      <c r="A8007" s="277" t="s">
        <v>8107</v>
      </c>
      <c r="B8007" s="278">
        <v>2379.9299999999998</v>
      </c>
    </row>
    <row r="8008" spans="1:2" x14ac:dyDescent="0.25">
      <c r="A8008" s="277" t="s">
        <v>15418</v>
      </c>
      <c r="B8008" s="278">
        <v>2379.9299999999998</v>
      </c>
    </row>
    <row r="8009" spans="1:2" x14ac:dyDescent="0.25">
      <c r="A8009" s="277" t="s">
        <v>8108</v>
      </c>
      <c r="B8009" s="278">
        <v>2661.71</v>
      </c>
    </row>
    <row r="8010" spans="1:2" x14ac:dyDescent="0.25">
      <c r="A8010" s="277" t="s">
        <v>15419</v>
      </c>
      <c r="B8010" s="278">
        <v>2661.71</v>
      </c>
    </row>
    <row r="8011" spans="1:2" x14ac:dyDescent="0.25">
      <c r="A8011" s="277" t="s">
        <v>8109</v>
      </c>
      <c r="B8011" s="278">
        <v>3028.79</v>
      </c>
    </row>
    <row r="8012" spans="1:2" x14ac:dyDescent="0.25">
      <c r="A8012" s="277" t="s">
        <v>15420</v>
      </c>
      <c r="B8012" s="278">
        <v>3028.79</v>
      </c>
    </row>
    <row r="8013" spans="1:2" x14ac:dyDescent="0.25">
      <c r="A8013" s="277" t="s">
        <v>8110</v>
      </c>
      <c r="B8013" s="278">
        <v>18.27</v>
      </c>
    </row>
    <row r="8014" spans="1:2" x14ac:dyDescent="0.25">
      <c r="A8014" s="277" t="s">
        <v>15421</v>
      </c>
      <c r="B8014" s="278">
        <v>18.27</v>
      </c>
    </row>
    <row r="8015" spans="1:2" x14ac:dyDescent="0.25">
      <c r="A8015" s="277" t="s">
        <v>8111</v>
      </c>
      <c r="B8015" s="278">
        <v>46.13</v>
      </c>
    </row>
    <row r="8016" spans="1:2" x14ac:dyDescent="0.25">
      <c r="A8016" s="277" t="s">
        <v>15422</v>
      </c>
      <c r="B8016" s="278">
        <v>46.13</v>
      </c>
    </row>
    <row r="8017" spans="1:2" x14ac:dyDescent="0.25">
      <c r="A8017" s="277" t="s">
        <v>8112</v>
      </c>
      <c r="B8017" s="278">
        <v>77.62</v>
      </c>
    </row>
    <row r="8018" spans="1:2" x14ac:dyDescent="0.25">
      <c r="A8018" s="277" t="s">
        <v>15423</v>
      </c>
      <c r="B8018" s="278">
        <v>77.62</v>
      </c>
    </row>
    <row r="8019" spans="1:2" x14ac:dyDescent="0.25">
      <c r="A8019" s="277" t="s">
        <v>8113</v>
      </c>
      <c r="B8019" s="278">
        <v>97.7</v>
      </c>
    </row>
    <row r="8020" spans="1:2" x14ac:dyDescent="0.25">
      <c r="A8020" s="277" t="s">
        <v>15424</v>
      </c>
      <c r="B8020" s="278">
        <v>97.7</v>
      </c>
    </row>
    <row r="8021" spans="1:2" x14ac:dyDescent="0.25">
      <c r="A8021" s="277" t="s">
        <v>8114</v>
      </c>
      <c r="B8021" s="278">
        <v>125.85</v>
      </c>
    </row>
    <row r="8022" spans="1:2" x14ac:dyDescent="0.25">
      <c r="A8022" s="277" t="s">
        <v>15425</v>
      </c>
      <c r="B8022" s="278">
        <v>125.85</v>
      </c>
    </row>
    <row r="8023" spans="1:2" x14ac:dyDescent="0.25">
      <c r="A8023" s="277" t="s">
        <v>8115</v>
      </c>
      <c r="B8023" s="278">
        <v>236.83</v>
      </c>
    </row>
    <row r="8024" spans="1:2" x14ac:dyDescent="0.25">
      <c r="A8024" s="277" t="s">
        <v>15426</v>
      </c>
      <c r="B8024" s="278">
        <v>236.83</v>
      </c>
    </row>
    <row r="8025" spans="1:2" x14ac:dyDescent="0.25">
      <c r="A8025" s="277" t="s">
        <v>8116</v>
      </c>
      <c r="B8025" s="278">
        <v>285.51</v>
      </c>
    </row>
    <row r="8026" spans="1:2" x14ac:dyDescent="0.25">
      <c r="A8026" s="277" t="s">
        <v>15427</v>
      </c>
      <c r="B8026" s="278">
        <v>285.51</v>
      </c>
    </row>
    <row r="8027" spans="1:2" x14ac:dyDescent="0.25">
      <c r="A8027" s="277" t="s">
        <v>8117</v>
      </c>
      <c r="B8027" s="278">
        <v>342.39</v>
      </c>
    </row>
    <row r="8028" spans="1:2" x14ac:dyDescent="0.25">
      <c r="A8028" s="277" t="s">
        <v>15428</v>
      </c>
      <c r="B8028" s="278">
        <v>342.39</v>
      </c>
    </row>
    <row r="8029" spans="1:2" x14ac:dyDescent="0.25">
      <c r="A8029" s="277" t="s">
        <v>8118</v>
      </c>
      <c r="B8029" s="278">
        <v>498.42</v>
      </c>
    </row>
    <row r="8030" spans="1:2" x14ac:dyDescent="0.25">
      <c r="A8030" s="277" t="s">
        <v>15429</v>
      </c>
      <c r="B8030" s="278">
        <v>498.42</v>
      </c>
    </row>
    <row r="8031" spans="1:2" x14ac:dyDescent="0.25">
      <c r="A8031" s="277" t="s">
        <v>8119</v>
      </c>
      <c r="B8031" s="278">
        <v>685.62</v>
      </c>
    </row>
    <row r="8032" spans="1:2" x14ac:dyDescent="0.25">
      <c r="A8032" s="277" t="s">
        <v>15430</v>
      </c>
      <c r="B8032" s="278">
        <v>685.62</v>
      </c>
    </row>
    <row r="8033" spans="1:2" x14ac:dyDescent="0.25">
      <c r="A8033" s="277" t="s">
        <v>8120</v>
      </c>
      <c r="B8033" s="278">
        <v>882.61</v>
      </c>
    </row>
    <row r="8034" spans="1:2" x14ac:dyDescent="0.25">
      <c r="A8034" s="277" t="s">
        <v>15431</v>
      </c>
      <c r="B8034" s="278">
        <v>882.61</v>
      </c>
    </row>
    <row r="8035" spans="1:2" x14ac:dyDescent="0.25">
      <c r="A8035" s="277" t="s">
        <v>8121</v>
      </c>
      <c r="B8035" s="278">
        <v>1143.6300000000001</v>
      </c>
    </row>
    <row r="8036" spans="1:2" x14ac:dyDescent="0.25">
      <c r="A8036" s="277" t="s">
        <v>15432</v>
      </c>
      <c r="B8036" s="278">
        <v>1143.6300000000001</v>
      </c>
    </row>
    <row r="8037" spans="1:2" x14ac:dyDescent="0.25">
      <c r="A8037" s="277" t="s">
        <v>8122</v>
      </c>
      <c r="B8037" s="278">
        <v>1431</v>
      </c>
    </row>
    <row r="8038" spans="1:2" x14ac:dyDescent="0.25">
      <c r="A8038" s="277" t="s">
        <v>15433</v>
      </c>
      <c r="B8038" s="278">
        <v>1431</v>
      </c>
    </row>
    <row r="8039" spans="1:2" x14ac:dyDescent="0.25">
      <c r="A8039" s="277" t="s">
        <v>8123</v>
      </c>
      <c r="B8039" s="278">
        <v>1681.49</v>
      </c>
    </row>
    <row r="8040" spans="1:2" x14ac:dyDescent="0.25">
      <c r="A8040" s="277" t="s">
        <v>15434</v>
      </c>
      <c r="B8040" s="278">
        <v>1681.49</v>
      </c>
    </row>
    <row r="8041" spans="1:2" x14ac:dyDescent="0.25">
      <c r="A8041" s="277" t="s">
        <v>8124</v>
      </c>
      <c r="B8041" s="278">
        <v>2226.92</v>
      </c>
    </row>
    <row r="8042" spans="1:2" x14ac:dyDescent="0.25">
      <c r="A8042" s="277" t="s">
        <v>15435</v>
      </c>
      <c r="B8042" s="278">
        <v>2226.92</v>
      </c>
    </row>
    <row r="8043" spans="1:2" x14ac:dyDescent="0.25">
      <c r="A8043" s="277" t="s">
        <v>8125</v>
      </c>
      <c r="B8043" s="278">
        <v>2687.6</v>
      </c>
    </row>
    <row r="8044" spans="1:2" x14ac:dyDescent="0.25">
      <c r="A8044" s="277" t="s">
        <v>15436</v>
      </c>
      <c r="B8044" s="278">
        <v>2687.6</v>
      </c>
    </row>
    <row r="8045" spans="1:2" x14ac:dyDescent="0.25">
      <c r="A8045" s="277" t="s">
        <v>8126</v>
      </c>
      <c r="B8045" s="278">
        <v>3014.33</v>
      </c>
    </row>
    <row r="8046" spans="1:2" x14ac:dyDescent="0.25">
      <c r="A8046" s="277" t="s">
        <v>15437</v>
      </c>
      <c r="B8046" s="278">
        <v>3014.33</v>
      </c>
    </row>
    <row r="8047" spans="1:2" x14ac:dyDescent="0.25">
      <c r="A8047" s="277" t="s">
        <v>8127</v>
      </c>
      <c r="B8047" s="278">
        <v>3436.33</v>
      </c>
    </row>
    <row r="8048" spans="1:2" x14ac:dyDescent="0.25">
      <c r="A8048" s="277" t="s">
        <v>15438</v>
      </c>
      <c r="B8048" s="278">
        <v>3436.33</v>
      </c>
    </row>
    <row r="8049" spans="1:2" x14ac:dyDescent="0.25">
      <c r="A8049" s="277" t="s">
        <v>2252</v>
      </c>
      <c r="B8049" s="278">
        <v>95.74</v>
      </c>
    </row>
    <row r="8050" spans="1:2" x14ac:dyDescent="0.25">
      <c r="A8050" s="277" t="s">
        <v>15439</v>
      </c>
      <c r="B8050" s="278">
        <v>95.74</v>
      </c>
    </row>
    <row r="8051" spans="1:2" x14ac:dyDescent="0.25">
      <c r="A8051" s="277" t="s">
        <v>2253</v>
      </c>
      <c r="B8051" s="278">
        <v>122.34</v>
      </c>
    </row>
    <row r="8052" spans="1:2" x14ac:dyDescent="0.25">
      <c r="A8052" s="277" t="s">
        <v>15440</v>
      </c>
      <c r="B8052" s="278">
        <v>122.34</v>
      </c>
    </row>
    <row r="8053" spans="1:2" x14ac:dyDescent="0.25">
      <c r="A8053" s="277" t="s">
        <v>2254</v>
      </c>
      <c r="B8053" s="278">
        <v>162.36000000000001</v>
      </c>
    </row>
    <row r="8054" spans="1:2" x14ac:dyDescent="0.25">
      <c r="A8054" s="277" t="s">
        <v>15441</v>
      </c>
      <c r="B8054" s="278">
        <v>162.36000000000001</v>
      </c>
    </row>
    <row r="8055" spans="1:2" x14ac:dyDescent="0.25">
      <c r="A8055" s="277" t="s">
        <v>2255</v>
      </c>
      <c r="B8055" s="278">
        <v>187.16</v>
      </c>
    </row>
    <row r="8056" spans="1:2" x14ac:dyDescent="0.25">
      <c r="A8056" s="277" t="s">
        <v>15442</v>
      </c>
      <c r="B8056" s="278">
        <v>187.16</v>
      </c>
    </row>
    <row r="8057" spans="1:2" x14ac:dyDescent="0.25">
      <c r="A8057" s="277" t="s">
        <v>2256</v>
      </c>
      <c r="B8057" s="278">
        <v>234.52</v>
      </c>
    </row>
    <row r="8058" spans="1:2" x14ac:dyDescent="0.25">
      <c r="A8058" s="277" t="s">
        <v>15443</v>
      </c>
      <c r="B8058" s="278">
        <v>234.52</v>
      </c>
    </row>
    <row r="8059" spans="1:2" x14ac:dyDescent="0.25">
      <c r="A8059" s="277" t="s">
        <v>2257</v>
      </c>
      <c r="B8059" s="278">
        <v>316.75</v>
      </c>
    </row>
    <row r="8060" spans="1:2" x14ac:dyDescent="0.25">
      <c r="A8060" s="277" t="s">
        <v>15444</v>
      </c>
      <c r="B8060" s="278">
        <v>316.75</v>
      </c>
    </row>
    <row r="8061" spans="1:2" x14ac:dyDescent="0.25">
      <c r="A8061" s="277" t="s">
        <v>2258</v>
      </c>
      <c r="B8061" s="278">
        <v>343.91</v>
      </c>
    </row>
    <row r="8062" spans="1:2" x14ac:dyDescent="0.25">
      <c r="A8062" s="277" t="s">
        <v>15445</v>
      </c>
      <c r="B8062" s="278">
        <v>343.91</v>
      </c>
    </row>
    <row r="8063" spans="1:2" x14ac:dyDescent="0.25">
      <c r="A8063" s="277" t="s">
        <v>2259</v>
      </c>
      <c r="B8063" s="278">
        <v>620.78</v>
      </c>
    </row>
    <row r="8064" spans="1:2" x14ac:dyDescent="0.25">
      <c r="A8064" s="277" t="s">
        <v>15446</v>
      </c>
      <c r="B8064" s="278">
        <v>620.78</v>
      </c>
    </row>
    <row r="8065" spans="1:2" x14ac:dyDescent="0.25">
      <c r="A8065" s="277" t="s">
        <v>2260</v>
      </c>
      <c r="B8065" s="278">
        <v>936.71</v>
      </c>
    </row>
    <row r="8066" spans="1:2" x14ac:dyDescent="0.25">
      <c r="A8066" s="277" t="s">
        <v>15447</v>
      </c>
      <c r="B8066" s="278">
        <v>936.71</v>
      </c>
    </row>
    <row r="8067" spans="1:2" x14ac:dyDescent="0.25">
      <c r="A8067" s="277" t="s">
        <v>8128</v>
      </c>
      <c r="B8067" s="278">
        <v>1286.71</v>
      </c>
    </row>
    <row r="8068" spans="1:2" x14ac:dyDescent="0.25">
      <c r="A8068" s="277" t="s">
        <v>15448</v>
      </c>
      <c r="B8068" s="278">
        <v>1286.71</v>
      </c>
    </row>
    <row r="8069" spans="1:2" x14ac:dyDescent="0.25">
      <c r="A8069" s="277" t="s">
        <v>8129</v>
      </c>
      <c r="B8069" s="278">
        <v>1595.72</v>
      </c>
    </row>
    <row r="8070" spans="1:2" x14ac:dyDescent="0.25">
      <c r="A8070" s="277" t="s">
        <v>15449</v>
      </c>
      <c r="B8070" s="278">
        <v>1595.72</v>
      </c>
    </row>
    <row r="8071" spans="1:2" x14ac:dyDescent="0.25">
      <c r="A8071" s="277" t="s">
        <v>8130</v>
      </c>
      <c r="B8071" s="278">
        <v>113.28</v>
      </c>
    </row>
    <row r="8072" spans="1:2" x14ac:dyDescent="0.25">
      <c r="A8072" s="277" t="s">
        <v>15450</v>
      </c>
      <c r="B8072" s="278">
        <v>113.28</v>
      </c>
    </row>
    <row r="8073" spans="1:2" x14ac:dyDescent="0.25">
      <c r="A8073" s="277" t="s">
        <v>8131</v>
      </c>
      <c r="B8073" s="278">
        <v>154.72999999999999</v>
      </c>
    </row>
    <row r="8074" spans="1:2" x14ac:dyDescent="0.25">
      <c r="A8074" s="277" t="s">
        <v>15451</v>
      </c>
      <c r="B8074" s="278">
        <v>154.72999999999999</v>
      </c>
    </row>
    <row r="8075" spans="1:2" x14ac:dyDescent="0.25">
      <c r="A8075" s="277" t="s">
        <v>8132</v>
      </c>
      <c r="B8075" s="278">
        <v>200.11</v>
      </c>
    </row>
    <row r="8076" spans="1:2" x14ac:dyDescent="0.25">
      <c r="A8076" s="277" t="s">
        <v>15452</v>
      </c>
      <c r="B8076" s="278">
        <v>200.11</v>
      </c>
    </row>
    <row r="8077" spans="1:2" x14ac:dyDescent="0.25">
      <c r="A8077" s="277" t="s">
        <v>8133</v>
      </c>
      <c r="B8077" s="278">
        <v>223.14</v>
      </c>
    </row>
    <row r="8078" spans="1:2" x14ac:dyDescent="0.25">
      <c r="A8078" s="277" t="s">
        <v>15453</v>
      </c>
      <c r="B8078" s="278">
        <v>223.14</v>
      </c>
    </row>
    <row r="8079" spans="1:2" x14ac:dyDescent="0.25">
      <c r="A8079" s="277" t="s">
        <v>8134</v>
      </c>
      <c r="B8079" s="278">
        <v>274.52999999999997</v>
      </c>
    </row>
    <row r="8080" spans="1:2" x14ac:dyDescent="0.25">
      <c r="A8080" s="277" t="s">
        <v>15454</v>
      </c>
      <c r="B8080" s="278">
        <v>274.52999999999997</v>
      </c>
    </row>
    <row r="8081" spans="1:2" x14ac:dyDescent="0.25">
      <c r="A8081" s="277" t="s">
        <v>8135</v>
      </c>
      <c r="B8081" s="278">
        <v>396.9</v>
      </c>
    </row>
    <row r="8082" spans="1:2" x14ac:dyDescent="0.25">
      <c r="A8082" s="277" t="s">
        <v>15455</v>
      </c>
      <c r="B8082" s="278">
        <v>396.9</v>
      </c>
    </row>
    <row r="8083" spans="1:2" x14ac:dyDescent="0.25">
      <c r="A8083" s="277" t="s">
        <v>8136</v>
      </c>
      <c r="B8083" s="278">
        <v>434.14</v>
      </c>
    </row>
    <row r="8084" spans="1:2" x14ac:dyDescent="0.25">
      <c r="A8084" s="277" t="s">
        <v>15456</v>
      </c>
      <c r="B8084" s="278">
        <v>434.14</v>
      </c>
    </row>
    <row r="8085" spans="1:2" x14ac:dyDescent="0.25">
      <c r="A8085" s="277" t="s">
        <v>8137</v>
      </c>
      <c r="B8085" s="278">
        <v>683.42</v>
      </c>
    </row>
    <row r="8086" spans="1:2" x14ac:dyDescent="0.25">
      <c r="A8086" s="277" t="s">
        <v>15457</v>
      </c>
      <c r="B8086" s="278">
        <v>683.42</v>
      </c>
    </row>
    <row r="8087" spans="1:2" x14ac:dyDescent="0.25">
      <c r="A8087" s="277" t="s">
        <v>8138</v>
      </c>
      <c r="B8087" s="278">
        <v>1030.6500000000001</v>
      </c>
    </row>
    <row r="8088" spans="1:2" x14ac:dyDescent="0.25">
      <c r="A8088" s="277" t="s">
        <v>15458</v>
      </c>
      <c r="B8088" s="278">
        <v>1030.6500000000001</v>
      </c>
    </row>
    <row r="8089" spans="1:2" x14ac:dyDescent="0.25">
      <c r="A8089" s="277" t="s">
        <v>8139</v>
      </c>
      <c r="B8089" s="278">
        <v>125.26</v>
      </c>
    </row>
    <row r="8090" spans="1:2" x14ac:dyDescent="0.25">
      <c r="A8090" s="277" t="s">
        <v>15459</v>
      </c>
      <c r="B8090" s="278">
        <v>125.26</v>
      </c>
    </row>
    <row r="8091" spans="1:2" x14ac:dyDescent="0.25">
      <c r="A8091" s="277" t="s">
        <v>8140</v>
      </c>
      <c r="B8091" s="278">
        <v>196.61</v>
      </c>
    </row>
    <row r="8092" spans="1:2" x14ac:dyDescent="0.25">
      <c r="A8092" s="277" t="s">
        <v>15460</v>
      </c>
      <c r="B8092" s="278">
        <v>196.61</v>
      </c>
    </row>
    <row r="8093" spans="1:2" x14ac:dyDescent="0.25">
      <c r="A8093" s="277" t="s">
        <v>8141</v>
      </c>
      <c r="B8093" s="278">
        <v>227.5</v>
      </c>
    </row>
    <row r="8094" spans="1:2" x14ac:dyDescent="0.25">
      <c r="A8094" s="277" t="s">
        <v>15461</v>
      </c>
      <c r="B8094" s="278">
        <v>227.5</v>
      </c>
    </row>
    <row r="8095" spans="1:2" x14ac:dyDescent="0.25">
      <c r="A8095" s="277" t="s">
        <v>8142</v>
      </c>
      <c r="B8095" s="278">
        <v>293.81</v>
      </c>
    </row>
    <row r="8096" spans="1:2" x14ac:dyDescent="0.25">
      <c r="A8096" s="277" t="s">
        <v>15462</v>
      </c>
      <c r="B8096" s="278">
        <v>293.81</v>
      </c>
    </row>
    <row r="8097" spans="1:2" x14ac:dyDescent="0.25">
      <c r="A8097" s="277" t="s">
        <v>8143</v>
      </c>
      <c r="B8097" s="278">
        <v>360.13</v>
      </c>
    </row>
    <row r="8098" spans="1:2" x14ac:dyDescent="0.25">
      <c r="A8098" s="277" t="s">
        <v>15463</v>
      </c>
      <c r="B8098" s="278">
        <v>360.13</v>
      </c>
    </row>
    <row r="8099" spans="1:2" x14ac:dyDescent="0.25">
      <c r="A8099" s="277" t="s">
        <v>8144</v>
      </c>
      <c r="B8099" s="278">
        <v>456.84</v>
      </c>
    </row>
    <row r="8100" spans="1:2" x14ac:dyDescent="0.25">
      <c r="A8100" s="277" t="s">
        <v>15464</v>
      </c>
      <c r="B8100" s="278">
        <v>456.84</v>
      </c>
    </row>
    <row r="8101" spans="1:2" x14ac:dyDescent="0.25">
      <c r="A8101" s="277" t="s">
        <v>8145</v>
      </c>
      <c r="B8101" s="278">
        <v>519.47</v>
      </c>
    </row>
    <row r="8102" spans="1:2" x14ac:dyDescent="0.25">
      <c r="A8102" s="277" t="s">
        <v>15465</v>
      </c>
      <c r="B8102" s="278">
        <v>519.47</v>
      </c>
    </row>
    <row r="8103" spans="1:2" x14ac:dyDescent="0.25">
      <c r="A8103" s="277" t="s">
        <v>8146</v>
      </c>
      <c r="B8103" s="278">
        <v>752.5</v>
      </c>
    </row>
    <row r="8104" spans="1:2" x14ac:dyDescent="0.25">
      <c r="A8104" s="277" t="s">
        <v>15466</v>
      </c>
      <c r="B8104" s="278">
        <v>752.5</v>
      </c>
    </row>
    <row r="8105" spans="1:2" x14ac:dyDescent="0.25">
      <c r="A8105" s="277" t="s">
        <v>8147</v>
      </c>
      <c r="B8105" s="278">
        <v>1133.81</v>
      </c>
    </row>
    <row r="8106" spans="1:2" x14ac:dyDescent="0.25">
      <c r="A8106" s="277" t="s">
        <v>15467</v>
      </c>
      <c r="B8106" s="278">
        <v>1133.81</v>
      </c>
    </row>
    <row r="8107" spans="1:2" x14ac:dyDescent="0.25">
      <c r="A8107" s="277" t="s">
        <v>8148</v>
      </c>
      <c r="B8107" s="278">
        <v>50.65</v>
      </c>
    </row>
    <row r="8108" spans="1:2" x14ac:dyDescent="0.25">
      <c r="A8108" s="277" t="s">
        <v>15468</v>
      </c>
      <c r="B8108" s="278">
        <v>50.65</v>
      </c>
    </row>
    <row r="8109" spans="1:2" x14ac:dyDescent="0.25">
      <c r="A8109" s="277" t="s">
        <v>2261</v>
      </c>
      <c r="B8109" s="278">
        <v>56</v>
      </c>
    </row>
    <row r="8110" spans="1:2" x14ac:dyDescent="0.25">
      <c r="A8110" s="277" t="s">
        <v>15469</v>
      </c>
      <c r="B8110" s="278">
        <v>56</v>
      </c>
    </row>
    <row r="8111" spans="1:2" x14ac:dyDescent="0.25">
      <c r="A8111" s="277" t="s">
        <v>2262</v>
      </c>
      <c r="B8111" s="278">
        <v>81.05</v>
      </c>
    </row>
    <row r="8112" spans="1:2" x14ac:dyDescent="0.25">
      <c r="A8112" s="277" t="s">
        <v>15470</v>
      </c>
      <c r="B8112" s="278">
        <v>81.05</v>
      </c>
    </row>
    <row r="8113" spans="1:2" x14ac:dyDescent="0.25">
      <c r="A8113" s="277" t="s">
        <v>2263</v>
      </c>
      <c r="B8113" s="278">
        <v>105</v>
      </c>
    </row>
    <row r="8114" spans="1:2" x14ac:dyDescent="0.25">
      <c r="A8114" s="277" t="s">
        <v>15471</v>
      </c>
      <c r="B8114" s="278">
        <v>105</v>
      </c>
    </row>
    <row r="8115" spans="1:2" x14ac:dyDescent="0.25">
      <c r="A8115" s="277" t="s">
        <v>2264</v>
      </c>
      <c r="B8115" s="278">
        <v>140.72999999999999</v>
      </c>
    </row>
    <row r="8116" spans="1:2" x14ac:dyDescent="0.25">
      <c r="A8116" s="277" t="s">
        <v>15472</v>
      </c>
      <c r="B8116" s="278">
        <v>140.72999999999999</v>
      </c>
    </row>
    <row r="8117" spans="1:2" x14ac:dyDescent="0.25">
      <c r="A8117" s="277" t="s">
        <v>2265</v>
      </c>
      <c r="B8117" s="278">
        <v>167.63</v>
      </c>
    </row>
    <row r="8118" spans="1:2" x14ac:dyDescent="0.25">
      <c r="A8118" s="277" t="s">
        <v>15473</v>
      </c>
      <c r="B8118" s="278">
        <v>167.63</v>
      </c>
    </row>
    <row r="8119" spans="1:2" x14ac:dyDescent="0.25">
      <c r="A8119" s="277" t="s">
        <v>2266</v>
      </c>
      <c r="B8119" s="278">
        <v>236.74</v>
      </c>
    </row>
    <row r="8120" spans="1:2" x14ac:dyDescent="0.25">
      <c r="A8120" s="277" t="s">
        <v>15474</v>
      </c>
      <c r="B8120" s="278">
        <v>236.74</v>
      </c>
    </row>
    <row r="8121" spans="1:2" x14ac:dyDescent="0.25">
      <c r="A8121" s="277" t="s">
        <v>2267</v>
      </c>
      <c r="B8121" s="278">
        <v>261.57</v>
      </c>
    </row>
    <row r="8122" spans="1:2" x14ac:dyDescent="0.25">
      <c r="A8122" s="277" t="s">
        <v>15475</v>
      </c>
      <c r="B8122" s="278">
        <v>261.57</v>
      </c>
    </row>
    <row r="8123" spans="1:2" x14ac:dyDescent="0.25">
      <c r="A8123" s="277" t="s">
        <v>2268</v>
      </c>
      <c r="B8123" s="278">
        <v>404.89</v>
      </c>
    </row>
    <row r="8124" spans="1:2" x14ac:dyDescent="0.25">
      <c r="A8124" s="277" t="s">
        <v>15476</v>
      </c>
      <c r="B8124" s="278">
        <v>404.89</v>
      </c>
    </row>
    <row r="8125" spans="1:2" x14ac:dyDescent="0.25">
      <c r="A8125" s="277" t="s">
        <v>2269</v>
      </c>
      <c r="B8125" s="278">
        <v>595.91999999999996</v>
      </c>
    </row>
    <row r="8126" spans="1:2" x14ac:dyDescent="0.25">
      <c r="A8126" s="277" t="s">
        <v>15477</v>
      </c>
      <c r="B8126" s="278">
        <v>595.91999999999996</v>
      </c>
    </row>
    <row r="8127" spans="1:2" x14ac:dyDescent="0.25">
      <c r="A8127" s="277" t="s">
        <v>8149</v>
      </c>
      <c r="B8127" s="278">
        <v>56.18</v>
      </c>
    </row>
    <row r="8128" spans="1:2" x14ac:dyDescent="0.25">
      <c r="A8128" s="277" t="s">
        <v>15478</v>
      </c>
      <c r="B8128" s="278">
        <v>56.18</v>
      </c>
    </row>
    <row r="8129" spans="1:2" x14ac:dyDescent="0.25">
      <c r="A8129" s="277" t="s">
        <v>2270</v>
      </c>
      <c r="B8129" s="278">
        <v>64.47</v>
      </c>
    </row>
    <row r="8130" spans="1:2" x14ac:dyDescent="0.25">
      <c r="A8130" s="277" t="s">
        <v>15479</v>
      </c>
      <c r="B8130" s="278">
        <v>64.47</v>
      </c>
    </row>
    <row r="8131" spans="1:2" x14ac:dyDescent="0.25">
      <c r="A8131" s="277" t="s">
        <v>2271</v>
      </c>
      <c r="B8131" s="278">
        <v>89.34</v>
      </c>
    </row>
    <row r="8132" spans="1:2" x14ac:dyDescent="0.25">
      <c r="A8132" s="277" t="s">
        <v>15480</v>
      </c>
      <c r="B8132" s="278">
        <v>89.34</v>
      </c>
    </row>
    <row r="8133" spans="1:2" x14ac:dyDescent="0.25">
      <c r="A8133" s="277" t="s">
        <v>2272</v>
      </c>
      <c r="B8133" s="278">
        <v>117.89</v>
      </c>
    </row>
    <row r="8134" spans="1:2" x14ac:dyDescent="0.25">
      <c r="A8134" s="277" t="s">
        <v>15481</v>
      </c>
      <c r="B8134" s="278">
        <v>117.89</v>
      </c>
    </row>
    <row r="8135" spans="1:2" x14ac:dyDescent="0.25">
      <c r="A8135" s="277" t="s">
        <v>2273</v>
      </c>
      <c r="B8135" s="278">
        <v>177.76</v>
      </c>
    </row>
    <row r="8136" spans="1:2" x14ac:dyDescent="0.25">
      <c r="A8136" s="277" t="s">
        <v>15482</v>
      </c>
      <c r="B8136" s="278">
        <v>177.76</v>
      </c>
    </row>
    <row r="8137" spans="1:2" x14ac:dyDescent="0.25">
      <c r="A8137" s="277" t="s">
        <v>2274</v>
      </c>
      <c r="B8137" s="278">
        <v>183.28</v>
      </c>
    </row>
    <row r="8138" spans="1:2" x14ac:dyDescent="0.25">
      <c r="A8138" s="277" t="s">
        <v>15483</v>
      </c>
      <c r="B8138" s="278">
        <v>183.28</v>
      </c>
    </row>
    <row r="8139" spans="1:2" x14ac:dyDescent="0.25">
      <c r="A8139" s="277" t="s">
        <v>2275</v>
      </c>
      <c r="B8139" s="278">
        <v>263.42</v>
      </c>
    </row>
    <row r="8140" spans="1:2" x14ac:dyDescent="0.25">
      <c r="A8140" s="277" t="s">
        <v>15484</v>
      </c>
      <c r="B8140" s="278">
        <v>263.42</v>
      </c>
    </row>
    <row r="8141" spans="1:2" x14ac:dyDescent="0.25">
      <c r="A8141" s="277" t="s">
        <v>2276</v>
      </c>
      <c r="B8141" s="278">
        <v>288.27999999999997</v>
      </c>
    </row>
    <row r="8142" spans="1:2" x14ac:dyDescent="0.25">
      <c r="A8142" s="277" t="s">
        <v>15485</v>
      </c>
      <c r="B8142" s="278">
        <v>288.27999999999997</v>
      </c>
    </row>
    <row r="8143" spans="1:2" x14ac:dyDescent="0.25">
      <c r="A8143" s="277" t="s">
        <v>2277</v>
      </c>
      <c r="B8143" s="278">
        <v>502.43</v>
      </c>
    </row>
    <row r="8144" spans="1:2" x14ac:dyDescent="0.25">
      <c r="A8144" s="277" t="s">
        <v>15486</v>
      </c>
      <c r="B8144" s="278">
        <v>502.43</v>
      </c>
    </row>
    <row r="8145" spans="1:2" x14ac:dyDescent="0.25">
      <c r="A8145" s="277" t="s">
        <v>2278</v>
      </c>
      <c r="B8145" s="278">
        <v>655.78</v>
      </c>
    </row>
    <row r="8146" spans="1:2" x14ac:dyDescent="0.25">
      <c r="A8146" s="277" t="s">
        <v>15487</v>
      </c>
      <c r="B8146" s="278">
        <v>655.78</v>
      </c>
    </row>
    <row r="8147" spans="1:2" x14ac:dyDescent="0.25">
      <c r="A8147" s="277" t="s">
        <v>8150</v>
      </c>
      <c r="B8147" s="278">
        <v>67.23</v>
      </c>
    </row>
    <row r="8148" spans="1:2" x14ac:dyDescent="0.25">
      <c r="A8148" s="277" t="s">
        <v>15488</v>
      </c>
      <c r="B8148" s="278">
        <v>67.23</v>
      </c>
    </row>
    <row r="8149" spans="1:2" x14ac:dyDescent="0.25">
      <c r="A8149" s="277" t="s">
        <v>2279</v>
      </c>
      <c r="B8149" s="278">
        <v>67.69</v>
      </c>
    </row>
    <row r="8150" spans="1:2" x14ac:dyDescent="0.25">
      <c r="A8150" s="277" t="s">
        <v>15489</v>
      </c>
      <c r="B8150" s="278">
        <v>67.69</v>
      </c>
    </row>
    <row r="8151" spans="1:2" x14ac:dyDescent="0.25">
      <c r="A8151" s="277" t="s">
        <v>2280</v>
      </c>
      <c r="B8151" s="278">
        <v>94.95</v>
      </c>
    </row>
    <row r="8152" spans="1:2" x14ac:dyDescent="0.25">
      <c r="A8152" s="277" t="s">
        <v>15490</v>
      </c>
      <c r="B8152" s="278">
        <v>94.95</v>
      </c>
    </row>
    <row r="8153" spans="1:2" x14ac:dyDescent="0.25">
      <c r="A8153" s="277" t="s">
        <v>2281</v>
      </c>
      <c r="B8153" s="278">
        <v>130.16999999999999</v>
      </c>
    </row>
    <row r="8154" spans="1:2" x14ac:dyDescent="0.25">
      <c r="A8154" s="277" t="s">
        <v>15491</v>
      </c>
      <c r="B8154" s="278">
        <v>130.16999999999999</v>
      </c>
    </row>
    <row r="8155" spans="1:2" x14ac:dyDescent="0.25">
      <c r="A8155" s="277" t="s">
        <v>2282</v>
      </c>
      <c r="B8155" s="278">
        <v>213.68</v>
      </c>
    </row>
    <row r="8156" spans="1:2" x14ac:dyDescent="0.25">
      <c r="A8156" s="277" t="s">
        <v>15492</v>
      </c>
      <c r="B8156" s="278">
        <v>213.68</v>
      </c>
    </row>
    <row r="8157" spans="1:2" x14ac:dyDescent="0.25">
      <c r="A8157" s="277" t="s">
        <v>2283</v>
      </c>
      <c r="B8157" s="278">
        <v>220.13</v>
      </c>
    </row>
    <row r="8158" spans="1:2" x14ac:dyDescent="0.25">
      <c r="A8158" s="277" t="s">
        <v>15493</v>
      </c>
      <c r="B8158" s="278">
        <v>220.13</v>
      </c>
    </row>
    <row r="8159" spans="1:2" x14ac:dyDescent="0.25">
      <c r="A8159" s="277" t="s">
        <v>2284</v>
      </c>
      <c r="B8159" s="278">
        <v>316.83999999999997</v>
      </c>
    </row>
    <row r="8160" spans="1:2" x14ac:dyDescent="0.25">
      <c r="A8160" s="277" t="s">
        <v>15494</v>
      </c>
      <c r="B8160" s="278">
        <v>316.83999999999997</v>
      </c>
    </row>
    <row r="8161" spans="1:2" x14ac:dyDescent="0.25">
      <c r="A8161" s="277" t="s">
        <v>2285</v>
      </c>
      <c r="B8161" s="278">
        <v>390.68</v>
      </c>
    </row>
    <row r="8162" spans="1:2" x14ac:dyDescent="0.25">
      <c r="A8162" s="277" t="s">
        <v>15495</v>
      </c>
      <c r="B8162" s="278">
        <v>390.68</v>
      </c>
    </row>
    <row r="8163" spans="1:2" x14ac:dyDescent="0.25">
      <c r="A8163" s="277" t="s">
        <v>2286</v>
      </c>
      <c r="B8163" s="278">
        <v>565.52</v>
      </c>
    </row>
    <row r="8164" spans="1:2" x14ac:dyDescent="0.25">
      <c r="A8164" s="277" t="s">
        <v>15496</v>
      </c>
      <c r="B8164" s="278">
        <v>565.52</v>
      </c>
    </row>
    <row r="8165" spans="1:2" x14ac:dyDescent="0.25">
      <c r="A8165" s="277" t="s">
        <v>2287</v>
      </c>
      <c r="B8165" s="278">
        <v>758.48</v>
      </c>
    </row>
    <row r="8166" spans="1:2" x14ac:dyDescent="0.25">
      <c r="A8166" s="277" t="s">
        <v>15497</v>
      </c>
      <c r="B8166" s="278">
        <v>758.48</v>
      </c>
    </row>
    <row r="8167" spans="1:2" x14ac:dyDescent="0.25">
      <c r="A8167" s="277" t="s">
        <v>8151</v>
      </c>
      <c r="B8167" s="278">
        <v>81.05</v>
      </c>
    </row>
    <row r="8168" spans="1:2" x14ac:dyDescent="0.25">
      <c r="A8168" s="277" t="s">
        <v>15498</v>
      </c>
      <c r="B8168" s="278">
        <v>81.05</v>
      </c>
    </row>
    <row r="8169" spans="1:2" x14ac:dyDescent="0.25">
      <c r="A8169" s="277" t="s">
        <v>8152</v>
      </c>
      <c r="B8169" s="278">
        <v>93.02</v>
      </c>
    </row>
    <row r="8170" spans="1:2" x14ac:dyDescent="0.25">
      <c r="A8170" s="277" t="s">
        <v>15499</v>
      </c>
      <c r="B8170" s="278">
        <v>93.02</v>
      </c>
    </row>
    <row r="8171" spans="1:2" x14ac:dyDescent="0.25">
      <c r="A8171" s="277" t="s">
        <v>8153</v>
      </c>
      <c r="B8171" s="278">
        <v>103.48</v>
      </c>
    </row>
    <row r="8172" spans="1:2" x14ac:dyDescent="0.25">
      <c r="A8172" s="277" t="s">
        <v>15500</v>
      </c>
      <c r="B8172" s="278">
        <v>103.48</v>
      </c>
    </row>
    <row r="8173" spans="1:2" x14ac:dyDescent="0.25">
      <c r="A8173" s="277" t="s">
        <v>8154</v>
      </c>
      <c r="B8173" s="278">
        <v>141.68</v>
      </c>
    </row>
    <row r="8174" spans="1:2" x14ac:dyDescent="0.25">
      <c r="A8174" s="277" t="s">
        <v>15501</v>
      </c>
      <c r="B8174" s="278">
        <v>141.68</v>
      </c>
    </row>
    <row r="8175" spans="1:2" x14ac:dyDescent="0.25">
      <c r="A8175" s="277" t="s">
        <v>8155</v>
      </c>
      <c r="B8175" s="278">
        <v>258.81</v>
      </c>
    </row>
    <row r="8176" spans="1:2" x14ac:dyDescent="0.25">
      <c r="A8176" s="277" t="s">
        <v>15502</v>
      </c>
      <c r="B8176" s="278">
        <v>258.81</v>
      </c>
    </row>
    <row r="8177" spans="1:2" x14ac:dyDescent="0.25">
      <c r="A8177" s="277" t="s">
        <v>8156</v>
      </c>
      <c r="B8177" s="278">
        <v>259.67</v>
      </c>
    </row>
    <row r="8178" spans="1:2" x14ac:dyDescent="0.25">
      <c r="A8178" s="277" t="s">
        <v>15503</v>
      </c>
      <c r="B8178" s="278">
        <v>259.67</v>
      </c>
    </row>
    <row r="8179" spans="1:2" x14ac:dyDescent="0.25">
      <c r="A8179" s="277" t="s">
        <v>8157</v>
      </c>
      <c r="B8179" s="278">
        <v>383.15</v>
      </c>
    </row>
    <row r="8180" spans="1:2" x14ac:dyDescent="0.25">
      <c r="A8180" s="277" t="s">
        <v>15504</v>
      </c>
      <c r="B8180" s="278">
        <v>383.15</v>
      </c>
    </row>
    <row r="8181" spans="1:2" x14ac:dyDescent="0.25">
      <c r="A8181" s="277" t="s">
        <v>8158</v>
      </c>
      <c r="B8181" s="278">
        <v>418.77</v>
      </c>
    </row>
    <row r="8182" spans="1:2" x14ac:dyDescent="0.25">
      <c r="A8182" s="277" t="s">
        <v>15505</v>
      </c>
      <c r="B8182" s="278">
        <v>418.77</v>
      </c>
    </row>
    <row r="8183" spans="1:2" x14ac:dyDescent="0.25">
      <c r="A8183" s="277" t="s">
        <v>8159</v>
      </c>
      <c r="B8183" s="278">
        <v>641.04999999999995</v>
      </c>
    </row>
    <row r="8184" spans="1:2" x14ac:dyDescent="0.25">
      <c r="A8184" s="277" t="s">
        <v>15506</v>
      </c>
      <c r="B8184" s="278">
        <v>641.04999999999995</v>
      </c>
    </row>
    <row r="8185" spans="1:2" x14ac:dyDescent="0.25">
      <c r="A8185" s="277" t="s">
        <v>8160</v>
      </c>
      <c r="B8185" s="278">
        <v>799.01</v>
      </c>
    </row>
    <row r="8186" spans="1:2" x14ac:dyDescent="0.25">
      <c r="A8186" s="277" t="s">
        <v>15507</v>
      </c>
      <c r="B8186" s="278">
        <v>799.01</v>
      </c>
    </row>
    <row r="8187" spans="1:2" x14ac:dyDescent="0.25">
      <c r="A8187" s="277" t="s">
        <v>2288</v>
      </c>
      <c r="B8187" s="278">
        <v>10.19</v>
      </c>
    </row>
    <row r="8188" spans="1:2" x14ac:dyDescent="0.25">
      <c r="A8188" s="277" t="s">
        <v>15508</v>
      </c>
      <c r="B8188" s="278">
        <v>10.19</v>
      </c>
    </row>
    <row r="8189" spans="1:2" x14ac:dyDescent="0.25">
      <c r="A8189" s="277" t="s">
        <v>2289</v>
      </c>
      <c r="B8189" s="278">
        <v>20.75</v>
      </c>
    </row>
    <row r="8190" spans="1:2" x14ac:dyDescent="0.25">
      <c r="A8190" s="277" t="s">
        <v>15509</v>
      </c>
      <c r="B8190" s="278">
        <v>20.75</v>
      </c>
    </row>
    <row r="8191" spans="1:2" x14ac:dyDescent="0.25">
      <c r="A8191" s="277" t="s">
        <v>2290</v>
      </c>
      <c r="B8191" s="278">
        <v>34.130000000000003</v>
      </c>
    </row>
    <row r="8192" spans="1:2" x14ac:dyDescent="0.25">
      <c r="A8192" s="277" t="s">
        <v>15510</v>
      </c>
      <c r="B8192" s="278">
        <v>34.130000000000003</v>
      </c>
    </row>
    <row r="8193" spans="1:2" x14ac:dyDescent="0.25">
      <c r="A8193" s="277" t="s">
        <v>2291</v>
      </c>
      <c r="B8193" s="278">
        <v>12.82</v>
      </c>
    </row>
    <row r="8194" spans="1:2" x14ac:dyDescent="0.25">
      <c r="A8194" s="277" t="s">
        <v>15511</v>
      </c>
      <c r="B8194" s="278">
        <v>12.82</v>
      </c>
    </row>
    <row r="8195" spans="1:2" x14ac:dyDescent="0.25">
      <c r="A8195" s="277" t="s">
        <v>2292</v>
      </c>
      <c r="B8195" s="278">
        <v>26.34</v>
      </c>
    </row>
    <row r="8196" spans="1:2" x14ac:dyDescent="0.25">
      <c r="A8196" s="277" t="s">
        <v>15512</v>
      </c>
      <c r="B8196" s="278">
        <v>26.34</v>
      </c>
    </row>
    <row r="8197" spans="1:2" x14ac:dyDescent="0.25">
      <c r="A8197" s="277" t="s">
        <v>2293</v>
      </c>
      <c r="B8197" s="278">
        <v>43</v>
      </c>
    </row>
    <row r="8198" spans="1:2" x14ac:dyDescent="0.25">
      <c r="A8198" s="277" t="s">
        <v>15513</v>
      </c>
      <c r="B8198" s="278">
        <v>43</v>
      </c>
    </row>
    <row r="8199" spans="1:2" x14ac:dyDescent="0.25">
      <c r="A8199" s="277" t="s">
        <v>8161</v>
      </c>
      <c r="B8199" s="278">
        <v>15.83</v>
      </c>
    </row>
    <row r="8200" spans="1:2" x14ac:dyDescent="0.25">
      <c r="A8200" s="277" t="s">
        <v>15514</v>
      </c>
      <c r="B8200" s="278">
        <v>15.83</v>
      </c>
    </row>
    <row r="8201" spans="1:2" x14ac:dyDescent="0.25">
      <c r="A8201" s="277" t="s">
        <v>8162</v>
      </c>
      <c r="B8201" s="278">
        <v>33.89</v>
      </c>
    </row>
    <row r="8202" spans="1:2" x14ac:dyDescent="0.25">
      <c r="A8202" s="277" t="s">
        <v>15515</v>
      </c>
      <c r="B8202" s="278">
        <v>33.89</v>
      </c>
    </row>
    <row r="8203" spans="1:2" x14ac:dyDescent="0.25">
      <c r="A8203" s="277" t="s">
        <v>8163</v>
      </c>
      <c r="B8203" s="278">
        <v>47.8</v>
      </c>
    </row>
    <row r="8204" spans="1:2" x14ac:dyDescent="0.25">
      <c r="A8204" s="277" t="s">
        <v>15516</v>
      </c>
      <c r="B8204" s="278">
        <v>47.8</v>
      </c>
    </row>
    <row r="8205" spans="1:2" x14ac:dyDescent="0.25">
      <c r="A8205" s="277" t="s">
        <v>8164</v>
      </c>
      <c r="B8205" s="278">
        <v>8.84</v>
      </c>
    </row>
    <row r="8206" spans="1:2" x14ac:dyDescent="0.25">
      <c r="A8206" s="277" t="s">
        <v>15517</v>
      </c>
      <c r="B8206" s="278">
        <v>8.84</v>
      </c>
    </row>
    <row r="8207" spans="1:2" x14ac:dyDescent="0.25">
      <c r="A8207" s="277" t="s">
        <v>8165</v>
      </c>
      <c r="B8207" s="278">
        <v>6.45</v>
      </c>
    </row>
    <row r="8208" spans="1:2" x14ac:dyDescent="0.25">
      <c r="A8208" s="277" t="s">
        <v>15518</v>
      </c>
      <c r="B8208" s="278">
        <v>6.45</v>
      </c>
    </row>
    <row r="8209" spans="1:2" x14ac:dyDescent="0.25">
      <c r="A8209" s="277" t="s">
        <v>8166</v>
      </c>
      <c r="B8209" s="278">
        <v>4.97</v>
      </c>
    </row>
    <row r="8210" spans="1:2" x14ac:dyDescent="0.25">
      <c r="A8210" s="277" t="s">
        <v>15519</v>
      </c>
      <c r="B8210" s="278">
        <v>4.97</v>
      </c>
    </row>
    <row r="8211" spans="1:2" x14ac:dyDescent="0.25">
      <c r="A8211" s="277" t="s">
        <v>8167</v>
      </c>
      <c r="B8211" s="278">
        <v>11.02</v>
      </c>
    </row>
    <row r="8212" spans="1:2" x14ac:dyDescent="0.25">
      <c r="A8212" s="277" t="s">
        <v>15520</v>
      </c>
      <c r="B8212" s="278">
        <v>11.02</v>
      </c>
    </row>
    <row r="8213" spans="1:2" x14ac:dyDescent="0.25">
      <c r="A8213" s="277" t="s">
        <v>8168</v>
      </c>
      <c r="B8213" s="278">
        <v>20.57</v>
      </c>
    </row>
    <row r="8214" spans="1:2" x14ac:dyDescent="0.25">
      <c r="A8214" s="277" t="s">
        <v>15521</v>
      </c>
      <c r="B8214" s="278">
        <v>20.57</v>
      </c>
    </row>
    <row r="8215" spans="1:2" x14ac:dyDescent="0.25">
      <c r="A8215" s="277" t="s">
        <v>8169</v>
      </c>
      <c r="B8215" s="278">
        <v>15.98</v>
      </c>
    </row>
    <row r="8216" spans="1:2" x14ac:dyDescent="0.25">
      <c r="A8216" s="277" t="s">
        <v>15522</v>
      </c>
      <c r="B8216" s="278">
        <v>15.98</v>
      </c>
    </row>
    <row r="8217" spans="1:2" x14ac:dyDescent="0.25">
      <c r="A8217" s="277" t="s">
        <v>8170</v>
      </c>
      <c r="B8217" s="278">
        <v>33.65</v>
      </c>
    </row>
    <row r="8218" spans="1:2" x14ac:dyDescent="0.25">
      <c r="A8218" s="277" t="s">
        <v>15523</v>
      </c>
      <c r="B8218" s="278">
        <v>33.65</v>
      </c>
    </row>
    <row r="8219" spans="1:2" x14ac:dyDescent="0.25">
      <c r="A8219" s="277" t="s">
        <v>8171</v>
      </c>
      <c r="B8219" s="278">
        <v>35.69</v>
      </c>
    </row>
    <row r="8220" spans="1:2" x14ac:dyDescent="0.25">
      <c r="A8220" s="277" t="s">
        <v>15524</v>
      </c>
      <c r="B8220" s="278">
        <v>35.69</v>
      </c>
    </row>
    <row r="8221" spans="1:2" x14ac:dyDescent="0.25">
      <c r="A8221" s="277" t="s">
        <v>8172</v>
      </c>
      <c r="B8221" s="278">
        <v>103.95</v>
      </c>
    </row>
    <row r="8222" spans="1:2" x14ac:dyDescent="0.25">
      <c r="A8222" s="277" t="s">
        <v>15525</v>
      </c>
      <c r="B8222" s="278">
        <v>103.95</v>
      </c>
    </row>
    <row r="8223" spans="1:2" x14ac:dyDescent="0.25">
      <c r="A8223" s="277" t="s">
        <v>8173</v>
      </c>
      <c r="B8223" s="278">
        <v>12.59</v>
      </c>
    </row>
    <row r="8224" spans="1:2" x14ac:dyDescent="0.25">
      <c r="A8224" s="277" t="s">
        <v>15526</v>
      </c>
      <c r="B8224" s="278">
        <v>12.59</v>
      </c>
    </row>
    <row r="8225" spans="1:2" x14ac:dyDescent="0.25">
      <c r="A8225" s="277" t="s">
        <v>8174</v>
      </c>
      <c r="B8225" s="278">
        <v>29.33</v>
      </c>
    </row>
    <row r="8226" spans="1:2" x14ac:dyDescent="0.25">
      <c r="A8226" s="277" t="s">
        <v>15527</v>
      </c>
      <c r="B8226" s="278">
        <v>29.33</v>
      </c>
    </row>
    <row r="8227" spans="1:2" x14ac:dyDescent="0.25">
      <c r="A8227" s="277" t="s">
        <v>8175</v>
      </c>
      <c r="B8227" s="278">
        <v>51.29</v>
      </c>
    </row>
    <row r="8228" spans="1:2" x14ac:dyDescent="0.25">
      <c r="A8228" s="277" t="s">
        <v>15528</v>
      </c>
      <c r="B8228" s="278">
        <v>51.29</v>
      </c>
    </row>
    <row r="8229" spans="1:2" x14ac:dyDescent="0.25">
      <c r="A8229" s="277" t="s">
        <v>8176</v>
      </c>
      <c r="B8229" s="278">
        <v>13.07</v>
      </c>
    </row>
    <row r="8230" spans="1:2" x14ac:dyDescent="0.25">
      <c r="A8230" s="277" t="s">
        <v>15529</v>
      </c>
      <c r="B8230" s="278">
        <v>13.07</v>
      </c>
    </row>
    <row r="8231" spans="1:2" x14ac:dyDescent="0.25">
      <c r="A8231" s="277" t="s">
        <v>8177</v>
      </c>
      <c r="B8231" s="278">
        <v>30.43</v>
      </c>
    </row>
    <row r="8232" spans="1:2" x14ac:dyDescent="0.25">
      <c r="A8232" s="277" t="s">
        <v>15530</v>
      </c>
      <c r="B8232" s="278">
        <v>30.43</v>
      </c>
    </row>
    <row r="8233" spans="1:2" x14ac:dyDescent="0.25">
      <c r="A8233" s="277" t="s">
        <v>8178</v>
      </c>
      <c r="B8233" s="278">
        <v>46.69</v>
      </c>
    </row>
    <row r="8234" spans="1:2" x14ac:dyDescent="0.25">
      <c r="A8234" s="277" t="s">
        <v>15531</v>
      </c>
      <c r="B8234" s="278">
        <v>46.69</v>
      </c>
    </row>
    <row r="8235" spans="1:2" x14ac:dyDescent="0.25">
      <c r="A8235" s="277" t="s">
        <v>8179</v>
      </c>
      <c r="B8235" s="278">
        <v>18.78</v>
      </c>
    </row>
    <row r="8236" spans="1:2" x14ac:dyDescent="0.25">
      <c r="A8236" s="277" t="s">
        <v>15532</v>
      </c>
      <c r="B8236" s="278">
        <v>18.78</v>
      </c>
    </row>
    <row r="8237" spans="1:2" x14ac:dyDescent="0.25">
      <c r="A8237" s="277" t="s">
        <v>8180</v>
      </c>
      <c r="B8237" s="278">
        <v>55.6</v>
      </c>
    </row>
    <row r="8238" spans="1:2" x14ac:dyDescent="0.25">
      <c r="A8238" s="277" t="s">
        <v>15533</v>
      </c>
      <c r="B8238" s="278">
        <v>55.6</v>
      </c>
    </row>
    <row r="8239" spans="1:2" x14ac:dyDescent="0.25">
      <c r="A8239" s="277" t="s">
        <v>8181</v>
      </c>
      <c r="B8239" s="278">
        <v>75.040000000000006</v>
      </c>
    </row>
    <row r="8240" spans="1:2" x14ac:dyDescent="0.25">
      <c r="A8240" s="277" t="s">
        <v>15534</v>
      </c>
      <c r="B8240" s="278">
        <v>75.040000000000006</v>
      </c>
    </row>
    <row r="8241" spans="1:2" x14ac:dyDescent="0.25">
      <c r="A8241" s="277" t="s">
        <v>8182</v>
      </c>
      <c r="B8241" s="278">
        <v>45.39</v>
      </c>
    </row>
    <row r="8242" spans="1:2" x14ac:dyDescent="0.25">
      <c r="A8242" s="277" t="s">
        <v>15535</v>
      </c>
      <c r="B8242" s="278">
        <v>45.39</v>
      </c>
    </row>
    <row r="8243" spans="1:2" x14ac:dyDescent="0.25">
      <c r="A8243" s="277" t="s">
        <v>8183</v>
      </c>
      <c r="B8243" s="278">
        <v>86.03</v>
      </c>
    </row>
    <row r="8244" spans="1:2" x14ac:dyDescent="0.25">
      <c r="A8244" s="277" t="s">
        <v>15536</v>
      </c>
      <c r="B8244" s="278">
        <v>86.03</v>
      </c>
    </row>
    <row r="8245" spans="1:2" x14ac:dyDescent="0.25">
      <c r="A8245" s="277" t="s">
        <v>8184</v>
      </c>
      <c r="B8245" s="278">
        <v>113.6</v>
      </c>
    </row>
    <row r="8246" spans="1:2" x14ac:dyDescent="0.25">
      <c r="A8246" s="277" t="s">
        <v>15537</v>
      </c>
      <c r="B8246" s="278">
        <v>113.6</v>
      </c>
    </row>
    <row r="8247" spans="1:2" x14ac:dyDescent="0.25">
      <c r="A8247" s="277" t="s">
        <v>8185</v>
      </c>
      <c r="B8247" s="278">
        <v>38.36</v>
      </c>
    </row>
    <row r="8248" spans="1:2" x14ac:dyDescent="0.25">
      <c r="A8248" s="277" t="s">
        <v>15538</v>
      </c>
      <c r="B8248" s="278">
        <v>38.36</v>
      </c>
    </row>
    <row r="8249" spans="1:2" x14ac:dyDescent="0.25">
      <c r="A8249" s="277" t="s">
        <v>8186</v>
      </c>
      <c r="B8249" s="278">
        <v>69.900000000000006</v>
      </c>
    </row>
    <row r="8250" spans="1:2" x14ac:dyDescent="0.25">
      <c r="A8250" s="277" t="s">
        <v>15539</v>
      </c>
      <c r="B8250" s="278">
        <v>69.900000000000006</v>
      </c>
    </row>
    <row r="8251" spans="1:2" x14ac:dyDescent="0.25">
      <c r="A8251" s="277" t="s">
        <v>8187</v>
      </c>
      <c r="B8251" s="278">
        <v>114.46</v>
      </c>
    </row>
    <row r="8252" spans="1:2" x14ac:dyDescent="0.25">
      <c r="A8252" s="277" t="s">
        <v>15540</v>
      </c>
      <c r="B8252" s="278">
        <v>114.46</v>
      </c>
    </row>
    <row r="8253" spans="1:2" x14ac:dyDescent="0.25">
      <c r="A8253" s="277" t="s">
        <v>8188</v>
      </c>
      <c r="B8253" s="278">
        <v>6.25</v>
      </c>
    </row>
    <row r="8254" spans="1:2" x14ac:dyDescent="0.25">
      <c r="A8254" s="277" t="s">
        <v>15541</v>
      </c>
      <c r="B8254" s="278">
        <v>6.25</v>
      </c>
    </row>
    <row r="8255" spans="1:2" x14ac:dyDescent="0.25">
      <c r="A8255" s="277" t="s">
        <v>8189</v>
      </c>
      <c r="B8255" s="278">
        <v>7.08</v>
      </c>
    </row>
    <row r="8256" spans="1:2" x14ac:dyDescent="0.25">
      <c r="A8256" s="277" t="s">
        <v>15542</v>
      </c>
      <c r="B8256" s="278">
        <v>7.08</v>
      </c>
    </row>
    <row r="8257" spans="1:2" x14ac:dyDescent="0.25">
      <c r="A8257" s="277" t="s">
        <v>8190</v>
      </c>
      <c r="B8257" s="278">
        <v>10.93</v>
      </c>
    </row>
    <row r="8258" spans="1:2" x14ac:dyDescent="0.25">
      <c r="A8258" s="277" t="s">
        <v>15543</v>
      </c>
      <c r="B8258" s="278">
        <v>10.93</v>
      </c>
    </row>
    <row r="8259" spans="1:2" x14ac:dyDescent="0.25">
      <c r="A8259" s="277" t="s">
        <v>8191</v>
      </c>
      <c r="B8259" s="278">
        <v>21.35</v>
      </c>
    </row>
    <row r="8260" spans="1:2" x14ac:dyDescent="0.25">
      <c r="A8260" s="277" t="s">
        <v>15544</v>
      </c>
      <c r="B8260" s="278">
        <v>21.35</v>
      </c>
    </row>
    <row r="8261" spans="1:2" x14ac:dyDescent="0.25">
      <c r="A8261" s="277" t="s">
        <v>8192</v>
      </c>
      <c r="B8261" s="278">
        <v>31.62</v>
      </c>
    </row>
    <row r="8262" spans="1:2" x14ac:dyDescent="0.25">
      <c r="A8262" s="277" t="s">
        <v>15545</v>
      </c>
      <c r="B8262" s="278">
        <v>31.62</v>
      </c>
    </row>
    <row r="8263" spans="1:2" x14ac:dyDescent="0.25">
      <c r="A8263" s="277" t="s">
        <v>8193</v>
      </c>
      <c r="B8263" s="278">
        <v>56.9</v>
      </c>
    </row>
    <row r="8264" spans="1:2" x14ac:dyDescent="0.25">
      <c r="A8264" s="277" t="s">
        <v>15546</v>
      </c>
      <c r="B8264" s="278">
        <v>56.9</v>
      </c>
    </row>
    <row r="8265" spans="1:2" x14ac:dyDescent="0.25">
      <c r="A8265" s="277" t="s">
        <v>8194</v>
      </c>
      <c r="B8265" s="278">
        <v>9.26</v>
      </c>
    </row>
    <row r="8266" spans="1:2" x14ac:dyDescent="0.25">
      <c r="A8266" s="277" t="s">
        <v>15547</v>
      </c>
      <c r="B8266" s="278">
        <v>9.26</v>
      </c>
    </row>
    <row r="8267" spans="1:2" x14ac:dyDescent="0.25">
      <c r="A8267" s="277" t="s">
        <v>8195</v>
      </c>
      <c r="B8267" s="278">
        <v>20.28</v>
      </c>
    </row>
    <row r="8268" spans="1:2" x14ac:dyDescent="0.25">
      <c r="A8268" s="277" t="s">
        <v>15548</v>
      </c>
      <c r="B8268" s="278">
        <v>20.28</v>
      </c>
    </row>
    <row r="8269" spans="1:2" x14ac:dyDescent="0.25">
      <c r="A8269" s="277" t="s">
        <v>8196</v>
      </c>
      <c r="B8269" s="278">
        <v>27.63</v>
      </c>
    </row>
    <row r="8270" spans="1:2" x14ac:dyDescent="0.25">
      <c r="A8270" s="277" t="s">
        <v>15549</v>
      </c>
      <c r="B8270" s="278">
        <v>27.63</v>
      </c>
    </row>
    <row r="8271" spans="1:2" x14ac:dyDescent="0.25">
      <c r="A8271" s="277" t="s">
        <v>8197</v>
      </c>
      <c r="B8271" s="278">
        <v>12.65</v>
      </c>
    </row>
    <row r="8272" spans="1:2" x14ac:dyDescent="0.25">
      <c r="A8272" s="277" t="s">
        <v>15550</v>
      </c>
      <c r="B8272" s="278">
        <v>12.65</v>
      </c>
    </row>
    <row r="8273" spans="1:2" x14ac:dyDescent="0.25">
      <c r="A8273" s="277" t="s">
        <v>8198</v>
      </c>
      <c r="B8273" s="278">
        <v>27.92</v>
      </c>
    </row>
    <row r="8274" spans="1:2" x14ac:dyDescent="0.25">
      <c r="A8274" s="277" t="s">
        <v>15551</v>
      </c>
      <c r="B8274" s="278">
        <v>27.92</v>
      </c>
    </row>
    <row r="8275" spans="1:2" x14ac:dyDescent="0.25">
      <c r="A8275" s="277" t="s">
        <v>8199</v>
      </c>
      <c r="B8275" s="278">
        <v>28.9</v>
      </c>
    </row>
    <row r="8276" spans="1:2" x14ac:dyDescent="0.25">
      <c r="A8276" s="277" t="s">
        <v>15552</v>
      </c>
      <c r="B8276" s="278">
        <v>28.9</v>
      </c>
    </row>
    <row r="8277" spans="1:2" x14ac:dyDescent="0.25">
      <c r="A8277" s="277" t="s">
        <v>8200</v>
      </c>
      <c r="B8277" s="278">
        <v>33.979999999999997</v>
      </c>
    </row>
    <row r="8278" spans="1:2" x14ac:dyDescent="0.25">
      <c r="A8278" s="277" t="s">
        <v>15553</v>
      </c>
      <c r="B8278" s="278">
        <v>33.979999999999997</v>
      </c>
    </row>
    <row r="8279" spans="1:2" x14ac:dyDescent="0.25">
      <c r="A8279" s="277" t="s">
        <v>8201</v>
      </c>
      <c r="B8279" s="278">
        <v>56.02</v>
      </c>
    </row>
    <row r="8280" spans="1:2" x14ac:dyDescent="0.25">
      <c r="A8280" s="277" t="s">
        <v>15554</v>
      </c>
      <c r="B8280" s="278">
        <v>56.02</v>
      </c>
    </row>
    <row r="8281" spans="1:2" x14ac:dyDescent="0.25">
      <c r="A8281" s="277" t="s">
        <v>8202</v>
      </c>
      <c r="B8281" s="278">
        <v>45.35</v>
      </c>
    </row>
    <row r="8282" spans="1:2" x14ac:dyDescent="0.25">
      <c r="A8282" s="277" t="s">
        <v>15555</v>
      </c>
      <c r="B8282" s="278">
        <v>45.35</v>
      </c>
    </row>
    <row r="8283" spans="1:2" x14ac:dyDescent="0.25">
      <c r="A8283" s="277" t="s">
        <v>8203</v>
      </c>
      <c r="B8283" s="278">
        <v>7.9</v>
      </c>
    </row>
    <row r="8284" spans="1:2" x14ac:dyDescent="0.25">
      <c r="A8284" s="277" t="s">
        <v>15556</v>
      </c>
      <c r="B8284" s="278">
        <v>7.9</v>
      </c>
    </row>
    <row r="8285" spans="1:2" x14ac:dyDescent="0.25">
      <c r="A8285" s="277" t="s">
        <v>8204</v>
      </c>
      <c r="B8285" s="278">
        <v>10.74</v>
      </c>
    </row>
    <row r="8286" spans="1:2" x14ac:dyDescent="0.25">
      <c r="A8286" s="277" t="s">
        <v>15557</v>
      </c>
      <c r="B8286" s="278">
        <v>10.74</v>
      </c>
    </row>
    <row r="8287" spans="1:2" x14ac:dyDescent="0.25">
      <c r="A8287" s="277" t="s">
        <v>2294</v>
      </c>
      <c r="B8287" s="278">
        <v>29.62</v>
      </c>
    </row>
    <row r="8288" spans="1:2" x14ac:dyDescent="0.25">
      <c r="A8288" s="277" t="s">
        <v>15558</v>
      </c>
      <c r="B8288" s="278">
        <v>29.62</v>
      </c>
    </row>
    <row r="8289" spans="1:2" x14ac:dyDescent="0.25">
      <c r="A8289" s="277" t="s">
        <v>2295</v>
      </c>
      <c r="B8289" s="278">
        <v>60.26</v>
      </c>
    </row>
    <row r="8290" spans="1:2" x14ac:dyDescent="0.25">
      <c r="A8290" s="277" t="s">
        <v>15559</v>
      </c>
      <c r="B8290" s="278">
        <v>60.26</v>
      </c>
    </row>
    <row r="8291" spans="1:2" x14ac:dyDescent="0.25">
      <c r="A8291" s="277" t="s">
        <v>2296</v>
      </c>
      <c r="B8291" s="278">
        <v>103.3</v>
      </c>
    </row>
    <row r="8292" spans="1:2" x14ac:dyDescent="0.25">
      <c r="A8292" s="277" t="s">
        <v>15560</v>
      </c>
      <c r="B8292" s="278">
        <v>103.3</v>
      </c>
    </row>
    <row r="8293" spans="1:2" x14ac:dyDescent="0.25">
      <c r="A8293" s="277" t="s">
        <v>2297</v>
      </c>
      <c r="B8293" s="278">
        <v>157.01</v>
      </c>
    </row>
    <row r="8294" spans="1:2" x14ac:dyDescent="0.25">
      <c r="A8294" s="277" t="s">
        <v>15561</v>
      </c>
      <c r="B8294" s="278">
        <v>157.01</v>
      </c>
    </row>
    <row r="8295" spans="1:2" x14ac:dyDescent="0.25">
      <c r="A8295" s="277" t="s">
        <v>2298</v>
      </c>
      <c r="B8295" s="278">
        <v>222.43</v>
      </c>
    </row>
    <row r="8296" spans="1:2" x14ac:dyDescent="0.25">
      <c r="A8296" s="277" t="s">
        <v>15562</v>
      </c>
      <c r="B8296" s="278">
        <v>222.43</v>
      </c>
    </row>
    <row r="8297" spans="1:2" x14ac:dyDescent="0.25">
      <c r="A8297" s="277" t="s">
        <v>8205</v>
      </c>
      <c r="B8297" s="278">
        <v>885.23</v>
      </c>
    </row>
    <row r="8298" spans="1:2" x14ac:dyDescent="0.25">
      <c r="A8298" s="277" t="s">
        <v>15563</v>
      </c>
      <c r="B8298" s="278">
        <v>885.23</v>
      </c>
    </row>
    <row r="8299" spans="1:2" x14ac:dyDescent="0.25">
      <c r="A8299" s="277" t="s">
        <v>8206</v>
      </c>
      <c r="B8299" s="278">
        <v>1365.5</v>
      </c>
    </row>
    <row r="8300" spans="1:2" x14ac:dyDescent="0.25">
      <c r="A8300" s="277" t="s">
        <v>15564</v>
      </c>
      <c r="B8300" s="278">
        <v>1365.5</v>
      </c>
    </row>
    <row r="8301" spans="1:2" x14ac:dyDescent="0.25">
      <c r="A8301" s="277" t="s">
        <v>8207</v>
      </c>
      <c r="B8301" s="278">
        <v>38.22</v>
      </c>
    </row>
    <row r="8302" spans="1:2" x14ac:dyDescent="0.25">
      <c r="A8302" s="277" t="s">
        <v>15565</v>
      </c>
      <c r="B8302" s="278">
        <v>38.22</v>
      </c>
    </row>
    <row r="8303" spans="1:2" x14ac:dyDescent="0.25">
      <c r="A8303" s="277" t="s">
        <v>8208</v>
      </c>
      <c r="B8303" s="278">
        <v>49.08</v>
      </c>
    </row>
    <row r="8304" spans="1:2" x14ac:dyDescent="0.25">
      <c r="A8304" s="277" t="s">
        <v>15566</v>
      </c>
      <c r="B8304" s="278">
        <v>49.08</v>
      </c>
    </row>
    <row r="8305" spans="1:2" x14ac:dyDescent="0.25">
      <c r="A8305" s="277" t="s">
        <v>8209</v>
      </c>
      <c r="B8305" s="278">
        <v>85.52</v>
      </c>
    </row>
    <row r="8306" spans="1:2" x14ac:dyDescent="0.25">
      <c r="A8306" s="277" t="s">
        <v>15567</v>
      </c>
      <c r="B8306" s="278">
        <v>85.52</v>
      </c>
    </row>
    <row r="8307" spans="1:2" x14ac:dyDescent="0.25">
      <c r="A8307" s="277" t="s">
        <v>8210</v>
      </c>
      <c r="B8307" s="278">
        <v>155.18</v>
      </c>
    </row>
    <row r="8308" spans="1:2" x14ac:dyDescent="0.25">
      <c r="A8308" s="277" t="s">
        <v>15568</v>
      </c>
      <c r="B8308" s="278">
        <v>155.18</v>
      </c>
    </row>
    <row r="8309" spans="1:2" x14ac:dyDescent="0.25">
      <c r="A8309" s="277" t="s">
        <v>8211</v>
      </c>
      <c r="B8309" s="278">
        <v>284.63</v>
      </c>
    </row>
    <row r="8310" spans="1:2" x14ac:dyDescent="0.25">
      <c r="A8310" s="277" t="s">
        <v>15569</v>
      </c>
      <c r="B8310" s="278">
        <v>284.63</v>
      </c>
    </row>
    <row r="8311" spans="1:2" x14ac:dyDescent="0.25">
      <c r="A8311" s="277" t="s">
        <v>8212</v>
      </c>
      <c r="B8311" s="278">
        <v>454.42</v>
      </c>
    </row>
    <row r="8312" spans="1:2" x14ac:dyDescent="0.25">
      <c r="A8312" s="277" t="s">
        <v>15570</v>
      </c>
      <c r="B8312" s="278">
        <v>454.42</v>
      </c>
    </row>
    <row r="8313" spans="1:2" x14ac:dyDescent="0.25">
      <c r="A8313" s="277" t="s">
        <v>8213</v>
      </c>
      <c r="B8313" s="278">
        <v>827.73</v>
      </c>
    </row>
    <row r="8314" spans="1:2" x14ac:dyDescent="0.25">
      <c r="A8314" s="277" t="s">
        <v>15571</v>
      </c>
      <c r="B8314" s="278">
        <v>827.73</v>
      </c>
    </row>
    <row r="8315" spans="1:2" x14ac:dyDescent="0.25">
      <c r="A8315" s="277" t="s">
        <v>2299</v>
      </c>
      <c r="B8315" s="278">
        <v>4.66</v>
      </c>
    </row>
    <row r="8316" spans="1:2" x14ac:dyDescent="0.25">
      <c r="A8316" s="277" t="s">
        <v>15572</v>
      </c>
      <c r="B8316" s="278">
        <v>4.66</v>
      </c>
    </row>
    <row r="8317" spans="1:2" x14ac:dyDescent="0.25">
      <c r="A8317" s="277" t="s">
        <v>2300</v>
      </c>
      <c r="B8317" s="278">
        <v>6.87</v>
      </c>
    </row>
    <row r="8318" spans="1:2" x14ac:dyDescent="0.25">
      <c r="A8318" s="277" t="s">
        <v>15573</v>
      </c>
      <c r="B8318" s="278">
        <v>6.87</v>
      </c>
    </row>
    <row r="8319" spans="1:2" x14ac:dyDescent="0.25">
      <c r="A8319" s="277" t="s">
        <v>2301</v>
      </c>
      <c r="B8319" s="278">
        <v>13.04</v>
      </c>
    </row>
    <row r="8320" spans="1:2" x14ac:dyDescent="0.25">
      <c r="A8320" s="277" t="s">
        <v>15574</v>
      </c>
      <c r="B8320" s="278">
        <v>13.04</v>
      </c>
    </row>
    <row r="8321" spans="1:2" x14ac:dyDescent="0.25">
      <c r="A8321" s="277" t="s">
        <v>2302</v>
      </c>
      <c r="B8321" s="278">
        <v>24.22</v>
      </c>
    </row>
    <row r="8322" spans="1:2" x14ac:dyDescent="0.25">
      <c r="A8322" s="277" t="s">
        <v>15575</v>
      </c>
      <c r="B8322" s="278">
        <v>24.22</v>
      </c>
    </row>
    <row r="8323" spans="1:2" x14ac:dyDescent="0.25">
      <c r="A8323" s="277" t="s">
        <v>2303</v>
      </c>
      <c r="B8323" s="278">
        <v>32.619999999999997</v>
      </c>
    </row>
    <row r="8324" spans="1:2" x14ac:dyDescent="0.25">
      <c r="A8324" s="277" t="s">
        <v>15576</v>
      </c>
      <c r="B8324" s="278">
        <v>32.619999999999997</v>
      </c>
    </row>
    <row r="8325" spans="1:2" x14ac:dyDescent="0.25">
      <c r="A8325" s="277" t="s">
        <v>2304</v>
      </c>
      <c r="B8325" s="278">
        <v>88.13</v>
      </c>
    </row>
    <row r="8326" spans="1:2" x14ac:dyDescent="0.25">
      <c r="A8326" s="277" t="s">
        <v>15577</v>
      </c>
      <c r="B8326" s="278">
        <v>88.13</v>
      </c>
    </row>
    <row r="8327" spans="1:2" x14ac:dyDescent="0.25">
      <c r="A8327" s="277" t="s">
        <v>2305</v>
      </c>
      <c r="B8327" s="278">
        <v>101.79</v>
      </c>
    </row>
    <row r="8328" spans="1:2" x14ac:dyDescent="0.25">
      <c r="A8328" s="277" t="s">
        <v>15578</v>
      </c>
      <c r="B8328" s="278">
        <v>101.79</v>
      </c>
    </row>
    <row r="8329" spans="1:2" x14ac:dyDescent="0.25">
      <c r="A8329" s="277" t="s">
        <v>2306</v>
      </c>
      <c r="B8329" s="278">
        <v>1.57</v>
      </c>
    </row>
    <row r="8330" spans="1:2" x14ac:dyDescent="0.25">
      <c r="A8330" s="277" t="s">
        <v>15579</v>
      </c>
      <c r="B8330" s="278">
        <v>1.57</v>
      </c>
    </row>
    <row r="8331" spans="1:2" x14ac:dyDescent="0.25">
      <c r="A8331" s="277" t="s">
        <v>2307</v>
      </c>
      <c r="B8331" s="278">
        <v>1.83</v>
      </c>
    </row>
    <row r="8332" spans="1:2" x14ac:dyDescent="0.25">
      <c r="A8332" s="277" t="s">
        <v>15580</v>
      </c>
      <c r="B8332" s="278">
        <v>1.83</v>
      </c>
    </row>
    <row r="8333" spans="1:2" x14ac:dyDescent="0.25">
      <c r="A8333" s="277" t="s">
        <v>2308</v>
      </c>
      <c r="B8333" s="278">
        <v>4.66</v>
      </c>
    </row>
    <row r="8334" spans="1:2" x14ac:dyDescent="0.25">
      <c r="A8334" s="277" t="s">
        <v>15581</v>
      </c>
      <c r="B8334" s="278">
        <v>4.66</v>
      </c>
    </row>
    <row r="8335" spans="1:2" x14ac:dyDescent="0.25">
      <c r="A8335" s="277" t="s">
        <v>2309</v>
      </c>
      <c r="B8335" s="278">
        <v>7.2</v>
      </c>
    </row>
    <row r="8336" spans="1:2" x14ac:dyDescent="0.25">
      <c r="A8336" s="277" t="s">
        <v>15582</v>
      </c>
      <c r="B8336" s="278">
        <v>7.2</v>
      </c>
    </row>
    <row r="8337" spans="1:2" x14ac:dyDescent="0.25">
      <c r="A8337" s="277" t="s">
        <v>2310</v>
      </c>
      <c r="B8337" s="278">
        <v>7.27</v>
      </c>
    </row>
    <row r="8338" spans="1:2" x14ac:dyDescent="0.25">
      <c r="A8338" s="277" t="s">
        <v>15583</v>
      </c>
      <c r="B8338" s="278">
        <v>7.27</v>
      </c>
    </row>
    <row r="8339" spans="1:2" x14ac:dyDescent="0.25">
      <c r="A8339" s="277" t="s">
        <v>2311</v>
      </c>
      <c r="B8339" s="278">
        <v>12.3</v>
      </c>
    </row>
    <row r="8340" spans="1:2" x14ac:dyDescent="0.25">
      <c r="A8340" s="277" t="s">
        <v>15584</v>
      </c>
      <c r="B8340" s="278">
        <v>12.3</v>
      </c>
    </row>
    <row r="8341" spans="1:2" x14ac:dyDescent="0.25">
      <c r="A8341" s="277" t="s">
        <v>2312</v>
      </c>
      <c r="B8341" s="278">
        <v>22.57</v>
      </c>
    </row>
    <row r="8342" spans="1:2" x14ac:dyDescent="0.25">
      <c r="A8342" s="277" t="s">
        <v>15585</v>
      </c>
      <c r="B8342" s="278">
        <v>22.57</v>
      </c>
    </row>
    <row r="8343" spans="1:2" x14ac:dyDescent="0.25">
      <c r="A8343" s="277" t="s">
        <v>2313</v>
      </c>
      <c r="B8343" s="278">
        <v>28.32</v>
      </c>
    </row>
    <row r="8344" spans="1:2" x14ac:dyDescent="0.25">
      <c r="A8344" s="277" t="s">
        <v>15586</v>
      </c>
      <c r="B8344" s="278">
        <v>28.32</v>
      </c>
    </row>
    <row r="8345" spans="1:2" x14ac:dyDescent="0.25">
      <c r="A8345" s="277" t="s">
        <v>2314</v>
      </c>
      <c r="B8345" s="278">
        <v>40.57</v>
      </c>
    </row>
    <row r="8346" spans="1:2" x14ac:dyDescent="0.25">
      <c r="A8346" s="277" t="s">
        <v>15587</v>
      </c>
      <c r="B8346" s="278">
        <v>40.57</v>
      </c>
    </row>
    <row r="8347" spans="1:2" x14ac:dyDescent="0.25">
      <c r="A8347" s="277" t="s">
        <v>2315</v>
      </c>
      <c r="B8347" s="278">
        <v>14.15</v>
      </c>
    </row>
    <row r="8348" spans="1:2" x14ac:dyDescent="0.25">
      <c r="A8348" s="277" t="s">
        <v>15588</v>
      </c>
      <c r="B8348" s="278">
        <v>14.15</v>
      </c>
    </row>
    <row r="8349" spans="1:2" x14ac:dyDescent="0.25">
      <c r="A8349" s="277" t="s">
        <v>2316</v>
      </c>
      <c r="B8349" s="278">
        <v>31.5</v>
      </c>
    </row>
    <row r="8350" spans="1:2" x14ac:dyDescent="0.25">
      <c r="A8350" s="277" t="s">
        <v>15589</v>
      </c>
      <c r="B8350" s="278">
        <v>31.5</v>
      </c>
    </row>
    <row r="8351" spans="1:2" x14ac:dyDescent="0.25">
      <c r="A8351" s="277" t="s">
        <v>2317</v>
      </c>
      <c r="B8351" s="278">
        <v>49.56</v>
      </c>
    </row>
    <row r="8352" spans="1:2" x14ac:dyDescent="0.25">
      <c r="A8352" s="277" t="s">
        <v>15590</v>
      </c>
      <c r="B8352" s="278">
        <v>49.56</v>
      </c>
    </row>
    <row r="8353" spans="1:2" x14ac:dyDescent="0.25">
      <c r="A8353" s="277" t="s">
        <v>2318</v>
      </c>
      <c r="B8353" s="278">
        <v>138.28</v>
      </c>
    </row>
    <row r="8354" spans="1:2" x14ac:dyDescent="0.25">
      <c r="A8354" s="277" t="s">
        <v>15591</v>
      </c>
      <c r="B8354" s="278">
        <v>138.28</v>
      </c>
    </row>
    <row r="8355" spans="1:2" x14ac:dyDescent="0.25">
      <c r="A8355" s="277" t="s">
        <v>2319</v>
      </c>
      <c r="B8355" s="278">
        <v>221.26</v>
      </c>
    </row>
    <row r="8356" spans="1:2" x14ac:dyDescent="0.25">
      <c r="A8356" s="277" t="s">
        <v>15592</v>
      </c>
      <c r="B8356" s="278">
        <v>221.26</v>
      </c>
    </row>
    <row r="8357" spans="1:2" x14ac:dyDescent="0.25">
      <c r="A8357" s="277" t="s">
        <v>8214</v>
      </c>
      <c r="B8357" s="278">
        <v>314.14999999999998</v>
      </c>
    </row>
    <row r="8358" spans="1:2" x14ac:dyDescent="0.25">
      <c r="A8358" s="277" t="s">
        <v>15593</v>
      </c>
      <c r="B8358" s="278">
        <v>314.14999999999998</v>
      </c>
    </row>
    <row r="8359" spans="1:2" x14ac:dyDescent="0.25">
      <c r="A8359" s="277" t="s">
        <v>8215</v>
      </c>
      <c r="B8359" s="278">
        <v>375.55</v>
      </c>
    </row>
    <row r="8360" spans="1:2" x14ac:dyDescent="0.25">
      <c r="A8360" s="277" t="s">
        <v>15594</v>
      </c>
      <c r="B8360" s="278">
        <v>375.55</v>
      </c>
    </row>
    <row r="8361" spans="1:2" x14ac:dyDescent="0.25">
      <c r="A8361" s="277" t="s">
        <v>8216</v>
      </c>
      <c r="B8361" s="278">
        <v>21.3</v>
      </c>
    </row>
    <row r="8362" spans="1:2" x14ac:dyDescent="0.25">
      <c r="A8362" s="277" t="s">
        <v>15595</v>
      </c>
      <c r="B8362" s="278">
        <v>21.3</v>
      </c>
    </row>
    <row r="8363" spans="1:2" x14ac:dyDescent="0.25">
      <c r="A8363" s="277" t="s">
        <v>8217</v>
      </c>
      <c r="B8363" s="278">
        <v>78.540000000000006</v>
      </c>
    </row>
    <row r="8364" spans="1:2" x14ac:dyDescent="0.25">
      <c r="A8364" s="277" t="s">
        <v>15596</v>
      </c>
      <c r="B8364" s="278">
        <v>78.540000000000006</v>
      </c>
    </row>
    <row r="8365" spans="1:2" x14ac:dyDescent="0.25">
      <c r="A8365" s="277" t="s">
        <v>8218</v>
      </c>
      <c r="B8365" s="278">
        <v>13.75</v>
      </c>
    </row>
    <row r="8366" spans="1:2" x14ac:dyDescent="0.25">
      <c r="A8366" s="277" t="s">
        <v>15597</v>
      </c>
      <c r="B8366" s="278">
        <v>13.75</v>
      </c>
    </row>
    <row r="8367" spans="1:2" x14ac:dyDescent="0.25">
      <c r="A8367" s="277" t="s">
        <v>8219</v>
      </c>
      <c r="B8367" s="278">
        <v>158.77000000000001</v>
      </c>
    </row>
    <row r="8368" spans="1:2" x14ac:dyDescent="0.25">
      <c r="A8368" s="277" t="s">
        <v>15598</v>
      </c>
      <c r="B8368" s="278">
        <v>158.77000000000001</v>
      </c>
    </row>
    <row r="8369" spans="1:2" x14ac:dyDescent="0.25">
      <c r="A8369" s="277" t="s">
        <v>8220</v>
      </c>
      <c r="B8369" s="278">
        <v>41.19</v>
      </c>
    </row>
    <row r="8370" spans="1:2" x14ac:dyDescent="0.25">
      <c r="A8370" s="277" t="s">
        <v>15599</v>
      </c>
      <c r="B8370" s="278">
        <v>41.19</v>
      </c>
    </row>
    <row r="8371" spans="1:2" x14ac:dyDescent="0.25">
      <c r="A8371" s="277" t="s">
        <v>8221</v>
      </c>
      <c r="B8371" s="278">
        <v>64.27</v>
      </c>
    </row>
    <row r="8372" spans="1:2" x14ac:dyDescent="0.25">
      <c r="A8372" s="277" t="s">
        <v>15600</v>
      </c>
      <c r="B8372" s="278">
        <v>64.27</v>
      </c>
    </row>
    <row r="8373" spans="1:2" x14ac:dyDescent="0.25">
      <c r="A8373" s="277" t="s">
        <v>8222</v>
      </c>
      <c r="B8373" s="278">
        <v>31.75</v>
      </c>
    </row>
    <row r="8374" spans="1:2" x14ac:dyDescent="0.25">
      <c r="A8374" s="277" t="s">
        <v>15601</v>
      </c>
      <c r="B8374" s="278">
        <v>31.75</v>
      </c>
    </row>
    <row r="8375" spans="1:2" x14ac:dyDescent="0.25">
      <c r="A8375" s="277" t="s">
        <v>8223</v>
      </c>
      <c r="B8375" s="278">
        <v>71.88</v>
      </c>
    </row>
    <row r="8376" spans="1:2" x14ac:dyDescent="0.25">
      <c r="A8376" s="277" t="s">
        <v>15602</v>
      </c>
      <c r="B8376" s="278">
        <v>71.88</v>
      </c>
    </row>
    <row r="8377" spans="1:2" x14ac:dyDescent="0.25">
      <c r="A8377" s="277" t="s">
        <v>8224</v>
      </c>
      <c r="B8377" s="278">
        <v>25.52</v>
      </c>
    </row>
    <row r="8378" spans="1:2" x14ac:dyDescent="0.25">
      <c r="A8378" s="277" t="s">
        <v>15603</v>
      </c>
      <c r="B8378" s="278">
        <v>25.52</v>
      </c>
    </row>
    <row r="8379" spans="1:2" x14ac:dyDescent="0.25">
      <c r="A8379" s="277" t="s">
        <v>8225</v>
      </c>
      <c r="B8379" s="278">
        <v>36.200000000000003</v>
      </c>
    </row>
    <row r="8380" spans="1:2" x14ac:dyDescent="0.25">
      <c r="A8380" s="277" t="s">
        <v>15604</v>
      </c>
      <c r="B8380" s="278">
        <v>36.200000000000003</v>
      </c>
    </row>
    <row r="8381" spans="1:2" x14ac:dyDescent="0.25">
      <c r="A8381" s="277" t="s">
        <v>8226</v>
      </c>
      <c r="B8381" s="278">
        <v>1379.55</v>
      </c>
    </row>
    <row r="8382" spans="1:2" x14ac:dyDescent="0.25">
      <c r="A8382" s="277" t="s">
        <v>15605</v>
      </c>
      <c r="B8382" s="278">
        <v>1379.55</v>
      </c>
    </row>
    <row r="8383" spans="1:2" x14ac:dyDescent="0.25">
      <c r="A8383" s="277" t="s">
        <v>8227</v>
      </c>
      <c r="B8383" s="278">
        <v>76.12</v>
      </c>
    </row>
    <row r="8384" spans="1:2" x14ac:dyDescent="0.25">
      <c r="A8384" s="277" t="s">
        <v>15606</v>
      </c>
      <c r="B8384" s="278">
        <v>76.12</v>
      </c>
    </row>
    <row r="8385" spans="1:2" x14ac:dyDescent="0.25">
      <c r="A8385" s="277" t="s">
        <v>8228</v>
      </c>
      <c r="B8385" s="278">
        <v>116.85</v>
      </c>
    </row>
    <row r="8386" spans="1:2" x14ac:dyDescent="0.25">
      <c r="A8386" s="277" t="s">
        <v>15607</v>
      </c>
      <c r="B8386" s="278">
        <v>116.85</v>
      </c>
    </row>
    <row r="8387" spans="1:2" x14ac:dyDescent="0.25">
      <c r="A8387" s="277" t="s">
        <v>2320</v>
      </c>
      <c r="B8387" s="278">
        <v>78.38</v>
      </c>
    </row>
    <row r="8388" spans="1:2" x14ac:dyDescent="0.25">
      <c r="A8388" s="277" t="s">
        <v>15608</v>
      </c>
      <c r="B8388" s="278">
        <v>78.38</v>
      </c>
    </row>
    <row r="8389" spans="1:2" x14ac:dyDescent="0.25">
      <c r="A8389" s="277" t="s">
        <v>2321</v>
      </c>
      <c r="B8389" s="278">
        <v>104.52</v>
      </c>
    </row>
    <row r="8390" spans="1:2" x14ac:dyDescent="0.25">
      <c r="A8390" s="277" t="s">
        <v>15609</v>
      </c>
      <c r="B8390" s="278">
        <v>104.52</v>
      </c>
    </row>
    <row r="8391" spans="1:2" x14ac:dyDescent="0.25">
      <c r="A8391" s="277" t="s">
        <v>2322</v>
      </c>
      <c r="B8391" s="278">
        <v>157.05000000000001</v>
      </c>
    </row>
    <row r="8392" spans="1:2" x14ac:dyDescent="0.25">
      <c r="A8392" s="277" t="s">
        <v>15610</v>
      </c>
      <c r="B8392" s="278">
        <v>157.05000000000001</v>
      </c>
    </row>
    <row r="8393" spans="1:2" x14ac:dyDescent="0.25">
      <c r="A8393" s="277" t="s">
        <v>2323</v>
      </c>
      <c r="B8393" s="278">
        <v>188.45</v>
      </c>
    </row>
    <row r="8394" spans="1:2" x14ac:dyDescent="0.25">
      <c r="A8394" s="277" t="s">
        <v>15611</v>
      </c>
      <c r="B8394" s="278">
        <v>188.45</v>
      </c>
    </row>
    <row r="8395" spans="1:2" x14ac:dyDescent="0.25">
      <c r="A8395" s="277" t="s">
        <v>2324</v>
      </c>
      <c r="B8395" s="278">
        <v>262.72000000000003</v>
      </c>
    </row>
    <row r="8396" spans="1:2" x14ac:dyDescent="0.25">
      <c r="A8396" s="277" t="s">
        <v>15612</v>
      </c>
      <c r="B8396" s="278">
        <v>262.72000000000003</v>
      </c>
    </row>
    <row r="8397" spans="1:2" x14ac:dyDescent="0.25">
      <c r="A8397" s="277" t="s">
        <v>2325</v>
      </c>
      <c r="B8397" s="278">
        <v>300.25</v>
      </c>
    </row>
    <row r="8398" spans="1:2" x14ac:dyDescent="0.25">
      <c r="A8398" s="277" t="s">
        <v>15613</v>
      </c>
      <c r="B8398" s="278">
        <v>300.25</v>
      </c>
    </row>
    <row r="8399" spans="1:2" x14ac:dyDescent="0.25">
      <c r="A8399" s="277" t="s">
        <v>2326</v>
      </c>
      <c r="B8399" s="278">
        <v>470.73</v>
      </c>
    </row>
    <row r="8400" spans="1:2" x14ac:dyDescent="0.25">
      <c r="A8400" s="277" t="s">
        <v>15614</v>
      </c>
      <c r="B8400" s="278">
        <v>470.73</v>
      </c>
    </row>
    <row r="8401" spans="1:2" x14ac:dyDescent="0.25">
      <c r="A8401" s="277" t="s">
        <v>2327</v>
      </c>
      <c r="B8401" s="278">
        <v>523.04</v>
      </c>
    </row>
    <row r="8402" spans="1:2" x14ac:dyDescent="0.25">
      <c r="A8402" s="277" t="s">
        <v>15615</v>
      </c>
      <c r="B8402" s="278">
        <v>523.04</v>
      </c>
    </row>
    <row r="8403" spans="1:2" x14ac:dyDescent="0.25">
      <c r="A8403" s="277" t="s">
        <v>2328</v>
      </c>
      <c r="B8403" s="278">
        <v>575.34</v>
      </c>
    </row>
    <row r="8404" spans="1:2" x14ac:dyDescent="0.25">
      <c r="A8404" s="277" t="s">
        <v>15616</v>
      </c>
      <c r="B8404" s="278">
        <v>575.34</v>
      </c>
    </row>
    <row r="8405" spans="1:2" x14ac:dyDescent="0.25">
      <c r="A8405" s="277" t="s">
        <v>2329</v>
      </c>
      <c r="B8405" s="278">
        <v>627.66</v>
      </c>
    </row>
    <row r="8406" spans="1:2" x14ac:dyDescent="0.25">
      <c r="A8406" s="277" t="s">
        <v>15617</v>
      </c>
      <c r="B8406" s="278">
        <v>627.66</v>
      </c>
    </row>
    <row r="8407" spans="1:2" x14ac:dyDescent="0.25">
      <c r="A8407" s="277" t="s">
        <v>2330</v>
      </c>
      <c r="B8407" s="278">
        <v>1029.28</v>
      </c>
    </row>
    <row r="8408" spans="1:2" x14ac:dyDescent="0.25">
      <c r="A8408" s="277" t="s">
        <v>15618</v>
      </c>
      <c r="B8408" s="278">
        <v>1029.28</v>
      </c>
    </row>
    <row r="8409" spans="1:2" x14ac:dyDescent="0.25">
      <c r="A8409" s="277" t="s">
        <v>2331</v>
      </c>
      <c r="B8409" s="278">
        <v>1418.08</v>
      </c>
    </row>
    <row r="8410" spans="1:2" x14ac:dyDescent="0.25">
      <c r="A8410" s="277" t="s">
        <v>15619</v>
      </c>
      <c r="B8410" s="278">
        <v>1418.08</v>
      </c>
    </row>
    <row r="8411" spans="1:2" x14ac:dyDescent="0.25">
      <c r="A8411" s="277" t="s">
        <v>2332</v>
      </c>
      <c r="B8411" s="278">
        <v>1575.62</v>
      </c>
    </row>
    <row r="8412" spans="1:2" x14ac:dyDescent="0.25">
      <c r="A8412" s="277" t="s">
        <v>15620</v>
      </c>
      <c r="B8412" s="278">
        <v>1575.62</v>
      </c>
    </row>
    <row r="8413" spans="1:2" x14ac:dyDescent="0.25">
      <c r="A8413" s="277" t="s">
        <v>2333</v>
      </c>
      <c r="B8413" s="278">
        <v>2003.94</v>
      </c>
    </row>
    <row r="8414" spans="1:2" x14ac:dyDescent="0.25">
      <c r="A8414" s="277" t="s">
        <v>15621</v>
      </c>
      <c r="B8414" s="278">
        <v>2003.94</v>
      </c>
    </row>
    <row r="8415" spans="1:2" x14ac:dyDescent="0.25">
      <c r="A8415" s="277" t="s">
        <v>2334</v>
      </c>
      <c r="B8415" s="278">
        <v>2776.82</v>
      </c>
    </row>
    <row r="8416" spans="1:2" x14ac:dyDescent="0.25">
      <c r="A8416" s="277" t="s">
        <v>15622</v>
      </c>
      <c r="B8416" s="278">
        <v>2776.82</v>
      </c>
    </row>
    <row r="8417" spans="1:2" x14ac:dyDescent="0.25">
      <c r="A8417" s="277" t="s">
        <v>2335</v>
      </c>
      <c r="B8417" s="278">
        <v>13.07</v>
      </c>
    </row>
    <row r="8418" spans="1:2" x14ac:dyDescent="0.25">
      <c r="A8418" s="277" t="s">
        <v>15623</v>
      </c>
      <c r="B8418" s="278">
        <v>13.07</v>
      </c>
    </row>
    <row r="8419" spans="1:2" x14ac:dyDescent="0.25">
      <c r="A8419" s="277" t="s">
        <v>2336</v>
      </c>
      <c r="B8419" s="278">
        <v>30.43</v>
      </c>
    </row>
    <row r="8420" spans="1:2" x14ac:dyDescent="0.25">
      <c r="A8420" s="277" t="s">
        <v>15624</v>
      </c>
      <c r="B8420" s="278">
        <v>30.43</v>
      </c>
    </row>
    <row r="8421" spans="1:2" x14ac:dyDescent="0.25">
      <c r="A8421" s="277" t="s">
        <v>2337</v>
      </c>
      <c r="B8421" s="278">
        <v>46.69</v>
      </c>
    </row>
    <row r="8422" spans="1:2" x14ac:dyDescent="0.25">
      <c r="A8422" s="277" t="s">
        <v>15625</v>
      </c>
      <c r="B8422" s="278">
        <v>46.69</v>
      </c>
    </row>
    <row r="8423" spans="1:2" x14ac:dyDescent="0.25">
      <c r="A8423" s="277" t="s">
        <v>2338</v>
      </c>
      <c r="B8423" s="278">
        <v>12.65</v>
      </c>
    </row>
    <row r="8424" spans="1:2" x14ac:dyDescent="0.25">
      <c r="A8424" s="277" t="s">
        <v>15626</v>
      </c>
      <c r="B8424" s="278">
        <v>12.65</v>
      </c>
    </row>
    <row r="8425" spans="1:2" x14ac:dyDescent="0.25">
      <c r="A8425" s="277" t="s">
        <v>2339</v>
      </c>
      <c r="B8425" s="278">
        <v>28.9</v>
      </c>
    </row>
    <row r="8426" spans="1:2" x14ac:dyDescent="0.25">
      <c r="A8426" s="277" t="s">
        <v>15627</v>
      </c>
      <c r="B8426" s="278">
        <v>28.9</v>
      </c>
    </row>
    <row r="8427" spans="1:2" x14ac:dyDescent="0.25">
      <c r="A8427" s="277" t="s">
        <v>2340</v>
      </c>
      <c r="B8427" s="278">
        <v>45.35</v>
      </c>
    </row>
    <row r="8428" spans="1:2" x14ac:dyDescent="0.25">
      <c r="A8428" s="277" t="s">
        <v>15628</v>
      </c>
      <c r="B8428" s="278">
        <v>45.35</v>
      </c>
    </row>
    <row r="8429" spans="1:2" x14ac:dyDescent="0.25">
      <c r="A8429" s="277" t="s">
        <v>2341</v>
      </c>
      <c r="B8429" s="278">
        <v>9.9600000000000009</v>
      </c>
    </row>
    <row r="8430" spans="1:2" x14ac:dyDescent="0.25">
      <c r="A8430" s="277" t="s">
        <v>15629</v>
      </c>
      <c r="B8430" s="278">
        <v>9.9600000000000009</v>
      </c>
    </row>
    <row r="8431" spans="1:2" x14ac:dyDescent="0.25">
      <c r="A8431" s="277" t="s">
        <v>2342</v>
      </c>
      <c r="B8431" s="278">
        <v>14.47</v>
      </c>
    </row>
    <row r="8432" spans="1:2" x14ac:dyDescent="0.25">
      <c r="A8432" s="277" t="s">
        <v>15630</v>
      </c>
      <c r="B8432" s="278">
        <v>14.47</v>
      </c>
    </row>
    <row r="8433" spans="1:2" x14ac:dyDescent="0.25">
      <c r="A8433" s="277" t="s">
        <v>2343</v>
      </c>
      <c r="B8433" s="278">
        <v>24.87</v>
      </c>
    </row>
    <row r="8434" spans="1:2" x14ac:dyDescent="0.25">
      <c r="A8434" s="277" t="s">
        <v>15631</v>
      </c>
      <c r="B8434" s="278">
        <v>24.87</v>
      </c>
    </row>
    <row r="8435" spans="1:2" x14ac:dyDescent="0.25">
      <c r="A8435" s="277" t="s">
        <v>2344</v>
      </c>
      <c r="B8435" s="278">
        <v>44.02</v>
      </c>
    </row>
    <row r="8436" spans="1:2" x14ac:dyDescent="0.25">
      <c r="A8436" s="277" t="s">
        <v>15632</v>
      </c>
      <c r="B8436" s="278">
        <v>44.02</v>
      </c>
    </row>
    <row r="8437" spans="1:2" x14ac:dyDescent="0.25">
      <c r="A8437" s="277" t="s">
        <v>2345</v>
      </c>
      <c r="B8437" s="278">
        <v>60.72</v>
      </c>
    </row>
    <row r="8438" spans="1:2" x14ac:dyDescent="0.25">
      <c r="A8438" s="277" t="s">
        <v>15633</v>
      </c>
      <c r="B8438" s="278">
        <v>60.72</v>
      </c>
    </row>
    <row r="8439" spans="1:2" x14ac:dyDescent="0.25">
      <c r="A8439" s="277" t="s">
        <v>2346</v>
      </c>
      <c r="B8439" s="278">
        <v>289.08</v>
      </c>
    </row>
    <row r="8440" spans="1:2" x14ac:dyDescent="0.25">
      <c r="A8440" s="277" t="s">
        <v>15634</v>
      </c>
      <c r="B8440" s="278">
        <v>258.72000000000003</v>
      </c>
    </row>
    <row r="8441" spans="1:2" x14ac:dyDescent="0.25">
      <c r="A8441" s="277" t="s">
        <v>2347</v>
      </c>
      <c r="B8441" s="278">
        <v>329.7</v>
      </c>
    </row>
    <row r="8442" spans="1:2" x14ac:dyDescent="0.25">
      <c r="A8442" s="277" t="s">
        <v>15635</v>
      </c>
      <c r="B8442" s="278">
        <v>293.91000000000003</v>
      </c>
    </row>
    <row r="8443" spans="1:2" x14ac:dyDescent="0.25">
      <c r="A8443" s="277" t="s">
        <v>2348</v>
      </c>
      <c r="B8443" s="278">
        <v>1451.4</v>
      </c>
    </row>
    <row r="8444" spans="1:2" x14ac:dyDescent="0.25">
      <c r="A8444" s="277" t="s">
        <v>15636</v>
      </c>
      <c r="B8444" s="278">
        <v>1265.9100000000001</v>
      </c>
    </row>
    <row r="8445" spans="1:2" x14ac:dyDescent="0.25">
      <c r="A8445" s="277" t="s">
        <v>2349</v>
      </c>
      <c r="B8445" s="278">
        <v>1734.57</v>
      </c>
    </row>
    <row r="8446" spans="1:2" x14ac:dyDescent="0.25">
      <c r="A8446" s="277" t="s">
        <v>15637</v>
      </c>
      <c r="B8446" s="278">
        <v>1511.29</v>
      </c>
    </row>
    <row r="8447" spans="1:2" x14ac:dyDescent="0.25">
      <c r="A8447" s="277" t="s">
        <v>2350</v>
      </c>
      <c r="B8447" s="278">
        <v>1857.84</v>
      </c>
    </row>
    <row r="8448" spans="1:2" x14ac:dyDescent="0.25">
      <c r="A8448" s="277" t="s">
        <v>15638</v>
      </c>
      <c r="B8448" s="278">
        <v>1618.1</v>
      </c>
    </row>
    <row r="8449" spans="1:2" x14ac:dyDescent="0.25">
      <c r="A8449" s="277" t="s">
        <v>2351</v>
      </c>
      <c r="B8449" s="278">
        <v>1917.8</v>
      </c>
    </row>
    <row r="8450" spans="1:2" x14ac:dyDescent="0.25">
      <c r="A8450" s="277" t="s">
        <v>15639</v>
      </c>
      <c r="B8450" s="278">
        <v>1670.07</v>
      </c>
    </row>
    <row r="8451" spans="1:2" x14ac:dyDescent="0.25">
      <c r="A8451" s="277" t="s">
        <v>2352</v>
      </c>
      <c r="B8451" s="278">
        <v>128.01</v>
      </c>
    </row>
    <row r="8452" spans="1:2" x14ac:dyDescent="0.25">
      <c r="A8452" s="277" t="s">
        <v>15640</v>
      </c>
      <c r="B8452" s="278">
        <v>110.95</v>
      </c>
    </row>
    <row r="8453" spans="1:2" x14ac:dyDescent="0.25">
      <c r="A8453" s="277" t="s">
        <v>2353</v>
      </c>
      <c r="B8453" s="278">
        <v>153.43</v>
      </c>
    </row>
    <row r="8454" spans="1:2" x14ac:dyDescent="0.25">
      <c r="A8454" s="277" t="s">
        <v>15641</v>
      </c>
      <c r="B8454" s="278">
        <v>132.97999999999999</v>
      </c>
    </row>
    <row r="8455" spans="1:2" x14ac:dyDescent="0.25">
      <c r="A8455" s="277" t="s">
        <v>2354</v>
      </c>
      <c r="B8455" s="278">
        <v>524.20000000000005</v>
      </c>
    </row>
    <row r="8456" spans="1:2" x14ac:dyDescent="0.25">
      <c r="A8456" s="277" t="s">
        <v>15642</v>
      </c>
      <c r="B8456" s="278">
        <v>454.34</v>
      </c>
    </row>
    <row r="8457" spans="1:2" x14ac:dyDescent="0.25">
      <c r="A8457" s="277" t="s">
        <v>2355</v>
      </c>
      <c r="B8457" s="278">
        <v>632.96</v>
      </c>
    </row>
    <row r="8458" spans="1:2" x14ac:dyDescent="0.25">
      <c r="A8458" s="277" t="s">
        <v>15643</v>
      </c>
      <c r="B8458" s="278">
        <v>548.6</v>
      </c>
    </row>
    <row r="8459" spans="1:2" x14ac:dyDescent="0.25">
      <c r="A8459" s="277" t="s">
        <v>2356</v>
      </c>
      <c r="B8459" s="278">
        <v>680.15</v>
      </c>
    </row>
    <row r="8460" spans="1:2" x14ac:dyDescent="0.25">
      <c r="A8460" s="277" t="s">
        <v>15644</v>
      </c>
      <c r="B8460" s="278">
        <v>589.51</v>
      </c>
    </row>
    <row r="8461" spans="1:2" x14ac:dyDescent="0.25">
      <c r="A8461" s="277" t="s">
        <v>2357</v>
      </c>
      <c r="B8461" s="278">
        <v>703.16</v>
      </c>
    </row>
    <row r="8462" spans="1:2" x14ac:dyDescent="0.25">
      <c r="A8462" s="277" t="s">
        <v>15645</v>
      </c>
      <c r="B8462" s="278">
        <v>609.45000000000005</v>
      </c>
    </row>
    <row r="8463" spans="1:2" x14ac:dyDescent="0.25">
      <c r="A8463" s="277" t="s">
        <v>2358</v>
      </c>
      <c r="B8463" s="278">
        <v>1028.74</v>
      </c>
    </row>
    <row r="8464" spans="1:2" x14ac:dyDescent="0.25">
      <c r="A8464" s="277" t="s">
        <v>15646</v>
      </c>
      <c r="B8464" s="278">
        <v>904.14</v>
      </c>
    </row>
    <row r="8465" spans="1:2" x14ac:dyDescent="0.25">
      <c r="A8465" s="277" t="s">
        <v>2359</v>
      </c>
      <c r="B8465" s="278">
        <v>1731</v>
      </c>
    </row>
    <row r="8466" spans="1:2" x14ac:dyDescent="0.25">
      <c r="A8466" s="277" t="s">
        <v>15647</v>
      </c>
      <c r="B8466" s="278">
        <v>1731</v>
      </c>
    </row>
    <row r="8467" spans="1:2" x14ac:dyDescent="0.25">
      <c r="A8467" s="277" t="s">
        <v>2360</v>
      </c>
      <c r="B8467" s="278">
        <v>997.04</v>
      </c>
    </row>
    <row r="8468" spans="1:2" x14ac:dyDescent="0.25">
      <c r="A8468" s="277" t="s">
        <v>15648</v>
      </c>
      <c r="B8468" s="278">
        <v>997.04</v>
      </c>
    </row>
    <row r="8469" spans="1:2" x14ac:dyDescent="0.25">
      <c r="A8469" s="277" t="s">
        <v>2361</v>
      </c>
      <c r="B8469" s="278">
        <v>1102.5</v>
      </c>
    </row>
    <row r="8470" spans="1:2" x14ac:dyDescent="0.25">
      <c r="A8470" s="277" t="s">
        <v>15649</v>
      </c>
      <c r="B8470" s="278">
        <v>1102.5</v>
      </c>
    </row>
    <row r="8471" spans="1:2" x14ac:dyDescent="0.25">
      <c r="A8471" s="277" t="s">
        <v>8229</v>
      </c>
      <c r="B8471" s="278">
        <v>1102.5</v>
      </c>
    </row>
    <row r="8472" spans="1:2" x14ac:dyDescent="0.25">
      <c r="A8472" s="277" t="s">
        <v>15650</v>
      </c>
      <c r="B8472" s="278">
        <v>1102.5</v>
      </c>
    </row>
    <row r="8473" spans="1:2" x14ac:dyDescent="0.25">
      <c r="A8473" s="277" t="s">
        <v>8230</v>
      </c>
      <c r="B8473" s="278">
        <v>1029</v>
      </c>
    </row>
    <row r="8474" spans="1:2" x14ac:dyDescent="0.25">
      <c r="A8474" s="277" t="s">
        <v>15651</v>
      </c>
      <c r="B8474" s="278">
        <v>1029</v>
      </c>
    </row>
    <row r="8475" spans="1:2" x14ac:dyDescent="0.25">
      <c r="A8475" s="277" t="s">
        <v>8231</v>
      </c>
      <c r="B8475" s="278">
        <v>1029</v>
      </c>
    </row>
    <row r="8476" spans="1:2" x14ac:dyDescent="0.25">
      <c r="A8476" s="277" t="s">
        <v>15652</v>
      </c>
      <c r="B8476" s="278">
        <v>1029</v>
      </c>
    </row>
    <row r="8477" spans="1:2" x14ac:dyDescent="0.25">
      <c r="A8477" s="277" t="s">
        <v>2362</v>
      </c>
      <c r="B8477" s="278">
        <v>567.88</v>
      </c>
    </row>
    <row r="8478" spans="1:2" x14ac:dyDescent="0.25">
      <c r="A8478" s="277" t="s">
        <v>15653</v>
      </c>
      <c r="B8478" s="278">
        <v>549.99</v>
      </c>
    </row>
    <row r="8479" spans="1:2" x14ac:dyDescent="0.25">
      <c r="A8479" s="277" t="s">
        <v>2363</v>
      </c>
      <c r="B8479" s="278">
        <v>2434.13</v>
      </c>
    </row>
    <row r="8480" spans="1:2" x14ac:dyDescent="0.25">
      <c r="A8480" s="277" t="s">
        <v>15654</v>
      </c>
      <c r="B8480" s="278">
        <v>2416.2399999999998</v>
      </c>
    </row>
    <row r="8481" spans="1:2" x14ac:dyDescent="0.25">
      <c r="A8481" s="277" t="s">
        <v>2364</v>
      </c>
      <c r="B8481" s="278">
        <v>570.23</v>
      </c>
    </row>
    <row r="8482" spans="1:2" x14ac:dyDescent="0.25">
      <c r="A8482" s="277" t="s">
        <v>15655</v>
      </c>
      <c r="B8482" s="278">
        <v>552.34</v>
      </c>
    </row>
    <row r="8483" spans="1:2" x14ac:dyDescent="0.25">
      <c r="A8483" s="277" t="s">
        <v>2366</v>
      </c>
      <c r="B8483" s="278">
        <v>1116.23</v>
      </c>
    </row>
    <row r="8484" spans="1:2" x14ac:dyDescent="0.25">
      <c r="A8484" s="277" t="s">
        <v>15656</v>
      </c>
      <c r="B8484" s="278">
        <v>1098.3399999999999</v>
      </c>
    </row>
    <row r="8485" spans="1:2" x14ac:dyDescent="0.25">
      <c r="A8485" s="277" t="s">
        <v>2368</v>
      </c>
      <c r="B8485" s="278">
        <v>1502.18</v>
      </c>
    </row>
    <row r="8486" spans="1:2" x14ac:dyDescent="0.25">
      <c r="A8486" s="277" t="s">
        <v>15657</v>
      </c>
      <c r="B8486" s="278">
        <v>1484.29</v>
      </c>
    </row>
    <row r="8487" spans="1:2" x14ac:dyDescent="0.25">
      <c r="A8487" s="277" t="s">
        <v>2369</v>
      </c>
      <c r="B8487" s="278">
        <v>483.28</v>
      </c>
    </row>
    <row r="8488" spans="1:2" x14ac:dyDescent="0.25">
      <c r="A8488" s="277" t="s">
        <v>15658</v>
      </c>
      <c r="B8488" s="278">
        <v>461.41</v>
      </c>
    </row>
    <row r="8489" spans="1:2" x14ac:dyDescent="0.25">
      <c r="A8489" s="277" t="s">
        <v>2370</v>
      </c>
      <c r="B8489" s="278">
        <v>453.13</v>
      </c>
    </row>
    <row r="8490" spans="1:2" x14ac:dyDescent="0.25">
      <c r="A8490" s="277" t="s">
        <v>15659</v>
      </c>
      <c r="B8490" s="278">
        <v>431.26</v>
      </c>
    </row>
    <row r="8491" spans="1:2" x14ac:dyDescent="0.25">
      <c r="A8491" s="277" t="s">
        <v>2371</v>
      </c>
      <c r="B8491" s="278">
        <v>427.1</v>
      </c>
    </row>
    <row r="8492" spans="1:2" x14ac:dyDescent="0.25">
      <c r="A8492" s="277" t="s">
        <v>15660</v>
      </c>
      <c r="B8492" s="278">
        <v>405.23</v>
      </c>
    </row>
    <row r="8493" spans="1:2" x14ac:dyDescent="0.25">
      <c r="A8493" s="277" t="s">
        <v>2372</v>
      </c>
      <c r="B8493" s="278">
        <v>386.57</v>
      </c>
    </row>
    <row r="8494" spans="1:2" x14ac:dyDescent="0.25">
      <c r="A8494" s="277" t="s">
        <v>15661</v>
      </c>
      <c r="B8494" s="278">
        <v>364.71</v>
      </c>
    </row>
    <row r="8495" spans="1:2" x14ac:dyDescent="0.25">
      <c r="A8495" s="277" t="s">
        <v>2373</v>
      </c>
      <c r="B8495" s="278">
        <v>365.88</v>
      </c>
    </row>
    <row r="8496" spans="1:2" x14ac:dyDescent="0.25">
      <c r="A8496" s="277" t="s">
        <v>15662</v>
      </c>
      <c r="B8496" s="278">
        <v>344.01</v>
      </c>
    </row>
    <row r="8497" spans="1:2" x14ac:dyDescent="0.25">
      <c r="A8497" s="277" t="s">
        <v>2374</v>
      </c>
      <c r="B8497" s="278">
        <v>347.99</v>
      </c>
    </row>
    <row r="8498" spans="1:2" x14ac:dyDescent="0.25">
      <c r="A8498" s="277" t="s">
        <v>15663</v>
      </c>
      <c r="B8498" s="278">
        <v>326.13</v>
      </c>
    </row>
    <row r="8499" spans="1:2" x14ac:dyDescent="0.25">
      <c r="A8499" s="277" t="s">
        <v>2375</v>
      </c>
      <c r="B8499" s="278">
        <v>335.66</v>
      </c>
    </row>
    <row r="8500" spans="1:2" x14ac:dyDescent="0.25">
      <c r="A8500" s="277" t="s">
        <v>15664</v>
      </c>
      <c r="B8500" s="278">
        <v>313.79000000000002</v>
      </c>
    </row>
    <row r="8501" spans="1:2" x14ac:dyDescent="0.25">
      <c r="A8501" s="277" t="s">
        <v>2376</v>
      </c>
      <c r="B8501" s="278">
        <v>319.02999999999997</v>
      </c>
    </row>
    <row r="8502" spans="1:2" x14ac:dyDescent="0.25">
      <c r="A8502" s="277" t="s">
        <v>15665</v>
      </c>
      <c r="B8502" s="278">
        <v>297.16000000000003</v>
      </c>
    </row>
    <row r="8503" spans="1:2" x14ac:dyDescent="0.25">
      <c r="A8503" s="277" t="s">
        <v>2377</v>
      </c>
      <c r="B8503" s="278">
        <v>359.95</v>
      </c>
    </row>
    <row r="8504" spans="1:2" x14ac:dyDescent="0.25">
      <c r="A8504" s="277" t="s">
        <v>15666</v>
      </c>
      <c r="B8504" s="278">
        <v>338.08</v>
      </c>
    </row>
    <row r="8505" spans="1:2" x14ac:dyDescent="0.25">
      <c r="A8505" s="277" t="s">
        <v>2378</v>
      </c>
      <c r="B8505" s="278">
        <v>336.34</v>
      </c>
    </row>
    <row r="8506" spans="1:2" x14ac:dyDescent="0.25">
      <c r="A8506" s="277" t="s">
        <v>15667</v>
      </c>
      <c r="B8506" s="278">
        <v>314.47000000000003</v>
      </c>
    </row>
    <row r="8507" spans="1:2" x14ac:dyDescent="0.25">
      <c r="A8507" s="277" t="s">
        <v>2379</v>
      </c>
      <c r="B8507" s="278">
        <v>440.64</v>
      </c>
    </row>
    <row r="8508" spans="1:2" x14ac:dyDescent="0.25">
      <c r="A8508" s="277" t="s">
        <v>15668</v>
      </c>
      <c r="B8508" s="278">
        <v>418.78</v>
      </c>
    </row>
    <row r="8509" spans="1:2" x14ac:dyDescent="0.25">
      <c r="A8509" s="277" t="s">
        <v>2380</v>
      </c>
      <c r="B8509" s="278">
        <v>406.75</v>
      </c>
    </row>
    <row r="8510" spans="1:2" x14ac:dyDescent="0.25">
      <c r="A8510" s="277" t="s">
        <v>15669</v>
      </c>
      <c r="B8510" s="278">
        <v>384.88</v>
      </c>
    </row>
    <row r="8511" spans="1:2" x14ac:dyDescent="0.25">
      <c r="A8511" s="277" t="s">
        <v>2381</v>
      </c>
      <c r="B8511" s="278">
        <v>797.19</v>
      </c>
    </row>
    <row r="8512" spans="1:2" x14ac:dyDescent="0.25">
      <c r="A8512" s="277" t="s">
        <v>15670</v>
      </c>
      <c r="B8512" s="278">
        <v>775.32</v>
      </c>
    </row>
    <row r="8513" spans="1:2" x14ac:dyDescent="0.25">
      <c r="A8513" s="277" t="s">
        <v>2382</v>
      </c>
      <c r="B8513" s="278">
        <v>403.98</v>
      </c>
    </row>
    <row r="8514" spans="1:2" x14ac:dyDescent="0.25">
      <c r="A8514" s="277" t="s">
        <v>15671</v>
      </c>
      <c r="B8514" s="278">
        <v>382.11</v>
      </c>
    </row>
    <row r="8515" spans="1:2" x14ac:dyDescent="0.25">
      <c r="A8515" s="277" t="s">
        <v>2383</v>
      </c>
      <c r="B8515" s="278">
        <v>343.24</v>
      </c>
    </row>
    <row r="8516" spans="1:2" x14ac:dyDescent="0.25">
      <c r="A8516" s="277" t="s">
        <v>15672</v>
      </c>
      <c r="B8516" s="278">
        <v>321.37</v>
      </c>
    </row>
    <row r="8517" spans="1:2" x14ac:dyDescent="0.25">
      <c r="A8517" s="277" t="s">
        <v>2384</v>
      </c>
      <c r="B8517" s="278">
        <v>314.99</v>
      </c>
    </row>
    <row r="8518" spans="1:2" x14ac:dyDescent="0.25">
      <c r="A8518" s="277" t="s">
        <v>15673</v>
      </c>
      <c r="B8518" s="278">
        <v>293.12</v>
      </c>
    </row>
    <row r="8519" spans="1:2" x14ac:dyDescent="0.25">
      <c r="A8519" s="277" t="s">
        <v>2385</v>
      </c>
      <c r="B8519" s="278">
        <v>299.86</v>
      </c>
    </row>
    <row r="8520" spans="1:2" x14ac:dyDescent="0.25">
      <c r="A8520" s="277" t="s">
        <v>15674</v>
      </c>
      <c r="B8520" s="278">
        <v>277.99</v>
      </c>
    </row>
    <row r="8521" spans="1:2" x14ac:dyDescent="0.25">
      <c r="A8521" s="277" t="s">
        <v>2386</v>
      </c>
      <c r="B8521" s="278">
        <v>325.88</v>
      </c>
    </row>
    <row r="8522" spans="1:2" x14ac:dyDescent="0.25">
      <c r="A8522" s="277" t="s">
        <v>15675</v>
      </c>
      <c r="B8522" s="278">
        <v>304.01</v>
      </c>
    </row>
    <row r="8523" spans="1:2" x14ac:dyDescent="0.25">
      <c r="A8523" s="277" t="s">
        <v>2387</v>
      </c>
      <c r="B8523" s="278">
        <v>346.75</v>
      </c>
    </row>
    <row r="8524" spans="1:2" x14ac:dyDescent="0.25">
      <c r="A8524" s="277" t="s">
        <v>15676</v>
      </c>
      <c r="B8524" s="278">
        <v>324.88</v>
      </c>
    </row>
    <row r="8525" spans="1:2" x14ac:dyDescent="0.25">
      <c r="A8525" s="277" t="s">
        <v>2388</v>
      </c>
      <c r="B8525" s="278">
        <v>335.96</v>
      </c>
    </row>
    <row r="8526" spans="1:2" x14ac:dyDescent="0.25">
      <c r="A8526" s="277" t="s">
        <v>15677</v>
      </c>
      <c r="B8526" s="278">
        <v>314.08999999999997</v>
      </c>
    </row>
    <row r="8527" spans="1:2" x14ac:dyDescent="0.25">
      <c r="A8527" s="277" t="s">
        <v>2389</v>
      </c>
      <c r="B8527" s="278">
        <v>340.26</v>
      </c>
    </row>
    <row r="8528" spans="1:2" x14ac:dyDescent="0.25">
      <c r="A8528" s="277" t="s">
        <v>15678</v>
      </c>
      <c r="B8528" s="278">
        <v>318.39</v>
      </c>
    </row>
    <row r="8529" spans="1:2" x14ac:dyDescent="0.25">
      <c r="A8529" s="277" t="s">
        <v>2390</v>
      </c>
      <c r="B8529" s="278">
        <v>366.88</v>
      </c>
    </row>
    <row r="8530" spans="1:2" x14ac:dyDescent="0.25">
      <c r="A8530" s="277" t="s">
        <v>15679</v>
      </c>
      <c r="B8530" s="278">
        <v>345.01</v>
      </c>
    </row>
    <row r="8531" spans="1:2" x14ac:dyDescent="0.25">
      <c r="A8531" s="277" t="s">
        <v>2391</v>
      </c>
      <c r="B8531" s="278">
        <v>441.04</v>
      </c>
    </row>
    <row r="8532" spans="1:2" x14ac:dyDescent="0.25">
      <c r="A8532" s="277" t="s">
        <v>15680</v>
      </c>
      <c r="B8532" s="278">
        <v>419.17</v>
      </c>
    </row>
    <row r="8533" spans="1:2" x14ac:dyDescent="0.25">
      <c r="A8533" s="277" t="s">
        <v>2392</v>
      </c>
      <c r="B8533" s="278">
        <v>368.17</v>
      </c>
    </row>
    <row r="8534" spans="1:2" x14ac:dyDescent="0.25">
      <c r="A8534" s="277" t="s">
        <v>15681</v>
      </c>
      <c r="B8534" s="278">
        <v>346.3</v>
      </c>
    </row>
    <row r="8535" spans="1:2" x14ac:dyDescent="0.25">
      <c r="A8535" s="277" t="s">
        <v>2393</v>
      </c>
      <c r="B8535" s="278">
        <v>340.69</v>
      </c>
    </row>
    <row r="8536" spans="1:2" x14ac:dyDescent="0.25">
      <c r="A8536" s="277" t="s">
        <v>15682</v>
      </c>
      <c r="B8536" s="278">
        <v>318.82</v>
      </c>
    </row>
    <row r="8537" spans="1:2" x14ac:dyDescent="0.25">
      <c r="A8537" s="277" t="s">
        <v>8234</v>
      </c>
      <c r="B8537" s="278">
        <v>550.07000000000005</v>
      </c>
    </row>
    <row r="8538" spans="1:2" x14ac:dyDescent="0.25">
      <c r="A8538" s="277" t="s">
        <v>15683</v>
      </c>
      <c r="B8538" s="278">
        <v>528.20000000000005</v>
      </c>
    </row>
    <row r="8539" spans="1:2" x14ac:dyDescent="0.25">
      <c r="A8539" s="277" t="s">
        <v>2394</v>
      </c>
      <c r="B8539" s="278">
        <v>354.95</v>
      </c>
    </row>
    <row r="8540" spans="1:2" x14ac:dyDescent="0.25">
      <c r="A8540" s="277" t="s">
        <v>15684</v>
      </c>
      <c r="B8540" s="278">
        <v>350.98</v>
      </c>
    </row>
    <row r="8541" spans="1:2" x14ac:dyDescent="0.25">
      <c r="A8541" s="277" t="s">
        <v>2395</v>
      </c>
      <c r="B8541" s="278">
        <v>328.98</v>
      </c>
    </row>
    <row r="8542" spans="1:2" x14ac:dyDescent="0.25">
      <c r="A8542" s="277" t="s">
        <v>15685</v>
      </c>
      <c r="B8542" s="278">
        <v>324.45</v>
      </c>
    </row>
    <row r="8543" spans="1:2" x14ac:dyDescent="0.25">
      <c r="A8543" s="277" t="s">
        <v>2396</v>
      </c>
      <c r="B8543" s="278">
        <v>306.97000000000003</v>
      </c>
    </row>
    <row r="8544" spans="1:2" x14ac:dyDescent="0.25">
      <c r="A8544" s="277" t="s">
        <v>15686</v>
      </c>
      <c r="B8544" s="278">
        <v>301.89999999999998</v>
      </c>
    </row>
    <row r="8545" spans="1:2" x14ac:dyDescent="0.25">
      <c r="A8545" s="277" t="s">
        <v>2397</v>
      </c>
      <c r="B8545" s="278">
        <v>274.64</v>
      </c>
    </row>
    <row r="8546" spans="1:2" x14ac:dyDescent="0.25">
      <c r="A8546" s="277" t="s">
        <v>15687</v>
      </c>
      <c r="B8546" s="278">
        <v>268.48</v>
      </c>
    </row>
    <row r="8547" spans="1:2" x14ac:dyDescent="0.25">
      <c r="A8547" s="277" t="s">
        <v>2398</v>
      </c>
      <c r="B8547" s="278">
        <v>262.14</v>
      </c>
    </row>
    <row r="8548" spans="1:2" x14ac:dyDescent="0.25">
      <c r="A8548" s="277" t="s">
        <v>15688</v>
      </c>
      <c r="B8548" s="278">
        <v>254.89</v>
      </c>
    </row>
    <row r="8549" spans="1:2" x14ac:dyDescent="0.25">
      <c r="A8549" s="277" t="s">
        <v>2399</v>
      </c>
      <c r="B8549" s="278">
        <v>252.46</v>
      </c>
    </row>
    <row r="8550" spans="1:2" x14ac:dyDescent="0.25">
      <c r="A8550" s="277" t="s">
        <v>15689</v>
      </c>
      <c r="B8550" s="278">
        <v>244.11</v>
      </c>
    </row>
    <row r="8551" spans="1:2" x14ac:dyDescent="0.25">
      <c r="A8551" s="277" t="s">
        <v>2400</v>
      </c>
      <c r="B8551" s="278">
        <v>247.57</v>
      </c>
    </row>
    <row r="8552" spans="1:2" x14ac:dyDescent="0.25">
      <c r="A8552" s="277" t="s">
        <v>15690</v>
      </c>
      <c r="B8552" s="278">
        <v>238.23</v>
      </c>
    </row>
    <row r="8553" spans="1:2" x14ac:dyDescent="0.25">
      <c r="A8553" s="277" t="s">
        <v>2401</v>
      </c>
      <c r="B8553" s="278">
        <v>247.34</v>
      </c>
    </row>
    <row r="8554" spans="1:2" x14ac:dyDescent="0.25">
      <c r="A8554" s="277" t="s">
        <v>15691</v>
      </c>
      <c r="B8554" s="278">
        <v>235.81</v>
      </c>
    </row>
    <row r="8555" spans="1:2" x14ac:dyDescent="0.25">
      <c r="A8555" s="277" t="s">
        <v>2402</v>
      </c>
      <c r="B8555" s="278">
        <v>248.02</v>
      </c>
    </row>
    <row r="8556" spans="1:2" x14ac:dyDescent="0.25">
      <c r="A8556" s="277" t="s">
        <v>15692</v>
      </c>
      <c r="B8556" s="278">
        <v>241.86</v>
      </c>
    </row>
    <row r="8557" spans="1:2" x14ac:dyDescent="0.25">
      <c r="A8557" s="277" t="s">
        <v>2403</v>
      </c>
      <c r="B8557" s="278">
        <v>232.6</v>
      </c>
    </row>
    <row r="8558" spans="1:2" x14ac:dyDescent="0.25">
      <c r="A8558" s="277" t="s">
        <v>15693</v>
      </c>
      <c r="B8558" s="278">
        <v>225.35</v>
      </c>
    </row>
    <row r="8559" spans="1:2" x14ac:dyDescent="0.25">
      <c r="A8559" s="277" t="s">
        <v>2404</v>
      </c>
      <c r="B8559" s="278">
        <v>369.7</v>
      </c>
    </row>
    <row r="8560" spans="1:2" x14ac:dyDescent="0.25">
      <c r="A8560" s="277" t="s">
        <v>15694</v>
      </c>
      <c r="B8560" s="278">
        <v>358.07</v>
      </c>
    </row>
    <row r="8561" spans="1:2" x14ac:dyDescent="0.25">
      <c r="A8561" s="277" t="s">
        <v>2405</v>
      </c>
      <c r="B8561" s="278">
        <v>360.4</v>
      </c>
    </row>
    <row r="8562" spans="1:2" x14ac:dyDescent="0.25">
      <c r="A8562" s="277" t="s">
        <v>15695</v>
      </c>
      <c r="B8562" s="278">
        <v>345.49</v>
      </c>
    </row>
    <row r="8563" spans="1:2" x14ac:dyDescent="0.25">
      <c r="A8563" s="277" t="s">
        <v>2406</v>
      </c>
      <c r="B8563" s="278">
        <v>693.46</v>
      </c>
    </row>
    <row r="8564" spans="1:2" x14ac:dyDescent="0.25">
      <c r="A8564" s="277" t="s">
        <v>15696</v>
      </c>
      <c r="B8564" s="278">
        <v>686.2</v>
      </c>
    </row>
    <row r="8565" spans="1:2" x14ac:dyDescent="0.25">
      <c r="A8565" s="277" t="s">
        <v>8235</v>
      </c>
      <c r="B8565" s="278">
        <v>263.26</v>
      </c>
    </row>
    <row r="8566" spans="1:2" x14ac:dyDescent="0.25">
      <c r="A8566" s="277" t="s">
        <v>15697</v>
      </c>
      <c r="B8566" s="278">
        <v>253.91</v>
      </c>
    </row>
    <row r="8567" spans="1:2" x14ac:dyDescent="0.25">
      <c r="A8567" s="277" t="s">
        <v>8236</v>
      </c>
      <c r="B8567" s="278">
        <v>290.23</v>
      </c>
    </row>
    <row r="8568" spans="1:2" x14ac:dyDescent="0.25">
      <c r="A8568" s="277" t="s">
        <v>15698</v>
      </c>
      <c r="B8568" s="278">
        <v>281.49</v>
      </c>
    </row>
    <row r="8569" spans="1:2" x14ac:dyDescent="0.25">
      <c r="A8569" s="277" t="s">
        <v>8237</v>
      </c>
      <c r="B8569" s="278">
        <v>242.24</v>
      </c>
    </row>
    <row r="8570" spans="1:2" x14ac:dyDescent="0.25">
      <c r="A8570" s="277" t="s">
        <v>15699</v>
      </c>
      <c r="B8570" s="278">
        <v>231.5</v>
      </c>
    </row>
    <row r="8571" spans="1:2" x14ac:dyDescent="0.25">
      <c r="A8571" s="277" t="s">
        <v>2407</v>
      </c>
      <c r="B8571" s="278">
        <v>283.85000000000002</v>
      </c>
    </row>
    <row r="8572" spans="1:2" x14ac:dyDescent="0.25">
      <c r="A8572" s="277" t="s">
        <v>15700</v>
      </c>
      <c r="B8572" s="278">
        <v>278.77999999999997</v>
      </c>
    </row>
    <row r="8573" spans="1:2" x14ac:dyDescent="0.25">
      <c r="A8573" s="277" t="s">
        <v>2408</v>
      </c>
      <c r="B8573" s="278">
        <v>239.51</v>
      </c>
    </row>
    <row r="8574" spans="1:2" x14ac:dyDescent="0.25">
      <c r="A8574" s="277" t="s">
        <v>15701</v>
      </c>
      <c r="B8574" s="278">
        <v>232.25</v>
      </c>
    </row>
    <row r="8575" spans="1:2" x14ac:dyDescent="0.25">
      <c r="A8575" s="277" t="s">
        <v>2409</v>
      </c>
      <c r="B8575" s="278">
        <v>226.35</v>
      </c>
    </row>
    <row r="8576" spans="1:2" x14ac:dyDescent="0.25">
      <c r="A8576" s="277" t="s">
        <v>15702</v>
      </c>
      <c r="B8576" s="278">
        <v>217.01</v>
      </c>
    </row>
    <row r="8577" spans="1:2" x14ac:dyDescent="0.25">
      <c r="A8577" s="277" t="s">
        <v>2410</v>
      </c>
      <c r="B8577" s="278">
        <v>228.17</v>
      </c>
    </row>
    <row r="8578" spans="1:2" x14ac:dyDescent="0.25">
      <c r="A8578" s="277" t="s">
        <v>15703</v>
      </c>
      <c r="B8578" s="278">
        <v>216.64</v>
      </c>
    </row>
    <row r="8579" spans="1:2" x14ac:dyDescent="0.25">
      <c r="A8579" s="277" t="s">
        <v>2411</v>
      </c>
      <c r="B8579" s="278">
        <v>256.83999999999997</v>
      </c>
    </row>
    <row r="8580" spans="1:2" x14ac:dyDescent="0.25">
      <c r="A8580" s="277" t="s">
        <v>15704</v>
      </c>
      <c r="B8580" s="278">
        <v>249.59</v>
      </c>
    </row>
    <row r="8581" spans="1:2" x14ac:dyDescent="0.25">
      <c r="A8581" s="277" t="s">
        <v>2412</v>
      </c>
      <c r="B8581" s="278">
        <v>251.21</v>
      </c>
    </row>
    <row r="8582" spans="1:2" x14ac:dyDescent="0.25">
      <c r="A8582" s="277" t="s">
        <v>15705</v>
      </c>
      <c r="B8582" s="278">
        <v>242.86</v>
      </c>
    </row>
    <row r="8583" spans="1:2" x14ac:dyDescent="0.25">
      <c r="A8583" s="277" t="s">
        <v>2413</v>
      </c>
      <c r="B8583" s="278">
        <v>247.87</v>
      </c>
    </row>
    <row r="8584" spans="1:2" x14ac:dyDescent="0.25">
      <c r="A8584" s="277" t="s">
        <v>15706</v>
      </c>
      <c r="B8584" s="278">
        <v>238.53</v>
      </c>
    </row>
    <row r="8585" spans="1:2" x14ac:dyDescent="0.25">
      <c r="A8585" s="277" t="s">
        <v>2414</v>
      </c>
      <c r="B8585" s="278">
        <v>251.22</v>
      </c>
    </row>
    <row r="8586" spans="1:2" x14ac:dyDescent="0.25">
      <c r="A8586" s="277" t="s">
        <v>15707</v>
      </c>
      <c r="B8586" s="278">
        <v>239.69</v>
      </c>
    </row>
    <row r="8587" spans="1:2" x14ac:dyDescent="0.25">
      <c r="A8587" s="277" t="s">
        <v>2415</v>
      </c>
      <c r="B8587" s="278">
        <v>311.58</v>
      </c>
    </row>
    <row r="8588" spans="1:2" x14ac:dyDescent="0.25">
      <c r="A8588" s="277" t="s">
        <v>15708</v>
      </c>
      <c r="B8588" s="278">
        <v>297.87</v>
      </c>
    </row>
    <row r="8589" spans="1:2" x14ac:dyDescent="0.25">
      <c r="A8589" s="277" t="s">
        <v>2416</v>
      </c>
      <c r="B8589" s="278">
        <v>320.91000000000003</v>
      </c>
    </row>
    <row r="8590" spans="1:2" x14ac:dyDescent="0.25">
      <c r="A8590" s="277" t="s">
        <v>15709</v>
      </c>
      <c r="B8590" s="278">
        <v>315.83999999999997</v>
      </c>
    </row>
    <row r="8591" spans="1:2" x14ac:dyDescent="0.25">
      <c r="A8591" s="277" t="s">
        <v>2417</v>
      </c>
      <c r="B8591" s="278">
        <v>264.44</v>
      </c>
    </row>
    <row r="8592" spans="1:2" x14ac:dyDescent="0.25">
      <c r="A8592" s="277" t="s">
        <v>15710</v>
      </c>
      <c r="B8592" s="278">
        <v>257.18</v>
      </c>
    </row>
    <row r="8593" spans="1:2" x14ac:dyDescent="0.25">
      <c r="A8593" s="277" t="s">
        <v>2418</v>
      </c>
      <c r="B8593" s="278">
        <v>252.61</v>
      </c>
    </row>
    <row r="8594" spans="1:2" x14ac:dyDescent="0.25">
      <c r="A8594" s="277" t="s">
        <v>15711</v>
      </c>
      <c r="B8594" s="278">
        <v>243.26</v>
      </c>
    </row>
    <row r="8595" spans="1:2" x14ac:dyDescent="0.25">
      <c r="A8595" s="277" t="s">
        <v>2419</v>
      </c>
      <c r="B8595" s="278">
        <v>123.04</v>
      </c>
    </row>
    <row r="8596" spans="1:2" x14ac:dyDescent="0.25">
      <c r="A8596" s="277" t="s">
        <v>15712</v>
      </c>
      <c r="B8596" s="278">
        <v>118.52</v>
      </c>
    </row>
    <row r="8597" spans="1:2" x14ac:dyDescent="0.25">
      <c r="A8597" s="277" t="s">
        <v>2420</v>
      </c>
      <c r="B8597" s="278">
        <v>50.2</v>
      </c>
    </row>
    <row r="8598" spans="1:2" x14ac:dyDescent="0.25">
      <c r="A8598" s="277" t="s">
        <v>15713</v>
      </c>
      <c r="B8598" s="278">
        <v>45.85</v>
      </c>
    </row>
    <row r="8599" spans="1:2" x14ac:dyDescent="0.25">
      <c r="A8599" s="277" t="s">
        <v>2422</v>
      </c>
      <c r="B8599" s="278">
        <v>83.01</v>
      </c>
    </row>
    <row r="8600" spans="1:2" x14ac:dyDescent="0.25">
      <c r="A8600" s="277" t="s">
        <v>15714</v>
      </c>
      <c r="B8600" s="278">
        <v>74.3</v>
      </c>
    </row>
    <row r="8601" spans="1:2" x14ac:dyDescent="0.25">
      <c r="A8601" s="277" t="s">
        <v>2423</v>
      </c>
      <c r="B8601" s="278">
        <v>148.59</v>
      </c>
    </row>
    <row r="8602" spans="1:2" x14ac:dyDescent="0.25">
      <c r="A8602" s="277" t="s">
        <v>15715</v>
      </c>
      <c r="B8602" s="278">
        <v>131.16</v>
      </c>
    </row>
    <row r="8603" spans="1:2" x14ac:dyDescent="0.25">
      <c r="A8603" s="277" t="s">
        <v>2424</v>
      </c>
      <c r="B8603" s="278">
        <v>376.04</v>
      </c>
    </row>
    <row r="8604" spans="1:2" x14ac:dyDescent="0.25">
      <c r="A8604" s="277" t="s">
        <v>15716</v>
      </c>
      <c r="B8604" s="278">
        <v>353.19</v>
      </c>
    </row>
    <row r="8605" spans="1:2" x14ac:dyDescent="0.25">
      <c r="A8605" s="277" t="s">
        <v>2425</v>
      </c>
      <c r="B8605" s="278">
        <v>389.71</v>
      </c>
    </row>
    <row r="8606" spans="1:2" x14ac:dyDescent="0.25">
      <c r="A8606" s="277" t="s">
        <v>15717</v>
      </c>
      <c r="B8606" s="278">
        <v>365.32</v>
      </c>
    </row>
    <row r="8607" spans="1:2" x14ac:dyDescent="0.25">
      <c r="A8607" s="277" t="s">
        <v>2426</v>
      </c>
      <c r="B8607" s="278">
        <v>422.18</v>
      </c>
    </row>
    <row r="8608" spans="1:2" x14ac:dyDescent="0.25">
      <c r="A8608" s="277" t="s">
        <v>15718</v>
      </c>
      <c r="B8608" s="278">
        <v>394</v>
      </c>
    </row>
    <row r="8609" spans="1:2" x14ac:dyDescent="0.25">
      <c r="A8609" s="277" t="s">
        <v>2427</v>
      </c>
      <c r="B8609" s="278">
        <v>792.44</v>
      </c>
    </row>
    <row r="8610" spans="1:2" x14ac:dyDescent="0.25">
      <c r="A8610" s="277" t="s">
        <v>15719</v>
      </c>
      <c r="B8610" s="278">
        <v>750.28</v>
      </c>
    </row>
    <row r="8611" spans="1:2" x14ac:dyDescent="0.25">
      <c r="A8611" s="277" t="s">
        <v>2428</v>
      </c>
      <c r="B8611" s="278">
        <v>410.21</v>
      </c>
    </row>
    <row r="8612" spans="1:2" x14ac:dyDescent="0.25">
      <c r="A8612" s="277" t="s">
        <v>15720</v>
      </c>
      <c r="B8612" s="278">
        <v>387.85</v>
      </c>
    </row>
    <row r="8613" spans="1:2" x14ac:dyDescent="0.25">
      <c r="A8613" s="277" t="s">
        <v>2429</v>
      </c>
      <c r="B8613" s="278">
        <v>43.39</v>
      </c>
    </row>
    <row r="8614" spans="1:2" x14ac:dyDescent="0.25">
      <c r="A8614" s="277" t="s">
        <v>15721</v>
      </c>
      <c r="B8614" s="278">
        <v>39.61</v>
      </c>
    </row>
    <row r="8615" spans="1:2" x14ac:dyDescent="0.25">
      <c r="A8615" s="277" t="s">
        <v>2430</v>
      </c>
      <c r="B8615" s="278">
        <v>15.37</v>
      </c>
    </row>
    <row r="8616" spans="1:2" x14ac:dyDescent="0.25">
      <c r="A8616" s="277" t="s">
        <v>15722</v>
      </c>
      <c r="B8616" s="278">
        <v>13.32</v>
      </c>
    </row>
    <row r="8617" spans="1:2" x14ac:dyDescent="0.25">
      <c r="A8617" s="277" t="s">
        <v>2431</v>
      </c>
      <c r="B8617" s="278">
        <v>129.24</v>
      </c>
    </row>
    <row r="8618" spans="1:2" x14ac:dyDescent="0.25">
      <c r="A8618" s="277" t="s">
        <v>15723</v>
      </c>
      <c r="B8618" s="278">
        <v>126.7</v>
      </c>
    </row>
    <row r="8619" spans="1:2" x14ac:dyDescent="0.25">
      <c r="A8619" s="277" t="s">
        <v>2432</v>
      </c>
      <c r="B8619" s="278">
        <v>56.37</v>
      </c>
    </row>
    <row r="8620" spans="1:2" x14ac:dyDescent="0.25">
      <c r="A8620" s="277" t="s">
        <v>15724</v>
      </c>
      <c r="B8620" s="278">
        <v>54.32</v>
      </c>
    </row>
    <row r="8621" spans="1:2" x14ac:dyDescent="0.25">
      <c r="A8621" s="277" t="s">
        <v>2433</v>
      </c>
      <c r="B8621" s="278">
        <v>440.46</v>
      </c>
    </row>
    <row r="8622" spans="1:2" x14ac:dyDescent="0.25">
      <c r="A8622" s="277" t="s">
        <v>15725</v>
      </c>
      <c r="B8622" s="278">
        <v>418.6</v>
      </c>
    </row>
    <row r="8623" spans="1:2" x14ac:dyDescent="0.25">
      <c r="A8623" s="277" t="s">
        <v>8238</v>
      </c>
      <c r="B8623" s="278">
        <v>1651.35</v>
      </c>
    </row>
    <row r="8624" spans="1:2" x14ac:dyDescent="0.25">
      <c r="A8624" s="277" t="s">
        <v>15726</v>
      </c>
      <c r="B8624" s="278">
        <v>1629.48</v>
      </c>
    </row>
    <row r="8625" spans="1:2" x14ac:dyDescent="0.25">
      <c r="A8625" s="277" t="s">
        <v>2434</v>
      </c>
      <c r="B8625" s="278">
        <v>97.86</v>
      </c>
    </row>
    <row r="8626" spans="1:2" x14ac:dyDescent="0.25">
      <c r="A8626" s="277" t="s">
        <v>15727</v>
      </c>
      <c r="B8626" s="278">
        <v>97.56</v>
      </c>
    </row>
    <row r="8627" spans="1:2" x14ac:dyDescent="0.25">
      <c r="A8627" s="277" t="s">
        <v>8239</v>
      </c>
      <c r="B8627" s="278">
        <v>106.67</v>
      </c>
    </row>
    <row r="8628" spans="1:2" x14ac:dyDescent="0.25">
      <c r="A8628" s="277" t="s">
        <v>15728</v>
      </c>
      <c r="B8628" s="278">
        <v>106.16</v>
      </c>
    </row>
    <row r="8629" spans="1:2" x14ac:dyDescent="0.25">
      <c r="A8629" s="277" t="s">
        <v>8240</v>
      </c>
      <c r="B8629" s="278">
        <v>129.16</v>
      </c>
    </row>
    <row r="8630" spans="1:2" x14ac:dyDescent="0.25">
      <c r="A8630" s="277" t="s">
        <v>15729</v>
      </c>
      <c r="B8630" s="278">
        <v>128.63999999999999</v>
      </c>
    </row>
    <row r="8631" spans="1:2" x14ac:dyDescent="0.25">
      <c r="A8631" s="277" t="s">
        <v>8241</v>
      </c>
      <c r="B8631" s="278">
        <v>65.8</v>
      </c>
    </row>
    <row r="8632" spans="1:2" x14ac:dyDescent="0.25">
      <c r="A8632" s="277" t="s">
        <v>15730</v>
      </c>
      <c r="B8632" s="278">
        <v>65.28</v>
      </c>
    </row>
    <row r="8633" spans="1:2" x14ac:dyDescent="0.25">
      <c r="A8633" s="277" t="s">
        <v>2435</v>
      </c>
      <c r="B8633" s="278">
        <v>65.069999999999993</v>
      </c>
    </row>
    <row r="8634" spans="1:2" x14ac:dyDescent="0.25">
      <c r="A8634" s="277" t="s">
        <v>15731</v>
      </c>
      <c r="B8634" s="278">
        <v>64.680000000000007</v>
      </c>
    </row>
    <row r="8635" spans="1:2" x14ac:dyDescent="0.25">
      <c r="A8635" s="277" t="s">
        <v>8242</v>
      </c>
      <c r="B8635" s="278">
        <v>65.069999999999993</v>
      </c>
    </row>
    <row r="8636" spans="1:2" x14ac:dyDescent="0.25">
      <c r="A8636" s="277" t="s">
        <v>15732</v>
      </c>
      <c r="B8636" s="278">
        <v>64.680000000000007</v>
      </c>
    </row>
    <row r="8637" spans="1:2" x14ac:dyDescent="0.25">
      <c r="A8637" s="277" t="s">
        <v>2436</v>
      </c>
      <c r="B8637" s="278">
        <v>139.49</v>
      </c>
    </row>
    <row r="8638" spans="1:2" x14ac:dyDescent="0.25">
      <c r="A8638" s="277" t="s">
        <v>15733</v>
      </c>
      <c r="B8638" s="278">
        <v>137.28</v>
      </c>
    </row>
    <row r="8639" spans="1:2" x14ac:dyDescent="0.25">
      <c r="A8639" s="277" t="s">
        <v>2437</v>
      </c>
      <c r="B8639" s="278">
        <v>10.130000000000001</v>
      </c>
    </row>
    <row r="8640" spans="1:2" x14ac:dyDescent="0.25">
      <c r="A8640" s="277" t="s">
        <v>15734</v>
      </c>
      <c r="B8640" s="278">
        <v>9.7200000000000006</v>
      </c>
    </row>
    <row r="8641" spans="1:2" x14ac:dyDescent="0.25">
      <c r="A8641" s="277" t="s">
        <v>2438</v>
      </c>
      <c r="B8641" s="278">
        <v>8.7100000000000009</v>
      </c>
    </row>
    <row r="8642" spans="1:2" x14ac:dyDescent="0.25">
      <c r="A8642" s="277" t="s">
        <v>15735</v>
      </c>
      <c r="B8642" s="278">
        <v>8.36</v>
      </c>
    </row>
    <row r="8643" spans="1:2" x14ac:dyDescent="0.25">
      <c r="A8643" s="277" t="s">
        <v>8243</v>
      </c>
      <c r="B8643" s="278">
        <v>95.2</v>
      </c>
    </row>
    <row r="8644" spans="1:2" x14ac:dyDescent="0.25">
      <c r="A8644" s="277" t="s">
        <v>15736</v>
      </c>
      <c r="B8644" s="278">
        <v>94.85</v>
      </c>
    </row>
    <row r="8645" spans="1:2" x14ac:dyDescent="0.25">
      <c r="A8645" s="277" t="s">
        <v>8244</v>
      </c>
      <c r="B8645" s="278">
        <v>75.09</v>
      </c>
    </row>
    <row r="8646" spans="1:2" x14ac:dyDescent="0.25">
      <c r="A8646" s="277" t="s">
        <v>23489</v>
      </c>
      <c r="B8646" s="278">
        <v>73.67</v>
      </c>
    </row>
    <row r="8647" spans="1:2" x14ac:dyDescent="0.25">
      <c r="A8647" s="277" t="s">
        <v>8245</v>
      </c>
      <c r="B8647" s="278">
        <v>83.74</v>
      </c>
    </row>
    <row r="8648" spans="1:2" x14ac:dyDescent="0.25">
      <c r="A8648" s="277" t="s">
        <v>23490</v>
      </c>
      <c r="B8648" s="278">
        <v>82.03</v>
      </c>
    </row>
    <row r="8649" spans="1:2" x14ac:dyDescent="0.25">
      <c r="A8649" s="277" t="s">
        <v>8246</v>
      </c>
      <c r="B8649" s="278">
        <v>44.35</v>
      </c>
    </row>
    <row r="8650" spans="1:2" x14ac:dyDescent="0.25">
      <c r="A8650" s="277" t="s">
        <v>15737</v>
      </c>
      <c r="B8650" s="278">
        <v>43.98</v>
      </c>
    </row>
    <row r="8651" spans="1:2" x14ac:dyDescent="0.25">
      <c r="A8651" s="277" t="s">
        <v>8247</v>
      </c>
      <c r="B8651" s="278">
        <v>35.770000000000003</v>
      </c>
    </row>
    <row r="8652" spans="1:2" x14ac:dyDescent="0.25">
      <c r="A8652" s="277" t="s">
        <v>15738</v>
      </c>
      <c r="B8652" s="278">
        <v>35.4</v>
      </c>
    </row>
    <row r="8653" spans="1:2" x14ac:dyDescent="0.25">
      <c r="A8653" s="277" t="s">
        <v>2439</v>
      </c>
      <c r="B8653" s="278">
        <v>7.92</v>
      </c>
    </row>
    <row r="8654" spans="1:2" x14ac:dyDescent="0.25">
      <c r="A8654" s="277" t="s">
        <v>15739</v>
      </c>
      <c r="B8654" s="278">
        <v>7.49</v>
      </c>
    </row>
    <row r="8655" spans="1:2" x14ac:dyDescent="0.25">
      <c r="A8655" s="277" t="s">
        <v>2440</v>
      </c>
      <c r="B8655" s="278">
        <v>9.5399999999999991</v>
      </c>
    </row>
    <row r="8656" spans="1:2" x14ac:dyDescent="0.25">
      <c r="A8656" s="277" t="s">
        <v>15740</v>
      </c>
      <c r="B8656" s="278">
        <v>9.1</v>
      </c>
    </row>
    <row r="8657" spans="1:2" x14ac:dyDescent="0.25">
      <c r="A8657" s="277" t="s">
        <v>2441</v>
      </c>
      <c r="B8657" s="278">
        <v>13.14</v>
      </c>
    </row>
    <row r="8658" spans="1:2" x14ac:dyDescent="0.25">
      <c r="A8658" s="277" t="s">
        <v>15741</v>
      </c>
      <c r="B8658" s="278">
        <v>12.59</v>
      </c>
    </row>
    <row r="8659" spans="1:2" x14ac:dyDescent="0.25">
      <c r="A8659" s="277" t="s">
        <v>8248</v>
      </c>
      <c r="B8659" s="278">
        <v>287.86</v>
      </c>
    </row>
    <row r="8660" spans="1:2" x14ac:dyDescent="0.25">
      <c r="A8660" s="277" t="s">
        <v>15742</v>
      </c>
      <c r="B8660" s="278">
        <v>287.42</v>
      </c>
    </row>
    <row r="8661" spans="1:2" x14ac:dyDescent="0.25">
      <c r="A8661" s="277" t="s">
        <v>2442</v>
      </c>
      <c r="B8661" s="278">
        <v>441.82</v>
      </c>
    </row>
    <row r="8662" spans="1:2" x14ac:dyDescent="0.25">
      <c r="A8662" s="277" t="s">
        <v>15743</v>
      </c>
      <c r="B8662" s="278">
        <v>417.91</v>
      </c>
    </row>
    <row r="8663" spans="1:2" x14ac:dyDescent="0.25">
      <c r="A8663" s="277" t="s">
        <v>2443</v>
      </c>
      <c r="B8663" s="278">
        <v>427.09</v>
      </c>
    </row>
    <row r="8664" spans="1:2" x14ac:dyDescent="0.25">
      <c r="A8664" s="277" t="s">
        <v>15744</v>
      </c>
      <c r="B8664" s="278">
        <v>403.24</v>
      </c>
    </row>
    <row r="8665" spans="1:2" x14ac:dyDescent="0.25">
      <c r="A8665" s="277" t="s">
        <v>2444</v>
      </c>
      <c r="B8665" s="278">
        <v>416.44</v>
      </c>
    </row>
    <row r="8666" spans="1:2" x14ac:dyDescent="0.25">
      <c r="A8666" s="277" t="s">
        <v>15745</v>
      </c>
      <c r="B8666" s="278">
        <v>392.68</v>
      </c>
    </row>
    <row r="8667" spans="1:2" x14ac:dyDescent="0.25">
      <c r="A8667" s="277" t="s">
        <v>8249</v>
      </c>
      <c r="B8667" s="278">
        <v>71.77</v>
      </c>
    </row>
    <row r="8668" spans="1:2" x14ac:dyDescent="0.25">
      <c r="A8668" s="277" t="s">
        <v>15746</v>
      </c>
      <c r="B8668" s="278">
        <v>65.5</v>
      </c>
    </row>
    <row r="8669" spans="1:2" x14ac:dyDescent="0.25">
      <c r="A8669" s="277" t="s">
        <v>2445</v>
      </c>
      <c r="B8669" s="278">
        <v>70.540000000000006</v>
      </c>
    </row>
    <row r="8670" spans="1:2" x14ac:dyDescent="0.25">
      <c r="A8670" s="277" t="s">
        <v>15747</v>
      </c>
      <c r="B8670" s="278">
        <v>64.27</v>
      </c>
    </row>
    <row r="8671" spans="1:2" x14ac:dyDescent="0.25">
      <c r="A8671" s="277" t="s">
        <v>2446</v>
      </c>
      <c r="B8671" s="278">
        <v>51.16</v>
      </c>
    </row>
    <row r="8672" spans="1:2" x14ac:dyDescent="0.25">
      <c r="A8672" s="277" t="s">
        <v>15748</v>
      </c>
      <c r="B8672" s="278">
        <v>47.48</v>
      </c>
    </row>
    <row r="8673" spans="1:2" x14ac:dyDescent="0.25">
      <c r="A8673" s="277" t="s">
        <v>8250</v>
      </c>
      <c r="B8673" s="278">
        <v>52.4</v>
      </c>
    </row>
    <row r="8674" spans="1:2" x14ac:dyDescent="0.25">
      <c r="A8674" s="277" t="s">
        <v>15749</v>
      </c>
      <c r="B8674" s="278">
        <v>48.71</v>
      </c>
    </row>
    <row r="8675" spans="1:2" x14ac:dyDescent="0.25">
      <c r="A8675" s="277" t="s">
        <v>8251</v>
      </c>
      <c r="B8675" s="278">
        <v>8.01</v>
      </c>
    </row>
    <row r="8676" spans="1:2" x14ac:dyDescent="0.25">
      <c r="A8676" s="277" t="s">
        <v>15750</v>
      </c>
      <c r="B8676" s="278">
        <v>7.01</v>
      </c>
    </row>
    <row r="8677" spans="1:2" x14ac:dyDescent="0.25">
      <c r="A8677" s="277" t="s">
        <v>2447</v>
      </c>
      <c r="B8677" s="278">
        <v>8.6</v>
      </c>
    </row>
    <row r="8678" spans="1:2" x14ac:dyDescent="0.25">
      <c r="A8678" s="277" t="s">
        <v>15751</v>
      </c>
      <c r="B8678" s="278">
        <v>7.6</v>
      </c>
    </row>
    <row r="8679" spans="1:2" x14ac:dyDescent="0.25">
      <c r="A8679" s="277" t="s">
        <v>2448</v>
      </c>
      <c r="B8679" s="278">
        <v>26.64</v>
      </c>
    </row>
    <row r="8680" spans="1:2" x14ac:dyDescent="0.25">
      <c r="A8680" s="277" t="s">
        <v>15752</v>
      </c>
      <c r="B8680" s="278">
        <v>25.65</v>
      </c>
    </row>
    <row r="8681" spans="1:2" x14ac:dyDescent="0.25">
      <c r="A8681" s="277" t="s">
        <v>8252</v>
      </c>
      <c r="B8681" s="278">
        <v>19.37</v>
      </c>
    </row>
    <row r="8682" spans="1:2" x14ac:dyDescent="0.25">
      <c r="A8682" s="277" t="s">
        <v>15753</v>
      </c>
      <c r="B8682" s="278">
        <v>17.59</v>
      </c>
    </row>
    <row r="8683" spans="1:2" x14ac:dyDescent="0.25">
      <c r="A8683" s="277" t="s">
        <v>2449</v>
      </c>
      <c r="B8683" s="278">
        <v>56.83</v>
      </c>
    </row>
    <row r="8684" spans="1:2" x14ac:dyDescent="0.25">
      <c r="A8684" s="277" t="s">
        <v>15754</v>
      </c>
      <c r="B8684" s="278">
        <v>50.44</v>
      </c>
    </row>
    <row r="8685" spans="1:2" x14ac:dyDescent="0.25">
      <c r="A8685" s="277" t="s">
        <v>2450</v>
      </c>
      <c r="B8685" s="278">
        <v>37.46</v>
      </c>
    </row>
    <row r="8686" spans="1:2" x14ac:dyDescent="0.25">
      <c r="A8686" s="277" t="s">
        <v>15755</v>
      </c>
      <c r="B8686" s="278">
        <v>33.65</v>
      </c>
    </row>
    <row r="8687" spans="1:2" x14ac:dyDescent="0.25">
      <c r="A8687" s="277" t="s">
        <v>2451</v>
      </c>
      <c r="B8687" s="278">
        <v>43.89</v>
      </c>
    </row>
    <row r="8688" spans="1:2" x14ac:dyDescent="0.25">
      <c r="A8688" s="277" t="s">
        <v>15756</v>
      </c>
      <c r="B8688" s="278">
        <v>38.61</v>
      </c>
    </row>
    <row r="8689" spans="1:2" x14ac:dyDescent="0.25">
      <c r="A8689" s="277" t="s">
        <v>2452</v>
      </c>
      <c r="B8689" s="278">
        <v>30.48</v>
      </c>
    </row>
    <row r="8690" spans="1:2" x14ac:dyDescent="0.25">
      <c r="A8690" s="277" t="s">
        <v>15757</v>
      </c>
      <c r="B8690" s="278">
        <v>26.99</v>
      </c>
    </row>
    <row r="8691" spans="1:2" x14ac:dyDescent="0.25">
      <c r="A8691" s="277" t="s">
        <v>2453</v>
      </c>
      <c r="B8691" s="278">
        <v>82.46</v>
      </c>
    </row>
    <row r="8692" spans="1:2" x14ac:dyDescent="0.25">
      <c r="A8692" s="277" t="s">
        <v>15758</v>
      </c>
      <c r="B8692" s="278">
        <v>78.44</v>
      </c>
    </row>
    <row r="8693" spans="1:2" x14ac:dyDescent="0.25">
      <c r="A8693" s="277" t="s">
        <v>2454</v>
      </c>
      <c r="B8693" s="278">
        <v>96.17</v>
      </c>
    </row>
    <row r="8694" spans="1:2" x14ac:dyDescent="0.25">
      <c r="A8694" s="277" t="s">
        <v>15759</v>
      </c>
      <c r="B8694" s="278">
        <v>92.26</v>
      </c>
    </row>
    <row r="8695" spans="1:2" x14ac:dyDescent="0.25">
      <c r="A8695" s="277" t="s">
        <v>2455</v>
      </c>
      <c r="B8695" s="278">
        <v>77.89</v>
      </c>
    </row>
    <row r="8696" spans="1:2" x14ac:dyDescent="0.25">
      <c r="A8696" s="277" t="s">
        <v>15760</v>
      </c>
      <c r="B8696" s="278">
        <v>73.989999999999995</v>
      </c>
    </row>
    <row r="8697" spans="1:2" x14ac:dyDescent="0.25">
      <c r="A8697" s="277" t="s">
        <v>2456</v>
      </c>
      <c r="B8697" s="278">
        <v>124.7</v>
      </c>
    </row>
    <row r="8698" spans="1:2" x14ac:dyDescent="0.25">
      <c r="A8698" s="277" t="s">
        <v>15761</v>
      </c>
      <c r="B8698" s="278">
        <v>119.68</v>
      </c>
    </row>
    <row r="8699" spans="1:2" x14ac:dyDescent="0.25">
      <c r="A8699" s="277" t="s">
        <v>2457</v>
      </c>
      <c r="B8699" s="278">
        <v>24.15</v>
      </c>
    </row>
    <row r="8700" spans="1:2" x14ac:dyDescent="0.25">
      <c r="A8700" s="277" t="s">
        <v>15762</v>
      </c>
      <c r="B8700" s="278">
        <v>22.09</v>
      </c>
    </row>
    <row r="8701" spans="1:2" x14ac:dyDescent="0.25">
      <c r="A8701" s="277" t="s">
        <v>2458</v>
      </c>
      <c r="B8701" s="278">
        <v>52.1</v>
      </c>
    </row>
    <row r="8702" spans="1:2" x14ac:dyDescent="0.25">
      <c r="A8702" s="277" t="s">
        <v>15763</v>
      </c>
      <c r="B8702" s="278">
        <v>49.76</v>
      </c>
    </row>
    <row r="8703" spans="1:2" x14ac:dyDescent="0.25">
      <c r="A8703" s="277" t="s">
        <v>2459</v>
      </c>
      <c r="B8703" s="278">
        <v>49.7</v>
      </c>
    </row>
    <row r="8704" spans="1:2" x14ac:dyDescent="0.25">
      <c r="A8704" s="277" t="s">
        <v>15764</v>
      </c>
      <c r="B8704" s="278">
        <v>43.1</v>
      </c>
    </row>
    <row r="8705" spans="1:2" x14ac:dyDescent="0.25">
      <c r="A8705" s="277" t="s">
        <v>2460</v>
      </c>
      <c r="B8705" s="278">
        <v>42.25</v>
      </c>
    </row>
    <row r="8706" spans="1:2" x14ac:dyDescent="0.25">
      <c r="A8706" s="277" t="s">
        <v>15765</v>
      </c>
      <c r="B8706" s="278">
        <v>36.64</v>
      </c>
    </row>
    <row r="8707" spans="1:2" x14ac:dyDescent="0.25">
      <c r="A8707" s="277" t="s">
        <v>2461</v>
      </c>
      <c r="B8707" s="278">
        <v>39.270000000000003</v>
      </c>
    </row>
    <row r="8708" spans="1:2" x14ac:dyDescent="0.25">
      <c r="A8708" s="277" t="s">
        <v>15766</v>
      </c>
      <c r="B8708" s="278">
        <v>34.06</v>
      </c>
    </row>
    <row r="8709" spans="1:2" x14ac:dyDescent="0.25">
      <c r="A8709" s="277" t="s">
        <v>2463</v>
      </c>
      <c r="B8709" s="278">
        <v>34.799999999999997</v>
      </c>
    </row>
    <row r="8710" spans="1:2" x14ac:dyDescent="0.25">
      <c r="A8710" s="277" t="s">
        <v>15767</v>
      </c>
      <c r="B8710" s="278">
        <v>30.18</v>
      </c>
    </row>
    <row r="8711" spans="1:2" x14ac:dyDescent="0.25">
      <c r="A8711" s="277" t="s">
        <v>2464</v>
      </c>
      <c r="B8711" s="278">
        <v>41.96</v>
      </c>
    </row>
    <row r="8712" spans="1:2" x14ac:dyDescent="0.25">
      <c r="A8712" s="277" t="s">
        <v>15768</v>
      </c>
      <c r="B8712" s="278">
        <v>39.39</v>
      </c>
    </row>
    <row r="8713" spans="1:2" x14ac:dyDescent="0.25">
      <c r="A8713" s="277" t="s">
        <v>8254</v>
      </c>
      <c r="B8713" s="278">
        <v>85.98</v>
      </c>
    </row>
    <row r="8714" spans="1:2" x14ac:dyDescent="0.25">
      <c r="A8714" s="277" t="s">
        <v>15769</v>
      </c>
      <c r="B8714" s="278">
        <v>82.94</v>
      </c>
    </row>
    <row r="8715" spans="1:2" x14ac:dyDescent="0.25">
      <c r="A8715" s="277" t="s">
        <v>8255</v>
      </c>
      <c r="B8715" s="278">
        <v>85.98</v>
      </c>
    </row>
    <row r="8716" spans="1:2" x14ac:dyDescent="0.25">
      <c r="A8716" s="277" t="s">
        <v>15770</v>
      </c>
      <c r="B8716" s="278">
        <v>82.94</v>
      </c>
    </row>
    <row r="8717" spans="1:2" x14ac:dyDescent="0.25">
      <c r="A8717" s="277" t="s">
        <v>2466</v>
      </c>
      <c r="B8717" s="278">
        <v>4.83</v>
      </c>
    </row>
    <row r="8718" spans="1:2" x14ac:dyDescent="0.25">
      <c r="A8718" s="277" t="s">
        <v>15771</v>
      </c>
      <c r="B8718" s="278">
        <v>4.75</v>
      </c>
    </row>
    <row r="8719" spans="1:2" x14ac:dyDescent="0.25">
      <c r="A8719" s="277" t="s">
        <v>2467</v>
      </c>
      <c r="B8719" s="278">
        <v>12.01</v>
      </c>
    </row>
    <row r="8720" spans="1:2" x14ac:dyDescent="0.25">
      <c r="A8720" s="277" t="s">
        <v>15772</v>
      </c>
      <c r="B8720" s="278">
        <v>11.88</v>
      </c>
    </row>
    <row r="8721" spans="1:2" x14ac:dyDescent="0.25">
      <c r="A8721" s="277" t="s">
        <v>8256</v>
      </c>
      <c r="B8721" s="278">
        <v>16.05</v>
      </c>
    </row>
    <row r="8722" spans="1:2" x14ac:dyDescent="0.25">
      <c r="A8722" s="277" t="s">
        <v>15773</v>
      </c>
      <c r="B8722" s="278">
        <v>15.85</v>
      </c>
    </row>
    <row r="8723" spans="1:2" x14ac:dyDescent="0.25">
      <c r="A8723" s="277" t="s">
        <v>2468</v>
      </c>
      <c r="B8723" s="278">
        <v>405.5</v>
      </c>
    </row>
    <row r="8724" spans="1:2" x14ac:dyDescent="0.25">
      <c r="A8724" s="277" t="s">
        <v>15774</v>
      </c>
      <c r="B8724" s="278">
        <v>403.86</v>
      </c>
    </row>
    <row r="8725" spans="1:2" x14ac:dyDescent="0.25">
      <c r="A8725" s="277" t="s">
        <v>2469</v>
      </c>
      <c r="B8725" s="278">
        <v>566.65</v>
      </c>
    </row>
    <row r="8726" spans="1:2" x14ac:dyDescent="0.25">
      <c r="A8726" s="277" t="s">
        <v>15775</v>
      </c>
      <c r="B8726" s="278">
        <v>563.01</v>
      </c>
    </row>
    <row r="8727" spans="1:2" x14ac:dyDescent="0.25">
      <c r="A8727" s="277" t="s">
        <v>2472</v>
      </c>
      <c r="B8727" s="278">
        <v>4.71</v>
      </c>
    </row>
    <row r="8728" spans="1:2" x14ac:dyDescent="0.25">
      <c r="A8728" s="277" t="s">
        <v>15776</v>
      </c>
      <c r="B8728" s="278">
        <v>4.68</v>
      </c>
    </row>
    <row r="8729" spans="1:2" x14ac:dyDescent="0.25">
      <c r="A8729" s="277" t="s">
        <v>2473</v>
      </c>
      <c r="B8729" s="278">
        <v>404.26</v>
      </c>
    </row>
    <row r="8730" spans="1:2" x14ac:dyDescent="0.25">
      <c r="A8730" s="277" t="s">
        <v>15777</v>
      </c>
      <c r="B8730" s="278">
        <v>392.76</v>
      </c>
    </row>
    <row r="8731" spans="1:2" x14ac:dyDescent="0.25">
      <c r="A8731" s="277" t="s">
        <v>8257</v>
      </c>
      <c r="B8731" s="278">
        <v>5.95</v>
      </c>
    </row>
    <row r="8732" spans="1:2" x14ac:dyDescent="0.25">
      <c r="A8732" s="277" t="s">
        <v>15778</v>
      </c>
      <c r="B8732" s="278">
        <v>5.9</v>
      </c>
    </row>
    <row r="8733" spans="1:2" x14ac:dyDescent="0.25">
      <c r="A8733" s="277" t="s">
        <v>8258</v>
      </c>
      <c r="B8733" s="278">
        <v>9.44</v>
      </c>
    </row>
    <row r="8734" spans="1:2" x14ac:dyDescent="0.25">
      <c r="A8734" s="277" t="s">
        <v>15779</v>
      </c>
      <c r="B8734" s="278">
        <v>9.1199999999999992</v>
      </c>
    </row>
    <row r="8735" spans="1:2" x14ac:dyDescent="0.25">
      <c r="A8735" s="277" t="s">
        <v>8259</v>
      </c>
      <c r="B8735" s="278">
        <v>25.31</v>
      </c>
    </row>
    <row r="8736" spans="1:2" x14ac:dyDescent="0.25">
      <c r="A8736" s="277" t="s">
        <v>15780</v>
      </c>
      <c r="B8736" s="278">
        <v>25.26</v>
      </c>
    </row>
    <row r="8737" spans="1:2" x14ac:dyDescent="0.25">
      <c r="A8737" s="277" t="s">
        <v>2470</v>
      </c>
      <c r="B8737" s="278">
        <v>60.99</v>
      </c>
    </row>
    <row r="8738" spans="1:2" x14ac:dyDescent="0.25">
      <c r="A8738" s="277" t="s">
        <v>15781</v>
      </c>
      <c r="B8738" s="278">
        <v>60.47</v>
      </c>
    </row>
    <row r="8739" spans="1:2" x14ac:dyDescent="0.25">
      <c r="A8739" s="277" t="s">
        <v>2471</v>
      </c>
      <c r="B8739" s="278">
        <v>74.69</v>
      </c>
    </row>
    <row r="8740" spans="1:2" x14ac:dyDescent="0.25">
      <c r="A8740" s="277" t="s">
        <v>15782</v>
      </c>
      <c r="B8740" s="278">
        <v>74.010000000000005</v>
      </c>
    </row>
    <row r="8741" spans="1:2" x14ac:dyDescent="0.25">
      <c r="A8741" s="277" t="s">
        <v>8260</v>
      </c>
      <c r="B8741" s="278">
        <v>66.44</v>
      </c>
    </row>
    <row r="8742" spans="1:2" x14ac:dyDescent="0.25">
      <c r="A8742" s="277" t="s">
        <v>23491</v>
      </c>
      <c r="B8742" s="278">
        <v>65.69</v>
      </c>
    </row>
    <row r="8743" spans="1:2" x14ac:dyDescent="0.25">
      <c r="A8743" s="277" t="s">
        <v>2474</v>
      </c>
      <c r="B8743" s="278">
        <v>40.31</v>
      </c>
    </row>
    <row r="8744" spans="1:2" x14ac:dyDescent="0.25">
      <c r="A8744" s="277" t="s">
        <v>15783</v>
      </c>
      <c r="B8744" s="278">
        <v>39.49</v>
      </c>
    </row>
    <row r="8745" spans="1:2" x14ac:dyDescent="0.25">
      <c r="A8745" s="277" t="s">
        <v>2475</v>
      </c>
      <c r="B8745" s="278">
        <v>37.01</v>
      </c>
    </row>
    <row r="8746" spans="1:2" x14ac:dyDescent="0.25">
      <c r="A8746" s="277" t="s">
        <v>15784</v>
      </c>
      <c r="B8746" s="278">
        <v>36.43</v>
      </c>
    </row>
    <row r="8747" spans="1:2" x14ac:dyDescent="0.25">
      <c r="A8747" s="277" t="s">
        <v>2476</v>
      </c>
      <c r="B8747" s="278">
        <v>35.369999999999997</v>
      </c>
    </row>
    <row r="8748" spans="1:2" x14ac:dyDescent="0.25">
      <c r="A8748" s="277" t="s">
        <v>15785</v>
      </c>
      <c r="B8748" s="278">
        <v>34.909999999999997</v>
      </c>
    </row>
    <row r="8749" spans="1:2" x14ac:dyDescent="0.25">
      <c r="A8749" s="277" t="s">
        <v>2477</v>
      </c>
      <c r="B8749" s="278">
        <v>34.03</v>
      </c>
    </row>
    <row r="8750" spans="1:2" x14ac:dyDescent="0.25">
      <c r="A8750" s="277" t="s">
        <v>15786</v>
      </c>
      <c r="B8750" s="278">
        <v>33.69</v>
      </c>
    </row>
    <row r="8751" spans="1:2" x14ac:dyDescent="0.25">
      <c r="A8751" s="277" t="s">
        <v>2478</v>
      </c>
      <c r="B8751" s="278">
        <v>33.159999999999997</v>
      </c>
    </row>
    <row r="8752" spans="1:2" x14ac:dyDescent="0.25">
      <c r="A8752" s="277" t="s">
        <v>15787</v>
      </c>
      <c r="B8752" s="278">
        <v>32.880000000000003</v>
      </c>
    </row>
    <row r="8753" spans="1:2" x14ac:dyDescent="0.25">
      <c r="A8753" s="277" t="s">
        <v>2479</v>
      </c>
      <c r="B8753" s="278">
        <v>32.64</v>
      </c>
    </row>
    <row r="8754" spans="1:2" x14ac:dyDescent="0.25">
      <c r="A8754" s="277" t="s">
        <v>15788</v>
      </c>
      <c r="B8754" s="278">
        <v>32.409999999999997</v>
      </c>
    </row>
    <row r="8755" spans="1:2" x14ac:dyDescent="0.25">
      <c r="A8755" s="277" t="s">
        <v>2480</v>
      </c>
      <c r="B8755" s="278">
        <v>32.229999999999997</v>
      </c>
    </row>
    <row r="8756" spans="1:2" x14ac:dyDescent="0.25">
      <c r="A8756" s="277" t="s">
        <v>15789</v>
      </c>
      <c r="B8756" s="278">
        <v>31.58</v>
      </c>
    </row>
    <row r="8757" spans="1:2" x14ac:dyDescent="0.25">
      <c r="A8757" s="277" t="s">
        <v>2481</v>
      </c>
      <c r="B8757" s="278">
        <v>29.59</v>
      </c>
    </row>
    <row r="8758" spans="1:2" x14ac:dyDescent="0.25">
      <c r="A8758" s="277" t="s">
        <v>15790</v>
      </c>
      <c r="B8758" s="278">
        <v>29.13</v>
      </c>
    </row>
    <row r="8759" spans="1:2" x14ac:dyDescent="0.25">
      <c r="A8759" s="277" t="s">
        <v>2482</v>
      </c>
      <c r="B8759" s="278">
        <v>28.28</v>
      </c>
    </row>
    <row r="8760" spans="1:2" x14ac:dyDescent="0.25">
      <c r="A8760" s="277" t="s">
        <v>15791</v>
      </c>
      <c r="B8760" s="278">
        <v>27.92</v>
      </c>
    </row>
    <row r="8761" spans="1:2" x14ac:dyDescent="0.25">
      <c r="A8761" s="277" t="s">
        <v>2483</v>
      </c>
      <c r="B8761" s="278">
        <v>27.21</v>
      </c>
    </row>
    <row r="8762" spans="1:2" x14ac:dyDescent="0.25">
      <c r="A8762" s="277" t="s">
        <v>15792</v>
      </c>
      <c r="B8762" s="278">
        <v>26.94</v>
      </c>
    </row>
    <row r="8763" spans="1:2" x14ac:dyDescent="0.25">
      <c r="A8763" s="277" t="s">
        <v>2484</v>
      </c>
      <c r="B8763" s="278">
        <v>26.51</v>
      </c>
    </row>
    <row r="8764" spans="1:2" x14ac:dyDescent="0.25">
      <c r="A8764" s="277" t="s">
        <v>15793</v>
      </c>
      <c r="B8764" s="278">
        <v>26.3</v>
      </c>
    </row>
    <row r="8765" spans="1:2" x14ac:dyDescent="0.25">
      <c r="A8765" s="277" t="s">
        <v>2485</v>
      </c>
      <c r="B8765" s="278">
        <v>26.1</v>
      </c>
    </row>
    <row r="8766" spans="1:2" x14ac:dyDescent="0.25">
      <c r="A8766" s="277" t="s">
        <v>15794</v>
      </c>
      <c r="B8766" s="278">
        <v>25.92</v>
      </c>
    </row>
    <row r="8767" spans="1:2" x14ac:dyDescent="0.25">
      <c r="A8767" s="277" t="s">
        <v>8261</v>
      </c>
      <c r="B8767" s="278">
        <v>24.17</v>
      </c>
    </row>
    <row r="8768" spans="1:2" x14ac:dyDescent="0.25">
      <c r="A8768" s="277" t="s">
        <v>15795</v>
      </c>
      <c r="B8768" s="278">
        <v>23.68</v>
      </c>
    </row>
    <row r="8769" spans="1:2" x14ac:dyDescent="0.25">
      <c r="A8769" s="277" t="s">
        <v>8262</v>
      </c>
      <c r="B8769" s="278">
        <v>22.19</v>
      </c>
    </row>
    <row r="8770" spans="1:2" x14ac:dyDescent="0.25">
      <c r="A8770" s="277" t="s">
        <v>15796</v>
      </c>
      <c r="B8770" s="278">
        <v>21.85</v>
      </c>
    </row>
    <row r="8771" spans="1:2" x14ac:dyDescent="0.25">
      <c r="A8771" s="277" t="s">
        <v>8263</v>
      </c>
      <c r="B8771" s="278">
        <v>21.21</v>
      </c>
    </row>
    <row r="8772" spans="1:2" x14ac:dyDescent="0.25">
      <c r="A8772" s="277" t="s">
        <v>15797</v>
      </c>
      <c r="B8772" s="278">
        <v>20.95</v>
      </c>
    </row>
    <row r="8773" spans="1:2" x14ac:dyDescent="0.25">
      <c r="A8773" s="277" t="s">
        <v>8264</v>
      </c>
      <c r="B8773" s="278">
        <v>20.350000000000001</v>
      </c>
    </row>
    <row r="8774" spans="1:2" x14ac:dyDescent="0.25">
      <c r="A8774" s="277" t="s">
        <v>15798</v>
      </c>
      <c r="B8774" s="278">
        <v>20.149999999999999</v>
      </c>
    </row>
    <row r="8775" spans="1:2" x14ac:dyDescent="0.25">
      <c r="A8775" s="277" t="s">
        <v>8265</v>
      </c>
      <c r="B8775" s="278">
        <v>19.88</v>
      </c>
    </row>
    <row r="8776" spans="1:2" x14ac:dyDescent="0.25">
      <c r="A8776" s="277" t="s">
        <v>15799</v>
      </c>
      <c r="B8776" s="278">
        <v>19.72</v>
      </c>
    </row>
    <row r="8777" spans="1:2" x14ac:dyDescent="0.25">
      <c r="A8777" s="277" t="s">
        <v>8266</v>
      </c>
      <c r="B8777" s="278">
        <v>19.579999999999998</v>
      </c>
    </row>
    <row r="8778" spans="1:2" x14ac:dyDescent="0.25">
      <c r="A8778" s="277" t="s">
        <v>15800</v>
      </c>
      <c r="B8778" s="278">
        <v>19.43</v>
      </c>
    </row>
    <row r="8779" spans="1:2" x14ac:dyDescent="0.25">
      <c r="A8779" s="277" t="s">
        <v>8267</v>
      </c>
      <c r="B8779" s="278">
        <v>55.68</v>
      </c>
    </row>
    <row r="8780" spans="1:2" x14ac:dyDescent="0.25">
      <c r="A8780" s="277" t="s">
        <v>15801</v>
      </c>
      <c r="B8780" s="278">
        <v>55.39</v>
      </c>
    </row>
    <row r="8781" spans="1:2" x14ac:dyDescent="0.25">
      <c r="A8781" s="277" t="s">
        <v>8268</v>
      </c>
      <c r="B8781" s="278">
        <v>63.82</v>
      </c>
    </row>
    <row r="8782" spans="1:2" x14ac:dyDescent="0.25">
      <c r="A8782" s="277" t="s">
        <v>15802</v>
      </c>
      <c r="B8782" s="278">
        <v>63.53</v>
      </c>
    </row>
    <row r="8783" spans="1:2" x14ac:dyDescent="0.25">
      <c r="A8783" s="277" t="s">
        <v>8269</v>
      </c>
      <c r="B8783" s="278">
        <v>262.55</v>
      </c>
    </row>
    <row r="8784" spans="1:2" x14ac:dyDescent="0.25">
      <c r="A8784" s="277" t="s">
        <v>15803</v>
      </c>
      <c r="B8784" s="278">
        <v>259.72000000000003</v>
      </c>
    </row>
    <row r="8785" spans="1:2" x14ac:dyDescent="0.25">
      <c r="A8785" s="277" t="s">
        <v>8270</v>
      </c>
      <c r="B8785" s="278">
        <v>14.8</v>
      </c>
    </row>
    <row r="8786" spans="1:2" x14ac:dyDescent="0.25">
      <c r="A8786" s="277" t="s">
        <v>15804</v>
      </c>
      <c r="B8786" s="278">
        <v>14.72</v>
      </c>
    </row>
    <row r="8787" spans="1:2" x14ac:dyDescent="0.25">
      <c r="A8787" s="277" t="s">
        <v>8271</v>
      </c>
      <c r="B8787" s="278">
        <v>2.2999999999999998</v>
      </c>
    </row>
    <row r="8788" spans="1:2" x14ac:dyDescent="0.25">
      <c r="A8788" s="277" t="s">
        <v>15805</v>
      </c>
      <c r="B8788" s="278">
        <v>2.25</v>
      </c>
    </row>
    <row r="8789" spans="1:2" x14ac:dyDescent="0.25">
      <c r="A8789" s="277" t="s">
        <v>8272</v>
      </c>
      <c r="B8789" s="278">
        <v>9.9499999999999993</v>
      </c>
    </row>
    <row r="8790" spans="1:2" x14ac:dyDescent="0.25">
      <c r="A8790" s="277" t="s">
        <v>15806</v>
      </c>
      <c r="B8790" s="278">
        <v>9.92</v>
      </c>
    </row>
    <row r="8791" spans="1:2" x14ac:dyDescent="0.25">
      <c r="A8791" s="277" t="s">
        <v>8273</v>
      </c>
      <c r="B8791" s="278">
        <v>41.02</v>
      </c>
    </row>
    <row r="8792" spans="1:2" x14ac:dyDescent="0.25">
      <c r="A8792" s="277" t="s">
        <v>15807</v>
      </c>
      <c r="B8792" s="278">
        <v>40.72</v>
      </c>
    </row>
    <row r="8793" spans="1:2" x14ac:dyDescent="0.25">
      <c r="A8793" s="277" t="s">
        <v>8274</v>
      </c>
      <c r="B8793" s="278">
        <v>56.14</v>
      </c>
    </row>
    <row r="8794" spans="1:2" x14ac:dyDescent="0.25">
      <c r="A8794" s="277" t="s">
        <v>15808</v>
      </c>
      <c r="B8794" s="278">
        <v>55.79</v>
      </c>
    </row>
    <row r="8795" spans="1:2" x14ac:dyDescent="0.25">
      <c r="A8795" s="277" t="s">
        <v>8275</v>
      </c>
      <c r="B8795" s="278">
        <v>5.16</v>
      </c>
    </row>
    <row r="8796" spans="1:2" x14ac:dyDescent="0.25">
      <c r="A8796" s="277" t="s">
        <v>15809</v>
      </c>
      <c r="B8796" s="278">
        <v>4.8600000000000003</v>
      </c>
    </row>
    <row r="8797" spans="1:2" x14ac:dyDescent="0.25">
      <c r="A8797" s="277" t="s">
        <v>8276</v>
      </c>
      <c r="B8797" s="278">
        <v>7.44</v>
      </c>
    </row>
    <row r="8798" spans="1:2" x14ac:dyDescent="0.25">
      <c r="A8798" s="277" t="s">
        <v>15810</v>
      </c>
      <c r="B8798" s="278">
        <v>7.04</v>
      </c>
    </row>
    <row r="8799" spans="1:2" x14ac:dyDescent="0.25">
      <c r="A8799" s="277" t="s">
        <v>8277</v>
      </c>
      <c r="B8799" s="278">
        <v>296.70999999999998</v>
      </c>
    </row>
    <row r="8800" spans="1:2" x14ac:dyDescent="0.25">
      <c r="A8800" s="277" t="s">
        <v>15811</v>
      </c>
      <c r="B8800" s="278">
        <v>294.55</v>
      </c>
    </row>
    <row r="8801" spans="1:2" x14ac:dyDescent="0.25">
      <c r="A8801" s="277" t="s">
        <v>2486</v>
      </c>
      <c r="B8801" s="278">
        <v>334.07</v>
      </c>
    </row>
    <row r="8802" spans="1:2" x14ac:dyDescent="0.25">
      <c r="A8802" s="277" t="s">
        <v>15812</v>
      </c>
      <c r="B8802" s="278">
        <v>328.73</v>
      </c>
    </row>
    <row r="8803" spans="1:2" x14ac:dyDescent="0.25">
      <c r="A8803" s="277" t="s">
        <v>2487</v>
      </c>
      <c r="B8803" s="278">
        <v>312.33</v>
      </c>
    </row>
    <row r="8804" spans="1:2" x14ac:dyDescent="0.25">
      <c r="A8804" s="277" t="s">
        <v>15813</v>
      </c>
      <c r="B8804" s="278">
        <v>308.76</v>
      </c>
    </row>
    <row r="8805" spans="1:2" x14ac:dyDescent="0.25">
      <c r="A8805" s="277" t="s">
        <v>2488</v>
      </c>
      <c r="B8805" s="278">
        <v>301.42</v>
      </c>
    </row>
    <row r="8806" spans="1:2" x14ac:dyDescent="0.25">
      <c r="A8806" s="277" t="s">
        <v>15814</v>
      </c>
      <c r="B8806" s="278">
        <v>298.75</v>
      </c>
    </row>
    <row r="8807" spans="1:2" x14ac:dyDescent="0.25">
      <c r="A8807" s="277" t="s">
        <v>2489</v>
      </c>
      <c r="B8807" s="278">
        <v>290.58</v>
      </c>
    </row>
    <row r="8808" spans="1:2" x14ac:dyDescent="0.25">
      <c r="A8808" s="277" t="s">
        <v>15815</v>
      </c>
      <c r="B8808" s="278">
        <v>288.79000000000002</v>
      </c>
    </row>
    <row r="8809" spans="1:2" x14ac:dyDescent="0.25">
      <c r="A8809" s="277" t="s">
        <v>2490</v>
      </c>
      <c r="B8809" s="278">
        <v>285.08999999999997</v>
      </c>
    </row>
    <row r="8810" spans="1:2" x14ac:dyDescent="0.25">
      <c r="A8810" s="277" t="s">
        <v>15816</v>
      </c>
      <c r="B8810" s="278">
        <v>283.76</v>
      </c>
    </row>
    <row r="8811" spans="1:2" x14ac:dyDescent="0.25">
      <c r="A8811" s="277" t="s">
        <v>2491</v>
      </c>
      <c r="B8811" s="278">
        <v>281.87</v>
      </c>
    </row>
    <row r="8812" spans="1:2" x14ac:dyDescent="0.25">
      <c r="A8812" s="277" t="s">
        <v>15817</v>
      </c>
      <c r="B8812" s="278">
        <v>280.8</v>
      </c>
    </row>
    <row r="8813" spans="1:2" x14ac:dyDescent="0.25">
      <c r="A8813" s="277" t="s">
        <v>2492</v>
      </c>
      <c r="B8813" s="278">
        <v>308.98</v>
      </c>
    </row>
    <row r="8814" spans="1:2" x14ac:dyDescent="0.25">
      <c r="A8814" s="277" t="s">
        <v>15818</v>
      </c>
      <c r="B8814" s="278">
        <v>303.63</v>
      </c>
    </row>
    <row r="8815" spans="1:2" x14ac:dyDescent="0.25">
      <c r="A8815" s="277" t="s">
        <v>2493</v>
      </c>
      <c r="B8815" s="278">
        <v>287.12</v>
      </c>
    </row>
    <row r="8816" spans="1:2" x14ac:dyDescent="0.25">
      <c r="A8816" s="277" t="s">
        <v>15819</v>
      </c>
      <c r="B8816" s="278">
        <v>283.55</v>
      </c>
    </row>
    <row r="8817" spans="1:2" x14ac:dyDescent="0.25">
      <c r="A8817" s="277" t="s">
        <v>2494</v>
      </c>
      <c r="B8817" s="278">
        <v>276.20999999999998</v>
      </c>
    </row>
    <row r="8818" spans="1:2" x14ac:dyDescent="0.25">
      <c r="A8818" s="277" t="s">
        <v>15820</v>
      </c>
      <c r="B8818" s="278">
        <v>273.54000000000002</v>
      </c>
    </row>
    <row r="8819" spans="1:2" x14ac:dyDescent="0.25">
      <c r="A8819" s="277" t="s">
        <v>2495</v>
      </c>
      <c r="B8819" s="278">
        <v>265.37</v>
      </c>
    </row>
    <row r="8820" spans="1:2" x14ac:dyDescent="0.25">
      <c r="A8820" s="277" t="s">
        <v>15821</v>
      </c>
      <c r="B8820" s="278">
        <v>263.58999999999997</v>
      </c>
    </row>
    <row r="8821" spans="1:2" x14ac:dyDescent="0.25">
      <c r="A8821" s="277" t="s">
        <v>2496</v>
      </c>
      <c r="B8821" s="278">
        <v>259.89</v>
      </c>
    </row>
    <row r="8822" spans="1:2" x14ac:dyDescent="0.25">
      <c r="A8822" s="277" t="s">
        <v>15822</v>
      </c>
      <c r="B8822" s="278">
        <v>258.55</v>
      </c>
    </row>
    <row r="8823" spans="1:2" x14ac:dyDescent="0.25">
      <c r="A8823" s="277" t="s">
        <v>2497</v>
      </c>
      <c r="B8823" s="278">
        <v>256.66000000000003</v>
      </c>
    </row>
    <row r="8824" spans="1:2" x14ac:dyDescent="0.25">
      <c r="A8824" s="277" t="s">
        <v>15823</v>
      </c>
      <c r="B8824" s="278">
        <v>255.59</v>
      </c>
    </row>
    <row r="8825" spans="1:2" x14ac:dyDescent="0.25">
      <c r="A8825" s="277" t="s">
        <v>2498</v>
      </c>
      <c r="B8825" s="278">
        <v>262.87</v>
      </c>
    </row>
    <row r="8826" spans="1:2" x14ac:dyDescent="0.25">
      <c r="A8826" s="277" t="s">
        <v>15824</v>
      </c>
      <c r="B8826" s="278">
        <v>257.52</v>
      </c>
    </row>
    <row r="8827" spans="1:2" x14ac:dyDescent="0.25">
      <c r="A8827" s="277" t="s">
        <v>2499</v>
      </c>
      <c r="B8827" s="278">
        <v>241.12</v>
      </c>
    </row>
    <row r="8828" spans="1:2" x14ac:dyDescent="0.25">
      <c r="A8828" s="277" t="s">
        <v>15825</v>
      </c>
      <c r="B8828" s="278">
        <v>237.55</v>
      </c>
    </row>
    <row r="8829" spans="1:2" x14ac:dyDescent="0.25">
      <c r="A8829" s="277" t="s">
        <v>2500</v>
      </c>
      <c r="B8829" s="278">
        <v>230.21</v>
      </c>
    </row>
    <row r="8830" spans="1:2" x14ac:dyDescent="0.25">
      <c r="A8830" s="277" t="s">
        <v>15826</v>
      </c>
      <c r="B8830" s="278">
        <v>227.54</v>
      </c>
    </row>
    <row r="8831" spans="1:2" x14ac:dyDescent="0.25">
      <c r="A8831" s="277" t="s">
        <v>2501</v>
      </c>
      <c r="B8831" s="278">
        <v>219.37</v>
      </c>
    </row>
    <row r="8832" spans="1:2" x14ac:dyDescent="0.25">
      <c r="A8832" s="277" t="s">
        <v>15827</v>
      </c>
      <c r="B8832" s="278">
        <v>217.59</v>
      </c>
    </row>
    <row r="8833" spans="1:2" x14ac:dyDescent="0.25">
      <c r="A8833" s="277" t="s">
        <v>2502</v>
      </c>
      <c r="B8833" s="278">
        <v>213.89</v>
      </c>
    </row>
    <row r="8834" spans="1:2" x14ac:dyDescent="0.25">
      <c r="A8834" s="277" t="s">
        <v>15828</v>
      </c>
      <c r="B8834" s="278">
        <v>212.55</v>
      </c>
    </row>
    <row r="8835" spans="1:2" x14ac:dyDescent="0.25">
      <c r="A8835" s="277" t="s">
        <v>2503</v>
      </c>
      <c r="B8835" s="278">
        <v>210.66</v>
      </c>
    </row>
    <row r="8836" spans="1:2" x14ac:dyDescent="0.25">
      <c r="A8836" s="277" t="s">
        <v>15829</v>
      </c>
      <c r="B8836" s="278">
        <v>209.59</v>
      </c>
    </row>
    <row r="8837" spans="1:2" x14ac:dyDescent="0.25">
      <c r="A8837" s="277" t="s">
        <v>2504</v>
      </c>
      <c r="B8837" s="278">
        <v>48.82</v>
      </c>
    </row>
    <row r="8838" spans="1:2" x14ac:dyDescent="0.25">
      <c r="A8838" s="277" t="s">
        <v>15830</v>
      </c>
      <c r="B8838" s="278">
        <v>47.86</v>
      </c>
    </row>
    <row r="8839" spans="1:2" x14ac:dyDescent="0.25">
      <c r="A8839" s="277" t="s">
        <v>2505</v>
      </c>
      <c r="B8839" s="278">
        <v>44.95</v>
      </c>
    </row>
    <row r="8840" spans="1:2" x14ac:dyDescent="0.25">
      <c r="A8840" s="277" t="s">
        <v>15831</v>
      </c>
      <c r="B8840" s="278">
        <v>44.28</v>
      </c>
    </row>
    <row r="8841" spans="1:2" x14ac:dyDescent="0.25">
      <c r="A8841" s="277" t="s">
        <v>2506</v>
      </c>
      <c r="B8841" s="278">
        <v>43.02</v>
      </c>
    </row>
    <row r="8842" spans="1:2" x14ac:dyDescent="0.25">
      <c r="A8842" s="277" t="s">
        <v>15832</v>
      </c>
      <c r="B8842" s="278">
        <v>42.49</v>
      </c>
    </row>
    <row r="8843" spans="1:2" x14ac:dyDescent="0.25">
      <c r="A8843" s="277" t="s">
        <v>2507</v>
      </c>
      <c r="B8843" s="278">
        <v>41.4</v>
      </c>
    </row>
    <row r="8844" spans="1:2" x14ac:dyDescent="0.25">
      <c r="A8844" s="277" t="s">
        <v>15833</v>
      </c>
      <c r="B8844" s="278">
        <v>41.01</v>
      </c>
    </row>
    <row r="8845" spans="1:2" x14ac:dyDescent="0.25">
      <c r="A8845" s="277" t="s">
        <v>2508</v>
      </c>
      <c r="B8845" s="278">
        <v>40.380000000000003</v>
      </c>
    </row>
    <row r="8846" spans="1:2" x14ac:dyDescent="0.25">
      <c r="A8846" s="277" t="s">
        <v>15834</v>
      </c>
      <c r="B8846" s="278">
        <v>40.07</v>
      </c>
    </row>
    <row r="8847" spans="1:2" x14ac:dyDescent="0.25">
      <c r="A8847" s="277" t="s">
        <v>2509</v>
      </c>
      <c r="B8847" s="278">
        <v>39.78</v>
      </c>
    </row>
    <row r="8848" spans="1:2" x14ac:dyDescent="0.25">
      <c r="A8848" s="277" t="s">
        <v>15835</v>
      </c>
      <c r="B8848" s="278">
        <v>39.51</v>
      </c>
    </row>
    <row r="8849" spans="1:2" x14ac:dyDescent="0.25">
      <c r="A8849" s="277" t="s">
        <v>2510</v>
      </c>
      <c r="B8849" s="278">
        <v>39.04</v>
      </c>
    </row>
    <row r="8850" spans="1:2" x14ac:dyDescent="0.25">
      <c r="A8850" s="277" t="s">
        <v>15836</v>
      </c>
      <c r="B8850" s="278">
        <v>38.270000000000003</v>
      </c>
    </row>
    <row r="8851" spans="1:2" x14ac:dyDescent="0.25">
      <c r="A8851" s="277" t="s">
        <v>2511</v>
      </c>
      <c r="B8851" s="278">
        <v>35.94</v>
      </c>
    </row>
    <row r="8852" spans="1:2" x14ac:dyDescent="0.25">
      <c r="A8852" s="277" t="s">
        <v>15837</v>
      </c>
      <c r="B8852" s="278">
        <v>35.4</v>
      </c>
    </row>
    <row r="8853" spans="1:2" x14ac:dyDescent="0.25">
      <c r="A8853" s="277" t="s">
        <v>2512</v>
      </c>
      <c r="B8853" s="278">
        <v>34.4</v>
      </c>
    </row>
    <row r="8854" spans="1:2" x14ac:dyDescent="0.25">
      <c r="A8854" s="277" t="s">
        <v>15838</v>
      </c>
      <c r="B8854" s="278">
        <v>33.979999999999997</v>
      </c>
    </row>
    <row r="8855" spans="1:2" x14ac:dyDescent="0.25">
      <c r="A8855" s="277" t="s">
        <v>2513</v>
      </c>
      <c r="B8855" s="278">
        <v>33.1</v>
      </c>
    </row>
    <row r="8856" spans="1:2" x14ac:dyDescent="0.25">
      <c r="A8856" s="277" t="s">
        <v>15839</v>
      </c>
      <c r="B8856" s="278">
        <v>32.79</v>
      </c>
    </row>
    <row r="8857" spans="1:2" x14ac:dyDescent="0.25">
      <c r="A8857" s="277" t="s">
        <v>2514</v>
      </c>
      <c r="B8857" s="278">
        <v>32.29</v>
      </c>
    </row>
    <row r="8858" spans="1:2" x14ac:dyDescent="0.25">
      <c r="A8858" s="277" t="s">
        <v>15840</v>
      </c>
      <c r="B8858" s="278">
        <v>32.04</v>
      </c>
    </row>
    <row r="8859" spans="1:2" x14ac:dyDescent="0.25">
      <c r="A8859" s="277" t="s">
        <v>2515</v>
      </c>
      <c r="B8859" s="278">
        <v>31.81</v>
      </c>
    </row>
    <row r="8860" spans="1:2" x14ac:dyDescent="0.25">
      <c r="A8860" s="277" t="s">
        <v>15841</v>
      </c>
      <c r="B8860" s="278">
        <v>31.6</v>
      </c>
    </row>
    <row r="8861" spans="1:2" x14ac:dyDescent="0.25">
      <c r="A8861" s="277" t="s">
        <v>2516</v>
      </c>
      <c r="B8861" s="278">
        <v>410.91</v>
      </c>
    </row>
    <row r="8862" spans="1:2" x14ac:dyDescent="0.25">
      <c r="A8862" s="277" t="s">
        <v>15842</v>
      </c>
      <c r="B8862" s="278">
        <v>404.33</v>
      </c>
    </row>
    <row r="8863" spans="1:2" x14ac:dyDescent="0.25">
      <c r="A8863" s="277" t="s">
        <v>2517</v>
      </c>
      <c r="B8863" s="278">
        <v>384.16</v>
      </c>
    </row>
    <row r="8864" spans="1:2" x14ac:dyDescent="0.25">
      <c r="A8864" s="277" t="s">
        <v>15843</v>
      </c>
      <c r="B8864" s="278">
        <v>379.78</v>
      </c>
    </row>
    <row r="8865" spans="1:2" x14ac:dyDescent="0.25">
      <c r="A8865" s="277" t="s">
        <v>2518</v>
      </c>
      <c r="B8865" s="278">
        <v>370.75</v>
      </c>
    </row>
    <row r="8866" spans="1:2" x14ac:dyDescent="0.25">
      <c r="A8866" s="277" t="s">
        <v>15844</v>
      </c>
      <c r="B8866" s="278">
        <v>367.46</v>
      </c>
    </row>
    <row r="8867" spans="1:2" x14ac:dyDescent="0.25">
      <c r="A8867" s="277" t="s">
        <v>2519</v>
      </c>
      <c r="B8867" s="278">
        <v>357.41</v>
      </c>
    </row>
    <row r="8868" spans="1:2" x14ac:dyDescent="0.25">
      <c r="A8868" s="277" t="s">
        <v>15845</v>
      </c>
      <c r="B8868" s="278">
        <v>355.22</v>
      </c>
    </row>
    <row r="8869" spans="1:2" x14ac:dyDescent="0.25">
      <c r="A8869" s="277" t="s">
        <v>2520</v>
      </c>
      <c r="B8869" s="278">
        <v>350.67</v>
      </c>
    </row>
    <row r="8870" spans="1:2" x14ac:dyDescent="0.25">
      <c r="A8870" s="277" t="s">
        <v>15846</v>
      </c>
      <c r="B8870" s="278">
        <v>349.02</v>
      </c>
    </row>
    <row r="8871" spans="1:2" x14ac:dyDescent="0.25">
      <c r="A8871" s="277" t="s">
        <v>2521</v>
      </c>
      <c r="B8871" s="278">
        <v>346.7</v>
      </c>
    </row>
    <row r="8872" spans="1:2" x14ac:dyDescent="0.25">
      <c r="A8872" s="277" t="s">
        <v>15847</v>
      </c>
      <c r="B8872" s="278">
        <v>345.38</v>
      </c>
    </row>
    <row r="8873" spans="1:2" x14ac:dyDescent="0.25">
      <c r="A8873" s="277" t="s">
        <v>2522</v>
      </c>
      <c r="B8873" s="278">
        <v>380.05</v>
      </c>
    </row>
    <row r="8874" spans="1:2" x14ac:dyDescent="0.25">
      <c r="A8874" s="277" t="s">
        <v>15848</v>
      </c>
      <c r="B8874" s="278">
        <v>373.46</v>
      </c>
    </row>
    <row r="8875" spans="1:2" x14ac:dyDescent="0.25">
      <c r="A8875" s="277" t="s">
        <v>2523</v>
      </c>
      <c r="B8875" s="278">
        <v>353.16</v>
      </c>
    </row>
    <row r="8876" spans="1:2" x14ac:dyDescent="0.25">
      <c r="A8876" s="277" t="s">
        <v>15849</v>
      </c>
      <c r="B8876" s="278">
        <v>348.77</v>
      </c>
    </row>
    <row r="8877" spans="1:2" x14ac:dyDescent="0.25">
      <c r="A8877" s="277" t="s">
        <v>2524</v>
      </c>
      <c r="B8877" s="278">
        <v>339.74</v>
      </c>
    </row>
    <row r="8878" spans="1:2" x14ac:dyDescent="0.25">
      <c r="A8878" s="277" t="s">
        <v>15850</v>
      </c>
      <c r="B8878" s="278">
        <v>336.46</v>
      </c>
    </row>
    <row r="8879" spans="1:2" x14ac:dyDescent="0.25">
      <c r="A8879" s="277" t="s">
        <v>2525</v>
      </c>
      <c r="B8879" s="278">
        <v>326.41000000000003</v>
      </c>
    </row>
    <row r="8880" spans="1:2" x14ac:dyDescent="0.25">
      <c r="A8880" s="277" t="s">
        <v>15851</v>
      </c>
      <c r="B8880" s="278">
        <v>324.20999999999998</v>
      </c>
    </row>
    <row r="8881" spans="1:2" x14ac:dyDescent="0.25">
      <c r="A8881" s="277" t="s">
        <v>2526</v>
      </c>
      <c r="B8881" s="278">
        <v>319.66000000000003</v>
      </c>
    </row>
    <row r="8882" spans="1:2" x14ac:dyDescent="0.25">
      <c r="A8882" s="277" t="s">
        <v>15852</v>
      </c>
      <c r="B8882" s="278">
        <v>318.02</v>
      </c>
    </row>
    <row r="8883" spans="1:2" x14ac:dyDescent="0.25">
      <c r="A8883" s="277" t="s">
        <v>2527</v>
      </c>
      <c r="B8883" s="278">
        <v>315.69</v>
      </c>
    </row>
    <row r="8884" spans="1:2" x14ac:dyDescent="0.25">
      <c r="A8884" s="277" t="s">
        <v>15853</v>
      </c>
      <c r="B8884" s="278">
        <v>314.38</v>
      </c>
    </row>
    <row r="8885" spans="1:2" x14ac:dyDescent="0.25">
      <c r="A8885" s="277" t="s">
        <v>2528</v>
      </c>
      <c r="B8885" s="278">
        <v>323.33</v>
      </c>
    </row>
    <row r="8886" spans="1:2" x14ac:dyDescent="0.25">
      <c r="A8886" s="277" t="s">
        <v>15854</v>
      </c>
      <c r="B8886" s="278">
        <v>316.75</v>
      </c>
    </row>
    <row r="8887" spans="1:2" x14ac:dyDescent="0.25">
      <c r="A8887" s="277" t="s">
        <v>2529</v>
      </c>
      <c r="B8887" s="278">
        <v>296.58</v>
      </c>
    </row>
    <row r="8888" spans="1:2" x14ac:dyDescent="0.25">
      <c r="A8888" s="277" t="s">
        <v>15855</v>
      </c>
      <c r="B8888" s="278">
        <v>292.19</v>
      </c>
    </row>
    <row r="8889" spans="1:2" x14ac:dyDescent="0.25">
      <c r="A8889" s="277" t="s">
        <v>2530</v>
      </c>
      <c r="B8889" s="278">
        <v>283.16000000000003</v>
      </c>
    </row>
    <row r="8890" spans="1:2" x14ac:dyDescent="0.25">
      <c r="A8890" s="277" t="s">
        <v>15856</v>
      </c>
      <c r="B8890" s="278">
        <v>279.88</v>
      </c>
    </row>
    <row r="8891" spans="1:2" x14ac:dyDescent="0.25">
      <c r="A8891" s="277" t="s">
        <v>2531</v>
      </c>
      <c r="B8891" s="278">
        <v>269.83</v>
      </c>
    </row>
    <row r="8892" spans="1:2" x14ac:dyDescent="0.25">
      <c r="A8892" s="277" t="s">
        <v>15857</v>
      </c>
      <c r="B8892" s="278">
        <v>267.63</v>
      </c>
    </row>
    <row r="8893" spans="1:2" x14ac:dyDescent="0.25">
      <c r="A8893" s="277" t="s">
        <v>2532</v>
      </c>
      <c r="B8893" s="278">
        <v>263.08</v>
      </c>
    </row>
    <row r="8894" spans="1:2" x14ac:dyDescent="0.25">
      <c r="A8894" s="277" t="s">
        <v>15858</v>
      </c>
      <c r="B8894" s="278">
        <v>261.44</v>
      </c>
    </row>
    <row r="8895" spans="1:2" x14ac:dyDescent="0.25">
      <c r="A8895" s="277" t="s">
        <v>2533</v>
      </c>
      <c r="B8895" s="278">
        <v>259.11</v>
      </c>
    </row>
    <row r="8896" spans="1:2" x14ac:dyDescent="0.25">
      <c r="A8896" s="277" t="s">
        <v>15859</v>
      </c>
      <c r="B8896" s="278">
        <v>257.8</v>
      </c>
    </row>
    <row r="8897" spans="1:2" x14ac:dyDescent="0.25">
      <c r="A8897" s="277" t="s">
        <v>8278</v>
      </c>
      <c r="B8897" s="278">
        <v>12.06</v>
      </c>
    </row>
    <row r="8898" spans="1:2" x14ac:dyDescent="0.25">
      <c r="A8898" s="277" t="s">
        <v>15860</v>
      </c>
      <c r="B8898" s="278">
        <v>11.63</v>
      </c>
    </row>
    <row r="8899" spans="1:2" x14ac:dyDescent="0.25">
      <c r="A8899" s="277" t="s">
        <v>8279</v>
      </c>
      <c r="B8899" s="278">
        <v>13.4</v>
      </c>
    </row>
    <row r="8900" spans="1:2" x14ac:dyDescent="0.25">
      <c r="A8900" s="277" t="s">
        <v>15861</v>
      </c>
      <c r="B8900" s="278">
        <v>12.97</v>
      </c>
    </row>
    <row r="8901" spans="1:2" x14ac:dyDescent="0.25">
      <c r="A8901" s="277" t="s">
        <v>8280</v>
      </c>
      <c r="B8901" s="278">
        <v>55.63</v>
      </c>
    </row>
    <row r="8902" spans="1:2" x14ac:dyDescent="0.25">
      <c r="A8902" s="277" t="s">
        <v>15862</v>
      </c>
      <c r="B8902" s="278">
        <v>55.19</v>
      </c>
    </row>
    <row r="8903" spans="1:2" x14ac:dyDescent="0.25">
      <c r="A8903" s="277" t="s">
        <v>8281</v>
      </c>
      <c r="B8903" s="278">
        <v>56.54</v>
      </c>
    </row>
    <row r="8904" spans="1:2" x14ac:dyDescent="0.25">
      <c r="A8904" s="277" t="s">
        <v>15863</v>
      </c>
      <c r="B8904" s="278">
        <v>56.1</v>
      </c>
    </row>
    <row r="8905" spans="1:2" x14ac:dyDescent="0.25">
      <c r="A8905" s="277" t="s">
        <v>8282</v>
      </c>
      <c r="B8905" s="278">
        <v>68.91</v>
      </c>
    </row>
    <row r="8906" spans="1:2" x14ac:dyDescent="0.25">
      <c r="A8906" s="277" t="s">
        <v>15864</v>
      </c>
      <c r="B8906" s="278">
        <v>66.92</v>
      </c>
    </row>
    <row r="8907" spans="1:2" x14ac:dyDescent="0.25">
      <c r="A8907" s="277" t="s">
        <v>8283</v>
      </c>
      <c r="B8907" s="278">
        <v>3048.04</v>
      </c>
    </row>
    <row r="8908" spans="1:2" x14ac:dyDescent="0.25">
      <c r="A8908" s="277" t="s">
        <v>15865</v>
      </c>
      <c r="B8908" s="278">
        <v>3047.2</v>
      </c>
    </row>
    <row r="8909" spans="1:2" x14ac:dyDescent="0.25">
      <c r="A8909" s="277" t="s">
        <v>8284</v>
      </c>
      <c r="B8909" s="278">
        <v>3092.5</v>
      </c>
    </row>
    <row r="8910" spans="1:2" x14ac:dyDescent="0.25">
      <c r="A8910" s="277" t="s">
        <v>15866</v>
      </c>
      <c r="B8910" s="278">
        <v>3091.65</v>
      </c>
    </row>
    <row r="8911" spans="1:2" x14ac:dyDescent="0.25">
      <c r="A8911" s="277" t="s">
        <v>8285</v>
      </c>
      <c r="B8911" s="278">
        <v>3749.09</v>
      </c>
    </row>
    <row r="8912" spans="1:2" x14ac:dyDescent="0.25">
      <c r="A8912" s="277" t="s">
        <v>15867</v>
      </c>
      <c r="B8912" s="278">
        <v>3748.05</v>
      </c>
    </row>
    <row r="8913" spans="1:2" x14ac:dyDescent="0.25">
      <c r="A8913" s="277" t="s">
        <v>8286</v>
      </c>
      <c r="B8913" s="278">
        <v>376.8</v>
      </c>
    </row>
    <row r="8914" spans="1:2" x14ac:dyDescent="0.25">
      <c r="A8914" s="277" t="s">
        <v>15868</v>
      </c>
      <c r="B8914" s="278">
        <v>375.46</v>
      </c>
    </row>
    <row r="8915" spans="1:2" x14ac:dyDescent="0.25">
      <c r="A8915" s="277" t="s">
        <v>8287</v>
      </c>
      <c r="B8915" s="278">
        <v>8472.06</v>
      </c>
    </row>
    <row r="8916" spans="1:2" x14ac:dyDescent="0.25">
      <c r="A8916" s="277" t="s">
        <v>15869</v>
      </c>
      <c r="B8916" s="278">
        <v>7846.62</v>
      </c>
    </row>
    <row r="8917" spans="1:2" x14ac:dyDescent="0.25">
      <c r="A8917" s="277" t="s">
        <v>2534</v>
      </c>
      <c r="B8917" s="278">
        <v>827</v>
      </c>
    </row>
    <row r="8918" spans="1:2" x14ac:dyDescent="0.25">
      <c r="A8918" s="277" t="s">
        <v>15870</v>
      </c>
      <c r="B8918" s="278">
        <v>818.84</v>
      </c>
    </row>
    <row r="8919" spans="1:2" x14ac:dyDescent="0.25">
      <c r="A8919" s="277" t="s">
        <v>2535</v>
      </c>
      <c r="B8919" s="278">
        <v>678.84</v>
      </c>
    </row>
    <row r="8920" spans="1:2" x14ac:dyDescent="0.25">
      <c r="A8920" s="277" t="s">
        <v>15871</v>
      </c>
      <c r="B8920" s="278">
        <v>674.19</v>
      </c>
    </row>
    <row r="8921" spans="1:2" x14ac:dyDescent="0.25">
      <c r="A8921" s="277" t="s">
        <v>2536</v>
      </c>
      <c r="B8921" s="278">
        <v>300.38</v>
      </c>
    </row>
    <row r="8922" spans="1:2" x14ac:dyDescent="0.25">
      <c r="A8922" s="277" t="s">
        <v>15872</v>
      </c>
      <c r="B8922" s="278">
        <v>297.58</v>
      </c>
    </row>
    <row r="8923" spans="1:2" x14ac:dyDescent="0.25">
      <c r="A8923" s="277" t="s">
        <v>2537</v>
      </c>
      <c r="B8923" s="278">
        <v>359.28</v>
      </c>
    </row>
    <row r="8924" spans="1:2" x14ac:dyDescent="0.25">
      <c r="A8924" s="277" t="s">
        <v>15873</v>
      </c>
      <c r="B8924" s="278">
        <v>357.45</v>
      </c>
    </row>
    <row r="8925" spans="1:2" x14ac:dyDescent="0.25">
      <c r="A8925" s="277" t="s">
        <v>8288</v>
      </c>
      <c r="B8925" s="278">
        <v>231.08</v>
      </c>
    </row>
    <row r="8926" spans="1:2" x14ac:dyDescent="0.25">
      <c r="A8926" s="277" t="s">
        <v>15874</v>
      </c>
      <c r="B8926" s="278">
        <v>212.22</v>
      </c>
    </row>
    <row r="8927" spans="1:2" x14ac:dyDescent="0.25">
      <c r="A8927" s="277" t="s">
        <v>2538</v>
      </c>
      <c r="B8927" s="278">
        <v>10.23</v>
      </c>
    </row>
    <row r="8928" spans="1:2" x14ac:dyDescent="0.25">
      <c r="A8928" s="277" t="s">
        <v>15875</v>
      </c>
      <c r="B8928" s="278">
        <v>9.61</v>
      </c>
    </row>
    <row r="8929" spans="1:2" x14ac:dyDescent="0.25">
      <c r="A8929" s="277" t="s">
        <v>8289</v>
      </c>
      <c r="B8929" s="278">
        <v>81.19</v>
      </c>
    </row>
    <row r="8930" spans="1:2" x14ac:dyDescent="0.25">
      <c r="A8930" s="277" t="s">
        <v>15876</v>
      </c>
      <c r="B8930" s="278">
        <v>80.56</v>
      </c>
    </row>
    <row r="8931" spans="1:2" x14ac:dyDescent="0.25">
      <c r="A8931" s="277" t="s">
        <v>8290</v>
      </c>
      <c r="B8931" s="278">
        <v>81.5</v>
      </c>
    </row>
    <row r="8932" spans="1:2" x14ac:dyDescent="0.25">
      <c r="A8932" s="277" t="s">
        <v>15877</v>
      </c>
      <c r="B8932" s="278">
        <v>80.88</v>
      </c>
    </row>
    <row r="8933" spans="1:2" x14ac:dyDescent="0.25">
      <c r="A8933" s="277" t="s">
        <v>8291</v>
      </c>
      <c r="B8933" s="278">
        <v>40.229999999999997</v>
      </c>
    </row>
    <row r="8934" spans="1:2" x14ac:dyDescent="0.25">
      <c r="A8934" s="277" t="s">
        <v>15878</v>
      </c>
      <c r="B8934" s="278">
        <v>35.15</v>
      </c>
    </row>
    <row r="8935" spans="1:2" x14ac:dyDescent="0.25">
      <c r="A8935" s="277" t="s">
        <v>8292</v>
      </c>
      <c r="B8935" s="278">
        <v>111.18</v>
      </c>
    </row>
    <row r="8936" spans="1:2" x14ac:dyDescent="0.25">
      <c r="A8936" s="277" t="s">
        <v>15879</v>
      </c>
      <c r="B8936" s="278">
        <v>106.1</v>
      </c>
    </row>
    <row r="8937" spans="1:2" x14ac:dyDescent="0.25">
      <c r="A8937" s="277" t="s">
        <v>8293</v>
      </c>
      <c r="B8937" s="278">
        <v>15.23</v>
      </c>
    </row>
    <row r="8938" spans="1:2" x14ac:dyDescent="0.25">
      <c r="A8938" s="277" t="s">
        <v>15880</v>
      </c>
      <c r="B8938" s="278">
        <v>15.17</v>
      </c>
    </row>
    <row r="8939" spans="1:2" x14ac:dyDescent="0.25">
      <c r="A8939" s="277" t="s">
        <v>2539</v>
      </c>
      <c r="B8939" s="278">
        <v>19.59</v>
      </c>
    </row>
    <row r="8940" spans="1:2" x14ac:dyDescent="0.25">
      <c r="A8940" s="277" t="s">
        <v>15881</v>
      </c>
      <c r="B8940" s="278">
        <v>17.100000000000001</v>
      </c>
    </row>
    <row r="8941" spans="1:2" x14ac:dyDescent="0.25">
      <c r="A8941" s="277" t="s">
        <v>2540</v>
      </c>
      <c r="B8941" s="278">
        <v>6.55</v>
      </c>
    </row>
    <row r="8942" spans="1:2" x14ac:dyDescent="0.25">
      <c r="A8942" s="277" t="s">
        <v>15882</v>
      </c>
      <c r="B8942" s="278">
        <v>5.76</v>
      </c>
    </row>
    <row r="8943" spans="1:2" x14ac:dyDescent="0.25">
      <c r="A8943" s="277" t="s">
        <v>2541</v>
      </c>
      <c r="B8943" s="278">
        <v>34.06</v>
      </c>
    </row>
    <row r="8944" spans="1:2" x14ac:dyDescent="0.25">
      <c r="A8944" s="277" t="s">
        <v>15883</v>
      </c>
      <c r="B8944" s="278">
        <v>30.02</v>
      </c>
    </row>
    <row r="8945" spans="1:2" x14ac:dyDescent="0.25">
      <c r="A8945" s="277" t="s">
        <v>2542</v>
      </c>
      <c r="B8945" s="278">
        <v>28.39</v>
      </c>
    </row>
    <row r="8946" spans="1:2" x14ac:dyDescent="0.25">
      <c r="A8946" s="277" t="s">
        <v>15884</v>
      </c>
      <c r="B8946" s="278">
        <v>27.4</v>
      </c>
    </row>
    <row r="8947" spans="1:2" x14ac:dyDescent="0.25">
      <c r="A8947" s="277" t="s">
        <v>2568</v>
      </c>
      <c r="B8947" s="278">
        <v>13.32</v>
      </c>
    </row>
    <row r="8948" spans="1:2" x14ac:dyDescent="0.25">
      <c r="A8948" s="277" t="s">
        <v>15885</v>
      </c>
      <c r="B8948" s="278">
        <v>11.99</v>
      </c>
    </row>
    <row r="8949" spans="1:2" x14ac:dyDescent="0.25">
      <c r="A8949" s="277" t="s">
        <v>8294</v>
      </c>
      <c r="B8949" s="278">
        <v>4.1399999999999997</v>
      </c>
    </row>
    <row r="8950" spans="1:2" x14ac:dyDescent="0.25">
      <c r="A8950" s="277" t="s">
        <v>15886</v>
      </c>
      <c r="B8950" s="278">
        <v>3.74</v>
      </c>
    </row>
    <row r="8951" spans="1:2" x14ac:dyDescent="0.25">
      <c r="A8951" s="277" t="s">
        <v>2543</v>
      </c>
      <c r="B8951" s="278">
        <v>67.13</v>
      </c>
    </row>
    <row r="8952" spans="1:2" x14ac:dyDescent="0.25">
      <c r="A8952" s="277" t="s">
        <v>15887</v>
      </c>
      <c r="B8952" s="278">
        <v>64.400000000000006</v>
      </c>
    </row>
    <row r="8953" spans="1:2" x14ac:dyDescent="0.25">
      <c r="A8953" s="277" t="s">
        <v>2544</v>
      </c>
      <c r="B8953" s="278">
        <v>76.41</v>
      </c>
    </row>
    <row r="8954" spans="1:2" x14ac:dyDescent="0.25">
      <c r="A8954" s="277" t="s">
        <v>15888</v>
      </c>
      <c r="B8954" s="278">
        <v>73.64</v>
      </c>
    </row>
    <row r="8955" spans="1:2" x14ac:dyDescent="0.25">
      <c r="A8955" s="277" t="s">
        <v>2545</v>
      </c>
      <c r="B8955" s="278">
        <v>89.8</v>
      </c>
    </row>
    <row r="8956" spans="1:2" x14ac:dyDescent="0.25">
      <c r="A8956" s="277" t="s">
        <v>15889</v>
      </c>
      <c r="B8956" s="278">
        <v>86.89</v>
      </c>
    </row>
    <row r="8957" spans="1:2" x14ac:dyDescent="0.25">
      <c r="A8957" s="277" t="s">
        <v>8295</v>
      </c>
      <c r="B8957" s="278">
        <v>97.26</v>
      </c>
    </row>
    <row r="8958" spans="1:2" x14ac:dyDescent="0.25">
      <c r="A8958" s="277" t="s">
        <v>15890</v>
      </c>
      <c r="B8958" s="278">
        <v>94.35</v>
      </c>
    </row>
    <row r="8959" spans="1:2" x14ac:dyDescent="0.25">
      <c r="A8959" s="277" t="s">
        <v>8296</v>
      </c>
      <c r="B8959" s="278">
        <v>73.17</v>
      </c>
    </row>
    <row r="8960" spans="1:2" x14ac:dyDescent="0.25">
      <c r="A8960" s="277" t="s">
        <v>15891</v>
      </c>
      <c r="B8960" s="278">
        <v>70.44</v>
      </c>
    </row>
    <row r="8961" spans="1:2" x14ac:dyDescent="0.25">
      <c r="A8961" s="277" t="s">
        <v>8297</v>
      </c>
      <c r="B8961" s="278">
        <v>79.63</v>
      </c>
    </row>
    <row r="8962" spans="1:2" x14ac:dyDescent="0.25">
      <c r="A8962" s="277" t="s">
        <v>15892</v>
      </c>
      <c r="B8962" s="278">
        <v>76.86</v>
      </c>
    </row>
    <row r="8963" spans="1:2" x14ac:dyDescent="0.25">
      <c r="A8963" s="277" t="s">
        <v>8298</v>
      </c>
      <c r="B8963" s="278">
        <v>95.65</v>
      </c>
    </row>
    <row r="8964" spans="1:2" x14ac:dyDescent="0.25">
      <c r="A8964" s="277" t="s">
        <v>15893</v>
      </c>
      <c r="B8964" s="278">
        <v>92.74</v>
      </c>
    </row>
    <row r="8965" spans="1:2" x14ac:dyDescent="0.25">
      <c r="A8965" s="277" t="s">
        <v>8299</v>
      </c>
      <c r="B8965" s="278">
        <v>49.07</v>
      </c>
    </row>
    <row r="8966" spans="1:2" x14ac:dyDescent="0.25">
      <c r="A8966" s="277" t="s">
        <v>15894</v>
      </c>
      <c r="B8966" s="278">
        <v>46.47</v>
      </c>
    </row>
    <row r="8967" spans="1:2" x14ac:dyDescent="0.25">
      <c r="A8967" s="277" t="s">
        <v>8300</v>
      </c>
      <c r="B8967" s="278">
        <v>56.52</v>
      </c>
    </row>
    <row r="8968" spans="1:2" x14ac:dyDescent="0.25">
      <c r="A8968" s="277" t="s">
        <v>15895</v>
      </c>
      <c r="B8968" s="278">
        <v>52.93</v>
      </c>
    </row>
    <row r="8969" spans="1:2" x14ac:dyDescent="0.25">
      <c r="A8969" s="277" t="s">
        <v>8301</v>
      </c>
      <c r="B8969" s="278">
        <v>39.89</v>
      </c>
    </row>
    <row r="8970" spans="1:2" x14ac:dyDescent="0.25">
      <c r="A8970" s="277" t="s">
        <v>15896</v>
      </c>
      <c r="B8970" s="278">
        <v>36.619999999999997</v>
      </c>
    </row>
    <row r="8971" spans="1:2" x14ac:dyDescent="0.25">
      <c r="A8971" s="277" t="s">
        <v>2546</v>
      </c>
      <c r="B8971" s="278">
        <v>1.08</v>
      </c>
    </row>
    <row r="8972" spans="1:2" x14ac:dyDescent="0.25">
      <c r="A8972" s="277" t="s">
        <v>15897</v>
      </c>
      <c r="B8972" s="278">
        <v>1.03</v>
      </c>
    </row>
    <row r="8973" spans="1:2" x14ac:dyDescent="0.25">
      <c r="A8973" s="277" t="s">
        <v>2547</v>
      </c>
      <c r="B8973" s="278">
        <v>4.5199999999999996</v>
      </c>
    </row>
    <row r="8974" spans="1:2" x14ac:dyDescent="0.25">
      <c r="A8974" s="277" t="s">
        <v>15898</v>
      </c>
      <c r="B8974" s="278">
        <v>4.33</v>
      </c>
    </row>
    <row r="8975" spans="1:2" x14ac:dyDescent="0.25">
      <c r="A8975" s="277" t="s">
        <v>2548</v>
      </c>
      <c r="B8975" s="278">
        <v>2.2799999999999998</v>
      </c>
    </row>
    <row r="8976" spans="1:2" x14ac:dyDescent="0.25">
      <c r="A8976" s="277" t="s">
        <v>15899</v>
      </c>
      <c r="B8976" s="278">
        <v>2.2200000000000002</v>
      </c>
    </row>
    <row r="8977" spans="1:2" x14ac:dyDescent="0.25">
      <c r="A8977" s="277" t="s">
        <v>2465</v>
      </c>
      <c r="B8977" s="278">
        <v>747.71</v>
      </c>
    </row>
    <row r="8978" spans="1:2" x14ac:dyDescent="0.25">
      <c r="A8978" s="277" t="s">
        <v>15900</v>
      </c>
      <c r="B8978" s="278">
        <v>740.51</v>
      </c>
    </row>
    <row r="8979" spans="1:2" x14ac:dyDescent="0.25">
      <c r="A8979" s="277" t="s">
        <v>2549</v>
      </c>
      <c r="B8979" s="278">
        <v>37.71</v>
      </c>
    </row>
    <row r="8980" spans="1:2" x14ac:dyDescent="0.25">
      <c r="A8980" s="277" t="s">
        <v>15901</v>
      </c>
      <c r="B8980" s="278">
        <v>32.68</v>
      </c>
    </row>
    <row r="8981" spans="1:2" x14ac:dyDescent="0.25">
      <c r="A8981" s="277" t="s">
        <v>2550</v>
      </c>
      <c r="B8981" s="278">
        <v>8.2899999999999991</v>
      </c>
    </row>
    <row r="8982" spans="1:2" x14ac:dyDescent="0.25">
      <c r="A8982" s="277" t="s">
        <v>15902</v>
      </c>
      <c r="B8982" s="278">
        <v>8.27</v>
      </c>
    </row>
    <row r="8983" spans="1:2" x14ac:dyDescent="0.25">
      <c r="A8983" s="277" t="s">
        <v>2551</v>
      </c>
      <c r="B8983" s="278">
        <v>1.56</v>
      </c>
    </row>
    <row r="8984" spans="1:2" x14ac:dyDescent="0.25">
      <c r="A8984" s="277" t="s">
        <v>15903</v>
      </c>
      <c r="B8984" s="278">
        <v>1.55</v>
      </c>
    </row>
    <row r="8985" spans="1:2" x14ac:dyDescent="0.25">
      <c r="A8985" s="277" t="s">
        <v>8302</v>
      </c>
      <c r="B8985" s="278">
        <v>2.63</v>
      </c>
    </row>
    <row r="8986" spans="1:2" x14ac:dyDescent="0.25">
      <c r="A8986" s="277" t="s">
        <v>15904</v>
      </c>
      <c r="B8986" s="278">
        <v>2.62</v>
      </c>
    </row>
    <row r="8987" spans="1:2" x14ac:dyDescent="0.25">
      <c r="A8987" s="277" t="s">
        <v>8303</v>
      </c>
      <c r="B8987" s="278">
        <v>1.57</v>
      </c>
    </row>
    <row r="8988" spans="1:2" x14ac:dyDescent="0.25">
      <c r="A8988" s="277" t="s">
        <v>15905</v>
      </c>
      <c r="B8988" s="278">
        <v>1.56</v>
      </c>
    </row>
    <row r="8989" spans="1:2" x14ac:dyDescent="0.25">
      <c r="A8989" s="277" t="s">
        <v>2552</v>
      </c>
      <c r="B8989" s="278">
        <v>80.349999999999994</v>
      </c>
    </row>
    <row r="8990" spans="1:2" x14ac:dyDescent="0.25">
      <c r="A8990" s="277" t="s">
        <v>15906</v>
      </c>
      <c r="B8990" s="278">
        <v>73.459999999999994</v>
      </c>
    </row>
    <row r="8991" spans="1:2" x14ac:dyDescent="0.25">
      <c r="A8991" s="277" t="s">
        <v>2553</v>
      </c>
      <c r="B8991" s="278">
        <v>88.38</v>
      </c>
    </row>
    <row r="8992" spans="1:2" x14ac:dyDescent="0.25">
      <c r="A8992" s="277" t="s">
        <v>15907</v>
      </c>
      <c r="B8992" s="278">
        <v>80.81</v>
      </c>
    </row>
    <row r="8993" spans="1:2" x14ac:dyDescent="0.25">
      <c r="A8993" s="277" t="s">
        <v>2554</v>
      </c>
      <c r="B8993" s="278">
        <v>80.48</v>
      </c>
    </row>
    <row r="8994" spans="1:2" x14ac:dyDescent="0.25">
      <c r="A8994" s="277" t="s">
        <v>15908</v>
      </c>
      <c r="B8994" s="278">
        <v>72.2</v>
      </c>
    </row>
    <row r="8995" spans="1:2" x14ac:dyDescent="0.25">
      <c r="A8995" s="277" t="s">
        <v>2555</v>
      </c>
      <c r="B8995" s="278">
        <v>54.88</v>
      </c>
    </row>
    <row r="8996" spans="1:2" x14ac:dyDescent="0.25">
      <c r="A8996" s="277" t="s">
        <v>15909</v>
      </c>
      <c r="B8996" s="278">
        <v>50.16</v>
      </c>
    </row>
    <row r="8997" spans="1:2" x14ac:dyDescent="0.25">
      <c r="A8997" s="277" t="s">
        <v>2556</v>
      </c>
      <c r="B8997" s="278">
        <v>60.37</v>
      </c>
    </row>
    <row r="8998" spans="1:2" x14ac:dyDescent="0.25">
      <c r="A8998" s="277" t="s">
        <v>15910</v>
      </c>
      <c r="B8998" s="278">
        <v>55.17</v>
      </c>
    </row>
    <row r="8999" spans="1:2" x14ac:dyDescent="0.25">
      <c r="A8999" s="277" t="s">
        <v>2557</v>
      </c>
      <c r="B8999" s="278">
        <v>54.67</v>
      </c>
    </row>
    <row r="9000" spans="1:2" x14ac:dyDescent="0.25">
      <c r="A9000" s="277" t="s">
        <v>15911</v>
      </c>
      <c r="B9000" s="278">
        <v>49.05</v>
      </c>
    </row>
    <row r="9001" spans="1:2" x14ac:dyDescent="0.25">
      <c r="A9001" s="277" t="s">
        <v>8304</v>
      </c>
      <c r="B9001" s="278">
        <v>107.84</v>
      </c>
    </row>
    <row r="9002" spans="1:2" x14ac:dyDescent="0.25">
      <c r="A9002" s="277" t="s">
        <v>15912</v>
      </c>
      <c r="B9002" s="278">
        <v>99.39</v>
      </c>
    </row>
    <row r="9003" spans="1:2" x14ac:dyDescent="0.25">
      <c r="A9003" s="277" t="s">
        <v>2558</v>
      </c>
      <c r="B9003" s="278">
        <v>97.97</v>
      </c>
    </row>
    <row r="9004" spans="1:2" x14ac:dyDescent="0.25">
      <c r="A9004" s="277" t="s">
        <v>15913</v>
      </c>
      <c r="B9004" s="278">
        <v>90.3</v>
      </c>
    </row>
    <row r="9005" spans="1:2" x14ac:dyDescent="0.25">
      <c r="A9005" s="277" t="s">
        <v>2559</v>
      </c>
      <c r="B9005" s="278">
        <v>96.48</v>
      </c>
    </row>
    <row r="9006" spans="1:2" x14ac:dyDescent="0.25">
      <c r="A9006" s="277" t="s">
        <v>15914</v>
      </c>
      <c r="B9006" s="278">
        <v>88.17</v>
      </c>
    </row>
    <row r="9007" spans="1:2" x14ac:dyDescent="0.25">
      <c r="A9007" s="277" t="s">
        <v>8305</v>
      </c>
      <c r="B9007" s="278">
        <v>106.13</v>
      </c>
    </row>
    <row r="9008" spans="1:2" x14ac:dyDescent="0.25">
      <c r="A9008" s="277" t="s">
        <v>15915</v>
      </c>
      <c r="B9008" s="278">
        <v>96.98</v>
      </c>
    </row>
    <row r="9009" spans="1:2" x14ac:dyDescent="0.25">
      <c r="A9009" s="277" t="s">
        <v>8306</v>
      </c>
      <c r="B9009" s="278">
        <v>119.18</v>
      </c>
    </row>
    <row r="9010" spans="1:2" x14ac:dyDescent="0.25">
      <c r="A9010" s="277" t="s">
        <v>15916</v>
      </c>
      <c r="B9010" s="278">
        <v>110.74</v>
      </c>
    </row>
    <row r="9011" spans="1:2" x14ac:dyDescent="0.25">
      <c r="A9011" s="277" t="s">
        <v>8307</v>
      </c>
      <c r="B9011" s="278">
        <v>108.35</v>
      </c>
    </row>
    <row r="9012" spans="1:2" x14ac:dyDescent="0.25">
      <c r="A9012" s="277" t="s">
        <v>15917</v>
      </c>
      <c r="B9012" s="278">
        <v>100.67</v>
      </c>
    </row>
    <row r="9013" spans="1:2" x14ac:dyDescent="0.25">
      <c r="A9013" s="277" t="s">
        <v>8308</v>
      </c>
      <c r="B9013" s="278">
        <v>106.86</v>
      </c>
    </row>
    <row r="9014" spans="1:2" x14ac:dyDescent="0.25">
      <c r="A9014" s="277" t="s">
        <v>15918</v>
      </c>
      <c r="B9014" s="278">
        <v>98.54</v>
      </c>
    </row>
    <row r="9015" spans="1:2" x14ac:dyDescent="0.25">
      <c r="A9015" s="277" t="s">
        <v>8309</v>
      </c>
      <c r="B9015" s="278">
        <v>117.54</v>
      </c>
    </row>
    <row r="9016" spans="1:2" x14ac:dyDescent="0.25">
      <c r="A9016" s="277" t="s">
        <v>15919</v>
      </c>
      <c r="B9016" s="278">
        <v>108.4</v>
      </c>
    </row>
    <row r="9017" spans="1:2" x14ac:dyDescent="0.25">
      <c r="A9017" s="277" t="s">
        <v>8310</v>
      </c>
      <c r="B9017" s="278">
        <v>135.97999999999999</v>
      </c>
    </row>
    <row r="9018" spans="1:2" x14ac:dyDescent="0.25">
      <c r="A9018" s="277" t="s">
        <v>15920</v>
      </c>
      <c r="B9018" s="278">
        <v>127.53</v>
      </c>
    </row>
    <row r="9019" spans="1:2" x14ac:dyDescent="0.25">
      <c r="A9019" s="277" t="s">
        <v>8311</v>
      </c>
      <c r="B9019" s="278">
        <v>123.62</v>
      </c>
    </row>
    <row r="9020" spans="1:2" x14ac:dyDescent="0.25">
      <c r="A9020" s="277" t="s">
        <v>15921</v>
      </c>
      <c r="B9020" s="278">
        <v>115.94</v>
      </c>
    </row>
    <row r="9021" spans="1:2" x14ac:dyDescent="0.25">
      <c r="A9021" s="277" t="s">
        <v>8312</v>
      </c>
      <c r="B9021" s="278">
        <v>126.24</v>
      </c>
    </row>
    <row r="9022" spans="1:2" x14ac:dyDescent="0.25">
      <c r="A9022" s="277" t="s">
        <v>15922</v>
      </c>
      <c r="B9022" s="278">
        <v>117.37</v>
      </c>
    </row>
    <row r="9023" spans="1:2" x14ac:dyDescent="0.25">
      <c r="A9023" s="277" t="s">
        <v>8313</v>
      </c>
      <c r="B9023" s="278">
        <v>134.34</v>
      </c>
    </row>
    <row r="9024" spans="1:2" x14ac:dyDescent="0.25">
      <c r="A9024" s="277" t="s">
        <v>15923</v>
      </c>
      <c r="B9024" s="278">
        <v>125.19</v>
      </c>
    </row>
    <row r="9025" spans="1:2" x14ac:dyDescent="0.25">
      <c r="A9025" s="277" t="s">
        <v>8314</v>
      </c>
      <c r="B9025" s="278">
        <v>85.28</v>
      </c>
    </row>
    <row r="9026" spans="1:2" x14ac:dyDescent="0.25">
      <c r="A9026" s="277" t="s">
        <v>15924</v>
      </c>
      <c r="B9026" s="278">
        <v>78.459999999999994</v>
      </c>
    </row>
    <row r="9027" spans="1:2" x14ac:dyDescent="0.25">
      <c r="A9027" s="277" t="s">
        <v>2560</v>
      </c>
      <c r="B9027" s="278">
        <v>77.53</v>
      </c>
    </row>
    <row r="9028" spans="1:2" x14ac:dyDescent="0.25">
      <c r="A9028" s="277" t="s">
        <v>15925</v>
      </c>
      <c r="B9028" s="278">
        <v>71.33</v>
      </c>
    </row>
    <row r="9029" spans="1:2" x14ac:dyDescent="0.25">
      <c r="A9029" s="277" t="s">
        <v>8315</v>
      </c>
      <c r="B9029" s="278">
        <v>77.930000000000007</v>
      </c>
    </row>
    <row r="9030" spans="1:2" x14ac:dyDescent="0.25">
      <c r="A9030" s="277" t="s">
        <v>15926</v>
      </c>
      <c r="B9030" s="278">
        <v>71.16</v>
      </c>
    </row>
    <row r="9031" spans="1:2" x14ac:dyDescent="0.25">
      <c r="A9031" s="277" t="s">
        <v>2561</v>
      </c>
      <c r="B9031" s="278">
        <v>70.849999999999994</v>
      </c>
    </row>
    <row r="9032" spans="1:2" x14ac:dyDescent="0.25">
      <c r="A9032" s="277" t="s">
        <v>15927</v>
      </c>
      <c r="B9032" s="278">
        <v>64.69</v>
      </c>
    </row>
    <row r="9033" spans="1:2" x14ac:dyDescent="0.25">
      <c r="A9033" s="277" t="s">
        <v>8316</v>
      </c>
      <c r="B9033" s="278">
        <v>90.45</v>
      </c>
    </row>
    <row r="9034" spans="1:2" x14ac:dyDescent="0.25">
      <c r="A9034" s="277" t="s">
        <v>15928</v>
      </c>
      <c r="B9034" s="278">
        <v>83.63</v>
      </c>
    </row>
    <row r="9035" spans="1:2" x14ac:dyDescent="0.25">
      <c r="A9035" s="277" t="s">
        <v>8317</v>
      </c>
      <c r="B9035" s="278">
        <v>82.23</v>
      </c>
    </row>
    <row r="9036" spans="1:2" x14ac:dyDescent="0.25">
      <c r="A9036" s="277" t="s">
        <v>15929</v>
      </c>
      <c r="B9036" s="278">
        <v>76.03</v>
      </c>
    </row>
    <row r="9037" spans="1:2" x14ac:dyDescent="0.25">
      <c r="A9037" s="277" t="s">
        <v>8318</v>
      </c>
      <c r="B9037" s="278">
        <v>83.1</v>
      </c>
    </row>
    <row r="9038" spans="1:2" x14ac:dyDescent="0.25">
      <c r="A9038" s="277" t="s">
        <v>15930</v>
      </c>
      <c r="B9038" s="278">
        <v>76.33</v>
      </c>
    </row>
    <row r="9039" spans="1:2" x14ac:dyDescent="0.25">
      <c r="A9039" s="277" t="s">
        <v>8319</v>
      </c>
      <c r="B9039" s="278">
        <v>75.540000000000006</v>
      </c>
    </row>
    <row r="9040" spans="1:2" x14ac:dyDescent="0.25">
      <c r="A9040" s="277" t="s">
        <v>15931</v>
      </c>
      <c r="B9040" s="278">
        <v>69.39</v>
      </c>
    </row>
    <row r="9041" spans="1:2" x14ac:dyDescent="0.25">
      <c r="A9041" s="277" t="s">
        <v>8320</v>
      </c>
      <c r="B9041" s="278">
        <v>102.42</v>
      </c>
    </row>
    <row r="9042" spans="1:2" x14ac:dyDescent="0.25">
      <c r="A9042" s="277" t="s">
        <v>15932</v>
      </c>
      <c r="B9042" s="278">
        <v>95.6</v>
      </c>
    </row>
    <row r="9043" spans="1:2" x14ac:dyDescent="0.25">
      <c r="A9043" s="277" t="s">
        <v>8321</v>
      </c>
      <c r="B9043" s="278">
        <v>93.11</v>
      </c>
    </row>
    <row r="9044" spans="1:2" x14ac:dyDescent="0.25">
      <c r="A9044" s="277" t="s">
        <v>15933</v>
      </c>
      <c r="B9044" s="278">
        <v>86.91</v>
      </c>
    </row>
    <row r="9045" spans="1:2" x14ac:dyDescent="0.25">
      <c r="A9045" s="277" t="s">
        <v>8322</v>
      </c>
      <c r="B9045" s="278">
        <v>95.07</v>
      </c>
    </row>
    <row r="9046" spans="1:2" x14ac:dyDescent="0.25">
      <c r="A9046" s="277" t="s">
        <v>15934</v>
      </c>
      <c r="B9046" s="278">
        <v>88.3</v>
      </c>
    </row>
    <row r="9047" spans="1:2" x14ac:dyDescent="0.25">
      <c r="A9047" s="277" t="s">
        <v>8323</v>
      </c>
      <c r="B9047" s="278">
        <v>86.42</v>
      </c>
    </row>
    <row r="9048" spans="1:2" x14ac:dyDescent="0.25">
      <c r="A9048" s="277" t="s">
        <v>15935</v>
      </c>
      <c r="B9048" s="278">
        <v>80.27</v>
      </c>
    </row>
    <row r="9049" spans="1:2" x14ac:dyDescent="0.25">
      <c r="A9049" s="277" t="s">
        <v>8324</v>
      </c>
      <c r="B9049" s="278">
        <v>162.69999999999999</v>
      </c>
    </row>
    <row r="9050" spans="1:2" x14ac:dyDescent="0.25">
      <c r="A9050" s="277" t="s">
        <v>15936</v>
      </c>
      <c r="B9050" s="278">
        <v>150.51</v>
      </c>
    </row>
    <row r="9051" spans="1:2" x14ac:dyDescent="0.25">
      <c r="A9051" s="277" t="s">
        <v>8325</v>
      </c>
      <c r="B9051" s="278">
        <v>25.22</v>
      </c>
    </row>
    <row r="9052" spans="1:2" x14ac:dyDescent="0.25">
      <c r="A9052" s="277" t="s">
        <v>15937</v>
      </c>
      <c r="B9052" s="278">
        <v>23.11</v>
      </c>
    </row>
    <row r="9053" spans="1:2" x14ac:dyDescent="0.25">
      <c r="A9053" s="277" t="s">
        <v>2565</v>
      </c>
      <c r="B9053" s="278">
        <v>1101.44</v>
      </c>
    </row>
    <row r="9054" spans="1:2" x14ac:dyDescent="0.25">
      <c r="A9054" s="277" t="s">
        <v>15938</v>
      </c>
      <c r="B9054" s="278">
        <v>1065.3599999999999</v>
      </c>
    </row>
    <row r="9055" spans="1:2" x14ac:dyDescent="0.25">
      <c r="A9055" s="277" t="s">
        <v>2566</v>
      </c>
      <c r="B9055" s="278">
        <v>1460.24</v>
      </c>
    </row>
    <row r="9056" spans="1:2" x14ac:dyDescent="0.25">
      <c r="A9056" s="277" t="s">
        <v>15939</v>
      </c>
      <c r="B9056" s="278">
        <v>1391.98</v>
      </c>
    </row>
    <row r="9057" spans="1:2" x14ac:dyDescent="0.25">
      <c r="A9057" s="277" t="s">
        <v>2567</v>
      </c>
      <c r="B9057" s="278">
        <v>1401.65</v>
      </c>
    </row>
    <row r="9058" spans="1:2" x14ac:dyDescent="0.25">
      <c r="A9058" s="277" t="s">
        <v>15940</v>
      </c>
      <c r="B9058" s="278">
        <v>1333.74</v>
      </c>
    </row>
    <row r="9059" spans="1:2" x14ac:dyDescent="0.25">
      <c r="A9059" s="277" t="s">
        <v>2147</v>
      </c>
      <c r="B9059" s="278">
        <v>5.01</v>
      </c>
    </row>
    <row r="9060" spans="1:2" x14ac:dyDescent="0.25">
      <c r="A9060" s="277" t="s">
        <v>15941</v>
      </c>
      <c r="B9060" s="278">
        <v>4.8099999999999996</v>
      </c>
    </row>
    <row r="9061" spans="1:2" x14ac:dyDescent="0.25">
      <c r="A9061" s="277" t="s">
        <v>2569</v>
      </c>
      <c r="B9061" s="278">
        <v>41.96</v>
      </c>
    </row>
    <row r="9062" spans="1:2" x14ac:dyDescent="0.25">
      <c r="A9062" s="277" t="s">
        <v>15942</v>
      </c>
      <c r="B9062" s="278">
        <v>39.14</v>
      </c>
    </row>
    <row r="9063" spans="1:2" x14ac:dyDescent="0.25">
      <c r="A9063" s="277" t="s">
        <v>8326</v>
      </c>
      <c r="B9063" s="278">
        <v>144.47</v>
      </c>
    </row>
    <row r="9064" spans="1:2" x14ac:dyDescent="0.25">
      <c r="A9064" s="277" t="s">
        <v>15943</v>
      </c>
      <c r="B9064" s="278">
        <v>132.05000000000001</v>
      </c>
    </row>
    <row r="9065" spans="1:2" x14ac:dyDescent="0.25">
      <c r="A9065" s="277" t="s">
        <v>2570</v>
      </c>
      <c r="B9065" s="278">
        <v>207.38</v>
      </c>
    </row>
    <row r="9066" spans="1:2" x14ac:dyDescent="0.25">
      <c r="A9066" s="277" t="s">
        <v>15944</v>
      </c>
      <c r="B9066" s="278">
        <v>192.35</v>
      </c>
    </row>
    <row r="9067" spans="1:2" x14ac:dyDescent="0.25">
      <c r="A9067" s="277" t="s">
        <v>2571</v>
      </c>
      <c r="B9067" s="278">
        <v>207.38</v>
      </c>
    </row>
    <row r="9068" spans="1:2" x14ac:dyDescent="0.25">
      <c r="A9068" s="277" t="s">
        <v>15945</v>
      </c>
      <c r="B9068" s="278">
        <v>192.35</v>
      </c>
    </row>
    <row r="9069" spans="1:2" x14ac:dyDescent="0.25">
      <c r="A9069" s="277" t="s">
        <v>8327</v>
      </c>
      <c r="B9069" s="278">
        <v>531.15</v>
      </c>
    </row>
    <row r="9070" spans="1:2" x14ac:dyDescent="0.25">
      <c r="A9070" s="277" t="s">
        <v>15946</v>
      </c>
      <c r="B9070" s="278">
        <v>482.05</v>
      </c>
    </row>
    <row r="9071" spans="1:2" x14ac:dyDescent="0.25">
      <c r="A9071" s="277" t="s">
        <v>8328</v>
      </c>
      <c r="B9071" s="278">
        <v>502.05</v>
      </c>
    </row>
    <row r="9072" spans="1:2" x14ac:dyDescent="0.25">
      <c r="A9072" s="277" t="s">
        <v>15947</v>
      </c>
      <c r="B9072" s="278">
        <v>454.34</v>
      </c>
    </row>
    <row r="9073" spans="1:2" x14ac:dyDescent="0.25">
      <c r="A9073" s="277" t="s">
        <v>2572</v>
      </c>
      <c r="B9073" s="278">
        <v>61.21</v>
      </c>
    </row>
    <row r="9074" spans="1:2" x14ac:dyDescent="0.25">
      <c r="A9074" s="277" t="s">
        <v>15948</v>
      </c>
      <c r="B9074" s="278">
        <v>60.98</v>
      </c>
    </row>
    <row r="9075" spans="1:2" x14ac:dyDescent="0.25">
      <c r="A9075" s="277" t="s">
        <v>8329</v>
      </c>
      <c r="B9075" s="278">
        <v>94.04</v>
      </c>
    </row>
    <row r="9076" spans="1:2" x14ac:dyDescent="0.25">
      <c r="A9076" s="277" t="s">
        <v>15949</v>
      </c>
      <c r="B9076" s="278">
        <v>89.07</v>
      </c>
    </row>
    <row r="9077" spans="1:2" x14ac:dyDescent="0.25">
      <c r="A9077" s="277" t="s">
        <v>2573</v>
      </c>
      <c r="B9077" s="278">
        <v>77.23</v>
      </c>
    </row>
    <row r="9078" spans="1:2" x14ac:dyDescent="0.25">
      <c r="A9078" s="277" t="s">
        <v>15950</v>
      </c>
      <c r="B9078" s="278">
        <v>77</v>
      </c>
    </row>
    <row r="9079" spans="1:2" x14ac:dyDescent="0.25">
      <c r="A9079" s="277" t="s">
        <v>8330</v>
      </c>
      <c r="B9079" s="278">
        <v>110.06</v>
      </c>
    </row>
    <row r="9080" spans="1:2" x14ac:dyDescent="0.25">
      <c r="A9080" s="277" t="s">
        <v>15951</v>
      </c>
      <c r="B9080" s="278">
        <v>105.09</v>
      </c>
    </row>
    <row r="9081" spans="1:2" x14ac:dyDescent="0.25">
      <c r="A9081" s="277" t="s">
        <v>2574</v>
      </c>
      <c r="B9081" s="278">
        <v>5.76</v>
      </c>
    </row>
    <row r="9082" spans="1:2" x14ac:dyDescent="0.25">
      <c r="A9082" s="277" t="s">
        <v>15952</v>
      </c>
      <c r="B9082" s="278">
        <v>5.4</v>
      </c>
    </row>
    <row r="9083" spans="1:2" x14ac:dyDescent="0.25">
      <c r="A9083" s="277" t="s">
        <v>2575</v>
      </c>
      <c r="B9083" s="278">
        <v>4.3499999999999996</v>
      </c>
    </row>
    <row r="9084" spans="1:2" x14ac:dyDescent="0.25">
      <c r="A9084" s="277" t="s">
        <v>15953</v>
      </c>
      <c r="B9084" s="278">
        <v>4.0599999999999996</v>
      </c>
    </row>
    <row r="9085" spans="1:2" x14ac:dyDescent="0.25">
      <c r="A9085" s="277" t="s">
        <v>2576</v>
      </c>
      <c r="B9085" s="278">
        <v>3.68</v>
      </c>
    </row>
    <row r="9086" spans="1:2" x14ac:dyDescent="0.25">
      <c r="A9086" s="277" t="s">
        <v>15954</v>
      </c>
      <c r="B9086" s="278">
        <v>3.42</v>
      </c>
    </row>
    <row r="9087" spans="1:2" x14ac:dyDescent="0.25">
      <c r="A9087" s="277" t="s">
        <v>2577</v>
      </c>
      <c r="B9087" s="278">
        <v>3.52</v>
      </c>
    </row>
    <row r="9088" spans="1:2" x14ac:dyDescent="0.25">
      <c r="A9088" s="277" t="s">
        <v>15955</v>
      </c>
      <c r="B9088" s="278">
        <v>3.29</v>
      </c>
    </row>
    <row r="9089" spans="1:2" x14ac:dyDescent="0.25">
      <c r="A9089" s="277" t="s">
        <v>2578</v>
      </c>
      <c r="B9089" s="278">
        <v>3.09</v>
      </c>
    </row>
    <row r="9090" spans="1:2" x14ac:dyDescent="0.25">
      <c r="A9090" s="277" t="s">
        <v>15956</v>
      </c>
      <c r="B9090" s="278">
        <v>2.88</v>
      </c>
    </row>
    <row r="9091" spans="1:2" x14ac:dyDescent="0.25">
      <c r="A9091" s="277" t="s">
        <v>2579</v>
      </c>
      <c r="B9091" s="278">
        <v>2.85</v>
      </c>
    </row>
    <row r="9092" spans="1:2" x14ac:dyDescent="0.25">
      <c r="A9092" s="277" t="s">
        <v>15957</v>
      </c>
      <c r="B9092" s="278">
        <v>2.65</v>
      </c>
    </row>
    <row r="9093" spans="1:2" x14ac:dyDescent="0.25">
      <c r="A9093" s="277" t="s">
        <v>8331</v>
      </c>
      <c r="B9093" s="278">
        <v>6.41</v>
      </c>
    </row>
    <row r="9094" spans="1:2" x14ac:dyDescent="0.25">
      <c r="A9094" s="277" t="s">
        <v>15958</v>
      </c>
      <c r="B9094" s="278">
        <v>6</v>
      </c>
    </row>
    <row r="9095" spans="1:2" x14ac:dyDescent="0.25">
      <c r="A9095" s="277" t="s">
        <v>8332</v>
      </c>
      <c r="B9095" s="278">
        <v>4.95</v>
      </c>
    </row>
    <row r="9096" spans="1:2" x14ac:dyDescent="0.25">
      <c r="A9096" s="277" t="s">
        <v>15959</v>
      </c>
      <c r="B9096" s="278">
        <v>4.6100000000000003</v>
      </c>
    </row>
    <row r="9097" spans="1:2" x14ac:dyDescent="0.25">
      <c r="A9097" s="277" t="s">
        <v>8333</v>
      </c>
      <c r="B9097" s="278">
        <v>4.24</v>
      </c>
    </row>
    <row r="9098" spans="1:2" x14ac:dyDescent="0.25">
      <c r="A9098" s="277" t="s">
        <v>15960</v>
      </c>
      <c r="B9098" s="278">
        <v>3.95</v>
      </c>
    </row>
    <row r="9099" spans="1:2" x14ac:dyDescent="0.25">
      <c r="A9099" s="277" t="s">
        <v>8334</v>
      </c>
      <c r="B9099" s="278">
        <v>3.5</v>
      </c>
    </row>
    <row r="9100" spans="1:2" x14ac:dyDescent="0.25">
      <c r="A9100" s="277" t="s">
        <v>15961</v>
      </c>
      <c r="B9100" s="278">
        <v>3.24</v>
      </c>
    </row>
    <row r="9101" spans="1:2" x14ac:dyDescent="0.25">
      <c r="A9101" s="277" t="s">
        <v>8335</v>
      </c>
      <c r="B9101" s="278">
        <v>2.99</v>
      </c>
    </row>
    <row r="9102" spans="1:2" x14ac:dyDescent="0.25">
      <c r="A9102" s="277" t="s">
        <v>15962</v>
      </c>
      <c r="B9102" s="278">
        <v>2.76</v>
      </c>
    </row>
    <row r="9103" spans="1:2" x14ac:dyDescent="0.25">
      <c r="A9103" s="277" t="s">
        <v>8336</v>
      </c>
      <c r="B9103" s="278">
        <v>2.79</v>
      </c>
    </row>
    <row r="9104" spans="1:2" x14ac:dyDescent="0.25">
      <c r="A9104" s="277" t="s">
        <v>15963</v>
      </c>
      <c r="B9104" s="278">
        <v>2.57</v>
      </c>
    </row>
    <row r="9105" spans="1:2" x14ac:dyDescent="0.25">
      <c r="A9105" s="277" t="s">
        <v>8337</v>
      </c>
      <c r="B9105" s="278">
        <v>8.26</v>
      </c>
    </row>
    <row r="9106" spans="1:2" x14ac:dyDescent="0.25">
      <c r="A9106" s="277" t="s">
        <v>15964</v>
      </c>
      <c r="B9106" s="278">
        <v>7.73</v>
      </c>
    </row>
    <row r="9107" spans="1:2" x14ac:dyDescent="0.25">
      <c r="A9107" s="277" t="s">
        <v>8338</v>
      </c>
      <c r="B9107" s="278">
        <v>6.23</v>
      </c>
    </row>
    <row r="9108" spans="1:2" x14ac:dyDescent="0.25">
      <c r="A9108" s="277" t="s">
        <v>15965</v>
      </c>
      <c r="B9108" s="278">
        <v>5.82</v>
      </c>
    </row>
    <row r="9109" spans="1:2" x14ac:dyDescent="0.25">
      <c r="A9109" s="277" t="s">
        <v>8339</v>
      </c>
      <c r="B9109" s="278">
        <v>5.27</v>
      </c>
    </row>
    <row r="9110" spans="1:2" x14ac:dyDescent="0.25">
      <c r="A9110" s="277" t="s">
        <v>15966</v>
      </c>
      <c r="B9110" s="278">
        <v>4.9000000000000004</v>
      </c>
    </row>
    <row r="9111" spans="1:2" x14ac:dyDescent="0.25">
      <c r="A9111" s="277" t="s">
        <v>8340</v>
      </c>
      <c r="B9111" s="278">
        <v>5.04</v>
      </c>
    </row>
    <row r="9112" spans="1:2" x14ac:dyDescent="0.25">
      <c r="A9112" s="277" t="s">
        <v>15967</v>
      </c>
      <c r="B9112" s="278">
        <v>4.71</v>
      </c>
    </row>
    <row r="9113" spans="1:2" x14ac:dyDescent="0.25">
      <c r="A9113" s="277" t="s">
        <v>8341</v>
      </c>
      <c r="B9113" s="278">
        <v>4.43</v>
      </c>
    </row>
    <row r="9114" spans="1:2" x14ac:dyDescent="0.25">
      <c r="A9114" s="277" t="s">
        <v>15968</v>
      </c>
      <c r="B9114" s="278">
        <v>4.13</v>
      </c>
    </row>
    <row r="9115" spans="1:2" x14ac:dyDescent="0.25">
      <c r="A9115" s="277" t="s">
        <v>8342</v>
      </c>
      <c r="B9115" s="278">
        <v>4.08</v>
      </c>
    </row>
    <row r="9116" spans="1:2" x14ac:dyDescent="0.25">
      <c r="A9116" s="277" t="s">
        <v>15969</v>
      </c>
      <c r="B9116" s="278">
        <v>3.8</v>
      </c>
    </row>
    <row r="9117" spans="1:2" x14ac:dyDescent="0.25">
      <c r="A9117" s="277" t="s">
        <v>2580</v>
      </c>
      <c r="B9117" s="278">
        <v>6.68</v>
      </c>
    </row>
    <row r="9118" spans="1:2" x14ac:dyDescent="0.25">
      <c r="A9118" s="277" t="s">
        <v>15970</v>
      </c>
      <c r="B9118" s="278">
        <v>6.08</v>
      </c>
    </row>
    <row r="9119" spans="1:2" x14ac:dyDescent="0.25">
      <c r="A9119" s="277" t="s">
        <v>8343</v>
      </c>
      <c r="B9119" s="278">
        <v>6.1</v>
      </c>
    </row>
    <row r="9120" spans="1:2" x14ac:dyDescent="0.25">
      <c r="A9120" s="277" t="s">
        <v>15971</v>
      </c>
      <c r="B9120" s="278">
        <v>5.52</v>
      </c>
    </row>
    <row r="9121" spans="1:2" x14ac:dyDescent="0.25">
      <c r="A9121" s="277" t="s">
        <v>2581</v>
      </c>
      <c r="B9121" s="278">
        <v>5.54</v>
      </c>
    </row>
    <row r="9122" spans="1:2" x14ac:dyDescent="0.25">
      <c r="A9122" s="277" t="s">
        <v>15972</v>
      </c>
      <c r="B9122" s="278">
        <v>4.97</v>
      </c>
    </row>
    <row r="9123" spans="1:2" x14ac:dyDescent="0.25">
      <c r="A9123" s="277" t="s">
        <v>2582</v>
      </c>
      <c r="B9123" s="278">
        <v>5</v>
      </c>
    </row>
    <row r="9124" spans="1:2" x14ac:dyDescent="0.25">
      <c r="A9124" s="277" t="s">
        <v>15973</v>
      </c>
      <c r="B9124" s="278">
        <v>4.45</v>
      </c>
    </row>
    <row r="9125" spans="1:2" x14ac:dyDescent="0.25">
      <c r="A9125" s="277" t="s">
        <v>2583</v>
      </c>
      <c r="B9125" s="278">
        <v>4.87</v>
      </c>
    </row>
    <row r="9126" spans="1:2" x14ac:dyDescent="0.25">
      <c r="A9126" s="277" t="s">
        <v>15974</v>
      </c>
      <c r="B9126" s="278">
        <v>4.32</v>
      </c>
    </row>
    <row r="9127" spans="1:2" x14ac:dyDescent="0.25">
      <c r="A9127" s="277" t="s">
        <v>2584</v>
      </c>
      <c r="B9127" s="278">
        <v>4.7</v>
      </c>
    </row>
    <row r="9128" spans="1:2" x14ac:dyDescent="0.25">
      <c r="A9128" s="277" t="s">
        <v>15975</v>
      </c>
      <c r="B9128" s="278">
        <v>4.16</v>
      </c>
    </row>
    <row r="9129" spans="1:2" x14ac:dyDescent="0.25">
      <c r="A9129" s="277" t="s">
        <v>2585</v>
      </c>
      <c r="B9129" s="278">
        <v>114.18</v>
      </c>
    </row>
    <row r="9130" spans="1:2" x14ac:dyDescent="0.25">
      <c r="A9130" s="277" t="s">
        <v>15976</v>
      </c>
      <c r="B9130" s="278">
        <v>106.69</v>
      </c>
    </row>
    <row r="9131" spans="1:2" x14ac:dyDescent="0.25">
      <c r="A9131" s="277" t="s">
        <v>2586</v>
      </c>
      <c r="B9131" s="278">
        <v>35.54</v>
      </c>
    </row>
    <row r="9132" spans="1:2" x14ac:dyDescent="0.25">
      <c r="A9132" s="277" t="s">
        <v>15977</v>
      </c>
      <c r="B9132" s="278">
        <v>34.28</v>
      </c>
    </row>
    <row r="9133" spans="1:2" x14ac:dyDescent="0.25">
      <c r="A9133" s="277" t="s">
        <v>2587</v>
      </c>
      <c r="B9133" s="278">
        <v>29.79</v>
      </c>
    </row>
    <row r="9134" spans="1:2" x14ac:dyDescent="0.25">
      <c r="A9134" s="277" t="s">
        <v>15978</v>
      </c>
      <c r="B9134" s="278">
        <v>28.73</v>
      </c>
    </row>
    <row r="9135" spans="1:2" x14ac:dyDescent="0.25">
      <c r="A9135" s="277" t="s">
        <v>2588</v>
      </c>
      <c r="B9135" s="278">
        <v>21.75</v>
      </c>
    </row>
    <row r="9136" spans="1:2" x14ac:dyDescent="0.25">
      <c r="A9136" s="277" t="s">
        <v>15979</v>
      </c>
      <c r="B9136" s="278">
        <v>20.97</v>
      </c>
    </row>
    <row r="9137" spans="1:2" x14ac:dyDescent="0.25">
      <c r="A9137" s="277" t="s">
        <v>2589</v>
      </c>
      <c r="B9137" s="278">
        <v>17.8</v>
      </c>
    </row>
    <row r="9138" spans="1:2" x14ac:dyDescent="0.25">
      <c r="A9138" s="277" t="s">
        <v>15980</v>
      </c>
      <c r="B9138" s="278">
        <v>17.170000000000002</v>
      </c>
    </row>
    <row r="9139" spans="1:2" x14ac:dyDescent="0.25">
      <c r="A9139" s="277" t="s">
        <v>2590</v>
      </c>
      <c r="B9139" s="278">
        <v>17.420000000000002</v>
      </c>
    </row>
    <row r="9140" spans="1:2" x14ac:dyDescent="0.25">
      <c r="A9140" s="277" t="s">
        <v>15981</v>
      </c>
      <c r="B9140" s="278">
        <v>16.8</v>
      </c>
    </row>
    <row r="9141" spans="1:2" x14ac:dyDescent="0.25">
      <c r="A9141" s="277" t="s">
        <v>2591</v>
      </c>
      <c r="B9141" s="278">
        <v>7.77</v>
      </c>
    </row>
    <row r="9142" spans="1:2" x14ac:dyDescent="0.25">
      <c r="A9142" s="277" t="s">
        <v>15982</v>
      </c>
      <c r="B9142" s="278">
        <v>7.49</v>
      </c>
    </row>
    <row r="9143" spans="1:2" x14ac:dyDescent="0.25">
      <c r="A9143" s="277" t="s">
        <v>8344</v>
      </c>
      <c r="B9143" s="278">
        <v>65.75</v>
      </c>
    </row>
    <row r="9144" spans="1:2" x14ac:dyDescent="0.25">
      <c r="A9144" s="277" t="s">
        <v>15983</v>
      </c>
      <c r="B9144" s="278">
        <v>64.319999999999993</v>
      </c>
    </row>
    <row r="9145" spans="1:2" x14ac:dyDescent="0.25">
      <c r="A9145" s="277" t="s">
        <v>8345</v>
      </c>
      <c r="B9145" s="278">
        <v>63.17</v>
      </c>
    </row>
    <row r="9146" spans="1:2" x14ac:dyDescent="0.25">
      <c r="A9146" s="277" t="s">
        <v>15984</v>
      </c>
      <c r="B9146" s="278">
        <v>61.73</v>
      </c>
    </row>
    <row r="9147" spans="1:2" x14ac:dyDescent="0.25">
      <c r="A9147" s="277" t="s">
        <v>2592</v>
      </c>
      <c r="B9147" s="278">
        <v>11.71</v>
      </c>
    </row>
    <row r="9148" spans="1:2" x14ac:dyDescent="0.25">
      <c r="A9148" s="277" t="s">
        <v>15985</v>
      </c>
      <c r="B9148" s="278">
        <v>10.85</v>
      </c>
    </row>
    <row r="9149" spans="1:2" x14ac:dyDescent="0.25">
      <c r="A9149" s="277" t="s">
        <v>2593</v>
      </c>
      <c r="B9149" s="278">
        <v>14.91</v>
      </c>
    </row>
    <row r="9150" spans="1:2" x14ac:dyDescent="0.25">
      <c r="A9150" s="277" t="s">
        <v>15986</v>
      </c>
      <c r="B9150" s="278">
        <v>13.63</v>
      </c>
    </row>
    <row r="9151" spans="1:2" x14ac:dyDescent="0.25">
      <c r="A9151" s="277" t="s">
        <v>2594</v>
      </c>
      <c r="B9151" s="278">
        <v>11.2</v>
      </c>
    </row>
    <row r="9152" spans="1:2" x14ac:dyDescent="0.25">
      <c r="A9152" s="277" t="s">
        <v>15987</v>
      </c>
      <c r="B9152" s="278">
        <v>10.34</v>
      </c>
    </row>
    <row r="9153" spans="1:2" x14ac:dyDescent="0.25">
      <c r="A9153" s="277" t="s">
        <v>2595</v>
      </c>
      <c r="B9153" s="278">
        <v>13.5</v>
      </c>
    </row>
    <row r="9154" spans="1:2" x14ac:dyDescent="0.25">
      <c r="A9154" s="277" t="s">
        <v>15988</v>
      </c>
      <c r="B9154" s="278">
        <v>12.41</v>
      </c>
    </row>
    <row r="9155" spans="1:2" x14ac:dyDescent="0.25">
      <c r="A9155" s="277" t="s">
        <v>2596</v>
      </c>
      <c r="B9155" s="278">
        <v>9.07</v>
      </c>
    </row>
    <row r="9156" spans="1:2" x14ac:dyDescent="0.25">
      <c r="A9156" s="277" t="s">
        <v>15989</v>
      </c>
      <c r="B9156" s="278">
        <v>8.4700000000000006</v>
      </c>
    </row>
    <row r="9157" spans="1:2" x14ac:dyDescent="0.25">
      <c r="A9157" s="277" t="s">
        <v>2597</v>
      </c>
      <c r="B9157" s="278">
        <v>13.55</v>
      </c>
    </row>
    <row r="9158" spans="1:2" x14ac:dyDescent="0.25">
      <c r="A9158" s="277" t="s">
        <v>15990</v>
      </c>
      <c r="B9158" s="278">
        <v>12.36</v>
      </c>
    </row>
    <row r="9159" spans="1:2" x14ac:dyDescent="0.25">
      <c r="A9159" s="277" t="s">
        <v>2598</v>
      </c>
      <c r="B9159" s="278">
        <v>9.9700000000000006</v>
      </c>
    </row>
    <row r="9160" spans="1:2" x14ac:dyDescent="0.25">
      <c r="A9160" s="277" t="s">
        <v>15991</v>
      </c>
      <c r="B9160" s="278">
        <v>9.25</v>
      </c>
    </row>
    <row r="9161" spans="1:2" x14ac:dyDescent="0.25">
      <c r="A9161" s="277" t="s">
        <v>2599</v>
      </c>
      <c r="B9161" s="278">
        <v>8.56</v>
      </c>
    </row>
    <row r="9162" spans="1:2" x14ac:dyDescent="0.25">
      <c r="A9162" s="277" t="s">
        <v>15992</v>
      </c>
      <c r="B9162" s="278">
        <v>7.96</v>
      </c>
    </row>
    <row r="9163" spans="1:2" x14ac:dyDescent="0.25">
      <c r="A9163" s="277" t="s">
        <v>2600</v>
      </c>
      <c r="B9163" s="278">
        <v>4.67</v>
      </c>
    </row>
    <row r="9164" spans="1:2" x14ac:dyDescent="0.25">
      <c r="A9164" s="277" t="s">
        <v>15993</v>
      </c>
      <c r="B9164" s="278">
        <v>4.58</v>
      </c>
    </row>
    <row r="9165" spans="1:2" x14ac:dyDescent="0.25">
      <c r="A9165" s="277" t="s">
        <v>2601</v>
      </c>
      <c r="B9165" s="278">
        <v>8.7799999999999994</v>
      </c>
    </row>
    <row r="9166" spans="1:2" x14ac:dyDescent="0.25">
      <c r="A9166" s="277" t="s">
        <v>15994</v>
      </c>
      <c r="B9166" s="278">
        <v>7.95</v>
      </c>
    </row>
    <row r="9167" spans="1:2" x14ac:dyDescent="0.25">
      <c r="A9167" s="277" t="s">
        <v>2602</v>
      </c>
      <c r="B9167" s="278">
        <v>14.33</v>
      </c>
    </row>
    <row r="9168" spans="1:2" x14ac:dyDescent="0.25">
      <c r="A9168" s="277" t="s">
        <v>15995</v>
      </c>
      <c r="B9168" s="278">
        <v>13.59</v>
      </c>
    </row>
    <row r="9169" spans="1:2" x14ac:dyDescent="0.25">
      <c r="A9169" s="277" t="s">
        <v>2603</v>
      </c>
      <c r="B9169" s="278">
        <v>10.11</v>
      </c>
    </row>
    <row r="9170" spans="1:2" x14ac:dyDescent="0.25">
      <c r="A9170" s="277" t="s">
        <v>15996</v>
      </c>
      <c r="B9170" s="278">
        <v>9.19</v>
      </c>
    </row>
    <row r="9171" spans="1:2" x14ac:dyDescent="0.25">
      <c r="A9171" s="277" t="s">
        <v>2604</v>
      </c>
      <c r="B9171" s="278">
        <v>19.690000000000001</v>
      </c>
    </row>
    <row r="9172" spans="1:2" x14ac:dyDescent="0.25">
      <c r="A9172" s="277" t="s">
        <v>15997</v>
      </c>
      <c r="B9172" s="278">
        <v>17.95</v>
      </c>
    </row>
    <row r="9173" spans="1:2" x14ac:dyDescent="0.25">
      <c r="A9173" s="277" t="s">
        <v>2605</v>
      </c>
      <c r="B9173" s="278">
        <v>30.35</v>
      </c>
    </row>
    <row r="9174" spans="1:2" x14ac:dyDescent="0.25">
      <c r="A9174" s="277" t="s">
        <v>15998</v>
      </c>
      <c r="B9174" s="278">
        <v>28.6</v>
      </c>
    </row>
    <row r="9175" spans="1:2" x14ac:dyDescent="0.25">
      <c r="A9175" s="277" t="s">
        <v>2606</v>
      </c>
      <c r="B9175" s="278">
        <v>5.26</v>
      </c>
    </row>
    <row r="9176" spans="1:2" x14ac:dyDescent="0.25">
      <c r="A9176" s="277" t="s">
        <v>15999</v>
      </c>
      <c r="B9176" s="278">
        <v>4.57</v>
      </c>
    </row>
    <row r="9177" spans="1:2" x14ac:dyDescent="0.25">
      <c r="A9177" s="277" t="s">
        <v>2607</v>
      </c>
      <c r="B9177" s="278">
        <v>5.26</v>
      </c>
    </row>
    <row r="9178" spans="1:2" x14ac:dyDescent="0.25">
      <c r="A9178" s="277" t="s">
        <v>16000</v>
      </c>
      <c r="B9178" s="278">
        <v>4.57</v>
      </c>
    </row>
    <row r="9179" spans="1:2" x14ac:dyDescent="0.25">
      <c r="A9179" s="277" t="s">
        <v>2613</v>
      </c>
      <c r="B9179" s="278">
        <v>18.2</v>
      </c>
    </row>
    <row r="9180" spans="1:2" x14ac:dyDescent="0.25">
      <c r="A9180" s="277" t="s">
        <v>16001</v>
      </c>
      <c r="B9180" s="278">
        <v>17.77</v>
      </c>
    </row>
    <row r="9181" spans="1:2" x14ac:dyDescent="0.25">
      <c r="A9181" s="277" t="s">
        <v>8346</v>
      </c>
      <c r="B9181" s="278">
        <v>102.04</v>
      </c>
    </row>
    <row r="9182" spans="1:2" x14ac:dyDescent="0.25">
      <c r="A9182" s="277" t="s">
        <v>16002</v>
      </c>
      <c r="B9182" s="278">
        <v>102</v>
      </c>
    </row>
    <row r="9183" spans="1:2" x14ac:dyDescent="0.25">
      <c r="A9183" s="277" t="s">
        <v>8347</v>
      </c>
      <c r="B9183" s="278">
        <v>31.27</v>
      </c>
    </row>
    <row r="9184" spans="1:2" x14ac:dyDescent="0.25">
      <c r="A9184" s="277" t="s">
        <v>16003</v>
      </c>
      <c r="B9184" s="278">
        <v>31.27</v>
      </c>
    </row>
    <row r="9185" spans="1:2" x14ac:dyDescent="0.25">
      <c r="A9185" s="277" t="s">
        <v>2608</v>
      </c>
      <c r="B9185" s="278">
        <v>42.3</v>
      </c>
    </row>
    <row r="9186" spans="1:2" x14ac:dyDescent="0.25">
      <c r="A9186" s="277" t="s">
        <v>16004</v>
      </c>
      <c r="B9186" s="278">
        <v>38.75</v>
      </c>
    </row>
    <row r="9187" spans="1:2" x14ac:dyDescent="0.25">
      <c r="A9187" s="277" t="s">
        <v>2609</v>
      </c>
      <c r="B9187" s="278">
        <v>6.4</v>
      </c>
    </row>
    <row r="9188" spans="1:2" x14ac:dyDescent="0.25">
      <c r="A9188" s="277" t="s">
        <v>16005</v>
      </c>
      <c r="B9188" s="278">
        <v>5.55</v>
      </c>
    </row>
    <row r="9189" spans="1:2" x14ac:dyDescent="0.25">
      <c r="A9189" s="277" t="s">
        <v>2610</v>
      </c>
      <c r="B9189" s="278">
        <v>5.76</v>
      </c>
    </row>
    <row r="9190" spans="1:2" x14ac:dyDescent="0.25">
      <c r="A9190" s="277" t="s">
        <v>16006</v>
      </c>
      <c r="B9190" s="278">
        <v>4.99</v>
      </c>
    </row>
    <row r="9191" spans="1:2" x14ac:dyDescent="0.25">
      <c r="A9191" s="277" t="s">
        <v>2611</v>
      </c>
      <c r="B9191" s="278">
        <v>4.4800000000000004</v>
      </c>
    </row>
    <row r="9192" spans="1:2" x14ac:dyDescent="0.25">
      <c r="A9192" s="277" t="s">
        <v>16007</v>
      </c>
      <c r="B9192" s="278">
        <v>3.88</v>
      </c>
    </row>
    <row r="9193" spans="1:2" x14ac:dyDescent="0.25">
      <c r="A9193" s="277" t="s">
        <v>8348</v>
      </c>
      <c r="B9193" s="278">
        <v>2.0499999999999998</v>
      </c>
    </row>
    <row r="9194" spans="1:2" x14ac:dyDescent="0.25">
      <c r="A9194" s="277" t="s">
        <v>16008</v>
      </c>
      <c r="B9194" s="278">
        <v>1.77</v>
      </c>
    </row>
    <row r="9195" spans="1:2" x14ac:dyDescent="0.25">
      <c r="A9195" s="277" t="s">
        <v>8349</v>
      </c>
      <c r="B9195" s="278">
        <v>2.8</v>
      </c>
    </row>
    <row r="9196" spans="1:2" x14ac:dyDescent="0.25">
      <c r="A9196" s="277" t="s">
        <v>16009</v>
      </c>
      <c r="B9196" s="278">
        <v>2.8</v>
      </c>
    </row>
    <row r="9197" spans="1:2" x14ac:dyDescent="0.25">
      <c r="A9197" s="277" t="s">
        <v>8350</v>
      </c>
      <c r="B9197" s="278">
        <v>5.6</v>
      </c>
    </row>
    <row r="9198" spans="1:2" x14ac:dyDescent="0.25">
      <c r="A9198" s="277" t="s">
        <v>16010</v>
      </c>
      <c r="B9198" s="278">
        <v>5.6</v>
      </c>
    </row>
    <row r="9199" spans="1:2" x14ac:dyDescent="0.25">
      <c r="A9199" s="277" t="s">
        <v>8351</v>
      </c>
      <c r="B9199" s="278">
        <v>8.4</v>
      </c>
    </row>
    <row r="9200" spans="1:2" x14ac:dyDescent="0.25">
      <c r="A9200" s="277" t="s">
        <v>16011</v>
      </c>
      <c r="B9200" s="278">
        <v>8.4</v>
      </c>
    </row>
    <row r="9201" spans="1:2" x14ac:dyDescent="0.25">
      <c r="A9201" s="277" t="s">
        <v>8352</v>
      </c>
      <c r="B9201" s="278">
        <v>11.2</v>
      </c>
    </row>
    <row r="9202" spans="1:2" x14ac:dyDescent="0.25">
      <c r="A9202" s="277" t="s">
        <v>16012</v>
      </c>
      <c r="B9202" s="278">
        <v>11.2</v>
      </c>
    </row>
    <row r="9203" spans="1:2" x14ac:dyDescent="0.25">
      <c r="A9203" s="277" t="s">
        <v>8353</v>
      </c>
      <c r="B9203" s="278">
        <v>17.5</v>
      </c>
    </row>
    <row r="9204" spans="1:2" x14ac:dyDescent="0.25">
      <c r="A9204" s="277" t="s">
        <v>16013</v>
      </c>
      <c r="B9204" s="278">
        <v>17.5</v>
      </c>
    </row>
    <row r="9205" spans="1:2" x14ac:dyDescent="0.25">
      <c r="A9205" s="277" t="s">
        <v>8354</v>
      </c>
      <c r="B9205" s="278">
        <v>19.690000000000001</v>
      </c>
    </row>
    <row r="9206" spans="1:2" x14ac:dyDescent="0.25">
      <c r="A9206" s="277" t="s">
        <v>16014</v>
      </c>
      <c r="B9206" s="278">
        <v>18.53</v>
      </c>
    </row>
    <row r="9207" spans="1:2" x14ac:dyDescent="0.25">
      <c r="A9207" s="277" t="s">
        <v>2629</v>
      </c>
      <c r="B9207" s="278">
        <v>6.4</v>
      </c>
    </row>
    <row r="9208" spans="1:2" x14ac:dyDescent="0.25">
      <c r="A9208" s="277" t="s">
        <v>16015</v>
      </c>
      <c r="B9208" s="278">
        <v>5.55</v>
      </c>
    </row>
    <row r="9209" spans="1:2" x14ac:dyDescent="0.25">
      <c r="A9209" s="277" t="s">
        <v>8355</v>
      </c>
      <c r="B9209" s="278">
        <v>0.64</v>
      </c>
    </row>
    <row r="9210" spans="1:2" x14ac:dyDescent="0.25">
      <c r="A9210" s="277" t="s">
        <v>16016</v>
      </c>
      <c r="B9210" s="278">
        <v>0.55000000000000004</v>
      </c>
    </row>
    <row r="9211" spans="1:2" x14ac:dyDescent="0.25">
      <c r="A9211" s="277" t="s">
        <v>2612</v>
      </c>
      <c r="B9211" s="278">
        <v>20</v>
      </c>
    </row>
    <row r="9212" spans="1:2" x14ac:dyDescent="0.25">
      <c r="A9212" s="277" t="s">
        <v>16017</v>
      </c>
      <c r="B9212" s="278">
        <v>20</v>
      </c>
    </row>
    <row r="9213" spans="1:2" x14ac:dyDescent="0.25">
      <c r="A9213" s="277" t="s">
        <v>2614</v>
      </c>
      <c r="B9213" s="278">
        <v>9</v>
      </c>
    </row>
    <row r="9214" spans="1:2" x14ac:dyDescent="0.25">
      <c r="A9214" s="277" t="s">
        <v>16018</v>
      </c>
      <c r="B9214" s="278">
        <v>9</v>
      </c>
    </row>
    <row r="9215" spans="1:2" x14ac:dyDescent="0.25">
      <c r="A9215" s="277" t="s">
        <v>2615</v>
      </c>
      <c r="B9215" s="278">
        <v>10</v>
      </c>
    </row>
    <row r="9216" spans="1:2" x14ac:dyDescent="0.25">
      <c r="A9216" s="277" t="s">
        <v>16019</v>
      </c>
      <c r="B9216" s="278">
        <v>10</v>
      </c>
    </row>
    <row r="9217" spans="1:2" x14ac:dyDescent="0.25">
      <c r="A9217" s="277" t="s">
        <v>8356</v>
      </c>
      <c r="B9217" s="278">
        <v>3</v>
      </c>
    </row>
    <row r="9218" spans="1:2" x14ac:dyDescent="0.25">
      <c r="A9218" s="277" t="s">
        <v>16020</v>
      </c>
      <c r="B9218" s="278">
        <v>3</v>
      </c>
    </row>
    <row r="9219" spans="1:2" x14ac:dyDescent="0.25">
      <c r="A9219" s="277" t="s">
        <v>8357</v>
      </c>
      <c r="B9219" s="278">
        <v>3</v>
      </c>
    </row>
    <row r="9220" spans="1:2" x14ac:dyDescent="0.25">
      <c r="A9220" s="277" t="s">
        <v>16021</v>
      </c>
      <c r="B9220" s="278">
        <v>3</v>
      </c>
    </row>
    <row r="9221" spans="1:2" x14ac:dyDescent="0.25">
      <c r="A9221" s="277" t="s">
        <v>8358</v>
      </c>
      <c r="B9221" s="278">
        <v>280</v>
      </c>
    </row>
    <row r="9222" spans="1:2" x14ac:dyDescent="0.25">
      <c r="A9222" s="277" t="s">
        <v>16022</v>
      </c>
      <c r="B9222" s="278">
        <v>280</v>
      </c>
    </row>
    <row r="9223" spans="1:2" x14ac:dyDescent="0.25">
      <c r="A9223" s="277" t="s">
        <v>8359</v>
      </c>
      <c r="B9223" s="278">
        <v>350</v>
      </c>
    </row>
    <row r="9224" spans="1:2" x14ac:dyDescent="0.25">
      <c r="A9224" s="277" t="s">
        <v>16023</v>
      </c>
      <c r="B9224" s="278">
        <v>350</v>
      </c>
    </row>
    <row r="9225" spans="1:2" x14ac:dyDescent="0.25">
      <c r="A9225" s="277" t="s">
        <v>8360</v>
      </c>
      <c r="B9225" s="278">
        <v>380</v>
      </c>
    </row>
    <row r="9226" spans="1:2" x14ac:dyDescent="0.25">
      <c r="A9226" s="277" t="s">
        <v>16024</v>
      </c>
      <c r="B9226" s="278">
        <v>380</v>
      </c>
    </row>
    <row r="9227" spans="1:2" x14ac:dyDescent="0.25">
      <c r="A9227" s="277" t="s">
        <v>8361</v>
      </c>
      <c r="B9227" s="278">
        <v>2.5</v>
      </c>
    </row>
    <row r="9228" spans="1:2" x14ac:dyDescent="0.25">
      <c r="A9228" s="277" t="s">
        <v>16025</v>
      </c>
      <c r="B9228" s="278">
        <v>2.5</v>
      </c>
    </row>
    <row r="9229" spans="1:2" x14ac:dyDescent="0.25">
      <c r="A9229" s="277" t="s">
        <v>8362</v>
      </c>
      <c r="B9229" s="278">
        <v>4.5</v>
      </c>
    </row>
    <row r="9230" spans="1:2" x14ac:dyDescent="0.25">
      <c r="A9230" s="277" t="s">
        <v>16026</v>
      </c>
      <c r="B9230" s="278">
        <v>4.5</v>
      </c>
    </row>
    <row r="9231" spans="1:2" x14ac:dyDescent="0.25">
      <c r="A9231" s="277" t="s">
        <v>8363</v>
      </c>
      <c r="B9231" s="278">
        <v>14</v>
      </c>
    </row>
    <row r="9232" spans="1:2" x14ac:dyDescent="0.25">
      <c r="A9232" s="277" t="s">
        <v>16027</v>
      </c>
      <c r="B9232" s="278">
        <v>14</v>
      </c>
    </row>
    <row r="9233" spans="1:2" x14ac:dyDescent="0.25">
      <c r="A9233" s="277" t="s">
        <v>8364</v>
      </c>
      <c r="B9233" s="278">
        <v>12</v>
      </c>
    </row>
    <row r="9234" spans="1:2" x14ac:dyDescent="0.25">
      <c r="A9234" s="277" t="s">
        <v>16028</v>
      </c>
      <c r="B9234" s="278">
        <v>12</v>
      </c>
    </row>
    <row r="9235" spans="1:2" x14ac:dyDescent="0.25">
      <c r="A9235" s="277" t="s">
        <v>8365</v>
      </c>
      <c r="B9235" s="278">
        <v>24</v>
      </c>
    </row>
    <row r="9236" spans="1:2" x14ac:dyDescent="0.25">
      <c r="A9236" s="277" t="s">
        <v>16029</v>
      </c>
      <c r="B9236" s="278">
        <v>24</v>
      </c>
    </row>
    <row r="9237" spans="1:2" x14ac:dyDescent="0.25">
      <c r="A9237" s="277" t="s">
        <v>8366</v>
      </c>
      <c r="B9237" s="278">
        <v>28</v>
      </c>
    </row>
    <row r="9238" spans="1:2" x14ac:dyDescent="0.25">
      <c r="A9238" s="277" t="s">
        <v>16030</v>
      </c>
      <c r="B9238" s="278">
        <v>28</v>
      </c>
    </row>
    <row r="9239" spans="1:2" x14ac:dyDescent="0.25">
      <c r="A9239" s="277" t="s">
        <v>8367</v>
      </c>
      <c r="B9239" s="278">
        <v>13.2</v>
      </c>
    </row>
    <row r="9240" spans="1:2" x14ac:dyDescent="0.25">
      <c r="A9240" s="277" t="s">
        <v>16031</v>
      </c>
      <c r="B9240" s="278">
        <v>13.2</v>
      </c>
    </row>
    <row r="9241" spans="1:2" x14ac:dyDescent="0.25">
      <c r="A9241" s="277" t="s">
        <v>8368</v>
      </c>
      <c r="B9241" s="278">
        <v>42</v>
      </c>
    </row>
    <row r="9242" spans="1:2" x14ac:dyDescent="0.25">
      <c r="A9242" s="277" t="s">
        <v>16032</v>
      </c>
      <c r="B9242" s="278">
        <v>42</v>
      </c>
    </row>
    <row r="9243" spans="1:2" x14ac:dyDescent="0.25">
      <c r="A9243" s="277" t="s">
        <v>8369</v>
      </c>
      <c r="B9243" s="278">
        <v>8</v>
      </c>
    </row>
    <row r="9244" spans="1:2" x14ac:dyDescent="0.25">
      <c r="A9244" s="277" t="s">
        <v>16033</v>
      </c>
      <c r="B9244" s="278">
        <v>8</v>
      </c>
    </row>
    <row r="9245" spans="1:2" x14ac:dyDescent="0.25">
      <c r="A9245" s="277" t="s">
        <v>8370</v>
      </c>
      <c r="B9245" s="278">
        <v>17.600000000000001</v>
      </c>
    </row>
    <row r="9246" spans="1:2" x14ac:dyDescent="0.25">
      <c r="A9246" s="277" t="s">
        <v>16034</v>
      </c>
      <c r="B9246" s="278">
        <v>17.600000000000001</v>
      </c>
    </row>
    <row r="9247" spans="1:2" x14ac:dyDescent="0.25">
      <c r="A9247" s="277" t="s">
        <v>8371</v>
      </c>
      <c r="B9247" s="278">
        <v>27.5</v>
      </c>
    </row>
    <row r="9248" spans="1:2" x14ac:dyDescent="0.25">
      <c r="A9248" s="277" t="s">
        <v>16035</v>
      </c>
      <c r="B9248" s="278">
        <v>27.5</v>
      </c>
    </row>
    <row r="9249" spans="1:2" x14ac:dyDescent="0.25">
      <c r="A9249" s="277" t="s">
        <v>8372</v>
      </c>
      <c r="B9249" s="278">
        <v>27.5</v>
      </c>
    </row>
    <row r="9250" spans="1:2" x14ac:dyDescent="0.25">
      <c r="A9250" s="277" t="s">
        <v>16036</v>
      </c>
      <c r="B9250" s="278">
        <v>27.5</v>
      </c>
    </row>
    <row r="9251" spans="1:2" x14ac:dyDescent="0.25">
      <c r="A9251" s="277" t="s">
        <v>8373</v>
      </c>
      <c r="B9251" s="278">
        <v>27.5</v>
      </c>
    </row>
    <row r="9252" spans="1:2" x14ac:dyDescent="0.25">
      <c r="A9252" s="277" t="s">
        <v>16037</v>
      </c>
      <c r="B9252" s="278">
        <v>27.5</v>
      </c>
    </row>
    <row r="9253" spans="1:2" x14ac:dyDescent="0.25">
      <c r="A9253" s="277" t="s">
        <v>8374</v>
      </c>
      <c r="B9253" s="278">
        <v>27.5</v>
      </c>
    </row>
    <row r="9254" spans="1:2" x14ac:dyDescent="0.25">
      <c r="A9254" s="277" t="s">
        <v>16038</v>
      </c>
      <c r="B9254" s="278">
        <v>27.5</v>
      </c>
    </row>
    <row r="9255" spans="1:2" x14ac:dyDescent="0.25">
      <c r="A9255" s="277" t="s">
        <v>2616</v>
      </c>
      <c r="B9255" s="278">
        <v>124.28</v>
      </c>
    </row>
    <row r="9256" spans="1:2" x14ac:dyDescent="0.25">
      <c r="A9256" s="277" t="s">
        <v>16039</v>
      </c>
      <c r="B9256" s="278">
        <v>117.78</v>
      </c>
    </row>
    <row r="9257" spans="1:2" x14ac:dyDescent="0.25">
      <c r="A9257" s="277" t="s">
        <v>2617</v>
      </c>
      <c r="B9257" s="278">
        <v>219.57</v>
      </c>
    </row>
    <row r="9258" spans="1:2" x14ac:dyDescent="0.25">
      <c r="A9258" s="277" t="s">
        <v>16040</v>
      </c>
      <c r="B9258" s="278">
        <v>207.21</v>
      </c>
    </row>
    <row r="9259" spans="1:2" x14ac:dyDescent="0.25">
      <c r="A9259" s="277" t="s">
        <v>8375</v>
      </c>
      <c r="B9259" s="278">
        <v>420</v>
      </c>
    </row>
    <row r="9260" spans="1:2" x14ac:dyDescent="0.25">
      <c r="A9260" s="277" t="s">
        <v>16041</v>
      </c>
      <c r="B9260" s="278">
        <v>420</v>
      </c>
    </row>
    <row r="9261" spans="1:2" x14ac:dyDescent="0.25">
      <c r="A9261" s="277" t="s">
        <v>8376</v>
      </c>
      <c r="B9261" s="278">
        <v>860.83</v>
      </c>
    </row>
    <row r="9262" spans="1:2" x14ac:dyDescent="0.25">
      <c r="A9262" s="277" t="s">
        <v>16042</v>
      </c>
      <c r="B9262" s="278">
        <v>860.83</v>
      </c>
    </row>
    <row r="9263" spans="1:2" x14ac:dyDescent="0.25">
      <c r="A9263" s="277" t="s">
        <v>2618</v>
      </c>
      <c r="B9263" s="278">
        <v>457.25</v>
      </c>
    </row>
    <row r="9264" spans="1:2" x14ac:dyDescent="0.25">
      <c r="A9264" s="277" t="s">
        <v>16043</v>
      </c>
      <c r="B9264" s="278">
        <v>436.23</v>
      </c>
    </row>
    <row r="9265" spans="1:2" x14ac:dyDescent="0.25">
      <c r="A9265" s="277" t="s">
        <v>2619</v>
      </c>
      <c r="B9265" s="278">
        <v>35.770000000000003</v>
      </c>
    </row>
    <row r="9266" spans="1:2" x14ac:dyDescent="0.25">
      <c r="A9266" s="277" t="s">
        <v>16044</v>
      </c>
      <c r="B9266" s="278">
        <v>33.57</v>
      </c>
    </row>
    <row r="9267" spans="1:2" x14ac:dyDescent="0.25">
      <c r="A9267" s="277" t="s">
        <v>2620</v>
      </c>
      <c r="B9267" s="278">
        <v>67.209999999999994</v>
      </c>
    </row>
    <row r="9268" spans="1:2" x14ac:dyDescent="0.25">
      <c r="A9268" s="277" t="s">
        <v>16045</v>
      </c>
      <c r="B9268" s="278">
        <v>62.58</v>
      </c>
    </row>
    <row r="9269" spans="1:2" x14ac:dyDescent="0.25">
      <c r="A9269" s="277" t="s">
        <v>2622</v>
      </c>
      <c r="B9269" s="278">
        <v>325.8</v>
      </c>
    </row>
    <row r="9270" spans="1:2" x14ac:dyDescent="0.25">
      <c r="A9270" s="277" t="s">
        <v>16046</v>
      </c>
      <c r="B9270" s="278">
        <v>306.70999999999998</v>
      </c>
    </row>
    <row r="9271" spans="1:2" x14ac:dyDescent="0.25">
      <c r="A9271" s="277" t="s">
        <v>8377</v>
      </c>
      <c r="B9271" s="278">
        <v>56.46</v>
      </c>
    </row>
    <row r="9272" spans="1:2" x14ac:dyDescent="0.25">
      <c r="A9272" s="277" t="s">
        <v>16047</v>
      </c>
      <c r="B9272" s="278">
        <v>49.62</v>
      </c>
    </row>
    <row r="9273" spans="1:2" x14ac:dyDescent="0.25">
      <c r="A9273" s="277" t="s">
        <v>8378</v>
      </c>
      <c r="B9273" s="278">
        <v>65.459999999999994</v>
      </c>
    </row>
    <row r="9274" spans="1:2" x14ac:dyDescent="0.25">
      <c r="A9274" s="277" t="s">
        <v>16048</v>
      </c>
      <c r="B9274" s="278">
        <v>61.29</v>
      </c>
    </row>
    <row r="9275" spans="1:2" x14ac:dyDescent="0.25">
      <c r="A9275" s="277" t="s">
        <v>8379</v>
      </c>
      <c r="B9275" s="278">
        <v>99.03</v>
      </c>
    </row>
    <row r="9276" spans="1:2" x14ac:dyDescent="0.25">
      <c r="A9276" s="277" t="s">
        <v>16049</v>
      </c>
      <c r="B9276" s="278">
        <v>90.98</v>
      </c>
    </row>
    <row r="9277" spans="1:2" x14ac:dyDescent="0.25">
      <c r="A9277" s="277" t="s">
        <v>8380</v>
      </c>
      <c r="B9277" s="278">
        <v>74.89</v>
      </c>
    </row>
    <row r="9278" spans="1:2" x14ac:dyDescent="0.25">
      <c r="A9278" s="277" t="s">
        <v>16050</v>
      </c>
      <c r="B9278" s="278">
        <v>69.67</v>
      </c>
    </row>
    <row r="9279" spans="1:2" x14ac:dyDescent="0.25">
      <c r="A9279" s="277" t="s">
        <v>8381</v>
      </c>
      <c r="B9279" s="278">
        <v>5.32</v>
      </c>
    </row>
    <row r="9280" spans="1:2" x14ac:dyDescent="0.25">
      <c r="A9280" s="277" t="s">
        <v>16051</v>
      </c>
      <c r="B9280" s="278">
        <v>4.8600000000000003</v>
      </c>
    </row>
    <row r="9281" spans="1:2" x14ac:dyDescent="0.25">
      <c r="A9281" s="277" t="s">
        <v>8382</v>
      </c>
      <c r="B9281" s="278">
        <v>5.48</v>
      </c>
    </row>
    <row r="9282" spans="1:2" x14ac:dyDescent="0.25">
      <c r="A9282" s="277" t="s">
        <v>16052</v>
      </c>
      <c r="B9282" s="278">
        <v>5.0199999999999996</v>
      </c>
    </row>
    <row r="9283" spans="1:2" x14ac:dyDescent="0.25">
      <c r="A9283" s="277" t="s">
        <v>8383</v>
      </c>
      <c r="B9283" s="278">
        <v>64.56</v>
      </c>
    </row>
    <row r="9284" spans="1:2" x14ac:dyDescent="0.25">
      <c r="A9284" s="277" t="s">
        <v>16053</v>
      </c>
      <c r="B9284" s="278">
        <v>62.77</v>
      </c>
    </row>
    <row r="9285" spans="1:2" x14ac:dyDescent="0.25">
      <c r="A9285" s="277" t="s">
        <v>2621</v>
      </c>
      <c r="B9285" s="278">
        <v>175.05</v>
      </c>
    </row>
    <row r="9286" spans="1:2" x14ac:dyDescent="0.25">
      <c r="A9286" s="277" t="s">
        <v>16054</v>
      </c>
      <c r="B9286" s="278">
        <v>154.80000000000001</v>
      </c>
    </row>
    <row r="9287" spans="1:2" x14ac:dyDescent="0.25">
      <c r="A9287" s="277" t="s">
        <v>8384</v>
      </c>
      <c r="B9287" s="278">
        <v>207.89</v>
      </c>
    </row>
    <row r="9288" spans="1:2" x14ac:dyDescent="0.25">
      <c r="A9288" s="277" t="s">
        <v>16055</v>
      </c>
      <c r="B9288" s="278">
        <v>183.87</v>
      </c>
    </row>
    <row r="9289" spans="1:2" x14ac:dyDescent="0.25">
      <c r="A9289" s="277" t="s">
        <v>8385</v>
      </c>
      <c r="B9289" s="278">
        <v>167.44</v>
      </c>
    </row>
    <row r="9290" spans="1:2" x14ac:dyDescent="0.25">
      <c r="A9290" s="277" t="s">
        <v>16056</v>
      </c>
      <c r="B9290" s="278">
        <v>148.21</v>
      </c>
    </row>
    <row r="9291" spans="1:2" x14ac:dyDescent="0.25">
      <c r="A9291" s="277" t="s">
        <v>8386</v>
      </c>
      <c r="B9291" s="278">
        <v>188.68</v>
      </c>
    </row>
    <row r="9292" spans="1:2" x14ac:dyDescent="0.25">
      <c r="A9292" s="277" t="s">
        <v>16057</v>
      </c>
      <c r="B9292" s="278">
        <v>166.92</v>
      </c>
    </row>
    <row r="9293" spans="1:2" x14ac:dyDescent="0.25">
      <c r="A9293" s="277" t="s">
        <v>8387</v>
      </c>
      <c r="B9293" s="278">
        <v>275.88</v>
      </c>
    </row>
    <row r="9294" spans="1:2" x14ac:dyDescent="0.25">
      <c r="A9294" s="277" t="s">
        <v>16058</v>
      </c>
      <c r="B9294" s="278">
        <v>272.75</v>
      </c>
    </row>
    <row r="9295" spans="1:2" x14ac:dyDescent="0.25">
      <c r="A9295" s="277" t="s">
        <v>2623</v>
      </c>
      <c r="B9295" s="278">
        <v>2.0499999999999998</v>
      </c>
    </row>
    <row r="9296" spans="1:2" x14ac:dyDescent="0.25">
      <c r="A9296" s="277" t="s">
        <v>16059</v>
      </c>
      <c r="B9296" s="278">
        <v>1.77</v>
      </c>
    </row>
    <row r="9297" spans="1:2" x14ac:dyDescent="0.25">
      <c r="A9297" s="277" t="s">
        <v>2624</v>
      </c>
      <c r="B9297" s="278">
        <v>1.28</v>
      </c>
    </row>
    <row r="9298" spans="1:2" x14ac:dyDescent="0.25">
      <c r="A9298" s="277" t="s">
        <v>16060</v>
      </c>
      <c r="B9298" s="278">
        <v>1.1100000000000001</v>
      </c>
    </row>
    <row r="9299" spans="1:2" x14ac:dyDescent="0.25">
      <c r="A9299" s="277" t="s">
        <v>2625</v>
      </c>
      <c r="B9299" s="278">
        <v>1.92</v>
      </c>
    </row>
    <row r="9300" spans="1:2" x14ac:dyDescent="0.25">
      <c r="A9300" s="277" t="s">
        <v>16061</v>
      </c>
      <c r="B9300" s="278">
        <v>1.66</v>
      </c>
    </row>
    <row r="9301" spans="1:2" x14ac:dyDescent="0.25">
      <c r="A9301" s="277" t="s">
        <v>8390</v>
      </c>
      <c r="B9301" s="278">
        <v>17.8</v>
      </c>
    </row>
    <row r="9302" spans="1:2" x14ac:dyDescent="0.25">
      <c r="A9302" s="277" t="s">
        <v>16062</v>
      </c>
      <c r="B9302" s="278">
        <v>17.37</v>
      </c>
    </row>
    <row r="9303" spans="1:2" x14ac:dyDescent="0.25">
      <c r="A9303" s="277" t="s">
        <v>8391</v>
      </c>
      <c r="B9303" s="278">
        <v>18.71</v>
      </c>
    </row>
    <row r="9304" spans="1:2" x14ac:dyDescent="0.25">
      <c r="A9304" s="277" t="s">
        <v>16063</v>
      </c>
      <c r="B9304" s="278">
        <v>18.28</v>
      </c>
    </row>
    <row r="9305" spans="1:2" x14ac:dyDescent="0.25">
      <c r="A9305" s="277" t="s">
        <v>8392</v>
      </c>
      <c r="B9305" s="278">
        <v>31.54</v>
      </c>
    </row>
    <row r="9306" spans="1:2" x14ac:dyDescent="0.25">
      <c r="A9306" s="277" t="s">
        <v>16064</v>
      </c>
      <c r="B9306" s="278">
        <v>31.11</v>
      </c>
    </row>
    <row r="9307" spans="1:2" x14ac:dyDescent="0.25">
      <c r="A9307" s="277" t="s">
        <v>2654</v>
      </c>
      <c r="B9307" s="278">
        <v>2.56</v>
      </c>
    </row>
    <row r="9308" spans="1:2" x14ac:dyDescent="0.25">
      <c r="A9308" s="277" t="s">
        <v>16065</v>
      </c>
      <c r="B9308" s="278">
        <v>2.2200000000000002</v>
      </c>
    </row>
    <row r="9309" spans="1:2" x14ac:dyDescent="0.25">
      <c r="A9309" s="277" t="s">
        <v>2626</v>
      </c>
      <c r="B9309" s="278">
        <v>5151.0200000000004</v>
      </c>
    </row>
    <row r="9310" spans="1:2" x14ac:dyDescent="0.25">
      <c r="A9310" s="277" t="s">
        <v>16066</v>
      </c>
      <c r="B9310" s="278">
        <v>4465.76</v>
      </c>
    </row>
    <row r="9311" spans="1:2" x14ac:dyDescent="0.25">
      <c r="A9311" s="277" t="s">
        <v>2627</v>
      </c>
      <c r="B9311" s="278">
        <v>3.2</v>
      </c>
    </row>
    <row r="9312" spans="1:2" x14ac:dyDescent="0.25">
      <c r="A9312" s="277" t="s">
        <v>16067</v>
      </c>
      <c r="B9312" s="278">
        <v>2.77</v>
      </c>
    </row>
    <row r="9313" spans="1:2" x14ac:dyDescent="0.25">
      <c r="A9313" s="277" t="s">
        <v>2630</v>
      </c>
      <c r="B9313" s="278">
        <v>115.87</v>
      </c>
    </row>
    <row r="9314" spans="1:2" x14ac:dyDescent="0.25">
      <c r="A9314" s="277" t="s">
        <v>16068</v>
      </c>
      <c r="B9314" s="278">
        <v>110.45</v>
      </c>
    </row>
    <row r="9315" spans="1:2" x14ac:dyDescent="0.25">
      <c r="A9315" s="277" t="s">
        <v>2631</v>
      </c>
      <c r="B9315" s="278">
        <v>3166.92</v>
      </c>
    </row>
    <row r="9316" spans="1:2" x14ac:dyDescent="0.25">
      <c r="A9316" s="277" t="s">
        <v>16069</v>
      </c>
      <c r="B9316" s="278">
        <v>2970.33</v>
      </c>
    </row>
    <row r="9317" spans="1:2" x14ac:dyDescent="0.25">
      <c r="A9317" s="277" t="s">
        <v>2638</v>
      </c>
      <c r="B9317" s="278">
        <v>20.5</v>
      </c>
    </row>
    <row r="9318" spans="1:2" x14ac:dyDescent="0.25">
      <c r="A9318" s="277" t="s">
        <v>16070</v>
      </c>
      <c r="B9318" s="278">
        <v>17.760000000000002</v>
      </c>
    </row>
    <row r="9319" spans="1:2" x14ac:dyDescent="0.25">
      <c r="A9319" s="277" t="s">
        <v>2639</v>
      </c>
      <c r="B9319" s="278">
        <v>20.5</v>
      </c>
    </row>
    <row r="9320" spans="1:2" x14ac:dyDescent="0.25">
      <c r="A9320" s="277" t="s">
        <v>16071</v>
      </c>
      <c r="B9320" s="278">
        <v>17.760000000000002</v>
      </c>
    </row>
    <row r="9321" spans="1:2" x14ac:dyDescent="0.25">
      <c r="A9321" s="277" t="s">
        <v>2640</v>
      </c>
      <c r="B9321" s="278">
        <v>20.5</v>
      </c>
    </row>
    <row r="9322" spans="1:2" x14ac:dyDescent="0.25">
      <c r="A9322" s="277" t="s">
        <v>16072</v>
      </c>
      <c r="B9322" s="278">
        <v>17.760000000000002</v>
      </c>
    </row>
    <row r="9323" spans="1:2" x14ac:dyDescent="0.25">
      <c r="A9323" s="277" t="s">
        <v>2641</v>
      </c>
      <c r="B9323" s="278">
        <v>20.5</v>
      </c>
    </row>
    <row r="9324" spans="1:2" x14ac:dyDescent="0.25">
      <c r="A9324" s="277" t="s">
        <v>16073</v>
      </c>
      <c r="B9324" s="278">
        <v>17.760000000000002</v>
      </c>
    </row>
    <row r="9325" spans="1:2" x14ac:dyDescent="0.25">
      <c r="A9325" s="277" t="s">
        <v>2642</v>
      </c>
      <c r="B9325" s="278">
        <v>333.2</v>
      </c>
    </row>
    <row r="9326" spans="1:2" x14ac:dyDescent="0.25">
      <c r="A9326" s="277" t="s">
        <v>16074</v>
      </c>
      <c r="B9326" s="278">
        <v>289.77999999999997</v>
      </c>
    </row>
    <row r="9327" spans="1:2" x14ac:dyDescent="0.25">
      <c r="A9327" s="277" t="s">
        <v>2643</v>
      </c>
      <c r="B9327" s="278">
        <v>265.01</v>
      </c>
    </row>
    <row r="9328" spans="1:2" x14ac:dyDescent="0.25">
      <c r="A9328" s="277" t="s">
        <v>16075</v>
      </c>
      <c r="B9328" s="278">
        <v>230.36</v>
      </c>
    </row>
    <row r="9329" spans="1:2" x14ac:dyDescent="0.25">
      <c r="A9329" s="277" t="s">
        <v>2644</v>
      </c>
      <c r="B9329" s="278">
        <v>288.32</v>
      </c>
    </row>
    <row r="9330" spans="1:2" x14ac:dyDescent="0.25">
      <c r="A9330" s="277" t="s">
        <v>16076</v>
      </c>
      <c r="B9330" s="278">
        <v>250.37</v>
      </c>
    </row>
    <row r="9331" spans="1:2" x14ac:dyDescent="0.25">
      <c r="A9331" s="277" t="s">
        <v>2645</v>
      </c>
      <c r="B9331" s="278">
        <v>265.01</v>
      </c>
    </row>
    <row r="9332" spans="1:2" x14ac:dyDescent="0.25">
      <c r="A9332" s="277" t="s">
        <v>16077</v>
      </c>
      <c r="B9332" s="278">
        <v>230.36</v>
      </c>
    </row>
    <row r="9333" spans="1:2" x14ac:dyDescent="0.25">
      <c r="A9333" s="277" t="s">
        <v>2646</v>
      </c>
      <c r="B9333" s="278">
        <v>1640.56</v>
      </c>
    </row>
    <row r="9334" spans="1:2" x14ac:dyDescent="0.25">
      <c r="A9334" s="277" t="s">
        <v>16078</v>
      </c>
      <c r="B9334" s="278">
        <v>1430.04</v>
      </c>
    </row>
    <row r="9335" spans="1:2" x14ac:dyDescent="0.25">
      <c r="A9335" s="277" t="s">
        <v>2647</v>
      </c>
      <c r="B9335" s="278">
        <v>3.84</v>
      </c>
    </row>
    <row r="9336" spans="1:2" x14ac:dyDescent="0.25">
      <c r="A9336" s="277" t="s">
        <v>16079</v>
      </c>
      <c r="B9336" s="278">
        <v>3.33</v>
      </c>
    </row>
    <row r="9337" spans="1:2" x14ac:dyDescent="0.25">
      <c r="A9337" s="277" t="s">
        <v>2648</v>
      </c>
      <c r="B9337" s="278">
        <v>128.13</v>
      </c>
    </row>
    <row r="9338" spans="1:2" x14ac:dyDescent="0.25">
      <c r="A9338" s="277" t="s">
        <v>16080</v>
      </c>
      <c r="B9338" s="278">
        <v>111.03</v>
      </c>
    </row>
    <row r="9339" spans="1:2" x14ac:dyDescent="0.25">
      <c r="A9339" s="277" t="s">
        <v>2649</v>
      </c>
      <c r="B9339" s="278">
        <v>73.05</v>
      </c>
    </row>
    <row r="9340" spans="1:2" x14ac:dyDescent="0.25">
      <c r="A9340" s="277" t="s">
        <v>16081</v>
      </c>
      <c r="B9340" s="278">
        <v>63.72</v>
      </c>
    </row>
    <row r="9341" spans="1:2" x14ac:dyDescent="0.25">
      <c r="A9341" s="277" t="s">
        <v>2650</v>
      </c>
      <c r="B9341" s="278">
        <v>11.84</v>
      </c>
    </row>
    <row r="9342" spans="1:2" x14ac:dyDescent="0.25">
      <c r="A9342" s="277" t="s">
        <v>16082</v>
      </c>
      <c r="B9342" s="278">
        <v>10.28</v>
      </c>
    </row>
    <row r="9343" spans="1:2" x14ac:dyDescent="0.25">
      <c r="A9343" s="277" t="s">
        <v>2651</v>
      </c>
      <c r="B9343" s="278">
        <v>26.65</v>
      </c>
    </row>
    <row r="9344" spans="1:2" x14ac:dyDescent="0.25">
      <c r="A9344" s="277" t="s">
        <v>16083</v>
      </c>
      <c r="B9344" s="278">
        <v>23.18</v>
      </c>
    </row>
    <row r="9345" spans="1:2" x14ac:dyDescent="0.25">
      <c r="A9345" s="277" t="s">
        <v>2652</v>
      </c>
      <c r="B9345" s="278">
        <v>4.01</v>
      </c>
    </row>
    <row r="9346" spans="1:2" x14ac:dyDescent="0.25">
      <c r="A9346" s="277" t="s">
        <v>16084</v>
      </c>
      <c r="B9346" s="278">
        <v>3.49</v>
      </c>
    </row>
    <row r="9347" spans="1:2" x14ac:dyDescent="0.25">
      <c r="A9347" s="277" t="s">
        <v>2653</v>
      </c>
      <c r="B9347" s="278">
        <v>25.2</v>
      </c>
    </row>
    <row r="9348" spans="1:2" x14ac:dyDescent="0.25">
      <c r="A9348" s="277" t="s">
        <v>16085</v>
      </c>
      <c r="B9348" s="278">
        <v>24.28</v>
      </c>
    </row>
    <row r="9349" spans="1:2" x14ac:dyDescent="0.25">
      <c r="A9349" s="277" t="s">
        <v>8393</v>
      </c>
      <c r="B9349" s="278">
        <v>0.72</v>
      </c>
    </row>
    <row r="9350" spans="1:2" x14ac:dyDescent="0.25">
      <c r="A9350" s="277" t="s">
        <v>16086</v>
      </c>
      <c r="B9350" s="278">
        <v>0.69</v>
      </c>
    </row>
    <row r="9351" spans="1:2" x14ac:dyDescent="0.25">
      <c r="A9351" s="277" t="s">
        <v>2656</v>
      </c>
      <c r="B9351" s="278">
        <v>0.49</v>
      </c>
    </row>
    <row r="9352" spans="1:2" x14ac:dyDescent="0.25">
      <c r="A9352" s="277" t="s">
        <v>16087</v>
      </c>
      <c r="B9352" s="278">
        <v>0.46</v>
      </c>
    </row>
    <row r="9353" spans="1:2" x14ac:dyDescent="0.25">
      <c r="A9353" s="277" t="s">
        <v>8394</v>
      </c>
      <c r="B9353" s="278">
        <v>0.08</v>
      </c>
    </row>
    <row r="9354" spans="1:2" x14ac:dyDescent="0.25">
      <c r="A9354" s="277" t="s">
        <v>16088</v>
      </c>
      <c r="B9354" s="278">
        <v>7.0000000000000007E-2</v>
      </c>
    </row>
    <row r="9355" spans="1:2" x14ac:dyDescent="0.25">
      <c r="A9355" s="277" t="s">
        <v>2655</v>
      </c>
      <c r="B9355" s="278">
        <v>26.28</v>
      </c>
    </row>
    <row r="9356" spans="1:2" x14ac:dyDescent="0.25">
      <c r="A9356" s="277" t="s">
        <v>16089</v>
      </c>
      <c r="B9356" s="278">
        <v>25.64</v>
      </c>
    </row>
    <row r="9357" spans="1:2" x14ac:dyDescent="0.25">
      <c r="A9357" s="277" t="s">
        <v>2657</v>
      </c>
      <c r="B9357" s="278">
        <v>175.93</v>
      </c>
    </row>
    <row r="9358" spans="1:2" x14ac:dyDescent="0.25">
      <c r="A9358" s="277" t="s">
        <v>16090</v>
      </c>
      <c r="B9358" s="278">
        <v>161.19</v>
      </c>
    </row>
    <row r="9359" spans="1:2" x14ac:dyDescent="0.25">
      <c r="A9359" s="277" t="s">
        <v>2658</v>
      </c>
      <c r="B9359" s="278">
        <v>251.7</v>
      </c>
    </row>
    <row r="9360" spans="1:2" x14ac:dyDescent="0.25">
      <c r="A9360" s="277" t="s">
        <v>16091</v>
      </c>
      <c r="B9360" s="278">
        <v>230.59</v>
      </c>
    </row>
    <row r="9361" spans="1:2" x14ac:dyDescent="0.25">
      <c r="A9361" s="277" t="s">
        <v>2659</v>
      </c>
      <c r="B9361" s="278">
        <v>400.62</v>
      </c>
    </row>
    <row r="9362" spans="1:2" x14ac:dyDescent="0.25">
      <c r="A9362" s="277" t="s">
        <v>16092</v>
      </c>
      <c r="B9362" s="278">
        <v>365.87</v>
      </c>
    </row>
    <row r="9363" spans="1:2" x14ac:dyDescent="0.25">
      <c r="A9363" s="277" t="s">
        <v>2660</v>
      </c>
      <c r="B9363" s="278">
        <v>0.76</v>
      </c>
    </row>
    <row r="9364" spans="1:2" x14ac:dyDescent="0.25">
      <c r="A9364" s="277" t="s">
        <v>16093</v>
      </c>
      <c r="B9364" s="278">
        <v>0.66</v>
      </c>
    </row>
    <row r="9365" spans="1:2" x14ac:dyDescent="0.25">
      <c r="A9365" s="277" t="s">
        <v>2661</v>
      </c>
      <c r="B9365" s="278">
        <v>1.92</v>
      </c>
    </row>
    <row r="9366" spans="1:2" x14ac:dyDescent="0.25">
      <c r="A9366" s="277" t="s">
        <v>16094</v>
      </c>
      <c r="B9366" s="278">
        <v>1.67</v>
      </c>
    </row>
    <row r="9367" spans="1:2" x14ac:dyDescent="0.25">
      <c r="A9367" s="277" t="s">
        <v>8395</v>
      </c>
      <c r="B9367" s="278">
        <v>25.9</v>
      </c>
    </row>
    <row r="9368" spans="1:2" x14ac:dyDescent="0.25">
      <c r="A9368" s="277" t="s">
        <v>16095</v>
      </c>
      <c r="B9368" s="278">
        <v>22.48</v>
      </c>
    </row>
    <row r="9369" spans="1:2" x14ac:dyDescent="0.25">
      <c r="A9369" s="277" t="s">
        <v>2632</v>
      </c>
      <c r="B9369" s="278">
        <v>2619.27</v>
      </c>
    </row>
    <row r="9370" spans="1:2" x14ac:dyDescent="0.25">
      <c r="A9370" s="277" t="s">
        <v>16096</v>
      </c>
      <c r="B9370" s="278">
        <v>2274.38</v>
      </c>
    </row>
    <row r="9371" spans="1:2" x14ac:dyDescent="0.25">
      <c r="A9371" s="277" t="s">
        <v>2633</v>
      </c>
      <c r="B9371" s="278">
        <v>1056.06</v>
      </c>
    </row>
    <row r="9372" spans="1:2" x14ac:dyDescent="0.25">
      <c r="A9372" s="277" t="s">
        <v>16097</v>
      </c>
      <c r="B9372" s="278">
        <v>919.76</v>
      </c>
    </row>
    <row r="9373" spans="1:2" x14ac:dyDescent="0.25">
      <c r="A9373" s="277" t="s">
        <v>2634</v>
      </c>
      <c r="B9373" s="278">
        <v>3.2</v>
      </c>
    </row>
    <row r="9374" spans="1:2" x14ac:dyDescent="0.25">
      <c r="A9374" s="277" t="s">
        <v>16098</v>
      </c>
      <c r="B9374" s="278">
        <v>2.77</v>
      </c>
    </row>
    <row r="9375" spans="1:2" x14ac:dyDescent="0.25">
      <c r="A9375" s="277" t="s">
        <v>2635</v>
      </c>
      <c r="B9375" s="278">
        <v>65.66</v>
      </c>
    </row>
    <row r="9376" spans="1:2" x14ac:dyDescent="0.25">
      <c r="A9376" s="277" t="s">
        <v>16099</v>
      </c>
      <c r="B9376" s="278">
        <v>57.03</v>
      </c>
    </row>
    <row r="9377" spans="1:2" x14ac:dyDescent="0.25">
      <c r="A9377" s="277" t="s">
        <v>2636</v>
      </c>
      <c r="B9377" s="278">
        <v>1042.68</v>
      </c>
    </row>
    <row r="9378" spans="1:2" x14ac:dyDescent="0.25">
      <c r="A9378" s="277" t="s">
        <v>16100</v>
      </c>
      <c r="B9378" s="278">
        <v>905.9</v>
      </c>
    </row>
    <row r="9379" spans="1:2" x14ac:dyDescent="0.25">
      <c r="A9379" s="277" t="s">
        <v>2637</v>
      </c>
      <c r="B9379" s="278">
        <v>265.01</v>
      </c>
    </row>
    <row r="9380" spans="1:2" x14ac:dyDescent="0.25">
      <c r="A9380" s="277" t="s">
        <v>16101</v>
      </c>
      <c r="B9380" s="278">
        <v>230.36</v>
      </c>
    </row>
    <row r="9381" spans="1:2" x14ac:dyDescent="0.25">
      <c r="A9381" s="277" t="s">
        <v>8397</v>
      </c>
      <c r="B9381" s="278">
        <v>0.25</v>
      </c>
    </row>
    <row r="9382" spans="1:2" x14ac:dyDescent="0.25">
      <c r="A9382" s="277" t="s">
        <v>16102</v>
      </c>
      <c r="B9382" s="278">
        <v>0.22</v>
      </c>
    </row>
    <row r="9383" spans="1:2" x14ac:dyDescent="0.25">
      <c r="A9383" s="277" t="s">
        <v>8398</v>
      </c>
      <c r="B9383" s="278">
        <v>1.28</v>
      </c>
    </row>
    <row r="9384" spans="1:2" x14ac:dyDescent="0.25">
      <c r="A9384" s="277" t="s">
        <v>16103</v>
      </c>
      <c r="B9384" s="278">
        <v>1.1100000000000001</v>
      </c>
    </row>
    <row r="9385" spans="1:2" x14ac:dyDescent="0.25">
      <c r="A9385" s="277" t="s">
        <v>8399</v>
      </c>
      <c r="B9385" s="278">
        <v>1.02</v>
      </c>
    </row>
    <row r="9386" spans="1:2" x14ac:dyDescent="0.25">
      <c r="A9386" s="277" t="s">
        <v>16104</v>
      </c>
      <c r="B9386" s="278">
        <v>0.88</v>
      </c>
    </row>
    <row r="9387" spans="1:2" x14ac:dyDescent="0.25">
      <c r="A9387" s="277" t="s">
        <v>8400</v>
      </c>
      <c r="B9387" s="278">
        <v>3.2</v>
      </c>
    </row>
    <row r="9388" spans="1:2" x14ac:dyDescent="0.25">
      <c r="A9388" s="277" t="s">
        <v>16105</v>
      </c>
      <c r="B9388" s="278">
        <v>2.77</v>
      </c>
    </row>
    <row r="9389" spans="1:2" x14ac:dyDescent="0.25">
      <c r="A9389" s="277" t="s">
        <v>8401</v>
      </c>
      <c r="B9389" s="278">
        <v>0.15</v>
      </c>
    </row>
    <row r="9390" spans="1:2" x14ac:dyDescent="0.25">
      <c r="A9390" s="277" t="s">
        <v>16106</v>
      </c>
      <c r="B9390" s="278">
        <v>0.13</v>
      </c>
    </row>
    <row r="9391" spans="1:2" x14ac:dyDescent="0.25">
      <c r="A9391" s="277" t="s">
        <v>8402</v>
      </c>
      <c r="B9391" s="278">
        <v>2.56</v>
      </c>
    </row>
    <row r="9392" spans="1:2" x14ac:dyDescent="0.25">
      <c r="A9392" s="277" t="s">
        <v>16107</v>
      </c>
      <c r="B9392" s="278">
        <v>2.2200000000000002</v>
      </c>
    </row>
    <row r="9393" spans="1:2" x14ac:dyDescent="0.25">
      <c r="A9393" s="277" t="s">
        <v>2663</v>
      </c>
      <c r="B9393" s="278">
        <v>48.95</v>
      </c>
    </row>
    <row r="9394" spans="1:2" x14ac:dyDescent="0.25">
      <c r="A9394" s="277" t="s">
        <v>16108</v>
      </c>
      <c r="B9394" s="278">
        <v>48.1</v>
      </c>
    </row>
    <row r="9395" spans="1:2" x14ac:dyDescent="0.25">
      <c r="A9395" s="277" t="s">
        <v>2666</v>
      </c>
      <c r="B9395" s="278">
        <v>759.77</v>
      </c>
    </row>
    <row r="9396" spans="1:2" x14ac:dyDescent="0.25">
      <c r="A9396" s="277" t="s">
        <v>16109</v>
      </c>
      <c r="B9396" s="278">
        <v>694.38</v>
      </c>
    </row>
    <row r="9397" spans="1:2" x14ac:dyDescent="0.25">
      <c r="A9397" s="277" t="s">
        <v>2667</v>
      </c>
      <c r="B9397" s="278">
        <v>341.26</v>
      </c>
    </row>
    <row r="9398" spans="1:2" x14ac:dyDescent="0.25">
      <c r="A9398" s="277" t="s">
        <v>16110</v>
      </c>
      <c r="B9398" s="278">
        <v>307.06</v>
      </c>
    </row>
    <row r="9399" spans="1:2" x14ac:dyDescent="0.25">
      <c r="A9399" s="277" t="s">
        <v>2668</v>
      </c>
      <c r="B9399" s="278">
        <v>357.01</v>
      </c>
    </row>
    <row r="9400" spans="1:2" x14ac:dyDescent="0.25">
      <c r="A9400" s="277" t="s">
        <v>16111</v>
      </c>
      <c r="B9400" s="278">
        <v>329.65</v>
      </c>
    </row>
    <row r="9401" spans="1:2" x14ac:dyDescent="0.25">
      <c r="A9401" s="277" t="s">
        <v>2669</v>
      </c>
      <c r="B9401" s="278">
        <v>51.25</v>
      </c>
    </row>
    <row r="9402" spans="1:2" x14ac:dyDescent="0.25">
      <c r="A9402" s="277" t="s">
        <v>16112</v>
      </c>
      <c r="B9402" s="278">
        <v>44.41</v>
      </c>
    </row>
    <row r="9403" spans="1:2" x14ac:dyDescent="0.25">
      <c r="A9403" s="277" t="s">
        <v>2664</v>
      </c>
      <c r="B9403" s="278">
        <v>1280.27</v>
      </c>
    </row>
    <row r="9404" spans="1:2" x14ac:dyDescent="0.25">
      <c r="A9404" s="277" t="s">
        <v>16113</v>
      </c>
      <c r="B9404" s="278">
        <v>1214.8800000000001</v>
      </c>
    </row>
    <row r="9405" spans="1:2" x14ac:dyDescent="0.25">
      <c r="A9405" s="277" t="s">
        <v>2665</v>
      </c>
      <c r="B9405" s="278">
        <v>899.57</v>
      </c>
    </row>
    <row r="9406" spans="1:2" x14ac:dyDescent="0.25">
      <c r="A9406" s="277" t="s">
        <v>16114</v>
      </c>
      <c r="B9406" s="278">
        <v>834.18</v>
      </c>
    </row>
    <row r="9407" spans="1:2" x14ac:dyDescent="0.25">
      <c r="A9407" s="277" t="s">
        <v>8403</v>
      </c>
      <c r="B9407" s="278">
        <v>296.13</v>
      </c>
    </row>
    <row r="9408" spans="1:2" x14ac:dyDescent="0.25">
      <c r="A9408" s="277" t="s">
        <v>16115</v>
      </c>
      <c r="B9408" s="278">
        <v>296.13</v>
      </c>
    </row>
    <row r="9409" spans="1:2" x14ac:dyDescent="0.25">
      <c r="A9409" s="277" t="s">
        <v>2662</v>
      </c>
      <c r="B9409" s="278">
        <v>166.13</v>
      </c>
    </row>
    <row r="9410" spans="1:2" x14ac:dyDescent="0.25">
      <c r="A9410" s="277" t="s">
        <v>16116</v>
      </c>
      <c r="B9410" s="278">
        <v>161.69</v>
      </c>
    </row>
    <row r="9411" spans="1:2" x14ac:dyDescent="0.25">
      <c r="A9411" s="277" t="s">
        <v>8404</v>
      </c>
      <c r="B9411" s="278">
        <v>108</v>
      </c>
    </row>
    <row r="9412" spans="1:2" x14ac:dyDescent="0.25">
      <c r="A9412" s="277" t="s">
        <v>16117</v>
      </c>
      <c r="B9412" s="278">
        <v>108</v>
      </c>
    </row>
    <row r="9413" spans="1:2" x14ac:dyDescent="0.25">
      <c r="A9413" s="277" t="s">
        <v>8405</v>
      </c>
      <c r="B9413" s="278">
        <v>84.53</v>
      </c>
    </row>
    <row r="9414" spans="1:2" x14ac:dyDescent="0.25">
      <c r="A9414" s="277" t="s">
        <v>16118</v>
      </c>
      <c r="B9414" s="278">
        <v>84.53</v>
      </c>
    </row>
    <row r="9415" spans="1:2" x14ac:dyDescent="0.25">
      <c r="A9415" s="277" t="s">
        <v>2670</v>
      </c>
      <c r="B9415" s="278">
        <v>102.5</v>
      </c>
    </row>
    <row r="9416" spans="1:2" x14ac:dyDescent="0.25">
      <c r="A9416" s="277" t="s">
        <v>16119</v>
      </c>
      <c r="B9416" s="278">
        <v>88.82</v>
      </c>
    </row>
    <row r="9417" spans="1:2" x14ac:dyDescent="0.25">
      <c r="A9417" s="277" t="s">
        <v>2671</v>
      </c>
      <c r="B9417" s="278">
        <v>134.53</v>
      </c>
    </row>
    <row r="9418" spans="1:2" x14ac:dyDescent="0.25">
      <c r="A9418" s="277" t="s">
        <v>16120</v>
      </c>
      <c r="B9418" s="278">
        <v>116.58</v>
      </c>
    </row>
    <row r="9419" spans="1:2" x14ac:dyDescent="0.25">
      <c r="A9419" s="277" t="s">
        <v>2672</v>
      </c>
      <c r="B9419" s="278">
        <v>155.68</v>
      </c>
    </row>
    <row r="9420" spans="1:2" x14ac:dyDescent="0.25">
      <c r="A9420" s="277" t="s">
        <v>16121</v>
      </c>
      <c r="B9420" s="278">
        <v>134.9</v>
      </c>
    </row>
    <row r="9421" spans="1:2" x14ac:dyDescent="0.25">
      <c r="A9421" s="277" t="s">
        <v>8406</v>
      </c>
      <c r="B9421" s="278">
        <v>1.34</v>
      </c>
    </row>
    <row r="9422" spans="1:2" x14ac:dyDescent="0.25">
      <c r="A9422" s="277" t="s">
        <v>16122</v>
      </c>
      <c r="B9422" s="278">
        <v>1.18</v>
      </c>
    </row>
    <row r="9423" spans="1:2" x14ac:dyDescent="0.25">
      <c r="A9423" s="277" t="s">
        <v>8407</v>
      </c>
      <c r="B9423" s="278">
        <v>19.21</v>
      </c>
    </row>
    <row r="9424" spans="1:2" x14ac:dyDescent="0.25">
      <c r="A9424" s="277" t="s">
        <v>16123</v>
      </c>
      <c r="B9424" s="278">
        <v>16.649999999999999</v>
      </c>
    </row>
    <row r="9425" spans="1:2" x14ac:dyDescent="0.25">
      <c r="A9425" s="277" t="s">
        <v>8409</v>
      </c>
      <c r="B9425" s="278">
        <v>9.6</v>
      </c>
    </row>
    <row r="9426" spans="1:2" x14ac:dyDescent="0.25">
      <c r="A9426" s="277" t="s">
        <v>16124</v>
      </c>
      <c r="B9426" s="278">
        <v>8.32</v>
      </c>
    </row>
    <row r="9427" spans="1:2" x14ac:dyDescent="0.25">
      <c r="A9427" s="277" t="s">
        <v>8410</v>
      </c>
      <c r="B9427" s="278">
        <v>64.06</v>
      </c>
    </row>
    <row r="9428" spans="1:2" x14ac:dyDescent="0.25">
      <c r="A9428" s="277" t="s">
        <v>16125</v>
      </c>
      <c r="B9428" s="278">
        <v>55.51</v>
      </c>
    </row>
    <row r="9429" spans="1:2" x14ac:dyDescent="0.25">
      <c r="A9429" s="277" t="s">
        <v>8412</v>
      </c>
      <c r="B9429" s="278">
        <v>93.63</v>
      </c>
    </row>
    <row r="9430" spans="1:2" x14ac:dyDescent="0.25">
      <c r="A9430" s="277" t="s">
        <v>16126</v>
      </c>
      <c r="B9430" s="278">
        <v>89.35</v>
      </c>
    </row>
    <row r="9431" spans="1:2" x14ac:dyDescent="0.25">
      <c r="A9431" s="277" t="s">
        <v>2673</v>
      </c>
      <c r="B9431" s="278">
        <v>14.05</v>
      </c>
    </row>
    <row r="9432" spans="1:2" x14ac:dyDescent="0.25">
      <c r="A9432" s="277" t="s">
        <v>16127</v>
      </c>
      <c r="B9432" s="278">
        <v>13.16</v>
      </c>
    </row>
    <row r="9433" spans="1:2" x14ac:dyDescent="0.25">
      <c r="A9433" s="277" t="s">
        <v>2674</v>
      </c>
      <c r="B9433" s="278">
        <v>19.8</v>
      </c>
    </row>
    <row r="9434" spans="1:2" x14ac:dyDescent="0.25">
      <c r="A9434" s="277" t="s">
        <v>16128</v>
      </c>
      <c r="B9434" s="278">
        <v>18.600000000000001</v>
      </c>
    </row>
    <row r="9435" spans="1:2" x14ac:dyDescent="0.25">
      <c r="A9435" s="277" t="s">
        <v>2675</v>
      </c>
      <c r="B9435" s="278">
        <v>12.05</v>
      </c>
    </row>
    <row r="9436" spans="1:2" x14ac:dyDescent="0.25">
      <c r="A9436" s="277" t="s">
        <v>16129</v>
      </c>
      <c r="B9436" s="278">
        <v>11.37</v>
      </c>
    </row>
    <row r="9437" spans="1:2" x14ac:dyDescent="0.25">
      <c r="A9437" s="277" t="s">
        <v>2676</v>
      </c>
      <c r="B9437" s="278">
        <v>80.08</v>
      </c>
    </row>
    <row r="9438" spans="1:2" x14ac:dyDescent="0.25">
      <c r="A9438" s="277" t="s">
        <v>16130</v>
      </c>
      <c r="B9438" s="278">
        <v>75.8</v>
      </c>
    </row>
    <row r="9439" spans="1:2" x14ac:dyDescent="0.25">
      <c r="A9439" s="277" t="s">
        <v>8413</v>
      </c>
      <c r="B9439" s="278">
        <v>3166.92</v>
      </c>
    </row>
    <row r="9440" spans="1:2" x14ac:dyDescent="0.25">
      <c r="A9440" s="277" t="s">
        <v>16131</v>
      </c>
      <c r="B9440" s="278">
        <v>2970.33</v>
      </c>
    </row>
    <row r="9441" spans="1:2" x14ac:dyDescent="0.25">
      <c r="A9441" s="277" t="s">
        <v>2677</v>
      </c>
      <c r="B9441" s="278">
        <v>38.03</v>
      </c>
    </row>
    <row r="9442" spans="1:2" x14ac:dyDescent="0.25">
      <c r="A9442" s="277" t="s">
        <v>16132</v>
      </c>
      <c r="B9442" s="278">
        <v>34.75</v>
      </c>
    </row>
    <row r="9443" spans="1:2" x14ac:dyDescent="0.25">
      <c r="A9443" s="277" t="s">
        <v>2678</v>
      </c>
      <c r="B9443" s="278">
        <v>23.09</v>
      </c>
    </row>
    <row r="9444" spans="1:2" x14ac:dyDescent="0.25">
      <c r="A9444" s="277" t="s">
        <v>16133</v>
      </c>
      <c r="B9444" s="278">
        <v>20.84</v>
      </c>
    </row>
    <row r="9445" spans="1:2" x14ac:dyDescent="0.25">
      <c r="A9445" s="277" t="s">
        <v>2679</v>
      </c>
      <c r="B9445" s="278">
        <v>32.93</v>
      </c>
    </row>
    <row r="9446" spans="1:2" x14ac:dyDescent="0.25">
      <c r="A9446" s="277" t="s">
        <v>16134</v>
      </c>
      <c r="B9446" s="278">
        <v>31.71</v>
      </c>
    </row>
    <row r="9447" spans="1:2" x14ac:dyDescent="0.25">
      <c r="A9447" s="277" t="s">
        <v>2680</v>
      </c>
      <c r="B9447" s="278">
        <v>248.73</v>
      </c>
    </row>
    <row r="9448" spans="1:2" x14ac:dyDescent="0.25">
      <c r="A9448" s="277" t="s">
        <v>16135</v>
      </c>
      <c r="B9448" s="278">
        <v>223.39</v>
      </c>
    </row>
    <row r="9449" spans="1:2" x14ac:dyDescent="0.25">
      <c r="A9449" s="277" t="s">
        <v>2681</v>
      </c>
      <c r="B9449" s="278">
        <v>178.99</v>
      </c>
    </row>
    <row r="9450" spans="1:2" x14ac:dyDescent="0.25">
      <c r="A9450" s="277" t="s">
        <v>16136</v>
      </c>
      <c r="B9450" s="278">
        <v>160.68</v>
      </c>
    </row>
    <row r="9451" spans="1:2" x14ac:dyDescent="0.25">
      <c r="A9451" s="277" t="s">
        <v>2682</v>
      </c>
      <c r="B9451" s="278">
        <v>483.08</v>
      </c>
    </row>
    <row r="9452" spans="1:2" x14ac:dyDescent="0.25">
      <c r="A9452" s="277" t="s">
        <v>16137</v>
      </c>
      <c r="B9452" s="278">
        <v>440.47</v>
      </c>
    </row>
    <row r="9453" spans="1:2" x14ac:dyDescent="0.25">
      <c r="A9453" s="277" t="s">
        <v>2683</v>
      </c>
      <c r="B9453" s="278">
        <v>840.5</v>
      </c>
    </row>
    <row r="9454" spans="1:2" x14ac:dyDescent="0.25">
      <c r="A9454" s="277" t="s">
        <v>16138</v>
      </c>
      <c r="B9454" s="278">
        <v>763.54</v>
      </c>
    </row>
    <row r="9455" spans="1:2" x14ac:dyDescent="0.25">
      <c r="A9455" s="277" t="s">
        <v>8414</v>
      </c>
      <c r="B9455" s="278">
        <v>888.24</v>
      </c>
    </row>
    <row r="9456" spans="1:2" x14ac:dyDescent="0.25">
      <c r="A9456" s="277" t="s">
        <v>16139</v>
      </c>
      <c r="B9456" s="278">
        <v>888.24</v>
      </c>
    </row>
    <row r="9457" spans="1:2" x14ac:dyDescent="0.25">
      <c r="A9457" s="277" t="s">
        <v>8415</v>
      </c>
      <c r="B9457" s="278">
        <v>290.11</v>
      </c>
    </row>
    <row r="9458" spans="1:2" x14ac:dyDescent="0.25">
      <c r="A9458" s="277" t="s">
        <v>16140</v>
      </c>
      <c r="B9458" s="278">
        <v>281.49</v>
      </c>
    </row>
    <row r="9459" spans="1:2" x14ac:dyDescent="0.25">
      <c r="A9459" s="277" t="s">
        <v>2684</v>
      </c>
      <c r="B9459" s="278">
        <v>371.17</v>
      </c>
    </row>
    <row r="9460" spans="1:2" x14ac:dyDescent="0.25">
      <c r="A9460" s="277" t="s">
        <v>16141</v>
      </c>
      <c r="B9460" s="278">
        <v>353.26</v>
      </c>
    </row>
    <row r="9461" spans="1:2" x14ac:dyDescent="0.25">
      <c r="A9461" s="277" t="s">
        <v>2685</v>
      </c>
      <c r="B9461" s="278">
        <v>1328.7</v>
      </c>
    </row>
    <row r="9462" spans="1:2" x14ac:dyDescent="0.25">
      <c r="A9462" s="277" t="s">
        <v>16142</v>
      </c>
      <c r="B9462" s="278">
        <v>1200.33</v>
      </c>
    </row>
    <row r="9463" spans="1:2" x14ac:dyDescent="0.25">
      <c r="A9463" s="277" t="s">
        <v>2686</v>
      </c>
      <c r="B9463" s="278">
        <v>682.16</v>
      </c>
    </row>
    <row r="9464" spans="1:2" x14ac:dyDescent="0.25">
      <c r="A9464" s="277" t="s">
        <v>16143</v>
      </c>
      <c r="B9464" s="278">
        <v>604</v>
      </c>
    </row>
    <row r="9465" spans="1:2" x14ac:dyDescent="0.25">
      <c r="A9465" s="277" t="s">
        <v>2687</v>
      </c>
      <c r="B9465" s="278">
        <v>811.17</v>
      </c>
    </row>
    <row r="9466" spans="1:2" x14ac:dyDescent="0.25">
      <c r="A9466" s="277" t="s">
        <v>16144</v>
      </c>
      <c r="B9466" s="278">
        <v>763.96</v>
      </c>
    </row>
    <row r="9467" spans="1:2" x14ac:dyDescent="0.25">
      <c r="A9467" s="277" t="s">
        <v>2688</v>
      </c>
      <c r="B9467" s="278">
        <v>337.15</v>
      </c>
    </row>
    <row r="9468" spans="1:2" x14ac:dyDescent="0.25">
      <c r="A9468" s="277" t="s">
        <v>16145</v>
      </c>
      <c r="B9468" s="278">
        <v>316.45999999999998</v>
      </c>
    </row>
    <row r="9469" spans="1:2" x14ac:dyDescent="0.25">
      <c r="A9469" s="277" t="s">
        <v>8416</v>
      </c>
      <c r="B9469" s="278">
        <v>974.85</v>
      </c>
    </row>
    <row r="9470" spans="1:2" x14ac:dyDescent="0.25">
      <c r="A9470" s="277" t="s">
        <v>16146</v>
      </c>
      <c r="B9470" s="278">
        <v>958.1</v>
      </c>
    </row>
    <row r="9471" spans="1:2" x14ac:dyDescent="0.25">
      <c r="A9471" s="277" t="s">
        <v>8417</v>
      </c>
      <c r="B9471" s="278">
        <v>112.28</v>
      </c>
    </row>
    <row r="9472" spans="1:2" x14ac:dyDescent="0.25">
      <c r="A9472" s="277" t="s">
        <v>16147</v>
      </c>
      <c r="B9472" s="278">
        <v>104.96</v>
      </c>
    </row>
    <row r="9473" spans="1:2" x14ac:dyDescent="0.25">
      <c r="A9473" s="277" t="s">
        <v>8418</v>
      </c>
      <c r="B9473" s="278">
        <v>46.71</v>
      </c>
    </row>
    <row r="9474" spans="1:2" x14ac:dyDescent="0.25">
      <c r="A9474" s="277" t="s">
        <v>16148</v>
      </c>
      <c r="B9474" s="278">
        <v>41.1</v>
      </c>
    </row>
    <row r="9475" spans="1:2" x14ac:dyDescent="0.25">
      <c r="A9475" s="277" t="s">
        <v>8419</v>
      </c>
      <c r="B9475" s="278">
        <v>85.05</v>
      </c>
    </row>
    <row r="9476" spans="1:2" x14ac:dyDescent="0.25">
      <c r="A9476" s="277" t="s">
        <v>16149</v>
      </c>
      <c r="B9476" s="278">
        <v>74.14</v>
      </c>
    </row>
    <row r="9477" spans="1:2" x14ac:dyDescent="0.25">
      <c r="A9477" s="277" t="s">
        <v>8420</v>
      </c>
      <c r="B9477" s="278">
        <v>1237</v>
      </c>
    </row>
    <row r="9478" spans="1:2" x14ac:dyDescent="0.25">
      <c r="A9478" s="277" t="s">
        <v>16150</v>
      </c>
      <c r="B9478" s="278">
        <v>1150.52</v>
      </c>
    </row>
    <row r="9479" spans="1:2" x14ac:dyDescent="0.25">
      <c r="A9479" s="277" t="s">
        <v>2689</v>
      </c>
      <c r="B9479" s="278">
        <v>164.54</v>
      </c>
    </row>
    <row r="9480" spans="1:2" x14ac:dyDescent="0.25">
      <c r="A9480" s="277" t="s">
        <v>16151</v>
      </c>
      <c r="B9480" s="278">
        <v>157.16</v>
      </c>
    </row>
    <row r="9481" spans="1:2" x14ac:dyDescent="0.25">
      <c r="A9481" s="277" t="s">
        <v>2690</v>
      </c>
      <c r="B9481" s="278">
        <v>132.01</v>
      </c>
    </row>
    <row r="9482" spans="1:2" x14ac:dyDescent="0.25">
      <c r="A9482" s="277" t="s">
        <v>16152</v>
      </c>
      <c r="B9482" s="278">
        <v>123.45</v>
      </c>
    </row>
    <row r="9483" spans="1:2" x14ac:dyDescent="0.25">
      <c r="A9483" s="277" t="s">
        <v>2691</v>
      </c>
      <c r="B9483" s="278">
        <v>182.36</v>
      </c>
    </row>
    <row r="9484" spans="1:2" x14ac:dyDescent="0.25">
      <c r="A9484" s="277" t="s">
        <v>16153</v>
      </c>
      <c r="B9484" s="278">
        <v>168.39</v>
      </c>
    </row>
    <row r="9485" spans="1:2" x14ac:dyDescent="0.25">
      <c r="A9485" s="277" t="s">
        <v>2692</v>
      </c>
      <c r="B9485" s="278">
        <v>192.89</v>
      </c>
    </row>
    <row r="9486" spans="1:2" x14ac:dyDescent="0.25">
      <c r="A9486" s="277" t="s">
        <v>16154</v>
      </c>
      <c r="B9486" s="278">
        <v>182.08</v>
      </c>
    </row>
    <row r="9487" spans="1:2" x14ac:dyDescent="0.25">
      <c r="A9487" s="277" t="s">
        <v>2693</v>
      </c>
      <c r="B9487" s="278">
        <v>168.33</v>
      </c>
    </row>
    <row r="9488" spans="1:2" x14ac:dyDescent="0.25">
      <c r="A9488" s="277" t="s">
        <v>16155</v>
      </c>
      <c r="B9488" s="278">
        <v>159.59</v>
      </c>
    </row>
    <row r="9489" spans="1:2" x14ac:dyDescent="0.25">
      <c r="A9489" s="277" t="s">
        <v>2694</v>
      </c>
      <c r="B9489" s="278">
        <v>139.76</v>
      </c>
    </row>
    <row r="9490" spans="1:2" x14ac:dyDescent="0.25">
      <c r="A9490" s="277" t="s">
        <v>16156</v>
      </c>
      <c r="B9490" s="278">
        <v>132.36000000000001</v>
      </c>
    </row>
    <row r="9491" spans="1:2" x14ac:dyDescent="0.25">
      <c r="A9491" s="277" t="s">
        <v>2695</v>
      </c>
      <c r="B9491" s="278">
        <v>124.33</v>
      </c>
    </row>
    <row r="9492" spans="1:2" x14ac:dyDescent="0.25">
      <c r="A9492" s="277" t="s">
        <v>16157</v>
      </c>
      <c r="B9492" s="278">
        <v>121.37</v>
      </c>
    </row>
    <row r="9493" spans="1:2" x14ac:dyDescent="0.25">
      <c r="A9493" s="277" t="s">
        <v>2696</v>
      </c>
      <c r="B9493" s="278">
        <v>221.62</v>
      </c>
    </row>
    <row r="9494" spans="1:2" x14ac:dyDescent="0.25">
      <c r="A9494" s="277" t="s">
        <v>16158</v>
      </c>
      <c r="B9494" s="278">
        <v>209</v>
      </c>
    </row>
    <row r="9495" spans="1:2" x14ac:dyDescent="0.25">
      <c r="A9495" s="277" t="s">
        <v>2697</v>
      </c>
      <c r="B9495" s="278">
        <v>120.24</v>
      </c>
    </row>
    <row r="9496" spans="1:2" x14ac:dyDescent="0.25">
      <c r="A9496" s="277" t="s">
        <v>16159</v>
      </c>
      <c r="B9496" s="278">
        <v>110.96</v>
      </c>
    </row>
    <row r="9497" spans="1:2" x14ac:dyDescent="0.25">
      <c r="A9497" s="277" t="s">
        <v>2698</v>
      </c>
      <c r="B9497" s="278">
        <v>149.02000000000001</v>
      </c>
    </row>
    <row r="9498" spans="1:2" x14ac:dyDescent="0.25">
      <c r="A9498" s="277" t="s">
        <v>16160</v>
      </c>
      <c r="B9498" s="278">
        <v>140.30000000000001</v>
      </c>
    </row>
    <row r="9499" spans="1:2" x14ac:dyDescent="0.25">
      <c r="A9499" s="277" t="s">
        <v>2699</v>
      </c>
      <c r="B9499" s="278">
        <v>132.36000000000001</v>
      </c>
    </row>
    <row r="9500" spans="1:2" x14ac:dyDescent="0.25">
      <c r="A9500" s="277" t="s">
        <v>16161</v>
      </c>
      <c r="B9500" s="278">
        <v>124.17</v>
      </c>
    </row>
    <row r="9501" spans="1:2" x14ac:dyDescent="0.25">
      <c r="A9501" s="277" t="s">
        <v>2700</v>
      </c>
      <c r="B9501" s="278">
        <v>120.64</v>
      </c>
    </row>
    <row r="9502" spans="1:2" x14ac:dyDescent="0.25">
      <c r="A9502" s="277" t="s">
        <v>16162</v>
      </c>
      <c r="B9502" s="278">
        <v>113.07</v>
      </c>
    </row>
    <row r="9503" spans="1:2" x14ac:dyDescent="0.25">
      <c r="A9503" s="277" t="s">
        <v>2701</v>
      </c>
      <c r="B9503" s="278">
        <v>110.08</v>
      </c>
    </row>
    <row r="9504" spans="1:2" x14ac:dyDescent="0.25">
      <c r="A9504" s="277" t="s">
        <v>16163</v>
      </c>
      <c r="B9504" s="278">
        <v>103.55</v>
      </c>
    </row>
    <row r="9505" spans="1:2" x14ac:dyDescent="0.25">
      <c r="A9505" s="277" t="s">
        <v>8421</v>
      </c>
      <c r="B9505" s="278">
        <v>183.36</v>
      </c>
    </row>
    <row r="9506" spans="1:2" x14ac:dyDescent="0.25">
      <c r="A9506" s="277" t="s">
        <v>16164</v>
      </c>
      <c r="B9506" s="278">
        <v>175.56</v>
      </c>
    </row>
    <row r="9507" spans="1:2" x14ac:dyDescent="0.25">
      <c r="A9507" s="277" t="s">
        <v>8422</v>
      </c>
      <c r="B9507" s="278">
        <v>177.69</v>
      </c>
    </row>
    <row r="9508" spans="1:2" x14ac:dyDescent="0.25">
      <c r="A9508" s="277" t="s">
        <v>16165</v>
      </c>
      <c r="B9508" s="278">
        <v>170.39</v>
      </c>
    </row>
    <row r="9509" spans="1:2" x14ac:dyDescent="0.25">
      <c r="A9509" s="277" t="s">
        <v>8423</v>
      </c>
      <c r="B9509" s="278">
        <v>202.08</v>
      </c>
    </row>
    <row r="9510" spans="1:2" x14ac:dyDescent="0.25">
      <c r="A9510" s="277" t="s">
        <v>16166</v>
      </c>
      <c r="B9510" s="278">
        <v>194.63</v>
      </c>
    </row>
    <row r="9511" spans="1:2" x14ac:dyDescent="0.25">
      <c r="A9511" s="277" t="s">
        <v>8424</v>
      </c>
      <c r="B9511" s="278">
        <v>212.67</v>
      </c>
    </row>
    <row r="9512" spans="1:2" x14ac:dyDescent="0.25">
      <c r="A9512" s="277" t="s">
        <v>16167</v>
      </c>
      <c r="B9512" s="278">
        <v>205.94</v>
      </c>
    </row>
    <row r="9513" spans="1:2" x14ac:dyDescent="0.25">
      <c r="A9513" s="277" t="s">
        <v>8425</v>
      </c>
      <c r="B9513" s="278">
        <v>180.58</v>
      </c>
    </row>
    <row r="9514" spans="1:2" x14ac:dyDescent="0.25">
      <c r="A9514" s="277" t="s">
        <v>16168</v>
      </c>
      <c r="B9514" s="278">
        <v>175.14</v>
      </c>
    </row>
    <row r="9515" spans="1:2" x14ac:dyDescent="0.25">
      <c r="A9515" s="277" t="s">
        <v>8426</v>
      </c>
      <c r="B9515" s="278">
        <v>180.9</v>
      </c>
    </row>
    <row r="9516" spans="1:2" x14ac:dyDescent="0.25">
      <c r="A9516" s="277" t="s">
        <v>16169</v>
      </c>
      <c r="B9516" s="278">
        <v>173.8</v>
      </c>
    </row>
    <row r="9517" spans="1:2" x14ac:dyDescent="0.25">
      <c r="A9517" s="277" t="s">
        <v>8427</v>
      </c>
      <c r="B9517" s="278">
        <v>200.69</v>
      </c>
    </row>
    <row r="9518" spans="1:2" x14ac:dyDescent="0.25">
      <c r="A9518" s="277" t="s">
        <v>16170</v>
      </c>
      <c r="B9518" s="278">
        <v>193.59</v>
      </c>
    </row>
    <row r="9519" spans="1:2" x14ac:dyDescent="0.25">
      <c r="A9519" s="277" t="s">
        <v>8428</v>
      </c>
      <c r="B9519" s="278">
        <v>218.95</v>
      </c>
    </row>
    <row r="9520" spans="1:2" x14ac:dyDescent="0.25">
      <c r="A9520" s="277" t="s">
        <v>16171</v>
      </c>
      <c r="B9520" s="278">
        <v>211.81</v>
      </c>
    </row>
    <row r="9521" spans="1:2" x14ac:dyDescent="0.25">
      <c r="A9521" s="277" t="s">
        <v>8429</v>
      </c>
      <c r="B9521" s="278">
        <v>209.66</v>
      </c>
    </row>
    <row r="9522" spans="1:2" x14ac:dyDescent="0.25">
      <c r="A9522" s="277" t="s">
        <v>16172</v>
      </c>
      <c r="B9522" s="278">
        <v>202.54</v>
      </c>
    </row>
    <row r="9523" spans="1:2" x14ac:dyDescent="0.25">
      <c r="A9523" s="277" t="s">
        <v>8430</v>
      </c>
      <c r="B9523" s="278">
        <v>238.62</v>
      </c>
    </row>
    <row r="9524" spans="1:2" x14ac:dyDescent="0.25">
      <c r="A9524" s="277" t="s">
        <v>16173</v>
      </c>
      <c r="B9524" s="278">
        <v>231.24</v>
      </c>
    </row>
    <row r="9525" spans="1:2" x14ac:dyDescent="0.25">
      <c r="A9525" s="277" t="s">
        <v>8431</v>
      </c>
      <c r="B9525" s="278">
        <v>273.73</v>
      </c>
    </row>
    <row r="9526" spans="1:2" x14ac:dyDescent="0.25">
      <c r="A9526" s="277" t="s">
        <v>16174</v>
      </c>
      <c r="B9526" s="278">
        <v>265.62</v>
      </c>
    </row>
    <row r="9527" spans="1:2" x14ac:dyDescent="0.25">
      <c r="A9527" s="277" t="s">
        <v>8432</v>
      </c>
      <c r="B9527" s="278">
        <v>132.01</v>
      </c>
    </row>
    <row r="9528" spans="1:2" x14ac:dyDescent="0.25">
      <c r="A9528" s="277" t="s">
        <v>16175</v>
      </c>
      <c r="B9528" s="278">
        <v>123.45</v>
      </c>
    </row>
    <row r="9529" spans="1:2" x14ac:dyDescent="0.25">
      <c r="A9529" s="277" t="s">
        <v>8433</v>
      </c>
      <c r="B9529" s="278">
        <v>191.44</v>
      </c>
    </row>
    <row r="9530" spans="1:2" x14ac:dyDescent="0.25">
      <c r="A9530" s="277" t="s">
        <v>16176</v>
      </c>
      <c r="B9530" s="278">
        <v>186.82</v>
      </c>
    </row>
    <row r="9531" spans="1:2" x14ac:dyDescent="0.25">
      <c r="A9531" s="277" t="s">
        <v>8434</v>
      </c>
      <c r="B9531" s="278">
        <v>167.19</v>
      </c>
    </row>
    <row r="9532" spans="1:2" x14ac:dyDescent="0.25">
      <c r="A9532" s="277" t="s">
        <v>16177</v>
      </c>
      <c r="B9532" s="278">
        <v>155.93</v>
      </c>
    </row>
    <row r="9533" spans="1:2" x14ac:dyDescent="0.25">
      <c r="A9533" s="277" t="s">
        <v>8435</v>
      </c>
      <c r="B9533" s="278">
        <v>163.6</v>
      </c>
    </row>
    <row r="9534" spans="1:2" x14ac:dyDescent="0.25">
      <c r="A9534" s="277" t="s">
        <v>16178</v>
      </c>
      <c r="B9534" s="278">
        <v>152.34</v>
      </c>
    </row>
    <row r="9535" spans="1:2" x14ac:dyDescent="0.25">
      <c r="A9535" s="277" t="s">
        <v>8436</v>
      </c>
      <c r="B9535" s="278">
        <v>224.44</v>
      </c>
    </row>
    <row r="9536" spans="1:2" x14ac:dyDescent="0.25">
      <c r="A9536" s="277" t="s">
        <v>16179</v>
      </c>
      <c r="B9536" s="278">
        <v>211.77</v>
      </c>
    </row>
    <row r="9537" spans="1:2" x14ac:dyDescent="0.25">
      <c r="A9537" s="277" t="s">
        <v>8437</v>
      </c>
      <c r="B9537" s="278">
        <v>82.7</v>
      </c>
    </row>
    <row r="9538" spans="1:2" x14ac:dyDescent="0.25">
      <c r="A9538" s="277" t="s">
        <v>16180</v>
      </c>
      <c r="B9538" s="278">
        <v>80.23</v>
      </c>
    </row>
    <row r="9539" spans="1:2" x14ac:dyDescent="0.25">
      <c r="A9539" s="277" t="s">
        <v>8438</v>
      </c>
      <c r="B9539" s="278">
        <v>96.48</v>
      </c>
    </row>
    <row r="9540" spans="1:2" x14ac:dyDescent="0.25">
      <c r="A9540" s="277" t="s">
        <v>16181</v>
      </c>
      <c r="B9540" s="278">
        <v>94.01</v>
      </c>
    </row>
    <row r="9541" spans="1:2" x14ac:dyDescent="0.25">
      <c r="A9541" s="277" t="s">
        <v>8439</v>
      </c>
      <c r="B9541" s="278">
        <v>112.55</v>
      </c>
    </row>
    <row r="9542" spans="1:2" x14ac:dyDescent="0.25">
      <c r="A9542" s="277" t="s">
        <v>16182</v>
      </c>
      <c r="B9542" s="278">
        <v>109.59</v>
      </c>
    </row>
    <row r="9543" spans="1:2" x14ac:dyDescent="0.25">
      <c r="A9543" s="277" t="s">
        <v>8440</v>
      </c>
      <c r="B9543" s="278">
        <v>412.55</v>
      </c>
    </row>
    <row r="9544" spans="1:2" x14ac:dyDescent="0.25">
      <c r="A9544" s="277" t="s">
        <v>16183</v>
      </c>
      <c r="B9544" s="278">
        <v>383.43</v>
      </c>
    </row>
    <row r="9545" spans="1:2" x14ac:dyDescent="0.25">
      <c r="A9545" s="277" t="s">
        <v>8441</v>
      </c>
      <c r="B9545" s="278">
        <v>1303.3699999999999</v>
      </c>
    </row>
    <row r="9546" spans="1:2" x14ac:dyDescent="0.25">
      <c r="A9546" s="277" t="s">
        <v>16184</v>
      </c>
      <c r="B9546" s="278">
        <v>1274.26</v>
      </c>
    </row>
    <row r="9547" spans="1:2" x14ac:dyDescent="0.25">
      <c r="A9547" s="277" t="s">
        <v>8442</v>
      </c>
      <c r="B9547" s="278">
        <v>1038.28</v>
      </c>
    </row>
    <row r="9548" spans="1:2" x14ac:dyDescent="0.25">
      <c r="A9548" s="277" t="s">
        <v>16185</v>
      </c>
      <c r="B9548" s="278">
        <v>1007.11</v>
      </c>
    </row>
    <row r="9549" spans="1:2" x14ac:dyDescent="0.25">
      <c r="A9549" s="277" t="s">
        <v>8443</v>
      </c>
      <c r="B9549" s="278">
        <v>1361.13</v>
      </c>
    </row>
    <row r="9550" spans="1:2" x14ac:dyDescent="0.25">
      <c r="A9550" s="277" t="s">
        <v>16186</v>
      </c>
      <c r="B9550" s="278">
        <v>1339.94</v>
      </c>
    </row>
    <row r="9551" spans="1:2" x14ac:dyDescent="0.25">
      <c r="A9551" s="277" t="s">
        <v>8444</v>
      </c>
      <c r="B9551" s="278">
        <v>928.88</v>
      </c>
    </row>
    <row r="9552" spans="1:2" x14ac:dyDescent="0.25">
      <c r="A9552" s="277" t="s">
        <v>16187</v>
      </c>
      <c r="B9552" s="278">
        <v>909.69</v>
      </c>
    </row>
    <row r="9553" spans="1:2" x14ac:dyDescent="0.25">
      <c r="A9553" s="277" t="s">
        <v>8445</v>
      </c>
      <c r="B9553" s="278">
        <v>7197.81</v>
      </c>
    </row>
    <row r="9554" spans="1:2" x14ac:dyDescent="0.25">
      <c r="A9554" s="277" t="s">
        <v>16188</v>
      </c>
      <c r="B9554" s="278">
        <v>6755.89</v>
      </c>
    </row>
    <row r="9555" spans="1:2" x14ac:dyDescent="0.25">
      <c r="A9555" s="277" t="s">
        <v>8446</v>
      </c>
      <c r="B9555" s="278">
        <v>2074.62</v>
      </c>
    </row>
    <row r="9556" spans="1:2" x14ac:dyDescent="0.25">
      <c r="A9556" s="277" t="s">
        <v>16189</v>
      </c>
      <c r="B9556" s="278">
        <v>1933.02</v>
      </c>
    </row>
    <row r="9557" spans="1:2" x14ac:dyDescent="0.25">
      <c r="A9557" s="277" t="s">
        <v>8447</v>
      </c>
      <c r="B9557" s="278">
        <v>2296.48</v>
      </c>
    </row>
    <row r="9558" spans="1:2" x14ac:dyDescent="0.25">
      <c r="A9558" s="277" t="s">
        <v>16190</v>
      </c>
      <c r="B9558" s="278">
        <v>2154.2800000000002</v>
      </c>
    </row>
    <row r="9559" spans="1:2" x14ac:dyDescent="0.25">
      <c r="A9559" s="277" t="s">
        <v>8448</v>
      </c>
      <c r="B9559" s="278">
        <v>303.83</v>
      </c>
    </row>
    <row r="9560" spans="1:2" x14ac:dyDescent="0.25">
      <c r="A9560" s="277" t="s">
        <v>16191</v>
      </c>
      <c r="B9560" s="278">
        <v>277.86</v>
      </c>
    </row>
    <row r="9561" spans="1:2" x14ac:dyDescent="0.25">
      <c r="A9561" s="277" t="s">
        <v>8449</v>
      </c>
      <c r="B9561" s="278">
        <v>727.91</v>
      </c>
    </row>
    <row r="9562" spans="1:2" x14ac:dyDescent="0.25">
      <c r="A9562" s="277" t="s">
        <v>16192</v>
      </c>
      <c r="B9562" s="278">
        <v>684.25</v>
      </c>
    </row>
    <row r="9563" spans="1:2" x14ac:dyDescent="0.25">
      <c r="A9563" s="277" t="s">
        <v>8450</v>
      </c>
      <c r="B9563" s="278">
        <v>984.77</v>
      </c>
    </row>
    <row r="9564" spans="1:2" x14ac:dyDescent="0.25">
      <c r="A9564" s="277" t="s">
        <v>16193</v>
      </c>
      <c r="B9564" s="278">
        <v>968.02</v>
      </c>
    </row>
    <row r="9565" spans="1:2" x14ac:dyDescent="0.25">
      <c r="A9565" s="277" t="s">
        <v>8451</v>
      </c>
      <c r="B9565" s="278">
        <v>1994.43</v>
      </c>
    </row>
    <row r="9566" spans="1:2" x14ac:dyDescent="0.25">
      <c r="A9566" s="277" t="s">
        <v>16194</v>
      </c>
      <c r="B9566" s="278">
        <v>1854.58</v>
      </c>
    </row>
    <row r="9567" spans="1:2" x14ac:dyDescent="0.25">
      <c r="A9567" s="277" t="s">
        <v>8452</v>
      </c>
      <c r="B9567" s="278">
        <v>2511.16</v>
      </c>
    </row>
    <row r="9568" spans="1:2" x14ac:dyDescent="0.25">
      <c r="A9568" s="277" t="s">
        <v>16195</v>
      </c>
      <c r="B9568" s="278">
        <v>2369.58</v>
      </c>
    </row>
    <row r="9569" spans="1:2" x14ac:dyDescent="0.25">
      <c r="A9569" s="277" t="s">
        <v>8453</v>
      </c>
      <c r="B9569" s="278">
        <v>712.13</v>
      </c>
    </row>
    <row r="9570" spans="1:2" x14ac:dyDescent="0.25">
      <c r="A9570" s="277" t="s">
        <v>16196</v>
      </c>
      <c r="B9570" s="278">
        <v>680.24</v>
      </c>
    </row>
    <row r="9571" spans="1:2" x14ac:dyDescent="0.25">
      <c r="A9571" s="277" t="s">
        <v>8454</v>
      </c>
      <c r="B9571" s="278">
        <v>1578.89</v>
      </c>
    </row>
    <row r="9572" spans="1:2" x14ac:dyDescent="0.25">
      <c r="A9572" s="277" t="s">
        <v>16197</v>
      </c>
      <c r="B9572" s="278">
        <v>1436.53</v>
      </c>
    </row>
    <row r="9573" spans="1:2" x14ac:dyDescent="0.25">
      <c r="A9573" s="277" t="s">
        <v>8455</v>
      </c>
      <c r="B9573" s="278">
        <v>1934.07</v>
      </c>
    </row>
    <row r="9574" spans="1:2" x14ac:dyDescent="0.25">
      <c r="A9574" s="277" t="s">
        <v>16198</v>
      </c>
      <c r="B9574" s="278">
        <v>1786.16</v>
      </c>
    </row>
    <row r="9575" spans="1:2" x14ac:dyDescent="0.25">
      <c r="A9575" s="277" t="s">
        <v>8456</v>
      </c>
      <c r="B9575" s="278">
        <v>4775.58</v>
      </c>
    </row>
    <row r="9576" spans="1:2" x14ac:dyDescent="0.25">
      <c r="A9576" s="277" t="s">
        <v>16199</v>
      </c>
      <c r="B9576" s="278">
        <v>4524.62</v>
      </c>
    </row>
    <row r="9577" spans="1:2" x14ac:dyDescent="0.25">
      <c r="A9577" s="277" t="s">
        <v>8457</v>
      </c>
      <c r="B9577" s="278">
        <v>417.87</v>
      </c>
    </row>
    <row r="9578" spans="1:2" x14ac:dyDescent="0.25">
      <c r="A9578" s="277" t="s">
        <v>16200</v>
      </c>
      <c r="B9578" s="278">
        <v>395.91</v>
      </c>
    </row>
    <row r="9579" spans="1:2" x14ac:dyDescent="0.25">
      <c r="A9579" s="277" t="s">
        <v>8458</v>
      </c>
      <c r="B9579" s="278">
        <v>493.79</v>
      </c>
    </row>
    <row r="9580" spans="1:2" x14ac:dyDescent="0.25">
      <c r="A9580" s="277" t="s">
        <v>16201</v>
      </c>
      <c r="B9580" s="278">
        <v>456.74</v>
      </c>
    </row>
    <row r="9581" spans="1:2" x14ac:dyDescent="0.25">
      <c r="A9581" s="277" t="s">
        <v>8459</v>
      </c>
      <c r="B9581" s="278">
        <v>453.59</v>
      </c>
    </row>
    <row r="9582" spans="1:2" x14ac:dyDescent="0.25">
      <c r="A9582" s="277" t="s">
        <v>16202</v>
      </c>
      <c r="B9582" s="278">
        <v>423.37</v>
      </c>
    </row>
    <row r="9583" spans="1:2" x14ac:dyDescent="0.25">
      <c r="A9583" s="277" t="s">
        <v>8460</v>
      </c>
      <c r="B9583" s="278">
        <v>558.04</v>
      </c>
    </row>
    <row r="9584" spans="1:2" x14ac:dyDescent="0.25">
      <c r="A9584" s="277" t="s">
        <v>16203</v>
      </c>
      <c r="B9584" s="278">
        <v>521.97</v>
      </c>
    </row>
    <row r="9585" spans="1:2" x14ac:dyDescent="0.25">
      <c r="A9585" s="277" t="s">
        <v>8461</v>
      </c>
      <c r="B9585" s="278">
        <v>767.7</v>
      </c>
    </row>
    <row r="9586" spans="1:2" x14ac:dyDescent="0.25">
      <c r="A9586" s="277" t="s">
        <v>16204</v>
      </c>
      <c r="B9586" s="278">
        <v>714.46</v>
      </c>
    </row>
    <row r="9587" spans="1:2" x14ac:dyDescent="0.25">
      <c r="A9587" s="277" t="s">
        <v>2702</v>
      </c>
      <c r="B9587" s="278">
        <v>52.06</v>
      </c>
    </row>
    <row r="9588" spans="1:2" x14ac:dyDescent="0.25">
      <c r="A9588" s="277" t="s">
        <v>16205</v>
      </c>
      <c r="B9588" s="278">
        <v>52.06</v>
      </c>
    </row>
    <row r="9589" spans="1:2" x14ac:dyDescent="0.25">
      <c r="A9589" s="277" t="s">
        <v>2703</v>
      </c>
      <c r="B9589" s="278">
        <v>80.98</v>
      </c>
    </row>
    <row r="9590" spans="1:2" x14ac:dyDescent="0.25">
      <c r="A9590" s="277" t="s">
        <v>16206</v>
      </c>
      <c r="B9590" s="278">
        <v>80.98</v>
      </c>
    </row>
    <row r="9591" spans="1:2" x14ac:dyDescent="0.25">
      <c r="A9591" s="277" t="s">
        <v>2704</v>
      </c>
      <c r="B9591" s="278">
        <v>20.55</v>
      </c>
    </row>
    <row r="9592" spans="1:2" x14ac:dyDescent="0.25">
      <c r="A9592" s="277" t="s">
        <v>16207</v>
      </c>
      <c r="B9592" s="278">
        <v>20.55</v>
      </c>
    </row>
    <row r="9593" spans="1:2" x14ac:dyDescent="0.25">
      <c r="A9593" s="277" t="s">
        <v>2705</v>
      </c>
      <c r="B9593" s="278">
        <v>61.49</v>
      </c>
    </row>
    <row r="9594" spans="1:2" x14ac:dyDescent="0.25">
      <c r="A9594" s="277" t="s">
        <v>16208</v>
      </c>
      <c r="B9594" s="278">
        <v>61.49</v>
      </c>
    </row>
    <row r="9595" spans="1:2" x14ac:dyDescent="0.25">
      <c r="A9595" s="277" t="s">
        <v>2706</v>
      </c>
      <c r="B9595" s="278">
        <v>32.01</v>
      </c>
    </row>
    <row r="9596" spans="1:2" x14ac:dyDescent="0.25">
      <c r="A9596" s="277" t="s">
        <v>16209</v>
      </c>
      <c r="B9596" s="278">
        <v>32.01</v>
      </c>
    </row>
    <row r="9597" spans="1:2" x14ac:dyDescent="0.25">
      <c r="A9597" s="277" t="s">
        <v>2707</v>
      </c>
      <c r="B9597" s="278">
        <v>39.4</v>
      </c>
    </row>
    <row r="9598" spans="1:2" x14ac:dyDescent="0.25">
      <c r="A9598" s="277" t="s">
        <v>16210</v>
      </c>
      <c r="B9598" s="278">
        <v>39.4</v>
      </c>
    </row>
    <row r="9599" spans="1:2" x14ac:dyDescent="0.25">
      <c r="A9599" s="277" t="s">
        <v>2708</v>
      </c>
      <c r="B9599" s="278">
        <v>28.28</v>
      </c>
    </row>
    <row r="9600" spans="1:2" x14ac:dyDescent="0.25">
      <c r="A9600" s="277" t="s">
        <v>16211</v>
      </c>
      <c r="B9600" s="278">
        <v>28.28</v>
      </c>
    </row>
    <row r="9601" spans="1:2" x14ac:dyDescent="0.25">
      <c r="A9601" s="277" t="s">
        <v>8462</v>
      </c>
      <c r="B9601" s="278">
        <v>9.7899999999999991</v>
      </c>
    </row>
    <row r="9602" spans="1:2" x14ac:dyDescent="0.25">
      <c r="A9602" s="277" t="s">
        <v>16212</v>
      </c>
      <c r="B9602" s="278">
        <v>9.7899999999999991</v>
      </c>
    </row>
    <row r="9603" spans="1:2" x14ac:dyDescent="0.25">
      <c r="A9603" s="277" t="s">
        <v>2709</v>
      </c>
      <c r="B9603" s="278">
        <v>7.07</v>
      </c>
    </row>
    <row r="9604" spans="1:2" x14ac:dyDescent="0.25">
      <c r="A9604" s="277" t="s">
        <v>16213</v>
      </c>
      <c r="B9604" s="278">
        <v>7.07</v>
      </c>
    </row>
    <row r="9605" spans="1:2" x14ac:dyDescent="0.25">
      <c r="A9605" s="277" t="s">
        <v>8463</v>
      </c>
      <c r="B9605" s="278">
        <v>1176</v>
      </c>
    </row>
    <row r="9606" spans="1:2" x14ac:dyDescent="0.25">
      <c r="A9606" s="277" t="s">
        <v>16214</v>
      </c>
      <c r="B9606" s="278">
        <v>1176</v>
      </c>
    </row>
    <row r="9607" spans="1:2" x14ac:dyDescent="0.25">
      <c r="A9607" s="277" t="s">
        <v>8464</v>
      </c>
      <c r="B9607" s="278">
        <v>241.8</v>
      </c>
    </row>
    <row r="9608" spans="1:2" x14ac:dyDescent="0.25">
      <c r="A9608" s="277" t="s">
        <v>16215</v>
      </c>
      <c r="B9608" s="278">
        <v>241.8</v>
      </c>
    </row>
    <row r="9609" spans="1:2" x14ac:dyDescent="0.25">
      <c r="A9609" s="277" t="s">
        <v>8465</v>
      </c>
      <c r="B9609" s="278">
        <v>5.39</v>
      </c>
    </row>
    <row r="9610" spans="1:2" x14ac:dyDescent="0.25">
      <c r="A9610" s="277" t="s">
        <v>16216</v>
      </c>
      <c r="B9610" s="278">
        <v>5.39</v>
      </c>
    </row>
    <row r="9611" spans="1:2" x14ac:dyDescent="0.25">
      <c r="A9611" s="277" t="s">
        <v>8466</v>
      </c>
      <c r="B9611" s="278">
        <v>176.28</v>
      </c>
    </row>
    <row r="9612" spans="1:2" x14ac:dyDescent="0.25">
      <c r="A9612" s="277" t="s">
        <v>16217</v>
      </c>
      <c r="B9612" s="278">
        <v>175.94</v>
      </c>
    </row>
    <row r="9613" spans="1:2" x14ac:dyDescent="0.25">
      <c r="A9613" s="277" t="s">
        <v>8467</v>
      </c>
      <c r="B9613" s="278">
        <v>34.35</v>
      </c>
    </row>
    <row r="9614" spans="1:2" x14ac:dyDescent="0.25">
      <c r="A9614" s="277" t="s">
        <v>16218</v>
      </c>
      <c r="B9614" s="278">
        <v>34.35</v>
      </c>
    </row>
    <row r="9615" spans="1:2" x14ac:dyDescent="0.25">
      <c r="A9615" s="277" t="s">
        <v>8468</v>
      </c>
      <c r="B9615" s="278">
        <v>28</v>
      </c>
    </row>
    <row r="9616" spans="1:2" x14ac:dyDescent="0.25">
      <c r="A9616" s="277" t="s">
        <v>16219</v>
      </c>
      <c r="B9616" s="278">
        <v>28</v>
      </c>
    </row>
    <row r="9617" spans="1:2" x14ac:dyDescent="0.25">
      <c r="A9617" s="277" t="s">
        <v>8469</v>
      </c>
      <c r="B9617" s="278">
        <v>60.92</v>
      </c>
    </row>
    <row r="9618" spans="1:2" x14ac:dyDescent="0.25">
      <c r="A9618" s="277" t="s">
        <v>16220</v>
      </c>
      <c r="B9618" s="278">
        <v>60.92</v>
      </c>
    </row>
    <row r="9619" spans="1:2" x14ac:dyDescent="0.25">
      <c r="A9619" s="277" t="s">
        <v>8470</v>
      </c>
      <c r="B9619" s="278">
        <v>34.6</v>
      </c>
    </row>
    <row r="9620" spans="1:2" x14ac:dyDescent="0.25">
      <c r="A9620" s="277" t="s">
        <v>16221</v>
      </c>
      <c r="B9620" s="278">
        <v>32.61</v>
      </c>
    </row>
    <row r="9621" spans="1:2" x14ac:dyDescent="0.25">
      <c r="A9621" s="277" t="s">
        <v>2710</v>
      </c>
      <c r="B9621" s="278">
        <v>113.65</v>
      </c>
    </row>
    <row r="9622" spans="1:2" x14ac:dyDescent="0.25">
      <c r="A9622" s="277" t="s">
        <v>16222</v>
      </c>
      <c r="B9622" s="278">
        <v>108.56</v>
      </c>
    </row>
    <row r="9623" spans="1:2" x14ac:dyDescent="0.25">
      <c r="A9623" s="277" t="s">
        <v>8471</v>
      </c>
      <c r="B9623" s="278">
        <v>398.39</v>
      </c>
    </row>
    <row r="9624" spans="1:2" x14ac:dyDescent="0.25">
      <c r="A9624" s="277" t="s">
        <v>16223</v>
      </c>
      <c r="B9624" s="278">
        <v>361.62</v>
      </c>
    </row>
    <row r="9625" spans="1:2" x14ac:dyDescent="0.25">
      <c r="A9625" s="277" t="s">
        <v>8472</v>
      </c>
      <c r="B9625" s="278">
        <v>486.68</v>
      </c>
    </row>
    <row r="9626" spans="1:2" x14ac:dyDescent="0.25">
      <c r="A9626" s="277" t="s">
        <v>16224</v>
      </c>
      <c r="B9626" s="278">
        <v>439.33</v>
      </c>
    </row>
    <row r="9627" spans="1:2" x14ac:dyDescent="0.25">
      <c r="A9627" s="277" t="s">
        <v>2711</v>
      </c>
      <c r="B9627" s="278">
        <v>259.37</v>
      </c>
    </row>
    <row r="9628" spans="1:2" x14ac:dyDescent="0.25">
      <c r="A9628" s="277" t="s">
        <v>16225</v>
      </c>
      <c r="B9628" s="278">
        <v>255.41</v>
      </c>
    </row>
    <row r="9629" spans="1:2" x14ac:dyDescent="0.25">
      <c r="A9629" s="277" t="s">
        <v>2712</v>
      </c>
      <c r="B9629" s="278">
        <v>74.03</v>
      </c>
    </row>
    <row r="9630" spans="1:2" x14ac:dyDescent="0.25">
      <c r="A9630" s="277" t="s">
        <v>16226</v>
      </c>
      <c r="B9630" s="278">
        <v>71.34</v>
      </c>
    </row>
    <row r="9631" spans="1:2" x14ac:dyDescent="0.25">
      <c r="A9631" s="277" t="s">
        <v>2713</v>
      </c>
      <c r="B9631" s="278">
        <v>190.98</v>
      </c>
    </row>
    <row r="9632" spans="1:2" x14ac:dyDescent="0.25">
      <c r="A9632" s="277" t="s">
        <v>16227</v>
      </c>
      <c r="B9632" s="278">
        <v>183.58</v>
      </c>
    </row>
    <row r="9633" spans="1:2" x14ac:dyDescent="0.25">
      <c r="A9633" s="277" t="s">
        <v>2714</v>
      </c>
      <c r="B9633" s="278">
        <v>272.49</v>
      </c>
    </row>
    <row r="9634" spans="1:2" x14ac:dyDescent="0.25">
      <c r="A9634" s="277" t="s">
        <v>16228</v>
      </c>
      <c r="B9634" s="278">
        <v>262.20999999999998</v>
      </c>
    </row>
    <row r="9635" spans="1:2" x14ac:dyDescent="0.25">
      <c r="A9635" s="277" t="s">
        <v>2715</v>
      </c>
      <c r="B9635" s="278">
        <v>94.59</v>
      </c>
    </row>
    <row r="9636" spans="1:2" x14ac:dyDescent="0.25">
      <c r="A9636" s="277" t="s">
        <v>16229</v>
      </c>
      <c r="B9636" s="278">
        <v>91.12</v>
      </c>
    </row>
    <row r="9637" spans="1:2" x14ac:dyDescent="0.25">
      <c r="A9637" s="277" t="s">
        <v>2716</v>
      </c>
      <c r="B9637" s="278">
        <v>229.82</v>
      </c>
    </row>
    <row r="9638" spans="1:2" x14ac:dyDescent="0.25">
      <c r="A9638" s="277" t="s">
        <v>16230</v>
      </c>
      <c r="B9638" s="278">
        <v>221.27</v>
      </c>
    </row>
    <row r="9639" spans="1:2" x14ac:dyDescent="0.25">
      <c r="A9639" s="277" t="s">
        <v>2717</v>
      </c>
      <c r="B9639" s="278">
        <v>325.93</v>
      </c>
    </row>
    <row r="9640" spans="1:2" x14ac:dyDescent="0.25">
      <c r="A9640" s="277" t="s">
        <v>16231</v>
      </c>
      <c r="B9640" s="278">
        <v>314.33</v>
      </c>
    </row>
    <row r="9641" spans="1:2" x14ac:dyDescent="0.25">
      <c r="A9641" s="277" t="s">
        <v>2718</v>
      </c>
      <c r="B9641" s="278">
        <v>110.61</v>
      </c>
    </row>
    <row r="9642" spans="1:2" x14ac:dyDescent="0.25">
      <c r="A9642" s="277" t="s">
        <v>16232</v>
      </c>
      <c r="B9642" s="278">
        <v>106.5</v>
      </c>
    </row>
    <row r="9643" spans="1:2" x14ac:dyDescent="0.25">
      <c r="A9643" s="277" t="s">
        <v>2719</v>
      </c>
      <c r="B9643" s="278">
        <v>253.16</v>
      </c>
    </row>
    <row r="9644" spans="1:2" x14ac:dyDescent="0.25">
      <c r="A9644" s="277" t="s">
        <v>16233</v>
      </c>
      <c r="B9644" s="278">
        <v>244.16</v>
      </c>
    </row>
    <row r="9645" spans="1:2" x14ac:dyDescent="0.25">
      <c r="A9645" s="277" t="s">
        <v>2720</v>
      </c>
      <c r="B9645" s="278">
        <v>361.6</v>
      </c>
    </row>
    <row r="9646" spans="1:2" x14ac:dyDescent="0.25">
      <c r="A9646" s="277" t="s">
        <v>16234</v>
      </c>
      <c r="B9646" s="278">
        <v>349.26</v>
      </c>
    </row>
    <row r="9647" spans="1:2" x14ac:dyDescent="0.25">
      <c r="A9647" s="277" t="s">
        <v>2721</v>
      </c>
      <c r="B9647" s="278">
        <v>133.25</v>
      </c>
    </row>
    <row r="9648" spans="1:2" x14ac:dyDescent="0.25">
      <c r="A9648" s="277" t="s">
        <v>16235</v>
      </c>
      <c r="B9648" s="278">
        <v>128.35</v>
      </c>
    </row>
    <row r="9649" spans="1:2" x14ac:dyDescent="0.25">
      <c r="A9649" s="277" t="s">
        <v>2722</v>
      </c>
      <c r="B9649" s="278">
        <v>296.01</v>
      </c>
    </row>
    <row r="9650" spans="1:2" x14ac:dyDescent="0.25">
      <c r="A9650" s="277" t="s">
        <v>16236</v>
      </c>
      <c r="B9650" s="278">
        <v>285.83999999999997</v>
      </c>
    </row>
    <row r="9651" spans="1:2" x14ac:dyDescent="0.25">
      <c r="A9651" s="277" t="s">
        <v>2723</v>
      </c>
      <c r="B9651" s="278">
        <v>419.6</v>
      </c>
    </row>
    <row r="9652" spans="1:2" x14ac:dyDescent="0.25">
      <c r="A9652" s="277" t="s">
        <v>16237</v>
      </c>
      <c r="B9652" s="278">
        <v>405.99</v>
      </c>
    </row>
    <row r="9653" spans="1:2" x14ac:dyDescent="0.25">
      <c r="A9653" s="277" t="s">
        <v>2724</v>
      </c>
      <c r="B9653" s="278">
        <v>148.96</v>
      </c>
    </row>
    <row r="9654" spans="1:2" x14ac:dyDescent="0.25">
      <c r="A9654" s="277" t="s">
        <v>16238</v>
      </c>
      <c r="B9654" s="278">
        <v>143.43</v>
      </c>
    </row>
    <row r="9655" spans="1:2" x14ac:dyDescent="0.25">
      <c r="A9655" s="277" t="s">
        <v>2725</v>
      </c>
      <c r="B9655" s="278">
        <v>324.38</v>
      </c>
    </row>
    <row r="9656" spans="1:2" x14ac:dyDescent="0.25">
      <c r="A9656" s="277" t="s">
        <v>16239</v>
      </c>
      <c r="B9656" s="278">
        <v>313.32</v>
      </c>
    </row>
    <row r="9657" spans="1:2" x14ac:dyDescent="0.25">
      <c r="A9657" s="277" t="s">
        <v>2726</v>
      </c>
      <c r="B9657" s="278">
        <v>455.81</v>
      </c>
    </row>
    <row r="9658" spans="1:2" x14ac:dyDescent="0.25">
      <c r="A9658" s="277" t="s">
        <v>16240</v>
      </c>
      <c r="B9658" s="278">
        <v>441.43</v>
      </c>
    </row>
    <row r="9659" spans="1:2" x14ac:dyDescent="0.25">
      <c r="A9659" s="277" t="s">
        <v>2727</v>
      </c>
      <c r="B9659" s="278">
        <v>168.93</v>
      </c>
    </row>
    <row r="9660" spans="1:2" x14ac:dyDescent="0.25">
      <c r="A9660" s="277" t="s">
        <v>16241</v>
      </c>
      <c r="B9660" s="278">
        <v>162.75</v>
      </c>
    </row>
    <row r="9661" spans="1:2" x14ac:dyDescent="0.25">
      <c r="A9661" s="277" t="s">
        <v>2728</v>
      </c>
      <c r="B9661" s="278">
        <v>356.25</v>
      </c>
    </row>
    <row r="9662" spans="1:2" x14ac:dyDescent="0.25">
      <c r="A9662" s="277" t="s">
        <v>16242</v>
      </c>
      <c r="B9662" s="278">
        <v>344.69</v>
      </c>
    </row>
    <row r="9663" spans="1:2" x14ac:dyDescent="0.25">
      <c r="A9663" s="277" t="s">
        <v>2729</v>
      </c>
      <c r="B9663" s="278">
        <v>513.07000000000005</v>
      </c>
    </row>
    <row r="9664" spans="1:2" x14ac:dyDescent="0.25">
      <c r="A9664" s="277" t="s">
        <v>16243</v>
      </c>
      <c r="B9664" s="278">
        <v>496.95</v>
      </c>
    </row>
    <row r="9665" spans="1:2" x14ac:dyDescent="0.25">
      <c r="A9665" s="277" t="s">
        <v>2730</v>
      </c>
      <c r="B9665" s="278">
        <v>38.56</v>
      </c>
    </row>
    <row r="9666" spans="1:2" x14ac:dyDescent="0.25">
      <c r="A9666" s="277" t="s">
        <v>16244</v>
      </c>
      <c r="B9666" s="278">
        <v>36.32</v>
      </c>
    </row>
    <row r="9667" spans="1:2" x14ac:dyDescent="0.25">
      <c r="A9667" s="277" t="s">
        <v>2731</v>
      </c>
      <c r="B9667" s="278">
        <v>17.190000000000001</v>
      </c>
    </row>
    <row r="9668" spans="1:2" x14ac:dyDescent="0.25">
      <c r="A9668" s="277" t="s">
        <v>16245</v>
      </c>
      <c r="B9668" s="278">
        <v>14.95</v>
      </c>
    </row>
    <row r="9669" spans="1:2" x14ac:dyDescent="0.25">
      <c r="A9669" s="277" t="s">
        <v>2732</v>
      </c>
      <c r="B9669" s="278">
        <v>40.47</v>
      </c>
    </row>
    <row r="9670" spans="1:2" x14ac:dyDescent="0.25">
      <c r="A9670" s="277" t="s">
        <v>16246</v>
      </c>
      <c r="B9670" s="278">
        <v>38.119999999999997</v>
      </c>
    </row>
    <row r="9671" spans="1:2" x14ac:dyDescent="0.25">
      <c r="A9671" s="277" t="s">
        <v>2733</v>
      </c>
      <c r="B9671" s="278">
        <v>18.05</v>
      </c>
    </row>
    <row r="9672" spans="1:2" x14ac:dyDescent="0.25">
      <c r="A9672" s="277" t="s">
        <v>16247</v>
      </c>
      <c r="B9672" s="278">
        <v>15.7</v>
      </c>
    </row>
    <row r="9673" spans="1:2" x14ac:dyDescent="0.25">
      <c r="A9673" s="277" t="s">
        <v>2734</v>
      </c>
      <c r="B9673" s="278">
        <v>42.39</v>
      </c>
    </row>
    <row r="9674" spans="1:2" x14ac:dyDescent="0.25">
      <c r="A9674" s="277" t="s">
        <v>16248</v>
      </c>
      <c r="B9674" s="278">
        <v>39.92</v>
      </c>
    </row>
    <row r="9675" spans="1:2" x14ac:dyDescent="0.25">
      <c r="A9675" s="277" t="s">
        <v>2735</v>
      </c>
      <c r="B9675" s="278">
        <v>18.899999999999999</v>
      </c>
    </row>
    <row r="9676" spans="1:2" x14ac:dyDescent="0.25">
      <c r="A9676" s="277" t="s">
        <v>16249</v>
      </c>
      <c r="B9676" s="278">
        <v>16.440000000000001</v>
      </c>
    </row>
    <row r="9677" spans="1:2" x14ac:dyDescent="0.25">
      <c r="A9677" s="277" t="s">
        <v>2736</v>
      </c>
      <c r="B9677" s="278">
        <v>45.8</v>
      </c>
    </row>
    <row r="9678" spans="1:2" x14ac:dyDescent="0.25">
      <c r="A9678" s="277" t="s">
        <v>16250</v>
      </c>
      <c r="B9678" s="278">
        <v>43.14</v>
      </c>
    </row>
    <row r="9679" spans="1:2" x14ac:dyDescent="0.25">
      <c r="A9679" s="277" t="s">
        <v>2737</v>
      </c>
      <c r="B9679" s="278">
        <v>20.58</v>
      </c>
    </row>
    <row r="9680" spans="1:2" x14ac:dyDescent="0.25">
      <c r="A9680" s="277" t="s">
        <v>16251</v>
      </c>
      <c r="B9680" s="278">
        <v>17.920000000000002</v>
      </c>
    </row>
    <row r="9681" spans="1:2" x14ac:dyDescent="0.25">
      <c r="A9681" s="277" t="s">
        <v>2738</v>
      </c>
      <c r="B9681" s="278">
        <v>58.25</v>
      </c>
    </row>
    <row r="9682" spans="1:2" x14ac:dyDescent="0.25">
      <c r="A9682" s="277" t="s">
        <v>16252</v>
      </c>
      <c r="B9682" s="278">
        <v>54.86</v>
      </c>
    </row>
    <row r="9683" spans="1:2" x14ac:dyDescent="0.25">
      <c r="A9683" s="277" t="s">
        <v>2739</v>
      </c>
      <c r="B9683" s="278">
        <v>26.33</v>
      </c>
    </row>
    <row r="9684" spans="1:2" x14ac:dyDescent="0.25">
      <c r="A9684" s="277" t="s">
        <v>16253</v>
      </c>
      <c r="B9684" s="278">
        <v>22.95</v>
      </c>
    </row>
    <row r="9685" spans="1:2" x14ac:dyDescent="0.25">
      <c r="A9685" s="277" t="s">
        <v>2740</v>
      </c>
      <c r="B9685" s="278">
        <v>71.08</v>
      </c>
    </row>
    <row r="9686" spans="1:2" x14ac:dyDescent="0.25">
      <c r="A9686" s="277" t="s">
        <v>16254</v>
      </c>
      <c r="B9686" s="278">
        <v>67.209999999999994</v>
      </c>
    </row>
    <row r="9687" spans="1:2" x14ac:dyDescent="0.25">
      <c r="A9687" s="277" t="s">
        <v>2741</v>
      </c>
      <c r="B9687" s="278">
        <v>34.39</v>
      </c>
    </row>
    <row r="9688" spans="1:2" x14ac:dyDescent="0.25">
      <c r="A9688" s="277" t="s">
        <v>16255</v>
      </c>
      <c r="B9688" s="278">
        <v>30.03</v>
      </c>
    </row>
    <row r="9689" spans="1:2" x14ac:dyDescent="0.25">
      <c r="A9689" s="277" t="s">
        <v>2742</v>
      </c>
      <c r="B9689" s="278">
        <v>73.22</v>
      </c>
    </row>
    <row r="9690" spans="1:2" x14ac:dyDescent="0.25">
      <c r="A9690" s="277" t="s">
        <v>16256</v>
      </c>
      <c r="B9690" s="278">
        <v>69.25</v>
      </c>
    </row>
    <row r="9691" spans="1:2" x14ac:dyDescent="0.25">
      <c r="A9691" s="277" t="s">
        <v>2743</v>
      </c>
      <c r="B9691" s="278">
        <v>35.25</v>
      </c>
    </row>
    <row r="9692" spans="1:2" x14ac:dyDescent="0.25">
      <c r="A9692" s="277" t="s">
        <v>16257</v>
      </c>
      <c r="B9692" s="278">
        <v>30.77</v>
      </c>
    </row>
    <row r="9693" spans="1:2" x14ac:dyDescent="0.25">
      <c r="A9693" s="277" t="s">
        <v>2744</v>
      </c>
      <c r="B9693" s="278">
        <v>75.89</v>
      </c>
    </row>
    <row r="9694" spans="1:2" x14ac:dyDescent="0.25">
      <c r="A9694" s="277" t="s">
        <v>16258</v>
      </c>
      <c r="B9694" s="278">
        <v>71.77</v>
      </c>
    </row>
    <row r="9695" spans="1:2" x14ac:dyDescent="0.25">
      <c r="A9695" s="277" t="s">
        <v>2745</v>
      </c>
      <c r="B9695" s="278">
        <v>36.54</v>
      </c>
    </row>
    <row r="9696" spans="1:2" x14ac:dyDescent="0.25">
      <c r="A9696" s="277" t="s">
        <v>16259</v>
      </c>
      <c r="B9696" s="278">
        <v>31.89</v>
      </c>
    </row>
    <row r="9697" spans="1:2" x14ac:dyDescent="0.25">
      <c r="A9697" s="277" t="s">
        <v>2746</v>
      </c>
      <c r="B9697" s="278">
        <v>94.37</v>
      </c>
    </row>
    <row r="9698" spans="1:2" x14ac:dyDescent="0.25">
      <c r="A9698" s="277" t="s">
        <v>16260</v>
      </c>
      <c r="B9698" s="278">
        <v>89.24</v>
      </c>
    </row>
    <row r="9699" spans="1:2" x14ac:dyDescent="0.25">
      <c r="A9699" s="277" t="s">
        <v>2747</v>
      </c>
      <c r="B9699" s="278">
        <v>45.71</v>
      </c>
    </row>
    <row r="9700" spans="1:2" x14ac:dyDescent="0.25">
      <c r="A9700" s="277" t="s">
        <v>16261</v>
      </c>
      <c r="B9700" s="278">
        <v>39.97</v>
      </c>
    </row>
    <row r="9701" spans="1:2" x14ac:dyDescent="0.25">
      <c r="A9701" s="277" t="s">
        <v>8473</v>
      </c>
      <c r="B9701" s="278">
        <v>148.68</v>
      </c>
    </row>
    <row r="9702" spans="1:2" x14ac:dyDescent="0.25">
      <c r="A9702" s="277" t="s">
        <v>16262</v>
      </c>
      <c r="B9702" s="278">
        <v>140.1</v>
      </c>
    </row>
    <row r="9703" spans="1:2" x14ac:dyDescent="0.25">
      <c r="A9703" s="277" t="s">
        <v>8474</v>
      </c>
      <c r="B9703" s="278">
        <v>68.36</v>
      </c>
    </row>
    <row r="9704" spans="1:2" x14ac:dyDescent="0.25">
      <c r="A9704" s="277" t="s">
        <v>16263</v>
      </c>
      <c r="B9704" s="278">
        <v>59.77</v>
      </c>
    </row>
    <row r="9705" spans="1:2" x14ac:dyDescent="0.25">
      <c r="A9705" s="277" t="s">
        <v>8475</v>
      </c>
      <c r="B9705" s="278">
        <v>259.31</v>
      </c>
    </row>
    <row r="9706" spans="1:2" x14ac:dyDescent="0.25">
      <c r="A9706" s="277" t="s">
        <v>16264</v>
      </c>
      <c r="B9706" s="278">
        <v>244.23</v>
      </c>
    </row>
    <row r="9707" spans="1:2" x14ac:dyDescent="0.25">
      <c r="A9707" s="277" t="s">
        <v>8476</v>
      </c>
      <c r="B9707" s="278">
        <v>120.04</v>
      </c>
    </row>
    <row r="9708" spans="1:2" x14ac:dyDescent="0.25">
      <c r="A9708" s="277" t="s">
        <v>16265</v>
      </c>
      <c r="B9708" s="278">
        <v>104.96</v>
      </c>
    </row>
    <row r="9709" spans="1:2" x14ac:dyDescent="0.25">
      <c r="A9709" s="277" t="s">
        <v>8477</v>
      </c>
      <c r="B9709" s="278">
        <v>249.99</v>
      </c>
    </row>
    <row r="9710" spans="1:2" x14ac:dyDescent="0.25">
      <c r="A9710" s="277" t="s">
        <v>16266</v>
      </c>
      <c r="B9710" s="278">
        <v>239</v>
      </c>
    </row>
    <row r="9711" spans="1:2" x14ac:dyDescent="0.25">
      <c r="A9711" s="277" t="s">
        <v>8478</v>
      </c>
      <c r="B9711" s="278">
        <v>298.85000000000002</v>
      </c>
    </row>
    <row r="9712" spans="1:2" x14ac:dyDescent="0.25">
      <c r="A9712" s="277" t="s">
        <v>16267</v>
      </c>
      <c r="B9712" s="278">
        <v>287.12</v>
      </c>
    </row>
    <row r="9713" spans="1:2" x14ac:dyDescent="0.25">
      <c r="A9713" s="277" t="s">
        <v>8479</v>
      </c>
      <c r="B9713" s="278">
        <v>424.78</v>
      </c>
    </row>
    <row r="9714" spans="1:2" x14ac:dyDescent="0.25">
      <c r="A9714" s="277" t="s">
        <v>16268</v>
      </c>
      <c r="B9714" s="278">
        <v>408.71</v>
      </c>
    </row>
    <row r="9715" spans="1:2" x14ac:dyDescent="0.25">
      <c r="A9715" s="277" t="s">
        <v>2748</v>
      </c>
      <c r="B9715" s="278">
        <v>30</v>
      </c>
    </row>
    <row r="9716" spans="1:2" x14ac:dyDescent="0.25">
      <c r="A9716" s="277" t="s">
        <v>16269</v>
      </c>
      <c r="B9716" s="278">
        <v>30</v>
      </c>
    </row>
    <row r="9717" spans="1:2" x14ac:dyDescent="0.25">
      <c r="A9717" s="277" t="s">
        <v>2749</v>
      </c>
      <c r="B9717" s="278">
        <v>41</v>
      </c>
    </row>
    <row r="9718" spans="1:2" x14ac:dyDescent="0.25">
      <c r="A9718" s="277" t="s">
        <v>16270</v>
      </c>
      <c r="B9718" s="278">
        <v>41</v>
      </c>
    </row>
    <row r="9719" spans="1:2" x14ac:dyDescent="0.25">
      <c r="A9719" s="277" t="s">
        <v>2750</v>
      </c>
      <c r="B9719" s="278">
        <v>54</v>
      </c>
    </row>
    <row r="9720" spans="1:2" x14ac:dyDescent="0.25">
      <c r="A9720" s="277" t="s">
        <v>16271</v>
      </c>
      <c r="B9720" s="278">
        <v>54</v>
      </c>
    </row>
    <row r="9721" spans="1:2" x14ac:dyDescent="0.25">
      <c r="A9721" s="277" t="s">
        <v>2751</v>
      </c>
      <c r="B9721" s="278">
        <v>69.34</v>
      </c>
    </row>
    <row r="9722" spans="1:2" x14ac:dyDescent="0.25">
      <c r="A9722" s="277" t="s">
        <v>16272</v>
      </c>
      <c r="B9722" s="278">
        <v>69.34</v>
      </c>
    </row>
    <row r="9723" spans="1:2" x14ac:dyDescent="0.25">
      <c r="A9723" s="277" t="s">
        <v>2752</v>
      </c>
      <c r="B9723" s="278">
        <v>77</v>
      </c>
    </row>
    <row r="9724" spans="1:2" x14ac:dyDescent="0.25">
      <c r="A9724" s="277" t="s">
        <v>16273</v>
      </c>
      <c r="B9724" s="278">
        <v>77</v>
      </c>
    </row>
    <row r="9725" spans="1:2" x14ac:dyDescent="0.25">
      <c r="A9725" s="277" t="s">
        <v>2753</v>
      </c>
      <c r="B9725" s="278">
        <v>95</v>
      </c>
    </row>
    <row r="9726" spans="1:2" x14ac:dyDescent="0.25">
      <c r="A9726" s="277" t="s">
        <v>16274</v>
      </c>
      <c r="B9726" s="278">
        <v>95</v>
      </c>
    </row>
    <row r="9727" spans="1:2" x14ac:dyDescent="0.25">
      <c r="A9727" s="277" t="s">
        <v>2754</v>
      </c>
      <c r="B9727" s="278">
        <v>157.82</v>
      </c>
    </row>
    <row r="9728" spans="1:2" x14ac:dyDescent="0.25">
      <c r="A9728" s="277" t="s">
        <v>16275</v>
      </c>
      <c r="B9728" s="278">
        <v>157.82</v>
      </c>
    </row>
    <row r="9729" spans="1:2" x14ac:dyDescent="0.25">
      <c r="A9729" s="277" t="s">
        <v>2755</v>
      </c>
      <c r="B9729" s="278">
        <v>189.74</v>
      </c>
    </row>
    <row r="9730" spans="1:2" x14ac:dyDescent="0.25">
      <c r="A9730" s="277" t="s">
        <v>16276</v>
      </c>
      <c r="B9730" s="278">
        <v>189.74</v>
      </c>
    </row>
    <row r="9731" spans="1:2" x14ac:dyDescent="0.25">
      <c r="A9731" s="277" t="s">
        <v>8480</v>
      </c>
      <c r="B9731" s="278">
        <v>84.37</v>
      </c>
    </row>
    <row r="9732" spans="1:2" x14ac:dyDescent="0.25">
      <c r="A9732" s="277" t="s">
        <v>16277</v>
      </c>
      <c r="B9732" s="278">
        <v>84.37</v>
      </c>
    </row>
    <row r="9733" spans="1:2" x14ac:dyDescent="0.25">
      <c r="A9733" s="277" t="s">
        <v>8481</v>
      </c>
      <c r="B9733" s="278">
        <v>105.45</v>
      </c>
    </row>
    <row r="9734" spans="1:2" x14ac:dyDescent="0.25">
      <c r="A9734" s="277" t="s">
        <v>16278</v>
      </c>
      <c r="B9734" s="278">
        <v>105.45</v>
      </c>
    </row>
    <row r="9735" spans="1:2" x14ac:dyDescent="0.25">
      <c r="A9735" s="277" t="s">
        <v>8482</v>
      </c>
      <c r="B9735" s="278">
        <v>125.09</v>
      </c>
    </row>
    <row r="9736" spans="1:2" x14ac:dyDescent="0.25">
      <c r="A9736" s="277" t="s">
        <v>16279</v>
      </c>
      <c r="B9736" s="278">
        <v>125.09</v>
      </c>
    </row>
    <row r="9737" spans="1:2" x14ac:dyDescent="0.25">
      <c r="A9737" s="277" t="s">
        <v>8483</v>
      </c>
      <c r="B9737" s="278">
        <v>153.04</v>
      </c>
    </row>
    <row r="9738" spans="1:2" x14ac:dyDescent="0.25">
      <c r="A9738" s="277" t="s">
        <v>16280</v>
      </c>
      <c r="B9738" s="278">
        <v>153.04</v>
      </c>
    </row>
    <row r="9739" spans="1:2" x14ac:dyDescent="0.25">
      <c r="A9739" s="277" t="s">
        <v>8484</v>
      </c>
      <c r="B9739" s="278">
        <v>196.46</v>
      </c>
    </row>
    <row r="9740" spans="1:2" x14ac:dyDescent="0.25">
      <c r="A9740" s="277" t="s">
        <v>16281</v>
      </c>
      <c r="B9740" s="278">
        <v>196.46</v>
      </c>
    </row>
    <row r="9741" spans="1:2" x14ac:dyDescent="0.25">
      <c r="A9741" s="277" t="s">
        <v>8485</v>
      </c>
      <c r="B9741" s="278">
        <v>293</v>
      </c>
    </row>
    <row r="9742" spans="1:2" x14ac:dyDescent="0.25">
      <c r="A9742" s="277" t="s">
        <v>16282</v>
      </c>
      <c r="B9742" s="278">
        <v>293</v>
      </c>
    </row>
    <row r="9743" spans="1:2" x14ac:dyDescent="0.25">
      <c r="A9743" s="277" t="s">
        <v>8486</v>
      </c>
      <c r="B9743" s="278">
        <v>395</v>
      </c>
    </row>
    <row r="9744" spans="1:2" x14ac:dyDescent="0.25">
      <c r="A9744" s="277" t="s">
        <v>16283</v>
      </c>
      <c r="B9744" s="278">
        <v>395</v>
      </c>
    </row>
    <row r="9745" spans="1:2" x14ac:dyDescent="0.25">
      <c r="A9745" s="277" t="s">
        <v>8487</v>
      </c>
      <c r="B9745" s="278">
        <v>520</v>
      </c>
    </row>
    <row r="9746" spans="1:2" x14ac:dyDescent="0.25">
      <c r="A9746" s="277" t="s">
        <v>16284</v>
      </c>
      <c r="B9746" s="278">
        <v>520</v>
      </c>
    </row>
    <row r="9747" spans="1:2" x14ac:dyDescent="0.25">
      <c r="A9747" s="277" t="s">
        <v>2756</v>
      </c>
      <c r="B9747" s="278">
        <v>41</v>
      </c>
    </row>
    <row r="9748" spans="1:2" x14ac:dyDescent="0.25">
      <c r="A9748" s="277" t="s">
        <v>16285</v>
      </c>
      <c r="B9748" s="278">
        <v>41</v>
      </c>
    </row>
    <row r="9749" spans="1:2" x14ac:dyDescent="0.25">
      <c r="A9749" s="277" t="s">
        <v>2757</v>
      </c>
      <c r="B9749" s="278">
        <v>43</v>
      </c>
    </row>
    <row r="9750" spans="1:2" x14ac:dyDescent="0.25">
      <c r="A9750" s="277" t="s">
        <v>16286</v>
      </c>
      <c r="B9750" s="278">
        <v>43</v>
      </c>
    </row>
    <row r="9751" spans="1:2" x14ac:dyDescent="0.25">
      <c r="A9751" s="277" t="s">
        <v>2758</v>
      </c>
      <c r="B9751" s="278">
        <v>48</v>
      </c>
    </row>
    <row r="9752" spans="1:2" x14ac:dyDescent="0.25">
      <c r="A9752" s="277" t="s">
        <v>16287</v>
      </c>
      <c r="B9752" s="278">
        <v>48</v>
      </c>
    </row>
    <row r="9753" spans="1:2" x14ac:dyDescent="0.25">
      <c r="A9753" s="277" t="s">
        <v>2759</v>
      </c>
      <c r="B9753" s="278">
        <v>50</v>
      </c>
    </row>
    <row r="9754" spans="1:2" x14ac:dyDescent="0.25">
      <c r="A9754" s="277" t="s">
        <v>16288</v>
      </c>
      <c r="B9754" s="278">
        <v>50</v>
      </c>
    </row>
    <row r="9755" spans="1:2" x14ac:dyDescent="0.25">
      <c r="A9755" s="277" t="s">
        <v>2760</v>
      </c>
      <c r="B9755" s="278">
        <v>50</v>
      </c>
    </row>
    <row r="9756" spans="1:2" x14ac:dyDescent="0.25">
      <c r="A9756" s="277" t="s">
        <v>16289</v>
      </c>
      <c r="B9756" s="278">
        <v>50</v>
      </c>
    </row>
    <row r="9757" spans="1:2" x14ac:dyDescent="0.25">
      <c r="A9757" s="277" t="s">
        <v>2761</v>
      </c>
      <c r="B9757" s="278">
        <v>79.959999999999994</v>
      </c>
    </row>
    <row r="9758" spans="1:2" x14ac:dyDescent="0.25">
      <c r="A9758" s="277" t="s">
        <v>16290</v>
      </c>
      <c r="B9758" s="278">
        <v>79.959999999999994</v>
      </c>
    </row>
    <row r="9759" spans="1:2" x14ac:dyDescent="0.25">
      <c r="A9759" s="277" t="s">
        <v>2762</v>
      </c>
      <c r="B9759" s="278">
        <v>115</v>
      </c>
    </row>
    <row r="9760" spans="1:2" x14ac:dyDescent="0.25">
      <c r="A9760" s="277" t="s">
        <v>16291</v>
      </c>
      <c r="B9760" s="278">
        <v>115</v>
      </c>
    </row>
    <row r="9761" spans="1:2" x14ac:dyDescent="0.25">
      <c r="A9761" s="277" t="s">
        <v>2763</v>
      </c>
      <c r="B9761" s="278">
        <v>120</v>
      </c>
    </row>
    <row r="9762" spans="1:2" x14ac:dyDescent="0.25">
      <c r="A9762" s="277" t="s">
        <v>16292</v>
      </c>
      <c r="B9762" s="278">
        <v>120</v>
      </c>
    </row>
    <row r="9763" spans="1:2" x14ac:dyDescent="0.25">
      <c r="A9763" s="277" t="s">
        <v>2764</v>
      </c>
      <c r="B9763" s="278">
        <v>38</v>
      </c>
    </row>
    <row r="9764" spans="1:2" x14ac:dyDescent="0.25">
      <c r="A9764" s="277" t="s">
        <v>16293</v>
      </c>
      <c r="B9764" s="278">
        <v>38</v>
      </c>
    </row>
    <row r="9765" spans="1:2" x14ac:dyDescent="0.25">
      <c r="A9765" s="277" t="s">
        <v>2765</v>
      </c>
      <c r="B9765" s="278">
        <v>44</v>
      </c>
    </row>
    <row r="9766" spans="1:2" x14ac:dyDescent="0.25">
      <c r="A9766" s="277" t="s">
        <v>16294</v>
      </c>
      <c r="B9766" s="278">
        <v>44</v>
      </c>
    </row>
    <row r="9767" spans="1:2" x14ac:dyDescent="0.25">
      <c r="A9767" s="277" t="s">
        <v>2766</v>
      </c>
      <c r="B9767" s="278">
        <v>47</v>
      </c>
    </row>
    <row r="9768" spans="1:2" x14ac:dyDescent="0.25">
      <c r="A9768" s="277" t="s">
        <v>16295</v>
      </c>
      <c r="B9768" s="278">
        <v>47</v>
      </c>
    </row>
    <row r="9769" spans="1:2" x14ac:dyDescent="0.25">
      <c r="A9769" s="277" t="s">
        <v>2767</v>
      </c>
      <c r="B9769" s="278">
        <v>52</v>
      </c>
    </row>
    <row r="9770" spans="1:2" x14ac:dyDescent="0.25">
      <c r="A9770" s="277" t="s">
        <v>16296</v>
      </c>
      <c r="B9770" s="278">
        <v>52</v>
      </c>
    </row>
    <row r="9771" spans="1:2" x14ac:dyDescent="0.25">
      <c r="A9771" s="277" t="s">
        <v>2768</v>
      </c>
      <c r="B9771" s="278">
        <v>52</v>
      </c>
    </row>
    <row r="9772" spans="1:2" x14ac:dyDescent="0.25">
      <c r="A9772" s="277" t="s">
        <v>16297</v>
      </c>
      <c r="B9772" s="278">
        <v>52</v>
      </c>
    </row>
    <row r="9773" spans="1:2" x14ac:dyDescent="0.25">
      <c r="A9773" s="277" t="s">
        <v>2769</v>
      </c>
      <c r="B9773" s="278">
        <v>53</v>
      </c>
    </row>
    <row r="9774" spans="1:2" x14ac:dyDescent="0.25">
      <c r="A9774" s="277" t="s">
        <v>16298</v>
      </c>
      <c r="B9774" s="278">
        <v>53</v>
      </c>
    </row>
    <row r="9775" spans="1:2" x14ac:dyDescent="0.25">
      <c r="A9775" s="277" t="s">
        <v>2770</v>
      </c>
      <c r="B9775" s="278">
        <v>80</v>
      </c>
    </row>
    <row r="9776" spans="1:2" x14ac:dyDescent="0.25">
      <c r="A9776" s="277" t="s">
        <v>16299</v>
      </c>
      <c r="B9776" s="278">
        <v>80</v>
      </c>
    </row>
    <row r="9777" spans="1:2" x14ac:dyDescent="0.25">
      <c r="A9777" s="277" t="s">
        <v>2771</v>
      </c>
      <c r="B9777" s="278">
        <v>84</v>
      </c>
    </row>
    <row r="9778" spans="1:2" x14ac:dyDescent="0.25">
      <c r="A9778" s="277" t="s">
        <v>16300</v>
      </c>
      <c r="B9778" s="278">
        <v>84</v>
      </c>
    </row>
    <row r="9779" spans="1:2" x14ac:dyDescent="0.25">
      <c r="A9779" s="277" t="s">
        <v>2772</v>
      </c>
      <c r="B9779" s="278">
        <v>193.76</v>
      </c>
    </row>
    <row r="9780" spans="1:2" x14ac:dyDescent="0.25">
      <c r="A9780" s="277" t="s">
        <v>16301</v>
      </c>
      <c r="B9780" s="278">
        <v>185.44</v>
      </c>
    </row>
    <row r="9781" spans="1:2" x14ac:dyDescent="0.25">
      <c r="A9781" s="277" t="s">
        <v>2773</v>
      </c>
      <c r="B9781" s="278">
        <v>210.16</v>
      </c>
    </row>
    <row r="9782" spans="1:2" x14ac:dyDescent="0.25">
      <c r="A9782" s="277" t="s">
        <v>16302</v>
      </c>
      <c r="B9782" s="278">
        <v>201.49</v>
      </c>
    </row>
    <row r="9783" spans="1:2" x14ac:dyDescent="0.25">
      <c r="A9783" s="277" t="s">
        <v>2774</v>
      </c>
      <c r="B9783" s="278">
        <v>249.69</v>
      </c>
    </row>
    <row r="9784" spans="1:2" x14ac:dyDescent="0.25">
      <c r="A9784" s="277" t="s">
        <v>16303</v>
      </c>
      <c r="B9784" s="278">
        <v>240.3</v>
      </c>
    </row>
    <row r="9785" spans="1:2" x14ac:dyDescent="0.25">
      <c r="A9785" s="277" t="s">
        <v>2775</v>
      </c>
      <c r="B9785" s="278">
        <v>290.64999999999998</v>
      </c>
    </row>
    <row r="9786" spans="1:2" x14ac:dyDescent="0.25">
      <c r="A9786" s="277" t="s">
        <v>16304</v>
      </c>
      <c r="B9786" s="278">
        <v>280.62</v>
      </c>
    </row>
    <row r="9787" spans="1:2" x14ac:dyDescent="0.25">
      <c r="A9787" s="277" t="s">
        <v>2776</v>
      </c>
      <c r="B9787" s="278">
        <v>334.14</v>
      </c>
    </row>
    <row r="9788" spans="1:2" x14ac:dyDescent="0.25">
      <c r="A9788" s="277" t="s">
        <v>16305</v>
      </c>
      <c r="B9788" s="278">
        <v>322.56</v>
      </c>
    </row>
    <row r="9789" spans="1:2" x14ac:dyDescent="0.25">
      <c r="A9789" s="277" t="s">
        <v>2777</v>
      </c>
      <c r="B9789" s="278">
        <v>198</v>
      </c>
    </row>
    <row r="9790" spans="1:2" x14ac:dyDescent="0.25">
      <c r="A9790" s="277" t="s">
        <v>16306</v>
      </c>
      <c r="B9790" s="278">
        <v>189.13</v>
      </c>
    </row>
    <row r="9791" spans="1:2" x14ac:dyDescent="0.25">
      <c r="A9791" s="277" t="s">
        <v>2778</v>
      </c>
      <c r="B9791" s="278">
        <v>214.03</v>
      </c>
    </row>
    <row r="9792" spans="1:2" x14ac:dyDescent="0.25">
      <c r="A9792" s="277" t="s">
        <v>16307</v>
      </c>
      <c r="B9792" s="278">
        <v>204.85</v>
      </c>
    </row>
    <row r="9793" spans="1:2" x14ac:dyDescent="0.25">
      <c r="A9793" s="277" t="s">
        <v>2779</v>
      </c>
      <c r="B9793" s="278">
        <v>253.86</v>
      </c>
    </row>
    <row r="9794" spans="1:2" x14ac:dyDescent="0.25">
      <c r="A9794" s="277" t="s">
        <v>16308</v>
      </c>
      <c r="B9794" s="278">
        <v>243.91</v>
      </c>
    </row>
    <row r="9795" spans="1:2" x14ac:dyDescent="0.25">
      <c r="A9795" s="277" t="s">
        <v>2780</v>
      </c>
      <c r="B9795" s="278">
        <v>295.12</v>
      </c>
    </row>
    <row r="9796" spans="1:2" x14ac:dyDescent="0.25">
      <c r="A9796" s="277" t="s">
        <v>16309</v>
      </c>
      <c r="B9796" s="278">
        <v>284.5</v>
      </c>
    </row>
    <row r="9797" spans="1:2" x14ac:dyDescent="0.25">
      <c r="A9797" s="277" t="s">
        <v>2781</v>
      </c>
      <c r="B9797" s="278">
        <v>333.76</v>
      </c>
    </row>
    <row r="9798" spans="1:2" x14ac:dyDescent="0.25">
      <c r="A9798" s="277" t="s">
        <v>16310</v>
      </c>
      <c r="B9798" s="278">
        <v>322.05</v>
      </c>
    </row>
    <row r="9799" spans="1:2" x14ac:dyDescent="0.25">
      <c r="A9799" s="277" t="s">
        <v>2782</v>
      </c>
      <c r="B9799" s="278">
        <v>110.21</v>
      </c>
    </row>
    <row r="9800" spans="1:2" x14ac:dyDescent="0.25">
      <c r="A9800" s="277" t="s">
        <v>16311</v>
      </c>
      <c r="B9800" s="278">
        <v>106.01</v>
      </c>
    </row>
    <row r="9801" spans="1:2" x14ac:dyDescent="0.25">
      <c r="A9801" s="277" t="s">
        <v>2783</v>
      </c>
      <c r="B9801" s="278">
        <v>119.6</v>
      </c>
    </row>
    <row r="9802" spans="1:2" x14ac:dyDescent="0.25">
      <c r="A9802" s="277" t="s">
        <v>16312</v>
      </c>
      <c r="B9802" s="278">
        <v>115.11</v>
      </c>
    </row>
    <row r="9803" spans="1:2" x14ac:dyDescent="0.25">
      <c r="A9803" s="277" t="s">
        <v>2784</v>
      </c>
      <c r="B9803" s="278">
        <v>147.62</v>
      </c>
    </row>
    <row r="9804" spans="1:2" x14ac:dyDescent="0.25">
      <c r="A9804" s="277" t="s">
        <v>16313</v>
      </c>
      <c r="B9804" s="278">
        <v>142.79</v>
      </c>
    </row>
    <row r="9805" spans="1:2" x14ac:dyDescent="0.25">
      <c r="A9805" s="277" t="s">
        <v>2785</v>
      </c>
      <c r="B9805" s="278">
        <v>171.09</v>
      </c>
    </row>
    <row r="9806" spans="1:2" x14ac:dyDescent="0.25">
      <c r="A9806" s="277" t="s">
        <v>16314</v>
      </c>
      <c r="B9806" s="278">
        <v>166.02</v>
      </c>
    </row>
    <row r="9807" spans="1:2" x14ac:dyDescent="0.25">
      <c r="A9807" s="277" t="s">
        <v>2786</v>
      </c>
      <c r="B9807" s="278">
        <v>181.52</v>
      </c>
    </row>
    <row r="9808" spans="1:2" x14ac:dyDescent="0.25">
      <c r="A9808" s="277" t="s">
        <v>16315</v>
      </c>
      <c r="B9808" s="278">
        <v>175.94</v>
      </c>
    </row>
    <row r="9809" spans="1:2" x14ac:dyDescent="0.25">
      <c r="A9809" s="277" t="s">
        <v>2787</v>
      </c>
      <c r="B9809" s="278">
        <v>193.76</v>
      </c>
    </row>
    <row r="9810" spans="1:2" x14ac:dyDescent="0.25">
      <c r="A9810" s="277" t="s">
        <v>16316</v>
      </c>
      <c r="B9810" s="278">
        <v>185.44</v>
      </c>
    </row>
    <row r="9811" spans="1:2" x14ac:dyDescent="0.25">
      <c r="A9811" s="277" t="s">
        <v>2788</v>
      </c>
      <c r="B9811" s="278">
        <v>219.55</v>
      </c>
    </row>
    <row r="9812" spans="1:2" x14ac:dyDescent="0.25">
      <c r="A9812" s="277" t="s">
        <v>16317</v>
      </c>
      <c r="B9812" s="278">
        <v>210.13</v>
      </c>
    </row>
    <row r="9813" spans="1:2" x14ac:dyDescent="0.25">
      <c r="A9813" s="277" t="s">
        <v>2789</v>
      </c>
      <c r="B9813" s="278">
        <v>270.08999999999997</v>
      </c>
    </row>
    <row r="9814" spans="1:2" x14ac:dyDescent="0.25">
      <c r="A9814" s="277" t="s">
        <v>16318</v>
      </c>
      <c r="B9814" s="278">
        <v>258.5</v>
      </c>
    </row>
    <row r="9815" spans="1:2" x14ac:dyDescent="0.25">
      <c r="A9815" s="277" t="s">
        <v>2790</v>
      </c>
      <c r="B9815" s="278">
        <v>325.57</v>
      </c>
    </row>
    <row r="9816" spans="1:2" x14ac:dyDescent="0.25">
      <c r="A9816" s="277" t="s">
        <v>16319</v>
      </c>
      <c r="B9816" s="278">
        <v>311.60000000000002</v>
      </c>
    </row>
    <row r="9817" spans="1:2" x14ac:dyDescent="0.25">
      <c r="A9817" s="277" t="s">
        <v>2791</v>
      </c>
      <c r="B9817" s="278">
        <v>388.23</v>
      </c>
    </row>
    <row r="9818" spans="1:2" x14ac:dyDescent="0.25">
      <c r="A9818" s="277" t="s">
        <v>16320</v>
      </c>
      <c r="B9818" s="278">
        <v>371.57</v>
      </c>
    </row>
    <row r="9819" spans="1:2" x14ac:dyDescent="0.25">
      <c r="A9819" s="277" t="s">
        <v>2792</v>
      </c>
      <c r="B9819" s="278">
        <v>213.55</v>
      </c>
    </row>
    <row r="9820" spans="1:2" x14ac:dyDescent="0.25">
      <c r="A9820" s="277" t="s">
        <v>16321</v>
      </c>
      <c r="B9820" s="278">
        <v>204.68</v>
      </c>
    </row>
    <row r="9821" spans="1:2" x14ac:dyDescent="0.25">
      <c r="A9821" s="277" t="s">
        <v>2793</v>
      </c>
      <c r="B9821" s="278">
        <v>277.61</v>
      </c>
    </row>
    <row r="9822" spans="1:2" x14ac:dyDescent="0.25">
      <c r="A9822" s="277" t="s">
        <v>16322</v>
      </c>
      <c r="B9822" s="278">
        <v>266.08</v>
      </c>
    </row>
    <row r="9823" spans="1:2" x14ac:dyDescent="0.25">
      <c r="A9823" s="277" t="s">
        <v>2794</v>
      </c>
      <c r="B9823" s="278">
        <v>288.29000000000002</v>
      </c>
    </row>
    <row r="9824" spans="1:2" x14ac:dyDescent="0.25">
      <c r="A9824" s="277" t="s">
        <v>16323</v>
      </c>
      <c r="B9824" s="278">
        <v>276.31</v>
      </c>
    </row>
    <row r="9825" spans="1:2" x14ac:dyDescent="0.25">
      <c r="A9825" s="277" t="s">
        <v>2795</v>
      </c>
      <c r="B9825" s="278">
        <v>234.9</v>
      </c>
    </row>
    <row r="9826" spans="1:2" x14ac:dyDescent="0.25">
      <c r="A9826" s="277" t="s">
        <v>16324</v>
      </c>
      <c r="B9826" s="278">
        <v>225.14</v>
      </c>
    </row>
    <row r="9827" spans="1:2" x14ac:dyDescent="0.25">
      <c r="A9827" s="277" t="s">
        <v>2796</v>
      </c>
      <c r="B9827" s="278">
        <v>305.37</v>
      </c>
    </row>
    <row r="9828" spans="1:2" x14ac:dyDescent="0.25">
      <c r="A9828" s="277" t="s">
        <v>16325</v>
      </c>
      <c r="B9828" s="278">
        <v>292.69</v>
      </c>
    </row>
    <row r="9829" spans="1:2" x14ac:dyDescent="0.25">
      <c r="A9829" s="277" t="s">
        <v>2797</v>
      </c>
      <c r="B9829" s="278">
        <v>317.12</v>
      </c>
    </row>
    <row r="9830" spans="1:2" x14ac:dyDescent="0.25">
      <c r="A9830" s="277" t="s">
        <v>16326</v>
      </c>
      <c r="B9830" s="278">
        <v>303.95</v>
      </c>
    </row>
    <row r="9831" spans="1:2" x14ac:dyDescent="0.25">
      <c r="A9831" s="277" t="s">
        <v>2798</v>
      </c>
      <c r="B9831" s="278">
        <v>304.08</v>
      </c>
    </row>
    <row r="9832" spans="1:2" x14ac:dyDescent="0.25">
      <c r="A9832" s="277" t="s">
        <v>16327</v>
      </c>
      <c r="B9832" s="278">
        <v>292.07</v>
      </c>
    </row>
    <row r="9833" spans="1:2" x14ac:dyDescent="0.25">
      <c r="A9833" s="277" t="s">
        <v>2799</v>
      </c>
      <c r="B9833" s="278">
        <v>395.3</v>
      </c>
    </row>
    <row r="9834" spans="1:2" x14ac:dyDescent="0.25">
      <c r="A9834" s="277" t="s">
        <v>16328</v>
      </c>
      <c r="B9834" s="278">
        <v>379.69</v>
      </c>
    </row>
    <row r="9835" spans="1:2" x14ac:dyDescent="0.25">
      <c r="A9835" s="277" t="s">
        <v>2800</v>
      </c>
      <c r="B9835" s="278">
        <v>410.51</v>
      </c>
    </row>
    <row r="9836" spans="1:2" x14ac:dyDescent="0.25">
      <c r="A9836" s="277" t="s">
        <v>16329</v>
      </c>
      <c r="B9836" s="278">
        <v>394.3</v>
      </c>
    </row>
    <row r="9837" spans="1:2" x14ac:dyDescent="0.25">
      <c r="A9837" s="277" t="s">
        <v>2801</v>
      </c>
      <c r="B9837" s="278">
        <v>334.49</v>
      </c>
    </row>
    <row r="9838" spans="1:2" x14ac:dyDescent="0.25">
      <c r="A9838" s="277" t="s">
        <v>16330</v>
      </c>
      <c r="B9838" s="278">
        <v>321.27999999999997</v>
      </c>
    </row>
    <row r="9839" spans="1:2" x14ac:dyDescent="0.25">
      <c r="A9839" s="277" t="s">
        <v>2802</v>
      </c>
      <c r="B9839" s="278">
        <v>434.83</v>
      </c>
    </row>
    <row r="9840" spans="1:2" x14ac:dyDescent="0.25">
      <c r="A9840" s="277" t="s">
        <v>16331</v>
      </c>
      <c r="B9840" s="278">
        <v>417.66</v>
      </c>
    </row>
    <row r="9841" spans="1:2" x14ac:dyDescent="0.25">
      <c r="A9841" s="277" t="s">
        <v>2803</v>
      </c>
      <c r="B9841" s="278">
        <v>451.56</v>
      </c>
    </row>
    <row r="9842" spans="1:2" x14ac:dyDescent="0.25">
      <c r="A9842" s="277" t="s">
        <v>16332</v>
      </c>
      <c r="B9842" s="278">
        <v>433.73</v>
      </c>
    </row>
    <row r="9843" spans="1:2" x14ac:dyDescent="0.25">
      <c r="A9843" s="277" t="s">
        <v>2804</v>
      </c>
      <c r="B9843" s="278">
        <v>436.29</v>
      </c>
    </row>
    <row r="9844" spans="1:2" x14ac:dyDescent="0.25">
      <c r="A9844" s="277" t="s">
        <v>16333</v>
      </c>
      <c r="B9844" s="278">
        <v>419.88</v>
      </c>
    </row>
    <row r="9845" spans="1:2" x14ac:dyDescent="0.25">
      <c r="A9845" s="277" t="s">
        <v>2805</v>
      </c>
      <c r="B9845" s="278">
        <v>567.17999999999995</v>
      </c>
    </row>
    <row r="9846" spans="1:2" x14ac:dyDescent="0.25">
      <c r="A9846" s="277" t="s">
        <v>16334</v>
      </c>
      <c r="B9846" s="278">
        <v>545.85</v>
      </c>
    </row>
    <row r="9847" spans="1:2" x14ac:dyDescent="0.25">
      <c r="A9847" s="277" t="s">
        <v>2806</v>
      </c>
      <c r="B9847" s="278">
        <v>589</v>
      </c>
    </row>
    <row r="9848" spans="1:2" x14ac:dyDescent="0.25">
      <c r="A9848" s="277" t="s">
        <v>16335</v>
      </c>
      <c r="B9848" s="278">
        <v>566.84</v>
      </c>
    </row>
    <row r="9849" spans="1:2" x14ac:dyDescent="0.25">
      <c r="A9849" s="277" t="s">
        <v>2807</v>
      </c>
      <c r="B9849" s="278">
        <v>479.92</v>
      </c>
    </row>
    <row r="9850" spans="1:2" x14ac:dyDescent="0.25">
      <c r="A9850" s="277" t="s">
        <v>16336</v>
      </c>
      <c r="B9850" s="278">
        <v>461.87</v>
      </c>
    </row>
    <row r="9851" spans="1:2" x14ac:dyDescent="0.25">
      <c r="A9851" s="277" t="s">
        <v>2808</v>
      </c>
      <c r="B9851" s="278">
        <v>623.9</v>
      </c>
    </row>
    <row r="9852" spans="1:2" x14ac:dyDescent="0.25">
      <c r="A9852" s="277" t="s">
        <v>16337</v>
      </c>
      <c r="B9852" s="278">
        <v>600.42999999999995</v>
      </c>
    </row>
    <row r="9853" spans="1:2" x14ac:dyDescent="0.25">
      <c r="A9853" s="277" t="s">
        <v>2809</v>
      </c>
      <c r="B9853" s="278">
        <v>647.9</v>
      </c>
    </row>
    <row r="9854" spans="1:2" x14ac:dyDescent="0.25">
      <c r="A9854" s="277" t="s">
        <v>16338</v>
      </c>
      <c r="B9854" s="278">
        <v>623.53</v>
      </c>
    </row>
    <row r="9855" spans="1:2" x14ac:dyDescent="0.25">
      <c r="A9855" s="277" t="s">
        <v>2810</v>
      </c>
      <c r="B9855" s="278">
        <v>658.75</v>
      </c>
    </row>
    <row r="9856" spans="1:2" x14ac:dyDescent="0.25">
      <c r="A9856" s="277" t="s">
        <v>16339</v>
      </c>
      <c r="B9856" s="278">
        <v>637.33000000000004</v>
      </c>
    </row>
    <row r="9857" spans="1:2" x14ac:dyDescent="0.25">
      <c r="A9857" s="277" t="s">
        <v>2811</v>
      </c>
      <c r="B9857" s="278">
        <v>856.38</v>
      </c>
    </row>
    <row r="9858" spans="1:2" x14ac:dyDescent="0.25">
      <c r="A9858" s="277" t="s">
        <v>16340</v>
      </c>
      <c r="B9858" s="278">
        <v>828.53</v>
      </c>
    </row>
    <row r="9859" spans="1:2" x14ac:dyDescent="0.25">
      <c r="A9859" s="277" t="s">
        <v>2812</v>
      </c>
      <c r="B9859" s="278">
        <v>889.32</v>
      </c>
    </row>
    <row r="9860" spans="1:2" x14ac:dyDescent="0.25">
      <c r="A9860" s="277" t="s">
        <v>16341</v>
      </c>
      <c r="B9860" s="278">
        <v>860.4</v>
      </c>
    </row>
    <row r="9861" spans="1:2" x14ac:dyDescent="0.25">
      <c r="A9861" s="277" t="s">
        <v>2813</v>
      </c>
      <c r="B9861" s="278">
        <v>724.63</v>
      </c>
    </row>
    <row r="9862" spans="1:2" x14ac:dyDescent="0.25">
      <c r="A9862" s="277" t="s">
        <v>16342</v>
      </c>
      <c r="B9862" s="278">
        <v>701.07</v>
      </c>
    </row>
    <row r="9863" spans="1:2" x14ac:dyDescent="0.25">
      <c r="A9863" s="277" t="s">
        <v>2814</v>
      </c>
      <c r="B9863" s="278">
        <v>942.02</v>
      </c>
    </row>
    <row r="9864" spans="1:2" x14ac:dyDescent="0.25">
      <c r="A9864" s="277" t="s">
        <v>16343</v>
      </c>
      <c r="B9864" s="278">
        <v>911.39</v>
      </c>
    </row>
    <row r="9865" spans="1:2" x14ac:dyDescent="0.25">
      <c r="A9865" s="277" t="s">
        <v>2815</v>
      </c>
      <c r="B9865" s="278">
        <v>978.25</v>
      </c>
    </row>
    <row r="9866" spans="1:2" x14ac:dyDescent="0.25">
      <c r="A9866" s="277" t="s">
        <v>16344</v>
      </c>
      <c r="B9866" s="278">
        <v>946.44</v>
      </c>
    </row>
    <row r="9867" spans="1:2" x14ac:dyDescent="0.25">
      <c r="A9867" s="277" t="s">
        <v>2816</v>
      </c>
      <c r="B9867" s="278">
        <v>3786.91</v>
      </c>
    </row>
    <row r="9868" spans="1:2" x14ac:dyDescent="0.25">
      <c r="A9868" s="277" t="s">
        <v>16345</v>
      </c>
      <c r="B9868" s="278">
        <v>3552.68</v>
      </c>
    </row>
    <row r="9869" spans="1:2" x14ac:dyDescent="0.25">
      <c r="A9869" s="277" t="s">
        <v>2817</v>
      </c>
      <c r="B9869" s="278">
        <v>5301.67</v>
      </c>
    </row>
    <row r="9870" spans="1:2" x14ac:dyDescent="0.25">
      <c r="A9870" s="277" t="s">
        <v>16346</v>
      </c>
      <c r="B9870" s="278">
        <v>4973.75</v>
      </c>
    </row>
    <row r="9871" spans="1:2" x14ac:dyDescent="0.25">
      <c r="A9871" s="277" t="s">
        <v>2818</v>
      </c>
      <c r="B9871" s="278">
        <v>5869.71</v>
      </c>
    </row>
    <row r="9872" spans="1:2" x14ac:dyDescent="0.25">
      <c r="A9872" s="277" t="s">
        <v>16347</v>
      </c>
      <c r="B9872" s="278">
        <v>5506.65</v>
      </c>
    </row>
    <row r="9873" spans="1:2" x14ac:dyDescent="0.25">
      <c r="A9873" s="277" t="s">
        <v>2819</v>
      </c>
      <c r="B9873" s="278">
        <v>4922.9799999999996</v>
      </c>
    </row>
    <row r="9874" spans="1:2" x14ac:dyDescent="0.25">
      <c r="A9874" s="277" t="s">
        <v>16348</v>
      </c>
      <c r="B9874" s="278">
        <v>4618.4799999999996</v>
      </c>
    </row>
    <row r="9875" spans="1:2" x14ac:dyDescent="0.25">
      <c r="A9875" s="277" t="s">
        <v>2820</v>
      </c>
      <c r="B9875" s="278">
        <v>6892.17</v>
      </c>
    </row>
    <row r="9876" spans="1:2" x14ac:dyDescent="0.25">
      <c r="A9876" s="277" t="s">
        <v>16349</v>
      </c>
      <c r="B9876" s="278">
        <v>6465.88</v>
      </c>
    </row>
    <row r="9877" spans="1:2" x14ac:dyDescent="0.25">
      <c r="A9877" s="277" t="s">
        <v>2821</v>
      </c>
      <c r="B9877" s="278">
        <v>7630.62</v>
      </c>
    </row>
    <row r="9878" spans="1:2" x14ac:dyDescent="0.25">
      <c r="A9878" s="277" t="s">
        <v>16350</v>
      </c>
      <c r="B9878" s="278">
        <v>7158.65</v>
      </c>
    </row>
    <row r="9879" spans="1:2" x14ac:dyDescent="0.25">
      <c r="A9879" s="277" t="s">
        <v>2822</v>
      </c>
      <c r="B9879" s="278">
        <v>4409.59</v>
      </c>
    </row>
    <row r="9880" spans="1:2" x14ac:dyDescent="0.25">
      <c r="A9880" s="277" t="s">
        <v>16351</v>
      </c>
      <c r="B9880" s="278">
        <v>4136.8599999999997</v>
      </c>
    </row>
    <row r="9881" spans="1:2" x14ac:dyDescent="0.25">
      <c r="A9881" s="277" t="s">
        <v>2823</v>
      </c>
      <c r="B9881" s="278">
        <v>6173.42</v>
      </c>
    </row>
    <row r="9882" spans="1:2" x14ac:dyDescent="0.25">
      <c r="A9882" s="277" t="s">
        <v>16352</v>
      </c>
      <c r="B9882" s="278">
        <v>5791.6</v>
      </c>
    </row>
    <row r="9883" spans="1:2" x14ac:dyDescent="0.25">
      <c r="A9883" s="277" t="s">
        <v>2824</v>
      </c>
      <c r="B9883" s="278">
        <v>6834.86</v>
      </c>
    </row>
    <row r="9884" spans="1:2" x14ac:dyDescent="0.25">
      <c r="A9884" s="277" t="s">
        <v>16353</v>
      </c>
      <c r="B9884" s="278">
        <v>6412.13</v>
      </c>
    </row>
    <row r="9885" spans="1:2" x14ac:dyDescent="0.25">
      <c r="A9885" s="277" t="s">
        <v>2825</v>
      </c>
      <c r="B9885" s="278">
        <v>5732.46</v>
      </c>
    </row>
    <row r="9886" spans="1:2" x14ac:dyDescent="0.25">
      <c r="A9886" s="277" t="s">
        <v>16354</v>
      </c>
      <c r="B9886" s="278">
        <v>5377.91</v>
      </c>
    </row>
    <row r="9887" spans="1:2" x14ac:dyDescent="0.25">
      <c r="A9887" s="277" t="s">
        <v>2826</v>
      </c>
      <c r="B9887" s="278">
        <v>8025.45</v>
      </c>
    </row>
    <row r="9888" spans="1:2" x14ac:dyDescent="0.25">
      <c r="A9888" s="277" t="s">
        <v>16355</v>
      </c>
      <c r="B9888" s="278">
        <v>7529.08</v>
      </c>
    </row>
    <row r="9889" spans="1:2" x14ac:dyDescent="0.25">
      <c r="A9889" s="277" t="s">
        <v>2827</v>
      </c>
      <c r="B9889" s="278">
        <v>8885.32</v>
      </c>
    </row>
    <row r="9890" spans="1:2" x14ac:dyDescent="0.25">
      <c r="A9890" s="277" t="s">
        <v>16356</v>
      </c>
      <c r="B9890" s="278">
        <v>8335.77</v>
      </c>
    </row>
    <row r="9891" spans="1:2" x14ac:dyDescent="0.25">
      <c r="A9891" s="277" t="s">
        <v>2828</v>
      </c>
      <c r="B9891" s="278">
        <v>5187.75</v>
      </c>
    </row>
    <row r="9892" spans="1:2" x14ac:dyDescent="0.25">
      <c r="A9892" s="277" t="s">
        <v>16357</v>
      </c>
      <c r="B9892" s="278">
        <v>4866.8900000000003</v>
      </c>
    </row>
    <row r="9893" spans="1:2" x14ac:dyDescent="0.25">
      <c r="A9893" s="277" t="s">
        <v>2829</v>
      </c>
      <c r="B9893" s="278">
        <v>7262.85</v>
      </c>
    </row>
    <row r="9894" spans="1:2" x14ac:dyDescent="0.25">
      <c r="A9894" s="277" t="s">
        <v>16358</v>
      </c>
      <c r="B9894" s="278">
        <v>6813.65</v>
      </c>
    </row>
    <row r="9895" spans="1:2" x14ac:dyDescent="0.25">
      <c r="A9895" s="277" t="s">
        <v>2830</v>
      </c>
      <c r="B9895" s="278">
        <v>8041.02</v>
      </c>
    </row>
    <row r="9896" spans="1:2" x14ac:dyDescent="0.25">
      <c r="A9896" s="277" t="s">
        <v>16359</v>
      </c>
      <c r="B9896" s="278">
        <v>7543.68</v>
      </c>
    </row>
    <row r="9897" spans="1:2" x14ac:dyDescent="0.25">
      <c r="A9897" s="277" t="s">
        <v>2831</v>
      </c>
      <c r="B9897" s="278">
        <v>6744.08</v>
      </c>
    </row>
    <row r="9898" spans="1:2" x14ac:dyDescent="0.25">
      <c r="A9898" s="277" t="s">
        <v>16360</v>
      </c>
      <c r="B9898" s="278">
        <v>6326.96</v>
      </c>
    </row>
    <row r="9899" spans="1:2" x14ac:dyDescent="0.25">
      <c r="A9899" s="277" t="s">
        <v>2832</v>
      </c>
      <c r="B9899" s="278">
        <v>9441.7099999999991</v>
      </c>
    </row>
    <row r="9900" spans="1:2" x14ac:dyDescent="0.25">
      <c r="A9900" s="277" t="s">
        <v>16361</v>
      </c>
      <c r="B9900" s="278">
        <v>8857.74</v>
      </c>
    </row>
    <row r="9901" spans="1:2" x14ac:dyDescent="0.25">
      <c r="A9901" s="277" t="s">
        <v>2833</v>
      </c>
      <c r="B9901" s="278">
        <v>10453.32</v>
      </c>
    </row>
    <row r="9902" spans="1:2" x14ac:dyDescent="0.25">
      <c r="A9902" s="277" t="s">
        <v>16362</v>
      </c>
      <c r="B9902" s="278">
        <v>9806.7900000000009</v>
      </c>
    </row>
    <row r="9903" spans="1:2" x14ac:dyDescent="0.25">
      <c r="A9903" s="277" t="s">
        <v>2834</v>
      </c>
      <c r="B9903" s="278">
        <v>5550.89</v>
      </c>
    </row>
    <row r="9904" spans="1:2" x14ac:dyDescent="0.25">
      <c r="A9904" s="277" t="s">
        <v>16363</v>
      </c>
      <c r="B9904" s="278">
        <v>5207.57</v>
      </c>
    </row>
    <row r="9905" spans="1:2" x14ac:dyDescent="0.25">
      <c r="A9905" s="277" t="s">
        <v>2835</v>
      </c>
      <c r="B9905" s="278">
        <v>7771.25</v>
      </c>
    </row>
    <row r="9906" spans="1:2" x14ac:dyDescent="0.25">
      <c r="A9906" s="277" t="s">
        <v>16364</v>
      </c>
      <c r="B9906" s="278">
        <v>7290.6</v>
      </c>
    </row>
    <row r="9907" spans="1:2" x14ac:dyDescent="0.25">
      <c r="A9907" s="277" t="s">
        <v>2836</v>
      </c>
      <c r="B9907" s="278">
        <v>8603.89</v>
      </c>
    </row>
    <row r="9908" spans="1:2" x14ac:dyDescent="0.25">
      <c r="A9908" s="277" t="s">
        <v>16365</v>
      </c>
      <c r="B9908" s="278">
        <v>8071.74</v>
      </c>
    </row>
    <row r="9909" spans="1:2" x14ac:dyDescent="0.25">
      <c r="A9909" s="277" t="s">
        <v>2837</v>
      </c>
      <c r="B9909" s="278">
        <v>7216.16</v>
      </c>
    </row>
    <row r="9910" spans="1:2" x14ac:dyDescent="0.25">
      <c r="A9910" s="277" t="s">
        <v>16366</v>
      </c>
      <c r="B9910" s="278">
        <v>6769.85</v>
      </c>
    </row>
    <row r="9911" spans="1:2" x14ac:dyDescent="0.25">
      <c r="A9911" s="277" t="s">
        <v>2838</v>
      </c>
      <c r="B9911" s="278">
        <v>10102.629999999999</v>
      </c>
    </row>
    <row r="9912" spans="1:2" x14ac:dyDescent="0.25">
      <c r="A9912" s="277" t="s">
        <v>16367</v>
      </c>
      <c r="B9912" s="278">
        <v>9477.7900000000009</v>
      </c>
    </row>
    <row r="9913" spans="1:2" x14ac:dyDescent="0.25">
      <c r="A9913" s="277" t="s">
        <v>2839</v>
      </c>
      <c r="B9913" s="278">
        <v>11185.06</v>
      </c>
    </row>
    <row r="9914" spans="1:2" x14ac:dyDescent="0.25">
      <c r="A9914" s="277" t="s">
        <v>16368</v>
      </c>
      <c r="B9914" s="278">
        <v>10493.26</v>
      </c>
    </row>
    <row r="9915" spans="1:2" x14ac:dyDescent="0.25">
      <c r="A9915" s="277" t="s">
        <v>2840</v>
      </c>
      <c r="B9915" s="278">
        <v>5914.04</v>
      </c>
    </row>
    <row r="9916" spans="1:2" x14ac:dyDescent="0.25">
      <c r="A9916" s="277" t="s">
        <v>16369</v>
      </c>
      <c r="B9916" s="278">
        <v>5548.26</v>
      </c>
    </row>
    <row r="9917" spans="1:2" x14ac:dyDescent="0.25">
      <c r="A9917" s="277" t="s">
        <v>2841</v>
      </c>
      <c r="B9917" s="278">
        <v>8279.65</v>
      </c>
    </row>
    <row r="9918" spans="1:2" x14ac:dyDescent="0.25">
      <c r="A9918" s="277" t="s">
        <v>16370</v>
      </c>
      <c r="B9918" s="278">
        <v>7767.56</v>
      </c>
    </row>
    <row r="9919" spans="1:2" x14ac:dyDescent="0.25">
      <c r="A9919" s="277" t="s">
        <v>2842</v>
      </c>
      <c r="B9919" s="278">
        <v>9166.76</v>
      </c>
    </row>
    <row r="9920" spans="1:2" x14ac:dyDescent="0.25">
      <c r="A9920" s="277" t="s">
        <v>16371</v>
      </c>
      <c r="B9920" s="278">
        <v>8599.7999999999993</v>
      </c>
    </row>
    <row r="9921" spans="1:2" x14ac:dyDescent="0.25">
      <c r="A9921" s="277" t="s">
        <v>2843</v>
      </c>
      <c r="B9921" s="278">
        <v>7688.25</v>
      </c>
    </row>
    <row r="9922" spans="1:2" x14ac:dyDescent="0.25">
      <c r="A9922" s="277" t="s">
        <v>16372</v>
      </c>
      <c r="B9922" s="278">
        <v>7212.73</v>
      </c>
    </row>
    <row r="9923" spans="1:2" x14ac:dyDescent="0.25">
      <c r="A9923" s="277" t="s">
        <v>2844</v>
      </c>
      <c r="B9923" s="278">
        <v>10763.55</v>
      </c>
    </row>
    <row r="9924" spans="1:2" x14ac:dyDescent="0.25">
      <c r="A9924" s="277" t="s">
        <v>16373</v>
      </c>
      <c r="B9924" s="278">
        <v>10097.83</v>
      </c>
    </row>
    <row r="9925" spans="1:2" x14ac:dyDescent="0.25">
      <c r="A9925" s="277" t="s">
        <v>2845</v>
      </c>
      <c r="B9925" s="278">
        <v>11916.79</v>
      </c>
    </row>
    <row r="9926" spans="1:2" x14ac:dyDescent="0.25">
      <c r="A9926" s="277" t="s">
        <v>16374</v>
      </c>
      <c r="B9926" s="278">
        <v>11179.74</v>
      </c>
    </row>
    <row r="9927" spans="1:2" x14ac:dyDescent="0.25">
      <c r="A9927" s="277" t="s">
        <v>2846</v>
      </c>
      <c r="B9927" s="278">
        <v>6588.45</v>
      </c>
    </row>
    <row r="9928" spans="1:2" x14ac:dyDescent="0.25">
      <c r="A9928" s="277" t="s">
        <v>16375</v>
      </c>
      <c r="B9928" s="278">
        <v>6180.95</v>
      </c>
    </row>
    <row r="9929" spans="1:2" x14ac:dyDescent="0.25">
      <c r="A9929" s="277" t="s">
        <v>2847</v>
      </c>
      <c r="B9929" s="278">
        <v>9223.83</v>
      </c>
    </row>
    <row r="9930" spans="1:2" x14ac:dyDescent="0.25">
      <c r="A9930" s="277" t="s">
        <v>16376</v>
      </c>
      <c r="B9930" s="278">
        <v>8653.34</v>
      </c>
    </row>
    <row r="9931" spans="1:2" x14ac:dyDescent="0.25">
      <c r="A9931" s="277" t="s">
        <v>2848</v>
      </c>
      <c r="B9931" s="278">
        <v>10212.09</v>
      </c>
    </row>
    <row r="9932" spans="1:2" x14ac:dyDescent="0.25">
      <c r="A9932" s="277" t="s">
        <v>16377</v>
      </c>
      <c r="B9932" s="278">
        <v>9580.48</v>
      </c>
    </row>
    <row r="9933" spans="1:2" x14ac:dyDescent="0.25">
      <c r="A9933" s="277" t="s">
        <v>2849</v>
      </c>
      <c r="B9933" s="278">
        <v>8564.98</v>
      </c>
    </row>
    <row r="9934" spans="1:2" x14ac:dyDescent="0.25">
      <c r="A9934" s="277" t="s">
        <v>16378</v>
      </c>
      <c r="B9934" s="278">
        <v>8035.24</v>
      </c>
    </row>
    <row r="9935" spans="1:2" x14ac:dyDescent="0.25">
      <c r="A9935" s="277" t="s">
        <v>2850</v>
      </c>
      <c r="B9935" s="278">
        <v>11990.97</v>
      </c>
    </row>
    <row r="9936" spans="1:2" x14ac:dyDescent="0.25">
      <c r="A9936" s="277" t="s">
        <v>16379</v>
      </c>
      <c r="B9936" s="278">
        <v>11249.34</v>
      </c>
    </row>
    <row r="9937" spans="1:2" x14ac:dyDescent="0.25">
      <c r="A9937" s="277" t="s">
        <v>2851</v>
      </c>
      <c r="B9937" s="278">
        <v>13275.72</v>
      </c>
    </row>
    <row r="9938" spans="1:2" x14ac:dyDescent="0.25">
      <c r="A9938" s="277" t="s">
        <v>16380</v>
      </c>
      <c r="B9938" s="278">
        <v>12454.62</v>
      </c>
    </row>
    <row r="9939" spans="1:2" x14ac:dyDescent="0.25">
      <c r="A9939" s="277" t="s">
        <v>2852</v>
      </c>
      <c r="B9939" s="278">
        <v>7159.1</v>
      </c>
    </row>
    <row r="9940" spans="1:2" x14ac:dyDescent="0.25">
      <c r="A9940" s="277" t="s">
        <v>16381</v>
      </c>
      <c r="B9940" s="278">
        <v>6716.31</v>
      </c>
    </row>
    <row r="9941" spans="1:2" x14ac:dyDescent="0.25">
      <c r="A9941" s="277" t="s">
        <v>2853</v>
      </c>
      <c r="B9941" s="278">
        <v>10022.74</v>
      </c>
    </row>
    <row r="9942" spans="1:2" x14ac:dyDescent="0.25">
      <c r="A9942" s="277" t="s">
        <v>16382</v>
      </c>
      <c r="B9942" s="278">
        <v>9402.84</v>
      </c>
    </row>
    <row r="9943" spans="1:2" x14ac:dyDescent="0.25">
      <c r="A9943" s="277" t="s">
        <v>2854</v>
      </c>
      <c r="B9943" s="278">
        <v>11096.61</v>
      </c>
    </row>
    <row r="9944" spans="1:2" x14ac:dyDescent="0.25">
      <c r="A9944" s="277" t="s">
        <v>16383</v>
      </c>
      <c r="B9944" s="278">
        <v>10410.280000000001</v>
      </c>
    </row>
    <row r="9945" spans="1:2" x14ac:dyDescent="0.25">
      <c r="A9945" s="277" t="s">
        <v>2855</v>
      </c>
      <c r="B9945" s="278">
        <v>9306.83</v>
      </c>
    </row>
    <row r="9946" spans="1:2" x14ac:dyDescent="0.25">
      <c r="A9946" s="277" t="s">
        <v>16384</v>
      </c>
      <c r="B9946" s="278">
        <v>8731.2099999999991</v>
      </c>
    </row>
    <row r="9947" spans="1:2" x14ac:dyDescent="0.25">
      <c r="A9947" s="277" t="s">
        <v>2856</v>
      </c>
      <c r="B9947" s="278">
        <v>13029.56</v>
      </c>
    </row>
    <row r="9948" spans="1:2" x14ac:dyDescent="0.25">
      <c r="A9948" s="277" t="s">
        <v>16385</v>
      </c>
      <c r="B9948" s="278">
        <v>12223.69</v>
      </c>
    </row>
    <row r="9949" spans="1:2" x14ac:dyDescent="0.25">
      <c r="A9949" s="277" t="s">
        <v>2857</v>
      </c>
      <c r="B9949" s="278">
        <v>14425.59</v>
      </c>
    </row>
    <row r="9950" spans="1:2" x14ac:dyDescent="0.25">
      <c r="A9950" s="277" t="s">
        <v>16386</v>
      </c>
      <c r="B9950" s="278">
        <v>13533.37</v>
      </c>
    </row>
    <row r="9951" spans="1:2" x14ac:dyDescent="0.25">
      <c r="A9951" s="277" t="s">
        <v>2858</v>
      </c>
      <c r="B9951" s="278">
        <v>7677.87</v>
      </c>
    </row>
    <row r="9952" spans="1:2" x14ac:dyDescent="0.25">
      <c r="A9952" s="277" t="s">
        <v>16387</v>
      </c>
      <c r="B9952" s="278">
        <v>7203</v>
      </c>
    </row>
    <row r="9953" spans="1:2" x14ac:dyDescent="0.25">
      <c r="A9953" s="277" t="s">
        <v>2859</v>
      </c>
      <c r="B9953" s="278">
        <v>10749.03</v>
      </c>
    </row>
    <row r="9954" spans="1:2" x14ac:dyDescent="0.25">
      <c r="A9954" s="277" t="s">
        <v>16388</v>
      </c>
      <c r="B9954" s="278">
        <v>10084.200000000001</v>
      </c>
    </row>
    <row r="9955" spans="1:2" x14ac:dyDescent="0.25">
      <c r="A9955" s="277" t="s">
        <v>2860</v>
      </c>
      <c r="B9955" s="278">
        <v>11900.71</v>
      </c>
    </row>
    <row r="9956" spans="1:2" x14ac:dyDescent="0.25">
      <c r="A9956" s="277" t="s">
        <v>16389</v>
      </c>
      <c r="B9956" s="278">
        <v>11164.65</v>
      </c>
    </row>
    <row r="9957" spans="1:2" x14ac:dyDescent="0.25">
      <c r="A9957" s="277" t="s">
        <v>2861</v>
      </c>
      <c r="B9957" s="278">
        <v>9981.24</v>
      </c>
    </row>
    <row r="9958" spans="1:2" x14ac:dyDescent="0.25">
      <c r="A9958" s="277" t="s">
        <v>16390</v>
      </c>
      <c r="B9958" s="278">
        <v>9363.9</v>
      </c>
    </row>
    <row r="9959" spans="1:2" x14ac:dyDescent="0.25">
      <c r="A9959" s="277" t="s">
        <v>2862</v>
      </c>
      <c r="B9959" s="278">
        <v>13973.74</v>
      </c>
    </row>
    <row r="9960" spans="1:2" x14ac:dyDescent="0.25">
      <c r="A9960" s="277" t="s">
        <v>16391</v>
      </c>
      <c r="B9960" s="278">
        <v>13109.47</v>
      </c>
    </row>
    <row r="9961" spans="1:2" x14ac:dyDescent="0.25">
      <c r="A9961" s="277" t="s">
        <v>2863</v>
      </c>
      <c r="B9961" s="278">
        <v>15470.92</v>
      </c>
    </row>
    <row r="9962" spans="1:2" x14ac:dyDescent="0.25">
      <c r="A9962" s="277" t="s">
        <v>16392</v>
      </c>
      <c r="B9962" s="278">
        <v>14514.05</v>
      </c>
    </row>
    <row r="9963" spans="1:2" x14ac:dyDescent="0.25">
      <c r="A9963" s="277" t="s">
        <v>2864</v>
      </c>
      <c r="B9963" s="278">
        <v>982.72</v>
      </c>
    </row>
    <row r="9964" spans="1:2" x14ac:dyDescent="0.25">
      <c r="A9964" s="277" t="s">
        <v>16393</v>
      </c>
      <c r="B9964" s="278">
        <v>931.53</v>
      </c>
    </row>
    <row r="9965" spans="1:2" x14ac:dyDescent="0.25">
      <c r="A9965" s="277" t="s">
        <v>2865</v>
      </c>
      <c r="B9965" s="278">
        <v>1523.22</v>
      </c>
    </row>
    <row r="9966" spans="1:2" x14ac:dyDescent="0.25">
      <c r="A9966" s="277" t="s">
        <v>16394</v>
      </c>
      <c r="B9966" s="278">
        <v>1443.87</v>
      </c>
    </row>
    <row r="9967" spans="1:2" x14ac:dyDescent="0.25">
      <c r="A9967" s="277" t="s">
        <v>2866</v>
      </c>
      <c r="B9967" s="278">
        <v>1719.76</v>
      </c>
    </row>
    <row r="9968" spans="1:2" x14ac:dyDescent="0.25">
      <c r="A9968" s="277" t="s">
        <v>16395</v>
      </c>
      <c r="B9968" s="278">
        <v>1630.18</v>
      </c>
    </row>
    <row r="9969" spans="1:2" x14ac:dyDescent="0.25">
      <c r="A9969" s="277" t="s">
        <v>2867</v>
      </c>
      <c r="B9969" s="278">
        <v>1326.67</v>
      </c>
    </row>
    <row r="9970" spans="1:2" x14ac:dyDescent="0.25">
      <c r="A9970" s="277" t="s">
        <v>16396</v>
      </c>
      <c r="B9970" s="278">
        <v>1257.56</v>
      </c>
    </row>
    <row r="9971" spans="1:2" x14ac:dyDescent="0.25">
      <c r="A9971" s="277" t="s">
        <v>2868</v>
      </c>
      <c r="B9971" s="278">
        <v>2056.34</v>
      </c>
    </row>
    <row r="9972" spans="1:2" x14ac:dyDescent="0.25">
      <c r="A9972" s="277" t="s">
        <v>16397</v>
      </c>
      <c r="B9972" s="278">
        <v>1949.23</v>
      </c>
    </row>
    <row r="9973" spans="1:2" x14ac:dyDescent="0.25">
      <c r="A9973" s="277" t="s">
        <v>2869</v>
      </c>
      <c r="B9973" s="278">
        <v>2321.6799999999998</v>
      </c>
    </row>
    <row r="9974" spans="1:2" x14ac:dyDescent="0.25">
      <c r="A9974" s="277" t="s">
        <v>16398</v>
      </c>
      <c r="B9974" s="278">
        <v>2200.7399999999998</v>
      </c>
    </row>
    <row r="9975" spans="1:2" x14ac:dyDescent="0.25">
      <c r="A9975" s="277" t="s">
        <v>2870</v>
      </c>
      <c r="B9975" s="278">
        <v>184.7</v>
      </c>
    </row>
    <row r="9976" spans="1:2" x14ac:dyDescent="0.25">
      <c r="A9976" s="277" t="s">
        <v>16399</v>
      </c>
      <c r="B9976" s="278">
        <v>160.07</v>
      </c>
    </row>
    <row r="9977" spans="1:2" x14ac:dyDescent="0.25">
      <c r="A9977" s="277" t="s">
        <v>2871</v>
      </c>
      <c r="B9977" s="278">
        <v>284.25</v>
      </c>
    </row>
    <row r="9978" spans="1:2" x14ac:dyDescent="0.25">
      <c r="A9978" s="277" t="s">
        <v>16400</v>
      </c>
      <c r="B9978" s="278">
        <v>246.33</v>
      </c>
    </row>
    <row r="9979" spans="1:2" x14ac:dyDescent="0.25">
      <c r="A9979" s="277" t="s">
        <v>2872</v>
      </c>
      <c r="B9979" s="278">
        <v>212.95</v>
      </c>
    </row>
    <row r="9980" spans="1:2" x14ac:dyDescent="0.25">
      <c r="A9980" s="277" t="s">
        <v>16401</v>
      </c>
      <c r="B9980" s="278">
        <v>184.55</v>
      </c>
    </row>
    <row r="9981" spans="1:2" x14ac:dyDescent="0.25">
      <c r="A9981" s="277" t="s">
        <v>2873</v>
      </c>
      <c r="B9981" s="278">
        <v>325.83</v>
      </c>
    </row>
    <row r="9982" spans="1:2" x14ac:dyDescent="0.25">
      <c r="A9982" s="277" t="s">
        <v>16402</v>
      </c>
      <c r="B9982" s="278">
        <v>282.37</v>
      </c>
    </row>
    <row r="9983" spans="1:2" x14ac:dyDescent="0.25">
      <c r="A9983" s="277" t="s">
        <v>2874</v>
      </c>
      <c r="B9983" s="278">
        <v>242.29</v>
      </c>
    </row>
    <row r="9984" spans="1:2" x14ac:dyDescent="0.25">
      <c r="A9984" s="277" t="s">
        <v>16403</v>
      </c>
      <c r="B9984" s="278">
        <v>209.97</v>
      </c>
    </row>
    <row r="9985" spans="1:2" x14ac:dyDescent="0.25">
      <c r="A9985" s="277" t="s">
        <v>2875</v>
      </c>
      <c r="B9985" s="278">
        <v>371.01</v>
      </c>
    </row>
    <row r="9986" spans="1:2" x14ac:dyDescent="0.25">
      <c r="A9986" s="277" t="s">
        <v>16404</v>
      </c>
      <c r="B9986" s="278">
        <v>321.52</v>
      </c>
    </row>
    <row r="9987" spans="1:2" x14ac:dyDescent="0.25">
      <c r="A9987" s="277" t="s">
        <v>2876</v>
      </c>
      <c r="B9987" s="278">
        <v>307.11</v>
      </c>
    </row>
    <row r="9988" spans="1:2" x14ac:dyDescent="0.25">
      <c r="A9988" s="277" t="s">
        <v>16405</v>
      </c>
      <c r="B9988" s="278">
        <v>266.14999999999998</v>
      </c>
    </row>
    <row r="9989" spans="1:2" x14ac:dyDescent="0.25">
      <c r="A9989" s="277" t="s">
        <v>2877</v>
      </c>
      <c r="B9989" s="278">
        <v>469.62</v>
      </c>
    </row>
    <row r="9990" spans="1:2" x14ac:dyDescent="0.25">
      <c r="A9990" s="277" t="s">
        <v>16406</v>
      </c>
      <c r="B9990" s="278">
        <v>406.99</v>
      </c>
    </row>
    <row r="9991" spans="1:2" x14ac:dyDescent="0.25">
      <c r="A9991" s="277" t="s">
        <v>2878</v>
      </c>
      <c r="B9991" s="278">
        <v>378.82</v>
      </c>
    </row>
    <row r="9992" spans="1:2" x14ac:dyDescent="0.25">
      <c r="A9992" s="277" t="s">
        <v>16407</v>
      </c>
      <c r="B9992" s="278">
        <v>328.3</v>
      </c>
    </row>
    <row r="9993" spans="1:2" x14ac:dyDescent="0.25">
      <c r="A9993" s="277" t="s">
        <v>2879</v>
      </c>
      <c r="B9993" s="278">
        <v>579.52</v>
      </c>
    </row>
    <row r="9994" spans="1:2" x14ac:dyDescent="0.25">
      <c r="A9994" s="277" t="s">
        <v>16408</v>
      </c>
      <c r="B9994" s="278">
        <v>502.22</v>
      </c>
    </row>
    <row r="9995" spans="1:2" x14ac:dyDescent="0.25">
      <c r="A9995" s="277" t="s">
        <v>2880</v>
      </c>
      <c r="B9995" s="278">
        <v>258.58</v>
      </c>
    </row>
    <row r="9996" spans="1:2" x14ac:dyDescent="0.25">
      <c r="A9996" s="277" t="s">
        <v>16409</v>
      </c>
      <c r="B9996" s="278">
        <v>224.09</v>
      </c>
    </row>
    <row r="9997" spans="1:2" x14ac:dyDescent="0.25">
      <c r="A9997" s="277" t="s">
        <v>2881</v>
      </c>
      <c r="B9997" s="278">
        <v>517.33000000000004</v>
      </c>
    </row>
    <row r="9998" spans="1:2" x14ac:dyDescent="0.25">
      <c r="A9998" s="277" t="s">
        <v>16410</v>
      </c>
      <c r="B9998" s="278">
        <v>448.33</v>
      </c>
    </row>
    <row r="9999" spans="1:2" x14ac:dyDescent="0.25">
      <c r="A9999" s="277" t="s">
        <v>2882</v>
      </c>
      <c r="B9999" s="278">
        <v>298.13</v>
      </c>
    </row>
    <row r="10000" spans="1:2" x14ac:dyDescent="0.25">
      <c r="A10000" s="277" t="s">
        <v>16411</v>
      </c>
      <c r="B10000" s="278">
        <v>258.37</v>
      </c>
    </row>
    <row r="10001" spans="1:2" x14ac:dyDescent="0.25">
      <c r="A10001" s="277" t="s">
        <v>2883</v>
      </c>
      <c r="B10001" s="278">
        <v>593.02</v>
      </c>
    </row>
    <row r="10002" spans="1:2" x14ac:dyDescent="0.25">
      <c r="A10002" s="277" t="s">
        <v>16412</v>
      </c>
      <c r="B10002" s="278">
        <v>513.91999999999996</v>
      </c>
    </row>
    <row r="10003" spans="1:2" x14ac:dyDescent="0.25">
      <c r="A10003" s="277" t="s">
        <v>2884</v>
      </c>
      <c r="B10003" s="278">
        <v>339.2</v>
      </c>
    </row>
    <row r="10004" spans="1:2" x14ac:dyDescent="0.25">
      <c r="A10004" s="277" t="s">
        <v>16413</v>
      </c>
      <c r="B10004" s="278">
        <v>293.95999999999998</v>
      </c>
    </row>
    <row r="10005" spans="1:2" x14ac:dyDescent="0.25">
      <c r="A10005" s="277" t="s">
        <v>2885</v>
      </c>
      <c r="B10005" s="278">
        <v>675.24</v>
      </c>
    </row>
    <row r="10006" spans="1:2" x14ac:dyDescent="0.25">
      <c r="A10006" s="277" t="s">
        <v>16414</v>
      </c>
      <c r="B10006" s="278">
        <v>585.17999999999995</v>
      </c>
    </row>
    <row r="10007" spans="1:2" x14ac:dyDescent="0.25">
      <c r="A10007" s="277" t="s">
        <v>2886</v>
      </c>
      <c r="B10007" s="278">
        <v>429.96</v>
      </c>
    </row>
    <row r="10008" spans="1:2" x14ac:dyDescent="0.25">
      <c r="A10008" s="277" t="s">
        <v>16415</v>
      </c>
      <c r="B10008" s="278">
        <v>372.61</v>
      </c>
    </row>
    <row r="10009" spans="1:2" x14ac:dyDescent="0.25">
      <c r="A10009" s="277" t="s">
        <v>2887</v>
      </c>
      <c r="B10009" s="278">
        <v>854.72</v>
      </c>
    </row>
    <row r="10010" spans="1:2" x14ac:dyDescent="0.25">
      <c r="A10010" s="277" t="s">
        <v>16416</v>
      </c>
      <c r="B10010" s="278">
        <v>740.72</v>
      </c>
    </row>
    <row r="10011" spans="1:2" x14ac:dyDescent="0.25">
      <c r="A10011" s="277" t="s">
        <v>2888</v>
      </c>
      <c r="B10011" s="278">
        <v>530.36</v>
      </c>
    </row>
    <row r="10012" spans="1:2" x14ac:dyDescent="0.25">
      <c r="A10012" s="277" t="s">
        <v>16417</v>
      </c>
      <c r="B10012" s="278">
        <v>459.62</v>
      </c>
    </row>
    <row r="10013" spans="1:2" x14ac:dyDescent="0.25">
      <c r="A10013" s="277" t="s">
        <v>2889</v>
      </c>
      <c r="B10013" s="278">
        <v>1054.73</v>
      </c>
    </row>
    <row r="10014" spans="1:2" x14ac:dyDescent="0.25">
      <c r="A10014" s="277" t="s">
        <v>16418</v>
      </c>
      <c r="B10014" s="278">
        <v>914.05</v>
      </c>
    </row>
    <row r="10015" spans="1:2" x14ac:dyDescent="0.25">
      <c r="A10015" s="277" t="s">
        <v>2890</v>
      </c>
      <c r="B10015" s="278">
        <v>286.29000000000002</v>
      </c>
    </row>
    <row r="10016" spans="1:2" x14ac:dyDescent="0.25">
      <c r="A10016" s="277" t="s">
        <v>16419</v>
      </c>
      <c r="B10016" s="278">
        <v>248.1</v>
      </c>
    </row>
    <row r="10017" spans="1:2" x14ac:dyDescent="0.25">
      <c r="A10017" s="277" t="s">
        <v>2891</v>
      </c>
      <c r="B10017" s="278">
        <v>572.76</v>
      </c>
    </row>
    <row r="10018" spans="1:2" x14ac:dyDescent="0.25">
      <c r="A10018" s="277" t="s">
        <v>16420</v>
      </c>
      <c r="B10018" s="278">
        <v>496.37</v>
      </c>
    </row>
    <row r="10019" spans="1:2" x14ac:dyDescent="0.25">
      <c r="A10019" s="277" t="s">
        <v>2892</v>
      </c>
      <c r="B10019" s="278">
        <v>330.08</v>
      </c>
    </row>
    <row r="10020" spans="1:2" x14ac:dyDescent="0.25">
      <c r="A10020" s="277" t="s">
        <v>16421</v>
      </c>
      <c r="B10020" s="278">
        <v>286.05</v>
      </c>
    </row>
    <row r="10021" spans="1:2" x14ac:dyDescent="0.25">
      <c r="A10021" s="277" t="s">
        <v>2893</v>
      </c>
      <c r="B10021" s="278">
        <v>656.56</v>
      </c>
    </row>
    <row r="10022" spans="1:2" x14ac:dyDescent="0.25">
      <c r="A10022" s="277" t="s">
        <v>16422</v>
      </c>
      <c r="B10022" s="278">
        <v>568.99</v>
      </c>
    </row>
    <row r="10023" spans="1:2" x14ac:dyDescent="0.25">
      <c r="A10023" s="277" t="s">
        <v>2894</v>
      </c>
      <c r="B10023" s="278">
        <v>375.55</v>
      </c>
    </row>
    <row r="10024" spans="1:2" x14ac:dyDescent="0.25">
      <c r="A10024" s="277" t="s">
        <v>16423</v>
      </c>
      <c r="B10024" s="278">
        <v>325.45999999999998</v>
      </c>
    </row>
    <row r="10025" spans="1:2" x14ac:dyDescent="0.25">
      <c r="A10025" s="277" t="s">
        <v>2895</v>
      </c>
      <c r="B10025" s="278">
        <v>747.59</v>
      </c>
    </row>
    <row r="10026" spans="1:2" x14ac:dyDescent="0.25">
      <c r="A10026" s="277" t="s">
        <v>16424</v>
      </c>
      <c r="B10026" s="278">
        <v>647.87</v>
      </c>
    </row>
    <row r="10027" spans="1:2" x14ac:dyDescent="0.25">
      <c r="A10027" s="277" t="s">
        <v>2896</v>
      </c>
      <c r="B10027" s="278">
        <v>476.03</v>
      </c>
    </row>
    <row r="10028" spans="1:2" x14ac:dyDescent="0.25">
      <c r="A10028" s="277" t="s">
        <v>16425</v>
      </c>
      <c r="B10028" s="278">
        <v>412.54</v>
      </c>
    </row>
    <row r="10029" spans="1:2" x14ac:dyDescent="0.25">
      <c r="A10029" s="277" t="s">
        <v>2897</v>
      </c>
      <c r="B10029" s="278">
        <v>946.3</v>
      </c>
    </row>
    <row r="10030" spans="1:2" x14ac:dyDescent="0.25">
      <c r="A10030" s="277" t="s">
        <v>16426</v>
      </c>
      <c r="B10030" s="278">
        <v>820.08</v>
      </c>
    </row>
    <row r="10031" spans="1:2" x14ac:dyDescent="0.25">
      <c r="A10031" s="277" t="s">
        <v>2898</v>
      </c>
      <c r="B10031" s="278">
        <v>587.17999999999995</v>
      </c>
    </row>
    <row r="10032" spans="1:2" x14ac:dyDescent="0.25">
      <c r="A10032" s="277" t="s">
        <v>16427</v>
      </c>
      <c r="B10032" s="278">
        <v>508.86</v>
      </c>
    </row>
    <row r="10033" spans="1:2" x14ac:dyDescent="0.25">
      <c r="A10033" s="277" t="s">
        <v>2899</v>
      </c>
      <c r="B10033" s="278">
        <v>1167.74</v>
      </c>
    </row>
    <row r="10034" spans="1:2" x14ac:dyDescent="0.25">
      <c r="A10034" s="277" t="s">
        <v>16428</v>
      </c>
      <c r="B10034" s="278">
        <v>1011.98</v>
      </c>
    </row>
    <row r="10035" spans="1:2" x14ac:dyDescent="0.25">
      <c r="A10035" s="277" t="s">
        <v>2900</v>
      </c>
      <c r="B10035" s="278">
        <v>121.07</v>
      </c>
    </row>
    <row r="10036" spans="1:2" x14ac:dyDescent="0.25">
      <c r="A10036" s="277" t="s">
        <v>16429</v>
      </c>
      <c r="B10036" s="278">
        <v>104.92</v>
      </c>
    </row>
    <row r="10037" spans="1:2" x14ac:dyDescent="0.25">
      <c r="A10037" s="277" t="s">
        <v>2901</v>
      </c>
      <c r="B10037" s="278">
        <v>234.73</v>
      </c>
    </row>
    <row r="10038" spans="1:2" x14ac:dyDescent="0.25">
      <c r="A10038" s="277" t="s">
        <v>16430</v>
      </c>
      <c r="B10038" s="278">
        <v>203.42</v>
      </c>
    </row>
    <row r="10039" spans="1:2" x14ac:dyDescent="0.25">
      <c r="A10039" s="277" t="s">
        <v>2902</v>
      </c>
      <c r="B10039" s="278">
        <v>169.5</v>
      </c>
    </row>
    <row r="10040" spans="1:2" x14ac:dyDescent="0.25">
      <c r="A10040" s="277" t="s">
        <v>16431</v>
      </c>
      <c r="B10040" s="278">
        <v>146.88999999999999</v>
      </c>
    </row>
    <row r="10041" spans="1:2" x14ac:dyDescent="0.25">
      <c r="A10041" s="277" t="s">
        <v>2903</v>
      </c>
      <c r="B10041" s="278">
        <v>427.22</v>
      </c>
    </row>
    <row r="10042" spans="1:2" x14ac:dyDescent="0.25">
      <c r="A10042" s="277" t="s">
        <v>16432</v>
      </c>
      <c r="B10042" s="278">
        <v>370.24</v>
      </c>
    </row>
    <row r="10043" spans="1:2" x14ac:dyDescent="0.25">
      <c r="A10043" s="277" t="s">
        <v>2904</v>
      </c>
      <c r="B10043" s="278">
        <v>187.66</v>
      </c>
    </row>
    <row r="10044" spans="1:2" x14ac:dyDescent="0.25">
      <c r="A10044" s="277" t="s">
        <v>16433</v>
      </c>
      <c r="B10044" s="278">
        <v>162.63</v>
      </c>
    </row>
    <row r="10045" spans="1:2" x14ac:dyDescent="0.25">
      <c r="A10045" s="277" t="s">
        <v>2905</v>
      </c>
      <c r="B10045" s="278">
        <v>472.99</v>
      </c>
    </row>
    <row r="10046" spans="1:2" x14ac:dyDescent="0.25">
      <c r="A10046" s="277" t="s">
        <v>16434</v>
      </c>
      <c r="B10046" s="278">
        <v>409.91</v>
      </c>
    </row>
    <row r="10047" spans="1:2" x14ac:dyDescent="0.25">
      <c r="A10047" s="277" t="s">
        <v>2906</v>
      </c>
      <c r="B10047" s="278">
        <v>1365.48</v>
      </c>
    </row>
    <row r="10048" spans="1:2" x14ac:dyDescent="0.25">
      <c r="A10048" s="277" t="s">
        <v>16435</v>
      </c>
      <c r="B10048" s="278">
        <v>1329.9</v>
      </c>
    </row>
    <row r="10049" spans="1:2" x14ac:dyDescent="0.25">
      <c r="A10049" s="277" t="s">
        <v>2907</v>
      </c>
      <c r="B10049" s="278">
        <v>1638.58</v>
      </c>
    </row>
    <row r="10050" spans="1:2" x14ac:dyDescent="0.25">
      <c r="A10050" s="277" t="s">
        <v>16436</v>
      </c>
      <c r="B10050" s="278">
        <v>1595.88</v>
      </c>
    </row>
    <row r="10051" spans="1:2" x14ac:dyDescent="0.25">
      <c r="A10051" s="277" t="s">
        <v>2908</v>
      </c>
      <c r="B10051" s="278">
        <v>1911.68</v>
      </c>
    </row>
    <row r="10052" spans="1:2" x14ac:dyDescent="0.25">
      <c r="A10052" s="277" t="s">
        <v>16437</v>
      </c>
      <c r="B10052" s="278">
        <v>1861.86</v>
      </c>
    </row>
    <row r="10053" spans="1:2" x14ac:dyDescent="0.25">
      <c r="A10053" s="277" t="s">
        <v>2909</v>
      </c>
      <c r="B10053" s="278">
        <v>2048.2199999999998</v>
      </c>
    </row>
    <row r="10054" spans="1:2" x14ac:dyDescent="0.25">
      <c r="A10054" s="277" t="s">
        <v>16438</v>
      </c>
      <c r="B10054" s="278">
        <v>1994.85</v>
      </c>
    </row>
    <row r="10055" spans="1:2" x14ac:dyDescent="0.25">
      <c r="A10055" s="277" t="s">
        <v>2910</v>
      </c>
      <c r="B10055" s="278">
        <v>2184.77</v>
      </c>
    </row>
    <row r="10056" spans="1:2" x14ac:dyDescent="0.25">
      <c r="A10056" s="277" t="s">
        <v>16439</v>
      </c>
      <c r="B10056" s="278">
        <v>2127.84</v>
      </c>
    </row>
    <row r="10057" spans="1:2" x14ac:dyDescent="0.25">
      <c r="A10057" s="277" t="s">
        <v>2911</v>
      </c>
      <c r="B10057" s="278">
        <v>2457.87</v>
      </c>
    </row>
    <row r="10058" spans="1:2" x14ac:dyDescent="0.25">
      <c r="A10058" s="277" t="s">
        <v>16440</v>
      </c>
      <c r="B10058" s="278">
        <v>2393.8200000000002</v>
      </c>
    </row>
    <row r="10059" spans="1:2" x14ac:dyDescent="0.25">
      <c r="A10059" s="277" t="s">
        <v>2912</v>
      </c>
      <c r="B10059" s="278">
        <v>2730.97</v>
      </c>
    </row>
    <row r="10060" spans="1:2" x14ac:dyDescent="0.25">
      <c r="A10060" s="277" t="s">
        <v>16441</v>
      </c>
      <c r="B10060" s="278">
        <v>2659.8</v>
      </c>
    </row>
    <row r="10061" spans="1:2" x14ac:dyDescent="0.25">
      <c r="A10061" s="277" t="s">
        <v>2913</v>
      </c>
      <c r="B10061" s="278">
        <v>3004.06</v>
      </c>
    </row>
    <row r="10062" spans="1:2" x14ac:dyDescent="0.25">
      <c r="A10062" s="277" t="s">
        <v>16442</v>
      </c>
      <c r="B10062" s="278">
        <v>2925.78</v>
      </c>
    </row>
    <row r="10063" spans="1:2" x14ac:dyDescent="0.25">
      <c r="A10063" s="277" t="s">
        <v>2914</v>
      </c>
      <c r="B10063" s="278">
        <v>888.8</v>
      </c>
    </row>
    <row r="10064" spans="1:2" x14ac:dyDescent="0.25">
      <c r="A10064" s="277" t="s">
        <v>16443</v>
      </c>
      <c r="B10064" s="278">
        <v>865.85</v>
      </c>
    </row>
    <row r="10065" spans="1:2" x14ac:dyDescent="0.25">
      <c r="A10065" s="277" t="s">
        <v>2915</v>
      </c>
      <c r="B10065" s="278">
        <v>198.31</v>
      </c>
    </row>
    <row r="10066" spans="1:2" x14ac:dyDescent="0.25">
      <c r="A10066" s="277" t="s">
        <v>16444</v>
      </c>
      <c r="B10066" s="278">
        <v>187.78</v>
      </c>
    </row>
    <row r="10067" spans="1:2" x14ac:dyDescent="0.25">
      <c r="A10067" s="277" t="s">
        <v>2916</v>
      </c>
      <c r="B10067" s="278">
        <v>190.11</v>
      </c>
    </row>
    <row r="10068" spans="1:2" x14ac:dyDescent="0.25">
      <c r="A10068" s="277" t="s">
        <v>16445</v>
      </c>
      <c r="B10068" s="278">
        <v>180.3</v>
      </c>
    </row>
    <row r="10069" spans="1:2" x14ac:dyDescent="0.25">
      <c r="A10069" s="277" t="s">
        <v>2917</v>
      </c>
      <c r="B10069" s="278">
        <v>215.67</v>
      </c>
    </row>
    <row r="10070" spans="1:2" x14ac:dyDescent="0.25">
      <c r="A10070" s="277" t="s">
        <v>16446</v>
      </c>
      <c r="B10070" s="278">
        <v>204.29</v>
      </c>
    </row>
    <row r="10071" spans="1:2" x14ac:dyDescent="0.25">
      <c r="A10071" s="277" t="s">
        <v>2918</v>
      </c>
      <c r="B10071" s="278">
        <v>432.92</v>
      </c>
    </row>
    <row r="10072" spans="1:2" x14ac:dyDescent="0.25">
      <c r="A10072" s="277" t="s">
        <v>16447</v>
      </c>
      <c r="B10072" s="278">
        <v>407.35</v>
      </c>
    </row>
    <row r="10073" spans="1:2" x14ac:dyDescent="0.25">
      <c r="A10073" s="277" t="s">
        <v>2919</v>
      </c>
      <c r="B10073" s="278">
        <v>494.51</v>
      </c>
    </row>
    <row r="10074" spans="1:2" x14ac:dyDescent="0.25">
      <c r="A10074" s="277" t="s">
        <v>16448</v>
      </c>
      <c r="B10074" s="278">
        <v>465.27</v>
      </c>
    </row>
    <row r="10075" spans="1:2" x14ac:dyDescent="0.25">
      <c r="A10075" s="277" t="s">
        <v>8488</v>
      </c>
      <c r="B10075" s="278">
        <v>230.92</v>
      </c>
    </row>
    <row r="10076" spans="1:2" x14ac:dyDescent="0.25">
      <c r="A10076" s="277" t="s">
        <v>16449</v>
      </c>
      <c r="B10076" s="278">
        <v>216.86</v>
      </c>
    </row>
    <row r="10077" spans="1:2" x14ac:dyDescent="0.25">
      <c r="A10077" s="277" t="s">
        <v>8489</v>
      </c>
      <c r="B10077" s="278">
        <v>333.93</v>
      </c>
    </row>
    <row r="10078" spans="1:2" x14ac:dyDescent="0.25">
      <c r="A10078" s="277" t="s">
        <v>16450</v>
      </c>
      <c r="B10078" s="278">
        <v>316.06</v>
      </c>
    </row>
    <row r="10079" spans="1:2" x14ac:dyDescent="0.25">
      <c r="A10079" s="277" t="s">
        <v>2920</v>
      </c>
      <c r="B10079" s="278">
        <v>579.6</v>
      </c>
    </row>
    <row r="10080" spans="1:2" x14ac:dyDescent="0.25">
      <c r="A10080" s="277" t="s">
        <v>16451</v>
      </c>
      <c r="B10080" s="278">
        <v>545.17999999999995</v>
      </c>
    </row>
    <row r="10081" spans="1:2" x14ac:dyDescent="0.25">
      <c r="A10081" s="277" t="s">
        <v>2921</v>
      </c>
      <c r="B10081" s="278">
        <v>1130.82</v>
      </c>
    </row>
    <row r="10082" spans="1:2" x14ac:dyDescent="0.25">
      <c r="A10082" s="277" t="s">
        <v>16452</v>
      </c>
      <c r="B10082" s="278">
        <v>1056.8800000000001</v>
      </c>
    </row>
    <row r="10083" spans="1:2" x14ac:dyDescent="0.25">
      <c r="A10083" s="277" t="s">
        <v>2922</v>
      </c>
      <c r="B10083" s="278">
        <v>124.02</v>
      </c>
    </row>
    <row r="10084" spans="1:2" x14ac:dyDescent="0.25">
      <c r="A10084" s="277" t="s">
        <v>16453</v>
      </c>
      <c r="B10084" s="278">
        <v>116.68</v>
      </c>
    </row>
    <row r="10085" spans="1:2" x14ac:dyDescent="0.25">
      <c r="A10085" s="277" t="s">
        <v>2923</v>
      </c>
      <c r="B10085" s="278">
        <v>220.48</v>
      </c>
    </row>
    <row r="10086" spans="1:2" x14ac:dyDescent="0.25">
      <c r="A10086" s="277" t="s">
        <v>16454</v>
      </c>
      <c r="B10086" s="278">
        <v>207.58</v>
      </c>
    </row>
    <row r="10087" spans="1:2" x14ac:dyDescent="0.25">
      <c r="A10087" s="277" t="s">
        <v>2924</v>
      </c>
      <c r="B10087" s="278">
        <v>295.52999999999997</v>
      </c>
    </row>
    <row r="10088" spans="1:2" x14ac:dyDescent="0.25">
      <c r="A10088" s="277" t="s">
        <v>16455</v>
      </c>
      <c r="B10088" s="278">
        <v>276.58</v>
      </c>
    </row>
    <row r="10089" spans="1:2" x14ac:dyDescent="0.25">
      <c r="A10089" s="277" t="s">
        <v>2925</v>
      </c>
      <c r="B10089" s="278">
        <v>127.72</v>
      </c>
    </row>
    <row r="10090" spans="1:2" x14ac:dyDescent="0.25">
      <c r="A10090" s="277" t="s">
        <v>16456</v>
      </c>
      <c r="B10090" s="278">
        <v>119.89</v>
      </c>
    </row>
    <row r="10091" spans="1:2" x14ac:dyDescent="0.25">
      <c r="A10091" s="277" t="s">
        <v>2926</v>
      </c>
      <c r="B10091" s="278">
        <v>227.15</v>
      </c>
    </row>
    <row r="10092" spans="1:2" x14ac:dyDescent="0.25">
      <c r="A10092" s="277" t="s">
        <v>16457</v>
      </c>
      <c r="B10092" s="278">
        <v>213.36</v>
      </c>
    </row>
    <row r="10093" spans="1:2" x14ac:dyDescent="0.25">
      <c r="A10093" s="277" t="s">
        <v>2927</v>
      </c>
      <c r="B10093" s="278">
        <v>305.16000000000003</v>
      </c>
    </row>
    <row r="10094" spans="1:2" x14ac:dyDescent="0.25">
      <c r="A10094" s="277" t="s">
        <v>16458</v>
      </c>
      <c r="B10094" s="278">
        <v>284.93</v>
      </c>
    </row>
    <row r="10095" spans="1:2" x14ac:dyDescent="0.25">
      <c r="A10095" s="277" t="s">
        <v>2928</v>
      </c>
      <c r="B10095" s="278">
        <v>133.65</v>
      </c>
    </row>
    <row r="10096" spans="1:2" x14ac:dyDescent="0.25">
      <c r="A10096" s="277" t="s">
        <v>16459</v>
      </c>
      <c r="B10096" s="278">
        <v>125.03</v>
      </c>
    </row>
    <row r="10097" spans="1:2" x14ac:dyDescent="0.25">
      <c r="A10097" s="277" t="s">
        <v>2929</v>
      </c>
      <c r="B10097" s="278">
        <v>230.48</v>
      </c>
    </row>
    <row r="10098" spans="1:2" x14ac:dyDescent="0.25">
      <c r="A10098" s="277" t="s">
        <v>16460</v>
      </c>
      <c r="B10098" s="278">
        <v>216.24</v>
      </c>
    </row>
    <row r="10099" spans="1:2" x14ac:dyDescent="0.25">
      <c r="A10099" s="277" t="s">
        <v>2930</v>
      </c>
      <c r="B10099" s="278">
        <v>310.72000000000003</v>
      </c>
    </row>
    <row r="10100" spans="1:2" x14ac:dyDescent="0.25">
      <c r="A10100" s="277" t="s">
        <v>16461</v>
      </c>
      <c r="B10100" s="278">
        <v>289.74</v>
      </c>
    </row>
    <row r="10101" spans="1:2" x14ac:dyDescent="0.25">
      <c r="A10101" s="277" t="s">
        <v>2931</v>
      </c>
      <c r="B10101" s="278">
        <v>200.19</v>
      </c>
    </row>
    <row r="10102" spans="1:2" x14ac:dyDescent="0.25">
      <c r="A10102" s="277" t="s">
        <v>16462</v>
      </c>
      <c r="B10102" s="278">
        <v>186.42</v>
      </c>
    </row>
    <row r="10103" spans="1:2" x14ac:dyDescent="0.25">
      <c r="A10103" s="277" t="s">
        <v>2932</v>
      </c>
      <c r="B10103" s="278">
        <v>353.97</v>
      </c>
    </row>
    <row r="10104" spans="1:2" x14ac:dyDescent="0.25">
      <c r="A10104" s="277" t="s">
        <v>16463</v>
      </c>
      <c r="B10104" s="278">
        <v>329.84</v>
      </c>
    </row>
    <row r="10105" spans="1:2" x14ac:dyDescent="0.25">
      <c r="A10105" s="277" t="s">
        <v>2933</v>
      </c>
      <c r="B10105" s="278">
        <v>473.78</v>
      </c>
    </row>
    <row r="10106" spans="1:2" x14ac:dyDescent="0.25">
      <c r="A10106" s="277" t="s">
        <v>16464</v>
      </c>
      <c r="B10106" s="278">
        <v>439.44</v>
      </c>
    </row>
    <row r="10107" spans="1:2" x14ac:dyDescent="0.25">
      <c r="A10107" s="277" t="s">
        <v>2934</v>
      </c>
      <c r="B10107" s="278">
        <v>210.19</v>
      </c>
    </row>
    <row r="10108" spans="1:2" x14ac:dyDescent="0.25">
      <c r="A10108" s="277" t="s">
        <v>16465</v>
      </c>
      <c r="B10108" s="278">
        <v>195.09</v>
      </c>
    </row>
    <row r="10109" spans="1:2" x14ac:dyDescent="0.25">
      <c r="A10109" s="277" t="s">
        <v>2935</v>
      </c>
      <c r="B10109" s="278">
        <v>365.83</v>
      </c>
    </row>
    <row r="10110" spans="1:2" x14ac:dyDescent="0.25">
      <c r="A10110" s="277" t="s">
        <v>16466</v>
      </c>
      <c r="B10110" s="278">
        <v>340.11</v>
      </c>
    </row>
    <row r="10111" spans="1:2" x14ac:dyDescent="0.25">
      <c r="A10111" s="277" t="s">
        <v>2936</v>
      </c>
      <c r="B10111" s="278">
        <v>490.82</v>
      </c>
    </row>
    <row r="10112" spans="1:2" x14ac:dyDescent="0.25">
      <c r="A10112" s="277" t="s">
        <v>16467</v>
      </c>
      <c r="B10112" s="278">
        <v>454.21</v>
      </c>
    </row>
    <row r="10113" spans="1:2" x14ac:dyDescent="0.25">
      <c r="A10113" s="277" t="s">
        <v>2937</v>
      </c>
      <c r="B10113" s="278">
        <v>217.6</v>
      </c>
    </row>
    <row r="10114" spans="1:2" x14ac:dyDescent="0.25">
      <c r="A10114" s="277" t="s">
        <v>16468</v>
      </c>
      <c r="B10114" s="278">
        <v>201.51</v>
      </c>
    </row>
    <row r="10115" spans="1:2" x14ac:dyDescent="0.25">
      <c r="A10115" s="277" t="s">
        <v>2938</v>
      </c>
      <c r="B10115" s="278">
        <v>380.64</v>
      </c>
    </row>
    <row r="10116" spans="1:2" x14ac:dyDescent="0.25">
      <c r="A10116" s="277" t="s">
        <v>16469</v>
      </c>
      <c r="B10116" s="278">
        <v>352.95</v>
      </c>
    </row>
    <row r="10117" spans="1:2" x14ac:dyDescent="0.25">
      <c r="A10117" s="277" t="s">
        <v>2939</v>
      </c>
      <c r="B10117" s="278">
        <v>522.66999999999996</v>
      </c>
    </row>
    <row r="10118" spans="1:2" x14ac:dyDescent="0.25">
      <c r="A10118" s="277" t="s">
        <v>16470</v>
      </c>
      <c r="B10118" s="278">
        <v>481.82</v>
      </c>
    </row>
    <row r="10119" spans="1:2" x14ac:dyDescent="0.25">
      <c r="A10119" s="277" t="s">
        <v>2940</v>
      </c>
      <c r="B10119" s="278">
        <v>82.21</v>
      </c>
    </row>
    <row r="10120" spans="1:2" x14ac:dyDescent="0.25">
      <c r="A10120" s="277" t="s">
        <v>16471</v>
      </c>
      <c r="B10120" s="278">
        <v>76.319999999999993</v>
      </c>
    </row>
    <row r="10121" spans="1:2" x14ac:dyDescent="0.25">
      <c r="A10121" s="277" t="s">
        <v>2941</v>
      </c>
      <c r="B10121" s="278">
        <v>110.99</v>
      </c>
    </row>
    <row r="10122" spans="1:2" x14ac:dyDescent="0.25">
      <c r="A10122" s="277" t="s">
        <v>16472</v>
      </c>
      <c r="B10122" s="278">
        <v>103.04</v>
      </c>
    </row>
    <row r="10123" spans="1:2" x14ac:dyDescent="0.25">
      <c r="A10123" s="277" t="s">
        <v>2942</v>
      </c>
      <c r="B10123" s="278">
        <v>131.54</v>
      </c>
    </row>
    <row r="10124" spans="1:2" x14ac:dyDescent="0.25">
      <c r="A10124" s="277" t="s">
        <v>16473</v>
      </c>
      <c r="B10124" s="278">
        <v>122.12</v>
      </c>
    </row>
    <row r="10125" spans="1:2" x14ac:dyDescent="0.25">
      <c r="A10125" s="277" t="s">
        <v>2943</v>
      </c>
      <c r="B10125" s="278">
        <v>139.77000000000001</v>
      </c>
    </row>
    <row r="10126" spans="1:2" x14ac:dyDescent="0.25">
      <c r="A10126" s="277" t="s">
        <v>16474</v>
      </c>
      <c r="B10126" s="278">
        <v>129.75</v>
      </c>
    </row>
    <row r="10127" spans="1:2" x14ac:dyDescent="0.25">
      <c r="A10127" s="277" t="s">
        <v>2944</v>
      </c>
      <c r="B10127" s="278">
        <v>188.69</v>
      </c>
    </row>
    <row r="10128" spans="1:2" x14ac:dyDescent="0.25">
      <c r="A10128" s="277" t="s">
        <v>16475</v>
      </c>
      <c r="B10128" s="278">
        <v>175.17</v>
      </c>
    </row>
    <row r="10129" spans="1:2" x14ac:dyDescent="0.25">
      <c r="A10129" s="277" t="s">
        <v>2945</v>
      </c>
      <c r="B10129" s="278">
        <v>223.63</v>
      </c>
    </row>
    <row r="10130" spans="1:2" x14ac:dyDescent="0.25">
      <c r="A10130" s="277" t="s">
        <v>16476</v>
      </c>
      <c r="B10130" s="278">
        <v>207.6</v>
      </c>
    </row>
    <row r="10131" spans="1:2" x14ac:dyDescent="0.25">
      <c r="A10131" s="277" t="s">
        <v>8490</v>
      </c>
      <c r="B10131" s="278">
        <v>11.75</v>
      </c>
    </row>
    <row r="10132" spans="1:2" x14ac:dyDescent="0.25">
      <c r="A10132" s="277" t="s">
        <v>16477</v>
      </c>
      <c r="B10132" s="278">
        <v>10.91</v>
      </c>
    </row>
    <row r="10133" spans="1:2" x14ac:dyDescent="0.25">
      <c r="A10133" s="277" t="s">
        <v>2946</v>
      </c>
      <c r="B10133" s="278">
        <v>123.41</v>
      </c>
    </row>
    <row r="10134" spans="1:2" x14ac:dyDescent="0.25">
      <c r="A10134" s="277" t="s">
        <v>16478</v>
      </c>
      <c r="B10134" s="278">
        <v>106.91</v>
      </c>
    </row>
    <row r="10135" spans="1:2" x14ac:dyDescent="0.25">
      <c r="A10135" s="277" t="s">
        <v>2947</v>
      </c>
      <c r="B10135" s="278">
        <v>160.43</v>
      </c>
    </row>
    <row r="10136" spans="1:2" x14ac:dyDescent="0.25">
      <c r="A10136" s="277" t="s">
        <v>16479</v>
      </c>
      <c r="B10136" s="278">
        <v>138.97999999999999</v>
      </c>
    </row>
    <row r="10137" spans="1:2" x14ac:dyDescent="0.25">
      <c r="A10137" s="277" t="s">
        <v>2948</v>
      </c>
      <c r="B10137" s="278">
        <v>283.85000000000002</v>
      </c>
    </row>
    <row r="10138" spans="1:2" x14ac:dyDescent="0.25">
      <c r="A10138" s="277" t="s">
        <v>16480</v>
      </c>
      <c r="B10138" s="278">
        <v>245.9</v>
      </c>
    </row>
    <row r="10139" spans="1:2" x14ac:dyDescent="0.25">
      <c r="A10139" s="277" t="s">
        <v>2949</v>
      </c>
      <c r="B10139" s="278">
        <v>333.21</v>
      </c>
    </row>
    <row r="10140" spans="1:2" x14ac:dyDescent="0.25">
      <c r="A10140" s="277" t="s">
        <v>16481</v>
      </c>
      <c r="B10140" s="278">
        <v>288.66000000000003</v>
      </c>
    </row>
    <row r="10141" spans="1:2" x14ac:dyDescent="0.25">
      <c r="A10141" s="277" t="s">
        <v>2950</v>
      </c>
      <c r="B10141" s="278">
        <v>300.97000000000003</v>
      </c>
    </row>
    <row r="10142" spans="1:2" x14ac:dyDescent="0.25">
      <c r="A10142" s="277" t="s">
        <v>16482</v>
      </c>
      <c r="B10142" s="278">
        <v>286.75</v>
      </c>
    </row>
    <row r="10143" spans="1:2" x14ac:dyDescent="0.25">
      <c r="A10143" s="277" t="s">
        <v>2951</v>
      </c>
      <c r="B10143" s="278">
        <v>451.45</v>
      </c>
    </row>
    <row r="10144" spans="1:2" x14ac:dyDescent="0.25">
      <c r="A10144" s="277" t="s">
        <v>16483</v>
      </c>
      <c r="B10144" s="278">
        <v>430.13</v>
      </c>
    </row>
    <row r="10145" spans="1:2" x14ac:dyDescent="0.25">
      <c r="A10145" s="277" t="s">
        <v>2952</v>
      </c>
      <c r="B10145" s="278">
        <v>521.67999999999995</v>
      </c>
    </row>
    <row r="10146" spans="1:2" x14ac:dyDescent="0.25">
      <c r="A10146" s="277" t="s">
        <v>16484</v>
      </c>
      <c r="B10146" s="278">
        <v>497.04</v>
      </c>
    </row>
    <row r="10147" spans="1:2" x14ac:dyDescent="0.25">
      <c r="A10147" s="277" t="s">
        <v>2953</v>
      </c>
      <c r="B10147" s="278">
        <v>601.94000000000005</v>
      </c>
    </row>
    <row r="10148" spans="1:2" x14ac:dyDescent="0.25">
      <c r="A10148" s="277" t="s">
        <v>16485</v>
      </c>
      <c r="B10148" s="278">
        <v>573.51</v>
      </c>
    </row>
    <row r="10149" spans="1:2" x14ac:dyDescent="0.25">
      <c r="A10149" s="277" t="s">
        <v>2954</v>
      </c>
      <c r="B10149" s="278">
        <v>752.42</v>
      </c>
    </row>
    <row r="10150" spans="1:2" x14ac:dyDescent="0.25">
      <c r="A10150" s="277" t="s">
        <v>16486</v>
      </c>
      <c r="B10150" s="278">
        <v>716.89</v>
      </c>
    </row>
    <row r="10151" spans="1:2" x14ac:dyDescent="0.25">
      <c r="A10151" s="277" t="s">
        <v>2955</v>
      </c>
      <c r="B10151" s="278">
        <v>933.01</v>
      </c>
    </row>
    <row r="10152" spans="1:2" x14ac:dyDescent="0.25">
      <c r="A10152" s="277" t="s">
        <v>16487</v>
      </c>
      <c r="B10152" s="278">
        <v>888.94</v>
      </c>
    </row>
    <row r="10153" spans="1:2" x14ac:dyDescent="0.25">
      <c r="A10153" s="277" t="s">
        <v>8491</v>
      </c>
      <c r="B10153" s="278">
        <v>129.78</v>
      </c>
    </row>
    <row r="10154" spans="1:2" x14ac:dyDescent="0.25">
      <c r="A10154" s="277" t="s">
        <v>16488</v>
      </c>
      <c r="B10154" s="278">
        <v>113.17</v>
      </c>
    </row>
    <row r="10155" spans="1:2" x14ac:dyDescent="0.25">
      <c r="A10155" s="277" t="s">
        <v>8492</v>
      </c>
      <c r="B10155" s="278">
        <v>204.3</v>
      </c>
    </row>
    <row r="10156" spans="1:2" x14ac:dyDescent="0.25">
      <c r="A10156" s="277" t="s">
        <v>16489</v>
      </c>
      <c r="B10156" s="278">
        <v>178</v>
      </c>
    </row>
    <row r="10157" spans="1:2" x14ac:dyDescent="0.25">
      <c r="A10157" s="277" t="s">
        <v>8493</v>
      </c>
      <c r="B10157" s="278">
        <v>222.35</v>
      </c>
    </row>
    <row r="10158" spans="1:2" x14ac:dyDescent="0.25">
      <c r="A10158" s="277" t="s">
        <v>16490</v>
      </c>
      <c r="B10158" s="278">
        <v>193.96</v>
      </c>
    </row>
    <row r="10159" spans="1:2" x14ac:dyDescent="0.25">
      <c r="A10159" s="277" t="s">
        <v>8494</v>
      </c>
      <c r="B10159" s="278">
        <v>259.19</v>
      </c>
    </row>
    <row r="10160" spans="1:2" x14ac:dyDescent="0.25">
      <c r="A10160" s="277" t="s">
        <v>16491</v>
      </c>
      <c r="B10160" s="278">
        <v>226.11</v>
      </c>
    </row>
    <row r="10161" spans="1:2" x14ac:dyDescent="0.25">
      <c r="A10161" s="277" t="s">
        <v>8495</v>
      </c>
      <c r="B10161" s="278">
        <v>277.74</v>
      </c>
    </row>
    <row r="10162" spans="1:2" x14ac:dyDescent="0.25">
      <c r="A10162" s="277" t="s">
        <v>16492</v>
      </c>
      <c r="B10162" s="278">
        <v>242.44</v>
      </c>
    </row>
    <row r="10163" spans="1:2" x14ac:dyDescent="0.25">
      <c r="A10163" s="277" t="s">
        <v>8496</v>
      </c>
      <c r="B10163" s="278">
        <v>299.66000000000003</v>
      </c>
    </row>
    <row r="10164" spans="1:2" x14ac:dyDescent="0.25">
      <c r="A10164" s="277" t="s">
        <v>16493</v>
      </c>
      <c r="B10164" s="278">
        <v>261.88</v>
      </c>
    </row>
    <row r="10165" spans="1:2" x14ac:dyDescent="0.25">
      <c r="A10165" s="277" t="s">
        <v>8497</v>
      </c>
      <c r="B10165" s="278">
        <v>155.6</v>
      </c>
    </row>
    <row r="10166" spans="1:2" x14ac:dyDescent="0.25">
      <c r="A10166" s="277" t="s">
        <v>16494</v>
      </c>
      <c r="B10166" s="278">
        <v>135.74</v>
      </c>
    </row>
    <row r="10167" spans="1:2" x14ac:dyDescent="0.25">
      <c r="A10167" s="277" t="s">
        <v>8498</v>
      </c>
      <c r="B10167" s="278">
        <v>229.28</v>
      </c>
    </row>
    <row r="10168" spans="1:2" x14ac:dyDescent="0.25">
      <c r="A10168" s="277" t="s">
        <v>16495</v>
      </c>
      <c r="B10168" s="278">
        <v>200.08</v>
      </c>
    </row>
    <row r="10169" spans="1:2" x14ac:dyDescent="0.25">
      <c r="A10169" s="277" t="s">
        <v>8499</v>
      </c>
      <c r="B10169" s="278">
        <v>130.66999999999999</v>
      </c>
    </row>
    <row r="10170" spans="1:2" x14ac:dyDescent="0.25">
      <c r="A10170" s="277" t="s">
        <v>16496</v>
      </c>
      <c r="B10170" s="278">
        <v>114.03</v>
      </c>
    </row>
    <row r="10171" spans="1:2" x14ac:dyDescent="0.25">
      <c r="A10171" s="277" t="s">
        <v>8500</v>
      </c>
      <c r="B10171" s="278">
        <v>195.41</v>
      </c>
    </row>
    <row r="10172" spans="1:2" x14ac:dyDescent="0.25">
      <c r="A10172" s="277" t="s">
        <v>16497</v>
      </c>
      <c r="B10172" s="278">
        <v>170.34</v>
      </c>
    </row>
    <row r="10173" spans="1:2" x14ac:dyDescent="0.25">
      <c r="A10173" s="277" t="s">
        <v>8501</v>
      </c>
      <c r="B10173" s="278">
        <v>270.43</v>
      </c>
    </row>
    <row r="10174" spans="1:2" x14ac:dyDescent="0.25">
      <c r="A10174" s="277" t="s">
        <v>16498</v>
      </c>
      <c r="B10174" s="278">
        <v>240.18</v>
      </c>
    </row>
    <row r="10175" spans="1:2" x14ac:dyDescent="0.25">
      <c r="A10175" s="277" t="s">
        <v>2956</v>
      </c>
      <c r="B10175" s="278">
        <v>30.73</v>
      </c>
    </row>
    <row r="10176" spans="1:2" x14ac:dyDescent="0.25">
      <c r="A10176" s="277" t="s">
        <v>16499</v>
      </c>
      <c r="B10176" s="278">
        <v>28.18</v>
      </c>
    </row>
    <row r="10177" spans="1:2" x14ac:dyDescent="0.25">
      <c r="A10177" s="277" t="s">
        <v>2957</v>
      </c>
      <c r="B10177" s="278">
        <v>27.09</v>
      </c>
    </row>
    <row r="10178" spans="1:2" x14ac:dyDescent="0.25">
      <c r="A10178" s="277" t="s">
        <v>16500</v>
      </c>
      <c r="B10178" s="278">
        <v>24.55</v>
      </c>
    </row>
    <row r="10179" spans="1:2" x14ac:dyDescent="0.25">
      <c r="A10179" s="277" t="s">
        <v>2958</v>
      </c>
      <c r="B10179" s="278">
        <v>5.78</v>
      </c>
    </row>
    <row r="10180" spans="1:2" x14ac:dyDescent="0.25">
      <c r="A10180" s="277" t="s">
        <v>16501</v>
      </c>
      <c r="B10180" s="278">
        <v>5.78</v>
      </c>
    </row>
    <row r="10181" spans="1:2" x14ac:dyDescent="0.25">
      <c r="A10181" s="277" t="s">
        <v>2959</v>
      </c>
      <c r="B10181" s="278">
        <v>5.85</v>
      </c>
    </row>
    <row r="10182" spans="1:2" x14ac:dyDescent="0.25">
      <c r="A10182" s="277" t="s">
        <v>16502</v>
      </c>
      <c r="B10182" s="278">
        <v>5.85</v>
      </c>
    </row>
    <row r="10183" spans="1:2" x14ac:dyDescent="0.25">
      <c r="A10183" s="277" t="s">
        <v>2960</v>
      </c>
      <c r="B10183" s="278">
        <v>15.29</v>
      </c>
    </row>
    <row r="10184" spans="1:2" x14ac:dyDescent="0.25">
      <c r="A10184" s="277" t="s">
        <v>16503</v>
      </c>
      <c r="B10184" s="278">
        <v>15.1</v>
      </c>
    </row>
    <row r="10185" spans="1:2" x14ac:dyDescent="0.25">
      <c r="A10185" s="277" t="s">
        <v>2961</v>
      </c>
      <c r="B10185" s="278">
        <v>13.81</v>
      </c>
    </row>
    <row r="10186" spans="1:2" x14ac:dyDescent="0.25">
      <c r="A10186" s="277" t="s">
        <v>16504</v>
      </c>
      <c r="B10186" s="278">
        <v>13.75</v>
      </c>
    </row>
    <row r="10187" spans="1:2" x14ac:dyDescent="0.25">
      <c r="A10187" s="277" t="s">
        <v>8502</v>
      </c>
      <c r="B10187" s="278">
        <v>5.04</v>
      </c>
    </row>
    <row r="10188" spans="1:2" x14ac:dyDescent="0.25">
      <c r="A10188" s="277" t="s">
        <v>16505</v>
      </c>
      <c r="B10188" s="278">
        <v>5.04</v>
      </c>
    </row>
    <row r="10189" spans="1:2" x14ac:dyDescent="0.25">
      <c r="A10189" s="277" t="s">
        <v>8503</v>
      </c>
      <c r="B10189" s="278">
        <v>5.35</v>
      </c>
    </row>
    <row r="10190" spans="1:2" x14ac:dyDescent="0.25">
      <c r="A10190" s="277" t="s">
        <v>16506</v>
      </c>
      <c r="B10190" s="278">
        <v>5.35</v>
      </c>
    </row>
    <row r="10191" spans="1:2" x14ac:dyDescent="0.25">
      <c r="A10191" s="277" t="s">
        <v>8504</v>
      </c>
      <c r="B10191" s="278">
        <v>5.13</v>
      </c>
    </row>
    <row r="10192" spans="1:2" x14ac:dyDescent="0.25">
      <c r="A10192" s="277" t="s">
        <v>16507</v>
      </c>
      <c r="B10192" s="278">
        <v>5.13</v>
      </c>
    </row>
    <row r="10193" spans="1:2" x14ac:dyDescent="0.25">
      <c r="A10193" s="277" t="s">
        <v>2962</v>
      </c>
      <c r="B10193" s="278">
        <v>1.77</v>
      </c>
    </row>
    <row r="10194" spans="1:2" x14ac:dyDescent="0.25">
      <c r="A10194" s="277" t="s">
        <v>16508</v>
      </c>
      <c r="B10194" s="278">
        <v>1.77</v>
      </c>
    </row>
    <row r="10195" spans="1:2" x14ac:dyDescent="0.25">
      <c r="A10195" s="277" t="s">
        <v>2963</v>
      </c>
      <c r="B10195" s="278">
        <v>6.1</v>
      </c>
    </row>
    <row r="10196" spans="1:2" x14ac:dyDescent="0.25">
      <c r="A10196" s="277" t="s">
        <v>16509</v>
      </c>
      <c r="B10196" s="278">
        <v>5.93</v>
      </c>
    </row>
    <row r="10197" spans="1:2" x14ac:dyDescent="0.25">
      <c r="A10197" s="277" t="s">
        <v>2964</v>
      </c>
      <c r="B10197" s="278">
        <v>8.52</v>
      </c>
    </row>
    <row r="10198" spans="1:2" x14ac:dyDescent="0.25">
      <c r="A10198" s="277" t="s">
        <v>16510</v>
      </c>
      <c r="B10198" s="278">
        <v>8.3000000000000007</v>
      </c>
    </row>
    <row r="10199" spans="1:2" x14ac:dyDescent="0.25">
      <c r="A10199" s="277" t="s">
        <v>2965</v>
      </c>
      <c r="B10199" s="278">
        <v>11.04</v>
      </c>
    </row>
    <row r="10200" spans="1:2" x14ac:dyDescent="0.25">
      <c r="A10200" s="277" t="s">
        <v>16511</v>
      </c>
      <c r="B10200" s="278">
        <v>10.78</v>
      </c>
    </row>
    <row r="10201" spans="1:2" x14ac:dyDescent="0.25">
      <c r="A10201" s="277" t="s">
        <v>2966</v>
      </c>
      <c r="B10201" s="278">
        <v>222.31</v>
      </c>
    </row>
    <row r="10202" spans="1:2" x14ac:dyDescent="0.25">
      <c r="A10202" s="277" t="s">
        <v>16512</v>
      </c>
      <c r="B10202" s="278">
        <v>208.93</v>
      </c>
    </row>
    <row r="10203" spans="1:2" x14ac:dyDescent="0.25">
      <c r="A10203" s="277" t="s">
        <v>2967</v>
      </c>
      <c r="B10203" s="278">
        <v>46.97</v>
      </c>
    </row>
    <row r="10204" spans="1:2" x14ac:dyDescent="0.25">
      <c r="A10204" s="277" t="s">
        <v>16513</v>
      </c>
      <c r="B10204" s="278">
        <v>42.89</v>
      </c>
    </row>
    <row r="10205" spans="1:2" x14ac:dyDescent="0.25">
      <c r="A10205" s="277" t="s">
        <v>2968</v>
      </c>
      <c r="B10205" s="278">
        <v>61.99</v>
      </c>
    </row>
    <row r="10206" spans="1:2" x14ac:dyDescent="0.25">
      <c r="A10206" s="277" t="s">
        <v>16514</v>
      </c>
      <c r="B10206" s="278">
        <v>56.87</v>
      </c>
    </row>
    <row r="10207" spans="1:2" x14ac:dyDescent="0.25">
      <c r="A10207" s="277" t="s">
        <v>2969</v>
      </c>
      <c r="B10207" s="278">
        <v>94.41</v>
      </c>
    </row>
    <row r="10208" spans="1:2" x14ac:dyDescent="0.25">
      <c r="A10208" s="277" t="s">
        <v>16515</v>
      </c>
      <c r="B10208" s="278">
        <v>86.65</v>
      </c>
    </row>
    <row r="10209" spans="1:2" x14ac:dyDescent="0.25">
      <c r="A10209" s="277" t="s">
        <v>8505</v>
      </c>
      <c r="B10209" s="278">
        <v>65.45</v>
      </c>
    </row>
    <row r="10210" spans="1:2" x14ac:dyDescent="0.25">
      <c r="A10210" s="277" t="s">
        <v>16516</v>
      </c>
      <c r="B10210" s="278">
        <v>59.83</v>
      </c>
    </row>
    <row r="10211" spans="1:2" x14ac:dyDescent="0.25">
      <c r="A10211" s="277" t="s">
        <v>2970</v>
      </c>
      <c r="B10211" s="278">
        <v>82.55</v>
      </c>
    </row>
    <row r="10212" spans="1:2" x14ac:dyDescent="0.25">
      <c r="A10212" s="277" t="s">
        <v>16517</v>
      </c>
      <c r="B10212" s="278">
        <v>75.94</v>
      </c>
    </row>
    <row r="10213" spans="1:2" x14ac:dyDescent="0.25">
      <c r="A10213" s="277" t="s">
        <v>2971</v>
      </c>
      <c r="B10213" s="278">
        <v>96.13</v>
      </c>
    </row>
    <row r="10214" spans="1:2" x14ac:dyDescent="0.25">
      <c r="A10214" s="277" t="s">
        <v>16518</v>
      </c>
      <c r="B10214" s="278">
        <v>88.41</v>
      </c>
    </row>
    <row r="10215" spans="1:2" x14ac:dyDescent="0.25">
      <c r="A10215" s="277" t="s">
        <v>2972</v>
      </c>
      <c r="B10215" s="278">
        <v>45.92</v>
      </c>
    </row>
    <row r="10216" spans="1:2" x14ac:dyDescent="0.25">
      <c r="A10216" s="277" t="s">
        <v>16519</v>
      </c>
      <c r="B10216" s="278">
        <v>42.54</v>
      </c>
    </row>
    <row r="10217" spans="1:2" x14ac:dyDescent="0.25">
      <c r="A10217" s="277" t="s">
        <v>2973</v>
      </c>
      <c r="B10217" s="278">
        <v>62.31</v>
      </c>
    </row>
    <row r="10218" spans="1:2" x14ac:dyDescent="0.25">
      <c r="A10218" s="277" t="s">
        <v>16520</v>
      </c>
      <c r="B10218" s="278">
        <v>57.87</v>
      </c>
    </row>
    <row r="10219" spans="1:2" x14ac:dyDescent="0.25">
      <c r="A10219" s="277" t="s">
        <v>2974</v>
      </c>
      <c r="B10219" s="278">
        <v>79.55</v>
      </c>
    </row>
    <row r="10220" spans="1:2" x14ac:dyDescent="0.25">
      <c r="A10220" s="277" t="s">
        <v>16521</v>
      </c>
      <c r="B10220" s="278">
        <v>73.84</v>
      </c>
    </row>
    <row r="10221" spans="1:2" x14ac:dyDescent="0.25">
      <c r="A10221" s="277" t="s">
        <v>2975</v>
      </c>
      <c r="B10221" s="278">
        <v>60</v>
      </c>
    </row>
    <row r="10222" spans="1:2" x14ac:dyDescent="0.25">
      <c r="A10222" s="277" t="s">
        <v>16522</v>
      </c>
      <c r="B10222" s="278">
        <v>55.62</v>
      </c>
    </row>
    <row r="10223" spans="1:2" x14ac:dyDescent="0.25">
      <c r="A10223" s="277" t="s">
        <v>2976</v>
      </c>
      <c r="B10223" s="278">
        <v>77.14</v>
      </c>
    </row>
    <row r="10224" spans="1:2" x14ac:dyDescent="0.25">
      <c r="A10224" s="277" t="s">
        <v>16523</v>
      </c>
      <c r="B10224" s="278">
        <v>72.040000000000006</v>
      </c>
    </row>
    <row r="10225" spans="1:2" x14ac:dyDescent="0.25">
      <c r="A10225" s="277" t="s">
        <v>2977</v>
      </c>
      <c r="B10225" s="278">
        <v>101.39</v>
      </c>
    </row>
    <row r="10226" spans="1:2" x14ac:dyDescent="0.25">
      <c r="A10226" s="277" t="s">
        <v>16524</v>
      </c>
      <c r="B10226" s="278">
        <v>95.08</v>
      </c>
    </row>
    <row r="10227" spans="1:2" x14ac:dyDescent="0.25">
      <c r="A10227" s="277" t="s">
        <v>2978</v>
      </c>
      <c r="B10227" s="278">
        <v>116.08</v>
      </c>
    </row>
    <row r="10228" spans="1:2" x14ac:dyDescent="0.25">
      <c r="A10228" s="277" t="s">
        <v>16525</v>
      </c>
      <c r="B10228" s="278">
        <v>111.78</v>
      </c>
    </row>
    <row r="10229" spans="1:2" x14ac:dyDescent="0.25">
      <c r="A10229" s="277" t="s">
        <v>2979</v>
      </c>
      <c r="B10229" s="278">
        <v>193.02</v>
      </c>
    </row>
    <row r="10230" spans="1:2" x14ac:dyDescent="0.25">
      <c r="A10230" s="277" t="s">
        <v>16526</v>
      </c>
      <c r="B10230" s="278">
        <v>186.65</v>
      </c>
    </row>
    <row r="10231" spans="1:2" x14ac:dyDescent="0.25">
      <c r="A10231" s="277" t="s">
        <v>2980</v>
      </c>
      <c r="B10231" s="278">
        <v>268.42</v>
      </c>
    </row>
    <row r="10232" spans="1:2" x14ac:dyDescent="0.25">
      <c r="A10232" s="277" t="s">
        <v>16527</v>
      </c>
      <c r="B10232" s="278">
        <v>260.60000000000002</v>
      </c>
    </row>
    <row r="10233" spans="1:2" x14ac:dyDescent="0.25">
      <c r="A10233" s="277" t="s">
        <v>2981</v>
      </c>
      <c r="B10233" s="278">
        <v>114.44</v>
      </c>
    </row>
    <row r="10234" spans="1:2" x14ac:dyDescent="0.25">
      <c r="A10234" s="277" t="s">
        <v>16528</v>
      </c>
      <c r="B10234" s="278">
        <v>103.43</v>
      </c>
    </row>
    <row r="10235" spans="1:2" x14ac:dyDescent="0.25">
      <c r="A10235" s="277" t="s">
        <v>2982</v>
      </c>
      <c r="B10235" s="278">
        <v>747.77</v>
      </c>
    </row>
    <row r="10236" spans="1:2" x14ac:dyDescent="0.25">
      <c r="A10236" s="277" t="s">
        <v>16529</v>
      </c>
      <c r="B10236" s="278">
        <v>693.19</v>
      </c>
    </row>
    <row r="10237" spans="1:2" x14ac:dyDescent="0.25">
      <c r="A10237" s="277" t="s">
        <v>2983</v>
      </c>
      <c r="B10237" s="278">
        <v>912.32</v>
      </c>
    </row>
    <row r="10238" spans="1:2" x14ac:dyDescent="0.25">
      <c r="A10238" s="277" t="s">
        <v>16530</v>
      </c>
      <c r="B10238" s="278">
        <v>845.85</v>
      </c>
    </row>
    <row r="10239" spans="1:2" x14ac:dyDescent="0.25">
      <c r="A10239" s="277" t="s">
        <v>2984</v>
      </c>
      <c r="B10239" s="278">
        <v>1495.55</v>
      </c>
    </row>
    <row r="10240" spans="1:2" x14ac:dyDescent="0.25">
      <c r="A10240" s="277" t="s">
        <v>16531</v>
      </c>
      <c r="B10240" s="278">
        <v>1386.39</v>
      </c>
    </row>
    <row r="10241" spans="1:2" x14ac:dyDescent="0.25">
      <c r="A10241" s="277" t="s">
        <v>2985</v>
      </c>
      <c r="B10241" s="278">
        <v>2017.73</v>
      </c>
    </row>
    <row r="10242" spans="1:2" x14ac:dyDescent="0.25">
      <c r="A10242" s="277" t="s">
        <v>16532</v>
      </c>
      <c r="B10242" s="278">
        <v>1870.37</v>
      </c>
    </row>
    <row r="10243" spans="1:2" x14ac:dyDescent="0.25">
      <c r="A10243" s="277" t="s">
        <v>2986</v>
      </c>
      <c r="B10243" s="278">
        <v>9.7799999999999994</v>
      </c>
    </row>
    <row r="10244" spans="1:2" x14ac:dyDescent="0.25">
      <c r="A10244" s="277" t="s">
        <v>16533</v>
      </c>
      <c r="B10244" s="278">
        <v>9.3800000000000008</v>
      </c>
    </row>
    <row r="10245" spans="1:2" x14ac:dyDescent="0.25">
      <c r="A10245" s="277" t="s">
        <v>2987</v>
      </c>
      <c r="B10245" s="278">
        <v>74.52</v>
      </c>
    </row>
    <row r="10246" spans="1:2" x14ac:dyDescent="0.25">
      <c r="A10246" s="277" t="s">
        <v>16534</v>
      </c>
      <c r="B10246" s="278">
        <v>64.58</v>
      </c>
    </row>
    <row r="10247" spans="1:2" x14ac:dyDescent="0.25">
      <c r="A10247" s="277" t="s">
        <v>2988</v>
      </c>
      <c r="B10247" s="278">
        <v>196.03</v>
      </c>
    </row>
    <row r="10248" spans="1:2" x14ac:dyDescent="0.25">
      <c r="A10248" s="277" t="s">
        <v>16535</v>
      </c>
      <c r="B10248" s="278">
        <v>196.03</v>
      </c>
    </row>
    <row r="10249" spans="1:2" x14ac:dyDescent="0.25">
      <c r="A10249" s="277" t="s">
        <v>2989</v>
      </c>
      <c r="B10249" s="278">
        <v>209.75</v>
      </c>
    </row>
    <row r="10250" spans="1:2" x14ac:dyDescent="0.25">
      <c r="A10250" s="277" t="s">
        <v>16536</v>
      </c>
      <c r="B10250" s="278">
        <v>209.75</v>
      </c>
    </row>
    <row r="10251" spans="1:2" x14ac:dyDescent="0.25">
      <c r="A10251" s="277" t="s">
        <v>2990</v>
      </c>
      <c r="B10251" s="278">
        <v>224.85</v>
      </c>
    </row>
    <row r="10252" spans="1:2" x14ac:dyDescent="0.25">
      <c r="A10252" s="277" t="s">
        <v>16537</v>
      </c>
      <c r="B10252" s="278">
        <v>224.85</v>
      </c>
    </row>
    <row r="10253" spans="1:2" x14ac:dyDescent="0.25">
      <c r="A10253" s="277" t="s">
        <v>2991</v>
      </c>
      <c r="B10253" s="278">
        <v>237.24</v>
      </c>
    </row>
    <row r="10254" spans="1:2" x14ac:dyDescent="0.25">
      <c r="A10254" s="277" t="s">
        <v>16538</v>
      </c>
      <c r="B10254" s="278">
        <v>237.24</v>
      </c>
    </row>
    <row r="10255" spans="1:2" x14ac:dyDescent="0.25">
      <c r="A10255" s="277" t="s">
        <v>2992</v>
      </c>
      <c r="B10255" s="278">
        <v>255.42</v>
      </c>
    </row>
    <row r="10256" spans="1:2" x14ac:dyDescent="0.25">
      <c r="A10256" s="277" t="s">
        <v>16539</v>
      </c>
      <c r="B10256" s="278">
        <v>255.42</v>
      </c>
    </row>
    <row r="10257" spans="1:2" x14ac:dyDescent="0.25">
      <c r="A10257" s="277" t="s">
        <v>2993</v>
      </c>
      <c r="B10257" s="278">
        <v>260.79000000000002</v>
      </c>
    </row>
    <row r="10258" spans="1:2" x14ac:dyDescent="0.25">
      <c r="A10258" s="277" t="s">
        <v>16540</v>
      </c>
      <c r="B10258" s="278">
        <v>260.79000000000002</v>
      </c>
    </row>
    <row r="10259" spans="1:2" x14ac:dyDescent="0.25">
      <c r="A10259" s="277" t="s">
        <v>8506</v>
      </c>
      <c r="B10259" s="278">
        <v>262.27</v>
      </c>
    </row>
    <row r="10260" spans="1:2" x14ac:dyDescent="0.25">
      <c r="A10260" s="277" t="s">
        <v>16541</v>
      </c>
      <c r="B10260" s="278">
        <v>262.27</v>
      </c>
    </row>
    <row r="10261" spans="1:2" x14ac:dyDescent="0.25">
      <c r="A10261" s="277" t="s">
        <v>30213</v>
      </c>
      <c r="B10261" s="278">
        <v>243.06</v>
      </c>
    </row>
    <row r="10262" spans="1:2" x14ac:dyDescent="0.25">
      <c r="A10262" s="277" t="s">
        <v>30215</v>
      </c>
      <c r="B10262" s="278">
        <v>243.06</v>
      </c>
    </row>
    <row r="10263" spans="1:2" x14ac:dyDescent="0.25">
      <c r="A10263" s="277" t="s">
        <v>2994</v>
      </c>
      <c r="B10263" s="278">
        <v>664.91</v>
      </c>
    </row>
    <row r="10264" spans="1:2" x14ac:dyDescent="0.25">
      <c r="A10264" s="277" t="s">
        <v>16542</v>
      </c>
      <c r="B10264" s="278">
        <v>664.91</v>
      </c>
    </row>
    <row r="10265" spans="1:2" x14ac:dyDescent="0.25">
      <c r="A10265" s="277" t="s">
        <v>8507</v>
      </c>
      <c r="B10265" s="278">
        <v>250.81</v>
      </c>
    </row>
    <row r="10266" spans="1:2" x14ac:dyDescent="0.25">
      <c r="A10266" s="277" t="s">
        <v>16543</v>
      </c>
      <c r="B10266" s="278">
        <v>250.81</v>
      </c>
    </row>
    <row r="10267" spans="1:2" x14ac:dyDescent="0.25">
      <c r="A10267" s="277" t="s">
        <v>2995</v>
      </c>
      <c r="B10267" s="278">
        <v>170.15</v>
      </c>
    </row>
    <row r="10268" spans="1:2" x14ac:dyDescent="0.25">
      <c r="A10268" s="277" t="s">
        <v>16544</v>
      </c>
      <c r="B10268" s="278">
        <v>170.15</v>
      </c>
    </row>
    <row r="10269" spans="1:2" x14ac:dyDescent="0.25">
      <c r="A10269" s="277" t="s">
        <v>8508</v>
      </c>
      <c r="B10269" s="278">
        <v>248.86</v>
      </c>
    </row>
    <row r="10270" spans="1:2" x14ac:dyDescent="0.25">
      <c r="A10270" s="277" t="s">
        <v>16545</v>
      </c>
      <c r="B10270" s="278">
        <v>248.86</v>
      </c>
    </row>
    <row r="10271" spans="1:2" x14ac:dyDescent="0.25">
      <c r="A10271" s="277" t="s">
        <v>30220</v>
      </c>
      <c r="B10271" s="278">
        <v>314.20999999999998</v>
      </c>
    </row>
    <row r="10272" spans="1:2" x14ac:dyDescent="0.25">
      <c r="A10272" s="277" t="s">
        <v>30222</v>
      </c>
      <c r="B10272" s="278">
        <v>314.20999999999998</v>
      </c>
    </row>
    <row r="10273" spans="1:2" x14ac:dyDescent="0.25">
      <c r="A10273" s="277" t="s">
        <v>30223</v>
      </c>
      <c r="B10273" s="278">
        <v>275.73</v>
      </c>
    </row>
    <row r="10274" spans="1:2" x14ac:dyDescent="0.25">
      <c r="A10274" s="277" t="s">
        <v>30225</v>
      </c>
      <c r="B10274" s="278">
        <v>275.73</v>
      </c>
    </row>
    <row r="10275" spans="1:2" x14ac:dyDescent="0.25">
      <c r="A10275" s="277" t="s">
        <v>30226</v>
      </c>
      <c r="B10275" s="278">
        <v>299.35000000000002</v>
      </c>
    </row>
    <row r="10276" spans="1:2" x14ac:dyDescent="0.25">
      <c r="A10276" s="277" t="s">
        <v>30228</v>
      </c>
      <c r="B10276" s="278">
        <v>299.35000000000002</v>
      </c>
    </row>
    <row r="10277" spans="1:2" x14ac:dyDescent="0.25">
      <c r="A10277" s="277" t="s">
        <v>30229</v>
      </c>
      <c r="B10277" s="278">
        <v>320.14999999999998</v>
      </c>
    </row>
    <row r="10278" spans="1:2" x14ac:dyDescent="0.25">
      <c r="A10278" s="277" t="s">
        <v>30231</v>
      </c>
      <c r="B10278" s="278">
        <v>320.14999999999998</v>
      </c>
    </row>
    <row r="10279" spans="1:2" x14ac:dyDescent="0.25">
      <c r="A10279" s="277" t="s">
        <v>2996</v>
      </c>
      <c r="B10279" s="278">
        <v>119.23</v>
      </c>
    </row>
    <row r="10280" spans="1:2" x14ac:dyDescent="0.25">
      <c r="A10280" s="277" t="s">
        <v>16546</v>
      </c>
      <c r="B10280" s="278">
        <v>103.32</v>
      </c>
    </row>
    <row r="10281" spans="1:2" x14ac:dyDescent="0.25">
      <c r="A10281" s="277" t="s">
        <v>2997</v>
      </c>
      <c r="B10281" s="278">
        <v>43.59</v>
      </c>
    </row>
    <row r="10282" spans="1:2" x14ac:dyDescent="0.25">
      <c r="A10282" s="277" t="s">
        <v>16547</v>
      </c>
      <c r="B10282" s="278">
        <v>39.020000000000003</v>
      </c>
    </row>
    <row r="10283" spans="1:2" x14ac:dyDescent="0.25">
      <c r="A10283" s="277" t="s">
        <v>2998</v>
      </c>
      <c r="B10283" s="278">
        <v>55.33</v>
      </c>
    </row>
    <row r="10284" spans="1:2" x14ac:dyDescent="0.25">
      <c r="A10284" s="277" t="s">
        <v>16548</v>
      </c>
      <c r="B10284" s="278">
        <v>48.57</v>
      </c>
    </row>
    <row r="10285" spans="1:2" x14ac:dyDescent="0.25">
      <c r="A10285" s="277" t="s">
        <v>2999</v>
      </c>
      <c r="B10285" s="278">
        <v>71.459999999999994</v>
      </c>
    </row>
    <row r="10286" spans="1:2" x14ac:dyDescent="0.25">
      <c r="A10286" s="277" t="s">
        <v>16549</v>
      </c>
      <c r="B10286" s="278">
        <v>62.51</v>
      </c>
    </row>
    <row r="10287" spans="1:2" x14ac:dyDescent="0.25">
      <c r="A10287" s="277" t="s">
        <v>3000</v>
      </c>
      <c r="B10287" s="278">
        <v>85.59</v>
      </c>
    </row>
    <row r="10288" spans="1:2" x14ac:dyDescent="0.25">
      <c r="A10288" s="277" t="s">
        <v>16550</v>
      </c>
      <c r="B10288" s="278">
        <v>74.989999999999995</v>
      </c>
    </row>
    <row r="10289" spans="1:2" x14ac:dyDescent="0.25">
      <c r="A10289" s="277" t="s">
        <v>3001</v>
      </c>
      <c r="B10289" s="278">
        <v>98.21</v>
      </c>
    </row>
    <row r="10290" spans="1:2" x14ac:dyDescent="0.25">
      <c r="A10290" s="277" t="s">
        <v>16551</v>
      </c>
      <c r="B10290" s="278">
        <v>86.28</v>
      </c>
    </row>
    <row r="10291" spans="1:2" x14ac:dyDescent="0.25">
      <c r="A10291" s="277" t="s">
        <v>3002</v>
      </c>
      <c r="B10291" s="278">
        <v>30.06</v>
      </c>
    </row>
    <row r="10292" spans="1:2" x14ac:dyDescent="0.25">
      <c r="A10292" s="277" t="s">
        <v>16552</v>
      </c>
      <c r="B10292" s="278">
        <v>27.34</v>
      </c>
    </row>
    <row r="10293" spans="1:2" x14ac:dyDescent="0.25">
      <c r="A10293" s="277" t="s">
        <v>3003</v>
      </c>
      <c r="B10293" s="278">
        <v>37.64</v>
      </c>
    </row>
    <row r="10294" spans="1:2" x14ac:dyDescent="0.25">
      <c r="A10294" s="277" t="s">
        <v>16553</v>
      </c>
      <c r="B10294" s="278">
        <v>33.82</v>
      </c>
    </row>
    <row r="10295" spans="1:2" x14ac:dyDescent="0.25">
      <c r="A10295" s="277" t="s">
        <v>3004</v>
      </c>
      <c r="B10295" s="278">
        <v>83.47</v>
      </c>
    </row>
    <row r="10296" spans="1:2" x14ac:dyDescent="0.25">
      <c r="A10296" s="277" t="s">
        <v>16554</v>
      </c>
      <c r="B10296" s="278">
        <v>72.540000000000006</v>
      </c>
    </row>
    <row r="10297" spans="1:2" x14ac:dyDescent="0.25">
      <c r="A10297" s="277" t="s">
        <v>3005</v>
      </c>
      <c r="B10297" s="278">
        <v>86.8</v>
      </c>
    </row>
    <row r="10298" spans="1:2" x14ac:dyDescent="0.25">
      <c r="A10298" s="277" t="s">
        <v>16555</v>
      </c>
      <c r="B10298" s="278">
        <v>75.459999999999994</v>
      </c>
    </row>
    <row r="10299" spans="1:2" x14ac:dyDescent="0.25">
      <c r="A10299" s="277" t="s">
        <v>3006</v>
      </c>
      <c r="B10299" s="278">
        <v>103.48</v>
      </c>
    </row>
    <row r="10300" spans="1:2" x14ac:dyDescent="0.25">
      <c r="A10300" s="277" t="s">
        <v>16556</v>
      </c>
      <c r="B10300" s="278">
        <v>90.03</v>
      </c>
    </row>
    <row r="10301" spans="1:2" x14ac:dyDescent="0.25">
      <c r="A10301" s="277" t="s">
        <v>3007</v>
      </c>
      <c r="B10301" s="278">
        <v>114.28</v>
      </c>
    </row>
    <row r="10302" spans="1:2" x14ac:dyDescent="0.25">
      <c r="A10302" s="277" t="s">
        <v>16557</v>
      </c>
      <c r="B10302" s="278">
        <v>99.41</v>
      </c>
    </row>
    <row r="10303" spans="1:2" x14ac:dyDescent="0.25">
      <c r="A10303" s="277" t="s">
        <v>3008</v>
      </c>
      <c r="B10303" s="278">
        <v>153.63</v>
      </c>
    </row>
    <row r="10304" spans="1:2" x14ac:dyDescent="0.25">
      <c r="A10304" s="277" t="s">
        <v>16558</v>
      </c>
      <c r="B10304" s="278">
        <v>133.44999999999999</v>
      </c>
    </row>
    <row r="10305" spans="1:2" x14ac:dyDescent="0.25">
      <c r="A10305" s="277" t="s">
        <v>3009</v>
      </c>
      <c r="B10305" s="278">
        <v>73.06</v>
      </c>
    </row>
    <row r="10306" spans="1:2" x14ac:dyDescent="0.25">
      <c r="A10306" s="277" t="s">
        <v>16559</v>
      </c>
      <c r="B10306" s="278">
        <v>63.5</v>
      </c>
    </row>
    <row r="10307" spans="1:2" x14ac:dyDescent="0.25">
      <c r="A10307" s="277" t="s">
        <v>3010</v>
      </c>
      <c r="B10307" s="278">
        <v>85.09</v>
      </c>
    </row>
    <row r="10308" spans="1:2" x14ac:dyDescent="0.25">
      <c r="A10308" s="277" t="s">
        <v>16560</v>
      </c>
      <c r="B10308" s="278">
        <v>73.92</v>
      </c>
    </row>
    <row r="10309" spans="1:2" x14ac:dyDescent="0.25">
      <c r="A10309" s="277" t="s">
        <v>3011</v>
      </c>
      <c r="B10309" s="278">
        <v>93.1</v>
      </c>
    </row>
    <row r="10310" spans="1:2" x14ac:dyDescent="0.25">
      <c r="A10310" s="277" t="s">
        <v>16561</v>
      </c>
      <c r="B10310" s="278">
        <v>81.03</v>
      </c>
    </row>
    <row r="10311" spans="1:2" x14ac:dyDescent="0.25">
      <c r="A10311" s="277" t="s">
        <v>3012</v>
      </c>
      <c r="B10311" s="278">
        <v>103.75</v>
      </c>
    </row>
    <row r="10312" spans="1:2" x14ac:dyDescent="0.25">
      <c r="A10312" s="277" t="s">
        <v>16562</v>
      </c>
      <c r="B10312" s="278">
        <v>90.27</v>
      </c>
    </row>
    <row r="10313" spans="1:2" x14ac:dyDescent="0.25">
      <c r="A10313" s="277" t="s">
        <v>3013</v>
      </c>
      <c r="B10313" s="278">
        <v>138.68</v>
      </c>
    </row>
    <row r="10314" spans="1:2" x14ac:dyDescent="0.25">
      <c r="A10314" s="277" t="s">
        <v>16563</v>
      </c>
      <c r="B10314" s="278">
        <v>120.49</v>
      </c>
    </row>
    <row r="10315" spans="1:2" x14ac:dyDescent="0.25">
      <c r="A10315" s="277" t="s">
        <v>3014</v>
      </c>
      <c r="B10315" s="278">
        <v>64.78</v>
      </c>
    </row>
    <row r="10316" spans="1:2" x14ac:dyDescent="0.25">
      <c r="A10316" s="277" t="s">
        <v>16564</v>
      </c>
      <c r="B10316" s="278">
        <v>56.22</v>
      </c>
    </row>
    <row r="10317" spans="1:2" x14ac:dyDescent="0.25">
      <c r="A10317" s="277" t="s">
        <v>3015</v>
      </c>
      <c r="B10317" s="278">
        <v>65.17</v>
      </c>
    </row>
    <row r="10318" spans="1:2" x14ac:dyDescent="0.25">
      <c r="A10318" s="277" t="s">
        <v>16565</v>
      </c>
      <c r="B10318" s="278">
        <v>56.55</v>
      </c>
    </row>
    <row r="10319" spans="1:2" x14ac:dyDescent="0.25">
      <c r="A10319" s="277" t="s">
        <v>3016</v>
      </c>
      <c r="B10319" s="278">
        <v>65.77</v>
      </c>
    </row>
    <row r="10320" spans="1:2" x14ac:dyDescent="0.25">
      <c r="A10320" s="277" t="s">
        <v>16566</v>
      </c>
      <c r="B10320" s="278">
        <v>57.06</v>
      </c>
    </row>
    <row r="10321" spans="1:2" x14ac:dyDescent="0.25">
      <c r="A10321" s="277" t="s">
        <v>3017</v>
      </c>
      <c r="B10321" s="278">
        <v>68.2</v>
      </c>
    </row>
    <row r="10322" spans="1:2" x14ac:dyDescent="0.25">
      <c r="A10322" s="277" t="s">
        <v>16567</v>
      </c>
      <c r="B10322" s="278">
        <v>59.15</v>
      </c>
    </row>
    <row r="10323" spans="1:2" x14ac:dyDescent="0.25">
      <c r="A10323" s="277" t="s">
        <v>3018</v>
      </c>
      <c r="B10323" s="278">
        <v>78.709999999999994</v>
      </c>
    </row>
    <row r="10324" spans="1:2" x14ac:dyDescent="0.25">
      <c r="A10324" s="277" t="s">
        <v>16568</v>
      </c>
      <c r="B10324" s="278">
        <v>68.239999999999995</v>
      </c>
    </row>
    <row r="10325" spans="1:2" x14ac:dyDescent="0.25">
      <c r="A10325" s="277" t="s">
        <v>3019</v>
      </c>
      <c r="B10325" s="278">
        <v>6.12</v>
      </c>
    </row>
    <row r="10326" spans="1:2" x14ac:dyDescent="0.25">
      <c r="A10326" s="277" t="s">
        <v>16569</v>
      </c>
      <c r="B10326" s="278">
        <v>5.31</v>
      </c>
    </row>
    <row r="10327" spans="1:2" x14ac:dyDescent="0.25">
      <c r="A10327" s="277" t="s">
        <v>3020</v>
      </c>
      <c r="B10327" s="278">
        <v>3.32</v>
      </c>
    </row>
    <row r="10328" spans="1:2" x14ac:dyDescent="0.25">
      <c r="A10328" s="277" t="s">
        <v>16570</v>
      </c>
      <c r="B10328" s="278">
        <v>2.91</v>
      </c>
    </row>
    <row r="10329" spans="1:2" x14ac:dyDescent="0.25">
      <c r="A10329" s="277" t="s">
        <v>3021</v>
      </c>
      <c r="B10329" s="278">
        <v>74.41</v>
      </c>
    </row>
    <row r="10330" spans="1:2" x14ac:dyDescent="0.25">
      <c r="A10330" s="277" t="s">
        <v>16571</v>
      </c>
      <c r="B10330" s="278">
        <v>64.58</v>
      </c>
    </row>
    <row r="10331" spans="1:2" x14ac:dyDescent="0.25">
      <c r="A10331" s="277" t="s">
        <v>3022</v>
      </c>
      <c r="B10331" s="278">
        <v>74.849999999999994</v>
      </c>
    </row>
    <row r="10332" spans="1:2" x14ac:dyDescent="0.25">
      <c r="A10332" s="277" t="s">
        <v>16572</v>
      </c>
      <c r="B10332" s="278">
        <v>64.95</v>
      </c>
    </row>
    <row r="10333" spans="1:2" x14ac:dyDescent="0.25">
      <c r="A10333" s="277" t="s">
        <v>3023</v>
      </c>
      <c r="B10333" s="278">
        <v>75.64</v>
      </c>
    </row>
    <row r="10334" spans="1:2" x14ac:dyDescent="0.25">
      <c r="A10334" s="277" t="s">
        <v>16573</v>
      </c>
      <c r="B10334" s="278">
        <v>65.62</v>
      </c>
    </row>
    <row r="10335" spans="1:2" x14ac:dyDescent="0.25">
      <c r="A10335" s="277" t="s">
        <v>3024</v>
      </c>
      <c r="B10335" s="278">
        <v>78.34</v>
      </c>
    </row>
    <row r="10336" spans="1:2" x14ac:dyDescent="0.25">
      <c r="A10336" s="277" t="s">
        <v>16574</v>
      </c>
      <c r="B10336" s="278">
        <v>67.94</v>
      </c>
    </row>
    <row r="10337" spans="1:2" x14ac:dyDescent="0.25">
      <c r="A10337" s="277" t="s">
        <v>3025</v>
      </c>
      <c r="B10337" s="278">
        <v>90.44</v>
      </c>
    </row>
    <row r="10338" spans="1:2" x14ac:dyDescent="0.25">
      <c r="A10338" s="277" t="s">
        <v>16575</v>
      </c>
      <c r="B10338" s="278">
        <v>78.41</v>
      </c>
    </row>
    <row r="10339" spans="1:2" x14ac:dyDescent="0.25">
      <c r="A10339" s="277" t="s">
        <v>3026</v>
      </c>
      <c r="B10339" s="278">
        <v>128.13999999999999</v>
      </c>
    </row>
    <row r="10340" spans="1:2" x14ac:dyDescent="0.25">
      <c r="A10340" s="277" t="s">
        <v>16576</v>
      </c>
      <c r="B10340" s="278">
        <v>112.27</v>
      </c>
    </row>
    <row r="10341" spans="1:2" x14ac:dyDescent="0.25">
      <c r="A10341" s="277" t="s">
        <v>3027</v>
      </c>
      <c r="B10341" s="278">
        <v>370.97</v>
      </c>
    </row>
    <row r="10342" spans="1:2" x14ac:dyDescent="0.25">
      <c r="A10342" s="277" t="s">
        <v>16577</v>
      </c>
      <c r="B10342" s="278">
        <v>348.58</v>
      </c>
    </row>
    <row r="10343" spans="1:2" x14ac:dyDescent="0.25">
      <c r="A10343" s="277" t="s">
        <v>3028</v>
      </c>
      <c r="B10343" s="278">
        <v>384.7</v>
      </c>
    </row>
    <row r="10344" spans="1:2" x14ac:dyDescent="0.25">
      <c r="A10344" s="277" t="s">
        <v>16578</v>
      </c>
      <c r="B10344" s="278">
        <v>362.3</v>
      </c>
    </row>
    <row r="10345" spans="1:2" x14ac:dyDescent="0.25">
      <c r="A10345" s="277" t="s">
        <v>3029</v>
      </c>
      <c r="B10345" s="278">
        <v>399.8</v>
      </c>
    </row>
    <row r="10346" spans="1:2" x14ac:dyDescent="0.25">
      <c r="A10346" s="277" t="s">
        <v>16579</v>
      </c>
      <c r="B10346" s="278">
        <v>377.4</v>
      </c>
    </row>
    <row r="10347" spans="1:2" x14ac:dyDescent="0.25">
      <c r="A10347" s="277" t="s">
        <v>3030</v>
      </c>
      <c r="B10347" s="278">
        <v>412.19</v>
      </c>
    </row>
    <row r="10348" spans="1:2" x14ac:dyDescent="0.25">
      <c r="A10348" s="277" t="s">
        <v>16580</v>
      </c>
      <c r="B10348" s="278">
        <v>389.79</v>
      </c>
    </row>
    <row r="10349" spans="1:2" x14ac:dyDescent="0.25">
      <c r="A10349" s="277" t="s">
        <v>8509</v>
      </c>
      <c r="B10349" s="278">
        <v>430.37</v>
      </c>
    </row>
    <row r="10350" spans="1:2" x14ac:dyDescent="0.25">
      <c r="A10350" s="277" t="s">
        <v>16581</v>
      </c>
      <c r="B10350" s="278">
        <v>407.97</v>
      </c>
    </row>
    <row r="10351" spans="1:2" x14ac:dyDescent="0.25">
      <c r="A10351" s="277" t="s">
        <v>8510</v>
      </c>
      <c r="B10351" s="278">
        <v>435.74</v>
      </c>
    </row>
    <row r="10352" spans="1:2" x14ac:dyDescent="0.25">
      <c r="A10352" s="277" t="s">
        <v>16582</v>
      </c>
      <c r="B10352" s="278">
        <v>413.34</v>
      </c>
    </row>
    <row r="10353" spans="1:2" x14ac:dyDescent="0.25">
      <c r="A10353" s="277" t="s">
        <v>8511</v>
      </c>
      <c r="B10353" s="278">
        <v>437.22</v>
      </c>
    </row>
    <row r="10354" spans="1:2" x14ac:dyDescent="0.25">
      <c r="A10354" s="277" t="s">
        <v>16583</v>
      </c>
      <c r="B10354" s="278">
        <v>414.83</v>
      </c>
    </row>
    <row r="10355" spans="1:2" x14ac:dyDescent="0.25">
      <c r="A10355" s="277" t="s">
        <v>3031</v>
      </c>
      <c r="B10355" s="278">
        <v>417.42</v>
      </c>
    </row>
    <row r="10356" spans="1:2" x14ac:dyDescent="0.25">
      <c r="A10356" s="277" t="s">
        <v>16584</v>
      </c>
      <c r="B10356" s="278">
        <v>395.02</v>
      </c>
    </row>
    <row r="10357" spans="1:2" x14ac:dyDescent="0.25">
      <c r="A10357" s="277" t="s">
        <v>3032</v>
      </c>
      <c r="B10357" s="278">
        <v>333.34</v>
      </c>
    </row>
    <row r="10358" spans="1:2" x14ac:dyDescent="0.25">
      <c r="A10358" s="277" t="s">
        <v>16585</v>
      </c>
      <c r="B10358" s="278">
        <v>314.02</v>
      </c>
    </row>
    <row r="10359" spans="1:2" x14ac:dyDescent="0.25">
      <c r="A10359" s="277" t="s">
        <v>8512</v>
      </c>
      <c r="B10359" s="278">
        <v>286.61</v>
      </c>
    </row>
    <row r="10360" spans="1:2" x14ac:dyDescent="0.25">
      <c r="A10360" s="277" t="s">
        <v>16586</v>
      </c>
      <c r="B10360" s="278">
        <v>267.29000000000002</v>
      </c>
    </row>
    <row r="10361" spans="1:2" x14ac:dyDescent="0.25">
      <c r="A10361" s="277" t="s">
        <v>8513</v>
      </c>
      <c r="B10361" s="278">
        <v>323.95</v>
      </c>
    </row>
    <row r="10362" spans="1:2" x14ac:dyDescent="0.25">
      <c r="A10362" s="277" t="s">
        <v>16587</v>
      </c>
      <c r="B10362" s="278">
        <v>304.3</v>
      </c>
    </row>
    <row r="10363" spans="1:2" x14ac:dyDescent="0.25">
      <c r="A10363" s="277" t="s">
        <v>8514</v>
      </c>
      <c r="B10363" s="278">
        <v>39.909999999999997</v>
      </c>
    </row>
    <row r="10364" spans="1:2" x14ac:dyDescent="0.25">
      <c r="A10364" s="277" t="s">
        <v>16588</v>
      </c>
      <c r="B10364" s="278">
        <v>36.119999999999997</v>
      </c>
    </row>
    <row r="10365" spans="1:2" x14ac:dyDescent="0.25">
      <c r="A10365" s="277" t="s">
        <v>8515</v>
      </c>
      <c r="B10365" s="278">
        <v>40.74</v>
      </c>
    </row>
    <row r="10366" spans="1:2" x14ac:dyDescent="0.25">
      <c r="A10366" s="277" t="s">
        <v>16589</v>
      </c>
      <c r="B10366" s="278">
        <v>36.950000000000003</v>
      </c>
    </row>
    <row r="10367" spans="1:2" x14ac:dyDescent="0.25">
      <c r="A10367" s="277" t="s">
        <v>8516</v>
      </c>
      <c r="B10367" s="278">
        <v>41.42</v>
      </c>
    </row>
    <row r="10368" spans="1:2" x14ac:dyDescent="0.25">
      <c r="A10368" s="277" t="s">
        <v>16590</v>
      </c>
      <c r="B10368" s="278">
        <v>37.630000000000003</v>
      </c>
    </row>
    <row r="10369" spans="1:2" x14ac:dyDescent="0.25">
      <c r="A10369" s="277" t="s">
        <v>8517</v>
      </c>
      <c r="B10369" s="278">
        <v>42.42</v>
      </c>
    </row>
    <row r="10370" spans="1:2" x14ac:dyDescent="0.25">
      <c r="A10370" s="277" t="s">
        <v>16591</v>
      </c>
      <c r="B10370" s="278">
        <v>38.630000000000003</v>
      </c>
    </row>
    <row r="10371" spans="1:2" x14ac:dyDescent="0.25">
      <c r="A10371" s="277" t="s">
        <v>8518</v>
      </c>
      <c r="B10371" s="278">
        <v>45.15</v>
      </c>
    </row>
    <row r="10372" spans="1:2" x14ac:dyDescent="0.25">
      <c r="A10372" s="277" t="s">
        <v>16592</v>
      </c>
      <c r="B10372" s="278">
        <v>41.36</v>
      </c>
    </row>
    <row r="10373" spans="1:2" x14ac:dyDescent="0.25">
      <c r="A10373" s="277" t="s">
        <v>8519</v>
      </c>
      <c r="B10373" s="278">
        <v>46.36</v>
      </c>
    </row>
    <row r="10374" spans="1:2" x14ac:dyDescent="0.25">
      <c r="A10374" s="277" t="s">
        <v>16593</v>
      </c>
      <c r="B10374" s="278">
        <v>42.57</v>
      </c>
    </row>
    <row r="10375" spans="1:2" x14ac:dyDescent="0.25">
      <c r="A10375" s="277" t="s">
        <v>8520</v>
      </c>
      <c r="B10375" s="278">
        <v>47.35</v>
      </c>
    </row>
    <row r="10376" spans="1:2" x14ac:dyDescent="0.25">
      <c r="A10376" s="277" t="s">
        <v>16594</v>
      </c>
      <c r="B10376" s="278">
        <v>43.56</v>
      </c>
    </row>
    <row r="10377" spans="1:2" x14ac:dyDescent="0.25">
      <c r="A10377" s="277" t="s">
        <v>8521</v>
      </c>
      <c r="B10377" s="278">
        <v>48.81</v>
      </c>
    </row>
    <row r="10378" spans="1:2" x14ac:dyDescent="0.25">
      <c r="A10378" s="277" t="s">
        <v>16595</v>
      </c>
      <c r="B10378" s="278">
        <v>45.02</v>
      </c>
    </row>
    <row r="10379" spans="1:2" x14ac:dyDescent="0.25">
      <c r="A10379" s="277" t="s">
        <v>8522</v>
      </c>
      <c r="B10379" s="278">
        <v>51.45</v>
      </c>
    </row>
    <row r="10380" spans="1:2" x14ac:dyDescent="0.25">
      <c r="A10380" s="277" t="s">
        <v>16596</v>
      </c>
      <c r="B10380" s="278">
        <v>47.66</v>
      </c>
    </row>
    <row r="10381" spans="1:2" x14ac:dyDescent="0.25">
      <c r="A10381" s="277" t="s">
        <v>8523</v>
      </c>
      <c r="B10381" s="278">
        <v>53.11</v>
      </c>
    </row>
    <row r="10382" spans="1:2" x14ac:dyDescent="0.25">
      <c r="A10382" s="277" t="s">
        <v>16597</v>
      </c>
      <c r="B10382" s="278">
        <v>49.32</v>
      </c>
    </row>
    <row r="10383" spans="1:2" x14ac:dyDescent="0.25">
      <c r="A10383" s="277" t="s">
        <v>8524</v>
      </c>
      <c r="B10383" s="278">
        <v>54.47</v>
      </c>
    </row>
    <row r="10384" spans="1:2" x14ac:dyDescent="0.25">
      <c r="A10384" s="277" t="s">
        <v>16598</v>
      </c>
      <c r="B10384" s="278">
        <v>50.68</v>
      </c>
    </row>
    <row r="10385" spans="1:2" x14ac:dyDescent="0.25">
      <c r="A10385" s="277" t="s">
        <v>8525</v>
      </c>
      <c r="B10385" s="278">
        <v>56.47</v>
      </c>
    </row>
    <row r="10386" spans="1:2" x14ac:dyDescent="0.25">
      <c r="A10386" s="277" t="s">
        <v>16599</v>
      </c>
      <c r="B10386" s="278">
        <v>52.68</v>
      </c>
    </row>
    <row r="10387" spans="1:2" x14ac:dyDescent="0.25">
      <c r="A10387" s="277" t="s">
        <v>3033</v>
      </c>
      <c r="B10387" s="278">
        <v>27.17</v>
      </c>
    </row>
    <row r="10388" spans="1:2" x14ac:dyDescent="0.25">
      <c r="A10388" s="277" t="s">
        <v>16600</v>
      </c>
      <c r="B10388" s="278">
        <v>24.2</v>
      </c>
    </row>
    <row r="10389" spans="1:2" x14ac:dyDescent="0.25">
      <c r="A10389" s="277" t="s">
        <v>3034</v>
      </c>
      <c r="B10389" s="278">
        <v>219.23</v>
      </c>
    </row>
    <row r="10390" spans="1:2" x14ac:dyDescent="0.25">
      <c r="A10390" s="277" t="s">
        <v>16601</v>
      </c>
      <c r="B10390" s="278">
        <v>194.48</v>
      </c>
    </row>
    <row r="10391" spans="1:2" x14ac:dyDescent="0.25">
      <c r="A10391" s="277" t="s">
        <v>3035</v>
      </c>
      <c r="B10391" s="278">
        <v>272.52999999999997</v>
      </c>
    </row>
    <row r="10392" spans="1:2" x14ac:dyDescent="0.25">
      <c r="A10392" s="277" t="s">
        <v>16602</v>
      </c>
      <c r="B10392" s="278">
        <v>247.78</v>
      </c>
    </row>
    <row r="10393" spans="1:2" x14ac:dyDescent="0.25">
      <c r="A10393" s="277" t="s">
        <v>3036</v>
      </c>
      <c r="B10393" s="278">
        <v>50.75</v>
      </c>
    </row>
    <row r="10394" spans="1:2" x14ac:dyDescent="0.25">
      <c r="A10394" s="277" t="s">
        <v>16603</v>
      </c>
      <c r="B10394" s="278">
        <v>45.48</v>
      </c>
    </row>
    <row r="10395" spans="1:2" x14ac:dyDescent="0.25">
      <c r="A10395" s="277" t="s">
        <v>3037</v>
      </c>
      <c r="B10395" s="278">
        <v>55.54</v>
      </c>
    </row>
    <row r="10396" spans="1:2" x14ac:dyDescent="0.25">
      <c r="A10396" s="277" t="s">
        <v>16604</v>
      </c>
      <c r="B10396" s="278">
        <v>50.27</v>
      </c>
    </row>
    <row r="10397" spans="1:2" x14ac:dyDescent="0.25">
      <c r="A10397" s="277" t="s">
        <v>3038</v>
      </c>
      <c r="B10397" s="278">
        <v>61.86</v>
      </c>
    </row>
    <row r="10398" spans="1:2" x14ac:dyDescent="0.25">
      <c r="A10398" s="277" t="s">
        <v>16605</v>
      </c>
      <c r="B10398" s="278">
        <v>56.59</v>
      </c>
    </row>
    <row r="10399" spans="1:2" x14ac:dyDescent="0.25">
      <c r="A10399" s="277" t="s">
        <v>3039</v>
      </c>
      <c r="B10399" s="278">
        <v>70.180000000000007</v>
      </c>
    </row>
    <row r="10400" spans="1:2" x14ac:dyDescent="0.25">
      <c r="A10400" s="277" t="s">
        <v>16606</v>
      </c>
      <c r="B10400" s="278">
        <v>64.900000000000006</v>
      </c>
    </row>
    <row r="10401" spans="1:2" x14ac:dyDescent="0.25">
      <c r="A10401" s="277" t="s">
        <v>3040</v>
      </c>
      <c r="B10401" s="278">
        <v>92.36</v>
      </c>
    </row>
    <row r="10402" spans="1:2" x14ac:dyDescent="0.25">
      <c r="A10402" s="277" t="s">
        <v>16607</v>
      </c>
      <c r="B10402" s="278">
        <v>83.53</v>
      </c>
    </row>
    <row r="10403" spans="1:2" x14ac:dyDescent="0.25">
      <c r="A10403" s="277" t="s">
        <v>3041</v>
      </c>
      <c r="B10403" s="278">
        <v>84.59</v>
      </c>
    </row>
    <row r="10404" spans="1:2" x14ac:dyDescent="0.25">
      <c r="A10404" s="277" t="s">
        <v>16608</v>
      </c>
      <c r="B10404" s="278">
        <v>75.77</v>
      </c>
    </row>
    <row r="10405" spans="1:2" x14ac:dyDescent="0.25">
      <c r="A10405" s="277" t="s">
        <v>3042</v>
      </c>
      <c r="B10405" s="278">
        <v>52.29</v>
      </c>
    </row>
    <row r="10406" spans="1:2" x14ac:dyDescent="0.25">
      <c r="A10406" s="277" t="s">
        <v>16609</v>
      </c>
      <c r="B10406" s="278">
        <v>47.26</v>
      </c>
    </row>
    <row r="10407" spans="1:2" x14ac:dyDescent="0.25">
      <c r="A10407" s="277" t="s">
        <v>3043</v>
      </c>
      <c r="B10407" s="278">
        <v>127.99</v>
      </c>
    </row>
    <row r="10408" spans="1:2" x14ac:dyDescent="0.25">
      <c r="A10408" s="277" t="s">
        <v>16610</v>
      </c>
      <c r="B10408" s="278">
        <v>120.29</v>
      </c>
    </row>
    <row r="10409" spans="1:2" x14ac:dyDescent="0.25">
      <c r="A10409" s="277" t="s">
        <v>3044</v>
      </c>
      <c r="B10409" s="278">
        <v>103.23</v>
      </c>
    </row>
    <row r="10410" spans="1:2" x14ac:dyDescent="0.25">
      <c r="A10410" s="277" t="s">
        <v>16611</v>
      </c>
      <c r="B10410" s="278">
        <v>94.39</v>
      </c>
    </row>
    <row r="10411" spans="1:2" x14ac:dyDescent="0.25">
      <c r="A10411" s="277" t="s">
        <v>3045</v>
      </c>
      <c r="B10411" s="278">
        <v>26.06</v>
      </c>
    </row>
    <row r="10412" spans="1:2" x14ac:dyDescent="0.25">
      <c r="A10412" s="277" t="s">
        <v>16612</v>
      </c>
      <c r="B10412" s="278">
        <v>23.66</v>
      </c>
    </row>
    <row r="10413" spans="1:2" x14ac:dyDescent="0.25">
      <c r="A10413" s="277" t="s">
        <v>3046</v>
      </c>
      <c r="B10413" s="278">
        <v>44.15</v>
      </c>
    </row>
    <row r="10414" spans="1:2" x14ac:dyDescent="0.25">
      <c r="A10414" s="277" t="s">
        <v>16613</v>
      </c>
      <c r="B10414" s="278">
        <v>40.98</v>
      </c>
    </row>
    <row r="10415" spans="1:2" x14ac:dyDescent="0.25">
      <c r="A10415" s="277" t="s">
        <v>3047</v>
      </c>
      <c r="B10415" s="278">
        <v>8.67</v>
      </c>
    </row>
    <row r="10416" spans="1:2" x14ac:dyDescent="0.25">
      <c r="A10416" s="277" t="s">
        <v>16614</v>
      </c>
      <c r="B10416" s="278">
        <v>7.86</v>
      </c>
    </row>
    <row r="10417" spans="1:2" x14ac:dyDescent="0.25">
      <c r="A10417" s="277" t="s">
        <v>3048</v>
      </c>
      <c r="B10417" s="278">
        <v>10.83</v>
      </c>
    </row>
    <row r="10418" spans="1:2" x14ac:dyDescent="0.25">
      <c r="A10418" s="277" t="s">
        <v>16615</v>
      </c>
      <c r="B10418" s="278">
        <v>9.9499999999999993</v>
      </c>
    </row>
    <row r="10419" spans="1:2" x14ac:dyDescent="0.25">
      <c r="A10419" s="277" t="s">
        <v>3049</v>
      </c>
      <c r="B10419" s="278">
        <v>12.51</v>
      </c>
    </row>
    <row r="10420" spans="1:2" x14ac:dyDescent="0.25">
      <c r="A10420" s="277" t="s">
        <v>16616</v>
      </c>
      <c r="B10420" s="278">
        <v>11.49</v>
      </c>
    </row>
    <row r="10421" spans="1:2" x14ac:dyDescent="0.25">
      <c r="A10421" s="277" t="s">
        <v>3050</v>
      </c>
      <c r="B10421" s="278">
        <v>16.670000000000002</v>
      </c>
    </row>
    <row r="10422" spans="1:2" x14ac:dyDescent="0.25">
      <c r="A10422" s="277" t="s">
        <v>16617</v>
      </c>
      <c r="B10422" s="278">
        <v>15.32</v>
      </c>
    </row>
    <row r="10423" spans="1:2" x14ac:dyDescent="0.25">
      <c r="A10423" s="277" t="s">
        <v>3051</v>
      </c>
      <c r="B10423" s="278">
        <v>67.75</v>
      </c>
    </row>
    <row r="10424" spans="1:2" x14ac:dyDescent="0.25">
      <c r="A10424" s="277" t="s">
        <v>16618</v>
      </c>
      <c r="B10424" s="278">
        <v>61.87</v>
      </c>
    </row>
    <row r="10425" spans="1:2" x14ac:dyDescent="0.25">
      <c r="A10425" s="277" t="s">
        <v>3052</v>
      </c>
      <c r="B10425" s="278">
        <v>1991.53</v>
      </c>
    </row>
    <row r="10426" spans="1:2" x14ac:dyDescent="0.25">
      <c r="A10426" s="277" t="s">
        <v>16619</v>
      </c>
      <c r="B10426" s="278">
        <v>1944.15</v>
      </c>
    </row>
    <row r="10427" spans="1:2" x14ac:dyDescent="0.25">
      <c r="A10427" s="277" t="s">
        <v>3053</v>
      </c>
      <c r="B10427" s="278">
        <v>113.53</v>
      </c>
    </row>
    <row r="10428" spans="1:2" x14ac:dyDescent="0.25">
      <c r="A10428" s="277" t="s">
        <v>16620</v>
      </c>
      <c r="B10428" s="278">
        <v>105.82</v>
      </c>
    </row>
    <row r="10429" spans="1:2" x14ac:dyDescent="0.25">
      <c r="A10429" s="277" t="s">
        <v>3054</v>
      </c>
      <c r="B10429" s="278">
        <v>10.06</v>
      </c>
    </row>
    <row r="10430" spans="1:2" x14ac:dyDescent="0.25">
      <c r="A10430" s="277" t="s">
        <v>16621</v>
      </c>
      <c r="B10430" s="278">
        <v>9.35</v>
      </c>
    </row>
    <row r="10431" spans="1:2" x14ac:dyDescent="0.25">
      <c r="A10431" s="277" t="s">
        <v>3055</v>
      </c>
      <c r="B10431" s="278">
        <v>9.35</v>
      </c>
    </row>
    <row r="10432" spans="1:2" x14ac:dyDescent="0.25">
      <c r="A10432" s="277" t="s">
        <v>16622</v>
      </c>
      <c r="B10432" s="278">
        <v>8.64</v>
      </c>
    </row>
    <row r="10433" spans="1:2" x14ac:dyDescent="0.25">
      <c r="A10433" s="277" t="s">
        <v>3056</v>
      </c>
      <c r="B10433" s="278">
        <v>26.95</v>
      </c>
    </row>
    <row r="10434" spans="1:2" x14ac:dyDescent="0.25">
      <c r="A10434" s="277" t="s">
        <v>16623</v>
      </c>
      <c r="B10434" s="278">
        <v>24.58</v>
      </c>
    </row>
    <row r="10435" spans="1:2" x14ac:dyDescent="0.25">
      <c r="A10435" s="277" t="s">
        <v>3057</v>
      </c>
      <c r="B10435" s="278">
        <v>24.25</v>
      </c>
    </row>
    <row r="10436" spans="1:2" x14ac:dyDescent="0.25">
      <c r="A10436" s="277" t="s">
        <v>16624</v>
      </c>
      <c r="B10436" s="278">
        <v>21.88</v>
      </c>
    </row>
    <row r="10437" spans="1:2" x14ac:dyDescent="0.25">
      <c r="A10437" s="277" t="s">
        <v>3058</v>
      </c>
      <c r="B10437" s="278">
        <v>35.799999999999997</v>
      </c>
    </row>
    <row r="10438" spans="1:2" x14ac:dyDescent="0.25">
      <c r="A10438" s="277" t="s">
        <v>16625</v>
      </c>
      <c r="B10438" s="278">
        <v>32.479999999999997</v>
      </c>
    </row>
    <row r="10439" spans="1:2" x14ac:dyDescent="0.25">
      <c r="A10439" s="277" t="s">
        <v>3059</v>
      </c>
      <c r="B10439" s="278">
        <v>32.74</v>
      </c>
    </row>
    <row r="10440" spans="1:2" x14ac:dyDescent="0.25">
      <c r="A10440" s="277" t="s">
        <v>16626</v>
      </c>
      <c r="B10440" s="278">
        <v>29.42</v>
      </c>
    </row>
    <row r="10441" spans="1:2" x14ac:dyDescent="0.25">
      <c r="A10441" s="277" t="s">
        <v>3060</v>
      </c>
      <c r="B10441" s="278">
        <v>55.67</v>
      </c>
    </row>
    <row r="10442" spans="1:2" x14ac:dyDescent="0.25">
      <c r="A10442" s="277" t="s">
        <v>16627</v>
      </c>
      <c r="B10442" s="278">
        <v>50.46</v>
      </c>
    </row>
    <row r="10443" spans="1:2" x14ac:dyDescent="0.25">
      <c r="A10443" s="277" t="s">
        <v>3061</v>
      </c>
      <c r="B10443" s="278">
        <v>51.09</v>
      </c>
    </row>
    <row r="10444" spans="1:2" x14ac:dyDescent="0.25">
      <c r="A10444" s="277" t="s">
        <v>16628</v>
      </c>
      <c r="B10444" s="278">
        <v>45.88</v>
      </c>
    </row>
    <row r="10445" spans="1:2" x14ac:dyDescent="0.25">
      <c r="A10445" s="277" t="s">
        <v>3062</v>
      </c>
      <c r="B10445" s="278">
        <v>64.290000000000006</v>
      </c>
    </row>
    <row r="10446" spans="1:2" x14ac:dyDescent="0.25">
      <c r="A10446" s="277" t="s">
        <v>16629</v>
      </c>
      <c r="B10446" s="278">
        <v>58.13</v>
      </c>
    </row>
    <row r="10447" spans="1:2" x14ac:dyDescent="0.25">
      <c r="A10447" s="277" t="s">
        <v>3063</v>
      </c>
      <c r="B10447" s="278">
        <v>59.06</v>
      </c>
    </row>
    <row r="10448" spans="1:2" x14ac:dyDescent="0.25">
      <c r="A10448" s="277" t="s">
        <v>16630</v>
      </c>
      <c r="B10448" s="278">
        <v>52.9</v>
      </c>
    </row>
    <row r="10449" spans="1:2" x14ac:dyDescent="0.25">
      <c r="A10449" s="277" t="s">
        <v>3064</v>
      </c>
      <c r="B10449" s="278">
        <v>3.08</v>
      </c>
    </row>
    <row r="10450" spans="1:2" x14ac:dyDescent="0.25">
      <c r="A10450" s="277" t="s">
        <v>16631</v>
      </c>
      <c r="B10450" s="278">
        <v>2.79</v>
      </c>
    </row>
    <row r="10451" spans="1:2" x14ac:dyDescent="0.25">
      <c r="A10451" s="277" t="s">
        <v>8526</v>
      </c>
      <c r="B10451" s="278">
        <v>57.7</v>
      </c>
    </row>
    <row r="10452" spans="1:2" x14ac:dyDescent="0.25">
      <c r="A10452" s="277" t="s">
        <v>16632</v>
      </c>
      <c r="B10452" s="278">
        <v>54.77</v>
      </c>
    </row>
    <row r="10453" spans="1:2" x14ac:dyDescent="0.25">
      <c r="A10453" s="277" t="s">
        <v>8527</v>
      </c>
      <c r="B10453" s="278">
        <v>688.59</v>
      </c>
    </row>
    <row r="10454" spans="1:2" x14ac:dyDescent="0.25">
      <c r="A10454" s="277" t="s">
        <v>16633</v>
      </c>
      <c r="B10454" s="278">
        <v>645.99</v>
      </c>
    </row>
    <row r="10455" spans="1:2" x14ac:dyDescent="0.25">
      <c r="A10455" s="277" t="s">
        <v>3065</v>
      </c>
      <c r="B10455" s="278">
        <v>69.22</v>
      </c>
    </row>
    <row r="10456" spans="1:2" x14ac:dyDescent="0.25">
      <c r="A10456" s="277" t="s">
        <v>16634</v>
      </c>
      <c r="B10456" s="278">
        <v>61.43</v>
      </c>
    </row>
    <row r="10457" spans="1:2" x14ac:dyDescent="0.25">
      <c r="A10457" s="277" t="s">
        <v>3066</v>
      </c>
      <c r="B10457" s="278">
        <v>92.04</v>
      </c>
    </row>
    <row r="10458" spans="1:2" x14ac:dyDescent="0.25">
      <c r="A10458" s="277" t="s">
        <v>16635</v>
      </c>
      <c r="B10458" s="278">
        <v>84.26</v>
      </c>
    </row>
    <row r="10459" spans="1:2" x14ac:dyDescent="0.25">
      <c r="A10459" s="277" t="s">
        <v>3067</v>
      </c>
      <c r="B10459" s="278">
        <v>146.5</v>
      </c>
    </row>
    <row r="10460" spans="1:2" x14ac:dyDescent="0.25">
      <c r="A10460" s="277" t="s">
        <v>16636</v>
      </c>
      <c r="B10460" s="278">
        <v>135.78</v>
      </c>
    </row>
    <row r="10461" spans="1:2" x14ac:dyDescent="0.25">
      <c r="A10461" s="277" t="s">
        <v>3068</v>
      </c>
      <c r="B10461" s="278">
        <v>120.15</v>
      </c>
    </row>
    <row r="10462" spans="1:2" x14ac:dyDescent="0.25">
      <c r="A10462" s="277" t="s">
        <v>16637</v>
      </c>
      <c r="B10462" s="278">
        <v>108.72</v>
      </c>
    </row>
    <row r="10463" spans="1:2" x14ac:dyDescent="0.25">
      <c r="A10463" s="277" t="s">
        <v>3069</v>
      </c>
      <c r="B10463" s="278">
        <v>54.2</v>
      </c>
    </row>
    <row r="10464" spans="1:2" x14ac:dyDescent="0.25">
      <c r="A10464" s="277" t="s">
        <v>16638</v>
      </c>
      <c r="B10464" s="278">
        <v>48.22</v>
      </c>
    </row>
    <row r="10465" spans="1:2" x14ac:dyDescent="0.25">
      <c r="A10465" s="277" t="s">
        <v>3070</v>
      </c>
      <c r="B10465" s="278">
        <v>64.91</v>
      </c>
    </row>
    <row r="10466" spans="1:2" x14ac:dyDescent="0.25">
      <c r="A10466" s="277" t="s">
        <v>16639</v>
      </c>
      <c r="B10466" s="278">
        <v>58.92</v>
      </c>
    </row>
    <row r="10467" spans="1:2" x14ac:dyDescent="0.25">
      <c r="A10467" s="277" t="s">
        <v>3071</v>
      </c>
      <c r="B10467" s="278">
        <v>82.79</v>
      </c>
    </row>
    <row r="10468" spans="1:2" x14ac:dyDescent="0.25">
      <c r="A10468" s="277" t="s">
        <v>16640</v>
      </c>
      <c r="B10468" s="278">
        <v>75.010000000000005</v>
      </c>
    </row>
    <row r="10469" spans="1:2" x14ac:dyDescent="0.25">
      <c r="A10469" s="277" t="s">
        <v>3072</v>
      </c>
      <c r="B10469" s="278">
        <v>32.07</v>
      </c>
    </row>
    <row r="10470" spans="1:2" x14ac:dyDescent="0.25">
      <c r="A10470" s="277" t="s">
        <v>16641</v>
      </c>
      <c r="B10470" s="278">
        <v>29.7</v>
      </c>
    </row>
    <row r="10471" spans="1:2" x14ac:dyDescent="0.25">
      <c r="A10471" s="277" t="s">
        <v>3073</v>
      </c>
      <c r="B10471" s="278">
        <v>224.84</v>
      </c>
    </row>
    <row r="10472" spans="1:2" x14ac:dyDescent="0.25">
      <c r="A10472" s="277" t="s">
        <v>16642</v>
      </c>
      <c r="B10472" s="278">
        <v>202.7</v>
      </c>
    </row>
    <row r="10473" spans="1:2" x14ac:dyDescent="0.25">
      <c r="A10473" s="277" t="s">
        <v>3074</v>
      </c>
      <c r="B10473" s="278">
        <v>189.39</v>
      </c>
    </row>
    <row r="10474" spans="1:2" x14ac:dyDescent="0.25">
      <c r="A10474" s="277" t="s">
        <v>16643</v>
      </c>
      <c r="B10474" s="278">
        <v>168.92</v>
      </c>
    </row>
    <row r="10475" spans="1:2" x14ac:dyDescent="0.25">
      <c r="A10475" s="277" t="s">
        <v>8528</v>
      </c>
      <c r="B10475" s="278">
        <v>6.27</v>
      </c>
    </row>
    <row r="10476" spans="1:2" x14ac:dyDescent="0.25">
      <c r="A10476" s="277" t="s">
        <v>16644</v>
      </c>
      <c r="B10476" s="278">
        <v>6.27</v>
      </c>
    </row>
    <row r="10477" spans="1:2" x14ac:dyDescent="0.25">
      <c r="A10477" s="277" t="s">
        <v>8529</v>
      </c>
      <c r="B10477" s="278">
        <v>7.42</v>
      </c>
    </row>
    <row r="10478" spans="1:2" x14ac:dyDescent="0.25">
      <c r="A10478" s="277" t="s">
        <v>16645</v>
      </c>
      <c r="B10478" s="278">
        <v>7.42</v>
      </c>
    </row>
    <row r="10479" spans="1:2" x14ac:dyDescent="0.25">
      <c r="A10479" s="277" t="s">
        <v>8530</v>
      </c>
      <c r="B10479" s="278">
        <v>8.2100000000000009</v>
      </c>
    </row>
    <row r="10480" spans="1:2" x14ac:dyDescent="0.25">
      <c r="A10480" s="277" t="s">
        <v>16646</v>
      </c>
      <c r="B10480" s="278">
        <v>8.2100000000000009</v>
      </c>
    </row>
    <row r="10481" spans="1:2" x14ac:dyDescent="0.25">
      <c r="A10481" s="277" t="s">
        <v>8531</v>
      </c>
      <c r="B10481" s="278">
        <v>9.1199999999999992</v>
      </c>
    </row>
    <row r="10482" spans="1:2" x14ac:dyDescent="0.25">
      <c r="A10482" s="277" t="s">
        <v>16647</v>
      </c>
      <c r="B10482" s="278">
        <v>9.1199999999999992</v>
      </c>
    </row>
    <row r="10483" spans="1:2" x14ac:dyDescent="0.25">
      <c r="A10483" s="277" t="s">
        <v>8532</v>
      </c>
      <c r="B10483" s="278">
        <v>11.36</v>
      </c>
    </row>
    <row r="10484" spans="1:2" x14ac:dyDescent="0.25">
      <c r="A10484" s="277" t="s">
        <v>16648</v>
      </c>
      <c r="B10484" s="278">
        <v>11.36</v>
      </c>
    </row>
    <row r="10485" spans="1:2" x14ac:dyDescent="0.25">
      <c r="A10485" s="277" t="s">
        <v>8533</v>
      </c>
      <c r="B10485" s="278">
        <v>12.28</v>
      </c>
    </row>
    <row r="10486" spans="1:2" x14ac:dyDescent="0.25">
      <c r="A10486" s="277" t="s">
        <v>16649</v>
      </c>
      <c r="B10486" s="278">
        <v>12.28</v>
      </c>
    </row>
    <row r="10487" spans="1:2" x14ac:dyDescent="0.25">
      <c r="A10487" s="277" t="s">
        <v>8534</v>
      </c>
      <c r="B10487" s="278">
        <v>0.14000000000000001</v>
      </c>
    </row>
    <row r="10488" spans="1:2" x14ac:dyDescent="0.25">
      <c r="A10488" s="277" t="s">
        <v>16650</v>
      </c>
      <c r="B10488" s="278">
        <v>0.14000000000000001</v>
      </c>
    </row>
    <row r="10489" spans="1:2" x14ac:dyDescent="0.25">
      <c r="A10489" s="277" t="s">
        <v>8535</v>
      </c>
      <c r="B10489" s="278">
        <v>15.11</v>
      </c>
    </row>
    <row r="10490" spans="1:2" x14ac:dyDescent="0.25">
      <c r="A10490" s="277" t="s">
        <v>16651</v>
      </c>
      <c r="B10490" s="278">
        <v>13.09</v>
      </c>
    </row>
    <row r="10491" spans="1:2" x14ac:dyDescent="0.25">
      <c r="A10491" s="277" t="s">
        <v>8536</v>
      </c>
      <c r="B10491" s="278">
        <v>5.18</v>
      </c>
    </row>
    <row r="10492" spans="1:2" x14ac:dyDescent="0.25">
      <c r="A10492" s="277" t="s">
        <v>16652</v>
      </c>
      <c r="B10492" s="278">
        <v>4.49</v>
      </c>
    </row>
    <row r="10493" spans="1:2" x14ac:dyDescent="0.25">
      <c r="A10493" s="277" t="s">
        <v>8537</v>
      </c>
      <c r="B10493" s="278">
        <v>3.91</v>
      </c>
    </row>
    <row r="10494" spans="1:2" x14ac:dyDescent="0.25">
      <c r="A10494" s="277" t="s">
        <v>16653</v>
      </c>
      <c r="B10494" s="278">
        <v>3.39</v>
      </c>
    </row>
    <row r="10495" spans="1:2" x14ac:dyDescent="0.25">
      <c r="A10495" s="277" t="s">
        <v>3075</v>
      </c>
      <c r="B10495" s="278">
        <v>4.43</v>
      </c>
    </row>
    <row r="10496" spans="1:2" x14ac:dyDescent="0.25">
      <c r="A10496" s="277" t="s">
        <v>16654</v>
      </c>
      <c r="B10496" s="278">
        <v>4.43</v>
      </c>
    </row>
    <row r="10497" spans="1:2" x14ac:dyDescent="0.25">
      <c r="A10497" s="277" t="s">
        <v>3076</v>
      </c>
      <c r="B10497" s="278">
        <v>3.87</v>
      </c>
    </row>
    <row r="10498" spans="1:2" x14ac:dyDescent="0.25">
      <c r="A10498" s="277" t="s">
        <v>16655</v>
      </c>
      <c r="B10498" s="278">
        <v>3.87</v>
      </c>
    </row>
    <row r="10499" spans="1:2" x14ac:dyDescent="0.25">
      <c r="A10499" s="277" t="s">
        <v>3077</v>
      </c>
      <c r="B10499" s="278">
        <v>3.92</v>
      </c>
    </row>
    <row r="10500" spans="1:2" x14ac:dyDescent="0.25">
      <c r="A10500" s="277" t="s">
        <v>16656</v>
      </c>
      <c r="B10500" s="278">
        <v>3.92</v>
      </c>
    </row>
    <row r="10501" spans="1:2" x14ac:dyDescent="0.25">
      <c r="A10501" s="277" t="s">
        <v>3078</v>
      </c>
      <c r="B10501" s="278">
        <v>3.99</v>
      </c>
    </row>
    <row r="10502" spans="1:2" x14ac:dyDescent="0.25">
      <c r="A10502" s="277" t="s">
        <v>16657</v>
      </c>
      <c r="B10502" s="278">
        <v>3.99</v>
      </c>
    </row>
    <row r="10503" spans="1:2" x14ac:dyDescent="0.25">
      <c r="A10503" s="277" t="s">
        <v>8538</v>
      </c>
      <c r="B10503" s="278">
        <v>4.25</v>
      </c>
    </row>
    <row r="10504" spans="1:2" x14ac:dyDescent="0.25">
      <c r="A10504" s="277" t="s">
        <v>16658</v>
      </c>
      <c r="B10504" s="278">
        <v>4.25</v>
      </c>
    </row>
    <row r="10505" spans="1:2" x14ac:dyDescent="0.25">
      <c r="A10505" s="277" t="s">
        <v>3079</v>
      </c>
      <c r="B10505" s="278">
        <v>3.72</v>
      </c>
    </row>
    <row r="10506" spans="1:2" x14ac:dyDescent="0.25">
      <c r="A10506" s="277" t="s">
        <v>16659</v>
      </c>
      <c r="B10506" s="278">
        <v>3.72</v>
      </c>
    </row>
    <row r="10507" spans="1:2" x14ac:dyDescent="0.25">
      <c r="A10507" s="277" t="s">
        <v>3080</v>
      </c>
      <c r="B10507" s="278">
        <v>3.76</v>
      </c>
    </row>
    <row r="10508" spans="1:2" x14ac:dyDescent="0.25">
      <c r="A10508" s="277" t="s">
        <v>16660</v>
      </c>
      <c r="B10508" s="278">
        <v>3.76</v>
      </c>
    </row>
    <row r="10509" spans="1:2" x14ac:dyDescent="0.25">
      <c r="A10509" s="277" t="s">
        <v>3081</v>
      </c>
      <c r="B10509" s="278">
        <v>3.17</v>
      </c>
    </row>
    <row r="10510" spans="1:2" x14ac:dyDescent="0.25">
      <c r="A10510" s="277" t="s">
        <v>16661</v>
      </c>
      <c r="B10510" s="278">
        <v>3.17</v>
      </c>
    </row>
    <row r="10511" spans="1:2" x14ac:dyDescent="0.25">
      <c r="A10511" s="277" t="s">
        <v>30349</v>
      </c>
      <c r="B10511" s="278">
        <v>8.69</v>
      </c>
    </row>
    <row r="10512" spans="1:2" x14ac:dyDescent="0.25">
      <c r="A10512" s="277" t="s">
        <v>30351</v>
      </c>
      <c r="B10512" s="278">
        <v>8.1199999999999992</v>
      </c>
    </row>
    <row r="10513" spans="1:2" x14ac:dyDescent="0.25">
      <c r="A10513" s="277" t="s">
        <v>30352</v>
      </c>
      <c r="B10513" s="278">
        <v>7.41</v>
      </c>
    </row>
    <row r="10514" spans="1:2" x14ac:dyDescent="0.25">
      <c r="A10514" s="277" t="s">
        <v>30354</v>
      </c>
      <c r="B10514" s="278">
        <v>6.94</v>
      </c>
    </row>
    <row r="10515" spans="1:2" x14ac:dyDescent="0.25">
      <c r="A10515" s="277" t="s">
        <v>30355</v>
      </c>
      <c r="B10515" s="278">
        <v>6.76</v>
      </c>
    </row>
    <row r="10516" spans="1:2" x14ac:dyDescent="0.25">
      <c r="A10516" s="277" t="s">
        <v>30357</v>
      </c>
      <c r="B10516" s="278">
        <v>6.38</v>
      </c>
    </row>
    <row r="10517" spans="1:2" x14ac:dyDescent="0.25">
      <c r="A10517" s="277" t="s">
        <v>30358</v>
      </c>
      <c r="B10517" s="278">
        <v>7.89</v>
      </c>
    </row>
    <row r="10518" spans="1:2" x14ac:dyDescent="0.25">
      <c r="A10518" s="277" t="s">
        <v>30360</v>
      </c>
      <c r="B10518" s="278">
        <v>7.37</v>
      </c>
    </row>
    <row r="10519" spans="1:2" x14ac:dyDescent="0.25">
      <c r="A10519" s="277" t="s">
        <v>30361</v>
      </c>
      <c r="B10519" s="278">
        <v>7.8</v>
      </c>
    </row>
    <row r="10520" spans="1:2" x14ac:dyDescent="0.25">
      <c r="A10520" s="277" t="s">
        <v>30363</v>
      </c>
      <c r="B10520" s="278">
        <v>7.33</v>
      </c>
    </row>
    <row r="10521" spans="1:2" x14ac:dyDescent="0.25">
      <c r="A10521" s="277" t="s">
        <v>30364</v>
      </c>
      <c r="B10521" s="278">
        <v>7.98</v>
      </c>
    </row>
    <row r="10522" spans="1:2" x14ac:dyDescent="0.25">
      <c r="A10522" s="277" t="s">
        <v>30366</v>
      </c>
      <c r="B10522" s="278">
        <v>7.41</v>
      </c>
    </row>
    <row r="10523" spans="1:2" x14ac:dyDescent="0.25">
      <c r="A10523" s="277" t="s">
        <v>30367</v>
      </c>
      <c r="B10523" s="278">
        <v>7.49</v>
      </c>
    </row>
    <row r="10524" spans="1:2" x14ac:dyDescent="0.25">
      <c r="A10524" s="277" t="s">
        <v>30369</v>
      </c>
      <c r="B10524" s="278">
        <v>6.99</v>
      </c>
    </row>
    <row r="10525" spans="1:2" x14ac:dyDescent="0.25">
      <c r="A10525" s="277" t="s">
        <v>30370</v>
      </c>
      <c r="B10525" s="278">
        <v>6.36</v>
      </c>
    </row>
    <row r="10526" spans="1:2" x14ac:dyDescent="0.25">
      <c r="A10526" s="277" t="s">
        <v>30372</v>
      </c>
      <c r="B10526" s="278">
        <v>5.94</v>
      </c>
    </row>
    <row r="10527" spans="1:2" x14ac:dyDescent="0.25">
      <c r="A10527" s="277" t="s">
        <v>30373</v>
      </c>
      <c r="B10527" s="278">
        <v>9.2100000000000009</v>
      </c>
    </row>
    <row r="10528" spans="1:2" x14ac:dyDescent="0.25">
      <c r="A10528" s="277" t="s">
        <v>30375</v>
      </c>
      <c r="B10528" s="278">
        <v>8.6300000000000008</v>
      </c>
    </row>
    <row r="10529" spans="1:2" x14ac:dyDescent="0.25">
      <c r="A10529" s="277" t="s">
        <v>30376</v>
      </c>
      <c r="B10529" s="278">
        <v>8.1199999999999992</v>
      </c>
    </row>
    <row r="10530" spans="1:2" x14ac:dyDescent="0.25">
      <c r="A10530" s="277" t="s">
        <v>30378</v>
      </c>
      <c r="B10530" s="278">
        <v>7.61</v>
      </c>
    </row>
    <row r="10531" spans="1:2" x14ac:dyDescent="0.25">
      <c r="A10531" s="277" t="s">
        <v>30379</v>
      </c>
      <c r="B10531" s="278">
        <v>7.64</v>
      </c>
    </row>
    <row r="10532" spans="1:2" x14ac:dyDescent="0.25">
      <c r="A10532" s="277" t="s">
        <v>30381</v>
      </c>
      <c r="B10532" s="278">
        <v>7.2</v>
      </c>
    </row>
    <row r="10533" spans="1:2" x14ac:dyDescent="0.25">
      <c r="A10533" s="277" t="s">
        <v>30382</v>
      </c>
      <c r="B10533" s="278">
        <v>8.77</v>
      </c>
    </row>
    <row r="10534" spans="1:2" x14ac:dyDescent="0.25">
      <c r="A10534" s="277" t="s">
        <v>30384</v>
      </c>
      <c r="B10534" s="278">
        <v>8.19</v>
      </c>
    </row>
    <row r="10535" spans="1:2" x14ac:dyDescent="0.25">
      <c r="A10535" s="277" t="s">
        <v>30385</v>
      </c>
      <c r="B10535" s="278">
        <v>8.5</v>
      </c>
    </row>
    <row r="10536" spans="1:2" x14ac:dyDescent="0.25">
      <c r="A10536" s="277" t="s">
        <v>30387</v>
      </c>
      <c r="B10536" s="278">
        <v>7.99</v>
      </c>
    </row>
    <row r="10537" spans="1:2" x14ac:dyDescent="0.25">
      <c r="A10537" s="277" t="s">
        <v>30388</v>
      </c>
      <c r="B10537" s="278">
        <v>8.51</v>
      </c>
    </row>
    <row r="10538" spans="1:2" x14ac:dyDescent="0.25">
      <c r="A10538" s="277" t="s">
        <v>30390</v>
      </c>
      <c r="B10538" s="278">
        <v>7.93</v>
      </c>
    </row>
    <row r="10539" spans="1:2" x14ac:dyDescent="0.25">
      <c r="A10539" s="277" t="s">
        <v>30391</v>
      </c>
      <c r="B10539" s="278">
        <v>8.01</v>
      </c>
    </row>
    <row r="10540" spans="1:2" x14ac:dyDescent="0.25">
      <c r="A10540" s="277" t="s">
        <v>30393</v>
      </c>
      <c r="B10540" s="278">
        <v>7.5</v>
      </c>
    </row>
    <row r="10541" spans="1:2" x14ac:dyDescent="0.25">
      <c r="A10541" s="277" t="s">
        <v>30394</v>
      </c>
      <c r="B10541" s="278">
        <v>6.89</v>
      </c>
    </row>
    <row r="10542" spans="1:2" x14ac:dyDescent="0.25">
      <c r="A10542" s="277" t="s">
        <v>30396</v>
      </c>
      <c r="B10542" s="278">
        <v>6.45</v>
      </c>
    </row>
    <row r="10543" spans="1:2" x14ac:dyDescent="0.25">
      <c r="A10543" s="277" t="s">
        <v>3082</v>
      </c>
      <c r="B10543" s="278">
        <v>9.1999999999999993</v>
      </c>
    </row>
    <row r="10544" spans="1:2" x14ac:dyDescent="0.25">
      <c r="A10544" s="277" t="s">
        <v>16662</v>
      </c>
      <c r="B10544" s="278">
        <v>9.1999999999999993</v>
      </c>
    </row>
    <row r="10545" spans="1:2" x14ac:dyDescent="0.25">
      <c r="A10545" s="277" t="s">
        <v>3083</v>
      </c>
      <c r="B10545" s="278">
        <v>21.61</v>
      </c>
    </row>
    <row r="10546" spans="1:2" x14ac:dyDescent="0.25">
      <c r="A10546" s="277" t="s">
        <v>16663</v>
      </c>
      <c r="B10546" s="278">
        <v>21.61</v>
      </c>
    </row>
    <row r="10547" spans="1:2" x14ac:dyDescent="0.25">
      <c r="A10547" s="277" t="s">
        <v>3084</v>
      </c>
      <c r="B10547" s="278">
        <v>17.48</v>
      </c>
    </row>
    <row r="10548" spans="1:2" x14ac:dyDescent="0.25">
      <c r="A10548" s="277" t="s">
        <v>16664</v>
      </c>
      <c r="B10548" s="278">
        <v>17.48</v>
      </c>
    </row>
    <row r="10549" spans="1:2" x14ac:dyDescent="0.25">
      <c r="A10549" s="277" t="s">
        <v>3085</v>
      </c>
      <c r="B10549" s="278">
        <v>17.309999999999999</v>
      </c>
    </row>
    <row r="10550" spans="1:2" x14ac:dyDescent="0.25">
      <c r="A10550" s="277" t="s">
        <v>16665</v>
      </c>
      <c r="B10550" s="278">
        <v>17.309999999999999</v>
      </c>
    </row>
    <row r="10551" spans="1:2" x14ac:dyDescent="0.25">
      <c r="A10551" s="277" t="s">
        <v>3086</v>
      </c>
      <c r="B10551" s="278">
        <v>16.559999999999999</v>
      </c>
    </row>
    <row r="10552" spans="1:2" x14ac:dyDescent="0.25">
      <c r="A10552" s="277" t="s">
        <v>16666</v>
      </c>
      <c r="B10552" s="278">
        <v>16.559999999999999</v>
      </c>
    </row>
    <row r="10553" spans="1:2" x14ac:dyDescent="0.25">
      <c r="A10553" s="277" t="s">
        <v>3087</v>
      </c>
      <c r="B10553" s="278">
        <v>16.079999999999998</v>
      </c>
    </row>
    <row r="10554" spans="1:2" x14ac:dyDescent="0.25">
      <c r="A10554" s="277" t="s">
        <v>16667</v>
      </c>
      <c r="B10554" s="278">
        <v>16.079999999999998</v>
      </c>
    </row>
    <row r="10555" spans="1:2" x14ac:dyDescent="0.25">
      <c r="A10555" s="277" t="s">
        <v>3088</v>
      </c>
      <c r="B10555" s="278">
        <v>15.69</v>
      </c>
    </row>
    <row r="10556" spans="1:2" x14ac:dyDescent="0.25">
      <c r="A10556" s="277" t="s">
        <v>16668</v>
      </c>
      <c r="B10556" s="278">
        <v>15.69</v>
      </c>
    </row>
    <row r="10557" spans="1:2" x14ac:dyDescent="0.25">
      <c r="A10557" s="277" t="s">
        <v>3089</v>
      </c>
      <c r="B10557" s="278">
        <v>13.89</v>
      </c>
    </row>
    <row r="10558" spans="1:2" x14ac:dyDescent="0.25">
      <c r="A10558" s="277" t="s">
        <v>16669</v>
      </c>
      <c r="B10558" s="278">
        <v>13.89</v>
      </c>
    </row>
    <row r="10559" spans="1:2" x14ac:dyDescent="0.25">
      <c r="A10559" s="277" t="s">
        <v>3090</v>
      </c>
      <c r="B10559" s="278">
        <v>12.53</v>
      </c>
    </row>
    <row r="10560" spans="1:2" x14ac:dyDescent="0.25">
      <c r="A10560" s="277" t="s">
        <v>16670</v>
      </c>
      <c r="B10560" s="278">
        <v>12.53</v>
      </c>
    </row>
    <row r="10561" spans="1:2" x14ac:dyDescent="0.25">
      <c r="A10561" s="277" t="s">
        <v>3091</v>
      </c>
      <c r="B10561" s="278">
        <v>12.41</v>
      </c>
    </row>
    <row r="10562" spans="1:2" x14ac:dyDescent="0.25">
      <c r="A10562" s="277" t="s">
        <v>16671</v>
      </c>
      <c r="B10562" s="278">
        <v>12.41</v>
      </c>
    </row>
    <row r="10563" spans="1:2" x14ac:dyDescent="0.25">
      <c r="A10563" s="277" t="s">
        <v>3092</v>
      </c>
      <c r="B10563" s="278">
        <v>12</v>
      </c>
    </row>
    <row r="10564" spans="1:2" x14ac:dyDescent="0.25">
      <c r="A10564" s="277" t="s">
        <v>16672</v>
      </c>
      <c r="B10564" s="278">
        <v>12</v>
      </c>
    </row>
    <row r="10565" spans="1:2" x14ac:dyDescent="0.25">
      <c r="A10565" s="277" t="s">
        <v>8539</v>
      </c>
      <c r="B10565" s="278">
        <v>11.56</v>
      </c>
    </row>
    <row r="10566" spans="1:2" x14ac:dyDescent="0.25">
      <c r="A10566" s="277" t="s">
        <v>16673</v>
      </c>
      <c r="B10566" s="278">
        <v>11.56</v>
      </c>
    </row>
    <row r="10567" spans="1:2" x14ac:dyDescent="0.25">
      <c r="A10567" s="277" t="s">
        <v>8540</v>
      </c>
      <c r="B10567" s="278">
        <v>11.29</v>
      </c>
    </row>
    <row r="10568" spans="1:2" x14ac:dyDescent="0.25">
      <c r="A10568" s="277" t="s">
        <v>16674</v>
      </c>
      <c r="B10568" s="278">
        <v>11.29</v>
      </c>
    </row>
    <row r="10569" spans="1:2" x14ac:dyDescent="0.25">
      <c r="A10569" s="277" t="s">
        <v>8541</v>
      </c>
      <c r="B10569" s="278">
        <v>6.76</v>
      </c>
    </row>
    <row r="10570" spans="1:2" x14ac:dyDescent="0.25">
      <c r="A10570" s="277" t="s">
        <v>16675</v>
      </c>
      <c r="B10570" s="278">
        <v>6.76</v>
      </c>
    </row>
    <row r="10571" spans="1:2" x14ac:dyDescent="0.25">
      <c r="A10571" s="277" t="s">
        <v>8542</v>
      </c>
      <c r="B10571" s="278">
        <v>18.53</v>
      </c>
    </row>
    <row r="10572" spans="1:2" x14ac:dyDescent="0.25">
      <c r="A10572" s="277" t="s">
        <v>16676</v>
      </c>
      <c r="B10572" s="278">
        <v>18.53</v>
      </c>
    </row>
    <row r="10573" spans="1:2" x14ac:dyDescent="0.25">
      <c r="A10573" s="277" t="s">
        <v>8543</v>
      </c>
      <c r="B10573" s="278">
        <v>15.48</v>
      </c>
    </row>
    <row r="10574" spans="1:2" x14ac:dyDescent="0.25">
      <c r="A10574" s="277" t="s">
        <v>16677</v>
      </c>
      <c r="B10574" s="278">
        <v>15.48</v>
      </c>
    </row>
    <row r="10575" spans="1:2" x14ac:dyDescent="0.25">
      <c r="A10575" s="277" t="s">
        <v>8544</v>
      </c>
      <c r="B10575" s="278">
        <v>13.96</v>
      </c>
    </row>
    <row r="10576" spans="1:2" x14ac:dyDescent="0.25">
      <c r="A10576" s="277" t="s">
        <v>16678</v>
      </c>
      <c r="B10576" s="278">
        <v>13.96</v>
      </c>
    </row>
    <row r="10577" spans="1:2" x14ac:dyDescent="0.25">
      <c r="A10577" s="277" t="s">
        <v>8545</v>
      </c>
      <c r="B10577" s="278">
        <v>12.65</v>
      </c>
    </row>
    <row r="10578" spans="1:2" x14ac:dyDescent="0.25">
      <c r="A10578" s="277" t="s">
        <v>16679</v>
      </c>
      <c r="B10578" s="278">
        <v>12.65</v>
      </c>
    </row>
    <row r="10579" spans="1:2" x14ac:dyDescent="0.25">
      <c r="A10579" s="277" t="s">
        <v>8546</v>
      </c>
      <c r="B10579" s="278">
        <v>13.15</v>
      </c>
    </row>
    <row r="10580" spans="1:2" x14ac:dyDescent="0.25">
      <c r="A10580" s="277" t="s">
        <v>16680</v>
      </c>
      <c r="B10580" s="278">
        <v>13.15</v>
      </c>
    </row>
    <row r="10581" spans="1:2" x14ac:dyDescent="0.25">
      <c r="A10581" s="277" t="s">
        <v>8547</v>
      </c>
      <c r="B10581" s="278">
        <v>12.3</v>
      </c>
    </row>
    <row r="10582" spans="1:2" x14ac:dyDescent="0.25">
      <c r="A10582" s="277" t="s">
        <v>16681</v>
      </c>
      <c r="B10582" s="278">
        <v>12.3</v>
      </c>
    </row>
    <row r="10583" spans="1:2" x14ac:dyDescent="0.25">
      <c r="A10583" s="277" t="s">
        <v>8548</v>
      </c>
      <c r="B10583" s="278">
        <v>10.28</v>
      </c>
    </row>
    <row r="10584" spans="1:2" x14ac:dyDescent="0.25">
      <c r="A10584" s="277" t="s">
        <v>16682</v>
      </c>
      <c r="B10584" s="278">
        <v>10.28</v>
      </c>
    </row>
    <row r="10585" spans="1:2" x14ac:dyDescent="0.25">
      <c r="A10585" s="277" t="s">
        <v>8549</v>
      </c>
      <c r="B10585" s="278">
        <v>9.2799999999999994</v>
      </c>
    </row>
    <row r="10586" spans="1:2" x14ac:dyDescent="0.25">
      <c r="A10586" s="277" t="s">
        <v>16683</v>
      </c>
      <c r="B10586" s="278">
        <v>9.2799999999999994</v>
      </c>
    </row>
    <row r="10587" spans="1:2" x14ac:dyDescent="0.25">
      <c r="A10587" s="277" t="s">
        <v>8550</v>
      </c>
      <c r="B10587" s="278">
        <v>9</v>
      </c>
    </row>
    <row r="10588" spans="1:2" x14ac:dyDescent="0.25">
      <c r="A10588" s="277" t="s">
        <v>16684</v>
      </c>
      <c r="B10588" s="278">
        <v>9</v>
      </c>
    </row>
    <row r="10589" spans="1:2" x14ac:dyDescent="0.25">
      <c r="A10589" s="277" t="s">
        <v>8551</v>
      </c>
      <c r="B10589" s="278">
        <v>9.06</v>
      </c>
    </row>
    <row r="10590" spans="1:2" x14ac:dyDescent="0.25">
      <c r="A10590" s="277" t="s">
        <v>16685</v>
      </c>
      <c r="B10590" s="278">
        <v>9.06</v>
      </c>
    </row>
    <row r="10591" spans="1:2" x14ac:dyDescent="0.25">
      <c r="A10591" s="277" t="s">
        <v>8552</v>
      </c>
      <c r="B10591" s="278">
        <v>8.7899999999999991</v>
      </c>
    </row>
    <row r="10592" spans="1:2" x14ac:dyDescent="0.25">
      <c r="A10592" s="277" t="s">
        <v>16686</v>
      </c>
      <c r="B10592" s="278">
        <v>8.7899999999999991</v>
      </c>
    </row>
    <row r="10593" spans="1:2" x14ac:dyDescent="0.25">
      <c r="A10593" s="277" t="s">
        <v>8553</v>
      </c>
      <c r="B10593" s="278">
        <v>8.18</v>
      </c>
    </row>
    <row r="10594" spans="1:2" x14ac:dyDescent="0.25">
      <c r="A10594" s="277" t="s">
        <v>16687</v>
      </c>
      <c r="B10594" s="278">
        <v>8.18</v>
      </c>
    </row>
    <row r="10595" spans="1:2" x14ac:dyDescent="0.25">
      <c r="A10595" s="277" t="s">
        <v>8554</v>
      </c>
      <c r="B10595" s="278">
        <v>4.5</v>
      </c>
    </row>
    <row r="10596" spans="1:2" x14ac:dyDescent="0.25">
      <c r="A10596" s="277" t="s">
        <v>16688</v>
      </c>
      <c r="B10596" s="278">
        <v>4.5</v>
      </c>
    </row>
    <row r="10597" spans="1:2" x14ac:dyDescent="0.25">
      <c r="A10597" s="277" t="s">
        <v>8555</v>
      </c>
      <c r="B10597" s="278">
        <v>5.39</v>
      </c>
    </row>
    <row r="10598" spans="1:2" x14ac:dyDescent="0.25">
      <c r="A10598" s="277" t="s">
        <v>16689</v>
      </c>
      <c r="B10598" s="278">
        <v>5.39</v>
      </c>
    </row>
    <row r="10599" spans="1:2" x14ac:dyDescent="0.25">
      <c r="A10599" s="277" t="s">
        <v>8556</v>
      </c>
      <c r="B10599" s="278">
        <v>3.55</v>
      </c>
    </row>
    <row r="10600" spans="1:2" x14ac:dyDescent="0.25">
      <c r="A10600" s="277" t="s">
        <v>16690</v>
      </c>
      <c r="B10600" s="278">
        <v>3.55</v>
      </c>
    </row>
    <row r="10601" spans="1:2" x14ac:dyDescent="0.25">
      <c r="A10601" s="277" t="s">
        <v>8557</v>
      </c>
      <c r="B10601" s="278">
        <v>4.6500000000000004</v>
      </c>
    </row>
    <row r="10602" spans="1:2" x14ac:dyDescent="0.25">
      <c r="A10602" s="277" t="s">
        <v>16691</v>
      </c>
      <c r="B10602" s="278">
        <v>4.6500000000000004</v>
      </c>
    </row>
    <row r="10603" spans="1:2" x14ac:dyDescent="0.25">
      <c r="A10603" s="277" t="s">
        <v>3093</v>
      </c>
      <c r="B10603" s="278">
        <v>3.12</v>
      </c>
    </row>
    <row r="10604" spans="1:2" x14ac:dyDescent="0.25">
      <c r="A10604" s="277" t="s">
        <v>16692</v>
      </c>
      <c r="B10604" s="278">
        <v>2.91</v>
      </c>
    </row>
    <row r="10605" spans="1:2" x14ac:dyDescent="0.25">
      <c r="A10605" s="277" t="s">
        <v>3094</v>
      </c>
      <c r="B10605" s="278">
        <v>3.27</v>
      </c>
    </row>
    <row r="10606" spans="1:2" x14ac:dyDescent="0.25">
      <c r="A10606" s="277" t="s">
        <v>16693</v>
      </c>
      <c r="B10606" s="278">
        <v>3.04</v>
      </c>
    </row>
    <row r="10607" spans="1:2" x14ac:dyDescent="0.25">
      <c r="A10607" s="277" t="s">
        <v>3095</v>
      </c>
      <c r="B10607" s="278">
        <v>3.46</v>
      </c>
    </row>
    <row r="10608" spans="1:2" x14ac:dyDescent="0.25">
      <c r="A10608" s="277" t="s">
        <v>16694</v>
      </c>
      <c r="B10608" s="278">
        <v>3.2</v>
      </c>
    </row>
    <row r="10609" spans="1:2" x14ac:dyDescent="0.25">
      <c r="A10609" s="277" t="s">
        <v>3096</v>
      </c>
      <c r="B10609" s="278">
        <v>3.6</v>
      </c>
    </row>
    <row r="10610" spans="1:2" x14ac:dyDescent="0.25">
      <c r="A10610" s="277" t="s">
        <v>16695</v>
      </c>
      <c r="B10610" s="278">
        <v>3.33</v>
      </c>
    </row>
    <row r="10611" spans="1:2" x14ac:dyDescent="0.25">
      <c r="A10611" s="277" t="s">
        <v>3097</v>
      </c>
      <c r="B10611" s="278">
        <v>3.69</v>
      </c>
    </row>
    <row r="10612" spans="1:2" x14ac:dyDescent="0.25">
      <c r="A10612" s="277" t="s">
        <v>16696</v>
      </c>
      <c r="B10612" s="278">
        <v>3.4</v>
      </c>
    </row>
    <row r="10613" spans="1:2" x14ac:dyDescent="0.25">
      <c r="A10613" s="277" t="s">
        <v>3098</v>
      </c>
      <c r="B10613" s="278">
        <v>3.77</v>
      </c>
    </row>
    <row r="10614" spans="1:2" x14ac:dyDescent="0.25">
      <c r="A10614" s="277" t="s">
        <v>16697</v>
      </c>
      <c r="B10614" s="278">
        <v>3.47</v>
      </c>
    </row>
    <row r="10615" spans="1:2" x14ac:dyDescent="0.25">
      <c r="A10615" s="277" t="s">
        <v>3099</v>
      </c>
      <c r="B10615" s="278">
        <v>3.83</v>
      </c>
    </row>
    <row r="10616" spans="1:2" x14ac:dyDescent="0.25">
      <c r="A10616" s="277" t="s">
        <v>16698</v>
      </c>
      <c r="B10616" s="278">
        <v>3.52</v>
      </c>
    </row>
    <row r="10617" spans="1:2" x14ac:dyDescent="0.25">
      <c r="A10617" s="277" t="s">
        <v>3100</v>
      </c>
      <c r="B10617" s="278">
        <v>4.22</v>
      </c>
    </row>
    <row r="10618" spans="1:2" x14ac:dyDescent="0.25">
      <c r="A10618" s="277" t="s">
        <v>16699</v>
      </c>
      <c r="B10618" s="278">
        <v>3.88</v>
      </c>
    </row>
    <row r="10619" spans="1:2" x14ac:dyDescent="0.25">
      <c r="A10619" s="277" t="s">
        <v>3101</v>
      </c>
      <c r="B10619" s="278">
        <v>4.51</v>
      </c>
    </row>
    <row r="10620" spans="1:2" x14ac:dyDescent="0.25">
      <c r="A10620" s="277" t="s">
        <v>16700</v>
      </c>
      <c r="B10620" s="278">
        <v>4.13</v>
      </c>
    </row>
    <row r="10621" spans="1:2" x14ac:dyDescent="0.25">
      <c r="A10621" s="277" t="s">
        <v>3102</v>
      </c>
      <c r="B10621" s="278">
        <v>4.67</v>
      </c>
    </row>
    <row r="10622" spans="1:2" x14ac:dyDescent="0.25">
      <c r="A10622" s="277" t="s">
        <v>16701</v>
      </c>
      <c r="B10622" s="278">
        <v>4.26</v>
      </c>
    </row>
    <row r="10623" spans="1:2" x14ac:dyDescent="0.25">
      <c r="A10623" s="277" t="s">
        <v>3103</v>
      </c>
      <c r="B10623" s="278">
        <v>4.95</v>
      </c>
    </row>
    <row r="10624" spans="1:2" x14ac:dyDescent="0.25">
      <c r="A10624" s="277" t="s">
        <v>16702</v>
      </c>
      <c r="B10624" s="278">
        <v>4.51</v>
      </c>
    </row>
    <row r="10625" spans="1:2" x14ac:dyDescent="0.25">
      <c r="A10625" s="277" t="s">
        <v>3104</v>
      </c>
      <c r="B10625" s="278">
        <v>5.07</v>
      </c>
    </row>
    <row r="10626" spans="1:2" x14ac:dyDescent="0.25">
      <c r="A10626" s="277" t="s">
        <v>16703</v>
      </c>
      <c r="B10626" s="278">
        <v>4.6100000000000003</v>
      </c>
    </row>
    <row r="10627" spans="1:2" x14ac:dyDescent="0.25">
      <c r="A10627" s="277" t="s">
        <v>3105</v>
      </c>
      <c r="B10627" s="278">
        <v>5.41</v>
      </c>
    </row>
    <row r="10628" spans="1:2" x14ac:dyDescent="0.25">
      <c r="A10628" s="277" t="s">
        <v>16704</v>
      </c>
      <c r="B10628" s="278">
        <v>4.91</v>
      </c>
    </row>
    <row r="10629" spans="1:2" x14ac:dyDescent="0.25">
      <c r="A10629" s="277" t="s">
        <v>3106</v>
      </c>
      <c r="B10629" s="278">
        <v>4.25</v>
      </c>
    </row>
    <row r="10630" spans="1:2" x14ac:dyDescent="0.25">
      <c r="A10630" s="277" t="s">
        <v>16705</v>
      </c>
      <c r="B10630" s="278">
        <v>3.68</v>
      </c>
    </row>
    <row r="10631" spans="1:2" x14ac:dyDescent="0.25">
      <c r="A10631" s="277" t="s">
        <v>3107</v>
      </c>
      <c r="B10631" s="278">
        <v>3.54</v>
      </c>
    </row>
    <row r="10632" spans="1:2" x14ac:dyDescent="0.25">
      <c r="A10632" s="277" t="s">
        <v>16706</v>
      </c>
      <c r="B10632" s="278">
        <v>3.07</v>
      </c>
    </row>
    <row r="10633" spans="1:2" x14ac:dyDescent="0.25">
      <c r="A10633" s="277" t="s">
        <v>3108</v>
      </c>
      <c r="B10633" s="278">
        <v>2.83</v>
      </c>
    </row>
    <row r="10634" spans="1:2" x14ac:dyDescent="0.25">
      <c r="A10634" s="277" t="s">
        <v>16707</v>
      </c>
      <c r="B10634" s="278">
        <v>2.4500000000000002</v>
      </c>
    </row>
    <row r="10635" spans="1:2" x14ac:dyDescent="0.25">
      <c r="A10635" s="277" t="s">
        <v>3109</v>
      </c>
      <c r="B10635" s="278">
        <v>3.9</v>
      </c>
    </row>
    <row r="10636" spans="1:2" x14ac:dyDescent="0.25">
      <c r="A10636" s="277" t="s">
        <v>16708</v>
      </c>
      <c r="B10636" s="278">
        <v>3.38</v>
      </c>
    </row>
    <row r="10637" spans="1:2" x14ac:dyDescent="0.25">
      <c r="A10637" s="277" t="s">
        <v>8558</v>
      </c>
      <c r="B10637" s="278">
        <v>3.54</v>
      </c>
    </row>
    <row r="10638" spans="1:2" x14ac:dyDescent="0.25">
      <c r="A10638" s="277" t="s">
        <v>16709</v>
      </c>
      <c r="B10638" s="278">
        <v>3.07</v>
      </c>
    </row>
    <row r="10639" spans="1:2" x14ac:dyDescent="0.25">
      <c r="A10639" s="277" t="s">
        <v>3110</v>
      </c>
      <c r="B10639" s="278">
        <v>4.25</v>
      </c>
    </row>
    <row r="10640" spans="1:2" x14ac:dyDescent="0.25">
      <c r="A10640" s="277" t="s">
        <v>16710</v>
      </c>
      <c r="B10640" s="278">
        <v>3.68</v>
      </c>
    </row>
    <row r="10641" spans="1:2" x14ac:dyDescent="0.25">
      <c r="A10641" s="277" t="s">
        <v>3111</v>
      </c>
      <c r="B10641" s="278">
        <v>3.72</v>
      </c>
    </row>
    <row r="10642" spans="1:2" x14ac:dyDescent="0.25">
      <c r="A10642" s="277" t="s">
        <v>16711</v>
      </c>
      <c r="B10642" s="278">
        <v>3.22</v>
      </c>
    </row>
    <row r="10643" spans="1:2" x14ac:dyDescent="0.25">
      <c r="A10643" s="277" t="s">
        <v>3112</v>
      </c>
      <c r="B10643" s="278">
        <v>3.19</v>
      </c>
    </row>
    <row r="10644" spans="1:2" x14ac:dyDescent="0.25">
      <c r="A10644" s="277" t="s">
        <v>16712</v>
      </c>
      <c r="B10644" s="278">
        <v>2.76</v>
      </c>
    </row>
    <row r="10645" spans="1:2" x14ac:dyDescent="0.25">
      <c r="A10645" s="277" t="s">
        <v>3113</v>
      </c>
      <c r="B10645" s="278">
        <v>4.78</v>
      </c>
    </row>
    <row r="10646" spans="1:2" x14ac:dyDescent="0.25">
      <c r="A10646" s="277" t="s">
        <v>16713</v>
      </c>
      <c r="B10646" s="278">
        <v>4.2</v>
      </c>
    </row>
    <row r="10647" spans="1:2" x14ac:dyDescent="0.25">
      <c r="A10647" s="277" t="s">
        <v>3114</v>
      </c>
      <c r="B10647" s="278">
        <v>4.25</v>
      </c>
    </row>
    <row r="10648" spans="1:2" x14ac:dyDescent="0.25">
      <c r="A10648" s="277" t="s">
        <v>16714</v>
      </c>
      <c r="B10648" s="278">
        <v>3.74</v>
      </c>
    </row>
    <row r="10649" spans="1:2" x14ac:dyDescent="0.25">
      <c r="A10649" s="277" t="s">
        <v>3115</v>
      </c>
      <c r="B10649" s="278">
        <v>3.71</v>
      </c>
    </row>
    <row r="10650" spans="1:2" x14ac:dyDescent="0.25">
      <c r="A10650" s="277" t="s">
        <v>16715</v>
      </c>
      <c r="B10650" s="278">
        <v>3.28</v>
      </c>
    </row>
    <row r="10651" spans="1:2" x14ac:dyDescent="0.25">
      <c r="A10651" s="277" t="s">
        <v>3116</v>
      </c>
      <c r="B10651" s="278">
        <v>1.77</v>
      </c>
    </row>
    <row r="10652" spans="1:2" x14ac:dyDescent="0.25">
      <c r="A10652" s="277" t="s">
        <v>16716</v>
      </c>
      <c r="B10652" s="278">
        <v>1.53</v>
      </c>
    </row>
    <row r="10653" spans="1:2" x14ac:dyDescent="0.25">
      <c r="A10653" s="277" t="s">
        <v>8559</v>
      </c>
      <c r="B10653" s="278">
        <v>346.75</v>
      </c>
    </row>
    <row r="10654" spans="1:2" x14ac:dyDescent="0.25">
      <c r="A10654" s="277" t="s">
        <v>16717</v>
      </c>
      <c r="B10654" s="278">
        <v>341.23</v>
      </c>
    </row>
    <row r="10655" spans="1:2" x14ac:dyDescent="0.25">
      <c r="A10655" s="277" t="s">
        <v>8560</v>
      </c>
      <c r="B10655" s="278">
        <v>519.04999999999995</v>
      </c>
    </row>
    <row r="10656" spans="1:2" x14ac:dyDescent="0.25">
      <c r="A10656" s="277" t="s">
        <v>16718</v>
      </c>
      <c r="B10656" s="278">
        <v>507.81</v>
      </c>
    </row>
    <row r="10657" spans="1:2" x14ac:dyDescent="0.25">
      <c r="A10657" s="277" t="s">
        <v>8561</v>
      </c>
      <c r="B10657" s="278">
        <v>677.04</v>
      </c>
    </row>
    <row r="10658" spans="1:2" x14ac:dyDescent="0.25">
      <c r="A10658" s="277" t="s">
        <v>16719</v>
      </c>
      <c r="B10658" s="278">
        <v>660.29</v>
      </c>
    </row>
    <row r="10659" spans="1:2" x14ac:dyDescent="0.25">
      <c r="A10659" s="277" t="s">
        <v>3117</v>
      </c>
      <c r="B10659" s="278">
        <v>771.68</v>
      </c>
    </row>
    <row r="10660" spans="1:2" x14ac:dyDescent="0.25">
      <c r="A10660" s="277" t="s">
        <v>16720</v>
      </c>
      <c r="B10660" s="278">
        <v>749.62</v>
      </c>
    </row>
    <row r="10661" spans="1:2" x14ac:dyDescent="0.25">
      <c r="A10661" s="277" t="s">
        <v>8562</v>
      </c>
      <c r="B10661" s="278">
        <v>932.65</v>
      </c>
    </row>
    <row r="10662" spans="1:2" x14ac:dyDescent="0.25">
      <c r="A10662" s="277" t="s">
        <v>16721</v>
      </c>
      <c r="B10662" s="278">
        <v>909.57</v>
      </c>
    </row>
    <row r="10663" spans="1:2" x14ac:dyDescent="0.25">
      <c r="A10663" s="277" t="s">
        <v>3118</v>
      </c>
      <c r="B10663" s="278">
        <v>945.25</v>
      </c>
    </row>
    <row r="10664" spans="1:2" x14ac:dyDescent="0.25">
      <c r="A10664" s="277" t="s">
        <v>16722</v>
      </c>
      <c r="B10664" s="278">
        <v>921.29</v>
      </c>
    </row>
    <row r="10665" spans="1:2" x14ac:dyDescent="0.25">
      <c r="A10665" s="277" t="s">
        <v>8563</v>
      </c>
      <c r="B10665" s="278">
        <v>1001.45</v>
      </c>
    </row>
    <row r="10666" spans="1:2" x14ac:dyDescent="0.25">
      <c r="A10666" s="277" t="s">
        <v>16723</v>
      </c>
      <c r="B10666" s="278">
        <v>976.7</v>
      </c>
    </row>
    <row r="10667" spans="1:2" x14ac:dyDescent="0.25">
      <c r="A10667" s="277" t="s">
        <v>3119</v>
      </c>
      <c r="B10667" s="278">
        <v>1348.12</v>
      </c>
    </row>
    <row r="10668" spans="1:2" x14ac:dyDescent="0.25">
      <c r="A10668" s="277" t="s">
        <v>16724</v>
      </c>
      <c r="B10668" s="278">
        <v>1320.77</v>
      </c>
    </row>
    <row r="10669" spans="1:2" x14ac:dyDescent="0.25">
      <c r="A10669" s="277" t="s">
        <v>3120</v>
      </c>
      <c r="B10669" s="278">
        <v>2258.52</v>
      </c>
    </row>
    <row r="10670" spans="1:2" x14ac:dyDescent="0.25">
      <c r="A10670" s="277" t="s">
        <v>16725</v>
      </c>
      <c r="B10670" s="278">
        <v>2226.02</v>
      </c>
    </row>
    <row r="10671" spans="1:2" x14ac:dyDescent="0.25">
      <c r="A10671" s="277" t="s">
        <v>3121</v>
      </c>
      <c r="B10671" s="278">
        <v>3369.83</v>
      </c>
    </row>
    <row r="10672" spans="1:2" x14ac:dyDescent="0.25">
      <c r="A10672" s="277" t="s">
        <v>16726</v>
      </c>
      <c r="B10672" s="278">
        <v>3333.78</v>
      </c>
    </row>
    <row r="10673" spans="1:2" x14ac:dyDescent="0.25">
      <c r="A10673" s="277" t="s">
        <v>8564</v>
      </c>
      <c r="B10673" s="278">
        <v>4794.8900000000003</v>
      </c>
    </row>
    <row r="10674" spans="1:2" x14ac:dyDescent="0.25">
      <c r="A10674" s="277" t="s">
        <v>16727</v>
      </c>
      <c r="B10674" s="278">
        <v>4756.16</v>
      </c>
    </row>
    <row r="10675" spans="1:2" x14ac:dyDescent="0.25">
      <c r="A10675" s="277" t="s">
        <v>3122</v>
      </c>
      <c r="B10675" s="278">
        <v>5532.34</v>
      </c>
    </row>
    <row r="10676" spans="1:2" x14ac:dyDescent="0.25">
      <c r="A10676" s="277" t="s">
        <v>16728</v>
      </c>
      <c r="B10676" s="278">
        <v>5491.22</v>
      </c>
    </row>
    <row r="10677" spans="1:2" x14ac:dyDescent="0.25">
      <c r="A10677" s="277" t="s">
        <v>3123</v>
      </c>
      <c r="B10677" s="278">
        <v>8516.64</v>
      </c>
    </row>
    <row r="10678" spans="1:2" x14ac:dyDescent="0.25">
      <c r="A10678" s="277" t="s">
        <v>16729</v>
      </c>
      <c r="B10678" s="278">
        <v>8470.1299999999992</v>
      </c>
    </row>
    <row r="10679" spans="1:2" x14ac:dyDescent="0.25">
      <c r="A10679" s="277" t="s">
        <v>8565</v>
      </c>
      <c r="B10679" s="278">
        <v>367.75</v>
      </c>
    </row>
    <row r="10680" spans="1:2" x14ac:dyDescent="0.25">
      <c r="A10680" s="277" t="s">
        <v>16730</v>
      </c>
      <c r="B10680" s="278">
        <v>362.23</v>
      </c>
    </row>
    <row r="10681" spans="1:2" x14ac:dyDescent="0.25">
      <c r="A10681" s="277" t="s">
        <v>8566</v>
      </c>
      <c r="B10681" s="278">
        <v>606.04999999999995</v>
      </c>
    </row>
    <row r="10682" spans="1:2" x14ac:dyDescent="0.25">
      <c r="A10682" s="277" t="s">
        <v>16731</v>
      </c>
      <c r="B10682" s="278">
        <v>594.80999999999995</v>
      </c>
    </row>
    <row r="10683" spans="1:2" x14ac:dyDescent="0.25">
      <c r="A10683" s="277" t="s">
        <v>8567</v>
      </c>
      <c r="B10683" s="278">
        <v>720.24</v>
      </c>
    </row>
    <row r="10684" spans="1:2" x14ac:dyDescent="0.25">
      <c r="A10684" s="277" t="s">
        <v>16732</v>
      </c>
      <c r="B10684" s="278">
        <v>703.49</v>
      </c>
    </row>
    <row r="10685" spans="1:2" x14ac:dyDescent="0.25">
      <c r="A10685" s="277" t="s">
        <v>8568</v>
      </c>
      <c r="B10685" s="278">
        <v>842.68</v>
      </c>
    </row>
    <row r="10686" spans="1:2" x14ac:dyDescent="0.25">
      <c r="A10686" s="277" t="s">
        <v>16733</v>
      </c>
      <c r="B10686" s="278">
        <v>820.62</v>
      </c>
    </row>
    <row r="10687" spans="1:2" x14ac:dyDescent="0.25">
      <c r="A10687" s="277" t="s">
        <v>8569</v>
      </c>
      <c r="B10687" s="278">
        <v>1099.6500000000001</v>
      </c>
    </row>
    <row r="10688" spans="1:2" x14ac:dyDescent="0.25">
      <c r="A10688" s="277" t="s">
        <v>16734</v>
      </c>
      <c r="B10688" s="278">
        <v>1076.57</v>
      </c>
    </row>
    <row r="10689" spans="1:2" x14ac:dyDescent="0.25">
      <c r="A10689" s="277" t="s">
        <v>8570</v>
      </c>
      <c r="B10689" s="278">
        <v>1118.25</v>
      </c>
    </row>
    <row r="10690" spans="1:2" x14ac:dyDescent="0.25">
      <c r="A10690" s="277" t="s">
        <v>16735</v>
      </c>
      <c r="B10690" s="278">
        <v>1094.29</v>
      </c>
    </row>
    <row r="10691" spans="1:2" x14ac:dyDescent="0.25">
      <c r="A10691" s="277" t="s">
        <v>8571</v>
      </c>
      <c r="B10691" s="278">
        <v>1138.45</v>
      </c>
    </row>
    <row r="10692" spans="1:2" x14ac:dyDescent="0.25">
      <c r="A10692" s="277" t="s">
        <v>16736</v>
      </c>
      <c r="B10692" s="278">
        <v>1113.7</v>
      </c>
    </row>
    <row r="10693" spans="1:2" x14ac:dyDescent="0.25">
      <c r="A10693" s="277" t="s">
        <v>8572</v>
      </c>
      <c r="B10693" s="278">
        <v>1849.12</v>
      </c>
    </row>
    <row r="10694" spans="1:2" x14ac:dyDescent="0.25">
      <c r="A10694" s="277" t="s">
        <v>16737</v>
      </c>
      <c r="B10694" s="278">
        <v>1821.77</v>
      </c>
    </row>
    <row r="10695" spans="1:2" x14ac:dyDescent="0.25">
      <c r="A10695" s="277" t="s">
        <v>8573</v>
      </c>
      <c r="B10695" s="278">
        <v>3342.2</v>
      </c>
    </row>
    <row r="10696" spans="1:2" x14ac:dyDescent="0.25">
      <c r="A10696" s="277" t="s">
        <v>16738</v>
      </c>
      <c r="B10696" s="278">
        <v>3309.7</v>
      </c>
    </row>
    <row r="10697" spans="1:2" x14ac:dyDescent="0.25">
      <c r="A10697" s="277" t="s">
        <v>8574</v>
      </c>
      <c r="B10697" s="278">
        <v>3961.49</v>
      </c>
    </row>
    <row r="10698" spans="1:2" x14ac:dyDescent="0.25">
      <c r="A10698" s="277" t="s">
        <v>16739</v>
      </c>
      <c r="B10698" s="278">
        <v>3925.44</v>
      </c>
    </row>
    <row r="10699" spans="1:2" x14ac:dyDescent="0.25">
      <c r="A10699" s="277" t="s">
        <v>8575</v>
      </c>
      <c r="B10699" s="278">
        <v>5735.26</v>
      </c>
    </row>
    <row r="10700" spans="1:2" x14ac:dyDescent="0.25">
      <c r="A10700" s="277" t="s">
        <v>16740</v>
      </c>
      <c r="B10700" s="278">
        <v>5696.53</v>
      </c>
    </row>
    <row r="10701" spans="1:2" x14ac:dyDescent="0.25">
      <c r="A10701" s="277" t="s">
        <v>8576</v>
      </c>
      <c r="B10701" s="278">
        <v>6616.28</v>
      </c>
    </row>
    <row r="10702" spans="1:2" x14ac:dyDescent="0.25">
      <c r="A10702" s="277" t="s">
        <v>16741</v>
      </c>
      <c r="B10702" s="278">
        <v>6575.16</v>
      </c>
    </row>
    <row r="10703" spans="1:2" x14ac:dyDescent="0.25">
      <c r="A10703" s="277" t="s">
        <v>8577</v>
      </c>
      <c r="B10703" s="278">
        <v>7807.64</v>
      </c>
    </row>
    <row r="10704" spans="1:2" x14ac:dyDescent="0.25">
      <c r="A10704" s="277" t="s">
        <v>16742</v>
      </c>
      <c r="B10704" s="278">
        <v>7761.13</v>
      </c>
    </row>
    <row r="10705" spans="1:2" x14ac:dyDescent="0.25">
      <c r="A10705" s="277" t="s">
        <v>3124</v>
      </c>
      <c r="B10705" s="278">
        <v>1510.78</v>
      </c>
    </row>
    <row r="10706" spans="1:2" x14ac:dyDescent="0.25">
      <c r="A10706" s="277" t="s">
        <v>16743</v>
      </c>
      <c r="B10706" s="278">
        <v>1382.39</v>
      </c>
    </row>
    <row r="10707" spans="1:2" x14ac:dyDescent="0.25">
      <c r="A10707" s="277" t="s">
        <v>3125</v>
      </c>
      <c r="B10707" s="278">
        <v>239.4</v>
      </c>
    </row>
    <row r="10708" spans="1:2" x14ac:dyDescent="0.25">
      <c r="A10708" s="277" t="s">
        <v>16744</v>
      </c>
      <c r="B10708" s="278">
        <v>220.46</v>
      </c>
    </row>
    <row r="10709" spans="1:2" x14ac:dyDescent="0.25">
      <c r="A10709" s="277" t="s">
        <v>3126</v>
      </c>
      <c r="B10709" s="278">
        <v>24.04</v>
      </c>
    </row>
    <row r="10710" spans="1:2" x14ac:dyDescent="0.25">
      <c r="A10710" s="277" t="s">
        <v>16745</v>
      </c>
      <c r="B10710" s="278">
        <v>21.97</v>
      </c>
    </row>
    <row r="10711" spans="1:2" x14ac:dyDescent="0.25">
      <c r="A10711" s="277" t="s">
        <v>3127</v>
      </c>
      <c r="B10711" s="278">
        <v>31.52</v>
      </c>
    </row>
    <row r="10712" spans="1:2" x14ac:dyDescent="0.25">
      <c r="A10712" s="277" t="s">
        <v>16746</v>
      </c>
      <c r="B10712" s="278">
        <v>29.26</v>
      </c>
    </row>
    <row r="10713" spans="1:2" x14ac:dyDescent="0.25">
      <c r="A10713" s="277" t="s">
        <v>3131</v>
      </c>
      <c r="B10713" s="278">
        <v>1881.48</v>
      </c>
    </row>
    <row r="10714" spans="1:2" x14ac:dyDescent="0.25">
      <c r="A10714" s="277" t="s">
        <v>16747</v>
      </c>
      <c r="B10714" s="278">
        <v>1753.7</v>
      </c>
    </row>
    <row r="10715" spans="1:2" x14ac:dyDescent="0.25">
      <c r="A10715" s="277" t="s">
        <v>8578</v>
      </c>
      <c r="B10715" s="278">
        <v>1901.48</v>
      </c>
    </row>
    <row r="10716" spans="1:2" x14ac:dyDescent="0.25">
      <c r="A10716" s="277" t="s">
        <v>16748</v>
      </c>
      <c r="B10716" s="278">
        <v>1773.7</v>
      </c>
    </row>
    <row r="10717" spans="1:2" x14ac:dyDescent="0.25">
      <c r="A10717" s="277" t="s">
        <v>8579</v>
      </c>
      <c r="B10717" s="278">
        <v>1909.91</v>
      </c>
    </row>
    <row r="10718" spans="1:2" x14ac:dyDescent="0.25">
      <c r="A10718" s="277" t="s">
        <v>16749</v>
      </c>
      <c r="B10718" s="278">
        <v>1782.13</v>
      </c>
    </row>
    <row r="10719" spans="1:2" x14ac:dyDescent="0.25">
      <c r="A10719" s="277" t="s">
        <v>8580</v>
      </c>
      <c r="B10719" s="278">
        <v>139.41</v>
      </c>
    </row>
    <row r="10720" spans="1:2" x14ac:dyDescent="0.25">
      <c r="A10720" s="277" t="s">
        <v>16750</v>
      </c>
      <c r="B10720" s="278">
        <v>127.45</v>
      </c>
    </row>
    <row r="10721" spans="1:2" x14ac:dyDescent="0.25">
      <c r="A10721" s="277" t="s">
        <v>8581</v>
      </c>
      <c r="B10721" s="278">
        <v>166.3</v>
      </c>
    </row>
    <row r="10722" spans="1:2" x14ac:dyDescent="0.25">
      <c r="A10722" s="277" t="s">
        <v>16751</v>
      </c>
      <c r="B10722" s="278">
        <v>155.24</v>
      </c>
    </row>
    <row r="10723" spans="1:2" x14ac:dyDescent="0.25">
      <c r="A10723" s="277" t="s">
        <v>8582</v>
      </c>
      <c r="B10723" s="278">
        <v>159.05000000000001</v>
      </c>
    </row>
    <row r="10724" spans="1:2" x14ac:dyDescent="0.25">
      <c r="A10724" s="277" t="s">
        <v>16752</v>
      </c>
      <c r="B10724" s="278">
        <v>145.88</v>
      </c>
    </row>
    <row r="10725" spans="1:2" x14ac:dyDescent="0.25">
      <c r="A10725" s="277" t="s">
        <v>8583</v>
      </c>
      <c r="B10725" s="278">
        <v>195.29</v>
      </c>
    </row>
    <row r="10726" spans="1:2" x14ac:dyDescent="0.25">
      <c r="A10726" s="277" t="s">
        <v>16753</v>
      </c>
      <c r="B10726" s="278">
        <v>182.45</v>
      </c>
    </row>
    <row r="10727" spans="1:2" x14ac:dyDescent="0.25">
      <c r="A10727" s="277" t="s">
        <v>8584</v>
      </c>
      <c r="B10727" s="278">
        <v>187.27</v>
      </c>
    </row>
    <row r="10728" spans="1:2" x14ac:dyDescent="0.25">
      <c r="A10728" s="277" t="s">
        <v>16754</v>
      </c>
      <c r="B10728" s="278">
        <v>171.93</v>
      </c>
    </row>
    <row r="10729" spans="1:2" x14ac:dyDescent="0.25">
      <c r="A10729" s="277" t="s">
        <v>8585</v>
      </c>
      <c r="B10729" s="278">
        <v>217.28</v>
      </c>
    </row>
    <row r="10730" spans="1:2" x14ac:dyDescent="0.25">
      <c r="A10730" s="277" t="s">
        <v>16755</v>
      </c>
      <c r="B10730" s="278">
        <v>202.93</v>
      </c>
    </row>
    <row r="10731" spans="1:2" x14ac:dyDescent="0.25">
      <c r="A10731" s="277" t="s">
        <v>8586</v>
      </c>
      <c r="B10731" s="278">
        <v>559.42999999999995</v>
      </c>
    </row>
    <row r="10732" spans="1:2" x14ac:dyDescent="0.25">
      <c r="A10732" s="277" t="s">
        <v>16756</v>
      </c>
      <c r="B10732" s="278">
        <v>502.92</v>
      </c>
    </row>
    <row r="10733" spans="1:2" x14ac:dyDescent="0.25">
      <c r="A10733" s="277" t="s">
        <v>8587</v>
      </c>
      <c r="B10733" s="278">
        <v>213.91</v>
      </c>
    </row>
    <row r="10734" spans="1:2" x14ac:dyDescent="0.25">
      <c r="A10734" s="277" t="s">
        <v>16757</v>
      </c>
      <c r="B10734" s="278">
        <v>199.25</v>
      </c>
    </row>
    <row r="10735" spans="1:2" x14ac:dyDescent="0.25">
      <c r="A10735" s="277" t="s">
        <v>8588</v>
      </c>
      <c r="B10735" s="278">
        <v>560.28</v>
      </c>
    </row>
    <row r="10736" spans="1:2" x14ac:dyDescent="0.25">
      <c r="A10736" s="277" t="s">
        <v>16758</v>
      </c>
      <c r="B10736" s="278">
        <v>503.46</v>
      </c>
    </row>
    <row r="10737" spans="1:2" x14ac:dyDescent="0.25">
      <c r="A10737" s="277" t="s">
        <v>8589</v>
      </c>
      <c r="B10737" s="278">
        <v>245.21</v>
      </c>
    </row>
    <row r="10738" spans="1:2" x14ac:dyDescent="0.25">
      <c r="A10738" s="277" t="s">
        <v>16759</v>
      </c>
      <c r="B10738" s="278">
        <v>228.46</v>
      </c>
    </row>
    <row r="10739" spans="1:2" x14ac:dyDescent="0.25">
      <c r="A10739" s="277" t="s">
        <v>8590</v>
      </c>
      <c r="B10739" s="278">
        <v>597.86</v>
      </c>
    </row>
    <row r="10740" spans="1:2" x14ac:dyDescent="0.25">
      <c r="A10740" s="277" t="s">
        <v>16760</v>
      </c>
      <c r="B10740" s="278">
        <v>538.92999999999995</v>
      </c>
    </row>
    <row r="10741" spans="1:2" x14ac:dyDescent="0.25">
      <c r="A10741" s="277" t="s">
        <v>3128</v>
      </c>
      <c r="B10741" s="278">
        <v>1943</v>
      </c>
    </row>
    <row r="10742" spans="1:2" x14ac:dyDescent="0.25">
      <c r="A10742" s="277" t="s">
        <v>16761</v>
      </c>
      <c r="B10742" s="278">
        <v>1811.03</v>
      </c>
    </row>
    <row r="10743" spans="1:2" x14ac:dyDescent="0.25">
      <c r="A10743" s="277" t="s">
        <v>8591</v>
      </c>
      <c r="B10743" s="278">
        <v>1963</v>
      </c>
    </row>
    <row r="10744" spans="1:2" x14ac:dyDescent="0.25">
      <c r="A10744" s="277" t="s">
        <v>16762</v>
      </c>
      <c r="B10744" s="278">
        <v>1831.03</v>
      </c>
    </row>
    <row r="10745" spans="1:2" x14ac:dyDescent="0.25">
      <c r="A10745" s="277" t="s">
        <v>8592</v>
      </c>
      <c r="B10745" s="278">
        <v>1971.43</v>
      </c>
    </row>
    <row r="10746" spans="1:2" x14ac:dyDescent="0.25">
      <c r="A10746" s="277" t="s">
        <v>16763</v>
      </c>
      <c r="B10746" s="278">
        <v>1839.46</v>
      </c>
    </row>
    <row r="10747" spans="1:2" x14ac:dyDescent="0.25">
      <c r="A10747" s="277" t="s">
        <v>3129</v>
      </c>
      <c r="B10747" s="278">
        <v>1997.06</v>
      </c>
    </row>
    <row r="10748" spans="1:2" x14ac:dyDescent="0.25">
      <c r="A10748" s="277" t="s">
        <v>16764</v>
      </c>
      <c r="B10748" s="278">
        <v>1863.5</v>
      </c>
    </row>
    <row r="10749" spans="1:2" x14ac:dyDescent="0.25">
      <c r="A10749" s="277" t="s">
        <v>8593</v>
      </c>
      <c r="B10749" s="278">
        <v>1971.19</v>
      </c>
    </row>
    <row r="10750" spans="1:2" x14ac:dyDescent="0.25">
      <c r="A10750" s="277" t="s">
        <v>16765</v>
      </c>
      <c r="B10750" s="278">
        <v>1843.75</v>
      </c>
    </row>
    <row r="10751" spans="1:2" x14ac:dyDescent="0.25">
      <c r="A10751" s="277" t="s">
        <v>8594</v>
      </c>
      <c r="B10751" s="278">
        <v>1981.86</v>
      </c>
    </row>
    <row r="10752" spans="1:2" x14ac:dyDescent="0.25">
      <c r="A10752" s="277" t="s">
        <v>16766</v>
      </c>
      <c r="B10752" s="278">
        <v>1854.43</v>
      </c>
    </row>
    <row r="10753" spans="1:2" x14ac:dyDescent="0.25">
      <c r="A10753" s="277" t="s">
        <v>3130</v>
      </c>
      <c r="B10753" s="278">
        <v>1600.75</v>
      </c>
    </row>
    <row r="10754" spans="1:2" x14ac:dyDescent="0.25">
      <c r="A10754" s="277" t="s">
        <v>16767</v>
      </c>
      <c r="B10754" s="278">
        <v>1499.62</v>
      </c>
    </row>
    <row r="10755" spans="1:2" x14ac:dyDescent="0.25">
      <c r="A10755" s="277" t="s">
        <v>8595</v>
      </c>
      <c r="B10755" s="278">
        <v>1620.75</v>
      </c>
    </row>
    <row r="10756" spans="1:2" x14ac:dyDescent="0.25">
      <c r="A10756" s="277" t="s">
        <v>16768</v>
      </c>
      <c r="B10756" s="278">
        <v>1519.62</v>
      </c>
    </row>
    <row r="10757" spans="1:2" x14ac:dyDescent="0.25">
      <c r="A10757" s="277" t="s">
        <v>8596</v>
      </c>
      <c r="B10757" s="278">
        <v>1629.18</v>
      </c>
    </row>
    <row r="10758" spans="1:2" x14ac:dyDescent="0.25">
      <c r="A10758" s="277" t="s">
        <v>16769</v>
      </c>
      <c r="B10758" s="278">
        <v>1528.05</v>
      </c>
    </row>
    <row r="10759" spans="1:2" x14ac:dyDescent="0.25">
      <c r="A10759" s="277" t="s">
        <v>3132</v>
      </c>
      <c r="B10759" s="278">
        <v>4.16</v>
      </c>
    </row>
    <row r="10760" spans="1:2" x14ac:dyDescent="0.25">
      <c r="A10760" s="277" t="s">
        <v>16770</v>
      </c>
      <c r="B10760" s="278">
        <v>4.16</v>
      </c>
    </row>
    <row r="10761" spans="1:2" x14ac:dyDescent="0.25">
      <c r="A10761" s="277" t="s">
        <v>3133</v>
      </c>
      <c r="B10761" s="278">
        <v>4.78</v>
      </c>
    </row>
    <row r="10762" spans="1:2" x14ac:dyDescent="0.25">
      <c r="A10762" s="277" t="s">
        <v>16771</v>
      </c>
      <c r="B10762" s="278">
        <v>4.78</v>
      </c>
    </row>
    <row r="10763" spans="1:2" x14ac:dyDescent="0.25">
      <c r="A10763" s="277" t="s">
        <v>3134</v>
      </c>
      <c r="B10763" s="278">
        <v>4.03</v>
      </c>
    </row>
    <row r="10764" spans="1:2" x14ac:dyDescent="0.25">
      <c r="A10764" s="277" t="s">
        <v>16772</v>
      </c>
      <c r="B10764" s="278">
        <v>4.03</v>
      </c>
    </row>
    <row r="10765" spans="1:2" x14ac:dyDescent="0.25">
      <c r="A10765" s="277" t="s">
        <v>8597</v>
      </c>
      <c r="B10765" s="278">
        <v>2527.9</v>
      </c>
    </row>
    <row r="10766" spans="1:2" x14ac:dyDescent="0.25">
      <c r="A10766" s="277" t="s">
        <v>16773</v>
      </c>
      <c r="B10766" s="278">
        <v>2497.7800000000002</v>
      </c>
    </row>
    <row r="10767" spans="1:2" x14ac:dyDescent="0.25">
      <c r="A10767" s="277" t="s">
        <v>3135</v>
      </c>
      <c r="B10767" s="278">
        <v>2280.08</v>
      </c>
    </row>
    <row r="10768" spans="1:2" x14ac:dyDescent="0.25">
      <c r="A10768" s="277" t="s">
        <v>16774</v>
      </c>
      <c r="B10768" s="278">
        <v>2249.96</v>
      </c>
    </row>
    <row r="10769" spans="1:2" x14ac:dyDescent="0.25">
      <c r="A10769" s="277" t="s">
        <v>8598</v>
      </c>
      <c r="B10769" s="278">
        <v>12.06</v>
      </c>
    </row>
    <row r="10770" spans="1:2" x14ac:dyDescent="0.25">
      <c r="A10770" s="277" t="s">
        <v>16775</v>
      </c>
      <c r="B10770" s="278">
        <v>10.68</v>
      </c>
    </row>
    <row r="10771" spans="1:2" x14ac:dyDescent="0.25">
      <c r="A10771" s="277" t="s">
        <v>8599</v>
      </c>
      <c r="B10771" s="278">
        <v>23</v>
      </c>
    </row>
    <row r="10772" spans="1:2" x14ac:dyDescent="0.25">
      <c r="A10772" s="277" t="s">
        <v>16776</v>
      </c>
      <c r="B10772" s="278">
        <v>20.25</v>
      </c>
    </row>
    <row r="10773" spans="1:2" x14ac:dyDescent="0.25">
      <c r="A10773" s="277" t="s">
        <v>8600</v>
      </c>
      <c r="B10773" s="278">
        <v>54.25</v>
      </c>
    </row>
    <row r="10774" spans="1:2" x14ac:dyDescent="0.25">
      <c r="A10774" s="277" t="s">
        <v>16777</v>
      </c>
      <c r="B10774" s="278">
        <v>53.25</v>
      </c>
    </row>
    <row r="10775" spans="1:2" x14ac:dyDescent="0.25">
      <c r="A10775" s="277" t="s">
        <v>3136</v>
      </c>
      <c r="B10775" s="278">
        <v>10.33</v>
      </c>
    </row>
    <row r="10776" spans="1:2" x14ac:dyDescent="0.25">
      <c r="A10776" s="277" t="s">
        <v>16778</v>
      </c>
      <c r="B10776" s="278">
        <v>9.67</v>
      </c>
    </row>
    <row r="10777" spans="1:2" x14ac:dyDescent="0.25">
      <c r="A10777" s="277" t="s">
        <v>3137</v>
      </c>
      <c r="B10777" s="278">
        <v>16735.09</v>
      </c>
    </row>
    <row r="10778" spans="1:2" x14ac:dyDescent="0.25">
      <c r="A10778" s="277" t="s">
        <v>16779</v>
      </c>
      <c r="B10778" s="278">
        <v>15391.96</v>
      </c>
    </row>
    <row r="10779" spans="1:2" x14ac:dyDescent="0.25">
      <c r="A10779" s="277" t="s">
        <v>3138</v>
      </c>
      <c r="B10779" s="278">
        <v>129.19</v>
      </c>
    </row>
    <row r="10780" spans="1:2" x14ac:dyDescent="0.25">
      <c r="A10780" s="277" t="s">
        <v>16780</v>
      </c>
      <c r="B10780" s="278">
        <v>120.98</v>
      </c>
    </row>
    <row r="10781" spans="1:2" x14ac:dyDescent="0.25">
      <c r="A10781" s="277" t="s">
        <v>3139</v>
      </c>
      <c r="B10781" s="278">
        <v>139.96</v>
      </c>
    </row>
    <row r="10782" spans="1:2" x14ac:dyDescent="0.25">
      <c r="A10782" s="277" t="s">
        <v>16781</v>
      </c>
      <c r="B10782" s="278">
        <v>131.06</v>
      </c>
    </row>
    <row r="10783" spans="1:2" x14ac:dyDescent="0.25">
      <c r="A10783" s="277" t="s">
        <v>3140</v>
      </c>
      <c r="B10783" s="278">
        <v>177.22</v>
      </c>
    </row>
    <row r="10784" spans="1:2" x14ac:dyDescent="0.25">
      <c r="A10784" s="277" t="s">
        <v>16782</v>
      </c>
      <c r="B10784" s="278">
        <v>165.96</v>
      </c>
    </row>
    <row r="10785" spans="1:2" x14ac:dyDescent="0.25">
      <c r="A10785" s="277" t="s">
        <v>3141</v>
      </c>
      <c r="B10785" s="278">
        <v>227.36</v>
      </c>
    </row>
    <row r="10786" spans="1:2" x14ac:dyDescent="0.25">
      <c r="A10786" s="277" t="s">
        <v>16783</v>
      </c>
      <c r="B10786" s="278">
        <v>212.91</v>
      </c>
    </row>
    <row r="10787" spans="1:2" x14ac:dyDescent="0.25">
      <c r="A10787" s="277" t="s">
        <v>8601</v>
      </c>
      <c r="B10787" s="278">
        <v>9.59</v>
      </c>
    </row>
    <row r="10788" spans="1:2" x14ac:dyDescent="0.25">
      <c r="A10788" s="277" t="s">
        <v>16784</v>
      </c>
      <c r="B10788" s="278">
        <v>9.0299999999999994</v>
      </c>
    </row>
    <row r="10789" spans="1:2" x14ac:dyDescent="0.25">
      <c r="A10789" s="277" t="s">
        <v>3142</v>
      </c>
      <c r="B10789" s="278">
        <v>7.43</v>
      </c>
    </row>
    <row r="10790" spans="1:2" x14ac:dyDescent="0.25">
      <c r="A10790" s="277" t="s">
        <v>16785</v>
      </c>
      <c r="B10790" s="278">
        <v>7.22</v>
      </c>
    </row>
    <row r="10791" spans="1:2" x14ac:dyDescent="0.25">
      <c r="A10791" s="277" t="s">
        <v>3143</v>
      </c>
      <c r="B10791" s="278">
        <v>10.47</v>
      </c>
    </row>
    <row r="10792" spans="1:2" x14ac:dyDescent="0.25">
      <c r="A10792" s="277" t="s">
        <v>16786</v>
      </c>
      <c r="B10792" s="278">
        <v>9.86</v>
      </c>
    </row>
    <row r="10793" spans="1:2" x14ac:dyDescent="0.25">
      <c r="A10793" s="277" t="s">
        <v>8602</v>
      </c>
      <c r="B10793" s="278">
        <v>16.239999999999998</v>
      </c>
    </row>
    <row r="10794" spans="1:2" x14ac:dyDescent="0.25">
      <c r="A10794" s="277" t="s">
        <v>16787</v>
      </c>
      <c r="B10794" s="278">
        <v>14.99</v>
      </c>
    </row>
    <row r="10795" spans="1:2" x14ac:dyDescent="0.25">
      <c r="A10795" s="277" t="s">
        <v>8603</v>
      </c>
      <c r="B10795" s="278">
        <v>520.97</v>
      </c>
    </row>
    <row r="10796" spans="1:2" x14ac:dyDescent="0.25">
      <c r="A10796" s="277" t="s">
        <v>16788</v>
      </c>
      <c r="B10796" s="278">
        <v>493.72</v>
      </c>
    </row>
    <row r="10797" spans="1:2" x14ac:dyDescent="0.25">
      <c r="A10797" s="277" t="s">
        <v>8604</v>
      </c>
      <c r="B10797" s="278">
        <v>273.32</v>
      </c>
    </row>
    <row r="10798" spans="1:2" x14ac:dyDescent="0.25">
      <c r="A10798" s="277" t="s">
        <v>16789</v>
      </c>
      <c r="B10798" s="278">
        <v>272.93</v>
      </c>
    </row>
    <row r="10799" spans="1:2" x14ac:dyDescent="0.25">
      <c r="A10799" s="277" t="s">
        <v>8605</v>
      </c>
      <c r="B10799" s="278">
        <v>250.13</v>
      </c>
    </row>
    <row r="10800" spans="1:2" x14ac:dyDescent="0.25">
      <c r="A10800" s="277" t="s">
        <v>16790</v>
      </c>
      <c r="B10800" s="278">
        <v>223.18</v>
      </c>
    </row>
    <row r="10801" spans="1:2" x14ac:dyDescent="0.25">
      <c r="A10801" s="277" t="s">
        <v>8606</v>
      </c>
      <c r="B10801" s="278">
        <v>15.74</v>
      </c>
    </row>
    <row r="10802" spans="1:2" x14ac:dyDescent="0.25">
      <c r="A10802" s="277" t="s">
        <v>16791</v>
      </c>
      <c r="B10802" s="278">
        <v>14.44</v>
      </c>
    </row>
    <row r="10803" spans="1:2" x14ac:dyDescent="0.25">
      <c r="A10803" s="277" t="s">
        <v>8607</v>
      </c>
      <c r="B10803" s="278">
        <v>11.44</v>
      </c>
    </row>
    <row r="10804" spans="1:2" x14ac:dyDescent="0.25">
      <c r="A10804" s="277" t="s">
        <v>16792</v>
      </c>
      <c r="B10804" s="278">
        <v>10.210000000000001</v>
      </c>
    </row>
    <row r="10805" spans="1:2" x14ac:dyDescent="0.25">
      <c r="A10805" s="277" t="s">
        <v>11568</v>
      </c>
      <c r="B10805" s="278">
        <v>4.2300000000000004</v>
      </c>
    </row>
    <row r="10806" spans="1:2" x14ac:dyDescent="0.25">
      <c r="A10806" s="277" t="s">
        <v>16793</v>
      </c>
      <c r="B10806" s="278">
        <v>4.2300000000000004</v>
      </c>
    </row>
    <row r="10807" spans="1:2" x14ac:dyDescent="0.25">
      <c r="A10807" s="277" t="s">
        <v>8608</v>
      </c>
      <c r="B10807" s="278">
        <v>3.61</v>
      </c>
    </row>
    <row r="10808" spans="1:2" x14ac:dyDescent="0.25">
      <c r="A10808" s="277" t="s">
        <v>16794</v>
      </c>
      <c r="B10808" s="278">
        <v>3.61</v>
      </c>
    </row>
    <row r="10809" spans="1:2" x14ac:dyDescent="0.25">
      <c r="A10809" s="277" t="s">
        <v>8609</v>
      </c>
      <c r="B10809" s="278">
        <v>13.76</v>
      </c>
    </row>
    <row r="10810" spans="1:2" x14ac:dyDescent="0.25">
      <c r="A10810" s="277" t="s">
        <v>16795</v>
      </c>
      <c r="B10810" s="278">
        <v>12</v>
      </c>
    </row>
    <row r="10811" spans="1:2" x14ac:dyDescent="0.25">
      <c r="A10811" s="277" t="s">
        <v>3144</v>
      </c>
      <c r="B10811" s="278">
        <v>11.79</v>
      </c>
    </row>
    <row r="10812" spans="1:2" x14ac:dyDescent="0.25">
      <c r="A10812" s="277" t="s">
        <v>16796</v>
      </c>
      <c r="B10812" s="278">
        <v>11.28</v>
      </c>
    </row>
    <row r="10813" spans="1:2" x14ac:dyDescent="0.25">
      <c r="A10813" s="277" t="s">
        <v>3147</v>
      </c>
      <c r="B10813" s="278">
        <v>101.01</v>
      </c>
    </row>
    <row r="10814" spans="1:2" x14ac:dyDescent="0.25">
      <c r="A10814" s="277" t="s">
        <v>16797</v>
      </c>
      <c r="B10814" s="278">
        <v>101.01</v>
      </c>
    </row>
    <row r="10815" spans="1:2" x14ac:dyDescent="0.25">
      <c r="A10815" s="277" t="s">
        <v>3148</v>
      </c>
      <c r="B10815" s="278">
        <v>395.91</v>
      </c>
    </row>
    <row r="10816" spans="1:2" x14ac:dyDescent="0.25">
      <c r="A10816" s="277" t="s">
        <v>16798</v>
      </c>
      <c r="B10816" s="278">
        <v>381.5</v>
      </c>
    </row>
    <row r="10817" spans="1:2" x14ac:dyDescent="0.25">
      <c r="A10817" s="277" t="s">
        <v>3149</v>
      </c>
      <c r="B10817" s="278">
        <v>107.83</v>
      </c>
    </row>
    <row r="10818" spans="1:2" x14ac:dyDescent="0.25">
      <c r="A10818" s="277" t="s">
        <v>16799</v>
      </c>
      <c r="B10818" s="278">
        <v>107.83</v>
      </c>
    </row>
    <row r="10819" spans="1:2" x14ac:dyDescent="0.25">
      <c r="A10819" s="277" t="s">
        <v>3150</v>
      </c>
      <c r="B10819" s="278">
        <v>402.73</v>
      </c>
    </row>
    <row r="10820" spans="1:2" x14ac:dyDescent="0.25">
      <c r="A10820" s="277" t="s">
        <v>16800</v>
      </c>
      <c r="B10820" s="278">
        <v>388.33</v>
      </c>
    </row>
    <row r="10821" spans="1:2" x14ac:dyDescent="0.25">
      <c r="A10821" s="277" t="s">
        <v>3151</v>
      </c>
      <c r="B10821" s="278">
        <v>121.48</v>
      </c>
    </row>
    <row r="10822" spans="1:2" x14ac:dyDescent="0.25">
      <c r="A10822" s="277" t="s">
        <v>16801</v>
      </c>
      <c r="B10822" s="278">
        <v>121.48</v>
      </c>
    </row>
    <row r="10823" spans="1:2" x14ac:dyDescent="0.25">
      <c r="A10823" s="277" t="s">
        <v>3152</v>
      </c>
      <c r="B10823" s="278">
        <v>416.38</v>
      </c>
    </row>
    <row r="10824" spans="1:2" x14ac:dyDescent="0.25">
      <c r="A10824" s="277" t="s">
        <v>16802</v>
      </c>
      <c r="B10824" s="278">
        <v>401.98</v>
      </c>
    </row>
    <row r="10825" spans="1:2" x14ac:dyDescent="0.25">
      <c r="A10825" s="277" t="s">
        <v>3153</v>
      </c>
      <c r="B10825" s="278">
        <v>141.96</v>
      </c>
    </row>
    <row r="10826" spans="1:2" x14ac:dyDescent="0.25">
      <c r="A10826" s="277" t="s">
        <v>16803</v>
      </c>
      <c r="B10826" s="278">
        <v>141.96</v>
      </c>
    </row>
    <row r="10827" spans="1:2" x14ac:dyDescent="0.25">
      <c r="A10827" s="277" t="s">
        <v>3154</v>
      </c>
      <c r="B10827" s="278">
        <v>180.18</v>
      </c>
    </row>
    <row r="10828" spans="1:2" x14ac:dyDescent="0.25">
      <c r="A10828" s="277" t="s">
        <v>16804</v>
      </c>
      <c r="B10828" s="278">
        <v>180.18</v>
      </c>
    </row>
    <row r="10829" spans="1:2" x14ac:dyDescent="0.25">
      <c r="A10829" s="277" t="s">
        <v>3155</v>
      </c>
      <c r="B10829" s="278">
        <v>88.72</v>
      </c>
    </row>
    <row r="10830" spans="1:2" x14ac:dyDescent="0.25">
      <c r="A10830" s="277" t="s">
        <v>16805</v>
      </c>
      <c r="B10830" s="278">
        <v>88.72</v>
      </c>
    </row>
    <row r="10831" spans="1:2" x14ac:dyDescent="0.25">
      <c r="A10831" s="277" t="s">
        <v>3156</v>
      </c>
      <c r="B10831" s="278">
        <v>202.02</v>
      </c>
    </row>
    <row r="10832" spans="1:2" x14ac:dyDescent="0.25">
      <c r="A10832" s="277" t="s">
        <v>16806</v>
      </c>
      <c r="B10832" s="278">
        <v>202.02</v>
      </c>
    </row>
    <row r="10833" spans="1:2" x14ac:dyDescent="0.25">
      <c r="A10833" s="277" t="s">
        <v>3157</v>
      </c>
      <c r="B10833" s="278">
        <v>189.73</v>
      </c>
    </row>
    <row r="10834" spans="1:2" x14ac:dyDescent="0.25">
      <c r="A10834" s="277" t="s">
        <v>16807</v>
      </c>
      <c r="B10834" s="278">
        <v>189.73</v>
      </c>
    </row>
    <row r="10835" spans="1:2" x14ac:dyDescent="0.25">
      <c r="A10835" s="277" t="s">
        <v>3158</v>
      </c>
      <c r="B10835" s="278">
        <v>74.680000000000007</v>
      </c>
    </row>
    <row r="10836" spans="1:2" x14ac:dyDescent="0.25">
      <c r="A10836" s="277" t="s">
        <v>16808</v>
      </c>
      <c r="B10836" s="278">
        <v>74.680000000000007</v>
      </c>
    </row>
    <row r="10837" spans="1:2" x14ac:dyDescent="0.25">
      <c r="A10837" s="277" t="s">
        <v>8610</v>
      </c>
      <c r="B10837" s="278">
        <v>22.92</v>
      </c>
    </row>
    <row r="10838" spans="1:2" x14ac:dyDescent="0.25">
      <c r="A10838" s="277" t="s">
        <v>16809</v>
      </c>
      <c r="B10838" s="278">
        <v>20.55</v>
      </c>
    </row>
    <row r="10839" spans="1:2" x14ac:dyDescent="0.25">
      <c r="A10839" s="277" t="s">
        <v>8611</v>
      </c>
      <c r="B10839" s="278">
        <v>25.2</v>
      </c>
    </row>
    <row r="10840" spans="1:2" x14ac:dyDescent="0.25">
      <c r="A10840" s="277" t="s">
        <v>16810</v>
      </c>
      <c r="B10840" s="278">
        <v>22.83</v>
      </c>
    </row>
    <row r="10841" spans="1:2" x14ac:dyDescent="0.25">
      <c r="A10841" s="277" t="s">
        <v>8612</v>
      </c>
      <c r="B10841" s="278">
        <v>27.38</v>
      </c>
    </row>
    <row r="10842" spans="1:2" x14ac:dyDescent="0.25">
      <c r="A10842" s="277" t="s">
        <v>16811</v>
      </c>
      <c r="B10842" s="278">
        <v>25.01</v>
      </c>
    </row>
    <row r="10843" spans="1:2" x14ac:dyDescent="0.25">
      <c r="A10843" s="277" t="s">
        <v>8613</v>
      </c>
      <c r="B10843" s="278">
        <v>31.32</v>
      </c>
    </row>
    <row r="10844" spans="1:2" x14ac:dyDescent="0.25">
      <c r="A10844" s="277" t="s">
        <v>16812</v>
      </c>
      <c r="B10844" s="278">
        <v>28.95</v>
      </c>
    </row>
    <row r="10845" spans="1:2" x14ac:dyDescent="0.25">
      <c r="A10845" s="277" t="s">
        <v>3159</v>
      </c>
      <c r="B10845" s="278">
        <v>54.8</v>
      </c>
    </row>
    <row r="10846" spans="1:2" x14ac:dyDescent="0.25">
      <c r="A10846" s="277" t="s">
        <v>16813</v>
      </c>
      <c r="B10846" s="278">
        <v>52.21</v>
      </c>
    </row>
    <row r="10847" spans="1:2" x14ac:dyDescent="0.25">
      <c r="A10847" s="277" t="s">
        <v>8614</v>
      </c>
      <c r="B10847" s="278">
        <v>567.87</v>
      </c>
    </row>
    <row r="10848" spans="1:2" x14ac:dyDescent="0.25">
      <c r="A10848" s="277" t="s">
        <v>16814</v>
      </c>
      <c r="B10848" s="278">
        <v>567.87</v>
      </c>
    </row>
    <row r="10849" spans="1:2" x14ac:dyDescent="0.25">
      <c r="A10849" s="277" t="s">
        <v>8615</v>
      </c>
      <c r="B10849" s="278">
        <v>603.87</v>
      </c>
    </row>
    <row r="10850" spans="1:2" x14ac:dyDescent="0.25">
      <c r="A10850" s="277" t="s">
        <v>16815</v>
      </c>
      <c r="B10850" s="278">
        <v>603.87</v>
      </c>
    </row>
    <row r="10851" spans="1:2" x14ac:dyDescent="0.25">
      <c r="A10851" s="277" t="s">
        <v>8616</v>
      </c>
      <c r="B10851" s="278">
        <v>669.87</v>
      </c>
    </row>
    <row r="10852" spans="1:2" x14ac:dyDescent="0.25">
      <c r="A10852" s="277" t="s">
        <v>16816</v>
      </c>
      <c r="B10852" s="278">
        <v>669.87</v>
      </c>
    </row>
    <row r="10853" spans="1:2" x14ac:dyDescent="0.25">
      <c r="A10853" s="277" t="s">
        <v>3160</v>
      </c>
      <c r="B10853" s="278">
        <v>35.590000000000003</v>
      </c>
    </row>
    <row r="10854" spans="1:2" x14ac:dyDescent="0.25">
      <c r="A10854" s="277" t="s">
        <v>16817</v>
      </c>
      <c r="B10854" s="278">
        <v>32.24</v>
      </c>
    </row>
    <row r="10855" spans="1:2" x14ac:dyDescent="0.25">
      <c r="A10855" s="277" t="s">
        <v>3161</v>
      </c>
      <c r="B10855" s="278">
        <v>20.18</v>
      </c>
    </row>
    <row r="10856" spans="1:2" x14ac:dyDescent="0.25">
      <c r="A10856" s="277" t="s">
        <v>16818</v>
      </c>
      <c r="B10856" s="278">
        <v>18.420000000000002</v>
      </c>
    </row>
    <row r="10857" spans="1:2" x14ac:dyDescent="0.25">
      <c r="A10857" s="277" t="s">
        <v>3162</v>
      </c>
      <c r="B10857" s="278">
        <v>77.31</v>
      </c>
    </row>
    <row r="10858" spans="1:2" x14ac:dyDescent="0.25">
      <c r="A10858" s="277" t="s">
        <v>16819</v>
      </c>
      <c r="B10858" s="278">
        <v>71.81</v>
      </c>
    </row>
    <row r="10859" spans="1:2" x14ac:dyDescent="0.25">
      <c r="A10859" s="277" t="s">
        <v>3163</v>
      </c>
      <c r="B10859" s="278">
        <v>130.75</v>
      </c>
    </row>
    <row r="10860" spans="1:2" x14ac:dyDescent="0.25">
      <c r="A10860" s="277" t="s">
        <v>16820</v>
      </c>
      <c r="B10860" s="278">
        <v>121.97</v>
      </c>
    </row>
    <row r="10861" spans="1:2" x14ac:dyDescent="0.25">
      <c r="A10861" s="277" t="s">
        <v>3164</v>
      </c>
      <c r="B10861" s="278">
        <v>59.47</v>
      </c>
    </row>
    <row r="10862" spans="1:2" x14ac:dyDescent="0.25">
      <c r="A10862" s="277" t="s">
        <v>16821</v>
      </c>
      <c r="B10862" s="278">
        <v>55.23</v>
      </c>
    </row>
    <row r="10863" spans="1:2" x14ac:dyDescent="0.25">
      <c r="A10863" s="277" t="s">
        <v>3165</v>
      </c>
      <c r="B10863" s="278">
        <v>100.57</v>
      </c>
    </row>
    <row r="10864" spans="1:2" x14ac:dyDescent="0.25">
      <c r="A10864" s="277" t="s">
        <v>16822</v>
      </c>
      <c r="B10864" s="278">
        <v>93.82</v>
      </c>
    </row>
    <row r="10865" spans="1:2" x14ac:dyDescent="0.25">
      <c r="A10865" s="277" t="s">
        <v>3166</v>
      </c>
      <c r="B10865" s="278">
        <v>50.55</v>
      </c>
    </row>
    <row r="10866" spans="1:2" x14ac:dyDescent="0.25">
      <c r="A10866" s="277" t="s">
        <v>16823</v>
      </c>
      <c r="B10866" s="278">
        <v>46.95</v>
      </c>
    </row>
    <row r="10867" spans="1:2" x14ac:dyDescent="0.25">
      <c r="A10867" s="277" t="s">
        <v>3167</v>
      </c>
      <c r="B10867" s="278">
        <v>85.49</v>
      </c>
    </row>
    <row r="10868" spans="1:2" x14ac:dyDescent="0.25">
      <c r="A10868" s="277" t="s">
        <v>16824</v>
      </c>
      <c r="B10868" s="278">
        <v>79.75</v>
      </c>
    </row>
    <row r="10869" spans="1:2" x14ac:dyDescent="0.25">
      <c r="A10869" s="277" t="s">
        <v>3168</v>
      </c>
      <c r="B10869" s="278">
        <v>21.89</v>
      </c>
    </row>
    <row r="10870" spans="1:2" x14ac:dyDescent="0.25">
      <c r="A10870" s="277" t="s">
        <v>16825</v>
      </c>
      <c r="B10870" s="278">
        <v>18.97</v>
      </c>
    </row>
    <row r="10871" spans="1:2" x14ac:dyDescent="0.25">
      <c r="A10871" s="277" t="s">
        <v>3169</v>
      </c>
      <c r="B10871" s="278">
        <v>31.65</v>
      </c>
    </row>
    <row r="10872" spans="1:2" x14ac:dyDescent="0.25">
      <c r="A10872" s="277" t="s">
        <v>16826</v>
      </c>
      <c r="B10872" s="278">
        <v>30.65</v>
      </c>
    </row>
    <row r="10873" spans="1:2" x14ac:dyDescent="0.25">
      <c r="A10873" s="277" t="s">
        <v>3170</v>
      </c>
      <c r="B10873" s="278">
        <v>4.4800000000000004</v>
      </c>
    </row>
    <row r="10874" spans="1:2" x14ac:dyDescent="0.25">
      <c r="A10874" s="277" t="s">
        <v>16827</v>
      </c>
      <c r="B10874" s="278">
        <v>4.4800000000000004</v>
      </c>
    </row>
    <row r="10875" spans="1:2" x14ac:dyDescent="0.25">
      <c r="A10875" s="277" t="s">
        <v>3171</v>
      </c>
      <c r="B10875" s="278">
        <v>3.55</v>
      </c>
    </row>
    <row r="10876" spans="1:2" x14ac:dyDescent="0.25">
      <c r="A10876" s="277" t="s">
        <v>16828</v>
      </c>
      <c r="B10876" s="278">
        <v>3.55</v>
      </c>
    </row>
    <row r="10877" spans="1:2" x14ac:dyDescent="0.25">
      <c r="A10877" s="277" t="s">
        <v>3172</v>
      </c>
      <c r="B10877" s="278">
        <v>3.86</v>
      </c>
    </row>
    <row r="10878" spans="1:2" x14ac:dyDescent="0.25">
      <c r="A10878" s="277" t="s">
        <v>16829</v>
      </c>
      <c r="B10878" s="278">
        <v>3.86</v>
      </c>
    </row>
    <row r="10879" spans="1:2" x14ac:dyDescent="0.25">
      <c r="A10879" s="277" t="s">
        <v>3173</v>
      </c>
      <c r="B10879" s="278">
        <v>3.47</v>
      </c>
    </row>
    <row r="10880" spans="1:2" x14ac:dyDescent="0.25">
      <c r="A10880" s="277" t="s">
        <v>16830</v>
      </c>
      <c r="B10880" s="278">
        <v>3.47</v>
      </c>
    </row>
    <row r="10881" spans="1:2" x14ac:dyDescent="0.25">
      <c r="A10881" s="277" t="s">
        <v>3174</v>
      </c>
      <c r="B10881" s="278">
        <v>12.65</v>
      </c>
    </row>
    <row r="10882" spans="1:2" x14ac:dyDescent="0.25">
      <c r="A10882" s="277" t="s">
        <v>16831</v>
      </c>
      <c r="B10882" s="278">
        <v>12.65</v>
      </c>
    </row>
    <row r="10883" spans="1:2" x14ac:dyDescent="0.25">
      <c r="A10883" s="277" t="s">
        <v>3175</v>
      </c>
      <c r="B10883" s="278">
        <v>12.88</v>
      </c>
    </row>
    <row r="10884" spans="1:2" x14ac:dyDescent="0.25">
      <c r="A10884" s="277" t="s">
        <v>16832</v>
      </c>
      <c r="B10884" s="278">
        <v>12.88</v>
      </c>
    </row>
    <row r="10885" spans="1:2" x14ac:dyDescent="0.25">
      <c r="A10885" s="277" t="s">
        <v>3176</v>
      </c>
      <c r="B10885" s="278">
        <v>22.52</v>
      </c>
    </row>
    <row r="10886" spans="1:2" x14ac:dyDescent="0.25">
      <c r="A10886" s="277" t="s">
        <v>16833</v>
      </c>
      <c r="B10886" s="278">
        <v>22.52</v>
      </c>
    </row>
    <row r="10887" spans="1:2" x14ac:dyDescent="0.25">
      <c r="A10887" s="277" t="s">
        <v>3177</v>
      </c>
      <c r="B10887" s="278">
        <v>20.059999999999999</v>
      </c>
    </row>
    <row r="10888" spans="1:2" x14ac:dyDescent="0.25">
      <c r="A10888" s="277" t="s">
        <v>16834</v>
      </c>
      <c r="B10888" s="278">
        <v>20.059999999999999</v>
      </c>
    </row>
    <row r="10889" spans="1:2" x14ac:dyDescent="0.25">
      <c r="A10889" s="277" t="s">
        <v>3178</v>
      </c>
      <c r="B10889" s="278">
        <v>33.770000000000003</v>
      </c>
    </row>
    <row r="10890" spans="1:2" x14ac:dyDescent="0.25">
      <c r="A10890" s="277" t="s">
        <v>16835</v>
      </c>
      <c r="B10890" s="278">
        <v>33.770000000000003</v>
      </c>
    </row>
    <row r="10891" spans="1:2" x14ac:dyDescent="0.25">
      <c r="A10891" s="277" t="s">
        <v>3179</v>
      </c>
      <c r="B10891" s="278">
        <v>28.29</v>
      </c>
    </row>
    <row r="10892" spans="1:2" x14ac:dyDescent="0.25">
      <c r="A10892" s="277" t="s">
        <v>16836</v>
      </c>
      <c r="B10892" s="278">
        <v>28.29</v>
      </c>
    </row>
    <row r="10893" spans="1:2" x14ac:dyDescent="0.25">
      <c r="A10893" s="277" t="s">
        <v>3180</v>
      </c>
      <c r="B10893" s="278">
        <v>32.119999999999997</v>
      </c>
    </row>
    <row r="10894" spans="1:2" x14ac:dyDescent="0.25">
      <c r="A10894" s="277" t="s">
        <v>16837</v>
      </c>
      <c r="B10894" s="278">
        <v>32.119999999999997</v>
      </c>
    </row>
    <row r="10895" spans="1:2" x14ac:dyDescent="0.25">
      <c r="A10895" s="277" t="s">
        <v>3182</v>
      </c>
      <c r="B10895" s="278">
        <v>1053.24</v>
      </c>
    </row>
    <row r="10896" spans="1:2" x14ac:dyDescent="0.25">
      <c r="A10896" s="277" t="s">
        <v>16838</v>
      </c>
      <c r="B10896" s="278">
        <v>1018.38</v>
      </c>
    </row>
    <row r="10897" spans="1:2" x14ac:dyDescent="0.25">
      <c r="A10897" s="277" t="s">
        <v>3183</v>
      </c>
      <c r="B10897" s="278">
        <v>842.59</v>
      </c>
    </row>
    <row r="10898" spans="1:2" x14ac:dyDescent="0.25">
      <c r="A10898" s="277" t="s">
        <v>16839</v>
      </c>
      <c r="B10898" s="278">
        <v>814.7</v>
      </c>
    </row>
    <row r="10899" spans="1:2" x14ac:dyDescent="0.25">
      <c r="A10899" s="277" t="s">
        <v>3184</v>
      </c>
      <c r="B10899" s="278">
        <v>737.26</v>
      </c>
    </row>
    <row r="10900" spans="1:2" x14ac:dyDescent="0.25">
      <c r="A10900" s="277" t="s">
        <v>16840</v>
      </c>
      <c r="B10900" s="278">
        <v>712.87</v>
      </c>
    </row>
    <row r="10901" spans="1:2" x14ac:dyDescent="0.25">
      <c r="A10901" s="277" t="s">
        <v>3185</v>
      </c>
      <c r="B10901" s="278">
        <v>589.80999999999995</v>
      </c>
    </row>
    <row r="10902" spans="1:2" x14ac:dyDescent="0.25">
      <c r="A10902" s="277" t="s">
        <v>16841</v>
      </c>
      <c r="B10902" s="278">
        <v>570.29</v>
      </c>
    </row>
    <row r="10903" spans="1:2" x14ac:dyDescent="0.25">
      <c r="A10903" s="277" t="s">
        <v>3186</v>
      </c>
      <c r="B10903" s="278">
        <v>1419.9</v>
      </c>
    </row>
    <row r="10904" spans="1:2" x14ac:dyDescent="0.25">
      <c r="A10904" s="277" t="s">
        <v>16842</v>
      </c>
      <c r="B10904" s="278">
        <v>1385.04</v>
      </c>
    </row>
    <row r="10905" spans="1:2" x14ac:dyDescent="0.25">
      <c r="A10905" s="277" t="s">
        <v>3187</v>
      </c>
      <c r="B10905" s="278">
        <v>1135.92</v>
      </c>
    </row>
    <row r="10906" spans="1:2" x14ac:dyDescent="0.25">
      <c r="A10906" s="277" t="s">
        <v>16843</v>
      </c>
      <c r="B10906" s="278">
        <v>1108.03</v>
      </c>
    </row>
    <row r="10907" spans="1:2" x14ac:dyDescent="0.25">
      <c r="A10907" s="277" t="s">
        <v>3188</v>
      </c>
      <c r="B10907" s="278">
        <v>993.93</v>
      </c>
    </row>
    <row r="10908" spans="1:2" x14ac:dyDescent="0.25">
      <c r="A10908" s="277" t="s">
        <v>16844</v>
      </c>
      <c r="B10908" s="278">
        <v>969.53</v>
      </c>
    </row>
    <row r="10909" spans="1:2" x14ac:dyDescent="0.25">
      <c r="A10909" s="277" t="s">
        <v>3189</v>
      </c>
      <c r="B10909" s="278">
        <v>795.14</v>
      </c>
    </row>
    <row r="10910" spans="1:2" x14ac:dyDescent="0.25">
      <c r="A10910" s="277" t="s">
        <v>16845</v>
      </c>
      <c r="B10910" s="278">
        <v>775.62</v>
      </c>
    </row>
    <row r="10911" spans="1:2" x14ac:dyDescent="0.25">
      <c r="A10911" s="277" t="s">
        <v>3190</v>
      </c>
      <c r="B10911" s="278">
        <v>404.39</v>
      </c>
    </row>
    <row r="10912" spans="1:2" x14ac:dyDescent="0.25">
      <c r="A10912" s="277" t="s">
        <v>16846</v>
      </c>
      <c r="B10912" s="278">
        <v>396.18</v>
      </c>
    </row>
    <row r="10913" spans="1:2" x14ac:dyDescent="0.25">
      <c r="A10913" s="277" t="s">
        <v>3191</v>
      </c>
      <c r="B10913" s="278">
        <v>409.65</v>
      </c>
    </row>
    <row r="10914" spans="1:2" x14ac:dyDescent="0.25">
      <c r="A10914" s="277" t="s">
        <v>16847</v>
      </c>
      <c r="B10914" s="278">
        <v>401.44</v>
      </c>
    </row>
    <row r="10915" spans="1:2" x14ac:dyDescent="0.25">
      <c r="A10915" s="277" t="s">
        <v>3192</v>
      </c>
      <c r="B10915" s="278">
        <v>427.2</v>
      </c>
    </row>
    <row r="10916" spans="1:2" x14ac:dyDescent="0.25">
      <c r="A10916" s="277" t="s">
        <v>16848</v>
      </c>
      <c r="B10916" s="278">
        <v>419</v>
      </c>
    </row>
    <row r="10917" spans="1:2" x14ac:dyDescent="0.25">
      <c r="A10917" s="277" t="s">
        <v>3193</v>
      </c>
      <c r="B10917" s="278">
        <v>433.95</v>
      </c>
    </row>
    <row r="10918" spans="1:2" x14ac:dyDescent="0.25">
      <c r="A10918" s="277" t="s">
        <v>16849</v>
      </c>
      <c r="B10918" s="278">
        <v>425.74</v>
      </c>
    </row>
    <row r="10919" spans="1:2" x14ac:dyDescent="0.25">
      <c r="A10919" s="277" t="s">
        <v>3194</v>
      </c>
      <c r="B10919" s="278">
        <v>447.45</v>
      </c>
    </row>
    <row r="10920" spans="1:2" x14ac:dyDescent="0.25">
      <c r="A10920" s="277" t="s">
        <v>16850</v>
      </c>
      <c r="B10920" s="278">
        <v>439.24</v>
      </c>
    </row>
    <row r="10921" spans="1:2" x14ac:dyDescent="0.25">
      <c r="A10921" s="277" t="s">
        <v>8617</v>
      </c>
      <c r="B10921" s="278">
        <v>456.9</v>
      </c>
    </row>
    <row r="10922" spans="1:2" x14ac:dyDescent="0.25">
      <c r="A10922" s="277" t="s">
        <v>16851</v>
      </c>
      <c r="B10922" s="278">
        <v>448.69</v>
      </c>
    </row>
    <row r="10923" spans="1:2" x14ac:dyDescent="0.25">
      <c r="A10923" s="277" t="s">
        <v>3195</v>
      </c>
      <c r="B10923" s="278">
        <v>45.47</v>
      </c>
    </row>
    <row r="10924" spans="1:2" x14ac:dyDescent="0.25">
      <c r="A10924" s="277" t="s">
        <v>16852</v>
      </c>
      <c r="B10924" s="278">
        <v>41.77</v>
      </c>
    </row>
    <row r="10925" spans="1:2" x14ac:dyDescent="0.25">
      <c r="A10925" s="277" t="s">
        <v>3196</v>
      </c>
      <c r="B10925" s="278">
        <v>2.5299999999999998</v>
      </c>
    </row>
    <row r="10926" spans="1:2" x14ac:dyDescent="0.25">
      <c r="A10926" s="277" t="s">
        <v>16853</v>
      </c>
      <c r="B10926" s="278">
        <v>2.19</v>
      </c>
    </row>
    <row r="10927" spans="1:2" x14ac:dyDescent="0.25">
      <c r="A10927" s="277" t="s">
        <v>3197</v>
      </c>
      <c r="B10927" s="278">
        <v>10.72</v>
      </c>
    </row>
    <row r="10928" spans="1:2" x14ac:dyDescent="0.25">
      <c r="A10928" s="277" t="s">
        <v>16854</v>
      </c>
      <c r="B10928" s="278">
        <v>9.3000000000000007</v>
      </c>
    </row>
    <row r="10929" spans="1:2" x14ac:dyDescent="0.25">
      <c r="A10929" s="277" t="s">
        <v>3198</v>
      </c>
      <c r="B10929" s="278">
        <v>118.12</v>
      </c>
    </row>
    <row r="10930" spans="1:2" x14ac:dyDescent="0.25">
      <c r="A10930" s="277" t="s">
        <v>16855</v>
      </c>
      <c r="B10930" s="278">
        <v>105.51</v>
      </c>
    </row>
    <row r="10931" spans="1:2" x14ac:dyDescent="0.25">
      <c r="A10931" s="277" t="s">
        <v>8618</v>
      </c>
      <c r="B10931" s="278">
        <v>116.8</v>
      </c>
    </row>
    <row r="10932" spans="1:2" x14ac:dyDescent="0.25">
      <c r="A10932" s="277" t="s">
        <v>16856</v>
      </c>
      <c r="B10932" s="278">
        <v>104.45</v>
      </c>
    </row>
    <row r="10933" spans="1:2" x14ac:dyDescent="0.25">
      <c r="A10933" s="277" t="s">
        <v>8619</v>
      </c>
      <c r="B10933" s="278">
        <v>190.03</v>
      </c>
    </row>
    <row r="10934" spans="1:2" x14ac:dyDescent="0.25">
      <c r="A10934" s="277" t="s">
        <v>16857</v>
      </c>
      <c r="B10934" s="278">
        <v>183.03</v>
      </c>
    </row>
    <row r="10935" spans="1:2" x14ac:dyDescent="0.25">
      <c r="A10935" s="277" t="s">
        <v>8620</v>
      </c>
      <c r="B10935" s="278">
        <v>491.71</v>
      </c>
    </row>
    <row r="10936" spans="1:2" x14ac:dyDescent="0.25">
      <c r="A10936" s="277" t="s">
        <v>16858</v>
      </c>
      <c r="B10936" s="278">
        <v>481.62</v>
      </c>
    </row>
    <row r="10937" spans="1:2" x14ac:dyDescent="0.25">
      <c r="A10937" s="277" t="s">
        <v>8621</v>
      </c>
      <c r="B10937" s="278">
        <v>466.43</v>
      </c>
    </row>
    <row r="10938" spans="1:2" x14ac:dyDescent="0.25">
      <c r="A10938" s="277" t="s">
        <v>16859</v>
      </c>
      <c r="B10938" s="278">
        <v>456.34</v>
      </c>
    </row>
    <row r="10939" spans="1:2" x14ac:dyDescent="0.25">
      <c r="A10939" s="277" t="s">
        <v>8622</v>
      </c>
      <c r="B10939" s="278">
        <v>42.84</v>
      </c>
    </row>
    <row r="10940" spans="1:2" x14ac:dyDescent="0.25">
      <c r="A10940" s="277" t="s">
        <v>16860</v>
      </c>
      <c r="B10940" s="278">
        <v>40.33</v>
      </c>
    </row>
    <row r="10941" spans="1:2" x14ac:dyDescent="0.25">
      <c r="A10941" s="277" t="s">
        <v>8623</v>
      </c>
      <c r="B10941" s="278">
        <v>112.12</v>
      </c>
    </row>
    <row r="10942" spans="1:2" x14ac:dyDescent="0.25">
      <c r="A10942" s="277" t="s">
        <v>16861</v>
      </c>
      <c r="B10942" s="278">
        <v>112.12</v>
      </c>
    </row>
    <row r="10943" spans="1:2" x14ac:dyDescent="0.25">
      <c r="A10943" s="277" t="s">
        <v>3199</v>
      </c>
      <c r="B10943" s="278">
        <v>104.64</v>
      </c>
    </row>
    <row r="10944" spans="1:2" x14ac:dyDescent="0.25">
      <c r="A10944" s="277" t="s">
        <v>16862</v>
      </c>
      <c r="B10944" s="278">
        <v>100.48</v>
      </c>
    </row>
    <row r="10945" spans="1:2" x14ac:dyDescent="0.25">
      <c r="A10945" s="277" t="s">
        <v>8624</v>
      </c>
      <c r="B10945" s="278">
        <v>105.34</v>
      </c>
    </row>
    <row r="10946" spans="1:2" x14ac:dyDescent="0.25">
      <c r="A10946" s="277" t="s">
        <v>16863</v>
      </c>
      <c r="B10946" s="278">
        <v>101.18</v>
      </c>
    </row>
    <row r="10947" spans="1:2" x14ac:dyDescent="0.25">
      <c r="A10947" s="277" t="s">
        <v>8625</v>
      </c>
      <c r="B10947" s="278">
        <v>105.63</v>
      </c>
    </row>
    <row r="10948" spans="1:2" x14ac:dyDescent="0.25">
      <c r="A10948" s="277" t="s">
        <v>16864</v>
      </c>
      <c r="B10948" s="278">
        <v>101.48</v>
      </c>
    </row>
    <row r="10949" spans="1:2" x14ac:dyDescent="0.25">
      <c r="A10949" s="277" t="s">
        <v>3200</v>
      </c>
      <c r="B10949" s="278">
        <v>103.88</v>
      </c>
    </row>
    <row r="10950" spans="1:2" x14ac:dyDescent="0.25">
      <c r="A10950" s="277" t="s">
        <v>16865</v>
      </c>
      <c r="B10950" s="278">
        <v>99.32</v>
      </c>
    </row>
    <row r="10951" spans="1:2" x14ac:dyDescent="0.25">
      <c r="A10951" s="277" t="s">
        <v>8626</v>
      </c>
      <c r="B10951" s="278">
        <v>104.78</v>
      </c>
    </row>
    <row r="10952" spans="1:2" x14ac:dyDescent="0.25">
      <c r="A10952" s="277" t="s">
        <v>16866</v>
      </c>
      <c r="B10952" s="278">
        <v>100.22</v>
      </c>
    </row>
    <row r="10953" spans="1:2" x14ac:dyDescent="0.25">
      <c r="A10953" s="277" t="s">
        <v>8627</v>
      </c>
      <c r="B10953" s="278">
        <v>105.16</v>
      </c>
    </row>
    <row r="10954" spans="1:2" x14ac:dyDescent="0.25">
      <c r="A10954" s="277" t="s">
        <v>16867</v>
      </c>
      <c r="B10954" s="278">
        <v>100.6</v>
      </c>
    </row>
    <row r="10955" spans="1:2" x14ac:dyDescent="0.25">
      <c r="A10955" s="277" t="s">
        <v>3201</v>
      </c>
      <c r="B10955" s="278">
        <v>126.49</v>
      </c>
    </row>
    <row r="10956" spans="1:2" x14ac:dyDescent="0.25">
      <c r="A10956" s="277" t="s">
        <v>16868</v>
      </c>
      <c r="B10956" s="278">
        <v>121.53</v>
      </c>
    </row>
    <row r="10957" spans="1:2" x14ac:dyDescent="0.25">
      <c r="A10957" s="277" t="s">
        <v>8628</v>
      </c>
      <c r="B10957" s="278">
        <v>127.39</v>
      </c>
    </row>
    <row r="10958" spans="1:2" x14ac:dyDescent="0.25">
      <c r="A10958" s="277" t="s">
        <v>16869</v>
      </c>
      <c r="B10958" s="278">
        <v>122.43</v>
      </c>
    </row>
    <row r="10959" spans="1:2" x14ac:dyDescent="0.25">
      <c r="A10959" s="277" t="s">
        <v>8629</v>
      </c>
      <c r="B10959" s="278">
        <v>127.77</v>
      </c>
    </row>
    <row r="10960" spans="1:2" x14ac:dyDescent="0.25">
      <c r="A10960" s="277" t="s">
        <v>16870</v>
      </c>
      <c r="B10960" s="278">
        <v>122.81</v>
      </c>
    </row>
    <row r="10961" spans="1:2" x14ac:dyDescent="0.25">
      <c r="A10961" s="277" t="s">
        <v>3202</v>
      </c>
      <c r="B10961" s="278">
        <v>135.02000000000001</v>
      </c>
    </row>
    <row r="10962" spans="1:2" x14ac:dyDescent="0.25">
      <c r="A10962" s="277" t="s">
        <v>16871</v>
      </c>
      <c r="B10962" s="278">
        <v>129.91999999999999</v>
      </c>
    </row>
    <row r="10963" spans="1:2" x14ac:dyDescent="0.25">
      <c r="A10963" s="277" t="s">
        <v>8630</v>
      </c>
      <c r="B10963" s="278">
        <v>135.91999999999999</v>
      </c>
    </row>
    <row r="10964" spans="1:2" x14ac:dyDescent="0.25">
      <c r="A10964" s="277" t="s">
        <v>16872</v>
      </c>
      <c r="B10964" s="278">
        <v>130.82</v>
      </c>
    </row>
    <row r="10965" spans="1:2" x14ac:dyDescent="0.25">
      <c r="A10965" s="277" t="s">
        <v>8631</v>
      </c>
      <c r="B10965" s="278">
        <v>136.30000000000001</v>
      </c>
    </row>
    <row r="10966" spans="1:2" x14ac:dyDescent="0.25">
      <c r="A10966" s="277" t="s">
        <v>16873</v>
      </c>
      <c r="B10966" s="278">
        <v>131.19999999999999</v>
      </c>
    </row>
    <row r="10967" spans="1:2" x14ac:dyDescent="0.25">
      <c r="A10967" s="277" t="s">
        <v>8632</v>
      </c>
      <c r="B10967" s="278">
        <v>278.36</v>
      </c>
    </row>
    <row r="10968" spans="1:2" x14ac:dyDescent="0.25">
      <c r="A10968" s="277" t="s">
        <v>16874</v>
      </c>
      <c r="B10968" s="278">
        <v>272.12</v>
      </c>
    </row>
    <row r="10969" spans="1:2" x14ac:dyDescent="0.25">
      <c r="A10969" s="277" t="s">
        <v>8633</v>
      </c>
      <c r="B10969" s="278">
        <v>160.63999999999999</v>
      </c>
    </row>
    <row r="10970" spans="1:2" x14ac:dyDescent="0.25">
      <c r="A10970" s="277" t="s">
        <v>16875</v>
      </c>
      <c r="B10970" s="278">
        <v>156.69999999999999</v>
      </c>
    </row>
    <row r="10971" spans="1:2" x14ac:dyDescent="0.25">
      <c r="A10971" s="277" t="s">
        <v>8634</v>
      </c>
      <c r="B10971" s="278">
        <v>252.41</v>
      </c>
    </row>
    <row r="10972" spans="1:2" x14ac:dyDescent="0.25">
      <c r="A10972" s="277" t="s">
        <v>16876</v>
      </c>
      <c r="B10972" s="278">
        <v>246.17</v>
      </c>
    </row>
    <row r="10973" spans="1:2" x14ac:dyDescent="0.25">
      <c r="A10973" s="277" t="s">
        <v>8635</v>
      </c>
      <c r="B10973" s="278">
        <v>134.69</v>
      </c>
    </row>
    <row r="10974" spans="1:2" x14ac:dyDescent="0.25">
      <c r="A10974" s="277" t="s">
        <v>16877</v>
      </c>
      <c r="B10974" s="278">
        <v>130.75</v>
      </c>
    </row>
    <row r="10975" spans="1:2" x14ac:dyDescent="0.25">
      <c r="A10975" s="277" t="s">
        <v>8636</v>
      </c>
      <c r="B10975" s="278">
        <v>99.82</v>
      </c>
    </row>
    <row r="10976" spans="1:2" x14ac:dyDescent="0.25">
      <c r="A10976" s="277" t="s">
        <v>16878</v>
      </c>
      <c r="B10976" s="278">
        <v>96.18</v>
      </c>
    </row>
    <row r="10977" spans="1:2" x14ac:dyDescent="0.25">
      <c r="A10977" s="277" t="s">
        <v>8637</v>
      </c>
      <c r="B10977" s="278">
        <v>55.53</v>
      </c>
    </row>
    <row r="10978" spans="1:2" x14ac:dyDescent="0.25">
      <c r="A10978" s="277" t="s">
        <v>16879</v>
      </c>
      <c r="B10978" s="278">
        <v>52.88</v>
      </c>
    </row>
    <row r="10979" spans="1:2" x14ac:dyDescent="0.25">
      <c r="A10979" s="277" t="s">
        <v>8638</v>
      </c>
      <c r="B10979" s="278">
        <v>332.9</v>
      </c>
    </row>
    <row r="10980" spans="1:2" x14ac:dyDescent="0.25">
      <c r="A10980" s="277" t="s">
        <v>16880</v>
      </c>
      <c r="B10980" s="278">
        <v>327.87</v>
      </c>
    </row>
    <row r="10981" spans="1:2" x14ac:dyDescent="0.25">
      <c r="A10981" s="277" t="s">
        <v>3203</v>
      </c>
      <c r="B10981" s="278">
        <v>106.74</v>
      </c>
    </row>
    <row r="10982" spans="1:2" x14ac:dyDescent="0.25">
      <c r="A10982" s="277" t="s">
        <v>16881</v>
      </c>
      <c r="B10982" s="278">
        <v>103.82</v>
      </c>
    </row>
    <row r="10983" spans="1:2" x14ac:dyDescent="0.25">
      <c r="A10983" s="277" t="s">
        <v>3204</v>
      </c>
      <c r="B10983" s="278">
        <v>129.47</v>
      </c>
    </row>
    <row r="10984" spans="1:2" x14ac:dyDescent="0.25">
      <c r="A10984" s="277" t="s">
        <v>16882</v>
      </c>
      <c r="B10984" s="278">
        <v>126.2</v>
      </c>
    </row>
    <row r="10985" spans="1:2" x14ac:dyDescent="0.25">
      <c r="A10985" s="277" t="s">
        <v>3205</v>
      </c>
      <c r="B10985" s="278">
        <v>12.31</v>
      </c>
    </row>
    <row r="10986" spans="1:2" x14ac:dyDescent="0.25">
      <c r="A10986" s="277" t="s">
        <v>16883</v>
      </c>
      <c r="B10986" s="278">
        <v>11.1</v>
      </c>
    </row>
    <row r="10987" spans="1:2" x14ac:dyDescent="0.25">
      <c r="A10987" s="277" t="s">
        <v>3206</v>
      </c>
      <c r="B10987" s="278">
        <v>10.99</v>
      </c>
    </row>
    <row r="10988" spans="1:2" x14ac:dyDescent="0.25">
      <c r="A10988" s="277" t="s">
        <v>16884</v>
      </c>
      <c r="B10988" s="278">
        <v>9.7799999999999994</v>
      </c>
    </row>
    <row r="10989" spans="1:2" x14ac:dyDescent="0.25">
      <c r="A10989" s="277" t="s">
        <v>8639</v>
      </c>
      <c r="B10989" s="278">
        <v>70.3</v>
      </c>
    </row>
    <row r="10990" spans="1:2" x14ac:dyDescent="0.25">
      <c r="A10990" s="277" t="s">
        <v>16885</v>
      </c>
      <c r="B10990" s="278">
        <v>69.319999999999993</v>
      </c>
    </row>
    <row r="10991" spans="1:2" x14ac:dyDescent="0.25">
      <c r="A10991" s="277" t="s">
        <v>8640</v>
      </c>
      <c r="B10991" s="278">
        <v>73.89</v>
      </c>
    </row>
    <row r="10992" spans="1:2" x14ac:dyDescent="0.25">
      <c r="A10992" s="277" t="s">
        <v>16886</v>
      </c>
      <c r="B10992" s="278">
        <v>72.650000000000006</v>
      </c>
    </row>
    <row r="10993" spans="1:2" x14ac:dyDescent="0.25">
      <c r="A10993" s="277" t="s">
        <v>8641</v>
      </c>
      <c r="B10993" s="278">
        <v>88.49</v>
      </c>
    </row>
    <row r="10994" spans="1:2" x14ac:dyDescent="0.25">
      <c r="A10994" s="277" t="s">
        <v>16887</v>
      </c>
      <c r="B10994" s="278">
        <v>86.97</v>
      </c>
    </row>
    <row r="10995" spans="1:2" x14ac:dyDescent="0.25">
      <c r="A10995" s="277" t="s">
        <v>8642</v>
      </c>
      <c r="B10995" s="278">
        <v>108.33</v>
      </c>
    </row>
    <row r="10996" spans="1:2" x14ac:dyDescent="0.25">
      <c r="A10996" s="277" t="s">
        <v>16888</v>
      </c>
      <c r="B10996" s="278">
        <v>106.54</v>
      </c>
    </row>
    <row r="10997" spans="1:2" x14ac:dyDescent="0.25">
      <c r="A10997" s="277" t="s">
        <v>3145</v>
      </c>
      <c r="B10997" s="278">
        <v>63.98</v>
      </c>
    </row>
    <row r="10998" spans="1:2" x14ac:dyDescent="0.25">
      <c r="A10998" s="277" t="s">
        <v>16889</v>
      </c>
      <c r="B10998" s="278">
        <v>63.67</v>
      </c>
    </row>
    <row r="10999" spans="1:2" x14ac:dyDescent="0.25">
      <c r="A10999" s="277" t="s">
        <v>3146</v>
      </c>
      <c r="B10999" s="278">
        <v>83.98</v>
      </c>
    </row>
    <row r="11000" spans="1:2" x14ac:dyDescent="0.25">
      <c r="A11000" s="277" t="s">
        <v>16890</v>
      </c>
      <c r="B11000" s="278">
        <v>83.67</v>
      </c>
    </row>
    <row r="11001" spans="1:2" x14ac:dyDescent="0.25">
      <c r="A11001" s="277" t="s">
        <v>3207</v>
      </c>
      <c r="B11001" s="278">
        <v>54.82</v>
      </c>
    </row>
    <row r="11002" spans="1:2" x14ac:dyDescent="0.25">
      <c r="A11002" s="277" t="s">
        <v>16891</v>
      </c>
      <c r="B11002" s="278">
        <v>51.41</v>
      </c>
    </row>
    <row r="11003" spans="1:2" x14ac:dyDescent="0.25">
      <c r="A11003" s="277" t="s">
        <v>3208</v>
      </c>
      <c r="B11003" s="278">
        <v>10.9</v>
      </c>
    </row>
    <row r="11004" spans="1:2" x14ac:dyDescent="0.25">
      <c r="A11004" s="277" t="s">
        <v>16892</v>
      </c>
      <c r="B11004" s="278">
        <v>9.61</v>
      </c>
    </row>
    <row r="11005" spans="1:2" x14ac:dyDescent="0.25">
      <c r="A11005" s="277" t="s">
        <v>3209</v>
      </c>
      <c r="B11005" s="278">
        <v>125342.34</v>
      </c>
    </row>
    <row r="11006" spans="1:2" x14ac:dyDescent="0.25">
      <c r="A11006" s="277" t="s">
        <v>16893</v>
      </c>
      <c r="B11006" s="278">
        <v>118639.28</v>
      </c>
    </row>
    <row r="11007" spans="1:2" x14ac:dyDescent="0.25">
      <c r="A11007" s="277" t="s">
        <v>8643</v>
      </c>
      <c r="B11007" s="278">
        <v>2321.64</v>
      </c>
    </row>
    <row r="11008" spans="1:2" x14ac:dyDescent="0.25">
      <c r="A11008" s="277" t="s">
        <v>16894</v>
      </c>
      <c r="B11008" s="278">
        <v>2267.0700000000002</v>
      </c>
    </row>
    <row r="11009" spans="1:2" x14ac:dyDescent="0.25">
      <c r="A11009" s="277" t="s">
        <v>8644</v>
      </c>
      <c r="B11009" s="278">
        <v>2893.93</v>
      </c>
    </row>
    <row r="11010" spans="1:2" x14ac:dyDescent="0.25">
      <c r="A11010" s="277" t="s">
        <v>16895</v>
      </c>
      <c r="B11010" s="278">
        <v>2839.36</v>
      </c>
    </row>
    <row r="11011" spans="1:2" x14ac:dyDescent="0.25">
      <c r="A11011" s="277" t="s">
        <v>8645</v>
      </c>
      <c r="B11011" s="278">
        <v>903.24</v>
      </c>
    </row>
    <row r="11012" spans="1:2" x14ac:dyDescent="0.25">
      <c r="A11012" s="277" t="s">
        <v>16896</v>
      </c>
      <c r="B11012" s="278">
        <v>850.26</v>
      </c>
    </row>
    <row r="11013" spans="1:2" x14ac:dyDescent="0.25">
      <c r="A11013" s="277" t="s">
        <v>8646</v>
      </c>
      <c r="B11013" s="278">
        <v>989.09</v>
      </c>
    </row>
    <row r="11014" spans="1:2" x14ac:dyDescent="0.25">
      <c r="A11014" s="277" t="s">
        <v>16897</v>
      </c>
      <c r="B11014" s="278">
        <v>936.11</v>
      </c>
    </row>
    <row r="11015" spans="1:2" x14ac:dyDescent="0.25">
      <c r="A11015" s="277" t="s">
        <v>3210</v>
      </c>
      <c r="B11015" s="278">
        <v>55.62</v>
      </c>
    </row>
    <row r="11016" spans="1:2" x14ac:dyDescent="0.25">
      <c r="A11016" s="277" t="s">
        <v>16898</v>
      </c>
      <c r="B11016" s="278">
        <v>52.35</v>
      </c>
    </row>
    <row r="11017" spans="1:2" x14ac:dyDescent="0.25">
      <c r="A11017" s="277" t="s">
        <v>3211</v>
      </c>
      <c r="B11017" s="278">
        <v>66.010000000000005</v>
      </c>
    </row>
    <row r="11018" spans="1:2" x14ac:dyDescent="0.25">
      <c r="A11018" s="277" t="s">
        <v>16899</v>
      </c>
      <c r="B11018" s="278">
        <v>62.75</v>
      </c>
    </row>
    <row r="11019" spans="1:2" x14ac:dyDescent="0.25">
      <c r="A11019" s="277" t="s">
        <v>3212</v>
      </c>
      <c r="B11019" s="278">
        <v>76.41</v>
      </c>
    </row>
    <row r="11020" spans="1:2" x14ac:dyDescent="0.25">
      <c r="A11020" s="277" t="s">
        <v>16900</v>
      </c>
      <c r="B11020" s="278">
        <v>73.150000000000006</v>
      </c>
    </row>
    <row r="11021" spans="1:2" x14ac:dyDescent="0.25">
      <c r="A11021" s="277" t="s">
        <v>3213</v>
      </c>
      <c r="B11021" s="278">
        <v>86.81</v>
      </c>
    </row>
    <row r="11022" spans="1:2" x14ac:dyDescent="0.25">
      <c r="A11022" s="277" t="s">
        <v>16901</v>
      </c>
      <c r="B11022" s="278">
        <v>83.55</v>
      </c>
    </row>
    <row r="11023" spans="1:2" x14ac:dyDescent="0.25">
      <c r="A11023" s="277" t="s">
        <v>3214</v>
      </c>
      <c r="B11023" s="278">
        <v>72.94</v>
      </c>
    </row>
    <row r="11024" spans="1:2" x14ac:dyDescent="0.25">
      <c r="A11024" s="277" t="s">
        <v>16902</v>
      </c>
      <c r="B11024" s="278">
        <v>68.64</v>
      </c>
    </row>
    <row r="11025" spans="1:2" x14ac:dyDescent="0.25">
      <c r="A11025" s="277" t="s">
        <v>3215</v>
      </c>
      <c r="B11025" s="278">
        <v>93.34</v>
      </c>
    </row>
    <row r="11026" spans="1:2" x14ac:dyDescent="0.25">
      <c r="A11026" s="277" t="s">
        <v>16903</v>
      </c>
      <c r="B11026" s="278">
        <v>89.04</v>
      </c>
    </row>
    <row r="11027" spans="1:2" x14ac:dyDescent="0.25">
      <c r="A11027" s="277" t="s">
        <v>3216</v>
      </c>
      <c r="B11027" s="278">
        <v>113.74</v>
      </c>
    </row>
    <row r="11028" spans="1:2" x14ac:dyDescent="0.25">
      <c r="A11028" s="277" t="s">
        <v>16904</v>
      </c>
      <c r="B11028" s="278">
        <v>109.44</v>
      </c>
    </row>
    <row r="11029" spans="1:2" x14ac:dyDescent="0.25">
      <c r="A11029" s="277" t="s">
        <v>3217</v>
      </c>
      <c r="B11029" s="278">
        <v>134.13999999999999</v>
      </c>
    </row>
    <row r="11030" spans="1:2" x14ac:dyDescent="0.25">
      <c r="A11030" s="277" t="s">
        <v>16905</v>
      </c>
      <c r="B11030" s="278">
        <v>129.85</v>
      </c>
    </row>
    <row r="11031" spans="1:2" x14ac:dyDescent="0.25">
      <c r="A11031" s="277" t="s">
        <v>3218</v>
      </c>
      <c r="B11031" s="278">
        <v>154.55000000000001</v>
      </c>
    </row>
    <row r="11032" spans="1:2" x14ac:dyDescent="0.25">
      <c r="A11032" s="277" t="s">
        <v>16906</v>
      </c>
      <c r="B11032" s="278">
        <v>150.25</v>
      </c>
    </row>
    <row r="11033" spans="1:2" x14ac:dyDescent="0.25">
      <c r="A11033" s="277" t="s">
        <v>3219</v>
      </c>
      <c r="B11033" s="278">
        <v>65.010000000000005</v>
      </c>
    </row>
    <row r="11034" spans="1:2" x14ac:dyDescent="0.25">
      <c r="A11034" s="277" t="s">
        <v>16907</v>
      </c>
      <c r="B11034" s="278">
        <v>60.89</v>
      </c>
    </row>
    <row r="11035" spans="1:2" x14ac:dyDescent="0.25">
      <c r="A11035" s="277" t="s">
        <v>3220</v>
      </c>
      <c r="B11035" s="278">
        <v>75.41</v>
      </c>
    </row>
    <row r="11036" spans="1:2" x14ac:dyDescent="0.25">
      <c r="A11036" s="277" t="s">
        <v>16908</v>
      </c>
      <c r="B11036" s="278">
        <v>71.290000000000006</v>
      </c>
    </row>
    <row r="11037" spans="1:2" x14ac:dyDescent="0.25">
      <c r="A11037" s="277" t="s">
        <v>3221</v>
      </c>
      <c r="B11037" s="278">
        <v>85.81</v>
      </c>
    </row>
    <row r="11038" spans="1:2" x14ac:dyDescent="0.25">
      <c r="A11038" s="277" t="s">
        <v>16909</v>
      </c>
      <c r="B11038" s="278">
        <v>81.680000000000007</v>
      </c>
    </row>
    <row r="11039" spans="1:2" x14ac:dyDescent="0.25">
      <c r="A11039" s="277" t="s">
        <v>3222</v>
      </c>
      <c r="B11039" s="278">
        <v>96.21</v>
      </c>
    </row>
    <row r="11040" spans="1:2" x14ac:dyDescent="0.25">
      <c r="A11040" s="277" t="s">
        <v>16910</v>
      </c>
      <c r="B11040" s="278">
        <v>92.08</v>
      </c>
    </row>
    <row r="11041" spans="1:2" x14ac:dyDescent="0.25">
      <c r="A11041" s="277" t="s">
        <v>3223</v>
      </c>
      <c r="B11041" s="278">
        <v>118.3</v>
      </c>
    </row>
    <row r="11042" spans="1:2" x14ac:dyDescent="0.25">
      <c r="A11042" s="277" t="s">
        <v>16911</v>
      </c>
      <c r="B11042" s="278">
        <v>114.18</v>
      </c>
    </row>
    <row r="11043" spans="1:2" x14ac:dyDescent="0.25">
      <c r="A11043" s="277" t="s">
        <v>3224</v>
      </c>
      <c r="B11043" s="278">
        <v>77.19</v>
      </c>
    </row>
    <row r="11044" spans="1:2" x14ac:dyDescent="0.25">
      <c r="A11044" s="277" t="s">
        <v>16912</v>
      </c>
      <c r="B11044" s="278">
        <v>72.72</v>
      </c>
    </row>
    <row r="11045" spans="1:2" x14ac:dyDescent="0.25">
      <c r="A11045" s="277" t="s">
        <v>3225</v>
      </c>
      <c r="B11045" s="278">
        <v>97.59</v>
      </c>
    </row>
    <row r="11046" spans="1:2" x14ac:dyDescent="0.25">
      <c r="A11046" s="277" t="s">
        <v>16913</v>
      </c>
      <c r="B11046" s="278">
        <v>93.12</v>
      </c>
    </row>
    <row r="11047" spans="1:2" x14ac:dyDescent="0.25">
      <c r="A11047" s="277" t="s">
        <v>3226</v>
      </c>
      <c r="B11047" s="278">
        <v>118</v>
      </c>
    </row>
    <row r="11048" spans="1:2" x14ac:dyDescent="0.25">
      <c r="A11048" s="277" t="s">
        <v>16914</v>
      </c>
      <c r="B11048" s="278">
        <v>113.53</v>
      </c>
    </row>
    <row r="11049" spans="1:2" x14ac:dyDescent="0.25">
      <c r="A11049" s="277" t="s">
        <v>3227</v>
      </c>
      <c r="B11049" s="278">
        <v>143.54</v>
      </c>
    </row>
    <row r="11050" spans="1:2" x14ac:dyDescent="0.25">
      <c r="A11050" s="277" t="s">
        <v>16915</v>
      </c>
      <c r="B11050" s="278">
        <v>138.38</v>
      </c>
    </row>
    <row r="11051" spans="1:2" x14ac:dyDescent="0.25">
      <c r="A11051" s="277" t="s">
        <v>3228</v>
      </c>
      <c r="B11051" s="278">
        <v>163.94</v>
      </c>
    </row>
    <row r="11052" spans="1:2" x14ac:dyDescent="0.25">
      <c r="A11052" s="277" t="s">
        <v>16916</v>
      </c>
      <c r="B11052" s="278">
        <v>158.78</v>
      </c>
    </row>
    <row r="11053" spans="1:2" x14ac:dyDescent="0.25">
      <c r="A11053" s="277" t="s">
        <v>3229</v>
      </c>
      <c r="B11053" s="278">
        <v>117.92</v>
      </c>
    </row>
    <row r="11054" spans="1:2" x14ac:dyDescent="0.25">
      <c r="A11054" s="277" t="s">
        <v>16917</v>
      </c>
      <c r="B11054" s="278">
        <v>106.92</v>
      </c>
    </row>
    <row r="11055" spans="1:2" x14ac:dyDescent="0.25">
      <c r="A11055" s="277" t="s">
        <v>3230</v>
      </c>
      <c r="B11055" s="278">
        <v>128.32</v>
      </c>
    </row>
    <row r="11056" spans="1:2" x14ac:dyDescent="0.25">
      <c r="A11056" s="277" t="s">
        <v>16918</v>
      </c>
      <c r="B11056" s="278">
        <v>117.32</v>
      </c>
    </row>
    <row r="11057" spans="1:2" x14ac:dyDescent="0.25">
      <c r="A11057" s="277" t="s">
        <v>3231</v>
      </c>
      <c r="B11057" s="278">
        <v>138.72</v>
      </c>
    </row>
    <row r="11058" spans="1:2" x14ac:dyDescent="0.25">
      <c r="A11058" s="277" t="s">
        <v>16919</v>
      </c>
      <c r="B11058" s="278">
        <v>127.72</v>
      </c>
    </row>
    <row r="11059" spans="1:2" x14ac:dyDescent="0.25">
      <c r="A11059" s="277" t="s">
        <v>3232</v>
      </c>
      <c r="B11059" s="278">
        <v>149.11000000000001</v>
      </c>
    </row>
    <row r="11060" spans="1:2" x14ac:dyDescent="0.25">
      <c r="A11060" s="277" t="s">
        <v>16920</v>
      </c>
      <c r="B11060" s="278">
        <v>138.11000000000001</v>
      </c>
    </row>
    <row r="11061" spans="1:2" x14ac:dyDescent="0.25">
      <c r="A11061" s="277" t="s">
        <v>3233</v>
      </c>
      <c r="B11061" s="278">
        <v>171.21</v>
      </c>
    </row>
    <row r="11062" spans="1:2" x14ac:dyDescent="0.25">
      <c r="A11062" s="277" t="s">
        <v>16921</v>
      </c>
      <c r="B11062" s="278">
        <v>160.21</v>
      </c>
    </row>
    <row r="11063" spans="1:2" x14ac:dyDescent="0.25">
      <c r="A11063" s="277" t="s">
        <v>3234</v>
      </c>
      <c r="B11063" s="278">
        <v>130.1</v>
      </c>
    </row>
    <row r="11064" spans="1:2" x14ac:dyDescent="0.25">
      <c r="A11064" s="277" t="s">
        <v>16922</v>
      </c>
      <c r="B11064" s="278">
        <v>118.75</v>
      </c>
    </row>
    <row r="11065" spans="1:2" x14ac:dyDescent="0.25">
      <c r="A11065" s="277" t="s">
        <v>3235</v>
      </c>
      <c r="B11065" s="278">
        <v>150.5</v>
      </c>
    </row>
    <row r="11066" spans="1:2" x14ac:dyDescent="0.25">
      <c r="A11066" s="277" t="s">
        <v>16923</v>
      </c>
      <c r="B11066" s="278">
        <v>139.16</v>
      </c>
    </row>
    <row r="11067" spans="1:2" x14ac:dyDescent="0.25">
      <c r="A11067" s="277" t="s">
        <v>3236</v>
      </c>
      <c r="B11067" s="278">
        <v>170.9</v>
      </c>
    </row>
    <row r="11068" spans="1:2" x14ac:dyDescent="0.25">
      <c r="A11068" s="277" t="s">
        <v>16924</v>
      </c>
      <c r="B11068" s="278">
        <v>159.56</v>
      </c>
    </row>
    <row r="11069" spans="1:2" x14ac:dyDescent="0.25">
      <c r="A11069" s="277" t="s">
        <v>3237</v>
      </c>
      <c r="B11069" s="278">
        <v>209.3</v>
      </c>
    </row>
    <row r="11070" spans="1:2" x14ac:dyDescent="0.25">
      <c r="A11070" s="277" t="s">
        <v>16925</v>
      </c>
      <c r="B11070" s="278">
        <v>195.55</v>
      </c>
    </row>
    <row r="11071" spans="1:2" x14ac:dyDescent="0.25">
      <c r="A11071" s="277" t="s">
        <v>3238</v>
      </c>
      <c r="B11071" s="278">
        <v>229.7</v>
      </c>
    </row>
    <row r="11072" spans="1:2" x14ac:dyDescent="0.25">
      <c r="A11072" s="277" t="s">
        <v>16926</v>
      </c>
      <c r="B11072" s="278">
        <v>215.95</v>
      </c>
    </row>
    <row r="11073" spans="1:2" x14ac:dyDescent="0.25">
      <c r="A11073" s="277" t="s">
        <v>3239</v>
      </c>
      <c r="B11073" s="278">
        <v>2266.34</v>
      </c>
    </row>
    <row r="11074" spans="1:2" x14ac:dyDescent="0.25">
      <c r="A11074" s="277" t="s">
        <v>16927</v>
      </c>
      <c r="B11074" s="278">
        <v>2083.88</v>
      </c>
    </row>
    <row r="11075" spans="1:2" x14ac:dyDescent="0.25">
      <c r="A11075" s="277" t="s">
        <v>3240</v>
      </c>
      <c r="B11075" s="278">
        <v>2752.09</v>
      </c>
    </row>
    <row r="11076" spans="1:2" x14ac:dyDescent="0.25">
      <c r="A11076" s="277" t="s">
        <v>16928</v>
      </c>
      <c r="B11076" s="278">
        <v>2539.1999999999998</v>
      </c>
    </row>
    <row r="11077" spans="1:2" x14ac:dyDescent="0.25">
      <c r="A11077" s="277" t="s">
        <v>3241</v>
      </c>
      <c r="B11077" s="278">
        <v>3545.44</v>
      </c>
    </row>
    <row r="11078" spans="1:2" x14ac:dyDescent="0.25">
      <c r="A11078" s="277" t="s">
        <v>16929</v>
      </c>
      <c r="B11078" s="278">
        <v>3313.45</v>
      </c>
    </row>
    <row r="11079" spans="1:2" x14ac:dyDescent="0.25">
      <c r="A11079" s="277" t="s">
        <v>3242</v>
      </c>
      <c r="B11079" s="278">
        <v>4145.5200000000004</v>
      </c>
    </row>
    <row r="11080" spans="1:2" x14ac:dyDescent="0.25">
      <c r="A11080" s="277" t="s">
        <v>16930</v>
      </c>
      <c r="B11080" s="278">
        <v>3833.47</v>
      </c>
    </row>
    <row r="11081" spans="1:2" x14ac:dyDescent="0.25">
      <c r="A11081" s="277" t="s">
        <v>3243</v>
      </c>
      <c r="B11081" s="278">
        <v>4827.43</v>
      </c>
    </row>
    <row r="11082" spans="1:2" x14ac:dyDescent="0.25">
      <c r="A11082" s="277" t="s">
        <v>16931</v>
      </c>
      <c r="B11082" s="278">
        <v>4424.3100000000004</v>
      </c>
    </row>
    <row r="11083" spans="1:2" x14ac:dyDescent="0.25">
      <c r="A11083" s="277" t="s">
        <v>3244</v>
      </c>
      <c r="B11083" s="278">
        <v>735.93</v>
      </c>
    </row>
    <row r="11084" spans="1:2" x14ac:dyDescent="0.25">
      <c r="A11084" s="277" t="s">
        <v>16932</v>
      </c>
      <c r="B11084" s="278">
        <v>659.99</v>
      </c>
    </row>
    <row r="11085" spans="1:2" x14ac:dyDescent="0.25">
      <c r="A11085" s="277" t="s">
        <v>3245</v>
      </c>
      <c r="B11085" s="278">
        <v>858.96</v>
      </c>
    </row>
    <row r="11086" spans="1:2" x14ac:dyDescent="0.25">
      <c r="A11086" s="277" t="s">
        <v>16933</v>
      </c>
      <c r="B11086" s="278">
        <v>770.36</v>
      </c>
    </row>
    <row r="11087" spans="1:2" x14ac:dyDescent="0.25">
      <c r="A11087" s="277" t="s">
        <v>3246</v>
      </c>
      <c r="B11087" s="278">
        <v>1168.3</v>
      </c>
    </row>
    <row r="11088" spans="1:2" x14ac:dyDescent="0.25">
      <c r="A11088" s="277" t="s">
        <v>16934</v>
      </c>
      <c r="B11088" s="278">
        <v>1038.44</v>
      </c>
    </row>
    <row r="11089" spans="1:2" x14ac:dyDescent="0.25">
      <c r="A11089" s="277" t="s">
        <v>3247</v>
      </c>
      <c r="B11089" s="278">
        <v>2323.3000000000002</v>
      </c>
    </row>
    <row r="11090" spans="1:2" x14ac:dyDescent="0.25">
      <c r="A11090" s="277" t="s">
        <v>16935</v>
      </c>
      <c r="B11090" s="278">
        <v>2133.2399999999998</v>
      </c>
    </row>
    <row r="11091" spans="1:2" x14ac:dyDescent="0.25">
      <c r="A11091" s="277" t="s">
        <v>3248</v>
      </c>
      <c r="B11091" s="278">
        <v>2818.57</v>
      </c>
    </row>
    <row r="11092" spans="1:2" x14ac:dyDescent="0.25">
      <c r="A11092" s="277" t="s">
        <v>16936</v>
      </c>
      <c r="B11092" s="278">
        <v>2596.81</v>
      </c>
    </row>
    <row r="11093" spans="1:2" x14ac:dyDescent="0.25">
      <c r="A11093" s="277" t="s">
        <v>3249</v>
      </c>
      <c r="B11093" s="278">
        <v>3617.89</v>
      </c>
    </row>
    <row r="11094" spans="1:2" x14ac:dyDescent="0.25">
      <c r="A11094" s="277" t="s">
        <v>16937</v>
      </c>
      <c r="B11094" s="278">
        <v>3376.22</v>
      </c>
    </row>
    <row r="11095" spans="1:2" x14ac:dyDescent="0.25">
      <c r="A11095" s="277" t="s">
        <v>3250</v>
      </c>
      <c r="B11095" s="278">
        <v>4242.97</v>
      </c>
    </row>
    <row r="11096" spans="1:2" x14ac:dyDescent="0.25">
      <c r="A11096" s="277" t="s">
        <v>16938</v>
      </c>
      <c r="B11096" s="278">
        <v>3917.92</v>
      </c>
    </row>
    <row r="11097" spans="1:2" x14ac:dyDescent="0.25">
      <c r="A11097" s="277" t="s">
        <v>3251</v>
      </c>
      <c r="B11097" s="278">
        <v>4953.29</v>
      </c>
    </row>
    <row r="11098" spans="1:2" x14ac:dyDescent="0.25">
      <c r="A11098" s="277" t="s">
        <v>16939</v>
      </c>
      <c r="B11098" s="278">
        <v>4533.37</v>
      </c>
    </row>
    <row r="11099" spans="1:2" x14ac:dyDescent="0.25">
      <c r="A11099" s="277" t="s">
        <v>3252</v>
      </c>
      <c r="B11099" s="278">
        <v>241.47</v>
      </c>
    </row>
    <row r="11100" spans="1:2" x14ac:dyDescent="0.25">
      <c r="A11100" s="277" t="s">
        <v>16940</v>
      </c>
      <c r="B11100" s="278">
        <v>241.47</v>
      </c>
    </row>
    <row r="11101" spans="1:2" x14ac:dyDescent="0.25">
      <c r="A11101" s="277" t="s">
        <v>3253</v>
      </c>
      <c r="B11101" s="278">
        <v>270</v>
      </c>
    </row>
    <row r="11102" spans="1:2" x14ac:dyDescent="0.25">
      <c r="A11102" s="277" t="s">
        <v>16941</v>
      </c>
      <c r="B11102" s="278">
        <v>270</v>
      </c>
    </row>
    <row r="11103" spans="1:2" x14ac:dyDescent="0.25">
      <c r="A11103" s="277" t="s">
        <v>3254</v>
      </c>
      <c r="B11103" s="278">
        <v>280</v>
      </c>
    </row>
    <row r="11104" spans="1:2" x14ac:dyDescent="0.25">
      <c r="A11104" s="277" t="s">
        <v>16942</v>
      </c>
      <c r="B11104" s="278">
        <v>280</v>
      </c>
    </row>
    <row r="11105" spans="1:2" x14ac:dyDescent="0.25">
      <c r="A11105" s="277" t="s">
        <v>3255</v>
      </c>
      <c r="B11105" s="278">
        <v>300</v>
      </c>
    </row>
    <row r="11106" spans="1:2" x14ac:dyDescent="0.25">
      <c r="A11106" s="277" t="s">
        <v>16943</v>
      </c>
      <c r="B11106" s="278">
        <v>300</v>
      </c>
    </row>
    <row r="11107" spans="1:2" x14ac:dyDescent="0.25">
      <c r="A11107" s="277" t="s">
        <v>3256</v>
      </c>
      <c r="B11107" s="278">
        <v>308.43</v>
      </c>
    </row>
    <row r="11108" spans="1:2" x14ac:dyDescent="0.25">
      <c r="A11108" s="277" t="s">
        <v>16944</v>
      </c>
      <c r="B11108" s="278">
        <v>308.43</v>
      </c>
    </row>
    <row r="11109" spans="1:2" x14ac:dyDescent="0.25">
      <c r="A11109" s="277" t="s">
        <v>3257</v>
      </c>
      <c r="B11109" s="278">
        <v>310.14999999999998</v>
      </c>
    </row>
    <row r="11110" spans="1:2" x14ac:dyDescent="0.25">
      <c r="A11110" s="277" t="s">
        <v>16945</v>
      </c>
      <c r="B11110" s="278">
        <v>310.14999999999998</v>
      </c>
    </row>
    <row r="11111" spans="1:2" x14ac:dyDescent="0.25">
      <c r="A11111" s="277" t="s">
        <v>8647</v>
      </c>
      <c r="B11111" s="278">
        <v>320</v>
      </c>
    </row>
    <row r="11112" spans="1:2" x14ac:dyDescent="0.25">
      <c r="A11112" s="277" t="s">
        <v>16946</v>
      </c>
      <c r="B11112" s="278">
        <v>320</v>
      </c>
    </row>
    <row r="11113" spans="1:2" x14ac:dyDescent="0.25">
      <c r="A11113" s="277" t="s">
        <v>8648</v>
      </c>
      <c r="B11113" s="278">
        <v>310.8</v>
      </c>
    </row>
    <row r="11114" spans="1:2" x14ac:dyDescent="0.25">
      <c r="A11114" s="277" t="s">
        <v>16947</v>
      </c>
      <c r="B11114" s="278">
        <v>310.8</v>
      </c>
    </row>
    <row r="11115" spans="1:2" x14ac:dyDescent="0.25">
      <c r="A11115" s="277" t="s">
        <v>30684</v>
      </c>
      <c r="B11115" s="278">
        <v>415.65</v>
      </c>
    </row>
    <row r="11116" spans="1:2" x14ac:dyDescent="0.25">
      <c r="A11116" s="277" t="s">
        <v>30686</v>
      </c>
      <c r="B11116" s="278">
        <v>395.82</v>
      </c>
    </row>
    <row r="11117" spans="1:2" x14ac:dyDescent="0.25">
      <c r="A11117" s="277" t="s">
        <v>8649</v>
      </c>
      <c r="B11117" s="278">
        <v>448.32</v>
      </c>
    </row>
    <row r="11118" spans="1:2" x14ac:dyDescent="0.25">
      <c r="A11118" s="277" t="s">
        <v>16948</v>
      </c>
      <c r="B11118" s="278">
        <v>428.49</v>
      </c>
    </row>
    <row r="11119" spans="1:2" x14ac:dyDescent="0.25">
      <c r="A11119" s="277" t="s">
        <v>8650</v>
      </c>
      <c r="B11119" s="278">
        <v>471.94</v>
      </c>
    </row>
    <row r="11120" spans="1:2" x14ac:dyDescent="0.25">
      <c r="A11120" s="277" t="s">
        <v>16949</v>
      </c>
      <c r="B11120" s="278">
        <v>452.11</v>
      </c>
    </row>
    <row r="11121" spans="1:2" x14ac:dyDescent="0.25">
      <c r="A11121" s="277" t="s">
        <v>8651</v>
      </c>
      <c r="B11121" s="278">
        <v>492.74</v>
      </c>
    </row>
    <row r="11122" spans="1:2" x14ac:dyDescent="0.25">
      <c r="A11122" s="277" t="s">
        <v>16950</v>
      </c>
      <c r="B11122" s="278">
        <v>472.91</v>
      </c>
    </row>
    <row r="11123" spans="1:2" x14ac:dyDescent="0.25">
      <c r="A11123" s="277" t="s">
        <v>8652</v>
      </c>
      <c r="B11123" s="278">
        <v>30</v>
      </c>
    </row>
    <row r="11124" spans="1:2" x14ac:dyDescent="0.25">
      <c r="A11124" s="277" t="s">
        <v>16951</v>
      </c>
      <c r="B11124" s="278">
        <v>30</v>
      </c>
    </row>
    <row r="11125" spans="1:2" x14ac:dyDescent="0.25">
      <c r="A11125" s="277" t="s">
        <v>3258</v>
      </c>
      <c r="B11125" s="278">
        <v>216.02</v>
      </c>
    </row>
    <row r="11126" spans="1:2" x14ac:dyDescent="0.25">
      <c r="A11126" s="277" t="s">
        <v>16952</v>
      </c>
      <c r="B11126" s="278">
        <v>206.52</v>
      </c>
    </row>
    <row r="11127" spans="1:2" x14ac:dyDescent="0.25">
      <c r="A11127" s="277" t="s">
        <v>3259</v>
      </c>
      <c r="B11127" s="278">
        <v>1545.78</v>
      </c>
    </row>
    <row r="11128" spans="1:2" x14ac:dyDescent="0.25">
      <c r="A11128" s="277" t="s">
        <v>16953</v>
      </c>
      <c r="B11128" s="278">
        <v>1462.44</v>
      </c>
    </row>
    <row r="11129" spans="1:2" x14ac:dyDescent="0.25">
      <c r="A11129" s="277" t="s">
        <v>3260</v>
      </c>
      <c r="B11129" s="278">
        <v>225.51</v>
      </c>
    </row>
    <row r="11130" spans="1:2" x14ac:dyDescent="0.25">
      <c r="A11130" s="277" t="s">
        <v>16954</v>
      </c>
      <c r="B11130" s="278">
        <v>216.02</v>
      </c>
    </row>
    <row r="11131" spans="1:2" x14ac:dyDescent="0.25">
      <c r="A11131" s="277" t="s">
        <v>3261</v>
      </c>
      <c r="B11131" s="278">
        <v>136.62</v>
      </c>
    </row>
    <row r="11132" spans="1:2" x14ac:dyDescent="0.25">
      <c r="A11132" s="277" t="s">
        <v>16955</v>
      </c>
      <c r="B11132" s="278">
        <v>132.16999999999999</v>
      </c>
    </row>
    <row r="11133" spans="1:2" x14ac:dyDescent="0.25">
      <c r="A11133" s="277" t="s">
        <v>3262</v>
      </c>
      <c r="B11133" s="278">
        <v>1206.2</v>
      </c>
    </row>
    <row r="11134" spans="1:2" x14ac:dyDescent="0.25">
      <c r="A11134" s="277" t="s">
        <v>16956</v>
      </c>
      <c r="B11134" s="278">
        <v>1122.8599999999999</v>
      </c>
    </row>
    <row r="11135" spans="1:2" x14ac:dyDescent="0.25">
      <c r="A11135" s="277" t="s">
        <v>3263</v>
      </c>
      <c r="B11135" s="278">
        <v>337.49</v>
      </c>
    </row>
    <row r="11136" spans="1:2" x14ac:dyDescent="0.25">
      <c r="A11136" s="277" t="s">
        <v>16957</v>
      </c>
      <c r="B11136" s="278">
        <v>305.85000000000002</v>
      </c>
    </row>
    <row r="11137" spans="1:2" x14ac:dyDescent="0.25">
      <c r="A11137" s="277" t="s">
        <v>8654</v>
      </c>
      <c r="B11137" s="278">
        <v>307.32</v>
      </c>
    </row>
    <row r="11138" spans="1:2" x14ac:dyDescent="0.25">
      <c r="A11138" s="277" t="s">
        <v>16958</v>
      </c>
      <c r="B11138" s="278">
        <v>298.61</v>
      </c>
    </row>
    <row r="11139" spans="1:2" x14ac:dyDescent="0.25">
      <c r="A11139" s="277" t="s">
        <v>8655</v>
      </c>
      <c r="B11139" s="278">
        <v>335.85</v>
      </c>
    </row>
    <row r="11140" spans="1:2" x14ac:dyDescent="0.25">
      <c r="A11140" s="277" t="s">
        <v>16959</v>
      </c>
      <c r="B11140" s="278">
        <v>327.14</v>
      </c>
    </row>
    <row r="11141" spans="1:2" x14ac:dyDescent="0.25">
      <c r="A11141" s="277" t="s">
        <v>8656</v>
      </c>
      <c r="B11141" s="278">
        <v>345.85</v>
      </c>
    </row>
    <row r="11142" spans="1:2" x14ac:dyDescent="0.25">
      <c r="A11142" s="277" t="s">
        <v>16960</v>
      </c>
      <c r="B11142" s="278">
        <v>337.14</v>
      </c>
    </row>
    <row r="11143" spans="1:2" x14ac:dyDescent="0.25">
      <c r="A11143" s="277" t="s">
        <v>8657</v>
      </c>
      <c r="B11143" s="278">
        <v>365.85</v>
      </c>
    </row>
    <row r="11144" spans="1:2" x14ac:dyDescent="0.25">
      <c r="A11144" s="277" t="s">
        <v>16961</v>
      </c>
      <c r="B11144" s="278">
        <v>357.14</v>
      </c>
    </row>
    <row r="11145" spans="1:2" x14ac:dyDescent="0.25">
      <c r="A11145" s="277" t="s">
        <v>8658</v>
      </c>
      <c r="B11145" s="278">
        <v>374.28</v>
      </c>
    </row>
    <row r="11146" spans="1:2" x14ac:dyDescent="0.25">
      <c r="A11146" s="277" t="s">
        <v>16962</v>
      </c>
      <c r="B11146" s="278">
        <v>365.57</v>
      </c>
    </row>
    <row r="11147" spans="1:2" x14ac:dyDescent="0.25">
      <c r="A11147" s="277" t="s">
        <v>8659</v>
      </c>
      <c r="B11147" s="278">
        <v>376</v>
      </c>
    </row>
    <row r="11148" spans="1:2" x14ac:dyDescent="0.25">
      <c r="A11148" s="277" t="s">
        <v>16963</v>
      </c>
      <c r="B11148" s="278">
        <v>367.29</v>
      </c>
    </row>
    <row r="11149" spans="1:2" x14ac:dyDescent="0.25">
      <c r="A11149" s="277" t="s">
        <v>8660</v>
      </c>
      <c r="B11149" s="278">
        <v>385.85</v>
      </c>
    </row>
    <row r="11150" spans="1:2" x14ac:dyDescent="0.25">
      <c r="A11150" s="277" t="s">
        <v>16964</v>
      </c>
      <c r="B11150" s="278">
        <v>377.14</v>
      </c>
    </row>
    <row r="11151" spans="1:2" x14ac:dyDescent="0.25">
      <c r="A11151" s="277" t="s">
        <v>8661</v>
      </c>
      <c r="B11151" s="278">
        <v>125.61</v>
      </c>
    </row>
    <row r="11152" spans="1:2" x14ac:dyDescent="0.25">
      <c r="A11152" s="277" t="s">
        <v>16965</v>
      </c>
      <c r="B11152" s="278">
        <v>120.06</v>
      </c>
    </row>
    <row r="11153" spans="1:2" x14ac:dyDescent="0.25">
      <c r="A11153" s="277" t="s">
        <v>8662</v>
      </c>
      <c r="B11153" s="278">
        <v>133.91999999999999</v>
      </c>
    </row>
    <row r="11154" spans="1:2" x14ac:dyDescent="0.25">
      <c r="A11154" s="277" t="s">
        <v>16966</v>
      </c>
      <c r="B11154" s="278">
        <v>127.98</v>
      </c>
    </row>
    <row r="11155" spans="1:2" x14ac:dyDescent="0.25">
      <c r="A11155" s="277" t="s">
        <v>8663</v>
      </c>
      <c r="B11155" s="278">
        <v>142.22999999999999</v>
      </c>
    </row>
    <row r="11156" spans="1:2" x14ac:dyDescent="0.25">
      <c r="A11156" s="277" t="s">
        <v>16967</v>
      </c>
      <c r="B11156" s="278">
        <v>135.88999999999999</v>
      </c>
    </row>
    <row r="11157" spans="1:2" x14ac:dyDescent="0.25">
      <c r="A11157" s="277" t="s">
        <v>3264</v>
      </c>
      <c r="B11157" s="278">
        <v>8.25</v>
      </c>
    </row>
    <row r="11158" spans="1:2" x14ac:dyDescent="0.25">
      <c r="A11158" s="277" t="s">
        <v>16968</v>
      </c>
      <c r="B11158" s="278">
        <v>8.25</v>
      </c>
    </row>
    <row r="11159" spans="1:2" x14ac:dyDescent="0.25">
      <c r="A11159" s="277" t="s">
        <v>3265</v>
      </c>
      <c r="B11159" s="278">
        <v>1.65</v>
      </c>
    </row>
    <row r="11160" spans="1:2" x14ac:dyDescent="0.25">
      <c r="A11160" s="277" t="s">
        <v>16969</v>
      </c>
      <c r="B11160" s="278">
        <v>1.65</v>
      </c>
    </row>
    <row r="11161" spans="1:2" x14ac:dyDescent="0.25">
      <c r="A11161" s="277" t="s">
        <v>8664</v>
      </c>
      <c r="B11161" s="278">
        <v>5.2</v>
      </c>
    </row>
    <row r="11162" spans="1:2" x14ac:dyDescent="0.25">
      <c r="A11162" s="277" t="s">
        <v>16970</v>
      </c>
      <c r="B11162" s="278">
        <v>5.2</v>
      </c>
    </row>
    <row r="11163" spans="1:2" x14ac:dyDescent="0.25">
      <c r="A11163" s="277" t="s">
        <v>3266</v>
      </c>
      <c r="B11163" s="278">
        <v>18.09</v>
      </c>
    </row>
    <row r="11164" spans="1:2" x14ac:dyDescent="0.25">
      <c r="A11164" s="277" t="s">
        <v>16971</v>
      </c>
      <c r="B11164" s="278">
        <v>15.87</v>
      </c>
    </row>
    <row r="11165" spans="1:2" x14ac:dyDescent="0.25">
      <c r="A11165" s="277" t="s">
        <v>3267</v>
      </c>
      <c r="B11165" s="278">
        <v>4.22</v>
      </c>
    </row>
    <row r="11166" spans="1:2" x14ac:dyDescent="0.25">
      <c r="A11166" s="277" t="s">
        <v>16972</v>
      </c>
      <c r="B11166" s="278">
        <v>3.69</v>
      </c>
    </row>
    <row r="11167" spans="1:2" x14ac:dyDescent="0.25">
      <c r="A11167" s="277" t="s">
        <v>8665</v>
      </c>
      <c r="B11167" s="278">
        <v>10.07</v>
      </c>
    </row>
    <row r="11168" spans="1:2" x14ac:dyDescent="0.25">
      <c r="A11168" s="277" t="s">
        <v>16973</v>
      </c>
      <c r="B11168" s="278">
        <v>8.92</v>
      </c>
    </row>
    <row r="11169" spans="1:2" x14ac:dyDescent="0.25">
      <c r="A11169" s="277" t="s">
        <v>8666</v>
      </c>
      <c r="B11169" s="278">
        <v>4.26</v>
      </c>
    </row>
    <row r="11170" spans="1:2" x14ac:dyDescent="0.25">
      <c r="A11170" s="277" t="s">
        <v>16974</v>
      </c>
      <c r="B11170" s="278">
        <v>4.26</v>
      </c>
    </row>
    <row r="11171" spans="1:2" x14ac:dyDescent="0.25">
      <c r="A11171" s="277" t="s">
        <v>8667</v>
      </c>
      <c r="B11171" s="278">
        <v>12.88</v>
      </c>
    </row>
    <row r="11172" spans="1:2" x14ac:dyDescent="0.25">
      <c r="A11172" s="277" t="s">
        <v>16975</v>
      </c>
      <c r="B11172" s="278">
        <v>12.88</v>
      </c>
    </row>
    <row r="11173" spans="1:2" x14ac:dyDescent="0.25">
      <c r="A11173" s="277" t="s">
        <v>8668</v>
      </c>
      <c r="B11173" s="278">
        <v>3.8</v>
      </c>
    </row>
    <row r="11174" spans="1:2" x14ac:dyDescent="0.25">
      <c r="A11174" s="277" t="s">
        <v>16976</v>
      </c>
      <c r="B11174" s="278">
        <v>3.29</v>
      </c>
    </row>
    <row r="11175" spans="1:2" x14ac:dyDescent="0.25">
      <c r="A11175" s="277" t="s">
        <v>3268</v>
      </c>
      <c r="B11175" s="278">
        <v>13908.55</v>
      </c>
    </row>
    <row r="11176" spans="1:2" x14ac:dyDescent="0.25">
      <c r="A11176" s="277" t="s">
        <v>16977</v>
      </c>
      <c r="B11176" s="278">
        <v>12620.51</v>
      </c>
    </row>
    <row r="11177" spans="1:2" x14ac:dyDescent="0.25">
      <c r="A11177" s="277" t="s">
        <v>3269</v>
      </c>
      <c r="B11177" s="278">
        <v>25828.18</v>
      </c>
    </row>
    <row r="11178" spans="1:2" x14ac:dyDescent="0.25">
      <c r="A11178" s="277" t="s">
        <v>16978</v>
      </c>
      <c r="B11178" s="278">
        <v>23556.44</v>
      </c>
    </row>
    <row r="11179" spans="1:2" x14ac:dyDescent="0.25">
      <c r="A11179" s="277" t="s">
        <v>3270</v>
      </c>
      <c r="B11179" s="278">
        <v>15849.91</v>
      </c>
    </row>
    <row r="11180" spans="1:2" x14ac:dyDescent="0.25">
      <c r="A11180" s="277" t="s">
        <v>16979</v>
      </c>
      <c r="B11180" s="278">
        <v>14332.7</v>
      </c>
    </row>
    <row r="11181" spans="1:2" x14ac:dyDescent="0.25">
      <c r="A11181" s="277" t="s">
        <v>3271</v>
      </c>
      <c r="B11181" s="278">
        <v>29105.88</v>
      </c>
    </row>
    <row r="11182" spans="1:2" x14ac:dyDescent="0.25">
      <c r="A11182" s="277" t="s">
        <v>16980</v>
      </c>
      <c r="B11182" s="278">
        <v>26593.77</v>
      </c>
    </row>
    <row r="11183" spans="1:2" x14ac:dyDescent="0.25">
      <c r="A11183" s="277" t="s">
        <v>3272</v>
      </c>
      <c r="B11183" s="278">
        <v>33446.400000000001</v>
      </c>
    </row>
    <row r="11184" spans="1:2" x14ac:dyDescent="0.25">
      <c r="A11184" s="277" t="s">
        <v>16981</v>
      </c>
      <c r="B11184" s="278">
        <v>30467.53</v>
      </c>
    </row>
    <row r="11185" spans="1:2" x14ac:dyDescent="0.25">
      <c r="A11185" s="277" t="s">
        <v>3273</v>
      </c>
      <c r="B11185" s="278">
        <v>29334.1</v>
      </c>
    </row>
    <row r="11186" spans="1:2" x14ac:dyDescent="0.25">
      <c r="A11186" s="277" t="s">
        <v>16982</v>
      </c>
      <c r="B11186" s="278">
        <v>26710.61</v>
      </c>
    </row>
    <row r="11187" spans="1:2" x14ac:dyDescent="0.25">
      <c r="A11187" s="277" t="s">
        <v>3274</v>
      </c>
      <c r="B11187" s="278">
        <v>34259.32</v>
      </c>
    </row>
    <row r="11188" spans="1:2" x14ac:dyDescent="0.25">
      <c r="A11188" s="277" t="s">
        <v>16983</v>
      </c>
      <c r="B11188" s="278">
        <v>31265.360000000001</v>
      </c>
    </row>
    <row r="11189" spans="1:2" x14ac:dyDescent="0.25">
      <c r="A11189" s="277" t="s">
        <v>3275</v>
      </c>
      <c r="B11189" s="278">
        <v>38260.83</v>
      </c>
    </row>
    <row r="11190" spans="1:2" x14ac:dyDescent="0.25">
      <c r="A11190" s="277" t="s">
        <v>16984</v>
      </c>
      <c r="B11190" s="278">
        <v>34993.230000000003</v>
      </c>
    </row>
    <row r="11191" spans="1:2" x14ac:dyDescent="0.25">
      <c r="A11191" s="277" t="s">
        <v>8669</v>
      </c>
      <c r="B11191" s="278">
        <v>6059.21</v>
      </c>
    </row>
    <row r="11192" spans="1:2" x14ac:dyDescent="0.25">
      <c r="A11192" s="277" t="s">
        <v>16985</v>
      </c>
      <c r="B11192" s="278">
        <v>5569.16</v>
      </c>
    </row>
    <row r="11193" spans="1:2" x14ac:dyDescent="0.25">
      <c r="A11193" s="277" t="s">
        <v>8670</v>
      </c>
      <c r="B11193" s="278">
        <v>10252.16</v>
      </c>
    </row>
    <row r="11194" spans="1:2" x14ac:dyDescent="0.25">
      <c r="A11194" s="277" t="s">
        <v>16986</v>
      </c>
      <c r="B11194" s="278">
        <v>10252.16</v>
      </c>
    </row>
    <row r="11195" spans="1:2" x14ac:dyDescent="0.25">
      <c r="A11195" s="277" t="s">
        <v>8671</v>
      </c>
      <c r="B11195" s="278">
        <v>369.01</v>
      </c>
    </row>
    <row r="11196" spans="1:2" x14ac:dyDescent="0.25">
      <c r="A11196" s="277" t="s">
        <v>16987</v>
      </c>
      <c r="B11196" s="278">
        <v>353.19</v>
      </c>
    </row>
    <row r="11197" spans="1:2" x14ac:dyDescent="0.25">
      <c r="A11197" s="277" t="s">
        <v>8672</v>
      </c>
      <c r="B11197" s="278">
        <v>131.91999999999999</v>
      </c>
    </row>
    <row r="11198" spans="1:2" x14ac:dyDescent="0.25">
      <c r="A11198" s="277" t="s">
        <v>16988</v>
      </c>
      <c r="B11198" s="278">
        <v>119.54</v>
      </c>
    </row>
    <row r="11199" spans="1:2" x14ac:dyDescent="0.25">
      <c r="A11199" s="277" t="s">
        <v>3276</v>
      </c>
      <c r="B11199" s="278">
        <v>243</v>
      </c>
    </row>
    <row r="11200" spans="1:2" x14ac:dyDescent="0.25">
      <c r="A11200" s="277" t="s">
        <v>16989</v>
      </c>
      <c r="B11200" s="278">
        <v>226.53</v>
      </c>
    </row>
    <row r="11201" spans="1:2" x14ac:dyDescent="0.25">
      <c r="A11201" s="277" t="s">
        <v>3277</v>
      </c>
      <c r="B11201" s="278">
        <v>123.27</v>
      </c>
    </row>
    <row r="11202" spans="1:2" x14ac:dyDescent="0.25">
      <c r="A11202" s="277" t="s">
        <v>16990</v>
      </c>
      <c r="B11202" s="278">
        <v>106.81</v>
      </c>
    </row>
    <row r="11203" spans="1:2" x14ac:dyDescent="0.25">
      <c r="A11203" s="277" t="s">
        <v>8673</v>
      </c>
      <c r="B11203" s="278">
        <v>53.79</v>
      </c>
    </row>
    <row r="11204" spans="1:2" x14ac:dyDescent="0.25">
      <c r="A11204" s="277" t="s">
        <v>16991</v>
      </c>
      <c r="B11204" s="278">
        <v>51.42</v>
      </c>
    </row>
    <row r="11205" spans="1:2" x14ac:dyDescent="0.25">
      <c r="A11205" s="277" t="s">
        <v>3278</v>
      </c>
      <c r="B11205" s="278">
        <v>37.58</v>
      </c>
    </row>
    <row r="11206" spans="1:2" x14ac:dyDescent="0.25">
      <c r="A11206" s="277" t="s">
        <v>16992</v>
      </c>
      <c r="B11206" s="278">
        <v>34.130000000000003</v>
      </c>
    </row>
    <row r="11207" spans="1:2" x14ac:dyDescent="0.25">
      <c r="A11207" s="277" t="s">
        <v>3279</v>
      </c>
      <c r="B11207" s="278">
        <v>67.73</v>
      </c>
    </row>
    <row r="11208" spans="1:2" x14ac:dyDescent="0.25">
      <c r="A11208" s="277" t="s">
        <v>16993</v>
      </c>
      <c r="B11208" s="278">
        <v>64.39</v>
      </c>
    </row>
    <row r="11209" spans="1:2" x14ac:dyDescent="0.25">
      <c r="A11209" s="277" t="s">
        <v>3280</v>
      </c>
      <c r="B11209" s="278">
        <v>22.87</v>
      </c>
    </row>
    <row r="11210" spans="1:2" x14ac:dyDescent="0.25">
      <c r="A11210" s="277" t="s">
        <v>16994</v>
      </c>
      <c r="B11210" s="278">
        <v>20.5</v>
      </c>
    </row>
    <row r="11211" spans="1:2" x14ac:dyDescent="0.25">
      <c r="A11211" s="277" t="s">
        <v>8674</v>
      </c>
      <c r="B11211" s="278">
        <v>34.799999999999997</v>
      </c>
    </row>
    <row r="11212" spans="1:2" x14ac:dyDescent="0.25">
      <c r="A11212" s="277" t="s">
        <v>16995</v>
      </c>
      <c r="B11212" s="278">
        <v>32.82</v>
      </c>
    </row>
    <row r="11213" spans="1:2" x14ac:dyDescent="0.25">
      <c r="A11213" s="277" t="s">
        <v>8675</v>
      </c>
      <c r="B11213" s="278">
        <v>384.35</v>
      </c>
    </row>
    <row r="11214" spans="1:2" x14ac:dyDescent="0.25">
      <c r="A11214" s="277" t="s">
        <v>16996</v>
      </c>
      <c r="B11214" s="278">
        <v>370.13</v>
      </c>
    </row>
    <row r="11215" spans="1:2" x14ac:dyDescent="0.25">
      <c r="A11215" s="277" t="s">
        <v>8676</v>
      </c>
      <c r="B11215" s="278">
        <v>145.09</v>
      </c>
    </row>
    <row r="11216" spans="1:2" x14ac:dyDescent="0.25">
      <c r="A11216" s="277" t="s">
        <v>16997</v>
      </c>
      <c r="B11216" s="278">
        <v>142.74</v>
      </c>
    </row>
    <row r="11217" spans="1:2" x14ac:dyDescent="0.25">
      <c r="A11217" s="277" t="s">
        <v>8677</v>
      </c>
      <c r="B11217" s="278">
        <v>54.19</v>
      </c>
    </row>
    <row r="11218" spans="1:2" x14ac:dyDescent="0.25">
      <c r="A11218" s="277" t="s">
        <v>16998</v>
      </c>
      <c r="B11218" s="278">
        <v>52.69</v>
      </c>
    </row>
    <row r="11219" spans="1:2" x14ac:dyDescent="0.25">
      <c r="A11219" s="277" t="s">
        <v>8678</v>
      </c>
      <c r="B11219" s="278">
        <v>3995.66</v>
      </c>
    </row>
    <row r="11220" spans="1:2" x14ac:dyDescent="0.25">
      <c r="A11220" s="277" t="s">
        <v>16999</v>
      </c>
      <c r="B11220" s="278">
        <v>3957.76</v>
      </c>
    </row>
    <row r="11221" spans="1:2" x14ac:dyDescent="0.25">
      <c r="A11221" s="277" t="s">
        <v>8679</v>
      </c>
      <c r="B11221" s="278">
        <v>1514.42</v>
      </c>
    </row>
    <row r="11222" spans="1:2" x14ac:dyDescent="0.25">
      <c r="A11222" s="277" t="s">
        <v>17000</v>
      </c>
      <c r="B11222" s="278">
        <v>1480.49</v>
      </c>
    </row>
    <row r="11223" spans="1:2" x14ac:dyDescent="0.25">
      <c r="A11223" s="277" t="s">
        <v>8680</v>
      </c>
      <c r="B11223" s="278">
        <v>19.79</v>
      </c>
    </row>
    <row r="11224" spans="1:2" x14ac:dyDescent="0.25">
      <c r="A11224" s="277" t="s">
        <v>17001</v>
      </c>
      <c r="B11224" s="278">
        <v>17.14</v>
      </c>
    </row>
    <row r="11225" spans="1:2" x14ac:dyDescent="0.25">
      <c r="A11225" s="277" t="s">
        <v>8681</v>
      </c>
      <c r="B11225" s="278">
        <v>9.2799999999999994</v>
      </c>
    </row>
    <row r="11226" spans="1:2" x14ac:dyDescent="0.25">
      <c r="A11226" s="277" t="s">
        <v>17002</v>
      </c>
      <c r="B11226" s="278">
        <v>8.1199999999999992</v>
      </c>
    </row>
    <row r="11227" spans="1:2" x14ac:dyDescent="0.25">
      <c r="A11227" s="277" t="s">
        <v>8682</v>
      </c>
      <c r="B11227" s="278">
        <v>934.12</v>
      </c>
    </row>
    <row r="11228" spans="1:2" x14ac:dyDescent="0.25">
      <c r="A11228" s="277" t="s">
        <v>17003</v>
      </c>
      <c r="B11228" s="278">
        <v>833.6</v>
      </c>
    </row>
    <row r="11229" spans="1:2" x14ac:dyDescent="0.25">
      <c r="A11229" s="277" t="s">
        <v>8683</v>
      </c>
      <c r="B11229" s="278">
        <v>508.29</v>
      </c>
    </row>
    <row r="11230" spans="1:2" x14ac:dyDescent="0.25">
      <c r="A11230" s="277" t="s">
        <v>17004</v>
      </c>
      <c r="B11230" s="278">
        <v>485.3</v>
      </c>
    </row>
    <row r="11231" spans="1:2" x14ac:dyDescent="0.25">
      <c r="A11231" s="277" t="s">
        <v>3281</v>
      </c>
      <c r="B11231" s="278">
        <v>379.29</v>
      </c>
    </row>
    <row r="11232" spans="1:2" x14ac:dyDescent="0.25">
      <c r="A11232" s="277" t="s">
        <v>17005</v>
      </c>
      <c r="B11232" s="278">
        <v>345.21</v>
      </c>
    </row>
    <row r="11233" spans="1:2" x14ac:dyDescent="0.25">
      <c r="A11233" s="277" t="s">
        <v>3282</v>
      </c>
      <c r="B11233" s="278">
        <v>462.79</v>
      </c>
    </row>
    <row r="11234" spans="1:2" x14ac:dyDescent="0.25">
      <c r="A11234" s="277" t="s">
        <v>17006</v>
      </c>
      <c r="B11234" s="278">
        <v>418.83</v>
      </c>
    </row>
    <row r="11235" spans="1:2" x14ac:dyDescent="0.25">
      <c r="A11235" s="277" t="s">
        <v>3283</v>
      </c>
      <c r="B11235" s="278">
        <v>328.91</v>
      </c>
    </row>
    <row r="11236" spans="1:2" x14ac:dyDescent="0.25">
      <c r="A11236" s="277" t="s">
        <v>17007</v>
      </c>
      <c r="B11236" s="278">
        <v>301.56</v>
      </c>
    </row>
    <row r="11237" spans="1:2" x14ac:dyDescent="0.25">
      <c r="A11237" s="277" t="s">
        <v>3284</v>
      </c>
      <c r="B11237" s="278">
        <v>411.03</v>
      </c>
    </row>
    <row r="11238" spans="1:2" x14ac:dyDescent="0.25">
      <c r="A11238" s="277" t="s">
        <v>17008</v>
      </c>
      <c r="B11238" s="278">
        <v>372.72</v>
      </c>
    </row>
    <row r="11239" spans="1:2" x14ac:dyDescent="0.25">
      <c r="A11239" s="277" t="s">
        <v>3285</v>
      </c>
      <c r="B11239" s="278">
        <v>500.61</v>
      </c>
    </row>
    <row r="11240" spans="1:2" x14ac:dyDescent="0.25">
      <c r="A11240" s="277" t="s">
        <v>17009</v>
      </c>
      <c r="B11240" s="278">
        <v>450.33</v>
      </c>
    </row>
    <row r="11241" spans="1:2" x14ac:dyDescent="0.25">
      <c r="A11241" s="277" t="s">
        <v>3286</v>
      </c>
      <c r="B11241" s="278">
        <v>592.41999999999996</v>
      </c>
    </row>
    <row r="11242" spans="1:2" x14ac:dyDescent="0.25">
      <c r="A11242" s="277" t="s">
        <v>17010</v>
      </c>
      <c r="B11242" s="278">
        <v>529.89</v>
      </c>
    </row>
    <row r="11243" spans="1:2" x14ac:dyDescent="0.25">
      <c r="A11243" s="277" t="s">
        <v>3287</v>
      </c>
      <c r="B11243" s="278">
        <v>70.33</v>
      </c>
    </row>
    <row r="11244" spans="1:2" x14ac:dyDescent="0.25">
      <c r="A11244" s="277" t="s">
        <v>17011</v>
      </c>
      <c r="B11244" s="278">
        <v>61.16</v>
      </c>
    </row>
    <row r="11245" spans="1:2" x14ac:dyDescent="0.25">
      <c r="A11245" s="277" t="s">
        <v>3288</v>
      </c>
      <c r="B11245" s="278">
        <v>140.66</v>
      </c>
    </row>
    <row r="11246" spans="1:2" x14ac:dyDescent="0.25">
      <c r="A11246" s="277" t="s">
        <v>17012</v>
      </c>
      <c r="B11246" s="278">
        <v>122.33</v>
      </c>
    </row>
    <row r="11247" spans="1:2" x14ac:dyDescent="0.25">
      <c r="A11247" s="277" t="s">
        <v>3289</v>
      </c>
      <c r="B11247" s="278">
        <v>228.18</v>
      </c>
    </row>
    <row r="11248" spans="1:2" x14ac:dyDescent="0.25">
      <c r="A11248" s="277" t="s">
        <v>17013</v>
      </c>
      <c r="B11248" s="278">
        <v>210.21</v>
      </c>
    </row>
    <row r="11249" spans="1:2" x14ac:dyDescent="0.25">
      <c r="A11249" s="277" t="s">
        <v>3290</v>
      </c>
      <c r="B11249" s="278">
        <v>293.07</v>
      </c>
    </row>
    <row r="11250" spans="1:2" x14ac:dyDescent="0.25">
      <c r="A11250" s="277" t="s">
        <v>17014</v>
      </c>
      <c r="B11250" s="278">
        <v>267.39</v>
      </c>
    </row>
    <row r="11251" spans="1:2" x14ac:dyDescent="0.25">
      <c r="A11251" s="277" t="s">
        <v>3291</v>
      </c>
      <c r="B11251" s="278">
        <v>534.04</v>
      </c>
    </row>
    <row r="11252" spans="1:2" x14ac:dyDescent="0.25">
      <c r="A11252" s="277" t="s">
        <v>17015</v>
      </c>
      <c r="B11252" s="278">
        <v>480.26</v>
      </c>
    </row>
    <row r="11253" spans="1:2" x14ac:dyDescent="0.25">
      <c r="A11253" s="277" t="s">
        <v>3292</v>
      </c>
      <c r="B11253" s="278">
        <v>640.46</v>
      </c>
    </row>
    <row r="11254" spans="1:2" x14ac:dyDescent="0.25">
      <c r="A11254" s="277" t="s">
        <v>17016</v>
      </c>
      <c r="B11254" s="278">
        <v>572.46</v>
      </c>
    </row>
    <row r="11255" spans="1:2" x14ac:dyDescent="0.25">
      <c r="A11255" s="277" t="s">
        <v>3293</v>
      </c>
      <c r="B11255" s="278">
        <v>737.92</v>
      </c>
    </row>
    <row r="11256" spans="1:2" x14ac:dyDescent="0.25">
      <c r="A11256" s="277" t="s">
        <v>17017</v>
      </c>
      <c r="B11256" s="278">
        <v>656.12</v>
      </c>
    </row>
    <row r="11257" spans="1:2" x14ac:dyDescent="0.25">
      <c r="A11257" s="277" t="s">
        <v>3294</v>
      </c>
      <c r="B11257" s="278">
        <v>879.81</v>
      </c>
    </row>
    <row r="11258" spans="1:2" x14ac:dyDescent="0.25">
      <c r="A11258" s="277" t="s">
        <v>17018</v>
      </c>
      <c r="B11258" s="278">
        <v>779.06</v>
      </c>
    </row>
    <row r="11259" spans="1:2" x14ac:dyDescent="0.25">
      <c r="A11259" s="277" t="s">
        <v>3295</v>
      </c>
      <c r="B11259" s="278">
        <v>123.54</v>
      </c>
    </row>
    <row r="11260" spans="1:2" x14ac:dyDescent="0.25">
      <c r="A11260" s="277" t="s">
        <v>17019</v>
      </c>
      <c r="B11260" s="278">
        <v>107.27</v>
      </c>
    </row>
    <row r="11261" spans="1:2" x14ac:dyDescent="0.25">
      <c r="A11261" s="277" t="s">
        <v>3296</v>
      </c>
      <c r="B11261" s="278">
        <v>1052.04</v>
      </c>
    </row>
    <row r="11262" spans="1:2" x14ac:dyDescent="0.25">
      <c r="A11262" s="277" t="s">
        <v>17020</v>
      </c>
      <c r="B11262" s="278">
        <v>994.39</v>
      </c>
    </row>
    <row r="11263" spans="1:2" x14ac:dyDescent="0.25">
      <c r="A11263" s="277" t="s">
        <v>3297</v>
      </c>
      <c r="B11263" s="278">
        <v>1029.6199999999999</v>
      </c>
    </row>
    <row r="11264" spans="1:2" x14ac:dyDescent="0.25">
      <c r="A11264" s="277" t="s">
        <v>17021</v>
      </c>
      <c r="B11264" s="278">
        <v>974.97</v>
      </c>
    </row>
    <row r="11265" spans="1:2" x14ac:dyDescent="0.25">
      <c r="A11265" s="277" t="s">
        <v>3298</v>
      </c>
      <c r="B11265" s="278">
        <v>197.51</v>
      </c>
    </row>
    <row r="11266" spans="1:2" x14ac:dyDescent="0.25">
      <c r="A11266" s="277" t="s">
        <v>17022</v>
      </c>
      <c r="B11266" s="278">
        <v>187.71</v>
      </c>
    </row>
    <row r="11267" spans="1:2" x14ac:dyDescent="0.25">
      <c r="A11267" s="277" t="s">
        <v>3299</v>
      </c>
      <c r="B11267" s="278">
        <v>194.15</v>
      </c>
    </row>
    <row r="11268" spans="1:2" x14ac:dyDescent="0.25">
      <c r="A11268" s="277" t="s">
        <v>17023</v>
      </c>
      <c r="B11268" s="278">
        <v>184.79</v>
      </c>
    </row>
    <row r="11269" spans="1:2" x14ac:dyDescent="0.25">
      <c r="A11269" s="277" t="s">
        <v>3300</v>
      </c>
      <c r="B11269" s="278">
        <v>217.33</v>
      </c>
    </row>
    <row r="11270" spans="1:2" x14ac:dyDescent="0.25">
      <c r="A11270" s="277" t="s">
        <v>17024</v>
      </c>
      <c r="B11270" s="278">
        <v>205.55</v>
      </c>
    </row>
    <row r="11271" spans="1:2" x14ac:dyDescent="0.25">
      <c r="A11271" s="277" t="s">
        <v>3301</v>
      </c>
      <c r="B11271" s="278">
        <v>248.54</v>
      </c>
    </row>
    <row r="11272" spans="1:2" x14ac:dyDescent="0.25">
      <c r="A11272" s="277" t="s">
        <v>17025</v>
      </c>
      <c r="B11272" s="278">
        <v>231.92</v>
      </c>
    </row>
    <row r="11273" spans="1:2" x14ac:dyDescent="0.25">
      <c r="A11273" s="277" t="s">
        <v>3302</v>
      </c>
      <c r="B11273" s="278">
        <v>276.64</v>
      </c>
    </row>
    <row r="11274" spans="1:2" x14ac:dyDescent="0.25">
      <c r="A11274" s="277" t="s">
        <v>17026</v>
      </c>
      <c r="B11274" s="278">
        <v>256.94</v>
      </c>
    </row>
    <row r="11275" spans="1:2" x14ac:dyDescent="0.25">
      <c r="A11275" s="277" t="s">
        <v>3303</v>
      </c>
      <c r="B11275" s="278">
        <v>103.3</v>
      </c>
    </row>
    <row r="11276" spans="1:2" x14ac:dyDescent="0.25">
      <c r="A11276" s="277" t="s">
        <v>17027</v>
      </c>
      <c r="B11276" s="278">
        <v>97.62</v>
      </c>
    </row>
    <row r="11277" spans="1:2" x14ac:dyDescent="0.25">
      <c r="A11277" s="277" t="s">
        <v>3304</v>
      </c>
      <c r="B11277" s="278">
        <v>101.05</v>
      </c>
    </row>
    <row r="11278" spans="1:2" x14ac:dyDescent="0.25">
      <c r="A11278" s="277" t="s">
        <v>17028</v>
      </c>
      <c r="B11278" s="278">
        <v>95.68</v>
      </c>
    </row>
    <row r="11279" spans="1:2" x14ac:dyDescent="0.25">
      <c r="A11279" s="277" t="s">
        <v>3305</v>
      </c>
      <c r="B11279" s="278">
        <v>111.22</v>
      </c>
    </row>
    <row r="11280" spans="1:2" x14ac:dyDescent="0.25">
      <c r="A11280" s="277" t="s">
        <v>17029</v>
      </c>
      <c r="B11280" s="278">
        <v>104.87</v>
      </c>
    </row>
    <row r="11281" spans="1:2" x14ac:dyDescent="0.25">
      <c r="A11281" s="277" t="s">
        <v>3306</v>
      </c>
      <c r="B11281" s="278">
        <v>130.34</v>
      </c>
    </row>
    <row r="11282" spans="1:2" x14ac:dyDescent="0.25">
      <c r="A11282" s="277" t="s">
        <v>17030</v>
      </c>
      <c r="B11282" s="278">
        <v>121.06</v>
      </c>
    </row>
    <row r="11283" spans="1:2" x14ac:dyDescent="0.25">
      <c r="A11283" s="277" t="s">
        <v>3307</v>
      </c>
      <c r="B11283" s="278">
        <v>145.63999999999999</v>
      </c>
    </row>
    <row r="11284" spans="1:2" x14ac:dyDescent="0.25">
      <c r="A11284" s="277" t="s">
        <v>17031</v>
      </c>
      <c r="B11284" s="278">
        <v>134.69999999999999</v>
      </c>
    </row>
    <row r="11285" spans="1:2" x14ac:dyDescent="0.25">
      <c r="A11285" s="277" t="s">
        <v>3308</v>
      </c>
      <c r="B11285" s="278">
        <v>111.42</v>
      </c>
    </row>
    <row r="11286" spans="1:2" x14ac:dyDescent="0.25">
      <c r="A11286" s="277" t="s">
        <v>17032</v>
      </c>
      <c r="B11286" s="278">
        <v>105.04</v>
      </c>
    </row>
    <row r="11287" spans="1:2" x14ac:dyDescent="0.25">
      <c r="A11287" s="277" t="s">
        <v>3309</v>
      </c>
      <c r="B11287" s="278">
        <v>217.33</v>
      </c>
    </row>
    <row r="11288" spans="1:2" x14ac:dyDescent="0.25">
      <c r="A11288" s="277" t="s">
        <v>17033</v>
      </c>
      <c r="B11288" s="278">
        <v>205.85</v>
      </c>
    </row>
    <row r="11289" spans="1:2" x14ac:dyDescent="0.25">
      <c r="A11289" s="277" t="s">
        <v>3310</v>
      </c>
      <c r="B11289" s="278">
        <v>240.38</v>
      </c>
    </row>
    <row r="11290" spans="1:2" x14ac:dyDescent="0.25">
      <c r="A11290" s="277" t="s">
        <v>17034</v>
      </c>
      <c r="B11290" s="278">
        <v>226.9</v>
      </c>
    </row>
    <row r="11291" spans="1:2" x14ac:dyDescent="0.25">
      <c r="A11291" s="277" t="s">
        <v>3311</v>
      </c>
      <c r="B11291" s="278">
        <v>42.46</v>
      </c>
    </row>
    <row r="11292" spans="1:2" x14ac:dyDescent="0.25">
      <c r="A11292" s="277" t="s">
        <v>17035</v>
      </c>
      <c r="B11292" s="278">
        <v>40.28</v>
      </c>
    </row>
    <row r="11293" spans="1:2" x14ac:dyDescent="0.25">
      <c r="A11293" s="277" t="s">
        <v>3312</v>
      </c>
      <c r="B11293" s="278">
        <v>25.48</v>
      </c>
    </row>
    <row r="11294" spans="1:2" x14ac:dyDescent="0.25">
      <c r="A11294" s="277" t="s">
        <v>17036</v>
      </c>
      <c r="B11294" s="278">
        <v>23.83</v>
      </c>
    </row>
    <row r="11295" spans="1:2" x14ac:dyDescent="0.25">
      <c r="A11295" s="277" t="s">
        <v>8684</v>
      </c>
      <c r="B11295" s="278">
        <v>624.72</v>
      </c>
    </row>
    <row r="11296" spans="1:2" x14ac:dyDescent="0.25">
      <c r="A11296" s="277" t="s">
        <v>17037</v>
      </c>
      <c r="B11296" s="278">
        <v>591.54999999999995</v>
      </c>
    </row>
    <row r="11297" spans="1:2" x14ac:dyDescent="0.25">
      <c r="A11297" s="277" t="s">
        <v>3313</v>
      </c>
      <c r="B11297" s="278">
        <v>94.22</v>
      </c>
    </row>
    <row r="11298" spans="1:2" x14ac:dyDescent="0.25">
      <c r="A11298" s="277" t="s">
        <v>17038</v>
      </c>
      <c r="B11298" s="278">
        <v>85.95</v>
      </c>
    </row>
    <row r="11299" spans="1:2" x14ac:dyDescent="0.25">
      <c r="A11299" s="277" t="s">
        <v>3314</v>
      </c>
      <c r="B11299" s="278">
        <v>91.42</v>
      </c>
    </row>
    <row r="11300" spans="1:2" x14ac:dyDescent="0.25">
      <c r="A11300" s="277" t="s">
        <v>17039</v>
      </c>
      <c r="B11300" s="278">
        <v>83.53</v>
      </c>
    </row>
    <row r="11301" spans="1:2" x14ac:dyDescent="0.25">
      <c r="A11301" s="277" t="s">
        <v>3315</v>
      </c>
      <c r="B11301" s="278">
        <v>106.9</v>
      </c>
    </row>
    <row r="11302" spans="1:2" x14ac:dyDescent="0.25">
      <c r="A11302" s="277" t="s">
        <v>17040</v>
      </c>
      <c r="B11302" s="278">
        <v>97.13</v>
      </c>
    </row>
    <row r="11303" spans="1:2" x14ac:dyDescent="0.25">
      <c r="A11303" s="277" t="s">
        <v>3316</v>
      </c>
      <c r="B11303" s="278">
        <v>134.4</v>
      </c>
    </row>
    <row r="11304" spans="1:2" x14ac:dyDescent="0.25">
      <c r="A11304" s="277" t="s">
        <v>17041</v>
      </c>
      <c r="B11304" s="278">
        <v>120.77</v>
      </c>
    </row>
    <row r="11305" spans="1:2" x14ac:dyDescent="0.25">
      <c r="A11305" s="277" t="s">
        <v>3317</v>
      </c>
      <c r="B11305" s="278">
        <v>157.15</v>
      </c>
    </row>
    <row r="11306" spans="1:2" x14ac:dyDescent="0.25">
      <c r="A11306" s="277" t="s">
        <v>17042</v>
      </c>
      <c r="B11306" s="278">
        <v>140.68</v>
      </c>
    </row>
    <row r="11307" spans="1:2" x14ac:dyDescent="0.25">
      <c r="A11307" s="277" t="s">
        <v>3318</v>
      </c>
      <c r="B11307" s="278">
        <v>48.18</v>
      </c>
    </row>
    <row r="11308" spans="1:2" x14ac:dyDescent="0.25">
      <c r="A11308" s="277" t="s">
        <v>17043</v>
      </c>
      <c r="B11308" s="278">
        <v>43.79</v>
      </c>
    </row>
    <row r="11309" spans="1:2" x14ac:dyDescent="0.25">
      <c r="A11309" s="277" t="s">
        <v>3319</v>
      </c>
      <c r="B11309" s="278">
        <v>46.35</v>
      </c>
    </row>
    <row r="11310" spans="1:2" x14ac:dyDescent="0.25">
      <c r="A11310" s="277" t="s">
        <v>17044</v>
      </c>
      <c r="B11310" s="278">
        <v>42.21</v>
      </c>
    </row>
    <row r="11311" spans="1:2" x14ac:dyDescent="0.25">
      <c r="A11311" s="277" t="s">
        <v>3320</v>
      </c>
      <c r="B11311" s="278">
        <v>54.4</v>
      </c>
    </row>
    <row r="11312" spans="1:2" x14ac:dyDescent="0.25">
      <c r="A11312" s="277" t="s">
        <v>17045</v>
      </c>
      <c r="B11312" s="278">
        <v>49.18</v>
      </c>
    </row>
    <row r="11313" spans="1:2" x14ac:dyDescent="0.25">
      <c r="A11313" s="277" t="s">
        <v>3321</v>
      </c>
      <c r="B11313" s="278">
        <v>71.63</v>
      </c>
    </row>
    <row r="11314" spans="1:2" x14ac:dyDescent="0.25">
      <c r="A11314" s="277" t="s">
        <v>17046</v>
      </c>
      <c r="B11314" s="278">
        <v>64.11</v>
      </c>
    </row>
    <row r="11315" spans="1:2" x14ac:dyDescent="0.25">
      <c r="A11315" s="277" t="s">
        <v>3322</v>
      </c>
      <c r="B11315" s="278">
        <v>84.05</v>
      </c>
    </row>
    <row r="11316" spans="1:2" x14ac:dyDescent="0.25">
      <c r="A11316" s="277" t="s">
        <v>17047</v>
      </c>
      <c r="B11316" s="278">
        <v>74.87</v>
      </c>
    </row>
    <row r="11317" spans="1:2" x14ac:dyDescent="0.25">
      <c r="A11317" s="277" t="s">
        <v>3323</v>
      </c>
      <c r="B11317" s="278">
        <v>74.7</v>
      </c>
    </row>
    <row r="11318" spans="1:2" x14ac:dyDescent="0.25">
      <c r="A11318" s="277" t="s">
        <v>17048</v>
      </c>
      <c r="B11318" s="278">
        <v>68.709999999999994</v>
      </c>
    </row>
    <row r="11319" spans="1:2" x14ac:dyDescent="0.25">
      <c r="A11319" s="277" t="s">
        <v>3324</v>
      </c>
      <c r="B11319" s="278">
        <v>72.459999999999994</v>
      </c>
    </row>
    <row r="11320" spans="1:2" x14ac:dyDescent="0.25">
      <c r="A11320" s="277" t="s">
        <v>17049</v>
      </c>
      <c r="B11320" s="278">
        <v>66.77</v>
      </c>
    </row>
    <row r="11321" spans="1:2" x14ac:dyDescent="0.25">
      <c r="A11321" s="277" t="s">
        <v>3325</v>
      </c>
      <c r="B11321" s="278">
        <v>82.49</v>
      </c>
    </row>
    <row r="11322" spans="1:2" x14ac:dyDescent="0.25">
      <c r="A11322" s="277" t="s">
        <v>17050</v>
      </c>
      <c r="B11322" s="278">
        <v>75.459999999999994</v>
      </c>
    </row>
    <row r="11323" spans="1:2" x14ac:dyDescent="0.25">
      <c r="A11323" s="277" t="s">
        <v>3326</v>
      </c>
      <c r="B11323" s="278">
        <v>103.62</v>
      </c>
    </row>
    <row r="11324" spans="1:2" x14ac:dyDescent="0.25">
      <c r="A11324" s="277" t="s">
        <v>17051</v>
      </c>
      <c r="B11324" s="278">
        <v>93.77</v>
      </c>
    </row>
    <row r="11325" spans="1:2" x14ac:dyDescent="0.25">
      <c r="A11325" s="277" t="s">
        <v>3327</v>
      </c>
      <c r="B11325" s="278">
        <v>117.81</v>
      </c>
    </row>
    <row r="11326" spans="1:2" x14ac:dyDescent="0.25">
      <c r="A11326" s="277" t="s">
        <v>17052</v>
      </c>
      <c r="B11326" s="278">
        <v>106.06</v>
      </c>
    </row>
    <row r="11327" spans="1:2" x14ac:dyDescent="0.25">
      <c r="A11327" s="277" t="s">
        <v>3328</v>
      </c>
      <c r="B11327" s="278">
        <v>37.630000000000003</v>
      </c>
    </row>
    <row r="11328" spans="1:2" x14ac:dyDescent="0.25">
      <c r="A11328" s="277" t="s">
        <v>17053</v>
      </c>
      <c r="B11328" s="278">
        <v>34.49</v>
      </c>
    </row>
    <row r="11329" spans="1:2" x14ac:dyDescent="0.25">
      <c r="A11329" s="277" t="s">
        <v>3329</v>
      </c>
      <c r="B11329" s="278">
        <v>36.659999999999997</v>
      </c>
    </row>
    <row r="11330" spans="1:2" x14ac:dyDescent="0.25">
      <c r="A11330" s="277" t="s">
        <v>17054</v>
      </c>
      <c r="B11330" s="278">
        <v>33.65</v>
      </c>
    </row>
    <row r="11331" spans="1:2" x14ac:dyDescent="0.25">
      <c r="A11331" s="277" t="s">
        <v>3330</v>
      </c>
      <c r="B11331" s="278">
        <v>43.52</v>
      </c>
    </row>
    <row r="11332" spans="1:2" x14ac:dyDescent="0.25">
      <c r="A11332" s="277" t="s">
        <v>17055</v>
      </c>
      <c r="B11332" s="278">
        <v>39.65</v>
      </c>
    </row>
    <row r="11333" spans="1:2" x14ac:dyDescent="0.25">
      <c r="A11333" s="277" t="s">
        <v>3331</v>
      </c>
      <c r="B11333" s="278">
        <v>54.52</v>
      </c>
    </row>
    <row r="11334" spans="1:2" x14ac:dyDescent="0.25">
      <c r="A11334" s="277" t="s">
        <v>17056</v>
      </c>
      <c r="B11334" s="278">
        <v>49.18</v>
      </c>
    </row>
    <row r="11335" spans="1:2" x14ac:dyDescent="0.25">
      <c r="A11335" s="277" t="s">
        <v>3332</v>
      </c>
      <c r="B11335" s="278">
        <v>62.67</v>
      </c>
    </row>
    <row r="11336" spans="1:2" x14ac:dyDescent="0.25">
      <c r="A11336" s="277" t="s">
        <v>17057</v>
      </c>
      <c r="B11336" s="278">
        <v>56.25</v>
      </c>
    </row>
    <row r="11337" spans="1:2" x14ac:dyDescent="0.25">
      <c r="A11337" s="277" t="s">
        <v>8685</v>
      </c>
      <c r="B11337" s="278">
        <v>97.45</v>
      </c>
    </row>
    <row r="11338" spans="1:2" x14ac:dyDescent="0.25">
      <c r="A11338" s="277" t="s">
        <v>17058</v>
      </c>
      <c r="B11338" s="278">
        <v>89.33</v>
      </c>
    </row>
    <row r="11339" spans="1:2" x14ac:dyDescent="0.25">
      <c r="A11339" s="277" t="s">
        <v>8686</v>
      </c>
      <c r="B11339" s="278">
        <v>94.64</v>
      </c>
    </row>
    <row r="11340" spans="1:2" x14ac:dyDescent="0.25">
      <c r="A11340" s="277" t="s">
        <v>17059</v>
      </c>
      <c r="B11340" s="278">
        <v>86.9</v>
      </c>
    </row>
    <row r="11341" spans="1:2" x14ac:dyDescent="0.25">
      <c r="A11341" s="277" t="s">
        <v>8687</v>
      </c>
      <c r="B11341" s="278">
        <v>110.12</v>
      </c>
    </row>
    <row r="11342" spans="1:2" x14ac:dyDescent="0.25">
      <c r="A11342" s="277" t="s">
        <v>17060</v>
      </c>
      <c r="B11342" s="278">
        <v>100.51</v>
      </c>
    </row>
    <row r="11343" spans="1:2" x14ac:dyDescent="0.25">
      <c r="A11343" s="277" t="s">
        <v>8688</v>
      </c>
      <c r="B11343" s="278">
        <v>137.63</v>
      </c>
    </row>
    <row r="11344" spans="1:2" x14ac:dyDescent="0.25">
      <c r="A11344" s="277" t="s">
        <v>17061</v>
      </c>
      <c r="B11344" s="278">
        <v>124.14</v>
      </c>
    </row>
    <row r="11345" spans="1:2" x14ac:dyDescent="0.25">
      <c r="A11345" s="277" t="s">
        <v>8689</v>
      </c>
      <c r="B11345" s="278">
        <v>160.38</v>
      </c>
    </row>
    <row r="11346" spans="1:2" x14ac:dyDescent="0.25">
      <c r="A11346" s="277" t="s">
        <v>17062</v>
      </c>
      <c r="B11346" s="278">
        <v>144.06</v>
      </c>
    </row>
    <row r="11347" spans="1:2" x14ac:dyDescent="0.25">
      <c r="A11347" s="277" t="s">
        <v>8690</v>
      </c>
      <c r="B11347" s="278">
        <v>49.11</v>
      </c>
    </row>
    <row r="11348" spans="1:2" x14ac:dyDescent="0.25">
      <c r="A11348" s="277" t="s">
        <v>17063</v>
      </c>
      <c r="B11348" s="278">
        <v>44.77</v>
      </c>
    </row>
    <row r="11349" spans="1:2" x14ac:dyDescent="0.25">
      <c r="A11349" s="277" t="s">
        <v>8691</v>
      </c>
      <c r="B11349" s="278">
        <v>47.28</v>
      </c>
    </row>
    <row r="11350" spans="1:2" x14ac:dyDescent="0.25">
      <c r="A11350" s="277" t="s">
        <v>17064</v>
      </c>
      <c r="B11350" s="278">
        <v>43.18</v>
      </c>
    </row>
    <row r="11351" spans="1:2" x14ac:dyDescent="0.25">
      <c r="A11351" s="277" t="s">
        <v>8692</v>
      </c>
      <c r="B11351" s="278">
        <v>55.33</v>
      </c>
    </row>
    <row r="11352" spans="1:2" x14ac:dyDescent="0.25">
      <c r="A11352" s="277" t="s">
        <v>17065</v>
      </c>
      <c r="B11352" s="278">
        <v>50.16</v>
      </c>
    </row>
    <row r="11353" spans="1:2" x14ac:dyDescent="0.25">
      <c r="A11353" s="277" t="s">
        <v>8693</v>
      </c>
      <c r="B11353" s="278">
        <v>72.56</v>
      </c>
    </row>
    <row r="11354" spans="1:2" x14ac:dyDescent="0.25">
      <c r="A11354" s="277" t="s">
        <v>17066</v>
      </c>
      <c r="B11354" s="278">
        <v>65.09</v>
      </c>
    </row>
    <row r="11355" spans="1:2" x14ac:dyDescent="0.25">
      <c r="A11355" s="277" t="s">
        <v>8694</v>
      </c>
      <c r="B11355" s="278">
        <v>84.98</v>
      </c>
    </row>
    <row r="11356" spans="1:2" x14ac:dyDescent="0.25">
      <c r="A11356" s="277" t="s">
        <v>17067</v>
      </c>
      <c r="B11356" s="278">
        <v>75.84</v>
      </c>
    </row>
    <row r="11357" spans="1:2" x14ac:dyDescent="0.25">
      <c r="A11357" s="277" t="s">
        <v>8695</v>
      </c>
      <c r="B11357" s="278">
        <v>76.72</v>
      </c>
    </row>
    <row r="11358" spans="1:2" x14ac:dyDescent="0.25">
      <c r="A11358" s="277" t="s">
        <v>17068</v>
      </c>
      <c r="B11358" s="278">
        <v>70.819999999999993</v>
      </c>
    </row>
    <row r="11359" spans="1:2" x14ac:dyDescent="0.25">
      <c r="A11359" s="277" t="s">
        <v>8696</v>
      </c>
      <c r="B11359" s="278">
        <v>74.48</v>
      </c>
    </row>
    <row r="11360" spans="1:2" x14ac:dyDescent="0.25">
      <c r="A11360" s="277" t="s">
        <v>17069</v>
      </c>
      <c r="B11360" s="278">
        <v>68.88</v>
      </c>
    </row>
    <row r="11361" spans="1:2" x14ac:dyDescent="0.25">
      <c r="A11361" s="277" t="s">
        <v>8697</v>
      </c>
      <c r="B11361" s="278">
        <v>84.51</v>
      </c>
    </row>
    <row r="11362" spans="1:2" x14ac:dyDescent="0.25">
      <c r="A11362" s="277" t="s">
        <v>17070</v>
      </c>
      <c r="B11362" s="278">
        <v>77.569999999999993</v>
      </c>
    </row>
    <row r="11363" spans="1:2" x14ac:dyDescent="0.25">
      <c r="A11363" s="277" t="s">
        <v>8698</v>
      </c>
      <c r="B11363" s="278">
        <v>105.63</v>
      </c>
    </row>
    <row r="11364" spans="1:2" x14ac:dyDescent="0.25">
      <c r="A11364" s="277" t="s">
        <v>17071</v>
      </c>
      <c r="B11364" s="278">
        <v>95.87</v>
      </c>
    </row>
    <row r="11365" spans="1:2" x14ac:dyDescent="0.25">
      <c r="A11365" s="277" t="s">
        <v>8699</v>
      </c>
      <c r="B11365" s="278">
        <v>119.82</v>
      </c>
    </row>
    <row r="11366" spans="1:2" x14ac:dyDescent="0.25">
      <c r="A11366" s="277" t="s">
        <v>17072</v>
      </c>
      <c r="B11366" s="278">
        <v>108.17</v>
      </c>
    </row>
    <row r="11367" spans="1:2" x14ac:dyDescent="0.25">
      <c r="A11367" s="277" t="s">
        <v>8700</v>
      </c>
      <c r="B11367" s="278">
        <v>38.25</v>
      </c>
    </row>
    <row r="11368" spans="1:2" x14ac:dyDescent="0.25">
      <c r="A11368" s="277" t="s">
        <v>17073</v>
      </c>
      <c r="B11368" s="278">
        <v>35.14</v>
      </c>
    </row>
    <row r="11369" spans="1:2" x14ac:dyDescent="0.25">
      <c r="A11369" s="277" t="s">
        <v>8701</v>
      </c>
      <c r="B11369" s="278">
        <v>37.28</v>
      </c>
    </row>
    <row r="11370" spans="1:2" x14ac:dyDescent="0.25">
      <c r="A11370" s="277" t="s">
        <v>17074</v>
      </c>
      <c r="B11370" s="278">
        <v>34.299999999999997</v>
      </c>
    </row>
    <row r="11371" spans="1:2" x14ac:dyDescent="0.25">
      <c r="A11371" s="277" t="s">
        <v>8702</v>
      </c>
      <c r="B11371" s="278">
        <v>44.2</v>
      </c>
    </row>
    <row r="11372" spans="1:2" x14ac:dyDescent="0.25">
      <c r="A11372" s="277" t="s">
        <v>17075</v>
      </c>
      <c r="B11372" s="278">
        <v>40.36</v>
      </c>
    </row>
    <row r="11373" spans="1:2" x14ac:dyDescent="0.25">
      <c r="A11373" s="277" t="s">
        <v>8703</v>
      </c>
      <c r="B11373" s="278">
        <v>55.2</v>
      </c>
    </row>
    <row r="11374" spans="1:2" x14ac:dyDescent="0.25">
      <c r="A11374" s="277" t="s">
        <v>17076</v>
      </c>
      <c r="B11374" s="278">
        <v>49.89</v>
      </c>
    </row>
    <row r="11375" spans="1:2" x14ac:dyDescent="0.25">
      <c r="A11375" s="277" t="s">
        <v>8704</v>
      </c>
      <c r="B11375" s="278">
        <v>63.36</v>
      </c>
    </row>
    <row r="11376" spans="1:2" x14ac:dyDescent="0.25">
      <c r="A11376" s="277" t="s">
        <v>17077</v>
      </c>
      <c r="B11376" s="278">
        <v>56.96</v>
      </c>
    </row>
    <row r="11377" spans="1:2" x14ac:dyDescent="0.25">
      <c r="A11377" s="277" t="s">
        <v>3333</v>
      </c>
      <c r="B11377" s="278">
        <v>440.19</v>
      </c>
    </row>
    <row r="11378" spans="1:2" x14ac:dyDescent="0.25">
      <c r="A11378" s="277" t="s">
        <v>17078</v>
      </c>
      <c r="B11378" s="278">
        <v>434.1</v>
      </c>
    </row>
    <row r="11379" spans="1:2" x14ac:dyDescent="0.25">
      <c r="A11379" s="277" t="s">
        <v>3334</v>
      </c>
      <c r="B11379" s="278">
        <v>44.74</v>
      </c>
    </row>
    <row r="11380" spans="1:2" x14ac:dyDescent="0.25">
      <c r="A11380" s="277" t="s">
        <v>17079</v>
      </c>
      <c r="B11380" s="278">
        <v>41.31</v>
      </c>
    </row>
    <row r="11381" spans="1:2" x14ac:dyDescent="0.25">
      <c r="A11381" s="277" t="s">
        <v>3335</v>
      </c>
      <c r="B11381" s="278">
        <v>51.84</v>
      </c>
    </row>
    <row r="11382" spans="1:2" x14ac:dyDescent="0.25">
      <c r="A11382" s="277" t="s">
        <v>17080</v>
      </c>
      <c r="B11382" s="278">
        <v>47.46</v>
      </c>
    </row>
    <row r="11383" spans="1:2" x14ac:dyDescent="0.25">
      <c r="A11383" s="277" t="s">
        <v>3336</v>
      </c>
      <c r="B11383" s="278">
        <v>67.8</v>
      </c>
    </row>
    <row r="11384" spans="1:2" x14ac:dyDescent="0.25">
      <c r="A11384" s="277" t="s">
        <v>17081</v>
      </c>
      <c r="B11384" s="278">
        <v>61.29</v>
      </c>
    </row>
    <row r="11385" spans="1:2" x14ac:dyDescent="0.25">
      <c r="A11385" s="277" t="s">
        <v>3337</v>
      </c>
      <c r="B11385" s="278">
        <v>69.569999999999993</v>
      </c>
    </row>
    <row r="11386" spans="1:2" x14ac:dyDescent="0.25">
      <c r="A11386" s="277" t="s">
        <v>17082</v>
      </c>
      <c r="B11386" s="278">
        <v>62.82</v>
      </c>
    </row>
    <row r="11387" spans="1:2" x14ac:dyDescent="0.25">
      <c r="A11387" s="277" t="s">
        <v>8705</v>
      </c>
      <c r="B11387" s="278">
        <v>56.2</v>
      </c>
    </row>
    <row r="11388" spans="1:2" x14ac:dyDescent="0.25">
      <c r="A11388" s="277" t="s">
        <v>17083</v>
      </c>
      <c r="B11388" s="278">
        <v>52.09</v>
      </c>
    </row>
    <row r="11389" spans="1:2" x14ac:dyDescent="0.25">
      <c r="A11389" s="277" t="s">
        <v>8706</v>
      </c>
      <c r="B11389" s="278">
        <v>58.68</v>
      </c>
    </row>
    <row r="11390" spans="1:2" x14ac:dyDescent="0.25">
      <c r="A11390" s="277" t="s">
        <v>17084</v>
      </c>
      <c r="B11390" s="278">
        <v>54.24</v>
      </c>
    </row>
    <row r="11391" spans="1:2" x14ac:dyDescent="0.25">
      <c r="A11391" s="277" t="s">
        <v>8707</v>
      </c>
      <c r="B11391" s="278">
        <v>66.84</v>
      </c>
    </row>
    <row r="11392" spans="1:2" x14ac:dyDescent="0.25">
      <c r="A11392" s="277" t="s">
        <v>17085</v>
      </c>
      <c r="B11392" s="278">
        <v>61.31</v>
      </c>
    </row>
    <row r="11393" spans="1:2" x14ac:dyDescent="0.25">
      <c r="A11393" s="277" t="s">
        <v>8708</v>
      </c>
      <c r="B11393" s="278">
        <v>72.16</v>
      </c>
    </row>
    <row r="11394" spans="1:2" x14ac:dyDescent="0.25">
      <c r="A11394" s="277" t="s">
        <v>17086</v>
      </c>
      <c r="B11394" s="278">
        <v>65.92</v>
      </c>
    </row>
    <row r="11395" spans="1:2" x14ac:dyDescent="0.25">
      <c r="A11395" s="277" t="s">
        <v>3338</v>
      </c>
      <c r="B11395" s="278">
        <v>73.87</v>
      </c>
    </row>
    <row r="11396" spans="1:2" x14ac:dyDescent="0.25">
      <c r="A11396" s="277" t="s">
        <v>17087</v>
      </c>
      <c r="B11396" s="278">
        <v>68.47</v>
      </c>
    </row>
    <row r="11397" spans="1:2" x14ac:dyDescent="0.25">
      <c r="A11397" s="277" t="s">
        <v>3339</v>
      </c>
      <c r="B11397" s="278">
        <v>77.41</v>
      </c>
    </row>
    <row r="11398" spans="1:2" x14ac:dyDescent="0.25">
      <c r="A11398" s="277" t="s">
        <v>17088</v>
      </c>
      <c r="B11398" s="278">
        <v>71.540000000000006</v>
      </c>
    </row>
    <row r="11399" spans="1:2" x14ac:dyDescent="0.25">
      <c r="A11399" s="277" t="s">
        <v>3340</v>
      </c>
      <c r="B11399" s="278">
        <v>88.06</v>
      </c>
    </row>
    <row r="11400" spans="1:2" x14ac:dyDescent="0.25">
      <c r="A11400" s="277" t="s">
        <v>17089</v>
      </c>
      <c r="B11400" s="278">
        <v>80.760000000000005</v>
      </c>
    </row>
    <row r="11401" spans="1:2" x14ac:dyDescent="0.25">
      <c r="A11401" s="277" t="s">
        <v>3341</v>
      </c>
      <c r="B11401" s="278">
        <v>95.15</v>
      </c>
    </row>
    <row r="11402" spans="1:2" x14ac:dyDescent="0.25">
      <c r="A11402" s="277" t="s">
        <v>17090</v>
      </c>
      <c r="B11402" s="278">
        <v>86.91</v>
      </c>
    </row>
    <row r="11403" spans="1:2" x14ac:dyDescent="0.25">
      <c r="A11403" s="277" t="s">
        <v>8709</v>
      </c>
      <c r="B11403" s="278">
        <v>44.9</v>
      </c>
    </row>
    <row r="11404" spans="1:2" x14ac:dyDescent="0.25">
      <c r="A11404" s="277" t="s">
        <v>17091</v>
      </c>
      <c r="B11404" s="278">
        <v>41.49</v>
      </c>
    </row>
    <row r="11405" spans="1:2" x14ac:dyDescent="0.25">
      <c r="A11405" s="277" t="s">
        <v>8710</v>
      </c>
      <c r="B11405" s="278">
        <v>52</v>
      </c>
    </row>
    <row r="11406" spans="1:2" x14ac:dyDescent="0.25">
      <c r="A11406" s="277" t="s">
        <v>17092</v>
      </c>
      <c r="B11406" s="278">
        <v>47.64</v>
      </c>
    </row>
    <row r="11407" spans="1:2" x14ac:dyDescent="0.25">
      <c r="A11407" s="277" t="s">
        <v>8711</v>
      </c>
      <c r="B11407" s="278">
        <v>67.959999999999994</v>
      </c>
    </row>
    <row r="11408" spans="1:2" x14ac:dyDescent="0.25">
      <c r="A11408" s="277" t="s">
        <v>17093</v>
      </c>
      <c r="B11408" s="278">
        <v>61.47</v>
      </c>
    </row>
    <row r="11409" spans="1:2" x14ac:dyDescent="0.25">
      <c r="A11409" s="277" t="s">
        <v>8712</v>
      </c>
      <c r="B11409" s="278">
        <v>69.73</v>
      </c>
    </row>
    <row r="11410" spans="1:2" x14ac:dyDescent="0.25">
      <c r="A11410" s="277" t="s">
        <v>17094</v>
      </c>
      <c r="B11410" s="278">
        <v>63.01</v>
      </c>
    </row>
    <row r="11411" spans="1:2" x14ac:dyDescent="0.25">
      <c r="A11411" s="277" t="s">
        <v>8713</v>
      </c>
      <c r="B11411" s="278">
        <v>56.43</v>
      </c>
    </row>
    <row r="11412" spans="1:2" x14ac:dyDescent="0.25">
      <c r="A11412" s="277" t="s">
        <v>17095</v>
      </c>
      <c r="B11412" s="278">
        <v>52.36</v>
      </c>
    </row>
    <row r="11413" spans="1:2" x14ac:dyDescent="0.25">
      <c r="A11413" s="277" t="s">
        <v>8714</v>
      </c>
      <c r="B11413" s="278">
        <v>58.92</v>
      </c>
    </row>
    <row r="11414" spans="1:2" x14ac:dyDescent="0.25">
      <c r="A11414" s="277" t="s">
        <v>17096</v>
      </c>
      <c r="B11414" s="278">
        <v>54.51</v>
      </c>
    </row>
    <row r="11415" spans="1:2" x14ac:dyDescent="0.25">
      <c r="A11415" s="277" t="s">
        <v>8715</v>
      </c>
      <c r="B11415" s="278">
        <v>67.08</v>
      </c>
    </row>
    <row r="11416" spans="1:2" x14ac:dyDescent="0.25">
      <c r="A11416" s="277" t="s">
        <v>17097</v>
      </c>
      <c r="B11416" s="278">
        <v>61.58</v>
      </c>
    </row>
    <row r="11417" spans="1:2" x14ac:dyDescent="0.25">
      <c r="A11417" s="277" t="s">
        <v>8716</v>
      </c>
      <c r="B11417" s="278">
        <v>72.400000000000006</v>
      </c>
    </row>
    <row r="11418" spans="1:2" x14ac:dyDescent="0.25">
      <c r="A11418" s="277" t="s">
        <v>17098</v>
      </c>
      <c r="B11418" s="278">
        <v>66.19</v>
      </c>
    </row>
    <row r="11419" spans="1:2" x14ac:dyDescent="0.25">
      <c r="A11419" s="277" t="s">
        <v>8717</v>
      </c>
      <c r="B11419" s="278">
        <v>74.180000000000007</v>
      </c>
    </row>
    <row r="11420" spans="1:2" x14ac:dyDescent="0.25">
      <c r="A11420" s="277" t="s">
        <v>17099</v>
      </c>
      <c r="B11420" s="278">
        <v>68.78</v>
      </c>
    </row>
    <row r="11421" spans="1:2" x14ac:dyDescent="0.25">
      <c r="A11421" s="277" t="s">
        <v>8718</v>
      </c>
      <c r="B11421" s="278">
        <v>77.73</v>
      </c>
    </row>
    <row r="11422" spans="1:2" x14ac:dyDescent="0.25">
      <c r="A11422" s="277" t="s">
        <v>17100</v>
      </c>
      <c r="B11422" s="278">
        <v>71.86</v>
      </c>
    </row>
    <row r="11423" spans="1:2" x14ac:dyDescent="0.25">
      <c r="A11423" s="277" t="s">
        <v>8719</v>
      </c>
      <c r="B11423" s="278">
        <v>88.37</v>
      </c>
    </row>
    <row r="11424" spans="1:2" x14ac:dyDescent="0.25">
      <c r="A11424" s="277" t="s">
        <v>17101</v>
      </c>
      <c r="B11424" s="278">
        <v>81.08</v>
      </c>
    </row>
    <row r="11425" spans="1:2" x14ac:dyDescent="0.25">
      <c r="A11425" s="277" t="s">
        <v>8720</v>
      </c>
      <c r="B11425" s="278">
        <v>95.46</v>
      </c>
    </row>
    <row r="11426" spans="1:2" x14ac:dyDescent="0.25">
      <c r="A11426" s="277" t="s">
        <v>17102</v>
      </c>
      <c r="B11426" s="278">
        <v>87.22</v>
      </c>
    </row>
    <row r="11427" spans="1:2" x14ac:dyDescent="0.25">
      <c r="A11427" s="277" t="s">
        <v>3342</v>
      </c>
      <c r="B11427" s="278">
        <v>60.98</v>
      </c>
    </row>
    <row r="11428" spans="1:2" x14ac:dyDescent="0.25">
      <c r="A11428" s="277" t="s">
        <v>17103</v>
      </c>
      <c r="B11428" s="278">
        <v>56.64</v>
      </c>
    </row>
    <row r="11429" spans="1:2" x14ac:dyDescent="0.25">
      <c r="A11429" s="277" t="s">
        <v>3343</v>
      </c>
      <c r="B11429" s="278">
        <v>95.35</v>
      </c>
    </row>
    <row r="11430" spans="1:2" x14ac:dyDescent="0.25">
      <c r="A11430" s="277" t="s">
        <v>17104</v>
      </c>
      <c r="B11430" s="278">
        <v>90.46</v>
      </c>
    </row>
    <row r="11431" spans="1:2" x14ac:dyDescent="0.25">
      <c r="A11431" s="277" t="s">
        <v>3344</v>
      </c>
      <c r="B11431" s="278">
        <v>102.44</v>
      </c>
    </row>
    <row r="11432" spans="1:2" x14ac:dyDescent="0.25">
      <c r="A11432" s="277" t="s">
        <v>17105</v>
      </c>
      <c r="B11432" s="278">
        <v>96.61</v>
      </c>
    </row>
    <row r="11433" spans="1:2" x14ac:dyDescent="0.25">
      <c r="A11433" s="277" t="s">
        <v>8721</v>
      </c>
      <c r="B11433" s="278">
        <v>59.31</v>
      </c>
    </row>
    <row r="11434" spans="1:2" x14ac:dyDescent="0.25">
      <c r="A11434" s="277" t="s">
        <v>17106</v>
      </c>
      <c r="B11434" s="278">
        <v>55.2</v>
      </c>
    </row>
    <row r="11435" spans="1:2" x14ac:dyDescent="0.25">
      <c r="A11435" s="277" t="s">
        <v>8722</v>
      </c>
      <c r="B11435" s="278">
        <v>61.79</v>
      </c>
    </row>
    <row r="11436" spans="1:2" x14ac:dyDescent="0.25">
      <c r="A11436" s="277" t="s">
        <v>17107</v>
      </c>
      <c r="B11436" s="278">
        <v>57.36</v>
      </c>
    </row>
    <row r="11437" spans="1:2" x14ac:dyDescent="0.25">
      <c r="A11437" s="277" t="s">
        <v>8723</v>
      </c>
      <c r="B11437" s="278">
        <v>69.95</v>
      </c>
    </row>
    <row r="11438" spans="1:2" x14ac:dyDescent="0.25">
      <c r="A11438" s="277" t="s">
        <v>17108</v>
      </c>
      <c r="B11438" s="278">
        <v>64.430000000000007</v>
      </c>
    </row>
    <row r="11439" spans="1:2" x14ac:dyDescent="0.25">
      <c r="A11439" s="277" t="s">
        <v>8724</v>
      </c>
      <c r="B11439" s="278">
        <v>75.27</v>
      </c>
    </row>
    <row r="11440" spans="1:2" x14ac:dyDescent="0.25">
      <c r="A11440" s="277" t="s">
        <v>17109</v>
      </c>
      <c r="B11440" s="278">
        <v>69.040000000000006</v>
      </c>
    </row>
    <row r="11441" spans="1:2" x14ac:dyDescent="0.25">
      <c r="A11441" s="277" t="s">
        <v>8725</v>
      </c>
      <c r="B11441" s="278">
        <v>59.95</v>
      </c>
    </row>
    <row r="11442" spans="1:2" x14ac:dyDescent="0.25">
      <c r="A11442" s="277" t="s">
        <v>17110</v>
      </c>
      <c r="B11442" s="278">
        <v>55.89</v>
      </c>
    </row>
    <row r="11443" spans="1:2" x14ac:dyDescent="0.25">
      <c r="A11443" s="277" t="s">
        <v>8726</v>
      </c>
      <c r="B11443" s="278">
        <v>62.44</v>
      </c>
    </row>
    <row r="11444" spans="1:2" x14ac:dyDescent="0.25">
      <c r="A11444" s="277" t="s">
        <v>17111</v>
      </c>
      <c r="B11444" s="278">
        <v>58.04</v>
      </c>
    </row>
    <row r="11445" spans="1:2" x14ac:dyDescent="0.25">
      <c r="A11445" s="277" t="s">
        <v>8727</v>
      </c>
      <c r="B11445" s="278">
        <v>70.599999999999994</v>
      </c>
    </row>
    <row r="11446" spans="1:2" x14ac:dyDescent="0.25">
      <c r="A11446" s="277" t="s">
        <v>17112</v>
      </c>
      <c r="B11446" s="278">
        <v>65.11</v>
      </c>
    </row>
    <row r="11447" spans="1:2" x14ac:dyDescent="0.25">
      <c r="A11447" s="277" t="s">
        <v>8728</v>
      </c>
      <c r="B11447" s="278">
        <v>75.92</v>
      </c>
    </row>
    <row r="11448" spans="1:2" x14ac:dyDescent="0.25">
      <c r="A11448" s="277" t="s">
        <v>17113</v>
      </c>
      <c r="B11448" s="278">
        <v>69.72</v>
      </c>
    </row>
    <row r="11449" spans="1:2" x14ac:dyDescent="0.25">
      <c r="A11449" s="277" t="s">
        <v>3345</v>
      </c>
      <c r="B11449" s="278">
        <v>155.01</v>
      </c>
    </row>
    <row r="11450" spans="1:2" x14ac:dyDescent="0.25">
      <c r="A11450" s="277" t="s">
        <v>17114</v>
      </c>
      <c r="B11450" s="278">
        <v>145.47</v>
      </c>
    </row>
    <row r="11451" spans="1:2" x14ac:dyDescent="0.25">
      <c r="A11451" s="277" t="s">
        <v>3346</v>
      </c>
      <c r="B11451" s="278">
        <v>166.59</v>
      </c>
    </row>
    <row r="11452" spans="1:2" x14ac:dyDescent="0.25">
      <c r="A11452" s="277" t="s">
        <v>17115</v>
      </c>
      <c r="B11452" s="278">
        <v>162.72999999999999</v>
      </c>
    </row>
    <row r="11453" spans="1:2" x14ac:dyDescent="0.25">
      <c r="A11453" s="277" t="s">
        <v>3347</v>
      </c>
      <c r="B11453" s="278">
        <v>130.22</v>
      </c>
    </row>
    <row r="11454" spans="1:2" x14ac:dyDescent="0.25">
      <c r="A11454" s="277" t="s">
        <v>17116</v>
      </c>
      <c r="B11454" s="278">
        <v>128.26</v>
      </c>
    </row>
    <row r="11455" spans="1:2" x14ac:dyDescent="0.25">
      <c r="A11455" s="277" t="s">
        <v>3348</v>
      </c>
      <c r="B11455" s="278">
        <v>206.92</v>
      </c>
    </row>
    <row r="11456" spans="1:2" x14ac:dyDescent="0.25">
      <c r="A11456" s="277" t="s">
        <v>17117</v>
      </c>
      <c r="B11456" s="278">
        <v>204.2</v>
      </c>
    </row>
    <row r="11457" spans="1:2" x14ac:dyDescent="0.25">
      <c r="A11457" s="277" t="s">
        <v>3349</v>
      </c>
      <c r="B11457" s="278">
        <v>200.55</v>
      </c>
    </row>
    <row r="11458" spans="1:2" x14ac:dyDescent="0.25">
      <c r="A11458" s="277" t="s">
        <v>17118</v>
      </c>
      <c r="B11458" s="278">
        <v>196.56</v>
      </c>
    </row>
    <row r="11459" spans="1:2" x14ac:dyDescent="0.25">
      <c r="A11459" s="277" t="s">
        <v>3350</v>
      </c>
      <c r="B11459" s="278">
        <v>297.01</v>
      </c>
    </row>
    <row r="11460" spans="1:2" x14ac:dyDescent="0.25">
      <c r="A11460" s="277" t="s">
        <v>17119</v>
      </c>
      <c r="B11460" s="278">
        <v>290.62</v>
      </c>
    </row>
    <row r="11461" spans="1:2" x14ac:dyDescent="0.25">
      <c r="A11461" s="277" t="s">
        <v>3351</v>
      </c>
      <c r="B11461" s="278">
        <v>220.02</v>
      </c>
    </row>
    <row r="11462" spans="1:2" x14ac:dyDescent="0.25">
      <c r="A11462" s="277" t="s">
        <v>17120</v>
      </c>
      <c r="B11462" s="278">
        <v>217.16</v>
      </c>
    </row>
    <row r="11463" spans="1:2" x14ac:dyDescent="0.25">
      <c r="A11463" s="277" t="s">
        <v>3352</v>
      </c>
      <c r="B11463" s="278">
        <v>129.24</v>
      </c>
    </row>
    <row r="11464" spans="1:2" x14ac:dyDescent="0.25">
      <c r="A11464" s="277" t="s">
        <v>17121</v>
      </c>
      <c r="B11464" s="278">
        <v>119.66</v>
      </c>
    </row>
    <row r="11465" spans="1:2" x14ac:dyDescent="0.25">
      <c r="A11465" s="277" t="s">
        <v>8729</v>
      </c>
      <c r="B11465" s="278">
        <v>127.36</v>
      </c>
    </row>
    <row r="11466" spans="1:2" x14ac:dyDescent="0.25">
      <c r="A11466" s="277" t="s">
        <v>17122</v>
      </c>
      <c r="B11466" s="278">
        <v>116.99</v>
      </c>
    </row>
    <row r="11467" spans="1:2" x14ac:dyDescent="0.25">
      <c r="A11467" s="277" t="s">
        <v>3353</v>
      </c>
      <c r="B11467" s="278">
        <v>1091.53</v>
      </c>
    </row>
    <row r="11468" spans="1:2" x14ac:dyDescent="0.25">
      <c r="A11468" s="277" t="s">
        <v>17123</v>
      </c>
      <c r="B11468" s="278">
        <v>1067.81</v>
      </c>
    </row>
    <row r="11469" spans="1:2" x14ac:dyDescent="0.25">
      <c r="A11469" s="277" t="s">
        <v>8730</v>
      </c>
      <c r="B11469" s="278">
        <v>1130.55</v>
      </c>
    </row>
    <row r="11470" spans="1:2" x14ac:dyDescent="0.25">
      <c r="A11470" s="277" t="s">
        <v>17124</v>
      </c>
      <c r="B11470" s="278">
        <v>1106.8</v>
      </c>
    </row>
    <row r="11471" spans="1:2" x14ac:dyDescent="0.25">
      <c r="A11471" s="277" t="s">
        <v>8731</v>
      </c>
      <c r="B11471" s="278">
        <v>589.91</v>
      </c>
    </row>
    <row r="11472" spans="1:2" x14ac:dyDescent="0.25">
      <c r="A11472" s="277" t="s">
        <v>17125</v>
      </c>
      <c r="B11472" s="278">
        <v>568.55999999999995</v>
      </c>
    </row>
    <row r="11473" spans="1:2" x14ac:dyDescent="0.25">
      <c r="A11473" s="277" t="s">
        <v>3354</v>
      </c>
      <c r="B11473" s="278">
        <v>347.77</v>
      </c>
    </row>
    <row r="11474" spans="1:2" x14ac:dyDescent="0.25">
      <c r="A11474" s="277" t="s">
        <v>17126</v>
      </c>
      <c r="B11474" s="278">
        <v>328.76</v>
      </c>
    </row>
    <row r="11475" spans="1:2" x14ac:dyDescent="0.25">
      <c r="A11475" s="277" t="s">
        <v>3355</v>
      </c>
      <c r="B11475" s="278">
        <v>52.53</v>
      </c>
    </row>
    <row r="11476" spans="1:2" x14ac:dyDescent="0.25">
      <c r="A11476" s="277" t="s">
        <v>17127</v>
      </c>
      <c r="B11476" s="278">
        <v>51.41</v>
      </c>
    </row>
    <row r="11477" spans="1:2" x14ac:dyDescent="0.25">
      <c r="A11477" s="277" t="s">
        <v>3356</v>
      </c>
      <c r="B11477" s="278">
        <v>103.6</v>
      </c>
    </row>
    <row r="11478" spans="1:2" x14ac:dyDescent="0.25">
      <c r="A11478" s="277" t="s">
        <v>17128</v>
      </c>
      <c r="B11478" s="278">
        <v>101.48</v>
      </c>
    </row>
    <row r="11479" spans="1:2" x14ac:dyDescent="0.25">
      <c r="A11479" s="277" t="s">
        <v>3357</v>
      </c>
      <c r="B11479" s="278">
        <v>78.36</v>
      </c>
    </row>
    <row r="11480" spans="1:2" x14ac:dyDescent="0.25">
      <c r="A11480" s="277" t="s">
        <v>17129</v>
      </c>
      <c r="B11480" s="278">
        <v>76.69</v>
      </c>
    </row>
    <row r="11481" spans="1:2" x14ac:dyDescent="0.25">
      <c r="A11481" s="277" t="s">
        <v>8732</v>
      </c>
      <c r="B11481" s="278">
        <v>188.95</v>
      </c>
    </row>
    <row r="11482" spans="1:2" x14ac:dyDescent="0.25">
      <c r="A11482" s="277" t="s">
        <v>17130</v>
      </c>
      <c r="B11482" s="278">
        <v>182.89</v>
      </c>
    </row>
    <row r="11483" spans="1:2" x14ac:dyDescent="0.25">
      <c r="A11483" s="277" t="s">
        <v>8733</v>
      </c>
      <c r="B11483" s="278">
        <v>209.4</v>
      </c>
    </row>
    <row r="11484" spans="1:2" x14ac:dyDescent="0.25">
      <c r="A11484" s="277" t="s">
        <v>17131</v>
      </c>
      <c r="B11484" s="278">
        <v>202.75</v>
      </c>
    </row>
    <row r="11485" spans="1:2" x14ac:dyDescent="0.25">
      <c r="A11485" s="277" t="s">
        <v>3358</v>
      </c>
      <c r="B11485" s="278">
        <v>339.51</v>
      </c>
    </row>
    <row r="11486" spans="1:2" x14ac:dyDescent="0.25">
      <c r="A11486" s="277" t="s">
        <v>17132</v>
      </c>
      <c r="B11486" s="278">
        <v>300.04000000000002</v>
      </c>
    </row>
    <row r="11487" spans="1:2" x14ac:dyDescent="0.25">
      <c r="A11487" s="277" t="s">
        <v>3359</v>
      </c>
      <c r="B11487" s="278">
        <v>355.59</v>
      </c>
    </row>
    <row r="11488" spans="1:2" x14ac:dyDescent="0.25">
      <c r="A11488" s="277" t="s">
        <v>17133</v>
      </c>
      <c r="B11488" s="278">
        <v>315.02</v>
      </c>
    </row>
    <row r="11489" spans="1:2" x14ac:dyDescent="0.25">
      <c r="A11489" s="277" t="s">
        <v>3360</v>
      </c>
      <c r="B11489" s="278">
        <v>149.88</v>
      </c>
    </row>
    <row r="11490" spans="1:2" x14ac:dyDescent="0.25">
      <c r="A11490" s="277" t="s">
        <v>17134</v>
      </c>
      <c r="B11490" s="278">
        <v>140.02000000000001</v>
      </c>
    </row>
    <row r="11491" spans="1:2" x14ac:dyDescent="0.25">
      <c r="A11491" s="277" t="s">
        <v>3361</v>
      </c>
      <c r="B11491" s="278">
        <v>102.17</v>
      </c>
    </row>
    <row r="11492" spans="1:2" x14ac:dyDescent="0.25">
      <c r="A11492" s="277" t="s">
        <v>17135</v>
      </c>
      <c r="B11492" s="278">
        <v>102.17</v>
      </c>
    </row>
    <row r="11493" spans="1:2" x14ac:dyDescent="0.25">
      <c r="A11493" s="277" t="s">
        <v>8734</v>
      </c>
      <c r="B11493" s="278">
        <v>135.79</v>
      </c>
    </row>
    <row r="11494" spans="1:2" x14ac:dyDescent="0.25">
      <c r="A11494" s="277" t="s">
        <v>17136</v>
      </c>
      <c r="B11494" s="278">
        <v>135.79</v>
      </c>
    </row>
    <row r="11495" spans="1:2" x14ac:dyDescent="0.25">
      <c r="A11495" s="277" t="s">
        <v>3362</v>
      </c>
      <c r="B11495" s="278">
        <v>183.18</v>
      </c>
    </row>
    <row r="11496" spans="1:2" x14ac:dyDescent="0.25">
      <c r="A11496" s="277" t="s">
        <v>17137</v>
      </c>
      <c r="B11496" s="278">
        <v>183.18</v>
      </c>
    </row>
    <row r="11497" spans="1:2" x14ac:dyDescent="0.25">
      <c r="A11497" s="277" t="s">
        <v>8735</v>
      </c>
      <c r="B11497" s="278">
        <v>183.18</v>
      </c>
    </row>
    <row r="11498" spans="1:2" x14ac:dyDescent="0.25">
      <c r="A11498" s="277" t="s">
        <v>17138</v>
      </c>
      <c r="B11498" s="278">
        <v>183.18</v>
      </c>
    </row>
    <row r="11499" spans="1:2" x14ac:dyDescent="0.25">
      <c r="A11499" s="277" t="s">
        <v>3363</v>
      </c>
      <c r="B11499" s="278">
        <v>90.08</v>
      </c>
    </row>
    <row r="11500" spans="1:2" x14ac:dyDescent="0.25">
      <c r="A11500" s="277" t="s">
        <v>17139</v>
      </c>
      <c r="B11500" s="278">
        <v>90.08</v>
      </c>
    </row>
    <row r="11501" spans="1:2" x14ac:dyDescent="0.25">
      <c r="A11501" s="277" t="s">
        <v>8736</v>
      </c>
      <c r="B11501" s="278">
        <v>113.52</v>
      </c>
    </row>
    <row r="11502" spans="1:2" x14ac:dyDescent="0.25">
      <c r="A11502" s="277" t="s">
        <v>17140</v>
      </c>
      <c r="B11502" s="278">
        <v>113.52</v>
      </c>
    </row>
    <row r="11503" spans="1:2" x14ac:dyDescent="0.25">
      <c r="A11503" s="277" t="s">
        <v>3364</v>
      </c>
      <c r="B11503" s="278">
        <v>149.63999999999999</v>
      </c>
    </row>
    <row r="11504" spans="1:2" x14ac:dyDescent="0.25">
      <c r="A11504" s="277" t="s">
        <v>17141</v>
      </c>
      <c r="B11504" s="278">
        <v>149.63999999999999</v>
      </c>
    </row>
    <row r="11505" spans="1:2" x14ac:dyDescent="0.25">
      <c r="A11505" s="277" t="s">
        <v>8737</v>
      </c>
      <c r="B11505" s="278">
        <v>149.63999999999999</v>
      </c>
    </row>
    <row r="11506" spans="1:2" x14ac:dyDescent="0.25">
      <c r="A11506" s="277" t="s">
        <v>17142</v>
      </c>
      <c r="B11506" s="278">
        <v>149.63999999999999</v>
      </c>
    </row>
    <row r="11507" spans="1:2" x14ac:dyDescent="0.25">
      <c r="A11507" s="277" t="s">
        <v>3365</v>
      </c>
      <c r="B11507" s="278">
        <v>124.7</v>
      </c>
    </row>
    <row r="11508" spans="1:2" x14ac:dyDescent="0.25">
      <c r="A11508" s="277" t="s">
        <v>17143</v>
      </c>
      <c r="B11508" s="278">
        <v>124.7</v>
      </c>
    </row>
    <row r="11509" spans="1:2" x14ac:dyDescent="0.25">
      <c r="A11509" s="277" t="s">
        <v>8738</v>
      </c>
      <c r="B11509" s="278">
        <v>164.26</v>
      </c>
    </row>
    <row r="11510" spans="1:2" x14ac:dyDescent="0.25">
      <c r="A11510" s="277" t="s">
        <v>17144</v>
      </c>
      <c r="B11510" s="278">
        <v>164.26</v>
      </c>
    </row>
    <row r="11511" spans="1:2" x14ac:dyDescent="0.25">
      <c r="A11511" s="277" t="s">
        <v>3366</v>
      </c>
      <c r="B11511" s="278">
        <v>200.38</v>
      </c>
    </row>
    <row r="11512" spans="1:2" x14ac:dyDescent="0.25">
      <c r="A11512" s="277" t="s">
        <v>17145</v>
      </c>
      <c r="B11512" s="278">
        <v>200.38</v>
      </c>
    </row>
    <row r="11513" spans="1:2" x14ac:dyDescent="0.25">
      <c r="A11513" s="277" t="s">
        <v>8739</v>
      </c>
      <c r="B11513" s="278">
        <v>200.38</v>
      </c>
    </row>
    <row r="11514" spans="1:2" x14ac:dyDescent="0.25">
      <c r="A11514" s="277" t="s">
        <v>17146</v>
      </c>
      <c r="B11514" s="278">
        <v>200.38</v>
      </c>
    </row>
    <row r="11515" spans="1:2" x14ac:dyDescent="0.25">
      <c r="A11515" s="277" t="s">
        <v>3367</v>
      </c>
      <c r="B11515" s="278">
        <v>113.73</v>
      </c>
    </row>
    <row r="11516" spans="1:2" x14ac:dyDescent="0.25">
      <c r="A11516" s="277" t="s">
        <v>17147</v>
      </c>
      <c r="B11516" s="278">
        <v>113.73</v>
      </c>
    </row>
    <row r="11517" spans="1:2" x14ac:dyDescent="0.25">
      <c r="A11517" s="277" t="s">
        <v>8740</v>
      </c>
      <c r="B11517" s="278">
        <v>132.44</v>
      </c>
    </row>
    <row r="11518" spans="1:2" x14ac:dyDescent="0.25">
      <c r="A11518" s="277" t="s">
        <v>17148</v>
      </c>
      <c r="B11518" s="278">
        <v>132.44</v>
      </c>
    </row>
    <row r="11519" spans="1:2" x14ac:dyDescent="0.25">
      <c r="A11519" s="277" t="s">
        <v>3368</v>
      </c>
      <c r="B11519" s="278">
        <v>159.1</v>
      </c>
    </row>
    <row r="11520" spans="1:2" x14ac:dyDescent="0.25">
      <c r="A11520" s="277" t="s">
        <v>17149</v>
      </c>
      <c r="B11520" s="278">
        <v>159.1</v>
      </c>
    </row>
    <row r="11521" spans="1:2" x14ac:dyDescent="0.25">
      <c r="A11521" s="277" t="s">
        <v>8741</v>
      </c>
      <c r="B11521" s="278">
        <v>159.1</v>
      </c>
    </row>
    <row r="11522" spans="1:2" x14ac:dyDescent="0.25">
      <c r="A11522" s="277" t="s">
        <v>17150</v>
      </c>
      <c r="B11522" s="278">
        <v>159.1</v>
      </c>
    </row>
    <row r="11523" spans="1:2" x14ac:dyDescent="0.25">
      <c r="A11523" s="277" t="s">
        <v>3369</v>
      </c>
      <c r="B11523" s="278">
        <v>124.7</v>
      </c>
    </row>
    <row r="11524" spans="1:2" x14ac:dyDescent="0.25">
      <c r="A11524" s="277" t="s">
        <v>17151</v>
      </c>
      <c r="B11524" s="278">
        <v>124.7</v>
      </c>
    </row>
    <row r="11525" spans="1:2" x14ac:dyDescent="0.25">
      <c r="A11525" s="277" t="s">
        <v>8742</v>
      </c>
      <c r="B11525" s="278">
        <v>149.63999999999999</v>
      </c>
    </row>
    <row r="11526" spans="1:2" x14ac:dyDescent="0.25">
      <c r="A11526" s="277" t="s">
        <v>17152</v>
      </c>
      <c r="B11526" s="278">
        <v>149.63999999999999</v>
      </c>
    </row>
    <row r="11527" spans="1:2" x14ac:dyDescent="0.25">
      <c r="A11527" s="277" t="s">
        <v>3370</v>
      </c>
      <c r="B11527" s="278">
        <v>169.42</v>
      </c>
    </row>
    <row r="11528" spans="1:2" x14ac:dyDescent="0.25">
      <c r="A11528" s="277" t="s">
        <v>17153</v>
      </c>
      <c r="B11528" s="278">
        <v>169.42</v>
      </c>
    </row>
    <row r="11529" spans="1:2" x14ac:dyDescent="0.25">
      <c r="A11529" s="277" t="s">
        <v>8743</v>
      </c>
      <c r="B11529" s="278">
        <v>169.42</v>
      </c>
    </row>
    <row r="11530" spans="1:2" x14ac:dyDescent="0.25">
      <c r="A11530" s="277" t="s">
        <v>17154</v>
      </c>
      <c r="B11530" s="278">
        <v>169.42</v>
      </c>
    </row>
    <row r="11531" spans="1:2" x14ac:dyDescent="0.25">
      <c r="A11531" s="277" t="s">
        <v>3371</v>
      </c>
      <c r="B11531" s="278">
        <v>113.73</v>
      </c>
    </row>
    <row r="11532" spans="1:2" x14ac:dyDescent="0.25">
      <c r="A11532" s="277" t="s">
        <v>17155</v>
      </c>
      <c r="B11532" s="278">
        <v>113.73</v>
      </c>
    </row>
    <row r="11533" spans="1:2" x14ac:dyDescent="0.25">
      <c r="A11533" s="277" t="s">
        <v>8744</v>
      </c>
      <c r="B11533" s="278">
        <v>126.42</v>
      </c>
    </row>
    <row r="11534" spans="1:2" x14ac:dyDescent="0.25">
      <c r="A11534" s="277" t="s">
        <v>17156</v>
      </c>
      <c r="B11534" s="278">
        <v>126.42</v>
      </c>
    </row>
    <row r="11535" spans="1:2" x14ac:dyDescent="0.25">
      <c r="A11535" s="277" t="s">
        <v>3372</v>
      </c>
      <c r="B11535" s="278">
        <v>160.82</v>
      </c>
    </row>
    <row r="11536" spans="1:2" x14ac:dyDescent="0.25">
      <c r="A11536" s="277" t="s">
        <v>17157</v>
      </c>
      <c r="B11536" s="278">
        <v>160.82</v>
      </c>
    </row>
    <row r="11537" spans="1:2" x14ac:dyDescent="0.25">
      <c r="A11537" s="277" t="s">
        <v>8745</v>
      </c>
      <c r="B11537" s="278">
        <v>160.82</v>
      </c>
    </row>
    <row r="11538" spans="1:2" x14ac:dyDescent="0.25">
      <c r="A11538" s="277" t="s">
        <v>17158</v>
      </c>
      <c r="B11538" s="278">
        <v>160.82</v>
      </c>
    </row>
    <row r="11539" spans="1:2" x14ac:dyDescent="0.25">
      <c r="A11539" s="277" t="s">
        <v>8746</v>
      </c>
      <c r="B11539" s="278">
        <v>53.06</v>
      </c>
    </row>
    <row r="11540" spans="1:2" x14ac:dyDescent="0.25">
      <c r="A11540" s="277" t="s">
        <v>17159</v>
      </c>
      <c r="B11540" s="278">
        <v>51.19</v>
      </c>
    </row>
    <row r="11541" spans="1:2" x14ac:dyDescent="0.25">
      <c r="A11541" s="277" t="s">
        <v>8747</v>
      </c>
      <c r="B11541" s="278">
        <v>66.290000000000006</v>
      </c>
    </row>
    <row r="11542" spans="1:2" x14ac:dyDescent="0.25">
      <c r="A11542" s="277" t="s">
        <v>17160</v>
      </c>
      <c r="B11542" s="278">
        <v>64.180000000000007</v>
      </c>
    </row>
    <row r="11543" spans="1:2" x14ac:dyDescent="0.25">
      <c r="A11543" s="277" t="s">
        <v>8748</v>
      </c>
      <c r="B11543" s="278">
        <v>55.17</v>
      </c>
    </row>
    <row r="11544" spans="1:2" x14ac:dyDescent="0.25">
      <c r="A11544" s="277" t="s">
        <v>17161</v>
      </c>
      <c r="B11544" s="278">
        <v>53.3</v>
      </c>
    </row>
    <row r="11545" spans="1:2" x14ac:dyDescent="0.25">
      <c r="A11545" s="277" t="s">
        <v>8749</v>
      </c>
      <c r="B11545" s="278">
        <v>68.400000000000006</v>
      </c>
    </row>
    <row r="11546" spans="1:2" x14ac:dyDescent="0.25">
      <c r="A11546" s="277" t="s">
        <v>17162</v>
      </c>
      <c r="B11546" s="278">
        <v>66.290000000000006</v>
      </c>
    </row>
    <row r="11547" spans="1:2" x14ac:dyDescent="0.25">
      <c r="A11547" s="277" t="s">
        <v>8750</v>
      </c>
      <c r="B11547" s="278">
        <v>85.25</v>
      </c>
    </row>
    <row r="11548" spans="1:2" x14ac:dyDescent="0.25">
      <c r="A11548" s="277" t="s">
        <v>17163</v>
      </c>
      <c r="B11548" s="278">
        <v>82.72</v>
      </c>
    </row>
    <row r="11549" spans="1:2" x14ac:dyDescent="0.25">
      <c r="A11549" s="277" t="s">
        <v>8751</v>
      </c>
      <c r="B11549" s="278">
        <v>98.48</v>
      </c>
    </row>
    <row r="11550" spans="1:2" x14ac:dyDescent="0.25">
      <c r="A11550" s="277" t="s">
        <v>17164</v>
      </c>
      <c r="B11550" s="278">
        <v>95.71</v>
      </c>
    </row>
    <row r="11551" spans="1:2" x14ac:dyDescent="0.25">
      <c r="A11551" s="277" t="s">
        <v>8752</v>
      </c>
      <c r="B11551" s="278">
        <v>87.57</v>
      </c>
    </row>
    <row r="11552" spans="1:2" x14ac:dyDescent="0.25">
      <c r="A11552" s="277" t="s">
        <v>17165</v>
      </c>
      <c r="B11552" s="278">
        <v>85.03</v>
      </c>
    </row>
    <row r="11553" spans="1:2" x14ac:dyDescent="0.25">
      <c r="A11553" s="277" t="s">
        <v>8753</v>
      </c>
      <c r="B11553" s="278">
        <v>100.8</v>
      </c>
    </row>
    <row r="11554" spans="1:2" x14ac:dyDescent="0.25">
      <c r="A11554" s="277" t="s">
        <v>17166</v>
      </c>
      <c r="B11554" s="278">
        <v>98.02</v>
      </c>
    </row>
    <row r="11555" spans="1:2" x14ac:dyDescent="0.25">
      <c r="A11555" s="277" t="s">
        <v>8754</v>
      </c>
      <c r="B11555" s="278">
        <v>60.98</v>
      </c>
    </row>
    <row r="11556" spans="1:2" x14ac:dyDescent="0.25">
      <c r="A11556" s="277" t="s">
        <v>17167</v>
      </c>
      <c r="B11556" s="278">
        <v>59.11</v>
      </c>
    </row>
    <row r="11557" spans="1:2" x14ac:dyDescent="0.25">
      <c r="A11557" s="277" t="s">
        <v>8755</v>
      </c>
      <c r="B11557" s="278">
        <v>74.209999999999994</v>
      </c>
    </row>
    <row r="11558" spans="1:2" x14ac:dyDescent="0.25">
      <c r="A11558" s="277" t="s">
        <v>17168</v>
      </c>
      <c r="B11558" s="278">
        <v>72.099999999999994</v>
      </c>
    </row>
    <row r="11559" spans="1:2" x14ac:dyDescent="0.25">
      <c r="A11559" s="277" t="s">
        <v>8756</v>
      </c>
      <c r="B11559" s="278">
        <v>70.09</v>
      </c>
    </row>
    <row r="11560" spans="1:2" x14ac:dyDescent="0.25">
      <c r="A11560" s="277" t="s">
        <v>17169</v>
      </c>
      <c r="B11560" s="278">
        <v>68.209999999999994</v>
      </c>
    </row>
    <row r="11561" spans="1:2" x14ac:dyDescent="0.25">
      <c r="A11561" s="277" t="s">
        <v>8757</v>
      </c>
      <c r="B11561" s="278">
        <v>83.31</v>
      </c>
    </row>
    <row r="11562" spans="1:2" x14ac:dyDescent="0.25">
      <c r="A11562" s="277" t="s">
        <v>17170</v>
      </c>
      <c r="B11562" s="278">
        <v>81.2</v>
      </c>
    </row>
    <row r="11563" spans="1:2" x14ac:dyDescent="0.25">
      <c r="A11563" s="277" t="s">
        <v>8758</v>
      </c>
      <c r="B11563" s="278">
        <v>65.7</v>
      </c>
    </row>
    <row r="11564" spans="1:2" x14ac:dyDescent="0.25">
      <c r="A11564" s="277" t="s">
        <v>17171</v>
      </c>
      <c r="B11564" s="278">
        <v>63.82</v>
      </c>
    </row>
    <row r="11565" spans="1:2" x14ac:dyDescent="0.25">
      <c r="A11565" s="277" t="s">
        <v>8759</v>
      </c>
      <c r="B11565" s="278">
        <v>78.92</v>
      </c>
    </row>
    <row r="11566" spans="1:2" x14ac:dyDescent="0.25">
      <c r="A11566" s="277" t="s">
        <v>17172</v>
      </c>
      <c r="B11566" s="278">
        <v>76.81</v>
      </c>
    </row>
    <row r="11567" spans="1:2" x14ac:dyDescent="0.25">
      <c r="A11567" s="277" t="s">
        <v>8760</v>
      </c>
      <c r="B11567" s="278">
        <v>68.55</v>
      </c>
    </row>
    <row r="11568" spans="1:2" x14ac:dyDescent="0.25">
      <c r="A11568" s="277" t="s">
        <v>17173</v>
      </c>
      <c r="B11568" s="278">
        <v>66.680000000000007</v>
      </c>
    </row>
    <row r="11569" spans="1:2" x14ac:dyDescent="0.25">
      <c r="A11569" s="277" t="s">
        <v>8761</v>
      </c>
      <c r="B11569" s="278">
        <v>81.78</v>
      </c>
    </row>
    <row r="11570" spans="1:2" x14ac:dyDescent="0.25">
      <c r="A11570" s="277" t="s">
        <v>17174</v>
      </c>
      <c r="B11570" s="278">
        <v>79.67</v>
      </c>
    </row>
    <row r="11571" spans="1:2" x14ac:dyDescent="0.25">
      <c r="A11571" s="277" t="s">
        <v>3373</v>
      </c>
      <c r="B11571" s="278">
        <v>305.77</v>
      </c>
    </row>
    <row r="11572" spans="1:2" x14ac:dyDescent="0.25">
      <c r="A11572" s="277" t="s">
        <v>17175</v>
      </c>
      <c r="B11572" s="278">
        <v>276.58</v>
      </c>
    </row>
    <row r="11573" spans="1:2" x14ac:dyDescent="0.25">
      <c r="A11573" s="277" t="s">
        <v>3374</v>
      </c>
      <c r="B11573" s="278">
        <v>558.04</v>
      </c>
    </row>
    <row r="11574" spans="1:2" x14ac:dyDescent="0.25">
      <c r="A11574" s="277" t="s">
        <v>17176</v>
      </c>
      <c r="B11574" s="278">
        <v>544.59</v>
      </c>
    </row>
    <row r="11575" spans="1:2" x14ac:dyDescent="0.25">
      <c r="A11575" s="277" t="s">
        <v>3375</v>
      </c>
      <c r="B11575" s="278">
        <v>158.84</v>
      </c>
    </row>
    <row r="11576" spans="1:2" x14ac:dyDescent="0.25">
      <c r="A11576" s="277" t="s">
        <v>17177</v>
      </c>
      <c r="B11576" s="278">
        <v>140.87</v>
      </c>
    </row>
    <row r="11577" spans="1:2" x14ac:dyDescent="0.25">
      <c r="A11577" s="277" t="s">
        <v>8762</v>
      </c>
      <c r="B11577" s="278">
        <v>282.42</v>
      </c>
    </row>
    <row r="11578" spans="1:2" x14ac:dyDescent="0.25">
      <c r="A11578" s="277" t="s">
        <v>17178</v>
      </c>
      <c r="B11578" s="278">
        <v>268.97000000000003</v>
      </c>
    </row>
    <row r="11579" spans="1:2" x14ac:dyDescent="0.25">
      <c r="A11579" s="277" t="s">
        <v>8763</v>
      </c>
      <c r="B11579" s="278">
        <v>293.7</v>
      </c>
    </row>
    <row r="11580" spans="1:2" x14ac:dyDescent="0.25">
      <c r="A11580" s="277" t="s">
        <v>17179</v>
      </c>
      <c r="B11580" s="278">
        <v>280.25</v>
      </c>
    </row>
    <row r="11581" spans="1:2" x14ac:dyDescent="0.25">
      <c r="A11581" s="277" t="s">
        <v>8764</v>
      </c>
      <c r="B11581" s="278">
        <v>289.86</v>
      </c>
    </row>
    <row r="11582" spans="1:2" x14ac:dyDescent="0.25">
      <c r="A11582" s="277" t="s">
        <v>17180</v>
      </c>
      <c r="B11582" s="278">
        <v>276.41000000000003</v>
      </c>
    </row>
    <row r="11583" spans="1:2" x14ac:dyDescent="0.25">
      <c r="A11583" s="277" t="s">
        <v>8765</v>
      </c>
      <c r="B11583" s="278">
        <v>317.04000000000002</v>
      </c>
    </row>
    <row r="11584" spans="1:2" x14ac:dyDescent="0.25">
      <c r="A11584" s="277" t="s">
        <v>17181</v>
      </c>
      <c r="B11584" s="278">
        <v>303.58999999999997</v>
      </c>
    </row>
    <row r="11585" spans="1:2" x14ac:dyDescent="0.25">
      <c r="A11585" s="277" t="s">
        <v>8766</v>
      </c>
      <c r="B11585" s="278">
        <v>177.75</v>
      </c>
    </row>
    <row r="11586" spans="1:2" x14ac:dyDescent="0.25">
      <c r="A11586" s="277" t="s">
        <v>17182</v>
      </c>
      <c r="B11586" s="278">
        <v>164.3</v>
      </c>
    </row>
    <row r="11587" spans="1:2" x14ac:dyDescent="0.25">
      <c r="A11587" s="277" t="s">
        <v>8767</v>
      </c>
      <c r="B11587" s="278">
        <v>420.72</v>
      </c>
    </row>
    <row r="11588" spans="1:2" x14ac:dyDescent="0.25">
      <c r="A11588" s="277" t="s">
        <v>17183</v>
      </c>
      <c r="B11588" s="278">
        <v>407.27</v>
      </c>
    </row>
    <row r="11589" spans="1:2" x14ac:dyDescent="0.25">
      <c r="A11589" s="277" t="s">
        <v>8768</v>
      </c>
      <c r="B11589" s="278">
        <v>739.81</v>
      </c>
    </row>
    <row r="11590" spans="1:2" x14ac:dyDescent="0.25">
      <c r="A11590" s="277" t="s">
        <v>17184</v>
      </c>
      <c r="B11590" s="278">
        <v>734.63</v>
      </c>
    </row>
    <row r="11591" spans="1:2" x14ac:dyDescent="0.25">
      <c r="A11591" s="277" t="s">
        <v>8769</v>
      </c>
      <c r="B11591" s="278">
        <v>17.71</v>
      </c>
    </row>
    <row r="11592" spans="1:2" x14ac:dyDescent="0.25">
      <c r="A11592" s="277" t="s">
        <v>17185</v>
      </c>
      <c r="B11592" s="278">
        <v>16.23</v>
      </c>
    </row>
    <row r="11593" spans="1:2" x14ac:dyDescent="0.25">
      <c r="A11593" s="277" t="s">
        <v>30923</v>
      </c>
      <c r="B11593" s="278">
        <v>106.63</v>
      </c>
    </row>
    <row r="11594" spans="1:2" x14ac:dyDescent="0.25">
      <c r="A11594" s="277" t="s">
        <v>30925</v>
      </c>
      <c r="B11594" s="278">
        <v>106.21</v>
      </c>
    </row>
    <row r="11595" spans="1:2" x14ac:dyDescent="0.25">
      <c r="A11595" s="277" t="s">
        <v>3376</v>
      </c>
      <c r="B11595" s="278">
        <v>73.37</v>
      </c>
    </row>
    <row r="11596" spans="1:2" x14ac:dyDescent="0.25">
      <c r="A11596" s="277" t="s">
        <v>17186</v>
      </c>
      <c r="B11596" s="278">
        <v>67.97</v>
      </c>
    </row>
    <row r="11597" spans="1:2" x14ac:dyDescent="0.25">
      <c r="A11597" s="277" t="s">
        <v>3377</v>
      </c>
      <c r="B11597" s="278">
        <v>24.5</v>
      </c>
    </row>
    <row r="11598" spans="1:2" x14ac:dyDescent="0.25">
      <c r="A11598" s="277" t="s">
        <v>17187</v>
      </c>
      <c r="B11598" s="278">
        <v>22.7</v>
      </c>
    </row>
    <row r="11599" spans="1:2" x14ac:dyDescent="0.25">
      <c r="A11599" s="277" t="s">
        <v>3378</v>
      </c>
      <c r="B11599" s="278">
        <v>18.36</v>
      </c>
    </row>
    <row r="11600" spans="1:2" x14ac:dyDescent="0.25">
      <c r="A11600" s="277" t="s">
        <v>17188</v>
      </c>
      <c r="B11600" s="278">
        <v>16.78</v>
      </c>
    </row>
    <row r="11601" spans="1:2" x14ac:dyDescent="0.25">
      <c r="A11601" s="277" t="s">
        <v>3379</v>
      </c>
      <c r="B11601" s="278">
        <v>104.43</v>
      </c>
    </row>
    <row r="11602" spans="1:2" x14ac:dyDescent="0.25">
      <c r="A11602" s="277" t="s">
        <v>17189</v>
      </c>
      <c r="B11602" s="278">
        <v>93.14</v>
      </c>
    </row>
    <row r="11603" spans="1:2" x14ac:dyDescent="0.25">
      <c r="A11603" s="277" t="s">
        <v>3380</v>
      </c>
      <c r="B11603" s="278">
        <v>96.28</v>
      </c>
    </row>
    <row r="11604" spans="1:2" x14ac:dyDescent="0.25">
      <c r="A11604" s="277" t="s">
        <v>17190</v>
      </c>
      <c r="B11604" s="278">
        <v>87.86</v>
      </c>
    </row>
    <row r="11605" spans="1:2" x14ac:dyDescent="0.25">
      <c r="A11605" s="277" t="s">
        <v>3381</v>
      </c>
      <c r="B11605" s="278">
        <v>4.92</v>
      </c>
    </row>
    <row r="11606" spans="1:2" x14ac:dyDescent="0.25">
      <c r="A11606" s="277" t="s">
        <v>17191</v>
      </c>
      <c r="B11606" s="278">
        <v>4.41</v>
      </c>
    </row>
    <row r="11607" spans="1:2" x14ac:dyDescent="0.25">
      <c r="A11607" s="277" t="s">
        <v>3382</v>
      </c>
      <c r="B11607" s="278">
        <v>11.59</v>
      </c>
    </row>
    <row r="11608" spans="1:2" x14ac:dyDescent="0.25">
      <c r="A11608" s="277" t="s">
        <v>17192</v>
      </c>
      <c r="B11608" s="278">
        <v>10.82</v>
      </c>
    </row>
    <row r="11609" spans="1:2" x14ac:dyDescent="0.25">
      <c r="A11609" s="277" t="s">
        <v>3383</v>
      </c>
      <c r="B11609" s="278">
        <v>3.71</v>
      </c>
    </row>
    <row r="11610" spans="1:2" x14ac:dyDescent="0.25">
      <c r="A11610" s="277" t="s">
        <v>17193</v>
      </c>
      <c r="B11610" s="278">
        <v>3.43</v>
      </c>
    </row>
    <row r="11611" spans="1:2" x14ac:dyDescent="0.25">
      <c r="A11611" s="277" t="s">
        <v>3384</v>
      </c>
      <c r="B11611" s="278">
        <v>9.56</v>
      </c>
    </row>
    <row r="11612" spans="1:2" x14ac:dyDescent="0.25">
      <c r="A11612" s="277" t="s">
        <v>17194</v>
      </c>
      <c r="B11612" s="278">
        <v>8.56</v>
      </c>
    </row>
    <row r="11613" spans="1:2" x14ac:dyDescent="0.25">
      <c r="A11613" s="277" t="s">
        <v>3385</v>
      </c>
      <c r="B11613" s="278">
        <v>24.7</v>
      </c>
    </row>
    <row r="11614" spans="1:2" x14ac:dyDescent="0.25">
      <c r="A11614" s="277" t="s">
        <v>17195</v>
      </c>
      <c r="B11614" s="278">
        <v>22.22</v>
      </c>
    </row>
    <row r="11615" spans="1:2" x14ac:dyDescent="0.25">
      <c r="A11615" s="277" t="s">
        <v>3386</v>
      </c>
      <c r="B11615" s="278">
        <v>24.32</v>
      </c>
    </row>
    <row r="11616" spans="1:2" x14ac:dyDescent="0.25">
      <c r="A11616" s="277" t="s">
        <v>17196</v>
      </c>
      <c r="B11616" s="278">
        <v>21.84</v>
      </c>
    </row>
    <row r="11617" spans="1:2" x14ac:dyDescent="0.25">
      <c r="A11617" s="277" t="s">
        <v>3387</v>
      </c>
      <c r="B11617" s="278">
        <v>23.77</v>
      </c>
    </row>
    <row r="11618" spans="1:2" x14ac:dyDescent="0.25">
      <c r="A11618" s="277" t="s">
        <v>17197</v>
      </c>
      <c r="B11618" s="278">
        <v>21.27</v>
      </c>
    </row>
    <row r="11619" spans="1:2" x14ac:dyDescent="0.25">
      <c r="A11619" s="277" t="s">
        <v>3388</v>
      </c>
      <c r="B11619" s="278">
        <v>25.7</v>
      </c>
    </row>
    <row r="11620" spans="1:2" x14ac:dyDescent="0.25">
      <c r="A11620" s="277" t="s">
        <v>17198</v>
      </c>
      <c r="B11620" s="278">
        <v>23.15</v>
      </c>
    </row>
    <row r="11621" spans="1:2" x14ac:dyDescent="0.25">
      <c r="A11621" s="277" t="s">
        <v>3389</v>
      </c>
      <c r="B11621" s="278">
        <v>23.56</v>
      </c>
    </row>
    <row r="11622" spans="1:2" x14ac:dyDescent="0.25">
      <c r="A11622" s="277" t="s">
        <v>17199</v>
      </c>
      <c r="B11622" s="278">
        <v>21.04</v>
      </c>
    </row>
    <row r="11623" spans="1:2" x14ac:dyDescent="0.25">
      <c r="A11623" s="277" t="s">
        <v>3390</v>
      </c>
      <c r="B11623" s="278">
        <v>31.41</v>
      </c>
    </row>
    <row r="11624" spans="1:2" x14ac:dyDescent="0.25">
      <c r="A11624" s="277" t="s">
        <v>17200</v>
      </c>
      <c r="B11624" s="278">
        <v>28.86</v>
      </c>
    </row>
    <row r="11625" spans="1:2" x14ac:dyDescent="0.25">
      <c r="A11625" s="277" t="s">
        <v>8770</v>
      </c>
      <c r="B11625" s="278">
        <v>23.68</v>
      </c>
    </row>
    <row r="11626" spans="1:2" x14ac:dyDescent="0.25">
      <c r="A11626" s="277" t="s">
        <v>17201</v>
      </c>
      <c r="B11626" s="278">
        <v>21.14</v>
      </c>
    </row>
    <row r="11627" spans="1:2" x14ac:dyDescent="0.25">
      <c r="A11627" s="277" t="s">
        <v>8771</v>
      </c>
      <c r="B11627" s="278">
        <v>18.760000000000002</v>
      </c>
    </row>
    <row r="11628" spans="1:2" x14ac:dyDescent="0.25">
      <c r="A11628" s="277" t="s">
        <v>17202</v>
      </c>
      <c r="B11628" s="278">
        <v>16.72</v>
      </c>
    </row>
    <row r="11629" spans="1:2" x14ac:dyDescent="0.25">
      <c r="A11629" s="277" t="s">
        <v>8772</v>
      </c>
      <c r="B11629" s="278">
        <v>25.2</v>
      </c>
    </row>
    <row r="11630" spans="1:2" x14ac:dyDescent="0.25">
      <c r="A11630" s="277" t="s">
        <v>17203</v>
      </c>
      <c r="B11630" s="278">
        <v>22.62</v>
      </c>
    </row>
    <row r="11631" spans="1:2" x14ac:dyDescent="0.25">
      <c r="A11631" s="277" t="s">
        <v>8773</v>
      </c>
      <c r="B11631" s="278">
        <v>20.28</v>
      </c>
    </row>
    <row r="11632" spans="1:2" x14ac:dyDescent="0.25">
      <c r="A11632" s="277" t="s">
        <v>17204</v>
      </c>
      <c r="B11632" s="278">
        <v>18.2</v>
      </c>
    </row>
    <row r="11633" spans="1:2" x14ac:dyDescent="0.25">
      <c r="A11633" s="277" t="s">
        <v>3391</v>
      </c>
      <c r="B11633" s="278">
        <v>30.66</v>
      </c>
    </row>
    <row r="11634" spans="1:2" x14ac:dyDescent="0.25">
      <c r="A11634" s="277" t="s">
        <v>17205</v>
      </c>
      <c r="B11634" s="278">
        <v>28.08</v>
      </c>
    </row>
    <row r="11635" spans="1:2" x14ac:dyDescent="0.25">
      <c r="A11635" s="277" t="s">
        <v>3392</v>
      </c>
      <c r="B11635" s="278">
        <v>28.62</v>
      </c>
    </row>
    <row r="11636" spans="1:2" x14ac:dyDescent="0.25">
      <c r="A11636" s="277" t="s">
        <v>17206</v>
      </c>
      <c r="B11636" s="278">
        <v>25.96</v>
      </c>
    </row>
    <row r="11637" spans="1:2" x14ac:dyDescent="0.25">
      <c r="A11637" s="277" t="s">
        <v>3393</v>
      </c>
      <c r="B11637" s="278">
        <v>28.2</v>
      </c>
    </row>
    <row r="11638" spans="1:2" x14ac:dyDescent="0.25">
      <c r="A11638" s="277" t="s">
        <v>17207</v>
      </c>
      <c r="B11638" s="278">
        <v>25.46</v>
      </c>
    </row>
    <row r="11639" spans="1:2" x14ac:dyDescent="0.25">
      <c r="A11639" s="277" t="s">
        <v>8774</v>
      </c>
      <c r="B11639" s="278">
        <v>25.46</v>
      </c>
    </row>
    <row r="11640" spans="1:2" x14ac:dyDescent="0.25">
      <c r="A11640" s="277" t="s">
        <v>17208</v>
      </c>
      <c r="B11640" s="278">
        <v>22.78</v>
      </c>
    </row>
    <row r="11641" spans="1:2" x14ac:dyDescent="0.25">
      <c r="A11641" s="277" t="s">
        <v>8775</v>
      </c>
      <c r="B11641" s="278">
        <v>15</v>
      </c>
    </row>
    <row r="11642" spans="1:2" x14ac:dyDescent="0.25">
      <c r="A11642" s="277" t="s">
        <v>17209</v>
      </c>
      <c r="B11642" s="278">
        <v>14.2</v>
      </c>
    </row>
    <row r="11643" spans="1:2" x14ac:dyDescent="0.25">
      <c r="A11643" s="277" t="s">
        <v>8776</v>
      </c>
      <c r="B11643" s="278">
        <v>18.239999999999998</v>
      </c>
    </row>
    <row r="11644" spans="1:2" x14ac:dyDescent="0.25">
      <c r="A11644" s="277" t="s">
        <v>17210</v>
      </c>
      <c r="B11644" s="278">
        <v>16.96</v>
      </c>
    </row>
    <row r="11645" spans="1:2" x14ac:dyDescent="0.25">
      <c r="A11645" s="277" t="s">
        <v>8777</v>
      </c>
      <c r="B11645" s="278">
        <v>14.9</v>
      </c>
    </row>
    <row r="11646" spans="1:2" x14ac:dyDescent="0.25">
      <c r="A11646" s="277" t="s">
        <v>17211</v>
      </c>
      <c r="B11646" s="278">
        <v>13.68</v>
      </c>
    </row>
    <row r="11647" spans="1:2" x14ac:dyDescent="0.25">
      <c r="A11647" s="277" t="s">
        <v>8778</v>
      </c>
      <c r="B11647" s="278">
        <v>11.56</v>
      </c>
    </row>
    <row r="11648" spans="1:2" x14ac:dyDescent="0.25">
      <c r="A11648" s="277" t="s">
        <v>17212</v>
      </c>
      <c r="B11648" s="278">
        <v>10.4</v>
      </c>
    </row>
    <row r="11649" spans="1:2" x14ac:dyDescent="0.25">
      <c r="A11649" s="277" t="s">
        <v>3394</v>
      </c>
      <c r="B11649" s="278">
        <v>29.38</v>
      </c>
    </row>
    <row r="11650" spans="1:2" x14ac:dyDescent="0.25">
      <c r="A11650" s="277" t="s">
        <v>17213</v>
      </c>
      <c r="B11650" s="278">
        <v>26.69</v>
      </c>
    </row>
    <row r="11651" spans="1:2" x14ac:dyDescent="0.25">
      <c r="A11651" s="277" t="s">
        <v>3395</v>
      </c>
      <c r="B11651" s="278">
        <v>26.54</v>
      </c>
    </row>
    <row r="11652" spans="1:2" x14ac:dyDescent="0.25">
      <c r="A11652" s="277" t="s">
        <v>17214</v>
      </c>
      <c r="B11652" s="278">
        <v>23.86</v>
      </c>
    </row>
    <row r="11653" spans="1:2" x14ac:dyDescent="0.25">
      <c r="A11653" s="277" t="s">
        <v>3396</v>
      </c>
      <c r="B11653" s="278">
        <v>29.02</v>
      </c>
    </row>
    <row r="11654" spans="1:2" x14ac:dyDescent="0.25">
      <c r="A11654" s="277" t="s">
        <v>17215</v>
      </c>
      <c r="B11654" s="278">
        <v>26.25</v>
      </c>
    </row>
    <row r="11655" spans="1:2" x14ac:dyDescent="0.25">
      <c r="A11655" s="277" t="s">
        <v>3397</v>
      </c>
      <c r="B11655" s="278">
        <v>26.29</v>
      </c>
    </row>
    <row r="11656" spans="1:2" x14ac:dyDescent="0.25">
      <c r="A11656" s="277" t="s">
        <v>17216</v>
      </c>
      <c r="B11656" s="278">
        <v>23.67</v>
      </c>
    </row>
    <row r="11657" spans="1:2" x14ac:dyDescent="0.25">
      <c r="A11657" s="277" t="s">
        <v>3398</v>
      </c>
      <c r="B11657" s="278">
        <v>25.9</v>
      </c>
    </row>
    <row r="11658" spans="1:2" x14ac:dyDescent="0.25">
      <c r="A11658" s="277" t="s">
        <v>17217</v>
      </c>
      <c r="B11658" s="278">
        <v>23.22</v>
      </c>
    </row>
    <row r="11659" spans="1:2" x14ac:dyDescent="0.25">
      <c r="A11659" s="277" t="s">
        <v>3399</v>
      </c>
      <c r="B11659" s="278">
        <v>23.23</v>
      </c>
    </row>
    <row r="11660" spans="1:2" x14ac:dyDescent="0.25">
      <c r="A11660" s="277" t="s">
        <v>17218</v>
      </c>
      <c r="B11660" s="278">
        <v>20.86</v>
      </c>
    </row>
    <row r="11661" spans="1:2" x14ac:dyDescent="0.25">
      <c r="A11661" s="277" t="s">
        <v>3401</v>
      </c>
      <c r="B11661" s="278">
        <v>26.02</v>
      </c>
    </row>
    <row r="11662" spans="1:2" x14ac:dyDescent="0.25">
      <c r="A11662" s="277" t="s">
        <v>17219</v>
      </c>
      <c r="B11662" s="278">
        <v>24.13</v>
      </c>
    </row>
    <row r="11663" spans="1:2" x14ac:dyDescent="0.25">
      <c r="A11663" s="277" t="s">
        <v>3402</v>
      </c>
      <c r="B11663" s="278">
        <v>31.94</v>
      </c>
    </row>
    <row r="11664" spans="1:2" x14ac:dyDescent="0.25">
      <c r="A11664" s="277" t="s">
        <v>17220</v>
      </c>
      <c r="B11664" s="278">
        <v>30.05</v>
      </c>
    </row>
    <row r="11665" spans="1:2" x14ac:dyDescent="0.25">
      <c r="A11665" s="277" t="s">
        <v>3403</v>
      </c>
      <c r="B11665" s="278">
        <v>36.86</v>
      </c>
    </row>
    <row r="11666" spans="1:2" x14ac:dyDescent="0.25">
      <c r="A11666" s="277" t="s">
        <v>17221</v>
      </c>
      <c r="B11666" s="278">
        <v>34.46</v>
      </c>
    </row>
    <row r="11667" spans="1:2" x14ac:dyDescent="0.25">
      <c r="A11667" s="277" t="s">
        <v>8779</v>
      </c>
      <c r="B11667" s="278">
        <v>23.83</v>
      </c>
    </row>
    <row r="11668" spans="1:2" x14ac:dyDescent="0.25">
      <c r="A11668" s="277" t="s">
        <v>17222</v>
      </c>
      <c r="B11668" s="278">
        <v>21.27</v>
      </c>
    </row>
    <row r="11669" spans="1:2" x14ac:dyDescent="0.25">
      <c r="A11669" s="277" t="s">
        <v>3404</v>
      </c>
      <c r="B11669" s="278">
        <v>39.49</v>
      </c>
    </row>
    <row r="11670" spans="1:2" x14ac:dyDescent="0.25">
      <c r="A11670" s="277" t="s">
        <v>17223</v>
      </c>
      <c r="B11670" s="278">
        <v>35.51</v>
      </c>
    </row>
    <row r="11671" spans="1:2" x14ac:dyDescent="0.25">
      <c r="A11671" s="277" t="s">
        <v>3405</v>
      </c>
      <c r="B11671" s="278">
        <v>37.78</v>
      </c>
    </row>
    <row r="11672" spans="1:2" x14ac:dyDescent="0.25">
      <c r="A11672" s="277" t="s">
        <v>17224</v>
      </c>
      <c r="B11672" s="278">
        <v>33.83</v>
      </c>
    </row>
    <row r="11673" spans="1:2" x14ac:dyDescent="0.25">
      <c r="A11673" s="277" t="s">
        <v>3406</v>
      </c>
      <c r="B11673" s="278">
        <v>46.65</v>
      </c>
    </row>
    <row r="11674" spans="1:2" x14ac:dyDescent="0.25">
      <c r="A11674" s="277" t="s">
        <v>17225</v>
      </c>
      <c r="B11674" s="278">
        <v>42.57</v>
      </c>
    </row>
    <row r="11675" spans="1:2" x14ac:dyDescent="0.25">
      <c r="A11675" s="277" t="s">
        <v>3407</v>
      </c>
      <c r="B11675" s="278">
        <v>45.62</v>
      </c>
    </row>
    <row r="11676" spans="1:2" x14ac:dyDescent="0.25">
      <c r="A11676" s="277" t="s">
        <v>17226</v>
      </c>
      <c r="B11676" s="278">
        <v>41.57</v>
      </c>
    </row>
    <row r="11677" spans="1:2" x14ac:dyDescent="0.25">
      <c r="A11677" s="277" t="s">
        <v>3408</v>
      </c>
      <c r="B11677" s="278">
        <v>42.54</v>
      </c>
    </row>
    <row r="11678" spans="1:2" x14ac:dyDescent="0.25">
      <c r="A11678" s="277" t="s">
        <v>17227</v>
      </c>
      <c r="B11678" s="278">
        <v>38.57</v>
      </c>
    </row>
    <row r="11679" spans="1:2" x14ac:dyDescent="0.25">
      <c r="A11679" s="277" t="s">
        <v>8780</v>
      </c>
      <c r="B11679" s="278">
        <v>45.02</v>
      </c>
    </row>
    <row r="11680" spans="1:2" x14ac:dyDescent="0.25">
      <c r="A11680" s="277" t="s">
        <v>17228</v>
      </c>
      <c r="B11680" s="278">
        <v>40.36</v>
      </c>
    </row>
    <row r="11681" spans="1:2" x14ac:dyDescent="0.25">
      <c r="A11681" s="277" t="s">
        <v>3409</v>
      </c>
      <c r="B11681" s="278">
        <v>43.68</v>
      </c>
    </row>
    <row r="11682" spans="1:2" x14ac:dyDescent="0.25">
      <c r="A11682" s="277" t="s">
        <v>17229</v>
      </c>
      <c r="B11682" s="278">
        <v>38.99</v>
      </c>
    </row>
    <row r="11683" spans="1:2" x14ac:dyDescent="0.25">
      <c r="A11683" s="277" t="s">
        <v>3410</v>
      </c>
      <c r="B11683" s="278">
        <v>40.92</v>
      </c>
    </row>
    <row r="11684" spans="1:2" x14ac:dyDescent="0.25">
      <c r="A11684" s="277" t="s">
        <v>17230</v>
      </c>
      <c r="B11684" s="278">
        <v>36.5</v>
      </c>
    </row>
    <row r="11685" spans="1:2" x14ac:dyDescent="0.25">
      <c r="A11685" s="277" t="s">
        <v>3411</v>
      </c>
      <c r="B11685" s="278">
        <v>36.17</v>
      </c>
    </row>
    <row r="11686" spans="1:2" x14ac:dyDescent="0.25">
      <c r="A11686" s="277" t="s">
        <v>17231</v>
      </c>
      <c r="B11686" s="278">
        <v>32.1</v>
      </c>
    </row>
    <row r="11687" spans="1:2" x14ac:dyDescent="0.25">
      <c r="A11687" s="277" t="s">
        <v>3413</v>
      </c>
      <c r="B11687" s="278">
        <v>16.71</v>
      </c>
    </row>
    <row r="11688" spans="1:2" x14ac:dyDescent="0.25">
      <c r="A11688" s="277" t="s">
        <v>17232</v>
      </c>
      <c r="B11688" s="278">
        <v>14.61</v>
      </c>
    </row>
    <row r="11689" spans="1:2" x14ac:dyDescent="0.25">
      <c r="A11689" s="277" t="s">
        <v>3414</v>
      </c>
      <c r="B11689" s="278">
        <v>17.97</v>
      </c>
    </row>
    <row r="11690" spans="1:2" x14ac:dyDescent="0.25">
      <c r="A11690" s="277" t="s">
        <v>17233</v>
      </c>
      <c r="B11690" s="278">
        <v>15.88</v>
      </c>
    </row>
    <row r="11691" spans="1:2" x14ac:dyDescent="0.25">
      <c r="A11691" s="277" t="s">
        <v>3415</v>
      </c>
      <c r="B11691" s="278">
        <v>21.18</v>
      </c>
    </row>
    <row r="11692" spans="1:2" x14ac:dyDescent="0.25">
      <c r="A11692" s="277" t="s">
        <v>17234</v>
      </c>
      <c r="B11692" s="278">
        <v>19.29</v>
      </c>
    </row>
    <row r="11693" spans="1:2" x14ac:dyDescent="0.25">
      <c r="A11693" s="277" t="s">
        <v>8781</v>
      </c>
      <c r="B11693" s="278">
        <v>37.15</v>
      </c>
    </row>
    <row r="11694" spans="1:2" x14ac:dyDescent="0.25">
      <c r="A11694" s="277" t="s">
        <v>17235</v>
      </c>
      <c r="B11694" s="278">
        <v>33.97</v>
      </c>
    </row>
    <row r="11695" spans="1:2" x14ac:dyDescent="0.25">
      <c r="A11695" s="277" t="s">
        <v>8782</v>
      </c>
      <c r="B11695" s="278">
        <v>43.33</v>
      </c>
    </row>
    <row r="11696" spans="1:2" x14ac:dyDescent="0.25">
      <c r="A11696" s="277" t="s">
        <v>17236</v>
      </c>
      <c r="B11696" s="278">
        <v>40.06</v>
      </c>
    </row>
    <row r="11697" spans="1:2" x14ac:dyDescent="0.25">
      <c r="A11697" s="277" t="s">
        <v>3400</v>
      </c>
      <c r="B11697" s="278">
        <v>14.06</v>
      </c>
    </row>
    <row r="11698" spans="1:2" x14ac:dyDescent="0.25">
      <c r="A11698" s="277" t="s">
        <v>17237</v>
      </c>
      <c r="B11698" s="278">
        <v>12.19</v>
      </c>
    </row>
    <row r="11699" spans="1:2" x14ac:dyDescent="0.25">
      <c r="A11699" s="277" t="s">
        <v>3412</v>
      </c>
      <c r="B11699" s="278">
        <v>14.89</v>
      </c>
    </row>
    <row r="11700" spans="1:2" x14ac:dyDescent="0.25">
      <c r="A11700" s="277" t="s">
        <v>17238</v>
      </c>
      <c r="B11700" s="278">
        <v>12.92</v>
      </c>
    </row>
    <row r="11701" spans="1:2" x14ac:dyDescent="0.25">
      <c r="A11701" s="277" t="s">
        <v>8783</v>
      </c>
      <c r="B11701" s="278">
        <v>14.81</v>
      </c>
    </row>
    <row r="11702" spans="1:2" x14ac:dyDescent="0.25">
      <c r="A11702" s="277" t="s">
        <v>17239</v>
      </c>
      <c r="B11702" s="278">
        <v>12.83</v>
      </c>
    </row>
    <row r="11703" spans="1:2" x14ac:dyDescent="0.25">
      <c r="A11703" s="277" t="s">
        <v>8784</v>
      </c>
      <c r="B11703" s="278">
        <v>744.49</v>
      </c>
    </row>
    <row r="11704" spans="1:2" x14ac:dyDescent="0.25">
      <c r="A11704" s="277" t="s">
        <v>17240</v>
      </c>
      <c r="B11704" s="278">
        <v>677.79</v>
      </c>
    </row>
    <row r="11705" spans="1:2" x14ac:dyDescent="0.25">
      <c r="A11705" s="277" t="s">
        <v>8785</v>
      </c>
      <c r="B11705" s="278">
        <v>724.29</v>
      </c>
    </row>
    <row r="11706" spans="1:2" x14ac:dyDescent="0.25">
      <c r="A11706" s="277" t="s">
        <v>17241</v>
      </c>
      <c r="B11706" s="278">
        <v>652.85</v>
      </c>
    </row>
    <row r="11707" spans="1:2" x14ac:dyDescent="0.25">
      <c r="A11707" s="277" t="s">
        <v>3416</v>
      </c>
      <c r="B11707" s="278">
        <v>9.26</v>
      </c>
    </row>
    <row r="11708" spans="1:2" x14ac:dyDescent="0.25">
      <c r="A11708" s="277" t="s">
        <v>17242</v>
      </c>
      <c r="B11708" s="278">
        <v>8.31</v>
      </c>
    </row>
    <row r="11709" spans="1:2" x14ac:dyDescent="0.25">
      <c r="A11709" s="277" t="s">
        <v>8786</v>
      </c>
      <c r="B11709" s="278">
        <v>25.01</v>
      </c>
    </row>
    <row r="11710" spans="1:2" x14ac:dyDescent="0.25">
      <c r="A11710" s="277" t="s">
        <v>17243</v>
      </c>
      <c r="B11710" s="278">
        <v>22.92</v>
      </c>
    </row>
    <row r="11711" spans="1:2" x14ac:dyDescent="0.25">
      <c r="A11711" s="277" t="s">
        <v>3181</v>
      </c>
      <c r="B11711" s="278">
        <v>48.39</v>
      </c>
    </row>
    <row r="11712" spans="1:2" x14ac:dyDescent="0.25">
      <c r="A11712" s="277" t="s">
        <v>17244</v>
      </c>
      <c r="B11712" s="278">
        <v>47.44</v>
      </c>
    </row>
    <row r="11713" spans="1:2" x14ac:dyDescent="0.25">
      <c r="A11713" s="277" t="s">
        <v>3418</v>
      </c>
      <c r="B11713" s="278">
        <v>426.84</v>
      </c>
    </row>
    <row r="11714" spans="1:2" x14ac:dyDescent="0.25">
      <c r="A11714" s="277" t="s">
        <v>17245</v>
      </c>
      <c r="B11714" s="278">
        <v>420.38</v>
      </c>
    </row>
    <row r="11715" spans="1:2" x14ac:dyDescent="0.25">
      <c r="A11715" s="277" t="s">
        <v>3419</v>
      </c>
      <c r="B11715" s="278">
        <v>426.84</v>
      </c>
    </row>
    <row r="11716" spans="1:2" x14ac:dyDescent="0.25">
      <c r="A11716" s="277" t="s">
        <v>17246</v>
      </c>
      <c r="B11716" s="278">
        <v>420.38</v>
      </c>
    </row>
    <row r="11717" spans="1:2" x14ac:dyDescent="0.25">
      <c r="A11717" s="277" t="s">
        <v>3420</v>
      </c>
      <c r="B11717" s="278">
        <v>168.17</v>
      </c>
    </row>
    <row r="11718" spans="1:2" x14ac:dyDescent="0.25">
      <c r="A11718" s="277" t="s">
        <v>17247</v>
      </c>
      <c r="B11718" s="278">
        <v>161.72</v>
      </c>
    </row>
    <row r="11719" spans="1:2" x14ac:dyDescent="0.25">
      <c r="A11719" s="277" t="s">
        <v>3421</v>
      </c>
      <c r="B11719" s="278">
        <v>209.59</v>
      </c>
    </row>
    <row r="11720" spans="1:2" x14ac:dyDescent="0.25">
      <c r="A11720" s="277" t="s">
        <v>17248</v>
      </c>
      <c r="B11720" s="278">
        <v>203.13</v>
      </c>
    </row>
    <row r="11721" spans="1:2" x14ac:dyDescent="0.25">
      <c r="A11721" s="277" t="s">
        <v>8787</v>
      </c>
      <c r="B11721" s="278">
        <v>72.709999999999994</v>
      </c>
    </row>
    <row r="11722" spans="1:2" x14ac:dyDescent="0.25">
      <c r="A11722" s="277" t="s">
        <v>17249</v>
      </c>
      <c r="B11722" s="278">
        <v>68.06</v>
      </c>
    </row>
    <row r="11723" spans="1:2" x14ac:dyDescent="0.25">
      <c r="A11723" s="277" t="s">
        <v>8788</v>
      </c>
      <c r="B11723" s="278">
        <v>116.62</v>
      </c>
    </row>
    <row r="11724" spans="1:2" x14ac:dyDescent="0.25">
      <c r="A11724" s="277" t="s">
        <v>17250</v>
      </c>
      <c r="B11724" s="278">
        <v>111.92</v>
      </c>
    </row>
    <row r="11725" spans="1:2" x14ac:dyDescent="0.25">
      <c r="A11725" s="277" t="s">
        <v>8789</v>
      </c>
      <c r="B11725" s="278">
        <v>189.67</v>
      </c>
    </row>
    <row r="11726" spans="1:2" x14ac:dyDescent="0.25">
      <c r="A11726" s="277" t="s">
        <v>17251</v>
      </c>
      <c r="B11726" s="278">
        <v>183.24</v>
      </c>
    </row>
    <row r="11727" spans="1:2" x14ac:dyDescent="0.25">
      <c r="A11727" s="277" t="s">
        <v>8790</v>
      </c>
      <c r="B11727" s="278">
        <v>111.46</v>
      </c>
    </row>
    <row r="11728" spans="1:2" x14ac:dyDescent="0.25">
      <c r="A11728" s="277" t="s">
        <v>17252</v>
      </c>
      <c r="B11728" s="278">
        <v>105.02</v>
      </c>
    </row>
    <row r="11729" spans="1:2" x14ac:dyDescent="0.25">
      <c r="A11729" s="277" t="s">
        <v>3422</v>
      </c>
      <c r="B11729" s="278">
        <v>71.099999999999994</v>
      </c>
    </row>
    <row r="11730" spans="1:2" x14ac:dyDescent="0.25">
      <c r="A11730" s="277" t="s">
        <v>17253</v>
      </c>
      <c r="B11730" s="278">
        <v>63.71</v>
      </c>
    </row>
    <row r="11731" spans="1:2" x14ac:dyDescent="0.25">
      <c r="A11731" s="277" t="s">
        <v>3423</v>
      </c>
      <c r="B11731" s="278">
        <v>178.56</v>
      </c>
    </row>
    <row r="11732" spans="1:2" x14ac:dyDescent="0.25">
      <c r="A11732" s="277" t="s">
        <v>17254</v>
      </c>
      <c r="B11732" s="278">
        <v>171.36</v>
      </c>
    </row>
    <row r="11733" spans="1:2" x14ac:dyDescent="0.25">
      <c r="A11733" s="277" t="s">
        <v>8791</v>
      </c>
      <c r="B11733" s="278">
        <v>138.57</v>
      </c>
    </row>
    <row r="11734" spans="1:2" x14ac:dyDescent="0.25">
      <c r="A11734" s="277" t="s">
        <v>17255</v>
      </c>
      <c r="B11734" s="278">
        <v>134.62</v>
      </c>
    </row>
    <row r="11735" spans="1:2" x14ac:dyDescent="0.25">
      <c r="A11735" s="277" t="s">
        <v>8792</v>
      </c>
      <c r="B11735" s="278">
        <v>195.37</v>
      </c>
    </row>
    <row r="11736" spans="1:2" x14ac:dyDescent="0.25">
      <c r="A11736" s="277" t="s">
        <v>17256</v>
      </c>
      <c r="B11736" s="278">
        <v>188.18</v>
      </c>
    </row>
    <row r="11737" spans="1:2" x14ac:dyDescent="0.25">
      <c r="A11737" s="277" t="s">
        <v>8793</v>
      </c>
      <c r="B11737" s="278">
        <v>155.38999999999999</v>
      </c>
    </row>
    <row r="11738" spans="1:2" x14ac:dyDescent="0.25">
      <c r="A11738" s="277" t="s">
        <v>17257</v>
      </c>
      <c r="B11738" s="278">
        <v>151.44</v>
      </c>
    </row>
    <row r="11739" spans="1:2" x14ac:dyDescent="0.25">
      <c r="A11739" s="277" t="s">
        <v>8794</v>
      </c>
      <c r="B11739" s="278">
        <v>166.63</v>
      </c>
    </row>
    <row r="11740" spans="1:2" x14ac:dyDescent="0.25">
      <c r="A11740" s="277" t="s">
        <v>17258</v>
      </c>
      <c r="B11740" s="278">
        <v>159.44</v>
      </c>
    </row>
    <row r="11741" spans="1:2" x14ac:dyDescent="0.25">
      <c r="A11741" s="277" t="s">
        <v>8795</v>
      </c>
      <c r="B11741" s="278">
        <v>126.65</v>
      </c>
    </row>
    <row r="11742" spans="1:2" x14ac:dyDescent="0.25">
      <c r="A11742" s="277" t="s">
        <v>17259</v>
      </c>
      <c r="B11742" s="278">
        <v>122.7</v>
      </c>
    </row>
    <row r="11743" spans="1:2" x14ac:dyDescent="0.25">
      <c r="A11743" s="277" t="s">
        <v>8796</v>
      </c>
      <c r="B11743" s="278">
        <v>292.44</v>
      </c>
    </row>
    <row r="11744" spans="1:2" x14ac:dyDescent="0.25">
      <c r="A11744" s="277" t="s">
        <v>17260</v>
      </c>
      <c r="B11744" s="278">
        <v>285.24</v>
      </c>
    </row>
    <row r="11745" spans="1:2" x14ac:dyDescent="0.25">
      <c r="A11745" s="277" t="s">
        <v>8797</v>
      </c>
      <c r="B11745" s="278">
        <v>252.45</v>
      </c>
    </row>
    <row r="11746" spans="1:2" x14ac:dyDescent="0.25">
      <c r="A11746" s="277" t="s">
        <v>17261</v>
      </c>
      <c r="B11746" s="278">
        <v>248.51</v>
      </c>
    </row>
    <row r="11747" spans="1:2" x14ac:dyDescent="0.25">
      <c r="A11747" s="277" t="s">
        <v>3424</v>
      </c>
      <c r="B11747" s="278">
        <v>38.92</v>
      </c>
    </row>
    <row r="11748" spans="1:2" x14ac:dyDescent="0.25">
      <c r="A11748" s="277" t="s">
        <v>17262</v>
      </c>
      <c r="B11748" s="278">
        <v>33.93</v>
      </c>
    </row>
    <row r="11749" spans="1:2" x14ac:dyDescent="0.25">
      <c r="A11749" s="277" t="s">
        <v>3417</v>
      </c>
      <c r="B11749" s="278">
        <v>70.39</v>
      </c>
    </row>
    <row r="11750" spans="1:2" x14ac:dyDescent="0.25">
      <c r="A11750" s="277" t="s">
        <v>17263</v>
      </c>
      <c r="B11750" s="278">
        <v>62.22</v>
      </c>
    </row>
    <row r="11751" spans="1:2" x14ac:dyDescent="0.25">
      <c r="A11751" s="277" t="s">
        <v>3425</v>
      </c>
      <c r="B11751" s="278">
        <v>73.790000000000006</v>
      </c>
    </row>
    <row r="11752" spans="1:2" x14ac:dyDescent="0.25">
      <c r="A11752" s="277" t="s">
        <v>17264</v>
      </c>
      <c r="B11752" s="278">
        <v>65.62</v>
      </c>
    </row>
    <row r="11753" spans="1:2" x14ac:dyDescent="0.25">
      <c r="A11753" s="277" t="s">
        <v>3426</v>
      </c>
      <c r="B11753" s="278">
        <v>2.17</v>
      </c>
    </row>
    <row r="11754" spans="1:2" x14ac:dyDescent="0.25">
      <c r="A11754" s="277" t="s">
        <v>17265</v>
      </c>
      <c r="B11754" s="278">
        <v>1.91</v>
      </c>
    </row>
    <row r="11755" spans="1:2" x14ac:dyDescent="0.25">
      <c r="A11755" s="277" t="s">
        <v>8798</v>
      </c>
      <c r="B11755" s="278">
        <v>55.91</v>
      </c>
    </row>
    <row r="11756" spans="1:2" x14ac:dyDescent="0.25">
      <c r="A11756" s="277" t="s">
        <v>17266</v>
      </c>
      <c r="B11756" s="278">
        <v>50.97</v>
      </c>
    </row>
    <row r="11757" spans="1:2" x14ac:dyDescent="0.25">
      <c r="A11757" s="277" t="s">
        <v>8799</v>
      </c>
      <c r="B11757" s="278">
        <v>60.83</v>
      </c>
    </row>
    <row r="11758" spans="1:2" x14ac:dyDescent="0.25">
      <c r="A11758" s="277" t="s">
        <v>17267</v>
      </c>
      <c r="B11758" s="278">
        <v>55.39</v>
      </c>
    </row>
    <row r="11759" spans="1:2" x14ac:dyDescent="0.25">
      <c r="A11759" s="277" t="s">
        <v>8800</v>
      </c>
      <c r="B11759" s="278">
        <v>37.03</v>
      </c>
    </row>
    <row r="11760" spans="1:2" x14ac:dyDescent="0.25">
      <c r="A11760" s="277" t="s">
        <v>17268</v>
      </c>
      <c r="B11760" s="278">
        <v>32.1</v>
      </c>
    </row>
    <row r="11761" spans="1:2" x14ac:dyDescent="0.25">
      <c r="A11761" s="277" t="s">
        <v>8801</v>
      </c>
      <c r="B11761" s="278">
        <v>37</v>
      </c>
    </row>
    <row r="11762" spans="1:2" x14ac:dyDescent="0.25">
      <c r="A11762" s="277" t="s">
        <v>17269</v>
      </c>
      <c r="B11762" s="278">
        <v>32.409999999999997</v>
      </c>
    </row>
    <row r="11763" spans="1:2" x14ac:dyDescent="0.25">
      <c r="A11763" s="277" t="s">
        <v>8802</v>
      </c>
      <c r="B11763" s="278">
        <v>38.53</v>
      </c>
    </row>
    <row r="11764" spans="1:2" x14ac:dyDescent="0.25">
      <c r="A11764" s="277" t="s">
        <v>17270</v>
      </c>
      <c r="B11764" s="278">
        <v>33.909999999999997</v>
      </c>
    </row>
    <row r="11765" spans="1:2" x14ac:dyDescent="0.25">
      <c r="A11765" s="277" t="s">
        <v>3427</v>
      </c>
      <c r="B11765" s="278">
        <v>17.29</v>
      </c>
    </row>
    <row r="11766" spans="1:2" x14ac:dyDescent="0.25">
      <c r="A11766" s="277" t="s">
        <v>17271</v>
      </c>
      <c r="B11766" s="278">
        <v>17.18</v>
      </c>
    </row>
    <row r="11767" spans="1:2" x14ac:dyDescent="0.25">
      <c r="A11767" s="277" t="s">
        <v>3428</v>
      </c>
      <c r="B11767" s="278">
        <v>85.48</v>
      </c>
    </row>
    <row r="11768" spans="1:2" x14ac:dyDescent="0.25">
      <c r="A11768" s="277" t="s">
        <v>17272</v>
      </c>
      <c r="B11768" s="278">
        <v>77.31</v>
      </c>
    </row>
    <row r="11769" spans="1:2" x14ac:dyDescent="0.25">
      <c r="A11769" s="277" t="s">
        <v>8803</v>
      </c>
      <c r="B11769" s="278">
        <v>54.01</v>
      </c>
    </row>
    <row r="11770" spans="1:2" x14ac:dyDescent="0.25">
      <c r="A11770" s="277" t="s">
        <v>17273</v>
      </c>
      <c r="B11770" s="278">
        <v>49.03</v>
      </c>
    </row>
    <row r="11771" spans="1:2" x14ac:dyDescent="0.25">
      <c r="A11771" s="277" t="s">
        <v>8804</v>
      </c>
      <c r="B11771" s="278">
        <v>75.92</v>
      </c>
    </row>
    <row r="11772" spans="1:2" x14ac:dyDescent="0.25">
      <c r="A11772" s="277" t="s">
        <v>17274</v>
      </c>
      <c r="B11772" s="278">
        <v>70.48</v>
      </c>
    </row>
    <row r="11773" spans="1:2" x14ac:dyDescent="0.25">
      <c r="A11773" s="277" t="s">
        <v>3430</v>
      </c>
      <c r="B11773" s="278">
        <v>171.85</v>
      </c>
    </row>
    <row r="11774" spans="1:2" x14ac:dyDescent="0.25">
      <c r="A11774" s="277" t="s">
        <v>17275</v>
      </c>
      <c r="B11774" s="278">
        <v>152.82</v>
      </c>
    </row>
    <row r="11775" spans="1:2" x14ac:dyDescent="0.25">
      <c r="A11775" s="277" t="s">
        <v>3431</v>
      </c>
      <c r="B11775" s="278">
        <v>170.51</v>
      </c>
    </row>
    <row r="11776" spans="1:2" x14ac:dyDescent="0.25">
      <c r="A11776" s="277" t="s">
        <v>17276</v>
      </c>
      <c r="B11776" s="278">
        <v>150.99</v>
      </c>
    </row>
    <row r="11777" spans="1:2" x14ac:dyDescent="0.25">
      <c r="A11777" s="277" t="s">
        <v>8805</v>
      </c>
      <c r="B11777" s="278">
        <v>123.01</v>
      </c>
    </row>
    <row r="11778" spans="1:2" x14ac:dyDescent="0.25">
      <c r="A11778" s="277" t="s">
        <v>17277</v>
      </c>
      <c r="B11778" s="278">
        <v>113.85</v>
      </c>
    </row>
    <row r="11779" spans="1:2" x14ac:dyDescent="0.25">
      <c r="A11779" s="277" t="s">
        <v>8806</v>
      </c>
      <c r="B11779" s="278">
        <v>113.45</v>
      </c>
    </row>
    <row r="11780" spans="1:2" x14ac:dyDescent="0.25">
      <c r="A11780" s="277" t="s">
        <v>17278</v>
      </c>
      <c r="B11780" s="278">
        <v>107.02</v>
      </c>
    </row>
    <row r="11781" spans="1:2" x14ac:dyDescent="0.25">
      <c r="A11781" s="277" t="s">
        <v>23492</v>
      </c>
      <c r="B11781" s="278">
        <v>72.540000000000006</v>
      </c>
    </row>
    <row r="11782" spans="1:2" x14ac:dyDescent="0.25">
      <c r="A11782" s="277" t="s">
        <v>23493</v>
      </c>
      <c r="B11782" s="278">
        <v>68.099999999999994</v>
      </c>
    </row>
    <row r="11783" spans="1:2" x14ac:dyDescent="0.25">
      <c r="A11783" s="277" t="s">
        <v>3429</v>
      </c>
      <c r="B11783" s="278">
        <v>72.540000000000006</v>
      </c>
    </row>
    <row r="11784" spans="1:2" x14ac:dyDescent="0.25">
      <c r="A11784" s="277" t="s">
        <v>17279</v>
      </c>
      <c r="B11784" s="278">
        <v>68.099999999999994</v>
      </c>
    </row>
    <row r="11785" spans="1:2" x14ac:dyDescent="0.25">
      <c r="A11785" s="277" t="s">
        <v>8807</v>
      </c>
      <c r="B11785" s="278">
        <v>84.44</v>
      </c>
    </row>
    <row r="11786" spans="1:2" x14ac:dyDescent="0.25">
      <c r="A11786" s="277" t="s">
        <v>17280</v>
      </c>
      <c r="B11786" s="278">
        <v>80</v>
      </c>
    </row>
    <row r="11787" spans="1:2" x14ac:dyDescent="0.25">
      <c r="A11787" s="277" t="s">
        <v>8808</v>
      </c>
      <c r="B11787" s="278">
        <v>89.3</v>
      </c>
    </row>
    <row r="11788" spans="1:2" x14ac:dyDescent="0.25">
      <c r="A11788" s="277" t="s">
        <v>17281</v>
      </c>
      <c r="B11788" s="278">
        <v>84.35</v>
      </c>
    </row>
    <row r="11789" spans="1:2" x14ac:dyDescent="0.25">
      <c r="A11789" s="277" t="s">
        <v>8809</v>
      </c>
      <c r="B11789" s="278">
        <v>101.2</v>
      </c>
    </row>
    <row r="11790" spans="1:2" x14ac:dyDescent="0.25">
      <c r="A11790" s="277" t="s">
        <v>17282</v>
      </c>
      <c r="B11790" s="278">
        <v>96.26</v>
      </c>
    </row>
    <row r="11791" spans="1:2" x14ac:dyDescent="0.25">
      <c r="A11791" s="277" t="s">
        <v>8810</v>
      </c>
      <c r="B11791" s="278">
        <v>73.209999999999994</v>
      </c>
    </row>
    <row r="11792" spans="1:2" x14ac:dyDescent="0.25">
      <c r="A11792" s="277" t="s">
        <v>17283</v>
      </c>
      <c r="B11792" s="278">
        <v>68.77</v>
      </c>
    </row>
    <row r="11793" spans="1:2" x14ac:dyDescent="0.25">
      <c r="A11793" s="277" t="s">
        <v>8811</v>
      </c>
      <c r="B11793" s="278">
        <v>89.97</v>
      </c>
    </row>
    <row r="11794" spans="1:2" x14ac:dyDescent="0.25">
      <c r="A11794" s="277" t="s">
        <v>17284</v>
      </c>
      <c r="B11794" s="278">
        <v>85.03</v>
      </c>
    </row>
    <row r="11795" spans="1:2" x14ac:dyDescent="0.25">
      <c r="A11795" s="277" t="s">
        <v>8812</v>
      </c>
      <c r="B11795" s="278">
        <v>129.05000000000001</v>
      </c>
    </row>
    <row r="11796" spans="1:2" x14ac:dyDescent="0.25">
      <c r="A11796" s="277" t="s">
        <v>17285</v>
      </c>
      <c r="B11796" s="278">
        <v>121.84</v>
      </c>
    </row>
    <row r="11797" spans="1:2" x14ac:dyDescent="0.25">
      <c r="A11797" s="277" t="s">
        <v>8813</v>
      </c>
      <c r="B11797" s="278">
        <v>118.03</v>
      </c>
    </row>
    <row r="11798" spans="1:2" x14ac:dyDescent="0.25">
      <c r="A11798" s="277" t="s">
        <v>17286</v>
      </c>
      <c r="B11798" s="278">
        <v>111.37</v>
      </c>
    </row>
    <row r="11799" spans="1:2" x14ac:dyDescent="0.25">
      <c r="A11799" s="277" t="s">
        <v>8814</v>
      </c>
      <c r="B11799" s="278">
        <v>111.01</v>
      </c>
    </row>
    <row r="11800" spans="1:2" x14ac:dyDescent="0.25">
      <c r="A11800" s="277" t="s">
        <v>17287</v>
      </c>
      <c r="B11800" s="278">
        <v>104.79</v>
      </c>
    </row>
    <row r="11801" spans="1:2" x14ac:dyDescent="0.25">
      <c r="A11801" s="277" t="s">
        <v>8815</v>
      </c>
      <c r="B11801" s="278">
        <v>100</v>
      </c>
    </row>
    <row r="11802" spans="1:2" x14ac:dyDescent="0.25">
      <c r="A11802" s="277" t="s">
        <v>17288</v>
      </c>
      <c r="B11802" s="278">
        <v>94.32</v>
      </c>
    </row>
    <row r="11803" spans="1:2" x14ac:dyDescent="0.25">
      <c r="A11803" s="277" t="s">
        <v>8816</v>
      </c>
      <c r="B11803" s="278">
        <v>116.21</v>
      </c>
    </row>
    <row r="11804" spans="1:2" x14ac:dyDescent="0.25">
      <c r="A11804" s="277" t="s">
        <v>17289</v>
      </c>
      <c r="B11804" s="278">
        <v>109.99</v>
      </c>
    </row>
    <row r="11805" spans="1:2" x14ac:dyDescent="0.25">
      <c r="A11805" s="277" t="s">
        <v>8817</v>
      </c>
      <c r="B11805" s="278">
        <v>105.19</v>
      </c>
    </row>
    <row r="11806" spans="1:2" x14ac:dyDescent="0.25">
      <c r="A11806" s="277" t="s">
        <v>17290</v>
      </c>
      <c r="B11806" s="278">
        <v>99.52</v>
      </c>
    </row>
    <row r="11807" spans="1:2" x14ac:dyDescent="0.25">
      <c r="A11807" s="277" t="s">
        <v>8818</v>
      </c>
      <c r="B11807" s="278">
        <v>127.62</v>
      </c>
    </row>
    <row r="11808" spans="1:2" x14ac:dyDescent="0.25">
      <c r="A11808" s="277" t="s">
        <v>17291</v>
      </c>
      <c r="B11808" s="278">
        <v>118.21</v>
      </c>
    </row>
    <row r="11809" spans="1:2" x14ac:dyDescent="0.25">
      <c r="A11809" s="277" t="s">
        <v>8819</v>
      </c>
      <c r="B11809" s="278">
        <v>114.66</v>
      </c>
    </row>
    <row r="11810" spans="1:2" x14ac:dyDescent="0.25">
      <c r="A11810" s="277" t="s">
        <v>17292</v>
      </c>
      <c r="B11810" s="278">
        <v>107.99</v>
      </c>
    </row>
    <row r="11811" spans="1:2" x14ac:dyDescent="0.25">
      <c r="A11811" s="277" t="s">
        <v>8820</v>
      </c>
      <c r="B11811" s="278">
        <v>90.87</v>
      </c>
    </row>
    <row r="11812" spans="1:2" x14ac:dyDescent="0.25">
      <c r="A11812" s="277" t="s">
        <v>17293</v>
      </c>
      <c r="B11812" s="278">
        <v>84.7</v>
      </c>
    </row>
    <row r="11813" spans="1:2" x14ac:dyDescent="0.25">
      <c r="A11813" s="277" t="s">
        <v>8821</v>
      </c>
      <c r="B11813" s="278">
        <v>93.04</v>
      </c>
    </row>
    <row r="11814" spans="1:2" x14ac:dyDescent="0.25">
      <c r="A11814" s="277" t="s">
        <v>17294</v>
      </c>
      <c r="B11814" s="278">
        <v>84.87</v>
      </c>
    </row>
    <row r="11815" spans="1:2" x14ac:dyDescent="0.25">
      <c r="A11815" s="277" t="s">
        <v>8822</v>
      </c>
      <c r="B11815" s="278">
        <v>80.08</v>
      </c>
    </row>
    <row r="11816" spans="1:2" x14ac:dyDescent="0.25">
      <c r="A11816" s="277" t="s">
        <v>17295</v>
      </c>
      <c r="B11816" s="278">
        <v>74.64</v>
      </c>
    </row>
    <row r="11817" spans="1:2" x14ac:dyDescent="0.25">
      <c r="A11817" s="277" t="s">
        <v>8823</v>
      </c>
      <c r="B11817" s="278">
        <v>56.28</v>
      </c>
    </row>
    <row r="11818" spans="1:2" x14ac:dyDescent="0.25">
      <c r="A11818" s="277" t="s">
        <v>17296</v>
      </c>
      <c r="B11818" s="278">
        <v>51.35</v>
      </c>
    </row>
    <row r="11819" spans="1:2" x14ac:dyDescent="0.25">
      <c r="A11819" s="277" t="s">
        <v>3432</v>
      </c>
      <c r="B11819" s="278">
        <v>275.7</v>
      </c>
    </row>
    <row r="11820" spans="1:2" x14ac:dyDescent="0.25">
      <c r="A11820" s="277" t="s">
        <v>17297</v>
      </c>
      <c r="B11820" s="278">
        <v>246.77</v>
      </c>
    </row>
    <row r="11821" spans="1:2" x14ac:dyDescent="0.25">
      <c r="A11821" s="277" t="s">
        <v>3433</v>
      </c>
      <c r="B11821" s="278">
        <v>348.67</v>
      </c>
    </row>
    <row r="11822" spans="1:2" x14ac:dyDescent="0.25">
      <c r="A11822" s="277" t="s">
        <v>17298</v>
      </c>
      <c r="B11822" s="278">
        <v>310.27</v>
      </c>
    </row>
    <row r="11823" spans="1:2" x14ac:dyDescent="0.25">
      <c r="A11823" s="277" t="s">
        <v>3434</v>
      </c>
      <c r="B11823" s="278">
        <v>383.49</v>
      </c>
    </row>
    <row r="11824" spans="1:2" x14ac:dyDescent="0.25">
      <c r="A11824" s="277" t="s">
        <v>17299</v>
      </c>
      <c r="B11824" s="278">
        <v>340.32</v>
      </c>
    </row>
    <row r="11825" spans="1:2" x14ac:dyDescent="0.25">
      <c r="A11825" s="277" t="s">
        <v>3435</v>
      </c>
      <c r="B11825" s="278">
        <v>491.94</v>
      </c>
    </row>
    <row r="11826" spans="1:2" x14ac:dyDescent="0.25">
      <c r="A11826" s="277" t="s">
        <v>17300</v>
      </c>
      <c r="B11826" s="278">
        <v>434.55</v>
      </c>
    </row>
    <row r="11827" spans="1:2" x14ac:dyDescent="0.25">
      <c r="A11827" s="277" t="s">
        <v>8824</v>
      </c>
      <c r="B11827" s="278">
        <v>185.53</v>
      </c>
    </row>
    <row r="11828" spans="1:2" x14ac:dyDescent="0.25">
      <c r="A11828" s="277" t="s">
        <v>17301</v>
      </c>
      <c r="B11828" s="278">
        <v>173.25</v>
      </c>
    </row>
    <row r="11829" spans="1:2" x14ac:dyDescent="0.25">
      <c r="A11829" s="277" t="s">
        <v>8825</v>
      </c>
      <c r="B11829" s="278">
        <v>175.78</v>
      </c>
    </row>
    <row r="11830" spans="1:2" x14ac:dyDescent="0.25">
      <c r="A11830" s="277" t="s">
        <v>17302</v>
      </c>
      <c r="B11830" s="278">
        <v>163.94</v>
      </c>
    </row>
    <row r="11831" spans="1:2" x14ac:dyDescent="0.25">
      <c r="A11831" s="277" t="s">
        <v>8826</v>
      </c>
      <c r="B11831" s="278">
        <v>36.35</v>
      </c>
    </row>
    <row r="11832" spans="1:2" x14ac:dyDescent="0.25">
      <c r="A11832" s="277" t="s">
        <v>17303</v>
      </c>
      <c r="B11832" s="278">
        <v>33.46</v>
      </c>
    </row>
    <row r="11833" spans="1:2" x14ac:dyDescent="0.25">
      <c r="A11833" s="277" t="s">
        <v>8827</v>
      </c>
      <c r="B11833" s="278">
        <v>32.049999999999997</v>
      </c>
    </row>
    <row r="11834" spans="1:2" x14ac:dyDescent="0.25">
      <c r="A11834" s="277" t="s">
        <v>17304</v>
      </c>
      <c r="B11834" s="278">
        <v>29.24</v>
      </c>
    </row>
    <row r="11835" spans="1:2" x14ac:dyDescent="0.25">
      <c r="A11835" s="277" t="s">
        <v>8828</v>
      </c>
      <c r="B11835" s="278">
        <v>238.4</v>
      </c>
    </row>
    <row r="11836" spans="1:2" x14ac:dyDescent="0.25">
      <c r="A11836" s="277" t="s">
        <v>17305</v>
      </c>
      <c r="B11836" s="278">
        <v>226.12</v>
      </c>
    </row>
    <row r="11837" spans="1:2" x14ac:dyDescent="0.25">
      <c r="A11837" s="277" t="s">
        <v>8829</v>
      </c>
      <c r="B11837" s="278">
        <v>228.65</v>
      </c>
    </row>
    <row r="11838" spans="1:2" x14ac:dyDescent="0.25">
      <c r="A11838" s="277" t="s">
        <v>17306</v>
      </c>
      <c r="B11838" s="278">
        <v>216.8</v>
      </c>
    </row>
    <row r="11839" spans="1:2" x14ac:dyDescent="0.25">
      <c r="A11839" s="277" t="s">
        <v>8830</v>
      </c>
      <c r="B11839" s="278">
        <v>220.66</v>
      </c>
    </row>
    <row r="11840" spans="1:2" x14ac:dyDescent="0.25">
      <c r="A11840" s="277" t="s">
        <v>17307</v>
      </c>
      <c r="B11840" s="278">
        <v>210.75</v>
      </c>
    </row>
    <row r="11841" spans="1:2" x14ac:dyDescent="0.25">
      <c r="A11841" s="277" t="s">
        <v>8831</v>
      </c>
      <c r="B11841" s="278">
        <v>210.91</v>
      </c>
    </row>
    <row r="11842" spans="1:2" x14ac:dyDescent="0.25">
      <c r="A11842" s="277" t="s">
        <v>17308</v>
      </c>
      <c r="B11842" s="278">
        <v>201.43</v>
      </c>
    </row>
    <row r="11843" spans="1:2" x14ac:dyDescent="0.25">
      <c r="A11843" s="277" t="s">
        <v>3436</v>
      </c>
      <c r="B11843" s="278">
        <v>50.08</v>
      </c>
    </row>
    <row r="11844" spans="1:2" x14ac:dyDescent="0.25">
      <c r="A11844" s="277" t="s">
        <v>17309</v>
      </c>
      <c r="B11844" s="278">
        <v>47.61</v>
      </c>
    </row>
    <row r="11845" spans="1:2" x14ac:dyDescent="0.25">
      <c r="A11845" s="277" t="s">
        <v>3437</v>
      </c>
      <c r="B11845" s="278">
        <v>53.77</v>
      </c>
    </row>
    <row r="11846" spans="1:2" x14ac:dyDescent="0.25">
      <c r="A11846" s="277" t="s">
        <v>17310</v>
      </c>
      <c r="B11846" s="278">
        <v>51.26</v>
      </c>
    </row>
    <row r="11847" spans="1:2" x14ac:dyDescent="0.25">
      <c r="A11847" s="277" t="s">
        <v>3438</v>
      </c>
      <c r="B11847" s="278">
        <v>67.5</v>
      </c>
    </row>
    <row r="11848" spans="1:2" x14ac:dyDescent="0.25">
      <c r="A11848" s="277" t="s">
        <v>17311</v>
      </c>
      <c r="B11848" s="278">
        <v>64.94</v>
      </c>
    </row>
    <row r="11849" spans="1:2" x14ac:dyDescent="0.25">
      <c r="A11849" s="277" t="s">
        <v>3439</v>
      </c>
      <c r="B11849" s="278">
        <v>25.01</v>
      </c>
    </row>
    <row r="11850" spans="1:2" x14ac:dyDescent="0.25">
      <c r="A11850" s="277" t="s">
        <v>17312</v>
      </c>
      <c r="B11850" s="278">
        <v>23.38</v>
      </c>
    </row>
    <row r="11851" spans="1:2" x14ac:dyDescent="0.25">
      <c r="A11851" s="277" t="s">
        <v>3440</v>
      </c>
      <c r="B11851" s="278">
        <v>43.97</v>
      </c>
    </row>
    <row r="11852" spans="1:2" x14ac:dyDescent="0.25">
      <c r="A11852" s="277" t="s">
        <v>17313</v>
      </c>
      <c r="B11852" s="278">
        <v>41.88</v>
      </c>
    </row>
    <row r="11853" spans="1:2" x14ac:dyDescent="0.25">
      <c r="A11853" s="277" t="s">
        <v>8832</v>
      </c>
      <c r="B11853" s="278">
        <v>48.83</v>
      </c>
    </row>
    <row r="11854" spans="1:2" x14ac:dyDescent="0.25">
      <c r="A11854" s="277" t="s">
        <v>17314</v>
      </c>
      <c r="B11854" s="278">
        <v>46.36</v>
      </c>
    </row>
    <row r="11855" spans="1:2" x14ac:dyDescent="0.25">
      <c r="A11855" s="277" t="s">
        <v>3441</v>
      </c>
      <c r="B11855" s="278">
        <v>279.48</v>
      </c>
    </row>
    <row r="11856" spans="1:2" x14ac:dyDescent="0.25">
      <c r="A11856" s="277" t="s">
        <v>17315</v>
      </c>
      <c r="B11856" s="278">
        <v>267.14</v>
      </c>
    </row>
    <row r="11857" spans="1:2" x14ac:dyDescent="0.25">
      <c r="A11857" s="277" t="s">
        <v>8833</v>
      </c>
      <c r="B11857" s="278">
        <v>263.69</v>
      </c>
    </row>
    <row r="11858" spans="1:2" x14ac:dyDescent="0.25">
      <c r="A11858" s="277" t="s">
        <v>17316</v>
      </c>
      <c r="B11858" s="278">
        <v>251.85</v>
      </c>
    </row>
    <row r="11859" spans="1:2" x14ac:dyDescent="0.25">
      <c r="A11859" s="277" t="s">
        <v>3442</v>
      </c>
      <c r="B11859" s="278">
        <v>296.72000000000003</v>
      </c>
    </row>
    <row r="11860" spans="1:2" x14ac:dyDescent="0.25">
      <c r="A11860" s="277" t="s">
        <v>17317</v>
      </c>
      <c r="B11860" s="278">
        <v>281.32</v>
      </c>
    </row>
    <row r="11861" spans="1:2" x14ac:dyDescent="0.25">
      <c r="A11861" s="277" t="s">
        <v>8834</v>
      </c>
      <c r="B11861" s="278">
        <v>277.58</v>
      </c>
    </row>
    <row r="11862" spans="1:2" x14ac:dyDescent="0.25">
      <c r="A11862" s="277" t="s">
        <v>17318</v>
      </c>
      <c r="B11862" s="278">
        <v>262.89</v>
      </c>
    </row>
    <row r="11863" spans="1:2" x14ac:dyDescent="0.25">
      <c r="A11863" s="277" t="s">
        <v>8835</v>
      </c>
      <c r="B11863" s="278">
        <v>267.48</v>
      </c>
    </row>
    <row r="11864" spans="1:2" x14ac:dyDescent="0.25">
      <c r="A11864" s="277" t="s">
        <v>17319</v>
      </c>
      <c r="B11864" s="278">
        <v>255.14</v>
      </c>
    </row>
    <row r="11865" spans="1:2" x14ac:dyDescent="0.25">
      <c r="A11865" s="277" t="s">
        <v>8836</v>
      </c>
      <c r="B11865" s="278">
        <v>247.42</v>
      </c>
    </row>
    <row r="11866" spans="1:2" x14ac:dyDescent="0.25">
      <c r="A11866" s="277" t="s">
        <v>17320</v>
      </c>
      <c r="B11866" s="278">
        <v>236.76</v>
      </c>
    </row>
    <row r="11867" spans="1:2" x14ac:dyDescent="0.25">
      <c r="A11867" s="277" t="s">
        <v>8837</v>
      </c>
      <c r="B11867" s="278">
        <v>248.27</v>
      </c>
    </row>
    <row r="11868" spans="1:2" x14ac:dyDescent="0.25">
      <c r="A11868" s="277" t="s">
        <v>17321</v>
      </c>
      <c r="B11868" s="278">
        <v>239.49</v>
      </c>
    </row>
    <row r="11869" spans="1:2" x14ac:dyDescent="0.25">
      <c r="A11869" s="277" t="s">
        <v>8838</v>
      </c>
      <c r="B11869" s="278">
        <v>237.09</v>
      </c>
    </row>
    <row r="11870" spans="1:2" x14ac:dyDescent="0.25">
      <c r="A11870" s="277" t="s">
        <v>17322</v>
      </c>
      <c r="B11870" s="278">
        <v>228.8</v>
      </c>
    </row>
    <row r="11871" spans="1:2" x14ac:dyDescent="0.25">
      <c r="A11871" s="277" t="s">
        <v>3443</v>
      </c>
      <c r="B11871" s="278">
        <v>46.14</v>
      </c>
    </row>
    <row r="11872" spans="1:2" x14ac:dyDescent="0.25">
      <c r="A11872" s="277" t="s">
        <v>17323</v>
      </c>
      <c r="B11872" s="278">
        <v>43.67</v>
      </c>
    </row>
    <row r="11873" spans="1:2" x14ac:dyDescent="0.25">
      <c r="A11873" s="277" t="s">
        <v>3444</v>
      </c>
      <c r="B11873" s="278">
        <v>272.08</v>
      </c>
    </row>
    <row r="11874" spans="1:2" x14ac:dyDescent="0.25">
      <c r="A11874" s="277" t="s">
        <v>17324</v>
      </c>
      <c r="B11874" s="278">
        <v>259.74</v>
      </c>
    </row>
    <row r="11875" spans="1:2" x14ac:dyDescent="0.25">
      <c r="A11875" s="277" t="s">
        <v>3445</v>
      </c>
      <c r="B11875" s="278">
        <v>296.72000000000003</v>
      </c>
    </row>
    <row r="11876" spans="1:2" x14ac:dyDescent="0.25">
      <c r="A11876" s="277" t="s">
        <v>17325</v>
      </c>
      <c r="B11876" s="278">
        <v>281.32</v>
      </c>
    </row>
    <row r="11877" spans="1:2" x14ac:dyDescent="0.25">
      <c r="A11877" s="277" t="s">
        <v>3446</v>
      </c>
      <c r="B11877" s="278">
        <v>435.08</v>
      </c>
    </row>
    <row r="11878" spans="1:2" x14ac:dyDescent="0.25">
      <c r="A11878" s="277" t="s">
        <v>17326</v>
      </c>
      <c r="B11878" s="278">
        <v>422.74</v>
      </c>
    </row>
    <row r="11879" spans="1:2" x14ac:dyDescent="0.25">
      <c r="A11879" s="277" t="s">
        <v>3447</v>
      </c>
      <c r="B11879" s="278">
        <v>568.44000000000005</v>
      </c>
    </row>
    <row r="11880" spans="1:2" x14ac:dyDescent="0.25">
      <c r="A11880" s="277" t="s">
        <v>17327</v>
      </c>
      <c r="B11880" s="278">
        <v>555.41</v>
      </c>
    </row>
    <row r="11881" spans="1:2" x14ac:dyDescent="0.25">
      <c r="A11881" s="277" t="s">
        <v>3448</v>
      </c>
      <c r="B11881" s="278">
        <v>586.17999999999995</v>
      </c>
    </row>
    <row r="11882" spans="1:2" x14ac:dyDescent="0.25">
      <c r="A11882" s="277" t="s">
        <v>17328</v>
      </c>
      <c r="B11882" s="278">
        <v>570.78</v>
      </c>
    </row>
    <row r="11883" spans="1:2" x14ac:dyDescent="0.25">
      <c r="A11883" s="277" t="s">
        <v>8839</v>
      </c>
      <c r="B11883" s="278">
        <v>99.17</v>
      </c>
    </row>
    <row r="11884" spans="1:2" x14ac:dyDescent="0.25">
      <c r="A11884" s="277" t="s">
        <v>17329</v>
      </c>
      <c r="B11884" s="278">
        <v>94.32</v>
      </c>
    </row>
    <row r="11885" spans="1:2" x14ac:dyDescent="0.25">
      <c r="A11885" s="277" t="s">
        <v>8840</v>
      </c>
      <c r="B11885" s="278">
        <v>1125.2</v>
      </c>
    </row>
    <row r="11886" spans="1:2" x14ac:dyDescent="0.25">
      <c r="A11886" s="277" t="s">
        <v>17330</v>
      </c>
      <c r="B11886" s="278">
        <v>1125.2</v>
      </c>
    </row>
    <row r="11887" spans="1:2" x14ac:dyDescent="0.25">
      <c r="A11887" s="277" t="s">
        <v>8841</v>
      </c>
      <c r="B11887" s="278">
        <v>720.64</v>
      </c>
    </row>
    <row r="11888" spans="1:2" x14ac:dyDescent="0.25">
      <c r="A11888" s="277" t="s">
        <v>17331</v>
      </c>
      <c r="B11888" s="278">
        <v>720.64</v>
      </c>
    </row>
    <row r="11889" spans="1:2" x14ac:dyDescent="0.25">
      <c r="A11889" s="277" t="s">
        <v>3449</v>
      </c>
      <c r="B11889" s="278">
        <v>29.27</v>
      </c>
    </row>
    <row r="11890" spans="1:2" x14ac:dyDescent="0.25">
      <c r="A11890" s="277" t="s">
        <v>17332</v>
      </c>
      <c r="B11890" s="278">
        <v>27.63</v>
      </c>
    </row>
    <row r="11891" spans="1:2" x14ac:dyDescent="0.25">
      <c r="A11891" s="277" t="s">
        <v>3450</v>
      </c>
      <c r="B11891" s="278">
        <v>733.85</v>
      </c>
    </row>
    <row r="11892" spans="1:2" x14ac:dyDescent="0.25">
      <c r="A11892" s="277" t="s">
        <v>17333</v>
      </c>
      <c r="B11892" s="278">
        <v>719.05</v>
      </c>
    </row>
    <row r="11893" spans="1:2" x14ac:dyDescent="0.25">
      <c r="A11893" s="277" t="s">
        <v>3451</v>
      </c>
      <c r="B11893" s="278">
        <v>180.53</v>
      </c>
    </row>
    <row r="11894" spans="1:2" x14ac:dyDescent="0.25">
      <c r="A11894" s="277" t="s">
        <v>17334</v>
      </c>
      <c r="B11894" s="278">
        <v>173.42</v>
      </c>
    </row>
    <row r="11895" spans="1:2" x14ac:dyDescent="0.25">
      <c r="A11895" s="277" t="s">
        <v>8842</v>
      </c>
      <c r="B11895" s="278">
        <v>365</v>
      </c>
    </row>
    <row r="11896" spans="1:2" x14ac:dyDescent="0.25">
      <c r="A11896" s="277" t="s">
        <v>17335</v>
      </c>
      <c r="B11896" s="278">
        <v>365</v>
      </c>
    </row>
    <row r="11897" spans="1:2" x14ac:dyDescent="0.25">
      <c r="A11897" s="277" t="s">
        <v>8843</v>
      </c>
      <c r="B11897" s="278">
        <v>375.03</v>
      </c>
    </row>
    <row r="11898" spans="1:2" x14ac:dyDescent="0.25">
      <c r="A11898" s="277" t="s">
        <v>17336</v>
      </c>
      <c r="B11898" s="278">
        <v>375.03</v>
      </c>
    </row>
    <row r="11899" spans="1:2" x14ac:dyDescent="0.25">
      <c r="A11899" s="277" t="s">
        <v>8844</v>
      </c>
      <c r="B11899" s="278">
        <v>372.52</v>
      </c>
    </row>
    <row r="11900" spans="1:2" x14ac:dyDescent="0.25">
      <c r="A11900" s="277" t="s">
        <v>17337</v>
      </c>
      <c r="B11900" s="278">
        <v>372.52</v>
      </c>
    </row>
    <row r="11901" spans="1:2" x14ac:dyDescent="0.25">
      <c r="A11901" s="277" t="s">
        <v>3452</v>
      </c>
      <c r="B11901" s="278">
        <v>95.9</v>
      </c>
    </row>
    <row r="11902" spans="1:2" x14ac:dyDescent="0.25">
      <c r="A11902" s="277" t="s">
        <v>17338</v>
      </c>
      <c r="B11902" s="278">
        <v>91.37</v>
      </c>
    </row>
    <row r="11903" spans="1:2" x14ac:dyDescent="0.25">
      <c r="A11903" s="277" t="s">
        <v>3453</v>
      </c>
      <c r="B11903" s="278">
        <v>107.08</v>
      </c>
    </row>
    <row r="11904" spans="1:2" x14ac:dyDescent="0.25">
      <c r="A11904" s="277" t="s">
        <v>17339</v>
      </c>
      <c r="B11904" s="278">
        <v>100.78</v>
      </c>
    </row>
    <row r="11905" spans="1:2" x14ac:dyDescent="0.25">
      <c r="A11905" s="277" t="s">
        <v>8845</v>
      </c>
      <c r="B11905" s="278">
        <v>31.48</v>
      </c>
    </row>
    <row r="11906" spans="1:2" x14ac:dyDescent="0.25">
      <c r="A11906" s="277" t="s">
        <v>17340</v>
      </c>
      <c r="B11906" s="278">
        <v>31.48</v>
      </c>
    </row>
    <row r="11907" spans="1:2" x14ac:dyDescent="0.25">
      <c r="A11907" s="277" t="s">
        <v>3454</v>
      </c>
      <c r="B11907" s="278">
        <v>49.77</v>
      </c>
    </row>
    <row r="11908" spans="1:2" x14ac:dyDescent="0.25">
      <c r="A11908" s="277" t="s">
        <v>17341</v>
      </c>
      <c r="B11908" s="278">
        <v>45.03</v>
      </c>
    </row>
    <row r="11909" spans="1:2" x14ac:dyDescent="0.25">
      <c r="A11909" s="277" t="s">
        <v>3455</v>
      </c>
      <c r="B11909" s="278">
        <v>54.46</v>
      </c>
    </row>
    <row r="11910" spans="1:2" x14ac:dyDescent="0.25">
      <c r="A11910" s="277" t="s">
        <v>17342</v>
      </c>
      <c r="B11910" s="278">
        <v>50.67</v>
      </c>
    </row>
    <row r="11911" spans="1:2" x14ac:dyDescent="0.25">
      <c r="A11911" s="277" t="s">
        <v>8846</v>
      </c>
      <c r="B11911" s="278">
        <v>45</v>
      </c>
    </row>
    <row r="11912" spans="1:2" x14ac:dyDescent="0.25">
      <c r="A11912" s="277" t="s">
        <v>17343</v>
      </c>
      <c r="B11912" s="278">
        <v>45</v>
      </c>
    </row>
    <row r="11913" spans="1:2" x14ac:dyDescent="0.25">
      <c r="A11913" s="277" t="s">
        <v>8847</v>
      </c>
      <c r="B11913" s="278">
        <v>39.270000000000003</v>
      </c>
    </row>
    <row r="11914" spans="1:2" x14ac:dyDescent="0.25">
      <c r="A11914" s="277" t="s">
        <v>17344</v>
      </c>
      <c r="B11914" s="278">
        <v>39.270000000000003</v>
      </c>
    </row>
    <row r="11915" spans="1:2" x14ac:dyDescent="0.25">
      <c r="A11915" s="277" t="s">
        <v>8848</v>
      </c>
      <c r="B11915" s="278">
        <v>45.07</v>
      </c>
    </row>
    <row r="11916" spans="1:2" x14ac:dyDescent="0.25">
      <c r="A11916" s="277" t="s">
        <v>17345</v>
      </c>
      <c r="B11916" s="278">
        <v>45.07</v>
      </c>
    </row>
    <row r="11917" spans="1:2" x14ac:dyDescent="0.25">
      <c r="A11917" s="277" t="s">
        <v>8849</v>
      </c>
      <c r="B11917" s="278">
        <v>27.36</v>
      </c>
    </row>
    <row r="11918" spans="1:2" x14ac:dyDescent="0.25">
      <c r="A11918" s="277" t="s">
        <v>17346</v>
      </c>
      <c r="B11918" s="278">
        <v>27.36</v>
      </c>
    </row>
    <row r="11919" spans="1:2" x14ac:dyDescent="0.25">
      <c r="A11919" s="277" t="s">
        <v>3456</v>
      </c>
      <c r="B11919" s="278">
        <v>46.35</v>
      </c>
    </row>
    <row r="11920" spans="1:2" x14ac:dyDescent="0.25">
      <c r="A11920" s="277" t="s">
        <v>17347</v>
      </c>
      <c r="B11920" s="278">
        <v>41.42</v>
      </c>
    </row>
    <row r="11921" spans="1:2" x14ac:dyDescent="0.25">
      <c r="A11921" s="277" t="s">
        <v>3457</v>
      </c>
      <c r="B11921" s="278">
        <v>52</v>
      </c>
    </row>
    <row r="11922" spans="1:2" x14ac:dyDescent="0.25">
      <c r="A11922" s="277" t="s">
        <v>17348</v>
      </c>
      <c r="B11922" s="278">
        <v>52</v>
      </c>
    </row>
    <row r="11923" spans="1:2" x14ac:dyDescent="0.25">
      <c r="A11923" s="277" t="s">
        <v>8850</v>
      </c>
      <c r="B11923" s="278">
        <v>136.37</v>
      </c>
    </row>
    <row r="11924" spans="1:2" x14ac:dyDescent="0.25">
      <c r="A11924" s="277" t="s">
        <v>17349</v>
      </c>
      <c r="B11924" s="278">
        <v>124.04</v>
      </c>
    </row>
    <row r="11925" spans="1:2" x14ac:dyDescent="0.25">
      <c r="A11925" s="277" t="s">
        <v>3458</v>
      </c>
      <c r="B11925" s="278">
        <v>81.7</v>
      </c>
    </row>
    <row r="11926" spans="1:2" x14ac:dyDescent="0.25">
      <c r="A11926" s="277" t="s">
        <v>17350</v>
      </c>
      <c r="B11926" s="278">
        <v>81.7</v>
      </c>
    </row>
    <row r="11927" spans="1:2" x14ac:dyDescent="0.25">
      <c r="A11927" s="277" t="s">
        <v>8851</v>
      </c>
      <c r="B11927" s="278">
        <v>147.27000000000001</v>
      </c>
    </row>
    <row r="11928" spans="1:2" x14ac:dyDescent="0.25">
      <c r="A11928" s="277" t="s">
        <v>17351</v>
      </c>
      <c r="B11928" s="278">
        <v>147.27000000000001</v>
      </c>
    </row>
    <row r="11929" spans="1:2" x14ac:dyDescent="0.25">
      <c r="A11929" s="277" t="s">
        <v>3459</v>
      </c>
      <c r="B11929" s="278">
        <v>70.069999999999993</v>
      </c>
    </row>
    <row r="11930" spans="1:2" x14ac:dyDescent="0.25">
      <c r="A11930" s="277" t="s">
        <v>17352</v>
      </c>
      <c r="B11930" s="278">
        <v>64.86</v>
      </c>
    </row>
    <row r="11931" spans="1:2" x14ac:dyDescent="0.25">
      <c r="A11931" s="277" t="s">
        <v>8852</v>
      </c>
      <c r="B11931" s="278">
        <v>110.8</v>
      </c>
    </row>
    <row r="11932" spans="1:2" x14ac:dyDescent="0.25">
      <c r="A11932" s="277" t="s">
        <v>17353</v>
      </c>
      <c r="B11932" s="278">
        <v>105.58</v>
      </c>
    </row>
    <row r="11933" spans="1:2" x14ac:dyDescent="0.25">
      <c r="A11933" s="277" t="s">
        <v>3460</v>
      </c>
      <c r="B11933" s="278">
        <v>102.16</v>
      </c>
    </row>
    <row r="11934" spans="1:2" x14ac:dyDescent="0.25">
      <c r="A11934" s="277" t="s">
        <v>17354</v>
      </c>
      <c r="B11934" s="278">
        <v>96.95</v>
      </c>
    </row>
    <row r="11935" spans="1:2" x14ac:dyDescent="0.25">
      <c r="A11935" s="277" t="s">
        <v>8853</v>
      </c>
      <c r="B11935" s="278">
        <v>255.64</v>
      </c>
    </row>
    <row r="11936" spans="1:2" x14ac:dyDescent="0.25">
      <c r="A11936" s="277" t="s">
        <v>17355</v>
      </c>
      <c r="B11936" s="278">
        <v>232.81</v>
      </c>
    </row>
    <row r="11937" spans="1:2" x14ac:dyDescent="0.25">
      <c r="A11937" s="277" t="s">
        <v>8854</v>
      </c>
      <c r="B11937" s="278">
        <v>63.57</v>
      </c>
    </row>
    <row r="11938" spans="1:2" x14ac:dyDescent="0.25">
      <c r="A11938" s="277" t="s">
        <v>17356</v>
      </c>
      <c r="B11938" s="278">
        <v>58.94</v>
      </c>
    </row>
    <row r="11939" spans="1:2" x14ac:dyDescent="0.25">
      <c r="A11939" s="277" t="s">
        <v>8855</v>
      </c>
      <c r="B11939" s="278">
        <v>81.83</v>
      </c>
    </row>
    <row r="11940" spans="1:2" x14ac:dyDescent="0.25">
      <c r="A11940" s="277" t="s">
        <v>17357</v>
      </c>
      <c r="B11940" s="278">
        <v>79.58</v>
      </c>
    </row>
    <row r="11941" spans="1:2" x14ac:dyDescent="0.25">
      <c r="A11941" s="277" t="s">
        <v>8856</v>
      </c>
      <c r="B11941" s="278">
        <v>95.06</v>
      </c>
    </row>
    <row r="11942" spans="1:2" x14ac:dyDescent="0.25">
      <c r="A11942" s="277" t="s">
        <v>17358</v>
      </c>
      <c r="B11942" s="278">
        <v>92.57</v>
      </c>
    </row>
    <row r="11943" spans="1:2" x14ac:dyDescent="0.25">
      <c r="A11943" s="277" t="s">
        <v>8857</v>
      </c>
      <c r="B11943" s="278">
        <v>60.32</v>
      </c>
    </row>
    <row r="11944" spans="1:2" x14ac:dyDescent="0.25">
      <c r="A11944" s="277" t="s">
        <v>17359</v>
      </c>
      <c r="B11944" s="278">
        <v>58.07</v>
      </c>
    </row>
    <row r="11945" spans="1:2" x14ac:dyDescent="0.25">
      <c r="A11945" s="277" t="s">
        <v>8858</v>
      </c>
      <c r="B11945" s="278">
        <v>73.540000000000006</v>
      </c>
    </row>
    <row r="11946" spans="1:2" x14ac:dyDescent="0.25">
      <c r="A11946" s="277" t="s">
        <v>17360</v>
      </c>
      <c r="B11946" s="278">
        <v>71.06</v>
      </c>
    </row>
    <row r="11947" spans="1:2" x14ac:dyDescent="0.25">
      <c r="A11947" s="277" t="s">
        <v>8859</v>
      </c>
      <c r="B11947" s="278">
        <v>50.32</v>
      </c>
    </row>
    <row r="11948" spans="1:2" x14ac:dyDescent="0.25">
      <c r="A11948" s="277" t="s">
        <v>17361</v>
      </c>
      <c r="B11948" s="278">
        <v>48.07</v>
      </c>
    </row>
    <row r="11949" spans="1:2" x14ac:dyDescent="0.25">
      <c r="A11949" s="277" t="s">
        <v>8860</v>
      </c>
      <c r="B11949" s="278">
        <v>63.55</v>
      </c>
    </row>
    <row r="11950" spans="1:2" x14ac:dyDescent="0.25">
      <c r="A11950" s="277" t="s">
        <v>17362</v>
      </c>
      <c r="B11950" s="278">
        <v>61.06</v>
      </c>
    </row>
    <row r="11951" spans="1:2" x14ac:dyDescent="0.25">
      <c r="A11951" s="277" t="s">
        <v>8861</v>
      </c>
      <c r="B11951" s="278">
        <v>57.17</v>
      </c>
    </row>
    <row r="11952" spans="1:2" x14ac:dyDescent="0.25">
      <c r="A11952" s="277" t="s">
        <v>17363</v>
      </c>
      <c r="B11952" s="278">
        <v>54.92</v>
      </c>
    </row>
    <row r="11953" spans="1:2" x14ac:dyDescent="0.25">
      <c r="A11953" s="277" t="s">
        <v>8862</v>
      </c>
      <c r="B11953" s="278">
        <v>70.39</v>
      </c>
    </row>
    <row r="11954" spans="1:2" x14ac:dyDescent="0.25">
      <c r="A11954" s="277" t="s">
        <v>17364</v>
      </c>
      <c r="B11954" s="278">
        <v>67.91</v>
      </c>
    </row>
    <row r="11955" spans="1:2" x14ac:dyDescent="0.25">
      <c r="A11955" s="277" t="s">
        <v>8863</v>
      </c>
      <c r="B11955" s="278">
        <v>98.64</v>
      </c>
    </row>
    <row r="11956" spans="1:2" x14ac:dyDescent="0.25">
      <c r="A11956" s="277" t="s">
        <v>17365</v>
      </c>
      <c r="B11956" s="278">
        <v>96.39</v>
      </c>
    </row>
    <row r="11957" spans="1:2" x14ac:dyDescent="0.25">
      <c r="A11957" s="277" t="s">
        <v>8864</v>
      </c>
      <c r="B11957" s="278">
        <v>36.770000000000003</v>
      </c>
    </row>
    <row r="11958" spans="1:2" x14ac:dyDescent="0.25">
      <c r="A11958" s="277" t="s">
        <v>17366</v>
      </c>
      <c r="B11958" s="278">
        <v>35.520000000000003</v>
      </c>
    </row>
    <row r="11959" spans="1:2" x14ac:dyDescent="0.25">
      <c r="A11959" s="277" t="s">
        <v>8865</v>
      </c>
      <c r="B11959" s="278">
        <v>41.02</v>
      </c>
    </row>
    <row r="11960" spans="1:2" x14ac:dyDescent="0.25">
      <c r="A11960" s="277" t="s">
        <v>17367</v>
      </c>
      <c r="B11960" s="278">
        <v>39.770000000000003</v>
      </c>
    </row>
    <row r="11961" spans="1:2" x14ac:dyDescent="0.25">
      <c r="A11961" s="277" t="s">
        <v>8866</v>
      </c>
      <c r="B11961" s="278">
        <v>42.68</v>
      </c>
    </row>
    <row r="11962" spans="1:2" x14ac:dyDescent="0.25">
      <c r="A11962" s="277" t="s">
        <v>17368</v>
      </c>
      <c r="B11962" s="278">
        <v>41.43</v>
      </c>
    </row>
    <row r="11963" spans="1:2" x14ac:dyDescent="0.25">
      <c r="A11963" s="277" t="s">
        <v>8867</v>
      </c>
      <c r="B11963" s="278">
        <v>108.89</v>
      </c>
    </row>
    <row r="11964" spans="1:2" x14ac:dyDescent="0.25">
      <c r="A11964" s="277" t="s">
        <v>17369</v>
      </c>
      <c r="B11964" s="278">
        <v>107.65</v>
      </c>
    </row>
    <row r="11965" spans="1:2" x14ac:dyDescent="0.25">
      <c r="A11965" s="277" t="s">
        <v>8868</v>
      </c>
      <c r="B11965" s="278">
        <v>116.54</v>
      </c>
    </row>
    <row r="11966" spans="1:2" x14ac:dyDescent="0.25">
      <c r="A11966" s="277" t="s">
        <v>17370</v>
      </c>
      <c r="B11966" s="278">
        <v>115.68</v>
      </c>
    </row>
    <row r="11967" spans="1:2" x14ac:dyDescent="0.25">
      <c r="A11967" s="277" t="s">
        <v>8869</v>
      </c>
      <c r="B11967" s="278">
        <v>44.18</v>
      </c>
    </row>
    <row r="11968" spans="1:2" x14ac:dyDescent="0.25">
      <c r="A11968" s="277" t="s">
        <v>17371</v>
      </c>
      <c r="B11968" s="278">
        <v>44.18</v>
      </c>
    </row>
    <row r="11969" spans="1:2" x14ac:dyDescent="0.25">
      <c r="A11969" s="277" t="s">
        <v>8870</v>
      </c>
      <c r="B11969" s="278">
        <v>44.18</v>
      </c>
    </row>
    <row r="11970" spans="1:2" x14ac:dyDescent="0.25">
      <c r="A11970" s="277" t="s">
        <v>17372</v>
      </c>
      <c r="B11970" s="278">
        <v>44.18</v>
      </c>
    </row>
    <row r="11971" spans="1:2" x14ac:dyDescent="0.25">
      <c r="A11971" s="277" t="s">
        <v>8871</v>
      </c>
      <c r="B11971" s="278">
        <v>54.88</v>
      </c>
    </row>
    <row r="11972" spans="1:2" x14ac:dyDescent="0.25">
      <c r="A11972" s="277" t="s">
        <v>17373</v>
      </c>
      <c r="B11972" s="278">
        <v>54.88</v>
      </c>
    </row>
    <row r="11973" spans="1:2" x14ac:dyDescent="0.25">
      <c r="A11973" s="277" t="s">
        <v>8872</v>
      </c>
      <c r="B11973" s="278">
        <v>61.36</v>
      </c>
    </row>
    <row r="11974" spans="1:2" x14ac:dyDescent="0.25">
      <c r="A11974" s="277" t="s">
        <v>17374</v>
      </c>
      <c r="B11974" s="278">
        <v>61.36</v>
      </c>
    </row>
    <row r="11975" spans="1:2" x14ac:dyDescent="0.25">
      <c r="A11975" s="277" t="s">
        <v>8873</v>
      </c>
      <c r="B11975" s="278">
        <v>61.36</v>
      </c>
    </row>
    <row r="11976" spans="1:2" x14ac:dyDescent="0.25">
      <c r="A11976" s="277" t="s">
        <v>17375</v>
      </c>
      <c r="B11976" s="278">
        <v>61.36</v>
      </c>
    </row>
    <row r="11977" spans="1:2" x14ac:dyDescent="0.25">
      <c r="A11977" s="277" t="s">
        <v>8874</v>
      </c>
      <c r="B11977" s="278">
        <v>61.36</v>
      </c>
    </row>
    <row r="11978" spans="1:2" x14ac:dyDescent="0.25">
      <c r="A11978" s="277" t="s">
        <v>17376</v>
      </c>
      <c r="B11978" s="278">
        <v>61.36</v>
      </c>
    </row>
    <row r="11979" spans="1:2" x14ac:dyDescent="0.25">
      <c r="A11979" s="277" t="s">
        <v>8875</v>
      </c>
      <c r="B11979" s="278">
        <v>61.36</v>
      </c>
    </row>
    <row r="11980" spans="1:2" x14ac:dyDescent="0.25">
      <c r="A11980" s="277" t="s">
        <v>17377</v>
      </c>
      <c r="B11980" s="278">
        <v>61.36</v>
      </c>
    </row>
    <row r="11981" spans="1:2" x14ac:dyDescent="0.25">
      <c r="A11981" s="277" t="s">
        <v>8876</v>
      </c>
      <c r="B11981" s="278">
        <v>61.36</v>
      </c>
    </row>
    <row r="11982" spans="1:2" x14ac:dyDescent="0.25">
      <c r="A11982" s="277" t="s">
        <v>17378</v>
      </c>
      <c r="B11982" s="278">
        <v>61.36</v>
      </c>
    </row>
    <row r="11983" spans="1:2" x14ac:dyDescent="0.25">
      <c r="A11983" s="277" t="s">
        <v>8877</v>
      </c>
      <c r="B11983" s="278">
        <v>61.36</v>
      </c>
    </row>
    <row r="11984" spans="1:2" x14ac:dyDescent="0.25">
      <c r="A11984" s="277" t="s">
        <v>17379</v>
      </c>
      <c r="B11984" s="278">
        <v>61.36</v>
      </c>
    </row>
    <row r="11985" spans="1:2" x14ac:dyDescent="0.25">
      <c r="A11985" s="277" t="s">
        <v>8878</v>
      </c>
      <c r="B11985" s="278">
        <v>61.36</v>
      </c>
    </row>
    <row r="11986" spans="1:2" x14ac:dyDescent="0.25">
      <c r="A11986" s="277" t="s">
        <v>17380</v>
      </c>
      <c r="B11986" s="278">
        <v>61.36</v>
      </c>
    </row>
    <row r="11987" spans="1:2" x14ac:dyDescent="0.25">
      <c r="A11987" s="277" t="s">
        <v>8879</v>
      </c>
      <c r="B11987" s="278">
        <v>26.51</v>
      </c>
    </row>
    <row r="11988" spans="1:2" x14ac:dyDescent="0.25">
      <c r="A11988" s="277" t="s">
        <v>17381</v>
      </c>
      <c r="B11988" s="278">
        <v>25.34</v>
      </c>
    </row>
    <row r="11989" spans="1:2" x14ac:dyDescent="0.25">
      <c r="A11989" s="277" t="s">
        <v>8880</v>
      </c>
      <c r="B11989" s="278">
        <v>30.77</v>
      </c>
    </row>
    <row r="11990" spans="1:2" x14ac:dyDescent="0.25">
      <c r="A11990" s="277" t="s">
        <v>17382</v>
      </c>
      <c r="B11990" s="278">
        <v>29.59</v>
      </c>
    </row>
    <row r="11991" spans="1:2" x14ac:dyDescent="0.25">
      <c r="A11991" s="277" t="s">
        <v>8881</v>
      </c>
      <c r="B11991" s="278">
        <v>29.57</v>
      </c>
    </row>
    <row r="11992" spans="1:2" x14ac:dyDescent="0.25">
      <c r="A11992" s="277" t="s">
        <v>17383</v>
      </c>
      <c r="B11992" s="278">
        <v>28.39</v>
      </c>
    </row>
    <row r="11993" spans="1:2" x14ac:dyDescent="0.25">
      <c r="A11993" s="277" t="s">
        <v>8882</v>
      </c>
      <c r="B11993" s="278">
        <v>40.340000000000003</v>
      </c>
    </row>
    <row r="11994" spans="1:2" x14ac:dyDescent="0.25">
      <c r="A11994" s="277" t="s">
        <v>17384</v>
      </c>
      <c r="B11994" s="278">
        <v>38.47</v>
      </c>
    </row>
    <row r="11995" spans="1:2" x14ac:dyDescent="0.25">
      <c r="A11995" s="277" t="s">
        <v>8883</v>
      </c>
      <c r="B11995" s="278">
        <v>53.56</v>
      </c>
    </row>
    <row r="11996" spans="1:2" x14ac:dyDescent="0.25">
      <c r="A11996" s="277" t="s">
        <v>17385</v>
      </c>
      <c r="B11996" s="278">
        <v>51.46</v>
      </c>
    </row>
    <row r="11997" spans="1:2" x14ac:dyDescent="0.25">
      <c r="A11997" s="277" t="s">
        <v>8884</v>
      </c>
      <c r="B11997" s="278">
        <v>44.59</v>
      </c>
    </row>
    <row r="11998" spans="1:2" x14ac:dyDescent="0.25">
      <c r="A11998" s="277" t="s">
        <v>17386</v>
      </c>
      <c r="B11998" s="278">
        <v>42.72</v>
      </c>
    </row>
    <row r="11999" spans="1:2" x14ac:dyDescent="0.25">
      <c r="A11999" s="277" t="s">
        <v>8885</v>
      </c>
      <c r="B11999" s="278">
        <v>57.82</v>
      </c>
    </row>
    <row r="12000" spans="1:2" x14ac:dyDescent="0.25">
      <c r="A12000" s="277" t="s">
        <v>17387</v>
      </c>
      <c r="B12000" s="278">
        <v>55.71</v>
      </c>
    </row>
    <row r="12001" spans="1:2" x14ac:dyDescent="0.25">
      <c r="A12001" s="277" t="s">
        <v>8886</v>
      </c>
      <c r="B12001" s="278">
        <v>43.4</v>
      </c>
    </row>
    <row r="12002" spans="1:2" x14ac:dyDescent="0.25">
      <c r="A12002" s="277" t="s">
        <v>17388</v>
      </c>
      <c r="B12002" s="278">
        <v>41.52</v>
      </c>
    </row>
    <row r="12003" spans="1:2" x14ac:dyDescent="0.25">
      <c r="A12003" s="277" t="s">
        <v>8887</v>
      </c>
      <c r="B12003" s="278">
        <v>56.62</v>
      </c>
    </row>
    <row r="12004" spans="1:2" x14ac:dyDescent="0.25">
      <c r="A12004" s="277" t="s">
        <v>17389</v>
      </c>
      <c r="B12004" s="278">
        <v>54.51</v>
      </c>
    </row>
    <row r="12005" spans="1:2" x14ac:dyDescent="0.25">
      <c r="A12005" s="277" t="s">
        <v>8888</v>
      </c>
      <c r="B12005" s="278">
        <v>40.08</v>
      </c>
    </row>
    <row r="12006" spans="1:2" x14ac:dyDescent="0.25">
      <c r="A12006" s="277" t="s">
        <v>17390</v>
      </c>
      <c r="B12006" s="278">
        <v>38.21</v>
      </c>
    </row>
    <row r="12007" spans="1:2" x14ac:dyDescent="0.25">
      <c r="A12007" s="277" t="s">
        <v>8889</v>
      </c>
      <c r="B12007" s="278">
        <v>53.3</v>
      </c>
    </row>
    <row r="12008" spans="1:2" x14ac:dyDescent="0.25">
      <c r="A12008" s="277" t="s">
        <v>17391</v>
      </c>
      <c r="B12008" s="278">
        <v>51.2</v>
      </c>
    </row>
    <row r="12009" spans="1:2" x14ac:dyDescent="0.25">
      <c r="A12009" s="277" t="s">
        <v>8890</v>
      </c>
      <c r="B12009" s="278">
        <v>44.33</v>
      </c>
    </row>
    <row r="12010" spans="1:2" x14ac:dyDescent="0.25">
      <c r="A12010" s="277" t="s">
        <v>17392</v>
      </c>
      <c r="B12010" s="278">
        <v>42.46</v>
      </c>
    </row>
    <row r="12011" spans="1:2" x14ac:dyDescent="0.25">
      <c r="A12011" s="277" t="s">
        <v>8891</v>
      </c>
      <c r="B12011" s="278">
        <v>57.55</v>
      </c>
    </row>
    <row r="12012" spans="1:2" x14ac:dyDescent="0.25">
      <c r="A12012" s="277" t="s">
        <v>17393</v>
      </c>
      <c r="B12012" s="278">
        <v>55.45</v>
      </c>
    </row>
    <row r="12013" spans="1:2" x14ac:dyDescent="0.25">
      <c r="A12013" s="277" t="s">
        <v>8892</v>
      </c>
      <c r="B12013" s="278">
        <v>43.13</v>
      </c>
    </row>
    <row r="12014" spans="1:2" x14ac:dyDescent="0.25">
      <c r="A12014" s="277" t="s">
        <v>17394</v>
      </c>
      <c r="B12014" s="278">
        <v>41.26</v>
      </c>
    </row>
    <row r="12015" spans="1:2" x14ac:dyDescent="0.25">
      <c r="A12015" s="277" t="s">
        <v>8893</v>
      </c>
      <c r="B12015" s="278">
        <v>56.36</v>
      </c>
    </row>
    <row r="12016" spans="1:2" x14ac:dyDescent="0.25">
      <c r="A12016" s="277" t="s">
        <v>17395</v>
      </c>
      <c r="B12016" s="278">
        <v>54.25</v>
      </c>
    </row>
    <row r="12017" spans="1:2" x14ac:dyDescent="0.25">
      <c r="A12017" s="277" t="s">
        <v>8894</v>
      </c>
      <c r="B12017" s="278">
        <v>42.19</v>
      </c>
    </row>
    <row r="12018" spans="1:2" x14ac:dyDescent="0.25">
      <c r="A12018" s="277" t="s">
        <v>17396</v>
      </c>
      <c r="B12018" s="278">
        <v>40.32</v>
      </c>
    </row>
    <row r="12019" spans="1:2" x14ac:dyDescent="0.25">
      <c r="A12019" s="277" t="s">
        <v>8895</v>
      </c>
      <c r="B12019" s="278">
        <v>55.41</v>
      </c>
    </row>
    <row r="12020" spans="1:2" x14ac:dyDescent="0.25">
      <c r="A12020" s="277" t="s">
        <v>17397</v>
      </c>
      <c r="B12020" s="278">
        <v>53.31</v>
      </c>
    </row>
    <row r="12021" spans="1:2" x14ac:dyDescent="0.25">
      <c r="A12021" s="277" t="s">
        <v>8896</v>
      </c>
      <c r="B12021" s="278">
        <v>46.44</v>
      </c>
    </row>
    <row r="12022" spans="1:2" x14ac:dyDescent="0.25">
      <c r="A12022" s="277" t="s">
        <v>17398</v>
      </c>
      <c r="B12022" s="278">
        <v>44.57</v>
      </c>
    </row>
    <row r="12023" spans="1:2" x14ac:dyDescent="0.25">
      <c r="A12023" s="277" t="s">
        <v>8897</v>
      </c>
      <c r="B12023" s="278">
        <v>59.66</v>
      </c>
    </row>
    <row r="12024" spans="1:2" x14ac:dyDescent="0.25">
      <c r="A12024" s="277" t="s">
        <v>17399</v>
      </c>
      <c r="B12024" s="278">
        <v>57.56</v>
      </c>
    </row>
    <row r="12025" spans="1:2" x14ac:dyDescent="0.25">
      <c r="A12025" s="277" t="s">
        <v>8898</v>
      </c>
      <c r="B12025" s="278">
        <v>45.24</v>
      </c>
    </row>
    <row r="12026" spans="1:2" x14ac:dyDescent="0.25">
      <c r="A12026" s="277" t="s">
        <v>17400</v>
      </c>
      <c r="B12026" s="278">
        <v>43.37</v>
      </c>
    </row>
    <row r="12027" spans="1:2" x14ac:dyDescent="0.25">
      <c r="A12027" s="277" t="s">
        <v>8899</v>
      </c>
      <c r="B12027" s="278">
        <v>58.47</v>
      </c>
    </row>
    <row r="12028" spans="1:2" x14ac:dyDescent="0.25">
      <c r="A12028" s="277" t="s">
        <v>17401</v>
      </c>
      <c r="B12028" s="278">
        <v>56.36</v>
      </c>
    </row>
    <row r="12029" spans="1:2" x14ac:dyDescent="0.25">
      <c r="A12029" s="277" t="s">
        <v>8900</v>
      </c>
      <c r="B12029" s="278">
        <v>44.5</v>
      </c>
    </row>
    <row r="12030" spans="1:2" x14ac:dyDescent="0.25">
      <c r="A12030" s="277" t="s">
        <v>17402</v>
      </c>
      <c r="B12030" s="278">
        <v>42.63</v>
      </c>
    </row>
    <row r="12031" spans="1:2" x14ac:dyDescent="0.25">
      <c r="A12031" s="277" t="s">
        <v>8901</v>
      </c>
      <c r="B12031" s="278">
        <v>57.73</v>
      </c>
    </row>
    <row r="12032" spans="1:2" x14ac:dyDescent="0.25">
      <c r="A12032" s="277" t="s">
        <v>17403</v>
      </c>
      <c r="B12032" s="278">
        <v>55.62</v>
      </c>
    </row>
    <row r="12033" spans="1:2" x14ac:dyDescent="0.25">
      <c r="A12033" s="277" t="s">
        <v>8902</v>
      </c>
      <c r="B12033" s="278">
        <v>48.76</v>
      </c>
    </row>
    <row r="12034" spans="1:2" x14ac:dyDescent="0.25">
      <c r="A12034" s="277" t="s">
        <v>17404</v>
      </c>
      <c r="B12034" s="278">
        <v>46.89</v>
      </c>
    </row>
    <row r="12035" spans="1:2" x14ac:dyDescent="0.25">
      <c r="A12035" s="277" t="s">
        <v>8903</v>
      </c>
      <c r="B12035" s="278">
        <v>61.98</v>
      </c>
    </row>
    <row r="12036" spans="1:2" x14ac:dyDescent="0.25">
      <c r="A12036" s="277" t="s">
        <v>17405</v>
      </c>
      <c r="B12036" s="278">
        <v>59.88</v>
      </c>
    </row>
    <row r="12037" spans="1:2" x14ac:dyDescent="0.25">
      <c r="A12037" s="277" t="s">
        <v>8904</v>
      </c>
      <c r="B12037" s="278">
        <v>47.56</v>
      </c>
    </row>
    <row r="12038" spans="1:2" x14ac:dyDescent="0.25">
      <c r="A12038" s="277" t="s">
        <v>17406</v>
      </c>
      <c r="B12038" s="278">
        <v>45.69</v>
      </c>
    </row>
    <row r="12039" spans="1:2" x14ac:dyDescent="0.25">
      <c r="A12039" s="277" t="s">
        <v>8905</v>
      </c>
      <c r="B12039" s="278">
        <v>60.78</v>
      </c>
    </row>
    <row r="12040" spans="1:2" x14ac:dyDescent="0.25">
      <c r="A12040" s="277" t="s">
        <v>17407</v>
      </c>
      <c r="B12040" s="278">
        <v>58.68</v>
      </c>
    </row>
    <row r="12041" spans="1:2" x14ac:dyDescent="0.25">
      <c r="A12041" s="277" t="s">
        <v>8906</v>
      </c>
      <c r="B12041" s="278">
        <v>34.17</v>
      </c>
    </row>
    <row r="12042" spans="1:2" x14ac:dyDescent="0.25">
      <c r="A12042" s="277" t="s">
        <v>17408</v>
      </c>
      <c r="B12042" s="278">
        <v>32.92</v>
      </c>
    </row>
    <row r="12043" spans="1:2" x14ac:dyDescent="0.25">
      <c r="A12043" s="277" t="s">
        <v>8907</v>
      </c>
      <c r="B12043" s="278">
        <v>47.39</v>
      </c>
    </row>
    <row r="12044" spans="1:2" x14ac:dyDescent="0.25">
      <c r="A12044" s="277" t="s">
        <v>17409</v>
      </c>
      <c r="B12044" s="278">
        <v>45.91</v>
      </c>
    </row>
    <row r="12045" spans="1:2" x14ac:dyDescent="0.25">
      <c r="A12045" s="277" t="s">
        <v>8908</v>
      </c>
      <c r="B12045" s="278">
        <v>38.42</v>
      </c>
    </row>
    <row r="12046" spans="1:2" x14ac:dyDescent="0.25">
      <c r="A12046" s="277" t="s">
        <v>17410</v>
      </c>
      <c r="B12046" s="278">
        <v>37.17</v>
      </c>
    </row>
    <row r="12047" spans="1:2" x14ac:dyDescent="0.25">
      <c r="A12047" s="277" t="s">
        <v>8909</v>
      </c>
      <c r="B12047" s="278">
        <v>51.64</v>
      </c>
    </row>
    <row r="12048" spans="1:2" x14ac:dyDescent="0.25">
      <c r="A12048" s="277" t="s">
        <v>17411</v>
      </c>
      <c r="B12048" s="278">
        <v>50.16</v>
      </c>
    </row>
    <row r="12049" spans="1:2" x14ac:dyDescent="0.25">
      <c r="A12049" s="277" t="s">
        <v>8910</v>
      </c>
      <c r="B12049" s="278">
        <v>37.22</v>
      </c>
    </row>
    <row r="12050" spans="1:2" x14ac:dyDescent="0.25">
      <c r="A12050" s="277" t="s">
        <v>17412</v>
      </c>
      <c r="B12050" s="278">
        <v>35.97</v>
      </c>
    </row>
    <row r="12051" spans="1:2" x14ac:dyDescent="0.25">
      <c r="A12051" s="277" t="s">
        <v>8911</v>
      </c>
      <c r="B12051" s="278">
        <v>50.45</v>
      </c>
    </row>
    <row r="12052" spans="1:2" x14ac:dyDescent="0.25">
      <c r="A12052" s="277" t="s">
        <v>17413</v>
      </c>
      <c r="B12052" s="278">
        <v>48.96</v>
      </c>
    </row>
    <row r="12053" spans="1:2" x14ac:dyDescent="0.25">
      <c r="A12053" s="277" t="s">
        <v>8912</v>
      </c>
      <c r="B12053" s="278">
        <v>36.28</v>
      </c>
    </row>
    <row r="12054" spans="1:2" x14ac:dyDescent="0.25">
      <c r="A12054" s="277" t="s">
        <v>17414</v>
      </c>
      <c r="B12054" s="278">
        <v>35.03</v>
      </c>
    </row>
    <row r="12055" spans="1:2" x14ac:dyDescent="0.25">
      <c r="A12055" s="277" t="s">
        <v>8913</v>
      </c>
      <c r="B12055" s="278">
        <v>49.5</v>
      </c>
    </row>
    <row r="12056" spans="1:2" x14ac:dyDescent="0.25">
      <c r="A12056" s="277" t="s">
        <v>17415</v>
      </c>
      <c r="B12056" s="278">
        <v>48.02</v>
      </c>
    </row>
    <row r="12057" spans="1:2" x14ac:dyDescent="0.25">
      <c r="A12057" s="277" t="s">
        <v>8914</v>
      </c>
      <c r="B12057" s="278">
        <v>40.53</v>
      </c>
    </row>
    <row r="12058" spans="1:2" x14ac:dyDescent="0.25">
      <c r="A12058" s="277" t="s">
        <v>17416</v>
      </c>
      <c r="B12058" s="278">
        <v>39.28</v>
      </c>
    </row>
    <row r="12059" spans="1:2" x14ac:dyDescent="0.25">
      <c r="A12059" s="277" t="s">
        <v>8915</v>
      </c>
      <c r="B12059" s="278">
        <v>53.75</v>
      </c>
    </row>
    <row r="12060" spans="1:2" x14ac:dyDescent="0.25">
      <c r="A12060" s="277" t="s">
        <v>17417</v>
      </c>
      <c r="B12060" s="278">
        <v>52.27</v>
      </c>
    </row>
    <row r="12061" spans="1:2" x14ac:dyDescent="0.25">
      <c r="A12061" s="277" t="s">
        <v>8916</v>
      </c>
      <c r="B12061" s="278">
        <v>39.33</v>
      </c>
    </row>
    <row r="12062" spans="1:2" x14ac:dyDescent="0.25">
      <c r="A12062" s="277" t="s">
        <v>17418</v>
      </c>
      <c r="B12062" s="278">
        <v>38.08</v>
      </c>
    </row>
    <row r="12063" spans="1:2" x14ac:dyDescent="0.25">
      <c r="A12063" s="277" t="s">
        <v>8917</v>
      </c>
      <c r="B12063" s="278">
        <v>52.56</v>
      </c>
    </row>
    <row r="12064" spans="1:2" x14ac:dyDescent="0.25">
      <c r="A12064" s="277" t="s">
        <v>17419</v>
      </c>
      <c r="B12064" s="278">
        <v>51.07</v>
      </c>
    </row>
    <row r="12065" spans="1:2" x14ac:dyDescent="0.25">
      <c r="A12065" s="277" t="s">
        <v>8918</v>
      </c>
      <c r="B12065" s="278">
        <v>38.590000000000003</v>
      </c>
    </row>
    <row r="12066" spans="1:2" x14ac:dyDescent="0.25">
      <c r="A12066" s="277" t="s">
        <v>17420</v>
      </c>
      <c r="B12066" s="278">
        <v>37.35</v>
      </c>
    </row>
    <row r="12067" spans="1:2" x14ac:dyDescent="0.25">
      <c r="A12067" s="277" t="s">
        <v>8919</v>
      </c>
      <c r="B12067" s="278">
        <v>51.82</v>
      </c>
    </row>
    <row r="12068" spans="1:2" x14ac:dyDescent="0.25">
      <c r="A12068" s="277" t="s">
        <v>17421</v>
      </c>
      <c r="B12068" s="278">
        <v>50.34</v>
      </c>
    </row>
    <row r="12069" spans="1:2" x14ac:dyDescent="0.25">
      <c r="A12069" s="277" t="s">
        <v>8920</v>
      </c>
      <c r="B12069" s="278">
        <v>42.85</v>
      </c>
    </row>
    <row r="12070" spans="1:2" x14ac:dyDescent="0.25">
      <c r="A12070" s="277" t="s">
        <v>17422</v>
      </c>
      <c r="B12070" s="278">
        <v>41.6</v>
      </c>
    </row>
    <row r="12071" spans="1:2" x14ac:dyDescent="0.25">
      <c r="A12071" s="277" t="s">
        <v>8921</v>
      </c>
      <c r="B12071" s="278">
        <v>56.07</v>
      </c>
    </row>
    <row r="12072" spans="1:2" x14ac:dyDescent="0.25">
      <c r="A12072" s="277" t="s">
        <v>17423</v>
      </c>
      <c r="B12072" s="278">
        <v>54.59</v>
      </c>
    </row>
    <row r="12073" spans="1:2" x14ac:dyDescent="0.25">
      <c r="A12073" s="277" t="s">
        <v>8922</v>
      </c>
      <c r="B12073" s="278">
        <v>41.65</v>
      </c>
    </row>
    <row r="12074" spans="1:2" x14ac:dyDescent="0.25">
      <c r="A12074" s="277" t="s">
        <v>17424</v>
      </c>
      <c r="B12074" s="278">
        <v>40.4</v>
      </c>
    </row>
    <row r="12075" spans="1:2" x14ac:dyDescent="0.25">
      <c r="A12075" s="277" t="s">
        <v>8923</v>
      </c>
      <c r="B12075" s="278">
        <v>54.87</v>
      </c>
    </row>
    <row r="12076" spans="1:2" x14ac:dyDescent="0.25">
      <c r="A12076" s="277" t="s">
        <v>17425</v>
      </c>
      <c r="B12076" s="278">
        <v>53.39</v>
      </c>
    </row>
    <row r="12077" spans="1:2" x14ac:dyDescent="0.25">
      <c r="A12077" s="277" t="s">
        <v>8924</v>
      </c>
      <c r="B12077" s="278">
        <v>46.72</v>
      </c>
    </row>
    <row r="12078" spans="1:2" x14ac:dyDescent="0.25">
      <c r="A12078" s="277" t="s">
        <v>17426</v>
      </c>
      <c r="B12078" s="278">
        <v>45.48</v>
      </c>
    </row>
    <row r="12079" spans="1:2" x14ac:dyDescent="0.25">
      <c r="A12079" s="277" t="s">
        <v>8925</v>
      </c>
      <c r="B12079" s="278">
        <v>59.95</v>
      </c>
    </row>
    <row r="12080" spans="1:2" x14ac:dyDescent="0.25">
      <c r="A12080" s="277" t="s">
        <v>17427</v>
      </c>
      <c r="B12080" s="278">
        <v>58.47</v>
      </c>
    </row>
    <row r="12081" spans="1:2" x14ac:dyDescent="0.25">
      <c r="A12081" s="277" t="s">
        <v>8926</v>
      </c>
      <c r="B12081" s="278">
        <v>55.23</v>
      </c>
    </row>
    <row r="12082" spans="1:2" x14ac:dyDescent="0.25">
      <c r="A12082" s="277" t="s">
        <v>17428</v>
      </c>
      <c r="B12082" s="278">
        <v>53.98</v>
      </c>
    </row>
    <row r="12083" spans="1:2" x14ac:dyDescent="0.25">
      <c r="A12083" s="277" t="s">
        <v>8927</v>
      </c>
      <c r="B12083" s="278">
        <v>68.45</v>
      </c>
    </row>
    <row r="12084" spans="1:2" x14ac:dyDescent="0.25">
      <c r="A12084" s="277" t="s">
        <v>17429</v>
      </c>
      <c r="B12084" s="278">
        <v>66.97</v>
      </c>
    </row>
    <row r="12085" spans="1:2" x14ac:dyDescent="0.25">
      <c r="A12085" s="277" t="s">
        <v>8928</v>
      </c>
      <c r="B12085" s="278">
        <v>52.84</v>
      </c>
    </row>
    <row r="12086" spans="1:2" x14ac:dyDescent="0.25">
      <c r="A12086" s="277" t="s">
        <v>17430</v>
      </c>
      <c r="B12086" s="278">
        <v>51.59</v>
      </c>
    </row>
    <row r="12087" spans="1:2" x14ac:dyDescent="0.25">
      <c r="A12087" s="277" t="s">
        <v>8929</v>
      </c>
      <c r="B12087" s="278">
        <v>66.06</v>
      </c>
    </row>
    <row r="12088" spans="1:2" x14ac:dyDescent="0.25">
      <c r="A12088" s="277" t="s">
        <v>17431</v>
      </c>
      <c r="B12088" s="278">
        <v>64.58</v>
      </c>
    </row>
    <row r="12089" spans="1:2" x14ac:dyDescent="0.25">
      <c r="A12089" s="277" t="s">
        <v>8930</v>
      </c>
      <c r="B12089" s="278">
        <v>48.83</v>
      </c>
    </row>
    <row r="12090" spans="1:2" x14ac:dyDescent="0.25">
      <c r="A12090" s="277" t="s">
        <v>17432</v>
      </c>
      <c r="B12090" s="278">
        <v>47.59</v>
      </c>
    </row>
    <row r="12091" spans="1:2" x14ac:dyDescent="0.25">
      <c r="A12091" s="277" t="s">
        <v>8931</v>
      </c>
      <c r="B12091" s="278">
        <v>62.06</v>
      </c>
    </row>
    <row r="12092" spans="1:2" x14ac:dyDescent="0.25">
      <c r="A12092" s="277" t="s">
        <v>17433</v>
      </c>
      <c r="B12092" s="278">
        <v>60.58</v>
      </c>
    </row>
    <row r="12093" spans="1:2" x14ac:dyDescent="0.25">
      <c r="A12093" s="277" t="s">
        <v>8932</v>
      </c>
      <c r="B12093" s="278">
        <v>57.34</v>
      </c>
    </row>
    <row r="12094" spans="1:2" x14ac:dyDescent="0.25">
      <c r="A12094" s="277" t="s">
        <v>17434</v>
      </c>
      <c r="B12094" s="278">
        <v>56.09</v>
      </c>
    </row>
    <row r="12095" spans="1:2" x14ac:dyDescent="0.25">
      <c r="A12095" s="277" t="s">
        <v>8933</v>
      </c>
      <c r="B12095" s="278">
        <v>70.56</v>
      </c>
    </row>
    <row r="12096" spans="1:2" x14ac:dyDescent="0.25">
      <c r="A12096" s="277" t="s">
        <v>17435</v>
      </c>
      <c r="B12096" s="278">
        <v>69.08</v>
      </c>
    </row>
    <row r="12097" spans="1:2" x14ac:dyDescent="0.25">
      <c r="A12097" s="277" t="s">
        <v>8934</v>
      </c>
      <c r="B12097" s="278">
        <v>54.95</v>
      </c>
    </row>
    <row r="12098" spans="1:2" x14ac:dyDescent="0.25">
      <c r="A12098" s="277" t="s">
        <v>17436</v>
      </c>
      <c r="B12098" s="278">
        <v>53.7</v>
      </c>
    </row>
    <row r="12099" spans="1:2" x14ac:dyDescent="0.25">
      <c r="A12099" s="277" t="s">
        <v>8935</v>
      </c>
      <c r="B12099" s="278">
        <v>68.17</v>
      </c>
    </row>
    <row r="12100" spans="1:2" x14ac:dyDescent="0.25">
      <c r="A12100" s="277" t="s">
        <v>17437</v>
      </c>
      <c r="B12100" s="278">
        <v>66.69</v>
      </c>
    </row>
    <row r="12101" spans="1:2" x14ac:dyDescent="0.25">
      <c r="A12101" s="277" t="s">
        <v>8936</v>
      </c>
      <c r="B12101" s="278">
        <v>51.15</v>
      </c>
    </row>
    <row r="12102" spans="1:2" x14ac:dyDescent="0.25">
      <c r="A12102" s="277" t="s">
        <v>17438</v>
      </c>
      <c r="B12102" s="278">
        <v>49.9</v>
      </c>
    </row>
    <row r="12103" spans="1:2" x14ac:dyDescent="0.25">
      <c r="A12103" s="277" t="s">
        <v>8937</v>
      </c>
      <c r="B12103" s="278">
        <v>64.38</v>
      </c>
    </row>
    <row r="12104" spans="1:2" x14ac:dyDescent="0.25">
      <c r="A12104" s="277" t="s">
        <v>17439</v>
      </c>
      <c r="B12104" s="278">
        <v>62.89</v>
      </c>
    </row>
    <row r="12105" spans="1:2" x14ac:dyDescent="0.25">
      <c r="A12105" s="277" t="s">
        <v>8938</v>
      </c>
      <c r="B12105" s="278">
        <v>59.66</v>
      </c>
    </row>
    <row r="12106" spans="1:2" x14ac:dyDescent="0.25">
      <c r="A12106" s="277" t="s">
        <v>17440</v>
      </c>
      <c r="B12106" s="278">
        <v>58.41</v>
      </c>
    </row>
    <row r="12107" spans="1:2" x14ac:dyDescent="0.25">
      <c r="A12107" s="277" t="s">
        <v>8939</v>
      </c>
      <c r="B12107" s="278">
        <v>72.88</v>
      </c>
    </row>
    <row r="12108" spans="1:2" x14ac:dyDescent="0.25">
      <c r="A12108" s="277" t="s">
        <v>17441</v>
      </c>
      <c r="B12108" s="278">
        <v>71.400000000000006</v>
      </c>
    </row>
    <row r="12109" spans="1:2" x14ac:dyDescent="0.25">
      <c r="A12109" s="277" t="s">
        <v>8940</v>
      </c>
      <c r="B12109" s="278">
        <v>57.26</v>
      </c>
    </row>
    <row r="12110" spans="1:2" x14ac:dyDescent="0.25">
      <c r="A12110" s="277" t="s">
        <v>17442</v>
      </c>
      <c r="B12110" s="278">
        <v>56.01</v>
      </c>
    </row>
    <row r="12111" spans="1:2" x14ac:dyDescent="0.25">
      <c r="A12111" s="277" t="s">
        <v>8941</v>
      </c>
      <c r="B12111" s="278">
        <v>70.489999999999995</v>
      </c>
    </row>
    <row r="12112" spans="1:2" x14ac:dyDescent="0.25">
      <c r="A12112" s="277" t="s">
        <v>17443</v>
      </c>
      <c r="B12112" s="278">
        <v>69.010000000000005</v>
      </c>
    </row>
    <row r="12113" spans="1:2" x14ac:dyDescent="0.25">
      <c r="A12113" s="277" t="s">
        <v>8942</v>
      </c>
      <c r="B12113" s="278">
        <v>42.55</v>
      </c>
    </row>
    <row r="12114" spans="1:2" x14ac:dyDescent="0.25">
      <c r="A12114" s="277" t="s">
        <v>17444</v>
      </c>
      <c r="B12114" s="278">
        <v>38.28</v>
      </c>
    </row>
    <row r="12115" spans="1:2" x14ac:dyDescent="0.25">
      <c r="A12115" s="277" t="s">
        <v>8943</v>
      </c>
      <c r="B12115" s="278">
        <v>153.97</v>
      </c>
    </row>
    <row r="12116" spans="1:2" x14ac:dyDescent="0.25">
      <c r="A12116" s="277" t="s">
        <v>17445</v>
      </c>
      <c r="B12116" s="278">
        <v>145.59</v>
      </c>
    </row>
    <row r="12117" spans="1:2" x14ac:dyDescent="0.25">
      <c r="A12117" s="277" t="s">
        <v>8944</v>
      </c>
      <c r="B12117" s="278">
        <v>560.99</v>
      </c>
    </row>
    <row r="12118" spans="1:2" x14ac:dyDescent="0.25">
      <c r="A12118" s="277" t="s">
        <v>17446</v>
      </c>
      <c r="B12118" s="278">
        <v>552.6</v>
      </c>
    </row>
    <row r="12119" spans="1:2" x14ac:dyDescent="0.25">
      <c r="A12119" s="277" t="s">
        <v>3461</v>
      </c>
      <c r="B12119" s="278">
        <v>93.23</v>
      </c>
    </row>
    <row r="12120" spans="1:2" x14ac:dyDescent="0.25">
      <c r="A12120" s="277" t="s">
        <v>17447</v>
      </c>
      <c r="B12120" s="278">
        <v>89.18</v>
      </c>
    </row>
    <row r="12121" spans="1:2" x14ac:dyDescent="0.25">
      <c r="A12121" s="277" t="s">
        <v>3462</v>
      </c>
      <c r="B12121" s="278">
        <v>90.05</v>
      </c>
    </row>
    <row r="12122" spans="1:2" x14ac:dyDescent="0.25">
      <c r="A12122" s="277" t="s">
        <v>17448</v>
      </c>
      <c r="B12122" s="278">
        <v>82.45</v>
      </c>
    </row>
    <row r="12123" spans="1:2" x14ac:dyDescent="0.25">
      <c r="A12123" s="277" t="s">
        <v>3463</v>
      </c>
      <c r="B12123" s="278">
        <v>118.52</v>
      </c>
    </row>
    <row r="12124" spans="1:2" x14ac:dyDescent="0.25">
      <c r="A12124" s="277" t="s">
        <v>17449</v>
      </c>
      <c r="B12124" s="278">
        <v>107.11</v>
      </c>
    </row>
    <row r="12125" spans="1:2" x14ac:dyDescent="0.25">
      <c r="A12125" s="277" t="s">
        <v>3464</v>
      </c>
      <c r="B12125" s="278">
        <v>146.97999999999999</v>
      </c>
    </row>
    <row r="12126" spans="1:2" x14ac:dyDescent="0.25">
      <c r="A12126" s="277" t="s">
        <v>17450</v>
      </c>
      <c r="B12126" s="278">
        <v>131.78</v>
      </c>
    </row>
    <row r="12127" spans="1:2" x14ac:dyDescent="0.25">
      <c r="A12127" s="277" t="s">
        <v>8945</v>
      </c>
      <c r="B12127" s="278">
        <v>303</v>
      </c>
    </row>
    <row r="12128" spans="1:2" x14ac:dyDescent="0.25">
      <c r="A12128" s="277" t="s">
        <v>17451</v>
      </c>
      <c r="B12128" s="278">
        <v>285.64</v>
      </c>
    </row>
    <row r="12129" spans="1:2" x14ac:dyDescent="0.25">
      <c r="A12129" s="277" t="s">
        <v>8946</v>
      </c>
      <c r="B12129" s="278">
        <v>136.08000000000001</v>
      </c>
    </row>
    <row r="12130" spans="1:2" x14ac:dyDescent="0.25">
      <c r="A12130" s="277" t="s">
        <v>17452</v>
      </c>
      <c r="B12130" s="278">
        <v>135.29</v>
      </c>
    </row>
    <row r="12131" spans="1:2" x14ac:dyDescent="0.25">
      <c r="A12131" s="277" t="s">
        <v>8947</v>
      </c>
      <c r="B12131" s="278">
        <v>199.45</v>
      </c>
    </row>
    <row r="12132" spans="1:2" x14ac:dyDescent="0.25">
      <c r="A12132" s="277" t="s">
        <v>17453</v>
      </c>
      <c r="B12132" s="278">
        <v>198.66</v>
      </c>
    </row>
    <row r="12133" spans="1:2" x14ac:dyDescent="0.25">
      <c r="A12133" s="277" t="s">
        <v>8948</v>
      </c>
      <c r="B12133" s="278">
        <v>113.91</v>
      </c>
    </row>
    <row r="12134" spans="1:2" x14ac:dyDescent="0.25">
      <c r="A12134" s="277" t="s">
        <v>17454</v>
      </c>
      <c r="B12134" s="278">
        <v>113.12</v>
      </c>
    </row>
    <row r="12135" spans="1:2" x14ac:dyDescent="0.25">
      <c r="A12135" s="277" t="s">
        <v>8949</v>
      </c>
      <c r="B12135" s="278">
        <v>176.57</v>
      </c>
    </row>
    <row r="12136" spans="1:2" x14ac:dyDescent="0.25">
      <c r="A12136" s="277" t="s">
        <v>17455</v>
      </c>
      <c r="B12136" s="278">
        <v>171.63</v>
      </c>
    </row>
    <row r="12137" spans="1:2" x14ac:dyDescent="0.25">
      <c r="A12137" s="277" t="s">
        <v>3465</v>
      </c>
      <c r="B12137" s="278">
        <v>32.049999999999997</v>
      </c>
    </row>
    <row r="12138" spans="1:2" x14ac:dyDescent="0.25">
      <c r="A12138" s="277" t="s">
        <v>17456</v>
      </c>
      <c r="B12138" s="278">
        <v>28.22</v>
      </c>
    </row>
    <row r="12139" spans="1:2" x14ac:dyDescent="0.25">
      <c r="A12139" s="277" t="s">
        <v>3466</v>
      </c>
      <c r="B12139" s="278">
        <v>29.21</v>
      </c>
    </row>
    <row r="12140" spans="1:2" x14ac:dyDescent="0.25">
      <c r="A12140" s="277" t="s">
        <v>17457</v>
      </c>
      <c r="B12140" s="278">
        <v>25.76</v>
      </c>
    </row>
    <row r="12141" spans="1:2" x14ac:dyDescent="0.25">
      <c r="A12141" s="277" t="s">
        <v>3467</v>
      </c>
      <c r="B12141" s="278">
        <v>44.12</v>
      </c>
    </row>
    <row r="12142" spans="1:2" x14ac:dyDescent="0.25">
      <c r="A12142" s="277" t="s">
        <v>17458</v>
      </c>
      <c r="B12142" s="278">
        <v>39.25</v>
      </c>
    </row>
    <row r="12143" spans="1:2" x14ac:dyDescent="0.25">
      <c r="A12143" s="277" t="s">
        <v>3468</v>
      </c>
      <c r="B12143" s="278">
        <v>47.55</v>
      </c>
    </row>
    <row r="12144" spans="1:2" x14ac:dyDescent="0.25">
      <c r="A12144" s="277" t="s">
        <v>17459</v>
      </c>
      <c r="B12144" s="278">
        <v>42.31</v>
      </c>
    </row>
    <row r="12145" spans="1:2" x14ac:dyDescent="0.25">
      <c r="A12145" s="277" t="s">
        <v>3469</v>
      </c>
      <c r="B12145" s="278">
        <v>43.14</v>
      </c>
    </row>
    <row r="12146" spans="1:2" x14ac:dyDescent="0.25">
      <c r="A12146" s="277" t="s">
        <v>17460</v>
      </c>
      <c r="B12146" s="278">
        <v>37.83</v>
      </c>
    </row>
    <row r="12147" spans="1:2" x14ac:dyDescent="0.25">
      <c r="A12147" s="277" t="s">
        <v>3470</v>
      </c>
      <c r="B12147" s="278">
        <v>39.619999999999997</v>
      </c>
    </row>
    <row r="12148" spans="1:2" x14ac:dyDescent="0.25">
      <c r="A12148" s="277" t="s">
        <v>17461</v>
      </c>
      <c r="B12148" s="278">
        <v>34.79</v>
      </c>
    </row>
    <row r="12149" spans="1:2" x14ac:dyDescent="0.25">
      <c r="A12149" s="277" t="s">
        <v>3471</v>
      </c>
      <c r="B12149" s="278">
        <v>15.43</v>
      </c>
    </row>
    <row r="12150" spans="1:2" x14ac:dyDescent="0.25">
      <c r="A12150" s="277" t="s">
        <v>17462</v>
      </c>
      <c r="B12150" s="278">
        <v>13.46</v>
      </c>
    </row>
    <row r="12151" spans="1:2" x14ac:dyDescent="0.25">
      <c r="A12151" s="277" t="s">
        <v>3472</v>
      </c>
      <c r="B12151" s="278">
        <v>21.81</v>
      </c>
    </row>
    <row r="12152" spans="1:2" x14ac:dyDescent="0.25">
      <c r="A12152" s="277" t="s">
        <v>17463</v>
      </c>
      <c r="B12152" s="278">
        <v>19.440000000000001</v>
      </c>
    </row>
    <row r="12153" spans="1:2" x14ac:dyDescent="0.25">
      <c r="A12153" s="277" t="s">
        <v>3473</v>
      </c>
      <c r="B12153" s="278">
        <v>12.54</v>
      </c>
    </row>
    <row r="12154" spans="1:2" x14ac:dyDescent="0.25">
      <c r="A12154" s="277" t="s">
        <v>17464</v>
      </c>
      <c r="B12154" s="278">
        <v>10.91</v>
      </c>
    </row>
    <row r="12155" spans="1:2" x14ac:dyDescent="0.25">
      <c r="A12155" s="277" t="s">
        <v>3474</v>
      </c>
      <c r="B12155" s="278">
        <v>29.32</v>
      </c>
    </row>
    <row r="12156" spans="1:2" x14ac:dyDescent="0.25">
      <c r="A12156" s="277" t="s">
        <v>17465</v>
      </c>
      <c r="B12156" s="278">
        <v>25.97</v>
      </c>
    </row>
    <row r="12157" spans="1:2" x14ac:dyDescent="0.25">
      <c r="A12157" s="277" t="s">
        <v>3475</v>
      </c>
      <c r="B12157" s="278">
        <v>50.95</v>
      </c>
    </row>
    <row r="12158" spans="1:2" x14ac:dyDescent="0.25">
      <c r="A12158" s="277" t="s">
        <v>17466</v>
      </c>
      <c r="B12158" s="278">
        <v>45.28</v>
      </c>
    </row>
    <row r="12159" spans="1:2" x14ac:dyDescent="0.25">
      <c r="A12159" s="277" t="s">
        <v>3476</v>
      </c>
      <c r="B12159" s="278">
        <v>13.37</v>
      </c>
    </row>
    <row r="12160" spans="1:2" x14ac:dyDescent="0.25">
      <c r="A12160" s="277" t="s">
        <v>17467</v>
      </c>
      <c r="B12160" s="278">
        <v>11.63</v>
      </c>
    </row>
    <row r="12161" spans="1:2" x14ac:dyDescent="0.25">
      <c r="A12161" s="277" t="s">
        <v>3477</v>
      </c>
      <c r="B12161" s="278">
        <v>14.71</v>
      </c>
    </row>
    <row r="12162" spans="1:2" x14ac:dyDescent="0.25">
      <c r="A12162" s="277" t="s">
        <v>17468</v>
      </c>
      <c r="B12162" s="278">
        <v>12.86</v>
      </c>
    </row>
    <row r="12163" spans="1:2" x14ac:dyDescent="0.25">
      <c r="A12163" s="277" t="s">
        <v>8950</v>
      </c>
      <c r="B12163" s="278">
        <v>24.31</v>
      </c>
    </row>
    <row r="12164" spans="1:2" x14ac:dyDescent="0.25">
      <c r="A12164" s="277" t="s">
        <v>17469</v>
      </c>
      <c r="B12164" s="278">
        <v>21.35</v>
      </c>
    </row>
    <row r="12165" spans="1:2" x14ac:dyDescent="0.25">
      <c r="A12165" s="277" t="s">
        <v>3478</v>
      </c>
      <c r="B12165" s="278">
        <v>15.03</v>
      </c>
    </row>
    <row r="12166" spans="1:2" x14ac:dyDescent="0.25">
      <c r="A12166" s="277" t="s">
        <v>17470</v>
      </c>
      <c r="B12166" s="278">
        <v>13.3</v>
      </c>
    </row>
    <row r="12167" spans="1:2" x14ac:dyDescent="0.25">
      <c r="A12167" s="277" t="s">
        <v>3479</v>
      </c>
      <c r="B12167" s="278">
        <v>18.12</v>
      </c>
    </row>
    <row r="12168" spans="1:2" x14ac:dyDescent="0.25">
      <c r="A12168" s="277" t="s">
        <v>17471</v>
      </c>
      <c r="B12168" s="278">
        <v>16.11</v>
      </c>
    </row>
    <row r="12169" spans="1:2" x14ac:dyDescent="0.25">
      <c r="A12169" s="277" t="s">
        <v>3480</v>
      </c>
      <c r="B12169" s="278">
        <v>21.2</v>
      </c>
    </row>
    <row r="12170" spans="1:2" x14ac:dyDescent="0.25">
      <c r="A12170" s="277" t="s">
        <v>17472</v>
      </c>
      <c r="B12170" s="278">
        <v>18.920000000000002</v>
      </c>
    </row>
    <row r="12171" spans="1:2" x14ac:dyDescent="0.25">
      <c r="A12171" s="277" t="s">
        <v>3481</v>
      </c>
      <c r="B12171" s="278">
        <v>24.29</v>
      </c>
    </row>
    <row r="12172" spans="1:2" x14ac:dyDescent="0.25">
      <c r="A12172" s="277" t="s">
        <v>17473</v>
      </c>
      <c r="B12172" s="278">
        <v>21.73</v>
      </c>
    </row>
    <row r="12173" spans="1:2" x14ac:dyDescent="0.25">
      <c r="A12173" s="277" t="s">
        <v>3482</v>
      </c>
      <c r="B12173" s="278">
        <v>27.37</v>
      </c>
    </row>
    <row r="12174" spans="1:2" x14ac:dyDescent="0.25">
      <c r="A12174" s="277" t="s">
        <v>17474</v>
      </c>
      <c r="B12174" s="278">
        <v>24.55</v>
      </c>
    </row>
    <row r="12175" spans="1:2" x14ac:dyDescent="0.25">
      <c r="A12175" s="277" t="s">
        <v>3483</v>
      </c>
      <c r="B12175" s="278">
        <v>30.45</v>
      </c>
    </row>
    <row r="12176" spans="1:2" x14ac:dyDescent="0.25">
      <c r="A12176" s="277" t="s">
        <v>17475</v>
      </c>
      <c r="B12176" s="278">
        <v>27.36</v>
      </c>
    </row>
    <row r="12177" spans="1:2" x14ac:dyDescent="0.25">
      <c r="A12177" s="277" t="s">
        <v>3484</v>
      </c>
      <c r="B12177" s="278">
        <v>33.54</v>
      </c>
    </row>
    <row r="12178" spans="1:2" x14ac:dyDescent="0.25">
      <c r="A12178" s="277" t="s">
        <v>17476</v>
      </c>
      <c r="B12178" s="278">
        <v>30.17</v>
      </c>
    </row>
    <row r="12179" spans="1:2" x14ac:dyDescent="0.25">
      <c r="A12179" s="277" t="s">
        <v>3485</v>
      </c>
      <c r="B12179" s="278">
        <v>39.71</v>
      </c>
    </row>
    <row r="12180" spans="1:2" x14ac:dyDescent="0.25">
      <c r="A12180" s="277" t="s">
        <v>17477</v>
      </c>
      <c r="B12180" s="278">
        <v>35.79</v>
      </c>
    </row>
    <row r="12181" spans="1:2" x14ac:dyDescent="0.25">
      <c r="A12181" s="277" t="s">
        <v>3486</v>
      </c>
      <c r="B12181" s="278">
        <v>45.88</v>
      </c>
    </row>
    <row r="12182" spans="1:2" x14ac:dyDescent="0.25">
      <c r="A12182" s="277" t="s">
        <v>17478</v>
      </c>
      <c r="B12182" s="278">
        <v>41.41</v>
      </c>
    </row>
    <row r="12183" spans="1:2" x14ac:dyDescent="0.25">
      <c r="A12183" s="277" t="s">
        <v>8951</v>
      </c>
      <c r="B12183" s="278">
        <v>48.96</v>
      </c>
    </row>
    <row r="12184" spans="1:2" x14ac:dyDescent="0.25">
      <c r="A12184" s="277" t="s">
        <v>17479</v>
      </c>
      <c r="B12184" s="278">
        <v>44.22</v>
      </c>
    </row>
    <row r="12185" spans="1:2" x14ac:dyDescent="0.25">
      <c r="A12185" s="277" t="s">
        <v>8952</v>
      </c>
      <c r="B12185" s="278">
        <v>58.21</v>
      </c>
    </row>
    <row r="12186" spans="1:2" x14ac:dyDescent="0.25">
      <c r="A12186" s="277" t="s">
        <v>17480</v>
      </c>
      <c r="B12186" s="278">
        <v>52.66</v>
      </c>
    </row>
    <row r="12187" spans="1:2" x14ac:dyDescent="0.25">
      <c r="A12187" s="277" t="s">
        <v>3487</v>
      </c>
      <c r="B12187" s="278">
        <v>44.49</v>
      </c>
    </row>
    <row r="12188" spans="1:2" x14ac:dyDescent="0.25">
      <c r="A12188" s="277" t="s">
        <v>17481</v>
      </c>
      <c r="B12188" s="278">
        <v>39.22</v>
      </c>
    </row>
    <row r="12189" spans="1:2" x14ac:dyDescent="0.25">
      <c r="A12189" s="277" t="s">
        <v>3488</v>
      </c>
      <c r="B12189" s="278">
        <v>70.180000000000007</v>
      </c>
    </row>
    <row r="12190" spans="1:2" x14ac:dyDescent="0.25">
      <c r="A12190" s="277" t="s">
        <v>17482</v>
      </c>
      <c r="B12190" s="278">
        <v>64.34</v>
      </c>
    </row>
    <row r="12191" spans="1:2" x14ac:dyDescent="0.25">
      <c r="A12191" s="277" t="s">
        <v>8953</v>
      </c>
      <c r="B12191" s="278">
        <v>78.92</v>
      </c>
    </row>
    <row r="12192" spans="1:2" x14ac:dyDescent="0.25">
      <c r="A12192" s="277" t="s">
        <v>17483</v>
      </c>
      <c r="B12192" s="278">
        <v>72.400000000000006</v>
      </c>
    </row>
    <row r="12193" spans="1:2" x14ac:dyDescent="0.25">
      <c r="A12193" s="277" t="s">
        <v>8954</v>
      </c>
      <c r="B12193" s="278">
        <v>9.27</v>
      </c>
    </row>
    <row r="12194" spans="1:2" x14ac:dyDescent="0.25">
      <c r="A12194" s="277" t="s">
        <v>17484</v>
      </c>
      <c r="B12194" s="278">
        <v>8.23</v>
      </c>
    </row>
    <row r="12195" spans="1:2" x14ac:dyDescent="0.25">
      <c r="A12195" s="277" t="s">
        <v>3489</v>
      </c>
      <c r="B12195" s="278">
        <v>57.22</v>
      </c>
    </row>
    <row r="12196" spans="1:2" x14ac:dyDescent="0.25">
      <c r="A12196" s="277" t="s">
        <v>17485</v>
      </c>
      <c r="B12196" s="278">
        <v>50.99</v>
      </c>
    </row>
    <row r="12197" spans="1:2" x14ac:dyDescent="0.25">
      <c r="A12197" s="277" t="s">
        <v>8955</v>
      </c>
      <c r="B12197" s="278">
        <v>54.67</v>
      </c>
    </row>
    <row r="12198" spans="1:2" x14ac:dyDescent="0.25">
      <c r="A12198" s="277" t="s">
        <v>17486</v>
      </c>
      <c r="B12198" s="278">
        <v>48.88</v>
      </c>
    </row>
    <row r="12199" spans="1:2" x14ac:dyDescent="0.25">
      <c r="A12199" s="277" t="s">
        <v>8956</v>
      </c>
      <c r="B12199" s="278">
        <v>48.77</v>
      </c>
    </row>
    <row r="12200" spans="1:2" x14ac:dyDescent="0.25">
      <c r="A12200" s="277" t="s">
        <v>17487</v>
      </c>
      <c r="B12200" s="278">
        <v>43.34</v>
      </c>
    </row>
    <row r="12201" spans="1:2" x14ac:dyDescent="0.25">
      <c r="A12201" s="277" t="s">
        <v>8957</v>
      </c>
      <c r="B12201" s="278">
        <v>30.92</v>
      </c>
    </row>
    <row r="12202" spans="1:2" x14ac:dyDescent="0.25">
      <c r="A12202" s="277" t="s">
        <v>17488</v>
      </c>
      <c r="B12202" s="278">
        <v>27.64</v>
      </c>
    </row>
    <row r="12203" spans="1:2" x14ac:dyDescent="0.25">
      <c r="A12203" s="277" t="s">
        <v>3495</v>
      </c>
      <c r="B12203" s="278">
        <v>89.84</v>
      </c>
    </row>
    <row r="12204" spans="1:2" x14ac:dyDescent="0.25">
      <c r="A12204" s="277" t="s">
        <v>17489</v>
      </c>
      <c r="B12204" s="278">
        <v>80.06</v>
      </c>
    </row>
    <row r="12205" spans="1:2" x14ac:dyDescent="0.25">
      <c r="A12205" s="277" t="s">
        <v>8958</v>
      </c>
      <c r="B12205" s="278">
        <v>84.89</v>
      </c>
    </row>
    <row r="12206" spans="1:2" x14ac:dyDescent="0.25">
      <c r="A12206" s="277" t="s">
        <v>17490</v>
      </c>
      <c r="B12206" s="278">
        <v>75.040000000000006</v>
      </c>
    </row>
    <row r="12207" spans="1:2" x14ac:dyDescent="0.25">
      <c r="A12207" s="277" t="s">
        <v>8959</v>
      </c>
      <c r="B12207" s="278">
        <v>89.84</v>
      </c>
    </row>
    <row r="12208" spans="1:2" x14ac:dyDescent="0.25">
      <c r="A12208" s="277" t="s">
        <v>17491</v>
      </c>
      <c r="B12208" s="278">
        <v>80.06</v>
      </c>
    </row>
    <row r="12209" spans="1:2" x14ac:dyDescent="0.25">
      <c r="A12209" s="277" t="s">
        <v>8960</v>
      </c>
      <c r="B12209" s="278">
        <v>84.89</v>
      </c>
    </row>
    <row r="12210" spans="1:2" x14ac:dyDescent="0.25">
      <c r="A12210" s="277" t="s">
        <v>17492</v>
      </c>
      <c r="B12210" s="278">
        <v>75.040000000000006</v>
      </c>
    </row>
    <row r="12211" spans="1:2" x14ac:dyDescent="0.25">
      <c r="A12211" s="277" t="s">
        <v>8961</v>
      </c>
      <c r="B12211" s="278">
        <v>45.45</v>
      </c>
    </row>
    <row r="12212" spans="1:2" x14ac:dyDescent="0.25">
      <c r="A12212" s="277" t="s">
        <v>17493</v>
      </c>
      <c r="B12212" s="278">
        <v>39.67</v>
      </c>
    </row>
    <row r="12213" spans="1:2" x14ac:dyDescent="0.25">
      <c r="A12213" s="277" t="s">
        <v>3496</v>
      </c>
      <c r="B12213" s="278">
        <v>23.32</v>
      </c>
    </row>
    <row r="12214" spans="1:2" x14ac:dyDescent="0.25">
      <c r="A12214" s="277" t="s">
        <v>17494</v>
      </c>
      <c r="B12214" s="278">
        <v>20.43</v>
      </c>
    </row>
    <row r="12215" spans="1:2" x14ac:dyDescent="0.25">
      <c r="A12215" s="277" t="s">
        <v>3497</v>
      </c>
      <c r="B12215" s="278">
        <v>57.32</v>
      </c>
    </row>
    <row r="12216" spans="1:2" x14ac:dyDescent="0.25">
      <c r="A12216" s="277" t="s">
        <v>17495</v>
      </c>
      <c r="B12216" s="278">
        <v>50.08</v>
      </c>
    </row>
    <row r="12217" spans="1:2" x14ac:dyDescent="0.25">
      <c r="A12217" s="277" t="s">
        <v>3498</v>
      </c>
      <c r="B12217" s="278">
        <v>17.45</v>
      </c>
    </row>
    <row r="12218" spans="1:2" x14ac:dyDescent="0.25">
      <c r="A12218" s="277" t="s">
        <v>17496</v>
      </c>
      <c r="B12218" s="278">
        <v>15.41</v>
      </c>
    </row>
    <row r="12219" spans="1:2" x14ac:dyDescent="0.25">
      <c r="A12219" s="277" t="s">
        <v>3499</v>
      </c>
      <c r="B12219" s="278">
        <v>20.73</v>
      </c>
    </row>
    <row r="12220" spans="1:2" x14ac:dyDescent="0.25">
      <c r="A12220" s="277" t="s">
        <v>17497</v>
      </c>
      <c r="B12220" s="278">
        <v>18.309999999999999</v>
      </c>
    </row>
    <row r="12221" spans="1:2" x14ac:dyDescent="0.25">
      <c r="A12221" s="277" t="s">
        <v>3500</v>
      </c>
      <c r="B12221" s="278">
        <v>27.84</v>
      </c>
    </row>
    <row r="12222" spans="1:2" x14ac:dyDescent="0.25">
      <c r="A12222" s="277" t="s">
        <v>17498</v>
      </c>
      <c r="B12222" s="278">
        <v>24.72</v>
      </c>
    </row>
    <row r="12223" spans="1:2" x14ac:dyDescent="0.25">
      <c r="A12223" s="277" t="s">
        <v>3501</v>
      </c>
      <c r="B12223" s="278">
        <v>48.05</v>
      </c>
    </row>
    <row r="12224" spans="1:2" x14ac:dyDescent="0.25">
      <c r="A12224" s="277" t="s">
        <v>17499</v>
      </c>
      <c r="B12224" s="278">
        <v>42.27</v>
      </c>
    </row>
    <row r="12225" spans="1:2" x14ac:dyDescent="0.25">
      <c r="A12225" s="277" t="s">
        <v>3502</v>
      </c>
      <c r="B12225" s="278">
        <v>23.84</v>
      </c>
    </row>
    <row r="12226" spans="1:2" x14ac:dyDescent="0.25">
      <c r="A12226" s="277" t="s">
        <v>17500</v>
      </c>
      <c r="B12226" s="278">
        <v>21.37</v>
      </c>
    </row>
    <row r="12227" spans="1:2" x14ac:dyDescent="0.25">
      <c r="A12227" s="277" t="s">
        <v>3490</v>
      </c>
      <c r="B12227" s="278">
        <v>70.12</v>
      </c>
    </row>
    <row r="12228" spans="1:2" x14ac:dyDescent="0.25">
      <c r="A12228" s="277" t="s">
        <v>17501</v>
      </c>
      <c r="B12228" s="278">
        <v>64.36</v>
      </c>
    </row>
    <row r="12229" spans="1:2" x14ac:dyDescent="0.25">
      <c r="A12229" s="277" t="s">
        <v>8962</v>
      </c>
      <c r="B12229" s="278">
        <v>74.41</v>
      </c>
    </row>
    <row r="12230" spans="1:2" x14ac:dyDescent="0.25">
      <c r="A12230" s="277" t="s">
        <v>17502</v>
      </c>
      <c r="B12230" s="278">
        <v>68.709999999999994</v>
      </c>
    </row>
    <row r="12231" spans="1:2" x14ac:dyDescent="0.25">
      <c r="A12231" s="277" t="s">
        <v>3491</v>
      </c>
      <c r="B12231" s="278">
        <v>85.61</v>
      </c>
    </row>
    <row r="12232" spans="1:2" x14ac:dyDescent="0.25">
      <c r="A12232" s="277" t="s">
        <v>17503</v>
      </c>
      <c r="B12232" s="278">
        <v>78.87</v>
      </c>
    </row>
    <row r="12233" spans="1:2" x14ac:dyDescent="0.25">
      <c r="A12233" s="277" t="s">
        <v>8963</v>
      </c>
      <c r="B12233" s="278">
        <v>89.9</v>
      </c>
    </row>
    <row r="12234" spans="1:2" x14ac:dyDescent="0.25">
      <c r="A12234" s="277" t="s">
        <v>17504</v>
      </c>
      <c r="B12234" s="278">
        <v>83.22</v>
      </c>
    </row>
    <row r="12235" spans="1:2" x14ac:dyDescent="0.25">
      <c r="A12235" s="277" t="s">
        <v>3492</v>
      </c>
      <c r="B12235" s="278">
        <v>122.48</v>
      </c>
    </row>
    <row r="12236" spans="1:2" x14ac:dyDescent="0.25">
      <c r="A12236" s="277" t="s">
        <v>17505</v>
      </c>
      <c r="B12236" s="278">
        <v>116.73</v>
      </c>
    </row>
    <row r="12237" spans="1:2" x14ac:dyDescent="0.25">
      <c r="A12237" s="277" t="s">
        <v>8964</v>
      </c>
      <c r="B12237" s="278">
        <v>126.77</v>
      </c>
    </row>
    <row r="12238" spans="1:2" x14ac:dyDescent="0.25">
      <c r="A12238" s="277" t="s">
        <v>17506</v>
      </c>
      <c r="B12238" s="278">
        <v>121.08</v>
      </c>
    </row>
    <row r="12239" spans="1:2" x14ac:dyDescent="0.25">
      <c r="A12239" s="277" t="s">
        <v>8965</v>
      </c>
      <c r="B12239" s="278">
        <v>60.02</v>
      </c>
    </row>
    <row r="12240" spans="1:2" x14ac:dyDescent="0.25">
      <c r="A12240" s="277" t="s">
        <v>17507</v>
      </c>
      <c r="B12240" s="278">
        <v>55.01</v>
      </c>
    </row>
    <row r="12241" spans="1:2" x14ac:dyDescent="0.25">
      <c r="A12241" s="277" t="s">
        <v>8966</v>
      </c>
      <c r="B12241" s="278">
        <v>64.319999999999993</v>
      </c>
    </row>
    <row r="12242" spans="1:2" x14ac:dyDescent="0.25">
      <c r="A12242" s="277" t="s">
        <v>17508</v>
      </c>
      <c r="B12242" s="278">
        <v>59.36</v>
      </c>
    </row>
    <row r="12243" spans="1:2" x14ac:dyDescent="0.25">
      <c r="A12243" s="277" t="s">
        <v>8967</v>
      </c>
      <c r="B12243" s="278">
        <v>50.17</v>
      </c>
    </row>
    <row r="12244" spans="1:2" x14ac:dyDescent="0.25">
      <c r="A12244" s="277" t="s">
        <v>17509</v>
      </c>
      <c r="B12244" s="278">
        <v>45.99</v>
      </c>
    </row>
    <row r="12245" spans="1:2" x14ac:dyDescent="0.25">
      <c r="A12245" s="277" t="s">
        <v>8968</v>
      </c>
      <c r="B12245" s="278">
        <v>58.28</v>
      </c>
    </row>
    <row r="12246" spans="1:2" x14ac:dyDescent="0.25">
      <c r="A12246" s="277" t="s">
        <v>17510</v>
      </c>
      <c r="B12246" s="278">
        <v>53.54</v>
      </c>
    </row>
    <row r="12247" spans="1:2" x14ac:dyDescent="0.25">
      <c r="A12247" s="277" t="s">
        <v>8969</v>
      </c>
      <c r="B12247" s="278">
        <v>30.06</v>
      </c>
    </row>
    <row r="12248" spans="1:2" x14ac:dyDescent="0.25">
      <c r="A12248" s="277" t="s">
        <v>17511</v>
      </c>
      <c r="B12248" s="278">
        <v>26.82</v>
      </c>
    </row>
    <row r="12249" spans="1:2" x14ac:dyDescent="0.25">
      <c r="A12249" s="277" t="s">
        <v>8970</v>
      </c>
      <c r="B12249" s="278">
        <v>29.81</v>
      </c>
    </row>
    <row r="12250" spans="1:2" x14ac:dyDescent="0.25">
      <c r="A12250" s="277" t="s">
        <v>17512</v>
      </c>
      <c r="B12250" s="278">
        <v>26.71</v>
      </c>
    </row>
    <row r="12251" spans="1:2" x14ac:dyDescent="0.25">
      <c r="A12251" s="277" t="s">
        <v>8971</v>
      </c>
      <c r="B12251" s="278">
        <v>33.950000000000003</v>
      </c>
    </row>
    <row r="12252" spans="1:2" x14ac:dyDescent="0.25">
      <c r="A12252" s="277" t="s">
        <v>17513</v>
      </c>
      <c r="B12252" s="278">
        <v>30.56</v>
      </c>
    </row>
    <row r="12253" spans="1:2" x14ac:dyDescent="0.25">
      <c r="A12253" s="277" t="s">
        <v>8972</v>
      </c>
      <c r="B12253" s="278">
        <v>33.79</v>
      </c>
    </row>
    <row r="12254" spans="1:2" x14ac:dyDescent="0.25">
      <c r="A12254" s="277" t="s">
        <v>17514</v>
      </c>
      <c r="B12254" s="278">
        <v>30.56</v>
      </c>
    </row>
    <row r="12255" spans="1:2" x14ac:dyDescent="0.25">
      <c r="A12255" s="277" t="s">
        <v>3493</v>
      </c>
      <c r="B12255" s="278">
        <v>53.51</v>
      </c>
    </row>
    <row r="12256" spans="1:2" x14ac:dyDescent="0.25">
      <c r="A12256" s="277" t="s">
        <v>17515</v>
      </c>
      <c r="B12256" s="278">
        <v>47.78</v>
      </c>
    </row>
    <row r="12257" spans="1:2" x14ac:dyDescent="0.25">
      <c r="A12257" s="277" t="s">
        <v>8973</v>
      </c>
      <c r="B12257" s="278">
        <v>105.78</v>
      </c>
    </row>
    <row r="12258" spans="1:2" x14ac:dyDescent="0.25">
      <c r="A12258" s="277" t="s">
        <v>17516</v>
      </c>
      <c r="B12258" s="278">
        <v>100.35</v>
      </c>
    </row>
    <row r="12259" spans="1:2" x14ac:dyDescent="0.25">
      <c r="A12259" s="277" t="s">
        <v>8974</v>
      </c>
      <c r="B12259" s="278">
        <v>114.22</v>
      </c>
    </row>
    <row r="12260" spans="1:2" x14ac:dyDescent="0.25">
      <c r="A12260" s="277" t="s">
        <v>17517</v>
      </c>
      <c r="B12260" s="278">
        <v>107.99</v>
      </c>
    </row>
    <row r="12261" spans="1:2" x14ac:dyDescent="0.25">
      <c r="A12261" s="277" t="s">
        <v>8975</v>
      </c>
      <c r="B12261" s="278">
        <v>97.74</v>
      </c>
    </row>
    <row r="12262" spans="1:2" x14ac:dyDescent="0.25">
      <c r="A12262" s="277" t="s">
        <v>17518</v>
      </c>
      <c r="B12262" s="278">
        <v>92.32</v>
      </c>
    </row>
    <row r="12263" spans="1:2" x14ac:dyDescent="0.25">
      <c r="A12263" s="277" t="s">
        <v>8976</v>
      </c>
      <c r="B12263" s="278">
        <v>32.06</v>
      </c>
    </row>
    <row r="12264" spans="1:2" x14ac:dyDescent="0.25">
      <c r="A12264" s="277" t="s">
        <v>17519</v>
      </c>
      <c r="B12264" s="278">
        <v>28.82</v>
      </c>
    </row>
    <row r="12265" spans="1:2" x14ac:dyDescent="0.25">
      <c r="A12265" s="277" t="s">
        <v>8977</v>
      </c>
      <c r="B12265" s="278">
        <v>31.72</v>
      </c>
    </row>
    <row r="12266" spans="1:2" x14ac:dyDescent="0.25">
      <c r="A12266" s="277" t="s">
        <v>17520</v>
      </c>
      <c r="B12266" s="278">
        <v>28.63</v>
      </c>
    </row>
    <row r="12267" spans="1:2" x14ac:dyDescent="0.25">
      <c r="A12267" s="277" t="s">
        <v>8978</v>
      </c>
      <c r="B12267" s="278">
        <v>95.36</v>
      </c>
    </row>
    <row r="12268" spans="1:2" x14ac:dyDescent="0.25">
      <c r="A12268" s="277" t="s">
        <v>17521</v>
      </c>
      <c r="B12268" s="278">
        <v>89.13</v>
      </c>
    </row>
    <row r="12269" spans="1:2" x14ac:dyDescent="0.25">
      <c r="A12269" s="277" t="s">
        <v>8979</v>
      </c>
      <c r="B12269" s="278">
        <v>86.92</v>
      </c>
    </row>
    <row r="12270" spans="1:2" x14ac:dyDescent="0.25">
      <c r="A12270" s="277" t="s">
        <v>17522</v>
      </c>
      <c r="B12270" s="278">
        <v>81.489999999999995</v>
      </c>
    </row>
    <row r="12271" spans="1:2" x14ac:dyDescent="0.25">
      <c r="A12271" s="277" t="s">
        <v>8980</v>
      </c>
      <c r="B12271" s="278">
        <v>78.88</v>
      </c>
    </row>
    <row r="12272" spans="1:2" x14ac:dyDescent="0.25">
      <c r="A12272" s="277" t="s">
        <v>17523</v>
      </c>
      <c r="B12272" s="278">
        <v>73.459999999999994</v>
      </c>
    </row>
    <row r="12273" spans="1:2" x14ac:dyDescent="0.25">
      <c r="A12273" s="277" t="s">
        <v>8981</v>
      </c>
      <c r="B12273" s="278">
        <v>123.37</v>
      </c>
    </row>
    <row r="12274" spans="1:2" x14ac:dyDescent="0.25">
      <c r="A12274" s="277" t="s">
        <v>17524</v>
      </c>
      <c r="B12274" s="278">
        <v>117.14</v>
      </c>
    </row>
    <row r="12275" spans="1:2" x14ac:dyDescent="0.25">
      <c r="A12275" s="277" t="s">
        <v>8982</v>
      </c>
      <c r="B12275" s="278">
        <v>106.89</v>
      </c>
    </row>
    <row r="12276" spans="1:2" x14ac:dyDescent="0.25">
      <c r="A12276" s="277" t="s">
        <v>17525</v>
      </c>
      <c r="B12276" s="278">
        <v>101.46</v>
      </c>
    </row>
    <row r="12277" spans="1:2" x14ac:dyDescent="0.25">
      <c r="A12277" s="277" t="s">
        <v>8983</v>
      </c>
      <c r="B12277" s="278">
        <v>123.37</v>
      </c>
    </row>
    <row r="12278" spans="1:2" x14ac:dyDescent="0.25">
      <c r="A12278" s="277" t="s">
        <v>17526</v>
      </c>
      <c r="B12278" s="278">
        <v>117.14</v>
      </c>
    </row>
    <row r="12279" spans="1:2" x14ac:dyDescent="0.25">
      <c r="A12279" s="277" t="s">
        <v>8984</v>
      </c>
      <c r="B12279" s="278">
        <v>106.89</v>
      </c>
    </row>
    <row r="12280" spans="1:2" x14ac:dyDescent="0.25">
      <c r="A12280" s="277" t="s">
        <v>17527</v>
      </c>
      <c r="B12280" s="278">
        <v>101.46</v>
      </c>
    </row>
    <row r="12281" spans="1:2" x14ac:dyDescent="0.25">
      <c r="A12281" s="277" t="s">
        <v>3494</v>
      </c>
      <c r="B12281" s="278">
        <v>129.13</v>
      </c>
    </row>
    <row r="12282" spans="1:2" x14ac:dyDescent="0.25">
      <c r="A12282" s="277" t="s">
        <v>17528</v>
      </c>
      <c r="B12282" s="278">
        <v>118.7</v>
      </c>
    </row>
    <row r="12283" spans="1:2" x14ac:dyDescent="0.25">
      <c r="A12283" s="277" t="s">
        <v>3503</v>
      </c>
      <c r="B12283" s="278">
        <v>243.11</v>
      </c>
    </row>
    <row r="12284" spans="1:2" x14ac:dyDescent="0.25">
      <c r="A12284" s="277" t="s">
        <v>17529</v>
      </c>
      <c r="B12284" s="278">
        <v>233.36</v>
      </c>
    </row>
    <row r="12285" spans="1:2" x14ac:dyDescent="0.25">
      <c r="A12285" s="277" t="s">
        <v>3504</v>
      </c>
      <c r="B12285" s="278">
        <v>308.20999999999998</v>
      </c>
    </row>
    <row r="12286" spans="1:2" x14ac:dyDescent="0.25">
      <c r="A12286" s="277" t="s">
        <v>17530</v>
      </c>
      <c r="B12286" s="278">
        <v>298.45999999999998</v>
      </c>
    </row>
    <row r="12287" spans="1:2" x14ac:dyDescent="0.25">
      <c r="A12287" s="277" t="s">
        <v>8985</v>
      </c>
      <c r="B12287" s="278">
        <v>226.34</v>
      </c>
    </row>
    <row r="12288" spans="1:2" x14ac:dyDescent="0.25">
      <c r="A12288" s="277" t="s">
        <v>17531</v>
      </c>
      <c r="B12288" s="278">
        <v>216.87</v>
      </c>
    </row>
    <row r="12289" spans="1:2" x14ac:dyDescent="0.25">
      <c r="A12289" s="277" t="s">
        <v>8986</v>
      </c>
      <c r="B12289" s="278">
        <v>291.44</v>
      </c>
    </row>
    <row r="12290" spans="1:2" x14ac:dyDescent="0.25">
      <c r="A12290" s="277" t="s">
        <v>17532</v>
      </c>
      <c r="B12290" s="278">
        <v>281.97000000000003</v>
      </c>
    </row>
    <row r="12291" spans="1:2" x14ac:dyDescent="0.25">
      <c r="A12291" s="277" t="s">
        <v>3505</v>
      </c>
      <c r="B12291" s="278">
        <v>39.96</v>
      </c>
    </row>
    <row r="12292" spans="1:2" x14ac:dyDescent="0.25">
      <c r="A12292" s="277" t="s">
        <v>17533</v>
      </c>
      <c r="B12292" s="278">
        <v>37.06</v>
      </c>
    </row>
    <row r="12293" spans="1:2" x14ac:dyDescent="0.25">
      <c r="A12293" s="277" t="s">
        <v>8987</v>
      </c>
      <c r="B12293" s="278">
        <v>37.35</v>
      </c>
    </row>
    <row r="12294" spans="1:2" x14ac:dyDescent="0.25">
      <c r="A12294" s="277" t="s">
        <v>17534</v>
      </c>
      <c r="B12294" s="278">
        <v>34.53</v>
      </c>
    </row>
    <row r="12295" spans="1:2" x14ac:dyDescent="0.25">
      <c r="A12295" s="277" t="s">
        <v>3506</v>
      </c>
      <c r="B12295" s="278">
        <v>47</v>
      </c>
    </row>
    <row r="12296" spans="1:2" x14ac:dyDescent="0.25">
      <c r="A12296" s="277" t="s">
        <v>17535</v>
      </c>
      <c r="B12296" s="278">
        <v>44.96</v>
      </c>
    </row>
    <row r="12297" spans="1:2" x14ac:dyDescent="0.25">
      <c r="A12297" s="277" t="s">
        <v>8988</v>
      </c>
      <c r="B12297" s="278">
        <v>44.33</v>
      </c>
    </row>
    <row r="12298" spans="1:2" x14ac:dyDescent="0.25">
      <c r="A12298" s="277" t="s">
        <v>17536</v>
      </c>
      <c r="B12298" s="278">
        <v>42.33</v>
      </c>
    </row>
    <row r="12299" spans="1:2" x14ac:dyDescent="0.25">
      <c r="A12299" s="277" t="s">
        <v>3507</v>
      </c>
      <c r="B12299" s="278">
        <v>51.53</v>
      </c>
    </row>
    <row r="12300" spans="1:2" x14ac:dyDescent="0.25">
      <c r="A12300" s="277" t="s">
        <v>17537</v>
      </c>
      <c r="B12300" s="278">
        <v>49.49</v>
      </c>
    </row>
    <row r="12301" spans="1:2" x14ac:dyDescent="0.25">
      <c r="A12301" s="277" t="s">
        <v>8989</v>
      </c>
      <c r="B12301" s="278">
        <v>48.53</v>
      </c>
    </row>
    <row r="12302" spans="1:2" x14ac:dyDescent="0.25">
      <c r="A12302" s="277" t="s">
        <v>17538</v>
      </c>
      <c r="B12302" s="278">
        <v>46.53</v>
      </c>
    </row>
    <row r="12303" spans="1:2" x14ac:dyDescent="0.25">
      <c r="A12303" s="277" t="s">
        <v>3508</v>
      </c>
      <c r="B12303" s="278">
        <v>74.14</v>
      </c>
    </row>
    <row r="12304" spans="1:2" x14ac:dyDescent="0.25">
      <c r="A12304" s="277" t="s">
        <v>17539</v>
      </c>
      <c r="B12304" s="278">
        <v>72.06</v>
      </c>
    </row>
    <row r="12305" spans="1:2" x14ac:dyDescent="0.25">
      <c r="A12305" s="277" t="s">
        <v>8990</v>
      </c>
      <c r="B12305" s="278">
        <v>69.53</v>
      </c>
    </row>
    <row r="12306" spans="1:2" x14ac:dyDescent="0.25">
      <c r="A12306" s="277" t="s">
        <v>17540</v>
      </c>
      <c r="B12306" s="278">
        <v>67.53</v>
      </c>
    </row>
    <row r="12307" spans="1:2" x14ac:dyDescent="0.25">
      <c r="A12307" s="277" t="s">
        <v>8991</v>
      </c>
      <c r="B12307" s="278">
        <v>120.76</v>
      </c>
    </row>
    <row r="12308" spans="1:2" x14ac:dyDescent="0.25">
      <c r="A12308" s="277" t="s">
        <v>17541</v>
      </c>
      <c r="B12308" s="278">
        <v>118.61</v>
      </c>
    </row>
    <row r="12309" spans="1:2" x14ac:dyDescent="0.25">
      <c r="A12309" s="277" t="s">
        <v>8992</v>
      </c>
      <c r="B12309" s="278">
        <v>111.53</v>
      </c>
    </row>
    <row r="12310" spans="1:2" x14ac:dyDescent="0.25">
      <c r="A12310" s="277" t="s">
        <v>17542</v>
      </c>
      <c r="B12310" s="278">
        <v>109.53</v>
      </c>
    </row>
    <row r="12311" spans="1:2" x14ac:dyDescent="0.25">
      <c r="A12311" s="277" t="s">
        <v>3509</v>
      </c>
      <c r="B12311" s="278">
        <v>45.52</v>
      </c>
    </row>
    <row r="12312" spans="1:2" x14ac:dyDescent="0.25">
      <c r="A12312" s="277" t="s">
        <v>17543</v>
      </c>
      <c r="B12312" s="278">
        <v>43.39</v>
      </c>
    </row>
    <row r="12313" spans="1:2" x14ac:dyDescent="0.25">
      <c r="A12313" s="277" t="s">
        <v>8993</v>
      </c>
      <c r="B12313" s="278">
        <v>41.57</v>
      </c>
    </row>
    <row r="12314" spans="1:2" x14ac:dyDescent="0.25">
      <c r="A12314" s="277" t="s">
        <v>17544</v>
      </c>
      <c r="B12314" s="278">
        <v>39.57</v>
      </c>
    </row>
    <row r="12315" spans="1:2" x14ac:dyDescent="0.25">
      <c r="A12315" s="277" t="s">
        <v>3510</v>
      </c>
      <c r="B12315" s="278">
        <v>97.84</v>
      </c>
    </row>
    <row r="12316" spans="1:2" x14ac:dyDescent="0.25">
      <c r="A12316" s="277" t="s">
        <v>17545</v>
      </c>
      <c r="B12316" s="278">
        <v>93.76</v>
      </c>
    </row>
    <row r="12317" spans="1:2" x14ac:dyDescent="0.25">
      <c r="A12317" s="277" t="s">
        <v>8994</v>
      </c>
      <c r="B12317" s="278">
        <v>92.86</v>
      </c>
    </row>
    <row r="12318" spans="1:2" x14ac:dyDescent="0.25">
      <c r="A12318" s="277" t="s">
        <v>17546</v>
      </c>
      <c r="B12318" s="278">
        <v>88.87</v>
      </c>
    </row>
    <row r="12319" spans="1:2" x14ac:dyDescent="0.25">
      <c r="A12319" s="277" t="s">
        <v>3511</v>
      </c>
      <c r="B12319" s="278">
        <v>100.82</v>
      </c>
    </row>
    <row r="12320" spans="1:2" x14ac:dyDescent="0.25">
      <c r="A12320" s="277" t="s">
        <v>17547</v>
      </c>
      <c r="B12320" s="278">
        <v>96.73</v>
      </c>
    </row>
    <row r="12321" spans="1:2" x14ac:dyDescent="0.25">
      <c r="A12321" s="277" t="s">
        <v>8995</v>
      </c>
      <c r="B12321" s="278">
        <v>94.96</v>
      </c>
    </row>
    <row r="12322" spans="1:2" x14ac:dyDescent="0.25">
      <c r="A12322" s="277" t="s">
        <v>17548</v>
      </c>
      <c r="B12322" s="278">
        <v>90.97</v>
      </c>
    </row>
    <row r="12323" spans="1:2" x14ac:dyDescent="0.25">
      <c r="A12323" s="277" t="s">
        <v>8996</v>
      </c>
      <c r="B12323" s="278">
        <v>240.88</v>
      </c>
    </row>
    <row r="12324" spans="1:2" x14ac:dyDescent="0.25">
      <c r="A12324" s="277" t="s">
        <v>17549</v>
      </c>
      <c r="B12324" s="278">
        <v>231.14</v>
      </c>
    </row>
    <row r="12325" spans="1:2" x14ac:dyDescent="0.25">
      <c r="A12325" s="277" t="s">
        <v>8997</v>
      </c>
      <c r="B12325" s="278">
        <v>228.44</v>
      </c>
    </row>
    <row r="12326" spans="1:2" x14ac:dyDescent="0.25">
      <c r="A12326" s="277" t="s">
        <v>17550</v>
      </c>
      <c r="B12326" s="278">
        <v>218.97</v>
      </c>
    </row>
    <row r="12327" spans="1:2" x14ac:dyDescent="0.25">
      <c r="A12327" s="277" t="s">
        <v>8998</v>
      </c>
      <c r="B12327" s="278">
        <v>333.29</v>
      </c>
    </row>
    <row r="12328" spans="1:2" x14ac:dyDescent="0.25">
      <c r="A12328" s="277" t="s">
        <v>17551</v>
      </c>
      <c r="B12328" s="278">
        <v>326.18</v>
      </c>
    </row>
    <row r="12329" spans="1:2" x14ac:dyDescent="0.25">
      <c r="A12329" s="277" t="s">
        <v>8999</v>
      </c>
      <c r="B12329" s="278">
        <v>41.01</v>
      </c>
    </row>
    <row r="12330" spans="1:2" x14ac:dyDescent="0.25">
      <c r="A12330" s="277" t="s">
        <v>17552</v>
      </c>
      <c r="B12330" s="278">
        <v>38.14</v>
      </c>
    </row>
    <row r="12331" spans="1:2" x14ac:dyDescent="0.25">
      <c r="A12331" s="277" t="s">
        <v>9000</v>
      </c>
      <c r="B12331" s="278">
        <v>39.619999999999997</v>
      </c>
    </row>
    <row r="12332" spans="1:2" x14ac:dyDescent="0.25">
      <c r="A12332" s="277" t="s">
        <v>17553</v>
      </c>
      <c r="B12332" s="278">
        <v>36.81</v>
      </c>
    </row>
    <row r="12333" spans="1:2" x14ac:dyDescent="0.25">
      <c r="A12333" s="277" t="s">
        <v>9001</v>
      </c>
      <c r="B12333" s="278">
        <v>71.290000000000006</v>
      </c>
    </row>
    <row r="12334" spans="1:2" x14ac:dyDescent="0.25">
      <c r="A12334" s="277" t="s">
        <v>17554</v>
      </c>
      <c r="B12334" s="278">
        <v>67.3</v>
      </c>
    </row>
    <row r="12335" spans="1:2" x14ac:dyDescent="0.25">
      <c r="A12335" s="277" t="s">
        <v>9002</v>
      </c>
      <c r="B12335" s="278">
        <v>66.86</v>
      </c>
    </row>
    <row r="12336" spans="1:2" x14ac:dyDescent="0.25">
      <c r="A12336" s="277" t="s">
        <v>17555</v>
      </c>
      <c r="B12336" s="278">
        <v>62.97</v>
      </c>
    </row>
    <row r="12337" spans="1:2" x14ac:dyDescent="0.25">
      <c r="A12337" s="277" t="s">
        <v>9003</v>
      </c>
      <c r="B12337" s="278">
        <v>37.56</v>
      </c>
    </row>
    <row r="12338" spans="1:2" x14ac:dyDescent="0.25">
      <c r="A12338" s="277" t="s">
        <v>17556</v>
      </c>
      <c r="B12338" s="278">
        <v>35.409999999999997</v>
      </c>
    </row>
    <row r="12339" spans="1:2" x14ac:dyDescent="0.25">
      <c r="A12339" s="277" t="s">
        <v>9004</v>
      </c>
      <c r="B12339" s="278">
        <v>33.4</v>
      </c>
    </row>
    <row r="12340" spans="1:2" x14ac:dyDescent="0.25">
      <c r="A12340" s="277" t="s">
        <v>17557</v>
      </c>
      <c r="B12340" s="278">
        <v>31.4</v>
      </c>
    </row>
    <row r="12341" spans="1:2" x14ac:dyDescent="0.25">
      <c r="A12341" s="277" t="s">
        <v>9005</v>
      </c>
      <c r="B12341" s="278">
        <v>40.96</v>
      </c>
    </row>
    <row r="12342" spans="1:2" x14ac:dyDescent="0.25">
      <c r="A12342" s="277" t="s">
        <v>17558</v>
      </c>
      <c r="B12342" s="278">
        <v>38.49</v>
      </c>
    </row>
    <row r="12343" spans="1:2" x14ac:dyDescent="0.25">
      <c r="A12343" s="277" t="s">
        <v>9006</v>
      </c>
      <c r="B12343" s="278">
        <v>37.92</v>
      </c>
    </row>
    <row r="12344" spans="1:2" x14ac:dyDescent="0.25">
      <c r="A12344" s="277" t="s">
        <v>17559</v>
      </c>
      <c r="B12344" s="278">
        <v>35.590000000000003</v>
      </c>
    </row>
    <row r="12345" spans="1:2" x14ac:dyDescent="0.25">
      <c r="A12345" s="277" t="s">
        <v>9007</v>
      </c>
      <c r="B12345" s="278">
        <v>65.400000000000006</v>
      </c>
    </row>
    <row r="12346" spans="1:2" x14ac:dyDescent="0.25">
      <c r="A12346" s="277" t="s">
        <v>17560</v>
      </c>
      <c r="B12346" s="278">
        <v>63.17</v>
      </c>
    </row>
    <row r="12347" spans="1:2" x14ac:dyDescent="0.25">
      <c r="A12347" s="277" t="s">
        <v>9008</v>
      </c>
      <c r="B12347" s="278">
        <v>62.26</v>
      </c>
    </row>
    <row r="12348" spans="1:2" x14ac:dyDescent="0.25">
      <c r="A12348" s="277" t="s">
        <v>17561</v>
      </c>
      <c r="B12348" s="278">
        <v>59.93</v>
      </c>
    </row>
    <row r="12349" spans="1:2" x14ac:dyDescent="0.25">
      <c r="A12349" s="277" t="s">
        <v>9009</v>
      </c>
      <c r="B12349" s="278">
        <v>40.64</v>
      </c>
    </row>
    <row r="12350" spans="1:2" x14ac:dyDescent="0.25">
      <c r="A12350" s="277" t="s">
        <v>17562</v>
      </c>
      <c r="B12350" s="278">
        <v>38.61</v>
      </c>
    </row>
    <row r="12351" spans="1:2" x14ac:dyDescent="0.25">
      <c r="A12351" s="277" t="s">
        <v>9010</v>
      </c>
      <c r="B12351" s="278">
        <v>38.35</v>
      </c>
    </row>
    <row r="12352" spans="1:2" x14ac:dyDescent="0.25">
      <c r="A12352" s="277" t="s">
        <v>17563</v>
      </c>
      <c r="B12352" s="278">
        <v>36.36</v>
      </c>
    </row>
    <row r="12353" spans="1:2" x14ac:dyDescent="0.25">
      <c r="A12353" s="277" t="s">
        <v>9011</v>
      </c>
      <c r="B12353" s="278">
        <v>49.74</v>
      </c>
    </row>
    <row r="12354" spans="1:2" x14ac:dyDescent="0.25">
      <c r="A12354" s="277" t="s">
        <v>17564</v>
      </c>
      <c r="B12354" s="278">
        <v>47.7</v>
      </c>
    </row>
    <row r="12355" spans="1:2" x14ac:dyDescent="0.25">
      <c r="A12355" s="277" t="s">
        <v>9012</v>
      </c>
      <c r="B12355" s="278">
        <v>47.09</v>
      </c>
    </row>
    <row r="12356" spans="1:2" x14ac:dyDescent="0.25">
      <c r="A12356" s="277" t="s">
        <v>17565</v>
      </c>
      <c r="B12356" s="278">
        <v>45.1</v>
      </c>
    </row>
    <row r="12357" spans="1:2" x14ac:dyDescent="0.25">
      <c r="A12357" s="277" t="s">
        <v>9013</v>
      </c>
      <c r="B12357" s="278">
        <v>61.05</v>
      </c>
    </row>
    <row r="12358" spans="1:2" x14ac:dyDescent="0.25">
      <c r="A12358" s="277" t="s">
        <v>17566</v>
      </c>
      <c r="B12358" s="278">
        <v>58.99</v>
      </c>
    </row>
    <row r="12359" spans="1:2" x14ac:dyDescent="0.25">
      <c r="A12359" s="277" t="s">
        <v>9014</v>
      </c>
      <c r="B12359" s="278">
        <v>56.66</v>
      </c>
    </row>
    <row r="12360" spans="1:2" x14ac:dyDescent="0.25">
      <c r="A12360" s="277" t="s">
        <v>17567</v>
      </c>
      <c r="B12360" s="278">
        <v>54.66</v>
      </c>
    </row>
    <row r="12361" spans="1:2" x14ac:dyDescent="0.25">
      <c r="A12361" s="277" t="s">
        <v>3512</v>
      </c>
      <c r="B12361" s="278">
        <v>403.56</v>
      </c>
    </row>
    <row r="12362" spans="1:2" x14ac:dyDescent="0.25">
      <c r="A12362" s="277" t="s">
        <v>17568</v>
      </c>
      <c r="B12362" s="278">
        <v>393.81</v>
      </c>
    </row>
    <row r="12363" spans="1:2" x14ac:dyDescent="0.25">
      <c r="A12363" s="277" t="s">
        <v>9015</v>
      </c>
      <c r="B12363" s="278">
        <v>385.94</v>
      </c>
    </row>
    <row r="12364" spans="1:2" x14ac:dyDescent="0.25">
      <c r="A12364" s="277" t="s">
        <v>17569</v>
      </c>
      <c r="B12364" s="278">
        <v>376.47</v>
      </c>
    </row>
    <row r="12365" spans="1:2" x14ac:dyDescent="0.25">
      <c r="A12365" s="277" t="s">
        <v>3513</v>
      </c>
      <c r="B12365" s="278">
        <v>529.55999999999995</v>
      </c>
    </row>
    <row r="12366" spans="1:2" x14ac:dyDescent="0.25">
      <c r="A12366" s="277" t="s">
        <v>17570</v>
      </c>
      <c r="B12366" s="278">
        <v>519.80999999999995</v>
      </c>
    </row>
    <row r="12367" spans="1:2" x14ac:dyDescent="0.25">
      <c r="A12367" s="277" t="s">
        <v>9016</v>
      </c>
      <c r="B12367" s="278">
        <v>511.94</v>
      </c>
    </row>
    <row r="12368" spans="1:2" x14ac:dyDescent="0.25">
      <c r="A12368" s="277" t="s">
        <v>17571</v>
      </c>
      <c r="B12368" s="278">
        <v>502.47</v>
      </c>
    </row>
    <row r="12369" spans="1:2" x14ac:dyDescent="0.25">
      <c r="A12369" s="277" t="s">
        <v>3514</v>
      </c>
      <c r="B12369" s="278">
        <v>56.32</v>
      </c>
    </row>
    <row r="12370" spans="1:2" x14ac:dyDescent="0.25">
      <c r="A12370" s="277" t="s">
        <v>17572</v>
      </c>
      <c r="B12370" s="278">
        <v>53.43</v>
      </c>
    </row>
    <row r="12371" spans="1:2" x14ac:dyDescent="0.25">
      <c r="A12371" s="277" t="s">
        <v>9017</v>
      </c>
      <c r="B12371" s="278">
        <v>54.07</v>
      </c>
    </row>
    <row r="12372" spans="1:2" x14ac:dyDescent="0.25">
      <c r="A12372" s="277" t="s">
        <v>17573</v>
      </c>
      <c r="B12372" s="278">
        <v>51.25</v>
      </c>
    </row>
    <row r="12373" spans="1:2" x14ac:dyDescent="0.25">
      <c r="A12373" s="277" t="s">
        <v>3515</v>
      </c>
      <c r="B12373" s="278">
        <v>76.25</v>
      </c>
    </row>
    <row r="12374" spans="1:2" x14ac:dyDescent="0.25">
      <c r="A12374" s="277" t="s">
        <v>17574</v>
      </c>
      <c r="B12374" s="278">
        <v>74.209999999999994</v>
      </c>
    </row>
    <row r="12375" spans="1:2" x14ac:dyDescent="0.25">
      <c r="A12375" s="277" t="s">
        <v>9018</v>
      </c>
      <c r="B12375" s="278">
        <v>73.73</v>
      </c>
    </row>
    <row r="12376" spans="1:2" x14ac:dyDescent="0.25">
      <c r="A12376" s="277" t="s">
        <v>17575</v>
      </c>
      <c r="B12376" s="278">
        <v>71.73</v>
      </c>
    </row>
    <row r="12377" spans="1:2" x14ac:dyDescent="0.25">
      <c r="A12377" s="277" t="s">
        <v>3516</v>
      </c>
      <c r="B12377" s="278">
        <v>85.13</v>
      </c>
    </row>
    <row r="12378" spans="1:2" x14ac:dyDescent="0.25">
      <c r="A12378" s="277" t="s">
        <v>17576</v>
      </c>
      <c r="B12378" s="278">
        <v>83.08</v>
      </c>
    </row>
    <row r="12379" spans="1:2" x14ac:dyDescent="0.25">
      <c r="A12379" s="277" t="s">
        <v>9019</v>
      </c>
      <c r="B12379" s="278">
        <v>82.13</v>
      </c>
    </row>
    <row r="12380" spans="1:2" x14ac:dyDescent="0.25">
      <c r="A12380" s="277" t="s">
        <v>17577</v>
      </c>
      <c r="B12380" s="278">
        <v>80.13</v>
      </c>
    </row>
    <row r="12381" spans="1:2" x14ac:dyDescent="0.25">
      <c r="A12381" s="277" t="s">
        <v>3517</v>
      </c>
      <c r="B12381" s="278">
        <v>128.94999999999999</v>
      </c>
    </row>
    <row r="12382" spans="1:2" x14ac:dyDescent="0.25">
      <c r="A12382" s="277" t="s">
        <v>17578</v>
      </c>
      <c r="B12382" s="278">
        <v>126.87</v>
      </c>
    </row>
    <row r="12383" spans="1:2" x14ac:dyDescent="0.25">
      <c r="A12383" s="277" t="s">
        <v>9020</v>
      </c>
      <c r="B12383" s="278">
        <v>124.13</v>
      </c>
    </row>
    <row r="12384" spans="1:2" x14ac:dyDescent="0.25">
      <c r="A12384" s="277" t="s">
        <v>17579</v>
      </c>
      <c r="B12384" s="278">
        <v>122.13</v>
      </c>
    </row>
    <row r="12385" spans="1:2" x14ac:dyDescent="0.25">
      <c r="A12385" s="277" t="s">
        <v>3518</v>
      </c>
      <c r="B12385" s="278">
        <v>73.05</v>
      </c>
    </row>
    <row r="12386" spans="1:2" x14ac:dyDescent="0.25">
      <c r="A12386" s="277" t="s">
        <v>17580</v>
      </c>
      <c r="B12386" s="278">
        <v>70.92</v>
      </c>
    </row>
    <row r="12387" spans="1:2" x14ac:dyDescent="0.25">
      <c r="A12387" s="277" t="s">
        <v>9021</v>
      </c>
      <c r="B12387" s="278">
        <v>68.930000000000007</v>
      </c>
    </row>
    <row r="12388" spans="1:2" x14ac:dyDescent="0.25">
      <c r="A12388" s="277" t="s">
        <v>17581</v>
      </c>
      <c r="B12388" s="278">
        <v>66.930000000000007</v>
      </c>
    </row>
    <row r="12389" spans="1:2" x14ac:dyDescent="0.25">
      <c r="A12389" s="277" t="s">
        <v>3519</v>
      </c>
      <c r="B12389" s="278">
        <v>160.61000000000001</v>
      </c>
    </row>
    <row r="12390" spans="1:2" x14ac:dyDescent="0.25">
      <c r="A12390" s="277" t="s">
        <v>17582</v>
      </c>
      <c r="B12390" s="278">
        <v>156.62</v>
      </c>
    </row>
    <row r="12391" spans="1:2" x14ac:dyDescent="0.25">
      <c r="A12391" s="277" t="s">
        <v>9022</v>
      </c>
      <c r="B12391" s="278">
        <v>155.12</v>
      </c>
    </row>
    <row r="12392" spans="1:2" x14ac:dyDescent="0.25">
      <c r="A12392" s="277" t="s">
        <v>17583</v>
      </c>
      <c r="B12392" s="278">
        <v>151.22999999999999</v>
      </c>
    </row>
    <row r="12393" spans="1:2" x14ac:dyDescent="0.25">
      <c r="A12393" s="277" t="s">
        <v>3520</v>
      </c>
      <c r="B12393" s="278">
        <v>165.43</v>
      </c>
    </row>
    <row r="12394" spans="1:2" x14ac:dyDescent="0.25">
      <c r="A12394" s="277" t="s">
        <v>17584</v>
      </c>
      <c r="B12394" s="278">
        <v>161.44</v>
      </c>
    </row>
    <row r="12395" spans="1:2" x14ac:dyDescent="0.25">
      <c r="A12395" s="277" t="s">
        <v>9023</v>
      </c>
      <c r="B12395" s="278">
        <v>159.32</v>
      </c>
    </row>
    <row r="12396" spans="1:2" x14ac:dyDescent="0.25">
      <c r="A12396" s="277" t="s">
        <v>17585</v>
      </c>
      <c r="B12396" s="278">
        <v>155.43</v>
      </c>
    </row>
    <row r="12397" spans="1:2" x14ac:dyDescent="0.25">
      <c r="A12397" s="277" t="s">
        <v>9024</v>
      </c>
      <c r="B12397" s="278">
        <v>151.46</v>
      </c>
    </row>
    <row r="12398" spans="1:2" x14ac:dyDescent="0.25">
      <c r="A12398" s="277" t="s">
        <v>17586</v>
      </c>
      <c r="B12398" s="278">
        <v>141.97999999999999</v>
      </c>
    </row>
    <row r="12399" spans="1:2" x14ac:dyDescent="0.25">
      <c r="A12399" s="277" t="s">
        <v>9025</v>
      </c>
      <c r="B12399" s="278">
        <v>142.43</v>
      </c>
    </row>
    <row r="12400" spans="1:2" x14ac:dyDescent="0.25">
      <c r="A12400" s="277" t="s">
        <v>17587</v>
      </c>
      <c r="B12400" s="278">
        <v>132.94999999999999</v>
      </c>
    </row>
    <row r="12401" spans="1:2" x14ac:dyDescent="0.25">
      <c r="A12401" s="277" t="s">
        <v>9026</v>
      </c>
      <c r="B12401" s="278">
        <v>116.07</v>
      </c>
    </row>
    <row r="12402" spans="1:2" x14ac:dyDescent="0.25">
      <c r="A12402" s="277" t="s">
        <v>17588</v>
      </c>
      <c r="B12402" s="278">
        <v>106.6</v>
      </c>
    </row>
    <row r="12403" spans="1:2" x14ac:dyDescent="0.25">
      <c r="A12403" s="277" t="s">
        <v>9027</v>
      </c>
      <c r="B12403" s="278">
        <v>107.04</v>
      </c>
    </row>
    <row r="12404" spans="1:2" x14ac:dyDescent="0.25">
      <c r="A12404" s="277" t="s">
        <v>17589</v>
      </c>
      <c r="B12404" s="278">
        <v>97.56</v>
      </c>
    </row>
    <row r="12405" spans="1:2" x14ac:dyDescent="0.25">
      <c r="A12405" s="277" t="s">
        <v>9028</v>
      </c>
      <c r="B12405" s="278">
        <v>36.770000000000003</v>
      </c>
    </row>
    <row r="12406" spans="1:2" x14ac:dyDescent="0.25">
      <c r="A12406" s="277" t="s">
        <v>17590</v>
      </c>
      <c r="B12406" s="278">
        <v>33.869999999999997</v>
      </c>
    </row>
    <row r="12407" spans="1:2" x14ac:dyDescent="0.25">
      <c r="A12407" s="277" t="s">
        <v>9029</v>
      </c>
      <c r="B12407" s="278">
        <v>32.049999999999997</v>
      </c>
    </row>
    <row r="12408" spans="1:2" x14ac:dyDescent="0.25">
      <c r="A12408" s="277" t="s">
        <v>17591</v>
      </c>
      <c r="B12408" s="278">
        <v>29.24</v>
      </c>
    </row>
    <row r="12409" spans="1:2" x14ac:dyDescent="0.25">
      <c r="A12409" s="277" t="s">
        <v>9030</v>
      </c>
      <c r="B12409" s="278">
        <v>44.16</v>
      </c>
    </row>
    <row r="12410" spans="1:2" x14ac:dyDescent="0.25">
      <c r="A12410" s="277" t="s">
        <v>17592</v>
      </c>
      <c r="B12410" s="278">
        <v>40.159999999999997</v>
      </c>
    </row>
    <row r="12411" spans="1:2" x14ac:dyDescent="0.25">
      <c r="A12411" s="277" t="s">
        <v>9031</v>
      </c>
      <c r="B12411" s="278">
        <v>38.61</v>
      </c>
    </row>
    <row r="12412" spans="1:2" x14ac:dyDescent="0.25">
      <c r="A12412" s="277" t="s">
        <v>17593</v>
      </c>
      <c r="B12412" s="278">
        <v>34.72</v>
      </c>
    </row>
    <row r="12413" spans="1:2" x14ac:dyDescent="0.25">
      <c r="A12413" s="277" t="s">
        <v>9032</v>
      </c>
      <c r="B12413" s="278">
        <v>30.15</v>
      </c>
    </row>
    <row r="12414" spans="1:2" x14ac:dyDescent="0.25">
      <c r="A12414" s="277" t="s">
        <v>17594</v>
      </c>
      <c r="B12414" s="278">
        <v>27.99</v>
      </c>
    </row>
    <row r="12415" spans="1:2" x14ac:dyDescent="0.25">
      <c r="A12415" s="277" t="s">
        <v>9033</v>
      </c>
      <c r="B12415" s="278">
        <v>19.440000000000001</v>
      </c>
    </row>
    <row r="12416" spans="1:2" x14ac:dyDescent="0.25">
      <c r="A12416" s="277" t="s">
        <v>17595</v>
      </c>
      <c r="B12416" s="278">
        <v>17.45</v>
      </c>
    </row>
    <row r="12417" spans="1:2" x14ac:dyDescent="0.25">
      <c r="A12417" s="277" t="s">
        <v>9034</v>
      </c>
      <c r="B12417" s="278">
        <v>42.34</v>
      </c>
    </row>
    <row r="12418" spans="1:2" x14ac:dyDescent="0.25">
      <c r="A12418" s="277" t="s">
        <v>17596</v>
      </c>
      <c r="B12418" s="278">
        <v>40.270000000000003</v>
      </c>
    </row>
    <row r="12419" spans="1:2" x14ac:dyDescent="0.25">
      <c r="A12419" s="277" t="s">
        <v>9035</v>
      </c>
      <c r="B12419" s="278">
        <v>36.99</v>
      </c>
    </row>
    <row r="12420" spans="1:2" x14ac:dyDescent="0.25">
      <c r="A12420" s="277" t="s">
        <v>17597</v>
      </c>
      <c r="B12420" s="278">
        <v>35</v>
      </c>
    </row>
    <row r="12421" spans="1:2" x14ac:dyDescent="0.25">
      <c r="A12421" s="277" t="s">
        <v>9036</v>
      </c>
      <c r="B12421" s="278">
        <v>51.41</v>
      </c>
    </row>
    <row r="12422" spans="1:2" x14ac:dyDescent="0.25">
      <c r="A12422" s="277" t="s">
        <v>17598</v>
      </c>
      <c r="B12422" s="278">
        <v>48.94</v>
      </c>
    </row>
    <row r="12423" spans="1:2" x14ac:dyDescent="0.25">
      <c r="A12423" s="277" t="s">
        <v>9037</v>
      </c>
      <c r="B12423" s="278">
        <v>48.37</v>
      </c>
    </row>
    <row r="12424" spans="1:2" x14ac:dyDescent="0.25">
      <c r="A12424" s="277" t="s">
        <v>17599</v>
      </c>
      <c r="B12424" s="278">
        <v>46.04</v>
      </c>
    </row>
    <row r="12425" spans="1:2" x14ac:dyDescent="0.25">
      <c r="A12425" s="277" t="s">
        <v>9038</v>
      </c>
      <c r="B12425" s="278">
        <v>57.12</v>
      </c>
    </row>
    <row r="12426" spans="1:2" x14ac:dyDescent="0.25">
      <c r="A12426" s="277" t="s">
        <v>17600</v>
      </c>
      <c r="B12426" s="278">
        <v>54.56</v>
      </c>
    </row>
    <row r="12427" spans="1:2" x14ac:dyDescent="0.25">
      <c r="A12427" s="277" t="s">
        <v>9039</v>
      </c>
      <c r="B12427" s="278">
        <v>48.95</v>
      </c>
    </row>
    <row r="12428" spans="1:2" x14ac:dyDescent="0.25">
      <c r="A12428" s="277" t="s">
        <v>17601</v>
      </c>
      <c r="B12428" s="278">
        <v>46.95</v>
      </c>
    </row>
    <row r="12429" spans="1:2" x14ac:dyDescent="0.25">
      <c r="A12429" s="277" t="s">
        <v>9040</v>
      </c>
      <c r="B12429" s="278">
        <v>21.14</v>
      </c>
    </row>
    <row r="12430" spans="1:2" x14ac:dyDescent="0.25">
      <c r="A12430" s="277" t="s">
        <v>17602</v>
      </c>
      <c r="B12430" s="278">
        <v>19.100000000000001</v>
      </c>
    </row>
    <row r="12431" spans="1:2" x14ac:dyDescent="0.25">
      <c r="A12431" s="277" t="s">
        <v>9041</v>
      </c>
      <c r="B12431" s="278">
        <v>18.63</v>
      </c>
    </row>
    <row r="12432" spans="1:2" x14ac:dyDescent="0.25">
      <c r="A12432" s="277" t="s">
        <v>17603</v>
      </c>
      <c r="B12432" s="278">
        <v>16.63</v>
      </c>
    </row>
    <row r="12433" spans="1:2" x14ac:dyDescent="0.25">
      <c r="A12433" s="277" t="s">
        <v>9042</v>
      </c>
      <c r="B12433" s="278">
        <v>24.62</v>
      </c>
    </row>
    <row r="12434" spans="1:2" x14ac:dyDescent="0.25">
      <c r="A12434" s="277" t="s">
        <v>17604</v>
      </c>
      <c r="B12434" s="278">
        <v>22.57</v>
      </c>
    </row>
    <row r="12435" spans="1:2" x14ac:dyDescent="0.25">
      <c r="A12435" s="277" t="s">
        <v>9043</v>
      </c>
      <c r="B12435" s="278">
        <v>21.68</v>
      </c>
    </row>
    <row r="12436" spans="1:2" x14ac:dyDescent="0.25">
      <c r="A12436" s="277" t="s">
        <v>17605</v>
      </c>
      <c r="B12436" s="278">
        <v>19.690000000000001</v>
      </c>
    </row>
    <row r="12437" spans="1:2" x14ac:dyDescent="0.25">
      <c r="A12437" s="277" t="s">
        <v>9044</v>
      </c>
      <c r="B12437" s="278">
        <v>53.79</v>
      </c>
    </row>
    <row r="12438" spans="1:2" x14ac:dyDescent="0.25">
      <c r="A12438" s="277" t="s">
        <v>17606</v>
      </c>
      <c r="B12438" s="278">
        <v>51.71</v>
      </c>
    </row>
    <row r="12439" spans="1:2" x14ac:dyDescent="0.25">
      <c r="A12439" s="277" t="s">
        <v>9045</v>
      </c>
      <c r="B12439" s="278">
        <v>48.95</v>
      </c>
    </row>
    <row r="12440" spans="1:2" x14ac:dyDescent="0.25">
      <c r="A12440" s="277" t="s">
        <v>17607</v>
      </c>
      <c r="B12440" s="278">
        <v>46.95</v>
      </c>
    </row>
    <row r="12441" spans="1:2" x14ac:dyDescent="0.25">
      <c r="A12441" s="277" t="s">
        <v>9046</v>
      </c>
      <c r="B12441" s="278">
        <v>148.38</v>
      </c>
    </row>
    <row r="12442" spans="1:2" x14ac:dyDescent="0.25">
      <c r="A12442" s="277" t="s">
        <v>17608</v>
      </c>
      <c r="B12442" s="278">
        <v>138.18</v>
      </c>
    </row>
    <row r="12443" spans="1:2" x14ac:dyDescent="0.25">
      <c r="A12443" s="277" t="s">
        <v>9047</v>
      </c>
      <c r="B12443" s="278">
        <v>115.7</v>
      </c>
    </row>
    <row r="12444" spans="1:2" x14ac:dyDescent="0.25">
      <c r="A12444" s="277" t="s">
        <v>17609</v>
      </c>
      <c r="B12444" s="278">
        <v>106.23</v>
      </c>
    </row>
    <row r="12445" spans="1:2" x14ac:dyDescent="0.25">
      <c r="A12445" s="277" t="s">
        <v>9048</v>
      </c>
      <c r="B12445" s="278">
        <v>239.57</v>
      </c>
    </row>
    <row r="12446" spans="1:2" x14ac:dyDescent="0.25">
      <c r="A12446" s="277" t="s">
        <v>17610</v>
      </c>
      <c r="B12446" s="278">
        <v>234.3</v>
      </c>
    </row>
    <row r="12447" spans="1:2" x14ac:dyDescent="0.25">
      <c r="A12447" s="277" t="s">
        <v>9049</v>
      </c>
      <c r="B12447" s="278">
        <v>213.97</v>
      </c>
    </row>
    <row r="12448" spans="1:2" x14ac:dyDescent="0.25">
      <c r="A12448" s="277" t="s">
        <v>17611</v>
      </c>
      <c r="B12448" s="278">
        <v>209.23</v>
      </c>
    </row>
    <row r="12449" spans="1:2" x14ac:dyDescent="0.25">
      <c r="A12449" s="277" t="s">
        <v>9050</v>
      </c>
      <c r="B12449" s="278">
        <v>274.72000000000003</v>
      </c>
    </row>
    <row r="12450" spans="1:2" x14ac:dyDescent="0.25">
      <c r="A12450" s="277" t="s">
        <v>17612</v>
      </c>
      <c r="B12450" s="278">
        <v>264.52</v>
      </c>
    </row>
    <row r="12451" spans="1:2" x14ac:dyDescent="0.25">
      <c r="A12451" s="277" t="s">
        <v>9051</v>
      </c>
      <c r="B12451" s="278">
        <v>249.44</v>
      </c>
    </row>
    <row r="12452" spans="1:2" x14ac:dyDescent="0.25">
      <c r="A12452" s="277" t="s">
        <v>17613</v>
      </c>
      <c r="B12452" s="278">
        <v>239.97</v>
      </c>
    </row>
    <row r="12453" spans="1:2" x14ac:dyDescent="0.25">
      <c r="A12453" s="277" t="s">
        <v>9052</v>
      </c>
      <c r="B12453" s="278">
        <v>313.05</v>
      </c>
    </row>
    <row r="12454" spans="1:2" x14ac:dyDescent="0.25">
      <c r="A12454" s="277" t="s">
        <v>17614</v>
      </c>
      <c r="B12454" s="278">
        <v>307.77</v>
      </c>
    </row>
    <row r="12455" spans="1:2" x14ac:dyDescent="0.25">
      <c r="A12455" s="277" t="s">
        <v>9053</v>
      </c>
      <c r="B12455" s="278">
        <v>287.45</v>
      </c>
    </row>
    <row r="12456" spans="1:2" x14ac:dyDescent="0.25">
      <c r="A12456" s="277" t="s">
        <v>17615</v>
      </c>
      <c r="B12456" s="278">
        <v>282.70999999999998</v>
      </c>
    </row>
    <row r="12457" spans="1:2" x14ac:dyDescent="0.25">
      <c r="A12457" s="277" t="s">
        <v>9054</v>
      </c>
      <c r="B12457" s="278">
        <v>262.3</v>
      </c>
    </row>
    <row r="12458" spans="1:2" x14ac:dyDescent="0.25">
      <c r="A12458" s="277" t="s">
        <v>17616</v>
      </c>
      <c r="B12458" s="278">
        <v>254.66</v>
      </c>
    </row>
    <row r="12459" spans="1:2" x14ac:dyDescent="0.25">
      <c r="A12459" s="277" t="s">
        <v>9055</v>
      </c>
      <c r="B12459" s="278">
        <v>236.7</v>
      </c>
    </row>
    <row r="12460" spans="1:2" x14ac:dyDescent="0.25">
      <c r="A12460" s="277" t="s">
        <v>17617</v>
      </c>
      <c r="B12460" s="278">
        <v>229.6</v>
      </c>
    </row>
    <row r="12461" spans="1:2" x14ac:dyDescent="0.25">
      <c r="A12461" s="277" t="s">
        <v>9056</v>
      </c>
      <c r="B12461" s="278">
        <v>181.9</v>
      </c>
    </row>
    <row r="12462" spans="1:2" x14ac:dyDescent="0.25">
      <c r="A12462" s="277" t="s">
        <v>17618</v>
      </c>
      <c r="B12462" s="278">
        <v>174.25</v>
      </c>
    </row>
    <row r="12463" spans="1:2" x14ac:dyDescent="0.25">
      <c r="A12463" s="277" t="s">
        <v>9057</v>
      </c>
      <c r="B12463" s="278">
        <v>156.29</v>
      </c>
    </row>
    <row r="12464" spans="1:2" x14ac:dyDescent="0.25">
      <c r="A12464" s="277" t="s">
        <v>17619</v>
      </c>
      <c r="B12464" s="278">
        <v>149.19</v>
      </c>
    </row>
    <row r="12465" spans="1:2" x14ac:dyDescent="0.25">
      <c r="A12465" s="277" t="s">
        <v>9058</v>
      </c>
      <c r="B12465" s="278">
        <v>123.25</v>
      </c>
    </row>
    <row r="12466" spans="1:2" x14ac:dyDescent="0.25">
      <c r="A12466" s="277" t="s">
        <v>17620</v>
      </c>
      <c r="B12466" s="278">
        <v>115.61</v>
      </c>
    </row>
    <row r="12467" spans="1:2" x14ac:dyDescent="0.25">
      <c r="A12467" s="277" t="s">
        <v>9059</v>
      </c>
      <c r="B12467" s="278">
        <v>97.65</v>
      </c>
    </row>
    <row r="12468" spans="1:2" x14ac:dyDescent="0.25">
      <c r="A12468" s="277" t="s">
        <v>17621</v>
      </c>
      <c r="B12468" s="278">
        <v>90.54</v>
      </c>
    </row>
    <row r="12469" spans="1:2" x14ac:dyDescent="0.25">
      <c r="A12469" s="277" t="s">
        <v>9060</v>
      </c>
      <c r="B12469" s="278">
        <v>178.77</v>
      </c>
    </row>
    <row r="12470" spans="1:2" x14ac:dyDescent="0.25">
      <c r="A12470" s="277" t="s">
        <v>17622</v>
      </c>
      <c r="B12470" s="278">
        <v>173.43</v>
      </c>
    </row>
    <row r="12471" spans="1:2" x14ac:dyDescent="0.25">
      <c r="A12471" s="277" t="s">
        <v>9061</v>
      </c>
      <c r="B12471" s="278">
        <v>159.16999999999999</v>
      </c>
    </row>
    <row r="12472" spans="1:2" x14ac:dyDescent="0.25">
      <c r="A12472" s="277" t="s">
        <v>17623</v>
      </c>
      <c r="B12472" s="278">
        <v>154.43</v>
      </c>
    </row>
    <row r="12473" spans="1:2" x14ac:dyDescent="0.25">
      <c r="A12473" s="277" t="s">
        <v>3521</v>
      </c>
      <c r="B12473" s="278">
        <v>45.53</v>
      </c>
    </row>
    <row r="12474" spans="1:2" x14ac:dyDescent="0.25">
      <c r="A12474" s="277" t="s">
        <v>17624</v>
      </c>
      <c r="B12474" s="278">
        <v>42.06</v>
      </c>
    </row>
    <row r="12475" spans="1:2" x14ac:dyDescent="0.25">
      <c r="A12475" s="277" t="s">
        <v>3522</v>
      </c>
      <c r="B12475" s="278">
        <v>44.81</v>
      </c>
    </row>
    <row r="12476" spans="1:2" x14ac:dyDescent="0.25">
      <c r="A12476" s="277" t="s">
        <v>17625</v>
      </c>
      <c r="B12476" s="278">
        <v>41.97</v>
      </c>
    </row>
    <row r="12477" spans="1:2" x14ac:dyDescent="0.25">
      <c r="A12477" s="277" t="s">
        <v>3523</v>
      </c>
      <c r="B12477" s="278">
        <v>51.07</v>
      </c>
    </row>
    <row r="12478" spans="1:2" x14ac:dyDescent="0.25">
      <c r="A12478" s="277" t="s">
        <v>17626</v>
      </c>
      <c r="B12478" s="278">
        <v>47.98</v>
      </c>
    </row>
    <row r="12479" spans="1:2" x14ac:dyDescent="0.25">
      <c r="A12479" s="277" t="s">
        <v>3524</v>
      </c>
      <c r="B12479" s="278">
        <v>60.96</v>
      </c>
    </row>
    <row r="12480" spans="1:2" x14ac:dyDescent="0.25">
      <c r="A12480" s="277" t="s">
        <v>17627</v>
      </c>
      <c r="B12480" s="278">
        <v>57.49</v>
      </c>
    </row>
    <row r="12481" spans="1:2" x14ac:dyDescent="0.25">
      <c r="A12481" s="277" t="s">
        <v>3525</v>
      </c>
      <c r="B12481" s="278">
        <v>56.05</v>
      </c>
    </row>
    <row r="12482" spans="1:2" x14ac:dyDescent="0.25">
      <c r="A12482" s="277" t="s">
        <v>17628</v>
      </c>
      <c r="B12482" s="278">
        <v>51.48</v>
      </c>
    </row>
    <row r="12483" spans="1:2" x14ac:dyDescent="0.25">
      <c r="A12483" s="277" t="s">
        <v>3526</v>
      </c>
      <c r="B12483" s="278">
        <v>65.19</v>
      </c>
    </row>
    <row r="12484" spans="1:2" x14ac:dyDescent="0.25">
      <c r="A12484" s="277" t="s">
        <v>17629</v>
      </c>
      <c r="B12484" s="278">
        <v>60.03</v>
      </c>
    </row>
    <row r="12485" spans="1:2" x14ac:dyDescent="0.25">
      <c r="A12485" s="277" t="s">
        <v>3527</v>
      </c>
      <c r="B12485" s="278">
        <v>60.51</v>
      </c>
    </row>
    <row r="12486" spans="1:2" x14ac:dyDescent="0.25">
      <c r="A12486" s="277" t="s">
        <v>17630</v>
      </c>
      <c r="B12486" s="278">
        <v>55.52</v>
      </c>
    </row>
    <row r="12487" spans="1:2" x14ac:dyDescent="0.25">
      <c r="A12487" s="277" t="s">
        <v>3528</v>
      </c>
      <c r="B12487" s="278">
        <v>64.73</v>
      </c>
    </row>
    <row r="12488" spans="1:2" x14ac:dyDescent="0.25">
      <c r="A12488" s="277" t="s">
        <v>17631</v>
      </c>
      <c r="B12488" s="278">
        <v>58.95</v>
      </c>
    </row>
    <row r="12489" spans="1:2" x14ac:dyDescent="0.25">
      <c r="A12489" s="277" t="s">
        <v>3529</v>
      </c>
      <c r="B12489" s="278">
        <v>46.01</v>
      </c>
    </row>
    <row r="12490" spans="1:2" x14ac:dyDescent="0.25">
      <c r="A12490" s="277" t="s">
        <v>17632</v>
      </c>
      <c r="B12490" s="278">
        <v>41.21</v>
      </c>
    </row>
    <row r="12491" spans="1:2" x14ac:dyDescent="0.25">
      <c r="A12491" s="277" t="s">
        <v>3530</v>
      </c>
      <c r="B12491" s="278">
        <v>45.88</v>
      </c>
    </row>
    <row r="12492" spans="1:2" x14ac:dyDescent="0.25">
      <c r="A12492" s="277" t="s">
        <v>17633</v>
      </c>
      <c r="B12492" s="278">
        <v>42.84</v>
      </c>
    </row>
    <row r="12493" spans="1:2" x14ac:dyDescent="0.25">
      <c r="A12493" s="277" t="s">
        <v>3531</v>
      </c>
      <c r="B12493" s="278">
        <v>45.5</v>
      </c>
    </row>
    <row r="12494" spans="1:2" x14ac:dyDescent="0.25">
      <c r="A12494" s="277" t="s">
        <v>17634</v>
      </c>
      <c r="B12494" s="278">
        <v>43.07</v>
      </c>
    </row>
    <row r="12495" spans="1:2" x14ac:dyDescent="0.25">
      <c r="A12495" s="277" t="s">
        <v>3532</v>
      </c>
      <c r="B12495" s="278">
        <v>51.65</v>
      </c>
    </row>
    <row r="12496" spans="1:2" x14ac:dyDescent="0.25">
      <c r="A12496" s="277" t="s">
        <v>17635</v>
      </c>
      <c r="B12496" s="278">
        <v>49.04</v>
      </c>
    </row>
    <row r="12497" spans="1:2" x14ac:dyDescent="0.25">
      <c r="A12497" s="277" t="s">
        <v>3533</v>
      </c>
      <c r="B12497" s="278">
        <v>60.87</v>
      </c>
    </row>
    <row r="12498" spans="1:2" x14ac:dyDescent="0.25">
      <c r="A12498" s="277" t="s">
        <v>17636</v>
      </c>
      <c r="B12498" s="278">
        <v>57.99</v>
      </c>
    </row>
    <row r="12499" spans="1:2" x14ac:dyDescent="0.25">
      <c r="A12499" s="277" t="s">
        <v>3534</v>
      </c>
      <c r="B12499" s="278">
        <v>24.71</v>
      </c>
    </row>
    <row r="12500" spans="1:2" x14ac:dyDescent="0.25">
      <c r="A12500" s="277" t="s">
        <v>17637</v>
      </c>
      <c r="B12500" s="278">
        <v>22.22</v>
      </c>
    </row>
    <row r="12501" spans="1:2" x14ac:dyDescent="0.25">
      <c r="A12501" s="277" t="s">
        <v>9062</v>
      </c>
      <c r="B12501" s="278">
        <v>81.13</v>
      </c>
    </row>
    <row r="12502" spans="1:2" x14ac:dyDescent="0.25">
      <c r="A12502" s="277" t="s">
        <v>17638</v>
      </c>
      <c r="B12502" s="278">
        <v>76.42</v>
      </c>
    </row>
    <row r="12503" spans="1:2" x14ac:dyDescent="0.25">
      <c r="A12503" s="277" t="s">
        <v>9063</v>
      </c>
      <c r="B12503" s="278">
        <v>64.650000000000006</v>
      </c>
    </row>
    <row r="12504" spans="1:2" x14ac:dyDescent="0.25">
      <c r="A12504" s="277" t="s">
        <v>17639</v>
      </c>
      <c r="B12504" s="278">
        <v>60.7</v>
      </c>
    </row>
    <row r="12505" spans="1:2" x14ac:dyDescent="0.25">
      <c r="A12505" s="277" t="s">
        <v>9064</v>
      </c>
      <c r="B12505" s="278">
        <v>97.79</v>
      </c>
    </row>
    <row r="12506" spans="1:2" x14ac:dyDescent="0.25">
      <c r="A12506" s="277" t="s">
        <v>17640</v>
      </c>
      <c r="B12506" s="278">
        <v>90.72</v>
      </c>
    </row>
    <row r="12507" spans="1:2" x14ac:dyDescent="0.25">
      <c r="A12507" s="277" t="s">
        <v>9065</v>
      </c>
      <c r="B12507" s="278">
        <v>82.93</v>
      </c>
    </row>
    <row r="12508" spans="1:2" x14ac:dyDescent="0.25">
      <c r="A12508" s="277" t="s">
        <v>17641</v>
      </c>
      <c r="B12508" s="278">
        <v>76.31</v>
      </c>
    </row>
    <row r="12509" spans="1:2" x14ac:dyDescent="0.25">
      <c r="A12509" s="277" t="s">
        <v>9066</v>
      </c>
      <c r="B12509" s="278">
        <v>96.61</v>
      </c>
    </row>
    <row r="12510" spans="1:2" x14ac:dyDescent="0.25">
      <c r="A12510" s="277" t="s">
        <v>17642</v>
      </c>
      <c r="B12510" s="278">
        <v>91.89</v>
      </c>
    </row>
    <row r="12511" spans="1:2" x14ac:dyDescent="0.25">
      <c r="A12511" s="277" t="s">
        <v>9067</v>
      </c>
      <c r="B12511" s="278">
        <v>84.55</v>
      </c>
    </row>
    <row r="12512" spans="1:2" x14ac:dyDescent="0.25">
      <c r="A12512" s="277" t="s">
        <v>17643</v>
      </c>
      <c r="B12512" s="278">
        <v>79.900000000000006</v>
      </c>
    </row>
    <row r="12513" spans="1:2" x14ac:dyDescent="0.25">
      <c r="A12513" s="277" t="s">
        <v>9068</v>
      </c>
      <c r="B12513" s="278">
        <v>112.82</v>
      </c>
    </row>
    <row r="12514" spans="1:2" x14ac:dyDescent="0.25">
      <c r="A12514" s="277" t="s">
        <v>17644</v>
      </c>
      <c r="B12514" s="278">
        <v>108.11</v>
      </c>
    </row>
    <row r="12515" spans="1:2" x14ac:dyDescent="0.25">
      <c r="A12515" s="277" t="s">
        <v>9069</v>
      </c>
      <c r="B12515" s="278">
        <v>101.26</v>
      </c>
    </row>
    <row r="12516" spans="1:2" x14ac:dyDescent="0.25">
      <c r="A12516" s="277" t="s">
        <v>17645</v>
      </c>
      <c r="B12516" s="278">
        <v>96.55</v>
      </c>
    </row>
    <row r="12517" spans="1:2" x14ac:dyDescent="0.25">
      <c r="A12517" s="277" t="s">
        <v>3535</v>
      </c>
      <c r="B12517" s="278">
        <v>23.79</v>
      </c>
    </row>
    <row r="12518" spans="1:2" x14ac:dyDescent="0.25">
      <c r="A12518" s="277" t="s">
        <v>17646</v>
      </c>
      <c r="B12518" s="278">
        <v>22.77</v>
      </c>
    </row>
    <row r="12519" spans="1:2" x14ac:dyDescent="0.25">
      <c r="A12519" s="277" t="s">
        <v>3536</v>
      </c>
      <c r="B12519" s="278">
        <v>29.58</v>
      </c>
    </row>
    <row r="12520" spans="1:2" x14ac:dyDescent="0.25">
      <c r="A12520" s="277" t="s">
        <v>17647</v>
      </c>
      <c r="B12520" s="278">
        <v>28.31</v>
      </c>
    </row>
    <row r="12521" spans="1:2" x14ac:dyDescent="0.25">
      <c r="A12521" s="277" t="s">
        <v>3537</v>
      </c>
      <c r="B12521" s="278">
        <v>58.97</v>
      </c>
    </row>
    <row r="12522" spans="1:2" x14ac:dyDescent="0.25">
      <c r="A12522" s="277" t="s">
        <v>17648</v>
      </c>
      <c r="B12522" s="278">
        <v>54.32</v>
      </c>
    </row>
    <row r="12523" spans="1:2" x14ac:dyDescent="0.25">
      <c r="A12523" s="277" t="s">
        <v>3538</v>
      </c>
      <c r="B12523" s="278">
        <v>60.87</v>
      </c>
    </row>
    <row r="12524" spans="1:2" x14ac:dyDescent="0.25">
      <c r="A12524" s="277" t="s">
        <v>17649</v>
      </c>
      <c r="B12524" s="278">
        <v>56.22</v>
      </c>
    </row>
    <row r="12525" spans="1:2" x14ac:dyDescent="0.25">
      <c r="A12525" s="277" t="s">
        <v>9070</v>
      </c>
      <c r="B12525" s="278">
        <v>53.04</v>
      </c>
    </row>
    <row r="12526" spans="1:2" x14ac:dyDescent="0.25">
      <c r="A12526" s="277" t="s">
        <v>17650</v>
      </c>
      <c r="B12526" s="278">
        <v>48.38</v>
      </c>
    </row>
    <row r="12527" spans="1:2" x14ac:dyDescent="0.25">
      <c r="A12527" s="277" t="s">
        <v>9071</v>
      </c>
      <c r="B12527" s="278">
        <v>58.69</v>
      </c>
    </row>
    <row r="12528" spans="1:2" x14ac:dyDescent="0.25">
      <c r="A12528" s="277" t="s">
        <v>17651</v>
      </c>
      <c r="B12528" s="278">
        <v>54.04</v>
      </c>
    </row>
    <row r="12529" spans="1:2" x14ac:dyDescent="0.25">
      <c r="A12529" s="277" t="s">
        <v>3539</v>
      </c>
      <c r="B12529" s="278">
        <v>21</v>
      </c>
    </row>
    <row r="12530" spans="1:2" x14ac:dyDescent="0.25">
      <c r="A12530" s="277" t="s">
        <v>17652</v>
      </c>
      <c r="B12530" s="278">
        <v>18.420000000000002</v>
      </c>
    </row>
    <row r="12531" spans="1:2" x14ac:dyDescent="0.25">
      <c r="A12531" s="277" t="s">
        <v>3540</v>
      </c>
      <c r="B12531" s="278">
        <v>21.05</v>
      </c>
    </row>
    <row r="12532" spans="1:2" x14ac:dyDescent="0.25">
      <c r="A12532" s="277" t="s">
        <v>17653</v>
      </c>
      <c r="B12532" s="278">
        <v>18.46</v>
      </c>
    </row>
    <row r="12533" spans="1:2" x14ac:dyDescent="0.25">
      <c r="A12533" s="277" t="s">
        <v>3541</v>
      </c>
      <c r="B12533" s="278">
        <v>50.61</v>
      </c>
    </row>
    <row r="12534" spans="1:2" x14ac:dyDescent="0.25">
      <c r="A12534" s="277" t="s">
        <v>17654</v>
      </c>
      <c r="B12534" s="278">
        <v>45.72</v>
      </c>
    </row>
    <row r="12535" spans="1:2" x14ac:dyDescent="0.25">
      <c r="A12535" s="277" t="s">
        <v>3542</v>
      </c>
      <c r="B12535" s="278">
        <v>50.52</v>
      </c>
    </row>
    <row r="12536" spans="1:2" x14ac:dyDescent="0.25">
      <c r="A12536" s="277" t="s">
        <v>17655</v>
      </c>
      <c r="B12536" s="278">
        <v>45.63</v>
      </c>
    </row>
    <row r="12537" spans="1:2" x14ac:dyDescent="0.25">
      <c r="A12537" s="277" t="s">
        <v>3543</v>
      </c>
      <c r="B12537" s="278">
        <v>128.4</v>
      </c>
    </row>
    <row r="12538" spans="1:2" x14ac:dyDescent="0.25">
      <c r="A12538" s="277" t="s">
        <v>17656</v>
      </c>
      <c r="B12538" s="278">
        <v>114.63</v>
      </c>
    </row>
    <row r="12539" spans="1:2" x14ac:dyDescent="0.25">
      <c r="A12539" s="277" t="s">
        <v>3544</v>
      </c>
      <c r="B12539" s="278">
        <v>147.22999999999999</v>
      </c>
    </row>
    <row r="12540" spans="1:2" x14ac:dyDescent="0.25">
      <c r="A12540" s="277" t="s">
        <v>17657</v>
      </c>
      <c r="B12540" s="278">
        <v>131.41</v>
      </c>
    </row>
    <row r="12541" spans="1:2" x14ac:dyDescent="0.25">
      <c r="A12541" s="277" t="s">
        <v>9072</v>
      </c>
      <c r="B12541" s="278">
        <v>88.55</v>
      </c>
    </row>
    <row r="12542" spans="1:2" x14ac:dyDescent="0.25">
      <c r="A12542" s="277" t="s">
        <v>17658</v>
      </c>
      <c r="B12542" s="278">
        <v>78.209999999999994</v>
      </c>
    </row>
    <row r="12543" spans="1:2" x14ac:dyDescent="0.25">
      <c r="A12543" s="277" t="s">
        <v>9073</v>
      </c>
      <c r="B12543" s="278">
        <v>77.34</v>
      </c>
    </row>
    <row r="12544" spans="1:2" x14ac:dyDescent="0.25">
      <c r="A12544" s="277" t="s">
        <v>17659</v>
      </c>
      <c r="B12544" s="278">
        <v>67.010000000000005</v>
      </c>
    </row>
    <row r="12545" spans="1:2" x14ac:dyDescent="0.25">
      <c r="A12545" s="277" t="s">
        <v>3545</v>
      </c>
      <c r="B12545" s="278">
        <v>6.86</v>
      </c>
    </row>
    <row r="12546" spans="1:2" x14ac:dyDescent="0.25">
      <c r="A12546" s="277" t="s">
        <v>17660</v>
      </c>
      <c r="B12546" s="278">
        <v>6.11</v>
      </c>
    </row>
    <row r="12547" spans="1:2" x14ac:dyDescent="0.25">
      <c r="A12547" s="277" t="s">
        <v>3546</v>
      </c>
      <c r="B12547" s="278">
        <v>7.26</v>
      </c>
    </row>
    <row r="12548" spans="1:2" x14ac:dyDescent="0.25">
      <c r="A12548" s="277" t="s">
        <v>17661</v>
      </c>
      <c r="B12548" s="278">
        <v>6.51</v>
      </c>
    </row>
    <row r="12549" spans="1:2" x14ac:dyDescent="0.25">
      <c r="A12549" s="277" t="s">
        <v>3547</v>
      </c>
      <c r="B12549" s="278">
        <v>11.48</v>
      </c>
    </row>
    <row r="12550" spans="1:2" x14ac:dyDescent="0.25">
      <c r="A12550" s="277" t="s">
        <v>17662</v>
      </c>
      <c r="B12550" s="278">
        <v>10.73</v>
      </c>
    </row>
    <row r="12551" spans="1:2" x14ac:dyDescent="0.25">
      <c r="A12551" s="277" t="s">
        <v>3548</v>
      </c>
      <c r="B12551" s="278">
        <v>11.32</v>
      </c>
    </row>
    <row r="12552" spans="1:2" x14ac:dyDescent="0.25">
      <c r="A12552" s="277" t="s">
        <v>17663</v>
      </c>
      <c r="B12552" s="278">
        <v>9.89</v>
      </c>
    </row>
    <row r="12553" spans="1:2" x14ac:dyDescent="0.25">
      <c r="A12553" s="277" t="s">
        <v>3549</v>
      </c>
      <c r="B12553" s="278">
        <v>27.13</v>
      </c>
    </row>
    <row r="12554" spans="1:2" x14ac:dyDescent="0.25">
      <c r="A12554" s="277" t="s">
        <v>17664</v>
      </c>
      <c r="B12554" s="278">
        <v>25.05</v>
      </c>
    </row>
    <row r="12555" spans="1:2" x14ac:dyDescent="0.25">
      <c r="A12555" s="277" t="s">
        <v>3550</v>
      </c>
      <c r="B12555" s="278">
        <v>19.87</v>
      </c>
    </row>
    <row r="12556" spans="1:2" x14ac:dyDescent="0.25">
      <c r="A12556" s="277" t="s">
        <v>17665</v>
      </c>
      <c r="B12556" s="278">
        <v>18.440000000000001</v>
      </c>
    </row>
    <row r="12557" spans="1:2" x14ac:dyDescent="0.25">
      <c r="A12557" s="277" t="s">
        <v>3551</v>
      </c>
      <c r="B12557" s="278">
        <v>14.5</v>
      </c>
    </row>
    <row r="12558" spans="1:2" x14ac:dyDescent="0.25">
      <c r="A12558" s="277" t="s">
        <v>17666</v>
      </c>
      <c r="B12558" s="278">
        <v>12.6</v>
      </c>
    </row>
    <row r="12559" spans="1:2" x14ac:dyDescent="0.25">
      <c r="A12559" s="277" t="s">
        <v>3552</v>
      </c>
      <c r="B12559" s="278">
        <v>14.69</v>
      </c>
    </row>
    <row r="12560" spans="1:2" x14ac:dyDescent="0.25">
      <c r="A12560" s="277" t="s">
        <v>17667</v>
      </c>
      <c r="B12560" s="278">
        <v>12.79</v>
      </c>
    </row>
    <row r="12561" spans="1:2" x14ac:dyDescent="0.25">
      <c r="A12561" s="277" t="s">
        <v>3553</v>
      </c>
      <c r="B12561" s="278">
        <v>76.599999999999994</v>
      </c>
    </row>
    <row r="12562" spans="1:2" x14ac:dyDescent="0.25">
      <c r="A12562" s="277" t="s">
        <v>17668</v>
      </c>
      <c r="B12562" s="278">
        <v>76.599999999999994</v>
      </c>
    </row>
    <row r="12563" spans="1:2" x14ac:dyDescent="0.25">
      <c r="A12563" s="277" t="s">
        <v>3554</v>
      </c>
      <c r="B12563" s="278">
        <v>83.75</v>
      </c>
    </row>
    <row r="12564" spans="1:2" x14ac:dyDescent="0.25">
      <c r="A12564" s="277" t="s">
        <v>17669</v>
      </c>
      <c r="B12564" s="278">
        <v>83.75</v>
      </c>
    </row>
    <row r="12565" spans="1:2" x14ac:dyDescent="0.25">
      <c r="A12565" s="277" t="s">
        <v>9076</v>
      </c>
      <c r="B12565" s="278">
        <v>83.75</v>
      </c>
    </row>
    <row r="12566" spans="1:2" x14ac:dyDescent="0.25">
      <c r="A12566" s="277" t="s">
        <v>17670</v>
      </c>
      <c r="B12566" s="278">
        <v>83.75</v>
      </c>
    </row>
    <row r="12567" spans="1:2" x14ac:dyDescent="0.25">
      <c r="A12567" s="277" t="s">
        <v>3555</v>
      </c>
      <c r="B12567" s="278">
        <v>33.06</v>
      </c>
    </row>
    <row r="12568" spans="1:2" x14ac:dyDescent="0.25">
      <c r="A12568" s="277" t="s">
        <v>17671</v>
      </c>
      <c r="B12568" s="278">
        <v>33.06</v>
      </c>
    </row>
    <row r="12569" spans="1:2" x14ac:dyDescent="0.25">
      <c r="A12569" s="277" t="s">
        <v>3556</v>
      </c>
      <c r="B12569" s="278">
        <v>37.82</v>
      </c>
    </row>
    <row r="12570" spans="1:2" x14ac:dyDescent="0.25">
      <c r="A12570" s="277" t="s">
        <v>17672</v>
      </c>
      <c r="B12570" s="278">
        <v>37.82</v>
      </c>
    </row>
    <row r="12571" spans="1:2" x14ac:dyDescent="0.25">
      <c r="A12571" s="277" t="s">
        <v>9077</v>
      </c>
      <c r="B12571" s="278">
        <v>37.82</v>
      </c>
    </row>
    <row r="12572" spans="1:2" x14ac:dyDescent="0.25">
      <c r="A12572" s="277" t="s">
        <v>17673</v>
      </c>
      <c r="B12572" s="278">
        <v>37.82</v>
      </c>
    </row>
    <row r="12573" spans="1:2" x14ac:dyDescent="0.25">
      <c r="A12573" s="277" t="s">
        <v>3557</v>
      </c>
      <c r="B12573" s="278">
        <v>77.05</v>
      </c>
    </row>
    <row r="12574" spans="1:2" x14ac:dyDescent="0.25">
      <c r="A12574" s="277" t="s">
        <v>17674</v>
      </c>
      <c r="B12574" s="278">
        <v>77.05</v>
      </c>
    </row>
    <row r="12575" spans="1:2" x14ac:dyDescent="0.25">
      <c r="A12575" s="277" t="s">
        <v>3558</v>
      </c>
      <c r="B12575" s="278">
        <v>77.05</v>
      </c>
    </row>
    <row r="12576" spans="1:2" x14ac:dyDescent="0.25">
      <c r="A12576" s="277" t="s">
        <v>17675</v>
      </c>
      <c r="B12576" s="278">
        <v>77.05</v>
      </c>
    </row>
    <row r="12577" spans="1:2" x14ac:dyDescent="0.25">
      <c r="A12577" s="277" t="s">
        <v>9078</v>
      </c>
      <c r="B12577" s="278">
        <v>77.05</v>
      </c>
    </row>
    <row r="12578" spans="1:2" x14ac:dyDescent="0.25">
      <c r="A12578" s="277" t="s">
        <v>17676</v>
      </c>
      <c r="B12578" s="278">
        <v>77.05</v>
      </c>
    </row>
    <row r="12579" spans="1:2" x14ac:dyDescent="0.25">
      <c r="A12579" s="277" t="s">
        <v>9079</v>
      </c>
      <c r="B12579" s="278">
        <v>243.34</v>
      </c>
    </row>
    <row r="12580" spans="1:2" x14ac:dyDescent="0.25">
      <c r="A12580" s="277" t="s">
        <v>17677</v>
      </c>
      <c r="B12580" s="278">
        <v>230.7</v>
      </c>
    </row>
    <row r="12581" spans="1:2" x14ac:dyDescent="0.25">
      <c r="A12581" s="277" t="s">
        <v>9080</v>
      </c>
      <c r="B12581" s="278">
        <v>133.54</v>
      </c>
    </row>
    <row r="12582" spans="1:2" x14ac:dyDescent="0.25">
      <c r="A12582" s="277" t="s">
        <v>17678</v>
      </c>
      <c r="B12582" s="278">
        <v>125.05</v>
      </c>
    </row>
    <row r="12583" spans="1:2" x14ac:dyDescent="0.25">
      <c r="A12583" s="277" t="s">
        <v>9081</v>
      </c>
      <c r="B12583" s="278">
        <v>156.83000000000001</v>
      </c>
    </row>
    <row r="12584" spans="1:2" x14ac:dyDescent="0.25">
      <c r="A12584" s="277" t="s">
        <v>17679</v>
      </c>
      <c r="B12584" s="278">
        <v>146.75</v>
      </c>
    </row>
    <row r="12585" spans="1:2" x14ac:dyDescent="0.25">
      <c r="A12585" s="277" t="s">
        <v>9082</v>
      </c>
      <c r="B12585" s="278">
        <v>123.2</v>
      </c>
    </row>
    <row r="12586" spans="1:2" x14ac:dyDescent="0.25">
      <c r="A12586" s="277" t="s">
        <v>17680</v>
      </c>
      <c r="B12586" s="278">
        <v>116.1</v>
      </c>
    </row>
    <row r="12587" spans="1:2" x14ac:dyDescent="0.25">
      <c r="A12587" s="277" t="s">
        <v>9083</v>
      </c>
      <c r="B12587" s="278">
        <v>65.989999999999995</v>
      </c>
    </row>
    <row r="12588" spans="1:2" x14ac:dyDescent="0.25">
      <c r="A12588" s="277" t="s">
        <v>17681</v>
      </c>
      <c r="B12588" s="278">
        <v>61.47</v>
      </c>
    </row>
    <row r="12589" spans="1:2" x14ac:dyDescent="0.25">
      <c r="A12589" s="277" t="s">
        <v>9084</v>
      </c>
      <c r="B12589" s="278">
        <v>44.56</v>
      </c>
    </row>
    <row r="12590" spans="1:2" x14ac:dyDescent="0.25">
      <c r="A12590" s="277" t="s">
        <v>17682</v>
      </c>
      <c r="B12590" s="278">
        <v>41.88</v>
      </c>
    </row>
    <row r="12591" spans="1:2" x14ac:dyDescent="0.25">
      <c r="A12591" s="277" t="s">
        <v>3559</v>
      </c>
      <c r="B12591" s="278">
        <v>85.52</v>
      </c>
    </row>
    <row r="12592" spans="1:2" x14ac:dyDescent="0.25">
      <c r="A12592" s="277" t="s">
        <v>17683</v>
      </c>
      <c r="B12592" s="278">
        <v>83.06</v>
      </c>
    </row>
    <row r="12593" spans="1:2" x14ac:dyDescent="0.25">
      <c r="A12593" s="277" t="s">
        <v>9085</v>
      </c>
      <c r="B12593" s="278">
        <v>135.77000000000001</v>
      </c>
    </row>
    <row r="12594" spans="1:2" x14ac:dyDescent="0.25">
      <c r="A12594" s="277" t="s">
        <v>17684</v>
      </c>
      <c r="B12594" s="278">
        <v>133.30000000000001</v>
      </c>
    </row>
    <row r="12595" spans="1:2" x14ac:dyDescent="0.25">
      <c r="A12595" s="277" t="s">
        <v>9086</v>
      </c>
      <c r="B12595" s="278">
        <v>164.07</v>
      </c>
    </row>
    <row r="12596" spans="1:2" x14ac:dyDescent="0.25">
      <c r="A12596" s="277" t="s">
        <v>17685</v>
      </c>
      <c r="B12596" s="278">
        <v>161.61000000000001</v>
      </c>
    </row>
    <row r="12597" spans="1:2" x14ac:dyDescent="0.25">
      <c r="A12597" s="277" t="s">
        <v>9087</v>
      </c>
      <c r="B12597" s="278">
        <v>76.989999999999995</v>
      </c>
    </row>
    <row r="12598" spans="1:2" x14ac:dyDescent="0.25">
      <c r="A12598" s="277" t="s">
        <v>17686</v>
      </c>
      <c r="B12598" s="278">
        <v>74.52</v>
      </c>
    </row>
    <row r="12599" spans="1:2" x14ac:dyDescent="0.25">
      <c r="A12599" s="277" t="s">
        <v>9088</v>
      </c>
      <c r="B12599" s="278">
        <v>63.22</v>
      </c>
    </row>
    <row r="12600" spans="1:2" x14ac:dyDescent="0.25">
      <c r="A12600" s="277" t="s">
        <v>17687</v>
      </c>
      <c r="B12600" s="278">
        <v>60.76</v>
      </c>
    </row>
    <row r="12601" spans="1:2" x14ac:dyDescent="0.25">
      <c r="A12601" s="277" t="s">
        <v>9089</v>
      </c>
      <c r="B12601" s="278">
        <v>99.81</v>
      </c>
    </row>
    <row r="12602" spans="1:2" x14ac:dyDescent="0.25">
      <c r="A12602" s="277" t="s">
        <v>17688</v>
      </c>
      <c r="B12602" s="278">
        <v>97.35</v>
      </c>
    </row>
    <row r="12603" spans="1:2" x14ac:dyDescent="0.25">
      <c r="A12603" s="277" t="s">
        <v>9090</v>
      </c>
      <c r="B12603" s="278">
        <v>94.39</v>
      </c>
    </row>
    <row r="12604" spans="1:2" x14ac:dyDescent="0.25">
      <c r="A12604" s="277" t="s">
        <v>17689</v>
      </c>
      <c r="B12604" s="278">
        <v>91.92</v>
      </c>
    </row>
    <row r="12605" spans="1:2" x14ac:dyDescent="0.25">
      <c r="A12605" s="277" t="s">
        <v>9091</v>
      </c>
      <c r="B12605" s="278">
        <v>132.32</v>
      </c>
    </row>
    <row r="12606" spans="1:2" x14ac:dyDescent="0.25">
      <c r="A12606" s="277" t="s">
        <v>17690</v>
      </c>
      <c r="B12606" s="278">
        <v>129.86000000000001</v>
      </c>
    </row>
    <row r="12607" spans="1:2" x14ac:dyDescent="0.25">
      <c r="A12607" s="277" t="s">
        <v>9092</v>
      </c>
      <c r="B12607" s="278">
        <v>148.15</v>
      </c>
    </row>
    <row r="12608" spans="1:2" x14ac:dyDescent="0.25">
      <c r="A12608" s="277" t="s">
        <v>17691</v>
      </c>
      <c r="B12608" s="278">
        <v>145.68</v>
      </c>
    </row>
    <row r="12609" spans="1:2" x14ac:dyDescent="0.25">
      <c r="A12609" s="277" t="s">
        <v>9093</v>
      </c>
      <c r="B12609" s="278">
        <v>91.27</v>
      </c>
    </row>
    <row r="12610" spans="1:2" x14ac:dyDescent="0.25">
      <c r="A12610" s="277" t="s">
        <v>17692</v>
      </c>
      <c r="B12610" s="278">
        <v>88.8</v>
      </c>
    </row>
    <row r="12611" spans="1:2" x14ac:dyDescent="0.25">
      <c r="A12611" s="277" t="s">
        <v>9094</v>
      </c>
      <c r="B12611" s="278">
        <v>127.25</v>
      </c>
    </row>
    <row r="12612" spans="1:2" x14ac:dyDescent="0.25">
      <c r="A12612" s="277" t="s">
        <v>17693</v>
      </c>
      <c r="B12612" s="278">
        <v>124.78</v>
      </c>
    </row>
    <row r="12613" spans="1:2" x14ac:dyDescent="0.25">
      <c r="A12613" s="277" t="s">
        <v>9095</v>
      </c>
      <c r="B12613" s="278">
        <v>183.98</v>
      </c>
    </row>
    <row r="12614" spans="1:2" x14ac:dyDescent="0.25">
      <c r="A12614" s="277" t="s">
        <v>17694</v>
      </c>
      <c r="B12614" s="278">
        <v>181.52</v>
      </c>
    </row>
    <row r="12615" spans="1:2" x14ac:dyDescent="0.25">
      <c r="A12615" s="277" t="s">
        <v>9096</v>
      </c>
      <c r="B12615" s="278">
        <v>148.35</v>
      </c>
    </row>
    <row r="12616" spans="1:2" x14ac:dyDescent="0.25">
      <c r="A12616" s="277" t="s">
        <v>17695</v>
      </c>
      <c r="B12616" s="278">
        <v>145.88</v>
      </c>
    </row>
    <row r="12617" spans="1:2" x14ac:dyDescent="0.25">
      <c r="A12617" s="277" t="s">
        <v>3560</v>
      </c>
      <c r="B12617" s="278">
        <v>11.27</v>
      </c>
    </row>
    <row r="12618" spans="1:2" x14ac:dyDescent="0.25">
      <c r="A12618" s="277" t="s">
        <v>17696</v>
      </c>
      <c r="B12618" s="278">
        <v>11.06</v>
      </c>
    </row>
    <row r="12619" spans="1:2" x14ac:dyDescent="0.25">
      <c r="A12619" s="277" t="s">
        <v>9097</v>
      </c>
      <c r="B12619" s="278">
        <v>12.71</v>
      </c>
    </row>
    <row r="12620" spans="1:2" x14ac:dyDescent="0.25">
      <c r="A12620" s="277" t="s">
        <v>17697</v>
      </c>
      <c r="B12620" s="278">
        <v>12.26</v>
      </c>
    </row>
    <row r="12621" spans="1:2" x14ac:dyDescent="0.25">
      <c r="A12621" s="277" t="s">
        <v>9098</v>
      </c>
      <c r="B12621" s="278">
        <v>16.399999999999999</v>
      </c>
    </row>
    <row r="12622" spans="1:2" x14ac:dyDescent="0.25">
      <c r="A12622" s="277" t="s">
        <v>17698</v>
      </c>
      <c r="B12622" s="278">
        <v>15.96</v>
      </c>
    </row>
    <row r="12623" spans="1:2" x14ac:dyDescent="0.25">
      <c r="A12623" s="277" t="s">
        <v>9099</v>
      </c>
      <c r="B12623" s="278">
        <v>33.9</v>
      </c>
    </row>
    <row r="12624" spans="1:2" x14ac:dyDescent="0.25">
      <c r="A12624" s="277" t="s">
        <v>17699</v>
      </c>
      <c r="B12624" s="278">
        <v>31.68</v>
      </c>
    </row>
    <row r="12625" spans="1:2" x14ac:dyDescent="0.25">
      <c r="A12625" s="277" t="s">
        <v>9100</v>
      </c>
      <c r="B12625" s="278">
        <v>8.32</v>
      </c>
    </row>
    <row r="12626" spans="1:2" x14ac:dyDescent="0.25">
      <c r="A12626" s="277" t="s">
        <v>17700</v>
      </c>
      <c r="B12626" s="278">
        <v>7.88</v>
      </c>
    </row>
    <row r="12627" spans="1:2" x14ac:dyDescent="0.25">
      <c r="A12627" s="277" t="s">
        <v>3561</v>
      </c>
      <c r="B12627" s="278">
        <v>30.36</v>
      </c>
    </row>
    <row r="12628" spans="1:2" x14ac:dyDescent="0.25">
      <c r="A12628" s="277" t="s">
        <v>17701</v>
      </c>
      <c r="B12628" s="278">
        <v>27.04</v>
      </c>
    </row>
    <row r="12629" spans="1:2" x14ac:dyDescent="0.25">
      <c r="A12629" s="277" t="s">
        <v>3562</v>
      </c>
      <c r="B12629" s="278">
        <v>80</v>
      </c>
    </row>
    <row r="12630" spans="1:2" x14ac:dyDescent="0.25">
      <c r="A12630" s="277" t="s">
        <v>17702</v>
      </c>
      <c r="B12630" s="278">
        <v>80</v>
      </c>
    </row>
    <row r="12631" spans="1:2" x14ac:dyDescent="0.25">
      <c r="A12631" s="277" t="s">
        <v>3563</v>
      </c>
      <c r="B12631" s="278">
        <v>140</v>
      </c>
    </row>
    <row r="12632" spans="1:2" x14ac:dyDescent="0.25">
      <c r="A12632" s="277" t="s">
        <v>17703</v>
      </c>
      <c r="B12632" s="278">
        <v>140</v>
      </c>
    </row>
    <row r="12633" spans="1:2" x14ac:dyDescent="0.25">
      <c r="A12633" s="277" t="s">
        <v>3564</v>
      </c>
      <c r="B12633" s="278">
        <v>63.6</v>
      </c>
    </row>
    <row r="12634" spans="1:2" x14ac:dyDescent="0.25">
      <c r="A12634" s="277" t="s">
        <v>17704</v>
      </c>
      <c r="B12634" s="278">
        <v>63.6</v>
      </c>
    </row>
    <row r="12635" spans="1:2" x14ac:dyDescent="0.25">
      <c r="A12635" s="277" t="s">
        <v>9101</v>
      </c>
      <c r="B12635" s="278">
        <v>144.38</v>
      </c>
    </row>
    <row r="12636" spans="1:2" x14ac:dyDescent="0.25">
      <c r="A12636" s="277" t="s">
        <v>17705</v>
      </c>
      <c r="B12636" s="278">
        <v>144.38</v>
      </c>
    </row>
    <row r="12637" spans="1:2" x14ac:dyDescent="0.25">
      <c r="A12637" s="277" t="s">
        <v>9102</v>
      </c>
      <c r="B12637" s="278">
        <v>37.159999999999997</v>
      </c>
    </row>
    <row r="12638" spans="1:2" x14ac:dyDescent="0.25">
      <c r="A12638" s="277" t="s">
        <v>17706</v>
      </c>
      <c r="B12638" s="278">
        <v>37.159999999999997</v>
      </c>
    </row>
    <row r="12639" spans="1:2" x14ac:dyDescent="0.25">
      <c r="A12639" s="277" t="s">
        <v>9103</v>
      </c>
      <c r="B12639" s="278">
        <v>43.89</v>
      </c>
    </row>
    <row r="12640" spans="1:2" x14ac:dyDescent="0.25">
      <c r="A12640" s="277" t="s">
        <v>17707</v>
      </c>
      <c r="B12640" s="278">
        <v>43.89</v>
      </c>
    </row>
    <row r="12641" spans="1:2" x14ac:dyDescent="0.25">
      <c r="A12641" s="277" t="s">
        <v>9104</v>
      </c>
      <c r="B12641" s="278">
        <v>94.52</v>
      </c>
    </row>
    <row r="12642" spans="1:2" x14ac:dyDescent="0.25">
      <c r="A12642" s="277" t="s">
        <v>17708</v>
      </c>
      <c r="B12642" s="278">
        <v>94.52</v>
      </c>
    </row>
    <row r="12643" spans="1:2" x14ac:dyDescent="0.25">
      <c r="A12643" s="277" t="s">
        <v>3565</v>
      </c>
      <c r="B12643" s="278">
        <v>129.96</v>
      </c>
    </row>
    <row r="12644" spans="1:2" x14ac:dyDescent="0.25">
      <c r="A12644" s="277" t="s">
        <v>17709</v>
      </c>
      <c r="B12644" s="278">
        <v>125.79</v>
      </c>
    </row>
    <row r="12645" spans="1:2" x14ac:dyDescent="0.25">
      <c r="A12645" s="277" t="s">
        <v>3566</v>
      </c>
      <c r="B12645" s="278">
        <v>232.31</v>
      </c>
    </row>
    <row r="12646" spans="1:2" x14ac:dyDescent="0.25">
      <c r="A12646" s="277" t="s">
        <v>17710</v>
      </c>
      <c r="B12646" s="278">
        <v>225.04</v>
      </c>
    </row>
    <row r="12647" spans="1:2" x14ac:dyDescent="0.25">
      <c r="A12647" s="277" t="s">
        <v>3567</v>
      </c>
      <c r="B12647" s="278">
        <v>178.06</v>
      </c>
    </row>
    <row r="12648" spans="1:2" x14ac:dyDescent="0.25">
      <c r="A12648" s="277" t="s">
        <v>17711</v>
      </c>
      <c r="B12648" s="278">
        <v>174.27</v>
      </c>
    </row>
    <row r="12649" spans="1:2" x14ac:dyDescent="0.25">
      <c r="A12649" s="277" t="s">
        <v>3568</v>
      </c>
      <c r="B12649" s="278">
        <v>12.12</v>
      </c>
    </row>
    <row r="12650" spans="1:2" x14ac:dyDescent="0.25">
      <c r="A12650" s="277" t="s">
        <v>17712</v>
      </c>
      <c r="B12650" s="278">
        <v>10.77</v>
      </c>
    </row>
    <row r="12651" spans="1:2" x14ac:dyDescent="0.25">
      <c r="A12651" s="277" t="s">
        <v>3569</v>
      </c>
      <c r="B12651" s="278">
        <v>31.41</v>
      </c>
    </row>
    <row r="12652" spans="1:2" x14ac:dyDescent="0.25">
      <c r="A12652" s="277" t="s">
        <v>17713</v>
      </c>
      <c r="B12652" s="278">
        <v>30.07</v>
      </c>
    </row>
    <row r="12653" spans="1:2" x14ac:dyDescent="0.25">
      <c r="A12653" s="277" t="s">
        <v>3570</v>
      </c>
      <c r="B12653" s="278">
        <v>16.899999999999999</v>
      </c>
    </row>
    <row r="12654" spans="1:2" x14ac:dyDescent="0.25">
      <c r="A12654" s="277" t="s">
        <v>17714</v>
      </c>
      <c r="B12654" s="278">
        <v>15.67</v>
      </c>
    </row>
    <row r="12655" spans="1:2" x14ac:dyDescent="0.25">
      <c r="A12655" s="277" t="s">
        <v>3571</v>
      </c>
      <c r="B12655" s="278">
        <v>16.59</v>
      </c>
    </row>
    <row r="12656" spans="1:2" x14ac:dyDescent="0.25">
      <c r="A12656" s="277" t="s">
        <v>17715</v>
      </c>
      <c r="B12656" s="278">
        <v>15.35</v>
      </c>
    </row>
    <row r="12657" spans="1:2" x14ac:dyDescent="0.25">
      <c r="A12657" s="277" t="s">
        <v>3572</v>
      </c>
      <c r="B12657" s="278">
        <v>24.15</v>
      </c>
    </row>
    <row r="12658" spans="1:2" x14ac:dyDescent="0.25">
      <c r="A12658" s="277" t="s">
        <v>17716</v>
      </c>
      <c r="B12658" s="278">
        <v>22.91</v>
      </c>
    </row>
    <row r="12659" spans="1:2" x14ac:dyDescent="0.25">
      <c r="A12659" s="277" t="s">
        <v>3573</v>
      </c>
      <c r="B12659" s="278">
        <v>93.08</v>
      </c>
    </row>
    <row r="12660" spans="1:2" x14ac:dyDescent="0.25">
      <c r="A12660" s="277" t="s">
        <v>17717</v>
      </c>
      <c r="B12660" s="278">
        <v>88.92</v>
      </c>
    </row>
    <row r="12661" spans="1:2" x14ac:dyDescent="0.25">
      <c r="A12661" s="277" t="s">
        <v>3574</v>
      </c>
      <c r="B12661" s="278">
        <v>105.21</v>
      </c>
    </row>
    <row r="12662" spans="1:2" x14ac:dyDescent="0.25">
      <c r="A12662" s="277" t="s">
        <v>17718</v>
      </c>
      <c r="B12662" s="278">
        <v>99.43</v>
      </c>
    </row>
    <row r="12663" spans="1:2" x14ac:dyDescent="0.25">
      <c r="A12663" s="277" t="s">
        <v>3575</v>
      </c>
      <c r="B12663" s="278">
        <v>51.18</v>
      </c>
    </row>
    <row r="12664" spans="1:2" x14ac:dyDescent="0.25">
      <c r="A12664" s="277" t="s">
        <v>17719</v>
      </c>
      <c r="B12664" s="278">
        <v>51.18</v>
      </c>
    </row>
    <row r="12665" spans="1:2" x14ac:dyDescent="0.25">
      <c r="A12665" s="277" t="s">
        <v>9105</v>
      </c>
      <c r="B12665" s="278">
        <v>78.180000000000007</v>
      </c>
    </row>
    <row r="12666" spans="1:2" x14ac:dyDescent="0.25">
      <c r="A12666" s="277" t="s">
        <v>17720</v>
      </c>
      <c r="B12666" s="278">
        <v>76.010000000000005</v>
      </c>
    </row>
    <row r="12667" spans="1:2" x14ac:dyDescent="0.25">
      <c r="A12667" s="277" t="s">
        <v>9106</v>
      </c>
      <c r="B12667" s="278">
        <v>113.44</v>
      </c>
    </row>
    <row r="12668" spans="1:2" x14ac:dyDescent="0.25">
      <c r="A12668" s="277" t="s">
        <v>17721</v>
      </c>
      <c r="B12668" s="278">
        <v>106.56</v>
      </c>
    </row>
    <row r="12669" spans="1:2" x14ac:dyDescent="0.25">
      <c r="A12669" s="277" t="s">
        <v>9107</v>
      </c>
      <c r="B12669" s="278">
        <v>110.15</v>
      </c>
    </row>
    <row r="12670" spans="1:2" x14ac:dyDescent="0.25">
      <c r="A12670" s="277" t="s">
        <v>17722</v>
      </c>
      <c r="B12670" s="278">
        <v>103.71</v>
      </c>
    </row>
    <row r="12671" spans="1:2" x14ac:dyDescent="0.25">
      <c r="A12671" s="277" t="s">
        <v>9108</v>
      </c>
      <c r="B12671" s="278">
        <v>93.08</v>
      </c>
    </row>
    <row r="12672" spans="1:2" x14ac:dyDescent="0.25">
      <c r="A12672" s="277" t="s">
        <v>17723</v>
      </c>
      <c r="B12672" s="278">
        <v>88.92</v>
      </c>
    </row>
    <row r="12673" spans="1:2" x14ac:dyDescent="0.25">
      <c r="A12673" s="277" t="s">
        <v>3576</v>
      </c>
      <c r="B12673" s="278">
        <v>78.290000000000006</v>
      </c>
    </row>
    <row r="12674" spans="1:2" x14ac:dyDescent="0.25">
      <c r="A12674" s="277" t="s">
        <v>17724</v>
      </c>
      <c r="B12674" s="278">
        <v>68.819999999999993</v>
      </c>
    </row>
    <row r="12675" spans="1:2" x14ac:dyDescent="0.25">
      <c r="A12675" s="277" t="s">
        <v>3577</v>
      </c>
      <c r="B12675" s="278">
        <v>146.28</v>
      </c>
    </row>
    <row r="12676" spans="1:2" x14ac:dyDescent="0.25">
      <c r="A12676" s="277" t="s">
        <v>17725</v>
      </c>
      <c r="B12676" s="278">
        <v>139.33000000000001</v>
      </c>
    </row>
    <row r="12677" spans="1:2" x14ac:dyDescent="0.25">
      <c r="A12677" s="277" t="s">
        <v>9109</v>
      </c>
      <c r="B12677" s="278">
        <v>138.57</v>
      </c>
    </row>
    <row r="12678" spans="1:2" x14ac:dyDescent="0.25">
      <c r="A12678" s="277" t="s">
        <v>17726</v>
      </c>
      <c r="B12678" s="278">
        <v>131.85</v>
      </c>
    </row>
    <row r="12679" spans="1:2" x14ac:dyDescent="0.25">
      <c r="A12679" s="277" t="s">
        <v>9110</v>
      </c>
      <c r="B12679" s="278">
        <v>144.16</v>
      </c>
    </row>
    <row r="12680" spans="1:2" x14ac:dyDescent="0.25">
      <c r="A12680" s="277" t="s">
        <v>17727</v>
      </c>
      <c r="B12680" s="278">
        <v>137.22</v>
      </c>
    </row>
    <row r="12681" spans="1:2" x14ac:dyDescent="0.25">
      <c r="A12681" s="277" t="s">
        <v>9111</v>
      </c>
      <c r="B12681" s="278">
        <v>135.41999999999999</v>
      </c>
    </row>
    <row r="12682" spans="1:2" x14ac:dyDescent="0.25">
      <c r="A12682" s="277" t="s">
        <v>17728</v>
      </c>
      <c r="B12682" s="278">
        <v>128.69999999999999</v>
      </c>
    </row>
    <row r="12683" spans="1:2" x14ac:dyDescent="0.25">
      <c r="A12683" s="277" t="s">
        <v>3578</v>
      </c>
      <c r="B12683" s="278">
        <v>58.42</v>
      </c>
    </row>
    <row r="12684" spans="1:2" x14ac:dyDescent="0.25">
      <c r="A12684" s="277" t="s">
        <v>17729</v>
      </c>
      <c r="B12684" s="278">
        <v>53.94</v>
      </c>
    </row>
    <row r="12685" spans="1:2" x14ac:dyDescent="0.25">
      <c r="A12685" s="277" t="s">
        <v>9112</v>
      </c>
      <c r="B12685" s="278">
        <v>50.72</v>
      </c>
    </row>
    <row r="12686" spans="1:2" x14ac:dyDescent="0.25">
      <c r="A12686" s="277" t="s">
        <v>17730</v>
      </c>
      <c r="B12686" s="278">
        <v>46.45</v>
      </c>
    </row>
    <row r="12687" spans="1:2" x14ac:dyDescent="0.25">
      <c r="A12687" s="277" t="s">
        <v>3579</v>
      </c>
      <c r="B12687" s="278">
        <v>58.92</v>
      </c>
    </row>
    <row r="12688" spans="1:2" x14ac:dyDescent="0.25">
      <c r="A12688" s="277" t="s">
        <v>17731</v>
      </c>
      <c r="B12688" s="278">
        <v>53.97</v>
      </c>
    </row>
    <row r="12689" spans="1:2" x14ac:dyDescent="0.25">
      <c r="A12689" s="277" t="s">
        <v>9113</v>
      </c>
      <c r="B12689" s="278">
        <v>51.22</v>
      </c>
    </row>
    <row r="12690" spans="1:2" x14ac:dyDescent="0.25">
      <c r="A12690" s="277" t="s">
        <v>17732</v>
      </c>
      <c r="B12690" s="278">
        <v>46.48</v>
      </c>
    </row>
    <row r="12691" spans="1:2" x14ac:dyDescent="0.25">
      <c r="A12691" s="277" t="s">
        <v>9114</v>
      </c>
      <c r="B12691" s="278">
        <v>62.57</v>
      </c>
    </row>
    <row r="12692" spans="1:2" x14ac:dyDescent="0.25">
      <c r="A12692" s="277" t="s">
        <v>17733</v>
      </c>
      <c r="B12692" s="278">
        <v>58.09</v>
      </c>
    </row>
    <row r="12693" spans="1:2" x14ac:dyDescent="0.25">
      <c r="A12693" s="277" t="s">
        <v>9115</v>
      </c>
      <c r="B12693" s="278">
        <v>54.86</v>
      </c>
    </row>
    <row r="12694" spans="1:2" x14ac:dyDescent="0.25">
      <c r="A12694" s="277" t="s">
        <v>17734</v>
      </c>
      <c r="B12694" s="278">
        <v>50.6</v>
      </c>
    </row>
    <row r="12695" spans="1:2" x14ac:dyDescent="0.25">
      <c r="A12695" s="277" t="s">
        <v>3580</v>
      </c>
      <c r="B12695" s="278">
        <v>24.24</v>
      </c>
    </row>
    <row r="12696" spans="1:2" x14ac:dyDescent="0.25">
      <c r="A12696" s="277" t="s">
        <v>17735</v>
      </c>
      <c r="B12696" s="278">
        <v>21.8</v>
      </c>
    </row>
    <row r="12697" spans="1:2" x14ac:dyDescent="0.25">
      <c r="A12697" s="277" t="s">
        <v>9116</v>
      </c>
      <c r="B12697" s="278">
        <v>22.98</v>
      </c>
    </row>
    <row r="12698" spans="1:2" x14ac:dyDescent="0.25">
      <c r="A12698" s="277" t="s">
        <v>17736</v>
      </c>
      <c r="B12698" s="278">
        <v>20.61</v>
      </c>
    </row>
    <row r="12699" spans="1:2" x14ac:dyDescent="0.25">
      <c r="A12699" s="277" t="s">
        <v>9117</v>
      </c>
      <c r="B12699" s="278">
        <v>25.39</v>
      </c>
    </row>
    <row r="12700" spans="1:2" x14ac:dyDescent="0.25">
      <c r="A12700" s="277" t="s">
        <v>17737</v>
      </c>
      <c r="B12700" s="278">
        <v>22.97</v>
      </c>
    </row>
    <row r="12701" spans="1:2" x14ac:dyDescent="0.25">
      <c r="A12701" s="277" t="s">
        <v>9118</v>
      </c>
      <c r="B12701" s="278">
        <v>24.5</v>
      </c>
    </row>
    <row r="12702" spans="1:2" x14ac:dyDescent="0.25">
      <c r="A12702" s="277" t="s">
        <v>17738</v>
      </c>
      <c r="B12702" s="278">
        <v>22.14</v>
      </c>
    </row>
    <row r="12703" spans="1:2" x14ac:dyDescent="0.25">
      <c r="A12703" s="277" t="s">
        <v>3581</v>
      </c>
      <c r="B12703" s="278">
        <v>44.41</v>
      </c>
    </row>
    <row r="12704" spans="1:2" x14ac:dyDescent="0.25">
      <c r="A12704" s="277" t="s">
        <v>17739</v>
      </c>
      <c r="B12704" s="278">
        <v>42.52</v>
      </c>
    </row>
    <row r="12705" spans="1:2" x14ac:dyDescent="0.25">
      <c r="A12705" s="277" t="s">
        <v>9119</v>
      </c>
      <c r="B12705" s="278">
        <v>78.459999999999994</v>
      </c>
    </row>
    <row r="12706" spans="1:2" x14ac:dyDescent="0.25">
      <c r="A12706" s="277" t="s">
        <v>17740</v>
      </c>
      <c r="B12706" s="278">
        <v>75.989999999999995</v>
      </c>
    </row>
    <row r="12707" spans="1:2" x14ac:dyDescent="0.25">
      <c r="A12707" s="277" t="s">
        <v>3582</v>
      </c>
      <c r="B12707" s="278">
        <v>38.200000000000003</v>
      </c>
    </row>
    <row r="12708" spans="1:2" x14ac:dyDescent="0.25">
      <c r="A12708" s="277" t="s">
        <v>17741</v>
      </c>
      <c r="B12708" s="278">
        <v>36.69</v>
      </c>
    </row>
    <row r="12709" spans="1:2" x14ac:dyDescent="0.25">
      <c r="A12709" s="277" t="s">
        <v>3583</v>
      </c>
      <c r="B12709" s="278">
        <v>60.6</v>
      </c>
    </row>
    <row r="12710" spans="1:2" x14ac:dyDescent="0.25">
      <c r="A12710" s="277" t="s">
        <v>17742</v>
      </c>
      <c r="B12710" s="278">
        <v>58.17</v>
      </c>
    </row>
    <row r="12711" spans="1:2" x14ac:dyDescent="0.25">
      <c r="A12711" s="277" t="s">
        <v>9120</v>
      </c>
      <c r="B12711" s="278">
        <v>89.48</v>
      </c>
    </row>
    <row r="12712" spans="1:2" x14ac:dyDescent="0.25">
      <c r="A12712" s="277" t="s">
        <v>17743</v>
      </c>
      <c r="B12712" s="278">
        <v>87.02</v>
      </c>
    </row>
    <row r="12713" spans="1:2" x14ac:dyDescent="0.25">
      <c r="A12713" s="277" t="s">
        <v>9121</v>
      </c>
      <c r="B12713" s="278">
        <v>89.48</v>
      </c>
    </row>
    <row r="12714" spans="1:2" x14ac:dyDescent="0.25">
      <c r="A12714" s="277" t="s">
        <v>17744</v>
      </c>
      <c r="B12714" s="278">
        <v>87.02</v>
      </c>
    </row>
    <row r="12715" spans="1:2" x14ac:dyDescent="0.25">
      <c r="A12715" s="277" t="s">
        <v>9122</v>
      </c>
      <c r="B12715" s="278">
        <v>387.29</v>
      </c>
    </row>
    <row r="12716" spans="1:2" x14ac:dyDescent="0.25">
      <c r="A12716" s="277" t="s">
        <v>17745</v>
      </c>
      <c r="B12716" s="278">
        <v>373.08</v>
      </c>
    </row>
    <row r="12717" spans="1:2" x14ac:dyDescent="0.25">
      <c r="A12717" s="277" t="s">
        <v>9123</v>
      </c>
      <c r="B12717" s="278">
        <v>673.41</v>
      </c>
    </row>
    <row r="12718" spans="1:2" x14ac:dyDescent="0.25">
      <c r="A12718" s="277" t="s">
        <v>17746</v>
      </c>
      <c r="B12718" s="278">
        <v>659.2</v>
      </c>
    </row>
    <row r="12719" spans="1:2" x14ac:dyDescent="0.25">
      <c r="A12719" s="277" t="s">
        <v>9124</v>
      </c>
      <c r="B12719" s="278">
        <v>241.64</v>
      </c>
    </row>
    <row r="12720" spans="1:2" x14ac:dyDescent="0.25">
      <c r="A12720" s="277" t="s">
        <v>17747</v>
      </c>
      <c r="B12720" s="278">
        <v>236.9</v>
      </c>
    </row>
    <row r="12721" spans="1:2" x14ac:dyDescent="0.25">
      <c r="A12721" s="277" t="s">
        <v>9125</v>
      </c>
      <c r="B12721" s="278">
        <v>298.48</v>
      </c>
    </row>
    <row r="12722" spans="1:2" x14ac:dyDescent="0.25">
      <c r="A12722" s="277" t="s">
        <v>17748</v>
      </c>
      <c r="B12722" s="278">
        <v>295.64</v>
      </c>
    </row>
    <row r="12723" spans="1:2" x14ac:dyDescent="0.25">
      <c r="A12723" s="277" t="s">
        <v>3584</v>
      </c>
      <c r="B12723" s="278">
        <v>332.37</v>
      </c>
    </row>
    <row r="12724" spans="1:2" x14ac:dyDescent="0.25">
      <c r="A12724" s="277" t="s">
        <v>17749</v>
      </c>
      <c r="B12724" s="278">
        <v>322.51</v>
      </c>
    </row>
    <row r="12725" spans="1:2" x14ac:dyDescent="0.25">
      <c r="A12725" s="277" t="s">
        <v>3585</v>
      </c>
      <c r="B12725" s="278">
        <v>415.74</v>
      </c>
    </row>
    <row r="12726" spans="1:2" x14ac:dyDescent="0.25">
      <c r="A12726" s="277" t="s">
        <v>17750</v>
      </c>
      <c r="B12726" s="278">
        <v>405.88</v>
      </c>
    </row>
    <row r="12727" spans="1:2" x14ac:dyDescent="0.25">
      <c r="A12727" s="277" t="s">
        <v>9126</v>
      </c>
      <c r="B12727" s="278">
        <v>374.21</v>
      </c>
    </row>
    <row r="12728" spans="1:2" x14ac:dyDescent="0.25">
      <c r="A12728" s="277" t="s">
        <v>17751</v>
      </c>
      <c r="B12728" s="278">
        <v>364.34</v>
      </c>
    </row>
    <row r="12729" spans="1:2" x14ac:dyDescent="0.25">
      <c r="A12729" s="277" t="s">
        <v>9127</v>
      </c>
      <c r="B12729" s="278">
        <v>125.97</v>
      </c>
    </row>
    <row r="12730" spans="1:2" x14ac:dyDescent="0.25">
      <c r="A12730" s="277" t="s">
        <v>17752</v>
      </c>
      <c r="B12730" s="278">
        <v>119.69</v>
      </c>
    </row>
    <row r="12731" spans="1:2" x14ac:dyDescent="0.25">
      <c r="A12731" s="277" t="s">
        <v>9128</v>
      </c>
      <c r="B12731" s="278">
        <v>125.97</v>
      </c>
    </row>
    <row r="12732" spans="1:2" x14ac:dyDescent="0.25">
      <c r="A12732" s="277" t="s">
        <v>17753</v>
      </c>
      <c r="B12732" s="278">
        <v>119.69</v>
      </c>
    </row>
    <row r="12733" spans="1:2" x14ac:dyDescent="0.25">
      <c r="A12733" s="277" t="s">
        <v>9129</v>
      </c>
      <c r="B12733" s="278">
        <v>115.53</v>
      </c>
    </row>
    <row r="12734" spans="1:2" x14ac:dyDescent="0.25">
      <c r="A12734" s="277" t="s">
        <v>17754</v>
      </c>
      <c r="B12734" s="278">
        <v>109.91</v>
      </c>
    </row>
    <row r="12735" spans="1:2" x14ac:dyDescent="0.25">
      <c r="A12735" s="277" t="s">
        <v>9130</v>
      </c>
      <c r="B12735" s="278">
        <v>119.03</v>
      </c>
    </row>
    <row r="12736" spans="1:2" x14ac:dyDescent="0.25">
      <c r="A12736" s="277" t="s">
        <v>17755</v>
      </c>
      <c r="B12736" s="278">
        <v>113.41</v>
      </c>
    </row>
    <row r="12737" spans="1:2" x14ac:dyDescent="0.25">
      <c r="A12737" s="277" t="s">
        <v>3586</v>
      </c>
      <c r="B12737" s="278">
        <v>78</v>
      </c>
    </row>
    <row r="12738" spans="1:2" x14ac:dyDescent="0.25">
      <c r="A12738" s="277" t="s">
        <v>17756</v>
      </c>
      <c r="B12738" s="278">
        <v>70.61</v>
      </c>
    </row>
    <row r="12739" spans="1:2" x14ac:dyDescent="0.25">
      <c r="A12739" s="277" t="s">
        <v>3587</v>
      </c>
      <c r="B12739" s="278">
        <v>100.75</v>
      </c>
    </row>
    <row r="12740" spans="1:2" x14ac:dyDescent="0.25">
      <c r="A12740" s="277" t="s">
        <v>17757</v>
      </c>
      <c r="B12740" s="278">
        <v>93.84</v>
      </c>
    </row>
    <row r="12741" spans="1:2" x14ac:dyDescent="0.25">
      <c r="A12741" s="277" t="s">
        <v>3588</v>
      </c>
      <c r="B12741" s="278">
        <v>670.85</v>
      </c>
    </row>
    <row r="12742" spans="1:2" x14ac:dyDescent="0.25">
      <c r="A12742" s="277" t="s">
        <v>17758</v>
      </c>
      <c r="B12742" s="278">
        <v>666.65</v>
      </c>
    </row>
    <row r="12743" spans="1:2" x14ac:dyDescent="0.25">
      <c r="A12743" s="277" t="s">
        <v>9131</v>
      </c>
      <c r="B12743" s="278">
        <v>2887.03</v>
      </c>
    </row>
    <row r="12744" spans="1:2" x14ac:dyDescent="0.25">
      <c r="A12744" s="277" t="s">
        <v>17759</v>
      </c>
      <c r="B12744" s="278">
        <v>2882.1</v>
      </c>
    </row>
    <row r="12745" spans="1:2" x14ac:dyDescent="0.25">
      <c r="A12745" s="277" t="s">
        <v>3589</v>
      </c>
      <c r="B12745" s="278">
        <v>970.03</v>
      </c>
    </row>
    <row r="12746" spans="1:2" x14ac:dyDescent="0.25">
      <c r="A12746" s="277" t="s">
        <v>17760</v>
      </c>
      <c r="B12746" s="278">
        <v>962.63</v>
      </c>
    </row>
    <row r="12747" spans="1:2" x14ac:dyDescent="0.25">
      <c r="A12747" s="277" t="s">
        <v>3590</v>
      </c>
      <c r="B12747" s="278">
        <v>2830.53</v>
      </c>
    </row>
    <row r="12748" spans="1:2" x14ac:dyDescent="0.25">
      <c r="A12748" s="277" t="s">
        <v>17761</v>
      </c>
      <c r="B12748" s="278">
        <v>2819.43</v>
      </c>
    </row>
    <row r="12749" spans="1:2" x14ac:dyDescent="0.25">
      <c r="A12749" s="277" t="s">
        <v>3591</v>
      </c>
      <c r="B12749" s="278">
        <v>420.71</v>
      </c>
    </row>
    <row r="12750" spans="1:2" x14ac:dyDescent="0.25">
      <c r="A12750" s="277" t="s">
        <v>17762</v>
      </c>
      <c r="B12750" s="278">
        <v>417.01</v>
      </c>
    </row>
    <row r="12751" spans="1:2" x14ac:dyDescent="0.25">
      <c r="A12751" s="277" t="s">
        <v>3592</v>
      </c>
      <c r="B12751" s="278">
        <v>991.77</v>
      </c>
    </row>
    <row r="12752" spans="1:2" x14ac:dyDescent="0.25">
      <c r="A12752" s="277" t="s">
        <v>17763</v>
      </c>
      <c r="B12752" s="278">
        <v>985.35</v>
      </c>
    </row>
    <row r="12753" spans="1:2" x14ac:dyDescent="0.25">
      <c r="A12753" s="277" t="s">
        <v>3593</v>
      </c>
      <c r="B12753" s="278">
        <v>974.79</v>
      </c>
    </row>
    <row r="12754" spans="1:2" x14ac:dyDescent="0.25">
      <c r="A12754" s="277" t="s">
        <v>17764</v>
      </c>
      <c r="B12754" s="278">
        <v>968.37</v>
      </c>
    </row>
    <row r="12755" spans="1:2" x14ac:dyDescent="0.25">
      <c r="A12755" s="277" t="s">
        <v>3594</v>
      </c>
      <c r="B12755" s="278">
        <v>957.74</v>
      </c>
    </row>
    <row r="12756" spans="1:2" x14ac:dyDescent="0.25">
      <c r="A12756" s="277" t="s">
        <v>17765</v>
      </c>
      <c r="B12756" s="278">
        <v>951.32</v>
      </c>
    </row>
    <row r="12757" spans="1:2" x14ac:dyDescent="0.25">
      <c r="A12757" s="277" t="s">
        <v>3595</v>
      </c>
      <c r="B12757" s="278">
        <v>1236.8800000000001</v>
      </c>
    </row>
    <row r="12758" spans="1:2" x14ac:dyDescent="0.25">
      <c r="A12758" s="277" t="s">
        <v>17766</v>
      </c>
      <c r="B12758" s="278">
        <v>1227.75</v>
      </c>
    </row>
    <row r="12759" spans="1:2" x14ac:dyDescent="0.25">
      <c r="A12759" s="277" t="s">
        <v>3596</v>
      </c>
      <c r="B12759" s="278">
        <v>1201.47</v>
      </c>
    </row>
    <row r="12760" spans="1:2" x14ac:dyDescent="0.25">
      <c r="A12760" s="277" t="s">
        <v>17767</v>
      </c>
      <c r="B12760" s="278">
        <v>1192.3399999999999</v>
      </c>
    </row>
    <row r="12761" spans="1:2" x14ac:dyDescent="0.25">
      <c r="A12761" s="277" t="s">
        <v>3597</v>
      </c>
      <c r="B12761" s="278">
        <v>1847.81</v>
      </c>
    </row>
    <row r="12762" spans="1:2" x14ac:dyDescent="0.25">
      <c r="A12762" s="277" t="s">
        <v>17768</v>
      </c>
      <c r="B12762" s="278">
        <v>1836.71</v>
      </c>
    </row>
    <row r="12763" spans="1:2" x14ac:dyDescent="0.25">
      <c r="A12763" s="277" t="s">
        <v>9132</v>
      </c>
      <c r="B12763" s="278">
        <v>137.13</v>
      </c>
    </row>
    <row r="12764" spans="1:2" x14ac:dyDescent="0.25">
      <c r="A12764" s="277" t="s">
        <v>17769</v>
      </c>
      <c r="B12764" s="278">
        <v>129.80000000000001</v>
      </c>
    </row>
    <row r="12765" spans="1:2" x14ac:dyDescent="0.25">
      <c r="A12765" s="277" t="s">
        <v>9133</v>
      </c>
      <c r="B12765" s="278">
        <v>101.47</v>
      </c>
    </row>
    <row r="12766" spans="1:2" x14ac:dyDescent="0.25">
      <c r="A12766" s="277" t="s">
        <v>17770</v>
      </c>
      <c r="B12766" s="278">
        <v>96.54</v>
      </c>
    </row>
    <row r="12767" spans="1:2" x14ac:dyDescent="0.25">
      <c r="A12767" s="277" t="s">
        <v>9134</v>
      </c>
      <c r="B12767" s="278">
        <v>117.73</v>
      </c>
    </row>
    <row r="12768" spans="1:2" x14ac:dyDescent="0.25">
      <c r="A12768" s="277" t="s">
        <v>17771</v>
      </c>
      <c r="B12768" s="278">
        <v>111.81</v>
      </c>
    </row>
    <row r="12769" spans="1:2" x14ac:dyDescent="0.25">
      <c r="A12769" s="277" t="s">
        <v>9135</v>
      </c>
      <c r="B12769" s="278">
        <v>159.4</v>
      </c>
    </row>
    <row r="12770" spans="1:2" x14ac:dyDescent="0.25">
      <c r="A12770" s="277" t="s">
        <v>17772</v>
      </c>
      <c r="B12770" s="278">
        <v>151.5</v>
      </c>
    </row>
    <row r="12771" spans="1:2" x14ac:dyDescent="0.25">
      <c r="A12771" s="277" t="s">
        <v>9136</v>
      </c>
      <c r="B12771" s="278">
        <v>2238.91</v>
      </c>
    </row>
    <row r="12772" spans="1:2" x14ac:dyDescent="0.25">
      <c r="A12772" s="277" t="s">
        <v>17773</v>
      </c>
      <c r="B12772" s="278">
        <v>2229.0500000000002</v>
      </c>
    </row>
    <row r="12773" spans="1:2" x14ac:dyDescent="0.25">
      <c r="A12773" s="277" t="s">
        <v>3598</v>
      </c>
      <c r="B12773" s="278">
        <v>224.25</v>
      </c>
    </row>
    <row r="12774" spans="1:2" x14ac:dyDescent="0.25">
      <c r="A12774" s="277" t="s">
        <v>17774</v>
      </c>
      <c r="B12774" s="278">
        <v>224.25</v>
      </c>
    </row>
    <row r="12775" spans="1:2" x14ac:dyDescent="0.25">
      <c r="A12775" s="277" t="s">
        <v>3599</v>
      </c>
      <c r="B12775" s="278">
        <v>314.07</v>
      </c>
    </row>
    <row r="12776" spans="1:2" x14ac:dyDescent="0.25">
      <c r="A12776" s="277" t="s">
        <v>17775</v>
      </c>
      <c r="B12776" s="278">
        <v>314.07</v>
      </c>
    </row>
    <row r="12777" spans="1:2" x14ac:dyDescent="0.25">
      <c r="A12777" s="277" t="s">
        <v>3600</v>
      </c>
      <c r="B12777" s="278">
        <v>192.79</v>
      </c>
    </row>
    <row r="12778" spans="1:2" x14ac:dyDescent="0.25">
      <c r="A12778" s="277" t="s">
        <v>17776</v>
      </c>
      <c r="B12778" s="278">
        <v>192.79</v>
      </c>
    </row>
    <row r="12779" spans="1:2" x14ac:dyDescent="0.25">
      <c r="A12779" s="277" t="s">
        <v>3601</v>
      </c>
      <c r="B12779" s="278">
        <v>275.42</v>
      </c>
    </row>
    <row r="12780" spans="1:2" x14ac:dyDescent="0.25">
      <c r="A12780" s="277" t="s">
        <v>17777</v>
      </c>
      <c r="B12780" s="278">
        <v>275.42</v>
      </c>
    </row>
    <row r="12781" spans="1:2" x14ac:dyDescent="0.25">
      <c r="A12781" s="277" t="s">
        <v>3602</v>
      </c>
      <c r="B12781" s="278">
        <v>186.7</v>
      </c>
    </row>
    <row r="12782" spans="1:2" x14ac:dyDescent="0.25">
      <c r="A12782" s="277" t="s">
        <v>17778</v>
      </c>
      <c r="B12782" s="278">
        <v>186.7</v>
      </c>
    </row>
    <row r="12783" spans="1:2" x14ac:dyDescent="0.25">
      <c r="A12783" s="277" t="s">
        <v>3603</v>
      </c>
      <c r="B12783" s="278">
        <v>289.91000000000003</v>
      </c>
    </row>
    <row r="12784" spans="1:2" x14ac:dyDescent="0.25">
      <c r="A12784" s="277" t="s">
        <v>17779</v>
      </c>
      <c r="B12784" s="278">
        <v>289.91000000000003</v>
      </c>
    </row>
    <row r="12785" spans="1:2" x14ac:dyDescent="0.25">
      <c r="A12785" s="277" t="s">
        <v>3604</v>
      </c>
      <c r="B12785" s="278">
        <v>550</v>
      </c>
    </row>
    <row r="12786" spans="1:2" x14ac:dyDescent="0.25">
      <c r="A12786" s="277" t="s">
        <v>17780</v>
      </c>
      <c r="B12786" s="278">
        <v>550</v>
      </c>
    </row>
    <row r="12787" spans="1:2" x14ac:dyDescent="0.25">
      <c r="A12787" s="277" t="s">
        <v>9137</v>
      </c>
      <c r="B12787" s="278">
        <v>109.75</v>
      </c>
    </row>
    <row r="12788" spans="1:2" x14ac:dyDescent="0.25">
      <c r="A12788" s="277" t="s">
        <v>17781</v>
      </c>
      <c r="B12788" s="278">
        <v>108.96</v>
      </c>
    </row>
    <row r="12789" spans="1:2" x14ac:dyDescent="0.25">
      <c r="A12789" s="277" t="s">
        <v>9138</v>
      </c>
      <c r="B12789" s="278">
        <v>149.97</v>
      </c>
    </row>
    <row r="12790" spans="1:2" x14ac:dyDescent="0.25">
      <c r="A12790" s="277" t="s">
        <v>17782</v>
      </c>
      <c r="B12790" s="278">
        <v>149.18</v>
      </c>
    </row>
    <row r="12791" spans="1:2" x14ac:dyDescent="0.25">
      <c r="A12791" s="277" t="s">
        <v>9139</v>
      </c>
      <c r="B12791" s="278">
        <v>173.97</v>
      </c>
    </row>
    <row r="12792" spans="1:2" x14ac:dyDescent="0.25">
      <c r="A12792" s="277" t="s">
        <v>17783</v>
      </c>
      <c r="B12792" s="278">
        <v>173.18</v>
      </c>
    </row>
    <row r="12793" spans="1:2" x14ac:dyDescent="0.25">
      <c r="A12793" s="277" t="s">
        <v>9140</v>
      </c>
      <c r="B12793" s="278">
        <v>122.98</v>
      </c>
    </row>
    <row r="12794" spans="1:2" x14ac:dyDescent="0.25">
      <c r="A12794" s="277" t="s">
        <v>17784</v>
      </c>
      <c r="B12794" s="278">
        <v>122.19</v>
      </c>
    </row>
    <row r="12795" spans="1:2" x14ac:dyDescent="0.25">
      <c r="A12795" s="277" t="s">
        <v>9141</v>
      </c>
      <c r="B12795" s="278">
        <v>214.66</v>
      </c>
    </row>
    <row r="12796" spans="1:2" x14ac:dyDescent="0.25">
      <c r="A12796" s="277" t="s">
        <v>17785</v>
      </c>
      <c r="B12796" s="278">
        <v>213.87</v>
      </c>
    </row>
    <row r="12797" spans="1:2" x14ac:dyDescent="0.25">
      <c r="A12797" s="277" t="s">
        <v>9142</v>
      </c>
      <c r="B12797" s="278">
        <v>206</v>
      </c>
    </row>
    <row r="12798" spans="1:2" x14ac:dyDescent="0.25">
      <c r="A12798" s="277" t="s">
        <v>17786</v>
      </c>
      <c r="B12798" s="278">
        <v>206</v>
      </c>
    </row>
    <row r="12799" spans="1:2" x14ac:dyDescent="0.25">
      <c r="A12799" s="277" t="s">
        <v>9143</v>
      </c>
      <c r="B12799" s="278">
        <v>247.2</v>
      </c>
    </row>
    <row r="12800" spans="1:2" x14ac:dyDescent="0.25">
      <c r="A12800" s="277" t="s">
        <v>17787</v>
      </c>
      <c r="B12800" s="278">
        <v>247.2</v>
      </c>
    </row>
    <row r="12801" spans="1:2" x14ac:dyDescent="0.25">
      <c r="A12801" s="277" t="s">
        <v>9144</v>
      </c>
      <c r="B12801" s="278">
        <v>87.55</v>
      </c>
    </row>
    <row r="12802" spans="1:2" x14ac:dyDescent="0.25">
      <c r="A12802" s="277" t="s">
        <v>17788</v>
      </c>
      <c r="B12802" s="278">
        <v>87.55</v>
      </c>
    </row>
    <row r="12803" spans="1:2" x14ac:dyDescent="0.25">
      <c r="A12803" s="277" t="s">
        <v>9145</v>
      </c>
      <c r="B12803" s="278">
        <v>61.8</v>
      </c>
    </row>
    <row r="12804" spans="1:2" x14ac:dyDescent="0.25">
      <c r="A12804" s="277" t="s">
        <v>17789</v>
      </c>
      <c r="B12804" s="278">
        <v>61.8</v>
      </c>
    </row>
    <row r="12805" spans="1:2" x14ac:dyDescent="0.25">
      <c r="A12805" s="277" t="s">
        <v>9146</v>
      </c>
      <c r="B12805" s="278">
        <v>185.4</v>
      </c>
    </row>
    <row r="12806" spans="1:2" x14ac:dyDescent="0.25">
      <c r="A12806" s="277" t="s">
        <v>17790</v>
      </c>
      <c r="B12806" s="278">
        <v>185.4</v>
      </c>
    </row>
    <row r="12807" spans="1:2" x14ac:dyDescent="0.25">
      <c r="A12807" s="277" t="s">
        <v>9147</v>
      </c>
      <c r="B12807" s="278">
        <v>97.32</v>
      </c>
    </row>
    <row r="12808" spans="1:2" x14ac:dyDescent="0.25">
      <c r="A12808" s="277" t="s">
        <v>17791</v>
      </c>
      <c r="B12808" s="278">
        <v>97.32</v>
      </c>
    </row>
    <row r="12809" spans="1:2" x14ac:dyDescent="0.25">
      <c r="A12809" s="277" t="s">
        <v>3605</v>
      </c>
      <c r="B12809" s="278">
        <v>1095.71</v>
      </c>
    </row>
    <row r="12810" spans="1:2" x14ac:dyDescent="0.25">
      <c r="A12810" s="277" t="s">
        <v>17792</v>
      </c>
      <c r="B12810" s="278">
        <v>982.24</v>
      </c>
    </row>
    <row r="12811" spans="1:2" x14ac:dyDescent="0.25">
      <c r="A12811" s="277" t="s">
        <v>3606</v>
      </c>
      <c r="B12811" s="278">
        <v>1135.98</v>
      </c>
    </row>
    <row r="12812" spans="1:2" x14ac:dyDescent="0.25">
      <c r="A12812" s="277" t="s">
        <v>17793</v>
      </c>
      <c r="B12812" s="278">
        <v>1017.57</v>
      </c>
    </row>
    <row r="12813" spans="1:2" x14ac:dyDescent="0.25">
      <c r="A12813" s="277" t="s">
        <v>3607</v>
      </c>
      <c r="B12813" s="278">
        <v>1189.05</v>
      </c>
    </row>
    <row r="12814" spans="1:2" x14ac:dyDescent="0.25">
      <c r="A12814" s="277" t="s">
        <v>17794</v>
      </c>
      <c r="B12814" s="278">
        <v>1065.71</v>
      </c>
    </row>
    <row r="12815" spans="1:2" x14ac:dyDescent="0.25">
      <c r="A12815" s="277" t="s">
        <v>3608</v>
      </c>
      <c r="B12815" s="278">
        <v>892.22</v>
      </c>
    </row>
    <row r="12816" spans="1:2" x14ac:dyDescent="0.25">
      <c r="A12816" s="277" t="s">
        <v>17795</v>
      </c>
      <c r="B12816" s="278">
        <v>797.49</v>
      </c>
    </row>
    <row r="12817" spans="1:2" x14ac:dyDescent="0.25">
      <c r="A12817" s="277" t="s">
        <v>3610</v>
      </c>
      <c r="B12817" s="278">
        <v>410.19</v>
      </c>
    </row>
    <row r="12818" spans="1:2" x14ac:dyDescent="0.25">
      <c r="A12818" s="277" t="s">
        <v>17796</v>
      </c>
      <c r="B12818" s="278">
        <v>410.19</v>
      </c>
    </row>
    <row r="12819" spans="1:2" x14ac:dyDescent="0.25">
      <c r="A12819" s="277" t="s">
        <v>3611</v>
      </c>
      <c r="B12819" s="278">
        <v>466.19</v>
      </c>
    </row>
    <row r="12820" spans="1:2" x14ac:dyDescent="0.25">
      <c r="A12820" s="277" t="s">
        <v>17797</v>
      </c>
      <c r="B12820" s="278">
        <v>466.19</v>
      </c>
    </row>
    <row r="12821" spans="1:2" x14ac:dyDescent="0.25">
      <c r="A12821" s="277" t="s">
        <v>3615</v>
      </c>
      <c r="B12821" s="278">
        <v>2140.96</v>
      </c>
    </row>
    <row r="12822" spans="1:2" x14ac:dyDescent="0.25">
      <c r="A12822" s="277" t="s">
        <v>17798</v>
      </c>
      <c r="B12822" s="278">
        <v>1922.4</v>
      </c>
    </row>
    <row r="12823" spans="1:2" x14ac:dyDescent="0.25">
      <c r="A12823" s="277" t="s">
        <v>3616</v>
      </c>
      <c r="B12823" s="278">
        <v>838.74</v>
      </c>
    </row>
    <row r="12824" spans="1:2" x14ac:dyDescent="0.25">
      <c r="A12824" s="277" t="s">
        <v>17799</v>
      </c>
      <c r="B12824" s="278">
        <v>754.87</v>
      </c>
    </row>
    <row r="12825" spans="1:2" x14ac:dyDescent="0.25">
      <c r="A12825" s="277" t="s">
        <v>3619</v>
      </c>
      <c r="B12825" s="278">
        <v>1491.6</v>
      </c>
    </row>
    <row r="12826" spans="1:2" x14ac:dyDescent="0.25">
      <c r="A12826" s="277" t="s">
        <v>17800</v>
      </c>
      <c r="B12826" s="278">
        <v>1339.65</v>
      </c>
    </row>
    <row r="12827" spans="1:2" x14ac:dyDescent="0.25">
      <c r="A12827" s="277" t="s">
        <v>3639</v>
      </c>
      <c r="B12827" s="278">
        <v>496.45</v>
      </c>
    </row>
    <row r="12828" spans="1:2" x14ac:dyDescent="0.25">
      <c r="A12828" s="277" t="s">
        <v>17801</v>
      </c>
      <c r="B12828" s="278">
        <v>453.77</v>
      </c>
    </row>
    <row r="12829" spans="1:2" x14ac:dyDescent="0.25">
      <c r="A12829" s="277" t="s">
        <v>3640</v>
      </c>
      <c r="B12829" s="278">
        <v>516.42999999999995</v>
      </c>
    </row>
    <row r="12830" spans="1:2" x14ac:dyDescent="0.25">
      <c r="A12830" s="277" t="s">
        <v>17802</v>
      </c>
      <c r="B12830" s="278">
        <v>469.56</v>
      </c>
    </row>
    <row r="12831" spans="1:2" x14ac:dyDescent="0.25">
      <c r="A12831" s="277" t="s">
        <v>9148</v>
      </c>
      <c r="B12831" s="278">
        <v>99.14</v>
      </c>
    </row>
    <row r="12832" spans="1:2" x14ac:dyDescent="0.25">
      <c r="A12832" s="277" t="s">
        <v>17803</v>
      </c>
      <c r="B12832" s="278">
        <v>91.74</v>
      </c>
    </row>
    <row r="12833" spans="1:2" x14ac:dyDescent="0.25">
      <c r="A12833" s="277" t="s">
        <v>3621</v>
      </c>
      <c r="B12833" s="278">
        <v>641.54</v>
      </c>
    </row>
    <row r="12834" spans="1:2" x14ac:dyDescent="0.25">
      <c r="A12834" s="277" t="s">
        <v>17804</v>
      </c>
      <c r="B12834" s="278">
        <v>630.65</v>
      </c>
    </row>
    <row r="12835" spans="1:2" x14ac:dyDescent="0.25">
      <c r="A12835" s="277" t="s">
        <v>9149</v>
      </c>
      <c r="B12835" s="278">
        <v>651.54</v>
      </c>
    </row>
    <row r="12836" spans="1:2" x14ac:dyDescent="0.25">
      <c r="A12836" s="277" t="s">
        <v>17805</v>
      </c>
      <c r="B12836" s="278">
        <v>640.65</v>
      </c>
    </row>
    <row r="12837" spans="1:2" x14ac:dyDescent="0.25">
      <c r="A12837" s="277" t="s">
        <v>9150</v>
      </c>
      <c r="B12837" s="278">
        <v>771.54</v>
      </c>
    </row>
    <row r="12838" spans="1:2" x14ac:dyDescent="0.25">
      <c r="A12838" s="277" t="s">
        <v>17806</v>
      </c>
      <c r="B12838" s="278">
        <v>760.65</v>
      </c>
    </row>
    <row r="12839" spans="1:2" x14ac:dyDescent="0.25">
      <c r="A12839" s="277" t="s">
        <v>31546</v>
      </c>
      <c r="B12839" s="278">
        <v>561.54</v>
      </c>
    </row>
    <row r="12840" spans="1:2" x14ac:dyDescent="0.25">
      <c r="A12840" s="277" t="s">
        <v>31548</v>
      </c>
      <c r="B12840" s="278">
        <v>550.65</v>
      </c>
    </row>
    <row r="12841" spans="1:2" x14ac:dyDescent="0.25">
      <c r="A12841" s="277" t="s">
        <v>31549</v>
      </c>
      <c r="B12841" s="278">
        <v>576.54</v>
      </c>
    </row>
    <row r="12842" spans="1:2" x14ac:dyDescent="0.25">
      <c r="A12842" s="277" t="s">
        <v>31551</v>
      </c>
      <c r="B12842" s="278">
        <v>565.65</v>
      </c>
    </row>
    <row r="12843" spans="1:2" x14ac:dyDescent="0.25">
      <c r="A12843" s="277" t="s">
        <v>31552</v>
      </c>
      <c r="B12843" s="278">
        <v>616.54</v>
      </c>
    </row>
    <row r="12844" spans="1:2" x14ac:dyDescent="0.25">
      <c r="A12844" s="277" t="s">
        <v>31554</v>
      </c>
      <c r="B12844" s="278">
        <v>605.65</v>
      </c>
    </row>
    <row r="12845" spans="1:2" x14ac:dyDescent="0.25">
      <c r="A12845" s="277" t="s">
        <v>3609</v>
      </c>
      <c r="B12845" s="278">
        <v>975.9</v>
      </c>
    </row>
    <row r="12846" spans="1:2" x14ac:dyDescent="0.25">
      <c r="A12846" s="277" t="s">
        <v>17807</v>
      </c>
      <c r="B12846" s="278">
        <v>872.3</v>
      </c>
    </row>
    <row r="12847" spans="1:2" x14ac:dyDescent="0.25">
      <c r="A12847" s="277" t="s">
        <v>9151</v>
      </c>
      <c r="B12847" s="278">
        <v>1022.05</v>
      </c>
    </row>
    <row r="12848" spans="1:2" x14ac:dyDescent="0.25">
      <c r="A12848" s="277" t="s">
        <v>17808</v>
      </c>
      <c r="B12848" s="278">
        <v>918.44</v>
      </c>
    </row>
    <row r="12849" spans="1:2" x14ac:dyDescent="0.25">
      <c r="A12849" s="277" t="s">
        <v>3612</v>
      </c>
      <c r="B12849" s="278">
        <v>1267.96</v>
      </c>
    </row>
    <row r="12850" spans="1:2" x14ac:dyDescent="0.25">
      <c r="A12850" s="277" t="s">
        <v>17809</v>
      </c>
      <c r="B12850" s="278">
        <v>1129.81</v>
      </c>
    </row>
    <row r="12851" spans="1:2" x14ac:dyDescent="0.25">
      <c r="A12851" s="277" t="s">
        <v>3613</v>
      </c>
      <c r="B12851" s="278">
        <v>1606.12</v>
      </c>
    </row>
    <row r="12852" spans="1:2" x14ac:dyDescent="0.25">
      <c r="A12852" s="277" t="s">
        <v>17810</v>
      </c>
      <c r="B12852" s="278">
        <v>1458.11</v>
      </c>
    </row>
    <row r="12853" spans="1:2" x14ac:dyDescent="0.25">
      <c r="A12853" s="277" t="s">
        <v>3614</v>
      </c>
      <c r="B12853" s="278">
        <v>1552.21</v>
      </c>
    </row>
    <row r="12854" spans="1:2" x14ac:dyDescent="0.25">
      <c r="A12854" s="277" t="s">
        <v>17811</v>
      </c>
      <c r="B12854" s="278">
        <v>1404.2</v>
      </c>
    </row>
    <row r="12855" spans="1:2" x14ac:dyDescent="0.25">
      <c r="A12855" s="277" t="s">
        <v>3617</v>
      </c>
      <c r="B12855" s="278">
        <v>1021.09</v>
      </c>
    </row>
    <row r="12856" spans="1:2" x14ac:dyDescent="0.25">
      <c r="A12856" s="277" t="s">
        <v>17812</v>
      </c>
      <c r="B12856" s="278">
        <v>930.31</v>
      </c>
    </row>
    <row r="12857" spans="1:2" x14ac:dyDescent="0.25">
      <c r="A12857" s="277" t="s">
        <v>9152</v>
      </c>
      <c r="B12857" s="278">
        <v>556.41</v>
      </c>
    </row>
    <row r="12858" spans="1:2" x14ac:dyDescent="0.25">
      <c r="A12858" s="277" t="s">
        <v>17813</v>
      </c>
      <c r="B12858" s="278">
        <v>536.66999999999996</v>
      </c>
    </row>
    <row r="12859" spans="1:2" x14ac:dyDescent="0.25">
      <c r="A12859" s="277" t="s">
        <v>3618</v>
      </c>
      <c r="B12859" s="278">
        <v>555.04999999999995</v>
      </c>
    </row>
    <row r="12860" spans="1:2" x14ac:dyDescent="0.25">
      <c r="A12860" s="277" t="s">
        <v>17814</v>
      </c>
      <c r="B12860" s="278">
        <v>515.58000000000004</v>
      </c>
    </row>
    <row r="12861" spans="1:2" x14ac:dyDescent="0.25">
      <c r="A12861" s="277" t="s">
        <v>9153</v>
      </c>
      <c r="B12861" s="278">
        <v>3775.48</v>
      </c>
    </row>
    <row r="12862" spans="1:2" x14ac:dyDescent="0.25">
      <c r="A12862" s="277" t="s">
        <v>17815</v>
      </c>
      <c r="B12862" s="278">
        <v>3696.42</v>
      </c>
    </row>
    <row r="12863" spans="1:2" x14ac:dyDescent="0.25">
      <c r="A12863" s="277" t="s">
        <v>3620</v>
      </c>
      <c r="B12863" s="278">
        <v>696.99</v>
      </c>
    </row>
    <row r="12864" spans="1:2" x14ac:dyDescent="0.25">
      <c r="A12864" s="277" t="s">
        <v>17816</v>
      </c>
      <c r="B12864" s="278">
        <v>664.92</v>
      </c>
    </row>
    <row r="12865" spans="1:2" x14ac:dyDescent="0.25">
      <c r="A12865" s="277" t="s">
        <v>9154</v>
      </c>
      <c r="B12865" s="278">
        <v>1316.38</v>
      </c>
    </row>
    <row r="12866" spans="1:2" x14ac:dyDescent="0.25">
      <c r="A12866" s="277" t="s">
        <v>17817</v>
      </c>
      <c r="B12866" s="278">
        <v>1228.3499999999999</v>
      </c>
    </row>
    <row r="12867" spans="1:2" x14ac:dyDescent="0.25">
      <c r="A12867" s="277" t="s">
        <v>9155</v>
      </c>
      <c r="B12867" s="278">
        <v>1678</v>
      </c>
    </row>
    <row r="12868" spans="1:2" x14ac:dyDescent="0.25">
      <c r="A12868" s="277" t="s">
        <v>17818</v>
      </c>
      <c r="B12868" s="278">
        <v>1579.9</v>
      </c>
    </row>
    <row r="12869" spans="1:2" x14ac:dyDescent="0.25">
      <c r="A12869" s="277" t="s">
        <v>9156</v>
      </c>
      <c r="B12869" s="278">
        <v>1686.82</v>
      </c>
    </row>
    <row r="12870" spans="1:2" x14ac:dyDescent="0.25">
      <c r="A12870" s="277" t="s">
        <v>17819</v>
      </c>
      <c r="B12870" s="278">
        <v>1583.98</v>
      </c>
    </row>
    <row r="12871" spans="1:2" x14ac:dyDescent="0.25">
      <c r="A12871" s="277" t="s">
        <v>9157</v>
      </c>
      <c r="B12871" s="278">
        <v>2171.27</v>
      </c>
    </row>
    <row r="12872" spans="1:2" x14ac:dyDescent="0.25">
      <c r="A12872" s="277" t="s">
        <v>17820</v>
      </c>
      <c r="B12872" s="278">
        <v>2053.2199999999998</v>
      </c>
    </row>
    <row r="12873" spans="1:2" x14ac:dyDescent="0.25">
      <c r="A12873" s="277" t="s">
        <v>9158</v>
      </c>
      <c r="B12873" s="278">
        <v>3004.59</v>
      </c>
    </row>
    <row r="12874" spans="1:2" x14ac:dyDescent="0.25">
      <c r="A12874" s="277" t="s">
        <v>17821</v>
      </c>
      <c r="B12874" s="278">
        <v>2893.58</v>
      </c>
    </row>
    <row r="12875" spans="1:2" x14ac:dyDescent="0.25">
      <c r="A12875" s="277" t="s">
        <v>9159</v>
      </c>
      <c r="B12875" s="278">
        <v>590.57000000000005</v>
      </c>
    </row>
    <row r="12876" spans="1:2" x14ac:dyDescent="0.25">
      <c r="A12876" s="277" t="s">
        <v>17822</v>
      </c>
      <c r="B12876" s="278">
        <v>568.37</v>
      </c>
    </row>
    <row r="12877" spans="1:2" x14ac:dyDescent="0.25">
      <c r="A12877" s="277" t="s">
        <v>9160</v>
      </c>
      <c r="B12877" s="278">
        <v>4767.63</v>
      </c>
    </row>
    <row r="12878" spans="1:2" x14ac:dyDescent="0.25">
      <c r="A12878" s="277" t="s">
        <v>17823</v>
      </c>
      <c r="B12878" s="278">
        <v>4575.7</v>
      </c>
    </row>
    <row r="12879" spans="1:2" x14ac:dyDescent="0.25">
      <c r="A12879" s="277" t="s">
        <v>9161</v>
      </c>
      <c r="B12879" s="278">
        <v>4632.53</v>
      </c>
    </row>
    <row r="12880" spans="1:2" x14ac:dyDescent="0.25">
      <c r="A12880" s="277" t="s">
        <v>17824</v>
      </c>
      <c r="B12880" s="278">
        <v>4577.3599999999997</v>
      </c>
    </row>
    <row r="12881" spans="1:2" x14ac:dyDescent="0.25">
      <c r="A12881" s="277" t="s">
        <v>3622</v>
      </c>
      <c r="B12881" s="278">
        <v>441.6</v>
      </c>
    </row>
    <row r="12882" spans="1:2" x14ac:dyDescent="0.25">
      <c r="A12882" s="277" t="s">
        <v>17825</v>
      </c>
      <c r="B12882" s="278">
        <v>387.33</v>
      </c>
    </row>
    <row r="12883" spans="1:2" x14ac:dyDescent="0.25">
      <c r="A12883" s="277" t="s">
        <v>3623</v>
      </c>
      <c r="B12883" s="278">
        <v>492.31</v>
      </c>
    </row>
    <row r="12884" spans="1:2" x14ac:dyDescent="0.25">
      <c r="A12884" s="277" t="s">
        <v>17826</v>
      </c>
      <c r="B12884" s="278">
        <v>433.1</v>
      </c>
    </row>
    <row r="12885" spans="1:2" x14ac:dyDescent="0.25">
      <c r="A12885" s="277" t="s">
        <v>3624</v>
      </c>
      <c r="B12885" s="278">
        <v>455.3</v>
      </c>
    </row>
    <row r="12886" spans="1:2" x14ac:dyDescent="0.25">
      <c r="A12886" s="277" t="s">
        <v>17827</v>
      </c>
      <c r="B12886" s="278">
        <v>411.88</v>
      </c>
    </row>
    <row r="12887" spans="1:2" x14ac:dyDescent="0.25">
      <c r="A12887" s="277" t="s">
        <v>3625</v>
      </c>
      <c r="B12887" s="278">
        <v>809.32</v>
      </c>
    </row>
    <row r="12888" spans="1:2" x14ac:dyDescent="0.25">
      <c r="A12888" s="277" t="s">
        <v>17828</v>
      </c>
      <c r="B12888" s="278">
        <v>787.23</v>
      </c>
    </row>
    <row r="12889" spans="1:2" x14ac:dyDescent="0.25">
      <c r="A12889" s="277" t="s">
        <v>9162</v>
      </c>
      <c r="B12889" s="278">
        <v>536.85</v>
      </c>
    </row>
    <row r="12890" spans="1:2" x14ac:dyDescent="0.25">
      <c r="A12890" s="277" t="s">
        <v>17829</v>
      </c>
      <c r="B12890" s="278">
        <v>482.26</v>
      </c>
    </row>
    <row r="12891" spans="1:2" x14ac:dyDescent="0.25">
      <c r="A12891" s="277" t="s">
        <v>9163</v>
      </c>
      <c r="B12891" s="278">
        <v>924.53</v>
      </c>
    </row>
    <row r="12892" spans="1:2" x14ac:dyDescent="0.25">
      <c r="A12892" s="277" t="s">
        <v>17830</v>
      </c>
      <c r="B12892" s="278">
        <v>909.73</v>
      </c>
    </row>
    <row r="12893" spans="1:2" x14ac:dyDescent="0.25">
      <c r="A12893" s="277" t="s">
        <v>3626</v>
      </c>
      <c r="B12893" s="278">
        <v>678.27</v>
      </c>
    </row>
    <row r="12894" spans="1:2" x14ac:dyDescent="0.25">
      <c r="A12894" s="277" t="s">
        <v>17831</v>
      </c>
      <c r="B12894" s="278">
        <v>611.41999999999996</v>
      </c>
    </row>
    <row r="12895" spans="1:2" x14ac:dyDescent="0.25">
      <c r="A12895" s="277" t="s">
        <v>9164</v>
      </c>
      <c r="B12895" s="278">
        <v>477.12</v>
      </c>
    </row>
    <row r="12896" spans="1:2" x14ac:dyDescent="0.25">
      <c r="A12896" s="277" t="s">
        <v>17832</v>
      </c>
      <c r="B12896" s="278">
        <v>443.08</v>
      </c>
    </row>
    <row r="12897" spans="1:2" x14ac:dyDescent="0.25">
      <c r="A12897" s="277" t="s">
        <v>3627</v>
      </c>
      <c r="B12897" s="278">
        <v>552.14</v>
      </c>
    </row>
    <row r="12898" spans="1:2" x14ac:dyDescent="0.25">
      <c r="A12898" s="277" t="s">
        <v>17833</v>
      </c>
      <c r="B12898" s="278">
        <v>512.66999999999996</v>
      </c>
    </row>
    <row r="12899" spans="1:2" x14ac:dyDescent="0.25">
      <c r="A12899" s="277" t="s">
        <v>3628</v>
      </c>
      <c r="B12899" s="278">
        <v>451.68</v>
      </c>
    </row>
    <row r="12900" spans="1:2" x14ac:dyDescent="0.25">
      <c r="A12900" s="277" t="s">
        <v>17834</v>
      </c>
      <c r="B12900" s="278">
        <v>407.18</v>
      </c>
    </row>
    <row r="12901" spans="1:2" x14ac:dyDescent="0.25">
      <c r="A12901" s="277" t="s">
        <v>3633</v>
      </c>
      <c r="B12901" s="278">
        <v>678.27</v>
      </c>
    </row>
    <row r="12902" spans="1:2" x14ac:dyDescent="0.25">
      <c r="A12902" s="277" t="s">
        <v>17835</v>
      </c>
      <c r="B12902" s="278">
        <v>611.41999999999996</v>
      </c>
    </row>
    <row r="12903" spans="1:2" x14ac:dyDescent="0.25">
      <c r="A12903" s="277" t="s">
        <v>3634</v>
      </c>
      <c r="B12903" s="278">
        <v>265.88</v>
      </c>
    </row>
    <row r="12904" spans="1:2" x14ac:dyDescent="0.25">
      <c r="A12904" s="277" t="s">
        <v>17836</v>
      </c>
      <c r="B12904" s="278">
        <v>256.01</v>
      </c>
    </row>
    <row r="12905" spans="1:2" x14ac:dyDescent="0.25">
      <c r="A12905" s="277" t="s">
        <v>9165</v>
      </c>
      <c r="B12905" s="278">
        <v>1219.51</v>
      </c>
    </row>
    <row r="12906" spans="1:2" x14ac:dyDescent="0.25">
      <c r="A12906" s="277" t="s">
        <v>17837</v>
      </c>
      <c r="B12906" s="278">
        <v>1120.83</v>
      </c>
    </row>
    <row r="12907" spans="1:2" x14ac:dyDescent="0.25">
      <c r="A12907" s="277" t="s">
        <v>3636</v>
      </c>
      <c r="B12907" s="278">
        <v>836.1</v>
      </c>
    </row>
    <row r="12908" spans="1:2" x14ac:dyDescent="0.25">
      <c r="A12908" s="277" t="s">
        <v>17838</v>
      </c>
      <c r="B12908" s="278">
        <v>753.71</v>
      </c>
    </row>
    <row r="12909" spans="1:2" x14ac:dyDescent="0.25">
      <c r="A12909" s="277" t="s">
        <v>3637</v>
      </c>
      <c r="B12909" s="278">
        <v>456.5</v>
      </c>
    </row>
    <row r="12910" spans="1:2" x14ac:dyDescent="0.25">
      <c r="A12910" s="277" t="s">
        <v>17839</v>
      </c>
      <c r="B12910" s="278">
        <v>417.03</v>
      </c>
    </row>
    <row r="12911" spans="1:2" x14ac:dyDescent="0.25">
      <c r="A12911" s="277" t="s">
        <v>9166</v>
      </c>
      <c r="B12911" s="278">
        <v>670.92</v>
      </c>
    </row>
    <row r="12912" spans="1:2" x14ac:dyDescent="0.25">
      <c r="A12912" s="277" t="s">
        <v>17840</v>
      </c>
      <c r="B12912" s="278">
        <v>604.07000000000005</v>
      </c>
    </row>
    <row r="12913" spans="1:2" x14ac:dyDescent="0.25">
      <c r="A12913" s="277" t="s">
        <v>9167</v>
      </c>
      <c r="B12913" s="278">
        <v>1135.72</v>
      </c>
    </row>
    <row r="12914" spans="1:2" x14ac:dyDescent="0.25">
      <c r="A12914" s="277" t="s">
        <v>17841</v>
      </c>
      <c r="B12914" s="278">
        <v>1063.22</v>
      </c>
    </row>
    <row r="12915" spans="1:2" x14ac:dyDescent="0.25">
      <c r="A12915" s="277" t="s">
        <v>9168</v>
      </c>
      <c r="B12915" s="278">
        <v>976.94</v>
      </c>
    </row>
    <row r="12916" spans="1:2" x14ac:dyDescent="0.25">
      <c r="A12916" s="277" t="s">
        <v>17842</v>
      </c>
      <c r="B12916" s="278">
        <v>912.42</v>
      </c>
    </row>
    <row r="12917" spans="1:2" x14ac:dyDescent="0.25">
      <c r="A12917" s="277" t="s">
        <v>9169</v>
      </c>
      <c r="B12917" s="278">
        <v>1267.53</v>
      </c>
    </row>
    <row r="12918" spans="1:2" x14ac:dyDescent="0.25">
      <c r="A12918" s="277" t="s">
        <v>17843</v>
      </c>
      <c r="B12918" s="278">
        <v>1194.8599999999999</v>
      </c>
    </row>
    <row r="12919" spans="1:2" x14ac:dyDescent="0.25">
      <c r="A12919" s="277" t="s">
        <v>9170</v>
      </c>
      <c r="B12919" s="278">
        <v>425.96</v>
      </c>
    </row>
    <row r="12920" spans="1:2" x14ac:dyDescent="0.25">
      <c r="A12920" s="277" t="s">
        <v>17844</v>
      </c>
      <c r="B12920" s="278">
        <v>383.19</v>
      </c>
    </row>
    <row r="12921" spans="1:2" x14ac:dyDescent="0.25">
      <c r="A12921" s="277" t="s">
        <v>9171</v>
      </c>
      <c r="B12921" s="278">
        <v>387.29</v>
      </c>
    </row>
    <row r="12922" spans="1:2" x14ac:dyDescent="0.25">
      <c r="A12922" s="277" t="s">
        <v>17845</v>
      </c>
      <c r="B12922" s="278">
        <v>361.76</v>
      </c>
    </row>
    <row r="12923" spans="1:2" x14ac:dyDescent="0.25">
      <c r="A12923" s="277" t="s">
        <v>9172</v>
      </c>
      <c r="B12923" s="278">
        <v>638.21</v>
      </c>
    </row>
    <row r="12924" spans="1:2" x14ac:dyDescent="0.25">
      <c r="A12924" s="277" t="s">
        <v>17846</v>
      </c>
      <c r="B12924" s="278">
        <v>614.29999999999995</v>
      </c>
    </row>
    <row r="12925" spans="1:2" x14ac:dyDescent="0.25">
      <c r="A12925" s="277" t="s">
        <v>9173</v>
      </c>
      <c r="B12925" s="278">
        <v>552.22</v>
      </c>
    </row>
    <row r="12926" spans="1:2" x14ac:dyDescent="0.25">
      <c r="A12926" s="277" t="s">
        <v>17847</v>
      </c>
      <c r="B12926" s="278">
        <v>541.91</v>
      </c>
    </row>
    <row r="12927" spans="1:2" x14ac:dyDescent="0.25">
      <c r="A12927" s="277" t="s">
        <v>9174</v>
      </c>
      <c r="B12927" s="278">
        <v>142.56</v>
      </c>
    </row>
    <row r="12928" spans="1:2" x14ac:dyDescent="0.25">
      <c r="A12928" s="277" t="s">
        <v>17848</v>
      </c>
      <c r="B12928" s="278">
        <v>142.56</v>
      </c>
    </row>
    <row r="12929" spans="1:2" x14ac:dyDescent="0.25">
      <c r="A12929" s="277" t="s">
        <v>9175</v>
      </c>
      <c r="B12929" s="278">
        <v>357.69</v>
      </c>
    </row>
    <row r="12930" spans="1:2" x14ac:dyDescent="0.25">
      <c r="A12930" s="277" t="s">
        <v>17849</v>
      </c>
      <c r="B12930" s="278">
        <v>338.54</v>
      </c>
    </row>
    <row r="12931" spans="1:2" x14ac:dyDescent="0.25">
      <c r="A12931" s="277" t="s">
        <v>9176</v>
      </c>
      <c r="B12931" s="278">
        <v>762.26</v>
      </c>
    </row>
    <row r="12932" spans="1:2" x14ac:dyDescent="0.25">
      <c r="A12932" s="277" t="s">
        <v>17850</v>
      </c>
      <c r="B12932" s="278">
        <v>694.1</v>
      </c>
    </row>
    <row r="12933" spans="1:2" x14ac:dyDescent="0.25">
      <c r="A12933" s="277" t="s">
        <v>9177</v>
      </c>
      <c r="B12933" s="278">
        <v>2609.5700000000002</v>
      </c>
    </row>
    <row r="12934" spans="1:2" x14ac:dyDescent="0.25">
      <c r="A12934" s="277" t="s">
        <v>17851</v>
      </c>
      <c r="B12934" s="278">
        <v>2539.39</v>
      </c>
    </row>
    <row r="12935" spans="1:2" x14ac:dyDescent="0.25">
      <c r="A12935" s="277" t="s">
        <v>9178</v>
      </c>
      <c r="B12935" s="278">
        <v>1548.72</v>
      </c>
    </row>
    <row r="12936" spans="1:2" x14ac:dyDescent="0.25">
      <c r="A12936" s="277" t="s">
        <v>17852</v>
      </c>
      <c r="B12936" s="278">
        <v>1479.66</v>
      </c>
    </row>
    <row r="12937" spans="1:2" x14ac:dyDescent="0.25">
      <c r="A12937" s="277" t="s">
        <v>9179</v>
      </c>
      <c r="B12937" s="278">
        <v>1184.44</v>
      </c>
    </row>
    <row r="12938" spans="1:2" x14ac:dyDescent="0.25">
      <c r="A12938" s="277" t="s">
        <v>17853</v>
      </c>
      <c r="B12938" s="278">
        <v>1123.6199999999999</v>
      </c>
    </row>
    <row r="12939" spans="1:2" x14ac:dyDescent="0.25">
      <c r="A12939" s="277" t="s">
        <v>9180</v>
      </c>
      <c r="B12939" s="278">
        <v>1758.99</v>
      </c>
    </row>
    <row r="12940" spans="1:2" x14ac:dyDescent="0.25">
      <c r="A12940" s="277" t="s">
        <v>17854</v>
      </c>
      <c r="B12940" s="278">
        <v>1685.92</v>
      </c>
    </row>
    <row r="12941" spans="1:2" x14ac:dyDescent="0.25">
      <c r="A12941" s="277" t="s">
        <v>9181</v>
      </c>
      <c r="B12941" s="278">
        <v>456.63</v>
      </c>
    </row>
    <row r="12942" spans="1:2" x14ac:dyDescent="0.25">
      <c r="A12942" s="277" t="s">
        <v>17855</v>
      </c>
      <c r="B12942" s="278">
        <v>440.11</v>
      </c>
    </row>
    <row r="12943" spans="1:2" x14ac:dyDescent="0.25">
      <c r="A12943" s="277" t="s">
        <v>9182</v>
      </c>
      <c r="B12943" s="278">
        <v>382.69</v>
      </c>
    </row>
    <row r="12944" spans="1:2" x14ac:dyDescent="0.25">
      <c r="A12944" s="277" t="s">
        <v>17856</v>
      </c>
      <c r="B12944" s="278">
        <v>375.29</v>
      </c>
    </row>
    <row r="12945" spans="1:2" x14ac:dyDescent="0.25">
      <c r="A12945" s="277" t="s">
        <v>9183</v>
      </c>
      <c r="B12945" s="278">
        <v>271.33999999999997</v>
      </c>
    </row>
    <row r="12946" spans="1:2" x14ac:dyDescent="0.25">
      <c r="A12946" s="277" t="s">
        <v>17857</v>
      </c>
      <c r="B12946" s="278">
        <v>254.82</v>
      </c>
    </row>
    <row r="12947" spans="1:2" x14ac:dyDescent="0.25">
      <c r="A12947" s="277" t="s">
        <v>9184</v>
      </c>
      <c r="B12947" s="278">
        <v>107.77</v>
      </c>
    </row>
    <row r="12948" spans="1:2" x14ac:dyDescent="0.25">
      <c r="A12948" s="277" t="s">
        <v>17858</v>
      </c>
      <c r="B12948" s="278">
        <v>102.83</v>
      </c>
    </row>
    <row r="12949" spans="1:2" x14ac:dyDescent="0.25">
      <c r="A12949" s="277" t="s">
        <v>3631</v>
      </c>
      <c r="B12949" s="278">
        <v>643.92999999999995</v>
      </c>
    </row>
    <row r="12950" spans="1:2" x14ac:dyDescent="0.25">
      <c r="A12950" s="277" t="s">
        <v>17859</v>
      </c>
      <c r="B12950" s="278">
        <v>588.17999999999995</v>
      </c>
    </row>
    <row r="12951" spans="1:2" x14ac:dyDescent="0.25">
      <c r="A12951" s="277" t="s">
        <v>3632</v>
      </c>
      <c r="B12951" s="278">
        <v>823.18</v>
      </c>
    </row>
    <row r="12952" spans="1:2" x14ac:dyDescent="0.25">
      <c r="A12952" s="277" t="s">
        <v>17860</v>
      </c>
      <c r="B12952" s="278">
        <v>739.8</v>
      </c>
    </row>
    <row r="12953" spans="1:2" x14ac:dyDescent="0.25">
      <c r="A12953" s="277" t="s">
        <v>9185</v>
      </c>
      <c r="B12953" s="278">
        <v>535.51</v>
      </c>
    </row>
    <row r="12954" spans="1:2" x14ac:dyDescent="0.25">
      <c r="A12954" s="277" t="s">
        <v>17861</v>
      </c>
      <c r="B12954" s="278">
        <v>504.53</v>
      </c>
    </row>
    <row r="12955" spans="1:2" x14ac:dyDescent="0.25">
      <c r="A12955" s="277" t="s">
        <v>9186</v>
      </c>
      <c r="B12955" s="278">
        <v>290.02999999999997</v>
      </c>
    </row>
    <row r="12956" spans="1:2" x14ac:dyDescent="0.25">
      <c r="A12956" s="277" t="s">
        <v>17862</v>
      </c>
      <c r="B12956" s="278">
        <v>271.25</v>
      </c>
    </row>
    <row r="12957" spans="1:2" x14ac:dyDescent="0.25">
      <c r="A12957" s="277" t="s">
        <v>9187</v>
      </c>
      <c r="B12957" s="278">
        <v>337.71</v>
      </c>
    </row>
    <row r="12958" spans="1:2" x14ac:dyDescent="0.25">
      <c r="A12958" s="277" t="s">
        <v>17863</v>
      </c>
      <c r="B12958" s="278">
        <v>316.61</v>
      </c>
    </row>
    <row r="12959" spans="1:2" x14ac:dyDescent="0.25">
      <c r="A12959" s="277" t="s">
        <v>9188</v>
      </c>
      <c r="B12959" s="278">
        <v>388.6</v>
      </c>
    </row>
    <row r="12960" spans="1:2" x14ac:dyDescent="0.25">
      <c r="A12960" s="277" t="s">
        <v>17864</v>
      </c>
      <c r="B12960" s="278">
        <v>378.73</v>
      </c>
    </row>
    <row r="12961" spans="1:2" x14ac:dyDescent="0.25">
      <c r="A12961" s="277" t="s">
        <v>9189</v>
      </c>
      <c r="B12961" s="278">
        <v>260.73</v>
      </c>
    </row>
    <row r="12962" spans="1:2" x14ac:dyDescent="0.25">
      <c r="A12962" s="277" t="s">
        <v>17865</v>
      </c>
      <c r="B12962" s="278">
        <v>254.87</v>
      </c>
    </row>
    <row r="12963" spans="1:2" x14ac:dyDescent="0.25">
      <c r="A12963" s="277" t="s">
        <v>9190</v>
      </c>
      <c r="B12963" s="278">
        <v>276.33999999999997</v>
      </c>
    </row>
    <row r="12964" spans="1:2" x14ac:dyDescent="0.25">
      <c r="A12964" s="277" t="s">
        <v>17866</v>
      </c>
      <c r="B12964" s="278">
        <v>271.41000000000003</v>
      </c>
    </row>
    <row r="12965" spans="1:2" x14ac:dyDescent="0.25">
      <c r="A12965" s="277" t="s">
        <v>9191</v>
      </c>
      <c r="B12965" s="278">
        <v>910.12</v>
      </c>
    </row>
    <row r="12966" spans="1:2" x14ac:dyDescent="0.25">
      <c r="A12966" s="277" t="s">
        <v>17867</v>
      </c>
      <c r="B12966" s="278">
        <v>902.72</v>
      </c>
    </row>
    <row r="12967" spans="1:2" x14ac:dyDescent="0.25">
      <c r="A12967" s="277" t="s">
        <v>9192</v>
      </c>
      <c r="B12967" s="278">
        <v>920.4</v>
      </c>
    </row>
    <row r="12968" spans="1:2" x14ac:dyDescent="0.25">
      <c r="A12968" s="277" t="s">
        <v>17868</v>
      </c>
      <c r="B12968" s="278">
        <v>875.55</v>
      </c>
    </row>
    <row r="12969" spans="1:2" x14ac:dyDescent="0.25">
      <c r="A12969" s="277" t="s">
        <v>3635</v>
      </c>
      <c r="B12969" s="278">
        <v>111.92</v>
      </c>
    </row>
    <row r="12970" spans="1:2" x14ac:dyDescent="0.25">
      <c r="A12970" s="277" t="s">
        <v>17869</v>
      </c>
      <c r="B12970" s="278">
        <v>102.05</v>
      </c>
    </row>
    <row r="12971" spans="1:2" x14ac:dyDescent="0.25">
      <c r="A12971" s="277" t="s">
        <v>9193</v>
      </c>
      <c r="B12971" s="278">
        <v>115.92</v>
      </c>
    </row>
    <row r="12972" spans="1:2" x14ac:dyDescent="0.25">
      <c r="A12972" s="277" t="s">
        <v>17870</v>
      </c>
      <c r="B12972" s="278">
        <v>106.05</v>
      </c>
    </row>
    <row r="12973" spans="1:2" x14ac:dyDescent="0.25">
      <c r="A12973" s="277" t="s">
        <v>3629</v>
      </c>
      <c r="B12973" s="278">
        <v>453.29</v>
      </c>
    </row>
    <row r="12974" spans="1:2" x14ac:dyDescent="0.25">
      <c r="A12974" s="277" t="s">
        <v>17871</v>
      </c>
      <c r="B12974" s="278">
        <v>406.42</v>
      </c>
    </row>
    <row r="12975" spans="1:2" x14ac:dyDescent="0.25">
      <c r="A12975" s="277" t="s">
        <v>3630</v>
      </c>
      <c r="B12975" s="278">
        <v>520.65</v>
      </c>
    </row>
    <row r="12976" spans="1:2" x14ac:dyDescent="0.25">
      <c r="A12976" s="277" t="s">
        <v>17872</v>
      </c>
      <c r="B12976" s="278">
        <v>461.45</v>
      </c>
    </row>
    <row r="12977" spans="1:2" x14ac:dyDescent="0.25">
      <c r="A12977" s="277" t="s">
        <v>9194</v>
      </c>
      <c r="B12977" s="278">
        <v>512.29</v>
      </c>
    </row>
    <row r="12978" spans="1:2" x14ac:dyDescent="0.25">
      <c r="A12978" s="277" t="s">
        <v>17873</v>
      </c>
      <c r="B12978" s="278">
        <v>453.08</v>
      </c>
    </row>
    <row r="12979" spans="1:2" x14ac:dyDescent="0.25">
      <c r="A12979" s="277" t="s">
        <v>9195</v>
      </c>
      <c r="B12979" s="278">
        <v>35.25</v>
      </c>
    </row>
    <row r="12980" spans="1:2" x14ac:dyDescent="0.25">
      <c r="A12980" s="277" t="s">
        <v>17874</v>
      </c>
      <c r="B12980" s="278">
        <v>31.99</v>
      </c>
    </row>
    <row r="12981" spans="1:2" x14ac:dyDescent="0.25">
      <c r="A12981" s="277" t="s">
        <v>9196</v>
      </c>
      <c r="B12981" s="278">
        <v>22.51</v>
      </c>
    </row>
    <row r="12982" spans="1:2" x14ac:dyDescent="0.25">
      <c r="A12982" s="277" t="s">
        <v>17875</v>
      </c>
      <c r="B12982" s="278">
        <v>20.05</v>
      </c>
    </row>
    <row r="12983" spans="1:2" x14ac:dyDescent="0.25">
      <c r="A12983" s="277" t="s">
        <v>9197</v>
      </c>
      <c r="B12983" s="278">
        <v>15.05</v>
      </c>
    </row>
    <row r="12984" spans="1:2" x14ac:dyDescent="0.25">
      <c r="A12984" s="277" t="s">
        <v>17876</v>
      </c>
      <c r="B12984" s="278">
        <v>13.42</v>
      </c>
    </row>
    <row r="12985" spans="1:2" x14ac:dyDescent="0.25">
      <c r="A12985" s="277" t="s">
        <v>9198</v>
      </c>
      <c r="B12985" s="278">
        <v>12.62</v>
      </c>
    </row>
    <row r="12986" spans="1:2" x14ac:dyDescent="0.25">
      <c r="A12986" s="277" t="s">
        <v>17877</v>
      </c>
      <c r="B12986" s="278">
        <v>11.24</v>
      </c>
    </row>
    <row r="12987" spans="1:2" x14ac:dyDescent="0.25">
      <c r="A12987" s="277" t="s">
        <v>9199</v>
      </c>
      <c r="B12987" s="278">
        <v>52.55</v>
      </c>
    </row>
    <row r="12988" spans="1:2" x14ac:dyDescent="0.25">
      <c r="A12988" s="277" t="s">
        <v>17878</v>
      </c>
      <c r="B12988" s="278">
        <v>49.09</v>
      </c>
    </row>
    <row r="12989" spans="1:2" x14ac:dyDescent="0.25">
      <c r="A12989" s="277" t="s">
        <v>3638</v>
      </c>
      <c r="B12989" s="278">
        <v>389.69</v>
      </c>
    </row>
    <row r="12990" spans="1:2" x14ac:dyDescent="0.25">
      <c r="A12990" s="277" t="s">
        <v>17879</v>
      </c>
      <c r="B12990" s="278">
        <v>345.29</v>
      </c>
    </row>
    <row r="12991" spans="1:2" x14ac:dyDescent="0.25">
      <c r="A12991" s="277" t="s">
        <v>9200</v>
      </c>
      <c r="B12991" s="278">
        <v>471.67</v>
      </c>
    </row>
    <row r="12992" spans="1:2" x14ac:dyDescent="0.25">
      <c r="A12992" s="277" t="s">
        <v>17880</v>
      </c>
      <c r="B12992" s="278">
        <v>427.26</v>
      </c>
    </row>
    <row r="12993" spans="1:2" x14ac:dyDescent="0.25">
      <c r="A12993" s="277" t="s">
        <v>3641</v>
      </c>
      <c r="B12993" s="278">
        <v>359.9</v>
      </c>
    </row>
    <row r="12994" spans="1:2" x14ac:dyDescent="0.25">
      <c r="A12994" s="277" t="s">
        <v>17881</v>
      </c>
      <c r="B12994" s="278">
        <v>317.97000000000003</v>
      </c>
    </row>
    <row r="12995" spans="1:2" x14ac:dyDescent="0.25">
      <c r="A12995" s="277" t="s">
        <v>9201</v>
      </c>
      <c r="B12995" s="278">
        <v>42.14</v>
      </c>
    </row>
    <row r="12996" spans="1:2" x14ac:dyDescent="0.25">
      <c r="A12996" s="277" t="s">
        <v>17882</v>
      </c>
      <c r="B12996" s="278">
        <v>39.68</v>
      </c>
    </row>
    <row r="12997" spans="1:2" x14ac:dyDescent="0.25">
      <c r="A12997" s="277" t="s">
        <v>9202</v>
      </c>
      <c r="B12997" s="278">
        <v>38.21</v>
      </c>
    </row>
    <row r="12998" spans="1:2" x14ac:dyDescent="0.25">
      <c r="A12998" s="277" t="s">
        <v>17883</v>
      </c>
      <c r="B12998" s="278">
        <v>35.74</v>
      </c>
    </row>
    <row r="12999" spans="1:2" x14ac:dyDescent="0.25">
      <c r="A12999" s="277" t="s">
        <v>9203</v>
      </c>
      <c r="B12999" s="278">
        <v>34.270000000000003</v>
      </c>
    </row>
    <row r="13000" spans="1:2" x14ac:dyDescent="0.25">
      <c r="A13000" s="277" t="s">
        <v>17884</v>
      </c>
      <c r="B13000" s="278">
        <v>31.8</v>
      </c>
    </row>
    <row r="13001" spans="1:2" x14ac:dyDescent="0.25">
      <c r="A13001" s="277" t="s">
        <v>9204</v>
      </c>
      <c r="B13001" s="278">
        <v>166.86</v>
      </c>
    </row>
    <row r="13002" spans="1:2" x14ac:dyDescent="0.25">
      <c r="A13002" s="277" t="s">
        <v>17885</v>
      </c>
      <c r="B13002" s="278">
        <v>160.91</v>
      </c>
    </row>
    <row r="13003" spans="1:2" x14ac:dyDescent="0.25">
      <c r="A13003" s="277" t="s">
        <v>9205</v>
      </c>
      <c r="B13003" s="278">
        <v>29.05</v>
      </c>
    </row>
    <row r="13004" spans="1:2" x14ac:dyDescent="0.25">
      <c r="A13004" s="277" t="s">
        <v>17886</v>
      </c>
      <c r="B13004" s="278">
        <v>26.58</v>
      </c>
    </row>
    <row r="13005" spans="1:2" x14ac:dyDescent="0.25">
      <c r="A13005" s="277" t="s">
        <v>9206</v>
      </c>
      <c r="B13005" s="278">
        <v>359.25</v>
      </c>
    </row>
    <row r="13006" spans="1:2" x14ac:dyDescent="0.25">
      <c r="A13006" s="277" t="s">
        <v>17887</v>
      </c>
      <c r="B13006" s="278">
        <v>349.38</v>
      </c>
    </row>
    <row r="13007" spans="1:2" x14ac:dyDescent="0.25">
      <c r="A13007" s="277" t="s">
        <v>9207</v>
      </c>
      <c r="B13007" s="278">
        <v>882.73</v>
      </c>
    </row>
    <row r="13008" spans="1:2" x14ac:dyDescent="0.25">
      <c r="A13008" s="277" t="s">
        <v>17888</v>
      </c>
      <c r="B13008" s="278">
        <v>875.33</v>
      </c>
    </row>
    <row r="13009" spans="1:2" x14ac:dyDescent="0.25">
      <c r="A13009" s="277" t="s">
        <v>9208</v>
      </c>
      <c r="B13009" s="278">
        <v>386.42</v>
      </c>
    </row>
    <row r="13010" spans="1:2" x14ac:dyDescent="0.25">
      <c r="A13010" s="277" t="s">
        <v>17889</v>
      </c>
      <c r="B13010" s="278">
        <v>371.62</v>
      </c>
    </row>
    <row r="13011" spans="1:2" x14ac:dyDescent="0.25">
      <c r="A13011" s="277" t="s">
        <v>9209</v>
      </c>
      <c r="B13011" s="278">
        <v>241.99</v>
      </c>
    </row>
    <row r="13012" spans="1:2" x14ac:dyDescent="0.25">
      <c r="A13012" s="277" t="s">
        <v>17890</v>
      </c>
      <c r="B13012" s="278">
        <v>222.26</v>
      </c>
    </row>
    <row r="13013" spans="1:2" x14ac:dyDescent="0.25">
      <c r="A13013" s="277" t="s">
        <v>9210</v>
      </c>
      <c r="B13013" s="278">
        <v>49.78</v>
      </c>
    </row>
    <row r="13014" spans="1:2" x14ac:dyDescent="0.25">
      <c r="A13014" s="277" t="s">
        <v>17891</v>
      </c>
      <c r="B13014" s="278">
        <v>49.19</v>
      </c>
    </row>
    <row r="13015" spans="1:2" x14ac:dyDescent="0.25">
      <c r="A13015" s="277" t="s">
        <v>9211</v>
      </c>
      <c r="B13015" s="278">
        <v>8.27</v>
      </c>
    </row>
    <row r="13016" spans="1:2" x14ac:dyDescent="0.25">
      <c r="A13016" s="277" t="s">
        <v>17892</v>
      </c>
      <c r="B13016" s="278">
        <v>7.75</v>
      </c>
    </row>
    <row r="13017" spans="1:2" x14ac:dyDescent="0.25">
      <c r="A13017" s="277" t="s">
        <v>9212</v>
      </c>
      <c r="B13017" s="278">
        <v>484.03</v>
      </c>
    </row>
    <row r="13018" spans="1:2" x14ac:dyDescent="0.25">
      <c r="A13018" s="277" t="s">
        <v>17893</v>
      </c>
      <c r="B13018" s="278">
        <v>440.86</v>
      </c>
    </row>
    <row r="13019" spans="1:2" x14ac:dyDescent="0.25">
      <c r="A13019" s="277" t="s">
        <v>9213</v>
      </c>
      <c r="B13019" s="278">
        <v>536.28</v>
      </c>
    </row>
    <row r="13020" spans="1:2" x14ac:dyDescent="0.25">
      <c r="A13020" s="277" t="s">
        <v>17894</v>
      </c>
      <c r="B13020" s="278">
        <v>490.89</v>
      </c>
    </row>
    <row r="13021" spans="1:2" x14ac:dyDescent="0.25">
      <c r="A13021" s="277" t="s">
        <v>9214</v>
      </c>
      <c r="B13021" s="278">
        <v>840.54</v>
      </c>
    </row>
    <row r="13022" spans="1:2" x14ac:dyDescent="0.25">
      <c r="A13022" s="277" t="s">
        <v>17895</v>
      </c>
      <c r="B13022" s="278">
        <v>830.68</v>
      </c>
    </row>
    <row r="13023" spans="1:2" x14ac:dyDescent="0.25">
      <c r="A13023" s="277" t="s">
        <v>9215</v>
      </c>
      <c r="B13023" s="278">
        <v>383.99</v>
      </c>
    </row>
    <row r="13024" spans="1:2" x14ac:dyDescent="0.25">
      <c r="A13024" s="277" t="s">
        <v>17896</v>
      </c>
      <c r="B13024" s="278">
        <v>376.59</v>
      </c>
    </row>
    <row r="13025" spans="1:2" x14ac:dyDescent="0.25">
      <c r="A13025" s="277" t="s">
        <v>9216</v>
      </c>
      <c r="B13025" s="278">
        <v>348.8</v>
      </c>
    </row>
    <row r="13026" spans="1:2" x14ac:dyDescent="0.25">
      <c r="A13026" s="277" t="s">
        <v>17897</v>
      </c>
      <c r="B13026" s="278">
        <v>341.4</v>
      </c>
    </row>
    <row r="13027" spans="1:2" x14ac:dyDescent="0.25">
      <c r="A13027" s="277" t="s">
        <v>9217</v>
      </c>
      <c r="B13027" s="278">
        <v>363.16</v>
      </c>
    </row>
    <row r="13028" spans="1:2" x14ac:dyDescent="0.25">
      <c r="A13028" s="277" t="s">
        <v>17898</v>
      </c>
      <c r="B13028" s="278">
        <v>355.76</v>
      </c>
    </row>
    <row r="13029" spans="1:2" x14ac:dyDescent="0.25">
      <c r="A13029" s="277" t="s">
        <v>9218</v>
      </c>
      <c r="B13029" s="278">
        <v>493.15</v>
      </c>
    </row>
    <row r="13030" spans="1:2" x14ac:dyDescent="0.25">
      <c r="A13030" s="277" t="s">
        <v>17899</v>
      </c>
      <c r="B13030" s="278">
        <v>485.75</v>
      </c>
    </row>
    <row r="13031" spans="1:2" x14ac:dyDescent="0.25">
      <c r="A13031" s="277" t="s">
        <v>9219</v>
      </c>
      <c r="B13031" s="278">
        <v>752.07</v>
      </c>
    </row>
    <row r="13032" spans="1:2" x14ac:dyDescent="0.25">
      <c r="A13032" s="277" t="s">
        <v>17900</v>
      </c>
      <c r="B13032" s="278">
        <v>742.21</v>
      </c>
    </row>
    <row r="13033" spans="1:2" x14ac:dyDescent="0.25">
      <c r="A13033" s="277" t="s">
        <v>9220</v>
      </c>
      <c r="B13033" s="278">
        <v>964.96</v>
      </c>
    </row>
    <row r="13034" spans="1:2" x14ac:dyDescent="0.25">
      <c r="A13034" s="277" t="s">
        <v>17901</v>
      </c>
      <c r="B13034" s="278">
        <v>955.1</v>
      </c>
    </row>
    <row r="13035" spans="1:2" x14ac:dyDescent="0.25">
      <c r="A13035" s="277" t="s">
        <v>9221</v>
      </c>
      <c r="B13035" s="278">
        <v>337.07</v>
      </c>
    </row>
    <row r="13036" spans="1:2" x14ac:dyDescent="0.25">
      <c r="A13036" s="277" t="s">
        <v>17902</v>
      </c>
      <c r="B13036" s="278">
        <v>329.67</v>
      </c>
    </row>
    <row r="13037" spans="1:2" x14ac:dyDescent="0.25">
      <c r="A13037" s="277" t="s">
        <v>9222</v>
      </c>
      <c r="B13037" s="278">
        <v>461.96</v>
      </c>
    </row>
    <row r="13038" spans="1:2" x14ac:dyDescent="0.25">
      <c r="A13038" s="277" t="s">
        <v>17903</v>
      </c>
      <c r="B13038" s="278">
        <v>454.56</v>
      </c>
    </row>
    <row r="13039" spans="1:2" x14ac:dyDescent="0.25">
      <c r="A13039" s="277" t="s">
        <v>9223</v>
      </c>
      <c r="B13039" s="278">
        <v>98.55</v>
      </c>
    </row>
    <row r="13040" spans="1:2" x14ac:dyDescent="0.25">
      <c r="A13040" s="277" t="s">
        <v>17904</v>
      </c>
      <c r="B13040" s="278">
        <v>96.66</v>
      </c>
    </row>
    <row r="13041" spans="1:2" x14ac:dyDescent="0.25">
      <c r="A13041" s="277" t="s">
        <v>9224</v>
      </c>
      <c r="B13041" s="278">
        <v>110.35</v>
      </c>
    </row>
    <row r="13042" spans="1:2" x14ac:dyDescent="0.25">
      <c r="A13042" s="277" t="s">
        <v>17905</v>
      </c>
      <c r="B13042" s="278">
        <v>107.77</v>
      </c>
    </row>
    <row r="13043" spans="1:2" x14ac:dyDescent="0.25">
      <c r="A13043" s="277" t="s">
        <v>9225</v>
      </c>
      <c r="B13043" s="278">
        <v>193.2</v>
      </c>
    </row>
    <row r="13044" spans="1:2" x14ac:dyDescent="0.25">
      <c r="A13044" s="277" t="s">
        <v>17906</v>
      </c>
      <c r="B13044" s="278">
        <v>190.34</v>
      </c>
    </row>
    <row r="13045" spans="1:2" x14ac:dyDescent="0.25">
      <c r="A13045" s="277" t="s">
        <v>9226</v>
      </c>
      <c r="B13045" s="278">
        <v>177.67</v>
      </c>
    </row>
    <row r="13046" spans="1:2" x14ac:dyDescent="0.25">
      <c r="A13046" s="277" t="s">
        <v>17907</v>
      </c>
      <c r="B13046" s="278">
        <v>174.46</v>
      </c>
    </row>
    <row r="13047" spans="1:2" x14ac:dyDescent="0.25">
      <c r="A13047" s="277" t="s">
        <v>9227</v>
      </c>
      <c r="B13047" s="278">
        <v>209.63</v>
      </c>
    </row>
    <row r="13048" spans="1:2" x14ac:dyDescent="0.25">
      <c r="A13048" s="277" t="s">
        <v>17908</v>
      </c>
      <c r="B13048" s="278">
        <v>205.94</v>
      </c>
    </row>
    <row r="13049" spans="1:2" x14ac:dyDescent="0.25">
      <c r="A13049" s="277" t="s">
        <v>9228</v>
      </c>
      <c r="B13049" s="278">
        <v>253.45</v>
      </c>
    </row>
    <row r="13050" spans="1:2" x14ac:dyDescent="0.25">
      <c r="A13050" s="277" t="s">
        <v>17909</v>
      </c>
      <c r="B13050" s="278">
        <v>248.94</v>
      </c>
    </row>
    <row r="13051" spans="1:2" x14ac:dyDescent="0.25">
      <c r="A13051" s="277" t="s">
        <v>9229</v>
      </c>
      <c r="B13051" s="278">
        <v>184.25</v>
      </c>
    </row>
    <row r="13052" spans="1:2" x14ac:dyDescent="0.25">
      <c r="A13052" s="277" t="s">
        <v>17910</v>
      </c>
      <c r="B13052" s="278">
        <v>180.75</v>
      </c>
    </row>
    <row r="13053" spans="1:2" x14ac:dyDescent="0.25">
      <c r="A13053" s="277" t="s">
        <v>9230</v>
      </c>
      <c r="B13053" s="278">
        <v>301.89999999999998</v>
      </c>
    </row>
    <row r="13054" spans="1:2" x14ac:dyDescent="0.25">
      <c r="A13054" s="277" t="s">
        <v>17911</v>
      </c>
      <c r="B13054" s="278">
        <v>297.17</v>
      </c>
    </row>
    <row r="13055" spans="1:2" x14ac:dyDescent="0.25">
      <c r="A13055" s="277" t="s">
        <v>9231</v>
      </c>
      <c r="B13055" s="278">
        <v>349.37</v>
      </c>
    </row>
    <row r="13056" spans="1:2" x14ac:dyDescent="0.25">
      <c r="A13056" s="277" t="s">
        <v>17912</v>
      </c>
      <c r="B13056" s="278">
        <v>343.72</v>
      </c>
    </row>
    <row r="13057" spans="1:2" x14ac:dyDescent="0.25">
      <c r="A13057" s="277" t="s">
        <v>9232</v>
      </c>
      <c r="B13057" s="278">
        <v>389.92</v>
      </c>
    </row>
    <row r="13058" spans="1:2" x14ac:dyDescent="0.25">
      <c r="A13058" s="277" t="s">
        <v>17913</v>
      </c>
      <c r="B13058" s="278">
        <v>383.54</v>
      </c>
    </row>
    <row r="13059" spans="1:2" x14ac:dyDescent="0.25">
      <c r="A13059" s="277" t="s">
        <v>9233</v>
      </c>
      <c r="B13059" s="278">
        <v>275.81</v>
      </c>
    </row>
    <row r="13060" spans="1:2" x14ac:dyDescent="0.25">
      <c r="A13060" s="277" t="s">
        <v>17914</v>
      </c>
      <c r="B13060" s="278">
        <v>267.16000000000003</v>
      </c>
    </row>
    <row r="13061" spans="1:2" x14ac:dyDescent="0.25">
      <c r="A13061" s="277" t="s">
        <v>9234</v>
      </c>
      <c r="B13061" s="278">
        <v>321.97000000000003</v>
      </c>
    </row>
    <row r="13062" spans="1:2" x14ac:dyDescent="0.25">
      <c r="A13062" s="277" t="s">
        <v>17915</v>
      </c>
      <c r="B13062" s="278">
        <v>312.11</v>
      </c>
    </row>
    <row r="13063" spans="1:2" x14ac:dyDescent="0.25">
      <c r="A13063" s="277" t="s">
        <v>9235</v>
      </c>
      <c r="B13063" s="278">
        <v>107.18</v>
      </c>
    </row>
    <row r="13064" spans="1:2" x14ac:dyDescent="0.25">
      <c r="A13064" s="277" t="s">
        <v>17916</v>
      </c>
      <c r="B13064" s="278">
        <v>101.25</v>
      </c>
    </row>
    <row r="13065" spans="1:2" x14ac:dyDescent="0.25">
      <c r="A13065" s="277" t="s">
        <v>9236</v>
      </c>
      <c r="B13065" s="278">
        <v>115.73</v>
      </c>
    </row>
    <row r="13066" spans="1:2" x14ac:dyDescent="0.25">
      <c r="A13066" s="277" t="s">
        <v>17917</v>
      </c>
      <c r="B13066" s="278">
        <v>109.8</v>
      </c>
    </row>
    <row r="13067" spans="1:2" x14ac:dyDescent="0.25">
      <c r="A13067" s="277" t="s">
        <v>9237</v>
      </c>
      <c r="B13067" s="278">
        <v>144.31</v>
      </c>
    </row>
    <row r="13068" spans="1:2" x14ac:dyDescent="0.25">
      <c r="A13068" s="277" t="s">
        <v>17918</v>
      </c>
      <c r="B13068" s="278">
        <v>136.91</v>
      </c>
    </row>
    <row r="13069" spans="1:2" x14ac:dyDescent="0.25">
      <c r="A13069" s="277" t="s">
        <v>9238</v>
      </c>
      <c r="B13069" s="278">
        <v>272.02999999999997</v>
      </c>
    </row>
    <row r="13070" spans="1:2" x14ac:dyDescent="0.25">
      <c r="A13070" s="277" t="s">
        <v>17919</v>
      </c>
      <c r="B13070" s="278">
        <v>267.10000000000002</v>
      </c>
    </row>
    <row r="13071" spans="1:2" x14ac:dyDescent="0.25">
      <c r="A13071" s="277" t="s">
        <v>9239</v>
      </c>
      <c r="B13071" s="278">
        <v>274.2</v>
      </c>
    </row>
    <row r="13072" spans="1:2" x14ac:dyDescent="0.25">
      <c r="A13072" s="277" t="s">
        <v>17920</v>
      </c>
      <c r="B13072" s="278">
        <v>267.77999999999997</v>
      </c>
    </row>
    <row r="13073" spans="1:2" x14ac:dyDescent="0.25">
      <c r="A13073" s="277" t="s">
        <v>9240</v>
      </c>
      <c r="B13073" s="278">
        <v>236.49</v>
      </c>
    </row>
    <row r="13074" spans="1:2" x14ac:dyDescent="0.25">
      <c r="A13074" s="277" t="s">
        <v>17921</v>
      </c>
      <c r="B13074" s="278">
        <v>231.56</v>
      </c>
    </row>
    <row r="13075" spans="1:2" x14ac:dyDescent="0.25">
      <c r="A13075" s="277" t="s">
        <v>9241</v>
      </c>
      <c r="B13075" s="278">
        <v>261.81</v>
      </c>
    </row>
    <row r="13076" spans="1:2" x14ac:dyDescent="0.25">
      <c r="A13076" s="277" t="s">
        <v>17922</v>
      </c>
      <c r="B13076" s="278">
        <v>257.17</v>
      </c>
    </row>
    <row r="13077" spans="1:2" x14ac:dyDescent="0.25">
      <c r="A13077" s="277" t="s">
        <v>9242</v>
      </c>
      <c r="B13077" s="278">
        <v>449.23</v>
      </c>
    </row>
    <row r="13078" spans="1:2" x14ac:dyDescent="0.25">
      <c r="A13078" s="277" t="s">
        <v>17923</v>
      </c>
      <c r="B13078" s="278">
        <v>434.43</v>
      </c>
    </row>
    <row r="13079" spans="1:2" x14ac:dyDescent="0.25">
      <c r="A13079" s="277" t="s">
        <v>9243</v>
      </c>
      <c r="B13079" s="278">
        <v>415.33</v>
      </c>
    </row>
    <row r="13080" spans="1:2" x14ac:dyDescent="0.25">
      <c r="A13080" s="277" t="s">
        <v>17924</v>
      </c>
      <c r="B13080" s="278">
        <v>410.89</v>
      </c>
    </row>
    <row r="13081" spans="1:2" x14ac:dyDescent="0.25">
      <c r="A13081" s="277" t="s">
        <v>9244</v>
      </c>
      <c r="B13081" s="278">
        <v>97.5</v>
      </c>
    </row>
    <row r="13082" spans="1:2" x14ac:dyDescent="0.25">
      <c r="A13082" s="277" t="s">
        <v>17925</v>
      </c>
      <c r="B13082" s="278">
        <v>92.86</v>
      </c>
    </row>
    <row r="13083" spans="1:2" x14ac:dyDescent="0.25">
      <c r="A13083" s="277" t="s">
        <v>9245</v>
      </c>
      <c r="B13083" s="278">
        <v>120.29</v>
      </c>
    </row>
    <row r="13084" spans="1:2" x14ac:dyDescent="0.25">
      <c r="A13084" s="277" t="s">
        <v>17926</v>
      </c>
      <c r="B13084" s="278">
        <v>115.65</v>
      </c>
    </row>
    <row r="13085" spans="1:2" x14ac:dyDescent="0.25">
      <c r="A13085" s="277" t="s">
        <v>9246</v>
      </c>
      <c r="B13085" s="278">
        <v>402.94</v>
      </c>
    </row>
    <row r="13086" spans="1:2" x14ac:dyDescent="0.25">
      <c r="A13086" s="277" t="s">
        <v>17927</v>
      </c>
      <c r="B13086" s="278">
        <v>390.61</v>
      </c>
    </row>
    <row r="13087" spans="1:2" x14ac:dyDescent="0.25">
      <c r="A13087" s="277" t="s">
        <v>9247</v>
      </c>
      <c r="B13087" s="278">
        <v>279.23</v>
      </c>
    </row>
    <row r="13088" spans="1:2" x14ac:dyDescent="0.25">
      <c r="A13088" s="277" t="s">
        <v>17928</v>
      </c>
      <c r="B13088" s="278">
        <v>274.3</v>
      </c>
    </row>
    <row r="13089" spans="1:2" x14ac:dyDescent="0.25">
      <c r="A13089" s="277" t="s">
        <v>9248</v>
      </c>
      <c r="B13089" s="278">
        <v>300.69</v>
      </c>
    </row>
    <row r="13090" spans="1:2" x14ac:dyDescent="0.25">
      <c r="A13090" s="277" t="s">
        <v>17929</v>
      </c>
      <c r="B13090" s="278">
        <v>296.05</v>
      </c>
    </row>
    <row r="13091" spans="1:2" x14ac:dyDescent="0.25">
      <c r="A13091" s="277" t="s">
        <v>9249</v>
      </c>
      <c r="B13091" s="278">
        <v>842.05</v>
      </c>
    </row>
    <row r="13092" spans="1:2" x14ac:dyDescent="0.25">
      <c r="A13092" s="277" t="s">
        <v>17930</v>
      </c>
      <c r="B13092" s="278">
        <v>835.23</v>
      </c>
    </row>
    <row r="13093" spans="1:2" x14ac:dyDescent="0.25">
      <c r="A13093" s="277" t="s">
        <v>9250</v>
      </c>
      <c r="B13093" s="278">
        <v>419.29</v>
      </c>
    </row>
    <row r="13094" spans="1:2" x14ac:dyDescent="0.25">
      <c r="A13094" s="277" t="s">
        <v>17931</v>
      </c>
      <c r="B13094" s="278">
        <v>409.91</v>
      </c>
    </row>
    <row r="13095" spans="1:2" x14ac:dyDescent="0.25">
      <c r="A13095" s="277" t="s">
        <v>9251</v>
      </c>
      <c r="B13095" s="278">
        <v>386.02</v>
      </c>
    </row>
    <row r="13096" spans="1:2" x14ac:dyDescent="0.25">
      <c r="A13096" s="277" t="s">
        <v>17932</v>
      </c>
      <c r="B13096" s="278">
        <v>378.5</v>
      </c>
    </row>
    <row r="13097" spans="1:2" x14ac:dyDescent="0.25">
      <c r="A13097" s="277" t="s">
        <v>9252</v>
      </c>
      <c r="B13097" s="278">
        <v>301.7</v>
      </c>
    </row>
    <row r="13098" spans="1:2" x14ac:dyDescent="0.25">
      <c r="A13098" s="277" t="s">
        <v>17933</v>
      </c>
      <c r="B13098" s="278">
        <v>297.06</v>
      </c>
    </row>
    <row r="13099" spans="1:2" x14ac:dyDescent="0.25">
      <c r="A13099" s="277" t="s">
        <v>9253</v>
      </c>
      <c r="B13099" s="278">
        <v>521.76</v>
      </c>
    </row>
    <row r="13100" spans="1:2" x14ac:dyDescent="0.25">
      <c r="A13100" s="277" t="s">
        <v>17934</v>
      </c>
      <c r="B13100" s="278">
        <v>515.34</v>
      </c>
    </row>
    <row r="13101" spans="1:2" x14ac:dyDescent="0.25">
      <c r="A13101" s="277" t="s">
        <v>9254</v>
      </c>
      <c r="B13101" s="278">
        <v>389.4</v>
      </c>
    </row>
    <row r="13102" spans="1:2" x14ac:dyDescent="0.25">
      <c r="A13102" s="277" t="s">
        <v>17935</v>
      </c>
      <c r="B13102" s="278">
        <v>384.47</v>
      </c>
    </row>
    <row r="13103" spans="1:2" x14ac:dyDescent="0.25">
      <c r="A13103" s="277" t="s">
        <v>9255</v>
      </c>
      <c r="B13103" s="278">
        <v>3831.11</v>
      </c>
    </row>
    <row r="13104" spans="1:2" x14ac:dyDescent="0.25">
      <c r="A13104" s="277" t="s">
        <v>17936</v>
      </c>
      <c r="B13104" s="278">
        <v>3816.31</v>
      </c>
    </row>
    <row r="13105" spans="1:2" x14ac:dyDescent="0.25">
      <c r="A13105" s="277" t="s">
        <v>9256</v>
      </c>
      <c r="B13105" s="278">
        <v>4225.96</v>
      </c>
    </row>
    <row r="13106" spans="1:2" x14ac:dyDescent="0.25">
      <c r="A13106" s="277" t="s">
        <v>17937</v>
      </c>
      <c r="B13106" s="278">
        <v>4211.16</v>
      </c>
    </row>
    <row r="13107" spans="1:2" x14ac:dyDescent="0.25">
      <c r="A13107" s="277" t="s">
        <v>9257</v>
      </c>
      <c r="B13107" s="278">
        <v>4645.17</v>
      </c>
    </row>
    <row r="13108" spans="1:2" x14ac:dyDescent="0.25">
      <c r="A13108" s="277" t="s">
        <v>17938</v>
      </c>
      <c r="B13108" s="278">
        <v>4630.37</v>
      </c>
    </row>
    <row r="13109" spans="1:2" x14ac:dyDescent="0.25">
      <c r="A13109" s="277" t="s">
        <v>9258</v>
      </c>
      <c r="B13109" s="278">
        <v>5062.32</v>
      </c>
    </row>
    <row r="13110" spans="1:2" x14ac:dyDescent="0.25">
      <c r="A13110" s="277" t="s">
        <v>17939</v>
      </c>
      <c r="B13110" s="278">
        <v>5047.5200000000004</v>
      </c>
    </row>
    <row r="13111" spans="1:2" x14ac:dyDescent="0.25">
      <c r="A13111" s="277" t="s">
        <v>9259</v>
      </c>
      <c r="B13111" s="278">
        <v>7355.1</v>
      </c>
    </row>
    <row r="13112" spans="1:2" x14ac:dyDescent="0.25">
      <c r="A13112" s="277" t="s">
        <v>17940</v>
      </c>
      <c r="B13112" s="278">
        <v>7340.3</v>
      </c>
    </row>
    <row r="13113" spans="1:2" x14ac:dyDescent="0.25">
      <c r="A13113" s="277" t="s">
        <v>9260</v>
      </c>
      <c r="B13113" s="278">
        <v>8193.52</v>
      </c>
    </row>
    <row r="13114" spans="1:2" x14ac:dyDescent="0.25">
      <c r="A13114" s="277" t="s">
        <v>17941</v>
      </c>
      <c r="B13114" s="278">
        <v>8178.72</v>
      </c>
    </row>
    <row r="13115" spans="1:2" x14ac:dyDescent="0.25">
      <c r="A13115" s="277" t="s">
        <v>9261</v>
      </c>
      <c r="B13115" s="278">
        <v>9031.94</v>
      </c>
    </row>
    <row r="13116" spans="1:2" x14ac:dyDescent="0.25">
      <c r="A13116" s="277" t="s">
        <v>17942</v>
      </c>
      <c r="B13116" s="278">
        <v>9017.14</v>
      </c>
    </row>
    <row r="13117" spans="1:2" x14ac:dyDescent="0.25">
      <c r="A13117" s="277" t="s">
        <v>9262</v>
      </c>
      <c r="B13117" s="278">
        <v>9870.36</v>
      </c>
    </row>
    <row r="13118" spans="1:2" x14ac:dyDescent="0.25">
      <c r="A13118" s="277" t="s">
        <v>17943</v>
      </c>
      <c r="B13118" s="278">
        <v>9855.56</v>
      </c>
    </row>
    <row r="13119" spans="1:2" x14ac:dyDescent="0.25">
      <c r="A13119" s="277" t="s">
        <v>9263</v>
      </c>
      <c r="B13119" s="278">
        <v>4311.1099999999997</v>
      </c>
    </row>
    <row r="13120" spans="1:2" x14ac:dyDescent="0.25">
      <c r="A13120" s="277" t="s">
        <v>17944</v>
      </c>
      <c r="B13120" s="278">
        <v>4296.3100000000004</v>
      </c>
    </row>
    <row r="13121" spans="1:2" x14ac:dyDescent="0.25">
      <c r="A13121" s="277" t="s">
        <v>9264</v>
      </c>
      <c r="B13121" s="278">
        <v>4911.1099999999997</v>
      </c>
    </row>
    <row r="13122" spans="1:2" x14ac:dyDescent="0.25">
      <c r="A13122" s="277" t="s">
        <v>17945</v>
      </c>
      <c r="B13122" s="278">
        <v>4896.3100000000004</v>
      </c>
    </row>
    <row r="13123" spans="1:2" x14ac:dyDescent="0.25">
      <c r="A13123" s="277" t="s">
        <v>9265</v>
      </c>
      <c r="B13123" s="278">
        <v>5411.11</v>
      </c>
    </row>
    <row r="13124" spans="1:2" x14ac:dyDescent="0.25">
      <c r="A13124" s="277" t="s">
        <v>17946</v>
      </c>
      <c r="B13124" s="278">
        <v>5396.31</v>
      </c>
    </row>
    <row r="13125" spans="1:2" x14ac:dyDescent="0.25">
      <c r="A13125" s="277" t="s">
        <v>9266</v>
      </c>
      <c r="B13125" s="278">
        <v>5911.11</v>
      </c>
    </row>
    <row r="13126" spans="1:2" x14ac:dyDescent="0.25">
      <c r="A13126" s="277" t="s">
        <v>17947</v>
      </c>
      <c r="B13126" s="278">
        <v>5896.31</v>
      </c>
    </row>
    <row r="13127" spans="1:2" x14ac:dyDescent="0.25">
      <c r="A13127" s="277" t="s">
        <v>9267</v>
      </c>
      <c r="B13127" s="278">
        <v>8011.11</v>
      </c>
    </row>
    <row r="13128" spans="1:2" x14ac:dyDescent="0.25">
      <c r="A13128" s="277" t="s">
        <v>17948</v>
      </c>
      <c r="B13128" s="278">
        <v>7996.31</v>
      </c>
    </row>
    <row r="13129" spans="1:2" x14ac:dyDescent="0.25">
      <c r="A13129" s="277" t="s">
        <v>9268</v>
      </c>
      <c r="B13129" s="278">
        <v>9011.11</v>
      </c>
    </row>
    <row r="13130" spans="1:2" x14ac:dyDescent="0.25">
      <c r="A13130" s="277" t="s">
        <v>17949</v>
      </c>
      <c r="B13130" s="278">
        <v>8996.31</v>
      </c>
    </row>
    <row r="13131" spans="1:2" x14ac:dyDescent="0.25">
      <c r="A13131" s="277" t="s">
        <v>9269</v>
      </c>
      <c r="B13131" s="278">
        <v>10061.11</v>
      </c>
    </row>
    <row r="13132" spans="1:2" x14ac:dyDescent="0.25">
      <c r="A13132" s="277" t="s">
        <v>17950</v>
      </c>
      <c r="B13132" s="278">
        <v>10046.31</v>
      </c>
    </row>
    <row r="13133" spans="1:2" x14ac:dyDescent="0.25">
      <c r="A13133" s="277" t="s">
        <v>9270</v>
      </c>
      <c r="B13133" s="278">
        <v>11101.11</v>
      </c>
    </row>
    <row r="13134" spans="1:2" x14ac:dyDescent="0.25">
      <c r="A13134" s="277" t="s">
        <v>17951</v>
      </c>
      <c r="B13134" s="278">
        <v>11086.31</v>
      </c>
    </row>
    <row r="13135" spans="1:2" x14ac:dyDescent="0.25">
      <c r="A13135" s="277" t="s">
        <v>3642</v>
      </c>
      <c r="B13135" s="278">
        <v>349.03</v>
      </c>
    </row>
    <row r="13136" spans="1:2" x14ac:dyDescent="0.25">
      <c r="A13136" s="277" t="s">
        <v>17952</v>
      </c>
      <c r="B13136" s="278">
        <v>329.3</v>
      </c>
    </row>
    <row r="13137" spans="1:2" x14ac:dyDescent="0.25">
      <c r="A13137" s="277" t="s">
        <v>9271</v>
      </c>
      <c r="B13137" s="278">
        <v>401.39</v>
      </c>
    </row>
    <row r="13138" spans="1:2" x14ac:dyDescent="0.25">
      <c r="A13138" s="277" t="s">
        <v>17953</v>
      </c>
      <c r="B13138" s="278">
        <v>378.69</v>
      </c>
    </row>
    <row r="13139" spans="1:2" x14ac:dyDescent="0.25">
      <c r="A13139" s="277" t="s">
        <v>3643</v>
      </c>
      <c r="B13139" s="278">
        <v>355.26</v>
      </c>
    </row>
    <row r="13140" spans="1:2" x14ac:dyDescent="0.25">
      <c r="A13140" s="277" t="s">
        <v>17954</v>
      </c>
      <c r="B13140" s="278">
        <v>335.53</v>
      </c>
    </row>
    <row r="13141" spans="1:2" x14ac:dyDescent="0.25">
      <c r="A13141" s="277" t="s">
        <v>9272</v>
      </c>
      <c r="B13141" s="278">
        <v>408.55</v>
      </c>
    </row>
    <row r="13142" spans="1:2" x14ac:dyDescent="0.25">
      <c r="A13142" s="277" t="s">
        <v>17955</v>
      </c>
      <c r="B13142" s="278">
        <v>385.86</v>
      </c>
    </row>
    <row r="13143" spans="1:2" x14ac:dyDescent="0.25">
      <c r="A13143" s="277" t="s">
        <v>3644</v>
      </c>
      <c r="B13143" s="278">
        <v>321.32</v>
      </c>
    </row>
    <row r="13144" spans="1:2" x14ac:dyDescent="0.25">
      <c r="A13144" s="277" t="s">
        <v>17956</v>
      </c>
      <c r="B13144" s="278">
        <v>301.58</v>
      </c>
    </row>
    <row r="13145" spans="1:2" x14ac:dyDescent="0.25">
      <c r="A13145" s="277" t="s">
        <v>9273</v>
      </c>
      <c r="B13145" s="278">
        <v>369.51</v>
      </c>
    </row>
    <row r="13146" spans="1:2" x14ac:dyDescent="0.25">
      <c r="A13146" s="277" t="s">
        <v>17957</v>
      </c>
      <c r="B13146" s="278">
        <v>346.82</v>
      </c>
    </row>
    <row r="13147" spans="1:2" x14ac:dyDescent="0.25">
      <c r="A13147" s="277" t="s">
        <v>3645</v>
      </c>
      <c r="B13147" s="278">
        <v>352.1</v>
      </c>
    </row>
    <row r="13148" spans="1:2" x14ac:dyDescent="0.25">
      <c r="A13148" s="277" t="s">
        <v>17958</v>
      </c>
      <c r="B13148" s="278">
        <v>332.36</v>
      </c>
    </row>
    <row r="13149" spans="1:2" x14ac:dyDescent="0.25">
      <c r="A13149" s="277" t="s">
        <v>9274</v>
      </c>
      <c r="B13149" s="278">
        <v>404.91</v>
      </c>
    </row>
    <row r="13150" spans="1:2" x14ac:dyDescent="0.25">
      <c r="A13150" s="277" t="s">
        <v>17959</v>
      </c>
      <c r="B13150" s="278">
        <v>382.22</v>
      </c>
    </row>
    <row r="13151" spans="1:2" x14ac:dyDescent="0.25">
      <c r="A13151" s="277" t="s">
        <v>3647</v>
      </c>
      <c r="B13151" s="278">
        <v>424.17</v>
      </c>
    </row>
    <row r="13152" spans="1:2" x14ac:dyDescent="0.25">
      <c r="A13152" s="277" t="s">
        <v>17960</v>
      </c>
      <c r="B13152" s="278">
        <v>404.44</v>
      </c>
    </row>
    <row r="13153" spans="1:2" x14ac:dyDescent="0.25">
      <c r="A13153" s="277" t="s">
        <v>9275</v>
      </c>
      <c r="B13153" s="278">
        <v>487.8</v>
      </c>
    </row>
    <row r="13154" spans="1:2" x14ac:dyDescent="0.25">
      <c r="A13154" s="277" t="s">
        <v>17961</v>
      </c>
      <c r="B13154" s="278">
        <v>465.11</v>
      </c>
    </row>
    <row r="13155" spans="1:2" x14ac:dyDescent="0.25">
      <c r="A13155" s="277" t="s">
        <v>3648</v>
      </c>
      <c r="B13155" s="278">
        <v>421.57</v>
      </c>
    </row>
    <row r="13156" spans="1:2" x14ac:dyDescent="0.25">
      <c r="A13156" s="277" t="s">
        <v>17962</v>
      </c>
      <c r="B13156" s="278">
        <v>401.84</v>
      </c>
    </row>
    <row r="13157" spans="1:2" x14ac:dyDescent="0.25">
      <c r="A13157" s="277" t="s">
        <v>9276</v>
      </c>
      <c r="B13157" s="278">
        <v>484.81</v>
      </c>
    </row>
    <row r="13158" spans="1:2" x14ac:dyDescent="0.25">
      <c r="A13158" s="277" t="s">
        <v>17963</v>
      </c>
      <c r="B13158" s="278">
        <v>462.11</v>
      </c>
    </row>
    <row r="13159" spans="1:2" x14ac:dyDescent="0.25">
      <c r="A13159" s="277" t="s">
        <v>3649</v>
      </c>
      <c r="B13159" s="278">
        <v>294.14</v>
      </c>
    </row>
    <row r="13160" spans="1:2" x14ac:dyDescent="0.25">
      <c r="A13160" s="277" t="s">
        <v>17964</v>
      </c>
      <c r="B13160" s="278">
        <v>279.33</v>
      </c>
    </row>
    <row r="13161" spans="1:2" x14ac:dyDescent="0.25">
      <c r="A13161" s="277" t="s">
        <v>9277</v>
      </c>
      <c r="B13161" s="278">
        <v>338.26</v>
      </c>
    </row>
    <row r="13162" spans="1:2" x14ac:dyDescent="0.25">
      <c r="A13162" s="277" t="s">
        <v>17965</v>
      </c>
      <c r="B13162" s="278">
        <v>321.24</v>
      </c>
    </row>
    <row r="13163" spans="1:2" x14ac:dyDescent="0.25">
      <c r="A13163" s="277" t="s">
        <v>3650</v>
      </c>
      <c r="B13163" s="278">
        <v>337.6</v>
      </c>
    </row>
    <row r="13164" spans="1:2" x14ac:dyDescent="0.25">
      <c r="A13164" s="277" t="s">
        <v>17966</v>
      </c>
      <c r="B13164" s="278">
        <v>322.8</v>
      </c>
    </row>
    <row r="13165" spans="1:2" x14ac:dyDescent="0.25">
      <c r="A13165" s="277" t="s">
        <v>9278</v>
      </c>
      <c r="B13165" s="278">
        <v>388.24</v>
      </c>
    </row>
    <row r="13166" spans="1:2" x14ac:dyDescent="0.25">
      <c r="A13166" s="277" t="s">
        <v>17967</v>
      </c>
      <c r="B13166" s="278">
        <v>371.22</v>
      </c>
    </row>
    <row r="13167" spans="1:2" x14ac:dyDescent="0.25">
      <c r="A13167" s="277" t="s">
        <v>3654</v>
      </c>
      <c r="B13167" s="278">
        <v>456.48</v>
      </c>
    </row>
    <row r="13168" spans="1:2" x14ac:dyDescent="0.25">
      <c r="A13168" s="277" t="s">
        <v>17968</v>
      </c>
      <c r="B13168" s="278">
        <v>436.75</v>
      </c>
    </row>
    <row r="13169" spans="1:2" x14ac:dyDescent="0.25">
      <c r="A13169" s="277" t="s">
        <v>9279</v>
      </c>
      <c r="B13169" s="278">
        <v>524.96</v>
      </c>
    </row>
    <row r="13170" spans="1:2" x14ac:dyDescent="0.25">
      <c r="A13170" s="277" t="s">
        <v>17969</v>
      </c>
      <c r="B13170" s="278">
        <v>502.26</v>
      </c>
    </row>
    <row r="13171" spans="1:2" x14ac:dyDescent="0.25">
      <c r="A13171" s="277" t="s">
        <v>3655</v>
      </c>
      <c r="B13171" s="278">
        <v>390.88</v>
      </c>
    </row>
    <row r="13172" spans="1:2" x14ac:dyDescent="0.25">
      <c r="A13172" s="277" t="s">
        <v>17970</v>
      </c>
      <c r="B13172" s="278">
        <v>371.15</v>
      </c>
    </row>
    <row r="13173" spans="1:2" x14ac:dyDescent="0.25">
      <c r="A13173" s="277" t="s">
        <v>9280</v>
      </c>
      <c r="B13173" s="278">
        <v>449.51</v>
      </c>
    </row>
    <row r="13174" spans="1:2" x14ac:dyDescent="0.25">
      <c r="A13174" s="277" t="s">
        <v>17971</v>
      </c>
      <c r="B13174" s="278">
        <v>426.82</v>
      </c>
    </row>
    <row r="13175" spans="1:2" x14ac:dyDescent="0.25">
      <c r="A13175" s="277" t="s">
        <v>3656</v>
      </c>
      <c r="B13175" s="278">
        <v>539.22</v>
      </c>
    </row>
    <row r="13176" spans="1:2" x14ac:dyDescent="0.25">
      <c r="A13176" s="277" t="s">
        <v>17972</v>
      </c>
      <c r="B13176" s="278">
        <v>519.48</v>
      </c>
    </row>
    <row r="13177" spans="1:2" x14ac:dyDescent="0.25">
      <c r="A13177" s="277" t="s">
        <v>9281</v>
      </c>
      <c r="B13177" s="278">
        <v>620.1</v>
      </c>
    </row>
    <row r="13178" spans="1:2" x14ac:dyDescent="0.25">
      <c r="A13178" s="277" t="s">
        <v>17973</v>
      </c>
      <c r="B13178" s="278">
        <v>597.4</v>
      </c>
    </row>
    <row r="13179" spans="1:2" x14ac:dyDescent="0.25">
      <c r="A13179" s="277" t="s">
        <v>3646</v>
      </c>
      <c r="B13179" s="278">
        <v>585.05999999999995</v>
      </c>
    </row>
    <row r="13180" spans="1:2" x14ac:dyDescent="0.25">
      <c r="A13180" s="277" t="s">
        <v>17974</v>
      </c>
      <c r="B13180" s="278">
        <v>565.33000000000004</v>
      </c>
    </row>
    <row r="13181" spans="1:2" x14ac:dyDescent="0.25">
      <c r="A13181" s="277" t="s">
        <v>9282</v>
      </c>
      <c r="B13181" s="278">
        <v>672.55</v>
      </c>
    </row>
    <row r="13182" spans="1:2" x14ac:dyDescent="0.25">
      <c r="A13182" s="277" t="s">
        <v>17975</v>
      </c>
      <c r="B13182" s="278">
        <v>649.86</v>
      </c>
    </row>
    <row r="13183" spans="1:2" x14ac:dyDescent="0.25">
      <c r="A13183" s="277" t="s">
        <v>3657</v>
      </c>
      <c r="B13183" s="278">
        <v>539.22</v>
      </c>
    </row>
    <row r="13184" spans="1:2" x14ac:dyDescent="0.25">
      <c r="A13184" s="277" t="s">
        <v>17976</v>
      </c>
      <c r="B13184" s="278">
        <v>519.48</v>
      </c>
    </row>
    <row r="13185" spans="1:2" x14ac:dyDescent="0.25">
      <c r="A13185" s="277" t="s">
        <v>9283</v>
      </c>
      <c r="B13185" s="278">
        <v>620.1</v>
      </c>
    </row>
    <row r="13186" spans="1:2" x14ac:dyDescent="0.25">
      <c r="A13186" s="277" t="s">
        <v>17977</v>
      </c>
      <c r="B13186" s="278">
        <v>597.4</v>
      </c>
    </row>
    <row r="13187" spans="1:2" x14ac:dyDescent="0.25">
      <c r="A13187" s="277" t="s">
        <v>9284</v>
      </c>
      <c r="B13187" s="278">
        <v>337.87</v>
      </c>
    </row>
    <row r="13188" spans="1:2" x14ac:dyDescent="0.25">
      <c r="A13188" s="277" t="s">
        <v>17978</v>
      </c>
      <c r="B13188" s="278">
        <v>318.14</v>
      </c>
    </row>
    <row r="13189" spans="1:2" x14ac:dyDescent="0.25">
      <c r="A13189" s="277" t="s">
        <v>9285</v>
      </c>
      <c r="B13189" s="278">
        <v>388.55</v>
      </c>
    </row>
    <row r="13190" spans="1:2" x14ac:dyDescent="0.25">
      <c r="A13190" s="277" t="s">
        <v>17979</v>
      </c>
      <c r="B13190" s="278">
        <v>365.86</v>
      </c>
    </row>
    <row r="13191" spans="1:2" x14ac:dyDescent="0.25">
      <c r="A13191" s="277" t="s">
        <v>9286</v>
      </c>
      <c r="B13191" s="278">
        <v>527.59</v>
      </c>
    </row>
    <row r="13192" spans="1:2" x14ac:dyDescent="0.25">
      <c r="A13192" s="277" t="s">
        <v>17980</v>
      </c>
      <c r="B13192" s="278">
        <v>507.86</v>
      </c>
    </row>
    <row r="13193" spans="1:2" x14ac:dyDescent="0.25">
      <c r="A13193" s="277" t="s">
        <v>9287</v>
      </c>
      <c r="B13193" s="278">
        <v>606.73</v>
      </c>
    </row>
    <row r="13194" spans="1:2" x14ac:dyDescent="0.25">
      <c r="A13194" s="277" t="s">
        <v>17981</v>
      </c>
      <c r="B13194" s="278">
        <v>584.03</v>
      </c>
    </row>
    <row r="13195" spans="1:2" x14ac:dyDescent="0.25">
      <c r="A13195" s="277" t="s">
        <v>9288</v>
      </c>
      <c r="B13195" s="278">
        <v>503.67</v>
      </c>
    </row>
    <row r="13196" spans="1:2" x14ac:dyDescent="0.25">
      <c r="A13196" s="277" t="s">
        <v>17982</v>
      </c>
      <c r="B13196" s="278">
        <v>483.94</v>
      </c>
    </row>
    <row r="13197" spans="1:2" x14ac:dyDescent="0.25">
      <c r="A13197" s="277" t="s">
        <v>9289</v>
      </c>
      <c r="B13197" s="278">
        <v>626.79999999999995</v>
      </c>
    </row>
    <row r="13198" spans="1:2" x14ac:dyDescent="0.25">
      <c r="A13198" s="277" t="s">
        <v>17983</v>
      </c>
      <c r="B13198" s="278">
        <v>604.1</v>
      </c>
    </row>
    <row r="13199" spans="1:2" x14ac:dyDescent="0.25">
      <c r="A13199" s="277" t="s">
        <v>3659</v>
      </c>
      <c r="B13199" s="278">
        <v>371.35</v>
      </c>
    </row>
    <row r="13200" spans="1:2" x14ac:dyDescent="0.25">
      <c r="A13200" s="277" t="s">
        <v>17984</v>
      </c>
      <c r="B13200" s="278">
        <v>351.62</v>
      </c>
    </row>
    <row r="13201" spans="1:2" x14ac:dyDescent="0.25">
      <c r="A13201" s="277" t="s">
        <v>9290</v>
      </c>
      <c r="B13201" s="278">
        <v>427.05</v>
      </c>
    </row>
    <row r="13202" spans="1:2" x14ac:dyDescent="0.25">
      <c r="A13202" s="277" t="s">
        <v>17985</v>
      </c>
      <c r="B13202" s="278">
        <v>404.36</v>
      </c>
    </row>
    <row r="13203" spans="1:2" x14ac:dyDescent="0.25">
      <c r="A13203" s="277" t="s">
        <v>3660</v>
      </c>
      <c r="B13203" s="278">
        <v>256.19</v>
      </c>
    </row>
    <row r="13204" spans="1:2" x14ac:dyDescent="0.25">
      <c r="A13204" s="277" t="s">
        <v>17986</v>
      </c>
      <c r="B13204" s="278">
        <v>241.39</v>
      </c>
    </row>
    <row r="13205" spans="1:2" x14ac:dyDescent="0.25">
      <c r="A13205" s="277" t="s">
        <v>9291</v>
      </c>
      <c r="B13205" s="278">
        <v>294.62</v>
      </c>
    </row>
    <row r="13206" spans="1:2" x14ac:dyDescent="0.25">
      <c r="A13206" s="277" t="s">
        <v>17987</v>
      </c>
      <c r="B13206" s="278">
        <v>277.60000000000002</v>
      </c>
    </row>
    <row r="13207" spans="1:2" x14ac:dyDescent="0.25">
      <c r="A13207" s="277" t="s">
        <v>9292</v>
      </c>
      <c r="B13207" s="278">
        <v>22.31</v>
      </c>
    </row>
    <row r="13208" spans="1:2" x14ac:dyDescent="0.25">
      <c r="A13208" s="277" t="s">
        <v>17988</v>
      </c>
      <c r="B13208" s="278">
        <v>19.850000000000001</v>
      </c>
    </row>
    <row r="13209" spans="1:2" x14ac:dyDescent="0.25">
      <c r="A13209" s="277" t="s">
        <v>3651</v>
      </c>
      <c r="B13209" s="278">
        <v>738.86</v>
      </c>
    </row>
    <row r="13210" spans="1:2" x14ac:dyDescent="0.25">
      <c r="A13210" s="277" t="s">
        <v>17989</v>
      </c>
      <c r="B13210" s="278">
        <v>724.06</v>
      </c>
    </row>
    <row r="13211" spans="1:2" x14ac:dyDescent="0.25">
      <c r="A13211" s="277" t="s">
        <v>9293</v>
      </c>
      <c r="B13211" s="278">
        <v>849.69</v>
      </c>
    </row>
    <row r="13212" spans="1:2" x14ac:dyDescent="0.25">
      <c r="A13212" s="277" t="s">
        <v>17990</v>
      </c>
      <c r="B13212" s="278">
        <v>832.67</v>
      </c>
    </row>
    <row r="13213" spans="1:2" x14ac:dyDescent="0.25">
      <c r="A13213" s="277" t="s">
        <v>3652</v>
      </c>
      <c r="B13213" s="278">
        <v>705.75</v>
      </c>
    </row>
    <row r="13214" spans="1:2" x14ac:dyDescent="0.25">
      <c r="A13214" s="277" t="s">
        <v>17991</v>
      </c>
      <c r="B13214" s="278">
        <v>690.95</v>
      </c>
    </row>
    <row r="13215" spans="1:2" x14ac:dyDescent="0.25">
      <c r="A13215" s="277" t="s">
        <v>9294</v>
      </c>
      <c r="B13215" s="278">
        <v>811.62</v>
      </c>
    </row>
    <row r="13216" spans="1:2" x14ac:dyDescent="0.25">
      <c r="A13216" s="277" t="s">
        <v>17992</v>
      </c>
      <c r="B13216" s="278">
        <v>794.6</v>
      </c>
    </row>
    <row r="13217" spans="1:2" x14ac:dyDescent="0.25">
      <c r="A13217" s="277" t="s">
        <v>3653</v>
      </c>
      <c r="B13217" s="278">
        <v>773.64</v>
      </c>
    </row>
    <row r="13218" spans="1:2" x14ac:dyDescent="0.25">
      <c r="A13218" s="277" t="s">
        <v>17993</v>
      </c>
      <c r="B13218" s="278">
        <v>758.84</v>
      </c>
    </row>
    <row r="13219" spans="1:2" x14ac:dyDescent="0.25">
      <c r="A13219" s="277" t="s">
        <v>9295</v>
      </c>
      <c r="B13219" s="278">
        <v>889.69</v>
      </c>
    </row>
    <row r="13220" spans="1:2" x14ac:dyDescent="0.25">
      <c r="A13220" s="277" t="s">
        <v>17994</v>
      </c>
      <c r="B13220" s="278">
        <v>872.67</v>
      </c>
    </row>
    <row r="13221" spans="1:2" x14ac:dyDescent="0.25">
      <c r="A13221" s="277" t="s">
        <v>3658</v>
      </c>
      <c r="B13221" s="278">
        <v>875.57</v>
      </c>
    </row>
    <row r="13222" spans="1:2" x14ac:dyDescent="0.25">
      <c r="A13222" s="277" t="s">
        <v>17995</v>
      </c>
      <c r="B13222" s="278">
        <v>860.77</v>
      </c>
    </row>
    <row r="13223" spans="1:2" x14ac:dyDescent="0.25">
      <c r="A13223" s="277" t="s">
        <v>9296</v>
      </c>
      <c r="B13223" s="278">
        <v>1006.91</v>
      </c>
    </row>
    <row r="13224" spans="1:2" x14ac:dyDescent="0.25">
      <c r="A13224" s="277" t="s">
        <v>17996</v>
      </c>
      <c r="B13224" s="278">
        <v>989.89</v>
      </c>
    </row>
    <row r="13225" spans="1:2" x14ac:dyDescent="0.25">
      <c r="A13225" s="277" t="s">
        <v>9297</v>
      </c>
      <c r="B13225" s="278">
        <v>757.46</v>
      </c>
    </row>
    <row r="13226" spans="1:2" x14ac:dyDescent="0.25">
      <c r="A13226" s="277" t="s">
        <v>17997</v>
      </c>
      <c r="B13226" s="278">
        <v>742.66</v>
      </c>
    </row>
    <row r="13227" spans="1:2" x14ac:dyDescent="0.25">
      <c r="A13227" s="277" t="s">
        <v>9298</v>
      </c>
      <c r="B13227" s="278">
        <v>871.08</v>
      </c>
    </row>
    <row r="13228" spans="1:2" x14ac:dyDescent="0.25">
      <c r="A13228" s="277" t="s">
        <v>17998</v>
      </c>
      <c r="B13228" s="278">
        <v>854.06</v>
      </c>
    </row>
    <row r="13229" spans="1:2" x14ac:dyDescent="0.25">
      <c r="A13229" s="277" t="s">
        <v>9299</v>
      </c>
      <c r="B13229" s="278">
        <v>757.46</v>
      </c>
    </row>
    <row r="13230" spans="1:2" x14ac:dyDescent="0.25">
      <c r="A13230" s="277" t="s">
        <v>17999</v>
      </c>
      <c r="B13230" s="278">
        <v>742.66</v>
      </c>
    </row>
    <row r="13231" spans="1:2" x14ac:dyDescent="0.25">
      <c r="A13231" s="277" t="s">
        <v>9300</v>
      </c>
      <c r="B13231" s="278">
        <v>871.08</v>
      </c>
    </row>
    <row r="13232" spans="1:2" x14ac:dyDescent="0.25">
      <c r="A13232" s="277" t="s">
        <v>18000</v>
      </c>
      <c r="B13232" s="278">
        <v>854.06</v>
      </c>
    </row>
    <row r="13233" spans="1:2" x14ac:dyDescent="0.25">
      <c r="A13233" s="277" t="s">
        <v>9301</v>
      </c>
      <c r="B13233" s="278">
        <v>136.38</v>
      </c>
    </row>
    <row r="13234" spans="1:2" x14ac:dyDescent="0.25">
      <c r="A13234" s="277" t="s">
        <v>18001</v>
      </c>
      <c r="B13234" s="278">
        <v>128.97999999999999</v>
      </c>
    </row>
    <row r="13235" spans="1:2" x14ac:dyDescent="0.25">
      <c r="A13235" s="277" t="s">
        <v>18002</v>
      </c>
      <c r="B13235" s="278">
        <v>357.14</v>
      </c>
    </row>
    <row r="13236" spans="1:2" x14ac:dyDescent="0.25">
      <c r="A13236" s="277" t="s">
        <v>18003</v>
      </c>
      <c r="B13236" s="278">
        <v>333.95</v>
      </c>
    </row>
    <row r="13237" spans="1:2" x14ac:dyDescent="0.25">
      <c r="A13237" s="277" t="s">
        <v>9302</v>
      </c>
      <c r="B13237" s="278">
        <v>566.96</v>
      </c>
    </row>
    <row r="13238" spans="1:2" x14ac:dyDescent="0.25">
      <c r="A13238" s="277" t="s">
        <v>18004</v>
      </c>
      <c r="B13238" s="278">
        <v>511.21</v>
      </c>
    </row>
    <row r="13239" spans="1:2" x14ac:dyDescent="0.25">
      <c r="A13239" s="277" t="s">
        <v>9303</v>
      </c>
      <c r="B13239" s="278">
        <v>550.51</v>
      </c>
    </row>
    <row r="13240" spans="1:2" x14ac:dyDescent="0.25">
      <c r="A13240" s="277" t="s">
        <v>18005</v>
      </c>
      <c r="B13240" s="278">
        <v>534.72</v>
      </c>
    </row>
    <row r="13241" spans="1:2" x14ac:dyDescent="0.25">
      <c r="A13241" s="277" t="s">
        <v>3661</v>
      </c>
      <c r="B13241" s="278">
        <v>38.299999999999997</v>
      </c>
    </row>
    <row r="13242" spans="1:2" x14ac:dyDescent="0.25">
      <c r="A13242" s="277" t="s">
        <v>18006</v>
      </c>
      <c r="B13242" s="278">
        <v>34.979999999999997</v>
      </c>
    </row>
    <row r="13243" spans="1:2" x14ac:dyDescent="0.25">
      <c r="A13243" s="277" t="s">
        <v>3662</v>
      </c>
      <c r="B13243" s="278">
        <v>12.64</v>
      </c>
    </row>
    <row r="13244" spans="1:2" x14ac:dyDescent="0.25">
      <c r="A13244" s="277" t="s">
        <v>18007</v>
      </c>
      <c r="B13244" s="278">
        <v>11.45</v>
      </c>
    </row>
    <row r="13245" spans="1:2" x14ac:dyDescent="0.25">
      <c r="A13245" s="277" t="s">
        <v>3663</v>
      </c>
      <c r="B13245" s="278">
        <v>16.559999999999999</v>
      </c>
    </row>
    <row r="13246" spans="1:2" x14ac:dyDescent="0.25">
      <c r="A13246" s="277" t="s">
        <v>18008</v>
      </c>
      <c r="B13246" s="278">
        <v>15.14</v>
      </c>
    </row>
    <row r="13247" spans="1:2" x14ac:dyDescent="0.25">
      <c r="A13247" s="277" t="s">
        <v>9304</v>
      </c>
      <c r="B13247" s="278">
        <v>72.38</v>
      </c>
    </row>
    <row r="13248" spans="1:2" x14ac:dyDescent="0.25">
      <c r="A13248" s="277" t="s">
        <v>18009</v>
      </c>
      <c r="B13248" s="278">
        <v>70.900000000000006</v>
      </c>
    </row>
    <row r="13249" spans="1:2" x14ac:dyDescent="0.25">
      <c r="A13249" s="277" t="s">
        <v>9305</v>
      </c>
      <c r="B13249" s="278">
        <v>678.33</v>
      </c>
    </row>
    <row r="13250" spans="1:2" x14ac:dyDescent="0.25">
      <c r="A13250" s="277" t="s">
        <v>18010</v>
      </c>
      <c r="B13250" s="278">
        <v>605.70000000000005</v>
      </c>
    </row>
    <row r="13251" spans="1:2" x14ac:dyDescent="0.25">
      <c r="A13251" s="277" t="s">
        <v>3664</v>
      </c>
      <c r="B13251" s="278">
        <v>44.68</v>
      </c>
    </row>
    <row r="13252" spans="1:2" x14ac:dyDescent="0.25">
      <c r="A13252" s="277" t="s">
        <v>18011</v>
      </c>
      <c r="B13252" s="278">
        <v>44.68</v>
      </c>
    </row>
    <row r="13253" spans="1:2" x14ac:dyDescent="0.25">
      <c r="A13253" s="277" t="s">
        <v>3665</v>
      </c>
      <c r="B13253" s="278">
        <v>69.38</v>
      </c>
    </row>
    <row r="13254" spans="1:2" x14ac:dyDescent="0.25">
      <c r="A13254" s="277" t="s">
        <v>18012</v>
      </c>
      <c r="B13254" s="278">
        <v>69.38</v>
      </c>
    </row>
    <row r="13255" spans="1:2" x14ac:dyDescent="0.25">
      <c r="A13255" s="277" t="s">
        <v>3666</v>
      </c>
      <c r="B13255" s="278">
        <v>82.32</v>
      </c>
    </row>
    <row r="13256" spans="1:2" x14ac:dyDescent="0.25">
      <c r="A13256" s="277" t="s">
        <v>18013</v>
      </c>
      <c r="B13256" s="278">
        <v>82.32</v>
      </c>
    </row>
    <row r="13257" spans="1:2" x14ac:dyDescent="0.25">
      <c r="A13257" s="277" t="s">
        <v>3667</v>
      </c>
      <c r="B13257" s="278">
        <v>88.2</v>
      </c>
    </row>
    <row r="13258" spans="1:2" x14ac:dyDescent="0.25">
      <c r="A13258" s="277" t="s">
        <v>18014</v>
      </c>
      <c r="B13258" s="278">
        <v>88.2</v>
      </c>
    </row>
    <row r="13259" spans="1:2" x14ac:dyDescent="0.25">
      <c r="A13259" s="277" t="s">
        <v>9306</v>
      </c>
      <c r="B13259" s="278">
        <v>188.16</v>
      </c>
    </row>
    <row r="13260" spans="1:2" x14ac:dyDescent="0.25">
      <c r="A13260" s="277" t="s">
        <v>18015</v>
      </c>
      <c r="B13260" s="278">
        <v>188.16</v>
      </c>
    </row>
    <row r="13261" spans="1:2" x14ac:dyDescent="0.25">
      <c r="A13261" s="277" t="s">
        <v>3668</v>
      </c>
      <c r="B13261" s="278">
        <v>70.56</v>
      </c>
    </row>
    <row r="13262" spans="1:2" x14ac:dyDescent="0.25">
      <c r="A13262" s="277" t="s">
        <v>18016</v>
      </c>
      <c r="B13262" s="278">
        <v>70.56</v>
      </c>
    </row>
    <row r="13263" spans="1:2" x14ac:dyDescent="0.25">
      <c r="A13263" s="277" t="s">
        <v>3669</v>
      </c>
      <c r="B13263" s="278">
        <v>58.8</v>
      </c>
    </row>
    <row r="13264" spans="1:2" x14ac:dyDescent="0.25">
      <c r="A13264" s="277" t="s">
        <v>18017</v>
      </c>
      <c r="B13264" s="278">
        <v>58.8</v>
      </c>
    </row>
    <row r="13265" spans="1:2" x14ac:dyDescent="0.25">
      <c r="A13265" s="277" t="s">
        <v>3670</v>
      </c>
      <c r="B13265" s="278">
        <v>258.72000000000003</v>
      </c>
    </row>
    <row r="13266" spans="1:2" x14ac:dyDescent="0.25">
      <c r="A13266" s="277" t="s">
        <v>18018</v>
      </c>
      <c r="B13266" s="278">
        <v>258.72000000000003</v>
      </c>
    </row>
    <row r="13267" spans="1:2" x14ac:dyDescent="0.25">
      <c r="A13267" s="277" t="s">
        <v>9307</v>
      </c>
      <c r="B13267" s="278">
        <v>205.78</v>
      </c>
    </row>
    <row r="13268" spans="1:2" x14ac:dyDescent="0.25">
      <c r="A13268" s="277" t="s">
        <v>18019</v>
      </c>
      <c r="B13268" s="278">
        <v>205.78</v>
      </c>
    </row>
    <row r="13269" spans="1:2" x14ac:dyDescent="0.25">
      <c r="A13269" s="277" t="s">
        <v>9308</v>
      </c>
      <c r="B13269" s="278">
        <v>176.4</v>
      </c>
    </row>
    <row r="13270" spans="1:2" x14ac:dyDescent="0.25">
      <c r="A13270" s="277" t="s">
        <v>18020</v>
      </c>
      <c r="B13270" s="278">
        <v>176.4</v>
      </c>
    </row>
    <row r="13271" spans="1:2" x14ac:dyDescent="0.25">
      <c r="A13271" s="277" t="s">
        <v>9309</v>
      </c>
      <c r="B13271" s="278">
        <v>129.36000000000001</v>
      </c>
    </row>
    <row r="13272" spans="1:2" x14ac:dyDescent="0.25">
      <c r="A13272" s="277" t="s">
        <v>18021</v>
      </c>
      <c r="B13272" s="278">
        <v>129.36000000000001</v>
      </c>
    </row>
    <row r="13273" spans="1:2" x14ac:dyDescent="0.25">
      <c r="A13273" s="277" t="s">
        <v>3671</v>
      </c>
      <c r="B13273" s="278">
        <v>88.2</v>
      </c>
    </row>
    <row r="13274" spans="1:2" x14ac:dyDescent="0.25">
      <c r="A13274" s="277" t="s">
        <v>18022</v>
      </c>
      <c r="B13274" s="278">
        <v>88.2</v>
      </c>
    </row>
    <row r="13275" spans="1:2" x14ac:dyDescent="0.25">
      <c r="A13275" s="277" t="s">
        <v>9310</v>
      </c>
      <c r="B13275" s="278">
        <v>245.31</v>
      </c>
    </row>
    <row r="13276" spans="1:2" x14ac:dyDescent="0.25">
      <c r="A13276" s="277" t="s">
        <v>18023</v>
      </c>
      <c r="B13276" s="278">
        <v>245.31</v>
      </c>
    </row>
    <row r="13277" spans="1:2" x14ac:dyDescent="0.25">
      <c r="A13277" s="277" t="s">
        <v>9311</v>
      </c>
      <c r="B13277" s="278">
        <v>352.8</v>
      </c>
    </row>
    <row r="13278" spans="1:2" x14ac:dyDescent="0.25">
      <c r="A13278" s="277" t="s">
        <v>18024</v>
      </c>
      <c r="B13278" s="278">
        <v>352.8</v>
      </c>
    </row>
    <row r="13279" spans="1:2" x14ac:dyDescent="0.25">
      <c r="A13279" s="277" t="s">
        <v>3672</v>
      </c>
      <c r="B13279" s="278">
        <v>253.72</v>
      </c>
    </row>
    <row r="13280" spans="1:2" x14ac:dyDescent="0.25">
      <c r="A13280" s="277" t="s">
        <v>18025</v>
      </c>
      <c r="B13280" s="278">
        <v>243.85</v>
      </c>
    </row>
    <row r="13281" spans="1:2" x14ac:dyDescent="0.25">
      <c r="A13281" s="277" t="s">
        <v>3673</v>
      </c>
      <c r="B13281" s="278">
        <v>345.94</v>
      </c>
    </row>
    <row r="13282" spans="1:2" x14ac:dyDescent="0.25">
      <c r="A13282" s="277" t="s">
        <v>18026</v>
      </c>
      <c r="B13282" s="278">
        <v>345.94</v>
      </c>
    </row>
    <row r="13283" spans="1:2" x14ac:dyDescent="0.25">
      <c r="A13283" s="277" t="s">
        <v>3674</v>
      </c>
      <c r="B13283" s="278">
        <v>215.6</v>
      </c>
    </row>
    <row r="13284" spans="1:2" x14ac:dyDescent="0.25">
      <c r="A13284" s="277" t="s">
        <v>18027</v>
      </c>
      <c r="B13284" s="278">
        <v>215.6</v>
      </c>
    </row>
    <row r="13285" spans="1:2" x14ac:dyDescent="0.25">
      <c r="A13285" s="277" t="s">
        <v>9312</v>
      </c>
      <c r="B13285" s="278">
        <v>890.54</v>
      </c>
    </row>
    <row r="13286" spans="1:2" x14ac:dyDescent="0.25">
      <c r="A13286" s="277" t="s">
        <v>18028</v>
      </c>
      <c r="B13286" s="278">
        <v>890.54</v>
      </c>
    </row>
    <row r="13287" spans="1:2" x14ac:dyDescent="0.25">
      <c r="A13287" s="277" t="s">
        <v>9313</v>
      </c>
      <c r="B13287" s="278">
        <v>1781.07</v>
      </c>
    </row>
    <row r="13288" spans="1:2" x14ac:dyDescent="0.25">
      <c r="A13288" s="277" t="s">
        <v>18029</v>
      </c>
      <c r="B13288" s="278">
        <v>1781.07</v>
      </c>
    </row>
    <row r="13289" spans="1:2" x14ac:dyDescent="0.25">
      <c r="A13289" s="277" t="s">
        <v>9314</v>
      </c>
      <c r="B13289" s="278">
        <v>11875.69</v>
      </c>
    </row>
    <row r="13290" spans="1:2" x14ac:dyDescent="0.25">
      <c r="A13290" s="277" t="s">
        <v>18030</v>
      </c>
      <c r="B13290" s="278">
        <v>11875.69</v>
      </c>
    </row>
    <row r="13291" spans="1:2" x14ac:dyDescent="0.25">
      <c r="A13291" s="277" t="s">
        <v>9315</v>
      </c>
      <c r="B13291" s="278">
        <v>38.78</v>
      </c>
    </row>
    <row r="13292" spans="1:2" x14ac:dyDescent="0.25">
      <c r="A13292" s="277" t="s">
        <v>18031</v>
      </c>
      <c r="B13292" s="278">
        <v>38.369999999999997</v>
      </c>
    </row>
    <row r="13293" spans="1:2" x14ac:dyDescent="0.25">
      <c r="A13293" s="277" t="s">
        <v>31779</v>
      </c>
      <c r="B13293" s="278">
        <v>15.91</v>
      </c>
    </row>
    <row r="13294" spans="1:2" x14ac:dyDescent="0.25">
      <c r="A13294" s="277" t="s">
        <v>31781</v>
      </c>
      <c r="B13294" s="278">
        <v>15.5</v>
      </c>
    </row>
    <row r="13295" spans="1:2" x14ac:dyDescent="0.25">
      <c r="A13295" s="277" t="s">
        <v>9316</v>
      </c>
      <c r="B13295" s="278">
        <v>138.02000000000001</v>
      </c>
    </row>
    <row r="13296" spans="1:2" x14ac:dyDescent="0.25">
      <c r="A13296" s="277" t="s">
        <v>18032</v>
      </c>
      <c r="B13296" s="278">
        <v>136.55000000000001</v>
      </c>
    </row>
    <row r="13297" spans="1:2" x14ac:dyDescent="0.25">
      <c r="A13297" s="277" t="s">
        <v>9317</v>
      </c>
      <c r="B13297" s="278">
        <v>201.5</v>
      </c>
    </row>
    <row r="13298" spans="1:2" x14ac:dyDescent="0.25">
      <c r="A13298" s="277" t="s">
        <v>18033</v>
      </c>
      <c r="B13298" s="278">
        <v>200.03</v>
      </c>
    </row>
    <row r="13299" spans="1:2" x14ac:dyDescent="0.25">
      <c r="A13299" s="277" t="s">
        <v>9318</v>
      </c>
      <c r="B13299" s="278">
        <v>264.98</v>
      </c>
    </row>
    <row r="13300" spans="1:2" x14ac:dyDescent="0.25">
      <c r="A13300" s="277" t="s">
        <v>18034</v>
      </c>
      <c r="B13300" s="278">
        <v>263.51</v>
      </c>
    </row>
    <row r="13301" spans="1:2" x14ac:dyDescent="0.25">
      <c r="A13301" s="277" t="s">
        <v>9319</v>
      </c>
      <c r="B13301" s="278">
        <v>328.46</v>
      </c>
    </row>
    <row r="13302" spans="1:2" x14ac:dyDescent="0.25">
      <c r="A13302" s="277" t="s">
        <v>18035</v>
      </c>
      <c r="B13302" s="278">
        <v>326.99</v>
      </c>
    </row>
    <row r="13303" spans="1:2" x14ac:dyDescent="0.25">
      <c r="A13303" s="277" t="s">
        <v>9320</v>
      </c>
      <c r="B13303" s="278">
        <v>473.45</v>
      </c>
    </row>
    <row r="13304" spans="1:2" x14ac:dyDescent="0.25">
      <c r="A13304" s="277" t="s">
        <v>18036</v>
      </c>
      <c r="B13304" s="278">
        <v>443.85</v>
      </c>
    </row>
    <row r="13305" spans="1:2" x14ac:dyDescent="0.25">
      <c r="A13305" s="277" t="s">
        <v>9321</v>
      </c>
      <c r="B13305" s="278">
        <v>466.91</v>
      </c>
    </row>
    <row r="13306" spans="1:2" x14ac:dyDescent="0.25">
      <c r="A13306" s="277" t="s">
        <v>18037</v>
      </c>
      <c r="B13306" s="278">
        <v>437.31</v>
      </c>
    </row>
    <row r="13307" spans="1:2" x14ac:dyDescent="0.25">
      <c r="A13307" s="277" t="s">
        <v>3675</v>
      </c>
      <c r="B13307" s="278">
        <v>435.91</v>
      </c>
    </row>
    <row r="13308" spans="1:2" x14ac:dyDescent="0.25">
      <c r="A13308" s="277" t="s">
        <v>18038</v>
      </c>
      <c r="B13308" s="278">
        <v>406.3</v>
      </c>
    </row>
    <row r="13309" spans="1:2" x14ac:dyDescent="0.25">
      <c r="A13309" s="277" t="s">
        <v>3676</v>
      </c>
      <c r="B13309" s="278">
        <v>433.34</v>
      </c>
    </row>
    <row r="13310" spans="1:2" x14ac:dyDescent="0.25">
      <c r="A13310" s="277" t="s">
        <v>18039</v>
      </c>
      <c r="B13310" s="278">
        <v>403.74</v>
      </c>
    </row>
    <row r="13311" spans="1:2" x14ac:dyDescent="0.25">
      <c r="A13311" s="277" t="s">
        <v>3677</v>
      </c>
      <c r="B13311" s="278">
        <v>430.77</v>
      </c>
    </row>
    <row r="13312" spans="1:2" x14ac:dyDescent="0.25">
      <c r="A13312" s="277" t="s">
        <v>18040</v>
      </c>
      <c r="B13312" s="278">
        <v>401.17</v>
      </c>
    </row>
    <row r="13313" spans="1:2" x14ac:dyDescent="0.25">
      <c r="A13313" s="277" t="s">
        <v>31791</v>
      </c>
      <c r="B13313" s="278">
        <v>649.66999999999996</v>
      </c>
    </row>
    <row r="13314" spans="1:2" x14ac:dyDescent="0.25">
      <c r="A13314" s="277" t="s">
        <v>31793</v>
      </c>
      <c r="B13314" s="278">
        <v>614.15</v>
      </c>
    </row>
    <row r="13315" spans="1:2" x14ac:dyDescent="0.25">
      <c r="A13315" s="277" t="s">
        <v>3678</v>
      </c>
      <c r="B13315" s="278">
        <v>218.05</v>
      </c>
    </row>
    <row r="13316" spans="1:2" x14ac:dyDescent="0.25">
      <c r="A13316" s="277" t="s">
        <v>18041</v>
      </c>
      <c r="B13316" s="278">
        <v>198.32</v>
      </c>
    </row>
    <row r="13317" spans="1:2" x14ac:dyDescent="0.25">
      <c r="A13317" s="277" t="s">
        <v>3679</v>
      </c>
      <c r="B13317" s="278">
        <v>218.05</v>
      </c>
    </row>
    <row r="13318" spans="1:2" x14ac:dyDescent="0.25">
      <c r="A13318" s="277" t="s">
        <v>18042</v>
      </c>
      <c r="B13318" s="278">
        <v>198.32</v>
      </c>
    </row>
    <row r="13319" spans="1:2" x14ac:dyDescent="0.25">
      <c r="A13319" s="277" t="s">
        <v>3680</v>
      </c>
      <c r="B13319" s="278">
        <v>218.05</v>
      </c>
    </row>
    <row r="13320" spans="1:2" x14ac:dyDescent="0.25">
      <c r="A13320" s="277" t="s">
        <v>18043</v>
      </c>
      <c r="B13320" s="278">
        <v>198.32</v>
      </c>
    </row>
    <row r="13321" spans="1:2" x14ac:dyDescent="0.25">
      <c r="A13321" s="277" t="s">
        <v>3681</v>
      </c>
      <c r="B13321" s="278">
        <v>246.49</v>
      </c>
    </row>
    <row r="13322" spans="1:2" x14ac:dyDescent="0.25">
      <c r="A13322" s="277" t="s">
        <v>18044</v>
      </c>
      <c r="B13322" s="278">
        <v>226.76</v>
      </c>
    </row>
    <row r="13323" spans="1:2" x14ac:dyDescent="0.25">
      <c r="A13323" s="277" t="s">
        <v>3682</v>
      </c>
      <c r="B13323" s="278">
        <v>250.46</v>
      </c>
    </row>
    <row r="13324" spans="1:2" x14ac:dyDescent="0.25">
      <c r="A13324" s="277" t="s">
        <v>18045</v>
      </c>
      <c r="B13324" s="278">
        <v>230.73</v>
      </c>
    </row>
    <row r="13325" spans="1:2" x14ac:dyDescent="0.25">
      <c r="A13325" s="277" t="s">
        <v>3683</v>
      </c>
      <c r="B13325" s="278">
        <v>607.30999999999995</v>
      </c>
    </row>
    <row r="13326" spans="1:2" x14ac:dyDescent="0.25">
      <c r="A13326" s="277" t="s">
        <v>18046</v>
      </c>
      <c r="B13326" s="278">
        <v>577.71</v>
      </c>
    </row>
    <row r="13327" spans="1:2" x14ac:dyDescent="0.25">
      <c r="A13327" s="277" t="s">
        <v>3684</v>
      </c>
      <c r="B13327" s="278">
        <v>565.24</v>
      </c>
    </row>
    <row r="13328" spans="1:2" x14ac:dyDescent="0.25">
      <c r="A13328" s="277" t="s">
        <v>18047</v>
      </c>
      <c r="B13328" s="278">
        <v>535.63</v>
      </c>
    </row>
    <row r="13329" spans="1:2" x14ac:dyDescent="0.25">
      <c r="A13329" s="277" t="s">
        <v>3685</v>
      </c>
      <c r="B13329" s="278">
        <v>562.66999999999996</v>
      </c>
    </row>
    <row r="13330" spans="1:2" x14ac:dyDescent="0.25">
      <c r="A13330" s="277" t="s">
        <v>18048</v>
      </c>
      <c r="B13330" s="278">
        <v>533.07000000000005</v>
      </c>
    </row>
    <row r="13331" spans="1:2" x14ac:dyDescent="0.25">
      <c r="A13331" s="277" t="s">
        <v>3686</v>
      </c>
      <c r="B13331" s="278">
        <v>567.55999999999995</v>
      </c>
    </row>
    <row r="13332" spans="1:2" x14ac:dyDescent="0.25">
      <c r="A13332" s="277" t="s">
        <v>18049</v>
      </c>
      <c r="B13332" s="278">
        <v>537.95000000000005</v>
      </c>
    </row>
    <row r="13333" spans="1:2" x14ac:dyDescent="0.25">
      <c r="A13333" s="277" t="s">
        <v>3687</v>
      </c>
      <c r="B13333" s="278">
        <v>526.42999999999995</v>
      </c>
    </row>
    <row r="13334" spans="1:2" x14ac:dyDescent="0.25">
      <c r="A13334" s="277" t="s">
        <v>18050</v>
      </c>
      <c r="B13334" s="278">
        <v>496.82</v>
      </c>
    </row>
    <row r="13335" spans="1:2" x14ac:dyDescent="0.25">
      <c r="A13335" s="277" t="s">
        <v>3688</v>
      </c>
      <c r="B13335" s="278">
        <v>389.96</v>
      </c>
    </row>
    <row r="13336" spans="1:2" x14ac:dyDescent="0.25">
      <c r="A13336" s="277" t="s">
        <v>18051</v>
      </c>
      <c r="B13336" s="278">
        <v>370.23</v>
      </c>
    </row>
    <row r="13337" spans="1:2" x14ac:dyDescent="0.25">
      <c r="A13337" s="277" t="s">
        <v>3689</v>
      </c>
      <c r="B13337" s="278">
        <v>350.45</v>
      </c>
    </row>
    <row r="13338" spans="1:2" x14ac:dyDescent="0.25">
      <c r="A13338" s="277" t="s">
        <v>18052</v>
      </c>
      <c r="B13338" s="278">
        <v>330.72</v>
      </c>
    </row>
    <row r="13339" spans="1:2" x14ac:dyDescent="0.25">
      <c r="A13339" s="277" t="s">
        <v>3690</v>
      </c>
      <c r="B13339" s="278">
        <v>350.45</v>
      </c>
    </row>
    <row r="13340" spans="1:2" x14ac:dyDescent="0.25">
      <c r="A13340" s="277" t="s">
        <v>18053</v>
      </c>
      <c r="B13340" s="278">
        <v>330.72</v>
      </c>
    </row>
    <row r="13341" spans="1:2" x14ac:dyDescent="0.25">
      <c r="A13341" s="277" t="s">
        <v>3691</v>
      </c>
      <c r="B13341" s="278">
        <v>704.3</v>
      </c>
    </row>
    <row r="13342" spans="1:2" x14ac:dyDescent="0.25">
      <c r="A13342" s="277" t="s">
        <v>18054</v>
      </c>
      <c r="B13342" s="278">
        <v>674.7</v>
      </c>
    </row>
    <row r="13343" spans="1:2" x14ac:dyDescent="0.25">
      <c r="A13343" s="277" t="s">
        <v>3692</v>
      </c>
      <c r="B13343" s="278">
        <v>672.94</v>
      </c>
    </row>
    <row r="13344" spans="1:2" x14ac:dyDescent="0.25">
      <c r="A13344" s="277" t="s">
        <v>18055</v>
      </c>
      <c r="B13344" s="278">
        <v>643.33000000000004</v>
      </c>
    </row>
    <row r="13345" spans="1:2" x14ac:dyDescent="0.25">
      <c r="A13345" s="277" t="s">
        <v>3693</v>
      </c>
      <c r="B13345" s="278">
        <v>655.37</v>
      </c>
    </row>
    <row r="13346" spans="1:2" x14ac:dyDescent="0.25">
      <c r="A13346" s="277" t="s">
        <v>18056</v>
      </c>
      <c r="B13346" s="278">
        <v>625.77</v>
      </c>
    </row>
    <row r="13347" spans="1:2" x14ac:dyDescent="0.25">
      <c r="A13347" s="277" t="s">
        <v>3694</v>
      </c>
      <c r="B13347" s="278">
        <v>486.95</v>
      </c>
    </row>
    <row r="13348" spans="1:2" x14ac:dyDescent="0.25">
      <c r="A13348" s="277" t="s">
        <v>18057</v>
      </c>
      <c r="B13348" s="278">
        <v>467.22</v>
      </c>
    </row>
    <row r="13349" spans="1:2" x14ac:dyDescent="0.25">
      <c r="A13349" s="277" t="s">
        <v>3695</v>
      </c>
      <c r="B13349" s="278">
        <v>458.15</v>
      </c>
    </row>
    <row r="13350" spans="1:2" x14ac:dyDescent="0.25">
      <c r="A13350" s="277" t="s">
        <v>18058</v>
      </c>
      <c r="B13350" s="278">
        <v>438.42</v>
      </c>
    </row>
    <row r="13351" spans="1:2" x14ac:dyDescent="0.25">
      <c r="A13351" s="277" t="s">
        <v>3696</v>
      </c>
      <c r="B13351" s="278">
        <v>443.15</v>
      </c>
    </row>
    <row r="13352" spans="1:2" x14ac:dyDescent="0.25">
      <c r="A13352" s="277" t="s">
        <v>18059</v>
      </c>
      <c r="B13352" s="278">
        <v>423.42</v>
      </c>
    </row>
    <row r="13353" spans="1:2" x14ac:dyDescent="0.25">
      <c r="A13353" s="277" t="s">
        <v>3697</v>
      </c>
      <c r="B13353" s="278">
        <v>517.62</v>
      </c>
    </row>
    <row r="13354" spans="1:2" x14ac:dyDescent="0.25">
      <c r="A13354" s="277" t="s">
        <v>18060</v>
      </c>
      <c r="B13354" s="278">
        <v>488.02</v>
      </c>
    </row>
    <row r="13355" spans="1:2" x14ac:dyDescent="0.25">
      <c r="A13355" s="277" t="s">
        <v>3698</v>
      </c>
      <c r="B13355" s="278">
        <v>578.79999999999995</v>
      </c>
    </row>
    <row r="13356" spans="1:2" x14ac:dyDescent="0.25">
      <c r="A13356" s="277" t="s">
        <v>18061</v>
      </c>
      <c r="B13356" s="278">
        <v>549.20000000000005</v>
      </c>
    </row>
    <row r="13357" spans="1:2" x14ac:dyDescent="0.25">
      <c r="A13357" s="277" t="s">
        <v>3699</v>
      </c>
      <c r="B13357" s="278">
        <v>537.26</v>
      </c>
    </row>
    <row r="13358" spans="1:2" x14ac:dyDescent="0.25">
      <c r="A13358" s="277" t="s">
        <v>18062</v>
      </c>
      <c r="B13358" s="278">
        <v>507.66</v>
      </c>
    </row>
    <row r="13359" spans="1:2" x14ac:dyDescent="0.25">
      <c r="A13359" s="277" t="s">
        <v>3700</v>
      </c>
      <c r="B13359" s="278">
        <v>535.23</v>
      </c>
    </row>
    <row r="13360" spans="1:2" x14ac:dyDescent="0.25">
      <c r="A13360" s="277" t="s">
        <v>18063</v>
      </c>
      <c r="B13360" s="278">
        <v>505.63</v>
      </c>
    </row>
    <row r="13361" spans="1:2" x14ac:dyDescent="0.25">
      <c r="A13361" s="277" t="s">
        <v>3701</v>
      </c>
      <c r="B13361" s="278">
        <v>389.96</v>
      </c>
    </row>
    <row r="13362" spans="1:2" x14ac:dyDescent="0.25">
      <c r="A13362" s="277" t="s">
        <v>18064</v>
      </c>
      <c r="B13362" s="278">
        <v>370.23</v>
      </c>
    </row>
    <row r="13363" spans="1:2" x14ac:dyDescent="0.25">
      <c r="A13363" s="277" t="s">
        <v>3702</v>
      </c>
      <c r="B13363" s="278">
        <v>350.45</v>
      </c>
    </row>
    <row r="13364" spans="1:2" x14ac:dyDescent="0.25">
      <c r="A13364" s="277" t="s">
        <v>18065</v>
      </c>
      <c r="B13364" s="278">
        <v>330.72</v>
      </c>
    </row>
    <row r="13365" spans="1:2" x14ac:dyDescent="0.25">
      <c r="A13365" s="277" t="s">
        <v>3703</v>
      </c>
      <c r="B13365" s="278">
        <v>350.45</v>
      </c>
    </row>
    <row r="13366" spans="1:2" x14ac:dyDescent="0.25">
      <c r="A13366" s="277" t="s">
        <v>18066</v>
      </c>
      <c r="B13366" s="278">
        <v>330.72</v>
      </c>
    </row>
    <row r="13367" spans="1:2" x14ac:dyDescent="0.25">
      <c r="A13367" s="277" t="s">
        <v>3704</v>
      </c>
      <c r="B13367" s="278">
        <v>233.56</v>
      </c>
    </row>
    <row r="13368" spans="1:2" x14ac:dyDescent="0.25">
      <c r="A13368" s="277" t="s">
        <v>18067</v>
      </c>
      <c r="B13368" s="278">
        <v>213.83</v>
      </c>
    </row>
    <row r="13369" spans="1:2" x14ac:dyDescent="0.25">
      <c r="A13369" s="277" t="s">
        <v>3705</v>
      </c>
      <c r="B13369" s="278">
        <v>225.58</v>
      </c>
    </row>
    <row r="13370" spans="1:2" x14ac:dyDescent="0.25">
      <c r="A13370" s="277" t="s">
        <v>18068</v>
      </c>
      <c r="B13370" s="278">
        <v>205.85</v>
      </c>
    </row>
    <row r="13371" spans="1:2" x14ac:dyDescent="0.25">
      <c r="A13371" s="277" t="s">
        <v>3706</v>
      </c>
      <c r="B13371" s="278">
        <v>215.18</v>
      </c>
    </row>
    <row r="13372" spans="1:2" x14ac:dyDescent="0.25">
      <c r="A13372" s="277" t="s">
        <v>18069</v>
      </c>
      <c r="B13372" s="278">
        <v>195.45</v>
      </c>
    </row>
    <row r="13373" spans="1:2" x14ac:dyDescent="0.25">
      <c r="A13373" s="277" t="s">
        <v>3707</v>
      </c>
      <c r="B13373" s="278">
        <v>291.45999999999998</v>
      </c>
    </row>
    <row r="13374" spans="1:2" x14ac:dyDescent="0.25">
      <c r="A13374" s="277" t="s">
        <v>18070</v>
      </c>
      <c r="B13374" s="278">
        <v>271.73</v>
      </c>
    </row>
    <row r="13375" spans="1:2" x14ac:dyDescent="0.25">
      <c r="A13375" s="277" t="s">
        <v>3708</v>
      </c>
      <c r="B13375" s="278">
        <v>281.77999999999997</v>
      </c>
    </row>
    <row r="13376" spans="1:2" x14ac:dyDescent="0.25">
      <c r="A13376" s="277" t="s">
        <v>18071</v>
      </c>
      <c r="B13376" s="278">
        <v>262.04000000000002</v>
      </c>
    </row>
    <row r="13377" spans="1:2" x14ac:dyDescent="0.25">
      <c r="A13377" s="277" t="s">
        <v>31825</v>
      </c>
      <c r="B13377" s="278">
        <v>324.67</v>
      </c>
    </row>
    <row r="13378" spans="1:2" x14ac:dyDescent="0.25">
      <c r="A13378" s="277" t="s">
        <v>31827</v>
      </c>
      <c r="B13378" s="278">
        <v>304.94</v>
      </c>
    </row>
    <row r="13379" spans="1:2" x14ac:dyDescent="0.25">
      <c r="A13379" s="277" t="s">
        <v>9322</v>
      </c>
      <c r="B13379" s="278">
        <v>885.3</v>
      </c>
    </row>
    <row r="13380" spans="1:2" x14ac:dyDescent="0.25">
      <c r="A13380" s="277" t="s">
        <v>18072</v>
      </c>
      <c r="B13380" s="278">
        <v>855.7</v>
      </c>
    </row>
    <row r="13381" spans="1:2" x14ac:dyDescent="0.25">
      <c r="A13381" s="277" t="s">
        <v>9323</v>
      </c>
      <c r="B13381" s="278">
        <v>882.74</v>
      </c>
    </row>
    <row r="13382" spans="1:2" x14ac:dyDescent="0.25">
      <c r="A13382" s="277" t="s">
        <v>18073</v>
      </c>
      <c r="B13382" s="278">
        <v>853.13</v>
      </c>
    </row>
    <row r="13383" spans="1:2" x14ac:dyDescent="0.25">
      <c r="A13383" s="277" t="s">
        <v>3709</v>
      </c>
      <c r="B13383" s="278">
        <v>992.71</v>
      </c>
    </row>
    <row r="13384" spans="1:2" x14ac:dyDescent="0.25">
      <c r="A13384" s="277" t="s">
        <v>18074</v>
      </c>
      <c r="B13384" s="278">
        <v>960.64</v>
      </c>
    </row>
    <row r="13385" spans="1:2" x14ac:dyDescent="0.25">
      <c r="A13385" s="277" t="s">
        <v>3710</v>
      </c>
      <c r="B13385" s="278">
        <v>988.47</v>
      </c>
    </row>
    <row r="13386" spans="1:2" x14ac:dyDescent="0.25">
      <c r="A13386" s="277" t="s">
        <v>18075</v>
      </c>
      <c r="B13386" s="278">
        <v>956.4</v>
      </c>
    </row>
    <row r="13387" spans="1:2" x14ac:dyDescent="0.25">
      <c r="A13387" s="277" t="s">
        <v>3711</v>
      </c>
      <c r="B13387" s="278">
        <v>984.23</v>
      </c>
    </row>
    <row r="13388" spans="1:2" x14ac:dyDescent="0.25">
      <c r="A13388" s="277" t="s">
        <v>18076</v>
      </c>
      <c r="B13388" s="278">
        <v>952.16</v>
      </c>
    </row>
    <row r="13389" spans="1:2" x14ac:dyDescent="0.25">
      <c r="A13389" s="277" t="s">
        <v>9324</v>
      </c>
      <c r="B13389" s="278">
        <v>1733.19</v>
      </c>
    </row>
    <row r="13390" spans="1:2" x14ac:dyDescent="0.25">
      <c r="A13390" s="277" t="s">
        <v>18077</v>
      </c>
      <c r="B13390" s="278">
        <v>1673.98</v>
      </c>
    </row>
    <row r="13391" spans="1:2" x14ac:dyDescent="0.25">
      <c r="A13391" s="277" t="s">
        <v>3712</v>
      </c>
      <c r="B13391" s="278">
        <v>1741.67</v>
      </c>
    </row>
    <row r="13392" spans="1:2" x14ac:dyDescent="0.25">
      <c r="A13392" s="277" t="s">
        <v>18078</v>
      </c>
      <c r="B13392" s="278">
        <v>1682.46</v>
      </c>
    </row>
    <row r="13393" spans="1:2" x14ac:dyDescent="0.25">
      <c r="A13393" s="277" t="s">
        <v>3713</v>
      </c>
      <c r="B13393" s="278">
        <v>2364.92</v>
      </c>
    </row>
    <row r="13394" spans="1:2" x14ac:dyDescent="0.25">
      <c r="A13394" s="277" t="s">
        <v>18079</v>
      </c>
      <c r="B13394" s="278">
        <v>2300.7800000000002</v>
      </c>
    </row>
    <row r="13395" spans="1:2" x14ac:dyDescent="0.25">
      <c r="A13395" s="277" t="s">
        <v>3714</v>
      </c>
      <c r="B13395" s="278">
        <v>667.95</v>
      </c>
    </row>
    <row r="13396" spans="1:2" x14ac:dyDescent="0.25">
      <c r="A13396" s="277" t="s">
        <v>18080</v>
      </c>
      <c r="B13396" s="278">
        <v>648.22</v>
      </c>
    </row>
    <row r="13397" spans="1:2" x14ac:dyDescent="0.25">
      <c r="A13397" s="277" t="s">
        <v>3715</v>
      </c>
      <c r="B13397" s="278">
        <v>667.95</v>
      </c>
    </row>
    <row r="13398" spans="1:2" x14ac:dyDescent="0.25">
      <c r="A13398" s="277" t="s">
        <v>18081</v>
      </c>
      <c r="B13398" s="278">
        <v>648.22</v>
      </c>
    </row>
    <row r="13399" spans="1:2" x14ac:dyDescent="0.25">
      <c r="A13399" s="277" t="s">
        <v>3716</v>
      </c>
      <c r="B13399" s="278">
        <v>703.95</v>
      </c>
    </row>
    <row r="13400" spans="1:2" x14ac:dyDescent="0.25">
      <c r="A13400" s="277" t="s">
        <v>18082</v>
      </c>
      <c r="B13400" s="278">
        <v>674.35</v>
      </c>
    </row>
    <row r="13401" spans="1:2" x14ac:dyDescent="0.25">
      <c r="A13401" s="277" t="s">
        <v>3717</v>
      </c>
      <c r="B13401" s="278">
        <v>690.79</v>
      </c>
    </row>
    <row r="13402" spans="1:2" x14ac:dyDescent="0.25">
      <c r="A13402" s="277" t="s">
        <v>18083</v>
      </c>
      <c r="B13402" s="278">
        <v>661.18</v>
      </c>
    </row>
    <row r="13403" spans="1:2" x14ac:dyDescent="0.25">
      <c r="A13403" s="277" t="s">
        <v>3718</v>
      </c>
      <c r="B13403" s="278">
        <v>677.92</v>
      </c>
    </row>
    <row r="13404" spans="1:2" x14ac:dyDescent="0.25">
      <c r="A13404" s="277" t="s">
        <v>18084</v>
      </c>
      <c r="B13404" s="278">
        <v>648.32000000000005</v>
      </c>
    </row>
    <row r="13405" spans="1:2" x14ac:dyDescent="0.25">
      <c r="A13405" s="277" t="s">
        <v>3719</v>
      </c>
      <c r="B13405" s="278">
        <v>1009.35</v>
      </c>
    </row>
    <row r="13406" spans="1:2" x14ac:dyDescent="0.25">
      <c r="A13406" s="277" t="s">
        <v>18085</v>
      </c>
      <c r="B13406" s="278">
        <v>969.88</v>
      </c>
    </row>
    <row r="13407" spans="1:2" x14ac:dyDescent="0.25">
      <c r="A13407" s="277" t="s">
        <v>3720</v>
      </c>
      <c r="B13407" s="278">
        <v>989.23</v>
      </c>
    </row>
    <row r="13408" spans="1:2" x14ac:dyDescent="0.25">
      <c r="A13408" s="277" t="s">
        <v>18086</v>
      </c>
      <c r="B13408" s="278">
        <v>949.76</v>
      </c>
    </row>
    <row r="13409" spans="1:2" x14ac:dyDescent="0.25">
      <c r="A13409" s="277" t="s">
        <v>3721</v>
      </c>
      <c r="B13409" s="278">
        <v>1999.74</v>
      </c>
    </row>
    <row r="13410" spans="1:2" x14ac:dyDescent="0.25">
      <c r="A13410" s="277" t="s">
        <v>18087</v>
      </c>
      <c r="B13410" s="278">
        <v>1925.73</v>
      </c>
    </row>
    <row r="13411" spans="1:2" x14ac:dyDescent="0.25">
      <c r="A13411" s="277" t="s">
        <v>3722</v>
      </c>
      <c r="B13411" s="278">
        <v>4898.5600000000004</v>
      </c>
    </row>
    <row r="13412" spans="1:2" x14ac:dyDescent="0.25">
      <c r="A13412" s="277" t="s">
        <v>18088</v>
      </c>
      <c r="B13412" s="278">
        <v>4720.04</v>
      </c>
    </row>
    <row r="13413" spans="1:2" x14ac:dyDescent="0.25">
      <c r="A13413" s="277" t="s">
        <v>3723</v>
      </c>
      <c r="B13413" s="278">
        <v>1433.97</v>
      </c>
    </row>
    <row r="13414" spans="1:2" x14ac:dyDescent="0.25">
      <c r="A13414" s="277" t="s">
        <v>18089</v>
      </c>
      <c r="B13414" s="278">
        <v>1379.7</v>
      </c>
    </row>
    <row r="13415" spans="1:2" x14ac:dyDescent="0.25">
      <c r="A13415" s="277" t="s">
        <v>3724</v>
      </c>
      <c r="B13415" s="278">
        <v>470.36</v>
      </c>
    </row>
    <row r="13416" spans="1:2" x14ac:dyDescent="0.25">
      <c r="A13416" s="277" t="s">
        <v>18090</v>
      </c>
      <c r="B13416" s="278">
        <v>460.96</v>
      </c>
    </row>
    <row r="13417" spans="1:2" x14ac:dyDescent="0.25">
      <c r="A13417" s="277" t="s">
        <v>3725</v>
      </c>
      <c r="B13417" s="278">
        <v>719.45</v>
      </c>
    </row>
    <row r="13418" spans="1:2" x14ac:dyDescent="0.25">
      <c r="A13418" s="277" t="s">
        <v>18091</v>
      </c>
      <c r="B13418" s="278">
        <v>662.71</v>
      </c>
    </row>
    <row r="13419" spans="1:2" x14ac:dyDescent="0.25">
      <c r="A13419" s="277" t="s">
        <v>3726</v>
      </c>
      <c r="B13419" s="278">
        <v>724.58</v>
      </c>
    </row>
    <row r="13420" spans="1:2" x14ac:dyDescent="0.25">
      <c r="A13420" s="277" t="s">
        <v>18092</v>
      </c>
      <c r="B13420" s="278">
        <v>667.84</v>
      </c>
    </row>
    <row r="13421" spans="1:2" x14ac:dyDescent="0.25">
      <c r="A13421" s="277" t="s">
        <v>3727</v>
      </c>
      <c r="B13421" s="278">
        <v>727.15</v>
      </c>
    </row>
    <row r="13422" spans="1:2" x14ac:dyDescent="0.25">
      <c r="A13422" s="277" t="s">
        <v>18093</v>
      </c>
      <c r="B13422" s="278">
        <v>670.41</v>
      </c>
    </row>
    <row r="13423" spans="1:2" x14ac:dyDescent="0.25">
      <c r="A13423" s="277" t="s">
        <v>3728</v>
      </c>
      <c r="B13423" s="278">
        <v>729.71</v>
      </c>
    </row>
    <row r="13424" spans="1:2" x14ac:dyDescent="0.25">
      <c r="A13424" s="277" t="s">
        <v>18094</v>
      </c>
      <c r="B13424" s="278">
        <v>672.97</v>
      </c>
    </row>
    <row r="13425" spans="1:2" x14ac:dyDescent="0.25">
      <c r="A13425" s="277" t="s">
        <v>3729</v>
      </c>
      <c r="B13425" s="278">
        <v>920.65</v>
      </c>
    </row>
    <row r="13426" spans="1:2" x14ac:dyDescent="0.25">
      <c r="A13426" s="277" t="s">
        <v>18095</v>
      </c>
      <c r="B13426" s="278">
        <v>891.05</v>
      </c>
    </row>
    <row r="13427" spans="1:2" x14ac:dyDescent="0.25">
      <c r="A13427" s="277" t="s">
        <v>3730</v>
      </c>
      <c r="B13427" s="278">
        <v>620.84</v>
      </c>
    </row>
    <row r="13428" spans="1:2" x14ac:dyDescent="0.25">
      <c r="A13428" s="277" t="s">
        <v>18096</v>
      </c>
      <c r="B13428" s="278">
        <v>586.29999999999995</v>
      </c>
    </row>
    <row r="13429" spans="1:2" x14ac:dyDescent="0.25">
      <c r="A13429" s="277" t="s">
        <v>3733</v>
      </c>
      <c r="B13429" s="278">
        <v>378.37</v>
      </c>
    </row>
    <row r="13430" spans="1:2" x14ac:dyDescent="0.25">
      <c r="A13430" s="277" t="s">
        <v>18097</v>
      </c>
      <c r="B13430" s="278">
        <v>348.77</v>
      </c>
    </row>
    <row r="13431" spans="1:2" x14ac:dyDescent="0.25">
      <c r="A13431" s="277" t="s">
        <v>3734</v>
      </c>
      <c r="B13431" s="278">
        <v>565.74</v>
      </c>
    </row>
    <row r="13432" spans="1:2" x14ac:dyDescent="0.25">
      <c r="A13432" s="277" t="s">
        <v>18098</v>
      </c>
      <c r="B13432" s="278">
        <v>509</v>
      </c>
    </row>
    <row r="13433" spans="1:2" x14ac:dyDescent="0.25">
      <c r="A13433" s="277" t="s">
        <v>31855</v>
      </c>
      <c r="B13433" s="278">
        <v>1569.73</v>
      </c>
    </row>
    <row r="13434" spans="1:2" x14ac:dyDescent="0.25">
      <c r="A13434" s="277" t="s">
        <v>31857</v>
      </c>
      <c r="B13434" s="278">
        <v>1528.29</v>
      </c>
    </row>
    <row r="13435" spans="1:2" x14ac:dyDescent="0.25">
      <c r="A13435" s="277" t="s">
        <v>9325</v>
      </c>
      <c r="B13435" s="278">
        <v>924.23</v>
      </c>
    </row>
    <row r="13436" spans="1:2" x14ac:dyDescent="0.25">
      <c r="A13436" s="277" t="s">
        <v>18099</v>
      </c>
      <c r="B13436" s="278">
        <v>890.58</v>
      </c>
    </row>
    <row r="13437" spans="1:2" x14ac:dyDescent="0.25">
      <c r="A13437" s="277" t="s">
        <v>9326</v>
      </c>
      <c r="B13437" s="278">
        <v>944.45</v>
      </c>
    </row>
    <row r="13438" spans="1:2" x14ac:dyDescent="0.25">
      <c r="A13438" s="277" t="s">
        <v>18100</v>
      </c>
      <c r="B13438" s="278">
        <v>910.31</v>
      </c>
    </row>
    <row r="13439" spans="1:2" x14ac:dyDescent="0.25">
      <c r="A13439" s="277" t="s">
        <v>9327</v>
      </c>
      <c r="B13439" s="278">
        <v>993.12</v>
      </c>
    </row>
    <row r="13440" spans="1:2" x14ac:dyDescent="0.25">
      <c r="A13440" s="277" t="s">
        <v>18101</v>
      </c>
      <c r="B13440" s="278">
        <v>958.48</v>
      </c>
    </row>
    <row r="13441" spans="1:2" x14ac:dyDescent="0.25">
      <c r="A13441" s="277" t="s">
        <v>3737</v>
      </c>
      <c r="B13441" s="278">
        <v>411.16</v>
      </c>
    </row>
    <row r="13442" spans="1:2" x14ac:dyDescent="0.25">
      <c r="A13442" s="277" t="s">
        <v>18102</v>
      </c>
      <c r="B13442" s="278">
        <v>381.55</v>
      </c>
    </row>
    <row r="13443" spans="1:2" x14ac:dyDescent="0.25">
      <c r="A13443" s="277" t="s">
        <v>9328</v>
      </c>
      <c r="B13443" s="278">
        <v>401.39</v>
      </c>
    </row>
    <row r="13444" spans="1:2" x14ac:dyDescent="0.25">
      <c r="A13444" s="277" t="s">
        <v>18103</v>
      </c>
      <c r="B13444" s="278">
        <v>371.79</v>
      </c>
    </row>
    <row r="13445" spans="1:2" x14ac:dyDescent="0.25">
      <c r="A13445" s="277" t="s">
        <v>3738</v>
      </c>
      <c r="B13445" s="278">
        <v>389.21</v>
      </c>
    </row>
    <row r="13446" spans="1:2" x14ac:dyDescent="0.25">
      <c r="A13446" s="277" t="s">
        <v>18104</v>
      </c>
      <c r="B13446" s="278">
        <v>359.61</v>
      </c>
    </row>
    <row r="13447" spans="1:2" x14ac:dyDescent="0.25">
      <c r="A13447" s="277" t="s">
        <v>3731</v>
      </c>
      <c r="B13447" s="278">
        <v>273.52999999999997</v>
      </c>
    </row>
    <row r="13448" spans="1:2" x14ac:dyDescent="0.25">
      <c r="A13448" s="277" t="s">
        <v>18105</v>
      </c>
      <c r="B13448" s="278">
        <v>253.79</v>
      </c>
    </row>
    <row r="13449" spans="1:2" x14ac:dyDescent="0.25">
      <c r="A13449" s="277" t="s">
        <v>3735</v>
      </c>
      <c r="B13449" s="278">
        <v>152.05000000000001</v>
      </c>
    </row>
    <row r="13450" spans="1:2" x14ac:dyDescent="0.25">
      <c r="A13450" s="277" t="s">
        <v>18106</v>
      </c>
      <c r="B13450" s="278">
        <v>142.19</v>
      </c>
    </row>
    <row r="13451" spans="1:2" x14ac:dyDescent="0.25">
      <c r="A13451" s="277" t="s">
        <v>3732</v>
      </c>
      <c r="B13451" s="278">
        <v>1524.85</v>
      </c>
    </row>
    <row r="13452" spans="1:2" x14ac:dyDescent="0.25">
      <c r="A13452" s="277" t="s">
        <v>18107</v>
      </c>
      <c r="B13452" s="278">
        <v>1465.64</v>
      </c>
    </row>
    <row r="13453" spans="1:2" x14ac:dyDescent="0.25">
      <c r="A13453" s="277" t="s">
        <v>3739</v>
      </c>
      <c r="B13453" s="278">
        <v>1007.54</v>
      </c>
    </row>
    <row r="13454" spans="1:2" x14ac:dyDescent="0.25">
      <c r="A13454" s="277" t="s">
        <v>18108</v>
      </c>
      <c r="B13454" s="278">
        <v>917.13</v>
      </c>
    </row>
    <row r="13455" spans="1:2" x14ac:dyDescent="0.25">
      <c r="A13455" s="277" t="s">
        <v>3740</v>
      </c>
      <c r="B13455" s="278">
        <v>972.22</v>
      </c>
    </row>
    <row r="13456" spans="1:2" x14ac:dyDescent="0.25">
      <c r="A13456" s="277" t="s">
        <v>18109</v>
      </c>
      <c r="B13456" s="278">
        <v>942.61</v>
      </c>
    </row>
    <row r="13457" spans="1:2" x14ac:dyDescent="0.25">
      <c r="A13457" s="277" t="s">
        <v>3741</v>
      </c>
      <c r="B13457" s="278">
        <v>1119.8699999999999</v>
      </c>
    </row>
    <row r="13458" spans="1:2" x14ac:dyDescent="0.25">
      <c r="A13458" s="277" t="s">
        <v>18110</v>
      </c>
      <c r="B13458" s="278">
        <v>1090.27</v>
      </c>
    </row>
    <row r="13459" spans="1:2" x14ac:dyDescent="0.25">
      <c r="A13459" s="277" t="s">
        <v>3742</v>
      </c>
      <c r="B13459" s="278">
        <v>1386.34</v>
      </c>
    </row>
    <row r="13460" spans="1:2" x14ac:dyDescent="0.25">
      <c r="A13460" s="277" t="s">
        <v>18111</v>
      </c>
      <c r="B13460" s="278">
        <v>1351.8</v>
      </c>
    </row>
    <row r="13461" spans="1:2" x14ac:dyDescent="0.25">
      <c r="A13461" s="277" t="s">
        <v>3743</v>
      </c>
      <c r="B13461" s="278">
        <v>971.79</v>
      </c>
    </row>
    <row r="13462" spans="1:2" x14ac:dyDescent="0.25">
      <c r="A13462" s="277" t="s">
        <v>18112</v>
      </c>
      <c r="B13462" s="278">
        <v>942.18</v>
      </c>
    </row>
    <row r="13463" spans="1:2" x14ac:dyDescent="0.25">
      <c r="A13463" s="277" t="s">
        <v>9329</v>
      </c>
      <c r="B13463" s="278">
        <v>784.02</v>
      </c>
    </row>
    <row r="13464" spans="1:2" x14ac:dyDescent="0.25">
      <c r="A13464" s="277" t="s">
        <v>18113</v>
      </c>
      <c r="B13464" s="278">
        <v>759.35</v>
      </c>
    </row>
    <row r="13465" spans="1:2" x14ac:dyDescent="0.25">
      <c r="A13465" s="277" t="s">
        <v>9330</v>
      </c>
      <c r="B13465" s="278">
        <v>1005.27</v>
      </c>
    </row>
    <row r="13466" spans="1:2" x14ac:dyDescent="0.25">
      <c r="A13466" s="277" t="s">
        <v>18114</v>
      </c>
      <c r="B13466" s="278">
        <v>960.87</v>
      </c>
    </row>
    <row r="13467" spans="1:2" x14ac:dyDescent="0.25">
      <c r="A13467" s="277" t="s">
        <v>3744</v>
      </c>
      <c r="B13467" s="278">
        <v>1438.39</v>
      </c>
    </row>
    <row r="13468" spans="1:2" x14ac:dyDescent="0.25">
      <c r="A13468" s="277" t="s">
        <v>18115</v>
      </c>
      <c r="B13468" s="278">
        <v>1403.85</v>
      </c>
    </row>
    <row r="13469" spans="1:2" x14ac:dyDescent="0.25">
      <c r="A13469" s="277" t="s">
        <v>3745</v>
      </c>
      <c r="B13469" s="278">
        <v>1852.8</v>
      </c>
    </row>
    <row r="13470" spans="1:2" x14ac:dyDescent="0.25">
      <c r="A13470" s="277" t="s">
        <v>18116</v>
      </c>
      <c r="B13470" s="278">
        <v>1813.33</v>
      </c>
    </row>
    <row r="13471" spans="1:2" x14ac:dyDescent="0.25">
      <c r="A13471" s="277" t="s">
        <v>3746</v>
      </c>
      <c r="B13471" s="278">
        <v>1208.17</v>
      </c>
    </row>
    <row r="13472" spans="1:2" x14ac:dyDescent="0.25">
      <c r="A13472" s="277" t="s">
        <v>18117</v>
      </c>
      <c r="B13472" s="278">
        <v>1183.51</v>
      </c>
    </row>
    <row r="13473" spans="1:2" x14ac:dyDescent="0.25">
      <c r="A13473" s="277" t="s">
        <v>3747</v>
      </c>
      <c r="B13473" s="278">
        <v>1371.37</v>
      </c>
    </row>
    <row r="13474" spans="1:2" x14ac:dyDescent="0.25">
      <c r="A13474" s="277" t="s">
        <v>18118</v>
      </c>
      <c r="B13474" s="278">
        <v>1346.71</v>
      </c>
    </row>
    <row r="13475" spans="1:2" x14ac:dyDescent="0.25">
      <c r="A13475" s="277" t="s">
        <v>3748</v>
      </c>
      <c r="B13475" s="278">
        <v>1731.05</v>
      </c>
    </row>
    <row r="13476" spans="1:2" x14ac:dyDescent="0.25">
      <c r="A13476" s="277" t="s">
        <v>18119</v>
      </c>
      <c r="B13476" s="278">
        <v>1696.52</v>
      </c>
    </row>
    <row r="13477" spans="1:2" x14ac:dyDescent="0.25">
      <c r="A13477" s="277" t="s">
        <v>3749</v>
      </c>
      <c r="B13477" s="278">
        <v>2543.29</v>
      </c>
    </row>
    <row r="13478" spans="1:2" x14ac:dyDescent="0.25">
      <c r="A13478" s="277" t="s">
        <v>18120</v>
      </c>
      <c r="B13478" s="278">
        <v>2503.8200000000002</v>
      </c>
    </row>
    <row r="13479" spans="1:2" x14ac:dyDescent="0.25">
      <c r="A13479" s="277" t="s">
        <v>9331</v>
      </c>
      <c r="B13479" s="278">
        <v>895.78</v>
      </c>
    </row>
    <row r="13480" spans="1:2" x14ac:dyDescent="0.25">
      <c r="A13480" s="277" t="s">
        <v>18121</v>
      </c>
      <c r="B13480" s="278">
        <v>856.31</v>
      </c>
    </row>
    <row r="13481" spans="1:2" x14ac:dyDescent="0.25">
      <c r="A13481" s="277" t="s">
        <v>9332</v>
      </c>
      <c r="B13481" s="278">
        <v>208.32</v>
      </c>
    </row>
    <row r="13482" spans="1:2" x14ac:dyDescent="0.25">
      <c r="A13482" s="277" t="s">
        <v>18122</v>
      </c>
      <c r="B13482" s="278">
        <v>194.48</v>
      </c>
    </row>
    <row r="13483" spans="1:2" x14ac:dyDescent="0.25">
      <c r="A13483" s="277" t="s">
        <v>9333</v>
      </c>
      <c r="B13483" s="278">
        <v>146.34</v>
      </c>
    </row>
    <row r="13484" spans="1:2" x14ac:dyDescent="0.25">
      <c r="A13484" s="277" t="s">
        <v>18123</v>
      </c>
      <c r="B13484" s="278">
        <v>133.53</v>
      </c>
    </row>
    <row r="13485" spans="1:2" x14ac:dyDescent="0.25">
      <c r="A13485" s="277" t="s">
        <v>3751</v>
      </c>
      <c r="B13485" s="278">
        <v>268.64999999999998</v>
      </c>
    </row>
    <row r="13486" spans="1:2" x14ac:dyDescent="0.25">
      <c r="A13486" s="277" t="s">
        <v>18124</v>
      </c>
      <c r="B13486" s="278">
        <v>253.85</v>
      </c>
    </row>
    <row r="13487" spans="1:2" x14ac:dyDescent="0.25">
      <c r="A13487" s="277" t="s">
        <v>3752</v>
      </c>
      <c r="B13487" s="278">
        <v>361.43</v>
      </c>
    </row>
    <row r="13488" spans="1:2" x14ac:dyDescent="0.25">
      <c r="A13488" s="277" t="s">
        <v>18125</v>
      </c>
      <c r="B13488" s="278">
        <v>336.76</v>
      </c>
    </row>
    <row r="13489" spans="1:2" x14ac:dyDescent="0.25">
      <c r="A13489" s="277" t="s">
        <v>3753</v>
      </c>
      <c r="B13489" s="278">
        <v>136.41</v>
      </c>
    </row>
    <row r="13490" spans="1:2" x14ac:dyDescent="0.25">
      <c r="A13490" s="277" t="s">
        <v>18126</v>
      </c>
      <c r="B13490" s="278">
        <v>126.54</v>
      </c>
    </row>
    <row r="13491" spans="1:2" x14ac:dyDescent="0.25">
      <c r="A13491" s="277" t="s">
        <v>3754</v>
      </c>
      <c r="B13491" s="278">
        <v>223.06</v>
      </c>
    </row>
    <row r="13492" spans="1:2" x14ac:dyDescent="0.25">
      <c r="A13492" s="277" t="s">
        <v>18127</v>
      </c>
      <c r="B13492" s="278">
        <v>213.2</v>
      </c>
    </row>
    <row r="13493" spans="1:2" x14ac:dyDescent="0.25">
      <c r="A13493" s="277" t="s">
        <v>3760</v>
      </c>
      <c r="B13493" s="278">
        <v>207.93</v>
      </c>
    </row>
    <row r="13494" spans="1:2" x14ac:dyDescent="0.25">
      <c r="A13494" s="277" t="s">
        <v>18128</v>
      </c>
      <c r="B13494" s="278">
        <v>189.11</v>
      </c>
    </row>
    <row r="13495" spans="1:2" x14ac:dyDescent="0.25">
      <c r="A13495" s="277" t="s">
        <v>3755</v>
      </c>
      <c r="B13495" s="278">
        <v>1346.58</v>
      </c>
    </row>
    <row r="13496" spans="1:2" x14ac:dyDescent="0.25">
      <c r="A13496" s="277" t="s">
        <v>18129</v>
      </c>
      <c r="B13496" s="278">
        <v>1240.22</v>
      </c>
    </row>
    <row r="13497" spans="1:2" x14ac:dyDescent="0.25">
      <c r="A13497" s="277" t="s">
        <v>3756</v>
      </c>
      <c r="B13497" s="278">
        <v>1349.16</v>
      </c>
    </row>
    <row r="13498" spans="1:2" x14ac:dyDescent="0.25">
      <c r="A13498" s="277" t="s">
        <v>18130</v>
      </c>
      <c r="B13498" s="278">
        <v>1285.02</v>
      </c>
    </row>
    <row r="13499" spans="1:2" x14ac:dyDescent="0.25">
      <c r="A13499" s="277" t="s">
        <v>9334</v>
      </c>
      <c r="B13499" s="278">
        <v>920.11</v>
      </c>
    </row>
    <row r="13500" spans="1:2" x14ac:dyDescent="0.25">
      <c r="A13500" s="277" t="s">
        <v>18131</v>
      </c>
      <c r="B13500" s="278">
        <v>841.18</v>
      </c>
    </row>
    <row r="13501" spans="1:2" x14ac:dyDescent="0.25">
      <c r="A13501" s="277" t="s">
        <v>3757</v>
      </c>
      <c r="B13501" s="278">
        <v>62.36</v>
      </c>
    </row>
    <row r="13502" spans="1:2" x14ac:dyDescent="0.25">
      <c r="A13502" s="277" t="s">
        <v>18132</v>
      </c>
      <c r="B13502" s="278">
        <v>57.43</v>
      </c>
    </row>
    <row r="13503" spans="1:2" x14ac:dyDescent="0.25">
      <c r="A13503" s="277" t="s">
        <v>3758</v>
      </c>
      <c r="B13503" s="278">
        <v>67.45</v>
      </c>
    </row>
    <row r="13504" spans="1:2" x14ac:dyDescent="0.25">
      <c r="A13504" s="277" t="s">
        <v>18133</v>
      </c>
      <c r="B13504" s="278">
        <v>62.51</v>
      </c>
    </row>
    <row r="13505" spans="1:2" x14ac:dyDescent="0.25">
      <c r="A13505" s="277" t="s">
        <v>3759</v>
      </c>
      <c r="B13505" s="278">
        <v>72.37</v>
      </c>
    </row>
    <row r="13506" spans="1:2" x14ac:dyDescent="0.25">
      <c r="A13506" s="277" t="s">
        <v>18134</v>
      </c>
      <c r="B13506" s="278">
        <v>67.430000000000007</v>
      </c>
    </row>
    <row r="13507" spans="1:2" x14ac:dyDescent="0.25">
      <c r="A13507" s="277" t="s">
        <v>9335</v>
      </c>
      <c r="B13507" s="278">
        <v>49.39</v>
      </c>
    </row>
    <row r="13508" spans="1:2" x14ac:dyDescent="0.25">
      <c r="A13508" s="277" t="s">
        <v>18135</v>
      </c>
      <c r="B13508" s="278">
        <v>45.44</v>
      </c>
    </row>
    <row r="13509" spans="1:2" x14ac:dyDescent="0.25">
      <c r="A13509" s="277" t="s">
        <v>3761</v>
      </c>
      <c r="B13509" s="278">
        <v>55.43</v>
      </c>
    </row>
    <row r="13510" spans="1:2" x14ac:dyDescent="0.25">
      <c r="A13510" s="277" t="s">
        <v>18136</v>
      </c>
      <c r="B13510" s="278">
        <v>51.48</v>
      </c>
    </row>
    <row r="13511" spans="1:2" x14ac:dyDescent="0.25">
      <c r="A13511" s="277" t="s">
        <v>3762</v>
      </c>
      <c r="B13511" s="278">
        <v>17.43</v>
      </c>
    </row>
    <row r="13512" spans="1:2" x14ac:dyDescent="0.25">
      <c r="A13512" s="277" t="s">
        <v>18137</v>
      </c>
      <c r="B13512" s="278">
        <v>16.48</v>
      </c>
    </row>
    <row r="13513" spans="1:2" x14ac:dyDescent="0.25">
      <c r="A13513" s="277" t="s">
        <v>3763</v>
      </c>
      <c r="B13513" s="278">
        <v>30.75</v>
      </c>
    </row>
    <row r="13514" spans="1:2" x14ac:dyDescent="0.25">
      <c r="A13514" s="277" t="s">
        <v>18138</v>
      </c>
      <c r="B13514" s="278">
        <v>29.03</v>
      </c>
    </row>
    <row r="13515" spans="1:2" x14ac:dyDescent="0.25">
      <c r="A13515" s="277" t="s">
        <v>3764</v>
      </c>
      <c r="B13515" s="278">
        <v>35.31</v>
      </c>
    </row>
    <row r="13516" spans="1:2" x14ac:dyDescent="0.25">
      <c r="A13516" s="277" t="s">
        <v>18139</v>
      </c>
      <c r="B13516" s="278">
        <v>33.58</v>
      </c>
    </row>
    <row r="13517" spans="1:2" x14ac:dyDescent="0.25">
      <c r="A13517" s="277" t="s">
        <v>3765</v>
      </c>
      <c r="B13517" s="278">
        <v>30.75</v>
      </c>
    </row>
    <row r="13518" spans="1:2" x14ac:dyDescent="0.25">
      <c r="A13518" s="277" t="s">
        <v>18140</v>
      </c>
      <c r="B13518" s="278">
        <v>29.03</v>
      </c>
    </row>
    <row r="13519" spans="1:2" x14ac:dyDescent="0.25">
      <c r="A13519" s="277" t="s">
        <v>3766</v>
      </c>
      <c r="B13519" s="278">
        <v>8.73</v>
      </c>
    </row>
    <row r="13520" spans="1:2" x14ac:dyDescent="0.25">
      <c r="A13520" s="277" t="s">
        <v>18141</v>
      </c>
      <c r="B13520" s="278">
        <v>8.36</v>
      </c>
    </row>
    <row r="13521" spans="1:2" x14ac:dyDescent="0.25">
      <c r="A13521" s="277" t="s">
        <v>3767</v>
      </c>
      <c r="B13521" s="278">
        <v>46.86</v>
      </c>
    </row>
    <row r="13522" spans="1:2" x14ac:dyDescent="0.25">
      <c r="A13522" s="277" t="s">
        <v>18142</v>
      </c>
      <c r="B13522" s="278">
        <v>41.93</v>
      </c>
    </row>
    <row r="13523" spans="1:2" x14ac:dyDescent="0.25">
      <c r="A13523" s="277" t="s">
        <v>3768</v>
      </c>
      <c r="B13523" s="278">
        <v>56.51</v>
      </c>
    </row>
    <row r="13524" spans="1:2" x14ac:dyDescent="0.25">
      <c r="A13524" s="277" t="s">
        <v>18143</v>
      </c>
      <c r="B13524" s="278">
        <v>51.58</v>
      </c>
    </row>
    <row r="13525" spans="1:2" x14ac:dyDescent="0.25">
      <c r="A13525" s="277" t="s">
        <v>3769</v>
      </c>
      <c r="B13525" s="278">
        <v>508.74</v>
      </c>
    </row>
    <row r="13526" spans="1:2" x14ac:dyDescent="0.25">
      <c r="A13526" s="277" t="s">
        <v>18144</v>
      </c>
      <c r="B13526" s="278">
        <v>495.32</v>
      </c>
    </row>
    <row r="13527" spans="1:2" x14ac:dyDescent="0.25">
      <c r="A13527" s="277" t="s">
        <v>3770</v>
      </c>
      <c r="B13527" s="278">
        <v>671.94</v>
      </c>
    </row>
    <row r="13528" spans="1:2" x14ac:dyDescent="0.25">
      <c r="A13528" s="277" t="s">
        <v>18145</v>
      </c>
      <c r="B13528" s="278">
        <v>658.52</v>
      </c>
    </row>
    <row r="13529" spans="1:2" x14ac:dyDescent="0.25">
      <c r="A13529" s="277" t="s">
        <v>3771</v>
      </c>
      <c r="B13529" s="278">
        <v>590.34</v>
      </c>
    </row>
    <row r="13530" spans="1:2" x14ac:dyDescent="0.25">
      <c r="A13530" s="277" t="s">
        <v>18146</v>
      </c>
      <c r="B13530" s="278">
        <v>576.91999999999996</v>
      </c>
    </row>
    <row r="13531" spans="1:2" x14ac:dyDescent="0.25">
      <c r="A13531" s="277" t="s">
        <v>3772</v>
      </c>
      <c r="B13531" s="278">
        <v>652.67999999999995</v>
      </c>
    </row>
    <row r="13532" spans="1:2" x14ac:dyDescent="0.25">
      <c r="A13532" s="277" t="s">
        <v>18147</v>
      </c>
      <c r="B13532" s="278">
        <v>641.83000000000004</v>
      </c>
    </row>
    <row r="13533" spans="1:2" x14ac:dyDescent="0.25">
      <c r="A13533" s="277" t="s">
        <v>3773</v>
      </c>
      <c r="B13533" s="278">
        <v>448.68</v>
      </c>
    </row>
    <row r="13534" spans="1:2" x14ac:dyDescent="0.25">
      <c r="A13534" s="277" t="s">
        <v>18148</v>
      </c>
      <c r="B13534" s="278">
        <v>437.83</v>
      </c>
    </row>
    <row r="13535" spans="1:2" x14ac:dyDescent="0.25">
      <c r="A13535" s="277" t="s">
        <v>3774</v>
      </c>
      <c r="B13535" s="278">
        <v>608.23</v>
      </c>
    </row>
    <row r="13536" spans="1:2" x14ac:dyDescent="0.25">
      <c r="A13536" s="277" t="s">
        <v>18149</v>
      </c>
      <c r="B13536" s="278">
        <v>603.29999999999995</v>
      </c>
    </row>
    <row r="13537" spans="1:2" x14ac:dyDescent="0.25">
      <c r="A13537" s="277" t="s">
        <v>3775</v>
      </c>
      <c r="B13537" s="278">
        <v>394.97</v>
      </c>
    </row>
    <row r="13538" spans="1:2" x14ac:dyDescent="0.25">
      <c r="A13538" s="277" t="s">
        <v>18150</v>
      </c>
      <c r="B13538" s="278">
        <v>391.27</v>
      </c>
    </row>
    <row r="13539" spans="1:2" x14ac:dyDescent="0.25">
      <c r="A13539" s="277" t="s">
        <v>9336</v>
      </c>
      <c r="B13539" s="278">
        <v>1532.82</v>
      </c>
    </row>
    <row r="13540" spans="1:2" x14ac:dyDescent="0.25">
      <c r="A13540" s="277" t="s">
        <v>18151</v>
      </c>
      <c r="B13540" s="278">
        <v>1417.86</v>
      </c>
    </row>
    <row r="13541" spans="1:2" x14ac:dyDescent="0.25">
      <c r="A13541" s="277" t="s">
        <v>9337</v>
      </c>
      <c r="B13541" s="278">
        <v>399.38</v>
      </c>
    </row>
    <row r="13542" spans="1:2" x14ac:dyDescent="0.25">
      <c r="A13542" s="277" t="s">
        <v>18152</v>
      </c>
      <c r="B13542" s="278">
        <v>385.54</v>
      </c>
    </row>
    <row r="13543" spans="1:2" x14ac:dyDescent="0.25">
      <c r="A13543" s="277" t="s">
        <v>3776</v>
      </c>
      <c r="B13543" s="278">
        <v>10.59</v>
      </c>
    </row>
    <row r="13544" spans="1:2" x14ac:dyDescent="0.25">
      <c r="A13544" s="277" t="s">
        <v>18153</v>
      </c>
      <c r="B13544" s="278">
        <v>10.59</v>
      </c>
    </row>
    <row r="13545" spans="1:2" x14ac:dyDescent="0.25">
      <c r="A13545" s="277" t="s">
        <v>3777</v>
      </c>
      <c r="B13545" s="278">
        <v>19.399999999999999</v>
      </c>
    </row>
    <row r="13546" spans="1:2" x14ac:dyDescent="0.25">
      <c r="A13546" s="277" t="s">
        <v>18154</v>
      </c>
      <c r="B13546" s="278">
        <v>19.399999999999999</v>
      </c>
    </row>
    <row r="13547" spans="1:2" x14ac:dyDescent="0.25">
      <c r="A13547" s="277" t="s">
        <v>3778</v>
      </c>
      <c r="B13547" s="278">
        <v>25</v>
      </c>
    </row>
    <row r="13548" spans="1:2" x14ac:dyDescent="0.25">
      <c r="A13548" s="277" t="s">
        <v>18155</v>
      </c>
      <c r="B13548" s="278">
        <v>25</v>
      </c>
    </row>
    <row r="13549" spans="1:2" x14ac:dyDescent="0.25">
      <c r="A13549" s="277" t="s">
        <v>3779</v>
      </c>
      <c r="B13549" s="278">
        <v>16.329999999999998</v>
      </c>
    </row>
    <row r="13550" spans="1:2" x14ac:dyDescent="0.25">
      <c r="A13550" s="277" t="s">
        <v>18156</v>
      </c>
      <c r="B13550" s="278">
        <v>16.329999999999998</v>
      </c>
    </row>
    <row r="13551" spans="1:2" x14ac:dyDescent="0.25">
      <c r="A13551" s="277" t="s">
        <v>3780</v>
      </c>
      <c r="B13551" s="278">
        <v>20.96</v>
      </c>
    </row>
    <row r="13552" spans="1:2" x14ac:dyDescent="0.25">
      <c r="A13552" s="277" t="s">
        <v>18157</v>
      </c>
      <c r="B13552" s="278">
        <v>20.96</v>
      </c>
    </row>
    <row r="13553" spans="1:2" x14ac:dyDescent="0.25">
      <c r="A13553" s="277" t="s">
        <v>3781</v>
      </c>
      <c r="B13553" s="278">
        <v>29.51</v>
      </c>
    </row>
    <row r="13554" spans="1:2" x14ac:dyDescent="0.25">
      <c r="A13554" s="277" t="s">
        <v>18158</v>
      </c>
      <c r="B13554" s="278">
        <v>29.51</v>
      </c>
    </row>
    <row r="13555" spans="1:2" x14ac:dyDescent="0.25">
      <c r="A13555" s="277" t="s">
        <v>3782</v>
      </c>
      <c r="B13555" s="278">
        <v>41.69</v>
      </c>
    </row>
    <row r="13556" spans="1:2" x14ac:dyDescent="0.25">
      <c r="A13556" s="277" t="s">
        <v>18159</v>
      </c>
      <c r="B13556" s="278">
        <v>41.69</v>
      </c>
    </row>
    <row r="13557" spans="1:2" x14ac:dyDescent="0.25">
      <c r="A13557" s="277" t="s">
        <v>3783</v>
      </c>
      <c r="B13557" s="278">
        <v>57.39</v>
      </c>
    </row>
    <row r="13558" spans="1:2" x14ac:dyDescent="0.25">
      <c r="A13558" s="277" t="s">
        <v>18160</v>
      </c>
      <c r="B13558" s="278">
        <v>57.39</v>
      </c>
    </row>
    <row r="13559" spans="1:2" x14ac:dyDescent="0.25">
      <c r="A13559" s="277" t="s">
        <v>3784</v>
      </c>
      <c r="B13559" s="278">
        <v>22.64</v>
      </c>
    </row>
    <row r="13560" spans="1:2" x14ac:dyDescent="0.25">
      <c r="A13560" s="277" t="s">
        <v>18161</v>
      </c>
      <c r="B13560" s="278">
        <v>22.64</v>
      </c>
    </row>
    <row r="13561" spans="1:2" x14ac:dyDescent="0.25">
      <c r="A13561" s="277" t="s">
        <v>3785</v>
      </c>
      <c r="B13561" s="278">
        <v>36.36</v>
      </c>
    </row>
    <row r="13562" spans="1:2" x14ac:dyDescent="0.25">
      <c r="A13562" s="277" t="s">
        <v>18162</v>
      </c>
      <c r="B13562" s="278">
        <v>36.36</v>
      </c>
    </row>
    <row r="13563" spans="1:2" x14ac:dyDescent="0.25">
      <c r="A13563" s="277" t="s">
        <v>3786</v>
      </c>
      <c r="B13563" s="278">
        <v>24.9</v>
      </c>
    </row>
    <row r="13564" spans="1:2" x14ac:dyDescent="0.25">
      <c r="A13564" s="277" t="s">
        <v>18163</v>
      </c>
      <c r="B13564" s="278">
        <v>24.9</v>
      </c>
    </row>
    <row r="13565" spans="1:2" x14ac:dyDescent="0.25">
      <c r="A13565" s="277" t="s">
        <v>9338</v>
      </c>
      <c r="B13565" s="278">
        <v>9.5</v>
      </c>
    </row>
    <row r="13566" spans="1:2" x14ac:dyDescent="0.25">
      <c r="A13566" s="277" t="s">
        <v>18164</v>
      </c>
      <c r="B13566" s="278">
        <v>9.5</v>
      </c>
    </row>
    <row r="13567" spans="1:2" x14ac:dyDescent="0.25">
      <c r="A13567" s="277" t="s">
        <v>9339</v>
      </c>
      <c r="B13567" s="278">
        <v>17.05</v>
      </c>
    </row>
    <row r="13568" spans="1:2" x14ac:dyDescent="0.25">
      <c r="A13568" s="277" t="s">
        <v>18165</v>
      </c>
      <c r="B13568" s="278">
        <v>17.05</v>
      </c>
    </row>
    <row r="13569" spans="1:2" x14ac:dyDescent="0.25">
      <c r="A13569" s="277" t="s">
        <v>31926</v>
      </c>
      <c r="B13569" s="278">
        <v>37.9</v>
      </c>
    </row>
    <row r="13570" spans="1:2" x14ac:dyDescent="0.25">
      <c r="A13570" s="277" t="s">
        <v>31928</v>
      </c>
      <c r="B13570" s="278">
        <v>37.9</v>
      </c>
    </row>
    <row r="13571" spans="1:2" x14ac:dyDescent="0.25">
      <c r="A13571" s="277" t="s">
        <v>9340</v>
      </c>
      <c r="B13571" s="278">
        <v>47.3</v>
      </c>
    </row>
    <row r="13572" spans="1:2" x14ac:dyDescent="0.25">
      <c r="A13572" s="277" t="s">
        <v>18166</v>
      </c>
      <c r="B13572" s="278">
        <v>47.3</v>
      </c>
    </row>
    <row r="13573" spans="1:2" x14ac:dyDescent="0.25">
      <c r="A13573" s="277" t="s">
        <v>3787</v>
      </c>
      <c r="B13573" s="278">
        <v>688.84</v>
      </c>
    </row>
    <row r="13574" spans="1:2" x14ac:dyDescent="0.25">
      <c r="A13574" s="277" t="s">
        <v>18167</v>
      </c>
      <c r="B13574" s="278">
        <v>688.84</v>
      </c>
    </row>
    <row r="13575" spans="1:2" x14ac:dyDescent="0.25">
      <c r="A13575" s="277" t="s">
        <v>3788</v>
      </c>
      <c r="B13575" s="278">
        <v>225.14</v>
      </c>
    </row>
    <row r="13576" spans="1:2" x14ac:dyDescent="0.25">
      <c r="A13576" s="277" t="s">
        <v>18168</v>
      </c>
      <c r="B13576" s="278">
        <v>225.14</v>
      </c>
    </row>
    <row r="13577" spans="1:2" x14ac:dyDescent="0.25">
      <c r="A13577" s="277" t="s">
        <v>3789</v>
      </c>
      <c r="B13577" s="278">
        <v>217.4</v>
      </c>
    </row>
    <row r="13578" spans="1:2" x14ac:dyDescent="0.25">
      <c r="A13578" s="277" t="s">
        <v>18169</v>
      </c>
      <c r="B13578" s="278">
        <v>217.4</v>
      </c>
    </row>
    <row r="13579" spans="1:2" x14ac:dyDescent="0.25">
      <c r="A13579" s="277" t="s">
        <v>3790</v>
      </c>
      <c r="B13579" s="278">
        <v>814.05</v>
      </c>
    </row>
    <row r="13580" spans="1:2" x14ac:dyDescent="0.25">
      <c r="A13580" s="277" t="s">
        <v>18170</v>
      </c>
      <c r="B13580" s="278">
        <v>814.05</v>
      </c>
    </row>
    <row r="13581" spans="1:2" x14ac:dyDescent="0.25">
      <c r="A13581" s="277" t="s">
        <v>3791</v>
      </c>
      <c r="B13581" s="278">
        <v>447.79</v>
      </c>
    </row>
    <row r="13582" spans="1:2" x14ac:dyDescent="0.25">
      <c r="A13582" s="277" t="s">
        <v>18171</v>
      </c>
      <c r="B13582" s="278">
        <v>447.79</v>
      </c>
    </row>
    <row r="13583" spans="1:2" x14ac:dyDescent="0.25">
      <c r="A13583" s="277" t="s">
        <v>3792</v>
      </c>
      <c r="B13583" s="278">
        <v>149.32</v>
      </c>
    </row>
    <row r="13584" spans="1:2" x14ac:dyDescent="0.25">
      <c r="A13584" s="277" t="s">
        <v>18172</v>
      </c>
      <c r="B13584" s="278">
        <v>149.32</v>
      </c>
    </row>
    <row r="13585" spans="1:2" x14ac:dyDescent="0.25">
      <c r="A13585" s="277" t="s">
        <v>3793</v>
      </c>
      <c r="B13585" s="278">
        <v>216.14</v>
      </c>
    </row>
    <row r="13586" spans="1:2" x14ac:dyDescent="0.25">
      <c r="A13586" s="277" t="s">
        <v>18173</v>
      </c>
      <c r="B13586" s="278">
        <v>216.14</v>
      </c>
    </row>
    <row r="13587" spans="1:2" x14ac:dyDescent="0.25">
      <c r="A13587" s="277" t="s">
        <v>9341</v>
      </c>
      <c r="B13587" s="278">
        <v>140.96</v>
      </c>
    </row>
    <row r="13588" spans="1:2" x14ac:dyDescent="0.25">
      <c r="A13588" s="277" t="s">
        <v>18174</v>
      </c>
      <c r="B13588" s="278">
        <v>140.96</v>
      </c>
    </row>
    <row r="13589" spans="1:2" x14ac:dyDescent="0.25">
      <c r="A13589" s="277" t="s">
        <v>3794</v>
      </c>
      <c r="B13589" s="278">
        <v>300.20999999999998</v>
      </c>
    </row>
    <row r="13590" spans="1:2" x14ac:dyDescent="0.25">
      <c r="A13590" s="277" t="s">
        <v>18175</v>
      </c>
      <c r="B13590" s="278">
        <v>300.20999999999998</v>
      </c>
    </row>
    <row r="13591" spans="1:2" x14ac:dyDescent="0.25">
      <c r="A13591" s="277" t="s">
        <v>3795</v>
      </c>
      <c r="B13591" s="278">
        <v>56.48</v>
      </c>
    </row>
    <row r="13592" spans="1:2" x14ac:dyDescent="0.25">
      <c r="A13592" s="277" t="s">
        <v>18176</v>
      </c>
      <c r="B13592" s="278">
        <v>56.48</v>
      </c>
    </row>
    <row r="13593" spans="1:2" x14ac:dyDescent="0.25">
      <c r="A13593" s="277" t="s">
        <v>3796</v>
      </c>
      <c r="B13593" s="278">
        <v>561.04999999999995</v>
      </c>
    </row>
    <row r="13594" spans="1:2" x14ac:dyDescent="0.25">
      <c r="A13594" s="277" t="s">
        <v>18177</v>
      </c>
      <c r="B13594" s="278">
        <v>561.04999999999995</v>
      </c>
    </row>
    <row r="13595" spans="1:2" x14ac:dyDescent="0.25">
      <c r="A13595" s="277" t="s">
        <v>3797</v>
      </c>
      <c r="B13595" s="278">
        <v>475.91</v>
      </c>
    </row>
    <row r="13596" spans="1:2" x14ac:dyDescent="0.25">
      <c r="A13596" s="277" t="s">
        <v>18178</v>
      </c>
      <c r="B13596" s="278">
        <v>475.91</v>
      </c>
    </row>
    <row r="13597" spans="1:2" x14ac:dyDescent="0.25">
      <c r="A13597" s="277" t="s">
        <v>9342</v>
      </c>
      <c r="B13597" s="278">
        <v>73.540000000000006</v>
      </c>
    </row>
    <row r="13598" spans="1:2" x14ac:dyDescent="0.25">
      <c r="A13598" s="277" t="s">
        <v>18179</v>
      </c>
      <c r="B13598" s="278">
        <v>73.540000000000006</v>
      </c>
    </row>
    <row r="13599" spans="1:2" x14ac:dyDescent="0.25">
      <c r="A13599" s="277" t="s">
        <v>3798</v>
      </c>
      <c r="B13599" s="278">
        <v>300.20999999999998</v>
      </c>
    </row>
    <row r="13600" spans="1:2" x14ac:dyDescent="0.25">
      <c r="A13600" s="277" t="s">
        <v>18180</v>
      </c>
      <c r="B13600" s="278">
        <v>300.20999999999998</v>
      </c>
    </row>
    <row r="13601" spans="1:2" x14ac:dyDescent="0.25">
      <c r="A13601" s="277" t="s">
        <v>3799</v>
      </c>
      <c r="B13601" s="278">
        <v>115.8</v>
      </c>
    </row>
    <row r="13602" spans="1:2" x14ac:dyDescent="0.25">
      <c r="A13602" s="277" t="s">
        <v>18181</v>
      </c>
      <c r="B13602" s="278">
        <v>115.8</v>
      </c>
    </row>
    <row r="13603" spans="1:2" x14ac:dyDescent="0.25">
      <c r="A13603" s="277" t="s">
        <v>3800</v>
      </c>
      <c r="B13603" s="278">
        <v>44.32</v>
      </c>
    </row>
    <row r="13604" spans="1:2" x14ac:dyDescent="0.25">
      <c r="A13604" s="277" t="s">
        <v>18182</v>
      </c>
      <c r="B13604" s="278">
        <v>44.32</v>
      </c>
    </row>
    <row r="13605" spans="1:2" x14ac:dyDescent="0.25">
      <c r="A13605" s="277" t="s">
        <v>3801</v>
      </c>
      <c r="B13605" s="278">
        <v>45.58</v>
      </c>
    </row>
    <row r="13606" spans="1:2" x14ac:dyDescent="0.25">
      <c r="A13606" s="277" t="s">
        <v>18183</v>
      </c>
      <c r="B13606" s="278">
        <v>45.58</v>
      </c>
    </row>
    <row r="13607" spans="1:2" x14ac:dyDescent="0.25">
      <c r="A13607" s="277" t="s">
        <v>3802</v>
      </c>
      <c r="B13607" s="278">
        <v>54.42</v>
      </c>
    </row>
    <row r="13608" spans="1:2" x14ac:dyDescent="0.25">
      <c r="A13608" s="277" t="s">
        <v>18184</v>
      </c>
      <c r="B13608" s="278">
        <v>54.42</v>
      </c>
    </row>
    <row r="13609" spans="1:2" x14ac:dyDescent="0.25">
      <c r="A13609" s="277" t="s">
        <v>3803</v>
      </c>
      <c r="B13609" s="278">
        <v>294.2</v>
      </c>
    </row>
    <row r="13610" spans="1:2" x14ac:dyDescent="0.25">
      <c r="A13610" s="277" t="s">
        <v>18185</v>
      </c>
      <c r="B13610" s="278">
        <v>294.2</v>
      </c>
    </row>
    <row r="13611" spans="1:2" x14ac:dyDescent="0.25">
      <c r="A13611" s="277" t="s">
        <v>3804</v>
      </c>
      <c r="B13611" s="278">
        <v>261.86</v>
      </c>
    </row>
    <row r="13612" spans="1:2" x14ac:dyDescent="0.25">
      <c r="A13612" s="277" t="s">
        <v>18186</v>
      </c>
      <c r="B13612" s="278">
        <v>261.86</v>
      </c>
    </row>
    <row r="13613" spans="1:2" x14ac:dyDescent="0.25">
      <c r="A13613" s="277" t="s">
        <v>3805</v>
      </c>
      <c r="B13613" s="278">
        <v>408.78</v>
      </c>
    </row>
    <row r="13614" spans="1:2" x14ac:dyDescent="0.25">
      <c r="A13614" s="277" t="s">
        <v>18187</v>
      </c>
      <c r="B13614" s="278">
        <v>408.78</v>
      </c>
    </row>
    <row r="13615" spans="1:2" x14ac:dyDescent="0.25">
      <c r="A13615" s="277" t="s">
        <v>3806</v>
      </c>
      <c r="B13615" s="278">
        <v>856.04</v>
      </c>
    </row>
    <row r="13616" spans="1:2" x14ac:dyDescent="0.25">
      <c r="A13616" s="277" t="s">
        <v>18188</v>
      </c>
      <c r="B13616" s="278">
        <v>856.04</v>
      </c>
    </row>
    <row r="13617" spans="1:2" x14ac:dyDescent="0.25">
      <c r="A13617" s="277" t="s">
        <v>3807</v>
      </c>
      <c r="B13617" s="278">
        <v>1045.56</v>
      </c>
    </row>
    <row r="13618" spans="1:2" x14ac:dyDescent="0.25">
      <c r="A13618" s="277" t="s">
        <v>18189</v>
      </c>
      <c r="B13618" s="278">
        <v>1045.56</v>
      </c>
    </row>
    <row r="13619" spans="1:2" x14ac:dyDescent="0.25">
      <c r="A13619" s="277" t="s">
        <v>3808</v>
      </c>
      <c r="B13619" s="278">
        <v>28.18</v>
      </c>
    </row>
    <row r="13620" spans="1:2" x14ac:dyDescent="0.25">
      <c r="A13620" s="277" t="s">
        <v>18190</v>
      </c>
      <c r="B13620" s="278">
        <v>28.18</v>
      </c>
    </row>
    <row r="13621" spans="1:2" x14ac:dyDescent="0.25">
      <c r="A13621" s="277" t="s">
        <v>3809</v>
      </c>
      <c r="B13621" s="278">
        <v>94.19</v>
      </c>
    </row>
    <row r="13622" spans="1:2" x14ac:dyDescent="0.25">
      <c r="A13622" s="277" t="s">
        <v>18191</v>
      </c>
      <c r="B13622" s="278">
        <v>94.19</v>
      </c>
    </row>
    <row r="13623" spans="1:2" x14ac:dyDescent="0.25">
      <c r="A13623" s="277" t="s">
        <v>3810</v>
      </c>
      <c r="B13623" s="278">
        <v>56.18</v>
      </c>
    </row>
    <row r="13624" spans="1:2" x14ac:dyDescent="0.25">
      <c r="A13624" s="277" t="s">
        <v>18192</v>
      </c>
      <c r="B13624" s="278">
        <v>56.18</v>
      </c>
    </row>
    <row r="13625" spans="1:2" x14ac:dyDescent="0.25">
      <c r="A13625" s="277" t="s">
        <v>3811</v>
      </c>
      <c r="B13625" s="278">
        <v>51.08</v>
      </c>
    </row>
    <row r="13626" spans="1:2" x14ac:dyDescent="0.25">
      <c r="A13626" s="277" t="s">
        <v>18193</v>
      </c>
      <c r="B13626" s="278">
        <v>51.08</v>
      </c>
    </row>
    <row r="13627" spans="1:2" x14ac:dyDescent="0.25">
      <c r="A13627" s="277" t="s">
        <v>3812</v>
      </c>
      <c r="B13627" s="278">
        <v>215.17</v>
      </c>
    </row>
    <row r="13628" spans="1:2" x14ac:dyDescent="0.25">
      <c r="A13628" s="277" t="s">
        <v>18194</v>
      </c>
      <c r="B13628" s="278">
        <v>215.17</v>
      </c>
    </row>
    <row r="13629" spans="1:2" x14ac:dyDescent="0.25">
      <c r="A13629" s="277" t="s">
        <v>3813</v>
      </c>
      <c r="B13629" s="278">
        <v>30.93</v>
      </c>
    </row>
    <row r="13630" spans="1:2" x14ac:dyDescent="0.25">
      <c r="A13630" s="277" t="s">
        <v>18195</v>
      </c>
      <c r="B13630" s="278">
        <v>30.93</v>
      </c>
    </row>
    <row r="13631" spans="1:2" x14ac:dyDescent="0.25">
      <c r="A13631" s="277" t="s">
        <v>3814</v>
      </c>
      <c r="B13631" s="278">
        <v>91.57</v>
      </c>
    </row>
    <row r="13632" spans="1:2" x14ac:dyDescent="0.25">
      <c r="A13632" s="277" t="s">
        <v>18196</v>
      </c>
      <c r="B13632" s="278">
        <v>91.57</v>
      </c>
    </row>
    <row r="13633" spans="1:2" x14ac:dyDescent="0.25">
      <c r="A13633" s="277" t="s">
        <v>3815</v>
      </c>
      <c r="B13633" s="278">
        <v>134.54</v>
      </c>
    </row>
    <row r="13634" spans="1:2" x14ac:dyDescent="0.25">
      <c r="A13634" s="277" t="s">
        <v>18197</v>
      </c>
      <c r="B13634" s="278">
        <v>134.54</v>
      </c>
    </row>
    <row r="13635" spans="1:2" x14ac:dyDescent="0.25">
      <c r="A13635" s="277" t="s">
        <v>3816</v>
      </c>
      <c r="B13635" s="278">
        <v>194.88</v>
      </c>
    </row>
    <row r="13636" spans="1:2" x14ac:dyDescent="0.25">
      <c r="A13636" s="277" t="s">
        <v>18198</v>
      </c>
      <c r="B13636" s="278">
        <v>194.88</v>
      </c>
    </row>
    <row r="13637" spans="1:2" x14ac:dyDescent="0.25">
      <c r="A13637" s="277" t="s">
        <v>3817</v>
      </c>
      <c r="B13637" s="278">
        <v>145.24</v>
      </c>
    </row>
    <row r="13638" spans="1:2" x14ac:dyDescent="0.25">
      <c r="A13638" s="277" t="s">
        <v>18199</v>
      </c>
      <c r="B13638" s="278">
        <v>145.24</v>
      </c>
    </row>
    <row r="13639" spans="1:2" x14ac:dyDescent="0.25">
      <c r="A13639" s="277" t="s">
        <v>3818</v>
      </c>
      <c r="B13639" s="278">
        <v>172.51</v>
      </c>
    </row>
    <row r="13640" spans="1:2" x14ac:dyDescent="0.25">
      <c r="A13640" s="277" t="s">
        <v>18200</v>
      </c>
      <c r="B13640" s="278">
        <v>172.51</v>
      </c>
    </row>
    <row r="13641" spans="1:2" x14ac:dyDescent="0.25">
      <c r="A13641" s="277" t="s">
        <v>3819</v>
      </c>
      <c r="B13641" s="278">
        <v>222.8</v>
      </c>
    </row>
    <row r="13642" spans="1:2" x14ac:dyDescent="0.25">
      <c r="A13642" s="277" t="s">
        <v>18201</v>
      </c>
      <c r="B13642" s="278">
        <v>222.8</v>
      </c>
    </row>
    <row r="13643" spans="1:2" x14ac:dyDescent="0.25">
      <c r="A13643" s="277" t="s">
        <v>3820</v>
      </c>
      <c r="B13643" s="278">
        <v>344.02</v>
      </c>
    </row>
    <row r="13644" spans="1:2" x14ac:dyDescent="0.25">
      <c r="A13644" s="277" t="s">
        <v>18202</v>
      </c>
      <c r="B13644" s="278">
        <v>344.02</v>
      </c>
    </row>
    <row r="13645" spans="1:2" x14ac:dyDescent="0.25">
      <c r="A13645" s="277" t="s">
        <v>3821</v>
      </c>
      <c r="B13645" s="278">
        <v>442.95</v>
      </c>
    </row>
    <row r="13646" spans="1:2" x14ac:dyDescent="0.25">
      <c r="A13646" s="277" t="s">
        <v>18203</v>
      </c>
      <c r="B13646" s="278">
        <v>442.95</v>
      </c>
    </row>
    <row r="13647" spans="1:2" x14ac:dyDescent="0.25">
      <c r="A13647" s="277" t="s">
        <v>3822</v>
      </c>
      <c r="B13647" s="278">
        <v>679.07</v>
      </c>
    </row>
    <row r="13648" spans="1:2" x14ac:dyDescent="0.25">
      <c r="A13648" s="277" t="s">
        <v>18204</v>
      </c>
      <c r="B13648" s="278">
        <v>679.07</v>
      </c>
    </row>
    <row r="13649" spans="1:2" x14ac:dyDescent="0.25">
      <c r="A13649" s="277" t="s">
        <v>3823</v>
      </c>
      <c r="B13649" s="278">
        <v>415.8</v>
      </c>
    </row>
    <row r="13650" spans="1:2" x14ac:dyDescent="0.25">
      <c r="A13650" s="277" t="s">
        <v>18205</v>
      </c>
      <c r="B13650" s="278">
        <v>415.8</v>
      </c>
    </row>
    <row r="13651" spans="1:2" x14ac:dyDescent="0.25">
      <c r="A13651" s="277" t="s">
        <v>3824</v>
      </c>
      <c r="B13651" s="278">
        <v>94.51</v>
      </c>
    </row>
    <row r="13652" spans="1:2" x14ac:dyDescent="0.25">
      <c r="A13652" s="277" t="s">
        <v>18206</v>
      </c>
      <c r="B13652" s="278">
        <v>94.51</v>
      </c>
    </row>
    <row r="13653" spans="1:2" x14ac:dyDescent="0.25">
      <c r="A13653" s="277" t="s">
        <v>3825</v>
      </c>
      <c r="B13653" s="278">
        <v>106.1</v>
      </c>
    </row>
    <row r="13654" spans="1:2" x14ac:dyDescent="0.25">
      <c r="A13654" s="277" t="s">
        <v>18207</v>
      </c>
      <c r="B13654" s="278">
        <v>106.1</v>
      </c>
    </row>
    <row r="13655" spans="1:2" x14ac:dyDescent="0.25">
      <c r="A13655" s="277" t="s">
        <v>3826</v>
      </c>
      <c r="B13655" s="278">
        <v>382.52</v>
      </c>
    </row>
    <row r="13656" spans="1:2" x14ac:dyDescent="0.25">
      <c r="A13656" s="277" t="s">
        <v>18208</v>
      </c>
      <c r="B13656" s="278">
        <v>382.52</v>
      </c>
    </row>
    <row r="13657" spans="1:2" x14ac:dyDescent="0.25">
      <c r="A13657" s="277" t="s">
        <v>3827</v>
      </c>
      <c r="B13657" s="278">
        <v>202.82</v>
      </c>
    </row>
    <row r="13658" spans="1:2" x14ac:dyDescent="0.25">
      <c r="A13658" s="277" t="s">
        <v>18209</v>
      </c>
      <c r="B13658" s="278">
        <v>202.82</v>
      </c>
    </row>
    <row r="13659" spans="1:2" x14ac:dyDescent="0.25">
      <c r="A13659" s="277" t="s">
        <v>3828</v>
      </c>
      <c r="B13659" s="278">
        <v>202.82</v>
      </c>
    </row>
    <row r="13660" spans="1:2" x14ac:dyDescent="0.25">
      <c r="A13660" s="277" t="s">
        <v>18210</v>
      </c>
      <c r="B13660" s="278">
        <v>202.82</v>
      </c>
    </row>
    <row r="13661" spans="1:2" x14ac:dyDescent="0.25">
      <c r="A13661" s="277" t="s">
        <v>3829</v>
      </c>
      <c r="B13661" s="278">
        <v>19.920000000000002</v>
      </c>
    </row>
    <row r="13662" spans="1:2" x14ac:dyDescent="0.25">
      <c r="A13662" s="277" t="s">
        <v>18211</v>
      </c>
      <c r="B13662" s="278">
        <v>19.920000000000002</v>
      </c>
    </row>
    <row r="13663" spans="1:2" x14ac:dyDescent="0.25">
      <c r="A13663" s="277" t="s">
        <v>3830</v>
      </c>
      <c r="B13663" s="278">
        <v>286.89</v>
      </c>
    </row>
    <row r="13664" spans="1:2" x14ac:dyDescent="0.25">
      <c r="A13664" s="277" t="s">
        <v>18212</v>
      </c>
      <c r="B13664" s="278">
        <v>286.89</v>
      </c>
    </row>
    <row r="13665" spans="1:2" x14ac:dyDescent="0.25">
      <c r="A13665" s="277" t="s">
        <v>3831</v>
      </c>
      <c r="B13665" s="278">
        <v>19.920000000000002</v>
      </c>
    </row>
    <row r="13666" spans="1:2" x14ac:dyDescent="0.25">
      <c r="A13666" s="277" t="s">
        <v>18213</v>
      </c>
      <c r="B13666" s="278">
        <v>19.920000000000002</v>
      </c>
    </row>
    <row r="13667" spans="1:2" x14ac:dyDescent="0.25">
      <c r="A13667" s="277" t="s">
        <v>3832</v>
      </c>
      <c r="B13667" s="278">
        <v>286.89</v>
      </c>
    </row>
    <row r="13668" spans="1:2" x14ac:dyDescent="0.25">
      <c r="A13668" s="277" t="s">
        <v>18214</v>
      </c>
      <c r="B13668" s="278">
        <v>286.89</v>
      </c>
    </row>
    <row r="13669" spans="1:2" x14ac:dyDescent="0.25">
      <c r="A13669" s="277" t="s">
        <v>3833</v>
      </c>
      <c r="B13669" s="278">
        <v>101.2</v>
      </c>
    </row>
    <row r="13670" spans="1:2" x14ac:dyDescent="0.25">
      <c r="A13670" s="277" t="s">
        <v>18215</v>
      </c>
      <c r="B13670" s="278">
        <v>101.2</v>
      </c>
    </row>
    <row r="13671" spans="1:2" x14ac:dyDescent="0.25">
      <c r="A13671" s="277" t="s">
        <v>3882</v>
      </c>
      <c r="B13671" s="278">
        <v>22.4</v>
      </c>
    </row>
    <row r="13672" spans="1:2" x14ac:dyDescent="0.25">
      <c r="A13672" s="277" t="s">
        <v>18216</v>
      </c>
      <c r="B13672" s="278">
        <v>22.4</v>
      </c>
    </row>
    <row r="13673" spans="1:2" x14ac:dyDescent="0.25">
      <c r="A13673" s="277" t="s">
        <v>3883</v>
      </c>
      <c r="B13673" s="278">
        <v>7.06</v>
      </c>
    </row>
    <row r="13674" spans="1:2" x14ac:dyDescent="0.25">
      <c r="A13674" s="277" t="s">
        <v>18217</v>
      </c>
      <c r="B13674" s="278">
        <v>7.06</v>
      </c>
    </row>
    <row r="13675" spans="1:2" x14ac:dyDescent="0.25">
      <c r="A13675" s="277" t="s">
        <v>3884</v>
      </c>
      <c r="B13675" s="278">
        <v>9.44</v>
      </c>
    </row>
    <row r="13676" spans="1:2" x14ac:dyDescent="0.25">
      <c r="A13676" s="277" t="s">
        <v>18218</v>
      </c>
      <c r="B13676" s="278">
        <v>9.44</v>
      </c>
    </row>
    <row r="13677" spans="1:2" x14ac:dyDescent="0.25">
      <c r="A13677" s="277" t="s">
        <v>3834</v>
      </c>
      <c r="B13677" s="278">
        <v>88</v>
      </c>
    </row>
    <row r="13678" spans="1:2" x14ac:dyDescent="0.25">
      <c r="A13678" s="277" t="s">
        <v>18219</v>
      </c>
      <c r="B13678" s="278">
        <v>88</v>
      </c>
    </row>
    <row r="13679" spans="1:2" x14ac:dyDescent="0.25">
      <c r="A13679" s="277" t="s">
        <v>3835</v>
      </c>
      <c r="B13679" s="278">
        <v>22.98</v>
      </c>
    </row>
    <row r="13680" spans="1:2" x14ac:dyDescent="0.25">
      <c r="A13680" s="277" t="s">
        <v>18220</v>
      </c>
      <c r="B13680" s="278">
        <v>22.98</v>
      </c>
    </row>
    <row r="13681" spans="1:2" x14ac:dyDescent="0.25">
      <c r="A13681" s="277" t="s">
        <v>3836</v>
      </c>
      <c r="B13681" s="278">
        <v>32.42</v>
      </c>
    </row>
    <row r="13682" spans="1:2" x14ac:dyDescent="0.25">
      <c r="A13682" s="277" t="s">
        <v>18221</v>
      </c>
      <c r="B13682" s="278">
        <v>32.42</v>
      </c>
    </row>
    <row r="13683" spans="1:2" x14ac:dyDescent="0.25">
      <c r="A13683" s="277" t="s">
        <v>3885</v>
      </c>
      <c r="B13683" s="278">
        <v>11.46</v>
      </c>
    </row>
    <row r="13684" spans="1:2" x14ac:dyDescent="0.25">
      <c r="A13684" s="277" t="s">
        <v>18222</v>
      </c>
      <c r="B13684" s="278">
        <v>11.46</v>
      </c>
    </row>
    <row r="13685" spans="1:2" x14ac:dyDescent="0.25">
      <c r="A13685" s="277" t="s">
        <v>3837</v>
      </c>
      <c r="B13685" s="278">
        <v>24.28</v>
      </c>
    </row>
    <row r="13686" spans="1:2" x14ac:dyDescent="0.25">
      <c r="A13686" s="277" t="s">
        <v>18223</v>
      </c>
      <c r="B13686" s="278">
        <v>24.28</v>
      </c>
    </row>
    <row r="13687" spans="1:2" x14ac:dyDescent="0.25">
      <c r="A13687" s="277" t="s">
        <v>3886</v>
      </c>
      <c r="B13687" s="278">
        <v>9.2200000000000006</v>
      </c>
    </row>
    <row r="13688" spans="1:2" x14ac:dyDescent="0.25">
      <c r="A13688" s="277" t="s">
        <v>18224</v>
      </c>
      <c r="B13688" s="278">
        <v>9.2200000000000006</v>
      </c>
    </row>
    <row r="13689" spans="1:2" x14ac:dyDescent="0.25">
      <c r="A13689" s="277" t="s">
        <v>3838</v>
      </c>
      <c r="B13689" s="278">
        <v>23.07</v>
      </c>
    </row>
    <row r="13690" spans="1:2" x14ac:dyDescent="0.25">
      <c r="A13690" s="277" t="s">
        <v>18225</v>
      </c>
      <c r="B13690" s="278">
        <v>23.07</v>
      </c>
    </row>
    <row r="13691" spans="1:2" x14ac:dyDescent="0.25">
      <c r="A13691" s="277" t="s">
        <v>3887</v>
      </c>
      <c r="B13691" s="278">
        <v>11.56</v>
      </c>
    </row>
    <row r="13692" spans="1:2" x14ac:dyDescent="0.25">
      <c r="A13692" s="277" t="s">
        <v>18226</v>
      </c>
      <c r="B13692" s="278">
        <v>11.56</v>
      </c>
    </row>
    <row r="13693" spans="1:2" x14ac:dyDescent="0.25">
      <c r="A13693" s="277" t="s">
        <v>3839</v>
      </c>
      <c r="B13693" s="278">
        <v>21.92</v>
      </c>
    </row>
    <row r="13694" spans="1:2" x14ac:dyDescent="0.25">
      <c r="A13694" s="277" t="s">
        <v>18227</v>
      </c>
      <c r="B13694" s="278">
        <v>21.92</v>
      </c>
    </row>
    <row r="13695" spans="1:2" x14ac:dyDescent="0.25">
      <c r="A13695" s="277" t="s">
        <v>3888</v>
      </c>
      <c r="B13695" s="278">
        <v>3</v>
      </c>
    </row>
    <row r="13696" spans="1:2" x14ac:dyDescent="0.25">
      <c r="A13696" s="277" t="s">
        <v>18228</v>
      </c>
      <c r="B13696" s="278">
        <v>3</v>
      </c>
    </row>
    <row r="13697" spans="1:2" x14ac:dyDescent="0.25">
      <c r="A13697" s="277" t="s">
        <v>3840</v>
      </c>
      <c r="B13697" s="278">
        <v>5.7</v>
      </c>
    </row>
    <row r="13698" spans="1:2" x14ac:dyDescent="0.25">
      <c r="A13698" s="277" t="s">
        <v>18229</v>
      </c>
      <c r="B13698" s="278">
        <v>5.7</v>
      </c>
    </row>
    <row r="13699" spans="1:2" x14ac:dyDescent="0.25">
      <c r="A13699" s="277" t="s">
        <v>9343</v>
      </c>
      <c r="B13699" s="278">
        <v>11.42</v>
      </c>
    </row>
    <row r="13700" spans="1:2" x14ac:dyDescent="0.25">
      <c r="A13700" s="277" t="s">
        <v>18230</v>
      </c>
      <c r="B13700" s="278">
        <v>11.42</v>
      </c>
    </row>
    <row r="13701" spans="1:2" x14ac:dyDescent="0.25">
      <c r="A13701" s="277" t="s">
        <v>3871</v>
      </c>
      <c r="B13701" s="278">
        <v>33.22</v>
      </c>
    </row>
    <row r="13702" spans="1:2" x14ac:dyDescent="0.25">
      <c r="A13702" s="277" t="s">
        <v>18231</v>
      </c>
      <c r="B13702" s="278">
        <v>33.22</v>
      </c>
    </row>
    <row r="13703" spans="1:2" x14ac:dyDescent="0.25">
      <c r="A13703" s="277" t="s">
        <v>3841</v>
      </c>
      <c r="B13703" s="278">
        <v>4.8600000000000003</v>
      </c>
    </row>
    <row r="13704" spans="1:2" x14ac:dyDescent="0.25">
      <c r="A13704" s="277" t="s">
        <v>18232</v>
      </c>
      <c r="B13704" s="278">
        <v>4.8600000000000003</v>
      </c>
    </row>
    <row r="13705" spans="1:2" x14ac:dyDescent="0.25">
      <c r="A13705" s="277" t="s">
        <v>3873</v>
      </c>
      <c r="B13705" s="278">
        <v>32.75</v>
      </c>
    </row>
    <row r="13706" spans="1:2" x14ac:dyDescent="0.25">
      <c r="A13706" s="277" t="s">
        <v>18233</v>
      </c>
      <c r="B13706" s="278">
        <v>32.75</v>
      </c>
    </row>
    <row r="13707" spans="1:2" x14ac:dyDescent="0.25">
      <c r="A13707" s="277" t="s">
        <v>3842</v>
      </c>
      <c r="B13707" s="278">
        <v>4.4400000000000004</v>
      </c>
    </row>
    <row r="13708" spans="1:2" x14ac:dyDescent="0.25">
      <c r="A13708" s="277" t="s">
        <v>18234</v>
      </c>
      <c r="B13708" s="278">
        <v>4.4400000000000004</v>
      </c>
    </row>
    <row r="13709" spans="1:2" x14ac:dyDescent="0.25">
      <c r="A13709" s="277" t="s">
        <v>3843</v>
      </c>
      <c r="B13709" s="278">
        <v>6.31</v>
      </c>
    </row>
    <row r="13710" spans="1:2" x14ac:dyDescent="0.25">
      <c r="A13710" s="277" t="s">
        <v>18235</v>
      </c>
      <c r="B13710" s="278">
        <v>6.31</v>
      </c>
    </row>
    <row r="13711" spans="1:2" x14ac:dyDescent="0.25">
      <c r="A13711" s="277" t="s">
        <v>3844</v>
      </c>
      <c r="B13711" s="278">
        <v>76.98</v>
      </c>
    </row>
    <row r="13712" spans="1:2" x14ac:dyDescent="0.25">
      <c r="A13712" s="277" t="s">
        <v>18236</v>
      </c>
      <c r="B13712" s="278">
        <v>76.98</v>
      </c>
    </row>
    <row r="13713" spans="1:2" x14ac:dyDescent="0.25">
      <c r="A13713" s="277" t="s">
        <v>3845</v>
      </c>
      <c r="B13713" s="278">
        <v>31</v>
      </c>
    </row>
    <row r="13714" spans="1:2" x14ac:dyDescent="0.25">
      <c r="A13714" s="277" t="s">
        <v>18237</v>
      </c>
      <c r="B13714" s="278">
        <v>31</v>
      </c>
    </row>
    <row r="13715" spans="1:2" x14ac:dyDescent="0.25">
      <c r="A13715" s="277" t="s">
        <v>3846</v>
      </c>
      <c r="B13715" s="278">
        <v>123.76</v>
      </c>
    </row>
    <row r="13716" spans="1:2" x14ac:dyDescent="0.25">
      <c r="A13716" s="277" t="s">
        <v>18238</v>
      </c>
      <c r="B13716" s="278">
        <v>123.76</v>
      </c>
    </row>
    <row r="13717" spans="1:2" x14ac:dyDescent="0.25">
      <c r="A13717" s="277" t="s">
        <v>3847</v>
      </c>
      <c r="B13717" s="278">
        <v>8.31</v>
      </c>
    </row>
    <row r="13718" spans="1:2" x14ac:dyDescent="0.25">
      <c r="A13718" s="277" t="s">
        <v>18239</v>
      </c>
      <c r="B13718" s="278">
        <v>8.31</v>
      </c>
    </row>
    <row r="13719" spans="1:2" x14ac:dyDescent="0.25">
      <c r="A13719" s="277" t="s">
        <v>3848</v>
      </c>
      <c r="B13719" s="278">
        <v>36.9</v>
      </c>
    </row>
    <row r="13720" spans="1:2" x14ac:dyDescent="0.25">
      <c r="A13720" s="277" t="s">
        <v>18240</v>
      </c>
      <c r="B13720" s="278">
        <v>36.9</v>
      </c>
    </row>
    <row r="13721" spans="1:2" x14ac:dyDescent="0.25">
      <c r="A13721" s="277" t="s">
        <v>3849</v>
      </c>
      <c r="B13721" s="278">
        <v>53.9</v>
      </c>
    </row>
    <row r="13722" spans="1:2" x14ac:dyDescent="0.25">
      <c r="A13722" s="277" t="s">
        <v>18241</v>
      </c>
      <c r="B13722" s="278">
        <v>53.9</v>
      </c>
    </row>
    <row r="13723" spans="1:2" x14ac:dyDescent="0.25">
      <c r="A13723" s="277" t="s">
        <v>3850</v>
      </c>
      <c r="B13723" s="278">
        <v>3.08</v>
      </c>
    </row>
    <row r="13724" spans="1:2" x14ac:dyDescent="0.25">
      <c r="A13724" s="277" t="s">
        <v>18242</v>
      </c>
      <c r="B13724" s="278">
        <v>3.08</v>
      </c>
    </row>
    <row r="13725" spans="1:2" x14ac:dyDescent="0.25">
      <c r="A13725" s="277" t="s">
        <v>3851</v>
      </c>
      <c r="B13725" s="278">
        <v>4.87</v>
      </c>
    </row>
    <row r="13726" spans="1:2" x14ac:dyDescent="0.25">
      <c r="A13726" s="277" t="s">
        <v>18243</v>
      </c>
      <c r="B13726" s="278">
        <v>4.87</v>
      </c>
    </row>
    <row r="13727" spans="1:2" x14ac:dyDescent="0.25">
      <c r="A13727" s="277" t="s">
        <v>3852</v>
      </c>
      <c r="B13727" s="278">
        <v>29.49</v>
      </c>
    </row>
    <row r="13728" spans="1:2" x14ac:dyDescent="0.25">
      <c r="A13728" s="277" t="s">
        <v>18244</v>
      </c>
      <c r="B13728" s="278">
        <v>29.49</v>
      </c>
    </row>
    <row r="13729" spans="1:2" x14ac:dyDescent="0.25">
      <c r="A13729" s="277" t="s">
        <v>3853</v>
      </c>
      <c r="B13729" s="278">
        <v>17.72</v>
      </c>
    </row>
    <row r="13730" spans="1:2" x14ac:dyDescent="0.25">
      <c r="A13730" s="277" t="s">
        <v>18245</v>
      </c>
      <c r="B13730" s="278">
        <v>17.72</v>
      </c>
    </row>
    <row r="13731" spans="1:2" x14ac:dyDescent="0.25">
      <c r="A13731" s="277" t="s">
        <v>3854</v>
      </c>
      <c r="B13731" s="278">
        <v>180.24</v>
      </c>
    </row>
    <row r="13732" spans="1:2" x14ac:dyDescent="0.25">
      <c r="A13732" s="277" t="s">
        <v>18246</v>
      </c>
      <c r="B13732" s="278">
        <v>180.24</v>
      </c>
    </row>
    <row r="13733" spans="1:2" x14ac:dyDescent="0.25">
      <c r="A13733" s="277" t="s">
        <v>3855</v>
      </c>
      <c r="B13733" s="278">
        <v>129.13999999999999</v>
      </c>
    </row>
    <row r="13734" spans="1:2" x14ac:dyDescent="0.25">
      <c r="A13734" s="277" t="s">
        <v>18247</v>
      </c>
      <c r="B13734" s="278">
        <v>129.13999999999999</v>
      </c>
    </row>
    <row r="13735" spans="1:2" x14ac:dyDescent="0.25">
      <c r="A13735" s="277" t="s">
        <v>3856</v>
      </c>
      <c r="B13735" s="278">
        <v>192.94</v>
      </c>
    </row>
    <row r="13736" spans="1:2" x14ac:dyDescent="0.25">
      <c r="A13736" s="277" t="s">
        <v>18248</v>
      </c>
      <c r="B13736" s="278">
        <v>192.94</v>
      </c>
    </row>
    <row r="13737" spans="1:2" x14ac:dyDescent="0.25">
      <c r="A13737" s="277" t="s">
        <v>3857</v>
      </c>
      <c r="B13737" s="278">
        <v>5.47</v>
      </c>
    </row>
    <row r="13738" spans="1:2" x14ac:dyDescent="0.25">
      <c r="A13738" s="277" t="s">
        <v>18249</v>
      </c>
      <c r="B13738" s="278">
        <v>5.47</v>
      </c>
    </row>
    <row r="13739" spans="1:2" x14ac:dyDescent="0.25">
      <c r="A13739" s="277" t="s">
        <v>3858</v>
      </c>
      <c r="B13739" s="278">
        <v>27.96</v>
      </c>
    </row>
    <row r="13740" spans="1:2" x14ac:dyDescent="0.25">
      <c r="A13740" s="277" t="s">
        <v>18250</v>
      </c>
      <c r="B13740" s="278">
        <v>27.96</v>
      </c>
    </row>
    <row r="13741" spans="1:2" x14ac:dyDescent="0.25">
      <c r="A13741" s="277" t="s">
        <v>3859</v>
      </c>
      <c r="B13741" s="278">
        <v>25.5</v>
      </c>
    </row>
    <row r="13742" spans="1:2" x14ac:dyDescent="0.25">
      <c r="A13742" s="277" t="s">
        <v>18251</v>
      </c>
      <c r="B13742" s="278">
        <v>25.5</v>
      </c>
    </row>
    <row r="13743" spans="1:2" x14ac:dyDescent="0.25">
      <c r="A13743" s="277" t="s">
        <v>9344</v>
      </c>
      <c r="B13743" s="278">
        <v>90.13</v>
      </c>
    </row>
    <row r="13744" spans="1:2" x14ac:dyDescent="0.25">
      <c r="A13744" s="277" t="s">
        <v>18252</v>
      </c>
      <c r="B13744" s="278">
        <v>90.13</v>
      </c>
    </row>
    <row r="13745" spans="1:2" x14ac:dyDescent="0.25">
      <c r="A13745" s="277" t="s">
        <v>3860</v>
      </c>
      <c r="B13745" s="278">
        <v>14.96</v>
      </c>
    </row>
    <row r="13746" spans="1:2" x14ac:dyDescent="0.25">
      <c r="A13746" s="277" t="s">
        <v>18253</v>
      </c>
      <c r="B13746" s="278">
        <v>14.96</v>
      </c>
    </row>
    <row r="13747" spans="1:2" x14ac:dyDescent="0.25">
      <c r="A13747" s="277" t="s">
        <v>3861</v>
      </c>
      <c r="B13747" s="278">
        <v>31.42</v>
      </c>
    </row>
    <row r="13748" spans="1:2" x14ac:dyDescent="0.25">
      <c r="A13748" s="277" t="s">
        <v>18254</v>
      </c>
      <c r="B13748" s="278">
        <v>31.42</v>
      </c>
    </row>
    <row r="13749" spans="1:2" x14ac:dyDescent="0.25">
      <c r="A13749" s="277" t="s">
        <v>3862</v>
      </c>
      <c r="B13749" s="278">
        <v>24.68</v>
      </c>
    </row>
    <row r="13750" spans="1:2" x14ac:dyDescent="0.25">
      <c r="A13750" s="277" t="s">
        <v>18255</v>
      </c>
      <c r="B13750" s="278">
        <v>24.68</v>
      </c>
    </row>
    <row r="13751" spans="1:2" x14ac:dyDescent="0.25">
      <c r="A13751" s="277" t="s">
        <v>3863</v>
      </c>
      <c r="B13751" s="278">
        <v>4.54</v>
      </c>
    </row>
    <row r="13752" spans="1:2" x14ac:dyDescent="0.25">
      <c r="A13752" s="277" t="s">
        <v>18256</v>
      </c>
      <c r="B13752" s="278">
        <v>4.54</v>
      </c>
    </row>
    <row r="13753" spans="1:2" x14ac:dyDescent="0.25">
      <c r="A13753" s="277" t="s">
        <v>3864</v>
      </c>
      <c r="B13753" s="278">
        <v>158.78</v>
      </c>
    </row>
    <row r="13754" spans="1:2" x14ac:dyDescent="0.25">
      <c r="A13754" s="277" t="s">
        <v>18257</v>
      </c>
      <c r="B13754" s="278">
        <v>158.78</v>
      </c>
    </row>
    <row r="13755" spans="1:2" x14ac:dyDescent="0.25">
      <c r="A13755" s="277" t="s">
        <v>3865</v>
      </c>
      <c r="B13755" s="278">
        <v>1.28</v>
      </c>
    </row>
    <row r="13756" spans="1:2" x14ac:dyDescent="0.25">
      <c r="A13756" s="277" t="s">
        <v>18258</v>
      </c>
      <c r="B13756" s="278">
        <v>1.28</v>
      </c>
    </row>
    <row r="13757" spans="1:2" x14ac:dyDescent="0.25">
      <c r="A13757" s="277" t="s">
        <v>3866</v>
      </c>
      <c r="B13757" s="278">
        <v>15.58</v>
      </c>
    </row>
    <row r="13758" spans="1:2" x14ac:dyDescent="0.25">
      <c r="A13758" s="277" t="s">
        <v>18259</v>
      </c>
      <c r="B13758" s="278">
        <v>15.58</v>
      </c>
    </row>
    <row r="13759" spans="1:2" x14ac:dyDescent="0.25">
      <c r="A13759" s="277" t="s">
        <v>3867</v>
      </c>
      <c r="B13759" s="278">
        <v>4.97</v>
      </c>
    </row>
    <row r="13760" spans="1:2" x14ac:dyDescent="0.25">
      <c r="A13760" s="277" t="s">
        <v>18260</v>
      </c>
      <c r="B13760" s="278">
        <v>4.97</v>
      </c>
    </row>
    <row r="13761" spans="1:2" x14ac:dyDescent="0.25">
      <c r="A13761" s="277" t="s">
        <v>3868</v>
      </c>
      <c r="B13761" s="278">
        <v>15.86</v>
      </c>
    </row>
    <row r="13762" spans="1:2" x14ac:dyDescent="0.25">
      <c r="A13762" s="277" t="s">
        <v>18261</v>
      </c>
      <c r="B13762" s="278">
        <v>15.86</v>
      </c>
    </row>
    <row r="13763" spans="1:2" x14ac:dyDescent="0.25">
      <c r="A13763" s="277" t="s">
        <v>3869</v>
      </c>
      <c r="B13763" s="278">
        <v>24.9</v>
      </c>
    </row>
    <row r="13764" spans="1:2" x14ac:dyDescent="0.25">
      <c r="A13764" s="277" t="s">
        <v>18262</v>
      </c>
      <c r="B13764" s="278">
        <v>24.9</v>
      </c>
    </row>
    <row r="13765" spans="1:2" x14ac:dyDescent="0.25">
      <c r="A13765" s="277" t="s">
        <v>3870</v>
      </c>
      <c r="B13765" s="278">
        <v>66.239999999999995</v>
      </c>
    </row>
    <row r="13766" spans="1:2" x14ac:dyDescent="0.25">
      <c r="A13766" s="277" t="s">
        <v>18263</v>
      </c>
      <c r="B13766" s="278">
        <v>66.239999999999995</v>
      </c>
    </row>
    <row r="13767" spans="1:2" x14ac:dyDescent="0.25">
      <c r="A13767" s="277" t="s">
        <v>3872</v>
      </c>
      <c r="B13767" s="278">
        <v>41.8</v>
      </c>
    </row>
    <row r="13768" spans="1:2" x14ac:dyDescent="0.25">
      <c r="A13768" s="277" t="s">
        <v>18264</v>
      </c>
      <c r="B13768" s="278">
        <v>41.8</v>
      </c>
    </row>
    <row r="13769" spans="1:2" x14ac:dyDescent="0.25">
      <c r="A13769" s="277" t="s">
        <v>3874</v>
      </c>
      <c r="B13769" s="278">
        <v>11.65</v>
      </c>
    </row>
    <row r="13770" spans="1:2" x14ac:dyDescent="0.25">
      <c r="A13770" s="277" t="s">
        <v>18265</v>
      </c>
      <c r="B13770" s="278">
        <v>11.65</v>
      </c>
    </row>
    <row r="13771" spans="1:2" x14ac:dyDescent="0.25">
      <c r="A13771" s="277" t="s">
        <v>3875</v>
      </c>
      <c r="B13771" s="278">
        <v>54.07</v>
      </c>
    </row>
    <row r="13772" spans="1:2" x14ac:dyDescent="0.25">
      <c r="A13772" s="277" t="s">
        <v>18266</v>
      </c>
      <c r="B13772" s="278">
        <v>54.07</v>
      </c>
    </row>
    <row r="13773" spans="1:2" x14ac:dyDescent="0.25">
      <c r="A13773" s="277" t="s">
        <v>3876</v>
      </c>
      <c r="B13773" s="278">
        <v>8.59</v>
      </c>
    </row>
    <row r="13774" spans="1:2" x14ac:dyDescent="0.25">
      <c r="A13774" s="277" t="s">
        <v>18267</v>
      </c>
      <c r="B13774" s="278">
        <v>8.59</v>
      </c>
    </row>
    <row r="13775" spans="1:2" x14ac:dyDescent="0.25">
      <c r="A13775" s="277" t="s">
        <v>3877</v>
      </c>
      <c r="B13775" s="278">
        <v>15.69</v>
      </c>
    </row>
    <row r="13776" spans="1:2" x14ac:dyDescent="0.25">
      <c r="A13776" s="277" t="s">
        <v>18268</v>
      </c>
      <c r="B13776" s="278">
        <v>15.69</v>
      </c>
    </row>
    <row r="13777" spans="1:2" x14ac:dyDescent="0.25">
      <c r="A13777" s="277" t="s">
        <v>3878</v>
      </c>
      <c r="B13777" s="278">
        <v>14.64</v>
      </c>
    </row>
    <row r="13778" spans="1:2" x14ac:dyDescent="0.25">
      <c r="A13778" s="277" t="s">
        <v>18269</v>
      </c>
      <c r="B13778" s="278">
        <v>14.64</v>
      </c>
    </row>
    <row r="13779" spans="1:2" x14ac:dyDescent="0.25">
      <c r="A13779" s="277" t="s">
        <v>3879</v>
      </c>
      <c r="B13779" s="278">
        <v>9</v>
      </c>
    </row>
    <row r="13780" spans="1:2" x14ac:dyDescent="0.25">
      <c r="A13780" s="277" t="s">
        <v>18270</v>
      </c>
      <c r="B13780" s="278">
        <v>9</v>
      </c>
    </row>
    <row r="13781" spans="1:2" x14ac:dyDescent="0.25">
      <c r="A13781" s="277" t="s">
        <v>3880</v>
      </c>
      <c r="B13781" s="278">
        <v>7.03</v>
      </c>
    </row>
    <row r="13782" spans="1:2" x14ac:dyDescent="0.25">
      <c r="A13782" s="277" t="s">
        <v>18271</v>
      </c>
      <c r="B13782" s="278">
        <v>6.79</v>
      </c>
    </row>
    <row r="13783" spans="1:2" x14ac:dyDescent="0.25">
      <c r="A13783" s="277" t="s">
        <v>3881</v>
      </c>
      <c r="B13783" s="278">
        <v>3.11</v>
      </c>
    </row>
    <row r="13784" spans="1:2" x14ac:dyDescent="0.25">
      <c r="A13784" s="277" t="s">
        <v>18272</v>
      </c>
      <c r="B13784" s="278">
        <v>2.87</v>
      </c>
    </row>
    <row r="13785" spans="1:2" x14ac:dyDescent="0.25">
      <c r="A13785" s="277" t="s">
        <v>3889</v>
      </c>
      <c r="B13785" s="278">
        <v>2.21</v>
      </c>
    </row>
    <row r="13786" spans="1:2" x14ac:dyDescent="0.25">
      <c r="A13786" s="277" t="s">
        <v>18273</v>
      </c>
      <c r="B13786" s="278">
        <v>2.21</v>
      </c>
    </row>
    <row r="13787" spans="1:2" x14ac:dyDescent="0.25">
      <c r="A13787" s="277" t="s">
        <v>3890</v>
      </c>
      <c r="B13787" s="278">
        <v>10.98</v>
      </c>
    </row>
    <row r="13788" spans="1:2" x14ac:dyDescent="0.25">
      <c r="A13788" s="277" t="s">
        <v>18274</v>
      </c>
      <c r="B13788" s="278">
        <v>10.98</v>
      </c>
    </row>
    <row r="13789" spans="1:2" x14ac:dyDescent="0.25">
      <c r="A13789" s="277" t="s">
        <v>3891</v>
      </c>
      <c r="B13789" s="278">
        <v>118.84</v>
      </c>
    </row>
    <row r="13790" spans="1:2" x14ac:dyDescent="0.25">
      <c r="A13790" s="277" t="s">
        <v>18275</v>
      </c>
      <c r="B13790" s="278">
        <v>118.84</v>
      </c>
    </row>
    <row r="13791" spans="1:2" x14ac:dyDescent="0.25">
      <c r="A13791" s="277" t="s">
        <v>9345</v>
      </c>
      <c r="B13791" s="278">
        <v>32.71</v>
      </c>
    </row>
    <row r="13792" spans="1:2" x14ac:dyDescent="0.25">
      <c r="A13792" s="277" t="s">
        <v>18276</v>
      </c>
      <c r="B13792" s="278">
        <v>30.25</v>
      </c>
    </row>
    <row r="13793" spans="1:2" x14ac:dyDescent="0.25">
      <c r="A13793" s="277" t="s">
        <v>3892</v>
      </c>
      <c r="B13793" s="278">
        <v>703.57</v>
      </c>
    </row>
    <row r="13794" spans="1:2" x14ac:dyDescent="0.25">
      <c r="A13794" s="277" t="s">
        <v>18277</v>
      </c>
      <c r="B13794" s="278">
        <v>647.16999999999996</v>
      </c>
    </row>
    <row r="13795" spans="1:2" x14ac:dyDescent="0.25">
      <c r="A13795" s="277" t="s">
        <v>3893</v>
      </c>
      <c r="B13795" s="278">
        <v>1051.76</v>
      </c>
    </row>
    <row r="13796" spans="1:2" x14ac:dyDescent="0.25">
      <c r="A13796" s="277" t="s">
        <v>18278</v>
      </c>
      <c r="B13796" s="278">
        <v>966.1</v>
      </c>
    </row>
    <row r="13797" spans="1:2" x14ac:dyDescent="0.25">
      <c r="A13797" s="277" t="s">
        <v>3894</v>
      </c>
      <c r="B13797" s="278">
        <v>1053.25</v>
      </c>
    </row>
    <row r="13798" spans="1:2" x14ac:dyDescent="0.25">
      <c r="A13798" s="277" t="s">
        <v>18279</v>
      </c>
      <c r="B13798" s="278">
        <v>967.59</v>
      </c>
    </row>
    <row r="13799" spans="1:2" x14ac:dyDescent="0.25">
      <c r="A13799" s="277" t="s">
        <v>3895</v>
      </c>
      <c r="B13799" s="278">
        <v>1332.99</v>
      </c>
    </row>
    <row r="13800" spans="1:2" x14ac:dyDescent="0.25">
      <c r="A13800" s="277" t="s">
        <v>18280</v>
      </c>
      <c r="B13800" s="278">
        <v>1220.19</v>
      </c>
    </row>
    <row r="13801" spans="1:2" x14ac:dyDescent="0.25">
      <c r="A13801" s="277" t="s">
        <v>3896</v>
      </c>
      <c r="B13801" s="278">
        <v>2029.37</v>
      </c>
    </row>
    <row r="13802" spans="1:2" x14ac:dyDescent="0.25">
      <c r="A13802" s="277" t="s">
        <v>18281</v>
      </c>
      <c r="B13802" s="278">
        <v>1858.04</v>
      </c>
    </row>
    <row r="13803" spans="1:2" x14ac:dyDescent="0.25">
      <c r="A13803" s="277" t="s">
        <v>3897</v>
      </c>
      <c r="B13803" s="278">
        <v>2032.35</v>
      </c>
    </row>
    <row r="13804" spans="1:2" x14ac:dyDescent="0.25">
      <c r="A13804" s="277" t="s">
        <v>18282</v>
      </c>
      <c r="B13804" s="278">
        <v>1861.02</v>
      </c>
    </row>
    <row r="13805" spans="1:2" x14ac:dyDescent="0.25">
      <c r="A13805" s="277" t="s">
        <v>3898</v>
      </c>
      <c r="B13805" s="278">
        <v>625.33000000000004</v>
      </c>
    </row>
    <row r="13806" spans="1:2" x14ac:dyDescent="0.25">
      <c r="A13806" s="277" t="s">
        <v>18283</v>
      </c>
      <c r="B13806" s="278">
        <v>576.33000000000004</v>
      </c>
    </row>
    <row r="13807" spans="1:2" x14ac:dyDescent="0.25">
      <c r="A13807" s="277" t="s">
        <v>3736</v>
      </c>
      <c r="B13807" s="278">
        <v>2337.1999999999998</v>
      </c>
    </row>
    <row r="13808" spans="1:2" x14ac:dyDescent="0.25">
      <c r="A13808" s="277" t="s">
        <v>18284</v>
      </c>
      <c r="B13808" s="278">
        <v>2337.1999999999998</v>
      </c>
    </row>
    <row r="13809" spans="1:2" x14ac:dyDescent="0.25">
      <c r="A13809" s="277" t="s">
        <v>9346</v>
      </c>
      <c r="B13809" s="278">
        <v>1746.72</v>
      </c>
    </row>
    <row r="13810" spans="1:2" x14ac:dyDescent="0.25">
      <c r="A13810" s="277" t="s">
        <v>18285</v>
      </c>
      <c r="B13810" s="278">
        <v>1746.72</v>
      </c>
    </row>
    <row r="13811" spans="1:2" x14ac:dyDescent="0.25">
      <c r="A13811" s="277" t="s">
        <v>9347</v>
      </c>
      <c r="B13811" s="278">
        <v>1676.72</v>
      </c>
    </row>
    <row r="13812" spans="1:2" x14ac:dyDescent="0.25">
      <c r="A13812" s="277" t="s">
        <v>18286</v>
      </c>
      <c r="B13812" s="278">
        <v>1676.72</v>
      </c>
    </row>
    <row r="13813" spans="1:2" x14ac:dyDescent="0.25">
      <c r="A13813" s="277" t="s">
        <v>3904</v>
      </c>
      <c r="B13813" s="278">
        <v>574.64</v>
      </c>
    </row>
    <row r="13814" spans="1:2" x14ac:dyDescent="0.25">
      <c r="A13814" s="277" t="s">
        <v>18287</v>
      </c>
      <c r="B13814" s="278">
        <v>554.9</v>
      </c>
    </row>
    <row r="13815" spans="1:2" x14ac:dyDescent="0.25">
      <c r="A13815" s="277" t="s">
        <v>3899</v>
      </c>
      <c r="B13815" s="278">
        <v>143.41</v>
      </c>
    </row>
    <row r="13816" spans="1:2" x14ac:dyDescent="0.25">
      <c r="A13816" s="277" t="s">
        <v>18288</v>
      </c>
      <c r="B13816" s="278">
        <v>131.63</v>
      </c>
    </row>
    <row r="13817" spans="1:2" x14ac:dyDescent="0.25">
      <c r="A13817" s="277" t="s">
        <v>3900</v>
      </c>
      <c r="B13817" s="278">
        <v>166.5</v>
      </c>
    </row>
    <row r="13818" spans="1:2" x14ac:dyDescent="0.25">
      <c r="A13818" s="277" t="s">
        <v>18289</v>
      </c>
      <c r="B13818" s="278">
        <v>153.21</v>
      </c>
    </row>
    <row r="13819" spans="1:2" x14ac:dyDescent="0.25">
      <c r="A13819" s="277" t="s">
        <v>3901</v>
      </c>
      <c r="B13819" s="278">
        <v>189.43</v>
      </c>
    </row>
    <row r="13820" spans="1:2" x14ac:dyDescent="0.25">
      <c r="A13820" s="277" t="s">
        <v>18290</v>
      </c>
      <c r="B13820" s="278">
        <v>174.62</v>
      </c>
    </row>
    <row r="13821" spans="1:2" x14ac:dyDescent="0.25">
      <c r="A13821" s="277" t="s">
        <v>3902</v>
      </c>
      <c r="B13821" s="278">
        <v>1304.05</v>
      </c>
    </row>
    <row r="13822" spans="1:2" x14ac:dyDescent="0.25">
      <c r="A13822" s="277" t="s">
        <v>18291</v>
      </c>
      <c r="B13822" s="278">
        <v>1240.8699999999999</v>
      </c>
    </row>
    <row r="13823" spans="1:2" x14ac:dyDescent="0.25">
      <c r="A13823" s="277" t="s">
        <v>3903</v>
      </c>
      <c r="B13823" s="278">
        <v>1414.45</v>
      </c>
    </row>
    <row r="13824" spans="1:2" x14ac:dyDescent="0.25">
      <c r="A13824" s="277" t="s">
        <v>18292</v>
      </c>
      <c r="B13824" s="278">
        <v>1346.33</v>
      </c>
    </row>
    <row r="13825" spans="1:2" x14ac:dyDescent="0.25">
      <c r="A13825" s="277" t="s">
        <v>9348</v>
      </c>
      <c r="B13825" s="278">
        <v>461.13</v>
      </c>
    </row>
    <row r="13826" spans="1:2" x14ac:dyDescent="0.25">
      <c r="A13826" s="277" t="s">
        <v>18293</v>
      </c>
      <c r="B13826" s="278">
        <v>432.48</v>
      </c>
    </row>
    <row r="13827" spans="1:2" x14ac:dyDescent="0.25">
      <c r="A13827" s="277" t="s">
        <v>9349</v>
      </c>
      <c r="B13827" s="278">
        <v>621.15</v>
      </c>
    </row>
    <row r="13828" spans="1:2" x14ac:dyDescent="0.25">
      <c r="A13828" s="277" t="s">
        <v>18294</v>
      </c>
      <c r="B13828" s="278">
        <v>564.74</v>
      </c>
    </row>
    <row r="13829" spans="1:2" x14ac:dyDescent="0.25">
      <c r="A13829" s="277" t="s">
        <v>9350</v>
      </c>
      <c r="B13829" s="278">
        <v>967.84</v>
      </c>
    </row>
    <row r="13830" spans="1:2" x14ac:dyDescent="0.25">
      <c r="A13830" s="277" t="s">
        <v>18295</v>
      </c>
      <c r="B13830" s="278">
        <v>882.18</v>
      </c>
    </row>
    <row r="13831" spans="1:2" x14ac:dyDescent="0.25">
      <c r="A13831" s="277" t="s">
        <v>9351</v>
      </c>
      <c r="B13831" s="278">
        <v>967.84</v>
      </c>
    </row>
    <row r="13832" spans="1:2" x14ac:dyDescent="0.25">
      <c r="A13832" s="277" t="s">
        <v>18296</v>
      </c>
      <c r="B13832" s="278">
        <v>882.18</v>
      </c>
    </row>
    <row r="13833" spans="1:2" x14ac:dyDescent="0.25">
      <c r="A13833" s="277" t="s">
        <v>3905</v>
      </c>
      <c r="B13833" s="278">
        <v>49.8</v>
      </c>
    </row>
    <row r="13834" spans="1:2" x14ac:dyDescent="0.25">
      <c r="A13834" s="277" t="s">
        <v>18297</v>
      </c>
      <c r="B13834" s="278">
        <v>43.17</v>
      </c>
    </row>
    <row r="13835" spans="1:2" x14ac:dyDescent="0.25">
      <c r="A13835" s="277" t="s">
        <v>3906</v>
      </c>
      <c r="B13835" s="278">
        <v>45.37</v>
      </c>
    </row>
    <row r="13836" spans="1:2" x14ac:dyDescent="0.25">
      <c r="A13836" s="277" t="s">
        <v>18298</v>
      </c>
      <c r="B13836" s="278">
        <v>39.33</v>
      </c>
    </row>
    <row r="13837" spans="1:2" x14ac:dyDescent="0.25">
      <c r="A13837" s="277" t="s">
        <v>3907</v>
      </c>
      <c r="B13837" s="278">
        <v>41.17</v>
      </c>
    </row>
    <row r="13838" spans="1:2" x14ac:dyDescent="0.25">
      <c r="A13838" s="277" t="s">
        <v>18299</v>
      </c>
      <c r="B13838" s="278">
        <v>35.69</v>
      </c>
    </row>
    <row r="13839" spans="1:2" x14ac:dyDescent="0.25">
      <c r="A13839" s="277" t="s">
        <v>3908</v>
      </c>
      <c r="B13839" s="278">
        <v>19.920000000000002</v>
      </c>
    </row>
    <row r="13840" spans="1:2" x14ac:dyDescent="0.25">
      <c r="A13840" s="277" t="s">
        <v>18300</v>
      </c>
      <c r="B13840" s="278">
        <v>17.27</v>
      </c>
    </row>
    <row r="13841" spans="1:2" x14ac:dyDescent="0.25">
      <c r="A13841" s="277" t="s">
        <v>3909</v>
      </c>
      <c r="B13841" s="278">
        <v>18.149999999999999</v>
      </c>
    </row>
    <row r="13842" spans="1:2" x14ac:dyDescent="0.25">
      <c r="A13842" s="277" t="s">
        <v>18301</v>
      </c>
      <c r="B13842" s="278">
        <v>15.73</v>
      </c>
    </row>
    <row r="13843" spans="1:2" x14ac:dyDescent="0.25">
      <c r="A13843" s="277" t="s">
        <v>3910</v>
      </c>
      <c r="B13843" s="278">
        <v>16.37</v>
      </c>
    </row>
    <row r="13844" spans="1:2" x14ac:dyDescent="0.25">
      <c r="A13844" s="277" t="s">
        <v>18302</v>
      </c>
      <c r="B13844" s="278">
        <v>14.19</v>
      </c>
    </row>
    <row r="13845" spans="1:2" x14ac:dyDescent="0.25">
      <c r="A13845" s="277" t="s">
        <v>3911</v>
      </c>
      <c r="B13845" s="278">
        <v>16.600000000000001</v>
      </c>
    </row>
    <row r="13846" spans="1:2" x14ac:dyDescent="0.25">
      <c r="A13846" s="277" t="s">
        <v>18303</v>
      </c>
      <c r="B13846" s="278">
        <v>14.39</v>
      </c>
    </row>
    <row r="13847" spans="1:2" x14ac:dyDescent="0.25">
      <c r="A13847" s="277" t="s">
        <v>3912</v>
      </c>
      <c r="B13847" s="278">
        <v>13.28</v>
      </c>
    </row>
    <row r="13848" spans="1:2" x14ac:dyDescent="0.25">
      <c r="A13848" s="277" t="s">
        <v>18304</v>
      </c>
      <c r="B13848" s="278">
        <v>11.51</v>
      </c>
    </row>
    <row r="13849" spans="1:2" x14ac:dyDescent="0.25">
      <c r="A13849" s="277" t="s">
        <v>3913</v>
      </c>
      <c r="B13849" s="278">
        <v>9.9600000000000009</v>
      </c>
    </row>
    <row r="13850" spans="1:2" x14ac:dyDescent="0.25">
      <c r="A13850" s="277" t="s">
        <v>18305</v>
      </c>
      <c r="B13850" s="278">
        <v>8.6300000000000008</v>
      </c>
    </row>
    <row r="13851" spans="1:2" x14ac:dyDescent="0.25">
      <c r="A13851" s="277" t="s">
        <v>3914</v>
      </c>
      <c r="B13851" s="278">
        <v>7.74</v>
      </c>
    </row>
    <row r="13852" spans="1:2" x14ac:dyDescent="0.25">
      <c r="A13852" s="277" t="s">
        <v>18306</v>
      </c>
      <c r="B13852" s="278">
        <v>6.71</v>
      </c>
    </row>
    <row r="13853" spans="1:2" x14ac:dyDescent="0.25">
      <c r="A13853" s="277" t="s">
        <v>3915</v>
      </c>
      <c r="B13853" s="278">
        <v>6.64</v>
      </c>
    </row>
    <row r="13854" spans="1:2" x14ac:dyDescent="0.25">
      <c r="A13854" s="277" t="s">
        <v>18307</v>
      </c>
      <c r="B13854" s="278">
        <v>5.75</v>
      </c>
    </row>
    <row r="13855" spans="1:2" x14ac:dyDescent="0.25">
      <c r="A13855" s="277" t="s">
        <v>3916</v>
      </c>
      <c r="B13855" s="278">
        <v>5.53</v>
      </c>
    </row>
    <row r="13856" spans="1:2" x14ac:dyDescent="0.25">
      <c r="A13856" s="277" t="s">
        <v>18308</v>
      </c>
      <c r="B13856" s="278">
        <v>4.79</v>
      </c>
    </row>
    <row r="13857" spans="1:2" x14ac:dyDescent="0.25">
      <c r="A13857" s="277" t="s">
        <v>3917</v>
      </c>
      <c r="B13857" s="278">
        <v>11.06</v>
      </c>
    </row>
    <row r="13858" spans="1:2" x14ac:dyDescent="0.25">
      <c r="A13858" s="277" t="s">
        <v>18309</v>
      </c>
      <c r="B13858" s="278">
        <v>9.59</v>
      </c>
    </row>
    <row r="13859" spans="1:2" x14ac:dyDescent="0.25">
      <c r="A13859" s="277" t="s">
        <v>3918</v>
      </c>
      <c r="B13859" s="278">
        <v>49.8</v>
      </c>
    </row>
    <row r="13860" spans="1:2" x14ac:dyDescent="0.25">
      <c r="A13860" s="277" t="s">
        <v>18310</v>
      </c>
      <c r="B13860" s="278">
        <v>43.17</v>
      </c>
    </row>
    <row r="13861" spans="1:2" x14ac:dyDescent="0.25">
      <c r="A13861" s="277" t="s">
        <v>3919</v>
      </c>
      <c r="B13861" s="278">
        <v>37.619999999999997</v>
      </c>
    </row>
    <row r="13862" spans="1:2" x14ac:dyDescent="0.25">
      <c r="A13862" s="277" t="s">
        <v>18311</v>
      </c>
      <c r="B13862" s="278">
        <v>32.619999999999997</v>
      </c>
    </row>
    <row r="13863" spans="1:2" x14ac:dyDescent="0.25">
      <c r="A13863" s="277" t="s">
        <v>3920</v>
      </c>
      <c r="B13863" s="278">
        <v>77.47</v>
      </c>
    </row>
    <row r="13864" spans="1:2" x14ac:dyDescent="0.25">
      <c r="A13864" s="277" t="s">
        <v>18312</v>
      </c>
      <c r="B13864" s="278">
        <v>67.16</v>
      </c>
    </row>
    <row r="13865" spans="1:2" x14ac:dyDescent="0.25">
      <c r="A13865" s="277" t="s">
        <v>3921</v>
      </c>
      <c r="B13865" s="278">
        <v>5.53</v>
      </c>
    </row>
    <row r="13866" spans="1:2" x14ac:dyDescent="0.25">
      <c r="A13866" s="277" t="s">
        <v>18313</v>
      </c>
      <c r="B13866" s="278">
        <v>4.79</v>
      </c>
    </row>
    <row r="13867" spans="1:2" x14ac:dyDescent="0.25">
      <c r="A13867" s="277" t="s">
        <v>3922</v>
      </c>
      <c r="B13867" s="278">
        <v>6.64</v>
      </c>
    </row>
    <row r="13868" spans="1:2" x14ac:dyDescent="0.25">
      <c r="A13868" s="277" t="s">
        <v>18314</v>
      </c>
      <c r="B13868" s="278">
        <v>5.75</v>
      </c>
    </row>
    <row r="13869" spans="1:2" x14ac:dyDescent="0.25">
      <c r="A13869" s="277" t="s">
        <v>3923</v>
      </c>
      <c r="B13869" s="278">
        <v>4.42</v>
      </c>
    </row>
    <row r="13870" spans="1:2" x14ac:dyDescent="0.25">
      <c r="A13870" s="277" t="s">
        <v>18315</v>
      </c>
      <c r="B13870" s="278">
        <v>3.83</v>
      </c>
    </row>
    <row r="13871" spans="1:2" x14ac:dyDescent="0.25">
      <c r="A13871" s="277" t="s">
        <v>3924</v>
      </c>
      <c r="B13871" s="278">
        <v>22.13</v>
      </c>
    </row>
    <row r="13872" spans="1:2" x14ac:dyDescent="0.25">
      <c r="A13872" s="277" t="s">
        <v>18316</v>
      </c>
      <c r="B13872" s="278">
        <v>19.18</v>
      </c>
    </row>
    <row r="13873" spans="1:2" x14ac:dyDescent="0.25">
      <c r="A13873" s="277" t="s">
        <v>3925</v>
      </c>
      <c r="B13873" s="278">
        <v>44.26</v>
      </c>
    </row>
    <row r="13874" spans="1:2" x14ac:dyDescent="0.25">
      <c r="A13874" s="277" t="s">
        <v>18317</v>
      </c>
      <c r="B13874" s="278">
        <v>38.369999999999997</v>
      </c>
    </row>
    <row r="13875" spans="1:2" x14ac:dyDescent="0.25">
      <c r="A13875" s="277" t="s">
        <v>3926</v>
      </c>
      <c r="B13875" s="278">
        <v>22.13</v>
      </c>
    </row>
    <row r="13876" spans="1:2" x14ac:dyDescent="0.25">
      <c r="A13876" s="277" t="s">
        <v>18318</v>
      </c>
      <c r="B13876" s="278">
        <v>19.18</v>
      </c>
    </row>
    <row r="13877" spans="1:2" x14ac:dyDescent="0.25">
      <c r="A13877" s="277" t="s">
        <v>3927</v>
      </c>
      <c r="B13877" s="278">
        <v>22.13</v>
      </c>
    </row>
    <row r="13878" spans="1:2" x14ac:dyDescent="0.25">
      <c r="A13878" s="277" t="s">
        <v>18319</v>
      </c>
      <c r="B13878" s="278">
        <v>19.18</v>
      </c>
    </row>
    <row r="13879" spans="1:2" x14ac:dyDescent="0.25">
      <c r="A13879" s="277" t="s">
        <v>3928</v>
      </c>
      <c r="B13879" s="278">
        <v>1084.46</v>
      </c>
    </row>
    <row r="13880" spans="1:2" x14ac:dyDescent="0.25">
      <c r="A13880" s="277" t="s">
        <v>18320</v>
      </c>
      <c r="B13880" s="278">
        <v>1046.56</v>
      </c>
    </row>
    <row r="13881" spans="1:2" x14ac:dyDescent="0.25">
      <c r="A13881" s="277" t="s">
        <v>3929</v>
      </c>
      <c r="B13881" s="278">
        <v>1017.62</v>
      </c>
    </row>
    <row r="13882" spans="1:2" x14ac:dyDescent="0.25">
      <c r="A13882" s="277" t="s">
        <v>18321</v>
      </c>
      <c r="B13882" s="278">
        <v>979.72</v>
      </c>
    </row>
    <row r="13883" spans="1:2" x14ac:dyDescent="0.25">
      <c r="A13883" s="277" t="s">
        <v>3930</v>
      </c>
      <c r="B13883" s="278">
        <v>181.84</v>
      </c>
    </row>
    <row r="13884" spans="1:2" x14ac:dyDescent="0.25">
      <c r="A13884" s="277" t="s">
        <v>18322</v>
      </c>
      <c r="B13884" s="278">
        <v>161.59</v>
      </c>
    </row>
    <row r="13885" spans="1:2" x14ac:dyDescent="0.25">
      <c r="A13885" s="277" t="s">
        <v>3931</v>
      </c>
      <c r="B13885" s="278">
        <v>208.75</v>
      </c>
    </row>
    <row r="13886" spans="1:2" x14ac:dyDescent="0.25">
      <c r="A13886" s="277" t="s">
        <v>18323</v>
      </c>
      <c r="B13886" s="278">
        <v>187.43</v>
      </c>
    </row>
    <row r="13887" spans="1:2" x14ac:dyDescent="0.25">
      <c r="A13887" s="277" t="s">
        <v>3932</v>
      </c>
      <c r="B13887" s="278">
        <v>259.13</v>
      </c>
    </row>
    <row r="13888" spans="1:2" x14ac:dyDescent="0.25">
      <c r="A13888" s="277" t="s">
        <v>18324</v>
      </c>
      <c r="B13888" s="278">
        <v>234.48</v>
      </c>
    </row>
    <row r="13889" spans="1:2" x14ac:dyDescent="0.25">
      <c r="A13889" s="277" t="s">
        <v>3933</v>
      </c>
      <c r="B13889" s="278">
        <v>417.9</v>
      </c>
    </row>
    <row r="13890" spans="1:2" x14ac:dyDescent="0.25">
      <c r="A13890" s="277" t="s">
        <v>18325</v>
      </c>
      <c r="B13890" s="278">
        <v>381.01</v>
      </c>
    </row>
    <row r="13891" spans="1:2" x14ac:dyDescent="0.25">
      <c r="A13891" s="277" t="s">
        <v>3934</v>
      </c>
      <c r="B13891" s="278">
        <v>354.34</v>
      </c>
    </row>
    <row r="13892" spans="1:2" x14ac:dyDescent="0.25">
      <c r="A13892" s="277" t="s">
        <v>18326</v>
      </c>
      <c r="B13892" s="278">
        <v>321.55</v>
      </c>
    </row>
    <row r="13893" spans="1:2" x14ac:dyDescent="0.25">
      <c r="A13893" s="277" t="s">
        <v>3935</v>
      </c>
      <c r="B13893" s="278">
        <v>1073.82</v>
      </c>
    </row>
    <row r="13894" spans="1:2" x14ac:dyDescent="0.25">
      <c r="A13894" s="277" t="s">
        <v>18327</v>
      </c>
      <c r="B13894" s="278">
        <v>992.45</v>
      </c>
    </row>
    <row r="13895" spans="1:2" x14ac:dyDescent="0.25">
      <c r="A13895" s="277" t="s">
        <v>3936</v>
      </c>
      <c r="B13895" s="278">
        <v>1230.6400000000001</v>
      </c>
    </row>
    <row r="13896" spans="1:2" x14ac:dyDescent="0.25">
      <c r="A13896" s="277" t="s">
        <v>18328</v>
      </c>
      <c r="B13896" s="278">
        <v>1137.04</v>
      </c>
    </row>
    <row r="13897" spans="1:2" x14ac:dyDescent="0.25">
      <c r="A13897" s="277" t="s">
        <v>3937</v>
      </c>
      <c r="B13897" s="278">
        <v>834.19</v>
      </c>
    </row>
    <row r="13898" spans="1:2" x14ac:dyDescent="0.25">
      <c r="A13898" s="277" t="s">
        <v>18329</v>
      </c>
      <c r="B13898" s="278">
        <v>769.35</v>
      </c>
    </row>
    <row r="13899" spans="1:2" x14ac:dyDescent="0.25">
      <c r="A13899" s="277" t="s">
        <v>9352</v>
      </c>
      <c r="B13899" s="278">
        <v>344.09</v>
      </c>
    </row>
    <row r="13900" spans="1:2" x14ac:dyDescent="0.25">
      <c r="A13900" s="277" t="s">
        <v>18330</v>
      </c>
      <c r="B13900" s="278">
        <v>311.77</v>
      </c>
    </row>
    <row r="13901" spans="1:2" x14ac:dyDescent="0.25">
      <c r="A13901" s="277" t="s">
        <v>9353</v>
      </c>
      <c r="B13901" s="278">
        <v>279.29000000000002</v>
      </c>
    </row>
    <row r="13902" spans="1:2" x14ac:dyDescent="0.25">
      <c r="A13902" s="277" t="s">
        <v>18331</v>
      </c>
      <c r="B13902" s="278">
        <v>251.25</v>
      </c>
    </row>
    <row r="13903" spans="1:2" x14ac:dyDescent="0.25">
      <c r="A13903" s="277" t="s">
        <v>9354</v>
      </c>
      <c r="B13903" s="278">
        <v>941.23</v>
      </c>
    </row>
    <row r="13904" spans="1:2" x14ac:dyDescent="0.25">
      <c r="A13904" s="277" t="s">
        <v>18332</v>
      </c>
      <c r="B13904" s="278">
        <v>871.47</v>
      </c>
    </row>
    <row r="13905" spans="1:2" x14ac:dyDescent="0.25">
      <c r="A13905" s="277" t="s">
        <v>9355</v>
      </c>
      <c r="B13905" s="278">
        <v>1064.05</v>
      </c>
    </row>
    <row r="13906" spans="1:2" x14ac:dyDescent="0.25">
      <c r="A13906" s="277" t="s">
        <v>18333</v>
      </c>
      <c r="B13906" s="278">
        <v>984.43</v>
      </c>
    </row>
    <row r="13907" spans="1:2" x14ac:dyDescent="0.25">
      <c r="A13907" s="277" t="s">
        <v>3938</v>
      </c>
      <c r="B13907" s="278">
        <v>2951.02</v>
      </c>
    </row>
    <row r="13908" spans="1:2" x14ac:dyDescent="0.25">
      <c r="A13908" s="277" t="s">
        <v>18334</v>
      </c>
      <c r="B13908" s="278">
        <v>2849.73</v>
      </c>
    </row>
    <row r="13909" spans="1:2" x14ac:dyDescent="0.25">
      <c r="A13909" s="277" t="s">
        <v>3939</v>
      </c>
      <c r="B13909" s="278">
        <v>1722.15</v>
      </c>
    </row>
    <row r="13910" spans="1:2" x14ac:dyDescent="0.25">
      <c r="A13910" s="277" t="s">
        <v>18335</v>
      </c>
      <c r="B13910" s="278">
        <v>1651.46</v>
      </c>
    </row>
    <row r="13911" spans="1:2" x14ac:dyDescent="0.25">
      <c r="A13911" s="277" t="s">
        <v>3940</v>
      </c>
      <c r="B13911" s="278">
        <v>1846.51</v>
      </c>
    </row>
    <row r="13912" spans="1:2" x14ac:dyDescent="0.25">
      <c r="A13912" s="277" t="s">
        <v>18336</v>
      </c>
      <c r="B13912" s="278">
        <v>1767.11</v>
      </c>
    </row>
    <row r="13913" spans="1:2" x14ac:dyDescent="0.25">
      <c r="A13913" s="277" t="s">
        <v>3941</v>
      </c>
      <c r="B13913" s="278">
        <v>1127.8499999999999</v>
      </c>
    </row>
    <row r="13914" spans="1:2" x14ac:dyDescent="0.25">
      <c r="A13914" s="277" t="s">
        <v>18337</v>
      </c>
      <c r="B13914" s="278">
        <v>1069.49</v>
      </c>
    </row>
    <row r="13915" spans="1:2" x14ac:dyDescent="0.25">
      <c r="A13915" s="277" t="s">
        <v>9356</v>
      </c>
      <c r="B13915" s="278">
        <v>3619.06</v>
      </c>
    </row>
    <row r="13916" spans="1:2" x14ac:dyDescent="0.25">
      <c r="A13916" s="277" t="s">
        <v>18338</v>
      </c>
      <c r="B13916" s="278">
        <v>3485.19</v>
      </c>
    </row>
    <row r="13917" spans="1:2" x14ac:dyDescent="0.25">
      <c r="A13917" s="277" t="s">
        <v>9357</v>
      </c>
      <c r="B13917" s="278">
        <v>476.82</v>
      </c>
    </row>
    <row r="13918" spans="1:2" x14ac:dyDescent="0.25">
      <c r="A13918" s="277" t="s">
        <v>18339</v>
      </c>
      <c r="B13918" s="278">
        <v>435.77</v>
      </c>
    </row>
    <row r="13919" spans="1:2" x14ac:dyDescent="0.25">
      <c r="A13919" s="277" t="s">
        <v>9358</v>
      </c>
      <c r="B13919" s="278">
        <v>829.25</v>
      </c>
    </row>
    <row r="13920" spans="1:2" x14ac:dyDescent="0.25">
      <c r="A13920" s="277" t="s">
        <v>18340</v>
      </c>
      <c r="B13920" s="278">
        <v>758.12</v>
      </c>
    </row>
    <row r="13921" spans="1:2" x14ac:dyDescent="0.25">
      <c r="A13921" s="277" t="s">
        <v>3942</v>
      </c>
      <c r="B13921" s="278">
        <v>546</v>
      </c>
    </row>
    <row r="13922" spans="1:2" x14ac:dyDescent="0.25">
      <c r="A13922" s="277" t="s">
        <v>18341</v>
      </c>
      <c r="B13922" s="278">
        <v>488.3</v>
      </c>
    </row>
    <row r="13923" spans="1:2" x14ac:dyDescent="0.25">
      <c r="A13923" s="277" t="s">
        <v>3943</v>
      </c>
      <c r="B13923" s="278">
        <v>628.29999999999995</v>
      </c>
    </row>
    <row r="13924" spans="1:2" x14ac:dyDescent="0.25">
      <c r="A13924" s="277" t="s">
        <v>18342</v>
      </c>
      <c r="B13924" s="278">
        <v>563.48</v>
      </c>
    </row>
    <row r="13925" spans="1:2" x14ac:dyDescent="0.25">
      <c r="A13925" s="277" t="s">
        <v>3944</v>
      </c>
      <c r="B13925" s="278">
        <v>707.67</v>
      </c>
    </row>
    <row r="13926" spans="1:2" x14ac:dyDescent="0.25">
      <c r="A13926" s="277" t="s">
        <v>18343</v>
      </c>
      <c r="B13926" s="278">
        <v>637.75</v>
      </c>
    </row>
    <row r="13927" spans="1:2" x14ac:dyDescent="0.25">
      <c r="A13927" s="277" t="s">
        <v>3945</v>
      </c>
      <c r="B13927" s="278">
        <v>822.48</v>
      </c>
    </row>
    <row r="13928" spans="1:2" x14ac:dyDescent="0.25">
      <c r="A13928" s="277" t="s">
        <v>18344</v>
      </c>
      <c r="B13928" s="278">
        <v>749.68</v>
      </c>
    </row>
    <row r="13929" spans="1:2" x14ac:dyDescent="0.25">
      <c r="A13929" s="277" t="s">
        <v>3946</v>
      </c>
      <c r="B13929" s="278">
        <v>590.97</v>
      </c>
    </row>
    <row r="13930" spans="1:2" x14ac:dyDescent="0.25">
      <c r="A13930" s="277" t="s">
        <v>18345</v>
      </c>
      <c r="B13930" s="278">
        <v>527.79999999999995</v>
      </c>
    </row>
    <row r="13931" spans="1:2" x14ac:dyDescent="0.25">
      <c r="A13931" s="277" t="s">
        <v>3947</v>
      </c>
      <c r="B13931" s="278">
        <v>696.76</v>
      </c>
    </row>
    <row r="13932" spans="1:2" x14ac:dyDescent="0.25">
      <c r="A13932" s="277" t="s">
        <v>18346</v>
      </c>
      <c r="B13932" s="278">
        <v>630.63</v>
      </c>
    </row>
    <row r="13933" spans="1:2" x14ac:dyDescent="0.25">
      <c r="A13933" s="277" t="s">
        <v>9359</v>
      </c>
      <c r="B13933" s="278">
        <v>73.33</v>
      </c>
    </row>
    <row r="13934" spans="1:2" x14ac:dyDescent="0.25">
      <c r="A13934" s="277" t="s">
        <v>18347</v>
      </c>
      <c r="B13934" s="278">
        <v>73.33</v>
      </c>
    </row>
    <row r="13935" spans="1:2" x14ac:dyDescent="0.25">
      <c r="A13935" s="277" t="s">
        <v>9360</v>
      </c>
      <c r="B13935" s="278">
        <v>118.44</v>
      </c>
    </row>
    <row r="13936" spans="1:2" x14ac:dyDescent="0.25">
      <c r="A13936" s="277" t="s">
        <v>18348</v>
      </c>
      <c r="B13936" s="278">
        <v>118.44</v>
      </c>
    </row>
    <row r="13937" spans="1:2" x14ac:dyDescent="0.25">
      <c r="A13937" s="277" t="s">
        <v>9361</v>
      </c>
      <c r="B13937" s="278">
        <v>364.09</v>
      </c>
    </row>
    <row r="13938" spans="1:2" x14ac:dyDescent="0.25">
      <c r="A13938" s="277" t="s">
        <v>18349</v>
      </c>
      <c r="B13938" s="278">
        <v>364.09</v>
      </c>
    </row>
    <row r="13939" spans="1:2" x14ac:dyDescent="0.25">
      <c r="A13939" s="277" t="s">
        <v>3948</v>
      </c>
      <c r="B13939" s="278">
        <v>38.11</v>
      </c>
    </row>
    <row r="13940" spans="1:2" x14ac:dyDescent="0.25">
      <c r="A13940" s="277" t="s">
        <v>18350</v>
      </c>
      <c r="B13940" s="278">
        <v>35.299999999999997</v>
      </c>
    </row>
    <row r="13941" spans="1:2" x14ac:dyDescent="0.25">
      <c r="A13941" s="277" t="s">
        <v>3949</v>
      </c>
      <c r="B13941" s="278">
        <v>51.49</v>
      </c>
    </row>
    <row r="13942" spans="1:2" x14ac:dyDescent="0.25">
      <c r="A13942" s="277" t="s">
        <v>18351</v>
      </c>
      <c r="B13942" s="278">
        <v>47.87</v>
      </c>
    </row>
    <row r="13943" spans="1:2" x14ac:dyDescent="0.25">
      <c r="A13943" s="277" t="s">
        <v>3950</v>
      </c>
      <c r="B13943" s="278">
        <v>70.58</v>
      </c>
    </row>
    <row r="13944" spans="1:2" x14ac:dyDescent="0.25">
      <c r="A13944" s="277" t="s">
        <v>18352</v>
      </c>
      <c r="B13944" s="278">
        <v>65.75</v>
      </c>
    </row>
    <row r="13945" spans="1:2" x14ac:dyDescent="0.25">
      <c r="A13945" s="277" t="s">
        <v>3951</v>
      </c>
      <c r="B13945" s="278">
        <v>98.11</v>
      </c>
    </row>
    <row r="13946" spans="1:2" x14ac:dyDescent="0.25">
      <c r="A13946" s="277" t="s">
        <v>18353</v>
      </c>
      <c r="B13946" s="278">
        <v>91.49</v>
      </c>
    </row>
    <row r="13947" spans="1:2" x14ac:dyDescent="0.25">
      <c r="A13947" s="277" t="s">
        <v>3952</v>
      </c>
      <c r="B13947" s="278">
        <v>181.14</v>
      </c>
    </row>
    <row r="13948" spans="1:2" x14ac:dyDescent="0.25">
      <c r="A13948" s="277" t="s">
        <v>18354</v>
      </c>
      <c r="B13948" s="278">
        <v>171.66</v>
      </c>
    </row>
    <row r="13949" spans="1:2" x14ac:dyDescent="0.25">
      <c r="A13949" s="277" t="s">
        <v>3953</v>
      </c>
      <c r="B13949" s="278">
        <v>235.99</v>
      </c>
    </row>
    <row r="13950" spans="1:2" x14ac:dyDescent="0.25">
      <c r="A13950" s="277" t="s">
        <v>18355</v>
      </c>
      <c r="B13950" s="278">
        <v>226.51</v>
      </c>
    </row>
    <row r="13951" spans="1:2" x14ac:dyDescent="0.25">
      <c r="A13951" s="277" t="s">
        <v>3954</v>
      </c>
      <c r="B13951" s="278">
        <v>1155.51</v>
      </c>
    </row>
    <row r="13952" spans="1:2" x14ac:dyDescent="0.25">
      <c r="A13952" s="277" t="s">
        <v>18356</v>
      </c>
      <c r="B13952" s="278">
        <v>1097.44</v>
      </c>
    </row>
    <row r="13953" spans="1:2" x14ac:dyDescent="0.25">
      <c r="A13953" s="277" t="s">
        <v>3955</v>
      </c>
      <c r="B13953" s="278">
        <v>1424.34</v>
      </c>
    </row>
    <row r="13954" spans="1:2" x14ac:dyDescent="0.25">
      <c r="A13954" s="277" t="s">
        <v>18357</v>
      </c>
      <c r="B13954" s="278">
        <v>1354.63</v>
      </c>
    </row>
    <row r="13955" spans="1:2" x14ac:dyDescent="0.25">
      <c r="A13955" s="277" t="s">
        <v>3956</v>
      </c>
      <c r="B13955" s="278">
        <v>1573.61</v>
      </c>
    </row>
    <row r="13956" spans="1:2" x14ac:dyDescent="0.25">
      <c r="A13956" s="277" t="s">
        <v>18358</v>
      </c>
      <c r="B13956" s="278">
        <v>1497.23</v>
      </c>
    </row>
    <row r="13957" spans="1:2" x14ac:dyDescent="0.25">
      <c r="A13957" s="277" t="s">
        <v>3957</v>
      </c>
      <c r="B13957" s="278">
        <v>1672.39</v>
      </c>
    </row>
    <row r="13958" spans="1:2" x14ac:dyDescent="0.25">
      <c r="A13958" s="277" t="s">
        <v>18359</v>
      </c>
      <c r="B13958" s="278">
        <v>1590.49</v>
      </c>
    </row>
    <row r="13959" spans="1:2" x14ac:dyDescent="0.25">
      <c r="A13959" s="277" t="s">
        <v>3958</v>
      </c>
      <c r="B13959" s="278">
        <v>1728.96</v>
      </c>
    </row>
    <row r="13960" spans="1:2" x14ac:dyDescent="0.25">
      <c r="A13960" s="277" t="s">
        <v>18360</v>
      </c>
      <c r="B13960" s="278">
        <v>1645.35</v>
      </c>
    </row>
    <row r="13961" spans="1:2" x14ac:dyDescent="0.25">
      <c r="A13961" s="277" t="s">
        <v>3959</v>
      </c>
      <c r="B13961" s="278">
        <v>1859.15</v>
      </c>
    </row>
    <row r="13962" spans="1:2" x14ac:dyDescent="0.25">
      <c r="A13962" s="277" t="s">
        <v>18361</v>
      </c>
      <c r="B13962" s="278">
        <v>1769.53</v>
      </c>
    </row>
    <row r="13963" spans="1:2" x14ac:dyDescent="0.25">
      <c r="A13963" s="277" t="s">
        <v>3960</v>
      </c>
      <c r="B13963" s="278">
        <v>2050.34</v>
      </c>
    </row>
    <row r="13964" spans="1:2" x14ac:dyDescent="0.25">
      <c r="A13964" s="277" t="s">
        <v>18362</v>
      </c>
      <c r="B13964" s="278">
        <v>1952.76</v>
      </c>
    </row>
    <row r="13965" spans="1:2" x14ac:dyDescent="0.25">
      <c r="A13965" s="277" t="s">
        <v>3961</v>
      </c>
      <c r="B13965" s="278">
        <v>2370.7800000000002</v>
      </c>
    </row>
    <row r="13966" spans="1:2" x14ac:dyDescent="0.25">
      <c r="A13966" s="277" t="s">
        <v>18363</v>
      </c>
      <c r="B13966" s="278">
        <v>2258.5100000000002</v>
      </c>
    </row>
    <row r="13967" spans="1:2" x14ac:dyDescent="0.25">
      <c r="A13967" s="277" t="s">
        <v>3962</v>
      </c>
      <c r="B13967" s="278">
        <v>2536.69</v>
      </c>
    </row>
    <row r="13968" spans="1:2" x14ac:dyDescent="0.25">
      <c r="A13968" s="277" t="s">
        <v>18364</v>
      </c>
      <c r="B13968" s="278">
        <v>2416.86</v>
      </c>
    </row>
    <row r="13969" spans="1:2" x14ac:dyDescent="0.25">
      <c r="A13969" s="277" t="s">
        <v>3963</v>
      </c>
      <c r="B13969" s="278">
        <v>168.54</v>
      </c>
    </row>
    <row r="13970" spans="1:2" x14ac:dyDescent="0.25">
      <c r="A13970" s="277" t="s">
        <v>18365</v>
      </c>
      <c r="B13970" s="278">
        <v>155.51</v>
      </c>
    </row>
    <row r="13971" spans="1:2" x14ac:dyDescent="0.25">
      <c r="A13971" s="277" t="s">
        <v>3964</v>
      </c>
      <c r="B13971" s="278">
        <v>301.13</v>
      </c>
    </row>
    <row r="13972" spans="1:2" x14ac:dyDescent="0.25">
      <c r="A13972" s="277" t="s">
        <v>18366</v>
      </c>
      <c r="B13972" s="278">
        <v>279.79000000000002</v>
      </c>
    </row>
    <row r="13973" spans="1:2" x14ac:dyDescent="0.25">
      <c r="A13973" s="277" t="s">
        <v>3965</v>
      </c>
      <c r="B13973" s="278">
        <v>1020.52</v>
      </c>
    </row>
    <row r="13974" spans="1:2" x14ac:dyDescent="0.25">
      <c r="A13974" s="277" t="s">
        <v>18367</v>
      </c>
      <c r="B13974" s="278">
        <v>942.09</v>
      </c>
    </row>
    <row r="13975" spans="1:2" x14ac:dyDescent="0.25">
      <c r="A13975" s="277" t="s">
        <v>3966</v>
      </c>
      <c r="B13975" s="278">
        <v>1910.81</v>
      </c>
    </row>
    <row r="13976" spans="1:2" x14ac:dyDescent="0.25">
      <c r="A13976" s="277" t="s">
        <v>18368</v>
      </c>
      <c r="B13976" s="278">
        <v>1764.45</v>
      </c>
    </row>
    <row r="13977" spans="1:2" x14ac:dyDescent="0.25">
      <c r="A13977" s="277" t="s">
        <v>3967</v>
      </c>
      <c r="B13977" s="278">
        <v>184.19</v>
      </c>
    </row>
    <row r="13978" spans="1:2" x14ac:dyDescent="0.25">
      <c r="A13978" s="277" t="s">
        <v>18369</v>
      </c>
      <c r="B13978" s="278">
        <v>176.62</v>
      </c>
    </row>
    <row r="13979" spans="1:2" x14ac:dyDescent="0.25">
      <c r="A13979" s="277" t="s">
        <v>3968</v>
      </c>
      <c r="B13979" s="278">
        <v>137.41999999999999</v>
      </c>
    </row>
    <row r="13980" spans="1:2" x14ac:dyDescent="0.25">
      <c r="A13980" s="277" t="s">
        <v>18370</v>
      </c>
      <c r="B13980" s="278">
        <v>131.65</v>
      </c>
    </row>
    <row r="13981" spans="1:2" x14ac:dyDescent="0.25">
      <c r="A13981" s="277" t="s">
        <v>3969</v>
      </c>
      <c r="B13981" s="278">
        <v>102.89</v>
      </c>
    </row>
    <row r="13982" spans="1:2" x14ac:dyDescent="0.25">
      <c r="A13982" s="277" t="s">
        <v>18371</v>
      </c>
      <c r="B13982" s="278">
        <v>99.1</v>
      </c>
    </row>
    <row r="13983" spans="1:2" x14ac:dyDescent="0.25">
      <c r="A13983" s="277" t="s">
        <v>3970</v>
      </c>
      <c r="B13983" s="278">
        <v>1213.31</v>
      </c>
    </row>
    <row r="13984" spans="1:2" x14ac:dyDescent="0.25">
      <c r="A13984" s="277" t="s">
        <v>18372</v>
      </c>
      <c r="B13984" s="278">
        <v>1142</v>
      </c>
    </row>
    <row r="13985" spans="1:2" x14ac:dyDescent="0.25">
      <c r="A13985" s="277" t="s">
        <v>3971</v>
      </c>
      <c r="B13985" s="278">
        <v>181.14</v>
      </c>
    </row>
    <row r="13986" spans="1:2" x14ac:dyDescent="0.25">
      <c r="A13986" s="277" t="s">
        <v>18373</v>
      </c>
      <c r="B13986" s="278">
        <v>171.66</v>
      </c>
    </row>
    <row r="13987" spans="1:2" x14ac:dyDescent="0.25">
      <c r="A13987" s="277" t="s">
        <v>9362</v>
      </c>
      <c r="B13987" s="278">
        <v>236.13</v>
      </c>
    </row>
    <row r="13988" spans="1:2" x14ac:dyDescent="0.25">
      <c r="A13988" s="277" t="s">
        <v>18374</v>
      </c>
      <c r="B13988" s="278">
        <v>226.65</v>
      </c>
    </row>
    <row r="13989" spans="1:2" x14ac:dyDescent="0.25">
      <c r="A13989" s="277" t="s">
        <v>9363</v>
      </c>
      <c r="B13989" s="278">
        <v>3600.36</v>
      </c>
    </row>
    <row r="13990" spans="1:2" x14ac:dyDescent="0.25">
      <c r="A13990" s="277" t="s">
        <v>18375</v>
      </c>
      <c r="B13990" s="278">
        <v>3533.54</v>
      </c>
    </row>
    <row r="13991" spans="1:2" x14ac:dyDescent="0.25">
      <c r="A13991" s="277" t="s">
        <v>9364</v>
      </c>
      <c r="B13991" s="278">
        <v>5094.18</v>
      </c>
    </row>
    <row r="13992" spans="1:2" x14ac:dyDescent="0.25">
      <c r="A13992" s="277" t="s">
        <v>18376</v>
      </c>
      <c r="B13992" s="278">
        <v>4993.7299999999996</v>
      </c>
    </row>
    <row r="13993" spans="1:2" x14ac:dyDescent="0.25">
      <c r="A13993" s="277" t="s">
        <v>9365</v>
      </c>
      <c r="B13993" s="278">
        <v>5568.88</v>
      </c>
    </row>
    <row r="13994" spans="1:2" x14ac:dyDescent="0.25">
      <c r="A13994" s="277" t="s">
        <v>18377</v>
      </c>
      <c r="B13994" s="278">
        <v>5466.02</v>
      </c>
    </row>
    <row r="13995" spans="1:2" x14ac:dyDescent="0.25">
      <c r="A13995" s="277" t="s">
        <v>9366</v>
      </c>
      <c r="B13995" s="278">
        <v>5671.53</v>
      </c>
    </row>
    <row r="13996" spans="1:2" x14ac:dyDescent="0.25">
      <c r="A13996" s="277" t="s">
        <v>18378</v>
      </c>
      <c r="B13996" s="278">
        <v>5548.65</v>
      </c>
    </row>
    <row r="13997" spans="1:2" x14ac:dyDescent="0.25">
      <c r="A13997" s="277" t="s">
        <v>9367</v>
      </c>
      <c r="B13997" s="278">
        <v>6323.68</v>
      </c>
    </row>
    <row r="13998" spans="1:2" x14ac:dyDescent="0.25">
      <c r="A13998" s="277" t="s">
        <v>18379</v>
      </c>
      <c r="B13998" s="278">
        <v>6206.19</v>
      </c>
    </row>
    <row r="13999" spans="1:2" x14ac:dyDescent="0.25">
      <c r="A13999" s="277" t="s">
        <v>9368</v>
      </c>
      <c r="B13999" s="278">
        <v>5903.92</v>
      </c>
    </row>
    <row r="14000" spans="1:2" x14ac:dyDescent="0.25">
      <c r="A14000" s="277" t="s">
        <v>18380</v>
      </c>
      <c r="B14000" s="278">
        <v>5787.98</v>
      </c>
    </row>
    <row r="14001" spans="1:2" x14ac:dyDescent="0.25">
      <c r="A14001" s="277" t="s">
        <v>9369</v>
      </c>
      <c r="B14001" s="278">
        <v>7241.95</v>
      </c>
    </row>
    <row r="14002" spans="1:2" x14ac:dyDescent="0.25">
      <c r="A14002" s="277" t="s">
        <v>18381</v>
      </c>
      <c r="B14002" s="278">
        <v>7074.23</v>
      </c>
    </row>
    <row r="14003" spans="1:2" x14ac:dyDescent="0.25">
      <c r="A14003" s="277" t="s">
        <v>9370</v>
      </c>
      <c r="B14003" s="278">
        <v>7116.46</v>
      </c>
    </row>
    <row r="14004" spans="1:2" x14ac:dyDescent="0.25">
      <c r="A14004" s="277" t="s">
        <v>18382</v>
      </c>
      <c r="B14004" s="278">
        <v>6969.08</v>
      </c>
    </row>
    <row r="14005" spans="1:2" x14ac:dyDescent="0.25">
      <c r="A14005" s="277" t="s">
        <v>9371</v>
      </c>
      <c r="B14005" s="278">
        <v>7651.6</v>
      </c>
    </row>
    <row r="14006" spans="1:2" x14ac:dyDescent="0.25">
      <c r="A14006" s="277" t="s">
        <v>18383</v>
      </c>
      <c r="B14006" s="278">
        <v>7496.4</v>
      </c>
    </row>
    <row r="14007" spans="1:2" x14ac:dyDescent="0.25">
      <c r="A14007" s="277" t="s">
        <v>9372</v>
      </c>
      <c r="B14007" s="278">
        <v>8600.1200000000008</v>
      </c>
    </row>
    <row r="14008" spans="1:2" x14ac:dyDescent="0.25">
      <c r="A14008" s="277" t="s">
        <v>18384</v>
      </c>
      <c r="B14008" s="278">
        <v>8376.33</v>
      </c>
    </row>
    <row r="14009" spans="1:2" x14ac:dyDescent="0.25">
      <c r="A14009" s="277" t="s">
        <v>9373</v>
      </c>
      <c r="B14009" s="278">
        <v>8305.9</v>
      </c>
    </row>
    <row r="14010" spans="1:2" x14ac:dyDescent="0.25">
      <c r="A14010" s="277" t="s">
        <v>18385</v>
      </c>
      <c r="B14010" s="278">
        <v>8113.99</v>
      </c>
    </row>
    <row r="14011" spans="1:2" x14ac:dyDescent="0.25">
      <c r="A14011" s="277" t="s">
        <v>9374</v>
      </c>
      <c r="B14011" s="278">
        <v>8525.52</v>
      </c>
    </row>
    <row r="14012" spans="1:2" x14ac:dyDescent="0.25">
      <c r="A14012" s="277" t="s">
        <v>18386</v>
      </c>
      <c r="B14012" s="278">
        <v>8350.67</v>
      </c>
    </row>
    <row r="14013" spans="1:2" x14ac:dyDescent="0.25">
      <c r="A14013" s="277" t="s">
        <v>9375</v>
      </c>
      <c r="B14013" s="278">
        <v>9559.64</v>
      </c>
    </row>
    <row r="14014" spans="1:2" x14ac:dyDescent="0.25">
      <c r="A14014" s="277" t="s">
        <v>18387</v>
      </c>
      <c r="B14014" s="278">
        <v>9323.23</v>
      </c>
    </row>
    <row r="14015" spans="1:2" x14ac:dyDescent="0.25">
      <c r="A14015" s="277" t="s">
        <v>9376</v>
      </c>
      <c r="B14015" s="278">
        <v>9549.92</v>
      </c>
    </row>
    <row r="14016" spans="1:2" x14ac:dyDescent="0.25">
      <c r="A14016" s="277" t="s">
        <v>18388</v>
      </c>
      <c r="B14016" s="278">
        <v>9335.83</v>
      </c>
    </row>
    <row r="14017" spans="1:2" x14ac:dyDescent="0.25">
      <c r="A14017" s="277" t="s">
        <v>9377</v>
      </c>
      <c r="B14017" s="278">
        <v>10887.86</v>
      </c>
    </row>
    <row r="14018" spans="1:2" x14ac:dyDescent="0.25">
      <c r="A14018" s="277" t="s">
        <v>18389</v>
      </c>
      <c r="B14018" s="278">
        <v>10606.9</v>
      </c>
    </row>
    <row r="14019" spans="1:2" x14ac:dyDescent="0.25">
      <c r="A14019" s="277" t="s">
        <v>9378</v>
      </c>
      <c r="B14019" s="278">
        <v>11436.96</v>
      </c>
    </row>
    <row r="14020" spans="1:2" x14ac:dyDescent="0.25">
      <c r="A14020" s="277" t="s">
        <v>18390</v>
      </c>
      <c r="B14020" s="278">
        <v>11183.56</v>
      </c>
    </row>
    <row r="14021" spans="1:2" x14ac:dyDescent="0.25">
      <c r="A14021" s="277" t="s">
        <v>9379</v>
      </c>
      <c r="B14021" s="278">
        <v>12214.24</v>
      </c>
    </row>
    <row r="14022" spans="1:2" x14ac:dyDescent="0.25">
      <c r="A14022" s="277" t="s">
        <v>18391</v>
      </c>
      <c r="B14022" s="278">
        <v>11888.77</v>
      </c>
    </row>
    <row r="14023" spans="1:2" x14ac:dyDescent="0.25">
      <c r="A14023" s="277" t="s">
        <v>9380</v>
      </c>
      <c r="B14023" s="278">
        <v>12535.67</v>
      </c>
    </row>
    <row r="14024" spans="1:2" x14ac:dyDescent="0.25">
      <c r="A14024" s="277" t="s">
        <v>18392</v>
      </c>
      <c r="B14024" s="278">
        <v>12243.02</v>
      </c>
    </row>
    <row r="14025" spans="1:2" x14ac:dyDescent="0.25">
      <c r="A14025" s="277" t="s">
        <v>9381</v>
      </c>
      <c r="B14025" s="278">
        <v>13632.93</v>
      </c>
    </row>
    <row r="14026" spans="1:2" x14ac:dyDescent="0.25">
      <c r="A14026" s="277" t="s">
        <v>18393</v>
      </c>
      <c r="B14026" s="278">
        <v>13300.98</v>
      </c>
    </row>
    <row r="14027" spans="1:2" x14ac:dyDescent="0.25">
      <c r="A14027" s="277" t="s">
        <v>9382</v>
      </c>
      <c r="B14027" s="278">
        <v>15440.38</v>
      </c>
    </row>
    <row r="14028" spans="1:2" x14ac:dyDescent="0.25">
      <c r="A14028" s="277" t="s">
        <v>18394</v>
      </c>
      <c r="B14028" s="278">
        <v>15049.51</v>
      </c>
    </row>
    <row r="14029" spans="1:2" x14ac:dyDescent="0.25">
      <c r="A14029" s="277" t="s">
        <v>9383</v>
      </c>
      <c r="B14029" s="278">
        <v>16666.2</v>
      </c>
    </row>
    <row r="14030" spans="1:2" x14ac:dyDescent="0.25">
      <c r="A14030" s="277" t="s">
        <v>18395</v>
      </c>
      <c r="B14030" s="278">
        <v>16236.07</v>
      </c>
    </row>
    <row r="14031" spans="1:2" x14ac:dyDescent="0.25">
      <c r="A14031" s="277" t="s">
        <v>9384</v>
      </c>
      <c r="B14031" s="278">
        <v>904.63</v>
      </c>
    </row>
    <row r="14032" spans="1:2" x14ac:dyDescent="0.25">
      <c r="A14032" s="277" t="s">
        <v>18396</v>
      </c>
      <c r="B14032" s="278">
        <v>877.02</v>
      </c>
    </row>
    <row r="14033" spans="1:2" x14ac:dyDescent="0.25">
      <c r="A14033" s="277" t="s">
        <v>9385</v>
      </c>
      <c r="B14033" s="278">
        <v>1114.31</v>
      </c>
    </row>
    <row r="14034" spans="1:2" x14ac:dyDescent="0.25">
      <c r="A14034" s="277" t="s">
        <v>18397</v>
      </c>
      <c r="B14034" s="278">
        <v>1078.98</v>
      </c>
    </row>
    <row r="14035" spans="1:2" x14ac:dyDescent="0.25">
      <c r="A14035" s="277" t="s">
        <v>9386</v>
      </c>
      <c r="B14035" s="278">
        <v>1300.3699999999999</v>
      </c>
    </row>
    <row r="14036" spans="1:2" x14ac:dyDescent="0.25">
      <c r="A14036" s="277" t="s">
        <v>18398</v>
      </c>
      <c r="B14036" s="278">
        <v>1257.29</v>
      </c>
    </row>
    <row r="14037" spans="1:2" x14ac:dyDescent="0.25">
      <c r="A14037" s="277" t="s">
        <v>9387</v>
      </c>
      <c r="B14037" s="278">
        <v>1608.62</v>
      </c>
    </row>
    <row r="14038" spans="1:2" x14ac:dyDescent="0.25">
      <c r="A14038" s="277" t="s">
        <v>18399</v>
      </c>
      <c r="B14038" s="278">
        <v>1558.07</v>
      </c>
    </row>
    <row r="14039" spans="1:2" x14ac:dyDescent="0.25">
      <c r="A14039" s="277" t="s">
        <v>9388</v>
      </c>
      <c r="B14039" s="278">
        <v>1733.33</v>
      </c>
    </row>
    <row r="14040" spans="1:2" x14ac:dyDescent="0.25">
      <c r="A14040" s="277" t="s">
        <v>18400</v>
      </c>
      <c r="B14040" s="278">
        <v>1674.79</v>
      </c>
    </row>
    <row r="14041" spans="1:2" x14ac:dyDescent="0.25">
      <c r="A14041" s="277" t="s">
        <v>9389</v>
      </c>
      <c r="B14041" s="278">
        <v>1788.58</v>
      </c>
    </row>
    <row r="14042" spans="1:2" x14ac:dyDescent="0.25">
      <c r="A14042" s="277" t="s">
        <v>18401</v>
      </c>
      <c r="B14042" s="278">
        <v>1729.59</v>
      </c>
    </row>
    <row r="14043" spans="1:2" x14ac:dyDescent="0.25">
      <c r="A14043" s="277" t="s">
        <v>9390</v>
      </c>
      <c r="B14043" s="278">
        <v>2183.77</v>
      </c>
    </row>
    <row r="14044" spans="1:2" x14ac:dyDescent="0.25">
      <c r="A14044" s="277" t="s">
        <v>18402</v>
      </c>
      <c r="B14044" s="278">
        <v>2102.04</v>
      </c>
    </row>
    <row r="14045" spans="1:2" x14ac:dyDescent="0.25">
      <c r="A14045" s="277" t="s">
        <v>9391</v>
      </c>
      <c r="B14045" s="278">
        <v>2229.1999999999998</v>
      </c>
    </row>
    <row r="14046" spans="1:2" x14ac:dyDescent="0.25">
      <c r="A14046" s="277" t="s">
        <v>18403</v>
      </c>
      <c r="B14046" s="278">
        <v>2153.33</v>
      </c>
    </row>
    <row r="14047" spans="1:2" x14ac:dyDescent="0.25">
      <c r="A14047" s="277" t="s">
        <v>9392</v>
      </c>
      <c r="B14047" s="278">
        <v>2918.48</v>
      </c>
    </row>
    <row r="14048" spans="1:2" x14ac:dyDescent="0.25">
      <c r="A14048" s="277" t="s">
        <v>18404</v>
      </c>
      <c r="B14048" s="278">
        <v>2851.87</v>
      </c>
    </row>
    <row r="14049" spans="1:2" x14ac:dyDescent="0.25">
      <c r="A14049" s="277" t="s">
        <v>9393</v>
      </c>
      <c r="B14049" s="278">
        <v>2647</v>
      </c>
    </row>
    <row r="14050" spans="1:2" x14ac:dyDescent="0.25">
      <c r="A14050" s="277" t="s">
        <v>18405</v>
      </c>
      <c r="B14050" s="278">
        <v>2549.88</v>
      </c>
    </row>
    <row r="14051" spans="1:2" x14ac:dyDescent="0.25">
      <c r="A14051" s="277" t="s">
        <v>9394</v>
      </c>
      <c r="B14051" s="278">
        <v>2653.51</v>
      </c>
    </row>
    <row r="14052" spans="1:2" x14ac:dyDescent="0.25">
      <c r="A14052" s="277" t="s">
        <v>18406</v>
      </c>
      <c r="B14052" s="278">
        <v>2560.75</v>
      </c>
    </row>
    <row r="14053" spans="1:2" x14ac:dyDescent="0.25">
      <c r="A14053" s="277" t="s">
        <v>9395</v>
      </c>
      <c r="B14053" s="278">
        <v>3300.33</v>
      </c>
    </row>
    <row r="14054" spans="1:2" x14ac:dyDescent="0.25">
      <c r="A14054" s="277" t="s">
        <v>18407</v>
      </c>
      <c r="B14054" s="278">
        <v>3222.31</v>
      </c>
    </row>
    <row r="14055" spans="1:2" x14ac:dyDescent="0.25">
      <c r="A14055" s="277" t="s">
        <v>9396</v>
      </c>
      <c r="B14055" s="278">
        <v>2952.32</v>
      </c>
    </row>
    <row r="14056" spans="1:2" x14ac:dyDescent="0.25">
      <c r="A14056" s="277" t="s">
        <v>18408</v>
      </c>
      <c r="B14056" s="278">
        <v>2839.65</v>
      </c>
    </row>
    <row r="14057" spans="1:2" x14ac:dyDescent="0.25">
      <c r="A14057" s="277" t="s">
        <v>9397</v>
      </c>
      <c r="B14057" s="278">
        <v>2930.87</v>
      </c>
    </row>
    <row r="14058" spans="1:2" x14ac:dyDescent="0.25">
      <c r="A14058" s="277" t="s">
        <v>18409</v>
      </c>
      <c r="B14058" s="278">
        <v>2829.66</v>
      </c>
    </row>
    <row r="14059" spans="1:2" x14ac:dyDescent="0.25">
      <c r="A14059" s="277" t="s">
        <v>9398</v>
      </c>
      <c r="B14059" s="278">
        <v>4052.43</v>
      </c>
    </row>
    <row r="14060" spans="1:2" x14ac:dyDescent="0.25">
      <c r="A14060" s="277" t="s">
        <v>18410</v>
      </c>
      <c r="B14060" s="278">
        <v>3951.98</v>
      </c>
    </row>
    <row r="14061" spans="1:2" x14ac:dyDescent="0.25">
      <c r="A14061" s="277" t="s">
        <v>9399</v>
      </c>
      <c r="B14061" s="278">
        <v>4338.7</v>
      </c>
    </row>
    <row r="14062" spans="1:2" x14ac:dyDescent="0.25">
      <c r="A14062" s="277" t="s">
        <v>18411</v>
      </c>
      <c r="B14062" s="278">
        <v>4250.7</v>
      </c>
    </row>
    <row r="14063" spans="1:2" x14ac:dyDescent="0.25">
      <c r="A14063" s="277" t="s">
        <v>9400</v>
      </c>
      <c r="B14063" s="278">
        <v>4189.03</v>
      </c>
    </row>
    <row r="14064" spans="1:2" x14ac:dyDescent="0.25">
      <c r="A14064" s="277" t="s">
        <v>18412</v>
      </c>
      <c r="B14064" s="278">
        <v>4037.68</v>
      </c>
    </row>
    <row r="14065" spans="1:2" x14ac:dyDescent="0.25">
      <c r="A14065" s="277" t="s">
        <v>9401</v>
      </c>
      <c r="B14065" s="278">
        <v>4139.18</v>
      </c>
    </row>
    <row r="14066" spans="1:2" x14ac:dyDescent="0.25">
      <c r="A14066" s="277" t="s">
        <v>18413</v>
      </c>
      <c r="B14066" s="278">
        <v>4004.2</v>
      </c>
    </row>
    <row r="14067" spans="1:2" x14ac:dyDescent="0.25">
      <c r="A14067" s="277" t="s">
        <v>9402</v>
      </c>
      <c r="B14067" s="278">
        <v>4470.8</v>
      </c>
    </row>
    <row r="14068" spans="1:2" x14ac:dyDescent="0.25">
      <c r="A14068" s="277" t="s">
        <v>18414</v>
      </c>
      <c r="B14068" s="278">
        <v>4359.13</v>
      </c>
    </row>
    <row r="14069" spans="1:2" x14ac:dyDescent="0.25">
      <c r="A14069" s="277" t="s">
        <v>9403</v>
      </c>
      <c r="B14069" s="278">
        <v>4735.26</v>
      </c>
    </row>
    <row r="14070" spans="1:2" x14ac:dyDescent="0.25">
      <c r="A14070" s="277" t="s">
        <v>18415</v>
      </c>
      <c r="B14070" s="278">
        <v>4632.3999999999996</v>
      </c>
    </row>
    <row r="14071" spans="1:2" x14ac:dyDescent="0.25">
      <c r="A14071" s="277" t="s">
        <v>9404</v>
      </c>
      <c r="B14071" s="278">
        <v>4788.3</v>
      </c>
    </row>
    <row r="14072" spans="1:2" x14ac:dyDescent="0.25">
      <c r="A14072" s="277" t="s">
        <v>18416</v>
      </c>
      <c r="B14072" s="278">
        <v>4665.43</v>
      </c>
    </row>
    <row r="14073" spans="1:2" x14ac:dyDescent="0.25">
      <c r="A14073" s="277" t="s">
        <v>9405</v>
      </c>
      <c r="B14073" s="278">
        <v>5131.6899999999996</v>
      </c>
    </row>
    <row r="14074" spans="1:2" x14ac:dyDescent="0.25">
      <c r="A14074" s="277" t="s">
        <v>18417</v>
      </c>
      <c r="B14074" s="278">
        <v>5014</v>
      </c>
    </row>
    <row r="14075" spans="1:2" x14ac:dyDescent="0.25">
      <c r="A14075" s="277" t="s">
        <v>9406</v>
      </c>
      <c r="B14075" s="278">
        <v>5215.4799999999996</v>
      </c>
    </row>
    <row r="14076" spans="1:2" x14ac:dyDescent="0.25">
      <c r="A14076" s="277" t="s">
        <v>18418</v>
      </c>
      <c r="B14076" s="278">
        <v>5029.84</v>
      </c>
    </row>
    <row r="14077" spans="1:2" x14ac:dyDescent="0.25">
      <c r="A14077" s="277" t="s">
        <v>9407</v>
      </c>
      <c r="B14077" s="278">
        <v>5165.67</v>
      </c>
    </row>
    <row r="14078" spans="1:2" x14ac:dyDescent="0.25">
      <c r="A14078" s="277" t="s">
        <v>18419</v>
      </c>
      <c r="B14078" s="278">
        <v>5009.16</v>
      </c>
    </row>
    <row r="14079" spans="1:2" x14ac:dyDescent="0.25">
      <c r="A14079" s="277" t="s">
        <v>9408</v>
      </c>
      <c r="B14079" s="278">
        <v>5526.6</v>
      </c>
    </row>
    <row r="14080" spans="1:2" x14ac:dyDescent="0.25">
      <c r="A14080" s="277" t="s">
        <v>18420</v>
      </c>
      <c r="B14080" s="278">
        <v>5394.05</v>
      </c>
    </row>
    <row r="14081" spans="1:2" x14ac:dyDescent="0.25">
      <c r="A14081" s="277" t="s">
        <v>9409</v>
      </c>
      <c r="B14081" s="278">
        <v>6382.52</v>
      </c>
    </row>
    <row r="14082" spans="1:2" x14ac:dyDescent="0.25">
      <c r="A14082" s="277" t="s">
        <v>18421</v>
      </c>
      <c r="B14082" s="278">
        <v>6203.58</v>
      </c>
    </row>
    <row r="14083" spans="1:2" x14ac:dyDescent="0.25">
      <c r="A14083" s="277" t="s">
        <v>9410</v>
      </c>
      <c r="B14083" s="278">
        <v>6316.12</v>
      </c>
    </row>
    <row r="14084" spans="1:2" x14ac:dyDescent="0.25">
      <c r="A14084" s="277" t="s">
        <v>18422</v>
      </c>
      <c r="B14084" s="278">
        <v>6153.91</v>
      </c>
    </row>
    <row r="14085" spans="1:2" x14ac:dyDescent="0.25">
      <c r="A14085" s="277" t="s">
        <v>9411</v>
      </c>
      <c r="B14085" s="278">
        <v>6687.42</v>
      </c>
    </row>
    <row r="14086" spans="1:2" x14ac:dyDescent="0.25">
      <c r="A14086" s="277" t="s">
        <v>18423</v>
      </c>
      <c r="B14086" s="278">
        <v>6532.22</v>
      </c>
    </row>
    <row r="14087" spans="1:2" x14ac:dyDescent="0.25">
      <c r="A14087" s="277" t="s">
        <v>9412</v>
      </c>
      <c r="B14087" s="278">
        <v>8294.24</v>
      </c>
    </row>
    <row r="14088" spans="1:2" x14ac:dyDescent="0.25">
      <c r="A14088" s="277" t="s">
        <v>18424</v>
      </c>
      <c r="B14088" s="278">
        <v>8048.02</v>
      </c>
    </row>
    <row r="14089" spans="1:2" x14ac:dyDescent="0.25">
      <c r="A14089" s="277" t="s">
        <v>9413</v>
      </c>
      <c r="B14089" s="278">
        <v>7907.01</v>
      </c>
    </row>
    <row r="14090" spans="1:2" x14ac:dyDescent="0.25">
      <c r="A14090" s="277" t="s">
        <v>18425</v>
      </c>
      <c r="B14090" s="278">
        <v>7685.42</v>
      </c>
    </row>
    <row r="14091" spans="1:2" x14ac:dyDescent="0.25">
      <c r="A14091" s="277" t="s">
        <v>9414</v>
      </c>
      <c r="B14091" s="278">
        <v>8585.74</v>
      </c>
    </row>
    <row r="14092" spans="1:2" x14ac:dyDescent="0.25">
      <c r="A14092" s="277" t="s">
        <v>18426</v>
      </c>
      <c r="B14092" s="278">
        <v>8371.65</v>
      </c>
    </row>
    <row r="14093" spans="1:2" x14ac:dyDescent="0.25">
      <c r="A14093" s="277" t="s">
        <v>9415</v>
      </c>
      <c r="B14093" s="278">
        <v>9937.25</v>
      </c>
    </row>
    <row r="14094" spans="1:2" x14ac:dyDescent="0.25">
      <c r="A14094" s="277" t="s">
        <v>18427</v>
      </c>
      <c r="B14094" s="278">
        <v>9641.4599999999991</v>
      </c>
    </row>
    <row r="14095" spans="1:2" x14ac:dyDescent="0.25">
      <c r="A14095" s="277" t="s">
        <v>9416</v>
      </c>
      <c r="B14095" s="278">
        <v>10265.33</v>
      </c>
    </row>
    <row r="14096" spans="1:2" x14ac:dyDescent="0.25">
      <c r="A14096" s="277" t="s">
        <v>18428</v>
      </c>
      <c r="B14096" s="278">
        <v>9992.31</v>
      </c>
    </row>
    <row r="14097" spans="1:2" x14ac:dyDescent="0.25">
      <c r="A14097" s="277" t="s">
        <v>9417</v>
      </c>
      <c r="B14097" s="278">
        <v>11706.46</v>
      </c>
    </row>
    <row r="14098" spans="1:2" x14ac:dyDescent="0.25">
      <c r="A14098" s="277" t="s">
        <v>18429</v>
      </c>
      <c r="B14098" s="278">
        <v>11351.3</v>
      </c>
    </row>
    <row r="14099" spans="1:2" x14ac:dyDescent="0.25">
      <c r="A14099" s="277" t="s">
        <v>9418</v>
      </c>
      <c r="B14099" s="278">
        <v>11912.86</v>
      </c>
    </row>
    <row r="14100" spans="1:2" x14ac:dyDescent="0.25">
      <c r="A14100" s="277" t="s">
        <v>18430</v>
      </c>
      <c r="B14100" s="278">
        <v>11580.91</v>
      </c>
    </row>
    <row r="14101" spans="1:2" x14ac:dyDescent="0.25">
      <c r="A14101" s="277" t="s">
        <v>9419</v>
      </c>
      <c r="B14101" s="278">
        <v>13560.24</v>
      </c>
    </row>
    <row r="14102" spans="1:2" x14ac:dyDescent="0.25">
      <c r="A14102" s="277" t="s">
        <v>18431</v>
      </c>
      <c r="B14102" s="278">
        <v>13169.37</v>
      </c>
    </row>
    <row r="14103" spans="1:2" x14ac:dyDescent="0.25">
      <c r="A14103" s="277" t="s">
        <v>9420</v>
      </c>
      <c r="B14103" s="278">
        <v>15319.8</v>
      </c>
    </row>
    <row r="14104" spans="1:2" x14ac:dyDescent="0.25">
      <c r="A14104" s="277" t="s">
        <v>18432</v>
      </c>
      <c r="B14104" s="278">
        <v>14870.02</v>
      </c>
    </row>
    <row r="14105" spans="1:2" x14ac:dyDescent="0.25">
      <c r="A14105" s="277" t="s">
        <v>9421</v>
      </c>
      <c r="B14105" s="278">
        <v>18186.57</v>
      </c>
    </row>
    <row r="14106" spans="1:2" x14ac:dyDescent="0.25">
      <c r="A14106" s="277" t="s">
        <v>18433</v>
      </c>
      <c r="B14106" s="278">
        <v>17677.87</v>
      </c>
    </row>
    <row r="14107" spans="1:2" x14ac:dyDescent="0.25">
      <c r="A14107" s="277" t="s">
        <v>9422</v>
      </c>
      <c r="B14107" s="278">
        <v>18999.080000000002</v>
      </c>
    </row>
    <row r="14108" spans="1:2" x14ac:dyDescent="0.25">
      <c r="A14108" s="277" t="s">
        <v>18434</v>
      </c>
      <c r="B14108" s="278">
        <v>18431.47</v>
      </c>
    </row>
    <row r="14109" spans="1:2" x14ac:dyDescent="0.25">
      <c r="A14109" s="277" t="s">
        <v>9423</v>
      </c>
      <c r="B14109" s="278">
        <v>20839.54</v>
      </c>
    </row>
    <row r="14110" spans="1:2" x14ac:dyDescent="0.25">
      <c r="A14110" s="277" t="s">
        <v>18435</v>
      </c>
      <c r="B14110" s="278">
        <v>20213.02</v>
      </c>
    </row>
    <row r="14111" spans="1:2" x14ac:dyDescent="0.25">
      <c r="A14111" s="277" t="s">
        <v>9424</v>
      </c>
      <c r="B14111" s="278">
        <v>1233.32</v>
      </c>
    </row>
    <row r="14112" spans="1:2" x14ac:dyDescent="0.25">
      <c r="A14112" s="277" t="s">
        <v>18436</v>
      </c>
      <c r="B14112" s="278">
        <v>1197.99</v>
      </c>
    </row>
    <row r="14113" spans="1:2" x14ac:dyDescent="0.25">
      <c r="A14113" s="277" t="s">
        <v>9425</v>
      </c>
      <c r="B14113" s="278">
        <v>1883.08</v>
      </c>
    </row>
    <row r="14114" spans="1:2" x14ac:dyDescent="0.25">
      <c r="A14114" s="277" t="s">
        <v>18437</v>
      </c>
      <c r="B14114" s="278">
        <v>1832.53</v>
      </c>
    </row>
    <row r="14115" spans="1:2" x14ac:dyDescent="0.25">
      <c r="A14115" s="277" t="s">
        <v>9426</v>
      </c>
      <c r="B14115" s="278">
        <v>3072.39</v>
      </c>
    </row>
    <row r="14116" spans="1:2" x14ac:dyDescent="0.25">
      <c r="A14116" s="277" t="s">
        <v>18438</v>
      </c>
      <c r="B14116" s="278">
        <v>3005.58</v>
      </c>
    </row>
    <row r="14117" spans="1:2" x14ac:dyDescent="0.25">
      <c r="A14117" s="277" t="s">
        <v>9427</v>
      </c>
      <c r="B14117" s="278">
        <v>4703.25</v>
      </c>
    </row>
    <row r="14118" spans="1:2" x14ac:dyDescent="0.25">
      <c r="A14118" s="277" t="s">
        <v>18439</v>
      </c>
      <c r="B14118" s="278">
        <v>4615.24</v>
      </c>
    </row>
    <row r="14119" spans="1:2" x14ac:dyDescent="0.25">
      <c r="A14119" s="277" t="s">
        <v>9428</v>
      </c>
      <c r="B14119" s="278">
        <v>6431.32</v>
      </c>
    </row>
    <row r="14120" spans="1:2" x14ac:dyDescent="0.25">
      <c r="A14120" s="277" t="s">
        <v>18440</v>
      </c>
      <c r="B14120" s="278">
        <v>6315.39</v>
      </c>
    </row>
    <row r="14121" spans="1:2" x14ac:dyDescent="0.25">
      <c r="A14121" s="277" t="s">
        <v>9429</v>
      </c>
      <c r="B14121" s="278">
        <v>672.77</v>
      </c>
    </row>
    <row r="14122" spans="1:2" x14ac:dyDescent="0.25">
      <c r="A14122" s="277" t="s">
        <v>18441</v>
      </c>
      <c r="B14122" s="278">
        <v>645.16</v>
      </c>
    </row>
    <row r="14123" spans="1:2" x14ac:dyDescent="0.25">
      <c r="A14123" s="277" t="s">
        <v>9430</v>
      </c>
      <c r="B14123" s="278">
        <v>789.26</v>
      </c>
    </row>
    <row r="14124" spans="1:2" x14ac:dyDescent="0.25">
      <c r="A14124" s="277" t="s">
        <v>18442</v>
      </c>
      <c r="B14124" s="278">
        <v>753.94</v>
      </c>
    </row>
    <row r="14125" spans="1:2" x14ac:dyDescent="0.25">
      <c r="A14125" s="277" t="s">
        <v>9431</v>
      </c>
      <c r="B14125" s="278">
        <v>931.36</v>
      </c>
    </row>
    <row r="14126" spans="1:2" x14ac:dyDescent="0.25">
      <c r="A14126" s="277" t="s">
        <v>18443</v>
      </c>
      <c r="B14126" s="278">
        <v>888.28</v>
      </c>
    </row>
    <row r="14127" spans="1:2" x14ac:dyDescent="0.25">
      <c r="A14127" s="277" t="s">
        <v>9432</v>
      </c>
      <c r="B14127" s="278">
        <v>1197.28</v>
      </c>
    </row>
    <row r="14128" spans="1:2" x14ac:dyDescent="0.25">
      <c r="A14128" s="277" t="s">
        <v>18444</v>
      </c>
      <c r="B14128" s="278">
        <v>1146.73</v>
      </c>
    </row>
    <row r="14129" spans="1:2" x14ac:dyDescent="0.25">
      <c r="A14129" s="277" t="s">
        <v>9433</v>
      </c>
      <c r="B14129" s="278">
        <v>1215.5999999999999</v>
      </c>
    </row>
    <row r="14130" spans="1:2" x14ac:dyDescent="0.25">
      <c r="A14130" s="277" t="s">
        <v>18445</v>
      </c>
      <c r="B14130" s="278">
        <v>1157.05</v>
      </c>
    </row>
    <row r="14131" spans="1:2" x14ac:dyDescent="0.25">
      <c r="A14131" s="277" t="s">
        <v>9434</v>
      </c>
      <c r="B14131" s="278">
        <v>1372.75</v>
      </c>
    </row>
    <row r="14132" spans="1:2" x14ac:dyDescent="0.25">
      <c r="A14132" s="277" t="s">
        <v>18446</v>
      </c>
      <c r="B14132" s="278">
        <v>1313.76</v>
      </c>
    </row>
    <row r="14133" spans="1:2" x14ac:dyDescent="0.25">
      <c r="A14133" s="277" t="s">
        <v>9435</v>
      </c>
      <c r="B14133" s="278">
        <v>1644.13</v>
      </c>
    </row>
    <row r="14134" spans="1:2" x14ac:dyDescent="0.25">
      <c r="A14134" s="277" t="s">
        <v>18447</v>
      </c>
      <c r="B14134" s="278">
        <v>1562.39</v>
      </c>
    </row>
    <row r="14135" spans="1:2" x14ac:dyDescent="0.25">
      <c r="A14135" s="277" t="s">
        <v>9436</v>
      </c>
      <c r="B14135" s="278">
        <v>1718.97</v>
      </c>
    </row>
    <row r="14136" spans="1:2" x14ac:dyDescent="0.25">
      <c r="A14136" s="277" t="s">
        <v>18448</v>
      </c>
      <c r="B14136" s="278">
        <v>1643.11</v>
      </c>
    </row>
    <row r="14137" spans="1:2" x14ac:dyDescent="0.25">
      <c r="A14137" s="277" t="s">
        <v>9437</v>
      </c>
      <c r="B14137" s="278">
        <v>2331.35</v>
      </c>
    </row>
    <row r="14138" spans="1:2" x14ac:dyDescent="0.25">
      <c r="A14138" s="277" t="s">
        <v>18449</v>
      </c>
      <c r="B14138" s="278">
        <v>2264.73</v>
      </c>
    </row>
    <row r="14139" spans="1:2" x14ac:dyDescent="0.25">
      <c r="A14139" s="277" t="s">
        <v>9438</v>
      </c>
      <c r="B14139" s="278">
        <v>1928.4</v>
      </c>
    </row>
    <row r="14140" spans="1:2" x14ac:dyDescent="0.25">
      <c r="A14140" s="277" t="s">
        <v>18450</v>
      </c>
      <c r="B14140" s="278">
        <v>1831.2</v>
      </c>
    </row>
    <row r="14141" spans="1:2" x14ac:dyDescent="0.25">
      <c r="A14141" s="277" t="s">
        <v>9439</v>
      </c>
      <c r="B14141" s="278">
        <v>2068.4</v>
      </c>
    </row>
    <row r="14142" spans="1:2" x14ac:dyDescent="0.25">
      <c r="A14142" s="277" t="s">
        <v>18451</v>
      </c>
      <c r="B14142" s="278">
        <v>1975.64</v>
      </c>
    </row>
    <row r="14143" spans="1:2" x14ac:dyDescent="0.25">
      <c r="A14143" s="277" t="s">
        <v>9440</v>
      </c>
      <c r="B14143" s="278">
        <v>2424.69</v>
      </c>
    </row>
    <row r="14144" spans="1:2" x14ac:dyDescent="0.25">
      <c r="A14144" s="277" t="s">
        <v>18452</v>
      </c>
      <c r="B14144" s="278">
        <v>2346.67</v>
      </c>
    </row>
    <row r="14145" spans="1:2" x14ac:dyDescent="0.25">
      <c r="A14145" s="277" t="s">
        <v>9441</v>
      </c>
      <c r="B14145" s="278">
        <v>2214.91</v>
      </c>
    </row>
    <row r="14146" spans="1:2" x14ac:dyDescent="0.25">
      <c r="A14146" s="277" t="s">
        <v>18453</v>
      </c>
      <c r="B14146" s="278">
        <v>2102.25</v>
      </c>
    </row>
    <row r="14147" spans="1:2" x14ac:dyDescent="0.25">
      <c r="A14147" s="277" t="s">
        <v>9442</v>
      </c>
      <c r="B14147" s="278">
        <v>2243.87</v>
      </c>
    </row>
    <row r="14148" spans="1:2" x14ac:dyDescent="0.25">
      <c r="A14148" s="277" t="s">
        <v>18454</v>
      </c>
      <c r="B14148" s="278">
        <v>2142.66</v>
      </c>
    </row>
    <row r="14149" spans="1:2" x14ac:dyDescent="0.25">
      <c r="A14149" s="277" t="s">
        <v>9443</v>
      </c>
      <c r="B14149" s="278">
        <v>3062.74</v>
      </c>
    </row>
    <row r="14150" spans="1:2" x14ac:dyDescent="0.25">
      <c r="A14150" s="277" t="s">
        <v>18455</v>
      </c>
      <c r="B14150" s="278">
        <v>2962.29</v>
      </c>
    </row>
    <row r="14151" spans="1:2" x14ac:dyDescent="0.25">
      <c r="A14151" s="277" t="s">
        <v>9444</v>
      </c>
      <c r="B14151" s="278">
        <v>3225.51</v>
      </c>
    </row>
    <row r="14152" spans="1:2" x14ac:dyDescent="0.25">
      <c r="A14152" s="277" t="s">
        <v>18456</v>
      </c>
      <c r="B14152" s="278">
        <v>3137.5</v>
      </c>
    </row>
    <row r="14153" spans="1:2" x14ac:dyDescent="0.25">
      <c r="A14153" s="277" t="s">
        <v>9445</v>
      </c>
      <c r="B14153" s="278">
        <v>2925.65</v>
      </c>
    </row>
    <row r="14154" spans="1:2" x14ac:dyDescent="0.25">
      <c r="A14154" s="277" t="s">
        <v>18457</v>
      </c>
      <c r="B14154" s="278">
        <v>2774.3</v>
      </c>
    </row>
    <row r="14155" spans="1:2" x14ac:dyDescent="0.25">
      <c r="A14155" s="277" t="s">
        <v>9446</v>
      </c>
      <c r="B14155" s="278">
        <v>2939.55</v>
      </c>
    </row>
    <row r="14156" spans="1:2" x14ac:dyDescent="0.25">
      <c r="A14156" s="277" t="s">
        <v>18458</v>
      </c>
      <c r="B14156" s="278">
        <v>2804.57</v>
      </c>
    </row>
    <row r="14157" spans="1:2" x14ac:dyDescent="0.25">
      <c r="A14157" s="277" t="s">
        <v>9447</v>
      </c>
      <c r="B14157" s="278">
        <v>3360.76</v>
      </c>
    </row>
    <row r="14158" spans="1:2" x14ac:dyDescent="0.25">
      <c r="A14158" s="277" t="s">
        <v>18459</v>
      </c>
      <c r="B14158" s="278">
        <v>3249.09</v>
      </c>
    </row>
    <row r="14159" spans="1:2" x14ac:dyDescent="0.25">
      <c r="A14159" s="277" t="s">
        <v>9448</v>
      </c>
      <c r="B14159" s="278">
        <v>3593.4</v>
      </c>
    </row>
    <row r="14160" spans="1:2" x14ac:dyDescent="0.25">
      <c r="A14160" s="277" t="s">
        <v>18460</v>
      </c>
      <c r="B14160" s="278">
        <v>3490.54</v>
      </c>
    </row>
    <row r="14161" spans="1:2" x14ac:dyDescent="0.25">
      <c r="A14161" s="277" t="s">
        <v>9449</v>
      </c>
      <c r="B14161" s="278">
        <v>3657.25</v>
      </c>
    </row>
    <row r="14162" spans="1:2" x14ac:dyDescent="0.25">
      <c r="A14162" s="277" t="s">
        <v>18461</v>
      </c>
      <c r="B14162" s="278">
        <v>3534.38</v>
      </c>
    </row>
    <row r="14163" spans="1:2" x14ac:dyDescent="0.25">
      <c r="A14163" s="277" t="s">
        <v>9450</v>
      </c>
      <c r="B14163" s="278">
        <v>3964.18</v>
      </c>
    </row>
    <row r="14164" spans="1:2" x14ac:dyDescent="0.25">
      <c r="A14164" s="277" t="s">
        <v>18462</v>
      </c>
      <c r="B14164" s="278">
        <v>3846.48</v>
      </c>
    </row>
    <row r="14165" spans="1:2" x14ac:dyDescent="0.25">
      <c r="A14165" s="277" t="s">
        <v>9451</v>
      </c>
      <c r="B14165" s="278">
        <v>3984.64</v>
      </c>
    </row>
    <row r="14166" spans="1:2" x14ac:dyDescent="0.25">
      <c r="A14166" s="277" t="s">
        <v>18463</v>
      </c>
      <c r="B14166" s="278">
        <v>3799</v>
      </c>
    </row>
    <row r="14167" spans="1:2" x14ac:dyDescent="0.25">
      <c r="A14167" s="277" t="s">
        <v>9452</v>
      </c>
      <c r="B14167" s="278">
        <v>4548.3</v>
      </c>
    </row>
    <row r="14168" spans="1:2" x14ac:dyDescent="0.25">
      <c r="A14168" s="277" t="s">
        <v>18464</v>
      </c>
      <c r="B14168" s="278">
        <v>4391.78</v>
      </c>
    </row>
    <row r="14169" spans="1:2" x14ac:dyDescent="0.25">
      <c r="A14169" s="277" t="s">
        <v>9453</v>
      </c>
      <c r="B14169" s="278">
        <v>4335.08</v>
      </c>
    </row>
    <row r="14170" spans="1:2" x14ac:dyDescent="0.25">
      <c r="A14170" s="277" t="s">
        <v>18465</v>
      </c>
      <c r="B14170" s="278">
        <v>4202.53</v>
      </c>
    </row>
    <row r="14171" spans="1:2" x14ac:dyDescent="0.25">
      <c r="A14171" s="277" t="s">
        <v>9454</v>
      </c>
      <c r="B14171" s="278">
        <v>5141.32</v>
      </c>
    </row>
    <row r="14172" spans="1:2" x14ac:dyDescent="0.25">
      <c r="A14172" s="277" t="s">
        <v>18466</v>
      </c>
      <c r="B14172" s="278">
        <v>4962.38</v>
      </c>
    </row>
    <row r="14173" spans="1:2" x14ac:dyDescent="0.25">
      <c r="A14173" s="277" t="s">
        <v>9455</v>
      </c>
      <c r="B14173" s="278">
        <v>5072.07</v>
      </c>
    </row>
    <row r="14174" spans="1:2" x14ac:dyDescent="0.25">
      <c r="A14174" s="277" t="s">
        <v>18467</v>
      </c>
      <c r="B14174" s="278">
        <v>4909.8500000000004</v>
      </c>
    </row>
    <row r="14175" spans="1:2" x14ac:dyDescent="0.25">
      <c r="A14175" s="277" t="s">
        <v>9456</v>
      </c>
      <c r="B14175" s="278">
        <v>5659.08</v>
      </c>
    </row>
    <row r="14176" spans="1:2" x14ac:dyDescent="0.25">
      <c r="A14176" s="277" t="s">
        <v>18468</v>
      </c>
      <c r="B14176" s="278">
        <v>5503.88</v>
      </c>
    </row>
    <row r="14177" spans="1:2" x14ac:dyDescent="0.25">
      <c r="A14177" s="277" t="s">
        <v>9457</v>
      </c>
      <c r="B14177" s="278">
        <v>6921.87</v>
      </c>
    </row>
    <row r="14178" spans="1:2" x14ac:dyDescent="0.25">
      <c r="A14178" s="277" t="s">
        <v>18469</v>
      </c>
      <c r="B14178" s="278">
        <v>6675.66</v>
      </c>
    </row>
    <row r="14179" spans="1:2" x14ac:dyDescent="0.25">
      <c r="A14179" s="277" t="s">
        <v>9458</v>
      </c>
      <c r="B14179" s="278">
        <v>6549.35</v>
      </c>
    </row>
    <row r="14180" spans="1:2" x14ac:dyDescent="0.25">
      <c r="A14180" s="277" t="s">
        <v>18470</v>
      </c>
      <c r="B14180" s="278">
        <v>6327.76</v>
      </c>
    </row>
    <row r="14181" spans="1:2" x14ac:dyDescent="0.25">
      <c r="A14181" s="277" t="s">
        <v>9459</v>
      </c>
      <c r="B14181" s="278">
        <v>7190.11</v>
      </c>
    </row>
    <row r="14182" spans="1:2" x14ac:dyDescent="0.25">
      <c r="A14182" s="277" t="s">
        <v>18471</v>
      </c>
      <c r="B14182" s="278">
        <v>6976.02</v>
      </c>
    </row>
    <row r="14183" spans="1:2" x14ac:dyDescent="0.25">
      <c r="A14183" s="277" t="s">
        <v>9460</v>
      </c>
      <c r="B14183" s="278">
        <v>8401.91</v>
      </c>
    </row>
    <row r="14184" spans="1:2" x14ac:dyDescent="0.25">
      <c r="A14184" s="277" t="s">
        <v>18472</v>
      </c>
      <c r="B14184" s="278">
        <v>8106.12</v>
      </c>
    </row>
    <row r="14185" spans="1:2" x14ac:dyDescent="0.25">
      <c r="A14185" s="277" t="s">
        <v>9461</v>
      </c>
      <c r="B14185" s="278">
        <v>8722.7900000000009</v>
      </c>
    </row>
    <row r="14186" spans="1:2" x14ac:dyDescent="0.25">
      <c r="A14186" s="277" t="s">
        <v>18473</v>
      </c>
      <c r="B14186" s="278">
        <v>8449.7800000000007</v>
      </c>
    </row>
    <row r="14187" spans="1:2" x14ac:dyDescent="0.25">
      <c r="A14187" s="277" t="s">
        <v>9462</v>
      </c>
      <c r="B14187" s="278">
        <v>9897.26</v>
      </c>
    </row>
    <row r="14188" spans="1:2" x14ac:dyDescent="0.25">
      <c r="A14188" s="277" t="s">
        <v>18474</v>
      </c>
      <c r="B14188" s="278">
        <v>9542.1</v>
      </c>
    </row>
    <row r="14189" spans="1:2" x14ac:dyDescent="0.25">
      <c r="A14189" s="277" t="s">
        <v>9463</v>
      </c>
      <c r="B14189" s="278">
        <v>10258.68</v>
      </c>
    </row>
    <row r="14190" spans="1:2" x14ac:dyDescent="0.25">
      <c r="A14190" s="277" t="s">
        <v>18475</v>
      </c>
      <c r="B14190" s="278">
        <v>9926.7199999999993</v>
      </c>
    </row>
    <row r="14191" spans="1:2" x14ac:dyDescent="0.25">
      <c r="A14191" s="277" t="s">
        <v>9464</v>
      </c>
      <c r="B14191" s="278">
        <v>11791.36</v>
      </c>
    </row>
    <row r="14192" spans="1:2" x14ac:dyDescent="0.25">
      <c r="A14192" s="277" t="s">
        <v>18476</v>
      </c>
      <c r="B14192" s="278">
        <v>11400.49</v>
      </c>
    </row>
    <row r="14193" spans="1:2" x14ac:dyDescent="0.25">
      <c r="A14193" s="277" t="s">
        <v>9465</v>
      </c>
      <c r="B14193" s="278">
        <v>13325.57</v>
      </c>
    </row>
    <row r="14194" spans="1:2" x14ac:dyDescent="0.25">
      <c r="A14194" s="277" t="s">
        <v>18477</v>
      </c>
      <c r="B14194" s="278">
        <v>12875.79</v>
      </c>
    </row>
    <row r="14195" spans="1:2" x14ac:dyDescent="0.25">
      <c r="A14195" s="277" t="s">
        <v>9466</v>
      </c>
      <c r="B14195" s="278">
        <v>14961.79</v>
      </c>
    </row>
    <row r="14196" spans="1:2" x14ac:dyDescent="0.25">
      <c r="A14196" s="277" t="s">
        <v>18478</v>
      </c>
      <c r="B14196" s="278">
        <v>14453.1</v>
      </c>
    </row>
    <row r="14197" spans="1:2" x14ac:dyDescent="0.25">
      <c r="A14197" s="277" t="s">
        <v>9467</v>
      </c>
      <c r="B14197" s="278">
        <v>16674.55</v>
      </c>
    </row>
    <row r="14198" spans="1:2" x14ac:dyDescent="0.25">
      <c r="A14198" s="277" t="s">
        <v>18479</v>
      </c>
      <c r="B14198" s="278">
        <v>16106.94</v>
      </c>
    </row>
    <row r="14199" spans="1:2" x14ac:dyDescent="0.25">
      <c r="A14199" s="277" t="s">
        <v>9468</v>
      </c>
      <c r="B14199" s="278">
        <v>18388.810000000001</v>
      </c>
    </row>
    <row r="14200" spans="1:2" x14ac:dyDescent="0.25">
      <c r="A14200" s="277" t="s">
        <v>18480</v>
      </c>
      <c r="B14200" s="278">
        <v>17762.29</v>
      </c>
    </row>
    <row r="14201" spans="1:2" x14ac:dyDescent="0.25">
      <c r="A14201" s="277" t="s">
        <v>3972</v>
      </c>
      <c r="B14201" s="278">
        <v>36.229999999999997</v>
      </c>
    </row>
    <row r="14202" spans="1:2" x14ac:dyDescent="0.25">
      <c r="A14202" s="277" t="s">
        <v>18481</v>
      </c>
      <c r="B14202" s="278">
        <v>33.96</v>
      </c>
    </row>
    <row r="14203" spans="1:2" x14ac:dyDescent="0.25">
      <c r="A14203" s="277" t="s">
        <v>3973</v>
      </c>
      <c r="B14203" s="278">
        <v>50.45</v>
      </c>
    </row>
    <row r="14204" spans="1:2" x14ac:dyDescent="0.25">
      <c r="A14204" s="277" t="s">
        <v>18482</v>
      </c>
      <c r="B14204" s="278">
        <v>47.15</v>
      </c>
    </row>
    <row r="14205" spans="1:2" x14ac:dyDescent="0.25">
      <c r="A14205" s="277" t="s">
        <v>3974</v>
      </c>
      <c r="B14205" s="278">
        <v>67.13</v>
      </c>
    </row>
    <row r="14206" spans="1:2" x14ac:dyDescent="0.25">
      <c r="A14206" s="277" t="s">
        <v>18483</v>
      </c>
      <c r="B14206" s="278">
        <v>62.89</v>
      </c>
    </row>
    <row r="14207" spans="1:2" x14ac:dyDescent="0.25">
      <c r="A14207" s="277" t="s">
        <v>3975</v>
      </c>
      <c r="B14207" s="278">
        <v>75.64</v>
      </c>
    </row>
    <row r="14208" spans="1:2" x14ac:dyDescent="0.25">
      <c r="A14208" s="277" t="s">
        <v>18484</v>
      </c>
      <c r="B14208" s="278">
        <v>70.45</v>
      </c>
    </row>
    <row r="14209" spans="1:2" x14ac:dyDescent="0.25">
      <c r="A14209" s="277" t="s">
        <v>3976</v>
      </c>
      <c r="B14209" s="278">
        <v>101.95</v>
      </c>
    </row>
    <row r="14210" spans="1:2" x14ac:dyDescent="0.25">
      <c r="A14210" s="277" t="s">
        <v>18485</v>
      </c>
      <c r="B14210" s="278">
        <v>96</v>
      </c>
    </row>
    <row r="14211" spans="1:2" x14ac:dyDescent="0.25">
      <c r="A14211" s="277" t="s">
        <v>3977</v>
      </c>
      <c r="B14211" s="278">
        <v>129.02000000000001</v>
      </c>
    </row>
    <row r="14212" spans="1:2" x14ac:dyDescent="0.25">
      <c r="A14212" s="277" t="s">
        <v>18486</v>
      </c>
      <c r="B14212" s="278">
        <v>122.7</v>
      </c>
    </row>
    <row r="14213" spans="1:2" x14ac:dyDescent="0.25">
      <c r="A14213" s="277" t="s">
        <v>9469</v>
      </c>
      <c r="B14213" s="278">
        <v>891.17</v>
      </c>
    </row>
    <row r="14214" spans="1:2" x14ac:dyDescent="0.25">
      <c r="A14214" s="277" t="s">
        <v>18487</v>
      </c>
      <c r="B14214" s="278">
        <v>848.53</v>
      </c>
    </row>
    <row r="14215" spans="1:2" x14ac:dyDescent="0.25">
      <c r="A14215" s="277" t="s">
        <v>3978</v>
      </c>
      <c r="B14215" s="278">
        <v>1117.57</v>
      </c>
    </row>
    <row r="14216" spans="1:2" x14ac:dyDescent="0.25">
      <c r="A14216" s="277" t="s">
        <v>18488</v>
      </c>
      <c r="B14216" s="278">
        <v>1055.3599999999999</v>
      </c>
    </row>
    <row r="14217" spans="1:2" x14ac:dyDescent="0.25">
      <c r="A14217" s="277" t="s">
        <v>3979</v>
      </c>
      <c r="B14217" s="278">
        <v>421.21</v>
      </c>
    </row>
    <row r="14218" spans="1:2" x14ac:dyDescent="0.25">
      <c r="A14218" s="277" t="s">
        <v>18489</v>
      </c>
      <c r="B14218" s="278">
        <v>407</v>
      </c>
    </row>
    <row r="14219" spans="1:2" x14ac:dyDescent="0.25">
      <c r="A14219" s="277" t="s">
        <v>3980</v>
      </c>
      <c r="B14219" s="278">
        <v>695.16</v>
      </c>
    </row>
    <row r="14220" spans="1:2" x14ac:dyDescent="0.25">
      <c r="A14220" s="277" t="s">
        <v>18490</v>
      </c>
      <c r="B14220" s="278">
        <v>647.54999999999995</v>
      </c>
    </row>
    <row r="14221" spans="1:2" x14ac:dyDescent="0.25">
      <c r="A14221" s="277" t="s">
        <v>3981</v>
      </c>
      <c r="B14221" s="278">
        <v>18.66</v>
      </c>
    </row>
    <row r="14222" spans="1:2" x14ac:dyDescent="0.25">
      <c r="A14222" s="277" t="s">
        <v>18491</v>
      </c>
      <c r="B14222" s="278">
        <v>18.66</v>
      </c>
    </row>
    <row r="14223" spans="1:2" x14ac:dyDescent="0.25">
      <c r="A14223" s="277" t="s">
        <v>3983</v>
      </c>
      <c r="B14223" s="278">
        <v>21.22</v>
      </c>
    </row>
    <row r="14224" spans="1:2" x14ac:dyDescent="0.25">
      <c r="A14224" s="277" t="s">
        <v>18492</v>
      </c>
      <c r="B14224" s="278">
        <v>19.399999999999999</v>
      </c>
    </row>
    <row r="14225" spans="1:2" x14ac:dyDescent="0.25">
      <c r="A14225" s="277" t="s">
        <v>3984</v>
      </c>
      <c r="B14225" s="278">
        <v>30.71</v>
      </c>
    </row>
    <row r="14226" spans="1:2" x14ac:dyDescent="0.25">
      <c r="A14226" s="277" t="s">
        <v>18493</v>
      </c>
      <c r="B14226" s="278">
        <v>27.95</v>
      </c>
    </row>
    <row r="14227" spans="1:2" x14ac:dyDescent="0.25">
      <c r="A14227" s="277" t="s">
        <v>3985</v>
      </c>
      <c r="B14227" s="278">
        <v>48.2</v>
      </c>
    </row>
    <row r="14228" spans="1:2" x14ac:dyDescent="0.25">
      <c r="A14228" s="277" t="s">
        <v>18494</v>
      </c>
      <c r="B14228" s="278">
        <v>45.24</v>
      </c>
    </row>
    <row r="14229" spans="1:2" x14ac:dyDescent="0.25">
      <c r="A14229" s="277" t="s">
        <v>3986</v>
      </c>
      <c r="B14229" s="278">
        <v>31</v>
      </c>
    </row>
    <row r="14230" spans="1:2" x14ac:dyDescent="0.25">
      <c r="A14230" s="277" t="s">
        <v>18495</v>
      </c>
      <c r="B14230" s="278">
        <v>31</v>
      </c>
    </row>
    <row r="14231" spans="1:2" x14ac:dyDescent="0.25">
      <c r="A14231" s="277" t="s">
        <v>9470</v>
      </c>
      <c r="B14231" s="278">
        <v>21.62</v>
      </c>
    </row>
    <row r="14232" spans="1:2" x14ac:dyDescent="0.25">
      <c r="A14232" s="277" t="s">
        <v>18496</v>
      </c>
      <c r="B14232" s="278">
        <v>21.38</v>
      </c>
    </row>
    <row r="14233" spans="1:2" x14ac:dyDescent="0.25">
      <c r="A14233" s="277" t="s">
        <v>3982</v>
      </c>
      <c r="B14233" s="278">
        <v>303.2</v>
      </c>
    </row>
    <row r="14234" spans="1:2" x14ac:dyDescent="0.25">
      <c r="A14234" s="277" t="s">
        <v>18497</v>
      </c>
      <c r="B14234" s="278">
        <v>296.10000000000002</v>
      </c>
    </row>
    <row r="14235" spans="1:2" x14ac:dyDescent="0.25">
      <c r="A14235" s="277" t="s">
        <v>9471</v>
      </c>
      <c r="B14235" s="278">
        <v>226.67</v>
      </c>
    </row>
    <row r="14236" spans="1:2" x14ac:dyDescent="0.25">
      <c r="A14236" s="277" t="s">
        <v>18498</v>
      </c>
      <c r="B14236" s="278">
        <v>219.56</v>
      </c>
    </row>
    <row r="14237" spans="1:2" x14ac:dyDescent="0.25">
      <c r="A14237" s="277" t="s">
        <v>9472</v>
      </c>
      <c r="B14237" s="278">
        <v>126</v>
      </c>
    </row>
    <row r="14238" spans="1:2" x14ac:dyDescent="0.25">
      <c r="A14238" s="277" t="s">
        <v>18499</v>
      </c>
      <c r="B14238" s="278">
        <v>118.9</v>
      </c>
    </row>
    <row r="14239" spans="1:2" x14ac:dyDescent="0.25">
      <c r="A14239" s="277" t="s">
        <v>9473</v>
      </c>
      <c r="B14239" s="278">
        <v>113.77</v>
      </c>
    </row>
    <row r="14240" spans="1:2" x14ac:dyDescent="0.25">
      <c r="A14240" s="277" t="s">
        <v>18500</v>
      </c>
      <c r="B14240" s="278">
        <v>106.9</v>
      </c>
    </row>
    <row r="14241" spans="1:2" x14ac:dyDescent="0.25">
      <c r="A14241" s="277" t="s">
        <v>9474</v>
      </c>
      <c r="B14241" s="278">
        <v>99.52</v>
      </c>
    </row>
    <row r="14242" spans="1:2" x14ac:dyDescent="0.25">
      <c r="A14242" s="277" t="s">
        <v>18501</v>
      </c>
      <c r="B14242" s="278">
        <v>92.65</v>
      </c>
    </row>
    <row r="14243" spans="1:2" x14ac:dyDescent="0.25">
      <c r="A14243" s="277" t="s">
        <v>9475</v>
      </c>
      <c r="B14243" s="278">
        <v>7.65</v>
      </c>
    </row>
    <row r="14244" spans="1:2" x14ac:dyDescent="0.25">
      <c r="A14244" s="277" t="s">
        <v>18502</v>
      </c>
      <c r="B14244" s="278">
        <v>7.13</v>
      </c>
    </row>
    <row r="14245" spans="1:2" x14ac:dyDescent="0.25">
      <c r="A14245" s="277" t="s">
        <v>9476</v>
      </c>
      <c r="B14245" s="278">
        <v>9.27</v>
      </c>
    </row>
    <row r="14246" spans="1:2" x14ac:dyDescent="0.25">
      <c r="A14246" s="277" t="s">
        <v>18503</v>
      </c>
      <c r="B14246" s="278">
        <v>8.65</v>
      </c>
    </row>
    <row r="14247" spans="1:2" x14ac:dyDescent="0.25">
      <c r="A14247" s="277" t="s">
        <v>9477</v>
      </c>
      <c r="B14247" s="278">
        <v>12.13</v>
      </c>
    </row>
    <row r="14248" spans="1:2" x14ac:dyDescent="0.25">
      <c r="A14248" s="277" t="s">
        <v>18504</v>
      </c>
      <c r="B14248" s="278">
        <v>11.37</v>
      </c>
    </row>
    <row r="14249" spans="1:2" x14ac:dyDescent="0.25">
      <c r="A14249" s="277" t="s">
        <v>9478</v>
      </c>
      <c r="B14249" s="278">
        <v>14.71</v>
      </c>
    </row>
    <row r="14250" spans="1:2" x14ac:dyDescent="0.25">
      <c r="A14250" s="277" t="s">
        <v>18505</v>
      </c>
      <c r="B14250" s="278">
        <v>13.86</v>
      </c>
    </row>
    <row r="14251" spans="1:2" x14ac:dyDescent="0.25">
      <c r="A14251" s="277" t="s">
        <v>9479</v>
      </c>
      <c r="B14251" s="278">
        <v>19.149999999999999</v>
      </c>
    </row>
    <row r="14252" spans="1:2" x14ac:dyDescent="0.25">
      <c r="A14252" s="277" t="s">
        <v>18506</v>
      </c>
      <c r="B14252" s="278">
        <v>18.2</v>
      </c>
    </row>
    <row r="14253" spans="1:2" x14ac:dyDescent="0.25">
      <c r="A14253" s="277" t="s">
        <v>9480</v>
      </c>
      <c r="B14253" s="278">
        <v>23.36</v>
      </c>
    </row>
    <row r="14254" spans="1:2" x14ac:dyDescent="0.25">
      <c r="A14254" s="277" t="s">
        <v>18507</v>
      </c>
      <c r="B14254" s="278">
        <v>22.22</v>
      </c>
    </row>
    <row r="14255" spans="1:2" x14ac:dyDescent="0.25">
      <c r="A14255" s="277" t="s">
        <v>9481</v>
      </c>
      <c r="B14255" s="278">
        <v>28.64</v>
      </c>
    </row>
    <row r="14256" spans="1:2" x14ac:dyDescent="0.25">
      <c r="A14256" s="277" t="s">
        <v>18508</v>
      </c>
      <c r="B14256" s="278">
        <v>27.22</v>
      </c>
    </row>
    <row r="14257" spans="1:2" x14ac:dyDescent="0.25">
      <c r="A14257" s="277" t="s">
        <v>9482</v>
      </c>
      <c r="B14257" s="278">
        <v>46.7</v>
      </c>
    </row>
    <row r="14258" spans="1:2" x14ac:dyDescent="0.25">
      <c r="A14258" s="277" t="s">
        <v>18509</v>
      </c>
      <c r="B14258" s="278">
        <v>45.14</v>
      </c>
    </row>
    <row r="14259" spans="1:2" x14ac:dyDescent="0.25">
      <c r="A14259" s="277" t="s">
        <v>9483</v>
      </c>
      <c r="B14259" s="278">
        <v>54.75</v>
      </c>
    </row>
    <row r="14260" spans="1:2" x14ac:dyDescent="0.25">
      <c r="A14260" s="277" t="s">
        <v>18510</v>
      </c>
      <c r="B14260" s="278">
        <v>52.86</v>
      </c>
    </row>
    <row r="14261" spans="1:2" x14ac:dyDescent="0.25">
      <c r="A14261" s="277" t="s">
        <v>3987</v>
      </c>
      <c r="B14261" s="278">
        <v>11.2</v>
      </c>
    </row>
    <row r="14262" spans="1:2" x14ac:dyDescent="0.25">
      <c r="A14262" s="277" t="s">
        <v>18511</v>
      </c>
      <c r="B14262" s="278">
        <v>10.039999999999999</v>
      </c>
    </row>
    <row r="14263" spans="1:2" x14ac:dyDescent="0.25">
      <c r="A14263" s="277" t="s">
        <v>3988</v>
      </c>
      <c r="B14263" s="278">
        <v>17.61</v>
      </c>
    </row>
    <row r="14264" spans="1:2" x14ac:dyDescent="0.25">
      <c r="A14264" s="277" t="s">
        <v>18512</v>
      </c>
      <c r="B14264" s="278">
        <v>15.78</v>
      </c>
    </row>
    <row r="14265" spans="1:2" x14ac:dyDescent="0.25">
      <c r="A14265" s="277" t="s">
        <v>3989</v>
      </c>
      <c r="B14265" s="278">
        <v>19.21</v>
      </c>
    </row>
    <row r="14266" spans="1:2" x14ac:dyDescent="0.25">
      <c r="A14266" s="277" t="s">
        <v>18513</v>
      </c>
      <c r="B14266" s="278">
        <v>17.22</v>
      </c>
    </row>
    <row r="14267" spans="1:2" x14ac:dyDescent="0.25">
      <c r="A14267" s="277" t="s">
        <v>3990</v>
      </c>
      <c r="B14267" s="278">
        <v>28.82</v>
      </c>
    </row>
    <row r="14268" spans="1:2" x14ac:dyDescent="0.25">
      <c r="A14268" s="277" t="s">
        <v>18514</v>
      </c>
      <c r="B14268" s="278">
        <v>25.83</v>
      </c>
    </row>
    <row r="14269" spans="1:2" x14ac:dyDescent="0.25">
      <c r="A14269" s="277" t="s">
        <v>3991</v>
      </c>
      <c r="B14269" s="278">
        <v>32.020000000000003</v>
      </c>
    </row>
    <row r="14270" spans="1:2" x14ac:dyDescent="0.25">
      <c r="A14270" s="277" t="s">
        <v>18515</v>
      </c>
      <c r="B14270" s="278">
        <v>28.7</v>
      </c>
    </row>
    <row r="14271" spans="1:2" x14ac:dyDescent="0.25">
      <c r="A14271" s="277" t="s">
        <v>3992</v>
      </c>
      <c r="B14271" s="278">
        <v>48.03</v>
      </c>
    </row>
    <row r="14272" spans="1:2" x14ac:dyDescent="0.25">
      <c r="A14272" s="277" t="s">
        <v>18516</v>
      </c>
      <c r="B14272" s="278">
        <v>43.06</v>
      </c>
    </row>
    <row r="14273" spans="1:2" x14ac:dyDescent="0.25">
      <c r="A14273" s="277" t="s">
        <v>3993</v>
      </c>
      <c r="B14273" s="278">
        <v>38.799999999999997</v>
      </c>
    </row>
    <row r="14274" spans="1:2" x14ac:dyDescent="0.25">
      <c r="A14274" s="277" t="s">
        <v>18517</v>
      </c>
      <c r="B14274" s="278">
        <v>34.770000000000003</v>
      </c>
    </row>
    <row r="14275" spans="1:2" x14ac:dyDescent="0.25">
      <c r="A14275" s="277" t="s">
        <v>3994</v>
      </c>
      <c r="B14275" s="278">
        <v>58.2</v>
      </c>
    </row>
    <row r="14276" spans="1:2" x14ac:dyDescent="0.25">
      <c r="A14276" s="277" t="s">
        <v>18518</v>
      </c>
      <c r="B14276" s="278">
        <v>52.15</v>
      </c>
    </row>
    <row r="14277" spans="1:2" x14ac:dyDescent="0.25">
      <c r="A14277" s="277" t="s">
        <v>3995</v>
      </c>
      <c r="B14277" s="278">
        <v>51.74</v>
      </c>
    </row>
    <row r="14278" spans="1:2" x14ac:dyDescent="0.25">
      <c r="A14278" s="277" t="s">
        <v>18519</v>
      </c>
      <c r="B14278" s="278">
        <v>47</v>
      </c>
    </row>
    <row r="14279" spans="1:2" x14ac:dyDescent="0.25">
      <c r="A14279" s="277" t="s">
        <v>3996</v>
      </c>
      <c r="B14279" s="278">
        <v>85.37</v>
      </c>
    </row>
    <row r="14280" spans="1:2" x14ac:dyDescent="0.25">
      <c r="A14280" s="277" t="s">
        <v>18520</v>
      </c>
      <c r="B14280" s="278">
        <v>77.55</v>
      </c>
    </row>
    <row r="14281" spans="1:2" x14ac:dyDescent="0.25">
      <c r="A14281" s="277" t="s">
        <v>3997</v>
      </c>
      <c r="B14281" s="278">
        <v>66.77</v>
      </c>
    </row>
    <row r="14282" spans="1:2" x14ac:dyDescent="0.25">
      <c r="A14282" s="277" t="s">
        <v>18521</v>
      </c>
      <c r="B14282" s="278">
        <v>58.52</v>
      </c>
    </row>
    <row r="14283" spans="1:2" x14ac:dyDescent="0.25">
      <c r="A14283" s="277" t="s">
        <v>3998</v>
      </c>
      <c r="B14283" s="278">
        <v>97.63</v>
      </c>
    </row>
    <row r="14284" spans="1:2" x14ac:dyDescent="0.25">
      <c r="A14284" s="277" t="s">
        <v>18522</v>
      </c>
      <c r="B14284" s="278">
        <v>85.25</v>
      </c>
    </row>
    <row r="14285" spans="1:2" x14ac:dyDescent="0.25">
      <c r="A14285" s="277" t="s">
        <v>3999</v>
      </c>
      <c r="B14285" s="278">
        <v>25.24</v>
      </c>
    </row>
    <row r="14286" spans="1:2" x14ac:dyDescent="0.25">
      <c r="A14286" s="277" t="s">
        <v>18523</v>
      </c>
      <c r="B14286" s="278">
        <v>22.49</v>
      </c>
    </row>
    <row r="14287" spans="1:2" x14ac:dyDescent="0.25">
      <c r="A14287" s="277" t="s">
        <v>4000</v>
      </c>
      <c r="B14287" s="278">
        <v>9.7200000000000006</v>
      </c>
    </row>
    <row r="14288" spans="1:2" x14ac:dyDescent="0.25">
      <c r="A14288" s="277" t="s">
        <v>18524</v>
      </c>
      <c r="B14288" s="278">
        <v>8.77</v>
      </c>
    </row>
    <row r="14289" spans="1:2" x14ac:dyDescent="0.25">
      <c r="A14289" s="277" t="s">
        <v>4001</v>
      </c>
      <c r="B14289" s="278">
        <v>10.73</v>
      </c>
    </row>
    <row r="14290" spans="1:2" x14ac:dyDescent="0.25">
      <c r="A14290" s="277" t="s">
        <v>18525</v>
      </c>
      <c r="B14290" s="278">
        <v>9.7799999999999994</v>
      </c>
    </row>
    <row r="14291" spans="1:2" x14ac:dyDescent="0.25">
      <c r="A14291" s="277" t="s">
        <v>4002</v>
      </c>
      <c r="B14291" s="278">
        <v>10.78</v>
      </c>
    </row>
    <row r="14292" spans="1:2" x14ac:dyDescent="0.25">
      <c r="A14292" s="277" t="s">
        <v>18526</v>
      </c>
      <c r="B14292" s="278">
        <v>9.83</v>
      </c>
    </row>
    <row r="14293" spans="1:2" x14ac:dyDescent="0.25">
      <c r="A14293" s="277" t="s">
        <v>4003</v>
      </c>
      <c r="B14293" s="278">
        <v>11.68</v>
      </c>
    </row>
    <row r="14294" spans="1:2" x14ac:dyDescent="0.25">
      <c r="A14294" s="277" t="s">
        <v>18527</v>
      </c>
      <c r="B14294" s="278">
        <v>10.73</v>
      </c>
    </row>
    <row r="14295" spans="1:2" x14ac:dyDescent="0.25">
      <c r="A14295" s="277" t="s">
        <v>9484</v>
      </c>
      <c r="B14295" s="278">
        <v>54.79</v>
      </c>
    </row>
    <row r="14296" spans="1:2" x14ac:dyDescent="0.25">
      <c r="A14296" s="277" t="s">
        <v>18528</v>
      </c>
      <c r="B14296" s="278">
        <v>49.29</v>
      </c>
    </row>
    <row r="14297" spans="1:2" x14ac:dyDescent="0.25">
      <c r="A14297" s="277" t="s">
        <v>9485</v>
      </c>
      <c r="B14297" s="278">
        <v>41.29</v>
      </c>
    </row>
    <row r="14298" spans="1:2" x14ac:dyDescent="0.25">
      <c r="A14298" s="277" t="s">
        <v>18529</v>
      </c>
      <c r="B14298" s="278">
        <v>35.79</v>
      </c>
    </row>
    <row r="14299" spans="1:2" x14ac:dyDescent="0.25">
      <c r="A14299" s="277" t="s">
        <v>9486</v>
      </c>
      <c r="B14299" s="278">
        <v>20.72</v>
      </c>
    </row>
    <row r="14300" spans="1:2" x14ac:dyDescent="0.25">
      <c r="A14300" s="277" t="s">
        <v>18530</v>
      </c>
      <c r="B14300" s="278">
        <v>17.97</v>
      </c>
    </row>
    <row r="14301" spans="1:2" x14ac:dyDescent="0.25">
      <c r="A14301" s="277" t="s">
        <v>4004</v>
      </c>
      <c r="B14301" s="278">
        <v>33.979999999999997</v>
      </c>
    </row>
    <row r="14302" spans="1:2" x14ac:dyDescent="0.25">
      <c r="A14302" s="277" t="s">
        <v>18531</v>
      </c>
      <c r="B14302" s="278">
        <v>31.23</v>
      </c>
    </row>
    <row r="14303" spans="1:2" x14ac:dyDescent="0.25">
      <c r="A14303" s="277" t="s">
        <v>9487</v>
      </c>
      <c r="B14303" s="278">
        <v>22.72</v>
      </c>
    </row>
    <row r="14304" spans="1:2" x14ac:dyDescent="0.25">
      <c r="A14304" s="277" t="s">
        <v>18532</v>
      </c>
      <c r="B14304" s="278">
        <v>19.97</v>
      </c>
    </row>
    <row r="14305" spans="1:2" x14ac:dyDescent="0.25">
      <c r="A14305" s="277" t="s">
        <v>4005</v>
      </c>
      <c r="B14305" s="278">
        <v>5.97</v>
      </c>
    </row>
    <row r="14306" spans="1:2" x14ac:dyDescent="0.25">
      <c r="A14306" s="277" t="s">
        <v>18533</v>
      </c>
      <c r="B14306" s="278">
        <v>5.31</v>
      </c>
    </row>
    <row r="14307" spans="1:2" x14ac:dyDescent="0.25">
      <c r="A14307" s="277" t="s">
        <v>4006</v>
      </c>
      <c r="B14307" s="278">
        <v>6.26</v>
      </c>
    </row>
    <row r="14308" spans="1:2" x14ac:dyDescent="0.25">
      <c r="A14308" s="277" t="s">
        <v>18534</v>
      </c>
      <c r="B14308" s="278">
        <v>5.6</v>
      </c>
    </row>
    <row r="14309" spans="1:2" x14ac:dyDescent="0.25">
      <c r="A14309" s="277" t="s">
        <v>4007</v>
      </c>
      <c r="B14309" s="278">
        <v>6.29</v>
      </c>
    </row>
    <row r="14310" spans="1:2" x14ac:dyDescent="0.25">
      <c r="A14310" s="277" t="s">
        <v>18535</v>
      </c>
      <c r="B14310" s="278">
        <v>5.63</v>
      </c>
    </row>
    <row r="14311" spans="1:2" x14ac:dyDescent="0.25">
      <c r="A14311" s="277" t="s">
        <v>4008</v>
      </c>
      <c r="B14311" s="278">
        <v>6.79</v>
      </c>
    </row>
    <row r="14312" spans="1:2" x14ac:dyDescent="0.25">
      <c r="A14312" s="277" t="s">
        <v>18536</v>
      </c>
      <c r="B14312" s="278">
        <v>6.07</v>
      </c>
    </row>
    <row r="14313" spans="1:2" x14ac:dyDescent="0.25">
      <c r="A14313" s="277" t="s">
        <v>4009</v>
      </c>
      <c r="B14313" s="278">
        <v>6.82</v>
      </c>
    </row>
    <row r="14314" spans="1:2" x14ac:dyDescent="0.25">
      <c r="A14314" s="277" t="s">
        <v>18537</v>
      </c>
      <c r="B14314" s="278">
        <v>6.1</v>
      </c>
    </row>
    <row r="14315" spans="1:2" x14ac:dyDescent="0.25">
      <c r="A14315" s="277" t="s">
        <v>4010</v>
      </c>
      <c r="B14315" s="278">
        <v>7.43</v>
      </c>
    </row>
    <row r="14316" spans="1:2" x14ac:dyDescent="0.25">
      <c r="A14316" s="277" t="s">
        <v>18538</v>
      </c>
      <c r="B14316" s="278">
        <v>6.66</v>
      </c>
    </row>
    <row r="14317" spans="1:2" x14ac:dyDescent="0.25">
      <c r="A14317" s="277" t="s">
        <v>4011</v>
      </c>
      <c r="B14317" s="278">
        <v>7.95</v>
      </c>
    </row>
    <row r="14318" spans="1:2" x14ac:dyDescent="0.25">
      <c r="A14318" s="277" t="s">
        <v>18539</v>
      </c>
      <c r="B14318" s="278">
        <v>7.18</v>
      </c>
    </row>
    <row r="14319" spans="1:2" x14ac:dyDescent="0.25">
      <c r="A14319" s="277" t="s">
        <v>4012</v>
      </c>
      <c r="B14319" s="278">
        <v>8.5</v>
      </c>
    </row>
    <row r="14320" spans="1:2" x14ac:dyDescent="0.25">
      <c r="A14320" s="277" t="s">
        <v>18540</v>
      </c>
      <c r="B14320" s="278">
        <v>7.68</v>
      </c>
    </row>
    <row r="14321" spans="1:2" x14ac:dyDescent="0.25">
      <c r="A14321" s="277" t="s">
        <v>4013</v>
      </c>
      <c r="B14321" s="278">
        <v>8.82</v>
      </c>
    </row>
    <row r="14322" spans="1:2" x14ac:dyDescent="0.25">
      <c r="A14322" s="277" t="s">
        <v>18541</v>
      </c>
      <c r="B14322" s="278">
        <v>8</v>
      </c>
    </row>
    <row r="14323" spans="1:2" x14ac:dyDescent="0.25">
      <c r="A14323" s="277" t="s">
        <v>4014</v>
      </c>
      <c r="B14323" s="278">
        <v>175.5</v>
      </c>
    </row>
    <row r="14324" spans="1:2" x14ac:dyDescent="0.25">
      <c r="A14324" s="277" t="s">
        <v>18542</v>
      </c>
      <c r="B14324" s="278">
        <v>156.54</v>
      </c>
    </row>
    <row r="14325" spans="1:2" x14ac:dyDescent="0.25">
      <c r="A14325" s="277" t="s">
        <v>4015</v>
      </c>
      <c r="B14325" s="278">
        <v>41.33</v>
      </c>
    </row>
    <row r="14326" spans="1:2" x14ac:dyDescent="0.25">
      <c r="A14326" s="277" t="s">
        <v>18543</v>
      </c>
      <c r="B14326" s="278">
        <v>36.590000000000003</v>
      </c>
    </row>
    <row r="14327" spans="1:2" x14ac:dyDescent="0.25">
      <c r="A14327" s="277" t="s">
        <v>4016</v>
      </c>
      <c r="B14327" s="278">
        <v>116.24</v>
      </c>
    </row>
    <row r="14328" spans="1:2" x14ac:dyDescent="0.25">
      <c r="A14328" s="277" t="s">
        <v>18544</v>
      </c>
      <c r="B14328" s="278">
        <v>106.76</v>
      </c>
    </row>
    <row r="14329" spans="1:2" x14ac:dyDescent="0.25">
      <c r="A14329" s="277" t="s">
        <v>4017</v>
      </c>
      <c r="B14329" s="278">
        <v>137.27000000000001</v>
      </c>
    </row>
    <row r="14330" spans="1:2" x14ac:dyDescent="0.25">
      <c r="A14330" s="277" t="s">
        <v>18545</v>
      </c>
      <c r="B14330" s="278">
        <v>118.93</v>
      </c>
    </row>
    <row r="14331" spans="1:2" x14ac:dyDescent="0.25">
      <c r="A14331" s="277" t="s">
        <v>4018</v>
      </c>
      <c r="B14331" s="278">
        <v>22.07</v>
      </c>
    </row>
    <row r="14332" spans="1:2" x14ac:dyDescent="0.25">
      <c r="A14332" s="277" t="s">
        <v>18546</v>
      </c>
      <c r="B14332" s="278">
        <v>19.2</v>
      </c>
    </row>
    <row r="14333" spans="1:2" x14ac:dyDescent="0.25">
      <c r="A14333" s="277" t="s">
        <v>4019</v>
      </c>
      <c r="B14333" s="278">
        <v>29.42</v>
      </c>
    </row>
    <row r="14334" spans="1:2" x14ac:dyDescent="0.25">
      <c r="A14334" s="277" t="s">
        <v>18547</v>
      </c>
      <c r="B14334" s="278">
        <v>25.6</v>
      </c>
    </row>
    <row r="14335" spans="1:2" x14ac:dyDescent="0.25">
      <c r="A14335" s="277" t="s">
        <v>9488</v>
      </c>
      <c r="B14335" s="278">
        <v>65.069999999999993</v>
      </c>
    </row>
    <row r="14336" spans="1:2" x14ac:dyDescent="0.25">
      <c r="A14336" s="277" t="s">
        <v>18548</v>
      </c>
      <c r="B14336" s="278">
        <v>62.23</v>
      </c>
    </row>
    <row r="14337" spans="1:2" x14ac:dyDescent="0.25">
      <c r="A14337" s="277" t="s">
        <v>9489</v>
      </c>
      <c r="B14337" s="278">
        <v>104.19</v>
      </c>
    </row>
    <row r="14338" spans="1:2" x14ac:dyDescent="0.25">
      <c r="A14338" s="277" t="s">
        <v>18549</v>
      </c>
      <c r="B14338" s="278">
        <v>100.4</v>
      </c>
    </row>
    <row r="14339" spans="1:2" x14ac:dyDescent="0.25">
      <c r="A14339" s="277" t="s">
        <v>9490</v>
      </c>
      <c r="B14339" s="278">
        <v>75.349999999999994</v>
      </c>
    </row>
    <row r="14340" spans="1:2" x14ac:dyDescent="0.25">
      <c r="A14340" s="277" t="s">
        <v>18550</v>
      </c>
      <c r="B14340" s="278">
        <v>72.98</v>
      </c>
    </row>
    <row r="14341" spans="1:2" x14ac:dyDescent="0.25">
      <c r="A14341" s="277" t="s">
        <v>9491</v>
      </c>
      <c r="B14341" s="278">
        <v>43.96</v>
      </c>
    </row>
    <row r="14342" spans="1:2" x14ac:dyDescent="0.25">
      <c r="A14342" s="277" t="s">
        <v>18551</v>
      </c>
      <c r="B14342" s="278">
        <v>42.07</v>
      </c>
    </row>
    <row r="14343" spans="1:2" x14ac:dyDescent="0.25">
      <c r="A14343" s="277" t="s">
        <v>9492</v>
      </c>
      <c r="B14343" s="278">
        <v>70.56</v>
      </c>
    </row>
    <row r="14344" spans="1:2" x14ac:dyDescent="0.25">
      <c r="A14344" s="277" t="s">
        <v>18552</v>
      </c>
      <c r="B14344" s="278">
        <v>69.959999999999994</v>
      </c>
    </row>
    <row r="14345" spans="1:2" x14ac:dyDescent="0.25">
      <c r="A14345" s="277" t="s">
        <v>9493</v>
      </c>
      <c r="B14345" s="278">
        <v>81.73</v>
      </c>
    </row>
    <row r="14346" spans="1:2" x14ac:dyDescent="0.25">
      <c r="A14346" s="277" t="s">
        <v>18553</v>
      </c>
      <c r="B14346" s="278">
        <v>81.02</v>
      </c>
    </row>
    <row r="14347" spans="1:2" x14ac:dyDescent="0.25">
      <c r="A14347" s="277" t="s">
        <v>9494</v>
      </c>
      <c r="B14347" s="278">
        <v>125.73</v>
      </c>
    </row>
    <row r="14348" spans="1:2" x14ac:dyDescent="0.25">
      <c r="A14348" s="277" t="s">
        <v>18554</v>
      </c>
      <c r="B14348" s="278">
        <v>116.26</v>
      </c>
    </row>
    <row r="14349" spans="1:2" x14ac:dyDescent="0.25">
      <c r="A14349" s="277" t="s">
        <v>9495</v>
      </c>
      <c r="B14349" s="278">
        <v>116.91</v>
      </c>
    </row>
    <row r="14350" spans="1:2" x14ac:dyDescent="0.25">
      <c r="A14350" s="277" t="s">
        <v>18555</v>
      </c>
      <c r="B14350" s="278">
        <v>107.44</v>
      </c>
    </row>
    <row r="14351" spans="1:2" x14ac:dyDescent="0.25">
      <c r="A14351" s="277" t="s">
        <v>4020</v>
      </c>
      <c r="B14351" s="278">
        <v>494.83</v>
      </c>
    </row>
    <row r="14352" spans="1:2" x14ac:dyDescent="0.25">
      <c r="A14352" s="277" t="s">
        <v>18556</v>
      </c>
      <c r="B14352" s="278">
        <v>465.73</v>
      </c>
    </row>
    <row r="14353" spans="1:2" x14ac:dyDescent="0.25">
      <c r="A14353" s="277" t="s">
        <v>4021</v>
      </c>
      <c r="B14353" s="278">
        <v>695.94</v>
      </c>
    </row>
    <row r="14354" spans="1:2" x14ac:dyDescent="0.25">
      <c r="A14354" s="277" t="s">
        <v>18557</v>
      </c>
      <c r="B14354" s="278">
        <v>659.87</v>
      </c>
    </row>
    <row r="14355" spans="1:2" x14ac:dyDescent="0.25">
      <c r="A14355" s="277" t="s">
        <v>4022</v>
      </c>
      <c r="B14355" s="278">
        <v>1398.79</v>
      </c>
    </row>
    <row r="14356" spans="1:2" x14ac:dyDescent="0.25">
      <c r="A14356" s="277" t="s">
        <v>18558</v>
      </c>
      <c r="B14356" s="278">
        <v>1334.59</v>
      </c>
    </row>
    <row r="14357" spans="1:2" x14ac:dyDescent="0.25">
      <c r="A14357" s="277" t="s">
        <v>4023</v>
      </c>
      <c r="B14357" s="278">
        <v>1960.49</v>
      </c>
    </row>
    <row r="14358" spans="1:2" x14ac:dyDescent="0.25">
      <c r="A14358" s="277" t="s">
        <v>18559</v>
      </c>
      <c r="B14358" s="278">
        <v>1887.12</v>
      </c>
    </row>
    <row r="14359" spans="1:2" x14ac:dyDescent="0.25">
      <c r="A14359" s="277" t="s">
        <v>4024</v>
      </c>
      <c r="B14359" s="278">
        <v>2839.1</v>
      </c>
    </row>
    <row r="14360" spans="1:2" x14ac:dyDescent="0.25">
      <c r="A14360" s="277" t="s">
        <v>18560</v>
      </c>
      <c r="B14360" s="278">
        <v>2751.18</v>
      </c>
    </row>
    <row r="14361" spans="1:2" x14ac:dyDescent="0.25">
      <c r="A14361" s="277" t="s">
        <v>4025</v>
      </c>
      <c r="B14361" s="278">
        <v>16.920000000000002</v>
      </c>
    </row>
    <row r="14362" spans="1:2" x14ac:dyDescent="0.25">
      <c r="A14362" s="277" t="s">
        <v>18561</v>
      </c>
      <c r="B14362" s="278">
        <v>15.1</v>
      </c>
    </row>
    <row r="14363" spans="1:2" x14ac:dyDescent="0.25">
      <c r="A14363" s="277" t="s">
        <v>4026</v>
      </c>
      <c r="B14363" s="278">
        <v>21.62</v>
      </c>
    </row>
    <row r="14364" spans="1:2" x14ac:dyDescent="0.25">
      <c r="A14364" s="277" t="s">
        <v>18562</v>
      </c>
      <c r="B14364" s="278">
        <v>19.559999999999999</v>
      </c>
    </row>
    <row r="14365" spans="1:2" x14ac:dyDescent="0.25">
      <c r="A14365" s="277" t="s">
        <v>4027</v>
      </c>
      <c r="B14365" s="278">
        <v>26.3</v>
      </c>
    </row>
    <row r="14366" spans="1:2" x14ac:dyDescent="0.25">
      <c r="A14366" s="277" t="s">
        <v>18563</v>
      </c>
      <c r="B14366" s="278">
        <v>24.01</v>
      </c>
    </row>
    <row r="14367" spans="1:2" x14ac:dyDescent="0.25">
      <c r="A14367" s="277" t="s">
        <v>4028</v>
      </c>
      <c r="B14367" s="278">
        <v>28.47</v>
      </c>
    </row>
    <row r="14368" spans="1:2" x14ac:dyDescent="0.25">
      <c r="A14368" s="277" t="s">
        <v>18564</v>
      </c>
      <c r="B14368" s="278">
        <v>25.94</v>
      </c>
    </row>
    <row r="14369" spans="1:2" x14ac:dyDescent="0.25">
      <c r="A14369" s="277" t="s">
        <v>4029</v>
      </c>
      <c r="B14369" s="278">
        <v>38.56</v>
      </c>
    </row>
    <row r="14370" spans="1:2" x14ac:dyDescent="0.25">
      <c r="A14370" s="277" t="s">
        <v>18565</v>
      </c>
      <c r="B14370" s="278">
        <v>35.69</v>
      </c>
    </row>
    <row r="14371" spans="1:2" x14ac:dyDescent="0.25">
      <c r="A14371" s="277" t="s">
        <v>4030</v>
      </c>
      <c r="B14371" s="278">
        <v>54.21</v>
      </c>
    </row>
    <row r="14372" spans="1:2" x14ac:dyDescent="0.25">
      <c r="A14372" s="277" t="s">
        <v>18566</v>
      </c>
      <c r="B14372" s="278">
        <v>51.01</v>
      </c>
    </row>
    <row r="14373" spans="1:2" x14ac:dyDescent="0.25">
      <c r="A14373" s="277" t="s">
        <v>4031</v>
      </c>
      <c r="B14373" s="278">
        <v>199.64</v>
      </c>
    </row>
    <row r="14374" spans="1:2" x14ac:dyDescent="0.25">
      <c r="A14374" s="277" t="s">
        <v>18567</v>
      </c>
      <c r="B14374" s="278">
        <v>178.32</v>
      </c>
    </row>
    <row r="14375" spans="1:2" x14ac:dyDescent="0.25">
      <c r="A14375" s="277" t="s">
        <v>4032</v>
      </c>
      <c r="B14375" s="278">
        <v>336.25</v>
      </c>
    </row>
    <row r="14376" spans="1:2" x14ac:dyDescent="0.25">
      <c r="A14376" s="277" t="s">
        <v>18568</v>
      </c>
      <c r="B14376" s="278">
        <v>303.93</v>
      </c>
    </row>
    <row r="14377" spans="1:2" x14ac:dyDescent="0.25">
      <c r="A14377" s="277" t="s">
        <v>4033</v>
      </c>
      <c r="B14377" s="278">
        <v>152.1</v>
      </c>
    </row>
    <row r="14378" spans="1:2" x14ac:dyDescent="0.25">
      <c r="A14378" s="277" t="s">
        <v>18569</v>
      </c>
      <c r="B14378" s="278">
        <v>136.94</v>
      </c>
    </row>
    <row r="14379" spans="1:2" x14ac:dyDescent="0.25">
      <c r="A14379" s="277" t="s">
        <v>9496</v>
      </c>
      <c r="B14379" s="278">
        <v>144.68</v>
      </c>
    </row>
    <row r="14380" spans="1:2" x14ac:dyDescent="0.25">
      <c r="A14380" s="277" t="s">
        <v>18570</v>
      </c>
      <c r="B14380" s="278">
        <v>129.52000000000001</v>
      </c>
    </row>
    <row r="14381" spans="1:2" x14ac:dyDescent="0.25">
      <c r="A14381" s="277" t="s">
        <v>4034</v>
      </c>
      <c r="B14381" s="278">
        <v>296.81</v>
      </c>
    </row>
    <row r="14382" spans="1:2" x14ac:dyDescent="0.25">
      <c r="A14382" s="277" t="s">
        <v>18571</v>
      </c>
      <c r="B14382" s="278">
        <v>266.49</v>
      </c>
    </row>
    <row r="14383" spans="1:2" x14ac:dyDescent="0.25">
      <c r="A14383" s="277" t="s">
        <v>4035</v>
      </c>
      <c r="B14383" s="278">
        <v>258.60000000000002</v>
      </c>
    </row>
    <row r="14384" spans="1:2" x14ac:dyDescent="0.25">
      <c r="A14384" s="277" t="s">
        <v>18572</v>
      </c>
      <c r="B14384" s="278">
        <v>227.88</v>
      </c>
    </row>
    <row r="14385" spans="1:2" x14ac:dyDescent="0.25">
      <c r="A14385" s="277" t="s">
        <v>4036</v>
      </c>
      <c r="B14385" s="278">
        <v>257.43</v>
      </c>
    </row>
    <row r="14386" spans="1:2" x14ac:dyDescent="0.25">
      <c r="A14386" s="277" t="s">
        <v>18573</v>
      </c>
      <c r="B14386" s="278">
        <v>226.71</v>
      </c>
    </row>
    <row r="14387" spans="1:2" x14ac:dyDescent="0.25">
      <c r="A14387" s="277" t="s">
        <v>4037</v>
      </c>
      <c r="B14387" s="278">
        <v>136.36000000000001</v>
      </c>
    </row>
    <row r="14388" spans="1:2" x14ac:dyDescent="0.25">
      <c r="A14388" s="277" t="s">
        <v>18574</v>
      </c>
      <c r="B14388" s="278">
        <v>119.78</v>
      </c>
    </row>
    <row r="14389" spans="1:2" x14ac:dyDescent="0.25">
      <c r="A14389" s="277" t="s">
        <v>4038</v>
      </c>
      <c r="B14389" s="278">
        <v>216.08</v>
      </c>
    </row>
    <row r="14390" spans="1:2" x14ac:dyDescent="0.25">
      <c r="A14390" s="277" t="s">
        <v>18575</v>
      </c>
      <c r="B14390" s="278">
        <v>194.76</v>
      </c>
    </row>
    <row r="14391" spans="1:2" x14ac:dyDescent="0.25">
      <c r="A14391" s="277" t="s">
        <v>4039</v>
      </c>
      <c r="B14391" s="278">
        <v>279</v>
      </c>
    </row>
    <row r="14392" spans="1:2" x14ac:dyDescent="0.25">
      <c r="A14392" s="277" t="s">
        <v>18576</v>
      </c>
      <c r="B14392" s="278">
        <v>252.94</v>
      </c>
    </row>
    <row r="14393" spans="1:2" x14ac:dyDescent="0.25">
      <c r="A14393" s="277" t="s">
        <v>4040</v>
      </c>
      <c r="B14393" s="278">
        <v>274.02999999999997</v>
      </c>
    </row>
    <row r="14394" spans="1:2" x14ac:dyDescent="0.25">
      <c r="A14394" s="277" t="s">
        <v>18577</v>
      </c>
      <c r="B14394" s="278">
        <v>247.97</v>
      </c>
    </row>
    <row r="14395" spans="1:2" x14ac:dyDescent="0.25">
      <c r="A14395" s="277" t="s">
        <v>4041</v>
      </c>
      <c r="B14395" s="278">
        <v>158.08000000000001</v>
      </c>
    </row>
    <row r="14396" spans="1:2" x14ac:dyDescent="0.25">
      <c r="A14396" s="277" t="s">
        <v>18578</v>
      </c>
      <c r="B14396" s="278">
        <v>140.22999999999999</v>
      </c>
    </row>
    <row r="14397" spans="1:2" x14ac:dyDescent="0.25">
      <c r="A14397" s="277" t="s">
        <v>4042</v>
      </c>
      <c r="B14397" s="278">
        <v>199.92</v>
      </c>
    </row>
    <row r="14398" spans="1:2" x14ac:dyDescent="0.25">
      <c r="A14398" s="277" t="s">
        <v>18579</v>
      </c>
      <c r="B14398" s="278">
        <v>177.61</v>
      </c>
    </row>
    <row r="14399" spans="1:2" x14ac:dyDescent="0.25">
      <c r="A14399" s="277" t="s">
        <v>4043</v>
      </c>
      <c r="B14399" s="278">
        <v>135.66</v>
      </c>
    </row>
    <row r="14400" spans="1:2" x14ac:dyDescent="0.25">
      <c r="A14400" s="277" t="s">
        <v>18580</v>
      </c>
      <c r="B14400" s="278">
        <v>119.08</v>
      </c>
    </row>
    <row r="14401" spans="1:2" x14ac:dyDescent="0.25">
      <c r="A14401" s="277" t="s">
        <v>4044</v>
      </c>
      <c r="B14401" s="278">
        <v>153.4</v>
      </c>
    </row>
    <row r="14402" spans="1:2" x14ac:dyDescent="0.25">
      <c r="A14402" s="277" t="s">
        <v>18581</v>
      </c>
      <c r="B14402" s="278">
        <v>135.66999999999999</v>
      </c>
    </row>
    <row r="14403" spans="1:2" x14ac:dyDescent="0.25">
      <c r="A14403" s="277" t="s">
        <v>4045</v>
      </c>
      <c r="B14403" s="278">
        <v>214.2</v>
      </c>
    </row>
    <row r="14404" spans="1:2" x14ac:dyDescent="0.25">
      <c r="A14404" s="277" t="s">
        <v>18582</v>
      </c>
      <c r="B14404" s="278">
        <v>190.89</v>
      </c>
    </row>
    <row r="14405" spans="1:2" x14ac:dyDescent="0.25">
      <c r="A14405" s="277" t="s">
        <v>4046</v>
      </c>
      <c r="B14405" s="278">
        <v>303.48</v>
      </c>
    </row>
    <row r="14406" spans="1:2" x14ac:dyDescent="0.25">
      <c r="A14406" s="277" t="s">
        <v>18583</v>
      </c>
      <c r="B14406" s="278">
        <v>272.69</v>
      </c>
    </row>
    <row r="14407" spans="1:2" x14ac:dyDescent="0.25">
      <c r="A14407" s="277" t="s">
        <v>4047</v>
      </c>
      <c r="B14407" s="278">
        <v>153.47</v>
      </c>
    </row>
    <row r="14408" spans="1:2" x14ac:dyDescent="0.25">
      <c r="A14408" s="277" t="s">
        <v>18584</v>
      </c>
      <c r="B14408" s="278">
        <v>135.75</v>
      </c>
    </row>
    <row r="14409" spans="1:2" x14ac:dyDescent="0.25">
      <c r="A14409" s="277" t="s">
        <v>4048</v>
      </c>
      <c r="B14409" s="278">
        <v>32.340000000000003</v>
      </c>
    </row>
    <row r="14410" spans="1:2" x14ac:dyDescent="0.25">
      <c r="A14410" s="277" t="s">
        <v>18585</v>
      </c>
      <c r="B14410" s="278">
        <v>30.69</v>
      </c>
    </row>
    <row r="14411" spans="1:2" x14ac:dyDescent="0.25">
      <c r="A14411" s="277" t="s">
        <v>4049</v>
      </c>
      <c r="B14411" s="278">
        <v>183.36</v>
      </c>
    </row>
    <row r="14412" spans="1:2" x14ac:dyDescent="0.25">
      <c r="A14412" s="277" t="s">
        <v>18586</v>
      </c>
      <c r="B14412" s="278">
        <v>160.9</v>
      </c>
    </row>
    <row r="14413" spans="1:2" x14ac:dyDescent="0.25">
      <c r="A14413" s="277" t="s">
        <v>4050</v>
      </c>
      <c r="B14413" s="278">
        <v>184.54</v>
      </c>
    </row>
    <row r="14414" spans="1:2" x14ac:dyDescent="0.25">
      <c r="A14414" s="277" t="s">
        <v>18587</v>
      </c>
      <c r="B14414" s="278">
        <v>166.81</v>
      </c>
    </row>
    <row r="14415" spans="1:2" x14ac:dyDescent="0.25">
      <c r="A14415" s="277" t="s">
        <v>4051</v>
      </c>
      <c r="B14415" s="278">
        <v>16.57</v>
      </c>
    </row>
    <row r="14416" spans="1:2" x14ac:dyDescent="0.25">
      <c r="A14416" s="277" t="s">
        <v>18588</v>
      </c>
      <c r="B14416" s="278">
        <v>15.19</v>
      </c>
    </row>
    <row r="14417" spans="1:2" x14ac:dyDescent="0.25">
      <c r="A14417" s="277" t="s">
        <v>4052</v>
      </c>
      <c r="B14417" s="278">
        <v>137.5</v>
      </c>
    </row>
    <row r="14418" spans="1:2" x14ac:dyDescent="0.25">
      <c r="A14418" s="277" t="s">
        <v>18589</v>
      </c>
      <c r="B14418" s="278">
        <v>120.91</v>
      </c>
    </row>
    <row r="14419" spans="1:2" x14ac:dyDescent="0.25">
      <c r="A14419" s="277" t="s">
        <v>4053</v>
      </c>
      <c r="B14419" s="278">
        <v>319.98</v>
      </c>
    </row>
    <row r="14420" spans="1:2" x14ac:dyDescent="0.25">
      <c r="A14420" s="277" t="s">
        <v>18590</v>
      </c>
      <c r="B14420" s="278">
        <v>286.89999999999998</v>
      </c>
    </row>
    <row r="14421" spans="1:2" x14ac:dyDescent="0.25">
      <c r="A14421" s="277" t="s">
        <v>9497</v>
      </c>
      <c r="B14421" s="278">
        <v>275.04000000000002</v>
      </c>
    </row>
    <row r="14422" spans="1:2" x14ac:dyDescent="0.25">
      <c r="A14422" s="277" t="s">
        <v>18591</v>
      </c>
      <c r="B14422" s="278">
        <v>244.32</v>
      </c>
    </row>
    <row r="14423" spans="1:2" x14ac:dyDescent="0.25">
      <c r="A14423" s="277" t="s">
        <v>18592</v>
      </c>
      <c r="B14423" s="278">
        <v>284.27</v>
      </c>
    </row>
    <row r="14424" spans="1:2" x14ac:dyDescent="0.25">
      <c r="A14424" s="277" t="s">
        <v>18593</v>
      </c>
      <c r="B14424" s="278">
        <v>253.55</v>
      </c>
    </row>
    <row r="14425" spans="1:2" x14ac:dyDescent="0.25">
      <c r="A14425" s="277" t="s">
        <v>4054</v>
      </c>
      <c r="B14425" s="278">
        <v>302.24</v>
      </c>
    </row>
    <row r="14426" spans="1:2" x14ac:dyDescent="0.25">
      <c r="A14426" s="277" t="s">
        <v>18594</v>
      </c>
      <c r="B14426" s="278">
        <v>271.52999999999997</v>
      </c>
    </row>
    <row r="14427" spans="1:2" x14ac:dyDescent="0.25">
      <c r="A14427" s="277" t="s">
        <v>4055</v>
      </c>
      <c r="B14427" s="278">
        <v>266.52999999999997</v>
      </c>
    </row>
    <row r="14428" spans="1:2" x14ac:dyDescent="0.25">
      <c r="A14428" s="277" t="s">
        <v>18595</v>
      </c>
      <c r="B14428" s="278">
        <v>238.19</v>
      </c>
    </row>
    <row r="14429" spans="1:2" x14ac:dyDescent="0.25">
      <c r="A14429" s="277" t="s">
        <v>9498</v>
      </c>
      <c r="B14429" s="278">
        <v>259.01</v>
      </c>
    </row>
    <row r="14430" spans="1:2" x14ac:dyDescent="0.25">
      <c r="A14430" s="277" t="s">
        <v>18596</v>
      </c>
      <c r="B14430" s="278">
        <v>230.67</v>
      </c>
    </row>
    <row r="14431" spans="1:2" x14ac:dyDescent="0.25">
      <c r="A14431" s="277" t="s">
        <v>4056</v>
      </c>
      <c r="B14431" s="278">
        <v>283.13</v>
      </c>
    </row>
    <row r="14432" spans="1:2" x14ac:dyDescent="0.25">
      <c r="A14432" s="277" t="s">
        <v>18597</v>
      </c>
      <c r="B14432" s="278">
        <v>253.37</v>
      </c>
    </row>
    <row r="14433" spans="1:2" x14ac:dyDescent="0.25">
      <c r="A14433" s="277" t="s">
        <v>18598</v>
      </c>
      <c r="B14433" s="278">
        <v>257.87</v>
      </c>
    </row>
    <row r="14434" spans="1:2" x14ac:dyDescent="0.25">
      <c r="A14434" s="277" t="s">
        <v>18599</v>
      </c>
      <c r="B14434" s="278">
        <v>229.52</v>
      </c>
    </row>
    <row r="14435" spans="1:2" x14ac:dyDescent="0.25">
      <c r="A14435" s="277" t="s">
        <v>18600</v>
      </c>
      <c r="B14435" s="278">
        <v>250.35</v>
      </c>
    </row>
    <row r="14436" spans="1:2" x14ac:dyDescent="0.25">
      <c r="A14436" s="277" t="s">
        <v>18601</v>
      </c>
      <c r="B14436" s="278">
        <v>222</v>
      </c>
    </row>
    <row r="14437" spans="1:2" x14ac:dyDescent="0.25">
      <c r="A14437" s="277" t="s">
        <v>4057</v>
      </c>
      <c r="B14437" s="278">
        <v>272.49</v>
      </c>
    </row>
    <row r="14438" spans="1:2" x14ac:dyDescent="0.25">
      <c r="A14438" s="277" t="s">
        <v>18602</v>
      </c>
      <c r="B14438" s="278">
        <v>244.14</v>
      </c>
    </row>
    <row r="14439" spans="1:2" x14ac:dyDescent="0.25">
      <c r="A14439" s="277" t="s">
        <v>4058</v>
      </c>
      <c r="B14439" s="278">
        <v>240.13</v>
      </c>
    </row>
    <row r="14440" spans="1:2" x14ac:dyDescent="0.25">
      <c r="A14440" s="277" t="s">
        <v>18603</v>
      </c>
      <c r="B14440" s="278">
        <v>214.15</v>
      </c>
    </row>
    <row r="14441" spans="1:2" x14ac:dyDescent="0.25">
      <c r="A14441" s="277" t="s">
        <v>18604</v>
      </c>
      <c r="B14441" s="278">
        <v>232.61</v>
      </c>
    </row>
    <row r="14442" spans="1:2" x14ac:dyDescent="0.25">
      <c r="A14442" s="277" t="s">
        <v>18605</v>
      </c>
      <c r="B14442" s="278">
        <v>206.63</v>
      </c>
    </row>
    <row r="14443" spans="1:2" x14ac:dyDescent="0.25">
      <c r="A14443" s="277" t="s">
        <v>4059</v>
      </c>
      <c r="B14443" s="278">
        <v>214.84</v>
      </c>
    </row>
    <row r="14444" spans="1:2" x14ac:dyDescent="0.25">
      <c r="A14444" s="277" t="s">
        <v>18606</v>
      </c>
      <c r="B14444" s="278">
        <v>191.53</v>
      </c>
    </row>
    <row r="14445" spans="1:2" x14ac:dyDescent="0.25">
      <c r="A14445" s="277" t="s">
        <v>4060</v>
      </c>
      <c r="B14445" s="278">
        <v>181.25</v>
      </c>
    </row>
    <row r="14446" spans="1:2" x14ac:dyDescent="0.25">
      <c r="A14446" s="277" t="s">
        <v>18607</v>
      </c>
      <c r="B14446" s="278">
        <v>162.29</v>
      </c>
    </row>
    <row r="14447" spans="1:2" x14ac:dyDescent="0.25">
      <c r="A14447" s="277" t="s">
        <v>4061</v>
      </c>
      <c r="B14447" s="278">
        <v>131.08000000000001</v>
      </c>
    </row>
    <row r="14448" spans="1:2" x14ac:dyDescent="0.25">
      <c r="A14448" s="277" t="s">
        <v>18608</v>
      </c>
      <c r="B14448" s="278">
        <v>116.27</v>
      </c>
    </row>
    <row r="14449" spans="1:2" x14ac:dyDescent="0.25">
      <c r="A14449" s="277" t="s">
        <v>4062</v>
      </c>
      <c r="B14449" s="278">
        <v>167.25</v>
      </c>
    </row>
    <row r="14450" spans="1:2" x14ac:dyDescent="0.25">
      <c r="A14450" s="277" t="s">
        <v>18609</v>
      </c>
      <c r="B14450" s="278">
        <v>148.32</v>
      </c>
    </row>
    <row r="14451" spans="1:2" x14ac:dyDescent="0.25">
      <c r="A14451" s="277" t="s">
        <v>4063</v>
      </c>
      <c r="B14451" s="278">
        <v>45.72</v>
      </c>
    </row>
    <row r="14452" spans="1:2" x14ac:dyDescent="0.25">
      <c r="A14452" s="277" t="s">
        <v>18610</v>
      </c>
      <c r="B14452" s="278">
        <v>41.18</v>
      </c>
    </row>
    <row r="14453" spans="1:2" x14ac:dyDescent="0.25">
      <c r="A14453" s="277" t="s">
        <v>4064</v>
      </c>
      <c r="B14453" s="278">
        <v>197.04</v>
      </c>
    </row>
    <row r="14454" spans="1:2" x14ac:dyDescent="0.25">
      <c r="A14454" s="277" t="s">
        <v>18611</v>
      </c>
      <c r="B14454" s="278">
        <v>187.56</v>
      </c>
    </row>
    <row r="14455" spans="1:2" x14ac:dyDescent="0.25">
      <c r="A14455" s="277" t="s">
        <v>4065</v>
      </c>
      <c r="B14455" s="278">
        <v>102.91</v>
      </c>
    </row>
    <row r="14456" spans="1:2" x14ac:dyDescent="0.25">
      <c r="A14456" s="277" t="s">
        <v>18612</v>
      </c>
      <c r="B14456" s="278">
        <v>93.44</v>
      </c>
    </row>
    <row r="14457" spans="1:2" x14ac:dyDescent="0.25">
      <c r="A14457" s="277" t="s">
        <v>4066</v>
      </c>
      <c r="B14457" s="278">
        <v>95.32</v>
      </c>
    </row>
    <row r="14458" spans="1:2" x14ac:dyDescent="0.25">
      <c r="A14458" s="277" t="s">
        <v>18613</v>
      </c>
      <c r="B14458" s="278">
        <v>90.58</v>
      </c>
    </row>
    <row r="14459" spans="1:2" x14ac:dyDescent="0.25">
      <c r="A14459" s="277" t="s">
        <v>4067</v>
      </c>
      <c r="B14459" s="278">
        <v>59.01</v>
      </c>
    </row>
    <row r="14460" spans="1:2" x14ac:dyDescent="0.25">
      <c r="A14460" s="277" t="s">
        <v>18614</v>
      </c>
      <c r="B14460" s="278">
        <v>54.27</v>
      </c>
    </row>
    <row r="14461" spans="1:2" x14ac:dyDescent="0.25">
      <c r="A14461" s="277" t="s">
        <v>4068</v>
      </c>
      <c r="B14461" s="278">
        <v>41.97</v>
      </c>
    </row>
    <row r="14462" spans="1:2" x14ac:dyDescent="0.25">
      <c r="A14462" s="277" t="s">
        <v>18615</v>
      </c>
      <c r="B14462" s="278">
        <v>38.18</v>
      </c>
    </row>
    <row r="14463" spans="1:2" x14ac:dyDescent="0.25">
      <c r="A14463" s="277" t="s">
        <v>4069</v>
      </c>
      <c r="B14463" s="278">
        <v>131.26</v>
      </c>
    </row>
    <row r="14464" spans="1:2" x14ac:dyDescent="0.25">
      <c r="A14464" s="277" t="s">
        <v>18616</v>
      </c>
      <c r="B14464" s="278">
        <v>121.77</v>
      </c>
    </row>
    <row r="14465" spans="1:2" x14ac:dyDescent="0.25">
      <c r="A14465" s="277" t="s">
        <v>4070</v>
      </c>
      <c r="B14465" s="278">
        <v>79.510000000000005</v>
      </c>
    </row>
    <row r="14466" spans="1:2" x14ac:dyDescent="0.25">
      <c r="A14466" s="277" t="s">
        <v>18617</v>
      </c>
      <c r="B14466" s="278">
        <v>72.03</v>
      </c>
    </row>
    <row r="14467" spans="1:2" x14ac:dyDescent="0.25">
      <c r="A14467" s="277" t="s">
        <v>4071</v>
      </c>
      <c r="B14467" s="278">
        <v>48.65</v>
      </c>
    </row>
    <row r="14468" spans="1:2" x14ac:dyDescent="0.25">
      <c r="A14468" s="277" t="s">
        <v>18618</v>
      </c>
      <c r="B14468" s="278">
        <v>44.47</v>
      </c>
    </row>
    <row r="14469" spans="1:2" x14ac:dyDescent="0.25">
      <c r="A14469" s="277" t="s">
        <v>4072</v>
      </c>
      <c r="B14469" s="278">
        <v>22.84</v>
      </c>
    </row>
    <row r="14470" spans="1:2" x14ac:dyDescent="0.25">
      <c r="A14470" s="277" t="s">
        <v>18619</v>
      </c>
      <c r="B14470" s="278">
        <v>20.94</v>
      </c>
    </row>
    <row r="14471" spans="1:2" x14ac:dyDescent="0.25">
      <c r="A14471" s="277" t="s">
        <v>4073</v>
      </c>
      <c r="B14471" s="278">
        <v>18.97</v>
      </c>
    </row>
    <row r="14472" spans="1:2" x14ac:dyDescent="0.25">
      <c r="A14472" s="277" t="s">
        <v>18620</v>
      </c>
      <c r="B14472" s="278">
        <v>17.55</v>
      </c>
    </row>
    <row r="14473" spans="1:2" x14ac:dyDescent="0.25">
      <c r="A14473" s="277" t="s">
        <v>4074</v>
      </c>
      <c r="B14473" s="278">
        <v>147.5</v>
      </c>
    </row>
    <row r="14474" spans="1:2" x14ac:dyDescent="0.25">
      <c r="A14474" s="277" t="s">
        <v>18621</v>
      </c>
      <c r="B14474" s="278">
        <v>138</v>
      </c>
    </row>
    <row r="14475" spans="1:2" x14ac:dyDescent="0.25">
      <c r="A14475" s="277" t="s">
        <v>4075</v>
      </c>
      <c r="B14475" s="278">
        <v>99.45</v>
      </c>
    </row>
    <row r="14476" spans="1:2" x14ac:dyDescent="0.25">
      <c r="A14476" s="277" t="s">
        <v>18622</v>
      </c>
      <c r="B14476" s="278">
        <v>90.9</v>
      </c>
    </row>
    <row r="14477" spans="1:2" x14ac:dyDescent="0.25">
      <c r="A14477" s="277" t="s">
        <v>4076</v>
      </c>
      <c r="B14477" s="278">
        <v>52.35</v>
      </c>
    </row>
    <row r="14478" spans="1:2" x14ac:dyDescent="0.25">
      <c r="A14478" s="277" t="s">
        <v>18623</v>
      </c>
      <c r="B14478" s="278">
        <v>48.17</v>
      </c>
    </row>
    <row r="14479" spans="1:2" x14ac:dyDescent="0.25">
      <c r="A14479" s="277" t="s">
        <v>4077</v>
      </c>
      <c r="B14479" s="278">
        <v>223.35</v>
      </c>
    </row>
    <row r="14480" spans="1:2" x14ac:dyDescent="0.25">
      <c r="A14480" s="277" t="s">
        <v>18624</v>
      </c>
      <c r="B14480" s="278">
        <v>202.41</v>
      </c>
    </row>
    <row r="14481" spans="1:2" x14ac:dyDescent="0.25">
      <c r="A14481" s="277" t="s">
        <v>4078</v>
      </c>
      <c r="B14481" s="278">
        <v>302.68</v>
      </c>
    </row>
    <row r="14482" spans="1:2" x14ac:dyDescent="0.25">
      <c r="A14482" s="277" t="s">
        <v>18625</v>
      </c>
      <c r="B14482" s="278">
        <v>272.27</v>
      </c>
    </row>
    <row r="14483" spans="1:2" x14ac:dyDescent="0.25">
      <c r="A14483" s="277" t="s">
        <v>4079</v>
      </c>
      <c r="B14483" s="278">
        <v>269.64999999999998</v>
      </c>
    </row>
    <row r="14484" spans="1:2" x14ac:dyDescent="0.25">
      <c r="A14484" s="277" t="s">
        <v>18626</v>
      </c>
      <c r="B14484" s="278">
        <v>245.96</v>
      </c>
    </row>
    <row r="14485" spans="1:2" x14ac:dyDescent="0.25">
      <c r="A14485" s="277" t="s">
        <v>9499</v>
      </c>
      <c r="B14485" s="278">
        <v>4.75</v>
      </c>
    </row>
    <row r="14486" spans="1:2" x14ac:dyDescent="0.25">
      <c r="A14486" s="277" t="s">
        <v>18627</v>
      </c>
      <c r="B14486" s="278">
        <v>4.75</v>
      </c>
    </row>
    <row r="14487" spans="1:2" x14ac:dyDescent="0.25">
      <c r="A14487" s="277" t="s">
        <v>9500</v>
      </c>
      <c r="B14487" s="278">
        <v>1.56</v>
      </c>
    </row>
    <row r="14488" spans="1:2" x14ac:dyDescent="0.25">
      <c r="A14488" s="277" t="s">
        <v>18628</v>
      </c>
      <c r="B14488" s="278">
        <v>1.56</v>
      </c>
    </row>
    <row r="14489" spans="1:2" x14ac:dyDescent="0.25">
      <c r="A14489" s="277" t="s">
        <v>9501</v>
      </c>
      <c r="B14489" s="278">
        <v>8.07</v>
      </c>
    </row>
    <row r="14490" spans="1:2" x14ac:dyDescent="0.25">
      <c r="A14490" s="277" t="s">
        <v>18629</v>
      </c>
      <c r="B14490" s="278">
        <v>8.07</v>
      </c>
    </row>
    <row r="14491" spans="1:2" x14ac:dyDescent="0.25">
      <c r="A14491" s="277" t="s">
        <v>9502</v>
      </c>
      <c r="B14491" s="278">
        <v>2.75</v>
      </c>
    </row>
    <row r="14492" spans="1:2" x14ac:dyDescent="0.25">
      <c r="A14492" s="277" t="s">
        <v>18630</v>
      </c>
      <c r="B14492" s="278">
        <v>2.75</v>
      </c>
    </row>
    <row r="14493" spans="1:2" x14ac:dyDescent="0.25">
      <c r="A14493" s="277" t="s">
        <v>9503</v>
      </c>
      <c r="B14493" s="278">
        <v>4.63</v>
      </c>
    </row>
    <row r="14494" spans="1:2" x14ac:dyDescent="0.25">
      <c r="A14494" s="277" t="s">
        <v>18631</v>
      </c>
      <c r="B14494" s="278">
        <v>4.63</v>
      </c>
    </row>
    <row r="14495" spans="1:2" x14ac:dyDescent="0.25">
      <c r="A14495" s="277" t="s">
        <v>9504</v>
      </c>
      <c r="B14495" s="278">
        <v>23.1</v>
      </c>
    </row>
    <row r="14496" spans="1:2" x14ac:dyDescent="0.25">
      <c r="A14496" s="277" t="s">
        <v>18632</v>
      </c>
      <c r="B14496" s="278">
        <v>23.1</v>
      </c>
    </row>
    <row r="14497" spans="1:2" x14ac:dyDescent="0.25">
      <c r="A14497" s="277" t="s">
        <v>9505</v>
      </c>
      <c r="B14497" s="278">
        <v>18.170000000000002</v>
      </c>
    </row>
    <row r="14498" spans="1:2" x14ac:dyDescent="0.25">
      <c r="A14498" s="277" t="s">
        <v>18633</v>
      </c>
      <c r="B14498" s="278">
        <v>18.170000000000002</v>
      </c>
    </row>
    <row r="14499" spans="1:2" x14ac:dyDescent="0.25">
      <c r="A14499" s="277" t="s">
        <v>9506</v>
      </c>
      <c r="B14499" s="278">
        <v>14.16</v>
      </c>
    </row>
    <row r="14500" spans="1:2" x14ac:dyDescent="0.25">
      <c r="A14500" s="277" t="s">
        <v>18634</v>
      </c>
      <c r="B14500" s="278">
        <v>14.16</v>
      </c>
    </row>
    <row r="14501" spans="1:2" x14ac:dyDescent="0.25">
      <c r="A14501" s="277" t="s">
        <v>32394</v>
      </c>
      <c r="B14501" s="278">
        <v>83.24</v>
      </c>
    </row>
    <row r="14502" spans="1:2" x14ac:dyDescent="0.25">
      <c r="A14502" s="277" t="s">
        <v>32396</v>
      </c>
      <c r="B14502" s="278">
        <v>79.709999999999994</v>
      </c>
    </row>
    <row r="14503" spans="1:2" x14ac:dyDescent="0.25">
      <c r="A14503" s="277" t="s">
        <v>32397</v>
      </c>
      <c r="B14503" s="278">
        <v>134.22999999999999</v>
      </c>
    </row>
    <row r="14504" spans="1:2" x14ac:dyDescent="0.25">
      <c r="A14504" s="277" t="s">
        <v>32399</v>
      </c>
      <c r="B14504" s="278">
        <v>130.13</v>
      </c>
    </row>
    <row r="14505" spans="1:2" x14ac:dyDescent="0.25">
      <c r="A14505" s="277" t="s">
        <v>9507</v>
      </c>
      <c r="B14505" s="278">
        <v>39.18</v>
      </c>
    </row>
    <row r="14506" spans="1:2" x14ac:dyDescent="0.25">
      <c r="A14506" s="277" t="s">
        <v>18635</v>
      </c>
      <c r="B14506" s="278">
        <v>38.94</v>
      </c>
    </row>
    <row r="14507" spans="1:2" x14ac:dyDescent="0.25">
      <c r="A14507" s="277" t="s">
        <v>9508</v>
      </c>
      <c r="B14507" s="278">
        <v>70.13</v>
      </c>
    </row>
    <row r="14508" spans="1:2" x14ac:dyDescent="0.25">
      <c r="A14508" s="277" t="s">
        <v>18636</v>
      </c>
      <c r="B14508" s="278">
        <v>69.89</v>
      </c>
    </row>
    <row r="14509" spans="1:2" x14ac:dyDescent="0.25">
      <c r="A14509" s="277" t="s">
        <v>32402</v>
      </c>
      <c r="B14509" s="278">
        <v>129.13999999999999</v>
      </c>
    </row>
    <row r="14510" spans="1:2" x14ac:dyDescent="0.25">
      <c r="A14510" s="277" t="s">
        <v>32404</v>
      </c>
      <c r="B14510" s="278">
        <v>128.9</v>
      </c>
    </row>
    <row r="14511" spans="1:2" x14ac:dyDescent="0.25">
      <c r="A14511" s="277" t="s">
        <v>9509</v>
      </c>
      <c r="B14511" s="278">
        <v>3.23</v>
      </c>
    </row>
    <row r="14512" spans="1:2" x14ac:dyDescent="0.25">
      <c r="A14512" s="277" t="s">
        <v>18637</v>
      </c>
      <c r="B14512" s="278">
        <v>2.82</v>
      </c>
    </row>
    <row r="14513" spans="1:2" x14ac:dyDescent="0.25">
      <c r="A14513" s="277" t="s">
        <v>9510</v>
      </c>
      <c r="B14513" s="278">
        <v>4.2699999999999996</v>
      </c>
    </row>
    <row r="14514" spans="1:2" x14ac:dyDescent="0.25">
      <c r="A14514" s="277" t="s">
        <v>18638</v>
      </c>
      <c r="B14514" s="278">
        <v>3.72</v>
      </c>
    </row>
    <row r="14515" spans="1:2" x14ac:dyDescent="0.25">
      <c r="A14515" s="277" t="s">
        <v>9511</v>
      </c>
      <c r="B14515" s="278">
        <v>6.41</v>
      </c>
    </row>
    <row r="14516" spans="1:2" x14ac:dyDescent="0.25">
      <c r="A14516" s="277" t="s">
        <v>18639</v>
      </c>
      <c r="B14516" s="278">
        <v>5.58</v>
      </c>
    </row>
    <row r="14517" spans="1:2" x14ac:dyDescent="0.25">
      <c r="A14517" s="277" t="s">
        <v>9512</v>
      </c>
      <c r="B14517" s="278">
        <v>8.49</v>
      </c>
    </row>
    <row r="14518" spans="1:2" x14ac:dyDescent="0.25">
      <c r="A14518" s="277" t="s">
        <v>18640</v>
      </c>
      <c r="B14518" s="278">
        <v>7.39</v>
      </c>
    </row>
    <row r="14519" spans="1:2" x14ac:dyDescent="0.25">
      <c r="A14519" s="277" t="s">
        <v>9513</v>
      </c>
      <c r="B14519" s="278">
        <v>16.73</v>
      </c>
    </row>
    <row r="14520" spans="1:2" x14ac:dyDescent="0.25">
      <c r="A14520" s="277" t="s">
        <v>18641</v>
      </c>
      <c r="B14520" s="278">
        <v>14.53</v>
      </c>
    </row>
    <row r="14521" spans="1:2" x14ac:dyDescent="0.25">
      <c r="A14521" s="277" t="s">
        <v>4080</v>
      </c>
      <c r="B14521" s="278">
        <v>244.27</v>
      </c>
    </row>
    <row r="14522" spans="1:2" x14ac:dyDescent="0.25">
      <c r="A14522" s="277" t="s">
        <v>18642</v>
      </c>
      <c r="B14522" s="278">
        <v>230.06</v>
      </c>
    </row>
    <row r="14523" spans="1:2" x14ac:dyDescent="0.25">
      <c r="A14523" s="277" t="s">
        <v>4081</v>
      </c>
      <c r="B14523" s="278">
        <v>385.95</v>
      </c>
    </row>
    <row r="14524" spans="1:2" x14ac:dyDescent="0.25">
      <c r="A14524" s="277" t="s">
        <v>18643</v>
      </c>
      <c r="B14524" s="278">
        <v>362.26</v>
      </c>
    </row>
    <row r="14525" spans="1:2" x14ac:dyDescent="0.25">
      <c r="A14525" s="277" t="s">
        <v>4082</v>
      </c>
      <c r="B14525" s="278">
        <v>223.09</v>
      </c>
    </row>
    <row r="14526" spans="1:2" x14ac:dyDescent="0.25">
      <c r="A14526" s="277" t="s">
        <v>18644</v>
      </c>
      <c r="B14526" s="278">
        <v>204.13</v>
      </c>
    </row>
    <row r="14527" spans="1:2" x14ac:dyDescent="0.25">
      <c r="A14527" s="277" t="s">
        <v>4083</v>
      </c>
      <c r="B14527" s="278">
        <v>235.4</v>
      </c>
    </row>
    <row r="14528" spans="1:2" x14ac:dyDescent="0.25">
      <c r="A14528" s="277" t="s">
        <v>18645</v>
      </c>
      <c r="B14528" s="278">
        <v>223.55</v>
      </c>
    </row>
    <row r="14529" spans="1:2" x14ac:dyDescent="0.25">
      <c r="A14529" s="277" t="s">
        <v>4084</v>
      </c>
      <c r="B14529" s="278">
        <v>266.14999999999998</v>
      </c>
    </row>
    <row r="14530" spans="1:2" x14ac:dyDescent="0.25">
      <c r="A14530" s="277" t="s">
        <v>18646</v>
      </c>
      <c r="B14530" s="278">
        <v>253.12</v>
      </c>
    </row>
    <row r="14531" spans="1:2" x14ac:dyDescent="0.25">
      <c r="A14531" s="277" t="s">
        <v>4085</v>
      </c>
      <c r="B14531" s="278">
        <v>264.07</v>
      </c>
    </row>
    <row r="14532" spans="1:2" x14ac:dyDescent="0.25">
      <c r="A14532" s="277" t="s">
        <v>18647</v>
      </c>
      <c r="B14532" s="278">
        <v>243.44</v>
      </c>
    </row>
    <row r="14533" spans="1:2" x14ac:dyDescent="0.25">
      <c r="A14533" s="277" t="s">
        <v>4086</v>
      </c>
      <c r="B14533" s="278">
        <v>242.85</v>
      </c>
    </row>
    <row r="14534" spans="1:2" x14ac:dyDescent="0.25">
      <c r="A14534" s="277" t="s">
        <v>18648</v>
      </c>
      <c r="B14534" s="278">
        <v>230.01</v>
      </c>
    </row>
    <row r="14535" spans="1:2" x14ac:dyDescent="0.25">
      <c r="A14535" s="277" t="s">
        <v>4087</v>
      </c>
      <c r="B14535" s="278">
        <v>64.41</v>
      </c>
    </row>
    <row r="14536" spans="1:2" x14ac:dyDescent="0.25">
      <c r="A14536" s="277" t="s">
        <v>18649</v>
      </c>
      <c r="B14536" s="278">
        <v>59.9</v>
      </c>
    </row>
    <row r="14537" spans="1:2" x14ac:dyDescent="0.25">
      <c r="A14537" s="277" t="s">
        <v>4088</v>
      </c>
      <c r="B14537" s="278">
        <v>85.34</v>
      </c>
    </row>
    <row r="14538" spans="1:2" x14ac:dyDescent="0.25">
      <c r="A14538" s="277" t="s">
        <v>18650</v>
      </c>
      <c r="B14538" s="278">
        <v>80.489999999999995</v>
      </c>
    </row>
    <row r="14539" spans="1:2" x14ac:dyDescent="0.25">
      <c r="A14539" s="277" t="s">
        <v>4089</v>
      </c>
      <c r="B14539" s="278">
        <v>109.83</v>
      </c>
    </row>
    <row r="14540" spans="1:2" x14ac:dyDescent="0.25">
      <c r="A14540" s="277" t="s">
        <v>18651</v>
      </c>
      <c r="B14540" s="278">
        <v>104.65</v>
      </c>
    </row>
    <row r="14541" spans="1:2" x14ac:dyDescent="0.25">
      <c r="A14541" s="277" t="s">
        <v>4090</v>
      </c>
      <c r="B14541" s="278">
        <v>141.87</v>
      </c>
    </row>
    <row r="14542" spans="1:2" x14ac:dyDescent="0.25">
      <c r="A14542" s="277" t="s">
        <v>18652</v>
      </c>
      <c r="B14542" s="278">
        <v>135.91999999999999</v>
      </c>
    </row>
    <row r="14543" spans="1:2" x14ac:dyDescent="0.25">
      <c r="A14543" s="277" t="s">
        <v>4091</v>
      </c>
      <c r="B14543" s="278">
        <v>187.6</v>
      </c>
    </row>
    <row r="14544" spans="1:2" x14ac:dyDescent="0.25">
      <c r="A14544" s="277" t="s">
        <v>18653</v>
      </c>
      <c r="B14544" s="278">
        <v>181.27</v>
      </c>
    </row>
    <row r="14545" spans="1:2" x14ac:dyDescent="0.25">
      <c r="A14545" s="277" t="s">
        <v>4092</v>
      </c>
      <c r="B14545" s="278">
        <v>401.71</v>
      </c>
    </row>
    <row r="14546" spans="1:2" x14ac:dyDescent="0.25">
      <c r="A14546" s="277" t="s">
        <v>18654</v>
      </c>
      <c r="B14546" s="278">
        <v>376.36</v>
      </c>
    </row>
    <row r="14547" spans="1:2" x14ac:dyDescent="0.25">
      <c r="A14547" s="277" t="s">
        <v>4093</v>
      </c>
      <c r="B14547" s="278">
        <v>442.91</v>
      </c>
    </row>
    <row r="14548" spans="1:2" x14ac:dyDescent="0.25">
      <c r="A14548" s="277" t="s">
        <v>18655</v>
      </c>
      <c r="B14548" s="278">
        <v>417.55</v>
      </c>
    </row>
    <row r="14549" spans="1:2" x14ac:dyDescent="0.25">
      <c r="A14549" s="277" t="s">
        <v>4094</v>
      </c>
      <c r="B14549" s="278">
        <v>846.11</v>
      </c>
    </row>
    <row r="14550" spans="1:2" x14ac:dyDescent="0.25">
      <c r="A14550" s="277" t="s">
        <v>18656</v>
      </c>
      <c r="B14550" s="278">
        <v>800.48</v>
      </c>
    </row>
    <row r="14551" spans="1:2" x14ac:dyDescent="0.25">
      <c r="A14551" s="277" t="s">
        <v>4095</v>
      </c>
      <c r="B14551" s="278">
        <v>1394.57</v>
      </c>
    </row>
    <row r="14552" spans="1:2" x14ac:dyDescent="0.25">
      <c r="A14552" s="277" t="s">
        <v>18657</v>
      </c>
      <c r="B14552" s="278">
        <v>1341.83</v>
      </c>
    </row>
    <row r="14553" spans="1:2" x14ac:dyDescent="0.25">
      <c r="A14553" s="277" t="s">
        <v>4096</v>
      </c>
      <c r="B14553" s="278">
        <v>913.61</v>
      </c>
    </row>
    <row r="14554" spans="1:2" x14ac:dyDescent="0.25">
      <c r="A14554" s="277" t="s">
        <v>18658</v>
      </c>
      <c r="B14554" s="278">
        <v>867.98</v>
      </c>
    </row>
    <row r="14555" spans="1:2" x14ac:dyDescent="0.25">
      <c r="A14555" s="277" t="s">
        <v>4097</v>
      </c>
      <c r="B14555" s="278">
        <v>1498.8</v>
      </c>
    </row>
    <row r="14556" spans="1:2" x14ac:dyDescent="0.25">
      <c r="A14556" s="277" t="s">
        <v>18659</v>
      </c>
      <c r="B14556" s="278">
        <v>1446.06</v>
      </c>
    </row>
    <row r="14557" spans="1:2" x14ac:dyDescent="0.25">
      <c r="A14557" s="277" t="s">
        <v>4098</v>
      </c>
      <c r="B14557" s="278">
        <v>1617.84</v>
      </c>
    </row>
    <row r="14558" spans="1:2" x14ac:dyDescent="0.25">
      <c r="A14558" s="277" t="s">
        <v>18660</v>
      </c>
      <c r="B14558" s="278">
        <v>1543.25</v>
      </c>
    </row>
    <row r="14559" spans="1:2" x14ac:dyDescent="0.25">
      <c r="A14559" s="277" t="s">
        <v>4099</v>
      </c>
      <c r="B14559" s="278">
        <v>1713.43</v>
      </c>
    </row>
    <row r="14560" spans="1:2" x14ac:dyDescent="0.25">
      <c r="A14560" s="277" t="s">
        <v>18661</v>
      </c>
      <c r="B14560" s="278">
        <v>1638.84</v>
      </c>
    </row>
    <row r="14561" spans="1:2" x14ac:dyDescent="0.25">
      <c r="A14561" s="277" t="s">
        <v>4100</v>
      </c>
      <c r="B14561" s="278">
        <v>2235.88</v>
      </c>
    </row>
    <row r="14562" spans="1:2" x14ac:dyDescent="0.25">
      <c r="A14562" s="277" t="s">
        <v>18662</v>
      </c>
      <c r="B14562" s="278">
        <v>2152</v>
      </c>
    </row>
    <row r="14563" spans="1:2" x14ac:dyDescent="0.25">
      <c r="A14563" s="277" t="s">
        <v>4101</v>
      </c>
      <c r="B14563" s="278">
        <v>2305.94</v>
      </c>
    </row>
    <row r="14564" spans="1:2" x14ac:dyDescent="0.25">
      <c r="A14564" s="277" t="s">
        <v>18663</v>
      </c>
      <c r="B14564" s="278">
        <v>2222.0700000000002</v>
      </c>
    </row>
    <row r="14565" spans="1:2" x14ac:dyDescent="0.25">
      <c r="A14565" s="277" t="s">
        <v>9514</v>
      </c>
      <c r="B14565" s="278">
        <v>37.950000000000003</v>
      </c>
    </row>
    <row r="14566" spans="1:2" x14ac:dyDescent="0.25">
      <c r="A14566" s="277" t="s">
        <v>18664</v>
      </c>
      <c r="B14566" s="278">
        <v>35.21</v>
      </c>
    </row>
    <row r="14567" spans="1:2" x14ac:dyDescent="0.25">
      <c r="A14567" s="277" t="s">
        <v>9515</v>
      </c>
      <c r="B14567" s="278">
        <v>149.99</v>
      </c>
    </row>
    <row r="14568" spans="1:2" x14ac:dyDescent="0.25">
      <c r="A14568" s="277" t="s">
        <v>18665</v>
      </c>
      <c r="B14568" s="278">
        <v>140.49</v>
      </c>
    </row>
    <row r="14569" spans="1:2" x14ac:dyDescent="0.25">
      <c r="A14569" s="277" t="s">
        <v>9516</v>
      </c>
      <c r="B14569" s="278">
        <v>173.13</v>
      </c>
    </row>
    <row r="14570" spans="1:2" x14ac:dyDescent="0.25">
      <c r="A14570" s="277" t="s">
        <v>18666</v>
      </c>
      <c r="B14570" s="278">
        <v>163.63</v>
      </c>
    </row>
    <row r="14571" spans="1:2" x14ac:dyDescent="0.25">
      <c r="A14571" s="277" t="s">
        <v>9517</v>
      </c>
      <c r="B14571" s="278">
        <v>37.21</v>
      </c>
    </row>
    <row r="14572" spans="1:2" x14ac:dyDescent="0.25">
      <c r="A14572" s="277" t="s">
        <v>18667</v>
      </c>
      <c r="B14572" s="278">
        <v>34.47</v>
      </c>
    </row>
    <row r="14573" spans="1:2" x14ac:dyDescent="0.25">
      <c r="A14573" s="277" t="s">
        <v>9518</v>
      </c>
      <c r="B14573" s="278">
        <v>23.57</v>
      </c>
    </row>
    <row r="14574" spans="1:2" x14ac:dyDescent="0.25">
      <c r="A14574" s="277" t="s">
        <v>18668</v>
      </c>
      <c r="B14574" s="278">
        <v>21.38</v>
      </c>
    </row>
    <row r="14575" spans="1:2" x14ac:dyDescent="0.25">
      <c r="A14575" s="277" t="s">
        <v>9519</v>
      </c>
      <c r="B14575" s="278">
        <v>37.869999999999997</v>
      </c>
    </row>
    <row r="14576" spans="1:2" x14ac:dyDescent="0.25">
      <c r="A14576" s="277" t="s">
        <v>18669</v>
      </c>
      <c r="B14576" s="278">
        <v>35.130000000000003</v>
      </c>
    </row>
    <row r="14577" spans="1:2" x14ac:dyDescent="0.25">
      <c r="A14577" s="277" t="s">
        <v>4102</v>
      </c>
      <c r="B14577" s="278">
        <v>802.56</v>
      </c>
    </row>
    <row r="14578" spans="1:2" x14ac:dyDescent="0.25">
      <c r="A14578" s="277" t="s">
        <v>18670</v>
      </c>
      <c r="B14578" s="278">
        <v>796.88</v>
      </c>
    </row>
    <row r="14579" spans="1:2" x14ac:dyDescent="0.25">
      <c r="A14579" s="277" t="s">
        <v>4103</v>
      </c>
      <c r="B14579" s="278">
        <v>795.47</v>
      </c>
    </row>
    <row r="14580" spans="1:2" x14ac:dyDescent="0.25">
      <c r="A14580" s="277" t="s">
        <v>18671</v>
      </c>
      <c r="B14580" s="278">
        <v>790.73</v>
      </c>
    </row>
    <row r="14581" spans="1:2" x14ac:dyDescent="0.25">
      <c r="A14581" s="277" t="s">
        <v>4104</v>
      </c>
      <c r="B14581" s="278">
        <v>192.11</v>
      </c>
    </row>
    <row r="14582" spans="1:2" x14ac:dyDescent="0.25">
      <c r="A14582" s="277" t="s">
        <v>18672</v>
      </c>
      <c r="B14582" s="278">
        <v>191.56</v>
      </c>
    </row>
    <row r="14583" spans="1:2" x14ac:dyDescent="0.25">
      <c r="A14583" s="277" t="s">
        <v>4105</v>
      </c>
      <c r="B14583" s="278">
        <v>383.19</v>
      </c>
    </row>
    <row r="14584" spans="1:2" x14ac:dyDescent="0.25">
      <c r="A14584" s="277" t="s">
        <v>18673</v>
      </c>
      <c r="B14584" s="278">
        <v>382.23</v>
      </c>
    </row>
    <row r="14585" spans="1:2" x14ac:dyDescent="0.25">
      <c r="A14585" s="277" t="s">
        <v>2089</v>
      </c>
      <c r="B14585" s="278">
        <v>5890.15</v>
      </c>
    </row>
    <row r="14586" spans="1:2" x14ac:dyDescent="0.25">
      <c r="A14586" s="277" t="s">
        <v>18674</v>
      </c>
      <c r="B14586" s="278">
        <v>5848.27</v>
      </c>
    </row>
    <row r="14587" spans="1:2" x14ac:dyDescent="0.25">
      <c r="A14587" s="277" t="s">
        <v>2090</v>
      </c>
      <c r="B14587" s="278">
        <v>847.24</v>
      </c>
    </row>
    <row r="14588" spans="1:2" x14ac:dyDescent="0.25">
      <c r="A14588" s="277" t="s">
        <v>18675</v>
      </c>
      <c r="B14588" s="278">
        <v>805.36</v>
      </c>
    </row>
    <row r="14589" spans="1:2" x14ac:dyDescent="0.25">
      <c r="A14589" s="277" t="s">
        <v>2091</v>
      </c>
      <c r="B14589" s="278">
        <v>1103.55</v>
      </c>
    </row>
    <row r="14590" spans="1:2" x14ac:dyDescent="0.25">
      <c r="A14590" s="277" t="s">
        <v>18676</v>
      </c>
      <c r="B14590" s="278">
        <v>1041.8599999999999</v>
      </c>
    </row>
    <row r="14591" spans="1:2" x14ac:dyDescent="0.25">
      <c r="A14591" s="277" t="s">
        <v>4108</v>
      </c>
      <c r="B14591" s="278">
        <v>189.21</v>
      </c>
    </row>
    <row r="14592" spans="1:2" x14ac:dyDescent="0.25">
      <c r="A14592" s="277" t="s">
        <v>18677</v>
      </c>
      <c r="B14592" s="278">
        <v>173.58</v>
      </c>
    </row>
    <row r="14593" spans="1:2" x14ac:dyDescent="0.25">
      <c r="A14593" s="277" t="s">
        <v>9520</v>
      </c>
      <c r="B14593" s="278">
        <v>154.74</v>
      </c>
    </row>
    <row r="14594" spans="1:2" x14ac:dyDescent="0.25">
      <c r="A14594" s="277" t="s">
        <v>18678</v>
      </c>
      <c r="B14594" s="278">
        <v>142.1</v>
      </c>
    </row>
    <row r="14595" spans="1:2" x14ac:dyDescent="0.25">
      <c r="A14595" s="277" t="s">
        <v>4106</v>
      </c>
      <c r="B14595" s="278">
        <v>918.12</v>
      </c>
    </row>
    <row r="14596" spans="1:2" x14ac:dyDescent="0.25">
      <c r="A14596" s="277" t="s">
        <v>18679</v>
      </c>
      <c r="B14596" s="278">
        <v>869.21</v>
      </c>
    </row>
    <row r="14597" spans="1:2" x14ac:dyDescent="0.25">
      <c r="A14597" s="277" t="s">
        <v>9521</v>
      </c>
      <c r="B14597" s="278">
        <v>35.119999999999997</v>
      </c>
    </row>
    <row r="14598" spans="1:2" x14ac:dyDescent="0.25">
      <c r="A14598" s="277" t="s">
        <v>18680</v>
      </c>
      <c r="B14598" s="278">
        <v>33.229999999999997</v>
      </c>
    </row>
    <row r="14599" spans="1:2" x14ac:dyDescent="0.25">
      <c r="A14599" s="277" t="s">
        <v>9522</v>
      </c>
      <c r="B14599" s="278">
        <v>25.39</v>
      </c>
    </row>
    <row r="14600" spans="1:2" x14ac:dyDescent="0.25">
      <c r="A14600" s="277" t="s">
        <v>18681</v>
      </c>
      <c r="B14600" s="278">
        <v>23.02</v>
      </c>
    </row>
    <row r="14601" spans="1:2" x14ac:dyDescent="0.25">
      <c r="A14601" s="277" t="s">
        <v>9523</v>
      </c>
      <c r="B14601" s="278">
        <v>12.66</v>
      </c>
    </row>
    <row r="14602" spans="1:2" x14ac:dyDescent="0.25">
      <c r="A14602" s="277" t="s">
        <v>18682</v>
      </c>
      <c r="B14602" s="278">
        <v>11.24</v>
      </c>
    </row>
    <row r="14603" spans="1:2" x14ac:dyDescent="0.25">
      <c r="A14603" s="277" t="s">
        <v>4109</v>
      </c>
      <c r="B14603" s="278">
        <v>37496.89</v>
      </c>
    </row>
    <row r="14604" spans="1:2" x14ac:dyDescent="0.25">
      <c r="A14604" s="277" t="s">
        <v>18683</v>
      </c>
      <c r="B14604" s="278">
        <v>37477.94</v>
      </c>
    </row>
    <row r="14605" spans="1:2" x14ac:dyDescent="0.25">
      <c r="A14605" s="277" t="s">
        <v>4110</v>
      </c>
      <c r="B14605" s="278">
        <v>14603.92</v>
      </c>
    </row>
    <row r="14606" spans="1:2" x14ac:dyDescent="0.25">
      <c r="A14606" s="277" t="s">
        <v>18684</v>
      </c>
      <c r="B14606" s="278">
        <v>14584.97</v>
      </c>
    </row>
    <row r="14607" spans="1:2" x14ac:dyDescent="0.25">
      <c r="A14607" s="277" t="s">
        <v>9524</v>
      </c>
      <c r="B14607" s="278">
        <v>49196.79</v>
      </c>
    </row>
    <row r="14608" spans="1:2" x14ac:dyDescent="0.25">
      <c r="A14608" s="277" t="s">
        <v>18685</v>
      </c>
      <c r="B14608" s="278">
        <v>49075.72</v>
      </c>
    </row>
    <row r="14609" spans="1:2" x14ac:dyDescent="0.25">
      <c r="A14609" s="277" t="s">
        <v>4117</v>
      </c>
      <c r="B14609" s="278">
        <v>1415.7</v>
      </c>
    </row>
    <row r="14610" spans="1:2" x14ac:dyDescent="0.25">
      <c r="A14610" s="277" t="s">
        <v>18686</v>
      </c>
      <c r="B14610" s="278">
        <v>1410.96</v>
      </c>
    </row>
    <row r="14611" spans="1:2" x14ac:dyDescent="0.25">
      <c r="A14611" s="277" t="s">
        <v>4118</v>
      </c>
      <c r="B14611" s="278">
        <v>712.47</v>
      </c>
    </row>
    <row r="14612" spans="1:2" x14ac:dyDescent="0.25">
      <c r="A14612" s="277" t="s">
        <v>18687</v>
      </c>
      <c r="B14612" s="278">
        <v>707.73</v>
      </c>
    </row>
    <row r="14613" spans="1:2" x14ac:dyDescent="0.25">
      <c r="A14613" s="277" t="s">
        <v>4119</v>
      </c>
      <c r="B14613" s="278">
        <v>1935.47</v>
      </c>
    </row>
    <row r="14614" spans="1:2" x14ac:dyDescent="0.25">
      <c r="A14614" s="277" t="s">
        <v>18688</v>
      </c>
      <c r="B14614" s="278">
        <v>1930.73</v>
      </c>
    </row>
    <row r="14615" spans="1:2" x14ac:dyDescent="0.25">
      <c r="A14615" s="277" t="s">
        <v>4120</v>
      </c>
      <c r="B14615" s="278">
        <v>1173.47</v>
      </c>
    </row>
    <row r="14616" spans="1:2" x14ac:dyDescent="0.25">
      <c r="A14616" s="277" t="s">
        <v>18689</v>
      </c>
      <c r="B14616" s="278">
        <v>1168.73</v>
      </c>
    </row>
    <row r="14617" spans="1:2" x14ac:dyDescent="0.25">
      <c r="A14617" s="277" t="s">
        <v>4107</v>
      </c>
      <c r="B14617" s="278">
        <v>165</v>
      </c>
    </row>
    <row r="14618" spans="1:2" x14ac:dyDescent="0.25">
      <c r="A14618" s="277" t="s">
        <v>18690</v>
      </c>
      <c r="B14618" s="278">
        <v>165</v>
      </c>
    </row>
    <row r="14619" spans="1:2" x14ac:dyDescent="0.25">
      <c r="A14619" s="277" t="s">
        <v>4111</v>
      </c>
      <c r="B14619" s="278">
        <v>232.64</v>
      </c>
    </row>
    <row r="14620" spans="1:2" x14ac:dyDescent="0.25">
      <c r="A14620" s="277" t="s">
        <v>18691</v>
      </c>
      <c r="B14620" s="278">
        <v>223.17</v>
      </c>
    </row>
    <row r="14621" spans="1:2" x14ac:dyDescent="0.25">
      <c r="A14621" s="277" t="s">
        <v>4112</v>
      </c>
      <c r="B14621" s="278">
        <v>46.75</v>
      </c>
    </row>
    <row r="14622" spans="1:2" x14ac:dyDescent="0.25">
      <c r="A14622" s="277" t="s">
        <v>18692</v>
      </c>
      <c r="B14622" s="278">
        <v>45.09</v>
      </c>
    </row>
    <row r="14623" spans="1:2" x14ac:dyDescent="0.25">
      <c r="A14623" s="277" t="s">
        <v>4113</v>
      </c>
      <c r="B14623" s="278">
        <v>24.74</v>
      </c>
    </row>
    <row r="14624" spans="1:2" x14ac:dyDescent="0.25">
      <c r="A14624" s="277" t="s">
        <v>18693</v>
      </c>
      <c r="B14624" s="278">
        <v>23.79</v>
      </c>
    </row>
    <row r="14625" spans="1:2" x14ac:dyDescent="0.25">
      <c r="A14625" s="277" t="s">
        <v>4114</v>
      </c>
      <c r="B14625" s="278">
        <v>78.11</v>
      </c>
    </row>
    <row r="14626" spans="1:2" x14ac:dyDescent="0.25">
      <c r="A14626" s="277" t="s">
        <v>18694</v>
      </c>
      <c r="B14626" s="278">
        <v>75.739999999999995</v>
      </c>
    </row>
    <row r="14627" spans="1:2" x14ac:dyDescent="0.25">
      <c r="A14627" s="277" t="s">
        <v>4115</v>
      </c>
      <c r="B14627" s="278">
        <v>1137.78</v>
      </c>
    </row>
    <row r="14628" spans="1:2" x14ac:dyDescent="0.25">
      <c r="A14628" s="277" t="s">
        <v>18695</v>
      </c>
      <c r="B14628" s="278">
        <v>1099.8800000000001</v>
      </c>
    </row>
    <row r="14629" spans="1:2" x14ac:dyDescent="0.25">
      <c r="A14629" s="277" t="s">
        <v>4116</v>
      </c>
      <c r="B14629" s="278">
        <v>281.56</v>
      </c>
    </row>
    <row r="14630" spans="1:2" x14ac:dyDescent="0.25">
      <c r="A14630" s="277" t="s">
        <v>18696</v>
      </c>
      <c r="B14630" s="278">
        <v>253.14</v>
      </c>
    </row>
    <row r="14631" spans="1:2" x14ac:dyDescent="0.25">
      <c r="A14631" s="277" t="s">
        <v>4121</v>
      </c>
      <c r="B14631" s="278">
        <v>255.97</v>
      </c>
    </row>
    <row r="14632" spans="1:2" x14ac:dyDescent="0.25">
      <c r="A14632" s="277" t="s">
        <v>18697</v>
      </c>
      <c r="B14632" s="278">
        <v>251.23</v>
      </c>
    </row>
    <row r="14633" spans="1:2" x14ac:dyDescent="0.25">
      <c r="A14633" s="277" t="s">
        <v>4122</v>
      </c>
      <c r="B14633" s="278">
        <v>531.66999999999996</v>
      </c>
    </row>
    <row r="14634" spans="1:2" x14ac:dyDescent="0.25">
      <c r="A14634" s="277" t="s">
        <v>18698</v>
      </c>
      <c r="B14634" s="278">
        <v>493.77</v>
      </c>
    </row>
    <row r="14635" spans="1:2" x14ac:dyDescent="0.25">
      <c r="A14635" s="277" t="s">
        <v>9525</v>
      </c>
      <c r="B14635" s="278">
        <v>81.56</v>
      </c>
    </row>
    <row r="14636" spans="1:2" x14ac:dyDescent="0.25">
      <c r="A14636" s="277" t="s">
        <v>18699</v>
      </c>
      <c r="B14636" s="278">
        <v>73.03</v>
      </c>
    </row>
    <row r="14637" spans="1:2" x14ac:dyDescent="0.25">
      <c r="A14637" s="277" t="s">
        <v>9526</v>
      </c>
      <c r="B14637" s="278">
        <v>89.6</v>
      </c>
    </row>
    <row r="14638" spans="1:2" x14ac:dyDescent="0.25">
      <c r="A14638" s="277" t="s">
        <v>18700</v>
      </c>
      <c r="B14638" s="278">
        <v>81.069999999999993</v>
      </c>
    </row>
    <row r="14639" spans="1:2" x14ac:dyDescent="0.25">
      <c r="A14639" s="277" t="s">
        <v>9527</v>
      </c>
      <c r="B14639" s="278">
        <v>119.25</v>
      </c>
    </row>
    <row r="14640" spans="1:2" x14ac:dyDescent="0.25">
      <c r="A14640" s="277" t="s">
        <v>18701</v>
      </c>
      <c r="B14640" s="278">
        <v>108.59</v>
      </c>
    </row>
    <row r="14641" spans="1:2" x14ac:dyDescent="0.25">
      <c r="A14641" s="277" t="s">
        <v>9528</v>
      </c>
      <c r="B14641" s="278">
        <v>279.06</v>
      </c>
    </row>
    <row r="14642" spans="1:2" x14ac:dyDescent="0.25">
      <c r="A14642" s="277" t="s">
        <v>18702</v>
      </c>
      <c r="B14642" s="278">
        <v>266.27</v>
      </c>
    </row>
    <row r="14643" spans="1:2" x14ac:dyDescent="0.25">
      <c r="A14643" s="277" t="s">
        <v>9529</v>
      </c>
      <c r="B14643" s="278">
        <v>306.45999999999998</v>
      </c>
    </row>
    <row r="14644" spans="1:2" x14ac:dyDescent="0.25">
      <c r="A14644" s="277" t="s">
        <v>18703</v>
      </c>
      <c r="B14644" s="278">
        <v>295.3</v>
      </c>
    </row>
    <row r="14645" spans="1:2" x14ac:dyDescent="0.25">
      <c r="A14645" s="277" t="s">
        <v>9530</v>
      </c>
      <c r="B14645" s="278">
        <v>440.84</v>
      </c>
    </row>
    <row r="14646" spans="1:2" x14ac:dyDescent="0.25">
      <c r="A14646" s="277" t="s">
        <v>18704</v>
      </c>
      <c r="B14646" s="278">
        <v>419.52</v>
      </c>
    </row>
    <row r="14647" spans="1:2" x14ac:dyDescent="0.25">
      <c r="A14647" s="277" t="s">
        <v>9531</v>
      </c>
      <c r="B14647" s="278">
        <v>495.63</v>
      </c>
    </row>
    <row r="14648" spans="1:2" x14ac:dyDescent="0.25">
      <c r="A14648" s="277" t="s">
        <v>18705</v>
      </c>
      <c r="B14648" s="278">
        <v>474.31</v>
      </c>
    </row>
    <row r="14649" spans="1:2" x14ac:dyDescent="0.25">
      <c r="A14649" s="277" t="s">
        <v>9532</v>
      </c>
      <c r="B14649" s="278">
        <v>628.94000000000005</v>
      </c>
    </row>
    <row r="14650" spans="1:2" x14ac:dyDescent="0.25">
      <c r="A14650" s="277" t="s">
        <v>18706</v>
      </c>
      <c r="B14650" s="278">
        <v>607.62</v>
      </c>
    </row>
    <row r="14651" spans="1:2" x14ac:dyDescent="0.25">
      <c r="A14651" s="277" t="s">
        <v>32475</v>
      </c>
      <c r="B14651" s="278">
        <v>723.28</v>
      </c>
    </row>
    <row r="14652" spans="1:2" x14ac:dyDescent="0.25">
      <c r="A14652" s="277" t="s">
        <v>32477</v>
      </c>
      <c r="B14652" s="278">
        <v>701.96</v>
      </c>
    </row>
    <row r="14653" spans="1:2" x14ac:dyDescent="0.25">
      <c r="A14653" s="277" t="s">
        <v>4123</v>
      </c>
      <c r="B14653" s="278">
        <v>88.65</v>
      </c>
    </row>
    <row r="14654" spans="1:2" x14ac:dyDescent="0.25">
      <c r="A14654" s="277" t="s">
        <v>18707</v>
      </c>
      <c r="B14654" s="278">
        <v>79.180000000000007</v>
      </c>
    </row>
    <row r="14655" spans="1:2" x14ac:dyDescent="0.25">
      <c r="A14655" s="277" t="s">
        <v>4124</v>
      </c>
      <c r="B14655" s="278">
        <v>96.69</v>
      </c>
    </row>
    <row r="14656" spans="1:2" x14ac:dyDescent="0.25">
      <c r="A14656" s="277" t="s">
        <v>18708</v>
      </c>
      <c r="B14656" s="278">
        <v>87.22</v>
      </c>
    </row>
    <row r="14657" spans="1:2" x14ac:dyDescent="0.25">
      <c r="A14657" s="277" t="s">
        <v>4125</v>
      </c>
      <c r="B14657" s="278">
        <v>128.12</v>
      </c>
    </row>
    <row r="14658" spans="1:2" x14ac:dyDescent="0.25">
      <c r="A14658" s="277" t="s">
        <v>18709</v>
      </c>
      <c r="B14658" s="278">
        <v>116.27</v>
      </c>
    </row>
    <row r="14659" spans="1:2" x14ac:dyDescent="0.25">
      <c r="A14659" s="277" t="s">
        <v>4126</v>
      </c>
      <c r="B14659" s="278">
        <v>289.7</v>
      </c>
    </row>
    <row r="14660" spans="1:2" x14ac:dyDescent="0.25">
      <c r="A14660" s="277" t="s">
        <v>18710</v>
      </c>
      <c r="B14660" s="278">
        <v>275.49</v>
      </c>
    </row>
    <row r="14661" spans="1:2" x14ac:dyDescent="0.25">
      <c r="A14661" s="277" t="s">
        <v>4127</v>
      </c>
      <c r="B14661" s="278">
        <v>347.07</v>
      </c>
    </row>
    <row r="14662" spans="1:2" x14ac:dyDescent="0.25">
      <c r="A14662" s="277" t="s">
        <v>18711</v>
      </c>
      <c r="B14662" s="278">
        <v>330.49</v>
      </c>
    </row>
    <row r="14663" spans="1:2" x14ac:dyDescent="0.25">
      <c r="A14663" s="277" t="s">
        <v>4128</v>
      </c>
      <c r="B14663" s="278">
        <v>458.58</v>
      </c>
    </row>
    <row r="14664" spans="1:2" x14ac:dyDescent="0.25">
      <c r="A14664" s="277" t="s">
        <v>18712</v>
      </c>
      <c r="B14664" s="278">
        <v>434.89</v>
      </c>
    </row>
    <row r="14665" spans="1:2" x14ac:dyDescent="0.25">
      <c r="A14665" s="277" t="s">
        <v>4129</v>
      </c>
      <c r="B14665" s="278">
        <v>548.84</v>
      </c>
    </row>
    <row r="14666" spans="1:2" x14ac:dyDescent="0.25">
      <c r="A14666" s="277" t="s">
        <v>18713</v>
      </c>
      <c r="B14666" s="278">
        <v>520.41999999999996</v>
      </c>
    </row>
    <row r="14667" spans="1:2" x14ac:dyDescent="0.25">
      <c r="A14667" s="277" t="s">
        <v>4130</v>
      </c>
      <c r="B14667" s="278">
        <v>699.89</v>
      </c>
    </row>
    <row r="14668" spans="1:2" x14ac:dyDescent="0.25">
      <c r="A14668" s="277" t="s">
        <v>18714</v>
      </c>
      <c r="B14668" s="278">
        <v>669.09</v>
      </c>
    </row>
    <row r="14669" spans="1:2" x14ac:dyDescent="0.25">
      <c r="A14669" s="277" t="s">
        <v>32486</v>
      </c>
      <c r="B14669" s="278">
        <v>794.23</v>
      </c>
    </row>
    <row r="14670" spans="1:2" x14ac:dyDescent="0.25">
      <c r="A14670" s="277" t="s">
        <v>32488</v>
      </c>
      <c r="B14670" s="278">
        <v>763.43</v>
      </c>
    </row>
    <row r="14671" spans="1:2" x14ac:dyDescent="0.25">
      <c r="A14671" s="277" t="s">
        <v>32489</v>
      </c>
      <c r="B14671" s="278">
        <v>58.09</v>
      </c>
    </row>
    <row r="14672" spans="1:2" x14ac:dyDescent="0.25">
      <c r="A14672" s="277" t="s">
        <v>32491</v>
      </c>
      <c r="B14672" s="278">
        <v>57.5</v>
      </c>
    </row>
    <row r="14673" spans="1:2" x14ac:dyDescent="0.25">
      <c r="A14673" s="277" t="s">
        <v>9533</v>
      </c>
      <c r="B14673" s="278">
        <v>77.739999999999995</v>
      </c>
    </row>
    <row r="14674" spans="1:2" x14ac:dyDescent="0.25">
      <c r="A14674" s="277" t="s">
        <v>18715</v>
      </c>
      <c r="B14674" s="278">
        <v>77.09</v>
      </c>
    </row>
    <row r="14675" spans="1:2" x14ac:dyDescent="0.25">
      <c r="A14675" s="277" t="s">
        <v>9534</v>
      </c>
      <c r="B14675" s="278">
        <v>84.08</v>
      </c>
    </row>
    <row r="14676" spans="1:2" x14ac:dyDescent="0.25">
      <c r="A14676" s="277" t="s">
        <v>18716</v>
      </c>
      <c r="B14676" s="278">
        <v>83.43</v>
      </c>
    </row>
    <row r="14677" spans="1:2" x14ac:dyDescent="0.25">
      <c r="A14677" s="277" t="s">
        <v>9535</v>
      </c>
      <c r="B14677" s="278">
        <v>86.03</v>
      </c>
    </row>
    <row r="14678" spans="1:2" x14ac:dyDescent="0.25">
      <c r="A14678" s="277" t="s">
        <v>18717</v>
      </c>
      <c r="B14678" s="278">
        <v>85.38</v>
      </c>
    </row>
    <row r="14679" spans="1:2" x14ac:dyDescent="0.25">
      <c r="A14679" s="277" t="s">
        <v>9536</v>
      </c>
      <c r="B14679" s="278">
        <v>91.71</v>
      </c>
    </row>
    <row r="14680" spans="1:2" x14ac:dyDescent="0.25">
      <c r="A14680" s="277" t="s">
        <v>18718</v>
      </c>
      <c r="B14680" s="278">
        <v>91.06</v>
      </c>
    </row>
    <row r="14681" spans="1:2" x14ac:dyDescent="0.25">
      <c r="A14681" s="277" t="s">
        <v>9537</v>
      </c>
      <c r="B14681" s="278">
        <v>105.51</v>
      </c>
    </row>
    <row r="14682" spans="1:2" x14ac:dyDescent="0.25">
      <c r="A14682" s="277" t="s">
        <v>18719</v>
      </c>
      <c r="B14682" s="278">
        <v>104.74</v>
      </c>
    </row>
    <row r="14683" spans="1:2" x14ac:dyDescent="0.25">
      <c r="A14683" s="277" t="s">
        <v>9538</v>
      </c>
      <c r="B14683" s="278">
        <v>111.59</v>
      </c>
    </row>
    <row r="14684" spans="1:2" x14ac:dyDescent="0.25">
      <c r="A14684" s="277" t="s">
        <v>18720</v>
      </c>
      <c r="B14684" s="278">
        <v>110.82</v>
      </c>
    </row>
    <row r="14685" spans="1:2" x14ac:dyDescent="0.25">
      <c r="A14685" s="277" t="s">
        <v>9539</v>
      </c>
      <c r="B14685" s="278">
        <v>115.19</v>
      </c>
    </row>
    <row r="14686" spans="1:2" x14ac:dyDescent="0.25">
      <c r="A14686" s="277" t="s">
        <v>18721</v>
      </c>
      <c r="B14686" s="278">
        <v>114.42</v>
      </c>
    </row>
    <row r="14687" spans="1:2" x14ac:dyDescent="0.25">
      <c r="A14687" s="277" t="s">
        <v>9540</v>
      </c>
      <c r="B14687" s="278">
        <v>163.41999999999999</v>
      </c>
    </row>
    <row r="14688" spans="1:2" x14ac:dyDescent="0.25">
      <c r="A14688" s="277" t="s">
        <v>18722</v>
      </c>
      <c r="B14688" s="278">
        <v>162.65</v>
      </c>
    </row>
    <row r="14689" spans="1:2" x14ac:dyDescent="0.25">
      <c r="A14689" s="277" t="s">
        <v>9541</v>
      </c>
      <c r="B14689" s="278">
        <v>194.98</v>
      </c>
    </row>
    <row r="14690" spans="1:2" x14ac:dyDescent="0.25">
      <c r="A14690" s="277" t="s">
        <v>18723</v>
      </c>
      <c r="B14690" s="278">
        <v>194.21</v>
      </c>
    </row>
    <row r="14691" spans="1:2" x14ac:dyDescent="0.25">
      <c r="A14691" s="277" t="s">
        <v>9542</v>
      </c>
      <c r="B14691" s="278">
        <v>937.37</v>
      </c>
    </row>
    <row r="14692" spans="1:2" x14ac:dyDescent="0.25">
      <c r="A14692" s="277" t="s">
        <v>18724</v>
      </c>
      <c r="B14692" s="278">
        <v>936.6</v>
      </c>
    </row>
    <row r="14693" spans="1:2" x14ac:dyDescent="0.25">
      <c r="A14693" s="277" t="s">
        <v>9543</v>
      </c>
      <c r="B14693" s="278">
        <v>16.66</v>
      </c>
    </row>
    <row r="14694" spans="1:2" x14ac:dyDescent="0.25">
      <c r="A14694" s="277" t="s">
        <v>18725</v>
      </c>
      <c r="B14694" s="278">
        <v>15.71</v>
      </c>
    </row>
    <row r="14695" spans="1:2" x14ac:dyDescent="0.25">
      <c r="A14695" s="277" t="s">
        <v>9544</v>
      </c>
      <c r="B14695" s="278">
        <v>16.66</v>
      </c>
    </row>
    <row r="14696" spans="1:2" x14ac:dyDescent="0.25">
      <c r="A14696" s="277" t="s">
        <v>18726</v>
      </c>
      <c r="B14696" s="278">
        <v>15.71</v>
      </c>
    </row>
    <row r="14697" spans="1:2" x14ac:dyDescent="0.25">
      <c r="A14697" s="277" t="s">
        <v>9545</v>
      </c>
      <c r="B14697" s="278">
        <v>16.66</v>
      </c>
    </row>
    <row r="14698" spans="1:2" x14ac:dyDescent="0.25">
      <c r="A14698" s="277" t="s">
        <v>18727</v>
      </c>
      <c r="B14698" s="278">
        <v>15.71</v>
      </c>
    </row>
    <row r="14699" spans="1:2" x14ac:dyDescent="0.25">
      <c r="A14699" s="277" t="s">
        <v>9546</v>
      </c>
      <c r="B14699" s="278">
        <v>20.63</v>
      </c>
    </row>
    <row r="14700" spans="1:2" x14ac:dyDescent="0.25">
      <c r="A14700" s="277" t="s">
        <v>18728</v>
      </c>
      <c r="B14700" s="278">
        <v>19.68</v>
      </c>
    </row>
    <row r="14701" spans="1:2" x14ac:dyDescent="0.25">
      <c r="A14701" s="277" t="s">
        <v>9547</v>
      </c>
      <c r="B14701" s="278">
        <v>20.63</v>
      </c>
    </row>
    <row r="14702" spans="1:2" x14ac:dyDescent="0.25">
      <c r="A14702" s="277" t="s">
        <v>18729</v>
      </c>
      <c r="B14702" s="278">
        <v>19.68</v>
      </c>
    </row>
    <row r="14703" spans="1:2" x14ac:dyDescent="0.25">
      <c r="A14703" s="277" t="s">
        <v>9548</v>
      </c>
      <c r="B14703" s="278">
        <v>48.39</v>
      </c>
    </row>
    <row r="14704" spans="1:2" x14ac:dyDescent="0.25">
      <c r="A14704" s="277" t="s">
        <v>18730</v>
      </c>
      <c r="B14704" s="278">
        <v>47.44</v>
      </c>
    </row>
    <row r="14705" spans="1:2" x14ac:dyDescent="0.25">
      <c r="A14705" s="277" t="s">
        <v>4131</v>
      </c>
      <c r="B14705" s="278">
        <v>5.08</v>
      </c>
    </row>
    <row r="14706" spans="1:2" x14ac:dyDescent="0.25">
      <c r="A14706" s="277" t="s">
        <v>18731</v>
      </c>
      <c r="B14706" s="278">
        <v>4.67</v>
      </c>
    </row>
    <row r="14707" spans="1:2" x14ac:dyDescent="0.25">
      <c r="A14707" s="277" t="s">
        <v>4132</v>
      </c>
      <c r="B14707" s="278">
        <v>6.13</v>
      </c>
    </row>
    <row r="14708" spans="1:2" x14ac:dyDescent="0.25">
      <c r="A14708" s="277" t="s">
        <v>18732</v>
      </c>
      <c r="B14708" s="278">
        <v>5.72</v>
      </c>
    </row>
    <row r="14709" spans="1:2" x14ac:dyDescent="0.25">
      <c r="A14709" s="277" t="s">
        <v>4133</v>
      </c>
      <c r="B14709" s="278">
        <v>31.2</v>
      </c>
    </row>
    <row r="14710" spans="1:2" x14ac:dyDescent="0.25">
      <c r="A14710" s="277" t="s">
        <v>18733</v>
      </c>
      <c r="B14710" s="278">
        <v>29.82</v>
      </c>
    </row>
    <row r="14711" spans="1:2" x14ac:dyDescent="0.25">
      <c r="A14711" s="277" t="s">
        <v>4134</v>
      </c>
      <c r="B14711" s="278">
        <v>63.53</v>
      </c>
    </row>
    <row r="14712" spans="1:2" x14ac:dyDescent="0.25">
      <c r="A14712" s="277" t="s">
        <v>18734</v>
      </c>
      <c r="B14712" s="278">
        <v>62.15</v>
      </c>
    </row>
    <row r="14713" spans="1:2" x14ac:dyDescent="0.25">
      <c r="A14713" s="277" t="s">
        <v>4135</v>
      </c>
      <c r="B14713" s="278">
        <v>154.47999999999999</v>
      </c>
    </row>
    <row r="14714" spans="1:2" x14ac:dyDescent="0.25">
      <c r="A14714" s="277" t="s">
        <v>18735</v>
      </c>
      <c r="B14714" s="278">
        <v>153.1</v>
      </c>
    </row>
    <row r="14715" spans="1:2" x14ac:dyDescent="0.25">
      <c r="A14715" s="277" t="s">
        <v>4136</v>
      </c>
      <c r="B14715" s="278">
        <v>180.18</v>
      </c>
    </row>
    <row r="14716" spans="1:2" x14ac:dyDescent="0.25">
      <c r="A14716" s="277" t="s">
        <v>18736</v>
      </c>
      <c r="B14716" s="278">
        <v>178.8</v>
      </c>
    </row>
    <row r="14717" spans="1:2" x14ac:dyDescent="0.25">
      <c r="A14717" s="277" t="s">
        <v>4137</v>
      </c>
      <c r="B14717" s="278">
        <v>19.690000000000001</v>
      </c>
    </row>
    <row r="14718" spans="1:2" x14ac:dyDescent="0.25">
      <c r="A14718" s="277" t="s">
        <v>18737</v>
      </c>
      <c r="B14718" s="278">
        <v>18.309999999999999</v>
      </c>
    </row>
    <row r="14719" spans="1:2" x14ac:dyDescent="0.25">
      <c r="A14719" s="277" t="s">
        <v>4138</v>
      </c>
      <c r="B14719" s="278">
        <v>37.729999999999997</v>
      </c>
    </row>
    <row r="14720" spans="1:2" x14ac:dyDescent="0.25">
      <c r="A14720" s="277" t="s">
        <v>18738</v>
      </c>
      <c r="B14720" s="278">
        <v>36.35</v>
      </c>
    </row>
    <row r="14721" spans="1:2" x14ac:dyDescent="0.25">
      <c r="A14721" s="277" t="s">
        <v>4139</v>
      </c>
      <c r="B14721" s="278">
        <v>37.729999999999997</v>
      </c>
    </row>
    <row r="14722" spans="1:2" x14ac:dyDescent="0.25">
      <c r="A14722" s="277" t="s">
        <v>18739</v>
      </c>
      <c r="B14722" s="278">
        <v>36.35</v>
      </c>
    </row>
    <row r="14723" spans="1:2" x14ac:dyDescent="0.25">
      <c r="A14723" s="277" t="s">
        <v>4140</v>
      </c>
      <c r="B14723" s="278">
        <v>54.38</v>
      </c>
    </row>
    <row r="14724" spans="1:2" x14ac:dyDescent="0.25">
      <c r="A14724" s="277" t="s">
        <v>18740</v>
      </c>
      <c r="B14724" s="278">
        <v>53</v>
      </c>
    </row>
    <row r="14725" spans="1:2" x14ac:dyDescent="0.25">
      <c r="A14725" s="277" t="s">
        <v>4141</v>
      </c>
      <c r="B14725" s="278">
        <v>10.07</v>
      </c>
    </row>
    <row r="14726" spans="1:2" x14ac:dyDescent="0.25">
      <c r="A14726" s="277" t="s">
        <v>18741</v>
      </c>
      <c r="B14726" s="278">
        <v>9.48</v>
      </c>
    </row>
    <row r="14727" spans="1:2" x14ac:dyDescent="0.25">
      <c r="A14727" s="277" t="s">
        <v>4142</v>
      </c>
      <c r="B14727" s="278">
        <v>11.42</v>
      </c>
    </row>
    <row r="14728" spans="1:2" x14ac:dyDescent="0.25">
      <c r="A14728" s="277" t="s">
        <v>18742</v>
      </c>
      <c r="B14728" s="278">
        <v>10.83</v>
      </c>
    </row>
    <row r="14729" spans="1:2" x14ac:dyDescent="0.25">
      <c r="A14729" s="277" t="s">
        <v>4143</v>
      </c>
      <c r="B14729" s="278">
        <v>29.07</v>
      </c>
    </row>
    <row r="14730" spans="1:2" x14ac:dyDescent="0.25">
      <c r="A14730" s="277" t="s">
        <v>18743</v>
      </c>
      <c r="B14730" s="278">
        <v>28.42</v>
      </c>
    </row>
    <row r="14731" spans="1:2" x14ac:dyDescent="0.25">
      <c r="A14731" s="277" t="s">
        <v>4144</v>
      </c>
      <c r="B14731" s="278">
        <v>40.51</v>
      </c>
    </row>
    <row r="14732" spans="1:2" x14ac:dyDescent="0.25">
      <c r="A14732" s="277" t="s">
        <v>18744</v>
      </c>
      <c r="B14732" s="278">
        <v>39.799999999999997</v>
      </c>
    </row>
    <row r="14733" spans="1:2" x14ac:dyDescent="0.25">
      <c r="A14733" s="277" t="s">
        <v>4145</v>
      </c>
      <c r="B14733" s="278">
        <v>74.7</v>
      </c>
    </row>
    <row r="14734" spans="1:2" x14ac:dyDescent="0.25">
      <c r="A14734" s="277" t="s">
        <v>18745</v>
      </c>
      <c r="B14734" s="278">
        <v>73.989999999999995</v>
      </c>
    </row>
    <row r="14735" spans="1:2" x14ac:dyDescent="0.25">
      <c r="A14735" s="277" t="s">
        <v>4146</v>
      </c>
      <c r="B14735" s="278">
        <v>255.52</v>
      </c>
    </row>
    <row r="14736" spans="1:2" x14ac:dyDescent="0.25">
      <c r="A14736" s="277" t="s">
        <v>18746</v>
      </c>
      <c r="B14736" s="278">
        <v>254.81</v>
      </c>
    </row>
    <row r="14737" spans="1:2" x14ac:dyDescent="0.25">
      <c r="A14737" s="277" t="s">
        <v>4147</v>
      </c>
      <c r="B14737" s="278">
        <v>276.22000000000003</v>
      </c>
    </row>
    <row r="14738" spans="1:2" x14ac:dyDescent="0.25">
      <c r="A14738" s="277" t="s">
        <v>18747</v>
      </c>
      <c r="B14738" s="278">
        <v>275.51</v>
      </c>
    </row>
    <row r="14739" spans="1:2" x14ac:dyDescent="0.25">
      <c r="A14739" s="277" t="s">
        <v>4148</v>
      </c>
      <c r="B14739" s="278">
        <v>627.72</v>
      </c>
    </row>
    <row r="14740" spans="1:2" x14ac:dyDescent="0.25">
      <c r="A14740" s="277" t="s">
        <v>18748</v>
      </c>
      <c r="B14740" s="278">
        <v>627.01</v>
      </c>
    </row>
    <row r="14741" spans="1:2" x14ac:dyDescent="0.25">
      <c r="A14741" s="277" t="s">
        <v>4149</v>
      </c>
      <c r="B14741" s="278">
        <v>649.22</v>
      </c>
    </row>
    <row r="14742" spans="1:2" x14ac:dyDescent="0.25">
      <c r="A14742" s="277" t="s">
        <v>18749</v>
      </c>
      <c r="B14742" s="278">
        <v>648.51</v>
      </c>
    </row>
    <row r="14743" spans="1:2" x14ac:dyDescent="0.25">
      <c r="A14743" s="277" t="s">
        <v>4150</v>
      </c>
      <c r="B14743" s="278">
        <v>1523.54</v>
      </c>
    </row>
    <row r="14744" spans="1:2" x14ac:dyDescent="0.25">
      <c r="A14744" s="277" t="s">
        <v>18750</v>
      </c>
      <c r="B14744" s="278">
        <v>1522.83</v>
      </c>
    </row>
    <row r="14745" spans="1:2" x14ac:dyDescent="0.25">
      <c r="A14745" s="277" t="s">
        <v>32528</v>
      </c>
      <c r="B14745" s="278">
        <v>1972.65</v>
      </c>
    </row>
    <row r="14746" spans="1:2" x14ac:dyDescent="0.25">
      <c r="A14746" s="277" t="s">
        <v>32530</v>
      </c>
      <c r="B14746" s="278">
        <v>1971.94</v>
      </c>
    </row>
    <row r="14747" spans="1:2" x14ac:dyDescent="0.25">
      <c r="A14747" s="277" t="s">
        <v>4151</v>
      </c>
      <c r="B14747" s="278">
        <v>243.08</v>
      </c>
    </row>
    <row r="14748" spans="1:2" x14ac:dyDescent="0.25">
      <c r="A14748" s="277" t="s">
        <v>18751</v>
      </c>
      <c r="B14748" s="278">
        <v>241.19</v>
      </c>
    </row>
    <row r="14749" spans="1:2" x14ac:dyDescent="0.25">
      <c r="A14749" s="277" t="s">
        <v>4152</v>
      </c>
      <c r="B14749" s="278">
        <v>289.18</v>
      </c>
    </row>
    <row r="14750" spans="1:2" x14ac:dyDescent="0.25">
      <c r="A14750" s="277" t="s">
        <v>18752</v>
      </c>
      <c r="B14750" s="278">
        <v>287.29000000000002</v>
      </c>
    </row>
    <row r="14751" spans="1:2" x14ac:dyDescent="0.25">
      <c r="A14751" s="277" t="s">
        <v>4153</v>
      </c>
      <c r="B14751" s="278">
        <v>553.74</v>
      </c>
    </row>
    <row r="14752" spans="1:2" x14ac:dyDescent="0.25">
      <c r="A14752" s="277" t="s">
        <v>18753</v>
      </c>
      <c r="B14752" s="278">
        <v>551.85</v>
      </c>
    </row>
    <row r="14753" spans="1:2" x14ac:dyDescent="0.25">
      <c r="A14753" s="277" t="s">
        <v>4154</v>
      </c>
      <c r="B14753" s="278">
        <v>1267.04</v>
      </c>
    </row>
    <row r="14754" spans="1:2" x14ac:dyDescent="0.25">
      <c r="A14754" s="277" t="s">
        <v>18754</v>
      </c>
      <c r="B14754" s="278">
        <v>1265.1500000000001</v>
      </c>
    </row>
    <row r="14755" spans="1:2" x14ac:dyDescent="0.25">
      <c r="A14755" s="277" t="s">
        <v>4155</v>
      </c>
      <c r="B14755" s="278">
        <v>1638.46</v>
      </c>
    </row>
    <row r="14756" spans="1:2" x14ac:dyDescent="0.25">
      <c r="A14756" s="277" t="s">
        <v>18755</v>
      </c>
      <c r="B14756" s="278">
        <v>1636.57</v>
      </c>
    </row>
    <row r="14757" spans="1:2" x14ac:dyDescent="0.25">
      <c r="A14757" s="277" t="s">
        <v>4156</v>
      </c>
      <c r="B14757" s="278">
        <v>2256.88</v>
      </c>
    </row>
    <row r="14758" spans="1:2" x14ac:dyDescent="0.25">
      <c r="A14758" s="277" t="s">
        <v>18756</v>
      </c>
      <c r="B14758" s="278">
        <v>2254.9899999999998</v>
      </c>
    </row>
    <row r="14759" spans="1:2" x14ac:dyDescent="0.25">
      <c r="A14759" s="277" t="s">
        <v>4157</v>
      </c>
      <c r="B14759" s="278">
        <v>172.05</v>
      </c>
    </row>
    <row r="14760" spans="1:2" x14ac:dyDescent="0.25">
      <c r="A14760" s="277" t="s">
        <v>18757</v>
      </c>
      <c r="B14760" s="278">
        <v>167.31</v>
      </c>
    </row>
    <row r="14761" spans="1:2" x14ac:dyDescent="0.25">
      <c r="A14761" s="277" t="s">
        <v>4158</v>
      </c>
      <c r="B14761" s="278">
        <v>185.47</v>
      </c>
    </row>
    <row r="14762" spans="1:2" x14ac:dyDescent="0.25">
      <c r="A14762" s="277" t="s">
        <v>18758</v>
      </c>
      <c r="B14762" s="278">
        <v>180.73</v>
      </c>
    </row>
    <row r="14763" spans="1:2" x14ac:dyDescent="0.25">
      <c r="A14763" s="277" t="s">
        <v>4159</v>
      </c>
      <c r="B14763" s="278">
        <v>225.47</v>
      </c>
    </row>
    <row r="14764" spans="1:2" x14ac:dyDescent="0.25">
      <c r="A14764" s="277" t="s">
        <v>18759</v>
      </c>
      <c r="B14764" s="278">
        <v>220.73</v>
      </c>
    </row>
    <row r="14765" spans="1:2" x14ac:dyDescent="0.25">
      <c r="A14765" s="277" t="s">
        <v>4160</v>
      </c>
      <c r="B14765" s="278">
        <v>100.61</v>
      </c>
    </row>
    <row r="14766" spans="1:2" x14ac:dyDescent="0.25">
      <c r="A14766" s="277" t="s">
        <v>18760</v>
      </c>
      <c r="B14766" s="278">
        <v>91.14</v>
      </c>
    </row>
    <row r="14767" spans="1:2" x14ac:dyDescent="0.25">
      <c r="A14767" s="277" t="s">
        <v>4161</v>
      </c>
      <c r="B14767" s="278">
        <v>100.27</v>
      </c>
    </row>
    <row r="14768" spans="1:2" x14ac:dyDescent="0.25">
      <c r="A14768" s="277" t="s">
        <v>18761</v>
      </c>
      <c r="B14768" s="278">
        <v>93.17</v>
      </c>
    </row>
    <row r="14769" spans="1:2" x14ac:dyDescent="0.25">
      <c r="A14769" s="277" t="s">
        <v>4162</v>
      </c>
      <c r="B14769" s="278">
        <v>146.81</v>
      </c>
    </row>
    <row r="14770" spans="1:2" x14ac:dyDescent="0.25">
      <c r="A14770" s="277" t="s">
        <v>18762</v>
      </c>
      <c r="B14770" s="278">
        <v>138.28</v>
      </c>
    </row>
    <row r="14771" spans="1:2" x14ac:dyDescent="0.25">
      <c r="A14771" s="277" t="s">
        <v>4163</v>
      </c>
      <c r="B14771" s="278">
        <v>160.32</v>
      </c>
    </row>
    <row r="14772" spans="1:2" x14ac:dyDescent="0.25">
      <c r="A14772" s="277" t="s">
        <v>18763</v>
      </c>
      <c r="B14772" s="278">
        <v>150.85</v>
      </c>
    </row>
    <row r="14773" spans="1:2" x14ac:dyDescent="0.25">
      <c r="A14773" s="277" t="s">
        <v>4164</v>
      </c>
      <c r="B14773" s="278">
        <v>1.53</v>
      </c>
    </row>
    <row r="14774" spans="1:2" x14ac:dyDescent="0.25">
      <c r="A14774" s="277" t="s">
        <v>18764</v>
      </c>
      <c r="B14774" s="278">
        <v>1.39</v>
      </c>
    </row>
    <row r="14775" spans="1:2" x14ac:dyDescent="0.25">
      <c r="A14775" s="277" t="s">
        <v>4165</v>
      </c>
      <c r="B14775" s="278">
        <v>2.02</v>
      </c>
    </row>
    <row r="14776" spans="1:2" x14ac:dyDescent="0.25">
      <c r="A14776" s="277" t="s">
        <v>18765</v>
      </c>
      <c r="B14776" s="278">
        <v>1.83</v>
      </c>
    </row>
    <row r="14777" spans="1:2" x14ac:dyDescent="0.25">
      <c r="A14777" s="277" t="s">
        <v>4166</v>
      </c>
      <c r="B14777" s="278">
        <v>2.72</v>
      </c>
    </row>
    <row r="14778" spans="1:2" x14ac:dyDescent="0.25">
      <c r="A14778" s="277" t="s">
        <v>18766</v>
      </c>
      <c r="B14778" s="278">
        <v>2.48</v>
      </c>
    </row>
    <row r="14779" spans="1:2" x14ac:dyDescent="0.25">
      <c r="A14779" s="277" t="s">
        <v>4167</v>
      </c>
      <c r="B14779" s="278">
        <v>3.67</v>
      </c>
    </row>
    <row r="14780" spans="1:2" x14ac:dyDescent="0.25">
      <c r="A14780" s="277" t="s">
        <v>18767</v>
      </c>
      <c r="B14780" s="278">
        <v>3.38</v>
      </c>
    </row>
    <row r="14781" spans="1:2" x14ac:dyDescent="0.25">
      <c r="A14781" s="277" t="s">
        <v>4168</v>
      </c>
      <c r="B14781" s="278">
        <v>4.7300000000000004</v>
      </c>
    </row>
    <row r="14782" spans="1:2" x14ac:dyDescent="0.25">
      <c r="A14782" s="277" t="s">
        <v>18768</v>
      </c>
      <c r="B14782" s="278">
        <v>4.3899999999999997</v>
      </c>
    </row>
    <row r="14783" spans="1:2" x14ac:dyDescent="0.25">
      <c r="A14783" s="277" t="s">
        <v>4169</v>
      </c>
      <c r="B14783" s="278">
        <v>6.55</v>
      </c>
    </row>
    <row r="14784" spans="1:2" x14ac:dyDescent="0.25">
      <c r="A14784" s="277" t="s">
        <v>18769</v>
      </c>
      <c r="B14784" s="278">
        <v>6.17</v>
      </c>
    </row>
    <row r="14785" spans="1:2" x14ac:dyDescent="0.25">
      <c r="A14785" s="277" t="s">
        <v>4170</v>
      </c>
      <c r="B14785" s="278">
        <v>1.94</v>
      </c>
    </row>
    <row r="14786" spans="1:2" x14ac:dyDescent="0.25">
      <c r="A14786" s="277" t="s">
        <v>18770</v>
      </c>
      <c r="B14786" s="278">
        <v>1.75</v>
      </c>
    </row>
    <row r="14787" spans="1:2" x14ac:dyDescent="0.25">
      <c r="A14787" s="277" t="s">
        <v>4171</v>
      </c>
      <c r="B14787" s="278">
        <v>2.5099999999999998</v>
      </c>
    </row>
    <row r="14788" spans="1:2" x14ac:dyDescent="0.25">
      <c r="A14788" s="277" t="s">
        <v>18771</v>
      </c>
      <c r="B14788" s="278">
        <v>2.27</v>
      </c>
    </row>
    <row r="14789" spans="1:2" x14ac:dyDescent="0.25">
      <c r="A14789" s="277" t="s">
        <v>4172</v>
      </c>
      <c r="B14789" s="278">
        <v>3.42</v>
      </c>
    </row>
    <row r="14790" spans="1:2" x14ac:dyDescent="0.25">
      <c r="A14790" s="277" t="s">
        <v>18772</v>
      </c>
      <c r="B14790" s="278">
        <v>3.13</v>
      </c>
    </row>
    <row r="14791" spans="1:2" x14ac:dyDescent="0.25">
      <c r="A14791" s="277" t="s">
        <v>4173</v>
      </c>
      <c r="B14791" s="278">
        <v>4.38</v>
      </c>
    </row>
    <row r="14792" spans="1:2" x14ac:dyDescent="0.25">
      <c r="A14792" s="277" t="s">
        <v>18773</v>
      </c>
      <c r="B14792" s="278">
        <v>4.05</v>
      </c>
    </row>
    <row r="14793" spans="1:2" x14ac:dyDescent="0.25">
      <c r="A14793" s="277" t="s">
        <v>4174</v>
      </c>
      <c r="B14793" s="278">
        <v>6.22</v>
      </c>
    </row>
    <row r="14794" spans="1:2" x14ac:dyDescent="0.25">
      <c r="A14794" s="277" t="s">
        <v>18774</v>
      </c>
      <c r="B14794" s="278">
        <v>5.85</v>
      </c>
    </row>
    <row r="14795" spans="1:2" x14ac:dyDescent="0.25">
      <c r="A14795" s="277" t="s">
        <v>4175</v>
      </c>
      <c r="B14795" s="278">
        <v>8.4499999999999993</v>
      </c>
    </row>
    <row r="14796" spans="1:2" x14ac:dyDescent="0.25">
      <c r="A14796" s="277" t="s">
        <v>18775</v>
      </c>
      <c r="B14796" s="278">
        <v>8.02</v>
      </c>
    </row>
    <row r="14797" spans="1:2" x14ac:dyDescent="0.25">
      <c r="A14797" s="277" t="s">
        <v>4176</v>
      </c>
      <c r="B14797" s="278">
        <v>11.92</v>
      </c>
    </row>
    <row r="14798" spans="1:2" x14ac:dyDescent="0.25">
      <c r="A14798" s="277" t="s">
        <v>18776</v>
      </c>
      <c r="B14798" s="278">
        <v>11.45</v>
      </c>
    </row>
    <row r="14799" spans="1:2" x14ac:dyDescent="0.25">
      <c r="A14799" s="277" t="s">
        <v>4177</v>
      </c>
      <c r="B14799" s="278">
        <v>17.600000000000001</v>
      </c>
    </row>
    <row r="14800" spans="1:2" x14ac:dyDescent="0.25">
      <c r="A14800" s="277" t="s">
        <v>18777</v>
      </c>
      <c r="B14800" s="278">
        <v>16.89</v>
      </c>
    </row>
    <row r="14801" spans="1:2" x14ac:dyDescent="0.25">
      <c r="A14801" s="277" t="s">
        <v>4178</v>
      </c>
      <c r="B14801" s="278">
        <v>25.69</v>
      </c>
    </row>
    <row r="14802" spans="1:2" x14ac:dyDescent="0.25">
      <c r="A14802" s="277" t="s">
        <v>18778</v>
      </c>
      <c r="B14802" s="278">
        <v>24.74</v>
      </c>
    </row>
    <row r="14803" spans="1:2" x14ac:dyDescent="0.25">
      <c r="A14803" s="277" t="s">
        <v>4179</v>
      </c>
      <c r="B14803" s="278">
        <v>35.36</v>
      </c>
    </row>
    <row r="14804" spans="1:2" x14ac:dyDescent="0.25">
      <c r="A14804" s="277" t="s">
        <v>18779</v>
      </c>
      <c r="B14804" s="278">
        <v>34.18</v>
      </c>
    </row>
    <row r="14805" spans="1:2" x14ac:dyDescent="0.25">
      <c r="A14805" s="277" t="s">
        <v>4180</v>
      </c>
      <c r="B14805" s="278">
        <v>45.78</v>
      </c>
    </row>
    <row r="14806" spans="1:2" x14ac:dyDescent="0.25">
      <c r="A14806" s="277" t="s">
        <v>18780</v>
      </c>
      <c r="B14806" s="278">
        <v>44.36</v>
      </c>
    </row>
    <row r="14807" spans="1:2" x14ac:dyDescent="0.25">
      <c r="A14807" s="277" t="s">
        <v>4181</v>
      </c>
      <c r="B14807" s="278">
        <v>57.28</v>
      </c>
    </row>
    <row r="14808" spans="1:2" x14ac:dyDescent="0.25">
      <c r="A14808" s="277" t="s">
        <v>18781</v>
      </c>
      <c r="B14808" s="278">
        <v>55.62</v>
      </c>
    </row>
    <row r="14809" spans="1:2" x14ac:dyDescent="0.25">
      <c r="A14809" s="277" t="s">
        <v>4182</v>
      </c>
      <c r="B14809" s="278">
        <v>70.25</v>
      </c>
    </row>
    <row r="14810" spans="1:2" x14ac:dyDescent="0.25">
      <c r="A14810" s="277" t="s">
        <v>18782</v>
      </c>
      <c r="B14810" s="278">
        <v>68.36</v>
      </c>
    </row>
    <row r="14811" spans="1:2" x14ac:dyDescent="0.25">
      <c r="A14811" s="277" t="s">
        <v>4183</v>
      </c>
      <c r="B14811" s="278">
        <v>83.81</v>
      </c>
    </row>
    <row r="14812" spans="1:2" x14ac:dyDescent="0.25">
      <c r="A14812" s="277" t="s">
        <v>18783</v>
      </c>
      <c r="B14812" s="278">
        <v>81.680000000000007</v>
      </c>
    </row>
    <row r="14813" spans="1:2" x14ac:dyDescent="0.25">
      <c r="A14813" s="277" t="s">
        <v>4184</v>
      </c>
      <c r="B14813" s="278">
        <v>108.14</v>
      </c>
    </row>
    <row r="14814" spans="1:2" x14ac:dyDescent="0.25">
      <c r="A14814" s="277" t="s">
        <v>18784</v>
      </c>
      <c r="B14814" s="278">
        <v>105.77</v>
      </c>
    </row>
    <row r="14815" spans="1:2" x14ac:dyDescent="0.25">
      <c r="A14815" s="277" t="s">
        <v>4185</v>
      </c>
      <c r="B14815" s="278">
        <v>111.61</v>
      </c>
    </row>
    <row r="14816" spans="1:2" x14ac:dyDescent="0.25">
      <c r="A14816" s="277" t="s">
        <v>18785</v>
      </c>
      <c r="B14816" s="278">
        <v>109</v>
      </c>
    </row>
    <row r="14817" spans="1:2" x14ac:dyDescent="0.25">
      <c r="A14817" s="277" t="s">
        <v>9549</v>
      </c>
      <c r="B14817" s="278">
        <v>3.74</v>
      </c>
    </row>
    <row r="14818" spans="1:2" x14ac:dyDescent="0.25">
      <c r="A14818" s="277" t="s">
        <v>18786</v>
      </c>
      <c r="B14818" s="278">
        <v>3.5</v>
      </c>
    </row>
    <row r="14819" spans="1:2" x14ac:dyDescent="0.25">
      <c r="A14819" s="277" t="s">
        <v>9550</v>
      </c>
      <c r="B14819" s="278">
        <v>4.7300000000000004</v>
      </c>
    </row>
    <row r="14820" spans="1:2" x14ac:dyDescent="0.25">
      <c r="A14820" s="277" t="s">
        <v>18787</v>
      </c>
      <c r="B14820" s="278">
        <v>4.49</v>
      </c>
    </row>
    <row r="14821" spans="1:2" x14ac:dyDescent="0.25">
      <c r="A14821" s="277" t="s">
        <v>9551</v>
      </c>
      <c r="B14821" s="278">
        <v>6.35</v>
      </c>
    </row>
    <row r="14822" spans="1:2" x14ac:dyDescent="0.25">
      <c r="A14822" s="277" t="s">
        <v>18788</v>
      </c>
      <c r="B14822" s="278">
        <v>6.06</v>
      </c>
    </row>
    <row r="14823" spans="1:2" x14ac:dyDescent="0.25">
      <c r="A14823" s="277" t="s">
        <v>9552</v>
      </c>
      <c r="B14823" s="278">
        <v>8.0399999999999991</v>
      </c>
    </row>
    <row r="14824" spans="1:2" x14ac:dyDescent="0.25">
      <c r="A14824" s="277" t="s">
        <v>18789</v>
      </c>
      <c r="B14824" s="278">
        <v>7.76</v>
      </c>
    </row>
    <row r="14825" spans="1:2" x14ac:dyDescent="0.25">
      <c r="A14825" s="277" t="s">
        <v>9553</v>
      </c>
      <c r="B14825" s="278">
        <v>11.75</v>
      </c>
    </row>
    <row r="14826" spans="1:2" x14ac:dyDescent="0.25">
      <c r="A14826" s="277" t="s">
        <v>18790</v>
      </c>
      <c r="B14826" s="278">
        <v>11.42</v>
      </c>
    </row>
    <row r="14827" spans="1:2" x14ac:dyDescent="0.25">
      <c r="A14827" s="277" t="s">
        <v>9554</v>
      </c>
      <c r="B14827" s="278">
        <v>16.46</v>
      </c>
    </row>
    <row r="14828" spans="1:2" x14ac:dyDescent="0.25">
      <c r="A14828" s="277" t="s">
        <v>18791</v>
      </c>
      <c r="B14828" s="278">
        <v>16.12</v>
      </c>
    </row>
    <row r="14829" spans="1:2" x14ac:dyDescent="0.25">
      <c r="A14829" s="277" t="s">
        <v>9555</v>
      </c>
      <c r="B14829" s="278">
        <v>25.72</v>
      </c>
    </row>
    <row r="14830" spans="1:2" x14ac:dyDescent="0.25">
      <c r="A14830" s="277" t="s">
        <v>18792</v>
      </c>
      <c r="B14830" s="278">
        <v>25.34</v>
      </c>
    </row>
    <row r="14831" spans="1:2" x14ac:dyDescent="0.25">
      <c r="A14831" s="277" t="s">
        <v>9556</v>
      </c>
      <c r="B14831" s="278">
        <v>33.590000000000003</v>
      </c>
    </row>
    <row r="14832" spans="1:2" x14ac:dyDescent="0.25">
      <c r="A14832" s="277" t="s">
        <v>18793</v>
      </c>
      <c r="B14832" s="278">
        <v>33.21</v>
      </c>
    </row>
    <row r="14833" spans="1:2" x14ac:dyDescent="0.25">
      <c r="A14833" s="277" t="s">
        <v>9557</v>
      </c>
      <c r="B14833" s="278">
        <v>2.25</v>
      </c>
    </row>
    <row r="14834" spans="1:2" x14ac:dyDescent="0.25">
      <c r="A14834" s="277" t="s">
        <v>18794</v>
      </c>
      <c r="B14834" s="278">
        <v>2.06</v>
      </c>
    </row>
    <row r="14835" spans="1:2" x14ac:dyDescent="0.25">
      <c r="A14835" s="277" t="s">
        <v>9558</v>
      </c>
      <c r="B14835" s="278">
        <v>3.04</v>
      </c>
    </row>
    <row r="14836" spans="1:2" x14ac:dyDescent="0.25">
      <c r="A14836" s="277" t="s">
        <v>18795</v>
      </c>
      <c r="B14836" s="278">
        <v>2.8</v>
      </c>
    </row>
    <row r="14837" spans="1:2" x14ac:dyDescent="0.25">
      <c r="A14837" s="277" t="s">
        <v>9559</v>
      </c>
      <c r="B14837" s="278">
        <v>3.79</v>
      </c>
    </row>
    <row r="14838" spans="1:2" x14ac:dyDescent="0.25">
      <c r="A14838" s="277" t="s">
        <v>18796</v>
      </c>
      <c r="B14838" s="278">
        <v>3.5</v>
      </c>
    </row>
    <row r="14839" spans="1:2" x14ac:dyDescent="0.25">
      <c r="A14839" s="277" t="s">
        <v>9560</v>
      </c>
      <c r="B14839" s="278">
        <v>5.12</v>
      </c>
    </row>
    <row r="14840" spans="1:2" x14ac:dyDescent="0.25">
      <c r="A14840" s="277" t="s">
        <v>18797</v>
      </c>
      <c r="B14840" s="278">
        <v>4.79</v>
      </c>
    </row>
    <row r="14841" spans="1:2" x14ac:dyDescent="0.25">
      <c r="A14841" s="277" t="s">
        <v>9561</v>
      </c>
      <c r="B14841" s="278">
        <v>6.9</v>
      </c>
    </row>
    <row r="14842" spans="1:2" x14ac:dyDescent="0.25">
      <c r="A14842" s="277" t="s">
        <v>18798</v>
      </c>
      <c r="B14842" s="278">
        <v>6.52</v>
      </c>
    </row>
    <row r="14843" spans="1:2" x14ac:dyDescent="0.25">
      <c r="A14843" s="277" t="s">
        <v>9562</v>
      </c>
      <c r="B14843" s="278">
        <v>9.39</v>
      </c>
    </row>
    <row r="14844" spans="1:2" x14ac:dyDescent="0.25">
      <c r="A14844" s="277" t="s">
        <v>18799</v>
      </c>
      <c r="B14844" s="278">
        <v>8.9600000000000009</v>
      </c>
    </row>
    <row r="14845" spans="1:2" x14ac:dyDescent="0.25">
      <c r="A14845" s="277" t="s">
        <v>9563</v>
      </c>
      <c r="B14845" s="278">
        <v>13.21</v>
      </c>
    </row>
    <row r="14846" spans="1:2" x14ac:dyDescent="0.25">
      <c r="A14846" s="277" t="s">
        <v>18800</v>
      </c>
      <c r="B14846" s="278">
        <v>12.74</v>
      </c>
    </row>
    <row r="14847" spans="1:2" x14ac:dyDescent="0.25">
      <c r="A14847" s="277" t="s">
        <v>9564</v>
      </c>
      <c r="B14847" s="278">
        <v>18.61</v>
      </c>
    </row>
    <row r="14848" spans="1:2" x14ac:dyDescent="0.25">
      <c r="A14848" s="277" t="s">
        <v>18801</v>
      </c>
      <c r="B14848" s="278">
        <v>17.899999999999999</v>
      </c>
    </row>
    <row r="14849" spans="1:2" x14ac:dyDescent="0.25">
      <c r="A14849" s="277" t="s">
        <v>9565</v>
      </c>
      <c r="B14849" s="278">
        <v>25.91</v>
      </c>
    </row>
    <row r="14850" spans="1:2" x14ac:dyDescent="0.25">
      <c r="A14850" s="277" t="s">
        <v>18802</v>
      </c>
      <c r="B14850" s="278">
        <v>24.96</v>
      </c>
    </row>
    <row r="14851" spans="1:2" x14ac:dyDescent="0.25">
      <c r="A14851" s="277" t="s">
        <v>9566</v>
      </c>
      <c r="B14851" s="278">
        <v>34.86</v>
      </c>
    </row>
    <row r="14852" spans="1:2" x14ac:dyDescent="0.25">
      <c r="A14852" s="277" t="s">
        <v>18803</v>
      </c>
      <c r="B14852" s="278">
        <v>33.68</v>
      </c>
    </row>
    <row r="14853" spans="1:2" x14ac:dyDescent="0.25">
      <c r="A14853" s="277" t="s">
        <v>9567</v>
      </c>
      <c r="B14853" s="278">
        <v>44.75</v>
      </c>
    </row>
    <row r="14854" spans="1:2" x14ac:dyDescent="0.25">
      <c r="A14854" s="277" t="s">
        <v>18804</v>
      </c>
      <c r="B14854" s="278">
        <v>43.33</v>
      </c>
    </row>
    <row r="14855" spans="1:2" x14ac:dyDescent="0.25">
      <c r="A14855" s="277" t="s">
        <v>9568</v>
      </c>
      <c r="B14855" s="278">
        <v>55.75</v>
      </c>
    </row>
    <row r="14856" spans="1:2" x14ac:dyDescent="0.25">
      <c r="A14856" s="277" t="s">
        <v>18805</v>
      </c>
      <c r="B14856" s="278">
        <v>54.09</v>
      </c>
    </row>
    <row r="14857" spans="1:2" x14ac:dyDescent="0.25">
      <c r="A14857" s="277" t="s">
        <v>9569</v>
      </c>
      <c r="B14857" s="278">
        <v>69.02</v>
      </c>
    </row>
    <row r="14858" spans="1:2" x14ac:dyDescent="0.25">
      <c r="A14858" s="277" t="s">
        <v>18806</v>
      </c>
      <c r="B14858" s="278">
        <v>67.13</v>
      </c>
    </row>
    <row r="14859" spans="1:2" x14ac:dyDescent="0.25">
      <c r="A14859" s="277" t="s">
        <v>9570</v>
      </c>
      <c r="B14859" s="278">
        <v>83.41</v>
      </c>
    </row>
    <row r="14860" spans="1:2" x14ac:dyDescent="0.25">
      <c r="A14860" s="277" t="s">
        <v>18807</v>
      </c>
      <c r="B14860" s="278">
        <v>81.28</v>
      </c>
    </row>
    <row r="14861" spans="1:2" x14ac:dyDescent="0.25">
      <c r="A14861" s="277" t="s">
        <v>9571</v>
      </c>
      <c r="B14861" s="278">
        <v>105.27</v>
      </c>
    </row>
    <row r="14862" spans="1:2" x14ac:dyDescent="0.25">
      <c r="A14862" s="277" t="s">
        <v>18808</v>
      </c>
      <c r="B14862" s="278">
        <v>102.9</v>
      </c>
    </row>
    <row r="14863" spans="1:2" x14ac:dyDescent="0.25">
      <c r="A14863" s="277" t="s">
        <v>4186</v>
      </c>
      <c r="B14863" s="278">
        <v>2.21</v>
      </c>
    </row>
    <row r="14864" spans="1:2" x14ac:dyDescent="0.25">
      <c r="A14864" s="277" t="s">
        <v>18809</v>
      </c>
      <c r="B14864" s="278">
        <v>2.02</v>
      </c>
    </row>
    <row r="14865" spans="1:2" x14ac:dyDescent="0.25">
      <c r="A14865" s="277" t="s">
        <v>4187</v>
      </c>
      <c r="B14865" s="278">
        <v>2.96</v>
      </c>
    </row>
    <row r="14866" spans="1:2" x14ac:dyDescent="0.25">
      <c r="A14866" s="277" t="s">
        <v>18810</v>
      </c>
      <c r="B14866" s="278">
        <v>2.72</v>
      </c>
    </row>
    <row r="14867" spans="1:2" x14ac:dyDescent="0.25">
      <c r="A14867" s="277" t="s">
        <v>4188</v>
      </c>
      <c r="B14867" s="278">
        <v>3.87</v>
      </c>
    </row>
    <row r="14868" spans="1:2" x14ac:dyDescent="0.25">
      <c r="A14868" s="277" t="s">
        <v>18811</v>
      </c>
      <c r="B14868" s="278">
        <v>3.58</v>
      </c>
    </row>
    <row r="14869" spans="1:2" x14ac:dyDescent="0.25">
      <c r="A14869" s="277" t="s">
        <v>4189</v>
      </c>
      <c r="B14869" s="278">
        <v>5.3</v>
      </c>
    </row>
    <row r="14870" spans="1:2" x14ac:dyDescent="0.25">
      <c r="A14870" s="277" t="s">
        <v>18812</v>
      </c>
      <c r="B14870" s="278">
        <v>4.96</v>
      </c>
    </row>
    <row r="14871" spans="1:2" x14ac:dyDescent="0.25">
      <c r="A14871" s="277" t="s">
        <v>4190</v>
      </c>
      <c r="B14871" s="278">
        <v>6.61</v>
      </c>
    </row>
    <row r="14872" spans="1:2" x14ac:dyDescent="0.25">
      <c r="A14872" s="277" t="s">
        <v>18813</v>
      </c>
      <c r="B14872" s="278">
        <v>6.23</v>
      </c>
    </row>
    <row r="14873" spans="1:2" x14ac:dyDescent="0.25">
      <c r="A14873" s="277" t="s">
        <v>4191</v>
      </c>
      <c r="B14873" s="278">
        <v>9.02</v>
      </c>
    </row>
    <row r="14874" spans="1:2" x14ac:dyDescent="0.25">
      <c r="A14874" s="277" t="s">
        <v>18814</v>
      </c>
      <c r="B14874" s="278">
        <v>8.59</v>
      </c>
    </row>
    <row r="14875" spans="1:2" x14ac:dyDescent="0.25">
      <c r="A14875" s="277" t="s">
        <v>4192</v>
      </c>
      <c r="B14875" s="278">
        <v>12.69</v>
      </c>
    </row>
    <row r="14876" spans="1:2" x14ac:dyDescent="0.25">
      <c r="A14876" s="277" t="s">
        <v>18815</v>
      </c>
      <c r="B14876" s="278">
        <v>12.22</v>
      </c>
    </row>
    <row r="14877" spans="1:2" x14ac:dyDescent="0.25">
      <c r="A14877" s="277" t="s">
        <v>4193</v>
      </c>
      <c r="B14877" s="278">
        <v>17.97</v>
      </c>
    </row>
    <row r="14878" spans="1:2" x14ac:dyDescent="0.25">
      <c r="A14878" s="277" t="s">
        <v>18816</v>
      </c>
      <c r="B14878" s="278">
        <v>17.260000000000002</v>
      </c>
    </row>
    <row r="14879" spans="1:2" x14ac:dyDescent="0.25">
      <c r="A14879" s="277" t="s">
        <v>4194</v>
      </c>
      <c r="B14879" s="278">
        <v>25.07</v>
      </c>
    </row>
    <row r="14880" spans="1:2" x14ac:dyDescent="0.25">
      <c r="A14880" s="277" t="s">
        <v>18817</v>
      </c>
      <c r="B14880" s="278">
        <v>24.12</v>
      </c>
    </row>
    <row r="14881" spans="1:2" x14ac:dyDescent="0.25">
      <c r="A14881" s="277" t="s">
        <v>4195</v>
      </c>
      <c r="B14881" s="278">
        <v>34.07</v>
      </c>
    </row>
    <row r="14882" spans="1:2" x14ac:dyDescent="0.25">
      <c r="A14882" s="277" t="s">
        <v>18818</v>
      </c>
      <c r="B14882" s="278">
        <v>32.89</v>
      </c>
    </row>
    <row r="14883" spans="1:2" x14ac:dyDescent="0.25">
      <c r="A14883" s="277" t="s">
        <v>4196</v>
      </c>
      <c r="B14883" s="278">
        <v>44.27</v>
      </c>
    </row>
    <row r="14884" spans="1:2" x14ac:dyDescent="0.25">
      <c r="A14884" s="277" t="s">
        <v>18819</v>
      </c>
      <c r="B14884" s="278">
        <v>42.85</v>
      </c>
    </row>
    <row r="14885" spans="1:2" x14ac:dyDescent="0.25">
      <c r="A14885" s="277" t="s">
        <v>4197</v>
      </c>
      <c r="B14885" s="278">
        <v>53.99</v>
      </c>
    </row>
    <row r="14886" spans="1:2" x14ac:dyDescent="0.25">
      <c r="A14886" s="277" t="s">
        <v>18820</v>
      </c>
      <c r="B14886" s="278">
        <v>52.33</v>
      </c>
    </row>
    <row r="14887" spans="1:2" x14ac:dyDescent="0.25">
      <c r="A14887" s="277" t="s">
        <v>4198</v>
      </c>
      <c r="B14887" s="278">
        <v>65.510000000000005</v>
      </c>
    </row>
    <row r="14888" spans="1:2" x14ac:dyDescent="0.25">
      <c r="A14888" s="277" t="s">
        <v>18821</v>
      </c>
      <c r="B14888" s="278">
        <v>63.61</v>
      </c>
    </row>
    <row r="14889" spans="1:2" x14ac:dyDescent="0.25">
      <c r="A14889" s="277" t="s">
        <v>4199</v>
      </c>
      <c r="B14889" s="278">
        <v>74.31</v>
      </c>
    </row>
    <row r="14890" spans="1:2" x14ac:dyDescent="0.25">
      <c r="A14890" s="277" t="s">
        <v>18822</v>
      </c>
      <c r="B14890" s="278">
        <v>72.17</v>
      </c>
    </row>
    <row r="14891" spans="1:2" x14ac:dyDescent="0.25">
      <c r="A14891" s="277" t="s">
        <v>4200</v>
      </c>
      <c r="B14891" s="278">
        <v>103.01</v>
      </c>
    </row>
    <row r="14892" spans="1:2" x14ac:dyDescent="0.25">
      <c r="A14892" s="277" t="s">
        <v>18823</v>
      </c>
      <c r="B14892" s="278">
        <v>100.64</v>
      </c>
    </row>
    <row r="14893" spans="1:2" x14ac:dyDescent="0.25">
      <c r="A14893" s="277" t="s">
        <v>4201</v>
      </c>
      <c r="B14893" s="278">
        <v>115.69</v>
      </c>
    </row>
    <row r="14894" spans="1:2" x14ac:dyDescent="0.25">
      <c r="A14894" s="277" t="s">
        <v>18824</v>
      </c>
      <c r="B14894" s="278">
        <v>113.08</v>
      </c>
    </row>
    <row r="14895" spans="1:2" x14ac:dyDescent="0.25">
      <c r="A14895" s="277" t="s">
        <v>4202</v>
      </c>
      <c r="B14895" s="278">
        <v>2.98</v>
      </c>
    </row>
    <row r="14896" spans="1:2" x14ac:dyDescent="0.25">
      <c r="A14896" s="277" t="s">
        <v>18825</v>
      </c>
      <c r="B14896" s="278">
        <v>2.74</v>
      </c>
    </row>
    <row r="14897" spans="1:2" x14ac:dyDescent="0.25">
      <c r="A14897" s="277" t="s">
        <v>4203</v>
      </c>
      <c r="B14897" s="278">
        <v>4.09</v>
      </c>
    </row>
    <row r="14898" spans="1:2" x14ac:dyDescent="0.25">
      <c r="A14898" s="277" t="s">
        <v>18826</v>
      </c>
      <c r="B14898" s="278">
        <v>3.8</v>
      </c>
    </row>
    <row r="14899" spans="1:2" x14ac:dyDescent="0.25">
      <c r="A14899" s="277" t="s">
        <v>4204</v>
      </c>
      <c r="B14899" s="278">
        <v>6.2</v>
      </c>
    </row>
    <row r="14900" spans="1:2" x14ac:dyDescent="0.25">
      <c r="A14900" s="277" t="s">
        <v>18827</v>
      </c>
      <c r="B14900" s="278">
        <v>5.77</v>
      </c>
    </row>
    <row r="14901" spans="1:2" x14ac:dyDescent="0.25">
      <c r="A14901" s="277" t="s">
        <v>9572</v>
      </c>
      <c r="B14901" s="278">
        <v>2.71</v>
      </c>
    </row>
    <row r="14902" spans="1:2" x14ac:dyDescent="0.25">
      <c r="A14902" s="277" t="s">
        <v>18828</v>
      </c>
      <c r="B14902" s="278">
        <v>2.48</v>
      </c>
    </row>
    <row r="14903" spans="1:2" x14ac:dyDescent="0.25">
      <c r="A14903" s="277" t="s">
        <v>9573</v>
      </c>
      <c r="B14903" s="278">
        <v>3.05</v>
      </c>
    </row>
    <row r="14904" spans="1:2" x14ac:dyDescent="0.25">
      <c r="A14904" s="277" t="s">
        <v>18829</v>
      </c>
      <c r="B14904" s="278">
        <v>2.81</v>
      </c>
    </row>
    <row r="14905" spans="1:2" x14ac:dyDescent="0.25">
      <c r="A14905" s="277" t="s">
        <v>4205</v>
      </c>
      <c r="B14905" s="278">
        <v>35.130000000000003</v>
      </c>
    </row>
    <row r="14906" spans="1:2" x14ac:dyDescent="0.25">
      <c r="A14906" s="277" t="s">
        <v>18830</v>
      </c>
      <c r="B14906" s="278">
        <v>33.24</v>
      </c>
    </row>
    <row r="14907" spans="1:2" x14ac:dyDescent="0.25">
      <c r="A14907" s="277" t="s">
        <v>4206</v>
      </c>
      <c r="B14907" s="278">
        <v>43.44</v>
      </c>
    </row>
    <row r="14908" spans="1:2" x14ac:dyDescent="0.25">
      <c r="A14908" s="277" t="s">
        <v>18831</v>
      </c>
      <c r="B14908" s="278">
        <v>41.07</v>
      </c>
    </row>
    <row r="14909" spans="1:2" x14ac:dyDescent="0.25">
      <c r="A14909" s="277" t="s">
        <v>4207</v>
      </c>
      <c r="B14909" s="278">
        <v>54.22</v>
      </c>
    </row>
    <row r="14910" spans="1:2" x14ac:dyDescent="0.25">
      <c r="A14910" s="277" t="s">
        <v>18832</v>
      </c>
      <c r="B14910" s="278">
        <v>51.38</v>
      </c>
    </row>
    <row r="14911" spans="1:2" x14ac:dyDescent="0.25">
      <c r="A14911" s="277" t="s">
        <v>4208</v>
      </c>
      <c r="B14911" s="278">
        <v>18.93</v>
      </c>
    </row>
    <row r="14912" spans="1:2" x14ac:dyDescent="0.25">
      <c r="A14912" s="277" t="s">
        <v>18833</v>
      </c>
      <c r="B14912" s="278">
        <v>17.739999999999998</v>
      </c>
    </row>
    <row r="14913" spans="1:2" x14ac:dyDescent="0.25">
      <c r="A14913" s="277" t="s">
        <v>4209</v>
      </c>
      <c r="B14913" s="278">
        <v>22.93</v>
      </c>
    </row>
    <row r="14914" spans="1:2" x14ac:dyDescent="0.25">
      <c r="A14914" s="277" t="s">
        <v>18834</v>
      </c>
      <c r="B14914" s="278">
        <v>21.5</v>
      </c>
    </row>
    <row r="14915" spans="1:2" x14ac:dyDescent="0.25">
      <c r="A14915" s="277" t="s">
        <v>4210</v>
      </c>
      <c r="B14915" s="278">
        <v>26.19</v>
      </c>
    </row>
    <row r="14916" spans="1:2" x14ac:dyDescent="0.25">
      <c r="A14916" s="277" t="s">
        <v>18835</v>
      </c>
      <c r="B14916" s="278">
        <v>24.76</v>
      </c>
    </row>
    <row r="14917" spans="1:2" x14ac:dyDescent="0.25">
      <c r="A14917" s="277" t="s">
        <v>4211</v>
      </c>
      <c r="B14917" s="278">
        <v>29.81</v>
      </c>
    </row>
    <row r="14918" spans="1:2" x14ac:dyDescent="0.25">
      <c r="A14918" s="277" t="s">
        <v>18836</v>
      </c>
      <c r="B14918" s="278">
        <v>28.38</v>
      </c>
    </row>
    <row r="14919" spans="1:2" x14ac:dyDescent="0.25">
      <c r="A14919" s="277" t="s">
        <v>4212</v>
      </c>
      <c r="B14919" s="278">
        <v>0.65</v>
      </c>
    </row>
    <row r="14920" spans="1:2" x14ac:dyDescent="0.25">
      <c r="A14920" s="277" t="s">
        <v>18837</v>
      </c>
      <c r="B14920" s="278">
        <v>0.61</v>
      </c>
    </row>
    <row r="14921" spans="1:2" x14ac:dyDescent="0.25">
      <c r="A14921" s="277" t="s">
        <v>4213</v>
      </c>
      <c r="B14921" s="278">
        <v>0.88</v>
      </c>
    </row>
    <row r="14922" spans="1:2" x14ac:dyDescent="0.25">
      <c r="A14922" s="277" t="s">
        <v>18838</v>
      </c>
      <c r="B14922" s="278">
        <v>0.84</v>
      </c>
    </row>
    <row r="14923" spans="1:2" x14ac:dyDescent="0.25">
      <c r="A14923" s="277" t="s">
        <v>4214</v>
      </c>
      <c r="B14923" s="278">
        <v>1.29</v>
      </c>
    </row>
    <row r="14924" spans="1:2" x14ac:dyDescent="0.25">
      <c r="A14924" s="277" t="s">
        <v>18839</v>
      </c>
      <c r="B14924" s="278">
        <v>1.24</v>
      </c>
    </row>
    <row r="14925" spans="1:2" x14ac:dyDescent="0.25">
      <c r="A14925" s="277" t="s">
        <v>4215</v>
      </c>
      <c r="B14925" s="278">
        <v>1.92</v>
      </c>
    </row>
    <row r="14926" spans="1:2" x14ac:dyDescent="0.25">
      <c r="A14926" s="277" t="s">
        <v>18840</v>
      </c>
      <c r="B14926" s="278">
        <v>1.86</v>
      </c>
    </row>
    <row r="14927" spans="1:2" x14ac:dyDescent="0.25">
      <c r="A14927" s="277" t="s">
        <v>4216</v>
      </c>
      <c r="B14927" s="278">
        <v>2.94</v>
      </c>
    </row>
    <row r="14928" spans="1:2" x14ac:dyDescent="0.25">
      <c r="A14928" s="277" t="s">
        <v>18841</v>
      </c>
      <c r="B14928" s="278">
        <v>2.85</v>
      </c>
    </row>
    <row r="14929" spans="1:2" x14ac:dyDescent="0.25">
      <c r="A14929" s="277" t="s">
        <v>4217</v>
      </c>
      <c r="B14929" s="278">
        <v>4.5</v>
      </c>
    </row>
    <row r="14930" spans="1:2" x14ac:dyDescent="0.25">
      <c r="A14930" s="277" t="s">
        <v>18842</v>
      </c>
      <c r="B14930" s="278">
        <v>4.38</v>
      </c>
    </row>
    <row r="14931" spans="1:2" x14ac:dyDescent="0.25">
      <c r="A14931" s="277" t="s">
        <v>4218</v>
      </c>
      <c r="B14931" s="278">
        <v>7.2</v>
      </c>
    </row>
    <row r="14932" spans="1:2" x14ac:dyDescent="0.25">
      <c r="A14932" s="277" t="s">
        <v>18843</v>
      </c>
      <c r="B14932" s="278">
        <v>7.01</v>
      </c>
    </row>
    <row r="14933" spans="1:2" x14ac:dyDescent="0.25">
      <c r="A14933" s="277" t="s">
        <v>4219</v>
      </c>
      <c r="B14933" s="278">
        <v>11.88</v>
      </c>
    </row>
    <row r="14934" spans="1:2" x14ac:dyDescent="0.25">
      <c r="A14934" s="277" t="s">
        <v>18844</v>
      </c>
      <c r="B14934" s="278">
        <v>11.51</v>
      </c>
    </row>
    <row r="14935" spans="1:2" x14ac:dyDescent="0.25">
      <c r="A14935" s="277" t="s">
        <v>4220</v>
      </c>
      <c r="B14935" s="278">
        <v>15.5</v>
      </c>
    </row>
    <row r="14936" spans="1:2" x14ac:dyDescent="0.25">
      <c r="A14936" s="277" t="s">
        <v>18845</v>
      </c>
      <c r="B14936" s="278">
        <v>15.12</v>
      </c>
    </row>
    <row r="14937" spans="1:2" x14ac:dyDescent="0.25">
      <c r="A14937" s="277" t="s">
        <v>4221</v>
      </c>
      <c r="B14937" s="278">
        <v>21.7</v>
      </c>
    </row>
    <row r="14938" spans="1:2" x14ac:dyDescent="0.25">
      <c r="A14938" s="277" t="s">
        <v>18846</v>
      </c>
      <c r="B14938" s="278">
        <v>21.23</v>
      </c>
    </row>
    <row r="14939" spans="1:2" x14ac:dyDescent="0.25">
      <c r="A14939" s="277" t="s">
        <v>4222</v>
      </c>
      <c r="B14939" s="278">
        <v>28.33</v>
      </c>
    </row>
    <row r="14940" spans="1:2" x14ac:dyDescent="0.25">
      <c r="A14940" s="277" t="s">
        <v>18847</v>
      </c>
      <c r="B14940" s="278">
        <v>27.81</v>
      </c>
    </row>
    <row r="14941" spans="1:2" x14ac:dyDescent="0.25">
      <c r="A14941" s="277" t="s">
        <v>4223</v>
      </c>
      <c r="B14941" s="278">
        <v>38.21</v>
      </c>
    </row>
    <row r="14942" spans="1:2" x14ac:dyDescent="0.25">
      <c r="A14942" s="277" t="s">
        <v>18848</v>
      </c>
      <c r="B14942" s="278">
        <v>37.64</v>
      </c>
    </row>
    <row r="14943" spans="1:2" x14ac:dyDescent="0.25">
      <c r="A14943" s="277" t="s">
        <v>4224</v>
      </c>
      <c r="B14943" s="278">
        <v>1.17</v>
      </c>
    </row>
    <row r="14944" spans="1:2" x14ac:dyDescent="0.25">
      <c r="A14944" s="277" t="s">
        <v>18849</v>
      </c>
      <c r="B14944" s="278">
        <v>1.05</v>
      </c>
    </row>
    <row r="14945" spans="1:2" x14ac:dyDescent="0.25">
      <c r="A14945" s="277" t="s">
        <v>4225</v>
      </c>
      <c r="B14945" s="278">
        <v>1.96</v>
      </c>
    </row>
    <row r="14946" spans="1:2" x14ac:dyDescent="0.25">
      <c r="A14946" s="277" t="s">
        <v>18850</v>
      </c>
      <c r="B14946" s="278">
        <v>1.77</v>
      </c>
    </row>
    <row r="14947" spans="1:2" x14ac:dyDescent="0.25">
      <c r="A14947" s="277" t="s">
        <v>4226</v>
      </c>
      <c r="B14947" s="278">
        <v>6.58</v>
      </c>
    </row>
    <row r="14948" spans="1:2" x14ac:dyDescent="0.25">
      <c r="A14948" s="277" t="s">
        <v>18851</v>
      </c>
      <c r="B14948" s="278">
        <v>6.3</v>
      </c>
    </row>
    <row r="14949" spans="1:2" x14ac:dyDescent="0.25">
      <c r="A14949" s="277" t="s">
        <v>4227</v>
      </c>
      <c r="B14949" s="278">
        <v>9.81</v>
      </c>
    </row>
    <row r="14950" spans="1:2" x14ac:dyDescent="0.25">
      <c r="A14950" s="277" t="s">
        <v>18852</v>
      </c>
      <c r="B14950" s="278">
        <v>9.48</v>
      </c>
    </row>
    <row r="14951" spans="1:2" x14ac:dyDescent="0.25">
      <c r="A14951" s="277" t="s">
        <v>4228</v>
      </c>
      <c r="B14951" s="278">
        <v>12.83</v>
      </c>
    </row>
    <row r="14952" spans="1:2" x14ac:dyDescent="0.25">
      <c r="A14952" s="277" t="s">
        <v>18853</v>
      </c>
      <c r="B14952" s="278">
        <v>12.45</v>
      </c>
    </row>
    <row r="14953" spans="1:2" x14ac:dyDescent="0.25">
      <c r="A14953" s="277" t="s">
        <v>9574</v>
      </c>
      <c r="B14953" s="278">
        <v>27.52</v>
      </c>
    </row>
    <row r="14954" spans="1:2" x14ac:dyDescent="0.25">
      <c r="A14954" s="277" t="s">
        <v>18854</v>
      </c>
      <c r="B14954" s="278">
        <v>26.1</v>
      </c>
    </row>
    <row r="14955" spans="1:2" x14ac:dyDescent="0.25">
      <c r="A14955" s="277" t="s">
        <v>9575</v>
      </c>
      <c r="B14955" s="278">
        <v>54.88</v>
      </c>
    </row>
    <row r="14956" spans="1:2" x14ac:dyDescent="0.25">
      <c r="A14956" s="277" t="s">
        <v>18855</v>
      </c>
      <c r="B14956" s="278">
        <v>52.04</v>
      </c>
    </row>
    <row r="14957" spans="1:2" x14ac:dyDescent="0.25">
      <c r="A14957" s="277" t="s">
        <v>4229</v>
      </c>
      <c r="B14957" s="278">
        <v>4.3899999999999997</v>
      </c>
    </row>
    <row r="14958" spans="1:2" x14ac:dyDescent="0.25">
      <c r="A14958" s="277" t="s">
        <v>18856</v>
      </c>
      <c r="B14958" s="278">
        <v>4.1100000000000003</v>
      </c>
    </row>
    <row r="14959" spans="1:2" x14ac:dyDescent="0.25">
      <c r="A14959" s="277" t="s">
        <v>4230</v>
      </c>
      <c r="B14959" s="278">
        <v>6.94</v>
      </c>
    </row>
    <row r="14960" spans="1:2" x14ac:dyDescent="0.25">
      <c r="A14960" s="277" t="s">
        <v>18857</v>
      </c>
      <c r="B14960" s="278">
        <v>6.61</v>
      </c>
    </row>
    <row r="14961" spans="1:2" x14ac:dyDescent="0.25">
      <c r="A14961" s="277" t="s">
        <v>4231</v>
      </c>
      <c r="B14961" s="278">
        <v>12.5</v>
      </c>
    </row>
    <row r="14962" spans="1:2" x14ac:dyDescent="0.25">
      <c r="A14962" s="277" t="s">
        <v>18858</v>
      </c>
      <c r="B14962" s="278">
        <v>12.12</v>
      </c>
    </row>
    <row r="14963" spans="1:2" x14ac:dyDescent="0.25">
      <c r="A14963" s="277" t="s">
        <v>4232</v>
      </c>
      <c r="B14963" s="278">
        <v>19.38</v>
      </c>
    </row>
    <row r="14964" spans="1:2" x14ac:dyDescent="0.25">
      <c r="A14964" s="277" t="s">
        <v>18859</v>
      </c>
      <c r="B14964" s="278">
        <v>18.91</v>
      </c>
    </row>
    <row r="14965" spans="1:2" x14ac:dyDescent="0.25">
      <c r="A14965" s="277" t="s">
        <v>4233</v>
      </c>
      <c r="B14965" s="278">
        <v>35.700000000000003</v>
      </c>
    </row>
    <row r="14966" spans="1:2" x14ac:dyDescent="0.25">
      <c r="A14966" s="277" t="s">
        <v>18860</v>
      </c>
      <c r="B14966" s="278">
        <v>35.04</v>
      </c>
    </row>
    <row r="14967" spans="1:2" x14ac:dyDescent="0.25">
      <c r="A14967" s="277" t="s">
        <v>4234</v>
      </c>
      <c r="B14967" s="278">
        <v>33.28</v>
      </c>
    </row>
    <row r="14968" spans="1:2" x14ac:dyDescent="0.25">
      <c r="A14968" s="277" t="s">
        <v>18861</v>
      </c>
      <c r="B14968" s="278">
        <v>32.33</v>
      </c>
    </row>
    <row r="14969" spans="1:2" x14ac:dyDescent="0.25">
      <c r="A14969" s="277" t="s">
        <v>9576</v>
      </c>
      <c r="B14969" s="278">
        <v>103.19</v>
      </c>
    </row>
    <row r="14970" spans="1:2" x14ac:dyDescent="0.25">
      <c r="A14970" s="277" t="s">
        <v>18862</v>
      </c>
      <c r="B14970" s="278">
        <v>94.66</v>
      </c>
    </row>
    <row r="14971" spans="1:2" x14ac:dyDescent="0.25">
      <c r="A14971" s="277" t="s">
        <v>9577</v>
      </c>
      <c r="B14971" s="278">
        <v>140</v>
      </c>
    </row>
    <row r="14972" spans="1:2" x14ac:dyDescent="0.25">
      <c r="A14972" s="277" t="s">
        <v>18863</v>
      </c>
      <c r="B14972" s="278">
        <v>128.63</v>
      </c>
    </row>
    <row r="14973" spans="1:2" x14ac:dyDescent="0.25">
      <c r="A14973" s="277" t="s">
        <v>9578</v>
      </c>
      <c r="B14973" s="278">
        <v>1.82</v>
      </c>
    </row>
    <row r="14974" spans="1:2" x14ac:dyDescent="0.25">
      <c r="A14974" s="277" t="s">
        <v>18864</v>
      </c>
      <c r="B14974" s="278">
        <v>1.73</v>
      </c>
    </row>
    <row r="14975" spans="1:2" x14ac:dyDescent="0.25">
      <c r="A14975" s="277" t="s">
        <v>9579</v>
      </c>
      <c r="B14975" s="278">
        <v>2.63</v>
      </c>
    </row>
    <row r="14976" spans="1:2" x14ac:dyDescent="0.25">
      <c r="A14976" s="277" t="s">
        <v>18865</v>
      </c>
      <c r="B14976" s="278">
        <v>2.4900000000000002</v>
      </c>
    </row>
    <row r="14977" spans="1:2" x14ac:dyDescent="0.25">
      <c r="A14977" s="277" t="s">
        <v>9580</v>
      </c>
      <c r="B14977" s="278">
        <v>4.3099999999999996</v>
      </c>
    </row>
    <row r="14978" spans="1:2" x14ac:dyDescent="0.25">
      <c r="A14978" s="277" t="s">
        <v>18866</v>
      </c>
      <c r="B14978" s="278">
        <v>4.07</v>
      </c>
    </row>
    <row r="14979" spans="1:2" x14ac:dyDescent="0.25">
      <c r="A14979" s="277" t="s">
        <v>9581</v>
      </c>
      <c r="B14979" s="278">
        <v>4.3899999999999997</v>
      </c>
    </row>
    <row r="14980" spans="1:2" x14ac:dyDescent="0.25">
      <c r="A14980" s="277" t="s">
        <v>18867</v>
      </c>
      <c r="B14980" s="278">
        <v>4.1500000000000004</v>
      </c>
    </row>
    <row r="14981" spans="1:2" x14ac:dyDescent="0.25">
      <c r="A14981" s="277" t="s">
        <v>9582</v>
      </c>
      <c r="B14981" s="278">
        <v>2.2999999999999998</v>
      </c>
    </row>
    <row r="14982" spans="1:2" x14ac:dyDescent="0.25">
      <c r="A14982" s="277" t="s">
        <v>18868</v>
      </c>
      <c r="B14982" s="278">
        <v>2.21</v>
      </c>
    </row>
    <row r="14983" spans="1:2" x14ac:dyDescent="0.25">
      <c r="A14983" s="277" t="s">
        <v>9583</v>
      </c>
      <c r="B14983" s="278">
        <v>3.42</v>
      </c>
    </row>
    <row r="14984" spans="1:2" x14ac:dyDescent="0.25">
      <c r="A14984" s="277" t="s">
        <v>18869</v>
      </c>
      <c r="B14984" s="278">
        <v>3.28</v>
      </c>
    </row>
    <row r="14985" spans="1:2" x14ac:dyDescent="0.25">
      <c r="A14985" s="277" t="s">
        <v>9584</v>
      </c>
      <c r="B14985" s="278">
        <v>4.62</v>
      </c>
    </row>
    <row r="14986" spans="1:2" x14ac:dyDescent="0.25">
      <c r="A14986" s="277" t="s">
        <v>18870</v>
      </c>
      <c r="B14986" s="278">
        <v>4.38</v>
      </c>
    </row>
    <row r="14987" spans="1:2" x14ac:dyDescent="0.25">
      <c r="A14987" s="277" t="s">
        <v>9585</v>
      </c>
      <c r="B14987" s="278">
        <v>4.9400000000000004</v>
      </c>
    </row>
    <row r="14988" spans="1:2" x14ac:dyDescent="0.25">
      <c r="A14988" s="277" t="s">
        <v>18871</v>
      </c>
      <c r="B14988" s="278">
        <v>4.7</v>
      </c>
    </row>
    <row r="14989" spans="1:2" x14ac:dyDescent="0.25">
      <c r="A14989" s="277" t="s">
        <v>9586</v>
      </c>
      <c r="B14989" s="278">
        <v>1.17</v>
      </c>
    </row>
    <row r="14990" spans="1:2" x14ac:dyDescent="0.25">
      <c r="A14990" s="277" t="s">
        <v>18872</v>
      </c>
      <c r="B14990" s="278">
        <v>1.08</v>
      </c>
    </row>
    <row r="14991" spans="1:2" x14ac:dyDescent="0.25">
      <c r="A14991" s="277" t="s">
        <v>9587</v>
      </c>
      <c r="B14991" s="278">
        <v>1.91</v>
      </c>
    </row>
    <row r="14992" spans="1:2" x14ac:dyDescent="0.25">
      <c r="A14992" s="277" t="s">
        <v>18873</v>
      </c>
      <c r="B14992" s="278">
        <v>1.77</v>
      </c>
    </row>
    <row r="14993" spans="1:2" x14ac:dyDescent="0.25">
      <c r="A14993" s="277" t="s">
        <v>9588</v>
      </c>
      <c r="B14993" s="278">
        <v>3.16</v>
      </c>
    </row>
    <row r="14994" spans="1:2" x14ac:dyDescent="0.25">
      <c r="A14994" s="277" t="s">
        <v>18874</v>
      </c>
      <c r="B14994" s="278">
        <v>2.92</v>
      </c>
    </row>
    <row r="14995" spans="1:2" x14ac:dyDescent="0.25">
      <c r="A14995" s="277" t="s">
        <v>9589</v>
      </c>
      <c r="B14995" s="278">
        <v>2.93</v>
      </c>
    </row>
    <row r="14996" spans="1:2" x14ac:dyDescent="0.25">
      <c r="A14996" s="277" t="s">
        <v>18875</v>
      </c>
      <c r="B14996" s="278">
        <v>2.69</v>
      </c>
    </row>
    <row r="14997" spans="1:2" x14ac:dyDescent="0.25">
      <c r="A14997" s="277" t="s">
        <v>9590</v>
      </c>
      <c r="B14997" s="278">
        <v>64.3</v>
      </c>
    </row>
    <row r="14998" spans="1:2" x14ac:dyDescent="0.25">
      <c r="A14998" s="277" t="s">
        <v>18876</v>
      </c>
      <c r="B14998" s="278">
        <v>55.77</v>
      </c>
    </row>
    <row r="14999" spans="1:2" x14ac:dyDescent="0.25">
      <c r="A14999" s="277" t="s">
        <v>9591</v>
      </c>
      <c r="B14999" s="278">
        <v>107.2</v>
      </c>
    </row>
    <row r="15000" spans="1:2" x14ac:dyDescent="0.25">
      <c r="A15000" s="277" t="s">
        <v>18877</v>
      </c>
      <c r="B15000" s="278">
        <v>92.98</v>
      </c>
    </row>
    <row r="15001" spans="1:2" x14ac:dyDescent="0.25">
      <c r="A15001" s="277" t="s">
        <v>4243</v>
      </c>
      <c r="B15001" s="278">
        <v>1368.83</v>
      </c>
    </row>
    <row r="15002" spans="1:2" x14ac:dyDescent="0.25">
      <c r="A15002" s="277" t="s">
        <v>18878</v>
      </c>
      <c r="B15002" s="278">
        <v>1266.94</v>
      </c>
    </row>
    <row r="15003" spans="1:2" x14ac:dyDescent="0.25">
      <c r="A15003" s="277" t="s">
        <v>4244</v>
      </c>
      <c r="B15003" s="278">
        <v>1524.46</v>
      </c>
    </row>
    <row r="15004" spans="1:2" x14ac:dyDescent="0.25">
      <c r="A15004" s="277" t="s">
        <v>18879</v>
      </c>
      <c r="B15004" s="278">
        <v>1410.96</v>
      </c>
    </row>
    <row r="15005" spans="1:2" x14ac:dyDescent="0.25">
      <c r="A15005" s="277" t="s">
        <v>4241</v>
      </c>
      <c r="B15005" s="278">
        <v>2135.2199999999998</v>
      </c>
    </row>
    <row r="15006" spans="1:2" x14ac:dyDescent="0.25">
      <c r="A15006" s="277" t="s">
        <v>18880</v>
      </c>
      <c r="B15006" s="278">
        <v>1981.1</v>
      </c>
    </row>
    <row r="15007" spans="1:2" x14ac:dyDescent="0.25">
      <c r="A15007" s="277" t="s">
        <v>4242</v>
      </c>
      <c r="B15007" s="278">
        <v>4062.61</v>
      </c>
    </row>
    <row r="15008" spans="1:2" x14ac:dyDescent="0.25">
      <c r="A15008" s="277" t="s">
        <v>18881</v>
      </c>
      <c r="B15008" s="278">
        <v>3871.61</v>
      </c>
    </row>
    <row r="15009" spans="1:2" x14ac:dyDescent="0.25">
      <c r="A15009" s="277" t="s">
        <v>9592</v>
      </c>
      <c r="B15009" s="278">
        <v>909.05</v>
      </c>
    </row>
    <row r="15010" spans="1:2" x14ac:dyDescent="0.25">
      <c r="A15010" s="277" t="s">
        <v>18882</v>
      </c>
      <c r="B15010" s="278">
        <v>820.24</v>
      </c>
    </row>
    <row r="15011" spans="1:2" x14ac:dyDescent="0.25">
      <c r="A15011" s="277" t="s">
        <v>9593</v>
      </c>
      <c r="B15011" s="278">
        <v>1164.2</v>
      </c>
    </row>
    <row r="15012" spans="1:2" x14ac:dyDescent="0.25">
      <c r="A15012" s="277" t="s">
        <v>18883</v>
      </c>
      <c r="B15012" s="278">
        <v>1051.7</v>
      </c>
    </row>
    <row r="15013" spans="1:2" x14ac:dyDescent="0.25">
      <c r="A15013" s="277" t="s">
        <v>9594</v>
      </c>
      <c r="B15013" s="278">
        <v>1238.55</v>
      </c>
    </row>
    <row r="15014" spans="1:2" x14ac:dyDescent="0.25">
      <c r="A15014" s="277" t="s">
        <v>18884</v>
      </c>
      <c r="B15014" s="278">
        <v>1116.58</v>
      </c>
    </row>
    <row r="15015" spans="1:2" x14ac:dyDescent="0.25">
      <c r="A15015" s="277" t="s">
        <v>9595</v>
      </c>
      <c r="B15015" s="278">
        <v>2712.63</v>
      </c>
    </row>
    <row r="15016" spans="1:2" x14ac:dyDescent="0.25">
      <c r="A15016" s="277" t="s">
        <v>18885</v>
      </c>
      <c r="B15016" s="278">
        <v>2520.4499999999998</v>
      </c>
    </row>
    <row r="15017" spans="1:2" x14ac:dyDescent="0.25">
      <c r="A15017" s="277" t="s">
        <v>4245</v>
      </c>
      <c r="B15017" s="278">
        <v>11793.25</v>
      </c>
    </row>
    <row r="15018" spans="1:2" x14ac:dyDescent="0.25">
      <c r="A15018" s="277" t="s">
        <v>18886</v>
      </c>
      <c r="B15018" s="278">
        <v>11508.13</v>
      </c>
    </row>
    <row r="15019" spans="1:2" x14ac:dyDescent="0.25">
      <c r="A15019" s="277" t="s">
        <v>4246</v>
      </c>
      <c r="B15019" s="278">
        <v>13617.52</v>
      </c>
    </row>
    <row r="15020" spans="1:2" x14ac:dyDescent="0.25">
      <c r="A15020" s="277" t="s">
        <v>18887</v>
      </c>
      <c r="B15020" s="278">
        <v>13332.4</v>
      </c>
    </row>
    <row r="15021" spans="1:2" x14ac:dyDescent="0.25">
      <c r="A15021" s="277" t="s">
        <v>4247</v>
      </c>
      <c r="B15021" s="278">
        <v>14955.32</v>
      </c>
    </row>
    <row r="15022" spans="1:2" x14ac:dyDescent="0.25">
      <c r="A15022" s="277" t="s">
        <v>18888</v>
      </c>
      <c r="B15022" s="278">
        <v>14670.19</v>
      </c>
    </row>
    <row r="15023" spans="1:2" x14ac:dyDescent="0.25">
      <c r="A15023" s="277" t="s">
        <v>9596</v>
      </c>
      <c r="B15023" s="278">
        <v>18603.86</v>
      </c>
    </row>
    <row r="15024" spans="1:2" x14ac:dyDescent="0.25">
      <c r="A15024" s="277" t="s">
        <v>18889</v>
      </c>
      <c r="B15024" s="278">
        <v>18318.73</v>
      </c>
    </row>
    <row r="15025" spans="1:2" x14ac:dyDescent="0.25">
      <c r="A15025" s="277" t="s">
        <v>9597</v>
      </c>
      <c r="B15025" s="278">
        <v>22252.400000000001</v>
      </c>
    </row>
    <row r="15026" spans="1:2" x14ac:dyDescent="0.25">
      <c r="A15026" s="277" t="s">
        <v>18890</v>
      </c>
      <c r="B15026" s="278">
        <v>21967.27</v>
      </c>
    </row>
    <row r="15027" spans="1:2" x14ac:dyDescent="0.25">
      <c r="A15027" s="277" t="s">
        <v>9598</v>
      </c>
      <c r="B15027" s="278">
        <v>19250.37</v>
      </c>
    </row>
    <row r="15028" spans="1:2" x14ac:dyDescent="0.25">
      <c r="A15028" s="277" t="s">
        <v>18891</v>
      </c>
      <c r="B15028" s="278">
        <v>18778.16</v>
      </c>
    </row>
    <row r="15029" spans="1:2" x14ac:dyDescent="0.25">
      <c r="A15029" s="277" t="s">
        <v>9599</v>
      </c>
      <c r="B15029" s="278">
        <v>22500.07</v>
      </c>
    </row>
    <row r="15030" spans="1:2" x14ac:dyDescent="0.25">
      <c r="A15030" s="277" t="s">
        <v>18892</v>
      </c>
      <c r="B15030" s="278">
        <v>22027.87</v>
      </c>
    </row>
    <row r="15031" spans="1:2" x14ac:dyDescent="0.25">
      <c r="A15031" s="277" t="s">
        <v>9600</v>
      </c>
      <c r="B15031" s="278">
        <v>23778.47</v>
      </c>
    </row>
    <row r="15032" spans="1:2" x14ac:dyDescent="0.25">
      <c r="A15032" s="277" t="s">
        <v>18893</v>
      </c>
      <c r="B15032" s="278">
        <v>23306.26</v>
      </c>
    </row>
    <row r="15033" spans="1:2" x14ac:dyDescent="0.25">
      <c r="A15033" s="277" t="s">
        <v>9601</v>
      </c>
      <c r="B15033" s="278">
        <v>29562.68</v>
      </c>
    </row>
    <row r="15034" spans="1:2" x14ac:dyDescent="0.25">
      <c r="A15034" s="277" t="s">
        <v>18894</v>
      </c>
      <c r="B15034" s="278">
        <v>29090.47</v>
      </c>
    </row>
    <row r="15035" spans="1:2" x14ac:dyDescent="0.25">
      <c r="A15035" s="277" t="s">
        <v>9602</v>
      </c>
      <c r="B15035" s="278">
        <v>34246.050000000003</v>
      </c>
    </row>
    <row r="15036" spans="1:2" x14ac:dyDescent="0.25">
      <c r="A15036" s="277" t="s">
        <v>18895</v>
      </c>
      <c r="B15036" s="278">
        <v>33777.46</v>
      </c>
    </row>
    <row r="15037" spans="1:2" x14ac:dyDescent="0.25">
      <c r="A15037" s="277" t="s">
        <v>9603</v>
      </c>
      <c r="B15037" s="278">
        <v>2165.5700000000002</v>
      </c>
    </row>
    <row r="15038" spans="1:2" x14ac:dyDescent="0.25">
      <c r="A15038" s="277" t="s">
        <v>18896</v>
      </c>
      <c r="B15038" s="278">
        <v>2050.3000000000002</v>
      </c>
    </row>
    <row r="15039" spans="1:2" x14ac:dyDescent="0.25">
      <c r="A15039" s="277" t="s">
        <v>9604</v>
      </c>
      <c r="B15039" s="278">
        <v>2383.58</v>
      </c>
    </row>
    <row r="15040" spans="1:2" x14ac:dyDescent="0.25">
      <c r="A15040" s="277" t="s">
        <v>18897</v>
      </c>
      <c r="B15040" s="278">
        <v>2252.9699999999998</v>
      </c>
    </row>
    <row r="15041" spans="1:2" x14ac:dyDescent="0.25">
      <c r="A15041" s="277" t="s">
        <v>9605</v>
      </c>
      <c r="B15041" s="278">
        <v>2456.15</v>
      </c>
    </row>
    <row r="15042" spans="1:2" x14ac:dyDescent="0.25">
      <c r="A15042" s="277" t="s">
        <v>18898</v>
      </c>
      <c r="B15042" s="278">
        <v>2316.0700000000002</v>
      </c>
    </row>
    <row r="15043" spans="1:2" x14ac:dyDescent="0.25">
      <c r="A15043" s="277" t="s">
        <v>9606</v>
      </c>
      <c r="B15043" s="278">
        <v>3700.05</v>
      </c>
    </row>
    <row r="15044" spans="1:2" x14ac:dyDescent="0.25">
      <c r="A15044" s="277" t="s">
        <v>18899</v>
      </c>
      <c r="B15044" s="278">
        <v>3492.39</v>
      </c>
    </row>
    <row r="15045" spans="1:2" x14ac:dyDescent="0.25">
      <c r="A15045" s="277" t="s">
        <v>4235</v>
      </c>
      <c r="B15045" s="278">
        <v>12696.14</v>
      </c>
    </row>
    <row r="15046" spans="1:2" x14ac:dyDescent="0.25">
      <c r="A15046" s="277" t="s">
        <v>18900</v>
      </c>
      <c r="B15046" s="278">
        <v>12178.21</v>
      </c>
    </row>
    <row r="15047" spans="1:2" x14ac:dyDescent="0.25">
      <c r="A15047" s="277" t="s">
        <v>4236</v>
      </c>
      <c r="B15047" s="278">
        <v>14812.94</v>
      </c>
    </row>
    <row r="15048" spans="1:2" x14ac:dyDescent="0.25">
      <c r="A15048" s="277" t="s">
        <v>18901</v>
      </c>
      <c r="B15048" s="278">
        <v>14295.02</v>
      </c>
    </row>
    <row r="15049" spans="1:2" x14ac:dyDescent="0.25">
      <c r="A15049" s="277" t="s">
        <v>4237</v>
      </c>
      <c r="B15049" s="278">
        <v>17973.689999999999</v>
      </c>
    </row>
    <row r="15050" spans="1:2" x14ac:dyDescent="0.25">
      <c r="A15050" s="277" t="s">
        <v>18902</v>
      </c>
      <c r="B15050" s="278">
        <v>17455.759999999998</v>
      </c>
    </row>
    <row r="15051" spans="1:2" x14ac:dyDescent="0.25">
      <c r="A15051" s="277" t="s">
        <v>4238</v>
      </c>
      <c r="B15051" s="278">
        <v>19194.98</v>
      </c>
    </row>
    <row r="15052" spans="1:2" x14ac:dyDescent="0.25">
      <c r="A15052" s="277" t="s">
        <v>18903</v>
      </c>
      <c r="B15052" s="278">
        <v>18672.060000000001</v>
      </c>
    </row>
    <row r="15053" spans="1:2" x14ac:dyDescent="0.25">
      <c r="A15053" s="277" t="s">
        <v>4239</v>
      </c>
      <c r="B15053" s="278">
        <v>21018.41</v>
      </c>
    </row>
    <row r="15054" spans="1:2" x14ac:dyDescent="0.25">
      <c r="A15054" s="277" t="s">
        <v>18904</v>
      </c>
      <c r="B15054" s="278">
        <v>20495.490000000002</v>
      </c>
    </row>
    <row r="15055" spans="1:2" x14ac:dyDescent="0.25">
      <c r="A15055" s="277" t="s">
        <v>9607</v>
      </c>
      <c r="B15055" s="278">
        <v>9650.23</v>
      </c>
    </row>
    <row r="15056" spans="1:2" x14ac:dyDescent="0.25">
      <c r="A15056" s="277" t="s">
        <v>18905</v>
      </c>
      <c r="B15056" s="278">
        <v>9314.41</v>
      </c>
    </row>
    <row r="15057" spans="1:2" x14ac:dyDescent="0.25">
      <c r="A15057" s="277" t="s">
        <v>9608</v>
      </c>
      <c r="B15057" s="278">
        <v>10882.34</v>
      </c>
    </row>
    <row r="15058" spans="1:2" x14ac:dyDescent="0.25">
      <c r="A15058" s="277" t="s">
        <v>18906</v>
      </c>
      <c r="B15058" s="278">
        <v>10546.52</v>
      </c>
    </row>
    <row r="15059" spans="1:2" x14ac:dyDescent="0.25">
      <c r="A15059" s="277" t="s">
        <v>9609</v>
      </c>
      <c r="B15059" s="278">
        <v>11886.75</v>
      </c>
    </row>
    <row r="15060" spans="1:2" x14ac:dyDescent="0.25">
      <c r="A15060" s="277" t="s">
        <v>18907</v>
      </c>
      <c r="B15060" s="278">
        <v>11550.93</v>
      </c>
    </row>
    <row r="15061" spans="1:2" x14ac:dyDescent="0.25">
      <c r="A15061" s="277" t="s">
        <v>9610</v>
      </c>
      <c r="B15061" s="278">
        <v>13787.44</v>
      </c>
    </row>
    <row r="15062" spans="1:2" x14ac:dyDescent="0.25">
      <c r="A15062" s="277" t="s">
        <v>18908</v>
      </c>
      <c r="B15062" s="278">
        <v>13448.7</v>
      </c>
    </row>
    <row r="15063" spans="1:2" x14ac:dyDescent="0.25">
      <c r="A15063" s="277" t="s">
        <v>9611</v>
      </c>
      <c r="B15063" s="278">
        <v>15041.11</v>
      </c>
    </row>
    <row r="15064" spans="1:2" x14ac:dyDescent="0.25">
      <c r="A15064" s="277" t="s">
        <v>18909</v>
      </c>
      <c r="B15064" s="278">
        <v>14702.36</v>
      </c>
    </row>
    <row r="15065" spans="1:2" x14ac:dyDescent="0.25">
      <c r="A15065" s="277" t="s">
        <v>4240</v>
      </c>
      <c r="B15065" s="278">
        <v>28294.81</v>
      </c>
    </row>
    <row r="15066" spans="1:2" x14ac:dyDescent="0.25">
      <c r="A15066" s="277" t="s">
        <v>18910</v>
      </c>
      <c r="B15066" s="278">
        <v>27765.759999999998</v>
      </c>
    </row>
    <row r="15067" spans="1:2" x14ac:dyDescent="0.25">
      <c r="A15067" s="277" t="s">
        <v>9612</v>
      </c>
      <c r="B15067" s="278">
        <v>20184.88</v>
      </c>
    </row>
    <row r="15068" spans="1:2" x14ac:dyDescent="0.25">
      <c r="A15068" s="277" t="s">
        <v>18911</v>
      </c>
      <c r="B15068" s="278">
        <v>19840</v>
      </c>
    </row>
    <row r="15069" spans="1:2" x14ac:dyDescent="0.25">
      <c r="A15069" s="277" t="s">
        <v>4248</v>
      </c>
      <c r="B15069" s="278">
        <v>16.86</v>
      </c>
    </row>
    <row r="15070" spans="1:2" x14ac:dyDescent="0.25">
      <c r="A15070" s="277" t="s">
        <v>18912</v>
      </c>
      <c r="B15070" s="278">
        <v>15.95</v>
      </c>
    </row>
    <row r="15071" spans="1:2" x14ac:dyDescent="0.25">
      <c r="A15071" s="277" t="s">
        <v>4266</v>
      </c>
      <c r="B15071" s="278">
        <v>79.92</v>
      </c>
    </row>
    <row r="15072" spans="1:2" x14ac:dyDescent="0.25">
      <c r="A15072" s="277" t="s">
        <v>18913</v>
      </c>
      <c r="B15072" s="278">
        <v>72.75</v>
      </c>
    </row>
    <row r="15073" spans="1:2" x14ac:dyDescent="0.25">
      <c r="A15073" s="277" t="s">
        <v>4267</v>
      </c>
      <c r="B15073" s="278">
        <v>93.01</v>
      </c>
    </row>
    <row r="15074" spans="1:2" x14ac:dyDescent="0.25">
      <c r="A15074" s="277" t="s">
        <v>18914</v>
      </c>
      <c r="B15074" s="278">
        <v>85.66</v>
      </c>
    </row>
    <row r="15075" spans="1:2" x14ac:dyDescent="0.25">
      <c r="A15075" s="277" t="s">
        <v>4268</v>
      </c>
      <c r="B15075" s="278">
        <v>104</v>
      </c>
    </row>
    <row r="15076" spans="1:2" x14ac:dyDescent="0.25">
      <c r="A15076" s="277" t="s">
        <v>18915</v>
      </c>
      <c r="B15076" s="278">
        <v>96.46</v>
      </c>
    </row>
    <row r="15077" spans="1:2" x14ac:dyDescent="0.25">
      <c r="A15077" s="277" t="s">
        <v>4269</v>
      </c>
      <c r="B15077" s="278">
        <v>138.22999999999999</v>
      </c>
    </row>
    <row r="15078" spans="1:2" x14ac:dyDescent="0.25">
      <c r="A15078" s="277" t="s">
        <v>18916</v>
      </c>
      <c r="B15078" s="278">
        <v>130.5</v>
      </c>
    </row>
    <row r="15079" spans="1:2" x14ac:dyDescent="0.25">
      <c r="A15079" s="277" t="s">
        <v>4270</v>
      </c>
      <c r="B15079" s="278">
        <v>156.25</v>
      </c>
    </row>
    <row r="15080" spans="1:2" x14ac:dyDescent="0.25">
      <c r="A15080" s="277" t="s">
        <v>18917</v>
      </c>
      <c r="B15080" s="278">
        <v>148.32</v>
      </c>
    </row>
    <row r="15081" spans="1:2" x14ac:dyDescent="0.25">
      <c r="A15081" s="277" t="s">
        <v>9613</v>
      </c>
      <c r="B15081" s="278">
        <v>183.58</v>
      </c>
    </row>
    <row r="15082" spans="1:2" x14ac:dyDescent="0.25">
      <c r="A15082" s="277" t="s">
        <v>18918</v>
      </c>
      <c r="B15082" s="278">
        <v>175.45</v>
      </c>
    </row>
    <row r="15083" spans="1:2" x14ac:dyDescent="0.25">
      <c r="A15083" s="277" t="s">
        <v>9614</v>
      </c>
      <c r="B15083" s="278">
        <v>237.56</v>
      </c>
    </row>
    <row r="15084" spans="1:2" x14ac:dyDescent="0.25">
      <c r="A15084" s="277" t="s">
        <v>18919</v>
      </c>
      <c r="B15084" s="278">
        <v>229.22</v>
      </c>
    </row>
    <row r="15085" spans="1:2" x14ac:dyDescent="0.25">
      <c r="A15085" s="277" t="s">
        <v>9615</v>
      </c>
      <c r="B15085" s="278">
        <v>2419.33</v>
      </c>
    </row>
    <row r="15086" spans="1:2" x14ac:dyDescent="0.25">
      <c r="A15086" s="277" t="s">
        <v>18920</v>
      </c>
      <c r="B15086" s="278">
        <v>2320.5100000000002</v>
      </c>
    </row>
    <row r="15087" spans="1:2" x14ac:dyDescent="0.25">
      <c r="A15087" s="277" t="s">
        <v>9616</v>
      </c>
      <c r="B15087" s="278">
        <v>2687.14</v>
      </c>
    </row>
    <row r="15088" spans="1:2" x14ac:dyDescent="0.25">
      <c r="A15088" s="277" t="s">
        <v>18921</v>
      </c>
      <c r="B15088" s="278">
        <v>2555.38</v>
      </c>
    </row>
    <row r="15089" spans="1:2" x14ac:dyDescent="0.25">
      <c r="A15089" s="277" t="s">
        <v>9617</v>
      </c>
      <c r="B15089" s="278">
        <v>2657.14</v>
      </c>
    </row>
    <row r="15090" spans="1:2" x14ac:dyDescent="0.25">
      <c r="A15090" s="277" t="s">
        <v>18922</v>
      </c>
      <c r="B15090" s="278">
        <v>2525.38</v>
      </c>
    </row>
    <row r="15091" spans="1:2" x14ac:dyDescent="0.25">
      <c r="A15091" s="277" t="s">
        <v>9618</v>
      </c>
      <c r="B15091" s="278">
        <v>2987.39</v>
      </c>
    </row>
    <row r="15092" spans="1:2" x14ac:dyDescent="0.25">
      <c r="A15092" s="277" t="s">
        <v>18923</v>
      </c>
      <c r="B15092" s="278">
        <v>2822.7</v>
      </c>
    </row>
    <row r="15093" spans="1:2" x14ac:dyDescent="0.25">
      <c r="A15093" s="277" t="s">
        <v>9619</v>
      </c>
      <c r="B15093" s="278">
        <v>2987.39</v>
      </c>
    </row>
    <row r="15094" spans="1:2" x14ac:dyDescent="0.25">
      <c r="A15094" s="277" t="s">
        <v>18924</v>
      </c>
      <c r="B15094" s="278">
        <v>2822.7</v>
      </c>
    </row>
    <row r="15095" spans="1:2" x14ac:dyDescent="0.25">
      <c r="A15095" s="277" t="s">
        <v>9620</v>
      </c>
      <c r="B15095" s="278">
        <v>3288.83</v>
      </c>
    </row>
    <row r="15096" spans="1:2" x14ac:dyDescent="0.25">
      <c r="A15096" s="277" t="s">
        <v>18925</v>
      </c>
      <c r="B15096" s="278">
        <v>3091.19</v>
      </c>
    </row>
    <row r="15097" spans="1:2" x14ac:dyDescent="0.25">
      <c r="A15097" s="277" t="s">
        <v>9621</v>
      </c>
      <c r="B15097" s="278">
        <v>3342.68</v>
      </c>
    </row>
    <row r="15098" spans="1:2" x14ac:dyDescent="0.25">
      <c r="A15098" s="277" t="s">
        <v>18926</v>
      </c>
      <c r="B15098" s="278">
        <v>3145</v>
      </c>
    </row>
    <row r="15099" spans="1:2" x14ac:dyDescent="0.25">
      <c r="A15099" s="277" t="s">
        <v>4271</v>
      </c>
      <c r="B15099" s="278">
        <v>268.27999999999997</v>
      </c>
    </row>
    <row r="15100" spans="1:2" x14ac:dyDescent="0.25">
      <c r="A15100" s="277" t="s">
        <v>18927</v>
      </c>
      <c r="B15100" s="278">
        <v>236.75</v>
      </c>
    </row>
    <row r="15101" spans="1:2" x14ac:dyDescent="0.25">
      <c r="A15101" s="277" t="s">
        <v>9622</v>
      </c>
      <c r="B15101" s="278">
        <v>207.81</v>
      </c>
    </row>
    <row r="15102" spans="1:2" x14ac:dyDescent="0.25">
      <c r="A15102" s="277" t="s">
        <v>18928</v>
      </c>
      <c r="B15102" s="278">
        <v>184.89</v>
      </c>
    </row>
    <row r="15103" spans="1:2" x14ac:dyDescent="0.25">
      <c r="A15103" s="277" t="s">
        <v>9623</v>
      </c>
      <c r="B15103" s="278">
        <v>295.3</v>
      </c>
    </row>
    <row r="15104" spans="1:2" x14ac:dyDescent="0.25">
      <c r="A15104" s="277" t="s">
        <v>18929</v>
      </c>
      <c r="B15104" s="278">
        <v>270</v>
      </c>
    </row>
    <row r="15105" spans="1:2" x14ac:dyDescent="0.25">
      <c r="A15105" s="277" t="s">
        <v>4272</v>
      </c>
      <c r="B15105" s="278">
        <v>204.84</v>
      </c>
    </row>
    <row r="15106" spans="1:2" x14ac:dyDescent="0.25">
      <c r="A15106" s="277" t="s">
        <v>18930</v>
      </c>
      <c r="B15106" s="278">
        <v>181.08</v>
      </c>
    </row>
    <row r="15107" spans="1:2" x14ac:dyDescent="0.25">
      <c r="A15107" s="277" t="s">
        <v>9624</v>
      </c>
      <c r="B15107" s="278">
        <v>178.96</v>
      </c>
    </row>
    <row r="15108" spans="1:2" x14ac:dyDescent="0.25">
      <c r="A15108" s="277" t="s">
        <v>18931</v>
      </c>
      <c r="B15108" s="278">
        <v>159.4</v>
      </c>
    </row>
    <row r="15109" spans="1:2" x14ac:dyDescent="0.25">
      <c r="A15109" s="277" t="s">
        <v>9625</v>
      </c>
      <c r="B15109" s="278">
        <v>250.97</v>
      </c>
    </row>
    <row r="15110" spans="1:2" x14ac:dyDescent="0.25">
      <c r="A15110" s="277" t="s">
        <v>18932</v>
      </c>
      <c r="B15110" s="278">
        <v>231.41</v>
      </c>
    </row>
    <row r="15111" spans="1:2" x14ac:dyDescent="0.25">
      <c r="A15111" s="277" t="s">
        <v>4273</v>
      </c>
      <c r="B15111" s="278">
        <v>501.8</v>
      </c>
    </row>
    <row r="15112" spans="1:2" x14ac:dyDescent="0.25">
      <c r="A15112" s="277" t="s">
        <v>18933</v>
      </c>
      <c r="B15112" s="278">
        <v>445.06</v>
      </c>
    </row>
    <row r="15113" spans="1:2" x14ac:dyDescent="0.25">
      <c r="A15113" s="277" t="s">
        <v>9626</v>
      </c>
      <c r="B15113" s="278">
        <v>349.94</v>
      </c>
    </row>
    <row r="15114" spans="1:2" x14ac:dyDescent="0.25">
      <c r="A15114" s="277" t="s">
        <v>18934</v>
      </c>
      <c r="B15114" s="278">
        <v>314.69</v>
      </c>
    </row>
    <row r="15115" spans="1:2" x14ac:dyDescent="0.25">
      <c r="A15115" s="277" t="s">
        <v>9627</v>
      </c>
      <c r="B15115" s="278">
        <v>440.37</v>
      </c>
    </row>
    <row r="15116" spans="1:2" x14ac:dyDescent="0.25">
      <c r="A15116" s="277" t="s">
        <v>18935</v>
      </c>
      <c r="B15116" s="278">
        <v>403.23</v>
      </c>
    </row>
    <row r="15117" spans="1:2" x14ac:dyDescent="0.25">
      <c r="A15117" s="277" t="s">
        <v>4274</v>
      </c>
      <c r="B15117" s="278">
        <v>380.48</v>
      </c>
    </row>
    <row r="15118" spans="1:2" x14ac:dyDescent="0.25">
      <c r="A15118" s="277" t="s">
        <v>18936</v>
      </c>
      <c r="B15118" s="278">
        <v>338.18</v>
      </c>
    </row>
    <row r="15119" spans="1:2" x14ac:dyDescent="0.25">
      <c r="A15119" s="277" t="s">
        <v>9628</v>
      </c>
      <c r="B15119" s="278">
        <v>315.08999999999997</v>
      </c>
    </row>
    <row r="15120" spans="1:2" x14ac:dyDescent="0.25">
      <c r="A15120" s="277" t="s">
        <v>18937</v>
      </c>
      <c r="B15120" s="278">
        <v>283.27999999999997</v>
      </c>
    </row>
    <row r="15121" spans="1:2" x14ac:dyDescent="0.25">
      <c r="A15121" s="277" t="s">
        <v>9629</v>
      </c>
      <c r="B15121" s="278">
        <v>420.61</v>
      </c>
    </row>
    <row r="15122" spans="1:2" x14ac:dyDescent="0.25">
      <c r="A15122" s="277" t="s">
        <v>18938</v>
      </c>
      <c r="B15122" s="278">
        <v>386.84</v>
      </c>
    </row>
    <row r="15123" spans="1:2" x14ac:dyDescent="0.25">
      <c r="A15123" s="277" t="s">
        <v>4275</v>
      </c>
      <c r="B15123" s="278">
        <v>637.94000000000005</v>
      </c>
    </row>
    <row r="15124" spans="1:2" x14ac:dyDescent="0.25">
      <c r="A15124" s="277" t="s">
        <v>18939</v>
      </c>
      <c r="B15124" s="278">
        <v>566.52</v>
      </c>
    </row>
    <row r="15125" spans="1:2" x14ac:dyDescent="0.25">
      <c r="A15125" s="277" t="s">
        <v>9630</v>
      </c>
      <c r="B15125" s="278">
        <v>455.61</v>
      </c>
    </row>
    <row r="15126" spans="1:2" x14ac:dyDescent="0.25">
      <c r="A15126" s="277" t="s">
        <v>18940</v>
      </c>
      <c r="B15126" s="278">
        <v>409.99</v>
      </c>
    </row>
    <row r="15127" spans="1:2" x14ac:dyDescent="0.25">
      <c r="A15127" s="277" t="s">
        <v>9631</v>
      </c>
      <c r="B15127" s="278">
        <v>601.07000000000005</v>
      </c>
    </row>
    <row r="15128" spans="1:2" x14ac:dyDescent="0.25">
      <c r="A15128" s="277" t="s">
        <v>18941</v>
      </c>
      <c r="B15128" s="278">
        <v>553.08000000000004</v>
      </c>
    </row>
    <row r="15129" spans="1:2" x14ac:dyDescent="0.25">
      <c r="A15129" s="277" t="s">
        <v>4276</v>
      </c>
      <c r="B15129" s="278">
        <v>489.25</v>
      </c>
    </row>
    <row r="15130" spans="1:2" x14ac:dyDescent="0.25">
      <c r="A15130" s="277" t="s">
        <v>18942</v>
      </c>
      <c r="B15130" s="278">
        <v>435.58</v>
      </c>
    </row>
    <row r="15131" spans="1:2" x14ac:dyDescent="0.25">
      <c r="A15131" s="277" t="s">
        <v>9632</v>
      </c>
      <c r="B15131" s="278">
        <v>410.69</v>
      </c>
    </row>
    <row r="15132" spans="1:2" x14ac:dyDescent="0.25">
      <c r="A15132" s="277" t="s">
        <v>18943</v>
      </c>
      <c r="B15132" s="278">
        <v>369.6</v>
      </c>
    </row>
    <row r="15133" spans="1:2" x14ac:dyDescent="0.25">
      <c r="A15133" s="277" t="s">
        <v>9633</v>
      </c>
      <c r="B15133" s="278">
        <v>572.41999999999996</v>
      </c>
    </row>
    <row r="15134" spans="1:2" x14ac:dyDescent="0.25">
      <c r="A15134" s="277" t="s">
        <v>18944</v>
      </c>
      <c r="B15134" s="278">
        <v>529.16999999999996</v>
      </c>
    </row>
    <row r="15135" spans="1:2" x14ac:dyDescent="0.25">
      <c r="A15135" s="277" t="s">
        <v>4277</v>
      </c>
      <c r="B15135" s="278">
        <v>691.43</v>
      </c>
    </row>
    <row r="15136" spans="1:2" x14ac:dyDescent="0.25">
      <c r="A15136" s="277" t="s">
        <v>18945</v>
      </c>
      <c r="B15136" s="278">
        <v>614.72</v>
      </c>
    </row>
    <row r="15137" spans="1:2" x14ac:dyDescent="0.25">
      <c r="A15137" s="277" t="s">
        <v>9634</v>
      </c>
      <c r="B15137" s="278">
        <v>480.82</v>
      </c>
    </row>
    <row r="15138" spans="1:2" x14ac:dyDescent="0.25">
      <c r="A15138" s="277" t="s">
        <v>18946</v>
      </c>
      <c r="B15138" s="278">
        <v>434.2</v>
      </c>
    </row>
    <row r="15139" spans="1:2" x14ac:dyDescent="0.25">
      <c r="A15139" s="277" t="s">
        <v>9635</v>
      </c>
      <c r="B15139" s="278">
        <v>677.77</v>
      </c>
    </row>
    <row r="15140" spans="1:2" x14ac:dyDescent="0.25">
      <c r="A15140" s="277" t="s">
        <v>18947</v>
      </c>
      <c r="B15140" s="278">
        <v>628.78</v>
      </c>
    </row>
    <row r="15141" spans="1:2" x14ac:dyDescent="0.25">
      <c r="A15141" s="277" t="s">
        <v>4278</v>
      </c>
      <c r="B15141" s="278">
        <v>536.85</v>
      </c>
    </row>
    <row r="15142" spans="1:2" x14ac:dyDescent="0.25">
      <c r="A15142" s="277" t="s">
        <v>18948</v>
      </c>
      <c r="B15142" s="278">
        <v>478.32</v>
      </c>
    </row>
    <row r="15143" spans="1:2" x14ac:dyDescent="0.25">
      <c r="A15143" s="277" t="s">
        <v>9636</v>
      </c>
      <c r="B15143" s="278">
        <v>447.31</v>
      </c>
    </row>
    <row r="15144" spans="1:2" x14ac:dyDescent="0.25">
      <c r="A15144" s="277" t="s">
        <v>18949</v>
      </c>
      <c r="B15144" s="278">
        <v>403.46</v>
      </c>
    </row>
    <row r="15145" spans="1:2" x14ac:dyDescent="0.25">
      <c r="A15145" s="277" t="s">
        <v>9637</v>
      </c>
      <c r="B15145" s="278">
        <v>651.54</v>
      </c>
    </row>
    <row r="15146" spans="1:2" x14ac:dyDescent="0.25">
      <c r="A15146" s="277" t="s">
        <v>18950</v>
      </c>
      <c r="B15146" s="278">
        <v>605.32000000000005</v>
      </c>
    </row>
    <row r="15147" spans="1:2" x14ac:dyDescent="0.25">
      <c r="A15147" s="277" t="s">
        <v>4279</v>
      </c>
      <c r="B15147" s="278">
        <v>784.5</v>
      </c>
    </row>
    <row r="15148" spans="1:2" x14ac:dyDescent="0.25">
      <c r="A15148" s="277" t="s">
        <v>18951</v>
      </c>
      <c r="B15148" s="278">
        <v>697.77</v>
      </c>
    </row>
    <row r="15149" spans="1:2" x14ac:dyDescent="0.25">
      <c r="A15149" s="277" t="s">
        <v>9638</v>
      </c>
      <c r="B15149" s="278">
        <v>552.54</v>
      </c>
    </row>
    <row r="15150" spans="1:2" x14ac:dyDescent="0.25">
      <c r="A15150" s="277" t="s">
        <v>18952</v>
      </c>
      <c r="B15150" s="278">
        <v>500.19</v>
      </c>
    </row>
    <row r="15151" spans="1:2" x14ac:dyDescent="0.25">
      <c r="A15151" s="277" t="s">
        <v>9639</v>
      </c>
      <c r="B15151" s="278">
        <v>786.43</v>
      </c>
    </row>
    <row r="15152" spans="1:2" x14ac:dyDescent="0.25">
      <c r="A15152" s="277" t="s">
        <v>18953</v>
      </c>
      <c r="B15152" s="278">
        <v>731.71</v>
      </c>
    </row>
    <row r="15153" spans="1:2" x14ac:dyDescent="0.25">
      <c r="A15153" s="277" t="s">
        <v>4280</v>
      </c>
      <c r="B15153" s="278">
        <v>603.12</v>
      </c>
    </row>
    <row r="15154" spans="1:2" x14ac:dyDescent="0.25">
      <c r="A15154" s="277" t="s">
        <v>18954</v>
      </c>
      <c r="B15154" s="278">
        <v>537.79999999999995</v>
      </c>
    </row>
    <row r="15155" spans="1:2" x14ac:dyDescent="0.25">
      <c r="A15155" s="277" t="s">
        <v>9640</v>
      </c>
      <c r="B15155" s="278">
        <v>509.51</v>
      </c>
    </row>
    <row r="15156" spans="1:2" x14ac:dyDescent="0.25">
      <c r="A15156" s="277" t="s">
        <v>18955</v>
      </c>
      <c r="B15156" s="278">
        <v>460.97</v>
      </c>
    </row>
    <row r="15157" spans="1:2" x14ac:dyDescent="0.25">
      <c r="A15157" s="277" t="s">
        <v>9641</v>
      </c>
      <c r="B15157" s="278">
        <v>751.96</v>
      </c>
    </row>
    <row r="15158" spans="1:2" x14ac:dyDescent="0.25">
      <c r="A15158" s="277" t="s">
        <v>18956</v>
      </c>
      <c r="B15158" s="278">
        <v>701.05</v>
      </c>
    </row>
    <row r="15159" spans="1:2" x14ac:dyDescent="0.25">
      <c r="A15159" s="277" t="s">
        <v>4281</v>
      </c>
      <c r="B15159" s="278">
        <v>901.83</v>
      </c>
    </row>
    <row r="15160" spans="1:2" x14ac:dyDescent="0.25">
      <c r="A15160" s="277" t="s">
        <v>18957</v>
      </c>
      <c r="B15160" s="278">
        <v>801.74</v>
      </c>
    </row>
    <row r="15161" spans="1:2" x14ac:dyDescent="0.25">
      <c r="A15161" s="277" t="s">
        <v>9642</v>
      </c>
      <c r="B15161" s="278">
        <v>639.4</v>
      </c>
    </row>
    <row r="15162" spans="1:2" x14ac:dyDescent="0.25">
      <c r="A15162" s="277" t="s">
        <v>18958</v>
      </c>
      <c r="B15162" s="278">
        <v>577.99</v>
      </c>
    </row>
    <row r="15163" spans="1:2" x14ac:dyDescent="0.25">
      <c r="A15163" s="277" t="s">
        <v>9643</v>
      </c>
      <c r="B15163" s="278">
        <v>910.23</v>
      </c>
    </row>
    <row r="15164" spans="1:2" x14ac:dyDescent="0.25">
      <c r="A15164" s="277" t="s">
        <v>18959</v>
      </c>
      <c r="B15164" s="278">
        <v>846.45</v>
      </c>
    </row>
    <row r="15165" spans="1:2" x14ac:dyDescent="0.25">
      <c r="A15165" s="277" t="s">
        <v>4282</v>
      </c>
      <c r="B15165" s="278">
        <v>697.47</v>
      </c>
    </row>
    <row r="15166" spans="1:2" x14ac:dyDescent="0.25">
      <c r="A15166" s="277" t="s">
        <v>18960</v>
      </c>
      <c r="B15166" s="278">
        <v>621.53</v>
      </c>
    </row>
    <row r="15167" spans="1:2" x14ac:dyDescent="0.25">
      <c r="A15167" s="277" t="s">
        <v>9644</v>
      </c>
      <c r="B15167" s="278">
        <v>590.70000000000005</v>
      </c>
    </row>
    <row r="15168" spans="1:2" x14ac:dyDescent="0.25">
      <c r="A15168" s="277" t="s">
        <v>18961</v>
      </c>
      <c r="B15168" s="278">
        <v>533.63</v>
      </c>
    </row>
    <row r="15169" spans="1:2" x14ac:dyDescent="0.25">
      <c r="A15169" s="277" t="s">
        <v>9645</v>
      </c>
      <c r="B15169" s="278">
        <v>870.39</v>
      </c>
    </row>
    <row r="15170" spans="1:2" x14ac:dyDescent="0.25">
      <c r="A15170" s="277" t="s">
        <v>18962</v>
      </c>
      <c r="B15170" s="278">
        <v>810.95</v>
      </c>
    </row>
    <row r="15171" spans="1:2" x14ac:dyDescent="0.25">
      <c r="A15171" s="277" t="s">
        <v>4283</v>
      </c>
      <c r="B15171" s="278">
        <v>1024.52</v>
      </c>
    </row>
    <row r="15172" spans="1:2" x14ac:dyDescent="0.25">
      <c r="A15172" s="277" t="s">
        <v>18963</v>
      </c>
      <c r="B15172" s="278">
        <v>912.43</v>
      </c>
    </row>
    <row r="15173" spans="1:2" x14ac:dyDescent="0.25">
      <c r="A15173" s="277" t="s">
        <v>9646</v>
      </c>
      <c r="B15173" s="278">
        <v>734.17</v>
      </c>
    </row>
    <row r="15174" spans="1:2" x14ac:dyDescent="0.25">
      <c r="A15174" s="277" t="s">
        <v>18964</v>
      </c>
      <c r="B15174" s="278">
        <v>663.86</v>
      </c>
    </row>
    <row r="15175" spans="1:2" x14ac:dyDescent="0.25">
      <c r="A15175" s="277" t="s">
        <v>9647</v>
      </c>
      <c r="B15175" s="278">
        <v>1101.3599999999999</v>
      </c>
    </row>
    <row r="15176" spans="1:2" x14ac:dyDescent="0.25">
      <c r="A15176" s="277" t="s">
        <v>18965</v>
      </c>
      <c r="B15176" s="278">
        <v>1028.68</v>
      </c>
    </row>
    <row r="15177" spans="1:2" x14ac:dyDescent="0.25">
      <c r="A15177" s="277" t="s">
        <v>4284</v>
      </c>
      <c r="B15177" s="278">
        <v>418.26</v>
      </c>
    </row>
    <row r="15178" spans="1:2" x14ac:dyDescent="0.25">
      <c r="A15178" s="277" t="s">
        <v>18966</v>
      </c>
      <c r="B15178" s="278">
        <v>368.22</v>
      </c>
    </row>
    <row r="15179" spans="1:2" x14ac:dyDescent="0.25">
      <c r="A15179" s="277" t="s">
        <v>9648</v>
      </c>
      <c r="B15179" s="278">
        <v>326.86</v>
      </c>
    </row>
    <row r="15180" spans="1:2" x14ac:dyDescent="0.25">
      <c r="A15180" s="277" t="s">
        <v>18967</v>
      </c>
      <c r="B15180" s="278">
        <v>289.72000000000003</v>
      </c>
    </row>
    <row r="15181" spans="1:2" x14ac:dyDescent="0.25">
      <c r="A15181" s="277" t="s">
        <v>9649</v>
      </c>
      <c r="B15181" s="278">
        <v>494.9</v>
      </c>
    </row>
    <row r="15182" spans="1:2" x14ac:dyDescent="0.25">
      <c r="A15182" s="277" t="s">
        <v>18968</v>
      </c>
      <c r="B15182" s="278">
        <v>455.39</v>
      </c>
    </row>
    <row r="15183" spans="1:2" x14ac:dyDescent="0.25">
      <c r="A15183" s="277" t="s">
        <v>4285</v>
      </c>
      <c r="B15183" s="278">
        <v>361.08</v>
      </c>
    </row>
    <row r="15184" spans="1:2" x14ac:dyDescent="0.25">
      <c r="A15184" s="277" t="s">
        <v>18969</v>
      </c>
      <c r="B15184" s="278">
        <v>317.64999999999998</v>
      </c>
    </row>
    <row r="15185" spans="1:2" x14ac:dyDescent="0.25">
      <c r="A15185" s="277" t="s">
        <v>9650</v>
      </c>
      <c r="B15185" s="278">
        <v>321.57</v>
      </c>
    </row>
    <row r="15186" spans="1:2" x14ac:dyDescent="0.25">
      <c r="A15186" s="277" t="s">
        <v>18970</v>
      </c>
      <c r="B15186" s="278">
        <v>284.43</v>
      </c>
    </row>
    <row r="15187" spans="1:2" x14ac:dyDescent="0.25">
      <c r="A15187" s="277" t="s">
        <v>9651</v>
      </c>
      <c r="B15187" s="278">
        <v>492.47</v>
      </c>
    </row>
    <row r="15188" spans="1:2" x14ac:dyDescent="0.25">
      <c r="A15188" s="277" t="s">
        <v>18971</v>
      </c>
      <c r="B15188" s="278">
        <v>452.96</v>
      </c>
    </row>
    <row r="15189" spans="1:2" x14ac:dyDescent="0.25">
      <c r="A15189" s="277" t="s">
        <v>4286</v>
      </c>
      <c r="B15189" s="278">
        <v>543.01</v>
      </c>
    </row>
    <row r="15190" spans="1:2" x14ac:dyDescent="0.25">
      <c r="A15190" s="277" t="s">
        <v>18972</v>
      </c>
      <c r="B15190" s="278">
        <v>479.64</v>
      </c>
    </row>
    <row r="15191" spans="1:2" x14ac:dyDescent="0.25">
      <c r="A15191" s="277" t="s">
        <v>9652</v>
      </c>
      <c r="B15191" s="278">
        <v>390.68</v>
      </c>
    </row>
    <row r="15192" spans="1:2" x14ac:dyDescent="0.25">
      <c r="A15192" s="277" t="s">
        <v>18973</v>
      </c>
      <c r="B15192" s="278">
        <v>348.8</v>
      </c>
    </row>
    <row r="15193" spans="1:2" x14ac:dyDescent="0.25">
      <c r="A15193" s="277" t="s">
        <v>9653</v>
      </c>
      <c r="B15193" s="278">
        <v>599.71</v>
      </c>
    </row>
    <row r="15194" spans="1:2" x14ac:dyDescent="0.25">
      <c r="A15194" s="277" t="s">
        <v>18974</v>
      </c>
      <c r="B15194" s="278">
        <v>555.46</v>
      </c>
    </row>
    <row r="15195" spans="1:2" x14ac:dyDescent="0.25">
      <c r="A15195" s="277" t="s">
        <v>4287</v>
      </c>
      <c r="B15195" s="278">
        <v>447.81</v>
      </c>
    </row>
    <row r="15196" spans="1:2" x14ac:dyDescent="0.25">
      <c r="A15196" s="277" t="s">
        <v>18975</v>
      </c>
      <c r="B15196" s="278">
        <v>395.45</v>
      </c>
    </row>
    <row r="15197" spans="1:2" x14ac:dyDescent="0.25">
      <c r="A15197" s="277" t="s">
        <v>9654</v>
      </c>
      <c r="B15197" s="278">
        <v>381.96</v>
      </c>
    </row>
    <row r="15198" spans="1:2" x14ac:dyDescent="0.25">
      <c r="A15198" s="277" t="s">
        <v>18976</v>
      </c>
      <c r="B15198" s="278">
        <v>340.08</v>
      </c>
    </row>
    <row r="15199" spans="1:2" x14ac:dyDescent="0.25">
      <c r="A15199" s="277" t="s">
        <v>9655</v>
      </c>
      <c r="B15199" s="278">
        <v>600.52</v>
      </c>
    </row>
    <row r="15200" spans="1:2" x14ac:dyDescent="0.25">
      <c r="A15200" s="277" t="s">
        <v>18977</v>
      </c>
      <c r="B15200" s="278">
        <v>556.27</v>
      </c>
    </row>
    <row r="15201" spans="1:2" x14ac:dyDescent="0.25">
      <c r="A15201" s="277" t="s">
        <v>4288</v>
      </c>
      <c r="B15201" s="278">
        <v>548.76</v>
      </c>
    </row>
    <row r="15202" spans="1:2" x14ac:dyDescent="0.25">
      <c r="A15202" s="277" t="s">
        <v>18978</v>
      </c>
      <c r="B15202" s="278">
        <v>487.82</v>
      </c>
    </row>
    <row r="15203" spans="1:2" x14ac:dyDescent="0.25">
      <c r="A15203" s="277" t="s">
        <v>9656</v>
      </c>
      <c r="B15203" s="278">
        <v>365.97</v>
      </c>
    </row>
    <row r="15204" spans="1:2" x14ac:dyDescent="0.25">
      <c r="A15204" s="277" t="s">
        <v>18979</v>
      </c>
      <c r="B15204" s="278">
        <v>330.81</v>
      </c>
    </row>
    <row r="15205" spans="1:2" x14ac:dyDescent="0.25">
      <c r="A15205" s="277" t="s">
        <v>9657</v>
      </c>
      <c r="B15205" s="278">
        <v>621.49</v>
      </c>
    </row>
    <row r="15206" spans="1:2" x14ac:dyDescent="0.25">
      <c r="A15206" s="277" t="s">
        <v>18980</v>
      </c>
      <c r="B15206" s="278">
        <v>583.80999999999995</v>
      </c>
    </row>
    <row r="15207" spans="1:2" x14ac:dyDescent="0.25">
      <c r="A15207" s="277" t="s">
        <v>4289</v>
      </c>
      <c r="B15207" s="278">
        <v>407.4</v>
      </c>
    </row>
    <row r="15208" spans="1:2" x14ac:dyDescent="0.25">
      <c r="A15208" s="277" t="s">
        <v>18981</v>
      </c>
      <c r="B15208" s="278">
        <v>363.22</v>
      </c>
    </row>
    <row r="15209" spans="1:2" x14ac:dyDescent="0.25">
      <c r="A15209" s="277" t="s">
        <v>9658</v>
      </c>
      <c r="B15209" s="278">
        <v>328.37</v>
      </c>
    </row>
    <row r="15210" spans="1:2" x14ac:dyDescent="0.25">
      <c r="A15210" s="277" t="s">
        <v>18982</v>
      </c>
      <c r="B15210" s="278">
        <v>296.77</v>
      </c>
    </row>
    <row r="15211" spans="1:2" x14ac:dyDescent="0.25">
      <c r="A15211" s="277" t="s">
        <v>9659</v>
      </c>
      <c r="B15211" s="278">
        <v>582.59</v>
      </c>
    </row>
    <row r="15212" spans="1:2" x14ac:dyDescent="0.25">
      <c r="A15212" s="277" t="s">
        <v>18983</v>
      </c>
      <c r="B15212" s="278">
        <v>548.62</v>
      </c>
    </row>
    <row r="15213" spans="1:2" x14ac:dyDescent="0.25">
      <c r="A15213" s="277" t="s">
        <v>4290</v>
      </c>
      <c r="B15213" s="278">
        <v>631.41</v>
      </c>
    </row>
    <row r="15214" spans="1:2" x14ac:dyDescent="0.25">
      <c r="A15214" s="277" t="s">
        <v>18984</v>
      </c>
      <c r="B15214" s="278">
        <v>561.42999999999995</v>
      </c>
    </row>
    <row r="15215" spans="1:2" x14ac:dyDescent="0.25">
      <c r="A15215" s="277" t="s">
        <v>9660</v>
      </c>
      <c r="B15215" s="278">
        <v>418.14</v>
      </c>
    </row>
    <row r="15216" spans="1:2" x14ac:dyDescent="0.25">
      <c r="A15216" s="277" t="s">
        <v>18985</v>
      </c>
      <c r="B15216" s="278">
        <v>378.25</v>
      </c>
    </row>
    <row r="15217" spans="1:2" x14ac:dyDescent="0.25">
      <c r="A15217" s="277" t="s">
        <v>9661</v>
      </c>
      <c r="B15217" s="278">
        <v>761.76</v>
      </c>
    </row>
    <row r="15218" spans="1:2" x14ac:dyDescent="0.25">
      <c r="A15218" s="277" t="s">
        <v>18986</v>
      </c>
      <c r="B15218" s="278">
        <v>719.49</v>
      </c>
    </row>
    <row r="15219" spans="1:2" x14ac:dyDescent="0.25">
      <c r="A15219" s="277" t="s">
        <v>4291</v>
      </c>
      <c r="B15219" s="278">
        <v>472.67</v>
      </c>
    </row>
    <row r="15220" spans="1:2" x14ac:dyDescent="0.25">
      <c r="A15220" s="277" t="s">
        <v>18987</v>
      </c>
      <c r="B15220" s="278">
        <v>421.41</v>
      </c>
    </row>
    <row r="15221" spans="1:2" x14ac:dyDescent="0.25">
      <c r="A15221" s="277" t="s">
        <v>9662</v>
      </c>
      <c r="B15221" s="278">
        <v>380.47</v>
      </c>
    </row>
    <row r="15222" spans="1:2" x14ac:dyDescent="0.25">
      <c r="A15222" s="277" t="s">
        <v>18988</v>
      </c>
      <c r="B15222" s="278">
        <v>343.9</v>
      </c>
    </row>
    <row r="15223" spans="1:2" x14ac:dyDescent="0.25">
      <c r="A15223" s="277" t="s">
        <v>9663</v>
      </c>
      <c r="B15223" s="278">
        <v>672.91</v>
      </c>
    </row>
    <row r="15224" spans="1:2" x14ac:dyDescent="0.25">
      <c r="A15224" s="277" t="s">
        <v>18989</v>
      </c>
      <c r="B15224" s="278">
        <v>633.97</v>
      </c>
    </row>
    <row r="15225" spans="1:2" x14ac:dyDescent="0.25">
      <c r="A15225" s="277" t="s">
        <v>4292</v>
      </c>
      <c r="B15225" s="278">
        <v>733.19</v>
      </c>
    </row>
    <row r="15226" spans="1:2" x14ac:dyDescent="0.25">
      <c r="A15226" s="277" t="s">
        <v>18990</v>
      </c>
      <c r="B15226" s="278">
        <v>651.79999999999995</v>
      </c>
    </row>
    <row r="15227" spans="1:2" x14ac:dyDescent="0.25">
      <c r="A15227" s="277" t="s">
        <v>9664</v>
      </c>
      <c r="B15227" s="278">
        <v>489.46</v>
      </c>
    </row>
    <row r="15228" spans="1:2" x14ac:dyDescent="0.25">
      <c r="A15228" s="277" t="s">
        <v>18991</v>
      </c>
      <c r="B15228" s="278">
        <v>442.46</v>
      </c>
    </row>
    <row r="15229" spans="1:2" x14ac:dyDescent="0.25">
      <c r="A15229" s="277" t="s">
        <v>9665</v>
      </c>
      <c r="B15229" s="278">
        <v>768.23</v>
      </c>
    </row>
    <row r="15230" spans="1:2" x14ac:dyDescent="0.25">
      <c r="A15230" s="277" t="s">
        <v>18992</v>
      </c>
      <c r="B15230" s="278">
        <v>718.86</v>
      </c>
    </row>
    <row r="15231" spans="1:2" x14ac:dyDescent="0.25">
      <c r="A15231" s="277" t="s">
        <v>4293</v>
      </c>
      <c r="B15231" s="278">
        <v>544.79999999999995</v>
      </c>
    </row>
    <row r="15232" spans="1:2" x14ac:dyDescent="0.25">
      <c r="A15232" s="277" t="s">
        <v>18993</v>
      </c>
      <c r="B15232" s="278">
        <v>485.77</v>
      </c>
    </row>
    <row r="15233" spans="1:2" x14ac:dyDescent="0.25">
      <c r="A15233" s="277" t="s">
        <v>9666</v>
      </c>
      <c r="B15233" s="278">
        <v>439.43</v>
      </c>
    </row>
    <row r="15234" spans="1:2" x14ac:dyDescent="0.25">
      <c r="A15234" s="277" t="s">
        <v>18994</v>
      </c>
      <c r="B15234" s="278">
        <v>397.17</v>
      </c>
    </row>
    <row r="15235" spans="1:2" x14ac:dyDescent="0.25">
      <c r="A15235" s="277" t="s">
        <v>9667</v>
      </c>
      <c r="B15235" s="278">
        <v>828.26</v>
      </c>
    </row>
    <row r="15236" spans="1:2" x14ac:dyDescent="0.25">
      <c r="A15236" s="277" t="s">
        <v>18995</v>
      </c>
      <c r="B15236" s="278">
        <v>783.63</v>
      </c>
    </row>
    <row r="15237" spans="1:2" x14ac:dyDescent="0.25">
      <c r="A15237" s="277" t="s">
        <v>4294</v>
      </c>
      <c r="B15237" s="278">
        <v>819.95</v>
      </c>
    </row>
    <row r="15238" spans="1:2" x14ac:dyDescent="0.25">
      <c r="A15238" s="277" t="s">
        <v>18996</v>
      </c>
      <c r="B15238" s="278">
        <v>729.53</v>
      </c>
    </row>
    <row r="15239" spans="1:2" x14ac:dyDescent="0.25">
      <c r="A15239" s="277" t="s">
        <v>9668</v>
      </c>
      <c r="B15239" s="278">
        <v>545.75</v>
      </c>
    </row>
    <row r="15240" spans="1:2" x14ac:dyDescent="0.25">
      <c r="A15240" s="277" t="s">
        <v>18997</v>
      </c>
      <c r="B15240" s="278">
        <v>494.02</v>
      </c>
    </row>
    <row r="15241" spans="1:2" x14ac:dyDescent="0.25">
      <c r="A15241" s="277" t="s">
        <v>9669</v>
      </c>
      <c r="B15241" s="278">
        <v>1022.68</v>
      </c>
    </row>
    <row r="15242" spans="1:2" x14ac:dyDescent="0.25">
      <c r="A15242" s="277" t="s">
        <v>18998</v>
      </c>
      <c r="B15242" s="278">
        <v>968.57</v>
      </c>
    </row>
    <row r="15243" spans="1:2" x14ac:dyDescent="0.25">
      <c r="A15243" s="277" t="s">
        <v>4295</v>
      </c>
      <c r="B15243" s="278">
        <v>348.45</v>
      </c>
    </row>
    <row r="15244" spans="1:2" x14ac:dyDescent="0.25">
      <c r="A15244" s="277" t="s">
        <v>18999</v>
      </c>
      <c r="B15244" s="278">
        <v>305.8</v>
      </c>
    </row>
    <row r="15245" spans="1:2" x14ac:dyDescent="0.25">
      <c r="A15245" s="277" t="s">
        <v>4296</v>
      </c>
      <c r="B15245" s="278">
        <v>396.94</v>
      </c>
    </row>
    <row r="15246" spans="1:2" x14ac:dyDescent="0.25">
      <c r="A15246" s="277" t="s">
        <v>19000</v>
      </c>
      <c r="B15246" s="278">
        <v>349.56</v>
      </c>
    </row>
    <row r="15247" spans="1:2" x14ac:dyDescent="0.25">
      <c r="A15247" s="277" t="s">
        <v>4297</v>
      </c>
      <c r="B15247" s="278">
        <v>467.88</v>
      </c>
    </row>
    <row r="15248" spans="1:2" x14ac:dyDescent="0.25">
      <c r="A15248" s="277" t="s">
        <v>19001</v>
      </c>
      <c r="B15248" s="278">
        <v>411.03</v>
      </c>
    </row>
    <row r="15249" spans="1:2" x14ac:dyDescent="0.25">
      <c r="A15249" s="277" t="s">
        <v>4298</v>
      </c>
      <c r="B15249" s="278">
        <v>596.23</v>
      </c>
    </row>
    <row r="15250" spans="1:2" x14ac:dyDescent="0.25">
      <c r="A15250" s="277" t="s">
        <v>19002</v>
      </c>
      <c r="B15250" s="278">
        <v>525.16</v>
      </c>
    </row>
    <row r="15251" spans="1:2" x14ac:dyDescent="0.25">
      <c r="A15251" s="277" t="s">
        <v>4299</v>
      </c>
      <c r="B15251" s="278">
        <v>710.01</v>
      </c>
    </row>
    <row r="15252" spans="1:2" x14ac:dyDescent="0.25">
      <c r="A15252" s="277" t="s">
        <v>19003</v>
      </c>
      <c r="B15252" s="278">
        <v>629.47</v>
      </c>
    </row>
    <row r="15253" spans="1:2" x14ac:dyDescent="0.25">
      <c r="A15253" s="277" t="s">
        <v>9670</v>
      </c>
      <c r="B15253" s="278">
        <v>335.77</v>
      </c>
    </row>
    <row r="15254" spans="1:2" x14ac:dyDescent="0.25">
      <c r="A15254" s="277" t="s">
        <v>19004</v>
      </c>
      <c r="B15254" s="278">
        <v>295.5</v>
      </c>
    </row>
    <row r="15255" spans="1:2" x14ac:dyDescent="0.25">
      <c r="A15255" s="277" t="s">
        <v>4309</v>
      </c>
      <c r="B15255" s="278">
        <v>313.48</v>
      </c>
    </row>
    <row r="15256" spans="1:2" x14ac:dyDescent="0.25">
      <c r="A15256" s="277" t="s">
        <v>19005</v>
      </c>
      <c r="B15256" s="278">
        <v>275.58</v>
      </c>
    </row>
    <row r="15257" spans="1:2" x14ac:dyDescent="0.25">
      <c r="A15257" s="277" t="s">
        <v>9671</v>
      </c>
      <c r="B15257" s="278">
        <v>278.01</v>
      </c>
    </row>
    <row r="15258" spans="1:2" x14ac:dyDescent="0.25">
      <c r="A15258" s="277" t="s">
        <v>19006</v>
      </c>
      <c r="B15258" s="278">
        <v>244.84</v>
      </c>
    </row>
    <row r="15259" spans="1:2" x14ac:dyDescent="0.25">
      <c r="A15259" s="277" t="s">
        <v>4310</v>
      </c>
      <c r="B15259" s="278">
        <v>172.22</v>
      </c>
    </row>
    <row r="15260" spans="1:2" x14ac:dyDescent="0.25">
      <c r="A15260" s="277" t="s">
        <v>19007</v>
      </c>
      <c r="B15260" s="278">
        <v>153.27000000000001</v>
      </c>
    </row>
    <row r="15261" spans="1:2" x14ac:dyDescent="0.25">
      <c r="A15261" s="277" t="s">
        <v>4311</v>
      </c>
      <c r="B15261" s="278">
        <v>301.39</v>
      </c>
    </row>
    <row r="15262" spans="1:2" x14ac:dyDescent="0.25">
      <c r="A15262" s="277" t="s">
        <v>19008</v>
      </c>
      <c r="B15262" s="278">
        <v>277.7</v>
      </c>
    </row>
    <row r="15263" spans="1:2" x14ac:dyDescent="0.25">
      <c r="A15263" s="277" t="s">
        <v>9672</v>
      </c>
      <c r="B15263" s="278">
        <v>354.55</v>
      </c>
    </row>
    <row r="15264" spans="1:2" x14ac:dyDescent="0.25">
      <c r="A15264" s="277" t="s">
        <v>19009</v>
      </c>
      <c r="B15264" s="278">
        <v>349.81</v>
      </c>
    </row>
    <row r="15265" spans="1:2" x14ac:dyDescent="0.25">
      <c r="A15265" s="277" t="s">
        <v>4308</v>
      </c>
      <c r="B15265" s="278">
        <v>237.19</v>
      </c>
    </row>
    <row r="15266" spans="1:2" x14ac:dyDescent="0.25">
      <c r="A15266" s="277" t="s">
        <v>19010</v>
      </c>
      <c r="B15266" s="278">
        <v>209.34</v>
      </c>
    </row>
    <row r="15267" spans="1:2" x14ac:dyDescent="0.25">
      <c r="A15267" s="277" t="s">
        <v>9673</v>
      </c>
      <c r="B15267" s="278">
        <v>176.26</v>
      </c>
    </row>
    <row r="15268" spans="1:2" x14ac:dyDescent="0.25">
      <c r="A15268" s="277" t="s">
        <v>19011</v>
      </c>
      <c r="B15268" s="278">
        <v>157</v>
      </c>
    </row>
    <row r="15269" spans="1:2" x14ac:dyDescent="0.25">
      <c r="A15269" s="277" t="s">
        <v>9674</v>
      </c>
      <c r="B15269" s="278">
        <v>282.18</v>
      </c>
    </row>
    <row r="15270" spans="1:2" x14ac:dyDescent="0.25">
      <c r="A15270" s="277" t="s">
        <v>19012</v>
      </c>
      <c r="B15270" s="278">
        <v>260.56</v>
      </c>
    </row>
    <row r="15271" spans="1:2" x14ac:dyDescent="0.25">
      <c r="A15271" s="277" t="s">
        <v>9675</v>
      </c>
      <c r="B15271" s="278">
        <v>314.27</v>
      </c>
    </row>
    <row r="15272" spans="1:2" x14ac:dyDescent="0.25">
      <c r="A15272" s="277" t="s">
        <v>19013</v>
      </c>
      <c r="B15272" s="278">
        <v>278.81</v>
      </c>
    </row>
    <row r="15273" spans="1:2" x14ac:dyDescent="0.25">
      <c r="A15273" s="277" t="s">
        <v>9676</v>
      </c>
      <c r="B15273" s="278">
        <v>233.03</v>
      </c>
    </row>
    <row r="15274" spans="1:2" x14ac:dyDescent="0.25">
      <c r="A15274" s="277" t="s">
        <v>19014</v>
      </c>
      <c r="B15274" s="278">
        <v>209.03</v>
      </c>
    </row>
    <row r="15275" spans="1:2" x14ac:dyDescent="0.25">
      <c r="A15275" s="277" t="s">
        <v>9677</v>
      </c>
      <c r="B15275" s="278">
        <v>368.03</v>
      </c>
    </row>
    <row r="15276" spans="1:2" x14ac:dyDescent="0.25">
      <c r="A15276" s="277" t="s">
        <v>19015</v>
      </c>
      <c r="B15276" s="278">
        <v>341.67</v>
      </c>
    </row>
    <row r="15277" spans="1:2" x14ac:dyDescent="0.25">
      <c r="A15277" s="277" t="s">
        <v>9678</v>
      </c>
      <c r="B15277" s="278">
        <v>363.08</v>
      </c>
    </row>
    <row r="15278" spans="1:2" x14ac:dyDescent="0.25">
      <c r="A15278" s="277" t="s">
        <v>19016</v>
      </c>
      <c r="B15278" s="278">
        <v>322.39</v>
      </c>
    </row>
    <row r="15279" spans="1:2" x14ac:dyDescent="0.25">
      <c r="A15279" s="277" t="s">
        <v>9679</v>
      </c>
      <c r="B15279" s="278">
        <v>261.52999999999997</v>
      </c>
    </row>
    <row r="15280" spans="1:2" x14ac:dyDescent="0.25">
      <c r="A15280" s="277" t="s">
        <v>19017</v>
      </c>
      <c r="B15280" s="278">
        <v>235.16</v>
      </c>
    </row>
    <row r="15281" spans="1:2" x14ac:dyDescent="0.25">
      <c r="A15281" s="277" t="s">
        <v>9680</v>
      </c>
      <c r="B15281" s="278">
        <v>454.69</v>
      </c>
    </row>
    <row r="15282" spans="1:2" x14ac:dyDescent="0.25">
      <c r="A15282" s="277" t="s">
        <v>19018</v>
      </c>
      <c r="B15282" s="278">
        <v>425.96</v>
      </c>
    </row>
    <row r="15283" spans="1:2" x14ac:dyDescent="0.25">
      <c r="A15283" s="277" t="s">
        <v>4300</v>
      </c>
      <c r="B15283" s="278">
        <v>257.72000000000003</v>
      </c>
    </row>
    <row r="15284" spans="1:2" x14ac:dyDescent="0.25">
      <c r="A15284" s="277" t="s">
        <v>19019</v>
      </c>
      <c r="B15284" s="278">
        <v>228.57</v>
      </c>
    </row>
    <row r="15285" spans="1:2" x14ac:dyDescent="0.25">
      <c r="A15285" s="277" t="s">
        <v>9681</v>
      </c>
      <c r="B15285" s="278">
        <v>194.73</v>
      </c>
    </row>
    <row r="15286" spans="1:2" x14ac:dyDescent="0.25">
      <c r="A15286" s="277" t="s">
        <v>19020</v>
      </c>
      <c r="B15286" s="278">
        <v>174.17</v>
      </c>
    </row>
    <row r="15287" spans="1:2" x14ac:dyDescent="0.25">
      <c r="A15287" s="277" t="s">
        <v>9682</v>
      </c>
      <c r="B15287" s="278">
        <v>259.07</v>
      </c>
    </row>
    <row r="15288" spans="1:2" x14ac:dyDescent="0.25">
      <c r="A15288" s="277" t="s">
        <v>19021</v>
      </c>
      <c r="B15288" s="278">
        <v>229.92</v>
      </c>
    </row>
    <row r="15289" spans="1:2" x14ac:dyDescent="0.25">
      <c r="A15289" s="277" t="s">
        <v>9683</v>
      </c>
      <c r="B15289" s="278">
        <v>198.89</v>
      </c>
    </row>
    <row r="15290" spans="1:2" x14ac:dyDescent="0.25">
      <c r="A15290" s="277" t="s">
        <v>19022</v>
      </c>
      <c r="B15290" s="278">
        <v>178.33</v>
      </c>
    </row>
    <row r="15291" spans="1:2" x14ac:dyDescent="0.25">
      <c r="A15291" s="277" t="s">
        <v>9684</v>
      </c>
      <c r="B15291" s="278">
        <v>306.3</v>
      </c>
    </row>
    <row r="15292" spans="1:2" x14ac:dyDescent="0.25">
      <c r="A15292" s="277" t="s">
        <v>19023</v>
      </c>
      <c r="B15292" s="278">
        <v>283.37</v>
      </c>
    </row>
    <row r="15293" spans="1:2" x14ac:dyDescent="0.25">
      <c r="A15293" s="277" t="s">
        <v>9685</v>
      </c>
      <c r="B15293" s="278">
        <v>310.45999999999998</v>
      </c>
    </row>
    <row r="15294" spans="1:2" x14ac:dyDescent="0.25">
      <c r="A15294" s="277" t="s">
        <v>19024</v>
      </c>
      <c r="B15294" s="278">
        <v>287.52999999999997</v>
      </c>
    </row>
    <row r="15295" spans="1:2" x14ac:dyDescent="0.25">
      <c r="A15295" s="277" t="s">
        <v>4301</v>
      </c>
      <c r="B15295" s="278">
        <v>201.74</v>
      </c>
    </row>
    <row r="15296" spans="1:2" x14ac:dyDescent="0.25">
      <c r="A15296" s="277" t="s">
        <v>19025</v>
      </c>
      <c r="B15296" s="278">
        <v>179.35</v>
      </c>
    </row>
    <row r="15297" spans="1:2" x14ac:dyDescent="0.25">
      <c r="A15297" s="277" t="s">
        <v>9686</v>
      </c>
      <c r="B15297" s="278">
        <v>173.33</v>
      </c>
    </row>
    <row r="15298" spans="1:2" x14ac:dyDescent="0.25">
      <c r="A15298" s="277" t="s">
        <v>19026</v>
      </c>
      <c r="B15298" s="278">
        <v>155.13999999999999</v>
      </c>
    </row>
    <row r="15299" spans="1:2" x14ac:dyDescent="0.25">
      <c r="A15299" s="277" t="s">
        <v>9687</v>
      </c>
      <c r="B15299" s="278">
        <v>203.09</v>
      </c>
    </row>
    <row r="15300" spans="1:2" x14ac:dyDescent="0.25">
      <c r="A15300" s="277" t="s">
        <v>19027</v>
      </c>
      <c r="B15300" s="278">
        <v>180.7</v>
      </c>
    </row>
    <row r="15301" spans="1:2" x14ac:dyDescent="0.25">
      <c r="A15301" s="277" t="s">
        <v>9688</v>
      </c>
      <c r="B15301" s="278">
        <v>177.49</v>
      </c>
    </row>
    <row r="15302" spans="1:2" x14ac:dyDescent="0.25">
      <c r="A15302" s="277" t="s">
        <v>19028</v>
      </c>
      <c r="B15302" s="278">
        <v>159.30000000000001</v>
      </c>
    </row>
    <row r="15303" spans="1:2" x14ac:dyDescent="0.25">
      <c r="A15303" s="277" t="s">
        <v>9689</v>
      </c>
      <c r="B15303" s="278">
        <v>268.72000000000003</v>
      </c>
    </row>
    <row r="15304" spans="1:2" x14ac:dyDescent="0.25">
      <c r="A15304" s="277" t="s">
        <v>19029</v>
      </c>
      <c r="B15304" s="278">
        <v>248.16</v>
      </c>
    </row>
    <row r="15305" spans="1:2" x14ac:dyDescent="0.25">
      <c r="A15305" s="277" t="s">
        <v>9690</v>
      </c>
      <c r="B15305" s="278">
        <v>272.88</v>
      </c>
    </row>
    <row r="15306" spans="1:2" x14ac:dyDescent="0.25">
      <c r="A15306" s="277" t="s">
        <v>19030</v>
      </c>
      <c r="B15306" s="278">
        <v>252.32</v>
      </c>
    </row>
    <row r="15307" spans="1:2" x14ac:dyDescent="0.25">
      <c r="A15307" s="277" t="s">
        <v>4302</v>
      </c>
      <c r="B15307" s="278">
        <v>342.76</v>
      </c>
    </row>
    <row r="15308" spans="1:2" x14ac:dyDescent="0.25">
      <c r="A15308" s="277" t="s">
        <v>19031</v>
      </c>
      <c r="B15308" s="278">
        <v>304.93</v>
      </c>
    </row>
    <row r="15309" spans="1:2" x14ac:dyDescent="0.25">
      <c r="A15309" s="277" t="s">
        <v>9691</v>
      </c>
      <c r="B15309" s="278">
        <v>249.94</v>
      </c>
    </row>
    <row r="15310" spans="1:2" x14ac:dyDescent="0.25">
      <c r="A15310" s="277" t="s">
        <v>19032</v>
      </c>
      <c r="B15310" s="278">
        <v>224.64</v>
      </c>
    </row>
    <row r="15311" spans="1:2" x14ac:dyDescent="0.25">
      <c r="A15311" s="277" t="s">
        <v>9692</v>
      </c>
      <c r="B15311" s="278">
        <v>348.16</v>
      </c>
    </row>
    <row r="15312" spans="1:2" x14ac:dyDescent="0.25">
      <c r="A15312" s="277" t="s">
        <v>19033</v>
      </c>
      <c r="B15312" s="278">
        <v>309.97000000000003</v>
      </c>
    </row>
    <row r="15313" spans="1:2" x14ac:dyDescent="0.25">
      <c r="A15313" s="277" t="s">
        <v>9693</v>
      </c>
      <c r="B15313" s="278">
        <v>258.26</v>
      </c>
    </row>
    <row r="15314" spans="1:2" x14ac:dyDescent="0.25">
      <c r="A15314" s="277" t="s">
        <v>19034</v>
      </c>
      <c r="B15314" s="278">
        <v>232.96</v>
      </c>
    </row>
    <row r="15315" spans="1:2" x14ac:dyDescent="0.25">
      <c r="A15315" s="277" t="s">
        <v>9694</v>
      </c>
      <c r="B15315" s="278">
        <v>390.59</v>
      </c>
    </row>
    <row r="15316" spans="1:2" x14ac:dyDescent="0.25">
      <c r="A15316" s="277" t="s">
        <v>19035</v>
      </c>
      <c r="B15316" s="278">
        <v>362.92</v>
      </c>
    </row>
    <row r="15317" spans="1:2" x14ac:dyDescent="0.25">
      <c r="A15317" s="277" t="s">
        <v>9695</v>
      </c>
      <c r="B15317" s="278">
        <v>398.91</v>
      </c>
    </row>
    <row r="15318" spans="1:2" x14ac:dyDescent="0.25">
      <c r="A15318" s="277" t="s">
        <v>19036</v>
      </c>
      <c r="B15318" s="278">
        <v>371.24</v>
      </c>
    </row>
    <row r="15319" spans="1:2" x14ac:dyDescent="0.25">
      <c r="A15319" s="277" t="s">
        <v>4303</v>
      </c>
      <c r="B15319" s="278">
        <v>273.85000000000002</v>
      </c>
    </row>
    <row r="15320" spans="1:2" x14ac:dyDescent="0.25">
      <c r="A15320" s="277" t="s">
        <v>19037</v>
      </c>
      <c r="B15320" s="278">
        <v>244.63</v>
      </c>
    </row>
    <row r="15321" spans="1:2" x14ac:dyDescent="0.25">
      <c r="A15321" s="277" t="s">
        <v>9696</v>
      </c>
      <c r="B15321" s="278">
        <v>230.21</v>
      </c>
    </row>
    <row r="15322" spans="1:2" x14ac:dyDescent="0.25">
      <c r="A15322" s="277" t="s">
        <v>19038</v>
      </c>
      <c r="B15322" s="278">
        <v>207.28</v>
      </c>
    </row>
    <row r="15323" spans="1:2" x14ac:dyDescent="0.25">
      <c r="A15323" s="277" t="s">
        <v>9697</v>
      </c>
      <c r="B15323" s="278">
        <v>276.55</v>
      </c>
    </row>
    <row r="15324" spans="1:2" x14ac:dyDescent="0.25">
      <c r="A15324" s="277" t="s">
        <v>19039</v>
      </c>
      <c r="B15324" s="278">
        <v>247.33</v>
      </c>
    </row>
    <row r="15325" spans="1:2" x14ac:dyDescent="0.25">
      <c r="A15325" s="277" t="s">
        <v>9698</v>
      </c>
      <c r="B15325" s="278">
        <v>238.53</v>
      </c>
    </row>
    <row r="15326" spans="1:2" x14ac:dyDescent="0.25">
      <c r="A15326" s="277" t="s">
        <v>19040</v>
      </c>
      <c r="B15326" s="278">
        <v>215.6</v>
      </c>
    </row>
    <row r="15327" spans="1:2" x14ac:dyDescent="0.25">
      <c r="A15327" s="277" t="s">
        <v>9699</v>
      </c>
      <c r="B15327" s="278">
        <v>354.68</v>
      </c>
    </row>
    <row r="15328" spans="1:2" x14ac:dyDescent="0.25">
      <c r="A15328" s="277" t="s">
        <v>19041</v>
      </c>
      <c r="B15328" s="278">
        <v>329.38</v>
      </c>
    </row>
    <row r="15329" spans="1:2" x14ac:dyDescent="0.25">
      <c r="A15329" s="277" t="s">
        <v>9700</v>
      </c>
      <c r="B15329" s="278">
        <v>363</v>
      </c>
    </row>
    <row r="15330" spans="1:2" x14ac:dyDescent="0.25">
      <c r="A15330" s="277" t="s">
        <v>19042</v>
      </c>
      <c r="B15330" s="278">
        <v>337.7</v>
      </c>
    </row>
    <row r="15331" spans="1:2" x14ac:dyDescent="0.25">
      <c r="A15331" s="277" t="s">
        <v>4304</v>
      </c>
      <c r="B15331" s="278">
        <v>441.17</v>
      </c>
    </row>
    <row r="15332" spans="1:2" x14ac:dyDescent="0.25">
      <c r="A15332" s="277" t="s">
        <v>19043</v>
      </c>
      <c r="B15332" s="278">
        <v>393.95</v>
      </c>
    </row>
    <row r="15333" spans="1:2" x14ac:dyDescent="0.25">
      <c r="A15333" s="277" t="s">
        <v>9701</v>
      </c>
      <c r="B15333" s="278">
        <v>313.13</v>
      </c>
    </row>
    <row r="15334" spans="1:2" x14ac:dyDescent="0.25">
      <c r="A15334" s="277" t="s">
        <v>19044</v>
      </c>
      <c r="B15334" s="278">
        <v>283.08999999999997</v>
      </c>
    </row>
    <row r="15335" spans="1:2" x14ac:dyDescent="0.25">
      <c r="A15335" s="277" t="s">
        <v>9702</v>
      </c>
      <c r="B15335" s="278">
        <v>445.22</v>
      </c>
    </row>
    <row r="15336" spans="1:2" x14ac:dyDescent="0.25">
      <c r="A15336" s="277" t="s">
        <v>19045</v>
      </c>
      <c r="B15336" s="278">
        <v>398</v>
      </c>
    </row>
    <row r="15337" spans="1:2" x14ac:dyDescent="0.25">
      <c r="A15337" s="277" t="s">
        <v>9703</v>
      </c>
      <c r="B15337" s="278">
        <v>325.61</v>
      </c>
    </row>
    <row r="15338" spans="1:2" x14ac:dyDescent="0.25">
      <c r="A15338" s="277" t="s">
        <v>19046</v>
      </c>
      <c r="B15338" s="278">
        <v>295.57</v>
      </c>
    </row>
    <row r="15339" spans="1:2" x14ac:dyDescent="0.25">
      <c r="A15339" s="277" t="s">
        <v>9704</v>
      </c>
      <c r="B15339" s="278">
        <v>511.94</v>
      </c>
    </row>
    <row r="15340" spans="1:2" x14ac:dyDescent="0.25">
      <c r="A15340" s="277" t="s">
        <v>19047</v>
      </c>
      <c r="B15340" s="278">
        <v>479.53</v>
      </c>
    </row>
    <row r="15341" spans="1:2" x14ac:dyDescent="0.25">
      <c r="A15341" s="277" t="s">
        <v>9705</v>
      </c>
      <c r="B15341" s="278">
        <v>524.41999999999996</v>
      </c>
    </row>
    <row r="15342" spans="1:2" x14ac:dyDescent="0.25">
      <c r="A15342" s="277" t="s">
        <v>19048</v>
      </c>
      <c r="B15342" s="278">
        <v>492.01</v>
      </c>
    </row>
    <row r="15343" spans="1:2" x14ac:dyDescent="0.25">
      <c r="A15343" s="277" t="s">
        <v>4305</v>
      </c>
      <c r="B15343" s="278">
        <v>346.9</v>
      </c>
    </row>
    <row r="15344" spans="1:2" x14ac:dyDescent="0.25">
      <c r="A15344" s="277" t="s">
        <v>19049</v>
      </c>
      <c r="B15344" s="278">
        <v>310.83999999999997</v>
      </c>
    </row>
    <row r="15345" spans="1:2" x14ac:dyDescent="0.25">
      <c r="A15345" s="277" t="s">
        <v>9706</v>
      </c>
      <c r="B15345" s="278">
        <v>288.02999999999997</v>
      </c>
    </row>
    <row r="15346" spans="1:2" x14ac:dyDescent="0.25">
      <c r="A15346" s="277" t="s">
        <v>19050</v>
      </c>
      <c r="B15346" s="278">
        <v>260.37</v>
      </c>
    </row>
    <row r="15347" spans="1:2" x14ac:dyDescent="0.25">
      <c r="A15347" s="277" t="s">
        <v>9707</v>
      </c>
      <c r="B15347" s="278">
        <v>350.95</v>
      </c>
    </row>
    <row r="15348" spans="1:2" x14ac:dyDescent="0.25">
      <c r="A15348" s="277" t="s">
        <v>19051</v>
      </c>
      <c r="B15348" s="278">
        <v>314.89</v>
      </c>
    </row>
    <row r="15349" spans="1:2" x14ac:dyDescent="0.25">
      <c r="A15349" s="277" t="s">
        <v>9708</v>
      </c>
      <c r="B15349" s="278">
        <v>300.51</v>
      </c>
    </row>
    <row r="15350" spans="1:2" x14ac:dyDescent="0.25">
      <c r="A15350" s="277" t="s">
        <v>19052</v>
      </c>
      <c r="B15350" s="278">
        <v>272.85000000000002</v>
      </c>
    </row>
    <row r="15351" spans="1:2" x14ac:dyDescent="0.25">
      <c r="A15351" s="277" t="s">
        <v>9709</v>
      </c>
      <c r="B15351" s="278">
        <v>470.66</v>
      </c>
    </row>
    <row r="15352" spans="1:2" x14ac:dyDescent="0.25">
      <c r="A15352" s="277" t="s">
        <v>19053</v>
      </c>
      <c r="B15352" s="278">
        <v>440.62</v>
      </c>
    </row>
    <row r="15353" spans="1:2" x14ac:dyDescent="0.25">
      <c r="A15353" s="277" t="s">
        <v>9710</v>
      </c>
      <c r="B15353" s="278">
        <v>483.14</v>
      </c>
    </row>
    <row r="15354" spans="1:2" x14ac:dyDescent="0.25">
      <c r="A15354" s="277" t="s">
        <v>19054</v>
      </c>
      <c r="B15354" s="278">
        <v>453.1</v>
      </c>
    </row>
    <row r="15355" spans="1:2" x14ac:dyDescent="0.25">
      <c r="A15355" s="277" t="s">
        <v>4306</v>
      </c>
      <c r="B15355" s="278">
        <v>531.49</v>
      </c>
    </row>
    <row r="15356" spans="1:2" x14ac:dyDescent="0.25">
      <c r="A15356" s="277" t="s">
        <v>19055</v>
      </c>
      <c r="B15356" s="278">
        <v>475.22</v>
      </c>
    </row>
    <row r="15357" spans="1:2" x14ac:dyDescent="0.25">
      <c r="A15357" s="277" t="s">
        <v>9711</v>
      </c>
      <c r="B15357" s="278">
        <v>370.92</v>
      </c>
    </row>
    <row r="15358" spans="1:2" x14ac:dyDescent="0.25">
      <c r="A15358" s="277" t="s">
        <v>19056</v>
      </c>
      <c r="B15358" s="278">
        <v>336.14</v>
      </c>
    </row>
    <row r="15359" spans="1:2" x14ac:dyDescent="0.25">
      <c r="A15359" s="277" t="s">
        <v>9712</v>
      </c>
      <c r="B15359" s="278">
        <v>521.98</v>
      </c>
    </row>
    <row r="15360" spans="1:2" x14ac:dyDescent="0.25">
      <c r="A15360" s="277" t="s">
        <v>19057</v>
      </c>
      <c r="B15360" s="278">
        <v>467.71</v>
      </c>
    </row>
    <row r="15361" spans="1:2" x14ac:dyDescent="0.25">
      <c r="A15361" s="277" t="s">
        <v>9713</v>
      </c>
      <c r="B15361" s="278">
        <v>387.56</v>
      </c>
    </row>
    <row r="15362" spans="1:2" x14ac:dyDescent="0.25">
      <c r="A15362" s="277" t="s">
        <v>19058</v>
      </c>
      <c r="B15362" s="278">
        <v>352.78</v>
      </c>
    </row>
    <row r="15363" spans="1:2" x14ac:dyDescent="0.25">
      <c r="A15363" s="277" t="s">
        <v>9714</v>
      </c>
      <c r="B15363" s="278">
        <v>627.88</v>
      </c>
    </row>
    <row r="15364" spans="1:2" x14ac:dyDescent="0.25">
      <c r="A15364" s="277" t="s">
        <v>19059</v>
      </c>
      <c r="B15364" s="278">
        <v>590.74</v>
      </c>
    </row>
    <row r="15365" spans="1:2" x14ac:dyDescent="0.25">
      <c r="A15365" s="277" t="s">
        <v>9715</v>
      </c>
      <c r="B15365" s="278">
        <v>644.52</v>
      </c>
    </row>
    <row r="15366" spans="1:2" x14ac:dyDescent="0.25">
      <c r="A15366" s="277" t="s">
        <v>19060</v>
      </c>
      <c r="B15366" s="278">
        <v>607.38</v>
      </c>
    </row>
    <row r="15367" spans="1:2" x14ac:dyDescent="0.25">
      <c r="A15367" s="277" t="s">
        <v>4307</v>
      </c>
      <c r="B15367" s="278">
        <v>418.07</v>
      </c>
    </row>
    <row r="15368" spans="1:2" x14ac:dyDescent="0.25">
      <c r="A15368" s="277" t="s">
        <v>19061</v>
      </c>
      <c r="B15368" s="278">
        <v>375.18</v>
      </c>
    </row>
    <row r="15369" spans="1:2" x14ac:dyDescent="0.25">
      <c r="A15369" s="277" t="s">
        <v>9716</v>
      </c>
      <c r="B15369" s="278">
        <v>343.97</v>
      </c>
    </row>
    <row r="15370" spans="1:2" x14ac:dyDescent="0.25">
      <c r="A15370" s="277" t="s">
        <v>19062</v>
      </c>
      <c r="B15370" s="278">
        <v>311.57</v>
      </c>
    </row>
    <row r="15371" spans="1:2" x14ac:dyDescent="0.25">
      <c r="A15371" s="277" t="s">
        <v>9717</v>
      </c>
      <c r="B15371" s="278">
        <v>423.47</v>
      </c>
    </row>
    <row r="15372" spans="1:2" x14ac:dyDescent="0.25">
      <c r="A15372" s="277" t="s">
        <v>19063</v>
      </c>
      <c r="B15372" s="278">
        <v>380.58</v>
      </c>
    </row>
    <row r="15373" spans="1:2" x14ac:dyDescent="0.25">
      <c r="A15373" s="277" t="s">
        <v>9718</v>
      </c>
      <c r="B15373" s="278">
        <v>360.61</v>
      </c>
    </row>
    <row r="15374" spans="1:2" x14ac:dyDescent="0.25">
      <c r="A15374" s="277" t="s">
        <v>19064</v>
      </c>
      <c r="B15374" s="278">
        <v>328.21</v>
      </c>
    </row>
    <row r="15375" spans="1:2" x14ac:dyDescent="0.25">
      <c r="A15375" s="277" t="s">
        <v>9719</v>
      </c>
      <c r="B15375" s="278">
        <v>584.76</v>
      </c>
    </row>
    <row r="15376" spans="1:2" x14ac:dyDescent="0.25">
      <c r="A15376" s="277" t="s">
        <v>19065</v>
      </c>
      <c r="B15376" s="278">
        <v>549.98</v>
      </c>
    </row>
    <row r="15377" spans="1:2" x14ac:dyDescent="0.25">
      <c r="A15377" s="277" t="s">
        <v>9720</v>
      </c>
      <c r="B15377" s="278">
        <v>601.4</v>
      </c>
    </row>
    <row r="15378" spans="1:2" x14ac:dyDescent="0.25">
      <c r="A15378" s="277" t="s">
        <v>19066</v>
      </c>
      <c r="B15378" s="278">
        <v>566.62</v>
      </c>
    </row>
    <row r="15379" spans="1:2" x14ac:dyDescent="0.25">
      <c r="A15379" s="277" t="s">
        <v>9721</v>
      </c>
      <c r="B15379" s="278">
        <v>177.23</v>
      </c>
    </row>
    <row r="15380" spans="1:2" x14ac:dyDescent="0.25">
      <c r="A15380" s="277" t="s">
        <v>19067</v>
      </c>
      <c r="B15380" s="278">
        <v>156.69999999999999</v>
      </c>
    </row>
    <row r="15381" spans="1:2" x14ac:dyDescent="0.25">
      <c r="A15381" s="277" t="s">
        <v>4312</v>
      </c>
      <c r="B15381" s="278">
        <v>248.51</v>
      </c>
    </row>
    <row r="15382" spans="1:2" x14ac:dyDescent="0.25">
      <c r="A15382" s="277" t="s">
        <v>19068</v>
      </c>
      <c r="B15382" s="278">
        <v>222.83</v>
      </c>
    </row>
    <row r="15383" spans="1:2" x14ac:dyDescent="0.25">
      <c r="A15383" s="277" t="s">
        <v>4313</v>
      </c>
      <c r="B15383" s="278">
        <v>227.22</v>
      </c>
    </row>
    <row r="15384" spans="1:2" x14ac:dyDescent="0.25">
      <c r="A15384" s="277" t="s">
        <v>19069</v>
      </c>
      <c r="B15384" s="278">
        <v>202.92</v>
      </c>
    </row>
    <row r="15385" spans="1:2" x14ac:dyDescent="0.25">
      <c r="A15385" s="277" t="s">
        <v>4314</v>
      </c>
      <c r="B15385" s="278">
        <v>449.83</v>
      </c>
    </row>
    <row r="15386" spans="1:2" x14ac:dyDescent="0.25">
      <c r="A15386" s="277" t="s">
        <v>19070</v>
      </c>
      <c r="B15386" s="278">
        <v>406.58</v>
      </c>
    </row>
    <row r="15387" spans="1:2" x14ac:dyDescent="0.25">
      <c r="A15387" s="277" t="s">
        <v>4315</v>
      </c>
      <c r="B15387" s="278">
        <v>581.55999999999995</v>
      </c>
    </row>
    <row r="15388" spans="1:2" x14ac:dyDescent="0.25">
      <c r="A15388" s="277" t="s">
        <v>19071</v>
      </c>
      <c r="B15388" s="278">
        <v>527.46</v>
      </c>
    </row>
    <row r="15389" spans="1:2" x14ac:dyDescent="0.25">
      <c r="A15389" s="277" t="s">
        <v>4316</v>
      </c>
      <c r="B15389" s="278">
        <v>615.27</v>
      </c>
    </row>
    <row r="15390" spans="1:2" x14ac:dyDescent="0.25">
      <c r="A15390" s="277" t="s">
        <v>19072</v>
      </c>
      <c r="B15390" s="278">
        <v>557.53</v>
      </c>
    </row>
    <row r="15391" spans="1:2" x14ac:dyDescent="0.25">
      <c r="A15391" s="277" t="s">
        <v>4317</v>
      </c>
      <c r="B15391" s="278">
        <v>731.89</v>
      </c>
    </row>
    <row r="15392" spans="1:2" x14ac:dyDescent="0.25">
      <c r="A15392" s="277" t="s">
        <v>19073</v>
      </c>
      <c r="B15392" s="278">
        <v>663.32</v>
      </c>
    </row>
    <row r="15393" spans="1:2" x14ac:dyDescent="0.25">
      <c r="A15393" s="277" t="s">
        <v>4318</v>
      </c>
      <c r="B15393" s="278">
        <v>826.83</v>
      </c>
    </row>
    <row r="15394" spans="1:2" x14ac:dyDescent="0.25">
      <c r="A15394" s="277" t="s">
        <v>19074</v>
      </c>
      <c r="B15394" s="278">
        <v>749.03</v>
      </c>
    </row>
    <row r="15395" spans="1:2" x14ac:dyDescent="0.25">
      <c r="A15395" s="277" t="s">
        <v>4319</v>
      </c>
      <c r="B15395" s="278">
        <v>944.36</v>
      </c>
    </row>
    <row r="15396" spans="1:2" x14ac:dyDescent="0.25">
      <c r="A15396" s="277" t="s">
        <v>19075</v>
      </c>
      <c r="B15396" s="278">
        <v>855.1</v>
      </c>
    </row>
    <row r="15397" spans="1:2" x14ac:dyDescent="0.25">
      <c r="A15397" s="277" t="s">
        <v>4320</v>
      </c>
      <c r="B15397" s="278">
        <v>335.32</v>
      </c>
    </row>
    <row r="15398" spans="1:2" x14ac:dyDescent="0.25">
      <c r="A15398" s="277" t="s">
        <v>19076</v>
      </c>
      <c r="B15398" s="278">
        <v>300.17</v>
      </c>
    </row>
    <row r="15399" spans="1:2" x14ac:dyDescent="0.25">
      <c r="A15399" s="277" t="s">
        <v>4321</v>
      </c>
      <c r="B15399" s="278">
        <v>414.58</v>
      </c>
    </row>
    <row r="15400" spans="1:2" x14ac:dyDescent="0.25">
      <c r="A15400" s="277" t="s">
        <v>19077</v>
      </c>
      <c r="B15400" s="278">
        <v>374.69</v>
      </c>
    </row>
    <row r="15401" spans="1:2" x14ac:dyDescent="0.25">
      <c r="A15401" s="277" t="s">
        <v>4322</v>
      </c>
      <c r="B15401" s="278">
        <v>478.68</v>
      </c>
    </row>
    <row r="15402" spans="1:2" x14ac:dyDescent="0.25">
      <c r="A15402" s="277" t="s">
        <v>19078</v>
      </c>
      <c r="B15402" s="278">
        <v>433.9</v>
      </c>
    </row>
    <row r="15403" spans="1:2" x14ac:dyDescent="0.25">
      <c r="A15403" s="277" t="s">
        <v>4323</v>
      </c>
      <c r="B15403" s="278">
        <v>559.73</v>
      </c>
    </row>
    <row r="15404" spans="1:2" x14ac:dyDescent="0.25">
      <c r="A15404" s="277" t="s">
        <v>19079</v>
      </c>
      <c r="B15404" s="278">
        <v>507.16</v>
      </c>
    </row>
    <row r="15405" spans="1:2" x14ac:dyDescent="0.25">
      <c r="A15405" s="277" t="s">
        <v>4324</v>
      </c>
      <c r="B15405" s="278">
        <v>770.43</v>
      </c>
    </row>
    <row r="15406" spans="1:2" x14ac:dyDescent="0.25">
      <c r="A15406" s="277" t="s">
        <v>19080</v>
      </c>
      <c r="B15406" s="278">
        <v>709.61</v>
      </c>
    </row>
    <row r="15407" spans="1:2" x14ac:dyDescent="0.25">
      <c r="A15407" s="277" t="s">
        <v>4325</v>
      </c>
      <c r="B15407" s="278">
        <v>878.95</v>
      </c>
    </row>
    <row r="15408" spans="1:2" x14ac:dyDescent="0.25">
      <c r="A15408" s="277" t="s">
        <v>19081</v>
      </c>
      <c r="B15408" s="278">
        <v>808.96</v>
      </c>
    </row>
    <row r="15409" spans="1:2" x14ac:dyDescent="0.25">
      <c r="A15409" s="277" t="s">
        <v>4326</v>
      </c>
      <c r="B15409" s="278">
        <v>406.38</v>
      </c>
    </row>
    <row r="15410" spans="1:2" x14ac:dyDescent="0.25">
      <c r="A15410" s="277" t="s">
        <v>19082</v>
      </c>
      <c r="B15410" s="278">
        <v>359</v>
      </c>
    </row>
    <row r="15411" spans="1:2" x14ac:dyDescent="0.25">
      <c r="A15411" s="277" t="s">
        <v>4327</v>
      </c>
      <c r="B15411" s="278">
        <v>463.09</v>
      </c>
    </row>
    <row r="15412" spans="1:2" x14ac:dyDescent="0.25">
      <c r="A15412" s="277" t="s">
        <v>19083</v>
      </c>
      <c r="B15412" s="278">
        <v>410.97</v>
      </c>
    </row>
    <row r="15413" spans="1:2" x14ac:dyDescent="0.25">
      <c r="A15413" s="277" t="s">
        <v>4328</v>
      </c>
      <c r="B15413" s="278">
        <v>534.04</v>
      </c>
    </row>
    <row r="15414" spans="1:2" x14ac:dyDescent="0.25">
      <c r="A15414" s="277" t="s">
        <v>19084</v>
      </c>
      <c r="B15414" s="278">
        <v>472.44</v>
      </c>
    </row>
    <row r="15415" spans="1:2" x14ac:dyDescent="0.25">
      <c r="A15415" s="277" t="s">
        <v>4329</v>
      </c>
      <c r="B15415" s="278">
        <v>665.52</v>
      </c>
    </row>
    <row r="15416" spans="1:2" x14ac:dyDescent="0.25">
      <c r="A15416" s="277" t="s">
        <v>19085</v>
      </c>
      <c r="B15416" s="278">
        <v>589.71</v>
      </c>
    </row>
    <row r="15417" spans="1:2" x14ac:dyDescent="0.25">
      <c r="A15417" s="277" t="s">
        <v>4330</v>
      </c>
      <c r="B15417" s="278">
        <v>802.2</v>
      </c>
    </row>
    <row r="15418" spans="1:2" x14ac:dyDescent="0.25">
      <c r="A15418" s="277" t="s">
        <v>19086</v>
      </c>
      <c r="B15418" s="278">
        <v>716.91</v>
      </c>
    </row>
    <row r="15419" spans="1:2" x14ac:dyDescent="0.25">
      <c r="A15419" s="277" t="s">
        <v>4331</v>
      </c>
      <c r="B15419" s="278">
        <v>236.44</v>
      </c>
    </row>
    <row r="15420" spans="1:2" x14ac:dyDescent="0.25">
      <c r="A15420" s="277" t="s">
        <v>19087</v>
      </c>
      <c r="B15420" s="278">
        <v>213.13</v>
      </c>
    </row>
    <row r="15421" spans="1:2" x14ac:dyDescent="0.25">
      <c r="A15421" s="277" t="s">
        <v>4332</v>
      </c>
      <c r="B15421" s="278">
        <v>303.66000000000003</v>
      </c>
    </row>
    <row r="15422" spans="1:2" x14ac:dyDescent="0.25">
      <c r="A15422" s="277" t="s">
        <v>19088</v>
      </c>
      <c r="B15422" s="278">
        <v>275.62</v>
      </c>
    </row>
    <row r="15423" spans="1:2" x14ac:dyDescent="0.25">
      <c r="A15423" s="277" t="s">
        <v>4333</v>
      </c>
      <c r="B15423" s="278">
        <v>371.83</v>
      </c>
    </row>
    <row r="15424" spans="1:2" x14ac:dyDescent="0.25">
      <c r="A15424" s="277" t="s">
        <v>19089</v>
      </c>
      <c r="B15424" s="278">
        <v>339.05</v>
      </c>
    </row>
    <row r="15425" spans="1:2" x14ac:dyDescent="0.25">
      <c r="A15425" s="277" t="s">
        <v>4334</v>
      </c>
      <c r="B15425" s="278">
        <v>438.12</v>
      </c>
    </row>
    <row r="15426" spans="1:2" x14ac:dyDescent="0.25">
      <c r="A15426" s="277" t="s">
        <v>19090</v>
      </c>
      <c r="B15426" s="278">
        <v>400.59</v>
      </c>
    </row>
    <row r="15427" spans="1:2" x14ac:dyDescent="0.25">
      <c r="A15427" s="277" t="s">
        <v>4335</v>
      </c>
      <c r="B15427" s="278">
        <v>12.54</v>
      </c>
    </row>
    <row r="15428" spans="1:2" x14ac:dyDescent="0.25">
      <c r="A15428" s="277" t="s">
        <v>19091</v>
      </c>
      <c r="B15428" s="278">
        <v>11.36</v>
      </c>
    </row>
    <row r="15429" spans="1:2" x14ac:dyDescent="0.25">
      <c r="A15429" s="277" t="s">
        <v>4336</v>
      </c>
      <c r="B15429" s="278">
        <v>13.61</v>
      </c>
    </row>
    <row r="15430" spans="1:2" x14ac:dyDescent="0.25">
      <c r="A15430" s="277" t="s">
        <v>19092</v>
      </c>
      <c r="B15430" s="278">
        <v>12.28</v>
      </c>
    </row>
    <row r="15431" spans="1:2" x14ac:dyDescent="0.25">
      <c r="A15431" s="277" t="s">
        <v>4337</v>
      </c>
      <c r="B15431" s="278">
        <v>15.14</v>
      </c>
    </row>
    <row r="15432" spans="1:2" x14ac:dyDescent="0.25">
      <c r="A15432" s="277" t="s">
        <v>19093</v>
      </c>
      <c r="B15432" s="278">
        <v>13.67</v>
      </c>
    </row>
    <row r="15433" spans="1:2" x14ac:dyDescent="0.25">
      <c r="A15433" s="277" t="s">
        <v>4338</v>
      </c>
      <c r="B15433" s="278">
        <v>18.05</v>
      </c>
    </row>
    <row r="15434" spans="1:2" x14ac:dyDescent="0.25">
      <c r="A15434" s="277" t="s">
        <v>19094</v>
      </c>
      <c r="B15434" s="278">
        <v>16.43</v>
      </c>
    </row>
    <row r="15435" spans="1:2" x14ac:dyDescent="0.25">
      <c r="A15435" s="277" t="s">
        <v>4339</v>
      </c>
      <c r="B15435" s="278">
        <v>24.36</v>
      </c>
    </row>
    <row r="15436" spans="1:2" x14ac:dyDescent="0.25">
      <c r="A15436" s="277" t="s">
        <v>19095</v>
      </c>
      <c r="B15436" s="278">
        <v>22.61</v>
      </c>
    </row>
    <row r="15437" spans="1:2" x14ac:dyDescent="0.25">
      <c r="A15437" s="277" t="s">
        <v>4340</v>
      </c>
      <c r="B15437" s="278">
        <v>31.72</v>
      </c>
    </row>
    <row r="15438" spans="1:2" x14ac:dyDescent="0.25">
      <c r="A15438" s="277" t="s">
        <v>19096</v>
      </c>
      <c r="B15438" s="278">
        <v>29.83</v>
      </c>
    </row>
    <row r="15439" spans="1:2" x14ac:dyDescent="0.25">
      <c r="A15439" s="277" t="s">
        <v>4341</v>
      </c>
      <c r="B15439" s="278">
        <v>37.090000000000003</v>
      </c>
    </row>
    <row r="15440" spans="1:2" x14ac:dyDescent="0.25">
      <c r="A15440" s="277" t="s">
        <v>19097</v>
      </c>
      <c r="B15440" s="278">
        <v>35.049999999999997</v>
      </c>
    </row>
    <row r="15441" spans="1:2" x14ac:dyDescent="0.25">
      <c r="A15441" s="277" t="s">
        <v>4342</v>
      </c>
      <c r="B15441" s="278">
        <v>42.19</v>
      </c>
    </row>
    <row r="15442" spans="1:2" x14ac:dyDescent="0.25">
      <c r="A15442" s="277" t="s">
        <v>19098</v>
      </c>
      <c r="B15442" s="278">
        <v>39.96</v>
      </c>
    </row>
    <row r="15443" spans="1:2" x14ac:dyDescent="0.25">
      <c r="A15443" s="277" t="s">
        <v>4343</v>
      </c>
      <c r="B15443" s="278">
        <v>54.54</v>
      </c>
    </row>
    <row r="15444" spans="1:2" x14ac:dyDescent="0.25">
      <c r="A15444" s="277" t="s">
        <v>19099</v>
      </c>
      <c r="B15444" s="278">
        <v>51.6</v>
      </c>
    </row>
    <row r="15445" spans="1:2" x14ac:dyDescent="0.25">
      <c r="A15445" s="277" t="s">
        <v>4344</v>
      </c>
      <c r="B15445" s="278">
        <v>61.92</v>
      </c>
    </row>
    <row r="15446" spans="1:2" x14ac:dyDescent="0.25">
      <c r="A15446" s="277" t="s">
        <v>19100</v>
      </c>
      <c r="B15446" s="278">
        <v>58.69</v>
      </c>
    </row>
    <row r="15447" spans="1:2" x14ac:dyDescent="0.25">
      <c r="A15447" s="277" t="s">
        <v>4345</v>
      </c>
      <c r="B15447" s="278">
        <v>76.12</v>
      </c>
    </row>
    <row r="15448" spans="1:2" x14ac:dyDescent="0.25">
      <c r="A15448" s="277" t="s">
        <v>19101</v>
      </c>
      <c r="B15448" s="278">
        <v>72.61</v>
      </c>
    </row>
    <row r="15449" spans="1:2" x14ac:dyDescent="0.25">
      <c r="A15449" s="277" t="s">
        <v>4346</v>
      </c>
      <c r="B15449" s="278">
        <v>98.72</v>
      </c>
    </row>
    <row r="15450" spans="1:2" x14ac:dyDescent="0.25">
      <c r="A15450" s="277" t="s">
        <v>19102</v>
      </c>
      <c r="B15450" s="278">
        <v>94.93</v>
      </c>
    </row>
    <row r="15451" spans="1:2" x14ac:dyDescent="0.25">
      <c r="A15451" s="277" t="s">
        <v>4347</v>
      </c>
      <c r="B15451" s="278">
        <v>125</v>
      </c>
    </row>
    <row r="15452" spans="1:2" x14ac:dyDescent="0.25">
      <c r="A15452" s="277" t="s">
        <v>19103</v>
      </c>
      <c r="B15452" s="278">
        <v>120.93</v>
      </c>
    </row>
    <row r="15453" spans="1:2" x14ac:dyDescent="0.25">
      <c r="A15453" s="277" t="s">
        <v>4348</v>
      </c>
      <c r="B15453" s="278">
        <v>182.01</v>
      </c>
    </row>
    <row r="15454" spans="1:2" x14ac:dyDescent="0.25">
      <c r="A15454" s="277" t="s">
        <v>19104</v>
      </c>
      <c r="B15454" s="278">
        <v>177.56</v>
      </c>
    </row>
    <row r="15455" spans="1:2" x14ac:dyDescent="0.25">
      <c r="A15455" s="277" t="s">
        <v>4349</v>
      </c>
      <c r="B15455" s="278">
        <v>24.76</v>
      </c>
    </row>
    <row r="15456" spans="1:2" x14ac:dyDescent="0.25">
      <c r="A15456" s="277" t="s">
        <v>19105</v>
      </c>
      <c r="B15456" s="278">
        <v>23.58</v>
      </c>
    </row>
    <row r="15457" spans="1:2" x14ac:dyDescent="0.25">
      <c r="A15457" s="277" t="s">
        <v>4350</v>
      </c>
      <c r="B15457" s="278">
        <v>40.53</v>
      </c>
    </row>
    <row r="15458" spans="1:2" x14ac:dyDescent="0.25">
      <c r="A15458" s="277" t="s">
        <v>19106</v>
      </c>
      <c r="B15458" s="278">
        <v>39.200000000000003</v>
      </c>
    </row>
    <row r="15459" spans="1:2" x14ac:dyDescent="0.25">
      <c r="A15459" s="277" t="s">
        <v>4351</v>
      </c>
      <c r="B15459" s="278">
        <v>93.76</v>
      </c>
    </row>
    <row r="15460" spans="1:2" x14ac:dyDescent="0.25">
      <c r="A15460" s="277" t="s">
        <v>19107</v>
      </c>
      <c r="B15460" s="278">
        <v>92.14</v>
      </c>
    </row>
    <row r="15461" spans="1:2" x14ac:dyDescent="0.25">
      <c r="A15461" s="277" t="s">
        <v>4352</v>
      </c>
      <c r="B15461" s="278">
        <v>9.23</v>
      </c>
    </row>
    <row r="15462" spans="1:2" x14ac:dyDescent="0.25">
      <c r="A15462" s="277" t="s">
        <v>19108</v>
      </c>
      <c r="B15462" s="278">
        <v>8.0500000000000007</v>
      </c>
    </row>
    <row r="15463" spans="1:2" x14ac:dyDescent="0.25">
      <c r="A15463" s="277" t="s">
        <v>4353</v>
      </c>
      <c r="B15463" s="278">
        <v>9.39</v>
      </c>
    </row>
    <row r="15464" spans="1:2" x14ac:dyDescent="0.25">
      <c r="A15464" s="277" t="s">
        <v>19109</v>
      </c>
      <c r="B15464" s="278">
        <v>8.2100000000000009</v>
      </c>
    </row>
    <row r="15465" spans="1:2" x14ac:dyDescent="0.25">
      <c r="A15465" s="277" t="s">
        <v>4354</v>
      </c>
      <c r="B15465" s="278">
        <v>9.51</v>
      </c>
    </row>
    <row r="15466" spans="1:2" x14ac:dyDescent="0.25">
      <c r="A15466" s="277" t="s">
        <v>19110</v>
      </c>
      <c r="B15466" s="278">
        <v>8.33</v>
      </c>
    </row>
    <row r="15467" spans="1:2" x14ac:dyDescent="0.25">
      <c r="A15467" s="277" t="s">
        <v>4355</v>
      </c>
      <c r="B15467" s="278">
        <v>9.39</v>
      </c>
    </row>
    <row r="15468" spans="1:2" x14ac:dyDescent="0.25">
      <c r="A15468" s="277" t="s">
        <v>19111</v>
      </c>
      <c r="B15468" s="278">
        <v>8.2100000000000009</v>
      </c>
    </row>
    <row r="15469" spans="1:2" x14ac:dyDescent="0.25">
      <c r="A15469" s="277" t="s">
        <v>4356</v>
      </c>
      <c r="B15469" s="278">
        <v>9.4700000000000006</v>
      </c>
    </row>
    <row r="15470" spans="1:2" x14ac:dyDescent="0.25">
      <c r="A15470" s="277" t="s">
        <v>19112</v>
      </c>
      <c r="B15470" s="278">
        <v>8.2899999999999991</v>
      </c>
    </row>
    <row r="15471" spans="1:2" x14ac:dyDescent="0.25">
      <c r="A15471" s="277" t="s">
        <v>4357</v>
      </c>
      <c r="B15471" s="278">
        <v>10.78</v>
      </c>
    </row>
    <row r="15472" spans="1:2" x14ac:dyDescent="0.25">
      <c r="A15472" s="277" t="s">
        <v>19113</v>
      </c>
      <c r="B15472" s="278">
        <v>9.4499999999999993</v>
      </c>
    </row>
    <row r="15473" spans="1:2" x14ac:dyDescent="0.25">
      <c r="A15473" s="277" t="s">
        <v>4358</v>
      </c>
      <c r="B15473" s="278">
        <v>10.98</v>
      </c>
    </row>
    <row r="15474" spans="1:2" x14ac:dyDescent="0.25">
      <c r="A15474" s="277" t="s">
        <v>19114</v>
      </c>
      <c r="B15474" s="278">
        <v>9.65</v>
      </c>
    </row>
    <row r="15475" spans="1:2" x14ac:dyDescent="0.25">
      <c r="A15475" s="277" t="s">
        <v>4359</v>
      </c>
      <c r="B15475" s="278">
        <v>12.17</v>
      </c>
    </row>
    <row r="15476" spans="1:2" x14ac:dyDescent="0.25">
      <c r="A15476" s="277" t="s">
        <v>19115</v>
      </c>
      <c r="B15476" s="278">
        <v>10.7</v>
      </c>
    </row>
    <row r="15477" spans="1:2" x14ac:dyDescent="0.25">
      <c r="A15477" s="277" t="s">
        <v>4360</v>
      </c>
      <c r="B15477" s="278">
        <v>14.75</v>
      </c>
    </row>
    <row r="15478" spans="1:2" x14ac:dyDescent="0.25">
      <c r="A15478" s="277" t="s">
        <v>19116</v>
      </c>
      <c r="B15478" s="278">
        <v>13.13</v>
      </c>
    </row>
    <row r="15479" spans="1:2" x14ac:dyDescent="0.25">
      <c r="A15479" s="277" t="s">
        <v>4361</v>
      </c>
      <c r="B15479" s="278">
        <v>15.2</v>
      </c>
    </row>
    <row r="15480" spans="1:2" x14ac:dyDescent="0.25">
      <c r="A15480" s="277" t="s">
        <v>19117</v>
      </c>
      <c r="B15480" s="278">
        <v>13.58</v>
      </c>
    </row>
    <row r="15481" spans="1:2" x14ac:dyDescent="0.25">
      <c r="A15481" s="277" t="s">
        <v>4362</v>
      </c>
      <c r="B15481" s="278">
        <v>17.010000000000002</v>
      </c>
    </row>
    <row r="15482" spans="1:2" x14ac:dyDescent="0.25">
      <c r="A15482" s="277" t="s">
        <v>19118</v>
      </c>
      <c r="B15482" s="278">
        <v>15.26</v>
      </c>
    </row>
    <row r="15483" spans="1:2" x14ac:dyDescent="0.25">
      <c r="A15483" s="277" t="s">
        <v>4363</v>
      </c>
      <c r="B15483" s="278">
        <v>21.36</v>
      </c>
    </row>
    <row r="15484" spans="1:2" x14ac:dyDescent="0.25">
      <c r="A15484" s="277" t="s">
        <v>19119</v>
      </c>
      <c r="B15484" s="278">
        <v>19.47</v>
      </c>
    </row>
    <row r="15485" spans="1:2" x14ac:dyDescent="0.25">
      <c r="A15485" s="277" t="s">
        <v>4364</v>
      </c>
      <c r="B15485" s="278">
        <v>22.54</v>
      </c>
    </row>
    <row r="15486" spans="1:2" x14ac:dyDescent="0.25">
      <c r="A15486" s="277" t="s">
        <v>19120</v>
      </c>
      <c r="B15486" s="278">
        <v>20.65</v>
      </c>
    </row>
    <row r="15487" spans="1:2" x14ac:dyDescent="0.25">
      <c r="A15487" s="277" t="s">
        <v>4365</v>
      </c>
      <c r="B15487" s="278">
        <v>23.9</v>
      </c>
    </row>
    <row r="15488" spans="1:2" x14ac:dyDescent="0.25">
      <c r="A15488" s="277" t="s">
        <v>19121</v>
      </c>
      <c r="B15488" s="278">
        <v>22.01</v>
      </c>
    </row>
    <row r="15489" spans="1:2" x14ac:dyDescent="0.25">
      <c r="A15489" s="277" t="s">
        <v>4366</v>
      </c>
      <c r="B15489" s="278">
        <v>31.99</v>
      </c>
    </row>
    <row r="15490" spans="1:2" x14ac:dyDescent="0.25">
      <c r="A15490" s="277" t="s">
        <v>19122</v>
      </c>
      <c r="B15490" s="278">
        <v>29.95</v>
      </c>
    </row>
    <row r="15491" spans="1:2" x14ac:dyDescent="0.25">
      <c r="A15491" s="277" t="s">
        <v>4367</v>
      </c>
      <c r="B15491" s="278">
        <v>43.02</v>
      </c>
    </row>
    <row r="15492" spans="1:2" x14ac:dyDescent="0.25">
      <c r="A15492" s="277" t="s">
        <v>19123</v>
      </c>
      <c r="B15492" s="278">
        <v>40.79</v>
      </c>
    </row>
    <row r="15493" spans="1:2" x14ac:dyDescent="0.25">
      <c r="A15493" s="277" t="s">
        <v>4368</v>
      </c>
      <c r="B15493" s="278">
        <v>12.11</v>
      </c>
    </row>
    <row r="15494" spans="1:2" x14ac:dyDescent="0.25">
      <c r="A15494" s="277" t="s">
        <v>19124</v>
      </c>
      <c r="B15494" s="278">
        <v>10.93</v>
      </c>
    </row>
    <row r="15495" spans="1:2" x14ac:dyDescent="0.25">
      <c r="A15495" s="277" t="s">
        <v>4369</v>
      </c>
      <c r="B15495" s="278">
        <v>13.97</v>
      </c>
    </row>
    <row r="15496" spans="1:2" x14ac:dyDescent="0.25">
      <c r="A15496" s="277" t="s">
        <v>19125</v>
      </c>
      <c r="B15496" s="278">
        <v>12.64</v>
      </c>
    </row>
    <row r="15497" spans="1:2" x14ac:dyDescent="0.25">
      <c r="A15497" s="277" t="s">
        <v>9722</v>
      </c>
      <c r="B15497" s="278">
        <v>15.32</v>
      </c>
    </row>
    <row r="15498" spans="1:2" x14ac:dyDescent="0.25">
      <c r="A15498" s="277" t="s">
        <v>19126</v>
      </c>
      <c r="B15498" s="278">
        <v>13.95</v>
      </c>
    </row>
    <row r="15499" spans="1:2" x14ac:dyDescent="0.25">
      <c r="A15499" s="277" t="s">
        <v>4370</v>
      </c>
      <c r="B15499" s="278">
        <v>16.2</v>
      </c>
    </row>
    <row r="15500" spans="1:2" x14ac:dyDescent="0.25">
      <c r="A15500" s="277" t="s">
        <v>19127</v>
      </c>
      <c r="B15500" s="278">
        <v>14.78</v>
      </c>
    </row>
    <row r="15501" spans="1:2" x14ac:dyDescent="0.25">
      <c r="A15501" s="277" t="s">
        <v>9723</v>
      </c>
      <c r="B15501" s="278">
        <v>17.62</v>
      </c>
    </row>
    <row r="15502" spans="1:2" x14ac:dyDescent="0.25">
      <c r="A15502" s="277" t="s">
        <v>19128</v>
      </c>
      <c r="B15502" s="278">
        <v>16.149999999999999</v>
      </c>
    </row>
    <row r="15503" spans="1:2" x14ac:dyDescent="0.25">
      <c r="A15503" s="277" t="s">
        <v>9724</v>
      </c>
      <c r="B15503" s="278">
        <v>21.85</v>
      </c>
    </row>
    <row r="15504" spans="1:2" x14ac:dyDescent="0.25">
      <c r="A15504" s="277" t="s">
        <v>19129</v>
      </c>
      <c r="B15504" s="278">
        <v>20.329999999999998</v>
      </c>
    </row>
    <row r="15505" spans="1:2" x14ac:dyDescent="0.25">
      <c r="A15505" s="277" t="s">
        <v>9725</v>
      </c>
      <c r="B15505" s="278">
        <v>27.65</v>
      </c>
    </row>
    <row r="15506" spans="1:2" x14ac:dyDescent="0.25">
      <c r="A15506" s="277" t="s">
        <v>19130</v>
      </c>
      <c r="B15506" s="278">
        <v>26.09</v>
      </c>
    </row>
    <row r="15507" spans="1:2" x14ac:dyDescent="0.25">
      <c r="A15507" s="277" t="s">
        <v>4371</v>
      </c>
      <c r="B15507" s="278">
        <v>28.31</v>
      </c>
    </row>
    <row r="15508" spans="1:2" x14ac:dyDescent="0.25">
      <c r="A15508" s="277" t="s">
        <v>19131</v>
      </c>
      <c r="B15508" s="278">
        <v>26.69</v>
      </c>
    </row>
    <row r="15509" spans="1:2" x14ac:dyDescent="0.25">
      <c r="A15509" s="277" t="s">
        <v>9726</v>
      </c>
      <c r="B15509" s="278">
        <v>33.72</v>
      </c>
    </row>
    <row r="15510" spans="1:2" x14ac:dyDescent="0.25">
      <c r="A15510" s="277" t="s">
        <v>19132</v>
      </c>
      <c r="B15510" s="278">
        <v>32.01</v>
      </c>
    </row>
    <row r="15511" spans="1:2" x14ac:dyDescent="0.25">
      <c r="A15511" s="277" t="s">
        <v>9727</v>
      </c>
      <c r="B15511" s="278">
        <v>40.69</v>
      </c>
    </row>
    <row r="15512" spans="1:2" x14ac:dyDescent="0.25">
      <c r="A15512" s="277" t="s">
        <v>19133</v>
      </c>
      <c r="B15512" s="278">
        <v>38.94</v>
      </c>
    </row>
    <row r="15513" spans="1:2" x14ac:dyDescent="0.25">
      <c r="A15513" s="277" t="s">
        <v>4372</v>
      </c>
      <c r="B15513" s="278">
        <v>50.71</v>
      </c>
    </row>
    <row r="15514" spans="1:2" x14ac:dyDescent="0.25">
      <c r="A15514" s="277" t="s">
        <v>19134</v>
      </c>
      <c r="B15514" s="278">
        <v>48.82</v>
      </c>
    </row>
    <row r="15515" spans="1:2" x14ac:dyDescent="0.25">
      <c r="A15515" s="277" t="s">
        <v>4373</v>
      </c>
      <c r="B15515" s="278">
        <v>13.2</v>
      </c>
    </row>
    <row r="15516" spans="1:2" x14ac:dyDescent="0.25">
      <c r="A15516" s="277" t="s">
        <v>19135</v>
      </c>
      <c r="B15516" s="278">
        <v>12.65</v>
      </c>
    </row>
    <row r="15517" spans="1:2" x14ac:dyDescent="0.25">
      <c r="A15517" s="277" t="s">
        <v>4374</v>
      </c>
      <c r="B15517" s="278">
        <v>13.67</v>
      </c>
    </row>
    <row r="15518" spans="1:2" x14ac:dyDescent="0.25">
      <c r="A15518" s="277" t="s">
        <v>19136</v>
      </c>
      <c r="B15518" s="278">
        <v>12.98</v>
      </c>
    </row>
    <row r="15519" spans="1:2" x14ac:dyDescent="0.25">
      <c r="A15519" s="277" t="s">
        <v>4375</v>
      </c>
      <c r="B15519" s="278">
        <v>18.309999999999999</v>
      </c>
    </row>
    <row r="15520" spans="1:2" x14ac:dyDescent="0.25">
      <c r="A15520" s="277" t="s">
        <v>19137</v>
      </c>
      <c r="B15520" s="278">
        <v>17.48</v>
      </c>
    </row>
    <row r="15521" spans="1:2" x14ac:dyDescent="0.25">
      <c r="A15521" s="277" t="s">
        <v>4376</v>
      </c>
      <c r="B15521" s="278">
        <v>13.11</v>
      </c>
    </row>
    <row r="15522" spans="1:2" x14ac:dyDescent="0.25">
      <c r="A15522" s="277" t="s">
        <v>19138</v>
      </c>
      <c r="B15522" s="278">
        <v>12.56</v>
      </c>
    </row>
    <row r="15523" spans="1:2" x14ac:dyDescent="0.25">
      <c r="A15523" s="277" t="s">
        <v>4377</v>
      </c>
      <c r="B15523" s="278">
        <v>13.77</v>
      </c>
    </row>
    <row r="15524" spans="1:2" x14ac:dyDescent="0.25">
      <c r="A15524" s="277" t="s">
        <v>19139</v>
      </c>
      <c r="B15524" s="278">
        <v>13.08</v>
      </c>
    </row>
    <row r="15525" spans="1:2" x14ac:dyDescent="0.25">
      <c r="A15525" s="277" t="s">
        <v>4378</v>
      </c>
      <c r="B15525" s="278">
        <v>18.73</v>
      </c>
    </row>
    <row r="15526" spans="1:2" x14ac:dyDescent="0.25">
      <c r="A15526" s="277" t="s">
        <v>19140</v>
      </c>
      <c r="B15526" s="278">
        <v>17.899999999999999</v>
      </c>
    </row>
    <row r="15527" spans="1:2" x14ac:dyDescent="0.25">
      <c r="A15527" s="277" t="s">
        <v>4379</v>
      </c>
      <c r="B15527" s="278">
        <v>12.9</v>
      </c>
    </row>
    <row r="15528" spans="1:2" x14ac:dyDescent="0.25">
      <c r="A15528" s="277" t="s">
        <v>19141</v>
      </c>
      <c r="B15528" s="278">
        <v>12.35</v>
      </c>
    </row>
    <row r="15529" spans="1:2" x14ac:dyDescent="0.25">
      <c r="A15529" s="277" t="s">
        <v>4380</v>
      </c>
      <c r="B15529" s="278">
        <v>13.48</v>
      </c>
    </row>
    <row r="15530" spans="1:2" x14ac:dyDescent="0.25">
      <c r="A15530" s="277" t="s">
        <v>19142</v>
      </c>
      <c r="B15530" s="278">
        <v>12.79</v>
      </c>
    </row>
    <row r="15531" spans="1:2" x14ac:dyDescent="0.25">
      <c r="A15531" s="277" t="s">
        <v>4381</v>
      </c>
      <c r="B15531" s="278">
        <v>19.12</v>
      </c>
    </row>
    <row r="15532" spans="1:2" x14ac:dyDescent="0.25">
      <c r="A15532" s="277" t="s">
        <v>19143</v>
      </c>
      <c r="B15532" s="278">
        <v>18.29</v>
      </c>
    </row>
    <row r="15533" spans="1:2" x14ac:dyDescent="0.25">
      <c r="A15533" s="277" t="s">
        <v>4382</v>
      </c>
      <c r="B15533" s="278">
        <v>13.52</v>
      </c>
    </row>
    <row r="15534" spans="1:2" x14ac:dyDescent="0.25">
      <c r="A15534" s="277" t="s">
        <v>19144</v>
      </c>
      <c r="B15534" s="278">
        <v>12.97</v>
      </c>
    </row>
    <row r="15535" spans="1:2" x14ac:dyDescent="0.25">
      <c r="A15535" s="277" t="s">
        <v>4383</v>
      </c>
      <c r="B15535" s="278">
        <v>13.77</v>
      </c>
    </row>
    <row r="15536" spans="1:2" x14ac:dyDescent="0.25">
      <c r="A15536" s="277" t="s">
        <v>19145</v>
      </c>
      <c r="B15536" s="278">
        <v>13.08</v>
      </c>
    </row>
    <row r="15537" spans="1:2" x14ac:dyDescent="0.25">
      <c r="A15537" s="277" t="s">
        <v>4384</v>
      </c>
      <c r="B15537" s="278">
        <v>16.3</v>
      </c>
    </row>
    <row r="15538" spans="1:2" x14ac:dyDescent="0.25">
      <c r="A15538" s="277" t="s">
        <v>19146</v>
      </c>
      <c r="B15538" s="278">
        <v>15.47</v>
      </c>
    </row>
    <row r="15539" spans="1:2" x14ac:dyDescent="0.25">
      <c r="A15539" s="277" t="s">
        <v>4385</v>
      </c>
      <c r="B15539" s="278">
        <v>13.52</v>
      </c>
    </row>
    <row r="15540" spans="1:2" x14ac:dyDescent="0.25">
      <c r="A15540" s="277" t="s">
        <v>19147</v>
      </c>
      <c r="B15540" s="278">
        <v>12.97</v>
      </c>
    </row>
    <row r="15541" spans="1:2" x14ac:dyDescent="0.25">
      <c r="A15541" s="277" t="s">
        <v>4386</v>
      </c>
      <c r="B15541" s="278">
        <v>13.59</v>
      </c>
    </row>
    <row r="15542" spans="1:2" x14ac:dyDescent="0.25">
      <c r="A15542" s="277" t="s">
        <v>19148</v>
      </c>
      <c r="B15542" s="278">
        <v>12.9</v>
      </c>
    </row>
    <row r="15543" spans="1:2" x14ac:dyDescent="0.25">
      <c r="A15543" s="277" t="s">
        <v>4387</v>
      </c>
      <c r="B15543" s="278">
        <v>16.3</v>
      </c>
    </row>
    <row r="15544" spans="1:2" x14ac:dyDescent="0.25">
      <c r="A15544" s="277" t="s">
        <v>19149</v>
      </c>
      <c r="B15544" s="278">
        <v>15.47</v>
      </c>
    </row>
    <row r="15545" spans="1:2" x14ac:dyDescent="0.25">
      <c r="A15545" s="277" t="s">
        <v>4388</v>
      </c>
      <c r="B15545" s="278">
        <v>14.54</v>
      </c>
    </row>
    <row r="15546" spans="1:2" x14ac:dyDescent="0.25">
      <c r="A15546" s="277" t="s">
        <v>19150</v>
      </c>
      <c r="B15546" s="278">
        <v>13.99</v>
      </c>
    </row>
    <row r="15547" spans="1:2" x14ac:dyDescent="0.25">
      <c r="A15547" s="277" t="s">
        <v>4389</v>
      </c>
      <c r="B15547" s="278">
        <v>17.12</v>
      </c>
    </row>
    <row r="15548" spans="1:2" x14ac:dyDescent="0.25">
      <c r="A15548" s="277" t="s">
        <v>19151</v>
      </c>
      <c r="B15548" s="278">
        <v>16.43</v>
      </c>
    </row>
    <row r="15549" spans="1:2" x14ac:dyDescent="0.25">
      <c r="A15549" s="277" t="s">
        <v>4390</v>
      </c>
      <c r="B15549" s="278">
        <v>21.12</v>
      </c>
    </row>
    <row r="15550" spans="1:2" x14ac:dyDescent="0.25">
      <c r="A15550" s="277" t="s">
        <v>19152</v>
      </c>
      <c r="B15550" s="278">
        <v>20.29</v>
      </c>
    </row>
    <row r="15551" spans="1:2" x14ac:dyDescent="0.25">
      <c r="A15551" s="277" t="s">
        <v>4391</v>
      </c>
      <c r="B15551" s="278">
        <v>13.75</v>
      </c>
    </row>
    <row r="15552" spans="1:2" x14ac:dyDescent="0.25">
      <c r="A15552" s="277" t="s">
        <v>19153</v>
      </c>
      <c r="B15552" s="278">
        <v>13.2</v>
      </c>
    </row>
    <row r="15553" spans="1:2" x14ac:dyDescent="0.25">
      <c r="A15553" s="277" t="s">
        <v>4392</v>
      </c>
      <c r="B15553" s="278">
        <v>13.59</v>
      </c>
    </row>
    <row r="15554" spans="1:2" x14ac:dyDescent="0.25">
      <c r="A15554" s="277" t="s">
        <v>19154</v>
      </c>
      <c r="B15554" s="278">
        <v>12.9</v>
      </c>
    </row>
    <row r="15555" spans="1:2" x14ac:dyDescent="0.25">
      <c r="A15555" s="277" t="s">
        <v>4393</v>
      </c>
      <c r="B15555" s="278">
        <v>21.42</v>
      </c>
    </row>
    <row r="15556" spans="1:2" x14ac:dyDescent="0.25">
      <c r="A15556" s="277" t="s">
        <v>19155</v>
      </c>
      <c r="B15556" s="278">
        <v>20.59</v>
      </c>
    </row>
    <row r="15557" spans="1:2" x14ac:dyDescent="0.25">
      <c r="A15557" s="277" t="s">
        <v>9728</v>
      </c>
      <c r="B15557" s="278">
        <v>9.2100000000000009</v>
      </c>
    </row>
    <row r="15558" spans="1:2" x14ac:dyDescent="0.25">
      <c r="A15558" s="277" t="s">
        <v>19156</v>
      </c>
      <c r="B15558" s="278">
        <v>8.66</v>
      </c>
    </row>
    <row r="15559" spans="1:2" x14ac:dyDescent="0.25">
      <c r="A15559" s="277" t="s">
        <v>9729</v>
      </c>
      <c r="B15559" s="278">
        <v>10.24</v>
      </c>
    </row>
    <row r="15560" spans="1:2" x14ac:dyDescent="0.25">
      <c r="A15560" s="277" t="s">
        <v>19157</v>
      </c>
      <c r="B15560" s="278">
        <v>9.5500000000000007</v>
      </c>
    </row>
    <row r="15561" spans="1:2" x14ac:dyDescent="0.25">
      <c r="A15561" s="277" t="s">
        <v>9730</v>
      </c>
      <c r="B15561" s="278">
        <v>11.27</v>
      </c>
    </row>
    <row r="15562" spans="1:2" x14ac:dyDescent="0.25">
      <c r="A15562" s="277" t="s">
        <v>19158</v>
      </c>
      <c r="B15562" s="278">
        <v>10.44</v>
      </c>
    </row>
    <row r="15563" spans="1:2" x14ac:dyDescent="0.25">
      <c r="A15563" s="277" t="s">
        <v>4394</v>
      </c>
      <c r="B15563" s="278">
        <v>6.35</v>
      </c>
    </row>
    <row r="15564" spans="1:2" x14ac:dyDescent="0.25">
      <c r="A15564" s="277" t="s">
        <v>19159</v>
      </c>
      <c r="B15564" s="278">
        <v>5.78</v>
      </c>
    </row>
    <row r="15565" spans="1:2" x14ac:dyDescent="0.25">
      <c r="A15565" s="277" t="s">
        <v>4395</v>
      </c>
      <c r="B15565" s="278">
        <v>6.59</v>
      </c>
    </row>
    <row r="15566" spans="1:2" x14ac:dyDescent="0.25">
      <c r="A15566" s="277" t="s">
        <v>19160</v>
      </c>
      <c r="B15566" s="278">
        <v>6.02</v>
      </c>
    </row>
    <row r="15567" spans="1:2" x14ac:dyDescent="0.25">
      <c r="A15567" s="277" t="s">
        <v>4396</v>
      </c>
      <c r="B15567" s="278">
        <v>6.88</v>
      </c>
    </row>
    <row r="15568" spans="1:2" x14ac:dyDescent="0.25">
      <c r="A15568" s="277" t="s">
        <v>19161</v>
      </c>
      <c r="B15568" s="278">
        <v>6.31</v>
      </c>
    </row>
    <row r="15569" spans="1:2" x14ac:dyDescent="0.25">
      <c r="A15569" s="277" t="s">
        <v>9731</v>
      </c>
      <c r="B15569" s="278">
        <v>107.52</v>
      </c>
    </row>
    <row r="15570" spans="1:2" x14ac:dyDescent="0.25">
      <c r="A15570" s="277" t="s">
        <v>19162</v>
      </c>
      <c r="B15570" s="278">
        <v>104.2</v>
      </c>
    </row>
    <row r="15571" spans="1:2" x14ac:dyDescent="0.25">
      <c r="A15571" s="277" t="s">
        <v>4397</v>
      </c>
      <c r="B15571" s="278">
        <v>15.6</v>
      </c>
    </row>
    <row r="15572" spans="1:2" x14ac:dyDescent="0.25">
      <c r="A15572" s="277" t="s">
        <v>19163</v>
      </c>
      <c r="B15572" s="278">
        <v>13.68</v>
      </c>
    </row>
    <row r="15573" spans="1:2" x14ac:dyDescent="0.25">
      <c r="A15573" s="277" t="s">
        <v>4398</v>
      </c>
      <c r="B15573" s="278">
        <v>42.56</v>
      </c>
    </row>
    <row r="15574" spans="1:2" x14ac:dyDescent="0.25">
      <c r="A15574" s="277" t="s">
        <v>19164</v>
      </c>
      <c r="B15574" s="278">
        <v>40.64</v>
      </c>
    </row>
    <row r="15575" spans="1:2" x14ac:dyDescent="0.25">
      <c r="A15575" s="277" t="s">
        <v>4399</v>
      </c>
      <c r="B15575" s="278">
        <v>105.56</v>
      </c>
    </row>
    <row r="15576" spans="1:2" x14ac:dyDescent="0.25">
      <c r="A15576" s="277" t="s">
        <v>19165</v>
      </c>
      <c r="B15576" s="278">
        <v>103.5</v>
      </c>
    </row>
    <row r="15577" spans="1:2" x14ac:dyDescent="0.25">
      <c r="A15577" s="277" t="s">
        <v>4400</v>
      </c>
      <c r="B15577" s="278">
        <v>157.13999999999999</v>
      </c>
    </row>
    <row r="15578" spans="1:2" x14ac:dyDescent="0.25">
      <c r="A15578" s="277" t="s">
        <v>19166</v>
      </c>
      <c r="B15578" s="278">
        <v>154.94</v>
      </c>
    </row>
    <row r="15579" spans="1:2" x14ac:dyDescent="0.25">
      <c r="A15579" s="277" t="s">
        <v>4401</v>
      </c>
      <c r="B15579" s="278">
        <v>258.72000000000003</v>
      </c>
    </row>
    <row r="15580" spans="1:2" x14ac:dyDescent="0.25">
      <c r="A15580" s="277" t="s">
        <v>19167</v>
      </c>
      <c r="B15580" s="278">
        <v>256.38</v>
      </c>
    </row>
    <row r="15581" spans="1:2" x14ac:dyDescent="0.25">
      <c r="A15581" s="277" t="s">
        <v>4402</v>
      </c>
      <c r="B15581" s="278">
        <v>539.75</v>
      </c>
    </row>
    <row r="15582" spans="1:2" x14ac:dyDescent="0.25">
      <c r="A15582" s="277" t="s">
        <v>19168</v>
      </c>
      <c r="B15582" s="278">
        <v>537.27</v>
      </c>
    </row>
    <row r="15583" spans="1:2" x14ac:dyDescent="0.25">
      <c r="A15583" s="277" t="s">
        <v>4403</v>
      </c>
      <c r="B15583" s="278">
        <v>777.87</v>
      </c>
    </row>
    <row r="15584" spans="1:2" x14ac:dyDescent="0.25">
      <c r="A15584" s="277" t="s">
        <v>19169</v>
      </c>
      <c r="B15584" s="278">
        <v>775.12</v>
      </c>
    </row>
    <row r="15585" spans="1:2" x14ac:dyDescent="0.25">
      <c r="A15585" s="277" t="s">
        <v>4404</v>
      </c>
      <c r="B15585" s="278">
        <v>1804.2</v>
      </c>
    </row>
    <row r="15586" spans="1:2" x14ac:dyDescent="0.25">
      <c r="A15586" s="277" t="s">
        <v>19170</v>
      </c>
      <c r="B15586" s="278">
        <v>1801.18</v>
      </c>
    </row>
    <row r="15587" spans="1:2" x14ac:dyDescent="0.25">
      <c r="A15587" s="277" t="s">
        <v>4405</v>
      </c>
      <c r="B15587" s="278">
        <v>52.43</v>
      </c>
    </row>
    <row r="15588" spans="1:2" x14ac:dyDescent="0.25">
      <c r="A15588" s="277" t="s">
        <v>19171</v>
      </c>
      <c r="B15588" s="278">
        <v>47.69</v>
      </c>
    </row>
    <row r="15589" spans="1:2" x14ac:dyDescent="0.25">
      <c r="A15589" s="277" t="s">
        <v>4406</v>
      </c>
      <c r="B15589" s="278">
        <v>30.68</v>
      </c>
    </row>
    <row r="15590" spans="1:2" x14ac:dyDescent="0.25">
      <c r="A15590" s="277" t="s">
        <v>19172</v>
      </c>
      <c r="B15590" s="278">
        <v>28.55</v>
      </c>
    </row>
    <row r="15591" spans="1:2" x14ac:dyDescent="0.25">
      <c r="A15591" s="277" t="s">
        <v>4415</v>
      </c>
      <c r="B15591" s="278">
        <v>23.69</v>
      </c>
    </row>
    <row r="15592" spans="1:2" x14ac:dyDescent="0.25">
      <c r="A15592" s="277" t="s">
        <v>19173</v>
      </c>
      <c r="B15592" s="278">
        <v>21.32</v>
      </c>
    </row>
    <row r="15593" spans="1:2" x14ac:dyDescent="0.25">
      <c r="A15593" s="277" t="s">
        <v>4416</v>
      </c>
      <c r="B15593" s="278">
        <v>28.59</v>
      </c>
    </row>
    <row r="15594" spans="1:2" x14ac:dyDescent="0.25">
      <c r="A15594" s="277" t="s">
        <v>19174</v>
      </c>
      <c r="B15594" s="278">
        <v>25.75</v>
      </c>
    </row>
    <row r="15595" spans="1:2" x14ac:dyDescent="0.25">
      <c r="A15595" s="277" t="s">
        <v>4417</v>
      </c>
      <c r="B15595" s="278">
        <v>42.94</v>
      </c>
    </row>
    <row r="15596" spans="1:2" x14ac:dyDescent="0.25">
      <c r="A15596" s="277" t="s">
        <v>19175</v>
      </c>
      <c r="B15596" s="278">
        <v>38.68</v>
      </c>
    </row>
    <row r="15597" spans="1:2" x14ac:dyDescent="0.25">
      <c r="A15597" s="277" t="s">
        <v>4418</v>
      </c>
      <c r="B15597" s="278">
        <v>50.07</v>
      </c>
    </row>
    <row r="15598" spans="1:2" x14ac:dyDescent="0.25">
      <c r="A15598" s="277" t="s">
        <v>19176</v>
      </c>
      <c r="B15598" s="278">
        <v>45.33</v>
      </c>
    </row>
    <row r="15599" spans="1:2" x14ac:dyDescent="0.25">
      <c r="A15599" s="277" t="s">
        <v>4419</v>
      </c>
      <c r="B15599" s="278">
        <v>71.650000000000006</v>
      </c>
    </row>
    <row r="15600" spans="1:2" x14ac:dyDescent="0.25">
      <c r="A15600" s="277" t="s">
        <v>19177</v>
      </c>
      <c r="B15600" s="278">
        <v>65.97</v>
      </c>
    </row>
    <row r="15601" spans="1:2" x14ac:dyDescent="0.25">
      <c r="A15601" s="277" t="s">
        <v>4420</v>
      </c>
      <c r="B15601" s="278">
        <v>104.74</v>
      </c>
    </row>
    <row r="15602" spans="1:2" x14ac:dyDescent="0.25">
      <c r="A15602" s="277" t="s">
        <v>19178</v>
      </c>
      <c r="B15602" s="278">
        <v>97.64</v>
      </c>
    </row>
    <row r="15603" spans="1:2" x14ac:dyDescent="0.25">
      <c r="A15603" s="277" t="s">
        <v>4421</v>
      </c>
      <c r="B15603" s="278">
        <v>136.06</v>
      </c>
    </row>
    <row r="15604" spans="1:2" x14ac:dyDescent="0.25">
      <c r="A15604" s="277" t="s">
        <v>19179</v>
      </c>
      <c r="B15604" s="278">
        <v>127.06</v>
      </c>
    </row>
    <row r="15605" spans="1:2" x14ac:dyDescent="0.25">
      <c r="A15605" s="277" t="s">
        <v>4411</v>
      </c>
      <c r="B15605" s="278">
        <v>77.11</v>
      </c>
    </row>
    <row r="15606" spans="1:2" x14ac:dyDescent="0.25">
      <c r="A15606" s="277" t="s">
        <v>19180</v>
      </c>
      <c r="B15606" s="278">
        <v>72.37</v>
      </c>
    </row>
    <row r="15607" spans="1:2" x14ac:dyDescent="0.25">
      <c r="A15607" s="277" t="s">
        <v>4412</v>
      </c>
      <c r="B15607" s="278">
        <v>78.16</v>
      </c>
    </row>
    <row r="15608" spans="1:2" x14ac:dyDescent="0.25">
      <c r="A15608" s="277" t="s">
        <v>19181</v>
      </c>
      <c r="B15608" s="278">
        <v>73.42</v>
      </c>
    </row>
    <row r="15609" spans="1:2" x14ac:dyDescent="0.25">
      <c r="A15609" s="277" t="s">
        <v>4413</v>
      </c>
      <c r="B15609" s="278">
        <v>98.67</v>
      </c>
    </row>
    <row r="15610" spans="1:2" x14ac:dyDescent="0.25">
      <c r="A15610" s="277" t="s">
        <v>19182</v>
      </c>
      <c r="B15610" s="278">
        <v>93.93</v>
      </c>
    </row>
    <row r="15611" spans="1:2" x14ac:dyDescent="0.25">
      <c r="A15611" s="277" t="s">
        <v>4414</v>
      </c>
      <c r="B15611" s="278">
        <v>103.32</v>
      </c>
    </row>
    <row r="15612" spans="1:2" x14ac:dyDescent="0.25">
      <c r="A15612" s="277" t="s">
        <v>19183</v>
      </c>
      <c r="B15612" s="278">
        <v>98.58</v>
      </c>
    </row>
    <row r="15613" spans="1:2" x14ac:dyDescent="0.25">
      <c r="A15613" s="277" t="s">
        <v>9732</v>
      </c>
      <c r="B15613" s="278">
        <v>57.11</v>
      </c>
    </row>
    <row r="15614" spans="1:2" x14ac:dyDescent="0.25">
      <c r="A15614" s="277" t="s">
        <v>19184</v>
      </c>
      <c r="B15614" s="278">
        <v>52.37</v>
      </c>
    </row>
    <row r="15615" spans="1:2" x14ac:dyDescent="0.25">
      <c r="A15615" s="277" t="s">
        <v>9733</v>
      </c>
      <c r="B15615" s="278">
        <v>61.3</v>
      </c>
    </row>
    <row r="15616" spans="1:2" x14ac:dyDescent="0.25">
      <c r="A15616" s="277" t="s">
        <v>19185</v>
      </c>
      <c r="B15616" s="278">
        <v>56.56</v>
      </c>
    </row>
    <row r="15617" spans="1:2" x14ac:dyDescent="0.25">
      <c r="A15617" s="277" t="s">
        <v>9734</v>
      </c>
      <c r="B15617" s="278">
        <v>65.5</v>
      </c>
    </row>
    <row r="15618" spans="1:2" x14ac:dyDescent="0.25">
      <c r="A15618" s="277" t="s">
        <v>19186</v>
      </c>
      <c r="B15618" s="278">
        <v>60.76</v>
      </c>
    </row>
    <row r="15619" spans="1:2" x14ac:dyDescent="0.25">
      <c r="A15619" s="277" t="s">
        <v>9735</v>
      </c>
      <c r="B15619" s="278">
        <v>69.86</v>
      </c>
    </row>
    <row r="15620" spans="1:2" x14ac:dyDescent="0.25">
      <c r="A15620" s="277" t="s">
        <v>19187</v>
      </c>
      <c r="B15620" s="278">
        <v>65.13</v>
      </c>
    </row>
    <row r="15621" spans="1:2" x14ac:dyDescent="0.25">
      <c r="A15621" s="277" t="s">
        <v>9736</v>
      </c>
      <c r="B15621" s="278">
        <v>85.38</v>
      </c>
    </row>
    <row r="15622" spans="1:2" x14ac:dyDescent="0.25">
      <c r="A15622" s="277" t="s">
        <v>19188</v>
      </c>
      <c r="B15622" s="278">
        <v>80.64</v>
      </c>
    </row>
    <row r="15623" spans="1:2" x14ac:dyDescent="0.25">
      <c r="A15623" s="277" t="s">
        <v>9737</v>
      </c>
      <c r="B15623" s="278">
        <v>96.72</v>
      </c>
    </row>
    <row r="15624" spans="1:2" x14ac:dyDescent="0.25">
      <c r="A15624" s="277" t="s">
        <v>19189</v>
      </c>
      <c r="B15624" s="278">
        <v>91.99</v>
      </c>
    </row>
    <row r="15625" spans="1:2" x14ac:dyDescent="0.25">
      <c r="A15625" s="277" t="s">
        <v>4407</v>
      </c>
      <c r="B15625" s="278">
        <v>61.43</v>
      </c>
    </row>
    <row r="15626" spans="1:2" x14ac:dyDescent="0.25">
      <c r="A15626" s="277" t="s">
        <v>19190</v>
      </c>
      <c r="B15626" s="278">
        <v>56.69</v>
      </c>
    </row>
    <row r="15627" spans="1:2" x14ac:dyDescent="0.25">
      <c r="A15627" s="277" t="s">
        <v>9738</v>
      </c>
      <c r="B15627" s="278">
        <v>69.819999999999993</v>
      </c>
    </row>
    <row r="15628" spans="1:2" x14ac:dyDescent="0.25">
      <c r="A15628" s="277" t="s">
        <v>19191</v>
      </c>
      <c r="B15628" s="278">
        <v>65.08</v>
      </c>
    </row>
    <row r="15629" spans="1:2" x14ac:dyDescent="0.25">
      <c r="A15629" s="277" t="s">
        <v>9739</v>
      </c>
      <c r="B15629" s="278">
        <v>74.06</v>
      </c>
    </row>
    <row r="15630" spans="1:2" x14ac:dyDescent="0.25">
      <c r="A15630" s="277" t="s">
        <v>19192</v>
      </c>
      <c r="B15630" s="278">
        <v>69.33</v>
      </c>
    </row>
    <row r="15631" spans="1:2" x14ac:dyDescent="0.25">
      <c r="A15631" s="277" t="s">
        <v>9740</v>
      </c>
      <c r="B15631" s="278">
        <v>90.3</v>
      </c>
    </row>
    <row r="15632" spans="1:2" x14ac:dyDescent="0.25">
      <c r="A15632" s="277" t="s">
        <v>19193</v>
      </c>
      <c r="B15632" s="278">
        <v>85.56</v>
      </c>
    </row>
    <row r="15633" spans="1:2" x14ac:dyDescent="0.25">
      <c r="A15633" s="277" t="s">
        <v>9741</v>
      </c>
      <c r="B15633" s="278">
        <v>120.85</v>
      </c>
    </row>
    <row r="15634" spans="1:2" x14ac:dyDescent="0.25">
      <c r="A15634" s="277" t="s">
        <v>19194</v>
      </c>
      <c r="B15634" s="278">
        <v>116.11</v>
      </c>
    </row>
    <row r="15635" spans="1:2" x14ac:dyDescent="0.25">
      <c r="A15635" s="277" t="s">
        <v>4408</v>
      </c>
      <c r="B15635" s="278">
        <v>63.93</v>
      </c>
    </row>
    <row r="15636" spans="1:2" x14ac:dyDescent="0.25">
      <c r="A15636" s="277" t="s">
        <v>19195</v>
      </c>
      <c r="B15636" s="278">
        <v>59.19</v>
      </c>
    </row>
    <row r="15637" spans="1:2" x14ac:dyDescent="0.25">
      <c r="A15637" s="277" t="s">
        <v>9742</v>
      </c>
      <c r="B15637" s="278">
        <v>72.42</v>
      </c>
    </row>
    <row r="15638" spans="1:2" x14ac:dyDescent="0.25">
      <c r="A15638" s="277" t="s">
        <v>19196</v>
      </c>
      <c r="B15638" s="278">
        <v>67.680000000000007</v>
      </c>
    </row>
    <row r="15639" spans="1:2" x14ac:dyDescent="0.25">
      <c r="A15639" s="277" t="s">
        <v>4409</v>
      </c>
      <c r="B15639" s="278">
        <v>74.16</v>
      </c>
    </row>
    <row r="15640" spans="1:2" x14ac:dyDescent="0.25">
      <c r="A15640" s="277" t="s">
        <v>19197</v>
      </c>
      <c r="B15640" s="278">
        <v>69.430000000000007</v>
      </c>
    </row>
    <row r="15641" spans="1:2" x14ac:dyDescent="0.25">
      <c r="A15641" s="277" t="s">
        <v>4410</v>
      </c>
      <c r="B15641" s="278">
        <v>82.58</v>
      </c>
    </row>
    <row r="15642" spans="1:2" x14ac:dyDescent="0.25">
      <c r="A15642" s="277" t="s">
        <v>19198</v>
      </c>
      <c r="B15642" s="278">
        <v>77.84</v>
      </c>
    </row>
    <row r="15643" spans="1:2" x14ac:dyDescent="0.25">
      <c r="A15643" s="277" t="s">
        <v>9743</v>
      </c>
      <c r="B15643" s="278">
        <v>106.73</v>
      </c>
    </row>
    <row r="15644" spans="1:2" x14ac:dyDescent="0.25">
      <c r="A15644" s="277" t="s">
        <v>19199</v>
      </c>
      <c r="B15644" s="278">
        <v>101.99</v>
      </c>
    </row>
    <row r="15645" spans="1:2" x14ac:dyDescent="0.25">
      <c r="A15645" s="277" t="s">
        <v>9744</v>
      </c>
      <c r="B15645" s="278">
        <v>45.14</v>
      </c>
    </row>
    <row r="15646" spans="1:2" x14ac:dyDescent="0.25">
      <c r="A15646" s="277" t="s">
        <v>19200</v>
      </c>
      <c r="B15646" s="278">
        <v>40.409999999999997</v>
      </c>
    </row>
    <row r="15647" spans="1:2" x14ac:dyDescent="0.25">
      <c r="A15647" s="277" t="s">
        <v>9745</v>
      </c>
      <c r="B15647" s="278">
        <v>48.36</v>
      </c>
    </row>
    <row r="15648" spans="1:2" x14ac:dyDescent="0.25">
      <c r="A15648" s="277" t="s">
        <v>19201</v>
      </c>
      <c r="B15648" s="278">
        <v>43.62</v>
      </c>
    </row>
    <row r="15649" spans="1:2" x14ac:dyDescent="0.25">
      <c r="A15649" s="277" t="s">
        <v>9746</v>
      </c>
      <c r="B15649" s="278">
        <v>51.58</v>
      </c>
    </row>
    <row r="15650" spans="1:2" x14ac:dyDescent="0.25">
      <c r="A15650" s="277" t="s">
        <v>19202</v>
      </c>
      <c r="B15650" s="278">
        <v>46.84</v>
      </c>
    </row>
    <row r="15651" spans="1:2" x14ac:dyDescent="0.25">
      <c r="A15651" s="277" t="s">
        <v>9747</v>
      </c>
      <c r="B15651" s="278">
        <v>54.8</v>
      </c>
    </row>
    <row r="15652" spans="1:2" x14ac:dyDescent="0.25">
      <c r="A15652" s="277" t="s">
        <v>19203</v>
      </c>
      <c r="B15652" s="278">
        <v>50.06</v>
      </c>
    </row>
    <row r="15653" spans="1:2" x14ac:dyDescent="0.25">
      <c r="A15653" s="277" t="s">
        <v>9748</v>
      </c>
      <c r="B15653" s="278">
        <v>67.17</v>
      </c>
    </row>
    <row r="15654" spans="1:2" x14ac:dyDescent="0.25">
      <c r="A15654" s="277" t="s">
        <v>19204</v>
      </c>
      <c r="B15654" s="278">
        <v>62.43</v>
      </c>
    </row>
    <row r="15655" spans="1:2" x14ac:dyDescent="0.25">
      <c r="A15655" s="277" t="s">
        <v>9749</v>
      </c>
      <c r="B15655" s="278">
        <v>75.09</v>
      </c>
    </row>
    <row r="15656" spans="1:2" x14ac:dyDescent="0.25">
      <c r="A15656" s="277" t="s">
        <v>19205</v>
      </c>
      <c r="B15656" s="278">
        <v>70.349999999999994</v>
      </c>
    </row>
    <row r="15657" spans="1:2" x14ac:dyDescent="0.25">
      <c r="A15657" s="277" t="s">
        <v>9750</v>
      </c>
      <c r="B15657" s="278">
        <v>48.55</v>
      </c>
    </row>
    <row r="15658" spans="1:2" x14ac:dyDescent="0.25">
      <c r="A15658" s="277" t="s">
        <v>19206</v>
      </c>
      <c r="B15658" s="278">
        <v>43.81</v>
      </c>
    </row>
    <row r="15659" spans="1:2" x14ac:dyDescent="0.25">
      <c r="A15659" s="277" t="s">
        <v>9751</v>
      </c>
      <c r="B15659" s="278">
        <v>54.8</v>
      </c>
    </row>
    <row r="15660" spans="1:2" x14ac:dyDescent="0.25">
      <c r="A15660" s="277" t="s">
        <v>19207</v>
      </c>
      <c r="B15660" s="278">
        <v>50.06</v>
      </c>
    </row>
    <row r="15661" spans="1:2" x14ac:dyDescent="0.25">
      <c r="A15661" s="277" t="s">
        <v>9752</v>
      </c>
      <c r="B15661" s="278">
        <v>58.02</v>
      </c>
    </row>
    <row r="15662" spans="1:2" x14ac:dyDescent="0.25">
      <c r="A15662" s="277" t="s">
        <v>19208</v>
      </c>
      <c r="B15662" s="278">
        <v>53.28</v>
      </c>
    </row>
    <row r="15663" spans="1:2" x14ac:dyDescent="0.25">
      <c r="A15663" s="277" t="s">
        <v>9753</v>
      </c>
      <c r="B15663" s="278">
        <v>71.12</v>
      </c>
    </row>
    <row r="15664" spans="1:2" x14ac:dyDescent="0.25">
      <c r="A15664" s="277" t="s">
        <v>19209</v>
      </c>
      <c r="B15664" s="278">
        <v>66.39</v>
      </c>
    </row>
    <row r="15665" spans="1:2" x14ac:dyDescent="0.25">
      <c r="A15665" s="277" t="s">
        <v>9754</v>
      </c>
      <c r="B15665" s="278">
        <v>94.9</v>
      </c>
    </row>
    <row r="15666" spans="1:2" x14ac:dyDescent="0.25">
      <c r="A15666" s="277" t="s">
        <v>19210</v>
      </c>
      <c r="B15666" s="278">
        <v>90.17</v>
      </c>
    </row>
    <row r="15667" spans="1:2" x14ac:dyDescent="0.25">
      <c r="A15667" s="277" t="s">
        <v>9755</v>
      </c>
      <c r="B15667" s="278">
        <v>50.94</v>
      </c>
    </row>
    <row r="15668" spans="1:2" x14ac:dyDescent="0.25">
      <c r="A15668" s="277" t="s">
        <v>19211</v>
      </c>
      <c r="B15668" s="278">
        <v>46.2</v>
      </c>
    </row>
    <row r="15669" spans="1:2" x14ac:dyDescent="0.25">
      <c r="A15669" s="277" t="s">
        <v>9756</v>
      </c>
      <c r="B15669" s="278">
        <v>58.02</v>
      </c>
    </row>
    <row r="15670" spans="1:2" x14ac:dyDescent="0.25">
      <c r="A15670" s="277" t="s">
        <v>19212</v>
      </c>
      <c r="B15670" s="278">
        <v>53.28</v>
      </c>
    </row>
    <row r="15671" spans="1:2" x14ac:dyDescent="0.25">
      <c r="A15671" s="277" t="s">
        <v>9757</v>
      </c>
      <c r="B15671" s="278">
        <v>58.44</v>
      </c>
    </row>
    <row r="15672" spans="1:2" x14ac:dyDescent="0.25">
      <c r="A15672" s="277" t="s">
        <v>19213</v>
      </c>
      <c r="B15672" s="278">
        <v>53.7</v>
      </c>
    </row>
    <row r="15673" spans="1:2" x14ac:dyDescent="0.25">
      <c r="A15673" s="277" t="s">
        <v>9758</v>
      </c>
      <c r="B15673" s="278">
        <v>64.3</v>
      </c>
    </row>
    <row r="15674" spans="1:2" x14ac:dyDescent="0.25">
      <c r="A15674" s="277" t="s">
        <v>19214</v>
      </c>
      <c r="B15674" s="278">
        <v>59.56</v>
      </c>
    </row>
    <row r="15675" spans="1:2" x14ac:dyDescent="0.25">
      <c r="A15675" s="277" t="s">
        <v>9759</v>
      </c>
      <c r="B15675" s="278">
        <v>83.01</v>
      </c>
    </row>
    <row r="15676" spans="1:2" x14ac:dyDescent="0.25">
      <c r="A15676" s="277" t="s">
        <v>19215</v>
      </c>
      <c r="B15676" s="278">
        <v>78.27</v>
      </c>
    </row>
    <row r="15677" spans="1:2" x14ac:dyDescent="0.25">
      <c r="A15677" s="277" t="s">
        <v>9760</v>
      </c>
      <c r="B15677" s="278">
        <v>62.63</v>
      </c>
    </row>
    <row r="15678" spans="1:2" x14ac:dyDescent="0.25">
      <c r="A15678" s="277" t="s">
        <v>19216</v>
      </c>
      <c r="B15678" s="278">
        <v>57.9</v>
      </c>
    </row>
    <row r="15679" spans="1:2" x14ac:dyDescent="0.25">
      <c r="A15679" s="277" t="s">
        <v>9761</v>
      </c>
      <c r="B15679" s="278">
        <v>70.52</v>
      </c>
    </row>
    <row r="15680" spans="1:2" x14ac:dyDescent="0.25">
      <c r="A15680" s="277" t="s">
        <v>19217</v>
      </c>
      <c r="B15680" s="278">
        <v>65.78</v>
      </c>
    </row>
    <row r="15681" spans="1:2" x14ac:dyDescent="0.25">
      <c r="A15681" s="277" t="s">
        <v>9762</v>
      </c>
      <c r="B15681" s="278">
        <v>78.38</v>
      </c>
    </row>
    <row r="15682" spans="1:2" x14ac:dyDescent="0.25">
      <c r="A15682" s="277" t="s">
        <v>19218</v>
      </c>
      <c r="B15682" s="278">
        <v>73.64</v>
      </c>
    </row>
    <row r="15683" spans="1:2" x14ac:dyDescent="0.25">
      <c r="A15683" s="277" t="s">
        <v>9763</v>
      </c>
      <c r="B15683" s="278">
        <v>86.44</v>
      </c>
    </row>
    <row r="15684" spans="1:2" x14ac:dyDescent="0.25">
      <c r="A15684" s="277" t="s">
        <v>19219</v>
      </c>
      <c r="B15684" s="278">
        <v>81.7</v>
      </c>
    </row>
    <row r="15685" spans="1:2" x14ac:dyDescent="0.25">
      <c r="A15685" s="277" t="s">
        <v>9764</v>
      </c>
      <c r="B15685" s="278">
        <v>110.5</v>
      </c>
    </row>
    <row r="15686" spans="1:2" x14ac:dyDescent="0.25">
      <c r="A15686" s="277" t="s">
        <v>19220</v>
      </c>
      <c r="B15686" s="278">
        <v>105.76</v>
      </c>
    </row>
    <row r="15687" spans="1:2" x14ac:dyDescent="0.25">
      <c r="A15687" s="277" t="s">
        <v>9765</v>
      </c>
      <c r="B15687" s="278">
        <v>129.57</v>
      </c>
    </row>
    <row r="15688" spans="1:2" x14ac:dyDescent="0.25">
      <c r="A15688" s="277" t="s">
        <v>19221</v>
      </c>
      <c r="B15688" s="278">
        <v>124.83</v>
      </c>
    </row>
    <row r="15689" spans="1:2" x14ac:dyDescent="0.25">
      <c r="A15689" s="277" t="s">
        <v>9766</v>
      </c>
      <c r="B15689" s="278">
        <v>70.64</v>
      </c>
    </row>
    <row r="15690" spans="1:2" x14ac:dyDescent="0.25">
      <c r="A15690" s="277" t="s">
        <v>19222</v>
      </c>
      <c r="B15690" s="278">
        <v>65.91</v>
      </c>
    </row>
    <row r="15691" spans="1:2" x14ac:dyDescent="0.25">
      <c r="A15691" s="277" t="s">
        <v>9767</v>
      </c>
      <c r="B15691" s="278">
        <v>82.75</v>
      </c>
    </row>
    <row r="15692" spans="1:2" x14ac:dyDescent="0.25">
      <c r="A15692" s="277" t="s">
        <v>19223</v>
      </c>
      <c r="B15692" s="278">
        <v>78.010000000000005</v>
      </c>
    </row>
    <row r="15693" spans="1:2" x14ac:dyDescent="0.25">
      <c r="A15693" s="277" t="s">
        <v>9768</v>
      </c>
      <c r="B15693" s="278">
        <v>90.64</v>
      </c>
    </row>
    <row r="15694" spans="1:2" x14ac:dyDescent="0.25">
      <c r="A15694" s="277" t="s">
        <v>19224</v>
      </c>
      <c r="B15694" s="278">
        <v>85.9</v>
      </c>
    </row>
    <row r="15695" spans="1:2" x14ac:dyDescent="0.25">
      <c r="A15695" s="277" t="s">
        <v>9769</v>
      </c>
      <c r="B15695" s="278">
        <v>115.41</v>
      </c>
    </row>
    <row r="15696" spans="1:2" x14ac:dyDescent="0.25">
      <c r="A15696" s="277" t="s">
        <v>19225</v>
      </c>
      <c r="B15696" s="278">
        <v>110.67</v>
      </c>
    </row>
    <row r="15697" spans="1:2" x14ac:dyDescent="0.25">
      <c r="A15697" s="277" t="s">
        <v>9770</v>
      </c>
      <c r="B15697" s="278">
        <v>153.69</v>
      </c>
    </row>
    <row r="15698" spans="1:2" x14ac:dyDescent="0.25">
      <c r="A15698" s="277" t="s">
        <v>19226</v>
      </c>
      <c r="B15698" s="278">
        <v>148.94999999999999</v>
      </c>
    </row>
    <row r="15699" spans="1:2" x14ac:dyDescent="0.25">
      <c r="A15699" s="277" t="s">
        <v>9771</v>
      </c>
      <c r="B15699" s="278">
        <v>73.150000000000006</v>
      </c>
    </row>
    <row r="15700" spans="1:2" x14ac:dyDescent="0.25">
      <c r="A15700" s="277" t="s">
        <v>19227</v>
      </c>
      <c r="B15700" s="278">
        <v>68.41</v>
      </c>
    </row>
    <row r="15701" spans="1:2" x14ac:dyDescent="0.25">
      <c r="A15701" s="277" t="s">
        <v>9772</v>
      </c>
      <c r="B15701" s="278">
        <v>85.3</v>
      </c>
    </row>
    <row r="15702" spans="1:2" x14ac:dyDescent="0.25">
      <c r="A15702" s="277" t="s">
        <v>19228</v>
      </c>
      <c r="B15702" s="278">
        <v>80.569999999999993</v>
      </c>
    </row>
    <row r="15703" spans="1:2" x14ac:dyDescent="0.25">
      <c r="A15703" s="277" t="s">
        <v>9773</v>
      </c>
      <c r="B15703" s="278">
        <v>90.74</v>
      </c>
    </row>
    <row r="15704" spans="1:2" x14ac:dyDescent="0.25">
      <c r="A15704" s="277" t="s">
        <v>19229</v>
      </c>
      <c r="B15704" s="278">
        <v>86</v>
      </c>
    </row>
    <row r="15705" spans="1:2" x14ac:dyDescent="0.25">
      <c r="A15705" s="277" t="s">
        <v>9774</v>
      </c>
      <c r="B15705" s="278">
        <v>107.69</v>
      </c>
    </row>
    <row r="15706" spans="1:2" x14ac:dyDescent="0.25">
      <c r="A15706" s="277" t="s">
        <v>19230</v>
      </c>
      <c r="B15706" s="278">
        <v>102.96</v>
      </c>
    </row>
    <row r="15707" spans="1:2" x14ac:dyDescent="0.25">
      <c r="A15707" s="277" t="s">
        <v>9775</v>
      </c>
      <c r="B15707" s="278">
        <v>139.58000000000001</v>
      </c>
    </row>
    <row r="15708" spans="1:2" x14ac:dyDescent="0.25">
      <c r="A15708" s="277" t="s">
        <v>19231</v>
      </c>
      <c r="B15708" s="278">
        <v>134.84</v>
      </c>
    </row>
    <row r="15709" spans="1:2" x14ac:dyDescent="0.25">
      <c r="A15709" s="277" t="s">
        <v>9776</v>
      </c>
      <c r="B15709" s="278">
        <v>49.75</v>
      </c>
    </row>
    <row r="15710" spans="1:2" x14ac:dyDescent="0.25">
      <c r="A15710" s="277" t="s">
        <v>19232</v>
      </c>
      <c r="B15710" s="278">
        <v>45.01</v>
      </c>
    </row>
    <row r="15711" spans="1:2" x14ac:dyDescent="0.25">
      <c r="A15711" s="277" t="s">
        <v>9777</v>
      </c>
      <c r="B15711" s="278">
        <v>56.04</v>
      </c>
    </row>
    <row r="15712" spans="1:2" x14ac:dyDescent="0.25">
      <c r="A15712" s="277" t="s">
        <v>19233</v>
      </c>
      <c r="B15712" s="278">
        <v>51.3</v>
      </c>
    </row>
    <row r="15713" spans="1:2" x14ac:dyDescent="0.25">
      <c r="A15713" s="277" t="s">
        <v>9778</v>
      </c>
      <c r="B15713" s="278">
        <v>62.31</v>
      </c>
    </row>
    <row r="15714" spans="1:2" x14ac:dyDescent="0.25">
      <c r="A15714" s="277" t="s">
        <v>19234</v>
      </c>
      <c r="B15714" s="278">
        <v>57.58</v>
      </c>
    </row>
    <row r="15715" spans="1:2" x14ac:dyDescent="0.25">
      <c r="A15715" s="277" t="s">
        <v>9779</v>
      </c>
      <c r="B15715" s="278">
        <v>68.61</v>
      </c>
    </row>
    <row r="15716" spans="1:2" x14ac:dyDescent="0.25">
      <c r="A15716" s="277" t="s">
        <v>19235</v>
      </c>
      <c r="B15716" s="278">
        <v>63.87</v>
      </c>
    </row>
    <row r="15717" spans="1:2" x14ac:dyDescent="0.25">
      <c r="A15717" s="277" t="s">
        <v>9780</v>
      </c>
      <c r="B15717" s="278">
        <v>88.1</v>
      </c>
    </row>
    <row r="15718" spans="1:2" x14ac:dyDescent="0.25">
      <c r="A15718" s="277" t="s">
        <v>19236</v>
      </c>
      <c r="B15718" s="278">
        <v>83.36</v>
      </c>
    </row>
    <row r="15719" spans="1:2" x14ac:dyDescent="0.25">
      <c r="A15719" s="277" t="s">
        <v>9781</v>
      </c>
      <c r="B15719" s="278">
        <v>102.46</v>
      </c>
    </row>
    <row r="15720" spans="1:2" x14ac:dyDescent="0.25">
      <c r="A15720" s="277" t="s">
        <v>19237</v>
      </c>
      <c r="B15720" s="278">
        <v>97.72</v>
      </c>
    </row>
    <row r="15721" spans="1:2" x14ac:dyDescent="0.25">
      <c r="A15721" s="277" t="s">
        <v>9782</v>
      </c>
      <c r="B15721" s="278">
        <v>56.23</v>
      </c>
    </row>
    <row r="15722" spans="1:2" x14ac:dyDescent="0.25">
      <c r="A15722" s="277" t="s">
        <v>19238</v>
      </c>
      <c r="B15722" s="278">
        <v>51.49</v>
      </c>
    </row>
    <row r="15723" spans="1:2" x14ac:dyDescent="0.25">
      <c r="A15723" s="277" t="s">
        <v>9783</v>
      </c>
      <c r="B15723" s="278">
        <v>65.53</v>
      </c>
    </row>
    <row r="15724" spans="1:2" x14ac:dyDescent="0.25">
      <c r="A15724" s="277" t="s">
        <v>19239</v>
      </c>
      <c r="B15724" s="278">
        <v>60.8</v>
      </c>
    </row>
    <row r="15725" spans="1:2" x14ac:dyDescent="0.25">
      <c r="A15725" s="277" t="s">
        <v>9784</v>
      </c>
      <c r="B15725" s="278">
        <v>71.83</v>
      </c>
    </row>
    <row r="15726" spans="1:2" x14ac:dyDescent="0.25">
      <c r="A15726" s="277" t="s">
        <v>19240</v>
      </c>
      <c r="B15726" s="278">
        <v>67.09</v>
      </c>
    </row>
    <row r="15727" spans="1:2" x14ac:dyDescent="0.25">
      <c r="A15727" s="277" t="s">
        <v>9785</v>
      </c>
      <c r="B15727" s="278">
        <v>92.05</v>
      </c>
    </row>
    <row r="15728" spans="1:2" x14ac:dyDescent="0.25">
      <c r="A15728" s="277" t="s">
        <v>19241</v>
      </c>
      <c r="B15728" s="278">
        <v>87.32</v>
      </c>
    </row>
    <row r="15729" spans="1:2" x14ac:dyDescent="0.25">
      <c r="A15729" s="277" t="s">
        <v>9786</v>
      </c>
      <c r="B15729" s="278">
        <v>122.27</v>
      </c>
    </row>
    <row r="15730" spans="1:2" x14ac:dyDescent="0.25">
      <c r="A15730" s="277" t="s">
        <v>19242</v>
      </c>
      <c r="B15730" s="278">
        <v>117.54</v>
      </c>
    </row>
    <row r="15731" spans="1:2" x14ac:dyDescent="0.25">
      <c r="A15731" s="277" t="s">
        <v>9787</v>
      </c>
      <c r="B15731" s="278">
        <v>58.62</v>
      </c>
    </row>
    <row r="15732" spans="1:2" x14ac:dyDescent="0.25">
      <c r="A15732" s="277" t="s">
        <v>19243</v>
      </c>
      <c r="B15732" s="278">
        <v>53.89</v>
      </c>
    </row>
    <row r="15733" spans="1:2" x14ac:dyDescent="0.25">
      <c r="A15733" s="277" t="s">
        <v>9788</v>
      </c>
      <c r="B15733" s="278">
        <v>68.760000000000005</v>
      </c>
    </row>
    <row r="15734" spans="1:2" x14ac:dyDescent="0.25">
      <c r="A15734" s="277" t="s">
        <v>19244</v>
      </c>
      <c r="B15734" s="278">
        <v>64.02</v>
      </c>
    </row>
    <row r="15735" spans="1:2" x14ac:dyDescent="0.25">
      <c r="A15735" s="277" t="s">
        <v>9789</v>
      </c>
      <c r="B15735" s="278">
        <v>72.25</v>
      </c>
    </row>
    <row r="15736" spans="1:2" x14ac:dyDescent="0.25">
      <c r="A15736" s="277" t="s">
        <v>19245</v>
      </c>
      <c r="B15736" s="278">
        <v>67.52</v>
      </c>
    </row>
    <row r="15737" spans="1:2" x14ac:dyDescent="0.25">
      <c r="A15737" s="277" t="s">
        <v>9790</v>
      </c>
      <c r="B15737" s="278">
        <v>85.23</v>
      </c>
    </row>
    <row r="15738" spans="1:2" x14ac:dyDescent="0.25">
      <c r="A15738" s="277" t="s">
        <v>19246</v>
      </c>
      <c r="B15738" s="278">
        <v>80.489999999999995</v>
      </c>
    </row>
    <row r="15739" spans="1:2" x14ac:dyDescent="0.25">
      <c r="A15739" s="277" t="s">
        <v>9791</v>
      </c>
      <c r="B15739" s="278">
        <v>110.38</v>
      </c>
    </row>
    <row r="15740" spans="1:2" x14ac:dyDescent="0.25">
      <c r="A15740" s="277" t="s">
        <v>19247</v>
      </c>
      <c r="B15740" s="278">
        <v>105.64</v>
      </c>
    </row>
    <row r="15741" spans="1:2" x14ac:dyDescent="0.25">
      <c r="A15741" s="277" t="s">
        <v>9792</v>
      </c>
      <c r="B15741" s="278">
        <v>62.63</v>
      </c>
    </row>
    <row r="15742" spans="1:2" x14ac:dyDescent="0.25">
      <c r="A15742" s="277" t="s">
        <v>19248</v>
      </c>
      <c r="B15742" s="278">
        <v>57.9</v>
      </c>
    </row>
    <row r="15743" spans="1:2" x14ac:dyDescent="0.25">
      <c r="A15743" s="277" t="s">
        <v>9793</v>
      </c>
      <c r="B15743" s="278">
        <v>70.52</v>
      </c>
    </row>
    <row r="15744" spans="1:2" x14ac:dyDescent="0.25">
      <c r="A15744" s="277" t="s">
        <v>19249</v>
      </c>
      <c r="B15744" s="278">
        <v>65.78</v>
      </c>
    </row>
    <row r="15745" spans="1:2" x14ac:dyDescent="0.25">
      <c r="A15745" s="277" t="s">
        <v>9794</v>
      </c>
      <c r="B15745" s="278">
        <v>78.38</v>
      </c>
    </row>
    <row r="15746" spans="1:2" x14ac:dyDescent="0.25">
      <c r="A15746" s="277" t="s">
        <v>19250</v>
      </c>
      <c r="B15746" s="278">
        <v>73.64</v>
      </c>
    </row>
    <row r="15747" spans="1:2" x14ac:dyDescent="0.25">
      <c r="A15747" s="277" t="s">
        <v>9795</v>
      </c>
      <c r="B15747" s="278">
        <v>86.44</v>
      </c>
    </row>
    <row r="15748" spans="1:2" x14ac:dyDescent="0.25">
      <c r="A15748" s="277" t="s">
        <v>19251</v>
      </c>
      <c r="B15748" s="278">
        <v>81.7</v>
      </c>
    </row>
    <row r="15749" spans="1:2" x14ac:dyDescent="0.25">
      <c r="A15749" s="277" t="s">
        <v>9796</v>
      </c>
      <c r="B15749" s="278">
        <v>110.5</v>
      </c>
    </row>
    <row r="15750" spans="1:2" x14ac:dyDescent="0.25">
      <c r="A15750" s="277" t="s">
        <v>19252</v>
      </c>
      <c r="B15750" s="278">
        <v>105.77</v>
      </c>
    </row>
    <row r="15751" spans="1:2" x14ac:dyDescent="0.25">
      <c r="A15751" s="277" t="s">
        <v>9797</v>
      </c>
      <c r="B15751" s="278">
        <v>129.56</v>
      </c>
    </row>
    <row r="15752" spans="1:2" x14ac:dyDescent="0.25">
      <c r="A15752" s="277" t="s">
        <v>19253</v>
      </c>
      <c r="B15752" s="278">
        <v>124.82</v>
      </c>
    </row>
    <row r="15753" spans="1:2" x14ac:dyDescent="0.25">
      <c r="A15753" s="277" t="s">
        <v>9798</v>
      </c>
      <c r="B15753" s="278">
        <v>74.28</v>
      </c>
    </row>
    <row r="15754" spans="1:2" x14ac:dyDescent="0.25">
      <c r="A15754" s="277" t="s">
        <v>19254</v>
      </c>
      <c r="B15754" s="278">
        <v>69.540000000000006</v>
      </c>
    </row>
    <row r="15755" spans="1:2" x14ac:dyDescent="0.25">
      <c r="A15755" s="277" t="s">
        <v>9799</v>
      </c>
      <c r="B15755" s="278">
        <v>82.75</v>
      </c>
    </row>
    <row r="15756" spans="1:2" x14ac:dyDescent="0.25">
      <c r="A15756" s="277" t="s">
        <v>19255</v>
      </c>
      <c r="B15756" s="278">
        <v>78.010000000000005</v>
      </c>
    </row>
    <row r="15757" spans="1:2" x14ac:dyDescent="0.25">
      <c r="A15757" s="277" t="s">
        <v>9800</v>
      </c>
      <c r="B15757" s="278">
        <v>90.65</v>
      </c>
    </row>
    <row r="15758" spans="1:2" x14ac:dyDescent="0.25">
      <c r="A15758" s="277" t="s">
        <v>19256</v>
      </c>
      <c r="B15758" s="278">
        <v>85.91</v>
      </c>
    </row>
    <row r="15759" spans="1:2" x14ac:dyDescent="0.25">
      <c r="A15759" s="277" t="s">
        <v>9801</v>
      </c>
      <c r="B15759" s="278">
        <v>115.4</v>
      </c>
    </row>
    <row r="15760" spans="1:2" x14ac:dyDescent="0.25">
      <c r="A15760" s="277" t="s">
        <v>19257</v>
      </c>
      <c r="B15760" s="278">
        <v>110.67</v>
      </c>
    </row>
    <row r="15761" spans="1:2" x14ac:dyDescent="0.25">
      <c r="A15761" s="277" t="s">
        <v>9802</v>
      </c>
      <c r="B15761" s="278">
        <v>153.65</v>
      </c>
    </row>
    <row r="15762" spans="1:2" x14ac:dyDescent="0.25">
      <c r="A15762" s="277" t="s">
        <v>19258</v>
      </c>
      <c r="B15762" s="278">
        <v>148.91</v>
      </c>
    </row>
    <row r="15763" spans="1:2" x14ac:dyDescent="0.25">
      <c r="A15763" s="277" t="s">
        <v>9803</v>
      </c>
      <c r="B15763" s="278">
        <v>77.77</v>
      </c>
    </row>
    <row r="15764" spans="1:2" x14ac:dyDescent="0.25">
      <c r="A15764" s="277" t="s">
        <v>19259</v>
      </c>
      <c r="B15764" s="278">
        <v>73.03</v>
      </c>
    </row>
    <row r="15765" spans="1:2" x14ac:dyDescent="0.25">
      <c r="A15765" s="277" t="s">
        <v>9804</v>
      </c>
      <c r="B15765" s="278">
        <v>85.29</v>
      </c>
    </row>
    <row r="15766" spans="1:2" x14ac:dyDescent="0.25">
      <c r="A15766" s="277" t="s">
        <v>19260</v>
      </c>
      <c r="B15766" s="278">
        <v>80.55</v>
      </c>
    </row>
    <row r="15767" spans="1:2" x14ac:dyDescent="0.25">
      <c r="A15767" s="277" t="s">
        <v>9805</v>
      </c>
      <c r="B15767" s="278">
        <v>94.11</v>
      </c>
    </row>
    <row r="15768" spans="1:2" x14ac:dyDescent="0.25">
      <c r="A15768" s="277" t="s">
        <v>19261</v>
      </c>
      <c r="B15768" s="278">
        <v>89.37</v>
      </c>
    </row>
    <row r="15769" spans="1:2" x14ac:dyDescent="0.25">
      <c r="A15769" s="277" t="s">
        <v>9806</v>
      </c>
      <c r="B15769" s="278">
        <v>120.66</v>
      </c>
    </row>
    <row r="15770" spans="1:2" x14ac:dyDescent="0.25">
      <c r="A15770" s="277" t="s">
        <v>19262</v>
      </c>
      <c r="B15770" s="278">
        <v>115.92</v>
      </c>
    </row>
    <row r="15771" spans="1:2" x14ac:dyDescent="0.25">
      <c r="A15771" s="277" t="s">
        <v>9807</v>
      </c>
      <c r="B15771" s="278">
        <v>139.59</v>
      </c>
    </row>
    <row r="15772" spans="1:2" x14ac:dyDescent="0.25">
      <c r="A15772" s="277" t="s">
        <v>19263</v>
      </c>
      <c r="B15772" s="278">
        <v>134.85</v>
      </c>
    </row>
    <row r="15773" spans="1:2" x14ac:dyDescent="0.25">
      <c r="A15773" s="277" t="s">
        <v>9808</v>
      </c>
      <c r="B15773" s="278">
        <v>49.75</v>
      </c>
    </row>
    <row r="15774" spans="1:2" x14ac:dyDescent="0.25">
      <c r="A15774" s="277" t="s">
        <v>19264</v>
      </c>
      <c r="B15774" s="278">
        <v>45.01</v>
      </c>
    </row>
    <row r="15775" spans="1:2" x14ac:dyDescent="0.25">
      <c r="A15775" s="277" t="s">
        <v>9809</v>
      </c>
      <c r="B15775" s="278">
        <v>56.04</v>
      </c>
    </row>
    <row r="15776" spans="1:2" x14ac:dyDescent="0.25">
      <c r="A15776" s="277" t="s">
        <v>19265</v>
      </c>
      <c r="B15776" s="278">
        <v>51.3</v>
      </c>
    </row>
    <row r="15777" spans="1:2" x14ac:dyDescent="0.25">
      <c r="A15777" s="277" t="s">
        <v>9810</v>
      </c>
      <c r="B15777" s="278">
        <v>62.31</v>
      </c>
    </row>
    <row r="15778" spans="1:2" x14ac:dyDescent="0.25">
      <c r="A15778" s="277" t="s">
        <v>19266</v>
      </c>
      <c r="B15778" s="278">
        <v>57.58</v>
      </c>
    </row>
    <row r="15779" spans="1:2" x14ac:dyDescent="0.25">
      <c r="A15779" s="277" t="s">
        <v>9811</v>
      </c>
      <c r="B15779" s="278">
        <v>68.61</v>
      </c>
    </row>
    <row r="15780" spans="1:2" x14ac:dyDescent="0.25">
      <c r="A15780" s="277" t="s">
        <v>19267</v>
      </c>
      <c r="B15780" s="278">
        <v>63.87</v>
      </c>
    </row>
    <row r="15781" spans="1:2" x14ac:dyDescent="0.25">
      <c r="A15781" s="277" t="s">
        <v>9812</v>
      </c>
      <c r="B15781" s="278">
        <v>88.1</v>
      </c>
    </row>
    <row r="15782" spans="1:2" x14ac:dyDescent="0.25">
      <c r="A15782" s="277" t="s">
        <v>19268</v>
      </c>
      <c r="B15782" s="278">
        <v>83.37</v>
      </c>
    </row>
    <row r="15783" spans="1:2" x14ac:dyDescent="0.25">
      <c r="A15783" s="277" t="s">
        <v>9813</v>
      </c>
      <c r="B15783" s="278">
        <v>102.45</v>
      </c>
    </row>
    <row r="15784" spans="1:2" x14ac:dyDescent="0.25">
      <c r="A15784" s="277" t="s">
        <v>19269</v>
      </c>
      <c r="B15784" s="278">
        <v>97.71</v>
      </c>
    </row>
    <row r="15785" spans="1:2" x14ac:dyDescent="0.25">
      <c r="A15785" s="277" t="s">
        <v>9814</v>
      </c>
      <c r="B15785" s="278">
        <v>59.26</v>
      </c>
    </row>
    <row r="15786" spans="1:2" x14ac:dyDescent="0.25">
      <c r="A15786" s="277" t="s">
        <v>19270</v>
      </c>
      <c r="B15786" s="278">
        <v>54.52</v>
      </c>
    </row>
    <row r="15787" spans="1:2" x14ac:dyDescent="0.25">
      <c r="A15787" s="277" t="s">
        <v>9815</v>
      </c>
      <c r="B15787" s="278">
        <v>65.53</v>
      </c>
    </row>
    <row r="15788" spans="1:2" x14ac:dyDescent="0.25">
      <c r="A15788" s="277" t="s">
        <v>19271</v>
      </c>
      <c r="B15788" s="278">
        <v>60.8</v>
      </c>
    </row>
    <row r="15789" spans="1:2" x14ac:dyDescent="0.25">
      <c r="A15789" s="277" t="s">
        <v>9816</v>
      </c>
      <c r="B15789" s="278">
        <v>71.83</v>
      </c>
    </row>
    <row r="15790" spans="1:2" x14ac:dyDescent="0.25">
      <c r="A15790" s="277" t="s">
        <v>19272</v>
      </c>
      <c r="B15790" s="278">
        <v>67.099999999999994</v>
      </c>
    </row>
    <row r="15791" spans="1:2" x14ac:dyDescent="0.25">
      <c r="A15791" s="277" t="s">
        <v>9817</v>
      </c>
      <c r="B15791" s="278">
        <v>92.05</v>
      </c>
    </row>
    <row r="15792" spans="1:2" x14ac:dyDescent="0.25">
      <c r="A15792" s="277" t="s">
        <v>19273</v>
      </c>
      <c r="B15792" s="278">
        <v>87.31</v>
      </c>
    </row>
    <row r="15793" spans="1:2" x14ac:dyDescent="0.25">
      <c r="A15793" s="277" t="s">
        <v>9818</v>
      </c>
      <c r="B15793" s="278">
        <v>122.24</v>
      </c>
    </row>
    <row r="15794" spans="1:2" x14ac:dyDescent="0.25">
      <c r="A15794" s="277" t="s">
        <v>19274</v>
      </c>
      <c r="B15794" s="278">
        <v>117.5</v>
      </c>
    </row>
    <row r="15795" spans="1:2" x14ac:dyDescent="0.25">
      <c r="A15795" s="277" t="s">
        <v>9819</v>
      </c>
      <c r="B15795" s="278">
        <v>62.48</v>
      </c>
    </row>
    <row r="15796" spans="1:2" x14ac:dyDescent="0.25">
      <c r="A15796" s="277" t="s">
        <v>19275</v>
      </c>
      <c r="B15796" s="278">
        <v>57.74</v>
      </c>
    </row>
    <row r="15797" spans="1:2" x14ac:dyDescent="0.25">
      <c r="A15797" s="277" t="s">
        <v>9820</v>
      </c>
      <c r="B15797" s="278">
        <v>68.760000000000005</v>
      </c>
    </row>
    <row r="15798" spans="1:2" x14ac:dyDescent="0.25">
      <c r="A15798" s="277" t="s">
        <v>19276</v>
      </c>
      <c r="B15798" s="278">
        <v>64.02</v>
      </c>
    </row>
    <row r="15799" spans="1:2" x14ac:dyDescent="0.25">
      <c r="A15799" s="277" t="s">
        <v>9821</v>
      </c>
      <c r="B15799" s="278">
        <v>75.06</v>
      </c>
    </row>
    <row r="15800" spans="1:2" x14ac:dyDescent="0.25">
      <c r="A15800" s="277" t="s">
        <v>19277</v>
      </c>
      <c r="B15800" s="278">
        <v>70.319999999999993</v>
      </c>
    </row>
    <row r="15801" spans="1:2" x14ac:dyDescent="0.25">
      <c r="A15801" s="277" t="s">
        <v>9822</v>
      </c>
      <c r="B15801" s="278">
        <v>96.03</v>
      </c>
    </row>
    <row r="15802" spans="1:2" x14ac:dyDescent="0.25">
      <c r="A15802" s="277" t="s">
        <v>19278</v>
      </c>
      <c r="B15802" s="278">
        <v>91.29</v>
      </c>
    </row>
    <row r="15803" spans="1:2" x14ac:dyDescent="0.25">
      <c r="A15803" s="277" t="s">
        <v>9823</v>
      </c>
      <c r="B15803" s="278">
        <v>110.39</v>
      </c>
    </row>
    <row r="15804" spans="1:2" x14ac:dyDescent="0.25">
      <c r="A15804" s="277" t="s">
        <v>19279</v>
      </c>
      <c r="B15804" s="278">
        <v>105.65</v>
      </c>
    </row>
    <row r="15805" spans="1:2" x14ac:dyDescent="0.25">
      <c r="A15805" s="277" t="s">
        <v>9824</v>
      </c>
      <c r="B15805" s="278">
        <v>22.98</v>
      </c>
    </row>
    <row r="15806" spans="1:2" x14ac:dyDescent="0.25">
      <c r="A15806" s="277" t="s">
        <v>19280</v>
      </c>
      <c r="B15806" s="278">
        <v>20.61</v>
      </c>
    </row>
    <row r="15807" spans="1:2" x14ac:dyDescent="0.25">
      <c r="A15807" s="277" t="s">
        <v>9825</v>
      </c>
      <c r="B15807" s="278">
        <v>25.69</v>
      </c>
    </row>
    <row r="15808" spans="1:2" x14ac:dyDescent="0.25">
      <c r="A15808" s="277" t="s">
        <v>19281</v>
      </c>
      <c r="B15808" s="278">
        <v>23.32</v>
      </c>
    </row>
    <row r="15809" spans="1:2" x14ac:dyDescent="0.25">
      <c r="A15809" s="277" t="s">
        <v>9826</v>
      </c>
      <c r="B15809" s="278">
        <v>27.82</v>
      </c>
    </row>
    <row r="15810" spans="1:2" x14ac:dyDescent="0.25">
      <c r="A15810" s="277" t="s">
        <v>19282</v>
      </c>
      <c r="B15810" s="278">
        <v>25.45</v>
      </c>
    </row>
    <row r="15811" spans="1:2" x14ac:dyDescent="0.25">
      <c r="A15811" s="277" t="s">
        <v>9827</v>
      </c>
      <c r="B15811" s="278">
        <v>31.11</v>
      </c>
    </row>
    <row r="15812" spans="1:2" x14ac:dyDescent="0.25">
      <c r="A15812" s="277" t="s">
        <v>19283</v>
      </c>
      <c r="B15812" s="278">
        <v>28.74</v>
      </c>
    </row>
    <row r="15813" spans="1:2" x14ac:dyDescent="0.25">
      <c r="A15813" s="277" t="s">
        <v>9828</v>
      </c>
      <c r="B15813" s="278">
        <v>39.42</v>
      </c>
    </row>
    <row r="15814" spans="1:2" x14ac:dyDescent="0.25">
      <c r="A15814" s="277" t="s">
        <v>19284</v>
      </c>
      <c r="B15814" s="278">
        <v>37.049999999999997</v>
      </c>
    </row>
    <row r="15815" spans="1:2" x14ac:dyDescent="0.25">
      <c r="A15815" s="277" t="s">
        <v>9829</v>
      </c>
      <c r="B15815" s="278">
        <v>48.63</v>
      </c>
    </row>
    <row r="15816" spans="1:2" x14ac:dyDescent="0.25">
      <c r="A15816" s="277" t="s">
        <v>19285</v>
      </c>
      <c r="B15816" s="278">
        <v>46.26</v>
      </c>
    </row>
    <row r="15817" spans="1:2" x14ac:dyDescent="0.25">
      <c r="A15817" s="277" t="s">
        <v>9830</v>
      </c>
      <c r="B15817" s="278">
        <v>27.01</v>
      </c>
    </row>
    <row r="15818" spans="1:2" x14ac:dyDescent="0.25">
      <c r="A15818" s="277" t="s">
        <v>19286</v>
      </c>
      <c r="B15818" s="278">
        <v>24.64</v>
      </c>
    </row>
    <row r="15819" spans="1:2" x14ac:dyDescent="0.25">
      <c r="A15819" s="277" t="s">
        <v>9831</v>
      </c>
      <c r="B15819" s="278">
        <v>29.87</v>
      </c>
    </row>
    <row r="15820" spans="1:2" x14ac:dyDescent="0.25">
      <c r="A15820" s="277" t="s">
        <v>19287</v>
      </c>
      <c r="B15820" s="278">
        <v>27.5</v>
      </c>
    </row>
    <row r="15821" spans="1:2" x14ac:dyDescent="0.25">
      <c r="A15821" s="277" t="s">
        <v>9832</v>
      </c>
      <c r="B15821" s="278">
        <v>31.74</v>
      </c>
    </row>
    <row r="15822" spans="1:2" x14ac:dyDescent="0.25">
      <c r="A15822" s="277" t="s">
        <v>19288</v>
      </c>
      <c r="B15822" s="278">
        <v>29.37</v>
      </c>
    </row>
    <row r="15823" spans="1:2" x14ac:dyDescent="0.25">
      <c r="A15823" s="277" t="s">
        <v>9833</v>
      </c>
      <c r="B15823" s="278">
        <v>42.13</v>
      </c>
    </row>
    <row r="15824" spans="1:2" x14ac:dyDescent="0.25">
      <c r="A15824" s="277" t="s">
        <v>19289</v>
      </c>
      <c r="B15824" s="278">
        <v>39.76</v>
      </c>
    </row>
    <row r="15825" spans="1:2" x14ac:dyDescent="0.25">
      <c r="A15825" s="277" t="s">
        <v>9834</v>
      </c>
      <c r="B15825" s="278">
        <v>50.35</v>
      </c>
    </row>
    <row r="15826" spans="1:2" x14ac:dyDescent="0.25">
      <c r="A15826" s="277" t="s">
        <v>19290</v>
      </c>
      <c r="B15826" s="278">
        <v>47.98</v>
      </c>
    </row>
    <row r="15827" spans="1:2" x14ac:dyDescent="0.25">
      <c r="A15827" s="277" t="s">
        <v>9835</v>
      </c>
      <c r="B15827" s="278">
        <v>28.85</v>
      </c>
    </row>
    <row r="15828" spans="1:2" x14ac:dyDescent="0.25">
      <c r="A15828" s="277" t="s">
        <v>19291</v>
      </c>
      <c r="B15828" s="278">
        <v>26.48</v>
      </c>
    </row>
    <row r="15829" spans="1:2" x14ac:dyDescent="0.25">
      <c r="A15829" s="277" t="s">
        <v>9836</v>
      </c>
      <c r="B15829" s="278">
        <v>31.93</v>
      </c>
    </row>
    <row r="15830" spans="1:2" x14ac:dyDescent="0.25">
      <c r="A15830" s="277" t="s">
        <v>19292</v>
      </c>
      <c r="B15830" s="278">
        <v>29.56</v>
      </c>
    </row>
    <row r="15831" spans="1:2" x14ac:dyDescent="0.25">
      <c r="A15831" s="277" t="s">
        <v>9837</v>
      </c>
      <c r="B15831" s="278">
        <v>35.42</v>
      </c>
    </row>
    <row r="15832" spans="1:2" x14ac:dyDescent="0.25">
      <c r="A15832" s="277" t="s">
        <v>19293</v>
      </c>
      <c r="B15832" s="278">
        <v>33.049999999999997</v>
      </c>
    </row>
    <row r="15833" spans="1:2" x14ac:dyDescent="0.25">
      <c r="A15833" s="277" t="s">
        <v>9838</v>
      </c>
      <c r="B15833" s="278">
        <v>49.59</v>
      </c>
    </row>
    <row r="15834" spans="1:2" x14ac:dyDescent="0.25">
      <c r="A15834" s="277" t="s">
        <v>19294</v>
      </c>
      <c r="B15834" s="278">
        <v>47.22</v>
      </c>
    </row>
    <row r="15835" spans="1:2" x14ac:dyDescent="0.25">
      <c r="A15835" s="277" t="s">
        <v>9839</v>
      </c>
      <c r="B15835" s="278">
        <v>59.29</v>
      </c>
    </row>
    <row r="15836" spans="1:2" x14ac:dyDescent="0.25">
      <c r="A15836" s="277" t="s">
        <v>19295</v>
      </c>
      <c r="B15836" s="278">
        <v>56.92</v>
      </c>
    </row>
    <row r="15837" spans="1:2" x14ac:dyDescent="0.25">
      <c r="A15837" s="277" t="s">
        <v>9840</v>
      </c>
      <c r="B15837" s="278">
        <v>26.57</v>
      </c>
    </row>
    <row r="15838" spans="1:2" x14ac:dyDescent="0.25">
      <c r="A15838" s="277" t="s">
        <v>19296</v>
      </c>
      <c r="B15838" s="278">
        <v>24.2</v>
      </c>
    </row>
    <row r="15839" spans="1:2" x14ac:dyDescent="0.25">
      <c r="A15839" s="277" t="s">
        <v>9841</v>
      </c>
      <c r="B15839" s="278">
        <v>28.27</v>
      </c>
    </row>
    <row r="15840" spans="1:2" x14ac:dyDescent="0.25">
      <c r="A15840" s="277" t="s">
        <v>19297</v>
      </c>
      <c r="B15840" s="278">
        <v>25.9</v>
      </c>
    </row>
    <row r="15841" spans="1:2" x14ac:dyDescent="0.25">
      <c r="A15841" s="277" t="s">
        <v>9842</v>
      </c>
      <c r="B15841" s="278">
        <v>32.21</v>
      </c>
    </row>
    <row r="15842" spans="1:2" x14ac:dyDescent="0.25">
      <c r="A15842" s="277" t="s">
        <v>19298</v>
      </c>
      <c r="B15842" s="278">
        <v>29.84</v>
      </c>
    </row>
    <row r="15843" spans="1:2" x14ac:dyDescent="0.25">
      <c r="A15843" s="277" t="s">
        <v>9843</v>
      </c>
      <c r="B15843" s="278">
        <v>39.49</v>
      </c>
    </row>
    <row r="15844" spans="1:2" x14ac:dyDescent="0.25">
      <c r="A15844" s="277" t="s">
        <v>19299</v>
      </c>
      <c r="B15844" s="278">
        <v>37.119999999999997</v>
      </c>
    </row>
    <row r="15845" spans="1:2" x14ac:dyDescent="0.25">
      <c r="A15845" s="277" t="s">
        <v>9844</v>
      </c>
      <c r="B15845" s="278">
        <v>61.29</v>
      </c>
    </row>
    <row r="15846" spans="1:2" x14ac:dyDescent="0.25">
      <c r="A15846" s="277" t="s">
        <v>19300</v>
      </c>
      <c r="B15846" s="278">
        <v>58.92</v>
      </c>
    </row>
    <row r="15847" spans="1:2" x14ac:dyDescent="0.25">
      <c r="A15847" s="277" t="s">
        <v>9845</v>
      </c>
      <c r="B15847" s="278">
        <v>80.150000000000006</v>
      </c>
    </row>
    <row r="15848" spans="1:2" x14ac:dyDescent="0.25">
      <c r="A15848" s="277" t="s">
        <v>19301</v>
      </c>
      <c r="B15848" s="278">
        <v>77.78</v>
      </c>
    </row>
    <row r="15849" spans="1:2" x14ac:dyDescent="0.25">
      <c r="A15849" s="277" t="s">
        <v>9846</v>
      </c>
      <c r="B15849" s="278">
        <v>30.88</v>
      </c>
    </row>
    <row r="15850" spans="1:2" x14ac:dyDescent="0.25">
      <c r="A15850" s="277" t="s">
        <v>19302</v>
      </c>
      <c r="B15850" s="278">
        <v>28.51</v>
      </c>
    </row>
    <row r="15851" spans="1:2" x14ac:dyDescent="0.25">
      <c r="A15851" s="277" t="s">
        <v>9847</v>
      </c>
      <c r="B15851" s="278">
        <v>35.01</v>
      </c>
    </row>
    <row r="15852" spans="1:2" x14ac:dyDescent="0.25">
      <c r="A15852" s="277" t="s">
        <v>19303</v>
      </c>
      <c r="B15852" s="278">
        <v>32.64</v>
      </c>
    </row>
    <row r="15853" spans="1:2" x14ac:dyDescent="0.25">
      <c r="A15853" s="277" t="s">
        <v>9848</v>
      </c>
      <c r="B15853" s="278">
        <v>39.78</v>
      </c>
    </row>
    <row r="15854" spans="1:2" x14ac:dyDescent="0.25">
      <c r="A15854" s="277" t="s">
        <v>19304</v>
      </c>
      <c r="B15854" s="278">
        <v>37.409999999999997</v>
      </c>
    </row>
    <row r="15855" spans="1:2" x14ac:dyDescent="0.25">
      <c r="A15855" s="277" t="s">
        <v>9849</v>
      </c>
      <c r="B15855" s="278">
        <v>66.790000000000006</v>
      </c>
    </row>
    <row r="15856" spans="1:2" x14ac:dyDescent="0.25">
      <c r="A15856" s="277" t="s">
        <v>19305</v>
      </c>
      <c r="B15856" s="278">
        <v>64.42</v>
      </c>
    </row>
    <row r="15857" spans="1:2" x14ac:dyDescent="0.25">
      <c r="A15857" s="277" t="s">
        <v>9850</v>
      </c>
      <c r="B15857" s="278">
        <v>86.38</v>
      </c>
    </row>
    <row r="15858" spans="1:2" x14ac:dyDescent="0.25">
      <c r="A15858" s="277" t="s">
        <v>19306</v>
      </c>
      <c r="B15858" s="278">
        <v>84.01</v>
      </c>
    </row>
    <row r="15859" spans="1:2" x14ac:dyDescent="0.25">
      <c r="A15859" s="277" t="s">
        <v>9851</v>
      </c>
      <c r="B15859" s="278">
        <v>34.92</v>
      </c>
    </row>
    <row r="15860" spans="1:2" x14ac:dyDescent="0.25">
      <c r="A15860" s="277" t="s">
        <v>19307</v>
      </c>
      <c r="B15860" s="278">
        <v>32.549999999999997</v>
      </c>
    </row>
    <row r="15861" spans="1:2" x14ac:dyDescent="0.25">
      <c r="A15861" s="277" t="s">
        <v>9852</v>
      </c>
      <c r="B15861" s="278">
        <v>37.96</v>
      </c>
    </row>
    <row r="15862" spans="1:2" x14ac:dyDescent="0.25">
      <c r="A15862" s="277" t="s">
        <v>19308</v>
      </c>
      <c r="B15862" s="278">
        <v>35.590000000000003</v>
      </c>
    </row>
    <row r="15863" spans="1:2" x14ac:dyDescent="0.25">
      <c r="A15863" s="277" t="s">
        <v>9853</v>
      </c>
      <c r="B15863" s="278">
        <v>42.9</v>
      </c>
    </row>
    <row r="15864" spans="1:2" x14ac:dyDescent="0.25">
      <c r="A15864" s="277" t="s">
        <v>19309</v>
      </c>
      <c r="B15864" s="278">
        <v>40.53</v>
      </c>
    </row>
    <row r="15865" spans="1:2" x14ac:dyDescent="0.25">
      <c r="A15865" s="277" t="s">
        <v>9854</v>
      </c>
      <c r="B15865" s="278">
        <v>72.28</v>
      </c>
    </row>
    <row r="15866" spans="1:2" x14ac:dyDescent="0.25">
      <c r="A15866" s="277" t="s">
        <v>19310</v>
      </c>
      <c r="B15866" s="278">
        <v>69.91</v>
      </c>
    </row>
    <row r="15867" spans="1:2" x14ac:dyDescent="0.25">
      <c r="A15867" s="277" t="s">
        <v>9855</v>
      </c>
      <c r="B15867" s="278">
        <v>92.6</v>
      </c>
    </row>
    <row r="15868" spans="1:2" x14ac:dyDescent="0.25">
      <c r="A15868" s="277" t="s">
        <v>19311</v>
      </c>
      <c r="B15868" s="278">
        <v>90.23</v>
      </c>
    </row>
    <row r="15869" spans="1:2" x14ac:dyDescent="0.25">
      <c r="A15869" s="277" t="s">
        <v>9856</v>
      </c>
      <c r="B15869" s="278">
        <v>22.66</v>
      </c>
    </row>
    <row r="15870" spans="1:2" x14ac:dyDescent="0.25">
      <c r="A15870" s="277" t="s">
        <v>19312</v>
      </c>
      <c r="B15870" s="278">
        <v>20.29</v>
      </c>
    </row>
    <row r="15871" spans="1:2" x14ac:dyDescent="0.25">
      <c r="A15871" s="277" t="s">
        <v>9857</v>
      </c>
      <c r="B15871" s="278">
        <v>25.13</v>
      </c>
    </row>
    <row r="15872" spans="1:2" x14ac:dyDescent="0.25">
      <c r="A15872" s="277" t="s">
        <v>19313</v>
      </c>
      <c r="B15872" s="278">
        <v>22.76</v>
      </c>
    </row>
    <row r="15873" spans="1:2" x14ac:dyDescent="0.25">
      <c r="A15873" s="277" t="s">
        <v>9858</v>
      </c>
      <c r="B15873" s="278">
        <v>25.96</v>
      </c>
    </row>
    <row r="15874" spans="1:2" x14ac:dyDescent="0.25">
      <c r="A15874" s="277" t="s">
        <v>19314</v>
      </c>
      <c r="B15874" s="278">
        <v>23.59</v>
      </c>
    </row>
    <row r="15875" spans="1:2" x14ac:dyDescent="0.25">
      <c r="A15875" s="277" t="s">
        <v>9859</v>
      </c>
      <c r="B15875" s="278">
        <v>27.6</v>
      </c>
    </row>
    <row r="15876" spans="1:2" x14ac:dyDescent="0.25">
      <c r="A15876" s="277" t="s">
        <v>19315</v>
      </c>
      <c r="B15876" s="278">
        <v>25.23</v>
      </c>
    </row>
    <row r="15877" spans="1:2" x14ac:dyDescent="0.25">
      <c r="A15877" s="277" t="s">
        <v>9860</v>
      </c>
      <c r="B15877" s="278">
        <v>30.73</v>
      </c>
    </row>
    <row r="15878" spans="1:2" x14ac:dyDescent="0.25">
      <c r="A15878" s="277" t="s">
        <v>19316</v>
      </c>
      <c r="B15878" s="278">
        <v>28.36</v>
      </c>
    </row>
    <row r="15879" spans="1:2" x14ac:dyDescent="0.25">
      <c r="A15879" s="277" t="s">
        <v>9861</v>
      </c>
      <c r="B15879" s="278">
        <v>33.86</v>
      </c>
    </row>
    <row r="15880" spans="1:2" x14ac:dyDescent="0.25">
      <c r="A15880" s="277" t="s">
        <v>19317</v>
      </c>
      <c r="B15880" s="278">
        <v>31.49</v>
      </c>
    </row>
    <row r="15881" spans="1:2" x14ac:dyDescent="0.25">
      <c r="A15881" s="277" t="s">
        <v>9862</v>
      </c>
      <c r="B15881" s="278">
        <v>26.47</v>
      </c>
    </row>
    <row r="15882" spans="1:2" x14ac:dyDescent="0.25">
      <c r="A15882" s="277" t="s">
        <v>19318</v>
      </c>
      <c r="B15882" s="278">
        <v>24.1</v>
      </c>
    </row>
    <row r="15883" spans="1:2" x14ac:dyDescent="0.25">
      <c r="A15883" s="277" t="s">
        <v>9863</v>
      </c>
      <c r="B15883" s="278">
        <v>28.01</v>
      </c>
    </row>
    <row r="15884" spans="1:2" x14ac:dyDescent="0.25">
      <c r="A15884" s="277" t="s">
        <v>19319</v>
      </c>
      <c r="B15884" s="278">
        <v>25.64</v>
      </c>
    </row>
    <row r="15885" spans="1:2" x14ac:dyDescent="0.25">
      <c r="A15885" s="277" t="s">
        <v>9864</v>
      </c>
      <c r="B15885" s="278">
        <v>29.86</v>
      </c>
    </row>
    <row r="15886" spans="1:2" x14ac:dyDescent="0.25">
      <c r="A15886" s="277" t="s">
        <v>19320</v>
      </c>
      <c r="B15886" s="278">
        <v>27.49</v>
      </c>
    </row>
    <row r="15887" spans="1:2" x14ac:dyDescent="0.25">
      <c r="A15887" s="277" t="s">
        <v>9865</v>
      </c>
      <c r="B15887" s="278">
        <v>32.76</v>
      </c>
    </row>
    <row r="15888" spans="1:2" x14ac:dyDescent="0.25">
      <c r="A15888" s="277" t="s">
        <v>19321</v>
      </c>
      <c r="B15888" s="278">
        <v>30.39</v>
      </c>
    </row>
    <row r="15889" spans="1:2" x14ac:dyDescent="0.25">
      <c r="A15889" s="277" t="s">
        <v>9866</v>
      </c>
      <c r="B15889" s="278">
        <v>35.89</v>
      </c>
    </row>
    <row r="15890" spans="1:2" x14ac:dyDescent="0.25">
      <c r="A15890" s="277" t="s">
        <v>19322</v>
      </c>
      <c r="B15890" s="278">
        <v>33.520000000000003</v>
      </c>
    </row>
    <row r="15891" spans="1:2" x14ac:dyDescent="0.25">
      <c r="A15891" s="277" t="s">
        <v>9867</v>
      </c>
      <c r="B15891" s="278">
        <v>28.65</v>
      </c>
    </row>
    <row r="15892" spans="1:2" x14ac:dyDescent="0.25">
      <c r="A15892" s="277" t="s">
        <v>19323</v>
      </c>
      <c r="B15892" s="278">
        <v>26.28</v>
      </c>
    </row>
    <row r="15893" spans="1:2" x14ac:dyDescent="0.25">
      <c r="A15893" s="277" t="s">
        <v>9868</v>
      </c>
      <c r="B15893" s="278">
        <v>30.49</v>
      </c>
    </row>
    <row r="15894" spans="1:2" x14ac:dyDescent="0.25">
      <c r="A15894" s="277" t="s">
        <v>19324</v>
      </c>
      <c r="B15894" s="278">
        <v>28.12</v>
      </c>
    </row>
    <row r="15895" spans="1:2" x14ac:dyDescent="0.25">
      <c r="A15895" s="277" t="s">
        <v>9869</v>
      </c>
      <c r="B15895" s="278">
        <v>32.33</v>
      </c>
    </row>
    <row r="15896" spans="1:2" x14ac:dyDescent="0.25">
      <c r="A15896" s="277" t="s">
        <v>19325</v>
      </c>
      <c r="B15896" s="278">
        <v>29.96</v>
      </c>
    </row>
    <row r="15897" spans="1:2" x14ac:dyDescent="0.25">
      <c r="A15897" s="277" t="s">
        <v>9870</v>
      </c>
      <c r="B15897" s="278">
        <v>35</v>
      </c>
    </row>
    <row r="15898" spans="1:2" x14ac:dyDescent="0.25">
      <c r="A15898" s="277" t="s">
        <v>19326</v>
      </c>
      <c r="B15898" s="278">
        <v>32.630000000000003</v>
      </c>
    </row>
    <row r="15899" spans="1:2" x14ac:dyDescent="0.25">
      <c r="A15899" s="277" t="s">
        <v>9871</v>
      </c>
      <c r="B15899" s="278">
        <v>38.14</v>
      </c>
    </row>
    <row r="15900" spans="1:2" x14ac:dyDescent="0.25">
      <c r="A15900" s="277" t="s">
        <v>19327</v>
      </c>
      <c r="B15900" s="278">
        <v>35.770000000000003</v>
      </c>
    </row>
    <row r="15901" spans="1:2" x14ac:dyDescent="0.25">
      <c r="A15901" s="277" t="s">
        <v>9872</v>
      </c>
      <c r="B15901" s="278">
        <v>22.66</v>
      </c>
    </row>
    <row r="15902" spans="1:2" x14ac:dyDescent="0.25">
      <c r="A15902" s="277" t="s">
        <v>19328</v>
      </c>
      <c r="B15902" s="278">
        <v>20.29</v>
      </c>
    </row>
    <row r="15903" spans="1:2" x14ac:dyDescent="0.25">
      <c r="A15903" s="277" t="s">
        <v>9873</v>
      </c>
      <c r="B15903" s="278">
        <v>25.13</v>
      </c>
    </row>
    <row r="15904" spans="1:2" x14ac:dyDescent="0.25">
      <c r="A15904" s="277" t="s">
        <v>19329</v>
      </c>
      <c r="B15904" s="278">
        <v>22.76</v>
      </c>
    </row>
    <row r="15905" spans="1:2" x14ac:dyDescent="0.25">
      <c r="A15905" s="277" t="s">
        <v>9874</v>
      </c>
      <c r="B15905" s="278">
        <v>25.96</v>
      </c>
    </row>
    <row r="15906" spans="1:2" x14ac:dyDescent="0.25">
      <c r="A15906" s="277" t="s">
        <v>19330</v>
      </c>
      <c r="B15906" s="278">
        <v>23.59</v>
      </c>
    </row>
    <row r="15907" spans="1:2" x14ac:dyDescent="0.25">
      <c r="A15907" s="277" t="s">
        <v>9875</v>
      </c>
      <c r="B15907" s="278">
        <v>27.6</v>
      </c>
    </row>
    <row r="15908" spans="1:2" x14ac:dyDescent="0.25">
      <c r="A15908" s="277" t="s">
        <v>19331</v>
      </c>
      <c r="B15908" s="278">
        <v>25.23</v>
      </c>
    </row>
    <row r="15909" spans="1:2" x14ac:dyDescent="0.25">
      <c r="A15909" s="277" t="s">
        <v>9876</v>
      </c>
      <c r="B15909" s="278">
        <v>30.73</v>
      </c>
    </row>
    <row r="15910" spans="1:2" x14ac:dyDescent="0.25">
      <c r="A15910" s="277" t="s">
        <v>19332</v>
      </c>
      <c r="B15910" s="278">
        <v>28.36</v>
      </c>
    </row>
    <row r="15911" spans="1:2" x14ac:dyDescent="0.25">
      <c r="A15911" s="277" t="s">
        <v>9877</v>
      </c>
      <c r="B15911" s="278">
        <v>33.86</v>
      </c>
    </row>
    <row r="15912" spans="1:2" x14ac:dyDescent="0.25">
      <c r="A15912" s="277" t="s">
        <v>19333</v>
      </c>
      <c r="B15912" s="278">
        <v>31.49</v>
      </c>
    </row>
    <row r="15913" spans="1:2" x14ac:dyDescent="0.25">
      <c r="A15913" s="277" t="s">
        <v>9878</v>
      </c>
      <c r="B15913" s="278">
        <v>26.47</v>
      </c>
    </row>
    <row r="15914" spans="1:2" x14ac:dyDescent="0.25">
      <c r="A15914" s="277" t="s">
        <v>19334</v>
      </c>
      <c r="B15914" s="278">
        <v>24.1</v>
      </c>
    </row>
    <row r="15915" spans="1:2" x14ac:dyDescent="0.25">
      <c r="A15915" s="277" t="s">
        <v>9879</v>
      </c>
      <c r="B15915" s="278">
        <v>28.01</v>
      </c>
    </row>
    <row r="15916" spans="1:2" x14ac:dyDescent="0.25">
      <c r="A15916" s="277" t="s">
        <v>19335</v>
      </c>
      <c r="B15916" s="278">
        <v>25.64</v>
      </c>
    </row>
    <row r="15917" spans="1:2" x14ac:dyDescent="0.25">
      <c r="A15917" s="277" t="s">
        <v>9880</v>
      </c>
      <c r="B15917" s="278">
        <v>29.86</v>
      </c>
    </row>
    <row r="15918" spans="1:2" x14ac:dyDescent="0.25">
      <c r="A15918" s="277" t="s">
        <v>19336</v>
      </c>
      <c r="B15918" s="278">
        <v>27.49</v>
      </c>
    </row>
    <row r="15919" spans="1:2" x14ac:dyDescent="0.25">
      <c r="A15919" s="277" t="s">
        <v>9881</v>
      </c>
      <c r="B15919" s="278">
        <v>32.76</v>
      </c>
    </row>
    <row r="15920" spans="1:2" x14ac:dyDescent="0.25">
      <c r="A15920" s="277" t="s">
        <v>19337</v>
      </c>
      <c r="B15920" s="278">
        <v>30.39</v>
      </c>
    </row>
    <row r="15921" spans="1:2" x14ac:dyDescent="0.25">
      <c r="A15921" s="277" t="s">
        <v>9882</v>
      </c>
      <c r="B15921" s="278">
        <v>35.89</v>
      </c>
    </row>
    <row r="15922" spans="1:2" x14ac:dyDescent="0.25">
      <c r="A15922" s="277" t="s">
        <v>19338</v>
      </c>
      <c r="B15922" s="278">
        <v>33.520000000000003</v>
      </c>
    </row>
    <row r="15923" spans="1:2" x14ac:dyDescent="0.25">
      <c r="A15923" s="277" t="s">
        <v>9883</v>
      </c>
      <c r="B15923" s="278">
        <v>28.65</v>
      </c>
    </row>
    <row r="15924" spans="1:2" x14ac:dyDescent="0.25">
      <c r="A15924" s="277" t="s">
        <v>19339</v>
      </c>
      <c r="B15924" s="278">
        <v>26.28</v>
      </c>
    </row>
    <row r="15925" spans="1:2" x14ac:dyDescent="0.25">
      <c r="A15925" s="277" t="s">
        <v>9884</v>
      </c>
      <c r="B15925" s="278">
        <v>30.49</v>
      </c>
    </row>
    <row r="15926" spans="1:2" x14ac:dyDescent="0.25">
      <c r="A15926" s="277" t="s">
        <v>19340</v>
      </c>
      <c r="B15926" s="278">
        <v>28.12</v>
      </c>
    </row>
    <row r="15927" spans="1:2" x14ac:dyDescent="0.25">
      <c r="A15927" s="277" t="s">
        <v>9885</v>
      </c>
      <c r="B15927" s="278">
        <v>32.33</v>
      </c>
    </row>
    <row r="15928" spans="1:2" x14ac:dyDescent="0.25">
      <c r="A15928" s="277" t="s">
        <v>19341</v>
      </c>
      <c r="B15928" s="278">
        <v>29.96</v>
      </c>
    </row>
    <row r="15929" spans="1:2" x14ac:dyDescent="0.25">
      <c r="A15929" s="277" t="s">
        <v>9886</v>
      </c>
      <c r="B15929" s="278">
        <v>35</v>
      </c>
    </row>
    <row r="15930" spans="1:2" x14ac:dyDescent="0.25">
      <c r="A15930" s="277" t="s">
        <v>19342</v>
      </c>
      <c r="B15930" s="278">
        <v>32.630000000000003</v>
      </c>
    </row>
    <row r="15931" spans="1:2" x14ac:dyDescent="0.25">
      <c r="A15931" s="277" t="s">
        <v>9887</v>
      </c>
      <c r="B15931" s="278">
        <v>38.14</v>
      </c>
    </row>
    <row r="15932" spans="1:2" x14ac:dyDescent="0.25">
      <c r="A15932" s="277" t="s">
        <v>19343</v>
      </c>
      <c r="B15932" s="278">
        <v>35.770000000000003</v>
      </c>
    </row>
    <row r="15933" spans="1:2" x14ac:dyDescent="0.25">
      <c r="A15933" s="277" t="s">
        <v>9888</v>
      </c>
      <c r="B15933" s="278">
        <v>25.69</v>
      </c>
    </row>
    <row r="15934" spans="1:2" x14ac:dyDescent="0.25">
      <c r="A15934" s="277" t="s">
        <v>19344</v>
      </c>
      <c r="B15934" s="278">
        <v>23.32</v>
      </c>
    </row>
    <row r="15935" spans="1:2" x14ac:dyDescent="0.25">
      <c r="A15935" s="277" t="s">
        <v>9889</v>
      </c>
      <c r="B15935" s="278">
        <v>28.04</v>
      </c>
    </row>
    <row r="15936" spans="1:2" x14ac:dyDescent="0.25">
      <c r="A15936" s="277" t="s">
        <v>19345</v>
      </c>
      <c r="B15936" s="278">
        <v>25.67</v>
      </c>
    </row>
    <row r="15937" spans="1:2" x14ac:dyDescent="0.25">
      <c r="A15937" s="277" t="s">
        <v>9890</v>
      </c>
      <c r="B15937" s="278">
        <v>30.39</v>
      </c>
    </row>
    <row r="15938" spans="1:2" x14ac:dyDescent="0.25">
      <c r="A15938" s="277" t="s">
        <v>19346</v>
      </c>
      <c r="B15938" s="278">
        <v>28.02</v>
      </c>
    </row>
    <row r="15939" spans="1:2" x14ac:dyDescent="0.25">
      <c r="A15939" s="277" t="s">
        <v>9891</v>
      </c>
      <c r="B15939" s="278">
        <v>32.58</v>
      </c>
    </row>
    <row r="15940" spans="1:2" x14ac:dyDescent="0.25">
      <c r="A15940" s="277" t="s">
        <v>19347</v>
      </c>
      <c r="B15940" s="278">
        <v>30.21</v>
      </c>
    </row>
    <row r="15941" spans="1:2" x14ac:dyDescent="0.25">
      <c r="A15941" s="277" t="s">
        <v>9892</v>
      </c>
      <c r="B15941" s="278">
        <v>40.869999999999997</v>
      </c>
    </row>
    <row r="15942" spans="1:2" x14ac:dyDescent="0.25">
      <c r="A15942" s="277" t="s">
        <v>19348</v>
      </c>
      <c r="B15942" s="278">
        <v>38.5</v>
      </c>
    </row>
    <row r="15943" spans="1:2" x14ac:dyDescent="0.25">
      <c r="A15943" s="277" t="s">
        <v>9893</v>
      </c>
      <c r="B15943" s="278">
        <v>45.27</v>
      </c>
    </row>
    <row r="15944" spans="1:2" x14ac:dyDescent="0.25">
      <c r="A15944" s="277" t="s">
        <v>19349</v>
      </c>
      <c r="B15944" s="278">
        <v>42.9</v>
      </c>
    </row>
    <row r="15945" spans="1:2" x14ac:dyDescent="0.25">
      <c r="A15945" s="277" t="s">
        <v>9894</v>
      </c>
      <c r="B15945" s="278">
        <v>30.56</v>
      </c>
    </row>
    <row r="15946" spans="1:2" x14ac:dyDescent="0.25">
      <c r="A15946" s="277" t="s">
        <v>19350</v>
      </c>
      <c r="B15946" s="278">
        <v>28.19</v>
      </c>
    </row>
    <row r="15947" spans="1:2" x14ac:dyDescent="0.25">
      <c r="A15947" s="277" t="s">
        <v>9895</v>
      </c>
      <c r="B15947" s="278">
        <v>32.700000000000003</v>
      </c>
    </row>
    <row r="15948" spans="1:2" x14ac:dyDescent="0.25">
      <c r="A15948" s="277" t="s">
        <v>19351</v>
      </c>
      <c r="B15948" s="278">
        <v>30.33</v>
      </c>
    </row>
    <row r="15949" spans="1:2" x14ac:dyDescent="0.25">
      <c r="A15949" s="277" t="s">
        <v>9896</v>
      </c>
      <c r="B15949" s="278">
        <v>34.67</v>
      </c>
    </row>
    <row r="15950" spans="1:2" x14ac:dyDescent="0.25">
      <c r="A15950" s="277" t="s">
        <v>19352</v>
      </c>
      <c r="B15950" s="278">
        <v>32.299999999999997</v>
      </c>
    </row>
    <row r="15951" spans="1:2" x14ac:dyDescent="0.25">
      <c r="A15951" s="277" t="s">
        <v>9897</v>
      </c>
      <c r="B15951" s="278">
        <v>44.24</v>
      </c>
    </row>
    <row r="15952" spans="1:2" x14ac:dyDescent="0.25">
      <c r="A15952" s="277" t="s">
        <v>19353</v>
      </c>
      <c r="B15952" s="278">
        <v>41.87</v>
      </c>
    </row>
    <row r="15953" spans="1:2" x14ac:dyDescent="0.25">
      <c r="A15953" s="277" t="s">
        <v>9898</v>
      </c>
      <c r="B15953" s="278">
        <v>48.77</v>
      </c>
    </row>
    <row r="15954" spans="1:2" x14ac:dyDescent="0.25">
      <c r="A15954" s="277" t="s">
        <v>19354</v>
      </c>
      <c r="B15954" s="278">
        <v>46.4</v>
      </c>
    </row>
    <row r="15955" spans="1:2" x14ac:dyDescent="0.25">
      <c r="A15955" s="277" t="s">
        <v>9899</v>
      </c>
      <c r="B15955" s="278">
        <v>34.51</v>
      </c>
    </row>
    <row r="15956" spans="1:2" x14ac:dyDescent="0.25">
      <c r="A15956" s="277" t="s">
        <v>19355</v>
      </c>
      <c r="B15956" s="278">
        <v>32.14</v>
      </c>
    </row>
    <row r="15957" spans="1:2" x14ac:dyDescent="0.25">
      <c r="A15957" s="277" t="s">
        <v>9900</v>
      </c>
      <c r="B15957" s="278">
        <v>38.53</v>
      </c>
    </row>
    <row r="15958" spans="1:2" x14ac:dyDescent="0.25">
      <c r="A15958" s="277" t="s">
        <v>19356</v>
      </c>
      <c r="B15958" s="278">
        <v>36.159999999999997</v>
      </c>
    </row>
    <row r="15959" spans="1:2" x14ac:dyDescent="0.25">
      <c r="A15959" s="277" t="s">
        <v>9901</v>
      </c>
      <c r="B15959" s="278">
        <v>38.61</v>
      </c>
    </row>
    <row r="15960" spans="1:2" x14ac:dyDescent="0.25">
      <c r="A15960" s="277" t="s">
        <v>19357</v>
      </c>
      <c r="B15960" s="278">
        <v>36.24</v>
      </c>
    </row>
    <row r="15961" spans="1:2" x14ac:dyDescent="0.25">
      <c r="A15961" s="277" t="s">
        <v>9902</v>
      </c>
      <c r="B15961" s="278">
        <v>48.05</v>
      </c>
    </row>
    <row r="15962" spans="1:2" x14ac:dyDescent="0.25">
      <c r="A15962" s="277" t="s">
        <v>19358</v>
      </c>
      <c r="B15962" s="278">
        <v>45.68</v>
      </c>
    </row>
    <row r="15963" spans="1:2" x14ac:dyDescent="0.25">
      <c r="A15963" s="277" t="s">
        <v>9903</v>
      </c>
      <c r="B15963" s="278">
        <v>52.58</v>
      </c>
    </row>
    <row r="15964" spans="1:2" x14ac:dyDescent="0.25">
      <c r="A15964" s="277" t="s">
        <v>19359</v>
      </c>
      <c r="B15964" s="278">
        <v>50.21</v>
      </c>
    </row>
    <row r="15965" spans="1:2" x14ac:dyDescent="0.25">
      <c r="A15965" s="277" t="s">
        <v>9904</v>
      </c>
      <c r="B15965" s="278">
        <v>25.45</v>
      </c>
    </row>
    <row r="15966" spans="1:2" x14ac:dyDescent="0.25">
      <c r="A15966" s="277" t="s">
        <v>19360</v>
      </c>
      <c r="B15966" s="278">
        <v>23.08</v>
      </c>
    </row>
    <row r="15967" spans="1:2" x14ac:dyDescent="0.25">
      <c r="A15967" s="277" t="s">
        <v>9905</v>
      </c>
      <c r="B15967" s="278">
        <v>29.95</v>
      </c>
    </row>
    <row r="15968" spans="1:2" x14ac:dyDescent="0.25">
      <c r="A15968" s="277" t="s">
        <v>19361</v>
      </c>
      <c r="B15968" s="278">
        <v>27.58</v>
      </c>
    </row>
    <row r="15969" spans="1:2" x14ac:dyDescent="0.25">
      <c r="A15969" s="277" t="s">
        <v>9906</v>
      </c>
      <c r="B15969" s="278">
        <v>32.04</v>
      </c>
    </row>
    <row r="15970" spans="1:2" x14ac:dyDescent="0.25">
      <c r="A15970" s="277" t="s">
        <v>19362</v>
      </c>
      <c r="B15970" s="278">
        <v>29.67</v>
      </c>
    </row>
    <row r="15971" spans="1:2" x14ac:dyDescent="0.25">
      <c r="A15971" s="277" t="s">
        <v>9907</v>
      </c>
      <c r="B15971" s="278">
        <v>35.83</v>
      </c>
    </row>
    <row r="15972" spans="1:2" x14ac:dyDescent="0.25">
      <c r="A15972" s="277" t="s">
        <v>19363</v>
      </c>
      <c r="B15972" s="278">
        <v>33.46</v>
      </c>
    </row>
    <row r="15973" spans="1:2" x14ac:dyDescent="0.25">
      <c r="A15973" s="277" t="s">
        <v>9908</v>
      </c>
      <c r="B15973" s="278">
        <v>28.23</v>
      </c>
    </row>
    <row r="15974" spans="1:2" x14ac:dyDescent="0.25">
      <c r="A15974" s="277" t="s">
        <v>19364</v>
      </c>
      <c r="B15974" s="278">
        <v>25.86</v>
      </c>
    </row>
    <row r="15975" spans="1:2" x14ac:dyDescent="0.25">
      <c r="A15975" s="277" t="s">
        <v>9909</v>
      </c>
      <c r="B15975" s="278">
        <v>51.41</v>
      </c>
    </row>
    <row r="15976" spans="1:2" x14ac:dyDescent="0.25">
      <c r="A15976" s="277" t="s">
        <v>19365</v>
      </c>
      <c r="B15976" s="278">
        <v>49.04</v>
      </c>
    </row>
    <row r="15977" spans="1:2" x14ac:dyDescent="0.25">
      <c r="A15977" s="277" t="s">
        <v>9910</v>
      </c>
      <c r="B15977" s="278">
        <v>31.39</v>
      </c>
    </row>
    <row r="15978" spans="1:2" x14ac:dyDescent="0.25">
      <c r="A15978" s="277" t="s">
        <v>19366</v>
      </c>
      <c r="B15978" s="278">
        <v>29.02</v>
      </c>
    </row>
    <row r="15979" spans="1:2" x14ac:dyDescent="0.25">
      <c r="A15979" s="277" t="s">
        <v>9911</v>
      </c>
      <c r="B15979" s="278">
        <v>29.79</v>
      </c>
    </row>
    <row r="15980" spans="1:2" x14ac:dyDescent="0.25">
      <c r="A15980" s="277" t="s">
        <v>19367</v>
      </c>
      <c r="B15980" s="278">
        <v>27.42</v>
      </c>
    </row>
    <row r="15981" spans="1:2" x14ac:dyDescent="0.25">
      <c r="A15981" s="277" t="s">
        <v>9912</v>
      </c>
      <c r="B15981" s="278">
        <v>38.78</v>
      </c>
    </row>
    <row r="15982" spans="1:2" x14ac:dyDescent="0.25">
      <c r="A15982" s="277" t="s">
        <v>19368</v>
      </c>
      <c r="B15982" s="278">
        <v>36.409999999999997</v>
      </c>
    </row>
    <row r="15983" spans="1:2" x14ac:dyDescent="0.25">
      <c r="A15983" s="277" t="s">
        <v>9913</v>
      </c>
      <c r="B15983" s="278">
        <v>39.549999999999997</v>
      </c>
    </row>
    <row r="15984" spans="1:2" x14ac:dyDescent="0.25">
      <c r="A15984" s="277" t="s">
        <v>19369</v>
      </c>
      <c r="B15984" s="278">
        <v>37.18</v>
      </c>
    </row>
    <row r="15985" spans="1:2" x14ac:dyDescent="0.25">
      <c r="A15985" s="277" t="s">
        <v>9914</v>
      </c>
      <c r="B15985" s="278">
        <v>44.99</v>
      </c>
    </row>
    <row r="15986" spans="1:2" x14ac:dyDescent="0.25">
      <c r="A15986" s="277" t="s">
        <v>19370</v>
      </c>
      <c r="B15986" s="278">
        <v>42.62</v>
      </c>
    </row>
    <row r="15987" spans="1:2" x14ac:dyDescent="0.25">
      <c r="A15987" s="277" t="s">
        <v>9915</v>
      </c>
      <c r="B15987" s="278">
        <v>34.18</v>
      </c>
    </row>
    <row r="15988" spans="1:2" x14ac:dyDescent="0.25">
      <c r="A15988" s="277" t="s">
        <v>19371</v>
      </c>
      <c r="B15988" s="278">
        <v>31.81</v>
      </c>
    </row>
    <row r="15989" spans="1:2" x14ac:dyDescent="0.25">
      <c r="A15989" s="277" t="s">
        <v>9916</v>
      </c>
      <c r="B15989" s="278">
        <v>37.79</v>
      </c>
    </row>
    <row r="15990" spans="1:2" x14ac:dyDescent="0.25">
      <c r="A15990" s="277" t="s">
        <v>19372</v>
      </c>
      <c r="B15990" s="278">
        <v>35.42</v>
      </c>
    </row>
    <row r="15991" spans="1:2" x14ac:dyDescent="0.25">
      <c r="A15991" s="277" t="s">
        <v>9917</v>
      </c>
      <c r="B15991" s="278">
        <v>41.92</v>
      </c>
    </row>
    <row r="15992" spans="1:2" x14ac:dyDescent="0.25">
      <c r="A15992" s="277" t="s">
        <v>19373</v>
      </c>
      <c r="B15992" s="278">
        <v>39.549999999999997</v>
      </c>
    </row>
    <row r="15993" spans="1:2" x14ac:dyDescent="0.25">
      <c r="A15993" s="277" t="s">
        <v>9918</v>
      </c>
      <c r="B15993" s="278">
        <v>33.549999999999997</v>
      </c>
    </row>
    <row r="15994" spans="1:2" x14ac:dyDescent="0.25">
      <c r="A15994" s="277" t="s">
        <v>19374</v>
      </c>
      <c r="B15994" s="278">
        <v>31.18</v>
      </c>
    </row>
    <row r="15995" spans="1:2" x14ac:dyDescent="0.25">
      <c r="A15995" s="277" t="s">
        <v>9919</v>
      </c>
      <c r="B15995" s="278">
        <v>50.27</v>
      </c>
    </row>
    <row r="15996" spans="1:2" x14ac:dyDescent="0.25">
      <c r="A15996" s="277" t="s">
        <v>19375</v>
      </c>
      <c r="B15996" s="278">
        <v>47.9</v>
      </c>
    </row>
    <row r="15997" spans="1:2" x14ac:dyDescent="0.25">
      <c r="A15997" s="277" t="s">
        <v>9920</v>
      </c>
      <c r="B15997" s="278">
        <v>28.27</v>
      </c>
    </row>
    <row r="15998" spans="1:2" x14ac:dyDescent="0.25">
      <c r="A15998" s="277" t="s">
        <v>19376</v>
      </c>
      <c r="B15998" s="278">
        <v>25.9</v>
      </c>
    </row>
    <row r="15999" spans="1:2" x14ac:dyDescent="0.25">
      <c r="A15999" s="277" t="s">
        <v>9921</v>
      </c>
      <c r="B15999" s="278">
        <v>31.72</v>
      </c>
    </row>
    <row r="16000" spans="1:2" x14ac:dyDescent="0.25">
      <c r="A16000" s="277" t="s">
        <v>19377</v>
      </c>
      <c r="B16000" s="278">
        <v>29.35</v>
      </c>
    </row>
    <row r="16001" spans="1:2" x14ac:dyDescent="0.25">
      <c r="A16001" s="277" t="s">
        <v>9922</v>
      </c>
      <c r="B16001" s="278">
        <v>35.18</v>
      </c>
    </row>
    <row r="16002" spans="1:2" x14ac:dyDescent="0.25">
      <c r="A16002" s="277" t="s">
        <v>19378</v>
      </c>
      <c r="B16002" s="278">
        <v>32.81</v>
      </c>
    </row>
    <row r="16003" spans="1:2" x14ac:dyDescent="0.25">
      <c r="A16003" s="277" t="s">
        <v>9923</v>
      </c>
      <c r="B16003" s="278">
        <v>38.78</v>
      </c>
    </row>
    <row r="16004" spans="1:2" x14ac:dyDescent="0.25">
      <c r="A16004" s="277" t="s">
        <v>19379</v>
      </c>
      <c r="B16004" s="278">
        <v>36.409999999999997</v>
      </c>
    </row>
    <row r="16005" spans="1:2" x14ac:dyDescent="0.25">
      <c r="A16005" s="277" t="s">
        <v>9924</v>
      </c>
      <c r="B16005" s="278">
        <v>44.24</v>
      </c>
    </row>
    <row r="16006" spans="1:2" x14ac:dyDescent="0.25">
      <c r="A16006" s="277" t="s">
        <v>19380</v>
      </c>
      <c r="B16006" s="278">
        <v>41.87</v>
      </c>
    </row>
    <row r="16007" spans="1:2" x14ac:dyDescent="0.25">
      <c r="A16007" s="277" t="s">
        <v>9925</v>
      </c>
      <c r="B16007" s="278">
        <v>49.96</v>
      </c>
    </row>
    <row r="16008" spans="1:2" x14ac:dyDescent="0.25">
      <c r="A16008" s="277" t="s">
        <v>19381</v>
      </c>
      <c r="B16008" s="278">
        <v>47.59</v>
      </c>
    </row>
    <row r="16009" spans="1:2" x14ac:dyDescent="0.25">
      <c r="A16009" s="277" t="s">
        <v>9926</v>
      </c>
      <c r="B16009" s="278">
        <v>36.65</v>
      </c>
    </row>
    <row r="16010" spans="1:2" x14ac:dyDescent="0.25">
      <c r="A16010" s="277" t="s">
        <v>19382</v>
      </c>
      <c r="B16010" s="278">
        <v>34.28</v>
      </c>
    </row>
    <row r="16011" spans="1:2" x14ac:dyDescent="0.25">
      <c r="A16011" s="277" t="s">
        <v>9927</v>
      </c>
      <c r="B16011" s="278">
        <v>42.38</v>
      </c>
    </row>
    <row r="16012" spans="1:2" x14ac:dyDescent="0.25">
      <c r="A16012" s="277" t="s">
        <v>19383</v>
      </c>
      <c r="B16012" s="278">
        <v>40.01</v>
      </c>
    </row>
    <row r="16013" spans="1:2" x14ac:dyDescent="0.25">
      <c r="A16013" s="277" t="s">
        <v>9928</v>
      </c>
      <c r="B16013" s="278">
        <v>39.78</v>
      </c>
    </row>
    <row r="16014" spans="1:2" x14ac:dyDescent="0.25">
      <c r="A16014" s="277" t="s">
        <v>19384</v>
      </c>
      <c r="B16014" s="278">
        <v>37.409999999999997</v>
      </c>
    </row>
    <row r="16015" spans="1:2" x14ac:dyDescent="0.25">
      <c r="A16015" s="277" t="s">
        <v>9929</v>
      </c>
      <c r="B16015" s="278">
        <v>49.51</v>
      </c>
    </row>
    <row r="16016" spans="1:2" x14ac:dyDescent="0.25">
      <c r="A16016" s="277" t="s">
        <v>19385</v>
      </c>
      <c r="B16016" s="278">
        <v>47.14</v>
      </c>
    </row>
    <row r="16017" spans="1:2" x14ac:dyDescent="0.25">
      <c r="A16017" s="277" t="s">
        <v>9930</v>
      </c>
      <c r="B16017" s="278">
        <v>55.65</v>
      </c>
    </row>
    <row r="16018" spans="1:2" x14ac:dyDescent="0.25">
      <c r="A16018" s="277" t="s">
        <v>19386</v>
      </c>
      <c r="B16018" s="278">
        <v>53.28</v>
      </c>
    </row>
    <row r="16019" spans="1:2" x14ac:dyDescent="0.25">
      <c r="A16019" s="277" t="s">
        <v>9931</v>
      </c>
      <c r="B16019" s="278">
        <v>41.92</v>
      </c>
    </row>
    <row r="16020" spans="1:2" x14ac:dyDescent="0.25">
      <c r="A16020" s="277" t="s">
        <v>19387</v>
      </c>
      <c r="B16020" s="278">
        <v>39.549999999999997</v>
      </c>
    </row>
    <row r="16021" spans="1:2" x14ac:dyDescent="0.25">
      <c r="A16021" s="277" t="s">
        <v>9932</v>
      </c>
      <c r="B16021" s="278">
        <v>39.78</v>
      </c>
    </row>
    <row r="16022" spans="1:2" x14ac:dyDescent="0.25">
      <c r="A16022" s="277" t="s">
        <v>19388</v>
      </c>
      <c r="B16022" s="278">
        <v>37.409999999999997</v>
      </c>
    </row>
    <row r="16023" spans="1:2" x14ac:dyDescent="0.25">
      <c r="A16023" s="277" t="s">
        <v>9933</v>
      </c>
      <c r="B16023" s="278">
        <v>53.21</v>
      </c>
    </row>
    <row r="16024" spans="1:2" x14ac:dyDescent="0.25">
      <c r="A16024" s="277" t="s">
        <v>19389</v>
      </c>
      <c r="B16024" s="278">
        <v>50.84</v>
      </c>
    </row>
    <row r="16025" spans="1:2" x14ac:dyDescent="0.25">
      <c r="A16025" s="277" t="s">
        <v>9934</v>
      </c>
      <c r="B16025" s="278">
        <v>54.92</v>
      </c>
    </row>
    <row r="16026" spans="1:2" x14ac:dyDescent="0.25">
      <c r="A16026" s="277" t="s">
        <v>19390</v>
      </c>
      <c r="B16026" s="278">
        <v>52.55</v>
      </c>
    </row>
    <row r="16027" spans="1:2" x14ac:dyDescent="0.25">
      <c r="A16027" s="277" t="s">
        <v>9935</v>
      </c>
      <c r="B16027" s="278">
        <v>61.8</v>
      </c>
    </row>
    <row r="16028" spans="1:2" x14ac:dyDescent="0.25">
      <c r="A16028" s="277" t="s">
        <v>19391</v>
      </c>
      <c r="B16028" s="278">
        <v>59.43</v>
      </c>
    </row>
    <row r="16029" spans="1:2" x14ac:dyDescent="0.25">
      <c r="A16029" s="277" t="s">
        <v>9936</v>
      </c>
      <c r="B16029" s="278">
        <v>26.71</v>
      </c>
    </row>
    <row r="16030" spans="1:2" x14ac:dyDescent="0.25">
      <c r="A16030" s="277" t="s">
        <v>19392</v>
      </c>
      <c r="B16030" s="278">
        <v>24.34</v>
      </c>
    </row>
    <row r="16031" spans="1:2" x14ac:dyDescent="0.25">
      <c r="A16031" s="277" t="s">
        <v>9937</v>
      </c>
      <c r="B16031" s="278">
        <v>30.5</v>
      </c>
    </row>
    <row r="16032" spans="1:2" x14ac:dyDescent="0.25">
      <c r="A16032" s="277" t="s">
        <v>19393</v>
      </c>
      <c r="B16032" s="278">
        <v>28.13</v>
      </c>
    </row>
    <row r="16033" spans="1:2" x14ac:dyDescent="0.25">
      <c r="A16033" s="277" t="s">
        <v>9938</v>
      </c>
      <c r="B16033" s="278">
        <v>34.909999999999997</v>
      </c>
    </row>
    <row r="16034" spans="1:2" x14ac:dyDescent="0.25">
      <c r="A16034" s="277" t="s">
        <v>19394</v>
      </c>
      <c r="B16034" s="278">
        <v>32.54</v>
      </c>
    </row>
    <row r="16035" spans="1:2" x14ac:dyDescent="0.25">
      <c r="A16035" s="277" t="s">
        <v>9939</v>
      </c>
      <c r="B16035" s="278">
        <v>39.94</v>
      </c>
    </row>
    <row r="16036" spans="1:2" x14ac:dyDescent="0.25">
      <c r="A16036" s="277" t="s">
        <v>19395</v>
      </c>
      <c r="B16036" s="278">
        <v>37.57</v>
      </c>
    </row>
    <row r="16037" spans="1:2" x14ac:dyDescent="0.25">
      <c r="A16037" s="277" t="s">
        <v>9940</v>
      </c>
      <c r="B16037" s="278">
        <v>55.37</v>
      </c>
    </row>
    <row r="16038" spans="1:2" x14ac:dyDescent="0.25">
      <c r="A16038" s="277" t="s">
        <v>19396</v>
      </c>
      <c r="B16038" s="278">
        <v>53</v>
      </c>
    </row>
    <row r="16039" spans="1:2" x14ac:dyDescent="0.25">
      <c r="A16039" s="277" t="s">
        <v>9941</v>
      </c>
      <c r="B16039" s="278">
        <v>63.12</v>
      </c>
    </row>
    <row r="16040" spans="1:2" x14ac:dyDescent="0.25">
      <c r="A16040" s="277" t="s">
        <v>19397</v>
      </c>
      <c r="B16040" s="278">
        <v>60.75</v>
      </c>
    </row>
    <row r="16041" spans="1:2" x14ac:dyDescent="0.25">
      <c r="A16041" s="277" t="s">
        <v>9942</v>
      </c>
      <c r="B16041" s="278">
        <v>33.369999999999997</v>
      </c>
    </row>
    <row r="16042" spans="1:2" x14ac:dyDescent="0.25">
      <c r="A16042" s="277" t="s">
        <v>19398</v>
      </c>
      <c r="B16042" s="278">
        <v>31</v>
      </c>
    </row>
    <row r="16043" spans="1:2" x14ac:dyDescent="0.25">
      <c r="A16043" s="277" t="s">
        <v>9943</v>
      </c>
      <c r="B16043" s="278">
        <v>37.79</v>
      </c>
    </row>
    <row r="16044" spans="1:2" x14ac:dyDescent="0.25">
      <c r="A16044" s="277" t="s">
        <v>19399</v>
      </c>
      <c r="B16044" s="278">
        <v>35.42</v>
      </c>
    </row>
    <row r="16045" spans="1:2" x14ac:dyDescent="0.25">
      <c r="A16045" s="277" t="s">
        <v>9944</v>
      </c>
      <c r="B16045" s="278">
        <v>42.84</v>
      </c>
    </row>
    <row r="16046" spans="1:2" x14ac:dyDescent="0.25">
      <c r="A16046" s="277" t="s">
        <v>19400</v>
      </c>
      <c r="B16046" s="278">
        <v>40.47</v>
      </c>
    </row>
    <row r="16047" spans="1:2" x14ac:dyDescent="0.25">
      <c r="A16047" s="277" t="s">
        <v>9945</v>
      </c>
      <c r="B16047" s="278">
        <v>59.91</v>
      </c>
    </row>
    <row r="16048" spans="1:2" x14ac:dyDescent="0.25">
      <c r="A16048" s="277" t="s">
        <v>19401</v>
      </c>
      <c r="B16048" s="278">
        <v>57.54</v>
      </c>
    </row>
    <row r="16049" spans="1:2" x14ac:dyDescent="0.25">
      <c r="A16049" s="277" t="s">
        <v>9946</v>
      </c>
      <c r="B16049" s="278">
        <v>67.94</v>
      </c>
    </row>
    <row r="16050" spans="1:2" x14ac:dyDescent="0.25">
      <c r="A16050" s="277" t="s">
        <v>19402</v>
      </c>
      <c r="B16050" s="278">
        <v>65.569999999999993</v>
      </c>
    </row>
    <row r="16051" spans="1:2" x14ac:dyDescent="0.25">
      <c r="A16051" s="277" t="s">
        <v>9947</v>
      </c>
      <c r="B16051" s="278">
        <v>36.58</v>
      </c>
    </row>
    <row r="16052" spans="1:2" x14ac:dyDescent="0.25">
      <c r="A16052" s="277" t="s">
        <v>19403</v>
      </c>
      <c r="B16052" s="278">
        <v>34.21</v>
      </c>
    </row>
    <row r="16053" spans="1:2" x14ac:dyDescent="0.25">
      <c r="A16053" s="277" t="s">
        <v>9948</v>
      </c>
      <c r="B16053" s="278">
        <v>42.57</v>
      </c>
    </row>
    <row r="16054" spans="1:2" x14ac:dyDescent="0.25">
      <c r="A16054" s="277" t="s">
        <v>19404</v>
      </c>
      <c r="B16054" s="278">
        <v>40.200000000000003</v>
      </c>
    </row>
    <row r="16055" spans="1:2" x14ac:dyDescent="0.25">
      <c r="A16055" s="277" t="s">
        <v>9949</v>
      </c>
      <c r="B16055" s="278">
        <v>43.54</v>
      </c>
    </row>
    <row r="16056" spans="1:2" x14ac:dyDescent="0.25">
      <c r="A16056" s="277" t="s">
        <v>19405</v>
      </c>
      <c r="B16056" s="278">
        <v>41.17</v>
      </c>
    </row>
    <row r="16057" spans="1:2" x14ac:dyDescent="0.25">
      <c r="A16057" s="277" t="s">
        <v>9950</v>
      </c>
      <c r="B16057" s="278">
        <v>64.73</v>
      </c>
    </row>
    <row r="16058" spans="1:2" x14ac:dyDescent="0.25">
      <c r="A16058" s="277" t="s">
        <v>19406</v>
      </c>
      <c r="B16058" s="278">
        <v>62.36</v>
      </c>
    </row>
    <row r="16059" spans="1:2" x14ac:dyDescent="0.25">
      <c r="A16059" s="277" t="s">
        <v>9951</v>
      </c>
      <c r="B16059" s="278">
        <v>73.23</v>
      </c>
    </row>
    <row r="16060" spans="1:2" x14ac:dyDescent="0.25">
      <c r="A16060" s="277" t="s">
        <v>19407</v>
      </c>
      <c r="B16060" s="278">
        <v>70.86</v>
      </c>
    </row>
    <row r="16061" spans="1:2" x14ac:dyDescent="0.25">
      <c r="A16061" s="277" t="s">
        <v>9952</v>
      </c>
      <c r="B16061" s="278">
        <v>36.39</v>
      </c>
    </row>
    <row r="16062" spans="1:2" x14ac:dyDescent="0.25">
      <c r="A16062" s="277" t="s">
        <v>19408</v>
      </c>
      <c r="B16062" s="278">
        <v>34.020000000000003</v>
      </c>
    </row>
    <row r="16063" spans="1:2" x14ac:dyDescent="0.25">
      <c r="A16063" s="277" t="s">
        <v>9953</v>
      </c>
      <c r="B16063" s="278">
        <v>40.76</v>
      </c>
    </row>
    <row r="16064" spans="1:2" x14ac:dyDescent="0.25">
      <c r="A16064" s="277" t="s">
        <v>19409</v>
      </c>
      <c r="B16064" s="278">
        <v>38.39</v>
      </c>
    </row>
    <row r="16065" spans="1:2" x14ac:dyDescent="0.25">
      <c r="A16065" s="277" t="s">
        <v>9954</v>
      </c>
      <c r="B16065" s="278">
        <v>45.86</v>
      </c>
    </row>
    <row r="16066" spans="1:2" x14ac:dyDescent="0.25">
      <c r="A16066" s="277" t="s">
        <v>19410</v>
      </c>
      <c r="B16066" s="278">
        <v>43.49</v>
      </c>
    </row>
    <row r="16067" spans="1:2" x14ac:dyDescent="0.25">
      <c r="A16067" s="277" t="s">
        <v>9955</v>
      </c>
      <c r="B16067" s="278">
        <v>51.62</v>
      </c>
    </row>
    <row r="16068" spans="1:2" x14ac:dyDescent="0.25">
      <c r="A16068" s="277" t="s">
        <v>19411</v>
      </c>
      <c r="B16068" s="278">
        <v>49.25</v>
      </c>
    </row>
    <row r="16069" spans="1:2" x14ac:dyDescent="0.25">
      <c r="A16069" s="277" t="s">
        <v>9956</v>
      </c>
      <c r="B16069" s="278">
        <v>67.94</v>
      </c>
    </row>
    <row r="16070" spans="1:2" x14ac:dyDescent="0.25">
      <c r="A16070" s="277" t="s">
        <v>19412</v>
      </c>
      <c r="B16070" s="278">
        <v>65.569999999999993</v>
      </c>
    </row>
    <row r="16071" spans="1:2" x14ac:dyDescent="0.25">
      <c r="A16071" s="277" t="s">
        <v>9957</v>
      </c>
      <c r="B16071" s="278">
        <v>86.56</v>
      </c>
    </row>
    <row r="16072" spans="1:2" x14ac:dyDescent="0.25">
      <c r="A16072" s="277" t="s">
        <v>19413</v>
      </c>
      <c r="B16072" s="278">
        <v>84.19</v>
      </c>
    </row>
    <row r="16073" spans="1:2" x14ac:dyDescent="0.25">
      <c r="A16073" s="277" t="s">
        <v>9958</v>
      </c>
      <c r="B16073" s="278">
        <v>44.87</v>
      </c>
    </row>
    <row r="16074" spans="1:2" x14ac:dyDescent="0.25">
      <c r="A16074" s="277" t="s">
        <v>19414</v>
      </c>
      <c r="B16074" s="278">
        <v>42.5</v>
      </c>
    </row>
    <row r="16075" spans="1:2" x14ac:dyDescent="0.25">
      <c r="A16075" s="277" t="s">
        <v>9959</v>
      </c>
      <c r="B16075" s="278">
        <v>50.21</v>
      </c>
    </row>
    <row r="16076" spans="1:2" x14ac:dyDescent="0.25">
      <c r="A16076" s="277" t="s">
        <v>19415</v>
      </c>
      <c r="B16076" s="278">
        <v>47.84</v>
      </c>
    </row>
    <row r="16077" spans="1:2" x14ac:dyDescent="0.25">
      <c r="A16077" s="277" t="s">
        <v>9960</v>
      </c>
      <c r="B16077" s="278">
        <v>54.41</v>
      </c>
    </row>
    <row r="16078" spans="1:2" x14ac:dyDescent="0.25">
      <c r="A16078" s="277" t="s">
        <v>19416</v>
      </c>
      <c r="B16078" s="278">
        <v>52.04</v>
      </c>
    </row>
    <row r="16079" spans="1:2" x14ac:dyDescent="0.25">
      <c r="A16079" s="277" t="s">
        <v>9961</v>
      </c>
      <c r="B16079" s="278">
        <v>82.23</v>
      </c>
    </row>
    <row r="16080" spans="1:2" x14ac:dyDescent="0.25">
      <c r="A16080" s="277" t="s">
        <v>19417</v>
      </c>
      <c r="B16080" s="278">
        <v>79.86</v>
      </c>
    </row>
    <row r="16081" spans="1:2" x14ac:dyDescent="0.25">
      <c r="A16081" s="277" t="s">
        <v>9962</v>
      </c>
      <c r="B16081" s="278">
        <v>92.71</v>
      </c>
    </row>
    <row r="16082" spans="1:2" x14ac:dyDescent="0.25">
      <c r="A16082" s="277" t="s">
        <v>19418</v>
      </c>
      <c r="B16082" s="278">
        <v>90.34</v>
      </c>
    </row>
    <row r="16083" spans="1:2" x14ac:dyDescent="0.25">
      <c r="A16083" s="277" t="s">
        <v>9963</v>
      </c>
      <c r="B16083" s="278">
        <v>48.98</v>
      </c>
    </row>
    <row r="16084" spans="1:2" x14ac:dyDescent="0.25">
      <c r="A16084" s="277" t="s">
        <v>19419</v>
      </c>
      <c r="B16084" s="278">
        <v>46.61</v>
      </c>
    </row>
    <row r="16085" spans="1:2" x14ac:dyDescent="0.25">
      <c r="A16085" s="277" t="s">
        <v>9964</v>
      </c>
      <c r="B16085" s="278">
        <v>46.07</v>
      </c>
    </row>
    <row r="16086" spans="1:2" x14ac:dyDescent="0.25">
      <c r="A16086" s="277" t="s">
        <v>19420</v>
      </c>
      <c r="B16086" s="278">
        <v>43.7</v>
      </c>
    </row>
    <row r="16087" spans="1:2" x14ac:dyDescent="0.25">
      <c r="A16087" s="277" t="s">
        <v>9965</v>
      </c>
      <c r="B16087" s="278">
        <v>58.85</v>
      </c>
    </row>
    <row r="16088" spans="1:2" x14ac:dyDescent="0.25">
      <c r="A16088" s="277" t="s">
        <v>19421</v>
      </c>
      <c r="B16088" s="278">
        <v>56.48</v>
      </c>
    </row>
    <row r="16089" spans="1:2" x14ac:dyDescent="0.25">
      <c r="A16089" s="277" t="s">
        <v>9966</v>
      </c>
      <c r="B16089" s="278">
        <v>79.510000000000005</v>
      </c>
    </row>
    <row r="16090" spans="1:2" x14ac:dyDescent="0.25">
      <c r="A16090" s="277" t="s">
        <v>19422</v>
      </c>
      <c r="B16090" s="278">
        <v>77.14</v>
      </c>
    </row>
    <row r="16091" spans="1:2" x14ac:dyDescent="0.25">
      <c r="A16091" s="277" t="s">
        <v>9967</v>
      </c>
      <c r="B16091" s="278">
        <v>98.86</v>
      </c>
    </row>
    <row r="16092" spans="1:2" x14ac:dyDescent="0.25">
      <c r="A16092" s="277" t="s">
        <v>19423</v>
      </c>
      <c r="B16092" s="278">
        <v>96.49</v>
      </c>
    </row>
    <row r="16093" spans="1:2" x14ac:dyDescent="0.25">
      <c r="A16093" s="277" t="s">
        <v>9968</v>
      </c>
      <c r="B16093" s="278">
        <v>36.65</v>
      </c>
    </row>
    <row r="16094" spans="1:2" x14ac:dyDescent="0.25">
      <c r="A16094" s="277" t="s">
        <v>19424</v>
      </c>
      <c r="B16094" s="278">
        <v>34.28</v>
      </c>
    </row>
    <row r="16095" spans="1:2" x14ac:dyDescent="0.25">
      <c r="A16095" s="277" t="s">
        <v>9969</v>
      </c>
      <c r="B16095" s="278">
        <v>45.5</v>
      </c>
    </row>
    <row r="16096" spans="1:2" x14ac:dyDescent="0.25">
      <c r="A16096" s="277" t="s">
        <v>19425</v>
      </c>
      <c r="B16096" s="278">
        <v>43.13</v>
      </c>
    </row>
    <row r="16097" spans="1:2" x14ac:dyDescent="0.25">
      <c r="A16097" s="277" t="s">
        <v>9970</v>
      </c>
      <c r="B16097" s="278">
        <v>48.81</v>
      </c>
    </row>
    <row r="16098" spans="1:2" x14ac:dyDescent="0.25">
      <c r="A16098" s="277" t="s">
        <v>19426</v>
      </c>
      <c r="B16098" s="278">
        <v>46.44</v>
      </c>
    </row>
    <row r="16099" spans="1:2" x14ac:dyDescent="0.25">
      <c r="A16099" s="277" t="s">
        <v>9971</v>
      </c>
      <c r="B16099" s="278">
        <v>55.89</v>
      </c>
    </row>
    <row r="16100" spans="1:2" x14ac:dyDescent="0.25">
      <c r="A16100" s="277" t="s">
        <v>19427</v>
      </c>
      <c r="B16100" s="278">
        <v>53.52</v>
      </c>
    </row>
    <row r="16101" spans="1:2" x14ac:dyDescent="0.25">
      <c r="A16101" s="277" t="s">
        <v>9972</v>
      </c>
      <c r="B16101" s="278">
        <v>80.55</v>
      </c>
    </row>
    <row r="16102" spans="1:2" x14ac:dyDescent="0.25">
      <c r="A16102" s="277" t="s">
        <v>19428</v>
      </c>
      <c r="B16102" s="278">
        <v>78.180000000000007</v>
      </c>
    </row>
    <row r="16103" spans="1:2" x14ac:dyDescent="0.25">
      <c r="A16103" s="277" t="s">
        <v>9973</v>
      </c>
      <c r="B16103" s="278">
        <v>102.39</v>
      </c>
    </row>
    <row r="16104" spans="1:2" x14ac:dyDescent="0.25">
      <c r="A16104" s="277" t="s">
        <v>19429</v>
      </c>
      <c r="B16104" s="278">
        <v>100.02</v>
      </c>
    </row>
    <row r="16105" spans="1:2" x14ac:dyDescent="0.25">
      <c r="A16105" s="277" t="s">
        <v>9974</v>
      </c>
      <c r="B16105" s="278">
        <v>45.82</v>
      </c>
    </row>
    <row r="16106" spans="1:2" x14ac:dyDescent="0.25">
      <c r="A16106" s="277" t="s">
        <v>19430</v>
      </c>
      <c r="B16106" s="278">
        <v>43.45</v>
      </c>
    </row>
    <row r="16107" spans="1:2" x14ac:dyDescent="0.25">
      <c r="A16107" s="277" t="s">
        <v>9975</v>
      </c>
      <c r="B16107" s="278">
        <v>52.94</v>
      </c>
    </row>
    <row r="16108" spans="1:2" x14ac:dyDescent="0.25">
      <c r="A16108" s="277" t="s">
        <v>19431</v>
      </c>
      <c r="B16108" s="278">
        <v>50.57</v>
      </c>
    </row>
    <row r="16109" spans="1:2" x14ac:dyDescent="0.25">
      <c r="A16109" s="277" t="s">
        <v>9976</v>
      </c>
      <c r="B16109" s="278">
        <v>60.34</v>
      </c>
    </row>
    <row r="16110" spans="1:2" x14ac:dyDescent="0.25">
      <c r="A16110" s="277" t="s">
        <v>19432</v>
      </c>
      <c r="B16110" s="278">
        <v>57.97</v>
      </c>
    </row>
    <row r="16111" spans="1:2" x14ac:dyDescent="0.25">
      <c r="A16111" s="277" t="s">
        <v>9977</v>
      </c>
      <c r="B16111" s="278">
        <v>86.56</v>
      </c>
    </row>
    <row r="16112" spans="1:2" x14ac:dyDescent="0.25">
      <c r="A16112" s="277" t="s">
        <v>19433</v>
      </c>
      <c r="B16112" s="278">
        <v>84.19</v>
      </c>
    </row>
    <row r="16113" spans="1:2" x14ac:dyDescent="0.25">
      <c r="A16113" s="277" t="s">
        <v>9978</v>
      </c>
      <c r="B16113" s="278">
        <v>109.1</v>
      </c>
    </row>
    <row r="16114" spans="1:2" x14ac:dyDescent="0.25">
      <c r="A16114" s="277" t="s">
        <v>19434</v>
      </c>
      <c r="B16114" s="278">
        <v>106.73</v>
      </c>
    </row>
    <row r="16115" spans="1:2" x14ac:dyDescent="0.25">
      <c r="A16115" s="277" t="s">
        <v>9979</v>
      </c>
      <c r="B16115" s="278">
        <v>43.34</v>
      </c>
    </row>
    <row r="16116" spans="1:2" x14ac:dyDescent="0.25">
      <c r="A16116" s="277" t="s">
        <v>19435</v>
      </c>
      <c r="B16116" s="278">
        <v>40.97</v>
      </c>
    </row>
    <row r="16117" spans="1:2" x14ac:dyDescent="0.25">
      <c r="A16117" s="277" t="s">
        <v>9980</v>
      </c>
      <c r="B16117" s="278">
        <v>57.2</v>
      </c>
    </row>
    <row r="16118" spans="1:2" x14ac:dyDescent="0.25">
      <c r="A16118" s="277" t="s">
        <v>19436</v>
      </c>
      <c r="B16118" s="278">
        <v>54.83</v>
      </c>
    </row>
    <row r="16119" spans="1:2" x14ac:dyDescent="0.25">
      <c r="A16119" s="277" t="s">
        <v>9981</v>
      </c>
      <c r="B16119" s="278">
        <v>62.19</v>
      </c>
    </row>
    <row r="16120" spans="1:2" x14ac:dyDescent="0.25">
      <c r="A16120" s="277" t="s">
        <v>19437</v>
      </c>
      <c r="B16120" s="278">
        <v>59.82</v>
      </c>
    </row>
    <row r="16121" spans="1:2" x14ac:dyDescent="0.25">
      <c r="A16121" s="277" t="s">
        <v>9982</v>
      </c>
      <c r="B16121" s="278">
        <v>62.5</v>
      </c>
    </row>
    <row r="16122" spans="1:2" x14ac:dyDescent="0.25">
      <c r="A16122" s="277" t="s">
        <v>19438</v>
      </c>
      <c r="B16122" s="278">
        <v>60.13</v>
      </c>
    </row>
    <row r="16123" spans="1:2" x14ac:dyDescent="0.25">
      <c r="A16123" s="277" t="s">
        <v>9983</v>
      </c>
      <c r="B16123" s="278">
        <v>115.84</v>
      </c>
    </row>
    <row r="16124" spans="1:2" x14ac:dyDescent="0.25">
      <c r="A16124" s="277" t="s">
        <v>19439</v>
      </c>
      <c r="B16124" s="278">
        <v>113.47</v>
      </c>
    </row>
    <row r="16125" spans="1:2" x14ac:dyDescent="0.25">
      <c r="A16125" s="277" t="s">
        <v>9984</v>
      </c>
      <c r="B16125" s="278">
        <v>45.36</v>
      </c>
    </row>
    <row r="16126" spans="1:2" x14ac:dyDescent="0.25">
      <c r="A16126" s="277" t="s">
        <v>19440</v>
      </c>
      <c r="B16126" s="278">
        <v>42.99</v>
      </c>
    </row>
    <row r="16127" spans="1:2" x14ac:dyDescent="0.25">
      <c r="A16127" s="277" t="s">
        <v>9985</v>
      </c>
      <c r="B16127" s="278">
        <v>54.76</v>
      </c>
    </row>
    <row r="16128" spans="1:2" x14ac:dyDescent="0.25">
      <c r="A16128" s="277" t="s">
        <v>19441</v>
      </c>
      <c r="B16128" s="278">
        <v>52.39</v>
      </c>
    </row>
    <row r="16129" spans="1:2" x14ac:dyDescent="0.25">
      <c r="A16129" s="277" t="s">
        <v>9986</v>
      </c>
      <c r="B16129" s="278">
        <v>56.4</v>
      </c>
    </row>
    <row r="16130" spans="1:2" x14ac:dyDescent="0.25">
      <c r="A16130" s="277" t="s">
        <v>19442</v>
      </c>
      <c r="B16130" s="278">
        <v>54.03</v>
      </c>
    </row>
    <row r="16131" spans="1:2" x14ac:dyDescent="0.25">
      <c r="A16131" s="277" t="s">
        <v>9987</v>
      </c>
      <c r="B16131" s="278">
        <v>62.8</v>
      </c>
    </row>
    <row r="16132" spans="1:2" x14ac:dyDescent="0.25">
      <c r="A16132" s="277" t="s">
        <v>19443</v>
      </c>
      <c r="B16132" s="278">
        <v>60.43</v>
      </c>
    </row>
    <row r="16133" spans="1:2" x14ac:dyDescent="0.25">
      <c r="A16133" s="277" t="s">
        <v>9988</v>
      </c>
      <c r="B16133" s="278">
        <v>88.47</v>
      </c>
    </row>
    <row r="16134" spans="1:2" x14ac:dyDescent="0.25">
      <c r="A16134" s="277" t="s">
        <v>19444</v>
      </c>
      <c r="B16134" s="278">
        <v>86.1</v>
      </c>
    </row>
    <row r="16135" spans="1:2" x14ac:dyDescent="0.25">
      <c r="A16135" s="277" t="s">
        <v>9989</v>
      </c>
      <c r="B16135" s="278">
        <v>108.81</v>
      </c>
    </row>
    <row r="16136" spans="1:2" x14ac:dyDescent="0.25">
      <c r="A16136" s="277" t="s">
        <v>19445</v>
      </c>
      <c r="B16136" s="278">
        <v>106.44</v>
      </c>
    </row>
    <row r="16137" spans="1:2" x14ac:dyDescent="0.25">
      <c r="A16137" s="277" t="s">
        <v>9990</v>
      </c>
      <c r="B16137" s="278">
        <v>54.76</v>
      </c>
    </row>
    <row r="16138" spans="1:2" x14ac:dyDescent="0.25">
      <c r="A16138" s="277" t="s">
        <v>19446</v>
      </c>
      <c r="B16138" s="278">
        <v>52.39</v>
      </c>
    </row>
    <row r="16139" spans="1:2" x14ac:dyDescent="0.25">
      <c r="A16139" s="277" t="s">
        <v>9991</v>
      </c>
      <c r="B16139" s="278">
        <v>60.66</v>
      </c>
    </row>
    <row r="16140" spans="1:2" x14ac:dyDescent="0.25">
      <c r="A16140" s="277" t="s">
        <v>19447</v>
      </c>
      <c r="B16140" s="278">
        <v>58.29</v>
      </c>
    </row>
    <row r="16141" spans="1:2" x14ac:dyDescent="0.25">
      <c r="A16141" s="277" t="s">
        <v>9992</v>
      </c>
      <c r="B16141" s="278">
        <v>76.010000000000005</v>
      </c>
    </row>
    <row r="16142" spans="1:2" x14ac:dyDescent="0.25">
      <c r="A16142" s="277" t="s">
        <v>19448</v>
      </c>
      <c r="B16142" s="278">
        <v>73.64</v>
      </c>
    </row>
    <row r="16143" spans="1:2" x14ac:dyDescent="0.25">
      <c r="A16143" s="277" t="s">
        <v>9993</v>
      </c>
      <c r="B16143" s="278">
        <v>93.43</v>
      </c>
    </row>
    <row r="16144" spans="1:2" x14ac:dyDescent="0.25">
      <c r="A16144" s="277" t="s">
        <v>19449</v>
      </c>
      <c r="B16144" s="278">
        <v>91.06</v>
      </c>
    </row>
    <row r="16145" spans="1:2" x14ac:dyDescent="0.25">
      <c r="A16145" s="277" t="s">
        <v>9994</v>
      </c>
      <c r="B16145" s="278">
        <v>113.79</v>
      </c>
    </row>
    <row r="16146" spans="1:2" x14ac:dyDescent="0.25">
      <c r="A16146" s="277" t="s">
        <v>19450</v>
      </c>
      <c r="B16146" s="278">
        <v>111.42</v>
      </c>
    </row>
    <row r="16147" spans="1:2" x14ac:dyDescent="0.25">
      <c r="A16147" s="277" t="s">
        <v>9995</v>
      </c>
      <c r="B16147" s="278">
        <v>59.01</v>
      </c>
    </row>
    <row r="16148" spans="1:2" x14ac:dyDescent="0.25">
      <c r="A16148" s="277" t="s">
        <v>19451</v>
      </c>
      <c r="B16148" s="278">
        <v>56.64</v>
      </c>
    </row>
    <row r="16149" spans="1:2" x14ac:dyDescent="0.25">
      <c r="A16149" s="277" t="s">
        <v>9996</v>
      </c>
      <c r="B16149" s="278">
        <v>64.78</v>
      </c>
    </row>
    <row r="16150" spans="1:2" x14ac:dyDescent="0.25">
      <c r="A16150" s="277" t="s">
        <v>19452</v>
      </c>
      <c r="B16150" s="278">
        <v>62.41</v>
      </c>
    </row>
    <row r="16151" spans="1:2" x14ac:dyDescent="0.25">
      <c r="A16151" s="277" t="s">
        <v>9997</v>
      </c>
      <c r="B16151" s="278">
        <v>71.2</v>
      </c>
    </row>
    <row r="16152" spans="1:2" x14ac:dyDescent="0.25">
      <c r="A16152" s="277" t="s">
        <v>19453</v>
      </c>
      <c r="B16152" s="278">
        <v>68.83</v>
      </c>
    </row>
    <row r="16153" spans="1:2" x14ac:dyDescent="0.25">
      <c r="A16153" s="277" t="s">
        <v>9998</v>
      </c>
      <c r="B16153" s="278">
        <v>98.42</v>
      </c>
    </row>
    <row r="16154" spans="1:2" x14ac:dyDescent="0.25">
      <c r="A16154" s="277" t="s">
        <v>19454</v>
      </c>
      <c r="B16154" s="278">
        <v>96.05</v>
      </c>
    </row>
    <row r="16155" spans="1:2" x14ac:dyDescent="0.25">
      <c r="A16155" s="277" t="s">
        <v>9999</v>
      </c>
      <c r="B16155" s="278">
        <v>118.78</v>
      </c>
    </row>
    <row r="16156" spans="1:2" x14ac:dyDescent="0.25">
      <c r="A16156" s="277" t="s">
        <v>19455</v>
      </c>
      <c r="B16156" s="278">
        <v>116.41</v>
      </c>
    </row>
    <row r="16157" spans="1:2" x14ac:dyDescent="0.25">
      <c r="A16157" s="277" t="s">
        <v>10000</v>
      </c>
      <c r="B16157" s="278">
        <v>23.65</v>
      </c>
    </row>
    <row r="16158" spans="1:2" x14ac:dyDescent="0.25">
      <c r="A16158" s="277" t="s">
        <v>19456</v>
      </c>
      <c r="B16158" s="278">
        <v>21.28</v>
      </c>
    </row>
    <row r="16159" spans="1:2" x14ac:dyDescent="0.25">
      <c r="A16159" s="277" t="s">
        <v>10001</v>
      </c>
      <c r="B16159" s="278">
        <v>26.46</v>
      </c>
    </row>
    <row r="16160" spans="1:2" x14ac:dyDescent="0.25">
      <c r="A16160" s="277" t="s">
        <v>19457</v>
      </c>
      <c r="B16160" s="278">
        <v>24.09</v>
      </c>
    </row>
    <row r="16161" spans="1:2" x14ac:dyDescent="0.25">
      <c r="A16161" s="277" t="s">
        <v>10002</v>
      </c>
      <c r="B16161" s="278">
        <v>29.75</v>
      </c>
    </row>
    <row r="16162" spans="1:2" x14ac:dyDescent="0.25">
      <c r="A16162" s="277" t="s">
        <v>19458</v>
      </c>
      <c r="B16162" s="278">
        <v>27.38</v>
      </c>
    </row>
    <row r="16163" spans="1:2" x14ac:dyDescent="0.25">
      <c r="A16163" s="277" t="s">
        <v>10003</v>
      </c>
      <c r="B16163" s="278">
        <v>33.840000000000003</v>
      </c>
    </row>
    <row r="16164" spans="1:2" x14ac:dyDescent="0.25">
      <c r="A16164" s="277" t="s">
        <v>19459</v>
      </c>
      <c r="B16164" s="278">
        <v>31.47</v>
      </c>
    </row>
    <row r="16165" spans="1:2" x14ac:dyDescent="0.25">
      <c r="A16165" s="277" t="s">
        <v>10004</v>
      </c>
      <c r="B16165" s="278">
        <v>48.48</v>
      </c>
    </row>
    <row r="16166" spans="1:2" x14ac:dyDescent="0.25">
      <c r="A16166" s="277" t="s">
        <v>19460</v>
      </c>
      <c r="B16166" s="278">
        <v>46.11</v>
      </c>
    </row>
    <row r="16167" spans="1:2" x14ac:dyDescent="0.25">
      <c r="A16167" s="277" t="s">
        <v>10005</v>
      </c>
      <c r="B16167" s="278">
        <v>63.12</v>
      </c>
    </row>
    <row r="16168" spans="1:2" x14ac:dyDescent="0.25">
      <c r="A16168" s="277" t="s">
        <v>19461</v>
      </c>
      <c r="B16168" s="278">
        <v>60.75</v>
      </c>
    </row>
    <row r="16169" spans="1:2" x14ac:dyDescent="0.25">
      <c r="A16169" s="277" t="s">
        <v>10006</v>
      </c>
      <c r="B16169" s="278">
        <v>26.12</v>
      </c>
    </row>
    <row r="16170" spans="1:2" x14ac:dyDescent="0.25">
      <c r="A16170" s="277" t="s">
        <v>19462</v>
      </c>
      <c r="B16170" s="278">
        <v>23.75</v>
      </c>
    </row>
    <row r="16171" spans="1:2" x14ac:dyDescent="0.25">
      <c r="A16171" s="277" t="s">
        <v>10007</v>
      </c>
      <c r="B16171" s="278">
        <v>30.95</v>
      </c>
    </row>
    <row r="16172" spans="1:2" x14ac:dyDescent="0.25">
      <c r="A16172" s="277" t="s">
        <v>19463</v>
      </c>
      <c r="B16172" s="278">
        <v>28.58</v>
      </c>
    </row>
    <row r="16173" spans="1:2" x14ac:dyDescent="0.25">
      <c r="A16173" s="277" t="s">
        <v>10008</v>
      </c>
      <c r="B16173" s="278">
        <v>36.32</v>
      </c>
    </row>
    <row r="16174" spans="1:2" x14ac:dyDescent="0.25">
      <c r="A16174" s="277" t="s">
        <v>19464</v>
      </c>
      <c r="B16174" s="278">
        <v>33.950000000000003</v>
      </c>
    </row>
    <row r="16175" spans="1:2" x14ac:dyDescent="0.25">
      <c r="A16175" s="277" t="s">
        <v>10009</v>
      </c>
      <c r="B16175" s="278">
        <v>52.14</v>
      </c>
    </row>
    <row r="16176" spans="1:2" x14ac:dyDescent="0.25">
      <c r="A16176" s="277" t="s">
        <v>19465</v>
      </c>
      <c r="B16176" s="278">
        <v>49.77</v>
      </c>
    </row>
    <row r="16177" spans="1:2" x14ac:dyDescent="0.25">
      <c r="A16177" s="277" t="s">
        <v>10010</v>
      </c>
      <c r="B16177" s="278">
        <v>71.849999999999994</v>
      </c>
    </row>
    <row r="16178" spans="1:2" x14ac:dyDescent="0.25">
      <c r="A16178" s="277" t="s">
        <v>19466</v>
      </c>
      <c r="B16178" s="278">
        <v>69.48</v>
      </c>
    </row>
    <row r="16179" spans="1:2" x14ac:dyDescent="0.25">
      <c r="A16179" s="277" t="s">
        <v>10011</v>
      </c>
      <c r="B16179" s="278">
        <v>30.06</v>
      </c>
    </row>
    <row r="16180" spans="1:2" x14ac:dyDescent="0.25">
      <c r="A16180" s="277" t="s">
        <v>19467</v>
      </c>
      <c r="B16180" s="278">
        <v>27.69</v>
      </c>
    </row>
    <row r="16181" spans="1:2" x14ac:dyDescent="0.25">
      <c r="A16181" s="277" t="s">
        <v>10012</v>
      </c>
      <c r="B16181" s="278">
        <v>34.18</v>
      </c>
    </row>
    <row r="16182" spans="1:2" x14ac:dyDescent="0.25">
      <c r="A16182" s="277" t="s">
        <v>19468</v>
      </c>
      <c r="B16182" s="278">
        <v>31.81</v>
      </c>
    </row>
    <row r="16183" spans="1:2" x14ac:dyDescent="0.25">
      <c r="A16183" s="277" t="s">
        <v>10013</v>
      </c>
      <c r="B16183" s="278">
        <v>38.78</v>
      </c>
    </row>
    <row r="16184" spans="1:2" x14ac:dyDescent="0.25">
      <c r="A16184" s="277" t="s">
        <v>19469</v>
      </c>
      <c r="B16184" s="278">
        <v>36.409999999999997</v>
      </c>
    </row>
    <row r="16185" spans="1:2" x14ac:dyDescent="0.25">
      <c r="A16185" s="277" t="s">
        <v>10014</v>
      </c>
      <c r="B16185" s="278">
        <v>55.8</v>
      </c>
    </row>
    <row r="16186" spans="1:2" x14ac:dyDescent="0.25">
      <c r="A16186" s="277" t="s">
        <v>19470</v>
      </c>
      <c r="B16186" s="278">
        <v>53.43</v>
      </c>
    </row>
    <row r="16187" spans="1:2" x14ac:dyDescent="0.25">
      <c r="A16187" s="277" t="s">
        <v>10015</v>
      </c>
      <c r="B16187" s="278">
        <v>92.6</v>
      </c>
    </row>
    <row r="16188" spans="1:2" x14ac:dyDescent="0.25">
      <c r="A16188" s="277" t="s">
        <v>19471</v>
      </c>
      <c r="B16188" s="278">
        <v>90.23</v>
      </c>
    </row>
    <row r="16189" spans="1:2" x14ac:dyDescent="0.25">
      <c r="A16189" s="277" t="s">
        <v>10016</v>
      </c>
      <c r="B16189" s="278">
        <v>26.46</v>
      </c>
    </row>
    <row r="16190" spans="1:2" x14ac:dyDescent="0.25">
      <c r="A16190" s="277" t="s">
        <v>19472</v>
      </c>
      <c r="B16190" s="278">
        <v>24.09</v>
      </c>
    </row>
    <row r="16191" spans="1:2" x14ac:dyDescent="0.25">
      <c r="A16191" s="277" t="s">
        <v>10017</v>
      </c>
      <c r="B16191" s="278">
        <v>29.57</v>
      </c>
    </row>
    <row r="16192" spans="1:2" x14ac:dyDescent="0.25">
      <c r="A16192" s="277" t="s">
        <v>19473</v>
      </c>
      <c r="B16192" s="278">
        <v>27.2</v>
      </c>
    </row>
    <row r="16193" spans="1:2" x14ac:dyDescent="0.25">
      <c r="A16193" s="277" t="s">
        <v>10018</v>
      </c>
      <c r="B16193" s="278">
        <v>33.200000000000003</v>
      </c>
    </row>
    <row r="16194" spans="1:2" x14ac:dyDescent="0.25">
      <c r="A16194" s="277" t="s">
        <v>19474</v>
      </c>
      <c r="B16194" s="278">
        <v>30.83</v>
      </c>
    </row>
    <row r="16195" spans="1:2" x14ac:dyDescent="0.25">
      <c r="A16195" s="277" t="s">
        <v>10019</v>
      </c>
      <c r="B16195" s="278">
        <v>37.47</v>
      </c>
    </row>
    <row r="16196" spans="1:2" x14ac:dyDescent="0.25">
      <c r="A16196" s="277" t="s">
        <v>19475</v>
      </c>
      <c r="B16196" s="278">
        <v>35.1</v>
      </c>
    </row>
    <row r="16197" spans="1:2" x14ac:dyDescent="0.25">
      <c r="A16197" s="277" t="s">
        <v>10020</v>
      </c>
      <c r="B16197" s="278">
        <v>53.6</v>
      </c>
    </row>
    <row r="16198" spans="1:2" x14ac:dyDescent="0.25">
      <c r="A16198" s="277" t="s">
        <v>19476</v>
      </c>
      <c r="B16198" s="278">
        <v>51.23</v>
      </c>
    </row>
    <row r="16199" spans="1:2" x14ac:dyDescent="0.25">
      <c r="A16199" s="277" t="s">
        <v>10021</v>
      </c>
      <c r="B16199" s="278">
        <v>68.98</v>
      </c>
    </row>
    <row r="16200" spans="1:2" x14ac:dyDescent="0.25">
      <c r="A16200" s="277" t="s">
        <v>19477</v>
      </c>
      <c r="B16200" s="278">
        <v>66.61</v>
      </c>
    </row>
    <row r="16201" spans="1:2" x14ac:dyDescent="0.25">
      <c r="A16201" s="277" t="s">
        <v>10022</v>
      </c>
      <c r="B16201" s="278">
        <v>31.72</v>
      </c>
    </row>
    <row r="16202" spans="1:2" x14ac:dyDescent="0.25">
      <c r="A16202" s="277" t="s">
        <v>19478</v>
      </c>
      <c r="B16202" s="278">
        <v>29.35</v>
      </c>
    </row>
    <row r="16203" spans="1:2" x14ac:dyDescent="0.25">
      <c r="A16203" s="277" t="s">
        <v>10023</v>
      </c>
      <c r="B16203" s="278">
        <v>35.49</v>
      </c>
    </row>
    <row r="16204" spans="1:2" x14ac:dyDescent="0.25">
      <c r="A16204" s="277" t="s">
        <v>19479</v>
      </c>
      <c r="B16204" s="278">
        <v>33.119999999999997</v>
      </c>
    </row>
    <row r="16205" spans="1:2" x14ac:dyDescent="0.25">
      <c r="A16205" s="277" t="s">
        <v>10024</v>
      </c>
      <c r="B16205" s="278">
        <v>44.08</v>
      </c>
    </row>
    <row r="16206" spans="1:2" x14ac:dyDescent="0.25">
      <c r="A16206" s="277" t="s">
        <v>19480</v>
      </c>
      <c r="B16206" s="278">
        <v>41.71</v>
      </c>
    </row>
    <row r="16207" spans="1:2" x14ac:dyDescent="0.25">
      <c r="A16207" s="277" t="s">
        <v>10025</v>
      </c>
      <c r="B16207" s="278">
        <v>56.97</v>
      </c>
    </row>
    <row r="16208" spans="1:2" x14ac:dyDescent="0.25">
      <c r="A16208" s="277" t="s">
        <v>19481</v>
      </c>
      <c r="B16208" s="278">
        <v>54.6</v>
      </c>
    </row>
    <row r="16209" spans="1:2" x14ac:dyDescent="0.25">
      <c r="A16209" s="277" t="s">
        <v>10026</v>
      </c>
      <c r="B16209" s="278">
        <v>68.41</v>
      </c>
    </row>
    <row r="16210" spans="1:2" x14ac:dyDescent="0.25">
      <c r="A16210" s="277" t="s">
        <v>19482</v>
      </c>
      <c r="B16210" s="278">
        <v>66.040000000000006</v>
      </c>
    </row>
    <row r="16211" spans="1:2" x14ac:dyDescent="0.25">
      <c r="A16211" s="277" t="s">
        <v>10027</v>
      </c>
      <c r="B16211" s="278">
        <v>33.840000000000003</v>
      </c>
    </row>
    <row r="16212" spans="1:2" x14ac:dyDescent="0.25">
      <c r="A16212" s="277" t="s">
        <v>19483</v>
      </c>
      <c r="B16212" s="278">
        <v>31.47</v>
      </c>
    </row>
    <row r="16213" spans="1:2" x14ac:dyDescent="0.25">
      <c r="A16213" s="277" t="s">
        <v>10028</v>
      </c>
      <c r="B16213" s="278">
        <v>37.79</v>
      </c>
    </row>
    <row r="16214" spans="1:2" x14ac:dyDescent="0.25">
      <c r="A16214" s="277" t="s">
        <v>19484</v>
      </c>
      <c r="B16214" s="278">
        <v>35.42</v>
      </c>
    </row>
    <row r="16215" spans="1:2" x14ac:dyDescent="0.25">
      <c r="A16215" s="277" t="s">
        <v>10029</v>
      </c>
      <c r="B16215" s="278">
        <v>42.57</v>
      </c>
    </row>
    <row r="16216" spans="1:2" x14ac:dyDescent="0.25">
      <c r="A16216" s="277" t="s">
        <v>19485</v>
      </c>
      <c r="B16216" s="278">
        <v>40.200000000000003</v>
      </c>
    </row>
    <row r="16217" spans="1:2" x14ac:dyDescent="0.25">
      <c r="A16217" s="277" t="s">
        <v>10030</v>
      </c>
      <c r="B16217" s="278">
        <v>60.2</v>
      </c>
    </row>
    <row r="16218" spans="1:2" x14ac:dyDescent="0.25">
      <c r="A16218" s="277" t="s">
        <v>19486</v>
      </c>
      <c r="B16218" s="278">
        <v>57.83</v>
      </c>
    </row>
    <row r="16219" spans="1:2" x14ac:dyDescent="0.25">
      <c r="A16219" s="277" t="s">
        <v>10031</v>
      </c>
      <c r="B16219" s="278">
        <v>76.3</v>
      </c>
    </row>
    <row r="16220" spans="1:2" x14ac:dyDescent="0.25">
      <c r="A16220" s="277" t="s">
        <v>19487</v>
      </c>
      <c r="B16220" s="278">
        <v>73.930000000000007</v>
      </c>
    </row>
    <row r="16221" spans="1:2" x14ac:dyDescent="0.25">
      <c r="A16221" s="277" t="s">
        <v>10032</v>
      </c>
      <c r="B16221" s="278">
        <v>30.39</v>
      </c>
    </row>
    <row r="16222" spans="1:2" x14ac:dyDescent="0.25">
      <c r="A16222" s="277" t="s">
        <v>19488</v>
      </c>
      <c r="B16222" s="278">
        <v>28.02</v>
      </c>
    </row>
    <row r="16223" spans="1:2" x14ac:dyDescent="0.25">
      <c r="A16223" s="277" t="s">
        <v>10033</v>
      </c>
      <c r="B16223" s="278">
        <v>35.880000000000003</v>
      </c>
    </row>
    <row r="16224" spans="1:2" x14ac:dyDescent="0.25">
      <c r="A16224" s="277" t="s">
        <v>19489</v>
      </c>
      <c r="B16224" s="278">
        <v>33.51</v>
      </c>
    </row>
    <row r="16225" spans="1:2" x14ac:dyDescent="0.25">
      <c r="A16225" s="277" t="s">
        <v>10034</v>
      </c>
      <c r="B16225" s="278">
        <v>37.79</v>
      </c>
    </row>
    <row r="16226" spans="1:2" x14ac:dyDescent="0.25">
      <c r="A16226" s="277" t="s">
        <v>19490</v>
      </c>
      <c r="B16226" s="278">
        <v>35.42</v>
      </c>
    </row>
    <row r="16227" spans="1:2" x14ac:dyDescent="0.25">
      <c r="A16227" s="277" t="s">
        <v>10035</v>
      </c>
      <c r="B16227" s="278">
        <v>42.57</v>
      </c>
    </row>
    <row r="16228" spans="1:2" x14ac:dyDescent="0.25">
      <c r="A16228" s="277" t="s">
        <v>19491</v>
      </c>
      <c r="B16228" s="278">
        <v>40.200000000000003</v>
      </c>
    </row>
    <row r="16229" spans="1:2" x14ac:dyDescent="0.25">
      <c r="A16229" s="277" t="s">
        <v>10036</v>
      </c>
      <c r="B16229" s="278">
        <v>60.2</v>
      </c>
    </row>
    <row r="16230" spans="1:2" x14ac:dyDescent="0.25">
      <c r="A16230" s="277" t="s">
        <v>19492</v>
      </c>
      <c r="B16230" s="278">
        <v>57.83</v>
      </c>
    </row>
    <row r="16231" spans="1:2" x14ac:dyDescent="0.25">
      <c r="A16231" s="277" t="s">
        <v>10037</v>
      </c>
      <c r="B16231" s="278">
        <v>76.3</v>
      </c>
    </row>
    <row r="16232" spans="1:2" x14ac:dyDescent="0.25">
      <c r="A16232" s="277" t="s">
        <v>19493</v>
      </c>
      <c r="B16232" s="278">
        <v>73.930000000000007</v>
      </c>
    </row>
    <row r="16233" spans="1:2" x14ac:dyDescent="0.25">
      <c r="A16233" s="277" t="s">
        <v>10038</v>
      </c>
      <c r="B16233" s="278">
        <v>36.32</v>
      </c>
    </row>
    <row r="16234" spans="1:2" x14ac:dyDescent="0.25">
      <c r="A16234" s="277" t="s">
        <v>19494</v>
      </c>
      <c r="B16234" s="278">
        <v>33.950000000000003</v>
      </c>
    </row>
    <row r="16235" spans="1:2" x14ac:dyDescent="0.25">
      <c r="A16235" s="277" t="s">
        <v>10039</v>
      </c>
      <c r="B16235" s="278">
        <v>44.77</v>
      </c>
    </row>
    <row r="16236" spans="1:2" x14ac:dyDescent="0.25">
      <c r="A16236" s="277" t="s">
        <v>19495</v>
      </c>
      <c r="B16236" s="278">
        <v>42.4</v>
      </c>
    </row>
    <row r="16237" spans="1:2" x14ac:dyDescent="0.25">
      <c r="A16237" s="277" t="s">
        <v>10040</v>
      </c>
      <c r="B16237" s="278">
        <v>50.49</v>
      </c>
    </row>
    <row r="16238" spans="1:2" x14ac:dyDescent="0.25">
      <c r="A16238" s="277" t="s">
        <v>19496</v>
      </c>
      <c r="B16238" s="278">
        <v>48.12</v>
      </c>
    </row>
    <row r="16239" spans="1:2" x14ac:dyDescent="0.25">
      <c r="A16239" s="277" t="s">
        <v>10041</v>
      </c>
      <c r="B16239" s="278">
        <v>63.12</v>
      </c>
    </row>
    <row r="16240" spans="1:2" x14ac:dyDescent="0.25">
      <c r="A16240" s="277" t="s">
        <v>19497</v>
      </c>
      <c r="B16240" s="278">
        <v>60.75</v>
      </c>
    </row>
    <row r="16241" spans="1:2" x14ac:dyDescent="0.25">
      <c r="A16241" s="277" t="s">
        <v>10042</v>
      </c>
      <c r="B16241" s="278">
        <v>79.239999999999995</v>
      </c>
    </row>
    <row r="16242" spans="1:2" x14ac:dyDescent="0.25">
      <c r="A16242" s="277" t="s">
        <v>19498</v>
      </c>
      <c r="B16242" s="278">
        <v>76.87</v>
      </c>
    </row>
    <row r="16243" spans="1:2" x14ac:dyDescent="0.25">
      <c r="A16243" s="277" t="s">
        <v>10043</v>
      </c>
      <c r="B16243" s="278">
        <v>38.78</v>
      </c>
    </row>
    <row r="16244" spans="1:2" x14ac:dyDescent="0.25">
      <c r="A16244" s="277" t="s">
        <v>19499</v>
      </c>
      <c r="B16244" s="278">
        <v>36.409999999999997</v>
      </c>
    </row>
    <row r="16245" spans="1:2" x14ac:dyDescent="0.25">
      <c r="A16245" s="277" t="s">
        <v>10044</v>
      </c>
      <c r="B16245" s="278">
        <v>42.74</v>
      </c>
    </row>
    <row r="16246" spans="1:2" x14ac:dyDescent="0.25">
      <c r="A16246" s="277" t="s">
        <v>19500</v>
      </c>
      <c r="B16246" s="278">
        <v>40.369999999999997</v>
      </c>
    </row>
    <row r="16247" spans="1:2" x14ac:dyDescent="0.25">
      <c r="A16247" s="277" t="s">
        <v>10045</v>
      </c>
      <c r="B16247" s="278">
        <v>47.5</v>
      </c>
    </row>
    <row r="16248" spans="1:2" x14ac:dyDescent="0.25">
      <c r="A16248" s="277" t="s">
        <v>19501</v>
      </c>
      <c r="B16248" s="278">
        <v>45.13</v>
      </c>
    </row>
    <row r="16249" spans="1:2" x14ac:dyDescent="0.25">
      <c r="A16249" s="277" t="s">
        <v>10046</v>
      </c>
      <c r="B16249" s="278">
        <v>66.069999999999993</v>
      </c>
    </row>
    <row r="16250" spans="1:2" x14ac:dyDescent="0.25">
      <c r="A16250" s="277" t="s">
        <v>19502</v>
      </c>
      <c r="B16250" s="278">
        <v>63.7</v>
      </c>
    </row>
    <row r="16251" spans="1:2" x14ac:dyDescent="0.25">
      <c r="A16251" s="277" t="s">
        <v>10047</v>
      </c>
      <c r="B16251" s="278">
        <v>82.17</v>
      </c>
    </row>
    <row r="16252" spans="1:2" x14ac:dyDescent="0.25">
      <c r="A16252" s="277" t="s">
        <v>19503</v>
      </c>
      <c r="B16252" s="278">
        <v>79.8</v>
      </c>
    </row>
    <row r="16253" spans="1:2" x14ac:dyDescent="0.25">
      <c r="A16253" s="277" t="s">
        <v>10048</v>
      </c>
      <c r="B16253" s="278">
        <v>25.57</v>
      </c>
    </row>
    <row r="16254" spans="1:2" x14ac:dyDescent="0.25">
      <c r="A16254" s="277" t="s">
        <v>19504</v>
      </c>
      <c r="B16254" s="278">
        <v>23.2</v>
      </c>
    </row>
    <row r="16255" spans="1:2" x14ac:dyDescent="0.25">
      <c r="A16255" s="277" t="s">
        <v>10049</v>
      </c>
      <c r="B16255" s="278">
        <v>35.75</v>
      </c>
    </row>
    <row r="16256" spans="1:2" x14ac:dyDescent="0.25">
      <c r="A16256" s="277" t="s">
        <v>19505</v>
      </c>
      <c r="B16256" s="278">
        <v>33.380000000000003</v>
      </c>
    </row>
    <row r="16257" spans="1:2" x14ac:dyDescent="0.25">
      <c r="A16257" s="277" t="s">
        <v>10050</v>
      </c>
      <c r="B16257" s="278">
        <v>30.63</v>
      </c>
    </row>
    <row r="16258" spans="1:2" x14ac:dyDescent="0.25">
      <c r="A16258" s="277" t="s">
        <v>19506</v>
      </c>
      <c r="B16258" s="278">
        <v>28.26</v>
      </c>
    </row>
    <row r="16259" spans="1:2" x14ac:dyDescent="0.25">
      <c r="A16259" s="277" t="s">
        <v>10051</v>
      </c>
      <c r="B16259" s="278">
        <v>38.39</v>
      </c>
    </row>
    <row r="16260" spans="1:2" x14ac:dyDescent="0.25">
      <c r="A16260" s="277" t="s">
        <v>19507</v>
      </c>
      <c r="B16260" s="278">
        <v>36.020000000000003</v>
      </c>
    </row>
    <row r="16261" spans="1:2" x14ac:dyDescent="0.25">
      <c r="A16261" s="277" t="s">
        <v>10052</v>
      </c>
      <c r="B16261" s="278">
        <v>36.24</v>
      </c>
    </row>
    <row r="16262" spans="1:2" x14ac:dyDescent="0.25">
      <c r="A16262" s="277" t="s">
        <v>19508</v>
      </c>
      <c r="B16262" s="278">
        <v>33.869999999999997</v>
      </c>
    </row>
    <row r="16263" spans="1:2" x14ac:dyDescent="0.25">
      <c r="A16263" s="277" t="s">
        <v>10053</v>
      </c>
      <c r="B16263" s="278">
        <v>30.88</v>
      </c>
    </row>
    <row r="16264" spans="1:2" x14ac:dyDescent="0.25">
      <c r="A16264" s="277" t="s">
        <v>19509</v>
      </c>
      <c r="B16264" s="278">
        <v>28.51</v>
      </c>
    </row>
    <row r="16265" spans="1:2" x14ac:dyDescent="0.25">
      <c r="A16265" s="277" t="s">
        <v>10054</v>
      </c>
      <c r="B16265" s="278">
        <v>43.51</v>
      </c>
    </row>
    <row r="16266" spans="1:2" x14ac:dyDescent="0.25">
      <c r="A16266" s="277" t="s">
        <v>19510</v>
      </c>
      <c r="B16266" s="278">
        <v>41.14</v>
      </c>
    </row>
    <row r="16267" spans="1:2" x14ac:dyDescent="0.25">
      <c r="A16267" s="277" t="s">
        <v>10055</v>
      </c>
      <c r="B16267" s="278">
        <v>43.51</v>
      </c>
    </row>
    <row r="16268" spans="1:2" x14ac:dyDescent="0.25">
      <c r="A16268" s="277" t="s">
        <v>19511</v>
      </c>
      <c r="B16268" s="278">
        <v>41.14</v>
      </c>
    </row>
    <row r="16269" spans="1:2" x14ac:dyDescent="0.25">
      <c r="A16269" s="277" t="s">
        <v>10056</v>
      </c>
      <c r="B16269" s="278">
        <v>49.36</v>
      </c>
    </row>
    <row r="16270" spans="1:2" x14ac:dyDescent="0.25">
      <c r="A16270" s="277" t="s">
        <v>19512</v>
      </c>
      <c r="B16270" s="278">
        <v>46.99</v>
      </c>
    </row>
    <row r="16271" spans="1:2" x14ac:dyDescent="0.25">
      <c r="A16271" s="277" t="s">
        <v>10057</v>
      </c>
      <c r="B16271" s="278">
        <v>38.39</v>
      </c>
    </row>
    <row r="16272" spans="1:2" x14ac:dyDescent="0.25">
      <c r="A16272" s="277" t="s">
        <v>19513</v>
      </c>
      <c r="B16272" s="278">
        <v>36.020000000000003</v>
      </c>
    </row>
    <row r="16273" spans="1:2" x14ac:dyDescent="0.25">
      <c r="A16273" s="277" t="s">
        <v>10058</v>
      </c>
      <c r="B16273" s="278">
        <v>67.75</v>
      </c>
    </row>
    <row r="16274" spans="1:2" x14ac:dyDescent="0.25">
      <c r="A16274" s="277" t="s">
        <v>19514</v>
      </c>
      <c r="B16274" s="278">
        <v>65.38</v>
      </c>
    </row>
    <row r="16275" spans="1:2" x14ac:dyDescent="0.25">
      <c r="A16275" s="277" t="s">
        <v>10059</v>
      </c>
      <c r="B16275" s="278">
        <v>67.75</v>
      </c>
    </row>
    <row r="16276" spans="1:2" x14ac:dyDescent="0.25">
      <c r="A16276" s="277" t="s">
        <v>19515</v>
      </c>
      <c r="B16276" s="278">
        <v>65.38</v>
      </c>
    </row>
    <row r="16277" spans="1:2" x14ac:dyDescent="0.25">
      <c r="A16277" s="277" t="s">
        <v>10060</v>
      </c>
      <c r="B16277" s="278">
        <v>93.45</v>
      </c>
    </row>
    <row r="16278" spans="1:2" x14ac:dyDescent="0.25">
      <c r="A16278" s="277" t="s">
        <v>19516</v>
      </c>
      <c r="B16278" s="278">
        <v>91.08</v>
      </c>
    </row>
    <row r="16279" spans="1:2" x14ac:dyDescent="0.25">
      <c r="A16279" s="277" t="s">
        <v>10061</v>
      </c>
      <c r="B16279" s="278">
        <v>67.75</v>
      </c>
    </row>
    <row r="16280" spans="1:2" x14ac:dyDescent="0.25">
      <c r="A16280" s="277" t="s">
        <v>19517</v>
      </c>
      <c r="B16280" s="278">
        <v>65.38</v>
      </c>
    </row>
    <row r="16281" spans="1:2" x14ac:dyDescent="0.25">
      <c r="A16281" s="277" t="s">
        <v>10062</v>
      </c>
      <c r="B16281" s="278">
        <v>54.06</v>
      </c>
    </row>
    <row r="16282" spans="1:2" x14ac:dyDescent="0.25">
      <c r="A16282" s="277" t="s">
        <v>19518</v>
      </c>
      <c r="B16282" s="278">
        <v>51.69</v>
      </c>
    </row>
    <row r="16283" spans="1:2" x14ac:dyDescent="0.25">
      <c r="A16283" s="277" t="s">
        <v>10063</v>
      </c>
      <c r="B16283" s="278">
        <v>32.090000000000003</v>
      </c>
    </row>
    <row r="16284" spans="1:2" x14ac:dyDescent="0.25">
      <c r="A16284" s="277" t="s">
        <v>19519</v>
      </c>
      <c r="B16284" s="278">
        <v>29.72</v>
      </c>
    </row>
    <row r="16285" spans="1:2" x14ac:dyDescent="0.25">
      <c r="A16285" s="277" t="s">
        <v>10064</v>
      </c>
      <c r="B16285" s="278">
        <v>37.81</v>
      </c>
    </row>
    <row r="16286" spans="1:2" x14ac:dyDescent="0.25">
      <c r="A16286" s="277" t="s">
        <v>19520</v>
      </c>
      <c r="B16286" s="278">
        <v>35.44</v>
      </c>
    </row>
    <row r="16287" spans="1:2" x14ac:dyDescent="0.25">
      <c r="A16287" s="277" t="s">
        <v>10065</v>
      </c>
      <c r="B16287" s="278">
        <v>39.1</v>
      </c>
    </row>
    <row r="16288" spans="1:2" x14ac:dyDescent="0.25">
      <c r="A16288" s="277" t="s">
        <v>19521</v>
      </c>
      <c r="B16288" s="278">
        <v>36.729999999999997</v>
      </c>
    </row>
    <row r="16289" spans="1:2" x14ac:dyDescent="0.25">
      <c r="A16289" s="277" t="s">
        <v>10066</v>
      </c>
      <c r="B16289" s="278">
        <v>42.58</v>
      </c>
    </row>
    <row r="16290" spans="1:2" x14ac:dyDescent="0.25">
      <c r="A16290" s="277" t="s">
        <v>19522</v>
      </c>
      <c r="B16290" s="278">
        <v>40.21</v>
      </c>
    </row>
    <row r="16291" spans="1:2" x14ac:dyDescent="0.25">
      <c r="A16291" s="277" t="s">
        <v>10067</v>
      </c>
      <c r="B16291" s="278">
        <v>55.37</v>
      </c>
    </row>
    <row r="16292" spans="1:2" x14ac:dyDescent="0.25">
      <c r="A16292" s="277" t="s">
        <v>19523</v>
      </c>
      <c r="B16292" s="278">
        <v>53</v>
      </c>
    </row>
    <row r="16293" spans="1:2" x14ac:dyDescent="0.25">
      <c r="A16293" s="277" t="s">
        <v>10068</v>
      </c>
      <c r="B16293" s="278">
        <v>70.599999999999994</v>
      </c>
    </row>
    <row r="16294" spans="1:2" x14ac:dyDescent="0.25">
      <c r="A16294" s="277" t="s">
        <v>19524</v>
      </c>
      <c r="B16294" s="278">
        <v>68.23</v>
      </c>
    </row>
    <row r="16295" spans="1:2" x14ac:dyDescent="0.25">
      <c r="A16295" s="277" t="s">
        <v>10069</v>
      </c>
      <c r="B16295" s="278">
        <v>41.59</v>
      </c>
    </row>
    <row r="16296" spans="1:2" x14ac:dyDescent="0.25">
      <c r="A16296" s="277" t="s">
        <v>19525</v>
      </c>
      <c r="B16296" s="278">
        <v>39.22</v>
      </c>
    </row>
    <row r="16297" spans="1:2" x14ac:dyDescent="0.25">
      <c r="A16297" s="277" t="s">
        <v>10070</v>
      </c>
      <c r="B16297" s="278">
        <v>41.54</v>
      </c>
    </row>
    <row r="16298" spans="1:2" x14ac:dyDescent="0.25">
      <c r="A16298" s="277" t="s">
        <v>19526</v>
      </c>
      <c r="B16298" s="278">
        <v>39.17</v>
      </c>
    </row>
    <row r="16299" spans="1:2" x14ac:dyDescent="0.25">
      <c r="A16299" s="277" t="s">
        <v>10071</v>
      </c>
      <c r="B16299" s="278">
        <v>50.23</v>
      </c>
    </row>
    <row r="16300" spans="1:2" x14ac:dyDescent="0.25">
      <c r="A16300" s="277" t="s">
        <v>19527</v>
      </c>
      <c r="B16300" s="278">
        <v>47.86</v>
      </c>
    </row>
    <row r="16301" spans="1:2" x14ac:dyDescent="0.25">
      <c r="A16301" s="277" t="s">
        <v>10072</v>
      </c>
      <c r="B16301" s="278">
        <v>58.89</v>
      </c>
    </row>
    <row r="16302" spans="1:2" x14ac:dyDescent="0.25">
      <c r="A16302" s="277" t="s">
        <v>19528</v>
      </c>
      <c r="B16302" s="278">
        <v>56.52</v>
      </c>
    </row>
    <row r="16303" spans="1:2" x14ac:dyDescent="0.25">
      <c r="A16303" s="277" t="s">
        <v>10073</v>
      </c>
      <c r="B16303" s="278">
        <v>67.53</v>
      </c>
    </row>
    <row r="16304" spans="1:2" x14ac:dyDescent="0.25">
      <c r="A16304" s="277" t="s">
        <v>19529</v>
      </c>
      <c r="B16304" s="278">
        <v>65.16</v>
      </c>
    </row>
    <row r="16305" spans="1:2" x14ac:dyDescent="0.25">
      <c r="A16305" s="277" t="s">
        <v>10074</v>
      </c>
      <c r="B16305" s="278">
        <v>40.31</v>
      </c>
    </row>
    <row r="16306" spans="1:2" x14ac:dyDescent="0.25">
      <c r="A16306" s="277" t="s">
        <v>19530</v>
      </c>
      <c r="B16306" s="278">
        <v>37.94</v>
      </c>
    </row>
    <row r="16307" spans="1:2" x14ac:dyDescent="0.25">
      <c r="A16307" s="277" t="s">
        <v>10075</v>
      </c>
      <c r="B16307" s="278">
        <v>44.12</v>
      </c>
    </row>
    <row r="16308" spans="1:2" x14ac:dyDescent="0.25">
      <c r="A16308" s="277" t="s">
        <v>19531</v>
      </c>
      <c r="B16308" s="278">
        <v>41.75</v>
      </c>
    </row>
    <row r="16309" spans="1:2" x14ac:dyDescent="0.25">
      <c r="A16309" s="277" t="s">
        <v>10076</v>
      </c>
      <c r="B16309" s="278">
        <v>47.94</v>
      </c>
    </row>
    <row r="16310" spans="1:2" x14ac:dyDescent="0.25">
      <c r="A16310" s="277" t="s">
        <v>19532</v>
      </c>
      <c r="B16310" s="278">
        <v>45.57</v>
      </c>
    </row>
    <row r="16311" spans="1:2" x14ac:dyDescent="0.25">
      <c r="A16311" s="277" t="s">
        <v>10077</v>
      </c>
      <c r="B16311" s="278">
        <v>62.55</v>
      </c>
    </row>
    <row r="16312" spans="1:2" x14ac:dyDescent="0.25">
      <c r="A16312" s="277" t="s">
        <v>19533</v>
      </c>
      <c r="B16312" s="278">
        <v>60.18</v>
      </c>
    </row>
    <row r="16313" spans="1:2" x14ac:dyDescent="0.25">
      <c r="A16313" s="277" t="s">
        <v>10078</v>
      </c>
      <c r="B16313" s="278">
        <v>71.48</v>
      </c>
    </row>
    <row r="16314" spans="1:2" x14ac:dyDescent="0.25">
      <c r="A16314" s="277" t="s">
        <v>19534</v>
      </c>
      <c r="B16314" s="278">
        <v>69.11</v>
      </c>
    </row>
    <row r="16315" spans="1:2" x14ac:dyDescent="0.25">
      <c r="A16315" s="277" t="s">
        <v>10079</v>
      </c>
      <c r="B16315" s="278">
        <v>43.54</v>
      </c>
    </row>
    <row r="16316" spans="1:2" x14ac:dyDescent="0.25">
      <c r="A16316" s="277" t="s">
        <v>19535</v>
      </c>
      <c r="B16316" s="278">
        <v>41.17</v>
      </c>
    </row>
    <row r="16317" spans="1:2" x14ac:dyDescent="0.25">
      <c r="A16317" s="277" t="s">
        <v>10080</v>
      </c>
      <c r="B16317" s="278">
        <v>51.6</v>
      </c>
    </row>
    <row r="16318" spans="1:2" x14ac:dyDescent="0.25">
      <c r="A16318" s="277" t="s">
        <v>19536</v>
      </c>
      <c r="B16318" s="278">
        <v>49.23</v>
      </c>
    </row>
    <row r="16319" spans="1:2" x14ac:dyDescent="0.25">
      <c r="A16319" s="277" t="s">
        <v>10081</v>
      </c>
      <c r="B16319" s="278">
        <v>52.1</v>
      </c>
    </row>
    <row r="16320" spans="1:2" x14ac:dyDescent="0.25">
      <c r="A16320" s="277" t="s">
        <v>19537</v>
      </c>
      <c r="B16320" s="278">
        <v>49.73</v>
      </c>
    </row>
    <row r="16321" spans="1:2" x14ac:dyDescent="0.25">
      <c r="A16321" s="277" t="s">
        <v>10082</v>
      </c>
      <c r="B16321" s="278">
        <v>56.23</v>
      </c>
    </row>
    <row r="16322" spans="1:2" x14ac:dyDescent="0.25">
      <c r="A16322" s="277" t="s">
        <v>19538</v>
      </c>
      <c r="B16322" s="278">
        <v>53.86</v>
      </c>
    </row>
    <row r="16323" spans="1:2" x14ac:dyDescent="0.25">
      <c r="A16323" s="277" t="s">
        <v>10083</v>
      </c>
      <c r="B16323" s="278">
        <v>61.53</v>
      </c>
    </row>
    <row r="16324" spans="1:2" x14ac:dyDescent="0.25">
      <c r="A16324" s="277" t="s">
        <v>19539</v>
      </c>
      <c r="B16324" s="278">
        <v>59.16</v>
      </c>
    </row>
    <row r="16325" spans="1:2" x14ac:dyDescent="0.25">
      <c r="A16325" s="277" t="s">
        <v>10084</v>
      </c>
      <c r="B16325" s="278">
        <v>71.48</v>
      </c>
    </row>
    <row r="16326" spans="1:2" x14ac:dyDescent="0.25">
      <c r="A16326" s="277" t="s">
        <v>19540</v>
      </c>
      <c r="B16326" s="278">
        <v>69.11</v>
      </c>
    </row>
    <row r="16327" spans="1:2" x14ac:dyDescent="0.25">
      <c r="A16327" s="277" t="s">
        <v>10085</v>
      </c>
      <c r="B16327" s="278">
        <v>51.78</v>
      </c>
    </row>
    <row r="16328" spans="1:2" x14ac:dyDescent="0.25">
      <c r="A16328" s="277" t="s">
        <v>19541</v>
      </c>
      <c r="B16328" s="278">
        <v>49.41</v>
      </c>
    </row>
    <row r="16329" spans="1:2" x14ac:dyDescent="0.25">
      <c r="A16329" s="277" t="s">
        <v>10086</v>
      </c>
      <c r="B16329" s="278">
        <v>56.06</v>
      </c>
    </row>
    <row r="16330" spans="1:2" x14ac:dyDescent="0.25">
      <c r="A16330" s="277" t="s">
        <v>19542</v>
      </c>
      <c r="B16330" s="278">
        <v>53.69</v>
      </c>
    </row>
    <row r="16331" spans="1:2" x14ac:dyDescent="0.25">
      <c r="A16331" s="277" t="s">
        <v>10087</v>
      </c>
      <c r="B16331" s="278">
        <v>56.24</v>
      </c>
    </row>
    <row r="16332" spans="1:2" x14ac:dyDescent="0.25">
      <c r="A16332" s="277" t="s">
        <v>19543</v>
      </c>
      <c r="B16332" s="278">
        <v>53.87</v>
      </c>
    </row>
    <row r="16333" spans="1:2" x14ac:dyDescent="0.25">
      <c r="A16333" s="277" t="s">
        <v>10088</v>
      </c>
      <c r="B16333" s="278">
        <v>73.45</v>
      </c>
    </row>
    <row r="16334" spans="1:2" x14ac:dyDescent="0.25">
      <c r="A16334" s="277" t="s">
        <v>19544</v>
      </c>
      <c r="B16334" s="278">
        <v>71.08</v>
      </c>
    </row>
    <row r="16335" spans="1:2" x14ac:dyDescent="0.25">
      <c r="A16335" s="277" t="s">
        <v>10089</v>
      </c>
      <c r="B16335" s="278">
        <v>76.17</v>
      </c>
    </row>
    <row r="16336" spans="1:2" x14ac:dyDescent="0.25">
      <c r="A16336" s="277" t="s">
        <v>19545</v>
      </c>
      <c r="B16336" s="278">
        <v>73.8</v>
      </c>
    </row>
    <row r="16337" spans="1:2" x14ac:dyDescent="0.25">
      <c r="A16337" s="277" t="s">
        <v>10090</v>
      </c>
      <c r="B16337" s="278">
        <v>56.06</v>
      </c>
    </row>
    <row r="16338" spans="1:2" x14ac:dyDescent="0.25">
      <c r="A16338" s="277" t="s">
        <v>19546</v>
      </c>
      <c r="B16338" s="278">
        <v>53.69</v>
      </c>
    </row>
    <row r="16339" spans="1:2" x14ac:dyDescent="0.25">
      <c r="A16339" s="277" t="s">
        <v>10091</v>
      </c>
      <c r="B16339" s="278">
        <v>60.34</v>
      </c>
    </row>
    <row r="16340" spans="1:2" x14ac:dyDescent="0.25">
      <c r="A16340" s="277" t="s">
        <v>19547</v>
      </c>
      <c r="B16340" s="278">
        <v>57.97</v>
      </c>
    </row>
    <row r="16341" spans="1:2" x14ac:dyDescent="0.25">
      <c r="A16341" s="277" t="s">
        <v>10092</v>
      </c>
      <c r="B16341" s="278">
        <v>64.45</v>
      </c>
    </row>
    <row r="16342" spans="1:2" x14ac:dyDescent="0.25">
      <c r="A16342" s="277" t="s">
        <v>19548</v>
      </c>
      <c r="B16342" s="278">
        <v>62.08</v>
      </c>
    </row>
    <row r="16343" spans="1:2" x14ac:dyDescent="0.25">
      <c r="A16343" s="277" t="s">
        <v>10093</v>
      </c>
      <c r="B16343" s="278">
        <v>71.319999999999993</v>
      </c>
    </row>
    <row r="16344" spans="1:2" x14ac:dyDescent="0.25">
      <c r="A16344" s="277" t="s">
        <v>19549</v>
      </c>
      <c r="B16344" s="278">
        <v>68.95</v>
      </c>
    </row>
    <row r="16345" spans="1:2" x14ac:dyDescent="0.25">
      <c r="A16345" s="277" t="s">
        <v>10094</v>
      </c>
      <c r="B16345" s="278">
        <v>81.290000000000006</v>
      </c>
    </row>
    <row r="16346" spans="1:2" x14ac:dyDescent="0.25">
      <c r="A16346" s="277" t="s">
        <v>19550</v>
      </c>
      <c r="B16346" s="278">
        <v>78.92</v>
      </c>
    </row>
    <row r="16347" spans="1:2" x14ac:dyDescent="0.25">
      <c r="A16347" s="277" t="s">
        <v>10095</v>
      </c>
      <c r="B16347" s="278">
        <v>8.6300000000000008</v>
      </c>
    </row>
    <row r="16348" spans="1:2" x14ac:dyDescent="0.25">
      <c r="A16348" s="277" t="s">
        <v>19551</v>
      </c>
      <c r="B16348" s="278">
        <v>7.68</v>
      </c>
    </row>
    <row r="16349" spans="1:2" x14ac:dyDescent="0.25">
      <c r="A16349" s="277" t="s">
        <v>10096</v>
      </c>
      <c r="B16349" s="278">
        <v>8.76</v>
      </c>
    </row>
    <row r="16350" spans="1:2" x14ac:dyDescent="0.25">
      <c r="A16350" s="277" t="s">
        <v>19552</v>
      </c>
      <c r="B16350" s="278">
        <v>7.81</v>
      </c>
    </row>
    <row r="16351" spans="1:2" x14ac:dyDescent="0.25">
      <c r="A16351" s="277" t="s">
        <v>10097</v>
      </c>
      <c r="B16351" s="278">
        <v>9.2799999999999994</v>
      </c>
    </row>
    <row r="16352" spans="1:2" x14ac:dyDescent="0.25">
      <c r="A16352" s="277" t="s">
        <v>19553</v>
      </c>
      <c r="B16352" s="278">
        <v>8.33</v>
      </c>
    </row>
    <row r="16353" spans="1:2" x14ac:dyDescent="0.25">
      <c r="A16353" s="277" t="s">
        <v>10098</v>
      </c>
      <c r="B16353" s="278">
        <v>10.72</v>
      </c>
    </row>
    <row r="16354" spans="1:2" x14ac:dyDescent="0.25">
      <c r="A16354" s="277" t="s">
        <v>19554</v>
      </c>
      <c r="B16354" s="278">
        <v>9.77</v>
      </c>
    </row>
    <row r="16355" spans="1:2" x14ac:dyDescent="0.25">
      <c r="A16355" s="277" t="s">
        <v>10099</v>
      </c>
      <c r="B16355" s="278">
        <v>10.58</v>
      </c>
    </row>
    <row r="16356" spans="1:2" x14ac:dyDescent="0.25">
      <c r="A16356" s="277" t="s">
        <v>19555</v>
      </c>
      <c r="B16356" s="278">
        <v>9.6300000000000008</v>
      </c>
    </row>
    <row r="16357" spans="1:2" x14ac:dyDescent="0.25">
      <c r="A16357" s="277" t="s">
        <v>10100</v>
      </c>
      <c r="B16357" s="278">
        <v>11.02</v>
      </c>
    </row>
    <row r="16358" spans="1:2" x14ac:dyDescent="0.25">
      <c r="A16358" s="277" t="s">
        <v>19556</v>
      </c>
      <c r="B16358" s="278">
        <v>10.07</v>
      </c>
    </row>
    <row r="16359" spans="1:2" x14ac:dyDescent="0.25">
      <c r="A16359" s="277" t="s">
        <v>10101</v>
      </c>
      <c r="B16359" s="278">
        <v>9.18</v>
      </c>
    </row>
    <row r="16360" spans="1:2" x14ac:dyDescent="0.25">
      <c r="A16360" s="277" t="s">
        <v>19557</v>
      </c>
      <c r="B16360" s="278">
        <v>8.23</v>
      </c>
    </row>
    <row r="16361" spans="1:2" x14ac:dyDescent="0.25">
      <c r="A16361" s="277" t="s">
        <v>10102</v>
      </c>
      <c r="B16361" s="278">
        <v>9.74</v>
      </c>
    </row>
    <row r="16362" spans="1:2" x14ac:dyDescent="0.25">
      <c r="A16362" s="277" t="s">
        <v>19558</v>
      </c>
      <c r="B16362" s="278">
        <v>8.7899999999999991</v>
      </c>
    </row>
    <row r="16363" spans="1:2" x14ac:dyDescent="0.25">
      <c r="A16363" s="277" t="s">
        <v>10103</v>
      </c>
      <c r="B16363" s="278">
        <v>10.1</v>
      </c>
    </row>
    <row r="16364" spans="1:2" x14ac:dyDescent="0.25">
      <c r="A16364" s="277" t="s">
        <v>19559</v>
      </c>
      <c r="B16364" s="278">
        <v>9.15</v>
      </c>
    </row>
    <row r="16365" spans="1:2" x14ac:dyDescent="0.25">
      <c r="A16365" s="277" t="s">
        <v>10104</v>
      </c>
      <c r="B16365" s="278">
        <v>11.39</v>
      </c>
    </row>
    <row r="16366" spans="1:2" x14ac:dyDescent="0.25">
      <c r="A16366" s="277" t="s">
        <v>19560</v>
      </c>
      <c r="B16366" s="278">
        <v>10.44</v>
      </c>
    </row>
    <row r="16367" spans="1:2" x14ac:dyDescent="0.25">
      <c r="A16367" s="277" t="s">
        <v>10105</v>
      </c>
      <c r="B16367" s="278">
        <v>12.01</v>
      </c>
    </row>
    <row r="16368" spans="1:2" x14ac:dyDescent="0.25">
      <c r="A16368" s="277" t="s">
        <v>19561</v>
      </c>
      <c r="B16368" s="278">
        <v>11.06</v>
      </c>
    </row>
    <row r="16369" spans="1:2" x14ac:dyDescent="0.25">
      <c r="A16369" s="277" t="s">
        <v>10106</v>
      </c>
      <c r="B16369" s="278">
        <v>9.81</v>
      </c>
    </row>
    <row r="16370" spans="1:2" x14ac:dyDescent="0.25">
      <c r="A16370" s="277" t="s">
        <v>19562</v>
      </c>
      <c r="B16370" s="278">
        <v>8.86</v>
      </c>
    </row>
    <row r="16371" spans="1:2" x14ac:dyDescent="0.25">
      <c r="A16371" s="277" t="s">
        <v>10107</v>
      </c>
      <c r="B16371" s="278">
        <v>10.26</v>
      </c>
    </row>
    <row r="16372" spans="1:2" x14ac:dyDescent="0.25">
      <c r="A16372" s="277" t="s">
        <v>19563</v>
      </c>
      <c r="B16372" s="278">
        <v>9.31</v>
      </c>
    </row>
    <row r="16373" spans="1:2" x14ac:dyDescent="0.25">
      <c r="A16373" s="277" t="s">
        <v>10108</v>
      </c>
      <c r="B16373" s="278">
        <v>10.64</v>
      </c>
    </row>
    <row r="16374" spans="1:2" x14ac:dyDescent="0.25">
      <c r="A16374" s="277" t="s">
        <v>19564</v>
      </c>
      <c r="B16374" s="278">
        <v>9.69</v>
      </c>
    </row>
    <row r="16375" spans="1:2" x14ac:dyDescent="0.25">
      <c r="A16375" s="277" t="s">
        <v>10109</v>
      </c>
      <c r="B16375" s="278">
        <v>12.16</v>
      </c>
    </row>
    <row r="16376" spans="1:2" x14ac:dyDescent="0.25">
      <c r="A16376" s="277" t="s">
        <v>19565</v>
      </c>
      <c r="B16376" s="278">
        <v>11.21</v>
      </c>
    </row>
    <row r="16377" spans="1:2" x14ac:dyDescent="0.25">
      <c r="A16377" s="277" t="s">
        <v>10110</v>
      </c>
      <c r="B16377" s="278">
        <v>13.02</v>
      </c>
    </row>
    <row r="16378" spans="1:2" x14ac:dyDescent="0.25">
      <c r="A16378" s="277" t="s">
        <v>19566</v>
      </c>
      <c r="B16378" s="278">
        <v>12.07</v>
      </c>
    </row>
    <row r="16379" spans="1:2" x14ac:dyDescent="0.25">
      <c r="A16379" s="277" t="s">
        <v>10111</v>
      </c>
      <c r="B16379" s="278">
        <v>9.2899999999999991</v>
      </c>
    </row>
    <row r="16380" spans="1:2" x14ac:dyDescent="0.25">
      <c r="A16380" s="277" t="s">
        <v>19567</v>
      </c>
      <c r="B16380" s="278">
        <v>8.34</v>
      </c>
    </row>
    <row r="16381" spans="1:2" x14ac:dyDescent="0.25">
      <c r="A16381" s="277" t="s">
        <v>10112</v>
      </c>
      <c r="B16381" s="278">
        <v>9.61</v>
      </c>
    </row>
    <row r="16382" spans="1:2" x14ac:dyDescent="0.25">
      <c r="A16382" s="277" t="s">
        <v>19568</v>
      </c>
      <c r="B16382" s="278">
        <v>8.66</v>
      </c>
    </row>
    <row r="16383" spans="1:2" x14ac:dyDescent="0.25">
      <c r="A16383" s="277" t="s">
        <v>10113</v>
      </c>
      <c r="B16383" s="278">
        <v>10.29</v>
      </c>
    </row>
    <row r="16384" spans="1:2" x14ac:dyDescent="0.25">
      <c r="A16384" s="277" t="s">
        <v>19569</v>
      </c>
      <c r="B16384" s="278">
        <v>9.34</v>
      </c>
    </row>
    <row r="16385" spans="1:2" x14ac:dyDescent="0.25">
      <c r="A16385" s="277" t="s">
        <v>10114</v>
      </c>
      <c r="B16385" s="278">
        <v>10.26</v>
      </c>
    </row>
    <row r="16386" spans="1:2" x14ac:dyDescent="0.25">
      <c r="A16386" s="277" t="s">
        <v>19570</v>
      </c>
      <c r="B16386" s="278">
        <v>9.31</v>
      </c>
    </row>
    <row r="16387" spans="1:2" x14ac:dyDescent="0.25">
      <c r="A16387" s="277" t="s">
        <v>10115</v>
      </c>
      <c r="B16387" s="278">
        <v>12.22</v>
      </c>
    </row>
    <row r="16388" spans="1:2" x14ac:dyDescent="0.25">
      <c r="A16388" s="277" t="s">
        <v>19571</v>
      </c>
      <c r="B16388" s="278">
        <v>11.27</v>
      </c>
    </row>
    <row r="16389" spans="1:2" x14ac:dyDescent="0.25">
      <c r="A16389" s="277" t="s">
        <v>10116</v>
      </c>
      <c r="B16389" s="278">
        <v>12.28</v>
      </c>
    </row>
    <row r="16390" spans="1:2" x14ac:dyDescent="0.25">
      <c r="A16390" s="277" t="s">
        <v>19572</v>
      </c>
      <c r="B16390" s="278">
        <v>11.33</v>
      </c>
    </row>
    <row r="16391" spans="1:2" x14ac:dyDescent="0.25">
      <c r="A16391" s="277" t="s">
        <v>10117</v>
      </c>
      <c r="B16391" s="278">
        <v>9.76</v>
      </c>
    </row>
    <row r="16392" spans="1:2" x14ac:dyDescent="0.25">
      <c r="A16392" s="277" t="s">
        <v>19573</v>
      </c>
      <c r="B16392" s="278">
        <v>8.81</v>
      </c>
    </row>
    <row r="16393" spans="1:2" x14ac:dyDescent="0.25">
      <c r="A16393" s="277" t="s">
        <v>10118</v>
      </c>
      <c r="B16393" s="278">
        <v>10.63</v>
      </c>
    </row>
    <row r="16394" spans="1:2" x14ac:dyDescent="0.25">
      <c r="A16394" s="277" t="s">
        <v>19574</v>
      </c>
      <c r="B16394" s="278">
        <v>9.68</v>
      </c>
    </row>
    <row r="16395" spans="1:2" x14ac:dyDescent="0.25">
      <c r="A16395" s="277" t="s">
        <v>10119</v>
      </c>
      <c r="B16395" s="278">
        <v>11.44</v>
      </c>
    </row>
    <row r="16396" spans="1:2" x14ac:dyDescent="0.25">
      <c r="A16396" s="277" t="s">
        <v>19575</v>
      </c>
      <c r="B16396" s="278">
        <v>10.49</v>
      </c>
    </row>
    <row r="16397" spans="1:2" x14ac:dyDescent="0.25">
      <c r="A16397" s="277" t="s">
        <v>10120</v>
      </c>
      <c r="B16397" s="278">
        <v>12.76</v>
      </c>
    </row>
    <row r="16398" spans="1:2" x14ac:dyDescent="0.25">
      <c r="A16398" s="277" t="s">
        <v>19576</v>
      </c>
      <c r="B16398" s="278">
        <v>11.81</v>
      </c>
    </row>
    <row r="16399" spans="1:2" x14ac:dyDescent="0.25">
      <c r="A16399" s="277" t="s">
        <v>10121</v>
      </c>
      <c r="B16399" s="278">
        <v>14.28</v>
      </c>
    </row>
    <row r="16400" spans="1:2" x14ac:dyDescent="0.25">
      <c r="A16400" s="277" t="s">
        <v>19577</v>
      </c>
      <c r="B16400" s="278">
        <v>13.33</v>
      </c>
    </row>
    <row r="16401" spans="1:2" x14ac:dyDescent="0.25">
      <c r="A16401" s="277" t="s">
        <v>10122</v>
      </c>
      <c r="B16401" s="278">
        <v>11.05</v>
      </c>
    </row>
    <row r="16402" spans="1:2" x14ac:dyDescent="0.25">
      <c r="A16402" s="277" t="s">
        <v>19578</v>
      </c>
      <c r="B16402" s="278">
        <v>10.1</v>
      </c>
    </row>
    <row r="16403" spans="1:2" x14ac:dyDescent="0.25">
      <c r="A16403" s="277" t="s">
        <v>10123</v>
      </c>
      <c r="B16403" s="278">
        <v>11.68</v>
      </c>
    </row>
    <row r="16404" spans="1:2" x14ac:dyDescent="0.25">
      <c r="A16404" s="277" t="s">
        <v>19579</v>
      </c>
      <c r="B16404" s="278">
        <v>10.73</v>
      </c>
    </row>
    <row r="16405" spans="1:2" x14ac:dyDescent="0.25">
      <c r="A16405" s="277" t="s">
        <v>10124</v>
      </c>
      <c r="B16405" s="278">
        <v>12.29</v>
      </c>
    </row>
    <row r="16406" spans="1:2" x14ac:dyDescent="0.25">
      <c r="A16406" s="277" t="s">
        <v>19580</v>
      </c>
      <c r="B16406" s="278">
        <v>11.34</v>
      </c>
    </row>
    <row r="16407" spans="1:2" x14ac:dyDescent="0.25">
      <c r="A16407" s="277" t="s">
        <v>10125</v>
      </c>
      <c r="B16407" s="278">
        <v>14.5</v>
      </c>
    </row>
    <row r="16408" spans="1:2" x14ac:dyDescent="0.25">
      <c r="A16408" s="277" t="s">
        <v>19581</v>
      </c>
      <c r="B16408" s="278">
        <v>13.55</v>
      </c>
    </row>
    <row r="16409" spans="1:2" x14ac:dyDescent="0.25">
      <c r="A16409" s="277" t="s">
        <v>10126</v>
      </c>
      <c r="B16409" s="278">
        <v>15.75</v>
      </c>
    </row>
    <row r="16410" spans="1:2" x14ac:dyDescent="0.25">
      <c r="A16410" s="277" t="s">
        <v>19582</v>
      </c>
      <c r="B16410" s="278">
        <v>14.8</v>
      </c>
    </row>
    <row r="16411" spans="1:2" x14ac:dyDescent="0.25">
      <c r="A16411" s="277" t="s">
        <v>10127</v>
      </c>
      <c r="B16411" s="278">
        <v>9.51</v>
      </c>
    </row>
    <row r="16412" spans="1:2" x14ac:dyDescent="0.25">
      <c r="A16412" s="277" t="s">
        <v>19583</v>
      </c>
      <c r="B16412" s="278">
        <v>8.56</v>
      </c>
    </row>
    <row r="16413" spans="1:2" x14ac:dyDescent="0.25">
      <c r="A16413" s="277" t="s">
        <v>10128</v>
      </c>
      <c r="B16413" s="278">
        <v>10.26</v>
      </c>
    </row>
    <row r="16414" spans="1:2" x14ac:dyDescent="0.25">
      <c r="A16414" s="277" t="s">
        <v>19584</v>
      </c>
      <c r="B16414" s="278">
        <v>9.31</v>
      </c>
    </row>
    <row r="16415" spans="1:2" x14ac:dyDescent="0.25">
      <c r="A16415" s="277" t="s">
        <v>10129</v>
      </c>
      <c r="B16415" s="278">
        <v>11.43</v>
      </c>
    </row>
    <row r="16416" spans="1:2" x14ac:dyDescent="0.25">
      <c r="A16416" s="277" t="s">
        <v>19585</v>
      </c>
      <c r="B16416" s="278">
        <v>10.48</v>
      </c>
    </row>
    <row r="16417" spans="1:2" x14ac:dyDescent="0.25">
      <c r="A16417" s="277" t="s">
        <v>10130</v>
      </c>
      <c r="B16417" s="278">
        <v>11.46</v>
      </c>
    </row>
    <row r="16418" spans="1:2" x14ac:dyDescent="0.25">
      <c r="A16418" s="277" t="s">
        <v>19586</v>
      </c>
      <c r="B16418" s="278">
        <v>10.51</v>
      </c>
    </row>
    <row r="16419" spans="1:2" x14ac:dyDescent="0.25">
      <c r="A16419" s="277" t="s">
        <v>10131</v>
      </c>
      <c r="B16419" s="278">
        <v>12.82</v>
      </c>
    </row>
    <row r="16420" spans="1:2" x14ac:dyDescent="0.25">
      <c r="A16420" s="277" t="s">
        <v>19587</v>
      </c>
      <c r="B16420" s="278">
        <v>11.87</v>
      </c>
    </row>
    <row r="16421" spans="1:2" x14ac:dyDescent="0.25">
      <c r="A16421" s="277" t="s">
        <v>10132</v>
      </c>
      <c r="B16421" s="278">
        <v>14.18</v>
      </c>
    </row>
    <row r="16422" spans="1:2" x14ac:dyDescent="0.25">
      <c r="A16422" s="277" t="s">
        <v>19588</v>
      </c>
      <c r="B16422" s="278">
        <v>13.23</v>
      </c>
    </row>
    <row r="16423" spans="1:2" x14ac:dyDescent="0.25">
      <c r="A16423" s="277" t="s">
        <v>10133</v>
      </c>
      <c r="B16423" s="278">
        <v>11.3</v>
      </c>
    </row>
    <row r="16424" spans="1:2" x14ac:dyDescent="0.25">
      <c r="A16424" s="277" t="s">
        <v>19589</v>
      </c>
      <c r="B16424" s="278">
        <v>10.35</v>
      </c>
    </row>
    <row r="16425" spans="1:2" x14ac:dyDescent="0.25">
      <c r="A16425" s="277" t="s">
        <v>10134</v>
      </c>
      <c r="B16425" s="278">
        <v>12.66</v>
      </c>
    </row>
    <row r="16426" spans="1:2" x14ac:dyDescent="0.25">
      <c r="A16426" s="277" t="s">
        <v>19590</v>
      </c>
      <c r="B16426" s="278">
        <v>11.71</v>
      </c>
    </row>
    <row r="16427" spans="1:2" x14ac:dyDescent="0.25">
      <c r="A16427" s="277" t="s">
        <v>10135</v>
      </c>
      <c r="B16427" s="278">
        <v>13.58</v>
      </c>
    </row>
    <row r="16428" spans="1:2" x14ac:dyDescent="0.25">
      <c r="A16428" s="277" t="s">
        <v>19591</v>
      </c>
      <c r="B16428" s="278">
        <v>12.63</v>
      </c>
    </row>
    <row r="16429" spans="1:2" x14ac:dyDescent="0.25">
      <c r="A16429" s="277" t="s">
        <v>10136</v>
      </c>
      <c r="B16429" s="278">
        <v>15.23</v>
      </c>
    </row>
    <row r="16430" spans="1:2" x14ac:dyDescent="0.25">
      <c r="A16430" s="277" t="s">
        <v>19592</v>
      </c>
      <c r="B16430" s="278">
        <v>14.28</v>
      </c>
    </row>
    <row r="16431" spans="1:2" x14ac:dyDescent="0.25">
      <c r="A16431" s="277" t="s">
        <v>10137</v>
      </c>
      <c r="B16431" s="278">
        <v>16.89</v>
      </c>
    </row>
    <row r="16432" spans="1:2" x14ac:dyDescent="0.25">
      <c r="A16432" s="277" t="s">
        <v>19593</v>
      </c>
      <c r="B16432" s="278">
        <v>15.94</v>
      </c>
    </row>
    <row r="16433" spans="1:2" x14ac:dyDescent="0.25">
      <c r="A16433" s="277" t="s">
        <v>10138</v>
      </c>
      <c r="B16433" s="278">
        <v>12.11</v>
      </c>
    </row>
    <row r="16434" spans="1:2" x14ac:dyDescent="0.25">
      <c r="A16434" s="277" t="s">
        <v>19594</v>
      </c>
      <c r="B16434" s="278">
        <v>11.16</v>
      </c>
    </row>
    <row r="16435" spans="1:2" x14ac:dyDescent="0.25">
      <c r="A16435" s="277" t="s">
        <v>10139</v>
      </c>
      <c r="B16435" s="278">
        <v>14.78</v>
      </c>
    </row>
    <row r="16436" spans="1:2" x14ac:dyDescent="0.25">
      <c r="A16436" s="277" t="s">
        <v>19595</v>
      </c>
      <c r="B16436" s="278">
        <v>13.83</v>
      </c>
    </row>
    <row r="16437" spans="1:2" x14ac:dyDescent="0.25">
      <c r="A16437" s="277" t="s">
        <v>10140</v>
      </c>
      <c r="B16437" s="278">
        <v>13.77</v>
      </c>
    </row>
    <row r="16438" spans="1:2" x14ac:dyDescent="0.25">
      <c r="A16438" s="277" t="s">
        <v>19596</v>
      </c>
      <c r="B16438" s="278">
        <v>12.82</v>
      </c>
    </row>
    <row r="16439" spans="1:2" x14ac:dyDescent="0.25">
      <c r="A16439" s="277" t="s">
        <v>10141</v>
      </c>
      <c r="B16439" s="278">
        <v>17.95</v>
      </c>
    </row>
    <row r="16440" spans="1:2" x14ac:dyDescent="0.25">
      <c r="A16440" s="277" t="s">
        <v>19597</v>
      </c>
      <c r="B16440" s="278">
        <v>17</v>
      </c>
    </row>
    <row r="16441" spans="1:2" x14ac:dyDescent="0.25">
      <c r="A16441" s="277" t="s">
        <v>10142</v>
      </c>
      <c r="B16441" s="278">
        <v>23.07</v>
      </c>
    </row>
    <row r="16442" spans="1:2" x14ac:dyDescent="0.25">
      <c r="A16442" s="277" t="s">
        <v>19598</v>
      </c>
      <c r="B16442" s="278">
        <v>22.12</v>
      </c>
    </row>
    <row r="16443" spans="1:2" x14ac:dyDescent="0.25">
      <c r="A16443" s="277" t="s">
        <v>10143</v>
      </c>
      <c r="B16443" s="278">
        <v>9.2899999999999991</v>
      </c>
    </row>
    <row r="16444" spans="1:2" x14ac:dyDescent="0.25">
      <c r="A16444" s="277" t="s">
        <v>19599</v>
      </c>
      <c r="B16444" s="278">
        <v>8.34</v>
      </c>
    </row>
    <row r="16445" spans="1:2" x14ac:dyDescent="0.25">
      <c r="A16445" s="277" t="s">
        <v>10144</v>
      </c>
      <c r="B16445" s="278">
        <v>10.1</v>
      </c>
    </row>
    <row r="16446" spans="1:2" x14ac:dyDescent="0.25">
      <c r="A16446" s="277" t="s">
        <v>19600</v>
      </c>
      <c r="B16446" s="278">
        <v>9.15</v>
      </c>
    </row>
    <row r="16447" spans="1:2" x14ac:dyDescent="0.25">
      <c r="A16447" s="277" t="s">
        <v>10145</v>
      </c>
      <c r="B16447" s="278">
        <v>11.4</v>
      </c>
    </row>
    <row r="16448" spans="1:2" x14ac:dyDescent="0.25">
      <c r="A16448" s="277" t="s">
        <v>19601</v>
      </c>
      <c r="B16448" s="278">
        <v>10.45</v>
      </c>
    </row>
    <row r="16449" spans="1:2" x14ac:dyDescent="0.25">
      <c r="A16449" s="277" t="s">
        <v>10146</v>
      </c>
      <c r="B16449" s="278">
        <v>12.36</v>
      </c>
    </row>
    <row r="16450" spans="1:2" x14ac:dyDescent="0.25">
      <c r="A16450" s="277" t="s">
        <v>19602</v>
      </c>
      <c r="B16450" s="278">
        <v>11.41</v>
      </c>
    </row>
    <row r="16451" spans="1:2" x14ac:dyDescent="0.25">
      <c r="A16451" s="277" t="s">
        <v>10147</v>
      </c>
      <c r="B16451" s="278">
        <v>15.87</v>
      </c>
    </row>
    <row r="16452" spans="1:2" x14ac:dyDescent="0.25">
      <c r="A16452" s="277" t="s">
        <v>19603</v>
      </c>
      <c r="B16452" s="278">
        <v>14.92</v>
      </c>
    </row>
    <row r="16453" spans="1:2" x14ac:dyDescent="0.25">
      <c r="A16453" s="277" t="s">
        <v>10148</v>
      </c>
      <c r="B16453" s="278">
        <v>18.36</v>
      </c>
    </row>
    <row r="16454" spans="1:2" x14ac:dyDescent="0.25">
      <c r="A16454" s="277" t="s">
        <v>19604</v>
      </c>
      <c r="B16454" s="278">
        <v>17.41</v>
      </c>
    </row>
    <row r="16455" spans="1:2" x14ac:dyDescent="0.25">
      <c r="A16455" s="277" t="s">
        <v>10149</v>
      </c>
      <c r="B16455" s="278">
        <v>10.82</v>
      </c>
    </row>
    <row r="16456" spans="1:2" x14ac:dyDescent="0.25">
      <c r="A16456" s="277" t="s">
        <v>19605</v>
      </c>
      <c r="B16456" s="278">
        <v>9.8699999999999992</v>
      </c>
    </row>
    <row r="16457" spans="1:2" x14ac:dyDescent="0.25">
      <c r="A16457" s="277" t="s">
        <v>10150</v>
      </c>
      <c r="B16457" s="278">
        <v>11.92</v>
      </c>
    </row>
    <row r="16458" spans="1:2" x14ac:dyDescent="0.25">
      <c r="A16458" s="277" t="s">
        <v>19606</v>
      </c>
      <c r="B16458" s="278">
        <v>10.97</v>
      </c>
    </row>
    <row r="16459" spans="1:2" x14ac:dyDescent="0.25">
      <c r="A16459" s="277" t="s">
        <v>10151</v>
      </c>
      <c r="B16459" s="278">
        <v>14.09</v>
      </c>
    </row>
    <row r="16460" spans="1:2" x14ac:dyDescent="0.25">
      <c r="A16460" s="277" t="s">
        <v>19607</v>
      </c>
      <c r="B16460" s="278">
        <v>13.14</v>
      </c>
    </row>
    <row r="16461" spans="1:2" x14ac:dyDescent="0.25">
      <c r="A16461" s="277" t="s">
        <v>10152</v>
      </c>
      <c r="B16461" s="278">
        <v>16.62</v>
      </c>
    </row>
    <row r="16462" spans="1:2" x14ac:dyDescent="0.25">
      <c r="A16462" s="277" t="s">
        <v>19608</v>
      </c>
      <c r="B16462" s="278">
        <v>15.67</v>
      </c>
    </row>
    <row r="16463" spans="1:2" x14ac:dyDescent="0.25">
      <c r="A16463" s="277" t="s">
        <v>10153</v>
      </c>
      <c r="B16463" s="278">
        <v>19.100000000000001</v>
      </c>
    </row>
    <row r="16464" spans="1:2" x14ac:dyDescent="0.25">
      <c r="A16464" s="277" t="s">
        <v>19609</v>
      </c>
      <c r="B16464" s="278">
        <v>18.149999999999999</v>
      </c>
    </row>
    <row r="16465" spans="1:2" x14ac:dyDescent="0.25">
      <c r="A16465" s="277" t="s">
        <v>10154</v>
      </c>
      <c r="B16465" s="278">
        <v>11.19</v>
      </c>
    </row>
    <row r="16466" spans="1:2" x14ac:dyDescent="0.25">
      <c r="A16466" s="277" t="s">
        <v>19610</v>
      </c>
      <c r="B16466" s="278">
        <v>10.24</v>
      </c>
    </row>
    <row r="16467" spans="1:2" x14ac:dyDescent="0.25">
      <c r="A16467" s="277" t="s">
        <v>10155</v>
      </c>
      <c r="B16467" s="278">
        <v>13.39</v>
      </c>
    </row>
    <row r="16468" spans="1:2" x14ac:dyDescent="0.25">
      <c r="A16468" s="277" t="s">
        <v>19611</v>
      </c>
      <c r="B16468" s="278">
        <v>12.44</v>
      </c>
    </row>
    <row r="16469" spans="1:2" x14ac:dyDescent="0.25">
      <c r="A16469" s="277" t="s">
        <v>10156</v>
      </c>
      <c r="B16469" s="278">
        <v>13.09</v>
      </c>
    </row>
    <row r="16470" spans="1:2" x14ac:dyDescent="0.25">
      <c r="A16470" s="277" t="s">
        <v>19612</v>
      </c>
      <c r="B16470" s="278">
        <v>12.14</v>
      </c>
    </row>
    <row r="16471" spans="1:2" x14ac:dyDescent="0.25">
      <c r="A16471" s="277" t="s">
        <v>10157</v>
      </c>
      <c r="B16471" s="278">
        <v>15.13</v>
      </c>
    </row>
    <row r="16472" spans="1:2" x14ac:dyDescent="0.25">
      <c r="A16472" s="277" t="s">
        <v>19613</v>
      </c>
      <c r="B16472" s="278">
        <v>14.18</v>
      </c>
    </row>
    <row r="16473" spans="1:2" x14ac:dyDescent="0.25">
      <c r="A16473" s="277" t="s">
        <v>10158</v>
      </c>
      <c r="B16473" s="278">
        <v>19.68</v>
      </c>
    </row>
    <row r="16474" spans="1:2" x14ac:dyDescent="0.25">
      <c r="A16474" s="277" t="s">
        <v>19614</v>
      </c>
      <c r="B16474" s="278">
        <v>18.73</v>
      </c>
    </row>
    <row r="16475" spans="1:2" x14ac:dyDescent="0.25">
      <c r="A16475" s="277" t="s">
        <v>4422</v>
      </c>
      <c r="B16475" s="278">
        <v>37.729999999999997</v>
      </c>
    </row>
    <row r="16476" spans="1:2" x14ac:dyDescent="0.25">
      <c r="A16476" s="277" t="s">
        <v>19615</v>
      </c>
      <c r="B16476" s="278">
        <v>36.35</v>
      </c>
    </row>
    <row r="16477" spans="1:2" x14ac:dyDescent="0.25">
      <c r="A16477" s="277" t="s">
        <v>4423</v>
      </c>
      <c r="B16477" s="278">
        <v>61.78</v>
      </c>
    </row>
    <row r="16478" spans="1:2" x14ac:dyDescent="0.25">
      <c r="A16478" s="277" t="s">
        <v>19616</v>
      </c>
      <c r="B16478" s="278">
        <v>60.27</v>
      </c>
    </row>
    <row r="16479" spans="1:2" x14ac:dyDescent="0.25">
      <c r="A16479" s="277" t="s">
        <v>4424</v>
      </c>
      <c r="B16479" s="278">
        <v>6.74</v>
      </c>
    </row>
    <row r="16480" spans="1:2" x14ac:dyDescent="0.25">
      <c r="A16480" s="277" t="s">
        <v>19617</v>
      </c>
      <c r="B16480" s="278">
        <v>6.19</v>
      </c>
    </row>
    <row r="16481" spans="1:2" x14ac:dyDescent="0.25">
      <c r="A16481" s="277" t="s">
        <v>4425</v>
      </c>
      <c r="B16481" s="278">
        <v>11.34</v>
      </c>
    </row>
    <row r="16482" spans="1:2" x14ac:dyDescent="0.25">
      <c r="A16482" s="277" t="s">
        <v>19618</v>
      </c>
      <c r="B16482" s="278">
        <v>10.65</v>
      </c>
    </row>
    <row r="16483" spans="1:2" x14ac:dyDescent="0.25">
      <c r="A16483" s="277" t="s">
        <v>4426</v>
      </c>
      <c r="B16483" s="278">
        <v>14.89</v>
      </c>
    </row>
    <row r="16484" spans="1:2" x14ac:dyDescent="0.25">
      <c r="A16484" s="277" t="s">
        <v>19619</v>
      </c>
      <c r="B16484" s="278">
        <v>14.06</v>
      </c>
    </row>
    <row r="16485" spans="1:2" x14ac:dyDescent="0.25">
      <c r="A16485" s="277" t="s">
        <v>4427</v>
      </c>
      <c r="B16485" s="278">
        <v>11</v>
      </c>
    </row>
    <row r="16486" spans="1:2" x14ac:dyDescent="0.25">
      <c r="A16486" s="277" t="s">
        <v>19620</v>
      </c>
      <c r="B16486" s="278">
        <v>10.17</v>
      </c>
    </row>
    <row r="16487" spans="1:2" x14ac:dyDescent="0.25">
      <c r="A16487" s="277" t="s">
        <v>4428</v>
      </c>
      <c r="B16487" s="278">
        <v>14.21</v>
      </c>
    </row>
    <row r="16488" spans="1:2" x14ac:dyDescent="0.25">
      <c r="A16488" s="277" t="s">
        <v>19621</v>
      </c>
      <c r="B16488" s="278">
        <v>13.11</v>
      </c>
    </row>
    <row r="16489" spans="1:2" x14ac:dyDescent="0.25">
      <c r="A16489" s="277" t="s">
        <v>4429</v>
      </c>
      <c r="B16489" s="278">
        <v>17.57</v>
      </c>
    </row>
    <row r="16490" spans="1:2" x14ac:dyDescent="0.25">
      <c r="A16490" s="277" t="s">
        <v>19622</v>
      </c>
      <c r="B16490" s="278">
        <v>16.47</v>
      </c>
    </row>
    <row r="16491" spans="1:2" x14ac:dyDescent="0.25">
      <c r="A16491" s="277" t="s">
        <v>4430</v>
      </c>
      <c r="B16491" s="278">
        <v>9.49</v>
      </c>
    </row>
    <row r="16492" spans="1:2" x14ac:dyDescent="0.25">
      <c r="A16492" s="277" t="s">
        <v>19623</v>
      </c>
      <c r="B16492" s="278">
        <v>8.94</v>
      </c>
    </row>
    <row r="16493" spans="1:2" x14ac:dyDescent="0.25">
      <c r="A16493" s="277" t="s">
        <v>23494</v>
      </c>
      <c r="B16493" s="278">
        <v>10.84</v>
      </c>
    </row>
    <row r="16494" spans="1:2" x14ac:dyDescent="0.25">
      <c r="A16494" s="277" t="s">
        <v>23495</v>
      </c>
      <c r="B16494" s="278">
        <v>10.29</v>
      </c>
    </row>
    <row r="16495" spans="1:2" x14ac:dyDescent="0.25">
      <c r="A16495" s="277" t="s">
        <v>4431</v>
      </c>
      <c r="B16495" s="278">
        <v>7.43</v>
      </c>
    </row>
    <row r="16496" spans="1:2" x14ac:dyDescent="0.25">
      <c r="A16496" s="277" t="s">
        <v>19624</v>
      </c>
      <c r="B16496" s="278">
        <v>6.88</v>
      </c>
    </row>
    <row r="16497" spans="1:2" x14ac:dyDescent="0.25">
      <c r="A16497" s="277" t="s">
        <v>23496</v>
      </c>
      <c r="B16497" s="278">
        <v>11.59</v>
      </c>
    </row>
    <row r="16498" spans="1:2" x14ac:dyDescent="0.25">
      <c r="A16498" s="277" t="s">
        <v>23497</v>
      </c>
      <c r="B16498" s="278">
        <v>11.04</v>
      </c>
    </row>
    <row r="16499" spans="1:2" x14ac:dyDescent="0.25">
      <c r="A16499" s="277" t="s">
        <v>4432</v>
      </c>
      <c r="B16499" s="278">
        <v>39.200000000000003</v>
      </c>
    </row>
    <row r="16500" spans="1:2" x14ac:dyDescent="0.25">
      <c r="A16500" s="277" t="s">
        <v>19625</v>
      </c>
      <c r="B16500" s="278">
        <v>36.450000000000003</v>
      </c>
    </row>
    <row r="16501" spans="1:2" x14ac:dyDescent="0.25">
      <c r="A16501" s="277" t="s">
        <v>4433</v>
      </c>
      <c r="B16501" s="278">
        <v>68.28</v>
      </c>
    </row>
    <row r="16502" spans="1:2" x14ac:dyDescent="0.25">
      <c r="A16502" s="277" t="s">
        <v>19626</v>
      </c>
      <c r="B16502" s="278">
        <v>63.54</v>
      </c>
    </row>
    <row r="16503" spans="1:2" x14ac:dyDescent="0.25">
      <c r="A16503" s="277" t="s">
        <v>10159</v>
      </c>
      <c r="B16503" s="278">
        <v>7.61</v>
      </c>
    </row>
    <row r="16504" spans="1:2" x14ac:dyDescent="0.25">
      <c r="A16504" s="277" t="s">
        <v>19627</v>
      </c>
      <c r="B16504" s="278">
        <v>7.06</v>
      </c>
    </row>
    <row r="16505" spans="1:2" x14ac:dyDescent="0.25">
      <c r="A16505" s="277" t="s">
        <v>10160</v>
      </c>
      <c r="B16505" s="278">
        <v>7.79</v>
      </c>
    </row>
    <row r="16506" spans="1:2" x14ac:dyDescent="0.25">
      <c r="A16506" s="277" t="s">
        <v>19628</v>
      </c>
      <c r="B16506" s="278">
        <v>7.24</v>
      </c>
    </row>
    <row r="16507" spans="1:2" x14ac:dyDescent="0.25">
      <c r="A16507" s="277" t="s">
        <v>4434</v>
      </c>
      <c r="B16507" s="278">
        <v>1.58</v>
      </c>
    </row>
    <row r="16508" spans="1:2" x14ac:dyDescent="0.25">
      <c r="A16508" s="277" t="s">
        <v>19629</v>
      </c>
      <c r="B16508" s="278">
        <v>1.5</v>
      </c>
    </row>
    <row r="16509" spans="1:2" x14ac:dyDescent="0.25">
      <c r="A16509" s="277" t="s">
        <v>10161</v>
      </c>
      <c r="B16509" s="278">
        <v>11.36</v>
      </c>
    </row>
    <row r="16510" spans="1:2" x14ac:dyDescent="0.25">
      <c r="A16510" s="277" t="s">
        <v>19630</v>
      </c>
      <c r="B16510" s="278">
        <v>10.81</v>
      </c>
    </row>
    <row r="16511" spans="1:2" x14ac:dyDescent="0.25">
      <c r="A16511" s="277" t="s">
        <v>10162</v>
      </c>
      <c r="B16511" s="278">
        <v>13.56</v>
      </c>
    </row>
    <row r="16512" spans="1:2" x14ac:dyDescent="0.25">
      <c r="A16512" s="277" t="s">
        <v>19631</v>
      </c>
      <c r="B16512" s="278">
        <v>13.01</v>
      </c>
    </row>
    <row r="16513" spans="1:2" x14ac:dyDescent="0.25">
      <c r="A16513" s="277" t="s">
        <v>10163</v>
      </c>
      <c r="B16513" s="278">
        <v>23.88</v>
      </c>
    </row>
    <row r="16514" spans="1:2" x14ac:dyDescent="0.25">
      <c r="A16514" s="277" t="s">
        <v>19632</v>
      </c>
      <c r="B16514" s="278">
        <v>23.33</v>
      </c>
    </row>
    <row r="16515" spans="1:2" x14ac:dyDescent="0.25">
      <c r="A16515" s="277" t="s">
        <v>10164</v>
      </c>
      <c r="B16515" s="278">
        <v>30.85</v>
      </c>
    </row>
    <row r="16516" spans="1:2" x14ac:dyDescent="0.25">
      <c r="A16516" s="277" t="s">
        <v>19633</v>
      </c>
      <c r="B16516" s="278">
        <v>30.3</v>
      </c>
    </row>
    <row r="16517" spans="1:2" x14ac:dyDescent="0.25">
      <c r="A16517" s="277" t="s">
        <v>10165</v>
      </c>
      <c r="B16517" s="278">
        <v>13.88</v>
      </c>
    </row>
    <row r="16518" spans="1:2" x14ac:dyDescent="0.25">
      <c r="A16518" s="277" t="s">
        <v>19634</v>
      </c>
      <c r="B16518" s="278">
        <v>13.33</v>
      </c>
    </row>
    <row r="16519" spans="1:2" x14ac:dyDescent="0.25">
      <c r="A16519" s="277" t="s">
        <v>10166</v>
      </c>
      <c r="B16519" s="278">
        <v>14.21</v>
      </c>
    </row>
    <row r="16520" spans="1:2" x14ac:dyDescent="0.25">
      <c r="A16520" s="277" t="s">
        <v>19635</v>
      </c>
      <c r="B16520" s="278">
        <v>13.66</v>
      </c>
    </row>
    <row r="16521" spans="1:2" x14ac:dyDescent="0.25">
      <c r="A16521" s="277" t="s">
        <v>4435</v>
      </c>
      <c r="B16521" s="278">
        <v>5.28</v>
      </c>
    </row>
    <row r="16522" spans="1:2" x14ac:dyDescent="0.25">
      <c r="A16522" s="277" t="s">
        <v>19636</v>
      </c>
      <c r="B16522" s="278">
        <v>4.87</v>
      </c>
    </row>
    <row r="16523" spans="1:2" x14ac:dyDescent="0.25">
      <c r="A16523" s="277" t="s">
        <v>10167</v>
      </c>
      <c r="B16523" s="278">
        <v>4.62</v>
      </c>
    </row>
    <row r="16524" spans="1:2" x14ac:dyDescent="0.25">
      <c r="A16524" s="277" t="s">
        <v>19637</v>
      </c>
      <c r="B16524" s="278">
        <v>4.49</v>
      </c>
    </row>
    <row r="16525" spans="1:2" x14ac:dyDescent="0.25">
      <c r="A16525" s="277" t="s">
        <v>10168</v>
      </c>
      <c r="B16525" s="278">
        <v>3.09</v>
      </c>
    </row>
    <row r="16526" spans="1:2" x14ac:dyDescent="0.25">
      <c r="A16526" s="277" t="s">
        <v>19638</v>
      </c>
      <c r="B16526" s="278">
        <v>2.96</v>
      </c>
    </row>
    <row r="16527" spans="1:2" x14ac:dyDescent="0.25">
      <c r="A16527" s="277" t="s">
        <v>4437</v>
      </c>
      <c r="B16527" s="278">
        <v>7.15</v>
      </c>
    </row>
    <row r="16528" spans="1:2" x14ac:dyDescent="0.25">
      <c r="A16528" s="277" t="s">
        <v>19639</v>
      </c>
      <c r="B16528" s="278">
        <v>6.88</v>
      </c>
    </row>
    <row r="16529" spans="1:2" x14ac:dyDescent="0.25">
      <c r="A16529" s="277" t="s">
        <v>10169</v>
      </c>
      <c r="B16529" s="278">
        <v>10.64</v>
      </c>
    </row>
    <row r="16530" spans="1:2" x14ac:dyDescent="0.25">
      <c r="A16530" s="277" t="s">
        <v>19640</v>
      </c>
      <c r="B16530" s="278">
        <v>10.37</v>
      </c>
    </row>
    <row r="16531" spans="1:2" x14ac:dyDescent="0.25">
      <c r="A16531" s="277" t="s">
        <v>10170</v>
      </c>
      <c r="B16531" s="278">
        <v>7.37</v>
      </c>
    </row>
    <row r="16532" spans="1:2" x14ac:dyDescent="0.25">
      <c r="A16532" s="277" t="s">
        <v>19641</v>
      </c>
      <c r="B16532" s="278">
        <v>7.1</v>
      </c>
    </row>
    <row r="16533" spans="1:2" x14ac:dyDescent="0.25">
      <c r="A16533" s="277" t="s">
        <v>4436</v>
      </c>
      <c r="B16533" s="278">
        <v>7.15</v>
      </c>
    </row>
    <row r="16534" spans="1:2" x14ac:dyDescent="0.25">
      <c r="A16534" s="277" t="s">
        <v>19642</v>
      </c>
      <c r="B16534" s="278">
        <v>6.88</v>
      </c>
    </row>
    <row r="16535" spans="1:2" x14ac:dyDescent="0.25">
      <c r="A16535" s="277" t="s">
        <v>10171</v>
      </c>
      <c r="B16535" s="278">
        <v>10.45</v>
      </c>
    </row>
    <row r="16536" spans="1:2" x14ac:dyDescent="0.25">
      <c r="A16536" s="277" t="s">
        <v>19643</v>
      </c>
      <c r="B16536" s="278">
        <v>10.18</v>
      </c>
    </row>
    <row r="16537" spans="1:2" x14ac:dyDescent="0.25">
      <c r="A16537" s="277" t="s">
        <v>10172</v>
      </c>
      <c r="B16537" s="278">
        <v>7.29</v>
      </c>
    </row>
    <row r="16538" spans="1:2" x14ac:dyDescent="0.25">
      <c r="A16538" s="277" t="s">
        <v>19644</v>
      </c>
      <c r="B16538" s="278">
        <v>7.02</v>
      </c>
    </row>
    <row r="16539" spans="1:2" x14ac:dyDescent="0.25">
      <c r="A16539" s="277" t="s">
        <v>4438</v>
      </c>
      <c r="B16539" s="278">
        <v>38.799999999999997</v>
      </c>
    </row>
    <row r="16540" spans="1:2" x14ac:dyDescent="0.25">
      <c r="A16540" s="277" t="s">
        <v>19645</v>
      </c>
      <c r="B16540" s="278">
        <v>38.53</v>
      </c>
    </row>
    <row r="16541" spans="1:2" x14ac:dyDescent="0.25">
      <c r="A16541" s="277" t="s">
        <v>4439</v>
      </c>
      <c r="B16541" s="278">
        <v>17.309999999999999</v>
      </c>
    </row>
    <row r="16542" spans="1:2" x14ac:dyDescent="0.25">
      <c r="A16542" s="277" t="s">
        <v>19646</v>
      </c>
      <c r="B16542" s="278">
        <v>17.04</v>
      </c>
    </row>
    <row r="16543" spans="1:2" x14ac:dyDescent="0.25">
      <c r="A16543" s="277" t="s">
        <v>10173</v>
      </c>
      <c r="B16543" s="278">
        <v>16.13</v>
      </c>
    </row>
    <row r="16544" spans="1:2" x14ac:dyDescent="0.25">
      <c r="A16544" s="277" t="s">
        <v>19647</v>
      </c>
      <c r="B16544" s="278">
        <v>15.86</v>
      </c>
    </row>
    <row r="16545" spans="1:2" x14ac:dyDescent="0.25">
      <c r="A16545" s="277" t="s">
        <v>33430</v>
      </c>
      <c r="B16545" s="278">
        <v>16.54</v>
      </c>
    </row>
    <row r="16546" spans="1:2" x14ac:dyDescent="0.25">
      <c r="A16546" s="277" t="s">
        <v>33432</v>
      </c>
      <c r="B16546" s="278">
        <v>16.27</v>
      </c>
    </row>
    <row r="16547" spans="1:2" x14ac:dyDescent="0.25">
      <c r="A16547" s="277" t="s">
        <v>33433</v>
      </c>
      <c r="B16547" s="278">
        <v>5.32</v>
      </c>
    </row>
    <row r="16548" spans="1:2" x14ac:dyDescent="0.25">
      <c r="A16548" s="277" t="s">
        <v>33435</v>
      </c>
      <c r="B16548" s="278">
        <v>5.32</v>
      </c>
    </row>
    <row r="16549" spans="1:2" x14ac:dyDescent="0.25">
      <c r="A16549" s="277" t="s">
        <v>10174</v>
      </c>
      <c r="B16549" s="278">
        <v>17.739999999999998</v>
      </c>
    </row>
    <row r="16550" spans="1:2" x14ac:dyDescent="0.25">
      <c r="A16550" s="277" t="s">
        <v>19648</v>
      </c>
      <c r="B16550" s="278">
        <v>17.329999999999998</v>
      </c>
    </row>
    <row r="16551" spans="1:2" x14ac:dyDescent="0.25">
      <c r="A16551" s="277" t="s">
        <v>4440</v>
      </c>
      <c r="B16551" s="278">
        <v>17.579999999999998</v>
      </c>
    </row>
    <row r="16552" spans="1:2" x14ac:dyDescent="0.25">
      <c r="A16552" s="277" t="s">
        <v>19649</v>
      </c>
      <c r="B16552" s="278">
        <v>17.170000000000002</v>
      </c>
    </row>
    <row r="16553" spans="1:2" x14ac:dyDescent="0.25">
      <c r="A16553" s="277" t="s">
        <v>4441</v>
      </c>
      <c r="B16553" s="278">
        <v>33.51</v>
      </c>
    </row>
    <row r="16554" spans="1:2" x14ac:dyDescent="0.25">
      <c r="A16554" s="277" t="s">
        <v>19650</v>
      </c>
      <c r="B16554" s="278">
        <v>32.96</v>
      </c>
    </row>
    <row r="16555" spans="1:2" x14ac:dyDescent="0.25">
      <c r="A16555" s="277" t="s">
        <v>4442</v>
      </c>
      <c r="B16555" s="278">
        <v>45.64</v>
      </c>
    </row>
    <row r="16556" spans="1:2" x14ac:dyDescent="0.25">
      <c r="A16556" s="277" t="s">
        <v>19651</v>
      </c>
      <c r="B16556" s="278">
        <v>45.09</v>
      </c>
    </row>
    <row r="16557" spans="1:2" x14ac:dyDescent="0.25">
      <c r="A16557" s="277" t="s">
        <v>4443</v>
      </c>
      <c r="B16557" s="278">
        <v>17.260000000000002</v>
      </c>
    </row>
    <row r="16558" spans="1:2" x14ac:dyDescent="0.25">
      <c r="A16558" s="277" t="s">
        <v>19652</v>
      </c>
      <c r="B16558" s="278">
        <v>16.850000000000001</v>
      </c>
    </row>
    <row r="16559" spans="1:2" x14ac:dyDescent="0.25">
      <c r="A16559" s="277" t="s">
        <v>4444</v>
      </c>
      <c r="B16559" s="278">
        <v>24.08</v>
      </c>
    </row>
    <row r="16560" spans="1:2" x14ac:dyDescent="0.25">
      <c r="A16560" s="277" t="s">
        <v>19653</v>
      </c>
      <c r="B16560" s="278">
        <v>23.67</v>
      </c>
    </row>
    <row r="16561" spans="1:2" x14ac:dyDescent="0.25">
      <c r="A16561" s="277" t="s">
        <v>4445</v>
      </c>
      <c r="B16561" s="278">
        <v>41.51</v>
      </c>
    </row>
    <row r="16562" spans="1:2" x14ac:dyDescent="0.25">
      <c r="A16562" s="277" t="s">
        <v>19654</v>
      </c>
      <c r="B16562" s="278">
        <v>41.1</v>
      </c>
    </row>
    <row r="16563" spans="1:2" x14ac:dyDescent="0.25">
      <c r="A16563" s="277" t="s">
        <v>10175</v>
      </c>
      <c r="B16563" s="278">
        <v>22.23</v>
      </c>
    </row>
    <row r="16564" spans="1:2" x14ac:dyDescent="0.25">
      <c r="A16564" s="277" t="s">
        <v>19655</v>
      </c>
      <c r="B16564" s="278">
        <v>21.68</v>
      </c>
    </row>
    <row r="16565" spans="1:2" x14ac:dyDescent="0.25">
      <c r="A16565" s="277" t="s">
        <v>10176</v>
      </c>
      <c r="B16565" s="278">
        <v>24.53</v>
      </c>
    </row>
    <row r="16566" spans="1:2" x14ac:dyDescent="0.25">
      <c r="A16566" s="277" t="s">
        <v>19656</v>
      </c>
      <c r="B16566" s="278">
        <v>23.98</v>
      </c>
    </row>
    <row r="16567" spans="1:2" x14ac:dyDescent="0.25">
      <c r="A16567" s="277" t="s">
        <v>4446</v>
      </c>
      <c r="B16567" s="278">
        <v>27.71</v>
      </c>
    </row>
    <row r="16568" spans="1:2" x14ac:dyDescent="0.25">
      <c r="A16568" s="277" t="s">
        <v>19657</v>
      </c>
      <c r="B16568" s="278">
        <v>27.16</v>
      </c>
    </row>
    <row r="16569" spans="1:2" x14ac:dyDescent="0.25">
      <c r="A16569" s="277" t="s">
        <v>4447</v>
      </c>
      <c r="B16569" s="278">
        <v>32.75</v>
      </c>
    </row>
    <row r="16570" spans="1:2" x14ac:dyDescent="0.25">
      <c r="A16570" s="277" t="s">
        <v>19658</v>
      </c>
      <c r="B16570" s="278">
        <v>32.200000000000003</v>
      </c>
    </row>
    <row r="16571" spans="1:2" x14ac:dyDescent="0.25">
      <c r="A16571" s="277" t="s">
        <v>4448</v>
      </c>
      <c r="B16571" s="278">
        <v>36.130000000000003</v>
      </c>
    </row>
    <row r="16572" spans="1:2" x14ac:dyDescent="0.25">
      <c r="A16572" s="277" t="s">
        <v>19659</v>
      </c>
      <c r="B16572" s="278">
        <v>35.58</v>
      </c>
    </row>
    <row r="16573" spans="1:2" x14ac:dyDescent="0.25">
      <c r="A16573" s="277" t="s">
        <v>10177</v>
      </c>
      <c r="B16573" s="278">
        <v>55.88</v>
      </c>
    </row>
    <row r="16574" spans="1:2" x14ac:dyDescent="0.25">
      <c r="A16574" s="277" t="s">
        <v>19660</v>
      </c>
      <c r="B16574" s="278">
        <v>55.33</v>
      </c>
    </row>
    <row r="16575" spans="1:2" x14ac:dyDescent="0.25">
      <c r="A16575" s="277" t="s">
        <v>10178</v>
      </c>
      <c r="B16575" s="278">
        <v>55.88</v>
      </c>
    </row>
    <row r="16576" spans="1:2" x14ac:dyDescent="0.25">
      <c r="A16576" s="277" t="s">
        <v>19661</v>
      </c>
      <c r="B16576" s="278">
        <v>55.33</v>
      </c>
    </row>
    <row r="16577" spans="1:2" x14ac:dyDescent="0.25">
      <c r="A16577" s="277" t="s">
        <v>10179</v>
      </c>
      <c r="B16577" s="278">
        <v>332.88</v>
      </c>
    </row>
    <row r="16578" spans="1:2" x14ac:dyDescent="0.25">
      <c r="A16578" s="277" t="s">
        <v>19662</v>
      </c>
      <c r="B16578" s="278">
        <v>332.33</v>
      </c>
    </row>
    <row r="16579" spans="1:2" x14ac:dyDescent="0.25">
      <c r="A16579" s="277" t="s">
        <v>10180</v>
      </c>
      <c r="B16579" s="278">
        <v>6.74</v>
      </c>
    </row>
    <row r="16580" spans="1:2" x14ac:dyDescent="0.25">
      <c r="A16580" s="277" t="s">
        <v>19663</v>
      </c>
      <c r="B16580" s="278">
        <v>6.61</v>
      </c>
    </row>
    <row r="16581" spans="1:2" x14ac:dyDescent="0.25">
      <c r="A16581" s="277" t="s">
        <v>10181</v>
      </c>
      <c r="B16581" s="278">
        <v>7.29</v>
      </c>
    </row>
    <row r="16582" spans="1:2" x14ac:dyDescent="0.25">
      <c r="A16582" s="277" t="s">
        <v>19664</v>
      </c>
      <c r="B16582" s="278">
        <v>7.16</v>
      </c>
    </row>
    <row r="16583" spans="1:2" x14ac:dyDescent="0.25">
      <c r="A16583" s="277" t="s">
        <v>10182</v>
      </c>
      <c r="B16583" s="278">
        <v>11.22</v>
      </c>
    </row>
    <row r="16584" spans="1:2" x14ac:dyDescent="0.25">
      <c r="A16584" s="277" t="s">
        <v>19665</v>
      </c>
      <c r="B16584" s="278">
        <v>11.09</v>
      </c>
    </row>
    <row r="16585" spans="1:2" x14ac:dyDescent="0.25">
      <c r="A16585" s="277" t="s">
        <v>33454</v>
      </c>
      <c r="B16585" s="278">
        <v>8.2100000000000009</v>
      </c>
    </row>
    <row r="16586" spans="1:2" x14ac:dyDescent="0.25">
      <c r="A16586" s="277" t="s">
        <v>33456</v>
      </c>
      <c r="B16586" s="278">
        <v>8.08</v>
      </c>
    </row>
    <row r="16587" spans="1:2" x14ac:dyDescent="0.25">
      <c r="A16587" s="277" t="s">
        <v>10183</v>
      </c>
      <c r="B16587" s="278">
        <v>14.38</v>
      </c>
    </row>
    <row r="16588" spans="1:2" x14ac:dyDescent="0.25">
      <c r="A16588" s="277" t="s">
        <v>19666</v>
      </c>
      <c r="B16588" s="278">
        <v>14.25</v>
      </c>
    </row>
    <row r="16589" spans="1:2" x14ac:dyDescent="0.25">
      <c r="A16589" s="277" t="s">
        <v>10184</v>
      </c>
      <c r="B16589" s="278">
        <v>21.52</v>
      </c>
    </row>
    <row r="16590" spans="1:2" x14ac:dyDescent="0.25">
      <c r="A16590" s="277" t="s">
        <v>19667</v>
      </c>
      <c r="B16590" s="278">
        <v>21.39</v>
      </c>
    </row>
    <row r="16591" spans="1:2" x14ac:dyDescent="0.25">
      <c r="A16591" s="277" t="s">
        <v>10185</v>
      </c>
      <c r="B16591" s="278">
        <v>45.21</v>
      </c>
    </row>
    <row r="16592" spans="1:2" x14ac:dyDescent="0.25">
      <c r="A16592" s="277" t="s">
        <v>19668</v>
      </c>
      <c r="B16592" s="278">
        <v>45.08</v>
      </c>
    </row>
    <row r="16593" spans="1:2" x14ac:dyDescent="0.25">
      <c r="A16593" s="277" t="s">
        <v>10186</v>
      </c>
      <c r="B16593" s="278">
        <v>25.51</v>
      </c>
    </row>
    <row r="16594" spans="1:2" x14ac:dyDescent="0.25">
      <c r="A16594" s="277" t="s">
        <v>19669</v>
      </c>
      <c r="B16594" s="278">
        <v>25.38</v>
      </c>
    </row>
    <row r="16595" spans="1:2" x14ac:dyDescent="0.25">
      <c r="A16595" s="277" t="s">
        <v>10187</v>
      </c>
      <c r="B16595" s="278">
        <v>36.82</v>
      </c>
    </row>
    <row r="16596" spans="1:2" x14ac:dyDescent="0.25">
      <c r="A16596" s="277" t="s">
        <v>19670</v>
      </c>
      <c r="B16596" s="278">
        <v>36.69</v>
      </c>
    </row>
    <row r="16597" spans="1:2" x14ac:dyDescent="0.25">
      <c r="A16597" s="277" t="s">
        <v>10188</v>
      </c>
      <c r="B16597" s="278">
        <v>16.84</v>
      </c>
    </row>
    <row r="16598" spans="1:2" x14ac:dyDescent="0.25">
      <c r="A16598" s="277" t="s">
        <v>19671</v>
      </c>
      <c r="B16598" s="278">
        <v>16.71</v>
      </c>
    </row>
    <row r="16599" spans="1:2" x14ac:dyDescent="0.25">
      <c r="A16599" s="277" t="s">
        <v>10189</v>
      </c>
      <c r="B16599" s="278">
        <v>25.5</v>
      </c>
    </row>
    <row r="16600" spans="1:2" x14ac:dyDescent="0.25">
      <c r="A16600" s="277" t="s">
        <v>19672</v>
      </c>
      <c r="B16600" s="278">
        <v>25.37</v>
      </c>
    </row>
    <row r="16601" spans="1:2" x14ac:dyDescent="0.25">
      <c r="A16601" s="277" t="s">
        <v>10190</v>
      </c>
      <c r="B16601" s="278">
        <v>14.19</v>
      </c>
    </row>
    <row r="16602" spans="1:2" x14ac:dyDescent="0.25">
      <c r="A16602" s="277" t="s">
        <v>19673</v>
      </c>
      <c r="B16602" s="278">
        <v>14.06</v>
      </c>
    </row>
    <row r="16603" spans="1:2" x14ac:dyDescent="0.25">
      <c r="A16603" s="277" t="s">
        <v>33465</v>
      </c>
      <c r="B16603" s="278">
        <v>11</v>
      </c>
    </row>
    <row r="16604" spans="1:2" x14ac:dyDescent="0.25">
      <c r="A16604" s="277" t="s">
        <v>33467</v>
      </c>
      <c r="B16604" s="278">
        <v>10.87</v>
      </c>
    </row>
    <row r="16605" spans="1:2" x14ac:dyDescent="0.25">
      <c r="A16605" s="277" t="s">
        <v>33468</v>
      </c>
      <c r="B16605" s="278">
        <v>16.46</v>
      </c>
    </row>
    <row r="16606" spans="1:2" x14ac:dyDescent="0.25">
      <c r="A16606" s="277" t="s">
        <v>33470</v>
      </c>
      <c r="B16606" s="278">
        <v>16.329999999999998</v>
      </c>
    </row>
    <row r="16607" spans="1:2" x14ac:dyDescent="0.25">
      <c r="A16607" s="277" t="s">
        <v>33471</v>
      </c>
      <c r="B16607" s="278">
        <v>25.1</v>
      </c>
    </row>
    <row r="16608" spans="1:2" x14ac:dyDescent="0.25">
      <c r="A16608" s="277" t="s">
        <v>33473</v>
      </c>
      <c r="B16608" s="278">
        <v>24.97</v>
      </c>
    </row>
    <row r="16609" spans="1:2" x14ac:dyDescent="0.25">
      <c r="A16609" s="277" t="s">
        <v>33474</v>
      </c>
      <c r="B16609" s="278">
        <v>56.52</v>
      </c>
    </row>
    <row r="16610" spans="1:2" x14ac:dyDescent="0.25">
      <c r="A16610" s="277" t="s">
        <v>33476</v>
      </c>
      <c r="B16610" s="278">
        <v>56.39</v>
      </c>
    </row>
    <row r="16611" spans="1:2" x14ac:dyDescent="0.25">
      <c r="A16611" s="277" t="s">
        <v>33477</v>
      </c>
      <c r="B16611" s="278">
        <v>74.69</v>
      </c>
    </row>
    <row r="16612" spans="1:2" x14ac:dyDescent="0.25">
      <c r="A16612" s="277" t="s">
        <v>33479</v>
      </c>
      <c r="B16612" s="278">
        <v>74.56</v>
      </c>
    </row>
    <row r="16613" spans="1:2" x14ac:dyDescent="0.25">
      <c r="A16613" s="277" t="s">
        <v>4449</v>
      </c>
      <c r="B16613" s="278">
        <v>434.63</v>
      </c>
    </row>
    <row r="16614" spans="1:2" x14ac:dyDescent="0.25">
      <c r="A16614" s="277" t="s">
        <v>19674</v>
      </c>
      <c r="B16614" s="278">
        <v>383.58</v>
      </c>
    </row>
    <row r="16615" spans="1:2" x14ac:dyDescent="0.25">
      <c r="A16615" s="277" t="s">
        <v>4450</v>
      </c>
      <c r="B16615" s="278">
        <v>453.43</v>
      </c>
    </row>
    <row r="16616" spans="1:2" x14ac:dyDescent="0.25">
      <c r="A16616" s="277" t="s">
        <v>19675</v>
      </c>
      <c r="B16616" s="278">
        <v>400.01</v>
      </c>
    </row>
    <row r="16617" spans="1:2" x14ac:dyDescent="0.25">
      <c r="A16617" s="277" t="s">
        <v>4451</v>
      </c>
      <c r="B16617" s="278">
        <v>475.92</v>
      </c>
    </row>
    <row r="16618" spans="1:2" x14ac:dyDescent="0.25">
      <c r="A16618" s="277" t="s">
        <v>19676</v>
      </c>
      <c r="B16618" s="278">
        <v>420.13</v>
      </c>
    </row>
    <row r="16619" spans="1:2" x14ac:dyDescent="0.25">
      <c r="A16619" s="277" t="s">
        <v>4452</v>
      </c>
      <c r="B16619" s="278">
        <v>526.20000000000005</v>
      </c>
    </row>
    <row r="16620" spans="1:2" x14ac:dyDescent="0.25">
      <c r="A16620" s="277" t="s">
        <v>19677</v>
      </c>
      <c r="B16620" s="278">
        <v>465.68</v>
      </c>
    </row>
    <row r="16621" spans="1:2" x14ac:dyDescent="0.25">
      <c r="A16621" s="277" t="s">
        <v>4453</v>
      </c>
      <c r="B16621" s="278">
        <v>548.17999999999995</v>
      </c>
    </row>
    <row r="16622" spans="1:2" x14ac:dyDescent="0.25">
      <c r="A16622" s="277" t="s">
        <v>19678</v>
      </c>
      <c r="B16622" s="278">
        <v>485.28</v>
      </c>
    </row>
    <row r="16623" spans="1:2" x14ac:dyDescent="0.25">
      <c r="A16623" s="277" t="s">
        <v>10191</v>
      </c>
      <c r="B16623" s="278">
        <v>569.09</v>
      </c>
    </row>
    <row r="16624" spans="1:2" x14ac:dyDescent="0.25">
      <c r="A16624" s="277" t="s">
        <v>19679</v>
      </c>
      <c r="B16624" s="278">
        <v>503.82</v>
      </c>
    </row>
    <row r="16625" spans="1:2" x14ac:dyDescent="0.25">
      <c r="A16625" s="277" t="s">
        <v>10192</v>
      </c>
      <c r="B16625" s="278">
        <v>607.4</v>
      </c>
    </row>
    <row r="16626" spans="1:2" x14ac:dyDescent="0.25">
      <c r="A16626" s="277" t="s">
        <v>19680</v>
      </c>
      <c r="B16626" s="278">
        <v>537.01</v>
      </c>
    </row>
    <row r="16627" spans="1:2" x14ac:dyDescent="0.25">
      <c r="A16627" s="277" t="s">
        <v>10193</v>
      </c>
      <c r="B16627" s="278">
        <v>626.19000000000005</v>
      </c>
    </row>
    <row r="16628" spans="1:2" x14ac:dyDescent="0.25">
      <c r="A16628" s="277" t="s">
        <v>19681</v>
      </c>
      <c r="B16628" s="278">
        <v>553.44000000000005</v>
      </c>
    </row>
    <row r="16629" spans="1:2" x14ac:dyDescent="0.25">
      <c r="A16629" s="277" t="s">
        <v>10194</v>
      </c>
      <c r="B16629" s="278">
        <v>692.82</v>
      </c>
    </row>
    <row r="16630" spans="1:2" x14ac:dyDescent="0.25">
      <c r="A16630" s="277" t="s">
        <v>19682</v>
      </c>
      <c r="B16630" s="278">
        <v>612.58000000000004</v>
      </c>
    </row>
    <row r="16631" spans="1:2" x14ac:dyDescent="0.25">
      <c r="A16631" s="277" t="s">
        <v>4454</v>
      </c>
      <c r="B16631" s="278">
        <v>37.35</v>
      </c>
    </row>
    <row r="16632" spans="1:2" x14ac:dyDescent="0.25">
      <c r="A16632" s="277" t="s">
        <v>19683</v>
      </c>
      <c r="B16632" s="278">
        <v>34.51</v>
      </c>
    </row>
    <row r="16633" spans="1:2" x14ac:dyDescent="0.25">
      <c r="A16633" s="277" t="s">
        <v>4455</v>
      </c>
      <c r="B16633" s="278">
        <v>43.77</v>
      </c>
    </row>
    <row r="16634" spans="1:2" x14ac:dyDescent="0.25">
      <c r="A16634" s="277" t="s">
        <v>19684</v>
      </c>
      <c r="B16634" s="278">
        <v>40.93</v>
      </c>
    </row>
    <row r="16635" spans="1:2" x14ac:dyDescent="0.25">
      <c r="A16635" s="277" t="s">
        <v>4456</v>
      </c>
      <c r="B16635" s="278">
        <v>53.94</v>
      </c>
    </row>
    <row r="16636" spans="1:2" x14ac:dyDescent="0.25">
      <c r="A16636" s="277" t="s">
        <v>19685</v>
      </c>
      <c r="B16636" s="278">
        <v>51.1</v>
      </c>
    </row>
    <row r="16637" spans="1:2" x14ac:dyDescent="0.25">
      <c r="A16637" s="277" t="s">
        <v>4457</v>
      </c>
      <c r="B16637" s="278">
        <v>65.650000000000006</v>
      </c>
    </row>
    <row r="16638" spans="1:2" x14ac:dyDescent="0.25">
      <c r="A16638" s="277" t="s">
        <v>19686</v>
      </c>
      <c r="B16638" s="278">
        <v>62.81</v>
      </c>
    </row>
    <row r="16639" spans="1:2" x14ac:dyDescent="0.25">
      <c r="A16639" s="277" t="s">
        <v>4458</v>
      </c>
      <c r="B16639" s="278">
        <v>76.75</v>
      </c>
    </row>
    <row r="16640" spans="1:2" x14ac:dyDescent="0.25">
      <c r="A16640" s="277" t="s">
        <v>19687</v>
      </c>
      <c r="B16640" s="278">
        <v>73.430000000000007</v>
      </c>
    </row>
    <row r="16641" spans="1:2" x14ac:dyDescent="0.25">
      <c r="A16641" s="277" t="s">
        <v>4459</v>
      </c>
      <c r="B16641" s="278">
        <v>121.6</v>
      </c>
    </row>
    <row r="16642" spans="1:2" x14ac:dyDescent="0.25">
      <c r="A16642" s="277" t="s">
        <v>19688</v>
      </c>
      <c r="B16642" s="278">
        <v>118.28</v>
      </c>
    </row>
    <row r="16643" spans="1:2" x14ac:dyDescent="0.25">
      <c r="A16643" s="277" t="s">
        <v>4460</v>
      </c>
      <c r="B16643" s="278">
        <v>228.05</v>
      </c>
    </row>
    <row r="16644" spans="1:2" x14ac:dyDescent="0.25">
      <c r="A16644" s="277" t="s">
        <v>19689</v>
      </c>
      <c r="B16644" s="278">
        <v>224.26</v>
      </c>
    </row>
    <row r="16645" spans="1:2" x14ac:dyDescent="0.25">
      <c r="A16645" s="277" t="s">
        <v>4461</v>
      </c>
      <c r="B16645" s="278">
        <v>333.96</v>
      </c>
    </row>
    <row r="16646" spans="1:2" x14ac:dyDescent="0.25">
      <c r="A16646" s="277" t="s">
        <v>19690</v>
      </c>
      <c r="B16646" s="278">
        <v>330.17</v>
      </c>
    </row>
    <row r="16647" spans="1:2" x14ac:dyDescent="0.25">
      <c r="A16647" s="277" t="s">
        <v>4462</v>
      </c>
      <c r="B16647" s="278">
        <v>542.46</v>
      </c>
    </row>
    <row r="16648" spans="1:2" x14ac:dyDescent="0.25">
      <c r="A16648" s="277" t="s">
        <v>19691</v>
      </c>
      <c r="B16648" s="278">
        <v>537.73</v>
      </c>
    </row>
    <row r="16649" spans="1:2" x14ac:dyDescent="0.25">
      <c r="A16649" s="277" t="s">
        <v>4463</v>
      </c>
      <c r="B16649" s="278">
        <v>37.75</v>
      </c>
    </row>
    <row r="16650" spans="1:2" x14ac:dyDescent="0.25">
      <c r="A16650" s="277" t="s">
        <v>19692</v>
      </c>
      <c r="B16650" s="278">
        <v>34.909999999999997</v>
      </c>
    </row>
    <row r="16651" spans="1:2" x14ac:dyDescent="0.25">
      <c r="A16651" s="277" t="s">
        <v>4464</v>
      </c>
      <c r="B16651" s="278">
        <v>42.81</v>
      </c>
    </row>
    <row r="16652" spans="1:2" x14ac:dyDescent="0.25">
      <c r="A16652" s="277" t="s">
        <v>19693</v>
      </c>
      <c r="B16652" s="278">
        <v>39.97</v>
      </c>
    </row>
    <row r="16653" spans="1:2" x14ac:dyDescent="0.25">
      <c r="A16653" s="277" t="s">
        <v>4465</v>
      </c>
      <c r="B16653" s="278">
        <v>56.2</v>
      </c>
    </row>
    <row r="16654" spans="1:2" x14ac:dyDescent="0.25">
      <c r="A16654" s="277" t="s">
        <v>19694</v>
      </c>
      <c r="B16654" s="278">
        <v>53.36</v>
      </c>
    </row>
    <row r="16655" spans="1:2" x14ac:dyDescent="0.25">
      <c r="A16655" s="277" t="s">
        <v>4466</v>
      </c>
      <c r="B16655" s="278">
        <v>62.23</v>
      </c>
    </row>
    <row r="16656" spans="1:2" x14ac:dyDescent="0.25">
      <c r="A16656" s="277" t="s">
        <v>19695</v>
      </c>
      <c r="B16656" s="278">
        <v>59.39</v>
      </c>
    </row>
    <row r="16657" spans="1:2" x14ac:dyDescent="0.25">
      <c r="A16657" s="277" t="s">
        <v>4467</v>
      </c>
      <c r="B16657" s="278">
        <v>75.23</v>
      </c>
    </row>
    <row r="16658" spans="1:2" x14ac:dyDescent="0.25">
      <c r="A16658" s="277" t="s">
        <v>19696</v>
      </c>
      <c r="B16658" s="278">
        <v>71.91</v>
      </c>
    </row>
    <row r="16659" spans="1:2" x14ac:dyDescent="0.25">
      <c r="A16659" s="277" t="s">
        <v>4468</v>
      </c>
      <c r="B16659" s="278">
        <v>125.67</v>
      </c>
    </row>
    <row r="16660" spans="1:2" x14ac:dyDescent="0.25">
      <c r="A16660" s="277" t="s">
        <v>19697</v>
      </c>
      <c r="B16660" s="278">
        <v>122.35</v>
      </c>
    </row>
    <row r="16661" spans="1:2" x14ac:dyDescent="0.25">
      <c r="A16661" s="277" t="s">
        <v>4469</v>
      </c>
      <c r="B16661" s="278">
        <v>48.93</v>
      </c>
    </row>
    <row r="16662" spans="1:2" x14ac:dyDescent="0.25">
      <c r="A16662" s="277" t="s">
        <v>19698</v>
      </c>
      <c r="B16662" s="278">
        <v>46.09</v>
      </c>
    </row>
    <row r="16663" spans="1:2" x14ac:dyDescent="0.25">
      <c r="A16663" s="277" t="s">
        <v>4470</v>
      </c>
      <c r="B16663" s="278">
        <v>53.05</v>
      </c>
    </row>
    <row r="16664" spans="1:2" x14ac:dyDescent="0.25">
      <c r="A16664" s="277" t="s">
        <v>19699</v>
      </c>
      <c r="B16664" s="278">
        <v>50.21</v>
      </c>
    </row>
    <row r="16665" spans="1:2" x14ac:dyDescent="0.25">
      <c r="A16665" s="277" t="s">
        <v>4471</v>
      </c>
      <c r="B16665" s="278">
        <v>89.07</v>
      </c>
    </row>
    <row r="16666" spans="1:2" x14ac:dyDescent="0.25">
      <c r="A16666" s="277" t="s">
        <v>19700</v>
      </c>
      <c r="B16666" s="278">
        <v>86.23</v>
      </c>
    </row>
    <row r="16667" spans="1:2" x14ac:dyDescent="0.25">
      <c r="A16667" s="277" t="s">
        <v>4472</v>
      </c>
      <c r="B16667" s="278">
        <v>94.71</v>
      </c>
    </row>
    <row r="16668" spans="1:2" x14ac:dyDescent="0.25">
      <c r="A16668" s="277" t="s">
        <v>19701</v>
      </c>
      <c r="B16668" s="278">
        <v>91.39</v>
      </c>
    </row>
    <row r="16669" spans="1:2" x14ac:dyDescent="0.25">
      <c r="A16669" s="277" t="s">
        <v>4473</v>
      </c>
      <c r="B16669" s="278">
        <v>130.54</v>
      </c>
    </row>
    <row r="16670" spans="1:2" x14ac:dyDescent="0.25">
      <c r="A16670" s="277" t="s">
        <v>19702</v>
      </c>
      <c r="B16670" s="278">
        <v>127.22</v>
      </c>
    </row>
    <row r="16671" spans="1:2" x14ac:dyDescent="0.25">
      <c r="A16671" s="277" t="s">
        <v>4474</v>
      </c>
      <c r="B16671" s="278">
        <v>227.6</v>
      </c>
    </row>
    <row r="16672" spans="1:2" x14ac:dyDescent="0.25">
      <c r="A16672" s="277" t="s">
        <v>19703</v>
      </c>
      <c r="B16672" s="278">
        <v>223.81</v>
      </c>
    </row>
    <row r="16673" spans="1:2" x14ac:dyDescent="0.25">
      <c r="A16673" s="277" t="s">
        <v>4475</v>
      </c>
      <c r="B16673" s="278">
        <v>329.6</v>
      </c>
    </row>
    <row r="16674" spans="1:2" x14ac:dyDescent="0.25">
      <c r="A16674" s="277" t="s">
        <v>19704</v>
      </c>
      <c r="B16674" s="278">
        <v>325.81</v>
      </c>
    </row>
    <row r="16675" spans="1:2" x14ac:dyDescent="0.25">
      <c r="A16675" s="277" t="s">
        <v>4476</v>
      </c>
      <c r="B16675" s="278">
        <v>507.67</v>
      </c>
    </row>
    <row r="16676" spans="1:2" x14ac:dyDescent="0.25">
      <c r="A16676" s="277" t="s">
        <v>19705</v>
      </c>
      <c r="B16676" s="278">
        <v>502.94</v>
      </c>
    </row>
    <row r="16677" spans="1:2" x14ac:dyDescent="0.25">
      <c r="A16677" s="277" t="s">
        <v>4477</v>
      </c>
      <c r="B16677" s="278">
        <v>46.22</v>
      </c>
    </row>
    <row r="16678" spans="1:2" x14ac:dyDescent="0.25">
      <c r="A16678" s="277" t="s">
        <v>19706</v>
      </c>
      <c r="B16678" s="278">
        <v>43.38</v>
      </c>
    </row>
    <row r="16679" spans="1:2" x14ac:dyDescent="0.25">
      <c r="A16679" s="277" t="s">
        <v>4478</v>
      </c>
      <c r="B16679" s="278">
        <v>54.51</v>
      </c>
    </row>
    <row r="16680" spans="1:2" x14ac:dyDescent="0.25">
      <c r="A16680" s="277" t="s">
        <v>19707</v>
      </c>
      <c r="B16680" s="278">
        <v>51.67</v>
      </c>
    </row>
    <row r="16681" spans="1:2" x14ac:dyDescent="0.25">
      <c r="A16681" s="277" t="s">
        <v>4479</v>
      </c>
      <c r="B16681" s="278">
        <v>69.81</v>
      </c>
    </row>
    <row r="16682" spans="1:2" x14ac:dyDescent="0.25">
      <c r="A16682" s="277" t="s">
        <v>19708</v>
      </c>
      <c r="B16682" s="278">
        <v>66.97</v>
      </c>
    </row>
    <row r="16683" spans="1:2" x14ac:dyDescent="0.25">
      <c r="A16683" s="277" t="s">
        <v>4480</v>
      </c>
      <c r="B16683" s="278">
        <v>91.48</v>
      </c>
    </row>
    <row r="16684" spans="1:2" x14ac:dyDescent="0.25">
      <c r="A16684" s="277" t="s">
        <v>19709</v>
      </c>
      <c r="B16684" s="278">
        <v>88.16</v>
      </c>
    </row>
    <row r="16685" spans="1:2" x14ac:dyDescent="0.25">
      <c r="A16685" s="277" t="s">
        <v>4481</v>
      </c>
      <c r="B16685" s="278">
        <v>122.46</v>
      </c>
    </row>
    <row r="16686" spans="1:2" x14ac:dyDescent="0.25">
      <c r="A16686" s="277" t="s">
        <v>19710</v>
      </c>
      <c r="B16686" s="278">
        <v>119.14</v>
      </c>
    </row>
    <row r="16687" spans="1:2" x14ac:dyDescent="0.25">
      <c r="A16687" s="277" t="s">
        <v>4482</v>
      </c>
      <c r="B16687" s="278">
        <v>162.47</v>
      </c>
    </row>
    <row r="16688" spans="1:2" x14ac:dyDescent="0.25">
      <c r="A16688" s="277" t="s">
        <v>19711</v>
      </c>
      <c r="B16688" s="278">
        <v>158.68</v>
      </c>
    </row>
    <row r="16689" spans="1:2" x14ac:dyDescent="0.25">
      <c r="A16689" s="277" t="s">
        <v>4483</v>
      </c>
      <c r="B16689" s="278">
        <v>304.51</v>
      </c>
    </row>
    <row r="16690" spans="1:2" x14ac:dyDescent="0.25">
      <c r="A16690" s="277" t="s">
        <v>19712</v>
      </c>
      <c r="B16690" s="278">
        <v>300.72000000000003</v>
      </c>
    </row>
    <row r="16691" spans="1:2" x14ac:dyDescent="0.25">
      <c r="A16691" s="277" t="s">
        <v>4484</v>
      </c>
      <c r="B16691" s="278">
        <v>492.32</v>
      </c>
    </row>
    <row r="16692" spans="1:2" x14ac:dyDescent="0.25">
      <c r="A16692" s="277" t="s">
        <v>19713</v>
      </c>
      <c r="B16692" s="278">
        <v>487.58</v>
      </c>
    </row>
    <row r="16693" spans="1:2" x14ac:dyDescent="0.25">
      <c r="A16693" s="277" t="s">
        <v>4485</v>
      </c>
      <c r="B16693" s="278">
        <v>63.14</v>
      </c>
    </row>
    <row r="16694" spans="1:2" x14ac:dyDescent="0.25">
      <c r="A16694" s="277" t="s">
        <v>19714</v>
      </c>
      <c r="B16694" s="278">
        <v>60.3</v>
      </c>
    </row>
    <row r="16695" spans="1:2" x14ac:dyDescent="0.25">
      <c r="A16695" s="277" t="s">
        <v>4486</v>
      </c>
      <c r="B16695" s="278">
        <v>63.38</v>
      </c>
    </row>
    <row r="16696" spans="1:2" x14ac:dyDescent="0.25">
      <c r="A16696" s="277" t="s">
        <v>19715</v>
      </c>
      <c r="B16696" s="278">
        <v>60.54</v>
      </c>
    </row>
    <row r="16697" spans="1:2" x14ac:dyDescent="0.25">
      <c r="A16697" s="277" t="s">
        <v>4487</v>
      </c>
      <c r="B16697" s="278">
        <v>97.46</v>
      </c>
    </row>
    <row r="16698" spans="1:2" x14ac:dyDescent="0.25">
      <c r="A16698" s="277" t="s">
        <v>19716</v>
      </c>
      <c r="B16698" s="278">
        <v>94.62</v>
      </c>
    </row>
    <row r="16699" spans="1:2" x14ac:dyDescent="0.25">
      <c r="A16699" s="277" t="s">
        <v>4488</v>
      </c>
      <c r="B16699" s="278">
        <v>129.86000000000001</v>
      </c>
    </row>
    <row r="16700" spans="1:2" x14ac:dyDescent="0.25">
      <c r="A16700" s="277" t="s">
        <v>19717</v>
      </c>
      <c r="B16700" s="278">
        <v>126.54</v>
      </c>
    </row>
    <row r="16701" spans="1:2" x14ac:dyDescent="0.25">
      <c r="A16701" s="277" t="s">
        <v>4489</v>
      </c>
      <c r="B16701" s="278">
        <v>185.45</v>
      </c>
    </row>
    <row r="16702" spans="1:2" x14ac:dyDescent="0.25">
      <c r="A16702" s="277" t="s">
        <v>19718</v>
      </c>
      <c r="B16702" s="278">
        <v>182.13</v>
      </c>
    </row>
    <row r="16703" spans="1:2" x14ac:dyDescent="0.25">
      <c r="A16703" s="277" t="s">
        <v>4490</v>
      </c>
      <c r="B16703" s="278">
        <v>290.70999999999998</v>
      </c>
    </row>
    <row r="16704" spans="1:2" x14ac:dyDescent="0.25">
      <c r="A16704" s="277" t="s">
        <v>19719</v>
      </c>
      <c r="B16704" s="278">
        <v>286.92</v>
      </c>
    </row>
    <row r="16705" spans="1:2" x14ac:dyDescent="0.25">
      <c r="A16705" s="277" t="s">
        <v>4491</v>
      </c>
      <c r="B16705" s="278">
        <v>397.93</v>
      </c>
    </row>
    <row r="16706" spans="1:2" x14ac:dyDescent="0.25">
      <c r="A16706" s="277" t="s">
        <v>19720</v>
      </c>
      <c r="B16706" s="278">
        <v>394.14</v>
      </c>
    </row>
    <row r="16707" spans="1:2" x14ac:dyDescent="0.25">
      <c r="A16707" s="277" t="s">
        <v>4492</v>
      </c>
      <c r="B16707" s="278">
        <v>733.66</v>
      </c>
    </row>
    <row r="16708" spans="1:2" x14ac:dyDescent="0.25">
      <c r="A16708" s="277" t="s">
        <v>19721</v>
      </c>
      <c r="B16708" s="278">
        <v>728.92</v>
      </c>
    </row>
    <row r="16709" spans="1:2" x14ac:dyDescent="0.25">
      <c r="A16709" s="277" t="s">
        <v>10195</v>
      </c>
      <c r="B16709" s="278">
        <v>26.03</v>
      </c>
    </row>
    <row r="16710" spans="1:2" x14ac:dyDescent="0.25">
      <c r="A16710" s="277" t="s">
        <v>19722</v>
      </c>
      <c r="B16710" s="278">
        <v>23.18</v>
      </c>
    </row>
    <row r="16711" spans="1:2" x14ac:dyDescent="0.25">
      <c r="A16711" s="277" t="s">
        <v>10196</v>
      </c>
      <c r="B16711" s="278">
        <v>27.88</v>
      </c>
    </row>
    <row r="16712" spans="1:2" x14ac:dyDescent="0.25">
      <c r="A16712" s="277" t="s">
        <v>19723</v>
      </c>
      <c r="B16712" s="278">
        <v>25.04</v>
      </c>
    </row>
    <row r="16713" spans="1:2" x14ac:dyDescent="0.25">
      <c r="A16713" s="277" t="s">
        <v>10197</v>
      </c>
      <c r="B16713" s="278">
        <v>38.86</v>
      </c>
    </row>
    <row r="16714" spans="1:2" x14ac:dyDescent="0.25">
      <c r="A16714" s="277" t="s">
        <v>19724</v>
      </c>
      <c r="B16714" s="278">
        <v>36.01</v>
      </c>
    </row>
    <row r="16715" spans="1:2" x14ac:dyDescent="0.25">
      <c r="A16715" s="277" t="s">
        <v>10198</v>
      </c>
      <c r="B16715" s="278">
        <v>44.75</v>
      </c>
    </row>
    <row r="16716" spans="1:2" x14ac:dyDescent="0.25">
      <c r="A16716" s="277" t="s">
        <v>19725</v>
      </c>
      <c r="B16716" s="278">
        <v>41.44</v>
      </c>
    </row>
    <row r="16717" spans="1:2" x14ac:dyDescent="0.25">
      <c r="A16717" s="277" t="s">
        <v>10199</v>
      </c>
      <c r="B16717" s="278">
        <v>47.96</v>
      </c>
    </row>
    <row r="16718" spans="1:2" x14ac:dyDescent="0.25">
      <c r="A16718" s="277" t="s">
        <v>19726</v>
      </c>
      <c r="B16718" s="278">
        <v>44.65</v>
      </c>
    </row>
    <row r="16719" spans="1:2" x14ac:dyDescent="0.25">
      <c r="A16719" s="277" t="s">
        <v>10200</v>
      </c>
      <c r="B16719" s="278">
        <v>69.739999999999995</v>
      </c>
    </row>
    <row r="16720" spans="1:2" x14ac:dyDescent="0.25">
      <c r="A16720" s="277" t="s">
        <v>19727</v>
      </c>
      <c r="B16720" s="278">
        <v>66.42</v>
      </c>
    </row>
    <row r="16721" spans="1:2" x14ac:dyDescent="0.25">
      <c r="A16721" s="277" t="s">
        <v>10201</v>
      </c>
      <c r="B16721" s="278">
        <v>36.950000000000003</v>
      </c>
    </row>
    <row r="16722" spans="1:2" x14ac:dyDescent="0.25">
      <c r="A16722" s="277" t="s">
        <v>19728</v>
      </c>
      <c r="B16722" s="278">
        <v>34.11</v>
      </c>
    </row>
    <row r="16723" spans="1:2" x14ac:dyDescent="0.25">
      <c r="A16723" s="277" t="s">
        <v>10202</v>
      </c>
      <c r="B16723" s="278">
        <v>42.07</v>
      </c>
    </row>
    <row r="16724" spans="1:2" x14ac:dyDescent="0.25">
      <c r="A16724" s="277" t="s">
        <v>19729</v>
      </c>
      <c r="B16724" s="278">
        <v>39.22</v>
      </c>
    </row>
    <row r="16725" spans="1:2" x14ac:dyDescent="0.25">
      <c r="A16725" s="277" t="s">
        <v>10203</v>
      </c>
      <c r="B16725" s="278">
        <v>56.06</v>
      </c>
    </row>
    <row r="16726" spans="1:2" x14ac:dyDescent="0.25">
      <c r="A16726" s="277" t="s">
        <v>19730</v>
      </c>
      <c r="B16726" s="278">
        <v>52.74</v>
      </c>
    </row>
    <row r="16727" spans="1:2" x14ac:dyDescent="0.25">
      <c r="A16727" s="277" t="s">
        <v>10204</v>
      </c>
      <c r="B16727" s="278">
        <v>66.510000000000005</v>
      </c>
    </row>
    <row r="16728" spans="1:2" x14ac:dyDescent="0.25">
      <c r="A16728" s="277" t="s">
        <v>19731</v>
      </c>
      <c r="B16728" s="278">
        <v>63.19</v>
      </c>
    </row>
    <row r="16729" spans="1:2" x14ac:dyDescent="0.25">
      <c r="A16729" s="277" t="s">
        <v>10205</v>
      </c>
      <c r="B16729" s="278">
        <v>90.36</v>
      </c>
    </row>
    <row r="16730" spans="1:2" x14ac:dyDescent="0.25">
      <c r="A16730" s="277" t="s">
        <v>19732</v>
      </c>
      <c r="B16730" s="278">
        <v>87.05</v>
      </c>
    </row>
    <row r="16731" spans="1:2" x14ac:dyDescent="0.25">
      <c r="A16731" s="277" t="s">
        <v>10206</v>
      </c>
      <c r="B16731" s="278">
        <v>37.880000000000003</v>
      </c>
    </row>
    <row r="16732" spans="1:2" x14ac:dyDescent="0.25">
      <c r="A16732" s="277" t="s">
        <v>19733</v>
      </c>
      <c r="B16732" s="278">
        <v>35.04</v>
      </c>
    </row>
    <row r="16733" spans="1:2" x14ac:dyDescent="0.25">
      <c r="A16733" s="277" t="s">
        <v>10207</v>
      </c>
      <c r="B16733" s="278">
        <v>50.49</v>
      </c>
    </row>
    <row r="16734" spans="1:2" x14ac:dyDescent="0.25">
      <c r="A16734" s="277" t="s">
        <v>19734</v>
      </c>
      <c r="B16734" s="278">
        <v>47.65</v>
      </c>
    </row>
    <row r="16735" spans="1:2" x14ac:dyDescent="0.25">
      <c r="A16735" s="277" t="s">
        <v>10208</v>
      </c>
      <c r="B16735" s="278">
        <v>56.06</v>
      </c>
    </row>
    <row r="16736" spans="1:2" x14ac:dyDescent="0.25">
      <c r="A16736" s="277" t="s">
        <v>19735</v>
      </c>
      <c r="B16736" s="278">
        <v>52.74</v>
      </c>
    </row>
    <row r="16737" spans="1:2" x14ac:dyDescent="0.25">
      <c r="A16737" s="277" t="s">
        <v>10209</v>
      </c>
      <c r="B16737" s="278">
        <v>62.99</v>
      </c>
    </row>
    <row r="16738" spans="1:2" x14ac:dyDescent="0.25">
      <c r="A16738" s="277" t="s">
        <v>19736</v>
      </c>
      <c r="B16738" s="278">
        <v>59.67</v>
      </c>
    </row>
    <row r="16739" spans="1:2" x14ac:dyDescent="0.25">
      <c r="A16739" s="277" t="s">
        <v>10210</v>
      </c>
      <c r="B16739" s="278">
        <v>74.930000000000007</v>
      </c>
    </row>
    <row r="16740" spans="1:2" x14ac:dyDescent="0.25">
      <c r="A16740" s="277" t="s">
        <v>19737</v>
      </c>
      <c r="B16740" s="278">
        <v>71.62</v>
      </c>
    </row>
    <row r="16741" spans="1:2" x14ac:dyDescent="0.25">
      <c r="A16741" s="277" t="s">
        <v>10211</v>
      </c>
      <c r="B16741" s="278">
        <v>37.880000000000003</v>
      </c>
    </row>
    <row r="16742" spans="1:2" x14ac:dyDescent="0.25">
      <c r="A16742" s="277" t="s">
        <v>19738</v>
      </c>
      <c r="B16742" s="278">
        <v>35.04</v>
      </c>
    </row>
    <row r="16743" spans="1:2" x14ac:dyDescent="0.25">
      <c r="A16743" s="277" t="s">
        <v>10212</v>
      </c>
      <c r="B16743" s="278">
        <v>50.49</v>
      </c>
    </row>
    <row r="16744" spans="1:2" x14ac:dyDescent="0.25">
      <c r="A16744" s="277" t="s">
        <v>19739</v>
      </c>
      <c r="B16744" s="278">
        <v>47.65</v>
      </c>
    </row>
    <row r="16745" spans="1:2" x14ac:dyDescent="0.25">
      <c r="A16745" s="277" t="s">
        <v>10213</v>
      </c>
      <c r="B16745" s="278">
        <v>56.06</v>
      </c>
    </row>
    <row r="16746" spans="1:2" x14ac:dyDescent="0.25">
      <c r="A16746" s="277" t="s">
        <v>19740</v>
      </c>
      <c r="B16746" s="278">
        <v>52.74</v>
      </c>
    </row>
    <row r="16747" spans="1:2" x14ac:dyDescent="0.25">
      <c r="A16747" s="277" t="s">
        <v>10214</v>
      </c>
      <c r="B16747" s="278">
        <v>62.99</v>
      </c>
    </row>
    <row r="16748" spans="1:2" x14ac:dyDescent="0.25">
      <c r="A16748" s="277" t="s">
        <v>19741</v>
      </c>
      <c r="B16748" s="278">
        <v>59.67</v>
      </c>
    </row>
    <row r="16749" spans="1:2" x14ac:dyDescent="0.25">
      <c r="A16749" s="277" t="s">
        <v>10215</v>
      </c>
      <c r="B16749" s="278">
        <v>74.930000000000007</v>
      </c>
    </row>
    <row r="16750" spans="1:2" x14ac:dyDescent="0.25">
      <c r="A16750" s="277" t="s">
        <v>19742</v>
      </c>
      <c r="B16750" s="278">
        <v>71.62</v>
      </c>
    </row>
    <row r="16751" spans="1:2" x14ac:dyDescent="0.25">
      <c r="A16751" s="277" t="s">
        <v>4493</v>
      </c>
      <c r="B16751" s="278">
        <v>17.05</v>
      </c>
    </row>
    <row r="16752" spans="1:2" x14ac:dyDescent="0.25">
      <c r="A16752" s="277" t="s">
        <v>19743</v>
      </c>
      <c r="B16752" s="278">
        <v>16.510000000000002</v>
      </c>
    </row>
    <row r="16753" spans="1:2" x14ac:dyDescent="0.25">
      <c r="A16753" s="277" t="s">
        <v>4494</v>
      </c>
      <c r="B16753" s="278">
        <v>21.55</v>
      </c>
    </row>
    <row r="16754" spans="1:2" x14ac:dyDescent="0.25">
      <c r="A16754" s="277" t="s">
        <v>19744</v>
      </c>
      <c r="B16754" s="278">
        <v>20.89</v>
      </c>
    </row>
    <row r="16755" spans="1:2" x14ac:dyDescent="0.25">
      <c r="A16755" s="277" t="s">
        <v>4495</v>
      </c>
      <c r="B16755" s="278">
        <v>29.89</v>
      </c>
    </row>
    <row r="16756" spans="1:2" x14ac:dyDescent="0.25">
      <c r="A16756" s="277" t="s">
        <v>19745</v>
      </c>
      <c r="B16756" s="278">
        <v>29.14</v>
      </c>
    </row>
    <row r="16757" spans="1:2" x14ac:dyDescent="0.25">
      <c r="A16757" s="277" t="s">
        <v>4496</v>
      </c>
      <c r="B16757" s="278">
        <v>36.479999999999997</v>
      </c>
    </row>
    <row r="16758" spans="1:2" x14ac:dyDescent="0.25">
      <c r="A16758" s="277" t="s">
        <v>19746</v>
      </c>
      <c r="B16758" s="278">
        <v>35.630000000000003</v>
      </c>
    </row>
    <row r="16759" spans="1:2" x14ac:dyDescent="0.25">
      <c r="A16759" s="277" t="s">
        <v>4497</v>
      </c>
      <c r="B16759" s="278">
        <v>41.7</v>
      </c>
    </row>
    <row r="16760" spans="1:2" x14ac:dyDescent="0.25">
      <c r="A16760" s="277" t="s">
        <v>19747</v>
      </c>
      <c r="B16760" s="278">
        <v>40.700000000000003</v>
      </c>
    </row>
    <row r="16761" spans="1:2" x14ac:dyDescent="0.25">
      <c r="A16761" s="277" t="s">
        <v>4498</v>
      </c>
      <c r="B16761" s="278">
        <v>62.14</v>
      </c>
    </row>
    <row r="16762" spans="1:2" x14ac:dyDescent="0.25">
      <c r="A16762" s="277" t="s">
        <v>19748</v>
      </c>
      <c r="B16762" s="278">
        <v>60.96</v>
      </c>
    </row>
    <row r="16763" spans="1:2" x14ac:dyDescent="0.25">
      <c r="A16763" s="277" t="s">
        <v>4499</v>
      </c>
      <c r="B16763" s="278">
        <v>74.64</v>
      </c>
    </row>
    <row r="16764" spans="1:2" x14ac:dyDescent="0.25">
      <c r="A16764" s="277" t="s">
        <v>19749</v>
      </c>
      <c r="B16764" s="278">
        <v>73.31</v>
      </c>
    </row>
    <row r="16765" spans="1:2" x14ac:dyDescent="0.25">
      <c r="A16765" s="277" t="s">
        <v>4500</v>
      </c>
      <c r="B16765" s="278">
        <v>85.62</v>
      </c>
    </row>
    <row r="16766" spans="1:2" x14ac:dyDescent="0.25">
      <c r="A16766" s="277" t="s">
        <v>19750</v>
      </c>
      <c r="B16766" s="278">
        <v>84.2</v>
      </c>
    </row>
    <row r="16767" spans="1:2" x14ac:dyDescent="0.25">
      <c r="A16767" s="277" t="s">
        <v>4501</v>
      </c>
      <c r="B16767" s="278">
        <v>122.55</v>
      </c>
    </row>
    <row r="16768" spans="1:2" x14ac:dyDescent="0.25">
      <c r="A16768" s="277" t="s">
        <v>19751</v>
      </c>
      <c r="B16768" s="278">
        <v>120.89</v>
      </c>
    </row>
    <row r="16769" spans="1:2" x14ac:dyDescent="0.25">
      <c r="A16769" s="277" t="s">
        <v>4502</v>
      </c>
      <c r="B16769" s="278">
        <v>18.350000000000001</v>
      </c>
    </row>
    <row r="16770" spans="1:2" x14ac:dyDescent="0.25">
      <c r="A16770" s="277" t="s">
        <v>19752</v>
      </c>
      <c r="B16770" s="278">
        <v>17.809999999999999</v>
      </c>
    </row>
    <row r="16771" spans="1:2" x14ac:dyDescent="0.25">
      <c r="A16771" s="277" t="s">
        <v>4503</v>
      </c>
      <c r="B16771" s="278">
        <v>23.21</v>
      </c>
    </row>
    <row r="16772" spans="1:2" x14ac:dyDescent="0.25">
      <c r="A16772" s="277" t="s">
        <v>19753</v>
      </c>
      <c r="B16772" s="278">
        <v>22.55</v>
      </c>
    </row>
    <row r="16773" spans="1:2" x14ac:dyDescent="0.25">
      <c r="A16773" s="277" t="s">
        <v>4504</v>
      </c>
      <c r="B16773" s="278">
        <v>32.32</v>
      </c>
    </row>
    <row r="16774" spans="1:2" x14ac:dyDescent="0.25">
      <c r="A16774" s="277" t="s">
        <v>19754</v>
      </c>
      <c r="B16774" s="278">
        <v>31.56</v>
      </c>
    </row>
    <row r="16775" spans="1:2" x14ac:dyDescent="0.25">
      <c r="A16775" s="277" t="s">
        <v>4505</v>
      </c>
      <c r="B16775" s="278">
        <v>39.49</v>
      </c>
    </row>
    <row r="16776" spans="1:2" x14ac:dyDescent="0.25">
      <c r="A16776" s="277" t="s">
        <v>19755</v>
      </c>
      <c r="B16776" s="278">
        <v>38.64</v>
      </c>
    </row>
    <row r="16777" spans="1:2" x14ac:dyDescent="0.25">
      <c r="A16777" s="277" t="s">
        <v>4506</v>
      </c>
      <c r="B16777" s="278">
        <v>45.12</v>
      </c>
    </row>
    <row r="16778" spans="1:2" x14ac:dyDescent="0.25">
      <c r="A16778" s="277" t="s">
        <v>19756</v>
      </c>
      <c r="B16778" s="278">
        <v>44.13</v>
      </c>
    </row>
    <row r="16779" spans="1:2" x14ac:dyDescent="0.25">
      <c r="A16779" s="277" t="s">
        <v>4507</v>
      </c>
      <c r="B16779" s="278">
        <v>67.47</v>
      </c>
    </row>
    <row r="16780" spans="1:2" x14ac:dyDescent="0.25">
      <c r="A16780" s="277" t="s">
        <v>19757</v>
      </c>
      <c r="B16780" s="278">
        <v>66.28</v>
      </c>
    </row>
    <row r="16781" spans="1:2" x14ac:dyDescent="0.25">
      <c r="A16781" s="277" t="s">
        <v>4508</v>
      </c>
      <c r="B16781" s="278">
        <v>81.11</v>
      </c>
    </row>
    <row r="16782" spans="1:2" x14ac:dyDescent="0.25">
      <c r="A16782" s="277" t="s">
        <v>19758</v>
      </c>
      <c r="B16782" s="278">
        <v>79.78</v>
      </c>
    </row>
    <row r="16783" spans="1:2" x14ac:dyDescent="0.25">
      <c r="A16783" s="277" t="s">
        <v>4509</v>
      </c>
      <c r="B16783" s="278">
        <v>93.12</v>
      </c>
    </row>
    <row r="16784" spans="1:2" x14ac:dyDescent="0.25">
      <c r="A16784" s="277" t="s">
        <v>19759</v>
      </c>
      <c r="B16784" s="278">
        <v>91.69</v>
      </c>
    </row>
    <row r="16785" spans="1:2" x14ac:dyDescent="0.25">
      <c r="A16785" s="277" t="s">
        <v>4510</v>
      </c>
      <c r="B16785" s="278">
        <v>133.56</v>
      </c>
    </row>
    <row r="16786" spans="1:2" x14ac:dyDescent="0.25">
      <c r="A16786" s="277" t="s">
        <v>19760</v>
      </c>
      <c r="B16786" s="278">
        <v>131.9</v>
      </c>
    </row>
    <row r="16787" spans="1:2" x14ac:dyDescent="0.25">
      <c r="A16787" s="277" t="s">
        <v>4511</v>
      </c>
      <c r="B16787" s="278">
        <v>10.37</v>
      </c>
    </row>
    <row r="16788" spans="1:2" x14ac:dyDescent="0.25">
      <c r="A16788" s="277" t="s">
        <v>19761</v>
      </c>
      <c r="B16788" s="278">
        <v>9.7100000000000009</v>
      </c>
    </row>
    <row r="16789" spans="1:2" x14ac:dyDescent="0.25">
      <c r="A16789" s="277" t="s">
        <v>4512</v>
      </c>
      <c r="B16789" s="278">
        <v>12.42</v>
      </c>
    </row>
    <row r="16790" spans="1:2" x14ac:dyDescent="0.25">
      <c r="A16790" s="277" t="s">
        <v>19762</v>
      </c>
      <c r="B16790" s="278">
        <v>11.66</v>
      </c>
    </row>
    <row r="16791" spans="1:2" x14ac:dyDescent="0.25">
      <c r="A16791" s="277" t="s">
        <v>4513</v>
      </c>
      <c r="B16791" s="278">
        <v>15.49</v>
      </c>
    </row>
    <row r="16792" spans="1:2" x14ac:dyDescent="0.25">
      <c r="A16792" s="277" t="s">
        <v>19763</v>
      </c>
      <c r="B16792" s="278">
        <v>14.64</v>
      </c>
    </row>
    <row r="16793" spans="1:2" x14ac:dyDescent="0.25">
      <c r="A16793" s="277" t="s">
        <v>4514</v>
      </c>
      <c r="B16793" s="278">
        <v>19.54</v>
      </c>
    </row>
    <row r="16794" spans="1:2" x14ac:dyDescent="0.25">
      <c r="A16794" s="277" t="s">
        <v>19764</v>
      </c>
      <c r="B16794" s="278">
        <v>18.55</v>
      </c>
    </row>
    <row r="16795" spans="1:2" x14ac:dyDescent="0.25">
      <c r="A16795" s="277" t="s">
        <v>4515</v>
      </c>
      <c r="B16795" s="278">
        <v>24.84</v>
      </c>
    </row>
    <row r="16796" spans="1:2" x14ac:dyDescent="0.25">
      <c r="A16796" s="277" t="s">
        <v>19765</v>
      </c>
      <c r="B16796" s="278">
        <v>23.65</v>
      </c>
    </row>
    <row r="16797" spans="1:2" x14ac:dyDescent="0.25">
      <c r="A16797" s="277" t="s">
        <v>4516</v>
      </c>
      <c r="B16797" s="278">
        <v>40.17</v>
      </c>
    </row>
    <row r="16798" spans="1:2" x14ac:dyDescent="0.25">
      <c r="A16798" s="277" t="s">
        <v>19766</v>
      </c>
      <c r="B16798" s="278">
        <v>38.840000000000003</v>
      </c>
    </row>
    <row r="16799" spans="1:2" x14ac:dyDescent="0.25">
      <c r="A16799" s="277" t="s">
        <v>4517</v>
      </c>
      <c r="B16799" s="278">
        <v>49.57</v>
      </c>
    </row>
    <row r="16800" spans="1:2" x14ac:dyDescent="0.25">
      <c r="A16800" s="277" t="s">
        <v>19767</v>
      </c>
      <c r="B16800" s="278">
        <v>48.15</v>
      </c>
    </row>
    <row r="16801" spans="1:2" x14ac:dyDescent="0.25">
      <c r="A16801" s="277" t="s">
        <v>4518</v>
      </c>
      <c r="B16801" s="278">
        <v>64.02</v>
      </c>
    </row>
    <row r="16802" spans="1:2" x14ac:dyDescent="0.25">
      <c r="A16802" s="277" t="s">
        <v>19768</v>
      </c>
      <c r="B16802" s="278">
        <v>62.36</v>
      </c>
    </row>
    <row r="16803" spans="1:2" x14ac:dyDescent="0.25">
      <c r="A16803" s="277" t="s">
        <v>4519</v>
      </c>
      <c r="B16803" s="278">
        <v>10.91</v>
      </c>
    </row>
    <row r="16804" spans="1:2" x14ac:dyDescent="0.25">
      <c r="A16804" s="277" t="s">
        <v>19769</v>
      </c>
      <c r="B16804" s="278">
        <v>10.25</v>
      </c>
    </row>
    <row r="16805" spans="1:2" x14ac:dyDescent="0.25">
      <c r="A16805" s="277" t="s">
        <v>4520</v>
      </c>
      <c r="B16805" s="278">
        <v>13.1</v>
      </c>
    </row>
    <row r="16806" spans="1:2" x14ac:dyDescent="0.25">
      <c r="A16806" s="277" t="s">
        <v>19770</v>
      </c>
      <c r="B16806" s="278">
        <v>12.34</v>
      </c>
    </row>
    <row r="16807" spans="1:2" x14ac:dyDescent="0.25">
      <c r="A16807" s="277" t="s">
        <v>4521</v>
      </c>
      <c r="B16807" s="278">
        <v>16.41</v>
      </c>
    </row>
    <row r="16808" spans="1:2" x14ac:dyDescent="0.25">
      <c r="A16808" s="277" t="s">
        <v>19771</v>
      </c>
      <c r="B16808" s="278">
        <v>15.55</v>
      </c>
    </row>
    <row r="16809" spans="1:2" x14ac:dyDescent="0.25">
      <c r="A16809" s="277" t="s">
        <v>4522</v>
      </c>
      <c r="B16809" s="278">
        <v>20.75</v>
      </c>
    </row>
    <row r="16810" spans="1:2" x14ac:dyDescent="0.25">
      <c r="A16810" s="277" t="s">
        <v>19772</v>
      </c>
      <c r="B16810" s="278">
        <v>19.760000000000002</v>
      </c>
    </row>
    <row r="16811" spans="1:2" x14ac:dyDescent="0.25">
      <c r="A16811" s="277" t="s">
        <v>4523</v>
      </c>
      <c r="B16811" s="278">
        <v>26.43</v>
      </c>
    </row>
    <row r="16812" spans="1:2" x14ac:dyDescent="0.25">
      <c r="A16812" s="277" t="s">
        <v>19773</v>
      </c>
      <c r="B16812" s="278">
        <v>25.25</v>
      </c>
    </row>
    <row r="16813" spans="1:2" x14ac:dyDescent="0.25">
      <c r="A16813" s="277" t="s">
        <v>4524</v>
      </c>
      <c r="B16813" s="278">
        <v>43.19</v>
      </c>
    </row>
    <row r="16814" spans="1:2" x14ac:dyDescent="0.25">
      <c r="A16814" s="277" t="s">
        <v>19774</v>
      </c>
      <c r="B16814" s="278">
        <v>41.86</v>
      </c>
    </row>
    <row r="16815" spans="1:2" x14ac:dyDescent="0.25">
      <c r="A16815" s="277" t="s">
        <v>4525</v>
      </c>
      <c r="B16815" s="278">
        <v>53.47</v>
      </c>
    </row>
    <row r="16816" spans="1:2" x14ac:dyDescent="0.25">
      <c r="A16816" s="277" t="s">
        <v>19775</v>
      </c>
      <c r="B16816" s="278">
        <v>52.05</v>
      </c>
    </row>
    <row r="16817" spans="1:2" x14ac:dyDescent="0.25">
      <c r="A16817" s="277" t="s">
        <v>4526</v>
      </c>
      <c r="B16817" s="278">
        <v>69.180000000000007</v>
      </c>
    </row>
    <row r="16818" spans="1:2" x14ac:dyDescent="0.25">
      <c r="A16818" s="277" t="s">
        <v>19776</v>
      </c>
      <c r="B16818" s="278">
        <v>67.52</v>
      </c>
    </row>
    <row r="16819" spans="1:2" x14ac:dyDescent="0.25">
      <c r="A16819" s="277" t="s">
        <v>4527</v>
      </c>
      <c r="B16819" s="278">
        <v>13.83</v>
      </c>
    </row>
    <row r="16820" spans="1:2" x14ac:dyDescent="0.25">
      <c r="A16820" s="277" t="s">
        <v>19777</v>
      </c>
      <c r="B16820" s="278">
        <v>13.28</v>
      </c>
    </row>
    <row r="16821" spans="1:2" x14ac:dyDescent="0.25">
      <c r="A16821" s="277" t="s">
        <v>4528</v>
      </c>
      <c r="B16821" s="278">
        <v>15.8</v>
      </c>
    </row>
    <row r="16822" spans="1:2" x14ac:dyDescent="0.25">
      <c r="A16822" s="277" t="s">
        <v>19778</v>
      </c>
      <c r="B16822" s="278">
        <v>15.13</v>
      </c>
    </row>
    <row r="16823" spans="1:2" x14ac:dyDescent="0.25">
      <c r="A16823" s="277" t="s">
        <v>4529</v>
      </c>
      <c r="B16823" s="278">
        <v>24.25</v>
      </c>
    </row>
    <row r="16824" spans="1:2" x14ac:dyDescent="0.25">
      <c r="A16824" s="277" t="s">
        <v>19779</v>
      </c>
      <c r="B16824" s="278">
        <v>23.49</v>
      </c>
    </row>
    <row r="16825" spans="1:2" x14ac:dyDescent="0.25">
      <c r="A16825" s="277" t="s">
        <v>4530</v>
      </c>
      <c r="B16825" s="278">
        <v>29.89</v>
      </c>
    </row>
    <row r="16826" spans="1:2" x14ac:dyDescent="0.25">
      <c r="A16826" s="277" t="s">
        <v>19780</v>
      </c>
      <c r="B16826" s="278">
        <v>29.04</v>
      </c>
    </row>
    <row r="16827" spans="1:2" x14ac:dyDescent="0.25">
      <c r="A16827" s="277" t="s">
        <v>4531</v>
      </c>
      <c r="B16827" s="278">
        <v>37.25</v>
      </c>
    </row>
    <row r="16828" spans="1:2" x14ac:dyDescent="0.25">
      <c r="A16828" s="277" t="s">
        <v>19781</v>
      </c>
      <c r="B16828" s="278">
        <v>36.25</v>
      </c>
    </row>
    <row r="16829" spans="1:2" x14ac:dyDescent="0.25">
      <c r="A16829" s="277" t="s">
        <v>4532</v>
      </c>
      <c r="B16829" s="278">
        <v>43.17</v>
      </c>
    </row>
    <row r="16830" spans="1:2" x14ac:dyDescent="0.25">
      <c r="A16830" s="277" t="s">
        <v>19782</v>
      </c>
      <c r="B16830" s="278">
        <v>41.98</v>
      </c>
    </row>
    <row r="16831" spans="1:2" x14ac:dyDescent="0.25">
      <c r="A16831" s="277" t="s">
        <v>4533</v>
      </c>
      <c r="B16831" s="278">
        <v>67.319999999999993</v>
      </c>
    </row>
    <row r="16832" spans="1:2" x14ac:dyDescent="0.25">
      <c r="A16832" s="277" t="s">
        <v>19783</v>
      </c>
      <c r="B16832" s="278">
        <v>66.040000000000006</v>
      </c>
    </row>
    <row r="16833" spans="1:2" x14ac:dyDescent="0.25">
      <c r="A16833" s="277" t="s">
        <v>4534</v>
      </c>
      <c r="B16833" s="278">
        <v>75.819999999999993</v>
      </c>
    </row>
    <row r="16834" spans="1:2" x14ac:dyDescent="0.25">
      <c r="A16834" s="277" t="s">
        <v>19784</v>
      </c>
      <c r="B16834" s="278">
        <v>74.400000000000006</v>
      </c>
    </row>
    <row r="16835" spans="1:2" x14ac:dyDescent="0.25">
      <c r="A16835" s="277" t="s">
        <v>4535</v>
      </c>
      <c r="B16835" s="278">
        <v>14.8</v>
      </c>
    </row>
    <row r="16836" spans="1:2" x14ac:dyDescent="0.25">
      <c r="A16836" s="277" t="s">
        <v>19785</v>
      </c>
      <c r="B16836" s="278">
        <v>14.26</v>
      </c>
    </row>
    <row r="16837" spans="1:2" x14ac:dyDescent="0.25">
      <c r="A16837" s="277" t="s">
        <v>4536</v>
      </c>
      <c r="B16837" s="278">
        <v>16.88</v>
      </c>
    </row>
    <row r="16838" spans="1:2" x14ac:dyDescent="0.25">
      <c r="A16838" s="277" t="s">
        <v>19786</v>
      </c>
      <c r="B16838" s="278">
        <v>16.22</v>
      </c>
    </row>
    <row r="16839" spans="1:2" x14ac:dyDescent="0.25">
      <c r="A16839" s="277" t="s">
        <v>4537</v>
      </c>
      <c r="B16839" s="278">
        <v>26.1</v>
      </c>
    </row>
    <row r="16840" spans="1:2" x14ac:dyDescent="0.25">
      <c r="A16840" s="277" t="s">
        <v>19787</v>
      </c>
      <c r="B16840" s="278">
        <v>25.34</v>
      </c>
    </row>
    <row r="16841" spans="1:2" x14ac:dyDescent="0.25">
      <c r="A16841" s="277" t="s">
        <v>4538</v>
      </c>
      <c r="B16841" s="278">
        <v>32.24</v>
      </c>
    </row>
    <row r="16842" spans="1:2" x14ac:dyDescent="0.25">
      <c r="A16842" s="277" t="s">
        <v>19788</v>
      </c>
      <c r="B16842" s="278">
        <v>31.39</v>
      </c>
    </row>
    <row r="16843" spans="1:2" x14ac:dyDescent="0.25">
      <c r="A16843" s="277" t="s">
        <v>4539</v>
      </c>
      <c r="B16843" s="278">
        <v>40.229999999999997</v>
      </c>
    </row>
    <row r="16844" spans="1:2" x14ac:dyDescent="0.25">
      <c r="A16844" s="277" t="s">
        <v>19789</v>
      </c>
      <c r="B16844" s="278">
        <v>39.229999999999997</v>
      </c>
    </row>
    <row r="16845" spans="1:2" x14ac:dyDescent="0.25">
      <c r="A16845" s="277" t="s">
        <v>4540</v>
      </c>
      <c r="B16845" s="278">
        <v>46.6</v>
      </c>
    </row>
    <row r="16846" spans="1:2" x14ac:dyDescent="0.25">
      <c r="A16846" s="277" t="s">
        <v>19790</v>
      </c>
      <c r="B16846" s="278">
        <v>45.41</v>
      </c>
    </row>
    <row r="16847" spans="1:2" x14ac:dyDescent="0.25">
      <c r="A16847" s="277" t="s">
        <v>4541</v>
      </c>
      <c r="B16847" s="278">
        <v>73.099999999999994</v>
      </c>
    </row>
    <row r="16848" spans="1:2" x14ac:dyDescent="0.25">
      <c r="A16848" s="277" t="s">
        <v>19791</v>
      </c>
      <c r="B16848" s="278">
        <v>71.819999999999993</v>
      </c>
    </row>
    <row r="16849" spans="1:2" x14ac:dyDescent="0.25">
      <c r="A16849" s="277" t="s">
        <v>4542</v>
      </c>
      <c r="B16849" s="278">
        <v>82.34</v>
      </c>
    </row>
    <row r="16850" spans="1:2" x14ac:dyDescent="0.25">
      <c r="A16850" s="277" t="s">
        <v>19792</v>
      </c>
      <c r="B16850" s="278">
        <v>80.92</v>
      </c>
    </row>
    <row r="16851" spans="1:2" x14ac:dyDescent="0.25">
      <c r="A16851" s="277" t="s">
        <v>10216</v>
      </c>
      <c r="B16851" s="278">
        <v>10.08</v>
      </c>
    </row>
    <row r="16852" spans="1:2" x14ac:dyDescent="0.25">
      <c r="A16852" s="277" t="s">
        <v>19793</v>
      </c>
      <c r="B16852" s="278">
        <v>9.42</v>
      </c>
    </row>
    <row r="16853" spans="1:2" x14ac:dyDescent="0.25">
      <c r="A16853" s="277" t="s">
        <v>10217</v>
      </c>
      <c r="B16853" s="278">
        <v>14.42</v>
      </c>
    </row>
    <row r="16854" spans="1:2" x14ac:dyDescent="0.25">
      <c r="A16854" s="277" t="s">
        <v>19794</v>
      </c>
      <c r="B16854" s="278">
        <v>13.71</v>
      </c>
    </row>
    <row r="16855" spans="1:2" x14ac:dyDescent="0.25">
      <c r="A16855" s="277" t="s">
        <v>10218</v>
      </c>
      <c r="B16855" s="278">
        <v>21.18</v>
      </c>
    </row>
    <row r="16856" spans="1:2" x14ac:dyDescent="0.25">
      <c r="A16856" s="277" t="s">
        <v>19795</v>
      </c>
      <c r="B16856" s="278">
        <v>20.420000000000002</v>
      </c>
    </row>
    <row r="16857" spans="1:2" x14ac:dyDescent="0.25">
      <c r="A16857" s="277" t="s">
        <v>4543</v>
      </c>
      <c r="B16857" s="278">
        <v>8.44</v>
      </c>
    </row>
    <row r="16858" spans="1:2" x14ac:dyDescent="0.25">
      <c r="A16858" s="277" t="s">
        <v>19796</v>
      </c>
      <c r="B16858" s="278">
        <v>7.96</v>
      </c>
    </row>
    <row r="16859" spans="1:2" x14ac:dyDescent="0.25">
      <c r="A16859" s="277" t="s">
        <v>4544</v>
      </c>
      <c r="B16859" s="278">
        <v>11.47</v>
      </c>
    </row>
    <row r="16860" spans="1:2" x14ac:dyDescent="0.25">
      <c r="A16860" s="277" t="s">
        <v>19797</v>
      </c>
      <c r="B16860" s="278">
        <v>10.9</v>
      </c>
    </row>
    <row r="16861" spans="1:2" x14ac:dyDescent="0.25">
      <c r="A16861" s="277" t="s">
        <v>4545</v>
      </c>
      <c r="B16861" s="278">
        <v>18.66</v>
      </c>
    </row>
    <row r="16862" spans="1:2" x14ac:dyDescent="0.25">
      <c r="A16862" s="277" t="s">
        <v>19798</v>
      </c>
      <c r="B16862" s="278">
        <v>18</v>
      </c>
    </row>
    <row r="16863" spans="1:2" x14ac:dyDescent="0.25">
      <c r="A16863" s="277" t="s">
        <v>4546</v>
      </c>
      <c r="B16863" s="278">
        <v>31.81</v>
      </c>
    </row>
    <row r="16864" spans="1:2" x14ac:dyDescent="0.25">
      <c r="A16864" s="277" t="s">
        <v>19799</v>
      </c>
      <c r="B16864" s="278">
        <v>30.96</v>
      </c>
    </row>
    <row r="16865" spans="1:2" x14ac:dyDescent="0.25">
      <c r="A16865" s="277" t="s">
        <v>4547</v>
      </c>
      <c r="B16865" s="278">
        <v>42.05</v>
      </c>
    </row>
    <row r="16866" spans="1:2" x14ac:dyDescent="0.25">
      <c r="A16866" s="277" t="s">
        <v>19800</v>
      </c>
      <c r="B16866" s="278">
        <v>41</v>
      </c>
    </row>
    <row r="16867" spans="1:2" x14ac:dyDescent="0.25">
      <c r="A16867" s="277" t="s">
        <v>4548</v>
      </c>
      <c r="B16867" s="278">
        <v>66.42</v>
      </c>
    </row>
    <row r="16868" spans="1:2" x14ac:dyDescent="0.25">
      <c r="A16868" s="277" t="s">
        <v>19801</v>
      </c>
      <c r="B16868" s="278">
        <v>65.19</v>
      </c>
    </row>
    <row r="16869" spans="1:2" x14ac:dyDescent="0.25">
      <c r="A16869" s="277" t="s">
        <v>4549</v>
      </c>
      <c r="B16869" s="278">
        <v>103.16</v>
      </c>
    </row>
    <row r="16870" spans="1:2" x14ac:dyDescent="0.25">
      <c r="A16870" s="277" t="s">
        <v>19802</v>
      </c>
      <c r="B16870" s="278">
        <v>101.73</v>
      </c>
    </row>
    <row r="16871" spans="1:2" x14ac:dyDescent="0.25">
      <c r="A16871" s="277" t="s">
        <v>4550</v>
      </c>
      <c r="B16871" s="278">
        <v>119.27</v>
      </c>
    </row>
    <row r="16872" spans="1:2" x14ac:dyDescent="0.25">
      <c r="A16872" s="277" t="s">
        <v>19803</v>
      </c>
      <c r="B16872" s="278">
        <v>117.61</v>
      </c>
    </row>
    <row r="16873" spans="1:2" x14ac:dyDescent="0.25">
      <c r="A16873" s="277" t="s">
        <v>4551</v>
      </c>
      <c r="B16873" s="278">
        <v>8.92</v>
      </c>
    </row>
    <row r="16874" spans="1:2" x14ac:dyDescent="0.25">
      <c r="A16874" s="277" t="s">
        <v>19804</v>
      </c>
      <c r="B16874" s="278">
        <v>8.4499999999999993</v>
      </c>
    </row>
    <row r="16875" spans="1:2" x14ac:dyDescent="0.25">
      <c r="A16875" s="277" t="s">
        <v>4552</v>
      </c>
      <c r="B16875" s="278">
        <v>12.19</v>
      </c>
    </row>
    <row r="16876" spans="1:2" x14ac:dyDescent="0.25">
      <c r="A16876" s="277" t="s">
        <v>19805</v>
      </c>
      <c r="B16876" s="278">
        <v>11.63</v>
      </c>
    </row>
    <row r="16877" spans="1:2" x14ac:dyDescent="0.25">
      <c r="A16877" s="277" t="s">
        <v>4553</v>
      </c>
      <c r="B16877" s="278">
        <v>20.03</v>
      </c>
    </row>
    <row r="16878" spans="1:2" x14ac:dyDescent="0.25">
      <c r="A16878" s="277" t="s">
        <v>19806</v>
      </c>
      <c r="B16878" s="278">
        <v>19.36</v>
      </c>
    </row>
    <row r="16879" spans="1:2" x14ac:dyDescent="0.25">
      <c r="A16879" s="277" t="s">
        <v>4554</v>
      </c>
      <c r="B16879" s="278">
        <v>27.95</v>
      </c>
    </row>
    <row r="16880" spans="1:2" x14ac:dyDescent="0.25">
      <c r="A16880" s="277" t="s">
        <v>19807</v>
      </c>
      <c r="B16880" s="278">
        <v>27.19</v>
      </c>
    </row>
    <row r="16881" spans="1:2" x14ac:dyDescent="0.25">
      <c r="A16881" s="277" t="s">
        <v>4555</v>
      </c>
      <c r="B16881" s="278">
        <v>34.36</v>
      </c>
    </row>
    <row r="16882" spans="1:2" x14ac:dyDescent="0.25">
      <c r="A16882" s="277" t="s">
        <v>19808</v>
      </c>
      <c r="B16882" s="278">
        <v>33.5</v>
      </c>
    </row>
    <row r="16883" spans="1:2" x14ac:dyDescent="0.25">
      <c r="A16883" s="277" t="s">
        <v>4556</v>
      </c>
      <c r="B16883" s="278">
        <v>45.47</v>
      </c>
    </row>
    <row r="16884" spans="1:2" x14ac:dyDescent="0.25">
      <c r="A16884" s="277" t="s">
        <v>19809</v>
      </c>
      <c r="B16884" s="278">
        <v>44.43</v>
      </c>
    </row>
    <row r="16885" spans="1:2" x14ac:dyDescent="0.25">
      <c r="A16885" s="277" t="s">
        <v>4557</v>
      </c>
      <c r="B16885" s="278">
        <v>72.14</v>
      </c>
    </row>
    <row r="16886" spans="1:2" x14ac:dyDescent="0.25">
      <c r="A16886" s="277" t="s">
        <v>19810</v>
      </c>
      <c r="B16886" s="278">
        <v>70.91</v>
      </c>
    </row>
    <row r="16887" spans="1:2" x14ac:dyDescent="0.25">
      <c r="A16887" s="277" t="s">
        <v>4558</v>
      </c>
      <c r="B16887" s="278">
        <v>112.41</v>
      </c>
    </row>
    <row r="16888" spans="1:2" x14ac:dyDescent="0.25">
      <c r="A16888" s="277" t="s">
        <v>19811</v>
      </c>
      <c r="B16888" s="278">
        <v>110.99</v>
      </c>
    </row>
    <row r="16889" spans="1:2" x14ac:dyDescent="0.25">
      <c r="A16889" s="277" t="s">
        <v>4559</v>
      </c>
      <c r="B16889" s="278">
        <v>129.94999999999999</v>
      </c>
    </row>
    <row r="16890" spans="1:2" x14ac:dyDescent="0.25">
      <c r="A16890" s="277" t="s">
        <v>19812</v>
      </c>
      <c r="B16890" s="278">
        <v>128.30000000000001</v>
      </c>
    </row>
    <row r="16891" spans="1:2" x14ac:dyDescent="0.25">
      <c r="A16891" s="277" t="s">
        <v>4560</v>
      </c>
      <c r="B16891" s="278">
        <v>7.01</v>
      </c>
    </row>
    <row r="16892" spans="1:2" x14ac:dyDescent="0.25">
      <c r="A16892" s="277" t="s">
        <v>19813</v>
      </c>
      <c r="B16892" s="278">
        <v>6.35</v>
      </c>
    </row>
    <row r="16893" spans="1:2" x14ac:dyDescent="0.25">
      <c r="A16893" s="277" t="s">
        <v>4561</v>
      </c>
      <c r="B16893" s="278">
        <v>7.66</v>
      </c>
    </row>
    <row r="16894" spans="1:2" x14ac:dyDescent="0.25">
      <c r="A16894" s="277" t="s">
        <v>19814</v>
      </c>
      <c r="B16894" s="278">
        <v>6.95</v>
      </c>
    </row>
    <row r="16895" spans="1:2" x14ac:dyDescent="0.25">
      <c r="A16895" s="277" t="s">
        <v>4562</v>
      </c>
      <c r="B16895" s="278">
        <v>10.99</v>
      </c>
    </row>
    <row r="16896" spans="1:2" x14ac:dyDescent="0.25">
      <c r="A16896" s="277" t="s">
        <v>19815</v>
      </c>
      <c r="B16896" s="278">
        <v>10.23</v>
      </c>
    </row>
    <row r="16897" spans="1:2" x14ac:dyDescent="0.25">
      <c r="A16897" s="277" t="s">
        <v>4563</v>
      </c>
      <c r="B16897" s="278">
        <v>14.4</v>
      </c>
    </row>
    <row r="16898" spans="1:2" x14ac:dyDescent="0.25">
      <c r="A16898" s="277" t="s">
        <v>19816</v>
      </c>
      <c r="B16898" s="278">
        <v>13.55</v>
      </c>
    </row>
    <row r="16899" spans="1:2" x14ac:dyDescent="0.25">
      <c r="A16899" s="277" t="s">
        <v>4564</v>
      </c>
      <c r="B16899" s="278">
        <v>16.03</v>
      </c>
    </row>
    <row r="16900" spans="1:2" x14ac:dyDescent="0.25">
      <c r="A16900" s="277" t="s">
        <v>19817</v>
      </c>
      <c r="B16900" s="278">
        <v>14.98</v>
      </c>
    </row>
    <row r="16901" spans="1:2" x14ac:dyDescent="0.25">
      <c r="A16901" s="277" t="s">
        <v>4565</v>
      </c>
      <c r="B16901" s="278">
        <v>22.86</v>
      </c>
    </row>
    <row r="16902" spans="1:2" x14ac:dyDescent="0.25">
      <c r="A16902" s="277" t="s">
        <v>19818</v>
      </c>
      <c r="B16902" s="278">
        <v>21.63</v>
      </c>
    </row>
    <row r="16903" spans="1:2" x14ac:dyDescent="0.25">
      <c r="A16903" s="277" t="s">
        <v>4566</v>
      </c>
      <c r="B16903" s="278">
        <v>35.159999999999997</v>
      </c>
    </row>
    <row r="16904" spans="1:2" x14ac:dyDescent="0.25">
      <c r="A16904" s="277" t="s">
        <v>19819</v>
      </c>
      <c r="B16904" s="278">
        <v>33.74</v>
      </c>
    </row>
    <row r="16905" spans="1:2" x14ac:dyDescent="0.25">
      <c r="A16905" s="277" t="s">
        <v>4567</v>
      </c>
      <c r="B16905" s="278">
        <v>43.12</v>
      </c>
    </row>
    <row r="16906" spans="1:2" x14ac:dyDescent="0.25">
      <c r="A16906" s="277" t="s">
        <v>19820</v>
      </c>
      <c r="B16906" s="278">
        <v>41.47</v>
      </c>
    </row>
    <row r="16907" spans="1:2" x14ac:dyDescent="0.25">
      <c r="A16907" s="277" t="s">
        <v>4568</v>
      </c>
      <c r="B16907" s="278">
        <v>57.93</v>
      </c>
    </row>
    <row r="16908" spans="1:2" x14ac:dyDescent="0.25">
      <c r="A16908" s="277" t="s">
        <v>19821</v>
      </c>
      <c r="B16908" s="278">
        <v>56.03</v>
      </c>
    </row>
    <row r="16909" spans="1:2" x14ac:dyDescent="0.25">
      <c r="A16909" s="277" t="s">
        <v>4569</v>
      </c>
      <c r="B16909" s="278">
        <v>7.21</v>
      </c>
    </row>
    <row r="16910" spans="1:2" x14ac:dyDescent="0.25">
      <c r="A16910" s="277" t="s">
        <v>19822</v>
      </c>
      <c r="B16910" s="278">
        <v>6.55</v>
      </c>
    </row>
    <row r="16911" spans="1:2" x14ac:dyDescent="0.25">
      <c r="A16911" s="277" t="s">
        <v>4570</v>
      </c>
      <c r="B16911" s="278">
        <v>7.89</v>
      </c>
    </row>
    <row r="16912" spans="1:2" x14ac:dyDescent="0.25">
      <c r="A16912" s="277" t="s">
        <v>19823</v>
      </c>
      <c r="B16912" s="278">
        <v>7.18</v>
      </c>
    </row>
    <row r="16913" spans="1:2" x14ac:dyDescent="0.25">
      <c r="A16913" s="277" t="s">
        <v>4571</v>
      </c>
      <c r="B16913" s="278">
        <v>11.52</v>
      </c>
    </row>
    <row r="16914" spans="1:2" x14ac:dyDescent="0.25">
      <c r="A16914" s="277" t="s">
        <v>19824</v>
      </c>
      <c r="B16914" s="278">
        <v>10.77</v>
      </c>
    </row>
    <row r="16915" spans="1:2" x14ac:dyDescent="0.25">
      <c r="A16915" s="277" t="s">
        <v>4572</v>
      </c>
      <c r="B16915" s="278">
        <v>15.21</v>
      </c>
    </row>
    <row r="16916" spans="1:2" x14ac:dyDescent="0.25">
      <c r="A16916" s="277" t="s">
        <v>19825</v>
      </c>
      <c r="B16916" s="278">
        <v>14.35</v>
      </c>
    </row>
    <row r="16917" spans="1:2" x14ac:dyDescent="0.25">
      <c r="A16917" s="277" t="s">
        <v>4573</v>
      </c>
      <c r="B16917" s="278">
        <v>16.850000000000001</v>
      </c>
    </row>
    <row r="16918" spans="1:2" x14ac:dyDescent="0.25">
      <c r="A16918" s="277" t="s">
        <v>19826</v>
      </c>
      <c r="B16918" s="278">
        <v>15.81</v>
      </c>
    </row>
    <row r="16919" spans="1:2" x14ac:dyDescent="0.25">
      <c r="A16919" s="277" t="s">
        <v>4574</v>
      </c>
      <c r="B16919" s="278">
        <v>24.22</v>
      </c>
    </row>
    <row r="16920" spans="1:2" x14ac:dyDescent="0.25">
      <c r="A16920" s="277" t="s">
        <v>19827</v>
      </c>
      <c r="B16920" s="278">
        <v>22.99</v>
      </c>
    </row>
    <row r="16921" spans="1:2" x14ac:dyDescent="0.25">
      <c r="A16921" s="277" t="s">
        <v>4575</v>
      </c>
      <c r="B16921" s="278">
        <v>37.61</v>
      </c>
    </row>
    <row r="16922" spans="1:2" x14ac:dyDescent="0.25">
      <c r="A16922" s="277" t="s">
        <v>19828</v>
      </c>
      <c r="B16922" s="278">
        <v>36.19</v>
      </c>
    </row>
    <row r="16923" spans="1:2" x14ac:dyDescent="0.25">
      <c r="A16923" s="277" t="s">
        <v>4576</v>
      </c>
      <c r="B16923" s="278">
        <v>46.2</v>
      </c>
    </row>
    <row r="16924" spans="1:2" x14ac:dyDescent="0.25">
      <c r="A16924" s="277" t="s">
        <v>19829</v>
      </c>
      <c r="B16924" s="278">
        <v>44.54</v>
      </c>
    </row>
    <row r="16925" spans="1:2" x14ac:dyDescent="0.25">
      <c r="A16925" s="277" t="s">
        <v>4577</v>
      </c>
      <c r="B16925" s="278">
        <v>62.3</v>
      </c>
    </row>
    <row r="16926" spans="1:2" x14ac:dyDescent="0.25">
      <c r="A16926" s="277" t="s">
        <v>19830</v>
      </c>
      <c r="B16926" s="278">
        <v>60.41</v>
      </c>
    </row>
    <row r="16927" spans="1:2" x14ac:dyDescent="0.25">
      <c r="A16927" s="277" t="s">
        <v>4578</v>
      </c>
      <c r="B16927" s="278">
        <v>9.83</v>
      </c>
    </row>
    <row r="16928" spans="1:2" x14ac:dyDescent="0.25">
      <c r="A16928" s="277" t="s">
        <v>19831</v>
      </c>
      <c r="B16928" s="278">
        <v>8.98</v>
      </c>
    </row>
    <row r="16929" spans="1:2" x14ac:dyDescent="0.25">
      <c r="A16929" s="277" t="s">
        <v>4579</v>
      </c>
      <c r="B16929" s="278">
        <v>13.59</v>
      </c>
    </row>
    <row r="16930" spans="1:2" x14ac:dyDescent="0.25">
      <c r="A16930" s="277" t="s">
        <v>19832</v>
      </c>
      <c r="B16930" s="278">
        <v>12.55</v>
      </c>
    </row>
    <row r="16931" spans="1:2" x14ac:dyDescent="0.25">
      <c r="A16931" s="277" t="s">
        <v>4580</v>
      </c>
      <c r="B16931" s="278">
        <v>19.03</v>
      </c>
    </row>
    <row r="16932" spans="1:2" x14ac:dyDescent="0.25">
      <c r="A16932" s="277" t="s">
        <v>19833</v>
      </c>
      <c r="B16932" s="278">
        <v>17.61</v>
      </c>
    </row>
    <row r="16933" spans="1:2" x14ac:dyDescent="0.25">
      <c r="A16933" s="277" t="s">
        <v>4581</v>
      </c>
      <c r="B16933" s="278">
        <v>21.26</v>
      </c>
    </row>
    <row r="16934" spans="1:2" x14ac:dyDescent="0.25">
      <c r="A16934" s="277" t="s">
        <v>19834</v>
      </c>
      <c r="B16934" s="278">
        <v>19.600000000000001</v>
      </c>
    </row>
    <row r="16935" spans="1:2" x14ac:dyDescent="0.25">
      <c r="A16935" s="277" t="s">
        <v>4582</v>
      </c>
      <c r="B16935" s="278">
        <v>10.18</v>
      </c>
    </row>
    <row r="16936" spans="1:2" x14ac:dyDescent="0.25">
      <c r="A16936" s="277" t="s">
        <v>19835</v>
      </c>
      <c r="B16936" s="278">
        <v>9.33</v>
      </c>
    </row>
    <row r="16937" spans="1:2" x14ac:dyDescent="0.25">
      <c r="A16937" s="277" t="s">
        <v>4583</v>
      </c>
      <c r="B16937" s="278">
        <v>14.17</v>
      </c>
    </row>
    <row r="16938" spans="1:2" x14ac:dyDescent="0.25">
      <c r="A16938" s="277" t="s">
        <v>19836</v>
      </c>
      <c r="B16938" s="278">
        <v>13.13</v>
      </c>
    </row>
    <row r="16939" spans="1:2" x14ac:dyDescent="0.25">
      <c r="A16939" s="277" t="s">
        <v>4584</v>
      </c>
      <c r="B16939" s="278">
        <v>19.87</v>
      </c>
    </row>
    <row r="16940" spans="1:2" x14ac:dyDescent="0.25">
      <c r="A16940" s="277" t="s">
        <v>19837</v>
      </c>
      <c r="B16940" s="278">
        <v>18.45</v>
      </c>
    </row>
    <row r="16941" spans="1:2" x14ac:dyDescent="0.25">
      <c r="A16941" s="277" t="s">
        <v>4585</v>
      </c>
      <c r="B16941" s="278">
        <v>22.14</v>
      </c>
    </row>
    <row r="16942" spans="1:2" x14ac:dyDescent="0.25">
      <c r="A16942" s="277" t="s">
        <v>19838</v>
      </c>
      <c r="B16942" s="278">
        <v>20.48</v>
      </c>
    </row>
    <row r="16943" spans="1:2" x14ac:dyDescent="0.25">
      <c r="A16943" s="277" t="s">
        <v>4586</v>
      </c>
      <c r="B16943" s="278">
        <v>43.24</v>
      </c>
    </row>
    <row r="16944" spans="1:2" x14ac:dyDescent="0.25">
      <c r="A16944" s="277" t="s">
        <v>19839</v>
      </c>
      <c r="B16944" s="278">
        <v>41.2</v>
      </c>
    </row>
    <row r="16945" spans="1:2" x14ac:dyDescent="0.25">
      <c r="A16945" s="277" t="s">
        <v>4593</v>
      </c>
      <c r="B16945" s="278">
        <v>4.75</v>
      </c>
    </row>
    <row r="16946" spans="1:2" x14ac:dyDescent="0.25">
      <c r="A16946" s="277" t="s">
        <v>19840</v>
      </c>
      <c r="B16946" s="278">
        <v>4.2699999999999996</v>
      </c>
    </row>
    <row r="16947" spans="1:2" x14ac:dyDescent="0.25">
      <c r="A16947" s="277" t="s">
        <v>4594</v>
      </c>
      <c r="B16947" s="278">
        <v>5.7</v>
      </c>
    </row>
    <row r="16948" spans="1:2" x14ac:dyDescent="0.25">
      <c r="A16948" s="277" t="s">
        <v>19841</v>
      </c>
      <c r="B16948" s="278">
        <v>5.13</v>
      </c>
    </row>
    <row r="16949" spans="1:2" x14ac:dyDescent="0.25">
      <c r="A16949" s="277" t="s">
        <v>4595</v>
      </c>
      <c r="B16949" s="278">
        <v>7.23</v>
      </c>
    </row>
    <row r="16950" spans="1:2" x14ac:dyDescent="0.25">
      <c r="A16950" s="277" t="s">
        <v>19842</v>
      </c>
      <c r="B16950" s="278">
        <v>6.56</v>
      </c>
    </row>
    <row r="16951" spans="1:2" x14ac:dyDescent="0.25">
      <c r="A16951" s="277" t="s">
        <v>4596</v>
      </c>
      <c r="B16951" s="278">
        <v>8.5500000000000007</v>
      </c>
    </row>
    <row r="16952" spans="1:2" x14ac:dyDescent="0.25">
      <c r="A16952" s="277" t="s">
        <v>19843</v>
      </c>
      <c r="B16952" s="278">
        <v>7.79</v>
      </c>
    </row>
    <row r="16953" spans="1:2" x14ac:dyDescent="0.25">
      <c r="A16953" s="277" t="s">
        <v>4597</v>
      </c>
      <c r="B16953" s="278">
        <v>10.02</v>
      </c>
    </row>
    <row r="16954" spans="1:2" x14ac:dyDescent="0.25">
      <c r="A16954" s="277" t="s">
        <v>19844</v>
      </c>
      <c r="B16954" s="278">
        <v>9.16</v>
      </c>
    </row>
    <row r="16955" spans="1:2" x14ac:dyDescent="0.25">
      <c r="A16955" s="277" t="s">
        <v>4598</v>
      </c>
      <c r="B16955" s="278">
        <v>12.72</v>
      </c>
    </row>
    <row r="16956" spans="1:2" x14ac:dyDescent="0.25">
      <c r="A16956" s="277" t="s">
        <v>19845</v>
      </c>
      <c r="B16956" s="278">
        <v>11.68</v>
      </c>
    </row>
    <row r="16957" spans="1:2" x14ac:dyDescent="0.25">
      <c r="A16957" s="277" t="s">
        <v>4599</v>
      </c>
      <c r="B16957" s="278">
        <v>16.940000000000001</v>
      </c>
    </row>
    <row r="16958" spans="1:2" x14ac:dyDescent="0.25">
      <c r="A16958" s="277" t="s">
        <v>19846</v>
      </c>
      <c r="B16958" s="278">
        <v>15.7</v>
      </c>
    </row>
    <row r="16959" spans="1:2" x14ac:dyDescent="0.25">
      <c r="A16959" s="277" t="s">
        <v>4600</v>
      </c>
      <c r="B16959" s="278">
        <v>23.59</v>
      </c>
    </row>
    <row r="16960" spans="1:2" x14ac:dyDescent="0.25">
      <c r="A16960" s="277" t="s">
        <v>19847</v>
      </c>
      <c r="B16960" s="278">
        <v>22.17</v>
      </c>
    </row>
    <row r="16961" spans="1:2" x14ac:dyDescent="0.25">
      <c r="A16961" s="277" t="s">
        <v>4601</v>
      </c>
      <c r="B16961" s="278">
        <v>25.51</v>
      </c>
    </row>
    <row r="16962" spans="1:2" x14ac:dyDescent="0.25">
      <c r="A16962" s="277" t="s">
        <v>19848</v>
      </c>
      <c r="B16962" s="278">
        <v>23.85</v>
      </c>
    </row>
    <row r="16963" spans="1:2" x14ac:dyDescent="0.25">
      <c r="A16963" s="277" t="s">
        <v>4602</v>
      </c>
      <c r="B16963" s="278">
        <v>4.87</v>
      </c>
    </row>
    <row r="16964" spans="1:2" x14ac:dyDescent="0.25">
      <c r="A16964" s="277" t="s">
        <v>19849</v>
      </c>
      <c r="B16964" s="278">
        <v>4.3899999999999997</v>
      </c>
    </row>
    <row r="16965" spans="1:2" x14ac:dyDescent="0.25">
      <c r="A16965" s="277" t="s">
        <v>4603</v>
      </c>
      <c r="B16965" s="278">
        <v>5.85</v>
      </c>
    </row>
    <row r="16966" spans="1:2" x14ac:dyDescent="0.25">
      <c r="A16966" s="277" t="s">
        <v>19850</v>
      </c>
      <c r="B16966" s="278">
        <v>5.28</v>
      </c>
    </row>
    <row r="16967" spans="1:2" x14ac:dyDescent="0.25">
      <c r="A16967" s="277" t="s">
        <v>4604</v>
      </c>
      <c r="B16967" s="278">
        <v>7.45</v>
      </c>
    </row>
    <row r="16968" spans="1:2" x14ac:dyDescent="0.25">
      <c r="A16968" s="277" t="s">
        <v>19851</v>
      </c>
      <c r="B16968" s="278">
        <v>6.79</v>
      </c>
    </row>
    <row r="16969" spans="1:2" x14ac:dyDescent="0.25">
      <c r="A16969" s="277" t="s">
        <v>4605</v>
      </c>
      <c r="B16969" s="278">
        <v>8.84</v>
      </c>
    </row>
    <row r="16970" spans="1:2" x14ac:dyDescent="0.25">
      <c r="A16970" s="277" t="s">
        <v>19852</v>
      </c>
      <c r="B16970" s="278">
        <v>8.08</v>
      </c>
    </row>
    <row r="16971" spans="1:2" x14ac:dyDescent="0.25">
      <c r="A16971" s="277" t="s">
        <v>4606</v>
      </c>
      <c r="B16971" s="278">
        <v>10.38</v>
      </c>
    </row>
    <row r="16972" spans="1:2" x14ac:dyDescent="0.25">
      <c r="A16972" s="277" t="s">
        <v>19853</v>
      </c>
      <c r="B16972" s="278">
        <v>9.5299999999999994</v>
      </c>
    </row>
    <row r="16973" spans="1:2" x14ac:dyDescent="0.25">
      <c r="A16973" s="277" t="s">
        <v>4607</v>
      </c>
      <c r="B16973" s="278">
        <v>13.22</v>
      </c>
    </row>
    <row r="16974" spans="1:2" x14ac:dyDescent="0.25">
      <c r="A16974" s="277" t="s">
        <v>19854</v>
      </c>
      <c r="B16974" s="278">
        <v>12.17</v>
      </c>
    </row>
    <row r="16975" spans="1:2" x14ac:dyDescent="0.25">
      <c r="A16975" s="277" t="s">
        <v>4608</v>
      </c>
      <c r="B16975" s="278">
        <v>17.71</v>
      </c>
    </row>
    <row r="16976" spans="1:2" x14ac:dyDescent="0.25">
      <c r="A16976" s="277" t="s">
        <v>19855</v>
      </c>
      <c r="B16976" s="278">
        <v>16.48</v>
      </c>
    </row>
    <row r="16977" spans="1:2" x14ac:dyDescent="0.25">
      <c r="A16977" s="277" t="s">
        <v>4609</v>
      </c>
      <c r="B16977" s="278">
        <v>24.88</v>
      </c>
    </row>
    <row r="16978" spans="1:2" x14ac:dyDescent="0.25">
      <c r="A16978" s="277" t="s">
        <v>19856</v>
      </c>
      <c r="B16978" s="278">
        <v>23.46</v>
      </c>
    </row>
    <row r="16979" spans="1:2" x14ac:dyDescent="0.25">
      <c r="A16979" s="277" t="s">
        <v>4610</v>
      </c>
      <c r="B16979" s="278">
        <v>26.82</v>
      </c>
    </row>
    <row r="16980" spans="1:2" x14ac:dyDescent="0.25">
      <c r="A16980" s="277" t="s">
        <v>19857</v>
      </c>
      <c r="B16980" s="278">
        <v>25.16</v>
      </c>
    </row>
    <row r="16981" spans="1:2" x14ac:dyDescent="0.25">
      <c r="A16981" s="277" t="s">
        <v>10219</v>
      </c>
      <c r="B16981" s="278">
        <v>2.92</v>
      </c>
    </row>
    <row r="16982" spans="1:2" x14ac:dyDescent="0.25">
      <c r="A16982" s="277" t="s">
        <v>19858</v>
      </c>
      <c r="B16982" s="278">
        <v>2.64</v>
      </c>
    </row>
    <row r="16983" spans="1:2" x14ac:dyDescent="0.25">
      <c r="A16983" s="277" t="s">
        <v>10220</v>
      </c>
      <c r="B16983" s="278">
        <v>3.75</v>
      </c>
    </row>
    <row r="16984" spans="1:2" x14ac:dyDescent="0.25">
      <c r="A16984" s="277" t="s">
        <v>19859</v>
      </c>
      <c r="B16984" s="278">
        <v>3.37</v>
      </c>
    </row>
    <row r="16985" spans="1:2" x14ac:dyDescent="0.25">
      <c r="A16985" s="277" t="s">
        <v>10221</v>
      </c>
      <c r="B16985" s="278">
        <v>4.66</v>
      </c>
    </row>
    <row r="16986" spans="1:2" x14ac:dyDescent="0.25">
      <c r="A16986" s="277" t="s">
        <v>19860</v>
      </c>
      <c r="B16986" s="278">
        <v>4.1900000000000004</v>
      </c>
    </row>
    <row r="16987" spans="1:2" x14ac:dyDescent="0.25">
      <c r="A16987" s="277" t="s">
        <v>4587</v>
      </c>
      <c r="B16987" s="278">
        <v>17.600000000000001</v>
      </c>
    </row>
    <row r="16988" spans="1:2" x14ac:dyDescent="0.25">
      <c r="A16988" s="277" t="s">
        <v>19861</v>
      </c>
      <c r="B16988" s="278">
        <v>16.89</v>
      </c>
    </row>
    <row r="16989" spans="1:2" x14ac:dyDescent="0.25">
      <c r="A16989" s="277" t="s">
        <v>4588</v>
      </c>
      <c r="B16989" s="278">
        <v>27.15</v>
      </c>
    </row>
    <row r="16990" spans="1:2" x14ac:dyDescent="0.25">
      <c r="A16990" s="277" t="s">
        <v>19862</v>
      </c>
      <c r="B16990" s="278">
        <v>26.3</v>
      </c>
    </row>
    <row r="16991" spans="1:2" x14ac:dyDescent="0.25">
      <c r="A16991" s="277" t="s">
        <v>4589</v>
      </c>
      <c r="B16991" s="278">
        <v>47.61</v>
      </c>
    </row>
    <row r="16992" spans="1:2" x14ac:dyDescent="0.25">
      <c r="A16992" s="277" t="s">
        <v>19863</v>
      </c>
      <c r="B16992" s="278">
        <v>46.76</v>
      </c>
    </row>
    <row r="16993" spans="1:2" x14ac:dyDescent="0.25">
      <c r="A16993" s="277" t="s">
        <v>4590</v>
      </c>
      <c r="B16993" s="278">
        <v>18.829999999999998</v>
      </c>
    </row>
    <row r="16994" spans="1:2" x14ac:dyDescent="0.25">
      <c r="A16994" s="277" t="s">
        <v>19864</v>
      </c>
      <c r="B16994" s="278">
        <v>18.12</v>
      </c>
    </row>
    <row r="16995" spans="1:2" x14ac:dyDescent="0.25">
      <c r="A16995" s="277" t="s">
        <v>4591</v>
      </c>
      <c r="B16995" s="278">
        <v>29.23</v>
      </c>
    </row>
    <row r="16996" spans="1:2" x14ac:dyDescent="0.25">
      <c r="A16996" s="277" t="s">
        <v>19865</v>
      </c>
      <c r="B16996" s="278">
        <v>28.38</v>
      </c>
    </row>
    <row r="16997" spans="1:2" x14ac:dyDescent="0.25">
      <c r="A16997" s="277" t="s">
        <v>4592</v>
      </c>
      <c r="B16997" s="278">
        <v>51.73</v>
      </c>
    </row>
    <row r="16998" spans="1:2" x14ac:dyDescent="0.25">
      <c r="A16998" s="277" t="s">
        <v>19866</v>
      </c>
      <c r="B16998" s="278">
        <v>50.88</v>
      </c>
    </row>
    <row r="16999" spans="1:2" x14ac:dyDescent="0.25">
      <c r="A16999" s="277" t="s">
        <v>10222</v>
      </c>
      <c r="B16999" s="278">
        <v>59.41</v>
      </c>
    </row>
    <row r="17000" spans="1:2" x14ac:dyDescent="0.25">
      <c r="A17000" s="277" t="s">
        <v>19867</v>
      </c>
      <c r="B17000" s="278">
        <v>58.55</v>
      </c>
    </row>
    <row r="17001" spans="1:2" x14ac:dyDescent="0.25">
      <c r="A17001" s="277" t="s">
        <v>10223</v>
      </c>
      <c r="B17001" s="278">
        <v>36.380000000000003</v>
      </c>
    </row>
    <row r="17002" spans="1:2" x14ac:dyDescent="0.25">
      <c r="A17002" s="277" t="s">
        <v>19868</v>
      </c>
      <c r="B17002" s="278">
        <v>34.380000000000003</v>
      </c>
    </row>
    <row r="17003" spans="1:2" x14ac:dyDescent="0.25">
      <c r="A17003" s="277" t="s">
        <v>10224</v>
      </c>
      <c r="B17003" s="278">
        <v>72.959999999999994</v>
      </c>
    </row>
    <row r="17004" spans="1:2" x14ac:dyDescent="0.25">
      <c r="A17004" s="277" t="s">
        <v>19869</v>
      </c>
      <c r="B17004" s="278">
        <v>68.94</v>
      </c>
    </row>
    <row r="17005" spans="1:2" x14ac:dyDescent="0.25">
      <c r="A17005" s="277" t="s">
        <v>10225</v>
      </c>
      <c r="B17005" s="278">
        <v>109.14</v>
      </c>
    </row>
    <row r="17006" spans="1:2" x14ac:dyDescent="0.25">
      <c r="A17006" s="277" t="s">
        <v>19870</v>
      </c>
      <c r="B17006" s="278">
        <v>103.15</v>
      </c>
    </row>
    <row r="17007" spans="1:2" x14ac:dyDescent="0.25">
      <c r="A17007" s="277" t="s">
        <v>4611</v>
      </c>
      <c r="B17007" s="278">
        <v>37.020000000000003</v>
      </c>
    </row>
    <row r="17008" spans="1:2" x14ac:dyDescent="0.25">
      <c r="A17008" s="277" t="s">
        <v>19871</v>
      </c>
      <c r="B17008" s="278">
        <v>36.26</v>
      </c>
    </row>
    <row r="17009" spans="1:2" x14ac:dyDescent="0.25">
      <c r="A17009" s="277" t="s">
        <v>4612</v>
      </c>
      <c r="B17009" s="278">
        <v>27.5</v>
      </c>
    </row>
    <row r="17010" spans="1:2" x14ac:dyDescent="0.25">
      <c r="A17010" s="277" t="s">
        <v>19872</v>
      </c>
      <c r="B17010" s="278">
        <v>26.74</v>
      </c>
    </row>
    <row r="17011" spans="1:2" x14ac:dyDescent="0.25">
      <c r="A17011" s="277" t="s">
        <v>4613</v>
      </c>
      <c r="B17011" s="278">
        <v>1.89</v>
      </c>
    </row>
    <row r="17012" spans="1:2" x14ac:dyDescent="0.25">
      <c r="A17012" s="277" t="s">
        <v>19873</v>
      </c>
      <c r="B17012" s="278">
        <v>1.75</v>
      </c>
    </row>
    <row r="17013" spans="1:2" x14ac:dyDescent="0.25">
      <c r="A17013" s="277" t="s">
        <v>4614</v>
      </c>
      <c r="B17013" s="278">
        <v>2.08</v>
      </c>
    </row>
    <row r="17014" spans="1:2" x14ac:dyDescent="0.25">
      <c r="A17014" s="277" t="s">
        <v>19874</v>
      </c>
      <c r="B17014" s="278">
        <v>1.94</v>
      </c>
    </row>
    <row r="17015" spans="1:2" x14ac:dyDescent="0.25">
      <c r="A17015" s="277" t="s">
        <v>10226</v>
      </c>
      <c r="B17015" s="278">
        <v>2.81</v>
      </c>
    </row>
    <row r="17016" spans="1:2" x14ac:dyDescent="0.25">
      <c r="A17016" s="277" t="s">
        <v>19875</v>
      </c>
      <c r="B17016" s="278">
        <v>2.67</v>
      </c>
    </row>
    <row r="17017" spans="1:2" x14ac:dyDescent="0.25">
      <c r="A17017" s="277" t="s">
        <v>4615</v>
      </c>
      <c r="B17017" s="278">
        <v>4.79</v>
      </c>
    </row>
    <row r="17018" spans="1:2" x14ac:dyDescent="0.25">
      <c r="A17018" s="277" t="s">
        <v>19876</v>
      </c>
      <c r="B17018" s="278">
        <v>4.5599999999999996</v>
      </c>
    </row>
    <row r="17019" spans="1:2" x14ac:dyDescent="0.25">
      <c r="A17019" s="277" t="s">
        <v>4616</v>
      </c>
      <c r="B17019" s="278">
        <v>5.39</v>
      </c>
    </row>
    <row r="17020" spans="1:2" x14ac:dyDescent="0.25">
      <c r="A17020" s="277" t="s">
        <v>19877</v>
      </c>
      <c r="B17020" s="278">
        <v>5.0999999999999996</v>
      </c>
    </row>
    <row r="17021" spans="1:2" x14ac:dyDescent="0.25">
      <c r="A17021" s="277" t="s">
        <v>4617</v>
      </c>
      <c r="B17021" s="278">
        <v>6.75</v>
      </c>
    </row>
    <row r="17022" spans="1:2" x14ac:dyDescent="0.25">
      <c r="A17022" s="277" t="s">
        <v>19878</v>
      </c>
      <c r="B17022" s="278">
        <v>6.42</v>
      </c>
    </row>
    <row r="17023" spans="1:2" x14ac:dyDescent="0.25">
      <c r="A17023" s="277" t="s">
        <v>4618</v>
      </c>
      <c r="B17023" s="278">
        <v>10.39</v>
      </c>
    </row>
    <row r="17024" spans="1:2" x14ac:dyDescent="0.25">
      <c r="A17024" s="277" t="s">
        <v>19879</v>
      </c>
      <c r="B17024" s="278">
        <v>10.01</v>
      </c>
    </row>
    <row r="17025" spans="1:2" x14ac:dyDescent="0.25">
      <c r="A17025" s="277" t="s">
        <v>4619</v>
      </c>
      <c r="B17025" s="278">
        <v>13.35</v>
      </c>
    </row>
    <row r="17026" spans="1:2" x14ac:dyDescent="0.25">
      <c r="A17026" s="277" t="s">
        <v>19880</v>
      </c>
      <c r="B17026" s="278">
        <v>12.93</v>
      </c>
    </row>
    <row r="17027" spans="1:2" x14ac:dyDescent="0.25">
      <c r="A17027" s="277" t="s">
        <v>4620</v>
      </c>
      <c r="B17027" s="278">
        <v>15.05</v>
      </c>
    </row>
    <row r="17028" spans="1:2" x14ac:dyDescent="0.25">
      <c r="A17028" s="277" t="s">
        <v>19881</v>
      </c>
      <c r="B17028" s="278">
        <v>14.53</v>
      </c>
    </row>
    <row r="17029" spans="1:2" x14ac:dyDescent="0.25">
      <c r="A17029" s="277" t="s">
        <v>4621</v>
      </c>
      <c r="B17029" s="278">
        <v>28.42</v>
      </c>
    </row>
    <row r="17030" spans="1:2" x14ac:dyDescent="0.25">
      <c r="A17030" s="277" t="s">
        <v>19882</v>
      </c>
      <c r="B17030" s="278">
        <v>27.8</v>
      </c>
    </row>
    <row r="17031" spans="1:2" x14ac:dyDescent="0.25">
      <c r="A17031" s="277" t="s">
        <v>4622</v>
      </c>
      <c r="B17031" s="278">
        <v>46.34</v>
      </c>
    </row>
    <row r="17032" spans="1:2" x14ac:dyDescent="0.25">
      <c r="A17032" s="277" t="s">
        <v>19883</v>
      </c>
      <c r="B17032" s="278">
        <v>45.63</v>
      </c>
    </row>
    <row r="17033" spans="1:2" x14ac:dyDescent="0.25">
      <c r="A17033" s="277" t="s">
        <v>10227</v>
      </c>
      <c r="B17033" s="278">
        <v>6.89</v>
      </c>
    </row>
    <row r="17034" spans="1:2" x14ac:dyDescent="0.25">
      <c r="A17034" s="277" t="s">
        <v>19884</v>
      </c>
      <c r="B17034" s="278">
        <v>6.89</v>
      </c>
    </row>
    <row r="17035" spans="1:2" x14ac:dyDescent="0.25">
      <c r="A17035" s="277" t="s">
        <v>10228</v>
      </c>
      <c r="B17035" s="278">
        <v>9.4499999999999993</v>
      </c>
    </row>
    <row r="17036" spans="1:2" x14ac:dyDescent="0.25">
      <c r="A17036" s="277" t="s">
        <v>19885</v>
      </c>
      <c r="B17036" s="278">
        <v>9.4499999999999993</v>
      </c>
    </row>
    <row r="17037" spans="1:2" x14ac:dyDescent="0.25">
      <c r="A17037" s="277" t="s">
        <v>10229</v>
      </c>
      <c r="B17037" s="278">
        <v>12.66</v>
      </c>
    </row>
    <row r="17038" spans="1:2" x14ac:dyDescent="0.25">
      <c r="A17038" s="277" t="s">
        <v>19886</v>
      </c>
      <c r="B17038" s="278">
        <v>12.66</v>
      </c>
    </row>
    <row r="17039" spans="1:2" x14ac:dyDescent="0.25">
      <c r="A17039" s="277" t="s">
        <v>10230</v>
      </c>
      <c r="B17039" s="278">
        <v>17.940000000000001</v>
      </c>
    </row>
    <row r="17040" spans="1:2" x14ac:dyDescent="0.25">
      <c r="A17040" s="277" t="s">
        <v>19887</v>
      </c>
      <c r="B17040" s="278">
        <v>17.940000000000001</v>
      </c>
    </row>
    <row r="17041" spans="1:2" x14ac:dyDescent="0.25">
      <c r="A17041" s="277" t="s">
        <v>10231</v>
      </c>
      <c r="B17041" s="278">
        <v>21.45</v>
      </c>
    </row>
    <row r="17042" spans="1:2" x14ac:dyDescent="0.25">
      <c r="A17042" s="277" t="s">
        <v>19888</v>
      </c>
      <c r="B17042" s="278">
        <v>21.45</v>
      </c>
    </row>
    <row r="17043" spans="1:2" x14ac:dyDescent="0.25">
      <c r="A17043" s="277" t="s">
        <v>10232</v>
      </c>
      <c r="B17043" s="278">
        <v>26.04</v>
      </c>
    </row>
    <row r="17044" spans="1:2" x14ac:dyDescent="0.25">
      <c r="A17044" s="277" t="s">
        <v>19889</v>
      </c>
      <c r="B17044" s="278">
        <v>26.04</v>
      </c>
    </row>
    <row r="17045" spans="1:2" x14ac:dyDescent="0.25">
      <c r="A17045" s="277" t="s">
        <v>10233</v>
      </c>
      <c r="B17045" s="278">
        <v>0.44</v>
      </c>
    </row>
    <row r="17046" spans="1:2" x14ac:dyDescent="0.25">
      <c r="A17046" s="277" t="s">
        <v>19890</v>
      </c>
      <c r="B17046" s="278">
        <v>0.44</v>
      </c>
    </row>
    <row r="17047" spans="1:2" x14ac:dyDescent="0.25">
      <c r="A17047" s="277" t="s">
        <v>10234</v>
      </c>
      <c r="B17047" s="278">
        <v>2.25</v>
      </c>
    </row>
    <row r="17048" spans="1:2" x14ac:dyDescent="0.25">
      <c r="A17048" s="277" t="s">
        <v>19891</v>
      </c>
      <c r="B17048" s="278">
        <v>2.25</v>
      </c>
    </row>
    <row r="17049" spans="1:2" x14ac:dyDescent="0.25">
      <c r="A17049" s="277" t="s">
        <v>10235</v>
      </c>
      <c r="B17049" s="278">
        <v>2.2799999999999998</v>
      </c>
    </row>
    <row r="17050" spans="1:2" x14ac:dyDescent="0.25">
      <c r="A17050" s="277" t="s">
        <v>19892</v>
      </c>
      <c r="B17050" s="278">
        <v>2.2799999999999998</v>
      </c>
    </row>
    <row r="17051" spans="1:2" x14ac:dyDescent="0.25">
      <c r="A17051" s="277" t="s">
        <v>10236</v>
      </c>
      <c r="B17051" s="278">
        <v>3.49</v>
      </c>
    </row>
    <row r="17052" spans="1:2" x14ac:dyDescent="0.25">
      <c r="A17052" s="277" t="s">
        <v>19893</v>
      </c>
      <c r="B17052" s="278">
        <v>3.49</v>
      </c>
    </row>
    <row r="17053" spans="1:2" x14ac:dyDescent="0.25">
      <c r="A17053" s="277" t="s">
        <v>10237</v>
      </c>
      <c r="B17053" s="278">
        <v>3.6</v>
      </c>
    </row>
    <row r="17054" spans="1:2" x14ac:dyDescent="0.25">
      <c r="A17054" s="277" t="s">
        <v>19894</v>
      </c>
      <c r="B17054" s="278">
        <v>3.6</v>
      </c>
    </row>
    <row r="17055" spans="1:2" x14ac:dyDescent="0.25">
      <c r="A17055" s="277" t="s">
        <v>10238</v>
      </c>
      <c r="B17055" s="278">
        <v>4.57</v>
      </c>
    </row>
    <row r="17056" spans="1:2" x14ac:dyDescent="0.25">
      <c r="A17056" s="277" t="s">
        <v>19895</v>
      </c>
      <c r="B17056" s="278">
        <v>4.57</v>
      </c>
    </row>
    <row r="17057" spans="1:2" x14ac:dyDescent="0.25">
      <c r="A17057" s="277" t="s">
        <v>10239</v>
      </c>
      <c r="B17057" s="278">
        <v>4.84</v>
      </c>
    </row>
    <row r="17058" spans="1:2" x14ac:dyDescent="0.25">
      <c r="A17058" s="277" t="s">
        <v>19896</v>
      </c>
      <c r="B17058" s="278">
        <v>4.84</v>
      </c>
    </row>
    <row r="17059" spans="1:2" x14ac:dyDescent="0.25">
      <c r="A17059" s="277" t="s">
        <v>10240</v>
      </c>
      <c r="B17059" s="278">
        <v>4.59</v>
      </c>
    </row>
    <row r="17060" spans="1:2" x14ac:dyDescent="0.25">
      <c r="A17060" s="277" t="s">
        <v>19897</v>
      </c>
      <c r="B17060" s="278">
        <v>4.59</v>
      </c>
    </row>
    <row r="17061" spans="1:2" x14ac:dyDescent="0.25">
      <c r="A17061" s="277" t="s">
        <v>10241</v>
      </c>
      <c r="B17061" s="278">
        <v>9.5</v>
      </c>
    </row>
    <row r="17062" spans="1:2" x14ac:dyDescent="0.25">
      <c r="A17062" s="277" t="s">
        <v>19898</v>
      </c>
      <c r="B17062" s="278">
        <v>9.5</v>
      </c>
    </row>
    <row r="17063" spans="1:2" x14ac:dyDescent="0.25">
      <c r="A17063" s="277" t="s">
        <v>10242</v>
      </c>
      <c r="B17063" s="278">
        <v>11.94</v>
      </c>
    </row>
    <row r="17064" spans="1:2" x14ac:dyDescent="0.25">
      <c r="A17064" s="277" t="s">
        <v>19899</v>
      </c>
      <c r="B17064" s="278">
        <v>11.94</v>
      </c>
    </row>
    <row r="17065" spans="1:2" x14ac:dyDescent="0.25">
      <c r="A17065" s="277" t="s">
        <v>10243</v>
      </c>
      <c r="B17065" s="278">
        <v>11.25</v>
      </c>
    </row>
    <row r="17066" spans="1:2" x14ac:dyDescent="0.25">
      <c r="A17066" s="277" t="s">
        <v>19900</v>
      </c>
      <c r="B17066" s="278">
        <v>11.25</v>
      </c>
    </row>
    <row r="17067" spans="1:2" x14ac:dyDescent="0.25">
      <c r="A17067" s="277" t="s">
        <v>10244</v>
      </c>
      <c r="B17067" s="278">
        <v>0.75</v>
      </c>
    </row>
    <row r="17068" spans="1:2" x14ac:dyDescent="0.25">
      <c r="A17068" s="277" t="s">
        <v>19901</v>
      </c>
      <c r="B17068" s="278">
        <v>0.75</v>
      </c>
    </row>
    <row r="17069" spans="1:2" x14ac:dyDescent="0.25">
      <c r="A17069" s="277" t="s">
        <v>10245</v>
      </c>
      <c r="B17069" s="278">
        <v>1.36</v>
      </c>
    </row>
    <row r="17070" spans="1:2" x14ac:dyDescent="0.25">
      <c r="A17070" s="277" t="s">
        <v>19902</v>
      </c>
      <c r="B17070" s="278">
        <v>1.36</v>
      </c>
    </row>
    <row r="17071" spans="1:2" x14ac:dyDescent="0.25">
      <c r="A17071" s="277" t="s">
        <v>10246</v>
      </c>
      <c r="B17071" s="278">
        <v>1.98</v>
      </c>
    </row>
    <row r="17072" spans="1:2" x14ac:dyDescent="0.25">
      <c r="A17072" s="277" t="s">
        <v>19903</v>
      </c>
      <c r="B17072" s="278">
        <v>1.98</v>
      </c>
    </row>
    <row r="17073" spans="1:2" x14ac:dyDescent="0.25">
      <c r="A17073" s="277" t="s">
        <v>10247</v>
      </c>
      <c r="B17073" s="278">
        <v>5.83</v>
      </c>
    </row>
    <row r="17074" spans="1:2" x14ac:dyDescent="0.25">
      <c r="A17074" s="277" t="s">
        <v>19904</v>
      </c>
      <c r="B17074" s="278">
        <v>5.83</v>
      </c>
    </row>
    <row r="17075" spans="1:2" x14ac:dyDescent="0.25">
      <c r="A17075" s="277" t="s">
        <v>10248</v>
      </c>
      <c r="B17075" s="278">
        <v>7.56</v>
      </c>
    </row>
    <row r="17076" spans="1:2" x14ac:dyDescent="0.25">
      <c r="A17076" s="277" t="s">
        <v>19905</v>
      </c>
      <c r="B17076" s="278">
        <v>7.56</v>
      </c>
    </row>
    <row r="17077" spans="1:2" x14ac:dyDescent="0.25">
      <c r="A17077" s="277" t="s">
        <v>10249</v>
      </c>
      <c r="B17077" s="278">
        <v>14.64</v>
      </c>
    </row>
    <row r="17078" spans="1:2" x14ac:dyDescent="0.25">
      <c r="A17078" s="277" t="s">
        <v>19906</v>
      </c>
      <c r="B17078" s="278">
        <v>14.64</v>
      </c>
    </row>
    <row r="17079" spans="1:2" x14ac:dyDescent="0.25">
      <c r="A17079" s="277" t="s">
        <v>10250</v>
      </c>
      <c r="B17079" s="278">
        <v>19.13</v>
      </c>
    </row>
    <row r="17080" spans="1:2" x14ac:dyDescent="0.25">
      <c r="A17080" s="277" t="s">
        <v>19907</v>
      </c>
      <c r="B17080" s="278">
        <v>19.13</v>
      </c>
    </row>
    <row r="17081" spans="1:2" x14ac:dyDescent="0.25">
      <c r="A17081" s="277" t="s">
        <v>10251</v>
      </c>
      <c r="B17081" s="278">
        <v>52.67</v>
      </c>
    </row>
    <row r="17082" spans="1:2" x14ac:dyDescent="0.25">
      <c r="A17082" s="277" t="s">
        <v>19908</v>
      </c>
      <c r="B17082" s="278">
        <v>52.67</v>
      </c>
    </row>
    <row r="17083" spans="1:2" x14ac:dyDescent="0.25">
      <c r="A17083" s="277" t="s">
        <v>10252</v>
      </c>
      <c r="B17083" s="278">
        <v>2.34</v>
      </c>
    </row>
    <row r="17084" spans="1:2" x14ac:dyDescent="0.25">
      <c r="A17084" s="277" t="s">
        <v>19909</v>
      </c>
      <c r="B17084" s="278">
        <v>2.34</v>
      </c>
    </row>
    <row r="17085" spans="1:2" x14ac:dyDescent="0.25">
      <c r="A17085" s="277" t="s">
        <v>10253</v>
      </c>
      <c r="B17085" s="278">
        <v>2.79</v>
      </c>
    </row>
    <row r="17086" spans="1:2" x14ac:dyDescent="0.25">
      <c r="A17086" s="277" t="s">
        <v>19910</v>
      </c>
      <c r="B17086" s="278">
        <v>2.79</v>
      </c>
    </row>
    <row r="17087" spans="1:2" x14ac:dyDescent="0.25">
      <c r="A17087" s="277" t="s">
        <v>10254</v>
      </c>
      <c r="B17087" s="278">
        <v>4.95</v>
      </c>
    </row>
    <row r="17088" spans="1:2" x14ac:dyDescent="0.25">
      <c r="A17088" s="277" t="s">
        <v>19911</v>
      </c>
      <c r="B17088" s="278">
        <v>4.95</v>
      </c>
    </row>
    <row r="17089" spans="1:2" x14ac:dyDescent="0.25">
      <c r="A17089" s="277" t="s">
        <v>10255</v>
      </c>
      <c r="B17089" s="278">
        <v>12.41</v>
      </c>
    </row>
    <row r="17090" spans="1:2" x14ac:dyDescent="0.25">
      <c r="A17090" s="277" t="s">
        <v>19912</v>
      </c>
      <c r="B17090" s="278">
        <v>12.41</v>
      </c>
    </row>
    <row r="17091" spans="1:2" x14ac:dyDescent="0.25">
      <c r="A17091" s="277" t="s">
        <v>10256</v>
      </c>
      <c r="B17091" s="278">
        <v>15.68</v>
      </c>
    </row>
    <row r="17092" spans="1:2" x14ac:dyDescent="0.25">
      <c r="A17092" s="277" t="s">
        <v>19913</v>
      </c>
      <c r="B17092" s="278">
        <v>15.68</v>
      </c>
    </row>
    <row r="17093" spans="1:2" x14ac:dyDescent="0.25">
      <c r="A17093" s="277" t="s">
        <v>10257</v>
      </c>
      <c r="B17093" s="278">
        <v>23.45</v>
      </c>
    </row>
    <row r="17094" spans="1:2" x14ac:dyDescent="0.25">
      <c r="A17094" s="277" t="s">
        <v>19914</v>
      </c>
      <c r="B17094" s="278">
        <v>23.45</v>
      </c>
    </row>
    <row r="17095" spans="1:2" x14ac:dyDescent="0.25">
      <c r="A17095" s="277" t="s">
        <v>10258</v>
      </c>
      <c r="B17095" s="278">
        <v>3.26</v>
      </c>
    </row>
    <row r="17096" spans="1:2" x14ac:dyDescent="0.25">
      <c r="A17096" s="277" t="s">
        <v>19915</v>
      </c>
      <c r="B17096" s="278">
        <v>3.26</v>
      </c>
    </row>
    <row r="17097" spans="1:2" x14ac:dyDescent="0.25">
      <c r="A17097" s="277" t="s">
        <v>10259</v>
      </c>
      <c r="B17097" s="278">
        <v>5.26</v>
      </c>
    </row>
    <row r="17098" spans="1:2" x14ac:dyDescent="0.25">
      <c r="A17098" s="277" t="s">
        <v>19916</v>
      </c>
      <c r="B17098" s="278">
        <v>5.26</v>
      </c>
    </row>
    <row r="17099" spans="1:2" x14ac:dyDescent="0.25">
      <c r="A17099" s="277" t="s">
        <v>10260</v>
      </c>
      <c r="B17099" s="278">
        <v>6.11</v>
      </c>
    </row>
    <row r="17100" spans="1:2" x14ac:dyDescent="0.25">
      <c r="A17100" s="277" t="s">
        <v>19917</v>
      </c>
      <c r="B17100" s="278">
        <v>6.11</v>
      </c>
    </row>
    <row r="17101" spans="1:2" x14ac:dyDescent="0.25">
      <c r="A17101" s="277" t="s">
        <v>10261</v>
      </c>
      <c r="B17101" s="278">
        <v>6.9</v>
      </c>
    </row>
    <row r="17102" spans="1:2" x14ac:dyDescent="0.25">
      <c r="A17102" s="277" t="s">
        <v>19918</v>
      </c>
      <c r="B17102" s="278">
        <v>6.9</v>
      </c>
    </row>
    <row r="17103" spans="1:2" x14ac:dyDescent="0.25">
      <c r="A17103" s="277" t="s">
        <v>10262</v>
      </c>
      <c r="B17103" s="278">
        <v>9.01</v>
      </c>
    </row>
    <row r="17104" spans="1:2" x14ac:dyDescent="0.25">
      <c r="A17104" s="277" t="s">
        <v>19919</v>
      </c>
      <c r="B17104" s="278">
        <v>9.01</v>
      </c>
    </row>
    <row r="17105" spans="1:2" x14ac:dyDescent="0.25">
      <c r="A17105" s="277" t="s">
        <v>10263</v>
      </c>
      <c r="B17105" s="278">
        <v>11.57</v>
      </c>
    </row>
    <row r="17106" spans="1:2" x14ac:dyDescent="0.25">
      <c r="A17106" s="277" t="s">
        <v>19920</v>
      </c>
      <c r="B17106" s="278">
        <v>11.57</v>
      </c>
    </row>
    <row r="17107" spans="1:2" x14ac:dyDescent="0.25">
      <c r="A17107" s="277" t="s">
        <v>10264</v>
      </c>
      <c r="B17107" s="278">
        <v>67.34</v>
      </c>
    </row>
    <row r="17108" spans="1:2" x14ac:dyDescent="0.25">
      <c r="A17108" s="277" t="s">
        <v>19921</v>
      </c>
      <c r="B17108" s="278">
        <v>67.34</v>
      </c>
    </row>
    <row r="17109" spans="1:2" x14ac:dyDescent="0.25">
      <c r="A17109" s="277" t="s">
        <v>10265</v>
      </c>
      <c r="B17109" s="278">
        <v>76.14</v>
      </c>
    </row>
    <row r="17110" spans="1:2" x14ac:dyDescent="0.25">
      <c r="A17110" s="277" t="s">
        <v>19922</v>
      </c>
      <c r="B17110" s="278">
        <v>76.14</v>
      </c>
    </row>
    <row r="17111" spans="1:2" x14ac:dyDescent="0.25">
      <c r="A17111" s="277" t="s">
        <v>10266</v>
      </c>
      <c r="B17111" s="278">
        <v>155.66</v>
      </c>
    </row>
    <row r="17112" spans="1:2" x14ac:dyDescent="0.25">
      <c r="A17112" s="277" t="s">
        <v>19923</v>
      </c>
      <c r="B17112" s="278">
        <v>155.66</v>
      </c>
    </row>
    <row r="17113" spans="1:2" x14ac:dyDescent="0.25">
      <c r="A17113" s="277" t="s">
        <v>10267</v>
      </c>
      <c r="B17113" s="278">
        <v>2.42</v>
      </c>
    </row>
    <row r="17114" spans="1:2" x14ac:dyDescent="0.25">
      <c r="A17114" s="277" t="s">
        <v>19924</v>
      </c>
      <c r="B17114" s="278">
        <v>2.42</v>
      </c>
    </row>
    <row r="17115" spans="1:2" x14ac:dyDescent="0.25">
      <c r="A17115" s="277" t="s">
        <v>10268</v>
      </c>
      <c r="B17115" s="278">
        <v>3.02</v>
      </c>
    </row>
    <row r="17116" spans="1:2" x14ac:dyDescent="0.25">
      <c r="A17116" s="277" t="s">
        <v>19925</v>
      </c>
      <c r="B17116" s="278">
        <v>3.02</v>
      </c>
    </row>
    <row r="17117" spans="1:2" x14ac:dyDescent="0.25">
      <c r="A17117" s="277" t="s">
        <v>10269</v>
      </c>
      <c r="B17117" s="278">
        <v>7.95</v>
      </c>
    </row>
    <row r="17118" spans="1:2" x14ac:dyDescent="0.25">
      <c r="A17118" s="277" t="s">
        <v>19926</v>
      </c>
      <c r="B17118" s="278">
        <v>7.95</v>
      </c>
    </row>
    <row r="17119" spans="1:2" x14ac:dyDescent="0.25">
      <c r="A17119" s="277" t="s">
        <v>10270</v>
      </c>
      <c r="B17119" s="278">
        <v>9.5500000000000007</v>
      </c>
    </row>
    <row r="17120" spans="1:2" x14ac:dyDescent="0.25">
      <c r="A17120" s="277" t="s">
        <v>19927</v>
      </c>
      <c r="B17120" s="278">
        <v>9.5500000000000007</v>
      </c>
    </row>
    <row r="17121" spans="1:2" x14ac:dyDescent="0.25">
      <c r="A17121" s="277" t="s">
        <v>10271</v>
      </c>
      <c r="B17121" s="278">
        <v>13.46</v>
      </c>
    </row>
    <row r="17122" spans="1:2" x14ac:dyDescent="0.25">
      <c r="A17122" s="277" t="s">
        <v>19928</v>
      </c>
      <c r="B17122" s="278">
        <v>13.46</v>
      </c>
    </row>
    <row r="17123" spans="1:2" x14ac:dyDescent="0.25">
      <c r="A17123" s="277" t="s">
        <v>10272</v>
      </c>
      <c r="B17123" s="278">
        <v>23.92</v>
      </c>
    </row>
    <row r="17124" spans="1:2" x14ac:dyDescent="0.25">
      <c r="A17124" s="277" t="s">
        <v>19929</v>
      </c>
      <c r="B17124" s="278">
        <v>23.92</v>
      </c>
    </row>
    <row r="17125" spans="1:2" x14ac:dyDescent="0.25">
      <c r="A17125" s="277" t="s">
        <v>10273</v>
      </c>
      <c r="B17125" s="278">
        <v>1.5</v>
      </c>
    </row>
    <row r="17126" spans="1:2" x14ac:dyDescent="0.25">
      <c r="A17126" s="277" t="s">
        <v>19930</v>
      </c>
      <c r="B17126" s="278">
        <v>1.5</v>
      </c>
    </row>
    <row r="17127" spans="1:2" x14ac:dyDescent="0.25">
      <c r="A17127" s="277" t="s">
        <v>10274</v>
      </c>
      <c r="B17127" s="278">
        <v>2.29</v>
      </c>
    </row>
    <row r="17128" spans="1:2" x14ac:dyDescent="0.25">
      <c r="A17128" s="277" t="s">
        <v>19931</v>
      </c>
      <c r="B17128" s="278">
        <v>2.29</v>
      </c>
    </row>
    <row r="17129" spans="1:2" x14ac:dyDescent="0.25">
      <c r="A17129" s="277" t="s">
        <v>10275</v>
      </c>
      <c r="B17129" s="278">
        <v>3.83</v>
      </c>
    </row>
    <row r="17130" spans="1:2" x14ac:dyDescent="0.25">
      <c r="A17130" s="277" t="s">
        <v>19932</v>
      </c>
      <c r="B17130" s="278">
        <v>3.83</v>
      </c>
    </row>
    <row r="17131" spans="1:2" x14ac:dyDescent="0.25">
      <c r="A17131" s="277" t="s">
        <v>10276</v>
      </c>
      <c r="B17131" s="278">
        <v>6.91</v>
      </c>
    </row>
    <row r="17132" spans="1:2" x14ac:dyDescent="0.25">
      <c r="A17132" s="277" t="s">
        <v>19933</v>
      </c>
      <c r="B17132" s="278">
        <v>6.91</v>
      </c>
    </row>
    <row r="17133" spans="1:2" x14ac:dyDescent="0.25">
      <c r="A17133" s="277" t="s">
        <v>10277</v>
      </c>
      <c r="B17133" s="278">
        <v>7.39</v>
      </c>
    </row>
    <row r="17134" spans="1:2" x14ac:dyDescent="0.25">
      <c r="A17134" s="277" t="s">
        <v>19934</v>
      </c>
      <c r="B17134" s="278">
        <v>7.39</v>
      </c>
    </row>
    <row r="17135" spans="1:2" x14ac:dyDescent="0.25">
      <c r="A17135" s="277" t="s">
        <v>10278</v>
      </c>
      <c r="B17135" s="278">
        <v>15.16</v>
      </c>
    </row>
    <row r="17136" spans="1:2" x14ac:dyDescent="0.25">
      <c r="A17136" s="277" t="s">
        <v>19935</v>
      </c>
      <c r="B17136" s="278">
        <v>15.16</v>
      </c>
    </row>
    <row r="17137" spans="1:2" x14ac:dyDescent="0.25">
      <c r="A17137" s="277" t="s">
        <v>10279</v>
      </c>
      <c r="B17137" s="278">
        <v>2.42</v>
      </c>
    </row>
    <row r="17138" spans="1:2" x14ac:dyDescent="0.25">
      <c r="A17138" s="277" t="s">
        <v>19936</v>
      </c>
      <c r="B17138" s="278">
        <v>2.42</v>
      </c>
    </row>
    <row r="17139" spans="1:2" x14ac:dyDescent="0.25">
      <c r="A17139" s="277" t="s">
        <v>10280</v>
      </c>
      <c r="B17139" s="278">
        <v>3.91</v>
      </c>
    </row>
    <row r="17140" spans="1:2" x14ac:dyDescent="0.25">
      <c r="A17140" s="277" t="s">
        <v>19937</v>
      </c>
      <c r="B17140" s="278">
        <v>3.91</v>
      </c>
    </row>
    <row r="17141" spans="1:2" x14ac:dyDescent="0.25">
      <c r="A17141" s="277" t="s">
        <v>10281</v>
      </c>
      <c r="B17141" s="278">
        <v>2.86</v>
      </c>
    </row>
    <row r="17142" spans="1:2" x14ac:dyDescent="0.25">
      <c r="A17142" s="277" t="s">
        <v>19938</v>
      </c>
      <c r="B17142" s="278">
        <v>2.86</v>
      </c>
    </row>
    <row r="17143" spans="1:2" x14ac:dyDescent="0.25">
      <c r="A17143" s="277" t="s">
        <v>10282</v>
      </c>
      <c r="B17143" s="278">
        <v>3.55</v>
      </c>
    </row>
    <row r="17144" spans="1:2" x14ac:dyDescent="0.25">
      <c r="A17144" s="277" t="s">
        <v>19939</v>
      </c>
      <c r="B17144" s="278">
        <v>3.55</v>
      </c>
    </row>
    <row r="17145" spans="1:2" x14ac:dyDescent="0.25">
      <c r="A17145" s="277" t="s">
        <v>10283</v>
      </c>
      <c r="B17145" s="278">
        <v>7.18</v>
      </c>
    </row>
    <row r="17146" spans="1:2" x14ac:dyDescent="0.25">
      <c r="A17146" s="277" t="s">
        <v>19940</v>
      </c>
      <c r="B17146" s="278">
        <v>7.18</v>
      </c>
    </row>
    <row r="17147" spans="1:2" x14ac:dyDescent="0.25">
      <c r="A17147" s="277" t="s">
        <v>10284</v>
      </c>
      <c r="B17147" s="278">
        <v>8.92</v>
      </c>
    </row>
    <row r="17148" spans="1:2" x14ac:dyDescent="0.25">
      <c r="A17148" s="277" t="s">
        <v>19941</v>
      </c>
      <c r="B17148" s="278">
        <v>8.92</v>
      </c>
    </row>
    <row r="17149" spans="1:2" x14ac:dyDescent="0.25">
      <c r="A17149" s="277" t="s">
        <v>10285</v>
      </c>
      <c r="B17149" s="278">
        <v>9.0500000000000007</v>
      </c>
    </row>
    <row r="17150" spans="1:2" x14ac:dyDescent="0.25">
      <c r="A17150" s="277" t="s">
        <v>19942</v>
      </c>
      <c r="B17150" s="278">
        <v>9.0500000000000007</v>
      </c>
    </row>
    <row r="17151" spans="1:2" x14ac:dyDescent="0.25">
      <c r="A17151" s="277" t="s">
        <v>10286</v>
      </c>
      <c r="B17151" s="278">
        <v>9.5</v>
      </c>
    </row>
    <row r="17152" spans="1:2" x14ac:dyDescent="0.25">
      <c r="A17152" s="277" t="s">
        <v>19943</v>
      </c>
      <c r="B17152" s="278">
        <v>9.5</v>
      </c>
    </row>
    <row r="17153" spans="1:2" x14ac:dyDescent="0.25">
      <c r="A17153" s="277" t="s">
        <v>10287</v>
      </c>
      <c r="B17153" s="278">
        <v>0.87</v>
      </c>
    </row>
    <row r="17154" spans="1:2" x14ac:dyDescent="0.25">
      <c r="A17154" s="277" t="s">
        <v>19944</v>
      </c>
      <c r="B17154" s="278">
        <v>0.87</v>
      </c>
    </row>
    <row r="17155" spans="1:2" x14ac:dyDescent="0.25">
      <c r="A17155" s="277" t="s">
        <v>10288</v>
      </c>
      <c r="B17155" s="278">
        <v>1.39</v>
      </c>
    </row>
    <row r="17156" spans="1:2" x14ac:dyDescent="0.25">
      <c r="A17156" s="277" t="s">
        <v>19945</v>
      </c>
      <c r="B17156" s="278">
        <v>1.39</v>
      </c>
    </row>
    <row r="17157" spans="1:2" x14ac:dyDescent="0.25">
      <c r="A17157" s="277" t="s">
        <v>10289</v>
      </c>
      <c r="B17157" s="278">
        <v>2.27</v>
      </c>
    </row>
    <row r="17158" spans="1:2" x14ac:dyDescent="0.25">
      <c r="A17158" s="277" t="s">
        <v>19946</v>
      </c>
      <c r="B17158" s="278">
        <v>2.27</v>
      </c>
    </row>
    <row r="17159" spans="1:2" x14ac:dyDescent="0.25">
      <c r="A17159" s="277" t="s">
        <v>10290</v>
      </c>
      <c r="B17159" s="278">
        <v>4.13</v>
      </c>
    </row>
    <row r="17160" spans="1:2" x14ac:dyDescent="0.25">
      <c r="A17160" s="277" t="s">
        <v>19947</v>
      </c>
      <c r="B17160" s="278">
        <v>4.13</v>
      </c>
    </row>
    <row r="17161" spans="1:2" x14ac:dyDescent="0.25">
      <c r="A17161" s="277" t="s">
        <v>10291</v>
      </c>
      <c r="B17161" s="278">
        <v>4.51</v>
      </c>
    </row>
    <row r="17162" spans="1:2" x14ac:dyDescent="0.25">
      <c r="A17162" s="277" t="s">
        <v>19948</v>
      </c>
      <c r="B17162" s="278">
        <v>4.51</v>
      </c>
    </row>
    <row r="17163" spans="1:2" x14ac:dyDescent="0.25">
      <c r="A17163" s="277" t="s">
        <v>10292</v>
      </c>
      <c r="B17163" s="278">
        <v>9.11</v>
      </c>
    </row>
    <row r="17164" spans="1:2" x14ac:dyDescent="0.25">
      <c r="A17164" s="277" t="s">
        <v>19949</v>
      </c>
      <c r="B17164" s="278">
        <v>9.11</v>
      </c>
    </row>
    <row r="17165" spans="1:2" x14ac:dyDescent="0.25">
      <c r="A17165" s="277" t="s">
        <v>10293</v>
      </c>
      <c r="B17165" s="278">
        <v>14.3</v>
      </c>
    </row>
    <row r="17166" spans="1:2" x14ac:dyDescent="0.25">
      <c r="A17166" s="277" t="s">
        <v>19950</v>
      </c>
      <c r="B17166" s="278">
        <v>14.3</v>
      </c>
    </row>
    <row r="17167" spans="1:2" x14ac:dyDescent="0.25">
      <c r="A17167" s="277" t="s">
        <v>10294</v>
      </c>
      <c r="B17167" s="278">
        <v>20.56</v>
      </c>
    </row>
    <row r="17168" spans="1:2" x14ac:dyDescent="0.25">
      <c r="A17168" s="277" t="s">
        <v>19951</v>
      </c>
      <c r="B17168" s="278">
        <v>20.56</v>
      </c>
    </row>
    <row r="17169" spans="1:2" x14ac:dyDescent="0.25">
      <c r="A17169" s="277" t="s">
        <v>10295</v>
      </c>
      <c r="B17169" s="278">
        <v>36.64</v>
      </c>
    </row>
    <row r="17170" spans="1:2" x14ac:dyDescent="0.25">
      <c r="A17170" s="277" t="s">
        <v>19952</v>
      </c>
      <c r="B17170" s="278">
        <v>36.64</v>
      </c>
    </row>
    <row r="17171" spans="1:2" x14ac:dyDescent="0.25">
      <c r="A17171" s="277" t="s">
        <v>10296</v>
      </c>
      <c r="B17171" s="278">
        <v>2.11</v>
      </c>
    </row>
    <row r="17172" spans="1:2" x14ac:dyDescent="0.25">
      <c r="A17172" s="277" t="s">
        <v>19953</v>
      </c>
      <c r="B17172" s="278">
        <v>2.11</v>
      </c>
    </row>
    <row r="17173" spans="1:2" x14ac:dyDescent="0.25">
      <c r="A17173" s="277" t="s">
        <v>10297</v>
      </c>
      <c r="B17173" s="278">
        <v>2.72</v>
      </c>
    </row>
    <row r="17174" spans="1:2" x14ac:dyDescent="0.25">
      <c r="A17174" s="277" t="s">
        <v>19954</v>
      </c>
      <c r="B17174" s="278">
        <v>2.72</v>
      </c>
    </row>
    <row r="17175" spans="1:2" x14ac:dyDescent="0.25">
      <c r="A17175" s="277" t="s">
        <v>10298</v>
      </c>
      <c r="B17175" s="278">
        <v>8.64</v>
      </c>
    </row>
    <row r="17176" spans="1:2" x14ac:dyDescent="0.25">
      <c r="A17176" s="277" t="s">
        <v>19955</v>
      </c>
      <c r="B17176" s="278">
        <v>8.64</v>
      </c>
    </row>
    <row r="17177" spans="1:2" x14ac:dyDescent="0.25">
      <c r="A17177" s="277" t="s">
        <v>10299</v>
      </c>
      <c r="B17177" s="278">
        <v>8.56</v>
      </c>
    </row>
    <row r="17178" spans="1:2" x14ac:dyDescent="0.25">
      <c r="A17178" s="277" t="s">
        <v>19956</v>
      </c>
      <c r="B17178" s="278">
        <v>8.56</v>
      </c>
    </row>
    <row r="17179" spans="1:2" x14ac:dyDescent="0.25">
      <c r="A17179" s="277" t="s">
        <v>10300</v>
      </c>
      <c r="B17179" s="278">
        <v>23.93</v>
      </c>
    </row>
    <row r="17180" spans="1:2" x14ac:dyDescent="0.25">
      <c r="A17180" s="277" t="s">
        <v>19957</v>
      </c>
      <c r="B17180" s="278">
        <v>23.93</v>
      </c>
    </row>
    <row r="17181" spans="1:2" x14ac:dyDescent="0.25">
      <c r="A17181" s="277" t="s">
        <v>10301</v>
      </c>
      <c r="B17181" s="278">
        <v>0.61</v>
      </c>
    </row>
    <row r="17182" spans="1:2" x14ac:dyDescent="0.25">
      <c r="A17182" s="277" t="s">
        <v>19958</v>
      </c>
      <c r="B17182" s="278">
        <v>0.61</v>
      </c>
    </row>
    <row r="17183" spans="1:2" x14ac:dyDescent="0.25">
      <c r="A17183" s="277" t="s">
        <v>10302</v>
      </c>
      <c r="B17183" s="278">
        <v>0.86</v>
      </c>
    </row>
    <row r="17184" spans="1:2" x14ac:dyDescent="0.25">
      <c r="A17184" s="277" t="s">
        <v>19959</v>
      </c>
      <c r="B17184" s="278">
        <v>0.86</v>
      </c>
    </row>
    <row r="17185" spans="1:2" x14ac:dyDescent="0.25">
      <c r="A17185" s="277" t="s">
        <v>10303</v>
      </c>
      <c r="B17185" s="278">
        <v>1.79</v>
      </c>
    </row>
    <row r="17186" spans="1:2" x14ac:dyDescent="0.25">
      <c r="A17186" s="277" t="s">
        <v>19960</v>
      </c>
      <c r="B17186" s="278">
        <v>1.79</v>
      </c>
    </row>
    <row r="17187" spans="1:2" x14ac:dyDescent="0.25">
      <c r="A17187" s="277" t="s">
        <v>10304</v>
      </c>
      <c r="B17187" s="278">
        <v>3.72</v>
      </c>
    </row>
    <row r="17188" spans="1:2" x14ac:dyDescent="0.25">
      <c r="A17188" s="277" t="s">
        <v>19961</v>
      </c>
      <c r="B17188" s="278">
        <v>3.72</v>
      </c>
    </row>
    <row r="17189" spans="1:2" x14ac:dyDescent="0.25">
      <c r="A17189" s="277" t="s">
        <v>10305</v>
      </c>
      <c r="B17189" s="278">
        <v>5.65</v>
      </c>
    </row>
    <row r="17190" spans="1:2" x14ac:dyDescent="0.25">
      <c r="A17190" s="277" t="s">
        <v>19962</v>
      </c>
      <c r="B17190" s="278">
        <v>5.65</v>
      </c>
    </row>
    <row r="17191" spans="1:2" x14ac:dyDescent="0.25">
      <c r="A17191" s="277" t="s">
        <v>10306</v>
      </c>
      <c r="B17191" s="278">
        <v>8.0299999999999994</v>
      </c>
    </row>
    <row r="17192" spans="1:2" x14ac:dyDescent="0.25">
      <c r="A17192" s="277" t="s">
        <v>19963</v>
      </c>
      <c r="B17192" s="278">
        <v>8.0299999999999994</v>
      </c>
    </row>
    <row r="17193" spans="1:2" x14ac:dyDescent="0.25">
      <c r="A17193" s="277" t="s">
        <v>10307</v>
      </c>
      <c r="B17193" s="278">
        <v>0.33</v>
      </c>
    </row>
    <row r="17194" spans="1:2" x14ac:dyDescent="0.25">
      <c r="A17194" s="277" t="s">
        <v>19964</v>
      </c>
      <c r="B17194" s="278">
        <v>0.33</v>
      </c>
    </row>
    <row r="17195" spans="1:2" x14ac:dyDescent="0.25">
      <c r="A17195" s="277" t="s">
        <v>10308</v>
      </c>
      <c r="B17195" s="278">
        <v>0.51</v>
      </c>
    </row>
    <row r="17196" spans="1:2" x14ac:dyDescent="0.25">
      <c r="A17196" s="277" t="s">
        <v>19965</v>
      </c>
      <c r="B17196" s="278">
        <v>0.51</v>
      </c>
    </row>
    <row r="17197" spans="1:2" x14ac:dyDescent="0.25">
      <c r="A17197" s="277" t="s">
        <v>10309</v>
      </c>
      <c r="B17197" s="278">
        <v>1.42</v>
      </c>
    </row>
    <row r="17198" spans="1:2" x14ac:dyDescent="0.25">
      <c r="A17198" s="277" t="s">
        <v>19966</v>
      </c>
      <c r="B17198" s="278">
        <v>1.42</v>
      </c>
    </row>
    <row r="17199" spans="1:2" x14ac:dyDescent="0.25">
      <c r="A17199" s="277" t="s">
        <v>10310</v>
      </c>
      <c r="B17199" s="278">
        <v>1.57</v>
      </c>
    </row>
    <row r="17200" spans="1:2" x14ac:dyDescent="0.25">
      <c r="A17200" s="277" t="s">
        <v>19967</v>
      </c>
      <c r="B17200" s="278">
        <v>1.57</v>
      </c>
    </row>
    <row r="17201" spans="1:2" x14ac:dyDescent="0.25">
      <c r="A17201" s="277" t="s">
        <v>10311</v>
      </c>
      <c r="B17201" s="278">
        <v>3.96</v>
      </c>
    </row>
    <row r="17202" spans="1:2" x14ac:dyDescent="0.25">
      <c r="A17202" s="277" t="s">
        <v>19968</v>
      </c>
      <c r="B17202" s="278">
        <v>3.96</v>
      </c>
    </row>
    <row r="17203" spans="1:2" x14ac:dyDescent="0.25">
      <c r="A17203" s="277" t="s">
        <v>10312</v>
      </c>
      <c r="B17203" s="278">
        <v>5.97</v>
      </c>
    </row>
    <row r="17204" spans="1:2" x14ac:dyDescent="0.25">
      <c r="A17204" s="277" t="s">
        <v>19969</v>
      </c>
      <c r="B17204" s="278">
        <v>5.97</v>
      </c>
    </row>
    <row r="17205" spans="1:2" x14ac:dyDescent="0.25">
      <c r="A17205" s="277" t="s">
        <v>10313</v>
      </c>
      <c r="B17205" s="278">
        <v>1.79</v>
      </c>
    </row>
    <row r="17206" spans="1:2" x14ac:dyDescent="0.25">
      <c r="A17206" s="277" t="s">
        <v>19970</v>
      </c>
      <c r="B17206" s="278">
        <v>1.79</v>
      </c>
    </row>
    <row r="17207" spans="1:2" x14ac:dyDescent="0.25">
      <c r="A17207" s="277" t="s">
        <v>10314</v>
      </c>
      <c r="B17207" s="278">
        <v>2.41</v>
      </c>
    </row>
    <row r="17208" spans="1:2" x14ac:dyDescent="0.25">
      <c r="A17208" s="277" t="s">
        <v>19971</v>
      </c>
      <c r="B17208" s="278">
        <v>2.41</v>
      </c>
    </row>
    <row r="17209" spans="1:2" x14ac:dyDescent="0.25">
      <c r="A17209" s="277" t="s">
        <v>10315</v>
      </c>
      <c r="B17209" s="278">
        <v>6.81</v>
      </c>
    </row>
    <row r="17210" spans="1:2" x14ac:dyDescent="0.25">
      <c r="A17210" s="277" t="s">
        <v>19972</v>
      </c>
      <c r="B17210" s="278">
        <v>6.81</v>
      </c>
    </row>
    <row r="17211" spans="1:2" x14ac:dyDescent="0.25">
      <c r="A17211" s="277" t="s">
        <v>10316</v>
      </c>
      <c r="B17211" s="278">
        <v>14.25</v>
      </c>
    </row>
    <row r="17212" spans="1:2" x14ac:dyDescent="0.25">
      <c r="A17212" s="277" t="s">
        <v>19973</v>
      </c>
      <c r="B17212" s="278">
        <v>14.25</v>
      </c>
    </row>
    <row r="17213" spans="1:2" x14ac:dyDescent="0.25">
      <c r="A17213" s="277" t="s">
        <v>10317</v>
      </c>
      <c r="B17213" s="278">
        <v>12.44</v>
      </c>
    </row>
    <row r="17214" spans="1:2" x14ac:dyDescent="0.25">
      <c r="A17214" s="277" t="s">
        <v>19974</v>
      </c>
      <c r="B17214" s="278">
        <v>12.44</v>
      </c>
    </row>
    <row r="17215" spans="1:2" x14ac:dyDescent="0.25">
      <c r="A17215" s="277" t="s">
        <v>10318</v>
      </c>
      <c r="B17215" s="278">
        <v>30.35</v>
      </c>
    </row>
    <row r="17216" spans="1:2" x14ac:dyDescent="0.25">
      <c r="A17216" s="277" t="s">
        <v>19975</v>
      </c>
      <c r="B17216" s="278">
        <v>30.35</v>
      </c>
    </row>
    <row r="17217" spans="1:2" x14ac:dyDescent="0.25">
      <c r="A17217" s="277" t="s">
        <v>10319</v>
      </c>
      <c r="B17217" s="278">
        <v>4.05</v>
      </c>
    </row>
    <row r="17218" spans="1:2" x14ac:dyDescent="0.25">
      <c r="A17218" s="277" t="s">
        <v>19976</v>
      </c>
      <c r="B17218" s="278">
        <v>4.05</v>
      </c>
    </row>
    <row r="17219" spans="1:2" x14ac:dyDescent="0.25">
      <c r="A17219" s="277" t="s">
        <v>10320</v>
      </c>
      <c r="B17219" s="278">
        <v>7.28</v>
      </c>
    </row>
    <row r="17220" spans="1:2" x14ac:dyDescent="0.25">
      <c r="A17220" s="277" t="s">
        <v>19977</v>
      </c>
      <c r="B17220" s="278">
        <v>7.28</v>
      </c>
    </row>
    <row r="17221" spans="1:2" x14ac:dyDescent="0.25">
      <c r="A17221" s="277" t="s">
        <v>10321</v>
      </c>
      <c r="B17221" s="278">
        <v>13.59</v>
      </c>
    </row>
    <row r="17222" spans="1:2" x14ac:dyDescent="0.25">
      <c r="A17222" s="277" t="s">
        <v>19978</v>
      </c>
      <c r="B17222" s="278">
        <v>13.59</v>
      </c>
    </row>
    <row r="17223" spans="1:2" x14ac:dyDescent="0.25">
      <c r="A17223" s="277" t="s">
        <v>10322</v>
      </c>
      <c r="B17223" s="278">
        <v>7.23</v>
      </c>
    </row>
    <row r="17224" spans="1:2" x14ac:dyDescent="0.25">
      <c r="A17224" s="277" t="s">
        <v>19979</v>
      </c>
      <c r="B17224" s="278">
        <v>7.23</v>
      </c>
    </row>
    <row r="17225" spans="1:2" x14ac:dyDescent="0.25">
      <c r="A17225" s="277" t="s">
        <v>10323</v>
      </c>
      <c r="B17225" s="278">
        <v>14.01</v>
      </c>
    </row>
    <row r="17226" spans="1:2" x14ac:dyDescent="0.25">
      <c r="A17226" s="277" t="s">
        <v>19980</v>
      </c>
      <c r="B17226" s="278">
        <v>14.01</v>
      </c>
    </row>
    <row r="17227" spans="1:2" x14ac:dyDescent="0.25">
      <c r="A17227" s="277" t="s">
        <v>10324</v>
      </c>
      <c r="B17227" s="278">
        <v>3.89</v>
      </c>
    </row>
    <row r="17228" spans="1:2" x14ac:dyDescent="0.25">
      <c r="A17228" s="277" t="s">
        <v>19981</v>
      </c>
      <c r="B17228" s="278">
        <v>3.89</v>
      </c>
    </row>
    <row r="17229" spans="1:2" x14ac:dyDescent="0.25">
      <c r="A17229" s="277" t="s">
        <v>10325</v>
      </c>
      <c r="B17229" s="278">
        <v>7</v>
      </c>
    </row>
    <row r="17230" spans="1:2" x14ac:dyDescent="0.25">
      <c r="A17230" s="277" t="s">
        <v>19982</v>
      </c>
      <c r="B17230" s="278">
        <v>7</v>
      </c>
    </row>
    <row r="17231" spans="1:2" x14ac:dyDescent="0.25">
      <c r="A17231" s="277" t="s">
        <v>10326</v>
      </c>
      <c r="B17231" s="278">
        <v>12.5</v>
      </c>
    </row>
    <row r="17232" spans="1:2" x14ac:dyDescent="0.25">
      <c r="A17232" s="277" t="s">
        <v>19983</v>
      </c>
      <c r="B17232" s="278">
        <v>12.5</v>
      </c>
    </row>
    <row r="17233" spans="1:2" x14ac:dyDescent="0.25">
      <c r="A17233" s="277" t="s">
        <v>10327</v>
      </c>
      <c r="B17233" s="278">
        <v>14.63</v>
      </c>
    </row>
    <row r="17234" spans="1:2" x14ac:dyDescent="0.25">
      <c r="A17234" s="277" t="s">
        <v>19984</v>
      </c>
      <c r="B17234" s="278">
        <v>14.63</v>
      </c>
    </row>
    <row r="17235" spans="1:2" x14ac:dyDescent="0.25">
      <c r="A17235" s="277" t="s">
        <v>10328</v>
      </c>
      <c r="B17235" s="278">
        <v>23.45</v>
      </c>
    </row>
    <row r="17236" spans="1:2" x14ac:dyDescent="0.25">
      <c r="A17236" s="277" t="s">
        <v>19985</v>
      </c>
      <c r="B17236" s="278">
        <v>23.45</v>
      </c>
    </row>
    <row r="17237" spans="1:2" x14ac:dyDescent="0.25">
      <c r="A17237" s="277" t="s">
        <v>10329</v>
      </c>
      <c r="B17237" s="278">
        <v>53.4</v>
      </c>
    </row>
    <row r="17238" spans="1:2" x14ac:dyDescent="0.25">
      <c r="A17238" s="277" t="s">
        <v>19986</v>
      </c>
      <c r="B17238" s="278">
        <v>53.4</v>
      </c>
    </row>
    <row r="17239" spans="1:2" x14ac:dyDescent="0.25">
      <c r="A17239" s="277" t="s">
        <v>10330</v>
      </c>
      <c r="B17239" s="278">
        <v>97.93</v>
      </c>
    </row>
    <row r="17240" spans="1:2" x14ac:dyDescent="0.25">
      <c r="A17240" s="277" t="s">
        <v>19987</v>
      </c>
      <c r="B17240" s="278">
        <v>97.93</v>
      </c>
    </row>
    <row r="17241" spans="1:2" x14ac:dyDescent="0.25">
      <c r="A17241" s="277" t="s">
        <v>10331</v>
      </c>
      <c r="B17241" s="278">
        <v>137.6</v>
      </c>
    </row>
    <row r="17242" spans="1:2" x14ac:dyDescent="0.25">
      <c r="A17242" s="277" t="s">
        <v>19988</v>
      </c>
      <c r="B17242" s="278">
        <v>137.6</v>
      </c>
    </row>
    <row r="17243" spans="1:2" x14ac:dyDescent="0.25">
      <c r="A17243" s="277" t="s">
        <v>10332</v>
      </c>
      <c r="B17243" s="278">
        <v>286.86</v>
      </c>
    </row>
    <row r="17244" spans="1:2" x14ac:dyDescent="0.25">
      <c r="A17244" s="277" t="s">
        <v>19989</v>
      </c>
      <c r="B17244" s="278">
        <v>286.86</v>
      </c>
    </row>
    <row r="17245" spans="1:2" x14ac:dyDescent="0.25">
      <c r="A17245" s="277" t="s">
        <v>10333</v>
      </c>
      <c r="B17245" s="278">
        <v>7.65</v>
      </c>
    </row>
    <row r="17246" spans="1:2" x14ac:dyDescent="0.25">
      <c r="A17246" s="277" t="s">
        <v>19990</v>
      </c>
      <c r="B17246" s="278">
        <v>7.65</v>
      </c>
    </row>
    <row r="17247" spans="1:2" x14ac:dyDescent="0.25">
      <c r="A17247" s="277" t="s">
        <v>10334</v>
      </c>
      <c r="B17247" s="278">
        <v>11.69</v>
      </c>
    </row>
    <row r="17248" spans="1:2" x14ac:dyDescent="0.25">
      <c r="A17248" s="277" t="s">
        <v>19991</v>
      </c>
      <c r="B17248" s="278">
        <v>11.69</v>
      </c>
    </row>
    <row r="17249" spans="1:2" x14ac:dyDescent="0.25">
      <c r="A17249" s="277" t="s">
        <v>10335</v>
      </c>
      <c r="B17249" s="278">
        <v>12.07</v>
      </c>
    </row>
    <row r="17250" spans="1:2" x14ac:dyDescent="0.25">
      <c r="A17250" s="277" t="s">
        <v>19992</v>
      </c>
      <c r="B17250" s="278">
        <v>12.07</v>
      </c>
    </row>
    <row r="17251" spans="1:2" x14ac:dyDescent="0.25">
      <c r="A17251" s="277" t="s">
        <v>10336</v>
      </c>
      <c r="B17251" s="278">
        <v>0.45</v>
      </c>
    </row>
    <row r="17252" spans="1:2" x14ac:dyDescent="0.25">
      <c r="A17252" s="277" t="s">
        <v>19993</v>
      </c>
      <c r="B17252" s="278">
        <v>0.45</v>
      </c>
    </row>
    <row r="17253" spans="1:2" x14ac:dyDescent="0.25">
      <c r="A17253" s="277" t="s">
        <v>10337</v>
      </c>
      <c r="B17253" s="278">
        <v>0.5</v>
      </c>
    </row>
    <row r="17254" spans="1:2" x14ac:dyDescent="0.25">
      <c r="A17254" s="277" t="s">
        <v>19994</v>
      </c>
      <c r="B17254" s="278">
        <v>0.5</v>
      </c>
    </row>
    <row r="17255" spans="1:2" x14ac:dyDescent="0.25">
      <c r="A17255" s="277" t="s">
        <v>10338</v>
      </c>
      <c r="B17255" s="278">
        <v>1.1100000000000001</v>
      </c>
    </row>
    <row r="17256" spans="1:2" x14ac:dyDescent="0.25">
      <c r="A17256" s="277" t="s">
        <v>19995</v>
      </c>
      <c r="B17256" s="278">
        <v>1.1100000000000001</v>
      </c>
    </row>
    <row r="17257" spans="1:2" x14ac:dyDescent="0.25">
      <c r="A17257" s="277" t="s">
        <v>10339</v>
      </c>
      <c r="B17257" s="278">
        <v>2.19</v>
      </c>
    </row>
    <row r="17258" spans="1:2" x14ac:dyDescent="0.25">
      <c r="A17258" s="277" t="s">
        <v>19996</v>
      </c>
      <c r="B17258" s="278">
        <v>2.19</v>
      </c>
    </row>
    <row r="17259" spans="1:2" x14ac:dyDescent="0.25">
      <c r="A17259" s="277" t="s">
        <v>10340</v>
      </c>
      <c r="B17259" s="278">
        <v>4.43</v>
      </c>
    </row>
    <row r="17260" spans="1:2" x14ac:dyDescent="0.25">
      <c r="A17260" s="277" t="s">
        <v>19997</v>
      </c>
      <c r="B17260" s="278">
        <v>4.43</v>
      </c>
    </row>
    <row r="17261" spans="1:2" x14ac:dyDescent="0.25">
      <c r="A17261" s="277" t="s">
        <v>10341</v>
      </c>
      <c r="B17261" s="278">
        <v>5.07</v>
      </c>
    </row>
    <row r="17262" spans="1:2" x14ac:dyDescent="0.25">
      <c r="A17262" s="277" t="s">
        <v>19998</v>
      </c>
      <c r="B17262" s="278">
        <v>5.07</v>
      </c>
    </row>
    <row r="17263" spans="1:2" x14ac:dyDescent="0.25">
      <c r="A17263" s="277" t="s">
        <v>10342</v>
      </c>
      <c r="B17263" s="278">
        <v>2.62</v>
      </c>
    </row>
    <row r="17264" spans="1:2" x14ac:dyDescent="0.25">
      <c r="A17264" s="277" t="s">
        <v>19999</v>
      </c>
      <c r="B17264" s="278">
        <v>2.62</v>
      </c>
    </row>
    <row r="17265" spans="1:2" x14ac:dyDescent="0.25">
      <c r="A17265" s="277" t="s">
        <v>10343</v>
      </c>
      <c r="B17265" s="278">
        <v>7.24</v>
      </c>
    </row>
    <row r="17266" spans="1:2" x14ac:dyDescent="0.25">
      <c r="A17266" s="277" t="s">
        <v>20000</v>
      </c>
      <c r="B17266" s="278">
        <v>7.24</v>
      </c>
    </row>
    <row r="17267" spans="1:2" x14ac:dyDescent="0.25">
      <c r="A17267" s="277" t="s">
        <v>10344</v>
      </c>
      <c r="B17267" s="278">
        <v>11.02</v>
      </c>
    </row>
    <row r="17268" spans="1:2" x14ac:dyDescent="0.25">
      <c r="A17268" s="277" t="s">
        <v>20001</v>
      </c>
      <c r="B17268" s="278">
        <v>11.02</v>
      </c>
    </row>
    <row r="17269" spans="1:2" x14ac:dyDescent="0.25">
      <c r="A17269" s="277" t="s">
        <v>10345</v>
      </c>
      <c r="B17269" s="278">
        <v>18.11</v>
      </c>
    </row>
    <row r="17270" spans="1:2" x14ac:dyDescent="0.25">
      <c r="A17270" s="277" t="s">
        <v>20002</v>
      </c>
      <c r="B17270" s="278">
        <v>18.11</v>
      </c>
    </row>
    <row r="17271" spans="1:2" x14ac:dyDescent="0.25">
      <c r="A17271" s="277" t="s">
        <v>10346</v>
      </c>
      <c r="B17271" s="278">
        <v>28.82</v>
      </c>
    </row>
    <row r="17272" spans="1:2" x14ac:dyDescent="0.25">
      <c r="A17272" s="277" t="s">
        <v>20003</v>
      </c>
      <c r="B17272" s="278">
        <v>28.82</v>
      </c>
    </row>
    <row r="17273" spans="1:2" x14ac:dyDescent="0.25">
      <c r="A17273" s="277" t="s">
        <v>10347</v>
      </c>
      <c r="B17273" s="278">
        <v>5.56</v>
      </c>
    </row>
    <row r="17274" spans="1:2" x14ac:dyDescent="0.25">
      <c r="A17274" s="277" t="s">
        <v>20004</v>
      </c>
      <c r="B17274" s="278">
        <v>5.56</v>
      </c>
    </row>
    <row r="17275" spans="1:2" x14ac:dyDescent="0.25">
      <c r="A17275" s="277" t="s">
        <v>10348</v>
      </c>
      <c r="B17275" s="278">
        <v>9.07</v>
      </c>
    </row>
    <row r="17276" spans="1:2" x14ac:dyDescent="0.25">
      <c r="A17276" s="277" t="s">
        <v>20005</v>
      </c>
      <c r="B17276" s="278">
        <v>9.07</v>
      </c>
    </row>
    <row r="17277" spans="1:2" x14ac:dyDescent="0.25">
      <c r="A17277" s="277" t="s">
        <v>10349</v>
      </c>
      <c r="B17277" s="278">
        <v>10.210000000000001</v>
      </c>
    </row>
    <row r="17278" spans="1:2" x14ac:dyDescent="0.25">
      <c r="A17278" s="277" t="s">
        <v>20006</v>
      </c>
      <c r="B17278" s="278">
        <v>10.210000000000001</v>
      </c>
    </row>
    <row r="17279" spans="1:2" x14ac:dyDescent="0.25">
      <c r="A17279" s="277" t="s">
        <v>10350</v>
      </c>
      <c r="B17279" s="278">
        <v>11.18</v>
      </c>
    </row>
    <row r="17280" spans="1:2" x14ac:dyDescent="0.25">
      <c r="A17280" s="277" t="s">
        <v>20007</v>
      </c>
      <c r="B17280" s="278">
        <v>11.18</v>
      </c>
    </row>
    <row r="17281" spans="1:2" x14ac:dyDescent="0.25">
      <c r="A17281" s="277" t="s">
        <v>10351</v>
      </c>
      <c r="B17281" s="278">
        <v>18.170000000000002</v>
      </c>
    </row>
    <row r="17282" spans="1:2" x14ac:dyDescent="0.25">
      <c r="A17282" s="277" t="s">
        <v>20008</v>
      </c>
      <c r="B17282" s="278">
        <v>18.170000000000002</v>
      </c>
    </row>
    <row r="17283" spans="1:2" x14ac:dyDescent="0.25">
      <c r="A17283" s="277" t="s">
        <v>10352</v>
      </c>
      <c r="B17283" s="278">
        <v>110.42</v>
      </c>
    </row>
    <row r="17284" spans="1:2" x14ac:dyDescent="0.25">
      <c r="A17284" s="277" t="s">
        <v>20009</v>
      </c>
      <c r="B17284" s="278">
        <v>110.42</v>
      </c>
    </row>
    <row r="17285" spans="1:2" x14ac:dyDescent="0.25">
      <c r="A17285" s="277" t="s">
        <v>10353</v>
      </c>
      <c r="B17285" s="278">
        <v>154.16</v>
      </c>
    </row>
    <row r="17286" spans="1:2" x14ac:dyDescent="0.25">
      <c r="A17286" s="277" t="s">
        <v>20010</v>
      </c>
      <c r="B17286" s="278">
        <v>154.16</v>
      </c>
    </row>
    <row r="17287" spans="1:2" x14ac:dyDescent="0.25">
      <c r="A17287" s="277" t="s">
        <v>10354</v>
      </c>
      <c r="B17287" s="278">
        <v>208.58</v>
      </c>
    </row>
    <row r="17288" spans="1:2" x14ac:dyDescent="0.25">
      <c r="A17288" s="277" t="s">
        <v>20011</v>
      </c>
      <c r="B17288" s="278">
        <v>208.58</v>
      </c>
    </row>
    <row r="17289" spans="1:2" x14ac:dyDescent="0.25">
      <c r="A17289" s="277" t="s">
        <v>10355</v>
      </c>
      <c r="B17289" s="278">
        <v>10.94</v>
      </c>
    </row>
    <row r="17290" spans="1:2" x14ac:dyDescent="0.25">
      <c r="A17290" s="277" t="s">
        <v>20012</v>
      </c>
      <c r="B17290" s="278">
        <v>10.94</v>
      </c>
    </row>
    <row r="17291" spans="1:2" x14ac:dyDescent="0.25">
      <c r="A17291" s="277" t="s">
        <v>10356</v>
      </c>
      <c r="B17291" s="278">
        <v>12.42</v>
      </c>
    </row>
    <row r="17292" spans="1:2" x14ac:dyDescent="0.25">
      <c r="A17292" s="277" t="s">
        <v>20013</v>
      </c>
      <c r="B17292" s="278">
        <v>12.42</v>
      </c>
    </row>
    <row r="17293" spans="1:2" x14ac:dyDescent="0.25">
      <c r="A17293" s="277" t="s">
        <v>10357</v>
      </c>
      <c r="B17293" s="278">
        <v>17.73</v>
      </c>
    </row>
    <row r="17294" spans="1:2" x14ac:dyDescent="0.25">
      <c r="A17294" s="277" t="s">
        <v>20014</v>
      </c>
      <c r="B17294" s="278">
        <v>17.73</v>
      </c>
    </row>
    <row r="17295" spans="1:2" x14ac:dyDescent="0.25">
      <c r="A17295" s="277" t="s">
        <v>10358</v>
      </c>
      <c r="B17295" s="278">
        <v>21.04</v>
      </c>
    </row>
    <row r="17296" spans="1:2" x14ac:dyDescent="0.25">
      <c r="A17296" s="277" t="s">
        <v>20015</v>
      </c>
      <c r="B17296" s="278">
        <v>21.04</v>
      </c>
    </row>
    <row r="17297" spans="1:2" x14ac:dyDescent="0.25">
      <c r="A17297" s="277" t="s">
        <v>10359</v>
      </c>
      <c r="B17297" s="278">
        <v>31.81</v>
      </c>
    </row>
    <row r="17298" spans="1:2" x14ac:dyDescent="0.25">
      <c r="A17298" s="277" t="s">
        <v>20016</v>
      </c>
      <c r="B17298" s="278">
        <v>31.81</v>
      </c>
    </row>
    <row r="17299" spans="1:2" x14ac:dyDescent="0.25">
      <c r="A17299" s="277" t="s">
        <v>10360</v>
      </c>
      <c r="B17299" s="278">
        <v>139.72999999999999</v>
      </c>
    </row>
    <row r="17300" spans="1:2" x14ac:dyDescent="0.25">
      <c r="A17300" s="277" t="s">
        <v>20017</v>
      </c>
      <c r="B17300" s="278">
        <v>139.72999999999999</v>
      </c>
    </row>
    <row r="17301" spans="1:2" x14ac:dyDescent="0.25">
      <c r="A17301" s="277" t="s">
        <v>10361</v>
      </c>
      <c r="B17301" s="278">
        <v>163.6</v>
      </c>
    </row>
    <row r="17302" spans="1:2" x14ac:dyDescent="0.25">
      <c r="A17302" s="277" t="s">
        <v>20018</v>
      </c>
      <c r="B17302" s="278">
        <v>163.6</v>
      </c>
    </row>
    <row r="17303" spans="1:2" x14ac:dyDescent="0.25">
      <c r="A17303" s="277" t="s">
        <v>10362</v>
      </c>
      <c r="B17303" s="278">
        <v>234.2</v>
      </c>
    </row>
    <row r="17304" spans="1:2" x14ac:dyDescent="0.25">
      <c r="A17304" s="277" t="s">
        <v>20019</v>
      </c>
      <c r="B17304" s="278">
        <v>234.2</v>
      </c>
    </row>
    <row r="17305" spans="1:2" x14ac:dyDescent="0.25">
      <c r="A17305" s="277" t="s">
        <v>10363</v>
      </c>
      <c r="B17305" s="278">
        <v>6.12</v>
      </c>
    </row>
    <row r="17306" spans="1:2" x14ac:dyDescent="0.25">
      <c r="A17306" s="277" t="s">
        <v>20020</v>
      </c>
      <c r="B17306" s="278">
        <v>6.12</v>
      </c>
    </row>
    <row r="17307" spans="1:2" x14ac:dyDescent="0.25">
      <c r="A17307" s="277" t="s">
        <v>10364</v>
      </c>
      <c r="B17307" s="278">
        <v>7.51</v>
      </c>
    </row>
    <row r="17308" spans="1:2" x14ac:dyDescent="0.25">
      <c r="A17308" s="277" t="s">
        <v>20021</v>
      </c>
      <c r="B17308" s="278">
        <v>7.51</v>
      </c>
    </row>
    <row r="17309" spans="1:2" x14ac:dyDescent="0.25">
      <c r="A17309" s="277" t="s">
        <v>10365</v>
      </c>
      <c r="B17309" s="278">
        <v>12.34</v>
      </c>
    </row>
    <row r="17310" spans="1:2" x14ac:dyDescent="0.25">
      <c r="A17310" s="277" t="s">
        <v>20022</v>
      </c>
      <c r="B17310" s="278">
        <v>12.34</v>
      </c>
    </row>
    <row r="17311" spans="1:2" x14ac:dyDescent="0.25">
      <c r="A17311" s="277" t="s">
        <v>10366</v>
      </c>
      <c r="B17311" s="278">
        <v>18.79</v>
      </c>
    </row>
    <row r="17312" spans="1:2" x14ac:dyDescent="0.25">
      <c r="A17312" s="277" t="s">
        <v>20023</v>
      </c>
      <c r="B17312" s="278">
        <v>18.79</v>
      </c>
    </row>
    <row r="17313" spans="1:2" x14ac:dyDescent="0.25">
      <c r="A17313" s="277" t="s">
        <v>10367</v>
      </c>
      <c r="B17313" s="278">
        <v>19.11</v>
      </c>
    </row>
    <row r="17314" spans="1:2" x14ac:dyDescent="0.25">
      <c r="A17314" s="277" t="s">
        <v>20024</v>
      </c>
      <c r="B17314" s="278">
        <v>19.11</v>
      </c>
    </row>
    <row r="17315" spans="1:2" x14ac:dyDescent="0.25">
      <c r="A17315" s="277" t="s">
        <v>10368</v>
      </c>
      <c r="B17315" s="278">
        <v>30.98</v>
      </c>
    </row>
    <row r="17316" spans="1:2" x14ac:dyDescent="0.25">
      <c r="A17316" s="277" t="s">
        <v>20025</v>
      </c>
      <c r="B17316" s="278">
        <v>30.98</v>
      </c>
    </row>
    <row r="17317" spans="1:2" x14ac:dyDescent="0.25">
      <c r="A17317" s="277" t="s">
        <v>10369</v>
      </c>
      <c r="B17317" s="278">
        <v>0.3</v>
      </c>
    </row>
    <row r="17318" spans="1:2" x14ac:dyDescent="0.25">
      <c r="A17318" s="277" t="s">
        <v>20026</v>
      </c>
      <c r="B17318" s="278">
        <v>0.3</v>
      </c>
    </row>
    <row r="17319" spans="1:2" x14ac:dyDescent="0.25">
      <c r="A17319" s="277" t="s">
        <v>10370</v>
      </c>
      <c r="B17319" s="278">
        <v>0.54</v>
      </c>
    </row>
    <row r="17320" spans="1:2" x14ac:dyDescent="0.25">
      <c r="A17320" s="277" t="s">
        <v>20027</v>
      </c>
      <c r="B17320" s="278">
        <v>0.54</v>
      </c>
    </row>
    <row r="17321" spans="1:2" x14ac:dyDescent="0.25">
      <c r="A17321" s="277" t="s">
        <v>10371</v>
      </c>
      <c r="B17321" s="278">
        <v>1.2</v>
      </c>
    </row>
    <row r="17322" spans="1:2" x14ac:dyDescent="0.25">
      <c r="A17322" s="277" t="s">
        <v>20028</v>
      </c>
      <c r="B17322" s="278">
        <v>1.2</v>
      </c>
    </row>
    <row r="17323" spans="1:2" x14ac:dyDescent="0.25">
      <c r="A17323" s="277" t="s">
        <v>10372</v>
      </c>
      <c r="B17323" s="278">
        <v>2.0299999999999998</v>
      </c>
    </row>
    <row r="17324" spans="1:2" x14ac:dyDescent="0.25">
      <c r="A17324" s="277" t="s">
        <v>20029</v>
      </c>
      <c r="B17324" s="278">
        <v>2.0299999999999998</v>
      </c>
    </row>
    <row r="17325" spans="1:2" x14ac:dyDescent="0.25">
      <c r="A17325" s="277" t="s">
        <v>10373</v>
      </c>
      <c r="B17325" s="278">
        <v>3.42</v>
      </c>
    </row>
    <row r="17326" spans="1:2" x14ac:dyDescent="0.25">
      <c r="A17326" s="277" t="s">
        <v>20030</v>
      </c>
      <c r="B17326" s="278">
        <v>3.42</v>
      </c>
    </row>
    <row r="17327" spans="1:2" x14ac:dyDescent="0.25">
      <c r="A17327" s="277" t="s">
        <v>10374</v>
      </c>
      <c r="B17327" s="278">
        <v>3.42</v>
      </c>
    </row>
    <row r="17328" spans="1:2" x14ac:dyDescent="0.25">
      <c r="A17328" s="277" t="s">
        <v>20031</v>
      </c>
      <c r="B17328" s="278">
        <v>3.42</v>
      </c>
    </row>
    <row r="17329" spans="1:2" x14ac:dyDescent="0.25">
      <c r="A17329" s="277" t="s">
        <v>10375</v>
      </c>
      <c r="B17329" s="278">
        <v>8.24</v>
      </c>
    </row>
    <row r="17330" spans="1:2" x14ac:dyDescent="0.25">
      <c r="A17330" s="277" t="s">
        <v>20032</v>
      </c>
      <c r="B17330" s="278">
        <v>8.24</v>
      </c>
    </row>
    <row r="17331" spans="1:2" x14ac:dyDescent="0.25">
      <c r="A17331" s="277" t="s">
        <v>10376</v>
      </c>
      <c r="B17331" s="278">
        <v>47.18</v>
      </c>
    </row>
    <row r="17332" spans="1:2" x14ac:dyDescent="0.25">
      <c r="A17332" s="277" t="s">
        <v>20033</v>
      </c>
      <c r="B17332" s="278">
        <v>47.18</v>
      </c>
    </row>
    <row r="17333" spans="1:2" x14ac:dyDescent="0.25">
      <c r="A17333" s="277" t="s">
        <v>10377</v>
      </c>
      <c r="B17333" s="278">
        <v>1.48</v>
      </c>
    </row>
    <row r="17334" spans="1:2" x14ac:dyDescent="0.25">
      <c r="A17334" s="277" t="s">
        <v>20034</v>
      </c>
      <c r="B17334" s="278">
        <v>1.48</v>
      </c>
    </row>
    <row r="17335" spans="1:2" x14ac:dyDescent="0.25">
      <c r="A17335" s="277" t="s">
        <v>10378</v>
      </c>
      <c r="B17335" s="278">
        <v>2.17</v>
      </c>
    </row>
    <row r="17336" spans="1:2" x14ac:dyDescent="0.25">
      <c r="A17336" s="277" t="s">
        <v>20035</v>
      </c>
      <c r="B17336" s="278">
        <v>2.17</v>
      </c>
    </row>
    <row r="17337" spans="1:2" x14ac:dyDescent="0.25">
      <c r="A17337" s="277" t="s">
        <v>10379</v>
      </c>
      <c r="B17337" s="278">
        <v>2.2599999999999998</v>
      </c>
    </row>
    <row r="17338" spans="1:2" x14ac:dyDescent="0.25">
      <c r="A17338" s="277" t="s">
        <v>20036</v>
      </c>
      <c r="B17338" s="278">
        <v>2.2599999999999998</v>
      </c>
    </row>
    <row r="17339" spans="1:2" x14ac:dyDescent="0.25">
      <c r="A17339" s="277" t="s">
        <v>10380</v>
      </c>
      <c r="B17339" s="278">
        <v>2.67</v>
      </c>
    </row>
    <row r="17340" spans="1:2" x14ac:dyDescent="0.25">
      <c r="A17340" s="277" t="s">
        <v>20037</v>
      </c>
      <c r="B17340" s="278">
        <v>2.67</v>
      </c>
    </row>
    <row r="17341" spans="1:2" x14ac:dyDescent="0.25">
      <c r="A17341" s="277" t="s">
        <v>10381</v>
      </c>
      <c r="B17341" s="278">
        <v>2.52</v>
      </c>
    </row>
    <row r="17342" spans="1:2" x14ac:dyDescent="0.25">
      <c r="A17342" s="277" t="s">
        <v>20038</v>
      </c>
      <c r="B17342" s="278">
        <v>2.52</v>
      </c>
    </row>
    <row r="17343" spans="1:2" x14ac:dyDescent="0.25">
      <c r="A17343" s="277" t="s">
        <v>10382</v>
      </c>
      <c r="B17343" s="278">
        <v>3.19</v>
      </c>
    </row>
    <row r="17344" spans="1:2" x14ac:dyDescent="0.25">
      <c r="A17344" s="277" t="s">
        <v>20039</v>
      </c>
      <c r="B17344" s="278">
        <v>3.19</v>
      </c>
    </row>
    <row r="17345" spans="1:2" x14ac:dyDescent="0.25">
      <c r="A17345" s="277" t="s">
        <v>10383</v>
      </c>
      <c r="B17345" s="278">
        <v>5.57</v>
      </c>
    </row>
    <row r="17346" spans="1:2" x14ac:dyDescent="0.25">
      <c r="A17346" s="277" t="s">
        <v>20040</v>
      </c>
      <c r="B17346" s="278">
        <v>5.57</v>
      </c>
    </row>
    <row r="17347" spans="1:2" x14ac:dyDescent="0.25">
      <c r="A17347" s="277" t="s">
        <v>10384</v>
      </c>
      <c r="B17347" s="278">
        <v>6.59</v>
      </c>
    </row>
    <row r="17348" spans="1:2" x14ac:dyDescent="0.25">
      <c r="A17348" s="277" t="s">
        <v>20041</v>
      </c>
      <c r="B17348" s="278">
        <v>6.59</v>
      </c>
    </row>
    <row r="17349" spans="1:2" x14ac:dyDescent="0.25">
      <c r="A17349" s="277" t="s">
        <v>10385</v>
      </c>
      <c r="B17349" s="278">
        <v>7.43</v>
      </c>
    </row>
    <row r="17350" spans="1:2" x14ac:dyDescent="0.25">
      <c r="A17350" s="277" t="s">
        <v>20042</v>
      </c>
      <c r="B17350" s="278">
        <v>7.43</v>
      </c>
    </row>
    <row r="17351" spans="1:2" x14ac:dyDescent="0.25">
      <c r="A17351" s="277" t="s">
        <v>10386</v>
      </c>
      <c r="B17351" s="278">
        <v>8.7899999999999991</v>
      </c>
    </row>
    <row r="17352" spans="1:2" x14ac:dyDescent="0.25">
      <c r="A17352" s="277" t="s">
        <v>20043</v>
      </c>
      <c r="B17352" s="278">
        <v>8.7899999999999991</v>
      </c>
    </row>
    <row r="17353" spans="1:2" x14ac:dyDescent="0.25">
      <c r="A17353" s="277" t="s">
        <v>10387</v>
      </c>
      <c r="B17353" s="278">
        <v>10.1</v>
      </c>
    </row>
    <row r="17354" spans="1:2" x14ac:dyDescent="0.25">
      <c r="A17354" s="277" t="s">
        <v>20044</v>
      </c>
      <c r="B17354" s="278">
        <v>10.1</v>
      </c>
    </row>
    <row r="17355" spans="1:2" x14ac:dyDescent="0.25">
      <c r="A17355" s="277" t="s">
        <v>10388</v>
      </c>
      <c r="B17355" s="278">
        <v>11.87</v>
      </c>
    </row>
    <row r="17356" spans="1:2" x14ac:dyDescent="0.25">
      <c r="A17356" s="277" t="s">
        <v>20045</v>
      </c>
      <c r="B17356" s="278">
        <v>11.87</v>
      </c>
    </row>
    <row r="17357" spans="1:2" x14ac:dyDescent="0.25">
      <c r="A17357" s="277" t="s">
        <v>10389</v>
      </c>
      <c r="B17357" s="278">
        <v>34.56</v>
      </c>
    </row>
    <row r="17358" spans="1:2" x14ac:dyDescent="0.25">
      <c r="A17358" s="277" t="s">
        <v>20046</v>
      </c>
      <c r="B17358" s="278">
        <v>34.56</v>
      </c>
    </row>
    <row r="17359" spans="1:2" x14ac:dyDescent="0.25">
      <c r="A17359" s="277" t="s">
        <v>10390</v>
      </c>
      <c r="B17359" s="278">
        <v>23.26</v>
      </c>
    </row>
    <row r="17360" spans="1:2" x14ac:dyDescent="0.25">
      <c r="A17360" s="277" t="s">
        <v>20047</v>
      </c>
      <c r="B17360" s="278">
        <v>23.26</v>
      </c>
    </row>
    <row r="17361" spans="1:2" x14ac:dyDescent="0.25">
      <c r="A17361" s="277" t="s">
        <v>10391</v>
      </c>
      <c r="B17361" s="278">
        <v>0.84</v>
      </c>
    </row>
    <row r="17362" spans="1:2" x14ac:dyDescent="0.25">
      <c r="A17362" s="277" t="s">
        <v>20048</v>
      </c>
      <c r="B17362" s="278">
        <v>0.84</v>
      </c>
    </row>
    <row r="17363" spans="1:2" x14ac:dyDescent="0.25">
      <c r="A17363" s="277" t="s">
        <v>10392</v>
      </c>
      <c r="B17363" s="278">
        <v>0.77</v>
      </c>
    </row>
    <row r="17364" spans="1:2" x14ac:dyDescent="0.25">
      <c r="A17364" s="277" t="s">
        <v>20049</v>
      </c>
      <c r="B17364" s="278">
        <v>0.77</v>
      </c>
    </row>
    <row r="17365" spans="1:2" x14ac:dyDescent="0.25">
      <c r="A17365" s="277" t="s">
        <v>10393</v>
      </c>
      <c r="B17365" s="278">
        <v>1.33</v>
      </c>
    </row>
    <row r="17366" spans="1:2" x14ac:dyDescent="0.25">
      <c r="A17366" s="277" t="s">
        <v>20050</v>
      </c>
      <c r="B17366" s="278">
        <v>1.33</v>
      </c>
    </row>
    <row r="17367" spans="1:2" x14ac:dyDescent="0.25">
      <c r="A17367" s="277" t="s">
        <v>10394</v>
      </c>
      <c r="B17367" s="278">
        <v>2.48</v>
      </c>
    </row>
    <row r="17368" spans="1:2" x14ac:dyDescent="0.25">
      <c r="A17368" s="277" t="s">
        <v>20051</v>
      </c>
      <c r="B17368" s="278">
        <v>2.48</v>
      </c>
    </row>
    <row r="17369" spans="1:2" x14ac:dyDescent="0.25">
      <c r="A17369" s="277" t="s">
        <v>10395</v>
      </c>
      <c r="B17369" s="278">
        <v>4.76</v>
      </c>
    </row>
    <row r="17370" spans="1:2" x14ac:dyDescent="0.25">
      <c r="A17370" s="277" t="s">
        <v>20052</v>
      </c>
      <c r="B17370" s="278">
        <v>4.76</v>
      </c>
    </row>
    <row r="17371" spans="1:2" x14ac:dyDescent="0.25">
      <c r="A17371" s="277" t="s">
        <v>10396</v>
      </c>
      <c r="B17371" s="278">
        <v>7.11</v>
      </c>
    </row>
    <row r="17372" spans="1:2" x14ac:dyDescent="0.25">
      <c r="A17372" s="277" t="s">
        <v>20053</v>
      </c>
      <c r="B17372" s="278">
        <v>7.11</v>
      </c>
    </row>
    <row r="17373" spans="1:2" x14ac:dyDescent="0.25">
      <c r="A17373" s="277" t="s">
        <v>10397</v>
      </c>
      <c r="B17373" s="278">
        <v>12.78</v>
      </c>
    </row>
    <row r="17374" spans="1:2" x14ac:dyDescent="0.25">
      <c r="A17374" s="277" t="s">
        <v>20054</v>
      </c>
      <c r="B17374" s="278">
        <v>12.78</v>
      </c>
    </row>
    <row r="17375" spans="1:2" x14ac:dyDescent="0.25">
      <c r="A17375" s="277" t="s">
        <v>10398</v>
      </c>
      <c r="B17375" s="278">
        <v>31.44</v>
      </c>
    </row>
    <row r="17376" spans="1:2" x14ac:dyDescent="0.25">
      <c r="A17376" s="277" t="s">
        <v>20055</v>
      </c>
      <c r="B17376" s="278">
        <v>31.44</v>
      </c>
    </row>
    <row r="17377" spans="1:2" x14ac:dyDescent="0.25">
      <c r="A17377" s="277" t="s">
        <v>10399</v>
      </c>
      <c r="B17377" s="278">
        <v>48.23</v>
      </c>
    </row>
    <row r="17378" spans="1:2" x14ac:dyDescent="0.25">
      <c r="A17378" s="277" t="s">
        <v>20056</v>
      </c>
      <c r="B17378" s="278">
        <v>48.23</v>
      </c>
    </row>
    <row r="17379" spans="1:2" x14ac:dyDescent="0.25">
      <c r="A17379" s="277" t="s">
        <v>10400</v>
      </c>
      <c r="B17379" s="278">
        <v>1.1299999999999999</v>
      </c>
    </row>
    <row r="17380" spans="1:2" x14ac:dyDescent="0.25">
      <c r="A17380" s="277" t="s">
        <v>20057</v>
      </c>
      <c r="B17380" s="278">
        <v>1.1299999999999999</v>
      </c>
    </row>
    <row r="17381" spans="1:2" x14ac:dyDescent="0.25">
      <c r="A17381" s="277" t="s">
        <v>10401</v>
      </c>
      <c r="B17381" s="278">
        <v>1.44</v>
      </c>
    </row>
    <row r="17382" spans="1:2" x14ac:dyDescent="0.25">
      <c r="A17382" s="277" t="s">
        <v>20058</v>
      </c>
      <c r="B17382" s="278">
        <v>1.44</v>
      </c>
    </row>
    <row r="17383" spans="1:2" x14ac:dyDescent="0.25">
      <c r="A17383" s="277" t="s">
        <v>10402</v>
      </c>
      <c r="B17383" s="278">
        <v>1.82</v>
      </c>
    </row>
    <row r="17384" spans="1:2" x14ac:dyDescent="0.25">
      <c r="A17384" s="277" t="s">
        <v>20059</v>
      </c>
      <c r="B17384" s="278">
        <v>1.82</v>
      </c>
    </row>
    <row r="17385" spans="1:2" x14ac:dyDescent="0.25">
      <c r="A17385" s="277" t="s">
        <v>10403</v>
      </c>
      <c r="B17385" s="278">
        <v>3.58</v>
      </c>
    </row>
    <row r="17386" spans="1:2" x14ac:dyDescent="0.25">
      <c r="A17386" s="277" t="s">
        <v>20060</v>
      </c>
      <c r="B17386" s="278">
        <v>3.58</v>
      </c>
    </row>
    <row r="17387" spans="1:2" x14ac:dyDescent="0.25">
      <c r="A17387" s="277" t="s">
        <v>10404</v>
      </c>
      <c r="B17387" s="278">
        <v>6.6</v>
      </c>
    </row>
    <row r="17388" spans="1:2" x14ac:dyDescent="0.25">
      <c r="A17388" s="277" t="s">
        <v>20061</v>
      </c>
      <c r="B17388" s="278">
        <v>6.6</v>
      </c>
    </row>
    <row r="17389" spans="1:2" x14ac:dyDescent="0.25">
      <c r="A17389" s="277" t="s">
        <v>10405</v>
      </c>
      <c r="B17389" s="278">
        <v>11.07</v>
      </c>
    </row>
    <row r="17390" spans="1:2" x14ac:dyDescent="0.25">
      <c r="A17390" s="277" t="s">
        <v>20062</v>
      </c>
      <c r="B17390" s="278">
        <v>11.07</v>
      </c>
    </row>
    <row r="17391" spans="1:2" x14ac:dyDescent="0.25">
      <c r="A17391" s="277" t="s">
        <v>10406</v>
      </c>
      <c r="B17391" s="278">
        <v>19.940000000000001</v>
      </c>
    </row>
    <row r="17392" spans="1:2" x14ac:dyDescent="0.25">
      <c r="A17392" s="277" t="s">
        <v>20063</v>
      </c>
      <c r="B17392" s="278">
        <v>19.940000000000001</v>
      </c>
    </row>
    <row r="17393" spans="1:2" x14ac:dyDescent="0.25">
      <c r="A17393" s="277" t="s">
        <v>10407</v>
      </c>
      <c r="B17393" s="278">
        <v>31.92</v>
      </c>
    </row>
    <row r="17394" spans="1:2" x14ac:dyDescent="0.25">
      <c r="A17394" s="277" t="s">
        <v>20064</v>
      </c>
      <c r="B17394" s="278">
        <v>31.92</v>
      </c>
    </row>
    <row r="17395" spans="1:2" x14ac:dyDescent="0.25">
      <c r="A17395" s="277" t="s">
        <v>10408</v>
      </c>
      <c r="B17395" s="278">
        <v>75.02</v>
      </c>
    </row>
    <row r="17396" spans="1:2" x14ac:dyDescent="0.25">
      <c r="A17396" s="277" t="s">
        <v>20065</v>
      </c>
      <c r="B17396" s="278">
        <v>75.02</v>
      </c>
    </row>
    <row r="17397" spans="1:2" x14ac:dyDescent="0.25">
      <c r="A17397" s="277" t="s">
        <v>10409</v>
      </c>
      <c r="B17397" s="278">
        <v>1.5</v>
      </c>
    </row>
    <row r="17398" spans="1:2" x14ac:dyDescent="0.25">
      <c r="A17398" s="277" t="s">
        <v>20066</v>
      </c>
      <c r="B17398" s="278">
        <v>1.5</v>
      </c>
    </row>
    <row r="17399" spans="1:2" x14ac:dyDescent="0.25">
      <c r="A17399" s="277" t="s">
        <v>10410</v>
      </c>
      <c r="B17399" s="278">
        <v>1.65</v>
      </c>
    </row>
    <row r="17400" spans="1:2" x14ac:dyDescent="0.25">
      <c r="A17400" s="277" t="s">
        <v>20067</v>
      </c>
      <c r="B17400" s="278">
        <v>1.65</v>
      </c>
    </row>
    <row r="17401" spans="1:2" x14ac:dyDescent="0.25">
      <c r="A17401" s="277" t="s">
        <v>10411</v>
      </c>
      <c r="B17401" s="278">
        <v>4.21</v>
      </c>
    </row>
    <row r="17402" spans="1:2" x14ac:dyDescent="0.25">
      <c r="A17402" s="277" t="s">
        <v>20068</v>
      </c>
      <c r="B17402" s="278">
        <v>4.21</v>
      </c>
    </row>
    <row r="17403" spans="1:2" x14ac:dyDescent="0.25">
      <c r="A17403" s="277" t="s">
        <v>10412</v>
      </c>
      <c r="B17403" s="278">
        <v>7.55</v>
      </c>
    </row>
    <row r="17404" spans="1:2" x14ac:dyDescent="0.25">
      <c r="A17404" s="277" t="s">
        <v>20069</v>
      </c>
      <c r="B17404" s="278">
        <v>7.55</v>
      </c>
    </row>
    <row r="17405" spans="1:2" x14ac:dyDescent="0.25">
      <c r="A17405" s="277" t="s">
        <v>10413</v>
      </c>
      <c r="B17405" s="278">
        <v>8.19</v>
      </c>
    </row>
    <row r="17406" spans="1:2" x14ac:dyDescent="0.25">
      <c r="A17406" s="277" t="s">
        <v>20070</v>
      </c>
      <c r="B17406" s="278">
        <v>8.19</v>
      </c>
    </row>
    <row r="17407" spans="1:2" x14ac:dyDescent="0.25">
      <c r="A17407" s="277" t="s">
        <v>10414</v>
      </c>
      <c r="B17407" s="278">
        <v>20.97</v>
      </c>
    </row>
    <row r="17408" spans="1:2" x14ac:dyDescent="0.25">
      <c r="A17408" s="277" t="s">
        <v>20071</v>
      </c>
      <c r="B17408" s="278">
        <v>20.97</v>
      </c>
    </row>
    <row r="17409" spans="1:2" x14ac:dyDescent="0.25">
      <c r="A17409" s="277" t="s">
        <v>10415</v>
      </c>
      <c r="B17409" s="278">
        <v>27.81</v>
      </c>
    </row>
    <row r="17410" spans="1:2" x14ac:dyDescent="0.25">
      <c r="A17410" s="277" t="s">
        <v>20072</v>
      </c>
      <c r="B17410" s="278">
        <v>27.81</v>
      </c>
    </row>
    <row r="17411" spans="1:2" x14ac:dyDescent="0.25">
      <c r="A17411" s="277" t="s">
        <v>10416</v>
      </c>
      <c r="B17411" s="278">
        <v>43.83</v>
      </c>
    </row>
    <row r="17412" spans="1:2" x14ac:dyDescent="0.25">
      <c r="A17412" s="277" t="s">
        <v>20073</v>
      </c>
      <c r="B17412" s="278">
        <v>43.83</v>
      </c>
    </row>
    <row r="17413" spans="1:2" x14ac:dyDescent="0.25">
      <c r="A17413" s="277" t="s">
        <v>10417</v>
      </c>
      <c r="B17413" s="278">
        <v>95.14</v>
      </c>
    </row>
    <row r="17414" spans="1:2" x14ac:dyDescent="0.25">
      <c r="A17414" s="277" t="s">
        <v>20074</v>
      </c>
      <c r="B17414" s="278">
        <v>95.14</v>
      </c>
    </row>
    <row r="17415" spans="1:2" x14ac:dyDescent="0.25">
      <c r="A17415" s="277" t="s">
        <v>10418</v>
      </c>
      <c r="B17415" s="278">
        <v>0.51</v>
      </c>
    </row>
    <row r="17416" spans="1:2" x14ac:dyDescent="0.25">
      <c r="A17416" s="277" t="s">
        <v>20075</v>
      </c>
      <c r="B17416" s="278">
        <v>0.51</v>
      </c>
    </row>
    <row r="17417" spans="1:2" x14ac:dyDescent="0.25">
      <c r="A17417" s="277" t="s">
        <v>10419</v>
      </c>
      <c r="B17417" s="278">
        <v>0.87</v>
      </c>
    </row>
    <row r="17418" spans="1:2" x14ac:dyDescent="0.25">
      <c r="A17418" s="277" t="s">
        <v>20076</v>
      </c>
      <c r="B17418" s="278">
        <v>0.87</v>
      </c>
    </row>
    <row r="17419" spans="1:2" x14ac:dyDescent="0.25">
      <c r="A17419" s="277" t="s">
        <v>10420</v>
      </c>
      <c r="B17419" s="278">
        <v>2.68</v>
      </c>
    </row>
    <row r="17420" spans="1:2" x14ac:dyDescent="0.25">
      <c r="A17420" s="277" t="s">
        <v>20077</v>
      </c>
      <c r="B17420" s="278">
        <v>2.68</v>
      </c>
    </row>
    <row r="17421" spans="1:2" x14ac:dyDescent="0.25">
      <c r="A17421" s="277" t="s">
        <v>10421</v>
      </c>
      <c r="B17421" s="278">
        <v>3.72</v>
      </c>
    </row>
    <row r="17422" spans="1:2" x14ac:dyDescent="0.25">
      <c r="A17422" s="277" t="s">
        <v>20078</v>
      </c>
      <c r="B17422" s="278">
        <v>3.72</v>
      </c>
    </row>
    <row r="17423" spans="1:2" x14ac:dyDescent="0.25">
      <c r="A17423" s="277" t="s">
        <v>10422</v>
      </c>
      <c r="B17423" s="278">
        <v>4.3600000000000003</v>
      </c>
    </row>
    <row r="17424" spans="1:2" x14ac:dyDescent="0.25">
      <c r="A17424" s="277" t="s">
        <v>20079</v>
      </c>
      <c r="B17424" s="278">
        <v>4.3600000000000003</v>
      </c>
    </row>
    <row r="17425" spans="1:2" x14ac:dyDescent="0.25">
      <c r="A17425" s="277" t="s">
        <v>10423</v>
      </c>
      <c r="B17425" s="278">
        <v>17.18</v>
      </c>
    </row>
    <row r="17426" spans="1:2" x14ac:dyDescent="0.25">
      <c r="A17426" s="277" t="s">
        <v>20080</v>
      </c>
      <c r="B17426" s="278">
        <v>17.18</v>
      </c>
    </row>
    <row r="17427" spans="1:2" x14ac:dyDescent="0.25">
      <c r="A17427" s="277" t="s">
        <v>10424</v>
      </c>
      <c r="B17427" s="278">
        <v>37.94</v>
      </c>
    </row>
    <row r="17428" spans="1:2" x14ac:dyDescent="0.25">
      <c r="A17428" s="277" t="s">
        <v>20081</v>
      </c>
      <c r="B17428" s="278">
        <v>37.94</v>
      </c>
    </row>
    <row r="17429" spans="1:2" x14ac:dyDescent="0.25">
      <c r="A17429" s="277" t="s">
        <v>10425</v>
      </c>
      <c r="B17429" s="278">
        <v>46.59</v>
      </c>
    </row>
    <row r="17430" spans="1:2" x14ac:dyDescent="0.25">
      <c r="A17430" s="277" t="s">
        <v>20082</v>
      </c>
      <c r="B17430" s="278">
        <v>46.59</v>
      </c>
    </row>
    <row r="17431" spans="1:2" x14ac:dyDescent="0.25">
      <c r="A17431" s="277" t="s">
        <v>10426</v>
      </c>
      <c r="B17431" s="278">
        <v>149.30000000000001</v>
      </c>
    </row>
    <row r="17432" spans="1:2" x14ac:dyDescent="0.25">
      <c r="A17432" s="277" t="s">
        <v>20083</v>
      </c>
      <c r="B17432" s="278">
        <v>149.30000000000001</v>
      </c>
    </row>
    <row r="17433" spans="1:2" x14ac:dyDescent="0.25">
      <c r="A17433" s="277" t="s">
        <v>10427</v>
      </c>
      <c r="B17433" s="278">
        <v>0.31</v>
      </c>
    </row>
    <row r="17434" spans="1:2" x14ac:dyDescent="0.25">
      <c r="A17434" s="277" t="s">
        <v>20084</v>
      </c>
      <c r="B17434" s="278">
        <v>0.31</v>
      </c>
    </row>
    <row r="17435" spans="1:2" x14ac:dyDescent="0.25">
      <c r="A17435" s="277" t="s">
        <v>10428</v>
      </c>
      <c r="B17435" s="278">
        <v>0.47</v>
      </c>
    </row>
    <row r="17436" spans="1:2" x14ac:dyDescent="0.25">
      <c r="A17436" s="277" t="s">
        <v>20085</v>
      </c>
      <c r="B17436" s="278">
        <v>0.47</v>
      </c>
    </row>
    <row r="17437" spans="1:2" x14ac:dyDescent="0.25">
      <c r="A17437" s="277" t="s">
        <v>10429</v>
      </c>
      <c r="B17437" s="278">
        <v>1.27</v>
      </c>
    </row>
    <row r="17438" spans="1:2" x14ac:dyDescent="0.25">
      <c r="A17438" s="277" t="s">
        <v>20086</v>
      </c>
      <c r="B17438" s="278">
        <v>1.27</v>
      </c>
    </row>
    <row r="17439" spans="1:2" x14ac:dyDescent="0.25">
      <c r="A17439" s="277" t="s">
        <v>10430</v>
      </c>
      <c r="B17439" s="278">
        <v>2.78</v>
      </c>
    </row>
    <row r="17440" spans="1:2" x14ac:dyDescent="0.25">
      <c r="A17440" s="277" t="s">
        <v>20087</v>
      </c>
      <c r="B17440" s="278">
        <v>2.78</v>
      </c>
    </row>
    <row r="17441" spans="1:2" x14ac:dyDescent="0.25">
      <c r="A17441" s="277" t="s">
        <v>10431</v>
      </c>
      <c r="B17441" s="278">
        <v>3.24</v>
      </c>
    </row>
    <row r="17442" spans="1:2" x14ac:dyDescent="0.25">
      <c r="A17442" s="277" t="s">
        <v>20088</v>
      </c>
      <c r="B17442" s="278">
        <v>3.24</v>
      </c>
    </row>
    <row r="17443" spans="1:2" x14ac:dyDescent="0.25">
      <c r="A17443" s="277" t="s">
        <v>10432</v>
      </c>
      <c r="B17443" s="278">
        <v>9.4700000000000006</v>
      </c>
    </row>
    <row r="17444" spans="1:2" x14ac:dyDescent="0.25">
      <c r="A17444" s="277" t="s">
        <v>20089</v>
      </c>
      <c r="B17444" s="278">
        <v>9.4700000000000006</v>
      </c>
    </row>
    <row r="17445" spans="1:2" x14ac:dyDescent="0.25">
      <c r="A17445" s="277" t="s">
        <v>10433</v>
      </c>
      <c r="B17445" s="278">
        <v>12.35</v>
      </c>
    </row>
    <row r="17446" spans="1:2" x14ac:dyDescent="0.25">
      <c r="A17446" s="277" t="s">
        <v>20090</v>
      </c>
      <c r="B17446" s="278">
        <v>12.35</v>
      </c>
    </row>
    <row r="17447" spans="1:2" x14ac:dyDescent="0.25">
      <c r="A17447" s="277" t="s">
        <v>10434</v>
      </c>
      <c r="B17447" s="278">
        <v>22.39</v>
      </c>
    </row>
    <row r="17448" spans="1:2" x14ac:dyDescent="0.25">
      <c r="A17448" s="277" t="s">
        <v>20091</v>
      </c>
      <c r="B17448" s="278">
        <v>22.39</v>
      </c>
    </row>
    <row r="17449" spans="1:2" x14ac:dyDescent="0.25">
      <c r="A17449" s="277" t="s">
        <v>10435</v>
      </c>
      <c r="B17449" s="278">
        <v>44.23</v>
      </c>
    </row>
    <row r="17450" spans="1:2" x14ac:dyDescent="0.25">
      <c r="A17450" s="277" t="s">
        <v>20092</v>
      </c>
      <c r="B17450" s="278">
        <v>44.23</v>
      </c>
    </row>
    <row r="17451" spans="1:2" x14ac:dyDescent="0.25">
      <c r="A17451" s="277" t="s">
        <v>10436</v>
      </c>
      <c r="B17451" s="278">
        <v>1.76</v>
      </c>
    </row>
    <row r="17452" spans="1:2" x14ac:dyDescent="0.25">
      <c r="A17452" s="277" t="s">
        <v>20093</v>
      </c>
      <c r="B17452" s="278">
        <v>1.76</v>
      </c>
    </row>
    <row r="17453" spans="1:2" x14ac:dyDescent="0.25">
      <c r="A17453" s="277" t="s">
        <v>10437</v>
      </c>
      <c r="B17453" s="278">
        <v>2.44</v>
      </c>
    </row>
    <row r="17454" spans="1:2" x14ac:dyDescent="0.25">
      <c r="A17454" s="277" t="s">
        <v>20094</v>
      </c>
      <c r="B17454" s="278">
        <v>2.44</v>
      </c>
    </row>
    <row r="17455" spans="1:2" x14ac:dyDescent="0.25">
      <c r="A17455" s="277" t="s">
        <v>10438</v>
      </c>
      <c r="B17455" s="278">
        <v>0.42</v>
      </c>
    </row>
    <row r="17456" spans="1:2" x14ac:dyDescent="0.25">
      <c r="A17456" s="277" t="s">
        <v>20095</v>
      </c>
      <c r="B17456" s="278">
        <v>0.42</v>
      </c>
    </row>
    <row r="17457" spans="1:2" x14ac:dyDescent="0.25">
      <c r="A17457" s="277" t="s">
        <v>10439</v>
      </c>
      <c r="B17457" s="278">
        <v>0.52</v>
      </c>
    </row>
    <row r="17458" spans="1:2" x14ac:dyDescent="0.25">
      <c r="A17458" s="277" t="s">
        <v>20096</v>
      </c>
      <c r="B17458" s="278">
        <v>0.52</v>
      </c>
    </row>
    <row r="17459" spans="1:2" x14ac:dyDescent="0.25">
      <c r="A17459" s="277" t="s">
        <v>10440</v>
      </c>
      <c r="B17459" s="278">
        <v>1.22</v>
      </c>
    </row>
    <row r="17460" spans="1:2" x14ac:dyDescent="0.25">
      <c r="A17460" s="277" t="s">
        <v>20097</v>
      </c>
      <c r="B17460" s="278">
        <v>1.22</v>
      </c>
    </row>
    <row r="17461" spans="1:2" x14ac:dyDescent="0.25">
      <c r="A17461" s="277" t="s">
        <v>10441</v>
      </c>
      <c r="B17461" s="278">
        <v>2.4700000000000002</v>
      </c>
    </row>
    <row r="17462" spans="1:2" x14ac:dyDescent="0.25">
      <c r="A17462" s="277" t="s">
        <v>20098</v>
      </c>
      <c r="B17462" s="278">
        <v>2.4700000000000002</v>
      </c>
    </row>
    <row r="17463" spans="1:2" x14ac:dyDescent="0.25">
      <c r="A17463" s="277" t="s">
        <v>10442</v>
      </c>
      <c r="B17463" s="278">
        <v>2.71</v>
      </c>
    </row>
    <row r="17464" spans="1:2" x14ac:dyDescent="0.25">
      <c r="A17464" s="277" t="s">
        <v>20099</v>
      </c>
      <c r="B17464" s="278">
        <v>2.71</v>
      </c>
    </row>
    <row r="17465" spans="1:2" x14ac:dyDescent="0.25">
      <c r="A17465" s="277" t="s">
        <v>10443</v>
      </c>
      <c r="B17465" s="278">
        <v>8.61</v>
      </c>
    </row>
    <row r="17466" spans="1:2" x14ac:dyDescent="0.25">
      <c r="A17466" s="277" t="s">
        <v>20100</v>
      </c>
      <c r="B17466" s="278">
        <v>8.61</v>
      </c>
    </row>
    <row r="17467" spans="1:2" x14ac:dyDescent="0.25">
      <c r="A17467" s="277" t="s">
        <v>10444</v>
      </c>
      <c r="B17467" s="278">
        <v>12.6</v>
      </c>
    </row>
    <row r="17468" spans="1:2" x14ac:dyDescent="0.25">
      <c r="A17468" s="277" t="s">
        <v>20101</v>
      </c>
      <c r="B17468" s="278">
        <v>12.6</v>
      </c>
    </row>
    <row r="17469" spans="1:2" x14ac:dyDescent="0.25">
      <c r="A17469" s="277" t="s">
        <v>10445</v>
      </c>
      <c r="B17469" s="278">
        <v>28.89</v>
      </c>
    </row>
    <row r="17470" spans="1:2" x14ac:dyDescent="0.25">
      <c r="A17470" s="277" t="s">
        <v>20102</v>
      </c>
      <c r="B17470" s="278">
        <v>28.89</v>
      </c>
    </row>
    <row r="17471" spans="1:2" x14ac:dyDescent="0.25">
      <c r="A17471" s="277" t="s">
        <v>10446</v>
      </c>
      <c r="B17471" s="278">
        <v>50.12</v>
      </c>
    </row>
    <row r="17472" spans="1:2" x14ac:dyDescent="0.25">
      <c r="A17472" s="277" t="s">
        <v>20103</v>
      </c>
      <c r="B17472" s="278">
        <v>50.12</v>
      </c>
    </row>
    <row r="17473" spans="1:2" x14ac:dyDescent="0.25">
      <c r="A17473" s="277" t="s">
        <v>10447</v>
      </c>
      <c r="B17473" s="278">
        <v>0.91</v>
      </c>
    </row>
    <row r="17474" spans="1:2" x14ac:dyDescent="0.25">
      <c r="A17474" s="277" t="s">
        <v>20104</v>
      </c>
      <c r="B17474" s="278">
        <v>0.91</v>
      </c>
    </row>
    <row r="17475" spans="1:2" x14ac:dyDescent="0.25">
      <c r="A17475" s="277" t="s">
        <v>10448</v>
      </c>
      <c r="B17475" s="278">
        <v>2.2799999999999998</v>
      </c>
    </row>
    <row r="17476" spans="1:2" x14ac:dyDescent="0.25">
      <c r="A17476" s="277" t="s">
        <v>20105</v>
      </c>
      <c r="B17476" s="278">
        <v>2.2799999999999998</v>
      </c>
    </row>
    <row r="17477" spans="1:2" x14ac:dyDescent="0.25">
      <c r="A17477" s="277" t="s">
        <v>10449</v>
      </c>
      <c r="B17477" s="278">
        <v>2.67</v>
      </c>
    </row>
    <row r="17478" spans="1:2" x14ac:dyDescent="0.25">
      <c r="A17478" s="277" t="s">
        <v>20106</v>
      </c>
      <c r="B17478" s="278">
        <v>2.67</v>
      </c>
    </row>
    <row r="17479" spans="1:2" x14ac:dyDescent="0.25">
      <c r="A17479" s="277" t="s">
        <v>10450</v>
      </c>
      <c r="B17479" s="278">
        <v>6.87</v>
      </c>
    </row>
    <row r="17480" spans="1:2" x14ac:dyDescent="0.25">
      <c r="A17480" s="277" t="s">
        <v>20107</v>
      </c>
      <c r="B17480" s="278">
        <v>6.87</v>
      </c>
    </row>
    <row r="17481" spans="1:2" x14ac:dyDescent="0.25">
      <c r="A17481" s="277" t="s">
        <v>10451</v>
      </c>
      <c r="B17481" s="278">
        <v>5.98</v>
      </c>
    </row>
    <row r="17482" spans="1:2" x14ac:dyDescent="0.25">
      <c r="A17482" s="277" t="s">
        <v>20108</v>
      </c>
      <c r="B17482" s="278">
        <v>5.98</v>
      </c>
    </row>
    <row r="17483" spans="1:2" x14ac:dyDescent="0.25">
      <c r="A17483" s="277" t="s">
        <v>10452</v>
      </c>
      <c r="B17483" s="278">
        <v>7.42</v>
      </c>
    </row>
    <row r="17484" spans="1:2" x14ac:dyDescent="0.25">
      <c r="A17484" s="277" t="s">
        <v>20109</v>
      </c>
      <c r="B17484" s="278">
        <v>7.42</v>
      </c>
    </row>
    <row r="17485" spans="1:2" x14ac:dyDescent="0.25">
      <c r="A17485" s="277" t="s">
        <v>10453</v>
      </c>
      <c r="B17485" s="278">
        <v>20.02</v>
      </c>
    </row>
    <row r="17486" spans="1:2" x14ac:dyDescent="0.25">
      <c r="A17486" s="277" t="s">
        <v>20110</v>
      </c>
      <c r="B17486" s="278">
        <v>20.02</v>
      </c>
    </row>
    <row r="17487" spans="1:2" x14ac:dyDescent="0.25">
      <c r="A17487" s="277" t="s">
        <v>10454</v>
      </c>
      <c r="B17487" s="278">
        <v>0.55000000000000004</v>
      </c>
    </row>
    <row r="17488" spans="1:2" x14ac:dyDescent="0.25">
      <c r="A17488" s="277" t="s">
        <v>20111</v>
      </c>
      <c r="B17488" s="278">
        <v>0.55000000000000004</v>
      </c>
    </row>
    <row r="17489" spans="1:2" x14ac:dyDescent="0.25">
      <c r="A17489" s="277" t="s">
        <v>10455</v>
      </c>
      <c r="B17489" s="278">
        <v>0.74</v>
      </c>
    </row>
    <row r="17490" spans="1:2" x14ac:dyDescent="0.25">
      <c r="A17490" s="277" t="s">
        <v>20112</v>
      </c>
      <c r="B17490" s="278">
        <v>0.74</v>
      </c>
    </row>
    <row r="17491" spans="1:2" x14ac:dyDescent="0.25">
      <c r="A17491" s="277" t="s">
        <v>10456</v>
      </c>
      <c r="B17491" s="278">
        <v>2.37</v>
      </c>
    </row>
    <row r="17492" spans="1:2" x14ac:dyDescent="0.25">
      <c r="A17492" s="277" t="s">
        <v>20113</v>
      </c>
      <c r="B17492" s="278">
        <v>2.37</v>
      </c>
    </row>
    <row r="17493" spans="1:2" x14ac:dyDescent="0.25">
      <c r="A17493" s="277" t="s">
        <v>10457</v>
      </c>
      <c r="B17493" s="278">
        <v>5.76</v>
      </c>
    </row>
    <row r="17494" spans="1:2" x14ac:dyDescent="0.25">
      <c r="A17494" s="277" t="s">
        <v>20114</v>
      </c>
      <c r="B17494" s="278">
        <v>5.76</v>
      </c>
    </row>
    <row r="17495" spans="1:2" x14ac:dyDescent="0.25">
      <c r="A17495" s="277" t="s">
        <v>10458</v>
      </c>
      <c r="B17495" s="278">
        <v>6.11</v>
      </c>
    </row>
    <row r="17496" spans="1:2" x14ac:dyDescent="0.25">
      <c r="A17496" s="277" t="s">
        <v>20115</v>
      </c>
      <c r="B17496" s="278">
        <v>6.11</v>
      </c>
    </row>
    <row r="17497" spans="1:2" x14ac:dyDescent="0.25">
      <c r="A17497" s="277" t="s">
        <v>10459</v>
      </c>
      <c r="B17497" s="278">
        <v>19.32</v>
      </c>
    </row>
    <row r="17498" spans="1:2" x14ac:dyDescent="0.25">
      <c r="A17498" s="277" t="s">
        <v>20116</v>
      </c>
      <c r="B17498" s="278">
        <v>19.32</v>
      </c>
    </row>
    <row r="17499" spans="1:2" x14ac:dyDescent="0.25">
      <c r="A17499" s="277" t="s">
        <v>10460</v>
      </c>
      <c r="B17499" s="278">
        <v>35.619999999999997</v>
      </c>
    </row>
    <row r="17500" spans="1:2" x14ac:dyDescent="0.25">
      <c r="A17500" s="277" t="s">
        <v>20117</v>
      </c>
      <c r="B17500" s="278">
        <v>35.619999999999997</v>
      </c>
    </row>
    <row r="17501" spans="1:2" x14ac:dyDescent="0.25">
      <c r="A17501" s="277" t="s">
        <v>10461</v>
      </c>
      <c r="B17501" s="278">
        <v>60.4</v>
      </c>
    </row>
    <row r="17502" spans="1:2" x14ac:dyDescent="0.25">
      <c r="A17502" s="277" t="s">
        <v>20118</v>
      </c>
      <c r="B17502" s="278">
        <v>60.4</v>
      </c>
    </row>
    <row r="17503" spans="1:2" x14ac:dyDescent="0.25">
      <c r="A17503" s="277" t="s">
        <v>10462</v>
      </c>
      <c r="B17503" s="278">
        <v>112.68</v>
      </c>
    </row>
    <row r="17504" spans="1:2" x14ac:dyDescent="0.25">
      <c r="A17504" s="277" t="s">
        <v>20119</v>
      </c>
      <c r="B17504" s="278">
        <v>112.68</v>
      </c>
    </row>
    <row r="17505" spans="1:2" x14ac:dyDescent="0.25">
      <c r="A17505" s="277" t="s">
        <v>10463</v>
      </c>
      <c r="B17505" s="278">
        <v>2.38</v>
      </c>
    </row>
    <row r="17506" spans="1:2" x14ac:dyDescent="0.25">
      <c r="A17506" s="277" t="s">
        <v>20120</v>
      </c>
      <c r="B17506" s="278">
        <v>2.38</v>
      </c>
    </row>
    <row r="17507" spans="1:2" x14ac:dyDescent="0.25">
      <c r="A17507" s="277" t="s">
        <v>10464</v>
      </c>
      <c r="B17507" s="278">
        <v>4.5599999999999996</v>
      </c>
    </row>
    <row r="17508" spans="1:2" x14ac:dyDescent="0.25">
      <c r="A17508" s="277" t="s">
        <v>20121</v>
      </c>
      <c r="B17508" s="278">
        <v>4.5599999999999996</v>
      </c>
    </row>
    <row r="17509" spans="1:2" x14ac:dyDescent="0.25">
      <c r="A17509" s="277" t="s">
        <v>10465</v>
      </c>
      <c r="B17509" s="278">
        <v>6.15</v>
      </c>
    </row>
    <row r="17510" spans="1:2" x14ac:dyDescent="0.25">
      <c r="A17510" s="277" t="s">
        <v>20122</v>
      </c>
      <c r="B17510" s="278">
        <v>6.15</v>
      </c>
    </row>
    <row r="17511" spans="1:2" x14ac:dyDescent="0.25">
      <c r="A17511" s="277" t="s">
        <v>10466</v>
      </c>
      <c r="B17511" s="278">
        <v>6.3</v>
      </c>
    </row>
    <row r="17512" spans="1:2" x14ac:dyDescent="0.25">
      <c r="A17512" s="277" t="s">
        <v>20123</v>
      </c>
      <c r="B17512" s="278">
        <v>6.3</v>
      </c>
    </row>
    <row r="17513" spans="1:2" x14ac:dyDescent="0.25">
      <c r="A17513" s="277" t="s">
        <v>10467</v>
      </c>
      <c r="B17513" s="278">
        <v>5.12</v>
      </c>
    </row>
    <row r="17514" spans="1:2" x14ac:dyDescent="0.25">
      <c r="A17514" s="277" t="s">
        <v>20124</v>
      </c>
      <c r="B17514" s="278">
        <v>5.12</v>
      </c>
    </row>
    <row r="17515" spans="1:2" x14ac:dyDescent="0.25">
      <c r="A17515" s="277" t="s">
        <v>10468</v>
      </c>
      <c r="B17515" s="278">
        <v>8.7200000000000006</v>
      </c>
    </row>
    <row r="17516" spans="1:2" x14ac:dyDescent="0.25">
      <c r="A17516" s="277" t="s">
        <v>20125</v>
      </c>
      <c r="B17516" s="278">
        <v>8.7200000000000006</v>
      </c>
    </row>
    <row r="17517" spans="1:2" x14ac:dyDescent="0.25">
      <c r="A17517" s="277" t="s">
        <v>10469</v>
      </c>
      <c r="B17517" s="278">
        <v>11.16</v>
      </c>
    </row>
    <row r="17518" spans="1:2" x14ac:dyDescent="0.25">
      <c r="A17518" s="277" t="s">
        <v>20126</v>
      </c>
      <c r="B17518" s="278">
        <v>11.16</v>
      </c>
    </row>
    <row r="17519" spans="1:2" x14ac:dyDescent="0.25">
      <c r="A17519" s="277" t="s">
        <v>10470</v>
      </c>
      <c r="B17519" s="278">
        <v>30.53</v>
      </c>
    </row>
    <row r="17520" spans="1:2" x14ac:dyDescent="0.25">
      <c r="A17520" s="277" t="s">
        <v>20127</v>
      </c>
      <c r="B17520" s="278">
        <v>30.53</v>
      </c>
    </row>
    <row r="17521" spans="1:2" x14ac:dyDescent="0.25">
      <c r="A17521" s="277" t="s">
        <v>10471</v>
      </c>
      <c r="B17521" s="278">
        <v>46.58</v>
      </c>
    </row>
    <row r="17522" spans="1:2" x14ac:dyDescent="0.25">
      <c r="A17522" s="277" t="s">
        <v>20128</v>
      </c>
      <c r="B17522" s="278">
        <v>46.58</v>
      </c>
    </row>
    <row r="17523" spans="1:2" x14ac:dyDescent="0.25">
      <c r="A17523" s="277" t="s">
        <v>10472</v>
      </c>
      <c r="B17523" s="278">
        <v>90.54</v>
      </c>
    </row>
    <row r="17524" spans="1:2" x14ac:dyDescent="0.25">
      <c r="A17524" s="277" t="s">
        <v>20129</v>
      </c>
      <c r="B17524" s="278">
        <v>90.54</v>
      </c>
    </row>
    <row r="17525" spans="1:2" x14ac:dyDescent="0.25">
      <c r="A17525" s="277" t="s">
        <v>10473</v>
      </c>
      <c r="B17525" s="278">
        <v>3.83</v>
      </c>
    </row>
    <row r="17526" spans="1:2" x14ac:dyDescent="0.25">
      <c r="A17526" s="277" t="s">
        <v>20130</v>
      </c>
      <c r="B17526" s="278">
        <v>3.83</v>
      </c>
    </row>
    <row r="17527" spans="1:2" x14ac:dyDescent="0.25">
      <c r="A17527" s="277" t="s">
        <v>10474</v>
      </c>
      <c r="B17527" s="278">
        <v>12.62</v>
      </c>
    </row>
    <row r="17528" spans="1:2" x14ac:dyDescent="0.25">
      <c r="A17528" s="277" t="s">
        <v>20131</v>
      </c>
      <c r="B17528" s="278">
        <v>12.62</v>
      </c>
    </row>
    <row r="17529" spans="1:2" x14ac:dyDescent="0.25">
      <c r="A17529" s="277" t="s">
        <v>10475</v>
      </c>
      <c r="B17529" s="278">
        <v>4.62</v>
      </c>
    </row>
    <row r="17530" spans="1:2" x14ac:dyDescent="0.25">
      <c r="A17530" s="277" t="s">
        <v>20132</v>
      </c>
      <c r="B17530" s="278">
        <v>4.62</v>
      </c>
    </row>
    <row r="17531" spans="1:2" x14ac:dyDescent="0.25">
      <c r="A17531" s="277" t="s">
        <v>10476</v>
      </c>
      <c r="B17531" s="278">
        <v>5.63</v>
      </c>
    </row>
    <row r="17532" spans="1:2" x14ac:dyDescent="0.25">
      <c r="A17532" s="277" t="s">
        <v>20133</v>
      </c>
      <c r="B17532" s="278">
        <v>5.63</v>
      </c>
    </row>
    <row r="17533" spans="1:2" x14ac:dyDescent="0.25">
      <c r="A17533" s="277" t="s">
        <v>10477</v>
      </c>
      <c r="B17533" s="278">
        <v>9.0299999999999994</v>
      </c>
    </row>
    <row r="17534" spans="1:2" x14ac:dyDescent="0.25">
      <c r="A17534" s="277" t="s">
        <v>20134</v>
      </c>
      <c r="B17534" s="278">
        <v>9.0299999999999994</v>
      </c>
    </row>
    <row r="17535" spans="1:2" x14ac:dyDescent="0.25">
      <c r="A17535" s="277" t="s">
        <v>10478</v>
      </c>
      <c r="B17535" s="278">
        <v>17.52</v>
      </c>
    </row>
    <row r="17536" spans="1:2" x14ac:dyDescent="0.25">
      <c r="A17536" s="277" t="s">
        <v>20135</v>
      </c>
      <c r="B17536" s="278">
        <v>17.52</v>
      </c>
    </row>
    <row r="17537" spans="1:2" x14ac:dyDescent="0.25">
      <c r="A17537" s="277" t="s">
        <v>10479</v>
      </c>
      <c r="B17537" s="278">
        <v>17.86</v>
      </c>
    </row>
    <row r="17538" spans="1:2" x14ac:dyDescent="0.25">
      <c r="A17538" s="277" t="s">
        <v>20136</v>
      </c>
      <c r="B17538" s="278">
        <v>17.86</v>
      </c>
    </row>
    <row r="17539" spans="1:2" x14ac:dyDescent="0.25">
      <c r="A17539" s="277" t="s">
        <v>10480</v>
      </c>
      <c r="B17539" s="278">
        <v>47.92</v>
      </c>
    </row>
    <row r="17540" spans="1:2" x14ac:dyDescent="0.25">
      <c r="A17540" s="277" t="s">
        <v>20137</v>
      </c>
      <c r="B17540" s="278">
        <v>47.92</v>
      </c>
    </row>
    <row r="17541" spans="1:2" x14ac:dyDescent="0.25">
      <c r="A17541" s="277" t="s">
        <v>10481</v>
      </c>
      <c r="B17541" s="278">
        <v>89.92</v>
      </c>
    </row>
    <row r="17542" spans="1:2" x14ac:dyDescent="0.25">
      <c r="A17542" s="277" t="s">
        <v>20138</v>
      </c>
      <c r="B17542" s="278">
        <v>89.92</v>
      </c>
    </row>
    <row r="17543" spans="1:2" x14ac:dyDescent="0.25">
      <c r="A17543" s="277" t="s">
        <v>10482</v>
      </c>
      <c r="B17543" s="278">
        <v>141.72</v>
      </c>
    </row>
    <row r="17544" spans="1:2" x14ac:dyDescent="0.25">
      <c r="A17544" s="277" t="s">
        <v>20139</v>
      </c>
      <c r="B17544" s="278">
        <v>141.72</v>
      </c>
    </row>
    <row r="17545" spans="1:2" x14ac:dyDescent="0.25">
      <c r="A17545" s="277" t="s">
        <v>10483</v>
      </c>
      <c r="B17545" s="278">
        <v>281.37</v>
      </c>
    </row>
    <row r="17546" spans="1:2" x14ac:dyDescent="0.25">
      <c r="A17546" s="277" t="s">
        <v>20140</v>
      </c>
      <c r="B17546" s="278">
        <v>281.37</v>
      </c>
    </row>
    <row r="17547" spans="1:2" x14ac:dyDescent="0.25">
      <c r="A17547" s="277" t="s">
        <v>10484</v>
      </c>
      <c r="B17547" s="278">
        <v>1.23</v>
      </c>
    </row>
    <row r="17548" spans="1:2" x14ac:dyDescent="0.25">
      <c r="A17548" s="277" t="s">
        <v>20141</v>
      </c>
      <c r="B17548" s="278">
        <v>1.23</v>
      </c>
    </row>
    <row r="17549" spans="1:2" x14ac:dyDescent="0.25">
      <c r="A17549" s="277" t="s">
        <v>10485</v>
      </c>
      <c r="B17549" s="278">
        <v>1.37</v>
      </c>
    </row>
    <row r="17550" spans="1:2" x14ac:dyDescent="0.25">
      <c r="A17550" s="277" t="s">
        <v>20142</v>
      </c>
      <c r="B17550" s="278">
        <v>1.37</v>
      </c>
    </row>
    <row r="17551" spans="1:2" x14ac:dyDescent="0.25">
      <c r="A17551" s="277" t="s">
        <v>10486</v>
      </c>
      <c r="B17551" s="278">
        <v>2.2599999999999998</v>
      </c>
    </row>
    <row r="17552" spans="1:2" x14ac:dyDescent="0.25">
      <c r="A17552" s="277" t="s">
        <v>20143</v>
      </c>
      <c r="B17552" s="278">
        <v>2.2599999999999998</v>
      </c>
    </row>
    <row r="17553" spans="1:2" x14ac:dyDescent="0.25">
      <c r="A17553" s="277" t="s">
        <v>10487</v>
      </c>
      <c r="B17553" s="278">
        <v>7.02</v>
      </c>
    </row>
    <row r="17554" spans="1:2" x14ac:dyDescent="0.25">
      <c r="A17554" s="277" t="s">
        <v>20144</v>
      </c>
      <c r="B17554" s="278">
        <v>7.02</v>
      </c>
    </row>
    <row r="17555" spans="1:2" x14ac:dyDescent="0.25">
      <c r="A17555" s="277" t="s">
        <v>10488</v>
      </c>
      <c r="B17555" s="278">
        <v>0.86</v>
      </c>
    </row>
    <row r="17556" spans="1:2" x14ac:dyDescent="0.25">
      <c r="A17556" s="277" t="s">
        <v>20145</v>
      </c>
      <c r="B17556" s="278">
        <v>0.86</v>
      </c>
    </row>
    <row r="17557" spans="1:2" x14ac:dyDescent="0.25">
      <c r="A17557" s="277" t="s">
        <v>10489</v>
      </c>
      <c r="B17557" s="278">
        <v>1.02</v>
      </c>
    </row>
    <row r="17558" spans="1:2" x14ac:dyDescent="0.25">
      <c r="A17558" s="277" t="s">
        <v>20146</v>
      </c>
      <c r="B17558" s="278">
        <v>1.02</v>
      </c>
    </row>
    <row r="17559" spans="1:2" x14ac:dyDescent="0.25">
      <c r="A17559" s="277" t="s">
        <v>10490</v>
      </c>
      <c r="B17559" s="278">
        <v>1.1499999999999999</v>
      </c>
    </row>
    <row r="17560" spans="1:2" x14ac:dyDescent="0.25">
      <c r="A17560" s="277" t="s">
        <v>20147</v>
      </c>
      <c r="B17560" s="278">
        <v>1.1499999999999999</v>
      </c>
    </row>
    <row r="17561" spans="1:2" x14ac:dyDescent="0.25">
      <c r="A17561" s="277" t="s">
        <v>10491</v>
      </c>
      <c r="B17561" s="278">
        <v>3.21</v>
      </c>
    </row>
    <row r="17562" spans="1:2" x14ac:dyDescent="0.25">
      <c r="A17562" s="277" t="s">
        <v>20148</v>
      </c>
      <c r="B17562" s="278">
        <v>3.21</v>
      </c>
    </row>
    <row r="17563" spans="1:2" x14ac:dyDescent="0.25">
      <c r="A17563" s="277" t="s">
        <v>10492</v>
      </c>
      <c r="B17563" s="278">
        <v>7.29</v>
      </c>
    </row>
    <row r="17564" spans="1:2" x14ac:dyDescent="0.25">
      <c r="A17564" s="277" t="s">
        <v>20149</v>
      </c>
      <c r="B17564" s="278">
        <v>7.29</v>
      </c>
    </row>
    <row r="17565" spans="1:2" x14ac:dyDescent="0.25">
      <c r="A17565" s="277" t="s">
        <v>10493</v>
      </c>
      <c r="B17565" s="278">
        <v>12.58</v>
      </c>
    </row>
    <row r="17566" spans="1:2" x14ac:dyDescent="0.25">
      <c r="A17566" s="277" t="s">
        <v>20150</v>
      </c>
      <c r="B17566" s="278">
        <v>12.58</v>
      </c>
    </row>
    <row r="17567" spans="1:2" x14ac:dyDescent="0.25">
      <c r="A17567" s="277" t="s">
        <v>10494</v>
      </c>
      <c r="B17567" s="278">
        <v>1.89</v>
      </c>
    </row>
    <row r="17568" spans="1:2" x14ac:dyDescent="0.25">
      <c r="A17568" s="277" t="s">
        <v>20151</v>
      </c>
      <c r="B17568" s="278">
        <v>1.89</v>
      </c>
    </row>
    <row r="17569" spans="1:2" x14ac:dyDescent="0.25">
      <c r="A17569" s="277" t="s">
        <v>10495</v>
      </c>
      <c r="B17569" s="278">
        <v>2.95</v>
      </c>
    </row>
    <row r="17570" spans="1:2" x14ac:dyDescent="0.25">
      <c r="A17570" s="277" t="s">
        <v>20152</v>
      </c>
      <c r="B17570" s="278">
        <v>2.95</v>
      </c>
    </row>
    <row r="17571" spans="1:2" x14ac:dyDescent="0.25">
      <c r="A17571" s="277" t="s">
        <v>10496</v>
      </c>
      <c r="B17571" s="278">
        <v>3.01</v>
      </c>
    </row>
    <row r="17572" spans="1:2" x14ac:dyDescent="0.25">
      <c r="A17572" s="277" t="s">
        <v>20153</v>
      </c>
      <c r="B17572" s="278">
        <v>3.01</v>
      </c>
    </row>
    <row r="17573" spans="1:2" x14ac:dyDescent="0.25">
      <c r="A17573" s="277" t="s">
        <v>10497</v>
      </c>
      <c r="B17573" s="278">
        <v>6.51</v>
      </c>
    </row>
    <row r="17574" spans="1:2" x14ac:dyDescent="0.25">
      <c r="A17574" s="277" t="s">
        <v>20154</v>
      </c>
      <c r="B17574" s="278">
        <v>6.51</v>
      </c>
    </row>
    <row r="17575" spans="1:2" x14ac:dyDescent="0.25">
      <c r="A17575" s="277" t="s">
        <v>10498</v>
      </c>
      <c r="B17575" s="278">
        <v>3.49</v>
      </c>
    </row>
    <row r="17576" spans="1:2" x14ac:dyDescent="0.25">
      <c r="A17576" s="277" t="s">
        <v>20155</v>
      </c>
      <c r="B17576" s="278">
        <v>3.49</v>
      </c>
    </row>
    <row r="17577" spans="1:2" x14ac:dyDescent="0.25">
      <c r="A17577" s="277" t="s">
        <v>10499</v>
      </c>
      <c r="B17577" s="278">
        <v>3.56</v>
      </c>
    </row>
    <row r="17578" spans="1:2" x14ac:dyDescent="0.25">
      <c r="A17578" s="277" t="s">
        <v>20156</v>
      </c>
      <c r="B17578" s="278">
        <v>3.56</v>
      </c>
    </row>
    <row r="17579" spans="1:2" x14ac:dyDescent="0.25">
      <c r="A17579" s="277" t="s">
        <v>10500</v>
      </c>
      <c r="B17579" s="278">
        <v>4.41</v>
      </c>
    </row>
    <row r="17580" spans="1:2" x14ac:dyDescent="0.25">
      <c r="A17580" s="277" t="s">
        <v>20157</v>
      </c>
      <c r="B17580" s="278">
        <v>4.41</v>
      </c>
    </row>
    <row r="17581" spans="1:2" x14ac:dyDescent="0.25">
      <c r="A17581" s="277" t="s">
        <v>10501</v>
      </c>
      <c r="B17581" s="278">
        <v>6.92</v>
      </c>
    </row>
    <row r="17582" spans="1:2" x14ac:dyDescent="0.25">
      <c r="A17582" s="277" t="s">
        <v>20158</v>
      </c>
      <c r="B17582" s="278">
        <v>6.92</v>
      </c>
    </row>
    <row r="17583" spans="1:2" x14ac:dyDescent="0.25">
      <c r="A17583" s="277" t="s">
        <v>10502</v>
      </c>
      <c r="B17583" s="278">
        <v>3.07</v>
      </c>
    </row>
    <row r="17584" spans="1:2" x14ac:dyDescent="0.25">
      <c r="A17584" s="277" t="s">
        <v>20159</v>
      </c>
      <c r="B17584" s="278">
        <v>3.07</v>
      </c>
    </row>
    <row r="17585" spans="1:2" x14ac:dyDescent="0.25">
      <c r="A17585" s="277" t="s">
        <v>10503</v>
      </c>
      <c r="B17585" s="278">
        <v>3.26</v>
      </c>
    </row>
    <row r="17586" spans="1:2" x14ac:dyDescent="0.25">
      <c r="A17586" s="277" t="s">
        <v>20160</v>
      </c>
      <c r="B17586" s="278">
        <v>3.26</v>
      </c>
    </row>
    <row r="17587" spans="1:2" x14ac:dyDescent="0.25">
      <c r="A17587" s="277" t="s">
        <v>10504</v>
      </c>
      <c r="B17587" s="278">
        <v>3.07</v>
      </c>
    </row>
    <row r="17588" spans="1:2" x14ac:dyDescent="0.25">
      <c r="A17588" s="277" t="s">
        <v>20161</v>
      </c>
      <c r="B17588" s="278">
        <v>3.07</v>
      </c>
    </row>
    <row r="17589" spans="1:2" x14ac:dyDescent="0.25">
      <c r="A17589" s="277" t="s">
        <v>10505</v>
      </c>
      <c r="B17589" s="278">
        <v>5.67</v>
      </c>
    </row>
    <row r="17590" spans="1:2" x14ac:dyDescent="0.25">
      <c r="A17590" s="277" t="s">
        <v>20162</v>
      </c>
      <c r="B17590" s="278">
        <v>5.67</v>
      </c>
    </row>
    <row r="17591" spans="1:2" x14ac:dyDescent="0.25">
      <c r="A17591" s="277" t="s">
        <v>10506</v>
      </c>
      <c r="B17591" s="278">
        <v>5.75</v>
      </c>
    </row>
    <row r="17592" spans="1:2" x14ac:dyDescent="0.25">
      <c r="A17592" s="277" t="s">
        <v>20163</v>
      </c>
      <c r="B17592" s="278">
        <v>5.75</v>
      </c>
    </row>
    <row r="17593" spans="1:2" x14ac:dyDescent="0.25">
      <c r="A17593" s="277" t="s">
        <v>10507</v>
      </c>
      <c r="B17593" s="278">
        <v>6.41</v>
      </c>
    </row>
    <row r="17594" spans="1:2" x14ac:dyDescent="0.25">
      <c r="A17594" s="277" t="s">
        <v>20164</v>
      </c>
      <c r="B17594" s="278">
        <v>6.41</v>
      </c>
    </row>
    <row r="17595" spans="1:2" x14ac:dyDescent="0.25">
      <c r="A17595" s="277" t="s">
        <v>10508</v>
      </c>
      <c r="B17595" s="278">
        <v>12.34</v>
      </c>
    </row>
    <row r="17596" spans="1:2" x14ac:dyDescent="0.25">
      <c r="A17596" s="277" t="s">
        <v>20165</v>
      </c>
      <c r="B17596" s="278">
        <v>12.34</v>
      </c>
    </row>
    <row r="17597" spans="1:2" x14ac:dyDescent="0.25">
      <c r="A17597" s="277" t="s">
        <v>4623</v>
      </c>
      <c r="B17597" s="278">
        <v>18.25</v>
      </c>
    </row>
    <row r="17598" spans="1:2" x14ac:dyDescent="0.25">
      <c r="A17598" s="277" t="s">
        <v>20166</v>
      </c>
      <c r="B17598" s="278">
        <v>17.59</v>
      </c>
    </row>
    <row r="17599" spans="1:2" x14ac:dyDescent="0.25">
      <c r="A17599" s="277" t="s">
        <v>4624</v>
      </c>
      <c r="B17599" s="278">
        <v>27.95</v>
      </c>
    </row>
    <row r="17600" spans="1:2" x14ac:dyDescent="0.25">
      <c r="A17600" s="277" t="s">
        <v>20167</v>
      </c>
      <c r="B17600" s="278">
        <v>27.22</v>
      </c>
    </row>
    <row r="17601" spans="1:2" x14ac:dyDescent="0.25">
      <c r="A17601" s="277" t="s">
        <v>4625</v>
      </c>
      <c r="B17601" s="278">
        <v>33.96</v>
      </c>
    </row>
    <row r="17602" spans="1:2" x14ac:dyDescent="0.25">
      <c r="A17602" s="277" t="s">
        <v>20168</v>
      </c>
      <c r="B17602" s="278">
        <v>33.18</v>
      </c>
    </row>
    <row r="17603" spans="1:2" x14ac:dyDescent="0.25">
      <c r="A17603" s="277" t="s">
        <v>4626</v>
      </c>
      <c r="B17603" s="278">
        <v>51.04</v>
      </c>
    </row>
    <row r="17604" spans="1:2" x14ac:dyDescent="0.25">
      <c r="A17604" s="277" t="s">
        <v>20169</v>
      </c>
      <c r="B17604" s="278">
        <v>50.21</v>
      </c>
    </row>
    <row r="17605" spans="1:2" x14ac:dyDescent="0.25">
      <c r="A17605" s="277" t="s">
        <v>4627</v>
      </c>
      <c r="B17605" s="278">
        <v>71.92</v>
      </c>
    </row>
    <row r="17606" spans="1:2" x14ac:dyDescent="0.25">
      <c r="A17606" s="277" t="s">
        <v>20170</v>
      </c>
      <c r="B17606" s="278">
        <v>70.98</v>
      </c>
    </row>
    <row r="17607" spans="1:2" x14ac:dyDescent="0.25">
      <c r="A17607" s="277" t="s">
        <v>4628</v>
      </c>
      <c r="B17607" s="278">
        <v>96.72</v>
      </c>
    </row>
    <row r="17608" spans="1:2" x14ac:dyDescent="0.25">
      <c r="A17608" s="277" t="s">
        <v>20171</v>
      </c>
      <c r="B17608" s="278">
        <v>95.57</v>
      </c>
    </row>
    <row r="17609" spans="1:2" x14ac:dyDescent="0.25">
      <c r="A17609" s="277" t="s">
        <v>4629</v>
      </c>
      <c r="B17609" s="278">
        <v>132.91999999999999</v>
      </c>
    </row>
    <row r="17610" spans="1:2" x14ac:dyDescent="0.25">
      <c r="A17610" s="277" t="s">
        <v>20172</v>
      </c>
      <c r="B17610" s="278">
        <v>131.57</v>
      </c>
    </row>
    <row r="17611" spans="1:2" x14ac:dyDescent="0.25">
      <c r="A17611" s="277" t="s">
        <v>4630</v>
      </c>
      <c r="B17611" s="278">
        <v>185.62</v>
      </c>
    </row>
    <row r="17612" spans="1:2" x14ac:dyDescent="0.25">
      <c r="A17612" s="277" t="s">
        <v>20173</v>
      </c>
      <c r="B17612" s="278">
        <v>184.05</v>
      </c>
    </row>
    <row r="17613" spans="1:2" x14ac:dyDescent="0.25">
      <c r="A17613" s="277" t="s">
        <v>4631</v>
      </c>
      <c r="B17613" s="278">
        <v>224.83</v>
      </c>
    </row>
    <row r="17614" spans="1:2" x14ac:dyDescent="0.25">
      <c r="A17614" s="277" t="s">
        <v>20174</v>
      </c>
      <c r="B17614" s="278">
        <v>222.75</v>
      </c>
    </row>
    <row r="17615" spans="1:2" x14ac:dyDescent="0.25">
      <c r="A17615" s="277" t="s">
        <v>10509</v>
      </c>
      <c r="B17615" s="278">
        <v>29.2</v>
      </c>
    </row>
    <row r="17616" spans="1:2" x14ac:dyDescent="0.25">
      <c r="A17616" s="277" t="s">
        <v>20175</v>
      </c>
      <c r="B17616" s="278">
        <v>28.55</v>
      </c>
    </row>
    <row r="17617" spans="1:2" x14ac:dyDescent="0.25">
      <c r="A17617" s="277" t="s">
        <v>10510</v>
      </c>
      <c r="B17617" s="278">
        <v>45.35</v>
      </c>
    </row>
    <row r="17618" spans="1:2" x14ac:dyDescent="0.25">
      <c r="A17618" s="277" t="s">
        <v>20176</v>
      </c>
      <c r="B17618" s="278">
        <v>44.62</v>
      </c>
    </row>
    <row r="17619" spans="1:2" x14ac:dyDescent="0.25">
      <c r="A17619" s="277" t="s">
        <v>10511</v>
      </c>
      <c r="B17619" s="278">
        <v>67.69</v>
      </c>
    </row>
    <row r="17620" spans="1:2" x14ac:dyDescent="0.25">
      <c r="A17620" s="277" t="s">
        <v>20177</v>
      </c>
      <c r="B17620" s="278">
        <v>66.900000000000006</v>
      </c>
    </row>
    <row r="17621" spans="1:2" x14ac:dyDescent="0.25">
      <c r="A17621" s="277" t="s">
        <v>10512</v>
      </c>
      <c r="B17621" s="278">
        <v>103.51</v>
      </c>
    </row>
    <row r="17622" spans="1:2" x14ac:dyDescent="0.25">
      <c r="A17622" s="277" t="s">
        <v>20178</v>
      </c>
      <c r="B17622" s="278">
        <v>102.57</v>
      </c>
    </row>
    <row r="17623" spans="1:2" x14ac:dyDescent="0.25">
      <c r="A17623" s="277" t="s">
        <v>4632</v>
      </c>
      <c r="B17623" s="278">
        <v>7</v>
      </c>
    </row>
    <row r="17624" spans="1:2" x14ac:dyDescent="0.25">
      <c r="A17624" s="277" t="s">
        <v>20179</v>
      </c>
      <c r="B17624" s="278">
        <v>6.17</v>
      </c>
    </row>
    <row r="17625" spans="1:2" x14ac:dyDescent="0.25">
      <c r="A17625" s="277" t="s">
        <v>4633</v>
      </c>
      <c r="B17625" s="278">
        <v>8.66</v>
      </c>
    </row>
    <row r="17626" spans="1:2" x14ac:dyDescent="0.25">
      <c r="A17626" s="277" t="s">
        <v>20180</v>
      </c>
      <c r="B17626" s="278">
        <v>7.61</v>
      </c>
    </row>
    <row r="17627" spans="1:2" x14ac:dyDescent="0.25">
      <c r="A17627" s="277" t="s">
        <v>4634</v>
      </c>
      <c r="B17627" s="278">
        <v>10.52</v>
      </c>
    </row>
    <row r="17628" spans="1:2" x14ac:dyDescent="0.25">
      <c r="A17628" s="277" t="s">
        <v>20181</v>
      </c>
      <c r="B17628" s="278">
        <v>9.26</v>
      </c>
    </row>
    <row r="17629" spans="1:2" x14ac:dyDescent="0.25">
      <c r="A17629" s="277" t="s">
        <v>4635</v>
      </c>
      <c r="B17629" s="278">
        <v>13.37</v>
      </c>
    </row>
    <row r="17630" spans="1:2" x14ac:dyDescent="0.25">
      <c r="A17630" s="277" t="s">
        <v>20182</v>
      </c>
      <c r="B17630" s="278">
        <v>11.91</v>
      </c>
    </row>
    <row r="17631" spans="1:2" x14ac:dyDescent="0.25">
      <c r="A17631" s="277" t="s">
        <v>4636</v>
      </c>
      <c r="B17631" s="278">
        <v>15.32</v>
      </c>
    </row>
    <row r="17632" spans="1:2" x14ac:dyDescent="0.25">
      <c r="A17632" s="277" t="s">
        <v>20183</v>
      </c>
      <c r="B17632" s="278">
        <v>13.65</v>
      </c>
    </row>
    <row r="17633" spans="1:2" x14ac:dyDescent="0.25">
      <c r="A17633" s="277" t="s">
        <v>4637</v>
      </c>
      <c r="B17633" s="278">
        <v>24.33</v>
      </c>
    </row>
    <row r="17634" spans="1:2" x14ac:dyDescent="0.25">
      <c r="A17634" s="277" t="s">
        <v>20184</v>
      </c>
      <c r="B17634" s="278">
        <v>21.71</v>
      </c>
    </row>
    <row r="17635" spans="1:2" x14ac:dyDescent="0.25">
      <c r="A17635" s="277" t="s">
        <v>4638</v>
      </c>
      <c r="B17635" s="278">
        <v>30.92</v>
      </c>
    </row>
    <row r="17636" spans="1:2" x14ac:dyDescent="0.25">
      <c r="A17636" s="277" t="s">
        <v>20185</v>
      </c>
      <c r="B17636" s="278">
        <v>27.52</v>
      </c>
    </row>
    <row r="17637" spans="1:2" x14ac:dyDescent="0.25">
      <c r="A17637" s="277" t="s">
        <v>4639</v>
      </c>
      <c r="B17637" s="278">
        <v>46.43</v>
      </c>
    </row>
    <row r="17638" spans="1:2" x14ac:dyDescent="0.25">
      <c r="A17638" s="277" t="s">
        <v>20186</v>
      </c>
      <c r="B17638" s="278">
        <v>41.15</v>
      </c>
    </row>
    <row r="17639" spans="1:2" x14ac:dyDescent="0.25">
      <c r="A17639" s="277" t="s">
        <v>4640</v>
      </c>
      <c r="B17639" s="278">
        <v>72.62</v>
      </c>
    </row>
    <row r="17640" spans="1:2" x14ac:dyDescent="0.25">
      <c r="A17640" s="277" t="s">
        <v>20187</v>
      </c>
      <c r="B17640" s="278">
        <v>65.11</v>
      </c>
    </row>
    <row r="17641" spans="1:2" x14ac:dyDescent="0.25">
      <c r="A17641" s="277" t="s">
        <v>4641</v>
      </c>
      <c r="B17641" s="278">
        <v>10.64</v>
      </c>
    </row>
    <row r="17642" spans="1:2" x14ac:dyDescent="0.25">
      <c r="A17642" s="277" t="s">
        <v>20188</v>
      </c>
      <c r="B17642" s="278">
        <v>9.2200000000000006</v>
      </c>
    </row>
    <row r="17643" spans="1:2" x14ac:dyDescent="0.25">
      <c r="A17643" s="277" t="s">
        <v>4642</v>
      </c>
      <c r="B17643" s="278">
        <v>12.41</v>
      </c>
    </row>
    <row r="17644" spans="1:2" x14ac:dyDescent="0.25">
      <c r="A17644" s="277" t="s">
        <v>20189</v>
      </c>
      <c r="B17644" s="278">
        <v>10.75</v>
      </c>
    </row>
    <row r="17645" spans="1:2" x14ac:dyDescent="0.25">
      <c r="A17645" s="277" t="s">
        <v>4643</v>
      </c>
      <c r="B17645" s="278">
        <v>15.07</v>
      </c>
    </row>
    <row r="17646" spans="1:2" x14ac:dyDescent="0.25">
      <c r="A17646" s="277" t="s">
        <v>20190</v>
      </c>
      <c r="B17646" s="278">
        <v>13.06</v>
      </c>
    </row>
    <row r="17647" spans="1:2" x14ac:dyDescent="0.25">
      <c r="A17647" s="277" t="s">
        <v>4644</v>
      </c>
      <c r="B17647" s="278">
        <v>16.84</v>
      </c>
    </row>
    <row r="17648" spans="1:2" x14ac:dyDescent="0.25">
      <c r="A17648" s="277" t="s">
        <v>20191</v>
      </c>
      <c r="B17648" s="278">
        <v>14.59</v>
      </c>
    </row>
    <row r="17649" spans="1:2" x14ac:dyDescent="0.25">
      <c r="A17649" s="277" t="s">
        <v>4645</v>
      </c>
      <c r="B17649" s="278">
        <v>23.05</v>
      </c>
    </row>
    <row r="17650" spans="1:2" x14ac:dyDescent="0.25">
      <c r="A17650" s="277" t="s">
        <v>20192</v>
      </c>
      <c r="B17650" s="278">
        <v>19.97</v>
      </c>
    </row>
    <row r="17651" spans="1:2" x14ac:dyDescent="0.25">
      <c r="A17651" s="277" t="s">
        <v>4646</v>
      </c>
      <c r="B17651" s="278">
        <v>28.37</v>
      </c>
    </row>
    <row r="17652" spans="1:2" x14ac:dyDescent="0.25">
      <c r="A17652" s="277" t="s">
        <v>20193</v>
      </c>
      <c r="B17652" s="278">
        <v>24.58</v>
      </c>
    </row>
    <row r="17653" spans="1:2" x14ac:dyDescent="0.25">
      <c r="A17653" s="277" t="s">
        <v>4647</v>
      </c>
      <c r="B17653" s="278">
        <v>42.56</v>
      </c>
    </row>
    <row r="17654" spans="1:2" x14ac:dyDescent="0.25">
      <c r="A17654" s="277" t="s">
        <v>20194</v>
      </c>
      <c r="B17654" s="278">
        <v>36.880000000000003</v>
      </c>
    </row>
    <row r="17655" spans="1:2" x14ac:dyDescent="0.25">
      <c r="A17655" s="277" t="s">
        <v>4648</v>
      </c>
      <c r="B17655" s="278">
        <v>53.2</v>
      </c>
    </row>
    <row r="17656" spans="1:2" x14ac:dyDescent="0.25">
      <c r="A17656" s="277" t="s">
        <v>20195</v>
      </c>
      <c r="B17656" s="278">
        <v>46.1</v>
      </c>
    </row>
    <row r="17657" spans="1:2" x14ac:dyDescent="0.25">
      <c r="A17657" s="277" t="s">
        <v>4649</v>
      </c>
      <c r="B17657" s="278">
        <v>67.39</v>
      </c>
    </row>
    <row r="17658" spans="1:2" x14ac:dyDescent="0.25">
      <c r="A17658" s="277" t="s">
        <v>20196</v>
      </c>
      <c r="B17658" s="278">
        <v>58.39</v>
      </c>
    </row>
    <row r="17659" spans="1:2" x14ac:dyDescent="0.25">
      <c r="A17659" s="277" t="s">
        <v>4650</v>
      </c>
      <c r="B17659" s="278">
        <v>12.41</v>
      </c>
    </row>
    <row r="17660" spans="1:2" x14ac:dyDescent="0.25">
      <c r="A17660" s="277" t="s">
        <v>20197</v>
      </c>
      <c r="B17660" s="278">
        <v>10.75</v>
      </c>
    </row>
    <row r="17661" spans="1:2" x14ac:dyDescent="0.25">
      <c r="A17661" s="277" t="s">
        <v>4651</v>
      </c>
      <c r="B17661" s="278">
        <v>14.18</v>
      </c>
    </row>
    <row r="17662" spans="1:2" x14ac:dyDescent="0.25">
      <c r="A17662" s="277" t="s">
        <v>20198</v>
      </c>
      <c r="B17662" s="278">
        <v>12.29</v>
      </c>
    </row>
    <row r="17663" spans="1:2" x14ac:dyDescent="0.25">
      <c r="A17663" s="277" t="s">
        <v>4652</v>
      </c>
      <c r="B17663" s="278">
        <v>19.510000000000002</v>
      </c>
    </row>
    <row r="17664" spans="1:2" x14ac:dyDescent="0.25">
      <c r="A17664" s="277" t="s">
        <v>20199</v>
      </c>
      <c r="B17664" s="278">
        <v>16.899999999999999</v>
      </c>
    </row>
    <row r="17665" spans="1:2" x14ac:dyDescent="0.25">
      <c r="A17665" s="277" t="s">
        <v>4653</v>
      </c>
      <c r="B17665" s="278">
        <v>19.86</v>
      </c>
    </row>
    <row r="17666" spans="1:2" x14ac:dyDescent="0.25">
      <c r="A17666" s="277" t="s">
        <v>20200</v>
      </c>
      <c r="B17666" s="278">
        <v>17.21</v>
      </c>
    </row>
    <row r="17667" spans="1:2" x14ac:dyDescent="0.25">
      <c r="A17667" s="277" t="s">
        <v>4654</v>
      </c>
      <c r="B17667" s="278">
        <v>24.83</v>
      </c>
    </row>
    <row r="17668" spans="1:2" x14ac:dyDescent="0.25">
      <c r="A17668" s="277" t="s">
        <v>20201</v>
      </c>
      <c r="B17668" s="278">
        <v>21.51</v>
      </c>
    </row>
    <row r="17669" spans="1:2" x14ac:dyDescent="0.25">
      <c r="A17669" s="277" t="s">
        <v>4655</v>
      </c>
      <c r="B17669" s="278">
        <v>39.020000000000003</v>
      </c>
    </row>
    <row r="17670" spans="1:2" x14ac:dyDescent="0.25">
      <c r="A17670" s="277" t="s">
        <v>20202</v>
      </c>
      <c r="B17670" s="278">
        <v>33.799999999999997</v>
      </c>
    </row>
    <row r="17671" spans="1:2" x14ac:dyDescent="0.25">
      <c r="A17671" s="277" t="s">
        <v>4656</v>
      </c>
      <c r="B17671" s="278">
        <v>70.94</v>
      </c>
    </row>
    <row r="17672" spans="1:2" x14ac:dyDescent="0.25">
      <c r="A17672" s="277" t="s">
        <v>20203</v>
      </c>
      <c r="B17672" s="278">
        <v>61.47</v>
      </c>
    </row>
    <row r="17673" spans="1:2" x14ac:dyDescent="0.25">
      <c r="A17673" s="277" t="s">
        <v>4657</v>
      </c>
      <c r="B17673" s="278">
        <v>81.58</v>
      </c>
    </row>
    <row r="17674" spans="1:2" x14ac:dyDescent="0.25">
      <c r="A17674" s="277" t="s">
        <v>20204</v>
      </c>
      <c r="B17674" s="278">
        <v>70.69</v>
      </c>
    </row>
    <row r="17675" spans="1:2" x14ac:dyDescent="0.25">
      <c r="A17675" s="277" t="s">
        <v>4658</v>
      </c>
      <c r="B17675" s="278">
        <v>102.87</v>
      </c>
    </row>
    <row r="17676" spans="1:2" x14ac:dyDescent="0.25">
      <c r="A17676" s="277" t="s">
        <v>20205</v>
      </c>
      <c r="B17676" s="278">
        <v>89.13</v>
      </c>
    </row>
    <row r="17677" spans="1:2" x14ac:dyDescent="0.25">
      <c r="A17677" s="277" t="s">
        <v>4659</v>
      </c>
      <c r="B17677" s="278">
        <v>4.43</v>
      </c>
    </row>
    <row r="17678" spans="1:2" x14ac:dyDescent="0.25">
      <c r="A17678" s="277" t="s">
        <v>20206</v>
      </c>
      <c r="B17678" s="278">
        <v>3.84</v>
      </c>
    </row>
    <row r="17679" spans="1:2" x14ac:dyDescent="0.25">
      <c r="A17679" s="277" t="s">
        <v>4660</v>
      </c>
      <c r="B17679" s="278">
        <v>5.32</v>
      </c>
    </row>
    <row r="17680" spans="1:2" x14ac:dyDescent="0.25">
      <c r="A17680" s="277" t="s">
        <v>20207</v>
      </c>
      <c r="B17680" s="278">
        <v>4.6100000000000003</v>
      </c>
    </row>
    <row r="17681" spans="1:2" x14ac:dyDescent="0.25">
      <c r="A17681" s="277" t="s">
        <v>4661</v>
      </c>
      <c r="B17681" s="278">
        <v>6.56</v>
      </c>
    </row>
    <row r="17682" spans="1:2" x14ac:dyDescent="0.25">
      <c r="A17682" s="277" t="s">
        <v>20208</v>
      </c>
      <c r="B17682" s="278">
        <v>5.68</v>
      </c>
    </row>
    <row r="17683" spans="1:2" x14ac:dyDescent="0.25">
      <c r="A17683" s="277" t="s">
        <v>4662</v>
      </c>
      <c r="B17683" s="278">
        <v>7.8</v>
      </c>
    </row>
    <row r="17684" spans="1:2" x14ac:dyDescent="0.25">
      <c r="A17684" s="277" t="s">
        <v>20209</v>
      </c>
      <c r="B17684" s="278">
        <v>6.76</v>
      </c>
    </row>
    <row r="17685" spans="1:2" x14ac:dyDescent="0.25">
      <c r="A17685" s="277" t="s">
        <v>4663</v>
      </c>
      <c r="B17685" s="278">
        <v>8.86</v>
      </c>
    </row>
    <row r="17686" spans="1:2" x14ac:dyDescent="0.25">
      <c r="A17686" s="277" t="s">
        <v>20210</v>
      </c>
      <c r="B17686" s="278">
        <v>7.68</v>
      </c>
    </row>
    <row r="17687" spans="1:2" x14ac:dyDescent="0.25">
      <c r="A17687" s="277" t="s">
        <v>4664</v>
      </c>
      <c r="B17687" s="278">
        <v>14.18</v>
      </c>
    </row>
    <row r="17688" spans="1:2" x14ac:dyDescent="0.25">
      <c r="A17688" s="277" t="s">
        <v>20211</v>
      </c>
      <c r="B17688" s="278">
        <v>12.29</v>
      </c>
    </row>
    <row r="17689" spans="1:2" x14ac:dyDescent="0.25">
      <c r="A17689" s="277" t="s">
        <v>4665</v>
      </c>
      <c r="B17689" s="278">
        <v>17.73</v>
      </c>
    </row>
    <row r="17690" spans="1:2" x14ac:dyDescent="0.25">
      <c r="A17690" s="277" t="s">
        <v>20212</v>
      </c>
      <c r="B17690" s="278">
        <v>15.36</v>
      </c>
    </row>
    <row r="17691" spans="1:2" x14ac:dyDescent="0.25">
      <c r="A17691" s="277" t="s">
        <v>4666</v>
      </c>
      <c r="B17691" s="278">
        <v>26.6</v>
      </c>
    </row>
    <row r="17692" spans="1:2" x14ac:dyDescent="0.25">
      <c r="A17692" s="277" t="s">
        <v>20213</v>
      </c>
      <c r="B17692" s="278">
        <v>23.05</v>
      </c>
    </row>
    <row r="17693" spans="1:2" x14ac:dyDescent="0.25">
      <c r="A17693" s="277" t="s">
        <v>4667</v>
      </c>
      <c r="B17693" s="278">
        <v>35.47</v>
      </c>
    </row>
    <row r="17694" spans="1:2" x14ac:dyDescent="0.25">
      <c r="A17694" s="277" t="s">
        <v>20214</v>
      </c>
      <c r="B17694" s="278">
        <v>30.73</v>
      </c>
    </row>
    <row r="17695" spans="1:2" x14ac:dyDescent="0.25">
      <c r="A17695" s="277" t="s">
        <v>4668</v>
      </c>
      <c r="B17695" s="278">
        <v>3.1</v>
      </c>
    </row>
    <row r="17696" spans="1:2" x14ac:dyDescent="0.25">
      <c r="A17696" s="277" t="s">
        <v>20215</v>
      </c>
      <c r="B17696" s="278">
        <v>2.68</v>
      </c>
    </row>
    <row r="17697" spans="1:2" x14ac:dyDescent="0.25">
      <c r="A17697" s="277" t="s">
        <v>4669</v>
      </c>
      <c r="B17697" s="278">
        <v>3.72</v>
      </c>
    </row>
    <row r="17698" spans="1:2" x14ac:dyDescent="0.25">
      <c r="A17698" s="277" t="s">
        <v>20216</v>
      </c>
      <c r="B17698" s="278">
        <v>3.22</v>
      </c>
    </row>
    <row r="17699" spans="1:2" x14ac:dyDescent="0.25">
      <c r="A17699" s="277" t="s">
        <v>4670</v>
      </c>
      <c r="B17699" s="278">
        <v>4.6100000000000003</v>
      </c>
    </row>
    <row r="17700" spans="1:2" x14ac:dyDescent="0.25">
      <c r="A17700" s="277" t="s">
        <v>20217</v>
      </c>
      <c r="B17700" s="278">
        <v>3.99</v>
      </c>
    </row>
    <row r="17701" spans="1:2" x14ac:dyDescent="0.25">
      <c r="A17701" s="277" t="s">
        <v>4671</v>
      </c>
      <c r="B17701" s="278">
        <v>5.32</v>
      </c>
    </row>
    <row r="17702" spans="1:2" x14ac:dyDescent="0.25">
      <c r="A17702" s="277" t="s">
        <v>20218</v>
      </c>
      <c r="B17702" s="278">
        <v>4.6100000000000003</v>
      </c>
    </row>
    <row r="17703" spans="1:2" x14ac:dyDescent="0.25">
      <c r="A17703" s="277" t="s">
        <v>4672</v>
      </c>
      <c r="B17703" s="278">
        <v>6.2</v>
      </c>
    </row>
    <row r="17704" spans="1:2" x14ac:dyDescent="0.25">
      <c r="A17704" s="277" t="s">
        <v>20219</v>
      </c>
      <c r="B17704" s="278">
        <v>5.37</v>
      </c>
    </row>
    <row r="17705" spans="1:2" x14ac:dyDescent="0.25">
      <c r="A17705" s="277" t="s">
        <v>4673</v>
      </c>
      <c r="B17705" s="278">
        <v>9.93</v>
      </c>
    </row>
    <row r="17706" spans="1:2" x14ac:dyDescent="0.25">
      <c r="A17706" s="277" t="s">
        <v>20220</v>
      </c>
      <c r="B17706" s="278">
        <v>8.6</v>
      </c>
    </row>
    <row r="17707" spans="1:2" x14ac:dyDescent="0.25">
      <c r="A17707" s="277" t="s">
        <v>4674</v>
      </c>
      <c r="B17707" s="278">
        <v>12.41</v>
      </c>
    </row>
    <row r="17708" spans="1:2" x14ac:dyDescent="0.25">
      <c r="A17708" s="277" t="s">
        <v>20221</v>
      </c>
      <c r="B17708" s="278">
        <v>10.75</v>
      </c>
    </row>
    <row r="17709" spans="1:2" x14ac:dyDescent="0.25">
      <c r="A17709" s="277" t="s">
        <v>4675</v>
      </c>
      <c r="B17709" s="278">
        <v>19.510000000000002</v>
      </c>
    </row>
    <row r="17710" spans="1:2" x14ac:dyDescent="0.25">
      <c r="A17710" s="277" t="s">
        <v>20222</v>
      </c>
      <c r="B17710" s="278">
        <v>16.899999999999999</v>
      </c>
    </row>
    <row r="17711" spans="1:2" x14ac:dyDescent="0.25">
      <c r="A17711" s="277" t="s">
        <v>4676</v>
      </c>
      <c r="B17711" s="278">
        <v>24.83</v>
      </c>
    </row>
    <row r="17712" spans="1:2" x14ac:dyDescent="0.25">
      <c r="A17712" s="277" t="s">
        <v>20223</v>
      </c>
      <c r="B17712" s="278">
        <v>21.51</v>
      </c>
    </row>
    <row r="17713" spans="1:2" x14ac:dyDescent="0.25">
      <c r="A17713" s="277" t="s">
        <v>4677</v>
      </c>
      <c r="B17713" s="278">
        <v>1.41</v>
      </c>
    </row>
    <row r="17714" spans="1:2" x14ac:dyDescent="0.25">
      <c r="A17714" s="277" t="s">
        <v>20224</v>
      </c>
      <c r="B17714" s="278">
        <v>1.22</v>
      </c>
    </row>
    <row r="17715" spans="1:2" x14ac:dyDescent="0.25">
      <c r="A17715" s="277" t="s">
        <v>4678</v>
      </c>
      <c r="B17715" s="278">
        <v>1.77</v>
      </c>
    </row>
    <row r="17716" spans="1:2" x14ac:dyDescent="0.25">
      <c r="A17716" s="277" t="s">
        <v>20225</v>
      </c>
      <c r="B17716" s="278">
        <v>1.53</v>
      </c>
    </row>
    <row r="17717" spans="1:2" x14ac:dyDescent="0.25">
      <c r="A17717" s="277" t="s">
        <v>4679</v>
      </c>
      <c r="B17717" s="278">
        <v>2.12</v>
      </c>
    </row>
    <row r="17718" spans="1:2" x14ac:dyDescent="0.25">
      <c r="A17718" s="277" t="s">
        <v>20226</v>
      </c>
      <c r="B17718" s="278">
        <v>1.84</v>
      </c>
    </row>
    <row r="17719" spans="1:2" x14ac:dyDescent="0.25">
      <c r="A17719" s="277" t="s">
        <v>4680</v>
      </c>
      <c r="B17719" s="278">
        <v>2.48</v>
      </c>
    </row>
    <row r="17720" spans="1:2" x14ac:dyDescent="0.25">
      <c r="A17720" s="277" t="s">
        <v>20227</v>
      </c>
      <c r="B17720" s="278">
        <v>2.15</v>
      </c>
    </row>
    <row r="17721" spans="1:2" x14ac:dyDescent="0.25">
      <c r="A17721" s="277" t="s">
        <v>4681</v>
      </c>
      <c r="B17721" s="278">
        <v>5.67</v>
      </c>
    </row>
    <row r="17722" spans="1:2" x14ac:dyDescent="0.25">
      <c r="A17722" s="277" t="s">
        <v>20228</v>
      </c>
      <c r="B17722" s="278">
        <v>4.91</v>
      </c>
    </row>
    <row r="17723" spans="1:2" x14ac:dyDescent="0.25">
      <c r="A17723" s="277" t="s">
        <v>4682</v>
      </c>
      <c r="B17723" s="278">
        <v>7.09</v>
      </c>
    </row>
    <row r="17724" spans="1:2" x14ac:dyDescent="0.25">
      <c r="A17724" s="277" t="s">
        <v>20229</v>
      </c>
      <c r="B17724" s="278">
        <v>6.14</v>
      </c>
    </row>
    <row r="17725" spans="1:2" x14ac:dyDescent="0.25">
      <c r="A17725" s="277" t="s">
        <v>4683</v>
      </c>
      <c r="B17725" s="278">
        <v>10.64</v>
      </c>
    </row>
    <row r="17726" spans="1:2" x14ac:dyDescent="0.25">
      <c r="A17726" s="277" t="s">
        <v>20230</v>
      </c>
      <c r="B17726" s="278">
        <v>9.2200000000000006</v>
      </c>
    </row>
    <row r="17727" spans="1:2" x14ac:dyDescent="0.25">
      <c r="A17727" s="277" t="s">
        <v>4684</v>
      </c>
      <c r="B17727" s="278">
        <v>14.18</v>
      </c>
    </row>
    <row r="17728" spans="1:2" x14ac:dyDescent="0.25">
      <c r="A17728" s="277" t="s">
        <v>20231</v>
      </c>
      <c r="B17728" s="278">
        <v>12.29</v>
      </c>
    </row>
    <row r="17729" spans="1:2" x14ac:dyDescent="0.25">
      <c r="A17729" s="277" t="s">
        <v>4685</v>
      </c>
      <c r="B17729" s="278">
        <v>17.73</v>
      </c>
    </row>
    <row r="17730" spans="1:2" x14ac:dyDescent="0.25">
      <c r="A17730" s="277" t="s">
        <v>20232</v>
      </c>
      <c r="B17730" s="278">
        <v>15.36</v>
      </c>
    </row>
    <row r="17731" spans="1:2" x14ac:dyDescent="0.25">
      <c r="A17731" s="277" t="s">
        <v>4686</v>
      </c>
      <c r="B17731" s="278">
        <v>21.28</v>
      </c>
    </row>
    <row r="17732" spans="1:2" x14ac:dyDescent="0.25">
      <c r="A17732" s="277" t="s">
        <v>20233</v>
      </c>
      <c r="B17732" s="278">
        <v>18.440000000000001</v>
      </c>
    </row>
    <row r="17733" spans="1:2" x14ac:dyDescent="0.25">
      <c r="A17733" s="277" t="s">
        <v>4687</v>
      </c>
      <c r="B17733" s="278">
        <v>24.83</v>
      </c>
    </row>
    <row r="17734" spans="1:2" x14ac:dyDescent="0.25">
      <c r="A17734" s="277" t="s">
        <v>20234</v>
      </c>
      <c r="B17734" s="278">
        <v>21.51</v>
      </c>
    </row>
    <row r="17735" spans="1:2" x14ac:dyDescent="0.25">
      <c r="A17735" s="277" t="s">
        <v>4688</v>
      </c>
      <c r="B17735" s="278">
        <v>28.37</v>
      </c>
    </row>
    <row r="17736" spans="1:2" x14ac:dyDescent="0.25">
      <c r="A17736" s="277" t="s">
        <v>20235</v>
      </c>
      <c r="B17736" s="278">
        <v>24.58</v>
      </c>
    </row>
    <row r="17737" spans="1:2" x14ac:dyDescent="0.25">
      <c r="A17737" s="277" t="s">
        <v>4689</v>
      </c>
      <c r="B17737" s="278">
        <v>31.92</v>
      </c>
    </row>
    <row r="17738" spans="1:2" x14ac:dyDescent="0.25">
      <c r="A17738" s="277" t="s">
        <v>20236</v>
      </c>
      <c r="B17738" s="278">
        <v>27.66</v>
      </c>
    </row>
    <row r="17739" spans="1:2" x14ac:dyDescent="0.25">
      <c r="A17739" s="277" t="s">
        <v>4690</v>
      </c>
      <c r="B17739" s="278">
        <v>6.31</v>
      </c>
    </row>
    <row r="17740" spans="1:2" x14ac:dyDescent="0.25">
      <c r="A17740" s="277" t="s">
        <v>20237</v>
      </c>
      <c r="B17740" s="278">
        <v>5.5</v>
      </c>
    </row>
    <row r="17741" spans="1:2" x14ac:dyDescent="0.25">
      <c r="A17741" s="277" t="s">
        <v>4691</v>
      </c>
      <c r="B17741" s="278">
        <v>7.29</v>
      </c>
    </row>
    <row r="17742" spans="1:2" x14ac:dyDescent="0.25">
      <c r="A17742" s="277" t="s">
        <v>20238</v>
      </c>
      <c r="B17742" s="278">
        <v>6.38</v>
      </c>
    </row>
    <row r="17743" spans="1:2" x14ac:dyDescent="0.25">
      <c r="A17743" s="277" t="s">
        <v>4692</v>
      </c>
      <c r="B17743" s="278">
        <v>9.15</v>
      </c>
    </row>
    <row r="17744" spans="1:2" x14ac:dyDescent="0.25">
      <c r="A17744" s="277" t="s">
        <v>20239</v>
      </c>
      <c r="B17744" s="278">
        <v>8.01</v>
      </c>
    </row>
    <row r="17745" spans="1:2" x14ac:dyDescent="0.25">
      <c r="A17745" s="277" t="s">
        <v>4693</v>
      </c>
      <c r="B17745" s="278">
        <v>13.76</v>
      </c>
    </row>
    <row r="17746" spans="1:2" x14ac:dyDescent="0.25">
      <c r="A17746" s="277" t="s">
        <v>20240</v>
      </c>
      <c r="B17746" s="278">
        <v>12.05</v>
      </c>
    </row>
    <row r="17747" spans="1:2" x14ac:dyDescent="0.25">
      <c r="A17747" s="277" t="s">
        <v>4694</v>
      </c>
      <c r="B17747" s="278">
        <v>18.77</v>
      </c>
    </row>
    <row r="17748" spans="1:2" x14ac:dyDescent="0.25">
      <c r="A17748" s="277" t="s">
        <v>20241</v>
      </c>
      <c r="B17748" s="278">
        <v>16.489999999999998</v>
      </c>
    </row>
    <row r="17749" spans="1:2" x14ac:dyDescent="0.25">
      <c r="A17749" s="277" t="s">
        <v>4695</v>
      </c>
      <c r="B17749" s="278">
        <v>23.66</v>
      </c>
    </row>
    <row r="17750" spans="1:2" x14ac:dyDescent="0.25">
      <c r="A17750" s="277" t="s">
        <v>20242</v>
      </c>
      <c r="B17750" s="278">
        <v>20.82</v>
      </c>
    </row>
    <row r="17751" spans="1:2" x14ac:dyDescent="0.25">
      <c r="A17751" s="277" t="s">
        <v>4696</v>
      </c>
      <c r="B17751" s="278">
        <v>29.57</v>
      </c>
    </row>
    <row r="17752" spans="1:2" x14ac:dyDescent="0.25">
      <c r="A17752" s="277" t="s">
        <v>20243</v>
      </c>
      <c r="B17752" s="278">
        <v>26.02</v>
      </c>
    </row>
    <row r="17753" spans="1:2" x14ac:dyDescent="0.25">
      <c r="A17753" s="277" t="s">
        <v>4697</v>
      </c>
      <c r="B17753" s="278">
        <v>33.35</v>
      </c>
    </row>
    <row r="17754" spans="1:2" x14ac:dyDescent="0.25">
      <c r="A17754" s="277" t="s">
        <v>20244</v>
      </c>
      <c r="B17754" s="278">
        <v>29.37</v>
      </c>
    </row>
    <row r="17755" spans="1:2" x14ac:dyDescent="0.25">
      <c r="A17755" s="277" t="s">
        <v>4698</v>
      </c>
      <c r="B17755" s="278">
        <v>42.76</v>
      </c>
    </row>
    <row r="17756" spans="1:2" x14ac:dyDescent="0.25">
      <c r="A17756" s="277" t="s">
        <v>20245</v>
      </c>
      <c r="B17756" s="278">
        <v>37.64</v>
      </c>
    </row>
    <row r="17757" spans="1:2" x14ac:dyDescent="0.25">
      <c r="A17757" s="277" t="s">
        <v>4699</v>
      </c>
      <c r="B17757" s="278">
        <v>11.37</v>
      </c>
    </row>
    <row r="17758" spans="1:2" x14ac:dyDescent="0.25">
      <c r="A17758" s="277" t="s">
        <v>20246</v>
      </c>
      <c r="B17758" s="278">
        <v>9.8800000000000008</v>
      </c>
    </row>
    <row r="17759" spans="1:2" x14ac:dyDescent="0.25">
      <c r="A17759" s="277" t="s">
        <v>4700</v>
      </c>
      <c r="B17759" s="278">
        <v>55.79</v>
      </c>
    </row>
    <row r="17760" spans="1:2" x14ac:dyDescent="0.25">
      <c r="A17760" s="277" t="s">
        <v>20247</v>
      </c>
      <c r="B17760" s="278">
        <v>48.37</v>
      </c>
    </row>
    <row r="17761" spans="1:2" x14ac:dyDescent="0.25">
      <c r="A17761" s="277" t="s">
        <v>4701</v>
      </c>
      <c r="B17761" s="278">
        <v>18.309999999999999</v>
      </c>
    </row>
    <row r="17762" spans="1:2" x14ac:dyDescent="0.25">
      <c r="A17762" s="277" t="s">
        <v>20248</v>
      </c>
      <c r="B17762" s="278">
        <v>15.94</v>
      </c>
    </row>
    <row r="17763" spans="1:2" x14ac:dyDescent="0.25">
      <c r="A17763" s="277" t="s">
        <v>4702</v>
      </c>
      <c r="B17763" s="278">
        <v>88.84</v>
      </c>
    </row>
    <row r="17764" spans="1:2" x14ac:dyDescent="0.25">
      <c r="A17764" s="277" t="s">
        <v>20249</v>
      </c>
      <c r="B17764" s="278">
        <v>77.06</v>
      </c>
    </row>
    <row r="17765" spans="1:2" x14ac:dyDescent="0.25">
      <c r="A17765" s="277" t="s">
        <v>4703</v>
      </c>
      <c r="B17765" s="278">
        <v>26.56</v>
      </c>
    </row>
    <row r="17766" spans="1:2" x14ac:dyDescent="0.25">
      <c r="A17766" s="277" t="s">
        <v>20250</v>
      </c>
      <c r="B17766" s="278">
        <v>23.16</v>
      </c>
    </row>
    <row r="17767" spans="1:2" x14ac:dyDescent="0.25">
      <c r="A17767" s="277" t="s">
        <v>4704</v>
      </c>
      <c r="B17767" s="278">
        <v>127.31</v>
      </c>
    </row>
    <row r="17768" spans="1:2" x14ac:dyDescent="0.25">
      <c r="A17768" s="277" t="s">
        <v>20251</v>
      </c>
      <c r="B17768" s="278">
        <v>110.47</v>
      </c>
    </row>
    <row r="17769" spans="1:2" x14ac:dyDescent="0.25">
      <c r="A17769" s="277" t="s">
        <v>4705</v>
      </c>
      <c r="B17769" s="278">
        <v>15.34</v>
      </c>
    </row>
    <row r="17770" spans="1:2" x14ac:dyDescent="0.25">
      <c r="A17770" s="277" t="s">
        <v>20252</v>
      </c>
      <c r="B17770" s="278">
        <v>13.38</v>
      </c>
    </row>
    <row r="17771" spans="1:2" x14ac:dyDescent="0.25">
      <c r="A17771" s="277" t="s">
        <v>4706</v>
      </c>
      <c r="B17771" s="278">
        <v>16.93</v>
      </c>
    </row>
    <row r="17772" spans="1:2" x14ac:dyDescent="0.25">
      <c r="A17772" s="277" t="s">
        <v>20253</v>
      </c>
      <c r="B17772" s="278">
        <v>14.76</v>
      </c>
    </row>
    <row r="17773" spans="1:2" x14ac:dyDescent="0.25">
      <c r="A17773" s="277" t="s">
        <v>4707</v>
      </c>
      <c r="B17773" s="278">
        <v>20.66</v>
      </c>
    </row>
    <row r="17774" spans="1:2" x14ac:dyDescent="0.25">
      <c r="A17774" s="277" t="s">
        <v>20254</v>
      </c>
      <c r="B17774" s="278">
        <v>18.04</v>
      </c>
    </row>
    <row r="17775" spans="1:2" x14ac:dyDescent="0.25">
      <c r="A17775" s="277" t="s">
        <v>4708</v>
      </c>
      <c r="B17775" s="278">
        <v>24.31</v>
      </c>
    </row>
    <row r="17776" spans="1:2" x14ac:dyDescent="0.25">
      <c r="A17776" s="277" t="s">
        <v>20255</v>
      </c>
      <c r="B17776" s="278">
        <v>21.24</v>
      </c>
    </row>
    <row r="17777" spans="1:2" x14ac:dyDescent="0.25">
      <c r="A17777" s="277" t="s">
        <v>4709</v>
      </c>
      <c r="B17777" s="278">
        <v>32.11</v>
      </c>
    </row>
    <row r="17778" spans="1:2" x14ac:dyDescent="0.25">
      <c r="A17778" s="277" t="s">
        <v>20256</v>
      </c>
      <c r="B17778" s="278">
        <v>28.03</v>
      </c>
    </row>
    <row r="17779" spans="1:2" x14ac:dyDescent="0.25">
      <c r="A17779" s="277" t="s">
        <v>4710</v>
      </c>
      <c r="B17779" s="278">
        <v>55.85</v>
      </c>
    </row>
    <row r="17780" spans="1:2" x14ac:dyDescent="0.25">
      <c r="A17780" s="277" t="s">
        <v>20257</v>
      </c>
      <c r="B17780" s="278">
        <v>48.84</v>
      </c>
    </row>
    <row r="17781" spans="1:2" x14ac:dyDescent="0.25">
      <c r="A17781" s="277" t="s">
        <v>4711</v>
      </c>
      <c r="B17781" s="278">
        <v>91.98</v>
      </c>
    </row>
    <row r="17782" spans="1:2" x14ac:dyDescent="0.25">
      <c r="A17782" s="277" t="s">
        <v>20258</v>
      </c>
      <c r="B17782" s="278">
        <v>80.31</v>
      </c>
    </row>
    <row r="17783" spans="1:2" x14ac:dyDescent="0.25">
      <c r="A17783" s="277" t="s">
        <v>4712</v>
      </c>
      <c r="B17783" s="278">
        <v>104.03</v>
      </c>
    </row>
    <row r="17784" spans="1:2" x14ac:dyDescent="0.25">
      <c r="A17784" s="277" t="s">
        <v>20259</v>
      </c>
      <c r="B17784" s="278">
        <v>91.08</v>
      </c>
    </row>
    <row r="17785" spans="1:2" x14ac:dyDescent="0.25">
      <c r="A17785" s="277" t="s">
        <v>4713</v>
      </c>
      <c r="B17785" s="278">
        <v>128.09</v>
      </c>
    </row>
    <row r="17786" spans="1:2" x14ac:dyDescent="0.25">
      <c r="A17786" s="277" t="s">
        <v>20260</v>
      </c>
      <c r="B17786" s="278">
        <v>112.4</v>
      </c>
    </row>
    <row r="17787" spans="1:2" x14ac:dyDescent="0.25">
      <c r="A17787" s="277" t="s">
        <v>4714</v>
      </c>
      <c r="B17787" s="278">
        <v>25.43</v>
      </c>
    </row>
    <row r="17788" spans="1:2" x14ac:dyDescent="0.25">
      <c r="A17788" s="277" t="s">
        <v>20261</v>
      </c>
      <c r="B17788" s="278">
        <v>24.72</v>
      </c>
    </row>
    <row r="17789" spans="1:2" x14ac:dyDescent="0.25">
      <c r="A17789" s="277" t="s">
        <v>4715</v>
      </c>
      <c r="B17789" s="278">
        <v>32.36</v>
      </c>
    </row>
    <row r="17790" spans="1:2" x14ac:dyDescent="0.25">
      <c r="A17790" s="277" t="s">
        <v>20262</v>
      </c>
      <c r="B17790" s="278">
        <v>31.56</v>
      </c>
    </row>
    <row r="17791" spans="1:2" x14ac:dyDescent="0.25">
      <c r="A17791" s="277" t="s">
        <v>4716</v>
      </c>
      <c r="B17791" s="278">
        <v>37.35</v>
      </c>
    </row>
    <row r="17792" spans="1:2" x14ac:dyDescent="0.25">
      <c r="A17792" s="277" t="s">
        <v>20263</v>
      </c>
      <c r="B17792" s="278">
        <v>36.409999999999997</v>
      </c>
    </row>
    <row r="17793" spans="1:2" x14ac:dyDescent="0.25">
      <c r="A17793" s="277" t="s">
        <v>4717</v>
      </c>
      <c r="B17793" s="278">
        <v>40.92</v>
      </c>
    </row>
    <row r="17794" spans="1:2" x14ac:dyDescent="0.25">
      <c r="A17794" s="277" t="s">
        <v>20264</v>
      </c>
      <c r="B17794" s="278">
        <v>39.869999999999997</v>
      </c>
    </row>
    <row r="17795" spans="1:2" x14ac:dyDescent="0.25">
      <c r="A17795" s="277" t="s">
        <v>4718</v>
      </c>
      <c r="B17795" s="278">
        <v>43.77</v>
      </c>
    </row>
    <row r="17796" spans="1:2" x14ac:dyDescent="0.25">
      <c r="A17796" s="277" t="s">
        <v>20265</v>
      </c>
      <c r="B17796" s="278">
        <v>42.68</v>
      </c>
    </row>
    <row r="17797" spans="1:2" x14ac:dyDescent="0.25">
      <c r="A17797" s="277" t="s">
        <v>4719</v>
      </c>
      <c r="B17797" s="278">
        <v>72.27</v>
      </c>
    </row>
    <row r="17798" spans="1:2" x14ac:dyDescent="0.25">
      <c r="A17798" s="277" t="s">
        <v>20266</v>
      </c>
      <c r="B17798" s="278">
        <v>71.09</v>
      </c>
    </row>
    <row r="17799" spans="1:2" x14ac:dyDescent="0.25">
      <c r="A17799" s="277" t="s">
        <v>4720</v>
      </c>
      <c r="B17799" s="278">
        <v>84.06</v>
      </c>
    </row>
    <row r="17800" spans="1:2" x14ac:dyDescent="0.25">
      <c r="A17800" s="277" t="s">
        <v>20267</v>
      </c>
      <c r="B17800" s="278">
        <v>82.73</v>
      </c>
    </row>
    <row r="17801" spans="1:2" x14ac:dyDescent="0.25">
      <c r="A17801" s="277" t="s">
        <v>4721</v>
      </c>
      <c r="B17801" s="278">
        <v>87.81</v>
      </c>
    </row>
    <row r="17802" spans="1:2" x14ac:dyDescent="0.25">
      <c r="A17802" s="277" t="s">
        <v>20268</v>
      </c>
      <c r="B17802" s="278">
        <v>86.39</v>
      </c>
    </row>
    <row r="17803" spans="1:2" x14ac:dyDescent="0.25">
      <c r="A17803" s="277" t="s">
        <v>4722</v>
      </c>
      <c r="B17803" s="278">
        <v>108.8</v>
      </c>
    </row>
    <row r="17804" spans="1:2" x14ac:dyDescent="0.25">
      <c r="A17804" s="277" t="s">
        <v>20269</v>
      </c>
      <c r="B17804" s="278">
        <v>107.15</v>
      </c>
    </row>
    <row r="17805" spans="1:2" x14ac:dyDescent="0.25">
      <c r="A17805" s="277" t="s">
        <v>4723</v>
      </c>
      <c r="B17805" s="278">
        <v>22.58</v>
      </c>
    </row>
    <row r="17806" spans="1:2" x14ac:dyDescent="0.25">
      <c r="A17806" s="277" t="s">
        <v>20270</v>
      </c>
      <c r="B17806" s="278">
        <v>22.58</v>
      </c>
    </row>
    <row r="17807" spans="1:2" x14ac:dyDescent="0.25">
      <c r="A17807" s="277" t="s">
        <v>4724</v>
      </c>
      <c r="B17807" s="278">
        <v>23.71</v>
      </c>
    </row>
    <row r="17808" spans="1:2" x14ac:dyDescent="0.25">
      <c r="A17808" s="277" t="s">
        <v>20271</v>
      </c>
      <c r="B17808" s="278">
        <v>23.71</v>
      </c>
    </row>
    <row r="17809" spans="1:2" x14ac:dyDescent="0.25">
      <c r="A17809" s="277" t="s">
        <v>4725</v>
      </c>
      <c r="B17809" s="278">
        <v>27.75</v>
      </c>
    </row>
    <row r="17810" spans="1:2" x14ac:dyDescent="0.25">
      <c r="A17810" s="277" t="s">
        <v>20272</v>
      </c>
      <c r="B17810" s="278">
        <v>27.75</v>
      </c>
    </row>
    <row r="17811" spans="1:2" x14ac:dyDescent="0.25">
      <c r="A17811" s="277" t="s">
        <v>4726</v>
      </c>
      <c r="B17811" s="278">
        <v>17.899999999999999</v>
      </c>
    </row>
    <row r="17812" spans="1:2" x14ac:dyDescent="0.25">
      <c r="A17812" s="277" t="s">
        <v>20273</v>
      </c>
      <c r="B17812" s="278">
        <v>17.899999999999999</v>
      </c>
    </row>
    <row r="17813" spans="1:2" x14ac:dyDescent="0.25">
      <c r="A17813" s="277" t="s">
        <v>4727</v>
      </c>
      <c r="B17813" s="278">
        <v>20.57</v>
      </c>
    </row>
    <row r="17814" spans="1:2" x14ac:dyDescent="0.25">
      <c r="A17814" s="277" t="s">
        <v>20274</v>
      </c>
      <c r="B17814" s="278">
        <v>20.57</v>
      </c>
    </row>
    <row r="17815" spans="1:2" x14ac:dyDescent="0.25">
      <c r="A17815" s="277" t="s">
        <v>4728</v>
      </c>
      <c r="B17815" s="278">
        <v>21.71</v>
      </c>
    </row>
    <row r="17816" spans="1:2" x14ac:dyDescent="0.25">
      <c r="A17816" s="277" t="s">
        <v>20275</v>
      </c>
      <c r="B17816" s="278">
        <v>21.71</v>
      </c>
    </row>
    <row r="17817" spans="1:2" x14ac:dyDescent="0.25">
      <c r="A17817" s="277" t="s">
        <v>4729</v>
      </c>
      <c r="B17817" s="278">
        <v>1392.91</v>
      </c>
    </row>
    <row r="17818" spans="1:2" x14ac:dyDescent="0.25">
      <c r="A17818" s="277" t="s">
        <v>20276</v>
      </c>
      <c r="B17818" s="278">
        <v>1277.9000000000001</v>
      </c>
    </row>
    <row r="17819" spans="1:2" x14ac:dyDescent="0.25">
      <c r="A17819" s="277" t="s">
        <v>4730</v>
      </c>
      <c r="B17819" s="278">
        <v>1551.46</v>
      </c>
    </row>
    <row r="17820" spans="1:2" x14ac:dyDescent="0.25">
      <c r="A17820" s="277" t="s">
        <v>20277</v>
      </c>
      <c r="B17820" s="278">
        <v>1436.48</v>
      </c>
    </row>
    <row r="17821" spans="1:2" x14ac:dyDescent="0.25">
      <c r="A17821" s="277" t="s">
        <v>4731</v>
      </c>
      <c r="B17821" s="278">
        <v>2015.01</v>
      </c>
    </row>
    <row r="17822" spans="1:2" x14ac:dyDescent="0.25">
      <c r="A17822" s="277" t="s">
        <v>20278</v>
      </c>
      <c r="B17822" s="278">
        <v>1827.6</v>
      </c>
    </row>
    <row r="17823" spans="1:2" x14ac:dyDescent="0.25">
      <c r="A17823" s="277" t="s">
        <v>4732</v>
      </c>
      <c r="B17823" s="278">
        <v>2191.12</v>
      </c>
    </row>
    <row r="17824" spans="1:2" x14ac:dyDescent="0.25">
      <c r="A17824" s="277" t="s">
        <v>20279</v>
      </c>
      <c r="B17824" s="278">
        <v>2003.71</v>
      </c>
    </row>
    <row r="17825" spans="1:2" x14ac:dyDescent="0.25">
      <c r="A17825" s="277" t="s">
        <v>4733</v>
      </c>
      <c r="B17825" s="278">
        <v>2925.57</v>
      </c>
    </row>
    <row r="17826" spans="1:2" x14ac:dyDescent="0.25">
      <c r="A17826" s="277" t="s">
        <v>20280</v>
      </c>
      <c r="B17826" s="278">
        <v>2661.18</v>
      </c>
    </row>
    <row r="17827" spans="1:2" x14ac:dyDescent="0.25">
      <c r="A17827" s="277" t="s">
        <v>4734</v>
      </c>
      <c r="B17827" s="278">
        <v>3056.62</v>
      </c>
    </row>
    <row r="17828" spans="1:2" x14ac:dyDescent="0.25">
      <c r="A17828" s="277" t="s">
        <v>20281</v>
      </c>
      <c r="B17828" s="278">
        <v>2795.21</v>
      </c>
    </row>
    <row r="17829" spans="1:2" x14ac:dyDescent="0.25">
      <c r="A17829" s="277" t="s">
        <v>4735</v>
      </c>
      <c r="B17829" s="278">
        <v>3549.21</v>
      </c>
    </row>
    <row r="17830" spans="1:2" x14ac:dyDescent="0.25">
      <c r="A17830" s="277" t="s">
        <v>20282</v>
      </c>
      <c r="B17830" s="278">
        <v>3269.82</v>
      </c>
    </row>
    <row r="17831" spans="1:2" x14ac:dyDescent="0.25">
      <c r="A17831" s="277" t="s">
        <v>4736</v>
      </c>
      <c r="B17831" s="278">
        <v>4325.8999999999996</v>
      </c>
    </row>
    <row r="17832" spans="1:2" x14ac:dyDescent="0.25">
      <c r="A17832" s="277" t="s">
        <v>20283</v>
      </c>
      <c r="B17832" s="278">
        <v>3964.01</v>
      </c>
    </row>
    <row r="17833" spans="1:2" x14ac:dyDescent="0.25">
      <c r="A17833" s="277" t="s">
        <v>4737</v>
      </c>
      <c r="B17833" s="278">
        <v>78.5</v>
      </c>
    </row>
    <row r="17834" spans="1:2" x14ac:dyDescent="0.25">
      <c r="A17834" s="277" t="s">
        <v>20284</v>
      </c>
      <c r="B17834" s="278">
        <v>78.5</v>
      </c>
    </row>
    <row r="17835" spans="1:2" x14ac:dyDescent="0.25">
      <c r="A17835" s="277" t="s">
        <v>4738</v>
      </c>
      <c r="B17835" s="278">
        <v>116.39</v>
      </c>
    </row>
    <row r="17836" spans="1:2" x14ac:dyDescent="0.25">
      <c r="A17836" s="277" t="s">
        <v>20285</v>
      </c>
      <c r="B17836" s="278">
        <v>116.39</v>
      </c>
    </row>
    <row r="17837" spans="1:2" x14ac:dyDescent="0.25">
      <c r="A17837" s="277" t="s">
        <v>4739</v>
      </c>
      <c r="B17837" s="278">
        <v>152.02000000000001</v>
      </c>
    </row>
    <row r="17838" spans="1:2" x14ac:dyDescent="0.25">
      <c r="A17838" s="277" t="s">
        <v>20286</v>
      </c>
      <c r="B17838" s="278">
        <v>152.02000000000001</v>
      </c>
    </row>
    <row r="17839" spans="1:2" x14ac:dyDescent="0.25">
      <c r="A17839" s="277" t="s">
        <v>4740</v>
      </c>
      <c r="B17839" s="278">
        <v>269.75</v>
      </c>
    </row>
    <row r="17840" spans="1:2" x14ac:dyDescent="0.25">
      <c r="A17840" s="277" t="s">
        <v>20287</v>
      </c>
      <c r="B17840" s="278">
        <v>269.75</v>
      </c>
    </row>
    <row r="17841" spans="1:2" x14ac:dyDescent="0.25">
      <c r="A17841" s="277" t="s">
        <v>4741</v>
      </c>
      <c r="B17841" s="278">
        <v>72.16</v>
      </c>
    </row>
    <row r="17842" spans="1:2" x14ac:dyDescent="0.25">
      <c r="A17842" s="277" t="s">
        <v>20288</v>
      </c>
      <c r="B17842" s="278">
        <v>72.16</v>
      </c>
    </row>
    <row r="17843" spans="1:2" x14ac:dyDescent="0.25">
      <c r="A17843" s="277" t="s">
        <v>4742</v>
      </c>
      <c r="B17843" s="278">
        <v>108.55</v>
      </c>
    </row>
    <row r="17844" spans="1:2" x14ac:dyDescent="0.25">
      <c r="A17844" s="277" t="s">
        <v>20289</v>
      </c>
      <c r="B17844" s="278">
        <v>108.55</v>
      </c>
    </row>
    <row r="17845" spans="1:2" x14ac:dyDescent="0.25">
      <c r="A17845" s="277" t="s">
        <v>4743</v>
      </c>
      <c r="B17845" s="278">
        <v>37.950000000000003</v>
      </c>
    </row>
    <row r="17846" spans="1:2" x14ac:dyDescent="0.25">
      <c r="A17846" s="277" t="s">
        <v>20290</v>
      </c>
      <c r="B17846" s="278">
        <v>37.950000000000003</v>
      </c>
    </row>
    <row r="17847" spans="1:2" x14ac:dyDescent="0.25">
      <c r="A17847" s="277" t="s">
        <v>4744</v>
      </c>
      <c r="B17847" s="278">
        <v>44.89</v>
      </c>
    </row>
    <row r="17848" spans="1:2" x14ac:dyDescent="0.25">
      <c r="A17848" s="277" t="s">
        <v>20291</v>
      </c>
      <c r="B17848" s="278">
        <v>44.89</v>
      </c>
    </row>
    <row r="17849" spans="1:2" x14ac:dyDescent="0.25">
      <c r="A17849" s="277" t="s">
        <v>4745</v>
      </c>
      <c r="B17849" s="278">
        <v>41.78</v>
      </c>
    </row>
    <row r="17850" spans="1:2" x14ac:dyDescent="0.25">
      <c r="A17850" s="277" t="s">
        <v>20292</v>
      </c>
      <c r="B17850" s="278">
        <v>41.78</v>
      </c>
    </row>
    <row r="17851" spans="1:2" x14ac:dyDescent="0.25">
      <c r="A17851" s="277" t="s">
        <v>4746</v>
      </c>
      <c r="B17851" s="278">
        <v>44.16</v>
      </c>
    </row>
    <row r="17852" spans="1:2" x14ac:dyDescent="0.25">
      <c r="A17852" s="277" t="s">
        <v>20293</v>
      </c>
      <c r="B17852" s="278">
        <v>44.16</v>
      </c>
    </row>
    <row r="17853" spans="1:2" x14ac:dyDescent="0.25">
      <c r="A17853" s="277" t="s">
        <v>4747</v>
      </c>
      <c r="B17853" s="278">
        <v>169.18</v>
      </c>
    </row>
    <row r="17854" spans="1:2" x14ac:dyDescent="0.25">
      <c r="A17854" s="277" t="s">
        <v>20294</v>
      </c>
      <c r="B17854" s="278">
        <v>169.18</v>
      </c>
    </row>
    <row r="17855" spans="1:2" x14ac:dyDescent="0.25">
      <c r="A17855" s="277" t="s">
        <v>4748</v>
      </c>
      <c r="B17855" s="278">
        <v>173.98</v>
      </c>
    </row>
    <row r="17856" spans="1:2" x14ac:dyDescent="0.25">
      <c r="A17856" s="277" t="s">
        <v>20295</v>
      </c>
      <c r="B17856" s="278">
        <v>173.98</v>
      </c>
    </row>
    <row r="17857" spans="1:2" x14ac:dyDescent="0.25">
      <c r="A17857" s="277" t="s">
        <v>4749</v>
      </c>
      <c r="B17857" s="278">
        <v>180.48</v>
      </c>
    </row>
    <row r="17858" spans="1:2" x14ac:dyDescent="0.25">
      <c r="A17858" s="277" t="s">
        <v>20296</v>
      </c>
      <c r="B17858" s="278">
        <v>180.48</v>
      </c>
    </row>
    <row r="17859" spans="1:2" x14ac:dyDescent="0.25">
      <c r="A17859" s="277" t="s">
        <v>4750</v>
      </c>
      <c r="B17859" s="278">
        <v>191.48</v>
      </c>
    </row>
    <row r="17860" spans="1:2" x14ac:dyDescent="0.25">
      <c r="A17860" s="277" t="s">
        <v>20297</v>
      </c>
      <c r="B17860" s="278">
        <v>191.48</v>
      </c>
    </row>
    <row r="17861" spans="1:2" x14ac:dyDescent="0.25">
      <c r="A17861" s="277" t="s">
        <v>4751</v>
      </c>
      <c r="B17861" s="278">
        <v>196.48</v>
      </c>
    </row>
    <row r="17862" spans="1:2" x14ac:dyDescent="0.25">
      <c r="A17862" s="277" t="s">
        <v>20298</v>
      </c>
      <c r="B17862" s="278">
        <v>196.48</v>
      </c>
    </row>
    <row r="17863" spans="1:2" x14ac:dyDescent="0.25">
      <c r="A17863" s="277" t="s">
        <v>4752</v>
      </c>
      <c r="B17863" s="278">
        <v>173.98</v>
      </c>
    </row>
    <row r="17864" spans="1:2" x14ac:dyDescent="0.25">
      <c r="A17864" s="277" t="s">
        <v>20299</v>
      </c>
      <c r="B17864" s="278">
        <v>173.98</v>
      </c>
    </row>
    <row r="17865" spans="1:2" x14ac:dyDescent="0.25">
      <c r="A17865" s="277" t="s">
        <v>4753</v>
      </c>
      <c r="B17865" s="278">
        <v>49.21</v>
      </c>
    </row>
    <row r="17866" spans="1:2" x14ac:dyDescent="0.25">
      <c r="A17866" s="277" t="s">
        <v>20300</v>
      </c>
      <c r="B17866" s="278">
        <v>49.21</v>
      </c>
    </row>
    <row r="17867" spans="1:2" x14ac:dyDescent="0.25">
      <c r="A17867" s="277" t="s">
        <v>4754</v>
      </c>
      <c r="B17867" s="278">
        <v>51.59</v>
      </c>
    </row>
    <row r="17868" spans="1:2" x14ac:dyDescent="0.25">
      <c r="A17868" s="277" t="s">
        <v>20301</v>
      </c>
      <c r="B17868" s="278">
        <v>51.59</v>
      </c>
    </row>
    <row r="17869" spans="1:2" x14ac:dyDescent="0.25">
      <c r="A17869" s="277" t="s">
        <v>4755</v>
      </c>
      <c r="B17869" s="278">
        <v>176.61</v>
      </c>
    </row>
    <row r="17870" spans="1:2" x14ac:dyDescent="0.25">
      <c r="A17870" s="277" t="s">
        <v>20302</v>
      </c>
      <c r="B17870" s="278">
        <v>176.61</v>
      </c>
    </row>
    <row r="17871" spans="1:2" x14ac:dyDescent="0.25">
      <c r="A17871" s="277" t="s">
        <v>4756</v>
      </c>
      <c r="B17871" s="278">
        <v>181.41</v>
      </c>
    </row>
    <row r="17872" spans="1:2" x14ac:dyDescent="0.25">
      <c r="A17872" s="277" t="s">
        <v>20303</v>
      </c>
      <c r="B17872" s="278">
        <v>181.41</v>
      </c>
    </row>
    <row r="17873" spans="1:2" x14ac:dyDescent="0.25">
      <c r="A17873" s="277" t="s">
        <v>4757</v>
      </c>
      <c r="B17873" s="278">
        <v>187.91</v>
      </c>
    </row>
    <row r="17874" spans="1:2" x14ac:dyDescent="0.25">
      <c r="A17874" s="277" t="s">
        <v>20304</v>
      </c>
      <c r="B17874" s="278">
        <v>187.91</v>
      </c>
    </row>
    <row r="17875" spans="1:2" x14ac:dyDescent="0.25">
      <c r="A17875" s="277" t="s">
        <v>4758</v>
      </c>
      <c r="B17875" s="278">
        <v>198.91</v>
      </c>
    </row>
    <row r="17876" spans="1:2" x14ac:dyDescent="0.25">
      <c r="A17876" s="277" t="s">
        <v>20305</v>
      </c>
      <c r="B17876" s="278">
        <v>198.91</v>
      </c>
    </row>
    <row r="17877" spans="1:2" x14ac:dyDescent="0.25">
      <c r="A17877" s="277" t="s">
        <v>4759</v>
      </c>
      <c r="B17877" s="278">
        <v>203.91</v>
      </c>
    </row>
    <row r="17878" spans="1:2" x14ac:dyDescent="0.25">
      <c r="A17878" s="277" t="s">
        <v>20306</v>
      </c>
      <c r="B17878" s="278">
        <v>203.91</v>
      </c>
    </row>
    <row r="17879" spans="1:2" x14ac:dyDescent="0.25">
      <c r="A17879" s="277" t="s">
        <v>4760</v>
      </c>
      <c r="B17879" s="278">
        <v>166.91</v>
      </c>
    </row>
    <row r="17880" spans="1:2" x14ac:dyDescent="0.25">
      <c r="A17880" s="277" t="s">
        <v>20307</v>
      </c>
      <c r="B17880" s="278">
        <v>166.91</v>
      </c>
    </row>
    <row r="17881" spans="1:2" x14ac:dyDescent="0.25">
      <c r="A17881" s="277" t="s">
        <v>4761</v>
      </c>
      <c r="B17881" s="278">
        <v>79.34</v>
      </c>
    </row>
    <row r="17882" spans="1:2" x14ac:dyDescent="0.25">
      <c r="A17882" s="277" t="s">
        <v>20308</v>
      </c>
      <c r="B17882" s="278">
        <v>79.34</v>
      </c>
    </row>
    <row r="17883" spans="1:2" x14ac:dyDescent="0.25">
      <c r="A17883" s="277" t="s">
        <v>4762</v>
      </c>
      <c r="B17883" s="278">
        <v>81.72</v>
      </c>
    </row>
    <row r="17884" spans="1:2" x14ac:dyDescent="0.25">
      <c r="A17884" s="277" t="s">
        <v>20309</v>
      </c>
      <c r="B17884" s="278">
        <v>81.72</v>
      </c>
    </row>
    <row r="17885" spans="1:2" x14ac:dyDescent="0.25">
      <c r="A17885" s="277" t="s">
        <v>4763</v>
      </c>
      <c r="B17885" s="278">
        <v>241.54</v>
      </c>
    </row>
    <row r="17886" spans="1:2" x14ac:dyDescent="0.25">
      <c r="A17886" s="277" t="s">
        <v>20310</v>
      </c>
      <c r="B17886" s="278">
        <v>241.54</v>
      </c>
    </row>
    <row r="17887" spans="1:2" x14ac:dyDescent="0.25">
      <c r="A17887" s="277" t="s">
        <v>4764</v>
      </c>
      <c r="B17887" s="278">
        <v>246.34</v>
      </c>
    </row>
    <row r="17888" spans="1:2" x14ac:dyDescent="0.25">
      <c r="A17888" s="277" t="s">
        <v>20311</v>
      </c>
      <c r="B17888" s="278">
        <v>246.34</v>
      </c>
    </row>
    <row r="17889" spans="1:2" x14ac:dyDescent="0.25">
      <c r="A17889" s="277" t="s">
        <v>4765</v>
      </c>
      <c r="B17889" s="278">
        <v>252.84</v>
      </c>
    </row>
    <row r="17890" spans="1:2" x14ac:dyDescent="0.25">
      <c r="A17890" s="277" t="s">
        <v>20312</v>
      </c>
      <c r="B17890" s="278">
        <v>252.84</v>
      </c>
    </row>
    <row r="17891" spans="1:2" x14ac:dyDescent="0.25">
      <c r="A17891" s="277" t="s">
        <v>4766</v>
      </c>
      <c r="B17891" s="278">
        <v>263.83999999999997</v>
      </c>
    </row>
    <row r="17892" spans="1:2" x14ac:dyDescent="0.25">
      <c r="A17892" s="277" t="s">
        <v>20313</v>
      </c>
      <c r="B17892" s="278">
        <v>263.83999999999997</v>
      </c>
    </row>
    <row r="17893" spans="1:2" x14ac:dyDescent="0.25">
      <c r="A17893" s="277" t="s">
        <v>4767</v>
      </c>
      <c r="B17893" s="278">
        <v>268.83999999999997</v>
      </c>
    </row>
    <row r="17894" spans="1:2" x14ac:dyDescent="0.25">
      <c r="A17894" s="277" t="s">
        <v>20314</v>
      </c>
      <c r="B17894" s="278">
        <v>268.83999999999997</v>
      </c>
    </row>
    <row r="17895" spans="1:2" x14ac:dyDescent="0.25">
      <c r="A17895" s="277" t="s">
        <v>4768</v>
      </c>
      <c r="B17895" s="278">
        <v>231.84</v>
      </c>
    </row>
    <row r="17896" spans="1:2" x14ac:dyDescent="0.25">
      <c r="A17896" s="277" t="s">
        <v>20315</v>
      </c>
      <c r="B17896" s="278">
        <v>231.84</v>
      </c>
    </row>
    <row r="17897" spans="1:2" x14ac:dyDescent="0.25">
      <c r="A17897" s="277" t="s">
        <v>4769</v>
      </c>
      <c r="B17897" s="278">
        <v>446.17</v>
      </c>
    </row>
    <row r="17898" spans="1:2" x14ac:dyDescent="0.25">
      <c r="A17898" s="277" t="s">
        <v>20316</v>
      </c>
      <c r="B17898" s="278">
        <v>446.17</v>
      </c>
    </row>
    <row r="17899" spans="1:2" x14ac:dyDescent="0.25">
      <c r="A17899" s="277" t="s">
        <v>4770</v>
      </c>
      <c r="B17899" s="278">
        <v>446.37</v>
      </c>
    </row>
    <row r="17900" spans="1:2" x14ac:dyDescent="0.25">
      <c r="A17900" s="277" t="s">
        <v>20317</v>
      </c>
      <c r="B17900" s="278">
        <v>446.37</v>
      </c>
    </row>
    <row r="17901" spans="1:2" x14ac:dyDescent="0.25">
      <c r="A17901" s="277" t="s">
        <v>4771</v>
      </c>
      <c r="B17901" s="278">
        <v>451.17</v>
      </c>
    </row>
    <row r="17902" spans="1:2" x14ac:dyDescent="0.25">
      <c r="A17902" s="277" t="s">
        <v>20318</v>
      </c>
      <c r="B17902" s="278">
        <v>451.17</v>
      </c>
    </row>
    <row r="17903" spans="1:2" x14ac:dyDescent="0.25">
      <c r="A17903" s="277" t="s">
        <v>4772</v>
      </c>
      <c r="B17903" s="278">
        <v>457.67</v>
      </c>
    </row>
    <row r="17904" spans="1:2" x14ac:dyDescent="0.25">
      <c r="A17904" s="277" t="s">
        <v>20319</v>
      </c>
      <c r="B17904" s="278">
        <v>457.67</v>
      </c>
    </row>
    <row r="17905" spans="1:2" x14ac:dyDescent="0.25">
      <c r="A17905" s="277" t="s">
        <v>4773</v>
      </c>
      <c r="B17905" s="278">
        <v>468.67</v>
      </c>
    </row>
    <row r="17906" spans="1:2" x14ac:dyDescent="0.25">
      <c r="A17906" s="277" t="s">
        <v>20320</v>
      </c>
      <c r="B17906" s="278">
        <v>468.67</v>
      </c>
    </row>
    <row r="17907" spans="1:2" x14ac:dyDescent="0.25">
      <c r="A17907" s="277" t="s">
        <v>4774</v>
      </c>
      <c r="B17907" s="278">
        <v>473.67</v>
      </c>
    </row>
    <row r="17908" spans="1:2" x14ac:dyDescent="0.25">
      <c r="A17908" s="277" t="s">
        <v>20321</v>
      </c>
      <c r="B17908" s="278">
        <v>473.67</v>
      </c>
    </row>
    <row r="17909" spans="1:2" x14ac:dyDescent="0.25">
      <c r="A17909" s="277" t="s">
        <v>4775</v>
      </c>
      <c r="B17909" s="278">
        <v>436.67</v>
      </c>
    </row>
    <row r="17910" spans="1:2" x14ac:dyDescent="0.25">
      <c r="A17910" s="277" t="s">
        <v>20322</v>
      </c>
      <c r="B17910" s="278">
        <v>436.67</v>
      </c>
    </row>
    <row r="17911" spans="1:2" x14ac:dyDescent="0.25">
      <c r="A17911" s="277" t="s">
        <v>4776</v>
      </c>
      <c r="B17911" s="278">
        <v>1039.17</v>
      </c>
    </row>
    <row r="17912" spans="1:2" x14ac:dyDescent="0.25">
      <c r="A17912" s="277" t="s">
        <v>20323</v>
      </c>
      <c r="B17912" s="278">
        <v>1039.17</v>
      </c>
    </row>
    <row r="17913" spans="1:2" x14ac:dyDescent="0.25">
      <c r="A17913" s="277" t="s">
        <v>4777</v>
      </c>
      <c r="B17913" s="278">
        <v>1067.67</v>
      </c>
    </row>
    <row r="17914" spans="1:2" x14ac:dyDescent="0.25">
      <c r="A17914" s="277" t="s">
        <v>20324</v>
      </c>
      <c r="B17914" s="278">
        <v>1067.67</v>
      </c>
    </row>
    <row r="17915" spans="1:2" x14ac:dyDescent="0.25">
      <c r="A17915" s="277" t="s">
        <v>4778</v>
      </c>
      <c r="B17915" s="278">
        <v>1697.23</v>
      </c>
    </row>
    <row r="17916" spans="1:2" x14ac:dyDescent="0.25">
      <c r="A17916" s="277" t="s">
        <v>20325</v>
      </c>
      <c r="B17916" s="278">
        <v>1697.23</v>
      </c>
    </row>
    <row r="17917" spans="1:2" x14ac:dyDescent="0.25">
      <c r="A17917" s="277" t="s">
        <v>4779</v>
      </c>
      <c r="B17917" s="278">
        <v>1893.35</v>
      </c>
    </row>
    <row r="17918" spans="1:2" x14ac:dyDescent="0.25">
      <c r="A17918" s="277" t="s">
        <v>20326</v>
      </c>
      <c r="B17918" s="278">
        <v>1893.35</v>
      </c>
    </row>
    <row r="17919" spans="1:2" x14ac:dyDescent="0.25">
      <c r="A17919" s="277" t="s">
        <v>4780</v>
      </c>
      <c r="B17919" s="278">
        <v>2509.69</v>
      </c>
    </row>
    <row r="17920" spans="1:2" x14ac:dyDescent="0.25">
      <c r="A17920" s="277" t="s">
        <v>20327</v>
      </c>
      <c r="B17920" s="278">
        <v>2509.69</v>
      </c>
    </row>
    <row r="17921" spans="1:2" x14ac:dyDescent="0.25">
      <c r="A17921" s="277" t="s">
        <v>4781</v>
      </c>
      <c r="B17921" s="278">
        <v>2537.4499999999998</v>
      </c>
    </row>
    <row r="17922" spans="1:2" x14ac:dyDescent="0.25">
      <c r="A17922" s="277" t="s">
        <v>20328</v>
      </c>
      <c r="B17922" s="278">
        <v>2537.4499999999998</v>
      </c>
    </row>
    <row r="17923" spans="1:2" x14ac:dyDescent="0.25">
      <c r="A17923" s="277" t="s">
        <v>4782</v>
      </c>
      <c r="B17923" s="278">
        <v>3909.98</v>
      </c>
    </row>
    <row r="17924" spans="1:2" x14ac:dyDescent="0.25">
      <c r="A17924" s="277" t="s">
        <v>20329</v>
      </c>
      <c r="B17924" s="278">
        <v>3909.98</v>
      </c>
    </row>
    <row r="17925" spans="1:2" x14ac:dyDescent="0.25">
      <c r="A17925" s="277" t="s">
        <v>4783</v>
      </c>
      <c r="B17925" s="278">
        <v>975.83</v>
      </c>
    </row>
    <row r="17926" spans="1:2" x14ac:dyDescent="0.25">
      <c r="A17926" s="277" t="s">
        <v>20330</v>
      </c>
      <c r="B17926" s="278">
        <v>975.83</v>
      </c>
    </row>
    <row r="17927" spans="1:2" x14ac:dyDescent="0.25">
      <c r="A17927" s="277" t="s">
        <v>4784</v>
      </c>
      <c r="B17927" s="278">
        <v>1116.92</v>
      </c>
    </row>
    <row r="17928" spans="1:2" x14ac:dyDescent="0.25">
      <c r="A17928" s="277" t="s">
        <v>20331</v>
      </c>
      <c r="B17928" s="278">
        <v>1116.92</v>
      </c>
    </row>
    <row r="17929" spans="1:2" x14ac:dyDescent="0.25">
      <c r="A17929" s="277" t="s">
        <v>4785</v>
      </c>
      <c r="B17929" s="278">
        <v>1145.42</v>
      </c>
    </row>
    <row r="17930" spans="1:2" x14ac:dyDescent="0.25">
      <c r="A17930" s="277" t="s">
        <v>20332</v>
      </c>
      <c r="B17930" s="278">
        <v>1145.42</v>
      </c>
    </row>
    <row r="17931" spans="1:2" x14ac:dyDescent="0.25">
      <c r="A17931" s="277" t="s">
        <v>4786</v>
      </c>
      <c r="B17931" s="278">
        <v>1817.08</v>
      </c>
    </row>
    <row r="17932" spans="1:2" x14ac:dyDescent="0.25">
      <c r="A17932" s="277" t="s">
        <v>20333</v>
      </c>
      <c r="B17932" s="278">
        <v>1817.08</v>
      </c>
    </row>
    <row r="17933" spans="1:2" x14ac:dyDescent="0.25">
      <c r="A17933" s="277" t="s">
        <v>4787</v>
      </c>
      <c r="B17933" s="278">
        <v>2001.77</v>
      </c>
    </row>
    <row r="17934" spans="1:2" x14ac:dyDescent="0.25">
      <c r="A17934" s="277" t="s">
        <v>20334</v>
      </c>
      <c r="B17934" s="278">
        <v>2001.77</v>
      </c>
    </row>
    <row r="17935" spans="1:2" x14ac:dyDescent="0.25">
      <c r="A17935" s="277" t="s">
        <v>4788</v>
      </c>
      <c r="B17935" s="278">
        <v>2772.02</v>
      </c>
    </row>
    <row r="17936" spans="1:2" x14ac:dyDescent="0.25">
      <c r="A17936" s="277" t="s">
        <v>20335</v>
      </c>
      <c r="B17936" s="278">
        <v>2772.02</v>
      </c>
    </row>
    <row r="17937" spans="1:2" x14ac:dyDescent="0.25">
      <c r="A17937" s="277" t="s">
        <v>4789</v>
      </c>
      <c r="B17937" s="278">
        <v>2646.45</v>
      </c>
    </row>
    <row r="17938" spans="1:2" x14ac:dyDescent="0.25">
      <c r="A17938" s="277" t="s">
        <v>20336</v>
      </c>
      <c r="B17938" s="278">
        <v>2646.45</v>
      </c>
    </row>
    <row r="17939" spans="1:2" x14ac:dyDescent="0.25">
      <c r="A17939" s="277" t="s">
        <v>4790</v>
      </c>
      <c r="B17939" s="278">
        <v>4030.32</v>
      </c>
    </row>
    <row r="17940" spans="1:2" x14ac:dyDescent="0.25">
      <c r="A17940" s="277" t="s">
        <v>20337</v>
      </c>
      <c r="B17940" s="278">
        <v>4030.32</v>
      </c>
    </row>
    <row r="17941" spans="1:2" x14ac:dyDescent="0.25">
      <c r="A17941" s="277" t="s">
        <v>4791</v>
      </c>
      <c r="B17941" s="278">
        <v>1076.3699999999999</v>
      </c>
    </row>
    <row r="17942" spans="1:2" x14ac:dyDescent="0.25">
      <c r="A17942" s="277" t="s">
        <v>20338</v>
      </c>
      <c r="B17942" s="278">
        <v>1076.3699999999999</v>
      </c>
    </row>
    <row r="17943" spans="1:2" x14ac:dyDescent="0.25">
      <c r="A17943" s="277" t="s">
        <v>4792</v>
      </c>
      <c r="B17943" s="278">
        <v>132.08000000000001</v>
      </c>
    </row>
    <row r="17944" spans="1:2" x14ac:dyDescent="0.25">
      <c r="A17944" s="277" t="s">
        <v>20339</v>
      </c>
      <c r="B17944" s="278">
        <v>125.45</v>
      </c>
    </row>
    <row r="17945" spans="1:2" x14ac:dyDescent="0.25">
      <c r="A17945" s="277" t="s">
        <v>4793</v>
      </c>
      <c r="B17945" s="278">
        <v>178.97</v>
      </c>
    </row>
    <row r="17946" spans="1:2" x14ac:dyDescent="0.25">
      <c r="A17946" s="277" t="s">
        <v>20340</v>
      </c>
      <c r="B17946" s="278">
        <v>171.39</v>
      </c>
    </row>
    <row r="17947" spans="1:2" x14ac:dyDescent="0.25">
      <c r="A17947" s="277" t="s">
        <v>4794</v>
      </c>
      <c r="B17947" s="278">
        <v>223.47</v>
      </c>
    </row>
    <row r="17948" spans="1:2" x14ac:dyDescent="0.25">
      <c r="A17948" s="277" t="s">
        <v>20341</v>
      </c>
      <c r="B17948" s="278">
        <v>214.94</v>
      </c>
    </row>
    <row r="17949" spans="1:2" x14ac:dyDescent="0.25">
      <c r="A17949" s="277" t="s">
        <v>4795</v>
      </c>
      <c r="B17949" s="278">
        <v>69.41</v>
      </c>
    </row>
    <row r="17950" spans="1:2" x14ac:dyDescent="0.25">
      <c r="A17950" s="277" t="s">
        <v>20342</v>
      </c>
      <c r="B17950" s="278">
        <v>67.040000000000006</v>
      </c>
    </row>
    <row r="17951" spans="1:2" x14ac:dyDescent="0.25">
      <c r="A17951" s="277" t="s">
        <v>4796</v>
      </c>
      <c r="B17951" s="278">
        <v>75.45</v>
      </c>
    </row>
    <row r="17952" spans="1:2" x14ac:dyDescent="0.25">
      <c r="A17952" s="277" t="s">
        <v>20343</v>
      </c>
      <c r="B17952" s="278">
        <v>72.61</v>
      </c>
    </row>
    <row r="17953" spans="1:2" x14ac:dyDescent="0.25">
      <c r="A17953" s="277" t="s">
        <v>4797</v>
      </c>
      <c r="B17953" s="278">
        <v>213.82</v>
      </c>
    </row>
    <row r="17954" spans="1:2" x14ac:dyDescent="0.25">
      <c r="A17954" s="277" t="s">
        <v>20344</v>
      </c>
      <c r="B17954" s="278">
        <v>210.03</v>
      </c>
    </row>
    <row r="17955" spans="1:2" x14ac:dyDescent="0.25">
      <c r="A17955" s="277" t="s">
        <v>4798</v>
      </c>
      <c r="B17955" s="278">
        <v>222.41</v>
      </c>
    </row>
    <row r="17956" spans="1:2" x14ac:dyDescent="0.25">
      <c r="A17956" s="277" t="s">
        <v>20345</v>
      </c>
      <c r="B17956" s="278">
        <v>218.14</v>
      </c>
    </row>
    <row r="17957" spans="1:2" x14ac:dyDescent="0.25">
      <c r="A17957" s="277" t="s">
        <v>4799</v>
      </c>
      <c r="B17957" s="278">
        <v>101.04</v>
      </c>
    </row>
    <row r="17958" spans="1:2" x14ac:dyDescent="0.25">
      <c r="A17958" s="277" t="s">
        <v>20346</v>
      </c>
      <c r="B17958" s="278">
        <v>98.67</v>
      </c>
    </row>
    <row r="17959" spans="1:2" x14ac:dyDescent="0.25">
      <c r="A17959" s="277" t="s">
        <v>4800</v>
      </c>
      <c r="B17959" s="278">
        <v>107.08</v>
      </c>
    </row>
    <row r="17960" spans="1:2" x14ac:dyDescent="0.25">
      <c r="A17960" s="277" t="s">
        <v>20347</v>
      </c>
      <c r="B17960" s="278">
        <v>104.24</v>
      </c>
    </row>
    <row r="17961" spans="1:2" x14ac:dyDescent="0.25">
      <c r="A17961" s="277" t="s">
        <v>4801</v>
      </c>
      <c r="B17961" s="278">
        <v>274.89999999999998</v>
      </c>
    </row>
    <row r="17962" spans="1:2" x14ac:dyDescent="0.25">
      <c r="A17962" s="277" t="s">
        <v>20348</v>
      </c>
      <c r="B17962" s="278">
        <v>272.06</v>
      </c>
    </row>
    <row r="17963" spans="1:2" x14ac:dyDescent="0.25">
      <c r="A17963" s="277" t="s">
        <v>4802</v>
      </c>
      <c r="B17963" s="278">
        <v>287.04000000000002</v>
      </c>
    </row>
    <row r="17964" spans="1:2" x14ac:dyDescent="0.25">
      <c r="A17964" s="277" t="s">
        <v>20349</v>
      </c>
      <c r="B17964" s="278">
        <v>283.25</v>
      </c>
    </row>
    <row r="17965" spans="1:2" x14ac:dyDescent="0.25">
      <c r="A17965" s="277" t="s">
        <v>4803</v>
      </c>
      <c r="B17965" s="278">
        <v>500.4</v>
      </c>
    </row>
    <row r="17966" spans="1:2" x14ac:dyDescent="0.25">
      <c r="A17966" s="277" t="s">
        <v>20350</v>
      </c>
      <c r="B17966" s="278">
        <v>496.14</v>
      </c>
    </row>
    <row r="17967" spans="1:2" x14ac:dyDescent="0.25">
      <c r="A17967" s="277" t="s">
        <v>4804</v>
      </c>
      <c r="B17967" s="278">
        <v>504.16</v>
      </c>
    </row>
    <row r="17968" spans="1:2" x14ac:dyDescent="0.25">
      <c r="A17968" s="277" t="s">
        <v>20351</v>
      </c>
      <c r="B17968" s="278">
        <v>499.42</v>
      </c>
    </row>
    <row r="17969" spans="1:2" x14ac:dyDescent="0.25">
      <c r="A17969" s="277" t="s">
        <v>4805</v>
      </c>
      <c r="B17969" s="278">
        <v>512.74</v>
      </c>
    </row>
    <row r="17970" spans="1:2" x14ac:dyDescent="0.25">
      <c r="A17970" s="277" t="s">
        <v>20352</v>
      </c>
      <c r="B17970" s="278">
        <v>507.53</v>
      </c>
    </row>
    <row r="17971" spans="1:2" x14ac:dyDescent="0.25">
      <c r="A17971" s="277" t="s">
        <v>4806</v>
      </c>
      <c r="B17971" s="278">
        <v>35.47</v>
      </c>
    </row>
    <row r="17972" spans="1:2" x14ac:dyDescent="0.25">
      <c r="A17972" s="277" t="s">
        <v>20353</v>
      </c>
      <c r="B17972" s="278">
        <v>30.73</v>
      </c>
    </row>
    <row r="17973" spans="1:2" x14ac:dyDescent="0.25">
      <c r="A17973" s="277" t="s">
        <v>4807</v>
      </c>
      <c r="B17973" s="278">
        <v>37.950000000000003</v>
      </c>
    </row>
    <row r="17974" spans="1:2" x14ac:dyDescent="0.25">
      <c r="A17974" s="277" t="s">
        <v>20354</v>
      </c>
      <c r="B17974" s="278">
        <v>32.880000000000003</v>
      </c>
    </row>
    <row r="17975" spans="1:2" x14ac:dyDescent="0.25">
      <c r="A17975" s="277" t="s">
        <v>4808</v>
      </c>
      <c r="B17975" s="278">
        <v>46.46</v>
      </c>
    </row>
    <row r="17976" spans="1:2" x14ac:dyDescent="0.25">
      <c r="A17976" s="277" t="s">
        <v>20355</v>
      </c>
      <c r="B17976" s="278">
        <v>40.26</v>
      </c>
    </row>
    <row r="17977" spans="1:2" x14ac:dyDescent="0.25">
      <c r="A17977" s="277" t="s">
        <v>4809</v>
      </c>
      <c r="B17977" s="278">
        <v>63.85</v>
      </c>
    </row>
    <row r="17978" spans="1:2" x14ac:dyDescent="0.25">
      <c r="A17978" s="277" t="s">
        <v>20356</v>
      </c>
      <c r="B17978" s="278">
        <v>55.32</v>
      </c>
    </row>
    <row r="17979" spans="1:2" x14ac:dyDescent="0.25">
      <c r="A17979" s="277" t="s">
        <v>4810</v>
      </c>
      <c r="B17979" s="278">
        <v>97.55</v>
      </c>
    </row>
    <row r="17980" spans="1:2" x14ac:dyDescent="0.25">
      <c r="A17980" s="277" t="s">
        <v>20357</v>
      </c>
      <c r="B17980" s="278">
        <v>84.52</v>
      </c>
    </row>
    <row r="17981" spans="1:2" x14ac:dyDescent="0.25">
      <c r="A17981" s="277" t="s">
        <v>4811</v>
      </c>
      <c r="B17981" s="278">
        <v>131.96</v>
      </c>
    </row>
    <row r="17982" spans="1:2" x14ac:dyDescent="0.25">
      <c r="A17982" s="277" t="s">
        <v>20358</v>
      </c>
      <c r="B17982" s="278">
        <v>114.33</v>
      </c>
    </row>
    <row r="17983" spans="1:2" x14ac:dyDescent="0.25">
      <c r="A17983" s="277" t="s">
        <v>4812</v>
      </c>
      <c r="B17983" s="278">
        <v>14.18</v>
      </c>
    </row>
    <row r="17984" spans="1:2" x14ac:dyDescent="0.25">
      <c r="A17984" s="277" t="s">
        <v>20359</v>
      </c>
      <c r="B17984" s="278">
        <v>12.29</v>
      </c>
    </row>
    <row r="17985" spans="1:2" x14ac:dyDescent="0.25">
      <c r="A17985" s="277" t="s">
        <v>4813</v>
      </c>
      <c r="B17985" s="278">
        <v>17.02</v>
      </c>
    </row>
    <row r="17986" spans="1:2" x14ac:dyDescent="0.25">
      <c r="A17986" s="277" t="s">
        <v>20360</v>
      </c>
      <c r="B17986" s="278">
        <v>14.75</v>
      </c>
    </row>
    <row r="17987" spans="1:2" x14ac:dyDescent="0.25">
      <c r="A17987" s="277" t="s">
        <v>4814</v>
      </c>
      <c r="B17987" s="278">
        <v>11.35</v>
      </c>
    </row>
    <row r="17988" spans="1:2" x14ac:dyDescent="0.25">
      <c r="A17988" s="277" t="s">
        <v>20361</v>
      </c>
      <c r="B17988" s="278">
        <v>9.83</v>
      </c>
    </row>
    <row r="17989" spans="1:2" x14ac:dyDescent="0.25">
      <c r="A17989" s="277" t="s">
        <v>4815</v>
      </c>
      <c r="B17989" s="278">
        <v>18.440000000000001</v>
      </c>
    </row>
    <row r="17990" spans="1:2" x14ac:dyDescent="0.25">
      <c r="A17990" s="277" t="s">
        <v>20362</v>
      </c>
      <c r="B17990" s="278">
        <v>15.98</v>
      </c>
    </row>
    <row r="17991" spans="1:2" x14ac:dyDescent="0.25">
      <c r="A17991" s="277" t="s">
        <v>4816</v>
      </c>
      <c r="B17991" s="278">
        <v>12.77</v>
      </c>
    </row>
    <row r="17992" spans="1:2" x14ac:dyDescent="0.25">
      <c r="A17992" s="277" t="s">
        <v>20363</v>
      </c>
      <c r="B17992" s="278">
        <v>11.06</v>
      </c>
    </row>
    <row r="17993" spans="1:2" x14ac:dyDescent="0.25">
      <c r="A17993" s="277" t="s">
        <v>4817</v>
      </c>
      <c r="B17993" s="278">
        <v>19.86</v>
      </c>
    </row>
    <row r="17994" spans="1:2" x14ac:dyDescent="0.25">
      <c r="A17994" s="277" t="s">
        <v>20364</v>
      </c>
      <c r="B17994" s="278">
        <v>17.21</v>
      </c>
    </row>
    <row r="17995" spans="1:2" x14ac:dyDescent="0.25">
      <c r="A17995" s="277" t="s">
        <v>4818</v>
      </c>
      <c r="B17995" s="278">
        <v>14.54</v>
      </c>
    </row>
    <row r="17996" spans="1:2" x14ac:dyDescent="0.25">
      <c r="A17996" s="277" t="s">
        <v>20365</v>
      </c>
      <c r="B17996" s="278">
        <v>12.6</v>
      </c>
    </row>
    <row r="17997" spans="1:2" x14ac:dyDescent="0.25">
      <c r="A17997" s="277" t="s">
        <v>4819</v>
      </c>
      <c r="B17997" s="278">
        <v>21.63</v>
      </c>
    </row>
    <row r="17998" spans="1:2" x14ac:dyDescent="0.25">
      <c r="A17998" s="277" t="s">
        <v>20366</v>
      </c>
      <c r="B17998" s="278">
        <v>18.739999999999998</v>
      </c>
    </row>
    <row r="17999" spans="1:2" x14ac:dyDescent="0.25">
      <c r="A17999" s="277" t="s">
        <v>4820</v>
      </c>
      <c r="B17999" s="278">
        <v>51.43</v>
      </c>
    </row>
    <row r="18000" spans="1:2" x14ac:dyDescent="0.25">
      <c r="A18000" s="277" t="s">
        <v>20367</v>
      </c>
      <c r="B18000" s="278">
        <v>44.56</v>
      </c>
    </row>
    <row r="18001" spans="1:2" x14ac:dyDescent="0.25">
      <c r="A18001" s="277" t="s">
        <v>4821</v>
      </c>
      <c r="B18001" s="278">
        <v>36.18</v>
      </c>
    </row>
    <row r="18002" spans="1:2" x14ac:dyDescent="0.25">
      <c r="A18002" s="277" t="s">
        <v>20368</v>
      </c>
      <c r="B18002" s="278">
        <v>31.34</v>
      </c>
    </row>
    <row r="18003" spans="1:2" x14ac:dyDescent="0.25">
      <c r="A18003" s="277" t="s">
        <v>4822</v>
      </c>
      <c r="B18003" s="278">
        <v>36.18</v>
      </c>
    </row>
    <row r="18004" spans="1:2" x14ac:dyDescent="0.25">
      <c r="A18004" s="277" t="s">
        <v>20369</v>
      </c>
      <c r="B18004" s="278">
        <v>31.34</v>
      </c>
    </row>
    <row r="18005" spans="1:2" x14ac:dyDescent="0.25">
      <c r="A18005" s="277" t="s">
        <v>4823</v>
      </c>
      <c r="B18005" s="278">
        <v>24.12</v>
      </c>
    </row>
    <row r="18006" spans="1:2" x14ac:dyDescent="0.25">
      <c r="A18006" s="277" t="s">
        <v>20370</v>
      </c>
      <c r="B18006" s="278">
        <v>20.89</v>
      </c>
    </row>
    <row r="18007" spans="1:2" x14ac:dyDescent="0.25">
      <c r="A18007" s="277" t="s">
        <v>4824</v>
      </c>
      <c r="B18007" s="278">
        <v>227.42</v>
      </c>
    </row>
    <row r="18008" spans="1:2" x14ac:dyDescent="0.25">
      <c r="A18008" s="277" t="s">
        <v>20371</v>
      </c>
      <c r="B18008" s="278">
        <v>201.25</v>
      </c>
    </row>
    <row r="18009" spans="1:2" x14ac:dyDescent="0.25">
      <c r="A18009" s="277" t="s">
        <v>4825</v>
      </c>
      <c r="B18009" s="278">
        <v>228.35</v>
      </c>
    </row>
    <row r="18010" spans="1:2" x14ac:dyDescent="0.25">
      <c r="A18010" s="277" t="s">
        <v>20372</v>
      </c>
      <c r="B18010" s="278">
        <v>202.06</v>
      </c>
    </row>
    <row r="18011" spans="1:2" x14ac:dyDescent="0.25">
      <c r="A18011" s="277" t="s">
        <v>4826</v>
      </c>
      <c r="B18011" s="278">
        <v>229.66</v>
      </c>
    </row>
    <row r="18012" spans="1:2" x14ac:dyDescent="0.25">
      <c r="A18012" s="277" t="s">
        <v>20373</v>
      </c>
      <c r="B18012" s="278">
        <v>203.19</v>
      </c>
    </row>
    <row r="18013" spans="1:2" x14ac:dyDescent="0.25">
      <c r="A18013" s="277" t="s">
        <v>4827</v>
      </c>
      <c r="B18013" s="278">
        <v>1229.1099999999999</v>
      </c>
    </row>
    <row r="18014" spans="1:2" x14ac:dyDescent="0.25">
      <c r="A18014" s="277" t="s">
        <v>20374</v>
      </c>
      <c r="B18014" s="278">
        <v>1120.07</v>
      </c>
    </row>
    <row r="18015" spans="1:2" x14ac:dyDescent="0.25">
      <c r="A18015" s="277" t="s">
        <v>4828</v>
      </c>
      <c r="B18015" s="278">
        <v>1589.79</v>
      </c>
    </row>
    <row r="18016" spans="1:2" x14ac:dyDescent="0.25">
      <c r="A18016" s="277" t="s">
        <v>20375</v>
      </c>
      <c r="B18016" s="278">
        <v>1448.7</v>
      </c>
    </row>
    <row r="18017" spans="1:2" x14ac:dyDescent="0.25">
      <c r="A18017" s="277" t="s">
        <v>4829</v>
      </c>
      <c r="B18017" s="278">
        <v>1751.91</v>
      </c>
    </row>
    <row r="18018" spans="1:2" x14ac:dyDescent="0.25">
      <c r="A18018" s="277" t="s">
        <v>20376</v>
      </c>
      <c r="B18018" s="278">
        <v>1620.16</v>
      </c>
    </row>
    <row r="18019" spans="1:2" x14ac:dyDescent="0.25">
      <c r="A18019" s="277" t="s">
        <v>4830</v>
      </c>
      <c r="B18019" s="278">
        <v>2474.41</v>
      </c>
    </row>
    <row r="18020" spans="1:2" x14ac:dyDescent="0.25">
      <c r="A18020" s="277" t="s">
        <v>20377</v>
      </c>
      <c r="B18020" s="278">
        <v>2288.67</v>
      </c>
    </row>
    <row r="18021" spans="1:2" x14ac:dyDescent="0.25">
      <c r="A18021" s="277" t="s">
        <v>4831</v>
      </c>
      <c r="B18021" s="278">
        <v>356.21</v>
      </c>
    </row>
    <row r="18022" spans="1:2" x14ac:dyDescent="0.25">
      <c r="A18022" s="277" t="s">
        <v>20378</v>
      </c>
      <c r="B18022" s="278">
        <v>336.64</v>
      </c>
    </row>
    <row r="18023" spans="1:2" x14ac:dyDescent="0.25">
      <c r="A18023" s="277" t="s">
        <v>4832</v>
      </c>
      <c r="B18023" s="278">
        <v>202.56</v>
      </c>
    </row>
    <row r="18024" spans="1:2" x14ac:dyDescent="0.25">
      <c r="A18024" s="277" t="s">
        <v>20379</v>
      </c>
      <c r="B18024" s="278">
        <v>192.54</v>
      </c>
    </row>
    <row r="18025" spans="1:2" x14ac:dyDescent="0.25">
      <c r="A18025" s="277" t="s">
        <v>4833</v>
      </c>
      <c r="B18025" s="278">
        <v>447.15</v>
      </c>
    </row>
    <row r="18026" spans="1:2" x14ac:dyDescent="0.25">
      <c r="A18026" s="277" t="s">
        <v>20380</v>
      </c>
      <c r="B18026" s="278">
        <v>420.78</v>
      </c>
    </row>
    <row r="18027" spans="1:2" x14ac:dyDescent="0.25">
      <c r="A18027" s="277" t="s">
        <v>4834</v>
      </c>
      <c r="B18027" s="278">
        <v>999.4</v>
      </c>
    </row>
    <row r="18028" spans="1:2" x14ac:dyDescent="0.25">
      <c r="A18028" s="277" t="s">
        <v>20381</v>
      </c>
      <c r="B18028" s="278">
        <v>926.01</v>
      </c>
    </row>
    <row r="18029" spans="1:2" x14ac:dyDescent="0.25">
      <c r="A18029" s="277" t="s">
        <v>4835</v>
      </c>
      <c r="B18029" s="278">
        <v>1249.04</v>
      </c>
    </row>
    <row r="18030" spans="1:2" x14ac:dyDescent="0.25">
      <c r="A18030" s="277" t="s">
        <v>20382</v>
      </c>
      <c r="B18030" s="278">
        <v>1164.19</v>
      </c>
    </row>
    <row r="18031" spans="1:2" x14ac:dyDescent="0.25">
      <c r="A18031" s="277" t="s">
        <v>10513</v>
      </c>
      <c r="B18031" s="278">
        <v>61.61</v>
      </c>
    </row>
    <row r="18032" spans="1:2" x14ac:dyDescent="0.25">
      <c r="A18032" s="277" t="s">
        <v>20383</v>
      </c>
      <c r="B18032" s="278">
        <v>56.87</v>
      </c>
    </row>
    <row r="18033" spans="1:2" x14ac:dyDescent="0.25">
      <c r="A18033" s="277" t="s">
        <v>10514</v>
      </c>
      <c r="B18033" s="278">
        <v>101.88</v>
      </c>
    </row>
    <row r="18034" spans="1:2" x14ac:dyDescent="0.25">
      <c r="A18034" s="277" t="s">
        <v>20384</v>
      </c>
      <c r="B18034" s="278">
        <v>96.2</v>
      </c>
    </row>
    <row r="18035" spans="1:2" x14ac:dyDescent="0.25">
      <c r="A18035" s="277" t="s">
        <v>4836</v>
      </c>
      <c r="B18035" s="278">
        <v>905.77</v>
      </c>
    </row>
    <row r="18036" spans="1:2" x14ac:dyDescent="0.25">
      <c r="A18036" s="277" t="s">
        <v>20385</v>
      </c>
      <c r="B18036" s="278">
        <v>815.12</v>
      </c>
    </row>
    <row r="18037" spans="1:2" x14ac:dyDescent="0.25">
      <c r="A18037" s="277" t="s">
        <v>4837</v>
      </c>
      <c r="B18037" s="278">
        <v>1009.99</v>
      </c>
    </row>
    <row r="18038" spans="1:2" x14ac:dyDescent="0.25">
      <c r="A18038" s="277" t="s">
        <v>20386</v>
      </c>
      <c r="B18038" s="278">
        <v>913.57</v>
      </c>
    </row>
    <row r="18039" spans="1:2" x14ac:dyDescent="0.25">
      <c r="A18039" s="277" t="s">
        <v>4838</v>
      </c>
      <c r="B18039" s="278">
        <v>1225.01</v>
      </c>
    </row>
    <row r="18040" spans="1:2" x14ac:dyDescent="0.25">
      <c r="A18040" s="277" t="s">
        <v>20387</v>
      </c>
      <c r="B18040" s="278">
        <v>1120.45</v>
      </c>
    </row>
    <row r="18041" spans="1:2" x14ac:dyDescent="0.25">
      <c r="A18041" s="277" t="s">
        <v>4839</v>
      </c>
      <c r="B18041" s="278">
        <v>80.010000000000005</v>
      </c>
    </row>
    <row r="18042" spans="1:2" x14ac:dyDescent="0.25">
      <c r="A18042" s="277" t="s">
        <v>20388</v>
      </c>
      <c r="B18042" s="278">
        <v>74.319999999999993</v>
      </c>
    </row>
    <row r="18043" spans="1:2" x14ac:dyDescent="0.25">
      <c r="A18043" s="277" t="s">
        <v>4840</v>
      </c>
      <c r="B18043" s="278">
        <v>87.88</v>
      </c>
    </row>
    <row r="18044" spans="1:2" x14ac:dyDescent="0.25">
      <c r="A18044" s="277" t="s">
        <v>20389</v>
      </c>
      <c r="B18044" s="278">
        <v>81.05</v>
      </c>
    </row>
    <row r="18045" spans="1:2" x14ac:dyDescent="0.25">
      <c r="A18045" s="277" t="s">
        <v>4841</v>
      </c>
      <c r="B18045" s="278">
        <v>80.72</v>
      </c>
    </row>
    <row r="18046" spans="1:2" x14ac:dyDescent="0.25">
      <c r="A18046" s="277" t="s">
        <v>20390</v>
      </c>
      <c r="B18046" s="278">
        <v>74.8</v>
      </c>
    </row>
    <row r="18047" spans="1:2" x14ac:dyDescent="0.25">
      <c r="A18047" s="277" t="s">
        <v>4842</v>
      </c>
      <c r="B18047" s="278">
        <v>94.67</v>
      </c>
    </row>
    <row r="18048" spans="1:2" x14ac:dyDescent="0.25">
      <c r="A18048" s="277" t="s">
        <v>20391</v>
      </c>
      <c r="B18048" s="278">
        <v>87.85</v>
      </c>
    </row>
    <row r="18049" spans="1:2" x14ac:dyDescent="0.25">
      <c r="A18049" s="277" t="s">
        <v>4843</v>
      </c>
      <c r="B18049" s="278">
        <v>25.3</v>
      </c>
    </row>
    <row r="18050" spans="1:2" x14ac:dyDescent="0.25">
      <c r="A18050" s="277" t="s">
        <v>20392</v>
      </c>
      <c r="B18050" s="278">
        <v>24.12</v>
      </c>
    </row>
    <row r="18051" spans="1:2" x14ac:dyDescent="0.25">
      <c r="A18051" s="277" t="s">
        <v>4844</v>
      </c>
      <c r="B18051" s="278">
        <v>31.16</v>
      </c>
    </row>
    <row r="18052" spans="1:2" x14ac:dyDescent="0.25">
      <c r="A18052" s="277" t="s">
        <v>20393</v>
      </c>
      <c r="B18052" s="278">
        <v>29.74</v>
      </c>
    </row>
    <row r="18053" spans="1:2" x14ac:dyDescent="0.25">
      <c r="A18053" s="277" t="s">
        <v>4845</v>
      </c>
      <c r="B18053" s="278">
        <v>956.27</v>
      </c>
    </row>
    <row r="18054" spans="1:2" x14ac:dyDescent="0.25">
      <c r="A18054" s="277" t="s">
        <v>20394</v>
      </c>
      <c r="B18054" s="278">
        <v>866.42</v>
      </c>
    </row>
    <row r="18055" spans="1:2" x14ac:dyDescent="0.25">
      <c r="A18055" s="277" t="s">
        <v>4846</v>
      </c>
      <c r="B18055" s="278">
        <v>1259.97</v>
      </c>
    </row>
    <row r="18056" spans="1:2" x14ac:dyDescent="0.25">
      <c r="A18056" s="277" t="s">
        <v>20395</v>
      </c>
      <c r="B18056" s="278">
        <v>1152.1400000000001</v>
      </c>
    </row>
    <row r="18057" spans="1:2" x14ac:dyDescent="0.25">
      <c r="A18057" s="277" t="s">
        <v>4847</v>
      </c>
      <c r="B18057" s="278">
        <v>1140.75</v>
      </c>
    </row>
    <row r="18058" spans="1:2" x14ac:dyDescent="0.25">
      <c r="A18058" s="277" t="s">
        <v>20396</v>
      </c>
      <c r="B18058" s="278">
        <v>1035.9100000000001</v>
      </c>
    </row>
    <row r="18059" spans="1:2" x14ac:dyDescent="0.25">
      <c r="A18059" s="277" t="s">
        <v>4848</v>
      </c>
      <c r="B18059" s="278">
        <v>1360.36</v>
      </c>
    </row>
    <row r="18060" spans="1:2" x14ac:dyDescent="0.25">
      <c r="A18060" s="277" t="s">
        <v>20397</v>
      </c>
      <c r="B18060" s="278">
        <v>1234.56</v>
      </c>
    </row>
    <row r="18061" spans="1:2" x14ac:dyDescent="0.25">
      <c r="A18061" s="277" t="s">
        <v>4849</v>
      </c>
      <c r="B18061" s="278">
        <v>1385.85</v>
      </c>
    </row>
    <row r="18062" spans="1:2" x14ac:dyDescent="0.25">
      <c r="A18062" s="277" t="s">
        <v>20398</v>
      </c>
      <c r="B18062" s="278">
        <v>1266.04</v>
      </c>
    </row>
    <row r="18063" spans="1:2" x14ac:dyDescent="0.25">
      <c r="A18063" s="277" t="s">
        <v>4850</v>
      </c>
      <c r="B18063" s="278">
        <v>1651.83</v>
      </c>
    </row>
    <row r="18064" spans="1:2" x14ac:dyDescent="0.25">
      <c r="A18064" s="277" t="s">
        <v>20399</v>
      </c>
      <c r="B18064" s="278">
        <v>1508.06</v>
      </c>
    </row>
    <row r="18065" spans="1:2" x14ac:dyDescent="0.25">
      <c r="A18065" s="277" t="s">
        <v>4851</v>
      </c>
      <c r="B18065" s="278">
        <v>1597.24</v>
      </c>
    </row>
    <row r="18066" spans="1:2" x14ac:dyDescent="0.25">
      <c r="A18066" s="277" t="s">
        <v>20400</v>
      </c>
      <c r="B18066" s="278">
        <v>1462.45</v>
      </c>
    </row>
    <row r="18067" spans="1:2" x14ac:dyDescent="0.25">
      <c r="A18067" s="277" t="s">
        <v>4852</v>
      </c>
      <c r="B18067" s="278">
        <v>1904.51</v>
      </c>
    </row>
    <row r="18068" spans="1:2" x14ac:dyDescent="0.25">
      <c r="A18068" s="277" t="s">
        <v>20401</v>
      </c>
      <c r="B18068" s="278">
        <v>1742.77</v>
      </c>
    </row>
    <row r="18069" spans="1:2" x14ac:dyDescent="0.25">
      <c r="A18069" s="277" t="s">
        <v>4853</v>
      </c>
      <c r="B18069" s="278">
        <v>2027.62</v>
      </c>
    </row>
    <row r="18070" spans="1:2" x14ac:dyDescent="0.25">
      <c r="A18070" s="277" t="s">
        <v>20402</v>
      </c>
      <c r="B18070" s="278">
        <v>1877.86</v>
      </c>
    </row>
    <row r="18071" spans="1:2" x14ac:dyDescent="0.25">
      <c r="A18071" s="277" t="s">
        <v>4854</v>
      </c>
      <c r="B18071" s="278">
        <v>2419.9899999999998</v>
      </c>
    </row>
    <row r="18072" spans="1:2" x14ac:dyDescent="0.25">
      <c r="A18072" s="277" t="s">
        <v>20403</v>
      </c>
      <c r="B18072" s="278">
        <v>2240.2800000000002</v>
      </c>
    </row>
    <row r="18073" spans="1:2" x14ac:dyDescent="0.25">
      <c r="A18073" s="277" t="s">
        <v>4855</v>
      </c>
      <c r="B18073" s="278">
        <v>2272.4499999999998</v>
      </c>
    </row>
    <row r="18074" spans="1:2" x14ac:dyDescent="0.25">
      <c r="A18074" s="277" t="s">
        <v>20404</v>
      </c>
      <c r="B18074" s="278">
        <v>2107.71</v>
      </c>
    </row>
    <row r="18075" spans="1:2" x14ac:dyDescent="0.25">
      <c r="A18075" s="277" t="s">
        <v>4856</v>
      </c>
      <c r="B18075" s="278">
        <v>2711.97</v>
      </c>
    </row>
    <row r="18076" spans="1:2" x14ac:dyDescent="0.25">
      <c r="A18076" s="277" t="s">
        <v>20405</v>
      </c>
      <c r="B18076" s="278">
        <v>2514.2800000000002</v>
      </c>
    </row>
    <row r="18077" spans="1:2" x14ac:dyDescent="0.25">
      <c r="A18077" s="277" t="s">
        <v>4857</v>
      </c>
      <c r="B18077" s="278">
        <v>2507.06</v>
      </c>
    </row>
    <row r="18078" spans="1:2" x14ac:dyDescent="0.25">
      <c r="A18078" s="277" t="s">
        <v>20406</v>
      </c>
      <c r="B18078" s="278">
        <v>2327.35</v>
      </c>
    </row>
    <row r="18079" spans="1:2" x14ac:dyDescent="0.25">
      <c r="A18079" s="277" t="s">
        <v>4858</v>
      </c>
      <c r="B18079" s="278">
        <v>2992.52</v>
      </c>
    </row>
    <row r="18080" spans="1:2" x14ac:dyDescent="0.25">
      <c r="A18080" s="277" t="s">
        <v>20407</v>
      </c>
      <c r="B18080" s="278">
        <v>2776.86</v>
      </c>
    </row>
    <row r="18081" spans="1:2" x14ac:dyDescent="0.25">
      <c r="A18081" s="277" t="s">
        <v>4859</v>
      </c>
      <c r="B18081" s="278">
        <v>2911.39</v>
      </c>
    </row>
    <row r="18082" spans="1:2" x14ac:dyDescent="0.25">
      <c r="A18082" s="277" t="s">
        <v>20408</v>
      </c>
      <c r="B18082" s="278">
        <v>2712.95</v>
      </c>
    </row>
    <row r="18083" spans="1:2" x14ac:dyDescent="0.25">
      <c r="A18083" s="277" t="s">
        <v>4860</v>
      </c>
      <c r="B18083" s="278">
        <v>3475.89</v>
      </c>
    </row>
    <row r="18084" spans="1:2" x14ac:dyDescent="0.25">
      <c r="A18084" s="277" t="s">
        <v>20409</v>
      </c>
      <c r="B18084" s="278">
        <v>3237.77</v>
      </c>
    </row>
    <row r="18085" spans="1:2" x14ac:dyDescent="0.25">
      <c r="A18085" s="277" t="s">
        <v>4861</v>
      </c>
      <c r="B18085" s="278">
        <v>3214.54</v>
      </c>
    </row>
    <row r="18086" spans="1:2" x14ac:dyDescent="0.25">
      <c r="A18086" s="277" t="s">
        <v>20410</v>
      </c>
      <c r="B18086" s="278">
        <v>2993.64</v>
      </c>
    </row>
    <row r="18087" spans="1:2" x14ac:dyDescent="0.25">
      <c r="A18087" s="277" t="s">
        <v>4862</v>
      </c>
      <c r="B18087" s="278">
        <v>3838.69</v>
      </c>
    </row>
    <row r="18088" spans="1:2" x14ac:dyDescent="0.25">
      <c r="A18088" s="277" t="s">
        <v>20411</v>
      </c>
      <c r="B18088" s="278">
        <v>3573.61</v>
      </c>
    </row>
    <row r="18089" spans="1:2" x14ac:dyDescent="0.25">
      <c r="A18089" s="277" t="s">
        <v>4863</v>
      </c>
      <c r="B18089" s="278">
        <v>3730.07</v>
      </c>
    </row>
    <row r="18090" spans="1:2" x14ac:dyDescent="0.25">
      <c r="A18090" s="277" t="s">
        <v>20412</v>
      </c>
      <c r="B18090" s="278">
        <v>3467.98</v>
      </c>
    </row>
    <row r="18091" spans="1:2" x14ac:dyDescent="0.25">
      <c r="A18091" s="277" t="s">
        <v>4864</v>
      </c>
      <c r="B18091" s="278">
        <v>4455.51</v>
      </c>
    </row>
    <row r="18092" spans="1:2" x14ac:dyDescent="0.25">
      <c r="A18092" s="277" t="s">
        <v>20413</v>
      </c>
      <c r="B18092" s="278">
        <v>4141.01</v>
      </c>
    </row>
    <row r="18093" spans="1:2" x14ac:dyDescent="0.25">
      <c r="A18093" s="277" t="s">
        <v>4865</v>
      </c>
      <c r="B18093" s="278">
        <v>30.9</v>
      </c>
    </row>
    <row r="18094" spans="1:2" x14ac:dyDescent="0.25">
      <c r="A18094" s="277" t="s">
        <v>20414</v>
      </c>
      <c r="B18094" s="278">
        <v>29.01</v>
      </c>
    </row>
    <row r="18095" spans="1:2" x14ac:dyDescent="0.25">
      <c r="A18095" s="277" t="s">
        <v>4866</v>
      </c>
      <c r="B18095" s="278">
        <v>25.77</v>
      </c>
    </row>
    <row r="18096" spans="1:2" x14ac:dyDescent="0.25">
      <c r="A18096" s="277" t="s">
        <v>20415</v>
      </c>
      <c r="B18096" s="278">
        <v>24.35</v>
      </c>
    </row>
    <row r="18097" spans="1:2" x14ac:dyDescent="0.25">
      <c r="A18097" s="277" t="s">
        <v>4867</v>
      </c>
      <c r="B18097" s="278">
        <v>18.78</v>
      </c>
    </row>
    <row r="18098" spans="1:2" x14ac:dyDescent="0.25">
      <c r="A18098" s="277" t="s">
        <v>20416</v>
      </c>
      <c r="B18098" s="278">
        <v>17.829999999999998</v>
      </c>
    </row>
    <row r="18099" spans="1:2" x14ac:dyDescent="0.25">
      <c r="A18099" s="277" t="s">
        <v>4868</v>
      </c>
      <c r="B18099" s="278">
        <v>22.53</v>
      </c>
    </row>
    <row r="18100" spans="1:2" x14ac:dyDescent="0.25">
      <c r="A18100" s="277" t="s">
        <v>20417</v>
      </c>
      <c r="B18100" s="278">
        <v>21.39</v>
      </c>
    </row>
    <row r="18101" spans="1:2" x14ac:dyDescent="0.25">
      <c r="A18101" s="277" t="s">
        <v>4869</v>
      </c>
      <c r="B18101" s="278">
        <v>30.25</v>
      </c>
    </row>
    <row r="18102" spans="1:2" x14ac:dyDescent="0.25">
      <c r="A18102" s="277" t="s">
        <v>20418</v>
      </c>
      <c r="B18102" s="278">
        <v>29.06</v>
      </c>
    </row>
    <row r="18103" spans="1:2" x14ac:dyDescent="0.25">
      <c r="A18103" s="277" t="s">
        <v>4870</v>
      </c>
      <c r="B18103" s="278">
        <v>36.29</v>
      </c>
    </row>
    <row r="18104" spans="1:2" x14ac:dyDescent="0.25">
      <c r="A18104" s="277" t="s">
        <v>20419</v>
      </c>
      <c r="B18104" s="278">
        <v>34.869999999999997</v>
      </c>
    </row>
    <row r="18105" spans="1:2" x14ac:dyDescent="0.25">
      <c r="A18105" s="277" t="s">
        <v>4871</v>
      </c>
      <c r="B18105" s="278">
        <v>38.18</v>
      </c>
    </row>
    <row r="18106" spans="1:2" x14ac:dyDescent="0.25">
      <c r="A18106" s="277" t="s">
        <v>20420</v>
      </c>
      <c r="B18106" s="278">
        <v>36.76</v>
      </c>
    </row>
    <row r="18107" spans="1:2" x14ac:dyDescent="0.25">
      <c r="A18107" s="277" t="s">
        <v>4872</v>
      </c>
      <c r="B18107" s="278">
        <v>45.81</v>
      </c>
    </row>
    <row r="18108" spans="1:2" x14ac:dyDescent="0.25">
      <c r="A18108" s="277" t="s">
        <v>20421</v>
      </c>
      <c r="B18108" s="278">
        <v>44.1</v>
      </c>
    </row>
    <row r="18109" spans="1:2" x14ac:dyDescent="0.25">
      <c r="A18109" s="277" t="s">
        <v>4873</v>
      </c>
      <c r="B18109" s="278">
        <v>53.21</v>
      </c>
    </row>
    <row r="18110" spans="1:2" x14ac:dyDescent="0.25">
      <c r="A18110" s="277" t="s">
        <v>20422</v>
      </c>
      <c r="B18110" s="278">
        <v>51.55</v>
      </c>
    </row>
    <row r="18111" spans="1:2" x14ac:dyDescent="0.25">
      <c r="A18111" s="277" t="s">
        <v>4874</v>
      </c>
      <c r="B18111" s="278">
        <v>63.84</v>
      </c>
    </row>
    <row r="18112" spans="1:2" x14ac:dyDescent="0.25">
      <c r="A18112" s="277" t="s">
        <v>20423</v>
      </c>
      <c r="B18112" s="278">
        <v>61.85</v>
      </c>
    </row>
    <row r="18113" spans="1:2" x14ac:dyDescent="0.25">
      <c r="A18113" s="277" t="s">
        <v>10515</v>
      </c>
      <c r="B18113" s="278">
        <v>72.44</v>
      </c>
    </row>
    <row r="18114" spans="1:2" x14ac:dyDescent="0.25">
      <c r="A18114" s="277" t="s">
        <v>20424</v>
      </c>
      <c r="B18114" s="278">
        <v>70.540000000000006</v>
      </c>
    </row>
    <row r="18115" spans="1:2" x14ac:dyDescent="0.25">
      <c r="A18115" s="277" t="s">
        <v>10516</v>
      </c>
      <c r="B18115" s="278">
        <v>86.92</v>
      </c>
    </row>
    <row r="18116" spans="1:2" x14ac:dyDescent="0.25">
      <c r="A18116" s="277" t="s">
        <v>20425</v>
      </c>
      <c r="B18116" s="278">
        <v>84.64</v>
      </c>
    </row>
    <row r="18117" spans="1:2" x14ac:dyDescent="0.25">
      <c r="A18117" s="277" t="s">
        <v>4875</v>
      </c>
      <c r="B18117" s="278">
        <v>13.61</v>
      </c>
    </row>
    <row r="18118" spans="1:2" x14ac:dyDescent="0.25">
      <c r="A18118" s="277" t="s">
        <v>20426</v>
      </c>
      <c r="B18118" s="278">
        <v>12.76</v>
      </c>
    </row>
    <row r="18119" spans="1:2" x14ac:dyDescent="0.25">
      <c r="A18119" s="277" t="s">
        <v>4876</v>
      </c>
      <c r="B18119" s="278">
        <v>16.11</v>
      </c>
    </row>
    <row r="18120" spans="1:2" x14ac:dyDescent="0.25">
      <c r="A18120" s="277" t="s">
        <v>20427</v>
      </c>
      <c r="B18120" s="278">
        <v>15.11</v>
      </c>
    </row>
    <row r="18121" spans="1:2" x14ac:dyDescent="0.25">
      <c r="A18121" s="277" t="s">
        <v>4877</v>
      </c>
      <c r="B18121" s="278">
        <v>16.68</v>
      </c>
    </row>
    <row r="18122" spans="1:2" x14ac:dyDescent="0.25">
      <c r="A18122" s="277" t="s">
        <v>20428</v>
      </c>
      <c r="B18122" s="278">
        <v>15.74</v>
      </c>
    </row>
    <row r="18123" spans="1:2" x14ac:dyDescent="0.25">
      <c r="A18123" s="277" t="s">
        <v>4878</v>
      </c>
      <c r="B18123" s="278">
        <v>20</v>
      </c>
    </row>
    <row r="18124" spans="1:2" x14ac:dyDescent="0.25">
      <c r="A18124" s="277" t="s">
        <v>20429</v>
      </c>
      <c r="B18124" s="278">
        <v>18.87</v>
      </c>
    </row>
    <row r="18125" spans="1:2" x14ac:dyDescent="0.25">
      <c r="A18125" s="277" t="s">
        <v>4879</v>
      </c>
      <c r="B18125" s="278">
        <v>5.94</v>
      </c>
    </row>
    <row r="18126" spans="1:2" x14ac:dyDescent="0.25">
      <c r="A18126" s="277" t="s">
        <v>20430</v>
      </c>
      <c r="B18126" s="278">
        <v>5.46</v>
      </c>
    </row>
    <row r="18127" spans="1:2" x14ac:dyDescent="0.25">
      <c r="A18127" s="277" t="s">
        <v>4880</v>
      </c>
      <c r="B18127" s="278">
        <v>7.11</v>
      </c>
    </row>
    <row r="18128" spans="1:2" x14ac:dyDescent="0.25">
      <c r="A18128" s="277" t="s">
        <v>20431</v>
      </c>
      <c r="B18128" s="278">
        <v>6.54</v>
      </c>
    </row>
    <row r="18129" spans="1:2" x14ac:dyDescent="0.25">
      <c r="A18129" s="277" t="s">
        <v>4881</v>
      </c>
      <c r="B18129" s="278">
        <v>75.61</v>
      </c>
    </row>
    <row r="18130" spans="1:2" x14ac:dyDescent="0.25">
      <c r="A18130" s="277" t="s">
        <v>20432</v>
      </c>
      <c r="B18130" s="278">
        <v>70.42</v>
      </c>
    </row>
    <row r="18131" spans="1:2" x14ac:dyDescent="0.25">
      <c r="A18131" s="277" t="s">
        <v>4882</v>
      </c>
      <c r="B18131" s="278">
        <v>117.41</v>
      </c>
    </row>
    <row r="18132" spans="1:2" x14ac:dyDescent="0.25">
      <c r="A18132" s="277" t="s">
        <v>20433</v>
      </c>
      <c r="B18132" s="278">
        <v>106.74</v>
      </c>
    </row>
    <row r="18133" spans="1:2" x14ac:dyDescent="0.25">
      <c r="A18133" s="277" t="s">
        <v>4885</v>
      </c>
      <c r="B18133" s="278">
        <v>57.21</v>
      </c>
    </row>
    <row r="18134" spans="1:2" x14ac:dyDescent="0.25">
      <c r="A18134" s="277" t="s">
        <v>20434</v>
      </c>
      <c r="B18134" s="278">
        <v>52.02</v>
      </c>
    </row>
    <row r="18135" spans="1:2" x14ac:dyDescent="0.25">
      <c r="A18135" s="277" t="s">
        <v>4883</v>
      </c>
      <c r="B18135" s="278">
        <v>24.44</v>
      </c>
    </row>
    <row r="18136" spans="1:2" x14ac:dyDescent="0.25">
      <c r="A18136" s="277" t="s">
        <v>20435</v>
      </c>
      <c r="B18136" s="278">
        <v>21.97</v>
      </c>
    </row>
    <row r="18137" spans="1:2" x14ac:dyDescent="0.25">
      <c r="A18137" s="277" t="s">
        <v>4884</v>
      </c>
      <c r="B18137" s="278">
        <v>45.74</v>
      </c>
    </row>
    <row r="18138" spans="1:2" x14ac:dyDescent="0.25">
      <c r="A18138" s="277" t="s">
        <v>20436</v>
      </c>
      <c r="B18138" s="278">
        <v>40.93</v>
      </c>
    </row>
    <row r="18139" spans="1:2" x14ac:dyDescent="0.25">
      <c r="A18139" s="277" t="s">
        <v>4886</v>
      </c>
      <c r="B18139" s="278">
        <v>38.29</v>
      </c>
    </row>
    <row r="18140" spans="1:2" x14ac:dyDescent="0.25">
      <c r="A18140" s="277" t="s">
        <v>20437</v>
      </c>
      <c r="B18140" s="278">
        <v>33.479999999999997</v>
      </c>
    </row>
    <row r="18141" spans="1:2" x14ac:dyDescent="0.25">
      <c r="A18141" s="277" t="s">
        <v>10517</v>
      </c>
      <c r="B18141" s="278">
        <v>16.899999999999999</v>
      </c>
    </row>
    <row r="18142" spans="1:2" x14ac:dyDescent="0.25">
      <c r="A18142" s="277" t="s">
        <v>20438</v>
      </c>
      <c r="B18142" s="278">
        <v>14.8</v>
      </c>
    </row>
    <row r="18143" spans="1:2" x14ac:dyDescent="0.25">
      <c r="A18143" s="277" t="s">
        <v>10518</v>
      </c>
      <c r="B18143" s="278">
        <v>41.49</v>
      </c>
    </row>
    <row r="18144" spans="1:2" x14ac:dyDescent="0.25">
      <c r="A18144" s="277" t="s">
        <v>20439</v>
      </c>
      <c r="B18144" s="278">
        <v>38.57</v>
      </c>
    </row>
    <row r="18145" spans="1:2" x14ac:dyDescent="0.25">
      <c r="A18145" s="277" t="s">
        <v>10519</v>
      </c>
      <c r="B18145" s="278">
        <v>79.11</v>
      </c>
    </row>
    <row r="18146" spans="1:2" x14ac:dyDescent="0.25">
      <c r="A18146" s="277" t="s">
        <v>20440</v>
      </c>
      <c r="B18146" s="278">
        <v>71.69</v>
      </c>
    </row>
    <row r="18147" spans="1:2" x14ac:dyDescent="0.25">
      <c r="A18147" s="277" t="s">
        <v>4887</v>
      </c>
      <c r="B18147" s="278">
        <v>33.17</v>
      </c>
    </row>
    <row r="18148" spans="1:2" x14ac:dyDescent="0.25">
      <c r="A18148" s="277" t="s">
        <v>20441</v>
      </c>
      <c r="B18148" s="278">
        <v>31.74</v>
      </c>
    </row>
    <row r="18149" spans="1:2" x14ac:dyDescent="0.25">
      <c r="A18149" s="277" t="s">
        <v>4888</v>
      </c>
      <c r="B18149" s="278">
        <v>46.43</v>
      </c>
    </row>
    <row r="18150" spans="1:2" x14ac:dyDescent="0.25">
      <c r="A18150" s="277" t="s">
        <v>20442</v>
      </c>
      <c r="B18150" s="278">
        <v>45.01</v>
      </c>
    </row>
    <row r="18151" spans="1:2" x14ac:dyDescent="0.25">
      <c r="A18151" s="277" t="s">
        <v>4889</v>
      </c>
      <c r="B18151" s="278">
        <v>99.01</v>
      </c>
    </row>
    <row r="18152" spans="1:2" x14ac:dyDescent="0.25">
      <c r="A18152" s="277" t="s">
        <v>20443</v>
      </c>
      <c r="B18152" s="278">
        <v>94.97</v>
      </c>
    </row>
    <row r="18153" spans="1:2" x14ac:dyDescent="0.25">
      <c r="A18153" s="277" t="s">
        <v>4890</v>
      </c>
      <c r="B18153" s="278">
        <v>80.56</v>
      </c>
    </row>
    <row r="18154" spans="1:2" x14ac:dyDescent="0.25">
      <c r="A18154" s="277" t="s">
        <v>20444</v>
      </c>
      <c r="B18154" s="278">
        <v>79.14</v>
      </c>
    </row>
    <row r="18155" spans="1:2" x14ac:dyDescent="0.25">
      <c r="A18155" s="277" t="s">
        <v>4891</v>
      </c>
      <c r="B18155" s="278">
        <v>53.49</v>
      </c>
    </row>
    <row r="18156" spans="1:2" x14ac:dyDescent="0.25">
      <c r="A18156" s="277" t="s">
        <v>20445</v>
      </c>
      <c r="B18156" s="278">
        <v>52.45</v>
      </c>
    </row>
    <row r="18157" spans="1:2" x14ac:dyDescent="0.25">
      <c r="A18157" s="277" t="s">
        <v>4892</v>
      </c>
      <c r="B18157" s="278">
        <v>42.27</v>
      </c>
    </row>
    <row r="18158" spans="1:2" x14ac:dyDescent="0.25">
      <c r="A18158" s="277" t="s">
        <v>20446</v>
      </c>
      <c r="B18158" s="278">
        <v>41.32</v>
      </c>
    </row>
    <row r="18159" spans="1:2" x14ac:dyDescent="0.25">
      <c r="A18159" s="277" t="s">
        <v>4893</v>
      </c>
      <c r="B18159" s="278">
        <v>38.81</v>
      </c>
    </row>
    <row r="18160" spans="1:2" x14ac:dyDescent="0.25">
      <c r="A18160" s="277" t="s">
        <v>20447</v>
      </c>
      <c r="B18160" s="278">
        <v>38.06</v>
      </c>
    </row>
    <row r="18161" spans="1:2" x14ac:dyDescent="0.25">
      <c r="A18161" s="277" t="s">
        <v>4894</v>
      </c>
      <c r="B18161" s="278">
        <v>29.58</v>
      </c>
    </row>
    <row r="18162" spans="1:2" x14ac:dyDescent="0.25">
      <c r="A18162" s="277" t="s">
        <v>20448</v>
      </c>
      <c r="B18162" s="278">
        <v>28.63</v>
      </c>
    </row>
    <row r="18163" spans="1:2" x14ac:dyDescent="0.25">
      <c r="A18163" s="277" t="s">
        <v>10520</v>
      </c>
      <c r="B18163" s="278">
        <v>23.66</v>
      </c>
    </row>
    <row r="18164" spans="1:2" x14ac:dyDescent="0.25">
      <c r="A18164" s="277" t="s">
        <v>20449</v>
      </c>
      <c r="B18164" s="278">
        <v>22.91</v>
      </c>
    </row>
    <row r="18165" spans="1:2" x14ac:dyDescent="0.25">
      <c r="A18165" s="277" t="s">
        <v>4895</v>
      </c>
      <c r="B18165" s="278">
        <v>51.85</v>
      </c>
    </row>
    <row r="18166" spans="1:2" x14ac:dyDescent="0.25">
      <c r="A18166" s="277" t="s">
        <v>20450</v>
      </c>
      <c r="B18166" s="278">
        <v>49.76</v>
      </c>
    </row>
    <row r="18167" spans="1:2" x14ac:dyDescent="0.25">
      <c r="A18167" s="277" t="s">
        <v>4896</v>
      </c>
      <c r="B18167" s="278">
        <v>29.85</v>
      </c>
    </row>
    <row r="18168" spans="1:2" x14ac:dyDescent="0.25">
      <c r="A18168" s="277" t="s">
        <v>20451</v>
      </c>
      <c r="B18168" s="278">
        <v>28.95</v>
      </c>
    </row>
    <row r="18169" spans="1:2" x14ac:dyDescent="0.25">
      <c r="A18169" s="277" t="s">
        <v>10521</v>
      </c>
      <c r="B18169" s="278">
        <v>49.78</v>
      </c>
    </row>
    <row r="18170" spans="1:2" x14ac:dyDescent="0.25">
      <c r="A18170" s="277" t="s">
        <v>20452</v>
      </c>
      <c r="B18170" s="278">
        <v>48.6</v>
      </c>
    </row>
    <row r="18171" spans="1:2" x14ac:dyDescent="0.25">
      <c r="A18171" s="277" t="s">
        <v>4897</v>
      </c>
      <c r="B18171" s="278">
        <v>44.73</v>
      </c>
    </row>
    <row r="18172" spans="1:2" x14ac:dyDescent="0.25">
      <c r="A18172" s="277" t="s">
        <v>20453</v>
      </c>
      <c r="B18172" s="278">
        <v>43.31</v>
      </c>
    </row>
    <row r="18173" spans="1:2" x14ac:dyDescent="0.25">
      <c r="A18173" s="277" t="s">
        <v>4898</v>
      </c>
      <c r="B18173" s="278">
        <v>57.16</v>
      </c>
    </row>
    <row r="18174" spans="1:2" x14ac:dyDescent="0.25">
      <c r="A18174" s="277" t="s">
        <v>20454</v>
      </c>
      <c r="B18174" s="278">
        <v>55.74</v>
      </c>
    </row>
    <row r="18175" spans="1:2" x14ac:dyDescent="0.25">
      <c r="A18175" s="277" t="s">
        <v>4899</v>
      </c>
      <c r="B18175" s="278">
        <v>44.14</v>
      </c>
    </row>
    <row r="18176" spans="1:2" x14ac:dyDescent="0.25">
      <c r="A18176" s="277" t="s">
        <v>20455</v>
      </c>
      <c r="B18176" s="278">
        <v>42.92</v>
      </c>
    </row>
    <row r="18177" spans="1:2" x14ac:dyDescent="0.25">
      <c r="A18177" s="277" t="s">
        <v>4900</v>
      </c>
      <c r="B18177" s="278">
        <v>43.38</v>
      </c>
    </row>
    <row r="18178" spans="1:2" x14ac:dyDescent="0.25">
      <c r="A18178" s="277" t="s">
        <v>20456</v>
      </c>
      <c r="B18178" s="278">
        <v>41.96</v>
      </c>
    </row>
    <row r="18179" spans="1:2" x14ac:dyDescent="0.25">
      <c r="A18179" s="277" t="s">
        <v>4901</v>
      </c>
      <c r="B18179" s="278">
        <v>54.36</v>
      </c>
    </row>
    <row r="18180" spans="1:2" x14ac:dyDescent="0.25">
      <c r="A18180" s="277" t="s">
        <v>20457</v>
      </c>
      <c r="B18180" s="278">
        <v>52.94</v>
      </c>
    </row>
    <row r="18181" spans="1:2" x14ac:dyDescent="0.25">
      <c r="A18181" s="277" t="s">
        <v>4902</v>
      </c>
      <c r="B18181" s="278">
        <v>45.45</v>
      </c>
    </row>
    <row r="18182" spans="1:2" x14ac:dyDescent="0.25">
      <c r="A18182" s="277" t="s">
        <v>20458</v>
      </c>
      <c r="B18182" s="278">
        <v>44.23</v>
      </c>
    </row>
    <row r="18183" spans="1:2" x14ac:dyDescent="0.25">
      <c r="A18183" s="277" t="s">
        <v>10522</v>
      </c>
      <c r="B18183" s="278">
        <v>33.81</v>
      </c>
    </row>
    <row r="18184" spans="1:2" x14ac:dyDescent="0.25">
      <c r="A18184" s="277" t="s">
        <v>20459</v>
      </c>
      <c r="B18184" s="278">
        <v>32.68</v>
      </c>
    </row>
    <row r="18185" spans="1:2" x14ac:dyDescent="0.25">
      <c r="A18185" s="277" t="s">
        <v>4903</v>
      </c>
      <c r="B18185" s="278">
        <v>67.98</v>
      </c>
    </row>
    <row r="18186" spans="1:2" x14ac:dyDescent="0.25">
      <c r="A18186" s="277" t="s">
        <v>20460</v>
      </c>
      <c r="B18186" s="278">
        <v>61.74</v>
      </c>
    </row>
    <row r="18187" spans="1:2" x14ac:dyDescent="0.25">
      <c r="A18187" s="277" t="s">
        <v>10523</v>
      </c>
      <c r="B18187" s="278">
        <v>89.27</v>
      </c>
    </row>
    <row r="18188" spans="1:2" x14ac:dyDescent="0.25">
      <c r="A18188" s="277" t="s">
        <v>20461</v>
      </c>
      <c r="B18188" s="278">
        <v>83.04</v>
      </c>
    </row>
    <row r="18189" spans="1:2" x14ac:dyDescent="0.25">
      <c r="A18189" s="277" t="s">
        <v>4904</v>
      </c>
      <c r="B18189" s="278">
        <v>54.66</v>
      </c>
    </row>
    <row r="18190" spans="1:2" x14ac:dyDescent="0.25">
      <c r="A18190" s="277" t="s">
        <v>20462</v>
      </c>
      <c r="B18190" s="278">
        <v>48.43</v>
      </c>
    </row>
    <row r="18191" spans="1:2" x14ac:dyDescent="0.25">
      <c r="A18191" s="277" t="s">
        <v>4905</v>
      </c>
      <c r="B18191" s="278">
        <v>69.69</v>
      </c>
    </row>
    <row r="18192" spans="1:2" x14ac:dyDescent="0.25">
      <c r="A18192" s="277" t="s">
        <v>20463</v>
      </c>
      <c r="B18192" s="278">
        <v>63.36</v>
      </c>
    </row>
    <row r="18193" spans="1:2" x14ac:dyDescent="0.25">
      <c r="A18193" s="277" t="s">
        <v>10524</v>
      </c>
      <c r="B18193" s="278">
        <v>50.45</v>
      </c>
    </row>
    <row r="18194" spans="1:2" x14ac:dyDescent="0.25">
      <c r="A18194" s="277" t="s">
        <v>20464</v>
      </c>
      <c r="B18194" s="278">
        <v>44.83</v>
      </c>
    </row>
    <row r="18195" spans="1:2" x14ac:dyDescent="0.25">
      <c r="A18195" s="277" t="s">
        <v>10525</v>
      </c>
      <c r="B18195" s="278">
        <v>33.92</v>
      </c>
    </row>
    <row r="18196" spans="1:2" x14ac:dyDescent="0.25">
      <c r="A18196" s="277" t="s">
        <v>20465</v>
      </c>
      <c r="B18196" s="278">
        <v>32.5</v>
      </c>
    </row>
    <row r="18197" spans="1:2" x14ac:dyDescent="0.25">
      <c r="A18197" s="277" t="s">
        <v>10526</v>
      </c>
      <c r="B18197" s="278">
        <v>32.82</v>
      </c>
    </row>
    <row r="18198" spans="1:2" x14ac:dyDescent="0.25">
      <c r="A18198" s="277" t="s">
        <v>20466</v>
      </c>
      <c r="B18198" s="278">
        <v>31.4</v>
      </c>
    </row>
    <row r="18199" spans="1:2" x14ac:dyDescent="0.25">
      <c r="A18199" s="277" t="s">
        <v>10527</v>
      </c>
      <c r="B18199" s="278">
        <v>71.88</v>
      </c>
    </row>
    <row r="18200" spans="1:2" x14ac:dyDescent="0.25">
      <c r="A18200" s="277" t="s">
        <v>20467</v>
      </c>
      <c r="B18200" s="278">
        <v>65.55</v>
      </c>
    </row>
    <row r="18201" spans="1:2" x14ac:dyDescent="0.25">
      <c r="A18201" s="277" t="s">
        <v>10528</v>
      </c>
      <c r="B18201" s="278">
        <v>72.17</v>
      </c>
    </row>
    <row r="18202" spans="1:2" x14ac:dyDescent="0.25">
      <c r="A18202" s="277" t="s">
        <v>20468</v>
      </c>
      <c r="B18202" s="278">
        <v>65.84</v>
      </c>
    </row>
    <row r="18203" spans="1:2" x14ac:dyDescent="0.25">
      <c r="A18203" s="277" t="s">
        <v>10529</v>
      </c>
      <c r="B18203" s="278">
        <v>38.68</v>
      </c>
    </row>
    <row r="18204" spans="1:2" x14ac:dyDescent="0.25">
      <c r="A18204" s="277" t="s">
        <v>20469</v>
      </c>
      <c r="B18204" s="278">
        <v>37.25</v>
      </c>
    </row>
    <row r="18205" spans="1:2" x14ac:dyDescent="0.25">
      <c r="A18205" s="277" t="s">
        <v>10530</v>
      </c>
      <c r="B18205" s="278">
        <v>35.69</v>
      </c>
    </row>
    <row r="18206" spans="1:2" x14ac:dyDescent="0.25">
      <c r="A18206" s="277" t="s">
        <v>20470</v>
      </c>
      <c r="B18206" s="278">
        <v>34.270000000000003</v>
      </c>
    </row>
    <row r="18207" spans="1:2" x14ac:dyDescent="0.25">
      <c r="A18207" s="277" t="s">
        <v>10531</v>
      </c>
      <c r="B18207" s="278">
        <v>80.47</v>
      </c>
    </row>
    <row r="18208" spans="1:2" x14ac:dyDescent="0.25">
      <c r="A18208" s="277" t="s">
        <v>20471</v>
      </c>
      <c r="B18208" s="278">
        <v>75.73</v>
      </c>
    </row>
    <row r="18209" spans="1:2" x14ac:dyDescent="0.25">
      <c r="A18209" s="277" t="s">
        <v>10532</v>
      </c>
      <c r="B18209" s="278">
        <v>73.209999999999994</v>
      </c>
    </row>
    <row r="18210" spans="1:2" x14ac:dyDescent="0.25">
      <c r="A18210" s="277" t="s">
        <v>20472</v>
      </c>
      <c r="B18210" s="278">
        <v>68.47</v>
      </c>
    </row>
    <row r="18211" spans="1:2" x14ac:dyDescent="0.25">
      <c r="A18211" s="277" t="s">
        <v>10533</v>
      </c>
      <c r="B18211" s="278">
        <v>104.27</v>
      </c>
    </row>
    <row r="18212" spans="1:2" x14ac:dyDescent="0.25">
      <c r="A18212" s="277" t="s">
        <v>20473</v>
      </c>
      <c r="B18212" s="278">
        <v>103.69</v>
      </c>
    </row>
    <row r="18213" spans="1:2" x14ac:dyDescent="0.25">
      <c r="A18213" s="277" t="s">
        <v>10534</v>
      </c>
      <c r="B18213" s="278">
        <v>123</v>
      </c>
    </row>
    <row r="18214" spans="1:2" x14ac:dyDescent="0.25">
      <c r="A18214" s="277" t="s">
        <v>20474</v>
      </c>
      <c r="B18214" s="278">
        <v>120.64</v>
      </c>
    </row>
    <row r="18215" spans="1:2" x14ac:dyDescent="0.25">
      <c r="A18215" s="277" t="s">
        <v>4906</v>
      </c>
      <c r="B18215" s="278">
        <v>39.72</v>
      </c>
    </row>
    <row r="18216" spans="1:2" x14ac:dyDescent="0.25">
      <c r="A18216" s="277" t="s">
        <v>20475</v>
      </c>
      <c r="B18216" s="278">
        <v>38.53</v>
      </c>
    </row>
    <row r="18217" spans="1:2" x14ac:dyDescent="0.25">
      <c r="A18217" s="277" t="s">
        <v>4907</v>
      </c>
      <c r="B18217" s="278">
        <v>122.42</v>
      </c>
    </row>
    <row r="18218" spans="1:2" x14ac:dyDescent="0.25">
      <c r="A18218" s="277" t="s">
        <v>20476</v>
      </c>
      <c r="B18218" s="278">
        <v>120.94</v>
      </c>
    </row>
    <row r="18219" spans="1:2" x14ac:dyDescent="0.25">
      <c r="A18219" s="277" t="s">
        <v>4908</v>
      </c>
      <c r="B18219" s="278">
        <v>177.76</v>
      </c>
    </row>
    <row r="18220" spans="1:2" x14ac:dyDescent="0.25">
      <c r="A18220" s="277" t="s">
        <v>20477</v>
      </c>
      <c r="B18220" s="278">
        <v>176.28</v>
      </c>
    </row>
    <row r="18221" spans="1:2" x14ac:dyDescent="0.25">
      <c r="A18221" s="277" t="s">
        <v>4909</v>
      </c>
      <c r="B18221" s="278">
        <v>131.76</v>
      </c>
    </row>
    <row r="18222" spans="1:2" x14ac:dyDescent="0.25">
      <c r="A18222" s="277" t="s">
        <v>20478</v>
      </c>
      <c r="B18222" s="278">
        <v>129.54</v>
      </c>
    </row>
    <row r="18223" spans="1:2" x14ac:dyDescent="0.25">
      <c r="A18223" s="277" t="s">
        <v>4910</v>
      </c>
      <c r="B18223" s="278">
        <v>204.29</v>
      </c>
    </row>
    <row r="18224" spans="1:2" x14ac:dyDescent="0.25">
      <c r="A18224" s="277" t="s">
        <v>20479</v>
      </c>
      <c r="B18224" s="278">
        <v>202.07</v>
      </c>
    </row>
    <row r="18225" spans="1:2" x14ac:dyDescent="0.25">
      <c r="A18225" s="277" t="s">
        <v>4911</v>
      </c>
      <c r="B18225" s="278">
        <v>269.62</v>
      </c>
    </row>
    <row r="18226" spans="1:2" x14ac:dyDescent="0.25">
      <c r="A18226" s="277" t="s">
        <v>20480</v>
      </c>
      <c r="B18226" s="278">
        <v>266.66000000000003</v>
      </c>
    </row>
    <row r="18227" spans="1:2" x14ac:dyDescent="0.25">
      <c r="A18227" s="277" t="s">
        <v>4912</v>
      </c>
      <c r="B18227" s="278">
        <v>337.09</v>
      </c>
    </row>
    <row r="18228" spans="1:2" x14ac:dyDescent="0.25">
      <c r="A18228" s="277" t="s">
        <v>20481</v>
      </c>
      <c r="B18228" s="278">
        <v>334.13</v>
      </c>
    </row>
    <row r="18229" spans="1:2" x14ac:dyDescent="0.25">
      <c r="A18229" s="277" t="s">
        <v>4913</v>
      </c>
      <c r="B18229" s="278">
        <v>315.08999999999997</v>
      </c>
    </row>
    <row r="18230" spans="1:2" x14ac:dyDescent="0.25">
      <c r="A18230" s="277" t="s">
        <v>20482</v>
      </c>
      <c r="B18230" s="278">
        <v>311.64</v>
      </c>
    </row>
    <row r="18231" spans="1:2" x14ac:dyDescent="0.25">
      <c r="A18231" s="277" t="s">
        <v>4914</v>
      </c>
      <c r="B18231" s="278">
        <v>402.91</v>
      </c>
    </row>
    <row r="18232" spans="1:2" x14ac:dyDescent="0.25">
      <c r="A18232" s="277" t="s">
        <v>20483</v>
      </c>
      <c r="B18232" s="278">
        <v>399.46</v>
      </c>
    </row>
    <row r="18233" spans="1:2" x14ac:dyDescent="0.25">
      <c r="A18233" s="277" t="s">
        <v>10535</v>
      </c>
      <c r="B18233" s="278">
        <v>41.12</v>
      </c>
    </row>
    <row r="18234" spans="1:2" x14ac:dyDescent="0.25">
      <c r="A18234" s="277" t="s">
        <v>20484</v>
      </c>
      <c r="B18234" s="278">
        <v>39.700000000000003</v>
      </c>
    </row>
    <row r="18235" spans="1:2" x14ac:dyDescent="0.25">
      <c r="A18235" s="277" t="s">
        <v>10536</v>
      </c>
      <c r="B18235" s="278">
        <v>47.18</v>
      </c>
    </row>
    <row r="18236" spans="1:2" x14ac:dyDescent="0.25">
      <c r="A18236" s="277" t="s">
        <v>20485</v>
      </c>
      <c r="B18236" s="278">
        <v>45.76</v>
      </c>
    </row>
    <row r="18237" spans="1:2" x14ac:dyDescent="0.25">
      <c r="A18237" s="277" t="s">
        <v>4915</v>
      </c>
      <c r="B18237" s="278">
        <v>58.1</v>
      </c>
    </row>
    <row r="18238" spans="1:2" x14ac:dyDescent="0.25">
      <c r="A18238" s="277" t="s">
        <v>20486</v>
      </c>
      <c r="B18238" s="278">
        <v>52.42</v>
      </c>
    </row>
    <row r="18239" spans="1:2" x14ac:dyDescent="0.25">
      <c r="A18239" s="277" t="s">
        <v>10537</v>
      </c>
      <c r="B18239" s="278">
        <v>79.92</v>
      </c>
    </row>
    <row r="18240" spans="1:2" x14ac:dyDescent="0.25">
      <c r="A18240" s="277" t="s">
        <v>20487</v>
      </c>
      <c r="B18240" s="278">
        <v>72.53</v>
      </c>
    </row>
    <row r="18241" spans="1:2" x14ac:dyDescent="0.25">
      <c r="A18241" s="277" t="s">
        <v>10538</v>
      </c>
      <c r="B18241" s="278">
        <v>100.24</v>
      </c>
    </row>
    <row r="18242" spans="1:2" x14ac:dyDescent="0.25">
      <c r="A18242" s="277" t="s">
        <v>20488</v>
      </c>
      <c r="B18242" s="278">
        <v>91.36</v>
      </c>
    </row>
    <row r="18243" spans="1:2" x14ac:dyDescent="0.25">
      <c r="A18243" s="277" t="s">
        <v>10539</v>
      </c>
      <c r="B18243" s="278">
        <v>52.42</v>
      </c>
    </row>
    <row r="18244" spans="1:2" x14ac:dyDescent="0.25">
      <c r="A18244" s="277" t="s">
        <v>20489</v>
      </c>
      <c r="B18244" s="278">
        <v>46.73</v>
      </c>
    </row>
    <row r="18245" spans="1:2" x14ac:dyDescent="0.25">
      <c r="A18245" s="277" t="s">
        <v>10540</v>
      </c>
      <c r="B18245" s="278">
        <v>59.91</v>
      </c>
    </row>
    <row r="18246" spans="1:2" x14ac:dyDescent="0.25">
      <c r="A18246" s="277" t="s">
        <v>20490</v>
      </c>
      <c r="B18246" s="278">
        <v>58.49</v>
      </c>
    </row>
    <row r="18247" spans="1:2" x14ac:dyDescent="0.25">
      <c r="A18247" s="277" t="s">
        <v>10541</v>
      </c>
      <c r="B18247" s="278">
        <v>53.51</v>
      </c>
    </row>
    <row r="18248" spans="1:2" x14ac:dyDescent="0.25">
      <c r="A18248" s="277" t="s">
        <v>20491</v>
      </c>
      <c r="B18248" s="278">
        <v>52.76</v>
      </c>
    </row>
    <row r="18249" spans="1:2" x14ac:dyDescent="0.25">
      <c r="A18249" s="277" t="s">
        <v>4916</v>
      </c>
      <c r="B18249" s="278">
        <v>123.7</v>
      </c>
    </row>
    <row r="18250" spans="1:2" x14ac:dyDescent="0.25">
      <c r="A18250" s="277" t="s">
        <v>20492</v>
      </c>
      <c r="B18250" s="278">
        <v>117.46</v>
      </c>
    </row>
    <row r="18251" spans="1:2" x14ac:dyDescent="0.25">
      <c r="A18251" s="277" t="s">
        <v>4917</v>
      </c>
      <c r="B18251" s="278">
        <v>175.07</v>
      </c>
    </row>
    <row r="18252" spans="1:2" x14ac:dyDescent="0.25">
      <c r="A18252" s="277" t="s">
        <v>20493</v>
      </c>
      <c r="B18252" s="278">
        <v>168.83</v>
      </c>
    </row>
    <row r="18253" spans="1:2" x14ac:dyDescent="0.25">
      <c r="A18253" s="277" t="s">
        <v>10542</v>
      </c>
      <c r="B18253" s="278">
        <v>303.14999999999998</v>
      </c>
    </row>
    <row r="18254" spans="1:2" x14ac:dyDescent="0.25">
      <c r="A18254" s="277" t="s">
        <v>20494</v>
      </c>
      <c r="B18254" s="278">
        <v>296.91000000000003</v>
      </c>
    </row>
    <row r="18255" spans="1:2" x14ac:dyDescent="0.25">
      <c r="A18255" s="277" t="s">
        <v>10543</v>
      </c>
      <c r="B18255" s="278">
        <v>308.07</v>
      </c>
    </row>
    <row r="18256" spans="1:2" x14ac:dyDescent="0.25">
      <c r="A18256" s="277" t="s">
        <v>20495</v>
      </c>
      <c r="B18256" s="278">
        <v>308.07</v>
      </c>
    </row>
    <row r="18257" spans="1:2" x14ac:dyDescent="0.25">
      <c r="A18257" s="277" t="s">
        <v>10544</v>
      </c>
      <c r="B18257" s="278">
        <v>385.43</v>
      </c>
    </row>
    <row r="18258" spans="1:2" x14ac:dyDescent="0.25">
      <c r="A18258" s="277" t="s">
        <v>20496</v>
      </c>
      <c r="B18258" s="278">
        <v>385.43</v>
      </c>
    </row>
    <row r="18259" spans="1:2" x14ac:dyDescent="0.25">
      <c r="A18259" s="277" t="s">
        <v>10545</v>
      </c>
      <c r="B18259" s="278">
        <v>337.08</v>
      </c>
    </row>
    <row r="18260" spans="1:2" x14ac:dyDescent="0.25">
      <c r="A18260" s="277" t="s">
        <v>20497</v>
      </c>
      <c r="B18260" s="278">
        <v>337.08</v>
      </c>
    </row>
    <row r="18261" spans="1:2" x14ac:dyDescent="0.25">
      <c r="A18261" s="277" t="s">
        <v>10546</v>
      </c>
      <c r="B18261" s="278">
        <v>284.3</v>
      </c>
    </row>
    <row r="18262" spans="1:2" x14ac:dyDescent="0.25">
      <c r="A18262" s="277" t="s">
        <v>20498</v>
      </c>
      <c r="B18262" s="278">
        <v>272.68</v>
      </c>
    </row>
    <row r="18263" spans="1:2" x14ac:dyDescent="0.25">
      <c r="A18263" s="277" t="s">
        <v>10547</v>
      </c>
      <c r="B18263" s="278">
        <v>12217.59</v>
      </c>
    </row>
    <row r="18264" spans="1:2" x14ac:dyDescent="0.25">
      <c r="A18264" s="277" t="s">
        <v>20499</v>
      </c>
      <c r="B18264" s="278">
        <v>11523.44</v>
      </c>
    </row>
    <row r="18265" spans="1:2" x14ac:dyDescent="0.25">
      <c r="A18265" s="277" t="s">
        <v>10548</v>
      </c>
      <c r="B18265" s="278">
        <v>325.48</v>
      </c>
    </row>
    <row r="18266" spans="1:2" x14ac:dyDescent="0.25">
      <c r="A18266" s="277" t="s">
        <v>20500</v>
      </c>
      <c r="B18266" s="278">
        <v>322.64</v>
      </c>
    </row>
    <row r="18267" spans="1:2" x14ac:dyDescent="0.25">
      <c r="A18267" s="277" t="s">
        <v>10549</v>
      </c>
      <c r="B18267" s="278">
        <v>75.930000000000007</v>
      </c>
    </row>
    <row r="18268" spans="1:2" x14ac:dyDescent="0.25">
      <c r="A18268" s="277" t="s">
        <v>20501</v>
      </c>
      <c r="B18268" s="278">
        <v>74.22</v>
      </c>
    </row>
    <row r="18269" spans="1:2" x14ac:dyDescent="0.25">
      <c r="A18269" s="277" t="s">
        <v>10550</v>
      </c>
      <c r="B18269" s="278">
        <v>82.91</v>
      </c>
    </row>
    <row r="18270" spans="1:2" x14ac:dyDescent="0.25">
      <c r="A18270" s="277" t="s">
        <v>20502</v>
      </c>
      <c r="B18270" s="278">
        <v>81.2</v>
      </c>
    </row>
    <row r="18271" spans="1:2" x14ac:dyDescent="0.25">
      <c r="A18271" s="277" t="s">
        <v>10551</v>
      </c>
      <c r="B18271" s="278">
        <v>311.74</v>
      </c>
    </row>
    <row r="18272" spans="1:2" x14ac:dyDescent="0.25">
      <c r="A18272" s="277" t="s">
        <v>20503</v>
      </c>
      <c r="B18272" s="278">
        <v>293.55</v>
      </c>
    </row>
    <row r="18273" spans="1:2" x14ac:dyDescent="0.25">
      <c r="A18273" s="277" t="s">
        <v>4918</v>
      </c>
      <c r="B18273" s="278">
        <v>48.99</v>
      </c>
    </row>
    <row r="18274" spans="1:2" x14ac:dyDescent="0.25">
      <c r="A18274" s="277" t="s">
        <v>20504</v>
      </c>
      <c r="B18274" s="278">
        <v>42.44</v>
      </c>
    </row>
    <row r="18275" spans="1:2" x14ac:dyDescent="0.25">
      <c r="A18275" s="277" t="s">
        <v>4919</v>
      </c>
      <c r="B18275" s="278">
        <v>102.3</v>
      </c>
    </row>
    <row r="18276" spans="1:2" x14ac:dyDescent="0.25">
      <c r="A18276" s="277" t="s">
        <v>20505</v>
      </c>
      <c r="B18276" s="278">
        <v>88.64</v>
      </c>
    </row>
    <row r="18277" spans="1:2" x14ac:dyDescent="0.25">
      <c r="A18277" s="277" t="s">
        <v>4920</v>
      </c>
      <c r="B18277" s="278">
        <v>20.82</v>
      </c>
    </row>
    <row r="18278" spans="1:2" x14ac:dyDescent="0.25">
      <c r="A18278" s="277" t="s">
        <v>20506</v>
      </c>
      <c r="B18278" s="278">
        <v>18.04</v>
      </c>
    </row>
    <row r="18279" spans="1:2" x14ac:dyDescent="0.25">
      <c r="A18279" s="277" t="s">
        <v>4921</v>
      </c>
      <c r="B18279" s="278">
        <v>17.73</v>
      </c>
    </row>
    <row r="18280" spans="1:2" x14ac:dyDescent="0.25">
      <c r="A18280" s="277" t="s">
        <v>20507</v>
      </c>
      <c r="B18280" s="278">
        <v>15.36</v>
      </c>
    </row>
    <row r="18281" spans="1:2" x14ac:dyDescent="0.25">
      <c r="A18281" s="277" t="s">
        <v>4922</v>
      </c>
      <c r="B18281" s="278">
        <v>18.649999999999999</v>
      </c>
    </row>
    <row r="18282" spans="1:2" x14ac:dyDescent="0.25">
      <c r="A18282" s="277" t="s">
        <v>20508</v>
      </c>
      <c r="B18282" s="278">
        <v>16.16</v>
      </c>
    </row>
    <row r="18283" spans="1:2" x14ac:dyDescent="0.25">
      <c r="A18283" s="277" t="s">
        <v>10552</v>
      </c>
      <c r="B18283" s="278">
        <v>15.96</v>
      </c>
    </row>
    <row r="18284" spans="1:2" x14ac:dyDescent="0.25">
      <c r="A18284" s="277" t="s">
        <v>20509</v>
      </c>
      <c r="B18284" s="278">
        <v>13.83</v>
      </c>
    </row>
    <row r="18285" spans="1:2" x14ac:dyDescent="0.25">
      <c r="A18285" s="277" t="s">
        <v>10553</v>
      </c>
      <c r="B18285" s="278">
        <v>14.18</v>
      </c>
    </row>
    <row r="18286" spans="1:2" x14ac:dyDescent="0.25">
      <c r="A18286" s="277" t="s">
        <v>20510</v>
      </c>
      <c r="B18286" s="278">
        <v>12.29</v>
      </c>
    </row>
    <row r="18287" spans="1:2" x14ac:dyDescent="0.25">
      <c r="A18287" s="277" t="s">
        <v>10554</v>
      </c>
      <c r="B18287" s="278">
        <v>19.22</v>
      </c>
    </row>
    <row r="18288" spans="1:2" x14ac:dyDescent="0.25">
      <c r="A18288" s="277" t="s">
        <v>20511</v>
      </c>
      <c r="B18288" s="278">
        <v>16.649999999999999</v>
      </c>
    </row>
    <row r="18289" spans="1:2" x14ac:dyDescent="0.25">
      <c r="A18289" s="277" t="s">
        <v>10555</v>
      </c>
      <c r="B18289" s="278">
        <v>63.85</v>
      </c>
    </row>
    <row r="18290" spans="1:2" x14ac:dyDescent="0.25">
      <c r="A18290" s="277" t="s">
        <v>20512</v>
      </c>
      <c r="B18290" s="278">
        <v>55.32</v>
      </c>
    </row>
    <row r="18291" spans="1:2" x14ac:dyDescent="0.25">
      <c r="A18291" s="277" t="s">
        <v>10556</v>
      </c>
      <c r="B18291" s="278">
        <v>29</v>
      </c>
    </row>
    <row r="18292" spans="1:2" x14ac:dyDescent="0.25">
      <c r="A18292" s="277" t="s">
        <v>20513</v>
      </c>
      <c r="B18292" s="278">
        <v>28.05</v>
      </c>
    </row>
    <row r="18293" spans="1:2" x14ac:dyDescent="0.25">
      <c r="A18293" s="277" t="s">
        <v>10557</v>
      </c>
      <c r="B18293" s="278">
        <v>34.65</v>
      </c>
    </row>
    <row r="18294" spans="1:2" x14ac:dyDescent="0.25">
      <c r="A18294" s="277" t="s">
        <v>20514</v>
      </c>
      <c r="B18294" s="278">
        <v>33.659999999999997</v>
      </c>
    </row>
    <row r="18295" spans="1:2" x14ac:dyDescent="0.25">
      <c r="A18295" s="277" t="s">
        <v>10558</v>
      </c>
      <c r="B18295" s="278">
        <v>24.08</v>
      </c>
    </row>
    <row r="18296" spans="1:2" x14ac:dyDescent="0.25">
      <c r="A18296" s="277" t="s">
        <v>20515</v>
      </c>
      <c r="B18296" s="278">
        <v>23.09</v>
      </c>
    </row>
    <row r="18297" spans="1:2" x14ac:dyDescent="0.25">
      <c r="A18297" s="277" t="s">
        <v>10559</v>
      </c>
      <c r="B18297" s="278">
        <v>69.599999999999994</v>
      </c>
    </row>
    <row r="18298" spans="1:2" x14ac:dyDescent="0.25">
      <c r="A18298" s="277" t="s">
        <v>20516</v>
      </c>
      <c r="B18298" s="278">
        <v>65.81</v>
      </c>
    </row>
    <row r="18299" spans="1:2" x14ac:dyDescent="0.25">
      <c r="A18299" s="277" t="s">
        <v>4923</v>
      </c>
      <c r="B18299" s="278">
        <v>75.790000000000006</v>
      </c>
    </row>
    <row r="18300" spans="1:2" x14ac:dyDescent="0.25">
      <c r="A18300" s="277" t="s">
        <v>20517</v>
      </c>
      <c r="B18300" s="278">
        <v>72</v>
      </c>
    </row>
    <row r="18301" spans="1:2" x14ac:dyDescent="0.25">
      <c r="A18301" s="277" t="s">
        <v>10560</v>
      </c>
      <c r="B18301" s="278">
        <v>90.65</v>
      </c>
    </row>
    <row r="18302" spans="1:2" x14ac:dyDescent="0.25">
      <c r="A18302" s="277" t="s">
        <v>20518</v>
      </c>
      <c r="B18302" s="278">
        <v>86.86</v>
      </c>
    </row>
    <row r="18303" spans="1:2" x14ac:dyDescent="0.25">
      <c r="A18303" s="277" t="s">
        <v>10561</v>
      </c>
      <c r="B18303" s="278">
        <v>115.21</v>
      </c>
    </row>
    <row r="18304" spans="1:2" x14ac:dyDescent="0.25">
      <c r="A18304" s="277" t="s">
        <v>20519</v>
      </c>
      <c r="B18304" s="278">
        <v>110.29</v>
      </c>
    </row>
    <row r="18305" spans="1:2" x14ac:dyDescent="0.25">
      <c r="A18305" s="277" t="s">
        <v>10562</v>
      </c>
      <c r="B18305" s="278">
        <v>59.22</v>
      </c>
    </row>
    <row r="18306" spans="1:2" x14ac:dyDescent="0.25">
      <c r="A18306" s="277" t="s">
        <v>20520</v>
      </c>
      <c r="B18306" s="278">
        <v>55.43</v>
      </c>
    </row>
    <row r="18307" spans="1:2" x14ac:dyDescent="0.25">
      <c r="A18307" s="277" t="s">
        <v>10563</v>
      </c>
      <c r="B18307" s="278">
        <v>157.30000000000001</v>
      </c>
    </row>
    <row r="18308" spans="1:2" x14ac:dyDescent="0.25">
      <c r="A18308" s="277" t="s">
        <v>20521</v>
      </c>
      <c r="B18308" s="278">
        <v>152.38</v>
      </c>
    </row>
    <row r="18309" spans="1:2" x14ac:dyDescent="0.25">
      <c r="A18309" s="277" t="s">
        <v>10564</v>
      </c>
      <c r="B18309" s="278">
        <v>63.65</v>
      </c>
    </row>
    <row r="18310" spans="1:2" x14ac:dyDescent="0.25">
      <c r="A18310" s="277" t="s">
        <v>20522</v>
      </c>
      <c r="B18310" s="278">
        <v>59.86</v>
      </c>
    </row>
    <row r="18311" spans="1:2" x14ac:dyDescent="0.25">
      <c r="A18311" s="277" t="s">
        <v>10565</v>
      </c>
      <c r="B18311" s="278">
        <v>103.32</v>
      </c>
    </row>
    <row r="18312" spans="1:2" x14ac:dyDescent="0.25">
      <c r="A18312" s="277" t="s">
        <v>20523</v>
      </c>
      <c r="B18312" s="278">
        <v>98.39</v>
      </c>
    </row>
    <row r="18313" spans="1:2" x14ac:dyDescent="0.25">
      <c r="A18313" s="277" t="s">
        <v>10566</v>
      </c>
      <c r="B18313" s="278">
        <v>10.31</v>
      </c>
    </row>
    <row r="18314" spans="1:2" x14ac:dyDescent="0.25">
      <c r="A18314" s="277" t="s">
        <v>20524</v>
      </c>
      <c r="B18314" s="278">
        <v>9.91</v>
      </c>
    </row>
    <row r="18315" spans="1:2" x14ac:dyDescent="0.25">
      <c r="A18315" s="277" t="s">
        <v>4924</v>
      </c>
      <c r="B18315" s="278">
        <v>114.83</v>
      </c>
    </row>
    <row r="18316" spans="1:2" x14ac:dyDescent="0.25">
      <c r="A18316" s="277" t="s">
        <v>20525</v>
      </c>
      <c r="B18316" s="278">
        <v>109.15</v>
      </c>
    </row>
    <row r="18317" spans="1:2" x14ac:dyDescent="0.25">
      <c r="A18317" s="277" t="s">
        <v>10567</v>
      </c>
      <c r="B18317" s="278">
        <v>130.78</v>
      </c>
    </row>
    <row r="18318" spans="1:2" x14ac:dyDescent="0.25">
      <c r="A18318" s="277" t="s">
        <v>20526</v>
      </c>
      <c r="B18318" s="278">
        <v>126.52</v>
      </c>
    </row>
    <row r="18319" spans="1:2" x14ac:dyDescent="0.25">
      <c r="A18319" s="277" t="s">
        <v>10568</v>
      </c>
      <c r="B18319" s="278">
        <v>67.91</v>
      </c>
    </row>
    <row r="18320" spans="1:2" x14ac:dyDescent="0.25">
      <c r="A18320" s="277" t="s">
        <v>20527</v>
      </c>
      <c r="B18320" s="278">
        <v>61.75</v>
      </c>
    </row>
    <row r="18321" spans="1:2" x14ac:dyDescent="0.25">
      <c r="A18321" s="277" t="s">
        <v>10569</v>
      </c>
      <c r="B18321" s="278">
        <v>110.5</v>
      </c>
    </row>
    <row r="18322" spans="1:2" x14ac:dyDescent="0.25">
      <c r="A18322" s="277" t="s">
        <v>20528</v>
      </c>
      <c r="B18322" s="278">
        <v>105.29</v>
      </c>
    </row>
    <row r="18323" spans="1:2" x14ac:dyDescent="0.25">
      <c r="A18323" s="277" t="s">
        <v>4925</v>
      </c>
      <c r="B18323" s="278">
        <v>92.38</v>
      </c>
    </row>
    <row r="18324" spans="1:2" x14ac:dyDescent="0.25">
      <c r="A18324" s="277" t="s">
        <v>20529</v>
      </c>
      <c r="B18324" s="278">
        <v>87.17</v>
      </c>
    </row>
    <row r="18325" spans="1:2" x14ac:dyDescent="0.25">
      <c r="A18325" s="277" t="s">
        <v>10570</v>
      </c>
      <c r="B18325" s="278">
        <v>76.83</v>
      </c>
    </row>
    <row r="18326" spans="1:2" x14ac:dyDescent="0.25">
      <c r="A18326" s="277" t="s">
        <v>20530</v>
      </c>
      <c r="B18326" s="278">
        <v>71.150000000000006</v>
      </c>
    </row>
    <row r="18327" spans="1:2" x14ac:dyDescent="0.25">
      <c r="A18327" s="277" t="s">
        <v>10571</v>
      </c>
      <c r="B18327" s="278">
        <v>49.68</v>
      </c>
    </row>
    <row r="18328" spans="1:2" x14ac:dyDescent="0.25">
      <c r="A18328" s="277" t="s">
        <v>20531</v>
      </c>
      <c r="B18328" s="278">
        <v>45.41</v>
      </c>
    </row>
    <row r="18329" spans="1:2" x14ac:dyDescent="0.25">
      <c r="A18329" s="277" t="s">
        <v>10572</v>
      </c>
      <c r="B18329" s="278">
        <v>65.09</v>
      </c>
    </row>
    <row r="18330" spans="1:2" x14ac:dyDescent="0.25">
      <c r="A18330" s="277" t="s">
        <v>20532</v>
      </c>
      <c r="B18330" s="278">
        <v>60.83</v>
      </c>
    </row>
    <row r="18331" spans="1:2" x14ac:dyDescent="0.25">
      <c r="A18331" s="277" t="s">
        <v>4926</v>
      </c>
      <c r="B18331" s="278">
        <v>87.5</v>
      </c>
    </row>
    <row r="18332" spans="1:2" x14ac:dyDescent="0.25">
      <c r="A18332" s="277" t="s">
        <v>20533</v>
      </c>
      <c r="B18332" s="278">
        <v>81.819999999999993</v>
      </c>
    </row>
    <row r="18333" spans="1:2" x14ac:dyDescent="0.25">
      <c r="A18333" s="277" t="s">
        <v>4927</v>
      </c>
      <c r="B18333" s="278">
        <v>124.29</v>
      </c>
    </row>
    <row r="18334" spans="1:2" x14ac:dyDescent="0.25">
      <c r="A18334" s="277" t="s">
        <v>20534</v>
      </c>
      <c r="B18334" s="278">
        <v>118.37</v>
      </c>
    </row>
    <row r="18335" spans="1:2" x14ac:dyDescent="0.25">
      <c r="A18335" s="277" t="s">
        <v>4928</v>
      </c>
      <c r="B18335" s="278">
        <v>61.52</v>
      </c>
    </row>
    <row r="18336" spans="1:2" x14ac:dyDescent="0.25">
      <c r="A18336" s="277" t="s">
        <v>20535</v>
      </c>
      <c r="B18336" s="278">
        <v>57.25</v>
      </c>
    </row>
    <row r="18337" spans="1:2" x14ac:dyDescent="0.25">
      <c r="A18337" s="277" t="s">
        <v>10573</v>
      </c>
      <c r="B18337" s="278">
        <v>62.98</v>
      </c>
    </row>
    <row r="18338" spans="1:2" x14ac:dyDescent="0.25">
      <c r="A18338" s="277" t="s">
        <v>20536</v>
      </c>
      <c r="B18338" s="278">
        <v>58.71</v>
      </c>
    </row>
    <row r="18339" spans="1:2" x14ac:dyDescent="0.25">
      <c r="A18339" s="277" t="s">
        <v>10574</v>
      </c>
      <c r="B18339" s="278">
        <v>58.46</v>
      </c>
    </row>
    <row r="18340" spans="1:2" x14ac:dyDescent="0.25">
      <c r="A18340" s="277" t="s">
        <v>20537</v>
      </c>
      <c r="B18340" s="278">
        <v>54.19</v>
      </c>
    </row>
    <row r="18341" spans="1:2" x14ac:dyDescent="0.25">
      <c r="A18341" s="277" t="s">
        <v>10575</v>
      </c>
      <c r="B18341" s="278">
        <v>59.7</v>
      </c>
    </row>
    <row r="18342" spans="1:2" x14ac:dyDescent="0.25">
      <c r="A18342" s="277" t="s">
        <v>20538</v>
      </c>
      <c r="B18342" s="278">
        <v>55.44</v>
      </c>
    </row>
    <row r="18343" spans="1:2" x14ac:dyDescent="0.25">
      <c r="A18343" s="277" t="s">
        <v>10576</v>
      </c>
      <c r="B18343" s="278">
        <v>77.34</v>
      </c>
    </row>
    <row r="18344" spans="1:2" x14ac:dyDescent="0.25">
      <c r="A18344" s="277" t="s">
        <v>20539</v>
      </c>
      <c r="B18344" s="278">
        <v>73.08</v>
      </c>
    </row>
    <row r="18345" spans="1:2" x14ac:dyDescent="0.25">
      <c r="A18345" s="277" t="s">
        <v>10577</v>
      </c>
      <c r="B18345" s="278">
        <v>121.54</v>
      </c>
    </row>
    <row r="18346" spans="1:2" x14ac:dyDescent="0.25">
      <c r="A18346" s="277" t="s">
        <v>20540</v>
      </c>
      <c r="B18346" s="278">
        <v>116.32</v>
      </c>
    </row>
    <row r="18347" spans="1:2" x14ac:dyDescent="0.25">
      <c r="A18347" s="277" t="s">
        <v>10578</v>
      </c>
      <c r="B18347" s="278">
        <v>138.49</v>
      </c>
    </row>
    <row r="18348" spans="1:2" x14ac:dyDescent="0.25">
      <c r="A18348" s="277" t="s">
        <v>20541</v>
      </c>
      <c r="B18348" s="278">
        <v>132.56</v>
      </c>
    </row>
    <row r="18349" spans="1:2" x14ac:dyDescent="0.25">
      <c r="A18349" s="277" t="s">
        <v>4929</v>
      </c>
      <c r="B18349" s="278">
        <v>66.86</v>
      </c>
    </row>
    <row r="18350" spans="1:2" x14ac:dyDescent="0.25">
      <c r="A18350" s="277" t="s">
        <v>20542</v>
      </c>
      <c r="B18350" s="278">
        <v>60.91</v>
      </c>
    </row>
    <row r="18351" spans="1:2" x14ac:dyDescent="0.25">
      <c r="A18351" s="277" t="s">
        <v>4930</v>
      </c>
      <c r="B18351" s="278">
        <v>79.88</v>
      </c>
    </row>
    <row r="18352" spans="1:2" x14ac:dyDescent="0.25">
      <c r="A18352" s="277" t="s">
        <v>20543</v>
      </c>
      <c r="B18352" s="278">
        <v>73.84</v>
      </c>
    </row>
    <row r="18353" spans="1:2" x14ac:dyDescent="0.25">
      <c r="A18353" s="277" t="s">
        <v>10579</v>
      </c>
      <c r="B18353" s="278">
        <v>80.760000000000005</v>
      </c>
    </row>
    <row r="18354" spans="1:2" x14ac:dyDescent="0.25">
      <c r="A18354" s="277" t="s">
        <v>20544</v>
      </c>
      <c r="B18354" s="278">
        <v>75.19</v>
      </c>
    </row>
    <row r="18355" spans="1:2" x14ac:dyDescent="0.25">
      <c r="A18355" s="277" t="s">
        <v>10580</v>
      </c>
      <c r="B18355" s="278">
        <v>69.25</v>
      </c>
    </row>
    <row r="18356" spans="1:2" x14ac:dyDescent="0.25">
      <c r="A18356" s="277" t="s">
        <v>20545</v>
      </c>
      <c r="B18356" s="278">
        <v>63.68</v>
      </c>
    </row>
    <row r="18357" spans="1:2" x14ac:dyDescent="0.25">
      <c r="A18357" s="277" t="s">
        <v>23881</v>
      </c>
      <c r="B18357" s="278">
        <v>63.39</v>
      </c>
    </row>
    <row r="18358" spans="1:2" x14ac:dyDescent="0.25">
      <c r="A18358" s="277" t="s">
        <v>23882</v>
      </c>
      <c r="B18358" s="278">
        <v>56.46</v>
      </c>
    </row>
    <row r="18359" spans="1:2" x14ac:dyDescent="0.25">
      <c r="A18359" s="277" t="s">
        <v>4931</v>
      </c>
      <c r="B18359" s="278">
        <v>84.16</v>
      </c>
    </row>
    <row r="18360" spans="1:2" x14ac:dyDescent="0.25">
      <c r="A18360" s="277" t="s">
        <v>20546</v>
      </c>
      <c r="B18360" s="278">
        <v>78.59</v>
      </c>
    </row>
    <row r="18361" spans="1:2" x14ac:dyDescent="0.25">
      <c r="A18361" s="277" t="s">
        <v>4932</v>
      </c>
      <c r="B18361" s="278">
        <v>69.12</v>
      </c>
    </row>
    <row r="18362" spans="1:2" x14ac:dyDescent="0.25">
      <c r="A18362" s="277" t="s">
        <v>20547</v>
      </c>
      <c r="B18362" s="278">
        <v>63.55</v>
      </c>
    </row>
    <row r="18363" spans="1:2" x14ac:dyDescent="0.25">
      <c r="A18363" s="277" t="s">
        <v>4933</v>
      </c>
      <c r="B18363" s="278">
        <v>59.01</v>
      </c>
    </row>
    <row r="18364" spans="1:2" x14ac:dyDescent="0.25">
      <c r="A18364" s="277" t="s">
        <v>20548</v>
      </c>
      <c r="B18364" s="278">
        <v>52.73</v>
      </c>
    </row>
    <row r="18365" spans="1:2" x14ac:dyDescent="0.25">
      <c r="A18365" s="277" t="s">
        <v>10581</v>
      </c>
      <c r="B18365" s="278">
        <v>59.01</v>
      </c>
    </row>
    <row r="18366" spans="1:2" x14ac:dyDescent="0.25">
      <c r="A18366" s="277" t="s">
        <v>20549</v>
      </c>
      <c r="B18366" s="278">
        <v>52.73</v>
      </c>
    </row>
    <row r="18367" spans="1:2" x14ac:dyDescent="0.25">
      <c r="A18367" s="277" t="s">
        <v>10582</v>
      </c>
      <c r="B18367" s="278">
        <v>141.11000000000001</v>
      </c>
    </row>
    <row r="18368" spans="1:2" x14ac:dyDescent="0.25">
      <c r="A18368" s="277" t="s">
        <v>20550</v>
      </c>
      <c r="B18368" s="278">
        <v>135.54</v>
      </c>
    </row>
    <row r="18369" spans="1:2" x14ac:dyDescent="0.25">
      <c r="A18369" s="277" t="s">
        <v>10583</v>
      </c>
      <c r="B18369" s="278">
        <v>122.56</v>
      </c>
    </row>
    <row r="18370" spans="1:2" x14ac:dyDescent="0.25">
      <c r="A18370" s="277" t="s">
        <v>20551</v>
      </c>
      <c r="B18370" s="278">
        <v>118.96</v>
      </c>
    </row>
    <row r="18371" spans="1:2" x14ac:dyDescent="0.25">
      <c r="A18371" s="277" t="s">
        <v>10584</v>
      </c>
      <c r="B18371" s="278">
        <v>34.53</v>
      </c>
    </row>
    <row r="18372" spans="1:2" x14ac:dyDescent="0.25">
      <c r="A18372" s="277" t="s">
        <v>20552</v>
      </c>
      <c r="B18372" s="278">
        <v>34.130000000000003</v>
      </c>
    </row>
    <row r="18373" spans="1:2" x14ac:dyDescent="0.25">
      <c r="A18373" s="277" t="s">
        <v>4934</v>
      </c>
      <c r="B18373" s="278">
        <v>144.09</v>
      </c>
    </row>
    <row r="18374" spans="1:2" x14ac:dyDescent="0.25">
      <c r="A18374" s="277" t="s">
        <v>20553</v>
      </c>
      <c r="B18374" s="278">
        <v>138.12</v>
      </c>
    </row>
    <row r="18375" spans="1:2" x14ac:dyDescent="0.25">
      <c r="A18375" s="277" t="s">
        <v>4935</v>
      </c>
      <c r="B18375" s="278">
        <v>18.87</v>
      </c>
    </row>
    <row r="18376" spans="1:2" x14ac:dyDescent="0.25">
      <c r="A18376" s="277" t="s">
        <v>20554</v>
      </c>
      <c r="B18376" s="278">
        <v>18.12</v>
      </c>
    </row>
    <row r="18377" spans="1:2" x14ac:dyDescent="0.25">
      <c r="A18377" s="277" t="s">
        <v>10585</v>
      </c>
      <c r="B18377" s="278">
        <v>10.199999999999999</v>
      </c>
    </row>
    <row r="18378" spans="1:2" x14ac:dyDescent="0.25">
      <c r="A18378" s="277" t="s">
        <v>20555</v>
      </c>
      <c r="B18378" s="278">
        <v>9.7200000000000006</v>
      </c>
    </row>
    <row r="18379" spans="1:2" x14ac:dyDescent="0.25">
      <c r="A18379" s="277" t="s">
        <v>10586</v>
      </c>
      <c r="B18379" s="278">
        <v>4.45</v>
      </c>
    </row>
    <row r="18380" spans="1:2" x14ac:dyDescent="0.25">
      <c r="A18380" s="277" t="s">
        <v>20556</v>
      </c>
      <c r="B18380" s="278">
        <v>4.1500000000000004</v>
      </c>
    </row>
    <row r="18381" spans="1:2" x14ac:dyDescent="0.25">
      <c r="A18381" s="277" t="s">
        <v>10587</v>
      </c>
      <c r="B18381" s="278">
        <v>31.9</v>
      </c>
    </row>
    <row r="18382" spans="1:2" x14ac:dyDescent="0.25">
      <c r="A18382" s="277" t="s">
        <v>20557</v>
      </c>
      <c r="B18382" s="278">
        <v>30.97</v>
      </c>
    </row>
    <row r="18383" spans="1:2" x14ac:dyDescent="0.25">
      <c r="A18383" s="277" t="s">
        <v>4936</v>
      </c>
      <c r="B18383" s="278">
        <v>101.86</v>
      </c>
    </row>
    <row r="18384" spans="1:2" x14ac:dyDescent="0.25">
      <c r="A18384" s="277" t="s">
        <v>20558</v>
      </c>
      <c r="B18384" s="278">
        <v>97.87</v>
      </c>
    </row>
    <row r="18385" spans="1:2" x14ac:dyDescent="0.25">
      <c r="A18385" s="277" t="s">
        <v>10588</v>
      </c>
      <c r="B18385" s="278">
        <v>69.010000000000005</v>
      </c>
    </row>
    <row r="18386" spans="1:2" x14ac:dyDescent="0.25">
      <c r="A18386" s="277" t="s">
        <v>20559</v>
      </c>
      <c r="B18386" s="278">
        <v>65.56</v>
      </c>
    </row>
    <row r="18387" spans="1:2" x14ac:dyDescent="0.25">
      <c r="A18387" s="277" t="s">
        <v>10589</v>
      </c>
      <c r="B18387" s="278">
        <v>64.930000000000007</v>
      </c>
    </row>
    <row r="18388" spans="1:2" x14ac:dyDescent="0.25">
      <c r="A18388" s="277" t="s">
        <v>20560</v>
      </c>
      <c r="B18388" s="278">
        <v>60.75</v>
      </c>
    </row>
    <row r="18389" spans="1:2" x14ac:dyDescent="0.25">
      <c r="A18389" s="277" t="s">
        <v>4937</v>
      </c>
      <c r="B18389" s="278">
        <v>76.739999999999995</v>
      </c>
    </row>
    <row r="18390" spans="1:2" x14ac:dyDescent="0.25">
      <c r="A18390" s="277" t="s">
        <v>20561</v>
      </c>
      <c r="B18390" s="278">
        <v>70.58</v>
      </c>
    </row>
    <row r="18391" spans="1:2" x14ac:dyDescent="0.25">
      <c r="A18391" s="277" t="s">
        <v>4938</v>
      </c>
      <c r="B18391" s="278">
        <v>142.6</v>
      </c>
    </row>
    <row r="18392" spans="1:2" x14ac:dyDescent="0.25">
      <c r="A18392" s="277" t="s">
        <v>20562</v>
      </c>
      <c r="B18392" s="278">
        <v>136.83000000000001</v>
      </c>
    </row>
    <row r="18393" spans="1:2" x14ac:dyDescent="0.25">
      <c r="A18393" s="277" t="s">
        <v>4939</v>
      </c>
      <c r="B18393" s="278">
        <v>25.06</v>
      </c>
    </row>
    <row r="18394" spans="1:2" x14ac:dyDescent="0.25">
      <c r="A18394" s="277" t="s">
        <v>20563</v>
      </c>
      <c r="B18394" s="278">
        <v>24.16</v>
      </c>
    </row>
    <row r="18395" spans="1:2" x14ac:dyDescent="0.25">
      <c r="A18395" s="277" t="s">
        <v>4940</v>
      </c>
      <c r="B18395" s="278">
        <v>83.05</v>
      </c>
    </row>
    <row r="18396" spans="1:2" x14ac:dyDescent="0.25">
      <c r="A18396" s="277" t="s">
        <v>20564</v>
      </c>
      <c r="B18396" s="278">
        <v>76.89</v>
      </c>
    </row>
    <row r="18397" spans="1:2" x14ac:dyDescent="0.25">
      <c r="A18397" s="277" t="s">
        <v>10590</v>
      </c>
      <c r="B18397" s="278">
        <v>16.36</v>
      </c>
    </row>
    <row r="18398" spans="1:2" x14ac:dyDescent="0.25">
      <c r="A18398" s="277" t="s">
        <v>20565</v>
      </c>
      <c r="B18398" s="278">
        <v>14.94</v>
      </c>
    </row>
    <row r="18399" spans="1:2" x14ac:dyDescent="0.25">
      <c r="A18399" s="277" t="s">
        <v>10591</v>
      </c>
      <c r="B18399" s="278">
        <v>30.54</v>
      </c>
    </row>
    <row r="18400" spans="1:2" x14ac:dyDescent="0.25">
      <c r="A18400" s="277" t="s">
        <v>20566</v>
      </c>
      <c r="B18400" s="278">
        <v>29.12</v>
      </c>
    </row>
    <row r="18401" spans="1:2" x14ac:dyDescent="0.25">
      <c r="A18401" s="277" t="s">
        <v>10592</v>
      </c>
      <c r="B18401" s="278">
        <v>78.11</v>
      </c>
    </row>
    <row r="18402" spans="1:2" x14ac:dyDescent="0.25">
      <c r="A18402" s="277" t="s">
        <v>20567</v>
      </c>
      <c r="B18402" s="278">
        <v>75.81</v>
      </c>
    </row>
    <row r="18403" spans="1:2" x14ac:dyDescent="0.25">
      <c r="A18403" s="277" t="s">
        <v>10593</v>
      </c>
      <c r="B18403" s="278">
        <v>93.1</v>
      </c>
    </row>
    <row r="18404" spans="1:2" x14ac:dyDescent="0.25">
      <c r="A18404" s="277" t="s">
        <v>20568</v>
      </c>
      <c r="B18404" s="278">
        <v>90.43</v>
      </c>
    </row>
    <row r="18405" spans="1:2" x14ac:dyDescent="0.25">
      <c r="A18405" s="277" t="s">
        <v>10594</v>
      </c>
      <c r="B18405" s="278">
        <v>144.65</v>
      </c>
    </row>
    <row r="18406" spans="1:2" x14ac:dyDescent="0.25">
      <c r="A18406" s="277" t="s">
        <v>20569</v>
      </c>
      <c r="B18406" s="278">
        <v>141.61000000000001</v>
      </c>
    </row>
    <row r="18407" spans="1:2" x14ac:dyDescent="0.25">
      <c r="A18407" s="277" t="s">
        <v>10595</v>
      </c>
      <c r="B18407" s="278">
        <v>176.89</v>
      </c>
    </row>
    <row r="18408" spans="1:2" x14ac:dyDescent="0.25">
      <c r="A18408" s="277" t="s">
        <v>20570</v>
      </c>
      <c r="B18408" s="278">
        <v>173.61</v>
      </c>
    </row>
    <row r="18409" spans="1:2" x14ac:dyDescent="0.25">
      <c r="A18409" s="277" t="s">
        <v>10596</v>
      </c>
      <c r="B18409" s="278">
        <v>33.700000000000003</v>
      </c>
    </row>
    <row r="18410" spans="1:2" x14ac:dyDescent="0.25">
      <c r="A18410" s="277" t="s">
        <v>20571</v>
      </c>
      <c r="B18410" s="278">
        <v>32.46</v>
      </c>
    </row>
    <row r="18411" spans="1:2" x14ac:dyDescent="0.25">
      <c r="A18411" s="277" t="s">
        <v>10597</v>
      </c>
      <c r="B18411" s="278">
        <v>80.77</v>
      </c>
    </row>
    <row r="18412" spans="1:2" x14ac:dyDescent="0.25">
      <c r="A18412" s="277" t="s">
        <v>20572</v>
      </c>
      <c r="B18412" s="278">
        <v>78.48</v>
      </c>
    </row>
    <row r="18413" spans="1:2" x14ac:dyDescent="0.25">
      <c r="A18413" s="277" t="s">
        <v>10598</v>
      </c>
      <c r="B18413" s="278">
        <v>96.17</v>
      </c>
    </row>
    <row r="18414" spans="1:2" x14ac:dyDescent="0.25">
      <c r="A18414" s="277" t="s">
        <v>20573</v>
      </c>
      <c r="B18414" s="278">
        <v>93.5</v>
      </c>
    </row>
    <row r="18415" spans="1:2" x14ac:dyDescent="0.25">
      <c r="A18415" s="277" t="s">
        <v>10599</v>
      </c>
      <c r="B18415" s="278">
        <v>149.16</v>
      </c>
    </row>
    <row r="18416" spans="1:2" x14ac:dyDescent="0.25">
      <c r="A18416" s="277" t="s">
        <v>20574</v>
      </c>
      <c r="B18416" s="278">
        <v>146.12</v>
      </c>
    </row>
    <row r="18417" spans="1:2" x14ac:dyDescent="0.25">
      <c r="A18417" s="277" t="s">
        <v>10600</v>
      </c>
      <c r="B18417" s="278">
        <v>183.04</v>
      </c>
    </row>
    <row r="18418" spans="1:2" x14ac:dyDescent="0.25">
      <c r="A18418" s="277" t="s">
        <v>20575</v>
      </c>
      <c r="B18418" s="278">
        <v>179.76</v>
      </c>
    </row>
    <row r="18419" spans="1:2" x14ac:dyDescent="0.25">
      <c r="A18419" s="277" t="s">
        <v>10601</v>
      </c>
      <c r="B18419" s="278">
        <v>99.93</v>
      </c>
    </row>
    <row r="18420" spans="1:2" x14ac:dyDescent="0.25">
      <c r="A18420" s="277" t="s">
        <v>20576</v>
      </c>
      <c r="B18420" s="278">
        <v>97.17</v>
      </c>
    </row>
    <row r="18421" spans="1:2" x14ac:dyDescent="0.25">
      <c r="A18421" s="277" t="s">
        <v>10602</v>
      </c>
      <c r="B18421" s="278">
        <v>118.58</v>
      </c>
    </row>
    <row r="18422" spans="1:2" x14ac:dyDescent="0.25">
      <c r="A18422" s="277" t="s">
        <v>20577</v>
      </c>
      <c r="B18422" s="278">
        <v>115.44</v>
      </c>
    </row>
    <row r="18423" spans="1:2" x14ac:dyDescent="0.25">
      <c r="A18423" s="277" t="s">
        <v>10603</v>
      </c>
      <c r="B18423" s="278">
        <v>184.76</v>
      </c>
    </row>
    <row r="18424" spans="1:2" x14ac:dyDescent="0.25">
      <c r="A18424" s="277" t="s">
        <v>20578</v>
      </c>
      <c r="B18424" s="278">
        <v>181.25</v>
      </c>
    </row>
    <row r="18425" spans="1:2" x14ac:dyDescent="0.25">
      <c r="A18425" s="277" t="s">
        <v>10604</v>
      </c>
      <c r="B18425" s="278">
        <v>226.15</v>
      </c>
    </row>
    <row r="18426" spans="1:2" x14ac:dyDescent="0.25">
      <c r="A18426" s="277" t="s">
        <v>20579</v>
      </c>
      <c r="B18426" s="278">
        <v>222.39</v>
      </c>
    </row>
    <row r="18427" spans="1:2" x14ac:dyDescent="0.25">
      <c r="A18427" s="277" t="s">
        <v>10605</v>
      </c>
      <c r="B18427" s="278">
        <v>44.56</v>
      </c>
    </row>
    <row r="18428" spans="1:2" x14ac:dyDescent="0.25">
      <c r="A18428" s="277" t="s">
        <v>20580</v>
      </c>
      <c r="B18428" s="278">
        <v>42.84</v>
      </c>
    </row>
    <row r="18429" spans="1:2" x14ac:dyDescent="0.25">
      <c r="A18429" s="277" t="s">
        <v>10606</v>
      </c>
      <c r="B18429" s="278">
        <v>102.6</v>
      </c>
    </row>
    <row r="18430" spans="1:2" x14ac:dyDescent="0.25">
      <c r="A18430" s="277" t="s">
        <v>20581</v>
      </c>
      <c r="B18430" s="278">
        <v>99.83</v>
      </c>
    </row>
    <row r="18431" spans="1:2" x14ac:dyDescent="0.25">
      <c r="A18431" s="277" t="s">
        <v>10607</v>
      </c>
      <c r="B18431" s="278">
        <v>121.66</v>
      </c>
    </row>
    <row r="18432" spans="1:2" x14ac:dyDescent="0.25">
      <c r="A18432" s="277" t="s">
        <v>20582</v>
      </c>
      <c r="B18432" s="278">
        <v>118.51</v>
      </c>
    </row>
    <row r="18433" spans="1:2" x14ac:dyDescent="0.25">
      <c r="A18433" s="277" t="s">
        <v>10608</v>
      </c>
      <c r="B18433" s="278">
        <v>189.27</v>
      </c>
    </row>
    <row r="18434" spans="1:2" x14ac:dyDescent="0.25">
      <c r="A18434" s="277" t="s">
        <v>20583</v>
      </c>
      <c r="B18434" s="278">
        <v>185.76</v>
      </c>
    </row>
    <row r="18435" spans="1:2" x14ac:dyDescent="0.25">
      <c r="A18435" s="277" t="s">
        <v>10609</v>
      </c>
      <c r="B18435" s="278">
        <v>232.3</v>
      </c>
    </row>
    <row r="18436" spans="1:2" x14ac:dyDescent="0.25">
      <c r="A18436" s="277" t="s">
        <v>20584</v>
      </c>
      <c r="B18436" s="278">
        <v>228.54</v>
      </c>
    </row>
    <row r="18437" spans="1:2" x14ac:dyDescent="0.25">
      <c r="A18437" s="277" t="s">
        <v>4941</v>
      </c>
      <c r="B18437" s="278">
        <v>7.9</v>
      </c>
    </row>
    <row r="18438" spans="1:2" x14ac:dyDescent="0.25">
      <c r="A18438" s="277" t="s">
        <v>20585</v>
      </c>
      <c r="B18438" s="278">
        <v>6.88</v>
      </c>
    </row>
    <row r="18439" spans="1:2" x14ac:dyDescent="0.25">
      <c r="A18439" s="277" t="s">
        <v>4942</v>
      </c>
      <c r="B18439" s="278">
        <v>10.5</v>
      </c>
    </row>
    <row r="18440" spans="1:2" x14ac:dyDescent="0.25">
      <c r="A18440" s="277" t="s">
        <v>20586</v>
      </c>
      <c r="B18440" s="278">
        <v>9.14</v>
      </c>
    </row>
    <row r="18441" spans="1:2" x14ac:dyDescent="0.25">
      <c r="A18441" s="277" t="s">
        <v>4943</v>
      </c>
      <c r="B18441" s="278">
        <v>8.75</v>
      </c>
    </row>
    <row r="18442" spans="1:2" x14ac:dyDescent="0.25">
      <c r="A18442" s="277" t="s">
        <v>20587</v>
      </c>
      <c r="B18442" s="278">
        <v>7.73</v>
      </c>
    </row>
    <row r="18443" spans="1:2" x14ac:dyDescent="0.25">
      <c r="A18443" s="277" t="s">
        <v>4944</v>
      </c>
      <c r="B18443" s="278">
        <v>11.35</v>
      </c>
    </row>
    <row r="18444" spans="1:2" x14ac:dyDescent="0.25">
      <c r="A18444" s="277" t="s">
        <v>20588</v>
      </c>
      <c r="B18444" s="278">
        <v>9.99</v>
      </c>
    </row>
    <row r="18445" spans="1:2" x14ac:dyDescent="0.25">
      <c r="A18445" s="277" t="s">
        <v>4945</v>
      </c>
      <c r="B18445" s="278">
        <v>11.98</v>
      </c>
    </row>
    <row r="18446" spans="1:2" x14ac:dyDescent="0.25">
      <c r="A18446" s="277" t="s">
        <v>20589</v>
      </c>
      <c r="B18446" s="278">
        <v>10.45</v>
      </c>
    </row>
    <row r="18447" spans="1:2" x14ac:dyDescent="0.25">
      <c r="A18447" s="277" t="s">
        <v>4946</v>
      </c>
      <c r="B18447" s="278">
        <v>3.32</v>
      </c>
    </row>
    <row r="18448" spans="1:2" x14ac:dyDescent="0.25">
      <c r="A18448" s="277" t="s">
        <v>20590</v>
      </c>
      <c r="B18448" s="278">
        <v>2.93</v>
      </c>
    </row>
    <row r="18449" spans="1:2" x14ac:dyDescent="0.25">
      <c r="A18449" s="277" t="s">
        <v>4947</v>
      </c>
      <c r="B18449" s="278">
        <v>13.64</v>
      </c>
    </row>
    <row r="18450" spans="1:2" x14ac:dyDescent="0.25">
      <c r="A18450" s="277" t="s">
        <v>20591</v>
      </c>
      <c r="B18450" s="278">
        <v>12.51</v>
      </c>
    </row>
    <row r="18451" spans="1:2" x14ac:dyDescent="0.25">
      <c r="A18451" s="277" t="s">
        <v>4948</v>
      </c>
      <c r="B18451" s="278">
        <v>48.3</v>
      </c>
    </row>
    <row r="18452" spans="1:2" x14ac:dyDescent="0.25">
      <c r="A18452" s="277" t="s">
        <v>20592</v>
      </c>
      <c r="B18452" s="278">
        <v>47.03</v>
      </c>
    </row>
    <row r="18453" spans="1:2" x14ac:dyDescent="0.25">
      <c r="A18453" s="277" t="s">
        <v>4949</v>
      </c>
      <c r="B18453" s="278">
        <v>89.67</v>
      </c>
    </row>
    <row r="18454" spans="1:2" x14ac:dyDescent="0.25">
      <c r="A18454" s="277" t="s">
        <v>20593</v>
      </c>
      <c r="B18454" s="278">
        <v>88.02</v>
      </c>
    </row>
    <row r="18455" spans="1:2" x14ac:dyDescent="0.25">
      <c r="A18455" s="277" t="s">
        <v>4950</v>
      </c>
      <c r="B18455" s="278">
        <v>20.05</v>
      </c>
    </row>
    <row r="18456" spans="1:2" x14ac:dyDescent="0.25">
      <c r="A18456" s="277" t="s">
        <v>20594</v>
      </c>
      <c r="B18456" s="278">
        <v>18.77</v>
      </c>
    </row>
    <row r="18457" spans="1:2" x14ac:dyDescent="0.25">
      <c r="A18457" s="277" t="s">
        <v>4951</v>
      </c>
      <c r="B18457" s="278">
        <v>27.25</v>
      </c>
    </row>
    <row r="18458" spans="1:2" x14ac:dyDescent="0.25">
      <c r="A18458" s="277" t="s">
        <v>20595</v>
      </c>
      <c r="B18458" s="278">
        <v>25.34</v>
      </c>
    </row>
    <row r="18459" spans="1:2" x14ac:dyDescent="0.25">
      <c r="A18459" s="277" t="s">
        <v>23498</v>
      </c>
      <c r="B18459" s="278">
        <v>39.409999999999997</v>
      </c>
    </row>
    <row r="18460" spans="1:2" x14ac:dyDescent="0.25">
      <c r="A18460" s="277" t="s">
        <v>23499</v>
      </c>
      <c r="B18460" s="278">
        <v>35.85</v>
      </c>
    </row>
    <row r="18461" spans="1:2" x14ac:dyDescent="0.25">
      <c r="A18461" s="277" t="s">
        <v>10610</v>
      </c>
      <c r="B18461" s="278">
        <v>8</v>
      </c>
    </row>
    <row r="18462" spans="1:2" x14ac:dyDescent="0.25">
      <c r="A18462" s="277" t="s">
        <v>20596</v>
      </c>
      <c r="B18462" s="278">
        <v>8</v>
      </c>
    </row>
    <row r="18463" spans="1:2" x14ac:dyDescent="0.25">
      <c r="A18463" s="277" t="s">
        <v>10611</v>
      </c>
      <c r="B18463" s="278">
        <v>8</v>
      </c>
    </row>
    <row r="18464" spans="1:2" x14ac:dyDescent="0.25">
      <c r="A18464" s="277" t="s">
        <v>20597</v>
      </c>
      <c r="B18464" s="278">
        <v>8</v>
      </c>
    </row>
    <row r="18465" spans="1:2" x14ac:dyDescent="0.25">
      <c r="A18465" s="277" t="s">
        <v>4952</v>
      </c>
      <c r="B18465" s="278">
        <v>19.68</v>
      </c>
    </row>
    <row r="18466" spans="1:2" x14ac:dyDescent="0.25">
      <c r="A18466" s="277" t="s">
        <v>20598</v>
      </c>
      <c r="B18466" s="278">
        <v>17.440000000000001</v>
      </c>
    </row>
    <row r="18467" spans="1:2" x14ac:dyDescent="0.25">
      <c r="A18467" s="277" t="s">
        <v>4953</v>
      </c>
      <c r="B18467" s="278">
        <v>6.55</v>
      </c>
    </row>
    <row r="18468" spans="1:2" x14ac:dyDescent="0.25">
      <c r="A18468" s="277" t="s">
        <v>20599</v>
      </c>
      <c r="B18468" s="278">
        <v>6.08</v>
      </c>
    </row>
    <row r="18469" spans="1:2" x14ac:dyDescent="0.25">
      <c r="A18469" s="277" t="s">
        <v>4954</v>
      </c>
      <c r="B18469" s="278">
        <v>29.78</v>
      </c>
    </row>
    <row r="18470" spans="1:2" x14ac:dyDescent="0.25">
      <c r="A18470" s="277" t="s">
        <v>20600</v>
      </c>
      <c r="B18470" s="278">
        <v>26.78</v>
      </c>
    </row>
    <row r="18471" spans="1:2" x14ac:dyDescent="0.25">
      <c r="A18471" s="277" t="s">
        <v>4955</v>
      </c>
      <c r="B18471" s="278">
        <v>20.73</v>
      </c>
    </row>
    <row r="18472" spans="1:2" x14ac:dyDescent="0.25">
      <c r="A18472" s="277" t="s">
        <v>20601</v>
      </c>
      <c r="B18472" s="278">
        <v>18.66</v>
      </c>
    </row>
    <row r="18473" spans="1:2" x14ac:dyDescent="0.25">
      <c r="A18473" s="277" t="s">
        <v>4956</v>
      </c>
      <c r="B18473" s="278">
        <v>10.32</v>
      </c>
    </row>
    <row r="18474" spans="1:2" x14ac:dyDescent="0.25">
      <c r="A18474" s="277" t="s">
        <v>20602</v>
      </c>
      <c r="B18474" s="278">
        <v>9.3800000000000008</v>
      </c>
    </row>
    <row r="18475" spans="1:2" x14ac:dyDescent="0.25">
      <c r="A18475" s="277" t="s">
        <v>4957</v>
      </c>
      <c r="B18475" s="278">
        <v>2.33</v>
      </c>
    </row>
    <row r="18476" spans="1:2" x14ac:dyDescent="0.25">
      <c r="A18476" s="277" t="s">
        <v>20603</v>
      </c>
      <c r="B18476" s="278">
        <v>2.14</v>
      </c>
    </row>
    <row r="18477" spans="1:2" x14ac:dyDescent="0.25">
      <c r="A18477" s="277" t="s">
        <v>4958</v>
      </c>
      <c r="B18477" s="278">
        <v>29.63</v>
      </c>
    </row>
    <row r="18478" spans="1:2" x14ac:dyDescent="0.25">
      <c r="A18478" s="277" t="s">
        <v>20604</v>
      </c>
      <c r="B18478" s="278">
        <v>26.64</v>
      </c>
    </row>
    <row r="18479" spans="1:2" x14ac:dyDescent="0.25">
      <c r="A18479" s="277" t="s">
        <v>10612</v>
      </c>
      <c r="B18479" s="278">
        <v>11.62</v>
      </c>
    </row>
    <row r="18480" spans="1:2" x14ac:dyDescent="0.25">
      <c r="A18480" s="277" t="s">
        <v>20605</v>
      </c>
      <c r="B18480" s="278">
        <v>10.46</v>
      </c>
    </row>
    <row r="18481" spans="1:2" x14ac:dyDescent="0.25">
      <c r="A18481" s="277" t="s">
        <v>4959</v>
      </c>
      <c r="B18481" s="278">
        <v>12.74</v>
      </c>
    </row>
    <row r="18482" spans="1:2" x14ac:dyDescent="0.25">
      <c r="A18482" s="277" t="s">
        <v>20606</v>
      </c>
      <c r="B18482" s="278">
        <v>11.43</v>
      </c>
    </row>
    <row r="18483" spans="1:2" x14ac:dyDescent="0.25">
      <c r="A18483" s="277" t="s">
        <v>4960</v>
      </c>
      <c r="B18483" s="278">
        <v>16.43</v>
      </c>
    </row>
    <row r="18484" spans="1:2" x14ac:dyDescent="0.25">
      <c r="A18484" s="277" t="s">
        <v>20607</v>
      </c>
      <c r="B18484" s="278">
        <v>14.74</v>
      </c>
    </row>
    <row r="18485" spans="1:2" x14ac:dyDescent="0.25">
      <c r="A18485" s="277" t="s">
        <v>4961</v>
      </c>
      <c r="B18485" s="278">
        <v>9.25</v>
      </c>
    </row>
    <row r="18486" spans="1:2" x14ac:dyDescent="0.25">
      <c r="A18486" s="277" t="s">
        <v>20608</v>
      </c>
      <c r="B18486" s="278">
        <v>8.5</v>
      </c>
    </row>
    <row r="18487" spans="1:2" x14ac:dyDescent="0.25">
      <c r="A18487" s="277" t="s">
        <v>10613</v>
      </c>
      <c r="B18487" s="278">
        <v>21.48</v>
      </c>
    </row>
    <row r="18488" spans="1:2" x14ac:dyDescent="0.25">
      <c r="A18488" s="277" t="s">
        <v>20609</v>
      </c>
      <c r="B18488" s="278">
        <v>20.5</v>
      </c>
    </row>
    <row r="18489" spans="1:2" x14ac:dyDescent="0.25">
      <c r="A18489" s="277" t="s">
        <v>4962</v>
      </c>
      <c r="B18489" s="278">
        <v>35.29</v>
      </c>
    </row>
    <row r="18490" spans="1:2" x14ac:dyDescent="0.25">
      <c r="A18490" s="277" t="s">
        <v>20610</v>
      </c>
      <c r="B18490" s="278">
        <v>32.299999999999997</v>
      </c>
    </row>
    <row r="18491" spans="1:2" x14ac:dyDescent="0.25">
      <c r="A18491" s="277" t="s">
        <v>4963</v>
      </c>
      <c r="B18491" s="278">
        <v>23.19</v>
      </c>
    </row>
    <row r="18492" spans="1:2" x14ac:dyDescent="0.25">
      <c r="A18492" s="277" t="s">
        <v>20611</v>
      </c>
      <c r="B18492" s="278">
        <v>21.22</v>
      </c>
    </row>
    <row r="18493" spans="1:2" x14ac:dyDescent="0.25">
      <c r="A18493" s="277" t="s">
        <v>4964</v>
      </c>
      <c r="B18493" s="278">
        <v>6.66</v>
      </c>
    </row>
    <row r="18494" spans="1:2" x14ac:dyDescent="0.25">
      <c r="A18494" s="277" t="s">
        <v>20612</v>
      </c>
      <c r="B18494" s="278">
        <v>6.18</v>
      </c>
    </row>
    <row r="18495" spans="1:2" x14ac:dyDescent="0.25">
      <c r="A18495" s="277" t="s">
        <v>4965</v>
      </c>
      <c r="B18495" s="278">
        <v>14.24</v>
      </c>
    </row>
    <row r="18496" spans="1:2" x14ac:dyDescent="0.25">
      <c r="A18496" s="277" t="s">
        <v>20613</v>
      </c>
      <c r="B18496" s="278">
        <v>13.02</v>
      </c>
    </row>
    <row r="18497" spans="1:2" x14ac:dyDescent="0.25">
      <c r="A18497" s="277" t="s">
        <v>4966</v>
      </c>
      <c r="B18497" s="278">
        <v>6.55</v>
      </c>
    </row>
    <row r="18498" spans="1:2" x14ac:dyDescent="0.25">
      <c r="A18498" s="277" t="s">
        <v>20614</v>
      </c>
      <c r="B18498" s="278">
        <v>6.08</v>
      </c>
    </row>
    <row r="18499" spans="1:2" x14ac:dyDescent="0.25">
      <c r="A18499" s="277" t="s">
        <v>4967</v>
      </c>
      <c r="B18499" s="278">
        <v>11.61</v>
      </c>
    </row>
    <row r="18500" spans="1:2" x14ac:dyDescent="0.25">
      <c r="A18500" s="277" t="s">
        <v>20615</v>
      </c>
      <c r="B18500" s="278">
        <v>10.49</v>
      </c>
    </row>
    <row r="18501" spans="1:2" x14ac:dyDescent="0.25">
      <c r="A18501" s="277" t="s">
        <v>4968</v>
      </c>
      <c r="B18501" s="278">
        <v>15.61</v>
      </c>
    </row>
    <row r="18502" spans="1:2" x14ac:dyDescent="0.25">
      <c r="A18502" s="277" t="s">
        <v>20616</v>
      </c>
      <c r="B18502" s="278">
        <v>14.18</v>
      </c>
    </row>
    <row r="18503" spans="1:2" x14ac:dyDescent="0.25">
      <c r="A18503" s="277" t="s">
        <v>4969</v>
      </c>
      <c r="B18503" s="278">
        <v>13.71</v>
      </c>
    </row>
    <row r="18504" spans="1:2" x14ac:dyDescent="0.25">
      <c r="A18504" s="277" t="s">
        <v>20617</v>
      </c>
      <c r="B18504" s="278">
        <v>12.35</v>
      </c>
    </row>
    <row r="18505" spans="1:2" x14ac:dyDescent="0.25">
      <c r="A18505" s="277" t="s">
        <v>4970</v>
      </c>
      <c r="B18505" s="278">
        <v>10.79</v>
      </c>
    </row>
    <row r="18506" spans="1:2" x14ac:dyDescent="0.25">
      <c r="A18506" s="277" t="s">
        <v>20618</v>
      </c>
      <c r="B18506" s="278">
        <v>9.67</v>
      </c>
    </row>
    <row r="18507" spans="1:2" x14ac:dyDescent="0.25">
      <c r="A18507" s="277" t="s">
        <v>4971</v>
      </c>
      <c r="B18507" s="278">
        <v>35.880000000000003</v>
      </c>
    </row>
    <row r="18508" spans="1:2" x14ac:dyDescent="0.25">
      <c r="A18508" s="277" t="s">
        <v>20619</v>
      </c>
      <c r="B18508" s="278">
        <v>32.78</v>
      </c>
    </row>
    <row r="18509" spans="1:2" x14ac:dyDescent="0.25">
      <c r="A18509" s="277" t="s">
        <v>4972</v>
      </c>
      <c r="B18509" s="278">
        <v>13.71</v>
      </c>
    </row>
    <row r="18510" spans="1:2" x14ac:dyDescent="0.25">
      <c r="A18510" s="277" t="s">
        <v>20620</v>
      </c>
      <c r="B18510" s="278">
        <v>12.4</v>
      </c>
    </row>
    <row r="18511" spans="1:2" x14ac:dyDescent="0.25">
      <c r="A18511" s="277" t="s">
        <v>4973</v>
      </c>
      <c r="B18511" s="278">
        <v>16.079999999999998</v>
      </c>
    </row>
    <row r="18512" spans="1:2" x14ac:dyDescent="0.25">
      <c r="A18512" s="277" t="s">
        <v>20621</v>
      </c>
      <c r="B18512" s="278">
        <v>14.36</v>
      </c>
    </row>
    <row r="18513" spans="1:2" x14ac:dyDescent="0.25">
      <c r="A18513" s="277" t="s">
        <v>4974</v>
      </c>
      <c r="B18513" s="278">
        <v>15.4</v>
      </c>
    </row>
    <row r="18514" spans="1:2" x14ac:dyDescent="0.25">
      <c r="A18514" s="277" t="s">
        <v>20622</v>
      </c>
      <c r="B18514" s="278">
        <v>13.48</v>
      </c>
    </row>
    <row r="18515" spans="1:2" x14ac:dyDescent="0.25">
      <c r="A18515" s="277" t="s">
        <v>4975</v>
      </c>
      <c r="B18515" s="278">
        <v>4.59</v>
      </c>
    </row>
    <row r="18516" spans="1:2" x14ac:dyDescent="0.25">
      <c r="A18516" s="277" t="s">
        <v>20623</v>
      </c>
      <c r="B18516" s="278">
        <v>4.0199999999999996</v>
      </c>
    </row>
    <row r="18517" spans="1:2" x14ac:dyDescent="0.25">
      <c r="A18517" s="277" t="s">
        <v>4976</v>
      </c>
      <c r="B18517" s="278">
        <v>10.039999999999999</v>
      </c>
    </row>
    <row r="18518" spans="1:2" x14ac:dyDescent="0.25">
      <c r="A18518" s="277" t="s">
        <v>20624</v>
      </c>
      <c r="B18518" s="278">
        <v>8.84</v>
      </c>
    </row>
    <row r="18519" spans="1:2" x14ac:dyDescent="0.25">
      <c r="A18519" s="277" t="s">
        <v>4977</v>
      </c>
      <c r="B18519" s="278">
        <v>10.050000000000001</v>
      </c>
    </row>
    <row r="18520" spans="1:2" x14ac:dyDescent="0.25">
      <c r="A18520" s="277" t="s">
        <v>20625</v>
      </c>
      <c r="B18520" s="278">
        <v>8.85</v>
      </c>
    </row>
    <row r="18521" spans="1:2" x14ac:dyDescent="0.25">
      <c r="A18521" s="277" t="s">
        <v>4978</v>
      </c>
      <c r="B18521" s="278">
        <v>7.22</v>
      </c>
    </row>
    <row r="18522" spans="1:2" x14ac:dyDescent="0.25">
      <c r="A18522" s="277" t="s">
        <v>20626</v>
      </c>
      <c r="B18522" s="278">
        <v>6.33</v>
      </c>
    </row>
    <row r="18523" spans="1:2" x14ac:dyDescent="0.25">
      <c r="A18523" s="277" t="s">
        <v>10614</v>
      </c>
      <c r="B18523" s="278">
        <v>28.71</v>
      </c>
    </row>
    <row r="18524" spans="1:2" x14ac:dyDescent="0.25">
      <c r="A18524" s="277" t="s">
        <v>20627</v>
      </c>
      <c r="B18524" s="278">
        <v>25.46</v>
      </c>
    </row>
    <row r="18525" spans="1:2" x14ac:dyDescent="0.25">
      <c r="A18525" s="277" t="s">
        <v>4979</v>
      </c>
      <c r="B18525" s="278">
        <v>16.43</v>
      </c>
    </row>
    <row r="18526" spans="1:2" x14ac:dyDescent="0.25">
      <c r="A18526" s="277" t="s">
        <v>20628</v>
      </c>
      <c r="B18526" s="278">
        <v>15</v>
      </c>
    </row>
    <row r="18527" spans="1:2" x14ac:dyDescent="0.25">
      <c r="A18527" s="277" t="s">
        <v>4980</v>
      </c>
      <c r="B18527" s="278">
        <v>13.71</v>
      </c>
    </row>
    <row r="18528" spans="1:2" x14ac:dyDescent="0.25">
      <c r="A18528" s="277" t="s">
        <v>20629</v>
      </c>
      <c r="B18528" s="278">
        <v>12.49</v>
      </c>
    </row>
    <row r="18529" spans="1:2" x14ac:dyDescent="0.25">
      <c r="A18529" s="277" t="s">
        <v>4981</v>
      </c>
      <c r="B18529" s="278">
        <v>16.04</v>
      </c>
    </row>
    <row r="18530" spans="1:2" x14ac:dyDescent="0.25">
      <c r="A18530" s="277" t="s">
        <v>20630</v>
      </c>
      <c r="B18530" s="278">
        <v>14.62</v>
      </c>
    </row>
    <row r="18531" spans="1:2" x14ac:dyDescent="0.25">
      <c r="A18531" s="277" t="s">
        <v>4982</v>
      </c>
      <c r="B18531" s="278">
        <v>13.37</v>
      </c>
    </row>
    <row r="18532" spans="1:2" x14ac:dyDescent="0.25">
      <c r="A18532" s="277" t="s">
        <v>20631</v>
      </c>
      <c r="B18532" s="278">
        <v>12.14</v>
      </c>
    </row>
    <row r="18533" spans="1:2" x14ac:dyDescent="0.25">
      <c r="A18533" s="277" t="s">
        <v>4983</v>
      </c>
      <c r="B18533" s="278">
        <v>16.649999999999999</v>
      </c>
    </row>
    <row r="18534" spans="1:2" x14ac:dyDescent="0.25">
      <c r="A18534" s="277" t="s">
        <v>20632</v>
      </c>
      <c r="B18534" s="278">
        <v>15.72</v>
      </c>
    </row>
    <row r="18535" spans="1:2" x14ac:dyDescent="0.25">
      <c r="A18535" s="277" t="s">
        <v>4984</v>
      </c>
      <c r="B18535" s="278">
        <v>16.21</v>
      </c>
    </row>
    <row r="18536" spans="1:2" x14ac:dyDescent="0.25">
      <c r="A18536" s="277" t="s">
        <v>20633</v>
      </c>
      <c r="B18536" s="278">
        <v>14.79</v>
      </c>
    </row>
    <row r="18537" spans="1:2" x14ac:dyDescent="0.25">
      <c r="A18537" s="277" t="s">
        <v>4985</v>
      </c>
      <c r="B18537" s="278">
        <v>13.3</v>
      </c>
    </row>
    <row r="18538" spans="1:2" x14ac:dyDescent="0.25">
      <c r="A18538" s="277" t="s">
        <v>20634</v>
      </c>
      <c r="B18538" s="278">
        <v>12.08</v>
      </c>
    </row>
    <row r="18539" spans="1:2" x14ac:dyDescent="0.25">
      <c r="A18539" s="277" t="s">
        <v>4986</v>
      </c>
      <c r="B18539" s="278">
        <v>3.95</v>
      </c>
    </row>
    <row r="18540" spans="1:2" x14ac:dyDescent="0.25">
      <c r="A18540" s="277" t="s">
        <v>20635</v>
      </c>
      <c r="B18540" s="278">
        <v>3.53</v>
      </c>
    </row>
    <row r="18541" spans="1:2" x14ac:dyDescent="0.25">
      <c r="A18541" s="277" t="s">
        <v>10615</v>
      </c>
      <c r="B18541" s="278">
        <v>14.72</v>
      </c>
    </row>
    <row r="18542" spans="1:2" x14ac:dyDescent="0.25">
      <c r="A18542" s="277" t="s">
        <v>20636</v>
      </c>
      <c r="B18542" s="278">
        <v>13.69</v>
      </c>
    </row>
    <row r="18543" spans="1:2" x14ac:dyDescent="0.25">
      <c r="A18543" s="277" t="s">
        <v>23500</v>
      </c>
      <c r="B18543" s="278">
        <v>47.38</v>
      </c>
    </row>
    <row r="18544" spans="1:2" x14ac:dyDescent="0.25">
      <c r="A18544" s="277" t="s">
        <v>23501</v>
      </c>
      <c r="B18544" s="278">
        <v>43.82</v>
      </c>
    </row>
    <row r="18545" spans="1:2" x14ac:dyDescent="0.25">
      <c r="A18545" s="277" t="s">
        <v>4987</v>
      </c>
      <c r="B18545" s="278">
        <v>21.53</v>
      </c>
    </row>
    <row r="18546" spans="1:2" x14ac:dyDescent="0.25">
      <c r="A18546" s="277" t="s">
        <v>20637</v>
      </c>
      <c r="B18546" s="278">
        <v>18.98</v>
      </c>
    </row>
    <row r="18547" spans="1:2" x14ac:dyDescent="0.25">
      <c r="A18547" s="277" t="s">
        <v>10616</v>
      </c>
      <c r="B18547" s="278">
        <v>7.8</v>
      </c>
    </row>
    <row r="18548" spans="1:2" x14ac:dyDescent="0.25">
      <c r="A18548" s="277" t="s">
        <v>20638</v>
      </c>
      <c r="B18548" s="278">
        <v>6.85</v>
      </c>
    </row>
    <row r="18549" spans="1:2" x14ac:dyDescent="0.25">
      <c r="A18549" s="277" t="s">
        <v>4988</v>
      </c>
      <c r="B18549" s="278">
        <v>8.83</v>
      </c>
    </row>
    <row r="18550" spans="1:2" x14ac:dyDescent="0.25">
      <c r="A18550" s="277" t="s">
        <v>20639</v>
      </c>
      <c r="B18550" s="278">
        <v>7.86</v>
      </c>
    </row>
    <row r="18551" spans="1:2" x14ac:dyDescent="0.25">
      <c r="A18551" s="277" t="s">
        <v>4989</v>
      </c>
      <c r="B18551" s="278">
        <v>23.48</v>
      </c>
    </row>
    <row r="18552" spans="1:2" x14ac:dyDescent="0.25">
      <c r="A18552" s="277" t="s">
        <v>20640</v>
      </c>
      <c r="B18552" s="278">
        <v>21.05</v>
      </c>
    </row>
    <row r="18553" spans="1:2" x14ac:dyDescent="0.25">
      <c r="A18553" s="277" t="s">
        <v>4990</v>
      </c>
      <c r="B18553" s="278">
        <v>4.9400000000000004</v>
      </c>
    </row>
    <row r="18554" spans="1:2" x14ac:dyDescent="0.25">
      <c r="A18554" s="277" t="s">
        <v>20641</v>
      </c>
      <c r="B18554" s="278">
        <v>4.38</v>
      </c>
    </row>
    <row r="18555" spans="1:2" x14ac:dyDescent="0.25">
      <c r="A18555" s="277" t="s">
        <v>4991</v>
      </c>
      <c r="B18555" s="278">
        <v>8</v>
      </c>
    </row>
    <row r="18556" spans="1:2" x14ac:dyDescent="0.25">
      <c r="A18556" s="277" t="s">
        <v>20642</v>
      </c>
      <c r="B18556" s="278">
        <v>7.21</v>
      </c>
    </row>
    <row r="18557" spans="1:2" x14ac:dyDescent="0.25">
      <c r="A18557" s="277" t="s">
        <v>4992</v>
      </c>
      <c r="B18557" s="278">
        <v>13.61</v>
      </c>
    </row>
    <row r="18558" spans="1:2" x14ac:dyDescent="0.25">
      <c r="A18558" s="277" t="s">
        <v>20643</v>
      </c>
      <c r="B18558" s="278">
        <v>12.75</v>
      </c>
    </row>
    <row r="18559" spans="1:2" x14ac:dyDescent="0.25">
      <c r="A18559" s="277" t="s">
        <v>4993</v>
      </c>
      <c r="B18559" s="278">
        <v>29.03</v>
      </c>
    </row>
    <row r="18560" spans="1:2" x14ac:dyDescent="0.25">
      <c r="A18560" s="277" t="s">
        <v>20644</v>
      </c>
      <c r="B18560" s="278">
        <v>25.93</v>
      </c>
    </row>
    <row r="18561" spans="1:2" x14ac:dyDescent="0.25">
      <c r="A18561" s="277" t="s">
        <v>4994</v>
      </c>
      <c r="B18561" s="278">
        <v>12.62</v>
      </c>
    </row>
    <row r="18562" spans="1:2" x14ac:dyDescent="0.25">
      <c r="A18562" s="277" t="s">
        <v>20645</v>
      </c>
      <c r="B18562" s="278">
        <v>11.31</v>
      </c>
    </row>
    <row r="18563" spans="1:2" x14ac:dyDescent="0.25">
      <c r="A18563" s="277" t="s">
        <v>4995</v>
      </c>
      <c r="B18563" s="278">
        <v>4.7699999999999996</v>
      </c>
    </row>
    <row r="18564" spans="1:2" x14ac:dyDescent="0.25">
      <c r="A18564" s="277" t="s">
        <v>20646</v>
      </c>
      <c r="B18564" s="278">
        <v>4.21</v>
      </c>
    </row>
    <row r="18565" spans="1:2" x14ac:dyDescent="0.25">
      <c r="A18565" s="277" t="s">
        <v>4996</v>
      </c>
      <c r="B18565" s="278">
        <v>11.18</v>
      </c>
    </row>
    <row r="18566" spans="1:2" x14ac:dyDescent="0.25">
      <c r="A18566" s="277" t="s">
        <v>20647</v>
      </c>
      <c r="B18566" s="278">
        <v>9.9499999999999993</v>
      </c>
    </row>
    <row r="18567" spans="1:2" x14ac:dyDescent="0.25">
      <c r="A18567" s="277" t="s">
        <v>4997</v>
      </c>
      <c r="B18567" s="278">
        <v>13.71</v>
      </c>
    </row>
    <row r="18568" spans="1:2" x14ac:dyDescent="0.25">
      <c r="A18568" s="277" t="s">
        <v>20648</v>
      </c>
      <c r="B18568" s="278">
        <v>12.4</v>
      </c>
    </row>
    <row r="18569" spans="1:2" x14ac:dyDescent="0.25">
      <c r="A18569" s="277" t="s">
        <v>4998</v>
      </c>
      <c r="B18569" s="278">
        <v>27.43</v>
      </c>
    </row>
    <row r="18570" spans="1:2" x14ac:dyDescent="0.25">
      <c r="A18570" s="277" t="s">
        <v>20649</v>
      </c>
      <c r="B18570" s="278">
        <v>24.81</v>
      </c>
    </row>
    <row r="18571" spans="1:2" x14ac:dyDescent="0.25">
      <c r="A18571" s="277" t="s">
        <v>4999</v>
      </c>
      <c r="B18571" s="278">
        <v>21.94</v>
      </c>
    </row>
    <row r="18572" spans="1:2" x14ac:dyDescent="0.25">
      <c r="A18572" s="277" t="s">
        <v>20650</v>
      </c>
      <c r="B18572" s="278">
        <v>19.77</v>
      </c>
    </row>
    <row r="18573" spans="1:2" x14ac:dyDescent="0.25">
      <c r="A18573" s="277" t="s">
        <v>5000</v>
      </c>
      <c r="B18573" s="278">
        <v>26.43</v>
      </c>
    </row>
    <row r="18574" spans="1:2" x14ac:dyDescent="0.25">
      <c r="A18574" s="277" t="s">
        <v>20651</v>
      </c>
      <c r="B18574" s="278">
        <v>23.81</v>
      </c>
    </row>
    <row r="18575" spans="1:2" x14ac:dyDescent="0.25">
      <c r="A18575" s="277" t="s">
        <v>5001</v>
      </c>
      <c r="B18575" s="278">
        <v>35.35</v>
      </c>
    </row>
    <row r="18576" spans="1:2" x14ac:dyDescent="0.25">
      <c r="A18576" s="277" t="s">
        <v>20652</v>
      </c>
      <c r="B18576" s="278">
        <v>31.79</v>
      </c>
    </row>
    <row r="18577" spans="1:2" x14ac:dyDescent="0.25">
      <c r="A18577" s="277" t="s">
        <v>5002</v>
      </c>
      <c r="B18577" s="278">
        <v>5.04</v>
      </c>
    </row>
    <row r="18578" spans="1:2" x14ac:dyDescent="0.25">
      <c r="A18578" s="277" t="s">
        <v>20653</v>
      </c>
      <c r="B18578" s="278">
        <v>4.4800000000000004</v>
      </c>
    </row>
    <row r="18579" spans="1:2" x14ac:dyDescent="0.25">
      <c r="A18579" s="277" t="s">
        <v>5003</v>
      </c>
      <c r="B18579" s="278">
        <v>10.68</v>
      </c>
    </row>
    <row r="18580" spans="1:2" x14ac:dyDescent="0.25">
      <c r="A18580" s="277" t="s">
        <v>20654</v>
      </c>
      <c r="B18580" s="278">
        <v>9.6300000000000008</v>
      </c>
    </row>
    <row r="18581" spans="1:2" x14ac:dyDescent="0.25">
      <c r="A18581" s="277" t="s">
        <v>5004</v>
      </c>
      <c r="B18581" s="278">
        <v>25.25</v>
      </c>
    </row>
    <row r="18582" spans="1:2" x14ac:dyDescent="0.25">
      <c r="A18582" s="277" t="s">
        <v>20655</v>
      </c>
      <c r="B18582" s="278">
        <v>22.69</v>
      </c>
    </row>
    <row r="18583" spans="1:2" x14ac:dyDescent="0.25">
      <c r="A18583" s="277" t="s">
        <v>10617</v>
      </c>
      <c r="B18583" s="278">
        <v>28.03</v>
      </c>
    </row>
    <row r="18584" spans="1:2" x14ac:dyDescent="0.25">
      <c r="A18584" s="277" t="s">
        <v>20656</v>
      </c>
      <c r="B18584" s="278">
        <v>25.47</v>
      </c>
    </row>
    <row r="18585" spans="1:2" x14ac:dyDescent="0.25">
      <c r="A18585" s="277" t="s">
        <v>10618</v>
      </c>
      <c r="B18585" s="278">
        <v>23.23</v>
      </c>
    </row>
    <row r="18586" spans="1:2" x14ac:dyDescent="0.25">
      <c r="A18586" s="277" t="s">
        <v>20657</v>
      </c>
      <c r="B18586" s="278">
        <v>21.49</v>
      </c>
    </row>
    <row r="18587" spans="1:2" x14ac:dyDescent="0.25">
      <c r="A18587" s="277" t="s">
        <v>10619</v>
      </c>
      <c r="B18587" s="278">
        <v>45.58</v>
      </c>
    </row>
    <row r="18588" spans="1:2" x14ac:dyDescent="0.25">
      <c r="A18588" s="277" t="s">
        <v>20658</v>
      </c>
      <c r="B18588" s="278">
        <v>43.14</v>
      </c>
    </row>
    <row r="18589" spans="1:2" x14ac:dyDescent="0.25">
      <c r="A18589" s="277" t="s">
        <v>10620</v>
      </c>
      <c r="B18589" s="278">
        <v>12.63</v>
      </c>
    </row>
    <row r="18590" spans="1:2" x14ac:dyDescent="0.25">
      <c r="A18590" s="277" t="s">
        <v>20659</v>
      </c>
      <c r="B18590" s="278">
        <v>11.32</v>
      </c>
    </row>
    <row r="18591" spans="1:2" x14ac:dyDescent="0.25">
      <c r="A18591" s="277" t="s">
        <v>10621</v>
      </c>
      <c r="B18591" s="278">
        <v>25.27</v>
      </c>
    </row>
    <row r="18592" spans="1:2" x14ac:dyDescent="0.25">
      <c r="A18592" s="277" t="s">
        <v>20660</v>
      </c>
      <c r="B18592" s="278">
        <v>22.65</v>
      </c>
    </row>
    <row r="18593" spans="1:2" x14ac:dyDescent="0.25">
      <c r="A18593" s="277" t="s">
        <v>10622</v>
      </c>
      <c r="B18593" s="278">
        <v>20.86</v>
      </c>
    </row>
    <row r="18594" spans="1:2" x14ac:dyDescent="0.25">
      <c r="A18594" s="277" t="s">
        <v>20661</v>
      </c>
      <c r="B18594" s="278">
        <v>18.690000000000001</v>
      </c>
    </row>
    <row r="18595" spans="1:2" x14ac:dyDescent="0.25">
      <c r="A18595" s="277" t="s">
        <v>10623</v>
      </c>
      <c r="B18595" s="278">
        <v>25.35</v>
      </c>
    </row>
    <row r="18596" spans="1:2" x14ac:dyDescent="0.25">
      <c r="A18596" s="277" t="s">
        <v>20662</v>
      </c>
      <c r="B18596" s="278">
        <v>22.73</v>
      </c>
    </row>
    <row r="18597" spans="1:2" x14ac:dyDescent="0.25">
      <c r="A18597" s="277" t="s">
        <v>10624</v>
      </c>
      <c r="B18597" s="278">
        <v>34.270000000000003</v>
      </c>
    </row>
    <row r="18598" spans="1:2" x14ac:dyDescent="0.25">
      <c r="A18598" s="277" t="s">
        <v>20663</v>
      </c>
      <c r="B18598" s="278">
        <v>30.71</v>
      </c>
    </row>
    <row r="18599" spans="1:2" x14ac:dyDescent="0.25">
      <c r="A18599" s="277" t="s">
        <v>10625</v>
      </c>
      <c r="B18599" s="278">
        <v>4.72</v>
      </c>
    </row>
    <row r="18600" spans="1:2" x14ac:dyDescent="0.25">
      <c r="A18600" s="277" t="s">
        <v>20664</v>
      </c>
      <c r="B18600" s="278">
        <v>4.16</v>
      </c>
    </row>
    <row r="18601" spans="1:2" x14ac:dyDescent="0.25">
      <c r="A18601" s="277" t="s">
        <v>23502</v>
      </c>
      <c r="B18601" s="278">
        <v>35.03</v>
      </c>
    </row>
    <row r="18602" spans="1:2" x14ac:dyDescent="0.25">
      <c r="A18602" s="277" t="s">
        <v>23503</v>
      </c>
      <c r="B18602" s="278">
        <v>31.47</v>
      </c>
    </row>
    <row r="18603" spans="1:2" x14ac:dyDescent="0.25">
      <c r="A18603" s="277" t="s">
        <v>5005</v>
      </c>
      <c r="B18603" s="278">
        <v>11.78</v>
      </c>
    </row>
    <row r="18604" spans="1:2" x14ac:dyDescent="0.25">
      <c r="A18604" s="277" t="s">
        <v>20665</v>
      </c>
      <c r="B18604" s="278">
        <v>10.66</v>
      </c>
    </row>
    <row r="18605" spans="1:2" x14ac:dyDescent="0.25">
      <c r="A18605" s="277" t="s">
        <v>5006</v>
      </c>
      <c r="B18605" s="278">
        <v>5.05</v>
      </c>
    </row>
    <row r="18606" spans="1:2" x14ac:dyDescent="0.25">
      <c r="A18606" s="277" t="s">
        <v>20666</v>
      </c>
      <c r="B18606" s="278">
        <v>4.49</v>
      </c>
    </row>
    <row r="18607" spans="1:2" x14ac:dyDescent="0.25">
      <c r="A18607" s="277" t="s">
        <v>5007</v>
      </c>
      <c r="B18607" s="278">
        <v>67.010000000000005</v>
      </c>
    </row>
    <row r="18608" spans="1:2" x14ac:dyDescent="0.25">
      <c r="A18608" s="277" t="s">
        <v>20667</v>
      </c>
      <c r="B18608" s="278">
        <v>58.31</v>
      </c>
    </row>
    <row r="18609" spans="1:2" x14ac:dyDescent="0.25">
      <c r="A18609" s="277" t="s">
        <v>5008</v>
      </c>
      <c r="B18609" s="278">
        <v>62.19</v>
      </c>
    </row>
    <row r="18610" spans="1:2" x14ac:dyDescent="0.25">
      <c r="A18610" s="277" t="s">
        <v>20668</v>
      </c>
      <c r="B18610" s="278">
        <v>54.51</v>
      </c>
    </row>
    <row r="18611" spans="1:2" x14ac:dyDescent="0.25">
      <c r="A18611" s="277" t="s">
        <v>5009</v>
      </c>
      <c r="B18611" s="278">
        <v>9.18</v>
      </c>
    </row>
    <row r="18612" spans="1:2" x14ac:dyDescent="0.25">
      <c r="A18612" s="277" t="s">
        <v>20669</v>
      </c>
      <c r="B18612" s="278">
        <v>8.24</v>
      </c>
    </row>
    <row r="18613" spans="1:2" x14ac:dyDescent="0.25">
      <c r="A18613" s="277" t="s">
        <v>5010</v>
      </c>
      <c r="B18613" s="278">
        <v>9.61</v>
      </c>
    </row>
    <row r="18614" spans="1:2" x14ac:dyDescent="0.25">
      <c r="A18614" s="277" t="s">
        <v>20670</v>
      </c>
      <c r="B18614" s="278">
        <v>8.41</v>
      </c>
    </row>
    <row r="18615" spans="1:2" x14ac:dyDescent="0.25">
      <c r="A18615" s="277" t="s">
        <v>5011</v>
      </c>
      <c r="B18615" s="278">
        <v>2.58</v>
      </c>
    </row>
    <row r="18616" spans="1:2" x14ac:dyDescent="0.25">
      <c r="A18616" s="277" t="s">
        <v>20671</v>
      </c>
      <c r="B18616" s="278">
        <v>2.25</v>
      </c>
    </row>
    <row r="18617" spans="1:2" x14ac:dyDescent="0.25">
      <c r="A18617" s="277" t="s">
        <v>5012</v>
      </c>
      <c r="B18617" s="278">
        <v>12.29</v>
      </c>
    </row>
    <row r="18618" spans="1:2" x14ac:dyDescent="0.25">
      <c r="A18618" s="277" t="s">
        <v>20672</v>
      </c>
      <c r="B18618" s="278">
        <v>11.16</v>
      </c>
    </row>
    <row r="18619" spans="1:2" x14ac:dyDescent="0.25">
      <c r="A18619" s="277" t="s">
        <v>5013</v>
      </c>
      <c r="B18619" s="278">
        <v>16.41</v>
      </c>
    </row>
    <row r="18620" spans="1:2" x14ac:dyDescent="0.25">
      <c r="A18620" s="277" t="s">
        <v>20673</v>
      </c>
      <c r="B18620" s="278">
        <v>14.69</v>
      </c>
    </row>
    <row r="18621" spans="1:2" x14ac:dyDescent="0.25">
      <c r="A18621" s="277" t="s">
        <v>10626</v>
      </c>
      <c r="B18621" s="278">
        <v>10.68</v>
      </c>
    </row>
    <row r="18622" spans="1:2" x14ac:dyDescent="0.25">
      <c r="A18622" s="277" t="s">
        <v>20674</v>
      </c>
      <c r="B18622" s="278">
        <v>9.5500000000000007</v>
      </c>
    </row>
    <row r="18623" spans="1:2" x14ac:dyDescent="0.25">
      <c r="A18623" s="277" t="s">
        <v>5014</v>
      </c>
      <c r="B18623" s="278">
        <v>32.82</v>
      </c>
    </row>
    <row r="18624" spans="1:2" x14ac:dyDescent="0.25">
      <c r="A18624" s="277" t="s">
        <v>20675</v>
      </c>
      <c r="B18624" s="278">
        <v>29.39</v>
      </c>
    </row>
    <row r="18625" spans="1:2" x14ac:dyDescent="0.25">
      <c r="A18625" s="277" t="s">
        <v>10627</v>
      </c>
      <c r="B18625" s="278">
        <v>33.57</v>
      </c>
    </row>
    <row r="18626" spans="1:2" x14ac:dyDescent="0.25">
      <c r="A18626" s="277" t="s">
        <v>20676</v>
      </c>
      <c r="B18626" s="278">
        <v>30.01</v>
      </c>
    </row>
    <row r="18627" spans="1:2" x14ac:dyDescent="0.25">
      <c r="A18627" s="277" t="s">
        <v>10628</v>
      </c>
      <c r="B18627" s="278">
        <v>21.04</v>
      </c>
    </row>
    <row r="18628" spans="1:2" x14ac:dyDescent="0.25">
      <c r="A18628" s="277" t="s">
        <v>20677</v>
      </c>
      <c r="B18628" s="278">
        <v>19.73</v>
      </c>
    </row>
    <row r="18629" spans="1:2" x14ac:dyDescent="0.25">
      <c r="A18629" s="277" t="s">
        <v>10629</v>
      </c>
      <c r="B18629" s="278">
        <v>17.03</v>
      </c>
    </row>
    <row r="18630" spans="1:2" x14ac:dyDescent="0.25">
      <c r="A18630" s="277" t="s">
        <v>20678</v>
      </c>
      <c r="B18630" s="278">
        <v>15.48</v>
      </c>
    </row>
    <row r="18631" spans="1:2" x14ac:dyDescent="0.25">
      <c r="A18631" s="277" t="s">
        <v>10630</v>
      </c>
      <c r="B18631" s="278">
        <v>21.53</v>
      </c>
    </row>
    <row r="18632" spans="1:2" x14ac:dyDescent="0.25">
      <c r="A18632" s="277" t="s">
        <v>20679</v>
      </c>
      <c r="B18632" s="278">
        <v>19.739999999999998</v>
      </c>
    </row>
    <row r="18633" spans="1:2" x14ac:dyDescent="0.25">
      <c r="A18633" s="277" t="s">
        <v>10631</v>
      </c>
      <c r="B18633" s="278">
        <v>8.36</v>
      </c>
    </row>
    <row r="18634" spans="1:2" x14ac:dyDescent="0.25">
      <c r="A18634" s="277" t="s">
        <v>20680</v>
      </c>
      <c r="B18634" s="278">
        <v>7.43</v>
      </c>
    </row>
    <row r="18635" spans="1:2" x14ac:dyDescent="0.25">
      <c r="A18635" s="277" t="s">
        <v>5015</v>
      </c>
      <c r="B18635" s="278">
        <v>4.66</v>
      </c>
    </row>
    <row r="18636" spans="1:2" x14ac:dyDescent="0.25">
      <c r="A18636" s="277" t="s">
        <v>20681</v>
      </c>
      <c r="B18636" s="278">
        <v>4.26</v>
      </c>
    </row>
    <row r="18637" spans="1:2" x14ac:dyDescent="0.25">
      <c r="A18637" s="277" t="s">
        <v>5016</v>
      </c>
      <c r="B18637" s="278">
        <v>2.82</v>
      </c>
    </row>
    <row r="18638" spans="1:2" x14ac:dyDescent="0.25">
      <c r="A18638" s="277" t="s">
        <v>20682</v>
      </c>
      <c r="B18638" s="278">
        <v>2.52</v>
      </c>
    </row>
    <row r="18639" spans="1:2" x14ac:dyDescent="0.25">
      <c r="A18639" s="277" t="s">
        <v>5017</v>
      </c>
      <c r="B18639" s="278">
        <v>2.65</v>
      </c>
    </row>
    <row r="18640" spans="1:2" x14ac:dyDescent="0.25">
      <c r="A18640" s="277" t="s">
        <v>20683</v>
      </c>
      <c r="B18640" s="278">
        <v>2.35</v>
      </c>
    </row>
    <row r="18641" spans="1:2" x14ac:dyDescent="0.25">
      <c r="A18641" s="277" t="s">
        <v>5018</v>
      </c>
      <c r="B18641" s="278">
        <v>4.91</v>
      </c>
    </row>
    <row r="18642" spans="1:2" x14ac:dyDescent="0.25">
      <c r="A18642" s="277" t="s">
        <v>20684</v>
      </c>
      <c r="B18642" s="278">
        <v>4.3099999999999996</v>
      </c>
    </row>
    <row r="18643" spans="1:2" x14ac:dyDescent="0.25">
      <c r="A18643" s="277" t="s">
        <v>5019</v>
      </c>
      <c r="B18643" s="278">
        <v>6.4</v>
      </c>
    </row>
    <row r="18644" spans="1:2" x14ac:dyDescent="0.25">
      <c r="A18644" s="277" t="s">
        <v>20685</v>
      </c>
      <c r="B18644" s="278">
        <v>5.6</v>
      </c>
    </row>
    <row r="18645" spans="1:2" x14ac:dyDescent="0.25">
      <c r="A18645" s="277" t="s">
        <v>5020</v>
      </c>
      <c r="B18645" s="278">
        <v>27.02</v>
      </c>
    </row>
    <row r="18646" spans="1:2" x14ac:dyDescent="0.25">
      <c r="A18646" s="277" t="s">
        <v>20686</v>
      </c>
      <c r="B18646" s="278">
        <v>26.42</v>
      </c>
    </row>
    <row r="18647" spans="1:2" x14ac:dyDescent="0.25">
      <c r="A18647" s="277" t="s">
        <v>5021</v>
      </c>
      <c r="B18647" s="278">
        <v>42.33</v>
      </c>
    </row>
    <row r="18648" spans="1:2" x14ac:dyDescent="0.25">
      <c r="A18648" s="277" t="s">
        <v>20687</v>
      </c>
      <c r="B18648" s="278">
        <v>41.54</v>
      </c>
    </row>
    <row r="18649" spans="1:2" x14ac:dyDescent="0.25">
      <c r="A18649" s="277" t="s">
        <v>5022</v>
      </c>
      <c r="B18649" s="278">
        <v>6.36</v>
      </c>
    </row>
    <row r="18650" spans="1:2" x14ac:dyDescent="0.25">
      <c r="A18650" s="277" t="s">
        <v>20688</v>
      </c>
      <c r="B18650" s="278">
        <v>6.03</v>
      </c>
    </row>
    <row r="18651" spans="1:2" x14ac:dyDescent="0.25">
      <c r="A18651" s="277" t="s">
        <v>5023</v>
      </c>
      <c r="B18651" s="278">
        <v>59.79</v>
      </c>
    </row>
    <row r="18652" spans="1:2" x14ac:dyDescent="0.25">
      <c r="A18652" s="277" t="s">
        <v>20689</v>
      </c>
      <c r="B18652" s="278">
        <v>53.11</v>
      </c>
    </row>
    <row r="18653" spans="1:2" x14ac:dyDescent="0.25">
      <c r="A18653" s="277" t="s">
        <v>5024</v>
      </c>
      <c r="B18653" s="278">
        <v>53.97</v>
      </c>
    </row>
    <row r="18654" spans="1:2" x14ac:dyDescent="0.25">
      <c r="A18654" s="277" t="s">
        <v>20690</v>
      </c>
      <c r="B18654" s="278">
        <v>47.29</v>
      </c>
    </row>
    <row r="18655" spans="1:2" x14ac:dyDescent="0.25">
      <c r="A18655" s="277" t="s">
        <v>5025</v>
      </c>
      <c r="B18655" s="278">
        <v>30.03</v>
      </c>
    </row>
    <row r="18656" spans="1:2" x14ac:dyDescent="0.25">
      <c r="A18656" s="277" t="s">
        <v>20691</v>
      </c>
      <c r="B18656" s="278">
        <v>26.37</v>
      </c>
    </row>
    <row r="18657" spans="1:2" x14ac:dyDescent="0.25">
      <c r="A18657" s="277" t="s">
        <v>5026</v>
      </c>
      <c r="B18657" s="278">
        <v>11.26</v>
      </c>
    </row>
    <row r="18658" spans="1:2" x14ac:dyDescent="0.25">
      <c r="A18658" s="277" t="s">
        <v>20692</v>
      </c>
      <c r="B18658" s="278">
        <v>10.14</v>
      </c>
    </row>
    <row r="18659" spans="1:2" x14ac:dyDescent="0.25">
      <c r="A18659" s="277" t="s">
        <v>10632</v>
      </c>
      <c r="B18659" s="278">
        <v>20.68</v>
      </c>
    </row>
    <row r="18660" spans="1:2" x14ac:dyDescent="0.25">
      <c r="A18660" s="277" t="s">
        <v>20693</v>
      </c>
      <c r="B18660" s="278">
        <v>18.12</v>
      </c>
    </row>
    <row r="18661" spans="1:2" x14ac:dyDescent="0.25">
      <c r="A18661" s="277" t="s">
        <v>10633</v>
      </c>
      <c r="B18661" s="278">
        <v>30.3</v>
      </c>
    </row>
    <row r="18662" spans="1:2" x14ac:dyDescent="0.25">
      <c r="A18662" s="277" t="s">
        <v>20694</v>
      </c>
      <c r="B18662" s="278">
        <v>26.75</v>
      </c>
    </row>
    <row r="18663" spans="1:2" x14ac:dyDescent="0.25">
      <c r="A18663" s="277" t="s">
        <v>5027</v>
      </c>
      <c r="B18663" s="278">
        <v>196.26</v>
      </c>
    </row>
    <row r="18664" spans="1:2" x14ac:dyDescent="0.25">
      <c r="A18664" s="277" t="s">
        <v>20695</v>
      </c>
      <c r="B18664" s="278">
        <v>196.26</v>
      </c>
    </row>
    <row r="18665" spans="1:2" x14ac:dyDescent="0.25">
      <c r="A18665" s="277" t="s">
        <v>5028</v>
      </c>
      <c r="B18665" s="278">
        <v>202.04</v>
      </c>
    </row>
    <row r="18666" spans="1:2" x14ac:dyDescent="0.25">
      <c r="A18666" s="277" t="s">
        <v>20696</v>
      </c>
      <c r="B18666" s="278">
        <v>202.04</v>
      </c>
    </row>
    <row r="18667" spans="1:2" x14ac:dyDescent="0.25">
      <c r="A18667" s="277" t="s">
        <v>10634</v>
      </c>
      <c r="B18667" s="278">
        <v>104.57</v>
      </c>
    </row>
    <row r="18668" spans="1:2" x14ac:dyDescent="0.25">
      <c r="A18668" s="277" t="s">
        <v>20697</v>
      </c>
      <c r="B18668" s="278">
        <v>104.57</v>
      </c>
    </row>
    <row r="18669" spans="1:2" x14ac:dyDescent="0.25">
      <c r="A18669" s="277" t="s">
        <v>10635</v>
      </c>
      <c r="B18669" s="278">
        <v>450.55</v>
      </c>
    </row>
    <row r="18670" spans="1:2" x14ac:dyDescent="0.25">
      <c r="A18670" s="277" t="s">
        <v>20698</v>
      </c>
      <c r="B18670" s="278">
        <v>450.55</v>
      </c>
    </row>
    <row r="18671" spans="1:2" x14ac:dyDescent="0.25">
      <c r="A18671" s="277" t="s">
        <v>5029</v>
      </c>
      <c r="B18671" s="278">
        <v>762.33</v>
      </c>
    </row>
    <row r="18672" spans="1:2" x14ac:dyDescent="0.25">
      <c r="A18672" s="277" t="s">
        <v>20699</v>
      </c>
      <c r="B18672" s="278">
        <v>762.33</v>
      </c>
    </row>
    <row r="18673" spans="1:2" x14ac:dyDescent="0.25">
      <c r="A18673" s="277" t="s">
        <v>5030</v>
      </c>
      <c r="B18673" s="278">
        <v>770.26</v>
      </c>
    </row>
    <row r="18674" spans="1:2" x14ac:dyDescent="0.25">
      <c r="A18674" s="277" t="s">
        <v>20700</v>
      </c>
      <c r="B18674" s="278">
        <v>770.26</v>
      </c>
    </row>
    <row r="18675" spans="1:2" x14ac:dyDescent="0.25">
      <c r="A18675" s="277" t="s">
        <v>5031</v>
      </c>
      <c r="B18675" s="278">
        <v>111.63</v>
      </c>
    </row>
    <row r="18676" spans="1:2" x14ac:dyDescent="0.25">
      <c r="A18676" s="277" t="s">
        <v>20701</v>
      </c>
      <c r="B18676" s="278">
        <v>111.63</v>
      </c>
    </row>
    <row r="18677" spans="1:2" x14ac:dyDescent="0.25">
      <c r="A18677" s="277" t="s">
        <v>5032</v>
      </c>
      <c r="B18677" s="278">
        <v>265.76</v>
      </c>
    </row>
    <row r="18678" spans="1:2" x14ac:dyDescent="0.25">
      <c r="A18678" s="277" t="s">
        <v>20702</v>
      </c>
      <c r="B18678" s="278">
        <v>265.76</v>
      </c>
    </row>
    <row r="18679" spans="1:2" x14ac:dyDescent="0.25">
      <c r="A18679" s="277" t="s">
        <v>5033</v>
      </c>
      <c r="B18679" s="278">
        <v>266.93</v>
      </c>
    </row>
    <row r="18680" spans="1:2" x14ac:dyDescent="0.25">
      <c r="A18680" s="277" t="s">
        <v>20703</v>
      </c>
      <c r="B18680" s="278">
        <v>266.93</v>
      </c>
    </row>
    <row r="18681" spans="1:2" x14ac:dyDescent="0.25">
      <c r="A18681" s="277" t="s">
        <v>5034</v>
      </c>
      <c r="B18681" s="278">
        <v>176.08</v>
      </c>
    </row>
    <row r="18682" spans="1:2" x14ac:dyDescent="0.25">
      <c r="A18682" s="277" t="s">
        <v>20704</v>
      </c>
      <c r="B18682" s="278">
        <v>176.08</v>
      </c>
    </row>
    <row r="18683" spans="1:2" x14ac:dyDescent="0.25">
      <c r="A18683" s="277" t="s">
        <v>5035</v>
      </c>
      <c r="B18683" s="278">
        <v>223.57</v>
      </c>
    </row>
    <row r="18684" spans="1:2" x14ac:dyDescent="0.25">
      <c r="A18684" s="277" t="s">
        <v>20705</v>
      </c>
      <c r="B18684" s="278">
        <v>223.57</v>
      </c>
    </row>
    <row r="18685" spans="1:2" x14ac:dyDescent="0.25">
      <c r="A18685" s="277" t="s">
        <v>10636</v>
      </c>
      <c r="B18685" s="278">
        <v>83.54</v>
      </c>
    </row>
    <row r="18686" spans="1:2" x14ac:dyDescent="0.25">
      <c r="A18686" s="277" t="s">
        <v>20706</v>
      </c>
      <c r="B18686" s="278">
        <v>83.54</v>
      </c>
    </row>
    <row r="18687" spans="1:2" x14ac:dyDescent="0.25">
      <c r="A18687" s="277" t="s">
        <v>10637</v>
      </c>
      <c r="B18687" s="278">
        <v>220.13</v>
      </c>
    </row>
    <row r="18688" spans="1:2" x14ac:dyDescent="0.25">
      <c r="A18688" s="277" t="s">
        <v>20707</v>
      </c>
      <c r="B18688" s="278">
        <v>220.13</v>
      </c>
    </row>
    <row r="18689" spans="1:2" x14ac:dyDescent="0.25">
      <c r="A18689" s="277" t="s">
        <v>5036</v>
      </c>
      <c r="B18689" s="278">
        <v>394.71</v>
      </c>
    </row>
    <row r="18690" spans="1:2" x14ac:dyDescent="0.25">
      <c r="A18690" s="277" t="s">
        <v>20708</v>
      </c>
      <c r="B18690" s="278">
        <v>394.71</v>
      </c>
    </row>
    <row r="18691" spans="1:2" x14ac:dyDescent="0.25">
      <c r="A18691" s="277" t="s">
        <v>5037</v>
      </c>
      <c r="B18691" s="278">
        <v>443.56</v>
      </c>
    </row>
    <row r="18692" spans="1:2" x14ac:dyDescent="0.25">
      <c r="A18692" s="277" t="s">
        <v>20709</v>
      </c>
      <c r="B18692" s="278">
        <v>443.56</v>
      </c>
    </row>
    <row r="18693" spans="1:2" x14ac:dyDescent="0.25">
      <c r="A18693" s="277" t="s">
        <v>5038</v>
      </c>
      <c r="B18693" s="278">
        <v>280.10000000000002</v>
      </c>
    </row>
    <row r="18694" spans="1:2" x14ac:dyDescent="0.25">
      <c r="A18694" s="277" t="s">
        <v>20710</v>
      </c>
      <c r="B18694" s="278">
        <v>280.10000000000002</v>
      </c>
    </row>
    <row r="18695" spans="1:2" x14ac:dyDescent="0.25">
      <c r="A18695" s="277" t="s">
        <v>5039</v>
      </c>
      <c r="B18695" s="278">
        <v>245.34</v>
      </c>
    </row>
    <row r="18696" spans="1:2" x14ac:dyDescent="0.25">
      <c r="A18696" s="277" t="s">
        <v>20711</v>
      </c>
      <c r="B18696" s="278">
        <v>245.34</v>
      </c>
    </row>
    <row r="18697" spans="1:2" x14ac:dyDescent="0.25">
      <c r="A18697" s="277" t="s">
        <v>5040</v>
      </c>
      <c r="B18697" s="278">
        <v>215.03</v>
      </c>
    </row>
    <row r="18698" spans="1:2" x14ac:dyDescent="0.25">
      <c r="A18698" s="277" t="s">
        <v>20712</v>
      </c>
      <c r="B18698" s="278">
        <v>215.03</v>
      </c>
    </row>
    <row r="18699" spans="1:2" x14ac:dyDescent="0.25">
      <c r="A18699" s="277" t="s">
        <v>10638</v>
      </c>
      <c r="B18699" s="278">
        <v>348.29</v>
      </c>
    </row>
    <row r="18700" spans="1:2" x14ac:dyDescent="0.25">
      <c r="A18700" s="277" t="s">
        <v>20713</v>
      </c>
      <c r="B18700" s="278">
        <v>348.29</v>
      </c>
    </row>
    <row r="18701" spans="1:2" x14ac:dyDescent="0.25">
      <c r="A18701" s="277" t="s">
        <v>5041</v>
      </c>
      <c r="B18701" s="278">
        <v>139.38</v>
      </c>
    </row>
    <row r="18702" spans="1:2" x14ac:dyDescent="0.25">
      <c r="A18702" s="277" t="s">
        <v>20714</v>
      </c>
      <c r="B18702" s="278">
        <v>139.38</v>
      </c>
    </row>
    <row r="18703" spans="1:2" x14ac:dyDescent="0.25">
      <c r="A18703" s="277" t="s">
        <v>5042</v>
      </c>
      <c r="B18703" s="278">
        <v>328.79</v>
      </c>
    </row>
    <row r="18704" spans="1:2" x14ac:dyDescent="0.25">
      <c r="A18704" s="277" t="s">
        <v>20715</v>
      </c>
      <c r="B18704" s="278">
        <v>328.79</v>
      </c>
    </row>
    <row r="18705" spans="1:2" x14ac:dyDescent="0.25">
      <c r="A18705" s="277" t="s">
        <v>10639</v>
      </c>
      <c r="B18705" s="278">
        <v>422.64</v>
      </c>
    </row>
    <row r="18706" spans="1:2" x14ac:dyDescent="0.25">
      <c r="A18706" s="277" t="s">
        <v>20716</v>
      </c>
      <c r="B18706" s="278">
        <v>422.64</v>
      </c>
    </row>
    <row r="18707" spans="1:2" x14ac:dyDescent="0.25">
      <c r="A18707" s="277" t="s">
        <v>5043</v>
      </c>
      <c r="B18707" s="278">
        <v>136.4</v>
      </c>
    </row>
    <row r="18708" spans="1:2" x14ac:dyDescent="0.25">
      <c r="A18708" s="277" t="s">
        <v>20717</v>
      </c>
      <c r="B18708" s="278">
        <v>136.4</v>
      </c>
    </row>
    <row r="18709" spans="1:2" x14ac:dyDescent="0.25">
      <c r="A18709" s="277" t="s">
        <v>5044</v>
      </c>
      <c r="B18709" s="278">
        <v>130.5</v>
      </c>
    </row>
    <row r="18710" spans="1:2" x14ac:dyDescent="0.25">
      <c r="A18710" s="277" t="s">
        <v>20718</v>
      </c>
      <c r="B18710" s="278">
        <v>130.5</v>
      </c>
    </row>
    <row r="18711" spans="1:2" x14ac:dyDescent="0.25">
      <c r="A18711" s="277" t="s">
        <v>10640</v>
      </c>
      <c r="B18711" s="278">
        <v>1029.9000000000001</v>
      </c>
    </row>
    <row r="18712" spans="1:2" x14ac:dyDescent="0.25">
      <c r="A18712" s="277" t="s">
        <v>20719</v>
      </c>
      <c r="B18712" s="278">
        <v>1029.9000000000001</v>
      </c>
    </row>
    <row r="18713" spans="1:2" x14ac:dyDescent="0.25">
      <c r="A18713" s="277" t="s">
        <v>10641</v>
      </c>
      <c r="B18713" s="278">
        <v>77.33</v>
      </c>
    </row>
    <row r="18714" spans="1:2" x14ac:dyDescent="0.25">
      <c r="A18714" s="277" t="s">
        <v>20720</v>
      </c>
      <c r="B18714" s="278">
        <v>77.33</v>
      </c>
    </row>
    <row r="18715" spans="1:2" x14ac:dyDescent="0.25">
      <c r="A18715" s="277" t="s">
        <v>10642</v>
      </c>
      <c r="B18715" s="278">
        <v>252.54</v>
      </c>
    </row>
    <row r="18716" spans="1:2" x14ac:dyDescent="0.25">
      <c r="A18716" s="277" t="s">
        <v>20721</v>
      </c>
      <c r="B18716" s="278">
        <v>252.54</v>
      </c>
    </row>
    <row r="18717" spans="1:2" x14ac:dyDescent="0.25">
      <c r="A18717" s="277" t="s">
        <v>5045</v>
      </c>
      <c r="B18717" s="278">
        <v>416.14</v>
      </c>
    </row>
    <row r="18718" spans="1:2" x14ac:dyDescent="0.25">
      <c r="A18718" s="277" t="s">
        <v>20722</v>
      </c>
      <c r="B18718" s="278">
        <v>416.14</v>
      </c>
    </row>
    <row r="18719" spans="1:2" x14ac:dyDescent="0.25">
      <c r="A18719" s="277" t="s">
        <v>5046</v>
      </c>
      <c r="B18719" s="278">
        <v>771.42</v>
      </c>
    </row>
    <row r="18720" spans="1:2" x14ac:dyDescent="0.25">
      <c r="A18720" s="277" t="s">
        <v>20723</v>
      </c>
      <c r="B18720" s="278">
        <v>771.42</v>
      </c>
    </row>
    <row r="18721" spans="1:2" x14ac:dyDescent="0.25">
      <c r="A18721" s="277" t="s">
        <v>10643</v>
      </c>
      <c r="B18721" s="278">
        <v>31.36</v>
      </c>
    </row>
    <row r="18722" spans="1:2" x14ac:dyDescent="0.25">
      <c r="A18722" s="277" t="s">
        <v>20724</v>
      </c>
      <c r="B18722" s="278">
        <v>29.89</v>
      </c>
    </row>
    <row r="18723" spans="1:2" x14ac:dyDescent="0.25">
      <c r="A18723" s="277" t="s">
        <v>10644</v>
      </c>
      <c r="B18723" s="278">
        <v>36.71</v>
      </c>
    </row>
    <row r="18724" spans="1:2" x14ac:dyDescent="0.25">
      <c r="A18724" s="277" t="s">
        <v>20725</v>
      </c>
      <c r="B18724" s="278">
        <v>35.24</v>
      </c>
    </row>
    <row r="18725" spans="1:2" x14ac:dyDescent="0.25">
      <c r="A18725" s="277" t="s">
        <v>10645</v>
      </c>
      <c r="B18725" s="278">
        <v>29.5</v>
      </c>
    </row>
    <row r="18726" spans="1:2" x14ac:dyDescent="0.25">
      <c r="A18726" s="277" t="s">
        <v>20726</v>
      </c>
      <c r="B18726" s="278">
        <v>28.03</v>
      </c>
    </row>
    <row r="18727" spans="1:2" x14ac:dyDescent="0.25">
      <c r="A18727" s="277" t="s">
        <v>5047</v>
      </c>
      <c r="B18727" s="278">
        <v>67.260000000000005</v>
      </c>
    </row>
    <row r="18728" spans="1:2" x14ac:dyDescent="0.25">
      <c r="A18728" s="277" t="s">
        <v>20727</v>
      </c>
      <c r="B18728" s="278">
        <v>67.2</v>
      </c>
    </row>
    <row r="18729" spans="1:2" x14ac:dyDescent="0.25">
      <c r="A18729" s="277" t="s">
        <v>5048</v>
      </c>
      <c r="B18729" s="278">
        <v>12.9</v>
      </c>
    </row>
    <row r="18730" spans="1:2" x14ac:dyDescent="0.25">
      <c r="A18730" s="277" t="s">
        <v>20728</v>
      </c>
      <c r="B18730" s="278">
        <v>12.84</v>
      </c>
    </row>
    <row r="18731" spans="1:2" x14ac:dyDescent="0.25">
      <c r="A18731" s="277" t="s">
        <v>5049</v>
      </c>
      <c r="B18731" s="278">
        <v>32.26</v>
      </c>
    </row>
    <row r="18732" spans="1:2" x14ac:dyDescent="0.25">
      <c r="A18732" s="277" t="s">
        <v>20729</v>
      </c>
      <c r="B18732" s="278">
        <v>32.200000000000003</v>
      </c>
    </row>
    <row r="18733" spans="1:2" x14ac:dyDescent="0.25">
      <c r="A18733" s="277" t="s">
        <v>10646</v>
      </c>
      <c r="B18733" s="278">
        <v>107.43</v>
      </c>
    </row>
    <row r="18734" spans="1:2" x14ac:dyDescent="0.25">
      <c r="A18734" s="277" t="s">
        <v>20730</v>
      </c>
      <c r="B18734" s="278">
        <v>107.09</v>
      </c>
    </row>
    <row r="18735" spans="1:2" x14ac:dyDescent="0.25">
      <c r="A18735" s="277" t="s">
        <v>5050</v>
      </c>
      <c r="B18735" s="278">
        <v>55.62</v>
      </c>
    </row>
    <row r="18736" spans="1:2" x14ac:dyDescent="0.25">
      <c r="A18736" s="277" t="s">
        <v>20731</v>
      </c>
      <c r="B18736" s="278">
        <v>54.2</v>
      </c>
    </row>
    <row r="18737" spans="1:2" x14ac:dyDescent="0.25">
      <c r="A18737" s="277" t="s">
        <v>10647</v>
      </c>
      <c r="B18737" s="278">
        <v>1164.6600000000001</v>
      </c>
    </row>
    <row r="18738" spans="1:2" x14ac:dyDescent="0.25">
      <c r="A18738" s="277" t="s">
        <v>20732</v>
      </c>
      <c r="B18738" s="278">
        <v>1163.19</v>
      </c>
    </row>
    <row r="18739" spans="1:2" x14ac:dyDescent="0.25">
      <c r="A18739" s="277" t="s">
        <v>5051</v>
      </c>
      <c r="B18739" s="278">
        <v>69.900000000000006</v>
      </c>
    </row>
    <row r="18740" spans="1:2" x14ac:dyDescent="0.25">
      <c r="A18740" s="277" t="s">
        <v>20733</v>
      </c>
      <c r="B18740" s="278">
        <v>69.900000000000006</v>
      </c>
    </row>
    <row r="18741" spans="1:2" x14ac:dyDescent="0.25">
      <c r="A18741" s="277" t="s">
        <v>5052</v>
      </c>
      <c r="B18741" s="278">
        <v>73.38</v>
      </c>
    </row>
    <row r="18742" spans="1:2" x14ac:dyDescent="0.25">
      <c r="A18742" s="277" t="s">
        <v>20734</v>
      </c>
      <c r="B18742" s="278">
        <v>73.38</v>
      </c>
    </row>
    <row r="18743" spans="1:2" x14ac:dyDescent="0.25">
      <c r="A18743" s="277" t="s">
        <v>5053</v>
      </c>
      <c r="B18743" s="278">
        <v>130.63</v>
      </c>
    </row>
    <row r="18744" spans="1:2" x14ac:dyDescent="0.25">
      <c r="A18744" s="277" t="s">
        <v>20735</v>
      </c>
      <c r="B18744" s="278">
        <v>130.63</v>
      </c>
    </row>
    <row r="18745" spans="1:2" x14ac:dyDescent="0.25">
      <c r="A18745" s="277" t="s">
        <v>5054</v>
      </c>
      <c r="B18745" s="278">
        <v>73.38</v>
      </c>
    </row>
    <row r="18746" spans="1:2" x14ac:dyDescent="0.25">
      <c r="A18746" s="277" t="s">
        <v>20736</v>
      </c>
      <c r="B18746" s="278">
        <v>73.38</v>
      </c>
    </row>
    <row r="18747" spans="1:2" x14ac:dyDescent="0.25">
      <c r="A18747" s="277" t="s">
        <v>5055</v>
      </c>
      <c r="B18747" s="278">
        <v>97.86</v>
      </c>
    </row>
    <row r="18748" spans="1:2" x14ac:dyDescent="0.25">
      <c r="A18748" s="277" t="s">
        <v>20737</v>
      </c>
      <c r="B18748" s="278">
        <v>97.86</v>
      </c>
    </row>
    <row r="18749" spans="1:2" x14ac:dyDescent="0.25">
      <c r="A18749" s="277" t="s">
        <v>5056</v>
      </c>
      <c r="B18749" s="278">
        <v>203.16</v>
      </c>
    </row>
    <row r="18750" spans="1:2" x14ac:dyDescent="0.25">
      <c r="A18750" s="277" t="s">
        <v>20738</v>
      </c>
      <c r="B18750" s="278">
        <v>203.16</v>
      </c>
    </row>
    <row r="18751" spans="1:2" x14ac:dyDescent="0.25">
      <c r="A18751" s="277" t="s">
        <v>5057</v>
      </c>
      <c r="B18751" s="278">
        <v>139.4</v>
      </c>
    </row>
    <row r="18752" spans="1:2" x14ac:dyDescent="0.25">
      <c r="A18752" s="277" t="s">
        <v>20739</v>
      </c>
      <c r="B18752" s="278">
        <v>139.4</v>
      </c>
    </row>
    <row r="18753" spans="1:2" x14ac:dyDescent="0.25">
      <c r="A18753" s="277" t="s">
        <v>5058</v>
      </c>
      <c r="B18753" s="278">
        <v>138.27000000000001</v>
      </c>
    </row>
    <row r="18754" spans="1:2" x14ac:dyDescent="0.25">
      <c r="A18754" s="277" t="s">
        <v>20740</v>
      </c>
      <c r="B18754" s="278">
        <v>138.27000000000001</v>
      </c>
    </row>
    <row r="18755" spans="1:2" x14ac:dyDescent="0.25">
      <c r="A18755" s="277" t="s">
        <v>5059</v>
      </c>
      <c r="B18755" s="278">
        <v>49.72</v>
      </c>
    </row>
    <row r="18756" spans="1:2" x14ac:dyDescent="0.25">
      <c r="A18756" s="277" t="s">
        <v>20741</v>
      </c>
      <c r="B18756" s="278">
        <v>49.72</v>
      </c>
    </row>
    <row r="18757" spans="1:2" x14ac:dyDescent="0.25">
      <c r="A18757" s="277" t="s">
        <v>5060</v>
      </c>
      <c r="B18757" s="278">
        <v>94.91</v>
      </c>
    </row>
    <row r="18758" spans="1:2" x14ac:dyDescent="0.25">
      <c r="A18758" s="277" t="s">
        <v>20742</v>
      </c>
      <c r="B18758" s="278">
        <v>94.91</v>
      </c>
    </row>
    <row r="18759" spans="1:2" x14ac:dyDescent="0.25">
      <c r="A18759" s="277" t="s">
        <v>5061</v>
      </c>
      <c r="B18759" s="278">
        <v>263.25</v>
      </c>
    </row>
    <row r="18760" spans="1:2" x14ac:dyDescent="0.25">
      <c r="A18760" s="277" t="s">
        <v>20743</v>
      </c>
      <c r="B18760" s="278">
        <v>263.25</v>
      </c>
    </row>
    <row r="18761" spans="1:2" x14ac:dyDescent="0.25">
      <c r="A18761" s="277" t="s">
        <v>5062</v>
      </c>
      <c r="B18761" s="278">
        <v>314.79000000000002</v>
      </c>
    </row>
    <row r="18762" spans="1:2" x14ac:dyDescent="0.25">
      <c r="A18762" s="277" t="s">
        <v>20744</v>
      </c>
      <c r="B18762" s="278">
        <v>314.79000000000002</v>
      </c>
    </row>
    <row r="18763" spans="1:2" x14ac:dyDescent="0.25">
      <c r="A18763" s="277" t="s">
        <v>5063</v>
      </c>
      <c r="B18763" s="278">
        <v>211.64</v>
      </c>
    </row>
    <row r="18764" spans="1:2" x14ac:dyDescent="0.25">
      <c r="A18764" s="277" t="s">
        <v>20745</v>
      </c>
      <c r="B18764" s="278">
        <v>211.64</v>
      </c>
    </row>
    <row r="18765" spans="1:2" x14ac:dyDescent="0.25">
      <c r="A18765" s="277" t="s">
        <v>5064</v>
      </c>
      <c r="B18765" s="278">
        <v>29.53</v>
      </c>
    </row>
    <row r="18766" spans="1:2" x14ac:dyDescent="0.25">
      <c r="A18766" s="277" t="s">
        <v>20746</v>
      </c>
      <c r="B18766" s="278">
        <v>28.06</v>
      </c>
    </row>
    <row r="18767" spans="1:2" x14ac:dyDescent="0.25">
      <c r="A18767" s="277" t="s">
        <v>10648</v>
      </c>
      <c r="B18767" s="278">
        <v>39.9</v>
      </c>
    </row>
    <row r="18768" spans="1:2" x14ac:dyDescent="0.25">
      <c r="A18768" s="277" t="s">
        <v>20747</v>
      </c>
      <c r="B18768" s="278">
        <v>38.43</v>
      </c>
    </row>
    <row r="18769" spans="1:2" x14ac:dyDescent="0.25">
      <c r="A18769" s="277" t="s">
        <v>5065</v>
      </c>
      <c r="B18769" s="278">
        <v>29.96</v>
      </c>
    </row>
    <row r="18770" spans="1:2" x14ac:dyDescent="0.25">
      <c r="A18770" s="277" t="s">
        <v>20748</v>
      </c>
      <c r="B18770" s="278">
        <v>28.49</v>
      </c>
    </row>
    <row r="18771" spans="1:2" x14ac:dyDescent="0.25">
      <c r="A18771" s="277" t="s">
        <v>5066</v>
      </c>
      <c r="B18771" s="278">
        <v>26.71</v>
      </c>
    </row>
    <row r="18772" spans="1:2" x14ac:dyDescent="0.25">
      <c r="A18772" s="277" t="s">
        <v>20749</v>
      </c>
      <c r="B18772" s="278">
        <v>25.24</v>
      </c>
    </row>
    <row r="18773" spans="1:2" x14ac:dyDescent="0.25">
      <c r="A18773" s="277" t="s">
        <v>5067</v>
      </c>
      <c r="B18773" s="278">
        <v>23</v>
      </c>
    </row>
    <row r="18774" spans="1:2" x14ac:dyDescent="0.25">
      <c r="A18774" s="277" t="s">
        <v>20750</v>
      </c>
      <c r="B18774" s="278">
        <v>21.53</v>
      </c>
    </row>
    <row r="18775" spans="1:2" x14ac:dyDescent="0.25">
      <c r="A18775" s="277" t="s">
        <v>5068</v>
      </c>
      <c r="B18775" s="278">
        <v>58.68</v>
      </c>
    </row>
    <row r="18776" spans="1:2" x14ac:dyDescent="0.25">
      <c r="A18776" s="277" t="s">
        <v>20751</v>
      </c>
      <c r="B18776" s="278">
        <v>55.73</v>
      </c>
    </row>
    <row r="18777" spans="1:2" x14ac:dyDescent="0.25">
      <c r="A18777" s="277" t="s">
        <v>5069</v>
      </c>
      <c r="B18777" s="278">
        <v>55.97</v>
      </c>
    </row>
    <row r="18778" spans="1:2" x14ac:dyDescent="0.25">
      <c r="A18778" s="277" t="s">
        <v>20752</v>
      </c>
      <c r="B18778" s="278">
        <v>55.97</v>
      </c>
    </row>
    <row r="18779" spans="1:2" x14ac:dyDescent="0.25">
      <c r="A18779" s="277" t="s">
        <v>5070</v>
      </c>
      <c r="B18779" s="278">
        <v>91.22</v>
      </c>
    </row>
    <row r="18780" spans="1:2" x14ac:dyDescent="0.25">
      <c r="A18780" s="277" t="s">
        <v>20753</v>
      </c>
      <c r="B18780" s="278">
        <v>91.22</v>
      </c>
    </row>
    <row r="18781" spans="1:2" x14ac:dyDescent="0.25">
      <c r="A18781" s="277" t="s">
        <v>5071</v>
      </c>
      <c r="B18781" s="278">
        <v>11.5</v>
      </c>
    </row>
    <row r="18782" spans="1:2" x14ac:dyDescent="0.25">
      <c r="A18782" s="277" t="s">
        <v>20754</v>
      </c>
      <c r="B18782" s="278">
        <v>11.5</v>
      </c>
    </row>
    <row r="18783" spans="1:2" x14ac:dyDescent="0.25">
      <c r="A18783" s="277" t="s">
        <v>5072</v>
      </c>
      <c r="B18783" s="278">
        <v>5.5</v>
      </c>
    </row>
    <row r="18784" spans="1:2" x14ac:dyDescent="0.25">
      <c r="A18784" s="277" t="s">
        <v>20755</v>
      </c>
      <c r="B18784" s="278">
        <v>5.5</v>
      </c>
    </row>
    <row r="18785" spans="1:2" x14ac:dyDescent="0.25">
      <c r="A18785" s="277" t="s">
        <v>5073</v>
      </c>
      <c r="B18785" s="278">
        <v>170.48</v>
      </c>
    </row>
    <row r="18786" spans="1:2" x14ac:dyDescent="0.25">
      <c r="A18786" s="277" t="s">
        <v>20756</v>
      </c>
      <c r="B18786" s="278">
        <v>170.48</v>
      </c>
    </row>
    <row r="18787" spans="1:2" x14ac:dyDescent="0.25">
      <c r="A18787" s="277" t="s">
        <v>5074</v>
      </c>
      <c r="B18787" s="278">
        <v>40.340000000000003</v>
      </c>
    </row>
    <row r="18788" spans="1:2" x14ac:dyDescent="0.25">
      <c r="A18788" s="277" t="s">
        <v>20757</v>
      </c>
      <c r="B18788" s="278">
        <v>40.340000000000003</v>
      </c>
    </row>
    <row r="18789" spans="1:2" x14ac:dyDescent="0.25">
      <c r="A18789" s="277" t="s">
        <v>5075</v>
      </c>
      <c r="B18789" s="278">
        <v>39.9</v>
      </c>
    </row>
    <row r="18790" spans="1:2" x14ac:dyDescent="0.25">
      <c r="A18790" s="277" t="s">
        <v>20758</v>
      </c>
      <c r="B18790" s="278">
        <v>39.9</v>
      </c>
    </row>
    <row r="18791" spans="1:2" x14ac:dyDescent="0.25">
      <c r="A18791" s="277" t="s">
        <v>5124</v>
      </c>
      <c r="B18791" s="278">
        <v>79.72</v>
      </c>
    </row>
    <row r="18792" spans="1:2" x14ac:dyDescent="0.25">
      <c r="A18792" s="277" t="s">
        <v>20759</v>
      </c>
      <c r="B18792" s="278">
        <v>79.72</v>
      </c>
    </row>
    <row r="18793" spans="1:2" x14ac:dyDescent="0.25">
      <c r="A18793" s="277" t="s">
        <v>5125</v>
      </c>
      <c r="B18793" s="278">
        <v>138.72</v>
      </c>
    </row>
    <row r="18794" spans="1:2" x14ac:dyDescent="0.25">
      <c r="A18794" s="277" t="s">
        <v>20760</v>
      </c>
      <c r="B18794" s="278">
        <v>138.72</v>
      </c>
    </row>
    <row r="18795" spans="1:2" x14ac:dyDescent="0.25">
      <c r="A18795" s="277" t="s">
        <v>5126</v>
      </c>
      <c r="B18795" s="278">
        <v>29.25</v>
      </c>
    </row>
    <row r="18796" spans="1:2" x14ac:dyDescent="0.25">
      <c r="A18796" s="277" t="s">
        <v>20761</v>
      </c>
      <c r="B18796" s="278">
        <v>29.25</v>
      </c>
    </row>
    <row r="18797" spans="1:2" x14ac:dyDescent="0.25">
      <c r="A18797" s="277" t="s">
        <v>5127</v>
      </c>
      <c r="B18797" s="278">
        <v>207.72</v>
      </c>
    </row>
    <row r="18798" spans="1:2" x14ac:dyDescent="0.25">
      <c r="A18798" s="277" t="s">
        <v>20762</v>
      </c>
      <c r="B18798" s="278">
        <v>207.72</v>
      </c>
    </row>
    <row r="18799" spans="1:2" x14ac:dyDescent="0.25">
      <c r="A18799" s="277" t="s">
        <v>5128</v>
      </c>
      <c r="B18799" s="278">
        <v>77.58</v>
      </c>
    </row>
    <row r="18800" spans="1:2" x14ac:dyDescent="0.25">
      <c r="A18800" s="277" t="s">
        <v>20763</v>
      </c>
      <c r="B18800" s="278">
        <v>77.58</v>
      </c>
    </row>
    <row r="18801" spans="1:2" x14ac:dyDescent="0.25">
      <c r="A18801" s="277" t="s">
        <v>23504</v>
      </c>
      <c r="B18801" s="278">
        <v>208.95</v>
      </c>
    </row>
    <row r="18802" spans="1:2" x14ac:dyDescent="0.25">
      <c r="A18802" s="277" t="s">
        <v>23505</v>
      </c>
      <c r="B18802" s="278">
        <v>208.95</v>
      </c>
    </row>
    <row r="18803" spans="1:2" x14ac:dyDescent="0.25">
      <c r="A18803" s="277" t="s">
        <v>5076</v>
      </c>
      <c r="B18803" s="278">
        <v>9.9</v>
      </c>
    </row>
    <row r="18804" spans="1:2" x14ac:dyDescent="0.25">
      <c r="A18804" s="277" t="s">
        <v>20764</v>
      </c>
      <c r="B18804" s="278">
        <v>9.9</v>
      </c>
    </row>
    <row r="18805" spans="1:2" x14ac:dyDescent="0.25">
      <c r="A18805" s="277" t="s">
        <v>5077</v>
      </c>
      <c r="B18805" s="278">
        <v>4.5</v>
      </c>
    </row>
    <row r="18806" spans="1:2" x14ac:dyDescent="0.25">
      <c r="A18806" s="277" t="s">
        <v>20765</v>
      </c>
      <c r="B18806" s="278">
        <v>4.5</v>
      </c>
    </row>
    <row r="18807" spans="1:2" x14ac:dyDescent="0.25">
      <c r="A18807" s="277" t="s">
        <v>5078</v>
      </c>
      <c r="B18807" s="278">
        <v>28.17</v>
      </c>
    </row>
    <row r="18808" spans="1:2" x14ac:dyDescent="0.25">
      <c r="A18808" s="277" t="s">
        <v>20766</v>
      </c>
      <c r="B18808" s="278">
        <v>28.17</v>
      </c>
    </row>
    <row r="18809" spans="1:2" x14ac:dyDescent="0.25">
      <c r="A18809" s="277" t="s">
        <v>5079</v>
      </c>
      <c r="B18809" s="278">
        <v>84.56</v>
      </c>
    </row>
    <row r="18810" spans="1:2" x14ac:dyDescent="0.25">
      <c r="A18810" s="277" t="s">
        <v>20767</v>
      </c>
      <c r="B18810" s="278">
        <v>84.56</v>
      </c>
    </row>
    <row r="18811" spans="1:2" x14ac:dyDescent="0.25">
      <c r="A18811" s="277" t="s">
        <v>5080</v>
      </c>
      <c r="B18811" s="278">
        <v>59.28</v>
      </c>
    </row>
    <row r="18812" spans="1:2" x14ac:dyDescent="0.25">
      <c r="A18812" s="277" t="s">
        <v>20768</v>
      </c>
      <c r="B18812" s="278">
        <v>59.28</v>
      </c>
    </row>
    <row r="18813" spans="1:2" x14ac:dyDescent="0.25">
      <c r="A18813" s="277" t="s">
        <v>5081</v>
      </c>
      <c r="B18813" s="278">
        <v>57.3</v>
      </c>
    </row>
    <row r="18814" spans="1:2" x14ac:dyDescent="0.25">
      <c r="A18814" s="277" t="s">
        <v>20769</v>
      </c>
      <c r="B18814" s="278">
        <v>57.3</v>
      </c>
    </row>
    <row r="18815" spans="1:2" x14ac:dyDescent="0.25">
      <c r="A18815" s="277" t="s">
        <v>5082</v>
      </c>
      <c r="B18815" s="278">
        <v>125.88</v>
      </c>
    </row>
    <row r="18816" spans="1:2" x14ac:dyDescent="0.25">
      <c r="A18816" s="277" t="s">
        <v>20770</v>
      </c>
      <c r="B18816" s="278">
        <v>125.88</v>
      </c>
    </row>
    <row r="18817" spans="1:2" x14ac:dyDescent="0.25">
      <c r="A18817" s="277" t="s">
        <v>5083</v>
      </c>
      <c r="B18817" s="278">
        <v>231.73</v>
      </c>
    </row>
    <row r="18818" spans="1:2" x14ac:dyDescent="0.25">
      <c r="A18818" s="277" t="s">
        <v>20771</v>
      </c>
      <c r="B18818" s="278">
        <v>231.73</v>
      </c>
    </row>
    <row r="18819" spans="1:2" x14ac:dyDescent="0.25">
      <c r="A18819" s="277" t="s">
        <v>5084</v>
      </c>
      <c r="B18819" s="278">
        <v>130.34</v>
      </c>
    </row>
    <row r="18820" spans="1:2" x14ac:dyDescent="0.25">
      <c r="A18820" s="277" t="s">
        <v>20772</v>
      </c>
      <c r="B18820" s="278">
        <v>130.34</v>
      </c>
    </row>
    <row r="18821" spans="1:2" x14ac:dyDescent="0.25">
      <c r="A18821" s="277" t="s">
        <v>5085</v>
      </c>
      <c r="B18821" s="278">
        <v>24.24</v>
      </c>
    </row>
    <row r="18822" spans="1:2" x14ac:dyDescent="0.25">
      <c r="A18822" s="277" t="s">
        <v>20773</v>
      </c>
      <c r="B18822" s="278">
        <v>24.24</v>
      </c>
    </row>
    <row r="18823" spans="1:2" x14ac:dyDescent="0.25">
      <c r="A18823" s="277" t="s">
        <v>5086</v>
      </c>
      <c r="B18823" s="278">
        <v>21.41</v>
      </c>
    </row>
    <row r="18824" spans="1:2" x14ac:dyDescent="0.25">
      <c r="A18824" s="277" t="s">
        <v>20774</v>
      </c>
      <c r="B18824" s="278">
        <v>21.41</v>
      </c>
    </row>
    <row r="18825" spans="1:2" x14ac:dyDescent="0.25">
      <c r="A18825" s="277" t="s">
        <v>5087</v>
      </c>
      <c r="B18825" s="278">
        <v>18.309999999999999</v>
      </c>
    </row>
    <row r="18826" spans="1:2" x14ac:dyDescent="0.25">
      <c r="A18826" s="277" t="s">
        <v>20775</v>
      </c>
      <c r="B18826" s="278">
        <v>18.309999999999999</v>
      </c>
    </row>
    <row r="18827" spans="1:2" x14ac:dyDescent="0.25">
      <c r="A18827" s="277" t="s">
        <v>5088</v>
      </c>
      <c r="B18827" s="278">
        <v>505.93</v>
      </c>
    </row>
    <row r="18828" spans="1:2" x14ac:dyDescent="0.25">
      <c r="A18828" s="277" t="s">
        <v>20776</v>
      </c>
      <c r="B18828" s="278">
        <v>505.93</v>
      </c>
    </row>
    <row r="18829" spans="1:2" x14ac:dyDescent="0.25">
      <c r="A18829" s="277" t="s">
        <v>5089</v>
      </c>
      <c r="B18829" s="278">
        <v>31.63</v>
      </c>
    </row>
    <row r="18830" spans="1:2" x14ac:dyDescent="0.25">
      <c r="A18830" s="277" t="s">
        <v>20777</v>
      </c>
      <c r="B18830" s="278">
        <v>31.63</v>
      </c>
    </row>
    <row r="18831" spans="1:2" x14ac:dyDescent="0.25">
      <c r="A18831" s="277" t="s">
        <v>10649</v>
      </c>
      <c r="B18831" s="278">
        <v>322.20999999999998</v>
      </c>
    </row>
    <row r="18832" spans="1:2" x14ac:dyDescent="0.25">
      <c r="A18832" s="277" t="s">
        <v>20778</v>
      </c>
      <c r="B18832" s="278">
        <v>322.20999999999998</v>
      </c>
    </row>
    <row r="18833" spans="1:2" x14ac:dyDescent="0.25">
      <c r="A18833" s="277" t="s">
        <v>10650</v>
      </c>
      <c r="B18833" s="278">
        <v>303.36</v>
      </c>
    </row>
    <row r="18834" spans="1:2" x14ac:dyDescent="0.25">
      <c r="A18834" s="277" t="s">
        <v>20779</v>
      </c>
      <c r="B18834" s="278">
        <v>303.36</v>
      </c>
    </row>
    <row r="18835" spans="1:2" x14ac:dyDescent="0.25">
      <c r="A18835" s="277" t="s">
        <v>10651</v>
      </c>
      <c r="B18835" s="278">
        <v>69</v>
      </c>
    </row>
    <row r="18836" spans="1:2" x14ac:dyDescent="0.25">
      <c r="A18836" s="277" t="s">
        <v>20780</v>
      </c>
      <c r="B18836" s="278">
        <v>69</v>
      </c>
    </row>
    <row r="18837" spans="1:2" x14ac:dyDescent="0.25">
      <c r="A18837" s="277" t="s">
        <v>10652</v>
      </c>
      <c r="B18837" s="278">
        <v>83.2</v>
      </c>
    </row>
    <row r="18838" spans="1:2" x14ac:dyDescent="0.25">
      <c r="A18838" s="277" t="s">
        <v>20781</v>
      </c>
      <c r="B18838" s="278">
        <v>83.2</v>
      </c>
    </row>
    <row r="18839" spans="1:2" x14ac:dyDescent="0.25">
      <c r="A18839" s="277" t="s">
        <v>10653</v>
      </c>
      <c r="B18839" s="278">
        <v>384.18</v>
      </c>
    </row>
    <row r="18840" spans="1:2" x14ac:dyDescent="0.25">
      <c r="A18840" s="277" t="s">
        <v>20782</v>
      </c>
      <c r="B18840" s="278">
        <v>384.18</v>
      </c>
    </row>
    <row r="18841" spans="1:2" x14ac:dyDescent="0.25">
      <c r="A18841" s="277" t="s">
        <v>23506</v>
      </c>
      <c r="B18841" s="278">
        <v>367.4</v>
      </c>
    </row>
    <row r="18842" spans="1:2" x14ac:dyDescent="0.25">
      <c r="A18842" s="277" t="s">
        <v>23507</v>
      </c>
      <c r="B18842" s="278">
        <v>367.4</v>
      </c>
    </row>
    <row r="18843" spans="1:2" x14ac:dyDescent="0.25">
      <c r="A18843" s="277" t="s">
        <v>5090</v>
      </c>
      <c r="B18843" s="278">
        <v>16.48</v>
      </c>
    </row>
    <row r="18844" spans="1:2" x14ac:dyDescent="0.25">
      <c r="A18844" s="277" t="s">
        <v>20783</v>
      </c>
      <c r="B18844" s="278">
        <v>15.06</v>
      </c>
    </row>
    <row r="18845" spans="1:2" x14ac:dyDescent="0.25">
      <c r="A18845" s="277" t="s">
        <v>5091</v>
      </c>
      <c r="B18845" s="278">
        <v>18.68</v>
      </c>
    </row>
    <row r="18846" spans="1:2" x14ac:dyDescent="0.25">
      <c r="A18846" s="277" t="s">
        <v>20784</v>
      </c>
      <c r="B18846" s="278">
        <v>17.260000000000002</v>
      </c>
    </row>
    <row r="18847" spans="1:2" x14ac:dyDescent="0.25">
      <c r="A18847" s="277" t="s">
        <v>5092</v>
      </c>
      <c r="B18847" s="278">
        <v>39.43</v>
      </c>
    </row>
    <row r="18848" spans="1:2" x14ac:dyDescent="0.25">
      <c r="A18848" s="277" t="s">
        <v>20785</v>
      </c>
      <c r="B18848" s="278">
        <v>37.06</v>
      </c>
    </row>
    <row r="18849" spans="1:2" x14ac:dyDescent="0.25">
      <c r="A18849" s="277" t="s">
        <v>5093</v>
      </c>
      <c r="B18849" s="278">
        <v>65.39</v>
      </c>
    </row>
    <row r="18850" spans="1:2" x14ac:dyDescent="0.25">
      <c r="A18850" s="277" t="s">
        <v>20786</v>
      </c>
      <c r="B18850" s="278">
        <v>63.02</v>
      </c>
    </row>
    <row r="18851" spans="1:2" x14ac:dyDescent="0.25">
      <c r="A18851" s="277" t="s">
        <v>5094</v>
      </c>
      <c r="B18851" s="278">
        <v>96.28</v>
      </c>
    </row>
    <row r="18852" spans="1:2" x14ac:dyDescent="0.25">
      <c r="A18852" s="277" t="s">
        <v>20787</v>
      </c>
      <c r="B18852" s="278">
        <v>93.91</v>
      </c>
    </row>
    <row r="18853" spans="1:2" x14ac:dyDescent="0.25">
      <c r="A18853" s="277" t="s">
        <v>5095</v>
      </c>
      <c r="B18853" s="278">
        <v>142</v>
      </c>
    </row>
    <row r="18854" spans="1:2" x14ac:dyDescent="0.25">
      <c r="A18854" s="277" t="s">
        <v>20788</v>
      </c>
      <c r="B18854" s="278">
        <v>139.16</v>
      </c>
    </row>
    <row r="18855" spans="1:2" x14ac:dyDescent="0.25">
      <c r="A18855" s="277" t="s">
        <v>5096</v>
      </c>
      <c r="B18855" s="278">
        <v>190.03</v>
      </c>
    </row>
    <row r="18856" spans="1:2" x14ac:dyDescent="0.25">
      <c r="A18856" s="277" t="s">
        <v>20789</v>
      </c>
      <c r="B18856" s="278">
        <v>187.19</v>
      </c>
    </row>
    <row r="18857" spans="1:2" x14ac:dyDescent="0.25">
      <c r="A18857" s="277" t="s">
        <v>5097</v>
      </c>
      <c r="B18857" s="278">
        <v>29.77</v>
      </c>
    </row>
    <row r="18858" spans="1:2" x14ac:dyDescent="0.25">
      <c r="A18858" s="277" t="s">
        <v>20790</v>
      </c>
      <c r="B18858" s="278">
        <v>29.77</v>
      </c>
    </row>
    <row r="18859" spans="1:2" x14ac:dyDescent="0.25">
      <c r="A18859" s="277" t="s">
        <v>5098</v>
      </c>
      <c r="B18859" s="278">
        <v>15.75</v>
      </c>
    </row>
    <row r="18860" spans="1:2" x14ac:dyDescent="0.25">
      <c r="A18860" s="277" t="s">
        <v>20791</v>
      </c>
      <c r="B18860" s="278">
        <v>15.75</v>
      </c>
    </row>
    <row r="18861" spans="1:2" x14ac:dyDescent="0.25">
      <c r="A18861" s="277" t="s">
        <v>5099</v>
      </c>
      <c r="B18861" s="278">
        <v>13.45</v>
      </c>
    </row>
    <row r="18862" spans="1:2" x14ac:dyDescent="0.25">
      <c r="A18862" s="277" t="s">
        <v>20792</v>
      </c>
      <c r="B18862" s="278">
        <v>13.45</v>
      </c>
    </row>
    <row r="18863" spans="1:2" x14ac:dyDescent="0.25">
      <c r="A18863" s="277" t="s">
        <v>5100</v>
      </c>
      <c r="B18863" s="278">
        <v>23.54</v>
      </c>
    </row>
    <row r="18864" spans="1:2" x14ac:dyDescent="0.25">
      <c r="A18864" s="277" t="s">
        <v>20793</v>
      </c>
      <c r="B18864" s="278">
        <v>23.54</v>
      </c>
    </row>
    <row r="18865" spans="1:2" x14ac:dyDescent="0.25">
      <c r="A18865" s="277" t="s">
        <v>5101</v>
      </c>
      <c r="B18865" s="278">
        <v>32.69</v>
      </c>
    </row>
    <row r="18866" spans="1:2" x14ac:dyDescent="0.25">
      <c r="A18866" s="277" t="s">
        <v>20794</v>
      </c>
      <c r="B18866" s="278">
        <v>32.69</v>
      </c>
    </row>
    <row r="18867" spans="1:2" x14ac:dyDescent="0.25">
      <c r="A18867" s="277" t="s">
        <v>5102</v>
      </c>
      <c r="B18867" s="278">
        <v>30</v>
      </c>
    </row>
    <row r="18868" spans="1:2" x14ac:dyDescent="0.25">
      <c r="A18868" s="277" t="s">
        <v>20795</v>
      </c>
      <c r="B18868" s="278">
        <v>30</v>
      </c>
    </row>
    <row r="18869" spans="1:2" x14ac:dyDescent="0.25">
      <c r="A18869" s="277" t="s">
        <v>5103</v>
      </c>
      <c r="B18869" s="278">
        <v>2.13</v>
      </c>
    </row>
    <row r="18870" spans="1:2" x14ac:dyDescent="0.25">
      <c r="A18870" s="277" t="s">
        <v>20796</v>
      </c>
      <c r="B18870" s="278">
        <v>2.13</v>
      </c>
    </row>
    <row r="18871" spans="1:2" x14ac:dyDescent="0.25">
      <c r="A18871" s="277" t="s">
        <v>5104</v>
      </c>
      <c r="B18871" s="278">
        <v>0.84</v>
      </c>
    </row>
    <row r="18872" spans="1:2" x14ac:dyDescent="0.25">
      <c r="A18872" s="277" t="s">
        <v>20797</v>
      </c>
      <c r="B18872" s="278">
        <v>0.84</v>
      </c>
    </row>
    <row r="18873" spans="1:2" x14ac:dyDescent="0.25">
      <c r="A18873" s="277" t="s">
        <v>5105</v>
      </c>
      <c r="B18873" s="278">
        <v>70.599999999999994</v>
      </c>
    </row>
    <row r="18874" spans="1:2" x14ac:dyDescent="0.25">
      <c r="A18874" s="277" t="s">
        <v>20798</v>
      </c>
      <c r="B18874" s="278">
        <v>70.599999999999994</v>
      </c>
    </row>
    <row r="18875" spans="1:2" x14ac:dyDescent="0.25">
      <c r="A18875" s="277" t="s">
        <v>5106</v>
      </c>
      <c r="B18875" s="278">
        <v>70.599999999999994</v>
      </c>
    </row>
    <row r="18876" spans="1:2" x14ac:dyDescent="0.25">
      <c r="A18876" s="277" t="s">
        <v>20799</v>
      </c>
      <c r="B18876" s="278">
        <v>70.599999999999994</v>
      </c>
    </row>
    <row r="18877" spans="1:2" x14ac:dyDescent="0.25">
      <c r="A18877" s="277" t="s">
        <v>5107</v>
      </c>
      <c r="B18877" s="278">
        <v>61.57</v>
      </c>
    </row>
    <row r="18878" spans="1:2" x14ac:dyDescent="0.25">
      <c r="A18878" s="277" t="s">
        <v>20800</v>
      </c>
      <c r="B18878" s="278">
        <v>61.57</v>
      </c>
    </row>
    <row r="18879" spans="1:2" x14ac:dyDescent="0.25">
      <c r="A18879" s="277" t="s">
        <v>5108</v>
      </c>
      <c r="B18879" s="278">
        <v>86.65</v>
      </c>
    </row>
    <row r="18880" spans="1:2" x14ac:dyDescent="0.25">
      <c r="A18880" s="277" t="s">
        <v>20801</v>
      </c>
      <c r="B18880" s="278">
        <v>86.65</v>
      </c>
    </row>
    <row r="18881" spans="1:2" x14ac:dyDescent="0.25">
      <c r="A18881" s="277" t="s">
        <v>5109</v>
      </c>
      <c r="B18881" s="278">
        <v>6</v>
      </c>
    </row>
    <row r="18882" spans="1:2" x14ac:dyDescent="0.25">
      <c r="A18882" s="277" t="s">
        <v>20802</v>
      </c>
      <c r="B18882" s="278">
        <v>6</v>
      </c>
    </row>
    <row r="18883" spans="1:2" x14ac:dyDescent="0.25">
      <c r="A18883" s="277" t="s">
        <v>5110</v>
      </c>
      <c r="B18883" s="278">
        <v>9.86</v>
      </c>
    </row>
    <row r="18884" spans="1:2" x14ac:dyDescent="0.25">
      <c r="A18884" s="277" t="s">
        <v>20803</v>
      </c>
      <c r="B18884" s="278">
        <v>9.86</v>
      </c>
    </row>
    <row r="18885" spans="1:2" x14ac:dyDescent="0.25">
      <c r="A18885" s="277" t="s">
        <v>5111</v>
      </c>
      <c r="B18885" s="278">
        <v>4.5999999999999996</v>
      </c>
    </row>
    <row r="18886" spans="1:2" x14ac:dyDescent="0.25">
      <c r="A18886" s="277" t="s">
        <v>20804</v>
      </c>
      <c r="B18886" s="278">
        <v>4.5999999999999996</v>
      </c>
    </row>
    <row r="18887" spans="1:2" x14ac:dyDescent="0.25">
      <c r="A18887" s="277" t="s">
        <v>5112</v>
      </c>
      <c r="B18887" s="278">
        <v>11.13</v>
      </c>
    </row>
    <row r="18888" spans="1:2" x14ac:dyDescent="0.25">
      <c r="A18888" s="277" t="s">
        <v>20805</v>
      </c>
      <c r="B18888" s="278">
        <v>11.13</v>
      </c>
    </row>
    <row r="18889" spans="1:2" x14ac:dyDescent="0.25">
      <c r="A18889" s="277" t="s">
        <v>5113</v>
      </c>
      <c r="B18889" s="278">
        <v>9.9499999999999993</v>
      </c>
    </row>
    <row r="18890" spans="1:2" x14ac:dyDescent="0.25">
      <c r="A18890" s="277" t="s">
        <v>20806</v>
      </c>
      <c r="B18890" s="278">
        <v>9.9499999999999993</v>
      </c>
    </row>
    <row r="18891" spans="1:2" x14ac:dyDescent="0.25">
      <c r="A18891" s="277" t="s">
        <v>5114</v>
      </c>
      <c r="B18891" s="278">
        <v>3.84</v>
      </c>
    </row>
    <row r="18892" spans="1:2" x14ac:dyDescent="0.25">
      <c r="A18892" s="277" t="s">
        <v>20807</v>
      </c>
      <c r="B18892" s="278">
        <v>3.84</v>
      </c>
    </row>
    <row r="18893" spans="1:2" x14ac:dyDescent="0.25">
      <c r="A18893" s="277" t="s">
        <v>5115</v>
      </c>
      <c r="B18893" s="278">
        <v>2.02</v>
      </c>
    </row>
    <row r="18894" spans="1:2" x14ac:dyDescent="0.25">
      <c r="A18894" s="277" t="s">
        <v>20808</v>
      </c>
      <c r="B18894" s="278">
        <v>2.02</v>
      </c>
    </row>
    <row r="18895" spans="1:2" x14ac:dyDescent="0.25">
      <c r="A18895" s="277" t="s">
        <v>5116</v>
      </c>
      <c r="B18895" s="278">
        <v>26.45</v>
      </c>
    </row>
    <row r="18896" spans="1:2" x14ac:dyDescent="0.25">
      <c r="A18896" s="277" t="s">
        <v>20809</v>
      </c>
      <c r="B18896" s="278">
        <v>26.45</v>
      </c>
    </row>
    <row r="18897" spans="1:2" x14ac:dyDescent="0.25">
      <c r="A18897" s="277" t="s">
        <v>5117</v>
      </c>
      <c r="B18897" s="278">
        <v>7.52</v>
      </c>
    </row>
    <row r="18898" spans="1:2" x14ac:dyDescent="0.25">
      <c r="A18898" s="277" t="s">
        <v>20810</v>
      </c>
      <c r="B18898" s="278">
        <v>7.52</v>
      </c>
    </row>
    <row r="18899" spans="1:2" x14ac:dyDescent="0.25">
      <c r="A18899" s="277" t="s">
        <v>5118</v>
      </c>
      <c r="B18899" s="278">
        <v>1.26</v>
      </c>
    </row>
    <row r="18900" spans="1:2" x14ac:dyDescent="0.25">
      <c r="A18900" s="277" t="s">
        <v>20811</v>
      </c>
      <c r="B18900" s="278">
        <v>1.26</v>
      </c>
    </row>
    <row r="18901" spans="1:2" x14ac:dyDescent="0.25">
      <c r="A18901" s="277" t="s">
        <v>5119</v>
      </c>
      <c r="B18901" s="278">
        <v>143.84</v>
      </c>
    </row>
    <row r="18902" spans="1:2" x14ac:dyDescent="0.25">
      <c r="A18902" s="277" t="s">
        <v>20812</v>
      </c>
      <c r="B18902" s="278">
        <v>143.84</v>
      </c>
    </row>
    <row r="18903" spans="1:2" x14ac:dyDescent="0.25">
      <c r="A18903" s="277" t="s">
        <v>5120</v>
      </c>
      <c r="B18903" s="278">
        <v>250.9</v>
      </c>
    </row>
    <row r="18904" spans="1:2" x14ac:dyDescent="0.25">
      <c r="A18904" s="277" t="s">
        <v>20813</v>
      </c>
      <c r="B18904" s="278">
        <v>250.9</v>
      </c>
    </row>
    <row r="18905" spans="1:2" x14ac:dyDescent="0.25">
      <c r="A18905" s="277" t="s">
        <v>5121</v>
      </c>
      <c r="B18905" s="278">
        <v>23.75</v>
      </c>
    </row>
    <row r="18906" spans="1:2" x14ac:dyDescent="0.25">
      <c r="A18906" s="277" t="s">
        <v>20814</v>
      </c>
      <c r="B18906" s="278">
        <v>23.75</v>
      </c>
    </row>
    <row r="18907" spans="1:2" x14ac:dyDescent="0.25">
      <c r="A18907" s="277" t="s">
        <v>5122</v>
      </c>
      <c r="B18907" s="278">
        <v>25.74</v>
      </c>
    </row>
    <row r="18908" spans="1:2" x14ac:dyDescent="0.25">
      <c r="A18908" s="277" t="s">
        <v>20815</v>
      </c>
      <c r="B18908" s="278">
        <v>25.74</v>
      </c>
    </row>
    <row r="18909" spans="1:2" x14ac:dyDescent="0.25">
      <c r="A18909" s="277" t="s">
        <v>5123</v>
      </c>
      <c r="B18909" s="278">
        <v>316.73</v>
      </c>
    </row>
    <row r="18910" spans="1:2" x14ac:dyDescent="0.25">
      <c r="A18910" s="277" t="s">
        <v>20816</v>
      </c>
      <c r="B18910" s="278">
        <v>314.36</v>
      </c>
    </row>
    <row r="18911" spans="1:2" x14ac:dyDescent="0.25">
      <c r="A18911" s="277" t="s">
        <v>10654</v>
      </c>
      <c r="B18911" s="278">
        <v>11.75</v>
      </c>
    </row>
    <row r="18912" spans="1:2" x14ac:dyDescent="0.25">
      <c r="A18912" s="277" t="s">
        <v>20817</v>
      </c>
      <c r="B18912" s="278">
        <v>11.75</v>
      </c>
    </row>
    <row r="18913" spans="1:2" x14ac:dyDescent="0.25">
      <c r="A18913" s="277" t="s">
        <v>23508</v>
      </c>
      <c r="B18913" s="278">
        <v>453.19</v>
      </c>
    </row>
    <row r="18914" spans="1:2" x14ac:dyDescent="0.25">
      <c r="A18914" s="277" t="s">
        <v>23509</v>
      </c>
      <c r="B18914" s="278">
        <v>453.19</v>
      </c>
    </row>
    <row r="18915" spans="1:2" x14ac:dyDescent="0.25">
      <c r="A18915" s="277" t="s">
        <v>10655</v>
      </c>
      <c r="B18915" s="278">
        <v>2070</v>
      </c>
    </row>
    <row r="18916" spans="1:2" x14ac:dyDescent="0.25">
      <c r="A18916" s="277" t="s">
        <v>20818</v>
      </c>
      <c r="B18916" s="278">
        <v>2070</v>
      </c>
    </row>
    <row r="18917" spans="1:2" x14ac:dyDescent="0.25">
      <c r="A18917" s="277" t="s">
        <v>10656</v>
      </c>
      <c r="B18917" s="278">
        <v>2175.8000000000002</v>
      </c>
    </row>
    <row r="18918" spans="1:2" x14ac:dyDescent="0.25">
      <c r="A18918" s="277" t="s">
        <v>20819</v>
      </c>
      <c r="B18918" s="278">
        <v>2175.8000000000002</v>
      </c>
    </row>
    <row r="18919" spans="1:2" x14ac:dyDescent="0.25">
      <c r="A18919" s="277" t="s">
        <v>10657</v>
      </c>
      <c r="B18919" s="278">
        <v>3910.5</v>
      </c>
    </row>
    <row r="18920" spans="1:2" x14ac:dyDescent="0.25">
      <c r="A18920" s="277" t="s">
        <v>20820</v>
      </c>
      <c r="B18920" s="278">
        <v>3910.5</v>
      </c>
    </row>
    <row r="18921" spans="1:2" x14ac:dyDescent="0.25">
      <c r="A18921" s="277" t="s">
        <v>10658</v>
      </c>
      <c r="B18921" s="278">
        <v>3245</v>
      </c>
    </row>
    <row r="18922" spans="1:2" x14ac:dyDescent="0.25">
      <c r="A18922" s="277" t="s">
        <v>20821</v>
      </c>
      <c r="B18922" s="278">
        <v>3245</v>
      </c>
    </row>
    <row r="18923" spans="1:2" x14ac:dyDescent="0.25">
      <c r="A18923" s="277" t="s">
        <v>10659</v>
      </c>
      <c r="B18923" s="278">
        <v>4680</v>
      </c>
    </row>
    <row r="18924" spans="1:2" x14ac:dyDescent="0.25">
      <c r="A18924" s="277" t="s">
        <v>20822</v>
      </c>
      <c r="B18924" s="278">
        <v>4680</v>
      </c>
    </row>
    <row r="18925" spans="1:2" x14ac:dyDescent="0.25">
      <c r="A18925" s="277" t="s">
        <v>10660</v>
      </c>
      <c r="B18925" s="278">
        <v>3971</v>
      </c>
    </row>
    <row r="18926" spans="1:2" x14ac:dyDescent="0.25">
      <c r="A18926" s="277" t="s">
        <v>20823</v>
      </c>
      <c r="B18926" s="278">
        <v>3971</v>
      </c>
    </row>
    <row r="18927" spans="1:2" x14ac:dyDescent="0.25">
      <c r="A18927" s="277" t="s">
        <v>10661</v>
      </c>
      <c r="B18927" s="278">
        <v>5280</v>
      </c>
    </row>
    <row r="18928" spans="1:2" x14ac:dyDescent="0.25">
      <c r="A18928" s="277" t="s">
        <v>20824</v>
      </c>
      <c r="B18928" s="278">
        <v>5280</v>
      </c>
    </row>
    <row r="18929" spans="1:2" x14ac:dyDescent="0.25">
      <c r="A18929" s="277" t="s">
        <v>10662</v>
      </c>
      <c r="B18929" s="278">
        <v>4801.5</v>
      </c>
    </row>
    <row r="18930" spans="1:2" x14ac:dyDescent="0.25">
      <c r="A18930" s="277" t="s">
        <v>20825</v>
      </c>
      <c r="B18930" s="278">
        <v>4801.5</v>
      </c>
    </row>
    <row r="18931" spans="1:2" x14ac:dyDescent="0.25">
      <c r="A18931" s="277" t="s">
        <v>10663</v>
      </c>
      <c r="B18931" s="278">
        <v>6352.5</v>
      </c>
    </row>
    <row r="18932" spans="1:2" x14ac:dyDescent="0.25">
      <c r="A18932" s="277" t="s">
        <v>20826</v>
      </c>
      <c r="B18932" s="278">
        <v>6352.5</v>
      </c>
    </row>
    <row r="18933" spans="1:2" x14ac:dyDescent="0.25">
      <c r="A18933" s="277" t="s">
        <v>10664</v>
      </c>
      <c r="B18933" s="278">
        <v>6352.5</v>
      </c>
    </row>
    <row r="18934" spans="1:2" x14ac:dyDescent="0.25">
      <c r="A18934" s="277" t="s">
        <v>20827</v>
      </c>
      <c r="B18934" s="278">
        <v>6352.5</v>
      </c>
    </row>
    <row r="18935" spans="1:2" x14ac:dyDescent="0.25">
      <c r="A18935" s="277" t="s">
        <v>10665</v>
      </c>
      <c r="B18935" s="278">
        <v>8010.2</v>
      </c>
    </row>
    <row r="18936" spans="1:2" x14ac:dyDescent="0.25">
      <c r="A18936" s="277" t="s">
        <v>20828</v>
      </c>
      <c r="B18936" s="278">
        <v>8010.2</v>
      </c>
    </row>
    <row r="18937" spans="1:2" x14ac:dyDescent="0.25">
      <c r="A18937" s="277" t="s">
        <v>10666</v>
      </c>
      <c r="B18937" s="278">
        <v>8010.2</v>
      </c>
    </row>
    <row r="18938" spans="1:2" x14ac:dyDescent="0.25">
      <c r="A18938" s="277" t="s">
        <v>20829</v>
      </c>
      <c r="B18938" s="278">
        <v>8010.2</v>
      </c>
    </row>
    <row r="18939" spans="1:2" x14ac:dyDescent="0.25">
      <c r="A18939" s="277" t="s">
        <v>10667</v>
      </c>
      <c r="B18939" s="278">
        <v>9353.2999999999993</v>
      </c>
    </row>
    <row r="18940" spans="1:2" x14ac:dyDescent="0.25">
      <c r="A18940" s="277" t="s">
        <v>20830</v>
      </c>
      <c r="B18940" s="278">
        <v>9353.2999999999993</v>
      </c>
    </row>
    <row r="18941" spans="1:2" x14ac:dyDescent="0.25">
      <c r="A18941" s="277" t="s">
        <v>10668</v>
      </c>
      <c r="B18941" s="278">
        <v>9353.2999999999993</v>
      </c>
    </row>
    <row r="18942" spans="1:2" x14ac:dyDescent="0.25">
      <c r="A18942" s="277" t="s">
        <v>20831</v>
      </c>
      <c r="B18942" s="278">
        <v>9353.2999999999993</v>
      </c>
    </row>
    <row r="18943" spans="1:2" x14ac:dyDescent="0.25">
      <c r="A18943" s="277" t="s">
        <v>5129</v>
      </c>
      <c r="B18943" s="278">
        <v>477.8</v>
      </c>
    </row>
    <row r="18944" spans="1:2" x14ac:dyDescent="0.25">
      <c r="A18944" s="277" t="s">
        <v>20832</v>
      </c>
      <c r="B18944" s="278">
        <v>477.8</v>
      </c>
    </row>
    <row r="18945" spans="1:2" x14ac:dyDescent="0.25">
      <c r="A18945" s="277" t="s">
        <v>10669</v>
      </c>
      <c r="B18945" s="278">
        <v>924.84</v>
      </c>
    </row>
    <row r="18946" spans="1:2" x14ac:dyDescent="0.25">
      <c r="A18946" s="277" t="s">
        <v>20833</v>
      </c>
      <c r="B18946" s="278">
        <v>924.84</v>
      </c>
    </row>
    <row r="18947" spans="1:2" x14ac:dyDescent="0.25">
      <c r="A18947" s="277" t="s">
        <v>10670</v>
      </c>
      <c r="B18947" s="278">
        <v>1164.31</v>
      </c>
    </row>
    <row r="18948" spans="1:2" x14ac:dyDescent="0.25">
      <c r="A18948" s="277" t="s">
        <v>20834</v>
      </c>
      <c r="B18948" s="278">
        <v>1164.31</v>
      </c>
    </row>
    <row r="18949" spans="1:2" x14ac:dyDescent="0.25">
      <c r="A18949" s="277" t="s">
        <v>10671</v>
      </c>
      <c r="B18949" s="278">
        <v>2224.6999999999998</v>
      </c>
    </row>
    <row r="18950" spans="1:2" x14ac:dyDescent="0.25">
      <c r="A18950" s="277" t="s">
        <v>20835</v>
      </c>
      <c r="B18950" s="278">
        <v>2224.6999999999998</v>
      </c>
    </row>
    <row r="18951" spans="1:2" x14ac:dyDescent="0.25">
      <c r="A18951" s="277" t="s">
        <v>5130</v>
      </c>
      <c r="B18951" s="278">
        <v>1009</v>
      </c>
    </row>
    <row r="18952" spans="1:2" x14ac:dyDescent="0.25">
      <c r="A18952" s="277" t="s">
        <v>20836</v>
      </c>
      <c r="B18952" s="278">
        <v>1009</v>
      </c>
    </row>
    <row r="18953" spans="1:2" x14ac:dyDescent="0.25">
      <c r="A18953" s="277" t="s">
        <v>5131</v>
      </c>
      <c r="B18953" s="278">
        <v>1540.5</v>
      </c>
    </row>
    <row r="18954" spans="1:2" x14ac:dyDescent="0.25">
      <c r="A18954" s="277" t="s">
        <v>20837</v>
      </c>
      <c r="B18954" s="278">
        <v>1540.5</v>
      </c>
    </row>
    <row r="18955" spans="1:2" x14ac:dyDescent="0.25">
      <c r="A18955" s="277" t="s">
        <v>5132</v>
      </c>
      <c r="B18955" s="278">
        <v>3022</v>
      </c>
    </row>
    <row r="18956" spans="1:2" x14ac:dyDescent="0.25">
      <c r="A18956" s="277" t="s">
        <v>20838</v>
      </c>
      <c r="B18956" s="278">
        <v>3022</v>
      </c>
    </row>
    <row r="18957" spans="1:2" x14ac:dyDescent="0.25">
      <c r="A18957" s="277" t="s">
        <v>5133</v>
      </c>
      <c r="B18957" s="278">
        <v>4688.25</v>
      </c>
    </row>
    <row r="18958" spans="1:2" x14ac:dyDescent="0.25">
      <c r="A18958" s="277" t="s">
        <v>20839</v>
      </c>
      <c r="B18958" s="278">
        <v>4688.25</v>
      </c>
    </row>
    <row r="18959" spans="1:2" x14ac:dyDescent="0.25">
      <c r="A18959" s="277" t="s">
        <v>5134</v>
      </c>
      <c r="B18959" s="278">
        <v>5593.5</v>
      </c>
    </row>
    <row r="18960" spans="1:2" x14ac:dyDescent="0.25">
      <c r="A18960" s="277" t="s">
        <v>20840</v>
      </c>
      <c r="B18960" s="278">
        <v>5593.5</v>
      </c>
    </row>
    <row r="18961" spans="1:2" x14ac:dyDescent="0.25">
      <c r="A18961" s="277" t="s">
        <v>5135</v>
      </c>
      <c r="B18961" s="278">
        <v>359.47</v>
      </c>
    </row>
    <row r="18962" spans="1:2" x14ac:dyDescent="0.25">
      <c r="A18962" s="277" t="s">
        <v>20841</v>
      </c>
      <c r="B18962" s="278">
        <v>359.47</v>
      </c>
    </row>
    <row r="18963" spans="1:2" x14ac:dyDescent="0.25">
      <c r="A18963" s="277" t="s">
        <v>5136</v>
      </c>
      <c r="B18963" s="278">
        <v>541</v>
      </c>
    </row>
    <row r="18964" spans="1:2" x14ac:dyDescent="0.25">
      <c r="A18964" s="277" t="s">
        <v>20842</v>
      </c>
      <c r="B18964" s="278">
        <v>541</v>
      </c>
    </row>
    <row r="18965" spans="1:2" x14ac:dyDescent="0.25">
      <c r="A18965" s="277" t="s">
        <v>5137</v>
      </c>
      <c r="B18965" s="278">
        <v>1498.1</v>
      </c>
    </row>
    <row r="18966" spans="1:2" x14ac:dyDescent="0.25">
      <c r="A18966" s="277" t="s">
        <v>20843</v>
      </c>
      <c r="B18966" s="278">
        <v>1498.1</v>
      </c>
    </row>
    <row r="18967" spans="1:2" x14ac:dyDescent="0.25">
      <c r="A18967" s="277" t="s">
        <v>5138</v>
      </c>
      <c r="B18967" s="278">
        <v>771.47</v>
      </c>
    </row>
    <row r="18968" spans="1:2" x14ac:dyDescent="0.25">
      <c r="A18968" s="277" t="s">
        <v>20844</v>
      </c>
      <c r="B18968" s="278">
        <v>771.47</v>
      </c>
    </row>
    <row r="18969" spans="1:2" x14ac:dyDescent="0.25">
      <c r="A18969" s="277" t="s">
        <v>5139</v>
      </c>
      <c r="B18969" s="278">
        <v>560</v>
      </c>
    </row>
    <row r="18970" spans="1:2" x14ac:dyDescent="0.25">
      <c r="A18970" s="277" t="s">
        <v>20845</v>
      </c>
      <c r="B18970" s="278">
        <v>560</v>
      </c>
    </row>
    <row r="18971" spans="1:2" x14ac:dyDescent="0.25">
      <c r="A18971" s="277" t="s">
        <v>5140</v>
      </c>
      <c r="B18971" s="278">
        <v>392.8</v>
      </c>
    </row>
    <row r="18972" spans="1:2" x14ac:dyDescent="0.25">
      <c r="A18972" s="277" t="s">
        <v>20846</v>
      </c>
      <c r="B18972" s="278">
        <v>392.8</v>
      </c>
    </row>
    <row r="18973" spans="1:2" x14ac:dyDescent="0.25">
      <c r="A18973" s="277" t="s">
        <v>10672</v>
      </c>
      <c r="B18973" s="278">
        <v>5218.34</v>
      </c>
    </row>
    <row r="18974" spans="1:2" x14ac:dyDescent="0.25">
      <c r="A18974" s="277" t="s">
        <v>20847</v>
      </c>
      <c r="B18974" s="278">
        <v>5204.13</v>
      </c>
    </row>
    <row r="18975" spans="1:2" x14ac:dyDescent="0.25">
      <c r="A18975" s="277" t="s">
        <v>10673</v>
      </c>
      <c r="B18975" s="278">
        <v>4314.78</v>
      </c>
    </row>
    <row r="18976" spans="1:2" x14ac:dyDescent="0.25">
      <c r="A18976" s="277" t="s">
        <v>20848</v>
      </c>
      <c r="B18976" s="278">
        <v>4303.6499999999996</v>
      </c>
    </row>
    <row r="18977" spans="1:2" x14ac:dyDescent="0.25">
      <c r="A18977" s="277" t="s">
        <v>10674</v>
      </c>
      <c r="B18977" s="278">
        <v>3508.54</v>
      </c>
    </row>
    <row r="18978" spans="1:2" x14ac:dyDescent="0.25">
      <c r="A18978" s="277" t="s">
        <v>20849</v>
      </c>
      <c r="B18978" s="278">
        <v>3500.53</v>
      </c>
    </row>
    <row r="18979" spans="1:2" x14ac:dyDescent="0.25">
      <c r="A18979" s="277" t="s">
        <v>10675</v>
      </c>
      <c r="B18979" s="278">
        <v>357.57</v>
      </c>
    </row>
    <row r="18980" spans="1:2" x14ac:dyDescent="0.25">
      <c r="A18980" s="277" t="s">
        <v>20850</v>
      </c>
      <c r="B18980" s="278">
        <v>354.4</v>
      </c>
    </row>
    <row r="18981" spans="1:2" x14ac:dyDescent="0.25">
      <c r="A18981" s="277" t="s">
        <v>10676</v>
      </c>
      <c r="B18981" s="278">
        <v>311.42</v>
      </c>
    </row>
    <row r="18982" spans="1:2" x14ac:dyDescent="0.25">
      <c r="A18982" s="277" t="s">
        <v>20851</v>
      </c>
      <c r="B18982" s="278">
        <v>308.25</v>
      </c>
    </row>
    <row r="18983" spans="1:2" x14ac:dyDescent="0.25">
      <c r="A18983" s="277" t="s">
        <v>10677</v>
      </c>
      <c r="B18983" s="278">
        <v>382.19</v>
      </c>
    </row>
    <row r="18984" spans="1:2" x14ac:dyDescent="0.25">
      <c r="A18984" s="277" t="s">
        <v>20852</v>
      </c>
      <c r="B18984" s="278">
        <v>377.45</v>
      </c>
    </row>
    <row r="18985" spans="1:2" x14ac:dyDescent="0.25">
      <c r="A18985" s="277" t="s">
        <v>10678</v>
      </c>
      <c r="B18985" s="278">
        <v>417.14</v>
      </c>
    </row>
    <row r="18986" spans="1:2" x14ac:dyDescent="0.25">
      <c r="A18986" s="277" t="s">
        <v>20853</v>
      </c>
      <c r="B18986" s="278">
        <v>411.46</v>
      </c>
    </row>
    <row r="18987" spans="1:2" x14ac:dyDescent="0.25">
      <c r="A18987" s="277" t="s">
        <v>10679</v>
      </c>
      <c r="B18987" s="278">
        <v>483.36</v>
      </c>
    </row>
    <row r="18988" spans="1:2" x14ac:dyDescent="0.25">
      <c r="A18988" s="277" t="s">
        <v>20854</v>
      </c>
      <c r="B18988" s="278">
        <v>477.2</v>
      </c>
    </row>
    <row r="18989" spans="1:2" x14ac:dyDescent="0.25">
      <c r="A18989" s="277" t="s">
        <v>5141</v>
      </c>
      <c r="B18989" s="278">
        <v>1776.58</v>
      </c>
    </row>
    <row r="18990" spans="1:2" x14ac:dyDescent="0.25">
      <c r="A18990" s="277" t="s">
        <v>20855</v>
      </c>
      <c r="B18990" s="278">
        <v>1767.1</v>
      </c>
    </row>
    <row r="18991" spans="1:2" x14ac:dyDescent="0.25">
      <c r="A18991" s="277" t="s">
        <v>5142</v>
      </c>
      <c r="B18991" s="278">
        <v>5732.41</v>
      </c>
    </row>
    <row r="18992" spans="1:2" x14ac:dyDescent="0.25">
      <c r="A18992" s="277" t="s">
        <v>20856</v>
      </c>
      <c r="B18992" s="278">
        <v>5718.2</v>
      </c>
    </row>
    <row r="18993" spans="1:2" x14ac:dyDescent="0.25">
      <c r="A18993" s="277" t="s">
        <v>5143</v>
      </c>
      <c r="B18993" s="278">
        <v>406.04</v>
      </c>
    </row>
    <row r="18994" spans="1:2" x14ac:dyDescent="0.25">
      <c r="A18994" s="277" t="s">
        <v>20857</v>
      </c>
      <c r="B18994" s="278">
        <v>403.67</v>
      </c>
    </row>
    <row r="18995" spans="1:2" x14ac:dyDescent="0.25">
      <c r="A18995" s="277" t="s">
        <v>5144</v>
      </c>
      <c r="B18995" s="278">
        <v>1014.02</v>
      </c>
    </row>
    <row r="18996" spans="1:2" x14ac:dyDescent="0.25">
      <c r="A18996" s="277" t="s">
        <v>20858</v>
      </c>
      <c r="B18996" s="278">
        <v>1014.02</v>
      </c>
    </row>
    <row r="18997" spans="1:2" x14ac:dyDescent="0.25">
      <c r="A18997" s="277" t="s">
        <v>10680</v>
      </c>
      <c r="B18997" s="278">
        <v>1061.44</v>
      </c>
    </row>
    <row r="18998" spans="1:2" x14ac:dyDescent="0.25">
      <c r="A18998" s="277" t="s">
        <v>20859</v>
      </c>
      <c r="B18998" s="278">
        <v>1056.7</v>
      </c>
    </row>
    <row r="18999" spans="1:2" x14ac:dyDescent="0.25">
      <c r="A18999" s="277" t="s">
        <v>5145</v>
      </c>
      <c r="B18999" s="278">
        <v>2091.4499999999998</v>
      </c>
    </row>
    <row r="19000" spans="1:2" x14ac:dyDescent="0.25">
      <c r="A19000" s="277" t="s">
        <v>20860</v>
      </c>
      <c r="B19000" s="278">
        <v>2076.3200000000002</v>
      </c>
    </row>
    <row r="19001" spans="1:2" x14ac:dyDescent="0.25">
      <c r="A19001" s="277" t="s">
        <v>5146</v>
      </c>
      <c r="B19001" s="278">
        <v>2191.8200000000002</v>
      </c>
    </row>
    <row r="19002" spans="1:2" x14ac:dyDescent="0.25">
      <c r="A19002" s="277" t="s">
        <v>20861</v>
      </c>
      <c r="B19002" s="278">
        <v>2176.69</v>
      </c>
    </row>
    <row r="19003" spans="1:2" x14ac:dyDescent="0.25">
      <c r="A19003" s="277" t="s">
        <v>5147</v>
      </c>
      <c r="B19003" s="278">
        <v>623.03</v>
      </c>
    </row>
    <row r="19004" spans="1:2" x14ac:dyDescent="0.25">
      <c r="A19004" s="277" t="s">
        <v>20862</v>
      </c>
      <c r="B19004" s="278">
        <v>619.72</v>
      </c>
    </row>
    <row r="19005" spans="1:2" x14ac:dyDescent="0.25">
      <c r="A19005" s="277" t="s">
        <v>5148</v>
      </c>
      <c r="B19005" s="278">
        <v>1377.86</v>
      </c>
    </row>
    <row r="19006" spans="1:2" x14ac:dyDescent="0.25">
      <c r="A19006" s="277" t="s">
        <v>20863</v>
      </c>
      <c r="B19006" s="278">
        <v>1373.12</v>
      </c>
    </row>
    <row r="19007" spans="1:2" x14ac:dyDescent="0.25">
      <c r="A19007" s="277" t="s">
        <v>5149</v>
      </c>
      <c r="B19007" s="278">
        <v>806.54</v>
      </c>
    </row>
    <row r="19008" spans="1:2" x14ac:dyDescent="0.25">
      <c r="A19008" s="277" t="s">
        <v>20864</v>
      </c>
      <c r="B19008" s="278">
        <v>796.34</v>
      </c>
    </row>
    <row r="19009" spans="1:2" x14ac:dyDescent="0.25">
      <c r="A19009" s="277" t="s">
        <v>5150</v>
      </c>
      <c r="B19009" s="278">
        <v>877.33</v>
      </c>
    </row>
    <row r="19010" spans="1:2" x14ac:dyDescent="0.25">
      <c r="A19010" s="277" t="s">
        <v>20865</v>
      </c>
      <c r="B19010" s="278">
        <v>877.33</v>
      </c>
    </row>
    <row r="19011" spans="1:2" x14ac:dyDescent="0.25">
      <c r="A19011" s="277" t="s">
        <v>5151</v>
      </c>
      <c r="B19011" s="278">
        <v>812.36</v>
      </c>
    </row>
    <row r="19012" spans="1:2" x14ac:dyDescent="0.25">
      <c r="A19012" s="277" t="s">
        <v>20866</v>
      </c>
      <c r="B19012" s="278">
        <v>812.36</v>
      </c>
    </row>
    <row r="19013" spans="1:2" x14ac:dyDescent="0.25">
      <c r="A19013" s="277" t="s">
        <v>10681</v>
      </c>
      <c r="B19013" s="278">
        <v>733.08</v>
      </c>
    </row>
    <row r="19014" spans="1:2" x14ac:dyDescent="0.25">
      <c r="A19014" s="277" t="s">
        <v>20867</v>
      </c>
      <c r="B19014" s="278">
        <v>733.08</v>
      </c>
    </row>
    <row r="19015" spans="1:2" x14ac:dyDescent="0.25">
      <c r="A19015" s="277" t="s">
        <v>5152</v>
      </c>
      <c r="B19015" s="278">
        <v>976.1</v>
      </c>
    </row>
    <row r="19016" spans="1:2" x14ac:dyDescent="0.25">
      <c r="A19016" s="277" t="s">
        <v>20868</v>
      </c>
      <c r="B19016" s="278">
        <v>969</v>
      </c>
    </row>
    <row r="19017" spans="1:2" x14ac:dyDescent="0.25">
      <c r="A19017" s="277" t="s">
        <v>10682</v>
      </c>
      <c r="B19017" s="278">
        <v>2276.2199999999998</v>
      </c>
    </row>
    <row r="19018" spans="1:2" x14ac:dyDescent="0.25">
      <c r="A19018" s="277" t="s">
        <v>20869</v>
      </c>
      <c r="B19018" s="278">
        <v>2256.3200000000002</v>
      </c>
    </row>
    <row r="19019" spans="1:2" x14ac:dyDescent="0.25">
      <c r="A19019" s="277" t="s">
        <v>10683</v>
      </c>
      <c r="B19019" s="278">
        <v>945.41</v>
      </c>
    </row>
    <row r="19020" spans="1:2" x14ac:dyDescent="0.25">
      <c r="A19020" s="277" t="s">
        <v>20870</v>
      </c>
      <c r="B19020" s="278">
        <v>943.04</v>
      </c>
    </row>
    <row r="19021" spans="1:2" x14ac:dyDescent="0.25">
      <c r="A19021" s="277" t="s">
        <v>10684</v>
      </c>
      <c r="B19021" s="278">
        <v>301.12</v>
      </c>
    </row>
    <row r="19022" spans="1:2" x14ac:dyDescent="0.25">
      <c r="A19022" s="277" t="s">
        <v>20871</v>
      </c>
      <c r="B19022" s="278">
        <v>296.38</v>
      </c>
    </row>
    <row r="19023" spans="1:2" x14ac:dyDescent="0.25">
      <c r="A19023" s="277" t="s">
        <v>10685</v>
      </c>
      <c r="B19023" s="278">
        <v>107.13</v>
      </c>
    </row>
    <row r="19024" spans="1:2" x14ac:dyDescent="0.25">
      <c r="A19024" s="277" t="s">
        <v>20872</v>
      </c>
      <c r="B19024" s="278">
        <v>102.39</v>
      </c>
    </row>
    <row r="19025" spans="1:2" x14ac:dyDescent="0.25">
      <c r="A19025" s="277" t="s">
        <v>10686</v>
      </c>
      <c r="B19025" s="278">
        <v>129.97</v>
      </c>
    </row>
    <row r="19026" spans="1:2" x14ac:dyDescent="0.25">
      <c r="A19026" s="277" t="s">
        <v>20873</v>
      </c>
      <c r="B19026" s="278">
        <v>125.23</v>
      </c>
    </row>
    <row r="19027" spans="1:2" x14ac:dyDescent="0.25">
      <c r="A19027" s="277" t="s">
        <v>23510</v>
      </c>
      <c r="B19027" s="278">
        <v>120.42</v>
      </c>
    </row>
    <row r="19028" spans="1:2" x14ac:dyDescent="0.25">
      <c r="A19028" s="277" t="s">
        <v>23511</v>
      </c>
      <c r="B19028" s="278">
        <v>115.68</v>
      </c>
    </row>
    <row r="19029" spans="1:2" x14ac:dyDescent="0.25">
      <c r="A19029" s="277" t="s">
        <v>23512</v>
      </c>
      <c r="B19029" s="278">
        <v>127.4</v>
      </c>
    </row>
    <row r="19030" spans="1:2" x14ac:dyDescent="0.25">
      <c r="A19030" s="277" t="s">
        <v>23513</v>
      </c>
      <c r="B19030" s="278">
        <v>122.66</v>
      </c>
    </row>
    <row r="19031" spans="1:2" x14ac:dyDescent="0.25">
      <c r="A19031" s="277" t="s">
        <v>10687</v>
      </c>
      <c r="B19031" s="278">
        <v>224.47</v>
      </c>
    </row>
    <row r="19032" spans="1:2" x14ac:dyDescent="0.25">
      <c r="A19032" s="277" t="s">
        <v>20874</v>
      </c>
      <c r="B19032" s="278">
        <v>219.73</v>
      </c>
    </row>
    <row r="19033" spans="1:2" x14ac:dyDescent="0.25">
      <c r="A19033" s="277" t="s">
        <v>10688</v>
      </c>
      <c r="B19033" s="278">
        <v>248.36</v>
      </c>
    </row>
    <row r="19034" spans="1:2" x14ac:dyDescent="0.25">
      <c r="A19034" s="277" t="s">
        <v>20875</v>
      </c>
      <c r="B19034" s="278">
        <v>243.62</v>
      </c>
    </row>
    <row r="19035" spans="1:2" x14ac:dyDescent="0.25">
      <c r="A19035" s="277" t="s">
        <v>10689</v>
      </c>
      <c r="B19035" s="278">
        <v>301.02</v>
      </c>
    </row>
    <row r="19036" spans="1:2" x14ac:dyDescent="0.25">
      <c r="A19036" s="277" t="s">
        <v>20876</v>
      </c>
      <c r="B19036" s="278">
        <v>296.27999999999997</v>
      </c>
    </row>
    <row r="19037" spans="1:2" x14ac:dyDescent="0.25">
      <c r="A19037" s="277" t="s">
        <v>23514</v>
      </c>
      <c r="B19037" s="278">
        <v>90.96</v>
      </c>
    </row>
    <row r="19038" spans="1:2" x14ac:dyDescent="0.25">
      <c r="A19038" s="277" t="s">
        <v>23515</v>
      </c>
      <c r="B19038" s="278">
        <v>88.5</v>
      </c>
    </row>
    <row r="19039" spans="1:2" x14ac:dyDescent="0.25">
      <c r="A19039" s="277" t="s">
        <v>10690</v>
      </c>
      <c r="B19039" s="278">
        <v>335.98</v>
      </c>
    </row>
    <row r="19040" spans="1:2" x14ac:dyDescent="0.25">
      <c r="A19040" s="277" t="s">
        <v>20877</v>
      </c>
      <c r="B19040" s="278">
        <v>331.24</v>
      </c>
    </row>
    <row r="19041" spans="1:2" x14ac:dyDescent="0.25">
      <c r="A19041" s="277" t="s">
        <v>23516</v>
      </c>
      <c r="B19041" s="278">
        <v>249.67</v>
      </c>
    </row>
    <row r="19042" spans="1:2" x14ac:dyDescent="0.25">
      <c r="A19042" s="277" t="s">
        <v>23517</v>
      </c>
      <c r="B19042" s="278">
        <v>244.93</v>
      </c>
    </row>
    <row r="19043" spans="1:2" x14ac:dyDescent="0.25">
      <c r="A19043" s="277" t="s">
        <v>23518</v>
      </c>
      <c r="B19043" s="278">
        <v>535.65</v>
      </c>
    </row>
    <row r="19044" spans="1:2" x14ac:dyDescent="0.25">
      <c r="A19044" s="277" t="s">
        <v>23519</v>
      </c>
      <c r="B19044" s="278">
        <v>530.91</v>
      </c>
    </row>
    <row r="19045" spans="1:2" x14ac:dyDescent="0.25">
      <c r="A19045" s="277" t="s">
        <v>5153</v>
      </c>
      <c r="B19045" s="278">
        <v>103.9</v>
      </c>
    </row>
    <row r="19046" spans="1:2" x14ac:dyDescent="0.25">
      <c r="A19046" s="277" t="s">
        <v>20878</v>
      </c>
      <c r="B19046" s="278">
        <v>103.9</v>
      </c>
    </row>
    <row r="19047" spans="1:2" x14ac:dyDescent="0.25">
      <c r="A19047" s="277" t="s">
        <v>5154</v>
      </c>
      <c r="B19047" s="278">
        <v>170</v>
      </c>
    </row>
    <row r="19048" spans="1:2" x14ac:dyDescent="0.25">
      <c r="A19048" s="277" t="s">
        <v>20879</v>
      </c>
      <c r="B19048" s="278">
        <v>170</v>
      </c>
    </row>
    <row r="19049" spans="1:2" x14ac:dyDescent="0.25">
      <c r="A19049" s="277" t="s">
        <v>5155</v>
      </c>
      <c r="B19049" s="278">
        <v>278.89999999999998</v>
      </c>
    </row>
    <row r="19050" spans="1:2" x14ac:dyDescent="0.25">
      <c r="A19050" s="277" t="s">
        <v>20880</v>
      </c>
      <c r="B19050" s="278">
        <v>278.89999999999998</v>
      </c>
    </row>
    <row r="19051" spans="1:2" x14ac:dyDescent="0.25">
      <c r="A19051" s="277" t="s">
        <v>10691</v>
      </c>
      <c r="B19051" s="278">
        <v>353.44</v>
      </c>
    </row>
    <row r="19052" spans="1:2" x14ac:dyDescent="0.25">
      <c r="A19052" s="277" t="s">
        <v>20881</v>
      </c>
      <c r="B19052" s="278">
        <v>353.44</v>
      </c>
    </row>
    <row r="19053" spans="1:2" x14ac:dyDescent="0.25">
      <c r="A19053" s="277" t="s">
        <v>10692</v>
      </c>
      <c r="B19053" s="278">
        <v>589.07000000000005</v>
      </c>
    </row>
    <row r="19054" spans="1:2" x14ac:dyDescent="0.25">
      <c r="A19054" s="277" t="s">
        <v>20882</v>
      </c>
      <c r="B19054" s="278">
        <v>589.07000000000005</v>
      </c>
    </row>
    <row r="19055" spans="1:2" x14ac:dyDescent="0.25">
      <c r="A19055" s="277" t="s">
        <v>10693</v>
      </c>
      <c r="B19055" s="278">
        <v>114.91</v>
      </c>
    </row>
    <row r="19056" spans="1:2" x14ac:dyDescent="0.25">
      <c r="A19056" s="277" t="s">
        <v>20883</v>
      </c>
      <c r="B19056" s="278">
        <v>114.91</v>
      </c>
    </row>
    <row r="19057" spans="1:2" x14ac:dyDescent="0.25">
      <c r="A19057" s="277" t="s">
        <v>10694</v>
      </c>
      <c r="B19057" s="278">
        <v>682.5</v>
      </c>
    </row>
    <row r="19058" spans="1:2" x14ac:dyDescent="0.25">
      <c r="A19058" s="277" t="s">
        <v>20884</v>
      </c>
      <c r="B19058" s="278">
        <v>682.5</v>
      </c>
    </row>
    <row r="19059" spans="1:2" x14ac:dyDescent="0.25">
      <c r="A19059" s="277" t="s">
        <v>10695</v>
      </c>
      <c r="B19059" s="278">
        <v>777.29</v>
      </c>
    </row>
    <row r="19060" spans="1:2" x14ac:dyDescent="0.25">
      <c r="A19060" s="277" t="s">
        <v>20885</v>
      </c>
      <c r="B19060" s="278">
        <v>777.29</v>
      </c>
    </row>
    <row r="19061" spans="1:2" x14ac:dyDescent="0.25">
      <c r="A19061" s="277" t="s">
        <v>10696</v>
      </c>
      <c r="B19061" s="278">
        <v>3716.58</v>
      </c>
    </row>
    <row r="19062" spans="1:2" x14ac:dyDescent="0.25">
      <c r="A19062" s="277" t="s">
        <v>20886</v>
      </c>
      <c r="B19062" s="278">
        <v>3716.58</v>
      </c>
    </row>
    <row r="19063" spans="1:2" x14ac:dyDescent="0.25">
      <c r="A19063" s="277" t="s">
        <v>10697</v>
      </c>
      <c r="B19063" s="278">
        <v>93.27</v>
      </c>
    </row>
    <row r="19064" spans="1:2" x14ac:dyDescent="0.25">
      <c r="A19064" s="277" t="s">
        <v>20887</v>
      </c>
      <c r="B19064" s="278">
        <v>93.27</v>
      </c>
    </row>
    <row r="19065" spans="1:2" x14ac:dyDescent="0.25">
      <c r="A19065" s="277" t="s">
        <v>10698</v>
      </c>
      <c r="B19065" s="278">
        <v>618.53</v>
      </c>
    </row>
    <row r="19066" spans="1:2" x14ac:dyDescent="0.25">
      <c r="A19066" s="277" t="s">
        <v>20888</v>
      </c>
      <c r="B19066" s="278">
        <v>618.53</v>
      </c>
    </row>
    <row r="19067" spans="1:2" x14ac:dyDescent="0.25">
      <c r="A19067" s="277" t="s">
        <v>10699</v>
      </c>
      <c r="B19067" s="278">
        <v>1484.46</v>
      </c>
    </row>
    <row r="19068" spans="1:2" x14ac:dyDescent="0.25">
      <c r="A19068" s="277" t="s">
        <v>20889</v>
      </c>
      <c r="B19068" s="278">
        <v>1484.46</v>
      </c>
    </row>
    <row r="19069" spans="1:2" x14ac:dyDescent="0.25">
      <c r="A19069" s="277" t="s">
        <v>10700</v>
      </c>
      <c r="B19069" s="278">
        <v>183.46</v>
      </c>
    </row>
    <row r="19070" spans="1:2" x14ac:dyDescent="0.25">
      <c r="A19070" s="277" t="s">
        <v>20890</v>
      </c>
      <c r="B19070" s="278">
        <v>182.8</v>
      </c>
    </row>
    <row r="19071" spans="1:2" x14ac:dyDescent="0.25">
      <c r="A19071" s="277" t="s">
        <v>10701</v>
      </c>
      <c r="B19071" s="278">
        <v>1027.92</v>
      </c>
    </row>
    <row r="19072" spans="1:2" x14ac:dyDescent="0.25">
      <c r="A19072" s="277" t="s">
        <v>20891</v>
      </c>
      <c r="B19072" s="278">
        <v>1027.92</v>
      </c>
    </row>
    <row r="19073" spans="1:2" x14ac:dyDescent="0.25">
      <c r="A19073" s="277" t="s">
        <v>10702</v>
      </c>
      <c r="B19073" s="278">
        <v>1600</v>
      </c>
    </row>
    <row r="19074" spans="1:2" x14ac:dyDescent="0.25">
      <c r="A19074" s="277" t="s">
        <v>20892</v>
      </c>
      <c r="B19074" s="278">
        <v>1600</v>
      </c>
    </row>
    <row r="19075" spans="1:2" x14ac:dyDescent="0.25">
      <c r="A19075" s="277" t="s">
        <v>10703</v>
      </c>
      <c r="B19075" s="278">
        <v>1898.51</v>
      </c>
    </row>
    <row r="19076" spans="1:2" x14ac:dyDescent="0.25">
      <c r="A19076" s="277" t="s">
        <v>20893</v>
      </c>
      <c r="B19076" s="278">
        <v>1898.51</v>
      </c>
    </row>
    <row r="19077" spans="1:2" x14ac:dyDescent="0.25">
      <c r="A19077" s="277" t="s">
        <v>10704</v>
      </c>
      <c r="B19077" s="278">
        <v>4558.18</v>
      </c>
    </row>
    <row r="19078" spans="1:2" x14ac:dyDescent="0.25">
      <c r="A19078" s="277" t="s">
        <v>20894</v>
      </c>
      <c r="B19078" s="278">
        <v>4558.18</v>
      </c>
    </row>
    <row r="19079" spans="1:2" x14ac:dyDescent="0.25">
      <c r="A19079" s="277" t="s">
        <v>10705</v>
      </c>
      <c r="B19079" s="278">
        <v>657</v>
      </c>
    </row>
    <row r="19080" spans="1:2" x14ac:dyDescent="0.25">
      <c r="A19080" s="277" t="s">
        <v>20895</v>
      </c>
      <c r="B19080" s="278">
        <v>657</v>
      </c>
    </row>
    <row r="19081" spans="1:2" x14ac:dyDescent="0.25">
      <c r="A19081" s="277" t="s">
        <v>10706</v>
      </c>
      <c r="B19081" s="278">
        <v>769</v>
      </c>
    </row>
    <row r="19082" spans="1:2" x14ac:dyDescent="0.25">
      <c r="A19082" s="277" t="s">
        <v>20896</v>
      </c>
      <c r="B19082" s="278">
        <v>769</v>
      </c>
    </row>
    <row r="19083" spans="1:2" x14ac:dyDescent="0.25">
      <c r="A19083" s="277" t="s">
        <v>10707</v>
      </c>
      <c r="B19083" s="278">
        <v>402.71</v>
      </c>
    </row>
    <row r="19084" spans="1:2" x14ac:dyDescent="0.25">
      <c r="A19084" s="277" t="s">
        <v>20897</v>
      </c>
      <c r="B19084" s="278">
        <v>402.71</v>
      </c>
    </row>
    <row r="19085" spans="1:2" x14ac:dyDescent="0.25">
      <c r="A19085" s="277" t="s">
        <v>10708</v>
      </c>
      <c r="B19085" s="278">
        <v>1306.9100000000001</v>
      </c>
    </row>
    <row r="19086" spans="1:2" x14ac:dyDescent="0.25">
      <c r="A19086" s="277" t="s">
        <v>20898</v>
      </c>
      <c r="B19086" s="278">
        <v>1306.9100000000001</v>
      </c>
    </row>
    <row r="19087" spans="1:2" x14ac:dyDescent="0.25">
      <c r="A19087" s="277" t="s">
        <v>10709</v>
      </c>
      <c r="B19087" s="278">
        <v>752.46</v>
      </c>
    </row>
    <row r="19088" spans="1:2" x14ac:dyDescent="0.25">
      <c r="A19088" s="277" t="s">
        <v>20899</v>
      </c>
      <c r="B19088" s="278">
        <v>752.46</v>
      </c>
    </row>
    <row r="19089" spans="1:2" x14ac:dyDescent="0.25">
      <c r="A19089" s="277" t="s">
        <v>10710</v>
      </c>
      <c r="B19089" s="278">
        <v>796.95</v>
      </c>
    </row>
    <row r="19090" spans="1:2" x14ac:dyDescent="0.25">
      <c r="A19090" s="277" t="s">
        <v>20900</v>
      </c>
      <c r="B19090" s="278">
        <v>796.95</v>
      </c>
    </row>
    <row r="19091" spans="1:2" x14ac:dyDescent="0.25">
      <c r="A19091" s="277" t="s">
        <v>10711</v>
      </c>
      <c r="B19091" s="278">
        <v>2547.4</v>
      </c>
    </row>
    <row r="19092" spans="1:2" x14ac:dyDescent="0.25">
      <c r="A19092" s="277" t="s">
        <v>20901</v>
      </c>
      <c r="B19092" s="278">
        <v>2547.4</v>
      </c>
    </row>
    <row r="19093" spans="1:2" x14ac:dyDescent="0.25">
      <c r="A19093" s="277" t="s">
        <v>5156</v>
      </c>
      <c r="B19093" s="278">
        <v>20.28</v>
      </c>
    </row>
    <row r="19094" spans="1:2" x14ac:dyDescent="0.25">
      <c r="A19094" s="277" t="s">
        <v>20902</v>
      </c>
      <c r="B19094" s="278">
        <v>20.28</v>
      </c>
    </row>
    <row r="19095" spans="1:2" x14ac:dyDescent="0.25">
      <c r="A19095" s="277" t="s">
        <v>5157</v>
      </c>
      <c r="B19095" s="278">
        <v>458.35</v>
      </c>
    </row>
    <row r="19096" spans="1:2" x14ac:dyDescent="0.25">
      <c r="A19096" s="277" t="s">
        <v>20903</v>
      </c>
      <c r="B19096" s="278">
        <v>458.35</v>
      </c>
    </row>
    <row r="19097" spans="1:2" x14ac:dyDescent="0.25">
      <c r="A19097" s="277" t="s">
        <v>5158</v>
      </c>
      <c r="B19097" s="278">
        <v>130.72999999999999</v>
      </c>
    </row>
    <row r="19098" spans="1:2" x14ac:dyDescent="0.25">
      <c r="A19098" s="277" t="s">
        <v>20904</v>
      </c>
      <c r="B19098" s="278">
        <v>130.72999999999999</v>
      </c>
    </row>
    <row r="19099" spans="1:2" x14ac:dyDescent="0.25">
      <c r="A19099" s="277" t="s">
        <v>5159</v>
      </c>
      <c r="B19099" s="278">
        <v>166.95</v>
      </c>
    </row>
    <row r="19100" spans="1:2" x14ac:dyDescent="0.25">
      <c r="A19100" s="277" t="s">
        <v>20905</v>
      </c>
      <c r="B19100" s="278">
        <v>166.95</v>
      </c>
    </row>
    <row r="19101" spans="1:2" x14ac:dyDescent="0.25">
      <c r="A19101" s="277" t="s">
        <v>5160</v>
      </c>
      <c r="B19101" s="278">
        <v>234.78</v>
      </c>
    </row>
    <row r="19102" spans="1:2" x14ac:dyDescent="0.25">
      <c r="A19102" s="277" t="s">
        <v>20906</v>
      </c>
      <c r="B19102" s="278">
        <v>234.78</v>
      </c>
    </row>
    <row r="19103" spans="1:2" x14ac:dyDescent="0.25">
      <c r="A19103" s="277" t="s">
        <v>5161</v>
      </c>
      <c r="B19103" s="278">
        <v>580.45000000000005</v>
      </c>
    </row>
    <row r="19104" spans="1:2" x14ac:dyDescent="0.25">
      <c r="A19104" s="277" t="s">
        <v>20907</v>
      </c>
      <c r="B19104" s="278">
        <v>580.45000000000005</v>
      </c>
    </row>
    <row r="19105" spans="1:2" x14ac:dyDescent="0.25">
      <c r="A19105" s="277" t="s">
        <v>10712</v>
      </c>
      <c r="B19105" s="278">
        <v>771.37</v>
      </c>
    </row>
    <row r="19106" spans="1:2" x14ac:dyDescent="0.25">
      <c r="A19106" s="277" t="s">
        <v>20908</v>
      </c>
      <c r="B19106" s="278">
        <v>771.37</v>
      </c>
    </row>
    <row r="19107" spans="1:2" x14ac:dyDescent="0.25">
      <c r="A19107" s="277" t="s">
        <v>10713</v>
      </c>
      <c r="B19107" s="278">
        <v>1475.98</v>
      </c>
    </row>
    <row r="19108" spans="1:2" x14ac:dyDescent="0.25">
      <c r="A19108" s="277" t="s">
        <v>20909</v>
      </c>
      <c r="B19108" s="278">
        <v>1475.98</v>
      </c>
    </row>
    <row r="19109" spans="1:2" x14ac:dyDescent="0.25">
      <c r="A19109" s="277" t="s">
        <v>10714</v>
      </c>
      <c r="B19109" s="278">
        <v>1260</v>
      </c>
    </row>
    <row r="19110" spans="1:2" x14ac:dyDescent="0.25">
      <c r="A19110" s="277" t="s">
        <v>20910</v>
      </c>
      <c r="B19110" s="278">
        <v>1260</v>
      </c>
    </row>
    <row r="19111" spans="1:2" x14ac:dyDescent="0.25">
      <c r="A19111" s="277" t="s">
        <v>34726</v>
      </c>
      <c r="B19111" s="278">
        <v>1844.38</v>
      </c>
    </row>
    <row r="19112" spans="1:2" x14ac:dyDescent="0.25">
      <c r="A19112" s="277" t="s">
        <v>34728</v>
      </c>
      <c r="B19112" s="278">
        <v>1844.38</v>
      </c>
    </row>
    <row r="19113" spans="1:2" x14ac:dyDescent="0.25">
      <c r="A19113" s="277" t="s">
        <v>10715</v>
      </c>
      <c r="B19113" s="278">
        <v>4410</v>
      </c>
    </row>
    <row r="19114" spans="1:2" x14ac:dyDescent="0.25">
      <c r="A19114" s="277" t="s">
        <v>20911</v>
      </c>
      <c r="B19114" s="278">
        <v>4410</v>
      </c>
    </row>
    <row r="19115" spans="1:2" x14ac:dyDescent="0.25">
      <c r="A19115" s="277" t="s">
        <v>10716</v>
      </c>
      <c r="B19115" s="278">
        <v>8379</v>
      </c>
    </row>
    <row r="19116" spans="1:2" x14ac:dyDescent="0.25">
      <c r="A19116" s="277" t="s">
        <v>20912</v>
      </c>
      <c r="B19116" s="278">
        <v>8379</v>
      </c>
    </row>
    <row r="19117" spans="1:2" x14ac:dyDescent="0.25">
      <c r="A19117" s="277" t="s">
        <v>10717</v>
      </c>
      <c r="B19117" s="278">
        <v>13230</v>
      </c>
    </row>
    <row r="19118" spans="1:2" x14ac:dyDescent="0.25">
      <c r="A19118" s="277" t="s">
        <v>20913</v>
      </c>
      <c r="B19118" s="278">
        <v>13230</v>
      </c>
    </row>
    <row r="19119" spans="1:2" x14ac:dyDescent="0.25">
      <c r="A19119" s="277" t="s">
        <v>10718</v>
      </c>
      <c r="B19119" s="278">
        <v>45938</v>
      </c>
    </row>
    <row r="19120" spans="1:2" x14ac:dyDescent="0.25">
      <c r="A19120" s="277" t="s">
        <v>20914</v>
      </c>
      <c r="B19120" s="278">
        <v>45938</v>
      </c>
    </row>
    <row r="19121" spans="1:2" x14ac:dyDescent="0.25">
      <c r="A19121" s="277" t="s">
        <v>10719</v>
      </c>
      <c r="B19121" s="278">
        <v>80276.899999999994</v>
      </c>
    </row>
    <row r="19122" spans="1:2" x14ac:dyDescent="0.25">
      <c r="A19122" s="277" t="s">
        <v>20915</v>
      </c>
      <c r="B19122" s="278">
        <v>80276.899999999994</v>
      </c>
    </row>
    <row r="19123" spans="1:2" x14ac:dyDescent="0.25">
      <c r="A19123" s="277" t="s">
        <v>5162</v>
      </c>
      <c r="B19123" s="278">
        <v>339.99</v>
      </c>
    </row>
    <row r="19124" spans="1:2" x14ac:dyDescent="0.25">
      <c r="A19124" s="277" t="s">
        <v>20916</v>
      </c>
      <c r="B19124" s="278">
        <v>315.01</v>
      </c>
    </row>
    <row r="19125" spans="1:2" x14ac:dyDescent="0.25">
      <c r="A19125" s="277" t="s">
        <v>5163</v>
      </c>
      <c r="B19125" s="278">
        <v>376.29</v>
      </c>
    </row>
    <row r="19126" spans="1:2" x14ac:dyDescent="0.25">
      <c r="A19126" s="277" t="s">
        <v>20917</v>
      </c>
      <c r="B19126" s="278">
        <v>349.84</v>
      </c>
    </row>
    <row r="19127" spans="1:2" x14ac:dyDescent="0.25">
      <c r="A19127" s="277" t="s">
        <v>5164</v>
      </c>
      <c r="B19127" s="278">
        <v>8552.7000000000007</v>
      </c>
    </row>
    <row r="19128" spans="1:2" x14ac:dyDescent="0.25">
      <c r="A19128" s="277" t="s">
        <v>20918</v>
      </c>
      <c r="B19128" s="278">
        <v>7792.63</v>
      </c>
    </row>
    <row r="19129" spans="1:2" x14ac:dyDescent="0.25">
      <c r="A19129" s="277" t="s">
        <v>5166</v>
      </c>
      <c r="B19129" s="278">
        <v>193.06</v>
      </c>
    </row>
    <row r="19130" spans="1:2" x14ac:dyDescent="0.25">
      <c r="A19130" s="277" t="s">
        <v>20919</v>
      </c>
      <c r="B19130" s="278">
        <v>178.24</v>
      </c>
    </row>
    <row r="19131" spans="1:2" x14ac:dyDescent="0.25">
      <c r="A19131" s="277" t="s">
        <v>5167</v>
      </c>
      <c r="B19131" s="278">
        <v>294.12</v>
      </c>
    </row>
    <row r="19132" spans="1:2" x14ac:dyDescent="0.25">
      <c r="A19132" s="277" t="s">
        <v>20920</v>
      </c>
      <c r="B19132" s="278">
        <v>273.01</v>
      </c>
    </row>
    <row r="19133" spans="1:2" x14ac:dyDescent="0.25">
      <c r="A19133" s="277" t="s">
        <v>5168</v>
      </c>
      <c r="B19133" s="278">
        <v>720.15</v>
      </c>
    </row>
    <row r="19134" spans="1:2" x14ac:dyDescent="0.25">
      <c r="A19134" s="277" t="s">
        <v>20921</v>
      </c>
      <c r="B19134" s="278">
        <v>670.56</v>
      </c>
    </row>
    <row r="19135" spans="1:2" x14ac:dyDescent="0.25">
      <c r="A19135" s="277" t="s">
        <v>5169</v>
      </c>
      <c r="B19135" s="278">
        <v>655.33000000000004</v>
      </c>
    </row>
    <row r="19136" spans="1:2" x14ac:dyDescent="0.25">
      <c r="A19136" s="277" t="s">
        <v>20922</v>
      </c>
      <c r="B19136" s="278">
        <v>599.38</v>
      </c>
    </row>
    <row r="19137" spans="1:2" x14ac:dyDescent="0.25">
      <c r="A19137" s="277" t="s">
        <v>5170</v>
      </c>
      <c r="B19137" s="278">
        <v>381.77</v>
      </c>
    </row>
    <row r="19138" spans="1:2" x14ac:dyDescent="0.25">
      <c r="A19138" s="277" t="s">
        <v>20923</v>
      </c>
      <c r="B19138" s="278">
        <v>361.71</v>
      </c>
    </row>
    <row r="19139" spans="1:2" x14ac:dyDescent="0.25">
      <c r="A19139" s="277" t="s">
        <v>5171</v>
      </c>
      <c r="B19139" s="278">
        <v>298.86</v>
      </c>
    </row>
    <row r="19140" spans="1:2" x14ac:dyDescent="0.25">
      <c r="A19140" s="277" t="s">
        <v>20924</v>
      </c>
      <c r="B19140" s="278">
        <v>279.22000000000003</v>
      </c>
    </row>
    <row r="19141" spans="1:2" x14ac:dyDescent="0.25">
      <c r="A19141" s="277" t="s">
        <v>5172</v>
      </c>
      <c r="B19141" s="278">
        <v>164.62</v>
      </c>
    </row>
    <row r="19142" spans="1:2" x14ac:dyDescent="0.25">
      <c r="A19142" s="277" t="s">
        <v>20925</v>
      </c>
      <c r="B19142" s="278">
        <v>152.28</v>
      </c>
    </row>
    <row r="19143" spans="1:2" x14ac:dyDescent="0.25">
      <c r="A19143" s="277" t="s">
        <v>5173</v>
      </c>
      <c r="B19143" s="278">
        <v>254.25</v>
      </c>
    </row>
    <row r="19144" spans="1:2" x14ac:dyDescent="0.25">
      <c r="A19144" s="277" t="s">
        <v>20926</v>
      </c>
      <c r="B19144" s="278">
        <v>235.27</v>
      </c>
    </row>
    <row r="19145" spans="1:2" x14ac:dyDescent="0.25">
      <c r="A19145" s="277" t="s">
        <v>5174</v>
      </c>
      <c r="B19145" s="278">
        <v>817.54</v>
      </c>
    </row>
    <row r="19146" spans="1:2" x14ac:dyDescent="0.25">
      <c r="A19146" s="277" t="s">
        <v>20927</v>
      </c>
      <c r="B19146" s="278">
        <v>745.84</v>
      </c>
    </row>
    <row r="19147" spans="1:2" x14ac:dyDescent="0.25">
      <c r="A19147" s="277" t="s">
        <v>5175</v>
      </c>
      <c r="B19147" s="278">
        <v>712.58</v>
      </c>
    </row>
    <row r="19148" spans="1:2" x14ac:dyDescent="0.25">
      <c r="A19148" s="277" t="s">
        <v>20928</v>
      </c>
      <c r="B19148" s="278">
        <v>649.49</v>
      </c>
    </row>
    <row r="19149" spans="1:2" x14ac:dyDescent="0.25">
      <c r="A19149" s="277" t="s">
        <v>5176</v>
      </c>
      <c r="B19149" s="278">
        <v>489.95</v>
      </c>
    </row>
    <row r="19150" spans="1:2" x14ac:dyDescent="0.25">
      <c r="A19150" s="277" t="s">
        <v>20929</v>
      </c>
      <c r="B19150" s="278">
        <v>445.68</v>
      </c>
    </row>
    <row r="19151" spans="1:2" x14ac:dyDescent="0.25">
      <c r="A19151" s="277" t="s">
        <v>10720</v>
      </c>
      <c r="B19151" s="278">
        <v>4356.43</v>
      </c>
    </row>
    <row r="19152" spans="1:2" x14ac:dyDescent="0.25">
      <c r="A19152" s="277" t="s">
        <v>20930</v>
      </c>
      <c r="B19152" s="278">
        <v>4140.38</v>
      </c>
    </row>
    <row r="19153" spans="1:2" x14ac:dyDescent="0.25">
      <c r="A19153" s="277" t="s">
        <v>5177</v>
      </c>
      <c r="B19153" s="278">
        <v>771.47</v>
      </c>
    </row>
    <row r="19154" spans="1:2" x14ac:dyDescent="0.25">
      <c r="A19154" s="277" t="s">
        <v>20931</v>
      </c>
      <c r="B19154" s="278">
        <v>771.47</v>
      </c>
    </row>
    <row r="19155" spans="1:2" x14ac:dyDescent="0.25">
      <c r="A19155" s="277" t="s">
        <v>5178</v>
      </c>
      <c r="B19155" s="278">
        <v>646.84</v>
      </c>
    </row>
    <row r="19156" spans="1:2" x14ac:dyDescent="0.25">
      <c r="A19156" s="277" t="s">
        <v>20932</v>
      </c>
      <c r="B19156" s="278">
        <v>646.84</v>
      </c>
    </row>
    <row r="19157" spans="1:2" x14ac:dyDescent="0.25">
      <c r="A19157" s="277" t="s">
        <v>34751</v>
      </c>
      <c r="B19157" s="278">
        <v>2060</v>
      </c>
    </row>
    <row r="19158" spans="1:2" x14ac:dyDescent="0.25">
      <c r="A19158" s="277" t="s">
        <v>34753</v>
      </c>
      <c r="B19158" s="278">
        <v>2060</v>
      </c>
    </row>
    <row r="19159" spans="1:2" x14ac:dyDescent="0.25">
      <c r="A19159" s="277" t="s">
        <v>10721</v>
      </c>
      <c r="B19159" s="278">
        <v>215.27</v>
      </c>
    </row>
    <row r="19160" spans="1:2" x14ac:dyDescent="0.25">
      <c r="A19160" s="277" t="s">
        <v>20933</v>
      </c>
      <c r="B19160" s="278">
        <v>215.27</v>
      </c>
    </row>
    <row r="19161" spans="1:2" x14ac:dyDescent="0.25">
      <c r="A19161" s="277" t="s">
        <v>10722</v>
      </c>
      <c r="B19161" s="278">
        <v>88275</v>
      </c>
    </row>
    <row r="19162" spans="1:2" x14ac:dyDescent="0.25">
      <c r="A19162" s="277" t="s">
        <v>20934</v>
      </c>
      <c r="B19162" s="278">
        <v>88275</v>
      </c>
    </row>
    <row r="19163" spans="1:2" x14ac:dyDescent="0.25">
      <c r="A19163" s="277" t="s">
        <v>10723</v>
      </c>
      <c r="B19163" s="278">
        <v>143400</v>
      </c>
    </row>
    <row r="19164" spans="1:2" x14ac:dyDescent="0.25">
      <c r="A19164" s="277" t="s">
        <v>20935</v>
      </c>
      <c r="B19164" s="278">
        <v>143400</v>
      </c>
    </row>
    <row r="19165" spans="1:2" x14ac:dyDescent="0.25">
      <c r="A19165" s="277" t="s">
        <v>10724</v>
      </c>
      <c r="B19165" s="278">
        <v>208000</v>
      </c>
    </row>
    <row r="19166" spans="1:2" x14ac:dyDescent="0.25">
      <c r="A19166" s="277" t="s">
        <v>20936</v>
      </c>
      <c r="B19166" s="278">
        <v>208000</v>
      </c>
    </row>
    <row r="19167" spans="1:2" x14ac:dyDescent="0.25">
      <c r="A19167" s="277" t="s">
        <v>10725</v>
      </c>
      <c r="B19167" s="278">
        <v>281690</v>
      </c>
    </row>
    <row r="19168" spans="1:2" x14ac:dyDescent="0.25">
      <c r="A19168" s="277" t="s">
        <v>20937</v>
      </c>
      <c r="B19168" s="278">
        <v>281690</v>
      </c>
    </row>
    <row r="19169" spans="1:2" x14ac:dyDescent="0.25">
      <c r="A19169" s="277" t="s">
        <v>10726</v>
      </c>
      <c r="B19169" s="278">
        <v>346560</v>
      </c>
    </row>
    <row r="19170" spans="1:2" x14ac:dyDescent="0.25">
      <c r="A19170" s="277" t="s">
        <v>20938</v>
      </c>
      <c r="B19170" s="278">
        <v>346560</v>
      </c>
    </row>
    <row r="19171" spans="1:2" x14ac:dyDescent="0.25">
      <c r="A19171" s="277" t="s">
        <v>10727</v>
      </c>
      <c r="B19171" s="278">
        <v>414800</v>
      </c>
    </row>
    <row r="19172" spans="1:2" x14ac:dyDescent="0.25">
      <c r="A19172" s="277" t="s">
        <v>20939</v>
      </c>
      <c r="B19172" s="278">
        <v>414800</v>
      </c>
    </row>
    <row r="19173" spans="1:2" x14ac:dyDescent="0.25">
      <c r="A19173" s="277" t="s">
        <v>10728</v>
      </c>
      <c r="B19173" s="278">
        <v>494840</v>
      </c>
    </row>
    <row r="19174" spans="1:2" x14ac:dyDescent="0.25">
      <c r="A19174" s="277" t="s">
        <v>20940</v>
      </c>
      <c r="B19174" s="278">
        <v>494840</v>
      </c>
    </row>
    <row r="19175" spans="1:2" x14ac:dyDescent="0.25">
      <c r="A19175" s="277" t="s">
        <v>10729</v>
      </c>
      <c r="B19175" s="278">
        <v>549120</v>
      </c>
    </row>
    <row r="19176" spans="1:2" x14ac:dyDescent="0.25">
      <c r="A19176" s="277" t="s">
        <v>20941</v>
      </c>
      <c r="B19176" s="278">
        <v>549120</v>
      </c>
    </row>
    <row r="19177" spans="1:2" x14ac:dyDescent="0.25">
      <c r="A19177" s="277" t="s">
        <v>10730</v>
      </c>
      <c r="B19177" s="278">
        <v>621600</v>
      </c>
    </row>
    <row r="19178" spans="1:2" x14ac:dyDescent="0.25">
      <c r="A19178" s="277" t="s">
        <v>20942</v>
      </c>
      <c r="B19178" s="278">
        <v>621600</v>
      </c>
    </row>
    <row r="19179" spans="1:2" x14ac:dyDescent="0.25">
      <c r="A19179" s="277" t="s">
        <v>10731</v>
      </c>
      <c r="B19179" s="278">
        <v>658600</v>
      </c>
    </row>
    <row r="19180" spans="1:2" x14ac:dyDescent="0.25">
      <c r="A19180" s="277" t="s">
        <v>20943</v>
      </c>
      <c r="B19180" s="278">
        <v>658600</v>
      </c>
    </row>
    <row r="19181" spans="1:2" x14ac:dyDescent="0.25">
      <c r="A19181" s="277" t="s">
        <v>10732</v>
      </c>
      <c r="B19181" s="278">
        <v>5032.6499999999996</v>
      </c>
    </row>
    <row r="19182" spans="1:2" x14ac:dyDescent="0.25">
      <c r="A19182" s="277" t="s">
        <v>20944</v>
      </c>
      <c r="B19182" s="278">
        <v>5032.6499999999996</v>
      </c>
    </row>
    <row r="19183" spans="1:2" x14ac:dyDescent="0.25">
      <c r="A19183" s="277" t="s">
        <v>5179</v>
      </c>
      <c r="B19183" s="278">
        <v>3465</v>
      </c>
    </row>
    <row r="19184" spans="1:2" x14ac:dyDescent="0.25">
      <c r="A19184" s="277" t="s">
        <v>20945</v>
      </c>
      <c r="B19184" s="278">
        <v>3465</v>
      </c>
    </row>
    <row r="19185" spans="1:2" x14ac:dyDescent="0.25">
      <c r="A19185" s="277" t="s">
        <v>5180</v>
      </c>
      <c r="B19185" s="278">
        <v>2053.87</v>
      </c>
    </row>
    <row r="19186" spans="1:2" x14ac:dyDescent="0.25">
      <c r="A19186" s="277" t="s">
        <v>20946</v>
      </c>
      <c r="B19186" s="278">
        <v>2053.87</v>
      </c>
    </row>
    <row r="19187" spans="1:2" x14ac:dyDescent="0.25">
      <c r="A19187" s="277" t="s">
        <v>5181</v>
      </c>
      <c r="B19187" s="278">
        <v>1324.67</v>
      </c>
    </row>
    <row r="19188" spans="1:2" x14ac:dyDescent="0.25">
      <c r="A19188" s="277" t="s">
        <v>20947</v>
      </c>
      <c r="B19188" s="278">
        <v>1324.67</v>
      </c>
    </row>
    <row r="19189" spans="1:2" x14ac:dyDescent="0.25">
      <c r="A19189" s="277" t="s">
        <v>5182</v>
      </c>
      <c r="B19189" s="278">
        <v>1205.0999999999999</v>
      </c>
    </row>
    <row r="19190" spans="1:2" x14ac:dyDescent="0.25">
      <c r="A19190" s="277" t="s">
        <v>20948</v>
      </c>
      <c r="B19190" s="278">
        <v>1205.0999999999999</v>
      </c>
    </row>
    <row r="19191" spans="1:2" x14ac:dyDescent="0.25">
      <c r="A19191" s="277" t="s">
        <v>5183</v>
      </c>
      <c r="B19191" s="278">
        <v>926.07</v>
      </c>
    </row>
    <row r="19192" spans="1:2" x14ac:dyDescent="0.25">
      <c r="A19192" s="277" t="s">
        <v>20949</v>
      </c>
      <c r="B19192" s="278">
        <v>926.07</v>
      </c>
    </row>
    <row r="19193" spans="1:2" x14ac:dyDescent="0.25">
      <c r="A19193" s="277" t="s">
        <v>10733</v>
      </c>
      <c r="B19193" s="278">
        <v>1388.15</v>
      </c>
    </row>
    <row r="19194" spans="1:2" x14ac:dyDescent="0.25">
      <c r="A19194" s="277" t="s">
        <v>20950</v>
      </c>
      <c r="B19194" s="278">
        <v>1388.15</v>
      </c>
    </row>
    <row r="19195" spans="1:2" x14ac:dyDescent="0.25">
      <c r="A19195" s="277" t="s">
        <v>10734</v>
      </c>
      <c r="B19195" s="278">
        <v>1770.57</v>
      </c>
    </row>
    <row r="19196" spans="1:2" x14ac:dyDescent="0.25">
      <c r="A19196" s="277" t="s">
        <v>20951</v>
      </c>
      <c r="B19196" s="278">
        <v>1770.57</v>
      </c>
    </row>
    <row r="19197" spans="1:2" x14ac:dyDescent="0.25">
      <c r="A19197" s="277" t="s">
        <v>10735</v>
      </c>
      <c r="B19197" s="278">
        <v>70.16</v>
      </c>
    </row>
    <row r="19198" spans="1:2" x14ac:dyDescent="0.25">
      <c r="A19198" s="277" t="s">
        <v>20952</v>
      </c>
      <c r="B19198" s="278">
        <v>67.790000000000006</v>
      </c>
    </row>
    <row r="19199" spans="1:2" x14ac:dyDescent="0.25">
      <c r="A19199" s="277" t="s">
        <v>10736</v>
      </c>
      <c r="B19199" s="278">
        <v>31.89</v>
      </c>
    </row>
    <row r="19200" spans="1:2" x14ac:dyDescent="0.25">
      <c r="A19200" s="277" t="s">
        <v>20953</v>
      </c>
      <c r="B19200" s="278">
        <v>29.52</v>
      </c>
    </row>
    <row r="19201" spans="1:2" x14ac:dyDescent="0.25">
      <c r="A19201" s="277" t="s">
        <v>10737</v>
      </c>
      <c r="B19201" s="278">
        <v>444.62</v>
      </c>
    </row>
    <row r="19202" spans="1:2" x14ac:dyDescent="0.25">
      <c r="A19202" s="277" t="s">
        <v>20954</v>
      </c>
      <c r="B19202" s="278">
        <v>442.25</v>
      </c>
    </row>
    <row r="19203" spans="1:2" x14ac:dyDescent="0.25">
      <c r="A19203" s="277" t="s">
        <v>10738</v>
      </c>
      <c r="B19203" s="278">
        <v>450.09</v>
      </c>
    </row>
    <row r="19204" spans="1:2" x14ac:dyDescent="0.25">
      <c r="A19204" s="277" t="s">
        <v>20955</v>
      </c>
      <c r="B19204" s="278">
        <v>447.72</v>
      </c>
    </row>
    <row r="19205" spans="1:2" x14ac:dyDescent="0.25">
      <c r="A19205" s="277" t="s">
        <v>10739</v>
      </c>
      <c r="B19205" s="278">
        <v>446.32</v>
      </c>
    </row>
    <row r="19206" spans="1:2" x14ac:dyDescent="0.25">
      <c r="A19206" s="277" t="s">
        <v>20956</v>
      </c>
      <c r="B19206" s="278">
        <v>443.95</v>
      </c>
    </row>
    <row r="19207" spans="1:2" x14ac:dyDescent="0.25">
      <c r="A19207" s="277" t="s">
        <v>10740</v>
      </c>
      <c r="B19207" s="278">
        <v>66.87</v>
      </c>
    </row>
    <row r="19208" spans="1:2" x14ac:dyDescent="0.25">
      <c r="A19208" s="277" t="s">
        <v>20957</v>
      </c>
      <c r="B19208" s="278">
        <v>61.65</v>
      </c>
    </row>
    <row r="19209" spans="1:2" x14ac:dyDescent="0.25">
      <c r="A19209" s="277" t="s">
        <v>5184</v>
      </c>
      <c r="B19209" s="278">
        <v>265.19</v>
      </c>
    </row>
    <row r="19210" spans="1:2" x14ac:dyDescent="0.25">
      <c r="A19210" s="277" t="s">
        <v>20958</v>
      </c>
      <c r="B19210" s="278">
        <v>261.36</v>
      </c>
    </row>
    <row r="19211" spans="1:2" x14ac:dyDescent="0.25">
      <c r="A19211" s="277" t="s">
        <v>5185</v>
      </c>
      <c r="B19211" s="278">
        <v>218.35</v>
      </c>
    </row>
    <row r="19212" spans="1:2" x14ac:dyDescent="0.25">
      <c r="A19212" s="277" t="s">
        <v>20959</v>
      </c>
      <c r="B19212" s="278">
        <v>208.88</v>
      </c>
    </row>
    <row r="19213" spans="1:2" x14ac:dyDescent="0.25">
      <c r="A19213" s="277" t="s">
        <v>10741</v>
      </c>
      <c r="B19213" s="278">
        <v>128.87</v>
      </c>
    </row>
    <row r="19214" spans="1:2" x14ac:dyDescent="0.25">
      <c r="A19214" s="277" t="s">
        <v>20960</v>
      </c>
      <c r="B19214" s="278">
        <v>119.4</v>
      </c>
    </row>
    <row r="19215" spans="1:2" x14ac:dyDescent="0.25">
      <c r="A19215" s="277" t="s">
        <v>5186</v>
      </c>
      <c r="B19215" s="278">
        <v>131.36000000000001</v>
      </c>
    </row>
    <row r="19216" spans="1:2" x14ac:dyDescent="0.25">
      <c r="A19216" s="277" t="s">
        <v>20961</v>
      </c>
      <c r="B19216" s="278">
        <v>127.53</v>
      </c>
    </row>
    <row r="19217" spans="1:2" x14ac:dyDescent="0.25">
      <c r="A19217" s="277" t="s">
        <v>10742</v>
      </c>
      <c r="B19217" s="278">
        <v>648.33000000000004</v>
      </c>
    </row>
    <row r="19218" spans="1:2" x14ac:dyDescent="0.25">
      <c r="A19218" s="277" t="s">
        <v>20962</v>
      </c>
      <c r="B19218" s="278">
        <v>644.5</v>
      </c>
    </row>
    <row r="19219" spans="1:2" x14ac:dyDescent="0.25">
      <c r="A19219" s="277" t="s">
        <v>5187</v>
      </c>
      <c r="B19219" s="278">
        <v>150.77000000000001</v>
      </c>
    </row>
    <row r="19220" spans="1:2" x14ac:dyDescent="0.25">
      <c r="A19220" s="277" t="s">
        <v>20963</v>
      </c>
      <c r="B19220" s="278">
        <v>148.4</v>
      </c>
    </row>
    <row r="19221" spans="1:2" x14ac:dyDescent="0.25">
      <c r="A19221" s="277" t="s">
        <v>5188</v>
      </c>
      <c r="B19221" s="278">
        <v>196.56</v>
      </c>
    </row>
    <row r="19222" spans="1:2" x14ac:dyDescent="0.25">
      <c r="A19222" s="277" t="s">
        <v>20964</v>
      </c>
      <c r="B19222" s="278">
        <v>194.19</v>
      </c>
    </row>
    <row r="19223" spans="1:2" x14ac:dyDescent="0.25">
      <c r="A19223" s="277" t="s">
        <v>5189</v>
      </c>
      <c r="B19223" s="278">
        <v>705.43</v>
      </c>
    </row>
    <row r="19224" spans="1:2" x14ac:dyDescent="0.25">
      <c r="A19224" s="277" t="s">
        <v>20965</v>
      </c>
      <c r="B19224" s="278">
        <v>703.06</v>
      </c>
    </row>
    <row r="19225" spans="1:2" x14ac:dyDescent="0.25">
      <c r="A19225" s="277" t="s">
        <v>5190</v>
      </c>
      <c r="B19225" s="278">
        <v>766.56</v>
      </c>
    </row>
    <row r="19226" spans="1:2" x14ac:dyDescent="0.25">
      <c r="A19226" s="277" t="s">
        <v>20966</v>
      </c>
      <c r="B19226" s="278">
        <v>764.19</v>
      </c>
    </row>
    <row r="19227" spans="1:2" x14ac:dyDescent="0.25">
      <c r="A19227" s="277" t="s">
        <v>5191</v>
      </c>
      <c r="B19227" s="278">
        <v>168.52</v>
      </c>
    </row>
    <row r="19228" spans="1:2" x14ac:dyDescent="0.25">
      <c r="A19228" s="277" t="s">
        <v>20967</v>
      </c>
      <c r="B19228" s="278">
        <v>163.78</v>
      </c>
    </row>
    <row r="19229" spans="1:2" x14ac:dyDescent="0.25">
      <c r="A19229" s="277" t="s">
        <v>5192</v>
      </c>
      <c r="B19229" s="278">
        <v>132</v>
      </c>
    </row>
    <row r="19230" spans="1:2" x14ac:dyDescent="0.25">
      <c r="A19230" s="277" t="s">
        <v>20968</v>
      </c>
      <c r="B19230" s="278">
        <v>127.26</v>
      </c>
    </row>
    <row r="19231" spans="1:2" x14ac:dyDescent="0.25">
      <c r="A19231" s="277" t="s">
        <v>5193</v>
      </c>
      <c r="B19231" s="278">
        <v>142.58000000000001</v>
      </c>
    </row>
    <row r="19232" spans="1:2" x14ac:dyDescent="0.25">
      <c r="A19232" s="277" t="s">
        <v>20969</v>
      </c>
      <c r="B19232" s="278">
        <v>140.21</v>
      </c>
    </row>
    <row r="19233" spans="1:2" x14ac:dyDescent="0.25">
      <c r="A19233" s="277" t="s">
        <v>5285</v>
      </c>
      <c r="B19233" s="278">
        <v>340.07</v>
      </c>
    </row>
    <row r="19234" spans="1:2" x14ac:dyDescent="0.25">
      <c r="A19234" s="277" t="s">
        <v>20970</v>
      </c>
      <c r="B19234" s="278">
        <v>333.06</v>
      </c>
    </row>
    <row r="19235" spans="1:2" x14ac:dyDescent="0.25">
      <c r="A19235" s="277" t="s">
        <v>5286</v>
      </c>
      <c r="B19235" s="278">
        <v>265.39</v>
      </c>
    </row>
    <row r="19236" spans="1:2" x14ac:dyDescent="0.25">
      <c r="A19236" s="277" t="s">
        <v>20971</v>
      </c>
      <c r="B19236" s="278">
        <v>258.35000000000002</v>
      </c>
    </row>
    <row r="19237" spans="1:2" x14ac:dyDescent="0.25">
      <c r="A19237" s="277" t="s">
        <v>10743</v>
      </c>
      <c r="B19237" s="278">
        <v>77.06</v>
      </c>
    </row>
    <row r="19238" spans="1:2" x14ac:dyDescent="0.25">
      <c r="A19238" s="277" t="s">
        <v>20972</v>
      </c>
      <c r="B19238" s="278">
        <v>71.61</v>
      </c>
    </row>
    <row r="19239" spans="1:2" x14ac:dyDescent="0.25">
      <c r="A19239" s="277" t="s">
        <v>10744</v>
      </c>
      <c r="B19239" s="278">
        <v>79.930000000000007</v>
      </c>
    </row>
    <row r="19240" spans="1:2" x14ac:dyDescent="0.25">
      <c r="A19240" s="277" t="s">
        <v>20973</v>
      </c>
      <c r="B19240" s="278">
        <v>74.48</v>
      </c>
    </row>
    <row r="19241" spans="1:2" x14ac:dyDescent="0.25">
      <c r="A19241" s="277" t="s">
        <v>5195</v>
      </c>
      <c r="B19241" s="278">
        <v>76.63</v>
      </c>
    </row>
    <row r="19242" spans="1:2" x14ac:dyDescent="0.25">
      <c r="A19242" s="277" t="s">
        <v>20974</v>
      </c>
      <c r="B19242" s="278">
        <v>71.180000000000007</v>
      </c>
    </row>
    <row r="19243" spans="1:2" x14ac:dyDescent="0.25">
      <c r="A19243" s="277" t="s">
        <v>10745</v>
      </c>
      <c r="B19243" s="278">
        <v>92.46</v>
      </c>
    </row>
    <row r="19244" spans="1:2" x14ac:dyDescent="0.25">
      <c r="A19244" s="277" t="s">
        <v>20975</v>
      </c>
      <c r="B19244" s="278">
        <v>87.01</v>
      </c>
    </row>
    <row r="19245" spans="1:2" x14ac:dyDescent="0.25">
      <c r="A19245" s="277" t="s">
        <v>10746</v>
      </c>
      <c r="B19245" s="278">
        <v>94.58</v>
      </c>
    </row>
    <row r="19246" spans="1:2" x14ac:dyDescent="0.25">
      <c r="A19246" s="277" t="s">
        <v>20976</v>
      </c>
      <c r="B19246" s="278">
        <v>89.13</v>
      </c>
    </row>
    <row r="19247" spans="1:2" x14ac:dyDescent="0.25">
      <c r="A19247" s="277" t="s">
        <v>5199</v>
      </c>
      <c r="B19247" s="278">
        <v>86.39</v>
      </c>
    </row>
    <row r="19248" spans="1:2" x14ac:dyDescent="0.25">
      <c r="A19248" s="277" t="s">
        <v>20977</v>
      </c>
      <c r="B19248" s="278">
        <v>80.94</v>
      </c>
    </row>
    <row r="19249" spans="1:2" x14ac:dyDescent="0.25">
      <c r="A19249" s="277" t="s">
        <v>10747</v>
      </c>
      <c r="B19249" s="278">
        <v>94.9</v>
      </c>
    </row>
    <row r="19250" spans="1:2" x14ac:dyDescent="0.25">
      <c r="A19250" s="277" t="s">
        <v>20978</v>
      </c>
      <c r="B19250" s="278">
        <v>89.16</v>
      </c>
    </row>
    <row r="19251" spans="1:2" x14ac:dyDescent="0.25">
      <c r="A19251" s="277" t="s">
        <v>10748</v>
      </c>
      <c r="B19251" s="278">
        <v>100.67</v>
      </c>
    </row>
    <row r="19252" spans="1:2" x14ac:dyDescent="0.25">
      <c r="A19252" s="277" t="s">
        <v>20979</v>
      </c>
      <c r="B19252" s="278">
        <v>94.93</v>
      </c>
    </row>
    <row r="19253" spans="1:2" x14ac:dyDescent="0.25">
      <c r="A19253" s="277" t="s">
        <v>5196</v>
      </c>
      <c r="B19253" s="278">
        <v>94.07</v>
      </c>
    </row>
    <row r="19254" spans="1:2" x14ac:dyDescent="0.25">
      <c r="A19254" s="277" t="s">
        <v>20980</v>
      </c>
      <c r="B19254" s="278">
        <v>88.33</v>
      </c>
    </row>
    <row r="19255" spans="1:2" x14ac:dyDescent="0.25">
      <c r="A19255" s="277" t="s">
        <v>10749</v>
      </c>
      <c r="B19255" s="278">
        <v>111.8</v>
      </c>
    </row>
    <row r="19256" spans="1:2" x14ac:dyDescent="0.25">
      <c r="A19256" s="277" t="s">
        <v>20981</v>
      </c>
      <c r="B19256" s="278">
        <v>106.06</v>
      </c>
    </row>
    <row r="19257" spans="1:2" x14ac:dyDescent="0.25">
      <c r="A19257" s="277" t="s">
        <v>10750</v>
      </c>
      <c r="B19257" s="278">
        <v>125.95</v>
      </c>
    </row>
    <row r="19258" spans="1:2" x14ac:dyDescent="0.25">
      <c r="A19258" s="277" t="s">
        <v>20982</v>
      </c>
      <c r="B19258" s="278">
        <v>120.21</v>
      </c>
    </row>
    <row r="19259" spans="1:2" x14ac:dyDescent="0.25">
      <c r="A19259" s="277" t="s">
        <v>5200</v>
      </c>
      <c r="B19259" s="278">
        <v>109.44</v>
      </c>
    </row>
    <row r="19260" spans="1:2" x14ac:dyDescent="0.25">
      <c r="A19260" s="277" t="s">
        <v>20983</v>
      </c>
      <c r="B19260" s="278">
        <v>103.7</v>
      </c>
    </row>
    <row r="19261" spans="1:2" x14ac:dyDescent="0.25">
      <c r="A19261" s="277" t="s">
        <v>10751</v>
      </c>
      <c r="B19261" s="278">
        <v>122.19</v>
      </c>
    </row>
    <row r="19262" spans="1:2" x14ac:dyDescent="0.25">
      <c r="A19262" s="277" t="s">
        <v>20984</v>
      </c>
      <c r="B19262" s="278">
        <v>116.22</v>
      </c>
    </row>
    <row r="19263" spans="1:2" x14ac:dyDescent="0.25">
      <c r="A19263" s="277" t="s">
        <v>10752</v>
      </c>
      <c r="B19263" s="278">
        <v>130.83000000000001</v>
      </c>
    </row>
    <row r="19264" spans="1:2" x14ac:dyDescent="0.25">
      <c r="A19264" s="277" t="s">
        <v>20985</v>
      </c>
      <c r="B19264" s="278">
        <v>124.86</v>
      </c>
    </row>
    <row r="19265" spans="1:2" x14ac:dyDescent="0.25">
      <c r="A19265" s="277" t="s">
        <v>5197</v>
      </c>
      <c r="B19265" s="278">
        <v>120.93</v>
      </c>
    </row>
    <row r="19266" spans="1:2" x14ac:dyDescent="0.25">
      <c r="A19266" s="277" t="s">
        <v>20986</v>
      </c>
      <c r="B19266" s="278">
        <v>114.96</v>
      </c>
    </row>
    <row r="19267" spans="1:2" x14ac:dyDescent="0.25">
      <c r="A19267" s="277" t="s">
        <v>10753</v>
      </c>
      <c r="B19267" s="278">
        <v>147.72999999999999</v>
      </c>
    </row>
    <row r="19268" spans="1:2" x14ac:dyDescent="0.25">
      <c r="A19268" s="277" t="s">
        <v>20987</v>
      </c>
      <c r="B19268" s="278">
        <v>141.76</v>
      </c>
    </row>
    <row r="19269" spans="1:2" x14ac:dyDescent="0.25">
      <c r="A19269" s="277" t="s">
        <v>10754</v>
      </c>
      <c r="B19269" s="278">
        <v>164</v>
      </c>
    </row>
    <row r="19270" spans="1:2" x14ac:dyDescent="0.25">
      <c r="A19270" s="277" t="s">
        <v>20988</v>
      </c>
      <c r="B19270" s="278">
        <v>158.03</v>
      </c>
    </row>
    <row r="19271" spans="1:2" x14ac:dyDescent="0.25">
      <c r="A19271" s="277" t="s">
        <v>5201</v>
      </c>
      <c r="B19271" s="278">
        <v>139.30000000000001</v>
      </c>
    </row>
    <row r="19272" spans="1:2" x14ac:dyDescent="0.25">
      <c r="A19272" s="277" t="s">
        <v>20989</v>
      </c>
      <c r="B19272" s="278">
        <v>133.33000000000001</v>
      </c>
    </row>
    <row r="19273" spans="1:2" x14ac:dyDescent="0.25">
      <c r="A19273" s="277" t="s">
        <v>10755</v>
      </c>
      <c r="B19273" s="278">
        <v>140.56</v>
      </c>
    </row>
    <row r="19274" spans="1:2" x14ac:dyDescent="0.25">
      <c r="A19274" s="277" t="s">
        <v>20990</v>
      </c>
      <c r="B19274" s="278">
        <v>134.31</v>
      </c>
    </row>
    <row r="19275" spans="1:2" x14ac:dyDescent="0.25">
      <c r="A19275" s="277" t="s">
        <v>10756</v>
      </c>
      <c r="B19275" s="278">
        <v>152.1</v>
      </c>
    </row>
    <row r="19276" spans="1:2" x14ac:dyDescent="0.25">
      <c r="A19276" s="277" t="s">
        <v>20991</v>
      </c>
      <c r="B19276" s="278">
        <v>145.85</v>
      </c>
    </row>
    <row r="19277" spans="1:2" x14ac:dyDescent="0.25">
      <c r="A19277" s="277" t="s">
        <v>5198</v>
      </c>
      <c r="B19277" s="278">
        <v>138.9</v>
      </c>
    </row>
    <row r="19278" spans="1:2" x14ac:dyDescent="0.25">
      <c r="A19278" s="277" t="s">
        <v>20992</v>
      </c>
      <c r="B19278" s="278">
        <v>132.65</v>
      </c>
    </row>
    <row r="19279" spans="1:2" x14ac:dyDescent="0.25">
      <c r="A19279" s="277" t="s">
        <v>10757</v>
      </c>
      <c r="B19279" s="278">
        <v>165.97</v>
      </c>
    </row>
    <row r="19280" spans="1:2" x14ac:dyDescent="0.25">
      <c r="A19280" s="277" t="s">
        <v>20993</v>
      </c>
      <c r="B19280" s="278">
        <v>159.72</v>
      </c>
    </row>
    <row r="19281" spans="1:2" x14ac:dyDescent="0.25">
      <c r="A19281" s="277" t="s">
        <v>10758</v>
      </c>
      <c r="B19281" s="278">
        <v>194.27</v>
      </c>
    </row>
    <row r="19282" spans="1:2" x14ac:dyDescent="0.25">
      <c r="A19282" s="277" t="s">
        <v>20994</v>
      </c>
      <c r="B19282" s="278">
        <v>188.02</v>
      </c>
    </row>
    <row r="19283" spans="1:2" x14ac:dyDescent="0.25">
      <c r="A19283" s="277" t="s">
        <v>5202</v>
      </c>
      <c r="B19283" s="278">
        <v>161.25</v>
      </c>
    </row>
    <row r="19284" spans="1:2" x14ac:dyDescent="0.25">
      <c r="A19284" s="277" t="s">
        <v>20995</v>
      </c>
      <c r="B19284" s="278">
        <v>155</v>
      </c>
    </row>
    <row r="19285" spans="1:2" x14ac:dyDescent="0.25">
      <c r="A19285" s="277" t="s">
        <v>10759</v>
      </c>
      <c r="B19285" s="278">
        <v>141.82</v>
      </c>
    </row>
    <row r="19286" spans="1:2" x14ac:dyDescent="0.25">
      <c r="A19286" s="277" t="s">
        <v>20996</v>
      </c>
      <c r="B19286" s="278">
        <v>136.37</v>
      </c>
    </row>
    <row r="19287" spans="1:2" x14ac:dyDescent="0.25">
      <c r="A19287" s="277" t="s">
        <v>10760</v>
      </c>
      <c r="B19287" s="278">
        <v>152.04</v>
      </c>
    </row>
    <row r="19288" spans="1:2" x14ac:dyDescent="0.25">
      <c r="A19288" s="277" t="s">
        <v>20997</v>
      </c>
      <c r="B19288" s="278">
        <v>146.59</v>
      </c>
    </row>
    <row r="19289" spans="1:2" x14ac:dyDescent="0.25">
      <c r="A19289" s="277" t="s">
        <v>10761</v>
      </c>
      <c r="B19289" s="278">
        <v>128.55000000000001</v>
      </c>
    </row>
    <row r="19290" spans="1:2" x14ac:dyDescent="0.25">
      <c r="A19290" s="277" t="s">
        <v>20998</v>
      </c>
      <c r="B19290" s="278">
        <v>123.1</v>
      </c>
    </row>
    <row r="19291" spans="1:2" x14ac:dyDescent="0.25">
      <c r="A19291" s="277" t="s">
        <v>10762</v>
      </c>
      <c r="B19291" s="278">
        <v>145.13</v>
      </c>
    </row>
    <row r="19292" spans="1:2" x14ac:dyDescent="0.25">
      <c r="A19292" s="277" t="s">
        <v>20999</v>
      </c>
      <c r="B19292" s="278">
        <v>139.68</v>
      </c>
    </row>
    <row r="19293" spans="1:2" x14ac:dyDescent="0.25">
      <c r="A19293" s="277" t="s">
        <v>10763</v>
      </c>
      <c r="B19293" s="278">
        <v>160.41999999999999</v>
      </c>
    </row>
    <row r="19294" spans="1:2" x14ac:dyDescent="0.25">
      <c r="A19294" s="277" t="s">
        <v>21000</v>
      </c>
      <c r="B19294" s="278">
        <v>154.97</v>
      </c>
    </row>
    <row r="19295" spans="1:2" x14ac:dyDescent="0.25">
      <c r="A19295" s="277" t="s">
        <v>10764</v>
      </c>
      <c r="B19295" s="278">
        <v>186.6</v>
      </c>
    </row>
    <row r="19296" spans="1:2" x14ac:dyDescent="0.25">
      <c r="A19296" s="277" t="s">
        <v>21001</v>
      </c>
      <c r="B19296" s="278">
        <v>181.15</v>
      </c>
    </row>
    <row r="19297" spans="1:2" x14ac:dyDescent="0.25">
      <c r="A19297" s="277" t="s">
        <v>10765</v>
      </c>
      <c r="B19297" s="278">
        <v>141.69</v>
      </c>
    </row>
    <row r="19298" spans="1:2" x14ac:dyDescent="0.25">
      <c r="A19298" s="277" t="s">
        <v>21002</v>
      </c>
      <c r="B19298" s="278">
        <v>136.47</v>
      </c>
    </row>
    <row r="19299" spans="1:2" x14ac:dyDescent="0.25">
      <c r="A19299" s="277" t="s">
        <v>10766</v>
      </c>
      <c r="B19299" s="278">
        <v>182.98</v>
      </c>
    </row>
    <row r="19300" spans="1:2" x14ac:dyDescent="0.25">
      <c r="A19300" s="277" t="s">
        <v>21003</v>
      </c>
      <c r="B19300" s="278">
        <v>177.76</v>
      </c>
    </row>
    <row r="19301" spans="1:2" x14ac:dyDescent="0.25">
      <c r="A19301" s="277" t="s">
        <v>10767</v>
      </c>
      <c r="B19301" s="278">
        <v>131.4</v>
      </c>
    </row>
    <row r="19302" spans="1:2" x14ac:dyDescent="0.25">
      <c r="A19302" s="277" t="s">
        <v>21004</v>
      </c>
      <c r="B19302" s="278">
        <v>126.18</v>
      </c>
    </row>
    <row r="19303" spans="1:2" x14ac:dyDescent="0.25">
      <c r="A19303" s="277" t="s">
        <v>10768</v>
      </c>
      <c r="B19303" s="278">
        <v>170.04</v>
      </c>
    </row>
    <row r="19304" spans="1:2" x14ac:dyDescent="0.25">
      <c r="A19304" s="277" t="s">
        <v>21005</v>
      </c>
      <c r="B19304" s="278">
        <v>164.82</v>
      </c>
    </row>
    <row r="19305" spans="1:2" x14ac:dyDescent="0.25">
      <c r="A19305" s="277" t="s">
        <v>10769</v>
      </c>
      <c r="B19305" s="278">
        <v>166</v>
      </c>
    </row>
    <row r="19306" spans="1:2" x14ac:dyDescent="0.25">
      <c r="A19306" s="277" t="s">
        <v>21006</v>
      </c>
      <c r="B19306" s="278">
        <v>160.78</v>
      </c>
    </row>
    <row r="19307" spans="1:2" x14ac:dyDescent="0.25">
      <c r="A19307" s="277" t="s">
        <v>10770</v>
      </c>
      <c r="B19307" s="278">
        <v>211.08</v>
      </c>
    </row>
    <row r="19308" spans="1:2" x14ac:dyDescent="0.25">
      <c r="A19308" s="277" t="s">
        <v>21007</v>
      </c>
      <c r="B19308" s="278">
        <v>205.86</v>
      </c>
    </row>
    <row r="19309" spans="1:2" x14ac:dyDescent="0.25">
      <c r="A19309" s="277" t="s">
        <v>10771</v>
      </c>
      <c r="B19309" s="278">
        <v>94.19</v>
      </c>
    </row>
    <row r="19310" spans="1:2" x14ac:dyDescent="0.25">
      <c r="A19310" s="277" t="s">
        <v>21008</v>
      </c>
      <c r="B19310" s="278">
        <v>82.82</v>
      </c>
    </row>
    <row r="19311" spans="1:2" x14ac:dyDescent="0.25">
      <c r="A19311" s="277" t="s">
        <v>10772</v>
      </c>
      <c r="B19311" s="278">
        <v>47.62</v>
      </c>
    </row>
    <row r="19312" spans="1:2" x14ac:dyDescent="0.25">
      <c r="A19312" s="277" t="s">
        <v>21009</v>
      </c>
      <c r="B19312" s="278">
        <v>42.88</v>
      </c>
    </row>
    <row r="19313" spans="1:2" x14ac:dyDescent="0.25">
      <c r="A19313" s="277" t="s">
        <v>10773</v>
      </c>
      <c r="B19313" s="278">
        <v>133.68</v>
      </c>
    </row>
    <row r="19314" spans="1:2" x14ac:dyDescent="0.25">
      <c r="A19314" s="277" t="s">
        <v>21010</v>
      </c>
      <c r="B19314" s="278">
        <v>124.21</v>
      </c>
    </row>
    <row r="19315" spans="1:2" x14ac:dyDescent="0.25">
      <c r="A19315" s="277" t="s">
        <v>10774</v>
      </c>
      <c r="B19315" s="278">
        <v>220.11</v>
      </c>
    </row>
    <row r="19316" spans="1:2" x14ac:dyDescent="0.25">
      <c r="A19316" s="277" t="s">
        <v>21011</v>
      </c>
      <c r="B19316" s="278">
        <v>208.74</v>
      </c>
    </row>
    <row r="19317" spans="1:2" x14ac:dyDescent="0.25">
      <c r="A19317" s="277" t="s">
        <v>10775</v>
      </c>
      <c r="B19317" s="278">
        <v>81.569999999999993</v>
      </c>
    </row>
    <row r="19318" spans="1:2" x14ac:dyDescent="0.25">
      <c r="A19318" s="277" t="s">
        <v>21012</v>
      </c>
      <c r="B19318" s="278">
        <v>72.099999999999994</v>
      </c>
    </row>
    <row r="19319" spans="1:2" x14ac:dyDescent="0.25">
      <c r="A19319" s="277" t="s">
        <v>5203</v>
      </c>
      <c r="B19319" s="278">
        <v>42.23</v>
      </c>
    </row>
    <row r="19320" spans="1:2" x14ac:dyDescent="0.25">
      <c r="A19320" s="277" t="s">
        <v>21013</v>
      </c>
      <c r="B19320" s="278">
        <v>39.86</v>
      </c>
    </row>
    <row r="19321" spans="1:2" x14ac:dyDescent="0.25">
      <c r="A19321" s="277" t="s">
        <v>10776</v>
      </c>
      <c r="B19321" s="278">
        <v>44.68</v>
      </c>
    </row>
    <row r="19322" spans="1:2" x14ac:dyDescent="0.25">
      <c r="A19322" s="277" t="s">
        <v>21014</v>
      </c>
      <c r="B19322" s="278">
        <v>42.31</v>
      </c>
    </row>
    <row r="19323" spans="1:2" x14ac:dyDescent="0.25">
      <c r="A19323" s="277" t="s">
        <v>5204</v>
      </c>
      <c r="B19323" s="278">
        <v>37.630000000000003</v>
      </c>
    </row>
    <row r="19324" spans="1:2" x14ac:dyDescent="0.25">
      <c r="A19324" s="277" t="s">
        <v>21015</v>
      </c>
      <c r="B19324" s="278">
        <v>35.26</v>
      </c>
    </row>
    <row r="19325" spans="1:2" x14ac:dyDescent="0.25">
      <c r="A19325" s="277" t="s">
        <v>5205</v>
      </c>
      <c r="B19325" s="278">
        <v>42.63</v>
      </c>
    </row>
    <row r="19326" spans="1:2" x14ac:dyDescent="0.25">
      <c r="A19326" s="277" t="s">
        <v>21016</v>
      </c>
      <c r="B19326" s="278">
        <v>40.26</v>
      </c>
    </row>
    <row r="19327" spans="1:2" x14ac:dyDescent="0.25">
      <c r="A19327" s="277" t="s">
        <v>5206</v>
      </c>
      <c r="B19327" s="278">
        <v>27.67</v>
      </c>
    </row>
    <row r="19328" spans="1:2" x14ac:dyDescent="0.25">
      <c r="A19328" s="277" t="s">
        <v>21017</v>
      </c>
      <c r="B19328" s="278">
        <v>25.3</v>
      </c>
    </row>
    <row r="19329" spans="1:2" x14ac:dyDescent="0.25">
      <c r="A19329" s="277" t="s">
        <v>34834</v>
      </c>
      <c r="B19329" s="278">
        <v>71.599999999999994</v>
      </c>
    </row>
    <row r="19330" spans="1:2" x14ac:dyDescent="0.25">
      <c r="A19330" s="277" t="s">
        <v>34836</v>
      </c>
      <c r="B19330" s="278">
        <v>66.150000000000006</v>
      </c>
    </row>
    <row r="19331" spans="1:2" x14ac:dyDescent="0.25">
      <c r="A19331" s="277" t="s">
        <v>34837</v>
      </c>
      <c r="B19331" s="278">
        <v>85.93</v>
      </c>
    </row>
    <row r="19332" spans="1:2" x14ac:dyDescent="0.25">
      <c r="A19332" s="277" t="s">
        <v>34839</v>
      </c>
      <c r="B19332" s="278">
        <v>80.48</v>
      </c>
    </row>
    <row r="19333" spans="1:2" x14ac:dyDescent="0.25">
      <c r="A19333" s="277" t="s">
        <v>34840</v>
      </c>
      <c r="B19333" s="278">
        <v>94.22</v>
      </c>
    </row>
    <row r="19334" spans="1:2" x14ac:dyDescent="0.25">
      <c r="A19334" s="277" t="s">
        <v>34842</v>
      </c>
      <c r="B19334" s="278">
        <v>88.48</v>
      </c>
    </row>
    <row r="19335" spans="1:2" x14ac:dyDescent="0.25">
      <c r="A19335" s="277" t="s">
        <v>34843</v>
      </c>
      <c r="B19335" s="278">
        <v>119.95</v>
      </c>
    </row>
    <row r="19336" spans="1:2" x14ac:dyDescent="0.25">
      <c r="A19336" s="277" t="s">
        <v>34845</v>
      </c>
      <c r="B19336" s="278">
        <v>114.21</v>
      </c>
    </row>
    <row r="19337" spans="1:2" x14ac:dyDescent="0.25">
      <c r="A19337" s="277" t="s">
        <v>34846</v>
      </c>
      <c r="B19337" s="278">
        <v>116.05</v>
      </c>
    </row>
    <row r="19338" spans="1:2" x14ac:dyDescent="0.25">
      <c r="A19338" s="277" t="s">
        <v>34848</v>
      </c>
      <c r="B19338" s="278">
        <v>110.08</v>
      </c>
    </row>
    <row r="19339" spans="1:2" x14ac:dyDescent="0.25">
      <c r="A19339" s="277" t="s">
        <v>34849</v>
      </c>
      <c r="B19339" s="278">
        <v>149.35</v>
      </c>
    </row>
    <row r="19340" spans="1:2" x14ac:dyDescent="0.25">
      <c r="A19340" s="277" t="s">
        <v>34851</v>
      </c>
      <c r="B19340" s="278">
        <v>143.38</v>
      </c>
    </row>
    <row r="19341" spans="1:2" x14ac:dyDescent="0.25">
      <c r="A19341" s="277" t="s">
        <v>34852</v>
      </c>
      <c r="B19341" s="278">
        <v>139.19999999999999</v>
      </c>
    </row>
    <row r="19342" spans="1:2" x14ac:dyDescent="0.25">
      <c r="A19342" s="277" t="s">
        <v>34854</v>
      </c>
      <c r="B19342" s="278">
        <v>132.94999999999999</v>
      </c>
    </row>
    <row r="19343" spans="1:2" x14ac:dyDescent="0.25">
      <c r="A19343" s="277" t="s">
        <v>34855</v>
      </c>
      <c r="B19343" s="278">
        <v>182.27</v>
      </c>
    </row>
    <row r="19344" spans="1:2" x14ac:dyDescent="0.25">
      <c r="A19344" s="277" t="s">
        <v>34857</v>
      </c>
      <c r="B19344" s="278">
        <v>176.02</v>
      </c>
    </row>
    <row r="19345" spans="1:2" x14ac:dyDescent="0.25">
      <c r="A19345" s="277" t="s">
        <v>34858</v>
      </c>
      <c r="B19345" s="278">
        <v>141.13999999999999</v>
      </c>
    </row>
    <row r="19346" spans="1:2" x14ac:dyDescent="0.25">
      <c r="A19346" s="277" t="s">
        <v>34860</v>
      </c>
      <c r="B19346" s="278">
        <v>135.69</v>
      </c>
    </row>
    <row r="19347" spans="1:2" x14ac:dyDescent="0.25">
      <c r="A19347" s="277" t="s">
        <v>34861</v>
      </c>
      <c r="B19347" s="278">
        <v>127.87</v>
      </c>
    </row>
    <row r="19348" spans="1:2" x14ac:dyDescent="0.25">
      <c r="A19348" s="277" t="s">
        <v>34863</v>
      </c>
      <c r="B19348" s="278">
        <v>122.42</v>
      </c>
    </row>
    <row r="19349" spans="1:2" x14ac:dyDescent="0.25">
      <c r="A19349" s="277" t="s">
        <v>34864</v>
      </c>
      <c r="B19349" s="278">
        <v>144.44999999999999</v>
      </c>
    </row>
    <row r="19350" spans="1:2" x14ac:dyDescent="0.25">
      <c r="A19350" s="277" t="s">
        <v>34866</v>
      </c>
      <c r="B19350" s="278">
        <v>139</v>
      </c>
    </row>
    <row r="19351" spans="1:2" x14ac:dyDescent="0.25">
      <c r="A19351" s="277" t="s">
        <v>34867</v>
      </c>
      <c r="B19351" s="278">
        <v>160.19</v>
      </c>
    </row>
    <row r="19352" spans="1:2" x14ac:dyDescent="0.25">
      <c r="A19352" s="277" t="s">
        <v>34869</v>
      </c>
      <c r="B19352" s="278">
        <v>154.74</v>
      </c>
    </row>
    <row r="19353" spans="1:2" x14ac:dyDescent="0.25">
      <c r="A19353" s="277" t="s">
        <v>34870</v>
      </c>
      <c r="B19353" s="278">
        <v>168.57</v>
      </c>
    </row>
    <row r="19354" spans="1:2" x14ac:dyDescent="0.25">
      <c r="A19354" s="277" t="s">
        <v>34872</v>
      </c>
      <c r="B19354" s="278">
        <v>163.12</v>
      </c>
    </row>
    <row r="19355" spans="1:2" x14ac:dyDescent="0.25">
      <c r="A19355" s="277" t="s">
        <v>34873</v>
      </c>
      <c r="B19355" s="278">
        <v>194.75</v>
      </c>
    </row>
    <row r="19356" spans="1:2" x14ac:dyDescent="0.25">
      <c r="A19356" s="277" t="s">
        <v>34875</v>
      </c>
      <c r="B19356" s="278">
        <v>189.3</v>
      </c>
    </row>
    <row r="19357" spans="1:2" x14ac:dyDescent="0.25">
      <c r="A19357" s="277" t="s">
        <v>34876</v>
      </c>
      <c r="B19357" s="278">
        <v>141.01</v>
      </c>
    </row>
    <row r="19358" spans="1:2" x14ac:dyDescent="0.25">
      <c r="A19358" s="277" t="s">
        <v>34878</v>
      </c>
      <c r="B19358" s="278">
        <v>135.79</v>
      </c>
    </row>
    <row r="19359" spans="1:2" x14ac:dyDescent="0.25">
      <c r="A19359" s="277" t="s">
        <v>34879</v>
      </c>
      <c r="B19359" s="278">
        <v>130.72</v>
      </c>
    </row>
    <row r="19360" spans="1:2" x14ac:dyDescent="0.25">
      <c r="A19360" s="277" t="s">
        <v>34881</v>
      </c>
      <c r="B19360" s="278">
        <v>125.5</v>
      </c>
    </row>
    <row r="19361" spans="1:2" x14ac:dyDescent="0.25">
      <c r="A19361" s="277" t="s">
        <v>34882</v>
      </c>
      <c r="B19361" s="278">
        <v>169.36</v>
      </c>
    </row>
    <row r="19362" spans="1:2" x14ac:dyDescent="0.25">
      <c r="A19362" s="277" t="s">
        <v>34884</v>
      </c>
      <c r="B19362" s="278">
        <v>164.14</v>
      </c>
    </row>
    <row r="19363" spans="1:2" x14ac:dyDescent="0.25">
      <c r="A19363" s="277" t="s">
        <v>34885</v>
      </c>
      <c r="B19363" s="278">
        <v>191.13</v>
      </c>
    </row>
    <row r="19364" spans="1:2" x14ac:dyDescent="0.25">
      <c r="A19364" s="277" t="s">
        <v>34887</v>
      </c>
      <c r="B19364" s="278">
        <v>185.91</v>
      </c>
    </row>
    <row r="19365" spans="1:2" x14ac:dyDescent="0.25">
      <c r="A19365" s="277" t="s">
        <v>34888</v>
      </c>
      <c r="B19365" s="278">
        <v>174.15</v>
      </c>
    </row>
    <row r="19366" spans="1:2" x14ac:dyDescent="0.25">
      <c r="A19366" s="277" t="s">
        <v>34890</v>
      </c>
      <c r="B19366" s="278">
        <v>168.93</v>
      </c>
    </row>
    <row r="19367" spans="1:2" x14ac:dyDescent="0.25">
      <c r="A19367" s="277" t="s">
        <v>34891</v>
      </c>
      <c r="B19367" s="278">
        <v>219.23</v>
      </c>
    </row>
    <row r="19368" spans="1:2" x14ac:dyDescent="0.25">
      <c r="A19368" s="277" t="s">
        <v>34893</v>
      </c>
      <c r="B19368" s="278">
        <v>214.01</v>
      </c>
    </row>
    <row r="19369" spans="1:2" x14ac:dyDescent="0.25">
      <c r="A19369" s="277" t="s">
        <v>5207</v>
      </c>
      <c r="B19369" s="278">
        <v>3805.62</v>
      </c>
    </row>
    <row r="19370" spans="1:2" x14ac:dyDescent="0.25">
      <c r="A19370" s="277" t="s">
        <v>21018</v>
      </c>
      <c r="B19370" s="278">
        <v>3800.89</v>
      </c>
    </row>
    <row r="19371" spans="1:2" x14ac:dyDescent="0.25">
      <c r="A19371" s="277" t="s">
        <v>5208</v>
      </c>
      <c r="B19371" s="278">
        <v>5039.54</v>
      </c>
    </row>
    <row r="19372" spans="1:2" x14ac:dyDescent="0.25">
      <c r="A19372" s="277" t="s">
        <v>21019</v>
      </c>
      <c r="B19372" s="278">
        <v>5032.43</v>
      </c>
    </row>
    <row r="19373" spans="1:2" x14ac:dyDescent="0.25">
      <c r="A19373" s="277" t="s">
        <v>5209</v>
      </c>
      <c r="B19373" s="278">
        <v>6030.22</v>
      </c>
    </row>
    <row r="19374" spans="1:2" x14ac:dyDescent="0.25">
      <c r="A19374" s="277" t="s">
        <v>21020</v>
      </c>
      <c r="B19374" s="278">
        <v>6020.74</v>
      </c>
    </row>
    <row r="19375" spans="1:2" x14ac:dyDescent="0.25">
      <c r="A19375" s="277" t="s">
        <v>5210</v>
      </c>
      <c r="B19375" s="278">
        <v>7872.23</v>
      </c>
    </row>
    <row r="19376" spans="1:2" x14ac:dyDescent="0.25">
      <c r="A19376" s="277" t="s">
        <v>21021</v>
      </c>
      <c r="B19376" s="278">
        <v>7860.38</v>
      </c>
    </row>
    <row r="19377" spans="1:2" x14ac:dyDescent="0.25">
      <c r="A19377" s="277" t="s">
        <v>5211</v>
      </c>
      <c r="B19377" s="278">
        <v>9227.76</v>
      </c>
    </row>
    <row r="19378" spans="1:2" x14ac:dyDescent="0.25">
      <c r="A19378" s="277" t="s">
        <v>21022</v>
      </c>
      <c r="B19378" s="278">
        <v>9213.5499999999993</v>
      </c>
    </row>
    <row r="19379" spans="1:2" x14ac:dyDescent="0.25">
      <c r="A19379" s="277" t="s">
        <v>5212</v>
      </c>
      <c r="B19379" s="278">
        <v>12894.03</v>
      </c>
    </row>
    <row r="19380" spans="1:2" x14ac:dyDescent="0.25">
      <c r="A19380" s="277" t="s">
        <v>21023</v>
      </c>
      <c r="B19380" s="278">
        <v>12877.45</v>
      </c>
    </row>
    <row r="19381" spans="1:2" x14ac:dyDescent="0.25">
      <c r="A19381" s="277" t="s">
        <v>5213</v>
      </c>
      <c r="B19381" s="278">
        <v>16560.310000000001</v>
      </c>
    </row>
    <row r="19382" spans="1:2" x14ac:dyDescent="0.25">
      <c r="A19382" s="277" t="s">
        <v>21024</v>
      </c>
      <c r="B19382" s="278">
        <v>16541.36</v>
      </c>
    </row>
    <row r="19383" spans="1:2" x14ac:dyDescent="0.25">
      <c r="A19383" s="277" t="s">
        <v>5214</v>
      </c>
      <c r="B19383" s="278">
        <v>23875.119999999999</v>
      </c>
    </row>
    <row r="19384" spans="1:2" x14ac:dyDescent="0.25">
      <c r="A19384" s="277" t="s">
        <v>21025</v>
      </c>
      <c r="B19384" s="278">
        <v>23853.8</v>
      </c>
    </row>
    <row r="19385" spans="1:2" x14ac:dyDescent="0.25">
      <c r="A19385" s="277" t="s">
        <v>5215</v>
      </c>
      <c r="B19385" s="278">
        <v>32574.06</v>
      </c>
    </row>
    <row r="19386" spans="1:2" x14ac:dyDescent="0.25">
      <c r="A19386" s="277" t="s">
        <v>21026</v>
      </c>
      <c r="B19386" s="278">
        <v>32550.37</v>
      </c>
    </row>
    <row r="19387" spans="1:2" x14ac:dyDescent="0.25">
      <c r="A19387" s="277" t="s">
        <v>5216</v>
      </c>
      <c r="B19387" s="278">
        <v>45072.11</v>
      </c>
    </row>
    <row r="19388" spans="1:2" x14ac:dyDescent="0.25">
      <c r="A19388" s="277" t="s">
        <v>21027</v>
      </c>
      <c r="B19388" s="278">
        <v>45046.05</v>
      </c>
    </row>
    <row r="19389" spans="1:2" x14ac:dyDescent="0.25">
      <c r="A19389" s="277" t="s">
        <v>10777</v>
      </c>
      <c r="B19389" s="278">
        <v>33072.26</v>
      </c>
    </row>
    <row r="19390" spans="1:2" x14ac:dyDescent="0.25">
      <c r="A19390" s="277" t="s">
        <v>21028</v>
      </c>
      <c r="B19390" s="278">
        <v>33062.78</v>
      </c>
    </row>
    <row r="19391" spans="1:2" x14ac:dyDescent="0.25">
      <c r="A19391" s="277" t="s">
        <v>10778</v>
      </c>
      <c r="B19391" s="278">
        <v>38702.370000000003</v>
      </c>
    </row>
    <row r="19392" spans="1:2" x14ac:dyDescent="0.25">
      <c r="A19392" s="277" t="s">
        <v>21029</v>
      </c>
      <c r="B19392" s="278">
        <v>38690.53</v>
      </c>
    </row>
    <row r="19393" spans="1:2" x14ac:dyDescent="0.25">
      <c r="A19393" s="277" t="s">
        <v>10779</v>
      </c>
      <c r="B19393" s="278">
        <v>40118.71</v>
      </c>
    </row>
    <row r="19394" spans="1:2" x14ac:dyDescent="0.25">
      <c r="A19394" s="277" t="s">
        <v>21030</v>
      </c>
      <c r="B19394" s="278">
        <v>40104.5</v>
      </c>
    </row>
    <row r="19395" spans="1:2" x14ac:dyDescent="0.25">
      <c r="A19395" s="277" t="s">
        <v>10780</v>
      </c>
      <c r="B19395" s="278">
        <v>55591.56</v>
      </c>
    </row>
    <row r="19396" spans="1:2" x14ac:dyDescent="0.25">
      <c r="A19396" s="277" t="s">
        <v>21031</v>
      </c>
      <c r="B19396" s="278">
        <v>55572.6</v>
      </c>
    </row>
    <row r="19397" spans="1:2" x14ac:dyDescent="0.25">
      <c r="A19397" s="277" t="s">
        <v>10781</v>
      </c>
      <c r="B19397" s="278">
        <v>64009.04</v>
      </c>
    </row>
    <row r="19398" spans="1:2" x14ac:dyDescent="0.25">
      <c r="A19398" s="277" t="s">
        <v>21032</v>
      </c>
      <c r="B19398" s="278">
        <v>63987.72</v>
      </c>
    </row>
    <row r="19399" spans="1:2" x14ac:dyDescent="0.25">
      <c r="A19399" s="277" t="s">
        <v>10782</v>
      </c>
      <c r="B19399" s="278">
        <v>73087.31</v>
      </c>
    </row>
    <row r="19400" spans="1:2" x14ac:dyDescent="0.25">
      <c r="A19400" s="277" t="s">
        <v>21033</v>
      </c>
      <c r="B19400" s="278">
        <v>73063.62</v>
      </c>
    </row>
    <row r="19401" spans="1:2" x14ac:dyDescent="0.25">
      <c r="A19401" s="277" t="s">
        <v>10783</v>
      </c>
      <c r="B19401" s="278">
        <v>107170.23</v>
      </c>
    </row>
    <row r="19402" spans="1:2" x14ac:dyDescent="0.25">
      <c r="A19402" s="277" t="s">
        <v>21034</v>
      </c>
      <c r="B19402" s="278">
        <v>107144.17</v>
      </c>
    </row>
    <row r="19403" spans="1:2" x14ac:dyDescent="0.25">
      <c r="A19403" s="277" t="s">
        <v>10784</v>
      </c>
      <c r="B19403" s="278">
        <v>10668.35</v>
      </c>
    </row>
    <row r="19404" spans="1:2" x14ac:dyDescent="0.25">
      <c r="A19404" s="277" t="s">
        <v>21035</v>
      </c>
      <c r="B19404" s="278">
        <v>10663.61</v>
      </c>
    </row>
    <row r="19405" spans="1:2" x14ac:dyDescent="0.25">
      <c r="A19405" s="277" t="s">
        <v>10785</v>
      </c>
      <c r="B19405" s="278">
        <v>14647.36</v>
      </c>
    </row>
    <row r="19406" spans="1:2" x14ac:dyDescent="0.25">
      <c r="A19406" s="277" t="s">
        <v>21036</v>
      </c>
      <c r="B19406" s="278">
        <v>14640.25</v>
      </c>
    </row>
    <row r="19407" spans="1:2" x14ac:dyDescent="0.25">
      <c r="A19407" s="277" t="s">
        <v>10786</v>
      </c>
      <c r="B19407" s="278">
        <v>15823.36</v>
      </c>
    </row>
    <row r="19408" spans="1:2" x14ac:dyDescent="0.25">
      <c r="A19408" s="277" t="s">
        <v>21037</v>
      </c>
      <c r="B19408" s="278">
        <v>15813.88</v>
      </c>
    </row>
    <row r="19409" spans="1:2" x14ac:dyDescent="0.25">
      <c r="A19409" s="277" t="s">
        <v>10787</v>
      </c>
      <c r="B19409" s="278">
        <v>19895.03</v>
      </c>
    </row>
    <row r="19410" spans="1:2" x14ac:dyDescent="0.25">
      <c r="A19410" s="277" t="s">
        <v>21038</v>
      </c>
      <c r="B19410" s="278">
        <v>19883.18</v>
      </c>
    </row>
    <row r="19411" spans="1:2" x14ac:dyDescent="0.25">
      <c r="A19411" s="277" t="s">
        <v>10788</v>
      </c>
      <c r="B19411" s="278">
        <v>23040.080000000002</v>
      </c>
    </row>
    <row r="19412" spans="1:2" x14ac:dyDescent="0.25">
      <c r="A19412" s="277" t="s">
        <v>21039</v>
      </c>
      <c r="B19412" s="278">
        <v>23025.87</v>
      </c>
    </row>
    <row r="19413" spans="1:2" x14ac:dyDescent="0.25">
      <c r="A19413" s="277" t="s">
        <v>10789</v>
      </c>
      <c r="B19413" s="278">
        <v>26648.44</v>
      </c>
    </row>
    <row r="19414" spans="1:2" x14ac:dyDescent="0.25">
      <c r="A19414" s="277" t="s">
        <v>21040</v>
      </c>
      <c r="B19414" s="278">
        <v>26631.86</v>
      </c>
    </row>
    <row r="19415" spans="1:2" x14ac:dyDescent="0.25">
      <c r="A19415" s="277" t="s">
        <v>10790</v>
      </c>
      <c r="B19415" s="278">
        <v>28839.09</v>
      </c>
    </row>
    <row r="19416" spans="1:2" x14ac:dyDescent="0.25">
      <c r="A19416" s="277" t="s">
        <v>21041</v>
      </c>
      <c r="B19416" s="278">
        <v>28820.13</v>
      </c>
    </row>
    <row r="19417" spans="1:2" x14ac:dyDescent="0.25">
      <c r="A19417" s="277" t="s">
        <v>10791</v>
      </c>
      <c r="B19417" s="278">
        <v>38669.65</v>
      </c>
    </row>
    <row r="19418" spans="1:2" x14ac:dyDescent="0.25">
      <c r="A19418" s="277" t="s">
        <v>21042</v>
      </c>
      <c r="B19418" s="278">
        <v>38648.33</v>
      </c>
    </row>
    <row r="19419" spans="1:2" x14ac:dyDescent="0.25">
      <c r="A19419" s="277" t="s">
        <v>10792</v>
      </c>
      <c r="B19419" s="278">
        <v>48361.23</v>
      </c>
    </row>
    <row r="19420" spans="1:2" x14ac:dyDescent="0.25">
      <c r="A19420" s="277" t="s">
        <v>21043</v>
      </c>
      <c r="B19420" s="278">
        <v>48337.54</v>
      </c>
    </row>
    <row r="19421" spans="1:2" x14ac:dyDescent="0.25">
      <c r="A19421" s="277" t="s">
        <v>10793</v>
      </c>
      <c r="B19421" s="278">
        <v>66396.95</v>
      </c>
    </row>
    <row r="19422" spans="1:2" x14ac:dyDescent="0.25">
      <c r="A19422" s="277" t="s">
        <v>21044</v>
      </c>
      <c r="B19422" s="278">
        <v>66370.89</v>
      </c>
    </row>
    <row r="19423" spans="1:2" x14ac:dyDescent="0.25">
      <c r="A19423" s="277" t="s">
        <v>10794</v>
      </c>
      <c r="B19423" s="278">
        <v>57224.99</v>
      </c>
    </row>
    <row r="19424" spans="1:2" x14ac:dyDescent="0.25">
      <c r="A19424" s="277" t="s">
        <v>21045</v>
      </c>
      <c r="B19424" s="278">
        <v>57224.99</v>
      </c>
    </row>
    <row r="19425" spans="1:2" x14ac:dyDescent="0.25">
      <c r="A19425" s="277" t="s">
        <v>10795</v>
      </c>
      <c r="B19425" s="278">
        <v>51554.99</v>
      </c>
    </row>
    <row r="19426" spans="1:2" x14ac:dyDescent="0.25">
      <c r="A19426" s="277" t="s">
        <v>21046</v>
      </c>
      <c r="B19426" s="278">
        <v>51554.99</v>
      </c>
    </row>
    <row r="19427" spans="1:2" x14ac:dyDescent="0.25">
      <c r="A19427" s="277" t="s">
        <v>10796</v>
      </c>
      <c r="B19427" s="278">
        <v>54148.5</v>
      </c>
    </row>
    <row r="19428" spans="1:2" x14ac:dyDescent="0.25">
      <c r="A19428" s="277" t="s">
        <v>21047</v>
      </c>
      <c r="B19428" s="278">
        <v>54148.5</v>
      </c>
    </row>
    <row r="19429" spans="1:2" x14ac:dyDescent="0.25">
      <c r="A19429" s="277" t="s">
        <v>10797</v>
      </c>
      <c r="B19429" s="278">
        <v>50641.49</v>
      </c>
    </row>
    <row r="19430" spans="1:2" x14ac:dyDescent="0.25">
      <c r="A19430" s="277" t="s">
        <v>21048</v>
      </c>
      <c r="B19430" s="278">
        <v>50641.49</v>
      </c>
    </row>
    <row r="19431" spans="1:2" x14ac:dyDescent="0.25">
      <c r="A19431" s="277" t="s">
        <v>10798</v>
      </c>
      <c r="B19431" s="278">
        <v>67751.240000000005</v>
      </c>
    </row>
    <row r="19432" spans="1:2" x14ac:dyDescent="0.25">
      <c r="A19432" s="277" t="s">
        <v>21049</v>
      </c>
      <c r="B19432" s="278">
        <v>67751.240000000005</v>
      </c>
    </row>
    <row r="19433" spans="1:2" x14ac:dyDescent="0.25">
      <c r="A19433" s="277" t="s">
        <v>10799</v>
      </c>
      <c r="B19433" s="278">
        <v>60138.75</v>
      </c>
    </row>
    <row r="19434" spans="1:2" x14ac:dyDescent="0.25">
      <c r="A19434" s="277" t="s">
        <v>21050</v>
      </c>
      <c r="B19434" s="278">
        <v>60138.75</v>
      </c>
    </row>
    <row r="19435" spans="1:2" x14ac:dyDescent="0.25">
      <c r="A19435" s="277" t="s">
        <v>10800</v>
      </c>
      <c r="B19435" s="278">
        <v>63419.99</v>
      </c>
    </row>
    <row r="19436" spans="1:2" x14ac:dyDescent="0.25">
      <c r="A19436" s="277" t="s">
        <v>21051</v>
      </c>
      <c r="B19436" s="278">
        <v>63419.99</v>
      </c>
    </row>
    <row r="19437" spans="1:2" x14ac:dyDescent="0.25">
      <c r="A19437" s="277" t="s">
        <v>10801</v>
      </c>
      <c r="B19437" s="278">
        <v>62643</v>
      </c>
    </row>
    <row r="19438" spans="1:2" x14ac:dyDescent="0.25">
      <c r="A19438" s="277" t="s">
        <v>21052</v>
      </c>
      <c r="B19438" s="278">
        <v>62643</v>
      </c>
    </row>
    <row r="19439" spans="1:2" x14ac:dyDescent="0.25">
      <c r="A19439" s="277" t="s">
        <v>10802</v>
      </c>
      <c r="B19439" s="278">
        <v>76985.990000000005</v>
      </c>
    </row>
    <row r="19440" spans="1:2" x14ac:dyDescent="0.25">
      <c r="A19440" s="277" t="s">
        <v>21053</v>
      </c>
      <c r="B19440" s="278">
        <v>76985.990000000005</v>
      </c>
    </row>
    <row r="19441" spans="1:2" x14ac:dyDescent="0.25">
      <c r="A19441" s="277" t="s">
        <v>10803</v>
      </c>
      <c r="B19441" s="278">
        <v>66044.990000000005</v>
      </c>
    </row>
    <row r="19442" spans="1:2" x14ac:dyDescent="0.25">
      <c r="A19442" s="277" t="s">
        <v>21054</v>
      </c>
      <c r="B19442" s="278">
        <v>66044.990000000005</v>
      </c>
    </row>
    <row r="19443" spans="1:2" x14ac:dyDescent="0.25">
      <c r="A19443" s="277" t="s">
        <v>10804</v>
      </c>
      <c r="B19443" s="278">
        <v>70402.490000000005</v>
      </c>
    </row>
    <row r="19444" spans="1:2" x14ac:dyDescent="0.25">
      <c r="A19444" s="277" t="s">
        <v>21055</v>
      </c>
      <c r="B19444" s="278">
        <v>70402.490000000005</v>
      </c>
    </row>
    <row r="19445" spans="1:2" x14ac:dyDescent="0.25">
      <c r="A19445" s="277" t="s">
        <v>10805</v>
      </c>
      <c r="B19445" s="278">
        <v>64732.5</v>
      </c>
    </row>
    <row r="19446" spans="1:2" x14ac:dyDescent="0.25">
      <c r="A19446" s="277" t="s">
        <v>21056</v>
      </c>
      <c r="B19446" s="278">
        <v>64732.5</v>
      </c>
    </row>
    <row r="19447" spans="1:2" x14ac:dyDescent="0.25">
      <c r="A19447" s="277" t="s">
        <v>10806</v>
      </c>
      <c r="B19447" s="278">
        <v>89932.5</v>
      </c>
    </row>
    <row r="19448" spans="1:2" x14ac:dyDescent="0.25">
      <c r="A19448" s="277" t="s">
        <v>21057</v>
      </c>
      <c r="B19448" s="278">
        <v>89932.5</v>
      </c>
    </row>
    <row r="19449" spans="1:2" x14ac:dyDescent="0.25">
      <c r="A19449" s="277" t="s">
        <v>10807</v>
      </c>
      <c r="B19449" s="278">
        <v>74812.490000000005</v>
      </c>
    </row>
    <row r="19450" spans="1:2" x14ac:dyDescent="0.25">
      <c r="A19450" s="277" t="s">
        <v>21058</v>
      </c>
      <c r="B19450" s="278">
        <v>74812.490000000005</v>
      </c>
    </row>
    <row r="19451" spans="1:2" x14ac:dyDescent="0.25">
      <c r="A19451" s="277" t="s">
        <v>10808</v>
      </c>
      <c r="B19451" s="278">
        <v>79337.990000000005</v>
      </c>
    </row>
    <row r="19452" spans="1:2" x14ac:dyDescent="0.25">
      <c r="A19452" s="277" t="s">
        <v>21059</v>
      </c>
      <c r="B19452" s="278">
        <v>79337.990000000005</v>
      </c>
    </row>
    <row r="19453" spans="1:2" x14ac:dyDescent="0.25">
      <c r="A19453" s="277" t="s">
        <v>10809</v>
      </c>
      <c r="B19453" s="278">
        <v>72765</v>
      </c>
    </row>
    <row r="19454" spans="1:2" x14ac:dyDescent="0.25">
      <c r="A19454" s="277" t="s">
        <v>21060</v>
      </c>
      <c r="B19454" s="278">
        <v>72765</v>
      </c>
    </row>
    <row r="19455" spans="1:2" x14ac:dyDescent="0.25">
      <c r="A19455" s="277" t="s">
        <v>10810</v>
      </c>
      <c r="B19455" s="278">
        <v>151158</v>
      </c>
    </row>
    <row r="19456" spans="1:2" x14ac:dyDescent="0.25">
      <c r="A19456" s="277" t="s">
        <v>21061</v>
      </c>
      <c r="B19456" s="278">
        <v>151158</v>
      </c>
    </row>
    <row r="19457" spans="1:2" x14ac:dyDescent="0.25">
      <c r="A19457" s="277" t="s">
        <v>10811</v>
      </c>
      <c r="B19457" s="278">
        <v>133476</v>
      </c>
    </row>
    <row r="19458" spans="1:2" x14ac:dyDescent="0.25">
      <c r="A19458" s="277" t="s">
        <v>21062</v>
      </c>
      <c r="B19458" s="278">
        <v>133476</v>
      </c>
    </row>
    <row r="19459" spans="1:2" x14ac:dyDescent="0.25">
      <c r="A19459" s="277" t="s">
        <v>10812</v>
      </c>
      <c r="B19459" s="278">
        <v>142274.99</v>
      </c>
    </row>
    <row r="19460" spans="1:2" x14ac:dyDescent="0.25">
      <c r="A19460" s="277" t="s">
        <v>21063</v>
      </c>
      <c r="B19460" s="278">
        <v>142274.99</v>
      </c>
    </row>
    <row r="19461" spans="1:2" x14ac:dyDescent="0.25">
      <c r="A19461" s="277" t="s">
        <v>10813</v>
      </c>
      <c r="B19461" s="278">
        <v>131249.99</v>
      </c>
    </row>
    <row r="19462" spans="1:2" x14ac:dyDescent="0.25">
      <c r="A19462" s="277" t="s">
        <v>21064</v>
      </c>
      <c r="B19462" s="278">
        <v>131249.99</v>
      </c>
    </row>
    <row r="19463" spans="1:2" x14ac:dyDescent="0.25">
      <c r="A19463" s="277" t="s">
        <v>10814</v>
      </c>
      <c r="B19463" s="278">
        <v>197189.99</v>
      </c>
    </row>
    <row r="19464" spans="1:2" x14ac:dyDescent="0.25">
      <c r="A19464" s="277" t="s">
        <v>21065</v>
      </c>
      <c r="B19464" s="278">
        <v>197189.99</v>
      </c>
    </row>
    <row r="19465" spans="1:2" x14ac:dyDescent="0.25">
      <c r="A19465" s="277" t="s">
        <v>10815</v>
      </c>
      <c r="B19465" s="278">
        <v>178000.19</v>
      </c>
    </row>
    <row r="19466" spans="1:2" x14ac:dyDescent="0.25">
      <c r="A19466" s="277" t="s">
        <v>21066</v>
      </c>
      <c r="B19466" s="278">
        <v>178000.19</v>
      </c>
    </row>
    <row r="19467" spans="1:2" x14ac:dyDescent="0.25">
      <c r="A19467" s="277" t="s">
        <v>10816</v>
      </c>
      <c r="B19467" s="278">
        <v>197189.99</v>
      </c>
    </row>
    <row r="19468" spans="1:2" x14ac:dyDescent="0.25">
      <c r="A19468" s="277" t="s">
        <v>21067</v>
      </c>
      <c r="B19468" s="278">
        <v>197189.99</v>
      </c>
    </row>
    <row r="19469" spans="1:2" x14ac:dyDescent="0.25">
      <c r="A19469" s="277" t="s">
        <v>10817</v>
      </c>
      <c r="B19469" s="278">
        <v>178000.19</v>
      </c>
    </row>
    <row r="19470" spans="1:2" x14ac:dyDescent="0.25">
      <c r="A19470" s="277" t="s">
        <v>21068</v>
      </c>
      <c r="B19470" s="278">
        <v>178000.19</v>
      </c>
    </row>
    <row r="19471" spans="1:2" x14ac:dyDescent="0.25">
      <c r="A19471" s="277" t="s">
        <v>10818</v>
      </c>
      <c r="B19471" s="278">
        <v>242096.4</v>
      </c>
    </row>
    <row r="19472" spans="1:2" x14ac:dyDescent="0.25">
      <c r="A19472" s="277" t="s">
        <v>21069</v>
      </c>
      <c r="B19472" s="278">
        <v>242096.4</v>
      </c>
    </row>
    <row r="19473" spans="1:2" x14ac:dyDescent="0.25">
      <c r="A19473" s="277" t="s">
        <v>10819</v>
      </c>
      <c r="B19473" s="278">
        <v>217072.8</v>
      </c>
    </row>
    <row r="19474" spans="1:2" x14ac:dyDescent="0.25">
      <c r="A19474" s="277" t="s">
        <v>21070</v>
      </c>
      <c r="B19474" s="278">
        <v>217072.8</v>
      </c>
    </row>
    <row r="19475" spans="1:2" x14ac:dyDescent="0.25">
      <c r="A19475" s="277" t="s">
        <v>10820</v>
      </c>
      <c r="B19475" s="278">
        <v>241290</v>
      </c>
    </row>
    <row r="19476" spans="1:2" x14ac:dyDescent="0.25">
      <c r="A19476" s="277" t="s">
        <v>21071</v>
      </c>
      <c r="B19476" s="278">
        <v>241290</v>
      </c>
    </row>
    <row r="19477" spans="1:2" x14ac:dyDescent="0.25">
      <c r="A19477" s="277" t="s">
        <v>10821</v>
      </c>
      <c r="B19477" s="278">
        <v>217072.8</v>
      </c>
    </row>
    <row r="19478" spans="1:2" x14ac:dyDescent="0.25">
      <c r="A19478" s="277" t="s">
        <v>21072</v>
      </c>
      <c r="B19478" s="278">
        <v>217072.8</v>
      </c>
    </row>
    <row r="19479" spans="1:2" x14ac:dyDescent="0.25">
      <c r="A19479" s="277" t="s">
        <v>10822</v>
      </c>
      <c r="B19479" s="278">
        <v>337805.99</v>
      </c>
    </row>
    <row r="19480" spans="1:2" x14ac:dyDescent="0.25">
      <c r="A19480" s="277" t="s">
        <v>21073</v>
      </c>
      <c r="B19480" s="278">
        <v>337805.99</v>
      </c>
    </row>
    <row r="19481" spans="1:2" x14ac:dyDescent="0.25">
      <c r="A19481" s="277" t="s">
        <v>10823</v>
      </c>
      <c r="B19481" s="278">
        <v>283411.78999999998</v>
      </c>
    </row>
    <row r="19482" spans="1:2" x14ac:dyDescent="0.25">
      <c r="A19482" s="277" t="s">
        <v>21074</v>
      </c>
      <c r="B19482" s="278">
        <v>283411.78999999998</v>
      </c>
    </row>
    <row r="19483" spans="1:2" x14ac:dyDescent="0.25">
      <c r="A19483" s="277" t="s">
        <v>10824</v>
      </c>
      <c r="B19483" s="278">
        <v>326453.39</v>
      </c>
    </row>
    <row r="19484" spans="1:2" x14ac:dyDescent="0.25">
      <c r="A19484" s="277" t="s">
        <v>21075</v>
      </c>
      <c r="B19484" s="278">
        <v>326453.39</v>
      </c>
    </row>
    <row r="19485" spans="1:2" x14ac:dyDescent="0.25">
      <c r="A19485" s="277" t="s">
        <v>10825</v>
      </c>
      <c r="B19485" s="278">
        <v>283411.78999999998</v>
      </c>
    </row>
    <row r="19486" spans="1:2" x14ac:dyDescent="0.25">
      <c r="A19486" s="277" t="s">
        <v>21076</v>
      </c>
      <c r="B19486" s="278">
        <v>283411.78999999998</v>
      </c>
    </row>
    <row r="19487" spans="1:2" x14ac:dyDescent="0.25">
      <c r="A19487" s="277" t="s">
        <v>10826</v>
      </c>
      <c r="B19487" s="278">
        <v>361249.99</v>
      </c>
    </row>
    <row r="19488" spans="1:2" x14ac:dyDescent="0.25">
      <c r="A19488" s="277" t="s">
        <v>21077</v>
      </c>
      <c r="B19488" s="278">
        <v>361249.99</v>
      </c>
    </row>
    <row r="19489" spans="1:2" x14ac:dyDescent="0.25">
      <c r="A19489" s="277" t="s">
        <v>10827</v>
      </c>
      <c r="B19489" s="278">
        <v>318360</v>
      </c>
    </row>
    <row r="19490" spans="1:2" x14ac:dyDescent="0.25">
      <c r="A19490" s="277" t="s">
        <v>21078</v>
      </c>
      <c r="B19490" s="278">
        <v>318360</v>
      </c>
    </row>
    <row r="19491" spans="1:2" x14ac:dyDescent="0.25">
      <c r="A19491" s="277" t="s">
        <v>10828</v>
      </c>
      <c r="B19491" s="278">
        <v>335674.5</v>
      </c>
    </row>
    <row r="19492" spans="1:2" x14ac:dyDescent="0.25">
      <c r="A19492" s="277" t="s">
        <v>21079</v>
      </c>
      <c r="B19492" s="278">
        <v>335674.5</v>
      </c>
    </row>
    <row r="19493" spans="1:2" x14ac:dyDescent="0.25">
      <c r="A19493" s="277" t="s">
        <v>10829</v>
      </c>
      <c r="B19493" s="278">
        <v>308122.49</v>
      </c>
    </row>
    <row r="19494" spans="1:2" x14ac:dyDescent="0.25">
      <c r="A19494" s="277" t="s">
        <v>21080</v>
      </c>
      <c r="B19494" s="278">
        <v>308122.49</v>
      </c>
    </row>
    <row r="19495" spans="1:2" x14ac:dyDescent="0.25">
      <c r="A19495" s="277" t="s">
        <v>10830</v>
      </c>
      <c r="B19495" s="278">
        <v>505750</v>
      </c>
    </row>
    <row r="19496" spans="1:2" x14ac:dyDescent="0.25">
      <c r="A19496" s="277" t="s">
        <v>21081</v>
      </c>
      <c r="B19496" s="278">
        <v>505750</v>
      </c>
    </row>
    <row r="19497" spans="1:2" x14ac:dyDescent="0.25">
      <c r="A19497" s="277" t="s">
        <v>10831</v>
      </c>
      <c r="B19497" s="278">
        <v>467499.99</v>
      </c>
    </row>
    <row r="19498" spans="1:2" x14ac:dyDescent="0.25">
      <c r="A19498" s="277" t="s">
        <v>21082</v>
      </c>
      <c r="B19498" s="278">
        <v>467499.99</v>
      </c>
    </row>
    <row r="19499" spans="1:2" x14ac:dyDescent="0.25">
      <c r="A19499" s="277" t="s">
        <v>10832</v>
      </c>
      <c r="B19499" s="278">
        <v>505750</v>
      </c>
    </row>
    <row r="19500" spans="1:2" x14ac:dyDescent="0.25">
      <c r="A19500" s="277" t="s">
        <v>21083</v>
      </c>
      <c r="B19500" s="278">
        <v>505750</v>
      </c>
    </row>
    <row r="19501" spans="1:2" x14ac:dyDescent="0.25">
      <c r="A19501" s="277" t="s">
        <v>10833</v>
      </c>
      <c r="B19501" s="278">
        <v>467499.99</v>
      </c>
    </row>
    <row r="19502" spans="1:2" x14ac:dyDescent="0.25">
      <c r="A19502" s="277" t="s">
        <v>21084</v>
      </c>
      <c r="B19502" s="278">
        <v>467499.99</v>
      </c>
    </row>
    <row r="19503" spans="1:2" x14ac:dyDescent="0.25">
      <c r="A19503" s="277" t="s">
        <v>5217</v>
      </c>
      <c r="B19503" s="278">
        <v>798.5</v>
      </c>
    </row>
    <row r="19504" spans="1:2" x14ac:dyDescent="0.25">
      <c r="A19504" s="277" t="s">
        <v>21085</v>
      </c>
      <c r="B19504" s="278">
        <v>763.81</v>
      </c>
    </row>
    <row r="19505" spans="1:2" x14ac:dyDescent="0.25">
      <c r="A19505" s="277" t="s">
        <v>5218</v>
      </c>
      <c r="B19505" s="278">
        <v>867.85</v>
      </c>
    </row>
    <row r="19506" spans="1:2" x14ac:dyDescent="0.25">
      <c r="A19506" s="277" t="s">
        <v>21086</v>
      </c>
      <c r="B19506" s="278">
        <v>833.16</v>
      </c>
    </row>
    <row r="19507" spans="1:2" x14ac:dyDescent="0.25">
      <c r="A19507" s="277" t="s">
        <v>5219</v>
      </c>
      <c r="B19507" s="278">
        <v>893.09</v>
      </c>
    </row>
    <row r="19508" spans="1:2" x14ac:dyDescent="0.25">
      <c r="A19508" s="277" t="s">
        <v>21087</v>
      </c>
      <c r="B19508" s="278">
        <v>857.02</v>
      </c>
    </row>
    <row r="19509" spans="1:2" x14ac:dyDescent="0.25">
      <c r="A19509" s="277" t="s">
        <v>5220</v>
      </c>
      <c r="B19509" s="278">
        <v>985.24</v>
      </c>
    </row>
    <row r="19510" spans="1:2" x14ac:dyDescent="0.25">
      <c r="A19510" s="277" t="s">
        <v>21088</v>
      </c>
      <c r="B19510" s="278">
        <v>947.8</v>
      </c>
    </row>
    <row r="19511" spans="1:2" x14ac:dyDescent="0.25">
      <c r="A19511" s="277" t="s">
        <v>5221</v>
      </c>
      <c r="B19511" s="278">
        <v>1262.1600000000001</v>
      </c>
    </row>
    <row r="19512" spans="1:2" x14ac:dyDescent="0.25">
      <c r="A19512" s="277" t="s">
        <v>21089</v>
      </c>
      <c r="B19512" s="278">
        <v>1223.3499999999999</v>
      </c>
    </row>
    <row r="19513" spans="1:2" x14ac:dyDescent="0.25">
      <c r="A19513" s="277" t="s">
        <v>5222</v>
      </c>
      <c r="B19513" s="278">
        <v>1343.21</v>
      </c>
    </row>
    <row r="19514" spans="1:2" x14ac:dyDescent="0.25">
      <c r="A19514" s="277" t="s">
        <v>21090</v>
      </c>
      <c r="B19514" s="278">
        <v>1300.6500000000001</v>
      </c>
    </row>
    <row r="19515" spans="1:2" x14ac:dyDescent="0.25">
      <c r="A19515" s="277" t="s">
        <v>5223</v>
      </c>
      <c r="B19515" s="278">
        <v>1526.83</v>
      </c>
    </row>
    <row r="19516" spans="1:2" x14ac:dyDescent="0.25">
      <c r="A19516" s="277" t="s">
        <v>21091</v>
      </c>
      <c r="B19516" s="278">
        <v>1481.52</v>
      </c>
    </row>
    <row r="19517" spans="1:2" x14ac:dyDescent="0.25">
      <c r="A19517" s="277" t="s">
        <v>5224</v>
      </c>
      <c r="B19517" s="278">
        <v>2917.3</v>
      </c>
    </row>
    <row r="19518" spans="1:2" x14ac:dyDescent="0.25">
      <c r="A19518" s="277" t="s">
        <v>21092</v>
      </c>
      <c r="B19518" s="278">
        <v>2868.25</v>
      </c>
    </row>
    <row r="19519" spans="1:2" x14ac:dyDescent="0.25">
      <c r="A19519" s="277" t="s">
        <v>10834</v>
      </c>
      <c r="B19519" s="278">
        <v>3790.41</v>
      </c>
    </row>
    <row r="19520" spans="1:2" x14ac:dyDescent="0.25">
      <c r="A19520" s="277" t="s">
        <v>21093</v>
      </c>
      <c r="B19520" s="278">
        <v>3736.24</v>
      </c>
    </row>
    <row r="19521" spans="1:2" x14ac:dyDescent="0.25">
      <c r="A19521" s="277" t="s">
        <v>5225</v>
      </c>
      <c r="B19521" s="278">
        <v>4780.43</v>
      </c>
    </row>
    <row r="19522" spans="1:2" x14ac:dyDescent="0.25">
      <c r="A19522" s="277" t="s">
        <v>21094</v>
      </c>
      <c r="B19522" s="278">
        <v>4721.5200000000004</v>
      </c>
    </row>
    <row r="19523" spans="1:2" x14ac:dyDescent="0.25">
      <c r="A19523" s="277" t="s">
        <v>5226</v>
      </c>
      <c r="B19523" s="278">
        <v>2028.65</v>
      </c>
    </row>
    <row r="19524" spans="1:2" x14ac:dyDescent="0.25">
      <c r="A19524" s="277" t="s">
        <v>21095</v>
      </c>
      <c r="B19524" s="278">
        <v>2004.96</v>
      </c>
    </row>
    <row r="19525" spans="1:2" x14ac:dyDescent="0.25">
      <c r="A19525" s="277" t="s">
        <v>5227</v>
      </c>
      <c r="B19525" s="278">
        <v>2196.9899999999998</v>
      </c>
    </row>
    <row r="19526" spans="1:2" x14ac:dyDescent="0.25">
      <c r="A19526" s="277" t="s">
        <v>21096</v>
      </c>
      <c r="B19526" s="278">
        <v>2171.9299999999998</v>
      </c>
    </row>
    <row r="19527" spans="1:2" x14ac:dyDescent="0.25">
      <c r="A19527" s="277" t="s">
        <v>5228</v>
      </c>
      <c r="B19527" s="278">
        <v>2792.31</v>
      </c>
    </row>
    <row r="19528" spans="1:2" x14ac:dyDescent="0.25">
      <c r="A19528" s="277" t="s">
        <v>21097</v>
      </c>
      <c r="B19528" s="278">
        <v>2764.87</v>
      </c>
    </row>
    <row r="19529" spans="1:2" x14ac:dyDescent="0.25">
      <c r="A19529" s="277" t="s">
        <v>5229</v>
      </c>
      <c r="B19529" s="278">
        <v>2904.98</v>
      </c>
    </row>
    <row r="19530" spans="1:2" x14ac:dyDescent="0.25">
      <c r="A19530" s="277" t="s">
        <v>21098</v>
      </c>
      <c r="B19530" s="278">
        <v>2872.43</v>
      </c>
    </row>
    <row r="19531" spans="1:2" x14ac:dyDescent="0.25">
      <c r="A19531" s="277" t="s">
        <v>10835</v>
      </c>
      <c r="B19531" s="278">
        <v>4048.36</v>
      </c>
    </row>
    <row r="19532" spans="1:2" x14ac:dyDescent="0.25">
      <c r="A19532" s="277" t="s">
        <v>21099</v>
      </c>
      <c r="B19532" s="278">
        <v>4015.81</v>
      </c>
    </row>
    <row r="19533" spans="1:2" x14ac:dyDescent="0.25">
      <c r="A19533" s="277" t="s">
        <v>5230</v>
      </c>
      <c r="B19533" s="278">
        <v>3701.4</v>
      </c>
    </row>
    <row r="19534" spans="1:2" x14ac:dyDescent="0.25">
      <c r="A19534" s="277" t="s">
        <v>21100</v>
      </c>
      <c r="B19534" s="278">
        <v>3677.71</v>
      </c>
    </row>
    <row r="19535" spans="1:2" x14ac:dyDescent="0.25">
      <c r="A19535" s="277" t="s">
        <v>5231</v>
      </c>
      <c r="B19535" s="278">
        <v>4053.93</v>
      </c>
    </row>
    <row r="19536" spans="1:2" x14ac:dyDescent="0.25">
      <c r="A19536" s="277" t="s">
        <v>21101</v>
      </c>
      <c r="B19536" s="278">
        <v>4030.24</v>
      </c>
    </row>
    <row r="19537" spans="1:2" x14ac:dyDescent="0.25">
      <c r="A19537" s="277" t="s">
        <v>5232</v>
      </c>
      <c r="B19537" s="278">
        <v>3705.69</v>
      </c>
    </row>
    <row r="19538" spans="1:2" x14ac:dyDescent="0.25">
      <c r="A19538" s="277" t="s">
        <v>21102</v>
      </c>
      <c r="B19538" s="278">
        <v>3677.26</v>
      </c>
    </row>
    <row r="19539" spans="1:2" x14ac:dyDescent="0.25">
      <c r="A19539" s="277" t="s">
        <v>5233</v>
      </c>
      <c r="B19539" s="278">
        <v>946.25</v>
      </c>
    </row>
    <row r="19540" spans="1:2" x14ac:dyDescent="0.25">
      <c r="A19540" s="277" t="s">
        <v>21103</v>
      </c>
      <c r="B19540" s="278">
        <v>911.56</v>
      </c>
    </row>
    <row r="19541" spans="1:2" x14ac:dyDescent="0.25">
      <c r="A19541" s="277" t="s">
        <v>5234</v>
      </c>
      <c r="B19541" s="278">
        <v>971.06</v>
      </c>
    </row>
    <row r="19542" spans="1:2" x14ac:dyDescent="0.25">
      <c r="A19542" s="277" t="s">
        <v>21104</v>
      </c>
      <c r="B19542" s="278">
        <v>936.37</v>
      </c>
    </row>
    <row r="19543" spans="1:2" x14ac:dyDescent="0.25">
      <c r="A19543" s="277" t="s">
        <v>5235</v>
      </c>
      <c r="B19543" s="278">
        <v>1288.78</v>
      </c>
    </row>
    <row r="19544" spans="1:2" x14ac:dyDescent="0.25">
      <c r="A19544" s="277" t="s">
        <v>21105</v>
      </c>
      <c r="B19544" s="278">
        <v>1251.3399999999999</v>
      </c>
    </row>
    <row r="19545" spans="1:2" x14ac:dyDescent="0.25">
      <c r="A19545" s="277" t="s">
        <v>5236</v>
      </c>
      <c r="B19545" s="278">
        <v>953.88</v>
      </c>
    </row>
    <row r="19546" spans="1:2" x14ac:dyDescent="0.25">
      <c r="A19546" s="277" t="s">
        <v>21106</v>
      </c>
      <c r="B19546" s="278">
        <v>953.88</v>
      </c>
    </row>
    <row r="19547" spans="1:2" x14ac:dyDescent="0.25">
      <c r="A19547" s="277" t="s">
        <v>5237</v>
      </c>
      <c r="B19547" s="278">
        <v>1124.3</v>
      </c>
    </row>
    <row r="19548" spans="1:2" x14ac:dyDescent="0.25">
      <c r="A19548" s="277" t="s">
        <v>21107</v>
      </c>
      <c r="B19548" s="278">
        <v>1124.3</v>
      </c>
    </row>
    <row r="19549" spans="1:2" x14ac:dyDescent="0.25">
      <c r="A19549" s="277" t="s">
        <v>5238</v>
      </c>
      <c r="B19549" s="278">
        <v>1624.93</v>
      </c>
    </row>
    <row r="19550" spans="1:2" x14ac:dyDescent="0.25">
      <c r="A19550" s="277" t="s">
        <v>21108</v>
      </c>
      <c r="B19550" s="278">
        <v>1624.93</v>
      </c>
    </row>
    <row r="19551" spans="1:2" x14ac:dyDescent="0.25">
      <c r="A19551" s="277" t="s">
        <v>5239</v>
      </c>
      <c r="B19551" s="278">
        <v>4273.1099999999997</v>
      </c>
    </row>
    <row r="19552" spans="1:2" x14ac:dyDescent="0.25">
      <c r="A19552" s="277" t="s">
        <v>21109</v>
      </c>
      <c r="B19552" s="278">
        <v>4273.1099999999997</v>
      </c>
    </row>
    <row r="19553" spans="1:2" x14ac:dyDescent="0.25">
      <c r="A19553" s="277" t="s">
        <v>5240</v>
      </c>
      <c r="B19553" s="278">
        <v>2473.9499999999998</v>
      </c>
    </row>
    <row r="19554" spans="1:2" x14ac:dyDescent="0.25">
      <c r="A19554" s="277" t="s">
        <v>21110</v>
      </c>
      <c r="B19554" s="278">
        <v>2473.9499999999998</v>
      </c>
    </row>
    <row r="19555" spans="1:2" x14ac:dyDescent="0.25">
      <c r="A19555" s="277" t="s">
        <v>5241</v>
      </c>
      <c r="B19555" s="278">
        <v>5319.13</v>
      </c>
    </row>
    <row r="19556" spans="1:2" x14ac:dyDescent="0.25">
      <c r="A19556" s="277" t="s">
        <v>21111</v>
      </c>
      <c r="B19556" s="278">
        <v>5319.13</v>
      </c>
    </row>
    <row r="19557" spans="1:2" x14ac:dyDescent="0.25">
      <c r="A19557" s="277" t="s">
        <v>5242</v>
      </c>
      <c r="B19557" s="278">
        <v>3071.3</v>
      </c>
    </row>
    <row r="19558" spans="1:2" x14ac:dyDescent="0.25">
      <c r="A19558" s="277" t="s">
        <v>21112</v>
      </c>
      <c r="B19558" s="278">
        <v>3071.3</v>
      </c>
    </row>
    <row r="19559" spans="1:2" x14ac:dyDescent="0.25">
      <c r="A19559" s="277" t="s">
        <v>5243</v>
      </c>
      <c r="B19559" s="278">
        <v>4489.88</v>
      </c>
    </row>
    <row r="19560" spans="1:2" x14ac:dyDescent="0.25">
      <c r="A19560" s="277" t="s">
        <v>21113</v>
      </c>
      <c r="B19560" s="278">
        <v>4489.88</v>
      </c>
    </row>
    <row r="19561" spans="1:2" x14ac:dyDescent="0.25">
      <c r="A19561" s="277" t="s">
        <v>5244</v>
      </c>
      <c r="B19561" s="278">
        <v>6275.73</v>
      </c>
    </row>
    <row r="19562" spans="1:2" x14ac:dyDescent="0.25">
      <c r="A19562" s="277" t="s">
        <v>21114</v>
      </c>
      <c r="B19562" s="278">
        <v>6275.73</v>
      </c>
    </row>
    <row r="19563" spans="1:2" x14ac:dyDescent="0.25">
      <c r="A19563" s="277" t="s">
        <v>5245</v>
      </c>
      <c r="B19563" s="278">
        <v>6600</v>
      </c>
    </row>
    <row r="19564" spans="1:2" x14ac:dyDescent="0.25">
      <c r="A19564" s="277" t="s">
        <v>21115</v>
      </c>
      <c r="B19564" s="278">
        <v>6600</v>
      </c>
    </row>
    <row r="19565" spans="1:2" x14ac:dyDescent="0.25">
      <c r="A19565" s="277" t="s">
        <v>10836</v>
      </c>
      <c r="B19565" s="278">
        <v>5992.36</v>
      </c>
    </row>
    <row r="19566" spans="1:2" x14ac:dyDescent="0.25">
      <c r="A19566" s="277" t="s">
        <v>21116</v>
      </c>
      <c r="B19566" s="278">
        <v>5992.36</v>
      </c>
    </row>
    <row r="19567" spans="1:2" x14ac:dyDescent="0.25">
      <c r="A19567" s="277" t="s">
        <v>10838</v>
      </c>
      <c r="B19567" s="278">
        <v>5902.2</v>
      </c>
    </row>
    <row r="19568" spans="1:2" x14ac:dyDescent="0.25">
      <c r="A19568" s="277" t="s">
        <v>21117</v>
      </c>
      <c r="B19568" s="278">
        <v>5902.2</v>
      </c>
    </row>
    <row r="19569" spans="1:2" x14ac:dyDescent="0.25">
      <c r="A19569" s="277" t="s">
        <v>10839</v>
      </c>
      <c r="B19569" s="278">
        <v>5883.11</v>
      </c>
    </row>
    <row r="19570" spans="1:2" x14ac:dyDescent="0.25">
      <c r="A19570" s="277" t="s">
        <v>21118</v>
      </c>
      <c r="B19570" s="278">
        <v>5883.11</v>
      </c>
    </row>
    <row r="19571" spans="1:2" x14ac:dyDescent="0.25">
      <c r="A19571" s="277" t="s">
        <v>10840</v>
      </c>
      <c r="B19571" s="278">
        <v>5858.57</v>
      </c>
    </row>
    <row r="19572" spans="1:2" x14ac:dyDescent="0.25">
      <c r="A19572" s="277" t="s">
        <v>21119</v>
      </c>
      <c r="B19572" s="278">
        <v>5858.57</v>
      </c>
    </row>
    <row r="19573" spans="1:2" x14ac:dyDescent="0.25">
      <c r="A19573" s="277" t="s">
        <v>10841</v>
      </c>
      <c r="B19573" s="278">
        <v>4859.5</v>
      </c>
    </row>
    <row r="19574" spans="1:2" x14ac:dyDescent="0.25">
      <c r="A19574" s="277" t="s">
        <v>21120</v>
      </c>
      <c r="B19574" s="278">
        <v>4859.5</v>
      </c>
    </row>
    <row r="19575" spans="1:2" x14ac:dyDescent="0.25">
      <c r="A19575" s="277" t="s">
        <v>10842</v>
      </c>
      <c r="B19575" s="278">
        <v>5543.04</v>
      </c>
    </row>
    <row r="19576" spans="1:2" x14ac:dyDescent="0.25">
      <c r="A19576" s="277" t="s">
        <v>21121</v>
      </c>
      <c r="B19576" s="278">
        <v>5543.04</v>
      </c>
    </row>
    <row r="19577" spans="1:2" x14ac:dyDescent="0.25">
      <c r="A19577" s="277" t="s">
        <v>10843</v>
      </c>
      <c r="B19577" s="278">
        <v>4793.8900000000003</v>
      </c>
    </row>
    <row r="19578" spans="1:2" x14ac:dyDescent="0.25">
      <c r="A19578" s="277" t="s">
        <v>21122</v>
      </c>
      <c r="B19578" s="278">
        <v>4793.8900000000003</v>
      </c>
    </row>
    <row r="19579" spans="1:2" x14ac:dyDescent="0.25">
      <c r="A19579" s="277" t="s">
        <v>10844</v>
      </c>
      <c r="B19579" s="278">
        <v>4721.76</v>
      </c>
    </row>
    <row r="19580" spans="1:2" x14ac:dyDescent="0.25">
      <c r="A19580" s="277" t="s">
        <v>21123</v>
      </c>
      <c r="B19580" s="278">
        <v>4721.76</v>
      </c>
    </row>
    <row r="19581" spans="1:2" x14ac:dyDescent="0.25">
      <c r="A19581" s="277" t="s">
        <v>10845</v>
      </c>
      <c r="B19581" s="278">
        <v>4704.6899999999996</v>
      </c>
    </row>
    <row r="19582" spans="1:2" x14ac:dyDescent="0.25">
      <c r="A19582" s="277" t="s">
        <v>21124</v>
      </c>
      <c r="B19582" s="278">
        <v>4704.6899999999996</v>
      </c>
    </row>
    <row r="19583" spans="1:2" x14ac:dyDescent="0.25">
      <c r="A19583" s="277" t="s">
        <v>10846</v>
      </c>
      <c r="B19583" s="278">
        <v>4686.8500000000004</v>
      </c>
    </row>
    <row r="19584" spans="1:2" x14ac:dyDescent="0.25">
      <c r="A19584" s="277" t="s">
        <v>21125</v>
      </c>
      <c r="B19584" s="278">
        <v>4686.8500000000004</v>
      </c>
    </row>
    <row r="19585" spans="1:2" x14ac:dyDescent="0.25">
      <c r="A19585" s="277" t="s">
        <v>10847</v>
      </c>
      <c r="B19585" s="278">
        <v>3887.6</v>
      </c>
    </row>
    <row r="19586" spans="1:2" x14ac:dyDescent="0.25">
      <c r="A19586" s="277" t="s">
        <v>21126</v>
      </c>
      <c r="B19586" s="278">
        <v>3887.6</v>
      </c>
    </row>
    <row r="19587" spans="1:2" x14ac:dyDescent="0.25">
      <c r="A19587" s="277" t="s">
        <v>10848</v>
      </c>
      <c r="B19587" s="278">
        <v>4434.43</v>
      </c>
    </row>
    <row r="19588" spans="1:2" x14ac:dyDescent="0.25">
      <c r="A19588" s="277" t="s">
        <v>21127</v>
      </c>
      <c r="B19588" s="278">
        <v>4434.43</v>
      </c>
    </row>
    <row r="19589" spans="1:2" x14ac:dyDescent="0.25">
      <c r="A19589" s="277" t="s">
        <v>10849</v>
      </c>
      <c r="B19589" s="278">
        <v>18209.580000000002</v>
      </c>
    </row>
    <row r="19590" spans="1:2" x14ac:dyDescent="0.25">
      <c r="A19590" s="277" t="s">
        <v>21128</v>
      </c>
      <c r="B19590" s="278">
        <v>18209.580000000002</v>
      </c>
    </row>
    <row r="19591" spans="1:2" x14ac:dyDescent="0.25">
      <c r="A19591" s="277" t="s">
        <v>10850</v>
      </c>
      <c r="B19591" s="278">
        <v>11799.13</v>
      </c>
    </row>
    <row r="19592" spans="1:2" x14ac:dyDescent="0.25">
      <c r="A19592" s="277" t="s">
        <v>21129</v>
      </c>
      <c r="B19592" s="278">
        <v>11799.13</v>
      </c>
    </row>
    <row r="19593" spans="1:2" x14ac:dyDescent="0.25">
      <c r="A19593" s="277" t="s">
        <v>10851</v>
      </c>
      <c r="B19593" s="278">
        <v>10592.78</v>
      </c>
    </row>
    <row r="19594" spans="1:2" x14ac:dyDescent="0.25">
      <c r="A19594" s="277" t="s">
        <v>21130</v>
      </c>
      <c r="B19594" s="278">
        <v>10592.78</v>
      </c>
    </row>
    <row r="19595" spans="1:2" x14ac:dyDescent="0.25">
      <c r="A19595" s="277" t="s">
        <v>10852</v>
      </c>
      <c r="B19595" s="278">
        <v>11817.6</v>
      </c>
    </row>
    <row r="19596" spans="1:2" x14ac:dyDescent="0.25">
      <c r="A19596" s="277" t="s">
        <v>21131</v>
      </c>
      <c r="B19596" s="278">
        <v>11817.6</v>
      </c>
    </row>
    <row r="19597" spans="1:2" x14ac:dyDescent="0.25">
      <c r="A19597" s="277" t="s">
        <v>10853</v>
      </c>
      <c r="B19597" s="278">
        <v>10399.36</v>
      </c>
    </row>
    <row r="19598" spans="1:2" x14ac:dyDescent="0.25">
      <c r="A19598" s="277" t="s">
        <v>21132</v>
      </c>
      <c r="B19598" s="278">
        <v>10399.36</v>
      </c>
    </row>
    <row r="19599" spans="1:2" x14ac:dyDescent="0.25">
      <c r="A19599" s="277" t="s">
        <v>10854</v>
      </c>
      <c r="B19599" s="278">
        <v>9383.42</v>
      </c>
    </row>
    <row r="19600" spans="1:2" x14ac:dyDescent="0.25">
      <c r="A19600" s="277" t="s">
        <v>21133</v>
      </c>
      <c r="B19600" s="278">
        <v>9383.42</v>
      </c>
    </row>
    <row r="19601" spans="1:2" x14ac:dyDescent="0.25">
      <c r="A19601" s="277" t="s">
        <v>10855</v>
      </c>
      <c r="B19601" s="278">
        <v>13112.05</v>
      </c>
    </row>
    <row r="19602" spans="1:2" x14ac:dyDescent="0.25">
      <c r="A19602" s="277" t="s">
        <v>21134</v>
      </c>
      <c r="B19602" s="278">
        <v>13112.05</v>
      </c>
    </row>
    <row r="19603" spans="1:2" x14ac:dyDescent="0.25">
      <c r="A19603" s="277" t="s">
        <v>10856</v>
      </c>
      <c r="B19603" s="278">
        <v>12139.65</v>
      </c>
    </row>
    <row r="19604" spans="1:2" x14ac:dyDescent="0.25">
      <c r="A19604" s="277" t="s">
        <v>21135</v>
      </c>
      <c r="B19604" s="278">
        <v>12139.65</v>
      </c>
    </row>
    <row r="19605" spans="1:2" x14ac:dyDescent="0.25">
      <c r="A19605" s="277" t="s">
        <v>10857</v>
      </c>
      <c r="B19605" s="278">
        <v>26188.74</v>
      </c>
    </row>
    <row r="19606" spans="1:2" x14ac:dyDescent="0.25">
      <c r="A19606" s="277" t="s">
        <v>21136</v>
      </c>
      <c r="B19606" s="278">
        <v>26188.74</v>
      </c>
    </row>
    <row r="19607" spans="1:2" x14ac:dyDescent="0.25">
      <c r="A19607" s="277" t="s">
        <v>10858</v>
      </c>
      <c r="B19607" s="278">
        <v>16969.330000000002</v>
      </c>
    </row>
    <row r="19608" spans="1:2" x14ac:dyDescent="0.25">
      <c r="A19608" s="277" t="s">
        <v>21137</v>
      </c>
      <c r="B19608" s="278">
        <v>16969.330000000002</v>
      </c>
    </row>
    <row r="19609" spans="1:2" x14ac:dyDescent="0.25">
      <c r="A19609" s="277" t="s">
        <v>10859</v>
      </c>
      <c r="B19609" s="278">
        <v>15242.67</v>
      </c>
    </row>
    <row r="19610" spans="1:2" x14ac:dyDescent="0.25">
      <c r="A19610" s="277" t="s">
        <v>21138</v>
      </c>
      <c r="B19610" s="278">
        <v>15242.67</v>
      </c>
    </row>
    <row r="19611" spans="1:2" x14ac:dyDescent="0.25">
      <c r="A19611" s="277" t="s">
        <v>10860</v>
      </c>
      <c r="B19611" s="278">
        <v>16950.87</v>
      </c>
    </row>
    <row r="19612" spans="1:2" x14ac:dyDescent="0.25">
      <c r="A19612" s="277" t="s">
        <v>21139</v>
      </c>
      <c r="B19612" s="278">
        <v>16950.87</v>
      </c>
    </row>
    <row r="19613" spans="1:2" x14ac:dyDescent="0.25">
      <c r="A19613" s="277" t="s">
        <v>10861</v>
      </c>
      <c r="B19613" s="278">
        <v>15945.69</v>
      </c>
    </row>
    <row r="19614" spans="1:2" x14ac:dyDescent="0.25">
      <c r="A19614" s="277" t="s">
        <v>21140</v>
      </c>
      <c r="B19614" s="278">
        <v>15945.69</v>
      </c>
    </row>
    <row r="19615" spans="1:2" x14ac:dyDescent="0.25">
      <c r="A19615" s="277" t="s">
        <v>10862</v>
      </c>
      <c r="B19615" s="278">
        <v>14144.46</v>
      </c>
    </row>
    <row r="19616" spans="1:2" x14ac:dyDescent="0.25">
      <c r="A19616" s="277" t="s">
        <v>21141</v>
      </c>
      <c r="B19616" s="278">
        <v>14144.46</v>
      </c>
    </row>
    <row r="19617" spans="1:2" x14ac:dyDescent="0.25">
      <c r="A19617" s="277" t="s">
        <v>10863</v>
      </c>
      <c r="B19617" s="278">
        <v>18772.45</v>
      </c>
    </row>
    <row r="19618" spans="1:2" x14ac:dyDescent="0.25">
      <c r="A19618" s="277" t="s">
        <v>21142</v>
      </c>
      <c r="B19618" s="278">
        <v>18772.45</v>
      </c>
    </row>
    <row r="19619" spans="1:2" x14ac:dyDescent="0.25">
      <c r="A19619" s="277" t="s">
        <v>10864</v>
      </c>
      <c r="B19619" s="278">
        <v>18013.68</v>
      </c>
    </row>
    <row r="19620" spans="1:2" x14ac:dyDescent="0.25">
      <c r="A19620" s="277" t="s">
        <v>21143</v>
      </c>
      <c r="B19620" s="278">
        <v>18013.68</v>
      </c>
    </row>
    <row r="19621" spans="1:2" x14ac:dyDescent="0.25">
      <c r="A19621" s="277" t="s">
        <v>5246</v>
      </c>
      <c r="B19621" s="278">
        <v>13181.3</v>
      </c>
    </row>
    <row r="19622" spans="1:2" x14ac:dyDescent="0.25">
      <c r="A19622" s="277" t="s">
        <v>21144</v>
      </c>
      <c r="B19622" s="278">
        <v>13181.3</v>
      </c>
    </row>
    <row r="19623" spans="1:2" x14ac:dyDescent="0.25">
      <c r="A19623" s="277" t="s">
        <v>5247</v>
      </c>
      <c r="B19623" s="278">
        <v>1574.87</v>
      </c>
    </row>
    <row r="19624" spans="1:2" x14ac:dyDescent="0.25">
      <c r="A19624" s="277" t="s">
        <v>21145</v>
      </c>
      <c r="B19624" s="278">
        <v>1574.87</v>
      </c>
    </row>
    <row r="19625" spans="1:2" x14ac:dyDescent="0.25">
      <c r="A19625" s="277" t="s">
        <v>5248</v>
      </c>
      <c r="B19625" s="278">
        <v>1990</v>
      </c>
    </row>
    <row r="19626" spans="1:2" x14ac:dyDescent="0.25">
      <c r="A19626" s="277" t="s">
        <v>21146</v>
      </c>
      <c r="B19626" s="278">
        <v>1990</v>
      </c>
    </row>
    <row r="19627" spans="1:2" x14ac:dyDescent="0.25">
      <c r="A19627" s="277" t="s">
        <v>5249</v>
      </c>
      <c r="B19627" s="278">
        <v>4193.82</v>
      </c>
    </row>
    <row r="19628" spans="1:2" x14ac:dyDescent="0.25">
      <c r="A19628" s="277" t="s">
        <v>21147</v>
      </c>
      <c r="B19628" s="278">
        <v>4193.82</v>
      </c>
    </row>
    <row r="19629" spans="1:2" x14ac:dyDescent="0.25">
      <c r="A19629" s="277" t="s">
        <v>5250</v>
      </c>
      <c r="B19629" s="278">
        <v>4851.29</v>
      </c>
    </row>
    <row r="19630" spans="1:2" x14ac:dyDescent="0.25">
      <c r="A19630" s="277" t="s">
        <v>21148</v>
      </c>
      <c r="B19630" s="278">
        <v>4851.29</v>
      </c>
    </row>
    <row r="19631" spans="1:2" x14ac:dyDescent="0.25">
      <c r="A19631" s="277" t="s">
        <v>5251</v>
      </c>
      <c r="B19631" s="278">
        <v>110.13</v>
      </c>
    </row>
    <row r="19632" spans="1:2" x14ac:dyDescent="0.25">
      <c r="A19632" s="277" t="s">
        <v>21149</v>
      </c>
      <c r="B19632" s="278">
        <v>107.76</v>
      </c>
    </row>
    <row r="19633" spans="1:2" x14ac:dyDescent="0.25">
      <c r="A19633" s="277" t="s">
        <v>10865</v>
      </c>
      <c r="B19633" s="278">
        <v>1130.1300000000001</v>
      </c>
    </row>
    <row r="19634" spans="1:2" x14ac:dyDescent="0.25">
      <c r="A19634" s="277" t="s">
        <v>21150</v>
      </c>
      <c r="B19634" s="278">
        <v>1127.76</v>
      </c>
    </row>
    <row r="19635" spans="1:2" x14ac:dyDescent="0.25">
      <c r="A19635" s="277" t="s">
        <v>5252</v>
      </c>
      <c r="B19635" s="278">
        <v>374.63</v>
      </c>
    </row>
    <row r="19636" spans="1:2" x14ac:dyDescent="0.25">
      <c r="A19636" s="277" t="s">
        <v>21151</v>
      </c>
      <c r="B19636" s="278">
        <v>372.26</v>
      </c>
    </row>
    <row r="19637" spans="1:2" x14ac:dyDescent="0.25">
      <c r="A19637" s="277" t="s">
        <v>5253</v>
      </c>
      <c r="B19637" s="278">
        <v>367.73</v>
      </c>
    </row>
    <row r="19638" spans="1:2" x14ac:dyDescent="0.25">
      <c r="A19638" s="277" t="s">
        <v>21152</v>
      </c>
      <c r="B19638" s="278">
        <v>365.36</v>
      </c>
    </row>
    <row r="19639" spans="1:2" x14ac:dyDescent="0.25">
      <c r="A19639" s="277" t="s">
        <v>5254</v>
      </c>
      <c r="B19639" s="278">
        <v>110.13</v>
      </c>
    </row>
    <row r="19640" spans="1:2" x14ac:dyDescent="0.25">
      <c r="A19640" s="277" t="s">
        <v>21153</v>
      </c>
      <c r="B19640" s="278">
        <v>107.76</v>
      </c>
    </row>
    <row r="19641" spans="1:2" x14ac:dyDescent="0.25">
      <c r="A19641" s="277" t="s">
        <v>5255</v>
      </c>
      <c r="B19641" s="278">
        <v>133.22999999999999</v>
      </c>
    </row>
    <row r="19642" spans="1:2" x14ac:dyDescent="0.25">
      <c r="A19642" s="277" t="s">
        <v>21154</v>
      </c>
      <c r="B19642" s="278">
        <v>130.86000000000001</v>
      </c>
    </row>
    <row r="19643" spans="1:2" x14ac:dyDescent="0.25">
      <c r="A19643" s="277" t="s">
        <v>5256</v>
      </c>
      <c r="B19643" s="278">
        <v>200</v>
      </c>
    </row>
    <row r="19644" spans="1:2" x14ac:dyDescent="0.25">
      <c r="A19644" s="277" t="s">
        <v>21155</v>
      </c>
      <c r="B19644" s="278">
        <v>200</v>
      </c>
    </row>
    <row r="19645" spans="1:2" x14ac:dyDescent="0.25">
      <c r="A19645" s="277" t="s">
        <v>5257</v>
      </c>
      <c r="B19645" s="278">
        <v>600</v>
      </c>
    </row>
    <row r="19646" spans="1:2" x14ac:dyDescent="0.25">
      <c r="A19646" s="277" t="s">
        <v>21156</v>
      </c>
      <c r="B19646" s="278">
        <v>600</v>
      </c>
    </row>
    <row r="19647" spans="1:2" x14ac:dyDescent="0.25">
      <c r="A19647" s="277" t="s">
        <v>35033</v>
      </c>
      <c r="B19647" s="278">
        <v>9775.68</v>
      </c>
    </row>
    <row r="19648" spans="1:2" x14ac:dyDescent="0.25">
      <c r="A19648" s="277" t="s">
        <v>35035</v>
      </c>
      <c r="B19648" s="278">
        <v>9639.67</v>
      </c>
    </row>
    <row r="19649" spans="1:2" x14ac:dyDescent="0.25">
      <c r="A19649" s="277" t="s">
        <v>35036</v>
      </c>
      <c r="B19649" s="278">
        <v>11464.78</v>
      </c>
    </row>
    <row r="19650" spans="1:2" x14ac:dyDescent="0.25">
      <c r="A19650" s="277" t="s">
        <v>35038</v>
      </c>
      <c r="B19650" s="278">
        <v>11328.77</v>
      </c>
    </row>
    <row r="19651" spans="1:2" x14ac:dyDescent="0.25">
      <c r="A19651" s="277" t="s">
        <v>10866</v>
      </c>
      <c r="B19651" s="278">
        <v>14435.27</v>
      </c>
    </row>
    <row r="19652" spans="1:2" x14ac:dyDescent="0.25">
      <c r="A19652" s="277" t="s">
        <v>21157</v>
      </c>
      <c r="B19652" s="278">
        <v>14299.25</v>
      </c>
    </row>
    <row r="19653" spans="1:2" x14ac:dyDescent="0.25">
      <c r="A19653" s="277" t="s">
        <v>10867</v>
      </c>
      <c r="B19653" s="278">
        <v>574.44000000000005</v>
      </c>
    </row>
    <row r="19654" spans="1:2" x14ac:dyDescent="0.25">
      <c r="A19654" s="277" t="s">
        <v>21158</v>
      </c>
      <c r="B19654" s="278">
        <v>569.70000000000005</v>
      </c>
    </row>
    <row r="19655" spans="1:2" x14ac:dyDescent="0.25">
      <c r="A19655" s="277" t="s">
        <v>10868</v>
      </c>
      <c r="B19655" s="278">
        <v>725.47</v>
      </c>
    </row>
    <row r="19656" spans="1:2" x14ac:dyDescent="0.25">
      <c r="A19656" s="277" t="s">
        <v>21159</v>
      </c>
      <c r="B19656" s="278">
        <v>720.73</v>
      </c>
    </row>
    <row r="19657" spans="1:2" x14ac:dyDescent="0.25">
      <c r="A19657" s="277" t="s">
        <v>10869</v>
      </c>
      <c r="B19657" s="278">
        <v>969.66</v>
      </c>
    </row>
    <row r="19658" spans="1:2" x14ac:dyDescent="0.25">
      <c r="A19658" s="277" t="s">
        <v>21160</v>
      </c>
      <c r="B19658" s="278">
        <v>964.92</v>
      </c>
    </row>
    <row r="19659" spans="1:2" x14ac:dyDescent="0.25">
      <c r="A19659" s="277" t="s">
        <v>10870</v>
      </c>
      <c r="B19659" s="278">
        <v>1925.47</v>
      </c>
    </row>
    <row r="19660" spans="1:2" x14ac:dyDescent="0.25">
      <c r="A19660" s="277" t="s">
        <v>21161</v>
      </c>
      <c r="B19660" s="278">
        <v>1920.73</v>
      </c>
    </row>
    <row r="19661" spans="1:2" x14ac:dyDescent="0.25">
      <c r="A19661" s="277" t="s">
        <v>10871</v>
      </c>
      <c r="B19661" s="278">
        <v>2573.1999999999998</v>
      </c>
    </row>
    <row r="19662" spans="1:2" x14ac:dyDescent="0.25">
      <c r="A19662" s="277" t="s">
        <v>21162</v>
      </c>
      <c r="B19662" s="278">
        <v>2566.1</v>
      </c>
    </row>
    <row r="19663" spans="1:2" x14ac:dyDescent="0.25">
      <c r="A19663" s="277" t="s">
        <v>10872</v>
      </c>
      <c r="B19663" s="278">
        <v>4973.2</v>
      </c>
    </row>
    <row r="19664" spans="1:2" x14ac:dyDescent="0.25">
      <c r="A19664" s="277" t="s">
        <v>21163</v>
      </c>
      <c r="B19664" s="278">
        <v>4966.1000000000004</v>
      </c>
    </row>
    <row r="19665" spans="1:2" x14ac:dyDescent="0.25">
      <c r="A19665" s="277" t="s">
        <v>10873</v>
      </c>
      <c r="B19665" s="278">
        <v>252.47</v>
      </c>
    </row>
    <row r="19666" spans="1:2" x14ac:dyDescent="0.25">
      <c r="A19666" s="277" t="s">
        <v>21164</v>
      </c>
      <c r="B19666" s="278">
        <v>247.73</v>
      </c>
    </row>
    <row r="19667" spans="1:2" x14ac:dyDescent="0.25">
      <c r="A19667" s="277" t="s">
        <v>10874</v>
      </c>
      <c r="B19667" s="278">
        <v>338.47</v>
      </c>
    </row>
    <row r="19668" spans="1:2" x14ac:dyDescent="0.25">
      <c r="A19668" s="277" t="s">
        <v>21165</v>
      </c>
      <c r="B19668" s="278">
        <v>333.73</v>
      </c>
    </row>
    <row r="19669" spans="1:2" x14ac:dyDescent="0.25">
      <c r="A19669" s="277" t="s">
        <v>10875</v>
      </c>
      <c r="B19669" s="278">
        <v>2497.7199999999998</v>
      </c>
    </row>
    <row r="19670" spans="1:2" x14ac:dyDescent="0.25">
      <c r="A19670" s="277" t="s">
        <v>21166</v>
      </c>
      <c r="B19670" s="278">
        <v>2492.98</v>
      </c>
    </row>
    <row r="19671" spans="1:2" x14ac:dyDescent="0.25">
      <c r="A19671" s="277" t="s">
        <v>10876</v>
      </c>
      <c r="B19671" s="278">
        <v>2817.97</v>
      </c>
    </row>
    <row r="19672" spans="1:2" x14ac:dyDescent="0.25">
      <c r="A19672" s="277" t="s">
        <v>21167</v>
      </c>
      <c r="B19672" s="278">
        <v>2813.23</v>
      </c>
    </row>
    <row r="19673" spans="1:2" x14ac:dyDescent="0.25">
      <c r="A19673" s="277" t="s">
        <v>10877</v>
      </c>
      <c r="B19673" s="278">
        <v>3675.7</v>
      </c>
    </row>
    <row r="19674" spans="1:2" x14ac:dyDescent="0.25">
      <c r="A19674" s="277" t="s">
        <v>21168</v>
      </c>
      <c r="B19674" s="278">
        <v>3668.6</v>
      </c>
    </row>
    <row r="19675" spans="1:2" x14ac:dyDescent="0.25">
      <c r="A19675" s="277" t="s">
        <v>10878</v>
      </c>
      <c r="B19675" s="278">
        <v>4517.07</v>
      </c>
    </row>
    <row r="19676" spans="1:2" x14ac:dyDescent="0.25">
      <c r="A19676" s="277" t="s">
        <v>21169</v>
      </c>
      <c r="B19676" s="278">
        <v>4509.97</v>
      </c>
    </row>
    <row r="19677" spans="1:2" x14ac:dyDescent="0.25">
      <c r="A19677" s="277" t="s">
        <v>10879</v>
      </c>
      <c r="B19677" s="278">
        <v>2755.47</v>
      </c>
    </row>
    <row r="19678" spans="1:2" x14ac:dyDescent="0.25">
      <c r="A19678" s="277" t="s">
        <v>21170</v>
      </c>
      <c r="B19678" s="278">
        <v>2750.73</v>
      </c>
    </row>
    <row r="19679" spans="1:2" x14ac:dyDescent="0.25">
      <c r="A19679" s="277" t="s">
        <v>10880</v>
      </c>
      <c r="B19679" s="278">
        <v>3155.47</v>
      </c>
    </row>
    <row r="19680" spans="1:2" x14ac:dyDescent="0.25">
      <c r="A19680" s="277" t="s">
        <v>21171</v>
      </c>
      <c r="B19680" s="278">
        <v>3150.73</v>
      </c>
    </row>
    <row r="19681" spans="1:2" x14ac:dyDescent="0.25">
      <c r="A19681" s="277" t="s">
        <v>10881</v>
      </c>
      <c r="B19681" s="278">
        <v>3453.2</v>
      </c>
    </row>
    <row r="19682" spans="1:2" x14ac:dyDescent="0.25">
      <c r="A19682" s="277" t="s">
        <v>21172</v>
      </c>
      <c r="B19682" s="278">
        <v>3446.1</v>
      </c>
    </row>
    <row r="19683" spans="1:2" x14ac:dyDescent="0.25">
      <c r="A19683" s="277" t="s">
        <v>10882</v>
      </c>
      <c r="B19683" s="278">
        <v>33213.4</v>
      </c>
    </row>
    <row r="19684" spans="1:2" x14ac:dyDescent="0.25">
      <c r="A19684" s="277" t="s">
        <v>21173</v>
      </c>
      <c r="B19684" s="278">
        <v>33213.4</v>
      </c>
    </row>
    <row r="19685" spans="1:2" x14ac:dyDescent="0.25">
      <c r="A19685" s="277" t="s">
        <v>10883</v>
      </c>
      <c r="B19685" s="278">
        <v>292.95999999999998</v>
      </c>
    </row>
    <row r="19686" spans="1:2" x14ac:dyDescent="0.25">
      <c r="A19686" s="277" t="s">
        <v>21174</v>
      </c>
      <c r="B19686" s="278">
        <v>288.36</v>
      </c>
    </row>
    <row r="19687" spans="1:2" x14ac:dyDescent="0.25">
      <c r="A19687" s="277" t="s">
        <v>10884</v>
      </c>
      <c r="B19687" s="278">
        <v>12940</v>
      </c>
    </row>
    <row r="19688" spans="1:2" x14ac:dyDescent="0.25">
      <c r="A19688" s="277" t="s">
        <v>21175</v>
      </c>
      <c r="B19688" s="278">
        <v>12940</v>
      </c>
    </row>
    <row r="19689" spans="1:2" x14ac:dyDescent="0.25">
      <c r="A19689" s="277" t="s">
        <v>10885</v>
      </c>
      <c r="B19689" s="278">
        <v>222.13</v>
      </c>
    </row>
    <row r="19690" spans="1:2" x14ac:dyDescent="0.25">
      <c r="A19690" s="277" t="s">
        <v>21176</v>
      </c>
      <c r="B19690" s="278">
        <v>222.13</v>
      </c>
    </row>
    <row r="19691" spans="1:2" x14ac:dyDescent="0.25">
      <c r="A19691" s="277" t="s">
        <v>10886</v>
      </c>
      <c r="B19691" s="278">
        <v>233.5</v>
      </c>
    </row>
    <row r="19692" spans="1:2" x14ac:dyDescent="0.25">
      <c r="A19692" s="277" t="s">
        <v>21177</v>
      </c>
      <c r="B19692" s="278">
        <v>233.5</v>
      </c>
    </row>
    <row r="19693" spans="1:2" x14ac:dyDescent="0.25">
      <c r="A19693" s="277" t="s">
        <v>10887</v>
      </c>
      <c r="B19693" s="278">
        <v>809.58</v>
      </c>
    </row>
    <row r="19694" spans="1:2" x14ac:dyDescent="0.25">
      <c r="A19694" s="277" t="s">
        <v>21178</v>
      </c>
      <c r="B19694" s="278">
        <v>809.58</v>
      </c>
    </row>
    <row r="19695" spans="1:2" x14ac:dyDescent="0.25">
      <c r="A19695" s="277" t="s">
        <v>5258</v>
      </c>
      <c r="B19695" s="278">
        <v>202.95</v>
      </c>
    </row>
    <row r="19696" spans="1:2" x14ac:dyDescent="0.25">
      <c r="A19696" s="277" t="s">
        <v>21179</v>
      </c>
      <c r="B19696" s="278">
        <v>197.45</v>
      </c>
    </row>
    <row r="19697" spans="1:2" x14ac:dyDescent="0.25">
      <c r="A19697" s="277" t="s">
        <v>5259</v>
      </c>
      <c r="B19697" s="278">
        <v>225.15</v>
      </c>
    </row>
    <row r="19698" spans="1:2" x14ac:dyDescent="0.25">
      <c r="A19698" s="277" t="s">
        <v>21180</v>
      </c>
      <c r="B19698" s="278">
        <v>218.27</v>
      </c>
    </row>
    <row r="19699" spans="1:2" x14ac:dyDescent="0.25">
      <c r="A19699" s="277" t="s">
        <v>10888</v>
      </c>
      <c r="B19699" s="278">
        <v>225.89</v>
      </c>
    </row>
    <row r="19700" spans="1:2" x14ac:dyDescent="0.25">
      <c r="A19700" s="277" t="s">
        <v>21181</v>
      </c>
      <c r="B19700" s="278">
        <v>223.69</v>
      </c>
    </row>
    <row r="19701" spans="1:2" x14ac:dyDescent="0.25">
      <c r="A19701" s="277" t="s">
        <v>10889</v>
      </c>
      <c r="B19701" s="278">
        <v>532.91999999999996</v>
      </c>
    </row>
    <row r="19702" spans="1:2" x14ac:dyDescent="0.25">
      <c r="A19702" s="277" t="s">
        <v>21182</v>
      </c>
      <c r="B19702" s="278">
        <v>532.91999999999996</v>
      </c>
    </row>
    <row r="19703" spans="1:2" x14ac:dyDescent="0.25">
      <c r="A19703" s="277" t="s">
        <v>10890</v>
      </c>
      <c r="B19703" s="278">
        <v>552.97</v>
      </c>
    </row>
    <row r="19704" spans="1:2" x14ac:dyDescent="0.25">
      <c r="A19704" s="277" t="s">
        <v>21183</v>
      </c>
      <c r="B19704" s="278">
        <v>552.97</v>
      </c>
    </row>
    <row r="19705" spans="1:2" x14ac:dyDescent="0.25">
      <c r="A19705" s="277" t="s">
        <v>10891</v>
      </c>
      <c r="B19705" s="278">
        <v>334.75</v>
      </c>
    </row>
    <row r="19706" spans="1:2" x14ac:dyDescent="0.25">
      <c r="A19706" s="277" t="s">
        <v>21184</v>
      </c>
      <c r="B19706" s="278">
        <v>334.75</v>
      </c>
    </row>
    <row r="19707" spans="1:2" x14ac:dyDescent="0.25">
      <c r="A19707" s="277" t="s">
        <v>10892</v>
      </c>
      <c r="B19707" s="278">
        <v>376.85</v>
      </c>
    </row>
    <row r="19708" spans="1:2" x14ac:dyDescent="0.25">
      <c r="A19708" s="277" t="s">
        <v>21185</v>
      </c>
      <c r="B19708" s="278">
        <v>376.85</v>
      </c>
    </row>
    <row r="19709" spans="1:2" x14ac:dyDescent="0.25">
      <c r="A19709" s="277" t="s">
        <v>10893</v>
      </c>
      <c r="B19709" s="278">
        <v>488</v>
      </c>
    </row>
    <row r="19710" spans="1:2" x14ac:dyDescent="0.25">
      <c r="A19710" s="277" t="s">
        <v>21186</v>
      </c>
      <c r="B19710" s="278">
        <v>488</v>
      </c>
    </row>
    <row r="19711" spans="1:2" x14ac:dyDescent="0.25">
      <c r="A19711" s="277" t="s">
        <v>10894</v>
      </c>
      <c r="B19711" s="278">
        <v>87.54</v>
      </c>
    </row>
    <row r="19712" spans="1:2" x14ac:dyDescent="0.25">
      <c r="A19712" s="277" t="s">
        <v>21187</v>
      </c>
      <c r="B19712" s="278">
        <v>87.54</v>
      </c>
    </row>
    <row r="19713" spans="1:2" x14ac:dyDescent="0.25">
      <c r="A19713" s="277" t="s">
        <v>10895</v>
      </c>
      <c r="B19713" s="278">
        <v>73.2</v>
      </c>
    </row>
    <row r="19714" spans="1:2" x14ac:dyDescent="0.25">
      <c r="A19714" s="277" t="s">
        <v>21188</v>
      </c>
      <c r="B19714" s="278">
        <v>73.2</v>
      </c>
    </row>
    <row r="19715" spans="1:2" x14ac:dyDescent="0.25">
      <c r="A19715" s="277" t="s">
        <v>10896</v>
      </c>
      <c r="B19715" s="278">
        <v>1636.19</v>
      </c>
    </row>
    <row r="19716" spans="1:2" x14ac:dyDescent="0.25">
      <c r="A19716" s="277" t="s">
        <v>21189</v>
      </c>
      <c r="B19716" s="278">
        <v>1636.19</v>
      </c>
    </row>
    <row r="19717" spans="1:2" x14ac:dyDescent="0.25">
      <c r="A19717" s="277" t="s">
        <v>10897</v>
      </c>
      <c r="B19717" s="278">
        <v>237.33</v>
      </c>
    </row>
    <row r="19718" spans="1:2" x14ac:dyDescent="0.25">
      <c r="A19718" s="277" t="s">
        <v>21190</v>
      </c>
      <c r="B19718" s="278">
        <v>237.33</v>
      </c>
    </row>
    <row r="19719" spans="1:2" x14ac:dyDescent="0.25">
      <c r="A19719" s="277" t="s">
        <v>10898</v>
      </c>
      <c r="B19719" s="278">
        <v>152.29</v>
      </c>
    </row>
    <row r="19720" spans="1:2" x14ac:dyDescent="0.25">
      <c r="A19720" s="277" t="s">
        <v>21191</v>
      </c>
      <c r="B19720" s="278">
        <v>152.29</v>
      </c>
    </row>
    <row r="19721" spans="1:2" x14ac:dyDescent="0.25">
      <c r="A19721" s="277" t="s">
        <v>10899</v>
      </c>
      <c r="B19721" s="278">
        <v>66.97</v>
      </c>
    </row>
    <row r="19722" spans="1:2" x14ac:dyDescent="0.25">
      <c r="A19722" s="277" t="s">
        <v>21192</v>
      </c>
      <c r="B19722" s="278">
        <v>64.599999999999994</v>
      </c>
    </row>
    <row r="19723" spans="1:2" x14ac:dyDescent="0.25">
      <c r="A19723" s="277" t="s">
        <v>10900</v>
      </c>
      <c r="B19723" s="278">
        <v>60.99</v>
      </c>
    </row>
    <row r="19724" spans="1:2" x14ac:dyDescent="0.25">
      <c r="A19724" s="277" t="s">
        <v>21193</v>
      </c>
      <c r="B19724" s="278">
        <v>58.62</v>
      </c>
    </row>
    <row r="19725" spans="1:2" x14ac:dyDescent="0.25">
      <c r="A19725" s="277" t="s">
        <v>10901</v>
      </c>
      <c r="B19725" s="278">
        <v>47.66</v>
      </c>
    </row>
    <row r="19726" spans="1:2" x14ac:dyDescent="0.25">
      <c r="A19726" s="277" t="s">
        <v>21194</v>
      </c>
      <c r="B19726" s="278">
        <v>45.29</v>
      </c>
    </row>
    <row r="19727" spans="1:2" x14ac:dyDescent="0.25">
      <c r="A19727" s="277" t="s">
        <v>10902</v>
      </c>
      <c r="B19727" s="278">
        <v>122.69</v>
      </c>
    </row>
    <row r="19728" spans="1:2" x14ac:dyDescent="0.25">
      <c r="A19728" s="277" t="s">
        <v>21195</v>
      </c>
      <c r="B19728" s="278">
        <v>120.32</v>
      </c>
    </row>
    <row r="19729" spans="1:2" x14ac:dyDescent="0.25">
      <c r="A19729" s="277" t="s">
        <v>10903</v>
      </c>
      <c r="B19729" s="278">
        <v>141.66</v>
      </c>
    </row>
    <row r="19730" spans="1:2" x14ac:dyDescent="0.25">
      <c r="A19730" s="277" t="s">
        <v>21196</v>
      </c>
      <c r="B19730" s="278">
        <v>139.29</v>
      </c>
    </row>
    <row r="19731" spans="1:2" x14ac:dyDescent="0.25">
      <c r="A19731" s="277" t="s">
        <v>10904</v>
      </c>
      <c r="B19731" s="278">
        <v>80052.2</v>
      </c>
    </row>
    <row r="19732" spans="1:2" x14ac:dyDescent="0.25">
      <c r="A19732" s="277" t="s">
        <v>21197</v>
      </c>
      <c r="B19732" s="278">
        <v>80052.2</v>
      </c>
    </row>
    <row r="19733" spans="1:2" x14ac:dyDescent="0.25">
      <c r="A19733" s="277" t="s">
        <v>10905</v>
      </c>
      <c r="B19733" s="278">
        <v>97000</v>
      </c>
    </row>
    <row r="19734" spans="1:2" x14ac:dyDescent="0.25">
      <c r="A19734" s="277" t="s">
        <v>21198</v>
      </c>
      <c r="B19734" s="278">
        <v>97000</v>
      </c>
    </row>
    <row r="19735" spans="1:2" x14ac:dyDescent="0.25">
      <c r="A19735" s="277" t="s">
        <v>10906</v>
      </c>
      <c r="B19735" s="278">
        <v>116700</v>
      </c>
    </row>
    <row r="19736" spans="1:2" x14ac:dyDescent="0.25">
      <c r="A19736" s="277" t="s">
        <v>21199</v>
      </c>
      <c r="B19736" s="278">
        <v>116700</v>
      </c>
    </row>
    <row r="19737" spans="1:2" x14ac:dyDescent="0.25">
      <c r="A19737" s="277" t="s">
        <v>10907</v>
      </c>
      <c r="B19737" s="278">
        <v>51941.2</v>
      </c>
    </row>
    <row r="19738" spans="1:2" x14ac:dyDescent="0.25">
      <c r="A19738" s="277" t="s">
        <v>21200</v>
      </c>
      <c r="B19738" s="278">
        <v>51941.2</v>
      </c>
    </row>
    <row r="19739" spans="1:2" x14ac:dyDescent="0.25">
      <c r="A19739" s="277" t="s">
        <v>4250</v>
      </c>
      <c r="B19739" s="278">
        <v>378.06</v>
      </c>
    </row>
    <row r="19740" spans="1:2" x14ac:dyDescent="0.25">
      <c r="A19740" s="277" t="s">
        <v>21201</v>
      </c>
      <c r="B19740" s="278">
        <v>363.14</v>
      </c>
    </row>
    <row r="19741" spans="1:2" x14ac:dyDescent="0.25">
      <c r="A19741" s="277" t="s">
        <v>4251</v>
      </c>
      <c r="B19741" s="278">
        <v>441.5</v>
      </c>
    </row>
    <row r="19742" spans="1:2" x14ac:dyDescent="0.25">
      <c r="A19742" s="277" t="s">
        <v>21202</v>
      </c>
      <c r="B19742" s="278">
        <v>426.58</v>
      </c>
    </row>
    <row r="19743" spans="1:2" x14ac:dyDescent="0.25">
      <c r="A19743" s="277" t="s">
        <v>4252</v>
      </c>
      <c r="B19743" s="278">
        <v>541.67999999999995</v>
      </c>
    </row>
    <row r="19744" spans="1:2" x14ac:dyDescent="0.25">
      <c r="A19744" s="277" t="s">
        <v>21203</v>
      </c>
      <c r="B19744" s="278">
        <v>524.78</v>
      </c>
    </row>
    <row r="19745" spans="1:2" x14ac:dyDescent="0.25">
      <c r="A19745" s="277" t="s">
        <v>4253</v>
      </c>
      <c r="B19745" s="278">
        <v>583.28</v>
      </c>
    </row>
    <row r="19746" spans="1:2" x14ac:dyDescent="0.25">
      <c r="A19746" s="277" t="s">
        <v>21204</v>
      </c>
      <c r="B19746" s="278">
        <v>566.38</v>
      </c>
    </row>
    <row r="19747" spans="1:2" x14ac:dyDescent="0.25">
      <c r="A19747" s="277" t="s">
        <v>4254</v>
      </c>
      <c r="B19747" s="278">
        <v>521.28</v>
      </c>
    </row>
    <row r="19748" spans="1:2" x14ac:dyDescent="0.25">
      <c r="A19748" s="277" t="s">
        <v>21205</v>
      </c>
      <c r="B19748" s="278">
        <v>502.95</v>
      </c>
    </row>
    <row r="19749" spans="1:2" x14ac:dyDescent="0.25">
      <c r="A19749" s="277" t="s">
        <v>4255</v>
      </c>
      <c r="B19749" s="278">
        <v>625.28</v>
      </c>
    </row>
    <row r="19750" spans="1:2" x14ac:dyDescent="0.25">
      <c r="A19750" s="277" t="s">
        <v>21206</v>
      </c>
      <c r="B19750" s="278">
        <v>606.95000000000005</v>
      </c>
    </row>
    <row r="19751" spans="1:2" x14ac:dyDescent="0.25">
      <c r="A19751" s="277" t="s">
        <v>4256</v>
      </c>
      <c r="B19751" s="278">
        <v>767.93</v>
      </c>
    </row>
    <row r="19752" spans="1:2" x14ac:dyDescent="0.25">
      <c r="A19752" s="277" t="s">
        <v>21207</v>
      </c>
      <c r="B19752" s="278">
        <v>748.61</v>
      </c>
    </row>
    <row r="19753" spans="1:2" x14ac:dyDescent="0.25">
      <c r="A19753" s="277" t="s">
        <v>4257</v>
      </c>
      <c r="B19753" s="278">
        <v>923.93</v>
      </c>
    </row>
    <row r="19754" spans="1:2" x14ac:dyDescent="0.25">
      <c r="A19754" s="277" t="s">
        <v>21208</v>
      </c>
      <c r="B19754" s="278">
        <v>904.61</v>
      </c>
    </row>
    <row r="19755" spans="1:2" x14ac:dyDescent="0.25">
      <c r="A19755" s="277" t="s">
        <v>4258</v>
      </c>
      <c r="B19755" s="278">
        <v>779.51</v>
      </c>
    </row>
    <row r="19756" spans="1:2" x14ac:dyDescent="0.25">
      <c r="A19756" s="277" t="s">
        <v>21209</v>
      </c>
      <c r="B19756" s="278">
        <v>758.62</v>
      </c>
    </row>
    <row r="19757" spans="1:2" x14ac:dyDescent="0.25">
      <c r="A19757" s="277" t="s">
        <v>4259</v>
      </c>
      <c r="B19757" s="278">
        <v>841.91</v>
      </c>
    </row>
    <row r="19758" spans="1:2" x14ac:dyDescent="0.25">
      <c r="A19758" s="277" t="s">
        <v>21210</v>
      </c>
      <c r="B19758" s="278">
        <v>821.02</v>
      </c>
    </row>
    <row r="19759" spans="1:2" x14ac:dyDescent="0.25">
      <c r="A19759" s="277" t="s">
        <v>4260</v>
      </c>
      <c r="B19759" s="278">
        <v>1047.3900000000001</v>
      </c>
    </row>
    <row r="19760" spans="1:2" x14ac:dyDescent="0.25">
      <c r="A19760" s="277" t="s">
        <v>21211</v>
      </c>
      <c r="B19760" s="278">
        <v>1026.01</v>
      </c>
    </row>
    <row r="19761" spans="1:2" x14ac:dyDescent="0.25">
      <c r="A19761" s="277" t="s">
        <v>4261</v>
      </c>
      <c r="B19761" s="278">
        <v>1135.79</v>
      </c>
    </row>
    <row r="19762" spans="1:2" x14ac:dyDescent="0.25">
      <c r="A19762" s="277" t="s">
        <v>21212</v>
      </c>
      <c r="B19762" s="278">
        <v>1114.4100000000001</v>
      </c>
    </row>
    <row r="19763" spans="1:2" x14ac:dyDescent="0.25">
      <c r="A19763" s="277" t="s">
        <v>10908</v>
      </c>
      <c r="B19763" s="278">
        <v>1386.88</v>
      </c>
    </row>
    <row r="19764" spans="1:2" x14ac:dyDescent="0.25">
      <c r="A19764" s="277" t="s">
        <v>21213</v>
      </c>
      <c r="B19764" s="278">
        <v>1364.51</v>
      </c>
    </row>
    <row r="19765" spans="1:2" x14ac:dyDescent="0.25">
      <c r="A19765" s="277" t="s">
        <v>4262</v>
      </c>
      <c r="B19765" s="278">
        <v>1125.0899999999999</v>
      </c>
    </row>
    <row r="19766" spans="1:2" x14ac:dyDescent="0.25">
      <c r="A19766" s="277" t="s">
        <v>21214</v>
      </c>
      <c r="B19766" s="278">
        <v>1101.6500000000001</v>
      </c>
    </row>
    <row r="19767" spans="1:2" x14ac:dyDescent="0.25">
      <c r="A19767" s="277" t="s">
        <v>4263</v>
      </c>
      <c r="B19767" s="278">
        <v>1373.53</v>
      </c>
    </row>
    <row r="19768" spans="1:2" x14ac:dyDescent="0.25">
      <c r="A19768" s="277" t="s">
        <v>21215</v>
      </c>
      <c r="B19768" s="278">
        <v>1350.09</v>
      </c>
    </row>
    <row r="19769" spans="1:2" x14ac:dyDescent="0.25">
      <c r="A19769" s="277" t="s">
        <v>4264</v>
      </c>
      <c r="B19769" s="278">
        <v>1432.93</v>
      </c>
    </row>
    <row r="19770" spans="1:2" x14ac:dyDescent="0.25">
      <c r="A19770" s="277" t="s">
        <v>21216</v>
      </c>
      <c r="B19770" s="278">
        <v>1409.49</v>
      </c>
    </row>
    <row r="19771" spans="1:2" x14ac:dyDescent="0.25">
      <c r="A19771" s="277" t="s">
        <v>10909</v>
      </c>
      <c r="B19771" s="278">
        <v>1855.99</v>
      </c>
    </row>
    <row r="19772" spans="1:2" x14ac:dyDescent="0.25">
      <c r="A19772" s="277" t="s">
        <v>21217</v>
      </c>
      <c r="B19772" s="278">
        <v>1831.55</v>
      </c>
    </row>
    <row r="19773" spans="1:2" x14ac:dyDescent="0.25">
      <c r="A19773" s="277" t="s">
        <v>4265</v>
      </c>
      <c r="B19773" s="278">
        <v>1976.27</v>
      </c>
    </row>
    <row r="19774" spans="1:2" x14ac:dyDescent="0.25">
      <c r="A19774" s="277" t="s">
        <v>21218</v>
      </c>
      <c r="B19774" s="278">
        <v>1951.96</v>
      </c>
    </row>
    <row r="19775" spans="1:2" x14ac:dyDescent="0.25">
      <c r="A19775" s="277" t="s">
        <v>10910</v>
      </c>
      <c r="B19775" s="278">
        <v>145766.29999999999</v>
      </c>
    </row>
    <row r="19776" spans="1:2" x14ac:dyDescent="0.25">
      <c r="A19776" s="277" t="s">
        <v>21219</v>
      </c>
      <c r="B19776" s="278">
        <v>145600.89000000001</v>
      </c>
    </row>
    <row r="19777" spans="1:2" x14ac:dyDescent="0.25">
      <c r="A19777" s="277" t="s">
        <v>10911</v>
      </c>
      <c r="B19777" s="278">
        <v>182908.3</v>
      </c>
    </row>
    <row r="19778" spans="1:2" x14ac:dyDescent="0.25">
      <c r="A19778" s="277" t="s">
        <v>21220</v>
      </c>
      <c r="B19778" s="278">
        <v>182742.89</v>
      </c>
    </row>
    <row r="19779" spans="1:2" x14ac:dyDescent="0.25">
      <c r="A19779" s="277" t="s">
        <v>10912</v>
      </c>
      <c r="B19779" s="278">
        <v>211480.3</v>
      </c>
    </row>
    <row r="19780" spans="1:2" x14ac:dyDescent="0.25">
      <c r="A19780" s="277" t="s">
        <v>21221</v>
      </c>
      <c r="B19780" s="278">
        <v>211314.89</v>
      </c>
    </row>
    <row r="19781" spans="1:2" x14ac:dyDescent="0.25">
      <c r="A19781" s="277" t="s">
        <v>5260</v>
      </c>
      <c r="B19781" s="278">
        <v>262908.3</v>
      </c>
    </row>
    <row r="19782" spans="1:2" x14ac:dyDescent="0.25">
      <c r="A19782" s="277" t="s">
        <v>21222</v>
      </c>
      <c r="B19782" s="278">
        <v>262742.89</v>
      </c>
    </row>
    <row r="19783" spans="1:2" x14ac:dyDescent="0.25">
      <c r="A19783" s="277" t="s">
        <v>5261</v>
      </c>
      <c r="B19783" s="278">
        <v>387621.3</v>
      </c>
    </row>
    <row r="19784" spans="1:2" x14ac:dyDescent="0.25">
      <c r="A19784" s="277" t="s">
        <v>21223</v>
      </c>
      <c r="B19784" s="278">
        <v>387455.89</v>
      </c>
    </row>
    <row r="19785" spans="1:2" x14ac:dyDescent="0.25">
      <c r="A19785" s="277" t="s">
        <v>10913</v>
      </c>
      <c r="B19785" s="278">
        <v>445907.3</v>
      </c>
    </row>
    <row r="19786" spans="1:2" x14ac:dyDescent="0.25">
      <c r="A19786" s="277" t="s">
        <v>21224</v>
      </c>
      <c r="B19786" s="278">
        <v>445741.89</v>
      </c>
    </row>
    <row r="19787" spans="1:2" x14ac:dyDescent="0.25">
      <c r="A19787" s="277" t="s">
        <v>10914</v>
      </c>
      <c r="B19787" s="278">
        <v>461480.3</v>
      </c>
    </row>
    <row r="19788" spans="1:2" x14ac:dyDescent="0.25">
      <c r="A19788" s="277" t="s">
        <v>21225</v>
      </c>
      <c r="B19788" s="278">
        <v>461314.89</v>
      </c>
    </row>
    <row r="19789" spans="1:2" x14ac:dyDescent="0.25">
      <c r="A19789" s="277" t="s">
        <v>5262</v>
      </c>
      <c r="B19789" s="278">
        <v>74080.3</v>
      </c>
    </row>
    <row r="19790" spans="1:2" x14ac:dyDescent="0.25">
      <c r="A19790" s="277" t="s">
        <v>21226</v>
      </c>
      <c r="B19790" s="278">
        <v>73914.89</v>
      </c>
    </row>
    <row r="19791" spans="1:2" x14ac:dyDescent="0.25">
      <c r="A19791" s="277" t="s">
        <v>5263</v>
      </c>
      <c r="B19791" s="278">
        <v>77670.3</v>
      </c>
    </row>
    <row r="19792" spans="1:2" x14ac:dyDescent="0.25">
      <c r="A19792" s="277" t="s">
        <v>21227</v>
      </c>
      <c r="B19792" s="278">
        <v>77504.89</v>
      </c>
    </row>
    <row r="19793" spans="1:2" x14ac:dyDescent="0.25">
      <c r="A19793" s="277" t="s">
        <v>5264</v>
      </c>
      <c r="B19793" s="278">
        <v>114180.3</v>
      </c>
    </row>
    <row r="19794" spans="1:2" x14ac:dyDescent="0.25">
      <c r="A19794" s="277" t="s">
        <v>21228</v>
      </c>
      <c r="B19794" s="278">
        <v>114014.89</v>
      </c>
    </row>
    <row r="19795" spans="1:2" x14ac:dyDescent="0.25">
      <c r="A19795" s="277" t="s">
        <v>10915</v>
      </c>
      <c r="B19795" s="278">
        <v>121780.3</v>
      </c>
    </row>
    <row r="19796" spans="1:2" x14ac:dyDescent="0.25">
      <c r="A19796" s="277" t="s">
        <v>21229</v>
      </c>
      <c r="B19796" s="278">
        <v>121614.89</v>
      </c>
    </row>
    <row r="19797" spans="1:2" x14ac:dyDescent="0.25">
      <c r="A19797" s="277" t="s">
        <v>10916</v>
      </c>
      <c r="B19797" s="278">
        <v>157880.29999999999</v>
      </c>
    </row>
    <row r="19798" spans="1:2" x14ac:dyDescent="0.25">
      <c r="A19798" s="277" t="s">
        <v>21230</v>
      </c>
      <c r="B19798" s="278">
        <v>157714.89000000001</v>
      </c>
    </row>
    <row r="19799" spans="1:2" x14ac:dyDescent="0.25">
      <c r="A19799" s="277" t="s">
        <v>5265</v>
      </c>
      <c r="B19799" s="278">
        <v>458.86</v>
      </c>
    </row>
    <row r="19800" spans="1:2" x14ac:dyDescent="0.25">
      <c r="A19800" s="277" t="s">
        <v>21231</v>
      </c>
      <c r="B19800" s="278">
        <v>457.68</v>
      </c>
    </row>
    <row r="19801" spans="1:2" x14ac:dyDescent="0.25">
      <c r="A19801" s="277" t="s">
        <v>10917</v>
      </c>
      <c r="B19801" s="278">
        <v>219</v>
      </c>
    </row>
    <row r="19802" spans="1:2" x14ac:dyDescent="0.25">
      <c r="A19802" s="277" t="s">
        <v>21232</v>
      </c>
      <c r="B19802" s="278">
        <v>216.63</v>
      </c>
    </row>
    <row r="19803" spans="1:2" x14ac:dyDescent="0.25">
      <c r="A19803" s="277" t="s">
        <v>10918</v>
      </c>
      <c r="B19803" s="278">
        <v>1784.95</v>
      </c>
    </row>
    <row r="19804" spans="1:2" x14ac:dyDescent="0.25">
      <c r="A19804" s="277" t="s">
        <v>21233</v>
      </c>
      <c r="B19804" s="278">
        <v>1782.58</v>
      </c>
    </row>
    <row r="19805" spans="1:2" x14ac:dyDescent="0.25">
      <c r="A19805" s="277" t="s">
        <v>10919</v>
      </c>
      <c r="B19805" s="278">
        <v>96.27</v>
      </c>
    </row>
    <row r="19806" spans="1:2" x14ac:dyDescent="0.25">
      <c r="A19806" s="277" t="s">
        <v>21234</v>
      </c>
      <c r="B19806" s="278">
        <v>93.9</v>
      </c>
    </row>
    <row r="19807" spans="1:2" x14ac:dyDescent="0.25">
      <c r="A19807" s="277" t="s">
        <v>10920</v>
      </c>
      <c r="B19807" s="278">
        <v>96.27</v>
      </c>
    </row>
    <row r="19808" spans="1:2" x14ac:dyDescent="0.25">
      <c r="A19808" s="277" t="s">
        <v>21235</v>
      </c>
      <c r="B19808" s="278">
        <v>93.9</v>
      </c>
    </row>
    <row r="19809" spans="1:2" x14ac:dyDescent="0.25">
      <c r="A19809" s="277" t="s">
        <v>10921</v>
      </c>
      <c r="B19809" s="278">
        <v>803.16</v>
      </c>
    </row>
    <row r="19810" spans="1:2" x14ac:dyDescent="0.25">
      <c r="A19810" s="277" t="s">
        <v>21236</v>
      </c>
      <c r="B19810" s="278">
        <v>800.79</v>
      </c>
    </row>
    <row r="19811" spans="1:2" x14ac:dyDescent="0.25">
      <c r="A19811" s="277" t="s">
        <v>10922</v>
      </c>
      <c r="B19811" s="278">
        <v>414.91</v>
      </c>
    </row>
    <row r="19812" spans="1:2" x14ac:dyDescent="0.25">
      <c r="A19812" s="277" t="s">
        <v>21237</v>
      </c>
      <c r="B19812" s="278">
        <v>412.54</v>
      </c>
    </row>
    <row r="19813" spans="1:2" x14ac:dyDescent="0.25">
      <c r="A19813" s="277" t="s">
        <v>10923</v>
      </c>
      <c r="B19813" s="278">
        <v>476.01</v>
      </c>
    </row>
    <row r="19814" spans="1:2" x14ac:dyDescent="0.25">
      <c r="A19814" s="277" t="s">
        <v>21238</v>
      </c>
      <c r="B19814" s="278">
        <v>473.64</v>
      </c>
    </row>
    <row r="19815" spans="1:2" x14ac:dyDescent="0.25">
      <c r="A19815" s="277" t="s">
        <v>10924</v>
      </c>
      <c r="B19815" s="278">
        <v>2167.6999999999998</v>
      </c>
    </row>
    <row r="19816" spans="1:2" x14ac:dyDescent="0.25">
      <c r="A19816" s="277" t="s">
        <v>21239</v>
      </c>
      <c r="B19816" s="278">
        <v>2115.2800000000002</v>
      </c>
    </row>
    <row r="19817" spans="1:2" x14ac:dyDescent="0.25">
      <c r="A19817" s="277" t="s">
        <v>10925</v>
      </c>
      <c r="B19817" s="278">
        <v>2991.42</v>
      </c>
    </row>
    <row r="19818" spans="1:2" x14ac:dyDescent="0.25">
      <c r="A19818" s="277" t="s">
        <v>21240</v>
      </c>
      <c r="B19818" s="278">
        <v>2939</v>
      </c>
    </row>
    <row r="19819" spans="1:2" x14ac:dyDescent="0.25">
      <c r="A19819" s="277" t="s">
        <v>23723</v>
      </c>
      <c r="B19819" s="278">
        <v>23417.73</v>
      </c>
    </row>
    <row r="19820" spans="1:2" x14ac:dyDescent="0.25">
      <c r="A19820" s="277" t="s">
        <v>23724</v>
      </c>
      <c r="B19820" s="278">
        <v>23415.360000000001</v>
      </c>
    </row>
    <row r="19821" spans="1:2" x14ac:dyDescent="0.25">
      <c r="A19821" s="277" t="s">
        <v>23725</v>
      </c>
      <c r="B19821" s="278">
        <v>25217.73</v>
      </c>
    </row>
    <row r="19822" spans="1:2" x14ac:dyDescent="0.25">
      <c r="A19822" s="277" t="s">
        <v>23726</v>
      </c>
      <c r="B19822" s="278">
        <v>25215.360000000001</v>
      </c>
    </row>
    <row r="19823" spans="1:2" x14ac:dyDescent="0.25">
      <c r="A19823" s="277" t="s">
        <v>23520</v>
      </c>
      <c r="B19823" s="278">
        <v>27317.73</v>
      </c>
    </row>
    <row r="19824" spans="1:2" x14ac:dyDescent="0.25">
      <c r="A19824" s="277" t="s">
        <v>23521</v>
      </c>
      <c r="B19824" s="278">
        <v>27315.360000000001</v>
      </c>
    </row>
    <row r="19825" spans="1:2" x14ac:dyDescent="0.25">
      <c r="A19825" s="277" t="s">
        <v>23522</v>
      </c>
      <c r="B19825" s="278">
        <v>32717.73</v>
      </c>
    </row>
    <row r="19826" spans="1:2" x14ac:dyDescent="0.25">
      <c r="A19826" s="277" t="s">
        <v>23523</v>
      </c>
      <c r="B19826" s="278">
        <v>32715.360000000001</v>
      </c>
    </row>
    <row r="19827" spans="1:2" x14ac:dyDescent="0.25">
      <c r="A19827" s="277" t="s">
        <v>23524</v>
      </c>
      <c r="B19827" s="278">
        <v>38317.730000000003</v>
      </c>
    </row>
    <row r="19828" spans="1:2" x14ac:dyDescent="0.25">
      <c r="A19828" s="277" t="s">
        <v>23525</v>
      </c>
      <c r="B19828" s="278">
        <v>38315.360000000001</v>
      </c>
    </row>
    <row r="19829" spans="1:2" x14ac:dyDescent="0.25">
      <c r="A19829" s="277" t="s">
        <v>23526</v>
      </c>
      <c r="B19829" s="278">
        <v>40217.730000000003</v>
      </c>
    </row>
    <row r="19830" spans="1:2" x14ac:dyDescent="0.25">
      <c r="A19830" s="277" t="s">
        <v>23527</v>
      </c>
      <c r="B19830" s="278">
        <v>40215.360000000001</v>
      </c>
    </row>
    <row r="19831" spans="1:2" x14ac:dyDescent="0.25">
      <c r="A19831" s="277" t="s">
        <v>23528</v>
      </c>
      <c r="B19831" s="278">
        <v>53917.73</v>
      </c>
    </row>
    <row r="19832" spans="1:2" x14ac:dyDescent="0.25">
      <c r="A19832" s="277" t="s">
        <v>23529</v>
      </c>
      <c r="B19832" s="278">
        <v>53915.360000000001</v>
      </c>
    </row>
    <row r="19833" spans="1:2" x14ac:dyDescent="0.25">
      <c r="A19833" s="277" t="s">
        <v>23530</v>
      </c>
      <c r="B19833" s="278">
        <v>71317.73</v>
      </c>
    </row>
    <row r="19834" spans="1:2" x14ac:dyDescent="0.25">
      <c r="A19834" s="277" t="s">
        <v>23531</v>
      </c>
      <c r="B19834" s="278">
        <v>71315.360000000001</v>
      </c>
    </row>
    <row r="19835" spans="1:2" x14ac:dyDescent="0.25">
      <c r="A19835" s="277" t="s">
        <v>23532</v>
      </c>
      <c r="B19835" s="278">
        <v>108917.73</v>
      </c>
    </row>
    <row r="19836" spans="1:2" x14ac:dyDescent="0.25">
      <c r="A19836" s="277" t="s">
        <v>23533</v>
      </c>
      <c r="B19836" s="278">
        <v>108915.36</v>
      </c>
    </row>
    <row r="19837" spans="1:2" x14ac:dyDescent="0.25">
      <c r="A19837" s="277" t="s">
        <v>23727</v>
      </c>
      <c r="B19837" s="278">
        <v>30907.73</v>
      </c>
    </row>
    <row r="19838" spans="1:2" x14ac:dyDescent="0.25">
      <c r="A19838" s="277" t="s">
        <v>23728</v>
      </c>
      <c r="B19838" s="278">
        <v>30905.360000000001</v>
      </c>
    </row>
    <row r="19839" spans="1:2" x14ac:dyDescent="0.25">
      <c r="A19839" s="277" t="s">
        <v>23534</v>
      </c>
      <c r="B19839" s="278">
        <v>28917.73</v>
      </c>
    </row>
    <row r="19840" spans="1:2" x14ac:dyDescent="0.25">
      <c r="A19840" s="277" t="s">
        <v>23535</v>
      </c>
      <c r="B19840" s="278">
        <v>28915.360000000001</v>
      </c>
    </row>
    <row r="19841" spans="1:2" x14ac:dyDescent="0.25">
      <c r="A19841" s="277" t="s">
        <v>23536</v>
      </c>
      <c r="B19841" s="278">
        <v>38917.730000000003</v>
      </c>
    </row>
    <row r="19842" spans="1:2" x14ac:dyDescent="0.25">
      <c r="A19842" s="277" t="s">
        <v>23537</v>
      </c>
      <c r="B19842" s="278">
        <v>38915.360000000001</v>
      </c>
    </row>
    <row r="19843" spans="1:2" x14ac:dyDescent="0.25">
      <c r="A19843" s="277" t="s">
        <v>23538</v>
      </c>
      <c r="B19843" s="278">
        <v>43917.73</v>
      </c>
    </row>
    <row r="19844" spans="1:2" x14ac:dyDescent="0.25">
      <c r="A19844" s="277" t="s">
        <v>23539</v>
      </c>
      <c r="B19844" s="278">
        <v>43915.360000000001</v>
      </c>
    </row>
    <row r="19845" spans="1:2" x14ac:dyDescent="0.25">
      <c r="A19845" s="277" t="s">
        <v>23540</v>
      </c>
      <c r="B19845" s="278">
        <v>47217.73</v>
      </c>
    </row>
    <row r="19846" spans="1:2" x14ac:dyDescent="0.25">
      <c r="A19846" s="277" t="s">
        <v>23541</v>
      </c>
      <c r="B19846" s="278">
        <v>47215.360000000001</v>
      </c>
    </row>
    <row r="19847" spans="1:2" x14ac:dyDescent="0.25">
      <c r="A19847" s="277" t="s">
        <v>23542</v>
      </c>
      <c r="B19847" s="278">
        <v>66417.73</v>
      </c>
    </row>
    <row r="19848" spans="1:2" x14ac:dyDescent="0.25">
      <c r="A19848" s="277" t="s">
        <v>23543</v>
      </c>
      <c r="B19848" s="278">
        <v>66415.360000000001</v>
      </c>
    </row>
    <row r="19849" spans="1:2" x14ac:dyDescent="0.25">
      <c r="A19849" s="277" t="s">
        <v>23544</v>
      </c>
      <c r="B19849" s="278">
        <v>85717.73</v>
      </c>
    </row>
    <row r="19850" spans="1:2" x14ac:dyDescent="0.25">
      <c r="A19850" s="277" t="s">
        <v>23545</v>
      </c>
      <c r="B19850" s="278">
        <v>85715.36</v>
      </c>
    </row>
    <row r="19851" spans="1:2" x14ac:dyDescent="0.25">
      <c r="A19851" s="277" t="s">
        <v>23546</v>
      </c>
      <c r="B19851" s="278">
        <v>130817.73</v>
      </c>
    </row>
    <row r="19852" spans="1:2" x14ac:dyDescent="0.25">
      <c r="A19852" s="277" t="s">
        <v>23547</v>
      </c>
      <c r="B19852" s="278">
        <v>130815.36</v>
      </c>
    </row>
    <row r="19853" spans="1:2" x14ac:dyDescent="0.25">
      <c r="A19853" s="277" t="s">
        <v>23729</v>
      </c>
      <c r="B19853" s="278">
        <v>28517.73</v>
      </c>
    </row>
    <row r="19854" spans="1:2" x14ac:dyDescent="0.25">
      <c r="A19854" s="277" t="s">
        <v>23730</v>
      </c>
      <c r="B19854" s="278">
        <v>28515.360000000001</v>
      </c>
    </row>
    <row r="19855" spans="1:2" x14ac:dyDescent="0.25">
      <c r="A19855" s="277" t="s">
        <v>10926</v>
      </c>
      <c r="B19855" s="278">
        <v>265.77</v>
      </c>
    </row>
    <row r="19856" spans="1:2" x14ac:dyDescent="0.25">
      <c r="A19856" s="277" t="s">
        <v>21241</v>
      </c>
      <c r="B19856" s="278">
        <v>265.77</v>
      </c>
    </row>
    <row r="19857" spans="1:2" x14ac:dyDescent="0.25">
      <c r="A19857" s="277" t="s">
        <v>10927</v>
      </c>
      <c r="B19857" s="278">
        <v>277.83999999999997</v>
      </c>
    </row>
    <row r="19858" spans="1:2" x14ac:dyDescent="0.25">
      <c r="A19858" s="277" t="s">
        <v>21242</v>
      </c>
      <c r="B19858" s="278">
        <v>277.83999999999997</v>
      </c>
    </row>
    <row r="19859" spans="1:2" x14ac:dyDescent="0.25">
      <c r="A19859" s="277" t="s">
        <v>10928</v>
      </c>
      <c r="B19859" s="278">
        <v>341.25</v>
      </c>
    </row>
    <row r="19860" spans="1:2" x14ac:dyDescent="0.25">
      <c r="A19860" s="277" t="s">
        <v>21243</v>
      </c>
      <c r="B19860" s="278">
        <v>341.25</v>
      </c>
    </row>
    <row r="19861" spans="1:2" x14ac:dyDescent="0.25">
      <c r="A19861" s="277" t="s">
        <v>10929</v>
      </c>
      <c r="B19861" s="278">
        <v>341.25</v>
      </c>
    </row>
    <row r="19862" spans="1:2" x14ac:dyDescent="0.25">
      <c r="A19862" s="277" t="s">
        <v>21244</v>
      </c>
      <c r="B19862" s="278">
        <v>341.25</v>
      </c>
    </row>
    <row r="19863" spans="1:2" x14ac:dyDescent="0.25">
      <c r="A19863" s="277" t="s">
        <v>10930</v>
      </c>
      <c r="B19863" s="278">
        <v>341.25</v>
      </c>
    </row>
    <row r="19864" spans="1:2" x14ac:dyDescent="0.25">
      <c r="A19864" s="277" t="s">
        <v>21245</v>
      </c>
      <c r="B19864" s="278">
        <v>341.25</v>
      </c>
    </row>
    <row r="19865" spans="1:2" x14ac:dyDescent="0.25">
      <c r="A19865" s="277" t="s">
        <v>10931</v>
      </c>
      <c r="B19865" s="278">
        <v>341.25</v>
      </c>
    </row>
    <row r="19866" spans="1:2" x14ac:dyDescent="0.25">
      <c r="A19866" s="277" t="s">
        <v>21246</v>
      </c>
      <c r="B19866" s="278">
        <v>341.25</v>
      </c>
    </row>
    <row r="19867" spans="1:2" x14ac:dyDescent="0.25">
      <c r="A19867" s="277" t="s">
        <v>10932</v>
      </c>
      <c r="B19867" s="278">
        <v>341.25</v>
      </c>
    </row>
    <row r="19868" spans="1:2" x14ac:dyDescent="0.25">
      <c r="A19868" s="277" t="s">
        <v>21247</v>
      </c>
      <c r="B19868" s="278">
        <v>341.25</v>
      </c>
    </row>
    <row r="19869" spans="1:2" x14ac:dyDescent="0.25">
      <c r="A19869" s="277" t="s">
        <v>10933</v>
      </c>
      <c r="B19869" s="278">
        <v>341.25</v>
      </c>
    </row>
    <row r="19870" spans="1:2" x14ac:dyDescent="0.25">
      <c r="A19870" s="277" t="s">
        <v>21248</v>
      </c>
      <c r="B19870" s="278">
        <v>341.25</v>
      </c>
    </row>
    <row r="19871" spans="1:2" x14ac:dyDescent="0.25">
      <c r="A19871" s="277" t="s">
        <v>5266</v>
      </c>
      <c r="B19871" s="278">
        <v>71.930000000000007</v>
      </c>
    </row>
    <row r="19872" spans="1:2" x14ac:dyDescent="0.25">
      <c r="A19872" s="277" t="s">
        <v>21249</v>
      </c>
      <c r="B19872" s="278">
        <v>69.56</v>
      </c>
    </row>
    <row r="19873" spans="1:2" x14ac:dyDescent="0.25">
      <c r="A19873" s="277" t="s">
        <v>5267</v>
      </c>
      <c r="B19873" s="278">
        <v>47.73</v>
      </c>
    </row>
    <row r="19874" spans="1:2" x14ac:dyDescent="0.25">
      <c r="A19874" s="277" t="s">
        <v>21250</v>
      </c>
      <c r="B19874" s="278">
        <v>45.36</v>
      </c>
    </row>
    <row r="19875" spans="1:2" x14ac:dyDescent="0.25">
      <c r="A19875" s="277" t="s">
        <v>5268</v>
      </c>
      <c r="B19875" s="278">
        <v>296.32</v>
      </c>
    </row>
    <row r="19876" spans="1:2" x14ac:dyDescent="0.25">
      <c r="A19876" s="277" t="s">
        <v>21251</v>
      </c>
      <c r="B19876" s="278">
        <v>288.61</v>
      </c>
    </row>
    <row r="19877" spans="1:2" x14ac:dyDescent="0.25">
      <c r="A19877" s="277" t="s">
        <v>10934</v>
      </c>
      <c r="B19877" s="278">
        <v>495.39</v>
      </c>
    </row>
    <row r="19878" spans="1:2" x14ac:dyDescent="0.25">
      <c r="A19878" s="277" t="s">
        <v>21252</v>
      </c>
      <c r="B19878" s="278">
        <v>483.86</v>
      </c>
    </row>
    <row r="19879" spans="1:2" x14ac:dyDescent="0.25">
      <c r="A19879" s="277" t="s">
        <v>10935</v>
      </c>
      <c r="B19879" s="278">
        <v>363.7</v>
      </c>
    </row>
    <row r="19880" spans="1:2" x14ac:dyDescent="0.25">
      <c r="A19880" s="277" t="s">
        <v>21253</v>
      </c>
      <c r="B19880" s="278">
        <v>352.17</v>
      </c>
    </row>
    <row r="19881" spans="1:2" x14ac:dyDescent="0.25">
      <c r="A19881" s="277" t="s">
        <v>10936</v>
      </c>
      <c r="B19881" s="278">
        <v>422.05</v>
      </c>
    </row>
    <row r="19882" spans="1:2" x14ac:dyDescent="0.25">
      <c r="A19882" s="277" t="s">
        <v>21254</v>
      </c>
      <c r="B19882" s="278">
        <v>410.52</v>
      </c>
    </row>
    <row r="19883" spans="1:2" x14ac:dyDescent="0.25">
      <c r="A19883" s="277" t="s">
        <v>10937</v>
      </c>
      <c r="B19883" s="278">
        <v>430.37</v>
      </c>
    </row>
    <row r="19884" spans="1:2" x14ac:dyDescent="0.25">
      <c r="A19884" s="277" t="s">
        <v>21255</v>
      </c>
      <c r="B19884" s="278">
        <v>418.84</v>
      </c>
    </row>
    <row r="19885" spans="1:2" x14ac:dyDescent="0.25">
      <c r="A19885" s="277" t="s">
        <v>10938</v>
      </c>
      <c r="B19885" s="278">
        <v>443.24</v>
      </c>
    </row>
    <row r="19886" spans="1:2" x14ac:dyDescent="0.25">
      <c r="A19886" s="277" t="s">
        <v>21256</v>
      </c>
      <c r="B19886" s="278">
        <v>431.71</v>
      </c>
    </row>
    <row r="19887" spans="1:2" x14ac:dyDescent="0.25">
      <c r="A19887" s="277" t="s">
        <v>10939</v>
      </c>
      <c r="B19887" s="278">
        <v>535.14</v>
      </c>
    </row>
    <row r="19888" spans="1:2" x14ac:dyDescent="0.25">
      <c r="A19888" s="277" t="s">
        <v>21257</v>
      </c>
      <c r="B19888" s="278">
        <v>523.61</v>
      </c>
    </row>
    <row r="19889" spans="1:2" x14ac:dyDescent="0.25">
      <c r="A19889" s="277" t="s">
        <v>10940</v>
      </c>
      <c r="B19889" s="278">
        <v>32.28</v>
      </c>
    </row>
    <row r="19890" spans="1:2" x14ac:dyDescent="0.25">
      <c r="A19890" s="277" t="s">
        <v>21258</v>
      </c>
      <c r="B19890" s="278">
        <v>29.4</v>
      </c>
    </row>
    <row r="19891" spans="1:2" x14ac:dyDescent="0.25">
      <c r="A19891" s="277" t="s">
        <v>10941</v>
      </c>
      <c r="B19891" s="278">
        <v>35.47</v>
      </c>
    </row>
    <row r="19892" spans="1:2" x14ac:dyDescent="0.25">
      <c r="A19892" s="277" t="s">
        <v>21259</v>
      </c>
      <c r="B19892" s="278">
        <v>32.520000000000003</v>
      </c>
    </row>
    <row r="19893" spans="1:2" x14ac:dyDescent="0.25">
      <c r="A19893" s="277" t="s">
        <v>5269</v>
      </c>
      <c r="B19893" s="278">
        <v>450.8</v>
      </c>
    </row>
    <row r="19894" spans="1:2" x14ac:dyDescent="0.25">
      <c r="A19894" s="277" t="s">
        <v>21260</v>
      </c>
      <c r="B19894" s="278">
        <v>443.09</v>
      </c>
    </row>
    <row r="19895" spans="1:2" x14ac:dyDescent="0.25">
      <c r="A19895" s="277" t="s">
        <v>10942</v>
      </c>
      <c r="B19895" s="278">
        <v>426.56</v>
      </c>
    </row>
    <row r="19896" spans="1:2" x14ac:dyDescent="0.25">
      <c r="A19896" s="277" t="s">
        <v>21261</v>
      </c>
      <c r="B19896" s="278">
        <v>415.03</v>
      </c>
    </row>
    <row r="19897" spans="1:2" x14ac:dyDescent="0.25">
      <c r="A19897" s="277" t="s">
        <v>10943</v>
      </c>
      <c r="B19897" s="278">
        <v>507.81</v>
      </c>
    </row>
    <row r="19898" spans="1:2" x14ac:dyDescent="0.25">
      <c r="A19898" s="277" t="s">
        <v>21262</v>
      </c>
      <c r="B19898" s="278">
        <v>496.28</v>
      </c>
    </row>
    <row r="19899" spans="1:2" x14ac:dyDescent="0.25">
      <c r="A19899" s="277" t="s">
        <v>10944</v>
      </c>
      <c r="B19899" s="278">
        <v>519.02</v>
      </c>
    </row>
    <row r="19900" spans="1:2" x14ac:dyDescent="0.25">
      <c r="A19900" s="277" t="s">
        <v>21263</v>
      </c>
      <c r="B19900" s="278">
        <v>507.49</v>
      </c>
    </row>
    <row r="19901" spans="1:2" x14ac:dyDescent="0.25">
      <c r="A19901" s="277" t="s">
        <v>10945</v>
      </c>
      <c r="B19901" s="278">
        <v>562.28</v>
      </c>
    </row>
    <row r="19902" spans="1:2" x14ac:dyDescent="0.25">
      <c r="A19902" s="277" t="s">
        <v>21264</v>
      </c>
      <c r="B19902" s="278">
        <v>550.75</v>
      </c>
    </row>
    <row r="19903" spans="1:2" x14ac:dyDescent="0.25">
      <c r="A19903" s="277" t="s">
        <v>10946</v>
      </c>
      <c r="B19903" s="278">
        <v>718.81</v>
      </c>
    </row>
    <row r="19904" spans="1:2" x14ac:dyDescent="0.25">
      <c r="A19904" s="277" t="s">
        <v>21265</v>
      </c>
      <c r="B19904" s="278">
        <v>707.28</v>
      </c>
    </row>
    <row r="19905" spans="1:2" x14ac:dyDescent="0.25">
      <c r="A19905" s="277" t="s">
        <v>10947</v>
      </c>
      <c r="B19905" s="278">
        <v>750</v>
      </c>
    </row>
    <row r="19906" spans="1:2" x14ac:dyDescent="0.25">
      <c r="A19906" s="277" t="s">
        <v>21266</v>
      </c>
      <c r="B19906" s="278">
        <v>738.47</v>
      </c>
    </row>
    <row r="19907" spans="1:2" x14ac:dyDescent="0.25">
      <c r="A19907" s="277" t="s">
        <v>10948</v>
      </c>
      <c r="B19907" s="278">
        <v>45.57</v>
      </c>
    </row>
    <row r="19908" spans="1:2" x14ac:dyDescent="0.25">
      <c r="A19908" s="277" t="s">
        <v>21267</v>
      </c>
      <c r="B19908" s="278">
        <v>42.69</v>
      </c>
    </row>
    <row r="19909" spans="1:2" x14ac:dyDescent="0.25">
      <c r="A19909" s="277" t="s">
        <v>10949</v>
      </c>
      <c r="B19909" s="278">
        <v>48.93</v>
      </c>
    </row>
    <row r="19910" spans="1:2" x14ac:dyDescent="0.25">
      <c r="A19910" s="277" t="s">
        <v>21268</v>
      </c>
      <c r="B19910" s="278">
        <v>45.98</v>
      </c>
    </row>
    <row r="19911" spans="1:2" x14ac:dyDescent="0.25">
      <c r="A19911" s="277" t="s">
        <v>10950</v>
      </c>
      <c r="B19911" s="278">
        <v>242.81</v>
      </c>
    </row>
    <row r="19912" spans="1:2" x14ac:dyDescent="0.25">
      <c r="A19912" s="277" t="s">
        <v>21269</v>
      </c>
      <c r="B19912" s="278">
        <v>235.1</v>
      </c>
    </row>
    <row r="19913" spans="1:2" x14ac:dyDescent="0.25">
      <c r="A19913" s="277" t="s">
        <v>10951</v>
      </c>
      <c r="B19913" s="278">
        <v>254.65</v>
      </c>
    </row>
    <row r="19914" spans="1:2" x14ac:dyDescent="0.25">
      <c r="A19914" s="277" t="s">
        <v>21270</v>
      </c>
      <c r="B19914" s="278">
        <v>246.94</v>
      </c>
    </row>
    <row r="19915" spans="1:2" x14ac:dyDescent="0.25">
      <c r="A19915" s="277" t="s">
        <v>10952</v>
      </c>
      <c r="B19915" s="278">
        <v>328.41</v>
      </c>
    </row>
    <row r="19916" spans="1:2" x14ac:dyDescent="0.25">
      <c r="A19916" s="277" t="s">
        <v>21271</v>
      </c>
      <c r="B19916" s="278">
        <v>316.88</v>
      </c>
    </row>
    <row r="19917" spans="1:2" x14ac:dyDescent="0.25">
      <c r="A19917" s="277" t="s">
        <v>10953</v>
      </c>
      <c r="B19917" s="278">
        <v>394.62</v>
      </c>
    </row>
    <row r="19918" spans="1:2" x14ac:dyDescent="0.25">
      <c r="A19918" s="277" t="s">
        <v>21272</v>
      </c>
      <c r="B19918" s="278">
        <v>383.09</v>
      </c>
    </row>
    <row r="19919" spans="1:2" x14ac:dyDescent="0.25">
      <c r="A19919" s="277" t="s">
        <v>10954</v>
      </c>
      <c r="B19919" s="278">
        <v>459.45</v>
      </c>
    </row>
    <row r="19920" spans="1:2" x14ac:dyDescent="0.25">
      <c r="A19920" s="277" t="s">
        <v>21273</v>
      </c>
      <c r="B19920" s="278">
        <v>447.92</v>
      </c>
    </row>
    <row r="19921" spans="1:2" x14ac:dyDescent="0.25">
      <c r="A19921" s="277" t="s">
        <v>10955</v>
      </c>
      <c r="B19921" s="278">
        <v>470.35</v>
      </c>
    </row>
    <row r="19922" spans="1:2" x14ac:dyDescent="0.25">
      <c r="A19922" s="277" t="s">
        <v>21274</v>
      </c>
      <c r="B19922" s="278">
        <v>458.82</v>
      </c>
    </row>
    <row r="19923" spans="1:2" x14ac:dyDescent="0.25">
      <c r="A19923" s="277" t="s">
        <v>10956</v>
      </c>
      <c r="B19923" s="278">
        <v>586.87</v>
      </c>
    </row>
    <row r="19924" spans="1:2" x14ac:dyDescent="0.25">
      <c r="A19924" s="277" t="s">
        <v>21275</v>
      </c>
      <c r="B19924" s="278">
        <v>575.34</v>
      </c>
    </row>
    <row r="19925" spans="1:2" x14ac:dyDescent="0.25">
      <c r="A19925" s="277" t="s">
        <v>10957</v>
      </c>
      <c r="B19925" s="278">
        <v>641.11</v>
      </c>
    </row>
    <row r="19926" spans="1:2" x14ac:dyDescent="0.25">
      <c r="A19926" s="277" t="s">
        <v>21276</v>
      </c>
      <c r="B19926" s="278">
        <v>629.58000000000004</v>
      </c>
    </row>
    <row r="19927" spans="1:2" x14ac:dyDescent="0.25">
      <c r="A19927" s="277" t="s">
        <v>10958</v>
      </c>
      <c r="B19927" s="278">
        <v>33.72</v>
      </c>
    </row>
    <row r="19928" spans="1:2" x14ac:dyDescent="0.25">
      <c r="A19928" s="277" t="s">
        <v>21277</v>
      </c>
      <c r="B19928" s="278">
        <v>30.84</v>
      </c>
    </row>
    <row r="19929" spans="1:2" x14ac:dyDescent="0.25">
      <c r="A19929" s="277" t="s">
        <v>10959</v>
      </c>
      <c r="B19929" s="278">
        <v>38.53</v>
      </c>
    </row>
    <row r="19930" spans="1:2" x14ac:dyDescent="0.25">
      <c r="A19930" s="277" t="s">
        <v>21278</v>
      </c>
      <c r="B19930" s="278">
        <v>35.58</v>
      </c>
    </row>
    <row r="19931" spans="1:2" x14ac:dyDescent="0.25">
      <c r="A19931" s="277" t="s">
        <v>10960</v>
      </c>
      <c r="B19931" s="278">
        <v>213.26</v>
      </c>
    </row>
    <row r="19932" spans="1:2" x14ac:dyDescent="0.25">
      <c r="A19932" s="277" t="s">
        <v>21279</v>
      </c>
      <c r="B19932" s="278">
        <v>205.55</v>
      </c>
    </row>
    <row r="19933" spans="1:2" x14ac:dyDescent="0.25">
      <c r="A19933" s="277" t="s">
        <v>10961</v>
      </c>
      <c r="B19933" s="278">
        <v>279.27</v>
      </c>
    </row>
    <row r="19934" spans="1:2" x14ac:dyDescent="0.25">
      <c r="A19934" s="277" t="s">
        <v>21280</v>
      </c>
      <c r="B19934" s="278">
        <v>271.56</v>
      </c>
    </row>
    <row r="19935" spans="1:2" x14ac:dyDescent="0.25">
      <c r="A19935" s="277" t="s">
        <v>10962</v>
      </c>
      <c r="B19935" s="278">
        <v>338.85</v>
      </c>
    </row>
    <row r="19936" spans="1:2" x14ac:dyDescent="0.25">
      <c r="A19936" s="277" t="s">
        <v>21281</v>
      </c>
      <c r="B19936" s="278">
        <v>327.32</v>
      </c>
    </row>
    <row r="19937" spans="1:2" x14ac:dyDescent="0.25">
      <c r="A19937" s="277" t="s">
        <v>10963</v>
      </c>
      <c r="B19937" s="278">
        <v>390.86</v>
      </c>
    </row>
    <row r="19938" spans="1:2" x14ac:dyDescent="0.25">
      <c r="A19938" s="277" t="s">
        <v>21282</v>
      </c>
      <c r="B19938" s="278">
        <v>379.33</v>
      </c>
    </row>
    <row r="19939" spans="1:2" x14ac:dyDescent="0.25">
      <c r="A19939" s="277" t="s">
        <v>10964</v>
      </c>
      <c r="B19939" s="278">
        <v>441.14</v>
      </c>
    </row>
    <row r="19940" spans="1:2" x14ac:dyDescent="0.25">
      <c r="A19940" s="277" t="s">
        <v>21283</v>
      </c>
      <c r="B19940" s="278">
        <v>429.61</v>
      </c>
    </row>
    <row r="19941" spans="1:2" x14ac:dyDescent="0.25">
      <c r="A19941" s="277" t="s">
        <v>10965</v>
      </c>
      <c r="B19941" s="278">
        <v>497.98</v>
      </c>
    </row>
    <row r="19942" spans="1:2" x14ac:dyDescent="0.25">
      <c r="A19942" s="277" t="s">
        <v>21284</v>
      </c>
      <c r="B19942" s="278">
        <v>486.45</v>
      </c>
    </row>
    <row r="19943" spans="1:2" x14ac:dyDescent="0.25">
      <c r="A19943" s="277" t="s">
        <v>10966</v>
      </c>
      <c r="B19943" s="278">
        <v>561.38</v>
      </c>
    </row>
    <row r="19944" spans="1:2" x14ac:dyDescent="0.25">
      <c r="A19944" s="277" t="s">
        <v>21285</v>
      </c>
      <c r="B19944" s="278">
        <v>549.85</v>
      </c>
    </row>
    <row r="19945" spans="1:2" x14ac:dyDescent="0.25">
      <c r="A19945" s="277" t="s">
        <v>10967</v>
      </c>
      <c r="B19945" s="278">
        <v>618.22</v>
      </c>
    </row>
    <row r="19946" spans="1:2" x14ac:dyDescent="0.25">
      <c r="A19946" s="277" t="s">
        <v>21286</v>
      </c>
      <c r="B19946" s="278">
        <v>606.69000000000005</v>
      </c>
    </row>
    <row r="19947" spans="1:2" x14ac:dyDescent="0.25">
      <c r="A19947" s="277" t="s">
        <v>10968</v>
      </c>
      <c r="B19947" s="278">
        <v>25.9</v>
      </c>
    </row>
    <row r="19948" spans="1:2" x14ac:dyDescent="0.25">
      <c r="A19948" s="277" t="s">
        <v>21287</v>
      </c>
      <c r="B19948" s="278">
        <v>23.02</v>
      </c>
    </row>
    <row r="19949" spans="1:2" x14ac:dyDescent="0.25">
      <c r="A19949" s="277" t="s">
        <v>10969</v>
      </c>
      <c r="B19949" s="278">
        <v>33.19</v>
      </c>
    </row>
    <row r="19950" spans="1:2" x14ac:dyDescent="0.25">
      <c r="A19950" s="277" t="s">
        <v>21288</v>
      </c>
      <c r="B19950" s="278">
        <v>30.24</v>
      </c>
    </row>
    <row r="19951" spans="1:2" x14ac:dyDescent="0.25">
      <c r="A19951" s="277" t="s">
        <v>10970</v>
      </c>
      <c r="B19951" s="278">
        <v>303.91000000000003</v>
      </c>
    </row>
    <row r="19952" spans="1:2" x14ac:dyDescent="0.25">
      <c r="A19952" s="277" t="s">
        <v>21289</v>
      </c>
      <c r="B19952" s="278">
        <v>296.2</v>
      </c>
    </row>
    <row r="19953" spans="1:2" x14ac:dyDescent="0.25">
      <c r="A19953" s="277" t="s">
        <v>10971</v>
      </c>
      <c r="B19953" s="278">
        <v>458.69</v>
      </c>
    </row>
    <row r="19954" spans="1:2" x14ac:dyDescent="0.25">
      <c r="A19954" s="277" t="s">
        <v>21290</v>
      </c>
      <c r="B19954" s="278">
        <v>450.98</v>
      </c>
    </row>
    <row r="19955" spans="1:2" x14ac:dyDescent="0.25">
      <c r="A19955" s="277" t="s">
        <v>10972</v>
      </c>
      <c r="B19955" s="278">
        <v>349.5</v>
      </c>
    </row>
    <row r="19956" spans="1:2" x14ac:dyDescent="0.25">
      <c r="A19956" s="277" t="s">
        <v>21291</v>
      </c>
      <c r="B19956" s="278">
        <v>337.97</v>
      </c>
    </row>
    <row r="19957" spans="1:2" x14ac:dyDescent="0.25">
      <c r="A19957" s="277" t="s">
        <v>10973</v>
      </c>
      <c r="B19957" s="278">
        <v>419.15</v>
      </c>
    </row>
    <row r="19958" spans="1:2" x14ac:dyDescent="0.25">
      <c r="A19958" s="277" t="s">
        <v>21292</v>
      </c>
      <c r="B19958" s="278">
        <v>407.62</v>
      </c>
    </row>
    <row r="19959" spans="1:2" x14ac:dyDescent="0.25">
      <c r="A19959" s="277" t="s">
        <v>10974</v>
      </c>
      <c r="B19959" s="278">
        <v>475.26</v>
      </c>
    </row>
    <row r="19960" spans="1:2" x14ac:dyDescent="0.25">
      <c r="A19960" s="277" t="s">
        <v>21293</v>
      </c>
      <c r="B19960" s="278">
        <v>463.73</v>
      </c>
    </row>
    <row r="19961" spans="1:2" x14ac:dyDescent="0.25">
      <c r="A19961" s="277" t="s">
        <v>10975</v>
      </c>
      <c r="B19961" s="278">
        <v>538.14</v>
      </c>
    </row>
    <row r="19962" spans="1:2" x14ac:dyDescent="0.25">
      <c r="A19962" s="277" t="s">
        <v>21294</v>
      </c>
      <c r="B19962" s="278">
        <v>526.61</v>
      </c>
    </row>
    <row r="19963" spans="1:2" x14ac:dyDescent="0.25">
      <c r="A19963" s="277" t="s">
        <v>10976</v>
      </c>
      <c r="B19963" s="278">
        <v>601.01</v>
      </c>
    </row>
    <row r="19964" spans="1:2" x14ac:dyDescent="0.25">
      <c r="A19964" s="277" t="s">
        <v>21295</v>
      </c>
      <c r="B19964" s="278">
        <v>589.48</v>
      </c>
    </row>
    <row r="19965" spans="1:2" x14ac:dyDescent="0.25">
      <c r="A19965" s="277" t="s">
        <v>10977</v>
      </c>
      <c r="B19965" s="278">
        <v>670.67</v>
      </c>
    </row>
    <row r="19966" spans="1:2" x14ac:dyDescent="0.25">
      <c r="A19966" s="277" t="s">
        <v>21296</v>
      </c>
      <c r="B19966" s="278">
        <v>659.14</v>
      </c>
    </row>
    <row r="19967" spans="1:2" x14ac:dyDescent="0.25">
      <c r="A19967" s="277" t="s">
        <v>10978</v>
      </c>
      <c r="B19967" s="278">
        <v>93.33</v>
      </c>
    </row>
    <row r="19968" spans="1:2" x14ac:dyDescent="0.25">
      <c r="A19968" s="277" t="s">
        <v>21297</v>
      </c>
      <c r="B19968" s="278">
        <v>90.45</v>
      </c>
    </row>
    <row r="19969" spans="1:2" x14ac:dyDescent="0.25">
      <c r="A19969" s="277" t="s">
        <v>10979</v>
      </c>
      <c r="B19969" s="278">
        <v>136.4</v>
      </c>
    </row>
    <row r="19970" spans="1:2" x14ac:dyDescent="0.25">
      <c r="A19970" s="277" t="s">
        <v>21298</v>
      </c>
      <c r="B19970" s="278">
        <v>133.44999999999999</v>
      </c>
    </row>
    <row r="19971" spans="1:2" x14ac:dyDescent="0.25">
      <c r="A19971" s="277" t="s">
        <v>10980</v>
      </c>
      <c r="B19971" s="278">
        <v>406.8</v>
      </c>
    </row>
    <row r="19972" spans="1:2" x14ac:dyDescent="0.25">
      <c r="A19972" s="277" t="s">
        <v>21299</v>
      </c>
      <c r="B19972" s="278">
        <v>399.09</v>
      </c>
    </row>
    <row r="19973" spans="1:2" x14ac:dyDescent="0.25">
      <c r="A19973" s="277" t="s">
        <v>10981</v>
      </c>
      <c r="B19973" s="278">
        <v>622.14</v>
      </c>
    </row>
    <row r="19974" spans="1:2" x14ac:dyDescent="0.25">
      <c r="A19974" s="277" t="s">
        <v>21300</v>
      </c>
      <c r="B19974" s="278">
        <v>614.42999999999995</v>
      </c>
    </row>
    <row r="19975" spans="1:2" x14ac:dyDescent="0.25">
      <c r="A19975" s="277" t="s">
        <v>10982</v>
      </c>
      <c r="B19975" s="278">
        <v>536.5</v>
      </c>
    </row>
    <row r="19976" spans="1:2" x14ac:dyDescent="0.25">
      <c r="A19976" s="277" t="s">
        <v>21301</v>
      </c>
      <c r="B19976" s="278">
        <v>524.97</v>
      </c>
    </row>
    <row r="19977" spans="1:2" x14ac:dyDescent="0.25">
      <c r="A19977" s="277" t="s">
        <v>10983</v>
      </c>
      <c r="B19977" s="278">
        <v>584.35</v>
      </c>
    </row>
    <row r="19978" spans="1:2" x14ac:dyDescent="0.25">
      <c r="A19978" s="277" t="s">
        <v>21302</v>
      </c>
      <c r="B19978" s="278">
        <v>572.82000000000005</v>
      </c>
    </row>
    <row r="19979" spans="1:2" x14ac:dyDescent="0.25">
      <c r="A19979" s="277" t="s">
        <v>10984</v>
      </c>
      <c r="B19979" s="278">
        <v>680.06</v>
      </c>
    </row>
    <row r="19980" spans="1:2" x14ac:dyDescent="0.25">
      <c r="A19980" s="277" t="s">
        <v>21303</v>
      </c>
      <c r="B19980" s="278">
        <v>668.53</v>
      </c>
    </row>
    <row r="19981" spans="1:2" x14ac:dyDescent="0.25">
      <c r="A19981" s="277" t="s">
        <v>10985</v>
      </c>
      <c r="B19981" s="278">
        <v>727.91</v>
      </c>
    </row>
    <row r="19982" spans="1:2" x14ac:dyDescent="0.25">
      <c r="A19982" s="277" t="s">
        <v>21304</v>
      </c>
      <c r="B19982" s="278">
        <v>716.38</v>
      </c>
    </row>
    <row r="19983" spans="1:2" x14ac:dyDescent="0.25">
      <c r="A19983" s="277" t="s">
        <v>10986</v>
      </c>
      <c r="B19983" s="278">
        <v>775.77</v>
      </c>
    </row>
    <row r="19984" spans="1:2" x14ac:dyDescent="0.25">
      <c r="A19984" s="277" t="s">
        <v>21305</v>
      </c>
      <c r="B19984" s="278">
        <v>764.24</v>
      </c>
    </row>
    <row r="19985" spans="1:2" x14ac:dyDescent="0.25">
      <c r="A19985" s="277" t="s">
        <v>10987</v>
      </c>
      <c r="B19985" s="278">
        <v>823.62</v>
      </c>
    </row>
    <row r="19986" spans="1:2" x14ac:dyDescent="0.25">
      <c r="A19986" s="277" t="s">
        <v>21306</v>
      </c>
      <c r="B19986" s="278">
        <v>812.09</v>
      </c>
    </row>
    <row r="19987" spans="1:2" x14ac:dyDescent="0.25">
      <c r="A19987" s="277" t="s">
        <v>10988</v>
      </c>
      <c r="B19987" s="278">
        <v>67.53</v>
      </c>
    </row>
    <row r="19988" spans="1:2" x14ac:dyDescent="0.25">
      <c r="A19988" s="277" t="s">
        <v>21307</v>
      </c>
      <c r="B19988" s="278">
        <v>64.650000000000006</v>
      </c>
    </row>
    <row r="19989" spans="1:2" x14ac:dyDescent="0.25">
      <c r="A19989" s="277" t="s">
        <v>10989</v>
      </c>
      <c r="B19989" s="278">
        <v>93.87</v>
      </c>
    </row>
    <row r="19990" spans="1:2" x14ac:dyDescent="0.25">
      <c r="A19990" s="277" t="s">
        <v>21308</v>
      </c>
      <c r="B19990" s="278">
        <v>90.92</v>
      </c>
    </row>
    <row r="19991" spans="1:2" x14ac:dyDescent="0.25">
      <c r="A19991" s="277" t="s">
        <v>5270</v>
      </c>
      <c r="B19991" s="278">
        <v>119.33</v>
      </c>
    </row>
    <row r="19992" spans="1:2" x14ac:dyDescent="0.25">
      <c r="A19992" s="277" t="s">
        <v>21309</v>
      </c>
      <c r="B19992" s="278">
        <v>116.01</v>
      </c>
    </row>
    <row r="19993" spans="1:2" x14ac:dyDescent="0.25">
      <c r="A19993" s="277" t="s">
        <v>5271</v>
      </c>
      <c r="B19993" s="278">
        <v>102.63</v>
      </c>
    </row>
    <row r="19994" spans="1:2" x14ac:dyDescent="0.25">
      <c r="A19994" s="277" t="s">
        <v>21310</v>
      </c>
      <c r="B19994" s="278">
        <v>100.26</v>
      </c>
    </row>
    <row r="19995" spans="1:2" x14ac:dyDescent="0.25">
      <c r="A19995" s="277" t="s">
        <v>5272</v>
      </c>
      <c r="B19995" s="278">
        <v>157.87</v>
      </c>
    </row>
    <row r="19996" spans="1:2" x14ac:dyDescent="0.25">
      <c r="A19996" s="277" t="s">
        <v>21311</v>
      </c>
      <c r="B19996" s="278">
        <v>153.13</v>
      </c>
    </row>
    <row r="19997" spans="1:2" x14ac:dyDescent="0.25">
      <c r="A19997" s="277" t="s">
        <v>5273</v>
      </c>
      <c r="B19997" s="278">
        <v>2388</v>
      </c>
    </row>
    <row r="19998" spans="1:2" x14ac:dyDescent="0.25">
      <c r="A19998" s="277" t="s">
        <v>21312</v>
      </c>
      <c r="B19998" s="278">
        <v>2388</v>
      </c>
    </row>
    <row r="19999" spans="1:2" x14ac:dyDescent="0.25">
      <c r="A19999" s="277" t="s">
        <v>5274</v>
      </c>
      <c r="B19999" s="278">
        <v>1116.43</v>
      </c>
    </row>
    <row r="20000" spans="1:2" x14ac:dyDescent="0.25">
      <c r="A20000" s="277" t="s">
        <v>21313</v>
      </c>
      <c r="B20000" s="278">
        <v>1106.57</v>
      </c>
    </row>
    <row r="20001" spans="1:2" x14ac:dyDescent="0.25">
      <c r="A20001" s="277" t="s">
        <v>5275</v>
      </c>
      <c r="B20001" s="278">
        <v>624.75</v>
      </c>
    </row>
    <row r="20002" spans="1:2" x14ac:dyDescent="0.25">
      <c r="A20002" s="277" t="s">
        <v>21314</v>
      </c>
      <c r="B20002" s="278">
        <v>624.75</v>
      </c>
    </row>
    <row r="20003" spans="1:2" x14ac:dyDescent="0.25">
      <c r="A20003" s="277" t="s">
        <v>5276</v>
      </c>
      <c r="B20003" s="278">
        <v>124.55</v>
      </c>
    </row>
    <row r="20004" spans="1:2" x14ac:dyDescent="0.25">
      <c r="A20004" s="277" t="s">
        <v>21315</v>
      </c>
      <c r="B20004" s="278">
        <v>124.55</v>
      </c>
    </row>
    <row r="20005" spans="1:2" x14ac:dyDescent="0.25">
      <c r="A20005" s="277" t="s">
        <v>5277</v>
      </c>
      <c r="B20005" s="278">
        <v>1963.5</v>
      </c>
    </row>
    <row r="20006" spans="1:2" x14ac:dyDescent="0.25">
      <c r="A20006" s="277" t="s">
        <v>21316</v>
      </c>
      <c r="B20006" s="278">
        <v>1963.5</v>
      </c>
    </row>
    <row r="20007" spans="1:2" x14ac:dyDescent="0.25">
      <c r="A20007" s="277" t="s">
        <v>5278</v>
      </c>
      <c r="B20007" s="278">
        <v>61.35</v>
      </c>
    </row>
    <row r="20008" spans="1:2" x14ac:dyDescent="0.25">
      <c r="A20008" s="277" t="s">
        <v>21317</v>
      </c>
      <c r="B20008" s="278">
        <v>61.35</v>
      </c>
    </row>
    <row r="20009" spans="1:2" x14ac:dyDescent="0.25">
      <c r="A20009" s="277" t="s">
        <v>5279</v>
      </c>
      <c r="B20009" s="278">
        <v>1542.24</v>
      </c>
    </row>
    <row r="20010" spans="1:2" x14ac:dyDescent="0.25">
      <c r="A20010" s="277" t="s">
        <v>21318</v>
      </c>
      <c r="B20010" s="278">
        <v>1465.51</v>
      </c>
    </row>
    <row r="20011" spans="1:2" x14ac:dyDescent="0.25">
      <c r="A20011" s="277" t="s">
        <v>5280</v>
      </c>
      <c r="B20011" s="278">
        <v>3019.06</v>
      </c>
    </row>
    <row r="20012" spans="1:2" x14ac:dyDescent="0.25">
      <c r="A20012" s="277" t="s">
        <v>21319</v>
      </c>
      <c r="B20012" s="278">
        <v>3005.16</v>
      </c>
    </row>
    <row r="20013" spans="1:2" x14ac:dyDescent="0.25">
      <c r="A20013" s="277" t="s">
        <v>10990</v>
      </c>
      <c r="B20013" s="278">
        <v>1985.89</v>
      </c>
    </row>
    <row r="20014" spans="1:2" x14ac:dyDescent="0.25">
      <c r="A20014" s="277" t="s">
        <v>21320</v>
      </c>
      <c r="B20014" s="278">
        <v>1956.02</v>
      </c>
    </row>
    <row r="20015" spans="1:2" x14ac:dyDescent="0.25">
      <c r="A20015" s="277" t="s">
        <v>10991</v>
      </c>
      <c r="B20015" s="278">
        <v>675.12</v>
      </c>
    </row>
    <row r="20016" spans="1:2" x14ac:dyDescent="0.25">
      <c r="A20016" s="277" t="s">
        <v>21321</v>
      </c>
      <c r="B20016" s="278">
        <v>675.12</v>
      </c>
    </row>
    <row r="20017" spans="1:2" x14ac:dyDescent="0.25">
      <c r="A20017" s="277" t="s">
        <v>10992</v>
      </c>
      <c r="B20017" s="278">
        <v>1442.78</v>
      </c>
    </row>
    <row r="20018" spans="1:2" x14ac:dyDescent="0.25">
      <c r="A20018" s="277" t="s">
        <v>21322</v>
      </c>
      <c r="B20018" s="278">
        <v>1442.78</v>
      </c>
    </row>
    <row r="20019" spans="1:2" x14ac:dyDescent="0.25">
      <c r="A20019" s="277" t="s">
        <v>10993</v>
      </c>
      <c r="B20019" s="278">
        <v>1488.52</v>
      </c>
    </row>
    <row r="20020" spans="1:2" x14ac:dyDescent="0.25">
      <c r="A20020" s="277" t="s">
        <v>21323</v>
      </c>
      <c r="B20020" s="278">
        <v>1488.52</v>
      </c>
    </row>
    <row r="20021" spans="1:2" x14ac:dyDescent="0.25">
      <c r="A20021" s="277" t="s">
        <v>10994</v>
      </c>
      <c r="B20021" s="278">
        <v>1767.95</v>
      </c>
    </row>
    <row r="20022" spans="1:2" x14ac:dyDescent="0.25">
      <c r="A20022" s="277" t="s">
        <v>21324</v>
      </c>
      <c r="B20022" s="278">
        <v>1767.95</v>
      </c>
    </row>
    <row r="20023" spans="1:2" x14ac:dyDescent="0.25">
      <c r="A20023" s="277" t="s">
        <v>10995</v>
      </c>
      <c r="B20023" s="278">
        <v>2021.29</v>
      </c>
    </row>
    <row r="20024" spans="1:2" x14ac:dyDescent="0.25">
      <c r="A20024" s="277" t="s">
        <v>21325</v>
      </c>
      <c r="B20024" s="278">
        <v>2021.29</v>
      </c>
    </row>
    <row r="20025" spans="1:2" x14ac:dyDescent="0.25">
      <c r="A20025" s="277" t="s">
        <v>10996</v>
      </c>
      <c r="B20025" s="278">
        <v>2261.5700000000002</v>
      </c>
    </row>
    <row r="20026" spans="1:2" x14ac:dyDescent="0.25">
      <c r="A20026" s="277" t="s">
        <v>21326</v>
      </c>
      <c r="B20026" s="278">
        <v>2261.5700000000002</v>
      </c>
    </row>
    <row r="20027" spans="1:2" x14ac:dyDescent="0.25">
      <c r="A20027" s="277" t="s">
        <v>10997</v>
      </c>
      <c r="B20027" s="278">
        <v>2604.09</v>
      </c>
    </row>
    <row r="20028" spans="1:2" x14ac:dyDescent="0.25">
      <c r="A20028" s="277" t="s">
        <v>21327</v>
      </c>
      <c r="B20028" s="278">
        <v>2604.09</v>
      </c>
    </row>
    <row r="20029" spans="1:2" x14ac:dyDescent="0.25">
      <c r="A20029" s="277" t="s">
        <v>10998</v>
      </c>
      <c r="B20029" s="278">
        <v>3302.13</v>
      </c>
    </row>
    <row r="20030" spans="1:2" x14ac:dyDescent="0.25">
      <c r="A20030" s="277" t="s">
        <v>21328</v>
      </c>
      <c r="B20030" s="278">
        <v>3302.13</v>
      </c>
    </row>
    <row r="20031" spans="1:2" x14ac:dyDescent="0.25">
      <c r="A20031" s="277" t="s">
        <v>10999</v>
      </c>
      <c r="B20031" s="278">
        <v>1483.2</v>
      </c>
    </row>
    <row r="20032" spans="1:2" x14ac:dyDescent="0.25">
      <c r="A20032" s="277" t="s">
        <v>21329</v>
      </c>
      <c r="B20032" s="278">
        <v>1483.2</v>
      </c>
    </row>
    <row r="20033" spans="1:2" x14ac:dyDescent="0.25">
      <c r="A20033" s="277" t="s">
        <v>11000</v>
      </c>
      <c r="B20033" s="278">
        <v>2060</v>
      </c>
    </row>
    <row r="20034" spans="1:2" x14ac:dyDescent="0.25">
      <c r="A20034" s="277" t="s">
        <v>21330</v>
      </c>
      <c r="B20034" s="278">
        <v>2060</v>
      </c>
    </row>
    <row r="20035" spans="1:2" x14ac:dyDescent="0.25">
      <c r="A20035" s="277" t="s">
        <v>11001</v>
      </c>
      <c r="B20035" s="278">
        <v>2496.69</v>
      </c>
    </row>
    <row r="20036" spans="1:2" x14ac:dyDescent="0.25">
      <c r="A20036" s="277" t="s">
        <v>21331</v>
      </c>
      <c r="B20036" s="278">
        <v>2496.69</v>
      </c>
    </row>
    <row r="20037" spans="1:2" x14ac:dyDescent="0.25">
      <c r="A20037" s="277" t="s">
        <v>11002</v>
      </c>
      <c r="B20037" s="278">
        <v>3399</v>
      </c>
    </row>
    <row r="20038" spans="1:2" x14ac:dyDescent="0.25">
      <c r="A20038" s="277" t="s">
        <v>21332</v>
      </c>
      <c r="B20038" s="278">
        <v>3399</v>
      </c>
    </row>
    <row r="20039" spans="1:2" x14ac:dyDescent="0.25">
      <c r="A20039" s="277" t="s">
        <v>11003</v>
      </c>
      <c r="B20039" s="278">
        <v>3790.4</v>
      </c>
    </row>
    <row r="20040" spans="1:2" x14ac:dyDescent="0.25">
      <c r="A20040" s="277" t="s">
        <v>21333</v>
      </c>
      <c r="B20040" s="278">
        <v>3790.4</v>
      </c>
    </row>
    <row r="20041" spans="1:2" x14ac:dyDescent="0.25">
      <c r="A20041" s="277" t="s">
        <v>11004</v>
      </c>
      <c r="B20041" s="278">
        <v>3871.47</v>
      </c>
    </row>
    <row r="20042" spans="1:2" x14ac:dyDescent="0.25">
      <c r="A20042" s="277" t="s">
        <v>21334</v>
      </c>
      <c r="B20042" s="278">
        <v>3871.47</v>
      </c>
    </row>
    <row r="20043" spans="1:2" x14ac:dyDescent="0.25">
      <c r="A20043" s="277" t="s">
        <v>11005</v>
      </c>
      <c r="B20043" s="278">
        <v>4852.72</v>
      </c>
    </row>
    <row r="20044" spans="1:2" x14ac:dyDescent="0.25">
      <c r="A20044" s="277" t="s">
        <v>21335</v>
      </c>
      <c r="B20044" s="278">
        <v>4852.72</v>
      </c>
    </row>
    <row r="20045" spans="1:2" x14ac:dyDescent="0.25">
      <c r="A20045" s="277" t="s">
        <v>11006</v>
      </c>
      <c r="B20045" s="278">
        <v>5622.75</v>
      </c>
    </row>
    <row r="20046" spans="1:2" x14ac:dyDescent="0.25">
      <c r="A20046" s="277" t="s">
        <v>21336</v>
      </c>
      <c r="B20046" s="278">
        <v>5622.75</v>
      </c>
    </row>
    <row r="20047" spans="1:2" x14ac:dyDescent="0.25">
      <c r="A20047" s="277" t="s">
        <v>11007</v>
      </c>
      <c r="B20047" s="278">
        <v>702.1</v>
      </c>
    </row>
    <row r="20048" spans="1:2" x14ac:dyDescent="0.25">
      <c r="A20048" s="277" t="s">
        <v>21337</v>
      </c>
      <c r="B20048" s="278">
        <v>702.1</v>
      </c>
    </row>
    <row r="20049" spans="1:2" x14ac:dyDescent="0.25">
      <c r="A20049" s="277" t="s">
        <v>11008</v>
      </c>
      <c r="B20049" s="278">
        <v>484.94</v>
      </c>
    </row>
    <row r="20050" spans="1:2" x14ac:dyDescent="0.25">
      <c r="A20050" s="277" t="s">
        <v>21338</v>
      </c>
      <c r="B20050" s="278">
        <v>484.94</v>
      </c>
    </row>
    <row r="20051" spans="1:2" x14ac:dyDescent="0.25">
      <c r="A20051" s="277" t="s">
        <v>11009</v>
      </c>
      <c r="B20051" s="278">
        <v>772.5</v>
      </c>
    </row>
    <row r="20052" spans="1:2" x14ac:dyDescent="0.25">
      <c r="A20052" s="277" t="s">
        <v>21339</v>
      </c>
      <c r="B20052" s="278">
        <v>772.5</v>
      </c>
    </row>
    <row r="20053" spans="1:2" x14ac:dyDescent="0.25">
      <c r="A20053" s="277" t="s">
        <v>11010</v>
      </c>
      <c r="B20053" s="278">
        <v>26.32</v>
      </c>
    </row>
    <row r="20054" spans="1:2" x14ac:dyDescent="0.25">
      <c r="A20054" s="277" t="s">
        <v>21340</v>
      </c>
      <c r="B20054" s="278">
        <v>24.94</v>
      </c>
    </row>
    <row r="20055" spans="1:2" x14ac:dyDescent="0.25">
      <c r="A20055" s="277" t="s">
        <v>11011</v>
      </c>
      <c r="B20055" s="278">
        <v>32.119999999999997</v>
      </c>
    </row>
    <row r="20056" spans="1:2" x14ac:dyDescent="0.25">
      <c r="A20056" s="277" t="s">
        <v>21341</v>
      </c>
      <c r="B20056" s="278">
        <v>30.74</v>
      </c>
    </row>
    <row r="20057" spans="1:2" x14ac:dyDescent="0.25">
      <c r="A20057" s="277" t="s">
        <v>11012</v>
      </c>
      <c r="B20057" s="278">
        <v>26.03</v>
      </c>
    </row>
    <row r="20058" spans="1:2" x14ac:dyDescent="0.25">
      <c r="A20058" s="277" t="s">
        <v>21342</v>
      </c>
      <c r="B20058" s="278">
        <v>24.65</v>
      </c>
    </row>
    <row r="20059" spans="1:2" x14ac:dyDescent="0.25">
      <c r="A20059" s="277" t="s">
        <v>11013</v>
      </c>
      <c r="B20059" s="278">
        <v>31.57</v>
      </c>
    </row>
    <row r="20060" spans="1:2" x14ac:dyDescent="0.25">
      <c r="A20060" s="277" t="s">
        <v>21343</v>
      </c>
      <c r="B20060" s="278">
        <v>30.19</v>
      </c>
    </row>
    <row r="20061" spans="1:2" x14ac:dyDescent="0.25">
      <c r="A20061" s="277" t="s">
        <v>11014</v>
      </c>
      <c r="B20061" s="278">
        <v>26.03</v>
      </c>
    </row>
    <row r="20062" spans="1:2" x14ac:dyDescent="0.25">
      <c r="A20062" s="277" t="s">
        <v>21344</v>
      </c>
      <c r="B20062" s="278">
        <v>24.65</v>
      </c>
    </row>
    <row r="20063" spans="1:2" x14ac:dyDescent="0.25">
      <c r="A20063" s="277" t="s">
        <v>11015</v>
      </c>
      <c r="B20063" s="278">
        <v>31.57</v>
      </c>
    </row>
    <row r="20064" spans="1:2" x14ac:dyDescent="0.25">
      <c r="A20064" s="277" t="s">
        <v>21345</v>
      </c>
      <c r="B20064" s="278">
        <v>30.19</v>
      </c>
    </row>
    <row r="20065" spans="1:2" x14ac:dyDescent="0.25">
      <c r="A20065" s="277" t="s">
        <v>11016</v>
      </c>
      <c r="B20065" s="278">
        <v>32.700000000000003</v>
      </c>
    </row>
    <row r="20066" spans="1:2" x14ac:dyDescent="0.25">
      <c r="A20066" s="277" t="s">
        <v>21346</v>
      </c>
      <c r="B20066" s="278">
        <v>31.32</v>
      </c>
    </row>
    <row r="20067" spans="1:2" x14ac:dyDescent="0.25">
      <c r="A20067" s="277" t="s">
        <v>11017</v>
      </c>
      <c r="B20067" s="278">
        <v>33.909999999999997</v>
      </c>
    </row>
    <row r="20068" spans="1:2" x14ac:dyDescent="0.25">
      <c r="A20068" s="277" t="s">
        <v>21347</v>
      </c>
      <c r="B20068" s="278">
        <v>32.53</v>
      </c>
    </row>
    <row r="20069" spans="1:2" x14ac:dyDescent="0.25">
      <c r="A20069" s="277" t="s">
        <v>11018</v>
      </c>
      <c r="B20069" s="278">
        <v>30.12</v>
      </c>
    </row>
    <row r="20070" spans="1:2" x14ac:dyDescent="0.25">
      <c r="A20070" s="277" t="s">
        <v>21348</v>
      </c>
      <c r="B20070" s="278">
        <v>28.74</v>
      </c>
    </row>
    <row r="20071" spans="1:2" x14ac:dyDescent="0.25">
      <c r="A20071" s="277" t="s">
        <v>11019</v>
      </c>
      <c r="B20071" s="278">
        <v>38.659999999999997</v>
      </c>
    </row>
    <row r="20072" spans="1:2" x14ac:dyDescent="0.25">
      <c r="A20072" s="277" t="s">
        <v>21349</v>
      </c>
      <c r="B20072" s="278">
        <v>37.28</v>
      </c>
    </row>
    <row r="20073" spans="1:2" x14ac:dyDescent="0.25">
      <c r="A20073" s="277" t="s">
        <v>11020</v>
      </c>
      <c r="B20073" s="278">
        <v>30.12</v>
      </c>
    </row>
    <row r="20074" spans="1:2" x14ac:dyDescent="0.25">
      <c r="A20074" s="277" t="s">
        <v>21350</v>
      </c>
      <c r="B20074" s="278">
        <v>28.74</v>
      </c>
    </row>
    <row r="20075" spans="1:2" x14ac:dyDescent="0.25">
      <c r="A20075" s="277" t="s">
        <v>11021</v>
      </c>
      <c r="B20075" s="278">
        <v>38.53</v>
      </c>
    </row>
    <row r="20076" spans="1:2" x14ac:dyDescent="0.25">
      <c r="A20076" s="277" t="s">
        <v>21351</v>
      </c>
      <c r="B20076" s="278">
        <v>37.15</v>
      </c>
    </row>
    <row r="20077" spans="1:2" x14ac:dyDescent="0.25">
      <c r="A20077" s="277" t="s">
        <v>11022</v>
      </c>
      <c r="B20077" s="278">
        <v>77.260000000000005</v>
      </c>
    </row>
    <row r="20078" spans="1:2" x14ac:dyDescent="0.25">
      <c r="A20078" s="277" t="s">
        <v>21352</v>
      </c>
      <c r="B20078" s="278">
        <v>75.88</v>
      </c>
    </row>
    <row r="20079" spans="1:2" x14ac:dyDescent="0.25">
      <c r="A20079" s="277" t="s">
        <v>11023</v>
      </c>
      <c r="B20079" s="278">
        <v>65.09</v>
      </c>
    </row>
    <row r="20080" spans="1:2" x14ac:dyDescent="0.25">
      <c r="A20080" s="277" t="s">
        <v>21353</v>
      </c>
      <c r="B20080" s="278">
        <v>63.71</v>
      </c>
    </row>
    <row r="20081" spans="1:2" x14ac:dyDescent="0.25">
      <c r="A20081" s="277" t="s">
        <v>11024</v>
      </c>
      <c r="B20081" s="278">
        <v>77.73</v>
      </c>
    </row>
    <row r="20082" spans="1:2" x14ac:dyDescent="0.25">
      <c r="A20082" s="277" t="s">
        <v>21354</v>
      </c>
      <c r="B20082" s="278">
        <v>76.349999999999994</v>
      </c>
    </row>
    <row r="20083" spans="1:2" x14ac:dyDescent="0.25">
      <c r="A20083" s="277" t="s">
        <v>11025</v>
      </c>
      <c r="B20083" s="278">
        <v>97.43</v>
      </c>
    </row>
    <row r="20084" spans="1:2" x14ac:dyDescent="0.25">
      <c r="A20084" s="277" t="s">
        <v>21355</v>
      </c>
      <c r="B20084" s="278">
        <v>96.05</v>
      </c>
    </row>
    <row r="20085" spans="1:2" x14ac:dyDescent="0.25">
      <c r="A20085" s="277" t="s">
        <v>5281</v>
      </c>
      <c r="B20085" s="278">
        <v>97.7</v>
      </c>
    </row>
    <row r="20086" spans="1:2" x14ac:dyDescent="0.25">
      <c r="A20086" s="277" t="s">
        <v>21356</v>
      </c>
      <c r="B20086" s="278">
        <v>90.62</v>
      </c>
    </row>
    <row r="20087" spans="1:2" x14ac:dyDescent="0.25">
      <c r="A20087" s="277" t="s">
        <v>5282</v>
      </c>
      <c r="B20087" s="278">
        <v>243.65</v>
      </c>
    </row>
    <row r="20088" spans="1:2" x14ac:dyDescent="0.25">
      <c r="A20088" s="277" t="s">
        <v>21357</v>
      </c>
      <c r="B20088" s="278">
        <v>236.57</v>
      </c>
    </row>
    <row r="20089" spans="1:2" x14ac:dyDescent="0.25">
      <c r="A20089" s="277" t="s">
        <v>5283</v>
      </c>
      <c r="B20089" s="278">
        <v>273.05</v>
      </c>
    </row>
    <row r="20090" spans="1:2" x14ac:dyDescent="0.25">
      <c r="A20090" s="277" t="s">
        <v>21358</v>
      </c>
      <c r="B20090" s="278">
        <v>265.97000000000003</v>
      </c>
    </row>
    <row r="20091" spans="1:2" x14ac:dyDescent="0.25">
      <c r="A20091" s="277" t="s">
        <v>5284</v>
      </c>
      <c r="B20091" s="278">
        <v>59.81</v>
      </c>
    </row>
    <row r="20092" spans="1:2" x14ac:dyDescent="0.25">
      <c r="A20092" s="277" t="s">
        <v>21359</v>
      </c>
      <c r="B20092" s="278">
        <v>57.07</v>
      </c>
    </row>
    <row r="20093" spans="1:2" x14ac:dyDescent="0.25">
      <c r="A20093" s="277" t="s">
        <v>5287</v>
      </c>
      <c r="B20093" s="278">
        <v>3.75</v>
      </c>
    </row>
    <row r="20094" spans="1:2" x14ac:dyDescent="0.25">
      <c r="A20094" s="277" t="s">
        <v>21360</v>
      </c>
      <c r="B20094" s="278">
        <v>3.48</v>
      </c>
    </row>
    <row r="20095" spans="1:2" x14ac:dyDescent="0.25">
      <c r="A20095" s="277" t="s">
        <v>5194</v>
      </c>
      <c r="B20095" s="278">
        <v>36.46</v>
      </c>
    </row>
    <row r="20096" spans="1:2" x14ac:dyDescent="0.25">
      <c r="A20096" s="277" t="s">
        <v>21361</v>
      </c>
      <c r="B20096" s="278">
        <v>34.799999999999997</v>
      </c>
    </row>
    <row r="20097" spans="1:2" x14ac:dyDescent="0.25">
      <c r="A20097" s="277" t="s">
        <v>5288</v>
      </c>
      <c r="B20097" s="278">
        <v>28.37</v>
      </c>
    </row>
    <row r="20098" spans="1:2" x14ac:dyDescent="0.25">
      <c r="A20098" s="277" t="s">
        <v>21362</v>
      </c>
      <c r="B20098" s="278">
        <v>24.58</v>
      </c>
    </row>
    <row r="20099" spans="1:2" x14ac:dyDescent="0.25">
      <c r="A20099" s="277" t="s">
        <v>5289</v>
      </c>
      <c r="B20099" s="278">
        <v>35</v>
      </c>
    </row>
    <row r="20100" spans="1:2" x14ac:dyDescent="0.25">
      <c r="A20100" s="277" t="s">
        <v>21363</v>
      </c>
      <c r="B20100" s="278">
        <v>35</v>
      </c>
    </row>
    <row r="20101" spans="1:2" x14ac:dyDescent="0.25">
      <c r="A20101" s="277" t="s">
        <v>5290</v>
      </c>
      <c r="B20101" s="278">
        <v>38</v>
      </c>
    </row>
    <row r="20102" spans="1:2" x14ac:dyDescent="0.25">
      <c r="A20102" s="277" t="s">
        <v>21364</v>
      </c>
      <c r="B20102" s="278">
        <v>38</v>
      </c>
    </row>
    <row r="20103" spans="1:2" x14ac:dyDescent="0.25">
      <c r="A20103" s="277" t="s">
        <v>5291</v>
      </c>
      <c r="B20103" s="278">
        <v>45</v>
      </c>
    </row>
    <row r="20104" spans="1:2" x14ac:dyDescent="0.25">
      <c r="A20104" s="277" t="s">
        <v>21365</v>
      </c>
      <c r="B20104" s="278">
        <v>45</v>
      </c>
    </row>
    <row r="20105" spans="1:2" x14ac:dyDescent="0.25">
      <c r="A20105" s="277" t="s">
        <v>5292</v>
      </c>
      <c r="B20105" s="278">
        <v>45</v>
      </c>
    </row>
    <row r="20106" spans="1:2" x14ac:dyDescent="0.25">
      <c r="A20106" s="277" t="s">
        <v>21366</v>
      </c>
      <c r="B20106" s="278">
        <v>45</v>
      </c>
    </row>
    <row r="20107" spans="1:2" x14ac:dyDescent="0.25">
      <c r="A20107" s="277" t="s">
        <v>5293</v>
      </c>
      <c r="B20107" s="278">
        <v>50</v>
      </c>
    </row>
    <row r="20108" spans="1:2" x14ac:dyDescent="0.25">
      <c r="A20108" s="277" t="s">
        <v>21367</v>
      </c>
      <c r="B20108" s="278">
        <v>50</v>
      </c>
    </row>
    <row r="20109" spans="1:2" x14ac:dyDescent="0.25">
      <c r="A20109" s="277" t="s">
        <v>5294</v>
      </c>
      <c r="B20109" s="278">
        <v>62.01</v>
      </c>
    </row>
    <row r="20110" spans="1:2" x14ac:dyDescent="0.25">
      <c r="A20110" s="277" t="s">
        <v>21368</v>
      </c>
      <c r="B20110" s="278">
        <v>62.01</v>
      </c>
    </row>
    <row r="20111" spans="1:2" x14ac:dyDescent="0.25">
      <c r="A20111" s="277" t="s">
        <v>5295</v>
      </c>
      <c r="B20111" s="278">
        <v>77.11</v>
      </c>
    </row>
    <row r="20112" spans="1:2" x14ac:dyDescent="0.25">
      <c r="A20112" s="277" t="s">
        <v>21369</v>
      </c>
      <c r="B20112" s="278">
        <v>77.11</v>
      </c>
    </row>
    <row r="20113" spans="1:2" x14ac:dyDescent="0.25">
      <c r="A20113" s="277" t="s">
        <v>5296</v>
      </c>
      <c r="B20113" s="278">
        <v>82.66</v>
      </c>
    </row>
    <row r="20114" spans="1:2" x14ac:dyDescent="0.25">
      <c r="A20114" s="277" t="s">
        <v>21370</v>
      </c>
      <c r="B20114" s="278">
        <v>82.66</v>
      </c>
    </row>
    <row r="20115" spans="1:2" x14ac:dyDescent="0.25">
      <c r="A20115" s="277" t="s">
        <v>5297</v>
      </c>
      <c r="B20115" s="278">
        <v>42.8</v>
      </c>
    </row>
    <row r="20116" spans="1:2" x14ac:dyDescent="0.25">
      <c r="A20116" s="277" t="s">
        <v>21371</v>
      </c>
      <c r="B20116" s="278">
        <v>42.8</v>
      </c>
    </row>
    <row r="20117" spans="1:2" x14ac:dyDescent="0.25">
      <c r="A20117" s="277" t="s">
        <v>5298</v>
      </c>
      <c r="B20117" s="278">
        <v>99.96</v>
      </c>
    </row>
    <row r="20118" spans="1:2" x14ac:dyDescent="0.25">
      <c r="A20118" s="277" t="s">
        <v>5299</v>
      </c>
      <c r="B20118" s="278">
        <v>44.66</v>
      </c>
    </row>
    <row r="20119" spans="1:2" x14ac:dyDescent="0.25">
      <c r="A20119" s="277" t="s">
        <v>5300</v>
      </c>
      <c r="B20119" s="278">
        <v>37.450000000000003</v>
      </c>
    </row>
    <row r="20120" spans="1:2" x14ac:dyDescent="0.25">
      <c r="A20120" s="277" t="s">
        <v>21372</v>
      </c>
      <c r="B20120" s="278">
        <v>97.29</v>
      </c>
    </row>
    <row r="20121" spans="1:2" x14ac:dyDescent="0.25">
      <c r="A20121" s="277" t="s">
        <v>21373</v>
      </c>
      <c r="B20121" s="278">
        <v>41.99</v>
      </c>
    </row>
    <row r="20122" spans="1:2" x14ac:dyDescent="0.25">
      <c r="A20122" s="277" t="s">
        <v>21374</v>
      </c>
      <c r="B20122" s="278">
        <v>34.78</v>
      </c>
    </row>
    <row r="20123" spans="1:2" x14ac:dyDescent="0.25">
      <c r="A20123" s="277" t="s">
        <v>5301</v>
      </c>
      <c r="B20123" s="278">
        <v>120.32</v>
      </c>
    </row>
    <row r="20124" spans="1:2" x14ac:dyDescent="0.25">
      <c r="A20124" s="277" t="s">
        <v>5302</v>
      </c>
      <c r="B20124" s="278">
        <v>51.48</v>
      </c>
    </row>
    <row r="20125" spans="1:2" x14ac:dyDescent="0.25">
      <c r="A20125" s="277" t="s">
        <v>5303</v>
      </c>
      <c r="B20125" s="278">
        <v>42.57</v>
      </c>
    </row>
    <row r="20126" spans="1:2" x14ac:dyDescent="0.25">
      <c r="A20126" s="277" t="s">
        <v>21375</v>
      </c>
      <c r="B20126" s="278">
        <v>117.65</v>
      </c>
    </row>
    <row r="20127" spans="1:2" x14ac:dyDescent="0.25">
      <c r="A20127" s="277" t="s">
        <v>21376</v>
      </c>
      <c r="B20127" s="278">
        <v>48.81</v>
      </c>
    </row>
    <row r="20128" spans="1:2" x14ac:dyDescent="0.25">
      <c r="A20128" s="277" t="s">
        <v>21377</v>
      </c>
      <c r="B20128" s="278">
        <v>39.9</v>
      </c>
    </row>
    <row r="20129" spans="1:2" x14ac:dyDescent="0.25">
      <c r="A20129" s="277" t="s">
        <v>5304</v>
      </c>
      <c r="B20129" s="278">
        <v>147.83000000000001</v>
      </c>
    </row>
    <row r="20130" spans="1:2" x14ac:dyDescent="0.25">
      <c r="A20130" s="277" t="s">
        <v>5305</v>
      </c>
      <c r="B20130" s="278">
        <v>55.17</v>
      </c>
    </row>
    <row r="20131" spans="1:2" x14ac:dyDescent="0.25">
      <c r="A20131" s="277" t="s">
        <v>5306</v>
      </c>
      <c r="B20131" s="278">
        <v>44.12</v>
      </c>
    </row>
    <row r="20132" spans="1:2" x14ac:dyDescent="0.25">
      <c r="A20132" s="277" t="s">
        <v>21378</v>
      </c>
      <c r="B20132" s="278">
        <v>145.16</v>
      </c>
    </row>
    <row r="20133" spans="1:2" x14ac:dyDescent="0.25">
      <c r="A20133" s="277" t="s">
        <v>21379</v>
      </c>
      <c r="B20133" s="278">
        <v>52.5</v>
      </c>
    </row>
    <row r="20134" spans="1:2" x14ac:dyDescent="0.25">
      <c r="A20134" s="277" t="s">
        <v>21380</v>
      </c>
      <c r="B20134" s="278">
        <v>41.45</v>
      </c>
    </row>
    <row r="20135" spans="1:2" x14ac:dyDescent="0.25">
      <c r="A20135" s="277" t="s">
        <v>5307</v>
      </c>
      <c r="B20135" s="278">
        <v>106.21</v>
      </c>
    </row>
    <row r="20136" spans="1:2" x14ac:dyDescent="0.25">
      <c r="A20136" s="277" t="s">
        <v>5308</v>
      </c>
      <c r="B20136" s="278">
        <v>47.18</v>
      </c>
    </row>
    <row r="20137" spans="1:2" x14ac:dyDescent="0.25">
      <c r="A20137" s="277" t="s">
        <v>5309</v>
      </c>
      <c r="B20137" s="278">
        <v>38.99</v>
      </c>
    </row>
    <row r="20138" spans="1:2" x14ac:dyDescent="0.25">
      <c r="A20138" s="277" t="s">
        <v>21381</v>
      </c>
      <c r="B20138" s="278">
        <v>103.54</v>
      </c>
    </row>
    <row r="20139" spans="1:2" x14ac:dyDescent="0.25">
      <c r="A20139" s="277" t="s">
        <v>21382</v>
      </c>
      <c r="B20139" s="278">
        <v>44.51</v>
      </c>
    </row>
    <row r="20140" spans="1:2" x14ac:dyDescent="0.25">
      <c r="A20140" s="277" t="s">
        <v>21383</v>
      </c>
      <c r="B20140" s="278">
        <v>36.32</v>
      </c>
    </row>
    <row r="20141" spans="1:2" x14ac:dyDescent="0.25">
      <c r="A20141" s="277" t="s">
        <v>5310</v>
      </c>
      <c r="B20141" s="278">
        <v>129.65</v>
      </c>
    </row>
    <row r="20142" spans="1:2" x14ac:dyDescent="0.25">
      <c r="A20142" s="277" t="s">
        <v>5311</v>
      </c>
      <c r="B20142" s="278">
        <v>56.3</v>
      </c>
    </row>
    <row r="20143" spans="1:2" x14ac:dyDescent="0.25">
      <c r="A20143" s="277" t="s">
        <v>5312</v>
      </c>
      <c r="B20143" s="278">
        <v>46.01</v>
      </c>
    </row>
    <row r="20144" spans="1:2" x14ac:dyDescent="0.25">
      <c r="A20144" s="277" t="s">
        <v>21384</v>
      </c>
      <c r="B20144" s="278">
        <v>126.98</v>
      </c>
    </row>
    <row r="20145" spans="1:2" x14ac:dyDescent="0.25">
      <c r="A20145" s="277" t="s">
        <v>21385</v>
      </c>
      <c r="B20145" s="278">
        <v>53.63</v>
      </c>
    </row>
    <row r="20146" spans="1:2" x14ac:dyDescent="0.25">
      <c r="A20146" s="277" t="s">
        <v>21386</v>
      </c>
      <c r="B20146" s="278">
        <v>43.34</v>
      </c>
    </row>
    <row r="20147" spans="1:2" x14ac:dyDescent="0.25">
      <c r="A20147" s="277" t="s">
        <v>5313</v>
      </c>
      <c r="B20147" s="278">
        <v>137.29</v>
      </c>
    </row>
    <row r="20148" spans="1:2" x14ac:dyDescent="0.25">
      <c r="A20148" s="277" t="s">
        <v>5314</v>
      </c>
      <c r="B20148" s="278">
        <v>57.26</v>
      </c>
    </row>
    <row r="20149" spans="1:2" x14ac:dyDescent="0.25">
      <c r="A20149" s="277" t="s">
        <v>5315</v>
      </c>
      <c r="B20149" s="278">
        <v>46.21</v>
      </c>
    </row>
    <row r="20150" spans="1:2" x14ac:dyDescent="0.25">
      <c r="A20150" s="277" t="s">
        <v>21387</v>
      </c>
      <c r="B20150" s="278">
        <v>134.62</v>
      </c>
    </row>
    <row r="20151" spans="1:2" x14ac:dyDescent="0.25">
      <c r="A20151" s="277" t="s">
        <v>21388</v>
      </c>
      <c r="B20151" s="278">
        <v>54.59</v>
      </c>
    </row>
    <row r="20152" spans="1:2" x14ac:dyDescent="0.25">
      <c r="A20152" s="277" t="s">
        <v>21389</v>
      </c>
      <c r="B20152" s="278">
        <v>43.54</v>
      </c>
    </row>
    <row r="20153" spans="1:2" x14ac:dyDescent="0.25">
      <c r="A20153" s="277" t="s">
        <v>5316</v>
      </c>
      <c r="B20153" s="278">
        <v>155.1</v>
      </c>
    </row>
    <row r="20154" spans="1:2" x14ac:dyDescent="0.25">
      <c r="A20154" s="277" t="s">
        <v>5317</v>
      </c>
      <c r="B20154" s="278">
        <v>60.29</v>
      </c>
    </row>
    <row r="20155" spans="1:2" x14ac:dyDescent="0.25">
      <c r="A20155" s="277" t="s">
        <v>5318</v>
      </c>
      <c r="B20155" s="278">
        <v>47.85</v>
      </c>
    </row>
    <row r="20156" spans="1:2" x14ac:dyDescent="0.25">
      <c r="A20156" s="277" t="s">
        <v>21390</v>
      </c>
      <c r="B20156" s="278">
        <v>152.43</v>
      </c>
    </row>
    <row r="20157" spans="1:2" x14ac:dyDescent="0.25">
      <c r="A20157" s="277" t="s">
        <v>21391</v>
      </c>
      <c r="B20157" s="278">
        <v>57.62</v>
      </c>
    </row>
    <row r="20158" spans="1:2" x14ac:dyDescent="0.25">
      <c r="A20158" s="277" t="s">
        <v>21392</v>
      </c>
      <c r="B20158" s="278">
        <v>45.18</v>
      </c>
    </row>
    <row r="20159" spans="1:2" x14ac:dyDescent="0.25">
      <c r="A20159" s="277" t="s">
        <v>5319</v>
      </c>
      <c r="B20159" s="278">
        <v>301.51</v>
      </c>
    </row>
    <row r="20160" spans="1:2" x14ac:dyDescent="0.25">
      <c r="A20160" s="277" t="s">
        <v>5320</v>
      </c>
      <c r="B20160" s="278">
        <v>119.19</v>
      </c>
    </row>
    <row r="20161" spans="1:2" x14ac:dyDescent="0.25">
      <c r="A20161" s="277" t="s">
        <v>5321</v>
      </c>
      <c r="B20161" s="278">
        <v>96.39</v>
      </c>
    </row>
    <row r="20162" spans="1:2" x14ac:dyDescent="0.25">
      <c r="A20162" s="277" t="s">
        <v>21393</v>
      </c>
      <c r="B20162" s="278">
        <v>298.83999999999997</v>
      </c>
    </row>
    <row r="20163" spans="1:2" x14ac:dyDescent="0.25">
      <c r="A20163" s="277" t="s">
        <v>21394</v>
      </c>
      <c r="B20163" s="278">
        <v>116.52</v>
      </c>
    </row>
    <row r="20164" spans="1:2" x14ac:dyDescent="0.25">
      <c r="A20164" s="277" t="s">
        <v>21395</v>
      </c>
      <c r="B20164" s="278">
        <v>93.72</v>
      </c>
    </row>
    <row r="20165" spans="1:2" x14ac:dyDescent="0.25">
      <c r="A20165" s="277" t="s">
        <v>5322</v>
      </c>
      <c r="B20165" s="278">
        <v>156.85</v>
      </c>
    </row>
    <row r="20166" spans="1:2" x14ac:dyDescent="0.25">
      <c r="A20166" s="277" t="s">
        <v>5323</v>
      </c>
      <c r="B20166" s="278">
        <v>65.61</v>
      </c>
    </row>
    <row r="20167" spans="1:2" x14ac:dyDescent="0.25">
      <c r="A20167" s="277" t="s">
        <v>5324</v>
      </c>
      <c r="B20167" s="278">
        <v>53.04</v>
      </c>
    </row>
    <row r="20168" spans="1:2" x14ac:dyDescent="0.25">
      <c r="A20168" s="277" t="s">
        <v>21396</v>
      </c>
      <c r="B20168" s="278">
        <v>154.18</v>
      </c>
    </row>
    <row r="20169" spans="1:2" x14ac:dyDescent="0.25">
      <c r="A20169" s="277" t="s">
        <v>21397</v>
      </c>
      <c r="B20169" s="278">
        <v>62.94</v>
      </c>
    </row>
    <row r="20170" spans="1:2" x14ac:dyDescent="0.25">
      <c r="A20170" s="277" t="s">
        <v>21398</v>
      </c>
      <c r="B20170" s="278">
        <v>50.37</v>
      </c>
    </row>
    <row r="20171" spans="1:2" x14ac:dyDescent="0.25">
      <c r="A20171" s="277" t="s">
        <v>5325</v>
      </c>
      <c r="B20171" s="278">
        <v>128.16999999999999</v>
      </c>
    </row>
    <row r="20172" spans="1:2" x14ac:dyDescent="0.25">
      <c r="A20172" s="277" t="s">
        <v>5326</v>
      </c>
      <c r="B20172" s="278">
        <v>55.56</v>
      </c>
    </row>
    <row r="20173" spans="1:2" x14ac:dyDescent="0.25">
      <c r="A20173" s="277" t="s">
        <v>5327</v>
      </c>
      <c r="B20173" s="278">
        <v>45.42</v>
      </c>
    </row>
    <row r="20174" spans="1:2" x14ac:dyDescent="0.25">
      <c r="A20174" s="277" t="s">
        <v>21399</v>
      </c>
      <c r="B20174" s="278">
        <v>125.5</v>
      </c>
    </row>
    <row r="20175" spans="1:2" x14ac:dyDescent="0.25">
      <c r="A20175" s="277" t="s">
        <v>21400</v>
      </c>
      <c r="B20175" s="278">
        <v>52.89</v>
      </c>
    </row>
    <row r="20176" spans="1:2" x14ac:dyDescent="0.25">
      <c r="A20176" s="277" t="s">
        <v>21401</v>
      </c>
      <c r="B20176" s="278">
        <v>42.75</v>
      </c>
    </row>
    <row r="20177" spans="1:2" x14ac:dyDescent="0.25">
      <c r="A20177" s="277" t="s">
        <v>5328</v>
      </c>
      <c r="B20177" s="278">
        <v>130.37</v>
      </c>
    </row>
    <row r="20178" spans="1:2" x14ac:dyDescent="0.25">
      <c r="A20178" s="277" t="s">
        <v>5329</v>
      </c>
      <c r="B20178" s="278">
        <v>57.07</v>
      </c>
    </row>
    <row r="20179" spans="1:2" x14ac:dyDescent="0.25">
      <c r="A20179" s="277" t="s">
        <v>5330</v>
      </c>
      <c r="B20179" s="278">
        <v>46.71</v>
      </c>
    </row>
    <row r="20180" spans="1:2" x14ac:dyDescent="0.25">
      <c r="A20180" s="277" t="s">
        <v>21402</v>
      </c>
      <c r="B20180" s="278">
        <v>127.7</v>
      </c>
    </row>
    <row r="20181" spans="1:2" x14ac:dyDescent="0.25">
      <c r="A20181" s="277" t="s">
        <v>21403</v>
      </c>
      <c r="B20181" s="278">
        <v>54.4</v>
      </c>
    </row>
    <row r="20182" spans="1:2" x14ac:dyDescent="0.25">
      <c r="A20182" s="277" t="s">
        <v>21404</v>
      </c>
      <c r="B20182" s="278">
        <v>44.04</v>
      </c>
    </row>
    <row r="20183" spans="1:2" x14ac:dyDescent="0.25">
      <c r="A20183" s="277" t="s">
        <v>5331</v>
      </c>
      <c r="B20183" s="278">
        <v>141.69</v>
      </c>
    </row>
    <row r="20184" spans="1:2" x14ac:dyDescent="0.25">
      <c r="A20184" s="277" t="s">
        <v>5332</v>
      </c>
      <c r="B20184" s="278">
        <v>57.31</v>
      </c>
    </row>
    <row r="20185" spans="1:2" x14ac:dyDescent="0.25">
      <c r="A20185" s="277" t="s">
        <v>5333</v>
      </c>
      <c r="B20185" s="278">
        <v>46.91</v>
      </c>
    </row>
    <row r="20186" spans="1:2" x14ac:dyDescent="0.25">
      <c r="A20186" s="277" t="s">
        <v>21405</v>
      </c>
      <c r="B20186" s="278">
        <v>139.02000000000001</v>
      </c>
    </row>
    <row r="20187" spans="1:2" x14ac:dyDescent="0.25">
      <c r="A20187" s="277" t="s">
        <v>21406</v>
      </c>
      <c r="B20187" s="278">
        <v>54.64</v>
      </c>
    </row>
    <row r="20188" spans="1:2" x14ac:dyDescent="0.25">
      <c r="A20188" s="277" t="s">
        <v>21407</v>
      </c>
      <c r="B20188" s="278">
        <v>44.24</v>
      </c>
    </row>
    <row r="20189" spans="1:2" x14ac:dyDescent="0.25">
      <c r="A20189" s="277" t="s">
        <v>5334</v>
      </c>
      <c r="B20189" s="278">
        <v>176.31</v>
      </c>
    </row>
    <row r="20190" spans="1:2" x14ac:dyDescent="0.25">
      <c r="A20190" s="277" t="s">
        <v>5335</v>
      </c>
      <c r="B20190" s="278">
        <v>61.18</v>
      </c>
    </row>
    <row r="20191" spans="1:2" x14ac:dyDescent="0.25">
      <c r="A20191" s="277" t="s">
        <v>5336</v>
      </c>
      <c r="B20191" s="278">
        <v>47.23</v>
      </c>
    </row>
    <row r="20192" spans="1:2" x14ac:dyDescent="0.25">
      <c r="A20192" s="277" t="s">
        <v>21408</v>
      </c>
      <c r="B20192" s="278">
        <v>173.64</v>
      </c>
    </row>
    <row r="20193" spans="1:2" x14ac:dyDescent="0.25">
      <c r="A20193" s="277" t="s">
        <v>21409</v>
      </c>
      <c r="B20193" s="278">
        <v>58.51</v>
      </c>
    </row>
    <row r="20194" spans="1:2" x14ac:dyDescent="0.25">
      <c r="A20194" s="277" t="s">
        <v>21410</v>
      </c>
      <c r="B20194" s="278">
        <v>44.56</v>
      </c>
    </row>
    <row r="20195" spans="1:2" x14ac:dyDescent="0.25">
      <c r="A20195" s="277" t="s">
        <v>5337</v>
      </c>
      <c r="B20195" s="278">
        <v>235.99</v>
      </c>
    </row>
    <row r="20196" spans="1:2" x14ac:dyDescent="0.25">
      <c r="A20196" s="277" t="s">
        <v>5338</v>
      </c>
      <c r="B20196" s="278">
        <v>68.52</v>
      </c>
    </row>
    <row r="20197" spans="1:2" x14ac:dyDescent="0.25">
      <c r="A20197" s="277" t="s">
        <v>5339</v>
      </c>
      <c r="B20197" s="278">
        <v>59.55</v>
      </c>
    </row>
    <row r="20198" spans="1:2" x14ac:dyDescent="0.25">
      <c r="A20198" s="277" t="s">
        <v>21411</v>
      </c>
      <c r="B20198" s="278">
        <v>233.32</v>
      </c>
    </row>
    <row r="20199" spans="1:2" x14ac:dyDescent="0.25">
      <c r="A20199" s="277" t="s">
        <v>21412</v>
      </c>
      <c r="B20199" s="278">
        <v>65.849999999999994</v>
      </c>
    </row>
    <row r="20200" spans="1:2" x14ac:dyDescent="0.25">
      <c r="A20200" s="277" t="s">
        <v>21413</v>
      </c>
      <c r="B20200" s="278">
        <v>56.88</v>
      </c>
    </row>
    <row r="20201" spans="1:2" x14ac:dyDescent="0.25">
      <c r="A20201" s="277" t="s">
        <v>5340</v>
      </c>
      <c r="B20201" s="278">
        <v>179.16</v>
      </c>
    </row>
    <row r="20202" spans="1:2" x14ac:dyDescent="0.25">
      <c r="A20202" s="277" t="s">
        <v>5341</v>
      </c>
      <c r="B20202" s="278">
        <v>74.87</v>
      </c>
    </row>
    <row r="20203" spans="1:2" x14ac:dyDescent="0.25">
      <c r="A20203" s="277" t="s">
        <v>5342</v>
      </c>
      <c r="B20203" s="278">
        <v>60.95</v>
      </c>
    </row>
    <row r="20204" spans="1:2" x14ac:dyDescent="0.25">
      <c r="A20204" s="277" t="s">
        <v>21414</v>
      </c>
      <c r="B20204" s="278">
        <v>176.49</v>
      </c>
    </row>
    <row r="20205" spans="1:2" x14ac:dyDescent="0.25">
      <c r="A20205" s="277" t="s">
        <v>21415</v>
      </c>
      <c r="B20205" s="278">
        <v>72.2</v>
      </c>
    </row>
    <row r="20206" spans="1:2" x14ac:dyDescent="0.25">
      <c r="A20206" s="277" t="s">
        <v>21416</v>
      </c>
      <c r="B20206" s="278">
        <v>58.28</v>
      </c>
    </row>
    <row r="20207" spans="1:2" x14ac:dyDescent="0.25">
      <c r="A20207" s="277" t="s">
        <v>5343</v>
      </c>
      <c r="B20207" s="278">
        <v>186.97</v>
      </c>
    </row>
    <row r="20208" spans="1:2" x14ac:dyDescent="0.25">
      <c r="A20208" s="277" t="s">
        <v>5344</v>
      </c>
      <c r="B20208" s="278">
        <v>76.34</v>
      </c>
    </row>
    <row r="20209" spans="1:2" x14ac:dyDescent="0.25">
      <c r="A20209" s="277" t="s">
        <v>5345</v>
      </c>
      <c r="B20209" s="278">
        <v>61.29</v>
      </c>
    </row>
    <row r="20210" spans="1:2" x14ac:dyDescent="0.25">
      <c r="A20210" s="277" t="s">
        <v>21417</v>
      </c>
      <c r="B20210" s="278">
        <v>184.3</v>
      </c>
    </row>
    <row r="20211" spans="1:2" x14ac:dyDescent="0.25">
      <c r="A20211" s="277" t="s">
        <v>21418</v>
      </c>
      <c r="B20211" s="278">
        <v>73.67</v>
      </c>
    </row>
    <row r="20212" spans="1:2" x14ac:dyDescent="0.25">
      <c r="A20212" s="277" t="s">
        <v>21419</v>
      </c>
      <c r="B20212" s="278">
        <v>58.62</v>
      </c>
    </row>
    <row r="20213" spans="1:2" x14ac:dyDescent="0.25">
      <c r="A20213" s="277" t="s">
        <v>5346</v>
      </c>
      <c r="B20213" s="278">
        <v>285.62</v>
      </c>
    </row>
    <row r="20214" spans="1:2" x14ac:dyDescent="0.25">
      <c r="A20214" s="277" t="s">
        <v>5347</v>
      </c>
      <c r="B20214" s="278">
        <v>107.3</v>
      </c>
    </row>
    <row r="20215" spans="1:2" x14ac:dyDescent="0.25">
      <c r="A20215" s="277" t="s">
        <v>5348</v>
      </c>
      <c r="B20215" s="278">
        <v>84.14</v>
      </c>
    </row>
    <row r="20216" spans="1:2" x14ac:dyDescent="0.25">
      <c r="A20216" s="277" t="s">
        <v>21420</v>
      </c>
      <c r="B20216" s="278">
        <v>282.95</v>
      </c>
    </row>
    <row r="20217" spans="1:2" x14ac:dyDescent="0.25">
      <c r="A20217" s="277" t="s">
        <v>21421</v>
      </c>
      <c r="B20217" s="278">
        <v>104.63</v>
      </c>
    </row>
    <row r="20218" spans="1:2" x14ac:dyDescent="0.25">
      <c r="A20218" s="277" t="s">
        <v>21422</v>
      </c>
      <c r="B20218" s="278">
        <v>81.47</v>
      </c>
    </row>
    <row r="20219" spans="1:2" x14ac:dyDescent="0.25">
      <c r="A20219" s="277" t="s">
        <v>5349</v>
      </c>
      <c r="B20219" s="278">
        <v>218.57</v>
      </c>
    </row>
    <row r="20220" spans="1:2" x14ac:dyDescent="0.25">
      <c r="A20220" s="277" t="s">
        <v>5350</v>
      </c>
      <c r="B20220" s="278">
        <v>82.95</v>
      </c>
    </row>
    <row r="20221" spans="1:2" x14ac:dyDescent="0.25">
      <c r="A20221" s="277" t="s">
        <v>5351</v>
      </c>
      <c r="B20221" s="278">
        <v>64.61</v>
      </c>
    </row>
    <row r="20222" spans="1:2" x14ac:dyDescent="0.25">
      <c r="A20222" s="277" t="s">
        <v>21423</v>
      </c>
      <c r="B20222" s="278">
        <v>215.9</v>
      </c>
    </row>
    <row r="20223" spans="1:2" x14ac:dyDescent="0.25">
      <c r="A20223" s="277" t="s">
        <v>21424</v>
      </c>
      <c r="B20223" s="278">
        <v>80.28</v>
      </c>
    </row>
    <row r="20224" spans="1:2" x14ac:dyDescent="0.25">
      <c r="A20224" s="277" t="s">
        <v>21425</v>
      </c>
      <c r="B20224" s="278">
        <v>61.94</v>
      </c>
    </row>
    <row r="20225" spans="1:2" x14ac:dyDescent="0.25">
      <c r="A20225" s="277" t="s">
        <v>23548</v>
      </c>
      <c r="B20225" s="278">
        <v>75.67</v>
      </c>
    </row>
    <row r="20226" spans="1:2" x14ac:dyDescent="0.25">
      <c r="A20226" s="277" t="s">
        <v>23549</v>
      </c>
      <c r="B20226" s="278">
        <v>40.369999999999997</v>
      </c>
    </row>
    <row r="20227" spans="1:2" x14ac:dyDescent="0.25">
      <c r="A20227" s="277" t="s">
        <v>23550</v>
      </c>
      <c r="B20227" s="278">
        <v>35.96</v>
      </c>
    </row>
    <row r="20228" spans="1:2" x14ac:dyDescent="0.25">
      <c r="A20228" s="277" t="s">
        <v>23551</v>
      </c>
      <c r="B20228" s="278">
        <v>73</v>
      </c>
    </row>
    <row r="20229" spans="1:2" x14ac:dyDescent="0.25">
      <c r="A20229" s="277" t="s">
        <v>23552</v>
      </c>
      <c r="B20229" s="278">
        <v>37.700000000000003</v>
      </c>
    </row>
    <row r="20230" spans="1:2" x14ac:dyDescent="0.25">
      <c r="A20230" s="277" t="s">
        <v>23553</v>
      </c>
      <c r="B20230" s="278">
        <v>33.29</v>
      </c>
    </row>
    <row r="20231" spans="1:2" x14ac:dyDescent="0.25">
      <c r="A20231" s="277" t="s">
        <v>11026</v>
      </c>
      <c r="B20231" s="278">
        <v>46.49</v>
      </c>
    </row>
    <row r="20232" spans="1:2" x14ac:dyDescent="0.25">
      <c r="A20232" s="277" t="s">
        <v>11027</v>
      </c>
      <c r="B20232" s="278">
        <v>10.56</v>
      </c>
    </row>
    <row r="20233" spans="1:2" x14ac:dyDescent="0.25">
      <c r="A20233" s="277" t="s">
        <v>11028</v>
      </c>
      <c r="B20233" s="278">
        <v>6.38</v>
      </c>
    </row>
    <row r="20234" spans="1:2" x14ac:dyDescent="0.25">
      <c r="A20234" s="277" t="s">
        <v>21426</v>
      </c>
      <c r="B20234" s="278">
        <v>46.49</v>
      </c>
    </row>
    <row r="20235" spans="1:2" x14ac:dyDescent="0.25">
      <c r="A20235" s="277" t="s">
        <v>21427</v>
      </c>
      <c r="B20235" s="278">
        <v>10.56</v>
      </c>
    </row>
    <row r="20236" spans="1:2" x14ac:dyDescent="0.25">
      <c r="A20236" s="277" t="s">
        <v>21428</v>
      </c>
      <c r="B20236" s="278">
        <v>6.38</v>
      </c>
    </row>
    <row r="20237" spans="1:2" x14ac:dyDescent="0.25">
      <c r="A20237" s="277" t="s">
        <v>11029</v>
      </c>
      <c r="B20237" s="278">
        <v>66.459999999999994</v>
      </c>
    </row>
    <row r="20238" spans="1:2" x14ac:dyDescent="0.25">
      <c r="A20238" s="277" t="s">
        <v>11030</v>
      </c>
      <c r="B20238" s="278">
        <v>30.53</v>
      </c>
    </row>
    <row r="20239" spans="1:2" x14ac:dyDescent="0.25">
      <c r="A20239" s="277" t="s">
        <v>11031</v>
      </c>
      <c r="B20239" s="278">
        <v>26.35</v>
      </c>
    </row>
    <row r="20240" spans="1:2" x14ac:dyDescent="0.25">
      <c r="A20240" s="277" t="s">
        <v>21429</v>
      </c>
      <c r="B20240" s="278">
        <v>63.79</v>
      </c>
    </row>
    <row r="20241" spans="1:2" x14ac:dyDescent="0.25">
      <c r="A20241" s="277" t="s">
        <v>21430</v>
      </c>
      <c r="B20241" s="278">
        <v>27.86</v>
      </c>
    </row>
    <row r="20242" spans="1:2" x14ac:dyDescent="0.25">
      <c r="A20242" s="277" t="s">
        <v>21431</v>
      </c>
      <c r="B20242" s="278">
        <v>23.68</v>
      </c>
    </row>
    <row r="20243" spans="1:2" x14ac:dyDescent="0.25">
      <c r="A20243" s="277" t="s">
        <v>5358</v>
      </c>
      <c r="B20243" s="278">
        <v>56.23</v>
      </c>
    </row>
    <row r="20244" spans="1:2" x14ac:dyDescent="0.25">
      <c r="A20244" s="277" t="s">
        <v>5359</v>
      </c>
      <c r="B20244" s="278">
        <v>27.41</v>
      </c>
    </row>
    <row r="20245" spans="1:2" x14ac:dyDescent="0.25">
      <c r="A20245" s="277" t="s">
        <v>5360</v>
      </c>
      <c r="B20245" s="278">
        <v>24.2</v>
      </c>
    </row>
    <row r="20246" spans="1:2" x14ac:dyDescent="0.25">
      <c r="A20246" s="277" t="s">
        <v>21432</v>
      </c>
      <c r="B20246" s="278">
        <v>53.56</v>
      </c>
    </row>
    <row r="20247" spans="1:2" x14ac:dyDescent="0.25">
      <c r="A20247" s="277" t="s">
        <v>21433</v>
      </c>
      <c r="B20247" s="278">
        <v>24.74</v>
      </c>
    </row>
    <row r="20248" spans="1:2" x14ac:dyDescent="0.25">
      <c r="A20248" s="277" t="s">
        <v>21434</v>
      </c>
      <c r="B20248" s="278">
        <v>21.53</v>
      </c>
    </row>
    <row r="20249" spans="1:2" x14ac:dyDescent="0.25">
      <c r="A20249" s="277" t="s">
        <v>5361</v>
      </c>
      <c r="B20249" s="278">
        <v>36.26</v>
      </c>
    </row>
    <row r="20250" spans="1:2" x14ac:dyDescent="0.25">
      <c r="A20250" s="277" t="s">
        <v>5362</v>
      </c>
      <c r="B20250" s="278">
        <v>7.44</v>
      </c>
    </row>
    <row r="20251" spans="1:2" x14ac:dyDescent="0.25">
      <c r="A20251" s="277" t="s">
        <v>5363</v>
      </c>
      <c r="B20251" s="278">
        <v>4.2300000000000004</v>
      </c>
    </row>
    <row r="20252" spans="1:2" x14ac:dyDescent="0.25">
      <c r="A20252" s="277" t="s">
        <v>21435</v>
      </c>
      <c r="B20252" s="278">
        <v>36.26</v>
      </c>
    </row>
    <row r="20253" spans="1:2" x14ac:dyDescent="0.25">
      <c r="A20253" s="277" t="s">
        <v>21436</v>
      </c>
      <c r="B20253" s="278">
        <v>7.44</v>
      </c>
    </row>
    <row r="20254" spans="1:2" x14ac:dyDescent="0.25">
      <c r="A20254" s="277" t="s">
        <v>21437</v>
      </c>
      <c r="B20254" s="278">
        <v>4.2300000000000004</v>
      </c>
    </row>
    <row r="20255" spans="1:2" x14ac:dyDescent="0.25">
      <c r="A20255" s="277" t="s">
        <v>5352</v>
      </c>
      <c r="B20255" s="278">
        <v>71.28</v>
      </c>
    </row>
    <row r="20256" spans="1:2" x14ac:dyDescent="0.25">
      <c r="A20256" s="277" t="s">
        <v>5353</v>
      </c>
      <c r="B20256" s="278">
        <v>30.64</v>
      </c>
    </row>
    <row r="20257" spans="1:2" x14ac:dyDescent="0.25">
      <c r="A20257" s="277" t="s">
        <v>5354</v>
      </c>
      <c r="B20257" s="278">
        <v>26.37</v>
      </c>
    </row>
    <row r="20258" spans="1:2" x14ac:dyDescent="0.25">
      <c r="A20258" s="277" t="s">
        <v>21438</v>
      </c>
      <c r="B20258" s="278">
        <v>68.61</v>
      </c>
    </row>
    <row r="20259" spans="1:2" x14ac:dyDescent="0.25">
      <c r="A20259" s="277" t="s">
        <v>21439</v>
      </c>
      <c r="B20259" s="278">
        <v>27.97</v>
      </c>
    </row>
    <row r="20260" spans="1:2" x14ac:dyDescent="0.25">
      <c r="A20260" s="277" t="s">
        <v>21440</v>
      </c>
      <c r="B20260" s="278">
        <v>23.7</v>
      </c>
    </row>
    <row r="20261" spans="1:2" x14ac:dyDescent="0.25">
      <c r="A20261" s="277" t="s">
        <v>5355</v>
      </c>
      <c r="B20261" s="278">
        <v>72.900000000000006</v>
      </c>
    </row>
    <row r="20262" spans="1:2" x14ac:dyDescent="0.25">
      <c r="A20262" s="277" t="s">
        <v>5356</v>
      </c>
      <c r="B20262" s="278">
        <v>31.71</v>
      </c>
    </row>
    <row r="20263" spans="1:2" x14ac:dyDescent="0.25">
      <c r="A20263" s="277" t="s">
        <v>5357</v>
      </c>
      <c r="B20263" s="278">
        <v>27.29</v>
      </c>
    </row>
    <row r="20264" spans="1:2" x14ac:dyDescent="0.25">
      <c r="A20264" s="277" t="s">
        <v>21441</v>
      </c>
      <c r="B20264" s="278">
        <v>70.23</v>
      </c>
    </row>
    <row r="20265" spans="1:2" x14ac:dyDescent="0.25">
      <c r="A20265" s="277" t="s">
        <v>21442</v>
      </c>
      <c r="B20265" s="278">
        <v>29.04</v>
      </c>
    </row>
    <row r="20266" spans="1:2" x14ac:dyDescent="0.25">
      <c r="A20266" s="277" t="s">
        <v>21443</v>
      </c>
      <c r="B20266" s="278">
        <v>24.62</v>
      </c>
    </row>
    <row r="20267" spans="1:2" x14ac:dyDescent="0.25">
      <c r="A20267" s="277" t="s">
        <v>11032</v>
      </c>
      <c r="B20267" s="278">
        <v>98.42</v>
      </c>
    </row>
    <row r="20268" spans="1:2" x14ac:dyDescent="0.25">
      <c r="A20268" s="277" t="s">
        <v>11033</v>
      </c>
      <c r="B20268" s="278">
        <v>39.46</v>
      </c>
    </row>
    <row r="20269" spans="1:2" x14ac:dyDescent="0.25">
      <c r="A20269" s="277" t="s">
        <v>11034</v>
      </c>
      <c r="B20269" s="278">
        <v>32.54</v>
      </c>
    </row>
    <row r="20270" spans="1:2" x14ac:dyDescent="0.25">
      <c r="A20270" s="277" t="s">
        <v>21444</v>
      </c>
      <c r="B20270" s="278">
        <v>95.75</v>
      </c>
    </row>
    <row r="20271" spans="1:2" x14ac:dyDescent="0.25">
      <c r="A20271" s="277" t="s">
        <v>21445</v>
      </c>
      <c r="B20271" s="278">
        <v>36.79</v>
      </c>
    </row>
    <row r="20272" spans="1:2" x14ac:dyDescent="0.25">
      <c r="A20272" s="277" t="s">
        <v>21446</v>
      </c>
      <c r="B20272" s="278">
        <v>29.87</v>
      </c>
    </row>
    <row r="20273" spans="1:2" x14ac:dyDescent="0.25">
      <c r="A20273" s="277" t="s">
        <v>11035</v>
      </c>
      <c r="B20273" s="278">
        <v>92.69</v>
      </c>
    </row>
    <row r="20274" spans="1:2" x14ac:dyDescent="0.25">
      <c r="A20274" s="277" t="s">
        <v>11036</v>
      </c>
      <c r="B20274" s="278">
        <v>45.14</v>
      </c>
    </row>
    <row r="20275" spans="1:2" x14ac:dyDescent="0.25">
      <c r="A20275" s="277" t="s">
        <v>11037</v>
      </c>
      <c r="B20275" s="278">
        <v>38.99</v>
      </c>
    </row>
    <row r="20276" spans="1:2" x14ac:dyDescent="0.25">
      <c r="A20276" s="277" t="s">
        <v>21447</v>
      </c>
      <c r="B20276" s="278">
        <v>90.02</v>
      </c>
    </row>
    <row r="20277" spans="1:2" x14ac:dyDescent="0.25">
      <c r="A20277" s="277" t="s">
        <v>21448</v>
      </c>
      <c r="B20277" s="278">
        <v>42.47</v>
      </c>
    </row>
    <row r="20278" spans="1:2" x14ac:dyDescent="0.25">
      <c r="A20278" s="277" t="s">
        <v>21449</v>
      </c>
      <c r="B20278" s="278">
        <v>36.32</v>
      </c>
    </row>
    <row r="20279" spans="1:2" x14ac:dyDescent="0.25">
      <c r="A20279" s="277" t="s">
        <v>11038</v>
      </c>
      <c r="B20279" s="278">
        <v>4.84</v>
      </c>
    </row>
    <row r="20280" spans="1:2" x14ac:dyDescent="0.25">
      <c r="A20280" s="277" t="s">
        <v>11039</v>
      </c>
      <c r="B20280" s="278">
        <v>0.44</v>
      </c>
    </row>
    <row r="20281" spans="1:2" x14ac:dyDescent="0.25">
      <c r="A20281" s="277" t="s">
        <v>21450</v>
      </c>
      <c r="B20281" s="278">
        <v>4.84</v>
      </c>
    </row>
    <row r="20282" spans="1:2" x14ac:dyDescent="0.25">
      <c r="A20282" s="277" t="s">
        <v>21451</v>
      </c>
      <c r="B20282" s="278">
        <v>0.44</v>
      </c>
    </row>
    <row r="20283" spans="1:2" x14ac:dyDescent="0.25">
      <c r="A20283" s="277" t="s">
        <v>5364</v>
      </c>
      <c r="B20283" s="278">
        <v>218.96</v>
      </c>
    </row>
    <row r="20284" spans="1:2" x14ac:dyDescent="0.25">
      <c r="A20284" s="277" t="s">
        <v>5365</v>
      </c>
      <c r="B20284" s="278">
        <v>138.55000000000001</v>
      </c>
    </row>
    <row r="20285" spans="1:2" x14ac:dyDescent="0.25">
      <c r="A20285" s="277" t="s">
        <v>5366</v>
      </c>
      <c r="B20285" s="278">
        <v>121.55</v>
      </c>
    </row>
    <row r="20286" spans="1:2" x14ac:dyDescent="0.25">
      <c r="A20286" s="277" t="s">
        <v>21452</v>
      </c>
      <c r="B20286" s="278">
        <v>215.97</v>
      </c>
    </row>
    <row r="20287" spans="1:2" x14ac:dyDescent="0.25">
      <c r="A20287" s="277" t="s">
        <v>21453</v>
      </c>
      <c r="B20287" s="278">
        <v>135.56</v>
      </c>
    </row>
    <row r="20288" spans="1:2" x14ac:dyDescent="0.25">
      <c r="A20288" s="277" t="s">
        <v>21454</v>
      </c>
      <c r="B20288" s="278">
        <v>118.56</v>
      </c>
    </row>
    <row r="20289" spans="1:2" x14ac:dyDescent="0.25">
      <c r="A20289" s="277" t="s">
        <v>5367</v>
      </c>
      <c r="B20289" s="278">
        <v>353.4</v>
      </c>
    </row>
    <row r="20290" spans="1:2" x14ac:dyDescent="0.25">
      <c r="A20290" s="277" t="s">
        <v>5368</v>
      </c>
      <c r="B20290" s="278">
        <v>212.91</v>
      </c>
    </row>
    <row r="20291" spans="1:2" x14ac:dyDescent="0.25">
      <c r="A20291" s="277" t="s">
        <v>5369</v>
      </c>
      <c r="B20291" s="278">
        <v>186.04</v>
      </c>
    </row>
    <row r="20292" spans="1:2" x14ac:dyDescent="0.25">
      <c r="A20292" s="277" t="s">
        <v>21455</v>
      </c>
      <c r="B20292" s="278">
        <v>348.48</v>
      </c>
    </row>
    <row r="20293" spans="1:2" x14ac:dyDescent="0.25">
      <c r="A20293" s="277" t="s">
        <v>21456</v>
      </c>
      <c r="B20293" s="278">
        <v>207.99</v>
      </c>
    </row>
    <row r="20294" spans="1:2" x14ac:dyDescent="0.25">
      <c r="A20294" s="277" t="s">
        <v>21457</v>
      </c>
      <c r="B20294" s="278">
        <v>181.12</v>
      </c>
    </row>
    <row r="20295" spans="1:2" x14ac:dyDescent="0.25">
      <c r="A20295" s="277" t="s">
        <v>5370</v>
      </c>
      <c r="B20295" s="278">
        <v>193.91</v>
      </c>
    </row>
    <row r="20296" spans="1:2" x14ac:dyDescent="0.25">
      <c r="A20296" s="277" t="s">
        <v>5371</v>
      </c>
      <c r="B20296" s="278">
        <v>85.85</v>
      </c>
    </row>
    <row r="20297" spans="1:2" x14ac:dyDescent="0.25">
      <c r="A20297" s="277" t="s">
        <v>5372</v>
      </c>
      <c r="B20297" s="278">
        <v>72.88</v>
      </c>
    </row>
    <row r="20298" spans="1:2" x14ac:dyDescent="0.25">
      <c r="A20298" s="277" t="s">
        <v>21458</v>
      </c>
      <c r="B20298" s="278">
        <v>188.25</v>
      </c>
    </row>
    <row r="20299" spans="1:2" x14ac:dyDescent="0.25">
      <c r="A20299" s="277" t="s">
        <v>21459</v>
      </c>
      <c r="B20299" s="278">
        <v>80.19</v>
      </c>
    </row>
    <row r="20300" spans="1:2" x14ac:dyDescent="0.25">
      <c r="A20300" s="277" t="s">
        <v>21460</v>
      </c>
      <c r="B20300" s="278">
        <v>67.22</v>
      </c>
    </row>
    <row r="20301" spans="1:2" x14ac:dyDescent="0.25">
      <c r="A20301" s="277" t="s">
        <v>5373</v>
      </c>
      <c r="B20301" s="278">
        <v>106.42</v>
      </c>
    </row>
    <row r="20302" spans="1:2" x14ac:dyDescent="0.25">
      <c r="A20302" s="277" t="s">
        <v>5374</v>
      </c>
      <c r="B20302" s="278">
        <v>68.58</v>
      </c>
    </row>
    <row r="20303" spans="1:2" x14ac:dyDescent="0.25">
      <c r="A20303" s="277" t="s">
        <v>5375</v>
      </c>
      <c r="B20303" s="278">
        <v>60.02</v>
      </c>
    </row>
    <row r="20304" spans="1:2" x14ac:dyDescent="0.25">
      <c r="A20304" s="277" t="s">
        <v>21461</v>
      </c>
      <c r="B20304" s="278">
        <v>103.43</v>
      </c>
    </row>
    <row r="20305" spans="1:2" x14ac:dyDescent="0.25">
      <c r="A20305" s="277" t="s">
        <v>21462</v>
      </c>
      <c r="B20305" s="278">
        <v>65.59</v>
      </c>
    </row>
    <row r="20306" spans="1:2" x14ac:dyDescent="0.25">
      <c r="A20306" s="277" t="s">
        <v>21463</v>
      </c>
      <c r="B20306" s="278">
        <v>57.03</v>
      </c>
    </row>
    <row r="20307" spans="1:2" x14ac:dyDescent="0.25">
      <c r="A20307" s="277" t="s">
        <v>5376</v>
      </c>
      <c r="B20307" s="278">
        <v>6.08</v>
      </c>
    </row>
    <row r="20308" spans="1:2" x14ac:dyDescent="0.25">
      <c r="A20308" s="277" t="s">
        <v>5377</v>
      </c>
      <c r="B20308" s="278">
        <v>1.86</v>
      </c>
    </row>
    <row r="20309" spans="1:2" x14ac:dyDescent="0.25">
      <c r="A20309" s="277" t="s">
        <v>5378</v>
      </c>
      <c r="B20309" s="278">
        <v>1.1000000000000001</v>
      </c>
    </row>
    <row r="20310" spans="1:2" x14ac:dyDescent="0.25">
      <c r="A20310" s="277" t="s">
        <v>21464</v>
      </c>
      <c r="B20310" s="278">
        <v>6.08</v>
      </c>
    </row>
    <row r="20311" spans="1:2" x14ac:dyDescent="0.25">
      <c r="A20311" s="277" t="s">
        <v>21465</v>
      </c>
      <c r="B20311" s="278">
        <v>1.86</v>
      </c>
    </row>
    <row r="20312" spans="1:2" x14ac:dyDescent="0.25">
      <c r="A20312" s="277" t="s">
        <v>21466</v>
      </c>
      <c r="B20312" s="278">
        <v>1.1000000000000001</v>
      </c>
    </row>
    <row r="20313" spans="1:2" x14ac:dyDescent="0.25">
      <c r="A20313" s="277" t="s">
        <v>21467</v>
      </c>
      <c r="B20313" s="278">
        <v>7.06</v>
      </c>
    </row>
    <row r="20314" spans="1:2" x14ac:dyDescent="0.25">
      <c r="A20314" s="277" t="s">
        <v>5379</v>
      </c>
      <c r="B20314" s="278">
        <v>22.56</v>
      </c>
    </row>
    <row r="20315" spans="1:2" x14ac:dyDescent="0.25">
      <c r="A20315" s="277" t="s">
        <v>5380</v>
      </c>
      <c r="B20315" s="278">
        <v>13.64</v>
      </c>
    </row>
    <row r="20316" spans="1:2" x14ac:dyDescent="0.25">
      <c r="A20316" s="277" t="s">
        <v>5381</v>
      </c>
      <c r="B20316" s="278">
        <v>11.45</v>
      </c>
    </row>
    <row r="20317" spans="1:2" x14ac:dyDescent="0.25">
      <c r="A20317" s="277" t="s">
        <v>21468</v>
      </c>
      <c r="B20317" s="278">
        <v>22.56</v>
      </c>
    </row>
    <row r="20318" spans="1:2" x14ac:dyDescent="0.25">
      <c r="A20318" s="277" t="s">
        <v>21469</v>
      </c>
      <c r="B20318" s="278">
        <v>13.64</v>
      </c>
    </row>
    <row r="20319" spans="1:2" x14ac:dyDescent="0.25">
      <c r="A20319" s="277" t="s">
        <v>21470</v>
      </c>
      <c r="B20319" s="278">
        <v>11.45</v>
      </c>
    </row>
    <row r="20320" spans="1:2" x14ac:dyDescent="0.25">
      <c r="A20320" s="277" t="s">
        <v>5382</v>
      </c>
      <c r="B20320" s="278">
        <v>38.11</v>
      </c>
    </row>
    <row r="20321" spans="1:2" x14ac:dyDescent="0.25">
      <c r="A20321" s="277" t="s">
        <v>5383</v>
      </c>
      <c r="B20321" s="278">
        <v>19.3</v>
      </c>
    </row>
    <row r="20322" spans="1:2" x14ac:dyDescent="0.25">
      <c r="A20322" s="277" t="s">
        <v>21471</v>
      </c>
      <c r="B20322" s="278">
        <v>38.11</v>
      </c>
    </row>
    <row r="20323" spans="1:2" x14ac:dyDescent="0.25">
      <c r="A20323" s="277" t="s">
        <v>21472</v>
      </c>
      <c r="B20323" s="278">
        <v>19.3</v>
      </c>
    </row>
    <row r="20324" spans="1:2" x14ac:dyDescent="0.25">
      <c r="A20324" s="277" t="s">
        <v>5384</v>
      </c>
      <c r="B20324" s="278">
        <v>37.92</v>
      </c>
    </row>
    <row r="20325" spans="1:2" x14ac:dyDescent="0.25">
      <c r="A20325" s="277" t="s">
        <v>5385</v>
      </c>
      <c r="B20325" s="278">
        <v>34.25</v>
      </c>
    </row>
    <row r="20326" spans="1:2" x14ac:dyDescent="0.25">
      <c r="A20326" s="277" t="s">
        <v>21473</v>
      </c>
      <c r="B20326" s="278">
        <v>34.06</v>
      </c>
    </row>
    <row r="20327" spans="1:2" x14ac:dyDescent="0.25">
      <c r="A20327" s="277" t="s">
        <v>21474</v>
      </c>
      <c r="B20327" s="278">
        <v>30.39</v>
      </c>
    </row>
    <row r="20328" spans="1:2" x14ac:dyDescent="0.25">
      <c r="A20328" s="277" t="s">
        <v>5386</v>
      </c>
      <c r="B20328" s="278">
        <v>40.729999999999997</v>
      </c>
    </row>
    <row r="20329" spans="1:2" x14ac:dyDescent="0.25">
      <c r="A20329" s="277" t="s">
        <v>5387</v>
      </c>
      <c r="B20329" s="278">
        <v>35.86</v>
      </c>
    </row>
    <row r="20330" spans="1:2" x14ac:dyDescent="0.25">
      <c r="A20330" s="277" t="s">
        <v>21475</v>
      </c>
      <c r="B20330" s="278">
        <v>36.869999999999997</v>
      </c>
    </row>
    <row r="20331" spans="1:2" x14ac:dyDescent="0.25">
      <c r="A20331" s="277" t="s">
        <v>21476</v>
      </c>
      <c r="B20331" s="278">
        <v>32</v>
      </c>
    </row>
    <row r="20332" spans="1:2" x14ac:dyDescent="0.25">
      <c r="A20332" s="277" t="s">
        <v>11040</v>
      </c>
      <c r="B20332" s="278">
        <v>45.07</v>
      </c>
    </row>
    <row r="20333" spans="1:2" x14ac:dyDescent="0.25">
      <c r="A20333" s="277" t="s">
        <v>11041</v>
      </c>
      <c r="B20333" s="278">
        <v>38.54</v>
      </c>
    </row>
    <row r="20334" spans="1:2" x14ac:dyDescent="0.25">
      <c r="A20334" s="277" t="s">
        <v>21477</v>
      </c>
      <c r="B20334" s="278">
        <v>41.21</v>
      </c>
    </row>
    <row r="20335" spans="1:2" x14ac:dyDescent="0.25">
      <c r="A20335" s="277" t="s">
        <v>21478</v>
      </c>
      <c r="B20335" s="278">
        <v>34.68</v>
      </c>
    </row>
    <row r="20336" spans="1:2" x14ac:dyDescent="0.25">
      <c r="A20336" s="277" t="s">
        <v>11042</v>
      </c>
      <c r="B20336" s="278">
        <v>51.97</v>
      </c>
    </row>
    <row r="20337" spans="1:2" x14ac:dyDescent="0.25">
      <c r="A20337" s="277" t="s">
        <v>11043</v>
      </c>
      <c r="B20337" s="278">
        <v>42.61</v>
      </c>
    </row>
    <row r="20338" spans="1:2" x14ac:dyDescent="0.25">
      <c r="A20338" s="277" t="s">
        <v>21479</v>
      </c>
      <c r="B20338" s="278">
        <v>48.11</v>
      </c>
    </row>
    <row r="20339" spans="1:2" x14ac:dyDescent="0.25">
      <c r="A20339" s="277" t="s">
        <v>21480</v>
      </c>
      <c r="B20339" s="278">
        <v>38.75</v>
      </c>
    </row>
    <row r="20340" spans="1:2" x14ac:dyDescent="0.25">
      <c r="A20340" s="277" t="s">
        <v>5388</v>
      </c>
      <c r="B20340" s="278">
        <v>67.180000000000007</v>
      </c>
    </row>
    <row r="20341" spans="1:2" x14ac:dyDescent="0.25">
      <c r="A20341" s="277" t="s">
        <v>5389</v>
      </c>
      <c r="B20341" s="278">
        <v>33.659999999999997</v>
      </c>
    </row>
    <row r="20342" spans="1:2" x14ac:dyDescent="0.25">
      <c r="A20342" s="277" t="s">
        <v>5390</v>
      </c>
      <c r="B20342" s="278">
        <v>29.72</v>
      </c>
    </row>
    <row r="20343" spans="1:2" x14ac:dyDescent="0.25">
      <c r="A20343" s="277" t="s">
        <v>21481</v>
      </c>
      <c r="B20343" s="278">
        <v>64.19</v>
      </c>
    </row>
    <row r="20344" spans="1:2" x14ac:dyDescent="0.25">
      <c r="A20344" s="277" t="s">
        <v>21482</v>
      </c>
      <c r="B20344" s="278">
        <v>30.67</v>
      </c>
    </row>
    <row r="20345" spans="1:2" x14ac:dyDescent="0.25">
      <c r="A20345" s="277" t="s">
        <v>21483</v>
      </c>
      <c r="B20345" s="278">
        <v>26.73</v>
      </c>
    </row>
    <row r="20346" spans="1:2" x14ac:dyDescent="0.25">
      <c r="A20346" s="277" t="s">
        <v>5391</v>
      </c>
      <c r="B20346" s="278">
        <v>68.97</v>
      </c>
    </row>
    <row r="20347" spans="1:2" x14ac:dyDescent="0.25">
      <c r="A20347" s="277" t="s">
        <v>5392</v>
      </c>
      <c r="B20347" s="278">
        <v>34.840000000000003</v>
      </c>
    </row>
    <row r="20348" spans="1:2" x14ac:dyDescent="0.25">
      <c r="A20348" s="277" t="s">
        <v>5393</v>
      </c>
      <c r="B20348" s="278">
        <v>30.75</v>
      </c>
    </row>
    <row r="20349" spans="1:2" x14ac:dyDescent="0.25">
      <c r="A20349" s="277" t="s">
        <v>21484</v>
      </c>
      <c r="B20349" s="278">
        <v>65.98</v>
      </c>
    </row>
    <row r="20350" spans="1:2" x14ac:dyDescent="0.25">
      <c r="A20350" s="277" t="s">
        <v>21485</v>
      </c>
      <c r="B20350" s="278">
        <v>31.85</v>
      </c>
    </row>
    <row r="20351" spans="1:2" x14ac:dyDescent="0.25">
      <c r="A20351" s="277" t="s">
        <v>21486</v>
      </c>
      <c r="B20351" s="278">
        <v>27.76</v>
      </c>
    </row>
    <row r="20352" spans="1:2" x14ac:dyDescent="0.25">
      <c r="A20352" s="277" t="s">
        <v>5394</v>
      </c>
      <c r="B20352" s="278">
        <v>87.4</v>
      </c>
    </row>
    <row r="20353" spans="1:2" x14ac:dyDescent="0.25">
      <c r="A20353" s="277" t="s">
        <v>5395</v>
      </c>
      <c r="B20353" s="278">
        <v>44.73</v>
      </c>
    </row>
    <row r="20354" spans="1:2" x14ac:dyDescent="0.25">
      <c r="A20354" s="277" t="s">
        <v>5396</v>
      </c>
      <c r="B20354" s="278">
        <v>38.81</v>
      </c>
    </row>
    <row r="20355" spans="1:2" x14ac:dyDescent="0.25">
      <c r="A20355" s="277" t="s">
        <v>21487</v>
      </c>
      <c r="B20355" s="278">
        <v>84.73</v>
      </c>
    </row>
    <row r="20356" spans="1:2" x14ac:dyDescent="0.25">
      <c r="A20356" s="277" t="s">
        <v>21488</v>
      </c>
      <c r="B20356" s="278">
        <v>42.06</v>
      </c>
    </row>
    <row r="20357" spans="1:2" x14ac:dyDescent="0.25">
      <c r="A20357" s="277" t="s">
        <v>21489</v>
      </c>
      <c r="B20357" s="278">
        <v>36.14</v>
      </c>
    </row>
    <row r="20358" spans="1:2" x14ac:dyDescent="0.25">
      <c r="A20358" s="277" t="s">
        <v>5397</v>
      </c>
      <c r="B20358" s="278">
        <v>92.99</v>
      </c>
    </row>
    <row r="20359" spans="1:2" x14ac:dyDescent="0.25">
      <c r="A20359" s="277" t="s">
        <v>5398</v>
      </c>
      <c r="B20359" s="278">
        <v>49.51</v>
      </c>
    </row>
    <row r="20360" spans="1:2" x14ac:dyDescent="0.25">
      <c r="A20360" s="277" t="s">
        <v>5399</v>
      </c>
      <c r="B20360" s="278">
        <v>43.14</v>
      </c>
    </row>
    <row r="20361" spans="1:2" x14ac:dyDescent="0.25">
      <c r="A20361" s="277" t="s">
        <v>21490</v>
      </c>
      <c r="B20361" s="278">
        <v>90.32</v>
      </c>
    </row>
    <row r="20362" spans="1:2" x14ac:dyDescent="0.25">
      <c r="A20362" s="277" t="s">
        <v>21491</v>
      </c>
      <c r="B20362" s="278">
        <v>46.84</v>
      </c>
    </row>
    <row r="20363" spans="1:2" x14ac:dyDescent="0.25">
      <c r="A20363" s="277" t="s">
        <v>21492</v>
      </c>
      <c r="B20363" s="278">
        <v>40.47</v>
      </c>
    </row>
    <row r="20364" spans="1:2" x14ac:dyDescent="0.25">
      <c r="A20364" s="277" t="s">
        <v>5400</v>
      </c>
      <c r="B20364" s="278">
        <v>109.97</v>
      </c>
    </row>
    <row r="20365" spans="1:2" x14ac:dyDescent="0.25">
      <c r="A20365" s="277" t="s">
        <v>5401</v>
      </c>
      <c r="B20365" s="278">
        <v>60.67</v>
      </c>
    </row>
    <row r="20366" spans="1:2" x14ac:dyDescent="0.25">
      <c r="A20366" s="277" t="s">
        <v>5402</v>
      </c>
      <c r="B20366" s="278">
        <v>52.84</v>
      </c>
    </row>
    <row r="20367" spans="1:2" x14ac:dyDescent="0.25">
      <c r="A20367" s="277" t="s">
        <v>21493</v>
      </c>
      <c r="B20367" s="278">
        <v>107.3</v>
      </c>
    </row>
    <row r="20368" spans="1:2" x14ac:dyDescent="0.25">
      <c r="A20368" s="277" t="s">
        <v>21494</v>
      </c>
      <c r="B20368" s="278">
        <v>58</v>
      </c>
    </row>
    <row r="20369" spans="1:2" x14ac:dyDescent="0.25">
      <c r="A20369" s="277" t="s">
        <v>21495</v>
      </c>
      <c r="B20369" s="278">
        <v>50.17</v>
      </c>
    </row>
    <row r="20370" spans="1:2" x14ac:dyDescent="0.25">
      <c r="A20370" s="277" t="s">
        <v>5403</v>
      </c>
      <c r="B20370" s="278">
        <v>17.5</v>
      </c>
    </row>
    <row r="20371" spans="1:2" x14ac:dyDescent="0.25">
      <c r="A20371" s="277" t="s">
        <v>5404</v>
      </c>
      <c r="B20371" s="278">
        <v>10.67</v>
      </c>
    </row>
    <row r="20372" spans="1:2" x14ac:dyDescent="0.25">
      <c r="A20372" s="277" t="s">
        <v>21496</v>
      </c>
      <c r="B20372" s="278">
        <v>17.5</v>
      </c>
    </row>
    <row r="20373" spans="1:2" x14ac:dyDescent="0.25">
      <c r="A20373" s="277" t="s">
        <v>21497</v>
      </c>
      <c r="B20373" s="278">
        <v>10.67</v>
      </c>
    </row>
    <row r="20374" spans="1:2" x14ac:dyDescent="0.25">
      <c r="A20374" s="277" t="s">
        <v>23554</v>
      </c>
      <c r="B20374" s="278">
        <v>51.31</v>
      </c>
    </row>
    <row r="20375" spans="1:2" x14ac:dyDescent="0.25">
      <c r="A20375" s="277" t="s">
        <v>23555</v>
      </c>
      <c r="B20375" s="278">
        <v>15.94</v>
      </c>
    </row>
    <row r="20376" spans="1:2" x14ac:dyDescent="0.25">
      <c r="A20376" s="277" t="s">
        <v>23556</v>
      </c>
      <c r="B20376" s="278">
        <v>6.4</v>
      </c>
    </row>
    <row r="20377" spans="1:2" x14ac:dyDescent="0.25">
      <c r="A20377" s="277" t="s">
        <v>23557</v>
      </c>
      <c r="B20377" s="278">
        <v>51.31</v>
      </c>
    </row>
    <row r="20378" spans="1:2" x14ac:dyDescent="0.25">
      <c r="A20378" s="277" t="s">
        <v>23558</v>
      </c>
      <c r="B20378" s="278">
        <v>15.94</v>
      </c>
    </row>
    <row r="20379" spans="1:2" x14ac:dyDescent="0.25">
      <c r="A20379" s="277" t="s">
        <v>23559</v>
      </c>
      <c r="B20379" s="278">
        <v>6.4</v>
      </c>
    </row>
    <row r="20380" spans="1:2" x14ac:dyDescent="0.25">
      <c r="A20380" s="277" t="s">
        <v>23560</v>
      </c>
      <c r="B20380" s="278">
        <v>52.93</v>
      </c>
    </row>
    <row r="20381" spans="1:2" x14ac:dyDescent="0.25">
      <c r="A20381" s="277" t="s">
        <v>23561</v>
      </c>
      <c r="B20381" s="278">
        <v>11.74</v>
      </c>
    </row>
    <row r="20382" spans="1:2" x14ac:dyDescent="0.25">
      <c r="A20382" s="277" t="s">
        <v>23562</v>
      </c>
      <c r="B20382" s="278">
        <v>7.32</v>
      </c>
    </row>
    <row r="20383" spans="1:2" x14ac:dyDescent="0.25">
      <c r="A20383" s="277" t="s">
        <v>23563</v>
      </c>
      <c r="B20383" s="278">
        <v>52.93</v>
      </c>
    </row>
    <row r="20384" spans="1:2" x14ac:dyDescent="0.25">
      <c r="A20384" s="277" t="s">
        <v>23564</v>
      </c>
      <c r="B20384" s="278">
        <v>11.74</v>
      </c>
    </row>
    <row r="20385" spans="1:2" x14ac:dyDescent="0.25">
      <c r="A20385" s="277" t="s">
        <v>23565</v>
      </c>
      <c r="B20385" s="278">
        <v>7.32</v>
      </c>
    </row>
    <row r="20386" spans="1:2" x14ac:dyDescent="0.25">
      <c r="A20386" s="277" t="s">
        <v>23566</v>
      </c>
      <c r="B20386" s="278">
        <v>78.45</v>
      </c>
    </row>
    <row r="20387" spans="1:2" x14ac:dyDescent="0.25">
      <c r="A20387" s="277" t="s">
        <v>23567</v>
      </c>
      <c r="B20387" s="278">
        <v>19.489999999999998</v>
      </c>
    </row>
    <row r="20388" spans="1:2" x14ac:dyDescent="0.25">
      <c r="A20388" s="277" t="s">
        <v>23568</v>
      </c>
      <c r="B20388" s="278">
        <v>12.57</v>
      </c>
    </row>
    <row r="20389" spans="1:2" x14ac:dyDescent="0.25">
      <c r="A20389" s="277" t="s">
        <v>23569</v>
      </c>
      <c r="B20389" s="278">
        <v>78.45</v>
      </c>
    </row>
    <row r="20390" spans="1:2" x14ac:dyDescent="0.25">
      <c r="A20390" s="277" t="s">
        <v>23570</v>
      </c>
      <c r="B20390" s="278">
        <v>19.489999999999998</v>
      </c>
    </row>
    <row r="20391" spans="1:2" x14ac:dyDescent="0.25">
      <c r="A20391" s="277" t="s">
        <v>23571</v>
      </c>
      <c r="B20391" s="278">
        <v>12.57</v>
      </c>
    </row>
    <row r="20392" spans="1:2" x14ac:dyDescent="0.25">
      <c r="A20392" s="277" t="s">
        <v>11044</v>
      </c>
      <c r="B20392" s="278">
        <v>4653.37</v>
      </c>
    </row>
    <row r="20393" spans="1:2" x14ac:dyDescent="0.25">
      <c r="A20393" s="277" t="s">
        <v>21498</v>
      </c>
      <c r="B20393" s="278">
        <v>4653.37</v>
      </c>
    </row>
    <row r="20394" spans="1:2" x14ac:dyDescent="0.25">
      <c r="A20394" s="277" t="s">
        <v>11045</v>
      </c>
      <c r="B20394" s="278">
        <v>1636.44</v>
      </c>
    </row>
    <row r="20395" spans="1:2" x14ac:dyDescent="0.25">
      <c r="A20395" s="277" t="s">
        <v>21499</v>
      </c>
      <c r="B20395" s="278">
        <v>1636.44</v>
      </c>
    </row>
    <row r="20396" spans="1:2" x14ac:dyDescent="0.25">
      <c r="A20396" s="277" t="s">
        <v>11046</v>
      </c>
      <c r="B20396" s="278">
        <v>8168.09</v>
      </c>
    </row>
    <row r="20397" spans="1:2" x14ac:dyDescent="0.25">
      <c r="A20397" s="277" t="s">
        <v>21500</v>
      </c>
      <c r="B20397" s="278">
        <v>7698.17</v>
      </c>
    </row>
    <row r="20398" spans="1:2" x14ac:dyDescent="0.25">
      <c r="A20398" s="277" t="s">
        <v>11047</v>
      </c>
      <c r="B20398" s="278">
        <v>3563.41</v>
      </c>
    </row>
    <row r="20399" spans="1:2" x14ac:dyDescent="0.25">
      <c r="A20399" s="277" t="s">
        <v>21501</v>
      </c>
      <c r="B20399" s="278">
        <v>3563.41</v>
      </c>
    </row>
    <row r="20400" spans="1:2" x14ac:dyDescent="0.25">
      <c r="A20400" s="277" t="s">
        <v>11048</v>
      </c>
      <c r="B20400" s="278">
        <v>1179.6099999999999</v>
      </c>
    </row>
    <row r="20401" spans="1:2" x14ac:dyDescent="0.25">
      <c r="A20401" s="277" t="s">
        <v>21502</v>
      </c>
      <c r="B20401" s="278">
        <v>1179.6099999999999</v>
      </c>
    </row>
    <row r="20402" spans="1:2" x14ac:dyDescent="0.25">
      <c r="A20402" s="277" t="s">
        <v>11049</v>
      </c>
      <c r="B20402" s="278">
        <v>7078.13</v>
      </c>
    </row>
    <row r="20403" spans="1:2" x14ac:dyDescent="0.25">
      <c r="A20403" s="277" t="s">
        <v>21503</v>
      </c>
      <c r="B20403" s="278">
        <v>6608.21</v>
      </c>
    </row>
    <row r="20404" spans="1:2" x14ac:dyDescent="0.25">
      <c r="A20404" s="277" t="s">
        <v>23572</v>
      </c>
      <c r="B20404" s="278">
        <v>6309.53</v>
      </c>
    </row>
    <row r="20405" spans="1:2" x14ac:dyDescent="0.25">
      <c r="A20405" s="277" t="s">
        <v>23573</v>
      </c>
      <c r="B20405" s="278">
        <v>6309.53</v>
      </c>
    </row>
    <row r="20406" spans="1:2" x14ac:dyDescent="0.25">
      <c r="A20406" s="277" t="s">
        <v>23574</v>
      </c>
      <c r="B20406" s="278">
        <v>4245.75</v>
      </c>
    </row>
    <row r="20407" spans="1:2" x14ac:dyDescent="0.25">
      <c r="A20407" s="277" t="s">
        <v>23575</v>
      </c>
      <c r="B20407" s="278">
        <v>4245.75</v>
      </c>
    </row>
    <row r="20408" spans="1:2" x14ac:dyDescent="0.25">
      <c r="A20408" s="277" t="s">
        <v>23576</v>
      </c>
      <c r="B20408" s="278">
        <v>9824.2099999999991</v>
      </c>
    </row>
    <row r="20409" spans="1:2" x14ac:dyDescent="0.25">
      <c r="A20409" s="277" t="s">
        <v>23577</v>
      </c>
      <c r="B20409" s="278">
        <v>9354.2900000000009</v>
      </c>
    </row>
    <row r="20410" spans="1:2" x14ac:dyDescent="0.25">
      <c r="A20410" s="277" t="s">
        <v>11050</v>
      </c>
      <c r="B20410" s="278">
        <v>4894.2</v>
      </c>
    </row>
    <row r="20411" spans="1:2" x14ac:dyDescent="0.25">
      <c r="A20411" s="277" t="s">
        <v>21504</v>
      </c>
      <c r="B20411" s="278">
        <v>4894.2</v>
      </c>
    </row>
    <row r="20412" spans="1:2" x14ac:dyDescent="0.25">
      <c r="A20412" s="277" t="s">
        <v>11051</v>
      </c>
      <c r="B20412" s="278">
        <v>1861.02</v>
      </c>
    </row>
    <row r="20413" spans="1:2" x14ac:dyDescent="0.25">
      <c r="A20413" s="277" t="s">
        <v>21505</v>
      </c>
      <c r="B20413" s="278">
        <v>1861.02</v>
      </c>
    </row>
    <row r="20414" spans="1:2" x14ac:dyDescent="0.25">
      <c r="A20414" s="277" t="s">
        <v>11052</v>
      </c>
      <c r="B20414" s="278">
        <v>8594.41</v>
      </c>
    </row>
    <row r="20415" spans="1:2" x14ac:dyDescent="0.25">
      <c r="A20415" s="277" t="s">
        <v>21506</v>
      </c>
      <c r="B20415" s="278">
        <v>8124.49</v>
      </c>
    </row>
    <row r="20416" spans="1:2" x14ac:dyDescent="0.25">
      <c r="A20416" s="277" t="s">
        <v>11053</v>
      </c>
      <c r="B20416" s="278">
        <v>7629.38</v>
      </c>
    </row>
    <row r="20417" spans="1:2" x14ac:dyDescent="0.25">
      <c r="A20417" s="277" t="s">
        <v>21507</v>
      </c>
      <c r="B20417" s="278">
        <v>7629.38</v>
      </c>
    </row>
    <row r="20418" spans="1:2" x14ac:dyDescent="0.25">
      <c r="A20418" s="277" t="s">
        <v>11054</v>
      </c>
      <c r="B20418" s="278">
        <v>3296.26</v>
      </c>
    </row>
    <row r="20419" spans="1:2" x14ac:dyDescent="0.25">
      <c r="A20419" s="277" t="s">
        <v>21508</v>
      </c>
      <c r="B20419" s="278">
        <v>3296.26</v>
      </c>
    </row>
    <row r="20420" spans="1:2" x14ac:dyDescent="0.25">
      <c r="A20420" s="277" t="s">
        <v>11055</v>
      </c>
      <c r="B20420" s="278">
        <v>11525.3</v>
      </c>
    </row>
    <row r="20421" spans="1:2" x14ac:dyDescent="0.25">
      <c r="A20421" s="277" t="s">
        <v>21509</v>
      </c>
      <c r="B20421" s="278">
        <v>11055.38</v>
      </c>
    </row>
    <row r="20422" spans="1:2" x14ac:dyDescent="0.25">
      <c r="A20422" s="277" t="s">
        <v>11056</v>
      </c>
      <c r="B20422" s="278">
        <v>464.79</v>
      </c>
    </row>
    <row r="20423" spans="1:2" x14ac:dyDescent="0.25">
      <c r="A20423" s="277" t="s">
        <v>21510</v>
      </c>
      <c r="B20423" s="278">
        <v>464.79</v>
      </c>
    </row>
    <row r="20424" spans="1:2" x14ac:dyDescent="0.25">
      <c r="A20424" s="277" t="s">
        <v>11057</v>
      </c>
      <c r="B20424" s="278">
        <v>161.47999999999999</v>
      </c>
    </row>
    <row r="20425" spans="1:2" x14ac:dyDescent="0.25">
      <c r="A20425" s="277" t="s">
        <v>21511</v>
      </c>
      <c r="B20425" s="278">
        <v>161.47999999999999</v>
      </c>
    </row>
    <row r="20426" spans="1:2" x14ac:dyDescent="0.25">
      <c r="A20426" s="277" t="s">
        <v>5411</v>
      </c>
      <c r="B20426" s="278">
        <v>389.03</v>
      </c>
    </row>
    <row r="20427" spans="1:2" x14ac:dyDescent="0.25">
      <c r="A20427" s="277" t="s">
        <v>5412</v>
      </c>
      <c r="B20427" s="278">
        <v>190.44</v>
      </c>
    </row>
    <row r="20428" spans="1:2" x14ac:dyDescent="0.25">
      <c r="A20428" s="277" t="s">
        <v>5413</v>
      </c>
      <c r="B20428" s="278">
        <v>177.29</v>
      </c>
    </row>
    <row r="20429" spans="1:2" x14ac:dyDescent="0.25">
      <c r="A20429" s="277" t="s">
        <v>21512</v>
      </c>
      <c r="B20429" s="278">
        <v>382.59</v>
      </c>
    </row>
    <row r="20430" spans="1:2" x14ac:dyDescent="0.25">
      <c r="A20430" s="277" t="s">
        <v>21513</v>
      </c>
      <c r="B20430" s="278">
        <v>183.99</v>
      </c>
    </row>
    <row r="20431" spans="1:2" x14ac:dyDescent="0.25">
      <c r="A20431" s="277" t="s">
        <v>21514</v>
      </c>
      <c r="B20431" s="278">
        <v>170.85</v>
      </c>
    </row>
    <row r="20432" spans="1:2" x14ac:dyDescent="0.25">
      <c r="A20432" s="277" t="s">
        <v>5414</v>
      </c>
      <c r="B20432" s="278">
        <v>35.450000000000003</v>
      </c>
    </row>
    <row r="20433" spans="1:2" x14ac:dyDescent="0.25">
      <c r="A20433" s="277" t="s">
        <v>5415</v>
      </c>
      <c r="B20433" s="278">
        <v>26.76</v>
      </c>
    </row>
    <row r="20434" spans="1:2" x14ac:dyDescent="0.25">
      <c r="A20434" s="277" t="s">
        <v>5416</v>
      </c>
      <c r="B20434" s="278">
        <v>25.55</v>
      </c>
    </row>
    <row r="20435" spans="1:2" x14ac:dyDescent="0.25">
      <c r="A20435" s="277" t="s">
        <v>21515</v>
      </c>
      <c r="B20435" s="278">
        <v>32.78</v>
      </c>
    </row>
    <row r="20436" spans="1:2" x14ac:dyDescent="0.25">
      <c r="A20436" s="277" t="s">
        <v>21516</v>
      </c>
      <c r="B20436" s="278">
        <v>24.09</v>
      </c>
    </row>
    <row r="20437" spans="1:2" x14ac:dyDescent="0.25">
      <c r="A20437" s="277" t="s">
        <v>21517</v>
      </c>
      <c r="B20437" s="278">
        <v>22.88</v>
      </c>
    </row>
    <row r="20438" spans="1:2" x14ac:dyDescent="0.25">
      <c r="A20438" s="277" t="s">
        <v>5417</v>
      </c>
      <c r="B20438" s="278">
        <v>153.62</v>
      </c>
    </row>
    <row r="20439" spans="1:2" x14ac:dyDescent="0.25">
      <c r="A20439" s="277" t="s">
        <v>5418</v>
      </c>
      <c r="B20439" s="278">
        <v>68.91</v>
      </c>
    </row>
    <row r="20440" spans="1:2" x14ac:dyDescent="0.25">
      <c r="A20440" s="277" t="s">
        <v>5419</v>
      </c>
      <c r="B20440" s="278">
        <v>54.98</v>
      </c>
    </row>
    <row r="20441" spans="1:2" x14ac:dyDescent="0.25">
      <c r="A20441" s="277" t="s">
        <v>21518</v>
      </c>
      <c r="B20441" s="278">
        <v>150.63</v>
      </c>
    </row>
    <row r="20442" spans="1:2" x14ac:dyDescent="0.25">
      <c r="A20442" s="277" t="s">
        <v>21519</v>
      </c>
      <c r="B20442" s="278">
        <v>65.92</v>
      </c>
    </row>
    <row r="20443" spans="1:2" x14ac:dyDescent="0.25">
      <c r="A20443" s="277" t="s">
        <v>21520</v>
      </c>
      <c r="B20443" s="278">
        <v>51.99</v>
      </c>
    </row>
    <row r="20444" spans="1:2" x14ac:dyDescent="0.25">
      <c r="A20444" s="277" t="s">
        <v>11058</v>
      </c>
      <c r="B20444" s="278">
        <v>182.03</v>
      </c>
    </row>
    <row r="20445" spans="1:2" x14ac:dyDescent="0.25">
      <c r="A20445" s="277" t="s">
        <v>11059</v>
      </c>
      <c r="B20445" s="278">
        <v>77.510000000000005</v>
      </c>
    </row>
    <row r="20446" spans="1:2" x14ac:dyDescent="0.25">
      <c r="A20446" s="277" t="s">
        <v>11060</v>
      </c>
      <c r="B20446" s="278">
        <v>60.6</v>
      </c>
    </row>
    <row r="20447" spans="1:2" x14ac:dyDescent="0.25">
      <c r="A20447" s="277" t="s">
        <v>21521</v>
      </c>
      <c r="B20447" s="278">
        <v>179.04</v>
      </c>
    </row>
    <row r="20448" spans="1:2" x14ac:dyDescent="0.25">
      <c r="A20448" s="277" t="s">
        <v>21522</v>
      </c>
      <c r="B20448" s="278">
        <v>74.52</v>
      </c>
    </row>
    <row r="20449" spans="1:2" x14ac:dyDescent="0.25">
      <c r="A20449" s="277" t="s">
        <v>21523</v>
      </c>
      <c r="B20449" s="278">
        <v>57.61</v>
      </c>
    </row>
    <row r="20450" spans="1:2" x14ac:dyDescent="0.25">
      <c r="A20450" s="277" t="s">
        <v>5420</v>
      </c>
      <c r="B20450" s="278">
        <v>191.34</v>
      </c>
    </row>
    <row r="20451" spans="1:2" x14ac:dyDescent="0.25">
      <c r="A20451" s="277" t="s">
        <v>5421</v>
      </c>
      <c r="B20451" s="278">
        <v>84.66</v>
      </c>
    </row>
    <row r="20452" spans="1:2" x14ac:dyDescent="0.25">
      <c r="A20452" s="277" t="s">
        <v>5422</v>
      </c>
      <c r="B20452" s="278">
        <v>68.569999999999993</v>
      </c>
    </row>
    <row r="20453" spans="1:2" x14ac:dyDescent="0.25">
      <c r="A20453" s="277" t="s">
        <v>21524</v>
      </c>
      <c r="B20453" s="278">
        <v>188.35</v>
      </c>
    </row>
    <row r="20454" spans="1:2" x14ac:dyDescent="0.25">
      <c r="A20454" s="277" t="s">
        <v>21525</v>
      </c>
      <c r="B20454" s="278">
        <v>81.67</v>
      </c>
    </row>
    <row r="20455" spans="1:2" x14ac:dyDescent="0.25">
      <c r="A20455" s="277" t="s">
        <v>21526</v>
      </c>
      <c r="B20455" s="278">
        <v>65.58</v>
      </c>
    </row>
    <row r="20456" spans="1:2" x14ac:dyDescent="0.25">
      <c r="A20456" s="277" t="s">
        <v>5423</v>
      </c>
      <c r="B20456" s="278">
        <v>404.07</v>
      </c>
    </row>
    <row r="20457" spans="1:2" x14ac:dyDescent="0.25">
      <c r="A20457" s="277" t="s">
        <v>5424</v>
      </c>
      <c r="B20457" s="278">
        <v>105.13</v>
      </c>
    </row>
    <row r="20458" spans="1:2" x14ac:dyDescent="0.25">
      <c r="A20458" s="277" t="s">
        <v>5425</v>
      </c>
      <c r="B20458" s="278">
        <v>79.7</v>
      </c>
    </row>
    <row r="20459" spans="1:2" x14ac:dyDescent="0.25">
      <c r="A20459" s="277" t="s">
        <v>21527</v>
      </c>
      <c r="B20459" s="278">
        <v>401.08</v>
      </c>
    </row>
    <row r="20460" spans="1:2" x14ac:dyDescent="0.25">
      <c r="A20460" s="277" t="s">
        <v>21528</v>
      </c>
      <c r="B20460" s="278">
        <v>102.14</v>
      </c>
    </row>
    <row r="20461" spans="1:2" x14ac:dyDescent="0.25">
      <c r="A20461" s="277" t="s">
        <v>21529</v>
      </c>
      <c r="B20461" s="278">
        <v>76.709999999999994</v>
      </c>
    </row>
    <row r="20462" spans="1:2" x14ac:dyDescent="0.25">
      <c r="A20462" s="277" t="s">
        <v>5426</v>
      </c>
      <c r="B20462" s="278">
        <v>3.51</v>
      </c>
    </row>
    <row r="20463" spans="1:2" x14ac:dyDescent="0.25">
      <c r="A20463" s="277" t="s">
        <v>5427</v>
      </c>
      <c r="B20463" s="278">
        <v>1.5</v>
      </c>
    </row>
    <row r="20464" spans="1:2" x14ac:dyDescent="0.25">
      <c r="A20464" s="277" t="s">
        <v>21530</v>
      </c>
      <c r="B20464" s="278">
        <v>3.51</v>
      </c>
    </row>
    <row r="20465" spans="1:2" x14ac:dyDescent="0.25">
      <c r="A20465" s="277" t="s">
        <v>21531</v>
      </c>
      <c r="B20465" s="278">
        <v>1.5</v>
      </c>
    </row>
    <row r="20466" spans="1:2" x14ac:dyDescent="0.25">
      <c r="A20466" s="277" t="s">
        <v>5428</v>
      </c>
      <c r="B20466" s="278">
        <v>72.42</v>
      </c>
    </row>
    <row r="20467" spans="1:2" x14ac:dyDescent="0.25">
      <c r="A20467" s="277" t="s">
        <v>5429</v>
      </c>
      <c r="B20467" s="278">
        <v>35.32</v>
      </c>
    </row>
    <row r="20468" spans="1:2" x14ac:dyDescent="0.25">
      <c r="A20468" s="277" t="s">
        <v>5430</v>
      </c>
      <c r="B20468" s="278">
        <v>30.82</v>
      </c>
    </row>
    <row r="20469" spans="1:2" x14ac:dyDescent="0.25">
      <c r="A20469" s="277" t="s">
        <v>21532</v>
      </c>
      <c r="B20469" s="278">
        <v>69.430000000000007</v>
      </c>
    </row>
    <row r="20470" spans="1:2" x14ac:dyDescent="0.25">
      <c r="A20470" s="277" t="s">
        <v>21533</v>
      </c>
      <c r="B20470" s="278">
        <v>32.33</v>
      </c>
    </row>
    <row r="20471" spans="1:2" x14ac:dyDescent="0.25">
      <c r="A20471" s="277" t="s">
        <v>21534</v>
      </c>
      <c r="B20471" s="278">
        <v>27.83</v>
      </c>
    </row>
    <row r="20472" spans="1:2" x14ac:dyDescent="0.25">
      <c r="A20472" s="277" t="s">
        <v>5431</v>
      </c>
      <c r="B20472" s="278">
        <v>169.82</v>
      </c>
    </row>
    <row r="20473" spans="1:2" x14ac:dyDescent="0.25">
      <c r="A20473" s="277" t="s">
        <v>5432</v>
      </c>
      <c r="B20473" s="278">
        <v>86.38</v>
      </c>
    </row>
    <row r="20474" spans="1:2" x14ac:dyDescent="0.25">
      <c r="A20474" s="277" t="s">
        <v>5433</v>
      </c>
      <c r="B20474" s="278">
        <v>70.44</v>
      </c>
    </row>
    <row r="20475" spans="1:2" x14ac:dyDescent="0.25">
      <c r="A20475" s="277" t="s">
        <v>21535</v>
      </c>
      <c r="B20475" s="278">
        <v>166.83</v>
      </c>
    </row>
    <row r="20476" spans="1:2" x14ac:dyDescent="0.25">
      <c r="A20476" s="277" t="s">
        <v>21536</v>
      </c>
      <c r="B20476" s="278">
        <v>83.39</v>
      </c>
    </row>
    <row r="20477" spans="1:2" x14ac:dyDescent="0.25">
      <c r="A20477" s="277" t="s">
        <v>21537</v>
      </c>
      <c r="B20477" s="278">
        <v>67.45</v>
      </c>
    </row>
    <row r="20478" spans="1:2" x14ac:dyDescent="0.25">
      <c r="A20478" s="277" t="s">
        <v>5434</v>
      </c>
      <c r="B20478" s="278">
        <v>242.91</v>
      </c>
    </row>
    <row r="20479" spans="1:2" x14ac:dyDescent="0.25">
      <c r="A20479" s="277" t="s">
        <v>5435</v>
      </c>
      <c r="B20479" s="278">
        <v>112.13</v>
      </c>
    </row>
    <row r="20480" spans="1:2" x14ac:dyDescent="0.25">
      <c r="A20480" s="277" t="s">
        <v>5436</v>
      </c>
      <c r="B20480" s="278">
        <v>88.44</v>
      </c>
    </row>
    <row r="20481" spans="1:2" x14ac:dyDescent="0.25">
      <c r="A20481" s="277" t="s">
        <v>21538</v>
      </c>
      <c r="B20481" s="278">
        <v>239.92</v>
      </c>
    </row>
    <row r="20482" spans="1:2" x14ac:dyDescent="0.25">
      <c r="A20482" s="277" t="s">
        <v>21539</v>
      </c>
      <c r="B20482" s="278">
        <v>109.14</v>
      </c>
    </row>
    <row r="20483" spans="1:2" x14ac:dyDescent="0.25">
      <c r="A20483" s="277" t="s">
        <v>21540</v>
      </c>
      <c r="B20483" s="278">
        <v>85.45</v>
      </c>
    </row>
    <row r="20484" spans="1:2" x14ac:dyDescent="0.25">
      <c r="A20484" s="277" t="s">
        <v>5437</v>
      </c>
      <c r="B20484" s="278">
        <v>300.38</v>
      </c>
    </row>
    <row r="20485" spans="1:2" x14ac:dyDescent="0.25">
      <c r="A20485" s="277" t="s">
        <v>5438</v>
      </c>
      <c r="B20485" s="278">
        <v>128.13</v>
      </c>
    </row>
    <row r="20486" spans="1:2" x14ac:dyDescent="0.25">
      <c r="A20486" s="277" t="s">
        <v>5439</v>
      </c>
      <c r="B20486" s="278">
        <v>98.44</v>
      </c>
    </row>
    <row r="20487" spans="1:2" x14ac:dyDescent="0.25">
      <c r="A20487" s="277" t="s">
        <v>21541</v>
      </c>
      <c r="B20487" s="278">
        <v>297.39</v>
      </c>
    </row>
    <row r="20488" spans="1:2" x14ac:dyDescent="0.25">
      <c r="A20488" s="277" t="s">
        <v>21542</v>
      </c>
      <c r="B20488" s="278">
        <v>125.14</v>
      </c>
    </row>
    <row r="20489" spans="1:2" x14ac:dyDescent="0.25">
      <c r="A20489" s="277" t="s">
        <v>21543</v>
      </c>
      <c r="B20489" s="278">
        <v>95.45</v>
      </c>
    </row>
    <row r="20490" spans="1:2" x14ac:dyDescent="0.25">
      <c r="A20490" s="277" t="s">
        <v>5440</v>
      </c>
      <c r="B20490" s="278">
        <v>562.95000000000005</v>
      </c>
    </row>
    <row r="20491" spans="1:2" x14ac:dyDescent="0.25">
      <c r="A20491" s="277" t="s">
        <v>5441</v>
      </c>
      <c r="B20491" s="278">
        <v>251.05</v>
      </c>
    </row>
    <row r="20492" spans="1:2" x14ac:dyDescent="0.25">
      <c r="A20492" s="277" t="s">
        <v>5442</v>
      </c>
      <c r="B20492" s="278">
        <v>192.74</v>
      </c>
    </row>
    <row r="20493" spans="1:2" x14ac:dyDescent="0.25">
      <c r="A20493" s="277" t="s">
        <v>21544</v>
      </c>
      <c r="B20493" s="278">
        <v>559.96</v>
      </c>
    </row>
    <row r="20494" spans="1:2" x14ac:dyDescent="0.25">
      <c r="A20494" s="277" t="s">
        <v>21545</v>
      </c>
      <c r="B20494" s="278">
        <v>248.06</v>
      </c>
    </row>
    <row r="20495" spans="1:2" x14ac:dyDescent="0.25">
      <c r="A20495" s="277" t="s">
        <v>21546</v>
      </c>
      <c r="B20495" s="278">
        <v>189.75</v>
      </c>
    </row>
    <row r="20496" spans="1:2" x14ac:dyDescent="0.25">
      <c r="A20496" s="277" t="s">
        <v>5443</v>
      </c>
      <c r="B20496" s="278">
        <v>615.87</v>
      </c>
    </row>
    <row r="20497" spans="1:2" x14ac:dyDescent="0.25">
      <c r="A20497" s="277" t="s">
        <v>5444</v>
      </c>
      <c r="B20497" s="278">
        <v>273.70999999999998</v>
      </c>
    </row>
    <row r="20498" spans="1:2" x14ac:dyDescent="0.25">
      <c r="A20498" s="277" t="s">
        <v>5445</v>
      </c>
      <c r="B20498" s="278">
        <v>209.68</v>
      </c>
    </row>
    <row r="20499" spans="1:2" x14ac:dyDescent="0.25">
      <c r="A20499" s="277" t="s">
        <v>21547</v>
      </c>
      <c r="B20499" s="278">
        <v>612.88</v>
      </c>
    </row>
    <row r="20500" spans="1:2" x14ac:dyDescent="0.25">
      <c r="A20500" s="277" t="s">
        <v>21548</v>
      </c>
      <c r="B20500" s="278">
        <v>270.72000000000003</v>
      </c>
    </row>
    <row r="20501" spans="1:2" x14ac:dyDescent="0.25">
      <c r="A20501" s="277" t="s">
        <v>21549</v>
      </c>
      <c r="B20501" s="278">
        <v>206.69</v>
      </c>
    </row>
    <row r="20502" spans="1:2" x14ac:dyDescent="0.25">
      <c r="A20502" s="277" t="s">
        <v>5446</v>
      </c>
      <c r="B20502" s="278">
        <v>722.92</v>
      </c>
    </row>
    <row r="20503" spans="1:2" x14ac:dyDescent="0.25">
      <c r="A20503" s="277" t="s">
        <v>5447</v>
      </c>
      <c r="B20503" s="278">
        <v>331.53</v>
      </c>
    </row>
    <row r="20504" spans="1:2" x14ac:dyDescent="0.25">
      <c r="A20504" s="277" t="s">
        <v>5448</v>
      </c>
      <c r="B20504" s="278">
        <v>255.66</v>
      </c>
    </row>
    <row r="20505" spans="1:2" x14ac:dyDescent="0.25">
      <c r="A20505" s="277" t="s">
        <v>21550</v>
      </c>
      <c r="B20505" s="278">
        <v>719.93</v>
      </c>
    </row>
    <row r="20506" spans="1:2" x14ac:dyDescent="0.25">
      <c r="A20506" s="277" t="s">
        <v>21551</v>
      </c>
      <c r="B20506" s="278">
        <v>328.54</v>
      </c>
    </row>
    <row r="20507" spans="1:2" x14ac:dyDescent="0.25">
      <c r="A20507" s="277" t="s">
        <v>21552</v>
      </c>
      <c r="B20507" s="278">
        <v>252.67</v>
      </c>
    </row>
    <row r="20508" spans="1:2" x14ac:dyDescent="0.25">
      <c r="A20508" s="277" t="s">
        <v>5449</v>
      </c>
      <c r="B20508" s="278">
        <v>115.88</v>
      </c>
    </row>
    <row r="20509" spans="1:2" x14ac:dyDescent="0.25">
      <c r="A20509" s="277" t="s">
        <v>5450</v>
      </c>
      <c r="B20509" s="278">
        <v>50.75</v>
      </c>
    </row>
    <row r="20510" spans="1:2" x14ac:dyDescent="0.25">
      <c r="A20510" s="277" t="s">
        <v>5451</v>
      </c>
      <c r="B20510" s="278">
        <v>41.44</v>
      </c>
    </row>
    <row r="20511" spans="1:2" x14ac:dyDescent="0.25">
      <c r="A20511" s="277" t="s">
        <v>21553</v>
      </c>
      <c r="B20511" s="278">
        <v>112.89</v>
      </c>
    </row>
    <row r="20512" spans="1:2" x14ac:dyDescent="0.25">
      <c r="A20512" s="277" t="s">
        <v>21554</v>
      </c>
      <c r="B20512" s="278">
        <v>47.76</v>
      </c>
    </row>
    <row r="20513" spans="1:2" x14ac:dyDescent="0.25">
      <c r="A20513" s="277" t="s">
        <v>21555</v>
      </c>
      <c r="B20513" s="278">
        <v>38.450000000000003</v>
      </c>
    </row>
    <row r="20514" spans="1:2" x14ac:dyDescent="0.25">
      <c r="A20514" s="277" t="s">
        <v>5452</v>
      </c>
      <c r="B20514" s="278">
        <v>148.72999999999999</v>
      </c>
    </row>
    <row r="20515" spans="1:2" x14ac:dyDescent="0.25">
      <c r="A20515" s="277" t="s">
        <v>5453</v>
      </c>
      <c r="B20515" s="278">
        <v>66.88</v>
      </c>
    </row>
    <row r="20516" spans="1:2" x14ac:dyDescent="0.25">
      <c r="A20516" s="277" t="s">
        <v>5454</v>
      </c>
      <c r="B20516" s="278">
        <v>55.01</v>
      </c>
    </row>
    <row r="20517" spans="1:2" x14ac:dyDescent="0.25">
      <c r="A20517" s="277" t="s">
        <v>21556</v>
      </c>
      <c r="B20517" s="278">
        <v>145.74</v>
      </c>
    </row>
    <row r="20518" spans="1:2" x14ac:dyDescent="0.25">
      <c r="A20518" s="277" t="s">
        <v>21557</v>
      </c>
      <c r="B20518" s="278">
        <v>63.89</v>
      </c>
    </row>
    <row r="20519" spans="1:2" x14ac:dyDescent="0.25">
      <c r="A20519" s="277" t="s">
        <v>21558</v>
      </c>
      <c r="B20519" s="278">
        <v>52.02</v>
      </c>
    </row>
    <row r="20520" spans="1:2" x14ac:dyDescent="0.25">
      <c r="A20520" s="277" t="s">
        <v>5455</v>
      </c>
      <c r="B20520" s="278">
        <v>246.99</v>
      </c>
    </row>
    <row r="20521" spans="1:2" x14ac:dyDescent="0.25">
      <c r="A20521" s="277" t="s">
        <v>5456</v>
      </c>
      <c r="B20521" s="278">
        <v>92.35</v>
      </c>
    </row>
    <row r="20522" spans="1:2" x14ac:dyDescent="0.25">
      <c r="A20522" s="277" t="s">
        <v>5457</v>
      </c>
      <c r="B20522" s="278">
        <v>73.209999999999994</v>
      </c>
    </row>
    <row r="20523" spans="1:2" x14ac:dyDescent="0.25">
      <c r="A20523" s="277" t="s">
        <v>21559</v>
      </c>
      <c r="B20523" s="278">
        <v>244</v>
      </c>
    </row>
    <row r="20524" spans="1:2" x14ac:dyDescent="0.25">
      <c r="A20524" s="277" t="s">
        <v>21560</v>
      </c>
      <c r="B20524" s="278">
        <v>89.36</v>
      </c>
    </row>
    <row r="20525" spans="1:2" x14ac:dyDescent="0.25">
      <c r="A20525" s="277" t="s">
        <v>21561</v>
      </c>
      <c r="B20525" s="278">
        <v>70.22</v>
      </c>
    </row>
    <row r="20526" spans="1:2" x14ac:dyDescent="0.25">
      <c r="A20526" s="277" t="s">
        <v>11061</v>
      </c>
      <c r="B20526" s="278">
        <v>69.36</v>
      </c>
    </row>
    <row r="20527" spans="1:2" x14ac:dyDescent="0.25">
      <c r="A20527" s="277" t="s">
        <v>11062</v>
      </c>
      <c r="B20527" s="278">
        <v>37.29</v>
      </c>
    </row>
    <row r="20528" spans="1:2" x14ac:dyDescent="0.25">
      <c r="A20528" s="277" t="s">
        <v>11063</v>
      </c>
      <c r="B20528" s="278">
        <v>30.37</v>
      </c>
    </row>
    <row r="20529" spans="1:2" x14ac:dyDescent="0.25">
      <c r="A20529" s="277" t="s">
        <v>21562</v>
      </c>
      <c r="B20529" s="278">
        <v>66.37</v>
      </c>
    </row>
    <row r="20530" spans="1:2" x14ac:dyDescent="0.25">
      <c r="A20530" s="277" t="s">
        <v>21563</v>
      </c>
      <c r="B20530" s="278">
        <v>34.299999999999997</v>
      </c>
    </row>
    <row r="20531" spans="1:2" x14ac:dyDescent="0.25">
      <c r="A20531" s="277" t="s">
        <v>21564</v>
      </c>
      <c r="B20531" s="278">
        <v>27.38</v>
      </c>
    </row>
    <row r="20532" spans="1:2" x14ac:dyDescent="0.25">
      <c r="A20532" s="277" t="s">
        <v>11064</v>
      </c>
      <c r="B20532" s="278">
        <v>10.199999999999999</v>
      </c>
    </row>
    <row r="20533" spans="1:2" x14ac:dyDescent="0.25">
      <c r="A20533" s="277" t="s">
        <v>11065</v>
      </c>
      <c r="B20533" s="278">
        <v>6.8</v>
      </c>
    </row>
    <row r="20534" spans="1:2" x14ac:dyDescent="0.25">
      <c r="A20534" s="277" t="s">
        <v>21565</v>
      </c>
      <c r="B20534" s="278">
        <v>10.199999999999999</v>
      </c>
    </row>
    <row r="20535" spans="1:2" x14ac:dyDescent="0.25">
      <c r="A20535" s="277" t="s">
        <v>21566</v>
      </c>
      <c r="B20535" s="278">
        <v>6.8</v>
      </c>
    </row>
    <row r="20536" spans="1:2" x14ac:dyDescent="0.25">
      <c r="A20536" s="277" t="s">
        <v>11066</v>
      </c>
      <c r="B20536" s="278">
        <v>21.94</v>
      </c>
    </row>
    <row r="20537" spans="1:2" x14ac:dyDescent="0.25">
      <c r="A20537" s="277" t="s">
        <v>11067</v>
      </c>
      <c r="B20537" s="278">
        <v>14.63</v>
      </c>
    </row>
    <row r="20538" spans="1:2" x14ac:dyDescent="0.25">
      <c r="A20538" s="277" t="s">
        <v>21567</v>
      </c>
      <c r="B20538" s="278">
        <v>21.94</v>
      </c>
    </row>
    <row r="20539" spans="1:2" x14ac:dyDescent="0.25">
      <c r="A20539" s="277" t="s">
        <v>21568</v>
      </c>
      <c r="B20539" s="278">
        <v>14.63</v>
      </c>
    </row>
    <row r="20540" spans="1:2" x14ac:dyDescent="0.25">
      <c r="A20540" s="277" t="s">
        <v>5405</v>
      </c>
      <c r="B20540" s="278">
        <v>0.96</v>
      </c>
    </row>
    <row r="20541" spans="1:2" x14ac:dyDescent="0.25">
      <c r="A20541" s="277" t="s">
        <v>5406</v>
      </c>
      <c r="B20541" s="278">
        <v>0.64</v>
      </c>
    </row>
    <row r="20542" spans="1:2" x14ac:dyDescent="0.25">
      <c r="A20542" s="277" t="s">
        <v>21569</v>
      </c>
      <c r="B20542" s="278">
        <v>0.96</v>
      </c>
    </row>
    <row r="20543" spans="1:2" x14ac:dyDescent="0.25">
      <c r="A20543" s="277" t="s">
        <v>21570</v>
      </c>
      <c r="B20543" s="278">
        <v>0.64</v>
      </c>
    </row>
    <row r="20544" spans="1:2" x14ac:dyDescent="0.25">
      <c r="A20544" s="277" t="s">
        <v>5407</v>
      </c>
      <c r="B20544" s="278">
        <v>4.54</v>
      </c>
    </row>
    <row r="20545" spans="1:2" x14ac:dyDescent="0.25">
      <c r="A20545" s="277" t="s">
        <v>5408</v>
      </c>
      <c r="B20545" s="278">
        <v>3.03</v>
      </c>
    </row>
    <row r="20546" spans="1:2" x14ac:dyDescent="0.25">
      <c r="A20546" s="277" t="s">
        <v>21571</v>
      </c>
      <c r="B20546" s="278">
        <v>4.54</v>
      </c>
    </row>
    <row r="20547" spans="1:2" x14ac:dyDescent="0.25">
      <c r="A20547" s="277" t="s">
        <v>21572</v>
      </c>
      <c r="B20547" s="278">
        <v>3.03</v>
      </c>
    </row>
    <row r="20548" spans="1:2" x14ac:dyDescent="0.25">
      <c r="A20548" s="277" t="s">
        <v>5409</v>
      </c>
      <c r="B20548" s="278">
        <v>1.56</v>
      </c>
    </row>
    <row r="20549" spans="1:2" x14ac:dyDescent="0.25">
      <c r="A20549" s="277" t="s">
        <v>5410</v>
      </c>
      <c r="B20549" s="278">
        <v>1.1100000000000001</v>
      </c>
    </row>
    <row r="20550" spans="1:2" x14ac:dyDescent="0.25">
      <c r="A20550" s="277" t="s">
        <v>21573</v>
      </c>
      <c r="B20550" s="278">
        <v>1.56</v>
      </c>
    </row>
    <row r="20551" spans="1:2" x14ac:dyDescent="0.25">
      <c r="A20551" s="277" t="s">
        <v>21574</v>
      </c>
      <c r="B20551" s="278">
        <v>1.1100000000000001</v>
      </c>
    </row>
    <row r="20552" spans="1:2" x14ac:dyDescent="0.25">
      <c r="A20552" s="277" t="s">
        <v>5458</v>
      </c>
      <c r="B20552" s="278">
        <v>2.1</v>
      </c>
    </row>
    <row r="20553" spans="1:2" x14ac:dyDescent="0.25">
      <c r="A20553" s="277" t="s">
        <v>5459</v>
      </c>
      <c r="B20553" s="278">
        <v>0.86</v>
      </c>
    </row>
    <row r="20554" spans="1:2" x14ac:dyDescent="0.25">
      <c r="A20554" s="277" t="s">
        <v>21575</v>
      </c>
      <c r="B20554" s="278">
        <v>2.1</v>
      </c>
    </row>
    <row r="20555" spans="1:2" x14ac:dyDescent="0.25">
      <c r="A20555" s="277" t="s">
        <v>21576</v>
      </c>
      <c r="B20555" s="278">
        <v>0.86</v>
      </c>
    </row>
    <row r="20556" spans="1:2" x14ac:dyDescent="0.25">
      <c r="A20556" s="277" t="s">
        <v>11068</v>
      </c>
      <c r="B20556" s="278">
        <v>619.21</v>
      </c>
    </row>
    <row r="20557" spans="1:2" x14ac:dyDescent="0.25">
      <c r="A20557" s="277" t="s">
        <v>11069</v>
      </c>
      <c r="B20557" s="278">
        <v>53.2</v>
      </c>
    </row>
    <row r="20558" spans="1:2" x14ac:dyDescent="0.25">
      <c r="A20558" s="277" t="s">
        <v>11070</v>
      </c>
      <c r="B20558" s="278">
        <v>36.99</v>
      </c>
    </row>
    <row r="20559" spans="1:2" x14ac:dyDescent="0.25">
      <c r="A20559" s="277" t="s">
        <v>21577</v>
      </c>
      <c r="B20559" s="278">
        <v>616.22</v>
      </c>
    </row>
    <row r="20560" spans="1:2" x14ac:dyDescent="0.25">
      <c r="A20560" s="277" t="s">
        <v>21578</v>
      </c>
      <c r="B20560" s="278">
        <v>50.21</v>
      </c>
    </row>
    <row r="20561" spans="1:2" x14ac:dyDescent="0.25">
      <c r="A20561" s="277" t="s">
        <v>21579</v>
      </c>
      <c r="B20561" s="278">
        <v>34</v>
      </c>
    </row>
    <row r="20562" spans="1:2" x14ac:dyDescent="0.25">
      <c r="A20562" s="277" t="s">
        <v>5460</v>
      </c>
      <c r="B20562" s="278">
        <v>1.91</v>
      </c>
    </row>
    <row r="20563" spans="1:2" x14ac:dyDescent="0.25">
      <c r="A20563" s="277" t="s">
        <v>5461</v>
      </c>
      <c r="B20563" s="278">
        <v>0.68</v>
      </c>
    </row>
    <row r="20564" spans="1:2" x14ac:dyDescent="0.25">
      <c r="A20564" s="277" t="s">
        <v>21580</v>
      </c>
      <c r="B20564" s="278">
        <v>1.91</v>
      </c>
    </row>
    <row r="20565" spans="1:2" x14ac:dyDescent="0.25">
      <c r="A20565" s="277" t="s">
        <v>21581</v>
      </c>
      <c r="B20565" s="278">
        <v>0.68</v>
      </c>
    </row>
    <row r="20566" spans="1:2" x14ac:dyDescent="0.25">
      <c r="A20566" s="277" t="s">
        <v>5462</v>
      </c>
      <c r="B20566" s="278">
        <v>0.92</v>
      </c>
    </row>
    <row r="20567" spans="1:2" x14ac:dyDescent="0.25">
      <c r="A20567" s="277" t="s">
        <v>5463</v>
      </c>
      <c r="B20567" s="278">
        <v>0.23</v>
      </c>
    </row>
    <row r="20568" spans="1:2" x14ac:dyDescent="0.25">
      <c r="A20568" s="277" t="s">
        <v>21582</v>
      </c>
      <c r="B20568" s="278">
        <v>0.92</v>
      </c>
    </row>
    <row r="20569" spans="1:2" x14ac:dyDescent="0.25">
      <c r="A20569" s="277" t="s">
        <v>21583</v>
      </c>
      <c r="B20569" s="278">
        <v>0.23</v>
      </c>
    </row>
    <row r="20570" spans="1:2" x14ac:dyDescent="0.25">
      <c r="A20570" s="277" t="s">
        <v>5464</v>
      </c>
      <c r="B20570" s="278">
        <v>5.49</v>
      </c>
    </row>
    <row r="20571" spans="1:2" x14ac:dyDescent="0.25">
      <c r="A20571" s="277" t="s">
        <v>5465</v>
      </c>
      <c r="B20571" s="278">
        <v>3.92</v>
      </c>
    </row>
    <row r="20572" spans="1:2" x14ac:dyDescent="0.25">
      <c r="A20572" s="277" t="s">
        <v>21584</v>
      </c>
      <c r="B20572" s="278">
        <v>5.49</v>
      </c>
    </row>
    <row r="20573" spans="1:2" x14ac:dyDescent="0.25">
      <c r="A20573" s="277" t="s">
        <v>21585</v>
      </c>
      <c r="B20573" s="278">
        <v>3.92</v>
      </c>
    </row>
    <row r="20574" spans="1:2" x14ac:dyDescent="0.25">
      <c r="A20574" s="277" t="s">
        <v>5466</v>
      </c>
      <c r="B20574" s="278">
        <v>107.09</v>
      </c>
    </row>
    <row r="20575" spans="1:2" x14ac:dyDescent="0.25">
      <c r="A20575" s="277" t="s">
        <v>5467</v>
      </c>
      <c r="B20575" s="278">
        <v>59.52</v>
      </c>
    </row>
    <row r="20576" spans="1:2" x14ac:dyDescent="0.25">
      <c r="A20576" s="277" t="s">
        <v>5468</v>
      </c>
      <c r="B20576" s="278">
        <v>51.04</v>
      </c>
    </row>
    <row r="20577" spans="1:2" x14ac:dyDescent="0.25">
      <c r="A20577" s="277" t="s">
        <v>21586</v>
      </c>
      <c r="B20577" s="278">
        <v>104.1</v>
      </c>
    </row>
    <row r="20578" spans="1:2" x14ac:dyDescent="0.25">
      <c r="A20578" s="277" t="s">
        <v>21587</v>
      </c>
      <c r="B20578" s="278">
        <v>56.53</v>
      </c>
    </row>
    <row r="20579" spans="1:2" x14ac:dyDescent="0.25">
      <c r="A20579" s="277" t="s">
        <v>21588</v>
      </c>
      <c r="B20579" s="278">
        <v>48.05</v>
      </c>
    </row>
    <row r="20580" spans="1:2" x14ac:dyDescent="0.25">
      <c r="A20580" s="277" t="s">
        <v>5469</v>
      </c>
      <c r="B20580" s="278">
        <v>91.71</v>
      </c>
    </row>
    <row r="20581" spans="1:2" x14ac:dyDescent="0.25">
      <c r="A20581" s="277" t="s">
        <v>5470</v>
      </c>
      <c r="B20581" s="278">
        <v>47.84</v>
      </c>
    </row>
    <row r="20582" spans="1:2" x14ac:dyDescent="0.25">
      <c r="A20582" s="277" t="s">
        <v>5471</v>
      </c>
      <c r="B20582" s="278">
        <v>40.909999999999997</v>
      </c>
    </row>
    <row r="20583" spans="1:2" x14ac:dyDescent="0.25">
      <c r="A20583" s="277" t="s">
        <v>21589</v>
      </c>
      <c r="B20583" s="278">
        <v>88.72</v>
      </c>
    </row>
    <row r="20584" spans="1:2" x14ac:dyDescent="0.25">
      <c r="A20584" s="277" t="s">
        <v>21590</v>
      </c>
      <c r="B20584" s="278">
        <v>44.85</v>
      </c>
    </row>
    <row r="20585" spans="1:2" x14ac:dyDescent="0.25">
      <c r="A20585" s="277" t="s">
        <v>21591</v>
      </c>
      <c r="B20585" s="278">
        <v>37.92</v>
      </c>
    </row>
    <row r="20586" spans="1:2" x14ac:dyDescent="0.25">
      <c r="A20586" s="277" t="s">
        <v>5472</v>
      </c>
      <c r="B20586" s="278">
        <v>89.33</v>
      </c>
    </row>
    <row r="20587" spans="1:2" x14ac:dyDescent="0.25">
      <c r="A20587" s="277" t="s">
        <v>5473</v>
      </c>
      <c r="B20587" s="278">
        <v>48.07</v>
      </c>
    </row>
    <row r="20588" spans="1:2" x14ac:dyDescent="0.25">
      <c r="A20588" s="277" t="s">
        <v>5474</v>
      </c>
      <c r="B20588" s="278">
        <v>41.38</v>
      </c>
    </row>
    <row r="20589" spans="1:2" x14ac:dyDescent="0.25">
      <c r="A20589" s="277" t="s">
        <v>21592</v>
      </c>
      <c r="B20589" s="278">
        <v>86.34</v>
      </c>
    </row>
    <row r="20590" spans="1:2" x14ac:dyDescent="0.25">
      <c r="A20590" s="277" t="s">
        <v>21593</v>
      </c>
      <c r="B20590" s="278">
        <v>45.08</v>
      </c>
    </row>
    <row r="20591" spans="1:2" x14ac:dyDescent="0.25">
      <c r="A20591" s="277" t="s">
        <v>21594</v>
      </c>
      <c r="B20591" s="278">
        <v>38.39</v>
      </c>
    </row>
    <row r="20592" spans="1:2" x14ac:dyDescent="0.25">
      <c r="A20592" s="277" t="s">
        <v>5475</v>
      </c>
      <c r="B20592" s="278">
        <v>91.58</v>
      </c>
    </row>
    <row r="20593" spans="1:2" x14ac:dyDescent="0.25">
      <c r="A20593" s="277" t="s">
        <v>5476</v>
      </c>
      <c r="B20593" s="278">
        <v>46.74</v>
      </c>
    </row>
    <row r="20594" spans="1:2" x14ac:dyDescent="0.25">
      <c r="A20594" s="277" t="s">
        <v>5477</v>
      </c>
      <c r="B20594" s="278">
        <v>39.82</v>
      </c>
    </row>
    <row r="20595" spans="1:2" x14ac:dyDescent="0.25">
      <c r="A20595" s="277" t="s">
        <v>21595</v>
      </c>
      <c r="B20595" s="278">
        <v>88.59</v>
      </c>
    </row>
    <row r="20596" spans="1:2" x14ac:dyDescent="0.25">
      <c r="A20596" s="277" t="s">
        <v>21596</v>
      </c>
      <c r="B20596" s="278">
        <v>43.75</v>
      </c>
    </row>
    <row r="20597" spans="1:2" x14ac:dyDescent="0.25">
      <c r="A20597" s="277" t="s">
        <v>21597</v>
      </c>
      <c r="B20597" s="278">
        <v>36.83</v>
      </c>
    </row>
    <row r="20598" spans="1:2" x14ac:dyDescent="0.25">
      <c r="A20598" s="277" t="s">
        <v>5478</v>
      </c>
      <c r="B20598" s="278">
        <v>109.95</v>
      </c>
    </row>
    <row r="20599" spans="1:2" x14ac:dyDescent="0.25">
      <c r="A20599" s="277" t="s">
        <v>5479</v>
      </c>
      <c r="B20599" s="278">
        <v>60.44</v>
      </c>
    </row>
    <row r="20600" spans="1:2" x14ac:dyDescent="0.25">
      <c r="A20600" s="277" t="s">
        <v>5480</v>
      </c>
      <c r="B20600" s="278">
        <v>51.69</v>
      </c>
    </row>
    <row r="20601" spans="1:2" x14ac:dyDescent="0.25">
      <c r="A20601" s="277" t="s">
        <v>21598</v>
      </c>
      <c r="B20601" s="278">
        <v>106.96</v>
      </c>
    </row>
    <row r="20602" spans="1:2" x14ac:dyDescent="0.25">
      <c r="A20602" s="277" t="s">
        <v>21599</v>
      </c>
      <c r="B20602" s="278">
        <v>57.45</v>
      </c>
    </row>
    <row r="20603" spans="1:2" x14ac:dyDescent="0.25">
      <c r="A20603" s="277" t="s">
        <v>21600</v>
      </c>
      <c r="B20603" s="278">
        <v>48.7</v>
      </c>
    </row>
    <row r="20604" spans="1:2" x14ac:dyDescent="0.25">
      <c r="A20604" s="277" t="s">
        <v>5481</v>
      </c>
      <c r="B20604" s="278">
        <v>57.13</v>
      </c>
    </row>
    <row r="20605" spans="1:2" x14ac:dyDescent="0.25">
      <c r="A20605" s="277" t="s">
        <v>5482</v>
      </c>
      <c r="B20605" s="278">
        <v>38.9</v>
      </c>
    </row>
    <row r="20606" spans="1:2" x14ac:dyDescent="0.25">
      <c r="A20606" s="277" t="s">
        <v>5483</v>
      </c>
      <c r="B20606" s="278">
        <v>35.44</v>
      </c>
    </row>
    <row r="20607" spans="1:2" x14ac:dyDescent="0.25">
      <c r="A20607" s="277" t="s">
        <v>21601</v>
      </c>
      <c r="B20607" s="278">
        <v>54.14</v>
      </c>
    </row>
    <row r="20608" spans="1:2" x14ac:dyDescent="0.25">
      <c r="A20608" s="277" t="s">
        <v>21602</v>
      </c>
      <c r="B20608" s="278">
        <v>35.909999999999997</v>
      </c>
    </row>
    <row r="20609" spans="1:2" x14ac:dyDescent="0.25">
      <c r="A20609" s="277" t="s">
        <v>21603</v>
      </c>
      <c r="B20609" s="278">
        <v>32.450000000000003</v>
      </c>
    </row>
    <row r="20610" spans="1:2" x14ac:dyDescent="0.25">
      <c r="A20610" s="277" t="s">
        <v>5484</v>
      </c>
      <c r="B20610" s="278">
        <v>110.65</v>
      </c>
    </row>
    <row r="20611" spans="1:2" x14ac:dyDescent="0.25">
      <c r="A20611" s="277" t="s">
        <v>11071</v>
      </c>
      <c r="B20611" s="278">
        <v>60.86</v>
      </c>
    </row>
    <row r="20612" spans="1:2" x14ac:dyDescent="0.25">
      <c r="A20612" s="277" t="s">
        <v>5485</v>
      </c>
      <c r="B20612" s="278">
        <v>52.04</v>
      </c>
    </row>
    <row r="20613" spans="1:2" x14ac:dyDescent="0.25">
      <c r="A20613" s="277" t="s">
        <v>21604</v>
      </c>
      <c r="B20613" s="278">
        <v>107.66</v>
      </c>
    </row>
    <row r="20614" spans="1:2" x14ac:dyDescent="0.25">
      <c r="A20614" s="277" t="s">
        <v>21605</v>
      </c>
      <c r="B20614" s="278">
        <v>57.87</v>
      </c>
    </row>
    <row r="20615" spans="1:2" x14ac:dyDescent="0.25">
      <c r="A20615" s="277" t="s">
        <v>21606</v>
      </c>
      <c r="B20615" s="278">
        <v>49.05</v>
      </c>
    </row>
    <row r="20616" spans="1:2" x14ac:dyDescent="0.25">
      <c r="A20616" s="277" t="s">
        <v>5486</v>
      </c>
      <c r="B20616" s="278">
        <v>33.049999999999997</v>
      </c>
    </row>
    <row r="20617" spans="1:2" x14ac:dyDescent="0.25">
      <c r="A20617" s="277" t="s">
        <v>5487</v>
      </c>
      <c r="B20617" s="278">
        <v>10.83</v>
      </c>
    </row>
    <row r="20618" spans="1:2" x14ac:dyDescent="0.25">
      <c r="A20618" s="277" t="s">
        <v>21607</v>
      </c>
      <c r="B20618" s="278">
        <v>33.049999999999997</v>
      </c>
    </row>
    <row r="20619" spans="1:2" x14ac:dyDescent="0.25">
      <c r="A20619" s="277" t="s">
        <v>21608</v>
      </c>
      <c r="B20619" s="278">
        <v>10.83</v>
      </c>
    </row>
    <row r="20620" spans="1:2" x14ac:dyDescent="0.25">
      <c r="A20620" s="277" t="s">
        <v>5488</v>
      </c>
      <c r="B20620" s="278">
        <v>258.01</v>
      </c>
    </row>
    <row r="20621" spans="1:2" x14ac:dyDescent="0.25">
      <c r="A20621" s="277" t="s">
        <v>5489</v>
      </c>
      <c r="B20621" s="278">
        <v>164.38</v>
      </c>
    </row>
    <row r="20622" spans="1:2" x14ac:dyDescent="0.25">
      <c r="A20622" s="277" t="s">
        <v>5490</v>
      </c>
      <c r="B20622" s="278">
        <v>158.31</v>
      </c>
    </row>
    <row r="20623" spans="1:2" x14ac:dyDescent="0.25">
      <c r="A20623" s="277" t="s">
        <v>21609</v>
      </c>
      <c r="B20623" s="278">
        <v>247.3</v>
      </c>
    </row>
    <row r="20624" spans="1:2" x14ac:dyDescent="0.25">
      <c r="A20624" s="277" t="s">
        <v>21610</v>
      </c>
      <c r="B20624" s="278">
        <v>153.66999999999999</v>
      </c>
    </row>
    <row r="20625" spans="1:2" x14ac:dyDescent="0.25">
      <c r="A20625" s="277" t="s">
        <v>21611</v>
      </c>
      <c r="B20625" s="278">
        <v>147.6</v>
      </c>
    </row>
    <row r="20626" spans="1:2" x14ac:dyDescent="0.25">
      <c r="A20626" s="277" t="s">
        <v>5491</v>
      </c>
      <c r="B20626" s="278">
        <v>2100.27</v>
      </c>
    </row>
    <row r="20627" spans="1:2" x14ac:dyDescent="0.25">
      <c r="A20627" s="277" t="s">
        <v>5492</v>
      </c>
      <c r="B20627" s="278">
        <v>963.3</v>
      </c>
    </row>
    <row r="20628" spans="1:2" x14ac:dyDescent="0.25">
      <c r="A20628" s="277" t="s">
        <v>5493</v>
      </c>
      <c r="B20628" s="278">
        <v>741.71</v>
      </c>
    </row>
    <row r="20629" spans="1:2" x14ac:dyDescent="0.25">
      <c r="A20629" s="277" t="s">
        <v>21612</v>
      </c>
      <c r="B20629" s="278">
        <v>2039.55</v>
      </c>
    </row>
    <row r="20630" spans="1:2" x14ac:dyDescent="0.25">
      <c r="A20630" s="277" t="s">
        <v>21613</v>
      </c>
      <c r="B20630" s="278">
        <v>902.58</v>
      </c>
    </row>
    <row r="20631" spans="1:2" x14ac:dyDescent="0.25">
      <c r="A20631" s="277" t="s">
        <v>21614</v>
      </c>
      <c r="B20631" s="278">
        <v>680.99</v>
      </c>
    </row>
    <row r="20632" spans="1:2" x14ac:dyDescent="0.25">
      <c r="A20632" s="277" t="s">
        <v>5494</v>
      </c>
      <c r="B20632" s="278">
        <v>386.53</v>
      </c>
    </row>
    <row r="20633" spans="1:2" x14ac:dyDescent="0.25">
      <c r="A20633" s="277" t="s">
        <v>5495</v>
      </c>
      <c r="B20633" s="278">
        <v>182.88</v>
      </c>
    </row>
    <row r="20634" spans="1:2" x14ac:dyDescent="0.25">
      <c r="A20634" s="277" t="s">
        <v>5496</v>
      </c>
      <c r="B20634" s="278">
        <v>145.58000000000001</v>
      </c>
    </row>
    <row r="20635" spans="1:2" x14ac:dyDescent="0.25">
      <c r="A20635" s="277" t="s">
        <v>21615</v>
      </c>
      <c r="B20635" s="278">
        <v>368.97</v>
      </c>
    </row>
    <row r="20636" spans="1:2" x14ac:dyDescent="0.25">
      <c r="A20636" s="277" t="s">
        <v>21616</v>
      </c>
      <c r="B20636" s="278">
        <v>165.32</v>
      </c>
    </row>
    <row r="20637" spans="1:2" x14ac:dyDescent="0.25">
      <c r="A20637" s="277" t="s">
        <v>21617</v>
      </c>
      <c r="B20637" s="278">
        <v>128.02000000000001</v>
      </c>
    </row>
    <row r="20638" spans="1:2" x14ac:dyDescent="0.25">
      <c r="A20638" s="277" t="s">
        <v>5497</v>
      </c>
      <c r="B20638" s="278">
        <v>126.35</v>
      </c>
    </row>
    <row r="20639" spans="1:2" x14ac:dyDescent="0.25">
      <c r="A20639" s="277" t="s">
        <v>5498</v>
      </c>
      <c r="B20639" s="278">
        <v>33.15</v>
      </c>
    </row>
    <row r="20640" spans="1:2" x14ac:dyDescent="0.25">
      <c r="A20640" s="277" t="s">
        <v>21618</v>
      </c>
      <c r="B20640" s="278">
        <v>123.36</v>
      </c>
    </row>
    <row r="20641" spans="1:2" x14ac:dyDescent="0.25">
      <c r="A20641" s="277" t="s">
        <v>21619</v>
      </c>
      <c r="B20641" s="278">
        <v>30.16</v>
      </c>
    </row>
    <row r="20642" spans="1:2" x14ac:dyDescent="0.25">
      <c r="A20642" s="277" t="s">
        <v>5499</v>
      </c>
      <c r="B20642" s="278">
        <v>101.07</v>
      </c>
    </row>
    <row r="20643" spans="1:2" x14ac:dyDescent="0.25">
      <c r="A20643" s="277" t="s">
        <v>5500</v>
      </c>
      <c r="B20643" s="278">
        <v>63.11</v>
      </c>
    </row>
    <row r="20644" spans="1:2" x14ac:dyDescent="0.25">
      <c r="A20644" s="277" t="s">
        <v>5501</v>
      </c>
      <c r="B20644" s="278">
        <v>58.41</v>
      </c>
    </row>
    <row r="20645" spans="1:2" x14ac:dyDescent="0.25">
      <c r="A20645" s="277" t="s">
        <v>21620</v>
      </c>
      <c r="B20645" s="278">
        <v>95.09</v>
      </c>
    </row>
    <row r="20646" spans="1:2" x14ac:dyDescent="0.25">
      <c r="A20646" s="277" t="s">
        <v>21621</v>
      </c>
      <c r="B20646" s="278">
        <v>57.13</v>
      </c>
    </row>
    <row r="20647" spans="1:2" x14ac:dyDescent="0.25">
      <c r="A20647" s="277" t="s">
        <v>21622</v>
      </c>
      <c r="B20647" s="278">
        <v>52.43</v>
      </c>
    </row>
    <row r="20648" spans="1:2" x14ac:dyDescent="0.25">
      <c r="A20648" s="277" t="s">
        <v>5502</v>
      </c>
      <c r="B20648" s="278">
        <v>46.06</v>
      </c>
    </row>
    <row r="20649" spans="1:2" x14ac:dyDescent="0.25">
      <c r="A20649" s="277" t="s">
        <v>5503</v>
      </c>
      <c r="B20649" s="278">
        <v>13.2</v>
      </c>
    </row>
    <row r="20650" spans="1:2" x14ac:dyDescent="0.25">
      <c r="A20650" s="277" t="s">
        <v>5504</v>
      </c>
      <c r="B20650" s="278">
        <v>8.9</v>
      </c>
    </row>
    <row r="20651" spans="1:2" x14ac:dyDescent="0.25">
      <c r="A20651" s="277" t="s">
        <v>21623</v>
      </c>
      <c r="B20651" s="278">
        <v>46.06</v>
      </c>
    </row>
    <row r="20652" spans="1:2" x14ac:dyDescent="0.25">
      <c r="A20652" s="277" t="s">
        <v>21624</v>
      </c>
      <c r="B20652" s="278">
        <v>13.2</v>
      </c>
    </row>
    <row r="20653" spans="1:2" x14ac:dyDescent="0.25">
      <c r="A20653" s="277" t="s">
        <v>21625</v>
      </c>
      <c r="B20653" s="278">
        <v>8.9</v>
      </c>
    </row>
    <row r="20654" spans="1:2" x14ac:dyDescent="0.25">
      <c r="A20654" s="277" t="s">
        <v>5505</v>
      </c>
      <c r="B20654" s="278">
        <v>205.15</v>
      </c>
    </row>
    <row r="20655" spans="1:2" x14ac:dyDescent="0.25">
      <c r="A20655" s="277" t="s">
        <v>5506</v>
      </c>
      <c r="B20655" s="278">
        <v>80.790000000000006</v>
      </c>
    </row>
    <row r="20656" spans="1:2" x14ac:dyDescent="0.25">
      <c r="A20656" s="277" t="s">
        <v>5507</v>
      </c>
      <c r="B20656" s="278">
        <v>64.88</v>
      </c>
    </row>
    <row r="20657" spans="1:2" x14ac:dyDescent="0.25">
      <c r="A20657" s="277" t="s">
        <v>21626</v>
      </c>
      <c r="B20657" s="278">
        <v>202.48</v>
      </c>
    </row>
    <row r="20658" spans="1:2" x14ac:dyDescent="0.25">
      <c r="A20658" s="277" t="s">
        <v>21627</v>
      </c>
      <c r="B20658" s="278">
        <v>78.12</v>
      </c>
    </row>
    <row r="20659" spans="1:2" x14ac:dyDescent="0.25">
      <c r="A20659" s="277" t="s">
        <v>21628</v>
      </c>
      <c r="B20659" s="278">
        <v>62.21</v>
      </c>
    </row>
    <row r="20660" spans="1:2" x14ac:dyDescent="0.25">
      <c r="A20660" s="277" t="s">
        <v>5508</v>
      </c>
      <c r="B20660" s="278">
        <v>7.27</v>
      </c>
    </row>
    <row r="20661" spans="1:2" x14ac:dyDescent="0.25">
      <c r="A20661" s="277" t="s">
        <v>5509</v>
      </c>
      <c r="B20661" s="278">
        <v>3.43</v>
      </c>
    </row>
    <row r="20662" spans="1:2" x14ac:dyDescent="0.25">
      <c r="A20662" s="277" t="s">
        <v>21629</v>
      </c>
      <c r="B20662" s="278">
        <v>7.27</v>
      </c>
    </row>
    <row r="20663" spans="1:2" x14ac:dyDescent="0.25">
      <c r="A20663" s="277" t="s">
        <v>21630</v>
      </c>
      <c r="B20663" s="278">
        <v>3.43</v>
      </c>
    </row>
    <row r="20664" spans="1:2" x14ac:dyDescent="0.25">
      <c r="A20664" s="277" t="s">
        <v>5510</v>
      </c>
      <c r="B20664" s="278">
        <v>194.24</v>
      </c>
    </row>
    <row r="20665" spans="1:2" x14ac:dyDescent="0.25">
      <c r="A20665" s="277" t="s">
        <v>5511</v>
      </c>
      <c r="B20665" s="278">
        <v>117.64</v>
      </c>
    </row>
    <row r="20666" spans="1:2" x14ac:dyDescent="0.25">
      <c r="A20666" s="277" t="s">
        <v>5512</v>
      </c>
      <c r="B20666" s="278">
        <v>101.91</v>
      </c>
    </row>
    <row r="20667" spans="1:2" x14ac:dyDescent="0.25">
      <c r="A20667" s="277" t="s">
        <v>21631</v>
      </c>
      <c r="B20667" s="278">
        <v>189.32</v>
      </c>
    </row>
    <row r="20668" spans="1:2" x14ac:dyDescent="0.25">
      <c r="A20668" s="277" t="s">
        <v>21632</v>
      </c>
      <c r="B20668" s="278">
        <v>112.72</v>
      </c>
    </row>
    <row r="20669" spans="1:2" x14ac:dyDescent="0.25">
      <c r="A20669" s="277" t="s">
        <v>21633</v>
      </c>
      <c r="B20669" s="278">
        <v>96.99</v>
      </c>
    </row>
    <row r="20670" spans="1:2" x14ac:dyDescent="0.25">
      <c r="A20670" s="277" t="s">
        <v>11072</v>
      </c>
      <c r="B20670" s="278">
        <v>195.6</v>
      </c>
    </row>
    <row r="20671" spans="1:2" x14ac:dyDescent="0.25">
      <c r="A20671" s="277" t="s">
        <v>11073</v>
      </c>
      <c r="B20671" s="278">
        <v>118.46</v>
      </c>
    </row>
    <row r="20672" spans="1:2" x14ac:dyDescent="0.25">
      <c r="A20672" s="277" t="s">
        <v>11074</v>
      </c>
      <c r="B20672" s="278">
        <v>102.59</v>
      </c>
    </row>
    <row r="20673" spans="1:2" x14ac:dyDescent="0.25">
      <c r="A20673" s="277" t="s">
        <v>21634</v>
      </c>
      <c r="B20673" s="278">
        <v>190.68</v>
      </c>
    </row>
    <row r="20674" spans="1:2" x14ac:dyDescent="0.25">
      <c r="A20674" s="277" t="s">
        <v>21635</v>
      </c>
      <c r="B20674" s="278">
        <v>113.54</v>
      </c>
    </row>
    <row r="20675" spans="1:2" x14ac:dyDescent="0.25">
      <c r="A20675" s="277" t="s">
        <v>21636</v>
      </c>
      <c r="B20675" s="278">
        <v>97.67</v>
      </c>
    </row>
    <row r="20676" spans="1:2" x14ac:dyDescent="0.25">
      <c r="A20676" s="277" t="s">
        <v>5513</v>
      </c>
      <c r="B20676" s="278">
        <v>84.9</v>
      </c>
    </row>
    <row r="20677" spans="1:2" x14ac:dyDescent="0.25">
      <c r="A20677" s="277" t="s">
        <v>5514</v>
      </c>
      <c r="B20677" s="278">
        <v>24.09</v>
      </c>
    </row>
    <row r="20678" spans="1:2" x14ac:dyDescent="0.25">
      <c r="A20678" s="277" t="s">
        <v>5515</v>
      </c>
      <c r="B20678" s="278">
        <v>22.98</v>
      </c>
    </row>
    <row r="20679" spans="1:2" x14ac:dyDescent="0.25">
      <c r="A20679" s="277" t="s">
        <v>21637</v>
      </c>
      <c r="B20679" s="278">
        <v>81.91</v>
      </c>
    </row>
    <row r="20680" spans="1:2" x14ac:dyDescent="0.25">
      <c r="A20680" s="277" t="s">
        <v>21638</v>
      </c>
      <c r="B20680" s="278">
        <v>21.1</v>
      </c>
    </row>
    <row r="20681" spans="1:2" x14ac:dyDescent="0.25">
      <c r="A20681" s="277" t="s">
        <v>21639</v>
      </c>
      <c r="B20681" s="278">
        <v>19.989999999999998</v>
      </c>
    </row>
    <row r="20682" spans="1:2" x14ac:dyDescent="0.25">
      <c r="A20682" s="277" t="s">
        <v>5516</v>
      </c>
      <c r="B20682" s="278">
        <v>13.89</v>
      </c>
    </row>
    <row r="20683" spans="1:2" x14ac:dyDescent="0.25">
      <c r="A20683" s="277" t="s">
        <v>5517</v>
      </c>
      <c r="B20683" s="278">
        <v>4.33</v>
      </c>
    </row>
    <row r="20684" spans="1:2" x14ac:dyDescent="0.25">
      <c r="A20684" s="277" t="s">
        <v>21640</v>
      </c>
      <c r="B20684" s="278">
        <v>13.89</v>
      </c>
    </row>
    <row r="20685" spans="1:2" x14ac:dyDescent="0.25">
      <c r="A20685" s="277" t="s">
        <v>21641</v>
      </c>
      <c r="B20685" s="278">
        <v>4.33</v>
      </c>
    </row>
    <row r="20686" spans="1:2" x14ac:dyDescent="0.25">
      <c r="A20686" s="277" t="s">
        <v>11075</v>
      </c>
      <c r="B20686" s="278">
        <v>189.84</v>
      </c>
    </row>
    <row r="20687" spans="1:2" x14ac:dyDescent="0.25">
      <c r="A20687" s="277" t="s">
        <v>11076</v>
      </c>
      <c r="B20687" s="278">
        <v>120.86</v>
      </c>
    </row>
    <row r="20688" spans="1:2" x14ac:dyDescent="0.25">
      <c r="A20688" s="277" t="s">
        <v>11077</v>
      </c>
      <c r="B20688" s="278">
        <v>105.91</v>
      </c>
    </row>
    <row r="20689" spans="1:2" x14ac:dyDescent="0.25">
      <c r="A20689" s="277" t="s">
        <v>21642</v>
      </c>
      <c r="B20689" s="278">
        <v>186.85</v>
      </c>
    </row>
    <row r="20690" spans="1:2" x14ac:dyDescent="0.25">
      <c r="A20690" s="277" t="s">
        <v>21643</v>
      </c>
      <c r="B20690" s="278">
        <v>117.87</v>
      </c>
    </row>
    <row r="20691" spans="1:2" x14ac:dyDescent="0.25">
      <c r="A20691" s="277" t="s">
        <v>21644</v>
      </c>
      <c r="B20691" s="278">
        <v>102.92</v>
      </c>
    </row>
    <row r="20692" spans="1:2" x14ac:dyDescent="0.25">
      <c r="A20692" s="277" t="s">
        <v>11078</v>
      </c>
      <c r="B20692" s="278">
        <v>134.06</v>
      </c>
    </row>
    <row r="20693" spans="1:2" x14ac:dyDescent="0.25">
      <c r="A20693" s="277" t="s">
        <v>11079</v>
      </c>
      <c r="B20693" s="278">
        <v>63.21</v>
      </c>
    </row>
    <row r="20694" spans="1:2" x14ac:dyDescent="0.25">
      <c r="A20694" s="277" t="s">
        <v>11080</v>
      </c>
      <c r="B20694" s="278">
        <v>52.11</v>
      </c>
    </row>
    <row r="20695" spans="1:2" x14ac:dyDescent="0.25">
      <c r="A20695" s="277" t="s">
        <v>21645</v>
      </c>
      <c r="B20695" s="278">
        <v>131.07</v>
      </c>
    </row>
    <row r="20696" spans="1:2" x14ac:dyDescent="0.25">
      <c r="A20696" s="277" t="s">
        <v>21646</v>
      </c>
      <c r="B20696" s="278">
        <v>60.22</v>
      </c>
    </row>
    <row r="20697" spans="1:2" x14ac:dyDescent="0.25">
      <c r="A20697" s="277" t="s">
        <v>21647</v>
      </c>
      <c r="B20697" s="278">
        <v>49.12</v>
      </c>
    </row>
    <row r="20698" spans="1:2" x14ac:dyDescent="0.25">
      <c r="A20698" s="277" t="s">
        <v>11081</v>
      </c>
      <c r="B20698" s="278">
        <v>99.19</v>
      </c>
    </row>
    <row r="20699" spans="1:2" x14ac:dyDescent="0.25">
      <c r="A20699" s="277" t="s">
        <v>11082</v>
      </c>
      <c r="B20699" s="278">
        <v>43.71</v>
      </c>
    </row>
    <row r="20700" spans="1:2" x14ac:dyDescent="0.25">
      <c r="A20700" s="277" t="s">
        <v>11083</v>
      </c>
      <c r="B20700" s="278">
        <v>34.54</v>
      </c>
    </row>
    <row r="20701" spans="1:2" x14ac:dyDescent="0.25">
      <c r="A20701" s="277" t="s">
        <v>21648</v>
      </c>
      <c r="B20701" s="278">
        <v>99.19</v>
      </c>
    </row>
    <row r="20702" spans="1:2" x14ac:dyDescent="0.25">
      <c r="A20702" s="277" t="s">
        <v>21649</v>
      </c>
      <c r="B20702" s="278">
        <v>43.71</v>
      </c>
    </row>
    <row r="20703" spans="1:2" x14ac:dyDescent="0.25">
      <c r="A20703" s="277" t="s">
        <v>21650</v>
      </c>
      <c r="B20703" s="278">
        <v>34.54</v>
      </c>
    </row>
    <row r="20704" spans="1:2" x14ac:dyDescent="0.25">
      <c r="A20704" s="277" t="s">
        <v>11084</v>
      </c>
      <c r="B20704" s="278">
        <v>1582.19</v>
      </c>
    </row>
    <row r="20705" spans="1:2" x14ac:dyDescent="0.25">
      <c r="A20705" s="277" t="s">
        <v>11085</v>
      </c>
      <c r="B20705" s="278">
        <v>747.41</v>
      </c>
    </row>
    <row r="20706" spans="1:2" x14ac:dyDescent="0.25">
      <c r="A20706" s="277" t="s">
        <v>11086</v>
      </c>
      <c r="B20706" s="278">
        <v>576.29</v>
      </c>
    </row>
    <row r="20707" spans="1:2" x14ac:dyDescent="0.25">
      <c r="A20707" s="277" t="s">
        <v>21651</v>
      </c>
      <c r="B20707" s="278">
        <v>1579.2</v>
      </c>
    </row>
    <row r="20708" spans="1:2" x14ac:dyDescent="0.25">
      <c r="A20708" s="277" t="s">
        <v>21652</v>
      </c>
      <c r="B20708" s="278">
        <v>744.42</v>
      </c>
    </row>
    <row r="20709" spans="1:2" x14ac:dyDescent="0.25">
      <c r="A20709" s="277" t="s">
        <v>21653</v>
      </c>
      <c r="B20709" s="278">
        <v>573.29999999999995</v>
      </c>
    </row>
    <row r="20710" spans="1:2" x14ac:dyDescent="0.25">
      <c r="A20710" s="277" t="s">
        <v>5518</v>
      </c>
      <c r="B20710" s="278">
        <v>6.81</v>
      </c>
    </row>
    <row r="20711" spans="1:2" x14ac:dyDescent="0.25">
      <c r="A20711" s="277" t="s">
        <v>5519</v>
      </c>
      <c r="B20711" s="278">
        <v>1.34</v>
      </c>
    </row>
    <row r="20712" spans="1:2" x14ac:dyDescent="0.25">
      <c r="A20712" s="277" t="s">
        <v>21654</v>
      </c>
      <c r="B20712" s="278">
        <v>6.81</v>
      </c>
    </row>
    <row r="20713" spans="1:2" x14ac:dyDescent="0.25">
      <c r="A20713" s="277" t="s">
        <v>21655</v>
      </c>
      <c r="B20713" s="278">
        <v>1.34</v>
      </c>
    </row>
    <row r="20714" spans="1:2" x14ac:dyDescent="0.25">
      <c r="A20714" s="277" t="s">
        <v>5520</v>
      </c>
      <c r="B20714" s="278">
        <v>3</v>
      </c>
    </row>
    <row r="20715" spans="1:2" x14ac:dyDescent="0.25">
      <c r="A20715" s="277" t="s">
        <v>5521</v>
      </c>
      <c r="B20715" s="278">
        <v>0.99</v>
      </c>
    </row>
    <row r="20716" spans="1:2" x14ac:dyDescent="0.25">
      <c r="A20716" s="277" t="s">
        <v>21656</v>
      </c>
      <c r="B20716" s="278">
        <v>3</v>
      </c>
    </row>
    <row r="20717" spans="1:2" x14ac:dyDescent="0.25">
      <c r="A20717" s="277" t="s">
        <v>21657</v>
      </c>
      <c r="B20717" s="278">
        <v>0.99</v>
      </c>
    </row>
    <row r="20718" spans="1:2" x14ac:dyDescent="0.25">
      <c r="A20718" s="277" t="s">
        <v>5522</v>
      </c>
      <c r="B20718" s="278">
        <v>3.57</v>
      </c>
    </row>
    <row r="20719" spans="1:2" x14ac:dyDescent="0.25">
      <c r="A20719" s="277" t="s">
        <v>5523</v>
      </c>
      <c r="B20719" s="278">
        <v>1.34</v>
      </c>
    </row>
    <row r="20720" spans="1:2" x14ac:dyDescent="0.25">
      <c r="A20720" s="277" t="s">
        <v>21658</v>
      </c>
      <c r="B20720" s="278">
        <v>3.57</v>
      </c>
    </row>
    <row r="20721" spans="1:2" x14ac:dyDescent="0.25">
      <c r="A20721" s="277" t="s">
        <v>21659</v>
      </c>
      <c r="B20721" s="278">
        <v>1.34</v>
      </c>
    </row>
    <row r="20722" spans="1:2" x14ac:dyDescent="0.25">
      <c r="A20722" s="277" t="s">
        <v>5524</v>
      </c>
      <c r="B20722" s="278">
        <v>110.43</v>
      </c>
    </row>
    <row r="20723" spans="1:2" x14ac:dyDescent="0.25">
      <c r="A20723" s="277" t="s">
        <v>5525</v>
      </c>
      <c r="B20723" s="278">
        <v>47.48</v>
      </c>
    </row>
    <row r="20724" spans="1:2" x14ac:dyDescent="0.25">
      <c r="A20724" s="277" t="s">
        <v>21660</v>
      </c>
      <c r="B20724" s="278">
        <v>110.43</v>
      </c>
    </row>
    <row r="20725" spans="1:2" x14ac:dyDescent="0.25">
      <c r="A20725" s="277" t="s">
        <v>21661</v>
      </c>
      <c r="B20725" s="278">
        <v>47.48</v>
      </c>
    </row>
    <row r="20726" spans="1:2" x14ac:dyDescent="0.25">
      <c r="A20726" s="277" t="s">
        <v>5526</v>
      </c>
      <c r="B20726" s="278">
        <v>140.96</v>
      </c>
    </row>
    <row r="20727" spans="1:2" x14ac:dyDescent="0.25">
      <c r="A20727" s="277" t="s">
        <v>5527</v>
      </c>
      <c r="B20727" s="278">
        <v>60.61</v>
      </c>
    </row>
    <row r="20728" spans="1:2" x14ac:dyDescent="0.25">
      <c r="A20728" s="277" t="s">
        <v>21662</v>
      </c>
      <c r="B20728" s="278">
        <v>140.96</v>
      </c>
    </row>
    <row r="20729" spans="1:2" x14ac:dyDescent="0.25">
      <c r="A20729" s="277" t="s">
        <v>21663</v>
      </c>
      <c r="B20729" s="278">
        <v>60.61</v>
      </c>
    </row>
    <row r="20730" spans="1:2" x14ac:dyDescent="0.25">
      <c r="A20730" s="277" t="s">
        <v>5528</v>
      </c>
      <c r="B20730" s="278">
        <v>11.09</v>
      </c>
    </row>
    <row r="20731" spans="1:2" x14ac:dyDescent="0.25">
      <c r="A20731" s="277" t="s">
        <v>5529</v>
      </c>
      <c r="B20731" s="278">
        <v>2.2799999999999998</v>
      </c>
    </row>
    <row r="20732" spans="1:2" x14ac:dyDescent="0.25">
      <c r="A20732" s="277" t="s">
        <v>5530</v>
      </c>
      <c r="B20732" s="278">
        <v>1.21</v>
      </c>
    </row>
    <row r="20733" spans="1:2" x14ac:dyDescent="0.25">
      <c r="A20733" s="277" t="s">
        <v>21664</v>
      </c>
      <c r="B20733" s="278">
        <v>11.09</v>
      </c>
    </row>
    <row r="20734" spans="1:2" x14ac:dyDescent="0.25">
      <c r="A20734" s="277" t="s">
        <v>21665</v>
      </c>
      <c r="B20734" s="278">
        <v>2.2799999999999998</v>
      </c>
    </row>
    <row r="20735" spans="1:2" x14ac:dyDescent="0.25">
      <c r="A20735" s="277" t="s">
        <v>21666</v>
      </c>
      <c r="B20735" s="278">
        <v>1.21</v>
      </c>
    </row>
    <row r="20736" spans="1:2" x14ac:dyDescent="0.25">
      <c r="A20736" s="277" t="s">
        <v>5531</v>
      </c>
      <c r="B20736" s="278">
        <v>4.17</v>
      </c>
    </row>
    <row r="20737" spans="1:2" x14ac:dyDescent="0.25">
      <c r="A20737" s="277" t="s">
        <v>5532</v>
      </c>
      <c r="B20737" s="278">
        <v>0.78</v>
      </c>
    </row>
    <row r="20738" spans="1:2" x14ac:dyDescent="0.25">
      <c r="A20738" s="277" t="s">
        <v>21667</v>
      </c>
      <c r="B20738" s="278">
        <v>4.17</v>
      </c>
    </row>
    <row r="20739" spans="1:2" x14ac:dyDescent="0.25">
      <c r="A20739" s="277" t="s">
        <v>21668</v>
      </c>
      <c r="B20739" s="278">
        <v>0.78</v>
      </c>
    </row>
    <row r="20740" spans="1:2" x14ac:dyDescent="0.25">
      <c r="A20740" s="277" t="s">
        <v>5533</v>
      </c>
      <c r="B20740" s="278">
        <v>3.58</v>
      </c>
    </row>
    <row r="20741" spans="1:2" x14ac:dyDescent="0.25">
      <c r="A20741" s="277" t="s">
        <v>5534</v>
      </c>
      <c r="B20741" s="278">
        <v>0.45</v>
      </c>
    </row>
    <row r="20742" spans="1:2" x14ac:dyDescent="0.25">
      <c r="A20742" s="277" t="s">
        <v>21669</v>
      </c>
      <c r="B20742" s="278">
        <v>3.58</v>
      </c>
    </row>
    <row r="20743" spans="1:2" x14ac:dyDescent="0.25">
      <c r="A20743" s="277" t="s">
        <v>21670</v>
      </c>
      <c r="B20743" s="278">
        <v>0.45</v>
      </c>
    </row>
    <row r="20744" spans="1:2" x14ac:dyDescent="0.25">
      <c r="A20744" s="277" t="s">
        <v>5535</v>
      </c>
      <c r="B20744" s="278">
        <v>8.7799999999999994</v>
      </c>
    </row>
    <row r="20745" spans="1:2" x14ac:dyDescent="0.25">
      <c r="A20745" s="277" t="s">
        <v>5536</v>
      </c>
      <c r="B20745" s="278">
        <v>0.71</v>
      </c>
    </row>
    <row r="20746" spans="1:2" x14ac:dyDescent="0.25">
      <c r="A20746" s="277" t="s">
        <v>21671</v>
      </c>
      <c r="B20746" s="278">
        <v>8.7799999999999994</v>
      </c>
    </row>
    <row r="20747" spans="1:2" x14ac:dyDescent="0.25">
      <c r="A20747" s="277" t="s">
        <v>21672</v>
      </c>
      <c r="B20747" s="278">
        <v>0.71</v>
      </c>
    </row>
    <row r="20748" spans="1:2" x14ac:dyDescent="0.25">
      <c r="A20748" s="277" t="s">
        <v>5537</v>
      </c>
      <c r="B20748" s="278">
        <v>7.7</v>
      </c>
    </row>
    <row r="20749" spans="1:2" x14ac:dyDescent="0.25">
      <c r="A20749" s="277" t="s">
        <v>5538</v>
      </c>
      <c r="B20749" s="278">
        <v>2.3199999999999998</v>
      </c>
    </row>
    <row r="20750" spans="1:2" x14ac:dyDescent="0.25">
      <c r="A20750" s="277" t="s">
        <v>21673</v>
      </c>
      <c r="B20750" s="278">
        <v>7.7</v>
      </c>
    </row>
    <row r="20751" spans="1:2" x14ac:dyDescent="0.25">
      <c r="A20751" s="277" t="s">
        <v>21674</v>
      </c>
      <c r="B20751" s="278">
        <v>2.3199999999999998</v>
      </c>
    </row>
    <row r="20752" spans="1:2" x14ac:dyDescent="0.25">
      <c r="A20752" s="277" t="s">
        <v>5539</v>
      </c>
      <c r="B20752" s="278">
        <v>15.53</v>
      </c>
    </row>
    <row r="20753" spans="1:2" x14ac:dyDescent="0.25">
      <c r="A20753" s="277" t="s">
        <v>5540</v>
      </c>
      <c r="B20753" s="278">
        <v>3.82</v>
      </c>
    </row>
    <row r="20754" spans="1:2" x14ac:dyDescent="0.25">
      <c r="A20754" s="277" t="s">
        <v>21675</v>
      </c>
      <c r="B20754" s="278">
        <v>15.53</v>
      </c>
    </row>
    <row r="20755" spans="1:2" x14ac:dyDescent="0.25">
      <c r="A20755" s="277" t="s">
        <v>21676</v>
      </c>
      <c r="B20755" s="278">
        <v>3.82</v>
      </c>
    </row>
    <row r="20756" spans="1:2" x14ac:dyDescent="0.25">
      <c r="A20756" s="277" t="s">
        <v>5541</v>
      </c>
      <c r="B20756" s="278">
        <v>13.91</v>
      </c>
    </row>
    <row r="20757" spans="1:2" x14ac:dyDescent="0.25">
      <c r="A20757" s="277" t="s">
        <v>5542</v>
      </c>
      <c r="B20757" s="278">
        <v>5</v>
      </c>
    </row>
    <row r="20758" spans="1:2" x14ac:dyDescent="0.25">
      <c r="A20758" s="277" t="s">
        <v>21677</v>
      </c>
      <c r="B20758" s="278">
        <v>13.91</v>
      </c>
    </row>
    <row r="20759" spans="1:2" x14ac:dyDescent="0.25">
      <c r="A20759" s="277" t="s">
        <v>21678</v>
      </c>
      <c r="B20759" s="278">
        <v>5</v>
      </c>
    </row>
    <row r="20760" spans="1:2" x14ac:dyDescent="0.25">
      <c r="A20760" s="277" t="s">
        <v>5543</v>
      </c>
      <c r="B20760" s="278">
        <v>256.20999999999998</v>
      </c>
    </row>
    <row r="20761" spans="1:2" x14ac:dyDescent="0.25">
      <c r="A20761" s="277" t="s">
        <v>5544</v>
      </c>
      <c r="B20761" s="278">
        <v>209.54</v>
      </c>
    </row>
    <row r="20762" spans="1:2" x14ac:dyDescent="0.25">
      <c r="A20762" s="277" t="s">
        <v>5545</v>
      </c>
      <c r="B20762" s="278">
        <v>191.36</v>
      </c>
    </row>
    <row r="20763" spans="1:2" x14ac:dyDescent="0.25">
      <c r="A20763" s="277" t="s">
        <v>21679</v>
      </c>
      <c r="B20763" s="278">
        <v>234.41</v>
      </c>
    </row>
    <row r="20764" spans="1:2" x14ac:dyDescent="0.25">
      <c r="A20764" s="277" t="s">
        <v>21680</v>
      </c>
      <c r="B20764" s="278">
        <v>187.74</v>
      </c>
    </row>
    <row r="20765" spans="1:2" x14ac:dyDescent="0.25">
      <c r="A20765" s="277" t="s">
        <v>21681</v>
      </c>
      <c r="B20765" s="278">
        <v>169.56</v>
      </c>
    </row>
    <row r="20766" spans="1:2" x14ac:dyDescent="0.25">
      <c r="A20766" s="277" t="s">
        <v>5546</v>
      </c>
      <c r="B20766" s="278">
        <v>281.02</v>
      </c>
    </row>
    <row r="20767" spans="1:2" x14ac:dyDescent="0.25">
      <c r="A20767" s="277" t="s">
        <v>5547</v>
      </c>
      <c r="B20767" s="278">
        <v>233.59</v>
      </c>
    </row>
    <row r="20768" spans="1:2" x14ac:dyDescent="0.25">
      <c r="A20768" s="277" t="s">
        <v>5548</v>
      </c>
      <c r="B20768" s="278">
        <v>215.22</v>
      </c>
    </row>
    <row r="20769" spans="1:2" x14ac:dyDescent="0.25">
      <c r="A20769" s="277" t="s">
        <v>21682</v>
      </c>
      <c r="B20769" s="278">
        <v>256.23</v>
      </c>
    </row>
    <row r="20770" spans="1:2" x14ac:dyDescent="0.25">
      <c r="A20770" s="277" t="s">
        <v>21683</v>
      </c>
      <c r="B20770" s="278">
        <v>208.8</v>
      </c>
    </row>
    <row r="20771" spans="1:2" x14ac:dyDescent="0.25">
      <c r="A20771" s="277" t="s">
        <v>21684</v>
      </c>
      <c r="B20771" s="278">
        <v>190.43</v>
      </c>
    </row>
    <row r="20772" spans="1:2" x14ac:dyDescent="0.25">
      <c r="A20772" s="277" t="s">
        <v>5549</v>
      </c>
      <c r="B20772" s="278">
        <v>338.67</v>
      </c>
    </row>
    <row r="20773" spans="1:2" x14ac:dyDescent="0.25">
      <c r="A20773" s="277" t="s">
        <v>5550</v>
      </c>
      <c r="B20773" s="278">
        <v>283.29000000000002</v>
      </c>
    </row>
    <row r="20774" spans="1:2" x14ac:dyDescent="0.25">
      <c r="A20774" s="277" t="s">
        <v>5551</v>
      </c>
      <c r="B20774" s="278">
        <v>263.67</v>
      </c>
    </row>
    <row r="20775" spans="1:2" x14ac:dyDescent="0.25">
      <c r="A20775" s="277" t="s">
        <v>21685</v>
      </c>
      <c r="B20775" s="278">
        <v>308.08999999999997</v>
      </c>
    </row>
    <row r="20776" spans="1:2" x14ac:dyDescent="0.25">
      <c r="A20776" s="277" t="s">
        <v>21686</v>
      </c>
      <c r="B20776" s="278">
        <v>252.71</v>
      </c>
    </row>
    <row r="20777" spans="1:2" x14ac:dyDescent="0.25">
      <c r="A20777" s="277" t="s">
        <v>21687</v>
      </c>
      <c r="B20777" s="278">
        <v>233.09</v>
      </c>
    </row>
    <row r="20778" spans="1:2" x14ac:dyDescent="0.25">
      <c r="A20778" s="277" t="s">
        <v>5552</v>
      </c>
      <c r="B20778" s="278">
        <v>372.25</v>
      </c>
    </row>
    <row r="20779" spans="1:2" x14ac:dyDescent="0.25">
      <c r="A20779" s="277" t="s">
        <v>5553</v>
      </c>
      <c r="B20779" s="278">
        <v>308.68</v>
      </c>
    </row>
    <row r="20780" spans="1:2" x14ac:dyDescent="0.25">
      <c r="A20780" s="277" t="s">
        <v>5554</v>
      </c>
      <c r="B20780" s="278">
        <v>287.01</v>
      </c>
    </row>
    <row r="20781" spans="1:2" x14ac:dyDescent="0.25">
      <c r="A20781" s="277" t="s">
        <v>21688</v>
      </c>
      <c r="B20781" s="278">
        <v>340.61</v>
      </c>
    </row>
    <row r="20782" spans="1:2" x14ac:dyDescent="0.25">
      <c r="A20782" s="277" t="s">
        <v>21689</v>
      </c>
      <c r="B20782" s="278">
        <v>277.04000000000002</v>
      </c>
    </row>
    <row r="20783" spans="1:2" x14ac:dyDescent="0.25">
      <c r="A20783" s="277" t="s">
        <v>21690</v>
      </c>
      <c r="B20783" s="278">
        <v>255.37</v>
      </c>
    </row>
    <row r="20784" spans="1:2" x14ac:dyDescent="0.25">
      <c r="A20784" s="277" t="s">
        <v>5555</v>
      </c>
      <c r="B20784" s="278">
        <v>1.1399999999999999</v>
      </c>
    </row>
    <row r="20785" spans="1:2" x14ac:dyDescent="0.25">
      <c r="A20785" s="277" t="s">
        <v>5556</v>
      </c>
      <c r="B20785" s="278">
        <v>0.22</v>
      </c>
    </row>
    <row r="20786" spans="1:2" x14ac:dyDescent="0.25">
      <c r="A20786" s="277" t="s">
        <v>21691</v>
      </c>
      <c r="B20786" s="278">
        <v>1.1399999999999999</v>
      </c>
    </row>
    <row r="20787" spans="1:2" x14ac:dyDescent="0.25">
      <c r="A20787" s="277" t="s">
        <v>21692</v>
      </c>
      <c r="B20787" s="278">
        <v>0.22</v>
      </c>
    </row>
    <row r="20788" spans="1:2" x14ac:dyDescent="0.25">
      <c r="A20788" s="277" t="s">
        <v>5557</v>
      </c>
      <c r="B20788" s="278">
        <v>3.69</v>
      </c>
    </row>
    <row r="20789" spans="1:2" x14ac:dyDescent="0.25">
      <c r="A20789" s="277" t="s">
        <v>5558</v>
      </c>
      <c r="B20789" s="278">
        <v>0.46</v>
      </c>
    </row>
    <row r="20790" spans="1:2" x14ac:dyDescent="0.25">
      <c r="A20790" s="277" t="s">
        <v>21693</v>
      </c>
      <c r="B20790" s="278">
        <v>3.69</v>
      </c>
    </row>
    <row r="20791" spans="1:2" x14ac:dyDescent="0.25">
      <c r="A20791" s="277" t="s">
        <v>21694</v>
      </c>
      <c r="B20791" s="278">
        <v>0.46</v>
      </c>
    </row>
    <row r="20792" spans="1:2" x14ac:dyDescent="0.25">
      <c r="A20792" s="277" t="s">
        <v>5559</v>
      </c>
      <c r="B20792" s="278">
        <v>8.92</v>
      </c>
    </row>
    <row r="20793" spans="1:2" x14ac:dyDescent="0.25">
      <c r="A20793" s="277" t="s">
        <v>5560</v>
      </c>
      <c r="B20793" s="278">
        <v>0.96</v>
      </c>
    </row>
    <row r="20794" spans="1:2" x14ac:dyDescent="0.25">
      <c r="A20794" s="277" t="s">
        <v>21695</v>
      </c>
      <c r="B20794" s="278">
        <v>8.92</v>
      </c>
    </row>
    <row r="20795" spans="1:2" x14ac:dyDescent="0.25">
      <c r="A20795" s="277" t="s">
        <v>21696</v>
      </c>
      <c r="B20795" s="278">
        <v>0.96</v>
      </c>
    </row>
    <row r="20796" spans="1:2" x14ac:dyDescent="0.25">
      <c r="A20796" s="277" t="s">
        <v>5561</v>
      </c>
      <c r="B20796" s="278">
        <v>19.2</v>
      </c>
    </row>
    <row r="20797" spans="1:2" x14ac:dyDescent="0.25">
      <c r="A20797" s="277" t="s">
        <v>5562</v>
      </c>
      <c r="B20797" s="278">
        <v>7.77</v>
      </c>
    </row>
    <row r="20798" spans="1:2" x14ac:dyDescent="0.25">
      <c r="A20798" s="277" t="s">
        <v>5563</v>
      </c>
      <c r="B20798" s="278">
        <v>4.8</v>
      </c>
    </row>
    <row r="20799" spans="1:2" x14ac:dyDescent="0.25">
      <c r="A20799" s="277" t="s">
        <v>21697</v>
      </c>
      <c r="B20799" s="278">
        <v>19.2</v>
      </c>
    </row>
    <row r="20800" spans="1:2" x14ac:dyDescent="0.25">
      <c r="A20800" s="277" t="s">
        <v>21698</v>
      </c>
      <c r="B20800" s="278">
        <v>7.77</v>
      </c>
    </row>
    <row r="20801" spans="1:2" x14ac:dyDescent="0.25">
      <c r="A20801" s="277" t="s">
        <v>21699</v>
      </c>
      <c r="B20801" s="278">
        <v>4.8</v>
      </c>
    </row>
    <row r="20802" spans="1:2" x14ac:dyDescent="0.25">
      <c r="A20802" s="277" t="s">
        <v>5564</v>
      </c>
      <c r="B20802" s="278">
        <v>50.25</v>
      </c>
    </row>
    <row r="20803" spans="1:2" x14ac:dyDescent="0.25">
      <c r="A20803" s="277" t="s">
        <v>5565</v>
      </c>
      <c r="B20803" s="278">
        <v>32.76</v>
      </c>
    </row>
    <row r="20804" spans="1:2" x14ac:dyDescent="0.25">
      <c r="A20804" s="277" t="s">
        <v>21700</v>
      </c>
      <c r="B20804" s="278">
        <v>50.25</v>
      </c>
    </row>
    <row r="20805" spans="1:2" x14ac:dyDescent="0.25">
      <c r="A20805" s="277" t="s">
        <v>21701</v>
      </c>
      <c r="B20805" s="278">
        <v>32.76</v>
      </c>
    </row>
    <row r="20806" spans="1:2" x14ac:dyDescent="0.25">
      <c r="A20806" s="277" t="s">
        <v>5566</v>
      </c>
      <c r="B20806" s="278">
        <v>84.39</v>
      </c>
    </row>
    <row r="20807" spans="1:2" x14ac:dyDescent="0.25">
      <c r="A20807" s="277" t="s">
        <v>5567</v>
      </c>
      <c r="B20807" s="278">
        <v>58.63</v>
      </c>
    </row>
    <row r="20808" spans="1:2" x14ac:dyDescent="0.25">
      <c r="A20808" s="277" t="s">
        <v>5568</v>
      </c>
      <c r="B20808" s="278">
        <v>53.2</v>
      </c>
    </row>
    <row r="20809" spans="1:2" x14ac:dyDescent="0.25">
      <c r="A20809" s="277" t="s">
        <v>21702</v>
      </c>
      <c r="B20809" s="278">
        <v>81.400000000000006</v>
      </c>
    </row>
    <row r="20810" spans="1:2" x14ac:dyDescent="0.25">
      <c r="A20810" s="277" t="s">
        <v>21703</v>
      </c>
      <c r="B20810" s="278">
        <v>55.64</v>
      </c>
    </row>
    <row r="20811" spans="1:2" x14ac:dyDescent="0.25">
      <c r="A20811" s="277" t="s">
        <v>21704</v>
      </c>
      <c r="B20811" s="278">
        <v>50.21</v>
      </c>
    </row>
    <row r="20812" spans="1:2" x14ac:dyDescent="0.25">
      <c r="A20812" s="277" t="s">
        <v>5569</v>
      </c>
      <c r="B20812" s="278">
        <v>138.69</v>
      </c>
    </row>
    <row r="20813" spans="1:2" x14ac:dyDescent="0.25">
      <c r="A20813" s="277" t="s">
        <v>5570</v>
      </c>
      <c r="B20813" s="278">
        <v>92.96</v>
      </c>
    </row>
    <row r="20814" spans="1:2" x14ac:dyDescent="0.25">
      <c r="A20814" s="277" t="s">
        <v>5571</v>
      </c>
      <c r="B20814" s="278">
        <v>84.38</v>
      </c>
    </row>
    <row r="20815" spans="1:2" x14ac:dyDescent="0.25">
      <c r="A20815" s="277" t="s">
        <v>21705</v>
      </c>
      <c r="B20815" s="278">
        <v>133.03</v>
      </c>
    </row>
    <row r="20816" spans="1:2" x14ac:dyDescent="0.25">
      <c r="A20816" s="277" t="s">
        <v>21706</v>
      </c>
      <c r="B20816" s="278">
        <v>87.3</v>
      </c>
    </row>
    <row r="20817" spans="1:2" x14ac:dyDescent="0.25">
      <c r="A20817" s="277" t="s">
        <v>21707</v>
      </c>
      <c r="B20817" s="278">
        <v>78.72</v>
      </c>
    </row>
    <row r="20818" spans="1:2" x14ac:dyDescent="0.25">
      <c r="A20818" s="277" t="s">
        <v>5572</v>
      </c>
      <c r="B20818" s="278">
        <v>200.71</v>
      </c>
    </row>
    <row r="20819" spans="1:2" x14ac:dyDescent="0.25">
      <c r="A20819" s="277" t="s">
        <v>5573</v>
      </c>
      <c r="B20819" s="278">
        <v>136.21</v>
      </c>
    </row>
    <row r="20820" spans="1:2" x14ac:dyDescent="0.25">
      <c r="A20820" s="277" t="s">
        <v>5574</v>
      </c>
      <c r="B20820" s="278">
        <v>123.91</v>
      </c>
    </row>
    <row r="20821" spans="1:2" x14ac:dyDescent="0.25">
      <c r="A20821" s="277" t="s">
        <v>21708</v>
      </c>
      <c r="B20821" s="278">
        <v>192.38</v>
      </c>
    </row>
    <row r="20822" spans="1:2" x14ac:dyDescent="0.25">
      <c r="A20822" s="277" t="s">
        <v>21709</v>
      </c>
      <c r="B20822" s="278">
        <v>127.88</v>
      </c>
    </row>
    <row r="20823" spans="1:2" x14ac:dyDescent="0.25">
      <c r="A20823" s="277" t="s">
        <v>21710</v>
      </c>
      <c r="B20823" s="278">
        <v>115.58</v>
      </c>
    </row>
    <row r="20824" spans="1:2" x14ac:dyDescent="0.25">
      <c r="A20824" s="277" t="s">
        <v>5575</v>
      </c>
      <c r="B20824" s="278">
        <v>244.96</v>
      </c>
    </row>
    <row r="20825" spans="1:2" x14ac:dyDescent="0.25">
      <c r="A20825" s="277" t="s">
        <v>5576</v>
      </c>
      <c r="B20825" s="278">
        <v>147.56</v>
      </c>
    </row>
    <row r="20826" spans="1:2" x14ac:dyDescent="0.25">
      <c r="A20826" s="277" t="s">
        <v>5577</v>
      </c>
      <c r="B20826" s="278">
        <v>131.02000000000001</v>
      </c>
    </row>
    <row r="20827" spans="1:2" x14ac:dyDescent="0.25">
      <c r="A20827" s="277" t="s">
        <v>21711</v>
      </c>
      <c r="B20827" s="278">
        <v>236.63</v>
      </c>
    </row>
    <row r="20828" spans="1:2" x14ac:dyDescent="0.25">
      <c r="A20828" s="277" t="s">
        <v>21712</v>
      </c>
      <c r="B20828" s="278">
        <v>139.22999999999999</v>
      </c>
    </row>
    <row r="20829" spans="1:2" x14ac:dyDescent="0.25">
      <c r="A20829" s="277" t="s">
        <v>21713</v>
      </c>
      <c r="B20829" s="278">
        <v>122.69</v>
      </c>
    </row>
    <row r="20830" spans="1:2" x14ac:dyDescent="0.25">
      <c r="A20830" s="277" t="s">
        <v>5578</v>
      </c>
      <c r="B20830" s="278">
        <v>14.26</v>
      </c>
    </row>
    <row r="20831" spans="1:2" x14ac:dyDescent="0.25">
      <c r="A20831" s="277" t="s">
        <v>5579</v>
      </c>
      <c r="B20831" s="278">
        <v>9</v>
      </c>
    </row>
    <row r="20832" spans="1:2" x14ac:dyDescent="0.25">
      <c r="A20832" s="277" t="s">
        <v>21714</v>
      </c>
      <c r="B20832" s="278">
        <v>14.26</v>
      </c>
    </row>
    <row r="20833" spans="1:2" x14ac:dyDescent="0.25">
      <c r="A20833" s="277" t="s">
        <v>21715</v>
      </c>
      <c r="B20833" s="278">
        <v>9</v>
      </c>
    </row>
    <row r="20834" spans="1:2" x14ac:dyDescent="0.25">
      <c r="A20834" s="277" t="s">
        <v>5580</v>
      </c>
      <c r="B20834" s="278">
        <v>3.77</v>
      </c>
    </row>
    <row r="20835" spans="1:2" x14ac:dyDescent="0.25">
      <c r="A20835" s="277" t="s">
        <v>5581</v>
      </c>
      <c r="B20835" s="278">
        <v>0.45</v>
      </c>
    </row>
    <row r="20836" spans="1:2" x14ac:dyDescent="0.25">
      <c r="A20836" s="277" t="s">
        <v>21716</v>
      </c>
      <c r="B20836" s="278">
        <v>3.77</v>
      </c>
    </row>
    <row r="20837" spans="1:2" x14ac:dyDescent="0.25">
      <c r="A20837" s="277" t="s">
        <v>21717</v>
      </c>
      <c r="B20837" s="278">
        <v>0.45</v>
      </c>
    </row>
    <row r="20838" spans="1:2" x14ac:dyDescent="0.25">
      <c r="A20838" s="277" t="s">
        <v>5582</v>
      </c>
      <c r="B20838" s="278">
        <v>10.73</v>
      </c>
    </row>
    <row r="20839" spans="1:2" x14ac:dyDescent="0.25">
      <c r="A20839" s="277" t="s">
        <v>5583</v>
      </c>
      <c r="B20839" s="278">
        <v>0.46</v>
      </c>
    </row>
    <row r="20840" spans="1:2" x14ac:dyDescent="0.25">
      <c r="A20840" s="277" t="s">
        <v>21718</v>
      </c>
      <c r="B20840" s="278">
        <v>10.73</v>
      </c>
    </row>
    <row r="20841" spans="1:2" x14ac:dyDescent="0.25">
      <c r="A20841" s="277" t="s">
        <v>21719</v>
      </c>
      <c r="B20841" s="278">
        <v>0.46</v>
      </c>
    </row>
    <row r="20842" spans="1:2" x14ac:dyDescent="0.25">
      <c r="A20842" s="277" t="s">
        <v>5584</v>
      </c>
      <c r="B20842" s="278">
        <v>15.92</v>
      </c>
    </row>
    <row r="20843" spans="1:2" x14ac:dyDescent="0.25">
      <c r="A20843" s="277" t="s">
        <v>5585</v>
      </c>
      <c r="B20843" s="278">
        <v>0.56999999999999995</v>
      </c>
    </row>
    <row r="20844" spans="1:2" x14ac:dyDescent="0.25">
      <c r="A20844" s="277" t="s">
        <v>21720</v>
      </c>
      <c r="B20844" s="278">
        <v>15.92</v>
      </c>
    </row>
    <row r="20845" spans="1:2" x14ac:dyDescent="0.25">
      <c r="A20845" s="277" t="s">
        <v>21721</v>
      </c>
      <c r="B20845" s="278">
        <v>0.56999999999999995</v>
      </c>
    </row>
    <row r="20846" spans="1:2" x14ac:dyDescent="0.25">
      <c r="A20846" s="277" t="s">
        <v>5586</v>
      </c>
      <c r="B20846" s="278">
        <v>21.17</v>
      </c>
    </row>
    <row r="20847" spans="1:2" x14ac:dyDescent="0.25">
      <c r="A20847" s="277" t="s">
        <v>5587</v>
      </c>
      <c r="B20847" s="278">
        <v>0.74</v>
      </c>
    </row>
    <row r="20848" spans="1:2" x14ac:dyDescent="0.25">
      <c r="A20848" s="277" t="s">
        <v>21722</v>
      </c>
      <c r="B20848" s="278">
        <v>21.17</v>
      </c>
    </row>
    <row r="20849" spans="1:2" x14ac:dyDescent="0.25">
      <c r="A20849" s="277" t="s">
        <v>21723</v>
      </c>
      <c r="B20849" s="278">
        <v>0.74</v>
      </c>
    </row>
    <row r="20850" spans="1:2" x14ac:dyDescent="0.25">
      <c r="A20850" s="277" t="s">
        <v>5588</v>
      </c>
      <c r="B20850" s="278">
        <v>3.45</v>
      </c>
    </row>
    <row r="20851" spans="1:2" x14ac:dyDescent="0.25">
      <c r="A20851" s="277" t="s">
        <v>5589</v>
      </c>
      <c r="B20851" s="278">
        <v>0.35</v>
      </c>
    </row>
    <row r="20852" spans="1:2" x14ac:dyDescent="0.25">
      <c r="A20852" s="277" t="s">
        <v>21724</v>
      </c>
      <c r="B20852" s="278">
        <v>3.45</v>
      </c>
    </row>
    <row r="20853" spans="1:2" x14ac:dyDescent="0.25">
      <c r="A20853" s="277" t="s">
        <v>21725</v>
      </c>
      <c r="B20853" s="278">
        <v>0.35</v>
      </c>
    </row>
    <row r="20854" spans="1:2" x14ac:dyDescent="0.25">
      <c r="A20854" s="277" t="s">
        <v>5590</v>
      </c>
      <c r="B20854" s="278">
        <v>5.3</v>
      </c>
    </row>
    <row r="20855" spans="1:2" x14ac:dyDescent="0.25">
      <c r="A20855" s="277" t="s">
        <v>5591</v>
      </c>
      <c r="B20855" s="278">
        <v>0.99</v>
      </c>
    </row>
    <row r="20856" spans="1:2" x14ac:dyDescent="0.25">
      <c r="A20856" s="277" t="s">
        <v>21726</v>
      </c>
      <c r="B20856" s="278">
        <v>5.3</v>
      </c>
    </row>
    <row r="20857" spans="1:2" x14ac:dyDescent="0.25">
      <c r="A20857" s="277" t="s">
        <v>21727</v>
      </c>
      <c r="B20857" s="278">
        <v>0.99</v>
      </c>
    </row>
    <row r="20858" spans="1:2" x14ac:dyDescent="0.25">
      <c r="A20858" s="277" t="s">
        <v>11087</v>
      </c>
      <c r="B20858" s="278">
        <v>48.82</v>
      </c>
    </row>
    <row r="20859" spans="1:2" x14ac:dyDescent="0.25">
      <c r="A20859" s="277" t="s">
        <v>11088</v>
      </c>
      <c r="B20859" s="278">
        <v>4.37</v>
      </c>
    </row>
    <row r="20860" spans="1:2" x14ac:dyDescent="0.25">
      <c r="A20860" s="277" t="s">
        <v>21728</v>
      </c>
      <c r="B20860" s="278">
        <v>48.82</v>
      </c>
    </row>
    <row r="20861" spans="1:2" x14ac:dyDescent="0.25">
      <c r="A20861" s="277" t="s">
        <v>21729</v>
      </c>
      <c r="B20861" s="278">
        <v>4.37</v>
      </c>
    </row>
    <row r="20862" spans="1:2" x14ac:dyDescent="0.25">
      <c r="A20862" s="277" t="s">
        <v>5592</v>
      </c>
      <c r="B20862" s="278">
        <v>185.15</v>
      </c>
    </row>
    <row r="20863" spans="1:2" x14ac:dyDescent="0.25">
      <c r="A20863" s="277" t="s">
        <v>5593</v>
      </c>
      <c r="B20863" s="278">
        <v>110.6</v>
      </c>
    </row>
    <row r="20864" spans="1:2" x14ac:dyDescent="0.25">
      <c r="A20864" s="277" t="s">
        <v>5594</v>
      </c>
      <c r="B20864" s="278">
        <v>96.52</v>
      </c>
    </row>
    <row r="20865" spans="1:2" x14ac:dyDescent="0.25">
      <c r="A20865" s="277" t="s">
        <v>21730</v>
      </c>
      <c r="B20865" s="278">
        <v>180.23</v>
      </c>
    </row>
    <row r="20866" spans="1:2" x14ac:dyDescent="0.25">
      <c r="A20866" s="277" t="s">
        <v>21731</v>
      </c>
      <c r="B20866" s="278">
        <v>105.68</v>
      </c>
    </row>
    <row r="20867" spans="1:2" x14ac:dyDescent="0.25">
      <c r="A20867" s="277" t="s">
        <v>21732</v>
      </c>
      <c r="B20867" s="278">
        <v>91.6</v>
      </c>
    </row>
    <row r="20868" spans="1:2" x14ac:dyDescent="0.25">
      <c r="A20868" s="277" t="s">
        <v>5595</v>
      </c>
      <c r="B20868" s="278">
        <v>196.61</v>
      </c>
    </row>
    <row r="20869" spans="1:2" x14ac:dyDescent="0.25">
      <c r="A20869" s="277" t="s">
        <v>5596</v>
      </c>
      <c r="B20869" s="278">
        <v>111.74</v>
      </c>
    </row>
    <row r="20870" spans="1:2" x14ac:dyDescent="0.25">
      <c r="A20870" s="277" t="s">
        <v>5597</v>
      </c>
      <c r="B20870" s="278">
        <v>96.52</v>
      </c>
    </row>
    <row r="20871" spans="1:2" x14ac:dyDescent="0.25">
      <c r="A20871" s="277" t="s">
        <v>21733</v>
      </c>
      <c r="B20871" s="278">
        <v>191.69</v>
      </c>
    </row>
    <row r="20872" spans="1:2" x14ac:dyDescent="0.25">
      <c r="A20872" s="277" t="s">
        <v>21734</v>
      </c>
      <c r="B20872" s="278">
        <v>106.82</v>
      </c>
    </row>
    <row r="20873" spans="1:2" x14ac:dyDescent="0.25">
      <c r="A20873" s="277" t="s">
        <v>21735</v>
      </c>
      <c r="B20873" s="278">
        <v>91.6</v>
      </c>
    </row>
    <row r="20874" spans="1:2" x14ac:dyDescent="0.25">
      <c r="A20874" s="277" t="s">
        <v>5598</v>
      </c>
      <c r="B20874" s="278">
        <v>254.11</v>
      </c>
    </row>
    <row r="20875" spans="1:2" x14ac:dyDescent="0.25">
      <c r="A20875" s="277" t="s">
        <v>5599</v>
      </c>
      <c r="B20875" s="278">
        <v>133.19</v>
      </c>
    </row>
    <row r="20876" spans="1:2" x14ac:dyDescent="0.25">
      <c r="A20876" s="277" t="s">
        <v>5600</v>
      </c>
      <c r="B20876" s="278">
        <v>112.41</v>
      </c>
    </row>
    <row r="20877" spans="1:2" x14ac:dyDescent="0.25">
      <c r="A20877" s="277" t="s">
        <v>21736</v>
      </c>
      <c r="B20877" s="278">
        <v>249.19</v>
      </c>
    </row>
    <row r="20878" spans="1:2" x14ac:dyDescent="0.25">
      <c r="A20878" s="277" t="s">
        <v>21737</v>
      </c>
      <c r="B20878" s="278">
        <v>128.27000000000001</v>
      </c>
    </row>
    <row r="20879" spans="1:2" x14ac:dyDescent="0.25">
      <c r="A20879" s="277" t="s">
        <v>21738</v>
      </c>
      <c r="B20879" s="278">
        <v>107.49</v>
      </c>
    </row>
    <row r="20880" spans="1:2" x14ac:dyDescent="0.25">
      <c r="A20880" s="277" t="s">
        <v>5601</v>
      </c>
      <c r="B20880" s="278">
        <v>190.15</v>
      </c>
    </row>
    <row r="20881" spans="1:2" x14ac:dyDescent="0.25">
      <c r="A20881" s="277" t="s">
        <v>5602</v>
      </c>
      <c r="B20881" s="278">
        <v>85.65</v>
      </c>
    </row>
    <row r="20882" spans="1:2" x14ac:dyDescent="0.25">
      <c r="A20882" s="277" t="s">
        <v>5603</v>
      </c>
      <c r="B20882" s="278">
        <v>70.75</v>
      </c>
    </row>
    <row r="20883" spans="1:2" x14ac:dyDescent="0.25">
      <c r="A20883" s="277" t="s">
        <v>21739</v>
      </c>
      <c r="B20883" s="278">
        <v>185.23</v>
      </c>
    </row>
    <row r="20884" spans="1:2" x14ac:dyDescent="0.25">
      <c r="A20884" s="277" t="s">
        <v>21740</v>
      </c>
      <c r="B20884" s="278">
        <v>80.73</v>
      </c>
    </row>
    <row r="20885" spans="1:2" x14ac:dyDescent="0.25">
      <c r="A20885" s="277" t="s">
        <v>21741</v>
      </c>
      <c r="B20885" s="278">
        <v>65.83</v>
      </c>
    </row>
    <row r="20886" spans="1:2" x14ac:dyDescent="0.25">
      <c r="A20886" s="277" t="s">
        <v>5604</v>
      </c>
      <c r="B20886" s="278">
        <v>205.39</v>
      </c>
    </row>
    <row r="20887" spans="1:2" x14ac:dyDescent="0.25">
      <c r="A20887" s="277" t="s">
        <v>21742</v>
      </c>
      <c r="B20887" s="278">
        <v>196.81</v>
      </c>
    </row>
    <row r="20888" spans="1:2" x14ac:dyDescent="0.25">
      <c r="A20888" s="277" t="s">
        <v>5605</v>
      </c>
      <c r="B20888" s="278">
        <v>169.87</v>
      </c>
    </row>
    <row r="20889" spans="1:2" x14ac:dyDescent="0.25">
      <c r="A20889" s="277" t="s">
        <v>21743</v>
      </c>
      <c r="B20889" s="278">
        <v>161.29</v>
      </c>
    </row>
    <row r="20890" spans="1:2" x14ac:dyDescent="0.25">
      <c r="A20890" s="277" t="s">
        <v>5606</v>
      </c>
      <c r="B20890" s="278">
        <v>214.61</v>
      </c>
    </row>
    <row r="20891" spans="1:2" x14ac:dyDescent="0.25">
      <c r="A20891" s="277" t="s">
        <v>21744</v>
      </c>
      <c r="B20891" s="278">
        <v>206.03</v>
      </c>
    </row>
    <row r="20892" spans="1:2" x14ac:dyDescent="0.25">
      <c r="A20892" s="277" t="s">
        <v>5607</v>
      </c>
      <c r="B20892" s="278">
        <v>63.89</v>
      </c>
    </row>
    <row r="20893" spans="1:2" x14ac:dyDescent="0.25">
      <c r="A20893" s="277" t="s">
        <v>5608</v>
      </c>
      <c r="B20893" s="278">
        <v>13.72</v>
      </c>
    </row>
    <row r="20894" spans="1:2" x14ac:dyDescent="0.25">
      <c r="A20894" s="277" t="s">
        <v>5609</v>
      </c>
      <c r="B20894" s="278">
        <v>7.52</v>
      </c>
    </row>
    <row r="20895" spans="1:2" x14ac:dyDescent="0.25">
      <c r="A20895" s="277" t="s">
        <v>21745</v>
      </c>
      <c r="B20895" s="278">
        <v>63.89</v>
      </c>
    </row>
    <row r="20896" spans="1:2" x14ac:dyDescent="0.25">
      <c r="A20896" s="277" t="s">
        <v>21746</v>
      </c>
      <c r="B20896" s="278">
        <v>13.72</v>
      </c>
    </row>
    <row r="20897" spans="1:2" x14ac:dyDescent="0.25">
      <c r="A20897" s="277" t="s">
        <v>21747</v>
      </c>
      <c r="B20897" s="278">
        <v>7.52</v>
      </c>
    </row>
    <row r="20898" spans="1:2" x14ac:dyDescent="0.25">
      <c r="A20898" s="277" t="s">
        <v>5610</v>
      </c>
      <c r="B20898" s="278">
        <v>91.8</v>
      </c>
    </row>
    <row r="20899" spans="1:2" x14ac:dyDescent="0.25">
      <c r="A20899" s="277" t="s">
        <v>5611</v>
      </c>
      <c r="B20899" s="278">
        <v>18.87</v>
      </c>
    </row>
    <row r="20900" spans="1:2" x14ac:dyDescent="0.25">
      <c r="A20900" s="277" t="s">
        <v>5612</v>
      </c>
      <c r="B20900" s="278">
        <v>9.94</v>
      </c>
    </row>
    <row r="20901" spans="1:2" x14ac:dyDescent="0.25">
      <c r="A20901" s="277" t="s">
        <v>21748</v>
      </c>
      <c r="B20901" s="278">
        <v>91.8</v>
      </c>
    </row>
    <row r="20902" spans="1:2" x14ac:dyDescent="0.25">
      <c r="A20902" s="277" t="s">
        <v>21749</v>
      </c>
      <c r="B20902" s="278">
        <v>18.87</v>
      </c>
    </row>
    <row r="20903" spans="1:2" x14ac:dyDescent="0.25">
      <c r="A20903" s="277" t="s">
        <v>21750</v>
      </c>
      <c r="B20903" s="278">
        <v>9.94</v>
      </c>
    </row>
    <row r="20904" spans="1:2" x14ac:dyDescent="0.25">
      <c r="A20904" s="277" t="s">
        <v>5613</v>
      </c>
      <c r="B20904" s="278">
        <v>99.65</v>
      </c>
    </row>
    <row r="20905" spans="1:2" x14ac:dyDescent="0.25">
      <c r="A20905" s="277" t="s">
        <v>5614</v>
      </c>
      <c r="B20905" s="278">
        <v>20.92</v>
      </c>
    </row>
    <row r="20906" spans="1:2" x14ac:dyDescent="0.25">
      <c r="A20906" s="277" t="s">
        <v>5615</v>
      </c>
      <c r="B20906" s="278">
        <v>11.24</v>
      </c>
    </row>
    <row r="20907" spans="1:2" x14ac:dyDescent="0.25">
      <c r="A20907" s="277" t="s">
        <v>21751</v>
      </c>
      <c r="B20907" s="278">
        <v>99.65</v>
      </c>
    </row>
    <row r="20908" spans="1:2" x14ac:dyDescent="0.25">
      <c r="A20908" s="277" t="s">
        <v>21752</v>
      </c>
      <c r="B20908" s="278">
        <v>20.92</v>
      </c>
    </row>
    <row r="20909" spans="1:2" x14ac:dyDescent="0.25">
      <c r="A20909" s="277" t="s">
        <v>21753</v>
      </c>
      <c r="B20909" s="278">
        <v>11.24</v>
      </c>
    </row>
    <row r="20910" spans="1:2" x14ac:dyDescent="0.25">
      <c r="A20910" s="277" t="s">
        <v>5616</v>
      </c>
      <c r="B20910" s="278">
        <v>148.22999999999999</v>
      </c>
    </row>
    <row r="20911" spans="1:2" x14ac:dyDescent="0.25">
      <c r="A20911" s="277" t="s">
        <v>5617</v>
      </c>
      <c r="B20911" s="278">
        <v>31.62</v>
      </c>
    </row>
    <row r="20912" spans="1:2" x14ac:dyDescent="0.25">
      <c r="A20912" s="277" t="s">
        <v>5618</v>
      </c>
      <c r="B20912" s="278">
        <v>17.38</v>
      </c>
    </row>
    <row r="20913" spans="1:2" x14ac:dyDescent="0.25">
      <c r="A20913" s="277" t="s">
        <v>21754</v>
      </c>
      <c r="B20913" s="278">
        <v>148.22999999999999</v>
      </c>
    </row>
    <row r="20914" spans="1:2" x14ac:dyDescent="0.25">
      <c r="A20914" s="277" t="s">
        <v>21755</v>
      </c>
      <c r="B20914" s="278">
        <v>31.62</v>
      </c>
    </row>
    <row r="20915" spans="1:2" x14ac:dyDescent="0.25">
      <c r="A20915" s="277" t="s">
        <v>21756</v>
      </c>
      <c r="B20915" s="278">
        <v>17.38</v>
      </c>
    </row>
    <row r="20916" spans="1:2" x14ac:dyDescent="0.25">
      <c r="A20916" s="277" t="s">
        <v>5619</v>
      </c>
      <c r="B20916" s="278">
        <v>7.88</v>
      </c>
    </row>
    <row r="20917" spans="1:2" x14ac:dyDescent="0.25">
      <c r="A20917" s="277" t="s">
        <v>5620</v>
      </c>
      <c r="B20917" s="278">
        <v>1.04</v>
      </c>
    </row>
    <row r="20918" spans="1:2" x14ac:dyDescent="0.25">
      <c r="A20918" s="277" t="s">
        <v>5621</v>
      </c>
      <c r="B20918" s="278">
        <v>0.28000000000000003</v>
      </c>
    </row>
    <row r="20919" spans="1:2" x14ac:dyDescent="0.25">
      <c r="A20919" s="277" t="s">
        <v>21757</v>
      </c>
      <c r="B20919" s="278">
        <v>7.88</v>
      </c>
    </row>
    <row r="20920" spans="1:2" x14ac:dyDescent="0.25">
      <c r="A20920" s="277" t="s">
        <v>21758</v>
      </c>
      <c r="B20920" s="278">
        <v>1.04</v>
      </c>
    </row>
    <row r="20921" spans="1:2" x14ac:dyDescent="0.25">
      <c r="A20921" s="277" t="s">
        <v>21759</v>
      </c>
      <c r="B20921" s="278">
        <v>0.28000000000000003</v>
      </c>
    </row>
    <row r="20922" spans="1:2" x14ac:dyDescent="0.25">
      <c r="A20922" s="277" t="s">
        <v>5622</v>
      </c>
      <c r="B20922" s="278">
        <v>62.53</v>
      </c>
    </row>
    <row r="20923" spans="1:2" x14ac:dyDescent="0.25">
      <c r="A20923" s="277" t="s">
        <v>5623</v>
      </c>
      <c r="B20923" s="278">
        <v>9.49</v>
      </c>
    </row>
    <row r="20924" spans="1:2" x14ac:dyDescent="0.25">
      <c r="A20924" s="277" t="s">
        <v>5624</v>
      </c>
      <c r="B20924" s="278">
        <v>3.4</v>
      </c>
    </row>
    <row r="20925" spans="1:2" x14ac:dyDescent="0.25">
      <c r="A20925" s="277" t="s">
        <v>21760</v>
      </c>
      <c r="B20925" s="278">
        <v>62.53</v>
      </c>
    </row>
    <row r="20926" spans="1:2" x14ac:dyDescent="0.25">
      <c r="A20926" s="277" t="s">
        <v>21761</v>
      </c>
      <c r="B20926" s="278">
        <v>9.49</v>
      </c>
    </row>
    <row r="20927" spans="1:2" x14ac:dyDescent="0.25">
      <c r="A20927" s="277" t="s">
        <v>21762</v>
      </c>
      <c r="B20927" s="278">
        <v>3.4</v>
      </c>
    </row>
    <row r="20928" spans="1:2" x14ac:dyDescent="0.25">
      <c r="A20928" s="277" t="s">
        <v>5625</v>
      </c>
      <c r="B20928" s="278">
        <v>130.96</v>
      </c>
    </row>
    <row r="20929" spans="1:2" x14ac:dyDescent="0.25">
      <c r="A20929" s="277" t="s">
        <v>5626</v>
      </c>
      <c r="B20929" s="278">
        <v>17.77</v>
      </c>
    </row>
    <row r="20930" spans="1:2" x14ac:dyDescent="0.25">
      <c r="A20930" s="277" t="s">
        <v>5627</v>
      </c>
      <c r="B20930" s="278">
        <v>4.91</v>
      </c>
    </row>
    <row r="20931" spans="1:2" x14ac:dyDescent="0.25">
      <c r="A20931" s="277" t="s">
        <v>21763</v>
      </c>
      <c r="B20931" s="278">
        <v>130.96</v>
      </c>
    </row>
    <row r="20932" spans="1:2" x14ac:dyDescent="0.25">
      <c r="A20932" s="277" t="s">
        <v>21764</v>
      </c>
      <c r="B20932" s="278">
        <v>17.77</v>
      </c>
    </row>
    <row r="20933" spans="1:2" x14ac:dyDescent="0.25">
      <c r="A20933" s="277" t="s">
        <v>21765</v>
      </c>
      <c r="B20933" s="278">
        <v>4.91</v>
      </c>
    </row>
    <row r="20934" spans="1:2" x14ac:dyDescent="0.25">
      <c r="A20934" s="277" t="s">
        <v>5628</v>
      </c>
      <c r="B20934" s="278">
        <v>11.29</v>
      </c>
    </row>
    <row r="20935" spans="1:2" x14ac:dyDescent="0.25">
      <c r="A20935" s="277" t="s">
        <v>5629</v>
      </c>
      <c r="B20935" s="278">
        <v>1.33</v>
      </c>
    </row>
    <row r="20936" spans="1:2" x14ac:dyDescent="0.25">
      <c r="A20936" s="277" t="s">
        <v>5630</v>
      </c>
      <c r="B20936" s="278">
        <v>0.22</v>
      </c>
    </row>
    <row r="20937" spans="1:2" x14ac:dyDescent="0.25">
      <c r="A20937" s="277" t="s">
        <v>21766</v>
      </c>
      <c r="B20937" s="278">
        <v>11.29</v>
      </c>
    </row>
    <row r="20938" spans="1:2" x14ac:dyDescent="0.25">
      <c r="A20938" s="277" t="s">
        <v>21767</v>
      </c>
      <c r="B20938" s="278">
        <v>1.33</v>
      </c>
    </row>
    <row r="20939" spans="1:2" x14ac:dyDescent="0.25">
      <c r="A20939" s="277" t="s">
        <v>21768</v>
      </c>
      <c r="B20939" s="278">
        <v>0.22</v>
      </c>
    </row>
    <row r="20940" spans="1:2" x14ac:dyDescent="0.25">
      <c r="A20940" s="277" t="s">
        <v>5631</v>
      </c>
      <c r="B20940" s="278">
        <v>47.24</v>
      </c>
    </row>
    <row r="20941" spans="1:2" x14ac:dyDescent="0.25">
      <c r="A20941" s="277" t="s">
        <v>5632</v>
      </c>
      <c r="B20941" s="278">
        <v>11.08</v>
      </c>
    </row>
    <row r="20942" spans="1:2" x14ac:dyDescent="0.25">
      <c r="A20942" s="277" t="s">
        <v>5633</v>
      </c>
      <c r="B20942" s="278">
        <v>6.69</v>
      </c>
    </row>
    <row r="20943" spans="1:2" x14ac:dyDescent="0.25">
      <c r="A20943" s="277" t="s">
        <v>21769</v>
      </c>
      <c r="B20943" s="278">
        <v>47.24</v>
      </c>
    </row>
    <row r="20944" spans="1:2" x14ac:dyDescent="0.25">
      <c r="A20944" s="277" t="s">
        <v>21770</v>
      </c>
      <c r="B20944" s="278">
        <v>11.08</v>
      </c>
    </row>
    <row r="20945" spans="1:2" x14ac:dyDescent="0.25">
      <c r="A20945" s="277" t="s">
        <v>21771</v>
      </c>
      <c r="B20945" s="278">
        <v>6.69</v>
      </c>
    </row>
    <row r="20946" spans="1:2" x14ac:dyDescent="0.25">
      <c r="A20946" s="277" t="s">
        <v>5634</v>
      </c>
      <c r="B20946" s="278">
        <v>803.84</v>
      </c>
    </row>
    <row r="20947" spans="1:2" x14ac:dyDescent="0.25">
      <c r="A20947" s="277" t="s">
        <v>5635</v>
      </c>
      <c r="B20947" s="278">
        <v>430.48</v>
      </c>
    </row>
    <row r="20948" spans="1:2" x14ac:dyDescent="0.25">
      <c r="A20948" s="277" t="s">
        <v>5636</v>
      </c>
      <c r="B20948" s="278">
        <v>352.57</v>
      </c>
    </row>
    <row r="20949" spans="1:2" x14ac:dyDescent="0.25">
      <c r="A20949" s="277" t="s">
        <v>21772</v>
      </c>
      <c r="B20949" s="278">
        <v>800.85</v>
      </c>
    </row>
    <row r="20950" spans="1:2" x14ac:dyDescent="0.25">
      <c r="A20950" s="277" t="s">
        <v>21773</v>
      </c>
      <c r="B20950" s="278">
        <v>427.49</v>
      </c>
    </row>
    <row r="20951" spans="1:2" x14ac:dyDescent="0.25">
      <c r="A20951" s="277" t="s">
        <v>21774</v>
      </c>
      <c r="B20951" s="278">
        <v>349.58</v>
      </c>
    </row>
    <row r="20952" spans="1:2" x14ac:dyDescent="0.25">
      <c r="A20952" s="277" t="s">
        <v>5637</v>
      </c>
      <c r="B20952" s="278">
        <v>15.15</v>
      </c>
    </row>
    <row r="20953" spans="1:2" x14ac:dyDescent="0.25">
      <c r="A20953" s="277" t="s">
        <v>5638</v>
      </c>
      <c r="B20953" s="278">
        <v>12.62</v>
      </c>
    </row>
    <row r="20954" spans="1:2" x14ac:dyDescent="0.25">
      <c r="A20954" s="277" t="s">
        <v>21775</v>
      </c>
      <c r="B20954" s="278">
        <v>15.15</v>
      </c>
    </row>
    <row r="20955" spans="1:2" x14ac:dyDescent="0.25">
      <c r="A20955" s="277" t="s">
        <v>21776</v>
      </c>
      <c r="B20955" s="278">
        <v>12.62</v>
      </c>
    </row>
    <row r="20956" spans="1:2" x14ac:dyDescent="0.25">
      <c r="A20956" s="277" t="s">
        <v>5639</v>
      </c>
      <c r="B20956" s="278">
        <v>29.1</v>
      </c>
    </row>
    <row r="20957" spans="1:2" x14ac:dyDescent="0.25">
      <c r="A20957" s="277" t="s">
        <v>5640</v>
      </c>
      <c r="B20957" s="278">
        <v>24.25</v>
      </c>
    </row>
    <row r="20958" spans="1:2" x14ac:dyDescent="0.25">
      <c r="A20958" s="277" t="s">
        <v>21777</v>
      </c>
      <c r="B20958" s="278">
        <v>29.1</v>
      </c>
    </row>
    <row r="20959" spans="1:2" x14ac:dyDescent="0.25">
      <c r="A20959" s="277" t="s">
        <v>21778</v>
      </c>
      <c r="B20959" s="278">
        <v>24.25</v>
      </c>
    </row>
    <row r="20960" spans="1:2" x14ac:dyDescent="0.25">
      <c r="A20960" s="277" t="s">
        <v>5641</v>
      </c>
      <c r="B20960" s="278">
        <v>0.22</v>
      </c>
    </row>
    <row r="20961" spans="1:2" x14ac:dyDescent="0.25">
      <c r="A20961" s="277" t="s">
        <v>5642</v>
      </c>
      <c r="B20961" s="278">
        <v>0.22</v>
      </c>
    </row>
    <row r="20962" spans="1:2" x14ac:dyDescent="0.25">
      <c r="A20962" s="277" t="s">
        <v>21779</v>
      </c>
      <c r="B20962" s="278">
        <v>0.22</v>
      </c>
    </row>
    <row r="20963" spans="1:2" x14ac:dyDescent="0.25">
      <c r="A20963" s="277" t="s">
        <v>21780</v>
      </c>
      <c r="B20963" s="278">
        <v>0.22</v>
      </c>
    </row>
    <row r="20964" spans="1:2" x14ac:dyDescent="0.25">
      <c r="A20964" s="277" t="s">
        <v>5643</v>
      </c>
      <c r="B20964" s="278">
        <v>0.97</v>
      </c>
    </row>
    <row r="20965" spans="1:2" x14ac:dyDescent="0.25">
      <c r="A20965" s="277" t="s">
        <v>5644</v>
      </c>
      <c r="B20965" s="278">
        <v>0.97</v>
      </c>
    </row>
    <row r="20966" spans="1:2" x14ac:dyDescent="0.25">
      <c r="A20966" s="277" t="s">
        <v>21781</v>
      </c>
      <c r="B20966" s="278">
        <v>0.97</v>
      </c>
    </row>
    <row r="20967" spans="1:2" x14ac:dyDescent="0.25">
      <c r="A20967" s="277" t="s">
        <v>21782</v>
      </c>
      <c r="B20967" s="278">
        <v>0.97</v>
      </c>
    </row>
    <row r="20968" spans="1:2" x14ac:dyDescent="0.25">
      <c r="A20968" s="277" t="s">
        <v>5645</v>
      </c>
      <c r="B20968" s="278">
        <v>3.37</v>
      </c>
    </row>
    <row r="20969" spans="1:2" x14ac:dyDescent="0.25">
      <c r="A20969" s="277" t="s">
        <v>5646</v>
      </c>
      <c r="B20969" s="278">
        <v>0.54</v>
      </c>
    </row>
    <row r="20970" spans="1:2" x14ac:dyDescent="0.25">
      <c r="A20970" s="277" t="s">
        <v>5647</v>
      </c>
      <c r="B20970" s="278">
        <v>0.2</v>
      </c>
    </row>
    <row r="20971" spans="1:2" x14ac:dyDescent="0.25">
      <c r="A20971" s="277" t="s">
        <v>21783</v>
      </c>
      <c r="B20971" s="278">
        <v>3.37</v>
      </c>
    </row>
    <row r="20972" spans="1:2" x14ac:dyDescent="0.25">
      <c r="A20972" s="277" t="s">
        <v>21784</v>
      </c>
      <c r="B20972" s="278">
        <v>0.54</v>
      </c>
    </row>
    <row r="20973" spans="1:2" x14ac:dyDescent="0.25">
      <c r="A20973" s="277" t="s">
        <v>21785</v>
      </c>
      <c r="B20973" s="278">
        <v>0.2</v>
      </c>
    </row>
    <row r="20974" spans="1:2" x14ac:dyDescent="0.25">
      <c r="A20974" s="277" t="s">
        <v>5648</v>
      </c>
      <c r="B20974" s="278">
        <v>2.4900000000000002</v>
      </c>
    </row>
    <row r="20975" spans="1:2" x14ac:dyDescent="0.25">
      <c r="A20975" s="277" t="s">
        <v>5649</v>
      </c>
      <c r="B20975" s="278">
        <v>1.69</v>
      </c>
    </row>
    <row r="20976" spans="1:2" x14ac:dyDescent="0.25">
      <c r="A20976" s="277" t="s">
        <v>21786</v>
      </c>
      <c r="B20976" s="278">
        <v>2.4900000000000002</v>
      </c>
    </row>
    <row r="20977" spans="1:2" x14ac:dyDescent="0.25">
      <c r="A20977" s="277" t="s">
        <v>21787</v>
      </c>
      <c r="B20977" s="278">
        <v>1.69</v>
      </c>
    </row>
    <row r="20978" spans="1:2" x14ac:dyDescent="0.25">
      <c r="A20978" s="277" t="s">
        <v>5650</v>
      </c>
      <c r="B20978" s="278">
        <v>4.21</v>
      </c>
    </row>
    <row r="20979" spans="1:2" x14ac:dyDescent="0.25">
      <c r="A20979" s="277" t="s">
        <v>5651</v>
      </c>
      <c r="B20979" s="278">
        <v>0.08</v>
      </c>
    </row>
    <row r="20980" spans="1:2" x14ac:dyDescent="0.25">
      <c r="A20980" s="277" t="s">
        <v>21788</v>
      </c>
      <c r="B20980" s="278">
        <v>4.21</v>
      </c>
    </row>
    <row r="20981" spans="1:2" x14ac:dyDescent="0.25">
      <c r="A20981" s="277" t="s">
        <v>21789</v>
      </c>
      <c r="B20981" s="278">
        <v>0.08</v>
      </c>
    </row>
    <row r="20982" spans="1:2" x14ac:dyDescent="0.25">
      <c r="A20982" s="277" t="s">
        <v>5652</v>
      </c>
      <c r="B20982" s="278">
        <v>4.57</v>
      </c>
    </row>
    <row r="20983" spans="1:2" x14ac:dyDescent="0.25">
      <c r="A20983" s="277" t="s">
        <v>5653</v>
      </c>
      <c r="B20983" s="278">
        <v>0.3</v>
      </c>
    </row>
    <row r="20984" spans="1:2" x14ac:dyDescent="0.25">
      <c r="A20984" s="277" t="s">
        <v>21790</v>
      </c>
      <c r="B20984" s="278">
        <v>4.57</v>
      </c>
    </row>
    <row r="20985" spans="1:2" x14ac:dyDescent="0.25">
      <c r="A20985" s="277" t="s">
        <v>21791</v>
      </c>
      <c r="B20985" s="278">
        <v>0.3</v>
      </c>
    </row>
    <row r="20986" spans="1:2" x14ac:dyDescent="0.25">
      <c r="A20986" s="277" t="s">
        <v>11089</v>
      </c>
      <c r="B20986" s="278">
        <v>323.32</v>
      </c>
    </row>
    <row r="20987" spans="1:2" x14ac:dyDescent="0.25">
      <c r="A20987" s="277" t="s">
        <v>11090</v>
      </c>
      <c r="B20987" s="278">
        <v>188.77</v>
      </c>
    </row>
    <row r="20988" spans="1:2" x14ac:dyDescent="0.25">
      <c r="A20988" s="277" t="s">
        <v>11091</v>
      </c>
      <c r="B20988" s="278">
        <v>171.67</v>
      </c>
    </row>
    <row r="20989" spans="1:2" x14ac:dyDescent="0.25">
      <c r="A20989" s="277" t="s">
        <v>21792</v>
      </c>
      <c r="B20989" s="278">
        <v>311.95999999999998</v>
      </c>
    </row>
    <row r="20990" spans="1:2" x14ac:dyDescent="0.25">
      <c r="A20990" s="277" t="s">
        <v>21793</v>
      </c>
      <c r="B20990" s="278">
        <v>177.41</v>
      </c>
    </row>
    <row r="20991" spans="1:2" x14ac:dyDescent="0.25">
      <c r="A20991" s="277" t="s">
        <v>21794</v>
      </c>
      <c r="B20991" s="278">
        <v>160.31</v>
      </c>
    </row>
    <row r="20992" spans="1:2" x14ac:dyDescent="0.25">
      <c r="A20992" s="277" t="s">
        <v>11092</v>
      </c>
      <c r="B20992" s="278">
        <v>17.27</v>
      </c>
    </row>
    <row r="20993" spans="1:2" x14ac:dyDescent="0.25">
      <c r="A20993" s="277" t="s">
        <v>11093</v>
      </c>
      <c r="B20993" s="278">
        <v>0.12</v>
      </c>
    </row>
    <row r="20994" spans="1:2" x14ac:dyDescent="0.25">
      <c r="A20994" s="277" t="s">
        <v>21795</v>
      </c>
      <c r="B20994" s="278">
        <v>17.27</v>
      </c>
    </row>
    <row r="20995" spans="1:2" x14ac:dyDescent="0.25">
      <c r="A20995" s="277" t="s">
        <v>21796</v>
      </c>
      <c r="B20995" s="278">
        <v>0.12</v>
      </c>
    </row>
    <row r="20996" spans="1:2" x14ac:dyDescent="0.25">
      <c r="A20996" s="277" t="s">
        <v>11094</v>
      </c>
      <c r="B20996" s="278">
        <v>84.67</v>
      </c>
    </row>
    <row r="20997" spans="1:2" x14ac:dyDescent="0.25">
      <c r="A20997" s="277" t="s">
        <v>11095</v>
      </c>
      <c r="B20997" s="278">
        <v>40.76</v>
      </c>
    </row>
    <row r="20998" spans="1:2" x14ac:dyDescent="0.25">
      <c r="A20998" s="277" t="s">
        <v>21797</v>
      </c>
      <c r="B20998" s="278">
        <v>82</v>
      </c>
    </row>
    <row r="20999" spans="1:2" x14ac:dyDescent="0.25">
      <c r="A20999" s="277" t="s">
        <v>21798</v>
      </c>
      <c r="B20999" s="278">
        <v>38.090000000000003</v>
      </c>
    </row>
    <row r="21000" spans="1:2" x14ac:dyDescent="0.25">
      <c r="A21000" s="277" t="s">
        <v>5654</v>
      </c>
      <c r="B21000" s="278">
        <v>0.54</v>
      </c>
    </row>
    <row r="21001" spans="1:2" x14ac:dyDescent="0.25">
      <c r="A21001" s="277" t="s">
        <v>21799</v>
      </c>
      <c r="B21001" s="278">
        <v>0.53</v>
      </c>
    </row>
    <row r="21002" spans="1:2" x14ac:dyDescent="0.25">
      <c r="A21002" s="277" t="s">
        <v>5655</v>
      </c>
      <c r="B21002" s="278">
        <v>0.44</v>
      </c>
    </row>
    <row r="21003" spans="1:2" x14ac:dyDescent="0.25">
      <c r="A21003" s="277" t="s">
        <v>21800</v>
      </c>
      <c r="B21003" s="278">
        <v>0.44</v>
      </c>
    </row>
    <row r="21004" spans="1:2" x14ac:dyDescent="0.25">
      <c r="A21004" s="277" t="s">
        <v>5658</v>
      </c>
      <c r="B21004" s="278">
        <v>0.9</v>
      </c>
    </row>
    <row r="21005" spans="1:2" x14ac:dyDescent="0.25">
      <c r="A21005" s="277" t="s">
        <v>21801</v>
      </c>
      <c r="B21005" s="278">
        <v>0.87</v>
      </c>
    </row>
    <row r="21006" spans="1:2" x14ac:dyDescent="0.25">
      <c r="A21006" s="277" t="s">
        <v>5659</v>
      </c>
      <c r="B21006" s="278">
        <v>4.46</v>
      </c>
    </row>
    <row r="21007" spans="1:2" x14ac:dyDescent="0.25">
      <c r="A21007" s="277" t="s">
        <v>21802</v>
      </c>
      <c r="B21007" s="278">
        <v>4.28</v>
      </c>
    </row>
    <row r="21008" spans="1:2" x14ac:dyDescent="0.25">
      <c r="A21008" s="277" t="s">
        <v>5660</v>
      </c>
      <c r="B21008" s="278">
        <v>8.3699999999999992</v>
      </c>
    </row>
    <row r="21009" spans="1:2" x14ac:dyDescent="0.25">
      <c r="A21009" s="277" t="s">
        <v>21803</v>
      </c>
      <c r="B21009" s="278">
        <v>8.1300000000000008</v>
      </c>
    </row>
    <row r="21010" spans="1:2" x14ac:dyDescent="0.25">
      <c r="A21010" s="277" t="s">
        <v>5663</v>
      </c>
      <c r="B21010" s="278">
        <v>4.59</v>
      </c>
    </row>
    <row r="21011" spans="1:2" x14ac:dyDescent="0.25">
      <c r="A21011" s="277" t="s">
        <v>21804</v>
      </c>
      <c r="B21011" s="278">
        <v>4.47</v>
      </c>
    </row>
    <row r="21012" spans="1:2" x14ac:dyDescent="0.25">
      <c r="A21012" s="277" t="s">
        <v>5664</v>
      </c>
      <c r="B21012" s="278">
        <v>24.68</v>
      </c>
    </row>
    <row r="21013" spans="1:2" x14ac:dyDescent="0.25">
      <c r="A21013" s="277" t="s">
        <v>21805</v>
      </c>
      <c r="B21013" s="278">
        <v>21.86</v>
      </c>
    </row>
    <row r="21014" spans="1:2" x14ac:dyDescent="0.25">
      <c r="A21014" s="277" t="s">
        <v>5665</v>
      </c>
      <c r="B21014" s="278">
        <v>10.54</v>
      </c>
    </row>
    <row r="21015" spans="1:2" x14ac:dyDescent="0.25">
      <c r="A21015" s="277" t="s">
        <v>21806</v>
      </c>
      <c r="B21015" s="278">
        <v>9.81</v>
      </c>
    </row>
    <row r="21016" spans="1:2" x14ac:dyDescent="0.25">
      <c r="A21016" s="277" t="s">
        <v>5666</v>
      </c>
      <c r="B21016" s="278">
        <v>2.0099999999999998</v>
      </c>
    </row>
    <row r="21017" spans="1:2" x14ac:dyDescent="0.25">
      <c r="A21017" s="277" t="s">
        <v>21807</v>
      </c>
      <c r="B21017" s="278">
        <v>1.96</v>
      </c>
    </row>
    <row r="21018" spans="1:2" x14ac:dyDescent="0.25">
      <c r="A21018" s="277" t="s">
        <v>5667</v>
      </c>
      <c r="B21018" s="278">
        <v>46.14</v>
      </c>
    </row>
    <row r="21019" spans="1:2" x14ac:dyDescent="0.25">
      <c r="A21019" s="277" t="s">
        <v>21808</v>
      </c>
      <c r="B21019" s="278">
        <v>41.15</v>
      </c>
    </row>
    <row r="21020" spans="1:2" x14ac:dyDescent="0.25">
      <c r="A21020" s="277" t="s">
        <v>5668</v>
      </c>
      <c r="B21020" s="278">
        <v>4.9000000000000004</v>
      </c>
    </row>
    <row r="21021" spans="1:2" x14ac:dyDescent="0.25">
      <c r="A21021" s="277" t="s">
        <v>21809</v>
      </c>
      <c r="B21021" s="278">
        <v>4.47</v>
      </c>
    </row>
    <row r="21022" spans="1:2" x14ac:dyDescent="0.25">
      <c r="A21022" s="277" t="s">
        <v>5669</v>
      </c>
      <c r="B21022" s="278">
        <v>241.76</v>
      </c>
    </row>
    <row r="21023" spans="1:2" x14ac:dyDescent="0.25">
      <c r="A21023" s="277" t="s">
        <v>21810</v>
      </c>
      <c r="B21023" s="278">
        <v>224.76</v>
      </c>
    </row>
    <row r="21024" spans="1:2" x14ac:dyDescent="0.25">
      <c r="A21024" s="277" t="s">
        <v>5670</v>
      </c>
      <c r="B21024" s="278">
        <v>314.10000000000002</v>
      </c>
    </row>
    <row r="21025" spans="1:2" x14ac:dyDescent="0.25">
      <c r="A21025" s="277" t="s">
        <v>21811</v>
      </c>
      <c r="B21025" s="278">
        <v>274.95</v>
      </c>
    </row>
    <row r="21026" spans="1:2" x14ac:dyDescent="0.25">
      <c r="A21026" s="277" t="s">
        <v>5671</v>
      </c>
      <c r="B21026" s="278">
        <v>7.58</v>
      </c>
    </row>
    <row r="21027" spans="1:2" x14ac:dyDescent="0.25">
      <c r="A21027" s="277" t="s">
        <v>21812</v>
      </c>
      <c r="B21027" s="278">
        <v>7.25</v>
      </c>
    </row>
    <row r="21028" spans="1:2" x14ac:dyDescent="0.25">
      <c r="A21028" s="277" t="s">
        <v>11096</v>
      </c>
      <c r="B21028" s="278">
        <v>1.96</v>
      </c>
    </row>
    <row r="21029" spans="1:2" x14ac:dyDescent="0.25">
      <c r="A21029" s="277" t="s">
        <v>21813</v>
      </c>
      <c r="B21029" s="278">
        <v>1.9</v>
      </c>
    </row>
    <row r="21030" spans="1:2" x14ac:dyDescent="0.25">
      <c r="A21030" s="277" t="s">
        <v>11097</v>
      </c>
      <c r="B21030" s="278">
        <v>620.86</v>
      </c>
    </row>
    <row r="21031" spans="1:2" x14ac:dyDescent="0.25">
      <c r="A21031" s="277" t="s">
        <v>21814</v>
      </c>
      <c r="B21031" s="278">
        <v>619.14</v>
      </c>
    </row>
    <row r="21032" spans="1:2" x14ac:dyDescent="0.25">
      <c r="A21032" s="277" t="s">
        <v>11098</v>
      </c>
      <c r="B21032" s="278">
        <v>645.15</v>
      </c>
    </row>
    <row r="21033" spans="1:2" x14ac:dyDescent="0.25">
      <c r="A21033" s="277" t="s">
        <v>21815</v>
      </c>
      <c r="B21033" s="278">
        <v>643.42999999999995</v>
      </c>
    </row>
    <row r="21034" spans="1:2" x14ac:dyDescent="0.25">
      <c r="A21034" s="277" t="s">
        <v>11099</v>
      </c>
      <c r="B21034" s="278">
        <v>386.72</v>
      </c>
    </row>
    <row r="21035" spans="1:2" x14ac:dyDescent="0.25">
      <c r="A21035" s="277" t="s">
        <v>21816</v>
      </c>
      <c r="B21035" s="278">
        <v>385.66</v>
      </c>
    </row>
    <row r="21036" spans="1:2" x14ac:dyDescent="0.25">
      <c r="A21036" s="277" t="s">
        <v>11100</v>
      </c>
      <c r="B21036" s="278">
        <v>52.31</v>
      </c>
    </row>
    <row r="21037" spans="1:2" x14ac:dyDescent="0.25">
      <c r="A21037" s="277" t="s">
        <v>21817</v>
      </c>
      <c r="B21037" s="278">
        <v>51.59</v>
      </c>
    </row>
    <row r="21038" spans="1:2" x14ac:dyDescent="0.25">
      <c r="A21038" s="277" t="s">
        <v>11101</v>
      </c>
      <c r="B21038" s="278">
        <v>121.88</v>
      </c>
    </row>
    <row r="21039" spans="1:2" x14ac:dyDescent="0.25">
      <c r="A21039" s="277" t="s">
        <v>21818</v>
      </c>
      <c r="B21039" s="278">
        <v>115.5</v>
      </c>
    </row>
    <row r="21040" spans="1:2" x14ac:dyDescent="0.25">
      <c r="A21040" s="277" t="s">
        <v>11102</v>
      </c>
      <c r="B21040" s="278">
        <v>113.22</v>
      </c>
    </row>
    <row r="21041" spans="1:2" x14ac:dyDescent="0.25">
      <c r="A21041" s="277" t="s">
        <v>21819</v>
      </c>
      <c r="B21041" s="278">
        <v>105.38</v>
      </c>
    </row>
    <row r="21042" spans="1:2" x14ac:dyDescent="0.25">
      <c r="A21042" s="277" t="s">
        <v>11103</v>
      </c>
      <c r="B21042" s="278">
        <v>0.49</v>
      </c>
    </row>
    <row r="21043" spans="1:2" x14ac:dyDescent="0.25">
      <c r="A21043" s="277" t="s">
        <v>21820</v>
      </c>
      <c r="B21043" s="278">
        <v>0.47</v>
      </c>
    </row>
    <row r="21044" spans="1:2" x14ac:dyDescent="0.25">
      <c r="A21044" s="277" t="s">
        <v>5656</v>
      </c>
      <c r="B21044" s="278">
        <v>1.78</v>
      </c>
    </row>
    <row r="21045" spans="1:2" x14ac:dyDescent="0.25">
      <c r="A21045" s="277" t="s">
        <v>21821</v>
      </c>
      <c r="B21045" s="278">
        <v>1.73</v>
      </c>
    </row>
    <row r="21046" spans="1:2" x14ac:dyDescent="0.25">
      <c r="A21046" s="277" t="s">
        <v>5657</v>
      </c>
      <c r="B21046" s="278">
        <v>1.23</v>
      </c>
    </row>
    <row r="21047" spans="1:2" x14ac:dyDescent="0.25">
      <c r="A21047" s="277" t="s">
        <v>21822</v>
      </c>
      <c r="B21047" s="278">
        <v>1.19</v>
      </c>
    </row>
    <row r="21048" spans="1:2" x14ac:dyDescent="0.25">
      <c r="A21048" s="277" t="s">
        <v>11104</v>
      </c>
      <c r="B21048" s="278">
        <v>0.16</v>
      </c>
    </row>
    <row r="21049" spans="1:2" x14ac:dyDescent="0.25">
      <c r="A21049" s="277" t="s">
        <v>21823</v>
      </c>
      <c r="B21049" s="278">
        <v>0.16</v>
      </c>
    </row>
    <row r="21050" spans="1:2" x14ac:dyDescent="0.25">
      <c r="A21050" s="277" t="s">
        <v>11106</v>
      </c>
      <c r="B21050" s="278">
        <v>0.17</v>
      </c>
    </row>
    <row r="21051" spans="1:2" x14ac:dyDescent="0.25">
      <c r="A21051" s="277" t="s">
        <v>21824</v>
      </c>
      <c r="B21051" s="278">
        <v>0.17</v>
      </c>
    </row>
    <row r="21052" spans="1:2" x14ac:dyDescent="0.25">
      <c r="A21052" s="277" t="s">
        <v>11107</v>
      </c>
      <c r="B21052" s="278">
        <v>0.22</v>
      </c>
    </row>
    <row r="21053" spans="1:2" x14ac:dyDescent="0.25">
      <c r="A21053" s="277" t="s">
        <v>21825</v>
      </c>
      <c r="B21053" s="278">
        <v>0.21</v>
      </c>
    </row>
    <row r="21054" spans="1:2" x14ac:dyDescent="0.25">
      <c r="A21054" s="277" t="s">
        <v>11108</v>
      </c>
      <c r="B21054" s="278">
        <v>3.93</v>
      </c>
    </row>
    <row r="21055" spans="1:2" x14ac:dyDescent="0.25">
      <c r="A21055" s="277" t="s">
        <v>21826</v>
      </c>
      <c r="B21055" s="278">
        <v>3.83</v>
      </c>
    </row>
    <row r="21056" spans="1:2" x14ac:dyDescent="0.25">
      <c r="A21056" s="277" t="s">
        <v>11109</v>
      </c>
      <c r="B21056" s="278">
        <v>27.49</v>
      </c>
    </row>
    <row r="21057" spans="1:2" x14ac:dyDescent="0.25">
      <c r="A21057" s="277" t="s">
        <v>21827</v>
      </c>
      <c r="B21057" s="278">
        <v>26.82</v>
      </c>
    </row>
    <row r="21058" spans="1:2" x14ac:dyDescent="0.25">
      <c r="A21058" s="277" t="s">
        <v>11110</v>
      </c>
      <c r="B21058" s="278">
        <v>2.34</v>
      </c>
    </row>
    <row r="21059" spans="1:2" x14ac:dyDescent="0.25">
      <c r="A21059" s="277" t="s">
        <v>21828</v>
      </c>
      <c r="B21059" s="278">
        <v>2.2799999999999998</v>
      </c>
    </row>
    <row r="21060" spans="1:2" x14ac:dyDescent="0.25">
      <c r="A21060" s="277" t="s">
        <v>11111</v>
      </c>
      <c r="B21060" s="278">
        <v>3.89</v>
      </c>
    </row>
    <row r="21061" spans="1:2" x14ac:dyDescent="0.25">
      <c r="A21061" s="277" t="s">
        <v>21829</v>
      </c>
      <c r="B21061" s="278">
        <v>3.79</v>
      </c>
    </row>
    <row r="21062" spans="1:2" x14ac:dyDescent="0.25">
      <c r="A21062" s="277" t="s">
        <v>5661</v>
      </c>
      <c r="B21062" s="278">
        <v>12.64</v>
      </c>
    </row>
    <row r="21063" spans="1:2" x14ac:dyDescent="0.25">
      <c r="A21063" s="277" t="s">
        <v>21830</v>
      </c>
      <c r="B21063" s="278">
        <v>12.18</v>
      </c>
    </row>
    <row r="21064" spans="1:2" x14ac:dyDescent="0.25">
      <c r="A21064" s="277" t="s">
        <v>5662</v>
      </c>
      <c r="B21064" s="278">
        <v>0.21</v>
      </c>
    </row>
    <row r="21065" spans="1:2" x14ac:dyDescent="0.25">
      <c r="A21065" s="277" t="s">
        <v>21831</v>
      </c>
      <c r="B21065" s="278">
        <v>0.19</v>
      </c>
    </row>
    <row r="21066" spans="1:2" x14ac:dyDescent="0.25">
      <c r="A21066" s="277" t="s">
        <v>11112</v>
      </c>
      <c r="B21066" s="278">
        <v>108.6</v>
      </c>
    </row>
    <row r="21067" spans="1:2" x14ac:dyDescent="0.25">
      <c r="A21067" s="277" t="s">
        <v>21832</v>
      </c>
      <c r="B21067" s="278">
        <v>104.32</v>
      </c>
    </row>
    <row r="21068" spans="1:2" x14ac:dyDescent="0.25">
      <c r="A21068" s="277" t="s">
        <v>11113</v>
      </c>
      <c r="B21068" s="278">
        <v>1.43</v>
      </c>
    </row>
    <row r="21069" spans="1:2" x14ac:dyDescent="0.25">
      <c r="A21069" s="277" t="s">
        <v>21833</v>
      </c>
      <c r="B21069" s="278">
        <v>1.35</v>
      </c>
    </row>
    <row r="21070" spans="1:2" x14ac:dyDescent="0.25">
      <c r="A21070" s="277" t="s">
        <v>11114</v>
      </c>
      <c r="B21070" s="278">
        <v>0.63</v>
      </c>
    </row>
    <row r="21071" spans="1:2" x14ac:dyDescent="0.25">
      <c r="A21071" s="277" t="s">
        <v>21834</v>
      </c>
      <c r="B21071" s="278">
        <v>0.61</v>
      </c>
    </row>
    <row r="21072" spans="1:2" x14ac:dyDescent="0.25">
      <c r="A21072" s="277" t="s">
        <v>11116</v>
      </c>
      <c r="B21072" s="278">
        <v>2.19</v>
      </c>
    </row>
    <row r="21073" spans="1:2" x14ac:dyDescent="0.25">
      <c r="A21073" s="277" t="s">
        <v>21835</v>
      </c>
      <c r="B21073" s="278">
        <v>2</v>
      </c>
    </row>
    <row r="21074" spans="1:2" x14ac:dyDescent="0.25">
      <c r="A21074" s="277" t="s">
        <v>11117</v>
      </c>
      <c r="B21074" s="278">
        <v>0.31</v>
      </c>
    </row>
    <row r="21075" spans="1:2" x14ac:dyDescent="0.25">
      <c r="A21075" s="277" t="s">
        <v>21836</v>
      </c>
      <c r="B21075" s="278">
        <v>0.28999999999999998</v>
      </c>
    </row>
    <row r="21076" spans="1:2" x14ac:dyDescent="0.25">
      <c r="A21076" s="277" t="s">
        <v>11118</v>
      </c>
      <c r="B21076" s="278">
        <v>0.36</v>
      </c>
    </row>
    <row r="21077" spans="1:2" x14ac:dyDescent="0.25">
      <c r="A21077" s="277" t="s">
        <v>21837</v>
      </c>
      <c r="B21077" s="278">
        <v>0.34</v>
      </c>
    </row>
    <row r="21078" spans="1:2" x14ac:dyDescent="0.25">
      <c r="A21078" s="277" t="s">
        <v>5672</v>
      </c>
      <c r="B21078" s="278">
        <v>9.02</v>
      </c>
    </row>
    <row r="21079" spans="1:2" x14ac:dyDescent="0.25">
      <c r="A21079" s="277" t="s">
        <v>21838</v>
      </c>
      <c r="B21079" s="278">
        <v>8.5</v>
      </c>
    </row>
    <row r="21080" spans="1:2" x14ac:dyDescent="0.25">
      <c r="A21080" s="277" t="s">
        <v>5673</v>
      </c>
      <c r="B21080" s="278">
        <v>10.02</v>
      </c>
    </row>
    <row r="21081" spans="1:2" x14ac:dyDescent="0.25">
      <c r="A21081" s="277" t="s">
        <v>21839</v>
      </c>
      <c r="B21081" s="278">
        <v>9.44</v>
      </c>
    </row>
    <row r="21082" spans="1:2" x14ac:dyDescent="0.25">
      <c r="A21082" s="277" t="s">
        <v>5674</v>
      </c>
      <c r="B21082" s="278">
        <v>11.01</v>
      </c>
    </row>
    <row r="21083" spans="1:2" x14ac:dyDescent="0.25">
      <c r="A21083" s="277" t="s">
        <v>21840</v>
      </c>
      <c r="B21083" s="278">
        <v>10.37</v>
      </c>
    </row>
    <row r="21084" spans="1:2" x14ac:dyDescent="0.25">
      <c r="A21084" s="277" t="s">
        <v>5675</v>
      </c>
      <c r="B21084" s="278">
        <v>10.92</v>
      </c>
    </row>
    <row r="21085" spans="1:2" x14ac:dyDescent="0.25">
      <c r="A21085" s="277" t="s">
        <v>21841</v>
      </c>
      <c r="B21085" s="278">
        <v>10.29</v>
      </c>
    </row>
    <row r="21086" spans="1:2" x14ac:dyDescent="0.25">
      <c r="A21086" s="277" t="s">
        <v>5676</v>
      </c>
      <c r="B21086" s="278">
        <v>12.13</v>
      </c>
    </row>
    <row r="21087" spans="1:2" x14ac:dyDescent="0.25">
      <c r="A21087" s="277" t="s">
        <v>21842</v>
      </c>
      <c r="B21087" s="278">
        <v>11.43</v>
      </c>
    </row>
    <row r="21088" spans="1:2" x14ac:dyDescent="0.25">
      <c r="A21088" s="277" t="s">
        <v>5677</v>
      </c>
      <c r="B21088" s="278">
        <v>13.32</v>
      </c>
    </row>
    <row r="21089" spans="1:2" x14ac:dyDescent="0.25">
      <c r="A21089" s="277" t="s">
        <v>21843</v>
      </c>
      <c r="B21089" s="278">
        <v>12.55</v>
      </c>
    </row>
    <row r="21090" spans="1:2" x14ac:dyDescent="0.25">
      <c r="A21090" s="277" t="s">
        <v>5678</v>
      </c>
      <c r="B21090" s="278">
        <v>9.56</v>
      </c>
    </row>
    <row r="21091" spans="1:2" x14ac:dyDescent="0.25">
      <c r="A21091" s="277" t="s">
        <v>21844</v>
      </c>
      <c r="B21091" s="278">
        <v>9.18</v>
      </c>
    </row>
    <row r="21092" spans="1:2" x14ac:dyDescent="0.25">
      <c r="A21092" s="277" t="s">
        <v>5679</v>
      </c>
      <c r="B21092" s="278">
        <v>11.29</v>
      </c>
    </row>
    <row r="21093" spans="1:2" x14ac:dyDescent="0.25">
      <c r="A21093" s="277" t="s">
        <v>21845</v>
      </c>
      <c r="B21093" s="278">
        <v>10.82</v>
      </c>
    </row>
    <row r="21094" spans="1:2" x14ac:dyDescent="0.25">
      <c r="A21094" s="277" t="s">
        <v>5680</v>
      </c>
      <c r="B21094" s="278">
        <v>20.399999999999999</v>
      </c>
    </row>
    <row r="21095" spans="1:2" x14ac:dyDescent="0.25">
      <c r="A21095" s="277" t="s">
        <v>21846</v>
      </c>
      <c r="B21095" s="278">
        <v>19.46</v>
      </c>
    </row>
    <row r="21096" spans="1:2" x14ac:dyDescent="0.25">
      <c r="A21096" s="277" t="s">
        <v>5681</v>
      </c>
      <c r="B21096" s="278">
        <v>17.38</v>
      </c>
    </row>
    <row r="21097" spans="1:2" x14ac:dyDescent="0.25">
      <c r="A21097" s="277" t="s">
        <v>21847</v>
      </c>
      <c r="B21097" s="278">
        <v>16.59</v>
      </c>
    </row>
    <row r="21098" spans="1:2" x14ac:dyDescent="0.25">
      <c r="A21098" s="277" t="s">
        <v>5682</v>
      </c>
      <c r="B21098" s="278">
        <v>6.99</v>
      </c>
    </row>
    <row r="21099" spans="1:2" x14ac:dyDescent="0.25">
      <c r="A21099" s="277" t="s">
        <v>21848</v>
      </c>
      <c r="B21099" s="278">
        <v>6.6</v>
      </c>
    </row>
    <row r="21100" spans="1:2" x14ac:dyDescent="0.25">
      <c r="A21100" s="277" t="s">
        <v>5683</v>
      </c>
      <c r="B21100" s="278">
        <v>11.18</v>
      </c>
    </row>
    <row r="21101" spans="1:2" x14ac:dyDescent="0.25">
      <c r="A21101" s="277" t="s">
        <v>21849</v>
      </c>
      <c r="B21101" s="278">
        <v>10.7</v>
      </c>
    </row>
    <row r="21102" spans="1:2" x14ac:dyDescent="0.25">
      <c r="A21102" s="277" t="s">
        <v>5684</v>
      </c>
      <c r="B21102" s="278">
        <v>7.53</v>
      </c>
    </row>
    <row r="21103" spans="1:2" x14ac:dyDescent="0.25">
      <c r="A21103" s="277" t="s">
        <v>21850</v>
      </c>
      <c r="B21103" s="278">
        <v>7.14</v>
      </c>
    </row>
    <row r="21104" spans="1:2" x14ac:dyDescent="0.25">
      <c r="A21104" s="277" t="s">
        <v>11119</v>
      </c>
      <c r="B21104" s="278">
        <v>145.44999999999999</v>
      </c>
    </row>
    <row r="21105" spans="1:2" x14ac:dyDescent="0.25">
      <c r="A21105" s="277" t="s">
        <v>21851</v>
      </c>
      <c r="B21105" s="278">
        <v>138.72</v>
      </c>
    </row>
    <row r="21106" spans="1:2" x14ac:dyDescent="0.25">
      <c r="A21106" s="277" t="s">
        <v>5685</v>
      </c>
      <c r="B21106" s="278">
        <v>13.84</v>
      </c>
    </row>
    <row r="21107" spans="1:2" x14ac:dyDescent="0.25">
      <c r="A21107" s="277" t="s">
        <v>21852</v>
      </c>
      <c r="B21107" s="278">
        <v>13.25</v>
      </c>
    </row>
    <row r="21108" spans="1:2" x14ac:dyDescent="0.25">
      <c r="A21108" s="277" t="s">
        <v>5686</v>
      </c>
      <c r="B21108" s="278">
        <v>9.5299999999999994</v>
      </c>
    </row>
    <row r="21109" spans="1:2" x14ac:dyDescent="0.25">
      <c r="A21109" s="277" t="s">
        <v>21853</v>
      </c>
      <c r="B21109" s="278">
        <v>9.0399999999999991</v>
      </c>
    </row>
    <row r="21110" spans="1:2" x14ac:dyDescent="0.25">
      <c r="A21110" s="277" t="s">
        <v>5687</v>
      </c>
      <c r="B21110" s="278">
        <v>9.27</v>
      </c>
    </row>
    <row r="21111" spans="1:2" x14ac:dyDescent="0.25">
      <c r="A21111" s="277" t="s">
        <v>21854</v>
      </c>
      <c r="B21111" s="278">
        <v>8.77</v>
      </c>
    </row>
    <row r="21112" spans="1:2" x14ac:dyDescent="0.25">
      <c r="A21112" s="277" t="s">
        <v>5688</v>
      </c>
      <c r="B21112" s="278">
        <v>9.16</v>
      </c>
    </row>
    <row r="21113" spans="1:2" x14ac:dyDescent="0.25">
      <c r="A21113" s="277" t="s">
        <v>21855</v>
      </c>
      <c r="B21113" s="278">
        <v>8.66</v>
      </c>
    </row>
    <row r="21114" spans="1:2" x14ac:dyDescent="0.25">
      <c r="A21114" s="277" t="s">
        <v>5689</v>
      </c>
      <c r="B21114" s="278">
        <v>6.38</v>
      </c>
    </row>
    <row r="21115" spans="1:2" x14ac:dyDescent="0.25">
      <c r="A21115" s="277" t="s">
        <v>21856</v>
      </c>
      <c r="B21115" s="278">
        <v>6.04</v>
      </c>
    </row>
    <row r="21116" spans="1:2" x14ac:dyDescent="0.25">
      <c r="A21116" s="277" t="s">
        <v>5690</v>
      </c>
      <c r="B21116" s="278">
        <v>6.46</v>
      </c>
    </row>
    <row r="21117" spans="1:2" x14ac:dyDescent="0.25">
      <c r="A21117" s="277" t="s">
        <v>21857</v>
      </c>
      <c r="B21117" s="278">
        <v>6.14</v>
      </c>
    </row>
    <row r="21118" spans="1:2" x14ac:dyDescent="0.25">
      <c r="A21118" s="277" t="s">
        <v>11120</v>
      </c>
      <c r="B21118" s="278">
        <v>9.27</v>
      </c>
    </row>
    <row r="21119" spans="1:2" x14ac:dyDescent="0.25">
      <c r="A21119" s="277" t="s">
        <v>21858</v>
      </c>
      <c r="B21119" s="278">
        <v>8.77</v>
      </c>
    </row>
    <row r="21120" spans="1:2" x14ac:dyDescent="0.25">
      <c r="A21120" s="277" t="s">
        <v>11121</v>
      </c>
      <c r="B21120" s="278">
        <v>9.16</v>
      </c>
    </row>
    <row r="21121" spans="1:2" x14ac:dyDescent="0.25">
      <c r="A21121" s="277" t="s">
        <v>21859</v>
      </c>
      <c r="B21121" s="278">
        <v>8.66</v>
      </c>
    </row>
    <row r="21122" spans="1:2" x14ac:dyDescent="0.25">
      <c r="A21122" s="277" t="s">
        <v>5691</v>
      </c>
      <c r="B21122" s="278">
        <v>0.33</v>
      </c>
    </row>
    <row r="21123" spans="1:2" x14ac:dyDescent="0.25">
      <c r="A21123" s="277" t="s">
        <v>21860</v>
      </c>
      <c r="B21123" s="278">
        <v>0.32</v>
      </c>
    </row>
    <row r="21124" spans="1:2" x14ac:dyDescent="0.25">
      <c r="A21124" s="277" t="s">
        <v>5692</v>
      </c>
      <c r="B21124" s="278">
        <v>0.22</v>
      </c>
    </row>
    <row r="21125" spans="1:2" x14ac:dyDescent="0.25">
      <c r="A21125" s="277" t="s">
        <v>21861</v>
      </c>
      <c r="B21125" s="278">
        <v>0.21</v>
      </c>
    </row>
    <row r="21126" spans="1:2" x14ac:dyDescent="0.25">
      <c r="A21126" s="277" t="s">
        <v>5697</v>
      </c>
      <c r="B21126" s="278">
        <v>34.32</v>
      </c>
    </row>
    <row r="21127" spans="1:2" x14ac:dyDescent="0.25">
      <c r="A21127" s="277" t="s">
        <v>21862</v>
      </c>
      <c r="B21127" s="278">
        <v>32.51</v>
      </c>
    </row>
    <row r="21128" spans="1:2" x14ac:dyDescent="0.25">
      <c r="A21128" s="277" t="s">
        <v>5698</v>
      </c>
      <c r="B21128" s="278">
        <v>63.17</v>
      </c>
    </row>
    <row r="21129" spans="1:2" x14ac:dyDescent="0.25">
      <c r="A21129" s="277" t="s">
        <v>21863</v>
      </c>
      <c r="B21129" s="278">
        <v>59.54</v>
      </c>
    </row>
    <row r="21130" spans="1:2" x14ac:dyDescent="0.25">
      <c r="A21130" s="277" t="s">
        <v>11122</v>
      </c>
      <c r="B21130" s="278">
        <v>30.6</v>
      </c>
    </row>
    <row r="21131" spans="1:2" x14ac:dyDescent="0.25">
      <c r="A21131" s="277" t="s">
        <v>21864</v>
      </c>
      <c r="B21131" s="278">
        <v>28.34</v>
      </c>
    </row>
    <row r="21132" spans="1:2" x14ac:dyDescent="0.25">
      <c r="A21132" s="277" t="s">
        <v>11123</v>
      </c>
      <c r="B21132" s="278">
        <v>32.57</v>
      </c>
    </row>
    <row r="21133" spans="1:2" x14ac:dyDescent="0.25">
      <c r="A21133" s="277" t="s">
        <v>21865</v>
      </c>
      <c r="B21133" s="278">
        <v>31.2</v>
      </c>
    </row>
    <row r="21134" spans="1:2" x14ac:dyDescent="0.25">
      <c r="A21134" s="277" t="s">
        <v>5699</v>
      </c>
      <c r="B21134" s="278">
        <v>176.04</v>
      </c>
    </row>
    <row r="21135" spans="1:2" x14ac:dyDescent="0.25">
      <c r="A21135" s="277" t="s">
        <v>21866</v>
      </c>
      <c r="B21135" s="278">
        <v>170.26</v>
      </c>
    </row>
    <row r="21136" spans="1:2" x14ac:dyDescent="0.25">
      <c r="A21136" s="277" t="s">
        <v>5700</v>
      </c>
      <c r="B21136" s="278">
        <v>72.790000000000006</v>
      </c>
    </row>
    <row r="21137" spans="1:2" x14ac:dyDescent="0.25">
      <c r="A21137" s="277" t="s">
        <v>21867</v>
      </c>
      <c r="B21137" s="278">
        <v>68.84</v>
      </c>
    </row>
    <row r="21138" spans="1:2" x14ac:dyDescent="0.25">
      <c r="A21138" s="277" t="s">
        <v>5701</v>
      </c>
      <c r="B21138" s="278">
        <v>243.88</v>
      </c>
    </row>
    <row r="21139" spans="1:2" x14ac:dyDescent="0.25">
      <c r="A21139" s="277" t="s">
        <v>21868</v>
      </c>
      <c r="B21139" s="278">
        <v>235.62</v>
      </c>
    </row>
    <row r="21140" spans="1:2" x14ac:dyDescent="0.25">
      <c r="A21140" s="277" t="s">
        <v>5703</v>
      </c>
      <c r="B21140" s="278">
        <v>0.56999999999999995</v>
      </c>
    </row>
    <row r="21141" spans="1:2" x14ac:dyDescent="0.25">
      <c r="A21141" s="277" t="s">
        <v>21869</v>
      </c>
      <c r="B21141" s="278">
        <v>0.55000000000000004</v>
      </c>
    </row>
    <row r="21142" spans="1:2" x14ac:dyDescent="0.25">
      <c r="A21142" s="277" t="s">
        <v>5704</v>
      </c>
      <c r="B21142" s="278">
        <v>2.44</v>
      </c>
    </row>
    <row r="21143" spans="1:2" x14ac:dyDescent="0.25">
      <c r="A21143" s="277" t="s">
        <v>21870</v>
      </c>
      <c r="B21143" s="278">
        <v>2.35</v>
      </c>
    </row>
    <row r="21144" spans="1:2" x14ac:dyDescent="0.25">
      <c r="A21144" s="277" t="s">
        <v>5705</v>
      </c>
      <c r="B21144" s="278">
        <v>3.97</v>
      </c>
    </row>
    <row r="21145" spans="1:2" x14ac:dyDescent="0.25">
      <c r="A21145" s="277" t="s">
        <v>21871</v>
      </c>
      <c r="B21145" s="278">
        <v>3.81</v>
      </c>
    </row>
    <row r="21146" spans="1:2" x14ac:dyDescent="0.25">
      <c r="A21146" s="277" t="s">
        <v>5706</v>
      </c>
      <c r="B21146" s="278">
        <v>257.19</v>
      </c>
    </row>
    <row r="21147" spans="1:2" x14ac:dyDescent="0.25">
      <c r="A21147" s="277" t="s">
        <v>21872</v>
      </c>
      <c r="B21147" s="278">
        <v>247.26</v>
      </c>
    </row>
    <row r="21148" spans="1:2" x14ac:dyDescent="0.25">
      <c r="A21148" s="277" t="s">
        <v>5707</v>
      </c>
      <c r="B21148" s="278">
        <v>185.36</v>
      </c>
    </row>
    <row r="21149" spans="1:2" x14ac:dyDescent="0.25">
      <c r="A21149" s="277" t="s">
        <v>21873</v>
      </c>
      <c r="B21149" s="278">
        <v>178.27</v>
      </c>
    </row>
    <row r="21150" spans="1:2" x14ac:dyDescent="0.25">
      <c r="A21150" s="277" t="s">
        <v>5708</v>
      </c>
      <c r="B21150" s="278">
        <v>131.5</v>
      </c>
    </row>
    <row r="21151" spans="1:2" x14ac:dyDescent="0.25">
      <c r="A21151" s="277" t="s">
        <v>21874</v>
      </c>
      <c r="B21151" s="278">
        <v>126.54</v>
      </c>
    </row>
    <row r="21152" spans="1:2" x14ac:dyDescent="0.25">
      <c r="A21152" s="277" t="s">
        <v>5709</v>
      </c>
      <c r="B21152" s="278">
        <v>106.37</v>
      </c>
    </row>
    <row r="21153" spans="1:2" x14ac:dyDescent="0.25">
      <c r="A21153" s="277" t="s">
        <v>21875</v>
      </c>
      <c r="B21153" s="278">
        <v>102.4</v>
      </c>
    </row>
    <row r="21154" spans="1:2" x14ac:dyDescent="0.25">
      <c r="A21154" s="277" t="s">
        <v>5710</v>
      </c>
      <c r="B21154" s="278">
        <v>212.87</v>
      </c>
    </row>
    <row r="21155" spans="1:2" x14ac:dyDescent="0.25">
      <c r="A21155" s="277" t="s">
        <v>21876</v>
      </c>
      <c r="B21155" s="278">
        <v>206.42</v>
      </c>
    </row>
    <row r="21156" spans="1:2" x14ac:dyDescent="0.25">
      <c r="A21156" s="277" t="s">
        <v>5711</v>
      </c>
      <c r="B21156" s="278">
        <v>152.05000000000001</v>
      </c>
    </row>
    <row r="21157" spans="1:2" x14ac:dyDescent="0.25">
      <c r="A21157" s="277" t="s">
        <v>21877</v>
      </c>
      <c r="B21157" s="278">
        <v>147.44</v>
      </c>
    </row>
    <row r="21158" spans="1:2" x14ac:dyDescent="0.25">
      <c r="A21158" s="277" t="s">
        <v>5712</v>
      </c>
      <c r="B21158" s="278">
        <v>106.43</v>
      </c>
    </row>
    <row r="21159" spans="1:2" x14ac:dyDescent="0.25">
      <c r="A21159" s="277" t="s">
        <v>21878</v>
      </c>
      <c r="B21159" s="278">
        <v>103.21</v>
      </c>
    </row>
    <row r="21160" spans="1:2" x14ac:dyDescent="0.25">
      <c r="A21160" s="277" t="s">
        <v>5713</v>
      </c>
      <c r="B21160" s="278">
        <v>85.14</v>
      </c>
    </row>
    <row r="21161" spans="1:2" x14ac:dyDescent="0.25">
      <c r="A21161" s="277" t="s">
        <v>21879</v>
      </c>
      <c r="B21161" s="278">
        <v>82.56</v>
      </c>
    </row>
    <row r="21162" spans="1:2" x14ac:dyDescent="0.25">
      <c r="A21162" s="277" t="s">
        <v>11124</v>
      </c>
      <c r="B21162" s="278">
        <v>111.09</v>
      </c>
    </row>
    <row r="21163" spans="1:2" x14ac:dyDescent="0.25">
      <c r="A21163" s="277" t="s">
        <v>21880</v>
      </c>
      <c r="B21163" s="278">
        <v>97.64</v>
      </c>
    </row>
    <row r="21164" spans="1:2" x14ac:dyDescent="0.25">
      <c r="A21164" s="277" t="s">
        <v>5714</v>
      </c>
      <c r="B21164" s="278">
        <v>44.31</v>
      </c>
    </row>
    <row r="21165" spans="1:2" x14ac:dyDescent="0.25">
      <c r="A21165" s="277" t="s">
        <v>21881</v>
      </c>
      <c r="B21165" s="278">
        <v>40.840000000000003</v>
      </c>
    </row>
    <row r="21166" spans="1:2" x14ac:dyDescent="0.25">
      <c r="A21166" s="277" t="s">
        <v>5715</v>
      </c>
      <c r="B21166" s="278">
        <v>33.31</v>
      </c>
    </row>
    <row r="21167" spans="1:2" x14ac:dyDescent="0.25">
      <c r="A21167" s="277" t="s">
        <v>21882</v>
      </c>
      <c r="B21167" s="278">
        <v>30.83</v>
      </c>
    </row>
    <row r="21168" spans="1:2" x14ac:dyDescent="0.25">
      <c r="A21168" s="277" t="s">
        <v>5716</v>
      </c>
      <c r="B21168" s="278">
        <v>25.06</v>
      </c>
    </row>
    <row r="21169" spans="1:2" x14ac:dyDescent="0.25">
      <c r="A21169" s="277" t="s">
        <v>21883</v>
      </c>
      <c r="B21169" s="278">
        <v>23.32</v>
      </c>
    </row>
    <row r="21170" spans="1:2" x14ac:dyDescent="0.25">
      <c r="A21170" s="277" t="s">
        <v>5717</v>
      </c>
      <c r="B21170" s="278">
        <v>21.22</v>
      </c>
    </row>
    <row r="21171" spans="1:2" x14ac:dyDescent="0.25">
      <c r="A21171" s="277" t="s">
        <v>21884</v>
      </c>
      <c r="B21171" s="278">
        <v>19.829999999999998</v>
      </c>
    </row>
    <row r="21172" spans="1:2" x14ac:dyDescent="0.25">
      <c r="A21172" s="277" t="s">
        <v>11125</v>
      </c>
      <c r="B21172" s="278">
        <v>185.36</v>
      </c>
    </row>
    <row r="21173" spans="1:2" x14ac:dyDescent="0.25">
      <c r="A21173" s="277" t="s">
        <v>21885</v>
      </c>
      <c r="B21173" s="278">
        <v>178.27</v>
      </c>
    </row>
    <row r="21174" spans="1:2" x14ac:dyDescent="0.25">
      <c r="A21174" s="277" t="s">
        <v>5693</v>
      </c>
      <c r="B21174" s="278">
        <v>1.03</v>
      </c>
    </row>
    <row r="21175" spans="1:2" x14ac:dyDescent="0.25">
      <c r="A21175" s="277" t="s">
        <v>21886</v>
      </c>
      <c r="B21175" s="278">
        <v>0.98</v>
      </c>
    </row>
    <row r="21176" spans="1:2" x14ac:dyDescent="0.25">
      <c r="A21176" s="277" t="s">
        <v>5694</v>
      </c>
      <c r="B21176" s="278">
        <v>1.95</v>
      </c>
    </row>
    <row r="21177" spans="1:2" x14ac:dyDescent="0.25">
      <c r="A21177" s="277" t="s">
        <v>21887</v>
      </c>
      <c r="B21177" s="278">
        <v>1.85</v>
      </c>
    </row>
    <row r="21178" spans="1:2" x14ac:dyDescent="0.25">
      <c r="A21178" s="277" t="s">
        <v>5695</v>
      </c>
      <c r="B21178" s="278">
        <v>2.4700000000000002</v>
      </c>
    </row>
    <row r="21179" spans="1:2" x14ac:dyDescent="0.25">
      <c r="A21179" s="277" t="s">
        <v>21888</v>
      </c>
      <c r="B21179" s="278">
        <v>2.35</v>
      </c>
    </row>
    <row r="21180" spans="1:2" x14ac:dyDescent="0.25">
      <c r="A21180" s="277" t="s">
        <v>5696</v>
      </c>
      <c r="B21180" s="278">
        <v>3.16</v>
      </c>
    </row>
    <row r="21181" spans="1:2" x14ac:dyDescent="0.25">
      <c r="A21181" s="277" t="s">
        <v>21889</v>
      </c>
      <c r="B21181" s="278">
        <v>3</v>
      </c>
    </row>
    <row r="21182" spans="1:2" x14ac:dyDescent="0.25">
      <c r="A21182" s="277" t="s">
        <v>5718</v>
      </c>
      <c r="B21182" s="278">
        <v>39.35</v>
      </c>
    </row>
    <row r="21183" spans="1:2" x14ac:dyDescent="0.25">
      <c r="A21183" s="277" t="s">
        <v>21890</v>
      </c>
      <c r="B21183" s="278">
        <v>35.89</v>
      </c>
    </row>
    <row r="21184" spans="1:2" x14ac:dyDescent="0.25">
      <c r="A21184" s="277" t="s">
        <v>5719</v>
      </c>
      <c r="B21184" s="278">
        <v>32.15</v>
      </c>
    </row>
    <row r="21185" spans="1:2" x14ac:dyDescent="0.25">
      <c r="A21185" s="277" t="s">
        <v>21891</v>
      </c>
      <c r="B21185" s="278">
        <v>29.41</v>
      </c>
    </row>
    <row r="21186" spans="1:2" x14ac:dyDescent="0.25">
      <c r="A21186" s="277" t="s">
        <v>5720</v>
      </c>
      <c r="B21186" s="278">
        <v>500.31</v>
      </c>
    </row>
    <row r="21187" spans="1:2" x14ac:dyDescent="0.25">
      <c r="A21187" s="277" t="s">
        <v>21892</v>
      </c>
      <c r="B21187" s="278">
        <v>446.98</v>
      </c>
    </row>
    <row r="21188" spans="1:2" x14ac:dyDescent="0.25">
      <c r="A21188" s="277" t="s">
        <v>5721</v>
      </c>
      <c r="B21188" s="278">
        <v>1.76</v>
      </c>
    </row>
    <row r="21189" spans="1:2" x14ac:dyDescent="0.25">
      <c r="A21189" s="277" t="s">
        <v>21893</v>
      </c>
      <c r="B21189" s="278">
        <v>1.6</v>
      </c>
    </row>
    <row r="21190" spans="1:2" x14ac:dyDescent="0.25">
      <c r="A21190" s="277" t="s">
        <v>5722</v>
      </c>
      <c r="B21190" s="278">
        <v>2.58</v>
      </c>
    </row>
    <row r="21191" spans="1:2" x14ac:dyDescent="0.25">
      <c r="A21191" s="277" t="s">
        <v>21894</v>
      </c>
      <c r="B21191" s="278">
        <v>2.42</v>
      </c>
    </row>
    <row r="21192" spans="1:2" x14ac:dyDescent="0.25">
      <c r="A21192" s="277" t="s">
        <v>5723</v>
      </c>
      <c r="B21192" s="278">
        <v>13.04</v>
      </c>
    </row>
    <row r="21193" spans="1:2" x14ac:dyDescent="0.25">
      <c r="A21193" s="277" t="s">
        <v>21895</v>
      </c>
      <c r="B21193" s="278">
        <v>11.3</v>
      </c>
    </row>
    <row r="21194" spans="1:2" x14ac:dyDescent="0.25">
      <c r="A21194" s="277" t="s">
        <v>5724</v>
      </c>
      <c r="B21194" s="278">
        <v>1.1100000000000001</v>
      </c>
    </row>
    <row r="21195" spans="1:2" x14ac:dyDescent="0.25">
      <c r="A21195" s="277" t="s">
        <v>21896</v>
      </c>
      <c r="B21195" s="278">
        <v>0.96</v>
      </c>
    </row>
    <row r="21196" spans="1:2" x14ac:dyDescent="0.25">
      <c r="A21196" s="277" t="s">
        <v>5725</v>
      </c>
      <c r="B21196" s="278">
        <v>1.19</v>
      </c>
    </row>
    <row r="21197" spans="1:2" x14ac:dyDescent="0.25">
      <c r="A21197" s="277" t="s">
        <v>21897</v>
      </c>
      <c r="B21197" s="278">
        <v>1.03</v>
      </c>
    </row>
    <row r="21198" spans="1:2" x14ac:dyDescent="0.25">
      <c r="A21198" s="277" t="s">
        <v>5726</v>
      </c>
      <c r="B21198" s="278">
        <v>298.08</v>
      </c>
    </row>
    <row r="21199" spans="1:2" x14ac:dyDescent="0.25">
      <c r="A21199" s="277" t="s">
        <v>21898</v>
      </c>
      <c r="B21199" s="278">
        <v>258.32</v>
      </c>
    </row>
    <row r="21200" spans="1:2" x14ac:dyDescent="0.25">
      <c r="A21200" s="277" t="s">
        <v>5728</v>
      </c>
      <c r="B21200" s="278">
        <v>18.77</v>
      </c>
    </row>
    <row r="21201" spans="1:2" x14ac:dyDescent="0.25">
      <c r="A21201" s="277" t="s">
        <v>21899</v>
      </c>
      <c r="B21201" s="278">
        <v>16.27</v>
      </c>
    </row>
    <row r="21202" spans="1:2" x14ac:dyDescent="0.25">
      <c r="A21202" s="277" t="s">
        <v>5729</v>
      </c>
      <c r="B21202" s="278">
        <v>15.18</v>
      </c>
    </row>
    <row r="21203" spans="1:2" x14ac:dyDescent="0.25">
      <c r="A21203" s="277" t="s">
        <v>21900</v>
      </c>
      <c r="B21203" s="278">
        <v>13.16</v>
      </c>
    </row>
    <row r="21204" spans="1:2" x14ac:dyDescent="0.25">
      <c r="A21204" s="277" t="s">
        <v>5730</v>
      </c>
      <c r="B21204" s="278">
        <v>0.89</v>
      </c>
    </row>
    <row r="21205" spans="1:2" x14ac:dyDescent="0.25">
      <c r="A21205" s="277" t="s">
        <v>21901</v>
      </c>
      <c r="B21205" s="278">
        <v>0.77</v>
      </c>
    </row>
    <row r="21206" spans="1:2" x14ac:dyDescent="0.25">
      <c r="A21206" s="277" t="s">
        <v>5731</v>
      </c>
      <c r="B21206" s="278">
        <v>16.239999999999998</v>
      </c>
    </row>
    <row r="21207" spans="1:2" x14ac:dyDescent="0.25">
      <c r="A21207" s="277" t="s">
        <v>21902</v>
      </c>
      <c r="B21207" s="278">
        <v>14.07</v>
      </c>
    </row>
    <row r="21208" spans="1:2" x14ac:dyDescent="0.25">
      <c r="A21208" s="277" t="s">
        <v>5732</v>
      </c>
      <c r="B21208" s="278">
        <v>23.39</v>
      </c>
    </row>
    <row r="21209" spans="1:2" x14ac:dyDescent="0.25">
      <c r="A21209" s="277" t="s">
        <v>21903</v>
      </c>
      <c r="B21209" s="278">
        <v>20.99</v>
      </c>
    </row>
    <row r="21210" spans="1:2" x14ac:dyDescent="0.25">
      <c r="A21210" s="277" t="s">
        <v>5733</v>
      </c>
      <c r="B21210" s="278">
        <v>73.599999999999994</v>
      </c>
    </row>
    <row r="21211" spans="1:2" x14ac:dyDescent="0.25">
      <c r="A21211" s="277" t="s">
        <v>21904</v>
      </c>
      <c r="B21211" s="278">
        <v>64.06</v>
      </c>
    </row>
    <row r="21212" spans="1:2" x14ac:dyDescent="0.25">
      <c r="A21212" s="277" t="s">
        <v>5734</v>
      </c>
      <c r="B21212" s="278">
        <v>8.0399999999999991</v>
      </c>
    </row>
    <row r="21213" spans="1:2" x14ac:dyDescent="0.25">
      <c r="A21213" s="277" t="s">
        <v>21905</v>
      </c>
      <c r="B21213" s="278">
        <v>6.97</v>
      </c>
    </row>
    <row r="21214" spans="1:2" x14ac:dyDescent="0.25">
      <c r="A21214" s="277" t="s">
        <v>5735</v>
      </c>
      <c r="B21214" s="278">
        <v>11.17</v>
      </c>
    </row>
    <row r="21215" spans="1:2" x14ac:dyDescent="0.25">
      <c r="A21215" s="277" t="s">
        <v>21906</v>
      </c>
      <c r="B21215" s="278">
        <v>9.68</v>
      </c>
    </row>
    <row r="21216" spans="1:2" x14ac:dyDescent="0.25">
      <c r="A21216" s="277" t="s">
        <v>5736</v>
      </c>
      <c r="B21216" s="278">
        <v>3.16</v>
      </c>
    </row>
    <row r="21217" spans="1:2" x14ac:dyDescent="0.25">
      <c r="A21217" s="277" t="s">
        <v>21907</v>
      </c>
      <c r="B21217" s="278">
        <v>2.8</v>
      </c>
    </row>
    <row r="21218" spans="1:2" x14ac:dyDescent="0.25">
      <c r="A21218" s="277" t="s">
        <v>5737</v>
      </c>
      <c r="B21218" s="278">
        <v>8.94</v>
      </c>
    </row>
    <row r="21219" spans="1:2" x14ac:dyDescent="0.25">
      <c r="A21219" s="277" t="s">
        <v>21908</v>
      </c>
      <c r="B21219" s="278">
        <v>7.74</v>
      </c>
    </row>
    <row r="21220" spans="1:2" x14ac:dyDescent="0.25">
      <c r="A21220" s="277" t="s">
        <v>5738</v>
      </c>
      <c r="B21220" s="278">
        <v>11.17</v>
      </c>
    </row>
    <row r="21221" spans="1:2" x14ac:dyDescent="0.25">
      <c r="A21221" s="277" t="s">
        <v>21909</v>
      </c>
      <c r="B21221" s="278">
        <v>9.68</v>
      </c>
    </row>
    <row r="21222" spans="1:2" x14ac:dyDescent="0.25">
      <c r="A21222" s="277" t="s">
        <v>5740</v>
      </c>
      <c r="B21222" s="278">
        <v>17.88</v>
      </c>
    </row>
    <row r="21223" spans="1:2" x14ac:dyDescent="0.25">
      <c r="A21223" s="277" t="s">
        <v>21910</v>
      </c>
      <c r="B21223" s="278">
        <v>15.49</v>
      </c>
    </row>
    <row r="21224" spans="1:2" x14ac:dyDescent="0.25">
      <c r="A21224" s="277" t="s">
        <v>5742</v>
      </c>
      <c r="B21224" s="278">
        <v>13.41</v>
      </c>
    </row>
    <row r="21225" spans="1:2" x14ac:dyDescent="0.25">
      <c r="A21225" s="277" t="s">
        <v>21911</v>
      </c>
      <c r="B21225" s="278">
        <v>11.62</v>
      </c>
    </row>
    <row r="21226" spans="1:2" x14ac:dyDescent="0.25">
      <c r="A21226" s="277" t="s">
        <v>11128</v>
      </c>
      <c r="B21226" s="278">
        <v>4.47</v>
      </c>
    </row>
    <row r="21227" spans="1:2" x14ac:dyDescent="0.25">
      <c r="A21227" s="277" t="s">
        <v>21912</v>
      </c>
      <c r="B21227" s="278">
        <v>3.87</v>
      </c>
    </row>
    <row r="21228" spans="1:2" x14ac:dyDescent="0.25">
      <c r="A21228" s="277" t="s">
        <v>5744</v>
      </c>
      <c r="B21228" s="278">
        <v>3.98</v>
      </c>
    </row>
    <row r="21229" spans="1:2" x14ac:dyDescent="0.25">
      <c r="A21229" s="277" t="s">
        <v>21913</v>
      </c>
      <c r="B21229" s="278">
        <v>3.77</v>
      </c>
    </row>
    <row r="21230" spans="1:2" x14ac:dyDescent="0.25">
      <c r="A21230" s="277" t="s">
        <v>5702</v>
      </c>
      <c r="B21230" s="278">
        <v>23.87</v>
      </c>
    </row>
    <row r="21231" spans="1:2" x14ac:dyDescent="0.25">
      <c r="A21231" s="277" t="s">
        <v>21914</v>
      </c>
      <c r="B21231" s="278">
        <v>22.67</v>
      </c>
    </row>
    <row r="21232" spans="1:2" x14ac:dyDescent="0.25">
      <c r="A21232" s="277" t="s">
        <v>11129</v>
      </c>
      <c r="B21232" s="278">
        <v>466.37</v>
      </c>
    </row>
    <row r="21233" spans="1:2" x14ac:dyDescent="0.25">
      <c r="A21233" s="277" t="s">
        <v>21915</v>
      </c>
      <c r="B21233" s="278">
        <v>431.62</v>
      </c>
    </row>
    <row r="21234" spans="1:2" x14ac:dyDescent="0.25">
      <c r="A21234" s="277" t="s">
        <v>5745</v>
      </c>
      <c r="B21234" s="278">
        <v>6.5</v>
      </c>
    </row>
    <row r="21235" spans="1:2" x14ac:dyDescent="0.25">
      <c r="A21235" s="277" t="s">
        <v>21916</v>
      </c>
      <c r="B21235" s="278">
        <v>6.16</v>
      </c>
    </row>
    <row r="21236" spans="1:2" x14ac:dyDescent="0.25">
      <c r="A21236" s="277" t="s">
        <v>5746</v>
      </c>
      <c r="B21236" s="278">
        <v>14.08</v>
      </c>
    </row>
    <row r="21237" spans="1:2" x14ac:dyDescent="0.25">
      <c r="A21237" s="277" t="s">
        <v>21917</v>
      </c>
      <c r="B21237" s="278">
        <v>12.86</v>
      </c>
    </row>
    <row r="21238" spans="1:2" x14ac:dyDescent="0.25">
      <c r="A21238" s="277" t="s">
        <v>5747</v>
      </c>
      <c r="B21238" s="278">
        <v>7.45</v>
      </c>
    </row>
    <row r="21239" spans="1:2" x14ac:dyDescent="0.25">
      <c r="A21239" s="277" t="s">
        <v>21918</v>
      </c>
      <c r="B21239" s="278">
        <v>6.45</v>
      </c>
    </row>
    <row r="21240" spans="1:2" x14ac:dyDescent="0.25">
      <c r="A21240" s="277" t="s">
        <v>5748</v>
      </c>
      <c r="B21240" s="278">
        <v>30.09</v>
      </c>
    </row>
    <row r="21241" spans="1:2" x14ac:dyDescent="0.25">
      <c r="A21241" s="277" t="s">
        <v>21919</v>
      </c>
      <c r="B21241" s="278">
        <v>27.64</v>
      </c>
    </row>
    <row r="21242" spans="1:2" x14ac:dyDescent="0.25">
      <c r="A21242" s="277" t="s">
        <v>5749</v>
      </c>
      <c r="B21242" s="278">
        <v>31.18</v>
      </c>
    </row>
    <row r="21243" spans="1:2" x14ac:dyDescent="0.25">
      <c r="A21243" s="277" t="s">
        <v>21920</v>
      </c>
      <c r="B21243" s="278">
        <v>28.86</v>
      </c>
    </row>
    <row r="21244" spans="1:2" x14ac:dyDescent="0.25">
      <c r="A21244" s="277" t="s">
        <v>5750</v>
      </c>
      <c r="B21244" s="278">
        <v>37.79</v>
      </c>
    </row>
    <row r="21245" spans="1:2" x14ac:dyDescent="0.25">
      <c r="A21245" s="277" t="s">
        <v>21921</v>
      </c>
      <c r="B21245" s="278">
        <v>34.99</v>
      </c>
    </row>
    <row r="21246" spans="1:2" x14ac:dyDescent="0.25">
      <c r="A21246" s="277" t="s">
        <v>5751</v>
      </c>
      <c r="B21246" s="278">
        <v>41.71</v>
      </c>
    </row>
    <row r="21247" spans="1:2" x14ac:dyDescent="0.25">
      <c r="A21247" s="277" t="s">
        <v>21922</v>
      </c>
      <c r="B21247" s="278">
        <v>37.880000000000003</v>
      </c>
    </row>
    <row r="21248" spans="1:2" x14ac:dyDescent="0.25">
      <c r="A21248" s="277" t="s">
        <v>5752</v>
      </c>
      <c r="B21248" s="278">
        <v>58.74</v>
      </c>
    </row>
    <row r="21249" spans="1:2" x14ac:dyDescent="0.25">
      <c r="A21249" s="277" t="s">
        <v>21923</v>
      </c>
      <c r="B21249" s="278">
        <v>53.13</v>
      </c>
    </row>
    <row r="21250" spans="1:2" x14ac:dyDescent="0.25">
      <c r="A21250" s="277" t="s">
        <v>5753</v>
      </c>
      <c r="B21250" s="278">
        <v>21.61</v>
      </c>
    </row>
    <row r="21251" spans="1:2" x14ac:dyDescent="0.25">
      <c r="A21251" s="277" t="s">
        <v>21924</v>
      </c>
      <c r="B21251" s="278">
        <v>18.72</v>
      </c>
    </row>
    <row r="21252" spans="1:2" x14ac:dyDescent="0.25">
      <c r="A21252" s="277" t="s">
        <v>5754</v>
      </c>
      <c r="B21252" s="278">
        <v>68.959999999999994</v>
      </c>
    </row>
    <row r="21253" spans="1:2" x14ac:dyDescent="0.25">
      <c r="A21253" s="277" t="s">
        <v>21925</v>
      </c>
      <c r="B21253" s="278">
        <v>60.85</v>
      </c>
    </row>
    <row r="21254" spans="1:2" x14ac:dyDescent="0.25">
      <c r="A21254" s="277" t="s">
        <v>5755</v>
      </c>
      <c r="B21254" s="278">
        <v>60.67</v>
      </c>
    </row>
    <row r="21255" spans="1:2" x14ac:dyDescent="0.25">
      <c r="A21255" s="277" t="s">
        <v>21926</v>
      </c>
      <c r="B21255" s="278">
        <v>56.69</v>
      </c>
    </row>
    <row r="21256" spans="1:2" x14ac:dyDescent="0.25">
      <c r="A21256" s="277" t="s">
        <v>5756</v>
      </c>
      <c r="B21256" s="278">
        <v>72.64</v>
      </c>
    </row>
    <row r="21257" spans="1:2" x14ac:dyDescent="0.25">
      <c r="A21257" s="277" t="s">
        <v>21927</v>
      </c>
      <c r="B21257" s="278">
        <v>67.790000000000006</v>
      </c>
    </row>
    <row r="21258" spans="1:2" x14ac:dyDescent="0.25">
      <c r="A21258" s="277" t="s">
        <v>5757</v>
      </c>
      <c r="B21258" s="278">
        <v>90.07</v>
      </c>
    </row>
    <row r="21259" spans="1:2" x14ac:dyDescent="0.25">
      <c r="A21259" s="277" t="s">
        <v>21928</v>
      </c>
      <c r="B21259" s="278">
        <v>83.94</v>
      </c>
    </row>
    <row r="21260" spans="1:2" x14ac:dyDescent="0.25">
      <c r="A21260" s="277" t="s">
        <v>5758</v>
      </c>
      <c r="B21260" s="278">
        <v>203.67</v>
      </c>
    </row>
    <row r="21261" spans="1:2" x14ac:dyDescent="0.25">
      <c r="A21261" s="277" t="s">
        <v>21929</v>
      </c>
      <c r="B21261" s="278">
        <v>187</v>
      </c>
    </row>
    <row r="21262" spans="1:2" x14ac:dyDescent="0.25">
      <c r="A21262" s="277" t="s">
        <v>5759</v>
      </c>
      <c r="B21262" s="278">
        <v>211.49</v>
      </c>
    </row>
    <row r="21263" spans="1:2" x14ac:dyDescent="0.25">
      <c r="A21263" s="277" t="s">
        <v>21930</v>
      </c>
      <c r="B21263" s="278">
        <v>194.45</v>
      </c>
    </row>
    <row r="21264" spans="1:2" x14ac:dyDescent="0.25">
      <c r="A21264" s="277" t="s">
        <v>5760</v>
      </c>
      <c r="B21264" s="278">
        <v>50.91</v>
      </c>
    </row>
    <row r="21265" spans="1:2" x14ac:dyDescent="0.25">
      <c r="A21265" s="277" t="s">
        <v>21931</v>
      </c>
      <c r="B21265" s="278">
        <v>46.7</v>
      </c>
    </row>
    <row r="21266" spans="1:2" x14ac:dyDescent="0.25">
      <c r="A21266" s="277" t="s">
        <v>5761</v>
      </c>
      <c r="B21266" s="278">
        <v>126.59</v>
      </c>
    </row>
    <row r="21267" spans="1:2" x14ac:dyDescent="0.25">
      <c r="A21267" s="277" t="s">
        <v>21932</v>
      </c>
      <c r="B21267" s="278">
        <v>116.25</v>
      </c>
    </row>
    <row r="21268" spans="1:2" x14ac:dyDescent="0.25">
      <c r="A21268" s="277" t="s">
        <v>11130</v>
      </c>
      <c r="B21268" s="278">
        <v>43.09</v>
      </c>
    </row>
    <row r="21269" spans="1:2" x14ac:dyDescent="0.25">
      <c r="A21269" s="277" t="s">
        <v>21933</v>
      </c>
      <c r="B21269" s="278">
        <v>40.15</v>
      </c>
    </row>
    <row r="21270" spans="1:2" x14ac:dyDescent="0.25">
      <c r="A21270" s="277" t="s">
        <v>5762</v>
      </c>
      <c r="B21270" s="278">
        <v>344.61</v>
      </c>
    </row>
    <row r="21271" spans="1:2" x14ac:dyDescent="0.25">
      <c r="A21271" s="277" t="s">
        <v>21934</v>
      </c>
      <c r="B21271" s="278">
        <v>316.31</v>
      </c>
    </row>
    <row r="21272" spans="1:2" x14ac:dyDescent="0.25">
      <c r="A21272" s="277" t="s">
        <v>5763</v>
      </c>
      <c r="B21272" s="278">
        <v>250.3</v>
      </c>
    </row>
    <row r="21273" spans="1:2" x14ac:dyDescent="0.25">
      <c r="A21273" s="277" t="s">
        <v>21935</v>
      </c>
      <c r="B21273" s="278">
        <v>229.97</v>
      </c>
    </row>
    <row r="21274" spans="1:2" x14ac:dyDescent="0.25">
      <c r="A21274" s="277" t="s">
        <v>5764</v>
      </c>
      <c r="B21274" s="278">
        <v>258.47000000000003</v>
      </c>
    </row>
    <row r="21275" spans="1:2" x14ac:dyDescent="0.25">
      <c r="A21275" s="277" t="s">
        <v>21936</v>
      </c>
      <c r="B21275" s="278">
        <v>237.67</v>
      </c>
    </row>
    <row r="21276" spans="1:2" x14ac:dyDescent="0.25">
      <c r="A21276" s="277" t="s">
        <v>5765</v>
      </c>
      <c r="B21276" s="278">
        <v>266.64999999999998</v>
      </c>
    </row>
    <row r="21277" spans="1:2" x14ac:dyDescent="0.25">
      <c r="A21277" s="277" t="s">
        <v>21937</v>
      </c>
      <c r="B21277" s="278">
        <v>245.37</v>
      </c>
    </row>
    <row r="21278" spans="1:2" x14ac:dyDescent="0.25">
      <c r="A21278" s="277" t="s">
        <v>5766</v>
      </c>
      <c r="B21278" s="278">
        <v>330.13</v>
      </c>
    </row>
    <row r="21279" spans="1:2" x14ac:dyDescent="0.25">
      <c r="A21279" s="277" t="s">
        <v>21938</v>
      </c>
      <c r="B21279" s="278">
        <v>303.67</v>
      </c>
    </row>
    <row r="21280" spans="1:2" x14ac:dyDescent="0.25">
      <c r="A21280" s="277" t="s">
        <v>5767</v>
      </c>
      <c r="B21280" s="278">
        <v>502.93</v>
      </c>
    </row>
    <row r="21281" spans="1:2" x14ac:dyDescent="0.25">
      <c r="A21281" s="277" t="s">
        <v>21939</v>
      </c>
      <c r="B21281" s="278">
        <v>461.87</v>
      </c>
    </row>
    <row r="21282" spans="1:2" x14ac:dyDescent="0.25">
      <c r="A21282" s="277" t="s">
        <v>5768</v>
      </c>
      <c r="B21282" s="278">
        <v>210.61</v>
      </c>
    </row>
    <row r="21283" spans="1:2" x14ac:dyDescent="0.25">
      <c r="A21283" s="277" t="s">
        <v>21940</v>
      </c>
      <c r="B21283" s="278">
        <v>193.37</v>
      </c>
    </row>
    <row r="21284" spans="1:2" x14ac:dyDescent="0.25">
      <c r="A21284" s="277" t="s">
        <v>5769</v>
      </c>
      <c r="B21284" s="278">
        <v>277.43</v>
      </c>
    </row>
    <row r="21285" spans="1:2" x14ac:dyDescent="0.25">
      <c r="A21285" s="277" t="s">
        <v>21941</v>
      </c>
      <c r="B21285" s="278">
        <v>254.46</v>
      </c>
    </row>
    <row r="21286" spans="1:2" x14ac:dyDescent="0.25">
      <c r="A21286" s="277" t="s">
        <v>5770</v>
      </c>
      <c r="B21286" s="278">
        <v>345.53</v>
      </c>
    </row>
    <row r="21287" spans="1:2" x14ac:dyDescent="0.25">
      <c r="A21287" s="277" t="s">
        <v>21942</v>
      </c>
      <c r="B21287" s="278">
        <v>316.43</v>
      </c>
    </row>
    <row r="21288" spans="1:2" x14ac:dyDescent="0.25">
      <c r="A21288" s="277" t="s">
        <v>5771</v>
      </c>
      <c r="B21288" s="278">
        <v>306.06</v>
      </c>
    </row>
    <row r="21289" spans="1:2" x14ac:dyDescent="0.25">
      <c r="A21289" s="277" t="s">
        <v>21943</v>
      </c>
      <c r="B21289" s="278">
        <v>281.69</v>
      </c>
    </row>
    <row r="21290" spans="1:2" x14ac:dyDescent="0.25">
      <c r="A21290" s="277" t="s">
        <v>5772</v>
      </c>
      <c r="B21290" s="278">
        <v>405.51</v>
      </c>
    </row>
    <row r="21291" spans="1:2" x14ac:dyDescent="0.25">
      <c r="A21291" s="277" t="s">
        <v>21944</v>
      </c>
      <c r="B21291" s="278">
        <v>373.56</v>
      </c>
    </row>
    <row r="21292" spans="1:2" x14ac:dyDescent="0.25">
      <c r="A21292" s="277" t="s">
        <v>5773</v>
      </c>
      <c r="B21292" s="278">
        <v>498.89</v>
      </c>
    </row>
    <row r="21293" spans="1:2" x14ac:dyDescent="0.25">
      <c r="A21293" s="277" t="s">
        <v>21945</v>
      </c>
      <c r="B21293" s="278">
        <v>459.59</v>
      </c>
    </row>
    <row r="21294" spans="1:2" x14ac:dyDescent="0.25">
      <c r="A21294" s="277" t="s">
        <v>5774</v>
      </c>
      <c r="B21294" s="278">
        <v>428.49</v>
      </c>
    </row>
    <row r="21295" spans="1:2" x14ac:dyDescent="0.25">
      <c r="A21295" s="277" t="s">
        <v>21946</v>
      </c>
      <c r="B21295" s="278">
        <v>394.12</v>
      </c>
    </row>
    <row r="21296" spans="1:2" x14ac:dyDescent="0.25">
      <c r="A21296" s="277" t="s">
        <v>5775</v>
      </c>
      <c r="B21296" s="278">
        <v>528.27</v>
      </c>
    </row>
    <row r="21297" spans="1:2" x14ac:dyDescent="0.25">
      <c r="A21297" s="277" t="s">
        <v>21947</v>
      </c>
      <c r="B21297" s="278">
        <v>485.41</v>
      </c>
    </row>
    <row r="21298" spans="1:2" x14ac:dyDescent="0.25">
      <c r="A21298" s="277" t="s">
        <v>5776</v>
      </c>
      <c r="B21298" s="278">
        <v>675.86</v>
      </c>
    </row>
    <row r="21299" spans="1:2" x14ac:dyDescent="0.25">
      <c r="A21299" s="277" t="s">
        <v>21948</v>
      </c>
      <c r="B21299" s="278">
        <v>621.32000000000005</v>
      </c>
    </row>
    <row r="21300" spans="1:2" x14ac:dyDescent="0.25">
      <c r="A21300" s="277" t="s">
        <v>5777</v>
      </c>
      <c r="B21300" s="278">
        <v>395.03</v>
      </c>
    </row>
    <row r="21301" spans="1:2" x14ac:dyDescent="0.25">
      <c r="A21301" s="277" t="s">
        <v>21949</v>
      </c>
      <c r="B21301" s="278">
        <v>361.21</v>
      </c>
    </row>
    <row r="21302" spans="1:2" x14ac:dyDescent="0.25">
      <c r="A21302" s="277" t="s">
        <v>5778</v>
      </c>
      <c r="B21302" s="278">
        <v>583.41999999999996</v>
      </c>
    </row>
    <row r="21303" spans="1:2" x14ac:dyDescent="0.25">
      <c r="A21303" s="277" t="s">
        <v>21950</v>
      </c>
      <c r="B21303" s="278">
        <v>533.5</v>
      </c>
    </row>
    <row r="21304" spans="1:2" x14ac:dyDescent="0.25">
      <c r="A21304" s="277" t="s">
        <v>5779</v>
      </c>
      <c r="B21304" s="278">
        <v>673.25</v>
      </c>
    </row>
    <row r="21305" spans="1:2" x14ac:dyDescent="0.25">
      <c r="A21305" s="277" t="s">
        <v>21951</v>
      </c>
      <c r="B21305" s="278">
        <v>613.70000000000005</v>
      </c>
    </row>
    <row r="21306" spans="1:2" x14ac:dyDescent="0.25">
      <c r="A21306" s="277" t="s">
        <v>5780</v>
      </c>
      <c r="B21306" s="278">
        <v>557.44000000000005</v>
      </c>
    </row>
    <row r="21307" spans="1:2" x14ac:dyDescent="0.25">
      <c r="A21307" s="277" t="s">
        <v>21952</v>
      </c>
      <c r="B21307" s="278">
        <v>511.4</v>
      </c>
    </row>
    <row r="21308" spans="1:2" x14ac:dyDescent="0.25">
      <c r="A21308" s="277" t="s">
        <v>5781</v>
      </c>
      <c r="B21308" s="278">
        <v>698.47</v>
      </c>
    </row>
    <row r="21309" spans="1:2" x14ac:dyDescent="0.25">
      <c r="A21309" s="277" t="s">
        <v>21953</v>
      </c>
      <c r="B21309" s="278">
        <v>639.61</v>
      </c>
    </row>
    <row r="21310" spans="1:2" x14ac:dyDescent="0.25">
      <c r="A21310" s="277" t="s">
        <v>5782</v>
      </c>
      <c r="B21310" s="278">
        <v>815.56</v>
      </c>
    </row>
    <row r="21311" spans="1:2" x14ac:dyDescent="0.25">
      <c r="A21311" s="277" t="s">
        <v>21954</v>
      </c>
      <c r="B21311" s="278">
        <v>746.09</v>
      </c>
    </row>
    <row r="21312" spans="1:2" x14ac:dyDescent="0.25">
      <c r="A21312" s="277" t="s">
        <v>5783</v>
      </c>
      <c r="B21312" s="278">
        <v>4051.3</v>
      </c>
    </row>
    <row r="21313" spans="1:2" x14ac:dyDescent="0.25">
      <c r="A21313" s="277" t="s">
        <v>21955</v>
      </c>
      <c r="B21313" s="278">
        <v>3659.48</v>
      </c>
    </row>
    <row r="21314" spans="1:2" x14ac:dyDescent="0.25">
      <c r="A21314" s="277" t="s">
        <v>5784</v>
      </c>
      <c r="B21314" s="278">
        <v>4434.67</v>
      </c>
    </row>
    <row r="21315" spans="1:2" x14ac:dyDescent="0.25">
      <c r="A21315" s="277" t="s">
        <v>21956</v>
      </c>
      <c r="B21315" s="278">
        <v>4002.5</v>
      </c>
    </row>
    <row r="21316" spans="1:2" x14ac:dyDescent="0.25">
      <c r="A21316" s="277" t="s">
        <v>5785</v>
      </c>
      <c r="B21316" s="278">
        <v>4982.84</v>
      </c>
    </row>
    <row r="21317" spans="1:2" x14ac:dyDescent="0.25">
      <c r="A21317" s="277" t="s">
        <v>21957</v>
      </c>
      <c r="B21317" s="278">
        <v>4488.3500000000004</v>
      </c>
    </row>
    <row r="21318" spans="1:2" x14ac:dyDescent="0.25">
      <c r="A21318" s="277" t="s">
        <v>5786</v>
      </c>
      <c r="B21318" s="278">
        <v>5580.8</v>
      </c>
    </row>
    <row r="21319" spans="1:2" x14ac:dyDescent="0.25">
      <c r="A21319" s="277" t="s">
        <v>21958</v>
      </c>
      <c r="B21319" s="278">
        <v>5017.34</v>
      </c>
    </row>
    <row r="21320" spans="1:2" x14ac:dyDescent="0.25">
      <c r="A21320" s="277" t="s">
        <v>5787</v>
      </c>
      <c r="B21320" s="278">
        <v>6224.17</v>
      </c>
    </row>
    <row r="21321" spans="1:2" x14ac:dyDescent="0.25">
      <c r="A21321" s="277" t="s">
        <v>21959</v>
      </c>
      <c r="B21321" s="278">
        <v>5585.67</v>
      </c>
    </row>
    <row r="21322" spans="1:2" x14ac:dyDescent="0.25">
      <c r="A21322" s="277" t="s">
        <v>5788</v>
      </c>
      <c r="B21322" s="278">
        <v>6861.27</v>
      </c>
    </row>
    <row r="21323" spans="1:2" x14ac:dyDescent="0.25">
      <c r="A21323" s="277" t="s">
        <v>21960</v>
      </c>
      <c r="B21323" s="278">
        <v>6148.63</v>
      </c>
    </row>
    <row r="21324" spans="1:2" x14ac:dyDescent="0.25">
      <c r="A21324" s="277" t="s">
        <v>11131</v>
      </c>
      <c r="B21324" s="278">
        <v>1076.8</v>
      </c>
    </row>
    <row r="21325" spans="1:2" x14ac:dyDescent="0.25">
      <c r="A21325" s="277" t="s">
        <v>21961</v>
      </c>
      <c r="B21325" s="278">
        <v>965.99</v>
      </c>
    </row>
    <row r="21326" spans="1:2" x14ac:dyDescent="0.25">
      <c r="A21326" s="277" t="s">
        <v>5789</v>
      </c>
      <c r="B21326" s="278">
        <v>752.73</v>
      </c>
    </row>
    <row r="21327" spans="1:2" x14ac:dyDescent="0.25">
      <c r="A21327" s="277" t="s">
        <v>21962</v>
      </c>
      <c r="B21327" s="278">
        <v>684.17</v>
      </c>
    </row>
    <row r="21328" spans="1:2" x14ac:dyDescent="0.25">
      <c r="A21328" s="277" t="s">
        <v>5790</v>
      </c>
      <c r="B21328" s="278">
        <v>1269.95</v>
      </c>
    </row>
    <row r="21329" spans="1:2" x14ac:dyDescent="0.25">
      <c r="A21329" s="277" t="s">
        <v>21963</v>
      </c>
      <c r="B21329" s="278">
        <v>1169.28</v>
      </c>
    </row>
    <row r="21330" spans="1:2" x14ac:dyDescent="0.25">
      <c r="A21330" s="277" t="s">
        <v>5791</v>
      </c>
      <c r="B21330" s="278">
        <v>1355.3</v>
      </c>
    </row>
    <row r="21331" spans="1:2" x14ac:dyDescent="0.25">
      <c r="A21331" s="277" t="s">
        <v>21964</v>
      </c>
      <c r="B21331" s="278">
        <v>1248.5899999999999</v>
      </c>
    </row>
    <row r="21332" spans="1:2" x14ac:dyDescent="0.25">
      <c r="A21332" s="277" t="s">
        <v>5792</v>
      </c>
      <c r="B21332" s="278">
        <v>1460.09</v>
      </c>
    </row>
    <row r="21333" spans="1:2" x14ac:dyDescent="0.25">
      <c r="A21333" s="277" t="s">
        <v>21965</v>
      </c>
      <c r="B21333" s="278">
        <v>1345.05</v>
      </c>
    </row>
    <row r="21334" spans="1:2" x14ac:dyDescent="0.25">
      <c r="A21334" s="277" t="s">
        <v>5793</v>
      </c>
      <c r="B21334" s="278">
        <v>132.15</v>
      </c>
    </row>
    <row r="21335" spans="1:2" x14ac:dyDescent="0.25">
      <c r="A21335" s="277" t="s">
        <v>21966</v>
      </c>
      <c r="B21335" s="278">
        <v>120.7</v>
      </c>
    </row>
    <row r="21336" spans="1:2" x14ac:dyDescent="0.25">
      <c r="A21336" s="277" t="s">
        <v>5794</v>
      </c>
      <c r="B21336" s="278">
        <v>485.72</v>
      </c>
    </row>
    <row r="21337" spans="1:2" x14ac:dyDescent="0.25">
      <c r="A21337" s="277" t="s">
        <v>21967</v>
      </c>
      <c r="B21337" s="278">
        <v>437.14</v>
      </c>
    </row>
    <row r="21338" spans="1:2" x14ac:dyDescent="0.25">
      <c r="A21338" s="277" t="s">
        <v>5795</v>
      </c>
      <c r="B21338" s="278">
        <v>148.72999999999999</v>
      </c>
    </row>
    <row r="21339" spans="1:2" x14ac:dyDescent="0.25">
      <c r="A21339" s="277" t="s">
        <v>21968</v>
      </c>
      <c r="B21339" s="278">
        <v>138.97999999999999</v>
      </c>
    </row>
    <row r="21340" spans="1:2" x14ac:dyDescent="0.25">
      <c r="A21340" s="277" t="s">
        <v>5796</v>
      </c>
      <c r="B21340" s="278">
        <v>163.79</v>
      </c>
    </row>
    <row r="21341" spans="1:2" x14ac:dyDescent="0.25">
      <c r="A21341" s="277" t="s">
        <v>21969</v>
      </c>
      <c r="B21341" s="278">
        <v>153.12</v>
      </c>
    </row>
    <row r="21342" spans="1:2" x14ac:dyDescent="0.25">
      <c r="A21342" s="277" t="s">
        <v>5797</v>
      </c>
      <c r="B21342" s="278">
        <v>188.48</v>
      </c>
    </row>
    <row r="21343" spans="1:2" x14ac:dyDescent="0.25">
      <c r="A21343" s="277" t="s">
        <v>21970</v>
      </c>
      <c r="B21343" s="278">
        <v>176.87</v>
      </c>
    </row>
    <row r="21344" spans="1:2" x14ac:dyDescent="0.25">
      <c r="A21344" s="277" t="s">
        <v>5798</v>
      </c>
      <c r="B21344" s="278">
        <v>126.34</v>
      </c>
    </row>
    <row r="21345" spans="1:2" x14ac:dyDescent="0.25">
      <c r="A21345" s="277" t="s">
        <v>21971</v>
      </c>
      <c r="B21345" s="278">
        <v>116.59</v>
      </c>
    </row>
    <row r="21346" spans="1:2" x14ac:dyDescent="0.25">
      <c r="A21346" s="277" t="s">
        <v>5799</v>
      </c>
      <c r="B21346" s="278">
        <v>135.61000000000001</v>
      </c>
    </row>
    <row r="21347" spans="1:2" x14ac:dyDescent="0.25">
      <c r="A21347" s="277" t="s">
        <v>21972</v>
      </c>
      <c r="B21347" s="278">
        <v>124.93</v>
      </c>
    </row>
    <row r="21348" spans="1:2" x14ac:dyDescent="0.25">
      <c r="A21348" s="277" t="s">
        <v>5800</v>
      </c>
      <c r="B21348" s="278">
        <v>144.03</v>
      </c>
    </row>
    <row r="21349" spans="1:2" x14ac:dyDescent="0.25">
      <c r="A21349" s="277" t="s">
        <v>21973</v>
      </c>
      <c r="B21349" s="278">
        <v>132.41999999999999</v>
      </c>
    </row>
    <row r="21350" spans="1:2" x14ac:dyDescent="0.25">
      <c r="A21350" s="277" t="s">
        <v>5801</v>
      </c>
      <c r="B21350" s="278">
        <v>142.71</v>
      </c>
    </row>
    <row r="21351" spans="1:2" x14ac:dyDescent="0.25">
      <c r="A21351" s="277" t="s">
        <v>21974</v>
      </c>
      <c r="B21351" s="278">
        <v>133.16999999999999</v>
      </c>
    </row>
    <row r="21352" spans="1:2" x14ac:dyDescent="0.25">
      <c r="A21352" s="277" t="s">
        <v>5802</v>
      </c>
      <c r="B21352" s="278">
        <v>180.24</v>
      </c>
    </row>
    <row r="21353" spans="1:2" x14ac:dyDescent="0.25">
      <c r="A21353" s="277" t="s">
        <v>21975</v>
      </c>
      <c r="B21353" s="278">
        <v>168</v>
      </c>
    </row>
    <row r="21354" spans="1:2" x14ac:dyDescent="0.25">
      <c r="A21354" s="277" t="s">
        <v>5803</v>
      </c>
      <c r="B21354" s="278">
        <v>225</v>
      </c>
    </row>
    <row r="21355" spans="1:2" x14ac:dyDescent="0.25">
      <c r="A21355" s="277" t="s">
        <v>21976</v>
      </c>
      <c r="B21355" s="278">
        <v>210.37</v>
      </c>
    </row>
    <row r="21356" spans="1:2" x14ac:dyDescent="0.25">
      <c r="A21356" s="277" t="s">
        <v>5804</v>
      </c>
      <c r="B21356" s="278">
        <v>120.32</v>
      </c>
    </row>
    <row r="21357" spans="1:2" x14ac:dyDescent="0.25">
      <c r="A21357" s="277" t="s">
        <v>21977</v>
      </c>
      <c r="B21357" s="278">
        <v>110.78</v>
      </c>
    </row>
    <row r="21358" spans="1:2" x14ac:dyDescent="0.25">
      <c r="A21358" s="277" t="s">
        <v>5805</v>
      </c>
      <c r="B21358" s="278">
        <v>152.05000000000001</v>
      </c>
    </row>
    <row r="21359" spans="1:2" x14ac:dyDescent="0.25">
      <c r="A21359" s="277" t="s">
        <v>21978</v>
      </c>
      <c r="B21359" s="278">
        <v>139.82</v>
      </c>
    </row>
    <row r="21360" spans="1:2" x14ac:dyDescent="0.25">
      <c r="A21360" s="277" t="s">
        <v>5806</v>
      </c>
      <c r="B21360" s="278">
        <v>180.55</v>
      </c>
    </row>
    <row r="21361" spans="1:2" x14ac:dyDescent="0.25">
      <c r="A21361" s="277" t="s">
        <v>21979</v>
      </c>
      <c r="B21361" s="278">
        <v>165.92</v>
      </c>
    </row>
    <row r="21362" spans="1:2" x14ac:dyDescent="0.25">
      <c r="A21362" s="277" t="s">
        <v>5807</v>
      </c>
      <c r="B21362" s="278">
        <v>172.39</v>
      </c>
    </row>
    <row r="21363" spans="1:2" x14ac:dyDescent="0.25">
      <c r="A21363" s="277" t="s">
        <v>21980</v>
      </c>
      <c r="B21363" s="278">
        <v>162.36000000000001</v>
      </c>
    </row>
    <row r="21364" spans="1:2" x14ac:dyDescent="0.25">
      <c r="A21364" s="277" t="s">
        <v>5808</v>
      </c>
      <c r="B21364" s="278">
        <v>189.46</v>
      </c>
    </row>
    <row r="21365" spans="1:2" x14ac:dyDescent="0.25">
      <c r="A21365" s="277" t="s">
        <v>21981</v>
      </c>
      <c r="B21365" s="278">
        <v>178.33</v>
      </c>
    </row>
    <row r="21366" spans="1:2" x14ac:dyDescent="0.25">
      <c r="A21366" s="277" t="s">
        <v>5809</v>
      </c>
      <c r="B21366" s="278">
        <v>216.6</v>
      </c>
    </row>
    <row r="21367" spans="1:2" x14ac:dyDescent="0.25">
      <c r="A21367" s="277" t="s">
        <v>21982</v>
      </c>
      <c r="B21367" s="278">
        <v>204.43</v>
      </c>
    </row>
    <row r="21368" spans="1:2" x14ac:dyDescent="0.25">
      <c r="A21368" s="277" t="s">
        <v>5810</v>
      </c>
      <c r="B21368" s="278">
        <v>150</v>
      </c>
    </row>
    <row r="21369" spans="1:2" x14ac:dyDescent="0.25">
      <c r="A21369" s="277" t="s">
        <v>21983</v>
      </c>
      <c r="B21369" s="278">
        <v>139.97</v>
      </c>
    </row>
    <row r="21370" spans="1:2" x14ac:dyDescent="0.25">
      <c r="A21370" s="277" t="s">
        <v>5811</v>
      </c>
      <c r="B21370" s="278">
        <v>161.28</v>
      </c>
    </row>
    <row r="21371" spans="1:2" x14ac:dyDescent="0.25">
      <c r="A21371" s="277" t="s">
        <v>21984</v>
      </c>
      <c r="B21371" s="278">
        <v>150.13999999999999</v>
      </c>
    </row>
    <row r="21372" spans="1:2" x14ac:dyDescent="0.25">
      <c r="A21372" s="277" t="s">
        <v>5812</v>
      </c>
      <c r="B21372" s="278">
        <v>172.15</v>
      </c>
    </row>
    <row r="21373" spans="1:2" x14ac:dyDescent="0.25">
      <c r="A21373" s="277" t="s">
        <v>21985</v>
      </c>
      <c r="B21373" s="278">
        <v>159.97999999999999</v>
      </c>
    </row>
    <row r="21374" spans="1:2" x14ac:dyDescent="0.25">
      <c r="A21374" s="277" t="s">
        <v>5813</v>
      </c>
      <c r="B21374" s="278">
        <v>154.81</v>
      </c>
    </row>
    <row r="21375" spans="1:2" x14ac:dyDescent="0.25">
      <c r="A21375" s="277" t="s">
        <v>21986</v>
      </c>
      <c r="B21375" s="278">
        <v>145.15</v>
      </c>
    </row>
    <row r="21376" spans="1:2" x14ac:dyDescent="0.25">
      <c r="A21376" s="277" t="s">
        <v>5814</v>
      </c>
      <c r="B21376" s="278">
        <v>194.05</v>
      </c>
    </row>
    <row r="21377" spans="1:2" x14ac:dyDescent="0.25">
      <c r="A21377" s="277" t="s">
        <v>21987</v>
      </c>
      <c r="B21377" s="278">
        <v>181.61</v>
      </c>
    </row>
    <row r="21378" spans="1:2" x14ac:dyDescent="0.25">
      <c r="A21378" s="277" t="s">
        <v>5815</v>
      </c>
      <c r="B21378" s="278">
        <v>240.51</v>
      </c>
    </row>
    <row r="21379" spans="1:2" x14ac:dyDescent="0.25">
      <c r="A21379" s="277" t="s">
        <v>21988</v>
      </c>
      <c r="B21379" s="278">
        <v>225.58</v>
      </c>
    </row>
    <row r="21380" spans="1:2" x14ac:dyDescent="0.25">
      <c r="A21380" s="277" t="s">
        <v>5816</v>
      </c>
      <c r="B21380" s="278">
        <v>132.69</v>
      </c>
    </row>
    <row r="21381" spans="1:2" x14ac:dyDescent="0.25">
      <c r="A21381" s="277" t="s">
        <v>21989</v>
      </c>
      <c r="B21381" s="278">
        <v>123.02</v>
      </c>
    </row>
    <row r="21382" spans="1:2" x14ac:dyDescent="0.25">
      <c r="A21382" s="277" t="s">
        <v>5817</v>
      </c>
      <c r="B21382" s="278">
        <v>165.45</v>
      </c>
    </row>
    <row r="21383" spans="1:2" x14ac:dyDescent="0.25">
      <c r="A21383" s="277" t="s">
        <v>21990</v>
      </c>
      <c r="B21383" s="278">
        <v>153.07</v>
      </c>
    </row>
    <row r="21384" spans="1:2" x14ac:dyDescent="0.25">
      <c r="A21384" s="277" t="s">
        <v>5818</v>
      </c>
      <c r="B21384" s="278">
        <v>196.06</v>
      </c>
    </row>
    <row r="21385" spans="1:2" x14ac:dyDescent="0.25">
      <c r="A21385" s="277" t="s">
        <v>21991</v>
      </c>
      <c r="B21385" s="278">
        <v>181.13</v>
      </c>
    </row>
    <row r="21386" spans="1:2" x14ac:dyDescent="0.25">
      <c r="A21386" s="277" t="s">
        <v>11132</v>
      </c>
      <c r="B21386" s="278">
        <v>60.49</v>
      </c>
    </row>
    <row r="21387" spans="1:2" x14ac:dyDescent="0.25">
      <c r="A21387" s="277" t="s">
        <v>21992</v>
      </c>
      <c r="B21387" s="278">
        <v>57.82</v>
      </c>
    </row>
    <row r="21388" spans="1:2" x14ac:dyDescent="0.25">
      <c r="A21388" s="277" t="s">
        <v>11133</v>
      </c>
      <c r="B21388" s="278">
        <v>43.89</v>
      </c>
    </row>
    <row r="21389" spans="1:2" x14ac:dyDescent="0.25">
      <c r="A21389" s="277" t="s">
        <v>21993</v>
      </c>
      <c r="B21389" s="278">
        <v>41.6</v>
      </c>
    </row>
    <row r="21390" spans="1:2" x14ac:dyDescent="0.25">
      <c r="A21390" s="277" t="s">
        <v>5819</v>
      </c>
      <c r="B21390" s="278">
        <v>17.12</v>
      </c>
    </row>
    <row r="21391" spans="1:2" x14ac:dyDescent="0.25">
      <c r="A21391" s="277" t="s">
        <v>21994</v>
      </c>
      <c r="B21391" s="278">
        <v>16.46</v>
      </c>
    </row>
    <row r="21392" spans="1:2" x14ac:dyDescent="0.25">
      <c r="A21392" s="277" t="s">
        <v>5820</v>
      </c>
      <c r="B21392" s="278">
        <v>25.1</v>
      </c>
    </row>
    <row r="21393" spans="1:2" x14ac:dyDescent="0.25">
      <c r="A21393" s="277" t="s">
        <v>21995</v>
      </c>
      <c r="B21393" s="278">
        <v>24.15</v>
      </c>
    </row>
    <row r="21394" spans="1:2" x14ac:dyDescent="0.25">
      <c r="A21394" s="277" t="s">
        <v>5821</v>
      </c>
      <c r="B21394" s="278">
        <v>20.53</v>
      </c>
    </row>
    <row r="21395" spans="1:2" x14ac:dyDescent="0.25">
      <c r="A21395" s="277" t="s">
        <v>21996</v>
      </c>
      <c r="B21395" s="278">
        <v>19.739999999999998</v>
      </c>
    </row>
    <row r="21396" spans="1:2" x14ac:dyDescent="0.25">
      <c r="A21396" s="277" t="s">
        <v>5822</v>
      </c>
      <c r="B21396" s="278">
        <v>34.22</v>
      </c>
    </row>
    <row r="21397" spans="1:2" x14ac:dyDescent="0.25">
      <c r="A21397" s="277" t="s">
        <v>21997</v>
      </c>
      <c r="B21397" s="278">
        <v>32.909999999999997</v>
      </c>
    </row>
    <row r="21398" spans="1:2" x14ac:dyDescent="0.25">
      <c r="A21398" s="277" t="s">
        <v>5823</v>
      </c>
      <c r="B21398" s="278">
        <v>235</v>
      </c>
    </row>
    <row r="21399" spans="1:2" x14ac:dyDescent="0.25">
      <c r="A21399" s="277" t="s">
        <v>21998</v>
      </c>
      <c r="B21399" s="278">
        <v>235</v>
      </c>
    </row>
    <row r="21400" spans="1:2" x14ac:dyDescent="0.25">
      <c r="A21400" s="277" t="s">
        <v>5824</v>
      </c>
      <c r="B21400" s="278">
        <v>415</v>
      </c>
    </row>
    <row r="21401" spans="1:2" x14ac:dyDescent="0.25">
      <c r="A21401" s="277" t="s">
        <v>21999</v>
      </c>
      <c r="B21401" s="278">
        <v>415</v>
      </c>
    </row>
    <row r="21402" spans="1:2" x14ac:dyDescent="0.25">
      <c r="A21402" s="277" t="s">
        <v>5825</v>
      </c>
      <c r="B21402" s="278">
        <v>383</v>
      </c>
    </row>
    <row r="21403" spans="1:2" x14ac:dyDescent="0.25">
      <c r="A21403" s="277" t="s">
        <v>22000</v>
      </c>
      <c r="B21403" s="278">
        <v>383</v>
      </c>
    </row>
    <row r="21404" spans="1:2" x14ac:dyDescent="0.25">
      <c r="A21404" s="277" t="s">
        <v>5826</v>
      </c>
      <c r="B21404" s="278">
        <v>468</v>
      </c>
    </row>
    <row r="21405" spans="1:2" x14ac:dyDescent="0.25">
      <c r="A21405" s="277" t="s">
        <v>22001</v>
      </c>
      <c r="B21405" s="278">
        <v>468</v>
      </c>
    </row>
    <row r="21406" spans="1:2" x14ac:dyDescent="0.25">
      <c r="A21406" s="277" t="s">
        <v>5842</v>
      </c>
      <c r="B21406" s="278">
        <v>4651.9399999999996</v>
      </c>
    </row>
    <row r="21407" spans="1:2" x14ac:dyDescent="0.25">
      <c r="A21407" s="277" t="s">
        <v>22002</v>
      </c>
      <c r="B21407" s="278">
        <v>4277.4399999999996</v>
      </c>
    </row>
    <row r="21408" spans="1:2" x14ac:dyDescent="0.25">
      <c r="A21408" s="277" t="s">
        <v>5843</v>
      </c>
      <c r="B21408" s="278">
        <v>8633.35</v>
      </c>
    </row>
    <row r="21409" spans="1:2" x14ac:dyDescent="0.25">
      <c r="A21409" s="277" t="s">
        <v>22003</v>
      </c>
      <c r="B21409" s="278">
        <v>7964.41</v>
      </c>
    </row>
    <row r="21410" spans="1:2" x14ac:dyDescent="0.25">
      <c r="A21410" s="277" t="s">
        <v>5844</v>
      </c>
      <c r="B21410" s="278">
        <v>13298.64</v>
      </c>
    </row>
    <row r="21411" spans="1:2" x14ac:dyDescent="0.25">
      <c r="A21411" s="277" t="s">
        <v>22004</v>
      </c>
      <c r="B21411" s="278">
        <v>12271.61</v>
      </c>
    </row>
    <row r="21412" spans="1:2" x14ac:dyDescent="0.25">
      <c r="A21412" s="277" t="s">
        <v>5845</v>
      </c>
      <c r="B21412" s="278">
        <v>6049.29</v>
      </c>
    </row>
    <row r="21413" spans="1:2" x14ac:dyDescent="0.25">
      <c r="A21413" s="277" t="s">
        <v>22005</v>
      </c>
      <c r="B21413" s="278">
        <v>5564.01</v>
      </c>
    </row>
    <row r="21414" spans="1:2" x14ac:dyDescent="0.25">
      <c r="A21414" s="277" t="s">
        <v>5846</v>
      </c>
      <c r="B21414" s="278">
        <v>11382.99</v>
      </c>
    </row>
    <row r="21415" spans="1:2" x14ac:dyDescent="0.25">
      <c r="A21415" s="277" t="s">
        <v>22006</v>
      </c>
      <c r="B21415" s="278">
        <v>10498.62</v>
      </c>
    </row>
    <row r="21416" spans="1:2" x14ac:dyDescent="0.25">
      <c r="A21416" s="277" t="s">
        <v>5847</v>
      </c>
      <c r="B21416" s="278">
        <v>17151.12</v>
      </c>
    </row>
    <row r="21417" spans="1:2" x14ac:dyDescent="0.25">
      <c r="A21417" s="277" t="s">
        <v>22007</v>
      </c>
      <c r="B21417" s="278">
        <v>15830.37</v>
      </c>
    </row>
    <row r="21418" spans="1:2" x14ac:dyDescent="0.25">
      <c r="A21418" s="277" t="s">
        <v>5848</v>
      </c>
      <c r="B21418" s="278">
        <v>8409.7999999999993</v>
      </c>
    </row>
    <row r="21419" spans="1:2" x14ac:dyDescent="0.25">
      <c r="A21419" s="277" t="s">
        <v>22008</v>
      </c>
      <c r="B21419" s="278">
        <v>7755.59</v>
      </c>
    </row>
    <row r="21420" spans="1:2" x14ac:dyDescent="0.25">
      <c r="A21420" s="277" t="s">
        <v>5849</v>
      </c>
      <c r="B21420" s="278">
        <v>13228.68</v>
      </c>
    </row>
    <row r="21421" spans="1:2" x14ac:dyDescent="0.25">
      <c r="A21421" s="277" t="s">
        <v>22009</v>
      </c>
      <c r="B21421" s="278">
        <v>12183.11</v>
      </c>
    </row>
    <row r="21422" spans="1:2" x14ac:dyDescent="0.25">
      <c r="A21422" s="277" t="s">
        <v>5850</v>
      </c>
      <c r="B21422" s="278">
        <v>23747.82</v>
      </c>
    </row>
    <row r="21423" spans="1:2" x14ac:dyDescent="0.25">
      <c r="A21423" s="277" t="s">
        <v>22010</v>
      </c>
      <c r="B21423" s="278">
        <v>21955.63</v>
      </c>
    </row>
    <row r="21424" spans="1:2" x14ac:dyDescent="0.25">
      <c r="A21424" s="277" t="s">
        <v>5851</v>
      </c>
      <c r="B21424" s="278">
        <v>10772.37</v>
      </c>
    </row>
    <row r="21425" spans="1:2" x14ac:dyDescent="0.25">
      <c r="A21425" s="277" t="s">
        <v>22011</v>
      </c>
      <c r="B21425" s="278">
        <v>9935.9699999999993</v>
      </c>
    </row>
    <row r="21426" spans="1:2" x14ac:dyDescent="0.25">
      <c r="A21426" s="277" t="s">
        <v>5852</v>
      </c>
      <c r="B21426" s="278">
        <v>15031.33</v>
      </c>
    </row>
    <row r="21427" spans="1:2" x14ac:dyDescent="0.25">
      <c r="A21427" s="277" t="s">
        <v>22012</v>
      </c>
      <c r="B21427" s="278">
        <v>13826.4</v>
      </c>
    </row>
    <row r="21428" spans="1:2" x14ac:dyDescent="0.25">
      <c r="A21428" s="277" t="s">
        <v>5853</v>
      </c>
      <c r="B21428" s="278">
        <v>28586.59</v>
      </c>
    </row>
    <row r="21429" spans="1:2" x14ac:dyDescent="0.25">
      <c r="A21429" s="277" t="s">
        <v>22013</v>
      </c>
      <c r="B21429" s="278">
        <v>26441.13</v>
      </c>
    </row>
    <row r="21430" spans="1:2" x14ac:dyDescent="0.25">
      <c r="A21430" s="277" t="s">
        <v>5854</v>
      </c>
      <c r="B21430" s="278">
        <v>3253.53</v>
      </c>
    </row>
    <row r="21431" spans="1:2" x14ac:dyDescent="0.25">
      <c r="A21431" s="277" t="s">
        <v>22014</v>
      </c>
      <c r="B21431" s="278">
        <v>2990.67</v>
      </c>
    </row>
    <row r="21432" spans="1:2" x14ac:dyDescent="0.25">
      <c r="A21432" s="277" t="s">
        <v>5855</v>
      </c>
      <c r="B21432" s="278">
        <v>7659.33</v>
      </c>
    </row>
    <row r="21433" spans="1:2" x14ac:dyDescent="0.25">
      <c r="A21433" s="277" t="s">
        <v>22015</v>
      </c>
      <c r="B21433" s="278">
        <v>7062.76</v>
      </c>
    </row>
    <row r="21434" spans="1:2" x14ac:dyDescent="0.25">
      <c r="A21434" s="277" t="s">
        <v>5856</v>
      </c>
      <c r="B21434" s="278">
        <v>12156.41</v>
      </c>
    </row>
    <row r="21435" spans="1:2" x14ac:dyDescent="0.25">
      <c r="A21435" s="277" t="s">
        <v>22016</v>
      </c>
      <c r="B21435" s="278">
        <v>11236.01</v>
      </c>
    </row>
    <row r="21436" spans="1:2" x14ac:dyDescent="0.25">
      <c r="A21436" s="277" t="s">
        <v>5857</v>
      </c>
      <c r="B21436" s="278">
        <v>4746.46</v>
      </c>
    </row>
    <row r="21437" spans="1:2" x14ac:dyDescent="0.25">
      <c r="A21437" s="277" t="s">
        <v>22017</v>
      </c>
      <c r="B21437" s="278">
        <v>4369.5600000000004</v>
      </c>
    </row>
    <row r="21438" spans="1:2" x14ac:dyDescent="0.25">
      <c r="A21438" s="277" t="s">
        <v>5858</v>
      </c>
      <c r="B21438" s="278">
        <v>9734.24</v>
      </c>
    </row>
    <row r="21439" spans="1:2" x14ac:dyDescent="0.25">
      <c r="A21439" s="277" t="s">
        <v>22018</v>
      </c>
      <c r="B21439" s="278">
        <v>8973.16</v>
      </c>
    </row>
    <row r="21440" spans="1:2" x14ac:dyDescent="0.25">
      <c r="A21440" s="277" t="s">
        <v>5859</v>
      </c>
      <c r="B21440" s="278">
        <v>14499.91</v>
      </c>
    </row>
    <row r="21441" spans="1:2" x14ac:dyDescent="0.25">
      <c r="A21441" s="277" t="s">
        <v>22019</v>
      </c>
      <c r="B21441" s="278">
        <v>13421.97</v>
      </c>
    </row>
    <row r="21442" spans="1:2" x14ac:dyDescent="0.25">
      <c r="A21442" s="277" t="s">
        <v>5860</v>
      </c>
      <c r="B21442" s="278">
        <v>6006.41</v>
      </c>
    </row>
    <row r="21443" spans="1:2" x14ac:dyDescent="0.25">
      <c r="A21443" s="277" t="s">
        <v>22020</v>
      </c>
      <c r="B21443" s="278">
        <v>5535.96</v>
      </c>
    </row>
    <row r="21444" spans="1:2" x14ac:dyDescent="0.25">
      <c r="A21444" s="277" t="s">
        <v>5861</v>
      </c>
      <c r="B21444" s="278">
        <v>11893.23</v>
      </c>
    </row>
    <row r="21445" spans="1:2" x14ac:dyDescent="0.25">
      <c r="A21445" s="277" t="s">
        <v>22021</v>
      </c>
      <c r="B21445" s="278">
        <v>10963.49</v>
      </c>
    </row>
    <row r="21446" spans="1:2" x14ac:dyDescent="0.25">
      <c r="A21446" s="277" t="s">
        <v>5862</v>
      </c>
      <c r="B21446" s="278">
        <v>18556.43</v>
      </c>
    </row>
    <row r="21447" spans="1:2" x14ac:dyDescent="0.25">
      <c r="A21447" s="277" t="s">
        <v>22022</v>
      </c>
      <c r="B21447" s="278">
        <v>17159.580000000002</v>
      </c>
    </row>
    <row r="21448" spans="1:2" x14ac:dyDescent="0.25">
      <c r="A21448" s="277" t="s">
        <v>5827</v>
      </c>
      <c r="B21448" s="278">
        <v>396.37</v>
      </c>
    </row>
    <row r="21449" spans="1:2" x14ac:dyDescent="0.25">
      <c r="A21449" s="277" t="s">
        <v>22023</v>
      </c>
      <c r="B21449" s="278">
        <v>361.13</v>
      </c>
    </row>
    <row r="21450" spans="1:2" x14ac:dyDescent="0.25">
      <c r="A21450" s="277" t="s">
        <v>5828</v>
      </c>
      <c r="B21450" s="278">
        <v>658.56</v>
      </c>
    </row>
    <row r="21451" spans="1:2" x14ac:dyDescent="0.25">
      <c r="A21451" s="277" t="s">
        <v>22024</v>
      </c>
      <c r="B21451" s="278">
        <v>601.16</v>
      </c>
    </row>
    <row r="21452" spans="1:2" x14ac:dyDescent="0.25">
      <c r="A21452" s="277" t="s">
        <v>5829</v>
      </c>
      <c r="B21452" s="278">
        <v>997.54</v>
      </c>
    </row>
    <row r="21453" spans="1:2" x14ac:dyDescent="0.25">
      <c r="A21453" s="277" t="s">
        <v>22025</v>
      </c>
      <c r="B21453" s="278">
        <v>911.98</v>
      </c>
    </row>
    <row r="21454" spans="1:2" x14ac:dyDescent="0.25">
      <c r="A21454" s="277" t="s">
        <v>5830</v>
      </c>
      <c r="B21454" s="278">
        <v>1419.29</v>
      </c>
    </row>
    <row r="21455" spans="1:2" x14ac:dyDescent="0.25">
      <c r="A21455" s="277" t="s">
        <v>22026</v>
      </c>
      <c r="B21455" s="278">
        <v>1299.22</v>
      </c>
    </row>
    <row r="21456" spans="1:2" x14ac:dyDescent="0.25">
      <c r="A21456" s="277" t="s">
        <v>5831</v>
      </c>
      <c r="B21456" s="278">
        <v>1928.48</v>
      </c>
    </row>
    <row r="21457" spans="1:2" x14ac:dyDescent="0.25">
      <c r="A21457" s="277" t="s">
        <v>22027</v>
      </c>
      <c r="B21457" s="278">
        <v>1767.29</v>
      </c>
    </row>
    <row r="21458" spans="1:2" x14ac:dyDescent="0.25">
      <c r="A21458" s="277" t="s">
        <v>11134</v>
      </c>
      <c r="B21458" s="278">
        <v>3135.23</v>
      </c>
    </row>
    <row r="21459" spans="1:2" x14ac:dyDescent="0.25">
      <c r="A21459" s="277" t="s">
        <v>22028</v>
      </c>
      <c r="B21459" s="278">
        <v>2885.44</v>
      </c>
    </row>
    <row r="21460" spans="1:2" x14ac:dyDescent="0.25">
      <c r="A21460" s="277" t="s">
        <v>11135</v>
      </c>
      <c r="B21460" s="278">
        <v>3880.91</v>
      </c>
    </row>
    <row r="21461" spans="1:2" x14ac:dyDescent="0.25">
      <c r="A21461" s="277" t="s">
        <v>22029</v>
      </c>
      <c r="B21461" s="278">
        <v>3556.63</v>
      </c>
    </row>
    <row r="21462" spans="1:2" x14ac:dyDescent="0.25">
      <c r="A21462" s="277" t="s">
        <v>5832</v>
      </c>
      <c r="B21462" s="278">
        <v>564.79999999999995</v>
      </c>
    </row>
    <row r="21463" spans="1:2" x14ac:dyDescent="0.25">
      <c r="A21463" s="277" t="s">
        <v>22030</v>
      </c>
      <c r="B21463" s="278">
        <v>515.19000000000005</v>
      </c>
    </row>
    <row r="21464" spans="1:2" x14ac:dyDescent="0.25">
      <c r="A21464" s="277" t="s">
        <v>5833</v>
      </c>
      <c r="B21464" s="278">
        <v>942.89</v>
      </c>
    </row>
    <row r="21465" spans="1:2" x14ac:dyDescent="0.25">
      <c r="A21465" s="277" t="s">
        <v>22031</v>
      </c>
      <c r="B21465" s="278">
        <v>861.54</v>
      </c>
    </row>
    <row r="21466" spans="1:2" x14ac:dyDescent="0.25">
      <c r="A21466" s="277" t="s">
        <v>5834</v>
      </c>
      <c r="B21466" s="278">
        <v>1429.31</v>
      </c>
    </row>
    <row r="21467" spans="1:2" x14ac:dyDescent="0.25">
      <c r="A21467" s="277" t="s">
        <v>22032</v>
      </c>
      <c r="B21467" s="278">
        <v>1307.73</v>
      </c>
    </row>
    <row r="21468" spans="1:2" x14ac:dyDescent="0.25">
      <c r="A21468" s="277" t="s">
        <v>5835</v>
      </c>
      <c r="B21468" s="278">
        <v>2030.38</v>
      </c>
    </row>
    <row r="21469" spans="1:2" x14ac:dyDescent="0.25">
      <c r="A21469" s="277" t="s">
        <v>22033</v>
      </c>
      <c r="B21469" s="278">
        <v>1859.72</v>
      </c>
    </row>
    <row r="21470" spans="1:2" x14ac:dyDescent="0.25">
      <c r="A21470" s="277" t="s">
        <v>5836</v>
      </c>
      <c r="B21470" s="278">
        <v>2752.78</v>
      </c>
    </row>
    <row r="21471" spans="1:2" x14ac:dyDescent="0.25">
      <c r="A21471" s="277" t="s">
        <v>22034</v>
      </c>
      <c r="B21471" s="278">
        <v>2523.79</v>
      </c>
    </row>
    <row r="21472" spans="1:2" x14ac:dyDescent="0.25">
      <c r="A21472" s="277" t="s">
        <v>11136</v>
      </c>
      <c r="B21472" s="278">
        <v>3588.94</v>
      </c>
    </row>
    <row r="21473" spans="1:2" x14ac:dyDescent="0.25">
      <c r="A21473" s="277" t="s">
        <v>22035</v>
      </c>
      <c r="B21473" s="278">
        <v>3292.06</v>
      </c>
    </row>
    <row r="21474" spans="1:2" x14ac:dyDescent="0.25">
      <c r="A21474" s="277" t="s">
        <v>11137</v>
      </c>
      <c r="B21474" s="278">
        <v>4702.7</v>
      </c>
    </row>
    <row r="21475" spans="1:2" x14ac:dyDescent="0.25">
      <c r="A21475" s="277" t="s">
        <v>22036</v>
      </c>
      <c r="B21475" s="278">
        <v>4316.6099999999997</v>
      </c>
    </row>
    <row r="21476" spans="1:2" x14ac:dyDescent="0.25">
      <c r="A21476" s="277" t="s">
        <v>5837</v>
      </c>
      <c r="B21476" s="278">
        <v>732.89</v>
      </c>
    </row>
    <row r="21477" spans="1:2" x14ac:dyDescent="0.25">
      <c r="A21477" s="277" t="s">
        <v>22037</v>
      </c>
      <c r="B21477" s="278">
        <v>668.94</v>
      </c>
    </row>
    <row r="21478" spans="1:2" x14ac:dyDescent="0.25">
      <c r="A21478" s="277" t="s">
        <v>5838</v>
      </c>
      <c r="B21478" s="278">
        <v>1226.8800000000001</v>
      </c>
    </row>
    <row r="21479" spans="1:2" x14ac:dyDescent="0.25">
      <c r="A21479" s="277" t="s">
        <v>22038</v>
      </c>
      <c r="B21479" s="278">
        <v>1121.6099999999999</v>
      </c>
    </row>
    <row r="21480" spans="1:2" x14ac:dyDescent="0.25">
      <c r="A21480" s="277" t="s">
        <v>5839</v>
      </c>
      <c r="B21480" s="278">
        <v>1860.75</v>
      </c>
    </row>
    <row r="21481" spans="1:2" x14ac:dyDescent="0.25">
      <c r="A21481" s="277" t="s">
        <v>22039</v>
      </c>
      <c r="B21481" s="278">
        <v>1703.18</v>
      </c>
    </row>
    <row r="21482" spans="1:2" x14ac:dyDescent="0.25">
      <c r="A21482" s="277" t="s">
        <v>5840</v>
      </c>
      <c r="B21482" s="278">
        <v>2641.81</v>
      </c>
    </row>
    <row r="21483" spans="1:2" x14ac:dyDescent="0.25">
      <c r="A21483" s="277" t="s">
        <v>22040</v>
      </c>
      <c r="B21483" s="278">
        <v>2420.54</v>
      </c>
    </row>
    <row r="21484" spans="1:2" x14ac:dyDescent="0.25">
      <c r="A21484" s="277" t="s">
        <v>5841</v>
      </c>
      <c r="B21484" s="278">
        <v>3577.08</v>
      </c>
    </row>
    <row r="21485" spans="1:2" x14ac:dyDescent="0.25">
      <c r="A21485" s="277" t="s">
        <v>22041</v>
      </c>
      <c r="B21485" s="278">
        <v>3280.29</v>
      </c>
    </row>
    <row r="21486" spans="1:2" x14ac:dyDescent="0.25">
      <c r="A21486" s="277" t="s">
        <v>11138</v>
      </c>
      <c r="B21486" s="278">
        <v>4851.6000000000004</v>
      </c>
    </row>
    <row r="21487" spans="1:2" x14ac:dyDescent="0.25">
      <c r="A21487" s="277" t="s">
        <v>22042</v>
      </c>
      <c r="B21487" s="278">
        <v>4450.97</v>
      </c>
    </row>
    <row r="21488" spans="1:2" x14ac:dyDescent="0.25">
      <c r="A21488" s="277" t="s">
        <v>11139</v>
      </c>
      <c r="B21488" s="278">
        <v>6378.76</v>
      </c>
    </row>
    <row r="21489" spans="1:2" x14ac:dyDescent="0.25">
      <c r="A21489" s="277" t="s">
        <v>22043</v>
      </c>
      <c r="B21489" s="278">
        <v>5853.4</v>
      </c>
    </row>
    <row r="21490" spans="1:2" x14ac:dyDescent="0.25">
      <c r="A21490" s="277" t="s">
        <v>5863</v>
      </c>
      <c r="B21490" s="278">
        <v>208.22</v>
      </c>
    </row>
    <row r="21491" spans="1:2" x14ac:dyDescent="0.25">
      <c r="A21491" s="277" t="s">
        <v>22044</v>
      </c>
      <c r="B21491" s="278">
        <v>195.57</v>
      </c>
    </row>
    <row r="21492" spans="1:2" x14ac:dyDescent="0.25">
      <c r="A21492" s="277" t="s">
        <v>5864</v>
      </c>
      <c r="B21492" s="278">
        <v>265.67</v>
      </c>
    </row>
    <row r="21493" spans="1:2" x14ac:dyDescent="0.25">
      <c r="A21493" s="277" t="s">
        <v>22045</v>
      </c>
      <c r="B21493" s="278">
        <v>250.65</v>
      </c>
    </row>
    <row r="21494" spans="1:2" x14ac:dyDescent="0.25">
      <c r="A21494" s="277" t="s">
        <v>5865</v>
      </c>
      <c r="B21494" s="278">
        <v>472.26</v>
      </c>
    </row>
    <row r="21495" spans="1:2" x14ac:dyDescent="0.25">
      <c r="A21495" s="277" t="s">
        <v>22046</v>
      </c>
      <c r="B21495" s="278">
        <v>449.17</v>
      </c>
    </row>
    <row r="21496" spans="1:2" x14ac:dyDescent="0.25">
      <c r="A21496" s="277" t="s">
        <v>5866</v>
      </c>
      <c r="B21496" s="278">
        <v>646.23</v>
      </c>
    </row>
    <row r="21497" spans="1:2" x14ac:dyDescent="0.25">
      <c r="A21497" s="277" t="s">
        <v>22047</v>
      </c>
      <c r="B21497" s="278">
        <v>616.51</v>
      </c>
    </row>
    <row r="21498" spans="1:2" x14ac:dyDescent="0.25">
      <c r="A21498" s="277" t="s">
        <v>5867</v>
      </c>
      <c r="B21498" s="278">
        <v>357.04</v>
      </c>
    </row>
    <row r="21499" spans="1:2" x14ac:dyDescent="0.25">
      <c r="A21499" s="277" t="s">
        <v>22048</v>
      </c>
      <c r="B21499" s="278">
        <v>335.21</v>
      </c>
    </row>
    <row r="21500" spans="1:2" x14ac:dyDescent="0.25">
      <c r="A21500" s="277" t="s">
        <v>5868</v>
      </c>
      <c r="B21500" s="278">
        <v>431.08</v>
      </c>
    </row>
    <row r="21501" spans="1:2" x14ac:dyDescent="0.25">
      <c r="A21501" s="277" t="s">
        <v>22049</v>
      </c>
      <c r="B21501" s="278">
        <v>406.31</v>
      </c>
    </row>
    <row r="21502" spans="1:2" x14ac:dyDescent="0.25">
      <c r="A21502" s="277" t="s">
        <v>5869</v>
      </c>
      <c r="B21502" s="278">
        <v>653.26</v>
      </c>
    </row>
    <row r="21503" spans="1:2" x14ac:dyDescent="0.25">
      <c r="A21503" s="277" t="s">
        <v>22050</v>
      </c>
      <c r="B21503" s="278">
        <v>619.76</v>
      </c>
    </row>
    <row r="21504" spans="1:2" x14ac:dyDescent="0.25">
      <c r="A21504" s="277" t="s">
        <v>5870</v>
      </c>
      <c r="B21504" s="278">
        <v>839.21</v>
      </c>
    </row>
    <row r="21505" spans="1:2" x14ac:dyDescent="0.25">
      <c r="A21505" s="277" t="s">
        <v>22051</v>
      </c>
      <c r="B21505" s="278">
        <v>798.67</v>
      </c>
    </row>
    <row r="21506" spans="1:2" x14ac:dyDescent="0.25">
      <c r="A21506" s="277" t="s">
        <v>5871</v>
      </c>
      <c r="B21506" s="278">
        <v>515.54999999999995</v>
      </c>
    </row>
    <row r="21507" spans="1:2" x14ac:dyDescent="0.25">
      <c r="A21507" s="277" t="s">
        <v>22052</v>
      </c>
      <c r="B21507" s="278">
        <v>484.04</v>
      </c>
    </row>
    <row r="21508" spans="1:2" x14ac:dyDescent="0.25">
      <c r="A21508" s="277" t="s">
        <v>5872</v>
      </c>
      <c r="B21508" s="278">
        <v>602.36</v>
      </c>
    </row>
    <row r="21509" spans="1:2" x14ac:dyDescent="0.25">
      <c r="A21509" s="277" t="s">
        <v>22053</v>
      </c>
      <c r="B21509" s="278">
        <v>567.39</v>
      </c>
    </row>
    <row r="21510" spans="1:2" x14ac:dyDescent="0.25">
      <c r="A21510" s="277" t="s">
        <v>5873</v>
      </c>
      <c r="B21510" s="278">
        <v>848.67</v>
      </c>
    </row>
    <row r="21511" spans="1:2" x14ac:dyDescent="0.25">
      <c r="A21511" s="277" t="s">
        <v>22054</v>
      </c>
      <c r="B21511" s="278">
        <v>804.06</v>
      </c>
    </row>
    <row r="21512" spans="1:2" x14ac:dyDescent="0.25">
      <c r="A21512" s="277" t="s">
        <v>5874</v>
      </c>
      <c r="B21512" s="278">
        <v>1048.3399999999999</v>
      </c>
    </row>
    <row r="21513" spans="1:2" x14ac:dyDescent="0.25">
      <c r="A21513" s="277" t="s">
        <v>22055</v>
      </c>
      <c r="B21513" s="278">
        <v>996.22</v>
      </c>
    </row>
    <row r="21514" spans="1:2" x14ac:dyDescent="0.25">
      <c r="A21514" s="277" t="s">
        <v>5875</v>
      </c>
      <c r="B21514" s="278">
        <v>344.04</v>
      </c>
    </row>
    <row r="21515" spans="1:2" x14ac:dyDescent="0.25">
      <c r="A21515" s="277" t="s">
        <v>22056</v>
      </c>
      <c r="B21515" s="278">
        <v>324.39</v>
      </c>
    </row>
    <row r="21516" spans="1:2" x14ac:dyDescent="0.25">
      <c r="A21516" s="277" t="s">
        <v>5876</v>
      </c>
      <c r="B21516" s="278">
        <v>420.41</v>
      </c>
    </row>
    <row r="21517" spans="1:2" x14ac:dyDescent="0.25">
      <c r="A21517" s="277" t="s">
        <v>22057</v>
      </c>
      <c r="B21517" s="278">
        <v>397.71</v>
      </c>
    </row>
    <row r="21518" spans="1:2" x14ac:dyDescent="0.25">
      <c r="A21518" s="277" t="s">
        <v>5877</v>
      </c>
      <c r="B21518" s="278">
        <v>643.94000000000005</v>
      </c>
    </row>
    <row r="21519" spans="1:2" x14ac:dyDescent="0.25">
      <c r="A21519" s="277" t="s">
        <v>22058</v>
      </c>
      <c r="B21519" s="278">
        <v>612.53</v>
      </c>
    </row>
    <row r="21520" spans="1:2" x14ac:dyDescent="0.25">
      <c r="A21520" s="277" t="s">
        <v>5878</v>
      </c>
      <c r="B21520" s="278">
        <v>833.67</v>
      </c>
    </row>
    <row r="21521" spans="1:2" x14ac:dyDescent="0.25">
      <c r="A21521" s="277" t="s">
        <v>22059</v>
      </c>
      <c r="B21521" s="278">
        <v>795.09</v>
      </c>
    </row>
    <row r="21522" spans="1:2" x14ac:dyDescent="0.25">
      <c r="A21522" s="277" t="s">
        <v>5879</v>
      </c>
      <c r="B21522" s="278">
        <v>609.55999999999995</v>
      </c>
    </row>
    <row r="21523" spans="1:2" x14ac:dyDescent="0.25">
      <c r="A21523" s="277" t="s">
        <v>22060</v>
      </c>
      <c r="B21523" s="278">
        <v>574.99</v>
      </c>
    </row>
    <row r="21524" spans="1:2" x14ac:dyDescent="0.25">
      <c r="A21524" s="277" t="s">
        <v>5880</v>
      </c>
      <c r="B21524" s="278">
        <v>702.4</v>
      </c>
    </row>
    <row r="21525" spans="1:2" x14ac:dyDescent="0.25">
      <c r="A21525" s="277" t="s">
        <v>22061</v>
      </c>
      <c r="B21525" s="278">
        <v>664.12</v>
      </c>
    </row>
    <row r="21526" spans="1:2" x14ac:dyDescent="0.25">
      <c r="A21526" s="277" t="s">
        <v>5881</v>
      </c>
      <c r="B21526" s="278">
        <v>954.75</v>
      </c>
    </row>
    <row r="21527" spans="1:2" x14ac:dyDescent="0.25">
      <c r="A21527" s="277" t="s">
        <v>22062</v>
      </c>
      <c r="B21527" s="278">
        <v>906.69</v>
      </c>
    </row>
    <row r="21528" spans="1:2" x14ac:dyDescent="0.25">
      <c r="A21528" s="277" t="s">
        <v>5882</v>
      </c>
      <c r="B21528" s="278">
        <v>1162.8699999999999</v>
      </c>
    </row>
    <row r="21529" spans="1:2" x14ac:dyDescent="0.25">
      <c r="A21529" s="277" t="s">
        <v>22063</v>
      </c>
      <c r="B21529" s="278">
        <v>1107.02</v>
      </c>
    </row>
    <row r="21530" spans="1:2" x14ac:dyDescent="0.25">
      <c r="A21530" s="277" t="s">
        <v>5883</v>
      </c>
      <c r="B21530" s="278">
        <v>895.27</v>
      </c>
    </row>
    <row r="21531" spans="1:2" x14ac:dyDescent="0.25">
      <c r="A21531" s="277" t="s">
        <v>22064</v>
      </c>
      <c r="B21531" s="278">
        <v>844.68</v>
      </c>
    </row>
    <row r="21532" spans="1:2" x14ac:dyDescent="0.25">
      <c r="A21532" s="277" t="s">
        <v>5884</v>
      </c>
      <c r="B21532" s="278">
        <v>1006.92</v>
      </c>
    </row>
    <row r="21533" spans="1:2" x14ac:dyDescent="0.25">
      <c r="A21533" s="277" t="s">
        <v>22065</v>
      </c>
      <c r="B21533" s="278">
        <v>951.87</v>
      </c>
    </row>
    <row r="21534" spans="1:2" x14ac:dyDescent="0.25">
      <c r="A21534" s="277" t="s">
        <v>5885</v>
      </c>
      <c r="B21534" s="278">
        <v>1292.3</v>
      </c>
    </row>
    <row r="21535" spans="1:2" x14ac:dyDescent="0.25">
      <c r="A21535" s="277" t="s">
        <v>22066</v>
      </c>
      <c r="B21535" s="278">
        <v>1226.25</v>
      </c>
    </row>
    <row r="21536" spans="1:2" x14ac:dyDescent="0.25">
      <c r="A21536" s="277" t="s">
        <v>5886</v>
      </c>
      <c r="B21536" s="278">
        <v>1521.76</v>
      </c>
    </row>
    <row r="21537" spans="1:2" x14ac:dyDescent="0.25">
      <c r="A21537" s="277" t="s">
        <v>22067</v>
      </c>
      <c r="B21537" s="278">
        <v>1447.2</v>
      </c>
    </row>
    <row r="21538" spans="1:2" x14ac:dyDescent="0.25">
      <c r="A21538" s="277" t="s">
        <v>5887</v>
      </c>
      <c r="B21538" s="278">
        <v>4590</v>
      </c>
    </row>
    <row r="21539" spans="1:2" x14ac:dyDescent="0.25">
      <c r="A21539" s="277" t="s">
        <v>22068</v>
      </c>
      <c r="B21539" s="278">
        <v>4590</v>
      </c>
    </row>
    <row r="21540" spans="1:2" x14ac:dyDescent="0.25">
      <c r="A21540" s="277" t="s">
        <v>5888</v>
      </c>
      <c r="B21540" s="278">
        <v>4794</v>
      </c>
    </row>
    <row r="21541" spans="1:2" x14ac:dyDescent="0.25">
      <c r="A21541" s="277" t="s">
        <v>22069</v>
      </c>
      <c r="B21541" s="278">
        <v>4794</v>
      </c>
    </row>
    <row r="21542" spans="1:2" x14ac:dyDescent="0.25">
      <c r="A21542" s="277" t="s">
        <v>5889</v>
      </c>
      <c r="B21542" s="278">
        <v>5832</v>
      </c>
    </row>
    <row r="21543" spans="1:2" x14ac:dyDescent="0.25">
      <c r="A21543" s="277" t="s">
        <v>22070</v>
      </c>
      <c r="B21543" s="278">
        <v>5832</v>
      </c>
    </row>
    <row r="21544" spans="1:2" x14ac:dyDescent="0.25">
      <c r="A21544" s="277" t="s">
        <v>5890</v>
      </c>
      <c r="B21544" s="278">
        <v>6091.2</v>
      </c>
    </row>
    <row r="21545" spans="1:2" x14ac:dyDescent="0.25">
      <c r="A21545" s="277" t="s">
        <v>22071</v>
      </c>
      <c r="B21545" s="278">
        <v>6091.2</v>
      </c>
    </row>
    <row r="21546" spans="1:2" x14ac:dyDescent="0.25">
      <c r="A21546" s="277" t="s">
        <v>5891</v>
      </c>
      <c r="B21546" s="278">
        <v>6804</v>
      </c>
    </row>
    <row r="21547" spans="1:2" x14ac:dyDescent="0.25">
      <c r="A21547" s="277" t="s">
        <v>22072</v>
      </c>
      <c r="B21547" s="278">
        <v>6804</v>
      </c>
    </row>
    <row r="21548" spans="1:2" x14ac:dyDescent="0.25">
      <c r="A21548" s="277" t="s">
        <v>5892</v>
      </c>
      <c r="B21548" s="278">
        <v>7106.4</v>
      </c>
    </row>
    <row r="21549" spans="1:2" x14ac:dyDescent="0.25">
      <c r="A21549" s="277" t="s">
        <v>22073</v>
      </c>
      <c r="B21549" s="278">
        <v>7106.4</v>
      </c>
    </row>
    <row r="21550" spans="1:2" x14ac:dyDescent="0.25">
      <c r="A21550" s="277" t="s">
        <v>5893</v>
      </c>
      <c r="B21550" s="278">
        <v>7758</v>
      </c>
    </row>
    <row r="21551" spans="1:2" x14ac:dyDescent="0.25">
      <c r="A21551" s="277" t="s">
        <v>22074</v>
      </c>
      <c r="B21551" s="278">
        <v>7758</v>
      </c>
    </row>
    <row r="21552" spans="1:2" x14ac:dyDescent="0.25">
      <c r="A21552" s="277" t="s">
        <v>5894</v>
      </c>
      <c r="B21552" s="278">
        <v>8102.8</v>
      </c>
    </row>
    <row r="21553" spans="1:2" x14ac:dyDescent="0.25">
      <c r="A21553" s="277" t="s">
        <v>22075</v>
      </c>
      <c r="B21553" s="278">
        <v>8102.8</v>
      </c>
    </row>
    <row r="21554" spans="1:2" x14ac:dyDescent="0.25">
      <c r="A21554" s="277" t="s">
        <v>5895</v>
      </c>
      <c r="B21554" s="278">
        <v>9108</v>
      </c>
    </row>
    <row r="21555" spans="1:2" x14ac:dyDescent="0.25">
      <c r="A21555" s="277" t="s">
        <v>22076</v>
      </c>
      <c r="B21555" s="278">
        <v>9108</v>
      </c>
    </row>
    <row r="21556" spans="1:2" x14ac:dyDescent="0.25">
      <c r="A21556" s="277" t="s">
        <v>5896</v>
      </c>
      <c r="B21556" s="278">
        <v>9512.7999999999993</v>
      </c>
    </row>
    <row r="21557" spans="1:2" x14ac:dyDescent="0.25">
      <c r="A21557" s="277" t="s">
        <v>22077</v>
      </c>
      <c r="B21557" s="278">
        <v>9512.7999999999993</v>
      </c>
    </row>
    <row r="21558" spans="1:2" x14ac:dyDescent="0.25">
      <c r="A21558" s="277" t="s">
        <v>5897</v>
      </c>
      <c r="B21558" s="278">
        <v>11322.5</v>
      </c>
    </row>
    <row r="21559" spans="1:2" x14ac:dyDescent="0.25">
      <c r="A21559" s="277" t="s">
        <v>22078</v>
      </c>
      <c r="B21559" s="278">
        <v>11322.5</v>
      </c>
    </row>
    <row r="21560" spans="1:2" x14ac:dyDescent="0.25">
      <c r="A21560" s="277" t="s">
        <v>5898</v>
      </c>
      <c r="B21560" s="278">
        <v>11775.4</v>
      </c>
    </row>
    <row r="21561" spans="1:2" x14ac:dyDescent="0.25">
      <c r="A21561" s="277" t="s">
        <v>22079</v>
      </c>
      <c r="B21561" s="278">
        <v>11775.4</v>
      </c>
    </row>
    <row r="21562" spans="1:2" x14ac:dyDescent="0.25">
      <c r="A21562" s="277" t="s">
        <v>5899</v>
      </c>
      <c r="B21562" s="278">
        <v>16716.7</v>
      </c>
    </row>
    <row r="21563" spans="1:2" x14ac:dyDescent="0.25">
      <c r="A21563" s="277" t="s">
        <v>22080</v>
      </c>
      <c r="B21563" s="278">
        <v>16716.7</v>
      </c>
    </row>
    <row r="21564" spans="1:2" x14ac:dyDescent="0.25">
      <c r="A21564" s="277" t="s">
        <v>5900</v>
      </c>
      <c r="B21564" s="278">
        <v>17617.599999999999</v>
      </c>
    </row>
    <row r="21565" spans="1:2" x14ac:dyDescent="0.25">
      <c r="A21565" s="277" t="s">
        <v>22081</v>
      </c>
      <c r="B21565" s="278">
        <v>17617.599999999999</v>
      </c>
    </row>
    <row r="21566" spans="1:2" x14ac:dyDescent="0.25">
      <c r="A21566" s="277" t="s">
        <v>5901</v>
      </c>
      <c r="B21566" s="278">
        <v>667.8</v>
      </c>
    </row>
    <row r="21567" spans="1:2" x14ac:dyDescent="0.25">
      <c r="A21567" s="277" t="s">
        <v>22082</v>
      </c>
      <c r="B21567" s="278">
        <v>667.8</v>
      </c>
    </row>
    <row r="21568" spans="1:2" x14ac:dyDescent="0.25">
      <c r="A21568" s="277" t="s">
        <v>5902</v>
      </c>
      <c r="B21568" s="278">
        <v>697.2</v>
      </c>
    </row>
    <row r="21569" spans="1:2" x14ac:dyDescent="0.25">
      <c r="A21569" s="277" t="s">
        <v>22083</v>
      </c>
      <c r="B21569" s="278">
        <v>697.2</v>
      </c>
    </row>
    <row r="21570" spans="1:2" x14ac:dyDescent="0.25">
      <c r="A21570" s="277" t="s">
        <v>5903</v>
      </c>
      <c r="B21570" s="278">
        <v>858.6</v>
      </c>
    </row>
    <row r="21571" spans="1:2" x14ac:dyDescent="0.25">
      <c r="A21571" s="277" t="s">
        <v>22084</v>
      </c>
      <c r="B21571" s="278">
        <v>858.6</v>
      </c>
    </row>
    <row r="21572" spans="1:2" x14ac:dyDescent="0.25">
      <c r="A21572" s="277" t="s">
        <v>5904</v>
      </c>
      <c r="B21572" s="278">
        <v>896.4</v>
      </c>
    </row>
    <row r="21573" spans="1:2" x14ac:dyDescent="0.25">
      <c r="A21573" s="277" t="s">
        <v>22085</v>
      </c>
      <c r="B21573" s="278">
        <v>896.4</v>
      </c>
    </row>
    <row r="21574" spans="1:2" x14ac:dyDescent="0.25">
      <c r="A21574" s="277" t="s">
        <v>5905</v>
      </c>
      <c r="B21574" s="278">
        <v>1065.3</v>
      </c>
    </row>
    <row r="21575" spans="1:2" x14ac:dyDescent="0.25">
      <c r="A21575" s="277" t="s">
        <v>22086</v>
      </c>
      <c r="B21575" s="278">
        <v>1065.3</v>
      </c>
    </row>
    <row r="21576" spans="1:2" x14ac:dyDescent="0.25">
      <c r="A21576" s="277" t="s">
        <v>5906</v>
      </c>
      <c r="B21576" s="278">
        <v>1112.2</v>
      </c>
    </row>
    <row r="21577" spans="1:2" x14ac:dyDescent="0.25">
      <c r="A21577" s="277" t="s">
        <v>22087</v>
      </c>
      <c r="B21577" s="278">
        <v>1112.2</v>
      </c>
    </row>
    <row r="21578" spans="1:2" x14ac:dyDescent="0.25">
      <c r="A21578" s="277" t="s">
        <v>5907</v>
      </c>
      <c r="B21578" s="278">
        <v>1240.2</v>
      </c>
    </row>
    <row r="21579" spans="1:2" x14ac:dyDescent="0.25">
      <c r="A21579" s="277" t="s">
        <v>22088</v>
      </c>
      <c r="B21579" s="278">
        <v>1240.2</v>
      </c>
    </row>
    <row r="21580" spans="1:2" x14ac:dyDescent="0.25">
      <c r="A21580" s="277" t="s">
        <v>5908</v>
      </c>
      <c r="B21580" s="278">
        <v>1294.8</v>
      </c>
    </row>
    <row r="21581" spans="1:2" x14ac:dyDescent="0.25">
      <c r="A21581" s="277" t="s">
        <v>22089</v>
      </c>
      <c r="B21581" s="278">
        <v>1294.8</v>
      </c>
    </row>
    <row r="21582" spans="1:2" x14ac:dyDescent="0.25">
      <c r="A21582" s="277" t="s">
        <v>5909</v>
      </c>
      <c r="B21582" s="278">
        <v>1526.4</v>
      </c>
    </row>
    <row r="21583" spans="1:2" x14ac:dyDescent="0.25">
      <c r="A21583" s="277" t="s">
        <v>22090</v>
      </c>
      <c r="B21583" s="278">
        <v>1526.4</v>
      </c>
    </row>
    <row r="21584" spans="1:2" x14ac:dyDescent="0.25">
      <c r="A21584" s="277" t="s">
        <v>5910</v>
      </c>
      <c r="B21584" s="278">
        <v>1593.6</v>
      </c>
    </row>
    <row r="21585" spans="1:2" x14ac:dyDescent="0.25">
      <c r="A21585" s="277" t="s">
        <v>22091</v>
      </c>
      <c r="B21585" s="278">
        <v>1593.6</v>
      </c>
    </row>
    <row r="21586" spans="1:2" x14ac:dyDescent="0.25">
      <c r="A21586" s="277" t="s">
        <v>5911</v>
      </c>
      <c r="B21586" s="278">
        <v>1860.3</v>
      </c>
    </row>
    <row r="21587" spans="1:2" x14ac:dyDescent="0.25">
      <c r="A21587" s="277" t="s">
        <v>22092</v>
      </c>
      <c r="B21587" s="278">
        <v>1860.3</v>
      </c>
    </row>
    <row r="21588" spans="1:2" x14ac:dyDescent="0.25">
      <c r="A21588" s="277" t="s">
        <v>5912</v>
      </c>
      <c r="B21588" s="278">
        <v>1942.2</v>
      </c>
    </row>
    <row r="21589" spans="1:2" x14ac:dyDescent="0.25">
      <c r="A21589" s="277" t="s">
        <v>22093</v>
      </c>
      <c r="B21589" s="278">
        <v>1942.2</v>
      </c>
    </row>
    <row r="21590" spans="1:2" x14ac:dyDescent="0.25">
      <c r="A21590" s="277" t="s">
        <v>5913</v>
      </c>
      <c r="B21590" s="278">
        <v>2051.1</v>
      </c>
    </row>
    <row r="21591" spans="1:2" x14ac:dyDescent="0.25">
      <c r="A21591" s="277" t="s">
        <v>22094</v>
      </c>
      <c r="B21591" s="278">
        <v>2051.1</v>
      </c>
    </row>
    <row r="21592" spans="1:2" x14ac:dyDescent="0.25">
      <c r="A21592" s="277" t="s">
        <v>5914</v>
      </c>
      <c r="B21592" s="278">
        <v>2141.4</v>
      </c>
    </row>
    <row r="21593" spans="1:2" x14ac:dyDescent="0.25">
      <c r="A21593" s="277" t="s">
        <v>22095</v>
      </c>
      <c r="B21593" s="278">
        <v>2141.4</v>
      </c>
    </row>
    <row r="21594" spans="1:2" x14ac:dyDescent="0.25">
      <c r="A21594" s="277" t="s">
        <v>5915</v>
      </c>
      <c r="B21594" s="278">
        <v>2708.4</v>
      </c>
    </row>
    <row r="21595" spans="1:2" x14ac:dyDescent="0.25">
      <c r="A21595" s="277" t="s">
        <v>22096</v>
      </c>
      <c r="B21595" s="278">
        <v>2708.4</v>
      </c>
    </row>
    <row r="21596" spans="1:2" x14ac:dyDescent="0.25">
      <c r="A21596" s="277" t="s">
        <v>5916</v>
      </c>
      <c r="B21596" s="278">
        <v>2946.3</v>
      </c>
    </row>
    <row r="21597" spans="1:2" x14ac:dyDescent="0.25">
      <c r="A21597" s="277" t="s">
        <v>22097</v>
      </c>
      <c r="B21597" s="278">
        <v>2946.3</v>
      </c>
    </row>
    <row r="21598" spans="1:2" x14ac:dyDescent="0.25">
      <c r="A21598" s="277" t="s">
        <v>5917</v>
      </c>
      <c r="B21598" s="278">
        <v>2945.2</v>
      </c>
    </row>
    <row r="21599" spans="1:2" x14ac:dyDescent="0.25">
      <c r="A21599" s="277" t="s">
        <v>22098</v>
      </c>
      <c r="B21599" s="278">
        <v>2945.2</v>
      </c>
    </row>
    <row r="21600" spans="1:2" x14ac:dyDescent="0.25">
      <c r="A21600" s="277" t="s">
        <v>5918</v>
      </c>
      <c r="B21600" s="278">
        <v>3203.9</v>
      </c>
    </row>
    <row r="21601" spans="1:2" x14ac:dyDescent="0.25">
      <c r="A21601" s="277" t="s">
        <v>22099</v>
      </c>
      <c r="B21601" s="278">
        <v>3203.9</v>
      </c>
    </row>
    <row r="21602" spans="1:2" x14ac:dyDescent="0.25">
      <c r="A21602" s="277" t="s">
        <v>5919</v>
      </c>
      <c r="B21602" s="278">
        <v>3886</v>
      </c>
    </row>
    <row r="21603" spans="1:2" x14ac:dyDescent="0.25">
      <c r="A21603" s="277" t="s">
        <v>22100</v>
      </c>
      <c r="B21603" s="278">
        <v>3886</v>
      </c>
    </row>
    <row r="21604" spans="1:2" x14ac:dyDescent="0.25">
      <c r="A21604" s="277" t="s">
        <v>5920</v>
      </c>
      <c r="B21604" s="278">
        <v>4154</v>
      </c>
    </row>
    <row r="21605" spans="1:2" x14ac:dyDescent="0.25">
      <c r="A21605" s="277" t="s">
        <v>22101</v>
      </c>
      <c r="B21605" s="278">
        <v>4154</v>
      </c>
    </row>
    <row r="21606" spans="1:2" x14ac:dyDescent="0.25">
      <c r="A21606" s="277" t="s">
        <v>5921</v>
      </c>
      <c r="B21606" s="278">
        <v>4234</v>
      </c>
    </row>
    <row r="21607" spans="1:2" x14ac:dyDescent="0.25">
      <c r="A21607" s="277" t="s">
        <v>22102</v>
      </c>
      <c r="B21607" s="278">
        <v>4234</v>
      </c>
    </row>
    <row r="21608" spans="1:2" x14ac:dyDescent="0.25">
      <c r="A21608" s="277" t="s">
        <v>5922</v>
      </c>
      <c r="B21608" s="278">
        <v>4526</v>
      </c>
    </row>
    <row r="21609" spans="1:2" x14ac:dyDescent="0.25">
      <c r="A21609" s="277" t="s">
        <v>22103</v>
      </c>
      <c r="B21609" s="278">
        <v>4526</v>
      </c>
    </row>
    <row r="21610" spans="1:2" x14ac:dyDescent="0.25">
      <c r="A21610" s="277" t="s">
        <v>5923</v>
      </c>
      <c r="B21610" s="278">
        <v>5652.5</v>
      </c>
    </row>
    <row r="21611" spans="1:2" x14ac:dyDescent="0.25">
      <c r="A21611" s="277" t="s">
        <v>22104</v>
      </c>
      <c r="B21611" s="278">
        <v>5652.5</v>
      </c>
    </row>
    <row r="21612" spans="1:2" x14ac:dyDescent="0.25">
      <c r="A21612" s="277" t="s">
        <v>5924</v>
      </c>
      <c r="B21612" s="278">
        <v>5904.44</v>
      </c>
    </row>
    <row r="21613" spans="1:2" x14ac:dyDescent="0.25">
      <c r="A21613" s="277" t="s">
        <v>22105</v>
      </c>
      <c r="B21613" s="278">
        <v>5904.44</v>
      </c>
    </row>
    <row r="21614" spans="1:2" x14ac:dyDescent="0.25">
      <c r="A21614" s="277" t="s">
        <v>5925</v>
      </c>
      <c r="B21614" s="278">
        <v>6352.5</v>
      </c>
    </row>
    <row r="21615" spans="1:2" x14ac:dyDescent="0.25">
      <c r="A21615" s="277" t="s">
        <v>22106</v>
      </c>
      <c r="B21615" s="278">
        <v>6352.5</v>
      </c>
    </row>
    <row r="21616" spans="1:2" x14ac:dyDescent="0.25">
      <c r="A21616" s="277" t="s">
        <v>5926</v>
      </c>
      <c r="B21616" s="278">
        <v>6635.64</v>
      </c>
    </row>
    <row r="21617" spans="1:2" x14ac:dyDescent="0.25">
      <c r="A21617" s="277" t="s">
        <v>22107</v>
      </c>
      <c r="B21617" s="278">
        <v>6635.64</v>
      </c>
    </row>
    <row r="21618" spans="1:2" x14ac:dyDescent="0.25">
      <c r="A21618" s="277" t="s">
        <v>5927</v>
      </c>
      <c r="B21618" s="278">
        <v>7070</v>
      </c>
    </row>
    <row r="21619" spans="1:2" x14ac:dyDescent="0.25">
      <c r="A21619" s="277" t="s">
        <v>22108</v>
      </c>
      <c r="B21619" s="278">
        <v>7070</v>
      </c>
    </row>
    <row r="21620" spans="1:2" x14ac:dyDescent="0.25">
      <c r="A21620" s="277" t="s">
        <v>5928</v>
      </c>
      <c r="B21620" s="278">
        <v>7385.12</v>
      </c>
    </row>
    <row r="21621" spans="1:2" x14ac:dyDescent="0.25">
      <c r="A21621" s="277" t="s">
        <v>22109</v>
      </c>
      <c r="B21621" s="278">
        <v>7385.12</v>
      </c>
    </row>
    <row r="21622" spans="1:2" x14ac:dyDescent="0.25">
      <c r="A21622" s="277" t="s">
        <v>5929</v>
      </c>
      <c r="B21622" s="278">
        <v>7770</v>
      </c>
    </row>
    <row r="21623" spans="1:2" x14ac:dyDescent="0.25">
      <c r="A21623" s="277" t="s">
        <v>22110</v>
      </c>
      <c r="B21623" s="278">
        <v>7770</v>
      </c>
    </row>
    <row r="21624" spans="1:2" x14ac:dyDescent="0.25">
      <c r="A21624" s="277" t="s">
        <v>5930</v>
      </c>
      <c r="B21624" s="278">
        <v>8116.32</v>
      </c>
    </row>
    <row r="21625" spans="1:2" x14ac:dyDescent="0.25">
      <c r="A21625" s="277" t="s">
        <v>22111</v>
      </c>
      <c r="B21625" s="278">
        <v>8116.32</v>
      </c>
    </row>
    <row r="21626" spans="1:2" x14ac:dyDescent="0.25">
      <c r="A21626" s="277" t="s">
        <v>5931</v>
      </c>
      <c r="B21626" s="278">
        <v>8487.5</v>
      </c>
    </row>
    <row r="21627" spans="1:2" x14ac:dyDescent="0.25">
      <c r="A21627" s="277" t="s">
        <v>22112</v>
      </c>
      <c r="B21627" s="278">
        <v>8487.5</v>
      </c>
    </row>
    <row r="21628" spans="1:2" x14ac:dyDescent="0.25">
      <c r="A21628" s="277" t="s">
        <v>5932</v>
      </c>
      <c r="B21628" s="278">
        <v>8865.7999999999993</v>
      </c>
    </row>
    <row r="21629" spans="1:2" x14ac:dyDescent="0.25">
      <c r="A21629" s="277" t="s">
        <v>22113</v>
      </c>
      <c r="B21629" s="278">
        <v>8865.7999999999993</v>
      </c>
    </row>
    <row r="21630" spans="1:2" x14ac:dyDescent="0.25">
      <c r="A21630" s="277" t="s">
        <v>5933</v>
      </c>
      <c r="B21630" s="278">
        <v>1052.0999999999999</v>
      </c>
    </row>
    <row r="21631" spans="1:2" x14ac:dyDescent="0.25">
      <c r="A21631" s="277" t="s">
        <v>22114</v>
      </c>
      <c r="B21631" s="278">
        <v>1052.0999999999999</v>
      </c>
    </row>
    <row r="21632" spans="1:2" x14ac:dyDescent="0.25">
      <c r="A21632" s="277" t="s">
        <v>5934</v>
      </c>
      <c r="B21632" s="278">
        <v>1102.5</v>
      </c>
    </row>
    <row r="21633" spans="1:2" x14ac:dyDescent="0.25">
      <c r="A21633" s="277" t="s">
        <v>22115</v>
      </c>
      <c r="B21633" s="278">
        <v>1102.5</v>
      </c>
    </row>
    <row r="21634" spans="1:2" x14ac:dyDescent="0.25">
      <c r="A21634" s="277" t="s">
        <v>5935</v>
      </c>
      <c r="B21634" s="278">
        <v>1319.3</v>
      </c>
    </row>
    <row r="21635" spans="1:2" x14ac:dyDescent="0.25">
      <c r="A21635" s="277" t="s">
        <v>22116</v>
      </c>
      <c r="B21635" s="278">
        <v>1319.3</v>
      </c>
    </row>
    <row r="21636" spans="1:2" x14ac:dyDescent="0.25">
      <c r="A21636" s="277" t="s">
        <v>5936</v>
      </c>
      <c r="B21636" s="278">
        <v>1382.5</v>
      </c>
    </row>
    <row r="21637" spans="1:2" x14ac:dyDescent="0.25">
      <c r="A21637" s="277" t="s">
        <v>22117</v>
      </c>
      <c r="B21637" s="278">
        <v>1382.5</v>
      </c>
    </row>
    <row r="21638" spans="1:2" x14ac:dyDescent="0.25">
      <c r="A21638" s="277" t="s">
        <v>5937</v>
      </c>
      <c r="B21638" s="278">
        <v>1569.8</v>
      </c>
    </row>
    <row r="21639" spans="1:2" x14ac:dyDescent="0.25">
      <c r="A21639" s="277" t="s">
        <v>22118</v>
      </c>
      <c r="B21639" s="278">
        <v>1569.8</v>
      </c>
    </row>
    <row r="21640" spans="1:2" x14ac:dyDescent="0.25">
      <c r="A21640" s="277" t="s">
        <v>5938</v>
      </c>
      <c r="B21640" s="278">
        <v>1645</v>
      </c>
    </row>
    <row r="21641" spans="1:2" x14ac:dyDescent="0.25">
      <c r="A21641" s="277" t="s">
        <v>22119</v>
      </c>
      <c r="B21641" s="278">
        <v>1645</v>
      </c>
    </row>
    <row r="21642" spans="1:2" x14ac:dyDescent="0.25">
      <c r="A21642" s="277" t="s">
        <v>5939</v>
      </c>
      <c r="B21642" s="278">
        <v>1887.1</v>
      </c>
    </row>
    <row r="21643" spans="1:2" x14ac:dyDescent="0.25">
      <c r="A21643" s="277" t="s">
        <v>22120</v>
      </c>
      <c r="B21643" s="278">
        <v>1887.1</v>
      </c>
    </row>
    <row r="21644" spans="1:2" x14ac:dyDescent="0.25">
      <c r="A21644" s="277" t="s">
        <v>5940</v>
      </c>
      <c r="B21644" s="278">
        <v>1977.5</v>
      </c>
    </row>
    <row r="21645" spans="1:2" x14ac:dyDescent="0.25">
      <c r="A21645" s="277" t="s">
        <v>22121</v>
      </c>
      <c r="B21645" s="278">
        <v>1977.5</v>
      </c>
    </row>
    <row r="21646" spans="1:2" x14ac:dyDescent="0.25">
      <c r="A21646" s="277" t="s">
        <v>5941</v>
      </c>
      <c r="B21646" s="278">
        <v>2104.1999999999998</v>
      </c>
    </row>
    <row r="21647" spans="1:2" x14ac:dyDescent="0.25">
      <c r="A21647" s="277" t="s">
        <v>22122</v>
      </c>
      <c r="B21647" s="278">
        <v>2104.1999999999998</v>
      </c>
    </row>
    <row r="21648" spans="1:2" x14ac:dyDescent="0.25">
      <c r="A21648" s="277" t="s">
        <v>5942</v>
      </c>
      <c r="B21648" s="278">
        <v>2205</v>
      </c>
    </row>
    <row r="21649" spans="1:2" x14ac:dyDescent="0.25">
      <c r="A21649" s="277" t="s">
        <v>22123</v>
      </c>
      <c r="B21649" s="278">
        <v>2205</v>
      </c>
    </row>
    <row r="21650" spans="1:2" x14ac:dyDescent="0.25">
      <c r="A21650" s="277" t="s">
        <v>5943</v>
      </c>
      <c r="B21650" s="278">
        <v>2204.4</v>
      </c>
    </row>
    <row r="21651" spans="1:2" x14ac:dyDescent="0.25">
      <c r="A21651" s="277" t="s">
        <v>22124</v>
      </c>
      <c r="B21651" s="278">
        <v>2204.4</v>
      </c>
    </row>
    <row r="21652" spans="1:2" x14ac:dyDescent="0.25">
      <c r="A21652" s="277" t="s">
        <v>5944</v>
      </c>
      <c r="B21652" s="278">
        <v>2310</v>
      </c>
    </row>
    <row r="21653" spans="1:2" x14ac:dyDescent="0.25">
      <c r="A21653" s="277" t="s">
        <v>22125</v>
      </c>
      <c r="B21653" s="278">
        <v>2310</v>
      </c>
    </row>
    <row r="21654" spans="1:2" x14ac:dyDescent="0.25">
      <c r="A21654" s="277" t="s">
        <v>5945</v>
      </c>
      <c r="B21654" s="278">
        <v>2638.6</v>
      </c>
    </row>
    <row r="21655" spans="1:2" x14ac:dyDescent="0.25">
      <c r="A21655" s="277" t="s">
        <v>22126</v>
      </c>
      <c r="B21655" s="278">
        <v>2638.6</v>
      </c>
    </row>
    <row r="21656" spans="1:2" x14ac:dyDescent="0.25">
      <c r="A21656" s="277" t="s">
        <v>5946</v>
      </c>
      <c r="B21656" s="278">
        <v>2765</v>
      </c>
    </row>
    <row r="21657" spans="1:2" x14ac:dyDescent="0.25">
      <c r="A21657" s="277" t="s">
        <v>22127</v>
      </c>
      <c r="B21657" s="278">
        <v>2765</v>
      </c>
    </row>
    <row r="21658" spans="1:2" x14ac:dyDescent="0.25">
      <c r="A21658" s="277" t="s">
        <v>5947</v>
      </c>
      <c r="B21658" s="278">
        <v>3463.2</v>
      </c>
    </row>
    <row r="21659" spans="1:2" x14ac:dyDescent="0.25">
      <c r="A21659" s="277" t="s">
        <v>22128</v>
      </c>
      <c r="B21659" s="278">
        <v>3463.2</v>
      </c>
    </row>
    <row r="21660" spans="1:2" x14ac:dyDescent="0.25">
      <c r="A21660" s="277" t="s">
        <v>5948</v>
      </c>
      <c r="B21660" s="278">
        <v>3751.8</v>
      </c>
    </row>
    <row r="21661" spans="1:2" x14ac:dyDescent="0.25">
      <c r="A21661" s="277" t="s">
        <v>22129</v>
      </c>
      <c r="B21661" s="278">
        <v>3751.8</v>
      </c>
    </row>
    <row r="21662" spans="1:2" x14ac:dyDescent="0.25">
      <c r="A21662" s="277" t="s">
        <v>5949</v>
      </c>
      <c r="B21662" s="278">
        <v>6678</v>
      </c>
    </row>
    <row r="21663" spans="1:2" x14ac:dyDescent="0.25">
      <c r="A21663" s="277" t="s">
        <v>22130</v>
      </c>
      <c r="B21663" s="278">
        <v>6678</v>
      </c>
    </row>
    <row r="21664" spans="1:2" x14ac:dyDescent="0.25">
      <c r="A21664" s="277" t="s">
        <v>5950</v>
      </c>
      <c r="B21664" s="278">
        <v>6974.8</v>
      </c>
    </row>
    <row r="21665" spans="1:2" x14ac:dyDescent="0.25">
      <c r="A21665" s="277" t="s">
        <v>22131</v>
      </c>
      <c r="B21665" s="278">
        <v>6974.8</v>
      </c>
    </row>
    <row r="21666" spans="1:2" x14ac:dyDescent="0.25">
      <c r="A21666" s="277" t="s">
        <v>5951</v>
      </c>
      <c r="B21666" s="278">
        <v>9012.5</v>
      </c>
    </row>
    <row r="21667" spans="1:2" x14ac:dyDescent="0.25">
      <c r="A21667" s="277" t="s">
        <v>22132</v>
      </c>
      <c r="B21667" s="278">
        <v>9012.5</v>
      </c>
    </row>
    <row r="21668" spans="1:2" x14ac:dyDescent="0.25">
      <c r="A21668" s="277" t="s">
        <v>5952</v>
      </c>
      <c r="B21668" s="278">
        <v>9373</v>
      </c>
    </row>
    <row r="21669" spans="1:2" x14ac:dyDescent="0.25">
      <c r="A21669" s="277" t="s">
        <v>22133</v>
      </c>
      <c r="B21669" s="278">
        <v>9373</v>
      </c>
    </row>
    <row r="21670" spans="1:2" x14ac:dyDescent="0.25">
      <c r="A21670" s="277" t="s">
        <v>5953</v>
      </c>
      <c r="B21670" s="278">
        <v>10150</v>
      </c>
    </row>
    <row r="21671" spans="1:2" x14ac:dyDescent="0.25">
      <c r="A21671" s="277" t="s">
        <v>22134</v>
      </c>
      <c r="B21671" s="278">
        <v>10150</v>
      </c>
    </row>
    <row r="21672" spans="1:2" x14ac:dyDescent="0.25">
      <c r="A21672" s="277" t="s">
        <v>5954</v>
      </c>
      <c r="B21672" s="278">
        <v>10556</v>
      </c>
    </row>
    <row r="21673" spans="1:2" x14ac:dyDescent="0.25">
      <c r="A21673" s="277" t="s">
        <v>22135</v>
      </c>
      <c r="B21673" s="278">
        <v>10556</v>
      </c>
    </row>
    <row r="21674" spans="1:2" x14ac:dyDescent="0.25">
      <c r="A21674" s="277" t="s">
        <v>5955</v>
      </c>
      <c r="B21674" s="278">
        <v>12040</v>
      </c>
    </row>
    <row r="21675" spans="1:2" x14ac:dyDescent="0.25">
      <c r="A21675" s="277" t="s">
        <v>22136</v>
      </c>
      <c r="B21675" s="278">
        <v>12040</v>
      </c>
    </row>
    <row r="21676" spans="1:2" x14ac:dyDescent="0.25">
      <c r="A21676" s="277" t="s">
        <v>5956</v>
      </c>
      <c r="B21676" s="278">
        <v>12521.6</v>
      </c>
    </row>
    <row r="21677" spans="1:2" x14ac:dyDescent="0.25">
      <c r="A21677" s="277" t="s">
        <v>22137</v>
      </c>
      <c r="B21677" s="278">
        <v>12521.6</v>
      </c>
    </row>
    <row r="21678" spans="1:2" x14ac:dyDescent="0.25">
      <c r="A21678" s="277" t="s">
        <v>5957</v>
      </c>
      <c r="B21678" s="278">
        <v>7291.2</v>
      </c>
    </row>
    <row r="21679" spans="1:2" x14ac:dyDescent="0.25">
      <c r="A21679" s="277" t="s">
        <v>22138</v>
      </c>
      <c r="B21679" s="278">
        <v>7291.2</v>
      </c>
    </row>
    <row r="21680" spans="1:2" x14ac:dyDescent="0.25">
      <c r="A21680" s="277" t="s">
        <v>5958</v>
      </c>
      <c r="B21680" s="278">
        <v>7588.8</v>
      </c>
    </row>
    <row r="21681" spans="1:2" x14ac:dyDescent="0.25">
      <c r="A21681" s="277" t="s">
        <v>22139</v>
      </c>
      <c r="B21681" s="278">
        <v>7588.8</v>
      </c>
    </row>
    <row r="21682" spans="1:2" x14ac:dyDescent="0.25">
      <c r="A21682" s="277" t="s">
        <v>5959</v>
      </c>
      <c r="B21682" s="278">
        <v>8565.2000000000007</v>
      </c>
    </row>
    <row r="21683" spans="1:2" x14ac:dyDescent="0.25">
      <c r="A21683" s="277" t="s">
        <v>22140</v>
      </c>
      <c r="B21683" s="278">
        <v>8565.2000000000007</v>
      </c>
    </row>
    <row r="21684" spans="1:2" x14ac:dyDescent="0.25">
      <c r="A21684" s="277" t="s">
        <v>5960</v>
      </c>
      <c r="B21684" s="278">
        <v>8914.7999999999993</v>
      </c>
    </row>
    <row r="21685" spans="1:2" x14ac:dyDescent="0.25">
      <c r="A21685" s="277" t="s">
        <v>22141</v>
      </c>
      <c r="B21685" s="278">
        <v>8914.7999999999993</v>
      </c>
    </row>
    <row r="21686" spans="1:2" x14ac:dyDescent="0.25">
      <c r="A21686" s="277" t="s">
        <v>5961</v>
      </c>
      <c r="B21686" s="278">
        <v>8232</v>
      </c>
    </row>
    <row r="21687" spans="1:2" x14ac:dyDescent="0.25">
      <c r="A21687" s="277" t="s">
        <v>22142</v>
      </c>
      <c r="B21687" s="278">
        <v>8232</v>
      </c>
    </row>
    <row r="21688" spans="1:2" x14ac:dyDescent="0.25">
      <c r="A21688" s="277" t="s">
        <v>5962</v>
      </c>
      <c r="B21688" s="278">
        <v>8568</v>
      </c>
    </row>
    <row r="21689" spans="1:2" x14ac:dyDescent="0.25">
      <c r="A21689" s="277" t="s">
        <v>22143</v>
      </c>
      <c r="B21689" s="278">
        <v>8568</v>
      </c>
    </row>
    <row r="21690" spans="1:2" x14ac:dyDescent="0.25">
      <c r="A21690" s="277" t="s">
        <v>5963</v>
      </c>
      <c r="B21690" s="278">
        <v>11564</v>
      </c>
    </row>
    <row r="21691" spans="1:2" x14ac:dyDescent="0.25">
      <c r="A21691" s="277" t="s">
        <v>22144</v>
      </c>
      <c r="B21691" s="278">
        <v>11564</v>
      </c>
    </row>
    <row r="21692" spans="1:2" x14ac:dyDescent="0.25">
      <c r="A21692" s="277" t="s">
        <v>5964</v>
      </c>
      <c r="B21692" s="278">
        <v>12036</v>
      </c>
    </row>
    <row r="21693" spans="1:2" x14ac:dyDescent="0.25">
      <c r="A21693" s="277" t="s">
        <v>22145</v>
      </c>
      <c r="B21693" s="278">
        <v>12036</v>
      </c>
    </row>
    <row r="21694" spans="1:2" x14ac:dyDescent="0.25">
      <c r="A21694" s="277" t="s">
        <v>5965</v>
      </c>
      <c r="B21694" s="278">
        <v>9016</v>
      </c>
    </row>
    <row r="21695" spans="1:2" x14ac:dyDescent="0.25">
      <c r="A21695" s="277" t="s">
        <v>22146</v>
      </c>
      <c r="B21695" s="278">
        <v>9016</v>
      </c>
    </row>
    <row r="21696" spans="1:2" x14ac:dyDescent="0.25">
      <c r="A21696" s="277" t="s">
        <v>5966</v>
      </c>
      <c r="B21696" s="278">
        <v>9384</v>
      </c>
    </row>
    <row r="21697" spans="1:2" x14ac:dyDescent="0.25">
      <c r="A21697" s="277" t="s">
        <v>22147</v>
      </c>
      <c r="B21697" s="278">
        <v>9384</v>
      </c>
    </row>
    <row r="21698" spans="1:2" x14ac:dyDescent="0.25">
      <c r="A21698" s="277" t="s">
        <v>5967</v>
      </c>
      <c r="B21698" s="278">
        <v>12308.8</v>
      </c>
    </row>
    <row r="21699" spans="1:2" x14ac:dyDescent="0.25">
      <c r="A21699" s="277" t="s">
        <v>22148</v>
      </c>
      <c r="B21699" s="278">
        <v>12308.8</v>
      </c>
    </row>
    <row r="21700" spans="1:2" x14ac:dyDescent="0.25">
      <c r="A21700" s="277" t="s">
        <v>5968</v>
      </c>
      <c r="B21700" s="278">
        <v>12811.2</v>
      </c>
    </row>
    <row r="21701" spans="1:2" x14ac:dyDescent="0.25">
      <c r="A21701" s="277" t="s">
        <v>22149</v>
      </c>
      <c r="B21701" s="278">
        <v>12811.2</v>
      </c>
    </row>
    <row r="21702" spans="1:2" x14ac:dyDescent="0.25">
      <c r="A21702" s="277" t="s">
        <v>5969</v>
      </c>
      <c r="B21702" s="278">
        <v>10133.200000000001</v>
      </c>
    </row>
    <row r="21703" spans="1:2" x14ac:dyDescent="0.25">
      <c r="A21703" s="277" t="s">
        <v>22150</v>
      </c>
      <c r="B21703" s="278">
        <v>10133.200000000001</v>
      </c>
    </row>
    <row r="21704" spans="1:2" x14ac:dyDescent="0.25">
      <c r="A21704" s="277" t="s">
        <v>5970</v>
      </c>
      <c r="B21704" s="278">
        <v>10546.8</v>
      </c>
    </row>
    <row r="21705" spans="1:2" x14ac:dyDescent="0.25">
      <c r="A21705" s="277" t="s">
        <v>22151</v>
      </c>
      <c r="B21705" s="278">
        <v>10546.8</v>
      </c>
    </row>
    <row r="21706" spans="1:2" x14ac:dyDescent="0.25">
      <c r="A21706" s="277" t="s">
        <v>5971</v>
      </c>
      <c r="B21706" s="278">
        <v>13661.2</v>
      </c>
    </row>
    <row r="21707" spans="1:2" x14ac:dyDescent="0.25">
      <c r="A21707" s="277" t="s">
        <v>22152</v>
      </c>
      <c r="B21707" s="278">
        <v>13661.2</v>
      </c>
    </row>
    <row r="21708" spans="1:2" x14ac:dyDescent="0.25">
      <c r="A21708" s="277" t="s">
        <v>5972</v>
      </c>
      <c r="B21708" s="278">
        <v>14218.8</v>
      </c>
    </row>
    <row r="21709" spans="1:2" x14ac:dyDescent="0.25">
      <c r="A21709" s="277" t="s">
        <v>22153</v>
      </c>
      <c r="B21709" s="278">
        <v>14218.8</v>
      </c>
    </row>
    <row r="21710" spans="1:2" x14ac:dyDescent="0.25">
      <c r="A21710" s="277" t="s">
        <v>5973</v>
      </c>
      <c r="B21710" s="278">
        <v>13745.4</v>
      </c>
    </row>
    <row r="21711" spans="1:2" x14ac:dyDescent="0.25">
      <c r="A21711" s="277" t="s">
        <v>22154</v>
      </c>
      <c r="B21711" s="278">
        <v>13745.4</v>
      </c>
    </row>
    <row r="21712" spans="1:2" x14ac:dyDescent="0.25">
      <c r="A21712" s="277" t="s">
        <v>5974</v>
      </c>
      <c r="B21712" s="278">
        <v>14484.4</v>
      </c>
    </row>
    <row r="21713" spans="1:2" x14ac:dyDescent="0.25">
      <c r="A21713" s="277" t="s">
        <v>22155</v>
      </c>
      <c r="B21713" s="278">
        <v>14484.4</v>
      </c>
    </row>
    <row r="21714" spans="1:2" x14ac:dyDescent="0.25">
      <c r="A21714" s="277" t="s">
        <v>5975</v>
      </c>
      <c r="B21714" s="278">
        <v>20553</v>
      </c>
    </row>
    <row r="21715" spans="1:2" x14ac:dyDescent="0.25">
      <c r="A21715" s="277" t="s">
        <v>22156</v>
      </c>
      <c r="B21715" s="278">
        <v>20553</v>
      </c>
    </row>
    <row r="21716" spans="1:2" x14ac:dyDescent="0.25">
      <c r="A21716" s="277" t="s">
        <v>5976</v>
      </c>
      <c r="B21716" s="278">
        <v>21658</v>
      </c>
    </row>
    <row r="21717" spans="1:2" x14ac:dyDescent="0.25">
      <c r="A21717" s="277" t="s">
        <v>22157</v>
      </c>
      <c r="B21717" s="278">
        <v>21658</v>
      </c>
    </row>
    <row r="21718" spans="1:2" x14ac:dyDescent="0.25">
      <c r="A21718" s="277" t="s">
        <v>5977</v>
      </c>
      <c r="B21718" s="278">
        <v>19910</v>
      </c>
    </row>
    <row r="21719" spans="1:2" x14ac:dyDescent="0.25">
      <c r="A21719" s="277" t="s">
        <v>22158</v>
      </c>
      <c r="B21719" s="278">
        <v>19910</v>
      </c>
    </row>
    <row r="21720" spans="1:2" x14ac:dyDescent="0.25">
      <c r="A21720" s="277" t="s">
        <v>5978</v>
      </c>
      <c r="B21720" s="278">
        <v>21230</v>
      </c>
    </row>
    <row r="21721" spans="1:2" x14ac:dyDescent="0.25">
      <c r="A21721" s="277" t="s">
        <v>22159</v>
      </c>
      <c r="B21721" s="278">
        <v>21230</v>
      </c>
    </row>
    <row r="21722" spans="1:2" x14ac:dyDescent="0.25">
      <c r="A21722" s="277" t="s">
        <v>5979</v>
      </c>
      <c r="B21722" s="278">
        <v>28272.2</v>
      </c>
    </row>
    <row r="21723" spans="1:2" x14ac:dyDescent="0.25">
      <c r="A21723" s="277" t="s">
        <v>22160</v>
      </c>
      <c r="B21723" s="278">
        <v>28272.2</v>
      </c>
    </row>
    <row r="21724" spans="1:2" x14ac:dyDescent="0.25">
      <c r="A21724" s="277" t="s">
        <v>5980</v>
      </c>
      <c r="B21724" s="278">
        <v>30146.6</v>
      </c>
    </row>
    <row r="21725" spans="1:2" x14ac:dyDescent="0.25">
      <c r="A21725" s="277" t="s">
        <v>22161</v>
      </c>
      <c r="B21725" s="278">
        <v>30146.6</v>
      </c>
    </row>
    <row r="21726" spans="1:2" x14ac:dyDescent="0.25">
      <c r="A21726" s="277" t="s">
        <v>5981</v>
      </c>
      <c r="B21726" s="278">
        <v>30027.9</v>
      </c>
    </row>
    <row r="21727" spans="1:2" x14ac:dyDescent="0.25">
      <c r="A21727" s="277" t="s">
        <v>22162</v>
      </c>
      <c r="B21727" s="278">
        <v>30027.9</v>
      </c>
    </row>
    <row r="21728" spans="1:2" x14ac:dyDescent="0.25">
      <c r="A21728" s="277" t="s">
        <v>5982</v>
      </c>
      <c r="B21728" s="278">
        <v>32018.7</v>
      </c>
    </row>
    <row r="21729" spans="1:2" x14ac:dyDescent="0.25">
      <c r="A21729" s="277" t="s">
        <v>22163</v>
      </c>
      <c r="B21729" s="278">
        <v>32018.7</v>
      </c>
    </row>
    <row r="21730" spans="1:2" x14ac:dyDescent="0.25">
      <c r="A21730" s="277" t="s">
        <v>5983</v>
      </c>
      <c r="B21730" s="278">
        <v>23421.4</v>
      </c>
    </row>
    <row r="21731" spans="1:2" x14ac:dyDescent="0.25">
      <c r="A21731" s="277" t="s">
        <v>22164</v>
      </c>
      <c r="B21731" s="278">
        <v>23421.4</v>
      </c>
    </row>
    <row r="21732" spans="1:2" x14ac:dyDescent="0.25">
      <c r="A21732" s="277" t="s">
        <v>5984</v>
      </c>
      <c r="B21732" s="278">
        <v>24974.2</v>
      </c>
    </row>
    <row r="21733" spans="1:2" x14ac:dyDescent="0.25">
      <c r="A21733" s="277" t="s">
        <v>22165</v>
      </c>
      <c r="B21733" s="278">
        <v>24974.2</v>
      </c>
    </row>
    <row r="21734" spans="1:2" x14ac:dyDescent="0.25">
      <c r="A21734" s="277" t="s">
        <v>5985</v>
      </c>
      <c r="B21734" s="278">
        <v>2013</v>
      </c>
    </row>
    <row r="21735" spans="1:2" x14ac:dyDescent="0.25">
      <c r="A21735" s="277" t="s">
        <v>22166</v>
      </c>
      <c r="B21735" s="278">
        <v>2013</v>
      </c>
    </row>
    <row r="21736" spans="1:2" x14ac:dyDescent="0.25">
      <c r="A21736" s="277" t="s">
        <v>5986</v>
      </c>
      <c r="B21736" s="278">
        <v>2086.1999999999998</v>
      </c>
    </row>
    <row r="21737" spans="1:2" x14ac:dyDescent="0.25">
      <c r="A21737" s="277" t="s">
        <v>22167</v>
      </c>
      <c r="B21737" s="278">
        <v>2086.1999999999998</v>
      </c>
    </row>
    <row r="21738" spans="1:2" x14ac:dyDescent="0.25">
      <c r="A21738" s="277" t="s">
        <v>5987</v>
      </c>
      <c r="B21738" s="278">
        <v>2673</v>
      </c>
    </row>
    <row r="21739" spans="1:2" x14ac:dyDescent="0.25">
      <c r="A21739" s="277" t="s">
        <v>22168</v>
      </c>
      <c r="B21739" s="278">
        <v>2673</v>
      </c>
    </row>
    <row r="21740" spans="1:2" x14ac:dyDescent="0.25">
      <c r="A21740" s="277" t="s">
        <v>5988</v>
      </c>
      <c r="B21740" s="278">
        <v>2770.2</v>
      </c>
    </row>
    <row r="21741" spans="1:2" x14ac:dyDescent="0.25">
      <c r="A21741" s="277" t="s">
        <v>22169</v>
      </c>
      <c r="B21741" s="278">
        <v>2770.2</v>
      </c>
    </row>
    <row r="21742" spans="1:2" x14ac:dyDescent="0.25">
      <c r="A21742" s="277" t="s">
        <v>5989</v>
      </c>
      <c r="B21742" s="278">
        <v>3349.5</v>
      </c>
    </row>
    <row r="21743" spans="1:2" x14ac:dyDescent="0.25">
      <c r="A21743" s="277" t="s">
        <v>22170</v>
      </c>
      <c r="B21743" s="278">
        <v>3349.5</v>
      </c>
    </row>
    <row r="21744" spans="1:2" x14ac:dyDescent="0.25">
      <c r="A21744" s="277" t="s">
        <v>5990</v>
      </c>
      <c r="B21744" s="278">
        <v>3471.3</v>
      </c>
    </row>
    <row r="21745" spans="1:2" x14ac:dyDescent="0.25">
      <c r="A21745" s="277" t="s">
        <v>22171</v>
      </c>
      <c r="B21745" s="278">
        <v>3471.3</v>
      </c>
    </row>
    <row r="21746" spans="1:2" x14ac:dyDescent="0.25">
      <c r="A21746" s="277" t="s">
        <v>5991</v>
      </c>
      <c r="B21746" s="278">
        <v>4026</v>
      </c>
    </row>
    <row r="21747" spans="1:2" x14ac:dyDescent="0.25">
      <c r="A21747" s="277" t="s">
        <v>22172</v>
      </c>
      <c r="B21747" s="278">
        <v>4026</v>
      </c>
    </row>
    <row r="21748" spans="1:2" x14ac:dyDescent="0.25">
      <c r="A21748" s="277" t="s">
        <v>5992</v>
      </c>
      <c r="B21748" s="278">
        <v>4172.3999999999996</v>
      </c>
    </row>
    <row r="21749" spans="1:2" x14ac:dyDescent="0.25">
      <c r="A21749" s="277" t="s">
        <v>22173</v>
      </c>
      <c r="B21749" s="278">
        <v>4172.3999999999996</v>
      </c>
    </row>
    <row r="21750" spans="1:2" x14ac:dyDescent="0.25">
      <c r="A21750" s="277" t="s">
        <v>5993</v>
      </c>
      <c r="B21750" s="278">
        <v>4686</v>
      </c>
    </row>
    <row r="21751" spans="1:2" x14ac:dyDescent="0.25">
      <c r="A21751" s="277" t="s">
        <v>22174</v>
      </c>
      <c r="B21751" s="278">
        <v>4686</v>
      </c>
    </row>
    <row r="21752" spans="1:2" x14ac:dyDescent="0.25">
      <c r="A21752" s="277" t="s">
        <v>5994</v>
      </c>
      <c r="B21752" s="278">
        <v>4856.3999999999996</v>
      </c>
    </row>
    <row r="21753" spans="1:2" x14ac:dyDescent="0.25">
      <c r="A21753" s="277" t="s">
        <v>22175</v>
      </c>
      <c r="B21753" s="278">
        <v>4856.3999999999996</v>
      </c>
    </row>
    <row r="21754" spans="1:2" x14ac:dyDescent="0.25">
      <c r="A21754" s="277" t="s">
        <v>5995</v>
      </c>
      <c r="B21754" s="278">
        <v>5362.5</v>
      </c>
    </row>
    <row r="21755" spans="1:2" x14ac:dyDescent="0.25">
      <c r="A21755" s="277" t="s">
        <v>22176</v>
      </c>
      <c r="B21755" s="278">
        <v>5362.5</v>
      </c>
    </row>
    <row r="21756" spans="1:2" x14ac:dyDescent="0.25">
      <c r="A21756" s="277" t="s">
        <v>5996</v>
      </c>
      <c r="B21756" s="278">
        <v>5557.5</v>
      </c>
    </row>
    <row r="21757" spans="1:2" x14ac:dyDescent="0.25">
      <c r="A21757" s="277" t="s">
        <v>22177</v>
      </c>
      <c r="B21757" s="278">
        <v>5557.5</v>
      </c>
    </row>
    <row r="21758" spans="1:2" x14ac:dyDescent="0.25">
      <c r="A21758" s="277" t="s">
        <v>5997</v>
      </c>
      <c r="B21758" s="278">
        <v>6022.5</v>
      </c>
    </row>
    <row r="21759" spans="1:2" x14ac:dyDescent="0.25">
      <c r="A21759" s="277" t="s">
        <v>22178</v>
      </c>
      <c r="B21759" s="278">
        <v>6022.5</v>
      </c>
    </row>
    <row r="21760" spans="1:2" x14ac:dyDescent="0.25">
      <c r="A21760" s="277" t="s">
        <v>5998</v>
      </c>
      <c r="B21760" s="278">
        <v>6241.5</v>
      </c>
    </row>
    <row r="21761" spans="1:2" x14ac:dyDescent="0.25">
      <c r="A21761" s="277" t="s">
        <v>22179</v>
      </c>
      <c r="B21761" s="278">
        <v>6241.5</v>
      </c>
    </row>
    <row r="21762" spans="1:2" x14ac:dyDescent="0.25">
      <c r="A21762" s="277" t="s">
        <v>5999</v>
      </c>
      <c r="B21762" s="278">
        <v>7900</v>
      </c>
    </row>
    <row r="21763" spans="1:2" x14ac:dyDescent="0.25">
      <c r="A21763" s="277" t="s">
        <v>22180</v>
      </c>
      <c r="B21763" s="278">
        <v>7900</v>
      </c>
    </row>
    <row r="21764" spans="1:2" x14ac:dyDescent="0.25">
      <c r="A21764" s="277" t="s">
        <v>6000</v>
      </c>
      <c r="B21764" s="278">
        <v>8400</v>
      </c>
    </row>
    <row r="21765" spans="1:2" x14ac:dyDescent="0.25">
      <c r="A21765" s="277" t="s">
        <v>22181</v>
      </c>
      <c r="B21765" s="278">
        <v>8400</v>
      </c>
    </row>
    <row r="21766" spans="1:2" x14ac:dyDescent="0.25">
      <c r="A21766" s="277" t="s">
        <v>6001</v>
      </c>
      <c r="B21766" s="278">
        <v>11325</v>
      </c>
    </row>
    <row r="21767" spans="1:2" x14ac:dyDescent="0.25">
      <c r="A21767" s="277" t="s">
        <v>22182</v>
      </c>
      <c r="B21767" s="278">
        <v>11325</v>
      </c>
    </row>
    <row r="21768" spans="1:2" x14ac:dyDescent="0.25">
      <c r="A21768" s="277" t="s">
        <v>6002</v>
      </c>
      <c r="B21768" s="278">
        <v>12306.5</v>
      </c>
    </row>
    <row r="21769" spans="1:2" x14ac:dyDescent="0.25">
      <c r="A21769" s="277" t="s">
        <v>22183</v>
      </c>
      <c r="B21769" s="278">
        <v>12306.5</v>
      </c>
    </row>
    <row r="21770" spans="1:2" x14ac:dyDescent="0.25">
      <c r="A21770" s="277" t="s">
        <v>6003</v>
      </c>
      <c r="B21770" s="278">
        <v>15758.4</v>
      </c>
    </row>
    <row r="21771" spans="1:2" x14ac:dyDescent="0.25">
      <c r="A21771" s="277" t="s">
        <v>22184</v>
      </c>
      <c r="B21771" s="278">
        <v>15758.4</v>
      </c>
    </row>
    <row r="21772" spans="1:2" x14ac:dyDescent="0.25">
      <c r="A21772" s="277" t="s">
        <v>6004</v>
      </c>
      <c r="B21772" s="278">
        <v>17259.2</v>
      </c>
    </row>
    <row r="21773" spans="1:2" x14ac:dyDescent="0.25">
      <c r="A21773" s="277" t="s">
        <v>22185</v>
      </c>
      <c r="B21773" s="278">
        <v>17259.2</v>
      </c>
    </row>
    <row r="21774" spans="1:2" x14ac:dyDescent="0.25">
      <c r="A21774" s="277" t="s">
        <v>6005</v>
      </c>
      <c r="B21774" s="278">
        <v>86.8</v>
      </c>
    </row>
    <row r="21775" spans="1:2" x14ac:dyDescent="0.25">
      <c r="A21775" s="277" t="s">
        <v>22186</v>
      </c>
      <c r="B21775" s="278">
        <v>78.17</v>
      </c>
    </row>
    <row r="21776" spans="1:2" x14ac:dyDescent="0.25">
      <c r="A21776" s="277" t="s">
        <v>6006</v>
      </c>
      <c r="B21776" s="278">
        <v>249.51</v>
      </c>
    </row>
    <row r="21777" spans="1:2" x14ac:dyDescent="0.25">
      <c r="A21777" s="277" t="s">
        <v>22187</v>
      </c>
      <c r="B21777" s="278">
        <v>223.36</v>
      </c>
    </row>
    <row r="21778" spans="1:2" x14ac:dyDescent="0.25">
      <c r="A21778" s="277" t="s">
        <v>6007</v>
      </c>
      <c r="B21778" s="278">
        <v>135.1</v>
      </c>
    </row>
    <row r="21779" spans="1:2" x14ac:dyDescent="0.25">
      <c r="A21779" s="277" t="s">
        <v>22188</v>
      </c>
      <c r="B21779" s="278">
        <v>125.72</v>
      </c>
    </row>
    <row r="21780" spans="1:2" x14ac:dyDescent="0.25">
      <c r="A21780" s="277" t="s">
        <v>6008</v>
      </c>
      <c r="B21780" s="278">
        <v>566.98</v>
      </c>
    </row>
    <row r="21781" spans="1:2" x14ac:dyDescent="0.25">
      <c r="A21781" s="277" t="s">
        <v>22189</v>
      </c>
      <c r="B21781" s="278">
        <v>524.77</v>
      </c>
    </row>
    <row r="21782" spans="1:2" x14ac:dyDescent="0.25">
      <c r="A21782" s="277" t="s">
        <v>6009</v>
      </c>
      <c r="B21782" s="278">
        <v>647.97</v>
      </c>
    </row>
    <row r="21783" spans="1:2" x14ac:dyDescent="0.25">
      <c r="A21783" s="277" t="s">
        <v>22190</v>
      </c>
      <c r="B21783" s="278">
        <v>599.74</v>
      </c>
    </row>
    <row r="21784" spans="1:2" x14ac:dyDescent="0.25">
      <c r="A21784" s="277" t="s">
        <v>6010</v>
      </c>
      <c r="B21784" s="278">
        <v>755.97</v>
      </c>
    </row>
    <row r="21785" spans="1:2" x14ac:dyDescent="0.25">
      <c r="A21785" s="277" t="s">
        <v>22191</v>
      </c>
      <c r="B21785" s="278">
        <v>699.7</v>
      </c>
    </row>
    <row r="21786" spans="1:2" x14ac:dyDescent="0.25">
      <c r="A21786" s="277" t="s">
        <v>6011</v>
      </c>
      <c r="B21786" s="278">
        <v>907.17</v>
      </c>
    </row>
    <row r="21787" spans="1:2" x14ac:dyDescent="0.25">
      <c r="A21787" s="277" t="s">
        <v>22192</v>
      </c>
      <c r="B21787" s="278">
        <v>839.64</v>
      </c>
    </row>
    <row r="21788" spans="1:2" x14ac:dyDescent="0.25">
      <c r="A21788" s="277" t="s">
        <v>6012</v>
      </c>
      <c r="B21788" s="278">
        <v>25.17</v>
      </c>
    </row>
    <row r="21789" spans="1:2" x14ac:dyDescent="0.25">
      <c r="A21789" s="277" t="s">
        <v>22193</v>
      </c>
      <c r="B21789" s="278">
        <v>22.67</v>
      </c>
    </row>
    <row r="21790" spans="1:2" x14ac:dyDescent="0.25">
      <c r="A21790" s="277" t="s">
        <v>6013</v>
      </c>
      <c r="B21790" s="278">
        <v>33.56</v>
      </c>
    </row>
    <row r="21791" spans="1:2" x14ac:dyDescent="0.25">
      <c r="A21791" s="277" t="s">
        <v>22194</v>
      </c>
      <c r="B21791" s="278">
        <v>30.22</v>
      </c>
    </row>
    <row r="21792" spans="1:2" x14ac:dyDescent="0.25">
      <c r="A21792" s="277" t="s">
        <v>6014</v>
      </c>
      <c r="B21792" s="278">
        <v>41.95</v>
      </c>
    </row>
    <row r="21793" spans="1:2" x14ac:dyDescent="0.25">
      <c r="A21793" s="277" t="s">
        <v>22195</v>
      </c>
      <c r="B21793" s="278">
        <v>37.78</v>
      </c>
    </row>
    <row r="21794" spans="1:2" x14ac:dyDescent="0.25">
      <c r="A21794" s="277" t="s">
        <v>6015</v>
      </c>
      <c r="B21794" s="278">
        <v>50.34</v>
      </c>
    </row>
    <row r="21795" spans="1:2" x14ac:dyDescent="0.25">
      <c r="A21795" s="277" t="s">
        <v>22196</v>
      </c>
      <c r="B21795" s="278">
        <v>45.34</v>
      </c>
    </row>
    <row r="21796" spans="1:2" x14ac:dyDescent="0.25">
      <c r="A21796" s="277" t="s">
        <v>6016</v>
      </c>
      <c r="B21796" s="278">
        <v>62.93</v>
      </c>
    </row>
    <row r="21797" spans="1:2" x14ac:dyDescent="0.25">
      <c r="A21797" s="277" t="s">
        <v>22197</v>
      </c>
      <c r="B21797" s="278">
        <v>56.67</v>
      </c>
    </row>
    <row r="21798" spans="1:2" x14ac:dyDescent="0.25">
      <c r="A21798" s="277" t="s">
        <v>6017</v>
      </c>
      <c r="B21798" s="278">
        <v>74.03</v>
      </c>
    </row>
    <row r="21799" spans="1:2" x14ac:dyDescent="0.25">
      <c r="A21799" s="277" t="s">
        <v>22198</v>
      </c>
      <c r="B21799" s="278">
        <v>66.67</v>
      </c>
    </row>
    <row r="21800" spans="1:2" x14ac:dyDescent="0.25">
      <c r="A21800" s="277" t="s">
        <v>6018</v>
      </c>
      <c r="B21800" s="278">
        <v>78.66</v>
      </c>
    </row>
    <row r="21801" spans="1:2" x14ac:dyDescent="0.25">
      <c r="A21801" s="277" t="s">
        <v>22199</v>
      </c>
      <c r="B21801" s="278">
        <v>70.84</v>
      </c>
    </row>
    <row r="21802" spans="1:2" x14ac:dyDescent="0.25">
      <c r="A21802" s="277" t="s">
        <v>6019</v>
      </c>
      <c r="B21802" s="278">
        <v>86.79</v>
      </c>
    </row>
    <row r="21803" spans="1:2" x14ac:dyDescent="0.25">
      <c r="A21803" s="277" t="s">
        <v>22200</v>
      </c>
      <c r="B21803" s="278">
        <v>78.17</v>
      </c>
    </row>
    <row r="21804" spans="1:2" x14ac:dyDescent="0.25">
      <c r="A21804" s="277" t="s">
        <v>6020</v>
      </c>
      <c r="B21804" s="278">
        <v>110.89</v>
      </c>
    </row>
    <row r="21805" spans="1:2" x14ac:dyDescent="0.25">
      <c r="A21805" s="277" t="s">
        <v>22201</v>
      </c>
      <c r="B21805" s="278">
        <v>99.27</v>
      </c>
    </row>
    <row r="21806" spans="1:2" x14ac:dyDescent="0.25">
      <c r="A21806" s="277" t="s">
        <v>6021</v>
      </c>
      <c r="B21806" s="278">
        <v>119.76</v>
      </c>
    </row>
    <row r="21807" spans="1:2" x14ac:dyDescent="0.25">
      <c r="A21807" s="277" t="s">
        <v>22202</v>
      </c>
      <c r="B21807" s="278">
        <v>107.21</v>
      </c>
    </row>
    <row r="21808" spans="1:2" x14ac:dyDescent="0.25">
      <c r="A21808" s="277" t="s">
        <v>6022</v>
      </c>
      <c r="B21808" s="278">
        <v>130.07</v>
      </c>
    </row>
    <row r="21809" spans="1:2" x14ac:dyDescent="0.25">
      <c r="A21809" s="277" t="s">
        <v>22203</v>
      </c>
      <c r="B21809" s="278">
        <v>116.44</v>
      </c>
    </row>
    <row r="21810" spans="1:2" x14ac:dyDescent="0.25">
      <c r="A21810" s="277" t="s">
        <v>6023</v>
      </c>
      <c r="B21810" s="278">
        <v>272.19</v>
      </c>
    </row>
    <row r="21811" spans="1:2" x14ac:dyDescent="0.25">
      <c r="A21811" s="277" t="s">
        <v>22204</v>
      </c>
      <c r="B21811" s="278">
        <v>243.67</v>
      </c>
    </row>
    <row r="21812" spans="1:2" x14ac:dyDescent="0.25">
      <c r="A21812" s="277" t="s">
        <v>6024</v>
      </c>
      <c r="B21812" s="278">
        <v>332.68</v>
      </c>
    </row>
    <row r="21813" spans="1:2" x14ac:dyDescent="0.25">
      <c r="A21813" s="277" t="s">
        <v>22205</v>
      </c>
      <c r="B21813" s="278">
        <v>297.82</v>
      </c>
    </row>
    <row r="21814" spans="1:2" x14ac:dyDescent="0.25">
      <c r="A21814" s="277" t="s">
        <v>6025</v>
      </c>
      <c r="B21814" s="278">
        <v>332.68</v>
      </c>
    </row>
    <row r="21815" spans="1:2" x14ac:dyDescent="0.25">
      <c r="A21815" s="277" t="s">
        <v>22206</v>
      </c>
      <c r="B21815" s="278">
        <v>297.82</v>
      </c>
    </row>
    <row r="21816" spans="1:2" x14ac:dyDescent="0.25">
      <c r="A21816" s="277" t="s">
        <v>6026</v>
      </c>
      <c r="B21816" s="278">
        <v>566.98</v>
      </c>
    </row>
    <row r="21817" spans="1:2" x14ac:dyDescent="0.25">
      <c r="A21817" s="277" t="s">
        <v>22207</v>
      </c>
      <c r="B21817" s="278">
        <v>524.77</v>
      </c>
    </row>
    <row r="21818" spans="1:2" x14ac:dyDescent="0.25">
      <c r="A21818" s="277" t="s">
        <v>6027</v>
      </c>
      <c r="B21818" s="278">
        <v>647.97</v>
      </c>
    </row>
    <row r="21819" spans="1:2" x14ac:dyDescent="0.25">
      <c r="A21819" s="277" t="s">
        <v>22208</v>
      </c>
      <c r="B21819" s="278">
        <v>599.74</v>
      </c>
    </row>
    <row r="21820" spans="1:2" x14ac:dyDescent="0.25">
      <c r="A21820" s="277" t="s">
        <v>6028</v>
      </c>
      <c r="B21820" s="278">
        <v>41.95</v>
      </c>
    </row>
    <row r="21821" spans="1:2" x14ac:dyDescent="0.25">
      <c r="A21821" s="277" t="s">
        <v>22209</v>
      </c>
      <c r="B21821" s="278">
        <v>37.78</v>
      </c>
    </row>
    <row r="21822" spans="1:2" x14ac:dyDescent="0.25">
      <c r="A21822" s="277" t="s">
        <v>6029</v>
      </c>
      <c r="B21822" s="278">
        <v>50.34</v>
      </c>
    </row>
    <row r="21823" spans="1:2" x14ac:dyDescent="0.25">
      <c r="A21823" s="277" t="s">
        <v>22210</v>
      </c>
      <c r="B21823" s="278">
        <v>45.34</v>
      </c>
    </row>
    <row r="21824" spans="1:2" x14ac:dyDescent="0.25">
      <c r="A21824" s="277" t="s">
        <v>6030</v>
      </c>
      <c r="B21824" s="278">
        <v>58.53</v>
      </c>
    </row>
    <row r="21825" spans="1:2" x14ac:dyDescent="0.25">
      <c r="A21825" s="277" t="s">
        <v>22211</v>
      </c>
      <c r="B21825" s="278">
        <v>52.72</v>
      </c>
    </row>
    <row r="21826" spans="1:2" x14ac:dyDescent="0.25">
      <c r="A21826" s="277" t="s">
        <v>6031</v>
      </c>
      <c r="B21826" s="278">
        <v>74.03</v>
      </c>
    </row>
    <row r="21827" spans="1:2" x14ac:dyDescent="0.25">
      <c r="A21827" s="277" t="s">
        <v>22212</v>
      </c>
      <c r="B21827" s="278">
        <v>66.67</v>
      </c>
    </row>
    <row r="21828" spans="1:2" x14ac:dyDescent="0.25">
      <c r="A21828" s="277" t="s">
        <v>6032</v>
      </c>
      <c r="B21828" s="278">
        <v>83.9</v>
      </c>
    </row>
    <row r="21829" spans="1:2" x14ac:dyDescent="0.25">
      <c r="A21829" s="277" t="s">
        <v>22213</v>
      </c>
      <c r="B21829" s="278">
        <v>75.569999999999993</v>
      </c>
    </row>
    <row r="21830" spans="1:2" x14ac:dyDescent="0.25">
      <c r="A21830" s="277" t="s">
        <v>6033</v>
      </c>
      <c r="B21830" s="278">
        <v>89.9</v>
      </c>
    </row>
    <row r="21831" spans="1:2" x14ac:dyDescent="0.25">
      <c r="A21831" s="277" t="s">
        <v>22214</v>
      </c>
      <c r="B21831" s="278">
        <v>80.959999999999994</v>
      </c>
    </row>
    <row r="21832" spans="1:2" x14ac:dyDescent="0.25">
      <c r="A21832" s="277" t="s">
        <v>6034</v>
      </c>
      <c r="B21832" s="278">
        <v>96.81</v>
      </c>
    </row>
    <row r="21833" spans="1:2" x14ac:dyDescent="0.25">
      <c r="A21833" s="277" t="s">
        <v>22215</v>
      </c>
      <c r="B21833" s="278">
        <v>87.19</v>
      </c>
    </row>
    <row r="21834" spans="1:2" x14ac:dyDescent="0.25">
      <c r="A21834" s="277" t="s">
        <v>6035</v>
      </c>
      <c r="B21834" s="278">
        <v>299.41000000000003</v>
      </c>
    </row>
    <row r="21835" spans="1:2" x14ac:dyDescent="0.25">
      <c r="A21835" s="277" t="s">
        <v>22216</v>
      </c>
      <c r="B21835" s="278">
        <v>268.04000000000002</v>
      </c>
    </row>
    <row r="21836" spans="1:2" x14ac:dyDescent="0.25">
      <c r="A21836" s="277" t="s">
        <v>6036</v>
      </c>
      <c r="B21836" s="278">
        <v>427.73</v>
      </c>
    </row>
    <row r="21837" spans="1:2" x14ac:dyDescent="0.25">
      <c r="A21837" s="277" t="s">
        <v>22217</v>
      </c>
      <c r="B21837" s="278">
        <v>382.91</v>
      </c>
    </row>
    <row r="21838" spans="1:2" x14ac:dyDescent="0.25">
      <c r="A21838" s="277" t="s">
        <v>6037</v>
      </c>
      <c r="B21838" s="278">
        <v>647.97</v>
      </c>
    </row>
    <row r="21839" spans="1:2" x14ac:dyDescent="0.25">
      <c r="A21839" s="277" t="s">
        <v>22218</v>
      </c>
      <c r="B21839" s="278">
        <v>599.74</v>
      </c>
    </row>
    <row r="21840" spans="1:2" x14ac:dyDescent="0.25">
      <c r="A21840" s="277" t="s">
        <v>6038</v>
      </c>
      <c r="B21840" s="278">
        <v>755.97</v>
      </c>
    </row>
    <row r="21841" spans="1:2" x14ac:dyDescent="0.25">
      <c r="A21841" s="277" t="s">
        <v>22219</v>
      </c>
      <c r="B21841" s="278">
        <v>699.7</v>
      </c>
    </row>
    <row r="21842" spans="1:2" x14ac:dyDescent="0.25">
      <c r="A21842" s="277" t="s">
        <v>6039</v>
      </c>
      <c r="B21842" s="278">
        <v>907.17</v>
      </c>
    </row>
    <row r="21843" spans="1:2" x14ac:dyDescent="0.25">
      <c r="A21843" s="277" t="s">
        <v>22220</v>
      </c>
      <c r="B21843" s="278">
        <v>839.64</v>
      </c>
    </row>
    <row r="21844" spans="1:2" x14ac:dyDescent="0.25">
      <c r="A21844" s="277" t="s">
        <v>6040</v>
      </c>
      <c r="B21844" s="278">
        <v>1030.8699999999999</v>
      </c>
    </row>
    <row r="21845" spans="1:2" x14ac:dyDescent="0.25">
      <c r="A21845" s="277" t="s">
        <v>22221</v>
      </c>
      <c r="B21845" s="278">
        <v>954.14</v>
      </c>
    </row>
    <row r="21846" spans="1:2" x14ac:dyDescent="0.25">
      <c r="A21846" s="277" t="s">
        <v>6041</v>
      </c>
      <c r="B21846" s="278">
        <v>1334.07</v>
      </c>
    </row>
    <row r="21847" spans="1:2" x14ac:dyDescent="0.25">
      <c r="A21847" s="277" t="s">
        <v>22222</v>
      </c>
      <c r="B21847" s="278">
        <v>1234.77</v>
      </c>
    </row>
    <row r="21848" spans="1:2" x14ac:dyDescent="0.25">
      <c r="A21848" s="277" t="s">
        <v>6042</v>
      </c>
      <c r="B21848" s="278">
        <v>1030.8699999999999</v>
      </c>
    </row>
    <row r="21849" spans="1:2" x14ac:dyDescent="0.25">
      <c r="A21849" s="277" t="s">
        <v>22223</v>
      </c>
      <c r="B21849" s="278">
        <v>954.14</v>
      </c>
    </row>
    <row r="21850" spans="1:2" x14ac:dyDescent="0.25">
      <c r="A21850" s="277" t="s">
        <v>6043</v>
      </c>
      <c r="B21850" s="278">
        <v>1334.07</v>
      </c>
    </row>
    <row r="21851" spans="1:2" x14ac:dyDescent="0.25">
      <c r="A21851" s="277" t="s">
        <v>22224</v>
      </c>
      <c r="B21851" s="278">
        <v>1234.77</v>
      </c>
    </row>
    <row r="21852" spans="1:2" x14ac:dyDescent="0.25">
      <c r="A21852" s="277" t="s">
        <v>6044</v>
      </c>
      <c r="B21852" s="278">
        <v>1193.6400000000001</v>
      </c>
    </row>
    <row r="21853" spans="1:2" x14ac:dyDescent="0.25">
      <c r="A21853" s="277" t="s">
        <v>22225</v>
      </c>
      <c r="B21853" s="278">
        <v>1104.79</v>
      </c>
    </row>
    <row r="21854" spans="1:2" x14ac:dyDescent="0.25">
      <c r="A21854" s="277" t="s">
        <v>6045</v>
      </c>
      <c r="B21854" s="278">
        <v>1463.18</v>
      </c>
    </row>
    <row r="21855" spans="1:2" x14ac:dyDescent="0.25">
      <c r="A21855" s="277" t="s">
        <v>22226</v>
      </c>
      <c r="B21855" s="278">
        <v>1354.26</v>
      </c>
    </row>
    <row r="21856" spans="1:2" x14ac:dyDescent="0.25">
      <c r="A21856" s="277" t="s">
        <v>6046</v>
      </c>
      <c r="B21856" s="278">
        <v>1193.6400000000001</v>
      </c>
    </row>
    <row r="21857" spans="1:2" x14ac:dyDescent="0.25">
      <c r="A21857" s="277" t="s">
        <v>22227</v>
      </c>
      <c r="B21857" s="278">
        <v>1104.79</v>
      </c>
    </row>
    <row r="21858" spans="1:2" x14ac:dyDescent="0.25">
      <c r="A21858" s="277" t="s">
        <v>6047</v>
      </c>
      <c r="B21858" s="278">
        <v>1619.95</v>
      </c>
    </row>
    <row r="21859" spans="1:2" x14ac:dyDescent="0.25">
      <c r="A21859" s="277" t="s">
        <v>22228</v>
      </c>
      <c r="B21859" s="278">
        <v>1499.36</v>
      </c>
    </row>
    <row r="21860" spans="1:2" x14ac:dyDescent="0.25">
      <c r="A21860" s="277" t="s">
        <v>6048</v>
      </c>
      <c r="B21860" s="278">
        <v>1334.07</v>
      </c>
    </row>
    <row r="21861" spans="1:2" x14ac:dyDescent="0.25">
      <c r="A21861" s="277" t="s">
        <v>22229</v>
      </c>
      <c r="B21861" s="278">
        <v>1234.77</v>
      </c>
    </row>
    <row r="21862" spans="1:2" x14ac:dyDescent="0.25">
      <c r="A21862" s="277" t="s">
        <v>6049</v>
      </c>
      <c r="B21862" s="278">
        <v>2061.75</v>
      </c>
    </row>
    <row r="21863" spans="1:2" x14ac:dyDescent="0.25">
      <c r="A21863" s="277" t="s">
        <v>22230</v>
      </c>
      <c r="B21863" s="278">
        <v>1908.28</v>
      </c>
    </row>
    <row r="21864" spans="1:2" x14ac:dyDescent="0.25">
      <c r="A21864" s="277" t="s">
        <v>6050</v>
      </c>
      <c r="B21864" s="278">
        <v>1619.95</v>
      </c>
    </row>
    <row r="21865" spans="1:2" x14ac:dyDescent="0.25">
      <c r="A21865" s="277" t="s">
        <v>22231</v>
      </c>
      <c r="B21865" s="278">
        <v>1499.36</v>
      </c>
    </row>
    <row r="21866" spans="1:2" x14ac:dyDescent="0.25">
      <c r="A21866" s="277" t="s">
        <v>6051</v>
      </c>
      <c r="B21866" s="278">
        <v>2519.92</v>
      </c>
    </row>
    <row r="21867" spans="1:2" x14ac:dyDescent="0.25">
      <c r="A21867" s="277" t="s">
        <v>22232</v>
      </c>
      <c r="B21867" s="278">
        <v>2332.34</v>
      </c>
    </row>
    <row r="21868" spans="1:2" x14ac:dyDescent="0.25">
      <c r="A21868" s="277" t="s">
        <v>6052</v>
      </c>
      <c r="B21868" s="278">
        <v>1889.94</v>
      </c>
    </row>
    <row r="21869" spans="1:2" x14ac:dyDescent="0.25">
      <c r="A21869" s="277" t="s">
        <v>22233</v>
      </c>
      <c r="B21869" s="278">
        <v>1749.26</v>
      </c>
    </row>
    <row r="21870" spans="1:2" x14ac:dyDescent="0.25">
      <c r="A21870" s="277" t="s">
        <v>6053</v>
      </c>
      <c r="B21870" s="278">
        <v>2834.91</v>
      </c>
    </row>
    <row r="21871" spans="1:2" x14ac:dyDescent="0.25">
      <c r="A21871" s="277" t="s">
        <v>22234</v>
      </c>
      <c r="B21871" s="278">
        <v>2623.89</v>
      </c>
    </row>
    <row r="21872" spans="1:2" x14ac:dyDescent="0.25">
      <c r="A21872" s="277" t="s">
        <v>6054</v>
      </c>
      <c r="B21872" s="278">
        <v>2240.42</v>
      </c>
    </row>
    <row r="21873" spans="1:2" x14ac:dyDescent="0.25">
      <c r="A21873" s="277" t="s">
        <v>22235</v>
      </c>
      <c r="B21873" s="278">
        <v>2015.12</v>
      </c>
    </row>
    <row r="21874" spans="1:2" x14ac:dyDescent="0.25">
      <c r="A21874" s="277" t="s">
        <v>6055</v>
      </c>
      <c r="B21874" s="278">
        <v>1742.55</v>
      </c>
    </row>
    <row r="21875" spans="1:2" x14ac:dyDescent="0.25">
      <c r="A21875" s="277" t="s">
        <v>22236</v>
      </c>
      <c r="B21875" s="278">
        <v>1567.31</v>
      </c>
    </row>
    <row r="21876" spans="1:2" x14ac:dyDescent="0.25">
      <c r="A21876" s="277" t="s">
        <v>6056</v>
      </c>
      <c r="B21876" s="278">
        <v>1363.73</v>
      </c>
    </row>
    <row r="21877" spans="1:2" x14ac:dyDescent="0.25">
      <c r="A21877" s="277" t="s">
        <v>22237</v>
      </c>
      <c r="B21877" s="278">
        <v>1226.5899999999999</v>
      </c>
    </row>
    <row r="21878" spans="1:2" x14ac:dyDescent="0.25">
      <c r="A21878" s="277" t="s">
        <v>6057</v>
      </c>
      <c r="B21878" s="278">
        <v>1742.55</v>
      </c>
    </row>
    <row r="21879" spans="1:2" x14ac:dyDescent="0.25">
      <c r="A21879" s="277" t="s">
        <v>22238</v>
      </c>
      <c r="B21879" s="278">
        <v>1567.31</v>
      </c>
    </row>
    <row r="21880" spans="1:2" x14ac:dyDescent="0.25">
      <c r="A21880" s="277" t="s">
        <v>6058</v>
      </c>
      <c r="B21880" s="278">
        <v>1742.55</v>
      </c>
    </row>
    <row r="21881" spans="1:2" x14ac:dyDescent="0.25">
      <c r="A21881" s="277" t="s">
        <v>22239</v>
      </c>
      <c r="B21881" s="278">
        <v>1567.31</v>
      </c>
    </row>
    <row r="21882" spans="1:2" x14ac:dyDescent="0.25">
      <c r="A21882" s="277" t="s">
        <v>6059</v>
      </c>
      <c r="B21882" s="278">
        <v>2240.42</v>
      </c>
    </row>
    <row r="21883" spans="1:2" x14ac:dyDescent="0.25">
      <c r="A21883" s="277" t="s">
        <v>22240</v>
      </c>
      <c r="B21883" s="278">
        <v>2015.12</v>
      </c>
    </row>
    <row r="21884" spans="1:2" x14ac:dyDescent="0.25">
      <c r="A21884" s="277" t="s">
        <v>6060</v>
      </c>
      <c r="B21884" s="278">
        <v>3485.11</v>
      </c>
    </row>
    <row r="21885" spans="1:2" x14ac:dyDescent="0.25">
      <c r="A21885" s="277" t="s">
        <v>22241</v>
      </c>
      <c r="B21885" s="278">
        <v>3134.64</v>
      </c>
    </row>
    <row r="21886" spans="1:2" x14ac:dyDescent="0.25">
      <c r="A21886" s="277" t="s">
        <v>6061</v>
      </c>
      <c r="B21886" s="278">
        <v>3485.11</v>
      </c>
    </row>
    <row r="21887" spans="1:2" x14ac:dyDescent="0.25">
      <c r="A21887" s="277" t="s">
        <v>22242</v>
      </c>
      <c r="B21887" s="278">
        <v>3134.64</v>
      </c>
    </row>
    <row r="21888" spans="1:2" x14ac:dyDescent="0.25">
      <c r="A21888" s="277" t="s">
        <v>6062</v>
      </c>
      <c r="B21888" s="278">
        <v>7556.66</v>
      </c>
    </row>
    <row r="21889" spans="1:2" x14ac:dyDescent="0.25">
      <c r="A21889" s="277" t="s">
        <v>22243</v>
      </c>
      <c r="B21889" s="278">
        <v>6796.93</v>
      </c>
    </row>
    <row r="21890" spans="1:2" x14ac:dyDescent="0.25">
      <c r="A21890" s="277" t="s">
        <v>6063</v>
      </c>
      <c r="B21890" s="278">
        <v>7841.5</v>
      </c>
    </row>
    <row r="21891" spans="1:2" x14ac:dyDescent="0.25">
      <c r="A21891" s="277" t="s">
        <v>22244</v>
      </c>
      <c r="B21891" s="278">
        <v>7052.94</v>
      </c>
    </row>
    <row r="21892" spans="1:2" x14ac:dyDescent="0.25">
      <c r="A21892" s="277" t="s">
        <v>6064</v>
      </c>
      <c r="B21892" s="278">
        <v>51.6</v>
      </c>
    </row>
    <row r="21893" spans="1:2" x14ac:dyDescent="0.25">
      <c r="A21893" s="277" t="s">
        <v>22245</v>
      </c>
      <c r="B21893" s="278">
        <v>50.06</v>
      </c>
    </row>
    <row r="21894" spans="1:2" x14ac:dyDescent="0.25">
      <c r="A21894" s="277" t="s">
        <v>6065</v>
      </c>
      <c r="B21894" s="278">
        <v>20.100000000000001</v>
      </c>
    </row>
    <row r="21895" spans="1:2" x14ac:dyDescent="0.25">
      <c r="A21895" s="277" t="s">
        <v>22246</v>
      </c>
      <c r="B21895" s="278">
        <v>18.600000000000001</v>
      </c>
    </row>
    <row r="21896" spans="1:2" x14ac:dyDescent="0.25">
      <c r="A21896" s="277" t="s">
        <v>6066</v>
      </c>
      <c r="B21896" s="278">
        <v>54.96</v>
      </c>
    </row>
    <row r="21897" spans="1:2" x14ac:dyDescent="0.25">
      <c r="A21897" s="277" t="s">
        <v>22247</v>
      </c>
      <c r="B21897" s="278">
        <v>52.69</v>
      </c>
    </row>
    <row r="21898" spans="1:2" x14ac:dyDescent="0.25">
      <c r="A21898" s="277" t="s">
        <v>6067</v>
      </c>
      <c r="B21898" s="278">
        <v>6.15</v>
      </c>
    </row>
    <row r="21899" spans="1:2" x14ac:dyDescent="0.25">
      <c r="A21899" s="277" t="s">
        <v>22248</v>
      </c>
      <c r="B21899" s="278">
        <v>5.91</v>
      </c>
    </row>
    <row r="21900" spans="1:2" x14ac:dyDescent="0.25">
      <c r="A21900" s="277" t="s">
        <v>6068</v>
      </c>
      <c r="B21900" s="278">
        <v>56</v>
      </c>
    </row>
    <row r="21901" spans="1:2" x14ac:dyDescent="0.25">
      <c r="A21901" s="277" t="s">
        <v>22249</v>
      </c>
      <c r="B21901" s="278">
        <v>56</v>
      </c>
    </row>
    <row r="21902" spans="1:2" x14ac:dyDescent="0.25">
      <c r="A21902" s="277" t="s">
        <v>6069</v>
      </c>
      <c r="B21902" s="278">
        <v>0.34</v>
      </c>
    </row>
    <row r="21903" spans="1:2" x14ac:dyDescent="0.25">
      <c r="A21903" s="277" t="s">
        <v>22250</v>
      </c>
      <c r="B21903" s="278">
        <v>0.34</v>
      </c>
    </row>
    <row r="21904" spans="1:2" x14ac:dyDescent="0.25">
      <c r="A21904" s="277" t="s">
        <v>6070</v>
      </c>
      <c r="B21904" s="278">
        <v>76.69</v>
      </c>
    </row>
    <row r="21905" spans="1:2" x14ac:dyDescent="0.25">
      <c r="A21905" s="277" t="s">
        <v>22251</v>
      </c>
      <c r="B21905" s="278">
        <v>76.69</v>
      </c>
    </row>
    <row r="21906" spans="1:2" x14ac:dyDescent="0.25">
      <c r="A21906" s="277" t="s">
        <v>6071</v>
      </c>
      <c r="B21906" s="278">
        <v>71.06</v>
      </c>
    </row>
    <row r="21907" spans="1:2" x14ac:dyDescent="0.25">
      <c r="A21907" s="277" t="s">
        <v>22252</v>
      </c>
      <c r="B21907" s="278">
        <v>71.06</v>
      </c>
    </row>
    <row r="21908" spans="1:2" x14ac:dyDescent="0.25">
      <c r="A21908" s="277" t="s">
        <v>6072</v>
      </c>
      <c r="B21908" s="278">
        <v>73.959999999999994</v>
      </c>
    </row>
    <row r="21909" spans="1:2" x14ac:dyDescent="0.25">
      <c r="A21909" s="277" t="s">
        <v>22253</v>
      </c>
      <c r="B21909" s="278">
        <v>73.959999999999994</v>
      </c>
    </row>
    <row r="21910" spans="1:2" x14ac:dyDescent="0.25">
      <c r="A21910" s="277" t="s">
        <v>6073</v>
      </c>
      <c r="B21910" s="278">
        <v>73.959999999999994</v>
      </c>
    </row>
    <row r="21911" spans="1:2" x14ac:dyDescent="0.25">
      <c r="A21911" s="277" t="s">
        <v>22254</v>
      </c>
      <c r="B21911" s="278">
        <v>73.959999999999994</v>
      </c>
    </row>
    <row r="21912" spans="1:2" x14ac:dyDescent="0.25">
      <c r="A21912" s="277" t="s">
        <v>6074</v>
      </c>
      <c r="B21912" s="278">
        <v>44</v>
      </c>
    </row>
    <row r="21913" spans="1:2" x14ac:dyDescent="0.25">
      <c r="A21913" s="277" t="s">
        <v>22255</v>
      </c>
      <c r="B21913" s="278">
        <v>44</v>
      </c>
    </row>
    <row r="21914" spans="1:2" x14ac:dyDescent="0.25">
      <c r="A21914" s="277" t="s">
        <v>6075</v>
      </c>
      <c r="B21914" s="278">
        <v>43.68</v>
      </c>
    </row>
    <row r="21915" spans="1:2" x14ac:dyDescent="0.25">
      <c r="A21915" s="277" t="s">
        <v>22256</v>
      </c>
      <c r="B21915" s="278">
        <v>43.68</v>
      </c>
    </row>
    <row r="21916" spans="1:2" x14ac:dyDescent="0.25">
      <c r="A21916" s="277" t="s">
        <v>11140</v>
      </c>
      <c r="B21916" s="278">
        <v>72.510000000000005</v>
      </c>
    </row>
    <row r="21917" spans="1:2" x14ac:dyDescent="0.25">
      <c r="A21917" s="277" t="s">
        <v>22257</v>
      </c>
      <c r="B21917" s="278">
        <v>72.510000000000005</v>
      </c>
    </row>
    <row r="21918" spans="1:2" x14ac:dyDescent="0.25">
      <c r="A21918" s="277" t="s">
        <v>11141</v>
      </c>
      <c r="B21918" s="278">
        <v>80</v>
      </c>
    </row>
    <row r="21919" spans="1:2" x14ac:dyDescent="0.25">
      <c r="A21919" s="277" t="s">
        <v>22258</v>
      </c>
      <c r="B21919" s="278">
        <v>80</v>
      </c>
    </row>
    <row r="21920" spans="1:2" x14ac:dyDescent="0.25">
      <c r="A21920" s="277" t="s">
        <v>6076</v>
      </c>
      <c r="B21920" s="278">
        <v>86.53</v>
      </c>
    </row>
    <row r="21921" spans="1:2" x14ac:dyDescent="0.25">
      <c r="A21921" s="277" t="s">
        <v>22259</v>
      </c>
      <c r="B21921" s="278">
        <v>86.53</v>
      </c>
    </row>
    <row r="21922" spans="1:2" x14ac:dyDescent="0.25">
      <c r="A21922" s="277" t="s">
        <v>6077</v>
      </c>
      <c r="B21922" s="278">
        <v>24.96</v>
      </c>
    </row>
    <row r="21923" spans="1:2" x14ac:dyDescent="0.25">
      <c r="A21923" s="277" t="s">
        <v>22260</v>
      </c>
      <c r="B21923" s="278">
        <v>24.96</v>
      </c>
    </row>
    <row r="21924" spans="1:2" x14ac:dyDescent="0.25">
      <c r="A21924" s="277" t="s">
        <v>11142</v>
      </c>
      <c r="B21924" s="278">
        <v>2.91</v>
      </c>
    </row>
    <row r="21925" spans="1:2" x14ac:dyDescent="0.25">
      <c r="A21925" s="277" t="s">
        <v>22261</v>
      </c>
      <c r="B21925" s="278">
        <v>2.91</v>
      </c>
    </row>
    <row r="21926" spans="1:2" x14ac:dyDescent="0.25">
      <c r="A21926" s="277" t="s">
        <v>11143</v>
      </c>
      <c r="B21926" s="278">
        <v>725.59</v>
      </c>
    </row>
    <row r="21927" spans="1:2" x14ac:dyDescent="0.25">
      <c r="A21927" s="277" t="s">
        <v>22262</v>
      </c>
      <c r="B21927" s="278">
        <v>719.68</v>
      </c>
    </row>
    <row r="21928" spans="1:2" x14ac:dyDescent="0.25">
      <c r="A21928" s="277" t="s">
        <v>11144</v>
      </c>
      <c r="B21928" s="278">
        <v>270.81</v>
      </c>
    </row>
    <row r="21929" spans="1:2" x14ac:dyDescent="0.25">
      <c r="A21929" s="277" t="s">
        <v>22263</v>
      </c>
      <c r="B21929" s="278">
        <v>264.89</v>
      </c>
    </row>
    <row r="21930" spans="1:2" x14ac:dyDescent="0.25">
      <c r="A21930" s="277" t="s">
        <v>11145</v>
      </c>
      <c r="B21930" s="278">
        <v>544.48</v>
      </c>
    </row>
    <row r="21931" spans="1:2" x14ac:dyDescent="0.25">
      <c r="A21931" s="277" t="s">
        <v>22264</v>
      </c>
      <c r="B21931" s="278">
        <v>544.48</v>
      </c>
    </row>
    <row r="21932" spans="1:2" x14ac:dyDescent="0.25">
      <c r="A21932" s="277" t="s">
        <v>11146</v>
      </c>
      <c r="B21932" s="278">
        <v>719.64</v>
      </c>
    </row>
    <row r="21933" spans="1:2" x14ac:dyDescent="0.25">
      <c r="A21933" s="277" t="s">
        <v>22265</v>
      </c>
      <c r="B21933" s="278">
        <v>713.72</v>
      </c>
    </row>
    <row r="21934" spans="1:2" x14ac:dyDescent="0.25">
      <c r="A21934" s="277" t="s">
        <v>11147</v>
      </c>
      <c r="B21934" s="278">
        <v>553.32000000000005</v>
      </c>
    </row>
    <row r="21935" spans="1:2" x14ac:dyDescent="0.25">
      <c r="A21935" s="277" t="s">
        <v>22266</v>
      </c>
      <c r="B21935" s="278">
        <v>553.32000000000005</v>
      </c>
    </row>
    <row r="21936" spans="1:2" x14ac:dyDescent="0.25">
      <c r="A21936" s="277" t="s">
        <v>11148</v>
      </c>
      <c r="B21936" s="278">
        <v>2.14</v>
      </c>
    </row>
    <row r="21937" spans="1:2" x14ac:dyDescent="0.25">
      <c r="A21937" s="277" t="s">
        <v>22267</v>
      </c>
      <c r="B21937" s="278">
        <v>2.14</v>
      </c>
    </row>
    <row r="21938" spans="1:2" x14ac:dyDescent="0.25">
      <c r="A21938" s="277" t="s">
        <v>11149</v>
      </c>
      <c r="B21938" s="278">
        <v>5.0199999999999996</v>
      </c>
    </row>
    <row r="21939" spans="1:2" x14ac:dyDescent="0.25">
      <c r="A21939" s="277" t="s">
        <v>22268</v>
      </c>
      <c r="B21939" s="278">
        <v>5.0199999999999996</v>
      </c>
    </row>
    <row r="21940" spans="1:2" x14ac:dyDescent="0.25">
      <c r="A21940" s="277" t="s">
        <v>11150</v>
      </c>
      <c r="B21940" s="278">
        <v>616.29999999999995</v>
      </c>
    </row>
    <row r="21941" spans="1:2" x14ac:dyDescent="0.25">
      <c r="A21941" s="277" t="s">
        <v>22269</v>
      </c>
      <c r="B21941" s="278">
        <v>616.29999999999995</v>
      </c>
    </row>
    <row r="21942" spans="1:2" x14ac:dyDescent="0.25">
      <c r="A21942" s="277" t="s">
        <v>11151</v>
      </c>
      <c r="B21942" s="278">
        <v>325.74</v>
      </c>
    </row>
    <row r="21943" spans="1:2" x14ac:dyDescent="0.25">
      <c r="A21943" s="277" t="s">
        <v>22270</v>
      </c>
      <c r="B21943" s="278">
        <v>325.74</v>
      </c>
    </row>
    <row r="21944" spans="1:2" x14ac:dyDescent="0.25">
      <c r="A21944" s="277" t="s">
        <v>11152</v>
      </c>
      <c r="B21944" s="278">
        <v>5.8</v>
      </c>
    </row>
    <row r="21945" spans="1:2" x14ac:dyDescent="0.25">
      <c r="A21945" s="277" t="s">
        <v>22271</v>
      </c>
      <c r="B21945" s="278">
        <v>5.8</v>
      </c>
    </row>
    <row r="21946" spans="1:2" x14ac:dyDescent="0.25">
      <c r="A21946" s="277" t="s">
        <v>11153</v>
      </c>
      <c r="B21946" s="278">
        <v>1.49</v>
      </c>
    </row>
    <row r="21947" spans="1:2" x14ac:dyDescent="0.25">
      <c r="A21947" s="277" t="s">
        <v>22272</v>
      </c>
      <c r="B21947" s="278">
        <v>1.49</v>
      </c>
    </row>
    <row r="21948" spans="1:2" x14ac:dyDescent="0.25">
      <c r="A21948" s="277" t="s">
        <v>11154</v>
      </c>
      <c r="B21948" s="278">
        <v>536.11</v>
      </c>
    </row>
    <row r="21949" spans="1:2" x14ac:dyDescent="0.25">
      <c r="A21949" s="277" t="s">
        <v>22273</v>
      </c>
      <c r="B21949" s="278">
        <v>534.35</v>
      </c>
    </row>
    <row r="21950" spans="1:2" x14ac:dyDescent="0.25">
      <c r="A21950" s="277" t="s">
        <v>11155</v>
      </c>
      <c r="B21950" s="278">
        <v>3.72</v>
      </c>
    </row>
    <row r="21951" spans="1:2" x14ac:dyDescent="0.25">
      <c r="A21951" s="277" t="s">
        <v>22274</v>
      </c>
      <c r="B21951" s="278">
        <v>3.72</v>
      </c>
    </row>
    <row r="21952" spans="1:2" x14ac:dyDescent="0.25">
      <c r="A21952" s="277" t="s">
        <v>11156</v>
      </c>
      <c r="B21952" s="278">
        <v>9.65</v>
      </c>
    </row>
    <row r="21953" spans="1:2" x14ac:dyDescent="0.25">
      <c r="A21953" s="277" t="s">
        <v>23578</v>
      </c>
      <c r="B21953" s="278">
        <v>9.65</v>
      </c>
    </row>
    <row r="21954" spans="1:2" x14ac:dyDescent="0.25">
      <c r="A21954" s="277" t="s">
        <v>11157</v>
      </c>
      <c r="B21954" s="278">
        <v>10.19</v>
      </c>
    </row>
    <row r="21955" spans="1:2" x14ac:dyDescent="0.25">
      <c r="A21955" s="277" t="s">
        <v>22275</v>
      </c>
      <c r="B21955" s="278">
        <v>10.19</v>
      </c>
    </row>
    <row r="21956" spans="1:2" x14ac:dyDescent="0.25">
      <c r="A21956" s="277" t="s">
        <v>11158</v>
      </c>
      <c r="B21956" s="278">
        <v>13.16</v>
      </c>
    </row>
    <row r="21957" spans="1:2" x14ac:dyDescent="0.25">
      <c r="A21957" s="277" t="s">
        <v>22276</v>
      </c>
      <c r="B21957" s="278">
        <v>13.16</v>
      </c>
    </row>
    <row r="21958" spans="1:2" x14ac:dyDescent="0.25">
      <c r="A21958" s="277" t="s">
        <v>6078</v>
      </c>
      <c r="B21958" s="278">
        <v>2989.2</v>
      </c>
    </row>
    <row r="21959" spans="1:2" x14ac:dyDescent="0.25">
      <c r="A21959" s="277" t="s">
        <v>22277</v>
      </c>
      <c r="B21959" s="278">
        <v>2989.2</v>
      </c>
    </row>
    <row r="21960" spans="1:2" x14ac:dyDescent="0.25">
      <c r="A21960" s="277" t="s">
        <v>6079</v>
      </c>
      <c r="B21960" s="278">
        <v>2579.9</v>
      </c>
    </row>
    <row r="21961" spans="1:2" x14ac:dyDescent="0.25">
      <c r="A21961" s="277" t="s">
        <v>22278</v>
      </c>
      <c r="B21961" s="278">
        <v>2579.9</v>
      </c>
    </row>
    <row r="21962" spans="1:2" x14ac:dyDescent="0.25">
      <c r="A21962" s="277" t="s">
        <v>6080</v>
      </c>
      <c r="B21962" s="278">
        <v>2441.1</v>
      </c>
    </row>
    <row r="21963" spans="1:2" x14ac:dyDescent="0.25">
      <c r="A21963" s="277" t="s">
        <v>22279</v>
      </c>
      <c r="B21963" s="278">
        <v>2441.1</v>
      </c>
    </row>
    <row r="21964" spans="1:2" x14ac:dyDescent="0.25">
      <c r="A21964" s="277" t="s">
        <v>6081</v>
      </c>
      <c r="B21964" s="278">
        <v>3052.5</v>
      </c>
    </row>
    <row r="21965" spans="1:2" x14ac:dyDescent="0.25">
      <c r="A21965" s="277" t="s">
        <v>22280</v>
      </c>
      <c r="B21965" s="278">
        <v>3052.5</v>
      </c>
    </row>
    <row r="21966" spans="1:2" x14ac:dyDescent="0.25">
      <c r="A21966" s="277" t="s">
        <v>6082</v>
      </c>
      <c r="B21966" s="278">
        <v>5808.1</v>
      </c>
    </row>
    <row r="21967" spans="1:2" x14ac:dyDescent="0.25">
      <c r="A21967" s="277" t="s">
        <v>22281</v>
      </c>
      <c r="B21967" s="278">
        <v>5808.1</v>
      </c>
    </row>
    <row r="21968" spans="1:2" x14ac:dyDescent="0.25">
      <c r="A21968" s="277" t="s">
        <v>6083</v>
      </c>
      <c r="B21968" s="278">
        <v>3366.7</v>
      </c>
    </row>
    <row r="21969" spans="1:2" x14ac:dyDescent="0.25">
      <c r="A21969" s="277" t="s">
        <v>22282</v>
      </c>
      <c r="B21969" s="278">
        <v>3366.7</v>
      </c>
    </row>
    <row r="21970" spans="1:2" x14ac:dyDescent="0.25">
      <c r="A21970" s="277" t="s">
        <v>6084</v>
      </c>
      <c r="B21970" s="278">
        <v>3609.4</v>
      </c>
    </row>
    <row r="21971" spans="1:2" x14ac:dyDescent="0.25">
      <c r="A21971" s="277" t="s">
        <v>22283</v>
      </c>
      <c r="B21971" s="278">
        <v>3609.4</v>
      </c>
    </row>
    <row r="21972" spans="1:2" x14ac:dyDescent="0.25">
      <c r="A21972" s="277" t="s">
        <v>6085</v>
      </c>
      <c r="B21972" s="278">
        <v>40488.800000000003</v>
      </c>
    </row>
    <row r="21973" spans="1:2" x14ac:dyDescent="0.25">
      <c r="A21973" s="277" t="s">
        <v>22284</v>
      </c>
      <c r="B21973" s="278">
        <v>40488.800000000003</v>
      </c>
    </row>
    <row r="21974" spans="1:2" x14ac:dyDescent="0.25">
      <c r="A21974" s="277" t="s">
        <v>6086</v>
      </c>
      <c r="B21974" s="278">
        <v>55.43</v>
      </c>
    </row>
    <row r="21975" spans="1:2" x14ac:dyDescent="0.25">
      <c r="A21975" s="277" t="s">
        <v>22285</v>
      </c>
      <c r="B21975" s="278">
        <v>55.43</v>
      </c>
    </row>
    <row r="21976" spans="1:2" x14ac:dyDescent="0.25">
      <c r="A21976" s="277" t="s">
        <v>11159</v>
      </c>
      <c r="B21976" s="278">
        <v>27.44</v>
      </c>
    </row>
    <row r="21977" spans="1:2" x14ac:dyDescent="0.25">
      <c r="A21977" s="277" t="s">
        <v>22286</v>
      </c>
      <c r="B21977" s="278">
        <v>27.44</v>
      </c>
    </row>
    <row r="21978" spans="1:2" x14ac:dyDescent="0.25">
      <c r="A21978" s="277" t="s">
        <v>6087</v>
      </c>
      <c r="B21978" s="278">
        <v>4.8</v>
      </c>
    </row>
    <row r="21979" spans="1:2" x14ac:dyDescent="0.25">
      <c r="A21979" s="277" t="s">
        <v>22287</v>
      </c>
      <c r="B21979" s="278">
        <v>4.2</v>
      </c>
    </row>
    <row r="21980" spans="1:2" x14ac:dyDescent="0.25">
      <c r="A21980" s="277" t="s">
        <v>11160</v>
      </c>
      <c r="B21980" s="278">
        <v>687.25</v>
      </c>
    </row>
    <row r="21981" spans="1:2" x14ac:dyDescent="0.25">
      <c r="A21981" s="277" t="s">
        <v>22288</v>
      </c>
      <c r="B21981" s="278">
        <v>687.25</v>
      </c>
    </row>
    <row r="21982" spans="1:2" x14ac:dyDescent="0.25">
      <c r="A21982" s="277" t="s">
        <v>6088</v>
      </c>
      <c r="B21982" s="278">
        <v>0.5</v>
      </c>
    </row>
    <row r="21983" spans="1:2" x14ac:dyDescent="0.25">
      <c r="A21983" s="277" t="s">
        <v>22289</v>
      </c>
      <c r="B21983" s="278">
        <v>0.44</v>
      </c>
    </row>
    <row r="21984" spans="1:2" x14ac:dyDescent="0.25">
      <c r="A21984" s="277" t="s">
        <v>6089</v>
      </c>
      <c r="B21984" s="278">
        <v>6.86</v>
      </c>
    </row>
    <row r="21985" spans="1:2" x14ac:dyDescent="0.25">
      <c r="A21985" s="277" t="s">
        <v>22290</v>
      </c>
      <c r="B21985" s="278">
        <v>6.06</v>
      </c>
    </row>
    <row r="21986" spans="1:2" x14ac:dyDescent="0.25">
      <c r="A21986" s="277" t="s">
        <v>6090</v>
      </c>
      <c r="B21986" s="278">
        <v>73.959999999999994</v>
      </c>
    </row>
    <row r="21987" spans="1:2" x14ac:dyDescent="0.25">
      <c r="A21987" s="277" t="s">
        <v>22291</v>
      </c>
      <c r="B21987" s="278">
        <v>64.19</v>
      </c>
    </row>
    <row r="21988" spans="1:2" x14ac:dyDescent="0.25">
      <c r="A21988" s="277" t="s">
        <v>23579</v>
      </c>
      <c r="B21988" s="278">
        <v>2846.9</v>
      </c>
    </row>
    <row r="21989" spans="1:2" x14ac:dyDescent="0.25">
      <c r="A21989" s="277" t="s">
        <v>23580</v>
      </c>
      <c r="B21989" s="278">
        <v>2846.9</v>
      </c>
    </row>
    <row r="21990" spans="1:2" x14ac:dyDescent="0.25">
      <c r="A21990" s="277" t="s">
        <v>23581</v>
      </c>
      <c r="B21990" s="278">
        <v>2457</v>
      </c>
    </row>
    <row r="21991" spans="1:2" x14ac:dyDescent="0.25">
      <c r="A21991" s="277" t="s">
        <v>23582</v>
      </c>
      <c r="B21991" s="278">
        <v>2457</v>
      </c>
    </row>
    <row r="21992" spans="1:2" x14ac:dyDescent="0.25">
      <c r="A21992" s="277" t="s">
        <v>23583</v>
      </c>
      <c r="B21992" s="278">
        <v>2324.9</v>
      </c>
    </row>
    <row r="21993" spans="1:2" x14ac:dyDescent="0.25">
      <c r="A21993" s="277" t="s">
        <v>23584</v>
      </c>
      <c r="B21993" s="278">
        <v>2324.9</v>
      </c>
    </row>
    <row r="21994" spans="1:2" x14ac:dyDescent="0.25">
      <c r="A21994" s="277" t="s">
        <v>23585</v>
      </c>
      <c r="B21994" s="278">
        <v>2907.1</v>
      </c>
    </row>
    <row r="21995" spans="1:2" x14ac:dyDescent="0.25">
      <c r="A21995" s="277" t="s">
        <v>23586</v>
      </c>
      <c r="B21995" s="278">
        <v>2907.1</v>
      </c>
    </row>
    <row r="21996" spans="1:2" x14ac:dyDescent="0.25">
      <c r="A21996" s="277" t="s">
        <v>23587</v>
      </c>
      <c r="B21996" s="278">
        <v>5531.5</v>
      </c>
    </row>
    <row r="21997" spans="1:2" x14ac:dyDescent="0.25">
      <c r="A21997" s="277" t="s">
        <v>23588</v>
      </c>
      <c r="B21997" s="278">
        <v>5531.5</v>
      </c>
    </row>
    <row r="21998" spans="1:2" x14ac:dyDescent="0.25">
      <c r="A21998" s="277" t="s">
        <v>23589</v>
      </c>
      <c r="B21998" s="278">
        <v>3206.4</v>
      </c>
    </row>
    <row r="21999" spans="1:2" x14ac:dyDescent="0.25">
      <c r="A21999" s="277" t="s">
        <v>23590</v>
      </c>
      <c r="B21999" s="278">
        <v>3206.4</v>
      </c>
    </row>
    <row r="22000" spans="1:2" x14ac:dyDescent="0.25">
      <c r="A22000" s="277" t="s">
        <v>23591</v>
      </c>
      <c r="B22000" s="278">
        <v>3437.5</v>
      </c>
    </row>
    <row r="22001" spans="1:2" x14ac:dyDescent="0.25">
      <c r="A22001" s="277" t="s">
        <v>23592</v>
      </c>
      <c r="B22001" s="278">
        <v>3437.5</v>
      </c>
    </row>
    <row r="22002" spans="1:2" x14ac:dyDescent="0.25">
      <c r="A22002" s="277" t="s">
        <v>6091</v>
      </c>
      <c r="B22002" s="278">
        <v>55.79</v>
      </c>
    </row>
    <row r="22003" spans="1:2" x14ac:dyDescent="0.25">
      <c r="A22003" s="277" t="s">
        <v>22292</v>
      </c>
      <c r="B22003" s="278">
        <v>55.79</v>
      </c>
    </row>
    <row r="22004" spans="1:2" x14ac:dyDescent="0.25">
      <c r="A22004" s="277" t="s">
        <v>6092</v>
      </c>
      <c r="B22004" s="278">
        <v>49.23</v>
      </c>
    </row>
    <row r="22005" spans="1:2" x14ac:dyDescent="0.25">
      <c r="A22005" s="277" t="s">
        <v>22293</v>
      </c>
      <c r="B22005" s="278">
        <v>49.23</v>
      </c>
    </row>
    <row r="22006" spans="1:2" x14ac:dyDescent="0.25">
      <c r="A22006" s="277" t="s">
        <v>6093</v>
      </c>
      <c r="B22006" s="278">
        <v>33</v>
      </c>
    </row>
    <row r="22007" spans="1:2" x14ac:dyDescent="0.25">
      <c r="A22007" s="277" t="s">
        <v>22294</v>
      </c>
      <c r="B22007" s="278">
        <v>33</v>
      </c>
    </row>
    <row r="22008" spans="1:2" x14ac:dyDescent="0.25">
      <c r="A22008" s="277" t="s">
        <v>6094</v>
      </c>
      <c r="B22008" s="278">
        <v>26</v>
      </c>
    </row>
    <row r="22009" spans="1:2" x14ac:dyDescent="0.25">
      <c r="A22009" s="277" t="s">
        <v>22295</v>
      </c>
      <c r="B22009" s="278">
        <v>26</v>
      </c>
    </row>
    <row r="22010" spans="1:2" x14ac:dyDescent="0.25">
      <c r="A22010" s="277" t="s">
        <v>6095</v>
      </c>
      <c r="B22010" s="278">
        <v>47.99</v>
      </c>
    </row>
    <row r="22011" spans="1:2" x14ac:dyDescent="0.25">
      <c r="A22011" s="277" t="s">
        <v>22296</v>
      </c>
      <c r="B22011" s="278">
        <v>47.99</v>
      </c>
    </row>
    <row r="22012" spans="1:2" x14ac:dyDescent="0.25">
      <c r="A22012" s="277" t="s">
        <v>11161</v>
      </c>
      <c r="B22012" s="278">
        <v>10</v>
      </c>
    </row>
    <row r="22013" spans="1:2" x14ac:dyDescent="0.25">
      <c r="A22013" s="277" t="s">
        <v>22297</v>
      </c>
      <c r="B22013" s="278">
        <v>10</v>
      </c>
    </row>
    <row r="22014" spans="1:2" x14ac:dyDescent="0.25">
      <c r="A22014" s="277" t="s">
        <v>6096</v>
      </c>
      <c r="B22014" s="278">
        <v>74.260000000000005</v>
      </c>
    </row>
    <row r="22015" spans="1:2" x14ac:dyDescent="0.25">
      <c r="A22015" s="277" t="s">
        <v>22298</v>
      </c>
      <c r="B22015" s="278">
        <v>74.260000000000005</v>
      </c>
    </row>
    <row r="22016" spans="1:2" x14ac:dyDescent="0.25">
      <c r="A22016" s="277" t="s">
        <v>6097</v>
      </c>
      <c r="B22016" s="278">
        <v>65.39</v>
      </c>
    </row>
    <row r="22017" spans="1:2" x14ac:dyDescent="0.25">
      <c r="A22017" s="277" t="s">
        <v>22299</v>
      </c>
      <c r="B22017" s="278">
        <v>65.39</v>
      </c>
    </row>
    <row r="22018" spans="1:2" x14ac:dyDescent="0.25">
      <c r="A22018" s="277" t="s">
        <v>6098</v>
      </c>
      <c r="B22018" s="278">
        <v>67.23</v>
      </c>
    </row>
    <row r="22019" spans="1:2" x14ac:dyDescent="0.25">
      <c r="A22019" s="277" t="s">
        <v>22300</v>
      </c>
      <c r="B22019" s="278">
        <v>67.23</v>
      </c>
    </row>
    <row r="22020" spans="1:2" x14ac:dyDescent="0.25">
      <c r="A22020" s="277" t="s">
        <v>6099</v>
      </c>
      <c r="B22020" s="278">
        <v>87.86</v>
      </c>
    </row>
    <row r="22021" spans="1:2" x14ac:dyDescent="0.25">
      <c r="A22021" s="277" t="s">
        <v>22301</v>
      </c>
      <c r="B22021" s="278">
        <v>87.86</v>
      </c>
    </row>
    <row r="22022" spans="1:2" x14ac:dyDescent="0.25">
      <c r="A22022" s="277" t="s">
        <v>11162</v>
      </c>
      <c r="B22022" s="278">
        <v>19</v>
      </c>
    </row>
    <row r="22023" spans="1:2" x14ac:dyDescent="0.25">
      <c r="A22023" s="277" t="s">
        <v>22302</v>
      </c>
      <c r="B22023" s="278">
        <v>19</v>
      </c>
    </row>
    <row r="22024" spans="1:2" x14ac:dyDescent="0.25">
      <c r="A22024" s="277" t="s">
        <v>6100</v>
      </c>
      <c r="B22024" s="278">
        <v>66.25</v>
      </c>
    </row>
    <row r="22025" spans="1:2" x14ac:dyDescent="0.25">
      <c r="A22025" s="277" t="s">
        <v>22303</v>
      </c>
      <c r="B22025" s="278">
        <v>66.25</v>
      </c>
    </row>
    <row r="22026" spans="1:2" x14ac:dyDescent="0.25">
      <c r="A22026" s="277" t="s">
        <v>6101</v>
      </c>
      <c r="B22026" s="278">
        <v>67.650000000000006</v>
      </c>
    </row>
    <row r="22027" spans="1:2" x14ac:dyDescent="0.25">
      <c r="A22027" s="277" t="s">
        <v>22304</v>
      </c>
      <c r="B22027" s="278">
        <v>67.650000000000006</v>
      </c>
    </row>
    <row r="22028" spans="1:2" x14ac:dyDescent="0.25">
      <c r="A22028" s="277" t="s">
        <v>6102</v>
      </c>
      <c r="B22028" s="278">
        <v>58.66</v>
      </c>
    </row>
    <row r="22029" spans="1:2" x14ac:dyDescent="0.25">
      <c r="A22029" s="277" t="s">
        <v>22305</v>
      </c>
      <c r="B22029" s="278">
        <v>58.66</v>
      </c>
    </row>
    <row r="22030" spans="1:2" x14ac:dyDescent="0.25">
      <c r="A22030" s="277" t="s">
        <v>6103</v>
      </c>
      <c r="B22030" s="278">
        <v>46.8</v>
      </c>
    </row>
    <row r="22031" spans="1:2" x14ac:dyDescent="0.25">
      <c r="A22031" s="277" t="s">
        <v>22306</v>
      </c>
      <c r="B22031" s="278">
        <v>46.8</v>
      </c>
    </row>
    <row r="22032" spans="1:2" x14ac:dyDescent="0.25">
      <c r="A22032" s="277" t="s">
        <v>6104</v>
      </c>
      <c r="B22032" s="278">
        <v>78.38</v>
      </c>
    </row>
    <row r="22033" spans="1:2" x14ac:dyDescent="0.25">
      <c r="A22033" s="277" t="s">
        <v>22307</v>
      </c>
      <c r="B22033" s="278">
        <v>78.38</v>
      </c>
    </row>
    <row r="22034" spans="1:2" x14ac:dyDescent="0.25">
      <c r="A22034" s="277" t="s">
        <v>11163</v>
      </c>
      <c r="B22034" s="278">
        <v>25</v>
      </c>
    </row>
    <row r="22035" spans="1:2" x14ac:dyDescent="0.25">
      <c r="A22035" s="277" t="s">
        <v>22308</v>
      </c>
      <c r="B22035" s="278">
        <v>25</v>
      </c>
    </row>
    <row r="22036" spans="1:2" x14ac:dyDescent="0.25">
      <c r="A22036" s="277" t="s">
        <v>6105</v>
      </c>
      <c r="B22036" s="278">
        <v>90.26</v>
      </c>
    </row>
    <row r="22037" spans="1:2" x14ac:dyDescent="0.25">
      <c r="A22037" s="277" t="s">
        <v>22309</v>
      </c>
      <c r="B22037" s="278">
        <v>90.26</v>
      </c>
    </row>
    <row r="22038" spans="1:2" x14ac:dyDescent="0.25">
      <c r="A22038" s="277" t="s">
        <v>6106</v>
      </c>
      <c r="B22038" s="278">
        <v>89.93</v>
      </c>
    </row>
    <row r="22039" spans="1:2" x14ac:dyDescent="0.25">
      <c r="A22039" s="277" t="s">
        <v>22310</v>
      </c>
      <c r="B22039" s="278">
        <v>89.93</v>
      </c>
    </row>
    <row r="22040" spans="1:2" x14ac:dyDescent="0.25">
      <c r="A22040" s="277" t="s">
        <v>6107</v>
      </c>
      <c r="B22040" s="278">
        <v>63.99</v>
      </c>
    </row>
    <row r="22041" spans="1:2" x14ac:dyDescent="0.25">
      <c r="A22041" s="277" t="s">
        <v>22311</v>
      </c>
      <c r="B22041" s="278">
        <v>63.99</v>
      </c>
    </row>
    <row r="22042" spans="1:2" x14ac:dyDescent="0.25">
      <c r="A22042" s="277" t="s">
        <v>6108</v>
      </c>
      <c r="B22042" s="278">
        <v>57.2</v>
      </c>
    </row>
    <row r="22043" spans="1:2" x14ac:dyDescent="0.25">
      <c r="A22043" s="277" t="s">
        <v>22312</v>
      </c>
      <c r="B22043" s="278">
        <v>57.2</v>
      </c>
    </row>
    <row r="22044" spans="1:2" x14ac:dyDescent="0.25">
      <c r="A22044" s="277" t="s">
        <v>6109</v>
      </c>
      <c r="B22044" s="278">
        <v>90.61</v>
      </c>
    </row>
    <row r="22045" spans="1:2" x14ac:dyDescent="0.25">
      <c r="A22045" s="277" t="s">
        <v>22313</v>
      </c>
      <c r="B22045" s="278">
        <v>90.61</v>
      </c>
    </row>
    <row r="22046" spans="1:2" x14ac:dyDescent="0.25">
      <c r="A22046" s="277" t="s">
        <v>11164</v>
      </c>
      <c r="B22046" s="278">
        <v>65</v>
      </c>
    </row>
    <row r="22047" spans="1:2" x14ac:dyDescent="0.25">
      <c r="A22047" s="277" t="s">
        <v>22314</v>
      </c>
      <c r="B22047" s="278">
        <v>65</v>
      </c>
    </row>
    <row r="22048" spans="1:2" x14ac:dyDescent="0.25">
      <c r="A22048" s="277" t="s">
        <v>6110</v>
      </c>
      <c r="B22048" s="278">
        <v>62.48</v>
      </c>
    </row>
    <row r="22049" spans="1:2" x14ac:dyDescent="0.25">
      <c r="A22049" s="277" t="s">
        <v>22315</v>
      </c>
      <c r="B22049" s="278">
        <v>62.48</v>
      </c>
    </row>
    <row r="22050" spans="1:2" x14ac:dyDescent="0.25">
      <c r="A22050" s="277" t="s">
        <v>6111</v>
      </c>
      <c r="B22050" s="278">
        <v>70.48</v>
      </c>
    </row>
    <row r="22051" spans="1:2" x14ac:dyDescent="0.25">
      <c r="A22051" s="277" t="s">
        <v>22316</v>
      </c>
      <c r="B22051" s="278">
        <v>70.48</v>
      </c>
    </row>
    <row r="22052" spans="1:2" x14ac:dyDescent="0.25">
      <c r="A22052" s="277" t="s">
        <v>6112</v>
      </c>
      <c r="B22052" s="278">
        <v>47.52</v>
      </c>
    </row>
    <row r="22053" spans="1:2" x14ac:dyDescent="0.25">
      <c r="A22053" s="277" t="s">
        <v>22317</v>
      </c>
      <c r="B22053" s="278">
        <v>47.52</v>
      </c>
    </row>
    <row r="22054" spans="1:2" x14ac:dyDescent="0.25">
      <c r="A22054" s="277" t="s">
        <v>6113</v>
      </c>
      <c r="B22054" s="278">
        <v>34.32</v>
      </c>
    </row>
    <row r="22055" spans="1:2" x14ac:dyDescent="0.25">
      <c r="A22055" s="277" t="s">
        <v>22318</v>
      </c>
      <c r="B22055" s="278">
        <v>34.32</v>
      </c>
    </row>
    <row r="22056" spans="1:2" x14ac:dyDescent="0.25">
      <c r="A22056" s="277" t="s">
        <v>6114</v>
      </c>
      <c r="B22056" s="278">
        <v>60.48</v>
      </c>
    </row>
    <row r="22057" spans="1:2" x14ac:dyDescent="0.25">
      <c r="A22057" s="277" t="s">
        <v>22319</v>
      </c>
      <c r="B22057" s="278">
        <v>60.48</v>
      </c>
    </row>
    <row r="22058" spans="1:2" x14ac:dyDescent="0.25">
      <c r="A22058" s="277" t="s">
        <v>11165</v>
      </c>
      <c r="B22058" s="278">
        <v>60</v>
      </c>
    </row>
    <row r="22059" spans="1:2" x14ac:dyDescent="0.25">
      <c r="A22059" s="277" t="s">
        <v>22320</v>
      </c>
      <c r="B22059" s="278">
        <v>60</v>
      </c>
    </row>
    <row r="22060" spans="1:2" x14ac:dyDescent="0.25">
      <c r="A22060" s="277" t="s">
        <v>11166</v>
      </c>
      <c r="B22060" s="278">
        <v>60.9</v>
      </c>
    </row>
    <row r="22061" spans="1:2" x14ac:dyDescent="0.25">
      <c r="A22061" s="277" t="s">
        <v>22321</v>
      </c>
      <c r="B22061" s="278">
        <v>60.9</v>
      </c>
    </row>
    <row r="22062" spans="1:2" x14ac:dyDescent="0.25">
      <c r="A22062" s="277" t="s">
        <v>11167</v>
      </c>
      <c r="B22062" s="278">
        <v>60.9</v>
      </c>
    </row>
    <row r="22063" spans="1:2" x14ac:dyDescent="0.25">
      <c r="A22063" s="277" t="s">
        <v>22322</v>
      </c>
      <c r="B22063" s="278">
        <v>60.9</v>
      </c>
    </row>
    <row r="22064" spans="1:2" x14ac:dyDescent="0.25">
      <c r="A22064" s="277" t="s">
        <v>11168</v>
      </c>
      <c r="B22064" s="278">
        <v>58</v>
      </c>
    </row>
    <row r="22065" spans="1:2" x14ac:dyDescent="0.25">
      <c r="A22065" s="277" t="s">
        <v>22323</v>
      </c>
      <c r="B22065" s="278">
        <v>58</v>
      </c>
    </row>
    <row r="22066" spans="1:2" x14ac:dyDescent="0.25">
      <c r="A22066" s="277" t="s">
        <v>11169</v>
      </c>
      <c r="B22066" s="278">
        <v>63.9</v>
      </c>
    </row>
    <row r="22067" spans="1:2" x14ac:dyDescent="0.25">
      <c r="A22067" s="277" t="s">
        <v>22324</v>
      </c>
      <c r="B22067" s="278">
        <v>63.9</v>
      </c>
    </row>
    <row r="22068" spans="1:2" x14ac:dyDescent="0.25">
      <c r="A22068" s="277" t="s">
        <v>11170</v>
      </c>
      <c r="B22068" s="278">
        <v>26.4</v>
      </c>
    </row>
    <row r="22069" spans="1:2" x14ac:dyDescent="0.25">
      <c r="A22069" s="277" t="s">
        <v>22325</v>
      </c>
      <c r="B22069" s="278">
        <v>26.4</v>
      </c>
    </row>
    <row r="22070" spans="1:2" x14ac:dyDescent="0.25">
      <c r="A22070" s="277" t="s">
        <v>11171</v>
      </c>
      <c r="B22070" s="278">
        <v>67.2</v>
      </c>
    </row>
    <row r="22071" spans="1:2" x14ac:dyDescent="0.25">
      <c r="A22071" s="277" t="s">
        <v>22326</v>
      </c>
      <c r="B22071" s="278">
        <v>67.2</v>
      </c>
    </row>
    <row r="22072" spans="1:2" x14ac:dyDescent="0.25">
      <c r="A22072" s="277" t="s">
        <v>11172</v>
      </c>
      <c r="B22072" s="278">
        <v>30</v>
      </c>
    </row>
    <row r="22073" spans="1:2" x14ac:dyDescent="0.25">
      <c r="A22073" s="277" t="s">
        <v>22327</v>
      </c>
      <c r="B22073" s="278">
        <v>30</v>
      </c>
    </row>
    <row r="22074" spans="1:2" x14ac:dyDescent="0.25">
      <c r="A22074" s="277" t="s">
        <v>11173</v>
      </c>
      <c r="B22074" s="278">
        <v>24.96</v>
      </c>
    </row>
    <row r="22075" spans="1:2" x14ac:dyDescent="0.25">
      <c r="A22075" s="277" t="s">
        <v>22328</v>
      </c>
      <c r="B22075" s="278">
        <v>24.96</v>
      </c>
    </row>
    <row r="22076" spans="1:2" x14ac:dyDescent="0.25">
      <c r="A22076" s="277" t="s">
        <v>6115</v>
      </c>
      <c r="B22076" s="278">
        <v>149.30000000000001</v>
      </c>
    </row>
    <row r="22077" spans="1:2" x14ac:dyDescent="0.25">
      <c r="A22077" s="277" t="s">
        <v>22329</v>
      </c>
      <c r="B22077" s="278">
        <v>134.43</v>
      </c>
    </row>
    <row r="22078" spans="1:2" x14ac:dyDescent="0.25">
      <c r="A22078" s="277" t="s">
        <v>11174</v>
      </c>
      <c r="B22078" s="278">
        <v>5580.76</v>
      </c>
    </row>
    <row r="22079" spans="1:2" x14ac:dyDescent="0.25">
      <c r="A22079" s="277" t="s">
        <v>22330</v>
      </c>
      <c r="B22079" s="278">
        <v>5195.8500000000004</v>
      </c>
    </row>
    <row r="22080" spans="1:2" x14ac:dyDescent="0.25">
      <c r="A22080" s="277" t="s">
        <v>11175</v>
      </c>
      <c r="B22080" s="278">
        <v>1519.25</v>
      </c>
    </row>
    <row r="22081" spans="1:2" x14ac:dyDescent="0.25">
      <c r="A22081" s="277" t="s">
        <v>22331</v>
      </c>
      <c r="B22081" s="278">
        <v>1429.47</v>
      </c>
    </row>
    <row r="22082" spans="1:2" x14ac:dyDescent="0.25">
      <c r="A22082" s="277" t="s">
        <v>11176</v>
      </c>
      <c r="B22082" s="278">
        <v>3832.71</v>
      </c>
    </row>
    <row r="22083" spans="1:2" x14ac:dyDescent="0.25">
      <c r="A22083" s="277" t="s">
        <v>22332</v>
      </c>
      <c r="B22083" s="278">
        <v>3558.08</v>
      </c>
    </row>
    <row r="22084" spans="1:2" x14ac:dyDescent="0.25">
      <c r="A22084" s="277" t="s">
        <v>6117</v>
      </c>
      <c r="B22084" s="278">
        <v>378.43</v>
      </c>
    </row>
    <row r="22085" spans="1:2" x14ac:dyDescent="0.25">
      <c r="A22085" s="277" t="s">
        <v>22333</v>
      </c>
      <c r="B22085" s="278">
        <v>348.33</v>
      </c>
    </row>
    <row r="22086" spans="1:2" x14ac:dyDescent="0.25">
      <c r="A22086" s="277" t="s">
        <v>6118</v>
      </c>
      <c r="B22086" s="278">
        <v>483.7</v>
      </c>
    </row>
    <row r="22087" spans="1:2" x14ac:dyDescent="0.25">
      <c r="A22087" s="277" t="s">
        <v>22334</v>
      </c>
      <c r="B22087" s="278">
        <v>446.14</v>
      </c>
    </row>
    <row r="22088" spans="1:2" x14ac:dyDescent="0.25">
      <c r="A22088" s="277" t="s">
        <v>6119</v>
      </c>
      <c r="B22088" s="278">
        <v>423.01</v>
      </c>
    </row>
    <row r="22089" spans="1:2" x14ac:dyDescent="0.25">
      <c r="A22089" s="277" t="s">
        <v>22335</v>
      </c>
      <c r="B22089" s="278">
        <v>389.8</v>
      </c>
    </row>
    <row r="22090" spans="1:2" x14ac:dyDescent="0.25">
      <c r="A22090" s="277" t="s">
        <v>6120</v>
      </c>
      <c r="B22090" s="278">
        <v>1130.75</v>
      </c>
    </row>
    <row r="22091" spans="1:2" x14ac:dyDescent="0.25">
      <c r="A22091" s="277" t="s">
        <v>22336</v>
      </c>
      <c r="B22091" s="278">
        <v>1050.02</v>
      </c>
    </row>
    <row r="22092" spans="1:2" x14ac:dyDescent="0.25">
      <c r="A22092" s="277" t="s">
        <v>6121</v>
      </c>
      <c r="B22092" s="278">
        <v>1217.6600000000001</v>
      </c>
    </row>
    <row r="22093" spans="1:2" x14ac:dyDescent="0.25">
      <c r="A22093" s="277" t="s">
        <v>22337</v>
      </c>
      <c r="B22093" s="278">
        <v>1127.25</v>
      </c>
    </row>
    <row r="22094" spans="1:2" x14ac:dyDescent="0.25">
      <c r="A22094" s="277" t="s">
        <v>6122</v>
      </c>
      <c r="B22094" s="278">
        <v>1083.6400000000001</v>
      </c>
    </row>
    <row r="22095" spans="1:2" x14ac:dyDescent="0.25">
      <c r="A22095" s="277" t="s">
        <v>22338</v>
      </c>
      <c r="B22095" s="278">
        <v>1005.67</v>
      </c>
    </row>
    <row r="22096" spans="1:2" x14ac:dyDescent="0.25">
      <c r="A22096" s="277" t="s">
        <v>6116</v>
      </c>
      <c r="B22096" s="278">
        <v>131.87</v>
      </c>
    </row>
    <row r="22097" spans="1:2" x14ac:dyDescent="0.25">
      <c r="A22097" s="277" t="s">
        <v>22339</v>
      </c>
      <c r="B22097" s="278">
        <v>121.15</v>
      </c>
    </row>
    <row r="22098" spans="1:2" x14ac:dyDescent="0.25">
      <c r="A22098" s="277" t="s">
        <v>11177</v>
      </c>
      <c r="B22098" s="278">
        <v>504.34</v>
      </c>
    </row>
    <row r="22099" spans="1:2" x14ac:dyDescent="0.25">
      <c r="A22099" s="277" t="s">
        <v>22340</v>
      </c>
      <c r="B22099" s="278">
        <v>460.79</v>
      </c>
    </row>
    <row r="22100" spans="1:2" x14ac:dyDescent="0.25">
      <c r="A22100" s="277" t="s">
        <v>11178</v>
      </c>
      <c r="B22100" s="278">
        <v>137.97</v>
      </c>
    </row>
    <row r="22101" spans="1:2" x14ac:dyDescent="0.25">
      <c r="A22101" s="277" t="s">
        <v>22341</v>
      </c>
      <c r="B22101" s="278">
        <v>126.51</v>
      </c>
    </row>
    <row r="22102" spans="1:2" x14ac:dyDescent="0.25">
      <c r="A22102" s="277" t="s">
        <v>6123</v>
      </c>
      <c r="B22102" s="278">
        <v>401.79</v>
      </c>
    </row>
    <row r="22103" spans="1:2" x14ac:dyDescent="0.25">
      <c r="A22103" s="277" t="s">
        <v>22342</v>
      </c>
      <c r="B22103" s="278">
        <v>367.24</v>
      </c>
    </row>
    <row r="22104" spans="1:2" x14ac:dyDescent="0.25">
      <c r="A22104" s="277" t="s">
        <v>6124</v>
      </c>
      <c r="B22104" s="278">
        <v>196.19</v>
      </c>
    </row>
    <row r="22105" spans="1:2" x14ac:dyDescent="0.25">
      <c r="A22105" s="277" t="s">
        <v>22343</v>
      </c>
      <c r="B22105" s="278">
        <v>184.77</v>
      </c>
    </row>
    <row r="22106" spans="1:2" x14ac:dyDescent="0.25">
      <c r="A22106" s="277" t="s">
        <v>6125</v>
      </c>
      <c r="B22106" s="278">
        <v>72.12</v>
      </c>
    </row>
    <row r="22107" spans="1:2" x14ac:dyDescent="0.25">
      <c r="A22107" s="277" t="s">
        <v>22344</v>
      </c>
      <c r="B22107" s="278">
        <v>68.63</v>
      </c>
    </row>
    <row r="22108" spans="1:2" x14ac:dyDescent="0.25">
      <c r="A22108" s="277" t="s">
        <v>6126</v>
      </c>
      <c r="B22108" s="278">
        <v>6167.09</v>
      </c>
    </row>
    <row r="22109" spans="1:2" x14ac:dyDescent="0.25">
      <c r="A22109" s="277" t="s">
        <v>22345</v>
      </c>
      <c r="B22109" s="278">
        <v>5616.04</v>
      </c>
    </row>
    <row r="22110" spans="1:2" x14ac:dyDescent="0.25">
      <c r="A22110" s="277" t="s">
        <v>6127</v>
      </c>
      <c r="B22110" s="278">
        <v>8006.98</v>
      </c>
    </row>
    <row r="22111" spans="1:2" x14ac:dyDescent="0.25">
      <c r="A22111" s="277" t="s">
        <v>22346</v>
      </c>
      <c r="B22111" s="278">
        <v>7309.16</v>
      </c>
    </row>
    <row r="22112" spans="1:2" x14ac:dyDescent="0.25">
      <c r="A22112" s="277" t="s">
        <v>6128</v>
      </c>
      <c r="B22112" s="278">
        <v>22.82</v>
      </c>
    </row>
    <row r="22113" spans="1:2" x14ac:dyDescent="0.25">
      <c r="A22113" s="277" t="s">
        <v>22347</v>
      </c>
      <c r="B22113" s="278">
        <v>21.32</v>
      </c>
    </row>
    <row r="22114" spans="1:2" x14ac:dyDescent="0.25">
      <c r="A22114" s="277" t="s">
        <v>6129</v>
      </c>
      <c r="B22114" s="278">
        <v>1209.3599999999999</v>
      </c>
    </row>
    <row r="22115" spans="1:2" x14ac:dyDescent="0.25">
      <c r="A22115" s="277" t="s">
        <v>22348</v>
      </c>
      <c r="B22115" s="278">
        <v>1155.32</v>
      </c>
    </row>
    <row r="22116" spans="1:2" x14ac:dyDescent="0.25">
      <c r="A22116" s="277" t="s">
        <v>6130</v>
      </c>
      <c r="B22116" s="278">
        <v>279.12</v>
      </c>
    </row>
    <row r="22117" spans="1:2" x14ac:dyDescent="0.25">
      <c r="A22117" s="277" t="s">
        <v>22349</v>
      </c>
      <c r="B22117" s="278">
        <v>245.34</v>
      </c>
    </row>
    <row r="22118" spans="1:2" x14ac:dyDescent="0.25">
      <c r="A22118" s="277" t="s">
        <v>6131</v>
      </c>
      <c r="B22118" s="278">
        <v>304.54000000000002</v>
      </c>
    </row>
    <row r="22119" spans="1:2" x14ac:dyDescent="0.25">
      <c r="A22119" s="277" t="s">
        <v>22350</v>
      </c>
      <c r="B22119" s="278">
        <v>267.38</v>
      </c>
    </row>
    <row r="22120" spans="1:2" x14ac:dyDescent="0.25">
      <c r="A22120" s="277" t="s">
        <v>6132</v>
      </c>
      <c r="B22120" s="278">
        <v>346.69</v>
      </c>
    </row>
    <row r="22121" spans="1:2" x14ac:dyDescent="0.25">
      <c r="A22121" s="277" t="s">
        <v>22351</v>
      </c>
      <c r="B22121" s="278">
        <v>306.14999999999998</v>
      </c>
    </row>
    <row r="22122" spans="1:2" x14ac:dyDescent="0.25">
      <c r="A22122" s="277" t="s">
        <v>6133</v>
      </c>
      <c r="B22122" s="278">
        <v>426.38</v>
      </c>
    </row>
    <row r="22123" spans="1:2" x14ac:dyDescent="0.25">
      <c r="A22123" s="277" t="s">
        <v>22352</v>
      </c>
      <c r="B22123" s="278">
        <v>375.7</v>
      </c>
    </row>
    <row r="22124" spans="1:2" x14ac:dyDescent="0.25">
      <c r="A22124" s="277" t="s">
        <v>6134</v>
      </c>
      <c r="B22124" s="278">
        <v>566.91999999999996</v>
      </c>
    </row>
    <row r="22125" spans="1:2" x14ac:dyDescent="0.25">
      <c r="A22125" s="277" t="s">
        <v>22353</v>
      </c>
      <c r="B22125" s="278">
        <v>499.35</v>
      </c>
    </row>
    <row r="22126" spans="1:2" x14ac:dyDescent="0.25">
      <c r="A22126" s="277" t="s">
        <v>6135</v>
      </c>
      <c r="B22126" s="278">
        <v>134.47</v>
      </c>
    </row>
    <row r="22127" spans="1:2" x14ac:dyDescent="0.25">
      <c r="A22127" s="277" t="s">
        <v>22354</v>
      </c>
      <c r="B22127" s="278">
        <v>117.57</v>
      </c>
    </row>
    <row r="22128" spans="1:2" x14ac:dyDescent="0.25">
      <c r="A22128" s="277" t="s">
        <v>6136</v>
      </c>
      <c r="B22128" s="278">
        <v>270.67</v>
      </c>
    </row>
    <row r="22129" spans="1:2" x14ac:dyDescent="0.25">
      <c r="A22129" s="277" t="s">
        <v>22355</v>
      </c>
      <c r="B22129" s="278">
        <v>236.89</v>
      </c>
    </row>
    <row r="22130" spans="1:2" x14ac:dyDescent="0.25">
      <c r="A22130" s="277" t="s">
        <v>6137</v>
      </c>
      <c r="B22130" s="278">
        <v>542</v>
      </c>
    </row>
    <row r="22131" spans="1:2" x14ac:dyDescent="0.25">
      <c r="A22131" s="277" t="s">
        <v>22356</v>
      </c>
      <c r="B22131" s="278">
        <v>474.43</v>
      </c>
    </row>
    <row r="22132" spans="1:2" x14ac:dyDescent="0.25">
      <c r="A22132" s="277" t="s">
        <v>6138</v>
      </c>
      <c r="B22132" s="278">
        <v>270.67</v>
      </c>
    </row>
    <row r="22133" spans="1:2" x14ac:dyDescent="0.25">
      <c r="A22133" s="277" t="s">
        <v>22357</v>
      </c>
      <c r="B22133" s="278">
        <v>236.89</v>
      </c>
    </row>
    <row r="22134" spans="1:2" x14ac:dyDescent="0.25">
      <c r="A22134" s="277" t="s">
        <v>6139</v>
      </c>
      <c r="B22134" s="278">
        <v>321.51</v>
      </c>
    </row>
    <row r="22135" spans="1:2" x14ac:dyDescent="0.25">
      <c r="A22135" s="277" t="s">
        <v>22358</v>
      </c>
      <c r="B22135" s="278">
        <v>280.97000000000003</v>
      </c>
    </row>
    <row r="22136" spans="1:2" x14ac:dyDescent="0.25">
      <c r="A22136" s="277" t="s">
        <v>6140</v>
      </c>
      <c r="B22136" s="278">
        <v>270.67</v>
      </c>
    </row>
    <row r="22137" spans="1:2" x14ac:dyDescent="0.25">
      <c r="A22137" s="277" t="s">
        <v>22359</v>
      </c>
      <c r="B22137" s="278">
        <v>236.89</v>
      </c>
    </row>
    <row r="22138" spans="1:2" x14ac:dyDescent="0.25">
      <c r="A22138" s="277" t="s">
        <v>6141</v>
      </c>
      <c r="B22138" s="278">
        <v>321.51</v>
      </c>
    </row>
    <row r="22139" spans="1:2" x14ac:dyDescent="0.25">
      <c r="A22139" s="277" t="s">
        <v>22360</v>
      </c>
      <c r="B22139" s="278">
        <v>280.97000000000003</v>
      </c>
    </row>
    <row r="22140" spans="1:2" x14ac:dyDescent="0.25">
      <c r="A22140" s="277" t="s">
        <v>11179</v>
      </c>
      <c r="B22140" s="278">
        <v>215.57</v>
      </c>
    </row>
    <row r="22141" spans="1:2" x14ac:dyDescent="0.25">
      <c r="A22141" s="277" t="s">
        <v>22361</v>
      </c>
      <c r="B22141" s="278">
        <v>190.23</v>
      </c>
    </row>
    <row r="22142" spans="1:2" x14ac:dyDescent="0.25">
      <c r="A22142" s="277" t="s">
        <v>6142</v>
      </c>
      <c r="B22142" s="278">
        <v>508.4</v>
      </c>
    </row>
    <row r="22143" spans="1:2" x14ac:dyDescent="0.25">
      <c r="A22143" s="277" t="s">
        <v>22362</v>
      </c>
      <c r="B22143" s="278">
        <v>440.84</v>
      </c>
    </row>
    <row r="22144" spans="1:2" x14ac:dyDescent="0.25">
      <c r="A22144" s="277" t="s">
        <v>6143</v>
      </c>
      <c r="B22144" s="278">
        <v>1525.22</v>
      </c>
    </row>
    <row r="22145" spans="1:2" x14ac:dyDescent="0.25">
      <c r="A22145" s="277" t="s">
        <v>22363</v>
      </c>
      <c r="B22145" s="278">
        <v>1322.52</v>
      </c>
    </row>
    <row r="22146" spans="1:2" x14ac:dyDescent="0.25">
      <c r="A22146" s="277" t="s">
        <v>6144</v>
      </c>
      <c r="B22146" s="278">
        <v>127.1</v>
      </c>
    </row>
    <row r="22147" spans="1:2" x14ac:dyDescent="0.25">
      <c r="A22147" s="277" t="s">
        <v>22364</v>
      </c>
      <c r="B22147" s="278">
        <v>110.21</v>
      </c>
    </row>
    <row r="22148" spans="1:2" x14ac:dyDescent="0.25">
      <c r="A22148" s="277" t="s">
        <v>6145</v>
      </c>
      <c r="B22148" s="278">
        <v>190.65</v>
      </c>
    </row>
    <row r="22149" spans="1:2" x14ac:dyDescent="0.25">
      <c r="A22149" s="277" t="s">
        <v>22365</v>
      </c>
      <c r="B22149" s="278">
        <v>165.31</v>
      </c>
    </row>
    <row r="22150" spans="1:2" x14ac:dyDescent="0.25">
      <c r="A22150" s="277" t="s">
        <v>6146</v>
      </c>
      <c r="B22150" s="278">
        <v>254.2</v>
      </c>
    </row>
    <row r="22151" spans="1:2" x14ac:dyDescent="0.25">
      <c r="A22151" s="277" t="s">
        <v>22366</v>
      </c>
      <c r="B22151" s="278">
        <v>220.42</v>
      </c>
    </row>
    <row r="22152" spans="1:2" x14ac:dyDescent="0.25">
      <c r="A22152" s="277" t="s">
        <v>6147</v>
      </c>
      <c r="B22152" s="278">
        <v>127.1</v>
      </c>
    </row>
    <row r="22153" spans="1:2" x14ac:dyDescent="0.25">
      <c r="A22153" s="277" t="s">
        <v>22367</v>
      </c>
      <c r="B22153" s="278">
        <v>110.21</v>
      </c>
    </row>
    <row r="22154" spans="1:2" x14ac:dyDescent="0.25">
      <c r="A22154" s="277" t="s">
        <v>6148</v>
      </c>
      <c r="B22154" s="278">
        <v>203.36</v>
      </c>
    </row>
    <row r="22155" spans="1:2" x14ac:dyDescent="0.25">
      <c r="A22155" s="277" t="s">
        <v>22368</v>
      </c>
      <c r="B22155" s="278">
        <v>176.33</v>
      </c>
    </row>
    <row r="22156" spans="1:2" x14ac:dyDescent="0.25">
      <c r="A22156" s="277" t="s">
        <v>6149</v>
      </c>
      <c r="B22156" s="278">
        <v>152.52000000000001</v>
      </c>
    </row>
    <row r="22157" spans="1:2" x14ac:dyDescent="0.25">
      <c r="A22157" s="277" t="s">
        <v>22369</v>
      </c>
      <c r="B22157" s="278">
        <v>132.25</v>
      </c>
    </row>
    <row r="22158" spans="1:2" x14ac:dyDescent="0.25">
      <c r="A22158" s="277" t="s">
        <v>6150</v>
      </c>
      <c r="B22158" s="278">
        <v>254.2</v>
      </c>
    </row>
    <row r="22159" spans="1:2" x14ac:dyDescent="0.25">
      <c r="A22159" s="277" t="s">
        <v>22370</v>
      </c>
      <c r="B22159" s="278">
        <v>220.42</v>
      </c>
    </row>
    <row r="22160" spans="1:2" x14ac:dyDescent="0.25">
      <c r="A22160" s="277" t="s">
        <v>11180</v>
      </c>
      <c r="B22160" s="278">
        <v>804.96</v>
      </c>
    </row>
    <row r="22161" spans="1:2" x14ac:dyDescent="0.25">
      <c r="A22161" s="277" t="s">
        <v>22371</v>
      </c>
      <c r="B22161" s="278">
        <v>804.96</v>
      </c>
    </row>
    <row r="22162" spans="1:2" x14ac:dyDescent="0.25">
      <c r="A22162" s="277" t="s">
        <v>11181</v>
      </c>
      <c r="B22162" s="278">
        <v>846.56</v>
      </c>
    </row>
    <row r="22163" spans="1:2" x14ac:dyDescent="0.25">
      <c r="A22163" s="277" t="s">
        <v>22372</v>
      </c>
      <c r="B22163" s="278">
        <v>846.56</v>
      </c>
    </row>
    <row r="22164" spans="1:2" x14ac:dyDescent="0.25">
      <c r="A22164" s="277" t="s">
        <v>11182</v>
      </c>
      <c r="B22164" s="278">
        <v>1154.4000000000001</v>
      </c>
    </row>
    <row r="22165" spans="1:2" x14ac:dyDescent="0.25">
      <c r="A22165" s="277" t="s">
        <v>22373</v>
      </c>
      <c r="B22165" s="278">
        <v>1154.4000000000001</v>
      </c>
    </row>
    <row r="22166" spans="1:2" x14ac:dyDescent="0.25">
      <c r="A22166" s="277" t="s">
        <v>11183</v>
      </c>
      <c r="B22166" s="278">
        <v>1267</v>
      </c>
    </row>
    <row r="22167" spans="1:2" x14ac:dyDescent="0.25">
      <c r="A22167" s="277" t="s">
        <v>22374</v>
      </c>
      <c r="B22167" s="278">
        <v>1267</v>
      </c>
    </row>
    <row r="22168" spans="1:2" x14ac:dyDescent="0.25">
      <c r="A22168" s="277" t="s">
        <v>11184</v>
      </c>
      <c r="B22168" s="278">
        <v>1807</v>
      </c>
    </row>
    <row r="22169" spans="1:2" x14ac:dyDescent="0.25">
      <c r="A22169" s="277" t="s">
        <v>22375</v>
      </c>
      <c r="B22169" s="278">
        <v>1807</v>
      </c>
    </row>
    <row r="22170" spans="1:2" x14ac:dyDescent="0.25">
      <c r="A22170" s="277" t="s">
        <v>11185</v>
      </c>
      <c r="B22170" s="278">
        <v>1587</v>
      </c>
    </row>
    <row r="22171" spans="1:2" x14ac:dyDescent="0.25">
      <c r="A22171" s="277" t="s">
        <v>22376</v>
      </c>
      <c r="B22171" s="278">
        <v>1587</v>
      </c>
    </row>
    <row r="22172" spans="1:2" x14ac:dyDescent="0.25">
      <c r="A22172" s="277" t="s">
        <v>11186</v>
      </c>
      <c r="B22172" s="278">
        <v>3100</v>
      </c>
    </row>
    <row r="22173" spans="1:2" x14ac:dyDescent="0.25">
      <c r="A22173" s="277" t="s">
        <v>22377</v>
      </c>
      <c r="B22173" s="278">
        <v>3100</v>
      </c>
    </row>
    <row r="22174" spans="1:2" x14ac:dyDescent="0.25">
      <c r="A22174" s="277" t="s">
        <v>11187</v>
      </c>
      <c r="B22174" s="278">
        <v>5786</v>
      </c>
    </row>
    <row r="22175" spans="1:2" x14ac:dyDescent="0.25">
      <c r="A22175" s="277" t="s">
        <v>22378</v>
      </c>
      <c r="B22175" s="278">
        <v>5786</v>
      </c>
    </row>
    <row r="22176" spans="1:2" x14ac:dyDescent="0.25">
      <c r="A22176" s="277" t="s">
        <v>11188</v>
      </c>
      <c r="B22176" s="278">
        <v>225.11</v>
      </c>
    </row>
    <row r="22177" spans="1:2" x14ac:dyDescent="0.25">
      <c r="A22177" s="277" t="s">
        <v>22379</v>
      </c>
      <c r="B22177" s="278">
        <v>225.11</v>
      </c>
    </row>
    <row r="22178" spans="1:2" x14ac:dyDescent="0.25">
      <c r="A22178" s="277" t="s">
        <v>11189</v>
      </c>
      <c r="B22178" s="278">
        <v>1332.28</v>
      </c>
    </row>
    <row r="22179" spans="1:2" x14ac:dyDescent="0.25">
      <c r="A22179" s="277" t="s">
        <v>22380</v>
      </c>
      <c r="B22179" s="278">
        <v>1332.28</v>
      </c>
    </row>
    <row r="22180" spans="1:2" x14ac:dyDescent="0.25">
      <c r="A22180" s="277" t="s">
        <v>11190</v>
      </c>
      <c r="B22180" s="278">
        <v>1527.86</v>
      </c>
    </row>
    <row r="22181" spans="1:2" x14ac:dyDescent="0.25">
      <c r="A22181" s="277" t="s">
        <v>22381</v>
      </c>
      <c r="B22181" s="278">
        <v>1527.86</v>
      </c>
    </row>
    <row r="22182" spans="1:2" x14ac:dyDescent="0.25">
      <c r="A22182" s="277" t="s">
        <v>11191</v>
      </c>
      <c r="B22182" s="278">
        <v>1669.36</v>
      </c>
    </row>
    <row r="22183" spans="1:2" x14ac:dyDescent="0.25">
      <c r="A22183" s="277" t="s">
        <v>22382</v>
      </c>
      <c r="B22183" s="278">
        <v>1669.36</v>
      </c>
    </row>
    <row r="22184" spans="1:2" x14ac:dyDescent="0.25">
      <c r="A22184" s="277" t="s">
        <v>11192</v>
      </c>
      <c r="B22184" s="278">
        <v>1754.26</v>
      </c>
    </row>
    <row r="22185" spans="1:2" x14ac:dyDescent="0.25">
      <c r="A22185" s="277" t="s">
        <v>22383</v>
      </c>
      <c r="B22185" s="278">
        <v>1754.26</v>
      </c>
    </row>
    <row r="22186" spans="1:2" x14ac:dyDescent="0.25">
      <c r="A22186" s="277" t="s">
        <v>11193</v>
      </c>
      <c r="B22186" s="278">
        <v>992.9</v>
      </c>
    </row>
    <row r="22187" spans="1:2" x14ac:dyDescent="0.25">
      <c r="A22187" s="277" t="s">
        <v>22384</v>
      </c>
      <c r="B22187" s="278">
        <v>992.9</v>
      </c>
    </row>
    <row r="22188" spans="1:2" x14ac:dyDescent="0.25">
      <c r="A22188" s="277" t="s">
        <v>11194</v>
      </c>
      <c r="B22188" s="278">
        <v>1870.21</v>
      </c>
    </row>
    <row r="22189" spans="1:2" x14ac:dyDescent="0.25">
      <c r="A22189" s="277" t="s">
        <v>22385</v>
      </c>
      <c r="B22189" s="278">
        <v>1870.21</v>
      </c>
    </row>
    <row r="22190" spans="1:2" x14ac:dyDescent="0.25">
      <c r="A22190" s="277" t="s">
        <v>11195</v>
      </c>
      <c r="B22190" s="278">
        <v>1870.21</v>
      </c>
    </row>
    <row r="22191" spans="1:2" x14ac:dyDescent="0.25">
      <c r="A22191" s="277" t="s">
        <v>22386</v>
      </c>
      <c r="B22191" s="278">
        <v>1870.21</v>
      </c>
    </row>
    <row r="22192" spans="1:2" x14ac:dyDescent="0.25">
      <c r="A22192" s="277" t="s">
        <v>11196</v>
      </c>
      <c r="B22192" s="278">
        <v>1848.43</v>
      </c>
    </row>
    <row r="22193" spans="1:2" x14ac:dyDescent="0.25">
      <c r="A22193" s="277" t="s">
        <v>22387</v>
      </c>
      <c r="B22193" s="278">
        <v>1848.43</v>
      </c>
    </row>
    <row r="22194" spans="1:2" x14ac:dyDescent="0.25">
      <c r="A22194" s="277" t="s">
        <v>11197</v>
      </c>
      <c r="B22194" s="278">
        <v>259.32</v>
      </c>
    </row>
    <row r="22195" spans="1:2" x14ac:dyDescent="0.25">
      <c r="A22195" s="277" t="s">
        <v>22388</v>
      </c>
      <c r="B22195" s="278">
        <v>259.32</v>
      </c>
    </row>
    <row r="22196" spans="1:2" x14ac:dyDescent="0.25">
      <c r="A22196" s="277" t="s">
        <v>11198</v>
      </c>
      <c r="B22196" s="278">
        <v>1040</v>
      </c>
    </row>
    <row r="22197" spans="1:2" x14ac:dyDescent="0.25">
      <c r="A22197" s="277" t="s">
        <v>22389</v>
      </c>
      <c r="B22197" s="278">
        <v>1040</v>
      </c>
    </row>
    <row r="22198" spans="1:2" x14ac:dyDescent="0.25">
      <c r="A22198" s="277" t="s">
        <v>11199</v>
      </c>
      <c r="B22198" s="278">
        <v>620</v>
      </c>
    </row>
    <row r="22199" spans="1:2" x14ac:dyDescent="0.25">
      <c r="A22199" s="277" t="s">
        <v>22390</v>
      </c>
      <c r="B22199" s="278">
        <v>620</v>
      </c>
    </row>
    <row r="22200" spans="1:2" x14ac:dyDescent="0.25">
      <c r="A22200" s="277" t="s">
        <v>11200</v>
      </c>
      <c r="B22200" s="278">
        <v>1120</v>
      </c>
    </row>
    <row r="22201" spans="1:2" x14ac:dyDescent="0.25">
      <c r="A22201" s="277" t="s">
        <v>22391</v>
      </c>
      <c r="B22201" s="278">
        <v>1120</v>
      </c>
    </row>
    <row r="22202" spans="1:2" x14ac:dyDescent="0.25">
      <c r="A22202" s="277" t="s">
        <v>11201</v>
      </c>
      <c r="B22202" s="278">
        <v>1150.8900000000001</v>
      </c>
    </row>
    <row r="22203" spans="1:2" x14ac:dyDescent="0.25">
      <c r="A22203" s="277" t="s">
        <v>22392</v>
      </c>
      <c r="B22203" s="278">
        <v>1150.8900000000001</v>
      </c>
    </row>
    <row r="22204" spans="1:2" x14ac:dyDescent="0.25">
      <c r="A22204" s="277" t="s">
        <v>11202</v>
      </c>
      <c r="B22204" s="278">
        <v>1980</v>
      </c>
    </row>
    <row r="22205" spans="1:2" x14ac:dyDescent="0.25">
      <c r="A22205" s="277" t="s">
        <v>22393</v>
      </c>
      <c r="B22205" s="278">
        <v>1980</v>
      </c>
    </row>
    <row r="22206" spans="1:2" x14ac:dyDescent="0.25">
      <c r="A22206" s="277" t="s">
        <v>11203</v>
      </c>
      <c r="B22206" s="278">
        <v>1119.55</v>
      </c>
    </row>
    <row r="22207" spans="1:2" x14ac:dyDescent="0.25">
      <c r="A22207" s="277" t="s">
        <v>22394</v>
      </c>
      <c r="B22207" s="278">
        <v>1119.55</v>
      </c>
    </row>
    <row r="22208" spans="1:2" x14ac:dyDescent="0.25">
      <c r="A22208" s="277" t="s">
        <v>11204</v>
      </c>
      <c r="B22208" s="278">
        <v>1034</v>
      </c>
    </row>
    <row r="22209" spans="1:2" x14ac:dyDescent="0.25">
      <c r="A22209" s="277" t="s">
        <v>22395</v>
      </c>
      <c r="B22209" s="278">
        <v>1034</v>
      </c>
    </row>
    <row r="22210" spans="1:2" x14ac:dyDescent="0.25">
      <c r="A22210" s="277" t="s">
        <v>11205</v>
      </c>
      <c r="B22210" s="278">
        <v>7920</v>
      </c>
    </row>
    <row r="22211" spans="1:2" x14ac:dyDescent="0.25">
      <c r="A22211" s="277" t="s">
        <v>22396</v>
      </c>
      <c r="B22211" s="278">
        <v>7920</v>
      </c>
    </row>
    <row r="22212" spans="1:2" x14ac:dyDescent="0.25">
      <c r="A22212" s="277" t="s">
        <v>11206</v>
      </c>
      <c r="B22212" s="278">
        <v>1960</v>
      </c>
    </row>
    <row r="22213" spans="1:2" x14ac:dyDescent="0.25">
      <c r="A22213" s="277" t="s">
        <v>22397</v>
      </c>
      <c r="B22213" s="278">
        <v>1960</v>
      </c>
    </row>
    <row r="22214" spans="1:2" x14ac:dyDescent="0.25">
      <c r="A22214" s="277" t="s">
        <v>11207</v>
      </c>
      <c r="B22214" s="278">
        <v>2260</v>
      </c>
    </row>
    <row r="22215" spans="1:2" x14ac:dyDescent="0.25">
      <c r="A22215" s="277" t="s">
        <v>22398</v>
      </c>
      <c r="B22215" s="278">
        <v>2260</v>
      </c>
    </row>
    <row r="22216" spans="1:2" x14ac:dyDescent="0.25">
      <c r="A22216" s="277" t="s">
        <v>11208</v>
      </c>
      <c r="B22216" s="278">
        <v>2730</v>
      </c>
    </row>
    <row r="22217" spans="1:2" x14ac:dyDescent="0.25">
      <c r="A22217" s="277" t="s">
        <v>22399</v>
      </c>
      <c r="B22217" s="278">
        <v>2730</v>
      </c>
    </row>
    <row r="22218" spans="1:2" x14ac:dyDescent="0.25">
      <c r="A22218" s="277" t="s">
        <v>11209</v>
      </c>
      <c r="B22218" s="278">
        <v>2220</v>
      </c>
    </row>
    <row r="22219" spans="1:2" x14ac:dyDescent="0.25">
      <c r="A22219" s="277" t="s">
        <v>22400</v>
      </c>
      <c r="B22219" s="278">
        <v>2220</v>
      </c>
    </row>
    <row r="22220" spans="1:2" x14ac:dyDescent="0.25">
      <c r="A22220" s="277" t="s">
        <v>11210</v>
      </c>
      <c r="B22220" s="278">
        <v>598.72</v>
      </c>
    </row>
    <row r="22221" spans="1:2" x14ac:dyDescent="0.25">
      <c r="A22221" s="277" t="s">
        <v>22401</v>
      </c>
      <c r="B22221" s="278">
        <v>598.72</v>
      </c>
    </row>
    <row r="22222" spans="1:2" x14ac:dyDescent="0.25">
      <c r="A22222" s="277" t="s">
        <v>11211</v>
      </c>
      <c r="B22222" s="278">
        <v>844.59</v>
      </c>
    </row>
    <row r="22223" spans="1:2" x14ac:dyDescent="0.25">
      <c r="A22223" s="277" t="s">
        <v>22402</v>
      </c>
      <c r="B22223" s="278">
        <v>844.59</v>
      </c>
    </row>
    <row r="22224" spans="1:2" x14ac:dyDescent="0.25">
      <c r="A22224" s="277" t="s">
        <v>11212</v>
      </c>
      <c r="B22224" s="278">
        <v>8319.66</v>
      </c>
    </row>
    <row r="22225" spans="1:2" x14ac:dyDescent="0.25">
      <c r="A22225" s="277" t="s">
        <v>22403</v>
      </c>
      <c r="B22225" s="278">
        <v>8319.66</v>
      </c>
    </row>
    <row r="22226" spans="1:2" x14ac:dyDescent="0.25">
      <c r="A22226" s="277" t="s">
        <v>11213</v>
      </c>
      <c r="B22226" s="278">
        <v>8767.35</v>
      </c>
    </row>
    <row r="22227" spans="1:2" x14ac:dyDescent="0.25">
      <c r="A22227" s="277" t="s">
        <v>22404</v>
      </c>
      <c r="B22227" s="278">
        <v>8767.35</v>
      </c>
    </row>
    <row r="22228" spans="1:2" x14ac:dyDescent="0.25">
      <c r="A22228" s="277" t="s">
        <v>11214</v>
      </c>
      <c r="B22228" s="278">
        <v>8767.35</v>
      </c>
    </row>
    <row r="22229" spans="1:2" x14ac:dyDescent="0.25">
      <c r="A22229" s="277" t="s">
        <v>22405</v>
      </c>
      <c r="B22229" s="278">
        <v>8767.35</v>
      </c>
    </row>
    <row r="22230" spans="1:2" x14ac:dyDescent="0.25">
      <c r="A22230" s="277" t="s">
        <v>11215</v>
      </c>
      <c r="B22230" s="278">
        <v>8037.89</v>
      </c>
    </row>
    <row r="22231" spans="1:2" x14ac:dyDescent="0.25">
      <c r="A22231" s="277" t="s">
        <v>22406</v>
      </c>
      <c r="B22231" s="278">
        <v>8037.89</v>
      </c>
    </row>
    <row r="22232" spans="1:2" x14ac:dyDescent="0.25">
      <c r="A22232" s="277" t="s">
        <v>11216</v>
      </c>
      <c r="B22232" s="278">
        <v>8037.89</v>
      </c>
    </row>
    <row r="22233" spans="1:2" x14ac:dyDescent="0.25">
      <c r="A22233" s="277" t="s">
        <v>22407</v>
      </c>
      <c r="B22233" s="278">
        <v>8037.89</v>
      </c>
    </row>
    <row r="22234" spans="1:2" x14ac:dyDescent="0.25">
      <c r="A22234" s="277" t="s">
        <v>11217</v>
      </c>
      <c r="B22234" s="278">
        <v>8319.66</v>
      </c>
    </row>
    <row r="22235" spans="1:2" x14ac:dyDescent="0.25">
      <c r="A22235" s="277" t="s">
        <v>22408</v>
      </c>
      <c r="B22235" s="278">
        <v>8319.66</v>
      </c>
    </row>
    <row r="22236" spans="1:2" x14ac:dyDescent="0.25">
      <c r="A22236" s="277" t="s">
        <v>11218</v>
      </c>
      <c r="B22236" s="278">
        <v>1227.92</v>
      </c>
    </row>
    <row r="22237" spans="1:2" x14ac:dyDescent="0.25">
      <c r="A22237" s="277" t="s">
        <v>22409</v>
      </c>
      <c r="B22237" s="278">
        <v>1227.92</v>
      </c>
    </row>
    <row r="22238" spans="1:2" x14ac:dyDescent="0.25">
      <c r="A22238" s="277" t="s">
        <v>11219</v>
      </c>
      <c r="B22238" s="278">
        <v>5996.41</v>
      </c>
    </row>
    <row r="22239" spans="1:2" x14ac:dyDescent="0.25">
      <c r="A22239" s="277" t="s">
        <v>22410</v>
      </c>
      <c r="B22239" s="278">
        <v>5996.41</v>
      </c>
    </row>
    <row r="22240" spans="1:2" x14ac:dyDescent="0.25">
      <c r="A22240" s="277" t="s">
        <v>11220</v>
      </c>
      <c r="B22240" s="278">
        <v>201.38</v>
      </c>
    </row>
    <row r="22241" spans="1:2" x14ac:dyDescent="0.25">
      <c r="A22241" s="277" t="s">
        <v>22411</v>
      </c>
      <c r="B22241" s="278">
        <v>201.38</v>
      </c>
    </row>
    <row r="22242" spans="1:2" x14ac:dyDescent="0.25">
      <c r="A22242" s="277" t="s">
        <v>11221</v>
      </c>
      <c r="B22242" s="278">
        <v>309.51</v>
      </c>
    </row>
    <row r="22243" spans="1:2" x14ac:dyDescent="0.25">
      <c r="A22243" s="277" t="s">
        <v>22412</v>
      </c>
      <c r="B22243" s="278">
        <v>309.51</v>
      </c>
    </row>
    <row r="22244" spans="1:2" x14ac:dyDescent="0.25">
      <c r="A22244" s="277" t="s">
        <v>6151</v>
      </c>
      <c r="B22244" s="278">
        <v>101.68</v>
      </c>
    </row>
    <row r="22245" spans="1:2" x14ac:dyDescent="0.25">
      <c r="A22245" s="277" t="s">
        <v>22413</v>
      </c>
      <c r="B22245" s="278">
        <v>88.16</v>
      </c>
    </row>
    <row r="22246" spans="1:2" x14ac:dyDescent="0.25">
      <c r="A22246" s="277" t="s">
        <v>6152</v>
      </c>
      <c r="B22246" s="278">
        <v>127.1</v>
      </c>
    </row>
    <row r="22247" spans="1:2" x14ac:dyDescent="0.25">
      <c r="A22247" s="277" t="s">
        <v>22414</v>
      </c>
      <c r="B22247" s="278">
        <v>110.21</v>
      </c>
    </row>
    <row r="22248" spans="1:2" x14ac:dyDescent="0.25">
      <c r="A22248" s="277" t="s">
        <v>6153</v>
      </c>
      <c r="B22248" s="278">
        <v>254.2</v>
      </c>
    </row>
    <row r="22249" spans="1:2" x14ac:dyDescent="0.25">
      <c r="A22249" s="277" t="s">
        <v>22415</v>
      </c>
      <c r="B22249" s="278">
        <v>220.42</v>
      </c>
    </row>
    <row r="22250" spans="1:2" x14ac:dyDescent="0.25">
      <c r="A22250" s="277" t="s">
        <v>6154</v>
      </c>
      <c r="B22250" s="278">
        <v>317.75</v>
      </c>
    </row>
    <row r="22251" spans="1:2" x14ac:dyDescent="0.25">
      <c r="A22251" s="277" t="s">
        <v>22416</v>
      </c>
      <c r="B22251" s="278">
        <v>275.52</v>
      </c>
    </row>
    <row r="22252" spans="1:2" x14ac:dyDescent="0.25">
      <c r="A22252" s="277" t="s">
        <v>6155</v>
      </c>
      <c r="B22252" s="278">
        <v>25.42</v>
      </c>
    </row>
    <row r="22253" spans="1:2" x14ac:dyDescent="0.25">
      <c r="A22253" s="277" t="s">
        <v>22417</v>
      </c>
      <c r="B22253" s="278">
        <v>22.04</v>
      </c>
    </row>
    <row r="22254" spans="1:2" x14ac:dyDescent="0.25">
      <c r="A22254" s="277" t="s">
        <v>6156</v>
      </c>
      <c r="B22254" s="278">
        <v>25.42</v>
      </c>
    </row>
    <row r="22255" spans="1:2" x14ac:dyDescent="0.25">
      <c r="A22255" s="277" t="s">
        <v>22418</v>
      </c>
      <c r="B22255" s="278">
        <v>22.04</v>
      </c>
    </row>
    <row r="22256" spans="1:2" x14ac:dyDescent="0.25">
      <c r="A22256" s="277" t="s">
        <v>6157</v>
      </c>
      <c r="B22256" s="278">
        <v>6.35</v>
      </c>
    </row>
    <row r="22257" spans="1:2" x14ac:dyDescent="0.25">
      <c r="A22257" s="277" t="s">
        <v>22419</v>
      </c>
      <c r="B22257" s="278">
        <v>5.51</v>
      </c>
    </row>
    <row r="22258" spans="1:2" x14ac:dyDescent="0.25">
      <c r="A22258" s="277" t="s">
        <v>6158</v>
      </c>
      <c r="B22258" s="278">
        <v>101.68</v>
      </c>
    </row>
    <row r="22259" spans="1:2" x14ac:dyDescent="0.25">
      <c r="A22259" s="277" t="s">
        <v>22420</v>
      </c>
      <c r="B22259" s="278">
        <v>88.16</v>
      </c>
    </row>
    <row r="22260" spans="1:2" x14ac:dyDescent="0.25">
      <c r="A22260" s="277" t="s">
        <v>6159</v>
      </c>
      <c r="B22260" s="278">
        <v>6.35</v>
      </c>
    </row>
    <row r="22261" spans="1:2" x14ac:dyDescent="0.25">
      <c r="A22261" s="277" t="s">
        <v>22421</v>
      </c>
      <c r="B22261" s="278">
        <v>5.51</v>
      </c>
    </row>
    <row r="22262" spans="1:2" x14ac:dyDescent="0.25">
      <c r="A22262" s="277" t="s">
        <v>6160</v>
      </c>
      <c r="B22262" s="278">
        <v>50.84</v>
      </c>
    </row>
    <row r="22263" spans="1:2" x14ac:dyDescent="0.25">
      <c r="A22263" s="277" t="s">
        <v>22422</v>
      </c>
      <c r="B22263" s="278">
        <v>44.08</v>
      </c>
    </row>
    <row r="22264" spans="1:2" x14ac:dyDescent="0.25">
      <c r="A22264" s="277" t="s">
        <v>6161</v>
      </c>
      <c r="B22264" s="278">
        <v>19.059999999999999</v>
      </c>
    </row>
    <row r="22265" spans="1:2" x14ac:dyDescent="0.25">
      <c r="A22265" s="277" t="s">
        <v>22423</v>
      </c>
      <c r="B22265" s="278">
        <v>16.53</v>
      </c>
    </row>
    <row r="22266" spans="1:2" x14ac:dyDescent="0.25">
      <c r="A22266" s="277" t="s">
        <v>6162</v>
      </c>
      <c r="B22266" s="278">
        <v>6.35</v>
      </c>
    </row>
    <row r="22267" spans="1:2" x14ac:dyDescent="0.25">
      <c r="A22267" s="277" t="s">
        <v>22424</v>
      </c>
      <c r="B22267" s="278">
        <v>5.51</v>
      </c>
    </row>
    <row r="22268" spans="1:2" x14ac:dyDescent="0.25">
      <c r="A22268" s="277" t="s">
        <v>6163</v>
      </c>
      <c r="B22268" s="278">
        <v>19.059999999999999</v>
      </c>
    </row>
    <row r="22269" spans="1:2" x14ac:dyDescent="0.25">
      <c r="A22269" s="277" t="s">
        <v>22425</v>
      </c>
      <c r="B22269" s="278">
        <v>16.53</v>
      </c>
    </row>
    <row r="22270" spans="1:2" x14ac:dyDescent="0.25">
      <c r="A22270" s="277" t="s">
        <v>6164</v>
      </c>
      <c r="B22270" s="278">
        <v>25.42</v>
      </c>
    </row>
    <row r="22271" spans="1:2" x14ac:dyDescent="0.25">
      <c r="A22271" s="277" t="s">
        <v>22426</v>
      </c>
      <c r="B22271" s="278">
        <v>22.04</v>
      </c>
    </row>
    <row r="22272" spans="1:2" x14ac:dyDescent="0.25">
      <c r="A22272" s="277" t="s">
        <v>6165</v>
      </c>
      <c r="B22272" s="278">
        <v>38.130000000000003</v>
      </c>
    </row>
    <row r="22273" spans="1:2" x14ac:dyDescent="0.25">
      <c r="A22273" s="277" t="s">
        <v>22427</v>
      </c>
      <c r="B22273" s="278">
        <v>33.06</v>
      </c>
    </row>
    <row r="22274" spans="1:2" x14ac:dyDescent="0.25">
      <c r="A22274" s="277" t="s">
        <v>6166</v>
      </c>
      <c r="B22274" s="278">
        <v>76.260000000000005</v>
      </c>
    </row>
    <row r="22275" spans="1:2" x14ac:dyDescent="0.25">
      <c r="A22275" s="277" t="s">
        <v>22428</v>
      </c>
      <c r="B22275" s="278">
        <v>66.12</v>
      </c>
    </row>
    <row r="22276" spans="1:2" x14ac:dyDescent="0.25">
      <c r="A22276" s="277" t="s">
        <v>6167</v>
      </c>
      <c r="B22276" s="278">
        <v>25.42</v>
      </c>
    </row>
    <row r="22277" spans="1:2" x14ac:dyDescent="0.25">
      <c r="A22277" s="277" t="s">
        <v>22429</v>
      </c>
      <c r="B22277" s="278">
        <v>22.04</v>
      </c>
    </row>
    <row r="22278" spans="1:2" x14ac:dyDescent="0.25">
      <c r="A22278" s="277" t="s">
        <v>6168</v>
      </c>
      <c r="B22278" s="278">
        <v>12.71</v>
      </c>
    </row>
    <row r="22279" spans="1:2" x14ac:dyDescent="0.25">
      <c r="A22279" s="277" t="s">
        <v>22430</v>
      </c>
      <c r="B22279" s="278">
        <v>11.02</v>
      </c>
    </row>
    <row r="22280" spans="1:2" x14ac:dyDescent="0.25">
      <c r="A22280" s="277" t="s">
        <v>6169</v>
      </c>
      <c r="B22280" s="278">
        <v>12.71</v>
      </c>
    </row>
    <row r="22281" spans="1:2" x14ac:dyDescent="0.25">
      <c r="A22281" s="277" t="s">
        <v>22431</v>
      </c>
      <c r="B22281" s="278">
        <v>11.02</v>
      </c>
    </row>
    <row r="22282" spans="1:2" x14ac:dyDescent="0.25">
      <c r="A22282" s="277" t="s">
        <v>6170</v>
      </c>
      <c r="B22282" s="278">
        <v>6.35</v>
      </c>
    </row>
    <row r="22283" spans="1:2" x14ac:dyDescent="0.25">
      <c r="A22283" s="277" t="s">
        <v>22432</v>
      </c>
      <c r="B22283" s="278">
        <v>5.51</v>
      </c>
    </row>
    <row r="22284" spans="1:2" x14ac:dyDescent="0.25">
      <c r="A22284" s="277" t="s">
        <v>6171</v>
      </c>
      <c r="B22284" s="278">
        <v>12.71</v>
      </c>
    </row>
    <row r="22285" spans="1:2" x14ac:dyDescent="0.25">
      <c r="A22285" s="277" t="s">
        <v>22433</v>
      </c>
      <c r="B22285" s="278">
        <v>11.02</v>
      </c>
    </row>
    <row r="22286" spans="1:2" x14ac:dyDescent="0.25">
      <c r="A22286" s="277" t="s">
        <v>6172</v>
      </c>
      <c r="B22286" s="278">
        <v>6.35</v>
      </c>
    </row>
    <row r="22287" spans="1:2" x14ac:dyDescent="0.25">
      <c r="A22287" s="277" t="s">
        <v>22434</v>
      </c>
      <c r="B22287" s="278">
        <v>5.51</v>
      </c>
    </row>
    <row r="22288" spans="1:2" x14ac:dyDescent="0.25">
      <c r="A22288" s="277" t="s">
        <v>6173</v>
      </c>
      <c r="B22288" s="278">
        <v>6.35</v>
      </c>
    </row>
    <row r="22289" spans="1:2" x14ac:dyDescent="0.25">
      <c r="A22289" s="277" t="s">
        <v>22435</v>
      </c>
      <c r="B22289" s="278">
        <v>5.51</v>
      </c>
    </row>
    <row r="22290" spans="1:2" x14ac:dyDescent="0.25">
      <c r="A22290" s="277" t="s">
        <v>6174</v>
      </c>
      <c r="B22290" s="278">
        <v>6.35</v>
      </c>
    </row>
    <row r="22291" spans="1:2" x14ac:dyDescent="0.25">
      <c r="A22291" s="277" t="s">
        <v>22436</v>
      </c>
      <c r="B22291" s="278">
        <v>5.51</v>
      </c>
    </row>
    <row r="22292" spans="1:2" x14ac:dyDescent="0.25">
      <c r="A22292" s="277" t="s">
        <v>6175</v>
      </c>
      <c r="B22292" s="278">
        <v>19.059999999999999</v>
      </c>
    </row>
    <row r="22293" spans="1:2" x14ac:dyDescent="0.25">
      <c r="A22293" s="277" t="s">
        <v>22437</v>
      </c>
      <c r="B22293" s="278">
        <v>16.53</v>
      </c>
    </row>
    <row r="22294" spans="1:2" x14ac:dyDescent="0.25">
      <c r="A22294" s="277" t="s">
        <v>6176</v>
      </c>
      <c r="B22294" s="278">
        <v>2.54</v>
      </c>
    </row>
    <row r="22295" spans="1:2" x14ac:dyDescent="0.25">
      <c r="A22295" s="277" t="s">
        <v>22438</v>
      </c>
      <c r="B22295" s="278">
        <v>2.2000000000000002</v>
      </c>
    </row>
    <row r="22296" spans="1:2" x14ac:dyDescent="0.25">
      <c r="A22296" s="277" t="s">
        <v>6177</v>
      </c>
      <c r="B22296" s="278">
        <v>38.130000000000003</v>
      </c>
    </row>
    <row r="22297" spans="1:2" x14ac:dyDescent="0.25">
      <c r="A22297" s="277" t="s">
        <v>22439</v>
      </c>
      <c r="B22297" s="278">
        <v>33.06</v>
      </c>
    </row>
    <row r="22298" spans="1:2" x14ac:dyDescent="0.25">
      <c r="A22298" s="277" t="s">
        <v>6178</v>
      </c>
      <c r="B22298" s="278">
        <v>50.84</v>
      </c>
    </row>
    <row r="22299" spans="1:2" x14ac:dyDescent="0.25">
      <c r="A22299" s="277" t="s">
        <v>22440</v>
      </c>
      <c r="B22299" s="278">
        <v>44.08</v>
      </c>
    </row>
    <row r="22300" spans="1:2" x14ac:dyDescent="0.25">
      <c r="A22300" s="277" t="s">
        <v>6179</v>
      </c>
      <c r="B22300" s="278">
        <v>76.260000000000005</v>
      </c>
    </row>
    <row r="22301" spans="1:2" x14ac:dyDescent="0.25">
      <c r="A22301" s="277" t="s">
        <v>22441</v>
      </c>
      <c r="B22301" s="278">
        <v>66.12</v>
      </c>
    </row>
    <row r="22302" spans="1:2" x14ac:dyDescent="0.25">
      <c r="A22302" s="277" t="s">
        <v>11225</v>
      </c>
      <c r="B22302" s="278">
        <v>6.35</v>
      </c>
    </row>
    <row r="22303" spans="1:2" x14ac:dyDescent="0.25">
      <c r="A22303" s="277" t="s">
        <v>22442</v>
      </c>
      <c r="B22303" s="278">
        <v>5.51</v>
      </c>
    </row>
    <row r="22304" spans="1:2" x14ac:dyDescent="0.25">
      <c r="A22304" s="277" t="s">
        <v>11226</v>
      </c>
      <c r="B22304" s="278">
        <v>108.51</v>
      </c>
    </row>
    <row r="22305" spans="1:2" x14ac:dyDescent="0.25">
      <c r="A22305" s="277" t="s">
        <v>22443</v>
      </c>
      <c r="B22305" s="278">
        <v>94.99</v>
      </c>
    </row>
    <row r="22306" spans="1:2" x14ac:dyDescent="0.25">
      <c r="A22306" s="277" t="s">
        <v>6180</v>
      </c>
      <c r="B22306" s="278">
        <v>1987.1</v>
      </c>
    </row>
    <row r="22307" spans="1:2" x14ac:dyDescent="0.25">
      <c r="A22307" s="277" t="s">
        <v>22444</v>
      </c>
      <c r="B22307" s="278">
        <v>1970.21</v>
      </c>
    </row>
    <row r="22308" spans="1:2" x14ac:dyDescent="0.25">
      <c r="A22308" s="277" t="s">
        <v>6181</v>
      </c>
      <c r="B22308" s="278">
        <v>2157.1</v>
      </c>
    </row>
    <row r="22309" spans="1:2" x14ac:dyDescent="0.25">
      <c r="A22309" s="277" t="s">
        <v>22445</v>
      </c>
      <c r="B22309" s="278">
        <v>2140.21</v>
      </c>
    </row>
    <row r="22310" spans="1:2" x14ac:dyDescent="0.25">
      <c r="A22310" s="277" t="s">
        <v>6182</v>
      </c>
      <c r="B22310" s="278">
        <v>2347.1</v>
      </c>
    </row>
    <row r="22311" spans="1:2" x14ac:dyDescent="0.25">
      <c r="A22311" s="277" t="s">
        <v>22446</v>
      </c>
      <c r="B22311" s="278">
        <v>2330.21</v>
      </c>
    </row>
    <row r="22312" spans="1:2" x14ac:dyDescent="0.25">
      <c r="A22312" s="277" t="s">
        <v>6183</v>
      </c>
      <c r="B22312" s="278">
        <v>2527.1</v>
      </c>
    </row>
    <row r="22313" spans="1:2" x14ac:dyDescent="0.25">
      <c r="A22313" s="277" t="s">
        <v>22447</v>
      </c>
      <c r="B22313" s="278">
        <v>2510.21</v>
      </c>
    </row>
    <row r="22314" spans="1:2" x14ac:dyDescent="0.25">
      <c r="A22314" s="277" t="s">
        <v>6184</v>
      </c>
      <c r="B22314" s="278">
        <v>2337.1</v>
      </c>
    </row>
    <row r="22315" spans="1:2" x14ac:dyDescent="0.25">
      <c r="A22315" s="277" t="s">
        <v>22448</v>
      </c>
      <c r="B22315" s="278">
        <v>2320.21</v>
      </c>
    </row>
    <row r="22316" spans="1:2" x14ac:dyDescent="0.25">
      <c r="A22316" s="277" t="s">
        <v>6185</v>
      </c>
      <c r="B22316" s="278">
        <v>1770.67</v>
      </c>
    </row>
    <row r="22317" spans="1:2" x14ac:dyDescent="0.25">
      <c r="A22317" s="277" t="s">
        <v>22449</v>
      </c>
      <c r="B22317" s="278">
        <v>1736.89</v>
      </c>
    </row>
    <row r="22318" spans="1:2" x14ac:dyDescent="0.25">
      <c r="A22318" s="277" t="s">
        <v>11228</v>
      </c>
      <c r="B22318" s="278">
        <v>525.08000000000004</v>
      </c>
    </row>
    <row r="22319" spans="1:2" x14ac:dyDescent="0.25">
      <c r="A22319" s="277" t="s">
        <v>22450</v>
      </c>
      <c r="B22319" s="278">
        <v>499.74</v>
      </c>
    </row>
    <row r="22320" spans="1:2" x14ac:dyDescent="0.25">
      <c r="A22320" s="277" t="s">
        <v>11229</v>
      </c>
      <c r="B22320" s="278">
        <v>416.95</v>
      </c>
    </row>
    <row r="22321" spans="1:2" x14ac:dyDescent="0.25">
      <c r="A22321" s="277" t="s">
        <v>22451</v>
      </c>
      <c r="B22321" s="278">
        <v>391.61</v>
      </c>
    </row>
    <row r="22322" spans="1:2" x14ac:dyDescent="0.25">
      <c r="A22322" s="277" t="s">
        <v>6186</v>
      </c>
      <c r="B22322" s="278">
        <v>142.43</v>
      </c>
    </row>
    <row r="22323" spans="1:2" x14ac:dyDescent="0.25">
      <c r="A22323" s="277" t="s">
        <v>22452</v>
      </c>
      <c r="B22323" s="278">
        <v>139.05000000000001</v>
      </c>
    </row>
    <row r="22324" spans="1:2" x14ac:dyDescent="0.25">
      <c r="A22324" s="277" t="s">
        <v>6187</v>
      </c>
      <c r="B22324" s="278">
        <v>186.92</v>
      </c>
    </row>
    <row r="22325" spans="1:2" x14ac:dyDescent="0.25">
      <c r="A22325" s="277" t="s">
        <v>22453</v>
      </c>
      <c r="B22325" s="278">
        <v>181.85</v>
      </c>
    </row>
    <row r="22326" spans="1:2" x14ac:dyDescent="0.25">
      <c r="A22326" s="277" t="s">
        <v>11230</v>
      </c>
      <c r="B22326" s="278">
        <v>18326.29</v>
      </c>
    </row>
    <row r="22327" spans="1:2" x14ac:dyDescent="0.25">
      <c r="A22327" s="277" t="s">
        <v>22454</v>
      </c>
      <c r="B22327" s="278">
        <v>18326.29</v>
      </c>
    </row>
    <row r="22328" spans="1:2" x14ac:dyDescent="0.25">
      <c r="A22328" s="277" t="s">
        <v>11231</v>
      </c>
      <c r="B22328" s="278">
        <v>23986.63</v>
      </c>
    </row>
    <row r="22329" spans="1:2" x14ac:dyDescent="0.25">
      <c r="A22329" s="277" t="s">
        <v>22455</v>
      </c>
      <c r="B22329" s="278">
        <v>23986.63</v>
      </c>
    </row>
    <row r="22330" spans="1:2" x14ac:dyDescent="0.25">
      <c r="A22330" s="277" t="s">
        <v>11232</v>
      </c>
      <c r="B22330" s="278">
        <v>29717.57</v>
      </c>
    </row>
    <row r="22331" spans="1:2" x14ac:dyDescent="0.25">
      <c r="A22331" s="277" t="s">
        <v>22456</v>
      </c>
      <c r="B22331" s="278">
        <v>29717.57</v>
      </c>
    </row>
    <row r="22332" spans="1:2" x14ac:dyDescent="0.25">
      <c r="A22332" s="277" t="s">
        <v>11233</v>
      </c>
      <c r="B22332" s="278">
        <v>8179.2</v>
      </c>
    </row>
    <row r="22333" spans="1:2" x14ac:dyDescent="0.25">
      <c r="A22333" s="277" t="s">
        <v>22457</v>
      </c>
      <c r="B22333" s="278">
        <v>8179.2</v>
      </c>
    </row>
    <row r="22334" spans="1:2" x14ac:dyDescent="0.25">
      <c r="A22334" s="277" t="s">
        <v>6188</v>
      </c>
      <c r="B22334" s="278">
        <v>31.18</v>
      </c>
    </row>
    <row r="22335" spans="1:2" x14ac:dyDescent="0.25">
      <c r="A22335" s="277" t="s">
        <v>22458</v>
      </c>
      <c r="B22335" s="278">
        <v>28.65</v>
      </c>
    </row>
    <row r="22336" spans="1:2" x14ac:dyDescent="0.25">
      <c r="A22336" s="277" t="s">
        <v>6189</v>
      </c>
      <c r="B22336" s="278">
        <v>62.37</v>
      </c>
    </row>
    <row r="22337" spans="1:2" x14ac:dyDescent="0.25">
      <c r="A22337" s="277" t="s">
        <v>22459</v>
      </c>
      <c r="B22337" s="278">
        <v>57.3</v>
      </c>
    </row>
    <row r="22338" spans="1:2" x14ac:dyDescent="0.25">
      <c r="A22338" s="277" t="s">
        <v>6190</v>
      </c>
      <c r="B22338" s="278">
        <v>112.04</v>
      </c>
    </row>
    <row r="22339" spans="1:2" x14ac:dyDescent="0.25">
      <c r="A22339" s="277" t="s">
        <v>22460</v>
      </c>
      <c r="B22339" s="278">
        <v>103.59</v>
      </c>
    </row>
    <row r="22340" spans="1:2" x14ac:dyDescent="0.25">
      <c r="A22340" s="277" t="s">
        <v>6191</v>
      </c>
      <c r="B22340" s="278">
        <v>174.41</v>
      </c>
    </row>
    <row r="22341" spans="1:2" x14ac:dyDescent="0.25">
      <c r="A22341" s="277" t="s">
        <v>22461</v>
      </c>
      <c r="B22341" s="278">
        <v>160.9</v>
      </c>
    </row>
    <row r="22342" spans="1:2" x14ac:dyDescent="0.25">
      <c r="A22342" s="277" t="s">
        <v>6192</v>
      </c>
      <c r="B22342" s="278">
        <v>105.3</v>
      </c>
    </row>
    <row r="22343" spans="1:2" x14ac:dyDescent="0.25">
      <c r="A22343" s="277" t="s">
        <v>22462</v>
      </c>
      <c r="B22343" s="278">
        <v>96.85</v>
      </c>
    </row>
    <row r="22344" spans="1:2" x14ac:dyDescent="0.25">
      <c r="A22344" s="277" t="s">
        <v>6193</v>
      </c>
      <c r="B22344" s="278">
        <v>146.07</v>
      </c>
    </row>
    <row r="22345" spans="1:2" x14ac:dyDescent="0.25">
      <c r="A22345" s="277" t="s">
        <v>22463</v>
      </c>
      <c r="B22345" s="278">
        <v>134.25</v>
      </c>
    </row>
    <row r="22346" spans="1:2" x14ac:dyDescent="0.25">
      <c r="A22346" s="277" t="s">
        <v>6194</v>
      </c>
      <c r="B22346" s="278">
        <v>139.47</v>
      </c>
    </row>
    <row r="22347" spans="1:2" x14ac:dyDescent="0.25">
      <c r="A22347" s="277" t="s">
        <v>22464</v>
      </c>
      <c r="B22347" s="278">
        <v>127.65</v>
      </c>
    </row>
    <row r="22348" spans="1:2" x14ac:dyDescent="0.25">
      <c r="A22348" s="277" t="s">
        <v>6195</v>
      </c>
      <c r="B22348" s="278">
        <v>182.4</v>
      </c>
    </row>
    <row r="22349" spans="1:2" x14ac:dyDescent="0.25">
      <c r="A22349" s="277" t="s">
        <v>22465</v>
      </c>
      <c r="B22349" s="278">
        <v>167.19</v>
      </c>
    </row>
    <row r="22350" spans="1:2" x14ac:dyDescent="0.25">
      <c r="A22350" s="277" t="s">
        <v>6196</v>
      </c>
      <c r="B22350" s="278">
        <v>92.41</v>
      </c>
    </row>
    <row r="22351" spans="1:2" x14ac:dyDescent="0.25">
      <c r="A22351" s="277" t="s">
        <v>22466</v>
      </c>
      <c r="B22351" s="278">
        <v>85.65</v>
      </c>
    </row>
    <row r="22352" spans="1:2" x14ac:dyDescent="0.25">
      <c r="A22352" s="277" t="s">
        <v>6197</v>
      </c>
      <c r="B22352" s="278">
        <v>77.739999999999995</v>
      </c>
    </row>
    <row r="22353" spans="1:2" x14ac:dyDescent="0.25">
      <c r="A22353" s="277" t="s">
        <v>22467</v>
      </c>
      <c r="B22353" s="278">
        <v>71.819999999999993</v>
      </c>
    </row>
    <row r="22354" spans="1:2" x14ac:dyDescent="0.25">
      <c r="A22354" s="277" t="s">
        <v>6198</v>
      </c>
      <c r="B22354" s="278">
        <v>15</v>
      </c>
    </row>
    <row r="22355" spans="1:2" x14ac:dyDescent="0.25">
      <c r="A22355" s="277" t="s">
        <v>22468</v>
      </c>
      <c r="B22355" s="278">
        <v>13.67</v>
      </c>
    </row>
    <row r="22356" spans="1:2" x14ac:dyDescent="0.25">
      <c r="A22356" s="277" t="s">
        <v>6199</v>
      </c>
      <c r="B22356" s="278">
        <v>28.94</v>
      </c>
    </row>
    <row r="22357" spans="1:2" x14ac:dyDescent="0.25">
      <c r="A22357" s="277" t="s">
        <v>22469</v>
      </c>
      <c r="B22357" s="278">
        <v>26.28</v>
      </c>
    </row>
    <row r="22358" spans="1:2" x14ac:dyDescent="0.25">
      <c r="A22358" s="277" t="s">
        <v>6200</v>
      </c>
      <c r="B22358" s="278">
        <v>70.44</v>
      </c>
    </row>
    <row r="22359" spans="1:2" x14ac:dyDescent="0.25">
      <c r="A22359" s="277" t="s">
        <v>22470</v>
      </c>
      <c r="B22359" s="278">
        <v>64.03</v>
      </c>
    </row>
    <row r="22360" spans="1:2" x14ac:dyDescent="0.25">
      <c r="A22360" s="277" t="s">
        <v>6201</v>
      </c>
      <c r="B22360" s="278">
        <v>121.84</v>
      </c>
    </row>
    <row r="22361" spans="1:2" x14ac:dyDescent="0.25">
      <c r="A22361" s="277" t="s">
        <v>22471</v>
      </c>
      <c r="B22361" s="278">
        <v>110.74</v>
      </c>
    </row>
    <row r="22362" spans="1:2" x14ac:dyDescent="0.25">
      <c r="A22362" s="277" t="s">
        <v>6202</v>
      </c>
      <c r="B22362" s="278">
        <v>33.42</v>
      </c>
    </row>
    <row r="22363" spans="1:2" x14ac:dyDescent="0.25">
      <c r="A22363" s="277" t="s">
        <v>22472</v>
      </c>
      <c r="B22363" s="278">
        <v>30.32</v>
      </c>
    </row>
    <row r="22364" spans="1:2" x14ac:dyDescent="0.25">
      <c r="A22364" s="277" t="s">
        <v>6203</v>
      </c>
      <c r="B22364" s="278">
        <v>39.590000000000003</v>
      </c>
    </row>
    <row r="22365" spans="1:2" x14ac:dyDescent="0.25">
      <c r="A22365" s="277" t="s">
        <v>22473</v>
      </c>
      <c r="B22365" s="278">
        <v>35.96</v>
      </c>
    </row>
    <row r="22366" spans="1:2" x14ac:dyDescent="0.25">
      <c r="A22366" s="277" t="s">
        <v>6204</v>
      </c>
      <c r="B22366" s="278">
        <v>16.239999999999998</v>
      </c>
    </row>
    <row r="22367" spans="1:2" x14ac:dyDescent="0.25">
      <c r="A22367" s="277" t="s">
        <v>22474</v>
      </c>
      <c r="B22367" s="278">
        <v>14.35</v>
      </c>
    </row>
    <row r="22368" spans="1:2" x14ac:dyDescent="0.25">
      <c r="A22368" s="277" t="s">
        <v>6205</v>
      </c>
      <c r="B22368" s="278">
        <v>9.02</v>
      </c>
    </row>
    <row r="22369" spans="1:2" x14ac:dyDescent="0.25">
      <c r="A22369" s="277" t="s">
        <v>22475</v>
      </c>
      <c r="B22369" s="278">
        <v>7.99</v>
      </c>
    </row>
    <row r="22370" spans="1:2" x14ac:dyDescent="0.25">
      <c r="A22370" s="277" t="s">
        <v>6206</v>
      </c>
      <c r="B22370" s="278">
        <v>9.31</v>
      </c>
    </row>
    <row r="22371" spans="1:2" x14ac:dyDescent="0.25">
      <c r="A22371" s="277" t="s">
        <v>22476</v>
      </c>
      <c r="B22371" s="278">
        <v>8.23</v>
      </c>
    </row>
    <row r="22372" spans="1:2" x14ac:dyDescent="0.25">
      <c r="A22372" s="277" t="s">
        <v>6207</v>
      </c>
      <c r="B22372" s="278">
        <v>9.84</v>
      </c>
    </row>
    <row r="22373" spans="1:2" x14ac:dyDescent="0.25">
      <c r="A22373" s="277" t="s">
        <v>22477</v>
      </c>
      <c r="B22373" s="278">
        <v>8.6999999999999993</v>
      </c>
    </row>
    <row r="22374" spans="1:2" x14ac:dyDescent="0.25">
      <c r="A22374" s="277" t="s">
        <v>6208</v>
      </c>
      <c r="B22374" s="278">
        <v>10.1</v>
      </c>
    </row>
    <row r="22375" spans="1:2" x14ac:dyDescent="0.25">
      <c r="A22375" s="277" t="s">
        <v>22478</v>
      </c>
      <c r="B22375" s="278">
        <v>8.94</v>
      </c>
    </row>
    <row r="22376" spans="1:2" x14ac:dyDescent="0.25">
      <c r="A22376" s="277" t="s">
        <v>6209</v>
      </c>
      <c r="B22376" s="278">
        <v>10.42</v>
      </c>
    </row>
    <row r="22377" spans="1:2" x14ac:dyDescent="0.25">
      <c r="A22377" s="277" t="s">
        <v>22479</v>
      </c>
      <c r="B22377" s="278">
        <v>9.23</v>
      </c>
    </row>
    <row r="22378" spans="1:2" x14ac:dyDescent="0.25">
      <c r="A22378" s="277" t="s">
        <v>6210</v>
      </c>
      <c r="B22378" s="278">
        <v>48.17</v>
      </c>
    </row>
    <row r="22379" spans="1:2" x14ac:dyDescent="0.25">
      <c r="A22379" s="277" t="s">
        <v>22480</v>
      </c>
      <c r="B22379" s="278">
        <v>43.54</v>
      </c>
    </row>
    <row r="22380" spans="1:2" x14ac:dyDescent="0.25">
      <c r="A22380" s="277" t="s">
        <v>6211</v>
      </c>
      <c r="B22380" s="278">
        <v>16.239999999999998</v>
      </c>
    </row>
    <row r="22381" spans="1:2" x14ac:dyDescent="0.25">
      <c r="A22381" s="277" t="s">
        <v>22481</v>
      </c>
      <c r="B22381" s="278">
        <v>14.35</v>
      </c>
    </row>
    <row r="22382" spans="1:2" x14ac:dyDescent="0.25">
      <c r="A22382" s="277" t="s">
        <v>6212</v>
      </c>
      <c r="B22382" s="278">
        <v>10.85</v>
      </c>
    </row>
    <row r="22383" spans="1:2" x14ac:dyDescent="0.25">
      <c r="A22383" s="277" t="s">
        <v>22482</v>
      </c>
      <c r="B22383" s="278">
        <v>9.69</v>
      </c>
    </row>
    <row r="22384" spans="1:2" x14ac:dyDescent="0.25">
      <c r="A22384" s="277" t="s">
        <v>6213</v>
      </c>
      <c r="B22384" s="278">
        <v>39.81</v>
      </c>
    </row>
    <row r="22385" spans="1:2" x14ac:dyDescent="0.25">
      <c r="A22385" s="277" t="s">
        <v>22483</v>
      </c>
      <c r="B22385" s="278">
        <v>36.56</v>
      </c>
    </row>
    <row r="22386" spans="1:2" x14ac:dyDescent="0.25">
      <c r="A22386" s="277" t="s">
        <v>6214</v>
      </c>
      <c r="B22386" s="278">
        <v>67.41</v>
      </c>
    </row>
    <row r="22387" spans="1:2" x14ac:dyDescent="0.25">
      <c r="A22387" s="277" t="s">
        <v>22484</v>
      </c>
      <c r="B22387" s="278">
        <v>61.72</v>
      </c>
    </row>
    <row r="22388" spans="1:2" x14ac:dyDescent="0.25">
      <c r="A22388" s="277" t="s">
        <v>6215</v>
      </c>
      <c r="B22388" s="278">
        <v>172.34</v>
      </c>
    </row>
    <row r="22389" spans="1:2" x14ac:dyDescent="0.25">
      <c r="A22389" s="277" t="s">
        <v>22485</v>
      </c>
      <c r="B22389" s="278">
        <v>157.88</v>
      </c>
    </row>
    <row r="22390" spans="1:2" x14ac:dyDescent="0.25">
      <c r="A22390" s="277" t="s">
        <v>6216</v>
      </c>
      <c r="B22390" s="278">
        <v>290.92</v>
      </c>
    </row>
    <row r="22391" spans="1:2" x14ac:dyDescent="0.25">
      <c r="A22391" s="277" t="s">
        <v>22486</v>
      </c>
      <c r="B22391" s="278">
        <v>265.8</v>
      </c>
    </row>
    <row r="22392" spans="1:2" x14ac:dyDescent="0.25">
      <c r="A22392" s="277" t="s">
        <v>6217</v>
      </c>
      <c r="B22392" s="278">
        <v>77.92</v>
      </c>
    </row>
    <row r="22393" spans="1:2" x14ac:dyDescent="0.25">
      <c r="A22393" s="277" t="s">
        <v>22487</v>
      </c>
      <c r="B22393" s="278">
        <v>71.239999999999995</v>
      </c>
    </row>
    <row r="22394" spans="1:2" x14ac:dyDescent="0.25">
      <c r="A22394" s="277" t="s">
        <v>6218</v>
      </c>
      <c r="B22394" s="278">
        <v>95.4</v>
      </c>
    </row>
    <row r="22395" spans="1:2" x14ac:dyDescent="0.25">
      <c r="A22395" s="277" t="s">
        <v>22488</v>
      </c>
      <c r="B22395" s="278">
        <v>87.17</v>
      </c>
    </row>
    <row r="22396" spans="1:2" x14ac:dyDescent="0.25">
      <c r="A22396" s="277" t="s">
        <v>6219</v>
      </c>
      <c r="B22396" s="278">
        <v>115.8</v>
      </c>
    </row>
    <row r="22397" spans="1:2" x14ac:dyDescent="0.25">
      <c r="A22397" s="277" t="s">
        <v>22489</v>
      </c>
      <c r="B22397" s="278">
        <v>105.86</v>
      </c>
    </row>
    <row r="22398" spans="1:2" x14ac:dyDescent="0.25">
      <c r="A22398" s="277" t="s">
        <v>6220</v>
      </c>
      <c r="B22398" s="278">
        <v>129.46</v>
      </c>
    </row>
    <row r="22399" spans="1:2" x14ac:dyDescent="0.25">
      <c r="A22399" s="277" t="s">
        <v>22490</v>
      </c>
      <c r="B22399" s="278">
        <v>118.42</v>
      </c>
    </row>
    <row r="22400" spans="1:2" x14ac:dyDescent="0.25">
      <c r="A22400" s="277" t="s">
        <v>11234</v>
      </c>
      <c r="B22400" s="278">
        <v>43.79</v>
      </c>
    </row>
    <row r="22401" spans="1:2" x14ac:dyDescent="0.25">
      <c r="A22401" s="277" t="s">
        <v>22491</v>
      </c>
      <c r="B22401" s="278">
        <v>39.35</v>
      </c>
    </row>
    <row r="22402" spans="1:2" x14ac:dyDescent="0.25">
      <c r="A22402" s="277" t="s">
        <v>6221</v>
      </c>
      <c r="B22402" s="278">
        <v>151.66999999999999</v>
      </c>
    </row>
    <row r="22403" spans="1:2" x14ac:dyDescent="0.25">
      <c r="A22403" s="277" t="s">
        <v>22492</v>
      </c>
      <c r="B22403" s="278">
        <v>134.78</v>
      </c>
    </row>
    <row r="22404" spans="1:2" x14ac:dyDescent="0.25">
      <c r="A22404" s="277" t="s">
        <v>6222</v>
      </c>
      <c r="B22404" s="278">
        <v>176.28</v>
      </c>
    </row>
    <row r="22405" spans="1:2" x14ac:dyDescent="0.25">
      <c r="A22405" s="277" t="s">
        <v>22493</v>
      </c>
      <c r="B22405" s="278">
        <v>159.38999999999999</v>
      </c>
    </row>
    <row r="22406" spans="1:2" x14ac:dyDescent="0.25">
      <c r="A22406" s="277" t="s">
        <v>6223</v>
      </c>
      <c r="B22406" s="278">
        <v>429.08</v>
      </c>
    </row>
    <row r="22407" spans="1:2" x14ac:dyDescent="0.25">
      <c r="A22407" s="277" t="s">
        <v>22494</v>
      </c>
      <c r="B22407" s="278">
        <v>395.3</v>
      </c>
    </row>
    <row r="22408" spans="1:2" x14ac:dyDescent="0.25">
      <c r="A22408" s="277" t="s">
        <v>6224</v>
      </c>
      <c r="B22408" s="278">
        <v>851.55</v>
      </c>
    </row>
    <row r="22409" spans="1:2" x14ac:dyDescent="0.25">
      <c r="A22409" s="277" t="s">
        <v>22495</v>
      </c>
      <c r="B22409" s="278">
        <v>783.98</v>
      </c>
    </row>
    <row r="22410" spans="1:2" x14ac:dyDescent="0.25">
      <c r="A22410" s="277" t="s">
        <v>6225</v>
      </c>
      <c r="B22410" s="278">
        <v>176.28</v>
      </c>
    </row>
    <row r="22411" spans="1:2" x14ac:dyDescent="0.25">
      <c r="A22411" s="277" t="s">
        <v>22496</v>
      </c>
      <c r="B22411" s="278">
        <v>159.38999999999999</v>
      </c>
    </row>
    <row r="22412" spans="1:2" x14ac:dyDescent="0.25">
      <c r="A22412" s="277" t="s">
        <v>6226</v>
      </c>
      <c r="B22412" s="278">
        <v>334.52</v>
      </c>
    </row>
    <row r="22413" spans="1:2" x14ac:dyDescent="0.25">
      <c r="A22413" s="277" t="s">
        <v>22497</v>
      </c>
      <c r="B22413" s="278">
        <v>307.49</v>
      </c>
    </row>
    <row r="22414" spans="1:2" x14ac:dyDescent="0.25">
      <c r="A22414" s="277" t="s">
        <v>6227</v>
      </c>
      <c r="B22414" s="278">
        <v>176.28</v>
      </c>
    </row>
    <row r="22415" spans="1:2" x14ac:dyDescent="0.25">
      <c r="A22415" s="277" t="s">
        <v>22498</v>
      </c>
      <c r="B22415" s="278">
        <v>159.38999999999999</v>
      </c>
    </row>
    <row r="22416" spans="1:2" x14ac:dyDescent="0.25">
      <c r="A22416" s="277" t="s">
        <v>6228</v>
      </c>
      <c r="B22416" s="278">
        <v>334.52</v>
      </c>
    </row>
    <row r="22417" spans="1:2" x14ac:dyDescent="0.25">
      <c r="A22417" s="277" t="s">
        <v>22499</v>
      </c>
      <c r="B22417" s="278">
        <v>307.49</v>
      </c>
    </row>
    <row r="22418" spans="1:2" x14ac:dyDescent="0.25">
      <c r="A22418" s="277" t="s">
        <v>6229</v>
      </c>
      <c r="B22418" s="278">
        <v>704.88</v>
      </c>
    </row>
    <row r="22419" spans="1:2" x14ac:dyDescent="0.25">
      <c r="A22419" s="277" t="s">
        <v>22500</v>
      </c>
      <c r="B22419" s="278">
        <v>654.21</v>
      </c>
    </row>
    <row r="22420" spans="1:2" x14ac:dyDescent="0.25">
      <c r="A22420" s="277" t="s">
        <v>6230</v>
      </c>
      <c r="B22420" s="278">
        <v>1178.23</v>
      </c>
    </row>
    <row r="22421" spans="1:2" x14ac:dyDescent="0.25">
      <c r="A22421" s="277" t="s">
        <v>22501</v>
      </c>
      <c r="B22421" s="278">
        <v>1110.67</v>
      </c>
    </row>
    <row r="22422" spans="1:2" x14ac:dyDescent="0.25">
      <c r="A22422" s="277" t="s">
        <v>6231</v>
      </c>
      <c r="B22422" s="278">
        <v>1527.1</v>
      </c>
    </row>
    <row r="22423" spans="1:2" x14ac:dyDescent="0.25">
      <c r="A22423" s="277" t="s">
        <v>22502</v>
      </c>
      <c r="B22423" s="278">
        <v>1425.74</v>
      </c>
    </row>
    <row r="22424" spans="1:2" x14ac:dyDescent="0.25">
      <c r="A22424" s="277" t="s">
        <v>6232</v>
      </c>
      <c r="B22424" s="278">
        <v>1754.46</v>
      </c>
    </row>
    <row r="22425" spans="1:2" x14ac:dyDescent="0.25">
      <c r="A22425" s="277" t="s">
        <v>22503</v>
      </c>
      <c r="B22425" s="278">
        <v>1636.21</v>
      </c>
    </row>
    <row r="22426" spans="1:2" x14ac:dyDescent="0.25">
      <c r="A22426" s="277" t="s">
        <v>6233</v>
      </c>
      <c r="B22426" s="278">
        <v>2579.2800000000002</v>
      </c>
    </row>
    <row r="22427" spans="1:2" x14ac:dyDescent="0.25">
      <c r="A22427" s="277" t="s">
        <v>22504</v>
      </c>
      <c r="B22427" s="278">
        <v>2376.58</v>
      </c>
    </row>
    <row r="22428" spans="1:2" x14ac:dyDescent="0.25">
      <c r="A22428" s="277" t="s">
        <v>6234</v>
      </c>
      <c r="B22428" s="278">
        <v>1785.31</v>
      </c>
    </row>
    <row r="22429" spans="1:2" x14ac:dyDescent="0.25">
      <c r="A22429" s="277" t="s">
        <v>22505</v>
      </c>
      <c r="B22429" s="278">
        <v>1717.74</v>
      </c>
    </row>
    <row r="22430" spans="1:2" x14ac:dyDescent="0.25">
      <c r="A22430" s="277" t="s">
        <v>6235</v>
      </c>
      <c r="B22430" s="278">
        <v>500.25</v>
      </c>
    </row>
    <row r="22431" spans="1:2" x14ac:dyDescent="0.25">
      <c r="A22431" s="277" t="s">
        <v>22506</v>
      </c>
      <c r="B22431" s="278">
        <v>466.46</v>
      </c>
    </row>
    <row r="22432" spans="1:2" x14ac:dyDescent="0.25">
      <c r="A22432" s="277" t="s">
        <v>6236</v>
      </c>
      <c r="B22432" s="278">
        <v>723.47</v>
      </c>
    </row>
    <row r="22433" spans="1:2" x14ac:dyDescent="0.25">
      <c r="A22433" s="277" t="s">
        <v>22507</v>
      </c>
      <c r="B22433" s="278">
        <v>672.79</v>
      </c>
    </row>
    <row r="22434" spans="1:2" x14ac:dyDescent="0.25">
      <c r="A22434" s="277" t="s">
        <v>6237</v>
      </c>
      <c r="B22434" s="278">
        <v>1240.69</v>
      </c>
    </row>
    <row r="22435" spans="1:2" x14ac:dyDescent="0.25">
      <c r="A22435" s="277" t="s">
        <v>22508</v>
      </c>
      <c r="B22435" s="278">
        <v>1173.1300000000001</v>
      </c>
    </row>
    <row r="22436" spans="1:2" x14ac:dyDescent="0.25">
      <c r="A22436" s="277" t="s">
        <v>6238</v>
      </c>
      <c r="B22436" s="278">
        <v>875.99</v>
      </c>
    </row>
    <row r="22437" spans="1:2" x14ac:dyDescent="0.25">
      <c r="A22437" s="277" t="s">
        <v>22509</v>
      </c>
      <c r="B22437" s="278">
        <v>805.04</v>
      </c>
    </row>
    <row r="22438" spans="1:2" x14ac:dyDescent="0.25">
      <c r="A22438" s="277" t="s">
        <v>6239</v>
      </c>
      <c r="B22438" s="278">
        <v>1227.98</v>
      </c>
    </row>
    <row r="22439" spans="1:2" x14ac:dyDescent="0.25">
      <c r="A22439" s="277" t="s">
        <v>22510</v>
      </c>
      <c r="B22439" s="278">
        <v>1162.1099999999999</v>
      </c>
    </row>
    <row r="22440" spans="1:2" x14ac:dyDescent="0.25">
      <c r="A22440" s="277" t="s">
        <v>6240</v>
      </c>
      <c r="B22440" s="278">
        <v>1240.69</v>
      </c>
    </row>
    <row r="22441" spans="1:2" x14ac:dyDescent="0.25">
      <c r="A22441" s="277" t="s">
        <v>22511</v>
      </c>
      <c r="B22441" s="278">
        <v>1173.1300000000001</v>
      </c>
    </row>
    <row r="22442" spans="1:2" x14ac:dyDescent="0.25">
      <c r="A22442" s="277" t="s">
        <v>6241</v>
      </c>
      <c r="B22442" s="278">
        <v>856.08</v>
      </c>
    </row>
    <row r="22443" spans="1:2" x14ac:dyDescent="0.25">
      <c r="A22443" s="277" t="s">
        <v>22512</v>
      </c>
      <c r="B22443" s="278">
        <v>842.56</v>
      </c>
    </row>
    <row r="22444" spans="1:2" x14ac:dyDescent="0.25">
      <c r="A22444" s="277" t="s">
        <v>6242</v>
      </c>
      <c r="B22444" s="278">
        <v>12.71</v>
      </c>
    </row>
    <row r="22445" spans="1:2" x14ac:dyDescent="0.25">
      <c r="A22445" s="277" t="s">
        <v>22513</v>
      </c>
      <c r="B22445" s="278">
        <v>11.02</v>
      </c>
    </row>
    <row r="22446" spans="1:2" x14ac:dyDescent="0.25">
      <c r="A22446" s="277" t="s">
        <v>6243</v>
      </c>
      <c r="B22446" s="278">
        <v>50.93</v>
      </c>
    </row>
    <row r="22447" spans="1:2" x14ac:dyDescent="0.25">
      <c r="A22447" s="277" t="s">
        <v>22514</v>
      </c>
      <c r="B22447" s="278">
        <v>49.24</v>
      </c>
    </row>
    <row r="22448" spans="1:2" x14ac:dyDescent="0.25">
      <c r="A22448" s="277" t="s">
        <v>6244</v>
      </c>
      <c r="B22448" s="278">
        <v>44.51</v>
      </c>
    </row>
    <row r="22449" spans="1:2" x14ac:dyDescent="0.25">
      <c r="A22449" s="277" t="s">
        <v>22515</v>
      </c>
      <c r="B22449" s="278">
        <v>42.82</v>
      </c>
    </row>
    <row r="22450" spans="1:2" x14ac:dyDescent="0.25">
      <c r="A22450" s="277" t="s">
        <v>11235</v>
      </c>
      <c r="B22450" s="278">
        <v>101.68</v>
      </c>
    </row>
    <row r="22451" spans="1:2" x14ac:dyDescent="0.25">
      <c r="A22451" s="277" t="s">
        <v>22516</v>
      </c>
      <c r="B22451" s="278">
        <v>88.16</v>
      </c>
    </row>
    <row r="22452" spans="1:2" x14ac:dyDescent="0.25">
      <c r="A22452" s="277" t="s">
        <v>11236</v>
      </c>
      <c r="B22452" s="278">
        <v>50.84</v>
      </c>
    </row>
    <row r="22453" spans="1:2" x14ac:dyDescent="0.25">
      <c r="A22453" s="277" t="s">
        <v>22517</v>
      </c>
      <c r="B22453" s="278">
        <v>44.08</v>
      </c>
    </row>
    <row r="22454" spans="1:2" x14ac:dyDescent="0.25">
      <c r="A22454" s="277" t="s">
        <v>11237</v>
      </c>
      <c r="B22454" s="278">
        <v>610.75</v>
      </c>
    </row>
    <row r="22455" spans="1:2" x14ac:dyDescent="0.25">
      <c r="A22455" s="277" t="s">
        <v>22518</v>
      </c>
      <c r="B22455" s="278">
        <v>603.99</v>
      </c>
    </row>
    <row r="22456" spans="1:2" x14ac:dyDescent="0.25">
      <c r="A22456" s="277" t="s">
        <v>11238</v>
      </c>
      <c r="B22456" s="278">
        <v>958.85</v>
      </c>
    </row>
    <row r="22457" spans="1:2" x14ac:dyDescent="0.25">
      <c r="A22457" s="277" t="s">
        <v>22519</v>
      </c>
      <c r="B22457" s="278">
        <v>952.09</v>
      </c>
    </row>
    <row r="22458" spans="1:2" x14ac:dyDescent="0.25">
      <c r="A22458" s="277" t="s">
        <v>11239</v>
      </c>
      <c r="B22458" s="278">
        <v>88.97</v>
      </c>
    </row>
    <row r="22459" spans="1:2" x14ac:dyDescent="0.25">
      <c r="A22459" s="277" t="s">
        <v>22520</v>
      </c>
      <c r="B22459" s="278">
        <v>77.14</v>
      </c>
    </row>
    <row r="22460" spans="1:2" x14ac:dyDescent="0.25">
      <c r="A22460" s="277" t="s">
        <v>11240</v>
      </c>
      <c r="B22460" s="278">
        <v>101.68</v>
      </c>
    </row>
    <row r="22461" spans="1:2" x14ac:dyDescent="0.25">
      <c r="A22461" s="277" t="s">
        <v>22521</v>
      </c>
      <c r="B22461" s="278">
        <v>88.16</v>
      </c>
    </row>
    <row r="22462" spans="1:2" x14ac:dyDescent="0.25">
      <c r="A22462" s="277" t="s">
        <v>11241</v>
      </c>
      <c r="B22462" s="278">
        <v>1227.46</v>
      </c>
    </row>
    <row r="22463" spans="1:2" x14ac:dyDescent="0.25">
      <c r="A22463" s="277" t="s">
        <v>22522</v>
      </c>
      <c r="B22463" s="278">
        <v>1213.94</v>
      </c>
    </row>
    <row r="22464" spans="1:2" x14ac:dyDescent="0.25">
      <c r="A22464" s="277" t="s">
        <v>11242</v>
      </c>
      <c r="B22464" s="278">
        <v>101.68</v>
      </c>
    </row>
    <row r="22465" spans="1:2" x14ac:dyDescent="0.25">
      <c r="A22465" s="277" t="s">
        <v>22523</v>
      </c>
      <c r="B22465" s="278">
        <v>88.16</v>
      </c>
    </row>
    <row r="22466" spans="1:2" x14ac:dyDescent="0.25">
      <c r="A22466" s="277" t="s">
        <v>6245</v>
      </c>
      <c r="B22466" s="278">
        <v>203.36</v>
      </c>
    </row>
    <row r="22467" spans="1:2" x14ac:dyDescent="0.25">
      <c r="A22467" s="277" t="s">
        <v>22524</v>
      </c>
      <c r="B22467" s="278">
        <v>176.33</v>
      </c>
    </row>
    <row r="22468" spans="1:2" x14ac:dyDescent="0.25">
      <c r="A22468" s="277" t="s">
        <v>11243</v>
      </c>
      <c r="B22468" s="278">
        <v>94.17</v>
      </c>
    </row>
    <row r="22469" spans="1:2" x14ac:dyDescent="0.25">
      <c r="A22469" s="277" t="s">
        <v>22525</v>
      </c>
      <c r="B22469" s="278">
        <v>94.17</v>
      </c>
    </row>
    <row r="22470" spans="1:2" x14ac:dyDescent="0.25">
      <c r="A22470" s="277" t="s">
        <v>11244</v>
      </c>
      <c r="B22470" s="278">
        <v>27.27</v>
      </c>
    </row>
    <row r="22471" spans="1:2" x14ac:dyDescent="0.25">
      <c r="A22471" s="277" t="s">
        <v>22526</v>
      </c>
      <c r="B22471" s="278">
        <v>25.58</v>
      </c>
    </row>
    <row r="22472" spans="1:2" x14ac:dyDescent="0.25">
      <c r="A22472" s="277" t="s">
        <v>11246</v>
      </c>
      <c r="B22472" s="278">
        <v>39.450000000000003</v>
      </c>
    </row>
    <row r="22473" spans="1:2" x14ac:dyDescent="0.25">
      <c r="A22473" s="277" t="s">
        <v>22527</v>
      </c>
      <c r="B22473" s="278">
        <v>38.61</v>
      </c>
    </row>
    <row r="22474" spans="1:2" x14ac:dyDescent="0.25">
      <c r="A22474" s="277" t="s">
        <v>11247</v>
      </c>
      <c r="B22474" s="278">
        <v>59.61</v>
      </c>
    </row>
    <row r="22475" spans="1:2" x14ac:dyDescent="0.25">
      <c r="A22475" s="277" t="s">
        <v>22528</v>
      </c>
      <c r="B22475" s="278">
        <v>58.76</v>
      </c>
    </row>
    <row r="22476" spans="1:2" x14ac:dyDescent="0.25">
      <c r="A22476" s="277" t="s">
        <v>6246</v>
      </c>
      <c r="B22476" s="278">
        <v>463.5</v>
      </c>
    </row>
    <row r="22477" spans="1:2" x14ac:dyDescent="0.25">
      <c r="A22477" s="277" t="s">
        <v>22529</v>
      </c>
      <c r="B22477" s="278">
        <v>448.3</v>
      </c>
    </row>
    <row r="22478" spans="1:2" x14ac:dyDescent="0.25">
      <c r="A22478" s="277" t="s">
        <v>6247</v>
      </c>
      <c r="B22478" s="278">
        <v>319.75</v>
      </c>
    </row>
    <row r="22479" spans="1:2" x14ac:dyDescent="0.25">
      <c r="A22479" s="277" t="s">
        <v>22530</v>
      </c>
      <c r="B22479" s="278">
        <v>309.62</v>
      </c>
    </row>
    <row r="22480" spans="1:2" x14ac:dyDescent="0.25">
      <c r="A22480" s="277" t="s">
        <v>11248</v>
      </c>
      <c r="B22480" s="278">
        <v>37.17</v>
      </c>
    </row>
    <row r="22481" spans="1:2" x14ac:dyDescent="0.25">
      <c r="A22481" s="277" t="s">
        <v>22531</v>
      </c>
      <c r="B22481" s="278">
        <v>37.17</v>
      </c>
    </row>
    <row r="22482" spans="1:2" x14ac:dyDescent="0.25">
      <c r="A22482" s="277" t="s">
        <v>11249</v>
      </c>
      <c r="B22482" s="278">
        <v>6.35</v>
      </c>
    </row>
    <row r="22483" spans="1:2" x14ac:dyDescent="0.25">
      <c r="A22483" s="277" t="s">
        <v>22532</v>
      </c>
      <c r="B22483" s="278">
        <v>5.51</v>
      </c>
    </row>
    <row r="22484" spans="1:2" x14ac:dyDescent="0.25">
      <c r="A22484" s="277" t="s">
        <v>6248</v>
      </c>
      <c r="B22484" s="278">
        <v>88.97</v>
      </c>
    </row>
    <row r="22485" spans="1:2" x14ac:dyDescent="0.25">
      <c r="A22485" s="277" t="s">
        <v>22533</v>
      </c>
      <c r="B22485" s="278">
        <v>77.14</v>
      </c>
    </row>
    <row r="22486" spans="1:2" x14ac:dyDescent="0.25">
      <c r="A22486" s="277" t="s">
        <v>6249</v>
      </c>
      <c r="B22486" s="278">
        <v>127.1</v>
      </c>
    </row>
    <row r="22487" spans="1:2" x14ac:dyDescent="0.25">
      <c r="A22487" s="277" t="s">
        <v>22534</v>
      </c>
      <c r="B22487" s="278">
        <v>110.21</v>
      </c>
    </row>
    <row r="22488" spans="1:2" x14ac:dyDescent="0.25">
      <c r="A22488" s="277" t="s">
        <v>6250</v>
      </c>
      <c r="B22488" s="278">
        <v>101.68</v>
      </c>
    </row>
    <row r="22489" spans="1:2" x14ac:dyDescent="0.25">
      <c r="A22489" s="277" t="s">
        <v>22535</v>
      </c>
      <c r="B22489" s="278">
        <v>88.16</v>
      </c>
    </row>
    <row r="22490" spans="1:2" x14ac:dyDescent="0.25">
      <c r="A22490" s="277" t="s">
        <v>6251</v>
      </c>
      <c r="B22490" s="278">
        <v>152.52000000000001</v>
      </c>
    </row>
    <row r="22491" spans="1:2" x14ac:dyDescent="0.25">
      <c r="A22491" s="277" t="s">
        <v>22536</v>
      </c>
      <c r="B22491" s="278">
        <v>132.25</v>
      </c>
    </row>
    <row r="22492" spans="1:2" x14ac:dyDescent="0.25">
      <c r="A22492" s="277" t="s">
        <v>6252</v>
      </c>
      <c r="B22492" s="278">
        <v>25.42</v>
      </c>
    </row>
    <row r="22493" spans="1:2" x14ac:dyDescent="0.25">
      <c r="A22493" s="277" t="s">
        <v>22537</v>
      </c>
      <c r="B22493" s="278">
        <v>22.04</v>
      </c>
    </row>
    <row r="22494" spans="1:2" x14ac:dyDescent="0.25">
      <c r="A22494" s="277" t="s">
        <v>6253</v>
      </c>
      <c r="B22494" s="278">
        <v>50.84</v>
      </c>
    </row>
    <row r="22495" spans="1:2" x14ac:dyDescent="0.25">
      <c r="A22495" s="277" t="s">
        <v>22538</v>
      </c>
      <c r="B22495" s="278">
        <v>44.08</v>
      </c>
    </row>
    <row r="22496" spans="1:2" x14ac:dyDescent="0.25">
      <c r="A22496" s="277" t="s">
        <v>6254</v>
      </c>
      <c r="B22496" s="278">
        <v>76.260000000000005</v>
      </c>
    </row>
    <row r="22497" spans="1:2" x14ac:dyDescent="0.25">
      <c r="A22497" s="277" t="s">
        <v>22539</v>
      </c>
      <c r="B22497" s="278">
        <v>66.12</v>
      </c>
    </row>
    <row r="22498" spans="1:2" x14ac:dyDescent="0.25">
      <c r="A22498" s="277" t="s">
        <v>6255</v>
      </c>
      <c r="B22498" s="278">
        <v>101.68</v>
      </c>
    </row>
    <row r="22499" spans="1:2" x14ac:dyDescent="0.25">
      <c r="A22499" s="277" t="s">
        <v>22540</v>
      </c>
      <c r="B22499" s="278">
        <v>88.16</v>
      </c>
    </row>
    <row r="22500" spans="1:2" x14ac:dyDescent="0.25">
      <c r="A22500" s="277" t="s">
        <v>6256</v>
      </c>
      <c r="B22500" s="278">
        <v>82.61</v>
      </c>
    </row>
    <row r="22501" spans="1:2" x14ac:dyDescent="0.25">
      <c r="A22501" s="277" t="s">
        <v>22541</v>
      </c>
      <c r="B22501" s="278">
        <v>71.63</v>
      </c>
    </row>
    <row r="22502" spans="1:2" x14ac:dyDescent="0.25">
      <c r="A22502" s="277" t="s">
        <v>6257</v>
      </c>
      <c r="B22502" s="278">
        <v>127.1</v>
      </c>
    </row>
    <row r="22503" spans="1:2" x14ac:dyDescent="0.25">
      <c r="A22503" s="277" t="s">
        <v>22542</v>
      </c>
      <c r="B22503" s="278">
        <v>110.21</v>
      </c>
    </row>
    <row r="22504" spans="1:2" x14ac:dyDescent="0.25">
      <c r="A22504" s="277" t="s">
        <v>6258</v>
      </c>
      <c r="B22504" s="278">
        <v>38.130000000000003</v>
      </c>
    </row>
    <row r="22505" spans="1:2" x14ac:dyDescent="0.25">
      <c r="A22505" s="277" t="s">
        <v>22543</v>
      </c>
      <c r="B22505" s="278">
        <v>33.06</v>
      </c>
    </row>
    <row r="22506" spans="1:2" x14ac:dyDescent="0.25">
      <c r="A22506" s="277" t="s">
        <v>6259</v>
      </c>
      <c r="B22506" s="278">
        <v>63.55</v>
      </c>
    </row>
    <row r="22507" spans="1:2" x14ac:dyDescent="0.25">
      <c r="A22507" s="277" t="s">
        <v>22544</v>
      </c>
      <c r="B22507" s="278">
        <v>55.1</v>
      </c>
    </row>
    <row r="22508" spans="1:2" x14ac:dyDescent="0.25">
      <c r="A22508" s="277" t="s">
        <v>11250</v>
      </c>
      <c r="B22508" s="278">
        <v>7.37</v>
      </c>
    </row>
    <row r="22509" spans="1:2" x14ac:dyDescent="0.25">
      <c r="A22509" s="277" t="s">
        <v>22545</v>
      </c>
      <c r="B22509" s="278">
        <v>6.39</v>
      </c>
    </row>
    <row r="22510" spans="1:2" x14ac:dyDescent="0.25">
      <c r="A22510" s="277" t="s">
        <v>11251</v>
      </c>
      <c r="B22510" s="278">
        <v>3.53</v>
      </c>
    </row>
    <row r="22511" spans="1:2" x14ac:dyDescent="0.25">
      <c r="A22511" s="277" t="s">
        <v>22546</v>
      </c>
      <c r="B22511" s="278">
        <v>3.53</v>
      </c>
    </row>
    <row r="22512" spans="1:2" x14ac:dyDescent="0.25">
      <c r="A22512" s="277" t="s">
        <v>11252</v>
      </c>
      <c r="B22512" s="278">
        <v>16.34</v>
      </c>
    </row>
    <row r="22513" spans="1:2" x14ac:dyDescent="0.25">
      <c r="A22513" s="277" t="s">
        <v>22547</v>
      </c>
      <c r="B22513" s="278">
        <v>16.34</v>
      </c>
    </row>
    <row r="22514" spans="1:2" x14ac:dyDescent="0.25">
      <c r="A22514" s="277" t="s">
        <v>11253</v>
      </c>
      <c r="B22514" s="278">
        <v>180.35</v>
      </c>
    </row>
    <row r="22515" spans="1:2" x14ac:dyDescent="0.25">
      <c r="A22515" s="277" t="s">
        <v>22548</v>
      </c>
      <c r="B22515" s="278">
        <v>176.13</v>
      </c>
    </row>
    <row r="22516" spans="1:2" x14ac:dyDescent="0.25">
      <c r="A22516" s="277" t="s">
        <v>11254</v>
      </c>
      <c r="B22516" s="278">
        <v>22.42</v>
      </c>
    </row>
    <row r="22517" spans="1:2" x14ac:dyDescent="0.25">
      <c r="A22517" s="277" t="s">
        <v>22549</v>
      </c>
      <c r="B22517" s="278">
        <v>22.42</v>
      </c>
    </row>
    <row r="22518" spans="1:2" x14ac:dyDescent="0.25">
      <c r="A22518" s="277" t="s">
        <v>11255</v>
      </c>
      <c r="B22518" s="278">
        <v>93.55</v>
      </c>
    </row>
    <row r="22519" spans="1:2" x14ac:dyDescent="0.25">
      <c r="A22519" s="277" t="s">
        <v>22550</v>
      </c>
      <c r="B22519" s="278">
        <v>93.55</v>
      </c>
    </row>
    <row r="22520" spans="1:2" x14ac:dyDescent="0.25">
      <c r="A22520" s="277" t="s">
        <v>11256</v>
      </c>
      <c r="B22520" s="278">
        <v>210.16</v>
      </c>
    </row>
    <row r="22521" spans="1:2" x14ac:dyDescent="0.25">
      <c r="A22521" s="277" t="s">
        <v>22551</v>
      </c>
      <c r="B22521" s="278">
        <v>210.16</v>
      </c>
    </row>
    <row r="22522" spans="1:2" x14ac:dyDescent="0.25">
      <c r="A22522" s="277" t="s">
        <v>11257</v>
      </c>
      <c r="B22522" s="278">
        <v>59</v>
      </c>
    </row>
    <row r="22523" spans="1:2" x14ac:dyDescent="0.25">
      <c r="A22523" s="277" t="s">
        <v>22552</v>
      </c>
      <c r="B22523" s="278">
        <v>59</v>
      </c>
    </row>
    <row r="22524" spans="1:2" x14ac:dyDescent="0.25">
      <c r="A22524" s="277" t="s">
        <v>11258</v>
      </c>
      <c r="B22524" s="278">
        <v>166</v>
      </c>
    </row>
    <row r="22525" spans="1:2" x14ac:dyDescent="0.25">
      <c r="A22525" s="277" t="s">
        <v>22553</v>
      </c>
      <c r="B22525" s="278">
        <v>166</v>
      </c>
    </row>
    <row r="22526" spans="1:2" x14ac:dyDescent="0.25">
      <c r="A22526" s="277" t="s">
        <v>11259</v>
      </c>
      <c r="B22526" s="278">
        <v>126.4</v>
      </c>
    </row>
    <row r="22527" spans="1:2" x14ac:dyDescent="0.25">
      <c r="A22527" s="277" t="s">
        <v>22554</v>
      </c>
      <c r="B22527" s="278">
        <v>126.4</v>
      </c>
    </row>
    <row r="22528" spans="1:2" x14ac:dyDescent="0.25">
      <c r="A22528" s="277" t="s">
        <v>11260</v>
      </c>
      <c r="B22528" s="278">
        <v>253.21</v>
      </c>
    </row>
    <row r="22529" spans="1:2" x14ac:dyDescent="0.25">
      <c r="A22529" s="277" t="s">
        <v>22555</v>
      </c>
      <c r="B22529" s="278">
        <v>253.21</v>
      </c>
    </row>
    <row r="22530" spans="1:2" x14ac:dyDescent="0.25">
      <c r="A22530" s="277" t="s">
        <v>11261</v>
      </c>
      <c r="B22530" s="278">
        <v>306.32</v>
      </c>
    </row>
    <row r="22531" spans="1:2" x14ac:dyDescent="0.25">
      <c r="A22531" s="277" t="s">
        <v>22556</v>
      </c>
      <c r="B22531" s="278">
        <v>306.32</v>
      </c>
    </row>
    <row r="22532" spans="1:2" x14ac:dyDescent="0.25">
      <c r="A22532" s="277" t="s">
        <v>11262</v>
      </c>
      <c r="B22532" s="278">
        <v>306.32</v>
      </c>
    </row>
    <row r="22533" spans="1:2" x14ac:dyDescent="0.25">
      <c r="A22533" s="277" t="s">
        <v>22557</v>
      </c>
      <c r="B22533" s="278">
        <v>306.32</v>
      </c>
    </row>
    <row r="22534" spans="1:2" x14ac:dyDescent="0.25">
      <c r="A22534" s="277" t="s">
        <v>11263</v>
      </c>
      <c r="B22534" s="278">
        <v>253.21</v>
      </c>
    </row>
    <row r="22535" spans="1:2" x14ac:dyDescent="0.25">
      <c r="A22535" s="277" t="s">
        <v>22558</v>
      </c>
      <c r="B22535" s="278">
        <v>253.21</v>
      </c>
    </row>
    <row r="22536" spans="1:2" x14ac:dyDescent="0.25">
      <c r="A22536" s="277" t="s">
        <v>11264</v>
      </c>
      <c r="B22536" s="278">
        <v>858.63</v>
      </c>
    </row>
    <row r="22537" spans="1:2" x14ac:dyDescent="0.25">
      <c r="A22537" s="277" t="s">
        <v>22559</v>
      </c>
      <c r="B22537" s="278">
        <v>858.63</v>
      </c>
    </row>
    <row r="22538" spans="1:2" x14ac:dyDescent="0.25">
      <c r="A22538" s="277" t="s">
        <v>11265</v>
      </c>
      <c r="B22538" s="278">
        <v>609.94000000000005</v>
      </c>
    </row>
    <row r="22539" spans="1:2" x14ac:dyDescent="0.25">
      <c r="A22539" s="277" t="s">
        <v>22560</v>
      </c>
      <c r="B22539" s="278">
        <v>609.94000000000005</v>
      </c>
    </row>
    <row r="22540" spans="1:2" x14ac:dyDescent="0.25">
      <c r="A22540" s="277" t="s">
        <v>11266</v>
      </c>
      <c r="B22540" s="278">
        <v>884.65</v>
      </c>
    </row>
    <row r="22541" spans="1:2" x14ac:dyDescent="0.25">
      <c r="A22541" s="277" t="s">
        <v>22561</v>
      </c>
      <c r="B22541" s="278">
        <v>884.65</v>
      </c>
    </row>
    <row r="22542" spans="1:2" x14ac:dyDescent="0.25">
      <c r="A22542" s="277" t="s">
        <v>11267</v>
      </c>
      <c r="B22542" s="278">
        <v>77.319999999999993</v>
      </c>
    </row>
    <row r="22543" spans="1:2" x14ac:dyDescent="0.25">
      <c r="A22543" s="277" t="s">
        <v>22562</v>
      </c>
      <c r="B22543" s="278">
        <v>75.63</v>
      </c>
    </row>
    <row r="22544" spans="1:2" x14ac:dyDescent="0.25">
      <c r="A22544" s="277" t="s">
        <v>11268</v>
      </c>
      <c r="B22544" s="278">
        <v>157.76</v>
      </c>
    </row>
    <row r="22545" spans="1:2" x14ac:dyDescent="0.25">
      <c r="A22545" s="277" t="s">
        <v>22563</v>
      </c>
      <c r="B22545" s="278">
        <v>154.38</v>
      </c>
    </row>
    <row r="22546" spans="1:2" x14ac:dyDescent="0.25">
      <c r="A22546" s="277" t="s">
        <v>11269</v>
      </c>
      <c r="B22546" s="278">
        <v>183.18</v>
      </c>
    </row>
    <row r="22547" spans="1:2" x14ac:dyDescent="0.25">
      <c r="A22547" s="277" t="s">
        <v>22564</v>
      </c>
      <c r="B22547" s="278">
        <v>176.43</v>
      </c>
    </row>
    <row r="22548" spans="1:2" x14ac:dyDescent="0.25">
      <c r="A22548" s="277" t="s">
        <v>11270</v>
      </c>
      <c r="B22548" s="278">
        <v>12.71</v>
      </c>
    </row>
    <row r="22549" spans="1:2" x14ac:dyDescent="0.25">
      <c r="A22549" s="277" t="s">
        <v>22565</v>
      </c>
      <c r="B22549" s="278">
        <v>11.02</v>
      </c>
    </row>
    <row r="22550" spans="1:2" x14ac:dyDescent="0.25">
      <c r="A22550" s="277" t="s">
        <v>11271</v>
      </c>
      <c r="B22550" s="278">
        <v>12.71</v>
      </c>
    </row>
    <row r="22551" spans="1:2" x14ac:dyDescent="0.25">
      <c r="A22551" s="277" t="s">
        <v>22566</v>
      </c>
      <c r="B22551" s="278">
        <v>11.02</v>
      </c>
    </row>
    <row r="22552" spans="1:2" x14ac:dyDescent="0.25">
      <c r="A22552" s="277" t="s">
        <v>11272</v>
      </c>
      <c r="B22552" s="278">
        <v>25.42</v>
      </c>
    </row>
    <row r="22553" spans="1:2" x14ac:dyDescent="0.25">
      <c r="A22553" s="277" t="s">
        <v>22567</v>
      </c>
      <c r="B22553" s="278">
        <v>22.04</v>
      </c>
    </row>
    <row r="22554" spans="1:2" x14ac:dyDescent="0.25">
      <c r="A22554" s="277" t="s">
        <v>11273</v>
      </c>
      <c r="B22554" s="278">
        <v>19.059999999999999</v>
      </c>
    </row>
    <row r="22555" spans="1:2" x14ac:dyDescent="0.25">
      <c r="A22555" s="277" t="s">
        <v>22568</v>
      </c>
      <c r="B22555" s="278">
        <v>16.53</v>
      </c>
    </row>
    <row r="22556" spans="1:2" x14ac:dyDescent="0.25">
      <c r="A22556" s="277" t="s">
        <v>11274</v>
      </c>
      <c r="B22556" s="278">
        <v>63.55</v>
      </c>
    </row>
    <row r="22557" spans="1:2" x14ac:dyDescent="0.25">
      <c r="A22557" s="277" t="s">
        <v>22569</v>
      </c>
      <c r="B22557" s="278">
        <v>55.1</v>
      </c>
    </row>
    <row r="22558" spans="1:2" x14ac:dyDescent="0.25">
      <c r="A22558" s="277" t="s">
        <v>6260</v>
      </c>
      <c r="B22558" s="278">
        <v>38.130000000000003</v>
      </c>
    </row>
    <row r="22559" spans="1:2" x14ac:dyDescent="0.25">
      <c r="A22559" s="277" t="s">
        <v>22570</v>
      </c>
      <c r="B22559" s="278">
        <v>33.06</v>
      </c>
    </row>
    <row r="22560" spans="1:2" x14ac:dyDescent="0.25">
      <c r="A22560" s="277" t="s">
        <v>6261</v>
      </c>
      <c r="B22560" s="278">
        <v>25.42</v>
      </c>
    </row>
    <row r="22561" spans="1:2" x14ac:dyDescent="0.25">
      <c r="A22561" s="277" t="s">
        <v>22571</v>
      </c>
      <c r="B22561" s="278">
        <v>22.04</v>
      </c>
    </row>
    <row r="22562" spans="1:2" x14ac:dyDescent="0.25">
      <c r="A22562" s="277" t="s">
        <v>6272</v>
      </c>
      <c r="B22562" s="278">
        <v>88.97</v>
      </c>
    </row>
    <row r="22563" spans="1:2" x14ac:dyDescent="0.25">
      <c r="A22563" s="277" t="s">
        <v>22572</v>
      </c>
      <c r="B22563" s="278">
        <v>77.14</v>
      </c>
    </row>
    <row r="22564" spans="1:2" x14ac:dyDescent="0.25">
      <c r="A22564" s="277" t="s">
        <v>6273</v>
      </c>
      <c r="B22564" s="278">
        <v>23.95</v>
      </c>
    </row>
    <row r="22565" spans="1:2" x14ac:dyDescent="0.25">
      <c r="A22565" s="277" t="s">
        <v>22573</v>
      </c>
      <c r="B22565" s="278">
        <v>23.78</v>
      </c>
    </row>
    <row r="22566" spans="1:2" x14ac:dyDescent="0.25">
      <c r="A22566" s="277" t="s">
        <v>11275</v>
      </c>
      <c r="B22566" s="278">
        <v>600</v>
      </c>
    </row>
    <row r="22567" spans="1:2" x14ac:dyDescent="0.25">
      <c r="A22567" s="277" t="s">
        <v>22574</v>
      </c>
      <c r="B22567" s="278">
        <v>600</v>
      </c>
    </row>
    <row r="22568" spans="1:2" x14ac:dyDescent="0.25">
      <c r="A22568" s="277" t="s">
        <v>11276</v>
      </c>
      <c r="B22568" s="278">
        <v>1200</v>
      </c>
    </row>
    <row r="22569" spans="1:2" x14ac:dyDescent="0.25">
      <c r="A22569" s="277" t="s">
        <v>22575</v>
      </c>
      <c r="B22569" s="278">
        <v>1200</v>
      </c>
    </row>
    <row r="22570" spans="1:2" x14ac:dyDescent="0.25">
      <c r="A22570" s="277" t="s">
        <v>6262</v>
      </c>
      <c r="B22570" s="278">
        <v>76.260000000000005</v>
      </c>
    </row>
    <row r="22571" spans="1:2" x14ac:dyDescent="0.25">
      <c r="A22571" s="277" t="s">
        <v>22576</v>
      </c>
      <c r="B22571" s="278">
        <v>66.12</v>
      </c>
    </row>
    <row r="22572" spans="1:2" x14ac:dyDescent="0.25">
      <c r="A22572" s="277" t="s">
        <v>6263</v>
      </c>
      <c r="B22572" s="278">
        <v>101.68</v>
      </c>
    </row>
    <row r="22573" spans="1:2" x14ac:dyDescent="0.25">
      <c r="A22573" s="277" t="s">
        <v>22577</v>
      </c>
      <c r="B22573" s="278">
        <v>88.16</v>
      </c>
    </row>
    <row r="22574" spans="1:2" x14ac:dyDescent="0.25">
      <c r="A22574" s="277" t="s">
        <v>6264</v>
      </c>
      <c r="B22574" s="278">
        <v>152.52000000000001</v>
      </c>
    </row>
    <row r="22575" spans="1:2" x14ac:dyDescent="0.25">
      <c r="A22575" s="277" t="s">
        <v>22578</v>
      </c>
      <c r="B22575" s="278">
        <v>132.25</v>
      </c>
    </row>
    <row r="22576" spans="1:2" x14ac:dyDescent="0.25">
      <c r="A22576" s="277" t="s">
        <v>11277</v>
      </c>
      <c r="B22576" s="278">
        <v>58.91</v>
      </c>
    </row>
    <row r="22577" spans="1:2" x14ac:dyDescent="0.25">
      <c r="A22577" s="277" t="s">
        <v>22579</v>
      </c>
      <c r="B22577" s="278">
        <v>58.91</v>
      </c>
    </row>
    <row r="22578" spans="1:2" x14ac:dyDescent="0.25">
      <c r="A22578" s="277" t="s">
        <v>11278</v>
      </c>
      <c r="B22578" s="278">
        <v>123.73</v>
      </c>
    </row>
    <row r="22579" spans="1:2" x14ac:dyDescent="0.25">
      <c r="A22579" s="277" t="s">
        <v>22580</v>
      </c>
      <c r="B22579" s="278">
        <v>123.73</v>
      </c>
    </row>
    <row r="22580" spans="1:2" x14ac:dyDescent="0.25">
      <c r="A22580" s="277" t="s">
        <v>11279</v>
      </c>
      <c r="B22580" s="278">
        <v>418.85</v>
      </c>
    </row>
    <row r="22581" spans="1:2" x14ac:dyDescent="0.25">
      <c r="A22581" s="277" t="s">
        <v>22581</v>
      </c>
      <c r="B22581" s="278">
        <v>418.85</v>
      </c>
    </row>
    <row r="22582" spans="1:2" x14ac:dyDescent="0.25">
      <c r="A22582" s="277" t="s">
        <v>11280</v>
      </c>
      <c r="B22582" s="278">
        <v>360.07</v>
      </c>
    </row>
    <row r="22583" spans="1:2" x14ac:dyDescent="0.25">
      <c r="A22583" s="277" t="s">
        <v>22582</v>
      </c>
      <c r="B22583" s="278">
        <v>360.07</v>
      </c>
    </row>
    <row r="22584" spans="1:2" x14ac:dyDescent="0.25">
      <c r="A22584" s="277" t="s">
        <v>11281</v>
      </c>
      <c r="B22584" s="278">
        <v>134.94999999999999</v>
      </c>
    </row>
    <row r="22585" spans="1:2" x14ac:dyDescent="0.25">
      <c r="A22585" s="277" t="s">
        <v>22583</v>
      </c>
      <c r="B22585" s="278">
        <v>134.94999999999999</v>
      </c>
    </row>
    <row r="22586" spans="1:2" x14ac:dyDescent="0.25">
      <c r="A22586" s="277" t="s">
        <v>11282</v>
      </c>
      <c r="B22586" s="278">
        <v>82.45</v>
      </c>
    </row>
    <row r="22587" spans="1:2" x14ac:dyDescent="0.25">
      <c r="A22587" s="277" t="s">
        <v>22584</v>
      </c>
      <c r="B22587" s="278">
        <v>82.45</v>
      </c>
    </row>
    <row r="22588" spans="1:2" x14ac:dyDescent="0.25">
      <c r="A22588" s="277" t="s">
        <v>11283</v>
      </c>
      <c r="B22588" s="278">
        <v>134.94999999999999</v>
      </c>
    </row>
    <row r="22589" spans="1:2" x14ac:dyDescent="0.25">
      <c r="A22589" s="277" t="s">
        <v>22585</v>
      </c>
      <c r="B22589" s="278">
        <v>134.94999999999999</v>
      </c>
    </row>
    <row r="22590" spans="1:2" x14ac:dyDescent="0.25">
      <c r="A22590" s="277" t="s">
        <v>11284</v>
      </c>
      <c r="B22590" s="278">
        <v>104.24</v>
      </c>
    </row>
    <row r="22591" spans="1:2" x14ac:dyDescent="0.25">
      <c r="A22591" s="277" t="s">
        <v>22586</v>
      </c>
      <c r="B22591" s="278">
        <v>104.24</v>
      </c>
    </row>
    <row r="22592" spans="1:2" x14ac:dyDescent="0.25">
      <c r="A22592" s="277" t="s">
        <v>11285</v>
      </c>
      <c r="B22592" s="278">
        <v>180.73</v>
      </c>
    </row>
    <row r="22593" spans="1:2" x14ac:dyDescent="0.25">
      <c r="A22593" s="277" t="s">
        <v>22587</v>
      </c>
      <c r="B22593" s="278">
        <v>180.73</v>
      </c>
    </row>
    <row r="22594" spans="1:2" x14ac:dyDescent="0.25">
      <c r="A22594" s="277" t="s">
        <v>11286</v>
      </c>
      <c r="B22594" s="278">
        <v>151.28</v>
      </c>
    </row>
    <row r="22595" spans="1:2" x14ac:dyDescent="0.25">
      <c r="A22595" s="277" t="s">
        <v>22588</v>
      </c>
      <c r="B22595" s="278">
        <v>151.28</v>
      </c>
    </row>
    <row r="22596" spans="1:2" x14ac:dyDescent="0.25">
      <c r="A22596" s="277" t="s">
        <v>11287</v>
      </c>
      <c r="B22596" s="278">
        <v>111.54</v>
      </c>
    </row>
    <row r="22597" spans="1:2" x14ac:dyDescent="0.25">
      <c r="A22597" s="277" t="s">
        <v>22589</v>
      </c>
      <c r="B22597" s="278">
        <v>111.54</v>
      </c>
    </row>
    <row r="22598" spans="1:2" x14ac:dyDescent="0.25">
      <c r="A22598" s="277" t="s">
        <v>11288</v>
      </c>
      <c r="B22598" s="278">
        <v>214.11</v>
      </c>
    </row>
    <row r="22599" spans="1:2" x14ac:dyDescent="0.25">
      <c r="A22599" s="277" t="s">
        <v>22590</v>
      </c>
      <c r="B22599" s="278">
        <v>214.11</v>
      </c>
    </row>
    <row r="22600" spans="1:2" x14ac:dyDescent="0.25">
      <c r="A22600" s="277" t="s">
        <v>11289</v>
      </c>
      <c r="B22600" s="278">
        <v>103.1</v>
      </c>
    </row>
    <row r="22601" spans="1:2" x14ac:dyDescent="0.25">
      <c r="A22601" s="277" t="s">
        <v>22591</v>
      </c>
      <c r="B22601" s="278">
        <v>103.1</v>
      </c>
    </row>
    <row r="22602" spans="1:2" x14ac:dyDescent="0.25">
      <c r="A22602" s="277" t="s">
        <v>6265</v>
      </c>
      <c r="B22602" s="278">
        <v>2.54</v>
      </c>
    </row>
    <row r="22603" spans="1:2" x14ac:dyDescent="0.25">
      <c r="A22603" s="277" t="s">
        <v>22592</v>
      </c>
      <c r="B22603" s="278">
        <v>2.2000000000000002</v>
      </c>
    </row>
    <row r="22604" spans="1:2" x14ac:dyDescent="0.25">
      <c r="A22604" s="277" t="s">
        <v>6266</v>
      </c>
      <c r="B22604" s="278">
        <v>3.17</v>
      </c>
    </row>
    <row r="22605" spans="1:2" x14ac:dyDescent="0.25">
      <c r="A22605" s="277" t="s">
        <v>22593</v>
      </c>
      <c r="B22605" s="278">
        <v>2.75</v>
      </c>
    </row>
    <row r="22606" spans="1:2" x14ac:dyDescent="0.25">
      <c r="A22606" s="277" t="s">
        <v>6267</v>
      </c>
      <c r="B22606" s="278">
        <v>3.81</v>
      </c>
    </row>
    <row r="22607" spans="1:2" x14ac:dyDescent="0.25">
      <c r="A22607" s="277" t="s">
        <v>22594</v>
      </c>
      <c r="B22607" s="278">
        <v>3.3</v>
      </c>
    </row>
    <row r="22608" spans="1:2" x14ac:dyDescent="0.25">
      <c r="A22608" s="277" t="s">
        <v>6268</v>
      </c>
      <c r="B22608" s="278">
        <v>5.08</v>
      </c>
    </row>
    <row r="22609" spans="1:2" x14ac:dyDescent="0.25">
      <c r="A22609" s="277" t="s">
        <v>22595</v>
      </c>
      <c r="B22609" s="278">
        <v>4.4000000000000004</v>
      </c>
    </row>
    <row r="22610" spans="1:2" x14ac:dyDescent="0.25">
      <c r="A22610" s="277" t="s">
        <v>6269</v>
      </c>
      <c r="B22610" s="278">
        <v>3.81</v>
      </c>
    </row>
    <row r="22611" spans="1:2" x14ac:dyDescent="0.25">
      <c r="A22611" s="277" t="s">
        <v>22596</v>
      </c>
      <c r="B22611" s="278">
        <v>3.3</v>
      </c>
    </row>
    <row r="22612" spans="1:2" x14ac:dyDescent="0.25">
      <c r="A22612" s="277" t="s">
        <v>6270</v>
      </c>
      <c r="B22612" s="278">
        <v>3.81</v>
      </c>
    </row>
    <row r="22613" spans="1:2" x14ac:dyDescent="0.25">
      <c r="A22613" s="277" t="s">
        <v>22597</v>
      </c>
      <c r="B22613" s="278">
        <v>3.3</v>
      </c>
    </row>
    <row r="22614" spans="1:2" x14ac:dyDescent="0.25">
      <c r="A22614" s="277" t="s">
        <v>6271</v>
      </c>
      <c r="B22614" s="278">
        <v>1.58</v>
      </c>
    </row>
    <row r="22615" spans="1:2" x14ac:dyDescent="0.25">
      <c r="A22615" s="277" t="s">
        <v>22598</v>
      </c>
      <c r="B22615" s="278">
        <v>1.41</v>
      </c>
    </row>
    <row r="22616" spans="1:2" x14ac:dyDescent="0.25">
      <c r="A22616" s="277" t="s">
        <v>11290</v>
      </c>
      <c r="B22616" s="278">
        <v>0.03</v>
      </c>
    </row>
    <row r="22617" spans="1:2" x14ac:dyDescent="0.25">
      <c r="A22617" s="277" t="s">
        <v>22599</v>
      </c>
      <c r="B22617" s="278">
        <v>0.03</v>
      </c>
    </row>
    <row r="22618" spans="1:2" x14ac:dyDescent="0.25">
      <c r="A22618" s="277" t="s">
        <v>11291</v>
      </c>
      <c r="B22618" s="278">
        <v>0.04</v>
      </c>
    </row>
    <row r="22619" spans="1:2" x14ac:dyDescent="0.25">
      <c r="A22619" s="277" t="s">
        <v>22600</v>
      </c>
      <c r="B22619" s="278">
        <v>0.04</v>
      </c>
    </row>
    <row r="22620" spans="1:2" x14ac:dyDescent="0.25">
      <c r="A22620" s="277" t="s">
        <v>11292</v>
      </c>
      <c r="B22620" s="278">
        <v>0.51</v>
      </c>
    </row>
    <row r="22621" spans="1:2" x14ac:dyDescent="0.25">
      <c r="A22621" s="277" t="s">
        <v>22601</v>
      </c>
      <c r="B22621" s="278">
        <v>0.51</v>
      </c>
    </row>
    <row r="22622" spans="1:2" x14ac:dyDescent="0.25">
      <c r="A22622" s="277" t="s">
        <v>11293</v>
      </c>
      <c r="B22622" s="278">
        <v>1.55</v>
      </c>
    </row>
    <row r="22623" spans="1:2" x14ac:dyDescent="0.25">
      <c r="A22623" s="277" t="s">
        <v>22602</v>
      </c>
      <c r="B22623" s="278">
        <v>1.55</v>
      </c>
    </row>
    <row r="22624" spans="1:2" x14ac:dyDescent="0.25">
      <c r="A22624" s="277" t="s">
        <v>11294</v>
      </c>
      <c r="B22624" s="278">
        <v>2.38</v>
      </c>
    </row>
    <row r="22625" spans="1:2" x14ac:dyDescent="0.25">
      <c r="A22625" s="277" t="s">
        <v>22603</v>
      </c>
      <c r="B22625" s="278">
        <v>2.38</v>
      </c>
    </row>
    <row r="22626" spans="1:2" x14ac:dyDescent="0.25">
      <c r="A22626" s="277" t="s">
        <v>11295</v>
      </c>
      <c r="B22626" s="278">
        <v>3.73</v>
      </c>
    </row>
    <row r="22627" spans="1:2" x14ac:dyDescent="0.25">
      <c r="A22627" s="277" t="s">
        <v>22604</v>
      </c>
      <c r="B22627" s="278">
        <v>3.73</v>
      </c>
    </row>
    <row r="22628" spans="1:2" x14ac:dyDescent="0.25">
      <c r="A22628" s="277" t="s">
        <v>11296</v>
      </c>
      <c r="B22628" s="278">
        <v>4.07</v>
      </c>
    </row>
    <row r="22629" spans="1:2" x14ac:dyDescent="0.25">
      <c r="A22629" s="277" t="s">
        <v>22605</v>
      </c>
      <c r="B22629" s="278">
        <v>4.07</v>
      </c>
    </row>
    <row r="22630" spans="1:2" x14ac:dyDescent="0.25">
      <c r="A22630" s="277" t="s">
        <v>11297</v>
      </c>
      <c r="B22630" s="278">
        <v>6.46</v>
      </c>
    </row>
    <row r="22631" spans="1:2" x14ac:dyDescent="0.25">
      <c r="A22631" s="277" t="s">
        <v>22606</v>
      </c>
      <c r="B22631" s="278">
        <v>6.46</v>
      </c>
    </row>
    <row r="22632" spans="1:2" x14ac:dyDescent="0.25">
      <c r="A22632" s="277" t="s">
        <v>11298</v>
      </c>
      <c r="B22632" s="278">
        <v>5.66</v>
      </c>
    </row>
    <row r="22633" spans="1:2" x14ac:dyDescent="0.25">
      <c r="A22633" s="277" t="s">
        <v>22607</v>
      </c>
      <c r="B22633" s="278">
        <v>5.66</v>
      </c>
    </row>
    <row r="22634" spans="1:2" x14ac:dyDescent="0.25">
      <c r="A22634" s="277" t="s">
        <v>11299</v>
      </c>
      <c r="B22634" s="278">
        <v>7</v>
      </c>
    </row>
    <row r="22635" spans="1:2" x14ac:dyDescent="0.25">
      <c r="A22635" s="277" t="s">
        <v>22608</v>
      </c>
      <c r="B22635" s="278">
        <v>7</v>
      </c>
    </row>
    <row r="22636" spans="1:2" x14ac:dyDescent="0.25">
      <c r="A22636" s="277" t="s">
        <v>11300</v>
      </c>
      <c r="B22636" s="278">
        <v>8.76</v>
      </c>
    </row>
    <row r="22637" spans="1:2" x14ac:dyDescent="0.25">
      <c r="A22637" s="277" t="s">
        <v>22609</v>
      </c>
      <c r="B22637" s="278">
        <v>8.76</v>
      </c>
    </row>
    <row r="22638" spans="1:2" x14ac:dyDescent="0.25">
      <c r="A22638" s="277" t="s">
        <v>11301</v>
      </c>
      <c r="B22638" s="278">
        <v>9.66</v>
      </c>
    </row>
    <row r="22639" spans="1:2" x14ac:dyDescent="0.25">
      <c r="A22639" s="277" t="s">
        <v>22610</v>
      </c>
      <c r="B22639" s="278">
        <v>9.66</v>
      </c>
    </row>
    <row r="22640" spans="1:2" x14ac:dyDescent="0.25">
      <c r="A22640" s="277" t="s">
        <v>11302</v>
      </c>
      <c r="B22640" s="278">
        <v>13.33</v>
      </c>
    </row>
    <row r="22641" spans="1:2" x14ac:dyDescent="0.25">
      <c r="A22641" s="277" t="s">
        <v>22611</v>
      </c>
      <c r="B22641" s="278">
        <v>13.33</v>
      </c>
    </row>
    <row r="22642" spans="1:2" x14ac:dyDescent="0.25">
      <c r="A22642" s="277" t="s">
        <v>11303</v>
      </c>
      <c r="B22642" s="278">
        <v>19.95</v>
      </c>
    </row>
    <row r="22643" spans="1:2" x14ac:dyDescent="0.25">
      <c r="A22643" s="277" t="s">
        <v>22612</v>
      </c>
      <c r="B22643" s="278">
        <v>19.95</v>
      </c>
    </row>
    <row r="22644" spans="1:2" x14ac:dyDescent="0.25">
      <c r="A22644" s="277" t="s">
        <v>11304</v>
      </c>
      <c r="B22644" s="278">
        <v>5.25</v>
      </c>
    </row>
    <row r="22645" spans="1:2" x14ac:dyDescent="0.25">
      <c r="A22645" s="277" t="s">
        <v>22613</v>
      </c>
      <c r="B22645" s="278">
        <v>5.25</v>
      </c>
    </row>
    <row r="22646" spans="1:2" x14ac:dyDescent="0.25">
      <c r="A22646" s="277" t="s">
        <v>11305</v>
      </c>
      <c r="B22646" s="278">
        <v>25.43</v>
      </c>
    </row>
    <row r="22647" spans="1:2" x14ac:dyDescent="0.25">
      <c r="A22647" s="277" t="s">
        <v>22614</v>
      </c>
      <c r="B22647" s="278">
        <v>25.43</v>
      </c>
    </row>
    <row r="22648" spans="1:2" x14ac:dyDescent="0.25">
      <c r="A22648" s="277" t="s">
        <v>11306</v>
      </c>
      <c r="B22648" s="278">
        <v>2.8</v>
      </c>
    </row>
    <row r="22649" spans="1:2" x14ac:dyDescent="0.25">
      <c r="A22649" s="277" t="s">
        <v>22615</v>
      </c>
      <c r="B22649" s="278">
        <v>2.8</v>
      </c>
    </row>
    <row r="22650" spans="1:2" x14ac:dyDescent="0.25">
      <c r="A22650" s="277" t="s">
        <v>11307</v>
      </c>
      <c r="B22650" s="278">
        <v>5.98</v>
      </c>
    </row>
    <row r="22651" spans="1:2" x14ac:dyDescent="0.25">
      <c r="A22651" s="277" t="s">
        <v>22616</v>
      </c>
      <c r="B22651" s="278">
        <v>5.98</v>
      </c>
    </row>
    <row r="22652" spans="1:2" x14ac:dyDescent="0.25">
      <c r="A22652" s="277" t="s">
        <v>11308</v>
      </c>
      <c r="B22652" s="278">
        <v>9.48</v>
      </c>
    </row>
    <row r="22653" spans="1:2" x14ac:dyDescent="0.25">
      <c r="A22653" s="277" t="s">
        <v>22617</v>
      </c>
      <c r="B22653" s="278">
        <v>9.48</v>
      </c>
    </row>
    <row r="22654" spans="1:2" x14ac:dyDescent="0.25">
      <c r="A22654" s="277" t="s">
        <v>11309</v>
      </c>
      <c r="B22654" s="278">
        <v>12.19</v>
      </c>
    </row>
    <row r="22655" spans="1:2" x14ac:dyDescent="0.25">
      <c r="A22655" s="277" t="s">
        <v>22618</v>
      </c>
      <c r="B22655" s="278">
        <v>12.19</v>
      </c>
    </row>
    <row r="22656" spans="1:2" x14ac:dyDescent="0.25">
      <c r="A22656" s="277" t="s">
        <v>11310</v>
      </c>
      <c r="B22656" s="278">
        <v>17.11</v>
      </c>
    </row>
    <row r="22657" spans="1:2" x14ac:dyDescent="0.25">
      <c r="A22657" s="277" t="s">
        <v>22619</v>
      </c>
      <c r="B22657" s="278">
        <v>17.11</v>
      </c>
    </row>
    <row r="22658" spans="1:2" x14ac:dyDescent="0.25">
      <c r="A22658" s="277" t="s">
        <v>11311</v>
      </c>
      <c r="B22658" s="278">
        <v>4.1900000000000004</v>
      </c>
    </row>
    <row r="22659" spans="1:2" x14ac:dyDescent="0.25">
      <c r="A22659" s="277" t="s">
        <v>22620</v>
      </c>
      <c r="B22659" s="278">
        <v>4.1900000000000004</v>
      </c>
    </row>
    <row r="22660" spans="1:2" x14ac:dyDescent="0.25">
      <c r="A22660" s="277" t="s">
        <v>11312</v>
      </c>
      <c r="B22660" s="278">
        <v>9.61</v>
      </c>
    </row>
    <row r="22661" spans="1:2" x14ac:dyDescent="0.25">
      <c r="A22661" s="277" t="s">
        <v>22621</v>
      </c>
      <c r="B22661" s="278">
        <v>9.61</v>
      </c>
    </row>
    <row r="22662" spans="1:2" x14ac:dyDescent="0.25">
      <c r="A22662" s="277" t="s">
        <v>11313</v>
      </c>
      <c r="B22662" s="278">
        <v>20.94</v>
      </c>
    </row>
    <row r="22663" spans="1:2" x14ac:dyDescent="0.25">
      <c r="A22663" s="277" t="s">
        <v>22622</v>
      </c>
      <c r="B22663" s="278">
        <v>20.94</v>
      </c>
    </row>
    <row r="22664" spans="1:2" x14ac:dyDescent="0.25">
      <c r="A22664" s="277" t="s">
        <v>11314</v>
      </c>
      <c r="B22664" s="278">
        <v>17.71</v>
      </c>
    </row>
    <row r="22665" spans="1:2" x14ac:dyDescent="0.25">
      <c r="A22665" s="277" t="s">
        <v>22623</v>
      </c>
      <c r="B22665" s="278">
        <v>17.71</v>
      </c>
    </row>
    <row r="22666" spans="1:2" x14ac:dyDescent="0.25">
      <c r="A22666" s="277" t="s">
        <v>11315</v>
      </c>
      <c r="B22666" s="278">
        <v>124.72</v>
      </c>
    </row>
    <row r="22667" spans="1:2" x14ac:dyDescent="0.25">
      <c r="A22667" s="277" t="s">
        <v>22624</v>
      </c>
      <c r="B22667" s="278">
        <v>124.72</v>
      </c>
    </row>
    <row r="22668" spans="1:2" x14ac:dyDescent="0.25">
      <c r="A22668" s="277" t="s">
        <v>11316</v>
      </c>
      <c r="B22668" s="278">
        <v>24.55</v>
      </c>
    </row>
    <row r="22669" spans="1:2" x14ac:dyDescent="0.25">
      <c r="A22669" s="277" t="s">
        <v>22625</v>
      </c>
      <c r="B22669" s="278">
        <v>24.55</v>
      </c>
    </row>
    <row r="22670" spans="1:2" x14ac:dyDescent="0.25">
      <c r="A22670" s="277" t="s">
        <v>11317</v>
      </c>
      <c r="B22670" s="278">
        <v>2.12</v>
      </c>
    </row>
    <row r="22671" spans="1:2" x14ac:dyDescent="0.25">
      <c r="A22671" s="277" t="s">
        <v>22626</v>
      </c>
      <c r="B22671" s="278">
        <v>2.12</v>
      </c>
    </row>
    <row r="22672" spans="1:2" x14ac:dyDescent="0.25">
      <c r="A22672" s="277" t="s">
        <v>11318</v>
      </c>
      <c r="B22672" s="278">
        <v>2.6</v>
      </c>
    </row>
    <row r="22673" spans="1:2" x14ac:dyDescent="0.25">
      <c r="A22673" s="277" t="s">
        <v>22627</v>
      </c>
      <c r="B22673" s="278">
        <v>2.6</v>
      </c>
    </row>
    <row r="22674" spans="1:2" x14ac:dyDescent="0.25">
      <c r="A22674" s="277" t="s">
        <v>11319</v>
      </c>
      <c r="B22674" s="278">
        <v>4.3899999999999997</v>
      </c>
    </row>
    <row r="22675" spans="1:2" x14ac:dyDescent="0.25">
      <c r="A22675" s="277" t="s">
        <v>22628</v>
      </c>
      <c r="B22675" s="278">
        <v>4.3899999999999997</v>
      </c>
    </row>
    <row r="22676" spans="1:2" x14ac:dyDescent="0.25">
      <c r="A22676" s="277" t="s">
        <v>11320</v>
      </c>
      <c r="B22676" s="278">
        <v>4.05</v>
      </c>
    </row>
    <row r="22677" spans="1:2" x14ac:dyDescent="0.25">
      <c r="A22677" s="277" t="s">
        <v>22629</v>
      </c>
      <c r="B22677" s="278">
        <v>4.05</v>
      </c>
    </row>
    <row r="22678" spans="1:2" x14ac:dyDescent="0.25">
      <c r="A22678" s="277" t="s">
        <v>11321</v>
      </c>
      <c r="B22678" s="278">
        <v>4.12</v>
      </c>
    </row>
    <row r="22679" spans="1:2" x14ac:dyDescent="0.25">
      <c r="A22679" s="277" t="s">
        <v>22630</v>
      </c>
      <c r="B22679" s="278">
        <v>4.12</v>
      </c>
    </row>
    <row r="22680" spans="1:2" x14ac:dyDescent="0.25">
      <c r="A22680" s="277" t="s">
        <v>11322</v>
      </c>
      <c r="B22680" s="278">
        <v>1.65</v>
      </c>
    </row>
    <row r="22681" spans="1:2" x14ac:dyDescent="0.25">
      <c r="A22681" s="277" t="s">
        <v>22631</v>
      </c>
      <c r="B22681" s="278">
        <v>1.65</v>
      </c>
    </row>
    <row r="22682" spans="1:2" x14ac:dyDescent="0.25">
      <c r="A22682" s="277" t="s">
        <v>11323</v>
      </c>
      <c r="B22682" s="278">
        <v>3.07</v>
      </c>
    </row>
    <row r="22683" spans="1:2" x14ac:dyDescent="0.25">
      <c r="A22683" s="277" t="s">
        <v>22632</v>
      </c>
      <c r="B22683" s="278">
        <v>3.07</v>
      </c>
    </row>
    <row r="22684" spans="1:2" x14ac:dyDescent="0.25">
      <c r="A22684" s="277" t="s">
        <v>6274</v>
      </c>
      <c r="B22684" s="278">
        <v>10.96</v>
      </c>
    </row>
    <row r="22685" spans="1:2" x14ac:dyDescent="0.25">
      <c r="A22685" s="277" t="s">
        <v>22633</v>
      </c>
      <c r="B22685" s="278">
        <v>10.62</v>
      </c>
    </row>
    <row r="22686" spans="1:2" x14ac:dyDescent="0.25">
      <c r="A22686" s="277" t="s">
        <v>6275</v>
      </c>
      <c r="B22686" s="278">
        <v>6.69</v>
      </c>
    </row>
    <row r="22687" spans="1:2" x14ac:dyDescent="0.25">
      <c r="A22687" s="277" t="s">
        <v>22634</v>
      </c>
      <c r="B22687" s="278">
        <v>6.35</v>
      </c>
    </row>
    <row r="22688" spans="1:2" x14ac:dyDescent="0.25">
      <c r="A22688" s="277" t="s">
        <v>6276</v>
      </c>
      <c r="B22688" s="278">
        <v>4.34</v>
      </c>
    </row>
    <row r="22689" spans="1:2" x14ac:dyDescent="0.25">
      <c r="A22689" s="277" t="s">
        <v>22635</v>
      </c>
      <c r="B22689" s="278">
        <v>4</v>
      </c>
    </row>
    <row r="22690" spans="1:2" x14ac:dyDescent="0.25">
      <c r="A22690" s="277" t="s">
        <v>6277</v>
      </c>
      <c r="B22690" s="278">
        <v>4.12</v>
      </c>
    </row>
    <row r="22691" spans="1:2" x14ac:dyDescent="0.25">
      <c r="A22691" s="277" t="s">
        <v>22636</v>
      </c>
      <c r="B22691" s="278">
        <v>3.79</v>
      </c>
    </row>
    <row r="22692" spans="1:2" x14ac:dyDescent="0.25">
      <c r="A22692" s="277" t="s">
        <v>11324</v>
      </c>
      <c r="B22692" s="278">
        <v>6.31</v>
      </c>
    </row>
    <row r="22693" spans="1:2" x14ac:dyDescent="0.25">
      <c r="A22693" s="277" t="s">
        <v>22637</v>
      </c>
      <c r="B22693" s="278">
        <v>5.97</v>
      </c>
    </row>
    <row r="22694" spans="1:2" x14ac:dyDescent="0.25">
      <c r="A22694" s="277" t="s">
        <v>11325</v>
      </c>
      <c r="B22694" s="278">
        <v>28.06</v>
      </c>
    </row>
    <row r="22695" spans="1:2" x14ac:dyDescent="0.25">
      <c r="A22695" s="277" t="s">
        <v>22638</v>
      </c>
      <c r="B22695" s="278">
        <v>27.55</v>
      </c>
    </row>
    <row r="22696" spans="1:2" x14ac:dyDescent="0.25">
      <c r="A22696" s="277" t="s">
        <v>11326</v>
      </c>
      <c r="B22696" s="278">
        <v>1.85</v>
      </c>
    </row>
    <row r="22697" spans="1:2" x14ac:dyDescent="0.25">
      <c r="A22697" s="277" t="s">
        <v>22639</v>
      </c>
      <c r="B22697" s="278">
        <v>1.85</v>
      </c>
    </row>
    <row r="22698" spans="1:2" x14ac:dyDescent="0.25">
      <c r="A22698" s="277" t="s">
        <v>11327</v>
      </c>
      <c r="B22698" s="278">
        <v>2.76</v>
      </c>
    </row>
    <row r="22699" spans="1:2" x14ac:dyDescent="0.25">
      <c r="A22699" s="277" t="s">
        <v>22640</v>
      </c>
      <c r="B22699" s="278">
        <v>2.59</v>
      </c>
    </row>
    <row r="22700" spans="1:2" x14ac:dyDescent="0.25">
      <c r="A22700" s="277" t="s">
        <v>11328</v>
      </c>
      <c r="B22700" s="278">
        <v>4.04</v>
      </c>
    </row>
    <row r="22701" spans="1:2" x14ac:dyDescent="0.25">
      <c r="A22701" s="277" t="s">
        <v>22641</v>
      </c>
      <c r="B22701" s="278">
        <v>4.04</v>
      </c>
    </row>
    <row r="22702" spans="1:2" x14ac:dyDescent="0.25">
      <c r="A22702" s="277" t="s">
        <v>11329</v>
      </c>
      <c r="B22702" s="278">
        <v>6.63</v>
      </c>
    </row>
    <row r="22703" spans="1:2" x14ac:dyDescent="0.25">
      <c r="A22703" s="277" t="s">
        <v>22642</v>
      </c>
      <c r="B22703" s="278">
        <v>6.12</v>
      </c>
    </row>
    <row r="22704" spans="1:2" x14ac:dyDescent="0.25">
      <c r="A22704" s="277" t="s">
        <v>11330</v>
      </c>
      <c r="B22704" s="278">
        <v>8.1</v>
      </c>
    </row>
    <row r="22705" spans="1:2" x14ac:dyDescent="0.25">
      <c r="A22705" s="277" t="s">
        <v>22643</v>
      </c>
      <c r="B22705" s="278">
        <v>8.1</v>
      </c>
    </row>
    <row r="22706" spans="1:2" x14ac:dyDescent="0.25">
      <c r="A22706" s="277" t="s">
        <v>11331</v>
      </c>
      <c r="B22706" s="278">
        <v>8.33</v>
      </c>
    </row>
    <row r="22707" spans="1:2" x14ac:dyDescent="0.25">
      <c r="A22707" s="277" t="s">
        <v>22644</v>
      </c>
      <c r="B22707" s="278">
        <v>7.82</v>
      </c>
    </row>
    <row r="22708" spans="1:2" x14ac:dyDescent="0.25">
      <c r="A22708" s="277" t="s">
        <v>11332</v>
      </c>
      <c r="B22708" s="278">
        <v>8.33</v>
      </c>
    </row>
    <row r="22709" spans="1:2" x14ac:dyDescent="0.25">
      <c r="A22709" s="277" t="s">
        <v>22645</v>
      </c>
      <c r="B22709" s="278">
        <v>7.82</v>
      </c>
    </row>
    <row r="22710" spans="1:2" x14ac:dyDescent="0.25">
      <c r="A22710" s="277" t="s">
        <v>11333</v>
      </c>
      <c r="B22710" s="278">
        <v>8.6</v>
      </c>
    </row>
    <row r="22711" spans="1:2" x14ac:dyDescent="0.25">
      <c r="A22711" s="277" t="s">
        <v>22646</v>
      </c>
      <c r="B22711" s="278">
        <v>8.09</v>
      </c>
    </row>
    <row r="22712" spans="1:2" x14ac:dyDescent="0.25">
      <c r="A22712" s="277" t="s">
        <v>11334</v>
      </c>
      <c r="B22712" s="278">
        <v>5.36</v>
      </c>
    </row>
    <row r="22713" spans="1:2" x14ac:dyDescent="0.25">
      <c r="A22713" s="277" t="s">
        <v>22647</v>
      </c>
      <c r="B22713" s="278">
        <v>4.8499999999999996</v>
      </c>
    </row>
    <row r="22714" spans="1:2" x14ac:dyDescent="0.25">
      <c r="A22714" s="277" t="s">
        <v>11335</v>
      </c>
      <c r="B22714" s="278">
        <v>5.97</v>
      </c>
    </row>
    <row r="22715" spans="1:2" x14ac:dyDescent="0.25">
      <c r="A22715" s="277" t="s">
        <v>22648</v>
      </c>
      <c r="B22715" s="278">
        <v>5.46</v>
      </c>
    </row>
    <row r="22716" spans="1:2" x14ac:dyDescent="0.25">
      <c r="A22716" s="277" t="s">
        <v>11336</v>
      </c>
      <c r="B22716" s="278">
        <v>9.2200000000000006</v>
      </c>
    </row>
    <row r="22717" spans="1:2" x14ac:dyDescent="0.25">
      <c r="A22717" s="277" t="s">
        <v>22649</v>
      </c>
      <c r="B22717" s="278">
        <v>8.7100000000000009</v>
      </c>
    </row>
    <row r="22718" spans="1:2" x14ac:dyDescent="0.25">
      <c r="A22718" s="277" t="s">
        <v>11337</v>
      </c>
      <c r="B22718" s="278">
        <v>8.35</v>
      </c>
    </row>
    <row r="22719" spans="1:2" x14ac:dyDescent="0.25">
      <c r="A22719" s="277" t="s">
        <v>22650</v>
      </c>
      <c r="B22719" s="278">
        <v>7.84</v>
      </c>
    </row>
    <row r="22720" spans="1:2" x14ac:dyDescent="0.25">
      <c r="A22720" s="277" t="s">
        <v>11338</v>
      </c>
      <c r="B22720" s="278">
        <v>8.85</v>
      </c>
    </row>
    <row r="22721" spans="1:2" x14ac:dyDescent="0.25">
      <c r="A22721" s="277" t="s">
        <v>22651</v>
      </c>
      <c r="B22721" s="278">
        <v>8.34</v>
      </c>
    </row>
    <row r="22722" spans="1:2" x14ac:dyDescent="0.25">
      <c r="A22722" s="277" t="s">
        <v>11339</v>
      </c>
      <c r="B22722" s="278">
        <v>8.6300000000000008</v>
      </c>
    </row>
    <row r="22723" spans="1:2" x14ac:dyDescent="0.25">
      <c r="A22723" s="277" t="s">
        <v>22652</v>
      </c>
      <c r="B22723" s="278">
        <v>8.1199999999999992</v>
      </c>
    </row>
    <row r="22724" spans="1:2" x14ac:dyDescent="0.25">
      <c r="A22724" s="277" t="s">
        <v>11340</v>
      </c>
      <c r="B22724" s="278">
        <v>8.33</v>
      </c>
    </row>
    <row r="22725" spans="1:2" x14ac:dyDescent="0.25">
      <c r="A22725" s="277" t="s">
        <v>22653</v>
      </c>
      <c r="B22725" s="278">
        <v>7.82</v>
      </c>
    </row>
    <row r="22726" spans="1:2" x14ac:dyDescent="0.25">
      <c r="A22726" s="277" t="s">
        <v>11341</v>
      </c>
      <c r="B22726" s="278">
        <v>8.9</v>
      </c>
    </row>
    <row r="22727" spans="1:2" x14ac:dyDescent="0.25">
      <c r="A22727" s="277" t="s">
        <v>22654</v>
      </c>
      <c r="B22727" s="278">
        <v>8.39</v>
      </c>
    </row>
    <row r="22728" spans="1:2" x14ac:dyDescent="0.25">
      <c r="A22728" s="277" t="s">
        <v>11342</v>
      </c>
      <c r="B22728" s="278">
        <v>9.84</v>
      </c>
    </row>
    <row r="22729" spans="1:2" x14ac:dyDescent="0.25">
      <c r="A22729" s="277" t="s">
        <v>22655</v>
      </c>
      <c r="B22729" s="278">
        <v>9.33</v>
      </c>
    </row>
    <row r="22730" spans="1:2" x14ac:dyDescent="0.25">
      <c r="A22730" s="277" t="s">
        <v>11343</v>
      </c>
      <c r="B22730" s="278">
        <v>11.73</v>
      </c>
    </row>
    <row r="22731" spans="1:2" x14ac:dyDescent="0.25">
      <c r="A22731" s="277" t="s">
        <v>22656</v>
      </c>
      <c r="B22731" s="278">
        <v>11.22</v>
      </c>
    </row>
    <row r="22732" spans="1:2" x14ac:dyDescent="0.25">
      <c r="A22732" s="277" t="s">
        <v>11344</v>
      </c>
      <c r="B22732" s="278">
        <v>11.07</v>
      </c>
    </row>
    <row r="22733" spans="1:2" x14ac:dyDescent="0.25">
      <c r="A22733" s="277" t="s">
        <v>22657</v>
      </c>
      <c r="B22733" s="278">
        <v>10.56</v>
      </c>
    </row>
    <row r="22734" spans="1:2" x14ac:dyDescent="0.25">
      <c r="A22734" s="277" t="s">
        <v>11345</v>
      </c>
      <c r="B22734" s="278">
        <v>48.53</v>
      </c>
    </row>
    <row r="22735" spans="1:2" x14ac:dyDescent="0.25">
      <c r="A22735" s="277" t="s">
        <v>22658</v>
      </c>
      <c r="B22735" s="278">
        <v>48.53</v>
      </c>
    </row>
    <row r="22736" spans="1:2" x14ac:dyDescent="0.25">
      <c r="A22736" s="277" t="s">
        <v>11346</v>
      </c>
      <c r="B22736" s="278">
        <v>60.23</v>
      </c>
    </row>
    <row r="22737" spans="1:2" x14ac:dyDescent="0.25">
      <c r="A22737" s="277" t="s">
        <v>22659</v>
      </c>
      <c r="B22737" s="278">
        <v>60.23</v>
      </c>
    </row>
    <row r="22738" spans="1:2" x14ac:dyDescent="0.25">
      <c r="A22738" s="277" t="s">
        <v>11347</v>
      </c>
      <c r="B22738" s="278">
        <v>11.23</v>
      </c>
    </row>
    <row r="22739" spans="1:2" x14ac:dyDescent="0.25">
      <c r="A22739" s="277" t="s">
        <v>22660</v>
      </c>
      <c r="B22739" s="278">
        <v>11.23</v>
      </c>
    </row>
    <row r="22740" spans="1:2" x14ac:dyDescent="0.25">
      <c r="A22740" s="277" t="s">
        <v>11348</v>
      </c>
      <c r="B22740" s="278">
        <v>243.24</v>
      </c>
    </row>
    <row r="22741" spans="1:2" x14ac:dyDescent="0.25">
      <c r="A22741" s="277" t="s">
        <v>22661</v>
      </c>
      <c r="B22741" s="278">
        <v>243.24</v>
      </c>
    </row>
    <row r="22742" spans="1:2" x14ac:dyDescent="0.25">
      <c r="A22742" s="277" t="s">
        <v>11349</v>
      </c>
      <c r="B22742" s="278">
        <v>31.57</v>
      </c>
    </row>
    <row r="22743" spans="1:2" x14ac:dyDescent="0.25">
      <c r="A22743" s="277" t="s">
        <v>22662</v>
      </c>
      <c r="B22743" s="278">
        <v>31.57</v>
      </c>
    </row>
    <row r="22744" spans="1:2" x14ac:dyDescent="0.25">
      <c r="A22744" s="277" t="s">
        <v>11350</v>
      </c>
      <c r="B22744" s="278">
        <v>22.26</v>
      </c>
    </row>
    <row r="22745" spans="1:2" x14ac:dyDescent="0.25">
      <c r="A22745" s="277" t="s">
        <v>22663</v>
      </c>
      <c r="B22745" s="278">
        <v>21.42</v>
      </c>
    </row>
    <row r="22746" spans="1:2" x14ac:dyDescent="0.25">
      <c r="A22746" s="277" t="s">
        <v>11351</v>
      </c>
      <c r="B22746" s="278">
        <v>40.450000000000003</v>
      </c>
    </row>
    <row r="22747" spans="1:2" x14ac:dyDescent="0.25">
      <c r="A22747" s="277" t="s">
        <v>22664</v>
      </c>
      <c r="B22747" s="278">
        <v>39.61</v>
      </c>
    </row>
    <row r="22748" spans="1:2" x14ac:dyDescent="0.25">
      <c r="A22748" s="277" t="s">
        <v>11352</v>
      </c>
      <c r="B22748" s="278">
        <v>40.26</v>
      </c>
    </row>
    <row r="22749" spans="1:2" x14ac:dyDescent="0.25">
      <c r="A22749" s="277" t="s">
        <v>22665</v>
      </c>
      <c r="B22749" s="278">
        <v>39.42</v>
      </c>
    </row>
    <row r="22750" spans="1:2" x14ac:dyDescent="0.25">
      <c r="A22750" s="277" t="s">
        <v>11353</v>
      </c>
      <c r="B22750" s="278">
        <v>251.95</v>
      </c>
    </row>
    <row r="22751" spans="1:2" x14ac:dyDescent="0.25">
      <c r="A22751" s="277" t="s">
        <v>22666</v>
      </c>
      <c r="B22751" s="278">
        <v>251.95</v>
      </c>
    </row>
    <row r="22752" spans="1:2" x14ac:dyDescent="0.25">
      <c r="A22752" s="277" t="s">
        <v>11354</v>
      </c>
      <c r="B22752" s="278">
        <v>176.72</v>
      </c>
    </row>
    <row r="22753" spans="1:2" x14ac:dyDescent="0.25">
      <c r="A22753" s="277" t="s">
        <v>22667</v>
      </c>
      <c r="B22753" s="278">
        <v>176.72</v>
      </c>
    </row>
    <row r="22754" spans="1:2" x14ac:dyDescent="0.25">
      <c r="A22754" s="277" t="s">
        <v>11355</v>
      </c>
      <c r="B22754" s="278">
        <v>12.37</v>
      </c>
    </row>
    <row r="22755" spans="1:2" x14ac:dyDescent="0.25">
      <c r="A22755" s="277" t="s">
        <v>22668</v>
      </c>
      <c r="B22755" s="278">
        <v>12.37</v>
      </c>
    </row>
    <row r="22756" spans="1:2" x14ac:dyDescent="0.25">
      <c r="A22756" s="277" t="s">
        <v>11356</v>
      </c>
      <c r="B22756" s="278">
        <v>29.4</v>
      </c>
    </row>
    <row r="22757" spans="1:2" x14ac:dyDescent="0.25">
      <c r="A22757" s="277" t="s">
        <v>22669</v>
      </c>
      <c r="B22757" s="278">
        <v>29.4</v>
      </c>
    </row>
    <row r="22758" spans="1:2" x14ac:dyDescent="0.25">
      <c r="A22758" s="277" t="s">
        <v>11357</v>
      </c>
      <c r="B22758" s="278">
        <v>75.599999999999994</v>
      </c>
    </row>
    <row r="22759" spans="1:2" x14ac:dyDescent="0.25">
      <c r="A22759" s="277" t="s">
        <v>22670</v>
      </c>
      <c r="B22759" s="278">
        <v>75.599999999999994</v>
      </c>
    </row>
    <row r="22760" spans="1:2" x14ac:dyDescent="0.25">
      <c r="A22760" s="277" t="s">
        <v>11358</v>
      </c>
      <c r="B22760" s="278">
        <v>28.14</v>
      </c>
    </row>
    <row r="22761" spans="1:2" x14ac:dyDescent="0.25">
      <c r="A22761" s="277" t="s">
        <v>22671</v>
      </c>
      <c r="B22761" s="278">
        <v>28.14</v>
      </c>
    </row>
    <row r="22762" spans="1:2" x14ac:dyDescent="0.25">
      <c r="A22762" s="277" t="s">
        <v>11359</v>
      </c>
      <c r="B22762" s="278">
        <v>8.19</v>
      </c>
    </row>
    <row r="22763" spans="1:2" x14ac:dyDescent="0.25">
      <c r="A22763" s="277" t="s">
        <v>22672</v>
      </c>
      <c r="B22763" s="278">
        <v>8.19</v>
      </c>
    </row>
    <row r="22764" spans="1:2" x14ac:dyDescent="0.25">
      <c r="A22764" s="277" t="s">
        <v>11360</v>
      </c>
      <c r="B22764" s="278">
        <v>9.41</v>
      </c>
    </row>
    <row r="22765" spans="1:2" x14ac:dyDescent="0.25">
      <c r="A22765" s="277" t="s">
        <v>22673</v>
      </c>
      <c r="B22765" s="278">
        <v>9.41</v>
      </c>
    </row>
    <row r="22766" spans="1:2" x14ac:dyDescent="0.25">
      <c r="A22766" s="277" t="s">
        <v>11361</v>
      </c>
      <c r="B22766" s="278">
        <v>24.2</v>
      </c>
    </row>
    <row r="22767" spans="1:2" x14ac:dyDescent="0.25">
      <c r="A22767" s="277" t="s">
        <v>22674</v>
      </c>
      <c r="B22767" s="278">
        <v>24.2</v>
      </c>
    </row>
    <row r="22768" spans="1:2" x14ac:dyDescent="0.25">
      <c r="A22768" s="277" t="s">
        <v>11362</v>
      </c>
      <c r="B22768" s="278">
        <v>35.19</v>
      </c>
    </row>
    <row r="22769" spans="1:2" x14ac:dyDescent="0.25">
      <c r="A22769" s="277" t="s">
        <v>22675</v>
      </c>
      <c r="B22769" s="278">
        <v>35.19</v>
      </c>
    </row>
    <row r="22770" spans="1:2" x14ac:dyDescent="0.25">
      <c r="A22770" s="277" t="s">
        <v>11363</v>
      </c>
      <c r="B22770" s="278">
        <v>69.38</v>
      </c>
    </row>
    <row r="22771" spans="1:2" x14ac:dyDescent="0.25">
      <c r="A22771" s="277" t="s">
        <v>22676</v>
      </c>
      <c r="B22771" s="278">
        <v>69.38</v>
      </c>
    </row>
    <row r="22772" spans="1:2" x14ac:dyDescent="0.25">
      <c r="A22772" s="277" t="s">
        <v>11364</v>
      </c>
      <c r="B22772" s="278">
        <v>7.2</v>
      </c>
    </row>
    <row r="22773" spans="1:2" x14ac:dyDescent="0.25">
      <c r="A22773" s="277" t="s">
        <v>22677</v>
      </c>
      <c r="B22773" s="278">
        <v>7.2</v>
      </c>
    </row>
    <row r="22774" spans="1:2" x14ac:dyDescent="0.25">
      <c r="A22774" s="277" t="s">
        <v>11365</v>
      </c>
      <c r="B22774" s="278">
        <v>22.34</v>
      </c>
    </row>
    <row r="22775" spans="1:2" x14ac:dyDescent="0.25">
      <c r="A22775" s="277" t="s">
        <v>22678</v>
      </c>
      <c r="B22775" s="278">
        <v>22.34</v>
      </c>
    </row>
    <row r="22776" spans="1:2" x14ac:dyDescent="0.25">
      <c r="A22776" s="277" t="s">
        <v>11366</v>
      </c>
      <c r="B22776" s="278">
        <v>324.54000000000002</v>
      </c>
    </row>
    <row r="22777" spans="1:2" x14ac:dyDescent="0.25">
      <c r="A22777" s="277" t="s">
        <v>22679</v>
      </c>
      <c r="B22777" s="278">
        <v>324.54000000000002</v>
      </c>
    </row>
    <row r="22778" spans="1:2" x14ac:dyDescent="0.25">
      <c r="A22778" s="277" t="s">
        <v>11367</v>
      </c>
      <c r="B22778" s="278">
        <v>35.07</v>
      </c>
    </row>
    <row r="22779" spans="1:2" x14ac:dyDescent="0.25">
      <c r="A22779" s="277" t="s">
        <v>22680</v>
      </c>
      <c r="B22779" s="278">
        <v>35.07</v>
      </c>
    </row>
    <row r="22780" spans="1:2" x14ac:dyDescent="0.25">
      <c r="A22780" s="277" t="s">
        <v>11368</v>
      </c>
      <c r="B22780" s="278">
        <v>19.059999999999999</v>
      </c>
    </row>
    <row r="22781" spans="1:2" x14ac:dyDescent="0.25">
      <c r="A22781" s="277" t="s">
        <v>22681</v>
      </c>
      <c r="B22781" s="278">
        <v>16.53</v>
      </c>
    </row>
    <row r="22782" spans="1:2" x14ac:dyDescent="0.25">
      <c r="A22782" s="277" t="s">
        <v>11369</v>
      </c>
      <c r="B22782" s="278">
        <v>50.93</v>
      </c>
    </row>
    <row r="22783" spans="1:2" x14ac:dyDescent="0.25">
      <c r="A22783" s="277" t="s">
        <v>22682</v>
      </c>
      <c r="B22783" s="278">
        <v>48.4</v>
      </c>
    </row>
    <row r="22784" spans="1:2" x14ac:dyDescent="0.25">
      <c r="A22784" s="277" t="s">
        <v>11370</v>
      </c>
      <c r="B22784" s="278">
        <v>19.059999999999999</v>
      </c>
    </row>
    <row r="22785" spans="1:2" x14ac:dyDescent="0.25">
      <c r="A22785" s="277" t="s">
        <v>22683</v>
      </c>
      <c r="B22785" s="278">
        <v>16.53</v>
      </c>
    </row>
    <row r="22786" spans="1:2" x14ac:dyDescent="0.25">
      <c r="A22786" s="277" t="s">
        <v>6278</v>
      </c>
      <c r="B22786" s="278">
        <v>206.54</v>
      </c>
    </row>
    <row r="22787" spans="1:2" x14ac:dyDescent="0.25">
      <c r="A22787" s="277" t="s">
        <v>22684</v>
      </c>
      <c r="B22787" s="278">
        <v>192.7</v>
      </c>
    </row>
    <row r="22788" spans="1:2" x14ac:dyDescent="0.25">
      <c r="A22788" s="277" t="s">
        <v>6279</v>
      </c>
      <c r="B22788" s="278">
        <v>267</v>
      </c>
    </row>
    <row r="22789" spans="1:2" x14ac:dyDescent="0.25">
      <c r="A22789" s="277" t="s">
        <v>22685</v>
      </c>
      <c r="B22789" s="278">
        <v>249.61</v>
      </c>
    </row>
    <row r="22790" spans="1:2" x14ac:dyDescent="0.25">
      <c r="A22790" s="277" t="s">
        <v>6280</v>
      </c>
      <c r="B22790" s="278">
        <v>143.44999999999999</v>
      </c>
    </row>
    <row r="22791" spans="1:2" x14ac:dyDescent="0.25">
      <c r="A22791" s="277" t="s">
        <v>22686</v>
      </c>
      <c r="B22791" s="278">
        <v>133.31</v>
      </c>
    </row>
    <row r="22792" spans="1:2" x14ac:dyDescent="0.25">
      <c r="A22792" s="277" t="s">
        <v>6281</v>
      </c>
      <c r="B22792" s="278">
        <v>201.84</v>
      </c>
    </row>
    <row r="22793" spans="1:2" x14ac:dyDescent="0.25">
      <c r="A22793" s="277" t="s">
        <v>22687</v>
      </c>
      <c r="B22793" s="278">
        <v>188.33</v>
      </c>
    </row>
    <row r="22794" spans="1:2" x14ac:dyDescent="0.25">
      <c r="A22794" s="277" t="s">
        <v>6282</v>
      </c>
      <c r="B22794" s="278">
        <v>260.24</v>
      </c>
    </row>
    <row r="22795" spans="1:2" x14ac:dyDescent="0.25">
      <c r="A22795" s="277" t="s">
        <v>22688</v>
      </c>
      <c r="B22795" s="278">
        <v>243.34</v>
      </c>
    </row>
    <row r="22796" spans="1:2" x14ac:dyDescent="0.25">
      <c r="A22796" s="277" t="s">
        <v>11371</v>
      </c>
      <c r="B22796" s="278">
        <v>98.7</v>
      </c>
    </row>
    <row r="22797" spans="1:2" x14ac:dyDescent="0.25">
      <c r="A22797" s="277" t="s">
        <v>22689</v>
      </c>
      <c r="B22797" s="278">
        <v>91.95</v>
      </c>
    </row>
    <row r="22798" spans="1:2" x14ac:dyDescent="0.25">
      <c r="A22798" s="277" t="s">
        <v>11372</v>
      </c>
      <c r="B22798" s="278">
        <v>223.86</v>
      </c>
    </row>
    <row r="22799" spans="1:2" x14ac:dyDescent="0.25">
      <c r="A22799" s="277" t="s">
        <v>22690</v>
      </c>
      <c r="B22799" s="278">
        <v>217.11</v>
      </c>
    </row>
    <row r="22800" spans="1:2" x14ac:dyDescent="0.25">
      <c r="A22800" s="277" t="s">
        <v>11373</v>
      </c>
      <c r="B22800" s="278">
        <v>338.74</v>
      </c>
    </row>
    <row r="22801" spans="1:2" x14ac:dyDescent="0.25">
      <c r="A22801" s="277" t="s">
        <v>22691</v>
      </c>
      <c r="B22801" s="278">
        <v>331.98</v>
      </c>
    </row>
    <row r="22802" spans="1:2" x14ac:dyDescent="0.25">
      <c r="A22802" s="277" t="s">
        <v>11374</v>
      </c>
      <c r="B22802" s="278">
        <v>402.86</v>
      </c>
    </row>
    <row r="22803" spans="1:2" x14ac:dyDescent="0.25">
      <c r="A22803" s="277" t="s">
        <v>22692</v>
      </c>
      <c r="B22803" s="278">
        <v>389.35</v>
      </c>
    </row>
    <row r="22804" spans="1:2" x14ac:dyDescent="0.25">
      <c r="A22804" s="277" t="s">
        <v>11375</v>
      </c>
      <c r="B22804" s="278">
        <v>558.80999999999995</v>
      </c>
    </row>
    <row r="22805" spans="1:2" x14ac:dyDescent="0.25">
      <c r="A22805" s="277" t="s">
        <v>22693</v>
      </c>
      <c r="B22805" s="278">
        <v>545.29</v>
      </c>
    </row>
    <row r="22806" spans="1:2" x14ac:dyDescent="0.25">
      <c r="A22806" s="277" t="s">
        <v>11376</v>
      </c>
      <c r="B22806" s="278">
        <v>76.260000000000005</v>
      </c>
    </row>
    <row r="22807" spans="1:2" x14ac:dyDescent="0.25">
      <c r="A22807" s="277" t="s">
        <v>22694</v>
      </c>
      <c r="B22807" s="278">
        <v>66.12</v>
      </c>
    </row>
    <row r="22808" spans="1:2" x14ac:dyDescent="0.25">
      <c r="A22808" s="277" t="s">
        <v>11377</v>
      </c>
      <c r="B22808" s="278">
        <v>12.71</v>
      </c>
    </row>
    <row r="22809" spans="1:2" x14ac:dyDescent="0.25">
      <c r="A22809" s="277" t="s">
        <v>22695</v>
      </c>
      <c r="B22809" s="278">
        <v>11.02</v>
      </c>
    </row>
    <row r="22810" spans="1:2" x14ac:dyDescent="0.25">
      <c r="A22810" s="277" t="s">
        <v>11378</v>
      </c>
      <c r="B22810" s="278">
        <v>205</v>
      </c>
    </row>
    <row r="22811" spans="1:2" x14ac:dyDescent="0.25">
      <c r="A22811" s="277" t="s">
        <v>22696</v>
      </c>
      <c r="B22811" s="278">
        <v>205</v>
      </c>
    </row>
    <row r="22812" spans="1:2" x14ac:dyDescent="0.25">
      <c r="A22812" s="277" t="s">
        <v>11379</v>
      </c>
      <c r="B22812" s="278">
        <v>304.7</v>
      </c>
    </row>
    <row r="22813" spans="1:2" x14ac:dyDescent="0.25">
      <c r="A22813" s="277" t="s">
        <v>22697</v>
      </c>
      <c r="B22813" s="278">
        <v>304.7</v>
      </c>
    </row>
    <row r="22814" spans="1:2" x14ac:dyDescent="0.25">
      <c r="A22814" s="277" t="s">
        <v>11380</v>
      </c>
      <c r="B22814" s="278">
        <v>64.28</v>
      </c>
    </row>
    <row r="22815" spans="1:2" x14ac:dyDescent="0.25">
      <c r="A22815" s="277" t="s">
        <v>22698</v>
      </c>
      <c r="B22815" s="278">
        <v>64.28</v>
      </c>
    </row>
    <row r="22816" spans="1:2" x14ac:dyDescent="0.25">
      <c r="A22816" s="277" t="s">
        <v>11381</v>
      </c>
      <c r="B22816" s="278">
        <v>193.9</v>
      </c>
    </row>
    <row r="22817" spans="1:2" x14ac:dyDescent="0.25">
      <c r="A22817" s="277" t="s">
        <v>22699</v>
      </c>
      <c r="B22817" s="278">
        <v>193.9</v>
      </c>
    </row>
    <row r="22818" spans="1:2" x14ac:dyDescent="0.25">
      <c r="A22818" s="277" t="s">
        <v>11382</v>
      </c>
      <c r="B22818" s="278">
        <v>270</v>
      </c>
    </row>
    <row r="22819" spans="1:2" x14ac:dyDescent="0.25">
      <c r="A22819" s="277" t="s">
        <v>22700</v>
      </c>
      <c r="B22819" s="278">
        <v>270</v>
      </c>
    </row>
    <row r="22820" spans="1:2" x14ac:dyDescent="0.25">
      <c r="A22820" s="277" t="s">
        <v>11383</v>
      </c>
      <c r="B22820" s="278">
        <v>7.31</v>
      </c>
    </row>
    <row r="22821" spans="1:2" x14ac:dyDescent="0.25">
      <c r="A22821" s="277" t="s">
        <v>22701</v>
      </c>
      <c r="B22821" s="278">
        <v>7.31</v>
      </c>
    </row>
    <row r="22822" spans="1:2" x14ac:dyDescent="0.25">
      <c r="A22822" s="277" t="s">
        <v>11384</v>
      </c>
      <c r="B22822" s="278">
        <v>18.04</v>
      </c>
    </row>
    <row r="22823" spans="1:2" x14ac:dyDescent="0.25">
      <c r="A22823" s="277" t="s">
        <v>22702</v>
      </c>
      <c r="B22823" s="278">
        <v>18.04</v>
      </c>
    </row>
    <row r="22824" spans="1:2" x14ac:dyDescent="0.25">
      <c r="A22824" s="277" t="s">
        <v>11385</v>
      </c>
      <c r="B22824" s="278">
        <v>28.95</v>
      </c>
    </row>
    <row r="22825" spans="1:2" x14ac:dyDescent="0.25">
      <c r="A22825" s="277" t="s">
        <v>22703</v>
      </c>
      <c r="B22825" s="278">
        <v>28.95</v>
      </c>
    </row>
    <row r="22826" spans="1:2" x14ac:dyDescent="0.25">
      <c r="A22826" s="277" t="s">
        <v>11386</v>
      </c>
      <c r="B22826" s="278">
        <v>33.32</v>
      </c>
    </row>
    <row r="22827" spans="1:2" x14ac:dyDescent="0.25">
      <c r="A22827" s="277" t="s">
        <v>22704</v>
      </c>
      <c r="B22827" s="278">
        <v>33.32</v>
      </c>
    </row>
    <row r="22828" spans="1:2" x14ac:dyDescent="0.25">
      <c r="A22828" s="277" t="s">
        <v>11387</v>
      </c>
      <c r="B22828" s="278">
        <v>61.46</v>
      </c>
    </row>
    <row r="22829" spans="1:2" x14ac:dyDescent="0.25">
      <c r="A22829" s="277" t="s">
        <v>22705</v>
      </c>
      <c r="B22829" s="278">
        <v>61.46</v>
      </c>
    </row>
    <row r="22830" spans="1:2" x14ac:dyDescent="0.25">
      <c r="A22830" s="277" t="s">
        <v>11388</v>
      </c>
      <c r="B22830" s="278">
        <v>3.78</v>
      </c>
    </row>
    <row r="22831" spans="1:2" x14ac:dyDescent="0.25">
      <c r="A22831" s="277" t="s">
        <v>22706</v>
      </c>
      <c r="B22831" s="278">
        <v>3.78</v>
      </c>
    </row>
    <row r="22832" spans="1:2" x14ac:dyDescent="0.25">
      <c r="A22832" s="277" t="s">
        <v>11389</v>
      </c>
      <c r="B22832" s="278">
        <v>13.69</v>
      </c>
    </row>
    <row r="22833" spans="1:2" x14ac:dyDescent="0.25">
      <c r="A22833" s="277" t="s">
        <v>22707</v>
      </c>
      <c r="B22833" s="278">
        <v>13.69</v>
      </c>
    </row>
    <row r="22834" spans="1:2" x14ac:dyDescent="0.25">
      <c r="A22834" s="277" t="s">
        <v>11390</v>
      </c>
      <c r="B22834" s="278">
        <v>49.47</v>
      </c>
    </row>
    <row r="22835" spans="1:2" x14ac:dyDescent="0.25">
      <c r="A22835" s="277" t="s">
        <v>22708</v>
      </c>
      <c r="B22835" s="278">
        <v>49.47</v>
      </c>
    </row>
    <row r="22836" spans="1:2" x14ac:dyDescent="0.25">
      <c r="A22836" s="277" t="s">
        <v>11391</v>
      </c>
      <c r="B22836" s="278">
        <v>1.06</v>
      </c>
    </row>
    <row r="22837" spans="1:2" x14ac:dyDescent="0.25">
      <c r="A22837" s="277" t="s">
        <v>22709</v>
      </c>
      <c r="B22837" s="278">
        <v>1.06</v>
      </c>
    </row>
    <row r="22838" spans="1:2" x14ac:dyDescent="0.25">
      <c r="A22838" s="277" t="s">
        <v>11392</v>
      </c>
      <c r="B22838" s="278">
        <v>2.87</v>
      </c>
    </row>
    <row r="22839" spans="1:2" x14ac:dyDescent="0.25">
      <c r="A22839" s="277" t="s">
        <v>22710</v>
      </c>
      <c r="B22839" s="278">
        <v>2.87</v>
      </c>
    </row>
    <row r="22840" spans="1:2" x14ac:dyDescent="0.25">
      <c r="A22840" s="277" t="s">
        <v>11393</v>
      </c>
      <c r="B22840" s="278">
        <v>4.7</v>
      </c>
    </row>
    <row r="22841" spans="1:2" x14ac:dyDescent="0.25">
      <c r="A22841" s="277" t="s">
        <v>22711</v>
      </c>
      <c r="B22841" s="278">
        <v>4.7</v>
      </c>
    </row>
    <row r="22842" spans="1:2" x14ac:dyDescent="0.25">
      <c r="A22842" s="277" t="s">
        <v>11394</v>
      </c>
      <c r="B22842" s="278">
        <v>6.95</v>
      </c>
    </row>
    <row r="22843" spans="1:2" x14ac:dyDescent="0.25">
      <c r="A22843" s="277" t="s">
        <v>22712</v>
      </c>
      <c r="B22843" s="278">
        <v>6.95</v>
      </c>
    </row>
    <row r="22844" spans="1:2" x14ac:dyDescent="0.25">
      <c r="A22844" s="277" t="s">
        <v>11395</v>
      </c>
      <c r="B22844" s="278">
        <v>1.36</v>
      </c>
    </row>
    <row r="22845" spans="1:2" x14ac:dyDescent="0.25">
      <c r="A22845" s="277" t="s">
        <v>22713</v>
      </c>
      <c r="B22845" s="278">
        <v>1.36</v>
      </c>
    </row>
    <row r="22846" spans="1:2" x14ac:dyDescent="0.25">
      <c r="A22846" s="277" t="s">
        <v>11396</v>
      </c>
      <c r="B22846" s="278">
        <v>2.79</v>
      </c>
    </row>
    <row r="22847" spans="1:2" x14ac:dyDescent="0.25">
      <c r="A22847" s="277" t="s">
        <v>22714</v>
      </c>
      <c r="B22847" s="278">
        <v>2.79</v>
      </c>
    </row>
    <row r="22848" spans="1:2" x14ac:dyDescent="0.25">
      <c r="A22848" s="277" t="s">
        <v>11397</v>
      </c>
      <c r="B22848" s="278">
        <v>12.58</v>
      </c>
    </row>
    <row r="22849" spans="1:2" x14ac:dyDescent="0.25">
      <c r="A22849" s="277" t="s">
        <v>22715</v>
      </c>
      <c r="B22849" s="278">
        <v>12.58</v>
      </c>
    </row>
    <row r="22850" spans="1:2" x14ac:dyDescent="0.25">
      <c r="A22850" s="277" t="s">
        <v>11398</v>
      </c>
      <c r="B22850" s="278">
        <v>0.9</v>
      </c>
    </row>
    <row r="22851" spans="1:2" x14ac:dyDescent="0.25">
      <c r="A22851" s="277" t="s">
        <v>22716</v>
      </c>
      <c r="B22851" s="278">
        <v>0.9</v>
      </c>
    </row>
    <row r="22852" spans="1:2" x14ac:dyDescent="0.25">
      <c r="A22852" s="277" t="s">
        <v>11399</v>
      </c>
      <c r="B22852" s="278">
        <v>1.49</v>
      </c>
    </row>
    <row r="22853" spans="1:2" x14ac:dyDescent="0.25">
      <c r="A22853" s="277" t="s">
        <v>22717</v>
      </c>
      <c r="B22853" s="278">
        <v>1.49</v>
      </c>
    </row>
    <row r="22854" spans="1:2" x14ac:dyDescent="0.25">
      <c r="A22854" s="277" t="s">
        <v>11400</v>
      </c>
      <c r="B22854" s="278">
        <v>4.66</v>
      </c>
    </row>
    <row r="22855" spans="1:2" x14ac:dyDescent="0.25">
      <c r="A22855" s="277" t="s">
        <v>22718</v>
      </c>
      <c r="B22855" s="278">
        <v>4.66</v>
      </c>
    </row>
    <row r="22856" spans="1:2" x14ac:dyDescent="0.25">
      <c r="A22856" s="277" t="s">
        <v>11401</v>
      </c>
      <c r="B22856" s="278">
        <v>16.39</v>
      </c>
    </row>
    <row r="22857" spans="1:2" x14ac:dyDescent="0.25">
      <c r="A22857" s="277" t="s">
        <v>22719</v>
      </c>
      <c r="B22857" s="278">
        <v>16.39</v>
      </c>
    </row>
    <row r="22858" spans="1:2" x14ac:dyDescent="0.25">
      <c r="A22858" s="277" t="s">
        <v>11402</v>
      </c>
      <c r="B22858" s="278">
        <v>0.56000000000000005</v>
      </c>
    </row>
    <row r="22859" spans="1:2" x14ac:dyDescent="0.25">
      <c r="A22859" s="277" t="s">
        <v>22720</v>
      </c>
      <c r="B22859" s="278">
        <v>0.56000000000000005</v>
      </c>
    </row>
    <row r="22860" spans="1:2" x14ac:dyDescent="0.25">
      <c r="A22860" s="277" t="s">
        <v>11403</v>
      </c>
      <c r="B22860" s="278">
        <v>0.87</v>
      </c>
    </row>
    <row r="22861" spans="1:2" x14ac:dyDescent="0.25">
      <c r="A22861" s="277" t="s">
        <v>22721</v>
      </c>
      <c r="B22861" s="278">
        <v>0.87</v>
      </c>
    </row>
    <row r="22862" spans="1:2" x14ac:dyDescent="0.25">
      <c r="A22862" s="277" t="s">
        <v>11404</v>
      </c>
      <c r="B22862" s="278">
        <v>2.1</v>
      </c>
    </row>
    <row r="22863" spans="1:2" x14ac:dyDescent="0.25">
      <c r="A22863" s="277" t="s">
        <v>22722</v>
      </c>
      <c r="B22863" s="278">
        <v>2.1</v>
      </c>
    </row>
    <row r="22864" spans="1:2" x14ac:dyDescent="0.25">
      <c r="A22864" s="277" t="s">
        <v>11405</v>
      </c>
      <c r="B22864" s="278">
        <v>3.39</v>
      </c>
    </row>
    <row r="22865" spans="1:2" x14ac:dyDescent="0.25">
      <c r="A22865" s="277" t="s">
        <v>22723</v>
      </c>
      <c r="B22865" s="278">
        <v>3.39</v>
      </c>
    </row>
    <row r="22866" spans="1:2" x14ac:dyDescent="0.25">
      <c r="A22866" s="277" t="s">
        <v>11406</v>
      </c>
      <c r="B22866" s="278">
        <v>9.4600000000000009</v>
      </c>
    </row>
    <row r="22867" spans="1:2" x14ac:dyDescent="0.25">
      <c r="A22867" s="277" t="s">
        <v>22724</v>
      </c>
      <c r="B22867" s="278">
        <v>8.6199999999999992</v>
      </c>
    </row>
    <row r="22868" spans="1:2" x14ac:dyDescent="0.25">
      <c r="A22868" s="277" t="s">
        <v>11407</v>
      </c>
      <c r="B22868" s="278">
        <v>14.39</v>
      </c>
    </row>
    <row r="22869" spans="1:2" x14ac:dyDescent="0.25">
      <c r="A22869" s="277" t="s">
        <v>22725</v>
      </c>
      <c r="B22869" s="278">
        <v>14.39</v>
      </c>
    </row>
    <row r="22870" spans="1:2" x14ac:dyDescent="0.25">
      <c r="A22870" s="277" t="s">
        <v>11408</v>
      </c>
      <c r="B22870" s="278">
        <v>25.98</v>
      </c>
    </row>
    <row r="22871" spans="1:2" x14ac:dyDescent="0.25">
      <c r="A22871" s="277" t="s">
        <v>22726</v>
      </c>
      <c r="B22871" s="278">
        <v>25.98</v>
      </c>
    </row>
    <row r="22872" spans="1:2" x14ac:dyDescent="0.25">
      <c r="A22872" s="277" t="s">
        <v>11409</v>
      </c>
      <c r="B22872" s="278">
        <v>73.73</v>
      </c>
    </row>
    <row r="22873" spans="1:2" x14ac:dyDescent="0.25">
      <c r="A22873" s="277" t="s">
        <v>22727</v>
      </c>
      <c r="B22873" s="278">
        <v>73.73</v>
      </c>
    </row>
    <row r="22874" spans="1:2" x14ac:dyDescent="0.25">
      <c r="A22874" s="277" t="s">
        <v>11410</v>
      </c>
      <c r="B22874" s="278">
        <v>7.32</v>
      </c>
    </row>
    <row r="22875" spans="1:2" x14ac:dyDescent="0.25">
      <c r="A22875" s="277" t="s">
        <v>22728</v>
      </c>
      <c r="B22875" s="278">
        <v>7.32</v>
      </c>
    </row>
    <row r="22876" spans="1:2" x14ac:dyDescent="0.25">
      <c r="A22876" s="277" t="s">
        <v>11411</v>
      </c>
      <c r="B22876" s="278">
        <v>1647.44</v>
      </c>
    </row>
    <row r="22877" spans="1:2" x14ac:dyDescent="0.25">
      <c r="A22877" s="277" t="s">
        <v>22729</v>
      </c>
      <c r="B22877" s="278">
        <v>1647.44</v>
      </c>
    </row>
    <row r="22878" spans="1:2" x14ac:dyDescent="0.25">
      <c r="A22878" s="277" t="s">
        <v>11412</v>
      </c>
      <c r="B22878" s="278">
        <v>2234.5500000000002</v>
      </c>
    </row>
    <row r="22879" spans="1:2" x14ac:dyDescent="0.25">
      <c r="A22879" s="277" t="s">
        <v>22730</v>
      </c>
      <c r="B22879" s="278">
        <v>2234.5500000000002</v>
      </c>
    </row>
    <row r="22880" spans="1:2" x14ac:dyDescent="0.25">
      <c r="A22880" s="277" t="s">
        <v>11413</v>
      </c>
      <c r="B22880" s="278">
        <v>1215.45</v>
      </c>
    </row>
    <row r="22881" spans="1:2" x14ac:dyDescent="0.25">
      <c r="A22881" s="277" t="s">
        <v>22731</v>
      </c>
      <c r="B22881" s="278">
        <v>1215.45</v>
      </c>
    </row>
    <row r="22882" spans="1:2" x14ac:dyDescent="0.25">
      <c r="A22882" s="277" t="s">
        <v>11414</v>
      </c>
      <c r="B22882" s="278">
        <v>88.97</v>
      </c>
    </row>
    <row r="22883" spans="1:2" x14ac:dyDescent="0.25">
      <c r="A22883" s="277" t="s">
        <v>22732</v>
      </c>
      <c r="B22883" s="278">
        <v>77.14</v>
      </c>
    </row>
    <row r="22884" spans="1:2" x14ac:dyDescent="0.25">
      <c r="A22884" s="277" t="s">
        <v>11415</v>
      </c>
      <c r="B22884" s="278">
        <v>244.85</v>
      </c>
    </row>
    <row r="22885" spans="1:2" x14ac:dyDescent="0.25">
      <c r="A22885" s="277" t="s">
        <v>22733</v>
      </c>
      <c r="B22885" s="278">
        <v>233.02</v>
      </c>
    </row>
    <row r="22886" spans="1:2" x14ac:dyDescent="0.25">
      <c r="A22886" s="277" t="s">
        <v>11416</v>
      </c>
      <c r="B22886" s="278">
        <v>961.17</v>
      </c>
    </row>
    <row r="22887" spans="1:2" x14ac:dyDescent="0.25">
      <c r="A22887" s="277" t="s">
        <v>22734</v>
      </c>
      <c r="B22887" s="278">
        <v>961.17</v>
      </c>
    </row>
    <row r="22888" spans="1:2" x14ac:dyDescent="0.25">
      <c r="A22888" s="277" t="s">
        <v>11417</v>
      </c>
      <c r="B22888" s="278">
        <v>1833.41</v>
      </c>
    </row>
    <row r="22889" spans="1:2" x14ac:dyDescent="0.25">
      <c r="A22889" s="277" t="s">
        <v>22735</v>
      </c>
      <c r="B22889" s="278">
        <v>1833.41</v>
      </c>
    </row>
    <row r="22890" spans="1:2" x14ac:dyDescent="0.25">
      <c r="A22890" s="277" t="s">
        <v>11418</v>
      </c>
      <c r="B22890" s="278">
        <v>426.89</v>
      </c>
    </row>
    <row r="22891" spans="1:2" x14ac:dyDescent="0.25">
      <c r="A22891" s="277" t="s">
        <v>22736</v>
      </c>
      <c r="B22891" s="278">
        <v>426.89</v>
      </c>
    </row>
    <row r="22892" spans="1:2" x14ac:dyDescent="0.25">
      <c r="A22892" s="277" t="s">
        <v>11419</v>
      </c>
      <c r="B22892" s="278">
        <v>324.3</v>
      </c>
    </row>
    <row r="22893" spans="1:2" x14ac:dyDescent="0.25">
      <c r="A22893" s="277" t="s">
        <v>22737</v>
      </c>
      <c r="B22893" s="278">
        <v>324.3</v>
      </c>
    </row>
    <row r="22894" spans="1:2" x14ac:dyDescent="0.25">
      <c r="A22894" s="277" t="s">
        <v>11420</v>
      </c>
      <c r="B22894" s="278">
        <v>29.72</v>
      </c>
    </row>
    <row r="22895" spans="1:2" x14ac:dyDescent="0.25">
      <c r="A22895" s="277" t="s">
        <v>22738</v>
      </c>
      <c r="B22895" s="278">
        <v>29.72</v>
      </c>
    </row>
    <row r="22896" spans="1:2" x14ac:dyDescent="0.25">
      <c r="A22896" s="277" t="s">
        <v>11421</v>
      </c>
      <c r="B22896" s="278">
        <v>348.9</v>
      </c>
    </row>
    <row r="22897" spans="1:2" x14ac:dyDescent="0.25">
      <c r="A22897" s="277" t="s">
        <v>22739</v>
      </c>
      <c r="B22897" s="278">
        <v>348.9</v>
      </c>
    </row>
    <row r="22898" spans="1:2" x14ac:dyDescent="0.25">
      <c r="A22898" s="277" t="s">
        <v>11422</v>
      </c>
      <c r="B22898" s="278">
        <v>572.96</v>
      </c>
    </row>
    <row r="22899" spans="1:2" x14ac:dyDescent="0.25">
      <c r="A22899" s="277" t="s">
        <v>22740</v>
      </c>
      <c r="B22899" s="278">
        <v>572.96</v>
      </c>
    </row>
    <row r="22900" spans="1:2" x14ac:dyDescent="0.25">
      <c r="A22900" s="277" t="s">
        <v>11423</v>
      </c>
      <c r="B22900" s="278">
        <v>176.55</v>
      </c>
    </row>
    <row r="22901" spans="1:2" x14ac:dyDescent="0.25">
      <c r="A22901" s="277" t="s">
        <v>22741</v>
      </c>
      <c r="B22901" s="278">
        <v>176.55</v>
      </c>
    </row>
    <row r="22902" spans="1:2" x14ac:dyDescent="0.25">
      <c r="A22902" s="277" t="s">
        <v>11424</v>
      </c>
      <c r="B22902" s="278">
        <v>175.9</v>
      </c>
    </row>
    <row r="22903" spans="1:2" x14ac:dyDescent="0.25">
      <c r="A22903" s="277" t="s">
        <v>22742</v>
      </c>
      <c r="B22903" s="278">
        <v>175.9</v>
      </c>
    </row>
    <row r="22904" spans="1:2" x14ac:dyDescent="0.25">
      <c r="A22904" s="277" t="s">
        <v>11425</v>
      </c>
      <c r="B22904" s="278">
        <v>572.96</v>
      </c>
    </row>
    <row r="22905" spans="1:2" x14ac:dyDescent="0.25">
      <c r="A22905" s="277" t="s">
        <v>22743</v>
      </c>
      <c r="B22905" s="278">
        <v>572.96</v>
      </c>
    </row>
    <row r="22906" spans="1:2" x14ac:dyDescent="0.25">
      <c r="A22906" s="277" t="s">
        <v>11426</v>
      </c>
      <c r="B22906" s="278">
        <v>516.03</v>
      </c>
    </row>
    <row r="22907" spans="1:2" x14ac:dyDescent="0.25">
      <c r="A22907" s="277" t="s">
        <v>22744</v>
      </c>
      <c r="B22907" s="278">
        <v>516.03</v>
      </c>
    </row>
    <row r="22908" spans="1:2" x14ac:dyDescent="0.25">
      <c r="A22908" s="277" t="s">
        <v>11427</v>
      </c>
      <c r="B22908" s="278">
        <v>686.21</v>
      </c>
    </row>
    <row r="22909" spans="1:2" x14ac:dyDescent="0.25">
      <c r="A22909" s="277" t="s">
        <v>22745</v>
      </c>
      <c r="B22909" s="278">
        <v>686.21</v>
      </c>
    </row>
    <row r="22910" spans="1:2" x14ac:dyDescent="0.25">
      <c r="A22910" s="277" t="s">
        <v>11428</v>
      </c>
      <c r="B22910" s="278">
        <v>3700.65</v>
      </c>
    </row>
    <row r="22911" spans="1:2" x14ac:dyDescent="0.25">
      <c r="A22911" s="277" t="s">
        <v>22746</v>
      </c>
      <c r="B22911" s="278">
        <v>3700.65</v>
      </c>
    </row>
    <row r="22912" spans="1:2" x14ac:dyDescent="0.25">
      <c r="A22912" s="277" t="s">
        <v>11429</v>
      </c>
      <c r="B22912" s="278">
        <v>40.4</v>
      </c>
    </row>
    <row r="22913" spans="1:2" x14ac:dyDescent="0.25">
      <c r="A22913" s="277" t="s">
        <v>22747</v>
      </c>
      <c r="B22913" s="278">
        <v>40.4</v>
      </c>
    </row>
    <row r="22914" spans="1:2" x14ac:dyDescent="0.25">
      <c r="A22914" s="277" t="s">
        <v>11430</v>
      </c>
      <c r="B22914" s="278">
        <v>81.14</v>
      </c>
    </row>
    <row r="22915" spans="1:2" x14ac:dyDescent="0.25">
      <c r="A22915" s="277" t="s">
        <v>22748</v>
      </c>
      <c r="B22915" s="278">
        <v>81.14</v>
      </c>
    </row>
    <row r="22916" spans="1:2" x14ac:dyDescent="0.25">
      <c r="A22916" s="277" t="s">
        <v>11431</v>
      </c>
      <c r="B22916" s="278">
        <v>420.54</v>
      </c>
    </row>
    <row r="22917" spans="1:2" x14ac:dyDescent="0.25">
      <c r="A22917" s="277" t="s">
        <v>22749</v>
      </c>
      <c r="B22917" s="278">
        <v>420.54</v>
      </c>
    </row>
    <row r="22918" spans="1:2" x14ac:dyDescent="0.25">
      <c r="A22918" s="277" t="s">
        <v>11432</v>
      </c>
      <c r="B22918" s="278">
        <v>446.14</v>
      </c>
    </row>
    <row r="22919" spans="1:2" x14ac:dyDescent="0.25">
      <c r="A22919" s="277" t="s">
        <v>22750</v>
      </c>
      <c r="B22919" s="278">
        <v>446.14</v>
      </c>
    </row>
    <row r="22920" spans="1:2" x14ac:dyDescent="0.25">
      <c r="A22920" s="277" t="s">
        <v>11433</v>
      </c>
      <c r="B22920" s="278">
        <v>425.05</v>
      </c>
    </row>
    <row r="22921" spans="1:2" x14ac:dyDescent="0.25">
      <c r="A22921" s="277" t="s">
        <v>22751</v>
      </c>
      <c r="B22921" s="278">
        <v>425.05</v>
      </c>
    </row>
    <row r="22922" spans="1:2" x14ac:dyDescent="0.25">
      <c r="A22922" s="277" t="s">
        <v>11434</v>
      </c>
      <c r="B22922" s="278">
        <v>396.77</v>
      </c>
    </row>
    <row r="22923" spans="1:2" x14ac:dyDescent="0.25">
      <c r="A22923" s="277" t="s">
        <v>22752</v>
      </c>
      <c r="B22923" s="278">
        <v>396.77</v>
      </c>
    </row>
    <row r="22924" spans="1:2" x14ac:dyDescent="0.25">
      <c r="A22924" s="277" t="s">
        <v>11435</v>
      </c>
      <c r="B22924" s="278">
        <v>580</v>
      </c>
    </row>
    <row r="22925" spans="1:2" x14ac:dyDescent="0.25">
      <c r="A22925" s="277" t="s">
        <v>22753</v>
      </c>
      <c r="B22925" s="278">
        <v>580</v>
      </c>
    </row>
    <row r="22926" spans="1:2" x14ac:dyDescent="0.25">
      <c r="A22926" s="277" t="s">
        <v>11436</v>
      </c>
      <c r="B22926" s="278">
        <v>982.12</v>
      </c>
    </row>
    <row r="22927" spans="1:2" x14ac:dyDescent="0.25">
      <c r="A22927" s="277" t="s">
        <v>22754</v>
      </c>
      <c r="B22927" s="278">
        <v>982.12</v>
      </c>
    </row>
    <row r="22928" spans="1:2" x14ac:dyDescent="0.25">
      <c r="A22928" s="277" t="s">
        <v>11437</v>
      </c>
      <c r="B22928" s="278">
        <v>440</v>
      </c>
    </row>
    <row r="22929" spans="1:2" x14ac:dyDescent="0.25">
      <c r="A22929" s="277" t="s">
        <v>22755</v>
      </c>
      <c r="B22929" s="278">
        <v>440</v>
      </c>
    </row>
    <row r="22930" spans="1:2" x14ac:dyDescent="0.25">
      <c r="A22930" s="277" t="s">
        <v>11438</v>
      </c>
      <c r="B22930" s="278">
        <v>1096.3900000000001</v>
      </c>
    </row>
    <row r="22931" spans="1:2" x14ac:dyDescent="0.25">
      <c r="A22931" s="277" t="s">
        <v>22756</v>
      </c>
      <c r="B22931" s="278">
        <v>1096.3900000000001</v>
      </c>
    </row>
    <row r="22932" spans="1:2" x14ac:dyDescent="0.25">
      <c r="A22932" s="277" t="s">
        <v>11439</v>
      </c>
      <c r="B22932" s="278">
        <v>990.05</v>
      </c>
    </row>
    <row r="22933" spans="1:2" x14ac:dyDescent="0.25">
      <c r="A22933" s="277" t="s">
        <v>22757</v>
      </c>
      <c r="B22933" s="278">
        <v>990.05</v>
      </c>
    </row>
    <row r="22934" spans="1:2" x14ac:dyDescent="0.25">
      <c r="A22934" s="277" t="s">
        <v>11440</v>
      </c>
      <c r="B22934" s="278">
        <v>990.05</v>
      </c>
    </row>
    <row r="22935" spans="1:2" x14ac:dyDescent="0.25">
      <c r="A22935" s="277" t="s">
        <v>22758</v>
      </c>
      <c r="B22935" s="278">
        <v>990.05</v>
      </c>
    </row>
    <row r="22936" spans="1:2" x14ac:dyDescent="0.25">
      <c r="A22936" s="277" t="s">
        <v>11441</v>
      </c>
      <c r="B22936" s="278">
        <v>1096.33</v>
      </c>
    </row>
    <row r="22937" spans="1:2" x14ac:dyDescent="0.25">
      <c r="A22937" s="277" t="s">
        <v>22759</v>
      </c>
      <c r="B22937" s="278">
        <v>1096.33</v>
      </c>
    </row>
    <row r="22938" spans="1:2" x14ac:dyDescent="0.25">
      <c r="A22938" s="277" t="s">
        <v>11442</v>
      </c>
      <c r="B22938" s="278">
        <v>92.49</v>
      </c>
    </row>
    <row r="22939" spans="1:2" x14ac:dyDescent="0.25">
      <c r="A22939" s="277" t="s">
        <v>22760</v>
      </c>
      <c r="B22939" s="278">
        <v>92.49</v>
      </c>
    </row>
    <row r="22940" spans="1:2" x14ac:dyDescent="0.25">
      <c r="A22940" s="277" t="s">
        <v>11443</v>
      </c>
      <c r="B22940" s="278">
        <v>87.93</v>
      </c>
    </row>
    <row r="22941" spans="1:2" x14ac:dyDescent="0.25">
      <c r="A22941" s="277" t="s">
        <v>22761</v>
      </c>
      <c r="B22941" s="278">
        <v>87.93</v>
      </c>
    </row>
    <row r="22942" spans="1:2" x14ac:dyDescent="0.25">
      <c r="A22942" s="277" t="s">
        <v>11444</v>
      </c>
      <c r="B22942" s="278">
        <v>62.4</v>
      </c>
    </row>
    <row r="22943" spans="1:2" x14ac:dyDescent="0.25">
      <c r="A22943" s="277" t="s">
        <v>22762</v>
      </c>
      <c r="B22943" s="278">
        <v>62.4</v>
      </c>
    </row>
    <row r="22944" spans="1:2" x14ac:dyDescent="0.25">
      <c r="A22944" s="277" t="s">
        <v>11445</v>
      </c>
      <c r="B22944" s="278">
        <v>62.4</v>
      </c>
    </row>
    <row r="22945" spans="1:2" x14ac:dyDescent="0.25">
      <c r="A22945" s="277" t="s">
        <v>22763</v>
      </c>
      <c r="B22945" s="278">
        <v>62.4</v>
      </c>
    </row>
    <row r="22946" spans="1:2" x14ac:dyDescent="0.25">
      <c r="A22946" s="277" t="s">
        <v>11446</v>
      </c>
      <c r="B22946" s="278">
        <v>47.06</v>
      </c>
    </row>
    <row r="22947" spans="1:2" x14ac:dyDescent="0.25">
      <c r="A22947" s="277" t="s">
        <v>22764</v>
      </c>
      <c r="B22947" s="278">
        <v>47.06</v>
      </c>
    </row>
    <row r="22948" spans="1:2" x14ac:dyDescent="0.25">
      <c r="A22948" s="277" t="s">
        <v>11447</v>
      </c>
      <c r="B22948" s="278">
        <v>51.77</v>
      </c>
    </row>
    <row r="22949" spans="1:2" x14ac:dyDescent="0.25">
      <c r="A22949" s="277" t="s">
        <v>22765</v>
      </c>
      <c r="B22949" s="278">
        <v>51.77</v>
      </c>
    </row>
    <row r="22950" spans="1:2" x14ac:dyDescent="0.25">
      <c r="A22950" s="277" t="s">
        <v>11448</v>
      </c>
      <c r="B22950" s="278">
        <v>49.72</v>
      </c>
    </row>
    <row r="22951" spans="1:2" x14ac:dyDescent="0.25">
      <c r="A22951" s="277" t="s">
        <v>22766</v>
      </c>
      <c r="B22951" s="278">
        <v>49.72</v>
      </c>
    </row>
    <row r="22952" spans="1:2" x14ac:dyDescent="0.25">
      <c r="A22952" s="277" t="s">
        <v>11449</v>
      </c>
      <c r="B22952" s="278">
        <v>47.5</v>
      </c>
    </row>
    <row r="22953" spans="1:2" x14ac:dyDescent="0.25">
      <c r="A22953" s="277" t="s">
        <v>22767</v>
      </c>
      <c r="B22953" s="278">
        <v>47.5</v>
      </c>
    </row>
    <row r="22954" spans="1:2" x14ac:dyDescent="0.25">
      <c r="A22954" s="277" t="s">
        <v>11450</v>
      </c>
      <c r="B22954" s="278">
        <v>52.72</v>
      </c>
    </row>
    <row r="22955" spans="1:2" x14ac:dyDescent="0.25">
      <c r="A22955" s="277" t="s">
        <v>22768</v>
      </c>
      <c r="B22955" s="278">
        <v>52.72</v>
      </c>
    </row>
    <row r="22956" spans="1:2" x14ac:dyDescent="0.25">
      <c r="A22956" s="277" t="s">
        <v>11451</v>
      </c>
      <c r="B22956" s="278">
        <v>52.22</v>
      </c>
    </row>
    <row r="22957" spans="1:2" x14ac:dyDescent="0.25">
      <c r="A22957" s="277" t="s">
        <v>22769</v>
      </c>
      <c r="B22957" s="278">
        <v>52.22</v>
      </c>
    </row>
    <row r="22958" spans="1:2" x14ac:dyDescent="0.25">
      <c r="A22958" s="277" t="s">
        <v>11452</v>
      </c>
      <c r="B22958" s="278">
        <v>18.12</v>
      </c>
    </row>
    <row r="22959" spans="1:2" x14ac:dyDescent="0.25">
      <c r="A22959" s="277" t="s">
        <v>22770</v>
      </c>
      <c r="B22959" s="278">
        <v>18.12</v>
      </c>
    </row>
    <row r="22960" spans="1:2" x14ac:dyDescent="0.25">
      <c r="A22960" s="277" t="s">
        <v>11453</v>
      </c>
      <c r="B22960" s="278">
        <v>20.420000000000002</v>
      </c>
    </row>
    <row r="22961" spans="1:2" x14ac:dyDescent="0.25">
      <c r="A22961" s="277" t="s">
        <v>22771</v>
      </c>
      <c r="B22961" s="278">
        <v>20.420000000000002</v>
      </c>
    </row>
    <row r="22962" spans="1:2" x14ac:dyDescent="0.25">
      <c r="A22962" s="277" t="s">
        <v>11454</v>
      </c>
      <c r="B22962" s="278">
        <v>19.57</v>
      </c>
    </row>
    <row r="22963" spans="1:2" x14ac:dyDescent="0.25">
      <c r="A22963" s="277" t="s">
        <v>22772</v>
      </c>
      <c r="B22963" s="278">
        <v>19.57</v>
      </c>
    </row>
    <row r="22964" spans="1:2" x14ac:dyDescent="0.25">
      <c r="A22964" s="277" t="s">
        <v>11455</v>
      </c>
      <c r="B22964" s="278">
        <v>28.64</v>
      </c>
    </row>
    <row r="22965" spans="1:2" x14ac:dyDescent="0.25">
      <c r="A22965" s="277" t="s">
        <v>22773</v>
      </c>
      <c r="B22965" s="278">
        <v>28.64</v>
      </c>
    </row>
    <row r="22966" spans="1:2" x14ac:dyDescent="0.25">
      <c r="A22966" s="277" t="s">
        <v>11456</v>
      </c>
      <c r="B22966" s="278">
        <v>20.420000000000002</v>
      </c>
    </row>
    <row r="22967" spans="1:2" x14ac:dyDescent="0.25">
      <c r="A22967" s="277" t="s">
        <v>22774</v>
      </c>
      <c r="B22967" s="278">
        <v>20.420000000000002</v>
      </c>
    </row>
    <row r="22968" spans="1:2" x14ac:dyDescent="0.25">
      <c r="A22968" s="277" t="s">
        <v>11457</v>
      </c>
      <c r="B22968" s="278">
        <v>23.6</v>
      </c>
    </row>
    <row r="22969" spans="1:2" x14ac:dyDescent="0.25">
      <c r="A22969" s="277" t="s">
        <v>22775</v>
      </c>
      <c r="B22969" s="278">
        <v>23.6</v>
      </c>
    </row>
    <row r="22970" spans="1:2" x14ac:dyDescent="0.25">
      <c r="A22970" s="277" t="s">
        <v>11458</v>
      </c>
      <c r="B22970" s="278">
        <v>28.64</v>
      </c>
    </row>
    <row r="22971" spans="1:2" x14ac:dyDescent="0.25">
      <c r="A22971" s="277" t="s">
        <v>22776</v>
      </c>
      <c r="B22971" s="278">
        <v>28.64</v>
      </c>
    </row>
    <row r="22972" spans="1:2" x14ac:dyDescent="0.25">
      <c r="A22972" s="277" t="s">
        <v>11459</v>
      </c>
      <c r="B22972" s="278">
        <v>32.020000000000003</v>
      </c>
    </row>
    <row r="22973" spans="1:2" x14ac:dyDescent="0.25">
      <c r="A22973" s="277" t="s">
        <v>22777</v>
      </c>
      <c r="B22973" s="278">
        <v>32.020000000000003</v>
      </c>
    </row>
    <row r="22974" spans="1:2" x14ac:dyDescent="0.25">
      <c r="A22974" s="277" t="s">
        <v>11460</v>
      </c>
      <c r="B22974" s="278">
        <v>26.6</v>
      </c>
    </row>
    <row r="22975" spans="1:2" x14ac:dyDescent="0.25">
      <c r="A22975" s="277" t="s">
        <v>22778</v>
      </c>
      <c r="B22975" s="278">
        <v>26.6</v>
      </c>
    </row>
    <row r="22976" spans="1:2" x14ac:dyDescent="0.25">
      <c r="A22976" s="277" t="s">
        <v>11461</v>
      </c>
      <c r="B22976" s="278">
        <v>28.41</v>
      </c>
    </row>
    <row r="22977" spans="1:2" x14ac:dyDescent="0.25">
      <c r="A22977" s="277" t="s">
        <v>22779</v>
      </c>
      <c r="B22977" s="278">
        <v>28.41</v>
      </c>
    </row>
    <row r="22978" spans="1:2" x14ac:dyDescent="0.25">
      <c r="A22978" s="277" t="s">
        <v>11462</v>
      </c>
      <c r="B22978" s="278">
        <v>36.33</v>
      </c>
    </row>
    <row r="22979" spans="1:2" x14ac:dyDescent="0.25">
      <c r="A22979" s="277" t="s">
        <v>22780</v>
      </c>
      <c r="B22979" s="278">
        <v>36.33</v>
      </c>
    </row>
    <row r="22980" spans="1:2" x14ac:dyDescent="0.25">
      <c r="A22980" s="277" t="s">
        <v>11463</v>
      </c>
      <c r="B22980" s="278">
        <v>49.02</v>
      </c>
    </row>
    <row r="22981" spans="1:2" x14ac:dyDescent="0.25">
      <c r="A22981" s="277" t="s">
        <v>22781</v>
      </c>
      <c r="B22981" s="278">
        <v>49.02</v>
      </c>
    </row>
    <row r="22982" spans="1:2" x14ac:dyDescent="0.25">
      <c r="A22982" s="277" t="s">
        <v>11464</v>
      </c>
      <c r="B22982" s="278">
        <v>61.07</v>
      </c>
    </row>
    <row r="22983" spans="1:2" x14ac:dyDescent="0.25">
      <c r="A22983" s="277" t="s">
        <v>22782</v>
      </c>
      <c r="B22983" s="278">
        <v>61.07</v>
      </c>
    </row>
    <row r="22984" spans="1:2" x14ac:dyDescent="0.25">
      <c r="A22984" s="277" t="s">
        <v>11465</v>
      </c>
      <c r="B22984" s="278">
        <v>22.82</v>
      </c>
    </row>
    <row r="22985" spans="1:2" x14ac:dyDescent="0.25">
      <c r="A22985" s="277" t="s">
        <v>22783</v>
      </c>
      <c r="B22985" s="278">
        <v>22.82</v>
      </c>
    </row>
    <row r="22986" spans="1:2" x14ac:dyDescent="0.25">
      <c r="A22986" s="277" t="s">
        <v>11466</v>
      </c>
      <c r="B22986" s="278">
        <v>30.89</v>
      </c>
    </row>
    <row r="22987" spans="1:2" x14ac:dyDescent="0.25">
      <c r="A22987" s="277" t="s">
        <v>22784</v>
      </c>
      <c r="B22987" s="278">
        <v>30.89</v>
      </c>
    </row>
    <row r="22988" spans="1:2" x14ac:dyDescent="0.25">
      <c r="A22988" s="277" t="s">
        <v>11467</v>
      </c>
      <c r="B22988" s="278">
        <v>28.12</v>
      </c>
    </row>
    <row r="22989" spans="1:2" x14ac:dyDescent="0.25">
      <c r="A22989" s="277" t="s">
        <v>22785</v>
      </c>
      <c r="B22989" s="278">
        <v>28.12</v>
      </c>
    </row>
    <row r="22990" spans="1:2" x14ac:dyDescent="0.25">
      <c r="A22990" s="277" t="s">
        <v>11468</v>
      </c>
      <c r="B22990" s="278">
        <v>37.119999999999997</v>
      </c>
    </row>
    <row r="22991" spans="1:2" x14ac:dyDescent="0.25">
      <c r="A22991" s="277" t="s">
        <v>22786</v>
      </c>
      <c r="B22991" s="278">
        <v>37.119999999999997</v>
      </c>
    </row>
    <row r="22992" spans="1:2" x14ac:dyDescent="0.25">
      <c r="A22992" s="277" t="s">
        <v>11469</v>
      </c>
      <c r="B22992" s="278">
        <v>47.68</v>
      </c>
    </row>
    <row r="22993" spans="1:2" x14ac:dyDescent="0.25">
      <c r="A22993" s="277" t="s">
        <v>22787</v>
      </c>
      <c r="B22993" s="278">
        <v>47.68</v>
      </c>
    </row>
    <row r="22994" spans="1:2" x14ac:dyDescent="0.25">
      <c r="A22994" s="277" t="s">
        <v>11470</v>
      </c>
      <c r="B22994" s="278">
        <v>64.52</v>
      </c>
    </row>
    <row r="22995" spans="1:2" x14ac:dyDescent="0.25">
      <c r="A22995" s="277" t="s">
        <v>22788</v>
      </c>
      <c r="B22995" s="278">
        <v>64.52</v>
      </c>
    </row>
    <row r="22996" spans="1:2" x14ac:dyDescent="0.25">
      <c r="A22996" s="277" t="s">
        <v>11471</v>
      </c>
      <c r="B22996" s="278">
        <v>373.53</v>
      </c>
    </row>
    <row r="22997" spans="1:2" x14ac:dyDescent="0.25">
      <c r="A22997" s="277" t="s">
        <v>22789</v>
      </c>
      <c r="B22997" s="278">
        <v>360.02</v>
      </c>
    </row>
    <row r="22998" spans="1:2" x14ac:dyDescent="0.25">
      <c r="A22998" s="277" t="s">
        <v>11472</v>
      </c>
      <c r="B22998" s="278">
        <v>101.68</v>
      </c>
    </row>
    <row r="22999" spans="1:2" x14ac:dyDescent="0.25">
      <c r="A22999" s="277" t="s">
        <v>22790</v>
      </c>
      <c r="B22999" s="278">
        <v>88.16</v>
      </c>
    </row>
    <row r="23000" spans="1:2" x14ac:dyDescent="0.25">
      <c r="A23000" s="277" t="s">
        <v>11473</v>
      </c>
      <c r="B23000" s="278">
        <v>83.19</v>
      </c>
    </row>
    <row r="23001" spans="1:2" x14ac:dyDescent="0.25">
      <c r="A23001" s="277" t="s">
        <v>22791</v>
      </c>
      <c r="B23001" s="278">
        <v>72.099999999999994</v>
      </c>
    </row>
    <row r="23002" spans="1:2" x14ac:dyDescent="0.25">
      <c r="A23002" s="277" t="s">
        <v>11474</v>
      </c>
      <c r="B23002" s="278">
        <v>149.55000000000001</v>
      </c>
    </row>
    <row r="23003" spans="1:2" x14ac:dyDescent="0.25">
      <c r="A23003" s="277" t="s">
        <v>22792</v>
      </c>
      <c r="B23003" s="278">
        <v>144.47999999999999</v>
      </c>
    </row>
    <row r="23004" spans="1:2" x14ac:dyDescent="0.25">
      <c r="A23004" s="277" t="s">
        <v>11475</v>
      </c>
      <c r="B23004" s="278">
        <v>142.66999999999999</v>
      </c>
    </row>
    <row r="23005" spans="1:2" x14ac:dyDescent="0.25">
      <c r="A23005" s="277" t="s">
        <v>22793</v>
      </c>
      <c r="B23005" s="278">
        <v>137.6</v>
      </c>
    </row>
    <row r="23006" spans="1:2" x14ac:dyDescent="0.25">
      <c r="A23006" s="277" t="s">
        <v>11476</v>
      </c>
      <c r="B23006" s="278">
        <v>255.25</v>
      </c>
    </row>
    <row r="23007" spans="1:2" x14ac:dyDescent="0.25">
      <c r="A23007" s="277" t="s">
        <v>22794</v>
      </c>
      <c r="B23007" s="278">
        <v>246.81</v>
      </c>
    </row>
    <row r="23008" spans="1:2" x14ac:dyDescent="0.25">
      <c r="A23008" s="277" t="s">
        <v>11477</v>
      </c>
      <c r="B23008" s="278">
        <v>207.2</v>
      </c>
    </row>
    <row r="23009" spans="1:2" x14ac:dyDescent="0.25">
      <c r="A23009" s="277" t="s">
        <v>22795</v>
      </c>
      <c r="B23009" s="278">
        <v>197.07</v>
      </c>
    </row>
    <row r="23010" spans="1:2" x14ac:dyDescent="0.25">
      <c r="A23010" s="277" t="s">
        <v>11478</v>
      </c>
      <c r="B23010" s="278">
        <v>3.17</v>
      </c>
    </row>
    <row r="23011" spans="1:2" x14ac:dyDescent="0.25">
      <c r="A23011" s="277" t="s">
        <v>22796</v>
      </c>
      <c r="B23011" s="278">
        <v>2.75</v>
      </c>
    </row>
    <row r="23012" spans="1:2" x14ac:dyDescent="0.25">
      <c r="A23012" s="277" t="s">
        <v>11479</v>
      </c>
      <c r="B23012" s="278">
        <v>25.42</v>
      </c>
    </row>
    <row r="23013" spans="1:2" x14ac:dyDescent="0.25">
      <c r="A23013" s="277" t="s">
        <v>22797</v>
      </c>
      <c r="B23013" s="278">
        <v>22.04</v>
      </c>
    </row>
    <row r="23014" spans="1:2" x14ac:dyDescent="0.25">
      <c r="A23014" s="277" t="s">
        <v>11480</v>
      </c>
      <c r="B23014" s="278">
        <v>25.42</v>
      </c>
    </row>
    <row r="23015" spans="1:2" x14ac:dyDescent="0.25">
      <c r="A23015" s="277" t="s">
        <v>22798</v>
      </c>
      <c r="B23015" s="278">
        <v>22.04</v>
      </c>
    </row>
    <row r="23016" spans="1:2" x14ac:dyDescent="0.25">
      <c r="A23016" s="277" t="s">
        <v>11481</v>
      </c>
      <c r="B23016" s="278">
        <v>38.130000000000003</v>
      </c>
    </row>
    <row r="23017" spans="1:2" x14ac:dyDescent="0.25">
      <c r="A23017" s="277" t="s">
        <v>22799</v>
      </c>
      <c r="B23017" s="278">
        <v>33.06</v>
      </c>
    </row>
    <row r="23018" spans="1:2" x14ac:dyDescent="0.25">
      <c r="A23018" s="277" t="s">
        <v>11482</v>
      </c>
      <c r="B23018" s="278">
        <v>1.9</v>
      </c>
    </row>
    <row r="23019" spans="1:2" x14ac:dyDescent="0.25">
      <c r="A23019" s="277" t="s">
        <v>22800</v>
      </c>
      <c r="B23019" s="278">
        <v>1.65</v>
      </c>
    </row>
    <row r="23020" spans="1:2" x14ac:dyDescent="0.25">
      <c r="A23020" s="277" t="s">
        <v>11483</v>
      </c>
      <c r="B23020" s="278">
        <v>19.5</v>
      </c>
    </row>
    <row r="23021" spans="1:2" x14ac:dyDescent="0.25">
      <c r="A23021" s="277" t="s">
        <v>22801</v>
      </c>
      <c r="B23021" s="278">
        <v>19.5</v>
      </c>
    </row>
    <row r="23022" spans="1:2" x14ac:dyDescent="0.25">
      <c r="A23022" s="277" t="s">
        <v>11484</v>
      </c>
      <c r="B23022" s="278">
        <v>8.56</v>
      </c>
    </row>
    <row r="23023" spans="1:2" x14ac:dyDescent="0.25">
      <c r="A23023" s="277" t="s">
        <v>22802</v>
      </c>
      <c r="B23023" s="278">
        <v>8.56</v>
      </c>
    </row>
    <row r="23024" spans="1:2" x14ac:dyDescent="0.25">
      <c r="A23024" s="277" t="s">
        <v>11485</v>
      </c>
      <c r="B23024" s="278">
        <v>0.17</v>
      </c>
    </row>
    <row r="23025" spans="1:2" x14ac:dyDescent="0.25">
      <c r="A23025" s="277" t="s">
        <v>22803</v>
      </c>
      <c r="B23025" s="278">
        <v>0.17</v>
      </c>
    </row>
    <row r="23026" spans="1:2" x14ac:dyDescent="0.25">
      <c r="A23026" s="277" t="s">
        <v>11486</v>
      </c>
      <c r="B23026" s="278">
        <v>0.19</v>
      </c>
    </row>
    <row r="23027" spans="1:2" x14ac:dyDescent="0.25">
      <c r="A23027" s="277" t="s">
        <v>22804</v>
      </c>
      <c r="B23027" s="278">
        <v>0.19</v>
      </c>
    </row>
    <row r="23028" spans="1:2" x14ac:dyDescent="0.25">
      <c r="A23028" s="277" t="s">
        <v>11487</v>
      </c>
      <c r="B23028" s="278">
        <v>13.54</v>
      </c>
    </row>
    <row r="23029" spans="1:2" x14ac:dyDescent="0.25">
      <c r="A23029" s="277" t="s">
        <v>22805</v>
      </c>
      <c r="B23029" s="278">
        <v>13.54</v>
      </c>
    </row>
    <row r="23030" spans="1:2" x14ac:dyDescent="0.25">
      <c r="A23030" s="277" t="s">
        <v>11488</v>
      </c>
      <c r="B23030" s="278">
        <v>82.6</v>
      </c>
    </row>
    <row r="23031" spans="1:2" x14ac:dyDescent="0.25">
      <c r="A23031" s="277" t="s">
        <v>22806</v>
      </c>
      <c r="B23031" s="278">
        <v>82.6</v>
      </c>
    </row>
    <row r="23032" spans="1:2" x14ac:dyDescent="0.25">
      <c r="A23032" s="277" t="s">
        <v>11489</v>
      </c>
      <c r="B23032" s="278">
        <v>7.7</v>
      </c>
    </row>
    <row r="23033" spans="1:2" x14ac:dyDescent="0.25">
      <c r="A23033" s="277" t="s">
        <v>22807</v>
      </c>
      <c r="B23033" s="278">
        <v>7.7</v>
      </c>
    </row>
    <row r="23034" spans="1:2" x14ac:dyDescent="0.25">
      <c r="A23034" s="277" t="s">
        <v>11490</v>
      </c>
      <c r="B23034" s="278">
        <v>4.93</v>
      </c>
    </row>
    <row r="23035" spans="1:2" x14ac:dyDescent="0.25">
      <c r="A23035" s="277" t="s">
        <v>22808</v>
      </c>
      <c r="B23035" s="278">
        <v>4.93</v>
      </c>
    </row>
    <row r="23036" spans="1:2" x14ac:dyDescent="0.25">
      <c r="A23036" s="277" t="s">
        <v>11567</v>
      </c>
      <c r="B23036" s="278">
        <v>22.44</v>
      </c>
    </row>
    <row r="23037" spans="1:2" x14ac:dyDescent="0.25">
      <c r="A23037" s="277" t="s">
        <v>22809</v>
      </c>
      <c r="B23037" s="278">
        <v>22.44</v>
      </c>
    </row>
    <row r="23038" spans="1:2" x14ac:dyDescent="0.25">
      <c r="A23038" s="277" t="s">
        <v>11491</v>
      </c>
      <c r="B23038" s="278">
        <v>51.16</v>
      </c>
    </row>
    <row r="23039" spans="1:2" x14ac:dyDescent="0.25">
      <c r="A23039" s="277" t="s">
        <v>22810</v>
      </c>
      <c r="B23039" s="278">
        <v>51.16</v>
      </c>
    </row>
    <row r="23040" spans="1:2" x14ac:dyDescent="0.25">
      <c r="A23040" s="277" t="s">
        <v>11492</v>
      </c>
      <c r="B23040" s="278">
        <v>2125.2399999999998</v>
      </c>
    </row>
    <row r="23041" spans="1:2" x14ac:dyDescent="0.25">
      <c r="A23041" s="277" t="s">
        <v>22811</v>
      </c>
      <c r="B23041" s="278">
        <v>2125.2399999999998</v>
      </c>
    </row>
    <row r="23042" spans="1:2" x14ac:dyDescent="0.25">
      <c r="A23042" s="277" t="s">
        <v>11493</v>
      </c>
      <c r="B23042" s="278">
        <v>109.96</v>
      </c>
    </row>
    <row r="23043" spans="1:2" x14ac:dyDescent="0.25">
      <c r="A23043" s="277" t="s">
        <v>22812</v>
      </c>
      <c r="B23043" s="278">
        <v>109.96</v>
      </c>
    </row>
    <row r="23044" spans="1:2" x14ac:dyDescent="0.25">
      <c r="A23044" s="277" t="s">
        <v>11494</v>
      </c>
      <c r="B23044" s="278">
        <v>25.43</v>
      </c>
    </row>
    <row r="23045" spans="1:2" x14ac:dyDescent="0.25">
      <c r="A23045" s="277" t="s">
        <v>22813</v>
      </c>
      <c r="B23045" s="278">
        <v>25.43</v>
      </c>
    </row>
    <row r="23046" spans="1:2" x14ac:dyDescent="0.25">
      <c r="A23046" s="277" t="s">
        <v>11495</v>
      </c>
      <c r="B23046" s="278">
        <v>1.1100000000000001</v>
      </c>
    </row>
    <row r="23047" spans="1:2" x14ac:dyDescent="0.25">
      <c r="A23047" s="277" t="s">
        <v>22814</v>
      </c>
      <c r="B23047" s="278">
        <v>1.1100000000000001</v>
      </c>
    </row>
    <row r="23048" spans="1:2" x14ac:dyDescent="0.25">
      <c r="A23048" s="277" t="s">
        <v>11496</v>
      </c>
      <c r="B23048" s="278">
        <v>0.79</v>
      </c>
    </row>
    <row r="23049" spans="1:2" x14ac:dyDescent="0.25">
      <c r="A23049" s="277" t="s">
        <v>22815</v>
      </c>
      <c r="B23049" s="278">
        <v>0.79</v>
      </c>
    </row>
    <row r="23050" spans="1:2" x14ac:dyDescent="0.25">
      <c r="A23050" s="277" t="s">
        <v>11497</v>
      </c>
      <c r="B23050" s="278">
        <v>2.76</v>
      </c>
    </row>
    <row r="23051" spans="1:2" x14ac:dyDescent="0.25">
      <c r="A23051" s="277" t="s">
        <v>22816</v>
      </c>
      <c r="B23051" s="278">
        <v>2.76</v>
      </c>
    </row>
    <row r="23052" spans="1:2" x14ac:dyDescent="0.25">
      <c r="A23052" s="277" t="s">
        <v>11498</v>
      </c>
      <c r="B23052" s="278">
        <v>0.73</v>
      </c>
    </row>
    <row r="23053" spans="1:2" x14ac:dyDescent="0.25">
      <c r="A23053" s="277" t="s">
        <v>22817</v>
      </c>
      <c r="B23053" s="278">
        <v>0.73</v>
      </c>
    </row>
    <row r="23054" spans="1:2" x14ac:dyDescent="0.25">
      <c r="A23054" s="277" t="s">
        <v>11499</v>
      </c>
      <c r="B23054" s="278">
        <v>0.52</v>
      </c>
    </row>
    <row r="23055" spans="1:2" x14ac:dyDescent="0.25">
      <c r="A23055" s="277" t="s">
        <v>22818</v>
      </c>
      <c r="B23055" s="278">
        <v>0.52</v>
      </c>
    </row>
    <row r="23056" spans="1:2" x14ac:dyDescent="0.25">
      <c r="A23056" s="277" t="s">
        <v>11500</v>
      </c>
      <c r="B23056" s="278">
        <v>0.28999999999999998</v>
      </c>
    </row>
    <row r="23057" spans="1:2" x14ac:dyDescent="0.25">
      <c r="A23057" s="277" t="s">
        <v>22819</v>
      </c>
      <c r="B23057" s="278">
        <v>0.28999999999999998</v>
      </c>
    </row>
    <row r="23058" spans="1:2" x14ac:dyDescent="0.25">
      <c r="A23058" s="277" t="s">
        <v>11501</v>
      </c>
      <c r="B23058" s="278">
        <v>66.510000000000005</v>
      </c>
    </row>
    <row r="23059" spans="1:2" x14ac:dyDescent="0.25">
      <c r="A23059" s="277" t="s">
        <v>22820</v>
      </c>
      <c r="B23059" s="278">
        <v>64.34</v>
      </c>
    </row>
    <row r="23060" spans="1:2" x14ac:dyDescent="0.25">
      <c r="A23060" s="277" t="s">
        <v>11502</v>
      </c>
      <c r="B23060" s="278">
        <v>101.32</v>
      </c>
    </row>
    <row r="23061" spans="1:2" x14ac:dyDescent="0.25">
      <c r="A23061" s="277" t="s">
        <v>22821</v>
      </c>
      <c r="B23061" s="278">
        <v>99.93</v>
      </c>
    </row>
    <row r="23062" spans="1:2" x14ac:dyDescent="0.25">
      <c r="A23062" s="277" t="s">
        <v>11503</v>
      </c>
      <c r="B23062" s="278">
        <v>41.24</v>
      </c>
    </row>
    <row r="23063" spans="1:2" x14ac:dyDescent="0.25">
      <c r="A23063" s="277" t="s">
        <v>22822</v>
      </c>
      <c r="B23063" s="278">
        <v>41.24</v>
      </c>
    </row>
    <row r="23064" spans="1:2" x14ac:dyDescent="0.25">
      <c r="A23064" s="277" t="s">
        <v>11504</v>
      </c>
      <c r="B23064" s="278">
        <v>6.23</v>
      </c>
    </row>
    <row r="23065" spans="1:2" x14ac:dyDescent="0.25">
      <c r="A23065" s="277" t="s">
        <v>22823</v>
      </c>
      <c r="B23065" s="278">
        <v>6.23</v>
      </c>
    </row>
    <row r="23066" spans="1:2" x14ac:dyDescent="0.25">
      <c r="A23066" s="277" t="s">
        <v>11505</v>
      </c>
      <c r="B23066" s="278">
        <v>6.11</v>
      </c>
    </row>
    <row r="23067" spans="1:2" x14ac:dyDescent="0.25">
      <c r="A23067" s="277" t="s">
        <v>22824</v>
      </c>
      <c r="B23067" s="278">
        <v>5.6</v>
      </c>
    </row>
    <row r="23068" spans="1:2" x14ac:dyDescent="0.25">
      <c r="A23068" s="277" t="s">
        <v>11506</v>
      </c>
      <c r="B23068" s="278">
        <v>2.2999999999999998</v>
      </c>
    </row>
    <row r="23069" spans="1:2" x14ac:dyDescent="0.25">
      <c r="A23069" s="277" t="s">
        <v>22825</v>
      </c>
      <c r="B23069" s="278">
        <v>2.2999999999999998</v>
      </c>
    </row>
    <row r="23070" spans="1:2" x14ac:dyDescent="0.25">
      <c r="A23070" s="277" t="s">
        <v>6283</v>
      </c>
      <c r="B23070" s="278">
        <v>41.09</v>
      </c>
    </row>
    <row r="23071" spans="1:2" x14ac:dyDescent="0.25">
      <c r="A23071" s="277" t="s">
        <v>22826</v>
      </c>
      <c r="B23071" s="278">
        <v>35.6</v>
      </c>
    </row>
    <row r="23072" spans="1:2" x14ac:dyDescent="0.25">
      <c r="A23072" s="277" t="s">
        <v>6284</v>
      </c>
      <c r="B23072" s="278">
        <v>20.61</v>
      </c>
    </row>
    <row r="23073" spans="1:2" x14ac:dyDescent="0.25">
      <c r="A23073" s="277" t="s">
        <v>22827</v>
      </c>
      <c r="B23073" s="278">
        <v>17.86</v>
      </c>
    </row>
    <row r="23074" spans="1:2" x14ac:dyDescent="0.25">
      <c r="A23074" s="277" t="s">
        <v>6285</v>
      </c>
      <c r="B23074" s="278">
        <v>24.73</v>
      </c>
    </row>
    <row r="23075" spans="1:2" x14ac:dyDescent="0.25">
      <c r="A23075" s="277" t="s">
        <v>22828</v>
      </c>
      <c r="B23075" s="278">
        <v>21.43</v>
      </c>
    </row>
    <row r="23076" spans="1:2" x14ac:dyDescent="0.25">
      <c r="A23076" s="277" t="s">
        <v>6286</v>
      </c>
      <c r="B23076" s="278">
        <v>41.22</v>
      </c>
    </row>
    <row r="23077" spans="1:2" x14ac:dyDescent="0.25">
      <c r="A23077" s="277" t="s">
        <v>22829</v>
      </c>
      <c r="B23077" s="278">
        <v>35.72</v>
      </c>
    </row>
    <row r="23078" spans="1:2" x14ac:dyDescent="0.25">
      <c r="A23078" s="277" t="s">
        <v>6287</v>
      </c>
      <c r="B23078" s="278">
        <v>49.46</v>
      </c>
    </row>
    <row r="23079" spans="1:2" x14ac:dyDescent="0.25">
      <c r="A23079" s="277" t="s">
        <v>22830</v>
      </c>
      <c r="B23079" s="278">
        <v>42.86</v>
      </c>
    </row>
    <row r="23080" spans="1:2" x14ac:dyDescent="0.25">
      <c r="A23080" s="277" t="s">
        <v>6288</v>
      </c>
      <c r="B23080" s="278">
        <v>18.829999999999998</v>
      </c>
    </row>
    <row r="23081" spans="1:2" x14ac:dyDescent="0.25">
      <c r="A23081" s="277" t="s">
        <v>22831</v>
      </c>
      <c r="B23081" s="278">
        <v>16.32</v>
      </c>
    </row>
    <row r="23082" spans="1:2" x14ac:dyDescent="0.25">
      <c r="A23082" s="277" t="s">
        <v>11507</v>
      </c>
      <c r="B23082" s="278">
        <v>25.42</v>
      </c>
    </row>
    <row r="23083" spans="1:2" x14ac:dyDescent="0.25">
      <c r="A23083" s="277" t="s">
        <v>22832</v>
      </c>
      <c r="B23083" s="278">
        <v>22.04</v>
      </c>
    </row>
    <row r="23084" spans="1:2" x14ac:dyDescent="0.25">
      <c r="A23084" s="277" t="s">
        <v>6289</v>
      </c>
      <c r="B23084" s="278">
        <v>34.24</v>
      </c>
    </row>
    <row r="23085" spans="1:2" x14ac:dyDescent="0.25">
      <c r="A23085" s="277" t="s">
        <v>22833</v>
      </c>
      <c r="B23085" s="278">
        <v>29.67</v>
      </c>
    </row>
    <row r="23086" spans="1:2" x14ac:dyDescent="0.25">
      <c r="A23086" s="277" t="s">
        <v>6290</v>
      </c>
      <c r="B23086" s="278">
        <v>41.09</v>
      </c>
    </row>
    <row r="23087" spans="1:2" x14ac:dyDescent="0.25">
      <c r="A23087" s="277" t="s">
        <v>22834</v>
      </c>
      <c r="B23087" s="278">
        <v>35.6</v>
      </c>
    </row>
    <row r="23088" spans="1:2" x14ac:dyDescent="0.25">
      <c r="A23088" s="277" t="s">
        <v>11508</v>
      </c>
      <c r="B23088" s="278">
        <v>12.71</v>
      </c>
    </row>
    <row r="23089" spans="1:2" x14ac:dyDescent="0.25">
      <c r="A23089" s="277" t="s">
        <v>22835</v>
      </c>
      <c r="B23089" s="278">
        <v>11.02</v>
      </c>
    </row>
    <row r="23090" spans="1:2" x14ac:dyDescent="0.25">
      <c r="A23090" s="277" t="s">
        <v>6291</v>
      </c>
      <c r="B23090" s="278">
        <v>72.37</v>
      </c>
    </row>
    <row r="23091" spans="1:2" x14ac:dyDescent="0.25">
      <c r="A23091" s="277" t="s">
        <v>22836</v>
      </c>
      <c r="B23091" s="278">
        <v>62.73</v>
      </c>
    </row>
    <row r="23092" spans="1:2" x14ac:dyDescent="0.25">
      <c r="A23092" s="277" t="s">
        <v>6292</v>
      </c>
      <c r="B23092" s="278">
        <v>86.85</v>
      </c>
    </row>
    <row r="23093" spans="1:2" x14ac:dyDescent="0.25">
      <c r="A23093" s="277" t="s">
        <v>22837</v>
      </c>
      <c r="B23093" s="278">
        <v>75.28</v>
      </c>
    </row>
    <row r="23094" spans="1:2" x14ac:dyDescent="0.25">
      <c r="A23094" s="277" t="s">
        <v>6293</v>
      </c>
      <c r="B23094" s="278">
        <v>33.32</v>
      </c>
    </row>
    <row r="23095" spans="1:2" x14ac:dyDescent="0.25">
      <c r="A23095" s="277" t="s">
        <v>22838</v>
      </c>
      <c r="B23095" s="278">
        <v>28.88</v>
      </c>
    </row>
    <row r="23096" spans="1:2" x14ac:dyDescent="0.25">
      <c r="A23096" s="277" t="s">
        <v>6294</v>
      </c>
      <c r="B23096" s="278">
        <v>39.979999999999997</v>
      </c>
    </row>
    <row r="23097" spans="1:2" x14ac:dyDescent="0.25">
      <c r="A23097" s="277" t="s">
        <v>22839</v>
      </c>
      <c r="B23097" s="278">
        <v>34.65</v>
      </c>
    </row>
    <row r="23098" spans="1:2" x14ac:dyDescent="0.25">
      <c r="A23098" s="277" t="s">
        <v>6295</v>
      </c>
      <c r="B23098" s="278">
        <v>46.03</v>
      </c>
    </row>
    <row r="23099" spans="1:2" x14ac:dyDescent="0.25">
      <c r="A23099" s="277" t="s">
        <v>22840</v>
      </c>
      <c r="B23099" s="278">
        <v>39.9</v>
      </c>
    </row>
    <row r="23100" spans="1:2" x14ac:dyDescent="0.25">
      <c r="A23100" s="277" t="s">
        <v>6296</v>
      </c>
      <c r="B23100" s="278">
        <v>55.23</v>
      </c>
    </row>
    <row r="23101" spans="1:2" x14ac:dyDescent="0.25">
      <c r="A23101" s="277" t="s">
        <v>22841</v>
      </c>
      <c r="B23101" s="278">
        <v>47.88</v>
      </c>
    </row>
    <row r="23102" spans="1:2" x14ac:dyDescent="0.25">
      <c r="A23102" s="277" t="s">
        <v>6297</v>
      </c>
      <c r="B23102" s="278">
        <v>97.79</v>
      </c>
    </row>
    <row r="23103" spans="1:2" x14ac:dyDescent="0.25">
      <c r="A23103" s="277" t="s">
        <v>22842</v>
      </c>
      <c r="B23103" s="278">
        <v>84.77</v>
      </c>
    </row>
    <row r="23104" spans="1:2" x14ac:dyDescent="0.25">
      <c r="A23104" s="277" t="s">
        <v>6298</v>
      </c>
      <c r="B23104" s="278">
        <v>84.16</v>
      </c>
    </row>
    <row r="23105" spans="1:2" x14ac:dyDescent="0.25">
      <c r="A23105" s="277" t="s">
        <v>22843</v>
      </c>
      <c r="B23105" s="278">
        <v>72.959999999999994</v>
      </c>
    </row>
    <row r="23106" spans="1:2" x14ac:dyDescent="0.25">
      <c r="A23106" s="277" t="s">
        <v>6299</v>
      </c>
      <c r="B23106" s="278">
        <v>148.63</v>
      </c>
    </row>
    <row r="23107" spans="1:2" x14ac:dyDescent="0.25">
      <c r="A23107" s="277" t="s">
        <v>22844</v>
      </c>
      <c r="B23107" s="278">
        <v>128.86000000000001</v>
      </c>
    </row>
    <row r="23108" spans="1:2" x14ac:dyDescent="0.25">
      <c r="A23108" s="277" t="s">
        <v>6300</v>
      </c>
      <c r="B23108" s="278">
        <v>135</v>
      </c>
    </row>
    <row r="23109" spans="1:2" x14ac:dyDescent="0.25">
      <c r="A23109" s="277" t="s">
        <v>22845</v>
      </c>
      <c r="B23109" s="278">
        <v>117.04</v>
      </c>
    </row>
    <row r="23110" spans="1:2" x14ac:dyDescent="0.25">
      <c r="A23110" s="277" t="s">
        <v>6301</v>
      </c>
      <c r="B23110" s="278">
        <v>18.29</v>
      </c>
    </row>
    <row r="23111" spans="1:2" x14ac:dyDescent="0.25">
      <c r="A23111" s="277" t="s">
        <v>22846</v>
      </c>
      <c r="B23111" s="278">
        <v>15.85</v>
      </c>
    </row>
    <row r="23112" spans="1:2" x14ac:dyDescent="0.25">
      <c r="A23112" s="277" t="s">
        <v>6302</v>
      </c>
      <c r="B23112" s="278">
        <v>18.29</v>
      </c>
    </row>
    <row r="23113" spans="1:2" x14ac:dyDescent="0.25">
      <c r="A23113" s="277" t="s">
        <v>22847</v>
      </c>
      <c r="B23113" s="278">
        <v>15.85</v>
      </c>
    </row>
    <row r="23114" spans="1:2" x14ac:dyDescent="0.25">
      <c r="A23114" s="277" t="s">
        <v>6303</v>
      </c>
      <c r="B23114" s="278">
        <v>60.66</v>
      </c>
    </row>
    <row r="23115" spans="1:2" x14ac:dyDescent="0.25">
      <c r="A23115" s="277" t="s">
        <v>22848</v>
      </c>
      <c r="B23115" s="278">
        <v>52.58</v>
      </c>
    </row>
    <row r="23116" spans="1:2" x14ac:dyDescent="0.25">
      <c r="A23116" s="277" t="s">
        <v>6304</v>
      </c>
      <c r="B23116" s="278">
        <v>19.97</v>
      </c>
    </row>
    <row r="23117" spans="1:2" x14ac:dyDescent="0.25">
      <c r="A23117" s="277" t="s">
        <v>22849</v>
      </c>
      <c r="B23117" s="278">
        <v>17.3</v>
      </c>
    </row>
    <row r="23118" spans="1:2" x14ac:dyDescent="0.25">
      <c r="A23118" s="277" t="s">
        <v>6305</v>
      </c>
      <c r="B23118" s="278">
        <v>23.96</v>
      </c>
    </row>
    <row r="23119" spans="1:2" x14ac:dyDescent="0.25">
      <c r="A23119" s="277" t="s">
        <v>22850</v>
      </c>
      <c r="B23119" s="278">
        <v>20.76</v>
      </c>
    </row>
    <row r="23120" spans="1:2" x14ac:dyDescent="0.25">
      <c r="A23120" s="277" t="s">
        <v>6306</v>
      </c>
      <c r="B23120" s="278">
        <v>21.49</v>
      </c>
    </row>
    <row r="23121" spans="1:2" x14ac:dyDescent="0.25">
      <c r="A23121" s="277" t="s">
        <v>22851</v>
      </c>
      <c r="B23121" s="278">
        <v>18.63</v>
      </c>
    </row>
    <row r="23122" spans="1:2" x14ac:dyDescent="0.25">
      <c r="A23122" s="277" t="s">
        <v>6307</v>
      </c>
      <c r="B23122" s="278">
        <v>25.78</v>
      </c>
    </row>
    <row r="23123" spans="1:2" x14ac:dyDescent="0.25">
      <c r="A23123" s="277" t="s">
        <v>22852</v>
      </c>
      <c r="B23123" s="278">
        <v>22.35</v>
      </c>
    </row>
    <row r="23124" spans="1:2" x14ac:dyDescent="0.25">
      <c r="A23124" s="277" t="s">
        <v>6308</v>
      </c>
      <c r="B23124" s="278">
        <v>170.36</v>
      </c>
    </row>
    <row r="23125" spans="1:2" x14ac:dyDescent="0.25">
      <c r="A23125" s="277" t="s">
        <v>22853</v>
      </c>
      <c r="B23125" s="278">
        <v>147.62</v>
      </c>
    </row>
    <row r="23126" spans="1:2" x14ac:dyDescent="0.25">
      <c r="A23126" s="277" t="s">
        <v>6309</v>
      </c>
      <c r="B23126" s="278">
        <v>33.25</v>
      </c>
    </row>
    <row r="23127" spans="1:2" x14ac:dyDescent="0.25">
      <c r="A23127" s="277" t="s">
        <v>22854</v>
      </c>
      <c r="B23127" s="278">
        <v>28.81</v>
      </c>
    </row>
    <row r="23128" spans="1:2" x14ac:dyDescent="0.25">
      <c r="A23128" s="277" t="s">
        <v>6310</v>
      </c>
      <c r="B23128" s="278">
        <v>23.64</v>
      </c>
    </row>
    <row r="23129" spans="1:2" x14ac:dyDescent="0.25">
      <c r="A23129" s="277" t="s">
        <v>22855</v>
      </c>
      <c r="B23129" s="278">
        <v>20.48</v>
      </c>
    </row>
    <row r="23130" spans="1:2" x14ac:dyDescent="0.25">
      <c r="A23130" s="277" t="s">
        <v>6311</v>
      </c>
      <c r="B23130" s="278">
        <v>7.01</v>
      </c>
    </row>
    <row r="23131" spans="1:2" x14ac:dyDescent="0.25">
      <c r="A23131" s="277" t="s">
        <v>22856</v>
      </c>
      <c r="B23131" s="278">
        <v>7.01</v>
      </c>
    </row>
    <row r="23132" spans="1:2" x14ac:dyDescent="0.25">
      <c r="A23132" s="277" t="s">
        <v>6312</v>
      </c>
      <c r="B23132" s="278">
        <v>10.51</v>
      </c>
    </row>
    <row r="23133" spans="1:2" x14ac:dyDescent="0.25">
      <c r="A23133" s="277" t="s">
        <v>22857</v>
      </c>
      <c r="B23133" s="278">
        <v>10.51</v>
      </c>
    </row>
    <row r="23134" spans="1:2" x14ac:dyDescent="0.25">
      <c r="A23134" s="277" t="s">
        <v>6313</v>
      </c>
      <c r="B23134" s="278">
        <v>3.5</v>
      </c>
    </row>
    <row r="23135" spans="1:2" x14ac:dyDescent="0.25">
      <c r="A23135" s="277" t="s">
        <v>22858</v>
      </c>
      <c r="B23135" s="278">
        <v>3.5</v>
      </c>
    </row>
    <row r="23136" spans="1:2" x14ac:dyDescent="0.25">
      <c r="A23136" s="277" t="s">
        <v>6314</v>
      </c>
      <c r="B23136" s="278">
        <v>11.68</v>
      </c>
    </row>
    <row r="23137" spans="1:2" x14ac:dyDescent="0.25">
      <c r="A23137" s="277" t="s">
        <v>22859</v>
      </c>
      <c r="B23137" s="278">
        <v>11.68</v>
      </c>
    </row>
    <row r="23138" spans="1:2" x14ac:dyDescent="0.25">
      <c r="A23138" s="277" t="s">
        <v>6315</v>
      </c>
      <c r="B23138" s="278">
        <v>3.5</v>
      </c>
    </row>
    <row r="23139" spans="1:2" x14ac:dyDescent="0.25">
      <c r="A23139" s="277" t="s">
        <v>22860</v>
      </c>
      <c r="B23139" s="278">
        <v>3.5</v>
      </c>
    </row>
    <row r="23140" spans="1:2" x14ac:dyDescent="0.25">
      <c r="A23140" s="277" t="s">
        <v>6316</v>
      </c>
      <c r="B23140" s="278">
        <v>13.14</v>
      </c>
    </row>
    <row r="23141" spans="1:2" x14ac:dyDescent="0.25">
      <c r="A23141" s="277" t="s">
        <v>22861</v>
      </c>
      <c r="B23141" s="278">
        <v>13.14</v>
      </c>
    </row>
    <row r="23142" spans="1:2" x14ac:dyDescent="0.25">
      <c r="A23142" s="277" t="s">
        <v>6317</v>
      </c>
      <c r="B23142" s="278">
        <v>0.57999999999999996</v>
      </c>
    </row>
    <row r="23143" spans="1:2" x14ac:dyDescent="0.25">
      <c r="A23143" s="277" t="s">
        <v>22862</v>
      </c>
      <c r="B23143" s="278">
        <v>0.57999999999999996</v>
      </c>
    </row>
    <row r="23144" spans="1:2" x14ac:dyDescent="0.25">
      <c r="A23144" s="277" t="s">
        <v>6318</v>
      </c>
      <c r="B23144" s="278">
        <v>106.02</v>
      </c>
    </row>
    <row r="23145" spans="1:2" x14ac:dyDescent="0.25">
      <c r="A23145" s="277" t="s">
        <v>22863</v>
      </c>
      <c r="B23145" s="278">
        <v>106.02</v>
      </c>
    </row>
    <row r="23146" spans="1:2" x14ac:dyDescent="0.25">
      <c r="A23146" s="277" t="s">
        <v>6319</v>
      </c>
      <c r="B23146" s="278">
        <v>35.049999999999997</v>
      </c>
    </row>
    <row r="23147" spans="1:2" x14ac:dyDescent="0.25">
      <c r="A23147" s="277" t="s">
        <v>22864</v>
      </c>
      <c r="B23147" s="278">
        <v>35.049999999999997</v>
      </c>
    </row>
    <row r="23148" spans="1:2" x14ac:dyDescent="0.25">
      <c r="A23148" s="277" t="s">
        <v>6320</v>
      </c>
      <c r="B23148" s="278">
        <v>17.52</v>
      </c>
    </row>
    <row r="23149" spans="1:2" x14ac:dyDescent="0.25">
      <c r="A23149" s="277" t="s">
        <v>22865</v>
      </c>
      <c r="B23149" s="278">
        <v>17.52</v>
      </c>
    </row>
    <row r="23150" spans="1:2" x14ac:dyDescent="0.25">
      <c r="A23150" s="277" t="s">
        <v>6321</v>
      </c>
      <c r="B23150" s="278">
        <v>52.92</v>
      </c>
    </row>
    <row r="23151" spans="1:2" x14ac:dyDescent="0.25">
      <c r="A23151" s="277" t="s">
        <v>22866</v>
      </c>
      <c r="B23151" s="278">
        <v>52.92</v>
      </c>
    </row>
    <row r="23152" spans="1:2" x14ac:dyDescent="0.25">
      <c r="A23152" s="277" t="s">
        <v>11509</v>
      </c>
      <c r="B23152" s="278">
        <v>16.059999999999999</v>
      </c>
    </row>
    <row r="23153" spans="1:2" x14ac:dyDescent="0.25">
      <c r="A23153" s="277" t="s">
        <v>22867</v>
      </c>
      <c r="B23153" s="278">
        <v>16.059999999999999</v>
      </c>
    </row>
    <row r="23154" spans="1:2" x14ac:dyDescent="0.25">
      <c r="A23154" s="277" t="s">
        <v>11510</v>
      </c>
      <c r="B23154" s="278">
        <v>14.6</v>
      </c>
    </row>
    <row r="23155" spans="1:2" x14ac:dyDescent="0.25">
      <c r="A23155" s="277" t="s">
        <v>22868</v>
      </c>
      <c r="B23155" s="278">
        <v>14.6</v>
      </c>
    </row>
    <row r="23156" spans="1:2" x14ac:dyDescent="0.25">
      <c r="A23156" s="277" t="s">
        <v>11511</v>
      </c>
      <c r="B23156" s="278">
        <v>14.6</v>
      </c>
    </row>
    <row r="23157" spans="1:2" x14ac:dyDescent="0.25">
      <c r="A23157" s="277" t="s">
        <v>22869</v>
      </c>
      <c r="B23157" s="278">
        <v>14.6</v>
      </c>
    </row>
    <row r="23158" spans="1:2" x14ac:dyDescent="0.25">
      <c r="A23158" s="277" t="s">
        <v>11512</v>
      </c>
      <c r="B23158" s="278">
        <v>14.6</v>
      </c>
    </row>
    <row r="23159" spans="1:2" x14ac:dyDescent="0.25">
      <c r="A23159" s="277" t="s">
        <v>22870</v>
      </c>
      <c r="B23159" s="278">
        <v>14.6</v>
      </c>
    </row>
    <row r="23160" spans="1:2" x14ac:dyDescent="0.25">
      <c r="A23160" s="277" t="s">
        <v>6322</v>
      </c>
      <c r="B23160" s="278">
        <v>0.45</v>
      </c>
    </row>
    <row r="23161" spans="1:2" x14ac:dyDescent="0.25">
      <c r="A23161" s="277" t="s">
        <v>22871</v>
      </c>
      <c r="B23161" s="278">
        <v>0.45</v>
      </c>
    </row>
    <row r="23162" spans="1:2" x14ac:dyDescent="0.25">
      <c r="A23162" s="277" t="s">
        <v>6323</v>
      </c>
      <c r="B23162" s="278">
        <v>0.3</v>
      </c>
    </row>
    <row r="23163" spans="1:2" x14ac:dyDescent="0.25">
      <c r="A23163" s="277" t="s">
        <v>22872</v>
      </c>
      <c r="B23163" s="278">
        <v>0.3</v>
      </c>
    </row>
    <row r="23164" spans="1:2" x14ac:dyDescent="0.25">
      <c r="A23164" s="277" t="s">
        <v>6324</v>
      </c>
      <c r="B23164" s="278">
        <v>0.4</v>
      </c>
    </row>
    <row r="23165" spans="1:2" x14ac:dyDescent="0.25">
      <c r="A23165" s="277" t="s">
        <v>22873</v>
      </c>
      <c r="B23165" s="278">
        <v>0.4</v>
      </c>
    </row>
    <row r="23166" spans="1:2" x14ac:dyDescent="0.25">
      <c r="A23166" s="277" t="s">
        <v>11513</v>
      </c>
      <c r="B23166" s="278">
        <v>4</v>
      </c>
    </row>
    <row r="23167" spans="1:2" x14ac:dyDescent="0.25">
      <c r="A23167" s="277" t="s">
        <v>22874</v>
      </c>
      <c r="B23167" s="278">
        <v>4</v>
      </c>
    </row>
    <row r="23168" spans="1:2" x14ac:dyDescent="0.25">
      <c r="A23168" s="277" t="s">
        <v>6325</v>
      </c>
      <c r="B23168" s="278">
        <v>1.1599999999999999</v>
      </c>
    </row>
    <row r="23169" spans="1:2" x14ac:dyDescent="0.25">
      <c r="A23169" s="277" t="s">
        <v>22875</v>
      </c>
      <c r="B23169" s="278">
        <v>1.1599999999999999</v>
      </c>
    </row>
    <row r="23170" spans="1:2" x14ac:dyDescent="0.25">
      <c r="A23170" s="277" t="s">
        <v>6326</v>
      </c>
      <c r="B23170" s="278">
        <v>1911.7</v>
      </c>
    </row>
    <row r="23171" spans="1:2" x14ac:dyDescent="0.25">
      <c r="A23171" s="277" t="s">
        <v>22876</v>
      </c>
      <c r="B23171" s="278">
        <v>1911.7</v>
      </c>
    </row>
    <row r="23172" spans="1:2" x14ac:dyDescent="0.25">
      <c r="A23172" s="277" t="s">
        <v>6327</v>
      </c>
      <c r="B23172" s="278">
        <v>1910.24</v>
      </c>
    </row>
    <row r="23173" spans="1:2" x14ac:dyDescent="0.25">
      <c r="A23173" s="277" t="s">
        <v>22877</v>
      </c>
      <c r="B23173" s="278">
        <v>1910.24</v>
      </c>
    </row>
    <row r="23174" spans="1:2" x14ac:dyDescent="0.25">
      <c r="A23174" s="277" t="s">
        <v>6328</v>
      </c>
      <c r="B23174" s="278">
        <v>2124.0500000000002</v>
      </c>
    </row>
    <row r="23175" spans="1:2" x14ac:dyDescent="0.25">
      <c r="A23175" s="277" t="s">
        <v>22878</v>
      </c>
      <c r="B23175" s="278">
        <v>2124.0500000000002</v>
      </c>
    </row>
    <row r="23176" spans="1:2" x14ac:dyDescent="0.25">
      <c r="A23176" s="277" t="s">
        <v>6329</v>
      </c>
      <c r="B23176" s="278">
        <v>1591.87</v>
      </c>
    </row>
    <row r="23177" spans="1:2" x14ac:dyDescent="0.25">
      <c r="A23177" s="277" t="s">
        <v>22879</v>
      </c>
      <c r="B23177" s="278">
        <v>1591.87</v>
      </c>
    </row>
    <row r="23178" spans="1:2" x14ac:dyDescent="0.25">
      <c r="A23178" s="277" t="s">
        <v>6330</v>
      </c>
      <c r="B23178" s="278">
        <v>424.55</v>
      </c>
    </row>
    <row r="23179" spans="1:2" x14ac:dyDescent="0.25">
      <c r="A23179" s="277" t="s">
        <v>22880</v>
      </c>
      <c r="B23179" s="278">
        <v>417.08</v>
      </c>
    </row>
    <row r="23180" spans="1:2" x14ac:dyDescent="0.25">
      <c r="A23180" s="277" t="s">
        <v>6331</v>
      </c>
      <c r="B23180" s="278">
        <v>373.22</v>
      </c>
    </row>
    <row r="23181" spans="1:2" x14ac:dyDescent="0.25">
      <c r="A23181" s="277" t="s">
        <v>22881</v>
      </c>
      <c r="B23181" s="278">
        <v>373.22</v>
      </c>
    </row>
    <row r="23182" spans="1:2" x14ac:dyDescent="0.25">
      <c r="A23182" s="277" t="s">
        <v>6332</v>
      </c>
      <c r="B23182" s="278">
        <v>148.66999999999999</v>
      </c>
    </row>
    <row r="23183" spans="1:2" x14ac:dyDescent="0.25">
      <c r="A23183" s="277" t="s">
        <v>22882</v>
      </c>
      <c r="B23183" s="278">
        <v>142.69</v>
      </c>
    </row>
    <row r="23184" spans="1:2" x14ac:dyDescent="0.25">
      <c r="A23184" s="277" t="s">
        <v>6333</v>
      </c>
      <c r="B23184" s="278">
        <v>339.64</v>
      </c>
    </row>
    <row r="23185" spans="1:2" x14ac:dyDescent="0.25">
      <c r="A23185" s="277" t="s">
        <v>22883</v>
      </c>
      <c r="B23185" s="278">
        <v>333.66</v>
      </c>
    </row>
    <row r="23186" spans="1:2" x14ac:dyDescent="0.25">
      <c r="A23186" s="277" t="s">
        <v>6334</v>
      </c>
      <c r="B23186" s="278">
        <v>223.59</v>
      </c>
    </row>
    <row r="23187" spans="1:2" x14ac:dyDescent="0.25">
      <c r="A23187" s="277" t="s">
        <v>22884</v>
      </c>
      <c r="B23187" s="278">
        <v>214.62</v>
      </c>
    </row>
    <row r="23188" spans="1:2" x14ac:dyDescent="0.25">
      <c r="A23188" s="277" t="s">
        <v>6335</v>
      </c>
      <c r="B23188" s="278">
        <v>113.92</v>
      </c>
    </row>
    <row r="23189" spans="1:2" x14ac:dyDescent="0.25">
      <c r="A23189" s="277" t="s">
        <v>22885</v>
      </c>
      <c r="B23189" s="278">
        <v>109.43</v>
      </c>
    </row>
    <row r="23190" spans="1:2" x14ac:dyDescent="0.25">
      <c r="A23190" s="277" t="s">
        <v>6336</v>
      </c>
      <c r="B23190" s="278">
        <v>8.4700000000000006</v>
      </c>
    </row>
    <row r="23191" spans="1:2" x14ac:dyDescent="0.25">
      <c r="A23191" s="277" t="s">
        <v>22886</v>
      </c>
      <c r="B23191" s="278">
        <v>8.4700000000000006</v>
      </c>
    </row>
    <row r="23192" spans="1:2" x14ac:dyDescent="0.25">
      <c r="A23192" s="277" t="s">
        <v>6337</v>
      </c>
      <c r="B23192" s="278">
        <v>318.08</v>
      </c>
    </row>
    <row r="23193" spans="1:2" x14ac:dyDescent="0.25">
      <c r="A23193" s="277" t="s">
        <v>22887</v>
      </c>
      <c r="B23193" s="278">
        <v>318.08</v>
      </c>
    </row>
    <row r="23194" spans="1:2" x14ac:dyDescent="0.25">
      <c r="A23194" s="277" t="s">
        <v>6338</v>
      </c>
      <c r="B23194" s="278">
        <v>0.57999999999999996</v>
      </c>
    </row>
    <row r="23195" spans="1:2" x14ac:dyDescent="0.25">
      <c r="A23195" s="277" t="s">
        <v>22888</v>
      </c>
      <c r="B23195" s="278">
        <v>0.57999999999999996</v>
      </c>
    </row>
    <row r="23196" spans="1:2" x14ac:dyDescent="0.25">
      <c r="A23196" s="277" t="s">
        <v>6339</v>
      </c>
      <c r="B23196" s="278">
        <v>14.02</v>
      </c>
    </row>
    <row r="23197" spans="1:2" x14ac:dyDescent="0.25">
      <c r="A23197" s="277" t="s">
        <v>22889</v>
      </c>
      <c r="B23197" s="278">
        <v>14.02</v>
      </c>
    </row>
    <row r="23198" spans="1:2" x14ac:dyDescent="0.25">
      <c r="A23198" s="277" t="s">
        <v>6340</v>
      </c>
      <c r="B23198" s="278">
        <v>14.02</v>
      </c>
    </row>
    <row r="23199" spans="1:2" x14ac:dyDescent="0.25">
      <c r="A23199" s="277" t="s">
        <v>22890</v>
      </c>
      <c r="B23199" s="278">
        <v>14.02</v>
      </c>
    </row>
    <row r="23200" spans="1:2" x14ac:dyDescent="0.25">
      <c r="A23200" s="277" t="s">
        <v>6341</v>
      </c>
      <c r="B23200" s="278">
        <v>14.6</v>
      </c>
    </row>
    <row r="23201" spans="1:2" x14ac:dyDescent="0.25">
      <c r="A23201" s="277" t="s">
        <v>22891</v>
      </c>
      <c r="B23201" s="278">
        <v>14.6</v>
      </c>
    </row>
    <row r="23202" spans="1:2" x14ac:dyDescent="0.25">
      <c r="A23202" s="277" t="s">
        <v>6342</v>
      </c>
      <c r="B23202" s="278">
        <v>34.46</v>
      </c>
    </row>
    <row r="23203" spans="1:2" x14ac:dyDescent="0.25">
      <c r="A23203" s="277" t="s">
        <v>22892</v>
      </c>
      <c r="B23203" s="278">
        <v>34.46</v>
      </c>
    </row>
    <row r="23204" spans="1:2" x14ac:dyDescent="0.25">
      <c r="A23204" s="277" t="s">
        <v>6343</v>
      </c>
      <c r="B23204" s="278">
        <v>140.19999999999999</v>
      </c>
    </row>
    <row r="23205" spans="1:2" x14ac:dyDescent="0.25">
      <c r="A23205" s="277" t="s">
        <v>22893</v>
      </c>
      <c r="B23205" s="278">
        <v>140.19999999999999</v>
      </c>
    </row>
    <row r="23206" spans="1:2" x14ac:dyDescent="0.25">
      <c r="A23206" s="277" t="s">
        <v>6344</v>
      </c>
      <c r="B23206" s="278">
        <v>212.05</v>
      </c>
    </row>
    <row r="23207" spans="1:2" x14ac:dyDescent="0.25">
      <c r="A23207" s="277" t="s">
        <v>22894</v>
      </c>
      <c r="B23207" s="278">
        <v>212.05</v>
      </c>
    </row>
    <row r="23208" spans="1:2" x14ac:dyDescent="0.25">
      <c r="A23208" s="277" t="s">
        <v>11515</v>
      </c>
      <c r="B23208" s="278">
        <v>2.92</v>
      </c>
    </row>
    <row r="23209" spans="1:2" x14ac:dyDescent="0.25">
      <c r="A23209" s="277" t="s">
        <v>22895</v>
      </c>
      <c r="B23209" s="278">
        <v>2.92</v>
      </c>
    </row>
    <row r="23210" spans="1:2" x14ac:dyDescent="0.25">
      <c r="A23210" s="277" t="s">
        <v>11516</v>
      </c>
      <c r="B23210" s="278">
        <v>0.87</v>
      </c>
    </row>
    <row r="23211" spans="1:2" x14ac:dyDescent="0.25">
      <c r="A23211" s="277" t="s">
        <v>22896</v>
      </c>
      <c r="B23211" s="278">
        <v>0.87</v>
      </c>
    </row>
    <row r="23212" spans="1:2" x14ac:dyDescent="0.25">
      <c r="A23212" s="277" t="s">
        <v>11517</v>
      </c>
      <c r="B23212" s="278">
        <v>2.33</v>
      </c>
    </row>
    <row r="23213" spans="1:2" x14ac:dyDescent="0.25">
      <c r="A23213" s="277" t="s">
        <v>22897</v>
      </c>
      <c r="B23213" s="278">
        <v>2.33</v>
      </c>
    </row>
    <row r="23214" spans="1:2" x14ac:dyDescent="0.25">
      <c r="A23214" s="277" t="s">
        <v>11518</v>
      </c>
      <c r="B23214" s="278">
        <v>1.1599999999999999</v>
      </c>
    </row>
    <row r="23215" spans="1:2" x14ac:dyDescent="0.25">
      <c r="A23215" s="277" t="s">
        <v>22898</v>
      </c>
      <c r="B23215" s="278">
        <v>1.1599999999999999</v>
      </c>
    </row>
    <row r="23216" spans="1:2" x14ac:dyDescent="0.25">
      <c r="A23216" s="277" t="s">
        <v>11519</v>
      </c>
      <c r="B23216" s="278">
        <v>1.46</v>
      </c>
    </row>
    <row r="23217" spans="1:2" x14ac:dyDescent="0.25">
      <c r="A23217" s="277" t="s">
        <v>22899</v>
      </c>
      <c r="B23217" s="278">
        <v>1.46</v>
      </c>
    </row>
    <row r="23218" spans="1:2" x14ac:dyDescent="0.25">
      <c r="A23218" s="277" t="s">
        <v>11520</v>
      </c>
      <c r="B23218" s="278">
        <v>1.61</v>
      </c>
    </row>
    <row r="23219" spans="1:2" x14ac:dyDescent="0.25">
      <c r="A23219" s="277" t="s">
        <v>22900</v>
      </c>
      <c r="B23219" s="278">
        <v>1.61</v>
      </c>
    </row>
    <row r="23220" spans="1:2" x14ac:dyDescent="0.25">
      <c r="A23220" s="277" t="s">
        <v>11521</v>
      </c>
      <c r="B23220" s="278">
        <v>1.1599999999999999</v>
      </c>
    </row>
    <row r="23221" spans="1:2" x14ac:dyDescent="0.25">
      <c r="A23221" s="277" t="s">
        <v>22901</v>
      </c>
      <c r="B23221" s="278">
        <v>1.1599999999999999</v>
      </c>
    </row>
    <row r="23222" spans="1:2" x14ac:dyDescent="0.25">
      <c r="A23222" s="277" t="s">
        <v>11522</v>
      </c>
      <c r="B23222" s="278">
        <v>0.87</v>
      </c>
    </row>
    <row r="23223" spans="1:2" x14ac:dyDescent="0.25">
      <c r="A23223" s="277" t="s">
        <v>22902</v>
      </c>
      <c r="B23223" s="278">
        <v>0.87</v>
      </c>
    </row>
    <row r="23224" spans="1:2" x14ac:dyDescent="0.25">
      <c r="A23224" s="277" t="s">
        <v>11523</v>
      </c>
      <c r="B23224" s="278">
        <v>0.87</v>
      </c>
    </row>
    <row r="23225" spans="1:2" x14ac:dyDescent="0.25">
      <c r="A23225" s="277" t="s">
        <v>22903</v>
      </c>
      <c r="B23225" s="278">
        <v>0.87</v>
      </c>
    </row>
    <row r="23226" spans="1:2" x14ac:dyDescent="0.25">
      <c r="A23226" s="277" t="s">
        <v>11524</v>
      </c>
      <c r="B23226" s="278">
        <v>0.57999999999999996</v>
      </c>
    </row>
    <row r="23227" spans="1:2" x14ac:dyDescent="0.25">
      <c r="A23227" s="277" t="s">
        <v>22904</v>
      </c>
      <c r="B23227" s="278">
        <v>0.57999999999999996</v>
      </c>
    </row>
    <row r="23228" spans="1:2" x14ac:dyDescent="0.25">
      <c r="A23228" s="277" t="s">
        <v>11525</v>
      </c>
      <c r="B23228" s="278">
        <v>0.2</v>
      </c>
    </row>
    <row r="23229" spans="1:2" x14ac:dyDescent="0.25">
      <c r="A23229" s="277" t="s">
        <v>22905</v>
      </c>
      <c r="B23229" s="278">
        <v>0.2</v>
      </c>
    </row>
    <row r="23230" spans="1:2" x14ac:dyDescent="0.25">
      <c r="A23230" s="277" t="s">
        <v>11526</v>
      </c>
      <c r="B23230" s="278">
        <v>24.76</v>
      </c>
    </row>
    <row r="23231" spans="1:2" x14ac:dyDescent="0.25">
      <c r="A23231" s="277" t="s">
        <v>22906</v>
      </c>
      <c r="B23231" s="278">
        <v>24.76</v>
      </c>
    </row>
    <row r="23232" spans="1:2" x14ac:dyDescent="0.25">
      <c r="A23232" s="277" t="s">
        <v>11527</v>
      </c>
      <c r="B23232" s="278">
        <v>5.56</v>
      </c>
    </row>
    <row r="23233" spans="1:2" x14ac:dyDescent="0.25">
      <c r="A23233" s="277" t="s">
        <v>22907</v>
      </c>
      <c r="B23233" s="278">
        <v>5.56</v>
      </c>
    </row>
    <row r="23234" spans="1:2" x14ac:dyDescent="0.25">
      <c r="A23234" s="277" t="s">
        <v>11528</v>
      </c>
      <c r="B23234" s="278">
        <v>1.91</v>
      </c>
    </row>
    <row r="23235" spans="1:2" x14ac:dyDescent="0.25">
      <c r="A23235" s="277" t="s">
        <v>22908</v>
      </c>
      <c r="B23235" s="278">
        <v>1.91</v>
      </c>
    </row>
    <row r="23236" spans="1:2" x14ac:dyDescent="0.25">
      <c r="A23236" s="277" t="s">
        <v>11529</v>
      </c>
      <c r="B23236" s="278">
        <v>0.87</v>
      </c>
    </row>
    <row r="23237" spans="1:2" x14ac:dyDescent="0.25">
      <c r="A23237" s="277" t="s">
        <v>22909</v>
      </c>
      <c r="B23237" s="278">
        <v>0.87</v>
      </c>
    </row>
    <row r="23238" spans="1:2" x14ac:dyDescent="0.25">
      <c r="A23238" s="277" t="s">
        <v>11530</v>
      </c>
      <c r="B23238" s="278">
        <v>0.2</v>
      </c>
    </row>
    <row r="23239" spans="1:2" x14ac:dyDescent="0.25">
      <c r="A23239" s="277" t="s">
        <v>22910</v>
      </c>
      <c r="B23239" s="278">
        <v>0.2</v>
      </c>
    </row>
    <row r="23240" spans="1:2" x14ac:dyDescent="0.25">
      <c r="A23240" s="277" t="s">
        <v>11531</v>
      </c>
      <c r="B23240" s="278">
        <v>4.38</v>
      </c>
    </row>
    <row r="23241" spans="1:2" x14ac:dyDescent="0.25">
      <c r="A23241" s="277" t="s">
        <v>22911</v>
      </c>
      <c r="B23241" s="278">
        <v>4.38</v>
      </c>
    </row>
    <row r="23242" spans="1:2" x14ac:dyDescent="0.25">
      <c r="A23242" s="277" t="s">
        <v>6345</v>
      </c>
      <c r="B23242" s="278">
        <v>247.82</v>
      </c>
    </row>
    <row r="23243" spans="1:2" x14ac:dyDescent="0.25">
      <c r="A23243" s="277" t="s">
        <v>22912</v>
      </c>
      <c r="B23243" s="278">
        <v>247.82</v>
      </c>
    </row>
    <row r="23244" spans="1:2" x14ac:dyDescent="0.25">
      <c r="A23244" s="277" t="s">
        <v>6346</v>
      </c>
      <c r="B23244" s="278">
        <v>377.17</v>
      </c>
    </row>
    <row r="23245" spans="1:2" x14ac:dyDescent="0.25">
      <c r="A23245" s="277" t="s">
        <v>22913</v>
      </c>
      <c r="B23245" s="278">
        <v>377.17</v>
      </c>
    </row>
    <row r="23246" spans="1:2" x14ac:dyDescent="0.25">
      <c r="A23246" s="277" t="s">
        <v>6347</v>
      </c>
      <c r="B23246" s="278">
        <v>377.17</v>
      </c>
    </row>
    <row r="23247" spans="1:2" x14ac:dyDescent="0.25">
      <c r="A23247" s="277" t="s">
        <v>22914</v>
      </c>
      <c r="B23247" s="278">
        <v>377.17</v>
      </c>
    </row>
    <row r="23248" spans="1:2" x14ac:dyDescent="0.25">
      <c r="A23248" s="277" t="s">
        <v>6348</v>
      </c>
      <c r="B23248" s="278">
        <v>0.18</v>
      </c>
    </row>
    <row r="23249" spans="1:2" x14ac:dyDescent="0.25">
      <c r="A23249" s="277" t="s">
        <v>22915</v>
      </c>
      <c r="B23249" s="278">
        <v>0.18</v>
      </c>
    </row>
    <row r="23250" spans="1:2" x14ac:dyDescent="0.25">
      <c r="A23250" s="277" t="s">
        <v>6349</v>
      </c>
      <c r="B23250" s="278">
        <v>1.47</v>
      </c>
    </row>
    <row r="23251" spans="1:2" x14ac:dyDescent="0.25">
      <c r="A23251" s="277" t="s">
        <v>22916</v>
      </c>
      <c r="B23251" s="278">
        <v>1.47</v>
      </c>
    </row>
    <row r="23252" spans="1:2" x14ac:dyDescent="0.25">
      <c r="A23252" s="277" t="s">
        <v>6350</v>
      </c>
      <c r="B23252" s="278">
        <v>0.64</v>
      </c>
    </row>
    <row r="23253" spans="1:2" x14ac:dyDescent="0.25">
      <c r="A23253" s="277" t="s">
        <v>22917</v>
      </c>
      <c r="B23253" s="278">
        <v>0.64</v>
      </c>
    </row>
    <row r="23254" spans="1:2" x14ac:dyDescent="0.25">
      <c r="A23254" s="277" t="s">
        <v>6351</v>
      </c>
      <c r="B23254" s="278">
        <v>0.5</v>
      </c>
    </row>
    <row r="23255" spans="1:2" x14ac:dyDescent="0.25">
      <c r="A23255" s="277" t="s">
        <v>22918</v>
      </c>
      <c r="B23255" s="278">
        <v>0.5</v>
      </c>
    </row>
    <row r="23256" spans="1:2" x14ac:dyDescent="0.25">
      <c r="A23256" s="277" t="s">
        <v>6352</v>
      </c>
      <c r="B23256" s="278">
        <v>17.52</v>
      </c>
    </row>
    <row r="23257" spans="1:2" x14ac:dyDescent="0.25">
      <c r="A23257" s="277" t="s">
        <v>22919</v>
      </c>
      <c r="B23257" s="278">
        <v>17.52</v>
      </c>
    </row>
    <row r="23258" spans="1:2" x14ac:dyDescent="0.25">
      <c r="A23258" s="277" t="s">
        <v>11532</v>
      </c>
      <c r="B23258" s="278">
        <v>79.3</v>
      </c>
    </row>
    <row r="23259" spans="1:2" x14ac:dyDescent="0.25">
      <c r="A23259" s="277" t="s">
        <v>22920</v>
      </c>
      <c r="B23259" s="278">
        <v>69.790000000000006</v>
      </c>
    </row>
    <row r="23260" spans="1:2" x14ac:dyDescent="0.25">
      <c r="A23260" s="277" t="s">
        <v>11533</v>
      </c>
      <c r="B23260" s="278">
        <v>2.2000000000000002</v>
      </c>
    </row>
    <row r="23261" spans="1:2" x14ac:dyDescent="0.25">
      <c r="A23261" s="277" t="s">
        <v>22921</v>
      </c>
      <c r="B23261" s="278">
        <v>1.92</v>
      </c>
    </row>
    <row r="23262" spans="1:2" x14ac:dyDescent="0.25">
      <c r="A23262" s="277" t="s">
        <v>11534</v>
      </c>
      <c r="B23262" s="278">
        <v>143.9</v>
      </c>
    </row>
    <row r="23263" spans="1:2" x14ac:dyDescent="0.25">
      <c r="A23263" s="277" t="s">
        <v>22922</v>
      </c>
      <c r="B23263" s="278">
        <v>143.9</v>
      </c>
    </row>
    <row r="23264" spans="1:2" x14ac:dyDescent="0.25">
      <c r="A23264" s="277" t="s">
        <v>11535</v>
      </c>
      <c r="B23264" s="278">
        <v>286.38</v>
      </c>
    </row>
    <row r="23265" spans="1:2" x14ac:dyDescent="0.25">
      <c r="A23265" s="277" t="s">
        <v>22923</v>
      </c>
      <c r="B23265" s="278">
        <v>255.11</v>
      </c>
    </row>
    <row r="23266" spans="1:2" x14ac:dyDescent="0.25">
      <c r="A23266" s="277" t="s">
        <v>6353</v>
      </c>
      <c r="B23266" s="278">
        <v>210.3</v>
      </c>
    </row>
    <row r="23267" spans="1:2" x14ac:dyDescent="0.25">
      <c r="A23267" s="277" t="s">
        <v>22924</v>
      </c>
      <c r="B23267" s="278">
        <v>210.3</v>
      </c>
    </row>
    <row r="23268" spans="1:2" x14ac:dyDescent="0.25">
      <c r="A23268" s="277" t="s">
        <v>6354</v>
      </c>
      <c r="B23268" s="278">
        <v>0.57999999999999996</v>
      </c>
    </row>
    <row r="23269" spans="1:2" x14ac:dyDescent="0.25">
      <c r="A23269" s="277" t="s">
        <v>22925</v>
      </c>
      <c r="B23269" s="278">
        <v>0.57999999999999996</v>
      </c>
    </row>
    <row r="23270" spans="1:2" x14ac:dyDescent="0.25">
      <c r="A23270" s="277" t="s">
        <v>11536</v>
      </c>
      <c r="B23270" s="278">
        <v>29.2</v>
      </c>
    </row>
    <row r="23271" spans="1:2" x14ac:dyDescent="0.25">
      <c r="A23271" s="277" t="s">
        <v>22926</v>
      </c>
      <c r="B23271" s="278">
        <v>29.2</v>
      </c>
    </row>
    <row r="23272" spans="1:2" x14ac:dyDescent="0.25">
      <c r="A23272" s="277" t="s">
        <v>11538</v>
      </c>
      <c r="B23272" s="278">
        <v>91.66</v>
      </c>
    </row>
    <row r="23273" spans="1:2" x14ac:dyDescent="0.25">
      <c r="A23273" s="277" t="s">
        <v>22927</v>
      </c>
      <c r="B23273" s="278">
        <v>84.09</v>
      </c>
    </row>
    <row r="23274" spans="1:2" x14ac:dyDescent="0.25">
      <c r="A23274" s="277" t="s">
        <v>11539</v>
      </c>
      <c r="B23274" s="278">
        <v>195.53</v>
      </c>
    </row>
    <row r="23275" spans="1:2" x14ac:dyDescent="0.25">
      <c r="A23275" s="277" t="s">
        <v>22928</v>
      </c>
      <c r="B23275" s="278">
        <v>178.87</v>
      </c>
    </row>
    <row r="23276" spans="1:2" x14ac:dyDescent="0.25">
      <c r="A23276" s="277" t="s">
        <v>11540</v>
      </c>
      <c r="B23276" s="278">
        <v>361.73</v>
      </c>
    </row>
    <row r="23277" spans="1:2" x14ac:dyDescent="0.25">
      <c r="A23277" s="277" t="s">
        <v>22929</v>
      </c>
      <c r="B23277" s="278">
        <v>329.14</v>
      </c>
    </row>
    <row r="23278" spans="1:2" x14ac:dyDescent="0.25">
      <c r="A23278" s="277" t="s">
        <v>11541</v>
      </c>
      <c r="B23278" s="278">
        <v>22.9</v>
      </c>
    </row>
    <row r="23279" spans="1:2" x14ac:dyDescent="0.25">
      <c r="A23279" s="277" t="s">
        <v>22930</v>
      </c>
      <c r="B23279" s="278">
        <v>21.62</v>
      </c>
    </row>
    <row r="23280" spans="1:2" x14ac:dyDescent="0.25">
      <c r="A23280" s="277" t="s">
        <v>11542</v>
      </c>
      <c r="B23280" s="278">
        <v>86.19</v>
      </c>
    </row>
    <row r="23281" spans="1:2" x14ac:dyDescent="0.25">
      <c r="A23281" s="277" t="s">
        <v>22931</v>
      </c>
      <c r="B23281" s="278">
        <v>81</v>
      </c>
    </row>
    <row r="23282" spans="1:2" x14ac:dyDescent="0.25">
      <c r="A23282" s="277" t="s">
        <v>11543</v>
      </c>
      <c r="B23282" s="278">
        <v>222.75</v>
      </c>
    </row>
    <row r="23283" spans="1:2" x14ac:dyDescent="0.25">
      <c r="A23283" s="277" t="s">
        <v>22932</v>
      </c>
      <c r="B23283" s="278">
        <v>208.97</v>
      </c>
    </row>
    <row r="23284" spans="1:2" x14ac:dyDescent="0.25">
      <c r="A23284" s="277" t="s">
        <v>11544</v>
      </c>
      <c r="B23284" s="278">
        <v>458.66</v>
      </c>
    </row>
    <row r="23285" spans="1:2" x14ac:dyDescent="0.25">
      <c r="A23285" s="277" t="s">
        <v>22933</v>
      </c>
      <c r="B23285" s="278">
        <v>430.13</v>
      </c>
    </row>
    <row r="23286" spans="1:2" x14ac:dyDescent="0.25">
      <c r="A23286" s="277" t="s">
        <v>11545</v>
      </c>
      <c r="B23286" s="278">
        <v>179.45</v>
      </c>
    </row>
    <row r="23287" spans="1:2" x14ac:dyDescent="0.25">
      <c r="A23287" s="277" t="s">
        <v>22934</v>
      </c>
      <c r="B23287" s="278">
        <v>167.18</v>
      </c>
    </row>
    <row r="23288" spans="1:2" x14ac:dyDescent="0.25">
      <c r="A23288" s="277" t="s">
        <v>11546</v>
      </c>
      <c r="B23288" s="278">
        <v>733.59</v>
      </c>
    </row>
    <row r="23289" spans="1:2" x14ac:dyDescent="0.25">
      <c r="A23289" s="277" t="s">
        <v>22935</v>
      </c>
      <c r="B23289" s="278">
        <v>661.82</v>
      </c>
    </row>
    <row r="23290" spans="1:2" x14ac:dyDescent="0.25">
      <c r="A23290" s="277" t="s">
        <v>11547</v>
      </c>
      <c r="B23290" s="278">
        <v>49.02</v>
      </c>
    </row>
    <row r="23291" spans="1:2" x14ac:dyDescent="0.25">
      <c r="A23291" s="277" t="s">
        <v>22936</v>
      </c>
      <c r="B23291" s="278">
        <v>45.84</v>
      </c>
    </row>
    <row r="23292" spans="1:2" x14ac:dyDescent="0.25">
      <c r="A23292" s="277" t="s">
        <v>11548</v>
      </c>
      <c r="B23292" s="278">
        <v>45.55</v>
      </c>
    </row>
    <row r="23293" spans="1:2" x14ac:dyDescent="0.25">
      <c r="A23293" s="277" t="s">
        <v>22937</v>
      </c>
      <c r="B23293" s="278">
        <v>44.15</v>
      </c>
    </row>
    <row r="23294" spans="1:2" x14ac:dyDescent="0.25">
      <c r="A23294" s="277" t="s">
        <v>11549</v>
      </c>
      <c r="B23294" s="278">
        <v>101.65</v>
      </c>
    </row>
    <row r="23295" spans="1:2" x14ac:dyDescent="0.25">
      <c r="A23295" s="277" t="s">
        <v>22938</v>
      </c>
      <c r="B23295" s="278">
        <v>101.65</v>
      </c>
    </row>
    <row r="23296" spans="1:2" x14ac:dyDescent="0.25">
      <c r="A23296" s="277" t="s">
        <v>11550</v>
      </c>
      <c r="B23296" s="278">
        <v>78.12</v>
      </c>
    </row>
    <row r="23297" spans="1:2" x14ac:dyDescent="0.25">
      <c r="A23297" s="277" t="s">
        <v>22939</v>
      </c>
      <c r="B23297" s="278">
        <v>78.12</v>
      </c>
    </row>
    <row r="23298" spans="1:2" x14ac:dyDescent="0.25">
      <c r="A23298" s="277" t="s">
        <v>11551</v>
      </c>
      <c r="B23298" s="278">
        <v>1189.6600000000001</v>
      </c>
    </row>
    <row r="23299" spans="1:2" x14ac:dyDescent="0.25">
      <c r="A23299" s="277" t="s">
        <v>22940</v>
      </c>
      <c r="B23299" s="278">
        <v>1086.97</v>
      </c>
    </row>
    <row r="23300" spans="1:2" x14ac:dyDescent="0.25">
      <c r="A23300" s="277" t="s">
        <v>11552</v>
      </c>
      <c r="B23300" s="278">
        <v>43.46</v>
      </c>
    </row>
    <row r="23301" spans="1:2" x14ac:dyDescent="0.25">
      <c r="A23301" s="277" t="s">
        <v>22941</v>
      </c>
      <c r="B23301" s="278">
        <v>43.46</v>
      </c>
    </row>
    <row r="23302" spans="1:2" x14ac:dyDescent="0.25">
      <c r="A23302" s="277" t="s">
        <v>6355</v>
      </c>
      <c r="B23302" s="278">
        <v>84.7</v>
      </c>
    </row>
    <row r="23303" spans="1:2" x14ac:dyDescent="0.25">
      <c r="A23303" s="277" t="s">
        <v>22942</v>
      </c>
      <c r="B23303" s="278">
        <v>84.7</v>
      </c>
    </row>
    <row r="23304" spans="1:2" x14ac:dyDescent="0.25">
      <c r="A23304" s="277" t="s">
        <v>6356</v>
      </c>
      <c r="B23304" s="278">
        <v>84.7</v>
      </c>
    </row>
    <row r="23305" spans="1:2" x14ac:dyDescent="0.25">
      <c r="A23305" s="277" t="s">
        <v>22943</v>
      </c>
      <c r="B23305" s="278">
        <v>84.7</v>
      </c>
    </row>
    <row r="23306" spans="1:2" x14ac:dyDescent="0.25">
      <c r="A23306" s="277" t="s">
        <v>6357</v>
      </c>
      <c r="B23306" s="278">
        <v>37.67</v>
      </c>
    </row>
    <row r="23307" spans="1:2" x14ac:dyDescent="0.25">
      <c r="A23307" s="277" t="s">
        <v>22944</v>
      </c>
      <c r="B23307" s="278">
        <v>37.67</v>
      </c>
    </row>
    <row r="23308" spans="1:2" x14ac:dyDescent="0.25">
      <c r="A23308" s="277" t="s">
        <v>6358</v>
      </c>
      <c r="B23308" s="278">
        <v>21.03</v>
      </c>
    </row>
    <row r="23309" spans="1:2" x14ac:dyDescent="0.25">
      <c r="A23309" s="277" t="s">
        <v>22945</v>
      </c>
      <c r="B23309" s="278">
        <v>21.03</v>
      </c>
    </row>
    <row r="23310" spans="1:2" x14ac:dyDescent="0.25">
      <c r="A23310" s="277" t="s">
        <v>6360</v>
      </c>
      <c r="B23310" s="278">
        <v>26.28</v>
      </c>
    </row>
    <row r="23311" spans="1:2" x14ac:dyDescent="0.25">
      <c r="A23311" s="277" t="s">
        <v>22946</v>
      </c>
      <c r="B23311" s="278">
        <v>26.28</v>
      </c>
    </row>
    <row r="23312" spans="1:2" x14ac:dyDescent="0.25">
      <c r="A23312" s="277" t="s">
        <v>6361</v>
      </c>
      <c r="B23312" s="278">
        <v>132.6</v>
      </c>
    </row>
    <row r="23313" spans="1:2" x14ac:dyDescent="0.25">
      <c r="A23313" s="277" t="s">
        <v>22947</v>
      </c>
      <c r="B23313" s="278">
        <v>132.6</v>
      </c>
    </row>
    <row r="23314" spans="1:2" x14ac:dyDescent="0.25">
      <c r="A23314" s="277" t="s">
        <v>6362</v>
      </c>
      <c r="B23314" s="278">
        <v>30.08</v>
      </c>
    </row>
    <row r="23315" spans="1:2" x14ac:dyDescent="0.25">
      <c r="A23315" s="277" t="s">
        <v>22948</v>
      </c>
      <c r="B23315" s="278">
        <v>30.08</v>
      </c>
    </row>
    <row r="23316" spans="1:2" x14ac:dyDescent="0.25">
      <c r="A23316" s="277" t="s">
        <v>6363</v>
      </c>
      <c r="B23316" s="278">
        <v>21.03</v>
      </c>
    </row>
    <row r="23317" spans="1:2" x14ac:dyDescent="0.25">
      <c r="A23317" s="277" t="s">
        <v>22949</v>
      </c>
      <c r="B23317" s="278">
        <v>21.03</v>
      </c>
    </row>
    <row r="23318" spans="1:2" x14ac:dyDescent="0.25">
      <c r="A23318" s="277" t="s">
        <v>6364</v>
      </c>
      <c r="B23318" s="278">
        <v>35.049999999999997</v>
      </c>
    </row>
    <row r="23319" spans="1:2" x14ac:dyDescent="0.25">
      <c r="A23319" s="277" t="s">
        <v>22950</v>
      </c>
      <c r="B23319" s="278">
        <v>35.049999999999997</v>
      </c>
    </row>
    <row r="23320" spans="1:2" x14ac:dyDescent="0.25">
      <c r="A23320" s="277" t="s">
        <v>6365</v>
      </c>
      <c r="B23320" s="278">
        <v>4.08</v>
      </c>
    </row>
    <row r="23321" spans="1:2" x14ac:dyDescent="0.25">
      <c r="A23321" s="277" t="s">
        <v>22951</v>
      </c>
      <c r="B23321" s="278">
        <v>4.08</v>
      </c>
    </row>
    <row r="23322" spans="1:2" x14ac:dyDescent="0.25">
      <c r="A23322" s="277" t="s">
        <v>6366</v>
      </c>
      <c r="B23322" s="278">
        <v>2.33</v>
      </c>
    </row>
    <row r="23323" spans="1:2" x14ac:dyDescent="0.25">
      <c r="A23323" s="277" t="s">
        <v>22952</v>
      </c>
      <c r="B23323" s="278">
        <v>2.33</v>
      </c>
    </row>
    <row r="23324" spans="1:2" x14ac:dyDescent="0.25">
      <c r="A23324" s="277" t="s">
        <v>6368</v>
      </c>
      <c r="B23324" s="278">
        <v>55.82</v>
      </c>
    </row>
    <row r="23325" spans="1:2" x14ac:dyDescent="0.25">
      <c r="A23325" s="277" t="s">
        <v>22953</v>
      </c>
      <c r="B23325" s="278">
        <v>55.82</v>
      </c>
    </row>
    <row r="23326" spans="1:2" x14ac:dyDescent="0.25">
      <c r="A23326" s="277" t="s">
        <v>6369</v>
      </c>
      <c r="B23326" s="278">
        <v>93.13</v>
      </c>
    </row>
    <row r="23327" spans="1:2" x14ac:dyDescent="0.25">
      <c r="A23327" s="277" t="s">
        <v>22954</v>
      </c>
      <c r="B23327" s="278">
        <v>93.13</v>
      </c>
    </row>
    <row r="23328" spans="1:2" x14ac:dyDescent="0.25">
      <c r="A23328" s="277" t="s">
        <v>6370</v>
      </c>
      <c r="B23328" s="278">
        <v>23.92</v>
      </c>
    </row>
    <row r="23329" spans="1:2" x14ac:dyDescent="0.25">
      <c r="A23329" s="277" t="s">
        <v>22955</v>
      </c>
      <c r="B23329" s="278">
        <v>23.92</v>
      </c>
    </row>
    <row r="23330" spans="1:2" x14ac:dyDescent="0.25">
      <c r="A23330" s="277" t="s">
        <v>6371</v>
      </c>
      <c r="B23330" s="278">
        <v>7.69</v>
      </c>
    </row>
    <row r="23331" spans="1:2" x14ac:dyDescent="0.25">
      <c r="A23331" s="277" t="s">
        <v>22956</v>
      </c>
      <c r="B23331" s="278">
        <v>7.69</v>
      </c>
    </row>
    <row r="23332" spans="1:2" x14ac:dyDescent="0.25">
      <c r="A23332" s="277" t="s">
        <v>6372</v>
      </c>
      <c r="B23332" s="278">
        <v>9.24</v>
      </c>
    </row>
    <row r="23333" spans="1:2" x14ac:dyDescent="0.25">
      <c r="A23333" s="277" t="s">
        <v>22957</v>
      </c>
      <c r="B23333" s="278">
        <v>9.24</v>
      </c>
    </row>
    <row r="23334" spans="1:2" x14ac:dyDescent="0.25">
      <c r="A23334" s="277" t="s">
        <v>6373</v>
      </c>
      <c r="B23334" s="278">
        <v>115.38</v>
      </c>
    </row>
    <row r="23335" spans="1:2" x14ac:dyDescent="0.25">
      <c r="A23335" s="277" t="s">
        <v>22958</v>
      </c>
      <c r="B23335" s="278">
        <v>115.38</v>
      </c>
    </row>
    <row r="23336" spans="1:2" x14ac:dyDescent="0.25">
      <c r="A23336" s="277" t="s">
        <v>6374</v>
      </c>
      <c r="B23336" s="278">
        <v>8.14</v>
      </c>
    </row>
    <row r="23337" spans="1:2" x14ac:dyDescent="0.25">
      <c r="A23337" s="277" t="s">
        <v>22959</v>
      </c>
      <c r="B23337" s="278">
        <v>7.81</v>
      </c>
    </row>
    <row r="23338" spans="1:2" x14ac:dyDescent="0.25">
      <c r="A23338" s="277" t="s">
        <v>6375</v>
      </c>
      <c r="B23338" s="278">
        <v>0.53</v>
      </c>
    </row>
    <row r="23339" spans="1:2" x14ac:dyDescent="0.25">
      <c r="A23339" s="277" t="s">
        <v>22960</v>
      </c>
      <c r="B23339" s="278">
        <v>0.53</v>
      </c>
    </row>
    <row r="23340" spans="1:2" x14ac:dyDescent="0.25">
      <c r="A23340" s="277" t="s">
        <v>6377</v>
      </c>
      <c r="B23340" s="278">
        <v>4.5199999999999996</v>
      </c>
    </row>
    <row r="23341" spans="1:2" x14ac:dyDescent="0.25">
      <c r="A23341" s="277" t="s">
        <v>22961</v>
      </c>
      <c r="B23341" s="278">
        <v>4.5199999999999996</v>
      </c>
    </row>
    <row r="23342" spans="1:2" x14ac:dyDescent="0.25">
      <c r="A23342" s="277" t="s">
        <v>11553</v>
      </c>
      <c r="B23342" s="278">
        <v>4.5199999999999996</v>
      </c>
    </row>
    <row r="23343" spans="1:2" x14ac:dyDescent="0.25">
      <c r="A23343" s="277" t="s">
        <v>22962</v>
      </c>
      <c r="B23343" s="278">
        <v>4.5199999999999996</v>
      </c>
    </row>
    <row r="23344" spans="1:2" x14ac:dyDescent="0.25">
      <c r="A23344" s="277" t="s">
        <v>6378</v>
      </c>
      <c r="B23344" s="278">
        <v>4.5999999999999996</v>
      </c>
    </row>
    <row r="23345" spans="1:2" x14ac:dyDescent="0.25">
      <c r="A23345" s="277" t="s">
        <v>22963</v>
      </c>
      <c r="B23345" s="278">
        <v>4.5999999999999996</v>
      </c>
    </row>
    <row r="23346" spans="1:2" x14ac:dyDescent="0.25">
      <c r="A23346" s="277" t="s">
        <v>6379</v>
      </c>
      <c r="B23346" s="278">
        <v>87.86</v>
      </c>
    </row>
    <row r="23347" spans="1:2" x14ac:dyDescent="0.25">
      <c r="A23347" s="277" t="s">
        <v>22964</v>
      </c>
      <c r="B23347" s="278">
        <v>87.04</v>
      </c>
    </row>
    <row r="23348" spans="1:2" x14ac:dyDescent="0.25">
      <c r="A23348" s="277" t="s">
        <v>6380</v>
      </c>
      <c r="B23348" s="278">
        <v>14.14</v>
      </c>
    </row>
    <row r="23349" spans="1:2" x14ac:dyDescent="0.25">
      <c r="A23349" s="277" t="s">
        <v>22965</v>
      </c>
      <c r="B23349" s="278">
        <v>13.95</v>
      </c>
    </row>
    <row r="23350" spans="1:2" x14ac:dyDescent="0.25">
      <c r="A23350" s="277" t="s">
        <v>6381</v>
      </c>
      <c r="B23350" s="278">
        <v>195.48</v>
      </c>
    </row>
    <row r="23351" spans="1:2" x14ac:dyDescent="0.25">
      <c r="A23351" s="277" t="s">
        <v>22966</v>
      </c>
      <c r="B23351" s="278">
        <v>189.77</v>
      </c>
    </row>
    <row r="23352" spans="1:2" x14ac:dyDescent="0.25">
      <c r="A23352" s="277" t="s">
        <v>6382</v>
      </c>
      <c r="B23352" s="278">
        <v>26.63</v>
      </c>
    </row>
    <row r="23353" spans="1:2" x14ac:dyDescent="0.25">
      <c r="A23353" s="277" t="s">
        <v>22967</v>
      </c>
      <c r="B23353" s="278">
        <v>26.13</v>
      </c>
    </row>
    <row r="23354" spans="1:2" x14ac:dyDescent="0.25">
      <c r="A23354" s="277" t="s">
        <v>6383</v>
      </c>
      <c r="B23354" s="278">
        <v>61.12</v>
      </c>
    </row>
    <row r="23355" spans="1:2" x14ac:dyDescent="0.25">
      <c r="A23355" s="277" t="s">
        <v>22968</v>
      </c>
      <c r="B23355" s="278">
        <v>60.91</v>
      </c>
    </row>
    <row r="23356" spans="1:2" x14ac:dyDescent="0.25">
      <c r="A23356" s="277" t="s">
        <v>6384</v>
      </c>
      <c r="B23356" s="278">
        <v>37.22</v>
      </c>
    </row>
    <row r="23357" spans="1:2" x14ac:dyDescent="0.25">
      <c r="A23357" s="277" t="s">
        <v>22969</v>
      </c>
      <c r="B23357" s="278">
        <v>35.44</v>
      </c>
    </row>
    <row r="23358" spans="1:2" x14ac:dyDescent="0.25">
      <c r="A23358" s="277" t="s">
        <v>6385</v>
      </c>
      <c r="B23358" s="278">
        <v>208.31</v>
      </c>
    </row>
    <row r="23359" spans="1:2" x14ac:dyDescent="0.25">
      <c r="A23359" s="277" t="s">
        <v>22970</v>
      </c>
      <c r="B23359" s="278">
        <v>202.59</v>
      </c>
    </row>
    <row r="23360" spans="1:2" x14ac:dyDescent="0.25">
      <c r="A23360" s="277" t="s">
        <v>6386</v>
      </c>
      <c r="B23360" s="278">
        <v>214.34</v>
      </c>
    </row>
    <row r="23361" spans="1:2" x14ac:dyDescent="0.25">
      <c r="A23361" s="277" t="s">
        <v>22971</v>
      </c>
      <c r="B23361" s="278">
        <v>208.63</v>
      </c>
    </row>
    <row r="23362" spans="1:2" x14ac:dyDescent="0.25">
      <c r="A23362" s="277" t="s">
        <v>6387</v>
      </c>
      <c r="B23362" s="278">
        <v>77.47</v>
      </c>
    </row>
    <row r="23363" spans="1:2" x14ac:dyDescent="0.25">
      <c r="A23363" s="277" t="s">
        <v>22972</v>
      </c>
      <c r="B23363" s="278">
        <v>70.739999999999995</v>
      </c>
    </row>
    <row r="23364" spans="1:2" x14ac:dyDescent="0.25">
      <c r="A23364" s="277" t="s">
        <v>6389</v>
      </c>
      <c r="B23364" s="278">
        <v>976704.39</v>
      </c>
    </row>
    <row r="23365" spans="1:2" x14ac:dyDescent="0.25">
      <c r="A23365" s="277" t="s">
        <v>22973</v>
      </c>
      <c r="B23365" s="278">
        <v>976704.39</v>
      </c>
    </row>
    <row r="23366" spans="1:2" x14ac:dyDescent="0.25">
      <c r="A23366" s="277" t="s">
        <v>6390</v>
      </c>
      <c r="B23366" s="278">
        <v>32147.62</v>
      </c>
    </row>
    <row r="23367" spans="1:2" x14ac:dyDescent="0.25">
      <c r="A23367" s="277" t="s">
        <v>22974</v>
      </c>
      <c r="B23367" s="278">
        <v>32147.62</v>
      </c>
    </row>
    <row r="23368" spans="1:2" x14ac:dyDescent="0.25">
      <c r="A23368" s="277" t="s">
        <v>6392</v>
      </c>
      <c r="B23368" s="278">
        <v>865766.3</v>
      </c>
    </row>
    <row r="23369" spans="1:2" x14ac:dyDescent="0.25">
      <c r="A23369" s="277" t="s">
        <v>22975</v>
      </c>
      <c r="B23369" s="278">
        <v>865766.3</v>
      </c>
    </row>
    <row r="23370" spans="1:2" x14ac:dyDescent="0.25">
      <c r="A23370" s="277" t="s">
        <v>6393</v>
      </c>
      <c r="B23370" s="278">
        <v>745146.3</v>
      </c>
    </row>
    <row r="23371" spans="1:2" x14ac:dyDescent="0.25">
      <c r="A23371" s="277" t="s">
        <v>22976</v>
      </c>
      <c r="B23371" s="278">
        <v>745146.3</v>
      </c>
    </row>
    <row r="23372" spans="1:2" x14ac:dyDescent="0.25">
      <c r="A23372" s="277" t="s">
        <v>6394</v>
      </c>
      <c r="B23372" s="278">
        <v>745146.3</v>
      </c>
    </row>
    <row r="23373" spans="1:2" x14ac:dyDescent="0.25">
      <c r="A23373" s="277" t="s">
        <v>22977</v>
      </c>
      <c r="B23373" s="278">
        <v>745146.3</v>
      </c>
    </row>
    <row r="23374" spans="1:2" x14ac:dyDescent="0.25">
      <c r="A23374" s="277" t="s">
        <v>6395</v>
      </c>
      <c r="B23374" s="278">
        <v>943851.58</v>
      </c>
    </row>
    <row r="23375" spans="1:2" x14ac:dyDescent="0.25">
      <c r="A23375" s="277" t="s">
        <v>22978</v>
      </c>
      <c r="B23375" s="278">
        <v>943851.58</v>
      </c>
    </row>
    <row r="23376" spans="1:2" x14ac:dyDescent="0.25">
      <c r="A23376" s="277" t="s">
        <v>6396</v>
      </c>
      <c r="B23376" s="278">
        <v>24.53</v>
      </c>
    </row>
    <row r="23377" spans="1:2" x14ac:dyDescent="0.25">
      <c r="A23377" s="277" t="s">
        <v>22979</v>
      </c>
      <c r="B23377" s="278">
        <v>24.53</v>
      </c>
    </row>
    <row r="23378" spans="1:2" x14ac:dyDescent="0.25">
      <c r="A23378" s="277" t="s">
        <v>6397</v>
      </c>
      <c r="B23378" s="278">
        <v>26.95</v>
      </c>
    </row>
    <row r="23379" spans="1:2" x14ac:dyDescent="0.25">
      <c r="A23379" s="277" t="s">
        <v>22980</v>
      </c>
      <c r="B23379" s="278">
        <v>26.95</v>
      </c>
    </row>
    <row r="23380" spans="1:2" x14ac:dyDescent="0.25">
      <c r="A23380" s="277" t="s">
        <v>6398</v>
      </c>
      <c r="B23380" s="278">
        <v>28.09</v>
      </c>
    </row>
    <row r="23381" spans="1:2" x14ac:dyDescent="0.25">
      <c r="A23381" s="277" t="s">
        <v>22981</v>
      </c>
      <c r="B23381" s="278">
        <v>28.09</v>
      </c>
    </row>
    <row r="23382" spans="1:2" x14ac:dyDescent="0.25">
      <c r="A23382" s="277" t="s">
        <v>6399</v>
      </c>
      <c r="B23382" s="278">
        <v>32.200000000000003</v>
      </c>
    </row>
    <row r="23383" spans="1:2" x14ac:dyDescent="0.25">
      <c r="A23383" s="277" t="s">
        <v>22982</v>
      </c>
      <c r="B23383" s="278">
        <v>32.200000000000003</v>
      </c>
    </row>
    <row r="23384" spans="1:2" x14ac:dyDescent="0.25">
      <c r="A23384" s="277" t="s">
        <v>6400</v>
      </c>
      <c r="B23384" s="278">
        <v>32.869999999999997</v>
      </c>
    </row>
    <row r="23385" spans="1:2" x14ac:dyDescent="0.25">
      <c r="A23385" s="277" t="s">
        <v>22983</v>
      </c>
      <c r="B23385" s="278">
        <v>32.869999999999997</v>
      </c>
    </row>
    <row r="23386" spans="1:2" x14ac:dyDescent="0.25">
      <c r="A23386" s="277" t="s">
        <v>6401</v>
      </c>
      <c r="B23386" s="278">
        <v>39.520000000000003</v>
      </c>
    </row>
    <row r="23387" spans="1:2" x14ac:dyDescent="0.25">
      <c r="A23387" s="277" t="s">
        <v>22984</v>
      </c>
      <c r="B23387" s="278">
        <v>39.520000000000003</v>
      </c>
    </row>
    <row r="23388" spans="1:2" x14ac:dyDescent="0.25">
      <c r="A23388" s="277" t="s">
        <v>6402</v>
      </c>
      <c r="B23388" s="278">
        <v>43.06</v>
      </c>
    </row>
    <row r="23389" spans="1:2" x14ac:dyDescent="0.25">
      <c r="A23389" s="277" t="s">
        <v>22985</v>
      </c>
      <c r="B23389" s="278">
        <v>43.06</v>
      </c>
    </row>
    <row r="23390" spans="1:2" x14ac:dyDescent="0.25">
      <c r="A23390" s="277" t="s">
        <v>6403</v>
      </c>
      <c r="B23390" s="278">
        <v>50.76</v>
      </c>
    </row>
    <row r="23391" spans="1:2" x14ac:dyDescent="0.25">
      <c r="A23391" s="277" t="s">
        <v>22986</v>
      </c>
      <c r="B23391" s="278">
        <v>50.76</v>
      </c>
    </row>
    <row r="23392" spans="1:2" x14ac:dyDescent="0.25">
      <c r="A23392" s="277" t="s">
        <v>6404</v>
      </c>
      <c r="B23392" s="278">
        <v>56.38</v>
      </c>
    </row>
    <row r="23393" spans="1:2" x14ac:dyDescent="0.25">
      <c r="A23393" s="277" t="s">
        <v>22987</v>
      </c>
      <c r="B23393" s="278">
        <v>56.38</v>
      </c>
    </row>
    <row r="23394" spans="1:2" x14ac:dyDescent="0.25">
      <c r="A23394" s="277" t="s">
        <v>6405</v>
      </c>
      <c r="B23394" s="278">
        <v>6.92</v>
      </c>
    </row>
    <row r="23395" spans="1:2" x14ac:dyDescent="0.25">
      <c r="A23395" s="277" t="s">
        <v>22988</v>
      </c>
      <c r="B23395" s="278">
        <v>6.92</v>
      </c>
    </row>
    <row r="23396" spans="1:2" x14ac:dyDescent="0.25">
      <c r="A23396" s="277" t="s">
        <v>6407</v>
      </c>
      <c r="B23396" s="278">
        <v>9.4</v>
      </c>
    </row>
    <row r="23397" spans="1:2" x14ac:dyDescent="0.25">
      <c r="A23397" s="277" t="s">
        <v>22989</v>
      </c>
      <c r="B23397" s="278">
        <v>9.4</v>
      </c>
    </row>
    <row r="23398" spans="1:2" x14ac:dyDescent="0.25">
      <c r="A23398" s="277" t="s">
        <v>6409</v>
      </c>
      <c r="B23398" s="278">
        <v>21.29</v>
      </c>
    </row>
    <row r="23399" spans="1:2" x14ac:dyDescent="0.25">
      <c r="A23399" s="277" t="s">
        <v>22990</v>
      </c>
      <c r="B23399" s="278">
        <v>21.29</v>
      </c>
    </row>
    <row r="23400" spans="1:2" x14ac:dyDescent="0.25">
      <c r="A23400" s="277" t="s">
        <v>6411</v>
      </c>
      <c r="B23400" s="278">
        <v>24.81</v>
      </c>
    </row>
    <row r="23401" spans="1:2" x14ac:dyDescent="0.25">
      <c r="A23401" s="277" t="s">
        <v>22991</v>
      </c>
      <c r="B23401" s="278">
        <v>24.81</v>
      </c>
    </row>
    <row r="23402" spans="1:2" x14ac:dyDescent="0.25">
      <c r="A23402" s="277" t="s">
        <v>6413</v>
      </c>
      <c r="B23402" s="278">
        <v>31.85</v>
      </c>
    </row>
    <row r="23403" spans="1:2" x14ac:dyDescent="0.25">
      <c r="A23403" s="277" t="s">
        <v>22992</v>
      </c>
      <c r="B23403" s="278">
        <v>31.85</v>
      </c>
    </row>
    <row r="23404" spans="1:2" x14ac:dyDescent="0.25">
      <c r="A23404" s="277" t="s">
        <v>6415</v>
      </c>
      <c r="B23404" s="278">
        <v>38.89</v>
      </c>
    </row>
    <row r="23405" spans="1:2" x14ac:dyDescent="0.25">
      <c r="A23405" s="277" t="s">
        <v>22993</v>
      </c>
      <c r="B23405" s="278">
        <v>38.89</v>
      </c>
    </row>
    <row r="23406" spans="1:2" x14ac:dyDescent="0.25">
      <c r="A23406" s="277" t="s">
        <v>6417</v>
      </c>
      <c r="B23406" s="278">
        <v>67.16</v>
      </c>
    </row>
    <row r="23407" spans="1:2" x14ac:dyDescent="0.25">
      <c r="A23407" s="277" t="s">
        <v>22994</v>
      </c>
      <c r="B23407" s="278">
        <v>67.16</v>
      </c>
    </row>
    <row r="23408" spans="1:2" x14ac:dyDescent="0.25">
      <c r="A23408" s="277" t="s">
        <v>11554</v>
      </c>
      <c r="B23408" s="278">
        <v>27.51</v>
      </c>
    </row>
    <row r="23409" spans="1:2" x14ac:dyDescent="0.25">
      <c r="A23409" s="277" t="s">
        <v>22995</v>
      </c>
      <c r="B23409" s="278">
        <v>27.51</v>
      </c>
    </row>
    <row r="23410" spans="1:2" x14ac:dyDescent="0.25">
      <c r="A23410" s="277" t="s">
        <v>11556</v>
      </c>
      <c r="B23410" s="278">
        <v>62.58</v>
      </c>
    </row>
    <row r="23411" spans="1:2" x14ac:dyDescent="0.25">
      <c r="A23411" s="277" t="s">
        <v>22996</v>
      </c>
      <c r="B23411" s="278">
        <v>62.58</v>
      </c>
    </row>
    <row r="23412" spans="1:2" x14ac:dyDescent="0.25">
      <c r="A23412" s="277" t="s">
        <v>11558</v>
      </c>
      <c r="B23412" s="278">
        <v>69.459999999999994</v>
      </c>
    </row>
    <row r="23413" spans="1:2" x14ac:dyDescent="0.25">
      <c r="A23413" s="277" t="s">
        <v>22997</v>
      </c>
      <c r="B23413" s="278">
        <v>69.459999999999994</v>
      </c>
    </row>
    <row r="23414" spans="1:2" x14ac:dyDescent="0.25">
      <c r="A23414" s="277" t="s">
        <v>11560</v>
      </c>
      <c r="B23414" s="278">
        <v>3.88</v>
      </c>
    </row>
    <row r="23415" spans="1:2" x14ac:dyDescent="0.25">
      <c r="A23415" s="277" t="s">
        <v>22998</v>
      </c>
      <c r="B23415" s="278">
        <v>3.88</v>
      </c>
    </row>
    <row r="23416" spans="1:2" x14ac:dyDescent="0.25">
      <c r="A23416" s="277" t="s">
        <v>11566</v>
      </c>
      <c r="B23416" s="278">
        <v>26.86</v>
      </c>
    </row>
    <row r="23417" spans="1:2" x14ac:dyDescent="0.25">
      <c r="A23417" s="277" t="s">
        <v>22999</v>
      </c>
      <c r="B23417" s="278">
        <v>26.86</v>
      </c>
    </row>
    <row r="23418" spans="1:2" x14ac:dyDescent="0.25">
      <c r="A23418" s="277" t="s">
        <v>23883</v>
      </c>
      <c r="B23418" s="278">
        <v>8.2899999999999991</v>
      </c>
    </row>
    <row r="23419" spans="1:2" x14ac:dyDescent="0.25">
      <c r="A23419" s="277" t="s">
        <v>23884</v>
      </c>
      <c r="B23419" s="278">
        <v>8.2899999999999991</v>
      </c>
    </row>
    <row r="23420" spans="1:2" x14ac:dyDescent="0.25">
      <c r="A23420" s="277" t="s">
        <v>23885</v>
      </c>
      <c r="B23420" s="278">
        <v>6.67</v>
      </c>
    </row>
    <row r="23421" spans="1:2" x14ac:dyDescent="0.25">
      <c r="A23421" s="277" t="s">
        <v>23886</v>
      </c>
      <c r="B23421" s="278">
        <v>6.67</v>
      </c>
    </row>
    <row r="23422" spans="1:2" x14ac:dyDescent="0.25">
      <c r="A23422" s="277" t="s">
        <v>23887</v>
      </c>
      <c r="B23422" s="278">
        <v>11.12</v>
      </c>
    </row>
    <row r="23423" spans="1:2" x14ac:dyDescent="0.25">
      <c r="A23423" s="277" t="s">
        <v>23888</v>
      </c>
      <c r="B23423" s="278">
        <v>11.12</v>
      </c>
    </row>
    <row r="23424" spans="1:2" x14ac:dyDescent="0.25">
      <c r="A23424" s="277" t="s">
        <v>23889</v>
      </c>
      <c r="B23424" s="278">
        <v>14.08</v>
      </c>
    </row>
    <row r="23425" spans="1:2" x14ac:dyDescent="0.25">
      <c r="A23425" s="277" t="s">
        <v>23890</v>
      </c>
      <c r="B23425" s="278">
        <v>14.08</v>
      </c>
    </row>
    <row r="23426" spans="1:2" x14ac:dyDescent="0.25">
      <c r="A23426" s="277" t="s">
        <v>23891</v>
      </c>
      <c r="B23426" s="278">
        <v>4.3600000000000003</v>
      </c>
    </row>
    <row r="23427" spans="1:2" x14ac:dyDescent="0.25">
      <c r="A23427" s="277" t="s">
        <v>23892</v>
      </c>
      <c r="B23427" s="278">
        <v>4.3600000000000003</v>
      </c>
    </row>
    <row r="23428" spans="1:2" x14ac:dyDescent="0.25">
      <c r="A23428" s="277" t="s">
        <v>6419</v>
      </c>
      <c r="B23428" s="278">
        <v>0.81</v>
      </c>
    </row>
    <row r="23429" spans="1:2" x14ac:dyDescent="0.25">
      <c r="A23429" s="277" t="s">
        <v>23000</v>
      </c>
      <c r="B23429" s="278">
        <v>0.81</v>
      </c>
    </row>
    <row r="23430" spans="1:2" x14ac:dyDescent="0.25">
      <c r="A23430" s="277" t="s">
        <v>6420</v>
      </c>
      <c r="B23430" s="278">
        <v>1.03</v>
      </c>
    </row>
    <row r="23431" spans="1:2" x14ac:dyDescent="0.25">
      <c r="A23431" s="277" t="s">
        <v>23001</v>
      </c>
      <c r="B23431" s="278">
        <v>1.03</v>
      </c>
    </row>
    <row r="23432" spans="1:2" x14ac:dyDescent="0.25">
      <c r="A23432" s="277" t="s">
        <v>6421</v>
      </c>
      <c r="B23432" s="278">
        <v>2.11</v>
      </c>
    </row>
    <row r="23433" spans="1:2" x14ac:dyDescent="0.25">
      <c r="A23433" s="277" t="s">
        <v>23002</v>
      </c>
      <c r="B23433" s="278">
        <v>2.11</v>
      </c>
    </row>
    <row r="23434" spans="1:2" x14ac:dyDescent="0.25">
      <c r="A23434" s="277" t="s">
        <v>6422</v>
      </c>
      <c r="B23434" s="278">
        <v>807.22</v>
      </c>
    </row>
    <row r="23435" spans="1:2" x14ac:dyDescent="0.25">
      <c r="A23435" s="277" t="s">
        <v>23003</v>
      </c>
      <c r="B23435" s="278">
        <v>807.22</v>
      </c>
    </row>
    <row r="23436" spans="1:2" x14ac:dyDescent="0.25">
      <c r="A23436" s="277" t="s">
        <v>6423</v>
      </c>
      <c r="B23436" s="278">
        <v>1483.95</v>
      </c>
    </row>
    <row r="23437" spans="1:2" x14ac:dyDescent="0.25">
      <c r="A23437" s="277" t="s">
        <v>23004</v>
      </c>
      <c r="B23437" s="278">
        <v>1374.79</v>
      </c>
    </row>
    <row r="23438" spans="1:2" x14ac:dyDescent="0.25">
      <c r="A23438" s="277" t="s">
        <v>6424</v>
      </c>
      <c r="B23438" s="278">
        <v>125.76</v>
      </c>
    </row>
    <row r="23439" spans="1:2" x14ac:dyDescent="0.25">
      <c r="A23439" s="277" t="s">
        <v>23005</v>
      </c>
      <c r="B23439" s="278">
        <v>118.11</v>
      </c>
    </row>
    <row r="23440" spans="1:2" x14ac:dyDescent="0.25">
      <c r="A23440" s="277" t="s">
        <v>6425</v>
      </c>
      <c r="B23440" s="278">
        <v>89.42</v>
      </c>
    </row>
    <row r="23441" spans="1:2" x14ac:dyDescent="0.25">
      <c r="A23441" s="277" t="s">
        <v>23006</v>
      </c>
      <c r="B23441" s="278">
        <v>77.489999999999995</v>
      </c>
    </row>
    <row r="23442" spans="1:2" x14ac:dyDescent="0.25">
      <c r="A23442" s="277" t="s">
        <v>6426</v>
      </c>
      <c r="B23442" s="278">
        <v>116.67</v>
      </c>
    </row>
    <row r="23443" spans="1:2" x14ac:dyDescent="0.25">
      <c r="A23443" s="277" t="s">
        <v>23007</v>
      </c>
      <c r="B23443" s="278">
        <v>106.57</v>
      </c>
    </row>
    <row r="23444" spans="1:2" x14ac:dyDescent="0.25">
      <c r="A23444" s="277" t="s">
        <v>6427</v>
      </c>
      <c r="B23444" s="278">
        <v>66.44</v>
      </c>
    </row>
    <row r="23445" spans="1:2" x14ac:dyDescent="0.25">
      <c r="A23445" s="277" t="s">
        <v>23008</v>
      </c>
      <c r="B23445" s="278">
        <v>63.69</v>
      </c>
    </row>
    <row r="23446" spans="1:2" x14ac:dyDescent="0.25">
      <c r="A23446" s="277" t="s">
        <v>6428</v>
      </c>
      <c r="B23446" s="278">
        <v>69</v>
      </c>
    </row>
    <row r="23447" spans="1:2" x14ac:dyDescent="0.25">
      <c r="A23447" s="277" t="s">
        <v>23009</v>
      </c>
      <c r="B23447" s="278">
        <v>66.25</v>
      </c>
    </row>
    <row r="23448" spans="1:2" x14ac:dyDescent="0.25">
      <c r="A23448" s="277" t="s">
        <v>6429</v>
      </c>
      <c r="B23448" s="278">
        <v>385.4</v>
      </c>
    </row>
    <row r="23449" spans="1:2" x14ac:dyDescent="0.25">
      <c r="A23449" s="277" t="s">
        <v>23010</v>
      </c>
      <c r="B23449" s="278">
        <v>341.49</v>
      </c>
    </row>
    <row r="23450" spans="1:2" x14ac:dyDescent="0.25">
      <c r="A23450" s="277" t="s">
        <v>6430</v>
      </c>
      <c r="B23450" s="278">
        <v>8547.7900000000009</v>
      </c>
    </row>
    <row r="23451" spans="1:2" x14ac:dyDescent="0.25">
      <c r="A23451" s="277" t="s">
        <v>23011</v>
      </c>
      <c r="B23451" s="278">
        <v>7675.75</v>
      </c>
    </row>
    <row r="23452" spans="1:2" x14ac:dyDescent="0.25">
      <c r="A23452" s="277" t="s">
        <v>6431</v>
      </c>
      <c r="B23452" s="278">
        <v>339.31</v>
      </c>
    </row>
    <row r="23453" spans="1:2" x14ac:dyDescent="0.25">
      <c r="A23453" s="277" t="s">
        <v>23012</v>
      </c>
      <c r="B23453" s="278">
        <v>313.63</v>
      </c>
    </row>
    <row r="23454" spans="1:2" x14ac:dyDescent="0.25">
      <c r="A23454" s="277" t="s">
        <v>6432</v>
      </c>
      <c r="B23454" s="278">
        <v>817.57</v>
      </c>
    </row>
    <row r="23455" spans="1:2" x14ac:dyDescent="0.25">
      <c r="A23455" s="277" t="s">
        <v>23013</v>
      </c>
      <c r="B23455" s="278">
        <v>749.41</v>
      </c>
    </row>
    <row r="23456" spans="1:2" x14ac:dyDescent="0.25">
      <c r="A23456" s="277" t="s">
        <v>6433</v>
      </c>
      <c r="B23456" s="278">
        <v>733.48</v>
      </c>
    </row>
    <row r="23457" spans="1:2" x14ac:dyDescent="0.25">
      <c r="A23457" s="277" t="s">
        <v>23014</v>
      </c>
      <c r="B23457" s="278">
        <v>669.14</v>
      </c>
    </row>
    <row r="23458" spans="1:2" x14ac:dyDescent="0.25">
      <c r="A23458" s="277" t="s">
        <v>6434</v>
      </c>
      <c r="B23458" s="278">
        <v>412.88</v>
      </c>
    </row>
    <row r="23459" spans="1:2" x14ac:dyDescent="0.25">
      <c r="A23459" s="277" t="s">
        <v>23015</v>
      </c>
      <c r="B23459" s="278">
        <v>384.33</v>
      </c>
    </row>
    <row r="23460" spans="1:2" x14ac:dyDescent="0.25">
      <c r="A23460" s="277" t="s">
        <v>6435</v>
      </c>
      <c r="B23460" s="278">
        <v>1215.51</v>
      </c>
    </row>
    <row r="23461" spans="1:2" x14ac:dyDescent="0.25">
      <c r="A23461" s="277" t="s">
        <v>23016</v>
      </c>
      <c r="B23461" s="278">
        <v>1053.29</v>
      </c>
    </row>
    <row r="23462" spans="1:2" x14ac:dyDescent="0.25">
      <c r="A23462" s="277" t="s">
        <v>6436</v>
      </c>
      <c r="B23462" s="278">
        <v>209.33</v>
      </c>
    </row>
    <row r="23463" spans="1:2" x14ac:dyDescent="0.25">
      <c r="A23463" s="277" t="s">
        <v>23017</v>
      </c>
      <c r="B23463" s="278">
        <v>190.01</v>
      </c>
    </row>
    <row r="23464" spans="1:2" x14ac:dyDescent="0.25">
      <c r="A23464" s="277" t="s">
        <v>6437</v>
      </c>
      <c r="B23464" s="278">
        <v>217.72</v>
      </c>
    </row>
    <row r="23465" spans="1:2" x14ac:dyDescent="0.25">
      <c r="A23465" s="277" t="s">
        <v>23018</v>
      </c>
      <c r="B23465" s="278">
        <v>197.56</v>
      </c>
    </row>
    <row r="23466" spans="1:2" x14ac:dyDescent="0.25">
      <c r="A23466" s="277" t="s">
        <v>6438</v>
      </c>
      <c r="B23466" s="278">
        <v>192.96</v>
      </c>
    </row>
    <row r="23467" spans="1:2" x14ac:dyDescent="0.25">
      <c r="A23467" s="277" t="s">
        <v>23019</v>
      </c>
      <c r="B23467" s="278">
        <v>176.94</v>
      </c>
    </row>
    <row r="23468" spans="1:2" x14ac:dyDescent="0.25">
      <c r="A23468" s="277" t="s">
        <v>6439</v>
      </c>
      <c r="B23468" s="278">
        <v>118.2</v>
      </c>
    </row>
    <row r="23469" spans="1:2" x14ac:dyDescent="0.25">
      <c r="A23469" s="277" t="s">
        <v>23020</v>
      </c>
      <c r="B23469" s="278">
        <v>102.71</v>
      </c>
    </row>
    <row r="23470" spans="1:2" x14ac:dyDescent="0.25">
      <c r="A23470" s="277" t="s">
        <v>6440</v>
      </c>
      <c r="B23470" s="278">
        <v>225.58</v>
      </c>
    </row>
    <row r="23471" spans="1:2" x14ac:dyDescent="0.25">
      <c r="A23471" s="277" t="s">
        <v>23021</v>
      </c>
      <c r="B23471" s="278">
        <v>210.87</v>
      </c>
    </row>
    <row r="23472" spans="1:2" x14ac:dyDescent="0.25">
      <c r="A23472" s="277" t="s">
        <v>6441</v>
      </c>
      <c r="B23472" s="278">
        <v>118.69</v>
      </c>
    </row>
    <row r="23473" spans="1:2" x14ac:dyDescent="0.25">
      <c r="A23473" s="277" t="s">
        <v>23022</v>
      </c>
      <c r="B23473" s="278">
        <v>105.33</v>
      </c>
    </row>
    <row r="23474" spans="1:2" x14ac:dyDescent="0.25">
      <c r="A23474" s="277" t="s">
        <v>6442</v>
      </c>
      <c r="B23474" s="278">
        <v>404.71</v>
      </c>
    </row>
    <row r="23475" spans="1:2" x14ac:dyDescent="0.25">
      <c r="A23475" s="277" t="s">
        <v>23023</v>
      </c>
      <c r="B23475" s="278">
        <v>388.88</v>
      </c>
    </row>
    <row r="23476" spans="1:2" x14ac:dyDescent="0.25">
      <c r="A23476" s="277" t="s">
        <v>6443</v>
      </c>
      <c r="B23476" s="278">
        <v>143.59</v>
      </c>
    </row>
    <row r="23477" spans="1:2" x14ac:dyDescent="0.25">
      <c r="A23477" s="277" t="s">
        <v>23024</v>
      </c>
      <c r="B23477" s="278">
        <v>130.22999999999999</v>
      </c>
    </row>
    <row r="23478" spans="1:2" x14ac:dyDescent="0.25">
      <c r="A23478" s="277" t="s">
        <v>6445</v>
      </c>
      <c r="B23478" s="278">
        <v>1176.1300000000001</v>
      </c>
    </row>
    <row r="23479" spans="1:2" x14ac:dyDescent="0.25">
      <c r="A23479" s="277" t="s">
        <v>23025</v>
      </c>
      <c r="B23479" s="278">
        <v>1176.1300000000001</v>
      </c>
    </row>
    <row r="23480" spans="1:2" x14ac:dyDescent="0.25">
      <c r="A23480" s="277" t="s">
        <v>6446</v>
      </c>
      <c r="B23480" s="278">
        <v>1553.5</v>
      </c>
    </row>
    <row r="23481" spans="1:2" x14ac:dyDescent="0.25">
      <c r="A23481" s="277" t="s">
        <v>23026</v>
      </c>
      <c r="B23481" s="278">
        <v>1553.5</v>
      </c>
    </row>
    <row r="23482" spans="1:2" x14ac:dyDescent="0.25">
      <c r="A23482" s="277" t="s">
        <v>6447</v>
      </c>
      <c r="B23482" s="278">
        <v>717</v>
      </c>
    </row>
    <row r="23483" spans="1:2" x14ac:dyDescent="0.25">
      <c r="A23483" s="277" t="s">
        <v>23027</v>
      </c>
      <c r="B23483" s="278">
        <v>717</v>
      </c>
    </row>
    <row r="23484" spans="1:2" x14ac:dyDescent="0.25">
      <c r="A23484" s="277" t="s">
        <v>6448</v>
      </c>
      <c r="B23484" s="278">
        <v>861.66</v>
      </c>
    </row>
    <row r="23485" spans="1:2" x14ac:dyDescent="0.25">
      <c r="A23485" s="277" t="s">
        <v>23028</v>
      </c>
      <c r="B23485" s="278">
        <v>861.66</v>
      </c>
    </row>
    <row r="23486" spans="1:2" x14ac:dyDescent="0.25">
      <c r="A23486" s="277" t="s">
        <v>6449</v>
      </c>
      <c r="B23486" s="278">
        <v>1088.08</v>
      </c>
    </row>
    <row r="23487" spans="1:2" x14ac:dyDescent="0.25">
      <c r="A23487" s="277" t="s">
        <v>23029</v>
      </c>
      <c r="B23487" s="278">
        <v>1088.08</v>
      </c>
    </row>
    <row r="23488" spans="1:2" x14ac:dyDescent="0.25">
      <c r="A23488" s="277" t="s">
        <v>6450</v>
      </c>
      <c r="B23488" s="278">
        <v>583.66</v>
      </c>
    </row>
    <row r="23489" spans="1:2" x14ac:dyDescent="0.25">
      <c r="A23489" s="277" t="s">
        <v>23030</v>
      </c>
      <c r="B23489" s="278">
        <v>583.66</v>
      </c>
    </row>
    <row r="23490" spans="1:2" x14ac:dyDescent="0.25">
      <c r="A23490" s="277" t="s">
        <v>6451</v>
      </c>
      <c r="B23490" s="278">
        <v>294.89999999999998</v>
      </c>
    </row>
    <row r="23491" spans="1:2" x14ac:dyDescent="0.25">
      <c r="A23491" s="277" t="s">
        <v>23031</v>
      </c>
      <c r="B23491" s="278">
        <v>280.49</v>
      </c>
    </row>
    <row r="23492" spans="1:2" x14ac:dyDescent="0.25">
      <c r="A23492" s="277" t="s">
        <v>6452</v>
      </c>
      <c r="B23492" s="278">
        <v>543.1</v>
      </c>
    </row>
    <row r="23493" spans="1:2" x14ac:dyDescent="0.25">
      <c r="A23493" s="277" t="s">
        <v>23032</v>
      </c>
      <c r="B23493" s="278">
        <v>543.1</v>
      </c>
    </row>
    <row r="23494" spans="1:2" x14ac:dyDescent="0.25">
      <c r="A23494" s="277" t="s">
        <v>6453</v>
      </c>
      <c r="B23494" s="278">
        <v>126.73</v>
      </c>
    </row>
    <row r="23495" spans="1:2" x14ac:dyDescent="0.25">
      <c r="A23495" s="277" t="s">
        <v>23033</v>
      </c>
      <c r="B23495" s="278">
        <v>124.06</v>
      </c>
    </row>
    <row r="23496" spans="1:2" x14ac:dyDescent="0.25">
      <c r="A23496" s="277" t="s">
        <v>6454</v>
      </c>
      <c r="B23496" s="278">
        <v>59.1</v>
      </c>
    </row>
    <row r="23497" spans="1:2" x14ac:dyDescent="0.25">
      <c r="A23497" s="277" t="s">
        <v>23034</v>
      </c>
      <c r="B23497" s="278">
        <v>56.43</v>
      </c>
    </row>
    <row r="23498" spans="1:2" x14ac:dyDescent="0.25">
      <c r="A23498" s="277" t="s">
        <v>6455</v>
      </c>
      <c r="B23498" s="278">
        <v>50.55</v>
      </c>
    </row>
    <row r="23499" spans="1:2" x14ac:dyDescent="0.25">
      <c r="A23499" s="277" t="s">
        <v>23035</v>
      </c>
      <c r="B23499" s="278">
        <v>47.88</v>
      </c>
    </row>
    <row r="23500" spans="1:2" x14ac:dyDescent="0.25">
      <c r="A23500" s="277" t="s">
        <v>6456</v>
      </c>
      <c r="B23500" s="278">
        <v>17.489999999999998</v>
      </c>
    </row>
    <row r="23501" spans="1:2" x14ac:dyDescent="0.25">
      <c r="A23501" s="277" t="s">
        <v>23036</v>
      </c>
      <c r="B23501" s="278">
        <v>17.489999999999998</v>
      </c>
    </row>
    <row r="23502" spans="1:2" x14ac:dyDescent="0.25">
      <c r="A23502" s="277" t="s">
        <v>6458</v>
      </c>
      <c r="B23502" s="278">
        <v>5.95</v>
      </c>
    </row>
    <row r="23503" spans="1:2" x14ac:dyDescent="0.25">
      <c r="A23503" s="277" t="s">
        <v>23037</v>
      </c>
      <c r="B23503" s="278">
        <v>5.95</v>
      </c>
    </row>
    <row r="23504" spans="1:2" x14ac:dyDescent="0.25">
      <c r="A23504" s="277" t="s">
        <v>6460</v>
      </c>
      <c r="B23504" s="278">
        <v>2.44</v>
      </c>
    </row>
    <row r="23505" spans="1:2" x14ac:dyDescent="0.25">
      <c r="A23505" s="277" t="s">
        <v>23038</v>
      </c>
      <c r="B23505" s="278">
        <v>2.44</v>
      </c>
    </row>
    <row r="23506" spans="1:2" x14ac:dyDescent="0.25">
      <c r="A23506" s="277" t="s">
        <v>6461</v>
      </c>
      <c r="B23506" s="278">
        <v>1943</v>
      </c>
    </row>
    <row r="23507" spans="1:2" x14ac:dyDescent="0.25">
      <c r="A23507" s="277" t="s">
        <v>23039</v>
      </c>
      <c r="B23507" s="278">
        <v>1811.03</v>
      </c>
    </row>
    <row r="23508" spans="1:2" x14ac:dyDescent="0.25">
      <c r="A23508" s="277" t="s">
        <v>6462</v>
      </c>
      <c r="B23508" s="278">
        <v>2.52</v>
      </c>
    </row>
    <row r="23509" spans="1:2" x14ac:dyDescent="0.25">
      <c r="A23509" s="277" t="s">
        <v>23040</v>
      </c>
      <c r="B23509" s="278">
        <v>2.52</v>
      </c>
    </row>
    <row r="23510" spans="1:2" x14ac:dyDescent="0.25">
      <c r="A23510" s="277" t="s">
        <v>6463</v>
      </c>
      <c r="B23510" s="278">
        <v>2.46</v>
      </c>
    </row>
    <row r="23511" spans="1:2" x14ac:dyDescent="0.25">
      <c r="A23511" s="277" t="s">
        <v>23041</v>
      </c>
      <c r="B23511" s="278">
        <v>2.46</v>
      </c>
    </row>
    <row r="23512" spans="1:2" x14ac:dyDescent="0.25">
      <c r="A23512" s="277" t="s">
        <v>6464</v>
      </c>
      <c r="B23512" s="278">
        <v>2.2799999999999998</v>
      </c>
    </row>
    <row r="23513" spans="1:2" x14ac:dyDescent="0.25">
      <c r="A23513" s="277" t="s">
        <v>23042</v>
      </c>
      <c r="B23513" s="278">
        <v>2.2799999999999998</v>
      </c>
    </row>
    <row r="23514" spans="1:2" x14ac:dyDescent="0.25">
      <c r="A23514" s="277" t="s">
        <v>6465</v>
      </c>
      <c r="B23514" s="278">
        <v>33.85</v>
      </c>
    </row>
    <row r="23515" spans="1:2" x14ac:dyDescent="0.25">
      <c r="A23515" s="277" t="s">
        <v>23043</v>
      </c>
      <c r="B23515" s="278">
        <v>31.71</v>
      </c>
    </row>
    <row r="23516" spans="1:2" x14ac:dyDescent="0.25">
      <c r="A23516" s="277" t="s">
        <v>6466</v>
      </c>
      <c r="B23516" s="278">
        <v>48</v>
      </c>
    </row>
    <row r="23517" spans="1:2" x14ac:dyDescent="0.25">
      <c r="A23517" s="277" t="s">
        <v>23044</v>
      </c>
      <c r="B23517" s="278">
        <v>44.95</v>
      </c>
    </row>
    <row r="23518" spans="1:2" x14ac:dyDescent="0.25">
      <c r="A23518" s="277" t="s">
        <v>6467</v>
      </c>
      <c r="B23518" s="278">
        <v>3.32</v>
      </c>
    </row>
    <row r="23519" spans="1:2" x14ac:dyDescent="0.25">
      <c r="A23519" s="277" t="s">
        <v>23045</v>
      </c>
      <c r="B23519" s="278">
        <v>3.22</v>
      </c>
    </row>
    <row r="23520" spans="1:2" x14ac:dyDescent="0.25">
      <c r="A23520" s="277" t="s">
        <v>6468</v>
      </c>
      <c r="B23520" s="278">
        <v>30.87</v>
      </c>
    </row>
    <row r="23521" spans="1:2" x14ac:dyDescent="0.25">
      <c r="A23521" s="277" t="s">
        <v>23046</v>
      </c>
      <c r="B23521" s="278">
        <v>29.52</v>
      </c>
    </row>
    <row r="23522" spans="1:2" x14ac:dyDescent="0.25">
      <c r="A23522" s="277" t="s">
        <v>6469</v>
      </c>
      <c r="B23522" s="278">
        <v>54.88</v>
      </c>
    </row>
    <row r="23523" spans="1:2" x14ac:dyDescent="0.25">
      <c r="A23523" s="277" t="s">
        <v>23047</v>
      </c>
      <c r="B23523" s="278">
        <v>50.16</v>
      </c>
    </row>
    <row r="23524" spans="1:2" x14ac:dyDescent="0.25">
      <c r="A23524" s="277" t="s">
        <v>6470</v>
      </c>
      <c r="B23524" s="278">
        <v>117.22</v>
      </c>
    </row>
    <row r="23525" spans="1:2" x14ac:dyDescent="0.25">
      <c r="A23525" s="277" t="s">
        <v>23048</v>
      </c>
      <c r="B23525" s="278">
        <v>117.22</v>
      </c>
    </row>
    <row r="23526" spans="1:2" x14ac:dyDescent="0.25">
      <c r="A23526" s="277" t="s">
        <v>6471</v>
      </c>
      <c r="B23526" s="278">
        <v>7.47</v>
      </c>
    </row>
    <row r="23527" spans="1:2" x14ac:dyDescent="0.25">
      <c r="A23527" s="277" t="s">
        <v>23049</v>
      </c>
      <c r="B23527" s="278">
        <v>7.47</v>
      </c>
    </row>
    <row r="23528" spans="1:2" x14ac:dyDescent="0.25">
      <c r="A23528" s="277" t="s">
        <v>6472</v>
      </c>
      <c r="B23528" s="278">
        <v>0.82</v>
      </c>
    </row>
    <row r="23529" spans="1:2" x14ac:dyDescent="0.25">
      <c r="A23529" s="277" t="s">
        <v>23050</v>
      </c>
      <c r="B23529" s="278">
        <v>0.82</v>
      </c>
    </row>
    <row r="23530" spans="1:2" x14ac:dyDescent="0.25">
      <c r="A23530" s="277" t="s">
        <v>6473</v>
      </c>
      <c r="B23530" s="278">
        <v>63.66</v>
      </c>
    </row>
    <row r="23531" spans="1:2" x14ac:dyDescent="0.25">
      <c r="A23531" s="277" t="s">
        <v>23051</v>
      </c>
      <c r="B23531" s="278">
        <v>56.41</v>
      </c>
    </row>
    <row r="23532" spans="1:2" x14ac:dyDescent="0.25">
      <c r="A23532" s="277" t="s">
        <v>6474</v>
      </c>
      <c r="B23532" s="278">
        <v>65.09</v>
      </c>
    </row>
    <row r="23533" spans="1:2" x14ac:dyDescent="0.25">
      <c r="A23533" s="277" t="s">
        <v>23052</v>
      </c>
      <c r="B23533" s="278">
        <v>64.709999999999994</v>
      </c>
    </row>
    <row r="23534" spans="1:2" x14ac:dyDescent="0.25">
      <c r="A23534" s="277" t="s">
        <v>6475</v>
      </c>
      <c r="B23534" s="278">
        <v>37.380000000000003</v>
      </c>
    </row>
    <row r="23535" spans="1:2" x14ac:dyDescent="0.25">
      <c r="A23535" s="277" t="s">
        <v>23053</v>
      </c>
      <c r="B23535" s="278">
        <v>37.020000000000003</v>
      </c>
    </row>
    <row r="23536" spans="1:2" x14ac:dyDescent="0.25">
      <c r="A23536" s="277" t="s">
        <v>6476</v>
      </c>
      <c r="B23536" s="278">
        <v>1.25</v>
      </c>
    </row>
    <row r="23537" spans="1:2" x14ac:dyDescent="0.25">
      <c r="A23537" s="277" t="s">
        <v>23054</v>
      </c>
      <c r="B23537" s="278">
        <v>1.22</v>
      </c>
    </row>
    <row r="23538" spans="1:2" x14ac:dyDescent="0.25">
      <c r="A23538" s="277" t="s">
        <v>6477</v>
      </c>
      <c r="B23538" s="278">
        <v>8.2899999999999991</v>
      </c>
    </row>
    <row r="23539" spans="1:2" x14ac:dyDescent="0.25">
      <c r="A23539" s="277" t="s">
        <v>23055</v>
      </c>
      <c r="B23539" s="278">
        <v>8.27</v>
      </c>
    </row>
    <row r="23540" spans="1:2" x14ac:dyDescent="0.25">
      <c r="A23540" s="277" t="s">
        <v>6478</v>
      </c>
      <c r="B23540" s="278">
        <v>93.86</v>
      </c>
    </row>
    <row r="23541" spans="1:2" x14ac:dyDescent="0.25">
      <c r="A23541" s="277" t="s">
        <v>23056</v>
      </c>
      <c r="B23541" s="278">
        <v>89.88</v>
      </c>
    </row>
    <row r="23542" spans="1:2" x14ac:dyDescent="0.25">
      <c r="A23542" s="277" t="s">
        <v>6479</v>
      </c>
      <c r="B23542" s="278">
        <v>4.71</v>
      </c>
    </row>
    <row r="23543" spans="1:2" x14ac:dyDescent="0.25">
      <c r="A23543" s="277" t="s">
        <v>23057</v>
      </c>
      <c r="B23543" s="278">
        <v>4.6900000000000004</v>
      </c>
    </row>
    <row r="23544" spans="1:2" x14ac:dyDescent="0.25">
      <c r="A23544" s="277" t="s">
        <v>6480</v>
      </c>
      <c r="B23544" s="278">
        <v>1.56</v>
      </c>
    </row>
    <row r="23545" spans="1:2" x14ac:dyDescent="0.25">
      <c r="A23545" s="277" t="s">
        <v>23058</v>
      </c>
      <c r="B23545" s="278">
        <v>1.55</v>
      </c>
    </row>
    <row r="23546" spans="1:2" x14ac:dyDescent="0.25">
      <c r="A23546" s="277" t="s">
        <v>6481</v>
      </c>
      <c r="B23546" s="278">
        <v>80.47</v>
      </c>
    </row>
    <row r="23547" spans="1:2" x14ac:dyDescent="0.25">
      <c r="A23547" s="277" t="s">
        <v>23059</v>
      </c>
      <c r="B23547" s="278">
        <v>73.569999999999993</v>
      </c>
    </row>
    <row r="23548" spans="1:2" x14ac:dyDescent="0.25">
      <c r="A23548" s="277" t="s">
        <v>6482</v>
      </c>
      <c r="B23548" s="278">
        <v>54.98</v>
      </c>
    </row>
    <row r="23549" spans="1:2" x14ac:dyDescent="0.25">
      <c r="A23549" s="277" t="s">
        <v>23060</v>
      </c>
      <c r="B23549" s="278">
        <v>50.25</v>
      </c>
    </row>
    <row r="23550" spans="1:2" x14ac:dyDescent="0.25">
      <c r="A23550" s="277" t="s">
        <v>6483</v>
      </c>
      <c r="B23550" s="278">
        <v>97.37</v>
      </c>
    </row>
    <row r="23551" spans="1:2" x14ac:dyDescent="0.25">
      <c r="A23551" s="277" t="s">
        <v>23061</v>
      </c>
      <c r="B23551" s="278">
        <v>84.46</v>
      </c>
    </row>
    <row r="23552" spans="1:2" x14ac:dyDescent="0.25">
      <c r="A23552" s="277" t="s">
        <v>6484</v>
      </c>
      <c r="B23552" s="278">
        <v>104.82</v>
      </c>
    </row>
    <row r="23553" spans="1:2" x14ac:dyDescent="0.25">
      <c r="A23553" s="277" t="s">
        <v>23062</v>
      </c>
      <c r="B23553" s="278">
        <v>91.43</v>
      </c>
    </row>
    <row r="23554" spans="1:2" x14ac:dyDescent="0.25">
      <c r="A23554" s="277" t="s">
        <v>6485</v>
      </c>
      <c r="B23554" s="278">
        <v>45.66</v>
      </c>
    </row>
    <row r="23555" spans="1:2" x14ac:dyDescent="0.25">
      <c r="A23555" s="277" t="s">
        <v>23063</v>
      </c>
      <c r="B23555" s="278">
        <v>42.52</v>
      </c>
    </row>
    <row r="23556" spans="1:2" x14ac:dyDescent="0.25">
      <c r="A23556" s="277" t="s">
        <v>6486</v>
      </c>
      <c r="B23556" s="278">
        <v>72.150000000000006</v>
      </c>
    </row>
    <row r="23557" spans="1:2" x14ac:dyDescent="0.25">
      <c r="A23557" s="277" t="s">
        <v>23064</v>
      </c>
      <c r="B23557" s="278">
        <v>68.069999999999993</v>
      </c>
    </row>
    <row r="23558" spans="1:2" x14ac:dyDescent="0.25">
      <c r="A23558" s="277" t="s">
        <v>6487</v>
      </c>
      <c r="B23558" s="278">
        <v>152.55000000000001</v>
      </c>
    </row>
    <row r="23559" spans="1:2" x14ac:dyDescent="0.25">
      <c r="A23559" s="277" t="s">
        <v>23065</v>
      </c>
      <c r="B23559" s="278">
        <v>145.65</v>
      </c>
    </row>
    <row r="23560" spans="1:2" x14ac:dyDescent="0.25">
      <c r="A23560" s="277" t="s">
        <v>6488</v>
      </c>
      <c r="B23560" s="278">
        <v>36.6</v>
      </c>
    </row>
    <row r="23561" spans="1:2" x14ac:dyDescent="0.25">
      <c r="A23561" s="277" t="s">
        <v>23066</v>
      </c>
      <c r="B23561" s="278">
        <v>32.22</v>
      </c>
    </row>
    <row r="23562" spans="1:2" x14ac:dyDescent="0.25">
      <c r="A23562" s="277" t="s">
        <v>6490</v>
      </c>
      <c r="B23562" s="278">
        <v>2.56</v>
      </c>
    </row>
    <row r="23563" spans="1:2" x14ac:dyDescent="0.25">
      <c r="A23563" s="277" t="s">
        <v>23067</v>
      </c>
      <c r="B23563" s="278">
        <v>2.46</v>
      </c>
    </row>
    <row r="23564" spans="1:2" x14ac:dyDescent="0.25">
      <c r="A23564" s="277" t="s">
        <v>6491</v>
      </c>
      <c r="B23564" s="278">
        <v>4.6100000000000003</v>
      </c>
    </row>
    <row r="23565" spans="1:2" x14ac:dyDescent="0.25">
      <c r="A23565" s="277" t="s">
        <v>23068</v>
      </c>
      <c r="B23565" s="278">
        <v>4.6100000000000003</v>
      </c>
    </row>
    <row r="23566" spans="1:2" x14ac:dyDescent="0.25">
      <c r="A23566" s="277" t="s">
        <v>6492</v>
      </c>
      <c r="B23566" s="278">
        <v>33.28</v>
      </c>
    </row>
    <row r="23567" spans="1:2" x14ac:dyDescent="0.25">
      <c r="A23567" s="277" t="s">
        <v>23069</v>
      </c>
      <c r="B23567" s="278">
        <v>28.84</v>
      </c>
    </row>
    <row r="23568" spans="1:2" x14ac:dyDescent="0.25">
      <c r="A23568" s="277" t="s">
        <v>6493</v>
      </c>
      <c r="B23568" s="278">
        <v>68.430000000000007</v>
      </c>
    </row>
    <row r="23569" spans="1:2" x14ac:dyDescent="0.25">
      <c r="A23569" s="277" t="s">
        <v>23070</v>
      </c>
      <c r="B23569" s="278">
        <v>62.33</v>
      </c>
    </row>
    <row r="23570" spans="1:2" x14ac:dyDescent="0.25">
      <c r="A23570" s="277" t="s">
        <v>6494</v>
      </c>
      <c r="B23570" s="278">
        <v>460.74</v>
      </c>
    </row>
    <row r="23571" spans="1:2" x14ac:dyDescent="0.25">
      <c r="A23571" s="277" t="s">
        <v>23071</v>
      </c>
      <c r="B23571" s="278">
        <v>442.43</v>
      </c>
    </row>
    <row r="23572" spans="1:2" x14ac:dyDescent="0.25">
      <c r="A23572" s="277" t="s">
        <v>6495</v>
      </c>
      <c r="B23572" s="278">
        <v>76.83</v>
      </c>
    </row>
    <row r="23573" spans="1:2" x14ac:dyDescent="0.25">
      <c r="A23573" s="277" t="s">
        <v>23072</v>
      </c>
      <c r="B23573" s="278">
        <v>70.459999999999994</v>
      </c>
    </row>
    <row r="23574" spans="1:2" x14ac:dyDescent="0.25">
      <c r="A23574" s="277" t="s">
        <v>6496</v>
      </c>
      <c r="B23574" s="278">
        <v>67.72</v>
      </c>
    </row>
    <row r="23575" spans="1:2" x14ac:dyDescent="0.25">
      <c r="A23575" s="277" t="s">
        <v>23073</v>
      </c>
      <c r="B23575" s="278">
        <v>61.38</v>
      </c>
    </row>
    <row r="23576" spans="1:2" x14ac:dyDescent="0.25">
      <c r="A23576" s="277" t="s">
        <v>6497</v>
      </c>
      <c r="B23576" s="278">
        <v>131.83000000000001</v>
      </c>
    </row>
    <row r="23577" spans="1:2" x14ac:dyDescent="0.25">
      <c r="A23577" s="277" t="s">
        <v>23074</v>
      </c>
      <c r="B23577" s="278">
        <v>118.83</v>
      </c>
    </row>
    <row r="23578" spans="1:2" x14ac:dyDescent="0.25">
      <c r="A23578" s="277" t="s">
        <v>6498</v>
      </c>
      <c r="B23578" s="278">
        <v>95.58</v>
      </c>
    </row>
    <row r="23579" spans="1:2" x14ac:dyDescent="0.25">
      <c r="A23579" s="277" t="s">
        <v>23075</v>
      </c>
      <c r="B23579" s="278">
        <v>89.16</v>
      </c>
    </row>
    <row r="23580" spans="1:2" x14ac:dyDescent="0.25">
      <c r="A23580" s="277" t="s">
        <v>6499</v>
      </c>
      <c r="B23580" s="278">
        <v>161.1</v>
      </c>
    </row>
    <row r="23581" spans="1:2" x14ac:dyDescent="0.25">
      <c r="A23581" s="277" t="s">
        <v>23076</v>
      </c>
      <c r="B23581" s="278">
        <v>151.63</v>
      </c>
    </row>
    <row r="23582" spans="1:2" x14ac:dyDescent="0.25">
      <c r="A23582" s="277" t="s">
        <v>6500</v>
      </c>
      <c r="B23582" s="278">
        <v>270.13</v>
      </c>
    </row>
    <row r="23583" spans="1:2" x14ac:dyDescent="0.25">
      <c r="A23583" s="277" t="s">
        <v>23077</v>
      </c>
      <c r="B23583" s="278">
        <v>257.7</v>
      </c>
    </row>
    <row r="23584" spans="1:2" x14ac:dyDescent="0.25">
      <c r="A23584" s="277" t="s">
        <v>6501</v>
      </c>
      <c r="B23584" s="278">
        <v>8.64</v>
      </c>
    </row>
    <row r="23585" spans="1:2" x14ac:dyDescent="0.25">
      <c r="A23585" s="277" t="s">
        <v>23078</v>
      </c>
      <c r="B23585" s="278">
        <v>8.64</v>
      </c>
    </row>
    <row r="23586" spans="1:2" x14ac:dyDescent="0.25">
      <c r="A23586" s="277" t="s">
        <v>6503</v>
      </c>
      <c r="B23586" s="278">
        <v>1.07</v>
      </c>
    </row>
    <row r="23587" spans="1:2" x14ac:dyDescent="0.25">
      <c r="A23587" s="277" t="s">
        <v>23079</v>
      </c>
      <c r="B23587" s="278">
        <v>1.07</v>
      </c>
    </row>
    <row r="23588" spans="1:2" x14ac:dyDescent="0.25">
      <c r="A23588" s="277" t="s">
        <v>6504</v>
      </c>
      <c r="B23588" s="278">
        <v>22.55</v>
      </c>
    </row>
    <row r="23589" spans="1:2" x14ac:dyDescent="0.25">
      <c r="A23589" s="277" t="s">
        <v>23080</v>
      </c>
      <c r="B23589" s="278">
        <v>20.64</v>
      </c>
    </row>
    <row r="23590" spans="1:2" x14ac:dyDescent="0.25">
      <c r="A23590" s="277" t="s">
        <v>6505</v>
      </c>
      <c r="B23590" s="278">
        <v>44.46</v>
      </c>
    </row>
    <row r="23591" spans="1:2" x14ac:dyDescent="0.25">
      <c r="A23591" s="277" t="s">
        <v>23081</v>
      </c>
      <c r="B23591" s="278">
        <v>44.46</v>
      </c>
    </row>
    <row r="23592" spans="1:2" x14ac:dyDescent="0.25">
      <c r="A23592" s="277" t="s">
        <v>6506</v>
      </c>
      <c r="B23592" s="278">
        <v>2.52</v>
      </c>
    </row>
    <row r="23593" spans="1:2" x14ac:dyDescent="0.25">
      <c r="A23593" s="277" t="s">
        <v>23082</v>
      </c>
      <c r="B23593" s="278">
        <v>2.52</v>
      </c>
    </row>
    <row r="23594" spans="1:2" x14ac:dyDescent="0.25">
      <c r="A23594" s="277" t="s">
        <v>6507</v>
      </c>
      <c r="B23594" s="278">
        <v>13.68</v>
      </c>
    </row>
    <row r="23595" spans="1:2" x14ac:dyDescent="0.25">
      <c r="A23595" s="277" t="s">
        <v>23083</v>
      </c>
      <c r="B23595" s="278">
        <v>13.68</v>
      </c>
    </row>
    <row r="23596" spans="1:2" x14ac:dyDescent="0.25">
      <c r="A23596" s="277" t="s">
        <v>6508</v>
      </c>
      <c r="B23596" s="278">
        <v>7.8</v>
      </c>
    </row>
    <row r="23597" spans="1:2" x14ac:dyDescent="0.25">
      <c r="A23597" s="277" t="s">
        <v>23084</v>
      </c>
      <c r="B23597" s="278">
        <v>7.8</v>
      </c>
    </row>
    <row r="23598" spans="1:2" x14ac:dyDescent="0.25">
      <c r="A23598" s="277" t="s">
        <v>6509</v>
      </c>
      <c r="B23598" s="278">
        <v>63.5</v>
      </c>
    </row>
    <row r="23599" spans="1:2" x14ac:dyDescent="0.25">
      <c r="A23599" s="277" t="s">
        <v>23085</v>
      </c>
      <c r="B23599" s="278">
        <v>63.5</v>
      </c>
    </row>
    <row r="23600" spans="1:2" x14ac:dyDescent="0.25">
      <c r="A23600" s="277" t="s">
        <v>6510</v>
      </c>
      <c r="B23600" s="278">
        <v>12.7</v>
      </c>
    </row>
    <row r="23601" spans="1:2" x14ac:dyDescent="0.25">
      <c r="A23601" s="277" t="s">
        <v>23086</v>
      </c>
      <c r="B23601" s="278">
        <v>12.7</v>
      </c>
    </row>
    <row r="23602" spans="1:2" x14ac:dyDescent="0.25">
      <c r="A23602" s="277" t="s">
        <v>6511</v>
      </c>
      <c r="B23602" s="278">
        <v>23.28</v>
      </c>
    </row>
    <row r="23603" spans="1:2" x14ac:dyDescent="0.25">
      <c r="A23603" s="277" t="s">
        <v>23087</v>
      </c>
      <c r="B23603" s="278">
        <v>23.28</v>
      </c>
    </row>
    <row r="23604" spans="1:2" x14ac:dyDescent="0.25">
      <c r="A23604" s="277" t="s">
        <v>6512</v>
      </c>
      <c r="B23604" s="278">
        <v>30</v>
      </c>
    </row>
    <row r="23605" spans="1:2" x14ac:dyDescent="0.25">
      <c r="A23605" s="277" t="s">
        <v>23088</v>
      </c>
      <c r="B23605" s="278">
        <v>30</v>
      </c>
    </row>
    <row r="23606" spans="1:2" x14ac:dyDescent="0.25">
      <c r="A23606" s="277" t="s">
        <v>6513</v>
      </c>
      <c r="B23606" s="278">
        <v>10.37</v>
      </c>
    </row>
    <row r="23607" spans="1:2" x14ac:dyDescent="0.25">
      <c r="A23607" s="277" t="s">
        <v>23089</v>
      </c>
      <c r="B23607" s="278">
        <v>10.37</v>
      </c>
    </row>
    <row r="23608" spans="1:2" x14ac:dyDescent="0.25">
      <c r="A23608" s="277" t="s">
        <v>6514</v>
      </c>
      <c r="B23608" s="278">
        <v>20.61</v>
      </c>
    </row>
    <row r="23609" spans="1:2" x14ac:dyDescent="0.25">
      <c r="A23609" s="277" t="s">
        <v>23090</v>
      </c>
      <c r="B23609" s="278">
        <v>20.61</v>
      </c>
    </row>
    <row r="23610" spans="1:2" x14ac:dyDescent="0.25">
      <c r="A23610" s="277" t="s">
        <v>6515</v>
      </c>
      <c r="B23610" s="278">
        <v>0.91</v>
      </c>
    </row>
    <row r="23611" spans="1:2" x14ac:dyDescent="0.25">
      <c r="A23611" s="277" t="s">
        <v>23091</v>
      </c>
      <c r="B23611" s="278">
        <v>0.91</v>
      </c>
    </row>
    <row r="23612" spans="1:2" x14ac:dyDescent="0.25">
      <c r="A23612" s="277" t="s">
        <v>6517</v>
      </c>
      <c r="B23612" s="278">
        <v>183.45</v>
      </c>
    </row>
    <row r="23613" spans="1:2" x14ac:dyDescent="0.25">
      <c r="A23613" s="277" t="s">
        <v>23092</v>
      </c>
      <c r="B23613" s="278">
        <v>183.45</v>
      </c>
    </row>
    <row r="23614" spans="1:2" x14ac:dyDescent="0.25">
      <c r="A23614" s="277"/>
      <c r="B23614" s="278"/>
    </row>
    <row r="23615" spans="1:2" x14ac:dyDescent="0.25">
      <c r="A23615" s="129"/>
      <c r="B23615" s="130"/>
    </row>
    <row r="23616" spans="1:2" x14ac:dyDescent="0.25">
      <c r="A23616" s="129"/>
      <c r="B23616" s="130"/>
    </row>
    <row r="23617" spans="1:4" x14ac:dyDescent="0.25">
      <c r="A23617" s="5" t="s">
        <v>24450</v>
      </c>
      <c r="B23617" s="2">
        <v>58.76</v>
      </c>
    </row>
    <row r="23618" spans="1:4" x14ac:dyDescent="0.25">
      <c r="A23618" s="425" t="s">
        <v>24451</v>
      </c>
      <c r="B23618" s="2">
        <v>1</v>
      </c>
    </row>
    <row r="23619" spans="1:4" x14ac:dyDescent="0.25">
      <c r="A23619" s="425" t="s">
        <v>24452</v>
      </c>
      <c r="B23619" s="2">
        <v>1.96</v>
      </c>
    </row>
    <row r="23620" spans="1:4" x14ac:dyDescent="0.25">
      <c r="A23620" s="3" t="s">
        <v>24694</v>
      </c>
      <c r="B23620" s="2">
        <v>14.59</v>
      </c>
      <c r="D23620" s="461"/>
    </row>
    <row r="23621" spans="1:4" x14ac:dyDescent="0.25">
      <c r="A23621" s="750" t="s">
        <v>25185</v>
      </c>
      <c r="B23621" s="2">
        <v>7.15</v>
      </c>
    </row>
  </sheetData>
  <pageMargins left="0.511811024" right="0.511811024" top="0.78740157499999996" bottom="0.78740157499999996" header="0.31496062000000002" footer="0.31496062000000002"/>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37280E-1EF0-40CD-B4E0-92A21C2E1E07}">
  <sheetPr>
    <pageSetUpPr fitToPage="1"/>
  </sheetPr>
  <dimension ref="B2:P69"/>
  <sheetViews>
    <sheetView view="pageBreakPreview" topLeftCell="A34" zoomScale="85" zoomScaleNormal="100" zoomScaleSheetLayoutView="85" workbookViewId="0">
      <selection activeCell="D51" sqref="D51"/>
    </sheetView>
  </sheetViews>
  <sheetFormatPr defaultRowHeight="15" x14ac:dyDescent="0.25"/>
  <cols>
    <col min="1" max="1" width="9.33203125" style="806"/>
    <col min="2" max="2" width="6" style="806" bestFit="1" customWidth="1"/>
    <col min="3" max="3" width="59.6640625" style="806" customWidth="1"/>
    <col min="4" max="4" width="18.33203125" style="806" customWidth="1"/>
    <col min="5" max="5" width="14.83203125" style="806" bestFit="1" customWidth="1"/>
    <col min="6" max="6" width="13.33203125" style="806" bestFit="1" customWidth="1"/>
    <col min="7" max="7" width="9.33203125" style="806"/>
    <col min="8" max="8" width="12.33203125" style="806" bestFit="1" customWidth="1"/>
    <col min="9" max="14" width="9.33203125" style="806"/>
    <col min="15" max="15" width="9.1640625" style="806" customWidth="1"/>
    <col min="16" max="16384" width="9.33203125" style="806"/>
  </cols>
  <sheetData>
    <row r="2" spans="2:16" x14ac:dyDescent="0.25">
      <c r="B2" s="857" t="s">
        <v>36751</v>
      </c>
      <c r="C2" s="858"/>
      <c r="D2" s="858"/>
      <c r="E2" s="858"/>
      <c r="F2" s="859"/>
    </row>
    <row r="3" spans="2:16" x14ac:dyDescent="0.25">
      <c r="B3" s="807"/>
      <c r="C3" s="808" t="s">
        <v>36752</v>
      </c>
      <c r="D3" s="808" t="s">
        <v>23737</v>
      </c>
      <c r="E3" s="808" t="s">
        <v>36753</v>
      </c>
      <c r="F3" s="809" t="s">
        <v>36754</v>
      </c>
    </row>
    <row r="4" spans="2:16" x14ac:dyDescent="0.25">
      <c r="B4" s="810">
        <v>1</v>
      </c>
      <c r="C4" s="811" t="s">
        <v>23743</v>
      </c>
      <c r="D4" s="812" t="s">
        <v>23744</v>
      </c>
      <c r="E4" s="813">
        <v>888.70299999999997</v>
      </c>
      <c r="F4" s="814">
        <v>998</v>
      </c>
      <c r="G4" s="815"/>
      <c r="H4" s="815"/>
      <c r="I4" s="815"/>
      <c r="J4" s="815"/>
      <c r="K4" s="815"/>
    </row>
    <row r="5" spans="2:16" x14ac:dyDescent="0.25">
      <c r="B5" s="810">
        <v>2</v>
      </c>
      <c r="C5" s="811" t="s">
        <v>23745</v>
      </c>
      <c r="D5" s="812" t="s">
        <v>23744</v>
      </c>
      <c r="E5" s="813">
        <v>214.09800000000001</v>
      </c>
      <c r="F5" s="814">
        <v>241</v>
      </c>
    </row>
    <row r="6" spans="2:16" x14ac:dyDescent="0.25">
      <c r="B6" s="810">
        <v>3</v>
      </c>
      <c r="C6" s="811" t="s">
        <v>23747</v>
      </c>
      <c r="D6" s="812" t="s">
        <v>23744</v>
      </c>
      <c r="E6" s="813">
        <v>69.159000000000006</v>
      </c>
      <c r="F6" s="814">
        <v>23</v>
      </c>
    </row>
    <row r="7" spans="2:16" x14ac:dyDescent="0.25">
      <c r="B7" s="810">
        <v>4</v>
      </c>
      <c r="C7" s="811" t="s">
        <v>23748</v>
      </c>
      <c r="D7" s="812" t="s">
        <v>23744</v>
      </c>
      <c r="E7" s="813">
        <v>310</v>
      </c>
      <c r="F7" s="814">
        <v>120</v>
      </c>
    </row>
    <row r="8" spans="2:16" x14ac:dyDescent="0.25">
      <c r="B8" s="810">
        <v>5</v>
      </c>
      <c r="C8" s="811" t="s">
        <v>23750</v>
      </c>
      <c r="D8" s="812" t="s">
        <v>23744</v>
      </c>
      <c r="E8" s="813">
        <v>314</v>
      </c>
      <c r="F8" s="814">
        <v>330</v>
      </c>
    </row>
    <row r="9" spans="2:16" x14ac:dyDescent="0.25">
      <c r="B9" s="810">
        <v>6</v>
      </c>
      <c r="C9" s="811" t="s">
        <v>23752</v>
      </c>
      <c r="D9" s="812" t="s">
        <v>23744</v>
      </c>
      <c r="E9" s="813">
        <v>179.761</v>
      </c>
      <c r="F9" s="814">
        <v>260</v>
      </c>
      <c r="O9" s="816"/>
    </row>
    <row r="10" spans="2:16" x14ac:dyDescent="0.25">
      <c r="B10" s="810">
        <v>7</v>
      </c>
      <c r="C10" s="811" t="s">
        <v>23754</v>
      </c>
      <c r="D10" s="812" t="s">
        <v>23744</v>
      </c>
      <c r="E10" s="813">
        <v>240.059</v>
      </c>
      <c r="F10" s="814">
        <v>193</v>
      </c>
      <c r="O10" s="816"/>
    </row>
    <row r="11" spans="2:16" x14ac:dyDescent="0.25">
      <c r="B11" s="810">
        <v>8</v>
      </c>
      <c r="C11" s="811" t="s">
        <v>23756</v>
      </c>
      <c r="D11" s="812" t="s">
        <v>23744</v>
      </c>
      <c r="E11" s="813">
        <v>159.41399999999999</v>
      </c>
      <c r="F11" s="814">
        <v>170</v>
      </c>
      <c r="O11" s="817"/>
    </row>
    <row r="12" spans="2:16" x14ac:dyDescent="0.25">
      <c r="B12" s="810">
        <v>9</v>
      </c>
      <c r="C12" s="811" t="s">
        <v>23758</v>
      </c>
      <c r="D12" s="812" t="s">
        <v>23744</v>
      </c>
      <c r="E12" s="813">
        <v>392.34500000000003</v>
      </c>
      <c r="F12" s="814">
        <v>226</v>
      </c>
      <c r="P12" s="818"/>
    </row>
    <row r="13" spans="2:16" x14ac:dyDescent="0.25">
      <c r="B13" s="810">
        <v>10</v>
      </c>
      <c r="C13" s="811" t="s">
        <v>23760</v>
      </c>
      <c r="D13" s="812" t="s">
        <v>23744</v>
      </c>
      <c r="E13" s="813">
        <v>200.42699999999999</v>
      </c>
      <c r="F13" s="814">
        <v>243</v>
      </c>
    </row>
    <row r="14" spans="2:16" x14ac:dyDescent="0.25">
      <c r="B14" s="810">
        <v>11</v>
      </c>
      <c r="C14" s="811" t="s">
        <v>23762</v>
      </c>
      <c r="D14" s="812" t="s">
        <v>23744</v>
      </c>
      <c r="E14" s="813">
        <v>320.75299999999999</v>
      </c>
      <c r="F14" s="814">
        <v>431</v>
      </c>
    </row>
    <row r="15" spans="2:16" x14ac:dyDescent="0.25">
      <c r="B15" s="810">
        <v>12</v>
      </c>
      <c r="C15" s="811" t="s">
        <v>23764</v>
      </c>
      <c r="D15" s="812" t="s">
        <v>23744</v>
      </c>
      <c r="E15" s="813">
        <v>552.10400000000004</v>
      </c>
      <c r="F15" s="814">
        <v>773</v>
      </c>
    </row>
    <row r="16" spans="2:16" x14ac:dyDescent="0.25">
      <c r="B16" s="810">
        <v>13</v>
      </c>
      <c r="C16" s="811" t="s">
        <v>23766</v>
      </c>
      <c r="D16" s="812" t="s">
        <v>23744</v>
      </c>
      <c r="E16" s="813">
        <v>317.07799999999997</v>
      </c>
      <c r="F16" s="814">
        <v>345</v>
      </c>
    </row>
    <row r="17" spans="2:6" x14ac:dyDescent="0.25">
      <c r="B17" s="810">
        <v>14</v>
      </c>
      <c r="C17" s="811" t="s">
        <v>23768</v>
      </c>
      <c r="D17" s="812" t="s">
        <v>23744</v>
      </c>
      <c r="E17" s="813">
        <v>514.98099999999999</v>
      </c>
      <c r="F17" s="814">
        <v>665</v>
      </c>
    </row>
    <row r="18" spans="2:6" x14ac:dyDescent="0.25">
      <c r="B18" s="810">
        <v>15</v>
      </c>
      <c r="C18" s="811" t="s">
        <v>23770</v>
      </c>
      <c r="D18" s="812" t="s">
        <v>23744</v>
      </c>
      <c r="E18" s="813">
        <v>421.48599999999999</v>
      </c>
      <c r="F18" s="814">
        <v>584</v>
      </c>
    </row>
    <row r="19" spans="2:6" x14ac:dyDescent="0.25">
      <c r="B19" s="810">
        <v>16</v>
      </c>
      <c r="C19" s="811" t="s">
        <v>23772</v>
      </c>
      <c r="D19" s="811" t="s">
        <v>23744</v>
      </c>
      <c r="E19" s="813">
        <v>167.767</v>
      </c>
      <c r="F19" s="814">
        <v>302</v>
      </c>
    </row>
    <row r="20" spans="2:6" x14ac:dyDescent="0.25">
      <c r="B20" s="810">
        <v>17</v>
      </c>
      <c r="C20" s="811" t="s">
        <v>23772</v>
      </c>
      <c r="D20" s="811" t="s">
        <v>23744</v>
      </c>
      <c r="E20" s="813">
        <v>165.40100000000001</v>
      </c>
      <c r="F20" s="814">
        <v>276</v>
      </c>
    </row>
    <row r="21" spans="2:6" x14ac:dyDescent="0.25">
      <c r="B21" s="810">
        <v>18</v>
      </c>
      <c r="C21" s="811" t="s">
        <v>23772</v>
      </c>
      <c r="D21" s="812" t="s">
        <v>23744</v>
      </c>
      <c r="E21" s="813">
        <v>509.69200000000001</v>
      </c>
      <c r="F21" s="814">
        <v>217</v>
      </c>
    </row>
    <row r="22" spans="2:6" x14ac:dyDescent="0.25">
      <c r="B22" s="810">
        <v>19</v>
      </c>
      <c r="C22" s="811" t="s">
        <v>23776</v>
      </c>
      <c r="D22" s="812" t="s">
        <v>23744</v>
      </c>
      <c r="E22" s="813">
        <v>332.75400000000002</v>
      </c>
      <c r="F22" s="814">
        <v>555</v>
      </c>
    </row>
    <row r="23" spans="2:6" x14ac:dyDescent="0.25">
      <c r="B23" s="810">
        <v>20</v>
      </c>
      <c r="C23" s="811" t="s">
        <v>23776</v>
      </c>
      <c r="D23" s="812" t="s">
        <v>23744</v>
      </c>
      <c r="E23" s="813">
        <v>533.31700000000001</v>
      </c>
      <c r="F23" s="814">
        <v>714</v>
      </c>
    </row>
    <row r="24" spans="2:6" x14ac:dyDescent="0.25">
      <c r="B24" s="810">
        <v>21</v>
      </c>
      <c r="C24" s="811" t="s">
        <v>23779</v>
      </c>
      <c r="D24" s="812" t="s">
        <v>23744</v>
      </c>
      <c r="E24" s="813">
        <v>137.65</v>
      </c>
      <c r="F24" s="814">
        <v>70</v>
      </c>
    </row>
    <row r="25" spans="2:6" x14ac:dyDescent="0.25">
      <c r="B25" s="810">
        <v>22</v>
      </c>
      <c r="C25" s="811" t="s">
        <v>25174</v>
      </c>
      <c r="D25" s="812" t="s">
        <v>23744</v>
      </c>
      <c r="E25" s="813">
        <v>145.96100000000001</v>
      </c>
      <c r="F25" s="814">
        <v>0</v>
      </c>
    </row>
    <row r="26" spans="2:6" x14ac:dyDescent="0.25">
      <c r="B26" s="810">
        <v>23</v>
      </c>
      <c r="C26" s="811" t="s">
        <v>23779</v>
      </c>
      <c r="D26" s="812" t="s">
        <v>23744</v>
      </c>
      <c r="E26" s="813">
        <v>536.83399999999995</v>
      </c>
      <c r="F26" s="814">
        <v>809</v>
      </c>
    </row>
    <row r="27" spans="2:6" x14ac:dyDescent="0.25">
      <c r="B27" s="810">
        <v>24</v>
      </c>
      <c r="C27" s="811" t="s">
        <v>25174</v>
      </c>
      <c r="D27" s="812" t="s">
        <v>23744</v>
      </c>
      <c r="E27" s="813">
        <v>528.69100000000003</v>
      </c>
      <c r="F27" s="814">
        <v>662</v>
      </c>
    </row>
    <row r="28" spans="2:6" x14ac:dyDescent="0.25">
      <c r="B28" s="810">
        <v>25</v>
      </c>
      <c r="C28" s="811" t="s">
        <v>23785</v>
      </c>
      <c r="D28" s="812" t="s">
        <v>23744</v>
      </c>
      <c r="E28" s="813">
        <v>332.60300000000001</v>
      </c>
      <c r="F28" s="814">
        <v>54</v>
      </c>
    </row>
    <row r="29" spans="2:6" ht="30" x14ac:dyDescent="0.25">
      <c r="B29" s="810">
        <v>26</v>
      </c>
      <c r="C29" s="811" t="s">
        <v>23787</v>
      </c>
      <c r="D29" s="812" t="s">
        <v>23744</v>
      </c>
      <c r="E29" s="813">
        <v>520.58100000000002</v>
      </c>
      <c r="F29" s="814">
        <v>550</v>
      </c>
    </row>
    <row r="30" spans="2:6" x14ac:dyDescent="0.25">
      <c r="B30" s="810">
        <v>27</v>
      </c>
      <c r="C30" s="811" t="s">
        <v>23789</v>
      </c>
      <c r="D30" s="812" t="s">
        <v>23744</v>
      </c>
      <c r="E30" s="813">
        <v>420.60399999999998</v>
      </c>
      <c r="F30" s="814">
        <v>600</v>
      </c>
    </row>
    <row r="31" spans="2:6" x14ac:dyDescent="0.25">
      <c r="B31" s="810">
        <v>28</v>
      </c>
      <c r="C31" s="811" t="s">
        <v>23791</v>
      </c>
      <c r="D31" s="812" t="s">
        <v>23744</v>
      </c>
      <c r="E31" s="813">
        <v>332.62599999999998</v>
      </c>
      <c r="F31" s="814">
        <v>607</v>
      </c>
    </row>
    <row r="32" spans="2:6" x14ac:dyDescent="0.25">
      <c r="B32" s="810">
        <v>29</v>
      </c>
      <c r="C32" s="811" t="s">
        <v>25175</v>
      </c>
      <c r="D32" s="812" t="s">
        <v>23744</v>
      </c>
      <c r="E32" s="813">
        <v>420.637</v>
      </c>
      <c r="F32" s="814">
        <v>559</v>
      </c>
    </row>
    <row r="33" spans="2:12" x14ac:dyDescent="0.25">
      <c r="B33" s="810">
        <v>30</v>
      </c>
      <c r="C33" s="811" t="s">
        <v>23795</v>
      </c>
      <c r="D33" s="812" t="s">
        <v>23744</v>
      </c>
      <c r="E33" s="813">
        <v>332.791</v>
      </c>
      <c r="F33" s="814">
        <f>232+158+25</f>
        <v>415</v>
      </c>
    </row>
    <row r="34" spans="2:12" x14ac:dyDescent="0.25">
      <c r="B34" s="810">
        <v>31</v>
      </c>
      <c r="C34" s="811" t="s">
        <v>23797</v>
      </c>
      <c r="D34" s="812" t="s">
        <v>23744</v>
      </c>
      <c r="E34" s="813">
        <v>380.714</v>
      </c>
      <c r="F34" s="814">
        <v>458</v>
      </c>
    </row>
    <row r="35" spans="2:12" x14ac:dyDescent="0.25">
      <c r="B35" s="810">
        <v>32</v>
      </c>
      <c r="C35" s="811" t="s">
        <v>23799</v>
      </c>
      <c r="D35" s="812" t="s">
        <v>23744</v>
      </c>
      <c r="E35" s="813">
        <v>332.76</v>
      </c>
      <c r="F35" s="814">
        <v>269</v>
      </c>
    </row>
    <row r="36" spans="2:12" x14ac:dyDescent="0.25">
      <c r="B36" s="810">
        <v>33</v>
      </c>
      <c r="C36" s="811" t="s">
        <v>23801</v>
      </c>
      <c r="D36" s="812" t="s">
        <v>23744</v>
      </c>
      <c r="E36" s="813">
        <v>332.09399999999999</v>
      </c>
      <c r="F36" s="814">
        <v>528</v>
      </c>
    </row>
    <row r="37" spans="2:12" x14ac:dyDescent="0.25">
      <c r="B37" s="810">
        <v>34</v>
      </c>
      <c r="C37" s="811" t="s">
        <v>25176</v>
      </c>
      <c r="D37" s="812" t="s">
        <v>23744</v>
      </c>
      <c r="E37" s="813">
        <v>500</v>
      </c>
      <c r="F37" s="814">
        <v>579</v>
      </c>
    </row>
    <row r="38" spans="2:12" x14ac:dyDescent="0.25">
      <c r="B38" s="810">
        <v>35</v>
      </c>
      <c r="C38" s="811" t="s">
        <v>23804</v>
      </c>
      <c r="D38" s="812" t="s">
        <v>23744</v>
      </c>
      <c r="E38" s="813">
        <v>750.86199999999997</v>
      </c>
      <c r="F38" s="814">
        <v>1200</v>
      </c>
    </row>
    <row r="39" spans="2:12" x14ac:dyDescent="0.25">
      <c r="B39" s="810">
        <v>36</v>
      </c>
      <c r="C39" s="811" t="s">
        <v>23806</v>
      </c>
      <c r="D39" s="812" t="s">
        <v>23744</v>
      </c>
      <c r="E39" s="813">
        <v>179.179</v>
      </c>
      <c r="F39" s="814">
        <v>323</v>
      </c>
    </row>
    <row r="40" spans="2:12" x14ac:dyDescent="0.25">
      <c r="B40" s="810">
        <v>37</v>
      </c>
      <c r="C40" s="811" t="s">
        <v>23743</v>
      </c>
      <c r="D40" s="812" t="s">
        <v>23744</v>
      </c>
      <c r="E40" s="813">
        <v>712.54899999999998</v>
      </c>
      <c r="F40" s="814">
        <v>860</v>
      </c>
    </row>
    <row r="41" spans="2:12" x14ac:dyDescent="0.25">
      <c r="B41" s="810">
        <v>38</v>
      </c>
      <c r="C41" s="811" t="s">
        <v>23809</v>
      </c>
      <c r="D41" s="812" t="s">
        <v>23744</v>
      </c>
      <c r="E41" s="813">
        <v>360.26100000000002</v>
      </c>
      <c r="F41" s="814">
        <v>378</v>
      </c>
    </row>
    <row r="42" spans="2:12" x14ac:dyDescent="0.25">
      <c r="B42" s="810">
        <v>39</v>
      </c>
      <c r="C42" s="811" t="s">
        <v>23811</v>
      </c>
      <c r="D42" s="812" t="s">
        <v>23744</v>
      </c>
      <c r="E42" s="813">
        <v>720.97500000000002</v>
      </c>
      <c r="F42" s="814">
        <v>943</v>
      </c>
    </row>
    <row r="43" spans="2:12" x14ac:dyDescent="0.25">
      <c r="B43" s="810">
        <v>40</v>
      </c>
      <c r="C43" s="811" t="s">
        <v>23813</v>
      </c>
      <c r="D43" s="812" t="s">
        <v>23814</v>
      </c>
      <c r="E43" s="813">
        <v>777.57299999999998</v>
      </c>
      <c r="F43" s="814">
        <v>622</v>
      </c>
    </row>
    <row r="44" spans="2:12" x14ac:dyDescent="0.25">
      <c r="B44" s="810">
        <v>41</v>
      </c>
      <c r="C44" s="811" t="s">
        <v>23816</v>
      </c>
      <c r="D44" s="812" t="s">
        <v>23814</v>
      </c>
      <c r="E44" s="813">
        <v>804.38</v>
      </c>
      <c r="F44" s="814">
        <v>1126</v>
      </c>
    </row>
    <row r="45" spans="2:12" x14ac:dyDescent="0.25">
      <c r="B45" s="810">
        <v>42</v>
      </c>
      <c r="C45" s="811" t="s">
        <v>23817</v>
      </c>
      <c r="D45" s="812" t="s">
        <v>23814</v>
      </c>
      <c r="E45" s="813">
        <v>484.10599999999999</v>
      </c>
      <c r="F45" s="814">
        <v>818</v>
      </c>
    </row>
    <row r="46" spans="2:12" x14ac:dyDescent="0.25">
      <c r="B46" s="810">
        <v>43</v>
      </c>
      <c r="C46" s="811" t="s">
        <v>23819</v>
      </c>
      <c r="D46" s="812" t="s">
        <v>23814</v>
      </c>
      <c r="E46" s="813">
        <v>121.821</v>
      </c>
      <c r="F46" s="814">
        <v>217</v>
      </c>
      <c r="L46" s="819"/>
    </row>
    <row r="47" spans="2:12" x14ac:dyDescent="0.25">
      <c r="B47" s="810">
        <v>44</v>
      </c>
      <c r="C47" s="811" t="s">
        <v>23821</v>
      </c>
      <c r="D47" s="812" t="s">
        <v>23814</v>
      </c>
      <c r="E47" s="813">
        <v>44.387</v>
      </c>
      <c r="F47" s="814">
        <v>25</v>
      </c>
      <c r="L47" s="819"/>
    </row>
    <row r="48" spans="2:12" x14ac:dyDescent="0.25">
      <c r="B48" s="810">
        <v>45</v>
      </c>
      <c r="C48" s="811" t="s">
        <v>23821</v>
      </c>
      <c r="D48" s="812" t="s">
        <v>23814</v>
      </c>
      <c r="E48" s="813">
        <v>169.74600000000001</v>
      </c>
      <c r="F48" s="814">
        <v>269</v>
      </c>
      <c r="L48" s="819"/>
    </row>
    <row r="49" spans="2:6" x14ac:dyDescent="0.25">
      <c r="B49" s="810">
        <v>46</v>
      </c>
      <c r="C49" s="811" t="s">
        <v>23824</v>
      </c>
      <c r="D49" s="811" t="s">
        <v>23814</v>
      </c>
      <c r="E49" s="813">
        <v>322.93599999999998</v>
      </c>
      <c r="F49" s="814">
        <v>533</v>
      </c>
    </row>
    <row r="50" spans="2:6" x14ac:dyDescent="0.25">
      <c r="B50" s="810">
        <v>47</v>
      </c>
      <c r="C50" s="811" t="s">
        <v>23826</v>
      </c>
      <c r="D50" s="812" t="s">
        <v>23814</v>
      </c>
      <c r="E50" s="813">
        <v>654.25</v>
      </c>
      <c r="F50" s="814">
        <v>834</v>
      </c>
    </row>
    <row r="51" spans="2:6" x14ac:dyDescent="0.25">
      <c r="B51" s="810">
        <v>48</v>
      </c>
      <c r="C51" s="811" t="s">
        <v>23828</v>
      </c>
      <c r="D51" s="812" t="s">
        <v>23814</v>
      </c>
      <c r="E51" s="813">
        <v>71.251999999999995</v>
      </c>
      <c r="F51" s="814">
        <v>140</v>
      </c>
    </row>
    <row r="52" spans="2:6" x14ac:dyDescent="0.25">
      <c r="B52" s="810">
        <v>49</v>
      </c>
      <c r="C52" s="811" t="s">
        <v>23828</v>
      </c>
      <c r="D52" s="812" t="s">
        <v>23814</v>
      </c>
      <c r="E52" s="813">
        <v>353.09300000000002</v>
      </c>
      <c r="F52" s="814">
        <v>400</v>
      </c>
    </row>
    <row r="53" spans="2:6" x14ac:dyDescent="0.25">
      <c r="B53" s="810">
        <v>50</v>
      </c>
      <c r="C53" s="811" t="s">
        <v>23831</v>
      </c>
      <c r="D53" s="812" t="s">
        <v>23814</v>
      </c>
      <c r="E53" s="813">
        <v>854.68299999999999</v>
      </c>
      <c r="F53" s="814">
        <v>1075</v>
      </c>
    </row>
    <row r="54" spans="2:6" x14ac:dyDescent="0.25">
      <c r="B54" s="810">
        <v>51</v>
      </c>
      <c r="C54" s="811" t="s">
        <v>23833</v>
      </c>
      <c r="D54" s="812" t="s">
        <v>23814</v>
      </c>
      <c r="E54" s="813">
        <v>178.86599999999999</v>
      </c>
      <c r="F54" s="814">
        <v>310</v>
      </c>
    </row>
    <row r="55" spans="2:6" x14ac:dyDescent="0.25">
      <c r="B55" s="810">
        <v>52</v>
      </c>
      <c r="C55" s="811" t="s">
        <v>23835</v>
      </c>
      <c r="D55" s="812" t="s">
        <v>23814</v>
      </c>
      <c r="E55" s="813">
        <v>453.44299999999998</v>
      </c>
      <c r="F55" s="814">
        <v>726</v>
      </c>
    </row>
    <row r="56" spans="2:6" x14ac:dyDescent="0.25">
      <c r="B56" s="810">
        <v>53</v>
      </c>
      <c r="C56" s="811" t="s">
        <v>23837</v>
      </c>
      <c r="D56" s="812" t="s">
        <v>23814</v>
      </c>
      <c r="E56" s="813">
        <v>453.37799999999999</v>
      </c>
      <c r="F56" s="814">
        <v>816</v>
      </c>
    </row>
    <row r="57" spans="2:6" x14ac:dyDescent="0.25">
      <c r="B57" s="810">
        <v>54</v>
      </c>
      <c r="C57" s="811" t="s">
        <v>25180</v>
      </c>
      <c r="D57" s="812" t="s">
        <v>23814</v>
      </c>
      <c r="E57" s="813">
        <v>292.67700000000002</v>
      </c>
      <c r="F57" s="814">
        <v>430</v>
      </c>
    </row>
    <row r="58" spans="2:6" ht="30" x14ac:dyDescent="0.25">
      <c r="B58" s="810">
        <v>55</v>
      </c>
      <c r="C58" s="811" t="s">
        <v>23841</v>
      </c>
      <c r="D58" s="812" t="s">
        <v>23814</v>
      </c>
      <c r="E58" s="813">
        <v>205.90299999999999</v>
      </c>
      <c r="F58" s="814">
        <v>390</v>
      </c>
    </row>
    <row r="59" spans="2:6" x14ac:dyDescent="0.25">
      <c r="B59" s="810">
        <v>56</v>
      </c>
      <c r="C59" s="811" t="s">
        <v>23843</v>
      </c>
      <c r="D59" s="812" t="s">
        <v>23814</v>
      </c>
      <c r="E59" s="813">
        <v>220.452</v>
      </c>
      <c r="F59" s="814">
        <v>337</v>
      </c>
    </row>
    <row r="60" spans="2:6" x14ac:dyDescent="0.25">
      <c r="B60" s="810">
        <v>57</v>
      </c>
      <c r="C60" s="811" t="s">
        <v>23845</v>
      </c>
      <c r="D60" s="812" t="s">
        <v>23814</v>
      </c>
      <c r="E60" s="813">
        <v>219.887</v>
      </c>
      <c r="F60" s="814">
        <v>310</v>
      </c>
    </row>
    <row r="61" spans="2:6" x14ac:dyDescent="0.25">
      <c r="B61" s="810">
        <v>58</v>
      </c>
      <c r="C61" s="811" t="s">
        <v>23847</v>
      </c>
      <c r="D61" s="812" t="s">
        <v>23814</v>
      </c>
      <c r="E61" s="813">
        <v>214.19499999999999</v>
      </c>
      <c r="F61" s="814">
        <v>320</v>
      </c>
    </row>
    <row r="62" spans="2:6" x14ac:dyDescent="0.25">
      <c r="B62" s="810">
        <v>59</v>
      </c>
      <c r="C62" s="811" t="s">
        <v>23816</v>
      </c>
      <c r="D62" s="812" t="s">
        <v>23814</v>
      </c>
      <c r="E62" s="813">
        <v>396.03699999999998</v>
      </c>
      <c r="F62" s="814">
        <v>371</v>
      </c>
    </row>
    <row r="63" spans="2:6" x14ac:dyDescent="0.25">
      <c r="B63" s="810">
        <v>60</v>
      </c>
      <c r="C63" s="811" t="s">
        <v>23850</v>
      </c>
      <c r="D63" s="812" t="s">
        <v>23814</v>
      </c>
      <c r="E63" s="813">
        <v>500.286</v>
      </c>
      <c r="F63" s="814">
        <v>600</v>
      </c>
    </row>
    <row r="64" spans="2:6" x14ac:dyDescent="0.25">
      <c r="B64" s="810">
        <v>61</v>
      </c>
      <c r="C64" s="811" t="s">
        <v>23852</v>
      </c>
      <c r="D64" s="812" t="s">
        <v>23814</v>
      </c>
      <c r="E64" s="813">
        <v>825.41099999999994</v>
      </c>
      <c r="F64" s="814">
        <v>1141</v>
      </c>
    </row>
    <row r="65" spans="2:8" x14ac:dyDescent="0.25">
      <c r="B65" s="820">
        <v>62</v>
      </c>
      <c r="C65" s="821" t="s">
        <v>23854</v>
      </c>
      <c r="D65" s="822" t="s">
        <v>23814</v>
      </c>
      <c r="E65" s="823">
        <v>50.244</v>
      </c>
      <c r="F65" s="824">
        <v>60</v>
      </c>
    </row>
    <row r="66" spans="2:8" x14ac:dyDescent="0.25">
      <c r="B66" s="825"/>
      <c r="C66" s="826"/>
      <c r="D66" s="827" t="s">
        <v>36755</v>
      </c>
      <c r="E66" s="828">
        <f>SUM(E4:E65)</f>
        <v>23450.677</v>
      </c>
      <c r="F66" s="829">
        <f>SUM(F4:F65)</f>
        <v>29400</v>
      </c>
      <c r="H66" s="815"/>
    </row>
    <row r="67" spans="2:8" x14ac:dyDescent="0.25">
      <c r="D67" s="830"/>
      <c r="E67" s="831"/>
      <c r="F67" s="832"/>
    </row>
    <row r="68" spans="2:8" ht="15.75" x14ac:dyDescent="0.25">
      <c r="B68" s="833"/>
      <c r="C68" s="834"/>
      <c r="D68" s="835"/>
      <c r="E68" s="836" t="s">
        <v>36756</v>
      </c>
      <c r="F68" s="837">
        <v>1.2</v>
      </c>
    </row>
    <row r="69" spans="2:8" ht="15.75" x14ac:dyDescent="0.25">
      <c r="B69" s="833"/>
      <c r="C69" s="838"/>
      <c r="D69" s="838"/>
      <c r="E69" s="839" t="s">
        <v>23691</v>
      </c>
      <c r="F69" s="837">
        <f>F66*F68</f>
        <v>35280</v>
      </c>
    </row>
  </sheetData>
  <mergeCells count="1">
    <mergeCell ref="B2:F2"/>
  </mergeCells>
  <pageMargins left="0.9055118110236221" right="0.78740157480314965" top="0.78740157480314965" bottom="0.78740157480314965" header="0.31496062992125984" footer="0.31496062992125984"/>
  <pageSetup paperSize="9" scale="83" fitToHeight="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B5E944-7A5C-4E1F-B751-D120B86BE979}">
  <sheetPr codeName="Planilha3">
    <pageSetUpPr fitToPage="1"/>
  </sheetPr>
  <dimension ref="A1:M170"/>
  <sheetViews>
    <sheetView tabSelected="1" view="pageBreakPreview" zoomScale="115" zoomScaleNormal="100" zoomScaleSheetLayoutView="115" workbookViewId="0">
      <selection activeCell="D51" sqref="D51"/>
    </sheetView>
  </sheetViews>
  <sheetFormatPr defaultColWidth="12" defaultRowHeight="11.25" x14ac:dyDescent="0.2"/>
  <cols>
    <col min="1" max="1" width="6.1640625" style="8" customWidth="1"/>
    <col min="2" max="2" width="14.1640625" style="8" customWidth="1"/>
    <col min="3" max="3" width="56.33203125" style="8" customWidth="1"/>
    <col min="4" max="4" width="5" style="32" bestFit="1" customWidth="1"/>
    <col min="5" max="5" width="12.83203125" style="33" customWidth="1"/>
    <col min="6" max="6" width="14" style="33" customWidth="1"/>
    <col min="7" max="7" width="20.5" style="33" customWidth="1"/>
    <col min="8" max="8" width="15.5" style="8" customWidth="1"/>
    <col min="9" max="12" width="12" style="8"/>
    <col min="13" max="13" width="16.1640625" style="8" bestFit="1" customWidth="1"/>
    <col min="14" max="16384" width="12" style="8"/>
  </cols>
  <sheetData>
    <row r="1" spans="1:11" ht="21" x14ac:dyDescent="0.35">
      <c r="A1" s="154" t="s">
        <v>23683</v>
      </c>
    </row>
    <row r="2" spans="1:11" ht="18.75" x14ac:dyDescent="0.3">
      <c r="A2" s="153" t="s">
        <v>23690</v>
      </c>
      <c r="H2" s="7"/>
    </row>
    <row r="3" spans="1:11" x14ac:dyDescent="0.2">
      <c r="H3" s="7"/>
    </row>
    <row r="4" spans="1:11" ht="15" x14ac:dyDescent="0.25">
      <c r="A4" s="134" t="s">
        <v>23855</v>
      </c>
      <c r="G4" s="135"/>
      <c r="H4" s="7"/>
    </row>
    <row r="5" spans="1:11" ht="15" x14ac:dyDescent="0.25">
      <c r="A5" s="134"/>
      <c r="F5" s="8"/>
      <c r="G5" s="205" t="s">
        <v>36745</v>
      </c>
    </row>
    <row r="6" spans="1:11" x14ac:dyDescent="0.2">
      <c r="F6" s="73"/>
      <c r="G6" s="216" t="s">
        <v>24547</v>
      </c>
      <c r="J6" s="7"/>
      <c r="K6" s="9"/>
    </row>
    <row r="7" spans="1:11" ht="25.5" x14ac:dyDescent="0.2">
      <c r="A7" s="155" t="s">
        <v>13</v>
      </c>
      <c r="B7" s="155" t="s">
        <v>11</v>
      </c>
      <c r="C7" s="156" t="s">
        <v>14</v>
      </c>
      <c r="D7" s="156" t="s">
        <v>12</v>
      </c>
      <c r="E7" s="156" t="s">
        <v>23094</v>
      </c>
      <c r="F7" s="157" t="s">
        <v>15</v>
      </c>
      <c r="G7" s="158" t="s">
        <v>23099</v>
      </c>
      <c r="H7" s="10">
        <v>1</v>
      </c>
    </row>
    <row r="8" spans="1:11" ht="12.75" x14ac:dyDescent="0.2">
      <c r="A8" s="68"/>
      <c r="B8" s="69"/>
      <c r="C8" s="70"/>
      <c r="D8" s="70"/>
      <c r="E8" s="70"/>
      <c r="F8" s="71"/>
      <c r="G8" s="72"/>
      <c r="H8" s="10"/>
    </row>
    <row r="9" spans="1:11" ht="13.5" x14ac:dyDescent="0.35">
      <c r="A9" s="159"/>
      <c r="B9" s="160" t="str">
        <f>SPmob!A3</f>
        <v>A - SERVIÇOS PRELIMINARES</v>
      </c>
      <c r="C9" s="161"/>
      <c r="D9" s="161"/>
      <c r="E9" s="162"/>
      <c r="F9" s="163"/>
      <c r="G9" s="164"/>
    </row>
    <row r="10" spans="1:11" ht="45" x14ac:dyDescent="0.2">
      <c r="A10" s="11">
        <v>1</v>
      </c>
      <c r="B10" s="12" t="str">
        <f>VLOOKUP(A10,SPmob!$A:$D,4,FALSE)</f>
        <v>01.018.0002-A</v>
      </c>
      <c r="C10" s="13" t="str">
        <f>VLOOKUP(B10,DIPREVS1!$A:$D,2,FALSE)</f>
        <v>LOCACAO DE OBRA COM APARELHO TOPOGRAFICO SOBRE CERCA DE MARCACAO,INCLUSIVE CONSTRUCAO DESTA E SUA PRE-LOCACAO E O FORNECIMENTO DO MATERIAL E TENDO POR MEDICAO O PERIMETRO A CONSTRUIR</v>
      </c>
      <c r="D10" s="14" t="str">
        <f>VLOOKUP(B10,DIPREVS1!$A:$D,3,FALSE)</f>
        <v>M</v>
      </c>
      <c r="E10" s="15">
        <f>TRUNC(VLOOKUP(B10,EMOP0619!$A:$D,2,FALSE)*$H$7,2)</f>
        <v>15.36</v>
      </c>
      <c r="F10" s="16">
        <f>VLOOKUP(B10,SPmob!$D:$Y,20,FALSE)</f>
        <v>52053.35</v>
      </c>
      <c r="G10" s="17">
        <f t="shared" ref="G10:G22" si="0">TRUNC(E10*F10,2)</f>
        <v>799539.45</v>
      </c>
      <c r="H10" s="9"/>
      <c r="I10" s="7"/>
    </row>
    <row r="11" spans="1:11" ht="33.75" x14ac:dyDescent="0.2">
      <c r="A11" s="11">
        <f t="shared" ref="A11:A21" si="1">A10+1</f>
        <v>2</v>
      </c>
      <c r="B11" s="12" t="str">
        <f>VLOOKUP(A11,SPmob!$A:$D,4,FALSE)</f>
        <v>01.016.0010-A</v>
      </c>
      <c r="C11" s="13" t="str">
        <f>VLOOKUP(B11,DIPREVS1!$A:$D,2,FALSE)</f>
        <v>LEVANTAMENTO TOPOGRAFICO,PLANIALTIMETRICO E CADASTRAL,DE TERRENO DE OROGRAFIA NAO ACIDENTADA,VEGETACAO RALA E EDIFICACAODENSA</v>
      </c>
      <c r="D11" s="14" t="str">
        <f>VLOOKUP(B11,DIPREVS1!$A:$D,3,FALSE)</f>
        <v>HA</v>
      </c>
      <c r="E11" s="15">
        <f>TRUNC(VLOOKUP(B11,EMOP0619!$A:$D,2,FALSE)*$H$7,2)</f>
        <v>5585.81</v>
      </c>
      <c r="F11" s="16">
        <f>VLOOKUP(B11,SPmob!$D:$Y,20,FALSE)</f>
        <v>1.37</v>
      </c>
      <c r="G11" s="17">
        <f t="shared" si="0"/>
        <v>7652.55</v>
      </c>
      <c r="H11" s="9"/>
      <c r="I11" s="7"/>
    </row>
    <row r="12" spans="1:11" x14ac:dyDescent="0.2">
      <c r="A12" s="11">
        <f t="shared" si="1"/>
        <v>3</v>
      </c>
      <c r="B12" s="12" t="str">
        <f>VLOOKUP(A12,SPmob!$A:$D,4,FALSE)</f>
        <v>74021/3</v>
      </c>
      <c r="C12" s="13" t="str">
        <f>VLOOKUP(B12,DIPREVS1!$A:$D,2,FALSE)</f>
        <v>ENSAIOS DE REGULARIZAÇÃO DE SUBLEITO</v>
      </c>
      <c r="D12" s="14" t="str">
        <f>VLOOKUP(B12,DIPREVS1!$A:$D,3,FALSE)</f>
        <v>M2</v>
      </c>
      <c r="E12" s="15">
        <f>TRUNC(VLOOKUP(B12,EMOP0619!$A:$D,2,FALSE)*$H$7,2)</f>
        <v>1</v>
      </c>
      <c r="F12" s="16">
        <f>VLOOKUP(B12,SPmob!$D:$Y,20,FALSE)</f>
        <v>160756.45000000004</v>
      </c>
      <c r="G12" s="17">
        <f t="shared" si="0"/>
        <v>160756.45000000001</v>
      </c>
      <c r="H12" s="18"/>
      <c r="I12" s="7"/>
    </row>
    <row r="13" spans="1:11" x14ac:dyDescent="0.2">
      <c r="A13" s="11">
        <f t="shared" si="1"/>
        <v>4</v>
      </c>
      <c r="B13" s="12" t="str">
        <f>VLOOKUP(A13,SPmob!$A:$D,4,FALSE)</f>
        <v>74021/6</v>
      </c>
      <c r="C13" s="13" t="str">
        <f>VLOOKUP(B13,DIPREVS1!$A:$D,2,FALSE)</f>
        <v>ENSAIO DE BASE ESTABILIZADA GRANULOMETRICAMENTE</v>
      </c>
      <c r="D13" s="14" t="str">
        <f>VLOOKUP(B13,DIPREVS1!$A:$D,3,FALSE)</f>
        <v>M3</v>
      </c>
      <c r="E13" s="15">
        <f>TRUNC(VLOOKUP(B13,EMOP0619!$A:$D,2,FALSE)*$H$7,2)</f>
        <v>1.96</v>
      </c>
      <c r="F13" s="16">
        <f>VLOOKUP(B13,SPmob!$D:$Y,20,FALSE)</f>
        <v>50067.22</v>
      </c>
      <c r="G13" s="17">
        <f t="shared" si="0"/>
        <v>98131.75</v>
      </c>
      <c r="H13" s="9"/>
      <c r="I13" s="7"/>
    </row>
    <row r="14" spans="1:11" x14ac:dyDescent="0.2">
      <c r="A14" s="11">
        <f t="shared" si="1"/>
        <v>5</v>
      </c>
      <c r="B14" s="12" t="str">
        <f>VLOOKUP($A$14,'COMP. ENS. CONC. ASFALTICO'!$1:$1048576,2,0)</f>
        <v>01.001.0215-5</v>
      </c>
      <c r="C14" s="789" t="str">
        <f>VLOOKUP($A$14,'COMP. ENS. CONC. ASFALTICO'!$1:$1048576,3,0)</f>
        <v>ENSAIOS DE CONCRETO ASFALTICO</v>
      </c>
      <c r="D14" s="14" t="str">
        <f>VLOOKUP($A$14,'COMP. ENS. CONC. ASFALTICO'!$1:$1048576,4,0)</f>
        <v>T</v>
      </c>
      <c r="E14" s="15">
        <f>VLOOKUP($A$14,'COMP. ENS. CONC. ASFALTICO'!$1:$1048576,7,0)</f>
        <v>86.72</v>
      </c>
      <c r="F14" s="16">
        <f>VLOOKUP(B14,SPmob!$D:$Y,20,FALSE)</f>
        <v>17623.2</v>
      </c>
      <c r="G14" s="17">
        <f t="shared" si="0"/>
        <v>1528283.9</v>
      </c>
      <c r="H14" s="19"/>
      <c r="I14" s="7"/>
    </row>
    <row r="15" spans="1:11" ht="67.5" x14ac:dyDescent="0.2">
      <c r="A15" s="11">
        <f t="shared" si="1"/>
        <v>6</v>
      </c>
      <c r="B15" s="12" t="str">
        <f>VLOOKUP(A15,SPmob!$A:$D,4,FALSE)</f>
        <v>01.001.0150-A</v>
      </c>
      <c r="C15" s="13" t="str">
        <f>VLOOKUP(B15,DIPREVS1!$A:$D,2,FALSE)</f>
        <v>CONTROLE TECNOLOGICO DE OBRAS EM CONCRETO ARMADO CONSIDERANDO APENAS O CONTROLE DO CONCRETO E CONSTANDO DE COLETA,MOLDAGEM E CAPEAMENTO DE CORPOS DE PROVA,TRANSPORTE ATE 50KM,ENSAIOS DE RESISTENCIA A COMPRESSAO AOS 28 DIAS E"SLUMP TEST",MEDIDO POR M3 DE CONCRETO COLOCADO NAS FORMAS</v>
      </c>
      <c r="D15" s="14" t="str">
        <f>VLOOKUP(B15,DIPREVS1!$A:$D,3,FALSE)</f>
        <v>M3</v>
      </c>
      <c r="E15" s="15">
        <f>TRUNC(VLOOKUP(B15,EMOP0619!$A:$D,2,FALSE)*$H$7,2)</f>
        <v>15.76</v>
      </c>
      <c r="F15" s="16">
        <f>VLOOKUP(B15,SPmob!$D:$Y,20,FALSE)</f>
        <v>9542.2000000000007</v>
      </c>
      <c r="G15" s="17">
        <f t="shared" si="0"/>
        <v>150385.07</v>
      </c>
      <c r="H15" s="20"/>
      <c r="I15" s="7"/>
    </row>
    <row r="16" spans="1:11" ht="33.75" x14ac:dyDescent="0.2">
      <c r="A16" s="11">
        <f t="shared" si="1"/>
        <v>7</v>
      </c>
      <c r="B16" s="12" t="str">
        <f>VLOOKUP(A16,SPmob!$A:$D,4,FALSE)</f>
        <v>01.005.0004-A</v>
      </c>
      <c r="C16" s="13" t="str">
        <f>VLOOKUP(B16,DIPREVS1!$A:$D,2,FALSE)</f>
        <v>PREPARO MANUAL DE TERRENO,COMPREENDENDO ACERTO,RASPAGEM EVENTUAL ATE 0.30M DE PROFUNDIDADE E AFASTAMENTO LATERAL DO MATERIAL EXCEDENTE,INCLUSIVE COMPACTACAO MANUAL</v>
      </c>
      <c r="D16" s="14" t="str">
        <f>VLOOKUP(B16,DIPREVS1!$A:$D,3,FALSE)</f>
        <v>M2</v>
      </c>
      <c r="E16" s="15">
        <f>TRUNC(VLOOKUP(B16,EMOP0619!$A:$D,2,FALSE)*$H$7,2)</f>
        <v>12.91</v>
      </c>
      <c r="F16" s="16">
        <f>VLOOKUP(B16,SPmob!$D:$Y,20,FALSE)</f>
        <v>989</v>
      </c>
      <c r="G16" s="17">
        <f t="shared" si="0"/>
        <v>12767.99</v>
      </c>
      <c r="H16" s="18"/>
      <c r="I16" s="7"/>
      <c r="J16" s="7"/>
    </row>
    <row r="17" spans="1:10" ht="22.5" x14ac:dyDescent="0.2">
      <c r="A17" s="11">
        <f t="shared" si="1"/>
        <v>8</v>
      </c>
      <c r="B17" s="12" t="str">
        <f>VLOOKUP(A17,SPmob!$A:$D,4,FALSE)</f>
        <v>08.001.0001-A</v>
      </c>
      <c r="C17" s="13" t="str">
        <f>VLOOKUP(B17,DIPREVS1!$A:$D,2,FALSE)</f>
        <v>BASE DE MACADAME SIMPLES,MEDIDA EM VOLUME DEPOIS DE COMPRIMIDO O MACADAME</v>
      </c>
      <c r="D17" s="14" t="str">
        <f>VLOOKUP(B17,DIPREVS1!$A:$D,3,FALSE)</f>
        <v>M3</v>
      </c>
      <c r="E17" s="15">
        <f>TRUNC(VLOOKUP(B17,EMOP0619!$A:$D,2,FALSE)*$H$7,2)</f>
        <v>97.56</v>
      </c>
      <c r="F17" s="16">
        <f>VLOOKUP(B17,SPmob!$D:$Y,20,FALSE)</f>
        <v>98.9</v>
      </c>
      <c r="G17" s="17">
        <f t="shared" si="0"/>
        <v>9648.68</v>
      </c>
      <c r="H17" s="19"/>
      <c r="I17" s="7"/>
      <c r="J17" s="7"/>
    </row>
    <row r="18" spans="1:10" ht="45" x14ac:dyDescent="0.2">
      <c r="A18" s="11">
        <f t="shared" si="1"/>
        <v>9</v>
      </c>
      <c r="B18" s="12" t="str">
        <f>VLOOKUP(A18,SPmob!$A:$D,4,FALSE)</f>
        <v>02.010.0001-A</v>
      </c>
      <c r="C18" s="13" t="str">
        <f>VLOOKUP(B18,DIPREVS1!$A:$D,2,FALSE)</f>
        <v>GALPAO ABERTO PARA OFICINAS E DEPOSITOS DE CANTEIRO DE OBRAS,ESTRUTURADO EM MADEIRA DE LEI,COBERTURA DE TELHAS DE CIMENTO SEM AMIANTO ONDULADAS,DE 6MM DE ESPESSURA,PISO CIMENTADO EPREPARO DO TERRENO</v>
      </c>
      <c r="D18" s="14" t="str">
        <f>VLOOKUP(B18,DIPREVS1!$A:$D,3,FALSE)</f>
        <v>M2</v>
      </c>
      <c r="E18" s="15">
        <f>TRUNC(VLOOKUP(B18,EMOP0619!$A:$D,2,FALSE)*$H$7,2)</f>
        <v>223.51</v>
      </c>
      <c r="F18" s="16">
        <f>VLOOKUP(B18,SPmob!$D:$Y,20,FALSE)</f>
        <v>93</v>
      </c>
      <c r="G18" s="17">
        <f t="shared" si="0"/>
        <v>20786.43</v>
      </c>
      <c r="H18" s="19"/>
      <c r="I18" s="7"/>
      <c r="J18" s="7"/>
    </row>
    <row r="19" spans="1:10" ht="22.5" x14ac:dyDescent="0.2">
      <c r="A19" s="11">
        <f t="shared" si="1"/>
        <v>10</v>
      </c>
      <c r="B19" s="12" t="str">
        <f>VLOOKUP(A19,SPmob!$A:$D,4,FALSE)</f>
        <v>02.020.0001-A</v>
      </c>
      <c r="C19" s="13" t="str">
        <f>VLOOKUP(B19,DIPREVS1!$A:$D,2,FALSE)</f>
        <v>PLACA DE IDENTIFICACAO DE OBRA PUBLICA,INCLUSIVE PINTURA E SUPORTES DE MADEIRA.FORNECIMENTO E COLOCACAO</v>
      </c>
      <c r="D19" s="14" t="str">
        <f>VLOOKUP(B19,DIPREVS1!$A:$D,3,FALSE)</f>
        <v>M2</v>
      </c>
      <c r="E19" s="15">
        <f>TRUNC(VLOOKUP(B19,EMOP0619!$A:$D,2,FALSE)*$H$7,2)</f>
        <v>314.44</v>
      </c>
      <c r="F19" s="16">
        <f>VLOOKUP(B19,SPmob!$D:$Y,20,FALSE)</f>
        <v>10</v>
      </c>
      <c r="G19" s="17">
        <f t="shared" si="0"/>
        <v>3144.4</v>
      </c>
      <c r="H19" s="20"/>
    </row>
    <row r="20" spans="1:10" ht="56.25" x14ac:dyDescent="0.2">
      <c r="A20" s="11">
        <f t="shared" si="1"/>
        <v>11</v>
      </c>
      <c r="B20" s="12" t="str">
        <f>VLOOKUP(A20,SPmob!$A:$D,4,FALSE)</f>
        <v>02.001.0001-A</v>
      </c>
      <c r="C20" s="13" t="str">
        <f>VLOOKUP(B20,DIPREVS1!$A:$D,2,FALSE)</f>
        <v>TAPUME DE VEDACAO OU PROTECAO,EXECUTADO C/CHAPAS DE MADEIRACOMPENSADA,RESINADA,LISA,DE COLAGEM FENOLICA,A PROVA D`AGUA,COM 2,20X1,10M E 6MM DE ESPESSURA,PREGADAS EM PECAS DE MADEIRA DE 3ª DE 3"X3" HORIZONTAIS E VERTICAIS A CADA 1,22M,EXCLUSIVE PINTURA</v>
      </c>
      <c r="D20" s="14" t="str">
        <f>VLOOKUP(B20,DIPREVS1!$A:$D,3,FALSE)</f>
        <v>M2</v>
      </c>
      <c r="E20" s="15">
        <f>TRUNC(VLOOKUP(B20,EMOP0619!$A:$D,2,FALSE)*$H$7,2)</f>
        <v>43.86</v>
      </c>
      <c r="F20" s="16">
        <f>VLOOKUP(B20,SPmob!$D:$Y,20,FALSE)</f>
        <v>290.39999999999998</v>
      </c>
      <c r="G20" s="17">
        <f t="shared" si="0"/>
        <v>12736.94</v>
      </c>
      <c r="H20" s="19"/>
      <c r="I20" s="7"/>
      <c r="J20" s="7"/>
    </row>
    <row r="21" spans="1:10" ht="45" x14ac:dyDescent="0.2">
      <c r="A21" s="11">
        <f t="shared" si="1"/>
        <v>12</v>
      </c>
      <c r="B21" s="12" t="str">
        <f>VLOOKUP(A21,SPmob!$A:$D,4,FALSE)</f>
        <v>02.004.0010-A</v>
      </c>
      <c r="C21" s="13" t="str">
        <f>VLOOKUP(B21,DIPREVS1!$A:$D,2,FALSE)</f>
        <v>BARRACAO DE OBRA EM CHAPA DE MADEIRA COMPENSADA DE 6MM DE ESPESSURA,RESINADA,SIMPLES,REAPROVEITAMENTO DE 2 VEZES,PISO EMCIMENTADO,COBERTURA COM TELHAS DE FIBROCIMENTO SEM AMIANTO,ESPESSURA 6MM,INCLUSIVE INSTALACOES</v>
      </c>
      <c r="D21" s="14" t="str">
        <f>VLOOKUP(B21,DIPREVS1!$A:$D,3,FALSE)</f>
        <v>M2</v>
      </c>
      <c r="E21" s="15">
        <f>TRUNC(VLOOKUP(B21,EMOP0619!$A:$D,2,FALSE)*$H$7,2)</f>
        <v>357</v>
      </c>
      <c r="F21" s="16">
        <f>VLOOKUP(B21,SPmob!$D:$Y,20,FALSE)</f>
        <v>307.58</v>
      </c>
      <c r="G21" s="17">
        <f t="shared" si="0"/>
        <v>109806.06</v>
      </c>
      <c r="H21" s="20"/>
    </row>
    <row r="22" spans="1:10" ht="78.75" x14ac:dyDescent="0.2">
      <c r="A22" s="11">
        <f>A21+1</f>
        <v>13</v>
      </c>
      <c r="B22" s="12" t="str">
        <f>VLOOKUP(A22,SPmob!$A:$D,4,FALSE)</f>
        <v>02.006.0010-A</v>
      </c>
      <c r="C22" s="13" t="str">
        <f>VLOOKUP(B22,DIPREVS1!$A:$D,2,FALSE)</f>
        <v>ALUGUEL DE CONTAINER PARA ESCRITORIO,MEDINDO 2,20M LARGURA,6,20M COMPRIMENTO E 2,50M ALTURA,COMPOSTO DE CHAPAS DE ACO C/NERVURAS TRAPEZOIDAIS,ISOLAMENTO TERMO-ACUSTICO NO FORRO,CHASSIS REFORCADO E PISO EM COMPENSADO NAVAL, INCLUINDO INSTALACOES ELETRICAS,EXCLUSIVE TRANSPORTE(VIDE ITEM 04.005.0300) ECARGA E DESCARGA(VIDE ITEM 04.013.0015)</v>
      </c>
      <c r="D22" s="14" t="str">
        <f>VLOOKUP(B22,DIPREVS1!$A:$D,3,FALSE)</f>
        <v>UNXMES</v>
      </c>
      <c r="E22" s="15">
        <f>TRUNC(VLOOKUP(B22,EMOP0619!$A:$D,2,FALSE)*$H$7,2)</f>
        <v>378.43</v>
      </c>
      <c r="F22" s="16">
        <f>VLOOKUP(B22,SPmob!$D:$Y,20,FALSE)</f>
        <v>72</v>
      </c>
      <c r="G22" s="17">
        <f t="shared" si="0"/>
        <v>27246.959999999999</v>
      </c>
      <c r="I22" s="24"/>
    </row>
    <row r="23" spans="1:10" ht="22.5" x14ac:dyDescent="0.2">
      <c r="A23" s="11">
        <f>A22+1</f>
        <v>14</v>
      </c>
      <c r="B23" s="12" t="str">
        <f>VLOOKUP(A23,SPmob!$A:$D,4,FALSE)</f>
        <v>04.005.0300-A</v>
      </c>
      <c r="C23" s="13" t="str">
        <f>VLOOKUP(B23,DIPREVS1!$A:$D,2,FALSE)</f>
        <v>TRANSPORTE DE CONTAINER,SEGUNDO DESCRICAO DA FAMILIA 02.006,EXCLUSIVE CARGA E DESCARGA(VIDE ITEM 04.013.0015)</v>
      </c>
      <c r="D23" s="14" t="str">
        <f>VLOOKUP(B23,DIPREVS1!$A:$D,3,FALSE)</f>
        <v>UNXKM</v>
      </c>
      <c r="E23" s="15">
        <f>TRUNC(VLOOKUP(B23,EMOP0619!$A:$D,2,FALSE)*$H$7,2)</f>
        <v>20.92</v>
      </c>
      <c r="F23" s="16">
        <f>VLOOKUP(B23,SPmob!$D:$Y,20,FALSE)</f>
        <v>242.4</v>
      </c>
      <c r="G23" s="17">
        <f t="shared" ref="G23" si="2">TRUNC(E23*F23,2)</f>
        <v>5071</v>
      </c>
      <c r="I23" s="24"/>
    </row>
    <row r="24" spans="1:10" ht="22.5" x14ac:dyDescent="0.2">
      <c r="A24" s="11">
        <f t="shared" ref="A24:A26" si="3">A23+1</f>
        <v>15</v>
      </c>
      <c r="B24" s="12" t="str">
        <f>VLOOKUP(A24,SPmob!$A:$D,4,FALSE)</f>
        <v>04.013.0015-A</v>
      </c>
      <c r="C24" s="13" t="str">
        <f>VLOOKUP(B24,DIPREVS1!$A:$D,2,FALSE)</f>
        <v>CARGA E DESCARGA DE CONTAINER,SEGUNDO DESCRICAO DA FAMILIA 02.006</v>
      </c>
      <c r="D24" s="14" t="str">
        <f>VLOOKUP(B24,DIPREVS1!$A:$D,3,FALSE)</f>
        <v>UN</v>
      </c>
      <c r="E24" s="15">
        <f>TRUNC(VLOOKUP(B24,EMOP0619!$A:$D,2,FALSE)*$H$7,2)</f>
        <v>54.69</v>
      </c>
      <c r="F24" s="16">
        <f>VLOOKUP(B24,SPmob!$D:$Y,20,FALSE)</f>
        <v>8</v>
      </c>
      <c r="G24" s="17">
        <f t="shared" ref="G24:G26" si="4">TRUNC(E24*F24,2)</f>
        <v>437.52</v>
      </c>
      <c r="I24" s="24"/>
    </row>
    <row r="25" spans="1:10" ht="45" x14ac:dyDescent="0.2">
      <c r="A25" s="11">
        <f t="shared" si="3"/>
        <v>16</v>
      </c>
      <c r="B25" s="12" t="str">
        <f>VLOOKUP(A25,SPmob!$A:$D,4,FALSE)</f>
        <v>02.015.0001-A</v>
      </c>
      <c r="C25" s="13" t="str">
        <f>VLOOKUP(B25,DIPREVS1!$A:$D,2,FALSE)</f>
        <v>INSTALACAO E LIGACAO PROVISORIA PARA ABASTECIMENTO DE AGUA EESGOTAMENTO SANITARIO EM CANTEIRO DE OBRAS,INCLUSIVE ESCAVACAO,EXCLUSIVE REPOSICAO DA PAVIMENTACAO DO LOGRADOURO PUBLICO</v>
      </c>
      <c r="D25" s="14" t="str">
        <f>VLOOKUP(B25,DIPREVS1!$A:$D,3,FALSE)</f>
        <v>UN</v>
      </c>
      <c r="E25" s="15">
        <f>TRUNC(VLOOKUP(B25,EMOP0619!$A:$D,2,FALSE)*$H$7,2)</f>
        <v>2894.38</v>
      </c>
      <c r="F25" s="16">
        <f>VLOOKUP(B25,SPmob!$D:$Y,20,FALSE)</f>
        <v>1</v>
      </c>
      <c r="G25" s="17">
        <f t="shared" si="4"/>
        <v>2894.38</v>
      </c>
      <c r="I25" s="24"/>
    </row>
    <row r="26" spans="1:10" ht="33.75" x14ac:dyDescent="0.2">
      <c r="A26" s="11">
        <f t="shared" si="3"/>
        <v>17</v>
      </c>
      <c r="B26" s="12" t="str">
        <f>VLOOKUP(A26,SPmob!$A:$D,4,FALSE)</f>
        <v>02.016.0001-A</v>
      </c>
      <c r="C26" s="13" t="str">
        <f>VLOOKUP(B26,DIPREVS1!$A:$D,2,FALSE)</f>
        <v>INSTALACAO E LIGACAO PROVISORIA DE ALIMENTACAO DE ENERGIA ELETRICA,EM BAIXA TENSAO,PARA CANTEIRO DE OBRAS,M3-CHAVE 100A,CARGA 3KW,20CV,EXCLUSIVE O FORNECIMENTO DO MEDIDOR</v>
      </c>
      <c r="D26" s="14" t="str">
        <f>VLOOKUP(B26,DIPREVS1!$A:$D,3,FALSE)</f>
        <v>UN</v>
      </c>
      <c r="E26" s="15">
        <f>TRUNC(VLOOKUP(B26,EMOP0619!$A:$D,2,FALSE)*$H$7,2)</f>
        <v>1362.54</v>
      </c>
      <c r="F26" s="16">
        <f>VLOOKUP(B26,SPmob!$D:$Y,20,FALSE)</f>
        <v>1</v>
      </c>
      <c r="G26" s="17">
        <f t="shared" si="4"/>
        <v>1362.54</v>
      </c>
      <c r="I26" s="24"/>
    </row>
    <row r="27" spans="1:10" ht="56.25" x14ac:dyDescent="0.2">
      <c r="A27" s="11">
        <f t="shared" ref="A27:A28" si="5">A26+1</f>
        <v>18</v>
      </c>
      <c r="B27" s="12" t="str">
        <f>VLOOKUP(A27,SPmob!$A:$D,4,FALSE)</f>
        <v>02.006.0050-A</v>
      </c>
      <c r="C27" s="13" t="str">
        <f>VLOOKUP(B27,DIPREVS1!$A:$D,2,FALSE)</f>
        <v>ALUGUEL DE BANHEIRO QUIMICO,PORTATIL,MEDINDO 2,31M ALTURA X1,56M LARGURA E 1,16M PROFUNDIDADE,INCLUSIVE INSTALACAO E RETIRADA DO EQUIPAMENTO,FORNECIMENTO DE QUIMICA DESODORIZANTE,BACTERICIDA E BACTERIOSTATICA,PAPEL HIGIENICO E VEICULO PROPRIO COM UNIDADE MOVEL DE SUCCAO PARA LIMPEZA</v>
      </c>
      <c r="D27" s="14" t="str">
        <f>VLOOKUP(B27,DIPREVS1!$A:$D,3,FALSE)</f>
        <v>UNXMES</v>
      </c>
      <c r="E27" s="15">
        <f>TRUNC(VLOOKUP(B27,EMOP0619!$A:$D,2,FALSE)*$H$7,2)</f>
        <v>800</v>
      </c>
      <c r="F27" s="16">
        <f>VLOOKUP(B27,SPmob!$D:$Y,20,FALSE)</f>
        <v>72</v>
      </c>
      <c r="G27" s="17">
        <f t="shared" ref="G27:G28" si="6">TRUNC(E27*F27,2)</f>
        <v>57600</v>
      </c>
      <c r="I27" s="24"/>
    </row>
    <row r="28" spans="1:10" ht="45" x14ac:dyDescent="0.2">
      <c r="A28" s="11">
        <f t="shared" si="5"/>
        <v>19</v>
      </c>
      <c r="B28" s="12" t="str">
        <f>VLOOKUP(A28,SPmob!$A:$D,4,FALSE)</f>
        <v>02.011.0014-A</v>
      </c>
      <c r="C28" s="13" t="str">
        <f>VLOOKUP(B28,DIPREVS1!$A:$D,2,FALSE)</f>
        <v>CERCA PROTETORA DE BORDA DE VALA OU OBRA,COM TELA PLASTICA NA COR LARANJA OU AMARELA,CONSIDERANDO 1 VEZ DE UTILIZACAO,INCLUSIVE APOIOS,FORNECIMENTO,COLOCACAO E RETIRADA</v>
      </c>
      <c r="D28" s="14" t="str">
        <f>VLOOKUP(B28,DIPREVS1!$A:$D,3,FALSE)</f>
        <v>M2</v>
      </c>
      <c r="E28" s="15">
        <f>TRUNC(VLOOKUP(B28,EMOP0619!$A:$D,2,FALSE)*$H$7,2)</f>
        <v>1.57</v>
      </c>
      <c r="F28" s="16">
        <f>VLOOKUP(B28,SPmob!$D:$Y,20,FALSE)</f>
        <v>51237.599999999999</v>
      </c>
      <c r="G28" s="17">
        <f t="shared" si="6"/>
        <v>80443.03</v>
      </c>
      <c r="I28" s="24"/>
    </row>
    <row r="29" spans="1:10" ht="45" x14ac:dyDescent="0.2">
      <c r="A29" s="11">
        <f t="shared" ref="A29" si="7">A28+1</f>
        <v>20</v>
      </c>
      <c r="B29" s="12" t="str">
        <f>VLOOKUP(A29,SPmob!$A:$D,4,FALSE)</f>
        <v>02.020.0005-A</v>
      </c>
      <c r="C29" s="13" t="str">
        <f>VLOOKUP(B29,DIPREVS1!$A:$D,2,FALSE)</f>
        <v>BARRAGEM DE BLOQUEIO DE OBRA NA VIA PUBLICA,DE ACORDO COM ARESOLUCAO DA PREFEITURA-RJ,COMPREENDENDO FORNECIMENTO,COLOCACAO E PINTURA DOS SUPORTES DE MADEIRA COM REAPROVEITAMENTO DO CONJUNTO 40 (QUARENTA) VEZES</v>
      </c>
      <c r="D29" s="14" t="str">
        <f>VLOOKUP(B29,DIPREVS1!$A:$D,3,FALSE)</f>
        <v>M</v>
      </c>
      <c r="E29" s="15">
        <f>TRUNC(VLOOKUP(B29,EMOP0619!$A:$D,2,FALSE)*$H$7,2)</f>
        <v>2.4300000000000002</v>
      </c>
      <c r="F29" s="16">
        <f>VLOOKUP(B29,SPmob!$D:$Y,20,FALSE)</f>
        <v>520</v>
      </c>
      <c r="G29" s="17">
        <f t="shared" ref="G29" si="8">TRUNC(E29*F29,2)</f>
        <v>1263.5999999999999</v>
      </c>
      <c r="I29" s="24"/>
    </row>
    <row r="30" spans="1:10" ht="67.5" x14ac:dyDescent="0.2">
      <c r="A30" s="11">
        <f t="shared" ref="A30:A32" si="9">A29+1</f>
        <v>21</v>
      </c>
      <c r="B30" s="12" t="str">
        <f>VLOOKUP(A30,SPmob!$A:$D,4,FALSE)</f>
        <v>02.020.0009-A</v>
      </c>
      <c r="C30" s="13" t="str">
        <f>VLOOKUP(B30,DIPREVS1!$A:$D,2,FALSE)</f>
        <v>SEMAFORO PARA SINALIZACAO DE BLOQUEIO DE OBRA NA VIA PUBLICA,DE ACORDO COM A RESOLUCAO DA PREFEITURA-RJ,COMPREENDENDO FORNECIMENTO E COLOCACAO DE TODOS OS MATERIAIS NECESSARIOS,INCLUSIVE MATERIAIS ELETRICOS,CONSIDERANDO 40 VEZES O REAPROVEITAMENTO DA MADEIRA</v>
      </c>
      <c r="D30" s="14" t="str">
        <f>VLOOKUP(B30,DIPREVS1!$A:$D,3,FALSE)</f>
        <v>UN</v>
      </c>
      <c r="E30" s="15">
        <f>TRUNC(VLOOKUP(B30,EMOP0619!$A:$D,2,FALSE)*$H$7,2)</f>
        <v>75.64</v>
      </c>
      <c r="F30" s="16">
        <f>VLOOKUP(B30,SPmob!$D:$Y,20,FALSE)</f>
        <v>130</v>
      </c>
      <c r="G30" s="17">
        <f t="shared" ref="G30:G32" si="10">TRUNC(E30*F30,2)</f>
        <v>9833.2000000000007</v>
      </c>
      <c r="I30" s="24"/>
    </row>
    <row r="31" spans="1:10" ht="45" x14ac:dyDescent="0.2">
      <c r="A31" s="11">
        <f t="shared" si="9"/>
        <v>22</v>
      </c>
      <c r="B31" s="12" t="str">
        <f>VLOOKUP(A31,SPmob!$A:$D,4,FALSE)</f>
        <v>02.030.0005-A</v>
      </c>
      <c r="C31" s="13" t="str">
        <f>VLOOKUP(B31,DIPREVS1!$A:$D,2,FALSE)</f>
        <v>PLACA DE SINALIZACAO PREVENTIVA PARA OBRA NA VIA PUBLICA,DEACORDO COM A RESOLUCAO DA PREFEITURA-RJ, COMPREENDENDO FORNECIMENTO E PINTURA DA PLACA E DOS SUPORTES DE MADEIRA.FORNECIMENTO E COLOCACAO</v>
      </c>
      <c r="D31" s="14" t="str">
        <f>VLOOKUP(B31,DIPREVS1!$A:$D,3,FALSE)</f>
        <v>UN</v>
      </c>
      <c r="E31" s="15">
        <f>TRUNC(VLOOKUP(B31,EMOP0619!$A:$D,2,FALSE)*$H$7,2)</f>
        <v>62.93</v>
      </c>
      <c r="F31" s="16">
        <f>VLOOKUP(B31,SPmob!$D:$Y,20,FALSE)</f>
        <v>50</v>
      </c>
      <c r="G31" s="17">
        <f t="shared" si="10"/>
        <v>3146.5</v>
      </c>
      <c r="I31" s="24"/>
    </row>
    <row r="32" spans="1:10" ht="45" x14ac:dyDescent="0.2">
      <c r="A32" s="11">
        <f t="shared" si="9"/>
        <v>23</v>
      </c>
      <c r="B32" s="12" t="str">
        <f>VLOOKUP(A32,SPmob!$A:$D,4,FALSE)</f>
        <v>05.013.0002-A</v>
      </c>
      <c r="C32" s="13" t="str">
        <f>VLOOKUP(B32,DIPREVS1!$A:$D,2,FALSE)</f>
        <v>CHAPA DE ACO CARBONO COMUM DE 3/8",PARA PASSAGEM DE VEICULOS,SOBRE VALAS EM TRAVESSIAS,COMPREENDENDO COLOCACAO,USO E RETIRADA,MEDIDA PELA AREA DE CHAPA,EM CADA APLICACAO,INCLUSIVEMOBILIZACAO,TRANSPORTE,CARGA E DESCARGA</v>
      </c>
      <c r="D32" s="14" t="str">
        <f>VLOOKUP(B32,DIPREVS1!$A:$D,3,FALSE)</f>
        <v>M2</v>
      </c>
      <c r="E32" s="15">
        <f>TRUNC(VLOOKUP(B32,EMOP0619!$A:$D,2,FALSE)*$H$7,2)</f>
        <v>56.66</v>
      </c>
      <c r="F32" s="16">
        <f>VLOOKUP(B32,SPmob!$D:$Y,20,FALSE)</f>
        <v>80</v>
      </c>
      <c r="G32" s="17">
        <f t="shared" si="10"/>
        <v>4532.8</v>
      </c>
      <c r="I32" s="24"/>
    </row>
    <row r="33" spans="1:9" ht="45" x14ac:dyDescent="0.2">
      <c r="A33" s="11">
        <f t="shared" ref="A33:A34" si="11">A32+1</f>
        <v>24</v>
      </c>
      <c r="B33" s="12" t="str">
        <f>VLOOKUP(A33,SPmob!$A:$D,4,FALSE)</f>
        <v>05.013.0003-A</v>
      </c>
      <c r="C33" s="13" t="str">
        <f>VLOOKUP(B33,DIPREVS1!$A:$D,2,FALSE)</f>
        <v>CHAPA DE ACO CARBONO COMUM DE 3/8",PARA PASSAGEM DE VEICULOS,SOBRE VALAS EM TRAVESSIAS,COMPREENDENDO SOMENTE A COLOCACAOE RETIRADA,MEDIDA PELA AREA DE CHAPA,EM CADA APLICACAO</v>
      </c>
      <c r="D33" s="14" t="str">
        <f>VLOOKUP(B33,DIPREVS1!$A:$D,3,FALSE)</f>
        <v>M2</v>
      </c>
      <c r="E33" s="15">
        <f>TRUNC(VLOOKUP(B33,EMOP0619!$A:$D,2,FALSE)*$H$7,2)</f>
        <v>4.3899999999999997</v>
      </c>
      <c r="F33" s="16">
        <f>VLOOKUP(B33,SPmob!$D:$Y,20,FALSE)</f>
        <v>240</v>
      </c>
      <c r="G33" s="17">
        <f t="shared" ref="G33:G34" si="12">TRUNC(E33*F33,2)</f>
        <v>1053.5999999999999</v>
      </c>
      <c r="I33" s="24"/>
    </row>
    <row r="34" spans="1:9" ht="33.75" x14ac:dyDescent="0.2">
      <c r="A34" s="11">
        <f t="shared" si="11"/>
        <v>25</v>
      </c>
      <c r="B34" s="12" t="str">
        <f>VLOOKUP(A34,SPmob!$A:$D,4,FALSE)</f>
        <v>04.014.0091-B</v>
      </c>
      <c r="C34" s="13" t="str">
        <f>VLOOKUP(B34,DIPREVS1!$A:$D,2,FALSE)</f>
        <v>CARGA E DESCARGA DE EQUIPAMENTOS PESADOS,EM CARRETAS,EXCLUSIVE O CUSTO HORARIO DO EQUIPAMENTO DURANTE A OPERACAO</v>
      </c>
      <c r="D34" s="14" t="str">
        <f>VLOOKUP(B34,DIPREVS1!$A:$D,3,FALSE)</f>
        <v>T</v>
      </c>
      <c r="E34" s="15">
        <f>TRUNC(VLOOKUP(B34,EMOP0619!$A:$D,2,FALSE)*$H$7,2)</f>
        <v>35.549999999999997</v>
      </c>
      <c r="F34" s="16">
        <f>VLOOKUP(B34,SPmob!$D:$Y,20,FALSE)</f>
        <v>544.70000000000005</v>
      </c>
      <c r="G34" s="17">
        <f t="shared" si="12"/>
        <v>19364.080000000002</v>
      </c>
      <c r="I34" s="24"/>
    </row>
    <row r="35" spans="1:9" ht="33.75" x14ac:dyDescent="0.2">
      <c r="A35" s="11">
        <f t="shared" ref="A35" si="13">A34+1</f>
        <v>26</v>
      </c>
      <c r="B35" s="12" t="str">
        <f>VLOOKUP(A35,SPmob!$A:$D,4,FALSE)</f>
        <v>04.005.0350-B</v>
      </c>
      <c r="C35" s="13" t="str">
        <f>VLOOKUP(B35,DIPREVS1!$A:$D,2,FALSE)</f>
        <v>TRANSPORTE DE EQUIPAMENTOS PESADOS EM CARRETAS,EXCLUSIVE A CARGA E DESCARGA(VIDE ITEM 04.014.0091) E O CUSTO HORARIO DOSEQUIPAMENTOS TRANSPORTADOS</v>
      </c>
      <c r="D35" s="14" t="str">
        <f>VLOOKUP(B35,DIPREVS1!$A:$D,3,FALSE)</f>
        <v>T X KM</v>
      </c>
      <c r="E35" s="15">
        <f>TRUNC(VLOOKUP(B35,EMOP0619!$A:$D,2,FALSE)*$H$7,2)</f>
        <v>1.41</v>
      </c>
      <c r="F35" s="16">
        <f>VLOOKUP(B35,SPmob!$D:$Y,20,FALSE)</f>
        <v>16504.41</v>
      </c>
      <c r="G35" s="17">
        <f t="shared" ref="G35" si="14">TRUNC(E35*F35,2)</f>
        <v>23271.21</v>
      </c>
      <c r="I35" s="24"/>
    </row>
    <row r="36" spans="1:9" x14ac:dyDescent="0.2">
      <c r="A36" s="11"/>
      <c r="B36" s="21"/>
      <c r="C36" s="13"/>
      <c r="D36" s="14"/>
      <c r="E36" s="15"/>
      <c r="F36" s="16"/>
      <c r="G36" s="17"/>
      <c r="I36" s="24"/>
    </row>
    <row r="37" spans="1:9" ht="14.25" x14ac:dyDescent="0.35">
      <c r="A37" s="165"/>
      <c r="B37" s="166"/>
      <c r="C37" s="167"/>
      <c r="D37" s="168"/>
      <c r="E37" s="169"/>
      <c r="F37" s="170" t="s">
        <v>18</v>
      </c>
      <c r="G37" s="171">
        <f>SUM(G10:G35)</f>
        <v>3151160.09</v>
      </c>
      <c r="H37" s="20">
        <f>SUM(G10:G37)/2</f>
        <v>3151160.09</v>
      </c>
      <c r="I37" s="24">
        <f>TRUNC(G37/$G$164,4)</f>
        <v>5.4800000000000001E-2</v>
      </c>
    </row>
    <row r="38" spans="1:9" x14ac:dyDescent="0.2">
      <c r="A38" s="11"/>
      <c r="B38" s="21"/>
      <c r="C38" s="13"/>
      <c r="D38" s="14"/>
      <c r="E38" s="15"/>
      <c r="F38" s="67"/>
      <c r="G38" s="23"/>
      <c r="H38" s="20"/>
      <c r="I38" s="87"/>
    </row>
    <row r="39" spans="1:9" ht="13.5" x14ac:dyDescent="0.35">
      <c r="A39" s="159"/>
      <c r="B39" s="160" t="s">
        <v>25212</v>
      </c>
      <c r="C39" s="161"/>
      <c r="D39" s="161"/>
      <c r="E39" s="162"/>
      <c r="F39" s="163"/>
      <c r="G39" s="164"/>
    </row>
    <row r="40" spans="1:9" x14ac:dyDescent="0.2">
      <c r="A40" s="11">
        <f>A35+1</f>
        <v>27</v>
      </c>
      <c r="B40" s="12" t="str">
        <f>VLOOKUP(A40,'COMP. M.O.LOCAL'!$1:$1048576,2,0)</f>
        <v>01.090.0001-5</v>
      </c>
      <c r="C40" s="13" t="str">
        <f>VLOOKUP(A40,'COMP. M.O.LOCAL'!$1:$1048576,3,0)</f>
        <v>ADMINISTRAÇÃO LOCAL</v>
      </c>
      <c r="D40" s="14" t="str">
        <f>VLOOKUP(A40,'COMP. M.O.LOCAL'!$1:$1048576,4,0)</f>
        <v>VR</v>
      </c>
      <c r="E40" s="15">
        <f>VLOOKUP(A40,'COMP. M.O.LOCAL'!$1:$1048576,7,0)</f>
        <v>1856952.0000000005</v>
      </c>
      <c r="F40" s="16">
        <v>1</v>
      </c>
      <c r="G40" s="17">
        <f t="shared" ref="G40:G41" si="15">TRUNC(E40*F40,2)</f>
        <v>1856952</v>
      </c>
      <c r="H40" s="9"/>
      <c r="I40" s="7"/>
    </row>
    <row r="41" spans="1:9" ht="22.5" x14ac:dyDescent="0.2">
      <c r="A41" s="11">
        <f>A40+1</f>
        <v>28</v>
      </c>
      <c r="B41" s="12" t="str">
        <f>VLOOKUP(A41,ADM.LOCAL!$A:$D,4,FALSE)</f>
        <v>05.100.0020-A</v>
      </c>
      <c r="C41" s="13" t="str">
        <f>VLOOKUP(B41,DIPREVS1!$A:$D,2,FALSE)</f>
        <v>CAFE DA MANHA, CONFORME CONVENCAO DO TRABALHO PARA CONSTRUCAO CIVIL E CONDICOES HIGIENICAS E SANITARIAS ADEQUADAS</v>
      </c>
      <c r="D41" s="14" t="str">
        <f>VLOOKUP(B41,DIPREVS1!$A:$D,3,FALSE)</f>
        <v>UN</v>
      </c>
      <c r="E41" s="15">
        <f>TRUNC(VLOOKUP(B41,EMOP0619!$A:$D,2,FALSE)*$H$7,2)</f>
        <v>4.5</v>
      </c>
      <c r="F41" s="16">
        <f>VLOOKUP(B41,ADM.LOCAL!$D:$Y,20,FALSE)</f>
        <v>26136</v>
      </c>
      <c r="G41" s="17">
        <f t="shared" si="15"/>
        <v>117612</v>
      </c>
      <c r="H41" s="9"/>
      <c r="I41" s="7"/>
    </row>
    <row r="42" spans="1:9" ht="22.5" x14ac:dyDescent="0.2">
      <c r="A42" s="11">
        <f t="shared" ref="A42:A45" si="16">A41+1</f>
        <v>29</v>
      </c>
      <c r="B42" s="21" t="str">
        <f>VLOOKUP(A42,ADM.LOCAL!$A:$D,4,FALSE)</f>
        <v>05.100.0022-A</v>
      </c>
      <c r="C42" s="13" t="str">
        <f>VLOOKUP(B42,DIPREVS1!$A:$D,2,FALSE)</f>
        <v>REFEICAO CONFORME CONVENCAO DO TRABALHO PARA CONSTRUCAO CIVIL E CONDICOES HIGIENICAS E SANITARIAS ADEQUADAS</v>
      </c>
      <c r="D42" s="14" t="str">
        <f>VLOOKUP(B42,DIPREVS1!$A:$D,3,FALSE)</f>
        <v>UN</v>
      </c>
      <c r="E42" s="15">
        <f>TRUNC(VLOOKUP(B42,EMOP0619!$A:$D,2,FALSE)*$H$7,2)</f>
        <v>10</v>
      </c>
      <c r="F42" s="16">
        <f>VLOOKUP(B42,ADM.LOCAL!$D:$Y,20,FALSE)</f>
        <v>26136</v>
      </c>
      <c r="G42" s="17">
        <f t="shared" ref="G42:G45" si="17">TRUNC(E42*F42,2)</f>
        <v>261360</v>
      </c>
      <c r="H42" s="9"/>
      <c r="I42" s="7"/>
    </row>
    <row r="43" spans="1:9" ht="22.5" x14ac:dyDescent="0.2">
      <c r="A43" s="11">
        <f t="shared" si="16"/>
        <v>30</v>
      </c>
      <c r="B43" s="21" t="str">
        <f>VLOOKUP(A43,ADM.LOCAL!$A:$D,4,FALSE)</f>
        <v>05.100.0024-A</v>
      </c>
      <c r="C43" s="13" t="str">
        <f>VLOOKUP(B43,DIPREVS1!$A:$D,2,FALSE)</f>
        <v>CESTA BASICA, CONFORME CONVENCAO DO TRABALHO PARA CONSTRUCAOCIVIL</v>
      </c>
      <c r="D43" s="14" t="str">
        <f>VLOOKUP(B43,DIPREVS1!$A:$D,3,FALSE)</f>
        <v>UNXMES</v>
      </c>
      <c r="E43" s="15">
        <f>TRUNC(VLOOKUP(B43,EMOP0619!$A:$D,2,FALSE)*$H$7,2)</f>
        <v>240</v>
      </c>
      <c r="F43" s="16">
        <f>VLOOKUP(B43,ADM.LOCAL!$D:$Y,20,FALSE)</f>
        <v>1188</v>
      </c>
      <c r="G43" s="17">
        <f t="shared" si="17"/>
        <v>285120</v>
      </c>
      <c r="H43" s="9"/>
      <c r="I43" s="7"/>
    </row>
    <row r="44" spans="1:9" x14ac:dyDescent="0.2">
      <c r="A44" s="11">
        <f t="shared" si="16"/>
        <v>31</v>
      </c>
      <c r="B44" s="21" t="str">
        <f>VLOOKUP(A44,ADM.LOCAL!$A:$D,4,FALSE)</f>
        <v>05.100.0026-A</v>
      </c>
      <c r="C44" s="13" t="str">
        <f>VLOOKUP(B44,DIPREVS1!$A:$D,2,FALSE)</f>
        <v>VALE TRANSPORTE, CONSIDERANDO PASSAGEM IDA E VOLTA</v>
      </c>
      <c r="D44" s="14" t="str">
        <f>VLOOKUP(B44,DIPREVS1!$A:$D,3,FALSE)</f>
        <v>UN</v>
      </c>
      <c r="E44" s="15">
        <f>TRUNC(VLOOKUP(B44,EMOP0619!$A:$D,2,FALSE)*$H$7,2)</f>
        <v>7.07</v>
      </c>
      <c r="F44" s="16">
        <f>VLOOKUP(B44,ADM.LOCAL!$D:$Y,20,FALSE)</f>
        <v>26136</v>
      </c>
      <c r="G44" s="17">
        <f t="shared" si="17"/>
        <v>184781.52</v>
      </c>
      <c r="H44" s="9"/>
      <c r="I44" s="7"/>
    </row>
    <row r="45" spans="1:9" ht="78.75" x14ac:dyDescent="0.2">
      <c r="A45" s="11">
        <f t="shared" si="16"/>
        <v>32</v>
      </c>
      <c r="B45" s="21" t="str">
        <f>VLOOKUP(A45,ADM.LOCAL!$A:$D,4,FALSE)</f>
        <v>05.100.0900-A</v>
      </c>
      <c r="C45" s="13" t="str">
        <f>VLOOKUP(B45,DIPREVS1!$A:$D,2,FALSE)</f>
        <v>UNIDADE REF.P/COMPL.ADM LOCAL,CONSID:CONSUMO AGUA,TEL.ENERGIA ELETRICA,MAT.LIMPEZA E ESCRITORIO,COMPUTADORES,LICENCA OBRA,MOVEIS E UTENSILIOS,AR COND.BEBEDOURO,ART,RRT,FOTOGRAFIASUNIFORMES,DIARIAS,EXAMES ADMISSIONAIS PERIODICOS E DEMISSIONAIS,CURSO CAPACITACAO/TREINAMENTO E ITENS COMPLEMENTEM AS DESP.NECESS.EXCL.DESPESAS SUBSIDIOS ALIM.E TRANSPORTE PESSOAL</v>
      </c>
      <c r="D45" s="14" t="str">
        <f>VLOOKUP(B45,DIPREVS1!$A:$D,3,FALSE)</f>
        <v>UR</v>
      </c>
      <c r="E45" s="15">
        <f>TRUNC(VLOOKUP(B45,EMOP0619!$A:$D,2,FALSE)*$H$7,2)</f>
        <v>25.71</v>
      </c>
      <c r="F45" s="16">
        <f>VLOOKUP(B45,ADM.LOCAL!$D:$Y,20,FALSE)</f>
        <v>3611.3418903150528</v>
      </c>
      <c r="G45" s="17">
        <f t="shared" si="17"/>
        <v>92847.6</v>
      </c>
      <c r="H45" s="9"/>
      <c r="I45" s="7"/>
    </row>
    <row r="46" spans="1:9" x14ac:dyDescent="0.2">
      <c r="A46" s="11"/>
      <c r="B46" s="21"/>
      <c r="C46" s="13"/>
      <c r="D46" s="14"/>
      <c r="E46" s="15"/>
      <c r="F46" s="16"/>
      <c r="G46" s="17"/>
      <c r="H46" s="20"/>
    </row>
    <row r="47" spans="1:9" ht="14.25" x14ac:dyDescent="0.35">
      <c r="A47" s="165"/>
      <c r="B47" s="166"/>
      <c r="C47" s="167"/>
      <c r="D47" s="168"/>
      <c r="E47" s="169"/>
      <c r="F47" s="170" t="s">
        <v>23721</v>
      </c>
      <c r="G47" s="171">
        <f>SUM(G40:G45)</f>
        <v>2798673.12</v>
      </c>
      <c r="H47" s="20">
        <f>SUM(G40:G47)/2</f>
        <v>2798673.12</v>
      </c>
      <c r="I47" s="24">
        <f>ROUND(G47/$G$164,4)</f>
        <v>4.87E-2</v>
      </c>
    </row>
    <row r="48" spans="1:9" x14ac:dyDescent="0.2">
      <c r="A48" s="11"/>
      <c r="B48" s="21"/>
      <c r="C48" s="13"/>
      <c r="D48" s="14"/>
      <c r="E48" s="15"/>
      <c r="F48" s="67"/>
      <c r="G48" s="23"/>
      <c r="H48" s="20"/>
      <c r="I48" s="87"/>
    </row>
    <row r="49" spans="1:13" ht="12" x14ac:dyDescent="0.2">
      <c r="A49" s="172"/>
      <c r="B49" s="160" t="s">
        <v>23900</v>
      </c>
      <c r="C49" s="161"/>
      <c r="D49" s="161"/>
      <c r="E49" s="173"/>
      <c r="F49" s="163"/>
      <c r="G49" s="164"/>
      <c r="H49" s="20"/>
    </row>
    <row r="50" spans="1:13" ht="22.5" x14ac:dyDescent="0.2">
      <c r="A50" s="11">
        <f>A45+1</f>
        <v>33</v>
      </c>
      <c r="B50" s="12" t="str">
        <f>VLOOKUP(A50,proj.pav!$1:$1048576,4,0)</f>
        <v>01.001.0040-A</v>
      </c>
      <c r="C50" s="13" t="str">
        <f>VLOOKUP(B50,DIPREVS1!$A:$D,2,FALSE)</f>
        <v>SONDAGEM MANUAL,COM TRADO CAVADEIRA,POR METRO LINEAR OU FRACAO</v>
      </c>
      <c r="D50" s="14" t="str">
        <f>VLOOKUP(B50,DIPREVS1!$A:$D,3,FALSE)</f>
        <v>M</v>
      </c>
      <c r="E50" s="15">
        <f>TRUNC(VLOOKUP(B50,EMOP0619!$A:$D,2,FALSE)*$H$7,2)</f>
        <v>135.31</v>
      </c>
      <c r="F50" s="16">
        <f>VLOOKUP(B50,proj.pav!$D:$Y,20,FALSE)</f>
        <v>195</v>
      </c>
      <c r="G50" s="17">
        <f t="shared" ref="G50" si="18">TRUNC(E50*F50,2)</f>
        <v>26385.45</v>
      </c>
      <c r="H50" s="9"/>
      <c r="I50" s="7"/>
    </row>
    <row r="51" spans="1:13" x14ac:dyDescent="0.2">
      <c r="A51" s="11">
        <f t="shared" ref="A51:A57" si="19">A50+1</f>
        <v>34</v>
      </c>
      <c r="B51" s="21" t="str">
        <f>VLOOKUP(A51,proj.pav!$1:$1048576,4,0)</f>
        <v>01.001.0001-A</v>
      </c>
      <c r="C51" s="13" t="str">
        <f>VLOOKUP(B51,DIPREVS1!$A:$D,2,FALSE)</f>
        <v>LIMITE DE PLASTICIDADE</v>
      </c>
      <c r="D51" s="14" t="str">
        <f>VLOOKUP(B51,DIPREVS1!$A:$D,3,FALSE)</f>
        <v>UN</v>
      </c>
      <c r="E51" s="15">
        <f>TRUNC(VLOOKUP(B51,EMOP0619!$A:$D,2,FALSE)*$H$7,2)</f>
        <v>127.51</v>
      </c>
      <c r="F51" s="16">
        <f>VLOOKUP(B51,proj.pav!$D:$Y,20,FALSE)</f>
        <v>65</v>
      </c>
      <c r="G51" s="17">
        <f t="shared" ref="G51:G57" si="20">TRUNC(E51*F51,2)</f>
        <v>8288.15</v>
      </c>
      <c r="H51" s="9"/>
      <c r="I51" s="7"/>
    </row>
    <row r="52" spans="1:13" x14ac:dyDescent="0.2">
      <c r="A52" s="11">
        <f t="shared" si="19"/>
        <v>35</v>
      </c>
      <c r="B52" s="21" t="str">
        <f>VLOOKUP(A52,proj.pav!$1:$1048576,4,0)</f>
        <v>01.001.0002-A</v>
      </c>
      <c r="C52" s="13" t="str">
        <f>VLOOKUP(B52,DIPREVS1!$A:$D,2,FALSE)</f>
        <v>LIMITE DE LIQUIDEZ</v>
      </c>
      <c r="D52" s="14" t="str">
        <f>VLOOKUP(B52,DIPREVS1!$A:$D,3,FALSE)</f>
        <v>UN</v>
      </c>
      <c r="E52" s="15">
        <f>TRUNC(VLOOKUP(B52,EMOP0619!$A:$D,2,FALSE)*$H$7,2)</f>
        <v>127.51</v>
      </c>
      <c r="F52" s="16">
        <f>VLOOKUP(B52,proj.pav!$D:$Y,20,FALSE)</f>
        <v>65</v>
      </c>
      <c r="G52" s="17">
        <f t="shared" si="20"/>
        <v>8288.15</v>
      </c>
      <c r="H52" s="9"/>
      <c r="I52" s="7"/>
    </row>
    <row r="53" spans="1:13" x14ac:dyDescent="0.2">
      <c r="A53" s="11">
        <f t="shared" si="19"/>
        <v>36</v>
      </c>
      <c r="B53" s="21" t="str">
        <f>VLOOKUP(A53,proj.pav!$1:$1048576,4,0)</f>
        <v>01.001.0004-A</v>
      </c>
      <c r="C53" s="13" t="str">
        <f>VLOOKUP(B53,DIPREVS1!$A:$D,2,FALSE)</f>
        <v>ANALISE GRANULOMETRICA SEM SEDIMENTACAO (PENEIRAMENTO)</v>
      </c>
      <c r="D53" s="14" t="str">
        <f>VLOOKUP(B53,DIPREVS1!$A:$D,3,FALSE)</f>
        <v>UN</v>
      </c>
      <c r="E53" s="15">
        <f>TRUNC(VLOOKUP(B53,EMOP0619!$A:$D,2,FALSE)*$H$7,2)</f>
        <v>143.79</v>
      </c>
      <c r="F53" s="16">
        <f>VLOOKUP(B53,proj.pav!$D:$Y,20,FALSE)</f>
        <v>65</v>
      </c>
      <c r="G53" s="17">
        <f t="shared" si="20"/>
        <v>9346.35</v>
      </c>
      <c r="H53" s="9"/>
      <c r="I53" s="7"/>
    </row>
    <row r="54" spans="1:13" x14ac:dyDescent="0.2">
      <c r="A54" s="11">
        <f t="shared" si="19"/>
        <v>37</v>
      </c>
      <c r="B54" s="21" t="str">
        <f>VLOOKUP(A54,proj.pav!$1:$1048576,4,0)</f>
        <v>01.001.0011-A</v>
      </c>
      <c r="C54" s="13" t="str">
        <f>VLOOKUP(B54,DIPREVS1!$A:$D,2,FALSE)</f>
        <v>COMPACTACAO: ENERGIA PROCTOR NORMAL</v>
      </c>
      <c r="D54" s="14" t="str">
        <f>VLOOKUP(B54,DIPREVS1!$A:$D,3,FALSE)</f>
        <v>UN</v>
      </c>
      <c r="E54" s="15">
        <f>TRUNC(VLOOKUP(B54,EMOP0619!$A:$D,2,FALSE)*$H$7,2)</f>
        <v>278.24</v>
      </c>
      <c r="F54" s="16">
        <f>VLOOKUP(B54,proj.pav!$D:$Y,20,FALSE)</f>
        <v>65</v>
      </c>
      <c r="G54" s="17">
        <f t="shared" si="20"/>
        <v>18085.599999999999</v>
      </c>
      <c r="H54" s="9"/>
      <c r="I54" s="7"/>
    </row>
    <row r="55" spans="1:13" ht="22.5" x14ac:dyDescent="0.2">
      <c r="A55" s="11">
        <f t="shared" si="19"/>
        <v>38</v>
      </c>
      <c r="B55" s="21" t="str">
        <f>VLOOKUP(A55,proj.pav!$1:$1048576,4,0)</f>
        <v>01.001.0020-A</v>
      </c>
      <c r="C55" s="13" t="str">
        <f>VLOOKUP(B55,DIPREVS1!$A:$D,2,FALSE)</f>
        <v>INDICE SUPORTE CALIFORNIA,POR 5 PONTOS,COMPACTACAO COM ENERGIA PROCTOR NORMAL</v>
      </c>
      <c r="D55" s="14" t="str">
        <f>VLOOKUP(B55,DIPREVS1!$A:$D,3,FALSE)</f>
        <v>UN</v>
      </c>
      <c r="E55" s="15">
        <f>TRUNC(VLOOKUP(B55,EMOP0619!$A:$D,2,FALSE)*$H$7,2)</f>
        <v>2036.02</v>
      </c>
      <c r="F55" s="16">
        <f>VLOOKUP(B55,proj.pav!$D:$Y,20,FALSE)</f>
        <v>65</v>
      </c>
      <c r="G55" s="17">
        <f t="shared" si="20"/>
        <v>132341.29999999999</v>
      </c>
      <c r="H55" s="9"/>
      <c r="I55" s="7"/>
    </row>
    <row r="56" spans="1:13" ht="22.5" x14ac:dyDescent="0.2">
      <c r="A56" s="11">
        <f t="shared" si="19"/>
        <v>39</v>
      </c>
      <c r="B56" s="21" t="str">
        <f>VLOOKUP(A56,proj.pav!$1:$1048576,4,0)</f>
        <v>01.001.0060-A</v>
      </c>
      <c r="C56" s="13" t="str">
        <f>VLOOKUP(B56,DIPREVS1!$A:$D,2,FALSE)</f>
        <v>AMOSTRA DE SOLO - PREPARACAO PARA ENSAIOS DE COMPACTACAO E ENSAIOS DE CARACTERIZACAO</v>
      </c>
      <c r="D56" s="14" t="str">
        <f>VLOOKUP(B56,DIPREVS1!$A:$D,3,FALSE)</f>
        <v>UN</v>
      </c>
      <c r="E56" s="15">
        <f>TRUNC(VLOOKUP(B56,EMOP0619!$A:$D,2,FALSE)*$H$7,2)</f>
        <v>384.93</v>
      </c>
      <c r="F56" s="16">
        <f>VLOOKUP(B56,proj.pav!$D:$Y,20,FALSE)</f>
        <v>65</v>
      </c>
      <c r="G56" s="17">
        <f t="shared" si="20"/>
        <v>25020.45</v>
      </c>
      <c r="H56" s="9"/>
      <c r="I56" s="7"/>
    </row>
    <row r="57" spans="1:13" ht="33.75" x14ac:dyDescent="0.2">
      <c r="A57" s="11">
        <f t="shared" si="19"/>
        <v>40</v>
      </c>
      <c r="B57" s="21" t="str">
        <f>VLOOKUP(A57,'COMP. PROJ.PAV'!1:1048576,2,0)</f>
        <v>01.050.0225-5</v>
      </c>
      <c r="C57" s="13" t="str">
        <f>VLOOKUP(A57,'COMP. PROJ.PAV'!1:1048576,3,0)</f>
        <v>PROJETO EXECUTIVO DE PAVIMENTO, INCLUINDO ELABORAÇÃO DE PLANO DE SONDAGEM E ACOMPANHAMENTO DE SUA EXECUÇÃO E DOS ENSAIOS</v>
      </c>
      <c r="D57" s="14" t="str">
        <f>VLOOKUP(A57,'COMP. PROJ.PAV'!1:1048576,4,0)</f>
        <v>UN</v>
      </c>
      <c r="E57" s="15">
        <f>VLOOKUP(A57,'COMP. PROJ.PAV'!1:1048576,7,0)</f>
        <v>112368.95999999999</v>
      </c>
      <c r="F57" s="15">
        <v>1</v>
      </c>
      <c r="G57" s="17">
        <f t="shared" si="20"/>
        <v>112368.96000000001</v>
      </c>
      <c r="H57" s="9"/>
      <c r="I57" s="7"/>
    </row>
    <row r="58" spans="1:13" x14ac:dyDescent="0.2">
      <c r="A58" s="11"/>
      <c r="B58" s="21"/>
      <c r="C58" s="13"/>
      <c r="D58" s="14"/>
      <c r="E58" s="15"/>
      <c r="F58" s="67"/>
      <c r="G58" s="23"/>
      <c r="H58" s="20"/>
      <c r="I58" s="87"/>
      <c r="M58" s="307"/>
    </row>
    <row r="59" spans="1:13" ht="14.25" x14ac:dyDescent="0.35">
      <c r="A59" s="165"/>
      <c r="B59" s="166"/>
      <c r="C59" s="167"/>
      <c r="D59" s="168"/>
      <c r="E59" s="169"/>
      <c r="F59" s="170" t="s">
        <v>23903</v>
      </c>
      <c r="G59" s="171">
        <f>SUM(G50:G57)</f>
        <v>340124.41000000003</v>
      </c>
      <c r="H59" s="20">
        <f>SUM(G50:G59)/2</f>
        <v>340124.41000000003</v>
      </c>
      <c r="I59" s="24">
        <f>ROUND(G59/$G$164,4)</f>
        <v>5.8999999999999999E-3</v>
      </c>
    </row>
    <row r="60" spans="1:13" x14ac:dyDescent="0.2">
      <c r="A60" s="11"/>
      <c r="B60" s="21"/>
      <c r="C60" s="13"/>
      <c r="D60" s="14"/>
      <c r="E60" s="15"/>
      <c r="F60" s="67"/>
      <c r="G60" s="23"/>
      <c r="H60" s="20"/>
      <c r="I60" s="87"/>
    </row>
    <row r="61" spans="1:13" ht="12" x14ac:dyDescent="0.2">
      <c r="A61" s="172"/>
      <c r="B61" s="160" t="str">
        <f>dren!A3</f>
        <v>D - DRENAGEM PLUVIAL</v>
      </c>
      <c r="C61" s="161"/>
      <c r="D61" s="161"/>
      <c r="E61" s="173"/>
      <c r="F61" s="163"/>
      <c r="G61" s="164"/>
      <c r="H61" s="20"/>
    </row>
    <row r="62" spans="1:13" ht="90" x14ac:dyDescent="0.2">
      <c r="A62" s="25">
        <f>A57+1</f>
        <v>41</v>
      </c>
      <c r="B62" s="12" t="str">
        <f>VLOOKUP(A62,dren!$A$4:$D$539,4,FALSE)</f>
        <v>06.015.0010-A</v>
      </c>
      <c r="C62" s="13" t="str">
        <f>VLOOKUP(B62,DIPREVS1!$A:$D,2,FALSE)</f>
        <v>POCO DE VISITA EM ALVENARIA DE BLOCOS DE CONCRETO(20X20X40CM),PAREDES 0,20M DE ESP.C/1,20X1,20X1,40M,P/COLETOR AGUAS PLUVIAIS 0,40 A 0,70M DE DIAM.UTILIZANDO ARG.CIM.AREIA,TRACO 1:4,SENDO PAREDES CHAPISCADAS E REVESTIDAS INTERNAMENTE C/ARG.,ENCHIMENTO BLOCOS E BASE EM CONCRETO SIMPLES,TAMPA DE CONCR.ARMADO,DEGRAUS FERRO FUNDIDO,INCL.FORN.TODOS OS MATERIAIS</v>
      </c>
      <c r="D62" s="14" t="str">
        <f>VLOOKUP(B62,DIPREVS1!$A:$D,3,FALSE)</f>
        <v>UN</v>
      </c>
      <c r="E62" s="15">
        <f>TRUNC(VLOOKUP(B62,EMOP0619!$A:$D,2,FALSE)*$H$7,2)</f>
        <v>1612.81</v>
      </c>
      <c r="F62" s="16">
        <f>VLOOKUP(B62,dren!$D$4:$Y$539,20,FALSE)</f>
        <v>457</v>
      </c>
      <c r="G62" s="17">
        <f t="shared" ref="G62:G104" si="21">TRUNC(E62*F62,2)</f>
        <v>737054.17</v>
      </c>
      <c r="H62" s="20"/>
    </row>
    <row r="63" spans="1:13" ht="78.75" x14ac:dyDescent="0.2">
      <c r="A63" s="25">
        <f>A62+1</f>
        <v>42</v>
      </c>
      <c r="B63" s="12" t="str">
        <f>VLOOKUP(A63,dren!$A$4:$D$539,4,FALSE)</f>
        <v>06.015.0011-A</v>
      </c>
      <c r="C63" s="13" t="str">
        <f>VLOOKUP(B63,DIPREVS1!$A:$D,2,FALSE)</f>
        <v>POCO DE VISITA EM ALVENARIA DE BLOCOS DE CONCRETO(20X20X40CM),EM PAREDES DE 0,20M DE ESP.C/1,30X1,30X1,40M,P/COLETOR DEAGUAS PLUVIAIS DE 0,80M DE DIAM.UTILIZ.ARG.CIM.AREIA,TRACO 1:4,SENDO AS PAREDES REVESTIDAS INTERNAMENTE C/ARG.ENCHIMENTODOS BLOCOS E BASE EM CONCRETO SIMPLES,TAMPA DE CONCRETO ARMADO,DEGRAU DE FERRO FUNDIDO,INCL.FORN.DE TODOS OS MATERIAIS</v>
      </c>
      <c r="D63" s="14" t="str">
        <f>VLOOKUP(B63,DIPREVS1!$A:$D,3,FALSE)</f>
        <v>UN</v>
      </c>
      <c r="E63" s="15">
        <f>TRUNC(VLOOKUP(B63,EMOP0619!$A:$D,2,FALSE)*$H$7,2)</f>
        <v>1688.29</v>
      </c>
      <c r="F63" s="16">
        <f>VLOOKUP(B63,dren!$D$4:$Y$539,20,FALSE)</f>
        <v>69</v>
      </c>
      <c r="G63" s="17">
        <f t="shared" si="21"/>
        <v>116492.01</v>
      </c>
      <c r="H63" s="20"/>
    </row>
    <row r="64" spans="1:13" ht="78.75" x14ac:dyDescent="0.2">
      <c r="A64" s="25">
        <f t="shared" ref="A64:A92" si="22">A63+1</f>
        <v>43</v>
      </c>
      <c r="B64" s="12" t="str">
        <f>VLOOKUP(A64,dren!$A$4:$D$539,4,FALSE)</f>
        <v>06.015.0013-A</v>
      </c>
      <c r="C64" s="13" t="str">
        <f>VLOOKUP(B64,DIPREVS1!$A:$D,2,FALSE)</f>
        <v>POCO DE VISITA EM ALVENARIA DE BLOCOS DE CONCRETO(20X20X40CM),EM PAREDES DE 0,20M DE ESP.C/1,50X1,50X1,60M,P/COLETOR DEAGUAS PLUVIAIS DE 1,00M DE DIAM.SENDO AS PAREDES CHAPISCADASE REVESTIDAS INTERNAMENTE C/ARGAMASSA,ENCHIMENTO DOS BLOCOSE BASE EM CONCRETO SIMPLES,TAMPA DE CONCRETO ARMADO,DEGRAUSDE FERRO FUNDIDO,INCL.FORNECIMENTO DE TODOS OS MATERIAIS</v>
      </c>
      <c r="D64" s="14" t="str">
        <f>VLOOKUP(B64,DIPREVS1!$A:$D,3,FALSE)</f>
        <v>UN</v>
      </c>
      <c r="E64" s="15">
        <f>TRUNC(VLOOKUP(B64,EMOP0619!$A:$D,2,FALSE)*$H$7,2)</f>
        <v>2126.59</v>
      </c>
      <c r="F64" s="16">
        <f>VLOOKUP(B64,dren!$D$4:$Y$539,20,FALSE)</f>
        <v>52</v>
      </c>
      <c r="G64" s="17">
        <f t="shared" si="21"/>
        <v>110582.68</v>
      </c>
      <c r="H64" s="20"/>
    </row>
    <row r="65" spans="1:8" ht="78.75" x14ac:dyDescent="0.2">
      <c r="A65" s="25">
        <f t="shared" si="22"/>
        <v>44</v>
      </c>
      <c r="B65" s="12" t="str">
        <f>VLOOKUP(A65,dren!$A$4:$D$539,4,FALSE)</f>
        <v>06.015.0015-A</v>
      </c>
      <c r="C65" s="13" t="str">
        <f>VLOOKUP(B65,DIPREVS1!$A:$D,2,FALSE)</f>
        <v>POCO DE VISITA EM ALVENARIA DE BLOCOS DE CONCRETO(20X20X40CM),EM PAREDES DE 0,20M DE ESP.C/1,70X1,70X1,80M,P/COLETOR DEAGUAS PLUVIAIS DE 1,20M DE DIAM.SENDO AS PAREDES CHAPISCADASE REVESTIDAS INTERNAMENTE C/ARGAMASSA,ENCHIMENTO DOS BLOCOSE BASE EM CONCRETO SIMPLES,TAMPA DE CONCRETO ARMADO,DEGRAUSDE FERRO FUNDIDO,INCL.FORNECIMENTO DE TODOS OS MATERIAIS</v>
      </c>
      <c r="D65" s="14" t="str">
        <f>VLOOKUP(B65,DIPREVS1!$A:$D,3,FALSE)</f>
        <v>UN</v>
      </c>
      <c r="E65" s="15">
        <f>TRUNC(VLOOKUP(B65,EMOP0619!$A:$D,2,FALSE)*$H$7,2)</f>
        <v>2631.65</v>
      </c>
      <c r="F65" s="16">
        <f>VLOOKUP(B65,dren!$D$4:$Y$539,20,FALSE)</f>
        <v>21</v>
      </c>
      <c r="G65" s="17">
        <f t="shared" si="21"/>
        <v>55264.65</v>
      </c>
      <c r="H65" s="20"/>
    </row>
    <row r="66" spans="1:8" ht="78.75" x14ac:dyDescent="0.2">
      <c r="A66" s="25">
        <f t="shared" si="22"/>
        <v>45</v>
      </c>
      <c r="B66" s="12" t="str">
        <f>VLOOKUP(A66,dren!$A$4:$D$539,4,FALSE)</f>
        <v>06.015.0016-A</v>
      </c>
      <c r="C66" s="13" t="str">
        <f>VLOOKUP(B66,DIPREVS1!$A:$D,2,FALSE)</f>
        <v>POCO DE VISITA EM ALVENARIA DE BLOCOS DE CONCRETO(20X20X40CM),EM PAREDES DE 0,20M DE ESP.C/2,00X2,00X2,10M,P/COLETOR DEAGUAS PLUVIAIS DE 1,50M DE DIAM.SENDO AS PAREDES CHAPISCADASE REVESTIDAS INTERNAMENTE C/ARGAMASSA,ENCHIMENTO DOS BLOCOSE BASE EM CONCRETO SIMPLES,TAMPA DE CONCRETO ARMADO,DEGRAUSDE FERRO FUNDIDO,INCL.FORNECIMENTO DE TODOS OS MATERIAIS</v>
      </c>
      <c r="D66" s="14" t="str">
        <f>VLOOKUP(B66,DIPREVS1!$A:$D,3,FALSE)</f>
        <v>UN</v>
      </c>
      <c r="E66" s="15">
        <f>TRUNC(VLOOKUP(B66,EMOP0619!$A:$D,2,FALSE)*$H$7,2)</f>
        <v>3427.43</v>
      </c>
      <c r="F66" s="16">
        <f>VLOOKUP(B66,dren!$D$4:$Y$539,20,FALSE)</f>
        <v>82</v>
      </c>
      <c r="G66" s="17">
        <f t="shared" si="21"/>
        <v>281049.26</v>
      </c>
      <c r="H66" s="20"/>
    </row>
    <row r="67" spans="1:8" ht="67.5" x14ac:dyDescent="0.2">
      <c r="A67" s="25">
        <f t="shared" si="22"/>
        <v>46</v>
      </c>
      <c r="B67" s="12" t="str">
        <f>VLOOKUP(A67,dren!$A$4:$D$539,4,FALSE)</f>
        <v>06.016.0001-A</v>
      </c>
      <c r="C67" s="13" t="str">
        <f>VLOOKUP(B67,DIPREVS1!$A:$D,2,FALSE)</f>
        <v>TAMPAO COMPLETO DE FºFº,DE 0,60M DE DIAMETRO,COM 175 A 180KG,PARA CAIXA DE AREIA OU POCO DE VISITA,ARTICULADO,PADRAO PREFEITURA,CLASSE 300,CARGA MINIMA PARA TESTE 30T,RESISTENCIA MAXIMA DE ROMPIMENTO 37,5T E FLECHA RESIDUAL MAXIMA 17MM,ASSENTADO COM ARGAMASSA DE CIMENTO E AREIA,NO TRACO 1:4 EM VOLUME.FORNECIMENTO E ASSENTAMENTO</v>
      </c>
      <c r="D67" s="14" t="str">
        <f>VLOOKUP(B67,DIPREVS1!$A:$D,3,FALSE)</f>
        <v>UN</v>
      </c>
      <c r="E67" s="15">
        <f>TRUNC(VLOOKUP(B67,EMOP0619!$A:$D,2,FALSE)*$H$7,2)</f>
        <v>335.74</v>
      </c>
      <c r="F67" s="16">
        <f>VLOOKUP(B67,dren!$D$4:$Y$539,20,FALSE)</f>
        <v>681</v>
      </c>
      <c r="G67" s="17">
        <f t="shared" si="21"/>
        <v>228638.94</v>
      </c>
      <c r="H67" s="20"/>
    </row>
    <row r="68" spans="1:8" ht="78.75" x14ac:dyDescent="0.2">
      <c r="A68" s="25">
        <f t="shared" si="22"/>
        <v>47</v>
      </c>
      <c r="B68" s="12" t="str">
        <f>VLOOKUP(A68,dren!$A$4:$D$539,4,FALSE)</f>
        <v>06.016.0016-A</v>
      </c>
      <c r="C68" s="13" t="str">
        <f>VLOOKUP(B68,DIPREVS1!$A:$D,2,FALSE)</f>
        <v>TAMPAO DE FºFº RETANGULAR,PARA CAIXAS E POCOS DE VISITA ESPECIAIS,TIPO TS(TRES SECOES),ABERTURA TOTAL DE APROXIMADAMENTE900X1500MM,PESO TOTAL DE 690KG,CARGA MINIMA PARA TESTE 30T,RESISTENCIA MAXIMA DE ROMPIMENTO 35T E FLECHA RESIDUAL MAXIMA DE 15MM,ASSENTADO COM ARGAMASSA DE CIMENTO E AREIA,NO TRACO 1:4 EM VOLUME.FORNECIMENTO E ASSENTAMENTO</v>
      </c>
      <c r="D68" s="14" t="str">
        <f>VLOOKUP(B68,DIPREVS1!$A:$D,3,FALSE)</f>
        <v>UN</v>
      </c>
      <c r="E68" s="15">
        <f>TRUNC(VLOOKUP(B68,EMOP0619!$A:$D,2,FALSE)*$H$7,2)</f>
        <v>2760.78</v>
      </c>
      <c r="F68" s="16">
        <f>VLOOKUP(B68,dren!$D$4:$Y$539,20,FALSE)</f>
        <v>59</v>
      </c>
      <c r="G68" s="17">
        <f t="shared" si="21"/>
        <v>162886.01999999999</v>
      </c>
      <c r="H68" s="20"/>
    </row>
    <row r="69" spans="1:8" ht="33.75" x14ac:dyDescent="0.2">
      <c r="A69" s="25">
        <f t="shared" si="22"/>
        <v>48</v>
      </c>
      <c r="B69" s="12" t="str">
        <f>VLOOKUP(A69,dren!$A$4:$D$539,4,FALSE)</f>
        <v>06.017.0060-A</v>
      </c>
      <c r="C69" s="13" t="str">
        <f>VLOOKUP(B69,DIPREVS1!$A:$D,2,FALSE)</f>
        <v>CORPO DE POCO DE VISITA DE ANEIS PRE-MOLDADOS,COM DIAMETRO DE 600MM,SEM DEGRAUS,MEDIDA PELA ALTURA UTIL,INCLUSIVE MAO-DE-OBRA E MATERIAL</v>
      </c>
      <c r="D69" s="14" t="str">
        <f>VLOOKUP(B69,DIPREVS1!$A:$D,3,FALSE)</f>
        <v>M</v>
      </c>
      <c r="E69" s="15">
        <f>TRUNC(VLOOKUP(B69,EMOP0619!$A:$D,2,FALSE)*$H$7,2)</f>
        <v>214.39</v>
      </c>
      <c r="F69" s="16">
        <f>VLOOKUP(B69,dren!$D$4:$Y$539,20,FALSE)</f>
        <v>57.195820960342509</v>
      </c>
      <c r="G69" s="17">
        <f t="shared" si="21"/>
        <v>12262.21</v>
      </c>
      <c r="H69" s="20"/>
    </row>
    <row r="70" spans="1:8" ht="45" x14ac:dyDescent="0.2">
      <c r="A70" s="25">
        <f t="shared" si="22"/>
        <v>49</v>
      </c>
      <c r="B70" s="12" t="str">
        <f>VLOOKUP(A70,dren!$A$4:$D$539,4,FALSE)</f>
        <v>12.002.0065-B</v>
      </c>
      <c r="C70" s="13" t="str">
        <f>VLOOKUP(B70,DIPREVS1!$A:$D,2,FALSE)</f>
        <v>ALVENARIA PARA CAIXAS ENTERRADAS,ATE 0,80M DE PROFUNDIDADE,DE TIJOLOS MACICOS 7X10X20CM,ASSENTES COM ARGAMASSA DE CIMENTO,SAIBRO E AREIA,NO TRACO 1:2:2,EM PAREDES DE UMA VEZ (0,20M)</v>
      </c>
      <c r="D70" s="14" t="str">
        <f>VLOOKUP(B70,DIPREVS1!$A:$D,3,FALSE)</f>
        <v>M2</v>
      </c>
      <c r="E70" s="15">
        <f>TRUNC(VLOOKUP(B70,EMOP0619!$A:$D,2,FALSE)*$H$7,2)</f>
        <v>205.85</v>
      </c>
      <c r="F70" s="16">
        <f>VLOOKUP(B70,dren!$D$4:$Y$539,20,FALSE)</f>
        <v>174.56</v>
      </c>
      <c r="G70" s="17">
        <f t="shared" si="21"/>
        <v>35933.17</v>
      </c>
      <c r="H70" s="20"/>
    </row>
    <row r="71" spans="1:8" ht="78.75" x14ac:dyDescent="0.2">
      <c r="A71" s="25">
        <f t="shared" si="22"/>
        <v>50</v>
      </c>
      <c r="B71" s="12" t="str">
        <f>VLOOKUP(A71,dren!$A$4:$D$539,4,FALSE)</f>
        <v>06.015.0030-A</v>
      </c>
      <c r="C71" s="13" t="str">
        <f>VLOOKUP(B71,DIPREVS1!$A:$D,2,FALSE)</f>
        <v>CAIXA DE RALO EM ALVENARIA DE BLOCOS DE CONCRETO(20X20X40CM),EM PAREDES DE 0,20M DE ESPESSURA,DE 0,30X0,90X0,90M,PARA AGUAS PLUVIAIS,SENDO AS PAREDES CHAPISCADAS E REVESTIDAS INTERNAMENTE COM ARGAMASSA,ENCHIMENTO DOS BLOCOS E BASE EM CONCRETO SIMPLES FCK=10MPA E GRELHA DE FERRO FUNDIDO DE 135KG,INCLUSIVE FORNECIMENTO DE TODOS OS MATERIAIS</v>
      </c>
      <c r="D71" s="14" t="str">
        <f>VLOOKUP(B71,DIPREVS1!$A:$D,3,FALSE)</f>
        <v>UN</v>
      </c>
      <c r="E71" s="15">
        <f>TRUNC(VLOOKUP(B71,EMOP0619!$A:$D,2,FALSE)*$H$7,2)</f>
        <v>596.4</v>
      </c>
      <c r="F71" s="16">
        <f>VLOOKUP(B71,dren!$D$4:$Y$539,20,FALSE)</f>
        <v>1582</v>
      </c>
      <c r="G71" s="17">
        <f t="shared" si="21"/>
        <v>943504.8</v>
      </c>
      <c r="H71" s="20"/>
    </row>
    <row r="72" spans="1:8" ht="78.75" x14ac:dyDescent="0.2">
      <c r="A72" s="25">
        <f t="shared" si="22"/>
        <v>51</v>
      </c>
      <c r="B72" s="12" t="str">
        <f>VLOOKUP(A72,dren!$A$4:$D$539,4,FALSE)</f>
        <v>06.004.0062-A</v>
      </c>
      <c r="C72" s="13" t="str">
        <f>VLOOKUP(B72,DIPREVS1!$A:$D,2,FALSE)</f>
        <v>TUBO DE CONCRETO ARMADO,CLASSE PA-1(NBR 8890/03),PARA GALERIAS DE AGUAS PLUVIAIS,COM DIAMETRO DE 400MM,ATERRO E SOCA ATEA ALTURA DA GERATRIZ SUPERIOR DO TUBO,CONSIDERANDO O MATERIAL DA PROPRIA ESCAVACAO,INCLUSIVE FORNECIMENTO DO MATERIAL PARA REJUNTAMENTO COM ARGAMASSA DE CIMENTO E AREIA,NO TRACO 1:4 E ACERTO DE FUNDO DE VALA.FORNECIMENTO E ASSENTAMENTO</v>
      </c>
      <c r="D72" s="14" t="str">
        <f>VLOOKUP(B72,DIPREVS1!$A:$D,3,FALSE)</f>
        <v>M</v>
      </c>
      <c r="E72" s="15">
        <f>TRUNC(VLOOKUP(B72,EMOP0619!$A:$D,2,FALSE)*$H$7,2)</f>
        <v>99.97</v>
      </c>
      <c r="F72" s="16">
        <f>VLOOKUP(B72,dren!$D$4:$Y$539,20,FALSE)</f>
        <v>11685</v>
      </c>
      <c r="G72" s="17">
        <f t="shared" si="21"/>
        <v>1168149.45</v>
      </c>
      <c r="H72" s="20"/>
    </row>
    <row r="73" spans="1:8" ht="78.75" x14ac:dyDescent="0.2">
      <c r="A73" s="25">
        <f t="shared" si="22"/>
        <v>52</v>
      </c>
      <c r="B73" s="12" t="str">
        <f>VLOOKUP(A73,dren!$A$4:$D$539,4,FALSE)</f>
        <v>06.004.0066-A</v>
      </c>
      <c r="C73" s="13" t="str">
        <f>VLOOKUP(B73,DIPREVS1!$A:$D,2,FALSE)</f>
        <v>TUBO DE CONCRETO ARMADO,CLASSE PA-1(NBR 8890/03),PARA GALERIAS DE AGUAS PLUVIAIS,COM DIAMETRO DE 600MM,ATERRO E SOCA ATEA ALTURA DA GERATRIZ SUPERIOR DO TUBO,CONSIDERANDO O MATERIAL DA PROPRIA ESCAVACAO,INCLUSIVE FORNECIMENTO DO MATERIAL PARA REJUNTAMENTO COM ARGAMASSA DE CIMENTO E AREIA,NO TRACO 1:4 E ACERTO DE FUNDO DE VALA.FORNECIMENTO E ASSENTAMENTO</v>
      </c>
      <c r="D73" s="14" t="str">
        <f>VLOOKUP(B73,DIPREVS1!$A:$D,3,FALSE)</f>
        <v>M</v>
      </c>
      <c r="E73" s="15">
        <f>TRUNC(VLOOKUP(B73,EMOP0619!$A:$D,2,FALSE)*$H$7,2)</f>
        <v>171.27</v>
      </c>
      <c r="F73" s="16">
        <f>VLOOKUP(B73,dren!$D$4:$Y$539,20,FALSE)</f>
        <v>2772</v>
      </c>
      <c r="G73" s="17">
        <f t="shared" si="21"/>
        <v>474760.44</v>
      </c>
      <c r="H73" s="20"/>
    </row>
    <row r="74" spans="1:8" ht="78.75" x14ac:dyDescent="0.2">
      <c r="A74" s="25">
        <f t="shared" si="22"/>
        <v>53</v>
      </c>
      <c r="B74" s="12" t="str">
        <f>VLOOKUP(A74,dren!$A$4:$D$539,4,FALSE)</f>
        <v>06.004.0070-A</v>
      </c>
      <c r="C74" s="13" t="str">
        <f>VLOOKUP(B74,DIPREVS1!$A:$D,2,FALSE)</f>
        <v>TUBO DE CONCRETO ARMADO,CLASSE PA-1(NBR 8890/03),PARA GALERIAS DE AGUAS PLUVIAIS,COM DIAMETRO DE 800MM,ATERRO E SOCA ATEA ALTURA DA GERATRIZ SUPERIOR DO TUBO,CONSIDERANDO O MATERIAL DA PROPRIA ESCAVACAO,INCLUSIVE FORNECIMENTO DO MATERIAL PARA REJUNTAMENTO COM ARGAMASSA DE CIMENTO E AREIA,NO TRACO 1:4 E ACERTO DE FUNDO DE VALA.FORNECIMENTO E ASSENTAMENTO</v>
      </c>
      <c r="D74" s="14" t="str">
        <f>VLOOKUP(B74,DIPREVS1!$A:$D,3,FALSE)</f>
        <v>M</v>
      </c>
      <c r="E74" s="15">
        <f>TRUNC(VLOOKUP(B74,EMOP0619!$A:$D,2,FALSE)*$H$7,2)</f>
        <v>256.32</v>
      </c>
      <c r="F74" s="16">
        <f>VLOOKUP(B74,dren!$D$4:$Y$539,20,FALSE)</f>
        <v>2011</v>
      </c>
      <c r="G74" s="17">
        <f t="shared" si="21"/>
        <v>515459.52</v>
      </c>
      <c r="H74" s="20"/>
    </row>
    <row r="75" spans="1:8" ht="78.75" x14ac:dyDescent="0.2">
      <c r="A75" s="25">
        <f t="shared" si="22"/>
        <v>54</v>
      </c>
      <c r="B75" s="12" t="str">
        <f>VLOOKUP(A75,dren!$A$4:$D$539,4,FALSE)</f>
        <v>06.004.0074-A</v>
      </c>
      <c r="C75" s="13" t="str">
        <f>VLOOKUP(B75,DIPREVS1!$A:$D,2,FALSE)</f>
        <v>TUBO DE CONCRETO ARMADO,CLASSE PA-1(NBR 8890/03),PARA GALERIAS DE AGUAS PLUVIAIS,COM DIAMETRO DE 1.000MM,ATERRO E SOCA ATE A ALTURA DA GERATRIZ SUPERIOR DO TUBO,CONSIDERANDO O MATERIAL DA PROPRIA ESCAVACAO,INCLUSIVE FORNECIMENTO DO MATERIALPARA REJUNTAMENTO COM ARGAMASSA DE CIMENTO E AREIA,NO TRACO1:4 E ACERTO DE FUNDO DE VALA.FORNECIMENTO E ASSENTAMENTO</v>
      </c>
      <c r="D75" s="14" t="str">
        <f>VLOOKUP(B75,DIPREVS1!$A:$D,3,FALSE)</f>
        <v>M</v>
      </c>
      <c r="E75" s="15">
        <f>TRUNC(VLOOKUP(B75,EMOP0619!$A:$D,2,FALSE)*$H$7,2)</f>
        <v>440.3</v>
      </c>
      <c r="F75" s="16">
        <f>VLOOKUP(B75,dren!$D$4:$Y$539,20,FALSE)</f>
        <v>1045</v>
      </c>
      <c r="G75" s="17">
        <f t="shared" si="21"/>
        <v>460113.5</v>
      </c>
      <c r="H75" s="20"/>
    </row>
    <row r="76" spans="1:8" ht="78.75" x14ac:dyDescent="0.2">
      <c r="A76" s="25">
        <f t="shared" si="22"/>
        <v>55</v>
      </c>
      <c r="B76" s="12" t="str">
        <f>VLOOKUP(A76,dren!$A$4:$D$539,4,FALSE)</f>
        <v>06.004.0078-A</v>
      </c>
      <c r="C76" s="13" t="str">
        <f>VLOOKUP(B76,DIPREVS1!$A:$D,2,FALSE)</f>
        <v>TUBO DE CONCRETO ARMADO,CLASSE PA-1(NBR 8890/03),PARA GALERIAS DE AGUAS PLUVIAIS,COM DIAMETRO DE 1.200MM,ATERRO E SOCA ATE A ALTURA DA GERATRIZ SUPERIOR DO TUBO,CONSIDERANDO O MATERIAL DA PROPRIA ESCAVACAO,INCLUSIVE FORNECIMENTO DO MATERIALPARA REJUNTAMENTO COM ARGAMASSA DE CIMENTO E AREIA,NO TRACO1:4 E ACERTO DE FUNDO DE VALA.FORNECIMENTO E ASSENTAMENTO</v>
      </c>
      <c r="D76" s="14" t="str">
        <f>VLOOKUP(B76,DIPREVS1!$A:$D,3,FALSE)</f>
        <v>M</v>
      </c>
      <c r="E76" s="15">
        <f>TRUNC(VLOOKUP(B76,EMOP0619!$A:$D,2,FALSE)*$H$7,2)</f>
        <v>637.28</v>
      </c>
      <c r="F76" s="16">
        <f>VLOOKUP(B76,dren!$D$4:$Y$539,20,FALSE)</f>
        <v>85</v>
      </c>
      <c r="G76" s="17">
        <f t="shared" si="21"/>
        <v>54168.800000000003</v>
      </c>
      <c r="H76" s="20"/>
    </row>
    <row r="77" spans="1:8" ht="78.75" x14ac:dyDescent="0.2">
      <c r="A77" s="25">
        <f t="shared" si="22"/>
        <v>56</v>
      </c>
      <c r="B77" s="12" t="str">
        <f>VLOOKUP(A77,dren!$A$4:$D$539,4,FALSE)</f>
        <v>06.004.0080-A</v>
      </c>
      <c r="C77" s="13" t="str">
        <f>VLOOKUP(B77,DIPREVS1!$A:$D,2,FALSE)</f>
        <v>TUBO DE CONCRETO ARMADO,CLASSE PA-1(NBR 8890/03),PARA GALERIAS DE AGUAS PLUVIAIS,COM DIAMETRO DE 1.500MM,ATERRO E SOCA ATE A ALTURA DA GERATRIZ SUPERIOR DO TUBO,CONSIDERANDO O MATERIAL DA PROPRIA ESCAVACAO,INCLUSIVE FORNECIMENTO DO MATERIALPARA REJUNTAMENTO COM ARGAMASSA DE CIMENTO E AREIA,NO TRACO1:4 E ACERTO DE FUNDO DE VALA.FORNECIMENTO E ASSENTAMENTO</v>
      </c>
      <c r="D77" s="14" t="str">
        <f>VLOOKUP(B77,DIPREVS1!$A:$D,3,FALSE)</f>
        <v>M</v>
      </c>
      <c r="E77" s="15">
        <f>TRUNC(VLOOKUP(B77,EMOP0619!$A:$D,2,FALSE)*$H$7,2)</f>
        <v>889.81</v>
      </c>
      <c r="F77" s="16">
        <f>VLOOKUP(B77,dren!$D$4:$Y$539,20,FALSE)</f>
        <v>1085</v>
      </c>
      <c r="G77" s="17">
        <f t="shared" si="21"/>
        <v>965443.85</v>
      </c>
      <c r="H77" s="20"/>
    </row>
    <row r="78" spans="1:8" ht="78.75" x14ac:dyDescent="0.2">
      <c r="A78" s="25">
        <f t="shared" si="22"/>
        <v>57</v>
      </c>
      <c r="B78" s="12" t="str">
        <f>VLOOKUP(A78,dren!$A$4:$D$539,4,FALSE)</f>
        <v>06.004.0092-A</v>
      </c>
      <c r="C78" s="13" t="str">
        <f>VLOOKUP(B78,DIPREVS1!$A:$D,2,FALSE)</f>
        <v>TUBO DE CONCRETO ARMADO,CLASSE PA-2(NBR 8890/03),PARA GALERIAS DE AGUAS PLUVIAIS,COM DIAMETRO DE 400MM,ATERRO E SOCA ATEA ALTURA DA GERATRIZ SUPERIOR DO TUBO,CONSIDERANDO O MATERIAL DA PROPRIA ESCAVACAO,INCLUSIVE FORNECIMENTO DO MATERIAL PARA REJUNTAMENTO COM ARGAMASSA DE CIMENTO E AREIA,NO TRACO 1:4 E ACERTO DE FUNDO DE VALA.FORNECIMENTO E ASSENTAMENTO</v>
      </c>
      <c r="D78" s="14" t="str">
        <f>VLOOKUP(B78,DIPREVS1!$A:$D,3,FALSE)</f>
        <v>M</v>
      </c>
      <c r="E78" s="15">
        <f>TRUNC(VLOOKUP(B78,EMOP0619!$A:$D,2,FALSE)*$H$7,2)</f>
        <v>108.44</v>
      </c>
      <c r="F78" s="16">
        <f>VLOOKUP(B78,dren!$D$4:$Y$539,20,FALSE)</f>
        <v>2513</v>
      </c>
      <c r="G78" s="17">
        <f t="shared" si="21"/>
        <v>272509.71999999997</v>
      </c>
      <c r="H78" s="20"/>
    </row>
    <row r="79" spans="1:8" ht="78.75" x14ac:dyDescent="0.2">
      <c r="A79" s="25">
        <f t="shared" si="22"/>
        <v>58</v>
      </c>
      <c r="B79" s="12" t="str">
        <f>VLOOKUP(A79,dren!$A$4:$D$539,4,FALSE)</f>
        <v>06.004.0096-A</v>
      </c>
      <c r="C79" s="13" t="str">
        <f>VLOOKUP(B79,DIPREVS1!$A:$D,2,FALSE)</f>
        <v>TUBO DE CONCRETO ARMADO,CLASSE PA-2(NBR 8890/03),PARA GALERIAS DE AGUAS PLUVIAIS,COM DIAMETRO DE 600MM,ATERRO E SOCA ATEA ALTURA DE GERATRIZ SUPERIOR DO TUBO,CONSIDERANDO O MATERIAL DA PROPRIA ESCAVACAO,INCLUSIVE FORNECIMENTO DO MATERIAL PARA REJUNTAMENTO COM ARGAMASSA DE CIMENTO E AREIA,NO TRACO 1:4 E ACERTO DE FUNDO DE VALA.FORNECIMENTO E ASSENTAMENTO</v>
      </c>
      <c r="D79" s="14" t="str">
        <f>VLOOKUP(B79,DIPREVS1!$A:$D,3,FALSE)</f>
        <v>M</v>
      </c>
      <c r="E79" s="15">
        <f>TRUNC(VLOOKUP(B79,EMOP0619!$A:$D,2,FALSE)*$H$7,2)</f>
        <v>184.16</v>
      </c>
      <c r="F79" s="16">
        <f>VLOOKUP(B79,dren!$D$4:$Y$539,20,FALSE)</f>
        <v>610</v>
      </c>
      <c r="G79" s="17">
        <f t="shared" si="21"/>
        <v>112337.60000000001</v>
      </c>
      <c r="H79" s="20"/>
    </row>
    <row r="80" spans="1:8" ht="78.75" x14ac:dyDescent="0.2">
      <c r="A80" s="25">
        <f t="shared" si="22"/>
        <v>59</v>
      </c>
      <c r="B80" s="12" t="str">
        <f>VLOOKUP(A80,dren!$A$4:$D$539,4,FALSE)</f>
        <v>06.004.0100-A</v>
      </c>
      <c r="C80" s="13" t="str">
        <f>VLOOKUP(B80,DIPREVS1!$A:$D,2,FALSE)</f>
        <v>TUBO DE CONCRETO ARMADO,CLASSE PA-2(NBR 8890/03),PARA GALERIAS DE AGUAS PLUVIAIS,COM DIAMETRO DE 800MM,ATERRO E SOCA ATEA ALTURA DA GERATRIZ SUPERIOR DO TUBO,CONSIDERANDO O MATERIAL DA PROPRIA ESCAVACAO,INCLUSIVE FORNECIMENTO DO MATERIAL PARA REJUNTAMENTO COM ARGAMASSA DE CIMENTO E AREIA,NO TRACO 1:4 E ACERTO DE FUNDO DE VALA.FORNECIMENTO E ASSENTAMENTO</v>
      </c>
      <c r="D80" s="14" t="str">
        <f>VLOOKUP(B80,DIPREVS1!$A:$D,3,FALSE)</f>
        <v>M</v>
      </c>
      <c r="E80" s="15">
        <f>TRUNC(VLOOKUP(B80,EMOP0619!$A:$D,2,FALSE)*$H$7,2)</f>
        <v>271.98</v>
      </c>
      <c r="F80" s="16">
        <f>VLOOKUP(B80,dren!$D$4:$Y$539,20,FALSE)</f>
        <v>172</v>
      </c>
      <c r="G80" s="17">
        <f t="shared" si="21"/>
        <v>46780.56</v>
      </c>
      <c r="H80" s="20"/>
    </row>
    <row r="81" spans="1:8" ht="78.75" x14ac:dyDescent="0.2">
      <c r="A81" s="25">
        <f t="shared" si="22"/>
        <v>60</v>
      </c>
      <c r="B81" s="12" t="str">
        <f>VLOOKUP(A81,dren!$A$4:$D$539,4,FALSE)</f>
        <v>06.004.0104-A</v>
      </c>
      <c r="C81" s="13" t="str">
        <f>VLOOKUP(B81,DIPREVS1!$A:$D,2,FALSE)</f>
        <v>TUBO DE CONCRETO ARMADO,CLASSE PA-2(NBR 8890/03),PARA GALERIAS DE AGUAS PLUVIAIS,COM DIAMETRO DE 1.000MM,ATERRO E SOCA ATE A ALTURA DA GERATRIZ SUPERIOR DO TUBO,CONSIDERANDO O MATERIAL DA PROPRIA ESCAVACAO,INCLUSIVE FORNECIMENTO DO MATERIALPARA REJUNTAMENTO COM ARGAMASSA DE CIMENTO E AREIA,NO TRACO1:4 E ACERTO DE FUNDO DE VALA.FORNECIMENTO E ASSENTAMENTO</v>
      </c>
      <c r="D81" s="14" t="str">
        <f>VLOOKUP(B81,DIPREVS1!$A:$D,3,FALSE)</f>
        <v>M</v>
      </c>
      <c r="E81" s="15">
        <f>TRUNC(VLOOKUP(B81,EMOP0619!$A:$D,2,FALSE)*$H$7,2)</f>
        <v>467.01</v>
      </c>
      <c r="F81" s="16">
        <f>VLOOKUP(B81,dren!$D$4:$Y$539,20,FALSE)</f>
        <v>524</v>
      </c>
      <c r="G81" s="17">
        <f t="shared" si="21"/>
        <v>244713.24</v>
      </c>
      <c r="H81" s="20"/>
    </row>
    <row r="82" spans="1:8" ht="78.75" x14ac:dyDescent="0.2">
      <c r="A82" s="25">
        <f t="shared" si="22"/>
        <v>61</v>
      </c>
      <c r="B82" s="12" t="str">
        <f>VLOOKUP(A82,dren!$A$4:$D$539,4,FALSE)</f>
        <v>06.004.0108-A</v>
      </c>
      <c r="C82" s="13" t="str">
        <f>VLOOKUP(B82,DIPREVS1!$A:$D,2,FALSE)</f>
        <v>TUBO DE CONCRETO ARMADO,CLASSE PA-2(NBR 8890/03),PARA GALERIAS DE AGUAS PLUVIAIS,COM DIAMETRO DE 1.200MM,ATERRO E SOCA ATE A ALTURA DA GERATRIZ SUPERIOR DO TUBO,CONSIDERANDO O MATERIAL DA PROPRIA ESCAVACAO,INCLUSIVE FORNECIMENTO DO MATERIALPARA REJUNTAMENTO COM ARGAMASSA DE CIMENTO E AREIA,NO TRACO1:4 E ACERTO DE FUNDO DE VALA.FORNECIMENTO E ASSENTAMENTO</v>
      </c>
      <c r="D82" s="14" t="str">
        <f>VLOOKUP(B82,DIPREVS1!$A:$D,3,FALSE)</f>
        <v>M</v>
      </c>
      <c r="E82" s="15">
        <f>TRUNC(VLOOKUP(B82,EMOP0619!$A:$D,2,FALSE)*$H$7,2)</f>
        <v>734.82</v>
      </c>
      <c r="F82" s="16">
        <f>VLOOKUP(B82,dren!$D$4:$Y$539,20,FALSE)</f>
        <v>525</v>
      </c>
      <c r="G82" s="17">
        <f t="shared" si="21"/>
        <v>385780.5</v>
      </c>
      <c r="H82" s="20"/>
    </row>
    <row r="83" spans="1:8" ht="78.75" x14ac:dyDescent="0.2">
      <c r="A83" s="25">
        <f t="shared" si="22"/>
        <v>62</v>
      </c>
      <c r="B83" s="12" t="str">
        <f>VLOOKUP(A83,dren!$A$4:$D$539,4,FALSE)</f>
        <v>06.004.0110-A</v>
      </c>
      <c r="C83" s="13" t="str">
        <f>VLOOKUP(B83,DIPREVS1!$A:$D,2,FALSE)</f>
        <v>TUBO DE CONCRETO ARMADO,CLASSE PA-2(NBR 8890/03),PARA GALERIAS DE AGUAS PLUVIAIS,COM DIAMETRO DE 1.500MM,ATERRO E SOCA ATE A ALTURA DA GERATRIZ SUPERIOR DO TUBO,CONSIDERANDO O MATERIAL DA PROPRIA ESCAVACAO,INCLUSIVE FORNECIMENTO DO MATERIALPARA REJUNTAMENTO COM ARGAMASSA DE CIMENTO E AREIA,NO TRACO1:4 E ACERTO DE FUNDO DE VALA.FORNECIMENTO E ASSENTAMENTO</v>
      </c>
      <c r="D83" s="14" t="str">
        <f>VLOOKUP(B83,DIPREVS1!$A:$D,3,FALSE)</f>
        <v>M</v>
      </c>
      <c r="E83" s="15">
        <f>TRUNC(VLOOKUP(B83,EMOP0619!$A:$D,2,FALSE)*$H$7,2)</f>
        <v>949.67</v>
      </c>
      <c r="F83" s="16">
        <f>VLOOKUP(B83,dren!$D$4:$Y$539,20,FALSE)</f>
        <v>114</v>
      </c>
      <c r="G83" s="17">
        <f t="shared" si="21"/>
        <v>108262.38</v>
      </c>
      <c r="H83" s="20"/>
    </row>
    <row r="84" spans="1:8" ht="45" x14ac:dyDescent="0.2">
      <c r="A84" s="25">
        <f t="shared" si="22"/>
        <v>63</v>
      </c>
      <c r="B84" s="12" t="str">
        <f>VLOOKUP(A84,dren!$A$4:$D$539,4,FALSE)</f>
        <v>06.004.0253-B</v>
      </c>
      <c r="C84" s="13" t="str">
        <f>VLOOKUP(B84,DIPREVS1!$A:$D,2,FALSE)</f>
        <v>CANAL PRE-FABRICADO,EM CONCRETO PROTENDIDO E/OU ARMADO,COM SECAO EM "U",MEDIDO PELA AREA DO PERIMETRO INTERNO DA SECAO VEZES O COMPRIMENTO DO CANAL.FORNECIMENTO E ASSENTAMENTO</v>
      </c>
      <c r="D84" s="14" t="str">
        <f>VLOOKUP(B84,DIPREVS1!$A:$D,3,FALSE)</f>
        <v>M2</v>
      </c>
      <c r="E84" s="15">
        <f>TRUNC(VLOOKUP(B84,EMOP0619!$A:$D,2,FALSE)*$H$7,2)</f>
        <v>552.45000000000005</v>
      </c>
      <c r="F84" s="16">
        <f>VLOOKUP(B84,dren!$D$4:$Y$539,20,FALSE)</f>
        <v>13619.5</v>
      </c>
      <c r="G84" s="17">
        <f t="shared" si="21"/>
        <v>7524092.7699999996</v>
      </c>
      <c r="H84" s="20"/>
    </row>
    <row r="85" spans="1:8" ht="33.75" x14ac:dyDescent="0.2">
      <c r="A85" s="25">
        <f t="shared" si="22"/>
        <v>64</v>
      </c>
      <c r="B85" s="12" t="str">
        <f>VLOOKUP(A85,dren!$A$4:$D$539,4,FALSE)</f>
        <v>06.004.0254-B</v>
      </c>
      <c r="C85" s="13" t="str">
        <f>VLOOKUP(B85,DIPREVS1!$A:$D,2,FALSE)</f>
        <v>COBERTURA DE CANAL PRE-FABRICADO,EM CONCRETO PROTENDIDO E/OUARMADO,PARA VAOS ATE 5,00M.FORNECIMENTO E ASSENTAMENTO</v>
      </c>
      <c r="D85" s="14" t="str">
        <f>VLOOKUP(B85,DIPREVS1!$A:$D,3,FALSE)</f>
        <v>M2</v>
      </c>
      <c r="E85" s="15">
        <f>TRUNC(VLOOKUP(B85,EMOP0619!$A:$D,2,FALSE)*$H$7,2)</f>
        <v>612.69000000000005</v>
      </c>
      <c r="F85" s="16">
        <f>VLOOKUP(B85,dren!$D$4:$Y$539,20,FALSE)</f>
        <v>6482.64</v>
      </c>
      <c r="G85" s="17">
        <f t="shared" si="21"/>
        <v>3971848.7</v>
      </c>
      <c r="H85" s="20"/>
    </row>
    <row r="86" spans="1:8" ht="33.75" x14ac:dyDescent="0.2">
      <c r="A86" s="25">
        <f t="shared" si="22"/>
        <v>65</v>
      </c>
      <c r="B86" s="12" t="str">
        <f>VLOOKUP(A86,dren!$A$4:$D$539,4,FALSE)</f>
        <v>20.029.0001-A</v>
      </c>
      <c r="C86" s="13" t="str">
        <f>VLOOKUP(B86,DIPREVS1!$A:$D,2,FALSE)</f>
        <v>DISSIPADOR DE ENERGIA EM PEDRA ARGAMASSADA,INCLUSIVE MATERIAIS DE ESCAVACAO,MEDIDO POR VOLUME DE PEDRA ARGAMASSADA</v>
      </c>
      <c r="D86" s="14" t="str">
        <f>VLOOKUP(B86,DIPREVS1!$A:$D,3,FALSE)</f>
        <v>M3</v>
      </c>
      <c r="E86" s="15">
        <f>TRUNC(VLOOKUP(B86,EMOP0619!$A:$D,2,FALSE)*$H$7,2)</f>
        <v>437.14</v>
      </c>
      <c r="F86" s="16">
        <f>VLOOKUP(B86,dren!$D$4:$Y$539,20,FALSE)</f>
        <v>8.14</v>
      </c>
      <c r="G86" s="17">
        <f t="shared" si="21"/>
        <v>3558.31</v>
      </c>
      <c r="H86" s="20"/>
    </row>
    <row r="87" spans="1:8" ht="56.25" x14ac:dyDescent="0.2">
      <c r="A87" s="25">
        <f t="shared" si="22"/>
        <v>66</v>
      </c>
      <c r="B87" s="12" t="str">
        <f>VLOOKUP(A87,dren!$A$4:$D$539,4,FALSE)</f>
        <v>20.067.0070-A</v>
      </c>
      <c r="C87" s="13" t="str">
        <f>VLOOKUP(B87,DIPREVS1!$A:$D,2,FALSE)</f>
        <v>BOCA PARA BUEIRO SIMPLES TUBULAR DE CONCRETO,DIAMETRO DE 0,40M EM CONCRETO CICLOPICO,INCLUSIVE FORMA,ESCAVACAO,REATERROE FORNECIMENTO DOS MATERIAIS,EXCLUSIVE ESCAVACAO DE MATERIALDE REATERRO NA JAZIDA E SEU TRANSPORTE AO CANTEIRO</v>
      </c>
      <c r="D87" s="14" t="str">
        <f>VLOOKUP(B87,DIPREVS1!$A:$D,3,FALSE)</f>
        <v>UN</v>
      </c>
      <c r="E87" s="15">
        <f>TRUNC(VLOOKUP(B87,EMOP0619!$A:$D,2,FALSE)*$H$7,2)</f>
        <v>361.13</v>
      </c>
      <c r="F87" s="16">
        <f>VLOOKUP(B87,dren!$D$4:$Y$539,20,FALSE)</f>
        <v>3</v>
      </c>
      <c r="G87" s="17">
        <f t="shared" si="21"/>
        <v>1083.3900000000001</v>
      </c>
      <c r="H87" s="20"/>
    </row>
    <row r="88" spans="1:8" ht="56.25" x14ac:dyDescent="0.2">
      <c r="A88" s="25">
        <f t="shared" si="22"/>
        <v>67</v>
      </c>
      <c r="B88" s="12" t="str">
        <f>VLOOKUP(A88,dren!$A$4:$D$539,4,FALSE)</f>
        <v>20.067.0076-A</v>
      </c>
      <c r="C88" s="13" t="str">
        <f>VLOOKUP(B88,DIPREVS1!$A:$D,2,FALSE)</f>
        <v>BOCA PARA BUEIRO SIMPLES TUBULAR DE CONCRETO,DIAMETRO DE 1,00M EM CONCRETO CICLOPICO,INCLUSIVE FORMA,ESCAVACAO,REATERROE FORNECIMENTO DOS MATERIAIS,EXCLUSIVE ESCAVACAO DE MATERIALDE REATERRO NA JAZIDA E SEU TRANSPORTE AO CANTEIRO</v>
      </c>
      <c r="D88" s="14" t="str">
        <f>VLOOKUP(B88,DIPREVS1!$A:$D,3,FALSE)</f>
        <v>UN</v>
      </c>
      <c r="E88" s="15">
        <f>TRUNC(VLOOKUP(B88,EMOP0619!$A:$D,2,FALSE)*$H$7,2)</f>
        <v>1299.22</v>
      </c>
      <c r="F88" s="16">
        <f>VLOOKUP(B88,dren!$D$4:$Y$539,20,FALSE)</f>
        <v>1</v>
      </c>
      <c r="G88" s="17">
        <f t="shared" si="21"/>
        <v>1299.22</v>
      </c>
      <c r="H88" s="20"/>
    </row>
    <row r="89" spans="1:8" ht="56.25" x14ac:dyDescent="0.2">
      <c r="A89" s="25">
        <f t="shared" si="22"/>
        <v>68</v>
      </c>
      <c r="B89" s="12" t="str">
        <f>VLOOKUP(A89,dren!$A$4:$D$539,4,FALSE)</f>
        <v>20.067.0080-A</v>
      </c>
      <c r="C89" s="13" t="str">
        <f>VLOOKUP(B89,DIPREVS1!$A:$D,2,FALSE)</f>
        <v>BOCA PARA BUEIRO SIMPLES TUBULAR DE CONCRETO,DIAMETRO DE 1,50M EM CONCRETO CICLOPICO,INCLUSIVE FORMA,ESCAVACAO,REATERROE FORNECIMENTO DOS MATERIAIS,EXCLUSIVE ESCAVACAO DE MATERIALDE REATERRO NA JAZIDA E SEU TRANSPORTE AO CANTEIRO</v>
      </c>
      <c r="D89" s="14" t="str">
        <f>VLOOKUP(B89,DIPREVS1!$A:$D,3,FALSE)</f>
        <v>UN</v>
      </c>
      <c r="E89" s="15">
        <f>TRUNC(VLOOKUP(B89,EMOP0619!$A:$D,2,FALSE)*$H$7,2)</f>
        <v>2885.44</v>
      </c>
      <c r="F89" s="16">
        <f>VLOOKUP(B89,dren!$D$4:$Y$539,20,FALSE)</f>
        <v>2</v>
      </c>
      <c r="G89" s="17">
        <f t="shared" si="21"/>
        <v>5770.88</v>
      </c>
      <c r="H89" s="20"/>
    </row>
    <row r="90" spans="1:8" ht="33.75" x14ac:dyDescent="0.2">
      <c r="A90" s="25">
        <f t="shared" si="22"/>
        <v>69</v>
      </c>
      <c r="B90" s="12" t="str">
        <f>VLOOKUP(A90,dren!$A$4:$D$539,4,FALSE)</f>
        <v>03.001.0001-B</v>
      </c>
      <c r="C90" s="13" t="str">
        <f>VLOOKUP(B90,DIPREVS1!$A:$D,2,FALSE)</f>
        <v>ESCAVACAO MANUAL DE VALA/CAVA EM MATERIAL DE 1ª CATEGORIA (A(AREIA,ARGILA OU PICARRA),ATE 1,50M DE PROFUNDIDADE,EXCLUSIVE ESCORAMENTO E ESGOTAMENTO</v>
      </c>
      <c r="D90" s="14" t="str">
        <f>VLOOKUP(B90,DIPREVS1!$A:$D,3,FALSE)</f>
        <v>M3</v>
      </c>
      <c r="E90" s="15">
        <f>TRUNC(VLOOKUP(B90,EMOP0619!$A:$D,2,FALSE)*$H$7,2)</f>
        <v>43.91</v>
      </c>
      <c r="F90" s="16">
        <f>VLOOKUP(B90,dren!$D$4:$Y$539,20,FALSE)</f>
        <v>8128.08</v>
      </c>
      <c r="G90" s="17">
        <f t="shared" si="21"/>
        <v>356903.99</v>
      </c>
      <c r="H90" s="20"/>
    </row>
    <row r="91" spans="1:8" ht="56.25" x14ac:dyDescent="0.2">
      <c r="A91" s="25">
        <f t="shared" si="22"/>
        <v>70</v>
      </c>
      <c r="B91" s="12" t="str">
        <f>VLOOKUP(A91,dren!$A$4:$D$539,4,FALSE)</f>
        <v>03.016.0005-B</v>
      </c>
      <c r="C91" s="13" t="str">
        <f>VLOOKUP(B91,DIPREVS1!$A:$D,2,FALSE)</f>
        <v>ESCAVACAO MECANICA DE VALA NAO ESCORADA EM MATERIAL DE 1ªCATEGORIA COM PEDRAS,INSTALACOES PREDIAIS OU OUTROS REDUTORES DE PRODUTIVIDADE OU CAVAS DE FUNDACAO,ATE 1,50M DE PROFUNDIDADE,UTILIZANDO RETRO-ESCAVADEIRA,EXCLUSIVE ESGOTAMENTO</v>
      </c>
      <c r="D91" s="14" t="str">
        <f>VLOOKUP(B91,DIPREVS1!$A:$D,3,FALSE)</f>
        <v>M3</v>
      </c>
      <c r="E91" s="15">
        <f>TRUNC(VLOOKUP(B91,EMOP0619!$A:$D,2,FALSE)*$H$7,2)</f>
        <v>15.99</v>
      </c>
      <c r="F91" s="16">
        <f>VLOOKUP(B91,dren!$D$4:$Y$539,20,FALSE)</f>
        <v>13898.310000000001</v>
      </c>
      <c r="G91" s="17">
        <f t="shared" si="21"/>
        <v>222233.97</v>
      </c>
      <c r="H91" s="20"/>
    </row>
    <row r="92" spans="1:8" ht="56.25" x14ac:dyDescent="0.2">
      <c r="A92" s="25">
        <f t="shared" si="22"/>
        <v>71</v>
      </c>
      <c r="B92" s="12" t="str">
        <f>VLOOKUP(A92,dren!$A$4:$D$539,4,FALSE)</f>
        <v>03.020.0060-B</v>
      </c>
      <c r="C92" s="13" t="str">
        <f>VLOOKUP(B92,DIPREVS1!$A:$D,2,FALSE)</f>
        <v>ESCAVACAO MECANICA DE VALA ESCORADA,EM MATERIAL DE 1ªCATEGORIA COM PEDRAS,INSTALACOES PREDIAIS OU OUTROS REDUTORES DE PRODUTIVIDADE,OU CAVAS DE FUNDACAO,ATE 1,50M DE PROFUNDIDADE,UTILIZANDO ESCAVADEIRA HIDRAULICA DE 0,78M3,EXCLUSIVE ESGOTAMENTO E ESCORAMENTO</v>
      </c>
      <c r="D92" s="14" t="str">
        <f>VLOOKUP(B92,DIPREVS1!$A:$D,3,FALSE)</f>
        <v>M3</v>
      </c>
      <c r="E92" s="15">
        <f>TRUNC(VLOOKUP(B92,EMOP0619!$A:$D,2,FALSE)*$H$7,2)</f>
        <v>13.17</v>
      </c>
      <c r="F92" s="16">
        <f>VLOOKUP(B92,dren!$D$4:$Y$539,20,FALSE)</f>
        <v>36667.619999999988</v>
      </c>
      <c r="G92" s="17">
        <f t="shared" si="21"/>
        <v>482912.55</v>
      </c>
      <c r="H92" s="20"/>
    </row>
    <row r="93" spans="1:8" ht="56.25" x14ac:dyDescent="0.2">
      <c r="A93" s="25">
        <f>A92+1</f>
        <v>72</v>
      </c>
      <c r="B93" s="12" t="str">
        <f>VLOOKUP(A93,dren!$A$4:$D$539,4,FALSE)</f>
        <v>03.020.0065-B</v>
      </c>
      <c r="C93" s="13" t="str">
        <f>VLOOKUP(B93,DIPREVS1!$A:$D,2,FALSE)</f>
        <v>ESCAVACAO MECANICA DE VALA ESCORADA,EM MATERIAL DE 1ªCATEGORIA COM PEDRAS,INSTALACOES PREDIAIS OU OUTROS REDUTORES DE PRODUTIVIDADE,OU CAVAS DE FUNDACAO,ENTRE 1,50 E 3,00M DE PROFUNDIDADE,UTILIZANDO ESCAVADEIRA HIDRAULICA DE 0,78M3,EXCLUSIVE ESGOTAMENTO E ESCORAMENTO</v>
      </c>
      <c r="D93" s="14" t="str">
        <f>VLOOKUP(B93,DIPREVS1!$A:$D,3,FALSE)</f>
        <v>M3</v>
      </c>
      <c r="E93" s="15">
        <f>TRUNC(VLOOKUP(B93,EMOP0619!$A:$D,2,FALSE)*$H$7,2)</f>
        <v>15.16</v>
      </c>
      <c r="F93" s="16">
        <f>VLOOKUP(B93,dren!$D$4:$Y$539,20,FALSE)</f>
        <v>21975.14</v>
      </c>
      <c r="G93" s="17">
        <f t="shared" si="21"/>
        <v>333143.12</v>
      </c>
      <c r="H93" s="20"/>
    </row>
    <row r="94" spans="1:8" ht="56.25" x14ac:dyDescent="0.2">
      <c r="A94" s="25">
        <f t="shared" ref="A94:A113" si="23">A93+1</f>
        <v>73</v>
      </c>
      <c r="B94" s="12" t="str">
        <f>VLOOKUP(A94,dren!$A$4:$D$539,4,FALSE)</f>
        <v>03.020.0070-B</v>
      </c>
      <c r="C94" s="13" t="str">
        <f>VLOOKUP(B94,DIPREVS1!$A:$D,2,FALSE)</f>
        <v>ESCAVACAO MECANICA DE VALA ESCORADA,EM MATERIAL DE 1ªCATEGORIA COM PEDRAS,INSTALACOES PREDIAIS OU OUTROS REDUTORES DE PRODUTIVIDADE,OU CAVAS DE FUNDACAO,ENTRE 3,00 E 4,50M DE PROFUNDIDADE,UTILIZANDO ESCAVADEIRA HIDRAULICA DE 0,78M3,EXCLUSIVE ESGOTAMENTO E ESCORAMENTO</v>
      </c>
      <c r="D94" s="14" t="str">
        <f>VLOOKUP(B94,DIPREVS1!$A:$D,3,FALSE)</f>
        <v>M3</v>
      </c>
      <c r="E94" s="15">
        <f>TRUNC(VLOOKUP(B94,EMOP0619!$A:$D,2,FALSE)*$H$7,2)</f>
        <v>20.87</v>
      </c>
      <c r="F94" s="16">
        <f>VLOOKUP(B94,dren!$D$4:$Y$539,20,FALSE)</f>
        <v>3746.9</v>
      </c>
      <c r="G94" s="17">
        <f t="shared" si="21"/>
        <v>78197.8</v>
      </c>
      <c r="H94" s="20"/>
    </row>
    <row r="95" spans="1:8" ht="56.25" x14ac:dyDescent="0.2">
      <c r="A95" s="25">
        <f t="shared" si="23"/>
        <v>74</v>
      </c>
      <c r="B95" s="12" t="str">
        <f>VLOOKUP(A95,dren!$A$4:$D$539,4,FALSE)</f>
        <v>03.020.0075-B</v>
      </c>
      <c r="C95" s="13" t="str">
        <f>VLOOKUP(B95,DIPREVS1!$A:$D,2,FALSE)</f>
        <v>ESCAVACAO MECANICA DE VALA ESCORADA,EM MATERIAL DE 1ªCATEGORIA COM PEDRAS,INSTALACOES PREDIAIS OU OUTROS REDUTORES DE PRODUTIVIDADE,OU CAVAS DE FUNDACAO,ENTRE 4,50 E 6,00M DE PROFUNDIDADE,UTILIZANDO ESCAVADEIRA HIDRAULICA DE 0,78M3,EXCLUSIVE ESGOTAMENTO E ESCORAMENTO</v>
      </c>
      <c r="D95" s="14" t="str">
        <f>VLOOKUP(B95,DIPREVS1!$A:$D,3,FALSE)</f>
        <v>M3</v>
      </c>
      <c r="E95" s="15">
        <f>TRUNC(VLOOKUP(B95,EMOP0619!$A:$D,2,FALSE)*$H$7,2)</f>
        <v>32.18</v>
      </c>
      <c r="F95" s="16">
        <f>VLOOKUP(B95,dren!$D$4:$Y$539,20,FALSE)</f>
        <v>50.209999999999994</v>
      </c>
      <c r="G95" s="17">
        <f t="shared" si="21"/>
        <v>1615.75</v>
      </c>
      <c r="H95" s="20"/>
    </row>
    <row r="96" spans="1:8" ht="22.5" x14ac:dyDescent="0.2">
      <c r="A96" s="25">
        <f t="shared" si="23"/>
        <v>75</v>
      </c>
      <c r="B96" s="12" t="str">
        <f>VLOOKUP(A96,dren!$A$4:$D$539,4,FALSE)</f>
        <v>01.007.0010-A</v>
      </c>
      <c r="C96" s="13" t="str">
        <f>VLOOKUP(B96,DIPREVS1!$A:$D,2,FALSE)</f>
        <v>MONTAGEM E DESMONTAGEM DE UM CONJUNTO DE BOMBAS (15CV) PARAATE 70,00M DE COLETORES (INCLUSIVE ESTES)</v>
      </c>
      <c r="D96" s="14" t="str">
        <f>VLOOKUP(B96,DIPREVS1!$A:$D,3,FALSE)</f>
        <v>UN</v>
      </c>
      <c r="E96" s="15">
        <f>TRUNC(VLOOKUP(B96,EMOP0619!$A:$D,2,FALSE)*$H$7,2)</f>
        <v>3531.13</v>
      </c>
      <c r="F96" s="16">
        <f>VLOOKUP(B96,dren!$D$4:$Y$539,20,FALSE)</f>
        <v>15</v>
      </c>
      <c r="G96" s="17">
        <f t="shared" si="21"/>
        <v>52966.95</v>
      </c>
      <c r="H96" s="20"/>
    </row>
    <row r="97" spans="1:8" x14ac:dyDescent="0.2">
      <c r="A97" s="25">
        <f t="shared" si="23"/>
        <v>76</v>
      </c>
      <c r="B97" s="12" t="str">
        <f>VLOOKUP(A97,dren!$A$4:$D$539,4,FALSE)</f>
        <v>01.007.0020-A</v>
      </c>
      <c r="C97" s="13" t="str">
        <f>VLOOKUP(B97,DIPREVS1!$A:$D,2,FALSE)</f>
        <v>CRAVACAO E RETIRADA DE UMA PONTEIRA FILTRANTE</v>
      </c>
      <c r="D97" s="14" t="str">
        <f>VLOOKUP(B97,DIPREVS1!$A:$D,3,FALSE)</f>
        <v>UN</v>
      </c>
      <c r="E97" s="15">
        <f>TRUNC(VLOOKUP(B97,EMOP0619!$A:$D,2,FALSE)*$H$7,2)</f>
        <v>231.54</v>
      </c>
      <c r="F97" s="16">
        <f>VLOOKUP(B97,dren!$D$4:$Y$539,20,FALSE)</f>
        <v>1376</v>
      </c>
      <c r="G97" s="17">
        <f t="shared" si="21"/>
        <v>318599.03999999998</v>
      </c>
      <c r="H97" s="20"/>
    </row>
    <row r="98" spans="1:8" ht="22.5" x14ac:dyDescent="0.2">
      <c r="A98" s="25">
        <f t="shared" si="23"/>
        <v>77</v>
      </c>
      <c r="B98" s="12" t="str">
        <f>VLOOKUP(A98,dren!$A$4:$D$539,4,FALSE)</f>
        <v>01.007.0025-A</v>
      </c>
      <c r="C98" s="13" t="str">
        <f>VLOOKUP(B98,DIPREVS1!$A:$D,2,FALSE)</f>
        <v>OPERACAO E MANUTENCAO DO SISTEMA,EXCLUSIVE ENERGIA ELETRICA,PELO TEMPO CORRIDO DE EMPREGO NA OBRA</v>
      </c>
      <c r="D98" s="14" t="str">
        <f>VLOOKUP(B98,DIPREVS1!$A:$D,3,FALSE)</f>
        <v>DIA</v>
      </c>
      <c r="E98" s="15">
        <f>TRUNC(VLOOKUP(B98,EMOP0619!$A:$D,2,FALSE)*$H$7,2)</f>
        <v>303.88</v>
      </c>
      <c r="F98" s="16">
        <f>VLOOKUP(B98,dren!$D$4:$Y$539,20,FALSE)</f>
        <v>100</v>
      </c>
      <c r="G98" s="17">
        <f t="shared" si="21"/>
        <v>30388</v>
      </c>
      <c r="H98" s="20"/>
    </row>
    <row r="99" spans="1:8" ht="22.5" x14ac:dyDescent="0.2">
      <c r="A99" s="25">
        <f t="shared" si="23"/>
        <v>78</v>
      </c>
      <c r="B99" s="12" t="str">
        <f>VLOOKUP(A99,dren!$A$4:$D$539,4,FALSE)</f>
        <v>01.007.0030-A</v>
      </c>
      <c r="C99" s="13" t="str">
        <f>VLOOKUP(B99,DIPREVS1!$A:$D,2,FALSE)</f>
        <v>ENERGIA CONSUMIDA PELO SISTEMA,MEDIDA PELA POTENCIA INSTALADA E PELO TEMPO DE FUNCIONAMENTO</v>
      </c>
      <c r="D99" s="14" t="str">
        <f>VLOOKUP(B99,DIPREVS1!$A:$D,3,FALSE)</f>
        <v>CV X H</v>
      </c>
      <c r="E99" s="15">
        <f>TRUNC(VLOOKUP(B99,EMOP0619!$A:$D,2,FALSE)*$H$7,2)</f>
        <v>7.0000000000000007E-2</v>
      </c>
      <c r="F99" s="16">
        <f>VLOOKUP(B99,dren!$D$4:$Y$539,20,FALSE)</f>
        <v>180000</v>
      </c>
      <c r="G99" s="17">
        <f t="shared" si="21"/>
        <v>12600</v>
      </c>
      <c r="H99" s="20"/>
    </row>
    <row r="100" spans="1:8" ht="45" x14ac:dyDescent="0.2">
      <c r="A100" s="25">
        <f t="shared" si="23"/>
        <v>79</v>
      </c>
      <c r="B100" s="12" t="str">
        <f>VLOOKUP(A100,dren!$A$4:$D$539,4,FALSE)</f>
        <v>06.085.0058-A</v>
      </c>
      <c r="C100" s="13" t="str">
        <f>VLOOKUP(B100,DIPREVS1!$A:$D,2,FALSE)</f>
        <v>BARRAGEM PROVISORIA OU ENSECADEIRA, PARA DESVIO DE PEQUENOSCURSOS D'AGUA,COM SACOS DE AREIA EMPILHADOS,INCLUSIVE FORNECIMENTO DOS MATERIAIS,ENSACAMENTO,EMPILHAMENTO E RETIRADA</v>
      </c>
      <c r="D100" s="14" t="str">
        <f>VLOOKUP(B100,DIPREVS1!$A:$D,3,FALSE)</f>
        <v>M3</v>
      </c>
      <c r="E100" s="15">
        <f>TRUNC(VLOOKUP(B100,EMOP0619!$A:$D,2,FALSE)*$H$7,2)</f>
        <v>274.41000000000003</v>
      </c>
      <c r="F100" s="16">
        <f>VLOOKUP(B100,dren!$D$4:$Y$539,20,FALSE)</f>
        <v>192</v>
      </c>
      <c r="G100" s="17">
        <f t="shared" si="21"/>
        <v>52686.720000000001</v>
      </c>
      <c r="H100" s="20"/>
    </row>
    <row r="101" spans="1:8" ht="67.5" x14ac:dyDescent="0.2">
      <c r="A101" s="25">
        <f t="shared" si="23"/>
        <v>80</v>
      </c>
      <c r="B101" s="12" t="str">
        <f>VLOOKUP(A101,dren!$A$4:$D$539,4,FALSE)</f>
        <v>05.098.0002-A</v>
      </c>
      <c r="C101" s="13" t="str">
        <f>VLOOKUP(B101,DIPREVS1!$A:$D,2,FALSE)</f>
        <v>ESCORAMENTO DE VALA/CAVA ATE 4,00M DE PROFUNDIDADE,COM PRANCHOES EM PECAS DE MADEIRA DE 3ª DE 3"X9",CRAVACAO E RETIRADADOS PRANCHOES COM EQUIPAMENTOS.A MEDICAO DO SERVICO E FEITAPELA AREA EFETIVAMENTE EM CONTATO COM OS PRANCHOES.CONSIDERANDO A MADEIRA REUTILIZADA 2 VEZES.FORNECIMENTO E COLOCACAO</v>
      </c>
      <c r="D101" s="14" t="str">
        <f>VLOOKUP(B101,DIPREVS1!$A:$D,3,FALSE)</f>
        <v>M2</v>
      </c>
      <c r="E101" s="15">
        <f>TRUNC(VLOOKUP(B101,EMOP0619!$A:$D,2,FALSE)*$H$7,2)</f>
        <v>40.409999999999997</v>
      </c>
      <c r="F101" s="16">
        <f>VLOOKUP(B101,dren!$D$4:$Y$539,20,FALSE)</f>
        <v>68870.599999999991</v>
      </c>
      <c r="G101" s="17">
        <f t="shared" si="21"/>
        <v>2783060.94</v>
      </c>
      <c r="H101" s="20"/>
    </row>
    <row r="102" spans="1:8" ht="45" x14ac:dyDescent="0.2">
      <c r="A102" s="25">
        <f t="shared" si="23"/>
        <v>81</v>
      </c>
      <c r="B102" s="12" t="str">
        <f>VLOOKUP(A102,dren!$A$4:$D$539,4,FALSE)</f>
        <v>05.077.0001-A</v>
      </c>
      <c r="C102" s="13" t="str">
        <f>VLOOKUP(B102,DIPREVS1!$A:$D,2,FALSE)</f>
        <v>ESCORAMENTO DE VALAS EM PRANCHADA HORIZONTAL,EMPREGANDO-SE MADEIRA DE 3ª E PERFIL METALICO "H" DE 6"X6",REUTILIZADOS EM5 VEZES,INCLUSIVE FORNECIMENTO DE TODOS OS MATERIAIS,COLOCACAO E RETIRADA</v>
      </c>
      <c r="D102" s="14" t="str">
        <f>VLOOKUP(B102,DIPREVS1!$A:$D,3,FALSE)</f>
        <v>M2</v>
      </c>
      <c r="E102" s="15">
        <f>TRUNC(VLOOKUP(B102,EMOP0619!$A:$D,2,FALSE)*$H$7,2)</f>
        <v>185.23</v>
      </c>
      <c r="F102" s="16">
        <f>VLOOKUP(B102,dren!$D$4:$Y$539,20,FALSE)</f>
        <v>3032.5099999999998</v>
      </c>
      <c r="G102" s="17">
        <f t="shared" si="21"/>
        <v>561711.81999999995</v>
      </c>
      <c r="H102" s="20"/>
    </row>
    <row r="103" spans="1:8" ht="45" x14ac:dyDescent="0.2">
      <c r="A103" s="25">
        <f t="shared" si="23"/>
        <v>82</v>
      </c>
      <c r="B103" s="12" t="str">
        <f>VLOOKUP(A103,dren!$A$4:$D$539,4,FALSE)</f>
        <v>15.069.0001-A</v>
      </c>
      <c r="C103" s="13" t="str">
        <f>VLOOKUP(B103,DIPREVS1!$A:$D,2,FALSE)</f>
        <v>INTERVENCAO NO RAMAL CONFORME ESPECIFICACOES CEDAE,INCLUSIVEESCAVACAO E REATERRO COM O FORNECIMENTO DE TODO O MATERIALNECESSARIO,EXCLUSIVE REMOCAO E REPOSICAO DE PAVIMENTOS E RETIRADA DO CAVALETE,COM DIAMETRO DE 1/2"</v>
      </c>
      <c r="D103" s="14" t="str">
        <f>VLOOKUP(B103,DIPREVS1!$A:$D,3,FALSE)</f>
        <v>UN</v>
      </c>
      <c r="E103" s="15">
        <f>TRUNC(VLOOKUP(B103,EMOP0619!$A:$D,2,FALSE)*$H$7,2)</f>
        <v>201.25</v>
      </c>
      <c r="F103" s="16">
        <f>VLOOKUP(B103,dren!$D$4:$Y$539,20,FALSE)</f>
        <v>1300</v>
      </c>
      <c r="G103" s="17">
        <f t="shared" si="21"/>
        <v>261625</v>
      </c>
      <c r="H103" s="20"/>
    </row>
    <row r="104" spans="1:8" ht="22.5" x14ac:dyDescent="0.2">
      <c r="A104" s="25">
        <f t="shared" si="23"/>
        <v>83</v>
      </c>
      <c r="B104" s="12" t="str">
        <f>VLOOKUP(A104,dren!$A$4:$D$539,4,FALSE)</f>
        <v>05.010.0005-A</v>
      </c>
      <c r="C104" s="13" t="str">
        <f>VLOOKUP(B104,DIPREVS1!$A:$D,2,FALSE)</f>
        <v>ESGOTAMENTO DE VALA MEDIDO PELA POTENCIA INSTALADA E PELO TEMPO DE FUNCIONAMENTO</v>
      </c>
      <c r="D104" s="14" t="str">
        <f>VLOOKUP(B104,DIPREVS1!$A:$D,3,FALSE)</f>
        <v>CVxH</v>
      </c>
      <c r="E104" s="15">
        <f>TRUNC(VLOOKUP(B104,EMOP0619!$A:$D,2,FALSE)*$H$7,2)</f>
        <v>4.76</v>
      </c>
      <c r="F104" s="16">
        <f>VLOOKUP(B104,dren!$D$4:$Y$539,20,FALSE)</f>
        <v>22176</v>
      </c>
      <c r="G104" s="17">
        <f t="shared" si="21"/>
        <v>105557.75999999999</v>
      </c>
      <c r="H104" s="20"/>
    </row>
    <row r="105" spans="1:8" x14ac:dyDescent="0.2">
      <c r="A105" s="25">
        <f t="shared" si="23"/>
        <v>84</v>
      </c>
      <c r="B105" s="12" t="str">
        <f>VLOOKUP(A105,dren!$A$4:$D$539,4,FALSE)</f>
        <v>06.088.0010-A</v>
      </c>
      <c r="C105" s="13" t="str">
        <f>VLOOKUP(B105,DIPREVS1!$A:$D,2,FALSE)</f>
        <v>EMBASAMENTO DE TUBULACAO,FEITO COM PO-DE-PEDRA</v>
      </c>
      <c r="D105" s="14" t="str">
        <f>VLOOKUP(B105,DIPREVS1!$A:$D,3,FALSE)</f>
        <v>M3</v>
      </c>
      <c r="E105" s="15">
        <f>TRUNC(VLOOKUP(B105,EMOP0619!$A:$D,2,FALSE)*$H$7,2)</f>
        <v>78.239999999999995</v>
      </c>
      <c r="F105" s="16">
        <f>VLOOKUP(B105,dren!$D$4:$Y$539,20,FALSE)</f>
        <v>7158.9800000000032</v>
      </c>
      <c r="G105" s="17">
        <f t="shared" ref="G105" si="24">TRUNC(E105*F105,2)</f>
        <v>560118.59</v>
      </c>
      <c r="H105" s="20"/>
    </row>
    <row r="106" spans="1:8" ht="22.5" x14ac:dyDescent="0.2">
      <c r="A106" s="25">
        <f t="shared" si="23"/>
        <v>85</v>
      </c>
      <c r="B106" s="12" t="str">
        <f>VLOOKUP(A106,dren!$A$4:$D$539,4,FALSE)</f>
        <v>06.085.0045-A</v>
      </c>
      <c r="C106" s="13" t="str">
        <f>VLOOKUP(B106,DIPREVS1!$A:$D,2,FALSE)</f>
        <v>ENROCAMENTO COM PEDRA-DE-MAO ARRUMADA,INCLUSIVE FORNECIMENTODESTA</v>
      </c>
      <c r="D106" s="14" t="str">
        <f>VLOOKUP(B106,DIPREVS1!$A:$D,3,FALSE)</f>
        <v>M3</v>
      </c>
      <c r="E106" s="15">
        <f>TRUNC(VLOOKUP(B106,EMOP0619!$A:$D,2,FALSE)*$H$7,2)</f>
        <v>146.85</v>
      </c>
      <c r="F106" s="16">
        <f>VLOOKUP(B106,dren!$D$4:$Y$539,20,FALSE)</f>
        <v>4102.5</v>
      </c>
      <c r="G106" s="17">
        <f t="shared" ref="G106" si="25">TRUNC(E106*F106,2)</f>
        <v>602452.12</v>
      </c>
      <c r="H106" s="20"/>
    </row>
    <row r="107" spans="1:8" ht="33.75" x14ac:dyDescent="0.2">
      <c r="A107" s="25">
        <f t="shared" si="23"/>
        <v>86</v>
      </c>
      <c r="B107" s="12" t="str">
        <f>VLOOKUP(A107,dren!$A$4:$D$539,4,FALSE)</f>
        <v>03.011.0015-B</v>
      </c>
      <c r="C107" s="13" t="str">
        <f>VLOOKUP(B107,DIPREVS1!$A:$D,2,FALSE)</f>
        <v>REATERRO DE VALA/CAVA COM MATERIAL DE BOA QUALIDADE,UTILIZANDO VIBRO COMPACTADOR PORTATIL,EXCLUSIVE MATERIAL</v>
      </c>
      <c r="D107" s="14" t="str">
        <f>VLOOKUP(B107,DIPREVS1!$A:$D,3,FALSE)</f>
        <v>M3</v>
      </c>
      <c r="E107" s="15">
        <f>TRUNC(VLOOKUP(B107,EMOP0619!$A:$D,2,FALSE)*$H$7,2)</f>
        <v>17.170000000000002</v>
      </c>
      <c r="F107" s="16">
        <f>VLOOKUP(B107,dren!$D$4:$Y$539,20,FALSE)</f>
        <v>16111.03</v>
      </c>
      <c r="G107" s="17">
        <f t="shared" ref="G107:G113" si="26">TRUNC(E107*F107,2)</f>
        <v>276626.38</v>
      </c>
      <c r="H107" s="20"/>
    </row>
    <row r="108" spans="1:8" ht="33.75" x14ac:dyDescent="0.2">
      <c r="A108" s="25">
        <f t="shared" si="23"/>
        <v>87</v>
      </c>
      <c r="B108" s="12" t="str">
        <f>VLOOKUP(A108,dren!$A$4:$D$539,4,FALSE)</f>
        <v>03.013.0001-B</v>
      </c>
      <c r="C108" s="13" t="str">
        <f>VLOOKUP(B108,DIPREVS1!$A:$D,2,FALSE)</f>
        <v>REATERRO DE VALA/CAVA COMPACTADA A MACO,EM CAMADAS DE 30CM DE ESPESSURA MAXIMA,COM MATERIAL DE BOA QUALIDADE,EXCLUSIVEESTE</v>
      </c>
      <c r="D108" s="14" t="str">
        <f>VLOOKUP(B108,DIPREVS1!$A:$D,3,FALSE)</f>
        <v>M3</v>
      </c>
      <c r="E108" s="15">
        <f>TRUNC(VLOOKUP(B108,EMOP0619!$A:$D,2,FALSE)*$H$7,2)</f>
        <v>27.12</v>
      </c>
      <c r="F108" s="16">
        <f>VLOOKUP(B108,dren!$D$4:$Y$539,20,FALSE)</f>
        <v>16111.03</v>
      </c>
      <c r="G108" s="17">
        <f t="shared" si="26"/>
        <v>436931.13</v>
      </c>
      <c r="H108" s="20"/>
    </row>
    <row r="109" spans="1:8" ht="22.5" x14ac:dyDescent="0.2">
      <c r="A109" s="25">
        <f t="shared" si="23"/>
        <v>88</v>
      </c>
      <c r="B109" s="12" t="str">
        <f>VLOOKUP(A109,dren!$A$4:$D$539,4,FALSE)</f>
        <v>03.015.0010-A</v>
      </c>
      <c r="C109" s="13" t="str">
        <f>VLOOKUP(B109,DIPREVS1!$A:$D,2,FALSE)</f>
        <v>REATERRO DE VALA/CAVA COM PO-DE-PEDRA,INCLUSIVE FORNECIMENTODO MATERIAL E COMPACTACAO MANUAL</v>
      </c>
      <c r="D109" s="14" t="str">
        <f>VLOOKUP(B109,DIPREVS1!$A:$D,3,FALSE)</f>
        <v>M3</v>
      </c>
      <c r="E109" s="15">
        <f>TRUNC(VLOOKUP(B109,EMOP0619!$A:$D,2,FALSE)*$H$7,2)</f>
        <v>88.2</v>
      </c>
      <c r="F109" s="16">
        <f>VLOOKUP(B109,dren!$D$4:$Y$539,20,FALSE)</f>
        <v>13809.45</v>
      </c>
      <c r="G109" s="17">
        <f t="shared" si="26"/>
        <v>1217993.49</v>
      </c>
      <c r="H109" s="20"/>
    </row>
    <row r="110" spans="1:8" ht="67.5" x14ac:dyDescent="0.2">
      <c r="A110" s="25">
        <f t="shared" si="23"/>
        <v>89</v>
      </c>
      <c r="B110" s="12" t="str">
        <f>VLOOKUP(A110,dren!$A$4:$D$539,4,FALSE)</f>
        <v>04.011.0051-B</v>
      </c>
      <c r="C110" s="13" t="str">
        <f>VLOOKUP(B110,DIPREVS1!$A:$D,2,FALSE)</f>
        <v>CARGA E DESCARGA MECANICA,COM PA-CARREGADEIRA,COM 1,30M3 DECAPACIDADE,UTILIZANDO CAMINHAO BASCULANTE A OLEO DIESEL,COMCAPACIDADE UTIL DE 8T,CONSIDERADOS PARA O CAMINHAO OS TEMPOSDE ESPERA,MANOBRA,CARGA E DESCARGA E PARA A CARREGADEIRA OSTEMPOS DE ESPERA E OPERACAO PARA CARGAS DE 50T POR DIA DE 8H</v>
      </c>
      <c r="D110" s="14" t="str">
        <f>VLOOKUP(B110,DIPREVS1!$A:$D,3,FALSE)</f>
        <v>T</v>
      </c>
      <c r="E110" s="15">
        <f>TRUNC(VLOOKUP(B110,EMOP0619!$A:$D,2,FALSE)*$H$7,2)</f>
        <v>8.31</v>
      </c>
      <c r="F110" s="16">
        <f>VLOOKUP(B110,dren!$D$4:$Y$539,20,FALSE)</f>
        <v>82728.75</v>
      </c>
      <c r="G110" s="17">
        <f t="shared" si="26"/>
        <v>687475.91</v>
      </c>
      <c r="H110" s="20"/>
    </row>
    <row r="111" spans="1:8" ht="56.25" x14ac:dyDescent="0.2">
      <c r="A111" s="25">
        <f t="shared" si="23"/>
        <v>90</v>
      </c>
      <c r="B111" s="12" t="str">
        <f>VLOOKUP(A111,dren!$A$4:$D$539,4,FALSE)</f>
        <v>04.005.0123-B</v>
      </c>
      <c r="C111" s="13" t="str">
        <f>VLOOKUP(B111,DIPREVS1!$A:$D,2,FALSE)</f>
        <v>TRANSPORTE DE CARGA DE QUALQUER NATUREZA,EXCLUSIVE AS DESPESAS DE CARGA E DESCARGA,TANTO DE ESPERA DO CAMINHAO COMO DO SERVENTE OU EQUIPAMENTO AUXILIAR,A VELOCIDADE MEDIA DE 30KM/H,EM CAMINHAO BASCULANTE A OLEO DIESEL,COM CAPACIDADE UTIL DE8T</v>
      </c>
      <c r="D111" s="14" t="str">
        <f>VLOOKUP(B111,DIPREVS1!$A:$D,3,FALSE)</f>
        <v>T X KM</v>
      </c>
      <c r="E111" s="15">
        <f>TRUNC(VLOOKUP(B111,EMOP0619!$A:$D,2,FALSE)*$H$7,2)</f>
        <v>1.05</v>
      </c>
      <c r="F111" s="16">
        <f>VLOOKUP(B111,dren!$D$4:$Y$539,20,FALSE)</f>
        <v>1199566.8799999999</v>
      </c>
      <c r="G111" s="17">
        <f t="shared" si="26"/>
        <v>1259545.22</v>
      </c>
      <c r="H111" s="20"/>
    </row>
    <row r="112" spans="1:8" ht="56.25" x14ac:dyDescent="0.2">
      <c r="A112" s="25">
        <f t="shared" si="23"/>
        <v>91</v>
      </c>
      <c r="B112" s="12" t="str">
        <f>VLOOKUP(A112,dren!$A$4:$D$539,4,FALSE)</f>
        <v>03.025.0032-5</v>
      </c>
      <c r="C112" s="13" t="str">
        <f>VLOOKUP(B112,DIPREVS1!$A:$D,2,FALSE)</f>
        <v>DISPOSICAO FINAL DE MATERIAIS E RESIDUOS DE OBRAS EM LOCAIS DE OPERACAO E DISPOSICAO FINAL APROPRIADOS, AUTORIZADOS E/OU LICENCIADOS PELOS ORGAOS DE LICENCIAMENTO E DE CONTROLE AMBIENTAL, MEDIDA POR TONELADA TRANSPORTADA, SENDO COMPROVADA CONFORME LEGISLACAO PERTINENTE.</v>
      </c>
      <c r="D112" s="14" t="str">
        <f>VLOOKUP(B112,DIPREVS1!$A:$D,3,FALSE)</f>
        <v>M3</v>
      </c>
      <c r="E112" s="15">
        <f>TRUNC(VLOOKUP(B112,EMOP0619!$A:$D,2,FALSE)*$H$7,2)</f>
        <v>7.15</v>
      </c>
      <c r="F112" s="16">
        <f>VLOOKUP(B112,dren!$D$4:$Y$539,20,FALSE)</f>
        <v>48663.969999999994</v>
      </c>
      <c r="G112" s="17">
        <f t="shared" si="26"/>
        <v>347947.38</v>
      </c>
      <c r="H112" s="20"/>
    </row>
    <row r="113" spans="1:10" ht="45" x14ac:dyDescent="0.2">
      <c r="A113" s="25">
        <f t="shared" si="23"/>
        <v>92</v>
      </c>
      <c r="B113" s="12" t="str">
        <f>VLOOKUP(A113,dren!$A$4:$D$539,4,FALSE)</f>
        <v>15.065.0010-A</v>
      </c>
      <c r="C113" s="13" t="str">
        <f>VLOOKUP(B113,DIPREVS1!$A:$D,2,FALSE)</f>
        <v>LIGACAO PREDIAL DE ESGOTO SANITARIO,SEGUNDO INSTRUCOES DA CEDAE,INCLUSIVE CAIXA DE INSPECAO COM TAMPAO DE FERRO FUNDIDOLEVE,EM LOGRADOURO DOTADO DE COLETOR DUPLO.ESTE CUSTO INCLUIESCAVACAO E REATERRO</v>
      </c>
      <c r="D113" s="14" t="str">
        <f>VLOOKUP(B113,DIPREVS1!$A:$D,3,FALSE)</f>
        <v>UN</v>
      </c>
      <c r="E113" s="15">
        <f>TRUNC(VLOOKUP(B113,EMOP0619!$A:$D,2,FALSE)*$H$7,2)</f>
        <v>1277.9000000000001</v>
      </c>
      <c r="F113" s="16">
        <f>VLOOKUP(B113,dren!$D$4:$Y$539,20,FALSE)</f>
        <v>150</v>
      </c>
      <c r="G113" s="17">
        <f t="shared" si="26"/>
        <v>191685</v>
      </c>
      <c r="H113" s="20"/>
    </row>
    <row r="114" spans="1:10" x14ac:dyDescent="0.2">
      <c r="A114" s="25"/>
      <c r="B114" s="12"/>
      <c r="C114" s="13"/>
      <c r="D114" s="14"/>
      <c r="E114" s="15"/>
      <c r="F114" s="16"/>
      <c r="G114" s="17"/>
      <c r="H114" s="20"/>
    </row>
    <row r="115" spans="1:10" ht="14.25" x14ac:dyDescent="0.35">
      <c r="A115" s="174"/>
      <c r="B115" s="175"/>
      <c r="C115" s="167"/>
      <c r="D115" s="168"/>
      <c r="E115" s="169"/>
      <c r="F115" s="170" t="s">
        <v>23678</v>
      </c>
      <c r="G115" s="171">
        <f>SUM(G62:G113)</f>
        <v>30234779.36999999</v>
      </c>
      <c r="H115" s="20">
        <f>SUM(G62:G115)/2</f>
        <v>30234779.36999999</v>
      </c>
      <c r="I115" s="24">
        <f>ROUND(G115/$G$164,4)</f>
        <v>0.52649999999999997</v>
      </c>
      <c r="J115" s="27"/>
    </row>
    <row r="116" spans="1:10" x14ac:dyDescent="0.2">
      <c r="A116" s="11"/>
      <c r="B116" s="21"/>
      <c r="C116" s="13"/>
      <c r="D116" s="14"/>
      <c r="E116" s="15"/>
      <c r="F116" s="22"/>
      <c r="G116" s="23"/>
      <c r="H116" s="26"/>
      <c r="I116" s="148"/>
      <c r="J116" s="27"/>
    </row>
    <row r="117" spans="1:10" ht="12" x14ac:dyDescent="0.2">
      <c r="A117" s="172"/>
      <c r="B117" s="160" t="str">
        <f>pavim!A3</f>
        <v>E - PAVIMENTAÇÃO</v>
      </c>
      <c r="C117" s="161"/>
      <c r="D117" s="161"/>
      <c r="E117" s="173"/>
      <c r="F117" s="163"/>
      <c r="G117" s="164"/>
      <c r="H117" s="20"/>
    </row>
    <row r="118" spans="1:10" ht="33.75" x14ac:dyDescent="0.2">
      <c r="A118" s="25">
        <f>A113+1</f>
        <v>93</v>
      </c>
      <c r="B118" s="12" t="str">
        <f>VLOOKUP(A118,pavim!$A$5:$D$217,4,FALSE)</f>
        <v>03.020.0050-B</v>
      </c>
      <c r="C118" s="13" t="str">
        <f>VLOOKUP(B118,DIPREVS1!$A:$D,2,FALSE)</f>
        <v>ESCAVACAO MECANICA DE VALA NAO ESCORADA,EM MATERIAL DE 1ªCATEGORIA,ATE 1,50M DE PROFUNDIDADE,UTILIZANDO ESCAVADEIRA HIDRAULICA DE 0,78M3,EXCLUSIVE ESGOTAMENTO</v>
      </c>
      <c r="D118" s="14" t="str">
        <f>VLOOKUP(B118,DIPREVS1!$A:$D,3,FALSE)</f>
        <v>M3</v>
      </c>
      <c r="E118" s="15">
        <f>TRUNC(VLOOKUP(B118,EMOP0619!$A:$D,2,FALSE)*$H$7,2)</f>
        <v>4.01</v>
      </c>
      <c r="F118" s="16">
        <f>VLOOKUP(B118,pavim!$D$5:$Y$217,20,FALSE)</f>
        <v>61320.189999999995</v>
      </c>
      <c r="G118" s="17">
        <f t="shared" ref="G118" si="27">TRUNC(E118*F118,2)</f>
        <v>245893.96</v>
      </c>
      <c r="H118" s="20"/>
    </row>
    <row r="119" spans="1:10" ht="33.75" x14ac:dyDescent="0.2">
      <c r="A119" s="25">
        <f>A118+1</f>
        <v>94</v>
      </c>
      <c r="B119" s="12" t="str">
        <f>VLOOKUP(A119,pavim!$A$5:$D$217,4,FALSE)</f>
        <v>05.002.0014-A</v>
      </c>
      <c r="C119" s="13" t="str">
        <f>VLOOKUP(B119,DIPREVS1!$A:$D,2,FALSE)</f>
        <v>DEMOLICAO COM EQUIPAMENTO DE AR COMPRIMIDO,DE PASSEIO CIMENTADO COM ESPESSURA ATE 10CM,INCLUSIVE EMPILHAMENTO LATERAL DENTRO DO CANTEIRO DE SERVICO</v>
      </c>
      <c r="D119" s="14" t="str">
        <f>VLOOKUP(B119,DIPREVS1!$A:$D,3,FALSE)</f>
        <v>M2</v>
      </c>
      <c r="E119" s="15">
        <f>TRUNC(VLOOKUP(B119,EMOP0619!$A:$D,2,FALSE)*$H$7,2)</f>
        <v>8.57</v>
      </c>
      <c r="F119" s="16">
        <f>VLOOKUP(B119,pavim!$D$5:$Y$217,20,FALSE)</f>
        <v>35280</v>
      </c>
      <c r="G119" s="17">
        <f t="shared" ref="G119:G128" si="28">TRUNC(E119*F119,2)</f>
        <v>302349.59999999998</v>
      </c>
      <c r="H119" s="20"/>
    </row>
    <row r="120" spans="1:10" ht="45" x14ac:dyDescent="0.2">
      <c r="A120" s="25">
        <f>A119+1</f>
        <v>95</v>
      </c>
      <c r="B120" s="12" t="str">
        <f>VLOOKUP(A120,pavim!$A$5:$D$217,4,FALSE)</f>
        <v>05.002.0005-B</v>
      </c>
      <c r="C120" s="13" t="str">
        <f>VLOOKUP(B120,DIPREVS1!$A:$D,2,FALSE)</f>
        <v>DEMOLICAO COM EQUIPAMENTO DE AR COMPRIMIDO,DE PAVIMENTACAO DE CONCRETO ASFALTICO,COM 5CM DE ESPESSURA,INCLUSIVE EMPILHAMENTO LATERAL DENTRO DO CANTEIRO DE SERVICO</v>
      </c>
      <c r="D120" s="14" t="str">
        <f>VLOOKUP(B120,DIPREVS1!$A:$D,3,FALSE)</f>
        <v>M2</v>
      </c>
      <c r="E120" s="15">
        <f>TRUNC(VLOOKUP(B120,EMOP0619!$A:$D,2,FALSE)*$H$7,2)</f>
        <v>17.11</v>
      </c>
      <c r="F120" s="16">
        <f>VLOOKUP(B120,pavim!$D$5:$Y$217,20,FALSE)</f>
        <v>15695.6</v>
      </c>
      <c r="G120" s="17">
        <f t="shared" si="28"/>
        <v>268551.71000000002</v>
      </c>
      <c r="H120" s="20"/>
    </row>
    <row r="121" spans="1:10" ht="22.5" x14ac:dyDescent="0.2">
      <c r="A121" s="25">
        <f t="shared" ref="A121:A139" si="29">A120+1</f>
        <v>96</v>
      </c>
      <c r="B121" s="12" t="str">
        <f>VLOOKUP(A121,pavim!$A$5:$D$217,4,FALSE)</f>
        <v>05.001.0070-A</v>
      </c>
      <c r="C121" s="13" t="str">
        <f>VLOOKUP(B121,DIPREVS1!$A:$D,2,FALSE)</f>
        <v>REMOCAO DE PAVIMENTACAO DE LAJOTAS DE CONCRETO,ALTAMENTE VIBRADO,INTERTRAVADO,PRE-FABRICADO</v>
      </c>
      <c r="D121" s="14" t="str">
        <f>VLOOKUP(B121,DIPREVS1!$A:$D,3,FALSE)</f>
        <v>M2</v>
      </c>
      <c r="E121" s="15">
        <f>TRUNC(VLOOKUP(B121,EMOP0619!$A:$D,2,FALSE)*$H$7,2)</f>
        <v>4.5199999999999996</v>
      </c>
      <c r="F121" s="16">
        <f>VLOOKUP(B121,pavim!$D$5:$Y$217,20,FALSE)</f>
        <v>4340</v>
      </c>
      <c r="G121" s="17">
        <f t="shared" si="28"/>
        <v>19616.8</v>
      </c>
      <c r="H121" s="20"/>
    </row>
    <row r="122" spans="1:10" ht="33.75" x14ac:dyDescent="0.2">
      <c r="A122" s="25">
        <f t="shared" si="29"/>
        <v>97</v>
      </c>
      <c r="B122" s="12" t="str">
        <f>VLOOKUP(A122,pavim!$A$5:$D$217,4,FALSE)</f>
        <v>13.301.0510-A</v>
      </c>
      <c r="C122" s="13" t="str">
        <f>VLOOKUP(B122,DIPREVS1!$A:$D,2,FALSE)</f>
        <v>RECOMPOSICAO DE PISO DE CONCRETO SIMPLES,COM RESISTENCIA DE15MPA,COM 8CM DE ESPESSURA,INCLUSIVE DEMOLICAO COM EQUIPAMENTO DE AR COMPRIMIDO DO PISO</v>
      </c>
      <c r="D122" s="14" t="str">
        <f>VLOOKUP(B122,DIPREVS1!$A:$D,3,FALSE)</f>
        <v>M2</v>
      </c>
      <c r="E122" s="15">
        <f>TRUNC(VLOOKUP(B122,EMOP0619!$A:$D,2,FALSE)*$H$7,2)</f>
        <v>72.400000000000006</v>
      </c>
      <c r="F122" s="16">
        <f>VLOOKUP(B122,pavim!$D$5:$Y$217,20,FALSE)</f>
        <v>1174</v>
      </c>
      <c r="G122" s="17">
        <f t="shared" si="28"/>
        <v>84997.6</v>
      </c>
      <c r="H122" s="20"/>
    </row>
    <row r="123" spans="1:10" ht="22.5" x14ac:dyDescent="0.2">
      <c r="A123" s="25">
        <f t="shared" si="29"/>
        <v>98</v>
      </c>
      <c r="B123" s="12" t="str">
        <f>VLOOKUP(A123,pavim!$A$5:$D$217,4,FALSE)</f>
        <v>03.015.0010-A</v>
      </c>
      <c r="C123" s="13" t="str">
        <f>VLOOKUP(B123,DIPREVS1!$A:$D,2,FALSE)</f>
        <v>REATERRO DE VALA/CAVA COM PO-DE-PEDRA,INCLUSIVE FORNECIMENTODO MATERIAL E COMPACTACAO MANUAL</v>
      </c>
      <c r="D123" s="14" t="str">
        <f>VLOOKUP(B123,DIPREVS1!$A:$D,3,FALSE)</f>
        <v>M3</v>
      </c>
      <c r="E123" s="15">
        <f>TRUNC(VLOOKUP(B123,EMOP0619!$A:$D,2,FALSE)*$H$7,2)</f>
        <v>88.2</v>
      </c>
      <c r="F123" s="16">
        <f>VLOOKUP(B123,pavim!$D$5:$Y$217,20,FALSE)</f>
        <v>3215.13</v>
      </c>
      <c r="G123" s="17">
        <f t="shared" si="28"/>
        <v>283574.46000000002</v>
      </c>
      <c r="H123" s="20"/>
    </row>
    <row r="124" spans="1:10" ht="45" x14ac:dyDescent="0.2">
      <c r="A124" s="25">
        <f t="shared" si="29"/>
        <v>99</v>
      </c>
      <c r="B124" s="12" t="str">
        <f>VLOOKUP(A124,pavim!$A$5:$D$217,4,FALSE)</f>
        <v>08.021.0001-A</v>
      </c>
      <c r="C124" s="13" t="str">
        <f>VLOOKUP(B124,DIPREVS1!$A:$D,2,FALSE)</f>
        <v>REGULARIZACAO DE SUBLEITO,DE ACORDO COM AS "INSTRUCOES PARAEXECUCAO",DO DER-RJ.O CUSTO INDENIZA AS OPERACOES DE EXECUCAO E TRANSPORTE DE AGUA E SE APLICA A AREA EFETIVAMENTE REGULARIZADA,EXCLUSIVE TRANSPORTE E ESCAVACAO DE CORRETIVOS</v>
      </c>
      <c r="D124" s="14" t="str">
        <f>VLOOKUP(B124,DIPREVS1!$A:$D,3,FALSE)</f>
        <v>M2</v>
      </c>
      <c r="E124" s="15">
        <f>TRUNC(VLOOKUP(B124,EMOP0619!$A:$D,2,FALSE)*$H$7,2)</f>
        <v>1.03</v>
      </c>
      <c r="F124" s="16">
        <f>VLOOKUP(B124,pavim!$D$5:$Y$217,20,FALSE)</f>
        <v>160756.45000000004</v>
      </c>
      <c r="G124" s="17">
        <f t="shared" si="28"/>
        <v>165579.14000000001</v>
      </c>
      <c r="H124" s="20"/>
    </row>
    <row r="125" spans="1:10" ht="33.75" x14ac:dyDescent="0.2">
      <c r="A125" s="25">
        <f t="shared" si="29"/>
        <v>100</v>
      </c>
      <c r="B125" s="12" t="str">
        <f>VLOOKUP(A125,pavim!$A$5:$D$217,4,FALSE)</f>
        <v>08.001.0005-A</v>
      </c>
      <c r="C125" s="13" t="str">
        <f>VLOOKUP(B125,DIPREVS1!$A:$D,2,FALSE)</f>
        <v>SUB-BASE DE PO-DE-PEDRA,INCLUSIVE ESPALHAMENTO,IRRIGACAO,COMPACTACAO E FORNECIMENTO DO MATERIAL</v>
      </c>
      <c r="D125" s="14" t="str">
        <f>VLOOKUP(B125,DIPREVS1!$A:$D,3,FALSE)</f>
        <v>M3</v>
      </c>
      <c r="E125" s="15">
        <f>TRUNC(VLOOKUP(B125,EMOP0619!$A:$D,2,FALSE)*$H$7,2)</f>
        <v>65.28</v>
      </c>
      <c r="F125" s="16">
        <f>VLOOKUP(B125,pavim!$D$5:$Y$217,20,FALSE)</f>
        <v>25033.61</v>
      </c>
      <c r="G125" s="17">
        <f t="shared" si="28"/>
        <v>1634194.06</v>
      </c>
      <c r="H125" s="20"/>
    </row>
    <row r="126" spans="1:10" ht="22.5" x14ac:dyDescent="0.2">
      <c r="A126" s="25">
        <f t="shared" si="29"/>
        <v>101</v>
      </c>
      <c r="B126" s="12" t="str">
        <f>VLOOKUP(A126,pavim!$A$5:$D$217,4,FALSE)</f>
        <v>08.001.0008-A</v>
      </c>
      <c r="C126" s="13" t="str">
        <f>VLOOKUP(B126,DIPREVS1!$A:$D,2,FALSE)</f>
        <v>BASE DE BRITA CORRIDA,INCLUSIVE FORNECIMENTO DOS MATERIAIS,MEDIDA APOS A COMPACTACAO</v>
      </c>
      <c r="D126" s="14" t="str">
        <f>VLOOKUP(B126,DIPREVS1!$A:$D,3,FALSE)</f>
        <v>M3</v>
      </c>
      <c r="E126" s="15">
        <f>TRUNC(VLOOKUP(B126,EMOP0619!$A:$D,2,FALSE)*$H$7,2)</f>
        <v>64.680000000000007</v>
      </c>
      <c r="F126" s="16">
        <f>VLOOKUP(B126,pavim!$D$5:$Y$217,20,FALSE)</f>
        <v>25033.61</v>
      </c>
      <c r="G126" s="17">
        <f t="shared" si="28"/>
        <v>1619173.89</v>
      </c>
      <c r="H126" s="20"/>
    </row>
    <row r="127" spans="1:10" ht="22.5" x14ac:dyDescent="0.2">
      <c r="A127" s="25">
        <f t="shared" si="29"/>
        <v>102</v>
      </c>
      <c r="B127" s="12" t="str">
        <f>VLOOKUP(A127,pavim!$A$5:$D$217,4,FALSE)</f>
        <v>08.026.0001-A</v>
      </c>
      <c r="C127" s="13" t="str">
        <f>VLOOKUP(B127,DIPREVS1!$A:$D,2,FALSE)</f>
        <v>IMPRIMACAO DE BASE DE PAVIMENTACAO,DE ACORDO COM AS "INSTRUCOES PARA EXECUCAO",DO DER-RJ</v>
      </c>
      <c r="D127" s="14" t="str">
        <f>VLOOKUP(B127,DIPREVS1!$A:$D,3,FALSE)</f>
        <v>M2</v>
      </c>
      <c r="E127" s="15">
        <f>TRUNC(VLOOKUP(B127,EMOP0619!$A:$D,2,FALSE)*$H$7,2)</f>
        <v>8.27</v>
      </c>
      <c r="F127" s="16">
        <f>VLOOKUP(B127,pavim!$D$5:$Y$217,20,FALSE)</f>
        <v>146860.04000000004</v>
      </c>
      <c r="G127" s="17">
        <f t="shared" si="28"/>
        <v>1214532.53</v>
      </c>
      <c r="H127" s="20"/>
    </row>
    <row r="128" spans="1:10" ht="67.5" x14ac:dyDescent="0.2">
      <c r="A128" s="25">
        <f t="shared" si="29"/>
        <v>103</v>
      </c>
      <c r="B128" s="12" t="str">
        <f>VLOOKUP(A128,pavim!$A$5:$D$217,4,FALSE)</f>
        <v>08.015.0252-A</v>
      </c>
      <c r="C128" s="13" t="str">
        <f>VLOOKUP(B128,DIPREVS1!$A:$D,2,FALSE)</f>
        <v>CONCRETO ASFALTICO,USINADO A QUENTE,IMPORTADO DE USINA,DE ACORDO COM AS DETERMINACOES ESPECIFICADAS PELA PREFEITURA-RJ,INCLUSIVE TODOS OS MATERIAIS(MASSA FINA),EXCLUSIVE O TRANSPORTE DA USINA PARA A PISTA.CUSTO SOMENTE DO PREPARO E MATERIAIS,EXCLUSIVE ESPALHAMENTO E COMPACTACAO,CONSIDERANDO UMA PRODUCAO DE 4.000T/MES</v>
      </c>
      <c r="D128" s="14" t="str">
        <f>VLOOKUP(B128,DIPREVS1!$A:$D,3,FALSE)</f>
        <v>T</v>
      </c>
      <c r="E128" s="15">
        <f>TRUNC(VLOOKUP(B128,EMOP0619!$A:$D,2,FALSE)*$H$7,2)</f>
        <v>367.46</v>
      </c>
      <c r="F128" s="16">
        <f>VLOOKUP(B128,pavim!$D$5:$Y$217,20,FALSE)</f>
        <v>17623.2</v>
      </c>
      <c r="G128" s="17">
        <f t="shared" si="28"/>
        <v>6475821.0700000003</v>
      </c>
      <c r="H128" s="20"/>
    </row>
    <row r="129" spans="1:13" ht="45" x14ac:dyDescent="0.2">
      <c r="A129" s="25">
        <f t="shared" si="29"/>
        <v>104</v>
      </c>
      <c r="B129" s="12" t="str">
        <f>VLOOKUP(A129,pavim!$A$5:$D$217,4,FALSE)</f>
        <v>08.037.0012-A</v>
      </c>
      <c r="C129" s="13" t="str">
        <f>VLOOKUP(B129,DIPREVS1!$A:$D,2,FALSE)</f>
        <v>CONCRETO ASFALTICO,USINADO A QUENTE,CONSIDERANDO APENAS O ESPALHAMENTO COM VIBROACABADORA CONVENCIONAL E COMPACTACAO MECANICA,PARA UMA PRODUCAO DE USINA DE 4.000T/MES</v>
      </c>
      <c r="D129" s="14" t="str">
        <f>VLOOKUP(B129,DIPREVS1!$A:$D,3,FALSE)</f>
        <v>T</v>
      </c>
      <c r="E129" s="15">
        <f>TRUNC(VLOOKUP(B129,EMOP0619!$A:$D,2,FALSE)*$H$7,2)</f>
        <v>3.42</v>
      </c>
      <c r="F129" s="16">
        <f>VLOOKUP(B129,pavim!$D$5:$Y$217,20,FALSE)</f>
        <v>17623.2</v>
      </c>
      <c r="G129" s="17">
        <f>TRUNC(E129*F129,2)</f>
        <v>60271.34</v>
      </c>
      <c r="H129" s="20"/>
    </row>
    <row r="130" spans="1:13" ht="67.5" x14ac:dyDescent="0.2">
      <c r="A130" s="25">
        <f t="shared" si="29"/>
        <v>105</v>
      </c>
      <c r="B130" s="12" t="str">
        <f>VLOOKUP(A130,pavim!$A$5:$D$217,4,FALSE)</f>
        <v>08.040.0005-A</v>
      </c>
      <c r="C130" s="13" t="str">
        <f>VLOOKUP(B130,DIPREVS1!$A:$D,2,FALSE)</f>
        <v>MEIO-FIO E SARJETA CONJUGADOS,DE CONCRETO USINADO 15MPA,MOLDADO "IN LOCO",ATRAVES DE MAQUINA ESPECIAL,MEDINDO EM TORNO DE 0,47M DE BASE E 0,30M DE ALTURA,ACABAMENTO COM ARGAMASSA DE CIMENTO E PO-DE-PEDRA,NO TRACO 1:3,COM FORNECIMENTO DOS MATERIAIS,EXCLUSIVE PREPARO DE BASE E TOPOGRAFIA</v>
      </c>
      <c r="D130" s="14" t="str">
        <f>VLOOKUP(B130,DIPREVS1!$A:$D,3,FALSE)</f>
        <v>M</v>
      </c>
      <c r="E130" s="15">
        <f>TRUNC(VLOOKUP(B130,EMOP0619!$A:$D,2,FALSE)*$H$7,2)</f>
        <v>34.28</v>
      </c>
      <c r="F130" s="16">
        <f>VLOOKUP(B130,pavim!$D$5:$Y$217,20,FALSE)</f>
        <v>46321.35</v>
      </c>
      <c r="G130" s="17">
        <f t="shared" ref="G130:G139" si="30">TRUNC(E130*F130,2)</f>
        <v>1587895.87</v>
      </c>
      <c r="H130" s="20"/>
    </row>
    <row r="131" spans="1:13" ht="45" x14ac:dyDescent="0.2">
      <c r="A131" s="25">
        <f t="shared" si="29"/>
        <v>106</v>
      </c>
      <c r="B131" s="12" t="str">
        <f>VLOOKUP(A131,pavim!$A$5:$D$217,4,FALSE)</f>
        <v>03.009.0004-A</v>
      </c>
      <c r="C131" s="13" t="str">
        <f>VLOOKUP(B131,DIPREVS1!$A:$D,2,FALSE)</f>
        <v>ATERRO COM MATERIAL DE 1ªCATEGORIA,COMPACTADO MANUALMENTE EMCAMADAS DE 20CM,ATE UMA ALTURA MAXIMA DE 80CM,PARA SUPORTEDE CAMADA DE CONCRETO,INCLUSIVE DOIS TIROS DE PA,ESPALHAMENTO E REGA,EXCLUSIVE FORNECIMENTO DA TERRA</v>
      </c>
      <c r="D131" s="14" t="str">
        <f>VLOOKUP(B131,DIPREVS1!$A:$D,3,FALSE)</f>
        <v>M3</v>
      </c>
      <c r="E131" s="15">
        <f>TRUNC(VLOOKUP(B131,EMOP0619!$A:$D,2,FALSE)*$H$7,2)</f>
        <v>58.12</v>
      </c>
      <c r="F131" s="16">
        <f>VLOOKUP(B131,pavim!$D$5:$Y$217,20,FALSE)</f>
        <v>10422.299999999999</v>
      </c>
      <c r="G131" s="17">
        <f t="shared" si="30"/>
        <v>605744.06999999995</v>
      </c>
      <c r="H131" s="20"/>
    </row>
    <row r="132" spans="1:13" ht="45" x14ac:dyDescent="0.2">
      <c r="A132" s="25">
        <f t="shared" si="29"/>
        <v>107</v>
      </c>
      <c r="B132" s="12" t="str">
        <f>VLOOKUP(A132,pavim!$A$5:$D$217,4,FALSE)</f>
        <v>13.371.0010-A</v>
      </c>
      <c r="C132" s="13" t="str">
        <f>VLOOKUP(B132,DIPREVS1!$A:$D,2,FALSE)</f>
        <v>PATIO DE CONCRETO IMPORTADO DE USINA,NA ESPESSURA DE 8CM, NOTRACO 1:3:3 EM VOLUME, FORMANDO QUADROS DE 1,00X1,00M, COMSARRAFOS DE MADEIRA INCORPORADOS ,EXCLUSIVE PREPARO DO TERRENO</v>
      </c>
      <c r="D132" s="14" t="str">
        <f>VLOOKUP(B132,DIPREVS1!$A:$D,3,FALSE)</f>
        <v>M2</v>
      </c>
      <c r="E132" s="15">
        <f>TRUNC(VLOOKUP(B132,EMOP0619!$A:$D,2,FALSE)*$H$7,2)</f>
        <v>42.84</v>
      </c>
      <c r="F132" s="16">
        <f>VLOOKUP(B132,pavim!$D$5:$Y$217,20,FALSE)</f>
        <v>69482.03</v>
      </c>
      <c r="G132" s="17">
        <f t="shared" si="30"/>
        <v>2976610.16</v>
      </c>
      <c r="H132" s="20"/>
    </row>
    <row r="133" spans="1:13" ht="45" x14ac:dyDescent="0.2">
      <c r="A133" s="25">
        <f t="shared" si="29"/>
        <v>108</v>
      </c>
      <c r="B133" s="12" t="str">
        <f>VLOOKUP(A133,pavim!$A$5:$D$217,4,FALSE)</f>
        <v>13.333.0015-A</v>
      </c>
      <c r="C133" s="13" t="str">
        <f>VLOOKUP(B133,DIPREVS1!$A:$D,2,FALSE)</f>
        <v>REVESTIMENTO DE PISO COM CERAMICA TATIL ALERTA,(LADRILHO HIDRAULICO) PARA PESSOAS COM NECESSIDADES  ESPECIFICAS,ASSENTESSOBRE SUPERFICIE EM OSSO,CONFORME ITEM 13.330.0010</v>
      </c>
      <c r="D133" s="14" t="str">
        <f>VLOOKUP(B133,DIPREVS1!$A:$D,3,FALSE)</f>
        <v>M2</v>
      </c>
      <c r="E133" s="15">
        <f>TRUNC(VLOOKUP(B133,EMOP0619!$A:$D,2,FALSE)*$H$7,2)</f>
        <v>117.14</v>
      </c>
      <c r="F133" s="16">
        <f>VLOOKUP(B133,pavim!$D$5:$Y$217,20,FALSE)</f>
        <v>636.75</v>
      </c>
      <c r="G133" s="17">
        <f t="shared" si="30"/>
        <v>74588.89</v>
      </c>
      <c r="H133" s="20"/>
    </row>
    <row r="134" spans="1:13" ht="67.5" x14ac:dyDescent="0.2">
      <c r="A134" s="25">
        <f t="shared" si="29"/>
        <v>109</v>
      </c>
      <c r="B134" s="12" t="str">
        <f>VLOOKUP(A134,pavim!$A$5:$D$217,4,FALSE)</f>
        <v>04.011.0051-B</v>
      </c>
      <c r="C134" s="13" t="str">
        <f>VLOOKUP(B134,DIPREVS1!$A:$D,2,FALSE)</f>
        <v>CARGA E DESCARGA MECANICA,COM PA-CARREGADEIRA,COM 1,30M3 DECAPACIDADE,UTILIZANDO CAMINHAO BASCULANTE A OLEO DIESEL,COMCAPACIDADE UTIL DE 8T,CONSIDERADOS PARA O CAMINHAO OS TEMPOSDE ESPERA,MANOBRA,CARGA E DESCARGA E PARA A CARREGADEIRA OSTEMPOS DE ESPERA E OPERACAO PARA CARGAS DE 50T POR DIA DE 8H</v>
      </c>
      <c r="D134" s="14" t="str">
        <f>VLOOKUP(B134,DIPREVS1!$A:$D,3,FALSE)</f>
        <v>T</v>
      </c>
      <c r="E134" s="15">
        <f>TRUNC(VLOOKUP(B134,EMOP0619!$A:$D,2,FALSE)*$H$7,2)</f>
        <v>8.31</v>
      </c>
      <c r="F134" s="16">
        <f>VLOOKUP(B134,pavim!$D$5:$Y$217,20,FALSE)</f>
        <v>95815.15</v>
      </c>
      <c r="G134" s="17">
        <f t="shared" si="30"/>
        <v>796223.89</v>
      </c>
      <c r="H134" s="20"/>
    </row>
    <row r="135" spans="1:13" ht="22.5" x14ac:dyDescent="0.2">
      <c r="A135" s="25">
        <f t="shared" si="29"/>
        <v>110</v>
      </c>
      <c r="B135" s="12" t="str">
        <f>VLOOKUP(A135,pavim!$A$5:$D$217,4,FALSE)</f>
        <v>04.018.0020-B</v>
      </c>
      <c r="C135" s="13" t="str">
        <f>VLOOKUP(B135,DIPREVS1!$A:$D,2,FALSE)</f>
        <v>RECEBIMENTO DE CARGA,DESCARGA E MANOBRA DE CAMINHAO BASCULANTE DE 8,00M3 OU 12T</v>
      </c>
      <c r="D135" s="14" t="str">
        <f>VLOOKUP(B135,DIPREVS1!$A:$D,3,FALSE)</f>
        <v>T</v>
      </c>
      <c r="E135" s="15">
        <f>TRUNC(VLOOKUP(B135,EMOP0619!$A:$D,2,FALSE)*$H$7,2)</f>
        <v>0.55000000000000004</v>
      </c>
      <c r="F135" s="16">
        <f>VLOOKUP(B135,pavim!$D$5:$Y$217,20,FALSE)</f>
        <v>17623.2</v>
      </c>
      <c r="G135" s="17">
        <f t="shared" si="30"/>
        <v>9692.76</v>
      </c>
      <c r="H135" s="20"/>
    </row>
    <row r="136" spans="1:13" ht="56.25" x14ac:dyDescent="0.2">
      <c r="A136" s="25">
        <f t="shared" si="29"/>
        <v>111</v>
      </c>
      <c r="B136" s="12" t="str">
        <f>VLOOKUP(A136,pavim!$A$5:$D$217,4,FALSE)</f>
        <v>04.005.0123-B</v>
      </c>
      <c r="C136" s="13" t="str">
        <f>VLOOKUP(B136,DIPREVS1!$A:$D,2,FALSE)</f>
        <v>TRANSPORTE DE CARGA DE QUALQUER NATUREZA,EXCLUSIVE AS DESPESAS DE CARGA E DESCARGA,TANTO DE ESPERA DO CAMINHAO COMO DO SERVENTE OU EQUIPAMENTO AUXILIAR,A VELOCIDADE MEDIA DE 30KM/H,EM CAMINHAO BASCULANTE A OLEO DIESEL,COM CAPACIDADE UTIL DE8T</v>
      </c>
      <c r="D136" s="14" t="str">
        <f>VLOOKUP(B136,DIPREVS1!$A:$D,3,FALSE)</f>
        <v>T X KM</v>
      </c>
      <c r="E136" s="15">
        <f>TRUNC(VLOOKUP(B136,EMOP0619!$A:$D,2,FALSE)*$H$7,2)</f>
        <v>1.05</v>
      </c>
      <c r="F136" s="16">
        <f>VLOOKUP(B136,pavim!$D$5:$Y$217,20,FALSE)</f>
        <v>1389319.68</v>
      </c>
      <c r="G136" s="17">
        <f t="shared" si="30"/>
        <v>1458785.66</v>
      </c>
      <c r="H136" s="20"/>
    </row>
    <row r="137" spans="1:13" ht="56.25" x14ac:dyDescent="0.2">
      <c r="A137" s="25">
        <f t="shared" si="29"/>
        <v>112</v>
      </c>
      <c r="B137" s="12" t="str">
        <f>VLOOKUP(A137,pavim!$A$5:$D$217,4,FALSE)</f>
        <v>03.025.0032-5</v>
      </c>
      <c r="C137" s="13" t="str">
        <f>VLOOKUP(B137,DIPREVS1!$A:$D,2,FALSE)</f>
        <v>DISPOSICAO FINAL DE MATERIAIS E RESIDUOS DE OBRAS EM LOCAIS DE OPERACAO E DISPOSICAO FINAL APROPRIADOS, AUTORIZADOS E/OU LICENCIADOS PELOS ORGAOS DE LICENCIAMENTO E DE CONTROLE AMBIENTAL, MEDIDA POR TONELADA TRANSPORTADA, SENDO COMPROVADA CONFORME LEGISLACAO PERTINENTE.</v>
      </c>
      <c r="D137" s="14" t="str">
        <f>VLOOKUP(B137,DIPREVS1!$A:$D,3,FALSE)</f>
        <v>M3</v>
      </c>
      <c r="E137" s="15">
        <f>TRUNC(VLOOKUP(B137,EMOP0619!$A:$D,2,FALSE)*$H$7,2)</f>
        <v>7.15</v>
      </c>
      <c r="F137" s="16">
        <f>VLOOKUP(B137,pavim!$D$5:$Y$217,20,FALSE)</f>
        <v>54430.439999999995</v>
      </c>
      <c r="G137" s="17">
        <f t="shared" si="30"/>
        <v>389177.64</v>
      </c>
      <c r="H137" s="20"/>
    </row>
    <row r="138" spans="1:13" ht="56.25" x14ac:dyDescent="0.2">
      <c r="A138" s="25">
        <f t="shared" si="29"/>
        <v>113</v>
      </c>
      <c r="B138" s="12" t="str">
        <f>VLOOKUP(A138,pavim!$A$5:$D$217,4,FALSE)</f>
        <v>04.005.0143-B</v>
      </c>
      <c r="C138" s="13" t="str">
        <f>VLOOKUP(B138,DIPREVS1!$A:$D,2,FALSE)</f>
        <v>TRANSPORTE DE CARGA DE QUALQUER NATUREZA,EXCLUSIVE AS DESPESAS DE CARGA E DESCARGA,TANTO DE ESPERA DO CAMINHAO COMO DO SERVENTE OU EQUIPAMENTO AUXILIAR,A VELOCIDADE MEDIA DE 30KM/H,EM CAMINHAO BASCULANTE A OLEO DIESEL,COM CAPACIDADE UTIL DE12T</v>
      </c>
      <c r="D138" s="14" t="str">
        <f>VLOOKUP(B138,DIPREVS1!$A:$D,3,FALSE)</f>
        <v>T X KM</v>
      </c>
      <c r="E138" s="15">
        <f>TRUNC(VLOOKUP(B138,EMOP0619!$A:$D,2,FALSE)*$H$7,2)</f>
        <v>0.85</v>
      </c>
      <c r="F138" s="16">
        <f>VLOOKUP(B138,pavim!$D$5:$Y$217,20,FALSE)</f>
        <v>456440.88</v>
      </c>
      <c r="G138" s="17">
        <f t="shared" si="30"/>
        <v>387974.74</v>
      </c>
      <c r="H138" s="20"/>
    </row>
    <row r="139" spans="1:13" ht="45" x14ac:dyDescent="0.2">
      <c r="A139" s="25">
        <f t="shared" si="29"/>
        <v>114</v>
      </c>
      <c r="B139" s="12" t="str">
        <f>VLOOKUP(A139,pavim!$A$5:$D$217,4,FALSE)</f>
        <v>05.002.0102-A</v>
      </c>
      <c r="C139" s="13" t="str">
        <f>VLOOKUP(B139,DIPREVS1!$A:$D,2,FALSE)</f>
        <v>LEVANTAMENTO OU REBAIXAMENTO DE TAMPAO EM PATIO,PASSEIO OU JARDIM COM VARIACAO DE MOVIMENTACAO ATE 0,50M,CONSIDERANDO DEMOLICAO DE CAMADA DE CONCRETO E CONCRETAGEM,INCLUSIVE CERCAPROTETORA</v>
      </c>
      <c r="D139" s="14" t="str">
        <f>VLOOKUP(B139,DIPREVS1!$A:$D,3,FALSE)</f>
        <v>UN</v>
      </c>
      <c r="E139" s="15">
        <f>TRUNC(VLOOKUP(B139,EMOP0619!$A:$D,2,FALSE)*$H$7,2)</f>
        <v>284.39999999999998</v>
      </c>
      <c r="F139" s="16">
        <f>VLOOKUP(B139,pavim!$D$5:$Y$217,20,FALSE)</f>
        <v>302</v>
      </c>
      <c r="G139" s="17">
        <f t="shared" si="30"/>
        <v>85888.8</v>
      </c>
      <c r="H139" s="20"/>
    </row>
    <row r="140" spans="1:13" ht="14.25" x14ac:dyDescent="0.35">
      <c r="A140" s="165"/>
      <c r="B140" s="175"/>
      <c r="C140" s="167"/>
      <c r="D140" s="168"/>
      <c r="E140" s="169"/>
      <c r="F140" s="170" t="s">
        <v>23679</v>
      </c>
      <c r="G140" s="171">
        <f>SUM(G117:G139)</f>
        <v>20747138.640000004</v>
      </c>
      <c r="H140" s="18">
        <f>SUM(G119:G140)/2</f>
        <v>20624191.660000004</v>
      </c>
      <c r="I140" s="24">
        <f>ROUND(G140/$G$164,4)</f>
        <v>0.36130000000000001</v>
      </c>
      <c r="M140" s="307"/>
    </row>
    <row r="141" spans="1:13" s="652" customFormat="1" ht="14.25" x14ac:dyDescent="0.35">
      <c r="A141" s="11"/>
      <c r="B141" s="21"/>
      <c r="C141" s="13"/>
      <c r="D141" s="14"/>
      <c r="E141" s="15"/>
      <c r="F141" s="648"/>
      <c r="G141" s="649"/>
      <c r="H141" s="650"/>
      <c r="I141" s="651"/>
      <c r="M141" s="653"/>
    </row>
    <row r="142" spans="1:13" ht="12" x14ac:dyDescent="0.2">
      <c r="A142" s="172"/>
      <c r="B142" s="160" t="str">
        <f>Passarela!A3</f>
        <v>F - PASSARELA</v>
      </c>
      <c r="C142" s="161"/>
      <c r="D142" s="161"/>
      <c r="E142" s="173"/>
      <c r="F142" s="163"/>
      <c r="G142" s="164"/>
      <c r="H142" s="20"/>
    </row>
    <row r="143" spans="1:13" ht="45" x14ac:dyDescent="0.2">
      <c r="A143" s="25">
        <f>A139+1</f>
        <v>115</v>
      </c>
      <c r="B143" s="12" t="str">
        <f>VLOOKUP(A143,Passarela!$A$4:$D$240,4,FALSE)</f>
        <v>01.050.0230-A</v>
      </c>
      <c r="C143" s="13" t="str">
        <f>VLOOKUP(B143,DIPREVS1!$A:$D,2,FALSE)</f>
        <v>PROJETO ESTRUTURAL FINAL DE ENGENHARIA DE OBRAS-DE-ARTE ESPECIAIS (PONTES,VIADUTOS E PASSARELAS) EM CONCRETO ARMADO E/OUPROTENDIDO OU ESTRUTURA DE ACO,COM AREA DE PROJECAO HORIZONTAL INFERIOR A 500M2,APRESENTADO EM AUTOCAD</v>
      </c>
      <c r="D143" s="14" t="str">
        <f>VLOOKUP(B143,DIPREVS1!$A:$D,3,FALSE)</f>
        <v>M2</v>
      </c>
      <c r="E143" s="15">
        <f>TRUNC(VLOOKUP(B143,EMOP0619!$A:$D,2,FALSE)*$H$7,2)</f>
        <v>109.16</v>
      </c>
      <c r="F143" s="16">
        <f>VLOOKUP(B143,Passarela!$D$4:$Y$240,20,FALSE)</f>
        <v>29.9</v>
      </c>
      <c r="G143" s="17">
        <f t="shared" ref="G143" si="31">TRUNC(E143*F143,2)</f>
        <v>3263.88</v>
      </c>
      <c r="H143" s="20"/>
    </row>
    <row r="144" spans="1:13" ht="22.5" x14ac:dyDescent="0.2">
      <c r="A144" s="25">
        <f t="shared" ref="A144:A160" si="32">A143+1</f>
        <v>116</v>
      </c>
      <c r="B144" s="12" t="str">
        <f>VLOOKUP(A144,Passarela!$A$4:$D$240,4,FALSE)</f>
        <v>01.008.0050-A</v>
      </c>
      <c r="C144" s="13" t="str">
        <f>VLOOKUP(B144,DIPREVS1!$A:$D,2,FALSE)</f>
        <v>MOBILIZACAO E DESMOBILIZACAO DE EQUIPAMENTO E EQUIPE DE SONDAGEM E PERFURACAO A PERCUSSAO,COM TRANSPORTE ATE 50KM</v>
      </c>
      <c r="D144" s="14" t="str">
        <f>VLOOKUP(B144,DIPREVS1!$A:$D,3,FALSE)</f>
        <v>UN</v>
      </c>
      <c r="E144" s="15">
        <f>TRUNC(VLOOKUP(B144,EMOP0619!$A:$D,2,FALSE)*$H$7,2)</f>
        <v>5100.87</v>
      </c>
      <c r="F144" s="16">
        <f>VLOOKUP(B144,Passarela!$D$4:$Y$240,20,FALSE)</f>
        <v>1</v>
      </c>
      <c r="G144" s="17">
        <f t="shared" ref="G144:G157" si="33">TRUNC(E144*F144,2)</f>
        <v>5100.87</v>
      </c>
      <c r="H144" s="20"/>
    </row>
    <row r="145" spans="1:8" ht="33.75" x14ac:dyDescent="0.2">
      <c r="A145" s="25">
        <f t="shared" si="32"/>
        <v>117</v>
      </c>
      <c r="B145" s="12" t="str">
        <f>VLOOKUP(A145,Passarela!$A$4:$D$240,4,FALSE)</f>
        <v>01.003.0001-A</v>
      </c>
      <c r="C145" s="13" t="str">
        <f>VLOOKUP(B145,DIPREVS1!$A:$D,2,FALSE)</f>
        <v>SONDAGEM A PERCUSSAO,EM TERRENO COMUM,COM ENSAIO DE PENETRACAO,DIAMETRO 3",INCLUSIVE DESLOCAMENTO DENTRO DO CANTEIRO E INSTALACAO DA SONDA EM CADA FURO</v>
      </c>
      <c r="D145" s="14" t="str">
        <f>VLOOKUP(B145,DIPREVS1!$A:$D,3,FALSE)</f>
        <v>M</v>
      </c>
      <c r="E145" s="15">
        <f>TRUNC(VLOOKUP(B145,EMOP0619!$A:$D,2,FALSE)*$H$7,2)</f>
        <v>87.8</v>
      </c>
      <c r="F145" s="16">
        <f>VLOOKUP(B145,Passarela!$D$4:$Y$240,20,FALSE)</f>
        <v>120</v>
      </c>
      <c r="G145" s="17">
        <f t="shared" si="33"/>
        <v>10536</v>
      </c>
      <c r="H145" s="20"/>
    </row>
    <row r="146" spans="1:8" ht="22.5" x14ac:dyDescent="0.2">
      <c r="A146" s="25">
        <f t="shared" si="32"/>
        <v>118</v>
      </c>
      <c r="B146" s="12" t="str">
        <f>VLOOKUP(A146,Passarela!$A$4:$D$240,4,FALSE)</f>
        <v>01.009.0050-A</v>
      </c>
      <c r="C146" s="13" t="str">
        <f>VLOOKUP(B146,DIPREVS1!$A:$D,2,FALSE)</f>
        <v>MOBILIZACAO E DESMOBILIZACAO DE EQUIPAMENTO E EQUIPE DE SONDAGEM E PERFURACAO ROTATIVA,COM TRANSPORTE ATE 50KM</v>
      </c>
      <c r="D146" s="14" t="str">
        <f>VLOOKUP(B146,DIPREVS1!$A:$D,3,FALSE)</f>
        <v>UN</v>
      </c>
      <c r="E146" s="15">
        <f>TRUNC(VLOOKUP(B146,EMOP0619!$A:$D,2,FALSE)*$H$7,2)</f>
        <v>8251.2999999999993</v>
      </c>
      <c r="F146" s="16">
        <f>VLOOKUP(B146,Passarela!$D$4:$Y$240,20,FALSE)</f>
        <v>1</v>
      </c>
      <c r="G146" s="17">
        <f t="shared" si="33"/>
        <v>8251.2999999999993</v>
      </c>
      <c r="H146" s="20"/>
    </row>
    <row r="147" spans="1:8" ht="33.75" x14ac:dyDescent="0.2">
      <c r="A147" s="25">
        <f t="shared" si="32"/>
        <v>119</v>
      </c>
      <c r="B147" s="12" t="str">
        <f>VLOOKUP(A147,Passarela!$A$4:$D$240,4,FALSE)</f>
        <v>01.002.0039-A</v>
      </c>
      <c r="C147" s="13" t="str">
        <f>VLOOKUP(B147,DIPREVS1!$A:$D,2,FALSE)</f>
        <v>PERFURACAO ROTATIVA COM COROA DE WIDIA,EM SOLO,DIAMETRO 5",VERTICAL,INCLUSIVE DESLOCAMENTO DENTRO DO CANTEIRO E INSTALACAO DA SONDA EM CADA FURO</v>
      </c>
      <c r="D147" s="14" t="str">
        <f>VLOOKUP(B147,DIPREVS1!$A:$D,3,FALSE)</f>
        <v>M</v>
      </c>
      <c r="E147" s="15">
        <f>TRUNC(VLOOKUP(B147,EMOP0619!$A:$D,2,FALSE)*$H$7,2)</f>
        <v>111.17</v>
      </c>
      <c r="F147" s="16">
        <f>VLOOKUP(B147,Passarela!$D$4:$Y$240,20,FALSE)</f>
        <v>102</v>
      </c>
      <c r="G147" s="17">
        <f t="shared" si="33"/>
        <v>11339.34</v>
      </c>
      <c r="H147" s="20"/>
    </row>
    <row r="148" spans="1:8" ht="33.75" x14ac:dyDescent="0.2">
      <c r="A148" s="25">
        <f t="shared" si="32"/>
        <v>120</v>
      </c>
      <c r="B148" s="12" t="str">
        <f>VLOOKUP(A148,Passarela!$A$4:$D$240,4,FALSE)</f>
        <v>01.002.0064-A</v>
      </c>
      <c r="C148" s="13" t="str">
        <f>VLOOKUP(B148,DIPREVS1!$A:$D,2,FALSE)</f>
        <v>PERFURACAO ROTATIVA COM COROA DE WIDIA,EM ALTERACAO DE ROCHA,DIAMETRO 5",VERTICAL,INCLUSIVE DESLOCAMENTO DENTRO DO CANTEIRO E INSTALACAO DA SONDA EM CADA FURO</v>
      </c>
      <c r="D148" s="14" t="str">
        <f>VLOOKUP(B148,DIPREVS1!$A:$D,3,FALSE)</f>
        <v>M</v>
      </c>
      <c r="E148" s="15">
        <f>TRUNC(VLOOKUP(B148,EMOP0619!$A:$D,2,FALSE)*$H$7,2)</f>
        <v>159.72999999999999</v>
      </c>
      <c r="F148" s="16">
        <f>VLOOKUP(B148,Passarela!$D$4:$Y$240,20,FALSE)</f>
        <v>12</v>
      </c>
      <c r="G148" s="17">
        <f t="shared" si="33"/>
        <v>1916.76</v>
      </c>
      <c r="H148" s="20"/>
    </row>
    <row r="149" spans="1:8" ht="33.75" x14ac:dyDescent="0.2">
      <c r="A149" s="25">
        <f t="shared" si="32"/>
        <v>121</v>
      </c>
      <c r="B149" s="12" t="str">
        <f>VLOOKUP(A149,Passarela!$A$4:$D$240,4,FALSE)</f>
        <v>01.002.0079-A</v>
      </c>
      <c r="C149" s="13" t="str">
        <f>VLOOKUP(B149,DIPREVS1!$A:$D,2,FALSE)</f>
        <v>PERFURACAO ROTATIVA COM COROA DE WIDIA,EM ROCHA SA,DIAMETRO5",VERTICAL,INCLUSIVE DESLOCAMENTO DENTRO DO CANTEIRO E INSTALACAO DA SONDA EM CADA FURO</v>
      </c>
      <c r="D149" s="14" t="str">
        <f>VLOOKUP(B149,DIPREVS1!$A:$D,3,FALSE)</f>
        <v>M</v>
      </c>
      <c r="E149" s="15">
        <f>TRUNC(VLOOKUP(B149,EMOP0619!$A:$D,2,FALSE)*$H$7,2)</f>
        <v>293.14999999999998</v>
      </c>
      <c r="F149" s="16">
        <f>VLOOKUP(B149,Passarela!$D$4:$Y$240,20,FALSE)</f>
        <v>6</v>
      </c>
      <c r="G149" s="17">
        <f t="shared" si="33"/>
        <v>1758.9</v>
      </c>
      <c r="H149" s="20"/>
    </row>
    <row r="150" spans="1:8" ht="45" x14ac:dyDescent="0.2">
      <c r="A150" s="25">
        <f t="shared" si="32"/>
        <v>122</v>
      </c>
      <c r="B150" s="12" t="str">
        <f>VLOOKUP(A150,Passarela!$A$4:$D$240,4,FALSE)</f>
        <v>10.003.0020-A</v>
      </c>
      <c r="C150" s="13" t="str">
        <f>VLOOKUP(B150,DIPREVS1!$A:$D,2,FALSE)</f>
        <v>ESTACA RAIZ COM DIAMETRO DE 5" PARA CARGA DE 25T,INJECAO DEARGAMASSA DE CIMENTO E AREIA,COM 450 A 500KG DE CIMENTO PORM3,INCLUSIVE O FORNECIMENTO DOS MATERIAIS(CIMENTO,AREIA E ACO),EXCLUSIVE PERFURACAO</v>
      </c>
      <c r="D150" s="14" t="str">
        <f>VLOOKUP(B150,DIPREVS1!$A:$D,3,FALSE)</f>
        <v>M</v>
      </c>
      <c r="E150" s="15">
        <f>TRUNC(VLOOKUP(B150,EMOP0619!$A:$D,2,FALSE)*$H$7,2)</f>
        <v>43.14</v>
      </c>
      <c r="F150" s="16">
        <f>VLOOKUP(B150,Passarela!$D$4:$Y$240,20,FALSE)</f>
        <v>120</v>
      </c>
      <c r="G150" s="17">
        <f t="shared" si="33"/>
        <v>5176.8</v>
      </c>
      <c r="H150" s="20"/>
    </row>
    <row r="151" spans="1:8" ht="22.5" x14ac:dyDescent="0.2">
      <c r="A151" s="25">
        <f t="shared" si="32"/>
        <v>123</v>
      </c>
      <c r="B151" s="12" t="str">
        <f>VLOOKUP(A151,Passarela!$A$4:$D$240,4,FALSE)</f>
        <v>10.012.0001-A</v>
      </c>
      <c r="C151" s="13" t="str">
        <f>VLOOKUP(B151,DIPREVS1!$A:$D,2,FALSE)</f>
        <v>ARRASAMENTO DE ESTACA DE CONCRETO PARA CARGA DE TRABALHO DECOMPRESSAO AXIAL ATE 600KN</v>
      </c>
      <c r="D151" s="14" t="str">
        <f>VLOOKUP(B151,DIPREVS1!$A:$D,3,FALSE)</f>
        <v>UN</v>
      </c>
      <c r="E151" s="15">
        <f>TRUNC(VLOOKUP(B151,EMOP0619!$A:$D,2,FALSE)*$H$7,2)</f>
        <v>106.91</v>
      </c>
      <c r="F151" s="16">
        <f>VLOOKUP(B151,Passarela!$D$4:$Y$240,20,FALSE)</f>
        <v>6</v>
      </c>
      <c r="G151" s="17">
        <f t="shared" si="33"/>
        <v>641.46</v>
      </c>
      <c r="H151" s="20"/>
    </row>
    <row r="152" spans="1:8" ht="56.25" x14ac:dyDescent="0.2">
      <c r="A152" s="25">
        <f t="shared" si="32"/>
        <v>124</v>
      </c>
      <c r="B152" s="12" t="str">
        <f>VLOOKUP(A152,Passarela!$A$4:$D$240,4,FALSE)</f>
        <v>02.011.0001-A</v>
      </c>
      <c r="C152" s="13" t="str">
        <f>VLOOKUP(B152,DIPREVS1!$A:$D,2,FALSE)</f>
        <v>CERCA PROTETORA DE BORDA DE VALA,CONSTRUIDA COM MONTANTES DE3"X3" DE MADEIRA DE 3ª,C/1,50M DE COMPRIMENTO,FICANDO 0,50MENTERRADO, COM INTERVALO DE 2,00M E 2 TABUAS DE MADEIRA DE1"X12",HORIZONTAIS,COM 40CM DE SEPARACAO,COM APROVEITAMENTODE UMA VEZ DA MADEIRA</v>
      </c>
      <c r="D152" s="14" t="str">
        <f>VLOOKUP(B152,DIPREVS1!$A:$D,3,FALSE)</f>
        <v>M</v>
      </c>
      <c r="E152" s="15">
        <f>TRUNC(VLOOKUP(B152,EMOP0619!$A:$D,2,FALSE)*$H$7,2)</f>
        <v>21.56</v>
      </c>
      <c r="F152" s="16">
        <f>VLOOKUP(B152,Passarela!$D$4:$Y$240,20,FALSE)</f>
        <v>16</v>
      </c>
      <c r="G152" s="17">
        <f t="shared" si="33"/>
        <v>344.96</v>
      </c>
      <c r="H152" s="20"/>
    </row>
    <row r="153" spans="1:8" ht="33.75" x14ac:dyDescent="0.2">
      <c r="A153" s="25">
        <f t="shared" si="32"/>
        <v>125</v>
      </c>
      <c r="B153" s="12" t="str">
        <f>VLOOKUP(A153,Passarela!$A$4:$D$240,4,FALSE)</f>
        <v>03.001.0001-B</v>
      </c>
      <c r="C153" s="13" t="str">
        <f>VLOOKUP(B153,DIPREVS1!$A:$D,2,FALSE)</f>
        <v>ESCAVACAO MANUAL DE VALA/CAVA EM MATERIAL DE 1ª CATEGORIA (A(AREIA,ARGILA OU PICARRA),ATE 1,50M DE PROFUNDIDADE,EXCLUSIVE ESCORAMENTO E ESGOTAMENTO</v>
      </c>
      <c r="D153" s="14" t="str">
        <f>VLOOKUP(B153,DIPREVS1!$A:$D,3,FALSE)</f>
        <v>M3</v>
      </c>
      <c r="E153" s="15">
        <f>TRUNC(VLOOKUP(B153,EMOP0619!$A:$D,2,FALSE)*$H$7,2)</f>
        <v>43.91</v>
      </c>
      <c r="F153" s="16">
        <f>VLOOKUP(B153,Passarela!$D$4:$Y$240,20,FALSE)</f>
        <v>6.38</v>
      </c>
      <c r="G153" s="17">
        <f t="shared" si="33"/>
        <v>280.14</v>
      </c>
      <c r="H153" s="20"/>
    </row>
    <row r="154" spans="1:8" ht="33.75" x14ac:dyDescent="0.2">
      <c r="A154" s="25">
        <f t="shared" si="32"/>
        <v>126</v>
      </c>
      <c r="B154" s="12" t="str">
        <f>VLOOKUP(A154,Passarela!$A$4:$D$240,4,FALSE)</f>
        <v>03.011.0015-B</v>
      </c>
      <c r="C154" s="13" t="str">
        <f>VLOOKUP(B154,DIPREVS1!$A:$D,2,FALSE)</f>
        <v>REATERRO DE VALA/CAVA COM MATERIAL DE BOA QUALIDADE,UTILIZANDO VIBRO COMPACTADOR PORTATIL,EXCLUSIVE MATERIAL</v>
      </c>
      <c r="D154" s="14" t="str">
        <f>VLOOKUP(B154,DIPREVS1!$A:$D,3,FALSE)</f>
        <v>M3</v>
      </c>
      <c r="E154" s="15">
        <f>TRUNC(VLOOKUP(B154,EMOP0619!$A:$D,2,FALSE)*$H$7,2)</f>
        <v>17.170000000000002</v>
      </c>
      <c r="F154" s="16">
        <f>VLOOKUP(B154,Passarela!$D$4:$Y$240,20,FALSE)</f>
        <v>3.1599999999999997</v>
      </c>
      <c r="G154" s="17">
        <f t="shared" si="33"/>
        <v>54.25</v>
      </c>
      <c r="H154" s="20"/>
    </row>
    <row r="155" spans="1:8" ht="67.5" x14ac:dyDescent="0.2">
      <c r="A155" s="25">
        <f t="shared" si="32"/>
        <v>127</v>
      </c>
      <c r="B155" s="12" t="str">
        <f>VLOOKUP(A155,Passarela!$A$4:$D$240,4,FALSE)</f>
        <v>04.011.0051-B</v>
      </c>
      <c r="C155" s="13" t="str">
        <f>VLOOKUP(B155,DIPREVS1!$A:$D,2,FALSE)</f>
        <v>CARGA E DESCARGA MECANICA,COM PA-CARREGADEIRA,COM 1,30M3 DECAPACIDADE,UTILIZANDO CAMINHAO BASCULANTE A OLEO DIESEL,COMCAPACIDADE UTIL DE 8T,CONSIDERADOS PARA O CAMINHAO OS TEMPOSDE ESPERA,MANOBRA,CARGA E DESCARGA E PARA A CARREGADEIRA OSTEMPOS DE ESPERA E OPERACAO PARA CARGAS DE 50T POR DIA DE 8H</v>
      </c>
      <c r="D155" s="14" t="str">
        <f>VLOOKUP(B155,DIPREVS1!$A:$D,3,FALSE)</f>
        <v>T</v>
      </c>
      <c r="E155" s="15">
        <f>TRUNC(VLOOKUP(B155,EMOP0619!$A:$D,2,FALSE)*$H$7,2)</f>
        <v>8.31</v>
      </c>
      <c r="F155" s="16">
        <f>VLOOKUP(B155,Passarela!$D$4:$Y$240,20,FALSE)</f>
        <v>5.47</v>
      </c>
      <c r="G155" s="17">
        <f t="shared" si="33"/>
        <v>45.45</v>
      </c>
      <c r="H155" s="20"/>
    </row>
    <row r="156" spans="1:8" ht="56.25" x14ac:dyDescent="0.2">
      <c r="A156" s="25">
        <f t="shared" si="32"/>
        <v>128</v>
      </c>
      <c r="B156" s="12" t="str">
        <f>VLOOKUP(A156,Passarela!$A$4:$D$240,4,FALSE)</f>
        <v>04.005.0123-B</v>
      </c>
      <c r="C156" s="13" t="str">
        <f>VLOOKUP(B156,DIPREVS1!$A:$D,2,FALSE)</f>
        <v>TRANSPORTE DE CARGA DE QUALQUER NATUREZA,EXCLUSIVE AS DESPESAS DE CARGA E DESCARGA,TANTO DE ESPERA DO CAMINHAO COMO DO SERVENTE OU EQUIPAMENTO AUXILIAR,A VELOCIDADE MEDIA DE 30KM/H,EM CAMINHAO BASCULANTE A OLEO DIESEL,COM CAPACIDADE UTIL DE8T</v>
      </c>
      <c r="D156" s="14" t="str">
        <f>VLOOKUP(B156,DIPREVS1!$A:$D,3,FALSE)</f>
        <v>T X KM</v>
      </c>
      <c r="E156" s="15">
        <f>TRUNC(VLOOKUP(B156,EMOP0619!$A:$D,2,FALSE)*$H$7,2)</f>
        <v>1.05</v>
      </c>
      <c r="F156" s="16">
        <f>VLOOKUP(B156,Passarela!$D$4:$Y$240,20,FALSE)</f>
        <v>79.319999999999993</v>
      </c>
      <c r="G156" s="17">
        <f t="shared" si="33"/>
        <v>83.28</v>
      </c>
      <c r="H156" s="20"/>
    </row>
    <row r="157" spans="1:8" ht="56.25" x14ac:dyDescent="0.2">
      <c r="A157" s="25">
        <f t="shared" si="32"/>
        <v>129</v>
      </c>
      <c r="B157" s="12" t="str">
        <f>VLOOKUP(A157,Passarela!$A$4:$D$240,4,FALSE)</f>
        <v>03.025.0032-5</v>
      </c>
      <c r="C157" s="13" t="str">
        <f>VLOOKUP(B157,DIPREVS1!$A:$D,2,FALSE)</f>
        <v>DISPOSICAO FINAL DE MATERIAIS E RESIDUOS DE OBRAS EM LOCAIS DE OPERACAO E DISPOSICAO FINAL APROPRIADOS, AUTORIZADOS E/OU LICENCIADOS PELOS ORGAOS DE LICENCIAMENTO E DE CONTROLE AMBIENTAL, MEDIDA POR TONELADA TRANSPORTADA, SENDO COMPROVADA CONFORME LEGISLACAO PERTINENTE.</v>
      </c>
      <c r="D157" s="14" t="str">
        <f>VLOOKUP(B157,DIPREVS1!$A:$D,3,FALSE)</f>
        <v>M3</v>
      </c>
      <c r="E157" s="15">
        <f>TRUNC(VLOOKUP(B157,EMOP0619!$A:$D,2,FALSE)*$H$7,2)</f>
        <v>7.15</v>
      </c>
      <c r="F157" s="16">
        <f>VLOOKUP(B157,Passarela!$D$4:$Y$240,20,FALSE)</f>
        <v>3.22</v>
      </c>
      <c r="G157" s="17">
        <f t="shared" si="33"/>
        <v>23.02</v>
      </c>
      <c r="H157" s="20"/>
    </row>
    <row r="158" spans="1:8" ht="56.25" x14ac:dyDescent="0.2">
      <c r="A158" s="25">
        <f t="shared" si="32"/>
        <v>130</v>
      </c>
      <c r="B158" s="12" t="str">
        <f>VLOOKUP(A158,Passarela!$A$4:$D$240,4,FALSE)</f>
        <v>11.013.0110-A</v>
      </c>
      <c r="C158" s="13" t="str">
        <f>VLOOKUP(B158,DIPREVS1!$A:$D,2,FALSE)</f>
        <v>CONCRETO ARMADO,FCK=30MPA,INCLUINDO MATERIAIS PARA 1,00M3 DECONCRETO(IMPORTADO DE USINA)ADENSADO E COLOCADO,12,00M2 DEAREA MOLDADA,FORMAS E ESCORAMENTO CONFORME ITENS 11.004.0022E 11.004.0035,80KG DE ACO CA-50,INCLUSIVE MAO-DE-OBRA PARACORTE,DOBRAGEM,MONTAGEM E COLOCACAO NAS FORMAS</v>
      </c>
      <c r="D158" s="14" t="str">
        <f>VLOOKUP(B158,DIPREVS1!$A:$D,3,FALSE)</f>
        <v>M3</v>
      </c>
      <c r="E158" s="15">
        <f>TRUNC(VLOOKUP(B158,EMOP0619!$A:$D,2,FALSE)*$H$7,2)</f>
        <v>1854.43</v>
      </c>
      <c r="F158" s="16">
        <f>VLOOKUP(B158,Passarela!$D$4:$Y$240,20,FALSE)</f>
        <v>3.22</v>
      </c>
      <c r="G158" s="17">
        <f t="shared" ref="G158" si="34">TRUNC(E158*F158,2)</f>
        <v>5971.26</v>
      </c>
      <c r="H158" s="20"/>
    </row>
    <row r="159" spans="1:8" ht="22.5" x14ac:dyDescent="0.2">
      <c r="A159" s="25">
        <f t="shared" si="32"/>
        <v>131</v>
      </c>
      <c r="B159" s="12" t="str">
        <f>VLOOKUP(A159,Passarela!$A$4:$D$240,4,FALSE)</f>
        <v>11.036.0002-B</v>
      </c>
      <c r="C159" s="13" t="str">
        <f>VLOOKUP(B159,DIPREVS1!$A:$D,2,FALSE)</f>
        <v>APARELHO DE APOIO DE NEOPRENE,FRETADO,INCLUSIVE PREPARO DO BERCO.FORNECIMENTO E COLOCACAO</v>
      </c>
      <c r="D159" s="14" t="str">
        <f>VLOOKUP(B159,DIPREVS1!$A:$D,3,FALSE)</f>
        <v>DM3</v>
      </c>
      <c r="E159" s="15">
        <f>TRUNC(VLOOKUP(B159,EMOP0619!$A:$D,2,FALSE)*$H$7,2)</f>
        <v>83.67</v>
      </c>
      <c r="F159" s="16">
        <f>VLOOKUP(B159,Passarela!$D$4:$Y$240,20,FALSE)</f>
        <v>8.1</v>
      </c>
      <c r="G159" s="17">
        <f t="shared" ref="G159" si="35">TRUNC(E159*F159,2)</f>
        <v>677.72</v>
      </c>
      <c r="H159" s="20"/>
    </row>
    <row r="160" spans="1:8" ht="45" x14ac:dyDescent="0.2">
      <c r="A160" s="25">
        <f t="shared" si="32"/>
        <v>132</v>
      </c>
      <c r="B160" s="12" t="str">
        <f>VLOOKUP(A160,Passarela!$A$4:$D$240,4,FALSE)</f>
        <v>11.060.0201-A</v>
      </c>
      <c r="C160" s="13" t="str">
        <f>Passarela!$B$107</f>
        <v>SUPERESTRUTURA DE PASSARELA PARA PEDESTRE, PRÉ-FABRICADA, EM CONCRETO PROTENDIDO, COM 2,00M DE LARGURA ÚTIL E GUARDA-CORPOS METÁLICOS, COM VÃO ENTRE 10,00 E 15,00M E ESCONSIDADE DE 15°, COLOCADA.</v>
      </c>
      <c r="D160" s="14" t="s">
        <v>21</v>
      </c>
      <c r="E160" s="15">
        <f>Passarela!$P$111</f>
        <v>7685.44</v>
      </c>
      <c r="F160" s="16">
        <f>VLOOKUP(B160,Passarela!$D$4:$Y$240,20,FALSE)</f>
        <v>13</v>
      </c>
      <c r="G160" s="17">
        <f t="shared" ref="G160" si="36">TRUNC(E160*F160,2)</f>
        <v>99910.720000000001</v>
      </c>
      <c r="H160" s="20"/>
    </row>
    <row r="161" spans="1:13" x14ac:dyDescent="0.2">
      <c r="A161" s="11"/>
      <c r="B161" s="12"/>
      <c r="C161" s="13"/>
      <c r="D161" s="14"/>
      <c r="E161" s="15"/>
      <c r="F161" s="16"/>
      <c r="G161" s="17"/>
      <c r="H161" s="20"/>
    </row>
    <row r="162" spans="1:13" ht="14.25" x14ac:dyDescent="0.35">
      <c r="A162" s="165"/>
      <c r="B162" s="175"/>
      <c r="C162" s="167"/>
      <c r="D162" s="168"/>
      <c r="E162" s="169"/>
      <c r="F162" s="170" t="s">
        <v>25129</v>
      </c>
      <c r="G162" s="171">
        <f>SUM(G143:G160)</f>
        <v>155376.10999999999</v>
      </c>
      <c r="H162" s="18">
        <f>SUM(G143:G162)/2</f>
        <v>155376.10999999999</v>
      </c>
      <c r="I162" s="24">
        <f>ROUND(G162/$G$164,4)</f>
        <v>2.7000000000000001E-3</v>
      </c>
      <c r="M162" s="307"/>
    </row>
    <row r="163" spans="1:13" x14ac:dyDescent="0.2">
      <c r="A163" s="654"/>
      <c r="B163" s="655"/>
      <c r="C163" s="656"/>
      <c r="D163" s="657"/>
      <c r="E163" s="658"/>
      <c r="F163" s="658"/>
      <c r="G163" s="659"/>
      <c r="H163" s="20"/>
    </row>
    <row r="164" spans="1:13" ht="12.75" x14ac:dyDescent="0.2">
      <c r="A164" s="136"/>
      <c r="B164" s="137"/>
      <c r="C164" s="138"/>
      <c r="D164" s="138"/>
      <c r="E164" s="138"/>
      <c r="F164" s="218" t="s">
        <v>23680</v>
      </c>
      <c r="G164" s="139">
        <f>G37+G47+G59+G115+G140+G162</f>
        <v>57427251.739999995</v>
      </c>
      <c r="H164" s="7"/>
    </row>
    <row r="165" spans="1:13" ht="12.75" x14ac:dyDescent="0.2">
      <c r="A165" s="136"/>
      <c r="B165" s="137"/>
      <c r="C165" s="137"/>
      <c r="D165" s="137"/>
      <c r="E165" s="140" t="s">
        <v>23681</v>
      </c>
      <c r="F165" s="217">
        <v>0.25</v>
      </c>
      <c r="G165" s="139">
        <f>TRUNC($G$164*F165,2)</f>
        <v>14356812.93</v>
      </c>
      <c r="H165" s="7"/>
    </row>
    <row r="166" spans="1:13" ht="15" x14ac:dyDescent="0.2">
      <c r="A166" s="136"/>
      <c r="B166" s="137"/>
      <c r="C166" s="138"/>
      <c r="D166" s="138"/>
      <c r="E166" s="176"/>
      <c r="F166" s="177" t="s">
        <v>23682</v>
      </c>
      <c r="G166" s="178">
        <f>SUM(G164:G165)</f>
        <v>71784064.669999987</v>
      </c>
      <c r="H166" s="7">
        <f>G166/27000</f>
        <v>2658.6690618518514</v>
      </c>
    </row>
    <row r="167" spans="1:13" x14ac:dyDescent="0.2">
      <c r="A167" s="28"/>
      <c r="B167" s="29"/>
      <c r="C167" s="29"/>
      <c r="D167" s="29"/>
      <c r="E167" s="29"/>
      <c r="F167" s="29"/>
      <c r="G167" s="30"/>
      <c r="H167" s="7"/>
    </row>
    <row r="168" spans="1:13" x14ac:dyDescent="0.2">
      <c r="A168" s="31"/>
      <c r="F168" s="34"/>
      <c r="G168" s="18"/>
    </row>
    <row r="169" spans="1:13" x14ac:dyDescent="0.2">
      <c r="A169" s="31"/>
    </row>
    <row r="170" spans="1:13" x14ac:dyDescent="0.2">
      <c r="A170" s="31"/>
    </row>
  </sheetData>
  <conditionalFormatting sqref="A167:A1048576 A164:A165 A61:A73 A7:A15 A115:A116">
    <cfRule type="duplicateValues" dxfId="1177" priority="159"/>
  </conditionalFormatting>
  <conditionalFormatting sqref="A167:A1048576 A164:A165">
    <cfRule type="duplicateValues" dxfId="1176" priority="158"/>
  </conditionalFormatting>
  <conditionalFormatting sqref="A167:A1048576 A164:A165 A61:A73 A7:A15 A115:A116">
    <cfRule type="duplicateValues" dxfId="1175" priority="156"/>
    <cfRule type="duplicateValues" dxfId="1174" priority="157"/>
  </conditionalFormatting>
  <conditionalFormatting sqref="A37:A38">
    <cfRule type="duplicateValues" dxfId="1173" priority="160"/>
  </conditionalFormatting>
  <conditionalFormatting sqref="A37:A38">
    <cfRule type="duplicateValues" dxfId="1172" priority="161"/>
    <cfRule type="duplicateValues" dxfId="1171" priority="162"/>
  </conditionalFormatting>
  <conditionalFormatting sqref="A18:A20">
    <cfRule type="duplicateValues" dxfId="1170" priority="155"/>
  </conditionalFormatting>
  <conditionalFormatting sqref="A18:A20">
    <cfRule type="duplicateValues" dxfId="1169" priority="153"/>
    <cfRule type="duplicateValues" dxfId="1168" priority="154"/>
  </conditionalFormatting>
  <conditionalFormatting sqref="A140:A141 A117 A119:A126">
    <cfRule type="duplicateValues" dxfId="1167" priority="163"/>
  </conditionalFormatting>
  <conditionalFormatting sqref="A140:A141 A117 A119:A126">
    <cfRule type="duplicateValues" dxfId="1166" priority="164"/>
    <cfRule type="duplicateValues" dxfId="1165" priority="165"/>
  </conditionalFormatting>
  <conditionalFormatting sqref="A1">
    <cfRule type="duplicateValues" dxfId="1164" priority="152"/>
  </conditionalFormatting>
  <conditionalFormatting sqref="A1">
    <cfRule type="duplicateValues" dxfId="1163" priority="151"/>
  </conditionalFormatting>
  <conditionalFormatting sqref="A1">
    <cfRule type="duplicateValues" dxfId="1162" priority="149"/>
    <cfRule type="duplicateValues" dxfId="1161" priority="150"/>
  </conditionalFormatting>
  <conditionalFormatting sqref="A166">
    <cfRule type="duplicateValues" dxfId="1160" priority="148"/>
  </conditionalFormatting>
  <conditionalFormatting sqref="A166">
    <cfRule type="duplicateValues" dxfId="1159" priority="147"/>
  </conditionalFormatting>
  <conditionalFormatting sqref="A166">
    <cfRule type="duplicateValues" dxfId="1158" priority="145"/>
    <cfRule type="duplicateValues" dxfId="1157" priority="146"/>
  </conditionalFormatting>
  <conditionalFormatting sqref="A74:A83">
    <cfRule type="duplicateValues" dxfId="1156" priority="166"/>
  </conditionalFormatting>
  <conditionalFormatting sqref="A74:A83">
    <cfRule type="duplicateValues" dxfId="1155" priority="167"/>
    <cfRule type="duplicateValues" dxfId="1154" priority="168"/>
  </conditionalFormatting>
  <conditionalFormatting sqref="A84:A89">
    <cfRule type="duplicateValues" dxfId="1153" priority="169"/>
  </conditionalFormatting>
  <conditionalFormatting sqref="A84:A89">
    <cfRule type="duplicateValues" dxfId="1152" priority="170"/>
    <cfRule type="duplicateValues" dxfId="1151" priority="171"/>
  </conditionalFormatting>
  <conditionalFormatting sqref="A90:A92">
    <cfRule type="duplicateValues" dxfId="1150" priority="139"/>
  </conditionalFormatting>
  <conditionalFormatting sqref="A90:A92">
    <cfRule type="duplicateValues" dxfId="1149" priority="140"/>
    <cfRule type="duplicateValues" dxfId="1148" priority="141"/>
  </conditionalFormatting>
  <conditionalFormatting sqref="A2:A3">
    <cfRule type="duplicateValues" dxfId="1147" priority="172"/>
  </conditionalFormatting>
  <conditionalFormatting sqref="A2:A3">
    <cfRule type="duplicateValues" dxfId="1146" priority="173"/>
    <cfRule type="duplicateValues" dxfId="1145" priority="174"/>
  </conditionalFormatting>
  <conditionalFormatting sqref="A60 A58 A47:A48">
    <cfRule type="duplicateValues" dxfId="1144" priority="136"/>
  </conditionalFormatting>
  <conditionalFormatting sqref="A60 A58 A47:A48">
    <cfRule type="duplicateValues" dxfId="1143" priority="137"/>
    <cfRule type="duplicateValues" dxfId="1142" priority="138"/>
  </conditionalFormatting>
  <conditionalFormatting sqref="A94:A101">
    <cfRule type="duplicateValues" dxfId="1141" priority="181"/>
  </conditionalFormatting>
  <conditionalFormatting sqref="A94:A101">
    <cfRule type="duplicateValues" dxfId="1140" priority="182"/>
    <cfRule type="duplicateValues" dxfId="1139" priority="183"/>
  </conditionalFormatting>
  <conditionalFormatting sqref="A93">
    <cfRule type="duplicateValues" dxfId="1138" priority="184"/>
  </conditionalFormatting>
  <conditionalFormatting sqref="A93">
    <cfRule type="duplicateValues" dxfId="1137" priority="185"/>
    <cfRule type="duplicateValues" dxfId="1136" priority="186"/>
  </conditionalFormatting>
  <conditionalFormatting sqref="A129:A137">
    <cfRule type="duplicateValues" dxfId="1135" priority="133"/>
  </conditionalFormatting>
  <conditionalFormatting sqref="A129:A137">
    <cfRule type="duplicateValues" dxfId="1134" priority="134"/>
    <cfRule type="duplicateValues" dxfId="1133" priority="135"/>
  </conditionalFormatting>
  <conditionalFormatting sqref="A138">
    <cfRule type="duplicateValues" dxfId="1132" priority="130"/>
  </conditionalFormatting>
  <conditionalFormatting sqref="A138">
    <cfRule type="duplicateValues" dxfId="1131" priority="131"/>
    <cfRule type="duplicateValues" dxfId="1130" priority="132"/>
  </conditionalFormatting>
  <conditionalFormatting sqref="A127:A128">
    <cfRule type="duplicateValues" dxfId="1129" priority="187"/>
  </conditionalFormatting>
  <conditionalFormatting sqref="A127:A128">
    <cfRule type="duplicateValues" dxfId="1128" priority="188"/>
    <cfRule type="duplicateValues" dxfId="1127" priority="189"/>
  </conditionalFormatting>
  <conditionalFormatting sqref="A102">
    <cfRule type="duplicateValues" dxfId="1126" priority="127"/>
  </conditionalFormatting>
  <conditionalFormatting sqref="A102">
    <cfRule type="duplicateValues" dxfId="1125" priority="128"/>
    <cfRule type="duplicateValues" dxfId="1124" priority="129"/>
  </conditionalFormatting>
  <conditionalFormatting sqref="A49">
    <cfRule type="duplicateValues" dxfId="1123" priority="126"/>
  </conditionalFormatting>
  <conditionalFormatting sqref="A49">
    <cfRule type="duplicateValues" dxfId="1122" priority="124"/>
    <cfRule type="duplicateValues" dxfId="1121" priority="125"/>
  </conditionalFormatting>
  <conditionalFormatting sqref="A59">
    <cfRule type="duplicateValues" dxfId="1120" priority="121"/>
  </conditionalFormatting>
  <conditionalFormatting sqref="A59">
    <cfRule type="duplicateValues" dxfId="1119" priority="122"/>
    <cfRule type="duplicateValues" dxfId="1118" priority="123"/>
  </conditionalFormatting>
  <conditionalFormatting sqref="A103">
    <cfRule type="duplicateValues" dxfId="1117" priority="109"/>
  </conditionalFormatting>
  <conditionalFormatting sqref="A103">
    <cfRule type="duplicateValues" dxfId="1116" priority="110"/>
    <cfRule type="duplicateValues" dxfId="1115" priority="111"/>
  </conditionalFormatting>
  <conditionalFormatting sqref="A104">
    <cfRule type="duplicateValues" dxfId="1114" priority="106"/>
  </conditionalFormatting>
  <conditionalFormatting sqref="A104">
    <cfRule type="duplicateValues" dxfId="1113" priority="107"/>
    <cfRule type="duplicateValues" dxfId="1112" priority="108"/>
  </conditionalFormatting>
  <conditionalFormatting sqref="A46">
    <cfRule type="duplicateValues" dxfId="1111" priority="199"/>
  </conditionalFormatting>
  <conditionalFormatting sqref="A46">
    <cfRule type="duplicateValues" dxfId="1110" priority="200"/>
    <cfRule type="duplicateValues" dxfId="1109" priority="201"/>
  </conditionalFormatting>
  <conditionalFormatting sqref="A139">
    <cfRule type="duplicateValues" dxfId="1108" priority="94"/>
  </conditionalFormatting>
  <conditionalFormatting sqref="A139">
    <cfRule type="duplicateValues" dxfId="1107" priority="95"/>
    <cfRule type="duplicateValues" dxfId="1106" priority="96"/>
  </conditionalFormatting>
  <conditionalFormatting sqref="A23">
    <cfRule type="duplicateValues" dxfId="1105" priority="91"/>
  </conditionalFormatting>
  <conditionalFormatting sqref="A23">
    <cfRule type="duplicateValues" dxfId="1104" priority="92"/>
    <cfRule type="duplicateValues" dxfId="1103" priority="93"/>
  </conditionalFormatting>
  <conditionalFormatting sqref="A118">
    <cfRule type="duplicateValues" dxfId="1102" priority="88"/>
  </conditionalFormatting>
  <conditionalFormatting sqref="A118">
    <cfRule type="duplicateValues" dxfId="1101" priority="89"/>
    <cfRule type="duplicateValues" dxfId="1100" priority="90"/>
  </conditionalFormatting>
  <conditionalFormatting sqref="A24:A26">
    <cfRule type="duplicateValues" dxfId="1099" priority="82"/>
  </conditionalFormatting>
  <conditionalFormatting sqref="A24:A26">
    <cfRule type="duplicateValues" dxfId="1098" priority="83"/>
    <cfRule type="duplicateValues" dxfId="1097" priority="84"/>
  </conditionalFormatting>
  <conditionalFormatting sqref="A105">
    <cfRule type="duplicateValues" dxfId="1096" priority="2826"/>
  </conditionalFormatting>
  <conditionalFormatting sqref="A105">
    <cfRule type="duplicateValues" dxfId="1095" priority="2827"/>
    <cfRule type="duplicateValues" dxfId="1094" priority="2828"/>
  </conditionalFormatting>
  <conditionalFormatting sqref="A27:A28">
    <cfRule type="duplicateValues" dxfId="1093" priority="79"/>
  </conditionalFormatting>
  <conditionalFormatting sqref="A27:A28">
    <cfRule type="duplicateValues" dxfId="1092" priority="80"/>
    <cfRule type="duplicateValues" dxfId="1091" priority="81"/>
  </conditionalFormatting>
  <conditionalFormatting sqref="A29">
    <cfRule type="duplicateValues" dxfId="1090" priority="76"/>
  </conditionalFormatting>
  <conditionalFormatting sqref="A29">
    <cfRule type="duplicateValues" dxfId="1089" priority="77"/>
    <cfRule type="duplicateValues" dxfId="1088" priority="78"/>
  </conditionalFormatting>
  <conditionalFormatting sqref="A30:A32 A36">
    <cfRule type="duplicateValues" dxfId="1087" priority="73"/>
  </conditionalFormatting>
  <conditionalFormatting sqref="A30:A32 A36">
    <cfRule type="duplicateValues" dxfId="1086" priority="74"/>
    <cfRule type="duplicateValues" dxfId="1085" priority="75"/>
  </conditionalFormatting>
  <conditionalFormatting sqref="A33:A34">
    <cfRule type="duplicateValues" dxfId="1084" priority="67"/>
  </conditionalFormatting>
  <conditionalFormatting sqref="A33:A34">
    <cfRule type="duplicateValues" dxfId="1083" priority="68"/>
    <cfRule type="duplicateValues" dxfId="1082" priority="69"/>
  </conditionalFormatting>
  <conditionalFormatting sqref="A35">
    <cfRule type="duplicateValues" dxfId="1081" priority="64"/>
  </conditionalFormatting>
  <conditionalFormatting sqref="A35">
    <cfRule type="duplicateValues" dxfId="1080" priority="65"/>
    <cfRule type="duplicateValues" dxfId="1079" priority="66"/>
  </conditionalFormatting>
  <conditionalFormatting sqref="A114 A106">
    <cfRule type="duplicateValues" dxfId="1078" priority="3826"/>
  </conditionalFormatting>
  <conditionalFormatting sqref="A114 A106">
    <cfRule type="duplicateValues" dxfId="1077" priority="3829"/>
    <cfRule type="duplicateValues" dxfId="1076" priority="3830"/>
  </conditionalFormatting>
  <conditionalFormatting sqref="A142">
    <cfRule type="duplicateValues" dxfId="1075" priority="28"/>
  </conditionalFormatting>
  <conditionalFormatting sqref="A142">
    <cfRule type="duplicateValues" dxfId="1074" priority="29"/>
    <cfRule type="duplicateValues" dxfId="1073" priority="30"/>
  </conditionalFormatting>
  <conditionalFormatting sqref="A163 A143:A157">
    <cfRule type="duplicateValues" dxfId="1072" priority="25"/>
  </conditionalFormatting>
  <conditionalFormatting sqref="A163 A143:A157">
    <cfRule type="duplicateValues" dxfId="1071" priority="26"/>
    <cfRule type="duplicateValues" dxfId="1070" priority="27"/>
  </conditionalFormatting>
  <conditionalFormatting sqref="A162">
    <cfRule type="duplicateValues" dxfId="1069" priority="19"/>
  </conditionalFormatting>
  <conditionalFormatting sqref="A162">
    <cfRule type="duplicateValues" dxfId="1068" priority="20"/>
    <cfRule type="duplicateValues" dxfId="1067" priority="21"/>
  </conditionalFormatting>
  <conditionalFormatting sqref="A159">
    <cfRule type="duplicateValues" dxfId="1066" priority="16"/>
  </conditionalFormatting>
  <conditionalFormatting sqref="A159">
    <cfRule type="duplicateValues" dxfId="1065" priority="17"/>
    <cfRule type="duplicateValues" dxfId="1064" priority="18"/>
  </conditionalFormatting>
  <conditionalFormatting sqref="A160">
    <cfRule type="duplicateValues" dxfId="1063" priority="13"/>
  </conditionalFormatting>
  <conditionalFormatting sqref="A160">
    <cfRule type="duplicateValues" dxfId="1062" priority="14"/>
    <cfRule type="duplicateValues" dxfId="1061" priority="15"/>
  </conditionalFormatting>
  <conditionalFormatting sqref="A161 A158">
    <cfRule type="duplicateValues" dxfId="1060" priority="4607"/>
  </conditionalFormatting>
  <conditionalFormatting sqref="A161 A158">
    <cfRule type="duplicateValues" dxfId="1059" priority="4609"/>
    <cfRule type="duplicateValues" dxfId="1058" priority="4610"/>
  </conditionalFormatting>
  <conditionalFormatting sqref="A58:A1048576 A1:A56">
    <cfRule type="duplicateValues" dxfId="1057" priority="9"/>
  </conditionalFormatting>
  <conditionalFormatting sqref="A16:A17 A21:A22">
    <cfRule type="duplicateValues" dxfId="1056" priority="4948"/>
  </conditionalFormatting>
  <conditionalFormatting sqref="A16:A17 A21:A22">
    <cfRule type="duplicateValues" dxfId="1055" priority="4950"/>
    <cfRule type="duplicateValues" dxfId="1054" priority="4951"/>
  </conditionalFormatting>
  <conditionalFormatting sqref="A107:A113">
    <cfRule type="duplicateValues" dxfId="1053" priority="5003"/>
  </conditionalFormatting>
  <conditionalFormatting sqref="A107:A113">
    <cfRule type="duplicateValues" dxfId="1052" priority="5004"/>
    <cfRule type="duplicateValues" dxfId="1051" priority="5005"/>
  </conditionalFormatting>
  <conditionalFormatting sqref="A57">
    <cfRule type="duplicateValues" dxfId="1050" priority="1"/>
  </conditionalFormatting>
  <conditionalFormatting sqref="A57">
    <cfRule type="duplicateValues" dxfId="1049" priority="2"/>
  </conditionalFormatting>
  <conditionalFormatting sqref="A57">
    <cfRule type="duplicateValues" dxfId="1048" priority="3"/>
    <cfRule type="duplicateValues" dxfId="1047" priority="4"/>
  </conditionalFormatting>
  <conditionalFormatting sqref="A50:A56">
    <cfRule type="duplicateValues" dxfId="1046" priority="5094"/>
  </conditionalFormatting>
  <conditionalFormatting sqref="A50:A56">
    <cfRule type="duplicateValues" dxfId="1045" priority="5095"/>
    <cfRule type="duplicateValues" dxfId="1044" priority="5096"/>
  </conditionalFormatting>
  <conditionalFormatting sqref="A39:A45">
    <cfRule type="duplicateValues" dxfId="1043" priority="5179"/>
  </conditionalFormatting>
  <conditionalFormatting sqref="A39:A45">
    <cfRule type="duplicateValues" dxfId="1042" priority="5180"/>
    <cfRule type="duplicateValues" dxfId="1041" priority="5181"/>
  </conditionalFormatting>
  <printOptions horizontalCentered="1"/>
  <pageMargins left="0.86614173228346458" right="0.78740157480314965" top="0.62992125984251968" bottom="0.47244094488188981" header="0.43307086614173229" footer="0.23622047244094491"/>
  <pageSetup paperSize="9" scale="73" fitToHeight="0" orientation="portrait" r:id="rId1"/>
  <headerFooter alignWithMargins="0"/>
  <rowBreaks count="7" manualBreakCount="7">
    <brk id="31" max="6" man="1"/>
    <brk id="64" max="6" man="1"/>
    <brk id="76" max="6" man="1"/>
    <brk id="91" max="6" man="1"/>
    <brk id="116" max="6" man="1"/>
    <brk id="138" max="6" man="1"/>
    <brk id="166" max="6"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C94297-71BC-4605-8BE8-D558267CC39C}">
  <sheetPr codeName="Planilha5">
    <pageSetUpPr fitToPage="1"/>
  </sheetPr>
  <dimension ref="A1:AB185"/>
  <sheetViews>
    <sheetView view="pageBreakPreview" zoomScale="60" zoomScaleNormal="100" workbookViewId="0">
      <selection activeCell="D51" sqref="D51"/>
    </sheetView>
  </sheetViews>
  <sheetFormatPr defaultRowHeight="12.75" x14ac:dyDescent="0.2"/>
  <cols>
    <col min="1" max="1" width="4.83203125" style="35" customWidth="1"/>
    <col min="2" max="25" width="3.83203125" style="35" customWidth="1"/>
    <col min="26" max="27" width="3.83203125" style="36" customWidth="1"/>
    <col min="28" max="28" width="10" style="35" bestFit="1" customWidth="1"/>
    <col min="29" max="16384" width="9.33203125" style="35"/>
  </cols>
  <sheetData>
    <row r="1" spans="1:27" ht="40.5" customHeight="1" x14ac:dyDescent="0.2">
      <c r="A1" s="864" t="str">
        <f>orcam!A4</f>
        <v>PAVIMENTAÇÃO E DRENAGEM DE RUAS DOS BAIRRO MARAVISTA E SERRA GRANDE</v>
      </c>
      <c r="B1" s="864"/>
      <c r="C1" s="864"/>
      <c r="D1" s="864"/>
      <c r="E1" s="864"/>
      <c r="F1" s="864"/>
      <c r="G1" s="864"/>
      <c r="H1" s="864"/>
      <c r="I1" s="864"/>
      <c r="J1" s="864"/>
      <c r="K1" s="864"/>
      <c r="L1" s="864"/>
      <c r="M1" s="864"/>
      <c r="N1" s="864"/>
      <c r="O1" s="864"/>
      <c r="P1" s="864"/>
      <c r="Q1" s="864"/>
      <c r="R1" s="864"/>
      <c r="S1" s="864"/>
      <c r="T1" s="864"/>
      <c r="U1" s="864"/>
      <c r="V1" s="864"/>
      <c r="W1" s="864"/>
      <c r="X1" s="864"/>
      <c r="Y1" s="864"/>
      <c r="Z1" s="864"/>
      <c r="AA1" s="864"/>
    </row>
    <row r="2" spans="1:27" x14ac:dyDescent="0.2">
      <c r="B2" s="36"/>
      <c r="C2" s="36"/>
      <c r="D2" s="36"/>
      <c r="E2" s="36"/>
      <c r="F2" s="36"/>
      <c r="G2" s="36"/>
      <c r="H2" s="36"/>
      <c r="I2" s="36"/>
      <c r="J2" s="36"/>
      <c r="K2" s="36"/>
      <c r="L2" s="36"/>
      <c r="M2" s="36"/>
      <c r="N2" s="36"/>
      <c r="O2" s="36"/>
      <c r="P2" s="36"/>
      <c r="Q2" s="36"/>
      <c r="R2" s="36"/>
      <c r="S2" s="36"/>
      <c r="T2" s="36"/>
      <c r="U2" s="36"/>
      <c r="V2" s="36"/>
      <c r="W2" s="36"/>
      <c r="X2" s="36"/>
      <c r="Y2" s="36"/>
    </row>
    <row r="3" spans="1:27" s="52" customFormat="1" x14ac:dyDescent="0.2">
      <c r="A3" s="179" t="s">
        <v>23095</v>
      </c>
      <c r="B3" s="180"/>
      <c r="C3" s="180"/>
      <c r="D3" s="180"/>
      <c r="E3" s="180"/>
      <c r="F3" s="181"/>
      <c r="G3" s="181"/>
      <c r="H3" s="180"/>
      <c r="I3" s="180"/>
      <c r="J3" s="180"/>
      <c r="K3" s="180"/>
      <c r="L3" s="181"/>
      <c r="M3" s="180"/>
      <c r="N3" s="180"/>
      <c r="O3" s="180"/>
      <c r="P3" s="180"/>
      <c r="Q3" s="181"/>
      <c r="R3" s="181"/>
      <c r="S3" s="180"/>
      <c r="T3" s="180"/>
      <c r="U3" s="180"/>
      <c r="V3" s="180"/>
      <c r="W3" s="180"/>
      <c r="X3" s="180"/>
      <c r="Y3" s="180"/>
      <c r="Z3" s="180"/>
      <c r="AA3" s="180"/>
    </row>
    <row r="4" spans="1:27" x14ac:dyDescent="0.2">
      <c r="A4" s="42"/>
      <c r="B4" s="41"/>
      <c r="C4" s="58"/>
      <c r="D4" s="210"/>
      <c r="E4" s="210"/>
      <c r="F4" s="54"/>
      <c r="G4" s="53"/>
      <c r="H4" s="318"/>
      <c r="I4" s="316"/>
      <c r="J4" s="210"/>
      <c r="K4" s="210"/>
      <c r="L4" s="210"/>
      <c r="M4" s="53"/>
      <c r="N4" s="318"/>
      <c r="O4" s="316"/>
      <c r="P4" s="316"/>
      <c r="Q4" s="59"/>
      <c r="R4" s="318"/>
      <c r="S4" s="211"/>
      <c r="T4" s="211"/>
      <c r="U4" s="211"/>
      <c r="V4" s="53"/>
      <c r="W4" s="310"/>
      <c r="Z4" s="35"/>
      <c r="AA4" s="35"/>
    </row>
    <row r="5" spans="1:27" x14ac:dyDescent="0.2">
      <c r="A5" s="40"/>
      <c r="B5" s="860" t="str">
        <f>VLOOKUP(D7,DIPREVS1!A:D,2,FALSE)</f>
        <v>LOCACAO DE OBRA COM APARELHO TOPOGRAFICO SOBRE CERCA DE MARCACAO,INCLUSIVE CONSTRUCAO DESTA E SUA PRE-LOCACAO E O FORNECIMENTO DO MATERIAL E TENDO POR MEDICAO O PERIMETRO A CONSTRUIR</v>
      </c>
      <c r="C5" s="860"/>
      <c r="D5" s="860"/>
      <c r="E5" s="860"/>
      <c r="F5" s="860"/>
      <c r="G5" s="860"/>
      <c r="H5" s="860"/>
      <c r="I5" s="860"/>
      <c r="J5" s="860"/>
      <c r="K5" s="860"/>
      <c r="L5" s="860"/>
      <c r="M5" s="860"/>
      <c r="N5" s="860"/>
      <c r="O5" s="860"/>
      <c r="P5" s="860"/>
      <c r="Q5" s="860"/>
      <c r="R5" s="860"/>
      <c r="S5" s="860"/>
      <c r="T5" s="860"/>
      <c r="U5" s="860"/>
      <c r="V5" s="860"/>
      <c r="W5" s="860"/>
      <c r="X5" s="860"/>
      <c r="Y5" s="860"/>
      <c r="Z5" s="860"/>
      <c r="AA5" s="37"/>
    </row>
    <row r="6" spans="1:27" x14ac:dyDescent="0.2">
      <c r="A6" s="40"/>
      <c r="B6" s="860"/>
      <c r="C6" s="860"/>
      <c r="D6" s="860"/>
      <c r="E6" s="860"/>
      <c r="F6" s="860"/>
      <c r="G6" s="860"/>
      <c r="H6" s="860"/>
      <c r="I6" s="860"/>
      <c r="J6" s="860"/>
      <c r="K6" s="860"/>
      <c r="L6" s="860"/>
      <c r="M6" s="860"/>
      <c r="N6" s="860"/>
      <c r="O6" s="860"/>
      <c r="P6" s="860"/>
      <c r="Q6" s="860"/>
      <c r="R6" s="860"/>
      <c r="S6" s="860"/>
      <c r="T6" s="860"/>
      <c r="U6" s="860"/>
      <c r="V6" s="860"/>
      <c r="W6" s="860"/>
      <c r="X6" s="860"/>
      <c r="Y6" s="860"/>
      <c r="Z6" s="860"/>
      <c r="AA6" s="37"/>
    </row>
    <row r="7" spans="1:27" x14ac:dyDescent="0.2">
      <c r="A7" s="42">
        <v>1</v>
      </c>
      <c r="B7" s="41"/>
      <c r="C7" s="43" t="s">
        <v>23098</v>
      </c>
      <c r="D7" s="61" t="s">
        <v>12072</v>
      </c>
      <c r="E7" s="37"/>
      <c r="F7" s="370"/>
      <c r="G7" s="37"/>
      <c r="H7" s="37"/>
      <c r="I7" s="62"/>
      <c r="J7" s="62"/>
      <c r="K7" s="37"/>
      <c r="L7" s="37"/>
      <c r="M7" s="37"/>
      <c r="N7" s="37"/>
      <c r="O7" s="370"/>
      <c r="P7" s="370"/>
      <c r="Q7" s="370"/>
      <c r="R7" s="370"/>
      <c r="S7" s="371"/>
      <c r="T7" s="371"/>
      <c r="U7" s="41" t="s">
        <v>23100</v>
      </c>
      <c r="V7" s="41"/>
      <c r="W7" s="861">
        <f>M9</f>
        <v>52053.35</v>
      </c>
      <c r="X7" s="861"/>
      <c r="Y7" s="861"/>
      <c r="Z7" s="862" t="str">
        <f>VLOOKUP(D7,DIPREVS1!A:D,4,FALSE)</f>
        <v>m</v>
      </c>
      <c r="AA7" s="862"/>
    </row>
    <row r="8" spans="1:27" x14ac:dyDescent="0.2">
      <c r="A8" s="42"/>
      <c r="B8" s="37" t="s">
        <v>24439</v>
      </c>
      <c r="C8" s="43"/>
      <c r="D8" s="61"/>
      <c r="E8" s="37"/>
      <c r="F8" s="370"/>
      <c r="G8" s="37"/>
      <c r="H8" s="37"/>
      <c r="I8" s="62"/>
      <c r="J8" s="62"/>
      <c r="K8" s="37"/>
      <c r="L8" s="37"/>
      <c r="M8" s="37"/>
      <c r="N8" s="37"/>
      <c r="O8" s="370"/>
      <c r="P8" s="370"/>
      <c r="Q8" s="370"/>
      <c r="R8" s="370"/>
      <c r="S8" s="371"/>
      <c r="T8" s="371"/>
      <c r="U8" s="41"/>
      <c r="V8" s="41"/>
      <c r="W8" s="368"/>
      <c r="X8" s="368"/>
      <c r="Y8" s="368"/>
      <c r="Z8" s="369"/>
      <c r="AA8" s="369"/>
    </row>
    <row r="9" spans="1:27" x14ac:dyDescent="0.2">
      <c r="A9" s="40"/>
      <c r="B9" s="37"/>
      <c r="C9" s="63"/>
      <c r="D9" s="865">
        <f>'ÁREA DE PAVIMENTAÇÃO'!F103</f>
        <v>26026.676999999996</v>
      </c>
      <c r="E9" s="865"/>
      <c r="F9" s="865"/>
      <c r="G9" s="53" t="s">
        <v>0</v>
      </c>
      <c r="H9" s="373" t="s">
        <v>1</v>
      </c>
      <c r="I9" s="868">
        <v>2</v>
      </c>
      <c r="J9" s="868"/>
      <c r="K9" s="59"/>
      <c r="L9" s="373" t="s">
        <v>8</v>
      </c>
      <c r="M9" s="865">
        <f>ROUND(D9*I9,2)</f>
        <v>52053.35</v>
      </c>
      <c r="N9" s="865"/>
      <c r="O9" s="865"/>
      <c r="P9" s="53" t="s">
        <v>0</v>
      </c>
      <c r="Q9" s="37"/>
      <c r="R9" s="37"/>
      <c r="S9" s="37"/>
      <c r="T9" s="37"/>
      <c r="U9" s="37"/>
      <c r="V9" s="37"/>
      <c r="W9" s="37"/>
      <c r="Z9" s="35"/>
      <c r="AA9" s="35"/>
    </row>
    <row r="10" spans="1:27" x14ac:dyDescent="0.2">
      <c r="A10" s="40"/>
      <c r="B10" s="37"/>
      <c r="C10" s="63"/>
      <c r="D10" s="388"/>
      <c r="E10" s="388"/>
      <c r="F10" s="388"/>
      <c r="G10" s="53"/>
      <c r="H10" s="395"/>
      <c r="I10" s="389"/>
      <c r="J10" s="389"/>
      <c r="K10" s="59"/>
      <c r="L10" s="395"/>
      <c r="M10" s="388"/>
      <c r="N10" s="388"/>
      <c r="O10" s="388"/>
      <c r="P10" s="53"/>
      <c r="Q10" s="37"/>
      <c r="R10" s="37"/>
      <c r="S10" s="37"/>
      <c r="T10" s="37"/>
      <c r="U10" s="37"/>
      <c r="V10" s="37"/>
      <c r="W10" s="37"/>
      <c r="Z10" s="35"/>
      <c r="AA10" s="35"/>
    </row>
    <row r="11" spans="1:27" x14ac:dyDescent="0.2">
      <c r="A11" s="40"/>
      <c r="B11" s="860" t="str">
        <f>VLOOKUP(D13,DIPREVS1!A:D,2,FALSE)</f>
        <v>LEVANTAMENTO TOPOGRAFICO,PLANIALTIMETRICO E CADASTRAL,DE TERRENO DE OROGRAFIA NAO ACIDENTADA,VEGETACAO RALA E EDIFICACAODENSA</v>
      </c>
      <c r="C11" s="860"/>
      <c r="D11" s="860"/>
      <c r="E11" s="860"/>
      <c r="F11" s="860"/>
      <c r="G11" s="860"/>
      <c r="H11" s="860"/>
      <c r="I11" s="860"/>
      <c r="J11" s="860"/>
      <c r="K11" s="860"/>
      <c r="L11" s="860"/>
      <c r="M11" s="860"/>
      <c r="N11" s="860"/>
      <c r="O11" s="860"/>
      <c r="P11" s="860"/>
      <c r="Q11" s="860"/>
      <c r="R11" s="860"/>
      <c r="S11" s="860"/>
      <c r="T11" s="860"/>
      <c r="U11" s="860"/>
      <c r="V11" s="860"/>
      <c r="W11" s="860"/>
      <c r="X11" s="860"/>
      <c r="Y11" s="860"/>
      <c r="Z11" s="860"/>
      <c r="AA11" s="37"/>
    </row>
    <row r="12" spans="1:27" x14ac:dyDescent="0.2">
      <c r="A12" s="40"/>
      <c r="B12" s="860"/>
      <c r="C12" s="860"/>
      <c r="D12" s="860"/>
      <c r="E12" s="860"/>
      <c r="F12" s="860"/>
      <c r="G12" s="860"/>
      <c r="H12" s="860"/>
      <c r="I12" s="860"/>
      <c r="J12" s="860"/>
      <c r="K12" s="860"/>
      <c r="L12" s="860"/>
      <c r="M12" s="860"/>
      <c r="N12" s="860"/>
      <c r="O12" s="860"/>
      <c r="P12" s="860"/>
      <c r="Q12" s="860"/>
      <c r="R12" s="860"/>
      <c r="S12" s="860"/>
      <c r="T12" s="860"/>
      <c r="U12" s="860"/>
      <c r="V12" s="860"/>
      <c r="W12" s="860"/>
      <c r="X12" s="860"/>
      <c r="Y12" s="860"/>
      <c r="Z12" s="860"/>
      <c r="AA12" s="37"/>
    </row>
    <row r="13" spans="1:27" x14ac:dyDescent="0.2">
      <c r="A13" s="42">
        <f>A7+1</f>
        <v>2</v>
      </c>
      <c r="B13" s="41"/>
      <c r="C13" s="43" t="s">
        <v>23098</v>
      </c>
      <c r="D13" s="61" t="s">
        <v>12013</v>
      </c>
      <c r="E13" s="37"/>
      <c r="F13" s="391"/>
      <c r="G13" s="37"/>
      <c r="H13" s="37"/>
      <c r="I13" s="62"/>
      <c r="J13" s="62"/>
      <c r="K13" s="37"/>
      <c r="L13" s="37"/>
      <c r="M13" s="37"/>
      <c r="N13" s="37"/>
      <c r="O13" s="391"/>
      <c r="P13" s="391"/>
      <c r="Q13" s="391"/>
      <c r="R13" s="391"/>
      <c r="S13" s="392"/>
      <c r="T13" s="392"/>
      <c r="U13" s="41" t="s">
        <v>23100</v>
      </c>
      <c r="V13" s="41"/>
      <c r="W13" s="861">
        <f>N19</f>
        <v>1.37</v>
      </c>
      <c r="X13" s="861"/>
      <c r="Y13" s="861"/>
      <c r="Z13" s="862" t="str">
        <f>VLOOKUP(D13,DIPREVS1!A:D,4,FALSE)</f>
        <v>ha</v>
      </c>
      <c r="AA13" s="862"/>
    </row>
    <row r="14" spans="1:27" x14ac:dyDescent="0.2">
      <c r="A14" s="40"/>
      <c r="B14" s="37"/>
      <c r="C14" s="63"/>
      <c r="D14" s="388"/>
      <c r="E14" s="388"/>
      <c r="F14" s="388"/>
      <c r="G14" s="53"/>
      <c r="H14" s="395"/>
      <c r="I14" s="389"/>
      <c r="J14" s="389"/>
      <c r="K14" s="59"/>
      <c r="L14" s="395"/>
      <c r="M14" s="388"/>
      <c r="N14" s="388"/>
      <c r="O14" s="388"/>
      <c r="P14" s="53"/>
      <c r="Q14" s="37"/>
      <c r="R14" s="37"/>
      <c r="S14" s="37"/>
      <c r="T14" s="37"/>
      <c r="U14" s="37"/>
      <c r="V14" s="37"/>
      <c r="W14" s="37"/>
      <c r="Z14" s="35"/>
      <c r="AA14" s="35"/>
    </row>
    <row r="15" spans="1:27" x14ac:dyDescent="0.2">
      <c r="A15" s="40"/>
      <c r="C15" s="63"/>
      <c r="F15" s="393" t="s">
        <v>24448</v>
      </c>
      <c r="G15" s="388"/>
      <c r="H15" s="869">
        <f>'ÁREA DE PAVIMENTAÇÃO'!F88</f>
        <v>400</v>
      </c>
      <c r="I15" s="869"/>
      <c r="J15" s="44" t="s">
        <v>0</v>
      </c>
      <c r="K15" s="389" t="s">
        <v>1</v>
      </c>
      <c r="L15" s="868">
        <v>14</v>
      </c>
      <c r="M15" s="868"/>
      <c r="N15" s="280" t="s">
        <v>0</v>
      </c>
      <c r="O15" s="389" t="s">
        <v>8</v>
      </c>
      <c r="P15" s="868">
        <f>ROUND(H15*L15,2)</f>
        <v>5600</v>
      </c>
      <c r="Q15" s="868"/>
      <c r="R15" s="868"/>
      <c r="S15" s="37" t="s">
        <v>7</v>
      </c>
      <c r="W15" s="37"/>
      <c r="Z15" s="35"/>
      <c r="AA15" s="35"/>
    </row>
    <row r="16" spans="1:27" x14ac:dyDescent="0.2">
      <c r="A16" s="40"/>
      <c r="C16" s="63"/>
      <c r="F16" s="393" t="s">
        <v>23945</v>
      </c>
      <c r="G16" s="388"/>
      <c r="H16" s="869">
        <f>'ÁREA DE PAVIMENTAÇÃO'!F89</f>
        <v>350</v>
      </c>
      <c r="I16" s="869"/>
      <c r="J16" s="44" t="s">
        <v>0</v>
      </c>
      <c r="K16" s="389" t="s">
        <v>1</v>
      </c>
      <c r="L16" s="868">
        <v>14</v>
      </c>
      <c r="M16" s="868"/>
      <c r="N16" s="280" t="s">
        <v>0</v>
      </c>
      <c r="O16" s="389" t="s">
        <v>8</v>
      </c>
      <c r="P16" s="868">
        <f>ROUND(H16*L16,2)</f>
        <v>4900</v>
      </c>
      <c r="Q16" s="868"/>
      <c r="R16" s="868"/>
      <c r="S16" s="37" t="s">
        <v>7</v>
      </c>
      <c r="W16" s="37"/>
      <c r="Z16" s="35"/>
      <c r="AA16" s="35"/>
    </row>
    <row r="17" spans="1:27" x14ac:dyDescent="0.2">
      <c r="A17" s="40"/>
      <c r="B17" s="37"/>
      <c r="C17" s="63"/>
      <c r="D17" s="388"/>
      <c r="E17" s="388"/>
      <c r="F17" s="388" t="s">
        <v>23944</v>
      </c>
      <c r="G17" s="53"/>
      <c r="H17" s="870">
        <f>'ÁREA DE PAVIMENTAÇÃO'!F90</f>
        <v>270</v>
      </c>
      <c r="I17" s="871"/>
      <c r="J17" s="44" t="s">
        <v>0</v>
      </c>
      <c r="K17" s="423" t="s">
        <v>1</v>
      </c>
      <c r="L17" s="868">
        <v>12</v>
      </c>
      <c r="M17" s="868"/>
      <c r="N17" s="280" t="s">
        <v>0</v>
      </c>
      <c r="O17" s="398" t="s">
        <v>8</v>
      </c>
      <c r="P17" s="868">
        <f>ROUND(H17*L17,2)</f>
        <v>3240</v>
      </c>
      <c r="Q17" s="868"/>
      <c r="R17" s="868"/>
      <c r="S17" s="37" t="s">
        <v>7</v>
      </c>
      <c r="T17" s="37"/>
      <c r="U17" s="37"/>
      <c r="V17" s="37"/>
      <c r="W17" s="37"/>
      <c r="Z17" s="35"/>
      <c r="AA17" s="35"/>
    </row>
    <row r="18" spans="1:27" x14ac:dyDescent="0.2">
      <c r="A18" s="40"/>
      <c r="B18" s="37"/>
      <c r="C18" s="63"/>
      <c r="D18" s="388"/>
      <c r="E18" s="388"/>
      <c r="F18" s="388"/>
      <c r="G18" s="53"/>
      <c r="H18" s="396"/>
      <c r="I18" s="395"/>
      <c r="J18" s="44"/>
      <c r="K18" s="423"/>
      <c r="L18" s="389"/>
      <c r="M18" s="389"/>
      <c r="N18" s="280"/>
      <c r="O18" s="398"/>
      <c r="P18" s="389"/>
      <c r="Q18" s="389"/>
      <c r="R18" s="389"/>
      <c r="S18" s="37"/>
      <c r="T18" s="37"/>
      <c r="U18" s="37"/>
      <c r="V18" s="37"/>
      <c r="W18" s="37"/>
      <c r="Z18" s="35"/>
      <c r="AA18" s="35"/>
    </row>
    <row r="19" spans="1:27" x14ac:dyDescent="0.2">
      <c r="A19" s="40"/>
      <c r="B19" s="37"/>
      <c r="C19" s="63"/>
      <c r="D19" s="388"/>
      <c r="E19" s="869">
        <f>SUM(P15:R17)</f>
        <v>13740</v>
      </c>
      <c r="F19" s="869"/>
      <c r="G19" s="869"/>
      <c r="H19" s="424" t="s">
        <v>7</v>
      </c>
      <c r="I19" s="395" t="s">
        <v>23720</v>
      </c>
      <c r="J19" s="869">
        <v>10000</v>
      </c>
      <c r="K19" s="869"/>
      <c r="L19" s="869"/>
      <c r="M19" s="389" t="s">
        <v>8</v>
      </c>
      <c r="N19" s="868">
        <f>ROUND(E19/J19,2)</f>
        <v>1.37</v>
      </c>
      <c r="O19" s="868"/>
      <c r="P19" s="868"/>
      <c r="Q19" s="389" t="s">
        <v>24449</v>
      </c>
      <c r="R19" s="389"/>
      <c r="S19" s="37"/>
      <c r="T19" s="37"/>
      <c r="U19" s="37"/>
      <c r="V19" s="37"/>
      <c r="W19" s="37"/>
      <c r="Z19" s="35"/>
      <c r="AA19" s="35"/>
    </row>
    <row r="20" spans="1:27" x14ac:dyDescent="0.2">
      <c r="A20" s="40"/>
      <c r="B20" s="37"/>
      <c r="C20" s="63"/>
      <c r="D20" s="388"/>
      <c r="E20" s="398"/>
      <c r="F20" s="398"/>
      <c r="G20" s="398"/>
      <c r="H20" s="424"/>
      <c r="I20" s="395"/>
      <c r="J20" s="398"/>
      <c r="K20" s="398"/>
      <c r="L20" s="398"/>
      <c r="M20" s="389"/>
      <c r="N20" s="389"/>
      <c r="O20" s="389"/>
      <c r="P20" s="389"/>
      <c r="Q20" s="389"/>
      <c r="R20" s="389"/>
      <c r="S20" s="37"/>
      <c r="T20" s="37"/>
      <c r="U20" s="37"/>
      <c r="V20" s="37"/>
      <c r="W20" s="37"/>
      <c r="Z20" s="35"/>
      <c r="AA20" s="35"/>
    </row>
    <row r="21" spans="1:27" ht="12.75" customHeight="1" x14ac:dyDescent="0.2">
      <c r="A21" s="40"/>
      <c r="B21" s="860" t="str">
        <f>VLOOKUP(D23,DIPREVS1!A:D,2,FALSE)</f>
        <v>ENSAIOS DE REGULARIZAÇÃO DE SUBLEITO</v>
      </c>
      <c r="C21" s="860"/>
      <c r="D21" s="860"/>
      <c r="E21" s="860"/>
      <c r="F21" s="860"/>
      <c r="G21" s="860"/>
      <c r="H21" s="860"/>
      <c r="I21" s="860"/>
      <c r="J21" s="860"/>
      <c r="K21" s="860"/>
      <c r="L21" s="860"/>
      <c r="M21" s="860"/>
      <c r="N21" s="860"/>
      <c r="O21" s="860"/>
      <c r="P21" s="860"/>
      <c r="Q21" s="860"/>
      <c r="R21" s="860"/>
      <c r="S21" s="860"/>
      <c r="T21" s="860"/>
      <c r="U21" s="860"/>
      <c r="V21" s="860"/>
      <c r="W21" s="860"/>
      <c r="X21" s="860"/>
      <c r="Y21" s="860"/>
      <c r="Z21" s="860"/>
      <c r="AA21" s="37"/>
    </row>
    <row r="22" spans="1:27" x14ac:dyDescent="0.2">
      <c r="A22" s="40"/>
      <c r="B22" s="860"/>
      <c r="C22" s="860"/>
      <c r="D22" s="860"/>
      <c r="E22" s="860"/>
      <c r="F22" s="860"/>
      <c r="G22" s="860"/>
      <c r="H22" s="860"/>
      <c r="I22" s="860"/>
      <c r="J22" s="860"/>
      <c r="K22" s="860"/>
      <c r="L22" s="860"/>
      <c r="M22" s="860"/>
      <c r="N22" s="860"/>
      <c r="O22" s="860"/>
      <c r="P22" s="860"/>
      <c r="Q22" s="860"/>
      <c r="R22" s="860"/>
      <c r="S22" s="860"/>
      <c r="T22" s="860"/>
      <c r="U22" s="860"/>
      <c r="V22" s="860"/>
      <c r="W22" s="860"/>
      <c r="X22" s="860"/>
      <c r="Y22" s="860"/>
      <c r="Z22" s="860"/>
      <c r="AA22" s="37"/>
    </row>
    <row r="23" spans="1:27" x14ac:dyDescent="0.2">
      <c r="A23" s="42">
        <f>A13+1</f>
        <v>3</v>
      </c>
      <c r="B23" s="41"/>
      <c r="C23" s="43" t="s">
        <v>23098</v>
      </c>
      <c r="D23" s="61" t="s">
        <v>24451</v>
      </c>
      <c r="E23" s="37"/>
      <c r="F23" s="391"/>
      <c r="G23" s="37"/>
      <c r="H23" s="37"/>
      <c r="I23" s="62"/>
      <c r="J23" s="62"/>
      <c r="K23" s="37"/>
      <c r="L23" s="37"/>
      <c r="M23" s="37"/>
      <c r="N23" s="37"/>
      <c r="O23" s="391"/>
      <c r="P23" s="391"/>
      <c r="Q23" s="391"/>
      <c r="R23" s="391"/>
      <c r="S23" s="392"/>
      <c r="T23" s="392"/>
      <c r="U23" s="41" t="s">
        <v>23100</v>
      </c>
      <c r="V23" s="41"/>
      <c r="W23" s="861">
        <f>pavim!W72</f>
        <v>160756.45000000004</v>
      </c>
      <c r="X23" s="861"/>
      <c r="Y23" s="861"/>
      <c r="Z23" s="862" t="str">
        <f>VLOOKUP(D23,DIPREVS1!A:D,4,FALSE)</f>
        <v>m2</v>
      </c>
      <c r="AA23" s="862"/>
    </row>
    <row r="24" spans="1:27" x14ac:dyDescent="0.2">
      <c r="A24" s="40"/>
      <c r="B24" s="37"/>
      <c r="C24" s="63"/>
      <c r="D24" s="388"/>
      <c r="E24" s="398"/>
      <c r="F24" s="398"/>
      <c r="G24" s="398"/>
      <c r="H24" s="424"/>
      <c r="I24" s="395"/>
      <c r="J24" s="398"/>
      <c r="K24" s="398"/>
      <c r="L24" s="398"/>
      <c r="M24" s="389"/>
      <c r="N24" s="389"/>
      <c r="O24" s="389"/>
      <c r="P24" s="389"/>
      <c r="Q24" s="389"/>
      <c r="R24" s="389"/>
      <c r="S24" s="37"/>
      <c r="T24" s="37"/>
      <c r="U24" s="37"/>
      <c r="V24" s="37"/>
      <c r="W24" s="37"/>
      <c r="Z24" s="35"/>
      <c r="AA24" s="35"/>
    </row>
    <row r="25" spans="1:27" ht="12.75" customHeight="1" x14ac:dyDescent="0.2">
      <c r="A25" s="40"/>
      <c r="B25" s="860" t="str">
        <f>VLOOKUP(D27,DIPREVS1!A:D,2,FALSE)</f>
        <v>ENSAIO DE BASE ESTABILIZADA GRANULOMETRICAMENTE</v>
      </c>
      <c r="C25" s="860"/>
      <c r="D25" s="860"/>
      <c r="E25" s="860"/>
      <c r="F25" s="860"/>
      <c r="G25" s="860"/>
      <c r="H25" s="860"/>
      <c r="I25" s="860"/>
      <c r="J25" s="860"/>
      <c r="K25" s="860"/>
      <c r="L25" s="860"/>
      <c r="M25" s="860"/>
      <c r="N25" s="860"/>
      <c r="O25" s="860"/>
      <c r="P25" s="860"/>
      <c r="Q25" s="860"/>
      <c r="R25" s="860"/>
      <c r="S25" s="860"/>
      <c r="T25" s="860"/>
      <c r="U25" s="860"/>
      <c r="V25" s="860"/>
      <c r="W25" s="860"/>
      <c r="X25" s="860"/>
      <c r="Y25" s="860"/>
      <c r="Z25" s="860"/>
      <c r="AA25" s="37"/>
    </row>
    <row r="26" spans="1:27" x14ac:dyDescent="0.2">
      <c r="A26" s="40"/>
      <c r="B26" s="860"/>
      <c r="C26" s="860"/>
      <c r="D26" s="860"/>
      <c r="E26" s="860"/>
      <c r="F26" s="860"/>
      <c r="G26" s="860"/>
      <c r="H26" s="860"/>
      <c r="I26" s="860"/>
      <c r="J26" s="860"/>
      <c r="K26" s="860"/>
      <c r="L26" s="860"/>
      <c r="M26" s="860"/>
      <c r="N26" s="860"/>
      <c r="O26" s="860"/>
      <c r="P26" s="860"/>
      <c r="Q26" s="860"/>
      <c r="R26" s="860"/>
      <c r="S26" s="860"/>
      <c r="T26" s="860"/>
      <c r="U26" s="860"/>
      <c r="V26" s="860"/>
      <c r="W26" s="860"/>
      <c r="X26" s="860"/>
      <c r="Y26" s="860"/>
      <c r="Z26" s="860"/>
      <c r="AA26" s="37"/>
    </row>
    <row r="27" spans="1:27" x14ac:dyDescent="0.2">
      <c r="A27" s="42">
        <f>A23+1</f>
        <v>4</v>
      </c>
      <c r="B27" s="41"/>
      <c r="C27" s="43" t="s">
        <v>23098</v>
      </c>
      <c r="D27" s="61" t="s">
        <v>24452</v>
      </c>
      <c r="E27" s="37"/>
      <c r="F27" s="391"/>
      <c r="G27" s="37"/>
      <c r="H27" s="37"/>
      <c r="I27" s="62"/>
      <c r="J27" s="62"/>
      <c r="K27" s="37"/>
      <c r="L27" s="37"/>
      <c r="M27" s="37"/>
      <c r="N27" s="37"/>
      <c r="O27" s="391"/>
      <c r="P27" s="391"/>
      <c r="Q27" s="391"/>
      <c r="R27" s="391"/>
      <c r="S27" s="392"/>
      <c r="T27" s="392"/>
      <c r="U27" s="41" t="s">
        <v>23100</v>
      </c>
      <c r="V27" s="41"/>
      <c r="W27" s="861">
        <f>SUM(G29:I30)</f>
        <v>50067.22</v>
      </c>
      <c r="X27" s="861"/>
      <c r="Y27" s="861"/>
      <c r="Z27" s="862" t="str">
        <f>VLOOKUP(D27,DIPREVS1!A:D,4,FALSE)</f>
        <v>m3</v>
      </c>
      <c r="AA27" s="862"/>
    </row>
    <row r="28" spans="1:27" x14ac:dyDescent="0.2">
      <c r="A28" s="40"/>
      <c r="B28" s="37"/>
      <c r="C28" s="63"/>
      <c r="D28" s="388"/>
      <c r="E28" s="398"/>
      <c r="F28" s="398"/>
      <c r="G28" s="398"/>
      <c r="H28" s="424"/>
      <c r="I28" s="395"/>
      <c r="J28" s="398"/>
      <c r="K28" s="398"/>
      <c r="L28" s="398"/>
      <c r="M28" s="389"/>
      <c r="N28" s="389"/>
      <c r="O28" s="389"/>
      <c r="P28" s="389"/>
      <c r="Q28" s="389"/>
      <c r="R28" s="389"/>
      <c r="S28" s="37"/>
      <c r="T28" s="37"/>
      <c r="U28" s="37"/>
      <c r="V28" s="37"/>
      <c r="W28" s="37"/>
      <c r="Z28" s="35"/>
      <c r="AA28" s="35"/>
    </row>
    <row r="29" spans="1:27" x14ac:dyDescent="0.2">
      <c r="B29" s="40"/>
      <c r="C29" s="37"/>
      <c r="D29" s="63"/>
      <c r="E29" s="388" t="s">
        <v>24455</v>
      </c>
      <c r="F29" s="398"/>
      <c r="G29" s="869">
        <f>pavim!W76</f>
        <v>25033.61</v>
      </c>
      <c r="H29" s="869"/>
      <c r="I29" s="869"/>
      <c r="J29" s="395" t="s">
        <v>6</v>
      </c>
      <c r="K29" s="398"/>
      <c r="L29" s="398"/>
      <c r="M29" s="389"/>
      <c r="N29" s="389"/>
      <c r="O29" s="389"/>
      <c r="P29" s="389"/>
      <c r="Q29" s="389"/>
      <c r="R29" s="389"/>
      <c r="S29" s="37"/>
      <c r="T29" s="37"/>
      <c r="U29" s="37"/>
      <c r="V29" s="37"/>
      <c r="W29" s="37"/>
      <c r="Z29" s="35"/>
      <c r="AA29" s="35"/>
    </row>
    <row r="30" spans="1:27" x14ac:dyDescent="0.2">
      <c r="B30" s="40"/>
      <c r="C30" s="37"/>
      <c r="D30" s="63"/>
      <c r="E30" s="388" t="s">
        <v>24456</v>
      </c>
      <c r="F30" s="398"/>
      <c r="G30" s="869">
        <f>pavim!W82</f>
        <v>25033.61</v>
      </c>
      <c r="H30" s="869"/>
      <c r="I30" s="869"/>
      <c r="J30" s="395" t="s">
        <v>6</v>
      </c>
      <c r="K30" s="398"/>
      <c r="L30" s="398"/>
      <c r="M30" s="389"/>
      <c r="N30" s="389"/>
      <c r="O30" s="389"/>
      <c r="P30" s="389"/>
      <c r="Q30" s="389"/>
      <c r="R30" s="389"/>
      <c r="S30" s="37"/>
      <c r="T30" s="37"/>
      <c r="U30" s="37"/>
      <c r="V30" s="37"/>
      <c r="W30" s="37"/>
      <c r="Z30" s="35"/>
      <c r="AA30" s="35"/>
    </row>
    <row r="31" spans="1:27" x14ac:dyDescent="0.2">
      <c r="A31" s="40"/>
      <c r="B31" s="37"/>
      <c r="C31" s="63"/>
      <c r="D31" s="388"/>
      <c r="E31" s="388"/>
      <c r="F31" s="388"/>
      <c r="G31" s="53"/>
      <c r="H31" s="395"/>
      <c r="I31" s="389"/>
      <c r="J31" s="389"/>
      <c r="K31" s="59"/>
      <c r="L31" s="395"/>
      <c r="M31" s="388"/>
      <c r="N31" s="388"/>
      <c r="O31" s="388"/>
      <c r="P31" s="53"/>
      <c r="Q31" s="37"/>
      <c r="R31" s="37"/>
      <c r="S31" s="37"/>
      <c r="T31" s="37"/>
      <c r="U31" s="37"/>
      <c r="V31" s="37"/>
      <c r="W31" s="37"/>
      <c r="Z31" s="35"/>
      <c r="AA31" s="35"/>
    </row>
    <row r="32" spans="1:27" ht="12.75" customHeight="1" x14ac:dyDescent="0.2">
      <c r="A32" s="40"/>
      <c r="B32" s="860" t="str">
        <f>VLOOKUP(A34,'COMP. ENS. CONC. ASFALTICO'!$1:$1048576,3,0)</f>
        <v>ENSAIOS DE CONCRETO ASFALTICO</v>
      </c>
      <c r="C32" s="860"/>
      <c r="D32" s="860"/>
      <c r="E32" s="860"/>
      <c r="F32" s="860"/>
      <c r="G32" s="860"/>
      <c r="H32" s="860"/>
      <c r="I32" s="860"/>
      <c r="J32" s="860"/>
      <c r="K32" s="860"/>
      <c r="L32" s="860"/>
      <c r="M32" s="860"/>
      <c r="N32" s="860"/>
      <c r="O32" s="860"/>
      <c r="P32" s="860"/>
      <c r="Q32" s="860"/>
      <c r="R32" s="860"/>
      <c r="S32" s="860"/>
      <c r="T32" s="860"/>
      <c r="U32" s="860"/>
      <c r="V32" s="860"/>
      <c r="W32" s="860"/>
      <c r="X32" s="860"/>
      <c r="Y32" s="860"/>
      <c r="Z32" s="860"/>
      <c r="AA32" s="37"/>
    </row>
    <row r="33" spans="1:27" x14ac:dyDescent="0.2">
      <c r="A33" s="40"/>
      <c r="B33" s="860"/>
      <c r="C33" s="860"/>
      <c r="D33" s="860"/>
      <c r="E33" s="860"/>
      <c r="F33" s="860"/>
      <c r="G33" s="860"/>
      <c r="H33" s="860"/>
      <c r="I33" s="860"/>
      <c r="J33" s="860"/>
      <c r="K33" s="860"/>
      <c r="L33" s="860"/>
      <c r="M33" s="860"/>
      <c r="N33" s="860"/>
      <c r="O33" s="860"/>
      <c r="P33" s="860"/>
      <c r="Q33" s="860"/>
      <c r="R33" s="860"/>
      <c r="S33" s="860"/>
      <c r="T33" s="860"/>
      <c r="U33" s="860"/>
      <c r="V33" s="860"/>
      <c r="W33" s="860"/>
      <c r="X33" s="860"/>
      <c r="Y33" s="860"/>
      <c r="Z33" s="860"/>
      <c r="AA33" s="37"/>
    </row>
    <row r="34" spans="1:27" x14ac:dyDescent="0.2">
      <c r="A34" s="42">
        <f>A27+1</f>
        <v>5</v>
      </c>
      <c r="B34" s="41"/>
      <c r="C34" s="43" t="s">
        <v>23098</v>
      </c>
      <c r="D34" s="61" t="s">
        <v>36746</v>
      </c>
      <c r="E34" s="37"/>
      <c r="F34" s="391"/>
      <c r="G34" s="37"/>
      <c r="H34" s="37"/>
      <c r="I34" s="62"/>
      <c r="J34" s="62"/>
      <c r="K34" s="37"/>
      <c r="L34" s="37"/>
      <c r="M34" s="37"/>
      <c r="N34" s="37"/>
      <c r="O34" s="391"/>
      <c r="P34" s="391"/>
      <c r="Q34" s="391"/>
      <c r="R34" s="391"/>
      <c r="S34" s="392"/>
      <c r="T34" s="392"/>
      <c r="U34" s="41" t="s">
        <v>23100</v>
      </c>
      <c r="V34" s="41"/>
      <c r="W34" s="861">
        <f>pavim!W104</f>
        <v>17623.2</v>
      </c>
      <c r="X34" s="861"/>
      <c r="Y34" s="861"/>
      <c r="Z34" s="862" t="str">
        <f>VLOOKUP(A34,'COMP. ENS. CONC. ASFALTICO'!$1:$1048576,4,0)</f>
        <v>T</v>
      </c>
      <c r="AA34" s="862"/>
    </row>
    <row r="35" spans="1:27" x14ac:dyDescent="0.2">
      <c r="A35" s="42"/>
      <c r="B35" s="41"/>
      <c r="C35" s="58"/>
      <c r="D35" s="210"/>
      <c r="E35" s="210"/>
      <c r="F35" s="54"/>
      <c r="G35" s="53"/>
      <c r="H35" s="373"/>
      <c r="I35" s="372"/>
      <c r="J35" s="210"/>
      <c r="K35" s="210"/>
      <c r="L35" s="210"/>
      <c r="M35" s="53"/>
      <c r="N35" s="373"/>
      <c r="O35" s="372"/>
      <c r="P35" s="372"/>
      <c r="Q35" s="59"/>
      <c r="R35" s="373"/>
      <c r="S35" s="211"/>
      <c r="T35" s="211"/>
      <c r="U35" s="211"/>
      <c r="V35" s="53"/>
      <c r="W35" s="369"/>
      <c r="Z35" s="35"/>
      <c r="AA35" s="35"/>
    </row>
    <row r="36" spans="1:27" ht="12.75" customHeight="1" x14ac:dyDescent="0.2">
      <c r="A36" s="40"/>
      <c r="B36" s="860" t="str">
        <f>VLOOKUP(D39,DIPREVS1!A:D,2,FALSE)</f>
        <v>CONTROLE TECNOLOGICO DE OBRAS EM CONCRETO ARMADO CONSIDERANDO APENAS O CONTROLE DO CONCRETO E CONSTANDO DE COLETA,MOLDAGEM E CAPEAMENTO DE CORPOS DE PROVA,TRANSPORTE ATE 50KM,ENSAIOS DE RESISTENCIA A COMPRESSAO AOS 28 DIAS E"SLUMP TEST",MEDIDO POR M3 DE CONCRETO COLOCADO NAS FORMAS</v>
      </c>
      <c r="C36" s="860"/>
      <c r="D36" s="860"/>
      <c r="E36" s="860"/>
      <c r="F36" s="860"/>
      <c r="G36" s="860"/>
      <c r="H36" s="860"/>
      <c r="I36" s="860"/>
      <c r="J36" s="860"/>
      <c r="K36" s="860"/>
      <c r="L36" s="860"/>
      <c r="M36" s="860"/>
      <c r="N36" s="860"/>
      <c r="O36" s="860"/>
      <c r="P36" s="860"/>
      <c r="Q36" s="860"/>
      <c r="R36" s="860"/>
      <c r="S36" s="860"/>
      <c r="T36" s="860"/>
      <c r="U36" s="860"/>
      <c r="V36" s="860"/>
      <c r="W36" s="860"/>
      <c r="X36" s="860"/>
      <c r="Y36" s="860"/>
      <c r="Z36" s="860"/>
      <c r="AA36" s="37"/>
    </row>
    <row r="37" spans="1:27" x14ac:dyDescent="0.2">
      <c r="A37" s="40"/>
      <c r="B37" s="860"/>
      <c r="C37" s="860"/>
      <c r="D37" s="860"/>
      <c r="E37" s="860"/>
      <c r="F37" s="860"/>
      <c r="G37" s="860"/>
      <c r="H37" s="860"/>
      <c r="I37" s="860"/>
      <c r="J37" s="860"/>
      <c r="K37" s="860"/>
      <c r="L37" s="860"/>
      <c r="M37" s="860"/>
      <c r="N37" s="860"/>
      <c r="O37" s="860"/>
      <c r="P37" s="860"/>
      <c r="Q37" s="860"/>
      <c r="R37" s="860"/>
      <c r="S37" s="860"/>
      <c r="T37" s="860"/>
      <c r="U37" s="860"/>
      <c r="V37" s="860"/>
      <c r="W37" s="860"/>
      <c r="X37" s="860"/>
      <c r="Y37" s="860"/>
      <c r="Z37" s="860"/>
      <c r="AA37" s="37"/>
    </row>
    <row r="38" spans="1:27" x14ac:dyDescent="0.2">
      <c r="A38" s="40"/>
      <c r="B38" s="860"/>
      <c r="C38" s="860"/>
      <c r="D38" s="860"/>
      <c r="E38" s="860"/>
      <c r="F38" s="860"/>
      <c r="G38" s="860"/>
      <c r="H38" s="860"/>
      <c r="I38" s="860"/>
      <c r="J38" s="860"/>
      <c r="K38" s="860"/>
      <c r="L38" s="860"/>
      <c r="M38" s="860"/>
      <c r="N38" s="860"/>
      <c r="O38" s="860"/>
      <c r="P38" s="860"/>
      <c r="Q38" s="860"/>
      <c r="R38" s="860"/>
      <c r="S38" s="860"/>
      <c r="T38" s="860"/>
      <c r="U38" s="860"/>
      <c r="V38" s="860"/>
      <c r="W38" s="860"/>
      <c r="X38" s="860"/>
      <c r="Y38" s="860"/>
      <c r="Z38" s="860"/>
      <c r="AA38" s="37"/>
    </row>
    <row r="39" spans="1:27" x14ac:dyDescent="0.2">
      <c r="A39" s="42">
        <f>A34+1</f>
        <v>6</v>
      </c>
      <c r="B39" s="41"/>
      <c r="C39" s="43" t="s">
        <v>23098</v>
      </c>
      <c r="D39" s="61" t="s">
        <v>11734</v>
      </c>
      <c r="E39" s="37"/>
      <c r="F39" s="370"/>
      <c r="G39" s="37"/>
      <c r="H39" s="37"/>
      <c r="I39" s="62"/>
      <c r="J39" s="62"/>
      <c r="K39" s="37"/>
      <c r="L39" s="37"/>
      <c r="M39" s="37"/>
      <c r="N39" s="37"/>
      <c r="O39" s="370"/>
      <c r="P39" s="370"/>
      <c r="Q39" s="370"/>
      <c r="R39" s="370"/>
      <c r="S39" s="371"/>
      <c r="T39" s="371"/>
      <c r="U39" s="41" t="s">
        <v>23100</v>
      </c>
      <c r="V39" s="41"/>
      <c r="W39" s="861">
        <f>SUM(M41:O43)</f>
        <v>9542.2000000000007</v>
      </c>
      <c r="X39" s="861"/>
      <c r="Y39" s="861"/>
      <c r="Z39" s="862" t="str">
        <f>VLOOKUP(D39,DIPREVS1!A:D,4,FALSE)</f>
        <v>m3</v>
      </c>
      <c r="AA39" s="862"/>
    </row>
    <row r="40" spans="1:27" x14ac:dyDescent="0.2">
      <c r="A40" s="42"/>
      <c r="B40" s="37" t="s">
        <v>24440</v>
      </c>
      <c r="C40" s="58"/>
      <c r="D40" s="210"/>
      <c r="E40" s="210"/>
      <c r="F40" s="54"/>
      <c r="G40" s="53"/>
      <c r="H40" s="373"/>
      <c r="I40" s="372"/>
      <c r="J40" s="210"/>
      <c r="K40" s="210"/>
      <c r="L40" s="210"/>
      <c r="M40" s="53"/>
      <c r="N40" s="373"/>
      <c r="O40" s="372"/>
      <c r="P40" s="372"/>
      <c r="Q40" s="59"/>
      <c r="R40" s="373"/>
      <c r="S40" s="211"/>
      <c r="T40" s="211"/>
      <c r="U40" s="211"/>
      <c r="V40" s="53"/>
      <c r="W40" s="369"/>
      <c r="Z40" s="35"/>
      <c r="AA40" s="35"/>
    </row>
    <row r="41" spans="1:27" x14ac:dyDescent="0.2">
      <c r="A41" s="42"/>
      <c r="B41" s="41"/>
      <c r="C41" s="58"/>
      <c r="D41" s="865">
        <f>pavim!W122</f>
        <v>69482.03</v>
      </c>
      <c r="E41" s="865"/>
      <c r="F41" s="865"/>
      <c r="G41" s="53" t="s">
        <v>7</v>
      </c>
      <c r="H41" s="373" t="s">
        <v>23862</v>
      </c>
      <c r="I41" s="867">
        <v>0.08</v>
      </c>
      <c r="J41" s="867"/>
      <c r="K41" s="210" t="s">
        <v>0</v>
      </c>
      <c r="L41" s="210" t="s">
        <v>8</v>
      </c>
      <c r="M41" s="865">
        <f>ROUND(D41*I41,2)</f>
        <v>5558.56</v>
      </c>
      <c r="N41" s="865"/>
      <c r="O41" s="865"/>
      <c r="P41" s="372" t="s">
        <v>6</v>
      </c>
      <c r="Q41" s="59"/>
      <c r="R41" s="373"/>
      <c r="S41" s="211"/>
      <c r="T41" s="211"/>
      <c r="U41" s="211"/>
      <c r="V41" s="53"/>
      <c r="W41" s="369"/>
      <c r="Z41" s="35"/>
      <c r="AA41" s="35"/>
    </row>
    <row r="42" spans="1:27" x14ac:dyDescent="0.2">
      <c r="A42" s="42"/>
      <c r="B42" s="37" t="s">
        <v>24441</v>
      </c>
      <c r="C42" s="58"/>
      <c r="D42" s="210"/>
      <c r="E42" s="210"/>
      <c r="F42" s="54"/>
      <c r="G42" s="53"/>
      <c r="H42" s="373"/>
      <c r="I42" s="372"/>
      <c r="J42" s="210"/>
      <c r="K42" s="210"/>
      <c r="L42" s="210"/>
      <c r="M42" s="53"/>
      <c r="N42" s="373"/>
      <c r="O42" s="372"/>
      <c r="P42" s="372"/>
      <c r="Q42" s="59"/>
      <c r="R42" s="373"/>
      <c r="S42" s="211"/>
      <c r="T42" s="211"/>
      <c r="U42" s="211"/>
      <c r="V42" s="53"/>
      <c r="W42" s="369"/>
      <c r="Z42" s="35"/>
      <c r="AA42" s="35"/>
    </row>
    <row r="43" spans="1:27" x14ac:dyDescent="0.2">
      <c r="A43" s="42"/>
      <c r="B43" s="37"/>
      <c r="C43" s="58"/>
      <c r="D43" s="865">
        <f>pavim!W110</f>
        <v>46321.35</v>
      </c>
      <c r="E43" s="865"/>
      <c r="F43" s="865"/>
      <c r="G43" s="53" t="s">
        <v>0</v>
      </c>
      <c r="H43" s="373" t="s">
        <v>1</v>
      </c>
      <c r="I43" s="866">
        <v>8.5999999999999993E-2</v>
      </c>
      <c r="J43" s="866"/>
      <c r="K43" s="210" t="s">
        <v>7</v>
      </c>
      <c r="L43" s="210" t="s">
        <v>8</v>
      </c>
      <c r="M43" s="865">
        <f>ROUND(D43*I43,2)</f>
        <v>3983.64</v>
      </c>
      <c r="N43" s="865"/>
      <c r="O43" s="865"/>
      <c r="P43" s="372" t="s">
        <v>6</v>
      </c>
      <c r="Q43" s="59"/>
      <c r="R43" s="373"/>
      <c r="S43" s="211"/>
      <c r="T43" s="211"/>
      <c r="U43" s="211"/>
      <c r="V43" s="53"/>
      <c r="W43" s="369"/>
      <c r="Z43" s="35"/>
      <c r="AA43" s="35"/>
    </row>
    <row r="44" spans="1:27" x14ac:dyDescent="0.2">
      <c r="A44" s="42"/>
      <c r="B44" s="37"/>
      <c r="C44" s="58"/>
      <c r="D44" s="388"/>
      <c r="E44" s="388"/>
      <c r="F44" s="388"/>
      <c r="G44" s="53"/>
      <c r="H44" s="395"/>
      <c r="I44" s="417"/>
      <c r="J44" s="417"/>
      <c r="K44" s="210"/>
      <c r="L44" s="210"/>
      <c r="M44" s="388"/>
      <c r="N44" s="388"/>
      <c r="O44" s="388"/>
      <c r="P44" s="394"/>
      <c r="Q44" s="59"/>
      <c r="R44" s="395"/>
      <c r="S44" s="211"/>
      <c r="T44" s="211"/>
      <c r="U44" s="211"/>
      <c r="V44" s="53"/>
      <c r="W44" s="387"/>
      <c r="Z44" s="35"/>
      <c r="AA44" s="35"/>
    </row>
    <row r="45" spans="1:27" ht="12.75" customHeight="1" x14ac:dyDescent="0.2">
      <c r="A45" s="40"/>
      <c r="B45" s="860" t="str">
        <f>VLOOKUP(D47,DIPREVS1!A:D,2,FALSE)</f>
        <v>PREPARO MANUAL DE TERRENO,COMPREENDENDO ACERTO,RASPAGEM EVENTUAL ATE 0.30M DE PROFUNDIDADE E AFASTAMENTO LATERAL DO MATERIAL EXCEDENTE,INCLUSIVE COMPACTACAO MANUAL</v>
      </c>
      <c r="C45" s="860"/>
      <c r="D45" s="860"/>
      <c r="E45" s="860"/>
      <c r="F45" s="860"/>
      <c r="G45" s="860"/>
      <c r="H45" s="860"/>
      <c r="I45" s="860"/>
      <c r="J45" s="860"/>
      <c r="K45" s="860"/>
      <c r="L45" s="860"/>
      <c r="M45" s="860"/>
      <c r="N45" s="860"/>
      <c r="O45" s="860"/>
      <c r="P45" s="860"/>
      <c r="Q45" s="860"/>
      <c r="R45" s="860"/>
      <c r="S45" s="860"/>
      <c r="T45" s="860"/>
      <c r="U45" s="860"/>
      <c r="V45" s="860"/>
      <c r="W45" s="860"/>
      <c r="X45" s="860"/>
      <c r="Y45" s="860"/>
      <c r="Z45" s="860"/>
      <c r="AA45" s="37"/>
    </row>
    <row r="46" spans="1:27" x14ac:dyDescent="0.2">
      <c r="A46" s="40"/>
      <c r="B46" s="860"/>
      <c r="C46" s="860"/>
      <c r="D46" s="860"/>
      <c r="E46" s="860"/>
      <c r="F46" s="860"/>
      <c r="G46" s="860"/>
      <c r="H46" s="860"/>
      <c r="I46" s="860"/>
      <c r="J46" s="860"/>
      <c r="K46" s="860"/>
      <c r="L46" s="860"/>
      <c r="M46" s="860"/>
      <c r="N46" s="860"/>
      <c r="O46" s="860"/>
      <c r="P46" s="860"/>
      <c r="Q46" s="860"/>
      <c r="R46" s="860"/>
      <c r="S46" s="860"/>
      <c r="T46" s="860"/>
      <c r="U46" s="860"/>
      <c r="V46" s="860"/>
      <c r="W46" s="860"/>
      <c r="X46" s="860"/>
      <c r="Y46" s="860"/>
      <c r="Z46" s="860"/>
      <c r="AA46" s="37"/>
    </row>
    <row r="47" spans="1:27" x14ac:dyDescent="0.2">
      <c r="A47" s="42">
        <f>A39+1</f>
        <v>7</v>
      </c>
      <c r="B47" s="41"/>
      <c r="C47" s="43" t="s">
        <v>23098</v>
      </c>
      <c r="D47" s="61" t="s">
        <v>11975</v>
      </c>
      <c r="E47" s="37"/>
      <c r="F47" s="391"/>
      <c r="G47" s="37"/>
      <c r="H47" s="37"/>
      <c r="I47" s="62"/>
      <c r="J47" s="62"/>
      <c r="K47" s="37"/>
      <c r="L47" s="37"/>
      <c r="M47" s="37"/>
      <c r="N47" s="37"/>
      <c r="O47" s="391"/>
      <c r="P47" s="391"/>
      <c r="Q47" s="391"/>
      <c r="R47" s="391"/>
      <c r="S47" s="392"/>
      <c r="T47" s="392"/>
      <c r="U47" s="41" t="s">
        <v>23100</v>
      </c>
      <c r="V47" s="41"/>
      <c r="W47" s="861">
        <f>J49</f>
        <v>989</v>
      </c>
      <c r="X47" s="861"/>
      <c r="Y47" s="861"/>
      <c r="Z47" s="862" t="str">
        <f>VLOOKUP(D47,DIPREVS1!A:D,4,FALSE)</f>
        <v>m2</v>
      </c>
      <c r="AA47" s="862"/>
    </row>
    <row r="48" spans="1:27" x14ac:dyDescent="0.2">
      <c r="A48" s="42"/>
      <c r="B48" s="37" t="s">
        <v>24447</v>
      </c>
      <c r="C48" s="58"/>
      <c r="D48" s="388"/>
      <c r="E48" s="388"/>
      <c r="F48" s="388"/>
      <c r="G48" s="53"/>
      <c r="H48" s="395"/>
      <c r="I48" s="417"/>
      <c r="J48" s="417"/>
      <c r="K48" s="210"/>
      <c r="L48" s="210"/>
      <c r="M48" s="388"/>
      <c r="N48" s="388"/>
      <c r="O48" s="388"/>
      <c r="P48" s="394"/>
      <c r="Q48" s="59"/>
      <c r="R48" s="395"/>
      <c r="S48" s="211"/>
      <c r="T48" s="211"/>
      <c r="U48" s="211"/>
      <c r="V48" s="53"/>
      <c r="W48" s="387"/>
      <c r="Z48" s="35"/>
      <c r="AA48" s="35"/>
    </row>
    <row r="49" spans="1:27" x14ac:dyDescent="0.2">
      <c r="A49" s="42"/>
      <c r="B49" s="37"/>
      <c r="C49" s="58"/>
      <c r="D49" s="869">
        <v>23</v>
      </c>
      <c r="E49" s="869"/>
      <c r="F49" s="398" t="s">
        <v>1</v>
      </c>
      <c r="G49" s="869">
        <v>43</v>
      </c>
      <c r="H49" s="869"/>
      <c r="I49" s="417" t="s">
        <v>8</v>
      </c>
      <c r="J49" s="866">
        <f>ROUND(D49*G49,2)</f>
        <v>989</v>
      </c>
      <c r="K49" s="866"/>
      <c r="L49" s="866"/>
      <c r="M49" s="388" t="s">
        <v>7</v>
      </c>
      <c r="N49" s="388"/>
      <c r="O49" s="388"/>
      <c r="P49" s="394"/>
      <c r="Q49" s="59"/>
      <c r="R49" s="395"/>
      <c r="S49" s="211"/>
      <c r="T49" s="211"/>
      <c r="U49" s="211"/>
      <c r="V49" s="53"/>
      <c r="W49" s="387"/>
      <c r="Z49" s="35"/>
      <c r="AA49" s="35"/>
    </row>
    <row r="50" spans="1:27" x14ac:dyDescent="0.2">
      <c r="A50" s="42"/>
      <c r="B50" s="37"/>
      <c r="C50" s="58"/>
      <c r="D50" s="388"/>
      <c r="E50" s="388"/>
      <c r="F50" s="388"/>
      <c r="G50" s="53"/>
      <c r="H50" s="395"/>
      <c r="I50" s="417"/>
      <c r="J50" s="417"/>
      <c r="K50" s="210"/>
      <c r="L50" s="210"/>
      <c r="M50" s="388"/>
      <c r="N50" s="388"/>
      <c r="O50" s="388"/>
      <c r="P50" s="394"/>
      <c r="Q50" s="59"/>
      <c r="R50" s="395"/>
      <c r="S50" s="211"/>
      <c r="T50" s="211"/>
      <c r="U50" s="211"/>
      <c r="V50" s="53"/>
      <c r="W50" s="387"/>
      <c r="Z50" s="35"/>
      <c r="AA50" s="35"/>
    </row>
    <row r="51" spans="1:27" ht="12.75" customHeight="1" x14ac:dyDescent="0.2">
      <c r="A51" s="40"/>
      <c r="B51" s="860" t="str">
        <f>VLOOKUP(D53,DIPREVS1!A:D,2,FALSE)</f>
        <v>BASE DE MACADAME SIMPLES,MEDIDA EM VOLUME DEPOIS DE COMPRIMIDO O MACADAME</v>
      </c>
      <c r="C51" s="860"/>
      <c r="D51" s="860"/>
      <c r="E51" s="860"/>
      <c r="F51" s="860"/>
      <c r="G51" s="860"/>
      <c r="H51" s="860"/>
      <c r="I51" s="860"/>
      <c r="J51" s="860"/>
      <c r="K51" s="860"/>
      <c r="L51" s="860"/>
      <c r="M51" s="860"/>
      <c r="N51" s="860"/>
      <c r="O51" s="860"/>
      <c r="P51" s="860"/>
      <c r="Q51" s="860"/>
      <c r="R51" s="860"/>
      <c r="S51" s="860"/>
      <c r="T51" s="860"/>
      <c r="U51" s="860"/>
      <c r="V51" s="860"/>
      <c r="W51" s="860"/>
      <c r="X51" s="860"/>
      <c r="Y51" s="860"/>
      <c r="Z51" s="860"/>
      <c r="AA51" s="37"/>
    </row>
    <row r="52" spans="1:27" x14ac:dyDescent="0.2">
      <c r="A52" s="40"/>
      <c r="B52" s="860"/>
      <c r="C52" s="860"/>
      <c r="D52" s="860"/>
      <c r="E52" s="860"/>
      <c r="F52" s="860"/>
      <c r="G52" s="860"/>
      <c r="H52" s="860"/>
      <c r="I52" s="860"/>
      <c r="J52" s="860"/>
      <c r="K52" s="860"/>
      <c r="L52" s="860"/>
      <c r="M52" s="860"/>
      <c r="N52" s="860"/>
      <c r="O52" s="860"/>
      <c r="P52" s="860"/>
      <c r="Q52" s="860"/>
      <c r="R52" s="860"/>
      <c r="S52" s="860"/>
      <c r="T52" s="860"/>
      <c r="U52" s="860"/>
      <c r="V52" s="860"/>
      <c r="W52" s="860"/>
      <c r="X52" s="860"/>
      <c r="Y52" s="860"/>
      <c r="Z52" s="860"/>
      <c r="AA52" s="37"/>
    </row>
    <row r="53" spans="1:27" x14ac:dyDescent="0.2">
      <c r="A53" s="42">
        <f>A47+1</f>
        <v>8</v>
      </c>
      <c r="B53" s="41"/>
      <c r="C53" s="43" t="s">
        <v>23098</v>
      </c>
      <c r="D53" s="61" t="s">
        <v>15727</v>
      </c>
      <c r="E53" s="37"/>
      <c r="F53" s="391"/>
      <c r="G53" s="37"/>
      <c r="H53" s="37"/>
      <c r="I53" s="62"/>
      <c r="J53" s="62"/>
      <c r="K53" s="37"/>
      <c r="L53" s="37"/>
      <c r="M53" s="37"/>
      <c r="N53" s="37"/>
      <c r="O53" s="391"/>
      <c r="P53" s="391"/>
      <c r="Q53" s="391"/>
      <c r="R53" s="391"/>
      <c r="S53" s="392"/>
      <c r="T53" s="392"/>
      <c r="U53" s="41" t="s">
        <v>23100</v>
      </c>
      <c r="V53" s="41"/>
      <c r="W53" s="861">
        <f>J55</f>
        <v>98.9</v>
      </c>
      <c r="X53" s="861"/>
      <c r="Y53" s="861"/>
      <c r="Z53" s="862" t="str">
        <f>VLOOKUP(D53,DIPREVS1!A:D,4,FALSE)</f>
        <v>m3</v>
      </c>
      <c r="AA53" s="862"/>
    </row>
    <row r="54" spans="1:27" x14ac:dyDescent="0.2">
      <c r="A54" s="42"/>
      <c r="B54" s="37" t="s">
        <v>24447</v>
      </c>
      <c r="C54" s="58"/>
      <c r="D54" s="388"/>
      <c r="E54" s="388"/>
      <c r="F54" s="388"/>
      <c r="G54" s="53"/>
      <c r="H54" s="395"/>
      <c r="I54" s="417"/>
      <c r="J54" s="417"/>
      <c r="K54" s="210"/>
      <c r="L54" s="210"/>
      <c r="M54" s="388"/>
      <c r="N54" s="388"/>
      <c r="O54" s="388"/>
      <c r="P54" s="394"/>
      <c r="Q54" s="59"/>
      <c r="R54" s="395"/>
      <c r="S54" s="211"/>
      <c r="T54" s="211"/>
      <c r="U54" s="211"/>
      <c r="V54" s="53"/>
      <c r="W54" s="387"/>
      <c r="Z54" s="35"/>
      <c r="AA54" s="35"/>
    </row>
    <row r="55" spans="1:27" x14ac:dyDescent="0.2">
      <c r="A55" s="42"/>
      <c r="B55" s="37"/>
      <c r="C55" s="58"/>
      <c r="D55" s="869">
        <f>W47</f>
        <v>989</v>
      </c>
      <c r="E55" s="869"/>
      <c r="F55" s="398" t="s">
        <v>1</v>
      </c>
      <c r="G55" s="869">
        <v>0.1</v>
      </c>
      <c r="H55" s="869"/>
      <c r="I55" s="417" t="s">
        <v>8</v>
      </c>
      <c r="J55" s="866">
        <f>ROUND(D55*G55,2)</f>
        <v>98.9</v>
      </c>
      <c r="K55" s="866"/>
      <c r="L55" s="866"/>
      <c r="M55" s="388" t="s">
        <v>6</v>
      </c>
      <c r="N55" s="388"/>
      <c r="O55" s="388"/>
      <c r="P55" s="394"/>
      <c r="Q55" s="59"/>
      <c r="R55" s="395"/>
      <c r="S55" s="211"/>
      <c r="T55" s="211"/>
      <c r="U55" s="211"/>
      <c r="V55" s="53"/>
      <c r="W55" s="387"/>
      <c r="Z55" s="35"/>
      <c r="AA55" s="35"/>
    </row>
    <row r="56" spans="1:27" x14ac:dyDescent="0.2">
      <c r="A56" s="42"/>
      <c r="B56" s="37"/>
      <c r="C56" s="58"/>
      <c r="D56" s="210"/>
      <c r="E56" s="210"/>
      <c r="F56" s="54"/>
      <c r="G56" s="53"/>
      <c r="H56" s="373"/>
      <c r="I56" s="372"/>
      <c r="J56" s="210"/>
      <c r="K56" s="210"/>
      <c r="L56" s="210"/>
      <c r="M56" s="53"/>
      <c r="N56" s="373"/>
      <c r="O56" s="372"/>
      <c r="P56" s="372"/>
      <c r="Q56" s="59"/>
      <c r="R56" s="373"/>
      <c r="S56" s="211"/>
      <c r="T56" s="211"/>
      <c r="U56" s="211"/>
      <c r="V56" s="53"/>
      <c r="W56" s="369"/>
      <c r="Z56" s="35"/>
      <c r="AA56" s="35"/>
    </row>
    <row r="57" spans="1:27" ht="12.75" customHeight="1" x14ac:dyDescent="0.2">
      <c r="A57" s="40"/>
      <c r="B57" s="860" t="str">
        <f>VLOOKUP(D60,DIPREVS1!A:D,2,FALSE)</f>
        <v>GALPAO ABERTO PARA OFICINAS E DEPOSITOS DE CANTEIRO DE OBRAS,ESTRUTURADO EM MADEIRA DE LEI,COBERTURA DE TELHAS DE CIMENTO SEM AMIANTO ONDULADAS,DE 6MM DE ESPESSURA,PISO CIMENTADO EPREPARO DO TERRENO</v>
      </c>
      <c r="C57" s="860"/>
      <c r="D57" s="860"/>
      <c r="E57" s="860"/>
      <c r="F57" s="860"/>
      <c r="G57" s="860"/>
      <c r="H57" s="860"/>
      <c r="I57" s="860"/>
      <c r="J57" s="860"/>
      <c r="K57" s="860"/>
      <c r="L57" s="860"/>
      <c r="M57" s="860"/>
      <c r="N57" s="860"/>
      <c r="O57" s="860"/>
      <c r="P57" s="860"/>
      <c r="Q57" s="860"/>
      <c r="R57" s="860"/>
      <c r="S57" s="860"/>
      <c r="T57" s="860"/>
      <c r="U57" s="860"/>
      <c r="V57" s="860"/>
      <c r="W57" s="860"/>
      <c r="X57" s="860"/>
      <c r="Y57" s="860"/>
      <c r="Z57" s="860"/>
      <c r="AA57" s="37"/>
    </row>
    <row r="58" spans="1:27" x14ac:dyDescent="0.2">
      <c r="A58" s="40"/>
      <c r="B58" s="860"/>
      <c r="C58" s="860"/>
      <c r="D58" s="860"/>
      <c r="E58" s="860"/>
      <c r="F58" s="860"/>
      <c r="G58" s="860"/>
      <c r="H58" s="860"/>
      <c r="I58" s="860"/>
      <c r="J58" s="860"/>
      <c r="K58" s="860"/>
      <c r="L58" s="860"/>
      <c r="M58" s="860"/>
      <c r="N58" s="860"/>
      <c r="O58" s="860"/>
      <c r="P58" s="860"/>
      <c r="Q58" s="860"/>
      <c r="R58" s="860"/>
      <c r="S58" s="860"/>
      <c r="T58" s="860"/>
      <c r="U58" s="860"/>
      <c r="V58" s="860"/>
      <c r="W58" s="860"/>
      <c r="X58" s="860"/>
      <c r="Y58" s="860"/>
      <c r="Z58" s="860"/>
      <c r="AA58" s="37"/>
    </row>
    <row r="59" spans="1:27" x14ac:dyDescent="0.2">
      <c r="A59" s="40"/>
      <c r="B59" s="860"/>
      <c r="C59" s="860"/>
      <c r="D59" s="860"/>
      <c r="E59" s="860"/>
      <c r="F59" s="860"/>
      <c r="G59" s="860"/>
      <c r="H59" s="860"/>
      <c r="I59" s="860"/>
      <c r="J59" s="860"/>
      <c r="K59" s="860"/>
      <c r="L59" s="860"/>
      <c r="M59" s="860"/>
      <c r="N59" s="860"/>
      <c r="O59" s="860"/>
      <c r="P59" s="860"/>
      <c r="Q59" s="860"/>
      <c r="R59" s="860"/>
      <c r="S59" s="860"/>
      <c r="T59" s="860"/>
      <c r="U59" s="860"/>
      <c r="V59" s="860"/>
      <c r="W59" s="860"/>
      <c r="X59" s="860"/>
      <c r="Y59" s="860"/>
      <c r="Z59" s="860"/>
      <c r="AA59" s="37"/>
    </row>
    <row r="60" spans="1:27" x14ac:dyDescent="0.2">
      <c r="A60" s="42">
        <f>A53+1</f>
        <v>9</v>
      </c>
      <c r="B60" s="41"/>
      <c r="C60" s="43" t="s">
        <v>23098</v>
      </c>
      <c r="D60" s="61" t="s">
        <v>12339</v>
      </c>
      <c r="E60" s="37"/>
      <c r="F60" s="391"/>
      <c r="G60" s="37"/>
      <c r="H60" s="37"/>
      <c r="I60" s="62"/>
      <c r="J60" s="62"/>
      <c r="K60" s="37"/>
      <c r="L60" s="37"/>
      <c r="M60" s="37"/>
      <c r="N60" s="37"/>
      <c r="O60" s="391"/>
      <c r="P60" s="391"/>
      <c r="Q60" s="391"/>
      <c r="R60" s="391"/>
      <c r="S60" s="392"/>
      <c r="T60" s="392"/>
      <c r="U60" s="41" t="s">
        <v>23100</v>
      </c>
      <c r="V60" s="41"/>
      <c r="W60" s="861">
        <f>SUM(D62:E66)</f>
        <v>93</v>
      </c>
      <c r="X60" s="861"/>
      <c r="Y60" s="861"/>
      <c r="Z60" s="862" t="str">
        <f>VLOOKUP(D60,DIPREVS1!A:D,4,FALSE)</f>
        <v>m2</v>
      </c>
      <c r="AA60" s="862"/>
    </row>
    <row r="61" spans="1:27" x14ac:dyDescent="0.2">
      <c r="A61" s="42"/>
      <c r="B61" s="37"/>
      <c r="C61" s="58"/>
      <c r="D61" s="210"/>
      <c r="E61" s="210"/>
      <c r="F61" s="54"/>
      <c r="G61" s="53"/>
      <c r="H61" s="395"/>
      <c r="I61" s="394"/>
      <c r="J61" s="210"/>
      <c r="K61" s="210"/>
      <c r="L61" s="210"/>
      <c r="M61" s="53"/>
      <c r="N61" s="395"/>
      <c r="O61" s="394"/>
      <c r="P61" s="394"/>
      <c r="Q61" s="59"/>
      <c r="R61" s="395"/>
      <c r="S61" s="211"/>
      <c r="T61" s="211"/>
      <c r="U61" s="211"/>
      <c r="V61" s="53"/>
      <c r="W61" s="387"/>
      <c r="Z61" s="35"/>
      <c r="AA61" s="35"/>
    </row>
    <row r="62" spans="1:27" x14ac:dyDescent="0.2">
      <c r="A62" s="42"/>
      <c r="C62" s="393" t="s">
        <v>24442</v>
      </c>
      <c r="D62" s="865">
        <v>15</v>
      </c>
      <c r="E62" s="865"/>
      <c r="F62" s="54" t="s">
        <v>7</v>
      </c>
      <c r="G62" s="53"/>
      <c r="H62" s="395"/>
      <c r="I62" s="394"/>
      <c r="J62" s="210"/>
      <c r="K62" s="210"/>
      <c r="L62" s="210"/>
      <c r="M62" s="53"/>
      <c r="N62" s="395"/>
      <c r="O62" s="394"/>
      <c r="P62" s="394"/>
      <c r="Q62" s="59"/>
      <c r="R62" s="395"/>
      <c r="S62" s="211"/>
      <c r="T62" s="211"/>
      <c r="U62" s="211"/>
      <c r="V62" s="53"/>
      <c r="W62" s="387"/>
      <c r="Z62" s="35"/>
      <c r="AA62" s="35"/>
    </row>
    <row r="63" spans="1:27" x14ac:dyDescent="0.2">
      <c r="A63" s="42"/>
      <c r="C63" s="393" t="s">
        <v>24443</v>
      </c>
      <c r="D63" s="865">
        <v>15</v>
      </c>
      <c r="E63" s="865"/>
      <c r="F63" s="54" t="s">
        <v>7</v>
      </c>
      <c r="G63" s="53"/>
      <c r="H63" s="395"/>
      <c r="I63" s="394"/>
      <c r="J63" s="210"/>
      <c r="K63" s="210"/>
      <c r="L63" s="210"/>
      <c r="M63" s="53"/>
      <c r="N63" s="395"/>
      <c r="O63" s="394"/>
      <c r="P63" s="394"/>
      <c r="Q63" s="59"/>
      <c r="R63" s="395"/>
      <c r="S63" s="211"/>
      <c r="T63" s="211"/>
      <c r="U63" s="211"/>
      <c r="V63" s="53"/>
      <c r="W63" s="387"/>
      <c r="Z63" s="35"/>
      <c r="AA63" s="35"/>
    </row>
    <row r="64" spans="1:27" x14ac:dyDescent="0.2">
      <c r="A64" s="42"/>
      <c r="C64" s="393" t="s">
        <v>24444</v>
      </c>
      <c r="D64" s="865">
        <v>9</v>
      </c>
      <c r="E64" s="865"/>
      <c r="F64" s="54" t="s">
        <v>7</v>
      </c>
      <c r="G64" s="53"/>
      <c r="H64" s="395"/>
      <c r="I64" s="394"/>
      <c r="J64" s="210"/>
      <c r="K64" s="210"/>
      <c r="L64" s="210"/>
      <c r="M64" s="53"/>
      <c r="N64" s="395"/>
      <c r="O64" s="394"/>
      <c r="P64" s="394"/>
      <c r="Q64" s="59"/>
      <c r="R64" s="395"/>
      <c r="S64" s="211"/>
      <c r="T64" s="211"/>
      <c r="U64" s="211"/>
      <c r="V64" s="53"/>
      <c r="W64" s="387"/>
      <c r="Z64" s="35"/>
      <c r="AA64" s="35"/>
    </row>
    <row r="65" spans="1:27" x14ac:dyDescent="0.2">
      <c r="A65" s="42"/>
      <c r="C65" s="393" t="s">
        <v>24445</v>
      </c>
      <c r="D65" s="865">
        <v>9</v>
      </c>
      <c r="E65" s="865"/>
      <c r="F65" s="54" t="s">
        <v>7</v>
      </c>
      <c r="G65" s="53"/>
      <c r="H65" s="395"/>
      <c r="I65" s="394"/>
      <c r="J65" s="210"/>
      <c r="K65" s="210"/>
      <c r="L65" s="210"/>
      <c r="M65" s="53"/>
      <c r="N65" s="395"/>
      <c r="O65" s="394"/>
      <c r="P65" s="394"/>
      <c r="Q65" s="59"/>
      <c r="R65" s="395"/>
      <c r="S65" s="211"/>
      <c r="T65" s="211"/>
      <c r="U65" s="211"/>
      <c r="V65" s="53"/>
      <c r="W65" s="387"/>
      <c r="Z65" s="35"/>
      <c r="AA65" s="35"/>
    </row>
    <row r="66" spans="1:27" x14ac:dyDescent="0.2">
      <c r="A66" s="42"/>
      <c r="C66" s="393" t="s">
        <v>24446</v>
      </c>
      <c r="D66" s="865">
        <v>45</v>
      </c>
      <c r="E66" s="865"/>
      <c r="F66" s="54" t="s">
        <v>7</v>
      </c>
      <c r="G66" s="53"/>
      <c r="H66" s="395"/>
      <c r="I66" s="394"/>
      <c r="J66" s="210"/>
      <c r="K66" s="210"/>
      <c r="L66" s="210"/>
      <c r="M66" s="53"/>
      <c r="N66" s="395"/>
      <c r="O66" s="394"/>
      <c r="P66" s="394"/>
      <c r="Q66" s="59"/>
      <c r="R66" s="395"/>
      <c r="S66" s="211"/>
      <c r="T66" s="211"/>
      <c r="U66" s="211"/>
      <c r="V66" s="53"/>
      <c r="W66" s="387"/>
      <c r="Z66" s="35"/>
      <c r="AA66" s="35"/>
    </row>
    <row r="67" spans="1:27" x14ac:dyDescent="0.2">
      <c r="A67" s="42"/>
      <c r="C67" s="393"/>
      <c r="D67" s="388"/>
      <c r="E67" s="388"/>
      <c r="F67" s="54"/>
      <c r="G67" s="53"/>
      <c r="H67" s="395"/>
      <c r="I67" s="394"/>
      <c r="J67" s="210"/>
      <c r="K67" s="210"/>
      <c r="L67" s="210"/>
      <c r="M67" s="53"/>
      <c r="N67" s="395"/>
      <c r="O67" s="394"/>
      <c r="P67" s="394"/>
      <c r="Q67" s="59"/>
      <c r="R67" s="395"/>
      <c r="S67" s="211"/>
      <c r="T67" s="211"/>
      <c r="U67" s="211"/>
      <c r="V67" s="53"/>
      <c r="W67" s="387"/>
      <c r="Z67" s="35"/>
      <c r="AA67" s="35"/>
    </row>
    <row r="68" spans="1:27" x14ac:dyDescent="0.2">
      <c r="A68" s="40"/>
      <c r="B68" s="860" t="str">
        <f>VLOOKUP(D70,DIPREVS1!A:D,2,FALSE)</f>
        <v>PLACA DE IDENTIFICACAO DE OBRA PUBLICA,INCLUSIVE PINTURA E SUPORTES DE MADEIRA.FORNECIMENTO E COLOCACAO</v>
      </c>
      <c r="C68" s="860"/>
      <c r="D68" s="860"/>
      <c r="E68" s="860"/>
      <c r="F68" s="860"/>
      <c r="G68" s="860"/>
      <c r="H68" s="860"/>
      <c r="I68" s="860"/>
      <c r="J68" s="860"/>
      <c r="K68" s="860"/>
      <c r="L68" s="860"/>
      <c r="M68" s="860"/>
      <c r="N68" s="860"/>
      <c r="O68" s="860"/>
      <c r="P68" s="860"/>
      <c r="Q68" s="860"/>
      <c r="R68" s="860"/>
      <c r="S68" s="860"/>
      <c r="T68" s="860"/>
      <c r="U68" s="860"/>
      <c r="V68" s="860"/>
      <c r="W68" s="860"/>
      <c r="X68" s="860"/>
      <c r="Y68" s="860"/>
      <c r="Z68" s="860"/>
      <c r="AA68" s="37"/>
    </row>
    <row r="69" spans="1:27" x14ac:dyDescent="0.2">
      <c r="A69" s="40"/>
      <c r="B69" s="860"/>
      <c r="C69" s="860"/>
      <c r="D69" s="860"/>
      <c r="E69" s="860"/>
      <c r="F69" s="860"/>
      <c r="G69" s="860"/>
      <c r="H69" s="860"/>
      <c r="I69" s="860"/>
      <c r="J69" s="860"/>
      <c r="K69" s="860"/>
      <c r="L69" s="860"/>
      <c r="M69" s="860"/>
      <c r="N69" s="860"/>
      <c r="O69" s="860"/>
      <c r="P69" s="860"/>
      <c r="Q69" s="860"/>
      <c r="R69" s="860"/>
      <c r="S69" s="860"/>
      <c r="T69" s="860"/>
      <c r="U69" s="860"/>
      <c r="V69" s="860"/>
      <c r="W69" s="860"/>
      <c r="X69" s="860"/>
      <c r="Y69" s="860"/>
      <c r="Z69" s="860"/>
      <c r="AA69" s="37"/>
    </row>
    <row r="70" spans="1:27" x14ac:dyDescent="0.2">
      <c r="A70" s="42">
        <f>A60+1</f>
        <v>10</v>
      </c>
      <c r="B70" s="41"/>
      <c r="C70" s="43" t="s">
        <v>23098</v>
      </c>
      <c r="D70" s="61" t="s">
        <v>12353</v>
      </c>
      <c r="E70" s="37"/>
      <c r="F70" s="312"/>
      <c r="G70" s="37"/>
      <c r="H70" s="37"/>
      <c r="I70" s="62"/>
      <c r="J70" s="62"/>
      <c r="K70" s="37"/>
      <c r="L70" s="37"/>
      <c r="M70" s="37"/>
      <c r="N70" s="37"/>
      <c r="O70" s="312"/>
      <c r="P70" s="312"/>
      <c r="Q70" s="312"/>
      <c r="R70" s="312"/>
      <c r="S70" s="317"/>
      <c r="T70" s="317"/>
      <c r="U70" s="41" t="s">
        <v>23100</v>
      </c>
      <c r="V70" s="41"/>
      <c r="W70" s="861">
        <f>M71</f>
        <v>10</v>
      </c>
      <c r="X70" s="861"/>
      <c r="Y70" s="861"/>
      <c r="Z70" s="862" t="str">
        <f>VLOOKUP(D70,DIPREVS1!A:D,4,FALSE)</f>
        <v>m2</v>
      </c>
      <c r="AA70" s="862"/>
    </row>
    <row r="71" spans="1:27" x14ac:dyDescent="0.2">
      <c r="A71" s="40"/>
      <c r="B71" s="37"/>
      <c r="C71" s="63"/>
      <c r="D71" s="867">
        <v>4</v>
      </c>
      <c r="E71" s="867"/>
      <c r="F71" s="867"/>
      <c r="G71" s="53" t="s">
        <v>0</v>
      </c>
      <c r="H71" s="318" t="s">
        <v>1</v>
      </c>
      <c r="I71" s="868">
        <v>2.5</v>
      </c>
      <c r="J71" s="868"/>
      <c r="K71" s="59" t="s">
        <v>0</v>
      </c>
      <c r="L71" s="318" t="s">
        <v>8</v>
      </c>
      <c r="M71" s="865">
        <f>ROUND(D71*I71,2)</f>
        <v>10</v>
      </c>
      <c r="N71" s="865"/>
      <c r="O71" s="865"/>
      <c r="P71" s="53" t="s">
        <v>7</v>
      </c>
      <c r="Q71" s="37"/>
      <c r="R71" s="37"/>
      <c r="S71" s="37"/>
      <c r="T71" s="37"/>
      <c r="U71" s="37"/>
      <c r="V71" s="37"/>
      <c r="W71" s="37"/>
      <c r="Z71" s="35"/>
      <c r="AA71" s="35"/>
    </row>
    <row r="72" spans="1:27" x14ac:dyDescent="0.2">
      <c r="A72" s="40"/>
      <c r="B72" s="37"/>
      <c r="C72" s="37"/>
      <c r="D72" s="37"/>
      <c r="E72" s="37"/>
      <c r="F72" s="37"/>
      <c r="G72" s="37"/>
      <c r="H72" s="37"/>
      <c r="I72" s="37"/>
      <c r="J72" s="37"/>
      <c r="K72" s="37"/>
      <c r="L72" s="37"/>
      <c r="M72" s="37"/>
      <c r="N72" s="37"/>
      <c r="O72" s="37"/>
      <c r="P72" s="37"/>
      <c r="Q72" s="37"/>
      <c r="R72" s="37"/>
      <c r="S72" s="37"/>
      <c r="T72" s="37"/>
      <c r="U72" s="37"/>
      <c r="V72" s="37"/>
      <c r="W72" s="37"/>
      <c r="X72" s="37"/>
      <c r="Y72" s="37"/>
      <c r="Z72" s="37"/>
      <c r="AA72" s="37"/>
    </row>
    <row r="73" spans="1:27" x14ac:dyDescent="0.2">
      <c r="A73" s="40"/>
      <c r="B73" s="872" t="str">
        <f>VLOOKUP(D76,DIPREVS1!A:D,2,FALSE)</f>
        <v>TAPUME DE VEDACAO OU PROTECAO,EXECUTADO C/CHAPAS DE MADEIRACOMPENSADA,RESINADA,LISA,DE COLAGEM FENOLICA,A PROVA D`AGUA,COM 2,20X1,10M E 6MM DE ESPESSURA,PREGADAS EM PECAS DE MADEIRA DE 3ª DE 3"X3" HORIZONTAIS E VERTICAIS A CADA 1,22M,EXCLUSIVE PINTURA</v>
      </c>
      <c r="C73" s="872"/>
      <c r="D73" s="872"/>
      <c r="E73" s="872"/>
      <c r="F73" s="872"/>
      <c r="G73" s="872"/>
      <c r="H73" s="872"/>
      <c r="I73" s="872"/>
      <c r="J73" s="872"/>
      <c r="K73" s="872"/>
      <c r="L73" s="872"/>
      <c r="M73" s="872"/>
      <c r="N73" s="872"/>
      <c r="O73" s="872"/>
      <c r="P73" s="872"/>
      <c r="Q73" s="872"/>
      <c r="R73" s="872"/>
      <c r="S73" s="872"/>
      <c r="T73" s="872"/>
      <c r="U73" s="872"/>
      <c r="V73" s="872"/>
      <c r="W73" s="872"/>
      <c r="X73" s="872"/>
      <c r="Y73" s="872"/>
      <c r="Z73" s="872"/>
      <c r="AA73" s="37"/>
    </row>
    <row r="74" spans="1:27" x14ac:dyDescent="0.2">
      <c r="A74" s="40"/>
      <c r="B74" s="872"/>
      <c r="C74" s="872"/>
      <c r="D74" s="872"/>
      <c r="E74" s="872"/>
      <c r="F74" s="872"/>
      <c r="G74" s="872"/>
      <c r="H74" s="872"/>
      <c r="I74" s="872"/>
      <c r="J74" s="872"/>
      <c r="K74" s="872"/>
      <c r="L74" s="872"/>
      <c r="M74" s="872"/>
      <c r="N74" s="872"/>
      <c r="O74" s="872"/>
      <c r="P74" s="872"/>
      <c r="Q74" s="872"/>
      <c r="R74" s="872"/>
      <c r="S74" s="872"/>
      <c r="T74" s="872"/>
      <c r="U74" s="872"/>
      <c r="V74" s="872"/>
      <c r="W74" s="872"/>
      <c r="X74" s="872"/>
      <c r="Y74" s="872"/>
      <c r="Z74" s="872"/>
      <c r="AA74" s="37"/>
    </row>
    <row r="75" spans="1:27" x14ac:dyDescent="0.2">
      <c r="A75" s="40"/>
      <c r="B75" s="872"/>
      <c r="C75" s="872"/>
      <c r="D75" s="872"/>
      <c r="E75" s="872"/>
      <c r="F75" s="872"/>
      <c r="G75" s="872"/>
      <c r="H75" s="872"/>
      <c r="I75" s="872"/>
      <c r="J75" s="872"/>
      <c r="K75" s="872"/>
      <c r="L75" s="872"/>
      <c r="M75" s="872"/>
      <c r="N75" s="872"/>
      <c r="O75" s="872"/>
      <c r="P75" s="872"/>
      <c r="Q75" s="872"/>
      <c r="R75" s="872"/>
      <c r="S75" s="872"/>
      <c r="T75" s="872"/>
      <c r="U75" s="872"/>
      <c r="V75" s="872"/>
      <c r="W75" s="872"/>
      <c r="X75" s="872"/>
      <c r="Y75" s="872"/>
      <c r="Z75" s="872"/>
      <c r="AA75" s="37"/>
    </row>
    <row r="76" spans="1:27" x14ac:dyDescent="0.2">
      <c r="A76" s="42">
        <f>A70+1</f>
        <v>11</v>
      </c>
      <c r="B76" s="41"/>
      <c r="C76" s="43" t="s">
        <v>23098</v>
      </c>
      <c r="D76" s="61" t="s">
        <v>12313</v>
      </c>
      <c r="E76" s="37"/>
      <c r="F76" s="312"/>
      <c r="G76" s="37"/>
      <c r="H76" s="37"/>
      <c r="I76" s="62"/>
      <c r="J76" s="62"/>
      <c r="K76" s="37"/>
      <c r="L76" s="37"/>
      <c r="M76" s="37"/>
      <c r="N76" s="37"/>
      <c r="O76" s="312"/>
      <c r="P76" s="312"/>
      <c r="Q76" s="312"/>
      <c r="R76" s="312"/>
      <c r="S76" s="317"/>
      <c r="T76" s="317"/>
      <c r="U76" s="41" t="s">
        <v>23100</v>
      </c>
      <c r="V76" s="41"/>
      <c r="W76" s="861">
        <f>SUM(Q77:S79)</f>
        <v>290.39999999999998</v>
      </c>
      <c r="X76" s="861"/>
      <c r="Y76" s="861"/>
      <c r="Z76" s="862" t="str">
        <f>VLOOKUP(D76,DIPREVS1!A:D,4,FALSE)</f>
        <v>m2</v>
      </c>
      <c r="AA76" s="862"/>
    </row>
    <row r="77" spans="1:27" x14ac:dyDescent="0.2">
      <c r="A77" s="40"/>
      <c r="B77" s="37"/>
      <c r="C77" s="37" t="s">
        <v>23665</v>
      </c>
      <c r="D77" s="37"/>
      <c r="E77" s="37"/>
      <c r="F77" s="37"/>
      <c r="G77" s="37"/>
      <c r="H77" s="37"/>
      <c r="I77" s="37"/>
      <c r="J77" s="37"/>
      <c r="K77" s="37"/>
      <c r="L77" s="37"/>
      <c r="M77" s="37"/>
      <c r="N77" s="37"/>
      <c r="O77" s="37"/>
      <c r="P77" s="37"/>
      <c r="Q77" s="37"/>
      <c r="R77" s="37"/>
      <c r="S77" s="37"/>
      <c r="T77" s="37"/>
      <c r="U77" s="37"/>
      <c r="V77" s="37"/>
      <c r="W77" s="37"/>
      <c r="X77" s="37"/>
      <c r="Y77" s="37"/>
      <c r="Z77" s="37"/>
      <c r="AA77" s="37"/>
    </row>
    <row r="78" spans="1:27" x14ac:dyDescent="0.2">
      <c r="A78" s="40"/>
      <c r="B78" s="37"/>
      <c r="C78" s="37"/>
      <c r="D78" s="64" t="s">
        <v>11615</v>
      </c>
      <c r="E78" s="875">
        <v>23</v>
      </c>
      <c r="F78" s="875"/>
      <c r="G78" s="53" t="s">
        <v>0</v>
      </c>
      <c r="H78" s="318" t="s">
        <v>11614</v>
      </c>
      <c r="I78" s="875">
        <v>43</v>
      </c>
      <c r="J78" s="875"/>
      <c r="K78" s="59" t="s">
        <v>11616</v>
      </c>
      <c r="L78" s="318" t="s">
        <v>1</v>
      </c>
      <c r="M78" s="37">
        <v>2</v>
      </c>
      <c r="N78" s="37" t="s">
        <v>11617</v>
      </c>
      <c r="O78" s="37"/>
      <c r="P78" s="37">
        <v>2.2000000000000002</v>
      </c>
      <c r="Q78" s="59" t="s">
        <v>0</v>
      </c>
      <c r="R78" s="318" t="s">
        <v>8</v>
      </c>
      <c r="S78" s="865">
        <f>ROUND((E78+I78)*M78*P78,2)</f>
        <v>290.39999999999998</v>
      </c>
      <c r="T78" s="865"/>
      <c r="U78" s="865"/>
      <c r="V78" s="53" t="s">
        <v>7</v>
      </c>
      <c r="W78" s="37"/>
      <c r="X78" s="37"/>
      <c r="Y78" s="37"/>
      <c r="Z78" s="37"/>
      <c r="AA78" s="37"/>
    </row>
    <row r="79" spans="1:27" x14ac:dyDescent="0.2">
      <c r="A79" s="40"/>
      <c r="B79" s="37"/>
      <c r="C79" s="37"/>
      <c r="D79" s="37"/>
      <c r="E79" s="37"/>
      <c r="F79" s="37"/>
      <c r="G79" s="37"/>
      <c r="H79" s="37"/>
      <c r="I79" s="37"/>
      <c r="J79" s="37"/>
      <c r="K79" s="37"/>
      <c r="L79" s="37"/>
      <c r="M79" s="37"/>
      <c r="N79" s="37"/>
      <c r="O79" s="37"/>
      <c r="P79" s="37"/>
      <c r="Q79" s="37"/>
      <c r="R79" s="37"/>
      <c r="S79" s="37"/>
      <c r="T79" s="37"/>
      <c r="U79" s="37"/>
      <c r="V79" s="37"/>
      <c r="W79" s="37"/>
      <c r="X79" s="37"/>
      <c r="Y79" s="37"/>
      <c r="Z79" s="37"/>
      <c r="AA79" s="37"/>
    </row>
    <row r="80" spans="1:27" x14ac:dyDescent="0.2">
      <c r="A80" s="40"/>
      <c r="B80" s="872" t="str">
        <f>VLOOKUP(D83,DIPREVS1!A:D,2,FALSE)</f>
        <v>BARRACAO DE OBRA EM CHAPA DE MADEIRA COMPENSADA DE 6MM DE ESPESSURA,RESINADA,SIMPLES,REAPROVEITAMENTO DE 2 VEZES,PISO EMCIMENTADO,COBERTURA COM TELHAS DE FIBROCIMENTO SEM AMIANTO,ESPESSURA 6MM,INCLUSIVE INSTALACOES</v>
      </c>
      <c r="C80" s="872"/>
      <c r="D80" s="872"/>
      <c r="E80" s="872"/>
      <c r="F80" s="872"/>
      <c r="G80" s="872"/>
      <c r="H80" s="872"/>
      <c r="I80" s="872"/>
      <c r="J80" s="872"/>
      <c r="K80" s="872"/>
      <c r="L80" s="872"/>
      <c r="M80" s="872"/>
      <c r="N80" s="872"/>
      <c r="O80" s="872"/>
      <c r="P80" s="872"/>
      <c r="Q80" s="872"/>
      <c r="R80" s="872"/>
      <c r="S80" s="872"/>
      <c r="T80" s="872"/>
      <c r="U80" s="872"/>
      <c r="V80" s="872"/>
      <c r="W80" s="872"/>
      <c r="X80" s="872"/>
      <c r="Y80" s="872"/>
      <c r="Z80" s="872"/>
      <c r="AA80" s="37"/>
    </row>
    <row r="81" spans="1:28" x14ac:dyDescent="0.2">
      <c r="A81" s="40"/>
      <c r="B81" s="872"/>
      <c r="C81" s="872"/>
      <c r="D81" s="872"/>
      <c r="E81" s="872"/>
      <c r="F81" s="872"/>
      <c r="G81" s="872"/>
      <c r="H81" s="872"/>
      <c r="I81" s="872"/>
      <c r="J81" s="872"/>
      <c r="K81" s="872"/>
      <c r="L81" s="872"/>
      <c r="M81" s="872"/>
      <c r="N81" s="872"/>
      <c r="O81" s="872"/>
      <c r="P81" s="872"/>
      <c r="Q81" s="872"/>
      <c r="R81" s="872"/>
      <c r="S81" s="872"/>
      <c r="T81" s="872"/>
      <c r="U81" s="872"/>
      <c r="V81" s="872"/>
      <c r="W81" s="872"/>
      <c r="X81" s="872"/>
      <c r="Y81" s="872"/>
      <c r="Z81" s="872"/>
      <c r="AA81" s="37"/>
    </row>
    <row r="82" spans="1:28" x14ac:dyDescent="0.2">
      <c r="A82" s="40"/>
      <c r="B82" s="872"/>
      <c r="C82" s="872"/>
      <c r="D82" s="872"/>
      <c r="E82" s="872"/>
      <c r="F82" s="872"/>
      <c r="G82" s="872"/>
      <c r="H82" s="872"/>
      <c r="I82" s="872"/>
      <c r="J82" s="872"/>
      <c r="K82" s="872"/>
      <c r="L82" s="872"/>
      <c r="M82" s="872"/>
      <c r="N82" s="872"/>
      <c r="O82" s="872"/>
      <c r="P82" s="872"/>
      <c r="Q82" s="872"/>
      <c r="R82" s="872"/>
      <c r="S82" s="872"/>
      <c r="T82" s="872"/>
      <c r="U82" s="872"/>
      <c r="V82" s="872"/>
      <c r="W82" s="872"/>
      <c r="X82" s="872"/>
      <c r="Y82" s="872"/>
      <c r="Z82" s="872"/>
      <c r="AA82" s="37"/>
    </row>
    <row r="83" spans="1:28" x14ac:dyDescent="0.2">
      <c r="A83" s="42">
        <f>A76+1</f>
        <v>12</v>
      </c>
      <c r="B83" s="41"/>
      <c r="C83" s="43" t="s">
        <v>23098</v>
      </c>
      <c r="D83" s="61" t="s">
        <v>12330</v>
      </c>
      <c r="E83" s="37"/>
      <c r="F83" s="312"/>
      <c r="G83" s="37"/>
      <c r="H83" s="37"/>
      <c r="I83" s="62"/>
      <c r="J83" s="62"/>
      <c r="K83" s="37"/>
      <c r="L83" s="37"/>
      <c r="M83" s="37"/>
      <c r="N83" s="37"/>
      <c r="O83" s="312"/>
      <c r="P83" s="312"/>
      <c r="Q83" s="312"/>
      <c r="R83" s="312"/>
      <c r="S83" s="317"/>
      <c r="T83" s="317"/>
      <c r="U83" s="41" t="s">
        <v>23100</v>
      </c>
      <c r="V83" s="41"/>
      <c r="W83" s="861">
        <f>SUM(Q84:S88)</f>
        <v>307.58</v>
      </c>
      <c r="X83" s="861"/>
      <c r="Y83" s="861"/>
      <c r="Z83" s="862" t="str">
        <f>VLOOKUP(D83,DIPREVS1!A:D,4,FALSE)</f>
        <v>m2</v>
      </c>
      <c r="AA83" s="862"/>
    </row>
    <row r="84" spans="1:28" x14ac:dyDescent="0.2">
      <c r="A84" s="41"/>
      <c r="B84" s="37"/>
      <c r="C84" s="37"/>
      <c r="D84" s="63" t="s">
        <v>23676</v>
      </c>
      <c r="E84" s="63"/>
      <c r="F84" s="63"/>
      <c r="G84" s="58"/>
      <c r="H84" s="867">
        <v>9.94</v>
      </c>
      <c r="I84" s="867"/>
      <c r="J84" s="867"/>
      <c r="K84" s="53" t="s">
        <v>0</v>
      </c>
      <c r="L84" s="318" t="s">
        <v>1</v>
      </c>
      <c r="M84" s="868">
        <v>6.28</v>
      </c>
      <c r="N84" s="868"/>
      <c r="O84" s="59" t="s">
        <v>0</v>
      </c>
      <c r="P84" s="318" t="s">
        <v>8</v>
      </c>
      <c r="Q84" s="865">
        <f>ROUND(H84*M84,2)</f>
        <v>62.42</v>
      </c>
      <c r="R84" s="865"/>
      <c r="S84" s="865"/>
      <c r="T84" s="53" t="s">
        <v>7</v>
      </c>
      <c r="U84" s="53"/>
      <c r="V84" s="37"/>
      <c r="W84" s="37"/>
      <c r="X84" s="37"/>
      <c r="Y84" s="37"/>
      <c r="Z84" s="37"/>
      <c r="AA84" s="37"/>
      <c r="AB84" s="37"/>
    </row>
    <row r="85" spans="1:28" x14ac:dyDescent="0.2">
      <c r="A85" s="41"/>
      <c r="B85" s="37"/>
      <c r="C85" s="37"/>
      <c r="D85" s="63" t="s">
        <v>11565</v>
      </c>
      <c r="E85" s="63"/>
      <c r="F85" s="63"/>
      <c r="G85" s="58"/>
      <c r="H85" s="867">
        <v>12.38</v>
      </c>
      <c r="I85" s="867"/>
      <c r="J85" s="867"/>
      <c r="K85" s="53" t="s">
        <v>0</v>
      </c>
      <c r="L85" s="318" t="s">
        <v>1</v>
      </c>
      <c r="M85" s="868">
        <v>6.28</v>
      </c>
      <c r="N85" s="868"/>
      <c r="O85" s="59" t="s">
        <v>0</v>
      </c>
      <c r="P85" s="318" t="s">
        <v>8</v>
      </c>
      <c r="Q85" s="865">
        <f>ROUND(H85*M85,2)</f>
        <v>77.75</v>
      </c>
      <c r="R85" s="865"/>
      <c r="S85" s="865"/>
      <c r="T85" s="53" t="s">
        <v>7</v>
      </c>
      <c r="U85" s="53"/>
      <c r="V85" s="37"/>
      <c r="W85" s="37"/>
      <c r="X85" s="37"/>
      <c r="Y85" s="37"/>
      <c r="Z85" s="37"/>
      <c r="AA85" s="37"/>
      <c r="AB85" s="37"/>
    </row>
    <row r="86" spans="1:28" x14ac:dyDescent="0.2">
      <c r="A86" s="41"/>
      <c r="B86" s="37"/>
      <c r="C86" s="37"/>
      <c r="D86" s="63" t="s">
        <v>11618</v>
      </c>
      <c r="E86" s="63"/>
      <c r="F86" s="63"/>
      <c r="G86" s="58"/>
      <c r="H86" s="867">
        <v>2.0099999999999998</v>
      </c>
      <c r="I86" s="867"/>
      <c r="J86" s="867"/>
      <c r="K86" s="53" t="s">
        <v>0</v>
      </c>
      <c r="L86" s="318" t="s">
        <v>1</v>
      </c>
      <c r="M86" s="868">
        <v>2.0099999999999998</v>
      </c>
      <c r="N86" s="868"/>
      <c r="O86" s="59" t="s">
        <v>0</v>
      </c>
      <c r="P86" s="318" t="s">
        <v>8</v>
      </c>
      <c r="Q86" s="865">
        <f>ROUND(H86*M86,2)</f>
        <v>4.04</v>
      </c>
      <c r="R86" s="865"/>
      <c r="S86" s="865"/>
      <c r="T86" s="53" t="s">
        <v>7</v>
      </c>
      <c r="U86" s="53"/>
      <c r="V86" s="37"/>
      <c r="W86" s="37"/>
      <c r="X86" s="37"/>
      <c r="Y86" s="37"/>
      <c r="Z86" s="37"/>
      <c r="AA86" s="37"/>
      <c r="AB86" s="37"/>
    </row>
    <row r="87" spans="1:28" x14ac:dyDescent="0.2">
      <c r="A87" s="41"/>
      <c r="B87" s="37"/>
      <c r="C87" s="37"/>
      <c r="D87" s="63" t="s">
        <v>11612</v>
      </c>
      <c r="E87" s="63"/>
      <c r="F87" s="63"/>
      <c r="G87" s="58"/>
      <c r="H87" s="867">
        <v>16.04</v>
      </c>
      <c r="I87" s="867"/>
      <c r="J87" s="867"/>
      <c r="K87" s="53" t="s">
        <v>0</v>
      </c>
      <c r="L87" s="318" t="s">
        <v>1</v>
      </c>
      <c r="M87" s="868">
        <v>6.28</v>
      </c>
      <c r="N87" s="868"/>
      <c r="O87" s="59" t="s">
        <v>0</v>
      </c>
      <c r="P87" s="318" t="s">
        <v>8</v>
      </c>
      <c r="Q87" s="865">
        <f>ROUND(H87*M87,2)</f>
        <v>100.73</v>
      </c>
      <c r="R87" s="865"/>
      <c r="S87" s="865"/>
      <c r="T87" s="53" t="s">
        <v>7</v>
      </c>
      <c r="U87" s="53"/>
      <c r="V87" s="37"/>
      <c r="W87" s="37"/>
      <c r="X87" s="37"/>
      <c r="Y87" s="37"/>
      <c r="Z87" s="37"/>
      <c r="AA87" s="37"/>
      <c r="AB87" s="37"/>
    </row>
    <row r="88" spans="1:28" x14ac:dyDescent="0.2">
      <c r="A88" s="41"/>
      <c r="B88" s="37"/>
      <c r="C88" s="37"/>
      <c r="D88" s="63" t="s">
        <v>23677</v>
      </c>
      <c r="E88" s="63"/>
      <c r="F88" s="63"/>
      <c r="G88" s="58"/>
      <c r="H88" s="867">
        <v>12.38</v>
      </c>
      <c r="I88" s="867"/>
      <c r="J88" s="867"/>
      <c r="K88" s="53" t="s">
        <v>0</v>
      </c>
      <c r="L88" s="318" t="s">
        <v>1</v>
      </c>
      <c r="M88" s="868">
        <v>5.0599999999999996</v>
      </c>
      <c r="N88" s="868"/>
      <c r="O88" s="59" t="s">
        <v>0</v>
      </c>
      <c r="P88" s="318" t="s">
        <v>8</v>
      </c>
      <c r="Q88" s="865">
        <f>ROUND(H88*M88,2)</f>
        <v>62.64</v>
      </c>
      <c r="R88" s="865"/>
      <c r="S88" s="865"/>
      <c r="T88" s="53" t="s">
        <v>7</v>
      </c>
      <c r="U88" s="53"/>
      <c r="V88" s="37"/>
      <c r="W88" s="37"/>
      <c r="X88" s="37"/>
      <c r="Y88" s="37"/>
      <c r="Z88" s="37"/>
      <c r="AA88" s="37"/>
      <c r="AB88" s="37"/>
    </row>
    <row r="89" spans="1:28" x14ac:dyDescent="0.2">
      <c r="A89" s="41"/>
      <c r="B89" s="37"/>
      <c r="C89" s="37"/>
      <c r="D89" s="63"/>
      <c r="E89" s="63"/>
      <c r="F89" s="63"/>
      <c r="G89" s="58"/>
      <c r="H89" s="390"/>
      <c r="I89" s="390"/>
      <c r="J89" s="390"/>
      <c r="K89" s="53"/>
      <c r="L89" s="395"/>
      <c r="M89" s="389"/>
      <c r="N89" s="389"/>
      <c r="O89" s="59"/>
      <c r="P89" s="395"/>
      <c r="Q89" s="388"/>
      <c r="R89" s="388"/>
      <c r="S89" s="388"/>
      <c r="T89" s="53"/>
      <c r="U89" s="53"/>
      <c r="V89" s="37"/>
      <c r="W89" s="37"/>
      <c r="X89" s="37"/>
      <c r="Y89" s="37"/>
      <c r="Z89" s="37"/>
      <c r="AA89" s="37"/>
      <c r="AB89" s="37"/>
    </row>
    <row r="90" spans="1:28" ht="12.75" customHeight="1" x14ac:dyDescent="0.2">
      <c r="A90" s="40"/>
      <c r="B90" s="872" t="str">
        <f>VLOOKUP(D94,DIPREVS1!A:D,2,FALSE)</f>
        <v>ALUGUEL DE CONTAINER PARA ESCRITORIO,MEDINDO 2,20M LARGURA,6,20M COMPRIMENTO E 2,50M ALTURA,COMPOSTO DE CHAPAS DE ACO C/NERVURAS TRAPEZOIDAIS,ISOLAMENTO TERMO-ACUSTICO NO FORRO,CHASSIS REFORCADO E PISO EM COMPENSADO NAVAL, INCLUINDO INSTALACOES ELETRICAS,EXCLUSIVE TRANSPORTE(VIDE ITEM 04.005.0300) ECARGA E DESCARGA(VIDE ITEM 04.013.0015)</v>
      </c>
      <c r="C90" s="872"/>
      <c r="D90" s="872"/>
      <c r="E90" s="872"/>
      <c r="F90" s="872"/>
      <c r="G90" s="872"/>
      <c r="H90" s="872"/>
      <c r="I90" s="872"/>
      <c r="J90" s="872"/>
      <c r="K90" s="872"/>
      <c r="L90" s="872"/>
      <c r="M90" s="872"/>
      <c r="N90" s="872"/>
      <c r="O90" s="872"/>
      <c r="P90" s="872"/>
      <c r="Q90" s="872"/>
      <c r="R90" s="872"/>
      <c r="S90" s="872"/>
      <c r="T90" s="872"/>
      <c r="U90" s="872"/>
      <c r="V90" s="872"/>
      <c r="W90" s="872"/>
      <c r="X90" s="872"/>
      <c r="Y90" s="872"/>
      <c r="Z90" s="872"/>
      <c r="AA90" s="37"/>
    </row>
    <row r="91" spans="1:28" x14ac:dyDescent="0.2">
      <c r="A91" s="40"/>
      <c r="B91" s="872"/>
      <c r="C91" s="872"/>
      <c r="D91" s="872"/>
      <c r="E91" s="872"/>
      <c r="F91" s="872"/>
      <c r="G91" s="872"/>
      <c r="H91" s="872"/>
      <c r="I91" s="872"/>
      <c r="J91" s="872"/>
      <c r="K91" s="872"/>
      <c r="L91" s="872"/>
      <c r="M91" s="872"/>
      <c r="N91" s="872"/>
      <c r="O91" s="872"/>
      <c r="P91" s="872"/>
      <c r="Q91" s="872"/>
      <c r="R91" s="872"/>
      <c r="S91" s="872"/>
      <c r="T91" s="872"/>
      <c r="U91" s="872"/>
      <c r="V91" s="872"/>
      <c r="W91" s="872"/>
      <c r="X91" s="872"/>
      <c r="Y91" s="872"/>
      <c r="Z91" s="872"/>
      <c r="AA91" s="37"/>
    </row>
    <row r="92" spans="1:28" x14ac:dyDescent="0.2">
      <c r="A92" s="40"/>
      <c r="B92" s="872"/>
      <c r="C92" s="872"/>
      <c r="D92" s="872"/>
      <c r="E92" s="872"/>
      <c r="F92" s="872"/>
      <c r="G92" s="872"/>
      <c r="H92" s="872"/>
      <c r="I92" s="872"/>
      <c r="J92" s="872"/>
      <c r="K92" s="872"/>
      <c r="L92" s="872"/>
      <c r="M92" s="872"/>
      <c r="N92" s="872"/>
      <c r="O92" s="872"/>
      <c r="P92" s="872"/>
      <c r="Q92" s="872"/>
      <c r="R92" s="872"/>
      <c r="S92" s="872"/>
      <c r="T92" s="872"/>
      <c r="U92" s="872"/>
      <c r="V92" s="872"/>
      <c r="W92" s="872"/>
      <c r="X92" s="872"/>
      <c r="Y92" s="872"/>
      <c r="Z92" s="872"/>
      <c r="AA92" s="37"/>
    </row>
    <row r="93" spans="1:28" x14ac:dyDescent="0.2">
      <c r="A93" s="40"/>
      <c r="B93" s="872"/>
      <c r="C93" s="872"/>
      <c r="D93" s="872"/>
      <c r="E93" s="872"/>
      <c r="F93" s="872"/>
      <c r="G93" s="872"/>
      <c r="H93" s="872"/>
      <c r="I93" s="872"/>
      <c r="J93" s="872"/>
      <c r="K93" s="872"/>
      <c r="L93" s="872"/>
      <c r="M93" s="872"/>
      <c r="N93" s="872"/>
      <c r="O93" s="872"/>
      <c r="P93" s="872"/>
      <c r="Q93" s="872"/>
      <c r="R93" s="872"/>
      <c r="S93" s="872"/>
      <c r="T93" s="872"/>
      <c r="U93" s="872"/>
      <c r="V93" s="872"/>
      <c r="W93" s="872"/>
      <c r="X93" s="872"/>
      <c r="Y93" s="872"/>
      <c r="Z93" s="872"/>
      <c r="AA93" s="37"/>
    </row>
    <row r="94" spans="1:28" x14ac:dyDescent="0.2">
      <c r="A94" s="42">
        <f>A83+1</f>
        <v>13</v>
      </c>
      <c r="B94" s="41"/>
      <c r="C94" s="43" t="s">
        <v>23098</v>
      </c>
      <c r="D94" s="61" t="s">
        <v>12333</v>
      </c>
      <c r="E94" s="37"/>
      <c r="F94" s="391"/>
      <c r="G94" s="37"/>
      <c r="H94" s="37"/>
      <c r="I94" s="62"/>
      <c r="J94" s="62"/>
      <c r="K94" s="37"/>
      <c r="L94" s="37"/>
      <c r="M94" s="37"/>
      <c r="N94" s="37"/>
      <c r="O94" s="391"/>
      <c r="P94" s="391"/>
      <c r="Q94" s="391"/>
      <c r="R94" s="391"/>
      <c r="S94" s="392"/>
      <c r="T94" s="392"/>
      <c r="U94" s="41" t="s">
        <v>23100</v>
      </c>
      <c r="V94" s="41"/>
      <c r="W94" s="861">
        <f>M96</f>
        <v>72</v>
      </c>
      <c r="X94" s="861"/>
      <c r="Y94" s="861"/>
      <c r="Z94" s="862" t="str">
        <f>VLOOKUP(D94,DIPREVS1!A:D,4,FALSE)</f>
        <v>unxmes</v>
      </c>
      <c r="AA94" s="862"/>
    </row>
    <row r="95" spans="1:28" x14ac:dyDescent="0.2">
      <c r="A95" s="41"/>
      <c r="B95" s="37" t="s">
        <v>24457</v>
      </c>
      <c r="C95" s="37"/>
      <c r="D95" s="63"/>
      <c r="E95" s="63"/>
      <c r="F95" s="63"/>
      <c r="G95" s="58"/>
      <c r="H95" s="390"/>
      <c r="I95" s="390"/>
      <c r="J95" s="390"/>
      <c r="K95" s="53"/>
      <c r="L95" s="395"/>
      <c r="M95" s="389"/>
      <c r="N95" s="389"/>
      <c r="O95" s="59"/>
      <c r="P95" s="395"/>
      <c r="Q95" s="388"/>
      <c r="R95" s="388"/>
      <c r="S95" s="388"/>
      <c r="T95" s="53"/>
      <c r="U95" s="53"/>
      <c r="V95" s="37"/>
      <c r="W95" s="37"/>
      <c r="X95" s="37"/>
      <c r="Y95" s="37"/>
      <c r="Z95" s="37"/>
      <c r="AA95" s="37"/>
      <c r="AB95" s="37"/>
    </row>
    <row r="96" spans="1:28" x14ac:dyDescent="0.2">
      <c r="A96" s="41"/>
      <c r="B96" s="37"/>
      <c r="C96" s="37"/>
      <c r="D96" s="878">
        <v>4</v>
      </c>
      <c r="E96" s="878"/>
      <c r="F96" s="63" t="s">
        <v>23873</v>
      </c>
      <c r="G96" s="426" t="s">
        <v>1</v>
      </c>
      <c r="H96" s="867">
        <v>18</v>
      </c>
      <c r="I96" s="867"/>
      <c r="J96" s="427" t="s">
        <v>24458</v>
      </c>
      <c r="K96" s="53"/>
      <c r="L96" s="395" t="s">
        <v>8</v>
      </c>
      <c r="M96" s="868">
        <f>ROUND(D96*H96,2)</f>
        <v>72</v>
      </c>
      <c r="N96" s="868"/>
      <c r="O96" s="868"/>
      <c r="P96" s="44" t="s">
        <v>23596</v>
      </c>
      <c r="Q96" s="388"/>
      <c r="R96" s="388"/>
      <c r="S96" s="388"/>
      <c r="T96" s="53"/>
      <c r="U96" s="53"/>
      <c r="V96" s="37"/>
      <c r="W96" s="37"/>
      <c r="X96" s="37"/>
      <c r="Y96" s="37"/>
      <c r="Z96" s="37"/>
      <c r="AA96" s="37"/>
      <c r="AB96" s="37"/>
    </row>
    <row r="97" spans="1:28" x14ac:dyDescent="0.2">
      <c r="A97" s="41"/>
      <c r="B97" s="37"/>
      <c r="C97" s="37"/>
      <c r="D97" s="63"/>
      <c r="E97" s="63"/>
      <c r="F97" s="63"/>
      <c r="G97" s="58"/>
      <c r="H97" s="390"/>
      <c r="I97" s="390"/>
      <c r="J97" s="390"/>
      <c r="K97" s="53"/>
      <c r="L97" s="395"/>
      <c r="M97" s="389"/>
      <c r="N97" s="389"/>
      <c r="O97" s="59"/>
      <c r="P97" s="395"/>
      <c r="Q97" s="388"/>
      <c r="R97" s="388"/>
      <c r="S97" s="388"/>
      <c r="T97" s="53"/>
      <c r="U97" s="53"/>
      <c r="V97" s="37"/>
      <c r="W97" s="37"/>
      <c r="X97" s="37"/>
      <c r="Y97" s="37"/>
      <c r="Z97" s="37"/>
      <c r="AA97" s="37"/>
      <c r="AB97" s="37"/>
    </row>
    <row r="98" spans="1:28" ht="12.75" customHeight="1" x14ac:dyDescent="0.2">
      <c r="A98" s="40"/>
      <c r="B98" s="872" t="str">
        <f>VLOOKUP(D100,DIPREVS1!A:D,2,FALSE)</f>
        <v>TRANSPORTE DE CONTAINER,SEGUNDO DESCRICAO DA FAMILIA 02.006,EXCLUSIVE CARGA E DESCARGA(VIDE ITEM 04.013.0015)</v>
      </c>
      <c r="C98" s="872"/>
      <c r="D98" s="872"/>
      <c r="E98" s="872"/>
      <c r="F98" s="872"/>
      <c r="G98" s="872"/>
      <c r="H98" s="872"/>
      <c r="I98" s="872"/>
      <c r="J98" s="872"/>
      <c r="K98" s="872"/>
      <c r="L98" s="872"/>
      <c r="M98" s="872"/>
      <c r="N98" s="872"/>
      <c r="O98" s="872"/>
      <c r="P98" s="872"/>
      <c r="Q98" s="872"/>
      <c r="R98" s="872"/>
      <c r="S98" s="872"/>
      <c r="T98" s="872"/>
      <c r="U98" s="872"/>
      <c r="V98" s="872"/>
      <c r="W98" s="872"/>
      <c r="X98" s="872"/>
      <c r="Y98" s="872"/>
      <c r="Z98" s="872"/>
      <c r="AA98" s="37"/>
    </row>
    <row r="99" spans="1:28" x14ac:dyDescent="0.2">
      <c r="A99" s="40"/>
      <c r="B99" s="872"/>
      <c r="C99" s="872"/>
      <c r="D99" s="872"/>
      <c r="E99" s="872"/>
      <c r="F99" s="872"/>
      <c r="G99" s="872"/>
      <c r="H99" s="872"/>
      <c r="I99" s="872"/>
      <c r="J99" s="872"/>
      <c r="K99" s="872"/>
      <c r="L99" s="872"/>
      <c r="M99" s="872"/>
      <c r="N99" s="872"/>
      <c r="O99" s="872"/>
      <c r="P99" s="872"/>
      <c r="Q99" s="872"/>
      <c r="R99" s="872"/>
      <c r="S99" s="872"/>
      <c r="T99" s="872"/>
      <c r="U99" s="872"/>
      <c r="V99" s="872"/>
      <c r="W99" s="872"/>
      <c r="X99" s="872"/>
      <c r="Y99" s="872"/>
      <c r="Z99" s="872"/>
      <c r="AA99" s="37"/>
    </row>
    <row r="100" spans="1:28" x14ac:dyDescent="0.2">
      <c r="A100" s="42">
        <f>A94+1</f>
        <v>14</v>
      </c>
      <c r="B100" s="41"/>
      <c r="C100" s="43" t="s">
        <v>23098</v>
      </c>
      <c r="D100" s="61" t="s">
        <v>12675</v>
      </c>
      <c r="E100" s="37"/>
      <c r="F100" s="391"/>
      <c r="G100" s="37"/>
      <c r="H100" s="37"/>
      <c r="I100" s="62"/>
      <c r="J100" s="62"/>
      <c r="K100" s="37"/>
      <c r="L100" s="37"/>
      <c r="M100" s="37"/>
      <c r="N100" s="37"/>
      <c r="O100" s="391"/>
      <c r="P100" s="391"/>
      <c r="Q100" s="391"/>
      <c r="R100" s="391"/>
      <c r="S100" s="392"/>
      <c r="T100" s="392"/>
      <c r="U100" s="41" t="s">
        <v>23100</v>
      </c>
      <c r="V100" s="41"/>
      <c r="W100" s="861">
        <f>Q103</f>
        <v>242.4</v>
      </c>
      <c r="X100" s="861"/>
      <c r="Y100" s="861"/>
      <c r="Z100" s="862" t="str">
        <f>VLOOKUP(D100,DIPREVS1!A:D,4,FALSE)</f>
        <v>unxkm</v>
      </c>
      <c r="AA100" s="862"/>
    </row>
    <row r="101" spans="1:28" x14ac:dyDescent="0.2">
      <c r="A101" s="40"/>
      <c r="B101" s="37"/>
      <c r="C101" s="63" t="str">
        <f>"Item "&amp;A94</f>
        <v>Item 13</v>
      </c>
      <c r="D101" s="74"/>
      <c r="E101" s="53" t="s">
        <v>8</v>
      </c>
      <c r="F101" s="214">
        <f>D96</f>
        <v>4</v>
      </c>
      <c r="G101" s="53" t="s">
        <v>2</v>
      </c>
      <c r="H101" s="59"/>
      <c r="I101" s="395"/>
      <c r="J101" s="75" t="s">
        <v>23652</v>
      </c>
      <c r="K101" s="53"/>
      <c r="L101" s="877">
        <v>30.3</v>
      </c>
      <c r="M101" s="877"/>
      <c r="N101" s="65" t="s">
        <v>5</v>
      </c>
      <c r="O101" s="53" t="s">
        <v>24555</v>
      </c>
      <c r="P101" s="395"/>
      <c r="Q101" s="208"/>
      <c r="R101" s="59"/>
      <c r="S101" s="59"/>
      <c r="T101" s="211"/>
      <c r="U101" s="211"/>
      <c r="V101" s="211"/>
      <c r="W101" s="53"/>
      <c r="Z101" s="35"/>
      <c r="AA101" s="35"/>
    </row>
    <row r="102" spans="1:28" x14ac:dyDescent="0.2">
      <c r="A102" s="40"/>
      <c r="B102" s="37"/>
      <c r="C102" s="63"/>
      <c r="D102" s="74"/>
      <c r="E102" s="53"/>
      <c r="F102" s="214"/>
      <c r="G102" s="53"/>
      <c r="H102" s="59"/>
      <c r="I102" s="395"/>
      <c r="J102" s="63" t="s">
        <v>24459</v>
      </c>
      <c r="K102" s="53"/>
      <c r="L102" s="37"/>
      <c r="M102" s="37"/>
      <c r="N102" s="37"/>
      <c r="O102" s="53"/>
      <c r="P102" s="395"/>
      <c r="Q102" s="208"/>
      <c r="R102" s="59"/>
      <c r="S102" s="59"/>
      <c r="T102" s="211"/>
      <c r="U102" s="211"/>
      <c r="V102" s="211"/>
      <c r="W102" s="53"/>
      <c r="Z102" s="35"/>
      <c r="AA102" s="35"/>
    </row>
    <row r="103" spans="1:28" x14ac:dyDescent="0.2">
      <c r="A103" s="40"/>
      <c r="B103" s="37"/>
      <c r="C103" s="390"/>
      <c r="D103" s="390"/>
      <c r="E103" s="390"/>
      <c r="F103" s="54">
        <f>SUM(F101:F102)</f>
        <v>4</v>
      </c>
      <c r="G103" s="53" t="s">
        <v>2</v>
      </c>
      <c r="H103" s="392" t="s">
        <v>1</v>
      </c>
      <c r="I103" s="877">
        <f>L101</f>
        <v>30.3</v>
      </c>
      <c r="J103" s="877"/>
      <c r="K103" s="65" t="s">
        <v>5</v>
      </c>
      <c r="L103" s="392" t="s">
        <v>1</v>
      </c>
      <c r="M103" s="279">
        <v>2</v>
      </c>
      <c r="N103" s="53" t="s">
        <v>24460</v>
      </c>
      <c r="P103" s="392" t="s">
        <v>8</v>
      </c>
      <c r="Q103" s="865">
        <f>ROUND(F103*I103*M103,2)</f>
        <v>242.4</v>
      </c>
      <c r="R103" s="865"/>
      <c r="S103" s="865"/>
      <c r="T103" s="53" t="s">
        <v>23597</v>
      </c>
      <c r="U103" s="208"/>
      <c r="V103" s="211"/>
      <c r="W103" s="53"/>
      <c r="Z103" s="35"/>
      <c r="AA103" s="35"/>
    </row>
    <row r="104" spans="1:28" x14ac:dyDescent="0.2">
      <c r="A104" s="41"/>
      <c r="B104" s="37"/>
      <c r="C104" s="37"/>
      <c r="D104" s="63"/>
      <c r="E104" s="63"/>
      <c r="F104" s="63"/>
      <c r="G104" s="58"/>
      <c r="H104" s="390"/>
      <c r="I104" s="390"/>
      <c r="J104" s="390"/>
      <c r="K104" s="53"/>
      <c r="L104" s="395"/>
      <c r="M104" s="389"/>
      <c r="N104" s="389"/>
      <c r="O104" s="59"/>
      <c r="P104" s="395"/>
      <c r="Q104" s="388"/>
      <c r="R104" s="388"/>
      <c r="S104" s="388"/>
      <c r="T104" s="53"/>
      <c r="U104" s="53"/>
      <c r="V104" s="37"/>
      <c r="W104" s="37"/>
      <c r="X104" s="37"/>
      <c r="Y104" s="37"/>
      <c r="Z104" s="37"/>
      <c r="AA104" s="37"/>
      <c r="AB104" s="37"/>
    </row>
    <row r="105" spans="1:28" ht="12.75" customHeight="1" x14ac:dyDescent="0.2">
      <c r="A105" s="40"/>
      <c r="B105" s="872" t="str">
        <f>VLOOKUP(D107,DIPREVS1!A:D,2,FALSE)</f>
        <v>CARGA E DESCARGA DE CONTAINER,SEGUNDO DESCRICAO DA FAMILIA 02.006</v>
      </c>
      <c r="C105" s="872"/>
      <c r="D105" s="872"/>
      <c r="E105" s="872"/>
      <c r="F105" s="872"/>
      <c r="G105" s="872"/>
      <c r="H105" s="872"/>
      <c r="I105" s="872"/>
      <c r="J105" s="872"/>
      <c r="K105" s="872"/>
      <c r="L105" s="872"/>
      <c r="M105" s="872"/>
      <c r="N105" s="872"/>
      <c r="O105" s="872"/>
      <c r="P105" s="872"/>
      <c r="Q105" s="872"/>
      <c r="R105" s="872"/>
      <c r="S105" s="872"/>
      <c r="T105" s="872"/>
      <c r="U105" s="872"/>
      <c r="V105" s="872"/>
      <c r="W105" s="872"/>
      <c r="X105" s="872"/>
      <c r="Y105" s="872"/>
      <c r="Z105" s="872"/>
      <c r="AA105" s="37"/>
    </row>
    <row r="106" spans="1:28" x14ac:dyDescent="0.2">
      <c r="A106" s="40"/>
      <c r="B106" s="872"/>
      <c r="C106" s="872"/>
      <c r="D106" s="872"/>
      <c r="E106" s="872"/>
      <c r="F106" s="872"/>
      <c r="G106" s="872"/>
      <c r="H106" s="872"/>
      <c r="I106" s="872"/>
      <c r="J106" s="872"/>
      <c r="K106" s="872"/>
      <c r="L106" s="872"/>
      <c r="M106" s="872"/>
      <c r="N106" s="872"/>
      <c r="O106" s="872"/>
      <c r="P106" s="872"/>
      <c r="Q106" s="872"/>
      <c r="R106" s="872"/>
      <c r="S106" s="872"/>
      <c r="T106" s="872"/>
      <c r="U106" s="872"/>
      <c r="V106" s="872"/>
      <c r="W106" s="872"/>
      <c r="X106" s="872"/>
      <c r="Y106" s="872"/>
      <c r="Z106" s="872"/>
      <c r="AA106" s="37"/>
    </row>
    <row r="107" spans="1:28" x14ac:dyDescent="0.2">
      <c r="A107" s="42">
        <f>A100+1</f>
        <v>15</v>
      </c>
      <c r="B107" s="41"/>
      <c r="C107" s="43" t="s">
        <v>23098</v>
      </c>
      <c r="D107" s="61" t="s">
        <v>12722</v>
      </c>
      <c r="E107" s="37"/>
      <c r="F107" s="391"/>
      <c r="G107" s="37"/>
      <c r="H107" s="37"/>
      <c r="I107" s="62"/>
      <c r="J107" s="62"/>
      <c r="K107" s="37"/>
      <c r="L107" s="37"/>
      <c r="M107" s="37"/>
      <c r="N107" s="37"/>
      <c r="O107" s="391"/>
      <c r="P107" s="391"/>
      <c r="Q107" s="391"/>
      <c r="R107" s="391"/>
      <c r="S107" s="392"/>
      <c r="T107" s="392"/>
      <c r="U107" s="41" t="s">
        <v>23100</v>
      </c>
      <c r="V107" s="41"/>
      <c r="W107" s="861">
        <f>O109</f>
        <v>8</v>
      </c>
      <c r="X107" s="861"/>
      <c r="Y107" s="861"/>
      <c r="Z107" s="862" t="str">
        <f>VLOOKUP(D107,DIPREVS1!A:D,4,FALSE)</f>
        <v>un</v>
      </c>
      <c r="AA107" s="862"/>
    </row>
    <row r="108" spans="1:28" x14ac:dyDescent="0.2">
      <c r="A108" s="40"/>
      <c r="B108" s="37"/>
      <c r="C108" s="63" t="s">
        <v>24461</v>
      </c>
      <c r="D108" s="390"/>
      <c r="E108" s="53"/>
      <c r="F108" s="395"/>
      <c r="L108" s="388"/>
      <c r="M108" s="388"/>
      <c r="N108" s="388"/>
      <c r="O108" s="53"/>
      <c r="P108" s="395"/>
      <c r="Q108" s="208"/>
      <c r="R108" s="59"/>
      <c r="S108" s="59"/>
      <c r="T108" s="211"/>
      <c r="U108" s="211"/>
      <c r="V108" s="211"/>
      <c r="W108" s="53"/>
      <c r="Z108" s="35"/>
      <c r="AA108" s="35"/>
    </row>
    <row r="109" spans="1:28" x14ac:dyDescent="0.2">
      <c r="A109" s="40"/>
      <c r="B109" s="37"/>
      <c r="C109" s="63" t="str">
        <f>"conforme item "&amp;A100</f>
        <v>conforme item 14</v>
      </c>
      <c r="D109" s="390"/>
      <c r="E109" s="390"/>
      <c r="F109" s="53"/>
      <c r="G109" s="392" t="s">
        <v>8</v>
      </c>
      <c r="H109" s="214">
        <f>F103</f>
        <v>4</v>
      </c>
      <c r="I109" s="53" t="s">
        <v>2</v>
      </c>
      <c r="J109" s="392" t="s">
        <v>1</v>
      </c>
      <c r="K109" s="279">
        <v>2</v>
      </c>
      <c r="L109" s="53" t="s">
        <v>24462</v>
      </c>
      <c r="N109" s="392"/>
      <c r="O109" s="876">
        <f>ROUND(H109*K109,0)</f>
        <v>8</v>
      </c>
      <c r="P109" s="876"/>
      <c r="Q109" s="876"/>
      <c r="R109" s="53" t="s">
        <v>2</v>
      </c>
      <c r="S109" s="59"/>
      <c r="T109" s="211"/>
      <c r="U109" s="211"/>
      <c r="V109" s="211"/>
      <c r="W109" s="53"/>
      <c r="Z109" s="35"/>
      <c r="AA109" s="35"/>
    </row>
    <row r="110" spans="1:28" x14ac:dyDescent="0.2">
      <c r="A110" s="41"/>
      <c r="B110" s="37"/>
      <c r="C110" s="37"/>
      <c r="D110" s="63"/>
      <c r="E110" s="63"/>
      <c r="F110" s="63"/>
      <c r="G110" s="58"/>
      <c r="H110" s="390"/>
      <c r="I110" s="390"/>
      <c r="J110" s="390"/>
      <c r="K110" s="53"/>
      <c r="L110" s="395"/>
      <c r="M110" s="389"/>
      <c r="N110" s="389"/>
      <c r="O110" s="59"/>
      <c r="P110" s="395"/>
      <c r="Q110" s="388"/>
      <c r="R110" s="388"/>
      <c r="S110" s="388"/>
      <c r="T110" s="53"/>
      <c r="U110" s="53"/>
      <c r="V110" s="37"/>
      <c r="W110" s="37"/>
      <c r="X110" s="37"/>
      <c r="Y110" s="37"/>
      <c r="Z110" s="37"/>
      <c r="AA110" s="37"/>
      <c r="AB110" s="37"/>
    </row>
    <row r="111" spans="1:28" ht="12.75" customHeight="1" x14ac:dyDescent="0.2">
      <c r="A111" s="40"/>
      <c r="B111" s="872" t="str">
        <f>VLOOKUP(D113,DIPREVS1!A:D,2,FALSE)</f>
        <v>INSTALACAO E LIGACAO PROVISORIA PARA ABASTECIMENTO DE AGUA EESGOTAMENTO SANITARIO EM CANTEIRO DE OBRAS,INCLUSIVE ESCAVACAO,EXCLUSIVE REPOSICAO DA PAVIMENTACAO DO LOGRADOURO PUBLICO</v>
      </c>
      <c r="C111" s="872"/>
      <c r="D111" s="872"/>
      <c r="E111" s="872"/>
      <c r="F111" s="872"/>
      <c r="G111" s="872"/>
      <c r="H111" s="872"/>
      <c r="I111" s="872"/>
      <c r="J111" s="872"/>
      <c r="K111" s="872"/>
      <c r="L111" s="872"/>
      <c r="M111" s="872"/>
      <c r="N111" s="872"/>
      <c r="O111" s="872"/>
      <c r="P111" s="872"/>
      <c r="Q111" s="872"/>
      <c r="R111" s="872"/>
      <c r="S111" s="872"/>
      <c r="T111" s="872"/>
      <c r="U111" s="872"/>
      <c r="V111" s="872"/>
      <c r="W111" s="872"/>
      <c r="X111" s="872"/>
      <c r="Y111" s="872"/>
      <c r="Z111" s="872"/>
      <c r="AA111" s="37"/>
    </row>
    <row r="112" spans="1:28" x14ac:dyDescent="0.2">
      <c r="A112" s="40"/>
      <c r="B112" s="872"/>
      <c r="C112" s="872"/>
      <c r="D112" s="872"/>
      <c r="E112" s="872"/>
      <c r="F112" s="872"/>
      <c r="G112" s="872"/>
      <c r="H112" s="872"/>
      <c r="I112" s="872"/>
      <c r="J112" s="872"/>
      <c r="K112" s="872"/>
      <c r="L112" s="872"/>
      <c r="M112" s="872"/>
      <c r="N112" s="872"/>
      <c r="O112" s="872"/>
      <c r="P112" s="872"/>
      <c r="Q112" s="872"/>
      <c r="R112" s="872"/>
      <c r="S112" s="872"/>
      <c r="T112" s="872"/>
      <c r="U112" s="872"/>
      <c r="V112" s="872"/>
      <c r="W112" s="872"/>
      <c r="X112" s="872"/>
      <c r="Y112" s="872"/>
      <c r="Z112" s="872"/>
      <c r="AA112" s="37"/>
    </row>
    <row r="113" spans="1:27" x14ac:dyDescent="0.2">
      <c r="A113" s="42">
        <f>A107+1</f>
        <v>16</v>
      </c>
      <c r="B113" s="41"/>
      <c r="C113" s="43" t="s">
        <v>23098</v>
      </c>
      <c r="D113" s="61" t="s">
        <v>12346</v>
      </c>
      <c r="E113" s="37"/>
      <c r="F113" s="312"/>
      <c r="G113" s="37"/>
      <c r="H113" s="37"/>
      <c r="I113" s="62"/>
      <c r="J113" s="62"/>
      <c r="K113" s="37"/>
      <c r="L113" s="37"/>
      <c r="M113" s="37"/>
      <c r="N113" s="37"/>
      <c r="O113" s="312"/>
      <c r="P113" s="312"/>
      <c r="Q113" s="312"/>
      <c r="R113" s="312"/>
      <c r="S113" s="37"/>
      <c r="T113" s="317"/>
      <c r="U113" s="41" t="s">
        <v>23100</v>
      </c>
      <c r="V113" s="41"/>
      <c r="W113" s="861">
        <v>1</v>
      </c>
      <c r="X113" s="861"/>
      <c r="Y113" s="861"/>
      <c r="Z113" s="862" t="str">
        <f>VLOOKUP(D113,DIPREVS1!A:D,4,FALSE)</f>
        <v>un</v>
      </c>
      <c r="AA113" s="862"/>
    </row>
    <row r="114" spans="1:27" x14ac:dyDescent="0.2">
      <c r="A114" s="40"/>
      <c r="B114" s="37"/>
      <c r="C114" s="37"/>
      <c r="D114" s="37"/>
      <c r="E114" s="37"/>
      <c r="F114" s="37"/>
      <c r="G114" s="37"/>
      <c r="H114" s="37"/>
      <c r="I114" s="37"/>
      <c r="J114" s="37"/>
      <c r="K114" s="37"/>
      <c r="L114" s="37"/>
      <c r="M114" s="37"/>
      <c r="N114" s="37"/>
      <c r="O114" s="37"/>
      <c r="P114" s="37"/>
      <c r="Q114" s="37"/>
      <c r="R114" s="37"/>
      <c r="S114" s="37"/>
      <c r="T114" s="37"/>
      <c r="U114" s="37"/>
      <c r="V114" s="37"/>
      <c r="W114" s="133"/>
      <c r="X114" s="133"/>
      <c r="Y114" s="133"/>
      <c r="Z114" s="37"/>
      <c r="AA114" s="37"/>
    </row>
    <row r="115" spans="1:27" x14ac:dyDescent="0.2">
      <c r="A115" s="40"/>
      <c r="B115" s="872" t="str">
        <f>VLOOKUP(D117,DIPREVS1!A:D,2,FALSE)</f>
        <v>INSTALACAO E LIGACAO PROVISORIA DE ALIMENTACAO DE ENERGIA ELETRICA,EM BAIXA TENSAO,PARA CANTEIRO DE OBRAS,M3-CHAVE 100A,CARGA 3KW,20CV,EXCLUSIVE O FORNECIMENTO DO MEDIDOR</v>
      </c>
      <c r="C115" s="872"/>
      <c r="D115" s="872"/>
      <c r="E115" s="872"/>
      <c r="F115" s="872"/>
      <c r="G115" s="872"/>
      <c r="H115" s="872"/>
      <c r="I115" s="872"/>
      <c r="J115" s="872"/>
      <c r="K115" s="872"/>
      <c r="L115" s="872"/>
      <c r="M115" s="872"/>
      <c r="N115" s="872"/>
      <c r="O115" s="872"/>
      <c r="P115" s="872"/>
      <c r="Q115" s="872"/>
      <c r="R115" s="872"/>
      <c r="S115" s="872"/>
      <c r="T115" s="872"/>
      <c r="U115" s="872"/>
      <c r="V115" s="872"/>
      <c r="W115" s="872"/>
      <c r="X115" s="872"/>
      <c r="Y115" s="872"/>
      <c r="Z115" s="872"/>
      <c r="AA115" s="37"/>
    </row>
    <row r="116" spans="1:27" x14ac:dyDescent="0.2">
      <c r="A116" s="40"/>
      <c r="B116" s="872"/>
      <c r="C116" s="872"/>
      <c r="D116" s="872"/>
      <c r="E116" s="872"/>
      <c r="F116" s="872"/>
      <c r="G116" s="872"/>
      <c r="H116" s="872"/>
      <c r="I116" s="872"/>
      <c r="J116" s="872"/>
      <c r="K116" s="872"/>
      <c r="L116" s="872"/>
      <c r="M116" s="872"/>
      <c r="N116" s="872"/>
      <c r="O116" s="872"/>
      <c r="P116" s="872"/>
      <c r="Q116" s="872"/>
      <c r="R116" s="872"/>
      <c r="S116" s="872"/>
      <c r="T116" s="872"/>
      <c r="U116" s="872"/>
      <c r="V116" s="872"/>
      <c r="W116" s="872"/>
      <c r="X116" s="872"/>
      <c r="Y116" s="872"/>
      <c r="Z116" s="872"/>
      <c r="AA116" s="37"/>
    </row>
    <row r="117" spans="1:27" x14ac:dyDescent="0.2">
      <c r="A117" s="42">
        <f>A113+1</f>
        <v>17</v>
      </c>
      <c r="B117" s="41"/>
      <c r="C117" s="43" t="s">
        <v>23098</v>
      </c>
      <c r="D117" s="61" t="s">
        <v>12347</v>
      </c>
      <c r="E117" s="37"/>
      <c r="F117" s="312"/>
      <c r="G117" s="37"/>
      <c r="H117" s="37"/>
      <c r="I117" s="62"/>
      <c r="J117" s="62"/>
      <c r="K117" s="37"/>
      <c r="L117" s="37"/>
      <c r="M117" s="37"/>
      <c r="N117" s="37"/>
      <c r="O117" s="312"/>
      <c r="P117" s="312"/>
      <c r="Q117" s="312"/>
      <c r="R117" s="312"/>
      <c r="S117" s="37"/>
      <c r="T117" s="317"/>
      <c r="U117" s="41" t="s">
        <v>23100</v>
      </c>
      <c r="V117" s="41"/>
      <c r="W117" s="861">
        <f>W113</f>
        <v>1</v>
      </c>
      <c r="X117" s="861"/>
      <c r="Y117" s="861"/>
      <c r="Z117" s="862" t="str">
        <f>VLOOKUP(D117,DIPREVS1!A:D,4,FALSE)</f>
        <v>un</v>
      </c>
      <c r="AA117" s="862"/>
    </row>
    <row r="118" spans="1:27" x14ac:dyDescent="0.2">
      <c r="A118" s="40"/>
      <c r="B118" s="37"/>
      <c r="C118" s="63"/>
      <c r="D118" s="37"/>
      <c r="E118" s="37"/>
      <c r="F118" s="37"/>
      <c r="G118" s="37"/>
      <c r="H118" s="37"/>
      <c r="I118" s="37"/>
      <c r="J118" s="37"/>
      <c r="K118" s="37"/>
      <c r="L118" s="37"/>
      <c r="M118" s="37"/>
      <c r="N118" s="37"/>
      <c r="O118" s="37"/>
      <c r="P118" s="37"/>
      <c r="Q118" s="37"/>
      <c r="R118" s="37"/>
      <c r="S118" s="37"/>
      <c r="T118" s="37"/>
      <c r="U118" s="37"/>
      <c r="V118" s="37"/>
      <c r="W118" s="133"/>
      <c r="X118" s="133"/>
      <c r="Y118" s="133"/>
      <c r="Z118" s="37"/>
      <c r="AA118" s="37"/>
    </row>
    <row r="119" spans="1:27" x14ac:dyDescent="0.2">
      <c r="A119" s="40"/>
      <c r="B119" s="872" t="str">
        <f>VLOOKUP(D122,DIPREVS1!A:D,2,FALSE)</f>
        <v>ALUGUEL DE BANHEIRO QUIMICO,PORTATIL,MEDINDO 2,31M ALTURA X1,56M LARGURA E 1,16M PROFUNDIDADE,INCLUSIVE INSTALACAO E RETIRADA DO EQUIPAMENTO,FORNECIMENTO DE QUIMICA DESODORIZANTE,BACTERICIDA E BACTERIOSTATICA,PAPEL HIGIENICO E VEICULO PROPRIO COM UNIDADE MOVEL DE SUCCAO PARA LIMPEZA</v>
      </c>
      <c r="C119" s="872"/>
      <c r="D119" s="872"/>
      <c r="E119" s="872"/>
      <c r="F119" s="872"/>
      <c r="G119" s="872"/>
      <c r="H119" s="872"/>
      <c r="I119" s="872"/>
      <c r="J119" s="872"/>
      <c r="K119" s="872"/>
      <c r="L119" s="872"/>
      <c r="M119" s="872"/>
      <c r="N119" s="872"/>
      <c r="O119" s="872"/>
      <c r="P119" s="872"/>
      <c r="Q119" s="872"/>
      <c r="R119" s="872"/>
      <c r="S119" s="872"/>
      <c r="T119" s="872"/>
      <c r="U119" s="872"/>
      <c r="V119" s="872"/>
      <c r="W119" s="872"/>
      <c r="X119" s="872"/>
      <c r="Y119" s="872"/>
      <c r="Z119" s="872"/>
      <c r="AA119" s="37"/>
    </row>
    <row r="120" spans="1:27" x14ac:dyDescent="0.2">
      <c r="A120" s="40"/>
      <c r="B120" s="872"/>
      <c r="C120" s="872"/>
      <c r="D120" s="872"/>
      <c r="E120" s="872"/>
      <c r="F120" s="872"/>
      <c r="G120" s="872"/>
      <c r="H120" s="872"/>
      <c r="I120" s="872"/>
      <c r="J120" s="872"/>
      <c r="K120" s="872"/>
      <c r="L120" s="872"/>
      <c r="M120" s="872"/>
      <c r="N120" s="872"/>
      <c r="O120" s="872"/>
      <c r="P120" s="872"/>
      <c r="Q120" s="872"/>
      <c r="R120" s="872"/>
      <c r="S120" s="872"/>
      <c r="T120" s="872"/>
      <c r="U120" s="872"/>
      <c r="V120" s="872"/>
      <c r="W120" s="872"/>
      <c r="X120" s="872"/>
      <c r="Y120" s="872"/>
      <c r="Z120" s="872"/>
      <c r="AA120" s="37"/>
    </row>
    <row r="121" spans="1:27" x14ac:dyDescent="0.2">
      <c r="A121" s="40"/>
      <c r="B121" s="872"/>
      <c r="C121" s="872"/>
      <c r="D121" s="872"/>
      <c r="E121" s="872"/>
      <c r="F121" s="872"/>
      <c r="G121" s="872"/>
      <c r="H121" s="872"/>
      <c r="I121" s="872"/>
      <c r="J121" s="872"/>
      <c r="K121" s="872"/>
      <c r="L121" s="872"/>
      <c r="M121" s="872"/>
      <c r="N121" s="872"/>
      <c r="O121" s="872"/>
      <c r="P121" s="872"/>
      <c r="Q121" s="872"/>
      <c r="R121" s="872"/>
      <c r="S121" s="872"/>
      <c r="T121" s="872"/>
      <c r="U121" s="872"/>
      <c r="V121" s="872"/>
      <c r="W121" s="872"/>
      <c r="X121" s="872"/>
      <c r="Y121" s="872"/>
      <c r="Z121" s="872"/>
      <c r="AA121" s="37"/>
    </row>
    <row r="122" spans="1:27" x14ac:dyDescent="0.2">
      <c r="A122" s="42">
        <f>A117+1</f>
        <v>18</v>
      </c>
      <c r="B122" s="41"/>
      <c r="C122" s="43" t="s">
        <v>23098</v>
      </c>
      <c r="D122" s="61" t="s">
        <v>12338</v>
      </c>
      <c r="E122" s="37"/>
      <c r="F122" s="312"/>
      <c r="G122" s="37"/>
      <c r="H122" s="37"/>
      <c r="I122" s="63"/>
      <c r="J122" s="62"/>
      <c r="K122" s="37"/>
      <c r="L122" s="37"/>
      <c r="M122" s="37"/>
      <c r="N122" s="37"/>
      <c r="O122" s="312"/>
      <c r="P122" s="312"/>
      <c r="Q122" s="312"/>
      <c r="R122" s="312"/>
      <c r="S122" s="37"/>
      <c r="T122" s="317"/>
      <c r="U122" s="41" t="s">
        <v>23100</v>
      </c>
      <c r="V122" s="41"/>
      <c r="W122" s="861">
        <f>P123</f>
        <v>72</v>
      </c>
      <c r="X122" s="861"/>
      <c r="Y122" s="861"/>
      <c r="Z122" s="862" t="str">
        <f>VLOOKUP(D122,DIPREVS1!A:D,4,FALSE)</f>
        <v>unxmes</v>
      </c>
      <c r="AA122" s="862"/>
    </row>
    <row r="123" spans="1:27" x14ac:dyDescent="0.2">
      <c r="A123" s="40"/>
      <c r="B123" s="37"/>
      <c r="C123" s="63" t="s">
        <v>23101</v>
      </c>
      <c r="D123" s="63"/>
      <c r="E123" s="63"/>
      <c r="F123" s="58"/>
      <c r="G123" s="37"/>
      <c r="J123" s="74">
        <v>4</v>
      </c>
      <c r="K123" s="53" t="s">
        <v>2</v>
      </c>
      <c r="L123" s="318" t="s">
        <v>1</v>
      </c>
      <c r="M123" s="208">
        <v>18</v>
      </c>
      <c r="N123" s="59" t="s">
        <v>23102</v>
      </c>
      <c r="O123" s="318"/>
      <c r="P123" s="879">
        <f>ROUND(J123*M123,0)</f>
        <v>72</v>
      </c>
      <c r="Q123" s="879"/>
      <c r="R123" s="53" t="s">
        <v>11613</v>
      </c>
      <c r="S123" s="37"/>
      <c r="T123" s="37"/>
      <c r="U123" s="37"/>
      <c r="Z123" s="35"/>
      <c r="AA123" s="35"/>
    </row>
    <row r="124" spans="1:27" x14ac:dyDescent="0.2">
      <c r="A124" s="40"/>
      <c r="B124" s="37"/>
      <c r="C124" s="63"/>
      <c r="D124" s="63"/>
      <c r="E124" s="63"/>
      <c r="F124" s="58"/>
      <c r="G124" s="37"/>
      <c r="H124" s="314"/>
      <c r="I124" s="314"/>
      <c r="J124" s="314"/>
      <c r="K124" s="53"/>
      <c r="L124" s="318"/>
      <c r="M124" s="311"/>
      <c r="N124" s="311"/>
      <c r="O124" s="59"/>
      <c r="P124" s="318"/>
      <c r="Q124" s="211"/>
      <c r="R124" s="211"/>
      <c r="S124" s="211"/>
      <c r="T124" s="53"/>
      <c r="U124" s="37"/>
      <c r="V124" s="37"/>
      <c r="W124" s="37"/>
      <c r="X124" s="37"/>
      <c r="Y124" s="37"/>
      <c r="Z124" s="37"/>
      <c r="AA124" s="37"/>
    </row>
    <row r="125" spans="1:27" x14ac:dyDescent="0.2">
      <c r="A125" s="46"/>
      <c r="B125" s="872" t="str">
        <f>VLOOKUP(D127,DIPREVS1!A:D,2,FALSE)</f>
        <v>CERCA PROTETORA DE BORDA DE VALA OU OBRA,COM TELA PLASTICA NA COR LARANJA OU AMARELA,CONSIDERANDO 1 VEZ DE UTILIZACAO,INCLUSIVE APOIOS,FORNECIMENTO,COLOCACAO E RETIRADA</v>
      </c>
      <c r="C125" s="872"/>
      <c r="D125" s="872"/>
      <c r="E125" s="872"/>
      <c r="F125" s="872"/>
      <c r="G125" s="872"/>
      <c r="H125" s="872"/>
      <c r="I125" s="872"/>
      <c r="J125" s="872"/>
      <c r="K125" s="872"/>
      <c r="L125" s="872"/>
      <c r="M125" s="872"/>
      <c r="N125" s="872"/>
      <c r="O125" s="872"/>
      <c r="P125" s="872"/>
      <c r="Q125" s="872"/>
      <c r="R125" s="872"/>
      <c r="S125" s="872"/>
      <c r="T125" s="872"/>
      <c r="U125" s="872"/>
      <c r="V125" s="872"/>
      <c r="W125" s="872"/>
      <c r="X125" s="872"/>
      <c r="Y125" s="872"/>
      <c r="Z125" s="872"/>
      <c r="AA125" s="37"/>
    </row>
    <row r="126" spans="1:27" x14ac:dyDescent="0.2">
      <c r="A126" s="46"/>
      <c r="B126" s="872"/>
      <c r="C126" s="872"/>
      <c r="D126" s="872"/>
      <c r="E126" s="872"/>
      <c r="F126" s="872"/>
      <c r="G126" s="872"/>
      <c r="H126" s="872"/>
      <c r="I126" s="872"/>
      <c r="J126" s="872"/>
      <c r="K126" s="872"/>
      <c r="L126" s="872"/>
      <c r="M126" s="872"/>
      <c r="N126" s="872"/>
      <c r="O126" s="872"/>
      <c r="P126" s="872"/>
      <c r="Q126" s="872"/>
      <c r="R126" s="872"/>
      <c r="S126" s="872"/>
      <c r="T126" s="872"/>
      <c r="U126" s="872"/>
      <c r="V126" s="872"/>
      <c r="W126" s="872"/>
      <c r="X126" s="872"/>
      <c r="Y126" s="872"/>
      <c r="Z126" s="872"/>
      <c r="AA126" s="37"/>
    </row>
    <row r="127" spans="1:27" x14ac:dyDescent="0.2">
      <c r="A127" s="42">
        <f>A122+1</f>
        <v>19</v>
      </c>
      <c r="B127" s="41"/>
      <c r="C127" s="43" t="s">
        <v>23098</v>
      </c>
      <c r="D127" s="41" t="s">
        <v>12345</v>
      </c>
      <c r="E127" s="37"/>
      <c r="F127" s="312"/>
      <c r="G127" s="312"/>
      <c r="H127" s="37"/>
      <c r="I127" s="52"/>
      <c r="J127" s="52"/>
      <c r="K127" s="52"/>
      <c r="L127" s="52"/>
      <c r="M127" s="52"/>
      <c r="N127" s="52"/>
      <c r="O127" s="52"/>
      <c r="P127" s="52"/>
      <c r="Q127" s="52"/>
      <c r="R127" s="52"/>
      <c r="S127" s="317"/>
      <c r="T127" s="317"/>
      <c r="U127" s="41" t="s">
        <v>23100</v>
      </c>
      <c r="V127" s="41"/>
      <c r="W127" s="861">
        <f>SUM(S129:T129)</f>
        <v>51237.599999999999</v>
      </c>
      <c r="X127" s="861"/>
      <c r="Y127" s="861"/>
      <c r="Z127" s="862" t="str">
        <f>VLOOKUP(D127,DIPREVS1!A:D,4,FALSE)</f>
        <v>m2</v>
      </c>
      <c r="AA127" s="862"/>
    </row>
    <row r="128" spans="1:27" x14ac:dyDescent="0.2">
      <c r="A128" s="46"/>
      <c r="B128" s="41"/>
      <c r="C128" s="37" t="s">
        <v>23666</v>
      </c>
      <c r="D128" s="41"/>
      <c r="E128" s="41"/>
      <c r="F128" s="43"/>
      <c r="Z128" s="41"/>
      <c r="AA128" s="35"/>
    </row>
    <row r="129" spans="1:27" x14ac:dyDescent="0.2">
      <c r="A129" s="46"/>
      <c r="B129" s="41"/>
      <c r="C129" s="37"/>
      <c r="D129" s="880">
        <f>DREN.ESCAV!H1065</f>
        <v>21349</v>
      </c>
      <c r="E129" s="880"/>
      <c r="F129" s="880"/>
      <c r="G129" s="65" t="s">
        <v>0</v>
      </c>
      <c r="H129" s="317" t="s">
        <v>1</v>
      </c>
      <c r="I129" s="317">
        <v>2</v>
      </c>
      <c r="J129" s="53" t="s">
        <v>17</v>
      </c>
      <c r="K129" s="312"/>
      <c r="L129" s="881">
        <f>ROUND(D129*I129,0)</f>
        <v>42698</v>
      </c>
      <c r="M129" s="881"/>
      <c r="N129" s="65" t="s">
        <v>0</v>
      </c>
      <c r="O129" s="317" t="s">
        <v>1</v>
      </c>
      <c r="P129" s="317">
        <v>1.2</v>
      </c>
      <c r="Q129" s="45" t="s">
        <v>0</v>
      </c>
      <c r="R129" s="317" t="s">
        <v>8</v>
      </c>
      <c r="S129" s="879">
        <f>ROUND(L129*P129,2)</f>
        <v>51237.599999999999</v>
      </c>
      <c r="T129" s="879"/>
      <c r="U129" s="879"/>
      <c r="V129" s="51" t="s">
        <v>7</v>
      </c>
      <c r="W129" s="210"/>
      <c r="X129" s="210"/>
      <c r="Y129" s="51"/>
      <c r="Z129" s="41"/>
      <c r="AA129" s="35"/>
    </row>
    <row r="130" spans="1:27" x14ac:dyDescent="0.2">
      <c r="A130" s="46"/>
      <c r="B130" s="41"/>
      <c r="C130" s="43"/>
      <c r="D130" s="312"/>
      <c r="E130" s="312"/>
      <c r="F130" s="312"/>
      <c r="G130" s="65"/>
      <c r="H130" s="317"/>
      <c r="I130" s="317"/>
      <c r="J130" s="53"/>
      <c r="K130" s="312"/>
      <c r="L130" s="37"/>
      <c r="M130" s="313"/>
      <c r="N130" s="313"/>
      <c r="O130" s="65"/>
      <c r="P130" s="317"/>
      <c r="Q130" s="66"/>
      <c r="R130" s="66"/>
      <c r="S130" s="317"/>
      <c r="T130" s="210"/>
      <c r="U130" s="210"/>
      <c r="V130" s="51"/>
      <c r="W130" s="92"/>
      <c r="X130" s="41"/>
      <c r="Y130" s="37"/>
      <c r="Z130" s="52"/>
      <c r="AA130" s="37"/>
    </row>
    <row r="131" spans="1:27" x14ac:dyDescent="0.2">
      <c r="A131" s="46"/>
      <c r="B131" s="872" t="str">
        <f>VLOOKUP(D134,DIPREVS1!A:D,2,FALSE)</f>
        <v>BARRAGEM DE BLOQUEIO DE OBRA NA VIA PUBLICA,DE ACORDO COM ARESOLUCAO DA PREFEITURA-RJ,COMPREENDENDO FORNECIMENTO,COLOCACAO E PINTURA DOS SUPORTES DE MADEIRA COM REAPROVEITAMENTO DO CONJUNTO 40 (QUARENTA) VEZES</v>
      </c>
      <c r="C131" s="872"/>
      <c r="D131" s="872"/>
      <c r="E131" s="872"/>
      <c r="F131" s="872"/>
      <c r="G131" s="872"/>
      <c r="H131" s="872"/>
      <c r="I131" s="872"/>
      <c r="J131" s="872"/>
      <c r="K131" s="872"/>
      <c r="L131" s="872"/>
      <c r="M131" s="872"/>
      <c r="N131" s="872"/>
      <c r="O131" s="872"/>
      <c r="P131" s="872"/>
      <c r="Q131" s="872"/>
      <c r="R131" s="872"/>
      <c r="S131" s="872"/>
      <c r="T131" s="872"/>
      <c r="U131" s="872"/>
      <c r="V131" s="872"/>
      <c r="W131" s="872"/>
      <c r="X131" s="872"/>
      <c r="Y131" s="872"/>
      <c r="Z131" s="872"/>
      <c r="AA131" s="37"/>
    </row>
    <row r="132" spans="1:27" x14ac:dyDescent="0.2">
      <c r="A132" s="46"/>
      <c r="B132" s="872"/>
      <c r="C132" s="872"/>
      <c r="D132" s="872"/>
      <c r="E132" s="872"/>
      <c r="F132" s="872"/>
      <c r="G132" s="872"/>
      <c r="H132" s="872"/>
      <c r="I132" s="872"/>
      <c r="J132" s="872"/>
      <c r="K132" s="872"/>
      <c r="L132" s="872"/>
      <c r="M132" s="872"/>
      <c r="N132" s="872"/>
      <c r="O132" s="872"/>
      <c r="P132" s="872"/>
      <c r="Q132" s="872"/>
      <c r="R132" s="872"/>
      <c r="S132" s="872"/>
      <c r="T132" s="872"/>
      <c r="U132" s="872"/>
      <c r="V132" s="872"/>
      <c r="W132" s="872"/>
      <c r="X132" s="872"/>
      <c r="Y132" s="872"/>
      <c r="Z132" s="872"/>
      <c r="AA132" s="37"/>
    </row>
    <row r="133" spans="1:27" x14ac:dyDescent="0.2">
      <c r="A133" s="46"/>
      <c r="B133" s="872"/>
      <c r="C133" s="872"/>
      <c r="D133" s="872"/>
      <c r="E133" s="872"/>
      <c r="F133" s="872"/>
      <c r="G133" s="872"/>
      <c r="H133" s="872"/>
      <c r="I133" s="872"/>
      <c r="J133" s="872"/>
      <c r="K133" s="872"/>
      <c r="L133" s="872"/>
      <c r="M133" s="872"/>
      <c r="N133" s="872"/>
      <c r="O133" s="872"/>
      <c r="P133" s="872"/>
      <c r="Q133" s="872"/>
      <c r="R133" s="872"/>
      <c r="S133" s="872"/>
      <c r="T133" s="872"/>
      <c r="U133" s="872"/>
      <c r="V133" s="872"/>
      <c r="W133" s="872"/>
      <c r="X133" s="872"/>
      <c r="Y133" s="872"/>
      <c r="Z133" s="872"/>
      <c r="AA133" s="37"/>
    </row>
    <row r="134" spans="1:27" x14ac:dyDescent="0.2">
      <c r="A134" s="42">
        <f>A127+1</f>
        <v>20</v>
      </c>
      <c r="B134" s="41"/>
      <c r="C134" s="43" t="s">
        <v>23098</v>
      </c>
      <c r="D134" s="41" t="s">
        <v>12356</v>
      </c>
      <c r="E134" s="37"/>
      <c r="F134" s="312"/>
      <c r="G134" s="312"/>
      <c r="H134" s="37"/>
      <c r="I134" s="37"/>
      <c r="J134" s="37"/>
      <c r="K134" s="312"/>
      <c r="L134" s="37"/>
      <c r="M134" s="37"/>
      <c r="N134" s="37"/>
      <c r="O134" s="37"/>
      <c r="P134" s="312"/>
      <c r="Q134" s="312"/>
      <c r="R134" s="37"/>
      <c r="S134" s="317"/>
      <c r="T134" s="317"/>
      <c r="U134" s="41" t="s">
        <v>23100</v>
      </c>
      <c r="V134" s="41"/>
      <c r="W134" s="861">
        <f>ROUNDUP($D$129/500*12,-1)</f>
        <v>520</v>
      </c>
      <c r="X134" s="861"/>
      <c r="Y134" s="861"/>
      <c r="Z134" s="862" t="str">
        <f>VLOOKUP(D134,DIPREVS1!A:D,4,FALSE)</f>
        <v>m</v>
      </c>
      <c r="AA134" s="862"/>
    </row>
    <row r="135" spans="1:27" x14ac:dyDescent="0.2">
      <c r="A135" s="42"/>
      <c r="B135" s="41"/>
      <c r="C135" s="43"/>
      <c r="D135" s="41"/>
      <c r="E135" s="37"/>
      <c r="F135" s="312"/>
      <c r="G135" s="312"/>
      <c r="H135" s="37"/>
      <c r="I135" s="37"/>
      <c r="J135" s="37"/>
      <c r="K135" s="312"/>
      <c r="L135" s="37"/>
      <c r="M135" s="37"/>
      <c r="N135" s="37"/>
      <c r="O135" s="37"/>
      <c r="P135" s="312"/>
      <c r="Q135" s="312"/>
      <c r="R135" s="37"/>
      <c r="S135" s="317"/>
      <c r="T135" s="317"/>
      <c r="U135" s="41"/>
      <c r="V135" s="41"/>
      <c r="W135" s="309"/>
      <c r="X135" s="309"/>
      <c r="Y135" s="309"/>
      <c r="Z135" s="310"/>
      <c r="AA135" s="310"/>
    </row>
    <row r="136" spans="1:27" x14ac:dyDescent="0.2">
      <c r="A136" s="46"/>
      <c r="B136" s="872" t="str">
        <f>VLOOKUP(D139,DIPREVS1!A:D,2,FALSE)</f>
        <v>SEMAFORO PARA SINALIZACAO DE BLOQUEIO DE OBRA NA VIA PUBLICA,DE ACORDO COM A RESOLUCAO DA PREFEITURA-RJ,COMPREENDENDO FORNECIMENTO E COLOCACAO DE TODOS OS MATERIAIS NECESSARIOS,INCLUSIVE MATERIAIS ELETRICOS,CONSIDERANDO 40 VEZES O REAPROVEITAMENTO DA MADEIRA</v>
      </c>
      <c r="C136" s="872"/>
      <c r="D136" s="872"/>
      <c r="E136" s="872"/>
      <c r="F136" s="872"/>
      <c r="G136" s="872"/>
      <c r="H136" s="872"/>
      <c r="I136" s="872"/>
      <c r="J136" s="872"/>
      <c r="K136" s="872"/>
      <c r="L136" s="872"/>
      <c r="M136" s="872"/>
      <c r="N136" s="872"/>
      <c r="O136" s="872"/>
      <c r="P136" s="872"/>
      <c r="Q136" s="872"/>
      <c r="R136" s="872"/>
      <c r="S136" s="872"/>
      <c r="T136" s="872"/>
      <c r="U136" s="872"/>
      <c r="V136" s="872"/>
      <c r="W136" s="872"/>
      <c r="X136" s="872"/>
      <c r="Y136" s="872"/>
      <c r="Z136" s="872"/>
      <c r="AA136" s="35"/>
    </row>
    <row r="137" spans="1:27" x14ac:dyDescent="0.2">
      <c r="A137" s="46"/>
      <c r="B137" s="872"/>
      <c r="C137" s="872"/>
      <c r="D137" s="872"/>
      <c r="E137" s="872"/>
      <c r="F137" s="872"/>
      <c r="G137" s="872"/>
      <c r="H137" s="872"/>
      <c r="I137" s="872"/>
      <c r="J137" s="872"/>
      <c r="K137" s="872"/>
      <c r="L137" s="872"/>
      <c r="M137" s="872"/>
      <c r="N137" s="872"/>
      <c r="O137" s="872"/>
      <c r="P137" s="872"/>
      <c r="Q137" s="872"/>
      <c r="R137" s="872"/>
      <c r="S137" s="872"/>
      <c r="T137" s="872"/>
      <c r="U137" s="872"/>
      <c r="V137" s="872"/>
      <c r="W137" s="872"/>
      <c r="X137" s="872"/>
      <c r="Y137" s="872"/>
      <c r="Z137" s="872"/>
      <c r="AA137" s="35"/>
    </row>
    <row r="138" spans="1:27" x14ac:dyDescent="0.2">
      <c r="A138" s="46"/>
      <c r="B138" s="872"/>
      <c r="C138" s="872"/>
      <c r="D138" s="872"/>
      <c r="E138" s="872"/>
      <c r="F138" s="872"/>
      <c r="G138" s="872"/>
      <c r="H138" s="872"/>
      <c r="I138" s="872"/>
      <c r="J138" s="872"/>
      <c r="K138" s="872"/>
      <c r="L138" s="872"/>
      <c r="M138" s="872"/>
      <c r="N138" s="872"/>
      <c r="O138" s="872"/>
      <c r="P138" s="872"/>
      <c r="Q138" s="872"/>
      <c r="R138" s="872"/>
      <c r="S138" s="872"/>
      <c r="T138" s="872"/>
      <c r="U138" s="872"/>
      <c r="V138" s="872"/>
      <c r="W138" s="872"/>
      <c r="X138" s="872"/>
      <c r="Y138" s="872"/>
      <c r="Z138" s="872"/>
      <c r="AA138" s="35"/>
    </row>
    <row r="139" spans="1:27" x14ac:dyDescent="0.2">
      <c r="A139" s="42">
        <f>A134+1</f>
        <v>21</v>
      </c>
      <c r="B139" s="41"/>
      <c r="C139" s="43" t="s">
        <v>23098</v>
      </c>
      <c r="D139" s="41" t="s">
        <v>12357</v>
      </c>
      <c r="E139" s="37"/>
      <c r="F139" s="312"/>
      <c r="G139" s="312"/>
      <c r="H139" s="37"/>
      <c r="I139" s="37"/>
      <c r="J139" s="37"/>
      <c r="K139" s="312"/>
      <c r="L139" s="37"/>
      <c r="M139" s="37"/>
      <c r="N139" s="37"/>
      <c r="O139" s="37"/>
      <c r="P139" s="312"/>
      <c r="Q139" s="312"/>
      <c r="R139" s="37"/>
      <c r="S139" s="37"/>
      <c r="T139" s="37"/>
      <c r="U139" s="41" t="s">
        <v>23100</v>
      </c>
      <c r="V139" s="41"/>
      <c r="W139" s="861">
        <f>ROUND(W134/4,0)</f>
        <v>130</v>
      </c>
      <c r="X139" s="861"/>
      <c r="Y139" s="861"/>
      <c r="Z139" s="862" t="str">
        <f>VLOOKUP(D139,DIPREVS1!A:D,4,FALSE)</f>
        <v>un</v>
      </c>
      <c r="AA139" s="862"/>
    </row>
    <row r="140" spans="1:27" x14ac:dyDescent="0.2">
      <c r="A140" s="42"/>
      <c r="B140" s="41"/>
      <c r="C140" s="43"/>
      <c r="D140" s="41"/>
      <c r="E140" s="37"/>
      <c r="F140" s="312"/>
      <c r="G140" s="312"/>
      <c r="H140" s="37"/>
      <c r="I140" s="37"/>
      <c r="J140" s="37"/>
      <c r="K140" s="312"/>
      <c r="L140" s="37"/>
      <c r="M140" s="37"/>
      <c r="N140" s="37"/>
      <c r="O140" s="37"/>
      <c r="P140" s="312"/>
      <c r="Q140" s="312"/>
      <c r="R140" s="37"/>
      <c r="S140" s="37"/>
      <c r="T140" s="37"/>
      <c r="U140" s="41"/>
      <c r="V140" s="41"/>
      <c r="W140" s="309"/>
      <c r="X140" s="309"/>
      <c r="Y140" s="309"/>
      <c r="Z140" s="310"/>
      <c r="AA140" s="310"/>
    </row>
    <row r="141" spans="1:27" x14ac:dyDescent="0.2">
      <c r="A141" s="46"/>
      <c r="B141" s="872" t="str">
        <f>VLOOKUP(D143,DIPREVS1!A:D,2,FALSE)</f>
        <v>PLACA DE SINALIZACAO PREVENTIVA PARA OBRA NA VIA PUBLICA,DEACORDO COM A RESOLUCAO DA PREFEITURA-RJ, COMPREENDENDO FORNECIMENTO E PINTURA DA PLACA E DOS SUPORTES DE MADEIRA.FORNECIMENTO E COLOCACAO</v>
      </c>
      <c r="C141" s="872"/>
      <c r="D141" s="872"/>
      <c r="E141" s="872"/>
      <c r="F141" s="872"/>
      <c r="G141" s="872"/>
      <c r="H141" s="872"/>
      <c r="I141" s="872"/>
      <c r="J141" s="872"/>
      <c r="K141" s="872"/>
      <c r="L141" s="872"/>
      <c r="M141" s="872"/>
      <c r="N141" s="872"/>
      <c r="O141" s="872"/>
      <c r="P141" s="872"/>
      <c r="Q141" s="872"/>
      <c r="R141" s="872"/>
      <c r="S141" s="872"/>
      <c r="T141" s="872"/>
      <c r="U141" s="872"/>
      <c r="V141" s="872"/>
      <c r="W141" s="872"/>
      <c r="X141" s="872"/>
      <c r="Y141" s="872"/>
      <c r="Z141" s="872"/>
      <c r="AA141" s="35"/>
    </row>
    <row r="142" spans="1:27" x14ac:dyDescent="0.2">
      <c r="A142" s="46"/>
      <c r="B142" s="872"/>
      <c r="C142" s="872"/>
      <c r="D142" s="872"/>
      <c r="E142" s="872"/>
      <c r="F142" s="872"/>
      <c r="G142" s="872"/>
      <c r="H142" s="872"/>
      <c r="I142" s="872"/>
      <c r="J142" s="872"/>
      <c r="K142" s="872"/>
      <c r="L142" s="872"/>
      <c r="M142" s="872"/>
      <c r="N142" s="872"/>
      <c r="O142" s="872"/>
      <c r="P142" s="872"/>
      <c r="Q142" s="872"/>
      <c r="R142" s="872"/>
      <c r="S142" s="872"/>
      <c r="T142" s="872"/>
      <c r="U142" s="872"/>
      <c r="V142" s="872"/>
      <c r="W142" s="872"/>
      <c r="X142" s="872"/>
      <c r="Y142" s="872"/>
      <c r="Z142" s="872"/>
      <c r="AA142" s="35"/>
    </row>
    <row r="143" spans="1:27" x14ac:dyDescent="0.2">
      <c r="A143" s="42">
        <f>A139+1</f>
        <v>22</v>
      </c>
      <c r="B143" s="41"/>
      <c r="C143" s="43" t="s">
        <v>23098</v>
      </c>
      <c r="D143" s="41" t="s">
        <v>12364</v>
      </c>
      <c r="E143" s="37"/>
      <c r="F143" s="312"/>
      <c r="G143" s="312"/>
      <c r="H143" s="37"/>
      <c r="I143" s="37"/>
      <c r="J143" s="37"/>
      <c r="K143" s="312"/>
      <c r="L143" s="37"/>
      <c r="M143" s="37"/>
      <c r="N143" s="37"/>
      <c r="O143" s="37"/>
      <c r="P143" s="312"/>
      <c r="Q143" s="312"/>
      <c r="R143" s="37"/>
      <c r="S143" s="37"/>
      <c r="T143" s="37"/>
      <c r="U143" s="41" t="s">
        <v>23100</v>
      </c>
      <c r="V143" s="41"/>
      <c r="W143" s="861">
        <f>ROUNDUP($D$129/500,-1)</f>
        <v>50</v>
      </c>
      <c r="X143" s="861"/>
      <c r="Y143" s="861"/>
      <c r="Z143" s="862" t="str">
        <f>VLOOKUP(D143,DIPREVS1!A:D,4,FALSE)</f>
        <v>un</v>
      </c>
      <c r="AA143" s="862"/>
    </row>
    <row r="144" spans="1:27" x14ac:dyDescent="0.2">
      <c r="A144" s="42"/>
      <c r="B144" s="41"/>
      <c r="C144" s="43"/>
      <c r="D144" s="41"/>
      <c r="E144" s="37"/>
      <c r="F144" s="312"/>
      <c r="G144" s="312"/>
      <c r="H144" s="37"/>
      <c r="I144" s="37"/>
      <c r="J144" s="37"/>
      <c r="K144" s="312"/>
      <c r="L144" s="37"/>
      <c r="M144" s="37"/>
      <c r="N144" s="37"/>
      <c r="O144" s="37"/>
      <c r="P144" s="312"/>
      <c r="Q144" s="312"/>
      <c r="R144" s="37"/>
      <c r="S144" s="37"/>
      <c r="T144" s="37"/>
      <c r="U144" s="41"/>
      <c r="V144" s="41"/>
      <c r="W144" s="309"/>
      <c r="X144" s="309"/>
      <c r="Y144" s="309"/>
      <c r="Z144" s="310"/>
      <c r="AA144" s="310"/>
    </row>
    <row r="145" spans="1:27" x14ac:dyDescent="0.2">
      <c r="A145" s="46"/>
      <c r="B145" s="872" t="str">
        <f>VLOOKUP(D148,DIPREVS1!A:D,2,FALSE)</f>
        <v>CHAPA DE ACO CARBONO COMUM DE 3/8",PARA PASSAGEM DE VEICULOS,SOBRE VALAS EM TRAVESSIAS,COMPREENDENDO COLOCACAO,USO E RETIRADA,MEDIDA PELA AREA DE CHAPA,EM CADA APLICACAO,INCLUSIVEMOBILIZACAO,TRANSPORTE,CARGA E DESCARGA</v>
      </c>
      <c r="C145" s="872"/>
      <c r="D145" s="872"/>
      <c r="E145" s="872"/>
      <c r="F145" s="872"/>
      <c r="G145" s="872"/>
      <c r="H145" s="872"/>
      <c r="I145" s="872"/>
      <c r="J145" s="872"/>
      <c r="K145" s="872"/>
      <c r="L145" s="872"/>
      <c r="M145" s="872"/>
      <c r="N145" s="872"/>
      <c r="O145" s="872"/>
      <c r="P145" s="872"/>
      <c r="Q145" s="872"/>
      <c r="R145" s="872"/>
      <c r="S145" s="872"/>
      <c r="T145" s="872"/>
      <c r="U145" s="872"/>
      <c r="V145" s="872"/>
      <c r="W145" s="872"/>
      <c r="X145" s="872"/>
      <c r="Y145" s="872"/>
      <c r="Z145" s="872"/>
      <c r="AA145" s="35"/>
    </row>
    <row r="146" spans="1:27" x14ac:dyDescent="0.2">
      <c r="A146" s="46"/>
      <c r="B146" s="872"/>
      <c r="C146" s="872"/>
      <c r="D146" s="872"/>
      <c r="E146" s="872"/>
      <c r="F146" s="872"/>
      <c r="G146" s="872"/>
      <c r="H146" s="872"/>
      <c r="I146" s="872"/>
      <c r="J146" s="872"/>
      <c r="K146" s="872"/>
      <c r="L146" s="872"/>
      <c r="M146" s="872"/>
      <c r="N146" s="872"/>
      <c r="O146" s="872"/>
      <c r="P146" s="872"/>
      <c r="Q146" s="872"/>
      <c r="R146" s="872"/>
      <c r="S146" s="872"/>
      <c r="T146" s="872"/>
      <c r="U146" s="872"/>
      <c r="V146" s="872"/>
      <c r="W146" s="872"/>
      <c r="X146" s="872"/>
      <c r="Y146" s="872"/>
      <c r="Z146" s="872"/>
      <c r="AA146" s="35"/>
    </row>
    <row r="147" spans="1:27" x14ac:dyDescent="0.2">
      <c r="A147" s="46"/>
      <c r="B147" s="872"/>
      <c r="C147" s="872"/>
      <c r="D147" s="872"/>
      <c r="E147" s="872"/>
      <c r="F147" s="872"/>
      <c r="G147" s="872"/>
      <c r="H147" s="872"/>
      <c r="I147" s="872"/>
      <c r="J147" s="872"/>
      <c r="K147" s="872"/>
      <c r="L147" s="872"/>
      <c r="M147" s="872"/>
      <c r="N147" s="872"/>
      <c r="O147" s="872"/>
      <c r="P147" s="872"/>
      <c r="Q147" s="872"/>
      <c r="R147" s="872"/>
      <c r="S147" s="872"/>
      <c r="T147" s="872"/>
      <c r="U147" s="872"/>
      <c r="V147" s="872"/>
      <c r="W147" s="872"/>
      <c r="X147" s="872"/>
      <c r="Y147" s="872"/>
      <c r="Z147" s="872"/>
      <c r="AA147" s="35"/>
    </row>
    <row r="148" spans="1:27" x14ac:dyDescent="0.2">
      <c r="A148" s="42">
        <f>A143+1</f>
        <v>23</v>
      </c>
      <c r="B148" s="41"/>
      <c r="C148" s="43" t="s">
        <v>23098</v>
      </c>
      <c r="D148" s="41" t="s">
        <v>13083</v>
      </c>
      <c r="E148" s="37"/>
      <c r="F148" s="312"/>
      <c r="G148" s="312"/>
      <c r="H148" s="37"/>
      <c r="I148" s="37"/>
      <c r="J148" s="37"/>
      <c r="K148" s="312"/>
      <c r="L148" s="37"/>
      <c r="M148" s="37"/>
      <c r="N148" s="37"/>
      <c r="O148" s="37"/>
      <c r="P148" s="312"/>
      <c r="Q148" s="312"/>
      <c r="R148" s="37"/>
      <c r="S148" s="37"/>
      <c r="T148" s="37"/>
      <c r="U148" s="41" t="s">
        <v>23100</v>
      </c>
      <c r="V148" s="41"/>
      <c r="W148" s="861">
        <f>ROUNDUP($D$129/300,-1)</f>
        <v>80</v>
      </c>
      <c r="X148" s="861"/>
      <c r="Y148" s="861"/>
      <c r="Z148" s="862" t="str">
        <f>VLOOKUP(D148,DIPREVS1!A:D,4,FALSE)</f>
        <v>m2</v>
      </c>
      <c r="AA148" s="862"/>
    </row>
    <row r="149" spans="1:27" x14ac:dyDescent="0.2">
      <c r="A149" s="42"/>
      <c r="B149" s="41"/>
      <c r="C149" s="43"/>
      <c r="D149" s="41"/>
      <c r="E149" s="37"/>
      <c r="F149" s="312"/>
      <c r="G149" s="312"/>
      <c r="H149" s="37"/>
      <c r="I149" s="37"/>
      <c r="J149" s="37"/>
      <c r="K149" s="312"/>
      <c r="L149" s="37"/>
      <c r="M149" s="37"/>
      <c r="N149" s="37"/>
      <c r="O149" s="37"/>
      <c r="P149" s="312"/>
      <c r="Q149" s="312"/>
      <c r="R149" s="37"/>
      <c r="S149" s="37"/>
      <c r="T149" s="37"/>
      <c r="U149" s="41"/>
      <c r="V149" s="41"/>
      <c r="W149" s="309"/>
      <c r="X149" s="309"/>
      <c r="Y149" s="309"/>
      <c r="Z149" s="310"/>
      <c r="AA149" s="310"/>
    </row>
    <row r="150" spans="1:27" x14ac:dyDescent="0.2">
      <c r="A150" s="46"/>
      <c r="B150" s="872" t="str">
        <f>VLOOKUP(D152,DIPREVS1!A:D,2,FALSE)</f>
        <v>CHAPA DE ACO CARBONO COMUM DE 3/8",PARA PASSAGEM DE VEICULOS,SOBRE VALAS EM TRAVESSIAS,COMPREENDENDO SOMENTE A COLOCACAOE RETIRADA,MEDIDA PELA AREA DE CHAPA,EM CADA APLICACAO</v>
      </c>
      <c r="C150" s="872"/>
      <c r="D150" s="872"/>
      <c r="E150" s="872"/>
      <c r="F150" s="872"/>
      <c r="G150" s="872"/>
      <c r="H150" s="872"/>
      <c r="I150" s="872"/>
      <c r="J150" s="872"/>
      <c r="K150" s="872"/>
      <c r="L150" s="872"/>
      <c r="M150" s="872"/>
      <c r="N150" s="872"/>
      <c r="O150" s="872"/>
      <c r="P150" s="872"/>
      <c r="Q150" s="872"/>
      <c r="R150" s="872"/>
      <c r="S150" s="872"/>
      <c r="T150" s="872"/>
      <c r="U150" s="872"/>
      <c r="V150" s="872"/>
      <c r="W150" s="872"/>
      <c r="X150" s="872"/>
      <c r="Y150" s="872"/>
      <c r="Z150" s="872"/>
      <c r="AA150" s="35"/>
    </row>
    <row r="151" spans="1:27" x14ac:dyDescent="0.2">
      <c r="A151" s="46"/>
      <c r="B151" s="872"/>
      <c r="C151" s="872"/>
      <c r="D151" s="872"/>
      <c r="E151" s="872"/>
      <c r="F151" s="872"/>
      <c r="G151" s="872"/>
      <c r="H151" s="872"/>
      <c r="I151" s="872"/>
      <c r="J151" s="872"/>
      <c r="K151" s="872"/>
      <c r="L151" s="872"/>
      <c r="M151" s="872"/>
      <c r="N151" s="872"/>
      <c r="O151" s="872"/>
      <c r="P151" s="872"/>
      <c r="Q151" s="872"/>
      <c r="R151" s="872"/>
      <c r="S151" s="872"/>
      <c r="T151" s="872"/>
      <c r="U151" s="872"/>
      <c r="V151" s="872"/>
      <c r="W151" s="872"/>
      <c r="X151" s="872"/>
      <c r="Y151" s="872"/>
      <c r="Z151" s="872"/>
      <c r="AA151" s="35"/>
    </row>
    <row r="152" spans="1:27" x14ac:dyDescent="0.2">
      <c r="A152" s="42">
        <f>A148+1</f>
        <v>24</v>
      </c>
      <c r="B152" s="41"/>
      <c r="C152" s="43" t="s">
        <v>23098</v>
      </c>
      <c r="D152" s="41" t="s">
        <v>13084</v>
      </c>
      <c r="E152" s="37"/>
      <c r="F152" s="312"/>
      <c r="G152" s="312"/>
      <c r="H152" s="37"/>
      <c r="I152" s="37"/>
      <c r="J152" s="37"/>
      <c r="K152" s="312"/>
      <c r="L152" s="37"/>
      <c r="M152" s="37"/>
      <c r="N152" s="37"/>
      <c r="O152" s="37"/>
      <c r="P152" s="312"/>
      <c r="Q152" s="312"/>
      <c r="R152" s="37"/>
      <c r="S152" s="37"/>
      <c r="T152" s="37"/>
      <c r="U152" s="41" t="s">
        <v>23100</v>
      </c>
      <c r="V152" s="41"/>
      <c r="W152" s="861">
        <f>W148*3</f>
        <v>240</v>
      </c>
      <c r="X152" s="861"/>
      <c r="Y152" s="861"/>
      <c r="Z152" s="862" t="str">
        <f>VLOOKUP(D152,DIPREVS1!A:D,4,FALSE)</f>
        <v>m2</v>
      </c>
      <c r="AA152" s="862"/>
    </row>
    <row r="153" spans="1:27" x14ac:dyDescent="0.2">
      <c r="A153" s="42"/>
      <c r="B153" s="41"/>
      <c r="C153" s="43"/>
      <c r="D153" s="41"/>
      <c r="E153" s="37"/>
      <c r="F153" s="312"/>
      <c r="G153" s="312"/>
      <c r="H153" s="37"/>
      <c r="I153" s="37"/>
      <c r="J153" s="37"/>
      <c r="K153" s="312"/>
      <c r="L153" s="37"/>
      <c r="M153" s="37"/>
      <c r="N153" s="37"/>
      <c r="O153" s="37"/>
      <c r="P153" s="312"/>
      <c r="Q153" s="312"/>
      <c r="R153" s="37"/>
      <c r="S153" s="37"/>
      <c r="T153" s="37"/>
      <c r="U153" s="41"/>
      <c r="V153" s="41"/>
      <c r="W153" s="309"/>
      <c r="X153" s="309"/>
      <c r="Y153" s="309"/>
      <c r="Z153" s="310"/>
      <c r="AA153" s="310"/>
    </row>
    <row r="154" spans="1:27" x14ac:dyDescent="0.2">
      <c r="A154" s="46"/>
      <c r="B154" s="872" t="str">
        <f>VLOOKUP(D156,DIPREVS1!A:D,2,FALSE)</f>
        <v>CARGA E DESCARGA DE EQUIPAMENTOS PESADOS,EM CARRETAS,EXCLUSIVE O CUSTO HORARIO DO EQUIPAMENTO DURANTE A OPERACAO</v>
      </c>
      <c r="C154" s="872"/>
      <c r="D154" s="872"/>
      <c r="E154" s="872"/>
      <c r="F154" s="872"/>
      <c r="G154" s="872"/>
      <c r="H154" s="872"/>
      <c r="I154" s="872"/>
      <c r="J154" s="872"/>
      <c r="K154" s="872"/>
      <c r="L154" s="872"/>
      <c r="M154" s="872"/>
      <c r="N154" s="872"/>
      <c r="O154" s="872"/>
      <c r="P154" s="872"/>
      <c r="Q154" s="872"/>
      <c r="R154" s="872"/>
      <c r="S154" s="872"/>
      <c r="T154" s="872"/>
      <c r="U154" s="872"/>
      <c r="V154" s="872"/>
      <c r="W154" s="872"/>
      <c r="X154" s="872"/>
      <c r="Y154" s="872"/>
      <c r="Z154" s="872"/>
      <c r="AA154" s="35"/>
    </row>
    <row r="155" spans="1:27" x14ac:dyDescent="0.2">
      <c r="A155" s="46"/>
      <c r="B155" s="872"/>
      <c r="C155" s="872"/>
      <c r="D155" s="872"/>
      <c r="E155" s="872"/>
      <c r="F155" s="872"/>
      <c r="G155" s="872"/>
      <c r="H155" s="872"/>
      <c r="I155" s="872"/>
      <c r="J155" s="872"/>
      <c r="K155" s="872"/>
      <c r="L155" s="872"/>
      <c r="M155" s="872"/>
      <c r="N155" s="872"/>
      <c r="O155" s="872"/>
      <c r="P155" s="872"/>
      <c r="Q155" s="872"/>
      <c r="R155" s="872"/>
      <c r="S155" s="872"/>
      <c r="T155" s="872"/>
      <c r="U155" s="872"/>
      <c r="V155" s="872"/>
      <c r="W155" s="872"/>
      <c r="X155" s="872"/>
      <c r="Y155" s="872"/>
      <c r="Z155" s="872"/>
      <c r="AA155" s="35"/>
    </row>
    <row r="156" spans="1:27" x14ac:dyDescent="0.2">
      <c r="A156" s="42">
        <f>A152+1</f>
        <v>25</v>
      </c>
      <c r="B156" s="41"/>
      <c r="C156" s="43" t="s">
        <v>23098</v>
      </c>
      <c r="D156" s="41" t="s">
        <v>12723</v>
      </c>
      <c r="E156" s="37"/>
      <c r="F156" s="312"/>
      <c r="G156" s="312"/>
      <c r="H156" s="37"/>
      <c r="I156" s="37"/>
      <c r="J156" s="37"/>
      <c r="K156" s="312"/>
      <c r="L156" s="37"/>
      <c r="M156" s="37"/>
      <c r="N156" s="37"/>
      <c r="O156" s="37"/>
      <c r="P156" s="312"/>
      <c r="Q156" s="312"/>
      <c r="R156" s="37"/>
      <c r="S156" s="37"/>
      <c r="T156" s="37"/>
      <c r="U156" s="41" t="s">
        <v>23100</v>
      </c>
      <c r="V156" s="41"/>
      <c r="W156" s="861">
        <f>R175</f>
        <v>544.70000000000005</v>
      </c>
      <c r="X156" s="861"/>
      <c r="Y156" s="861"/>
      <c r="Z156" s="862" t="str">
        <f>VLOOKUP(D156,DIPREVS1!A:D,4,FALSE)</f>
        <v>t</v>
      </c>
      <c r="AA156" s="862"/>
    </row>
    <row r="157" spans="1:27" x14ac:dyDescent="0.2">
      <c r="A157" s="42"/>
      <c r="B157" s="37" t="s">
        <v>23928</v>
      </c>
      <c r="C157" s="43"/>
      <c r="D157" s="41"/>
      <c r="E157" s="37"/>
      <c r="F157" s="312"/>
      <c r="G157" s="312"/>
      <c r="H157" s="37"/>
      <c r="I157" s="37"/>
      <c r="J157" s="37"/>
      <c r="K157" s="312"/>
      <c r="L157" s="37"/>
      <c r="M157" s="37"/>
      <c r="N157" s="37"/>
      <c r="O157" s="37"/>
      <c r="P157" s="312"/>
      <c r="Q157" s="312"/>
      <c r="R157" s="37"/>
      <c r="S157" s="37"/>
      <c r="T157" s="37"/>
      <c r="U157" s="41"/>
      <c r="V157" s="41"/>
      <c r="W157" s="309"/>
      <c r="X157" s="309"/>
      <c r="Y157" s="309"/>
      <c r="Z157" s="310"/>
      <c r="AA157" s="310"/>
    </row>
    <row r="158" spans="1:27" x14ac:dyDescent="0.2">
      <c r="A158" s="42"/>
      <c r="B158" s="37" t="s">
        <v>23929</v>
      </c>
      <c r="C158" s="43"/>
      <c r="D158" s="41"/>
      <c r="E158" s="37"/>
      <c r="F158" s="312"/>
      <c r="G158" s="312"/>
      <c r="H158" s="37"/>
      <c r="I158" s="37"/>
      <c r="J158" s="37"/>
      <c r="M158" s="35">
        <v>2</v>
      </c>
      <c r="N158" s="35" t="s">
        <v>23873</v>
      </c>
      <c r="O158" s="434" t="s">
        <v>1</v>
      </c>
      <c r="P158" s="863">
        <v>3.2599999999999997E-2</v>
      </c>
      <c r="Q158" s="863"/>
      <c r="R158" s="37" t="s">
        <v>3</v>
      </c>
      <c r="S158" s="434" t="s">
        <v>8</v>
      </c>
      <c r="T158" s="863">
        <f>ROUND(M158*P158,4)</f>
        <v>6.5199999999999994E-2</v>
      </c>
      <c r="U158" s="863"/>
      <c r="V158" s="863"/>
      <c r="W158" s="37" t="s">
        <v>3</v>
      </c>
      <c r="X158" s="309"/>
      <c r="Y158" s="309"/>
      <c r="Z158" s="310"/>
      <c r="AA158" s="310"/>
    </row>
    <row r="159" spans="1:27" x14ac:dyDescent="0.2">
      <c r="A159" s="42"/>
      <c r="B159" s="37" t="s">
        <v>23930</v>
      </c>
      <c r="C159" s="43"/>
      <c r="D159" s="41"/>
      <c r="E159" s="37"/>
      <c r="F159" s="312"/>
      <c r="G159" s="312"/>
      <c r="H159" s="37"/>
      <c r="I159" s="37"/>
      <c r="J159" s="37"/>
      <c r="M159" s="35">
        <v>2</v>
      </c>
      <c r="N159" s="35" t="s">
        <v>23873</v>
      </c>
      <c r="O159" s="434" t="s">
        <v>1</v>
      </c>
      <c r="P159" s="863">
        <v>2.46</v>
      </c>
      <c r="Q159" s="863"/>
      <c r="R159" s="37" t="s">
        <v>3</v>
      </c>
      <c r="S159" s="434" t="s">
        <v>8</v>
      </c>
      <c r="T159" s="863">
        <f>ROUND(M159*P159,4)</f>
        <v>4.92</v>
      </c>
      <c r="U159" s="863"/>
      <c r="V159" s="863"/>
      <c r="W159" s="37" t="s">
        <v>3</v>
      </c>
      <c r="X159" s="309"/>
      <c r="Y159" s="309"/>
      <c r="Z159" s="310"/>
      <c r="AA159" s="310"/>
    </row>
    <row r="160" spans="1:27" x14ac:dyDescent="0.2">
      <c r="A160" s="42"/>
      <c r="B160" s="37" t="s">
        <v>23931</v>
      </c>
      <c r="C160" s="43"/>
      <c r="D160" s="41"/>
      <c r="E160" s="37"/>
      <c r="F160" s="312"/>
      <c r="G160" s="312"/>
      <c r="H160" s="37"/>
      <c r="I160" s="37"/>
      <c r="J160" s="37"/>
      <c r="M160" s="35">
        <v>2</v>
      </c>
      <c r="N160" s="35" t="s">
        <v>23873</v>
      </c>
      <c r="O160" s="434" t="s">
        <v>1</v>
      </c>
      <c r="P160" s="863">
        <v>2.5999999999999999E-2</v>
      </c>
      <c r="Q160" s="863"/>
      <c r="R160" s="37" t="s">
        <v>3</v>
      </c>
      <c r="S160" s="434" t="s">
        <v>8</v>
      </c>
      <c r="T160" s="863">
        <f t="shared" ref="T160:T172" si="0">ROUND(M160*P160,4)</f>
        <v>5.1999999999999998E-2</v>
      </c>
      <c r="U160" s="863"/>
      <c r="V160" s="863"/>
      <c r="W160" s="37" t="s">
        <v>3</v>
      </c>
      <c r="X160" s="309"/>
      <c r="Y160" s="309"/>
      <c r="Z160" s="310"/>
      <c r="AA160" s="310"/>
    </row>
    <row r="161" spans="1:27" x14ac:dyDescent="0.2">
      <c r="A161" s="42"/>
      <c r="B161" s="37" t="s">
        <v>23932</v>
      </c>
      <c r="C161" s="43"/>
      <c r="D161" s="41"/>
      <c r="E161" s="37"/>
      <c r="F161" s="312"/>
      <c r="G161" s="312"/>
      <c r="H161" s="37"/>
      <c r="I161" s="37"/>
      <c r="J161" s="37"/>
      <c r="M161" s="35">
        <v>2</v>
      </c>
      <c r="N161" s="35" t="s">
        <v>23873</v>
      </c>
      <c r="O161" s="434" t="s">
        <v>1</v>
      </c>
      <c r="P161" s="863">
        <v>1.8499999999999999E-2</v>
      </c>
      <c r="Q161" s="863"/>
      <c r="R161" s="37" t="s">
        <v>3</v>
      </c>
      <c r="S161" s="434" t="s">
        <v>8</v>
      </c>
      <c r="T161" s="863">
        <f t="shared" si="0"/>
        <v>3.6999999999999998E-2</v>
      </c>
      <c r="U161" s="863"/>
      <c r="V161" s="863"/>
      <c r="W161" s="37" t="s">
        <v>3</v>
      </c>
      <c r="X161" s="309"/>
      <c r="Y161" s="309"/>
      <c r="Z161" s="310"/>
      <c r="AA161" s="310"/>
    </row>
    <row r="162" spans="1:27" x14ac:dyDescent="0.2">
      <c r="A162" s="42"/>
      <c r="B162" s="37" t="s">
        <v>23933</v>
      </c>
      <c r="C162" s="43"/>
      <c r="D162" s="41"/>
      <c r="E162" s="37"/>
      <c r="F162" s="312"/>
      <c r="G162" s="312"/>
      <c r="H162" s="37"/>
      <c r="I162" s="37"/>
      <c r="J162" s="37"/>
      <c r="K162" s="312"/>
      <c r="L162" s="317"/>
      <c r="M162" s="35">
        <v>4</v>
      </c>
      <c r="N162" s="35" t="s">
        <v>23873</v>
      </c>
      <c r="O162" s="434" t="s">
        <v>1</v>
      </c>
      <c r="P162" s="863">
        <v>16.899999999999999</v>
      </c>
      <c r="Q162" s="863"/>
      <c r="R162" s="37" t="s">
        <v>3</v>
      </c>
      <c r="S162" s="434" t="s">
        <v>8</v>
      </c>
      <c r="T162" s="863">
        <f t="shared" si="0"/>
        <v>67.599999999999994</v>
      </c>
      <c r="U162" s="863"/>
      <c r="V162" s="863"/>
      <c r="W162" s="37" t="s">
        <v>3</v>
      </c>
      <c r="X162" s="309"/>
      <c r="Y162" s="309"/>
      <c r="Z162" s="310"/>
      <c r="AA162" s="310"/>
    </row>
    <row r="163" spans="1:27" x14ac:dyDescent="0.2">
      <c r="A163" s="42"/>
      <c r="B163" s="37" t="s">
        <v>23934</v>
      </c>
      <c r="C163" s="43"/>
      <c r="D163" s="41"/>
      <c r="E163" s="37"/>
      <c r="F163" s="312"/>
      <c r="G163" s="312"/>
      <c r="H163" s="37"/>
      <c r="I163" s="37"/>
      <c r="J163" s="37"/>
      <c r="K163" s="312"/>
      <c r="L163" s="37"/>
      <c r="M163" s="35">
        <v>2</v>
      </c>
      <c r="N163" s="35" t="s">
        <v>23873</v>
      </c>
      <c r="O163" s="434" t="s">
        <v>1</v>
      </c>
      <c r="P163" s="863">
        <v>1.24</v>
      </c>
      <c r="Q163" s="863"/>
      <c r="R163" s="37" t="s">
        <v>3</v>
      </c>
      <c r="S163" s="434" t="s">
        <v>8</v>
      </c>
      <c r="T163" s="863">
        <f t="shared" si="0"/>
        <v>2.48</v>
      </c>
      <c r="U163" s="863"/>
      <c r="V163" s="863"/>
      <c r="W163" s="37" t="s">
        <v>3</v>
      </c>
      <c r="X163" s="309"/>
      <c r="Y163" s="309"/>
      <c r="Z163" s="310"/>
      <c r="AA163" s="310"/>
    </row>
    <row r="164" spans="1:27" x14ac:dyDescent="0.2">
      <c r="A164" s="42"/>
      <c r="B164" s="37" t="s">
        <v>23935</v>
      </c>
      <c r="C164" s="43"/>
      <c r="D164" s="41"/>
      <c r="E164" s="37"/>
      <c r="F164" s="312"/>
      <c r="G164" s="312"/>
      <c r="H164" s="37"/>
      <c r="I164" s="37"/>
      <c r="J164" s="37"/>
      <c r="K164" s="312"/>
      <c r="L164" s="37"/>
      <c r="M164" s="35">
        <v>4</v>
      </c>
      <c r="N164" s="35" t="s">
        <v>23873</v>
      </c>
      <c r="O164" s="434" t="s">
        <v>1</v>
      </c>
      <c r="P164" s="863">
        <v>5.6029999999999998</v>
      </c>
      <c r="Q164" s="863"/>
      <c r="R164" s="37" t="s">
        <v>3</v>
      </c>
      <c r="S164" s="434" t="s">
        <v>8</v>
      </c>
      <c r="T164" s="863">
        <f t="shared" si="0"/>
        <v>22.411999999999999</v>
      </c>
      <c r="U164" s="863"/>
      <c r="V164" s="863"/>
      <c r="W164" s="37" t="s">
        <v>3</v>
      </c>
      <c r="X164" s="309"/>
      <c r="Y164" s="309"/>
      <c r="Z164" s="310"/>
      <c r="AA164" s="310"/>
    </row>
    <row r="165" spans="1:27" x14ac:dyDescent="0.2">
      <c r="A165" s="42"/>
      <c r="B165" s="37" t="s">
        <v>23936</v>
      </c>
      <c r="C165" s="43"/>
      <c r="D165" s="41"/>
      <c r="E165" s="37"/>
      <c r="F165" s="312"/>
      <c r="G165" s="312"/>
      <c r="H165" s="37"/>
      <c r="I165" s="37"/>
      <c r="J165" s="37"/>
      <c r="K165" s="312"/>
      <c r="L165" s="37"/>
      <c r="M165" s="35">
        <v>4</v>
      </c>
      <c r="N165" s="35" t="s">
        <v>23873</v>
      </c>
      <c r="O165" s="434" t="s">
        <v>1</v>
      </c>
      <c r="P165" s="863">
        <v>7.1470000000000002</v>
      </c>
      <c r="Q165" s="863"/>
      <c r="R165" s="37" t="s">
        <v>3</v>
      </c>
      <c r="S165" s="434" t="s">
        <v>8</v>
      </c>
      <c r="T165" s="863">
        <f t="shared" si="0"/>
        <v>28.588000000000001</v>
      </c>
      <c r="U165" s="863"/>
      <c r="V165" s="863"/>
      <c r="W165" s="37" t="s">
        <v>3</v>
      </c>
      <c r="X165" s="309"/>
      <c r="Y165" s="309"/>
      <c r="Z165" s="310"/>
      <c r="AA165" s="310"/>
    </row>
    <row r="166" spans="1:27" x14ac:dyDescent="0.2">
      <c r="A166" s="42"/>
      <c r="B166" s="37" t="s">
        <v>23937</v>
      </c>
      <c r="C166" s="43"/>
      <c r="D166" s="41"/>
      <c r="E166" s="37"/>
      <c r="F166" s="312"/>
      <c r="G166" s="312"/>
      <c r="H166" s="37"/>
      <c r="I166" s="37"/>
      <c r="J166" s="37"/>
      <c r="K166" s="312"/>
      <c r="L166" s="37"/>
      <c r="M166" s="35">
        <v>4</v>
      </c>
      <c r="N166" s="35" t="s">
        <v>23873</v>
      </c>
      <c r="O166" s="434" t="s">
        <v>1</v>
      </c>
      <c r="P166" s="863">
        <v>9.4390000000000001</v>
      </c>
      <c r="Q166" s="863"/>
      <c r="R166" s="37" t="s">
        <v>3</v>
      </c>
      <c r="S166" s="434" t="s">
        <v>8</v>
      </c>
      <c r="T166" s="863">
        <f t="shared" si="0"/>
        <v>37.756</v>
      </c>
      <c r="U166" s="863"/>
      <c r="V166" s="863"/>
      <c r="W166" s="37" t="s">
        <v>3</v>
      </c>
      <c r="X166" s="309"/>
      <c r="Y166" s="309"/>
      <c r="Z166" s="310"/>
      <c r="AA166" s="310"/>
    </row>
    <row r="167" spans="1:27" x14ac:dyDescent="0.2">
      <c r="A167" s="42"/>
      <c r="B167" s="37" t="s">
        <v>24977</v>
      </c>
      <c r="C167" s="43"/>
      <c r="D167" s="41"/>
      <c r="E167" s="37"/>
      <c r="F167" s="312"/>
      <c r="G167" s="312"/>
      <c r="H167" s="37"/>
      <c r="I167" s="37"/>
      <c r="J167" s="37"/>
      <c r="K167" s="312"/>
      <c r="L167" s="37"/>
      <c r="M167" s="35">
        <v>4</v>
      </c>
      <c r="N167" s="35" t="s">
        <v>23873</v>
      </c>
      <c r="O167" s="434" t="s">
        <v>1</v>
      </c>
      <c r="P167" s="863">
        <v>7.1470000000000002</v>
      </c>
      <c r="Q167" s="863"/>
      <c r="R167" s="37" t="s">
        <v>3</v>
      </c>
      <c r="S167" s="434" t="s">
        <v>8</v>
      </c>
      <c r="T167" s="863">
        <f t="shared" si="0"/>
        <v>28.588000000000001</v>
      </c>
      <c r="U167" s="863"/>
      <c r="V167" s="863"/>
      <c r="W167" s="37" t="s">
        <v>3</v>
      </c>
      <c r="X167" s="309"/>
      <c r="Y167" s="309"/>
      <c r="Z167" s="310"/>
      <c r="AA167" s="310"/>
    </row>
    <row r="168" spans="1:27" x14ac:dyDescent="0.2">
      <c r="A168" s="42"/>
      <c r="B168" s="37" t="s">
        <v>24527</v>
      </c>
      <c r="C168" s="43"/>
      <c r="D168" s="41"/>
      <c r="E168" s="37"/>
      <c r="F168" s="391"/>
      <c r="G168" s="391"/>
      <c r="H168" s="37"/>
      <c r="I168" s="37"/>
      <c r="J168" s="37"/>
      <c r="K168" s="391"/>
      <c r="L168" s="37"/>
      <c r="M168" s="35">
        <v>1</v>
      </c>
      <c r="N168" s="35" t="s">
        <v>23873</v>
      </c>
      <c r="O168" s="434" t="s">
        <v>1</v>
      </c>
      <c r="P168" s="863">
        <v>9.4</v>
      </c>
      <c r="Q168" s="863"/>
      <c r="R168" s="37" t="s">
        <v>3</v>
      </c>
      <c r="S168" s="434" t="s">
        <v>8</v>
      </c>
      <c r="T168" s="863">
        <f t="shared" si="0"/>
        <v>9.4</v>
      </c>
      <c r="U168" s="863"/>
      <c r="V168" s="863"/>
      <c r="W168" s="37" t="s">
        <v>3</v>
      </c>
      <c r="X168" s="386"/>
      <c r="Y168" s="386"/>
      <c r="Z168" s="387"/>
      <c r="AA168" s="387"/>
    </row>
    <row r="169" spans="1:27" x14ac:dyDescent="0.2">
      <c r="A169" s="42"/>
      <c r="B169" s="37" t="s">
        <v>24528</v>
      </c>
      <c r="C169" s="43"/>
      <c r="D169" s="41"/>
      <c r="E169" s="37"/>
      <c r="F169" s="391"/>
      <c r="G169" s="391"/>
      <c r="H169" s="37"/>
      <c r="I169" s="37"/>
      <c r="J169" s="37"/>
      <c r="K169" s="391"/>
      <c r="L169" s="37"/>
      <c r="M169" s="35">
        <v>4</v>
      </c>
      <c r="N169" s="35" t="s">
        <v>23873</v>
      </c>
      <c r="O169" s="434" t="s">
        <v>1</v>
      </c>
      <c r="P169" s="863">
        <v>0.6</v>
      </c>
      <c r="Q169" s="863"/>
      <c r="R169" s="37" t="s">
        <v>3</v>
      </c>
      <c r="S169" s="434" t="s">
        <v>8</v>
      </c>
      <c r="T169" s="863">
        <f t="shared" si="0"/>
        <v>2.4</v>
      </c>
      <c r="U169" s="863"/>
      <c r="V169" s="863"/>
      <c r="W169" s="37" t="s">
        <v>3</v>
      </c>
      <c r="X169" s="386"/>
      <c r="Y169" s="386"/>
      <c r="Z169" s="387"/>
      <c r="AA169" s="387"/>
    </row>
    <row r="170" spans="1:27" x14ac:dyDescent="0.2">
      <c r="A170" s="42"/>
      <c r="B170" s="37" t="s">
        <v>24975</v>
      </c>
      <c r="C170" s="43"/>
      <c r="D170" s="41"/>
      <c r="E170" s="37"/>
      <c r="F170" s="534"/>
      <c r="G170" s="534"/>
      <c r="H170" s="37"/>
      <c r="I170" s="37"/>
      <c r="J170" s="37"/>
      <c r="K170" s="534"/>
      <c r="L170" s="37"/>
      <c r="M170" s="35">
        <v>1</v>
      </c>
      <c r="N170" s="35" t="s">
        <v>23873</v>
      </c>
      <c r="O170" s="539" t="s">
        <v>1</v>
      </c>
      <c r="P170" s="863">
        <v>1.95</v>
      </c>
      <c r="Q170" s="863"/>
      <c r="R170" s="37" t="s">
        <v>3</v>
      </c>
      <c r="S170" s="539" t="s">
        <v>8</v>
      </c>
      <c r="T170" s="863">
        <f t="shared" ref="T170" si="1">ROUND(M170*P170,4)</f>
        <v>1.95</v>
      </c>
      <c r="U170" s="863"/>
      <c r="V170" s="863"/>
      <c r="W170" s="37" t="s">
        <v>3</v>
      </c>
      <c r="X170" s="535"/>
      <c r="Y170" s="535"/>
      <c r="Z170" s="536"/>
      <c r="AA170" s="536"/>
    </row>
    <row r="171" spans="1:27" x14ac:dyDescent="0.2">
      <c r="A171" s="42"/>
      <c r="B171" s="37" t="s">
        <v>24529</v>
      </c>
      <c r="C171" s="43"/>
      <c r="D171" s="41"/>
      <c r="E171" s="37"/>
      <c r="F171" s="391"/>
      <c r="G171" s="391"/>
      <c r="H171" s="37"/>
      <c r="I171" s="37"/>
      <c r="J171" s="37"/>
      <c r="K171" s="391"/>
      <c r="L171" s="37"/>
      <c r="M171" s="35">
        <v>4</v>
      </c>
      <c r="N171" s="35" t="s">
        <v>23873</v>
      </c>
      <c r="O171" s="434" t="s">
        <v>1</v>
      </c>
      <c r="P171" s="863">
        <v>2.1</v>
      </c>
      <c r="Q171" s="863"/>
      <c r="R171" s="37" t="s">
        <v>3</v>
      </c>
      <c r="S171" s="434" t="s">
        <v>8</v>
      </c>
      <c r="T171" s="863">
        <f t="shared" si="0"/>
        <v>8.4</v>
      </c>
      <c r="U171" s="863"/>
      <c r="V171" s="863"/>
      <c r="W171" s="37" t="s">
        <v>3</v>
      </c>
      <c r="X171" s="386"/>
      <c r="Y171" s="386"/>
      <c r="Z171" s="387"/>
      <c r="AA171" s="387"/>
    </row>
    <row r="172" spans="1:27" x14ac:dyDescent="0.2">
      <c r="A172" s="42"/>
      <c r="B172" s="37" t="s">
        <v>24556</v>
      </c>
      <c r="C172" s="43"/>
      <c r="D172" s="41"/>
      <c r="E172" s="37"/>
      <c r="F172" s="391"/>
      <c r="G172" s="391"/>
      <c r="H172" s="37"/>
      <c r="I172" s="37"/>
      <c r="J172" s="37"/>
      <c r="K172" s="391"/>
      <c r="L172" s="37"/>
      <c r="M172" s="35">
        <v>4</v>
      </c>
      <c r="N172" s="35" t="s">
        <v>23873</v>
      </c>
      <c r="O172" s="434" t="s">
        <v>1</v>
      </c>
      <c r="P172" s="863">
        <v>11.8</v>
      </c>
      <c r="Q172" s="863"/>
      <c r="R172" s="37" t="s">
        <v>3</v>
      </c>
      <c r="S172" s="431" t="s">
        <v>8</v>
      </c>
      <c r="T172" s="863">
        <f t="shared" si="0"/>
        <v>47.2</v>
      </c>
      <c r="U172" s="863"/>
      <c r="V172" s="863"/>
      <c r="W172" s="37" t="s">
        <v>3</v>
      </c>
      <c r="X172" s="386"/>
      <c r="Y172" s="386"/>
      <c r="Z172" s="387"/>
      <c r="AA172" s="387"/>
    </row>
    <row r="173" spans="1:27" x14ac:dyDescent="0.2">
      <c r="A173" s="42"/>
      <c r="B173" s="37" t="s">
        <v>24976</v>
      </c>
      <c r="C173" s="43"/>
      <c r="D173" s="41"/>
      <c r="E173" s="37"/>
      <c r="F173" s="534"/>
      <c r="G173" s="534"/>
      <c r="H173" s="37"/>
      <c r="I173" s="37"/>
      <c r="J173" s="37"/>
      <c r="K173" s="534"/>
      <c r="L173" s="37"/>
      <c r="M173" s="35">
        <v>1</v>
      </c>
      <c r="N173" s="35" t="s">
        <v>23873</v>
      </c>
      <c r="O173" s="539" t="s">
        <v>1</v>
      </c>
      <c r="P173" s="863">
        <v>10.5</v>
      </c>
      <c r="Q173" s="863"/>
      <c r="R173" s="37" t="s">
        <v>3</v>
      </c>
      <c r="S173" s="533" t="s">
        <v>8</v>
      </c>
      <c r="T173" s="863">
        <f t="shared" ref="T173" si="2">ROUND(M173*P173,4)</f>
        <v>10.5</v>
      </c>
      <c r="U173" s="863"/>
      <c r="V173" s="863"/>
      <c r="W173" s="37" t="s">
        <v>3</v>
      </c>
      <c r="X173" s="535"/>
      <c r="Y173" s="535"/>
      <c r="Z173" s="536"/>
      <c r="AA173" s="536"/>
    </row>
    <row r="174" spans="1:27" x14ac:dyDescent="0.2">
      <c r="A174" s="42"/>
      <c r="B174" s="37"/>
      <c r="C174" s="43"/>
      <c r="D174" s="41"/>
      <c r="E174" s="37"/>
      <c r="F174" s="391"/>
      <c r="G174" s="391"/>
      <c r="H174" s="37"/>
      <c r="I174" s="37"/>
      <c r="J174" s="37"/>
      <c r="K174" s="430"/>
      <c r="L174" s="37"/>
      <c r="M174" s="392"/>
      <c r="N174" s="392"/>
      <c r="O174" s="392"/>
      <c r="P174" s="37"/>
      <c r="Q174" s="391"/>
      <c r="R174" s="37"/>
      <c r="S174" s="37"/>
      <c r="T174" s="37"/>
      <c r="U174" s="41"/>
      <c r="V174" s="41"/>
      <c r="W174" s="386"/>
      <c r="X174" s="386"/>
      <c r="Y174" s="386"/>
      <c r="Z174" s="387"/>
      <c r="AA174" s="387"/>
    </row>
    <row r="175" spans="1:27" x14ac:dyDescent="0.2">
      <c r="A175" s="42"/>
      <c r="B175" s="37"/>
      <c r="C175" s="43"/>
      <c r="D175" s="41"/>
      <c r="E175" s="37"/>
      <c r="F175" s="312"/>
      <c r="G175" s="312"/>
      <c r="H175" s="37"/>
      <c r="I175" s="37"/>
      <c r="J175" s="863">
        <f>SUM(T158:V173)</f>
        <v>272.34820000000002</v>
      </c>
      <c r="K175" s="863"/>
      <c r="L175" s="353" t="s">
        <v>3</v>
      </c>
      <c r="M175" s="430" t="s">
        <v>23862</v>
      </c>
      <c r="N175" s="873">
        <v>2</v>
      </c>
      <c r="O175" s="873"/>
      <c r="P175" s="37" t="s">
        <v>23938</v>
      </c>
      <c r="Q175" s="41"/>
      <c r="R175" s="863">
        <f>ROUND(J175*N175,2)</f>
        <v>544.70000000000005</v>
      </c>
      <c r="S175" s="863"/>
      <c r="T175" s="863"/>
      <c r="U175" s="315" t="s">
        <v>3</v>
      </c>
      <c r="Z175" s="310"/>
      <c r="AA175" s="310"/>
    </row>
    <row r="176" spans="1:27" x14ac:dyDescent="0.2">
      <c r="A176" s="42"/>
      <c r="B176" s="37"/>
      <c r="C176" s="43"/>
      <c r="D176" s="41"/>
      <c r="E176" s="37"/>
      <c r="F176" s="312"/>
      <c r="G176" s="312"/>
      <c r="H176" s="37"/>
      <c r="I176" s="37"/>
      <c r="J176" s="37"/>
      <c r="K176" s="312"/>
      <c r="L176" s="37"/>
      <c r="M176" s="317"/>
      <c r="N176" s="317"/>
      <c r="O176" s="317"/>
      <c r="P176" s="312"/>
      <c r="Q176" s="312"/>
      <c r="R176" s="37"/>
      <c r="S176" s="37"/>
      <c r="T176" s="37"/>
      <c r="U176" s="41"/>
      <c r="V176" s="41"/>
      <c r="W176" s="309"/>
      <c r="X176" s="309"/>
      <c r="Y176" s="309"/>
      <c r="Z176" s="310"/>
      <c r="AA176" s="310"/>
    </row>
    <row r="177" spans="1:27" x14ac:dyDescent="0.2">
      <c r="A177" s="46"/>
      <c r="B177" s="872" t="str">
        <f>VLOOKUP(D179,DIPREVS1!A:D,2,FALSE)</f>
        <v>TRANSPORTE DE EQUIPAMENTOS PESADOS EM CARRETAS,EXCLUSIVE A CARGA E DESCARGA(VIDE ITEM 04.014.0091) E O CUSTO HORARIO DOSEQUIPAMENTOS TRANSPORTADOS</v>
      </c>
      <c r="C177" s="872"/>
      <c r="D177" s="872"/>
      <c r="E177" s="872"/>
      <c r="F177" s="872"/>
      <c r="G177" s="872"/>
      <c r="H177" s="872"/>
      <c r="I177" s="872"/>
      <c r="J177" s="872"/>
      <c r="K177" s="872"/>
      <c r="L177" s="872"/>
      <c r="M177" s="872"/>
      <c r="N177" s="872"/>
      <c r="O177" s="872"/>
      <c r="P177" s="872"/>
      <c r="Q177" s="872"/>
      <c r="R177" s="872"/>
      <c r="S177" s="872"/>
      <c r="T177" s="872"/>
      <c r="U177" s="872"/>
      <c r="V177" s="872"/>
      <c r="W177" s="872"/>
      <c r="X177" s="872"/>
      <c r="Y177" s="872"/>
      <c r="Z177" s="872"/>
      <c r="AA177" s="35"/>
    </row>
    <row r="178" spans="1:27" x14ac:dyDescent="0.2">
      <c r="A178" s="46"/>
      <c r="B178" s="872"/>
      <c r="C178" s="872"/>
      <c r="D178" s="872"/>
      <c r="E178" s="872"/>
      <c r="F178" s="872"/>
      <c r="G178" s="872"/>
      <c r="H178" s="872"/>
      <c r="I178" s="872"/>
      <c r="J178" s="872"/>
      <c r="K178" s="872"/>
      <c r="L178" s="872"/>
      <c r="M178" s="872"/>
      <c r="N178" s="872"/>
      <c r="O178" s="872"/>
      <c r="P178" s="872"/>
      <c r="Q178" s="872"/>
      <c r="R178" s="872"/>
      <c r="S178" s="872"/>
      <c r="T178" s="872"/>
      <c r="U178" s="872"/>
      <c r="V178" s="872"/>
      <c r="W178" s="872"/>
      <c r="X178" s="872"/>
      <c r="Y178" s="872"/>
      <c r="Z178" s="872"/>
      <c r="AA178" s="35"/>
    </row>
    <row r="179" spans="1:27" x14ac:dyDescent="0.2">
      <c r="A179" s="42">
        <f>A156+1</f>
        <v>26</v>
      </c>
      <c r="B179" s="41"/>
      <c r="C179" s="43" t="s">
        <v>23098</v>
      </c>
      <c r="D179" s="41" t="s">
        <v>12676</v>
      </c>
      <c r="E179" s="37"/>
      <c r="F179" s="312"/>
      <c r="G179" s="312"/>
      <c r="H179" s="37"/>
      <c r="I179" s="37"/>
      <c r="J179" s="37"/>
      <c r="K179" s="312"/>
      <c r="L179" s="37"/>
      <c r="M179" s="37"/>
      <c r="N179" s="37"/>
      <c r="O179" s="37"/>
      <c r="P179" s="312"/>
      <c r="Q179" s="312"/>
      <c r="R179" s="37"/>
      <c r="S179" s="37"/>
      <c r="T179" s="37"/>
      <c r="U179" s="41" t="s">
        <v>23100</v>
      </c>
      <c r="V179" s="41"/>
      <c r="W179" s="861">
        <f>M181</f>
        <v>16504.41</v>
      </c>
      <c r="X179" s="861"/>
      <c r="Y179" s="861"/>
      <c r="Z179" s="862" t="str">
        <f>VLOOKUP(D179,DIPREVS1!A:D,4,FALSE)</f>
        <v>t x km</v>
      </c>
      <c r="AA179" s="862"/>
    </row>
    <row r="180" spans="1:27" x14ac:dyDescent="0.2">
      <c r="A180" s="42"/>
      <c r="B180" s="37" t="s">
        <v>23939</v>
      </c>
      <c r="C180" s="43"/>
      <c r="D180" s="41"/>
      <c r="E180" s="37"/>
      <c r="F180" s="312"/>
      <c r="G180" s="312"/>
      <c r="H180" s="37"/>
      <c r="I180" s="37"/>
      <c r="J180" s="37"/>
      <c r="K180" s="312"/>
      <c r="L180" s="37"/>
      <c r="M180" s="317"/>
      <c r="N180" s="317"/>
      <c r="O180" s="317"/>
      <c r="P180" s="312"/>
      <c r="Q180" s="312"/>
      <c r="R180" s="37"/>
      <c r="S180" s="37"/>
      <c r="T180" s="37"/>
      <c r="U180" s="41"/>
      <c r="V180" s="41"/>
      <c r="W180" s="309"/>
      <c r="X180" s="309"/>
      <c r="Y180" s="309"/>
      <c r="Z180" s="310"/>
      <c r="AA180" s="310"/>
    </row>
    <row r="181" spans="1:27" x14ac:dyDescent="0.2">
      <c r="A181" s="42"/>
      <c r="B181" s="133"/>
      <c r="C181" s="37"/>
      <c r="D181" s="37"/>
      <c r="E181" s="873">
        <f>W156</f>
        <v>544.70000000000005</v>
      </c>
      <c r="F181" s="863"/>
      <c r="G181" s="312" t="s">
        <v>3</v>
      </c>
      <c r="H181" s="317" t="s">
        <v>23862</v>
      </c>
      <c r="I181" s="873">
        <f>L101</f>
        <v>30.3</v>
      </c>
      <c r="J181" s="863"/>
      <c r="K181" s="312" t="s">
        <v>5</v>
      </c>
      <c r="L181" s="317" t="s">
        <v>8</v>
      </c>
      <c r="M181" s="874">
        <f>ROUND(E181*I181,2)</f>
        <v>16504.41</v>
      </c>
      <c r="N181" s="874"/>
      <c r="O181" s="874"/>
      <c r="P181" s="312" t="s">
        <v>23940</v>
      </c>
      <c r="Q181" s="312"/>
      <c r="R181" s="37"/>
      <c r="S181" s="37"/>
      <c r="T181" s="37"/>
      <c r="U181" s="41"/>
      <c r="V181" s="41"/>
      <c r="W181" s="309"/>
      <c r="X181" s="309"/>
      <c r="Y181" s="309"/>
      <c r="Z181" s="310"/>
      <c r="AA181" s="310"/>
    </row>
    <row r="182" spans="1:27" x14ac:dyDescent="0.2">
      <c r="A182" s="42"/>
      <c r="B182" s="41"/>
      <c r="C182" s="43"/>
      <c r="D182" s="41"/>
      <c r="E182" s="37"/>
      <c r="F182" s="312"/>
      <c r="G182" s="312"/>
      <c r="H182" s="37"/>
      <c r="I182" s="37"/>
      <c r="J182" s="37"/>
      <c r="K182" s="312"/>
      <c r="L182" s="37"/>
      <c r="M182" s="37"/>
      <c r="N182" s="37"/>
      <c r="O182" s="37"/>
      <c r="P182" s="312"/>
      <c r="Q182" s="312"/>
      <c r="R182" s="37"/>
      <c r="S182" s="37"/>
      <c r="T182" s="37"/>
      <c r="U182" s="41"/>
      <c r="V182" s="41"/>
      <c r="W182" s="309"/>
      <c r="X182" s="309"/>
      <c r="Y182" s="309"/>
      <c r="Z182" s="310"/>
      <c r="AA182" s="310"/>
    </row>
    <row r="183" spans="1:27" x14ac:dyDescent="0.2">
      <c r="A183" s="42"/>
      <c r="B183" s="41"/>
      <c r="C183" s="43"/>
      <c r="D183" s="41"/>
      <c r="E183" s="37"/>
      <c r="F183" s="312"/>
      <c r="G183" s="312"/>
      <c r="H183" s="37"/>
      <c r="I183" s="37"/>
      <c r="J183" s="37"/>
      <c r="K183" s="312"/>
      <c r="L183" s="37"/>
      <c r="M183" s="37"/>
      <c r="N183" s="37"/>
      <c r="O183" s="37"/>
      <c r="P183" s="312"/>
      <c r="Q183" s="312"/>
      <c r="R183" s="37"/>
      <c r="S183" s="37"/>
      <c r="T183" s="37"/>
      <c r="U183" s="41"/>
      <c r="V183" s="41"/>
      <c r="W183" s="309"/>
      <c r="X183" s="309"/>
      <c r="Y183" s="309"/>
      <c r="Z183" s="310"/>
      <c r="AA183" s="310"/>
    </row>
    <row r="184" spans="1:27" x14ac:dyDescent="0.2">
      <c r="A184" s="36"/>
      <c r="B184" s="36"/>
      <c r="C184" s="36"/>
      <c r="D184" s="36"/>
      <c r="E184" s="36"/>
      <c r="F184" s="36"/>
      <c r="G184" s="36"/>
      <c r="H184" s="36"/>
      <c r="I184" s="36"/>
      <c r="J184" s="36"/>
      <c r="K184" s="36"/>
      <c r="L184" s="36"/>
      <c r="M184" s="36"/>
      <c r="N184" s="36"/>
      <c r="O184" s="36"/>
      <c r="P184" s="36"/>
      <c r="Q184" s="36"/>
      <c r="R184" s="36"/>
      <c r="S184" s="36"/>
      <c r="T184" s="36"/>
      <c r="U184" s="36"/>
      <c r="V184" s="36"/>
      <c r="W184" s="36"/>
      <c r="X184" s="36"/>
      <c r="Y184" s="36"/>
    </row>
    <row r="185" spans="1:27" x14ac:dyDescent="0.2">
      <c r="A185" s="36"/>
      <c r="B185" s="36"/>
      <c r="C185" s="36"/>
      <c r="D185" s="36"/>
      <c r="E185" s="36"/>
      <c r="F185" s="36"/>
      <c r="G185" s="36"/>
      <c r="H185" s="36"/>
      <c r="I185" s="36"/>
      <c r="J185" s="36"/>
      <c r="K185" s="36"/>
      <c r="L185" s="36"/>
      <c r="M185" s="36"/>
      <c r="N185" s="36"/>
      <c r="O185" s="36"/>
      <c r="P185" s="36"/>
      <c r="Q185" s="36"/>
      <c r="R185" s="36"/>
      <c r="S185" s="36"/>
      <c r="T185" s="36"/>
      <c r="U185" s="36"/>
      <c r="V185" s="36"/>
      <c r="W185" s="36"/>
      <c r="X185" s="36"/>
      <c r="Y185" s="36"/>
    </row>
  </sheetData>
  <mergeCells count="183">
    <mergeCell ref="P173:Q173"/>
    <mergeCell ref="T173:V173"/>
    <mergeCell ref="T171:V171"/>
    <mergeCell ref="P163:Q163"/>
    <mergeCell ref="P164:Q164"/>
    <mergeCell ref="P165:Q165"/>
    <mergeCell ref="P166:Q166"/>
    <mergeCell ref="P167:Q167"/>
    <mergeCell ref="P168:Q168"/>
    <mergeCell ref="P169:Q169"/>
    <mergeCell ref="P172:Q172"/>
    <mergeCell ref="T162:V162"/>
    <mergeCell ref="T163:V163"/>
    <mergeCell ref="T164:V164"/>
    <mergeCell ref="T165:V165"/>
    <mergeCell ref="T166:V166"/>
    <mergeCell ref="T167:V167"/>
    <mergeCell ref="T168:V168"/>
    <mergeCell ref="T169:V169"/>
    <mergeCell ref="P170:Q170"/>
    <mergeCell ref="T170:V170"/>
    <mergeCell ref="P123:Q123"/>
    <mergeCell ref="D129:F129"/>
    <mergeCell ref="L129:M129"/>
    <mergeCell ref="S129:U129"/>
    <mergeCell ref="B131:Z133"/>
    <mergeCell ref="P158:Q158"/>
    <mergeCell ref="P159:Q159"/>
    <mergeCell ref="P160:Q160"/>
    <mergeCell ref="B141:Z142"/>
    <mergeCell ref="T158:V158"/>
    <mergeCell ref="T159:V159"/>
    <mergeCell ref="T160:V160"/>
    <mergeCell ref="W143:Y143"/>
    <mergeCell ref="Z143:AA143"/>
    <mergeCell ref="Z127:AA127"/>
    <mergeCell ref="Z156:AA156"/>
    <mergeCell ref="W107:Y107"/>
    <mergeCell ref="Z107:AA107"/>
    <mergeCell ref="Z83:AA83"/>
    <mergeCell ref="H84:J84"/>
    <mergeCell ref="M84:N84"/>
    <mergeCell ref="Q84:S84"/>
    <mergeCell ref="H85:J85"/>
    <mergeCell ref="M85:N85"/>
    <mergeCell ref="Q85:S85"/>
    <mergeCell ref="H86:J86"/>
    <mergeCell ref="M86:N86"/>
    <mergeCell ref="Q86:S86"/>
    <mergeCell ref="H87:J87"/>
    <mergeCell ref="M87:N87"/>
    <mergeCell ref="Q87:S87"/>
    <mergeCell ref="H88:J88"/>
    <mergeCell ref="M88:N88"/>
    <mergeCell ref="L17:M17"/>
    <mergeCell ref="P17:R17"/>
    <mergeCell ref="E19:G19"/>
    <mergeCell ref="J19:L19"/>
    <mergeCell ref="N19:P19"/>
    <mergeCell ref="W23:Y23"/>
    <mergeCell ref="Z23:AA23"/>
    <mergeCell ref="B98:Z99"/>
    <mergeCell ref="B105:Z106"/>
    <mergeCell ref="W94:Y94"/>
    <mergeCell ref="Z94:AA94"/>
    <mergeCell ref="B90:Z93"/>
    <mergeCell ref="D96:E96"/>
    <mergeCell ref="H96:I96"/>
    <mergeCell ref="M96:O96"/>
    <mergeCell ref="B32:Z33"/>
    <mergeCell ref="J55:L55"/>
    <mergeCell ref="B68:Z69"/>
    <mergeCell ref="W70:Y70"/>
    <mergeCell ref="Z70:AA70"/>
    <mergeCell ref="D71:F71"/>
    <mergeCell ref="I71:J71"/>
    <mergeCell ref="M71:O71"/>
    <mergeCell ref="B73:Z75"/>
    <mergeCell ref="B36:Z38"/>
    <mergeCell ref="B21:Z22"/>
    <mergeCell ref="B25:Z26"/>
    <mergeCell ref="W27:Y27"/>
    <mergeCell ref="Z27:AA27"/>
    <mergeCell ref="G29:I29"/>
    <mergeCell ref="G30:I30"/>
    <mergeCell ref="W34:Y34"/>
    <mergeCell ref="Z34:AA34"/>
    <mergeCell ref="Z117:AA117"/>
    <mergeCell ref="B119:Z121"/>
    <mergeCell ref="D64:E64"/>
    <mergeCell ref="D65:E65"/>
    <mergeCell ref="D66:E66"/>
    <mergeCell ref="W47:Y47"/>
    <mergeCell ref="Z47:AA47"/>
    <mergeCell ref="B45:Z46"/>
    <mergeCell ref="D49:E49"/>
    <mergeCell ref="G49:H49"/>
    <mergeCell ref="J49:L49"/>
    <mergeCell ref="B51:Z52"/>
    <mergeCell ref="W53:Y53"/>
    <mergeCell ref="Z53:AA53"/>
    <mergeCell ref="D55:E55"/>
    <mergeCell ref="G55:H55"/>
    <mergeCell ref="B57:Z59"/>
    <mergeCell ref="W60:Y60"/>
    <mergeCell ref="Z60:AA60"/>
    <mergeCell ref="D62:E62"/>
    <mergeCell ref="D63:E63"/>
    <mergeCell ref="S78:U78"/>
    <mergeCell ref="B80:Z82"/>
    <mergeCell ref="W83:Y83"/>
    <mergeCell ref="P161:Q161"/>
    <mergeCell ref="P171:Q171"/>
    <mergeCell ref="W76:Y76"/>
    <mergeCell ref="Z76:AA76"/>
    <mergeCell ref="E78:F78"/>
    <mergeCell ref="I78:J78"/>
    <mergeCell ref="P162:Q162"/>
    <mergeCell ref="Q88:S88"/>
    <mergeCell ref="B111:Z112"/>
    <mergeCell ref="W113:Y113"/>
    <mergeCell ref="Z113:AA113"/>
    <mergeCell ref="O109:Q109"/>
    <mergeCell ref="W134:Y134"/>
    <mergeCell ref="Z134:AA134"/>
    <mergeCell ref="B136:Z138"/>
    <mergeCell ref="W139:Y139"/>
    <mergeCell ref="Z139:AA139"/>
    <mergeCell ref="W100:Y100"/>
    <mergeCell ref="Z100:AA100"/>
    <mergeCell ref="L101:M101"/>
    <mergeCell ref="I103:J103"/>
    <mergeCell ref="Q103:S103"/>
    <mergeCell ref="B115:Z116"/>
    <mergeCell ref="W117:Y117"/>
    <mergeCell ref="L16:M16"/>
    <mergeCell ref="P16:R16"/>
    <mergeCell ref="H17:I17"/>
    <mergeCell ref="W122:Y122"/>
    <mergeCell ref="Z122:AA122"/>
    <mergeCell ref="B125:Z126"/>
    <mergeCell ref="W127:Y127"/>
    <mergeCell ref="L15:M15"/>
    <mergeCell ref="E181:F181"/>
    <mergeCell ref="I181:J181"/>
    <mergeCell ref="M181:O181"/>
    <mergeCell ref="N175:O175"/>
    <mergeCell ref="R175:T175"/>
    <mergeCell ref="B177:Z178"/>
    <mergeCell ref="W179:Y179"/>
    <mergeCell ref="Z179:AA179"/>
    <mergeCell ref="B145:Z147"/>
    <mergeCell ref="W148:Y148"/>
    <mergeCell ref="Z148:AA148"/>
    <mergeCell ref="B150:Z151"/>
    <mergeCell ref="W152:Y152"/>
    <mergeCell ref="Z152:AA152"/>
    <mergeCell ref="B154:Z155"/>
    <mergeCell ref="W156:Y156"/>
    <mergeCell ref="B11:Z12"/>
    <mergeCell ref="W13:Y13"/>
    <mergeCell ref="Z13:AA13"/>
    <mergeCell ref="J175:K175"/>
    <mergeCell ref="T161:V161"/>
    <mergeCell ref="T172:V172"/>
    <mergeCell ref="A1:AA1"/>
    <mergeCell ref="D43:F43"/>
    <mergeCell ref="I43:J43"/>
    <mergeCell ref="M43:O43"/>
    <mergeCell ref="W39:Y39"/>
    <mergeCell ref="Z39:AA39"/>
    <mergeCell ref="D41:F41"/>
    <mergeCell ref="I41:J41"/>
    <mergeCell ref="M41:O41"/>
    <mergeCell ref="B5:Z6"/>
    <mergeCell ref="W7:Y7"/>
    <mergeCell ref="Z7:AA7"/>
    <mergeCell ref="D9:F9"/>
    <mergeCell ref="I9:J9"/>
    <mergeCell ref="M9:O9"/>
    <mergeCell ref="H15:I15"/>
    <mergeCell ref="P15:R15"/>
    <mergeCell ref="H16:I16"/>
  </mergeCells>
  <conditionalFormatting sqref="A143:A144">
    <cfRule type="duplicateValues" dxfId="1040" priority="53"/>
  </conditionalFormatting>
  <conditionalFormatting sqref="A139:A140">
    <cfRule type="duplicateValues" dxfId="1039" priority="52"/>
  </conditionalFormatting>
  <conditionalFormatting sqref="A134:A135">
    <cfRule type="duplicateValues" dxfId="1038" priority="51"/>
  </conditionalFormatting>
  <conditionalFormatting sqref="A127">
    <cfRule type="duplicateValues" dxfId="1037" priority="50"/>
  </conditionalFormatting>
  <conditionalFormatting sqref="A184:A1048576 A2:A3">
    <cfRule type="duplicateValues" dxfId="1036" priority="54"/>
  </conditionalFormatting>
  <conditionalFormatting sqref="A148:A149">
    <cfRule type="duplicateValues" dxfId="1035" priority="55"/>
  </conditionalFormatting>
  <conditionalFormatting sqref="A77:A79 A68:A72">
    <cfRule type="duplicateValues" dxfId="1034" priority="56"/>
  </conditionalFormatting>
  <conditionalFormatting sqref="A111:A118">
    <cfRule type="duplicateValues" dxfId="1033" priority="57"/>
  </conditionalFormatting>
  <conditionalFormatting sqref="A119:A124">
    <cfRule type="duplicateValues" dxfId="1032" priority="58"/>
  </conditionalFormatting>
  <conditionalFormatting sqref="A1">
    <cfRule type="duplicateValues" dxfId="1031" priority="60"/>
  </conditionalFormatting>
  <conditionalFormatting sqref="A73:A76">
    <cfRule type="duplicateValues" dxfId="1030" priority="61"/>
  </conditionalFormatting>
  <conditionalFormatting sqref="A156">
    <cfRule type="duplicateValues" dxfId="1029" priority="46"/>
  </conditionalFormatting>
  <conditionalFormatting sqref="A154:A156">
    <cfRule type="duplicateValues" dxfId="1028" priority="47"/>
  </conditionalFormatting>
  <conditionalFormatting sqref="A179">
    <cfRule type="duplicateValues" dxfId="1027" priority="44"/>
  </conditionalFormatting>
  <conditionalFormatting sqref="A177:A179">
    <cfRule type="duplicateValues" dxfId="1026" priority="45"/>
  </conditionalFormatting>
  <conditionalFormatting sqref="A152:A153 A157:A172 A180:A182 A174:A176">
    <cfRule type="duplicateValues" dxfId="1025" priority="2650"/>
  </conditionalFormatting>
  <conditionalFormatting sqref="A125:A153 A157:A172 A180:A182 A174:A176">
    <cfRule type="duplicateValues" dxfId="1024" priority="2654"/>
  </conditionalFormatting>
  <conditionalFormatting sqref="A183">
    <cfRule type="duplicateValues" dxfId="1023" priority="2746"/>
  </conditionalFormatting>
  <conditionalFormatting sqref="A36:A39">
    <cfRule type="duplicateValues" dxfId="1022" priority="2755"/>
  </conditionalFormatting>
  <conditionalFormatting sqref="A57:A60">
    <cfRule type="duplicateValues" dxfId="1021" priority="41"/>
  </conditionalFormatting>
  <conditionalFormatting sqref="A61:A67 A4 A35 A48:A50 A56 A40:A44">
    <cfRule type="duplicateValues" dxfId="1020" priority="2765"/>
  </conditionalFormatting>
  <conditionalFormatting sqref="A45:A47">
    <cfRule type="duplicateValues" dxfId="1019" priority="2797"/>
  </conditionalFormatting>
  <conditionalFormatting sqref="A54:A55">
    <cfRule type="duplicateValues" dxfId="1018" priority="38"/>
  </conditionalFormatting>
  <conditionalFormatting sqref="A51:A53">
    <cfRule type="duplicateValues" dxfId="1017" priority="39"/>
  </conditionalFormatting>
  <conditionalFormatting sqref="A11:A13">
    <cfRule type="duplicateValues" dxfId="1016" priority="36"/>
  </conditionalFormatting>
  <conditionalFormatting sqref="A16">
    <cfRule type="duplicateValues" dxfId="1015" priority="35"/>
  </conditionalFormatting>
  <conditionalFormatting sqref="A32:A34">
    <cfRule type="duplicateValues" dxfId="1014" priority="2819"/>
  </conditionalFormatting>
  <conditionalFormatting sqref="A21:A23">
    <cfRule type="duplicateValues" dxfId="1013" priority="33"/>
  </conditionalFormatting>
  <conditionalFormatting sqref="A25:A27">
    <cfRule type="duplicateValues" dxfId="1012" priority="32"/>
  </conditionalFormatting>
  <conditionalFormatting sqref="B30">
    <cfRule type="duplicateValues" dxfId="1011" priority="31"/>
  </conditionalFormatting>
  <conditionalFormatting sqref="A24 A5:A10 A14:A15 A28 B29 A31 A17:A20">
    <cfRule type="duplicateValues" dxfId="1010" priority="2831"/>
  </conditionalFormatting>
  <conditionalFormatting sqref="A90:A94">
    <cfRule type="duplicateValues" dxfId="1009" priority="30"/>
  </conditionalFormatting>
  <conditionalFormatting sqref="A103">
    <cfRule type="duplicateValues" dxfId="1008" priority="28"/>
  </conditionalFormatting>
  <conditionalFormatting sqref="A101:A102">
    <cfRule type="duplicateValues" dxfId="1007" priority="2839"/>
  </conditionalFormatting>
  <conditionalFormatting sqref="A98:A100">
    <cfRule type="duplicateValues" dxfId="1006" priority="2847"/>
  </conditionalFormatting>
  <conditionalFormatting sqref="A105:A107">
    <cfRule type="duplicateValues" dxfId="1005" priority="26"/>
  </conditionalFormatting>
  <conditionalFormatting sqref="A108:A109">
    <cfRule type="duplicateValues" dxfId="1004" priority="25"/>
  </conditionalFormatting>
  <conditionalFormatting sqref="A173">
    <cfRule type="duplicateValues" dxfId="1003" priority="23"/>
  </conditionalFormatting>
  <conditionalFormatting sqref="A173">
    <cfRule type="duplicateValues" dxfId="1002" priority="24"/>
  </conditionalFormatting>
  <conditionalFormatting sqref="A104 A80:A89 A95:A97 A110">
    <cfRule type="duplicateValues" dxfId="1001" priority="4059"/>
  </conditionalFormatting>
  <conditionalFormatting sqref="A1:A1048576">
    <cfRule type="duplicateValues" dxfId="1000" priority="21"/>
    <cfRule type="duplicateValues" dxfId="999" priority="22"/>
  </conditionalFormatting>
  <pageMargins left="0.70866141732283472" right="0.23622047244094491" top="0.82677165354330717" bottom="0.82677165354330717" header="0.51181102362204722" footer="0.51181102362204722"/>
  <pageSetup paperSize="9" scale="99" fitToHeight="0" orientation="portrait" r:id="rId1"/>
  <headerFooter alignWithMargins="0"/>
  <rowBreaks count="3" manualBreakCount="3">
    <brk id="55" max="26" man="1"/>
    <brk id="104" max="26" man="1"/>
    <brk id="153" max="26"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FCF396-1983-4600-95E3-DC006D7AC8A0}">
  <sheetPr>
    <pageSetUpPr fitToPage="1"/>
  </sheetPr>
  <dimension ref="A1:I16"/>
  <sheetViews>
    <sheetView view="pageBreakPreview" zoomScaleNormal="100" zoomScaleSheetLayoutView="100" workbookViewId="0">
      <selection activeCell="D51" sqref="D51"/>
    </sheetView>
  </sheetViews>
  <sheetFormatPr defaultColWidth="12" defaultRowHeight="11.25" x14ac:dyDescent="0.2"/>
  <cols>
    <col min="1" max="1" width="6.1640625" style="8" customWidth="1"/>
    <col min="2" max="2" width="14.1640625" style="8" customWidth="1"/>
    <col min="3" max="3" width="62.33203125" style="8" bestFit="1" customWidth="1"/>
    <col min="4" max="4" width="5" style="32" bestFit="1" customWidth="1"/>
    <col min="5" max="5" width="12.83203125" style="33" customWidth="1"/>
    <col min="6" max="6" width="14" style="33" customWidth="1"/>
    <col min="7" max="7" width="20.5" style="33" customWidth="1"/>
    <col min="8" max="8" width="15.5" style="8" customWidth="1"/>
    <col min="9" max="12" width="12" style="8"/>
    <col min="13" max="13" width="16.1640625" style="8" bestFit="1" customWidth="1"/>
    <col min="14" max="16384" width="12" style="8"/>
  </cols>
  <sheetData>
    <row r="1" spans="1:9" ht="21" x14ac:dyDescent="0.35">
      <c r="A1" s="154" t="s">
        <v>23683</v>
      </c>
    </row>
    <row r="2" spans="1:9" ht="18.75" x14ac:dyDescent="0.3">
      <c r="A2" s="153" t="s">
        <v>23690</v>
      </c>
      <c r="H2" s="7"/>
    </row>
    <row r="3" spans="1:9" ht="15" x14ac:dyDescent="0.25">
      <c r="A3" s="134" t="s">
        <v>23855</v>
      </c>
      <c r="G3" s="135"/>
      <c r="H3" s="7"/>
    </row>
    <row r="4" spans="1:9" ht="15" x14ac:dyDescent="0.25">
      <c r="A4" s="882" t="s">
        <v>25214</v>
      </c>
      <c r="B4" s="882"/>
      <c r="C4" s="882"/>
      <c r="D4" s="882"/>
      <c r="E4" s="882"/>
      <c r="F4" s="882"/>
      <c r="G4" s="882"/>
      <c r="H4" s="7"/>
    </row>
    <row r="5" spans="1:9" ht="25.5" x14ac:dyDescent="0.2">
      <c r="A5" s="155" t="s">
        <v>13</v>
      </c>
      <c r="B5" s="155" t="s">
        <v>11</v>
      </c>
      <c r="C5" s="156" t="s">
        <v>14</v>
      </c>
      <c r="D5" s="156" t="s">
        <v>12</v>
      </c>
      <c r="E5" s="156" t="s">
        <v>23094</v>
      </c>
      <c r="F5" s="157" t="s">
        <v>15</v>
      </c>
      <c r="G5" s="158" t="s">
        <v>25215</v>
      </c>
      <c r="H5" s="10"/>
    </row>
    <row r="6" spans="1:9" ht="15" x14ac:dyDescent="0.2">
      <c r="A6" s="778">
        <v>5</v>
      </c>
      <c r="B6" s="779" t="s">
        <v>36746</v>
      </c>
      <c r="C6" s="780" t="s">
        <v>36734</v>
      </c>
      <c r="D6" s="781" t="s">
        <v>20</v>
      </c>
      <c r="E6" s="782"/>
      <c r="F6" s="783"/>
      <c r="G6" s="776">
        <f>SUM(G7:G15)</f>
        <v>86.72</v>
      </c>
      <c r="H6" s="7"/>
      <c r="I6" s="787"/>
    </row>
    <row r="7" spans="1:9" x14ac:dyDescent="0.2">
      <c r="A7" s="11" t="s">
        <v>36735</v>
      </c>
      <c r="B7" s="21" t="s">
        <v>11737</v>
      </c>
      <c r="C7" s="13" t="str">
        <f>VLOOKUP(B7,DIPREVS1!$A:$D,2,FALSE)</f>
        <v>PENETRACAO A 25°C,100G E 5S</v>
      </c>
      <c r="D7" s="14" t="str">
        <f>VLOOKUP(B7,DIPREVS1!$A:$D,3,FALSE)</f>
        <v>UN</v>
      </c>
      <c r="E7" s="15">
        <f>TRUNC(VLOOKUP(B7,EMOP0619!$A:$D,2,FALSE),2)</f>
        <v>143.79</v>
      </c>
      <c r="F7" s="785">
        <v>0.05</v>
      </c>
      <c r="G7" s="17">
        <f t="shared" ref="G7:G9" si="0">TRUNC(E7*F7,2)</f>
        <v>7.18</v>
      </c>
      <c r="H7" s="9"/>
      <c r="I7" s="7"/>
    </row>
    <row r="8" spans="1:9" x14ac:dyDescent="0.2">
      <c r="A8" s="11" t="s">
        <v>36736</v>
      </c>
      <c r="B8" s="21" t="s">
        <v>11740</v>
      </c>
      <c r="C8" s="13" t="str">
        <f>VLOOKUP(B8,DIPREVS1!$A:$D,2,FALSE)</f>
        <v>VISCOSIDADE SSF,A CADA TEMPERATURA PARA EMULSAO</v>
      </c>
      <c r="D8" s="14" t="str">
        <f>VLOOKUP(B8,DIPREVS1!$A:$D,3,FALSE)</f>
        <v>UN</v>
      </c>
      <c r="E8" s="15">
        <f>TRUNC(VLOOKUP(B8,EMOP0619!$A:$D,2,FALSE),2)</f>
        <v>155.83000000000001</v>
      </c>
      <c r="F8" s="785">
        <v>0.06</v>
      </c>
      <c r="G8" s="17">
        <f t="shared" si="0"/>
        <v>9.34</v>
      </c>
      <c r="H8" s="9"/>
      <c r="I8" s="7"/>
    </row>
    <row r="9" spans="1:9" x14ac:dyDescent="0.2">
      <c r="A9" s="11" t="s">
        <v>36737</v>
      </c>
      <c r="B9" s="21" t="s">
        <v>11738</v>
      </c>
      <c r="C9" s="13" t="str">
        <f>VLOOKUP(B9,DIPREVS1!$A:$D,2,FALSE)</f>
        <v>PONTO DE FULGOR CLEVELAND</v>
      </c>
      <c r="D9" s="14" t="str">
        <f>VLOOKUP(B9,DIPREVS1!$A:$D,3,FALSE)</f>
        <v>UN</v>
      </c>
      <c r="E9" s="15">
        <f>TRUNC(VLOOKUP(B9,EMOP0619!$A:$D,2,FALSE),2)</f>
        <v>106.26</v>
      </c>
      <c r="F9" s="785">
        <v>0.05</v>
      </c>
      <c r="G9" s="17">
        <f t="shared" si="0"/>
        <v>5.31</v>
      </c>
      <c r="H9" s="9"/>
      <c r="I9" s="7"/>
    </row>
    <row r="10" spans="1:9" x14ac:dyDescent="0.2">
      <c r="A10" s="11" t="s">
        <v>36738</v>
      </c>
      <c r="B10" s="784" t="s">
        <v>11745</v>
      </c>
      <c r="C10" s="13" t="str">
        <f>VLOOKUP(B10,DIPREVS1!$A:$D,2,FALSE)</f>
        <v>INDICE DE SUSCETIBILIDADE TERMICA</v>
      </c>
      <c r="D10" s="14" t="str">
        <f>VLOOKUP(B10,DIPREVS1!$A:$D,3,FALSE)</f>
        <v>UN</v>
      </c>
      <c r="E10" s="15">
        <f>TRUNC(VLOOKUP(B10,EMOP0619!$A:$D,2,FALSE),2)</f>
        <v>234.41</v>
      </c>
      <c r="F10" s="785">
        <v>0.01</v>
      </c>
      <c r="G10" s="17">
        <f t="shared" ref="G10:G15" si="1">TRUNC(E10*F10,2)</f>
        <v>2.34</v>
      </c>
      <c r="H10" s="9"/>
      <c r="I10" s="7"/>
    </row>
    <row r="11" spans="1:9" x14ac:dyDescent="0.2">
      <c r="A11" s="11" t="s">
        <v>36739</v>
      </c>
      <c r="B11" s="21" t="s">
        <v>11754</v>
      </c>
      <c r="C11" s="13" t="str">
        <f>VLOOKUP(B11,DIPREVS1!$A:$D,2,FALSE)</f>
        <v>ENSAIOS DO RESIDUO DA DESTILACAO</v>
      </c>
      <c r="D11" s="14" t="str">
        <f>VLOOKUP(B11,DIPREVS1!$A:$D,3,FALSE)</f>
        <v>UN</v>
      </c>
      <c r="E11" s="15">
        <f>TRUNC(VLOOKUP(B11,EMOP0619!$A:$D,2,FALSE),2)</f>
        <v>152.30000000000001</v>
      </c>
      <c r="F11" s="785">
        <v>0.05</v>
      </c>
      <c r="G11" s="17">
        <f t="shared" si="1"/>
        <v>7.61</v>
      </c>
      <c r="H11" s="9"/>
      <c r="I11" s="7"/>
    </row>
    <row r="12" spans="1:9" x14ac:dyDescent="0.2">
      <c r="A12" s="11" t="s">
        <v>36740</v>
      </c>
      <c r="B12" s="21" t="s">
        <v>11779</v>
      </c>
      <c r="C12" s="13" t="str">
        <f>VLOOKUP(B12,DIPREVS1!$A:$D,2,FALSE)</f>
        <v>DOSAGEM MARSHALL</v>
      </c>
      <c r="D12" s="14" t="str">
        <f>VLOOKUP(B12,DIPREVS1!$A:$D,3,FALSE)</f>
        <v>UN</v>
      </c>
      <c r="E12" s="15">
        <f>TRUNC(VLOOKUP(B12,EMOP0619!$A:$D,2,FALSE),2)</f>
        <v>1443.36</v>
      </c>
      <c r="F12" s="785">
        <v>3.3329999999999999E-2</v>
      </c>
      <c r="G12" s="17">
        <f t="shared" si="1"/>
        <v>48.1</v>
      </c>
      <c r="H12" s="9"/>
      <c r="I12" s="7"/>
    </row>
    <row r="13" spans="1:9" x14ac:dyDescent="0.2">
      <c r="A13" s="11" t="s">
        <v>36741</v>
      </c>
      <c r="B13" s="21" t="s">
        <v>11781</v>
      </c>
      <c r="C13" s="13" t="str">
        <f>VLOOKUP(B13,DIPREVS1!$A:$D,2,FALSE)</f>
        <v>AMOSTRA GRANULOMETRICA APOS EXTRACAO DO LIGANTE</v>
      </c>
      <c r="D13" s="14" t="str">
        <f>VLOOKUP(B13,DIPREVS1!$A:$D,3,FALSE)</f>
        <v>UN</v>
      </c>
      <c r="E13" s="15">
        <f>TRUNC(VLOOKUP(B13,EMOP0619!$A:$D,2,FALSE),2)</f>
        <v>126.33</v>
      </c>
      <c r="F13" s="785">
        <v>1.5200000000000001E-3</v>
      </c>
      <c r="G13" s="17">
        <f t="shared" si="1"/>
        <v>0.19</v>
      </c>
      <c r="H13" s="9"/>
      <c r="I13" s="7"/>
    </row>
    <row r="14" spans="1:9" ht="22.5" x14ac:dyDescent="0.2">
      <c r="A14" s="11" t="s">
        <v>36742</v>
      </c>
      <c r="B14" s="21" t="s">
        <v>11784</v>
      </c>
      <c r="C14" s="13" t="str">
        <f>VLOOKUP(B14,DIPREVS1!$A:$D,2,FALSE)</f>
        <v>DETERMINACAO DA RESISTENCIA A TRACAO POR COMPRESSAO DIAMETRAL DE MISTURAS BETUMINOSAS</v>
      </c>
      <c r="D14" s="14" t="str">
        <f>VLOOKUP(B14,DIPREVS1!$A:$D,3,FALSE)</f>
        <v>UN</v>
      </c>
      <c r="E14" s="15">
        <f>TRUNC(VLOOKUP(B14,EMOP0619!$A:$D,2,FALSE),2)</f>
        <v>126.06</v>
      </c>
      <c r="F14" s="785">
        <v>3.3329999999999999E-2</v>
      </c>
      <c r="G14" s="17">
        <f t="shared" si="1"/>
        <v>4.2</v>
      </c>
      <c r="H14" s="9"/>
      <c r="I14" s="7"/>
    </row>
    <row r="15" spans="1:9" x14ac:dyDescent="0.2">
      <c r="A15" s="770" t="s">
        <v>36743</v>
      </c>
      <c r="B15" s="771" t="s">
        <v>11777</v>
      </c>
      <c r="C15" s="772" t="str">
        <f>VLOOKUP(B15,DIPREVS1!$A:$D,2,FALSE)</f>
        <v>DENSIDADE APARENTE</v>
      </c>
      <c r="D15" s="773" t="str">
        <f>VLOOKUP(B15,DIPREVS1!$A:$D,3,FALSE)</f>
        <v>UN</v>
      </c>
      <c r="E15" s="774">
        <f>TRUNC(VLOOKUP(B15,EMOP0619!$A:$D,2,FALSE),2)</f>
        <v>119.42</v>
      </c>
      <c r="F15" s="786">
        <v>2.052E-2</v>
      </c>
      <c r="G15" s="775">
        <f t="shared" si="1"/>
        <v>2.4500000000000002</v>
      </c>
      <c r="H15" s="9"/>
      <c r="I15" s="7"/>
    </row>
    <row r="16" spans="1:9" x14ac:dyDescent="0.2">
      <c r="A16" s="788" t="s">
        <v>36744</v>
      </c>
    </row>
  </sheetData>
  <mergeCells count="1">
    <mergeCell ref="A4:G4"/>
  </mergeCells>
  <conditionalFormatting sqref="A17:A1048576">
    <cfRule type="duplicateValues" dxfId="998" priority="16"/>
  </conditionalFormatting>
  <conditionalFormatting sqref="A17:A1048576">
    <cfRule type="duplicateValues" dxfId="997" priority="13"/>
    <cfRule type="duplicateValues" dxfId="996" priority="14"/>
  </conditionalFormatting>
  <conditionalFormatting sqref="A1">
    <cfRule type="duplicateValues" dxfId="995" priority="12"/>
  </conditionalFormatting>
  <conditionalFormatting sqref="A1">
    <cfRule type="duplicateValues" dxfId="994" priority="11"/>
  </conditionalFormatting>
  <conditionalFormatting sqref="A1">
    <cfRule type="duplicateValues" dxfId="993" priority="9"/>
    <cfRule type="duplicateValues" dxfId="992" priority="10"/>
  </conditionalFormatting>
  <conditionalFormatting sqref="A17:A1048576 A1:A4 A6:A9">
    <cfRule type="duplicateValues" dxfId="991" priority="17"/>
  </conditionalFormatting>
  <conditionalFormatting sqref="A2">
    <cfRule type="duplicateValues" dxfId="990" priority="18"/>
  </conditionalFormatting>
  <conditionalFormatting sqref="A2">
    <cfRule type="duplicateValues" dxfId="989" priority="19"/>
    <cfRule type="duplicateValues" dxfId="988" priority="20"/>
  </conditionalFormatting>
  <conditionalFormatting sqref="A5">
    <cfRule type="duplicateValues" dxfId="987" priority="7"/>
  </conditionalFormatting>
  <conditionalFormatting sqref="A5">
    <cfRule type="duplicateValues" dxfId="986" priority="5"/>
    <cfRule type="duplicateValues" dxfId="985" priority="6"/>
  </conditionalFormatting>
  <conditionalFormatting sqref="A5">
    <cfRule type="duplicateValues" dxfId="984" priority="8"/>
  </conditionalFormatting>
  <conditionalFormatting sqref="A7:A9">
    <cfRule type="duplicateValues" dxfId="983" priority="21"/>
  </conditionalFormatting>
  <conditionalFormatting sqref="A7:A9">
    <cfRule type="duplicateValues" dxfId="982" priority="22"/>
    <cfRule type="duplicateValues" dxfId="981" priority="23"/>
  </conditionalFormatting>
  <conditionalFormatting sqref="A10:A15">
    <cfRule type="duplicateValues" dxfId="980" priority="5099"/>
  </conditionalFormatting>
  <conditionalFormatting sqref="A10:A15">
    <cfRule type="duplicateValues" dxfId="979" priority="5101"/>
    <cfRule type="duplicateValues" dxfId="978" priority="5102"/>
  </conditionalFormatting>
  <printOptions horizontalCentered="1"/>
  <pageMargins left="0.86614173228346458" right="0.78740157480314965" top="0.62992125984251968" bottom="0.47244094488188981" header="0.43307086614173229" footer="0.23622047244094491"/>
  <pageSetup paperSize="9" scale="69" fitToHeight="0"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BADAD8-0AA1-40AD-BBC5-4D168A1C5C98}">
  <sheetPr>
    <pageSetUpPr fitToPage="1"/>
  </sheetPr>
  <dimension ref="A1:I29"/>
  <sheetViews>
    <sheetView view="pageBreakPreview" topLeftCell="B9" zoomScaleNormal="100" zoomScaleSheetLayoutView="100" workbookViewId="0">
      <selection activeCell="D51" sqref="D51"/>
    </sheetView>
  </sheetViews>
  <sheetFormatPr defaultColWidth="12" defaultRowHeight="11.25" x14ac:dyDescent="0.2"/>
  <cols>
    <col min="1" max="1" width="6.1640625" style="8" customWidth="1"/>
    <col min="2" max="2" width="14.1640625" style="8" customWidth="1"/>
    <col min="3" max="3" width="56.33203125" style="8" customWidth="1"/>
    <col min="4" max="4" width="5" style="32" bestFit="1" customWidth="1"/>
    <col min="5" max="5" width="12.83203125" style="33" customWidth="1"/>
    <col min="6" max="6" width="14" style="33" customWidth="1"/>
    <col min="7" max="7" width="20.5" style="33" customWidth="1"/>
    <col min="8" max="8" width="15.5" style="8" customWidth="1"/>
    <col min="9" max="12" width="12" style="8"/>
    <col min="13" max="13" width="16.1640625" style="8" bestFit="1" customWidth="1"/>
    <col min="14" max="16384" width="12" style="8"/>
  </cols>
  <sheetData>
    <row r="1" spans="1:9" ht="21" x14ac:dyDescent="0.35">
      <c r="A1" s="154" t="s">
        <v>23683</v>
      </c>
    </row>
    <row r="2" spans="1:9" ht="18.75" x14ac:dyDescent="0.3">
      <c r="A2" s="153" t="s">
        <v>23690</v>
      </c>
      <c r="H2" s="7"/>
    </row>
    <row r="3" spans="1:9" ht="15" x14ac:dyDescent="0.25">
      <c r="A3" s="134" t="s">
        <v>23855</v>
      </c>
      <c r="G3" s="135"/>
      <c r="H3" s="7"/>
    </row>
    <row r="4" spans="1:9" ht="15" x14ac:dyDescent="0.25">
      <c r="A4" s="882" t="s">
        <v>25214</v>
      </c>
      <c r="B4" s="882"/>
      <c r="C4" s="882"/>
      <c r="D4" s="882"/>
      <c r="E4" s="882"/>
      <c r="F4" s="882"/>
      <c r="G4" s="882"/>
      <c r="H4" s="7"/>
    </row>
    <row r="5" spans="1:9" ht="25.5" x14ac:dyDescent="0.2">
      <c r="A5" s="155" t="s">
        <v>13</v>
      </c>
      <c r="B5" s="155" t="s">
        <v>11</v>
      </c>
      <c r="C5" s="156" t="s">
        <v>14</v>
      </c>
      <c r="D5" s="156" t="s">
        <v>12</v>
      </c>
      <c r="E5" s="156" t="s">
        <v>23094</v>
      </c>
      <c r="F5" s="157" t="s">
        <v>15</v>
      </c>
      <c r="G5" s="158" t="s">
        <v>25215</v>
      </c>
      <c r="H5" s="10"/>
    </row>
    <row r="6" spans="1:9" ht="15" x14ac:dyDescent="0.25">
      <c r="A6" s="777">
        <v>27</v>
      </c>
      <c r="B6" s="766" t="s">
        <v>25213</v>
      </c>
      <c r="C6" s="766" t="s">
        <v>25210</v>
      </c>
      <c r="D6" s="769" t="s">
        <v>25211</v>
      </c>
      <c r="E6" s="767"/>
      <c r="F6" s="768"/>
      <c r="G6" s="776">
        <f>SUM(G7:G25)</f>
        <v>1856952.0000000005</v>
      </c>
    </row>
    <row r="7" spans="1:9" ht="22.5" x14ac:dyDescent="0.2">
      <c r="A7" s="11" t="s">
        <v>25192</v>
      </c>
      <c r="B7" s="21" t="str">
        <f>VLOOKUP(A7,'M.O.LOCAL'!$A:$D,4,FALSE)</f>
        <v>05.105.0034-A</v>
      </c>
      <c r="C7" s="13" t="str">
        <f>VLOOKUP(B7,DIPREVS1!$A:$D,2,FALSE)</f>
        <v>MAO-DE-OBRA DE ENGENHEIRO OU ARQUITETO COORDENADOR GERAL DEPROJETOS OU SUPERVISOR DE OBRAS,INCLUSIVE ENCARGOS SOCIAIS</v>
      </c>
      <c r="D7" s="14" t="str">
        <f>VLOOKUP(B7,DIPREVS1!$A:$D,3,FALSE)</f>
        <v>H</v>
      </c>
      <c r="E7" s="15">
        <f>TRUNC(VLOOKUP(B7,EMOP0619!$A:$D,2,FALSE),2)</f>
        <v>169.76</v>
      </c>
      <c r="F7" s="15">
        <f>VLOOKUP(B7,'M.O.LOCAL'!$D:$Y,20,FALSE)</f>
        <v>432</v>
      </c>
      <c r="G7" s="17">
        <f t="shared" ref="G7" si="0">TRUNC(E7*F7,2)</f>
        <v>73336.320000000007</v>
      </c>
      <c r="H7" s="9"/>
      <c r="I7" s="7"/>
    </row>
    <row r="8" spans="1:9" ht="22.5" x14ac:dyDescent="0.2">
      <c r="A8" s="11" t="s">
        <v>25193</v>
      </c>
      <c r="B8" s="21" t="str">
        <f>VLOOKUP(A8,'M.O.LOCAL'!$A:$D,4,FALSE)</f>
        <v>05.105.0033-A</v>
      </c>
      <c r="C8" s="13" t="str">
        <f>VLOOKUP(B8,DIPREVS1!$A:$D,2,FALSE)</f>
        <v>MAO-DE-OBRA DE ENGENHEIRO OU ARQUITETO SENIOR,INCLUSIVE ENCARGOS SOCIAIS</v>
      </c>
      <c r="D8" s="14" t="str">
        <f>VLOOKUP(B8,DIPREVS1!$A:$D,3,FALSE)</f>
        <v>H</v>
      </c>
      <c r="E8" s="15">
        <f>TRUNC(VLOOKUP(B8,EMOP0619!$A:$D,2,FALSE),2)</f>
        <v>147.62</v>
      </c>
      <c r="F8" s="16">
        <f>VLOOKUP(B8,'M.O.LOCAL'!$D:$Y,20,FALSE)</f>
        <v>792</v>
      </c>
      <c r="G8" s="17">
        <f t="shared" ref="G8:G24" si="1">TRUNC(E8*F8,2)</f>
        <v>116915.04</v>
      </c>
      <c r="H8" s="9"/>
      <c r="I8" s="7"/>
    </row>
    <row r="9" spans="1:9" ht="22.5" x14ac:dyDescent="0.2">
      <c r="A9" s="11" t="s">
        <v>25194</v>
      </c>
      <c r="B9" s="21" t="str">
        <f>VLOOKUP(A9,'M.O.LOCAL'!$A:$D,4,FALSE)</f>
        <v>05.105.0032-A</v>
      </c>
      <c r="C9" s="13" t="str">
        <f>VLOOKUP(B9,DIPREVS1!$A:$D,2,FALSE)</f>
        <v>MAO-DE-OBRA DE ENGENHEIRO OU ARQUITETO JR.,INCLUSIVE ENCARGOS SOCIAIS</v>
      </c>
      <c r="D9" s="14" t="str">
        <f>VLOOKUP(B9,DIPREVS1!$A:$D,3,FALSE)</f>
        <v>H</v>
      </c>
      <c r="E9" s="15">
        <f>TRUNC(VLOOKUP(B9,EMOP0619!$A:$D,2,FALSE),2)</f>
        <v>73.81</v>
      </c>
      <c r="F9" s="16">
        <f>VLOOKUP(B9,'M.O.LOCAL'!$D:$Y,20,FALSE)</f>
        <v>3168</v>
      </c>
      <c r="G9" s="17">
        <f t="shared" si="1"/>
        <v>233830.08</v>
      </c>
      <c r="H9" s="9"/>
      <c r="I9" s="7"/>
    </row>
    <row r="10" spans="1:9" ht="22.5" x14ac:dyDescent="0.2">
      <c r="A10" s="11" t="s">
        <v>25195</v>
      </c>
      <c r="B10" s="21" t="str">
        <f>VLOOKUP(A10,'M.O.LOCAL'!$A:$D,4,FALSE)</f>
        <v>05.105.0031-A</v>
      </c>
      <c r="C10" s="13" t="str">
        <f>VLOOKUP(B10,DIPREVS1!$A:$D,2,FALSE)</f>
        <v>MAO-DE-OBRA DE ENGENHEIRO DE SEGURANCA DO TRABALHO,INCLUSIVEENCARGOS SOCIAIS</v>
      </c>
      <c r="D10" s="14" t="str">
        <f>VLOOKUP(B10,DIPREVS1!$A:$D,3,FALSE)</f>
        <v>H</v>
      </c>
      <c r="E10" s="15">
        <f>TRUNC(VLOOKUP(B10,EMOP0619!$A:$D,2,FALSE),2)</f>
        <v>73.81</v>
      </c>
      <c r="F10" s="16">
        <f>VLOOKUP(B10,'M.O.LOCAL'!$D:$Y,20,FALSE)</f>
        <v>1584</v>
      </c>
      <c r="G10" s="17">
        <f t="shared" si="1"/>
        <v>116915.04</v>
      </c>
      <c r="H10" s="9"/>
      <c r="I10" s="7"/>
    </row>
    <row r="11" spans="1:9" ht="22.5" x14ac:dyDescent="0.2">
      <c r="A11" s="11" t="s">
        <v>25196</v>
      </c>
      <c r="B11" s="21" t="str">
        <f>VLOOKUP(A11,'M.O.LOCAL'!$A:$D,4,FALSE)</f>
        <v>05.105.0047-A</v>
      </c>
      <c r="C11" s="13" t="str">
        <f>VLOOKUP(B11,DIPREVS1!$A:$D,2,FALSE)</f>
        <v>MAO-DE-OBRA DE TECNICO DE SEGURANCA DO TRABALHO,INCLUSIVE ENCARGOS SOCIAIS</v>
      </c>
      <c r="D11" s="14" t="str">
        <f>VLOOKUP(B11,DIPREVS1!$A:$D,3,FALSE)</f>
        <v>H</v>
      </c>
      <c r="E11" s="15">
        <f>TRUNC(VLOOKUP(B11,EMOP0619!$A:$D,2,FALSE),2)</f>
        <v>28.81</v>
      </c>
      <c r="F11" s="16">
        <f>VLOOKUP(B11,'M.O.LOCAL'!$D:$Y,20,FALSE)</f>
        <v>3168</v>
      </c>
      <c r="G11" s="17">
        <f t="shared" si="1"/>
        <v>91270.080000000002</v>
      </c>
      <c r="H11" s="9"/>
      <c r="I11" s="7"/>
    </row>
    <row r="12" spans="1:9" x14ac:dyDescent="0.2">
      <c r="A12" s="11" t="s">
        <v>25197</v>
      </c>
      <c r="B12" s="21" t="str">
        <f>VLOOKUP(A12,'M.O.LOCAL'!$A:$D,4,FALSE)</f>
        <v>05.105.0037-A</v>
      </c>
      <c r="C12" s="13" t="str">
        <f>VLOOKUP(B12,DIPREVS1!$A:$D,2,FALSE)</f>
        <v>MAO-DE-OBRA DE CHEFE DE ESCRITORIO,INCLUSIVE ENCARGOS SOCIAIS</v>
      </c>
      <c r="D12" s="14" t="str">
        <f>VLOOKUP(B12,DIPREVS1!$A:$D,3,FALSE)</f>
        <v>H</v>
      </c>
      <c r="E12" s="15">
        <f>TRUNC(VLOOKUP(B12,EMOP0619!$A:$D,2,FALSE),2)</f>
        <v>27.65</v>
      </c>
      <c r="F12" s="16">
        <f>VLOOKUP(B12,'M.O.LOCAL'!$D:$Y,20,FALSE)</f>
        <v>3168</v>
      </c>
      <c r="G12" s="17">
        <f t="shared" si="1"/>
        <v>87595.199999999997</v>
      </c>
      <c r="H12" s="9"/>
      <c r="I12" s="7"/>
    </row>
    <row r="13" spans="1:9" x14ac:dyDescent="0.2">
      <c r="A13" s="11" t="s">
        <v>25198</v>
      </c>
      <c r="B13" s="21" t="str">
        <f>VLOOKUP(A13,'M.O.LOCAL'!$A:$D,4,FALSE)</f>
        <v>05.105.0038-A</v>
      </c>
      <c r="C13" s="13" t="str">
        <f>VLOOKUP(B13,DIPREVS1!$A:$D,2,FALSE)</f>
        <v>MAO-DE-OBRA DE SECRETARIA,INCLUSIVE ENCARGOS SOCIAIS</v>
      </c>
      <c r="D13" s="14" t="str">
        <f>VLOOKUP(B13,DIPREVS1!$A:$D,3,FALSE)</f>
        <v>H</v>
      </c>
      <c r="E13" s="15">
        <f>TRUNC(VLOOKUP(B13,EMOP0619!$A:$D,2,FALSE),2)</f>
        <v>20.48</v>
      </c>
      <c r="F13" s="16">
        <f>VLOOKUP(B13,'M.O.LOCAL'!$D:$Y,20,FALSE)</f>
        <v>3168</v>
      </c>
      <c r="G13" s="17">
        <f t="shared" si="1"/>
        <v>64880.639999999999</v>
      </c>
      <c r="H13" s="9"/>
      <c r="I13" s="7"/>
    </row>
    <row r="14" spans="1:9" ht="22.5" x14ac:dyDescent="0.2">
      <c r="A14" s="11" t="s">
        <v>25199</v>
      </c>
      <c r="B14" s="21" t="str">
        <f>VLOOKUP(A14,'M.O.LOCAL'!$A:$D,4,FALSE)</f>
        <v>05.105.0041-A</v>
      </c>
      <c r="C14" s="13" t="str">
        <f>VLOOKUP(B14,DIPREVS1!$A:$D,2,FALSE)</f>
        <v>MAO-DE-OBRA DE AUXILIAR DE ESCRITORIO,INCLUSIVE ENCARGOS SOCIAIS</v>
      </c>
      <c r="D14" s="14" t="str">
        <f>VLOOKUP(B14,DIPREVS1!$A:$D,3,FALSE)</f>
        <v>H</v>
      </c>
      <c r="E14" s="15">
        <f>TRUNC(VLOOKUP(B14,EMOP0619!$A:$D,2,FALSE),2)</f>
        <v>15.85</v>
      </c>
      <c r="F14" s="16">
        <f>VLOOKUP(B14,'M.O.LOCAL'!$D:$Y,20,FALSE)</f>
        <v>3168</v>
      </c>
      <c r="G14" s="17">
        <f t="shared" si="1"/>
        <v>50212.800000000003</v>
      </c>
      <c r="H14" s="9"/>
      <c r="I14" s="7"/>
    </row>
    <row r="15" spans="1:9" x14ac:dyDescent="0.2">
      <c r="A15" s="11" t="s">
        <v>25200</v>
      </c>
      <c r="B15" s="21" t="str">
        <f>VLOOKUP(A15,'M.O.LOCAL'!$A:$D,4,FALSE)</f>
        <v>05.105.0023-A</v>
      </c>
      <c r="C15" s="13" t="str">
        <f>VLOOKUP(B15,DIPREVS1!$A:$D,2,FALSE)</f>
        <v>MAO-DE-OBRA DE ALMOXARIFE,INCLUSIVE ENCARGOS SOCIAIS</v>
      </c>
      <c r="D15" s="14" t="str">
        <f>VLOOKUP(B15,DIPREVS1!$A:$D,3,FALSE)</f>
        <v>H</v>
      </c>
      <c r="E15" s="15">
        <f>TRUNC(VLOOKUP(B15,EMOP0619!$A:$D,2,FALSE),2)</f>
        <v>20.48</v>
      </c>
      <c r="F15" s="16">
        <f>VLOOKUP(B15,'M.O.LOCAL'!$D:$Y,20,FALSE)</f>
        <v>3168</v>
      </c>
      <c r="G15" s="17">
        <f t="shared" si="1"/>
        <v>64880.639999999999</v>
      </c>
      <c r="H15" s="9"/>
      <c r="I15" s="7"/>
    </row>
    <row r="16" spans="1:9" ht="22.5" x14ac:dyDescent="0.2">
      <c r="A16" s="11" t="s">
        <v>25201</v>
      </c>
      <c r="B16" s="21" t="str">
        <f>VLOOKUP(A16,'M.O.LOCAL'!$A:$D,4,FALSE)</f>
        <v>05.105.0024-A</v>
      </c>
      <c r="C16" s="13" t="str">
        <f>VLOOKUP(B16,DIPREVS1!$A:$D,2,FALSE)</f>
        <v>MAO-DE-OBRA DE AUXILIAR DE ALMOXARIFADO,INCLUSIVE ENCARGOS SOCIAIS</v>
      </c>
      <c r="D16" s="14" t="str">
        <f>VLOOKUP(B16,DIPREVS1!$A:$D,3,FALSE)</f>
        <v>H</v>
      </c>
      <c r="E16" s="15">
        <f>TRUNC(VLOOKUP(B16,EMOP0619!$A:$D,2,FALSE),2)</f>
        <v>13.19</v>
      </c>
      <c r="F16" s="16">
        <f>VLOOKUP(B16,'M.O.LOCAL'!$D:$Y,20,FALSE)</f>
        <v>3168</v>
      </c>
      <c r="G16" s="17">
        <f t="shared" si="1"/>
        <v>41785.919999999998</v>
      </c>
      <c r="H16" s="9"/>
      <c r="I16" s="7"/>
    </row>
    <row r="17" spans="1:9" x14ac:dyDescent="0.2">
      <c r="A17" s="11" t="s">
        <v>25202</v>
      </c>
      <c r="B17" s="21" t="str">
        <f>VLOOKUP(A17,'M.O.LOCAL'!$A:$D,4,FALSE)</f>
        <v>05.105.0026-A</v>
      </c>
      <c r="C17" s="13" t="str">
        <f>VLOOKUP(B17,DIPREVS1!$A:$D,2,FALSE)</f>
        <v>MAO-DE-OBRA DE AUXILIAR TECNICO,INCLUSIVE ENCARGOS SOCIAIS</v>
      </c>
      <c r="D17" s="14" t="str">
        <f>VLOOKUP(B17,DIPREVS1!$A:$D,3,FALSE)</f>
        <v>H</v>
      </c>
      <c r="E17" s="15">
        <f>TRUNC(VLOOKUP(B17,EMOP0619!$A:$D,2,FALSE),2)</f>
        <v>13.19</v>
      </c>
      <c r="F17" s="16">
        <f>VLOOKUP(B17,'M.O.LOCAL'!$D:$Y,20,FALSE)</f>
        <v>3168</v>
      </c>
      <c r="G17" s="17">
        <f t="shared" si="1"/>
        <v>41785.919999999998</v>
      </c>
      <c r="H17" s="9"/>
      <c r="I17" s="7"/>
    </row>
    <row r="18" spans="1:9" x14ac:dyDescent="0.2">
      <c r="A18" s="11" t="s">
        <v>25203</v>
      </c>
      <c r="B18" s="21" t="str">
        <f>VLOOKUP(A18,'M.O.LOCAL'!$A:$D,4,FALSE)</f>
        <v>05.105.0029-A</v>
      </c>
      <c r="C18" s="13" t="str">
        <f>VLOOKUP(B18,DIPREVS1!$A:$D,2,FALSE)</f>
        <v>MAO-DE-OBRA DE MESTRE DE OBRA "A",INCLUSIVE ENCARGOS SOCIAIS</v>
      </c>
      <c r="D18" s="14" t="str">
        <f>VLOOKUP(B18,DIPREVS1!$A:$D,3,FALSE)</f>
        <v>H</v>
      </c>
      <c r="E18" s="15">
        <f>TRUNC(VLOOKUP(B18,EMOP0619!$A:$D,2,FALSE),2)</f>
        <v>39.58</v>
      </c>
      <c r="F18" s="16">
        <f>VLOOKUP(B18,'M.O.LOCAL'!$D:$Y,20,FALSE)</f>
        <v>3168</v>
      </c>
      <c r="G18" s="17">
        <f t="shared" si="1"/>
        <v>125389.44</v>
      </c>
      <c r="H18" s="9"/>
      <c r="I18" s="7"/>
    </row>
    <row r="19" spans="1:9" ht="22.5" x14ac:dyDescent="0.2">
      <c r="A19" s="11" t="s">
        <v>25204</v>
      </c>
      <c r="B19" s="21" t="str">
        <f>VLOOKUP(A19,'M.O.LOCAL'!$A:$D,4,FALSE)</f>
        <v>05.105.0050-A</v>
      </c>
      <c r="C19" s="13" t="str">
        <f>VLOOKUP(B19,DIPREVS1!$A:$D,2,FALSE)</f>
        <v>MAO-DE-OBRA DE TECNICO DE EDIFICACOES,INCLUSIVE ENCARGOS SOCIAIS</v>
      </c>
      <c r="D19" s="14" t="str">
        <f>VLOOKUP(B19,DIPREVS1!$A:$D,3,FALSE)</f>
        <v>H</v>
      </c>
      <c r="E19" s="15">
        <f>TRUNC(VLOOKUP(B19,EMOP0619!$A:$D,2,FALSE),2)</f>
        <v>28.81</v>
      </c>
      <c r="F19" s="16">
        <f>VLOOKUP(B19,'M.O.LOCAL'!$D:$Y,20,FALSE)</f>
        <v>3168</v>
      </c>
      <c r="G19" s="17">
        <f t="shared" si="1"/>
        <v>91270.080000000002</v>
      </c>
      <c r="H19" s="9"/>
      <c r="I19" s="7"/>
    </row>
    <row r="20" spans="1:9" x14ac:dyDescent="0.2">
      <c r="A20" s="11" t="s">
        <v>25205</v>
      </c>
      <c r="B20" s="21" t="str">
        <f>VLOOKUP(A20,'M.O.LOCAL'!$A:$D,4,FALSE)</f>
        <v>05.105.0051-A</v>
      </c>
      <c r="C20" s="13" t="str">
        <f>VLOOKUP(B20,DIPREVS1!$A:$D,2,FALSE)</f>
        <v>MAO-DE-OBRA DE TOPOGRAFO "A",INCLUSIVE ENCARGOS SOCIAIS</v>
      </c>
      <c r="D20" s="14" t="str">
        <f>VLOOKUP(B20,DIPREVS1!$A:$D,3,FALSE)</f>
        <v>H</v>
      </c>
      <c r="E20" s="15">
        <f>TRUNC(VLOOKUP(B20,EMOP0619!$A:$D,2,FALSE),2)</f>
        <v>23.95</v>
      </c>
      <c r="F20" s="16">
        <f>VLOOKUP(B20,'M.O.LOCAL'!$D:$Y,20,FALSE)</f>
        <v>3168</v>
      </c>
      <c r="G20" s="17">
        <f t="shared" si="1"/>
        <v>75873.600000000006</v>
      </c>
      <c r="H20" s="9"/>
      <c r="I20" s="7"/>
    </row>
    <row r="21" spans="1:9" ht="22.5" x14ac:dyDescent="0.2">
      <c r="A21" s="11" t="s">
        <v>25206</v>
      </c>
      <c r="B21" s="21" t="str">
        <f>VLOOKUP(A21,'M.O.LOCAL'!$A:$D,4,FALSE)</f>
        <v>05.105.0052-A</v>
      </c>
      <c r="C21" s="13" t="str">
        <f>VLOOKUP(B21,DIPREVS1!$A:$D,2,FALSE)</f>
        <v>MAO-DE-OBRA DE AUXILIAR DE TOPOGRAFIA,INCLUSIVE ENCARGOS SOCIAIS</v>
      </c>
      <c r="D21" s="14" t="str">
        <f>VLOOKUP(B21,DIPREVS1!$A:$D,3,FALSE)</f>
        <v>H</v>
      </c>
      <c r="E21" s="15">
        <f>TRUNC(VLOOKUP(B21,EMOP0619!$A:$D,2,FALSE),2)</f>
        <v>13.19</v>
      </c>
      <c r="F21" s="16">
        <f>VLOOKUP(B21,'M.O.LOCAL'!$D:$Y,20,FALSE)</f>
        <v>6336</v>
      </c>
      <c r="G21" s="17">
        <f t="shared" si="1"/>
        <v>83571.839999999997</v>
      </c>
      <c r="H21" s="9"/>
      <c r="I21" s="7"/>
    </row>
    <row r="22" spans="1:9" x14ac:dyDescent="0.2">
      <c r="A22" s="11" t="s">
        <v>25207</v>
      </c>
      <c r="B22" s="21" t="str">
        <f>VLOOKUP(A22,'M.O.LOCAL'!$A:$D,4,FALSE)</f>
        <v>05.105.0097-A</v>
      </c>
      <c r="C22" s="13" t="str">
        <f>VLOOKUP(B22,DIPREVS1!$A:$D,2,FALSE)</f>
        <v>MAO-DE-OBRA DE VIGIA,INCLUSIVE ENCARGOS SOCIAIS</v>
      </c>
      <c r="D22" s="14" t="str">
        <f>VLOOKUP(B22,DIPREVS1!$A:$D,3,FALSE)</f>
        <v>H</v>
      </c>
      <c r="E22" s="15">
        <f>TRUNC(VLOOKUP(B22,EMOP0619!$A:$D,2,FALSE),2)</f>
        <v>13.19</v>
      </c>
      <c r="F22" s="16">
        <f>VLOOKUP(B22,'M.O.LOCAL'!$D:$Y,20,FALSE)</f>
        <v>9504</v>
      </c>
      <c r="G22" s="17">
        <f t="shared" si="1"/>
        <v>125357.75999999999</v>
      </c>
      <c r="H22" s="9"/>
      <c r="I22" s="7"/>
    </row>
    <row r="23" spans="1:9" ht="22.5" x14ac:dyDescent="0.2">
      <c r="A23" s="11" t="s">
        <v>25208</v>
      </c>
      <c r="B23" s="21" t="str">
        <f>VLOOKUP(A23,'M.O.LOCAL'!$A:$D,4,FALSE)</f>
        <v>19.004.0044-C</v>
      </c>
      <c r="C23" s="13" t="str">
        <f>VLOOKUP(B23,DIPREVS1!$A:$D,2,FALSE)</f>
        <v>VEICULO DE PASSEIO,5 PASSAGEIROS,MOTOR BICOMBUSTIVEL (GASOLINA E ALCOOL) DE 1.0 LITRO,INCLUSIVE MOTORISTA</v>
      </c>
      <c r="D23" s="14" t="str">
        <f>VLOOKUP(B23,DIPREVS1!$A:$D,3,FALSE)</f>
        <v>H</v>
      </c>
      <c r="E23" s="15">
        <f>TRUNC(VLOOKUP(B23,EMOP0619!$A:$D,2,FALSE),2)</f>
        <v>53.56</v>
      </c>
      <c r="F23" s="16">
        <f>VLOOKUP(B23,'M.O.LOCAL'!$D:$Y,20,FALSE)</f>
        <v>4752</v>
      </c>
      <c r="G23" s="17">
        <f t="shared" si="1"/>
        <v>254517.12</v>
      </c>
      <c r="H23" s="9"/>
      <c r="I23" s="7"/>
    </row>
    <row r="24" spans="1:9" ht="22.5" x14ac:dyDescent="0.2">
      <c r="A24" s="11" t="s">
        <v>25209</v>
      </c>
      <c r="B24" s="21" t="str">
        <f>VLOOKUP(A24,'M.O.LOCAL'!$A:$D,4,FALSE)</f>
        <v>19.004.0044-D</v>
      </c>
      <c r="C24" s="13" t="str">
        <f>VLOOKUP(B24,DIPREVS1!$A:$D,2,FALSE)</f>
        <v>VEICULO DE PASSEIO,5 PASSAGEIROS,MOTOR BICOMBUSTIVEL (GASOLINA E ALCOOL) DE 1.0 LITRO,INCLUSIVE MOTORISTA</v>
      </c>
      <c r="D24" s="14" t="str">
        <f>VLOOKUP(B24,DIPREVS1!$A:$D,3,FALSE)</f>
        <v>H</v>
      </c>
      <c r="E24" s="15">
        <f>TRUNC(VLOOKUP(B24,EMOP0619!$A:$D,2,FALSE),2)</f>
        <v>24.74</v>
      </c>
      <c r="F24" s="16">
        <f>VLOOKUP(B24,'M.O.LOCAL'!$D:$Y,20,FALSE)</f>
        <v>4752</v>
      </c>
      <c r="G24" s="17">
        <f t="shared" si="1"/>
        <v>117564.48</v>
      </c>
      <c r="H24" s="9"/>
      <c r="I24" s="7"/>
    </row>
    <row r="25" spans="1:9" x14ac:dyDescent="0.2">
      <c r="A25" s="11"/>
      <c r="B25" s="21"/>
      <c r="C25" s="13"/>
      <c r="D25" s="14"/>
      <c r="E25" s="15"/>
      <c r="F25" s="16"/>
      <c r="G25" s="17"/>
      <c r="H25" s="9"/>
      <c r="I25" s="7"/>
    </row>
    <row r="26" spans="1:9" x14ac:dyDescent="0.2">
      <c r="A26" s="28"/>
      <c r="B26" s="29"/>
      <c r="C26" s="29"/>
      <c r="D26" s="29"/>
      <c r="E26" s="29"/>
      <c r="F26" s="29"/>
      <c r="G26" s="30"/>
      <c r="H26" s="7"/>
    </row>
    <row r="27" spans="1:9" x14ac:dyDescent="0.2">
      <c r="A27" s="31"/>
      <c r="F27" s="34"/>
      <c r="G27" s="18"/>
    </row>
    <row r="28" spans="1:9" x14ac:dyDescent="0.2">
      <c r="A28" s="31"/>
    </row>
    <row r="29" spans="1:9" x14ac:dyDescent="0.2">
      <c r="A29" s="31"/>
    </row>
  </sheetData>
  <mergeCells count="1">
    <mergeCell ref="A4:G4"/>
  </mergeCells>
  <phoneticPr fontId="15" type="noConversion"/>
  <conditionalFormatting sqref="A26:A1048576">
    <cfRule type="duplicateValues" dxfId="977" priority="114"/>
  </conditionalFormatting>
  <conditionalFormatting sqref="A26:A1048576">
    <cfRule type="duplicateValues" dxfId="976" priority="113"/>
  </conditionalFormatting>
  <conditionalFormatting sqref="A26:A1048576">
    <cfRule type="duplicateValues" dxfId="975" priority="111"/>
    <cfRule type="duplicateValues" dxfId="974" priority="112"/>
  </conditionalFormatting>
  <conditionalFormatting sqref="A1">
    <cfRule type="duplicateValues" dxfId="973" priority="107"/>
  </conditionalFormatting>
  <conditionalFormatting sqref="A1">
    <cfRule type="duplicateValues" dxfId="972" priority="106"/>
  </conditionalFormatting>
  <conditionalFormatting sqref="A1">
    <cfRule type="duplicateValues" dxfId="971" priority="104"/>
    <cfRule type="duplicateValues" dxfId="970" priority="105"/>
  </conditionalFormatting>
  <conditionalFormatting sqref="A1:A4 A6:A1048576">
    <cfRule type="duplicateValues" dxfId="969" priority="4856"/>
  </conditionalFormatting>
  <conditionalFormatting sqref="A2">
    <cfRule type="duplicateValues" dxfId="968" priority="4872"/>
  </conditionalFormatting>
  <conditionalFormatting sqref="A2">
    <cfRule type="duplicateValues" dxfId="967" priority="4873"/>
    <cfRule type="duplicateValues" dxfId="966" priority="4874"/>
  </conditionalFormatting>
  <conditionalFormatting sqref="A5">
    <cfRule type="duplicateValues" dxfId="965" priority="3"/>
  </conditionalFormatting>
  <conditionalFormatting sqref="A5">
    <cfRule type="duplicateValues" dxfId="964" priority="1"/>
    <cfRule type="duplicateValues" dxfId="963" priority="2"/>
  </conditionalFormatting>
  <conditionalFormatting sqref="A5">
    <cfRule type="duplicateValues" dxfId="962" priority="4"/>
  </conditionalFormatting>
  <conditionalFormatting sqref="A7:A25">
    <cfRule type="duplicateValues" dxfId="961" priority="5186"/>
  </conditionalFormatting>
  <conditionalFormatting sqref="A7:A25">
    <cfRule type="duplicateValues" dxfId="960" priority="5187"/>
    <cfRule type="duplicateValues" dxfId="959" priority="5188"/>
  </conditionalFormatting>
  <printOptions horizontalCentered="1"/>
  <pageMargins left="0.86614173228346458" right="0.78740157480314965" top="0.62992125984251968" bottom="0.47244094488188981" header="0.43307086614173229" footer="0.23622047244094491"/>
  <pageSetup paperSize="9" scale="73" fitToHeight="0"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Planilha6">
    <pageSetUpPr fitToPage="1"/>
  </sheetPr>
  <dimension ref="A1:AL100"/>
  <sheetViews>
    <sheetView view="pageBreakPreview" topLeftCell="A61" zoomScale="85" zoomScaleNormal="100" zoomScaleSheetLayoutView="85" workbookViewId="0">
      <selection activeCell="D51" sqref="D51"/>
    </sheetView>
  </sheetViews>
  <sheetFormatPr defaultRowHeight="12.75" x14ac:dyDescent="0.2"/>
  <cols>
    <col min="1" max="1" width="5.6640625" style="35" bestFit="1" customWidth="1"/>
    <col min="2" max="25" width="3.83203125" style="35" customWidth="1"/>
    <col min="26" max="27" width="3.83203125" style="36" customWidth="1"/>
    <col min="28" max="38" width="3.83203125" style="35" customWidth="1"/>
    <col min="39" max="16384" width="9.33203125" style="35"/>
  </cols>
  <sheetData>
    <row r="1" spans="1:38" ht="36.75" customHeight="1" x14ac:dyDescent="0.2">
      <c r="A1" s="889" t="str">
        <f>orcam!A4</f>
        <v>PAVIMENTAÇÃO E DRENAGEM DE RUAS DOS BAIRRO MARAVISTA E SERRA GRANDE</v>
      </c>
      <c r="B1" s="889"/>
      <c r="C1" s="889"/>
      <c r="D1" s="889"/>
      <c r="E1" s="889"/>
      <c r="F1" s="889"/>
      <c r="G1" s="889"/>
      <c r="H1" s="889"/>
      <c r="I1" s="889"/>
      <c r="J1" s="889"/>
      <c r="K1" s="889"/>
      <c r="L1" s="889"/>
      <c r="M1" s="889"/>
      <c r="N1" s="889"/>
      <c r="O1" s="889"/>
      <c r="P1" s="889"/>
      <c r="Q1" s="889"/>
      <c r="R1" s="889"/>
      <c r="S1" s="889"/>
      <c r="T1" s="889"/>
      <c r="U1" s="889"/>
      <c r="V1" s="889"/>
      <c r="W1" s="889"/>
      <c r="X1" s="889"/>
      <c r="Y1" s="889"/>
      <c r="Z1" s="889"/>
      <c r="AA1" s="889"/>
      <c r="AB1" s="754"/>
      <c r="AC1" s="754"/>
      <c r="AD1" s="754"/>
      <c r="AE1" s="754"/>
      <c r="AF1" s="754"/>
      <c r="AG1" s="754"/>
      <c r="AH1" s="754"/>
      <c r="AI1" s="754"/>
      <c r="AJ1" s="754"/>
      <c r="AK1" s="754"/>
      <c r="AL1" s="754"/>
    </row>
    <row r="2" spans="1:38" x14ac:dyDescent="0.2">
      <c r="B2" s="36"/>
      <c r="C2" s="36"/>
      <c r="D2" s="36"/>
      <c r="E2" s="36"/>
      <c r="F2" s="36"/>
      <c r="G2" s="36"/>
      <c r="H2" s="36"/>
      <c r="I2" s="36"/>
      <c r="J2" s="36"/>
      <c r="K2" s="36"/>
      <c r="L2" s="36"/>
      <c r="M2" s="36"/>
      <c r="N2" s="36"/>
      <c r="O2" s="36"/>
      <c r="P2" s="36"/>
      <c r="Q2" s="36"/>
      <c r="R2" s="36"/>
      <c r="S2" s="36"/>
      <c r="T2" s="36"/>
      <c r="U2" s="36"/>
      <c r="V2" s="36"/>
      <c r="W2" s="36"/>
      <c r="X2" s="36"/>
      <c r="Y2" s="36"/>
    </row>
    <row r="3" spans="1:38" s="52" customFormat="1" x14ac:dyDescent="0.2">
      <c r="A3" s="890" t="s">
        <v>36747</v>
      </c>
      <c r="B3" s="890"/>
      <c r="C3" s="890"/>
      <c r="D3" s="890"/>
      <c r="E3" s="890"/>
      <c r="F3" s="890"/>
      <c r="G3" s="890"/>
      <c r="H3" s="890"/>
      <c r="I3" s="890"/>
      <c r="J3" s="890"/>
      <c r="K3" s="890"/>
      <c r="L3" s="890"/>
      <c r="M3" s="890"/>
      <c r="N3" s="890"/>
      <c r="O3" s="890"/>
      <c r="P3" s="890"/>
      <c r="Q3" s="890"/>
      <c r="R3" s="890"/>
      <c r="S3" s="890"/>
      <c r="T3" s="890"/>
      <c r="U3" s="890"/>
      <c r="V3" s="890"/>
      <c r="W3" s="890"/>
      <c r="X3" s="890"/>
      <c r="Y3" s="890"/>
      <c r="Z3" s="890"/>
      <c r="AA3" s="890"/>
      <c r="AB3" s="756"/>
      <c r="AC3" s="755"/>
      <c r="AD3" s="884"/>
      <c r="AE3" s="884"/>
      <c r="AF3" s="884"/>
      <c r="AG3" s="884"/>
      <c r="AH3" s="884"/>
      <c r="AI3" s="180"/>
      <c r="AJ3" s="180"/>
      <c r="AK3" s="180"/>
      <c r="AL3" s="180"/>
    </row>
    <row r="4" spans="1:38" x14ac:dyDescent="0.2">
      <c r="A4" s="39"/>
      <c r="B4" s="36"/>
      <c r="C4" s="36"/>
      <c r="D4" s="36"/>
      <c r="E4" s="36"/>
      <c r="F4" s="36"/>
      <c r="G4" s="36"/>
      <c r="H4" s="36"/>
      <c r="I4" s="36"/>
      <c r="J4" s="36"/>
      <c r="K4" s="36"/>
      <c r="L4" s="36"/>
      <c r="M4" s="36"/>
      <c r="N4" s="36"/>
      <c r="O4" s="36"/>
      <c r="P4" s="36"/>
      <c r="Q4" s="36"/>
      <c r="R4" s="36"/>
      <c r="S4" s="36"/>
      <c r="T4" s="36"/>
      <c r="U4" s="36"/>
      <c r="V4" s="36"/>
      <c r="W4" s="36"/>
      <c r="X4" s="36"/>
      <c r="Y4" s="36"/>
    </row>
    <row r="5" spans="1:38" ht="12.75" customHeight="1" x14ac:dyDescent="0.2">
      <c r="A5" s="40"/>
      <c r="B5" s="872" t="str">
        <f>VLOOKUP(D7,DIPREVS1!A:D,2,FALSE)</f>
        <v>MAO-DE-OBRA DE ENGENHEIRO OU ARQUITETO COORDENADOR GERAL DEPROJETOS OU SUPERVISOR DE OBRAS,INCLUSIVE ENCARGOS SOCIAIS</v>
      </c>
      <c r="C5" s="872"/>
      <c r="D5" s="872"/>
      <c r="E5" s="872"/>
      <c r="F5" s="872"/>
      <c r="G5" s="872"/>
      <c r="H5" s="872"/>
      <c r="I5" s="872"/>
      <c r="J5" s="872"/>
      <c r="K5" s="872"/>
      <c r="L5" s="872"/>
      <c r="M5" s="872"/>
      <c r="N5" s="872"/>
      <c r="O5" s="872"/>
      <c r="P5" s="872"/>
      <c r="Q5" s="872"/>
      <c r="R5" s="872"/>
      <c r="S5" s="872"/>
      <c r="T5" s="872"/>
      <c r="U5" s="872"/>
      <c r="V5" s="872"/>
      <c r="W5" s="872"/>
      <c r="X5" s="872"/>
      <c r="Y5" s="872"/>
      <c r="Z5" s="872"/>
      <c r="AA5" s="37"/>
      <c r="AB5" s="36"/>
      <c r="AC5" s="36"/>
      <c r="AD5" s="36"/>
      <c r="AE5" s="36"/>
    </row>
    <row r="6" spans="1:38" x14ac:dyDescent="0.2">
      <c r="A6" s="40"/>
      <c r="B6" s="872"/>
      <c r="C6" s="872"/>
      <c r="D6" s="872"/>
      <c r="E6" s="872"/>
      <c r="F6" s="872"/>
      <c r="G6" s="872"/>
      <c r="H6" s="872"/>
      <c r="I6" s="872"/>
      <c r="J6" s="872"/>
      <c r="K6" s="872"/>
      <c r="L6" s="872"/>
      <c r="M6" s="872"/>
      <c r="N6" s="872"/>
      <c r="O6" s="872"/>
      <c r="P6" s="872"/>
      <c r="Q6" s="872"/>
      <c r="R6" s="872"/>
      <c r="S6" s="872"/>
      <c r="T6" s="872"/>
      <c r="U6" s="872"/>
      <c r="V6" s="872"/>
      <c r="W6" s="872"/>
      <c r="X6" s="872"/>
      <c r="Y6" s="872"/>
      <c r="Z6" s="872"/>
      <c r="AA6" s="37"/>
      <c r="AB6" s="36"/>
      <c r="AC6" s="36"/>
      <c r="AD6" s="36"/>
      <c r="AE6" s="36"/>
    </row>
    <row r="7" spans="1:38" x14ac:dyDescent="0.2">
      <c r="A7" s="42" t="s">
        <v>25192</v>
      </c>
      <c r="B7" s="41"/>
      <c r="C7" s="43" t="s">
        <v>23098</v>
      </c>
      <c r="D7" s="41" t="s">
        <v>13330</v>
      </c>
      <c r="E7" s="37"/>
      <c r="F7" s="209"/>
      <c r="G7" s="209"/>
      <c r="H7" s="37"/>
      <c r="I7" s="37"/>
      <c r="J7" s="44"/>
      <c r="K7" s="37"/>
      <c r="L7" s="37"/>
      <c r="M7" s="37"/>
      <c r="N7" s="37"/>
      <c r="O7" s="45"/>
      <c r="P7" s="45"/>
      <c r="Q7" s="209"/>
      <c r="R7" s="209"/>
      <c r="S7" s="213"/>
      <c r="T7" s="213"/>
      <c r="U7" s="41" t="s">
        <v>23100</v>
      </c>
      <c r="V7" s="41"/>
      <c r="W7" s="861">
        <f>R8</f>
        <v>432</v>
      </c>
      <c r="X7" s="861"/>
      <c r="Y7" s="861"/>
      <c r="Z7" s="862" t="str">
        <f>VLOOKUP(D7,DIPREVS1!A:D,4,FALSE)</f>
        <v>h</v>
      </c>
      <c r="AA7" s="862"/>
      <c r="AB7" s="757" t="s">
        <v>1</v>
      </c>
      <c r="AC7" s="883">
        <f>VLOOKUP(D7,EMOP0619!$1:$1048576,2,0)</f>
        <v>169.76</v>
      </c>
      <c r="AD7" s="883"/>
      <c r="AE7" s="757" t="s">
        <v>8</v>
      </c>
      <c r="AF7" s="883">
        <f>TRUNC(W7*AC7)</f>
        <v>73336</v>
      </c>
      <c r="AG7" s="883"/>
      <c r="AH7" s="883"/>
      <c r="AI7" s="753"/>
    </row>
    <row r="8" spans="1:38" x14ac:dyDescent="0.2">
      <c r="A8" s="42"/>
      <c r="B8" s="41"/>
      <c r="C8" s="886">
        <v>1</v>
      </c>
      <c r="D8" s="886"/>
      <c r="E8" s="214" t="s">
        <v>23711</v>
      </c>
      <c r="F8" s="214"/>
      <c r="G8" s="53"/>
      <c r="H8" s="212" t="s">
        <v>1</v>
      </c>
      <c r="I8" s="888">
        <v>24</v>
      </c>
      <c r="J8" s="888"/>
      <c r="K8" s="888"/>
      <c r="L8" s="44" t="s">
        <v>23712</v>
      </c>
      <c r="M8" s="36"/>
      <c r="N8" s="887">
        <v>18</v>
      </c>
      <c r="O8" s="887"/>
      <c r="P8" s="53" t="s">
        <v>23710</v>
      </c>
      <c r="Q8" s="36"/>
      <c r="R8" s="885">
        <f>ROUND(C8*I8*N8,2)</f>
        <v>432</v>
      </c>
      <c r="S8" s="885"/>
      <c r="T8" s="885"/>
      <c r="U8" s="59" t="s">
        <v>10</v>
      </c>
      <c r="V8" s="36"/>
      <c r="W8" s="36"/>
      <c r="X8" s="36"/>
      <c r="Y8" s="36"/>
      <c r="AB8" s="36"/>
      <c r="AC8" s="36"/>
      <c r="AD8" s="36"/>
      <c r="AE8" s="36"/>
    </row>
    <row r="9" spans="1:38" x14ac:dyDescent="0.2">
      <c r="A9" s="42"/>
      <c r="B9" s="41"/>
      <c r="C9" s="289"/>
      <c r="D9" s="289"/>
      <c r="E9" s="214"/>
      <c r="F9" s="214"/>
      <c r="G9" s="53"/>
      <c r="H9" s="290"/>
      <c r="I9" s="291"/>
      <c r="J9" s="291"/>
      <c r="K9" s="291"/>
      <c r="L9" s="44"/>
      <c r="M9" s="36"/>
      <c r="N9" s="292"/>
      <c r="O9" s="292"/>
      <c r="P9" s="53"/>
      <c r="Q9" s="36"/>
      <c r="R9" s="286"/>
      <c r="S9" s="286"/>
      <c r="T9" s="286"/>
      <c r="U9" s="59"/>
      <c r="V9" s="36"/>
      <c r="W9" s="36"/>
      <c r="X9" s="36"/>
      <c r="Y9" s="36"/>
      <c r="AB9" s="36"/>
      <c r="AC9" s="36"/>
      <c r="AD9" s="36"/>
      <c r="AE9" s="36"/>
    </row>
    <row r="10" spans="1:38" ht="12.75" customHeight="1" x14ac:dyDescent="0.2">
      <c r="A10" s="40"/>
      <c r="B10" s="872" t="str">
        <f>VLOOKUP(D12,DIPREVS1!A:D,2,FALSE)</f>
        <v>MAO-DE-OBRA DE ENGENHEIRO OU ARQUITETO SENIOR,INCLUSIVE ENCARGOS SOCIAIS</v>
      </c>
      <c r="C10" s="872"/>
      <c r="D10" s="872"/>
      <c r="E10" s="872"/>
      <c r="F10" s="872"/>
      <c r="G10" s="872"/>
      <c r="H10" s="872"/>
      <c r="I10" s="872"/>
      <c r="J10" s="872"/>
      <c r="K10" s="872"/>
      <c r="L10" s="872"/>
      <c r="M10" s="872"/>
      <c r="N10" s="872"/>
      <c r="O10" s="872"/>
      <c r="P10" s="872"/>
      <c r="Q10" s="872"/>
      <c r="R10" s="872"/>
      <c r="S10" s="872"/>
      <c r="T10" s="872"/>
      <c r="U10" s="872"/>
      <c r="V10" s="872"/>
      <c r="W10" s="872"/>
      <c r="X10" s="872"/>
      <c r="Y10" s="872"/>
      <c r="Z10" s="872"/>
      <c r="AA10" s="37"/>
      <c r="AB10" s="36"/>
      <c r="AC10" s="36"/>
      <c r="AD10" s="36"/>
      <c r="AE10" s="36"/>
    </row>
    <row r="11" spans="1:38" x14ac:dyDescent="0.2">
      <c r="A11" s="40"/>
      <c r="B11" s="872"/>
      <c r="C11" s="872"/>
      <c r="D11" s="872"/>
      <c r="E11" s="872"/>
      <c r="F11" s="872"/>
      <c r="G11" s="872"/>
      <c r="H11" s="872"/>
      <c r="I11" s="872"/>
      <c r="J11" s="872"/>
      <c r="K11" s="872"/>
      <c r="L11" s="872"/>
      <c r="M11" s="872"/>
      <c r="N11" s="872"/>
      <c r="O11" s="872"/>
      <c r="P11" s="872"/>
      <c r="Q11" s="872"/>
      <c r="R11" s="872"/>
      <c r="S11" s="872"/>
      <c r="T11" s="872"/>
      <c r="U11" s="872"/>
      <c r="V11" s="872"/>
      <c r="W11" s="872"/>
      <c r="X11" s="872"/>
      <c r="Y11" s="872"/>
      <c r="Z11" s="872"/>
      <c r="AA11" s="37"/>
      <c r="AB11" s="36"/>
      <c r="AC11" s="36"/>
      <c r="AD11" s="36"/>
      <c r="AE11" s="36"/>
    </row>
    <row r="12" spans="1:38" x14ac:dyDescent="0.2">
      <c r="A12" s="42" t="s">
        <v>25193</v>
      </c>
      <c r="B12" s="41"/>
      <c r="C12" s="43" t="s">
        <v>23098</v>
      </c>
      <c r="D12" s="41" t="s">
        <v>13329</v>
      </c>
      <c r="E12" s="37"/>
      <c r="F12" s="287"/>
      <c r="G12" s="287"/>
      <c r="H12" s="37"/>
      <c r="I12" s="37"/>
      <c r="J12" s="44"/>
      <c r="K12" s="37"/>
      <c r="L12" s="37"/>
      <c r="M12" s="37"/>
      <c r="N12" s="37"/>
      <c r="O12" s="45"/>
      <c r="P12" s="45"/>
      <c r="Q12" s="287"/>
      <c r="R12" s="287"/>
      <c r="S12" s="288"/>
      <c r="T12" s="288"/>
      <c r="U12" s="41" t="s">
        <v>23100</v>
      </c>
      <c r="V12" s="41"/>
      <c r="W12" s="861">
        <f>R13</f>
        <v>792</v>
      </c>
      <c r="X12" s="861"/>
      <c r="Y12" s="861"/>
      <c r="Z12" s="862" t="str">
        <f>VLOOKUP(D12,DIPREVS1!A:D,4,FALSE)</f>
        <v>h</v>
      </c>
      <c r="AA12" s="862"/>
      <c r="AB12" s="757" t="s">
        <v>1</v>
      </c>
      <c r="AC12" s="883">
        <f>VLOOKUP(D12,EMOP0619!$1:$1048576,2,0)</f>
        <v>147.62</v>
      </c>
      <c r="AD12" s="883"/>
      <c r="AE12" s="757" t="s">
        <v>8</v>
      </c>
      <c r="AF12" s="883">
        <f>TRUNC(W12*AC12)</f>
        <v>116915</v>
      </c>
      <c r="AG12" s="883"/>
      <c r="AH12" s="883"/>
    </row>
    <row r="13" spans="1:38" x14ac:dyDescent="0.2">
      <c r="A13" s="42"/>
      <c r="B13" s="41"/>
      <c r="C13" s="886">
        <v>1</v>
      </c>
      <c r="D13" s="886"/>
      <c r="E13" s="214" t="s">
        <v>23711</v>
      </c>
      <c r="F13" s="214"/>
      <c r="G13" s="53"/>
      <c r="H13" s="290" t="s">
        <v>1</v>
      </c>
      <c r="I13" s="888">
        <v>44</v>
      </c>
      <c r="J13" s="888"/>
      <c r="K13" s="888"/>
      <c r="L13" s="44" t="s">
        <v>23712</v>
      </c>
      <c r="M13" s="36"/>
      <c r="N13" s="887">
        <f>$N$8</f>
        <v>18</v>
      </c>
      <c r="O13" s="887"/>
      <c r="P13" s="53" t="s">
        <v>23710</v>
      </c>
      <c r="Q13" s="36"/>
      <c r="R13" s="885">
        <f>ROUND(C13*I13*N13,2)</f>
        <v>792</v>
      </c>
      <c r="S13" s="885"/>
      <c r="T13" s="885"/>
      <c r="U13" s="59" t="s">
        <v>10</v>
      </c>
      <c r="V13" s="36"/>
      <c r="W13" s="36"/>
      <c r="X13" s="36"/>
      <c r="Y13" s="36"/>
      <c r="AB13" s="36"/>
      <c r="AC13" s="36"/>
      <c r="AD13" s="36"/>
      <c r="AE13" s="36"/>
    </row>
    <row r="14" spans="1:38" x14ac:dyDescent="0.2">
      <c r="A14" s="42"/>
      <c r="B14" s="41"/>
      <c r="C14" s="289"/>
      <c r="D14" s="289"/>
      <c r="E14" s="214"/>
      <c r="F14" s="214"/>
      <c r="G14" s="53"/>
      <c r="H14" s="290"/>
      <c r="I14" s="291"/>
      <c r="J14" s="291"/>
      <c r="K14" s="291"/>
      <c r="L14" s="44"/>
      <c r="M14" s="36"/>
      <c r="N14" s="292"/>
      <c r="O14" s="292"/>
      <c r="P14" s="53"/>
      <c r="Q14" s="36"/>
      <c r="R14" s="286"/>
      <c r="S14" s="286"/>
      <c r="T14" s="286"/>
      <c r="U14" s="59"/>
      <c r="V14" s="36"/>
      <c r="W14" s="36"/>
      <c r="X14" s="36"/>
      <c r="Y14" s="36"/>
      <c r="AB14" s="36"/>
      <c r="AC14" s="36"/>
      <c r="AD14" s="36"/>
      <c r="AE14" s="36"/>
    </row>
    <row r="15" spans="1:38" ht="12.75" customHeight="1" x14ac:dyDescent="0.2">
      <c r="A15" s="40"/>
      <c r="B15" s="860" t="str">
        <f>VLOOKUP(D17,DIPREVS1!A:D,2,FALSE)</f>
        <v>MAO-DE-OBRA DE ENGENHEIRO OU ARQUITETO JR.,INCLUSIVE ENCARGOS SOCIAIS</v>
      </c>
      <c r="C15" s="860"/>
      <c r="D15" s="860"/>
      <c r="E15" s="860"/>
      <c r="F15" s="860"/>
      <c r="G15" s="860"/>
      <c r="H15" s="860"/>
      <c r="I15" s="860"/>
      <c r="J15" s="860"/>
      <c r="K15" s="860"/>
      <c r="L15" s="860"/>
      <c r="M15" s="860"/>
      <c r="N15" s="860"/>
      <c r="O15" s="860"/>
      <c r="P15" s="860"/>
      <c r="Q15" s="860"/>
      <c r="R15" s="860"/>
      <c r="S15" s="860"/>
      <c r="T15" s="860"/>
      <c r="U15" s="860"/>
      <c r="V15" s="860"/>
      <c r="W15" s="860"/>
      <c r="X15" s="860"/>
      <c r="Y15" s="860"/>
      <c r="Z15" s="860"/>
      <c r="AA15" s="37"/>
      <c r="AB15" s="36"/>
      <c r="AC15" s="36"/>
      <c r="AD15" s="36"/>
      <c r="AE15" s="36"/>
    </row>
    <row r="16" spans="1:38" x14ac:dyDescent="0.2">
      <c r="A16" s="40"/>
      <c r="B16" s="860"/>
      <c r="C16" s="860"/>
      <c r="D16" s="860"/>
      <c r="E16" s="860"/>
      <c r="F16" s="860"/>
      <c r="G16" s="860"/>
      <c r="H16" s="860"/>
      <c r="I16" s="860"/>
      <c r="J16" s="860"/>
      <c r="K16" s="860"/>
      <c r="L16" s="860"/>
      <c r="M16" s="860"/>
      <c r="N16" s="860"/>
      <c r="O16" s="860"/>
      <c r="P16" s="860"/>
      <c r="Q16" s="860"/>
      <c r="R16" s="860"/>
      <c r="S16" s="860"/>
      <c r="T16" s="860"/>
      <c r="U16" s="860"/>
      <c r="V16" s="860"/>
      <c r="W16" s="860"/>
      <c r="X16" s="860"/>
      <c r="Y16" s="860"/>
      <c r="Z16" s="860"/>
      <c r="AA16" s="37"/>
      <c r="AB16" s="36"/>
      <c r="AC16" s="36"/>
      <c r="AD16" s="36"/>
      <c r="AE16" s="36"/>
    </row>
    <row r="17" spans="1:34" x14ac:dyDescent="0.2">
      <c r="A17" s="42" t="s">
        <v>25194</v>
      </c>
      <c r="B17" s="41"/>
      <c r="C17" s="43" t="s">
        <v>23098</v>
      </c>
      <c r="D17" s="41" t="s">
        <v>13328</v>
      </c>
      <c r="E17" s="37"/>
      <c r="F17" s="209"/>
      <c r="G17" s="209"/>
      <c r="H17" s="37"/>
      <c r="I17" s="37"/>
      <c r="J17" s="44"/>
      <c r="K17" s="37"/>
      <c r="L17" s="37"/>
      <c r="M17" s="37"/>
      <c r="N17" s="37"/>
      <c r="O17" s="45"/>
      <c r="P17" s="45"/>
      <c r="Q17" s="209"/>
      <c r="R17" s="209"/>
      <c r="S17" s="213"/>
      <c r="T17" s="213"/>
      <c r="U17" s="41" t="s">
        <v>23100</v>
      </c>
      <c r="V17" s="41"/>
      <c r="W17" s="861">
        <f>R18</f>
        <v>3168</v>
      </c>
      <c r="X17" s="861"/>
      <c r="Y17" s="861"/>
      <c r="Z17" s="862" t="str">
        <f>VLOOKUP(D17,DIPREVS1!A:D,4,FALSE)</f>
        <v>h</v>
      </c>
      <c r="AA17" s="862"/>
      <c r="AB17" s="757" t="s">
        <v>1</v>
      </c>
      <c r="AC17" s="883">
        <f>VLOOKUP(D17,EMOP0619!$1:$1048576,2,0)</f>
        <v>73.81</v>
      </c>
      <c r="AD17" s="883"/>
      <c r="AE17" s="757" t="s">
        <v>8</v>
      </c>
      <c r="AF17" s="883">
        <f>TRUNC(W17*AC17)</f>
        <v>233830</v>
      </c>
      <c r="AG17" s="883"/>
      <c r="AH17" s="883"/>
    </row>
    <row r="18" spans="1:34" x14ac:dyDescent="0.2">
      <c r="A18" s="40"/>
      <c r="B18" s="41"/>
      <c r="C18" s="886">
        <v>1</v>
      </c>
      <c r="D18" s="886"/>
      <c r="E18" s="214" t="s">
        <v>23711</v>
      </c>
      <c r="F18" s="214"/>
      <c r="G18" s="53"/>
      <c r="H18" s="212" t="s">
        <v>1</v>
      </c>
      <c r="I18" s="888">
        <v>176</v>
      </c>
      <c r="J18" s="888"/>
      <c r="K18" s="888"/>
      <c r="L18" s="44" t="s">
        <v>23712</v>
      </c>
      <c r="M18" s="36"/>
      <c r="N18" s="887">
        <f>$N$8</f>
        <v>18</v>
      </c>
      <c r="O18" s="887"/>
      <c r="P18" s="53" t="s">
        <v>23710</v>
      </c>
      <c r="Q18" s="36"/>
      <c r="R18" s="885">
        <f>ROUND(C18*I18*N18,2)</f>
        <v>3168</v>
      </c>
      <c r="S18" s="885"/>
      <c r="T18" s="885"/>
      <c r="U18" s="59" t="s">
        <v>10</v>
      </c>
      <c r="V18" s="36"/>
      <c r="W18" s="36"/>
      <c r="X18" s="36"/>
      <c r="Y18" s="36"/>
      <c r="AB18" s="36"/>
      <c r="AC18" s="36"/>
      <c r="AD18" s="36"/>
      <c r="AE18" s="36"/>
    </row>
    <row r="19" spans="1:34" x14ac:dyDescent="0.2">
      <c r="A19" s="40"/>
      <c r="B19" s="41"/>
      <c r="C19" s="289"/>
      <c r="D19" s="289"/>
      <c r="E19" s="214"/>
      <c r="F19" s="214"/>
      <c r="G19" s="53"/>
      <c r="H19" s="290"/>
      <c r="I19" s="291"/>
      <c r="J19" s="291"/>
      <c r="K19" s="291"/>
      <c r="L19" s="44"/>
      <c r="M19" s="36"/>
      <c r="N19" s="292"/>
      <c r="O19" s="292"/>
      <c r="P19" s="53"/>
      <c r="Q19" s="36"/>
      <c r="R19" s="286"/>
      <c r="S19" s="286"/>
      <c r="T19" s="286"/>
      <c r="U19" s="59"/>
      <c r="V19" s="36"/>
      <c r="W19" s="36"/>
      <c r="X19" s="36"/>
      <c r="Y19" s="36"/>
      <c r="AB19" s="36"/>
      <c r="AC19" s="36"/>
      <c r="AD19" s="36"/>
      <c r="AE19" s="36"/>
    </row>
    <row r="20" spans="1:34" ht="12.75" customHeight="1" x14ac:dyDescent="0.2">
      <c r="A20" s="40"/>
      <c r="B20" s="860" t="str">
        <f>VLOOKUP(D22,DIPREVS1!A:D,2,FALSE)</f>
        <v>MAO-DE-OBRA DE ENGENHEIRO DE SEGURANCA DO TRABALHO,INCLUSIVEENCARGOS SOCIAIS</v>
      </c>
      <c r="C20" s="860"/>
      <c r="D20" s="860"/>
      <c r="E20" s="860"/>
      <c r="F20" s="860"/>
      <c r="G20" s="860"/>
      <c r="H20" s="860"/>
      <c r="I20" s="860"/>
      <c r="J20" s="860"/>
      <c r="K20" s="860"/>
      <c r="L20" s="860"/>
      <c r="M20" s="860"/>
      <c r="N20" s="860"/>
      <c r="O20" s="860"/>
      <c r="P20" s="860"/>
      <c r="Q20" s="860"/>
      <c r="R20" s="860"/>
      <c r="S20" s="860"/>
      <c r="T20" s="860"/>
      <c r="U20" s="860"/>
      <c r="V20" s="860"/>
      <c r="W20" s="860"/>
      <c r="X20" s="860"/>
      <c r="Y20" s="860"/>
      <c r="Z20" s="860"/>
      <c r="AA20" s="37"/>
      <c r="AB20" s="36"/>
      <c r="AC20" s="36"/>
      <c r="AD20" s="36"/>
      <c r="AE20" s="36"/>
    </row>
    <row r="21" spans="1:34" x14ac:dyDescent="0.2">
      <c r="A21" s="40"/>
      <c r="B21" s="860"/>
      <c r="C21" s="860"/>
      <c r="D21" s="860"/>
      <c r="E21" s="860"/>
      <c r="F21" s="860"/>
      <c r="G21" s="860"/>
      <c r="H21" s="860"/>
      <c r="I21" s="860"/>
      <c r="J21" s="860"/>
      <c r="K21" s="860"/>
      <c r="L21" s="860"/>
      <c r="M21" s="860"/>
      <c r="N21" s="860"/>
      <c r="O21" s="860"/>
      <c r="P21" s="860"/>
      <c r="Q21" s="860"/>
      <c r="R21" s="860"/>
      <c r="S21" s="860"/>
      <c r="T21" s="860"/>
      <c r="U21" s="860"/>
      <c r="V21" s="860"/>
      <c r="W21" s="860"/>
      <c r="X21" s="860"/>
      <c r="Y21" s="860"/>
      <c r="Z21" s="860"/>
      <c r="AA21" s="37"/>
      <c r="AB21" s="36"/>
      <c r="AC21" s="36"/>
      <c r="AD21" s="36"/>
      <c r="AE21" s="36"/>
    </row>
    <row r="22" spans="1:34" x14ac:dyDescent="0.2">
      <c r="A22" s="42" t="s">
        <v>25195</v>
      </c>
      <c r="B22" s="41"/>
      <c r="C22" s="43" t="s">
        <v>23098</v>
      </c>
      <c r="D22" s="41" t="s">
        <v>13327</v>
      </c>
      <c r="E22" s="37"/>
      <c r="F22" s="287"/>
      <c r="G22" s="287"/>
      <c r="H22" s="37"/>
      <c r="I22" s="37"/>
      <c r="J22" s="44"/>
      <c r="K22" s="37"/>
      <c r="L22" s="37"/>
      <c r="M22" s="37"/>
      <c r="N22" s="37"/>
      <c r="O22" s="45"/>
      <c r="P22" s="45"/>
      <c r="Q22" s="287"/>
      <c r="R22" s="287"/>
      <c r="S22" s="288"/>
      <c r="T22" s="288"/>
      <c r="U22" s="41" t="s">
        <v>23100</v>
      </c>
      <c r="V22" s="41"/>
      <c r="W22" s="861">
        <f>R23</f>
        <v>1584</v>
      </c>
      <c r="X22" s="861"/>
      <c r="Y22" s="861"/>
      <c r="Z22" s="862" t="str">
        <f>VLOOKUP(D22,DIPREVS1!A:D,4,FALSE)</f>
        <v>h</v>
      </c>
      <c r="AA22" s="862"/>
      <c r="AB22" s="757" t="s">
        <v>1</v>
      </c>
      <c r="AC22" s="883">
        <f>VLOOKUP(D22,EMOP0619!$1:$1048576,2,0)</f>
        <v>73.81</v>
      </c>
      <c r="AD22" s="883"/>
      <c r="AE22" s="757" t="s">
        <v>8</v>
      </c>
      <c r="AF22" s="883">
        <f>TRUNC(W22*AC22)</f>
        <v>116915</v>
      </c>
      <c r="AG22" s="883"/>
      <c r="AH22" s="883"/>
    </row>
    <row r="23" spans="1:34" x14ac:dyDescent="0.2">
      <c r="A23" s="40"/>
      <c r="B23" s="41"/>
      <c r="C23" s="886">
        <v>1</v>
      </c>
      <c r="D23" s="886"/>
      <c r="E23" s="214" t="s">
        <v>23711</v>
      </c>
      <c r="F23" s="214"/>
      <c r="G23" s="53"/>
      <c r="H23" s="290" t="s">
        <v>1</v>
      </c>
      <c r="I23" s="888">
        <v>88</v>
      </c>
      <c r="J23" s="888"/>
      <c r="K23" s="888"/>
      <c r="L23" s="44" t="s">
        <v>23712</v>
      </c>
      <c r="M23" s="36"/>
      <c r="N23" s="887">
        <f>$N$8</f>
        <v>18</v>
      </c>
      <c r="O23" s="887"/>
      <c r="P23" s="53" t="s">
        <v>23710</v>
      </c>
      <c r="Q23" s="36"/>
      <c r="R23" s="885">
        <f>ROUND(C23*I23*N23,2)</f>
        <v>1584</v>
      </c>
      <c r="S23" s="885"/>
      <c r="T23" s="885"/>
      <c r="U23" s="59" t="s">
        <v>10</v>
      </c>
      <c r="V23" s="36"/>
      <c r="W23" s="36"/>
      <c r="X23" s="36"/>
      <c r="Y23" s="36"/>
      <c r="AB23" s="36"/>
      <c r="AC23" s="36"/>
      <c r="AD23" s="36"/>
      <c r="AE23" s="36"/>
    </row>
    <row r="24" spans="1:34" x14ac:dyDescent="0.2">
      <c r="A24" s="40"/>
      <c r="B24" s="41"/>
      <c r="C24" s="289"/>
      <c r="D24" s="289"/>
      <c r="E24" s="214"/>
      <c r="F24" s="214"/>
      <c r="G24" s="53"/>
      <c r="H24" s="290"/>
      <c r="I24" s="291"/>
      <c r="J24" s="291"/>
      <c r="K24" s="291"/>
      <c r="L24" s="44"/>
      <c r="M24" s="36"/>
      <c r="N24" s="292"/>
      <c r="O24" s="292"/>
      <c r="P24" s="53"/>
      <c r="Q24" s="36"/>
      <c r="R24" s="286"/>
      <c r="S24" s="286"/>
      <c r="T24" s="286"/>
      <c r="U24" s="59"/>
      <c r="V24" s="36"/>
      <c r="W24" s="36"/>
      <c r="X24" s="36"/>
      <c r="Y24" s="36"/>
      <c r="AB24" s="36"/>
      <c r="AC24" s="36"/>
      <c r="AD24" s="36"/>
      <c r="AE24" s="36"/>
    </row>
    <row r="25" spans="1:34" ht="12.75" customHeight="1" x14ac:dyDescent="0.2">
      <c r="A25" s="40"/>
      <c r="B25" s="860" t="str">
        <f>VLOOKUP(D27,DIPREVS1!A:D,2,FALSE)</f>
        <v>MAO-DE-OBRA DE TECNICO DE SEGURANCA DO TRABALHO,INCLUSIVE ENCARGOS SOCIAIS</v>
      </c>
      <c r="C25" s="860"/>
      <c r="D25" s="860"/>
      <c r="E25" s="860"/>
      <c r="F25" s="860"/>
      <c r="G25" s="860"/>
      <c r="H25" s="860"/>
      <c r="I25" s="860"/>
      <c r="J25" s="860"/>
      <c r="K25" s="860"/>
      <c r="L25" s="860"/>
      <c r="M25" s="860"/>
      <c r="N25" s="860"/>
      <c r="O25" s="860"/>
      <c r="P25" s="860"/>
      <c r="Q25" s="860"/>
      <c r="R25" s="860"/>
      <c r="S25" s="860"/>
      <c r="T25" s="860"/>
      <c r="U25" s="860"/>
      <c r="V25" s="860"/>
      <c r="W25" s="860"/>
      <c r="X25" s="860"/>
      <c r="Y25" s="860"/>
      <c r="Z25" s="860"/>
      <c r="AA25" s="37"/>
      <c r="AB25" s="36"/>
      <c r="AC25" s="36"/>
      <c r="AD25" s="36"/>
      <c r="AE25" s="36"/>
    </row>
    <row r="26" spans="1:34" x14ac:dyDescent="0.2">
      <c r="A26" s="40"/>
      <c r="B26" s="860"/>
      <c r="C26" s="860"/>
      <c r="D26" s="860"/>
      <c r="E26" s="860"/>
      <c r="F26" s="860"/>
      <c r="G26" s="860"/>
      <c r="H26" s="860"/>
      <c r="I26" s="860"/>
      <c r="J26" s="860"/>
      <c r="K26" s="860"/>
      <c r="L26" s="860"/>
      <c r="M26" s="860"/>
      <c r="N26" s="860"/>
      <c r="O26" s="860"/>
      <c r="P26" s="860"/>
      <c r="Q26" s="860"/>
      <c r="R26" s="860"/>
      <c r="S26" s="860"/>
      <c r="T26" s="860"/>
      <c r="U26" s="860"/>
      <c r="V26" s="860"/>
      <c r="W26" s="860"/>
      <c r="X26" s="860"/>
      <c r="Y26" s="860"/>
      <c r="Z26" s="860"/>
      <c r="AA26" s="37"/>
      <c r="AB26" s="36"/>
      <c r="AC26" s="36"/>
      <c r="AD26" s="36"/>
      <c r="AE26" s="36"/>
    </row>
    <row r="27" spans="1:34" x14ac:dyDescent="0.2">
      <c r="A27" s="42" t="s">
        <v>25196</v>
      </c>
      <c r="B27" s="41"/>
      <c r="C27" s="43" t="s">
        <v>23098</v>
      </c>
      <c r="D27" s="41" t="s">
        <v>13342</v>
      </c>
      <c r="E27" s="37"/>
      <c r="F27" s="287"/>
      <c r="G27" s="287"/>
      <c r="H27" s="37"/>
      <c r="I27" s="37"/>
      <c r="J27" s="44"/>
      <c r="K27" s="37"/>
      <c r="L27" s="37"/>
      <c r="M27" s="37"/>
      <c r="N27" s="37"/>
      <c r="O27" s="45"/>
      <c r="P27" s="45"/>
      <c r="Q27" s="287"/>
      <c r="R27" s="287"/>
      <c r="S27" s="288"/>
      <c r="T27" s="288"/>
      <c r="U27" s="41" t="s">
        <v>23100</v>
      </c>
      <c r="V27" s="41"/>
      <c r="W27" s="861">
        <f>R28</f>
        <v>3168</v>
      </c>
      <c r="X27" s="861"/>
      <c r="Y27" s="861"/>
      <c r="Z27" s="862" t="str">
        <f>VLOOKUP(D27,DIPREVS1!A:D,4,FALSE)</f>
        <v>h</v>
      </c>
      <c r="AA27" s="862"/>
      <c r="AB27" s="757" t="s">
        <v>1</v>
      </c>
      <c r="AC27" s="883">
        <f>VLOOKUP(D27,EMOP0619!$1:$1048576,2,0)</f>
        <v>28.81</v>
      </c>
      <c r="AD27" s="883"/>
      <c r="AE27" s="757" t="s">
        <v>8</v>
      </c>
      <c r="AF27" s="883">
        <f>TRUNC(W27*AC27)</f>
        <v>91270</v>
      </c>
      <c r="AG27" s="883"/>
      <c r="AH27" s="883"/>
    </row>
    <row r="28" spans="1:34" x14ac:dyDescent="0.2">
      <c r="A28" s="40"/>
      <c r="B28" s="41"/>
      <c r="C28" s="886">
        <v>1</v>
      </c>
      <c r="D28" s="886"/>
      <c r="E28" s="214" t="s">
        <v>23711</v>
      </c>
      <c r="F28" s="214"/>
      <c r="G28" s="53"/>
      <c r="H28" s="290" t="s">
        <v>1</v>
      </c>
      <c r="I28" s="888">
        <v>176</v>
      </c>
      <c r="J28" s="888"/>
      <c r="K28" s="888"/>
      <c r="L28" s="44" t="s">
        <v>23712</v>
      </c>
      <c r="M28" s="36"/>
      <c r="N28" s="887">
        <f>$N$8</f>
        <v>18</v>
      </c>
      <c r="O28" s="887"/>
      <c r="P28" s="53" t="s">
        <v>23710</v>
      </c>
      <c r="Q28" s="36"/>
      <c r="R28" s="885">
        <f>ROUND(C28*I28*N28,2)</f>
        <v>3168</v>
      </c>
      <c r="S28" s="885"/>
      <c r="T28" s="885"/>
      <c r="U28" s="59" t="s">
        <v>10</v>
      </c>
      <c r="V28" s="36"/>
      <c r="W28" s="36"/>
      <c r="X28" s="36"/>
      <c r="Y28" s="36"/>
      <c r="AB28" s="36"/>
      <c r="AC28" s="36"/>
      <c r="AD28" s="36"/>
      <c r="AE28" s="36"/>
    </row>
    <row r="29" spans="1:34" x14ac:dyDescent="0.2">
      <c r="A29" s="40"/>
      <c r="B29" s="41"/>
      <c r="C29" s="289"/>
      <c r="D29" s="289"/>
      <c r="E29" s="214"/>
      <c r="F29" s="214"/>
      <c r="G29" s="53"/>
      <c r="H29" s="290"/>
      <c r="I29" s="291"/>
      <c r="J29" s="291"/>
      <c r="K29" s="291"/>
      <c r="L29" s="44"/>
      <c r="M29" s="36"/>
      <c r="N29" s="292"/>
      <c r="O29" s="292"/>
      <c r="P29" s="53"/>
      <c r="Q29" s="36"/>
      <c r="R29" s="286"/>
      <c r="S29" s="286"/>
      <c r="T29" s="286"/>
      <c r="U29" s="59"/>
      <c r="V29" s="36"/>
      <c r="W29" s="36"/>
      <c r="X29" s="36"/>
      <c r="Y29" s="36"/>
      <c r="AB29" s="36"/>
      <c r="AC29" s="36"/>
      <c r="AD29" s="36"/>
      <c r="AE29" s="36"/>
    </row>
    <row r="30" spans="1:34" ht="12.75" customHeight="1" x14ac:dyDescent="0.2">
      <c r="A30" s="40"/>
      <c r="B30" s="860" t="str">
        <f>VLOOKUP(D32,DIPREVS1!A:D,2,FALSE)</f>
        <v>MAO-DE-OBRA DE CHEFE DE ESCRITORIO,INCLUSIVE ENCARGOS SOCIAIS</v>
      </c>
      <c r="C30" s="860"/>
      <c r="D30" s="860"/>
      <c r="E30" s="860"/>
      <c r="F30" s="860"/>
      <c r="G30" s="860"/>
      <c r="H30" s="860"/>
      <c r="I30" s="860"/>
      <c r="J30" s="860"/>
      <c r="K30" s="860"/>
      <c r="L30" s="860"/>
      <c r="M30" s="860"/>
      <c r="N30" s="860"/>
      <c r="O30" s="860"/>
      <c r="P30" s="860"/>
      <c r="Q30" s="860"/>
      <c r="R30" s="860"/>
      <c r="S30" s="860"/>
      <c r="T30" s="860"/>
      <c r="U30" s="860"/>
      <c r="V30" s="860"/>
      <c r="W30" s="860"/>
      <c r="X30" s="860"/>
      <c r="Y30" s="860"/>
      <c r="Z30" s="860"/>
      <c r="AA30" s="37"/>
      <c r="AB30" s="36"/>
      <c r="AC30" s="36"/>
      <c r="AD30" s="36"/>
      <c r="AE30" s="36"/>
    </row>
    <row r="31" spans="1:34" x14ac:dyDescent="0.2">
      <c r="A31" s="40"/>
      <c r="B31" s="860"/>
      <c r="C31" s="860"/>
      <c r="D31" s="860"/>
      <c r="E31" s="860"/>
      <c r="F31" s="860"/>
      <c r="G31" s="860"/>
      <c r="H31" s="860"/>
      <c r="I31" s="860"/>
      <c r="J31" s="860"/>
      <c r="K31" s="860"/>
      <c r="L31" s="860"/>
      <c r="M31" s="860"/>
      <c r="N31" s="860"/>
      <c r="O31" s="860"/>
      <c r="P31" s="860"/>
      <c r="Q31" s="860"/>
      <c r="R31" s="860"/>
      <c r="S31" s="860"/>
      <c r="T31" s="860"/>
      <c r="U31" s="860"/>
      <c r="V31" s="860"/>
      <c r="W31" s="860"/>
      <c r="X31" s="860"/>
      <c r="Y31" s="860"/>
      <c r="Z31" s="860"/>
      <c r="AA31" s="37"/>
      <c r="AB31" s="36"/>
      <c r="AC31" s="36"/>
      <c r="AD31" s="36"/>
      <c r="AE31" s="36"/>
    </row>
    <row r="32" spans="1:34" x14ac:dyDescent="0.2">
      <c r="A32" s="42" t="s">
        <v>25197</v>
      </c>
      <c r="B32" s="41"/>
      <c r="C32" s="43" t="s">
        <v>23098</v>
      </c>
      <c r="D32" s="41" t="s">
        <v>13333</v>
      </c>
      <c r="E32" s="37"/>
      <c r="F32" s="287"/>
      <c r="G32" s="287"/>
      <c r="H32" s="37"/>
      <c r="I32" s="37"/>
      <c r="J32" s="44"/>
      <c r="K32" s="37"/>
      <c r="L32" s="37"/>
      <c r="M32" s="37"/>
      <c r="N32" s="37"/>
      <c r="O32" s="45"/>
      <c r="P32" s="45"/>
      <c r="Q32" s="287"/>
      <c r="R32" s="287"/>
      <c r="S32" s="288"/>
      <c r="T32" s="288"/>
      <c r="U32" s="41" t="s">
        <v>23100</v>
      </c>
      <c r="V32" s="41"/>
      <c r="W32" s="861">
        <f>R33</f>
        <v>3168</v>
      </c>
      <c r="X32" s="861"/>
      <c r="Y32" s="861"/>
      <c r="Z32" s="862" t="str">
        <f>VLOOKUP(D32,DIPREVS1!A:D,4,FALSE)</f>
        <v>h</v>
      </c>
      <c r="AA32" s="862"/>
      <c r="AB32" s="757" t="s">
        <v>1</v>
      </c>
      <c r="AC32" s="883">
        <f>VLOOKUP(D32,EMOP0619!$1:$1048576,2,0)</f>
        <v>27.65</v>
      </c>
      <c r="AD32" s="883"/>
      <c r="AE32" s="757" t="s">
        <v>8</v>
      </c>
      <c r="AF32" s="883">
        <f>TRUNC(W32*AC32)</f>
        <v>87595</v>
      </c>
      <c r="AG32" s="883"/>
      <c r="AH32" s="883"/>
    </row>
    <row r="33" spans="1:34" x14ac:dyDescent="0.2">
      <c r="A33" s="40"/>
      <c r="B33" s="41"/>
      <c r="C33" s="886">
        <v>1</v>
      </c>
      <c r="D33" s="886"/>
      <c r="E33" s="214" t="s">
        <v>23711</v>
      </c>
      <c r="F33" s="214"/>
      <c r="G33" s="53"/>
      <c r="H33" s="290" t="s">
        <v>1</v>
      </c>
      <c r="I33" s="888">
        <v>176</v>
      </c>
      <c r="J33" s="888"/>
      <c r="K33" s="888"/>
      <c r="L33" s="44" t="s">
        <v>23712</v>
      </c>
      <c r="M33" s="36"/>
      <c r="N33" s="887">
        <f>$N$8</f>
        <v>18</v>
      </c>
      <c r="O33" s="887"/>
      <c r="P33" s="53" t="s">
        <v>23710</v>
      </c>
      <c r="Q33" s="36"/>
      <c r="R33" s="885">
        <f>ROUND(C33*I33*N33,2)</f>
        <v>3168</v>
      </c>
      <c r="S33" s="885"/>
      <c r="T33" s="885"/>
      <c r="U33" s="59" t="s">
        <v>10</v>
      </c>
      <c r="V33" s="36"/>
      <c r="W33" s="36"/>
      <c r="X33" s="36"/>
      <c r="Y33" s="36"/>
      <c r="AB33" s="36"/>
      <c r="AC33" s="36"/>
      <c r="AD33" s="36"/>
      <c r="AE33" s="36"/>
    </row>
    <row r="34" spans="1:34" x14ac:dyDescent="0.2">
      <c r="A34" s="40"/>
      <c r="B34" s="41"/>
      <c r="C34" s="289"/>
      <c r="D34" s="289"/>
      <c r="E34" s="214"/>
      <c r="F34" s="214"/>
      <c r="G34" s="53"/>
      <c r="H34" s="290"/>
      <c r="I34" s="291"/>
      <c r="J34" s="291"/>
      <c r="K34" s="291"/>
      <c r="L34" s="44"/>
      <c r="M34" s="36"/>
      <c r="N34" s="292"/>
      <c r="O34" s="292"/>
      <c r="P34" s="53"/>
      <c r="Q34" s="36"/>
      <c r="R34" s="286"/>
      <c r="S34" s="286"/>
      <c r="T34" s="286"/>
      <c r="U34" s="59"/>
      <c r="V34" s="36"/>
      <c r="W34" s="36"/>
      <c r="X34" s="36"/>
      <c r="Y34" s="36"/>
      <c r="AB34" s="36"/>
      <c r="AC34" s="36"/>
      <c r="AD34" s="36"/>
      <c r="AE34" s="36"/>
    </row>
    <row r="35" spans="1:34" ht="12.75" customHeight="1" x14ac:dyDescent="0.2">
      <c r="A35" s="40"/>
      <c r="B35" s="860" t="str">
        <f>VLOOKUP(D37,DIPREVS1!A:D,2,FALSE)</f>
        <v>MAO-DE-OBRA DE SECRETARIA,INCLUSIVE ENCARGOS SOCIAIS</v>
      </c>
      <c r="C35" s="860"/>
      <c r="D35" s="860"/>
      <c r="E35" s="860"/>
      <c r="F35" s="860"/>
      <c r="G35" s="860"/>
      <c r="H35" s="860"/>
      <c r="I35" s="860"/>
      <c r="J35" s="860"/>
      <c r="K35" s="860"/>
      <c r="L35" s="860"/>
      <c r="M35" s="860"/>
      <c r="N35" s="860"/>
      <c r="O35" s="860"/>
      <c r="P35" s="860"/>
      <c r="Q35" s="860"/>
      <c r="R35" s="860"/>
      <c r="S35" s="860"/>
      <c r="T35" s="860"/>
      <c r="U35" s="860"/>
      <c r="V35" s="860"/>
      <c r="W35" s="860"/>
      <c r="X35" s="860"/>
      <c r="Y35" s="860"/>
      <c r="Z35" s="860"/>
      <c r="AA35" s="37"/>
      <c r="AB35" s="36"/>
      <c r="AC35" s="36"/>
      <c r="AD35" s="36"/>
      <c r="AE35" s="36"/>
    </row>
    <row r="36" spans="1:34" x14ac:dyDescent="0.2">
      <c r="A36" s="40"/>
      <c r="B36" s="860"/>
      <c r="C36" s="860"/>
      <c r="D36" s="860"/>
      <c r="E36" s="860"/>
      <c r="F36" s="860"/>
      <c r="G36" s="860"/>
      <c r="H36" s="860"/>
      <c r="I36" s="860"/>
      <c r="J36" s="860"/>
      <c r="K36" s="860"/>
      <c r="L36" s="860"/>
      <c r="M36" s="860"/>
      <c r="N36" s="860"/>
      <c r="O36" s="860"/>
      <c r="P36" s="860"/>
      <c r="Q36" s="860"/>
      <c r="R36" s="860"/>
      <c r="S36" s="860"/>
      <c r="T36" s="860"/>
      <c r="U36" s="860"/>
      <c r="V36" s="860"/>
      <c r="W36" s="860"/>
      <c r="X36" s="860"/>
      <c r="Y36" s="860"/>
      <c r="Z36" s="860"/>
      <c r="AA36" s="37"/>
      <c r="AB36" s="36"/>
      <c r="AC36" s="36"/>
      <c r="AD36" s="36"/>
      <c r="AE36" s="36"/>
    </row>
    <row r="37" spans="1:34" x14ac:dyDescent="0.2">
      <c r="A37" s="42" t="s">
        <v>25198</v>
      </c>
      <c r="B37" s="41"/>
      <c r="C37" s="43" t="s">
        <v>23098</v>
      </c>
      <c r="D37" s="41" t="s">
        <v>13334</v>
      </c>
      <c r="E37" s="37"/>
      <c r="F37" s="287"/>
      <c r="G37" s="287"/>
      <c r="H37" s="37"/>
      <c r="I37" s="37"/>
      <c r="J37" s="44"/>
      <c r="K37" s="37"/>
      <c r="L37" s="37"/>
      <c r="M37" s="37"/>
      <c r="N37" s="37"/>
      <c r="O37" s="45"/>
      <c r="P37" s="45"/>
      <c r="Q37" s="287"/>
      <c r="R37" s="287"/>
      <c r="S37" s="288"/>
      <c r="T37" s="288"/>
      <c r="U37" s="41" t="s">
        <v>23100</v>
      </c>
      <c r="V37" s="41"/>
      <c r="W37" s="861">
        <f>R38</f>
        <v>3168</v>
      </c>
      <c r="X37" s="861"/>
      <c r="Y37" s="861"/>
      <c r="Z37" s="862" t="str">
        <f>VLOOKUP(D37,DIPREVS1!A:D,4,FALSE)</f>
        <v>h</v>
      </c>
      <c r="AA37" s="862"/>
      <c r="AB37" s="757" t="s">
        <v>1</v>
      </c>
      <c r="AC37" s="883">
        <f>VLOOKUP(D37,EMOP0619!$1:$1048576,2,0)</f>
        <v>20.48</v>
      </c>
      <c r="AD37" s="883"/>
      <c r="AE37" s="757" t="s">
        <v>8</v>
      </c>
      <c r="AF37" s="883">
        <f>TRUNC(W37*AC37)</f>
        <v>64880</v>
      </c>
      <c r="AG37" s="883"/>
      <c r="AH37" s="883"/>
    </row>
    <row r="38" spans="1:34" x14ac:dyDescent="0.2">
      <c r="A38" s="40"/>
      <c r="B38" s="41"/>
      <c r="C38" s="886">
        <v>1</v>
      </c>
      <c r="D38" s="886"/>
      <c r="E38" s="214" t="s">
        <v>23711</v>
      </c>
      <c r="F38" s="214"/>
      <c r="G38" s="53"/>
      <c r="H38" s="290" t="s">
        <v>1</v>
      </c>
      <c r="I38" s="888">
        <v>176</v>
      </c>
      <c r="J38" s="888"/>
      <c r="K38" s="888"/>
      <c r="L38" s="44" t="s">
        <v>23712</v>
      </c>
      <c r="M38" s="36"/>
      <c r="N38" s="887">
        <f>$N$8</f>
        <v>18</v>
      </c>
      <c r="O38" s="887"/>
      <c r="P38" s="53" t="s">
        <v>23710</v>
      </c>
      <c r="Q38" s="36"/>
      <c r="R38" s="885">
        <f>ROUND(C38*I38*N38,2)</f>
        <v>3168</v>
      </c>
      <c r="S38" s="885"/>
      <c r="T38" s="885"/>
      <c r="U38" s="59" t="s">
        <v>10</v>
      </c>
      <c r="V38" s="36"/>
      <c r="W38" s="36"/>
      <c r="X38" s="36"/>
      <c r="Y38" s="36"/>
      <c r="AB38" s="36"/>
      <c r="AC38" s="36"/>
      <c r="AD38" s="36"/>
      <c r="AE38" s="36"/>
    </row>
    <row r="39" spans="1:34" x14ac:dyDescent="0.2">
      <c r="A39" s="40"/>
      <c r="B39" s="41"/>
      <c r="C39" s="289"/>
      <c r="D39" s="289"/>
      <c r="E39" s="214"/>
      <c r="F39" s="214"/>
      <c r="G39" s="53"/>
      <c r="H39" s="290"/>
      <c r="I39" s="291"/>
      <c r="J39" s="291"/>
      <c r="K39" s="291"/>
      <c r="L39" s="44"/>
      <c r="M39" s="36"/>
      <c r="N39" s="292"/>
      <c r="O39" s="292"/>
      <c r="P39" s="53"/>
      <c r="Q39" s="36"/>
      <c r="R39" s="286"/>
      <c r="S39" s="286"/>
      <c r="T39" s="286"/>
      <c r="U39" s="59"/>
      <c r="V39" s="36"/>
      <c r="W39" s="36"/>
      <c r="X39" s="36"/>
      <c r="Y39" s="36"/>
      <c r="AB39" s="36"/>
      <c r="AC39" s="36"/>
      <c r="AD39" s="36"/>
      <c r="AE39" s="36"/>
    </row>
    <row r="40" spans="1:34" ht="12.75" customHeight="1" x14ac:dyDescent="0.2">
      <c r="A40" s="40"/>
      <c r="B40" s="860" t="str">
        <f>VLOOKUP(D42,DIPREVS1!A:D,2,FALSE)</f>
        <v>MAO-DE-OBRA DE AUXILIAR DE ESCRITORIO,INCLUSIVE ENCARGOS SOCIAIS</v>
      </c>
      <c r="C40" s="860"/>
      <c r="D40" s="860"/>
      <c r="E40" s="860"/>
      <c r="F40" s="860"/>
      <c r="G40" s="860"/>
      <c r="H40" s="860"/>
      <c r="I40" s="860"/>
      <c r="J40" s="860"/>
      <c r="K40" s="860"/>
      <c r="L40" s="860"/>
      <c r="M40" s="860"/>
      <c r="N40" s="860"/>
      <c r="O40" s="860"/>
      <c r="P40" s="860"/>
      <c r="Q40" s="860"/>
      <c r="R40" s="860"/>
      <c r="S40" s="860"/>
      <c r="T40" s="860"/>
      <c r="U40" s="860"/>
      <c r="V40" s="860"/>
      <c r="W40" s="860"/>
      <c r="X40" s="860"/>
      <c r="Y40" s="860"/>
      <c r="Z40" s="860"/>
      <c r="AA40" s="37"/>
      <c r="AB40" s="36"/>
      <c r="AC40" s="36"/>
      <c r="AD40" s="36"/>
      <c r="AE40" s="36"/>
    </row>
    <row r="41" spans="1:34" x14ac:dyDescent="0.2">
      <c r="A41" s="40"/>
      <c r="B41" s="860"/>
      <c r="C41" s="860"/>
      <c r="D41" s="860"/>
      <c r="E41" s="860"/>
      <c r="F41" s="860"/>
      <c r="G41" s="860"/>
      <c r="H41" s="860"/>
      <c r="I41" s="860"/>
      <c r="J41" s="860"/>
      <c r="K41" s="860"/>
      <c r="L41" s="860"/>
      <c r="M41" s="860"/>
      <c r="N41" s="860"/>
      <c r="O41" s="860"/>
      <c r="P41" s="860"/>
      <c r="Q41" s="860"/>
      <c r="R41" s="860"/>
      <c r="S41" s="860"/>
      <c r="T41" s="860"/>
      <c r="U41" s="860"/>
      <c r="V41" s="860"/>
      <c r="W41" s="860"/>
      <c r="X41" s="860"/>
      <c r="Y41" s="860"/>
      <c r="Z41" s="860"/>
      <c r="AA41" s="37"/>
      <c r="AB41" s="36"/>
      <c r="AC41" s="36"/>
      <c r="AD41" s="36"/>
      <c r="AE41" s="36"/>
    </row>
    <row r="42" spans="1:34" x14ac:dyDescent="0.2">
      <c r="A42" s="42" t="s">
        <v>25199</v>
      </c>
      <c r="B42" s="41"/>
      <c r="C42" s="43" t="s">
        <v>23098</v>
      </c>
      <c r="D42" s="41" t="s">
        <v>13337</v>
      </c>
      <c r="E42" s="37"/>
      <c r="F42" s="287"/>
      <c r="G42" s="287"/>
      <c r="H42" s="37"/>
      <c r="I42" s="37"/>
      <c r="J42" s="44"/>
      <c r="K42" s="37"/>
      <c r="L42" s="37"/>
      <c r="M42" s="37"/>
      <c r="N42" s="37"/>
      <c r="O42" s="45"/>
      <c r="P42" s="45"/>
      <c r="Q42" s="287"/>
      <c r="R42" s="287"/>
      <c r="S42" s="288"/>
      <c r="T42" s="288"/>
      <c r="U42" s="41" t="s">
        <v>23100</v>
      </c>
      <c r="V42" s="41"/>
      <c r="W42" s="861">
        <f>R43</f>
        <v>3168</v>
      </c>
      <c r="X42" s="861"/>
      <c r="Y42" s="861"/>
      <c r="Z42" s="862" t="str">
        <f>VLOOKUP(D42,DIPREVS1!A:D,4,FALSE)</f>
        <v>h</v>
      </c>
      <c r="AA42" s="862"/>
      <c r="AB42" s="757" t="s">
        <v>1</v>
      </c>
      <c r="AC42" s="883">
        <f>VLOOKUP(D42,EMOP0619!$1:$1048576,2,0)</f>
        <v>15.85</v>
      </c>
      <c r="AD42" s="883"/>
      <c r="AE42" s="757" t="s">
        <v>8</v>
      </c>
      <c r="AF42" s="883">
        <f>TRUNC(W42*AC42)</f>
        <v>50212</v>
      </c>
      <c r="AG42" s="883"/>
      <c r="AH42" s="883"/>
    </row>
    <row r="43" spans="1:34" x14ac:dyDescent="0.2">
      <c r="A43" s="40"/>
      <c r="B43" s="41"/>
      <c r="C43" s="886">
        <v>1</v>
      </c>
      <c r="D43" s="886"/>
      <c r="E43" s="214" t="s">
        <v>23711</v>
      </c>
      <c r="F43" s="214"/>
      <c r="G43" s="53"/>
      <c r="H43" s="290" t="s">
        <v>1</v>
      </c>
      <c r="I43" s="888">
        <v>176</v>
      </c>
      <c r="J43" s="888"/>
      <c r="K43" s="888"/>
      <c r="L43" s="44" t="s">
        <v>23712</v>
      </c>
      <c r="M43" s="36"/>
      <c r="N43" s="887">
        <f>$N$8</f>
        <v>18</v>
      </c>
      <c r="O43" s="887"/>
      <c r="P43" s="53" t="s">
        <v>23710</v>
      </c>
      <c r="Q43" s="36"/>
      <c r="R43" s="885">
        <f>ROUND(C43*I43*N43,2)</f>
        <v>3168</v>
      </c>
      <c r="S43" s="885"/>
      <c r="T43" s="885"/>
      <c r="U43" s="59" t="s">
        <v>10</v>
      </c>
      <c r="V43" s="36"/>
      <c r="W43" s="36"/>
      <c r="X43" s="36"/>
      <c r="Y43" s="36"/>
      <c r="AB43" s="36"/>
      <c r="AC43" s="36"/>
      <c r="AD43" s="36"/>
      <c r="AE43" s="36"/>
    </row>
    <row r="44" spans="1:34" x14ac:dyDescent="0.2">
      <c r="A44" s="40"/>
      <c r="B44" s="41"/>
      <c r="C44" s="289"/>
      <c r="D44" s="289"/>
      <c r="E44" s="214"/>
      <c r="F44" s="214"/>
      <c r="G44" s="53"/>
      <c r="H44" s="290"/>
      <c r="I44" s="291"/>
      <c r="J44" s="291"/>
      <c r="K44" s="291"/>
      <c r="L44" s="44"/>
      <c r="M44" s="36"/>
      <c r="N44" s="292"/>
      <c r="O44" s="292"/>
      <c r="P44" s="53"/>
      <c r="Q44" s="36"/>
      <c r="R44" s="286"/>
      <c r="S44" s="286"/>
      <c r="T44" s="286"/>
      <c r="U44" s="59"/>
      <c r="V44" s="36"/>
      <c r="W44" s="36"/>
      <c r="X44" s="36"/>
      <c r="Y44" s="36"/>
      <c r="AB44" s="36"/>
      <c r="AC44" s="36"/>
      <c r="AD44" s="36"/>
      <c r="AE44" s="36"/>
    </row>
    <row r="45" spans="1:34" ht="12.75" customHeight="1" x14ac:dyDescent="0.2">
      <c r="A45" s="40"/>
      <c r="B45" s="860" t="str">
        <f>VLOOKUP(D47,DIPREVS1!A:D,2,FALSE)</f>
        <v>MAO-DE-OBRA DE ALMOXARIFE,INCLUSIVE ENCARGOS SOCIAIS</v>
      </c>
      <c r="C45" s="860"/>
      <c r="D45" s="860"/>
      <c r="E45" s="860"/>
      <c r="F45" s="860"/>
      <c r="G45" s="860"/>
      <c r="H45" s="860"/>
      <c r="I45" s="860"/>
      <c r="J45" s="860"/>
      <c r="K45" s="860"/>
      <c r="L45" s="860"/>
      <c r="M45" s="860"/>
      <c r="N45" s="860"/>
      <c r="O45" s="860"/>
      <c r="P45" s="860"/>
      <c r="Q45" s="860"/>
      <c r="R45" s="860"/>
      <c r="S45" s="860"/>
      <c r="T45" s="860"/>
      <c r="U45" s="860"/>
      <c r="V45" s="860"/>
      <c r="W45" s="860"/>
      <c r="X45" s="860"/>
      <c r="Y45" s="860"/>
      <c r="Z45" s="860"/>
      <c r="AA45" s="37"/>
      <c r="AB45" s="36"/>
      <c r="AC45" s="36"/>
      <c r="AD45" s="36"/>
      <c r="AE45" s="36"/>
    </row>
    <row r="46" spans="1:34" x14ac:dyDescent="0.2">
      <c r="A46" s="40"/>
      <c r="B46" s="860"/>
      <c r="C46" s="860"/>
      <c r="D46" s="860"/>
      <c r="E46" s="860"/>
      <c r="F46" s="860"/>
      <c r="G46" s="860"/>
      <c r="H46" s="860"/>
      <c r="I46" s="860"/>
      <c r="J46" s="860"/>
      <c r="K46" s="860"/>
      <c r="L46" s="860"/>
      <c r="M46" s="860"/>
      <c r="N46" s="860"/>
      <c r="O46" s="860"/>
      <c r="P46" s="860"/>
      <c r="Q46" s="860"/>
      <c r="R46" s="860"/>
      <c r="S46" s="860"/>
      <c r="T46" s="860"/>
      <c r="U46" s="860"/>
      <c r="V46" s="860"/>
      <c r="W46" s="860"/>
      <c r="X46" s="860"/>
      <c r="Y46" s="860"/>
      <c r="Z46" s="860"/>
      <c r="AA46" s="37"/>
      <c r="AB46" s="36"/>
      <c r="AC46" s="36"/>
      <c r="AD46" s="36"/>
      <c r="AE46" s="36"/>
    </row>
    <row r="47" spans="1:34" x14ac:dyDescent="0.2">
      <c r="A47" s="42" t="s">
        <v>25200</v>
      </c>
      <c r="B47" s="41"/>
      <c r="C47" s="43" t="s">
        <v>23098</v>
      </c>
      <c r="D47" s="41" t="s">
        <v>13319</v>
      </c>
      <c r="E47" s="37"/>
      <c r="F47" s="287"/>
      <c r="G47" s="287"/>
      <c r="H47" s="37"/>
      <c r="I47" s="37"/>
      <c r="J47" s="44"/>
      <c r="K47" s="37"/>
      <c r="L47" s="37"/>
      <c r="M47" s="37"/>
      <c r="N47" s="37"/>
      <c r="O47" s="45"/>
      <c r="P47" s="45"/>
      <c r="Q47" s="287"/>
      <c r="R47" s="287"/>
      <c r="S47" s="288"/>
      <c r="T47" s="288"/>
      <c r="U47" s="41" t="s">
        <v>23100</v>
      </c>
      <c r="V47" s="41"/>
      <c r="W47" s="861">
        <f>R48</f>
        <v>3168</v>
      </c>
      <c r="X47" s="861"/>
      <c r="Y47" s="861"/>
      <c r="Z47" s="862" t="str">
        <f>VLOOKUP(D47,DIPREVS1!A:D,4,FALSE)</f>
        <v>h</v>
      </c>
      <c r="AA47" s="862"/>
      <c r="AB47" s="757" t="s">
        <v>1</v>
      </c>
      <c r="AC47" s="883">
        <f>VLOOKUP(D47,EMOP0619!$1:$1048576,2,0)</f>
        <v>20.48</v>
      </c>
      <c r="AD47" s="883"/>
      <c r="AE47" s="757" t="s">
        <v>8</v>
      </c>
      <c r="AF47" s="883">
        <f>TRUNC(W47*AC47)</f>
        <v>64880</v>
      </c>
      <c r="AG47" s="883"/>
      <c r="AH47" s="883"/>
    </row>
    <row r="48" spans="1:34" x14ac:dyDescent="0.2">
      <c r="A48" s="40"/>
      <c r="B48" s="41"/>
      <c r="C48" s="886">
        <v>1</v>
      </c>
      <c r="D48" s="886"/>
      <c r="E48" s="214" t="s">
        <v>23711</v>
      </c>
      <c r="F48" s="214"/>
      <c r="G48" s="53"/>
      <c r="H48" s="290" t="s">
        <v>1</v>
      </c>
      <c r="I48" s="888">
        <v>176</v>
      </c>
      <c r="J48" s="888"/>
      <c r="K48" s="888"/>
      <c r="L48" s="44" t="s">
        <v>23712</v>
      </c>
      <c r="M48" s="36"/>
      <c r="N48" s="887">
        <f>$N$8</f>
        <v>18</v>
      </c>
      <c r="O48" s="887"/>
      <c r="P48" s="53" t="s">
        <v>23710</v>
      </c>
      <c r="Q48" s="36"/>
      <c r="R48" s="885">
        <f>ROUND(C48*I48*N48,2)</f>
        <v>3168</v>
      </c>
      <c r="S48" s="885"/>
      <c r="T48" s="885"/>
      <c r="U48" s="59" t="s">
        <v>10</v>
      </c>
      <c r="V48" s="36"/>
      <c r="W48" s="36"/>
      <c r="X48" s="36"/>
      <c r="Y48" s="36"/>
      <c r="AB48" s="36"/>
      <c r="AC48" s="36"/>
      <c r="AD48" s="36"/>
      <c r="AE48" s="36"/>
    </row>
    <row r="49" spans="1:34" x14ac:dyDescent="0.2">
      <c r="A49" s="40"/>
      <c r="B49" s="41"/>
      <c r="C49" s="289"/>
      <c r="D49" s="289"/>
      <c r="E49" s="214"/>
      <c r="F49" s="214"/>
      <c r="G49" s="53"/>
      <c r="H49" s="290"/>
      <c r="I49" s="291"/>
      <c r="J49" s="291"/>
      <c r="K49" s="291"/>
      <c r="L49" s="44"/>
      <c r="M49" s="36"/>
      <c r="N49" s="292"/>
      <c r="O49" s="292"/>
      <c r="P49" s="53"/>
      <c r="Q49" s="36"/>
      <c r="R49" s="286"/>
      <c r="S49" s="286"/>
      <c r="T49" s="286"/>
      <c r="U49" s="59"/>
      <c r="V49" s="36"/>
      <c r="W49" s="36"/>
      <c r="X49" s="36"/>
      <c r="Y49" s="36"/>
      <c r="AB49" s="36"/>
      <c r="AC49" s="36"/>
      <c r="AD49" s="36"/>
      <c r="AE49" s="36"/>
    </row>
    <row r="50" spans="1:34" ht="12.75" customHeight="1" x14ac:dyDescent="0.2">
      <c r="A50" s="40"/>
      <c r="B50" s="860" t="str">
        <f>VLOOKUP(D52,DIPREVS1!A:D,2,FALSE)</f>
        <v>MAO-DE-OBRA DE AUXILIAR DE ALMOXARIFADO,INCLUSIVE ENCARGOS SOCIAIS</v>
      </c>
      <c r="C50" s="860"/>
      <c r="D50" s="860"/>
      <c r="E50" s="860"/>
      <c r="F50" s="860"/>
      <c r="G50" s="860"/>
      <c r="H50" s="860"/>
      <c r="I50" s="860"/>
      <c r="J50" s="860"/>
      <c r="K50" s="860"/>
      <c r="L50" s="860"/>
      <c r="M50" s="860"/>
      <c r="N50" s="860"/>
      <c r="O50" s="860"/>
      <c r="P50" s="860"/>
      <c r="Q50" s="860"/>
      <c r="R50" s="860"/>
      <c r="S50" s="860"/>
      <c r="T50" s="860"/>
      <c r="U50" s="860"/>
      <c r="V50" s="860"/>
      <c r="W50" s="860"/>
      <c r="X50" s="860"/>
      <c r="Y50" s="860"/>
      <c r="Z50" s="860"/>
      <c r="AA50" s="37"/>
      <c r="AB50" s="36"/>
      <c r="AC50" s="36"/>
      <c r="AD50" s="36"/>
      <c r="AE50" s="36"/>
    </row>
    <row r="51" spans="1:34" x14ac:dyDescent="0.2">
      <c r="A51" s="40"/>
      <c r="B51" s="860"/>
      <c r="C51" s="860"/>
      <c r="D51" s="860"/>
      <c r="E51" s="860"/>
      <c r="F51" s="860"/>
      <c r="G51" s="860"/>
      <c r="H51" s="860"/>
      <c r="I51" s="860"/>
      <c r="J51" s="860"/>
      <c r="K51" s="860"/>
      <c r="L51" s="860"/>
      <c r="M51" s="860"/>
      <c r="N51" s="860"/>
      <c r="O51" s="860"/>
      <c r="P51" s="860"/>
      <c r="Q51" s="860"/>
      <c r="R51" s="860"/>
      <c r="S51" s="860"/>
      <c r="T51" s="860"/>
      <c r="U51" s="860"/>
      <c r="V51" s="860"/>
      <c r="W51" s="860"/>
      <c r="X51" s="860"/>
      <c r="Y51" s="860"/>
      <c r="Z51" s="860"/>
      <c r="AA51" s="37"/>
      <c r="AB51" s="36"/>
      <c r="AC51" s="36"/>
      <c r="AD51" s="36"/>
      <c r="AE51" s="36"/>
    </row>
    <row r="52" spans="1:34" x14ac:dyDescent="0.2">
      <c r="A52" s="42" t="s">
        <v>25201</v>
      </c>
      <c r="B52" s="41"/>
      <c r="C52" s="43" t="s">
        <v>23098</v>
      </c>
      <c r="D52" s="41" t="s">
        <v>13320</v>
      </c>
      <c r="E52" s="37"/>
      <c r="F52" s="287"/>
      <c r="G52" s="287"/>
      <c r="H52" s="37"/>
      <c r="I52" s="37"/>
      <c r="J52" s="44"/>
      <c r="K52" s="37"/>
      <c r="L52" s="37"/>
      <c r="M52" s="37"/>
      <c r="N52" s="37"/>
      <c r="O52" s="45"/>
      <c r="P52" s="45"/>
      <c r="Q52" s="287"/>
      <c r="R52" s="287"/>
      <c r="S52" s="288"/>
      <c r="T52" s="288"/>
      <c r="U52" s="41" t="s">
        <v>23100</v>
      </c>
      <c r="V52" s="41"/>
      <c r="W52" s="861">
        <f>R53</f>
        <v>3168</v>
      </c>
      <c r="X52" s="861"/>
      <c r="Y52" s="861"/>
      <c r="Z52" s="862" t="str">
        <f>VLOOKUP(D52,DIPREVS1!A:D,4,FALSE)</f>
        <v>h</v>
      </c>
      <c r="AA52" s="862"/>
      <c r="AB52" s="757" t="s">
        <v>1</v>
      </c>
      <c r="AC52" s="883">
        <f>VLOOKUP(D52,EMOP0619!$1:$1048576,2,0)</f>
        <v>13.19</v>
      </c>
      <c r="AD52" s="883"/>
      <c r="AE52" s="757" t="s">
        <v>8</v>
      </c>
      <c r="AF52" s="883">
        <f>TRUNC(W52*AC52)</f>
        <v>41785</v>
      </c>
      <c r="AG52" s="883"/>
      <c r="AH52" s="883"/>
    </row>
    <row r="53" spans="1:34" x14ac:dyDescent="0.2">
      <c r="A53" s="40"/>
      <c r="B53" s="41"/>
      <c r="C53" s="886">
        <v>1</v>
      </c>
      <c r="D53" s="886"/>
      <c r="E53" s="214" t="s">
        <v>23711</v>
      </c>
      <c r="F53" s="214"/>
      <c r="G53" s="53"/>
      <c r="H53" s="290" t="s">
        <v>1</v>
      </c>
      <c r="I53" s="888">
        <v>176</v>
      </c>
      <c r="J53" s="888"/>
      <c r="K53" s="888"/>
      <c r="L53" s="44" t="s">
        <v>23712</v>
      </c>
      <c r="M53" s="36"/>
      <c r="N53" s="887">
        <f>$N$8</f>
        <v>18</v>
      </c>
      <c r="O53" s="887"/>
      <c r="P53" s="53" t="s">
        <v>23710</v>
      </c>
      <c r="Q53" s="36"/>
      <c r="R53" s="885">
        <f>ROUND(C53*I53*N53,2)</f>
        <v>3168</v>
      </c>
      <c r="S53" s="885"/>
      <c r="T53" s="885"/>
      <c r="U53" s="59" t="s">
        <v>10</v>
      </c>
      <c r="V53" s="36"/>
      <c r="W53" s="36"/>
      <c r="X53" s="36"/>
      <c r="Y53" s="36"/>
      <c r="AB53" s="36"/>
      <c r="AC53" s="36"/>
      <c r="AD53" s="36"/>
      <c r="AE53" s="36"/>
    </row>
    <row r="54" spans="1:34" x14ac:dyDescent="0.2">
      <c r="A54" s="40"/>
      <c r="B54" s="41"/>
      <c r="C54" s="289"/>
      <c r="D54" s="289"/>
      <c r="E54" s="214"/>
      <c r="F54" s="214"/>
      <c r="G54" s="53"/>
      <c r="H54" s="290"/>
      <c r="I54" s="291"/>
      <c r="J54" s="291"/>
      <c r="K54" s="291"/>
      <c r="L54" s="44"/>
      <c r="M54" s="36"/>
      <c r="N54" s="292"/>
      <c r="O54" s="292"/>
      <c r="P54" s="53"/>
      <c r="Q54" s="36"/>
      <c r="R54" s="286"/>
      <c r="S54" s="286"/>
      <c r="T54" s="286"/>
      <c r="U54" s="59"/>
      <c r="V54" s="36"/>
      <c r="W54" s="36"/>
      <c r="X54" s="36"/>
      <c r="Y54" s="36"/>
      <c r="AB54" s="36"/>
      <c r="AC54" s="36"/>
      <c r="AD54" s="36"/>
      <c r="AE54" s="36"/>
    </row>
    <row r="55" spans="1:34" ht="12.75" customHeight="1" x14ac:dyDescent="0.2">
      <c r="A55" s="40"/>
      <c r="B55" s="860" t="str">
        <f>VLOOKUP(D57,DIPREVS1!A:D,2,FALSE)</f>
        <v>MAO-DE-OBRA DE AUXILIAR TECNICO,INCLUSIVE ENCARGOS SOCIAIS</v>
      </c>
      <c r="C55" s="860"/>
      <c r="D55" s="860"/>
      <c r="E55" s="860"/>
      <c r="F55" s="860"/>
      <c r="G55" s="860"/>
      <c r="H55" s="860"/>
      <c r="I55" s="860"/>
      <c r="J55" s="860"/>
      <c r="K55" s="860"/>
      <c r="L55" s="860"/>
      <c r="M55" s="860"/>
      <c r="N55" s="860"/>
      <c r="O55" s="860"/>
      <c r="P55" s="860"/>
      <c r="Q55" s="860"/>
      <c r="R55" s="860"/>
      <c r="S55" s="860"/>
      <c r="T55" s="860"/>
      <c r="U55" s="860"/>
      <c r="V55" s="860"/>
      <c r="W55" s="860"/>
      <c r="X55" s="860"/>
      <c r="Y55" s="860"/>
      <c r="Z55" s="860"/>
      <c r="AA55" s="37"/>
      <c r="AB55" s="36"/>
      <c r="AC55" s="36"/>
      <c r="AD55" s="36"/>
      <c r="AE55" s="36"/>
    </row>
    <row r="56" spans="1:34" x14ac:dyDescent="0.2">
      <c r="A56" s="40"/>
      <c r="B56" s="860"/>
      <c r="C56" s="860"/>
      <c r="D56" s="860"/>
      <c r="E56" s="860"/>
      <c r="F56" s="860"/>
      <c r="G56" s="860"/>
      <c r="H56" s="860"/>
      <c r="I56" s="860"/>
      <c r="J56" s="860"/>
      <c r="K56" s="860"/>
      <c r="L56" s="860"/>
      <c r="M56" s="860"/>
      <c r="N56" s="860"/>
      <c r="O56" s="860"/>
      <c r="P56" s="860"/>
      <c r="Q56" s="860"/>
      <c r="R56" s="860"/>
      <c r="S56" s="860"/>
      <c r="T56" s="860"/>
      <c r="U56" s="860"/>
      <c r="V56" s="860"/>
      <c r="W56" s="860"/>
      <c r="X56" s="860"/>
      <c r="Y56" s="860"/>
      <c r="Z56" s="860"/>
      <c r="AA56" s="37"/>
      <c r="AB56" s="36"/>
      <c r="AC56" s="36"/>
      <c r="AD56" s="36"/>
      <c r="AE56" s="36"/>
    </row>
    <row r="57" spans="1:34" x14ac:dyDescent="0.2">
      <c r="A57" s="42" t="s">
        <v>25202</v>
      </c>
      <c r="B57" s="41"/>
      <c r="C57" s="43" t="s">
        <v>23098</v>
      </c>
      <c r="D57" s="41" t="s">
        <v>13322</v>
      </c>
      <c r="E57" s="37"/>
      <c r="F57" s="209"/>
      <c r="G57" s="209"/>
      <c r="H57" s="37"/>
      <c r="I57" s="37"/>
      <c r="J57" s="44"/>
      <c r="K57" s="37"/>
      <c r="L57" s="37"/>
      <c r="M57" s="37"/>
      <c r="N57" s="37"/>
      <c r="O57" s="45"/>
      <c r="P57" s="45"/>
      <c r="Q57" s="209"/>
      <c r="R57" s="209"/>
      <c r="S57" s="213"/>
      <c r="T57" s="213"/>
      <c r="U57" s="41" t="s">
        <v>23100</v>
      </c>
      <c r="V57" s="41"/>
      <c r="W57" s="861">
        <f>R58</f>
        <v>3168</v>
      </c>
      <c r="X57" s="861"/>
      <c r="Y57" s="861"/>
      <c r="Z57" s="862" t="str">
        <f>VLOOKUP(D57,DIPREVS1!A:D,4,FALSE)</f>
        <v>h</v>
      </c>
      <c r="AA57" s="862"/>
      <c r="AB57" s="757" t="s">
        <v>1</v>
      </c>
      <c r="AC57" s="883">
        <f>VLOOKUP(D57,EMOP0619!$1:$1048576,2,0)</f>
        <v>13.19</v>
      </c>
      <c r="AD57" s="883"/>
      <c r="AE57" s="757" t="s">
        <v>8</v>
      </c>
      <c r="AF57" s="883">
        <f>TRUNC(W57*AC57)</f>
        <v>41785</v>
      </c>
      <c r="AG57" s="883"/>
      <c r="AH57" s="883"/>
    </row>
    <row r="58" spans="1:34" x14ac:dyDescent="0.2">
      <c r="A58" s="40"/>
      <c r="B58" s="41"/>
      <c r="C58" s="886">
        <v>1</v>
      </c>
      <c r="D58" s="886"/>
      <c r="E58" s="214" t="s">
        <v>23711</v>
      </c>
      <c r="F58" s="214"/>
      <c r="G58" s="53"/>
      <c r="H58" s="212" t="s">
        <v>1</v>
      </c>
      <c r="I58" s="888">
        <v>176</v>
      </c>
      <c r="J58" s="888"/>
      <c r="K58" s="888"/>
      <c r="L58" s="44" t="s">
        <v>23712</v>
      </c>
      <c r="M58" s="36"/>
      <c r="N58" s="887">
        <f>$N$8</f>
        <v>18</v>
      </c>
      <c r="O58" s="887"/>
      <c r="P58" s="53" t="s">
        <v>23710</v>
      </c>
      <c r="Q58" s="36"/>
      <c r="R58" s="885">
        <f>ROUND(C58*I58*N58,2)</f>
        <v>3168</v>
      </c>
      <c r="S58" s="885"/>
      <c r="T58" s="885"/>
      <c r="U58" s="59" t="s">
        <v>10</v>
      </c>
      <c r="V58" s="36"/>
      <c r="W58" s="36"/>
      <c r="X58" s="36"/>
      <c r="Y58" s="36"/>
      <c r="AB58" s="36"/>
      <c r="AC58" s="36"/>
      <c r="AD58" s="36"/>
      <c r="AE58" s="36"/>
    </row>
    <row r="60" spans="1:34" ht="12.75" customHeight="1" x14ac:dyDescent="0.2">
      <c r="A60" s="40"/>
      <c r="B60" s="860" t="str">
        <f>VLOOKUP(D62,DIPREVS1!A:D,2,FALSE)</f>
        <v>MAO-DE-OBRA DE MESTRE DE OBRA "A",INCLUSIVE ENCARGOS SOCIAIS</v>
      </c>
      <c r="C60" s="860"/>
      <c r="D60" s="860"/>
      <c r="E60" s="860"/>
      <c r="F60" s="860"/>
      <c r="G60" s="860"/>
      <c r="H60" s="860"/>
      <c r="I60" s="860"/>
      <c r="J60" s="860"/>
      <c r="K60" s="860"/>
      <c r="L60" s="860"/>
      <c r="M60" s="860"/>
      <c r="N60" s="860"/>
      <c r="O60" s="860"/>
      <c r="P60" s="860"/>
      <c r="Q60" s="860"/>
      <c r="R60" s="860"/>
      <c r="S60" s="860"/>
      <c r="T60" s="860"/>
      <c r="U60" s="860"/>
      <c r="V60" s="860"/>
      <c r="W60" s="860"/>
      <c r="X60" s="860"/>
      <c r="Y60" s="860"/>
      <c r="Z60" s="860"/>
      <c r="AA60" s="37"/>
      <c r="AB60" s="36"/>
      <c r="AC60" s="36"/>
      <c r="AD60" s="36"/>
      <c r="AE60" s="36"/>
    </row>
    <row r="61" spans="1:34" x14ac:dyDescent="0.2">
      <c r="A61" s="40"/>
      <c r="B61" s="860"/>
      <c r="C61" s="860"/>
      <c r="D61" s="860"/>
      <c r="E61" s="860"/>
      <c r="F61" s="860"/>
      <c r="G61" s="860"/>
      <c r="H61" s="860"/>
      <c r="I61" s="860"/>
      <c r="J61" s="860"/>
      <c r="K61" s="860"/>
      <c r="L61" s="860"/>
      <c r="M61" s="860"/>
      <c r="N61" s="860"/>
      <c r="O61" s="860"/>
      <c r="P61" s="860"/>
      <c r="Q61" s="860"/>
      <c r="R61" s="860"/>
      <c r="S61" s="860"/>
      <c r="T61" s="860"/>
      <c r="U61" s="860"/>
      <c r="V61" s="860"/>
      <c r="W61" s="860"/>
      <c r="X61" s="860"/>
      <c r="Y61" s="860"/>
      <c r="Z61" s="860"/>
      <c r="AA61" s="37"/>
      <c r="AB61" s="36"/>
      <c r="AC61" s="36"/>
      <c r="AD61" s="36"/>
      <c r="AE61" s="36"/>
    </row>
    <row r="62" spans="1:34" x14ac:dyDescent="0.2">
      <c r="A62" s="42" t="s">
        <v>25203</v>
      </c>
      <c r="B62" s="41"/>
      <c r="C62" s="43" t="s">
        <v>23098</v>
      </c>
      <c r="D62" s="41" t="s">
        <v>13325</v>
      </c>
      <c r="E62" s="37"/>
      <c r="F62" s="209"/>
      <c r="G62" s="209"/>
      <c r="H62" s="37"/>
      <c r="I62" s="37"/>
      <c r="J62" s="44"/>
      <c r="K62" s="37"/>
      <c r="L62" s="37"/>
      <c r="M62" s="37"/>
      <c r="N62" s="37"/>
      <c r="O62" s="45"/>
      <c r="P62" s="45"/>
      <c r="Q62" s="209"/>
      <c r="R62" s="209"/>
      <c r="S62" s="213"/>
      <c r="T62" s="213"/>
      <c r="U62" s="41" t="s">
        <v>23100</v>
      </c>
      <c r="V62" s="41"/>
      <c r="W62" s="861">
        <f>R63</f>
        <v>3168</v>
      </c>
      <c r="X62" s="861"/>
      <c r="Y62" s="861"/>
      <c r="Z62" s="862" t="str">
        <f>VLOOKUP(D62,DIPREVS1!A:D,4,FALSE)</f>
        <v>h</v>
      </c>
      <c r="AA62" s="862"/>
      <c r="AB62" s="757" t="s">
        <v>1</v>
      </c>
      <c r="AC62" s="883">
        <f>VLOOKUP(D62,EMOP0619!$1:$1048576,2,0)</f>
        <v>39.58</v>
      </c>
      <c r="AD62" s="883"/>
      <c r="AE62" s="757" t="s">
        <v>8</v>
      </c>
      <c r="AF62" s="883">
        <f>TRUNC(W62*AC62)</f>
        <v>125389</v>
      </c>
      <c r="AG62" s="883"/>
      <c r="AH62" s="883"/>
    </row>
    <row r="63" spans="1:34" x14ac:dyDescent="0.2">
      <c r="A63" s="40"/>
      <c r="B63" s="41"/>
      <c r="C63" s="886">
        <v>1</v>
      </c>
      <c r="D63" s="886"/>
      <c r="E63" s="214" t="s">
        <v>23711</v>
      </c>
      <c r="F63" s="214"/>
      <c r="G63" s="53"/>
      <c r="H63" s="212" t="s">
        <v>1</v>
      </c>
      <c r="I63" s="888">
        <v>176</v>
      </c>
      <c r="J63" s="888"/>
      <c r="K63" s="888"/>
      <c r="L63" s="44" t="s">
        <v>23712</v>
      </c>
      <c r="M63" s="36"/>
      <c r="N63" s="887">
        <f>$N$8</f>
        <v>18</v>
      </c>
      <c r="O63" s="887"/>
      <c r="P63" s="53" t="s">
        <v>23710</v>
      </c>
      <c r="Q63" s="36"/>
      <c r="R63" s="885">
        <f>ROUND(C63*I63*N63,2)</f>
        <v>3168</v>
      </c>
      <c r="S63" s="885"/>
      <c r="T63" s="885"/>
      <c r="U63" s="59" t="s">
        <v>10</v>
      </c>
      <c r="V63" s="36"/>
      <c r="W63" s="36"/>
      <c r="X63" s="36"/>
      <c r="Y63" s="36"/>
      <c r="AB63" s="36"/>
      <c r="AC63" s="36"/>
      <c r="AD63" s="36"/>
      <c r="AE63" s="36"/>
    </row>
    <row r="64" spans="1:34" x14ac:dyDescent="0.2">
      <c r="A64" s="40"/>
      <c r="B64" s="41"/>
      <c r="C64" s="289"/>
      <c r="D64" s="289"/>
      <c r="E64" s="214"/>
      <c r="F64" s="214"/>
      <c r="G64" s="53"/>
      <c r="H64" s="290"/>
      <c r="I64" s="291"/>
      <c r="J64" s="291"/>
      <c r="K64" s="291"/>
      <c r="L64" s="44"/>
      <c r="M64" s="36"/>
      <c r="N64" s="292"/>
      <c r="O64" s="292"/>
      <c r="P64" s="53"/>
      <c r="Q64" s="36"/>
      <c r="R64" s="286"/>
      <c r="S64" s="286"/>
      <c r="T64" s="286"/>
      <c r="U64" s="59"/>
      <c r="V64" s="36"/>
      <c r="W64" s="36"/>
      <c r="X64" s="36"/>
      <c r="Y64" s="36"/>
      <c r="AB64" s="36"/>
      <c r="AC64" s="36"/>
      <c r="AD64" s="36"/>
      <c r="AE64" s="36"/>
    </row>
    <row r="65" spans="1:34" ht="12.75" customHeight="1" x14ac:dyDescent="0.2">
      <c r="A65" s="40"/>
      <c r="B65" s="860" t="str">
        <f>VLOOKUP(D67,DIPREVS1!A:D,2,FALSE)</f>
        <v>MAO-DE-OBRA DE TECNICO DE EDIFICACOES,INCLUSIVE ENCARGOS SOCIAIS</v>
      </c>
      <c r="C65" s="860"/>
      <c r="D65" s="860"/>
      <c r="E65" s="860"/>
      <c r="F65" s="860"/>
      <c r="G65" s="860"/>
      <c r="H65" s="860"/>
      <c r="I65" s="860"/>
      <c r="J65" s="860"/>
      <c r="K65" s="860"/>
      <c r="L65" s="860"/>
      <c r="M65" s="860"/>
      <c r="N65" s="860"/>
      <c r="O65" s="860"/>
      <c r="P65" s="860"/>
      <c r="Q65" s="860"/>
      <c r="R65" s="860"/>
      <c r="S65" s="860"/>
      <c r="T65" s="860"/>
      <c r="U65" s="860"/>
      <c r="V65" s="860"/>
      <c r="W65" s="860"/>
      <c r="X65" s="860"/>
      <c r="Y65" s="860"/>
      <c r="Z65" s="860"/>
      <c r="AA65" s="37"/>
      <c r="AB65" s="36"/>
      <c r="AC65" s="36"/>
      <c r="AD65" s="36"/>
      <c r="AE65" s="36"/>
    </row>
    <row r="66" spans="1:34" x14ac:dyDescent="0.2">
      <c r="A66" s="40"/>
      <c r="B66" s="860"/>
      <c r="C66" s="860"/>
      <c r="D66" s="860"/>
      <c r="E66" s="860"/>
      <c r="F66" s="860"/>
      <c r="G66" s="860"/>
      <c r="H66" s="860"/>
      <c r="I66" s="860"/>
      <c r="J66" s="860"/>
      <c r="K66" s="860"/>
      <c r="L66" s="860"/>
      <c r="M66" s="860"/>
      <c r="N66" s="860"/>
      <c r="O66" s="860"/>
      <c r="P66" s="860"/>
      <c r="Q66" s="860"/>
      <c r="R66" s="860"/>
      <c r="S66" s="860"/>
      <c r="T66" s="860"/>
      <c r="U66" s="860"/>
      <c r="V66" s="860"/>
      <c r="W66" s="860"/>
      <c r="X66" s="860"/>
      <c r="Y66" s="860"/>
      <c r="Z66" s="860"/>
      <c r="AA66" s="37"/>
      <c r="AB66" s="36"/>
      <c r="AC66" s="36"/>
      <c r="AD66" s="36"/>
      <c r="AE66" s="36"/>
    </row>
    <row r="67" spans="1:34" x14ac:dyDescent="0.2">
      <c r="A67" s="42" t="s">
        <v>25204</v>
      </c>
      <c r="B67" s="41"/>
      <c r="C67" s="43" t="s">
        <v>23098</v>
      </c>
      <c r="D67" s="41" t="s">
        <v>13345</v>
      </c>
      <c r="E67" s="37"/>
      <c r="F67" s="287"/>
      <c r="G67" s="287"/>
      <c r="H67" s="37"/>
      <c r="I67" s="37"/>
      <c r="J67" s="44"/>
      <c r="K67" s="37"/>
      <c r="L67" s="37"/>
      <c r="M67" s="37"/>
      <c r="N67" s="37"/>
      <c r="O67" s="45"/>
      <c r="P67" s="45"/>
      <c r="Q67" s="287"/>
      <c r="R67" s="287"/>
      <c r="S67" s="288"/>
      <c r="T67" s="288"/>
      <c r="U67" s="41" t="s">
        <v>23100</v>
      </c>
      <c r="V67" s="41"/>
      <c r="W67" s="861">
        <f>R68</f>
        <v>3168</v>
      </c>
      <c r="X67" s="861"/>
      <c r="Y67" s="861"/>
      <c r="Z67" s="862" t="str">
        <f>VLOOKUP(D67,DIPREVS1!A:D,4,FALSE)</f>
        <v>h</v>
      </c>
      <c r="AA67" s="862"/>
      <c r="AB67" s="757" t="s">
        <v>1</v>
      </c>
      <c r="AC67" s="883">
        <f>VLOOKUP(D67,EMOP0619!$1:$1048576,2,0)</f>
        <v>28.81</v>
      </c>
      <c r="AD67" s="883"/>
      <c r="AE67" s="757" t="s">
        <v>8</v>
      </c>
      <c r="AF67" s="883">
        <f>TRUNC(W67*AC67)</f>
        <v>91270</v>
      </c>
      <c r="AG67" s="883"/>
      <c r="AH67" s="883"/>
    </row>
    <row r="68" spans="1:34" x14ac:dyDescent="0.2">
      <c r="A68" s="40"/>
      <c r="B68" s="41"/>
      <c r="C68" s="886">
        <v>1</v>
      </c>
      <c r="D68" s="886"/>
      <c r="E68" s="214" t="s">
        <v>23711</v>
      </c>
      <c r="F68" s="214"/>
      <c r="G68" s="53"/>
      <c r="H68" s="290" t="s">
        <v>1</v>
      </c>
      <c r="I68" s="888">
        <v>176</v>
      </c>
      <c r="J68" s="888"/>
      <c r="K68" s="888"/>
      <c r="L68" s="44" t="s">
        <v>23712</v>
      </c>
      <c r="M68" s="36"/>
      <c r="N68" s="887">
        <f>$N$8</f>
        <v>18</v>
      </c>
      <c r="O68" s="887"/>
      <c r="P68" s="53" t="s">
        <v>23710</v>
      </c>
      <c r="Q68" s="36"/>
      <c r="R68" s="885">
        <f>ROUND(C68*I68*N68,2)</f>
        <v>3168</v>
      </c>
      <c r="S68" s="885"/>
      <c r="T68" s="885"/>
      <c r="U68" s="59" t="s">
        <v>10</v>
      </c>
      <c r="V68" s="36"/>
      <c r="W68" s="36"/>
      <c r="X68" s="36"/>
      <c r="Y68" s="36"/>
      <c r="AB68" s="36"/>
      <c r="AC68" s="36"/>
      <c r="AD68" s="36"/>
      <c r="AE68" s="36"/>
    </row>
    <row r="69" spans="1:34" x14ac:dyDescent="0.2">
      <c r="A69" s="40"/>
      <c r="B69" s="41"/>
      <c r="C69" s="289"/>
      <c r="D69" s="289"/>
      <c r="E69" s="214"/>
      <c r="F69" s="214"/>
      <c r="G69" s="53"/>
      <c r="H69" s="290"/>
      <c r="I69" s="291"/>
      <c r="J69" s="291"/>
      <c r="K69" s="291"/>
      <c r="L69" s="44"/>
      <c r="M69" s="36"/>
      <c r="N69" s="292"/>
      <c r="O69" s="292"/>
      <c r="P69" s="53"/>
      <c r="Q69" s="36"/>
      <c r="R69" s="286"/>
      <c r="S69" s="286"/>
      <c r="T69" s="286"/>
      <c r="U69" s="59"/>
      <c r="V69" s="36"/>
      <c r="W69" s="36"/>
      <c r="X69" s="36"/>
      <c r="Y69" s="36"/>
      <c r="AB69" s="36"/>
      <c r="AC69" s="36"/>
      <c r="AD69" s="36"/>
      <c r="AE69" s="36"/>
    </row>
    <row r="70" spans="1:34" ht="12.75" customHeight="1" x14ac:dyDescent="0.2">
      <c r="A70" s="40"/>
      <c r="B70" s="860" t="str">
        <f>VLOOKUP(D72,DIPREVS1!A:D,2,FALSE)</f>
        <v>MAO-DE-OBRA DE TOPOGRAFO "A",INCLUSIVE ENCARGOS SOCIAIS</v>
      </c>
      <c r="C70" s="860"/>
      <c r="D70" s="860"/>
      <c r="E70" s="860"/>
      <c r="F70" s="860"/>
      <c r="G70" s="860"/>
      <c r="H70" s="860"/>
      <c r="I70" s="860"/>
      <c r="J70" s="860"/>
      <c r="K70" s="860"/>
      <c r="L70" s="860"/>
      <c r="M70" s="860"/>
      <c r="N70" s="860"/>
      <c r="O70" s="860"/>
      <c r="P70" s="860"/>
      <c r="Q70" s="860"/>
      <c r="R70" s="860"/>
      <c r="S70" s="860"/>
      <c r="T70" s="860"/>
      <c r="U70" s="860"/>
      <c r="V70" s="860"/>
      <c r="W70" s="860"/>
      <c r="X70" s="860"/>
      <c r="Y70" s="860"/>
      <c r="Z70" s="860"/>
      <c r="AA70" s="37"/>
      <c r="AB70" s="36"/>
      <c r="AC70" s="36"/>
      <c r="AD70" s="36"/>
      <c r="AE70" s="36"/>
    </row>
    <row r="71" spans="1:34" x14ac:dyDescent="0.2">
      <c r="A71" s="40"/>
      <c r="B71" s="860"/>
      <c r="C71" s="860"/>
      <c r="D71" s="860"/>
      <c r="E71" s="860"/>
      <c r="F71" s="860"/>
      <c r="G71" s="860"/>
      <c r="H71" s="860"/>
      <c r="I71" s="860"/>
      <c r="J71" s="860"/>
      <c r="K71" s="860"/>
      <c r="L71" s="860"/>
      <c r="M71" s="860"/>
      <c r="N71" s="860"/>
      <c r="O71" s="860"/>
      <c r="P71" s="860"/>
      <c r="Q71" s="860"/>
      <c r="R71" s="860"/>
      <c r="S71" s="860"/>
      <c r="T71" s="860"/>
      <c r="U71" s="860"/>
      <c r="V71" s="860"/>
      <c r="W71" s="860"/>
      <c r="X71" s="860"/>
      <c r="Y71" s="860"/>
      <c r="Z71" s="860"/>
      <c r="AA71" s="37"/>
      <c r="AB71" s="36"/>
      <c r="AC71" s="36"/>
      <c r="AD71" s="36"/>
      <c r="AE71" s="36"/>
    </row>
    <row r="72" spans="1:34" x14ac:dyDescent="0.2">
      <c r="A72" s="42" t="s">
        <v>25205</v>
      </c>
      <c r="B72" s="41"/>
      <c r="C72" s="43" t="s">
        <v>23098</v>
      </c>
      <c r="D72" s="41" t="s">
        <v>13346</v>
      </c>
      <c r="E72" s="37"/>
      <c r="F72" s="287"/>
      <c r="G72" s="287"/>
      <c r="H72" s="37"/>
      <c r="I72" s="37"/>
      <c r="J72" s="44"/>
      <c r="K72" s="37"/>
      <c r="L72" s="37"/>
      <c r="M72" s="37"/>
      <c r="N72" s="37"/>
      <c r="O72" s="45"/>
      <c r="P72" s="45"/>
      <c r="Q72" s="287"/>
      <c r="R72" s="287"/>
      <c r="S72" s="288"/>
      <c r="T72" s="288"/>
      <c r="U72" s="41" t="s">
        <v>23100</v>
      </c>
      <c r="V72" s="41"/>
      <c r="W72" s="861">
        <f>R73</f>
        <v>3168</v>
      </c>
      <c r="X72" s="861"/>
      <c r="Y72" s="861"/>
      <c r="Z72" s="862" t="str">
        <f>VLOOKUP(D72,DIPREVS1!A:D,4,FALSE)</f>
        <v>h</v>
      </c>
      <c r="AA72" s="862"/>
      <c r="AB72" s="757" t="s">
        <v>1</v>
      </c>
      <c r="AC72" s="883">
        <f>VLOOKUP(D72,EMOP0619!$1:$1048576,2,0)</f>
        <v>23.95</v>
      </c>
      <c r="AD72" s="883"/>
      <c r="AE72" s="757" t="s">
        <v>8</v>
      </c>
      <c r="AF72" s="883">
        <f>TRUNC(W72*AC72)</f>
        <v>75873</v>
      </c>
      <c r="AG72" s="883"/>
      <c r="AH72" s="883"/>
    </row>
    <row r="73" spans="1:34" x14ac:dyDescent="0.2">
      <c r="A73" s="40"/>
      <c r="B73" s="41"/>
      <c r="C73" s="886">
        <v>1</v>
      </c>
      <c r="D73" s="886"/>
      <c r="E73" s="214" t="s">
        <v>23711</v>
      </c>
      <c r="F73" s="214"/>
      <c r="G73" s="53"/>
      <c r="H73" s="290" t="s">
        <v>1</v>
      </c>
      <c r="I73" s="888">
        <v>176</v>
      </c>
      <c r="J73" s="888"/>
      <c r="K73" s="888"/>
      <c r="L73" s="44" t="s">
        <v>23712</v>
      </c>
      <c r="M73" s="36"/>
      <c r="N73" s="887">
        <f>$N$8</f>
        <v>18</v>
      </c>
      <c r="O73" s="887"/>
      <c r="P73" s="53" t="s">
        <v>23710</v>
      </c>
      <c r="Q73" s="36"/>
      <c r="R73" s="885">
        <f>ROUND(C73*I73*N73,2)</f>
        <v>3168</v>
      </c>
      <c r="S73" s="885"/>
      <c r="T73" s="885"/>
      <c r="U73" s="59" t="s">
        <v>10</v>
      </c>
      <c r="V73" s="36"/>
      <c r="W73" s="36"/>
      <c r="X73" s="36"/>
      <c r="Y73" s="36"/>
      <c r="AB73" s="36"/>
      <c r="AC73" s="36"/>
      <c r="AD73" s="36"/>
      <c r="AE73" s="36"/>
    </row>
    <row r="74" spans="1:34" x14ac:dyDescent="0.2">
      <c r="A74" s="40"/>
      <c r="B74" s="41"/>
      <c r="C74" s="289"/>
      <c r="D74" s="289"/>
      <c r="E74" s="214"/>
      <c r="F74" s="214"/>
      <c r="G74" s="53"/>
      <c r="H74" s="290"/>
      <c r="I74" s="291"/>
      <c r="J74" s="291"/>
      <c r="K74" s="291"/>
      <c r="L74" s="44"/>
      <c r="M74" s="36"/>
      <c r="N74" s="292"/>
      <c r="O74" s="292"/>
      <c r="P74" s="53"/>
      <c r="Q74" s="36"/>
      <c r="R74" s="286"/>
      <c r="S74" s="286"/>
      <c r="T74" s="286"/>
      <c r="U74" s="59"/>
      <c r="V74" s="36"/>
      <c r="W74" s="36"/>
      <c r="X74" s="36"/>
      <c r="Y74" s="36"/>
      <c r="AB74" s="36"/>
      <c r="AC74" s="36"/>
      <c r="AD74" s="36"/>
      <c r="AE74" s="36"/>
    </row>
    <row r="75" spans="1:34" ht="12.75" customHeight="1" x14ac:dyDescent="0.2">
      <c r="A75" s="40"/>
      <c r="B75" s="860" t="str">
        <f>VLOOKUP(D77,DIPREVS1!A:D,2,FALSE)</f>
        <v>MAO-DE-OBRA DE AUXILIAR DE TOPOGRAFIA,INCLUSIVE ENCARGOS SOCIAIS</v>
      </c>
      <c r="C75" s="860"/>
      <c r="D75" s="860"/>
      <c r="E75" s="860"/>
      <c r="F75" s="860"/>
      <c r="G75" s="860"/>
      <c r="H75" s="860"/>
      <c r="I75" s="860"/>
      <c r="J75" s="860"/>
      <c r="K75" s="860"/>
      <c r="L75" s="860"/>
      <c r="M75" s="860"/>
      <c r="N75" s="860"/>
      <c r="O75" s="860"/>
      <c r="P75" s="860"/>
      <c r="Q75" s="860"/>
      <c r="R75" s="860"/>
      <c r="S75" s="860"/>
      <c r="T75" s="860"/>
      <c r="U75" s="860"/>
      <c r="V75" s="860"/>
      <c r="W75" s="860"/>
      <c r="X75" s="860"/>
      <c r="Y75" s="860"/>
      <c r="Z75" s="860"/>
      <c r="AA75" s="37"/>
      <c r="AB75" s="36"/>
      <c r="AC75" s="36"/>
      <c r="AD75" s="36"/>
      <c r="AE75" s="36"/>
    </row>
    <row r="76" spans="1:34" x14ac:dyDescent="0.2">
      <c r="A76" s="40"/>
      <c r="B76" s="860"/>
      <c r="C76" s="860"/>
      <c r="D76" s="860"/>
      <c r="E76" s="860"/>
      <c r="F76" s="860"/>
      <c r="G76" s="860"/>
      <c r="H76" s="860"/>
      <c r="I76" s="860"/>
      <c r="J76" s="860"/>
      <c r="K76" s="860"/>
      <c r="L76" s="860"/>
      <c r="M76" s="860"/>
      <c r="N76" s="860"/>
      <c r="O76" s="860"/>
      <c r="P76" s="860"/>
      <c r="Q76" s="860"/>
      <c r="R76" s="860"/>
      <c r="S76" s="860"/>
      <c r="T76" s="860"/>
      <c r="U76" s="860"/>
      <c r="V76" s="860"/>
      <c r="W76" s="860"/>
      <c r="X76" s="860"/>
      <c r="Y76" s="860"/>
      <c r="Z76" s="860"/>
      <c r="AA76" s="37"/>
      <c r="AB76" s="36"/>
      <c r="AC76" s="36"/>
      <c r="AD76" s="36"/>
      <c r="AE76" s="36"/>
    </row>
    <row r="77" spans="1:34" x14ac:dyDescent="0.2">
      <c r="A77" s="42" t="s">
        <v>25206</v>
      </c>
      <c r="B77" s="41"/>
      <c r="C77" s="43" t="s">
        <v>23098</v>
      </c>
      <c r="D77" s="41" t="s">
        <v>13347</v>
      </c>
      <c r="E77" s="37"/>
      <c r="F77" s="287"/>
      <c r="G77" s="287"/>
      <c r="H77" s="37"/>
      <c r="I77" s="37"/>
      <c r="J77" s="44"/>
      <c r="K77" s="37"/>
      <c r="L77" s="37"/>
      <c r="M77" s="37"/>
      <c r="N77" s="37"/>
      <c r="O77" s="45"/>
      <c r="P77" s="45"/>
      <c r="Q77" s="287"/>
      <c r="R77" s="287"/>
      <c r="S77" s="288"/>
      <c r="T77" s="288"/>
      <c r="U77" s="41" t="s">
        <v>23100</v>
      </c>
      <c r="V77" s="41"/>
      <c r="W77" s="861">
        <f>R78</f>
        <v>6336</v>
      </c>
      <c r="X77" s="861"/>
      <c r="Y77" s="861"/>
      <c r="Z77" s="862" t="str">
        <f>VLOOKUP(D77,DIPREVS1!A:D,4,FALSE)</f>
        <v>h</v>
      </c>
      <c r="AA77" s="862"/>
      <c r="AB77" s="757" t="s">
        <v>1</v>
      </c>
      <c r="AC77" s="883">
        <f>VLOOKUP(D77,EMOP0619!$1:$1048576,2,0)</f>
        <v>13.19</v>
      </c>
      <c r="AD77" s="883"/>
      <c r="AE77" s="757" t="s">
        <v>8</v>
      </c>
      <c r="AF77" s="883">
        <f>TRUNC(W77*AC77)</f>
        <v>83571</v>
      </c>
      <c r="AG77" s="883"/>
      <c r="AH77" s="883"/>
    </row>
    <row r="78" spans="1:34" x14ac:dyDescent="0.2">
      <c r="A78" s="40"/>
      <c r="B78" s="41"/>
      <c r="C78" s="886">
        <v>2</v>
      </c>
      <c r="D78" s="886"/>
      <c r="E78" s="214" t="s">
        <v>23711</v>
      </c>
      <c r="F78" s="214"/>
      <c r="G78" s="53"/>
      <c r="H78" s="290" t="s">
        <v>1</v>
      </c>
      <c r="I78" s="888">
        <v>176</v>
      </c>
      <c r="J78" s="888"/>
      <c r="K78" s="888"/>
      <c r="L78" s="44" t="s">
        <v>23712</v>
      </c>
      <c r="M78" s="36"/>
      <c r="N78" s="887">
        <f>$N$8</f>
        <v>18</v>
      </c>
      <c r="O78" s="887"/>
      <c r="P78" s="53" t="s">
        <v>23710</v>
      </c>
      <c r="Q78" s="36"/>
      <c r="R78" s="885">
        <f>ROUND(C78*I78*N78,2)</f>
        <v>6336</v>
      </c>
      <c r="S78" s="885"/>
      <c r="T78" s="885"/>
      <c r="U78" s="59" t="s">
        <v>10</v>
      </c>
      <c r="V78" s="36"/>
      <c r="W78" s="36"/>
      <c r="X78" s="36"/>
      <c r="Y78" s="36"/>
      <c r="AB78" s="36"/>
      <c r="AC78" s="36"/>
      <c r="AD78" s="36"/>
      <c r="AE78" s="36"/>
    </row>
    <row r="80" spans="1:34" ht="12.75" customHeight="1" x14ac:dyDescent="0.2">
      <c r="A80" s="40"/>
      <c r="B80" s="860" t="str">
        <f>VLOOKUP(D82,DIPREVS1!A:D,2,FALSE)</f>
        <v>MAO-DE-OBRA DE VIGIA,INCLUSIVE ENCARGOS SOCIAIS</v>
      </c>
      <c r="C80" s="860"/>
      <c r="D80" s="860"/>
      <c r="E80" s="860"/>
      <c r="F80" s="860"/>
      <c r="G80" s="860"/>
      <c r="H80" s="860"/>
      <c r="I80" s="860"/>
      <c r="J80" s="860"/>
      <c r="K80" s="860"/>
      <c r="L80" s="860"/>
      <c r="M80" s="860"/>
      <c r="N80" s="860"/>
      <c r="O80" s="860"/>
      <c r="P80" s="860"/>
      <c r="Q80" s="860"/>
      <c r="R80" s="860"/>
      <c r="S80" s="860"/>
      <c r="T80" s="860"/>
      <c r="U80" s="860"/>
      <c r="V80" s="860"/>
      <c r="W80" s="860"/>
      <c r="X80" s="860"/>
      <c r="Y80" s="860"/>
      <c r="Z80" s="860"/>
      <c r="AA80" s="37"/>
      <c r="AB80" s="36"/>
      <c r="AC80" s="36"/>
      <c r="AD80" s="36"/>
      <c r="AE80" s="36"/>
    </row>
    <row r="81" spans="1:34" x14ac:dyDescent="0.2">
      <c r="A81" s="40"/>
      <c r="B81" s="860"/>
      <c r="C81" s="860"/>
      <c r="D81" s="860"/>
      <c r="E81" s="860"/>
      <c r="F81" s="860"/>
      <c r="G81" s="860"/>
      <c r="H81" s="860"/>
      <c r="I81" s="860"/>
      <c r="J81" s="860"/>
      <c r="K81" s="860"/>
      <c r="L81" s="860"/>
      <c r="M81" s="860"/>
      <c r="N81" s="860"/>
      <c r="O81" s="860"/>
      <c r="P81" s="860"/>
      <c r="Q81" s="860"/>
      <c r="R81" s="860"/>
      <c r="S81" s="860"/>
      <c r="T81" s="860"/>
      <c r="U81" s="860"/>
      <c r="V81" s="860"/>
      <c r="W81" s="860"/>
      <c r="X81" s="860"/>
      <c r="Y81" s="860"/>
      <c r="Z81" s="860"/>
      <c r="AA81" s="37"/>
      <c r="AB81" s="36"/>
      <c r="AC81" s="36"/>
      <c r="AD81" s="36"/>
      <c r="AE81" s="36"/>
    </row>
    <row r="82" spans="1:34" x14ac:dyDescent="0.2">
      <c r="A82" s="42" t="s">
        <v>25207</v>
      </c>
      <c r="B82" s="41"/>
      <c r="C82" s="43" t="s">
        <v>23098</v>
      </c>
      <c r="D82" s="41" t="s">
        <v>13369</v>
      </c>
      <c r="E82" s="37"/>
      <c r="F82" s="209"/>
      <c r="G82" s="209"/>
      <c r="H82" s="37"/>
      <c r="I82" s="37"/>
      <c r="J82" s="44"/>
      <c r="K82" s="37"/>
      <c r="L82" s="37"/>
      <c r="M82" s="37"/>
      <c r="N82" s="37"/>
      <c r="O82" s="45"/>
      <c r="P82" s="45"/>
      <c r="Q82" s="209"/>
      <c r="R82" s="209"/>
      <c r="S82" s="213"/>
      <c r="T82" s="213"/>
      <c r="U82" s="41" t="s">
        <v>23100</v>
      </c>
      <c r="V82" s="41"/>
      <c r="W82" s="861">
        <f>R83</f>
        <v>9504</v>
      </c>
      <c r="X82" s="861"/>
      <c r="Y82" s="861"/>
      <c r="Z82" s="862" t="str">
        <f>VLOOKUP(D82,DIPREVS1!A:D,4,FALSE)</f>
        <v>h</v>
      </c>
      <c r="AA82" s="862"/>
      <c r="AB82" s="757" t="s">
        <v>1</v>
      </c>
      <c r="AC82" s="883">
        <f>VLOOKUP(D82,EMOP0619!$1:$1048576,2,0)</f>
        <v>13.19</v>
      </c>
      <c r="AD82" s="883"/>
      <c r="AE82" s="757" t="s">
        <v>8</v>
      </c>
      <c r="AF82" s="883">
        <f>TRUNC(W82*AC82)</f>
        <v>125357</v>
      </c>
      <c r="AG82" s="883"/>
      <c r="AH82" s="883"/>
    </row>
    <row r="83" spans="1:34" x14ac:dyDescent="0.2">
      <c r="A83" s="40"/>
      <c r="B83" s="41"/>
      <c r="C83" s="886">
        <v>3</v>
      </c>
      <c r="D83" s="886"/>
      <c r="E83" s="214" t="s">
        <v>23711</v>
      </c>
      <c r="F83" s="214"/>
      <c r="G83" s="53"/>
      <c r="H83" s="212" t="s">
        <v>1</v>
      </c>
      <c r="I83" s="888">
        <v>176</v>
      </c>
      <c r="J83" s="888"/>
      <c r="K83" s="888"/>
      <c r="L83" s="44" t="s">
        <v>23712</v>
      </c>
      <c r="M83" s="36"/>
      <c r="N83" s="887">
        <f>$N$8</f>
        <v>18</v>
      </c>
      <c r="O83" s="887"/>
      <c r="P83" s="53" t="s">
        <v>23710</v>
      </c>
      <c r="Q83" s="36"/>
      <c r="R83" s="885">
        <f>ROUND(C83*I83*N83,2)</f>
        <v>9504</v>
      </c>
      <c r="S83" s="885"/>
      <c r="T83" s="885"/>
      <c r="U83" s="59" t="s">
        <v>10</v>
      </c>
      <c r="V83" s="36"/>
      <c r="W83" s="36"/>
      <c r="X83" s="36"/>
      <c r="Y83" s="36"/>
      <c r="AB83" s="36"/>
      <c r="AC83" s="36"/>
      <c r="AD83" s="36"/>
      <c r="AE83" s="36"/>
    </row>
    <row r="85" spans="1:34" ht="12.75" customHeight="1" x14ac:dyDescent="0.2">
      <c r="A85" s="40"/>
      <c r="B85" s="860" t="str">
        <f>VLOOKUP(D87,DIPREVS1!A:D,2,FALSE)</f>
        <v>VEICULO DE PASSEIO,5 PASSAGEIROS,MOTOR BICOMBUSTIVEL (GASOLINA E ALCOOL) DE 1.0 LITRO,INCLUSIVE MOTORISTA</v>
      </c>
      <c r="C85" s="860"/>
      <c r="D85" s="860"/>
      <c r="E85" s="860"/>
      <c r="F85" s="860"/>
      <c r="G85" s="860"/>
      <c r="H85" s="860"/>
      <c r="I85" s="860"/>
      <c r="J85" s="860"/>
      <c r="K85" s="860"/>
      <c r="L85" s="860"/>
      <c r="M85" s="860"/>
      <c r="N85" s="860"/>
      <c r="O85" s="860"/>
      <c r="P85" s="860"/>
      <c r="Q85" s="860"/>
      <c r="R85" s="860"/>
      <c r="S85" s="860"/>
      <c r="T85" s="860"/>
      <c r="U85" s="860"/>
      <c r="V85" s="860"/>
      <c r="W85" s="860"/>
      <c r="X85" s="860"/>
      <c r="Y85" s="860"/>
      <c r="Z85" s="860"/>
      <c r="AA85" s="37"/>
      <c r="AB85" s="36"/>
      <c r="AC85" s="36"/>
      <c r="AD85" s="36"/>
      <c r="AE85" s="36"/>
    </row>
    <row r="86" spans="1:34" x14ac:dyDescent="0.2">
      <c r="A86" s="40"/>
      <c r="B86" s="860"/>
      <c r="C86" s="860"/>
      <c r="D86" s="860"/>
      <c r="E86" s="860"/>
      <c r="F86" s="860"/>
      <c r="G86" s="860"/>
      <c r="H86" s="860"/>
      <c r="I86" s="860"/>
      <c r="J86" s="860"/>
      <c r="K86" s="860"/>
      <c r="L86" s="860"/>
      <c r="M86" s="860"/>
      <c r="N86" s="860"/>
      <c r="O86" s="860"/>
      <c r="P86" s="860"/>
      <c r="Q86" s="860"/>
      <c r="R86" s="860"/>
      <c r="S86" s="860"/>
      <c r="T86" s="860"/>
      <c r="U86" s="860"/>
      <c r="V86" s="860"/>
      <c r="W86" s="860"/>
      <c r="X86" s="860"/>
      <c r="Y86" s="860"/>
      <c r="Z86" s="860"/>
      <c r="AA86" s="37"/>
      <c r="AB86" s="36"/>
      <c r="AC86" s="36"/>
      <c r="AD86" s="36"/>
      <c r="AE86" s="36"/>
    </row>
    <row r="87" spans="1:34" x14ac:dyDescent="0.2">
      <c r="A87" s="42" t="s">
        <v>25208</v>
      </c>
      <c r="B87" s="41"/>
      <c r="C87" s="43" t="s">
        <v>23098</v>
      </c>
      <c r="D87" s="41" t="s">
        <v>21432</v>
      </c>
      <c r="E87" s="37"/>
      <c r="F87" s="209"/>
      <c r="G87" s="209"/>
      <c r="H87" s="37"/>
      <c r="I87" s="37"/>
      <c r="J87" s="44"/>
      <c r="K87" s="37"/>
      <c r="L87" s="37"/>
      <c r="M87" s="37"/>
      <c r="N87" s="37"/>
      <c r="O87" s="45"/>
      <c r="P87" s="45"/>
      <c r="Q87" s="209"/>
      <c r="R87" s="209"/>
      <c r="S87" s="213"/>
      <c r="T87" s="213"/>
      <c r="U87" s="41" t="s">
        <v>23100</v>
      </c>
      <c r="V87" s="41"/>
      <c r="W87" s="861">
        <f>R88</f>
        <v>4752</v>
      </c>
      <c r="X87" s="861"/>
      <c r="Y87" s="861"/>
      <c r="Z87" s="862" t="str">
        <f>VLOOKUP(D87,DIPREVS1!A:D,4,FALSE)</f>
        <v>h</v>
      </c>
      <c r="AA87" s="862"/>
      <c r="AB87" s="757" t="s">
        <v>1</v>
      </c>
      <c r="AC87" s="883">
        <f>VLOOKUP(D87,EMOP0619!$1:$1048576,2,0)</f>
        <v>53.56</v>
      </c>
      <c r="AD87" s="883"/>
      <c r="AE87" s="757" t="s">
        <v>8</v>
      </c>
      <c r="AF87" s="883">
        <f>TRUNC(W87*AC87)</f>
        <v>254517</v>
      </c>
      <c r="AG87" s="883"/>
      <c r="AH87" s="883"/>
    </row>
    <row r="88" spans="1:34" x14ac:dyDescent="0.2">
      <c r="A88" s="40"/>
      <c r="B88" s="41"/>
      <c r="C88" s="886">
        <v>3</v>
      </c>
      <c r="D88" s="886"/>
      <c r="E88" s="214" t="s">
        <v>23713</v>
      </c>
      <c r="F88" s="214"/>
      <c r="G88" s="53"/>
      <c r="H88" s="212" t="s">
        <v>1</v>
      </c>
      <c r="I88" s="888">
        <v>88</v>
      </c>
      <c r="J88" s="888"/>
      <c r="K88" s="888"/>
      <c r="L88" s="44" t="s">
        <v>23712</v>
      </c>
      <c r="M88" s="36"/>
      <c r="N88" s="887">
        <f>$N$8</f>
        <v>18</v>
      </c>
      <c r="O88" s="887"/>
      <c r="P88" s="53" t="s">
        <v>23710</v>
      </c>
      <c r="Q88" s="36"/>
      <c r="R88" s="885">
        <f>ROUND(C88*I88*N88,2)</f>
        <v>4752</v>
      </c>
      <c r="S88" s="885"/>
      <c r="T88" s="885"/>
      <c r="U88" s="59" t="s">
        <v>10</v>
      </c>
      <c r="V88" s="36"/>
      <c r="W88" s="36"/>
      <c r="X88" s="36"/>
      <c r="Y88" s="36"/>
      <c r="AB88" s="36"/>
      <c r="AC88" s="36"/>
      <c r="AD88" s="36"/>
      <c r="AE88" s="36"/>
    </row>
    <row r="90" spans="1:34" ht="12.75" customHeight="1" x14ac:dyDescent="0.2">
      <c r="A90" s="40"/>
      <c r="B90" s="860" t="str">
        <f>VLOOKUP(D92,DIPREVS1!A:D,2,FALSE)</f>
        <v>VEICULO DE PASSEIO,5 PASSAGEIROS,MOTOR BICOMBUSTIVEL (GASOLINA E ALCOOL) DE 1.0 LITRO,INCLUSIVE MOTORISTA</v>
      </c>
      <c r="C90" s="860"/>
      <c r="D90" s="860"/>
      <c r="E90" s="860"/>
      <c r="F90" s="860"/>
      <c r="G90" s="860"/>
      <c r="H90" s="860"/>
      <c r="I90" s="860"/>
      <c r="J90" s="860"/>
      <c r="K90" s="860"/>
      <c r="L90" s="860"/>
      <c r="M90" s="860"/>
      <c r="N90" s="860"/>
      <c r="O90" s="860"/>
      <c r="P90" s="860"/>
      <c r="Q90" s="860"/>
      <c r="R90" s="860"/>
      <c r="S90" s="860"/>
      <c r="T90" s="860"/>
      <c r="U90" s="860"/>
      <c r="V90" s="860"/>
      <c r="W90" s="860"/>
      <c r="X90" s="860"/>
      <c r="Y90" s="860"/>
      <c r="Z90" s="860"/>
      <c r="AA90" s="37"/>
      <c r="AB90" s="36"/>
      <c r="AC90" s="36"/>
      <c r="AD90" s="36"/>
      <c r="AE90" s="36"/>
    </row>
    <row r="91" spans="1:34" x14ac:dyDescent="0.2">
      <c r="A91" s="40"/>
      <c r="B91" s="860"/>
      <c r="C91" s="860"/>
      <c r="D91" s="860"/>
      <c r="E91" s="860"/>
      <c r="F91" s="860"/>
      <c r="G91" s="860"/>
      <c r="H91" s="860"/>
      <c r="I91" s="860"/>
      <c r="J91" s="860"/>
      <c r="K91" s="860"/>
      <c r="L91" s="860"/>
      <c r="M91" s="860"/>
      <c r="N91" s="860"/>
      <c r="O91" s="860"/>
      <c r="P91" s="860"/>
      <c r="Q91" s="860"/>
      <c r="R91" s="860"/>
      <c r="S91" s="860"/>
      <c r="T91" s="860"/>
      <c r="U91" s="860"/>
      <c r="V91" s="860"/>
      <c r="W91" s="860"/>
      <c r="X91" s="860"/>
      <c r="Y91" s="860"/>
      <c r="Z91" s="860"/>
      <c r="AA91" s="37"/>
      <c r="AB91" s="36"/>
      <c r="AC91" s="36"/>
      <c r="AD91" s="36"/>
      <c r="AE91" s="36"/>
    </row>
    <row r="92" spans="1:34" x14ac:dyDescent="0.2">
      <c r="A92" s="42" t="s">
        <v>25209</v>
      </c>
      <c r="B92" s="41"/>
      <c r="C92" s="43" t="s">
        <v>23098</v>
      </c>
      <c r="D92" s="41" t="s">
        <v>21433</v>
      </c>
      <c r="E92" s="37"/>
      <c r="F92" s="209"/>
      <c r="G92" s="209"/>
      <c r="H92" s="37"/>
      <c r="I92" s="37"/>
      <c r="J92" s="44"/>
      <c r="K92" s="37"/>
      <c r="L92" s="37"/>
      <c r="M92" s="37"/>
      <c r="N92" s="37"/>
      <c r="O92" s="45"/>
      <c r="P92" s="45"/>
      <c r="Q92" s="209"/>
      <c r="R92" s="209"/>
      <c r="S92" s="213"/>
      <c r="T92" s="213"/>
      <c r="U92" s="41" t="s">
        <v>23100</v>
      </c>
      <c r="V92" s="41"/>
      <c r="W92" s="861">
        <f>R93</f>
        <v>4752</v>
      </c>
      <c r="X92" s="861"/>
      <c r="Y92" s="861"/>
      <c r="Z92" s="862" t="str">
        <f>VLOOKUP(D92,DIPREVS1!A:D,4,FALSE)</f>
        <v>h</v>
      </c>
      <c r="AA92" s="862"/>
      <c r="AB92" s="757" t="s">
        <v>1</v>
      </c>
      <c r="AC92" s="883">
        <f>VLOOKUP(D92,EMOP0619!$1:$1048576,2,0)</f>
        <v>24.74</v>
      </c>
      <c r="AD92" s="883"/>
      <c r="AE92" s="757" t="s">
        <v>8</v>
      </c>
      <c r="AF92" s="883">
        <f>TRUNC(W92*AC92)</f>
        <v>117564</v>
      </c>
      <c r="AG92" s="883"/>
      <c r="AH92" s="883"/>
    </row>
    <row r="93" spans="1:34" x14ac:dyDescent="0.2">
      <c r="A93" s="40"/>
      <c r="B93" s="41"/>
      <c r="C93" s="886">
        <v>3</v>
      </c>
      <c r="D93" s="886"/>
      <c r="E93" s="214" t="s">
        <v>23713</v>
      </c>
      <c r="F93" s="214"/>
      <c r="G93" s="53"/>
      <c r="H93" s="212" t="s">
        <v>1</v>
      </c>
      <c r="I93" s="888">
        <v>88</v>
      </c>
      <c r="J93" s="888"/>
      <c r="K93" s="888"/>
      <c r="L93" s="44" t="s">
        <v>23712</v>
      </c>
      <c r="M93" s="36"/>
      <c r="N93" s="887">
        <f>$N$8</f>
        <v>18</v>
      </c>
      <c r="O93" s="887"/>
      <c r="P93" s="53" t="s">
        <v>23710</v>
      </c>
      <c r="Q93" s="36"/>
      <c r="R93" s="885">
        <f>ROUND(C93*I93*N93,2)</f>
        <v>4752</v>
      </c>
      <c r="S93" s="885"/>
      <c r="T93" s="885"/>
      <c r="U93" s="59" t="s">
        <v>10</v>
      </c>
      <c r="V93" s="36"/>
      <c r="W93" s="36"/>
      <c r="X93" s="36"/>
      <c r="Y93" s="36"/>
      <c r="AB93" s="36"/>
      <c r="AC93" s="36"/>
      <c r="AD93" s="36"/>
      <c r="AE93" s="36"/>
    </row>
    <row r="94" spans="1:34" x14ac:dyDescent="0.2">
      <c r="A94" s="40"/>
      <c r="B94" s="41"/>
      <c r="C94" s="269"/>
      <c r="D94" s="269"/>
      <c r="E94" s="214"/>
      <c r="F94" s="214"/>
      <c r="G94" s="53"/>
      <c r="H94" s="270"/>
      <c r="I94" s="268"/>
      <c r="J94" s="268"/>
      <c r="K94" s="268"/>
      <c r="L94" s="44"/>
      <c r="M94" s="36"/>
      <c r="N94" s="271"/>
      <c r="O94" s="271"/>
      <c r="P94" s="53"/>
      <c r="Q94" s="36"/>
      <c r="R94" s="266"/>
      <c r="S94" s="266"/>
      <c r="T94" s="266"/>
      <c r="U94" s="59"/>
      <c r="V94" s="36"/>
      <c r="W94" s="36"/>
      <c r="X94" s="36"/>
      <c r="Y94" s="36"/>
      <c r="AB94" s="36"/>
      <c r="AC94" s="36"/>
      <c r="AD94" s="36"/>
      <c r="AE94" s="36"/>
    </row>
    <row r="95" spans="1:34" x14ac:dyDescent="0.2">
      <c r="A95" s="36"/>
      <c r="B95" s="36"/>
      <c r="C95" s="36"/>
      <c r="D95" s="36"/>
      <c r="E95" s="36"/>
      <c r="F95" s="36"/>
      <c r="G95" s="36"/>
      <c r="H95" s="36"/>
      <c r="I95" s="36"/>
      <c r="J95" s="36"/>
      <c r="K95" s="36"/>
      <c r="L95" s="36"/>
      <c r="M95" s="36"/>
      <c r="N95" s="36"/>
      <c r="O95" s="36"/>
      <c r="P95" s="36"/>
      <c r="Q95" s="36"/>
      <c r="R95" s="36"/>
      <c r="S95" s="36"/>
      <c r="T95" s="36"/>
      <c r="U95" s="36"/>
      <c r="V95" s="36"/>
      <c r="W95" s="36"/>
      <c r="X95" s="36"/>
      <c r="Y95" s="36"/>
      <c r="AB95" s="36"/>
      <c r="AC95" s="36"/>
      <c r="AD95" s="36"/>
      <c r="AE95" s="36"/>
      <c r="AF95" s="36"/>
    </row>
    <row r="96" spans="1:34" x14ac:dyDescent="0.2">
      <c r="A96" s="36"/>
      <c r="B96" s="36"/>
      <c r="C96" s="36"/>
      <c r="D96" s="36"/>
      <c r="E96" s="36"/>
      <c r="F96" s="36"/>
      <c r="G96" s="36"/>
      <c r="H96" s="36"/>
      <c r="I96" s="36"/>
      <c r="J96" s="36"/>
      <c r="K96" s="36"/>
      <c r="L96" s="36"/>
      <c r="M96" s="36"/>
      <c r="N96" s="36"/>
      <c r="O96" s="36"/>
      <c r="P96" s="36"/>
      <c r="Q96" s="36"/>
      <c r="R96" s="36"/>
      <c r="S96" s="36"/>
      <c r="T96" s="36"/>
      <c r="U96" s="36"/>
      <c r="V96" s="36"/>
      <c r="W96" s="36"/>
      <c r="X96" s="36"/>
      <c r="Y96" s="36"/>
      <c r="AB96" s="36"/>
      <c r="AC96" s="36"/>
      <c r="AD96" s="36"/>
      <c r="AE96" s="36"/>
      <c r="AF96" s="36"/>
    </row>
    <row r="97" spans="1:32" x14ac:dyDescent="0.2">
      <c r="A97" s="36"/>
      <c r="B97" s="36"/>
      <c r="C97" s="36"/>
      <c r="D97" s="36"/>
      <c r="E97" s="36"/>
      <c r="F97" s="36"/>
      <c r="G97" s="36"/>
      <c r="H97" s="36"/>
      <c r="I97" s="36"/>
      <c r="J97" s="36"/>
      <c r="K97" s="36"/>
      <c r="L97" s="36"/>
      <c r="M97" s="36"/>
      <c r="N97" s="36"/>
      <c r="O97" s="36"/>
      <c r="P97" s="36"/>
      <c r="Q97" s="36"/>
      <c r="R97" s="36"/>
      <c r="S97" s="36"/>
      <c r="T97" s="36"/>
      <c r="U97" s="36"/>
      <c r="V97" s="36"/>
      <c r="W97" s="36"/>
      <c r="X97" s="36"/>
      <c r="Y97" s="36"/>
      <c r="AB97" s="36"/>
      <c r="AC97" s="36"/>
      <c r="AD97" s="36"/>
      <c r="AE97" s="36"/>
      <c r="AF97" s="36"/>
    </row>
    <row r="98" spans="1:32" x14ac:dyDescent="0.2">
      <c r="A98" s="36"/>
      <c r="B98" s="36"/>
      <c r="C98" s="36"/>
      <c r="D98" s="36"/>
      <c r="E98" s="36"/>
      <c r="F98" s="36"/>
      <c r="G98" s="36"/>
      <c r="H98" s="36"/>
      <c r="I98" s="36"/>
      <c r="J98" s="36"/>
      <c r="K98" s="36"/>
      <c r="L98" s="36"/>
      <c r="M98" s="36"/>
      <c r="N98" s="36"/>
      <c r="O98" s="36"/>
      <c r="P98" s="36"/>
      <c r="Q98" s="36"/>
      <c r="R98" s="36"/>
      <c r="S98" s="36"/>
      <c r="T98" s="36"/>
      <c r="U98" s="36"/>
      <c r="V98" s="36"/>
      <c r="W98" s="36"/>
      <c r="X98" s="36"/>
      <c r="Y98" s="36"/>
      <c r="AB98" s="36"/>
      <c r="AC98" s="36"/>
      <c r="AD98" s="36"/>
      <c r="AE98" s="36"/>
      <c r="AF98" s="36"/>
    </row>
    <row r="99" spans="1:32" x14ac:dyDescent="0.2">
      <c r="A99" s="36"/>
      <c r="B99" s="36"/>
      <c r="C99" s="36"/>
      <c r="D99" s="36"/>
      <c r="E99" s="36"/>
      <c r="F99" s="36"/>
      <c r="G99" s="36"/>
      <c r="H99" s="36"/>
      <c r="I99" s="36"/>
      <c r="J99" s="36"/>
      <c r="K99" s="36"/>
      <c r="L99" s="36"/>
      <c r="M99" s="36"/>
      <c r="N99" s="36"/>
      <c r="O99" s="36"/>
      <c r="P99" s="36"/>
      <c r="Q99" s="36"/>
      <c r="R99" s="36"/>
      <c r="S99" s="36"/>
      <c r="T99" s="36"/>
      <c r="U99" s="36"/>
      <c r="V99" s="36"/>
      <c r="W99" s="36"/>
      <c r="X99" s="36"/>
      <c r="Y99" s="36"/>
      <c r="AB99" s="36"/>
      <c r="AC99" s="36"/>
      <c r="AD99" s="36"/>
      <c r="AE99" s="36"/>
      <c r="AF99" s="36"/>
    </row>
    <row r="100" spans="1:32" x14ac:dyDescent="0.2">
      <c r="A100" s="36"/>
      <c r="B100" s="36"/>
      <c r="C100" s="36"/>
      <c r="D100" s="36"/>
      <c r="E100" s="36"/>
      <c r="F100" s="36"/>
      <c r="G100" s="36"/>
      <c r="H100" s="36"/>
      <c r="I100" s="36"/>
      <c r="J100" s="36"/>
      <c r="K100" s="36"/>
      <c r="L100" s="36"/>
      <c r="M100" s="36"/>
      <c r="N100" s="36"/>
      <c r="O100" s="36"/>
      <c r="P100" s="36"/>
      <c r="Q100" s="36"/>
      <c r="R100" s="36"/>
      <c r="S100" s="36"/>
      <c r="T100" s="36"/>
      <c r="U100" s="36"/>
      <c r="V100" s="36"/>
      <c r="W100" s="36"/>
      <c r="X100" s="36"/>
      <c r="Y100" s="36"/>
      <c r="AB100" s="36"/>
      <c r="AC100" s="36"/>
      <c r="AD100" s="36"/>
      <c r="AE100" s="36"/>
      <c r="AF100" s="36"/>
    </row>
  </sheetData>
  <mergeCells count="165">
    <mergeCell ref="A1:AA1"/>
    <mergeCell ref="A3:AA3"/>
    <mergeCell ref="B5:Z6"/>
    <mergeCell ref="W7:Y7"/>
    <mergeCell ref="Z7:AA7"/>
    <mergeCell ref="R8:T8"/>
    <mergeCell ref="N8:O8"/>
    <mergeCell ref="I8:K8"/>
    <mergeCell ref="C8:D8"/>
    <mergeCell ref="B80:Z81"/>
    <mergeCell ref="W82:Y82"/>
    <mergeCell ref="Z82:AA82"/>
    <mergeCell ref="W37:Y37"/>
    <mergeCell ref="Z37:AA37"/>
    <mergeCell ref="C38:D38"/>
    <mergeCell ref="B55:Z56"/>
    <mergeCell ref="C18:D18"/>
    <mergeCell ref="I18:K18"/>
    <mergeCell ref="N28:O28"/>
    <mergeCell ref="R28:T28"/>
    <mergeCell ref="B20:Z21"/>
    <mergeCell ref="W22:Y22"/>
    <mergeCell ref="Z22:AA22"/>
    <mergeCell ref="I38:K38"/>
    <mergeCell ref="N38:O38"/>
    <mergeCell ref="R38:T38"/>
    <mergeCell ref="B70:Z71"/>
    <mergeCell ref="W17:Y17"/>
    <mergeCell ref="Z17:AA17"/>
    <mergeCell ref="W57:Y57"/>
    <mergeCell ref="Z57:AA57"/>
    <mergeCell ref="B30:Z31"/>
    <mergeCell ref="W32:Y32"/>
    <mergeCell ref="N18:O18"/>
    <mergeCell ref="R18:T18"/>
    <mergeCell ref="B10:Z11"/>
    <mergeCell ref="W12:Y12"/>
    <mergeCell ref="Z12:AA12"/>
    <mergeCell ref="C13:D13"/>
    <mergeCell ref="I13:K13"/>
    <mergeCell ref="N13:O13"/>
    <mergeCell ref="R13:T13"/>
    <mergeCell ref="B15:Z16"/>
    <mergeCell ref="C83:D83"/>
    <mergeCell ref="R93:T93"/>
    <mergeCell ref="B85:Z86"/>
    <mergeCell ref="W87:Y87"/>
    <mergeCell ref="Z87:AA87"/>
    <mergeCell ref="C88:D88"/>
    <mergeCell ref="I88:K88"/>
    <mergeCell ref="N88:O88"/>
    <mergeCell ref="R88:T88"/>
    <mergeCell ref="I93:K93"/>
    <mergeCell ref="N93:O93"/>
    <mergeCell ref="B90:Z91"/>
    <mergeCell ref="Z92:AA92"/>
    <mergeCell ref="B65:Z66"/>
    <mergeCell ref="W67:Y67"/>
    <mergeCell ref="C68:D68"/>
    <mergeCell ref="C93:D93"/>
    <mergeCell ref="I83:K83"/>
    <mergeCell ref="N83:O83"/>
    <mergeCell ref="R83:T83"/>
    <mergeCell ref="W92:Y92"/>
    <mergeCell ref="I78:K78"/>
    <mergeCell ref="N78:O78"/>
    <mergeCell ref="R78:T78"/>
    <mergeCell ref="C73:D73"/>
    <mergeCell ref="I73:K73"/>
    <mergeCell ref="N73:O73"/>
    <mergeCell ref="R73:T73"/>
    <mergeCell ref="B75:Z76"/>
    <mergeCell ref="I68:K68"/>
    <mergeCell ref="N68:O68"/>
    <mergeCell ref="R68:T68"/>
    <mergeCell ref="Z67:AA67"/>
    <mergeCell ref="C78:D78"/>
    <mergeCell ref="W77:Y77"/>
    <mergeCell ref="Z77:AA77"/>
    <mergeCell ref="W72:Y72"/>
    <mergeCell ref="Z72:AA72"/>
    <mergeCell ref="B50:Z51"/>
    <mergeCell ref="W52:Y52"/>
    <mergeCell ref="Z52:AA52"/>
    <mergeCell ref="B40:Z41"/>
    <mergeCell ref="W42:Y42"/>
    <mergeCell ref="Z42:AA42"/>
    <mergeCell ref="C43:D43"/>
    <mergeCell ref="I43:K43"/>
    <mergeCell ref="N43:O43"/>
    <mergeCell ref="R43:T43"/>
    <mergeCell ref="B45:Z46"/>
    <mergeCell ref="W47:Y47"/>
    <mergeCell ref="Z47:AA47"/>
    <mergeCell ref="W62:Y62"/>
    <mergeCell ref="Z62:AA62"/>
    <mergeCell ref="C63:D63"/>
    <mergeCell ref="I63:K63"/>
    <mergeCell ref="I58:K58"/>
    <mergeCell ref="C53:D53"/>
    <mergeCell ref="I53:K53"/>
    <mergeCell ref="N53:O53"/>
    <mergeCell ref="R53:T53"/>
    <mergeCell ref="N58:O58"/>
    <mergeCell ref="R58:T58"/>
    <mergeCell ref="B60:Z61"/>
    <mergeCell ref="C58:D58"/>
    <mergeCell ref="N63:O63"/>
    <mergeCell ref="R63:T63"/>
    <mergeCell ref="I23:K23"/>
    <mergeCell ref="N23:O23"/>
    <mergeCell ref="R23:T23"/>
    <mergeCell ref="B25:Z26"/>
    <mergeCell ref="W27:Y27"/>
    <mergeCell ref="Z27:AA27"/>
    <mergeCell ref="C28:D28"/>
    <mergeCell ref="I28:K28"/>
    <mergeCell ref="N48:O48"/>
    <mergeCell ref="R48:T48"/>
    <mergeCell ref="C23:D23"/>
    <mergeCell ref="C48:D48"/>
    <mergeCell ref="I48:K48"/>
    <mergeCell ref="Z32:AA32"/>
    <mergeCell ref="C33:D33"/>
    <mergeCell ref="I33:K33"/>
    <mergeCell ref="N33:O33"/>
    <mergeCell ref="R33:T33"/>
    <mergeCell ref="B35:Z36"/>
    <mergeCell ref="AC77:AD77"/>
    <mergeCell ref="AF77:AH77"/>
    <mergeCell ref="AC82:AD82"/>
    <mergeCell ref="AF82:AH82"/>
    <mergeCell ref="AC87:AD87"/>
    <mergeCell ref="AF87:AH87"/>
    <mergeCell ref="AC92:AD92"/>
    <mergeCell ref="AF92:AH92"/>
    <mergeCell ref="AF32:AH32"/>
    <mergeCell ref="AC37:AD37"/>
    <mergeCell ref="AF37:AH37"/>
    <mergeCell ref="AC42:AD42"/>
    <mergeCell ref="AF42:AH42"/>
    <mergeCell ref="AC67:AD67"/>
    <mergeCell ref="AF67:AH67"/>
    <mergeCell ref="AC22:AD22"/>
    <mergeCell ref="AF22:AH22"/>
    <mergeCell ref="AC27:AD27"/>
    <mergeCell ref="AF27:AH27"/>
    <mergeCell ref="AC32:AD32"/>
    <mergeCell ref="AC72:AD72"/>
    <mergeCell ref="AF72:AH72"/>
    <mergeCell ref="AD3:AH3"/>
    <mergeCell ref="AC47:AD47"/>
    <mergeCell ref="AF47:AH47"/>
    <mergeCell ref="AC52:AD52"/>
    <mergeCell ref="AF52:AH52"/>
    <mergeCell ref="AC57:AD57"/>
    <mergeCell ref="AF57:AH57"/>
    <mergeCell ref="AC62:AD62"/>
    <mergeCell ref="AF62:AH62"/>
    <mergeCell ref="AC7:AD7"/>
    <mergeCell ref="AF7:AH7"/>
    <mergeCell ref="AC12:AD12"/>
    <mergeCell ref="AF12:AH12"/>
    <mergeCell ref="AC17:AD17"/>
    <mergeCell ref="AF17:AH17"/>
  </mergeCells>
  <conditionalFormatting sqref="A55:A58">
    <cfRule type="duplicateValues" dxfId="958" priority="31"/>
  </conditionalFormatting>
  <conditionalFormatting sqref="A80:A83">
    <cfRule type="duplicateValues" dxfId="957" priority="29"/>
  </conditionalFormatting>
  <conditionalFormatting sqref="A85:A88">
    <cfRule type="duplicateValues" dxfId="956" priority="26"/>
  </conditionalFormatting>
  <conditionalFormatting sqref="A10:A13">
    <cfRule type="duplicateValues" dxfId="955" priority="15"/>
  </conditionalFormatting>
  <conditionalFormatting sqref="A30:A34">
    <cfRule type="duplicateValues" dxfId="954" priority="14"/>
  </conditionalFormatting>
  <conditionalFormatting sqref="A70:A73">
    <cfRule type="duplicateValues" dxfId="953" priority="12"/>
  </conditionalFormatting>
  <conditionalFormatting sqref="A75:A78">
    <cfRule type="duplicateValues" dxfId="952" priority="11"/>
  </conditionalFormatting>
  <conditionalFormatting sqref="A65:A68">
    <cfRule type="duplicateValues" dxfId="951" priority="9"/>
  </conditionalFormatting>
  <conditionalFormatting sqref="A40:A43">
    <cfRule type="duplicateValues" dxfId="950" priority="8"/>
  </conditionalFormatting>
  <conditionalFormatting sqref="A45:A48">
    <cfRule type="duplicateValues" dxfId="949" priority="7"/>
  </conditionalFormatting>
  <conditionalFormatting sqref="A50:A53">
    <cfRule type="duplicateValues" dxfId="948" priority="6"/>
  </conditionalFormatting>
  <conditionalFormatting sqref="A35:A39 A44 A49 A54">
    <cfRule type="duplicateValues" dxfId="947" priority="2534"/>
  </conditionalFormatting>
  <conditionalFormatting sqref="A20:A23">
    <cfRule type="duplicateValues" dxfId="946" priority="5"/>
  </conditionalFormatting>
  <conditionalFormatting sqref="A25:A28">
    <cfRule type="duplicateValues" dxfId="945" priority="4"/>
  </conditionalFormatting>
  <conditionalFormatting sqref="A15:A19 A24 A29">
    <cfRule type="duplicateValues" dxfId="944" priority="2620"/>
  </conditionalFormatting>
  <conditionalFormatting sqref="A74 A60:A64 A69">
    <cfRule type="duplicateValues" dxfId="943" priority="3157"/>
  </conditionalFormatting>
  <conditionalFormatting sqref="A1">
    <cfRule type="duplicateValues" dxfId="942" priority="3"/>
  </conditionalFormatting>
  <conditionalFormatting sqref="A1:A1048576">
    <cfRule type="duplicateValues" dxfId="941" priority="1"/>
    <cfRule type="duplicateValues" dxfId="940" priority="2"/>
  </conditionalFormatting>
  <conditionalFormatting sqref="A5:A9 A14">
    <cfRule type="duplicateValues" dxfId="939" priority="4883"/>
  </conditionalFormatting>
  <conditionalFormatting sqref="A95:A1048576 A89 A2:A4 A59 A79 A84">
    <cfRule type="duplicateValues" dxfId="938" priority="5189"/>
  </conditionalFormatting>
  <conditionalFormatting sqref="A90:A94">
    <cfRule type="duplicateValues" dxfId="937" priority="5196"/>
  </conditionalFormatting>
  <pageMargins left="0.70866141732283472" right="0.23622047244094491" top="0.82677165354330717" bottom="0.82677165354330717" header="0.51181102362204722" footer="0.51181102362204722"/>
  <pageSetup paperSize="9" scale="99" fitToHeight="0" orientation="portrait" r:id="rId1"/>
  <headerFooter alignWithMargins="0"/>
  <rowBreaks count="1" manualBreakCount="1">
    <brk id="54" max="26"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03C052-B6FE-4FAE-8AEE-AA02B459B0BF}">
  <sheetPr>
    <pageSetUpPr fitToPage="1"/>
  </sheetPr>
  <dimension ref="A1:AO53"/>
  <sheetViews>
    <sheetView view="pageBreakPreview" topLeftCell="A18" zoomScale="115" zoomScaleNormal="100" zoomScaleSheetLayoutView="115" workbookViewId="0">
      <selection activeCell="D51" sqref="D51"/>
    </sheetView>
  </sheetViews>
  <sheetFormatPr defaultRowHeight="12.75" x14ac:dyDescent="0.2"/>
  <cols>
    <col min="1" max="1" width="5.6640625" style="35" bestFit="1" customWidth="1"/>
    <col min="2" max="25" width="3.83203125" style="35" customWidth="1"/>
    <col min="26" max="27" width="3.83203125" style="36" customWidth="1"/>
    <col min="28" max="38" width="3.83203125" style="35" customWidth="1"/>
    <col min="39" max="40" width="9.33203125" style="35"/>
    <col min="41" max="41" width="12.6640625" style="35" bestFit="1" customWidth="1"/>
    <col min="42" max="16384" width="9.33203125" style="35"/>
  </cols>
  <sheetData>
    <row r="1" spans="1:38" ht="36.75" customHeight="1" x14ac:dyDescent="0.2">
      <c r="A1" s="889" t="str">
        <f>orcam!A4</f>
        <v>PAVIMENTAÇÃO E DRENAGEM DE RUAS DOS BAIRRO MARAVISTA E SERRA GRANDE</v>
      </c>
      <c r="B1" s="889"/>
      <c r="C1" s="889"/>
      <c r="D1" s="889"/>
      <c r="E1" s="889"/>
      <c r="F1" s="889"/>
      <c r="G1" s="889"/>
      <c r="H1" s="889"/>
      <c r="I1" s="889"/>
      <c r="J1" s="889"/>
      <c r="K1" s="889"/>
      <c r="L1" s="889"/>
      <c r="M1" s="889"/>
      <c r="N1" s="889"/>
      <c r="O1" s="889"/>
      <c r="P1" s="889"/>
      <c r="Q1" s="889"/>
      <c r="R1" s="889"/>
      <c r="S1" s="889"/>
      <c r="T1" s="889"/>
      <c r="U1" s="889"/>
      <c r="V1" s="889"/>
      <c r="W1" s="889"/>
      <c r="X1" s="889"/>
      <c r="Y1" s="889"/>
      <c r="Z1" s="889"/>
      <c r="AA1" s="889"/>
      <c r="AB1" s="754"/>
      <c r="AC1" s="754"/>
      <c r="AD1" s="754"/>
      <c r="AE1" s="754"/>
      <c r="AF1" s="754"/>
      <c r="AG1" s="754"/>
      <c r="AH1" s="754"/>
      <c r="AI1" s="754"/>
      <c r="AJ1" s="754"/>
      <c r="AK1" s="754"/>
      <c r="AL1" s="754"/>
    </row>
    <row r="2" spans="1:38" x14ac:dyDescent="0.2">
      <c r="B2" s="36"/>
      <c r="C2" s="36"/>
      <c r="D2" s="36"/>
      <c r="E2" s="36"/>
      <c r="F2" s="36"/>
      <c r="G2" s="36"/>
      <c r="H2" s="36"/>
      <c r="I2" s="36"/>
      <c r="J2" s="36"/>
      <c r="K2" s="36"/>
      <c r="L2" s="36"/>
      <c r="M2" s="36"/>
      <c r="N2" s="36"/>
      <c r="O2" s="36"/>
      <c r="P2" s="36"/>
      <c r="Q2" s="36"/>
      <c r="R2" s="36"/>
      <c r="S2" s="36"/>
      <c r="T2" s="36"/>
      <c r="U2" s="36"/>
      <c r="V2" s="36"/>
      <c r="W2" s="36"/>
      <c r="X2" s="36"/>
      <c r="Y2" s="36"/>
    </row>
    <row r="3" spans="1:38" s="52" customFormat="1" x14ac:dyDescent="0.2">
      <c r="A3" s="890" t="s">
        <v>36747</v>
      </c>
      <c r="B3" s="890"/>
      <c r="C3" s="890"/>
      <c r="D3" s="890"/>
      <c r="E3" s="890"/>
      <c r="F3" s="890"/>
      <c r="G3" s="890"/>
      <c r="H3" s="890"/>
      <c r="I3" s="890"/>
      <c r="J3" s="890"/>
      <c r="K3" s="890"/>
      <c r="L3" s="890"/>
      <c r="M3" s="890"/>
      <c r="N3" s="890"/>
      <c r="O3" s="890"/>
      <c r="P3" s="890"/>
      <c r="Q3" s="890"/>
      <c r="R3" s="890"/>
      <c r="S3" s="890"/>
      <c r="T3" s="890"/>
      <c r="U3" s="890"/>
      <c r="V3" s="890"/>
      <c r="W3" s="890"/>
      <c r="X3" s="890"/>
      <c r="Y3" s="890"/>
      <c r="Z3" s="890"/>
      <c r="AA3" s="890"/>
      <c r="AB3" s="756"/>
      <c r="AC3" s="755"/>
      <c r="AD3" s="884"/>
      <c r="AE3" s="884"/>
      <c r="AF3" s="884"/>
      <c r="AG3" s="884"/>
      <c r="AH3" s="884"/>
      <c r="AI3" s="180"/>
      <c r="AJ3" s="180"/>
      <c r="AK3" s="180"/>
      <c r="AL3" s="180"/>
    </row>
    <row r="4" spans="1:38" x14ac:dyDescent="0.2">
      <c r="A4" s="39"/>
      <c r="B4" s="36"/>
      <c r="C4" s="36"/>
      <c r="D4" s="36"/>
      <c r="E4" s="36"/>
      <c r="F4" s="36"/>
      <c r="G4" s="36"/>
      <c r="H4" s="36"/>
      <c r="I4" s="36"/>
      <c r="J4" s="36"/>
      <c r="K4" s="36"/>
      <c r="L4" s="36"/>
      <c r="M4" s="36"/>
      <c r="N4" s="36"/>
      <c r="O4" s="36"/>
      <c r="P4" s="36"/>
      <c r="Q4" s="36"/>
      <c r="R4" s="36"/>
      <c r="S4" s="36"/>
      <c r="T4" s="36"/>
      <c r="U4" s="36"/>
      <c r="V4" s="36"/>
      <c r="W4" s="36"/>
      <c r="X4" s="36"/>
      <c r="Y4" s="36"/>
    </row>
    <row r="5" spans="1:38" x14ac:dyDescent="0.2">
      <c r="A5" s="40"/>
      <c r="B5" s="41"/>
      <c r="C5" s="799"/>
      <c r="D5" s="799"/>
      <c r="E5" s="214"/>
      <c r="F5" s="214"/>
      <c r="G5" s="53"/>
      <c r="H5" s="795"/>
      <c r="I5" s="798"/>
      <c r="J5" s="798"/>
      <c r="K5" s="798"/>
      <c r="L5" s="44"/>
      <c r="M5" s="36"/>
      <c r="N5" s="797"/>
      <c r="O5" s="797"/>
      <c r="P5" s="53"/>
      <c r="Q5" s="36"/>
      <c r="R5" s="794"/>
      <c r="S5" s="794"/>
      <c r="T5" s="794"/>
      <c r="U5" s="59"/>
      <c r="V5" s="36"/>
      <c r="W5" s="36"/>
      <c r="X5" s="36"/>
      <c r="Y5" s="36"/>
      <c r="AB5" s="36"/>
      <c r="AC5" s="36"/>
      <c r="AD5" s="36"/>
      <c r="AE5" s="36"/>
    </row>
    <row r="6" spans="1:38" ht="12.75" customHeight="1" x14ac:dyDescent="0.2">
      <c r="A6" s="40"/>
      <c r="B6" s="860" t="str">
        <f>VLOOKUP(D8,DIPREVS1!A:D,2,FALSE)</f>
        <v>CAFE DA MANHA, CONFORME CONVENCAO DO TRABALHO PARA CONSTRUCAO CIVIL E CONDICOES HIGIENICAS E SANITARIAS ADEQUADAS</v>
      </c>
      <c r="C6" s="860"/>
      <c r="D6" s="860"/>
      <c r="E6" s="860"/>
      <c r="F6" s="860"/>
      <c r="G6" s="860"/>
      <c r="H6" s="860"/>
      <c r="I6" s="860"/>
      <c r="J6" s="860"/>
      <c r="K6" s="860"/>
      <c r="L6" s="860"/>
      <c r="M6" s="860"/>
      <c r="N6" s="860"/>
      <c r="O6" s="860"/>
      <c r="P6" s="860"/>
      <c r="Q6" s="860"/>
      <c r="R6" s="860"/>
      <c r="S6" s="860"/>
      <c r="T6" s="860"/>
      <c r="U6" s="860"/>
      <c r="V6" s="860"/>
      <c r="W6" s="860"/>
      <c r="X6" s="860"/>
      <c r="Y6" s="860"/>
      <c r="Z6" s="860"/>
      <c r="AA6" s="37"/>
      <c r="AB6" s="36"/>
      <c r="AC6" s="36"/>
      <c r="AD6" s="36"/>
      <c r="AE6" s="36"/>
    </row>
    <row r="7" spans="1:38" x14ac:dyDescent="0.2">
      <c r="A7" s="40"/>
      <c r="B7" s="860"/>
      <c r="C7" s="860"/>
      <c r="D7" s="860"/>
      <c r="E7" s="860"/>
      <c r="F7" s="860"/>
      <c r="G7" s="860"/>
      <c r="H7" s="860"/>
      <c r="I7" s="860"/>
      <c r="J7" s="860"/>
      <c r="K7" s="860"/>
      <c r="L7" s="860"/>
      <c r="M7" s="860"/>
      <c r="N7" s="860"/>
      <c r="O7" s="860"/>
      <c r="P7" s="860"/>
      <c r="Q7" s="860"/>
      <c r="R7" s="860"/>
      <c r="S7" s="860"/>
      <c r="T7" s="860"/>
      <c r="U7" s="860"/>
      <c r="V7" s="860"/>
      <c r="W7" s="860"/>
      <c r="X7" s="860"/>
      <c r="Y7" s="860"/>
      <c r="Z7" s="860"/>
      <c r="AA7" s="37"/>
      <c r="AB7" s="36"/>
      <c r="AC7" s="36"/>
      <c r="AD7" s="36"/>
      <c r="AE7" s="36"/>
    </row>
    <row r="8" spans="1:38" x14ac:dyDescent="0.2">
      <c r="A8" s="42">
        <f>'COMP. M.O.LOCAL'!A6+1</f>
        <v>28</v>
      </c>
      <c r="B8" s="41"/>
      <c r="C8" s="43" t="s">
        <v>23098</v>
      </c>
      <c r="D8" s="41" t="s">
        <v>23480</v>
      </c>
      <c r="E8" s="37"/>
      <c r="F8" s="791"/>
      <c r="G8" s="791"/>
      <c r="H8" s="37"/>
      <c r="I8" s="37"/>
      <c r="J8" s="44"/>
      <c r="K8" s="37"/>
      <c r="L8" s="37"/>
      <c r="M8" s="37"/>
      <c r="N8" s="37"/>
      <c r="O8" s="45"/>
      <c r="P8" s="45"/>
      <c r="Q8" s="791"/>
      <c r="R8" s="791"/>
      <c r="S8" s="790"/>
      <c r="T8" s="790"/>
      <c r="U8" s="41" t="s">
        <v>23100</v>
      </c>
      <c r="V8" s="41"/>
      <c r="W8" s="861">
        <f>K12</f>
        <v>26136</v>
      </c>
      <c r="X8" s="861"/>
      <c r="Y8" s="861"/>
      <c r="Z8" s="862" t="str">
        <f>VLOOKUP(D8,DIPREVS1!A:D,4,FALSE)</f>
        <v>un</v>
      </c>
      <c r="AA8" s="862"/>
      <c r="AB8" s="757" t="s">
        <v>1</v>
      </c>
      <c r="AC8" s="883">
        <f>VLOOKUP(D8,EMOP0619!$1:$1048576,2,0)</f>
        <v>4.5</v>
      </c>
      <c r="AD8" s="883"/>
      <c r="AE8" s="757" t="s">
        <v>8</v>
      </c>
      <c r="AF8" s="883">
        <f>TRUNC(W8*AC8)</f>
        <v>117612</v>
      </c>
      <c r="AG8" s="883"/>
      <c r="AH8" s="883"/>
    </row>
    <row r="9" spans="1:38" x14ac:dyDescent="0.2">
      <c r="A9" s="42"/>
      <c r="C9" s="43"/>
      <c r="D9" s="41"/>
      <c r="E9" s="37"/>
      <c r="F9" s="791"/>
      <c r="G9" s="791"/>
      <c r="H9" s="37"/>
      <c r="I9" s="530" t="s">
        <v>23893</v>
      </c>
      <c r="J9" s="795" t="s">
        <v>8</v>
      </c>
      <c r="K9" s="863">
        <v>50</v>
      </c>
      <c r="L9" s="863"/>
      <c r="M9" s="37"/>
      <c r="N9" s="37"/>
      <c r="O9" s="45"/>
      <c r="P9" s="45"/>
      <c r="Q9" s="791"/>
      <c r="R9" s="791"/>
      <c r="S9" s="790"/>
      <c r="T9" s="790"/>
      <c r="U9" s="41"/>
      <c r="V9" s="41"/>
      <c r="W9" s="792"/>
      <c r="X9" s="792"/>
      <c r="Y9" s="792"/>
      <c r="Z9" s="793"/>
      <c r="AA9" s="793"/>
      <c r="AB9" s="36"/>
      <c r="AC9" s="36"/>
      <c r="AD9" s="36"/>
      <c r="AE9" s="36"/>
    </row>
    <row r="10" spans="1:38" x14ac:dyDescent="0.2">
      <c r="A10" s="42"/>
      <c r="B10" s="41"/>
      <c r="C10" s="43"/>
      <c r="D10" s="41"/>
      <c r="E10" s="37"/>
      <c r="F10" s="791"/>
      <c r="G10" s="791"/>
      <c r="H10" s="37"/>
      <c r="I10" s="530" t="s">
        <v>23894</v>
      </c>
      <c r="J10" s="795" t="s">
        <v>8</v>
      </c>
      <c r="K10" s="863">
        <v>16</v>
      </c>
      <c r="L10" s="863"/>
      <c r="M10" s="37"/>
      <c r="N10" s="37"/>
      <c r="O10" s="45"/>
      <c r="P10" s="45"/>
      <c r="Q10" s="791"/>
      <c r="R10" s="791"/>
      <c r="S10" s="790"/>
      <c r="T10" s="790"/>
      <c r="U10" s="41"/>
      <c r="V10" s="41"/>
      <c r="W10" s="792"/>
      <c r="X10" s="792"/>
      <c r="Y10" s="792"/>
      <c r="Z10" s="793"/>
      <c r="AA10" s="793"/>
      <c r="AB10" s="36"/>
      <c r="AC10" s="36"/>
      <c r="AD10" s="36"/>
      <c r="AE10" s="36"/>
    </row>
    <row r="11" spans="1:38" x14ac:dyDescent="0.2">
      <c r="A11" s="42"/>
      <c r="B11" s="37" t="s">
        <v>23875</v>
      </c>
      <c r="C11" s="43"/>
      <c r="D11" s="41"/>
      <c r="E11" s="37"/>
      <c r="F11" s="791"/>
      <c r="G11" s="791"/>
      <c r="H11" s="37"/>
      <c r="I11" s="37"/>
      <c r="J11" s="44"/>
      <c r="K11" s="37"/>
      <c r="L11" s="37"/>
      <c r="M11" s="37"/>
      <c r="N11" s="37"/>
      <c r="O11" s="45"/>
      <c r="P11" s="45"/>
      <c r="Q11" s="791"/>
      <c r="R11" s="791"/>
      <c r="S11" s="790"/>
      <c r="T11" s="790"/>
      <c r="U11" s="41"/>
      <c r="V11" s="41"/>
      <c r="W11" s="792"/>
      <c r="X11" s="792"/>
      <c r="Y11" s="792"/>
      <c r="Z11" s="793"/>
      <c r="AA11" s="793"/>
      <c r="AB11" s="36"/>
      <c r="AC11" s="36"/>
      <c r="AD11" s="36"/>
      <c r="AE11" s="36"/>
    </row>
    <row r="12" spans="1:38" x14ac:dyDescent="0.2">
      <c r="A12" s="42"/>
      <c r="B12" s="886">
        <v>18</v>
      </c>
      <c r="C12" s="886"/>
      <c r="D12" s="795" t="s">
        <v>23862</v>
      </c>
      <c r="E12" s="863">
        <v>22</v>
      </c>
      <c r="F12" s="863"/>
      <c r="G12" s="791" t="s">
        <v>1</v>
      </c>
      <c r="H12" s="863">
        <f>SUM(K9:L10)</f>
        <v>66</v>
      </c>
      <c r="I12" s="863"/>
      <c r="J12" s="795" t="s">
        <v>8</v>
      </c>
      <c r="K12" s="873">
        <f>ROUND(B12*E12*H12,2)</f>
        <v>26136</v>
      </c>
      <c r="L12" s="873"/>
      <c r="M12" s="873"/>
      <c r="N12" s="37" t="s">
        <v>23873</v>
      </c>
      <c r="O12" s="45"/>
      <c r="P12" s="45"/>
      <c r="Q12" s="791"/>
      <c r="R12" s="791"/>
      <c r="S12" s="790"/>
      <c r="T12" s="790"/>
      <c r="U12" s="41"/>
      <c r="V12" s="41"/>
      <c r="W12" s="792"/>
      <c r="X12" s="792"/>
      <c r="Y12" s="792"/>
      <c r="Z12" s="793"/>
      <c r="AA12" s="793"/>
      <c r="AB12" s="36"/>
      <c r="AC12" s="36"/>
      <c r="AD12" s="36"/>
      <c r="AE12" s="36"/>
    </row>
    <row r="13" spans="1:38" x14ac:dyDescent="0.2">
      <c r="A13" s="40"/>
      <c r="B13" s="41"/>
      <c r="C13" s="799"/>
      <c r="D13" s="799"/>
      <c r="E13" s="214"/>
      <c r="F13" s="214"/>
      <c r="G13" s="53"/>
      <c r="H13" s="795"/>
      <c r="I13" s="798"/>
      <c r="J13" s="798"/>
      <c r="K13" s="798"/>
      <c r="L13" s="44"/>
      <c r="M13" s="36"/>
      <c r="N13" s="797"/>
      <c r="O13" s="797"/>
      <c r="P13" s="53"/>
      <c r="Q13" s="36"/>
      <c r="R13" s="794"/>
      <c r="S13" s="794"/>
      <c r="T13" s="794"/>
      <c r="U13" s="59"/>
      <c r="V13" s="36"/>
      <c r="W13" s="36"/>
      <c r="X13" s="36"/>
      <c r="Y13" s="36"/>
      <c r="AB13" s="36"/>
      <c r="AC13" s="36"/>
      <c r="AD13" s="36"/>
      <c r="AE13" s="36"/>
    </row>
    <row r="14" spans="1:38" ht="12.75" customHeight="1" x14ac:dyDescent="0.2">
      <c r="A14" s="40"/>
      <c r="B14" s="860" t="str">
        <f>VLOOKUP(D16,DIPREVS1!A:D,2,FALSE)</f>
        <v>REFEICAO CONFORME CONVENCAO DO TRABALHO PARA CONSTRUCAO CIVIL E CONDICOES HIGIENICAS E SANITARIAS ADEQUADAS</v>
      </c>
      <c r="C14" s="860"/>
      <c r="D14" s="860"/>
      <c r="E14" s="860"/>
      <c r="F14" s="860"/>
      <c r="G14" s="860"/>
      <c r="H14" s="860"/>
      <c r="I14" s="860"/>
      <c r="J14" s="860"/>
      <c r="K14" s="860"/>
      <c r="L14" s="860"/>
      <c r="M14" s="860"/>
      <c r="N14" s="860"/>
      <c r="O14" s="860"/>
      <c r="P14" s="860"/>
      <c r="Q14" s="860"/>
      <c r="R14" s="860"/>
      <c r="S14" s="860"/>
      <c r="T14" s="860"/>
      <c r="U14" s="860"/>
      <c r="V14" s="860"/>
      <c r="W14" s="860"/>
      <c r="X14" s="860"/>
      <c r="Y14" s="860"/>
      <c r="Z14" s="860"/>
      <c r="AA14" s="37"/>
      <c r="AB14" s="36"/>
      <c r="AC14" s="36"/>
      <c r="AD14" s="36"/>
      <c r="AE14" s="36"/>
    </row>
    <row r="15" spans="1:38" x14ac:dyDescent="0.2">
      <c r="A15" s="40"/>
      <c r="B15" s="860"/>
      <c r="C15" s="860"/>
      <c r="D15" s="860"/>
      <c r="E15" s="860"/>
      <c r="F15" s="860"/>
      <c r="G15" s="860"/>
      <c r="H15" s="860"/>
      <c r="I15" s="860"/>
      <c r="J15" s="860"/>
      <c r="K15" s="860"/>
      <c r="L15" s="860"/>
      <c r="M15" s="860"/>
      <c r="N15" s="860"/>
      <c r="O15" s="860"/>
      <c r="P15" s="860"/>
      <c r="Q15" s="860"/>
      <c r="R15" s="860"/>
      <c r="S15" s="860"/>
      <c r="T15" s="860"/>
      <c r="U15" s="860"/>
      <c r="V15" s="860"/>
      <c r="W15" s="860"/>
      <c r="X15" s="860"/>
      <c r="Y15" s="860"/>
      <c r="Z15" s="860"/>
      <c r="AA15" s="37"/>
      <c r="AB15" s="36"/>
      <c r="AC15" s="36"/>
      <c r="AD15" s="36"/>
      <c r="AE15" s="36"/>
    </row>
    <row r="16" spans="1:38" x14ac:dyDescent="0.2">
      <c r="A16" s="42">
        <f>A8+1</f>
        <v>29</v>
      </c>
      <c r="B16" s="41"/>
      <c r="C16" s="43" t="s">
        <v>23098</v>
      </c>
      <c r="D16" s="41" t="s">
        <v>23482</v>
      </c>
      <c r="E16" s="37"/>
      <c r="F16" s="791"/>
      <c r="G16" s="791"/>
      <c r="H16" s="37"/>
      <c r="I16" s="37"/>
      <c r="J16" s="44"/>
      <c r="K16" s="37"/>
      <c r="L16" s="37"/>
      <c r="M16" s="37"/>
      <c r="N16" s="37"/>
      <c r="O16" s="45"/>
      <c r="P16" s="45"/>
      <c r="Q16" s="791"/>
      <c r="R16" s="791"/>
      <c r="S16" s="790"/>
      <c r="T16" s="790"/>
      <c r="U16" s="41" t="s">
        <v>23100</v>
      </c>
      <c r="V16" s="41"/>
      <c r="W16" s="861">
        <f>K20</f>
        <v>26136</v>
      </c>
      <c r="X16" s="861"/>
      <c r="Y16" s="861"/>
      <c r="Z16" s="862" t="str">
        <f>VLOOKUP(D16,DIPREVS1!A:D,4,FALSE)</f>
        <v>un</v>
      </c>
      <c r="AA16" s="862"/>
      <c r="AB16" s="795" t="s">
        <v>1</v>
      </c>
      <c r="AC16" s="883">
        <f>VLOOKUP(D16,EMOP0619!$1:$1048576,2,0)</f>
        <v>10</v>
      </c>
      <c r="AD16" s="883"/>
      <c r="AE16" s="757" t="s">
        <v>8</v>
      </c>
      <c r="AF16" s="883">
        <f>TRUNC(W16*AC16)</f>
        <v>261360</v>
      </c>
      <c r="AG16" s="883"/>
      <c r="AH16" s="883"/>
    </row>
    <row r="17" spans="1:34" x14ac:dyDescent="0.2">
      <c r="A17" s="42"/>
      <c r="C17" s="43"/>
      <c r="D17" s="41"/>
      <c r="E17" s="37"/>
      <c r="F17" s="791"/>
      <c r="G17" s="791"/>
      <c r="H17" s="37"/>
      <c r="I17" s="530" t="s">
        <v>23893</v>
      </c>
      <c r="J17" s="795" t="s">
        <v>8</v>
      </c>
      <c r="K17" s="863">
        <f>$K$9</f>
        <v>50</v>
      </c>
      <c r="L17" s="863"/>
      <c r="M17" s="37"/>
      <c r="N17" s="37"/>
      <c r="O17" s="45"/>
      <c r="P17" s="45"/>
      <c r="Q17" s="791"/>
      <c r="R17" s="791"/>
      <c r="S17" s="790"/>
      <c r="T17" s="790"/>
      <c r="U17" s="41"/>
      <c r="V17" s="41"/>
      <c r="W17" s="792"/>
      <c r="X17" s="792"/>
      <c r="Y17" s="792"/>
      <c r="Z17" s="793"/>
      <c r="AA17" s="793"/>
      <c r="AB17" s="36"/>
      <c r="AC17" s="36"/>
      <c r="AD17" s="36"/>
      <c r="AE17" s="36"/>
    </row>
    <row r="18" spans="1:34" x14ac:dyDescent="0.2">
      <c r="A18" s="42"/>
      <c r="B18" s="41"/>
      <c r="C18" s="43"/>
      <c r="D18" s="41"/>
      <c r="E18" s="37"/>
      <c r="F18" s="791"/>
      <c r="G18" s="791"/>
      <c r="H18" s="37"/>
      <c r="I18" s="530" t="s">
        <v>23894</v>
      </c>
      <c r="J18" s="795" t="s">
        <v>8</v>
      </c>
      <c r="K18" s="863">
        <f>$K$10</f>
        <v>16</v>
      </c>
      <c r="L18" s="863"/>
      <c r="M18" s="37"/>
      <c r="N18" s="37"/>
      <c r="O18" s="45"/>
      <c r="P18" s="45"/>
      <c r="Q18" s="791"/>
      <c r="R18" s="791"/>
      <c r="S18" s="790"/>
      <c r="T18" s="790"/>
      <c r="U18" s="41"/>
      <c r="V18" s="41"/>
      <c r="W18" s="792"/>
      <c r="X18" s="792"/>
      <c r="Y18" s="792"/>
      <c r="Z18" s="793"/>
      <c r="AA18" s="793"/>
      <c r="AB18" s="36"/>
      <c r="AC18" s="36"/>
      <c r="AD18" s="36"/>
      <c r="AE18" s="36"/>
    </row>
    <row r="19" spans="1:34" x14ac:dyDescent="0.2">
      <c r="A19" s="42"/>
      <c r="B19" s="37" t="s">
        <v>23875</v>
      </c>
      <c r="C19" s="43"/>
      <c r="D19" s="41"/>
      <c r="E19" s="37"/>
      <c r="F19" s="791"/>
      <c r="G19" s="791"/>
      <c r="H19" s="37"/>
      <c r="I19" s="37"/>
      <c r="J19" s="44"/>
      <c r="K19" s="37"/>
      <c r="L19" s="37"/>
      <c r="M19" s="37"/>
      <c r="N19" s="37"/>
      <c r="O19" s="45"/>
      <c r="P19" s="45"/>
      <c r="Q19" s="791"/>
      <c r="R19" s="791"/>
      <c r="S19" s="790"/>
      <c r="T19" s="790"/>
      <c r="U19" s="41"/>
      <c r="V19" s="41"/>
      <c r="W19" s="792"/>
      <c r="X19" s="792"/>
      <c r="Y19" s="792"/>
      <c r="Z19" s="793"/>
      <c r="AA19" s="793"/>
      <c r="AB19" s="36"/>
      <c r="AC19" s="36"/>
      <c r="AD19" s="36"/>
      <c r="AE19" s="36"/>
    </row>
    <row r="20" spans="1:34" x14ac:dyDescent="0.2">
      <c r="A20" s="42"/>
      <c r="B20" s="886">
        <v>18</v>
      </c>
      <c r="C20" s="886"/>
      <c r="D20" s="795" t="s">
        <v>23862</v>
      </c>
      <c r="E20" s="863">
        <v>22</v>
      </c>
      <c r="F20" s="863"/>
      <c r="G20" s="791" t="s">
        <v>1</v>
      </c>
      <c r="H20" s="863">
        <f>SUM(K17:L18)</f>
        <v>66</v>
      </c>
      <c r="I20" s="863"/>
      <c r="J20" s="795" t="s">
        <v>8</v>
      </c>
      <c r="K20" s="873">
        <f>ROUND(B20*E20*H20,2)</f>
        <v>26136</v>
      </c>
      <c r="L20" s="873"/>
      <c r="M20" s="873"/>
      <c r="N20" s="37" t="s">
        <v>23873</v>
      </c>
      <c r="O20" s="45"/>
      <c r="P20" s="45"/>
      <c r="Q20" s="791"/>
      <c r="R20" s="791"/>
      <c r="S20" s="790"/>
      <c r="T20" s="790"/>
      <c r="U20" s="41"/>
      <c r="V20" s="41"/>
      <c r="W20" s="792"/>
      <c r="X20" s="792"/>
      <c r="Y20" s="792"/>
      <c r="Z20" s="793"/>
      <c r="AA20" s="793"/>
      <c r="AB20" s="36"/>
      <c r="AC20" s="36"/>
      <c r="AD20" s="36"/>
      <c r="AE20" s="36"/>
    </row>
    <row r="21" spans="1:34" x14ac:dyDescent="0.2">
      <c r="A21" s="40"/>
      <c r="B21" s="41"/>
      <c r="C21" s="799"/>
      <c r="D21" s="799"/>
      <c r="E21" s="214"/>
      <c r="F21" s="214"/>
      <c r="G21" s="53"/>
      <c r="H21" s="795"/>
      <c r="I21" s="798"/>
      <c r="J21" s="798"/>
      <c r="K21" s="798"/>
      <c r="L21" s="44"/>
      <c r="M21" s="36"/>
      <c r="N21" s="797"/>
      <c r="O21" s="797"/>
      <c r="P21" s="53"/>
      <c r="Q21" s="36"/>
      <c r="R21" s="794"/>
      <c r="S21" s="794"/>
      <c r="T21" s="794"/>
      <c r="U21" s="59"/>
      <c r="V21" s="36"/>
      <c r="W21" s="36"/>
      <c r="X21" s="36"/>
      <c r="Y21" s="36"/>
      <c r="AB21" s="36"/>
      <c r="AC21" s="36"/>
      <c r="AD21" s="36"/>
      <c r="AE21" s="36"/>
    </row>
    <row r="22" spans="1:34" ht="12.75" customHeight="1" x14ac:dyDescent="0.2">
      <c r="A22" s="40"/>
      <c r="B22" s="860" t="str">
        <f>VLOOKUP(D24,DIPREVS1!A:D,2,FALSE)</f>
        <v>CESTA BASICA, CONFORME CONVENCAO DO TRABALHO PARA CONSTRUCAOCIVIL</v>
      </c>
      <c r="C22" s="860"/>
      <c r="D22" s="860"/>
      <c r="E22" s="860"/>
      <c r="F22" s="860"/>
      <c r="G22" s="860"/>
      <c r="H22" s="860"/>
      <c r="I22" s="860"/>
      <c r="J22" s="860"/>
      <c r="K22" s="860"/>
      <c r="L22" s="860"/>
      <c r="M22" s="860"/>
      <c r="N22" s="860"/>
      <c r="O22" s="860"/>
      <c r="P22" s="860"/>
      <c r="Q22" s="860"/>
      <c r="R22" s="860"/>
      <c r="S22" s="860"/>
      <c r="T22" s="860"/>
      <c r="U22" s="860"/>
      <c r="V22" s="860"/>
      <c r="W22" s="860"/>
      <c r="X22" s="860"/>
      <c r="Y22" s="860"/>
      <c r="Z22" s="860"/>
      <c r="AA22" s="37"/>
      <c r="AB22" s="36"/>
      <c r="AC22" s="36"/>
      <c r="AD22" s="36"/>
      <c r="AE22" s="36"/>
    </row>
    <row r="23" spans="1:34" x14ac:dyDescent="0.2">
      <c r="A23" s="40"/>
      <c r="B23" s="860"/>
      <c r="C23" s="860"/>
      <c r="D23" s="860"/>
      <c r="E23" s="860"/>
      <c r="F23" s="860"/>
      <c r="G23" s="860"/>
      <c r="H23" s="860"/>
      <c r="I23" s="860"/>
      <c r="J23" s="860"/>
      <c r="K23" s="860"/>
      <c r="L23" s="860"/>
      <c r="M23" s="860"/>
      <c r="N23" s="860"/>
      <c r="O23" s="860"/>
      <c r="P23" s="860"/>
      <c r="Q23" s="860"/>
      <c r="R23" s="860"/>
      <c r="S23" s="860"/>
      <c r="T23" s="860"/>
      <c r="U23" s="860"/>
      <c r="V23" s="860"/>
      <c r="W23" s="860"/>
      <c r="X23" s="860"/>
      <c r="Y23" s="860"/>
      <c r="Z23" s="860"/>
      <c r="AA23" s="37"/>
      <c r="AB23" s="36"/>
      <c r="AC23" s="36"/>
      <c r="AD23" s="36"/>
      <c r="AE23" s="36"/>
    </row>
    <row r="24" spans="1:34" x14ac:dyDescent="0.2">
      <c r="A24" s="42">
        <f>A16+1</f>
        <v>30</v>
      </c>
      <c r="B24" s="41"/>
      <c r="C24" s="43" t="s">
        <v>23098</v>
      </c>
      <c r="D24" s="41" t="s">
        <v>23484</v>
      </c>
      <c r="E24" s="37"/>
      <c r="F24" s="791"/>
      <c r="G24" s="791"/>
      <c r="H24" s="37"/>
      <c r="I24" s="37"/>
      <c r="J24" s="44"/>
      <c r="K24" s="37"/>
      <c r="L24" s="37"/>
      <c r="M24" s="37"/>
      <c r="N24" s="37"/>
      <c r="O24" s="45"/>
      <c r="P24" s="45"/>
      <c r="Q24" s="791"/>
      <c r="R24" s="791"/>
      <c r="S24" s="790"/>
      <c r="T24" s="790"/>
      <c r="U24" s="41" t="s">
        <v>23100</v>
      </c>
      <c r="V24" s="41"/>
      <c r="W24" s="861">
        <f>K28</f>
        <v>1188</v>
      </c>
      <c r="X24" s="861"/>
      <c r="Y24" s="861"/>
      <c r="Z24" s="862" t="str">
        <f>VLOOKUP(D24,DIPREVS1!A:D,4,FALSE)</f>
        <v>unxmes</v>
      </c>
      <c r="AA24" s="862"/>
      <c r="AB24" s="795" t="s">
        <v>1</v>
      </c>
      <c r="AC24" s="883">
        <f>VLOOKUP(D24,EMOP0619!$1:$1048576,2,0)</f>
        <v>240</v>
      </c>
      <c r="AD24" s="883"/>
      <c r="AE24" s="757" t="s">
        <v>8</v>
      </c>
      <c r="AF24" s="883">
        <f>TRUNC(W24*AC24)</f>
        <v>285120</v>
      </c>
      <c r="AG24" s="883"/>
      <c r="AH24" s="883"/>
    </row>
    <row r="25" spans="1:34" x14ac:dyDescent="0.2">
      <c r="A25" s="42"/>
      <c r="C25" s="43"/>
      <c r="D25" s="41"/>
      <c r="E25" s="37"/>
      <c r="F25" s="791"/>
      <c r="G25" s="791"/>
      <c r="H25" s="37"/>
      <c r="I25" s="530" t="s">
        <v>23893</v>
      </c>
      <c r="J25" s="795" t="s">
        <v>8</v>
      </c>
      <c r="K25" s="863">
        <f>$K$9</f>
        <v>50</v>
      </c>
      <c r="L25" s="863"/>
      <c r="M25" s="37"/>
      <c r="N25" s="37"/>
      <c r="O25" s="45"/>
      <c r="P25" s="45"/>
      <c r="Q25" s="791"/>
      <c r="R25" s="791"/>
      <c r="S25" s="790"/>
      <c r="T25" s="790"/>
      <c r="U25" s="41"/>
      <c r="V25" s="41"/>
      <c r="W25" s="795"/>
      <c r="X25" s="883"/>
      <c r="Y25" s="883"/>
      <c r="Z25" s="757"/>
      <c r="AA25" s="883"/>
      <c r="AB25" s="883"/>
      <c r="AC25" s="883"/>
      <c r="AD25" s="36"/>
      <c r="AE25" s="36"/>
    </row>
    <row r="26" spans="1:34" x14ac:dyDescent="0.2">
      <c r="A26" s="42"/>
      <c r="B26" s="41"/>
      <c r="C26" s="43"/>
      <c r="D26" s="41"/>
      <c r="E26" s="37"/>
      <c r="F26" s="791"/>
      <c r="G26" s="791"/>
      <c r="H26" s="37"/>
      <c r="I26" s="530" t="s">
        <v>23894</v>
      </c>
      <c r="J26" s="795" t="s">
        <v>8</v>
      </c>
      <c r="K26" s="863">
        <f>$K$10</f>
        <v>16</v>
      </c>
      <c r="L26" s="863"/>
      <c r="M26" s="37"/>
      <c r="N26" s="37"/>
      <c r="O26" s="45"/>
      <c r="P26" s="45"/>
      <c r="Q26" s="791"/>
      <c r="R26" s="791"/>
      <c r="S26" s="790"/>
      <c r="T26" s="790"/>
      <c r="U26" s="41"/>
      <c r="V26" s="41"/>
      <c r="W26" s="792"/>
      <c r="X26" s="792"/>
      <c r="Y26" s="792"/>
      <c r="Z26" s="793"/>
      <c r="AA26" s="793"/>
      <c r="AB26" s="36"/>
      <c r="AC26" s="36"/>
      <c r="AD26" s="36"/>
      <c r="AE26" s="36"/>
    </row>
    <row r="27" spans="1:34" x14ac:dyDescent="0.2">
      <c r="A27" s="42"/>
      <c r="B27" s="37" t="s">
        <v>24979</v>
      </c>
      <c r="C27" s="43"/>
      <c r="D27" s="41"/>
      <c r="E27" s="37"/>
      <c r="F27" s="791"/>
      <c r="G27" s="791"/>
      <c r="H27" s="37"/>
      <c r="I27" s="37"/>
      <c r="J27" s="44"/>
      <c r="K27" s="37"/>
      <c r="L27" s="37"/>
      <c r="M27" s="37"/>
      <c r="N27" s="37"/>
      <c r="O27" s="45"/>
      <c r="P27" s="45"/>
      <c r="Q27" s="791"/>
      <c r="R27" s="791"/>
      <c r="S27" s="790"/>
      <c r="T27" s="790"/>
      <c r="U27" s="41"/>
      <c r="V27" s="41"/>
      <c r="W27" s="792"/>
      <c r="X27" s="792"/>
      <c r="Y27" s="792"/>
      <c r="Z27" s="793"/>
      <c r="AA27" s="793"/>
      <c r="AB27" s="36"/>
      <c r="AC27" s="36"/>
      <c r="AD27" s="36"/>
      <c r="AE27" s="36"/>
    </row>
    <row r="28" spans="1:34" x14ac:dyDescent="0.2">
      <c r="A28" s="42"/>
      <c r="B28" s="279"/>
      <c r="C28" s="279"/>
      <c r="D28" s="795"/>
      <c r="E28" s="863">
        <v>18</v>
      </c>
      <c r="F28" s="863"/>
      <c r="G28" s="791" t="s">
        <v>1</v>
      </c>
      <c r="H28" s="863">
        <f>SUM(K25:L26)</f>
        <v>66</v>
      </c>
      <c r="I28" s="863"/>
      <c r="J28" s="795" t="s">
        <v>8</v>
      </c>
      <c r="K28" s="873">
        <f>ROUND(E28*H28,2)</f>
        <v>1188</v>
      </c>
      <c r="L28" s="873"/>
      <c r="M28" s="873"/>
      <c r="N28" s="37" t="s">
        <v>23596</v>
      </c>
      <c r="O28" s="45"/>
      <c r="P28" s="45"/>
      <c r="Q28" s="791"/>
      <c r="R28" s="791"/>
      <c r="S28" s="790"/>
      <c r="T28" s="790"/>
      <c r="U28" s="41"/>
      <c r="V28" s="41"/>
      <c r="W28" s="792"/>
      <c r="X28" s="792"/>
      <c r="Y28" s="792"/>
      <c r="Z28" s="793"/>
      <c r="AA28" s="793"/>
      <c r="AB28" s="36"/>
      <c r="AC28" s="36"/>
      <c r="AD28" s="36"/>
      <c r="AE28" s="36"/>
    </row>
    <row r="29" spans="1:34" x14ac:dyDescent="0.2">
      <c r="A29" s="42"/>
      <c r="B29" s="37"/>
      <c r="C29" s="43"/>
      <c r="D29" s="41"/>
      <c r="E29" s="37"/>
      <c r="F29" s="791"/>
      <c r="G29" s="791"/>
      <c r="H29" s="37"/>
      <c r="I29" s="37"/>
      <c r="J29" s="44"/>
      <c r="K29" s="37"/>
      <c r="L29" s="37"/>
      <c r="M29" s="37"/>
      <c r="N29" s="37"/>
      <c r="O29" s="45"/>
      <c r="P29" s="45"/>
      <c r="Q29" s="791"/>
      <c r="R29" s="791"/>
      <c r="S29" s="790"/>
      <c r="T29" s="790"/>
      <c r="U29" s="41"/>
      <c r="V29" s="41"/>
      <c r="W29" s="792"/>
      <c r="X29" s="792"/>
      <c r="Y29" s="792"/>
      <c r="Z29" s="793"/>
      <c r="AA29" s="793"/>
      <c r="AB29" s="36"/>
      <c r="AC29" s="36"/>
      <c r="AD29" s="36"/>
      <c r="AE29" s="36"/>
    </row>
    <row r="30" spans="1:34" ht="12.75" customHeight="1" x14ac:dyDescent="0.2">
      <c r="A30" s="40"/>
      <c r="B30" s="860" t="str">
        <f>VLOOKUP(D32,DIPREVS1!A:D,2,FALSE)</f>
        <v>VALE TRANSPORTE, CONSIDERANDO PASSAGEM IDA E VOLTA</v>
      </c>
      <c r="C30" s="860"/>
      <c r="D30" s="860"/>
      <c r="E30" s="860"/>
      <c r="F30" s="860"/>
      <c r="G30" s="860"/>
      <c r="H30" s="860"/>
      <c r="I30" s="860"/>
      <c r="J30" s="860"/>
      <c r="K30" s="860"/>
      <c r="L30" s="860"/>
      <c r="M30" s="860"/>
      <c r="N30" s="860"/>
      <c r="O30" s="860"/>
      <c r="P30" s="860"/>
      <c r="Q30" s="860"/>
      <c r="R30" s="860"/>
      <c r="S30" s="860"/>
      <c r="T30" s="860"/>
      <c r="U30" s="860"/>
      <c r="V30" s="860"/>
      <c r="W30" s="860"/>
      <c r="X30" s="860"/>
      <c r="Y30" s="860"/>
      <c r="Z30" s="860"/>
      <c r="AA30" s="37"/>
      <c r="AB30" s="36"/>
      <c r="AC30" s="36"/>
      <c r="AD30" s="36"/>
      <c r="AE30" s="36"/>
    </row>
    <row r="31" spans="1:34" x14ac:dyDescent="0.2">
      <c r="A31" s="40"/>
      <c r="B31" s="860"/>
      <c r="C31" s="860"/>
      <c r="D31" s="860"/>
      <c r="E31" s="860"/>
      <c r="F31" s="860"/>
      <c r="G31" s="860"/>
      <c r="H31" s="860"/>
      <c r="I31" s="860"/>
      <c r="J31" s="860"/>
      <c r="K31" s="860"/>
      <c r="L31" s="860"/>
      <c r="M31" s="860"/>
      <c r="N31" s="860"/>
      <c r="O31" s="860"/>
      <c r="P31" s="860"/>
      <c r="Q31" s="860"/>
      <c r="R31" s="860"/>
      <c r="S31" s="860"/>
      <c r="T31" s="860"/>
      <c r="U31" s="860"/>
      <c r="V31" s="860"/>
      <c r="W31" s="860"/>
      <c r="X31" s="860"/>
      <c r="Y31" s="860"/>
      <c r="Z31" s="860"/>
      <c r="AA31" s="37"/>
      <c r="AB31" s="36"/>
      <c r="AC31" s="36"/>
      <c r="AD31" s="36"/>
      <c r="AE31" s="36"/>
    </row>
    <row r="32" spans="1:34" x14ac:dyDescent="0.2">
      <c r="A32" s="42">
        <f>A24+1</f>
        <v>31</v>
      </c>
      <c r="B32" s="41"/>
      <c r="C32" s="43" t="s">
        <v>23098</v>
      </c>
      <c r="D32" s="41" t="s">
        <v>23486</v>
      </c>
      <c r="E32" s="37"/>
      <c r="F32" s="791"/>
      <c r="G32" s="791"/>
      <c r="H32" s="37"/>
      <c r="I32" s="37"/>
      <c r="J32" s="44"/>
      <c r="K32" s="37"/>
      <c r="L32" s="37"/>
      <c r="M32" s="37"/>
      <c r="N32" s="37"/>
      <c r="O32" s="45"/>
      <c r="P32" s="45"/>
      <c r="Q32" s="791"/>
      <c r="R32" s="791"/>
      <c r="S32" s="790"/>
      <c r="T32" s="790"/>
      <c r="U32" s="41" t="s">
        <v>23100</v>
      </c>
      <c r="V32" s="41"/>
      <c r="W32" s="861">
        <f>N36</f>
        <v>26136</v>
      </c>
      <c r="X32" s="861"/>
      <c r="Y32" s="861"/>
      <c r="Z32" s="862" t="str">
        <f>VLOOKUP(D32,DIPREVS1!A:D,4,FALSE)</f>
        <v>un</v>
      </c>
      <c r="AA32" s="862"/>
      <c r="AB32" s="795" t="s">
        <v>1</v>
      </c>
      <c r="AC32" s="883">
        <f>VLOOKUP(D32,EMOP0619!$1:$1048576,2,0)</f>
        <v>7.07</v>
      </c>
      <c r="AD32" s="883"/>
      <c r="AE32" s="757" t="s">
        <v>8</v>
      </c>
      <c r="AF32" s="883">
        <f>TRUNC(W32*AC32)</f>
        <v>184781</v>
      </c>
      <c r="AG32" s="883"/>
      <c r="AH32" s="883"/>
    </row>
    <row r="33" spans="1:41" x14ac:dyDescent="0.2">
      <c r="A33" s="42"/>
      <c r="C33" s="43"/>
      <c r="D33" s="41"/>
      <c r="E33" s="37"/>
      <c r="F33" s="791"/>
      <c r="G33" s="791"/>
      <c r="H33" s="37"/>
      <c r="I33" s="530" t="s">
        <v>23893</v>
      </c>
      <c r="J33" s="795" t="s">
        <v>8</v>
      </c>
      <c r="K33" s="863">
        <f>$K$9</f>
        <v>50</v>
      </c>
      <c r="L33" s="863"/>
      <c r="M33" s="37"/>
      <c r="N33" s="37"/>
      <c r="O33" s="45"/>
      <c r="P33" s="45"/>
      <c r="Q33" s="791"/>
      <c r="R33" s="791"/>
      <c r="S33" s="790"/>
      <c r="T33" s="790"/>
      <c r="AD33" s="36"/>
      <c r="AE33" s="36"/>
    </row>
    <row r="34" spans="1:41" x14ac:dyDescent="0.2">
      <c r="A34" s="42"/>
      <c r="B34" s="41"/>
      <c r="C34" s="43"/>
      <c r="D34" s="41"/>
      <c r="E34" s="37"/>
      <c r="F34" s="791"/>
      <c r="G34" s="791"/>
      <c r="H34" s="37"/>
      <c r="I34" s="530" t="s">
        <v>23894</v>
      </c>
      <c r="J34" s="795" t="s">
        <v>8</v>
      </c>
      <c r="K34" s="863">
        <f>$K$10</f>
        <v>16</v>
      </c>
      <c r="L34" s="863"/>
      <c r="M34" s="37"/>
      <c r="N34" s="37"/>
      <c r="O34" s="45"/>
      <c r="P34" s="45"/>
      <c r="Q34" s="791"/>
      <c r="R34" s="791"/>
      <c r="S34" s="790"/>
      <c r="T34" s="790"/>
      <c r="AB34" s="36"/>
      <c r="AC34" s="36"/>
      <c r="AD34" s="36"/>
      <c r="AE34" s="36"/>
    </row>
    <row r="35" spans="1:41" x14ac:dyDescent="0.2">
      <c r="A35" s="42"/>
      <c r="B35" s="37" t="s">
        <v>23875</v>
      </c>
      <c r="C35" s="43"/>
      <c r="D35" s="41"/>
      <c r="E35" s="37"/>
      <c r="F35" s="791"/>
      <c r="G35" s="791"/>
      <c r="H35" s="37"/>
      <c r="I35" s="37"/>
      <c r="J35" s="44"/>
      <c r="K35" s="37"/>
      <c r="L35" s="37"/>
      <c r="M35" s="37"/>
      <c r="N35" s="37"/>
      <c r="O35" s="45"/>
      <c r="P35" s="45"/>
      <c r="Q35" s="791"/>
      <c r="R35" s="791"/>
      <c r="S35" s="790"/>
      <c r="T35" s="790"/>
      <c r="U35" s="41"/>
      <c r="V35" s="41"/>
      <c r="W35" s="792"/>
      <c r="X35" s="792"/>
      <c r="Y35" s="792"/>
      <c r="Z35" s="793"/>
      <c r="AA35" s="793"/>
      <c r="AB35" s="36"/>
      <c r="AC35" s="36"/>
      <c r="AD35" s="36"/>
      <c r="AE35" s="36"/>
    </row>
    <row r="36" spans="1:41" x14ac:dyDescent="0.2">
      <c r="A36" s="42"/>
      <c r="B36" s="279"/>
      <c r="C36" s="279"/>
      <c r="D36" s="795"/>
      <c r="E36" s="863">
        <v>18</v>
      </c>
      <c r="F36" s="863"/>
      <c r="G36" s="791" t="s">
        <v>1</v>
      </c>
      <c r="H36" s="863">
        <v>22</v>
      </c>
      <c r="I36" s="863"/>
      <c r="J36" s="795" t="s">
        <v>1</v>
      </c>
      <c r="K36" s="863">
        <f>SUM(K33:L34)</f>
        <v>66</v>
      </c>
      <c r="L36" s="863"/>
      <c r="M36" s="796" t="s">
        <v>8</v>
      </c>
      <c r="N36" s="873">
        <f>ROUND(E36*H36*K36,2)</f>
        <v>26136</v>
      </c>
      <c r="O36" s="873"/>
      <c r="P36" s="873"/>
      <c r="Q36" s="791" t="s">
        <v>23873</v>
      </c>
      <c r="R36" s="791"/>
      <c r="S36" s="790"/>
      <c r="T36" s="790"/>
      <c r="U36" s="41"/>
      <c r="V36" s="41"/>
      <c r="W36" s="792"/>
      <c r="X36" s="792"/>
      <c r="Y36" s="792"/>
      <c r="Z36" s="793"/>
      <c r="AA36" s="793"/>
      <c r="AB36" s="36"/>
      <c r="AC36" s="36"/>
      <c r="AD36" s="36"/>
      <c r="AE36" s="36"/>
    </row>
    <row r="37" spans="1:41" x14ac:dyDescent="0.2">
      <c r="A37" s="42"/>
      <c r="B37" s="279"/>
      <c r="C37" s="279"/>
      <c r="D37" s="803"/>
      <c r="E37" s="802"/>
      <c r="F37" s="802"/>
      <c r="G37" s="805"/>
      <c r="H37" s="802"/>
      <c r="I37" s="802"/>
      <c r="J37" s="803"/>
      <c r="K37" s="802"/>
      <c r="L37" s="802"/>
      <c r="M37" s="804"/>
      <c r="N37" s="804"/>
      <c r="O37" s="804"/>
      <c r="P37" s="804"/>
      <c r="Q37" s="805"/>
      <c r="R37" s="805"/>
      <c r="S37" s="802"/>
      <c r="T37" s="802"/>
      <c r="U37" s="41"/>
      <c r="V37" s="41"/>
      <c r="W37" s="800"/>
      <c r="X37" s="800"/>
      <c r="Y37" s="800"/>
      <c r="Z37" s="801"/>
      <c r="AA37" s="801"/>
      <c r="AB37" s="36"/>
      <c r="AC37" s="36"/>
      <c r="AD37" s="36"/>
      <c r="AE37" s="36"/>
    </row>
    <row r="38" spans="1:41" x14ac:dyDescent="0.2">
      <c r="A38" s="42"/>
      <c r="B38" s="872" t="str">
        <f>VLOOKUP(D43,DIPREVS1!A:D,2,FALSE)</f>
        <v>UNIDADE REF.P/COMPL.ADM LOCAL,CONSID:CONSUMO AGUA,TEL.ENERGIA ELETRICA,MAT.LIMPEZA E ESCRITORIO,COMPUTADORES,LICENCA OBRA,MOVEIS E UTENSILIOS,AR COND.BEBEDOURO,ART,RRT,FOTOGRAFIASUNIFORMES,DIARIAS,EXAMES ADMISSIONAIS PERIODICOS E DEMISSIONAIS,CURSO CAPACITACAO/TREINAMENTO E ITENS COMPLEMENTEM AS DESP.NECESS.EXCL.DESPESAS SUBSIDIOS ALIM.E TRANSPORTE PESSOAL</v>
      </c>
      <c r="C38" s="872"/>
      <c r="D38" s="872"/>
      <c r="E38" s="872"/>
      <c r="F38" s="872"/>
      <c r="G38" s="872"/>
      <c r="H38" s="872"/>
      <c r="I38" s="872"/>
      <c r="J38" s="872"/>
      <c r="K38" s="872"/>
      <c r="L38" s="872"/>
      <c r="M38" s="872"/>
      <c r="N38" s="872"/>
      <c r="O38" s="872"/>
      <c r="P38" s="872"/>
      <c r="Q38" s="872"/>
      <c r="R38" s="872"/>
      <c r="S38" s="872"/>
      <c r="T38" s="872"/>
      <c r="U38" s="872"/>
      <c r="V38" s="872"/>
      <c r="W38" s="872"/>
      <c r="X38" s="872"/>
      <c r="Y38" s="872"/>
      <c r="Z38" s="872"/>
      <c r="AA38" s="801"/>
      <c r="AB38" s="36"/>
      <c r="AC38" s="36"/>
      <c r="AD38" s="36"/>
      <c r="AE38" s="36"/>
    </row>
    <row r="39" spans="1:41" ht="12.75" customHeight="1" x14ac:dyDescent="0.2">
      <c r="A39" s="42"/>
      <c r="B39" s="872"/>
      <c r="C39" s="872"/>
      <c r="D39" s="872"/>
      <c r="E39" s="872"/>
      <c r="F39" s="872"/>
      <c r="G39" s="872"/>
      <c r="H39" s="872"/>
      <c r="I39" s="872"/>
      <c r="J39" s="872"/>
      <c r="K39" s="872"/>
      <c r="L39" s="872"/>
      <c r="M39" s="872"/>
      <c r="N39" s="872"/>
      <c r="O39" s="872"/>
      <c r="P39" s="872"/>
      <c r="Q39" s="872"/>
      <c r="R39" s="872"/>
      <c r="S39" s="872"/>
      <c r="T39" s="872"/>
      <c r="U39" s="872"/>
      <c r="V39" s="872"/>
      <c r="W39" s="872"/>
      <c r="X39" s="872"/>
      <c r="Y39" s="872"/>
      <c r="Z39" s="872"/>
      <c r="AA39" s="801"/>
      <c r="AB39" s="36"/>
      <c r="AC39" s="36"/>
      <c r="AD39" s="36"/>
      <c r="AE39" s="36"/>
    </row>
    <row r="40" spans="1:41" ht="12.75" customHeight="1" x14ac:dyDescent="0.2">
      <c r="A40" s="42"/>
      <c r="B40" s="872"/>
      <c r="C40" s="872"/>
      <c r="D40" s="872"/>
      <c r="E40" s="872"/>
      <c r="F40" s="872"/>
      <c r="G40" s="872"/>
      <c r="H40" s="872"/>
      <c r="I40" s="872"/>
      <c r="J40" s="872"/>
      <c r="K40" s="872"/>
      <c r="L40" s="872"/>
      <c r="M40" s="872"/>
      <c r="N40" s="872"/>
      <c r="O40" s="872"/>
      <c r="P40" s="872"/>
      <c r="Q40" s="872"/>
      <c r="R40" s="872"/>
      <c r="S40" s="872"/>
      <c r="T40" s="872"/>
      <c r="U40" s="872"/>
      <c r="V40" s="872"/>
      <c r="W40" s="872"/>
      <c r="X40" s="872"/>
      <c r="Y40" s="872"/>
      <c r="Z40" s="872"/>
      <c r="AA40" s="793"/>
      <c r="AB40" s="36"/>
      <c r="AC40" s="36"/>
      <c r="AD40" s="36"/>
      <c r="AE40" s="36"/>
    </row>
    <row r="41" spans="1:41" ht="12.75" customHeight="1" x14ac:dyDescent="0.2">
      <c r="A41" s="40"/>
      <c r="B41" s="872"/>
      <c r="C41" s="872"/>
      <c r="D41" s="872"/>
      <c r="E41" s="872"/>
      <c r="F41" s="872"/>
      <c r="G41" s="872"/>
      <c r="H41" s="872"/>
      <c r="I41" s="872"/>
      <c r="J41" s="872"/>
      <c r="K41" s="872"/>
      <c r="L41" s="872"/>
      <c r="M41" s="872"/>
      <c r="N41" s="872"/>
      <c r="O41" s="872"/>
      <c r="P41" s="872"/>
      <c r="Q41" s="872"/>
      <c r="R41" s="872"/>
      <c r="S41" s="872"/>
      <c r="T41" s="872"/>
      <c r="U41" s="872"/>
      <c r="V41" s="872"/>
      <c r="W41" s="872"/>
      <c r="X41" s="872"/>
      <c r="Y41" s="872"/>
      <c r="Z41" s="872"/>
      <c r="AA41" s="37"/>
    </row>
    <row r="42" spans="1:41" x14ac:dyDescent="0.2">
      <c r="A42" s="40"/>
      <c r="B42" s="872"/>
      <c r="C42" s="872"/>
      <c r="D42" s="872"/>
      <c r="E42" s="872"/>
      <c r="F42" s="872"/>
      <c r="G42" s="872"/>
      <c r="H42" s="872"/>
      <c r="I42" s="872"/>
      <c r="J42" s="872"/>
      <c r="K42" s="872"/>
      <c r="L42" s="872"/>
      <c r="M42" s="872"/>
      <c r="N42" s="872"/>
      <c r="O42" s="872"/>
      <c r="P42" s="872"/>
      <c r="Q42" s="872"/>
      <c r="R42" s="872"/>
      <c r="S42" s="872"/>
      <c r="T42" s="872"/>
      <c r="U42" s="872"/>
      <c r="V42" s="872"/>
      <c r="W42" s="872"/>
      <c r="X42" s="872"/>
      <c r="Y42" s="872"/>
      <c r="Z42" s="872"/>
      <c r="AA42" s="37"/>
    </row>
    <row r="43" spans="1:41" x14ac:dyDescent="0.2">
      <c r="A43" s="42">
        <f>A32+1</f>
        <v>32</v>
      </c>
      <c r="B43" s="41"/>
      <c r="C43" s="43" t="s">
        <v>23098</v>
      </c>
      <c r="D43" s="41" t="s">
        <v>13295</v>
      </c>
      <c r="E43" s="37"/>
      <c r="F43" s="791"/>
      <c r="G43" s="791"/>
      <c r="H43" s="37"/>
      <c r="I43" s="37"/>
      <c r="J43" s="44"/>
      <c r="K43" s="37"/>
      <c r="L43" s="37"/>
      <c r="M43" s="37"/>
      <c r="N43" s="37"/>
      <c r="O43" s="45"/>
      <c r="P43" s="45"/>
      <c r="Q43" s="791"/>
      <c r="R43" s="791"/>
      <c r="S43" s="790"/>
      <c r="T43" s="790"/>
      <c r="U43" s="41" t="s">
        <v>23100</v>
      </c>
      <c r="V43" s="41"/>
      <c r="W43" s="861">
        <f>L47</f>
        <v>3611.3418903150528</v>
      </c>
      <c r="X43" s="861"/>
      <c r="Y43" s="861"/>
      <c r="Z43" s="862" t="str">
        <f>VLOOKUP(D43,DIPREVS1!A:D,4,FALSE)</f>
        <v>ur</v>
      </c>
      <c r="AA43" s="862"/>
      <c r="AB43" s="795" t="s">
        <v>1</v>
      </c>
      <c r="AC43" s="883">
        <f>VLOOKUP(D43,EMOP0619!$1:$1048576,2,0)</f>
        <v>25.71</v>
      </c>
      <c r="AD43" s="883"/>
      <c r="AE43" s="757" t="s">
        <v>8</v>
      </c>
      <c r="AF43" s="883">
        <f>TRUNC(W43*AC43)</f>
        <v>92847</v>
      </c>
      <c r="AG43" s="883"/>
      <c r="AH43" s="883"/>
      <c r="AO43" s="844"/>
    </row>
    <row r="44" spans="1:41" x14ac:dyDescent="0.2">
      <c r="A44" s="36"/>
      <c r="B44" s="36"/>
      <c r="C44" s="214" t="s">
        <v>23714</v>
      </c>
      <c r="D44" s="36"/>
      <c r="E44" s="36"/>
      <c r="F44" s="36"/>
      <c r="G44" s="36"/>
      <c r="H44" s="36"/>
      <c r="I44" s="36"/>
      <c r="J44" s="36"/>
      <c r="K44" s="36"/>
      <c r="L44" s="36" t="s">
        <v>8</v>
      </c>
      <c r="M44" s="891">
        <f>'COMP. M.O.LOCAL'!G6</f>
        <v>1856952.0000000005</v>
      </c>
      <c r="N44" s="891"/>
      <c r="O44" s="891"/>
      <c r="P44" s="891"/>
      <c r="Q44" s="36" t="s">
        <v>23717</v>
      </c>
      <c r="R44" s="36"/>
      <c r="S44" s="36"/>
      <c r="T44" s="36"/>
      <c r="U44" s="36"/>
      <c r="V44" s="36"/>
      <c r="W44" s="36"/>
      <c r="X44" s="36"/>
      <c r="Y44" s="36"/>
      <c r="AB44" s="36"/>
      <c r="AC44" s="36"/>
      <c r="AD44" s="36"/>
      <c r="AE44" s="36"/>
      <c r="AF44" s="36"/>
    </row>
    <row r="45" spans="1:41" x14ac:dyDescent="0.2">
      <c r="A45" s="36"/>
      <c r="B45" s="36"/>
      <c r="C45" s="214" t="s">
        <v>23715</v>
      </c>
      <c r="D45" s="36"/>
      <c r="E45" s="36"/>
      <c r="F45" s="36"/>
      <c r="G45" s="36"/>
      <c r="H45" s="36" t="s">
        <v>8</v>
      </c>
      <c r="I45" s="892">
        <v>0.05</v>
      </c>
      <c r="J45" s="892"/>
      <c r="K45" s="36" t="s">
        <v>23719</v>
      </c>
      <c r="L45" s="36"/>
      <c r="M45" s="36"/>
      <c r="N45" s="891">
        <f>ROUND(M44*I45,2)</f>
        <v>92847.6</v>
      </c>
      <c r="O45" s="891"/>
      <c r="P45" s="891"/>
      <c r="Q45" s="36"/>
      <c r="R45" s="36"/>
      <c r="S45" s="36"/>
      <c r="T45" s="36"/>
      <c r="U45" s="36"/>
      <c r="V45" s="36"/>
      <c r="W45" s="36"/>
      <c r="X45" s="36"/>
      <c r="Y45" s="36"/>
      <c r="AB45" s="36"/>
      <c r="AC45" s="36"/>
      <c r="AD45" s="36"/>
      <c r="AE45" s="36"/>
      <c r="AF45" s="36"/>
    </row>
    <row r="46" spans="1:41" x14ac:dyDescent="0.2">
      <c r="A46" s="36"/>
      <c r="B46" s="36"/>
      <c r="D46" s="36"/>
      <c r="E46" s="36"/>
      <c r="F46" s="36"/>
      <c r="G46" s="36"/>
      <c r="H46" s="308" t="s">
        <v>23716</v>
      </c>
      <c r="I46" s="36" t="s">
        <v>8</v>
      </c>
      <c r="J46" s="891">
        <f>TRUNC(VLOOKUP(D43,EMOP0619!$A:$D,2,FALSE),2)</f>
        <v>25.71</v>
      </c>
      <c r="K46" s="891"/>
      <c r="L46" s="891"/>
      <c r="M46" s="36" t="s">
        <v>23717</v>
      </c>
      <c r="N46" s="36"/>
      <c r="O46" s="36"/>
      <c r="P46" s="36"/>
      <c r="Q46" s="36"/>
      <c r="R46" s="36"/>
      <c r="S46" s="36"/>
      <c r="T46" s="36"/>
      <c r="U46" s="36"/>
      <c r="V46" s="36"/>
      <c r="W46" s="36"/>
      <c r="X46" s="36"/>
      <c r="Y46" s="36"/>
      <c r="AB46" s="36"/>
      <c r="AC46" s="36"/>
      <c r="AD46" s="36"/>
      <c r="AE46" s="36"/>
      <c r="AF46" s="36"/>
    </row>
    <row r="47" spans="1:41" x14ac:dyDescent="0.2">
      <c r="A47" s="36"/>
      <c r="B47" s="36"/>
      <c r="C47" s="36"/>
      <c r="D47" s="891">
        <f>N45</f>
        <v>92847.6</v>
      </c>
      <c r="E47" s="871"/>
      <c r="F47" s="871"/>
      <c r="G47" s="871"/>
      <c r="H47" s="215" t="s">
        <v>23720</v>
      </c>
      <c r="I47" s="891">
        <f>J46</f>
        <v>25.71</v>
      </c>
      <c r="J47" s="871"/>
      <c r="K47" s="795" t="s">
        <v>8</v>
      </c>
      <c r="L47" s="871">
        <f>(D47/I47)</f>
        <v>3611.3418903150528</v>
      </c>
      <c r="M47" s="871"/>
      <c r="N47" s="871"/>
      <c r="O47" s="36" t="s">
        <v>23718</v>
      </c>
      <c r="P47" s="36"/>
      <c r="Q47" s="36"/>
      <c r="R47" s="36"/>
      <c r="S47" s="36"/>
      <c r="T47" s="36"/>
      <c r="U47" s="36"/>
      <c r="V47" s="36"/>
      <c r="W47" s="36"/>
      <c r="X47" s="36"/>
      <c r="Y47" s="36"/>
      <c r="AB47" s="36"/>
      <c r="AC47" s="36"/>
      <c r="AD47" s="36"/>
      <c r="AE47" s="36"/>
      <c r="AF47" s="36"/>
    </row>
    <row r="48" spans="1:41" x14ac:dyDescent="0.2">
      <c r="A48" s="36"/>
      <c r="B48" s="36"/>
      <c r="C48" s="36"/>
      <c r="D48" s="36"/>
      <c r="E48" s="36"/>
      <c r="F48" s="36"/>
      <c r="G48" s="36"/>
      <c r="H48" s="36"/>
      <c r="I48" s="36"/>
      <c r="J48" s="36"/>
      <c r="K48" s="36"/>
      <c r="L48" s="36"/>
      <c r="M48" s="36"/>
      <c r="N48" s="36"/>
      <c r="O48" s="36"/>
      <c r="P48" s="36"/>
      <c r="Q48" s="36"/>
      <c r="R48" s="36"/>
      <c r="S48" s="36"/>
      <c r="T48" s="36"/>
      <c r="U48" s="36"/>
      <c r="V48" s="36"/>
      <c r="W48" s="36"/>
      <c r="X48" s="36"/>
      <c r="Y48" s="36"/>
      <c r="AB48" s="36"/>
      <c r="AC48" s="36"/>
      <c r="AD48" s="36"/>
      <c r="AE48" s="36"/>
      <c r="AF48" s="36"/>
    </row>
    <row r="49" spans="1:32" x14ac:dyDescent="0.2">
      <c r="A49" s="36"/>
      <c r="B49" s="36"/>
      <c r="C49" s="36"/>
      <c r="D49" s="36"/>
      <c r="E49" s="36"/>
      <c r="F49" s="36"/>
      <c r="G49" s="36"/>
      <c r="H49" s="36"/>
      <c r="I49" s="36"/>
      <c r="J49" s="36"/>
      <c r="K49" s="36"/>
      <c r="L49" s="36"/>
      <c r="M49" s="36"/>
      <c r="N49" s="36"/>
      <c r="O49" s="36"/>
      <c r="P49" s="36"/>
      <c r="Q49" s="36"/>
      <c r="R49" s="36"/>
      <c r="S49" s="36"/>
      <c r="T49" s="36"/>
      <c r="U49" s="36"/>
      <c r="V49" s="36"/>
      <c r="W49" s="36"/>
      <c r="X49" s="36"/>
      <c r="Y49" s="36"/>
      <c r="AB49" s="36"/>
      <c r="AC49" s="36"/>
      <c r="AD49" s="36"/>
      <c r="AE49" s="36"/>
      <c r="AF49" s="36"/>
    </row>
    <row r="50" spans="1:32" x14ac:dyDescent="0.2">
      <c r="A50" s="36"/>
      <c r="B50" s="36"/>
      <c r="C50" s="36"/>
      <c r="D50" s="36"/>
      <c r="E50" s="36"/>
      <c r="F50" s="36"/>
      <c r="G50" s="36"/>
      <c r="H50" s="36"/>
      <c r="I50" s="36"/>
      <c r="J50" s="36"/>
      <c r="K50" s="36"/>
      <c r="L50" s="36"/>
      <c r="M50" s="36"/>
      <c r="N50" s="36"/>
      <c r="O50" s="36"/>
      <c r="P50" s="36"/>
      <c r="Q50" s="36"/>
      <c r="R50" s="36"/>
      <c r="S50" s="36"/>
      <c r="T50" s="36"/>
      <c r="U50" s="36"/>
      <c r="V50" s="36"/>
      <c r="W50" s="36"/>
      <c r="X50" s="36"/>
      <c r="Y50" s="36"/>
      <c r="AB50" s="36"/>
      <c r="AC50" s="36"/>
      <c r="AD50" s="36"/>
      <c r="AE50" s="36"/>
      <c r="AF50" s="36"/>
    </row>
    <row r="51" spans="1:32" x14ac:dyDescent="0.2">
      <c r="A51" s="36"/>
      <c r="B51" s="36"/>
      <c r="C51" s="36"/>
      <c r="D51" s="36"/>
      <c r="E51" s="36"/>
      <c r="F51" s="36"/>
      <c r="G51" s="36"/>
      <c r="H51" s="36"/>
      <c r="I51" s="36"/>
      <c r="J51" s="36"/>
      <c r="K51" s="36"/>
      <c r="L51" s="36"/>
      <c r="M51" s="36"/>
      <c r="N51" s="36"/>
      <c r="O51" s="36"/>
      <c r="P51" s="36"/>
      <c r="Q51" s="36"/>
      <c r="R51" s="36"/>
      <c r="S51" s="36"/>
      <c r="T51" s="36"/>
      <c r="U51" s="36"/>
      <c r="V51" s="36"/>
      <c r="W51" s="36"/>
      <c r="X51" s="36"/>
      <c r="Y51" s="36"/>
      <c r="AB51" s="36"/>
      <c r="AC51" s="36"/>
      <c r="AD51" s="36"/>
      <c r="AE51" s="36"/>
      <c r="AF51" s="36"/>
    </row>
    <row r="52" spans="1:32" x14ac:dyDescent="0.2">
      <c r="A52" s="36"/>
      <c r="B52" s="36"/>
      <c r="C52" s="36"/>
      <c r="D52" s="36"/>
      <c r="E52" s="36"/>
      <c r="F52" s="36"/>
      <c r="G52" s="36"/>
      <c r="H52" s="36"/>
      <c r="I52" s="36"/>
      <c r="J52" s="36"/>
      <c r="K52" s="36"/>
      <c r="L52" s="36"/>
      <c r="M52" s="36"/>
      <c r="N52" s="36"/>
      <c r="O52" s="36"/>
      <c r="P52" s="36"/>
      <c r="Q52" s="36"/>
      <c r="R52" s="36"/>
      <c r="S52" s="36"/>
      <c r="T52" s="36"/>
      <c r="U52" s="36"/>
      <c r="V52" s="36"/>
      <c r="W52" s="36"/>
      <c r="X52" s="36"/>
      <c r="Y52" s="36"/>
      <c r="AB52" s="36"/>
      <c r="AC52" s="36"/>
      <c r="AD52" s="36"/>
      <c r="AE52" s="36"/>
      <c r="AF52" s="36"/>
    </row>
    <row r="53" spans="1:32" x14ac:dyDescent="0.2">
      <c r="A53" s="36"/>
      <c r="B53" s="36"/>
      <c r="C53" s="36"/>
      <c r="D53" s="36"/>
      <c r="E53" s="36"/>
      <c r="F53" s="36"/>
      <c r="G53" s="36"/>
      <c r="H53" s="36"/>
      <c r="I53" s="36"/>
      <c r="J53" s="36"/>
      <c r="K53" s="36"/>
      <c r="L53" s="36"/>
      <c r="M53" s="36"/>
      <c r="N53" s="36"/>
      <c r="O53" s="36"/>
      <c r="P53" s="36"/>
      <c r="Q53" s="36"/>
      <c r="R53" s="36"/>
      <c r="S53" s="36"/>
      <c r="T53" s="36"/>
      <c r="U53" s="36"/>
      <c r="V53" s="36"/>
      <c r="W53" s="36"/>
      <c r="X53" s="36"/>
      <c r="Y53" s="36"/>
      <c r="AB53" s="36"/>
      <c r="AC53" s="36"/>
      <c r="AD53" s="36"/>
      <c r="AE53" s="36"/>
      <c r="AF53" s="36"/>
    </row>
  </sheetData>
  <mergeCells count="60">
    <mergeCell ref="J46:L46"/>
    <mergeCell ref="D47:G47"/>
    <mergeCell ref="I47:J47"/>
    <mergeCell ref="L47:N47"/>
    <mergeCell ref="E36:F36"/>
    <mergeCell ref="H36:I36"/>
    <mergeCell ref="K36:L36"/>
    <mergeCell ref="N36:P36"/>
    <mergeCell ref="I45:J45"/>
    <mergeCell ref="N45:P45"/>
    <mergeCell ref="M44:P44"/>
    <mergeCell ref="AC32:AD32"/>
    <mergeCell ref="AF32:AH32"/>
    <mergeCell ref="K33:L33"/>
    <mergeCell ref="K34:L34"/>
    <mergeCell ref="W43:Y43"/>
    <mergeCell ref="Z43:AA43"/>
    <mergeCell ref="AC43:AD43"/>
    <mergeCell ref="AF43:AH43"/>
    <mergeCell ref="E28:F28"/>
    <mergeCell ref="H28:I28"/>
    <mergeCell ref="K28:M28"/>
    <mergeCell ref="B30:Z31"/>
    <mergeCell ref="W32:Y32"/>
    <mergeCell ref="Z32:AA32"/>
    <mergeCell ref="AC24:AD24"/>
    <mergeCell ref="AF24:AH24"/>
    <mergeCell ref="K25:L25"/>
    <mergeCell ref="X25:Y25"/>
    <mergeCell ref="AA25:AC25"/>
    <mergeCell ref="K17:L17"/>
    <mergeCell ref="K26:L26"/>
    <mergeCell ref="B20:C20"/>
    <mergeCell ref="E20:F20"/>
    <mergeCell ref="H20:I20"/>
    <mergeCell ref="K20:M20"/>
    <mergeCell ref="B22:Z23"/>
    <mergeCell ref="W24:Y24"/>
    <mergeCell ref="Z24:AA24"/>
    <mergeCell ref="B14:Z15"/>
    <mergeCell ref="W16:Y16"/>
    <mergeCell ref="Z16:AA16"/>
    <mergeCell ref="AC16:AD16"/>
    <mergeCell ref="AF16:AH16"/>
    <mergeCell ref="B38:Z42"/>
    <mergeCell ref="K9:L9"/>
    <mergeCell ref="A1:AA1"/>
    <mergeCell ref="A3:AA3"/>
    <mergeCell ref="AD3:AH3"/>
    <mergeCell ref="B6:Z7"/>
    <mergeCell ref="W8:Y8"/>
    <mergeCell ref="Z8:AA8"/>
    <mergeCell ref="AC8:AD8"/>
    <mergeCell ref="AF8:AH8"/>
    <mergeCell ref="K18:L18"/>
    <mergeCell ref="K10:L10"/>
    <mergeCell ref="B12:C12"/>
    <mergeCell ref="E12:F12"/>
    <mergeCell ref="H12:I12"/>
    <mergeCell ref="K12:M12"/>
  </mergeCells>
  <conditionalFormatting sqref="A44:A1048576 A2:A4">
    <cfRule type="duplicateValues" dxfId="936" priority="21"/>
  </conditionalFormatting>
  <conditionalFormatting sqref="A41:A43">
    <cfRule type="duplicateValues" dxfId="935" priority="17"/>
  </conditionalFormatting>
  <conditionalFormatting sqref="A6:A12">
    <cfRule type="duplicateValues" dxfId="934" priority="22"/>
  </conditionalFormatting>
  <conditionalFormatting sqref="A30:A32">
    <cfRule type="duplicateValues" dxfId="933" priority="23"/>
  </conditionalFormatting>
  <conditionalFormatting sqref="A17:A20">
    <cfRule type="duplicateValues" dxfId="932" priority="16"/>
  </conditionalFormatting>
  <conditionalFormatting sqref="A25:A28">
    <cfRule type="duplicateValues" dxfId="931" priority="15"/>
  </conditionalFormatting>
  <conditionalFormatting sqref="A33:A39">
    <cfRule type="duplicateValues" dxfId="930" priority="14"/>
  </conditionalFormatting>
  <conditionalFormatting sqref="A40">
    <cfRule type="duplicateValues" dxfId="929" priority="24"/>
  </conditionalFormatting>
  <conditionalFormatting sqref="A22:A24 A29">
    <cfRule type="duplicateValues" dxfId="928" priority="25"/>
  </conditionalFormatting>
  <conditionalFormatting sqref="A21 A13 A5">
    <cfRule type="duplicateValues" dxfId="927" priority="26"/>
  </conditionalFormatting>
  <conditionalFormatting sqref="A14:A16">
    <cfRule type="duplicateValues" dxfId="926" priority="29"/>
  </conditionalFormatting>
  <conditionalFormatting sqref="A1">
    <cfRule type="duplicateValues" dxfId="925" priority="3"/>
  </conditionalFormatting>
  <conditionalFormatting sqref="A1:A1048576">
    <cfRule type="duplicateValues" dxfId="924" priority="1"/>
    <cfRule type="duplicateValues" dxfId="923" priority="2"/>
  </conditionalFormatting>
  <pageMargins left="0.70866141732283472" right="0.23622047244094491" top="0.82677165354330717" bottom="0.82677165354330717" header="0.51181102362204722" footer="0.51181102362204722"/>
  <pageSetup paperSize="9" scale="99" fitToHeight="0"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20</vt:i4>
      </vt:variant>
      <vt:variant>
        <vt:lpstr>Intervalos Nomeados</vt:lpstr>
      </vt:variant>
      <vt:variant>
        <vt:i4>35</vt:i4>
      </vt:variant>
    </vt:vector>
  </HeadingPairs>
  <TitlesOfParts>
    <vt:vector size="55" baseType="lpstr">
      <vt:lpstr>RelaçaoRuas</vt:lpstr>
      <vt:lpstr>ÁREA DE PAVIMENTAÇÃO</vt:lpstr>
      <vt:lpstr>QD. CALÇADAS EXISTENTES</vt:lpstr>
      <vt:lpstr>orcam</vt:lpstr>
      <vt:lpstr>SPmob</vt:lpstr>
      <vt:lpstr>COMP. ENS. CONC. ASFALTICO</vt:lpstr>
      <vt:lpstr>COMP. M.O.LOCAL</vt:lpstr>
      <vt:lpstr>M.O.LOCAL</vt:lpstr>
      <vt:lpstr>ADM.LOCAL</vt:lpstr>
      <vt:lpstr>proj.pav</vt:lpstr>
      <vt:lpstr>MEM.proj.pav</vt:lpstr>
      <vt:lpstr>COMP. PROJ.PAV</vt:lpstr>
      <vt:lpstr>RESUMODREN</vt:lpstr>
      <vt:lpstr>dren</vt:lpstr>
      <vt:lpstr>DREN.ESCAV</vt:lpstr>
      <vt:lpstr>pavim</vt:lpstr>
      <vt:lpstr>Passarela</vt:lpstr>
      <vt:lpstr>Crono</vt:lpstr>
      <vt:lpstr>DIPREVS1</vt:lpstr>
      <vt:lpstr>EMOP0619</vt:lpstr>
      <vt:lpstr>ADM.LOCAL!Area_de_impressao</vt:lpstr>
      <vt:lpstr>'ÁREA DE PAVIMENTAÇÃO'!Area_de_impressao</vt:lpstr>
      <vt:lpstr>'COMP. ENS. CONC. ASFALTICO'!Area_de_impressao</vt:lpstr>
      <vt:lpstr>'COMP. M.O.LOCAL'!Area_de_impressao</vt:lpstr>
      <vt:lpstr>'COMP. PROJ.PAV'!Area_de_impressao</vt:lpstr>
      <vt:lpstr>Crono!Area_de_impressao</vt:lpstr>
      <vt:lpstr>dren!Area_de_impressao</vt:lpstr>
      <vt:lpstr>DREN.ESCAV!Area_de_impressao</vt:lpstr>
      <vt:lpstr>M.O.LOCAL!Area_de_impressao</vt:lpstr>
      <vt:lpstr>MEM.proj.pav!Area_de_impressao</vt:lpstr>
      <vt:lpstr>orcam!Area_de_impressao</vt:lpstr>
      <vt:lpstr>Passarela!Area_de_impressao</vt:lpstr>
      <vt:lpstr>pavim!Area_de_impressao</vt:lpstr>
      <vt:lpstr>proj.pav!Area_de_impressao</vt:lpstr>
      <vt:lpstr>'QD. CALÇADAS EXISTENTES'!Area_de_impressao</vt:lpstr>
      <vt:lpstr>RelaçaoRuas!Area_de_impressao</vt:lpstr>
      <vt:lpstr>RESUMODREN!Area_de_impressao</vt:lpstr>
      <vt:lpstr>SPmob!Area_de_impressao</vt:lpstr>
      <vt:lpstr>ADM.LOCAL!Titulos_de_impressao</vt:lpstr>
      <vt:lpstr>'COMP. ENS. CONC. ASFALTICO'!Titulos_de_impressao</vt:lpstr>
      <vt:lpstr>'COMP. M.O.LOCAL'!Titulos_de_impressao</vt:lpstr>
      <vt:lpstr>'COMP. PROJ.PAV'!Titulos_de_impressao</vt:lpstr>
      <vt:lpstr>Crono!Titulos_de_impressao</vt:lpstr>
      <vt:lpstr>dren!Titulos_de_impressao</vt:lpstr>
      <vt:lpstr>DREN.ESCAV!Titulos_de_impressao</vt:lpstr>
      <vt:lpstr>M.O.LOCAL!Titulos_de_impressao</vt:lpstr>
      <vt:lpstr>MEM.proj.pav!Titulos_de_impressao</vt:lpstr>
      <vt:lpstr>orcam!Titulos_de_impressao</vt:lpstr>
      <vt:lpstr>Passarela!Titulos_de_impressao</vt:lpstr>
      <vt:lpstr>pavim!Titulos_de_impressao</vt:lpstr>
      <vt:lpstr>proj.pav!Titulos_de_impressao</vt:lpstr>
      <vt:lpstr>'QD. CALÇADAS EXISTENTES'!Titulos_de_impressao</vt:lpstr>
      <vt:lpstr>RelaçaoRuas!Titulos_de_impressao</vt:lpstr>
      <vt:lpstr>RESUMODREN!Titulos_de_impressao</vt:lpstr>
      <vt:lpstr>SPmob!Titulos_de_impressao</vt:lpstr>
    </vt:vector>
  </TitlesOfParts>
  <Company>Minha Empresa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Meu Computador</dc:creator>
  <cp:lastModifiedBy>C2</cp:lastModifiedBy>
  <cp:lastPrinted>2019-11-27T18:50:39Z</cp:lastPrinted>
  <dcterms:created xsi:type="dcterms:W3CDTF">2000-03-21T14:40:09Z</dcterms:created>
  <dcterms:modified xsi:type="dcterms:W3CDTF">2019-11-27T18:51:53Z</dcterms:modified>
</cp:coreProperties>
</file>